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smay\Documents\Cost Data analyzes\"/>
    </mc:Choice>
  </mc:AlternateContent>
  <bookViews>
    <workbookView xWindow="0" yWindow="0" windowWidth="25200" windowHeight="10350" tabRatio="480"/>
  </bookViews>
  <sheets>
    <sheet name="Read Me" sheetId="5" r:id="rId1"/>
    <sheet name="Main" sheetId="7" r:id="rId2"/>
    <sheet name="Input" sheetId="4" r:id="rId3"/>
  </sheets>
  <calcPr calcId="162913"/>
</workbook>
</file>

<file path=xl/calcChain.xml><?xml version="1.0" encoding="utf-8"?>
<calcChain xmlns="http://schemas.openxmlformats.org/spreadsheetml/2006/main">
  <c r="A1" i="5" l="1"/>
  <c r="AT23" i="7" l="1"/>
  <c r="AT111" i="7"/>
  <c r="C168" i="7" l="1"/>
  <c r="C169" i="7"/>
  <c r="C170" i="7"/>
  <c r="C171" i="7"/>
  <c r="C172" i="7"/>
  <c r="C173" i="7"/>
  <c r="C174" i="7"/>
  <c r="C175" i="7"/>
  <c r="C176" i="7"/>
  <c r="C177" i="7"/>
  <c r="C178" i="7"/>
  <c r="C179" i="7"/>
  <c r="C180" i="7"/>
  <c r="C181" i="7"/>
  <c r="C182" i="7"/>
  <c r="C183" i="7"/>
  <c r="C184" i="7"/>
  <c r="C185" i="7"/>
  <c r="C186" i="7"/>
  <c r="C187" i="7"/>
  <c r="C188" i="7"/>
  <c r="C189" i="7"/>
  <c r="C190" i="7"/>
  <c r="C191" i="7"/>
  <c r="C192" i="7"/>
  <c r="C193" i="7"/>
  <c r="C194" i="7"/>
  <c r="C195" i="7"/>
  <c r="C196" i="7"/>
  <c r="C197" i="7"/>
  <c r="C198" i="7"/>
  <c r="C199" i="7"/>
  <c r="C200" i="7"/>
  <c r="C201" i="7"/>
  <c r="C167" i="7"/>
  <c r="C115" i="7"/>
  <c r="C116" i="7"/>
  <c r="C117" i="7"/>
  <c r="C118" i="7"/>
  <c r="C119" i="7"/>
  <c r="C120" i="7"/>
  <c r="C121" i="7"/>
  <c r="C122" i="7"/>
  <c r="C123" i="7"/>
  <c r="C124" i="7"/>
  <c r="C125" i="7"/>
  <c r="C126" i="7"/>
  <c r="C127" i="7"/>
  <c r="C128" i="7"/>
  <c r="C129" i="7"/>
  <c r="C114" i="7"/>
  <c r="OK201" i="7" l="1"/>
  <c r="MZ201" i="7"/>
  <c r="KY201" i="7"/>
  <c r="JN201" i="7"/>
  <c r="IC201" i="7"/>
  <c r="IB201" i="7"/>
  <c r="IA201" i="7"/>
  <c r="GP201" i="7"/>
  <c r="GO201" i="7"/>
  <c r="GN201" i="7"/>
  <c r="FC201" i="7"/>
  <c r="FB201" i="7"/>
  <c r="FA201" i="7"/>
  <c r="CE201" i="7"/>
  <c r="AT201" i="7"/>
  <c r="F201" i="7"/>
  <c r="OK200" i="7"/>
  <c r="MZ200" i="7"/>
  <c r="KY200" i="7"/>
  <c r="JN200" i="7"/>
  <c r="IC200" i="7"/>
  <c r="IB200" i="7"/>
  <c r="IA200" i="7"/>
  <c r="GP200" i="7"/>
  <c r="GO200" i="7"/>
  <c r="GN200" i="7"/>
  <c r="FC200" i="7"/>
  <c r="FB200" i="7"/>
  <c r="FA200" i="7"/>
  <c r="CE200" i="7"/>
  <c r="AT200" i="7"/>
  <c r="F200" i="7"/>
  <c r="OK199" i="7"/>
  <c r="MZ199" i="7"/>
  <c r="KY199" i="7"/>
  <c r="JN199" i="7"/>
  <c r="IC199" i="7"/>
  <c r="IB199" i="7"/>
  <c r="IA199" i="7"/>
  <c r="GP199" i="7"/>
  <c r="GO199" i="7"/>
  <c r="GN199" i="7"/>
  <c r="FC199" i="7"/>
  <c r="FB199" i="7"/>
  <c r="FA199" i="7"/>
  <c r="CE199" i="7"/>
  <c r="AT199" i="7"/>
  <c r="F199" i="7"/>
  <c r="OK198" i="7"/>
  <c r="MZ198" i="7"/>
  <c r="KY198" i="7"/>
  <c r="JN198" i="7"/>
  <c r="IC198" i="7"/>
  <c r="IB198" i="7"/>
  <c r="IA198" i="7"/>
  <c r="GP198" i="7"/>
  <c r="GO198" i="7"/>
  <c r="GN198" i="7"/>
  <c r="FC198" i="7"/>
  <c r="FB198" i="7"/>
  <c r="FA198" i="7"/>
  <c r="CE198" i="7"/>
  <c r="AT198" i="7"/>
  <c r="F198" i="7"/>
  <c r="OK197" i="7"/>
  <c r="MZ197" i="7"/>
  <c r="KY197" i="7"/>
  <c r="JN197" i="7"/>
  <c r="IC197" i="7"/>
  <c r="IB197" i="7"/>
  <c r="IA197" i="7"/>
  <c r="GP197" i="7"/>
  <c r="GO197" i="7"/>
  <c r="GN197" i="7"/>
  <c r="FC197" i="7"/>
  <c r="FB197" i="7"/>
  <c r="FA197" i="7"/>
  <c r="CE197" i="7"/>
  <c r="AT197" i="7"/>
  <c r="F197" i="7"/>
  <c r="OK196" i="7"/>
  <c r="MZ196" i="7"/>
  <c r="KY196" i="7"/>
  <c r="JN196" i="7"/>
  <c r="IC196" i="7"/>
  <c r="IB196" i="7"/>
  <c r="IA196" i="7"/>
  <c r="GP196" i="7"/>
  <c r="GO196" i="7"/>
  <c r="GN196" i="7"/>
  <c r="FC196" i="7"/>
  <c r="FB196" i="7"/>
  <c r="FA196" i="7"/>
  <c r="CE196" i="7"/>
  <c r="AT196" i="7"/>
  <c r="F196" i="7"/>
  <c r="OK195" i="7"/>
  <c r="MZ195" i="7"/>
  <c r="KY195" i="7"/>
  <c r="JN195" i="7"/>
  <c r="IC195" i="7"/>
  <c r="IB195" i="7"/>
  <c r="IA195" i="7"/>
  <c r="GP195" i="7"/>
  <c r="GO195" i="7"/>
  <c r="GN195" i="7"/>
  <c r="FC195" i="7"/>
  <c r="FB195" i="7"/>
  <c r="FA195" i="7"/>
  <c r="CE195" i="7"/>
  <c r="AT195" i="7"/>
  <c r="F195" i="7"/>
  <c r="OK194" i="7"/>
  <c r="MZ194" i="7"/>
  <c r="KY194" i="7"/>
  <c r="JN194" i="7"/>
  <c r="IC194" i="7"/>
  <c r="IB194" i="7"/>
  <c r="IA194" i="7"/>
  <c r="GP194" i="7"/>
  <c r="GO194" i="7"/>
  <c r="GN194" i="7"/>
  <c r="FC194" i="7"/>
  <c r="FB194" i="7"/>
  <c r="FA194" i="7"/>
  <c r="CE194" i="7"/>
  <c r="AT194" i="7"/>
  <c r="F194" i="7"/>
  <c r="OK193" i="7"/>
  <c r="MZ193" i="7"/>
  <c r="KY193" i="7"/>
  <c r="JN193" i="7"/>
  <c r="IC193" i="7"/>
  <c r="IB193" i="7"/>
  <c r="IA193" i="7"/>
  <c r="GP193" i="7"/>
  <c r="GO193" i="7"/>
  <c r="GN193" i="7"/>
  <c r="FC193" i="7"/>
  <c r="FB193" i="7"/>
  <c r="FA193" i="7"/>
  <c r="CE193" i="7"/>
  <c r="AT193" i="7"/>
  <c r="F193" i="7"/>
  <c r="OK192" i="7"/>
  <c r="MZ192" i="7"/>
  <c r="KY192" i="7"/>
  <c r="JN192" i="7"/>
  <c r="IC192" i="7"/>
  <c r="IB192" i="7"/>
  <c r="IA192" i="7"/>
  <c r="GP192" i="7"/>
  <c r="GO192" i="7"/>
  <c r="GN192" i="7"/>
  <c r="FC192" i="7"/>
  <c r="FB192" i="7"/>
  <c r="FA192" i="7"/>
  <c r="CE192" i="7"/>
  <c r="AT192" i="7"/>
  <c r="F192" i="7"/>
  <c r="OK165" i="7"/>
  <c r="MZ165" i="7"/>
  <c r="KY165" i="7"/>
  <c r="JN165" i="7"/>
  <c r="IB165" i="7"/>
  <c r="IA165" i="7"/>
  <c r="GO165" i="7"/>
  <c r="GN165" i="7"/>
  <c r="FB165" i="7"/>
  <c r="FA165" i="7"/>
  <c r="CE165" i="7"/>
  <c r="AT165" i="7"/>
  <c r="F165" i="7"/>
  <c r="OK164" i="7"/>
  <c r="MZ164" i="7"/>
  <c r="KY164" i="7"/>
  <c r="JN164" i="7"/>
  <c r="IB164" i="7"/>
  <c r="IA164" i="7"/>
  <c r="GO164" i="7"/>
  <c r="GN164" i="7"/>
  <c r="FB164" i="7"/>
  <c r="FA164" i="7"/>
  <c r="CE164" i="7"/>
  <c r="AT164" i="7"/>
  <c r="F164" i="7"/>
  <c r="OK163" i="7"/>
  <c r="MZ163" i="7"/>
  <c r="KY163" i="7"/>
  <c r="JN163" i="7"/>
  <c r="IB163" i="7"/>
  <c r="IA163" i="7"/>
  <c r="GO163" i="7"/>
  <c r="GN163" i="7"/>
  <c r="FB163" i="7"/>
  <c r="FA163" i="7"/>
  <c r="CE163" i="7"/>
  <c r="AT163" i="7"/>
  <c r="F163" i="7"/>
  <c r="OK162" i="7"/>
  <c r="MZ162" i="7"/>
  <c r="KY162" i="7"/>
  <c r="JN162" i="7"/>
  <c r="IB162" i="7"/>
  <c r="IA162" i="7"/>
  <c r="GO162" i="7"/>
  <c r="GN162" i="7"/>
  <c r="FB162" i="7"/>
  <c r="FA162" i="7"/>
  <c r="CE162" i="7"/>
  <c r="AT162" i="7"/>
  <c r="F162" i="7"/>
  <c r="OK161" i="7"/>
  <c r="MZ161" i="7"/>
  <c r="KY161" i="7"/>
  <c r="JN161" i="7"/>
  <c r="IB161" i="7"/>
  <c r="IA161" i="7"/>
  <c r="GO161" i="7"/>
  <c r="GN161" i="7"/>
  <c r="FB161" i="7"/>
  <c r="FA161" i="7"/>
  <c r="CE161" i="7"/>
  <c r="AT161" i="7"/>
  <c r="F161" i="7"/>
  <c r="OK160" i="7"/>
  <c r="MZ160" i="7"/>
  <c r="KY160" i="7"/>
  <c r="JN160" i="7"/>
  <c r="IB160" i="7"/>
  <c r="IA160" i="7"/>
  <c r="GO160" i="7"/>
  <c r="GN160" i="7"/>
  <c r="FB160" i="7"/>
  <c r="FA160" i="7"/>
  <c r="CE160" i="7"/>
  <c r="AT160" i="7"/>
  <c r="F160" i="7"/>
  <c r="OK159" i="7"/>
  <c r="MZ159" i="7"/>
  <c r="KY159" i="7"/>
  <c r="JN159" i="7"/>
  <c r="IB159" i="7"/>
  <c r="IA159" i="7"/>
  <c r="GO159" i="7"/>
  <c r="GN159" i="7"/>
  <c r="FB159" i="7"/>
  <c r="FA159" i="7"/>
  <c r="CE159" i="7"/>
  <c r="AT159" i="7"/>
  <c r="F159" i="7"/>
  <c r="OK158" i="7"/>
  <c r="MZ158" i="7"/>
  <c r="KY158" i="7"/>
  <c r="JN158" i="7"/>
  <c r="IB158" i="7"/>
  <c r="IA158" i="7"/>
  <c r="GO158" i="7"/>
  <c r="GN158" i="7"/>
  <c r="FB158" i="7"/>
  <c r="FA158" i="7"/>
  <c r="CE158" i="7"/>
  <c r="AT158" i="7"/>
  <c r="F158" i="7"/>
  <c r="OK157" i="7"/>
  <c r="MZ157" i="7"/>
  <c r="KY157" i="7"/>
  <c r="JN157" i="7"/>
  <c r="IB157" i="7"/>
  <c r="IA157" i="7"/>
  <c r="GO157" i="7"/>
  <c r="GN157" i="7"/>
  <c r="FB157" i="7"/>
  <c r="FA157" i="7"/>
  <c r="CE157" i="7"/>
  <c r="AT157" i="7"/>
  <c r="F157" i="7"/>
  <c r="OK156" i="7"/>
  <c r="MZ156" i="7"/>
  <c r="KY156" i="7"/>
  <c r="JN156" i="7"/>
  <c r="IB156" i="7"/>
  <c r="IA156" i="7"/>
  <c r="GO156" i="7"/>
  <c r="GN156" i="7"/>
  <c r="FB156" i="7"/>
  <c r="FA156" i="7"/>
  <c r="CE156" i="7"/>
  <c r="AT156" i="7"/>
  <c r="F156" i="7"/>
  <c r="E115" i="7"/>
  <c r="OK73" i="7"/>
  <c r="MZ73" i="7"/>
  <c r="KY73" i="7"/>
  <c r="JN73" i="7"/>
  <c r="IC73" i="7"/>
  <c r="IB73" i="7"/>
  <c r="IA73" i="7"/>
  <c r="GP73" i="7"/>
  <c r="GO73" i="7"/>
  <c r="GN73" i="7"/>
  <c r="FC73" i="7"/>
  <c r="FB73" i="7"/>
  <c r="FA73" i="7"/>
  <c r="CE73" i="7"/>
  <c r="AT73" i="7"/>
  <c r="F73" i="7"/>
  <c r="OK72" i="7"/>
  <c r="MZ72" i="7"/>
  <c r="KY72" i="7"/>
  <c r="JN72" i="7"/>
  <c r="IC72" i="7"/>
  <c r="IB72" i="7"/>
  <c r="IA72" i="7"/>
  <c r="GP72" i="7"/>
  <c r="GO72" i="7"/>
  <c r="GN72" i="7"/>
  <c r="FC72" i="7"/>
  <c r="FB72" i="7"/>
  <c r="FA72" i="7"/>
  <c r="CE72" i="7"/>
  <c r="AT72" i="7"/>
  <c r="F72" i="7"/>
  <c r="OK71" i="7"/>
  <c r="MZ71" i="7"/>
  <c r="KY71" i="7"/>
  <c r="JN71" i="7"/>
  <c r="IC71" i="7"/>
  <c r="IB71" i="7"/>
  <c r="IA71" i="7"/>
  <c r="GP71" i="7"/>
  <c r="GO71" i="7"/>
  <c r="GN71" i="7"/>
  <c r="FC71" i="7"/>
  <c r="FB71" i="7"/>
  <c r="FA71" i="7"/>
  <c r="CE71" i="7"/>
  <c r="AT71" i="7"/>
  <c r="F71" i="7"/>
  <c r="OK70" i="7"/>
  <c r="MZ70" i="7"/>
  <c r="KY70" i="7"/>
  <c r="JN70" i="7"/>
  <c r="IC70" i="7"/>
  <c r="IB70" i="7"/>
  <c r="IA70" i="7"/>
  <c r="GP70" i="7"/>
  <c r="GO70" i="7"/>
  <c r="GN70" i="7"/>
  <c r="FC70" i="7"/>
  <c r="FB70" i="7"/>
  <c r="FA70" i="7"/>
  <c r="CE70" i="7"/>
  <c r="AT70" i="7"/>
  <c r="F70" i="7"/>
  <c r="OK69" i="7"/>
  <c r="MZ69" i="7"/>
  <c r="KY69" i="7"/>
  <c r="JN69" i="7"/>
  <c r="IC69" i="7"/>
  <c r="IB69" i="7"/>
  <c r="IA69" i="7"/>
  <c r="GP69" i="7"/>
  <c r="GO69" i="7"/>
  <c r="GN69" i="7"/>
  <c r="FC69" i="7"/>
  <c r="FB69" i="7"/>
  <c r="FA69" i="7"/>
  <c r="CE69" i="7"/>
  <c r="AT69" i="7"/>
  <c r="F69" i="7"/>
  <c r="OK68" i="7"/>
  <c r="MZ68" i="7"/>
  <c r="KY68" i="7"/>
  <c r="JN68" i="7"/>
  <c r="IC68" i="7"/>
  <c r="IB68" i="7"/>
  <c r="IA68" i="7"/>
  <c r="GP68" i="7"/>
  <c r="GO68" i="7"/>
  <c r="GN68" i="7"/>
  <c r="FC68" i="7"/>
  <c r="FB68" i="7"/>
  <c r="FA68" i="7"/>
  <c r="CE68" i="7"/>
  <c r="AT68" i="7"/>
  <c r="F68" i="7"/>
  <c r="OK67" i="7"/>
  <c r="MZ67" i="7"/>
  <c r="KY67" i="7"/>
  <c r="JN67" i="7"/>
  <c r="IC67" i="7"/>
  <c r="IB67" i="7"/>
  <c r="IA67" i="7"/>
  <c r="GP67" i="7"/>
  <c r="GO67" i="7"/>
  <c r="GN67" i="7"/>
  <c r="FC67" i="7"/>
  <c r="FB67" i="7"/>
  <c r="FA67" i="7"/>
  <c r="CE67" i="7"/>
  <c r="AT67" i="7"/>
  <c r="F67" i="7"/>
  <c r="OK66" i="7"/>
  <c r="MZ66" i="7"/>
  <c r="KY66" i="7"/>
  <c r="JN66" i="7"/>
  <c r="IC66" i="7"/>
  <c r="IB66" i="7"/>
  <c r="IA66" i="7"/>
  <c r="GP66" i="7"/>
  <c r="GO66" i="7"/>
  <c r="GN66" i="7"/>
  <c r="FC66" i="7"/>
  <c r="FB66" i="7"/>
  <c r="FA66" i="7"/>
  <c r="CE66" i="7"/>
  <c r="AT66" i="7"/>
  <c r="F66" i="7"/>
  <c r="OK65" i="7"/>
  <c r="MZ65" i="7"/>
  <c r="KY65" i="7"/>
  <c r="JN65" i="7"/>
  <c r="IC65" i="7"/>
  <c r="IB65" i="7"/>
  <c r="IA65" i="7"/>
  <c r="GP65" i="7"/>
  <c r="GO65" i="7"/>
  <c r="GN65" i="7"/>
  <c r="FC65" i="7"/>
  <c r="FB65" i="7"/>
  <c r="FA65" i="7"/>
  <c r="CE65" i="7"/>
  <c r="AT65" i="7"/>
  <c r="F65" i="7"/>
  <c r="OK64" i="7"/>
  <c r="MZ64" i="7"/>
  <c r="KY64" i="7"/>
  <c r="JN64" i="7"/>
  <c r="IC64" i="7"/>
  <c r="IB64" i="7"/>
  <c r="IA64" i="7"/>
  <c r="GP64" i="7"/>
  <c r="GO64" i="7"/>
  <c r="GN64" i="7"/>
  <c r="FC64" i="7"/>
  <c r="FB64" i="7"/>
  <c r="FA64" i="7"/>
  <c r="CE64" i="7"/>
  <c r="AT64" i="7"/>
  <c r="F64" i="7"/>
  <c r="IA13" i="4"/>
  <c r="IA14" i="4"/>
  <c r="IA8" i="4"/>
  <c r="IA10" i="4"/>
  <c r="AT203" i="7" l="1"/>
  <c r="AV22" i="7"/>
  <c r="AT75" i="7"/>
  <c r="AT191" i="7"/>
  <c r="AT190" i="7"/>
  <c r="AT189" i="7"/>
  <c r="AT188" i="7"/>
  <c r="AT187" i="7"/>
  <c r="AT186" i="7"/>
  <c r="AT185" i="7"/>
  <c r="AT184" i="7"/>
  <c r="AT183" i="7"/>
  <c r="AT182" i="7"/>
  <c r="AT181" i="7"/>
  <c r="AT180" i="7"/>
  <c r="AT179" i="7"/>
  <c r="AT178" i="7"/>
  <c r="AT177" i="7"/>
  <c r="AT176" i="7"/>
  <c r="AT175" i="7"/>
  <c r="AT174" i="7"/>
  <c r="AT173" i="7"/>
  <c r="AT172" i="7"/>
  <c r="AT171" i="7"/>
  <c r="AT170" i="7"/>
  <c r="AT169" i="7"/>
  <c r="AT168" i="7"/>
  <c r="AT167" i="7"/>
  <c r="AT155" i="7"/>
  <c r="AT154" i="7"/>
  <c r="AT153" i="7"/>
  <c r="AT152" i="7"/>
  <c r="AT151" i="7"/>
  <c r="AT150" i="7"/>
  <c r="AT149" i="7"/>
  <c r="AT148" i="7"/>
  <c r="AT147" i="7"/>
  <c r="AT146" i="7"/>
  <c r="AT145" i="7"/>
  <c r="AT144" i="7"/>
  <c r="AT143" i="7"/>
  <c r="AT142" i="7"/>
  <c r="AT141" i="7"/>
  <c r="AT140" i="7"/>
  <c r="AT139" i="7"/>
  <c r="AT138" i="7"/>
  <c r="AT137" i="7"/>
  <c r="AT136" i="7"/>
  <c r="AT135" i="7"/>
  <c r="AT134" i="7"/>
  <c r="AT133" i="7"/>
  <c r="AT132" i="7"/>
  <c r="AT131" i="7"/>
  <c r="AT129" i="7"/>
  <c r="AT128" i="7"/>
  <c r="AT127" i="7"/>
  <c r="AT126" i="7"/>
  <c r="AT125" i="7"/>
  <c r="AT124" i="7"/>
  <c r="AT123" i="7"/>
  <c r="AT122" i="7"/>
  <c r="AT121" i="7"/>
  <c r="AT120" i="7"/>
  <c r="AT119" i="7"/>
  <c r="AT118" i="7"/>
  <c r="AT117" i="7"/>
  <c r="AT116" i="7"/>
  <c r="AT115" i="7"/>
  <c r="AT114" i="7"/>
  <c r="AV113" i="7"/>
  <c r="AW113" i="7" s="1"/>
  <c r="AX113" i="7" s="1"/>
  <c r="AY113" i="7" s="1"/>
  <c r="AZ113" i="7" s="1"/>
  <c r="BA113" i="7" s="1"/>
  <c r="BB113" i="7" s="1"/>
  <c r="BC113" i="7" s="1"/>
  <c r="BD113" i="7" s="1"/>
  <c r="BE113" i="7" s="1"/>
  <c r="BF113" i="7" s="1"/>
  <c r="BG113" i="7" s="1"/>
  <c r="BH113" i="7" s="1"/>
  <c r="BI113" i="7" s="1"/>
  <c r="BJ113" i="7" s="1"/>
  <c r="BK113" i="7" s="1"/>
  <c r="BL113" i="7" s="1"/>
  <c r="BM113" i="7" s="1"/>
  <c r="BN113" i="7" s="1"/>
  <c r="BO113" i="7" s="1"/>
  <c r="BP113" i="7" s="1"/>
  <c r="BQ113" i="7" s="1"/>
  <c r="BR113" i="7" s="1"/>
  <c r="BS113" i="7" s="1"/>
  <c r="BT113" i="7" s="1"/>
  <c r="BU113" i="7" s="1"/>
  <c r="BV113" i="7" s="1"/>
  <c r="BW113" i="7" s="1"/>
  <c r="BX113" i="7" s="1"/>
  <c r="BY113" i="7" s="1"/>
  <c r="BZ113" i="7" s="1"/>
  <c r="CA113" i="7" s="1"/>
  <c r="CB113" i="7" s="1"/>
  <c r="CC113" i="7" s="1"/>
  <c r="BX111" i="7"/>
  <c r="AT63" i="7"/>
  <c r="AT62" i="7"/>
  <c r="AT61" i="7"/>
  <c r="AT60" i="7"/>
  <c r="AT59" i="7"/>
  <c r="AT58" i="7"/>
  <c r="AT57" i="7"/>
  <c r="AT56" i="7"/>
  <c r="AT55" i="7"/>
  <c r="AT54" i="7"/>
  <c r="AT53" i="7"/>
  <c r="AT52" i="7"/>
  <c r="AT51" i="7"/>
  <c r="AT50" i="7"/>
  <c r="AT49" i="7"/>
  <c r="AT48" i="7"/>
  <c r="AT47" i="7"/>
  <c r="AT46" i="7"/>
  <c r="AT45" i="7"/>
  <c r="AT44" i="7"/>
  <c r="AT43" i="7"/>
  <c r="AT42" i="7"/>
  <c r="AT41" i="7"/>
  <c r="AT40" i="7"/>
  <c r="AT39" i="7"/>
  <c r="AT38" i="7"/>
  <c r="AT37" i="7"/>
  <c r="AT36" i="7"/>
  <c r="AT35" i="7"/>
  <c r="AT34" i="7"/>
  <c r="AT33" i="7"/>
  <c r="AT32" i="7"/>
  <c r="AT31" i="7"/>
  <c r="AT30" i="7"/>
  <c r="AT29" i="7"/>
  <c r="AT28" i="7"/>
  <c r="AT27" i="7"/>
  <c r="AT26" i="7"/>
  <c r="AT25" i="7"/>
  <c r="AT24" i="7"/>
  <c r="BX20" i="7"/>
  <c r="BS20" i="7"/>
  <c r="BN20" i="7"/>
  <c r="BI20" i="7"/>
  <c r="BD20" i="7"/>
  <c r="AY20" i="7"/>
  <c r="AY111" i="7" l="1"/>
  <c r="BS111" i="7"/>
  <c r="AW22" i="7"/>
  <c r="BD111" i="7"/>
  <c r="BI111" i="7"/>
  <c r="BN111" i="7"/>
  <c r="AS8" i="4"/>
  <c r="AT8" i="4"/>
  <c r="AU8" i="4"/>
  <c r="AV8" i="4"/>
  <c r="AW8" i="4"/>
  <c r="AX8" i="4"/>
  <c r="AY8" i="4"/>
  <c r="AZ8" i="4"/>
  <c r="BA8" i="4"/>
  <c r="BB8" i="4"/>
  <c r="BC8" i="4"/>
  <c r="BD8" i="4"/>
  <c r="BE8" i="4"/>
  <c r="BF8" i="4"/>
  <c r="BG8" i="4"/>
  <c r="BH8" i="4"/>
  <c r="BI8" i="4"/>
  <c r="BJ8" i="4"/>
  <c r="BK8" i="4"/>
  <c r="BL8" i="4"/>
  <c r="BM8" i="4"/>
  <c r="BN8" i="4"/>
  <c r="BO8" i="4"/>
  <c r="BP8" i="4"/>
  <c r="BQ8" i="4"/>
  <c r="BR8" i="4"/>
  <c r="BS8" i="4"/>
  <c r="BT8" i="4"/>
  <c r="BU8" i="4"/>
  <c r="BV8" i="4"/>
  <c r="BW8" i="4"/>
  <c r="BX8" i="4"/>
  <c r="BY8" i="4"/>
  <c r="BZ8" i="4"/>
  <c r="AS9" i="4"/>
  <c r="AT9" i="4"/>
  <c r="AU9" i="4"/>
  <c r="AV9" i="4"/>
  <c r="AW9" i="4"/>
  <c r="AX9" i="4"/>
  <c r="AY9" i="4"/>
  <c r="AZ9" i="4"/>
  <c r="BA9" i="4"/>
  <c r="BB9" i="4"/>
  <c r="BC9" i="4"/>
  <c r="BD9" i="4"/>
  <c r="BE9" i="4"/>
  <c r="BF9" i="4"/>
  <c r="BG9" i="4"/>
  <c r="BH9" i="4"/>
  <c r="BI9" i="4"/>
  <c r="BJ9" i="4"/>
  <c r="BK9" i="4"/>
  <c r="BL9" i="4"/>
  <c r="BM9" i="4"/>
  <c r="BN9" i="4"/>
  <c r="BO9" i="4"/>
  <c r="BP9" i="4"/>
  <c r="BQ9" i="4"/>
  <c r="BR9" i="4"/>
  <c r="BS9" i="4"/>
  <c r="BT9" i="4"/>
  <c r="BU9" i="4"/>
  <c r="BV9" i="4"/>
  <c r="BW9" i="4"/>
  <c r="BX9" i="4"/>
  <c r="BY9" i="4"/>
  <c r="BZ9" i="4"/>
  <c r="AS11" i="4"/>
  <c r="AT11" i="4"/>
  <c r="AU11" i="4"/>
  <c r="AV11" i="4"/>
  <c r="AW11" i="4"/>
  <c r="AX11" i="4"/>
  <c r="AY11" i="4"/>
  <c r="AZ11" i="4"/>
  <c r="BA11" i="4"/>
  <c r="BB11" i="4"/>
  <c r="BC11" i="4"/>
  <c r="BD11" i="4"/>
  <c r="BE11" i="4"/>
  <c r="BF11" i="4"/>
  <c r="BG11" i="4"/>
  <c r="BH11" i="4"/>
  <c r="BI11" i="4"/>
  <c r="BJ11" i="4"/>
  <c r="BK11" i="4"/>
  <c r="BL11" i="4"/>
  <c r="BM11" i="4"/>
  <c r="BN11" i="4"/>
  <c r="BO11" i="4"/>
  <c r="BP11" i="4"/>
  <c r="BQ11" i="4"/>
  <c r="BR11" i="4"/>
  <c r="BS11" i="4"/>
  <c r="BT11" i="4"/>
  <c r="BU11" i="4"/>
  <c r="BV11" i="4"/>
  <c r="BW11" i="4"/>
  <c r="BX11" i="4"/>
  <c r="BY11" i="4"/>
  <c r="BZ11" i="4"/>
  <c r="AS12" i="4"/>
  <c r="AT12" i="4"/>
  <c r="AU12" i="4"/>
  <c r="AV12" i="4"/>
  <c r="AW12" i="4"/>
  <c r="AX12" i="4"/>
  <c r="AY12" i="4"/>
  <c r="AZ12" i="4"/>
  <c r="BA12" i="4"/>
  <c r="BB12" i="4"/>
  <c r="BC12" i="4"/>
  <c r="BD12" i="4"/>
  <c r="BE12" i="4"/>
  <c r="BF12" i="4"/>
  <c r="BG12" i="4"/>
  <c r="BH12" i="4"/>
  <c r="BI12" i="4"/>
  <c r="BJ12" i="4"/>
  <c r="BK12" i="4"/>
  <c r="BL12" i="4"/>
  <c r="BM12" i="4"/>
  <c r="BN12" i="4"/>
  <c r="BO12" i="4"/>
  <c r="BP12" i="4"/>
  <c r="BQ12" i="4"/>
  <c r="BR12" i="4"/>
  <c r="BS12" i="4"/>
  <c r="BT12" i="4"/>
  <c r="BU12" i="4"/>
  <c r="BV12" i="4"/>
  <c r="BW12" i="4"/>
  <c r="BX12" i="4"/>
  <c r="BY12" i="4"/>
  <c r="BZ12" i="4"/>
  <c r="AS13" i="4"/>
  <c r="AT13" i="4"/>
  <c r="AU13" i="4"/>
  <c r="AV13" i="4"/>
  <c r="AW13" i="4"/>
  <c r="AX13" i="4"/>
  <c r="AY13" i="4"/>
  <c r="AZ13" i="4"/>
  <c r="BA13" i="4"/>
  <c r="BB13" i="4"/>
  <c r="BC13" i="4"/>
  <c r="BD13" i="4"/>
  <c r="BE13" i="4"/>
  <c r="BF13" i="4"/>
  <c r="BG13" i="4"/>
  <c r="BH13" i="4"/>
  <c r="BI13" i="4"/>
  <c r="BJ13" i="4"/>
  <c r="BK13" i="4"/>
  <c r="BL13" i="4"/>
  <c r="BM13" i="4"/>
  <c r="BN13" i="4"/>
  <c r="BO13" i="4"/>
  <c r="BP13" i="4"/>
  <c r="BQ13" i="4"/>
  <c r="BR13" i="4"/>
  <c r="BS13" i="4"/>
  <c r="BT13" i="4"/>
  <c r="BU13" i="4"/>
  <c r="BV13" i="4"/>
  <c r="BW13" i="4"/>
  <c r="BX13" i="4"/>
  <c r="BY13" i="4"/>
  <c r="BZ13" i="4"/>
  <c r="AS15" i="4"/>
  <c r="AT15" i="4"/>
  <c r="AU15" i="4"/>
  <c r="AV15" i="4"/>
  <c r="AW15" i="4"/>
  <c r="AX15" i="4"/>
  <c r="AY15" i="4"/>
  <c r="AZ15" i="4"/>
  <c r="BA15" i="4"/>
  <c r="BB15" i="4"/>
  <c r="BC15" i="4"/>
  <c r="BD15" i="4"/>
  <c r="BE15" i="4"/>
  <c r="BF15" i="4"/>
  <c r="BG15" i="4"/>
  <c r="BH15" i="4"/>
  <c r="BI15" i="4"/>
  <c r="BJ15" i="4"/>
  <c r="BK15" i="4"/>
  <c r="BL15" i="4"/>
  <c r="BM15" i="4"/>
  <c r="BN15" i="4"/>
  <c r="BO15" i="4"/>
  <c r="BP15" i="4"/>
  <c r="BQ15" i="4"/>
  <c r="BR15" i="4"/>
  <c r="BS15" i="4"/>
  <c r="BT15" i="4"/>
  <c r="BU15" i="4"/>
  <c r="BV15" i="4"/>
  <c r="BW15" i="4"/>
  <c r="BX15" i="4"/>
  <c r="BY15" i="4"/>
  <c r="BZ15" i="4"/>
  <c r="AS16" i="4"/>
  <c r="AT16" i="4"/>
  <c r="AU16" i="4"/>
  <c r="AV16" i="4"/>
  <c r="AW16" i="4"/>
  <c r="AX16" i="4"/>
  <c r="AY16" i="4"/>
  <c r="AZ16" i="4"/>
  <c r="BA16" i="4"/>
  <c r="BB16" i="4"/>
  <c r="BC16" i="4"/>
  <c r="BD16" i="4"/>
  <c r="BE16" i="4"/>
  <c r="BF16" i="4"/>
  <c r="BG16" i="4"/>
  <c r="BH16" i="4"/>
  <c r="BI16" i="4"/>
  <c r="BJ16" i="4"/>
  <c r="BK16" i="4"/>
  <c r="BL16" i="4"/>
  <c r="BM16" i="4"/>
  <c r="BN16" i="4"/>
  <c r="BO16" i="4"/>
  <c r="BP16" i="4"/>
  <c r="BQ16" i="4"/>
  <c r="BR16" i="4"/>
  <c r="BS16" i="4"/>
  <c r="BT16" i="4"/>
  <c r="BU16" i="4"/>
  <c r="BV16" i="4"/>
  <c r="BW16" i="4"/>
  <c r="BX16" i="4"/>
  <c r="BY16" i="4"/>
  <c r="BZ16" i="4"/>
  <c r="AS17" i="4"/>
  <c r="AT17" i="4"/>
  <c r="AU17" i="4"/>
  <c r="AV17" i="4"/>
  <c r="AW17" i="4"/>
  <c r="AX17" i="4"/>
  <c r="AY17" i="4"/>
  <c r="AZ17" i="4"/>
  <c r="BA17" i="4"/>
  <c r="BB17" i="4"/>
  <c r="BC17" i="4"/>
  <c r="BD17" i="4"/>
  <c r="BE17" i="4"/>
  <c r="BF17" i="4"/>
  <c r="BG17" i="4"/>
  <c r="BH17" i="4"/>
  <c r="BI17" i="4"/>
  <c r="BJ17" i="4"/>
  <c r="BK17" i="4"/>
  <c r="BL17" i="4"/>
  <c r="BM17" i="4"/>
  <c r="BN17" i="4"/>
  <c r="BO17" i="4"/>
  <c r="BP17" i="4"/>
  <c r="BQ17" i="4"/>
  <c r="BR17" i="4"/>
  <c r="BS17" i="4"/>
  <c r="BT17" i="4"/>
  <c r="BU17" i="4"/>
  <c r="BV17" i="4"/>
  <c r="BW17" i="4"/>
  <c r="BX17" i="4"/>
  <c r="BY17" i="4"/>
  <c r="BZ17" i="4"/>
  <c r="AS18" i="4"/>
  <c r="AT18" i="4"/>
  <c r="AU18" i="4"/>
  <c r="AV18" i="4"/>
  <c r="AW18" i="4"/>
  <c r="AX18" i="4"/>
  <c r="AY18" i="4"/>
  <c r="AZ18" i="4"/>
  <c r="BA18" i="4"/>
  <c r="BB18" i="4"/>
  <c r="BC18" i="4"/>
  <c r="BD18" i="4"/>
  <c r="BE18" i="4"/>
  <c r="BF18" i="4"/>
  <c r="BG18" i="4"/>
  <c r="BH18" i="4"/>
  <c r="BI18" i="4"/>
  <c r="BJ18" i="4"/>
  <c r="BK18" i="4"/>
  <c r="BL18" i="4"/>
  <c r="BM18" i="4"/>
  <c r="BN18" i="4"/>
  <c r="BO18" i="4"/>
  <c r="BP18" i="4"/>
  <c r="BQ18" i="4"/>
  <c r="BR18" i="4"/>
  <c r="BS18" i="4"/>
  <c r="BT18" i="4"/>
  <c r="BU18" i="4"/>
  <c r="BV18" i="4"/>
  <c r="BW18" i="4"/>
  <c r="BX18" i="4"/>
  <c r="BY18" i="4"/>
  <c r="BZ18" i="4"/>
  <c r="AS19" i="4"/>
  <c r="AT19" i="4"/>
  <c r="AU19" i="4"/>
  <c r="AV19" i="4"/>
  <c r="AW19" i="4"/>
  <c r="AX19" i="4"/>
  <c r="AY19" i="4"/>
  <c r="AZ19" i="4"/>
  <c r="BA19" i="4"/>
  <c r="BB19" i="4"/>
  <c r="BC19" i="4"/>
  <c r="BD19" i="4"/>
  <c r="BE19" i="4"/>
  <c r="BF19" i="4"/>
  <c r="BG19" i="4"/>
  <c r="BH19" i="4"/>
  <c r="BI19" i="4"/>
  <c r="BJ19" i="4"/>
  <c r="BK19" i="4"/>
  <c r="BL19" i="4"/>
  <c r="BM19" i="4"/>
  <c r="BN19" i="4"/>
  <c r="BO19" i="4"/>
  <c r="BP19" i="4"/>
  <c r="BQ19" i="4"/>
  <c r="BR19" i="4"/>
  <c r="BS19" i="4"/>
  <c r="BT19" i="4"/>
  <c r="BU19" i="4"/>
  <c r="BV19" i="4"/>
  <c r="BW19" i="4"/>
  <c r="BX19" i="4"/>
  <c r="BY19" i="4"/>
  <c r="BZ19" i="4"/>
  <c r="AS20" i="4"/>
  <c r="AT20" i="4"/>
  <c r="AU20" i="4"/>
  <c r="AV20" i="4"/>
  <c r="AW20" i="4"/>
  <c r="AX20" i="4"/>
  <c r="AY20" i="4"/>
  <c r="AZ20" i="4"/>
  <c r="BA20" i="4"/>
  <c r="BB20" i="4"/>
  <c r="BC20" i="4"/>
  <c r="BD20" i="4"/>
  <c r="BE20" i="4"/>
  <c r="BF20" i="4"/>
  <c r="BG20" i="4"/>
  <c r="BH20" i="4"/>
  <c r="BI20" i="4"/>
  <c r="BJ20" i="4"/>
  <c r="BK20" i="4"/>
  <c r="BL20" i="4"/>
  <c r="BM20" i="4"/>
  <c r="BN20" i="4"/>
  <c r="BO20" i="4"/>
  <c r="BP20" i="4"/>
  <c r="BQ20" i="4"/>
  <c r="BR20" i="4"/>
  <c r="BS20" i="4"/>
  <c r="BT20" i="4"/>
  <c r="BU20" i="4"/>
  <c r="BV20" i="4"/>
  <c r="BW20" i="4"/>
  <c r="BX20" i="4"/>
  <c r="BY20" i="4"/>
  <c r="BZ20" i="4"/>
  <c r="AS21" i="4"/>
  <c r="AT21" i="4"/>
  <c r="AU21" i="4"/>
  <c r="AV21" i="4"/>
  <c r="AW21" i="4"/>
  <c r="AX21" i="4"/>
  <c r="AY21" i="4"/>
  <c r="AZ21" i="4"/>
  <c r="AR9" i="4"/>
  <c r="AR11" i="4"/>
  <c r="AR12" i="4"/>
  <c r="AR13" i="4"/>
  <c r="AR15" i="4"/>
  <c r="AR16" i="4"/>
  <c r="AR17" i="4"/>
  <c r="AR18" i="4"/>
  <c r="AR19" i="4"/>
  <c r="AR20" i="4"/>
  <c r="AR21" i="4"/>
  <c r="AR8" i="4"/>
  <c r="AS7" i="4"/>
  <c r="AT7" i="4" s="1"/>
  <c r="AU7" i="4" s="1"/>
  <c r="AV7" i="4" s="1"/>
  <c r="AW7" i="4" s="1"/>
  <c r="AX7" i="4" s="1"/>
  <c r="AY7" i="4" s="1"/>
  <c r="AZ7" i="4" s="1"/>
  <c r="BA7" i="4" s="1"/>
  <c r="BB7" i="4" s="1"/>
  <c r="BC7" i="4" s="1"/>
  <c r="BD7" i="4" s="1"/>
  <c r="BE7" i="4" s="1"/>
  <c r="BF7" i="4" s="1"/>
  <c r="BG7" i="4" s="1"/>
  <c r="BH7" i="4" s="1"/>
  <c r="BI7" i="4" s="1"/>
  <c r="BJ7" i="4" s="1"/>
  <c r="BK7" i="4" s="1"/>
  <c r="BL7" i="4" s="1"/>
  <c r="BM7" i="4" s="1"/>
  <c r="BN7" i="4" s="1"/>
  <c r="BO7" i="4" s="1"/>
  <c r="BP7" i="4" s="1"/>
  <c r="BQ7" i="4" s="1"/>
  <c r="BR7" i="4" s="1"/>
  <c r="BS7" i="4" s="1"/>
  <c r="BT7" i="4" s="1"/>
  <c r="BU7" i="4" s="1"/>
  <c r="BV7" i="4" s="1"/>
  <c r="BW7" i="4" s="1"/>
  <c r="BX7" i="4" s="1"/>
  <c r="BY7" i="4" s="1"/>
  <c r="BZ7" i="4" s="1"/>
  <c r="BP5" i="4"/>
  <c r="IA12" i="4"/>
  <c r="IA11" i="4"/>
  <c r="AX22" i="7" l="1"/>
  <c r="AY22" i="7" l="1"/>
  <c r="AZ22" i="7" l="1"/>
  <c r="BA22" i="7" l="1"/>
  <c r="IA9" i="4"/>
  <c r="BB22" i="7" l="1"/>
  <c r="CZ15" i="4"/>
  <c r="DA15" i="4" s="1"/>
  <c r="DB15" i="4" s="1"/>
  <c r="DC15" i="4" s="1"/>
  <c r="DD15" i="4" s="1"/>
  <c r="DE15" i="4" s="1"/>
  <c r="DF15" i="4" s="1"/>
  <c r="DG15" i="4" s="1"/>
  <c r="DH15" i="4" s="1"/>
  <c r="DI15" i="4" s="1"/>
  <c r="DJ15" i="4" s="1"/>
  <c r="DK15" i="4" s="1"/>
  <c r="DL15" i="4" s="1"/>
  <c r="DM15" i="4" s="1"/>
  <c r="DN15" i="4" s="1"/>
  <c r="DO15" i="4" s="1"/>
  <c r="DP15" i="4" s="1"/>
  <c r="DQ15" i="4" s="1"/>
  <c r="DR15" i="4" s="1"/>
  <c r="BC22" i="7" l="1"/>
  <c r="IA21" i="4"/>
  <c r="HZ3" i="4"/>
  <c r="BD22" i="7" l="1"/>
  <c r="DV17" i="4"/>
  <c r="DW17" i="4" s="1"/>
  <c r="DX17" i="4" s="1"/>
  <c r="DY17" i="4" s="1"/>
  <c r="DZ17" i="4" s="1"/>
  <c r="EA17" i="4" s="1"/>
  <c r="EB17" i="4" s="1"/>
  <c r="EC17" i="4" s="1"/>
  <c r="ED17" i="4" s="1"/>
  <c r="EE17" i="4" s="1"/>
  <c r="EF17" i="4" s="1"/>
  <c r="EG17" i="4" s="1"/>
  <c r="EH17" i="4" s="1"/>
  <c r="EI17" i="4" s="1"/>
  <c r="EJ17" i="4" s="1"/>
  <c r="EK17" i="4" s="1"/>
  <c r="EL17" i="4" s="1"/>
  <c r="EM17" i="4" s="1"/>
  <c r="EN17" i="4" s="1"/>
  <c r="EO17" i="4" s="1"/>
  <c r="EP17" i="4" s="1"/>
  <c r="EQ17" i="4" s="1"/>
  <c r="ER17" i="4" s="1"/>
  <c r="ES17" i="4" s="1"/>
  <c r="ET17" i="4" s="1"/>
  <c r="EU17" i="4" s="1"/>
  <c r="EV17" i="4" s="1"/>
  <c r="EW17" i="4" s="1"/>
  <c r="EX17" i="4" s="1"/>
  <c r="EY17" i="4" s="1"/>
  <c r="EZ17" i="4" s="1"/>
  <c r="FA17" i="4" s="1"/>
  <c r="FB17" i="4" s="1"/>
  <c r="FC17" i="4" s="1"/>
  <c r="E17" i="4"/>
  <c r="BE22" i="7" l="1"/>
  <c r="D17" i="4"/>
  <c r="C17" i="4"/>
  <c r="C16" i="4"/>
  <c r="HD17" i="4"/>
  <c r="HE17" i="4" s="1"/>
  <c r="HF17" i="4" s="1"/>
  <c r="HG17" i="4" s="1"/>
  <c r="HH17" i="4" s="1"/>
  <c r="HI17" i="4" s="1"/>
  <c r="HJ17" i="4" s="1"/>
  <c r="HK17" i="4" s="1"/>
  <c r="HL17" i="4" s="1"/>
  <c r="HM17" i="4" s="1"/>
  <c r="HN17" i="4" s="1"/>
  <c r="HO17" i="4" s="1"/>
  <c r="HP17" i="4" s="1"/>
  <c r="HQ17" i="4" s="1"/>
  <c r="HR17" i="4" s="1"/>
  <c r="HS17" i="4" s="1"/>
  <c r="HT17" i="4" s="1"/>
  <c r="HU17" i="4" s="1"/>
  <c r="HV17" i="4" s="1"/>
  <c r="CZ17" i="4"/>
  <c r="DA17" i="4" s="1"/>
  <c r="DB17" i="4" s="1"/>
  <c r="DC17" i="4" s="1"/>
  <c r="DD17" i="4" s="1"/>
  <c r="DE17" i="4" s="1"/>
  <c r="DF17" i="4" s="1"/>
  <c r="DG17" i="4" s="1"/>
  <c r="DH17" i="4" s="1"/>
  <c r="DI17" i="4" s="1"/>
  <c r="DJ17" i="4" s="1"/>
  <c r="DK17" i="4" s="1"/>
  <c r="DL17" i="4" s="1"/>
  <c r="DM17" i="4" s="1"/>
  <c r="DN17" i="4" s="1"/>
  <c r="DO17" i="4" s="1"/>
  <c r="DP17" i="4" s="1"/>
  <c r="DQ17" i="4" s="1"/>
  <c r="DR17" i="4" s="1"/>
  <c r="CX17" i="4"/>
  <c r="CK17" i="4"/>
  <c r="CL17" i="4" s="1"/>
  <c r="CM17" i="4" s="1"/>
  <c r="CN17" i="4" s="1"/>
  <c r="CO17" i="4" s="1"/>
  <c r="CP17" i="4" s="1"/>
  <c r="CQ17" i="4" s="1"/>
  <c r="CR17" i="4" s="1"/>
  <c r="CS17" i="4" s="1"/>
  <c r="CT17" i="4" s="1"/>
  <c r="CU17" i="4" s="1"/>
  <c r="CV17" i="4" s="1"/>
  <c r="CD17" i="4"/>
  <c r="CE17" i="4" s="1"/>
  <c r="CF17" i="4" s="1"/>
  <c r="CG17" i="4" s="1"/>
  <c r="CH17" i="4" s="1"/>
  <c r="BF22" i="7" l="1"/>
  <c r="H33" i="4"/>
  <c r="I33" i="4"/>
  <c r="J33" i="4"/>
  <c r="K33" i="4"/>
  <c r="L33" i="4"/>
  <c r="M33" i="4"/>
  <c r="N33" i="4"/>
  <c r="O33" i="4"/>
  <c r="P33" i="4"/>
  <c r="Q33" i="4"/>
  <c r="R33" i="4"/>
  <c r="S33" i="4"/>
  <c r="T33" i="4"/>
  <c r="U33" i="4"/>
  <c r="V33" i="4"/>
  <c r="W33" i="4"/>
  <c r="X33" i="4"/>
  <c r="Y33" i="4"/>
  <c r="Z33" i="4"/>
  <c r="AA33" i="4"/>
  <c r="AB33" i="4"/>
  <c r="AC33" i="4"/>
  <c r="AD33" i="4"/>
  <c r="AE33" i="4"/>
  <c r="AF33" i="4"/>
  <c r="AG33" i="4"/>
  <c r="AH33" i="4"/>
  <c r="AI33" i="4"/>
  <c r="AJ33" i="4"/>
  <c r="AK33" i="4"/>
  <c r="AL33" i="4"/>
  <c r="AM33" i="4"/>
  <c r="AN33" i="4"/>
  <c r="G33" i="4"/>
  <c r="IA111" i="7"/>
  <c r="JN111" i="7"/>
  <c r="OK111" i="7"/>
  <c r="J111" i="7"/>
  <c r="CE111" i="7"/>
  <c r="DP111" i="7"/>
  <c r="GN20" i="7"/>
  <c r="GN111" i="7" s="1"/>
  <c r="RH2" i="7"/>
  <c r="H28" i="4"/>
  <c r="I28" i="4"/>
  <c r="J28" i="4"/>
  <c r="K28" i="4"/>
  <c r="L28" i="4"/>
  <c r="M28" i="4"/>
  <c r="N28" i="4"/>
  <c r="O28" i="4"/>
  <c r="P28" i="4"/>
  <c r="Q28" i="4"/>
  <c r="R28" i="4"/>
  <c r="S28" i="4"/>
  <c r="T28" i="4"/>
  <c r="U28" i="4"/>
  <c r="V28" i="4"/>
  <c r="W28" i="4"/>
  <c r="X28" i="4"/>
  <c r="Y28" i="4"/>
  <c r="Z28" i="4"/>
  <c r="AA28" i="4"/>
  <c r="AB28" i="4"/>
  <c r="AC28" i="4"/>
  <c r="AD28" i="4"/>
  <c r="AE28" i="4"/>
  <c r="AF28" i="4"/>
  <c r="AG28" i="4"/>
  <c r="AH28" i="4"/>
  <c r="AI28" i="4"/>
  <c r="AJ28" i="4"/>
  <c r="AK28" i="4"/>
  <c r="AL28" i="4"/>
  <c r="AM28" i="4"/>
  <c r="AN28" i="4"/>
  <c r="H29" i="4"/>
  <c r="I29" i="4"/>
  <c r="J29" i="4"/>
  <c r="K29" i="4"/>
  <c r="L29" i="4"/>
  <c r="M29" i="4"/>
  <c r="N29" i="4"/>
  <c r="O29" i="4"/>
  <c r="P29" i="4"/>
  <c r="Q29" i="4"/>
  <c r="R29" i="4"/>
  <c r="S29" i="4"/>
  <c r="T29" i="4"/>
  <c r="U29" i="4"/>
  <c r="V29" i="4"/>
  <c r="W29" i="4"/>
  <c r="X29" i="4"/>
  <c r="Y29" i="4"/>
  <c r="Z29" i="4"/>
  <c r="AA29" i="4"/>
  <c r="AB29" i="4"/>
  <c r="AC29" i="4"/>
  <c r="AD29" i="4"/>
  <c r="AE29" i="4"/>
  <c r="AF29" i="4"/>
  <c r="AG29" i="4"/>
  <c r="AH29" i="4"/>
  <c r="AI29" i="4"/>
  <c r="AJ29" i="4"/>
  <c r="AK29" i="4"/>
  <c r="AL29" i="4"/>
  <c r="AM29" i="4"/>
  <c r="AN29" i="4"/>
  <c r="H30" i="4"/>
  <c r="I30" i="4"/>
  <c r="J30" i="4"/>
  <c r="K30" i="4"/>
  <c r="L30" i="4"/>
  <c r="M30" i="4"/>
  <c r="N30" i="4"/>
  <c r="O30" i="4"/>
  <c r="P30" i="4"/>
  <c r="Q30" i="4"/>
  <c r="R30" i="4"/>
  <c r="S30" i="4"/>
  <c r="T30" i="4"/>
  <c r="U30" i="4"/>
  <c r="V30" i="4"/>
  <c r="W30" i="4"/>
  <c r="X30" i="4"/>
  <c r="Y30" i="4"/>
  <c r="Z30" i="4"/>
  <c r="AA30" i="4"/>
  <c r="AB30" i="4"/>
  <c r="AC30" i="4"/>
  <c r="AD30" i="4"/>
  <c r="AE30" i="4"/>
  <c r="AF30" i="4"/>
  <c r="AG30" i="4"/>
  <c r="AH30" i="4"/>
  <c r="AI30" i="4"/>
  <c r="AJ30" i="4"/>
  <c r="AK30" i="4"/>
  <c r="AL30" i="4"/>
  <c r="AM30" i="4"/>
  <c r="AN30" i="4"/>
  <c r="H31" i="4"/>
  <c r="I31" i="4"/>
  <c r="J31" i="4"/>
  <c r="K31" i="4"/>
  <c r="L31" i="4"/>
  <c r="M31" i="4"/>
  <c r="N31" i="4"/>
  <c r="O31" i="4"/>
  <c r="P31" i="4"/>
  <c r="Q31" i="4"/>
  <c r="R31" i="4"/>
  <c r="S31" i="4"/>
  <c r="T31" i="4"/>
  <c r="U31" i="4"/>
  <c r="V31" i="4"/>
  <c r="W31" i="4"/>
  <c r="X31" i="4"/>
  <c r="Y31" i="4"/>
  <c r="Z31" i="4"/>
  <c r="AA31" i="4"/>
  <c r="AB31" i="4"/>
  <c r="AC31" i="4"/>
  <c r="AD31" i="4"/>
  <c r="AE31" i="4"/>
  <c r="AF31" i="4"/>
  <c r="AG31" i="4"/>
  <c r="AH31" i="4"/>
  <c r="AI31" i="4"/>
  <c r="AJ31" i="4"/>
  <c r="AK31" i="4"/>
  <c r="AL31" i="4"/>
  <c r="AM31" i="4"/>
  <c r="AN31" i="4"/>
  <c r="H32" i="4"/>
  <c r="I32" i="4"/>
  <c r="J32" i="4"/>
  <c r="K32" i="4"/>
  <c r="L32" i="4"/>
  <c r="M32" i="4"/>
  <c r="N32" i="4"/>
  <c r="O32" i="4"/>
  <c r="P32" i="4"/>
  <c r="Q32" i="4"/>
  <c r="R32" i="4"/>
  <c r="S32" i="4"/>
  <c r="T32" i="4"/>
  <c r="U32" i="4"/>
  <c r="V32" i="4"/>
  <c r="W32" i="4"/>
  <c r="X32" i="4"/>
  <c r="Y32" i="4"/>
  <c r="Z32" i="4"/>
  <c r="AA32" i="4"/>
  <c r="AB32" i="4"/>
  <c r="AC32" i="4"/>
  <c r="AD32" i="4"/>
  <c r="AE32" i="4"/>
  <c r="AF32" i="4"/>
  <c r="AG32" i="4"/>
  <c r="AH32" i="4"/>
  <c r="AI32" i="4"/>
  <c r="AJ32" i="4"/>
  <c r="AK32" i="4"/>
  <c r="AL32" i="4"/>
  <c r="AM32" i="4"/>
  <c r="AN32" i="4"/>
  <c r="H36" i="4"/>
  <c r="I36" i="4"/>
  <c r="J36" i="4"/>
  <c r="K36" i="4"/>
  <c r="L36" i="4"/>
  <c r="M36" i="4"/>
  <c r="N36" i="4"/>
  <c r="O36" i="4"/>
  <c r="P36" i="4"/>
  <c r="Q36" i="4"/>
  <c r="R36" i="4"/>
  <c r="S36" i="4"/>
  <c r="T36" i="4"/>
  <c r="U36" i="4"/>
  <c r="V36" i="4"/>
  <c r="W36" i="4"/>
  <c r="X36" i="4"/>
  <c r="Y36" i="4"/>
  <c r="Z36" i="4"/>
  <c r="AA36" i="4"/>
  <c r="AB36" i="4"/>
  <c r="AC36" i="4"/>
  <c r="AD36" i="4"/>
  <c r="AE36" i="4"/>
  <c r="AF36" i="4"/>
  <c r="AG36" i="4"/>
  <c r="AH36" i="4"/>
  <c r="AI36" i="4"/>
  <c r="AJ36" i="4"/>
  <c r="AK36" i="4"/>
  <c r="AL36" i="4"/>
  <c r="AM36" i="4"/>
  <c r="AN36" i="4"/>
  <c r="H37" i="4"/>
  <c r="I37" i="4"/>
  <c r="J37" i="4"/>
  <c r="K37" i="4"/>
  <c r="L37" i="4"/>
  <c r="M37" i="4"/>
  <c r="N37" i="4"/>
  <c r="O37" i="4"/>
  <c r="P37" i="4"/>
  <c r="Q37" i="4"/>
  <c r="R37" i="4"/>
  <c r="S37" i="4"/>
  <c r="T37" i="4"/>
  <c r="U37" i="4"/>
  <c r="V37" i="4"/>
  <c r="W37" i="4"/>
  <c r="X37" i="4"/>
  <c r="Y37" i="4"/>
  <c r="Z37" i="4"/>
  <c r="AA37" i="4"/>
  <c r="AB37" i="4"/>
  <c r="AC37" i="4"/>
  <c r="AD37" i="4"/>
  <c r="AE37" i="4"/>
  <c r="AF37" i="4"/>
  <c r="AG37" i="4"/>
  <c r="AH37" i="4"/>
  <c r="AI37" i="4"/>
  <c r="AJ37" i="4"/>
  <c r="AK37" i="4"/>
  <c r="AL37" i="4"/>
  <c r="AM37" i="4"/>
  <c r="AN37" i="4"/>
  <c r="H38" i="4"/>
  <c r="I38" i="4"/>
  <c r="J38" i="4"/>
  <c r="K38" i="4"/>
  <c r="L38" i="4"/>
  <c r="M38" i="4"/>
  <c r="N38" i="4"/>
  <c r="O38" i="4"/>
  <c r="P38" i="4"/>
  <c r="Q38" i="4"/>
  <c r="R38" i="4"/>
  <c r="S38" i="4"/>
  <c r="T38" i="4"/>
  <c r="U38" i="4"/>
  <c r="V38" i="4"/>
  <c r="W38" i="4"/>
  <c r="X38" i="4"/>
  <c r="Y38" i="4"/>
  <c r="Z38" i="4"/>
  <c r="AA38" i="4"/>
  <c r="AB38" i="4"/>
  <c r="AC38" i="4"/>
  <c r="AD38" i="4"/>
  <c r="AE38" i="4"/>
  <c r="AF38" i="4"/>
  <c r="AG38" i="4"/>
  <c r="AH38" i="4"/>
  <c r="AI38" i="4"/>
  <c r="AJ38" i="4"/>
  <c r="AK38" i="4"/>
  <c r="AL38" i="4"/>
  <c r="AM38" i="4"/>
  <c r="AN38" i="4"/>
  <c r="G28" i="4"/>
  <c r="G32" i="4"/>
  <c r="G36" i="4"/>
  <c r="G37" i="4"/>
  <c r="G38" i="4"/>
  <c r="G31" i="4"/>
  <c r="G30" i="4"/>
  <c r="G29" i="4"/>
  <c r="GD5" i="4"/>
  <c r="DV20" i="4"/>
  <c r="DW20" i="4" s="1"/>
  <c r="DX20" i="4" s="1"/>
  <c r="DY20" i="4" s="1"/>
  <c r="DZ20" i="4" s="1"/>
  <c r="EA20" i="4" s="1"/>
  <c r="EB20" i="4" s="1"/>
  <c r="EC20" i="4" s="1"/>
  <c r="ED20" i="4" s="1"/>
  <c r="EE20" i="4" s="1"/>
  <c r="EF20" i="4" s="1"/>
  <c r="EG20" i="4" s="1"/>
  <c r="EH20" i="4" s="1"/>
  <c r="EI20" i="4" s="1"/>
  <c r="EJ20" i="4" s="1"/>
  <c r="EK20" i="4" s="1"/>
  <c r="EL20" i="4" s="1"/>
  <c r="EM20" i="4" s="1"/>
  <c r="EN20" i="4" s="1"/>
  <c r="EO20" i="4" s="1"/>
  <c r="EP20" i="4" s="1"/>
  <c r="EQ20" i="4" s="1"/>
  <c r="ER20" i="4" s="1"/>
  <c r="ES20" i="4" s="1"/>
  <c r="ET20" i="4" s="1"/>
  <c r="EU20" i="4" s="1"/>
  <c r="EV20" i="4" s="1"/>
  <c r="EW20" i="4" s="1"/>
  <c r="EX20" i="4" s="1"/>
  <c r="EY20" i="4" s="1"/>
  <c r="EZ20" i="4" s="1"/>
  <c r="FA20" i="4" s="1"/>
  <c r="FB20" i="4" s="1"/>
  <c r="FC20" i="4" s="1"/>
  <c r="DV19" i="4"/>
  <c r="DW19" i="4" s="1"/>
  <c r="DX19" i="4" s="1"/>
  <c r="DY19" i="4" s="1"/>
  <c r="DZ19" i="4" s="1"/>
  <c r="EA19" i="4" s="1"/>
  <c r="EB19" i="4" s="1"/>
  <c r="EC19" i="4" s="1"/>
  <c r="ED19" i="4" s="1"/>
  <c r="EE19" i="4" s="1"/>
  <c r="EF19" i="4" s="1"/>
  <c r="EG19" i="4" s="1"/>
  <c r="EH19" i="4" s="1"/>
  <c r="EI19" i="4" s="1"/>
  <c r="EJ19" i="4" s="1"/>
  <c r="EK19" i="4" s="1"/>
  <c r="EL19" i="4" s="1"/>
  <c r="EM19" i="4" s="1"/>
  <c r="EN19" i="4" s="1"/>
  <c r="EO19" i="4" s="1"/>
  <c r="EP19" i="4" s="1"/>
  <c r="EQ19" i="4" s="1"/>
  <c r="ER19" i="4" s="1"/>
  <c r="ES19" i="4" s="1"/>
  <c r="ET19" i="4" s="1"/>
  <c r="EU19" i="4" s="1"/>
  <c r="EV19" i="4" s="1"/>
  <c r="EW19" i="4" s="1"/>
  <c r="EX19" i="4" s="1"/>
  <c r="EY19" i="4" s="1"/>
  <c r="EZ19" i="4" s="1"/>
  <c r="FA19" i="4" s="1"/>
  <c r="FB19" i="4" s="1"/>
  <c r="FC19" i="4" s="1"/>
  <c r="DV16" i="4"/>
  <c r="DW16" i="4" s="1"/>
  <c r="DX16" i="4" s="1"/>
  <c r="DY16" i="4" s="1"/>
  <c r="DZ16" i="4" s="1"/>
  <c r="EA16" i="4" s="1"/>
  <c r="EB16" i="4" s="1"/>
  <c r="EC16" i="4" s="1"/>
  <c r="ED16" i="4" s="1"/>
  <c r="EE16" i="4" s="1"/>
  <c r="EF16" i="4" s="1"/>
  <c r="EG16" i="4" s="1"/>
  <c r="EH16" i="4" s="1"/>
  <c r="EI16" i="4" s="1"/>
  <c r="EJ16" i="4" s="1"/>
  <c r="EK16" i="4" s="1"/>
  <c r="EL16" i="4" s="1"/>
  <c r="EM16" i="4" s="1"/>
  <c r="EN16" i="4" s="1"/>
  <c r="EO16" i="4" s="1"/>
  <c r="EP16" i="4" s="1"/>
  <c r="EQ16" i="4" s="1"/>
  <c r="ER16" i="4" s="1"/>
  <c r="ES16" i="4" s="1"/>
  <c r="ET16" i="4" s="1"/>
  <c r="EU16" i="4" s="1"/>
  <c r="EV16" i="4" s="1"/>
  <c r="EW16" i="4" s="1"/>
  <c r="EX16" i="4" s="1"/>
  <c r="EY16" i="4" s="1"/>
  <c r="EZ16" i="4" s="1"/>
  <c r="FA16" i="4" s="1"/>
  <c r="FB16" i="4" s="1"/>
  <c r="FC16" i="4" s="1"/>
  <c r="DV18" i="4"/>
  <c r="DW18" i="4" s="1"/>
  <c r="DX18" i="4" s="1"/>
  <c r="DY18" i="4" s="1"/>
  <c r="DZ18" i="4" s="1"/>
  <c r="EA18" i="4" s="1"/>
  <c r="EB18" i="4" s="1"/>
  <c r="EC18" i="4" s="1"/>
  <c r="ED18" i="4" s="1"/>
  <c r="EE18" i="4" s="1"/>
  <c r="EF18" i="4" s="1"/>
  <c r="EG18" i="4" s="1"/>
  <c r="EH18" i="4" s="1"/>
  <c r="EI18" i="4" s="1"/>
  <c r="EJ18" i="4" s="1"/>
  <c r="EK18" i="4" s="1"/>
  <c r="EL18" i="4" s="1"/>
  <c r="EM18" i="4" s="1"/>
  <c r="EN18" i="4" s="1"/>
  <c r="EO18" i="4" s="1"/>
  <c r="EP18" i="4" s="1"/>
  <c r="EQ18" i="4" s="1"/>
  <c r="ER18" i="4" s="1"/>
  <c r="ES18" i="4" s="1"/>
  <c r="ET18" i="4" s="1"/>
  <c r="EU18" i="4" s="1"/>
  <c r="EV18" i="4" s="1"/>
  <c r="EW18" i="4" s="1"/>
  <c r="EX18" i="4" s="1"/>
  <c r="EY18" i="4" s="1"/>
  <c r="EZ18" i="4" s="1"/>
  <c r="FA18" i="4" s="1"/>
  <c r="FB18" i="4" s="1"/>
  <c r="FC18" i="4" s="1"/>
  <c r="DV15" i="4"/>
  <c r="DW15" i="4" s="1"/>
  <c r="DX15" i="4" s="1"/>
  <c r="DY15" i="4" s="1"/>
  <c r="DZ15" i="4" s="1"/>
  <c r="EA15" i="4" s="1"/>
  <c r="EB15" i="4" s="1"/>
  <c r="EC15" i="4" s="1"/>
  <c r="ED15" i="4" s="1"/>
  <c r="EE15" i="4" s="1"/>
  <c r="EF15" i="4" s="1"/>
  <c r="EG15" i="4" s="1"/>
  <c r="EH15" i="4" s="1"/>
  <c r="EI15" i="4" s="1"/>
  <c r="EJ15" i="4" s="1"/>
  <c r="EK15" i="4" s="1"/>
  <c r="EL15" i="4" s="1"/>
  <c r="EM15" i="4" s="1"/>
  <c r="EN15" i="4" s="1"/>
  <c r="EO15" i="4" s="1"/>
  <c r="EP15" i="4" s="1"/>
  <c r="EQ15" i="4" s="1"/>
  <c r="ER15" i="4" s="1"/>
  <c r="ES15" i="4" s="1"/>
  <c r="ET15" i="4" s="1"/>
  <c r="EU15" i="4" s="1"/>
  <c r="EV15" i="4" s="1"/>
  <c r="EW15" i="4" s="1"/>
  <c r="EX15" i="4" s="1"/>
  <c r="EY15" i="4" s="1"/>
  <c r="EZ15" i="4" s="1"/>
  <c r="FA15" i="4" s="1"/>
  <c r="FB15" i="4" s="1"/>
  <c r="FC15" i="4" s="1"/>
  <c r="BG22" i="7" l="1"/>
  <c r="C93" i="7"/>
  <c r="BH22" i="7" l="1"/>
  <c r="OK191" i="7"/>
  <c r="MZ191" i="7"/>
  <c r="KY191" i="7"/>
  <c r="JN191" i="7"/>
  <c r="IC191" i="7"/>
  <c r="IB191" i="7"/>
  <c r="IA191" i="7"/>
  <c r="GP191" i="7"/>
  <c r="GO191" i="7"/>
  <c r="GN191" i="7"/>
  <c r="FC191" i="7"/>
  <c r="FB191" i="7"/>
  <c r="FA191" i="7"/>
  <c r="CE191" i="7"/>
  <c r="F191" i="7"/>
  <c r="OK190" i="7"/>
  <c r="MZ190" i="7"/>
  <c r="KY190" i="7"/>
  <c r="JN190" i="7"/>
  <c r="IC190" i="7"/>
  <c r="IB190" i="7"/>
  <c r="IA190" i="7"/>
  <c r="GP190" i="7"/>
  <c r="GO190" i="7"/>
  <c r="GN190" i="7"/>
  <c r="FC190" i="7"/>
  <c r="FB190" i="7"/>
  <c r="FA190" i="7"/>
  <c r="CE190" i="7"/>
  <c r="F190" i="7"/>
  <c r="OK189" i="7"/>
  <c r="MZ189" i="7"/>
  <c r="KY189" i="7"/>
  <c r="JN189" i="7"/>
  <c r="IC189" i="7"/>
  <c r="IB189" i="7"/>
  <c r="IA189" i="7"/>
  <c r="GP189" i="7"/>
  <c r="GO189" i="7"/>
  <c r="GN189" i="7"/>
  <c r="FC189" i="7"/>
  <c r="FB189" i="7"/>
  <c r="FA189" i="7"/>
  <c r="CE189" i="7"/>
  <c r="F189" i="7"/>
  <c r="OK188" i="7"/>
  <c r="MZ188" i="7"/>
  <c r="KY188" i="7"/>
  <c r="JN188" i="7"/>
  <c r="IC188" i="7"/>
  <c r="IB188" i="7"/>
  <c r="IA188" i="7"/>
  <c r="GP188" i="7"/>
  <c r="GO188" i="7"/>
  <c r="GN188" i="7"/>
  <c r="FC188" i="7"/>
  <c r="FB188" i="7"/>
  <c r="FA188" i="7"/>
  <c r="CE188" i="7"/>
  <c r="F188" i="7"/>
  <c r="OK187" i="7"/>
  <c r="MZ187" i="7"/>
  <c r="KY187" i="7"/>
  <c r="JN187" i="7"/>
  <c r="IC187" i="7"/>
  <c r="IB187" i="7"/>
  <c r="IA187" i="7"/>
  <c r="GP187" i="7"/>
  <c r="GO187" i="7"/>
  <c r="GN187" i="7"/>
  <c r="FC187" i="7"/>
  <c r="FB187" i="7"/>
  <c r="FA187" i="7"/>
  <c r="CE187" i="7"/>
  <c r="F187" i="7"/>
  <c r="OK186" i="7"/>
  <c r="MZ186" i="7"/>
  <c r="KY186" i="7"/>
  <c r="JN186" i="7"/>
  <c r="IC186" i="7"/>
  <c r="IB186" i="7"/>
  <c r="IA186" i="7"/>
  <c r="GP186" i="7"/>
  <c r="GO186" i="7"/>
  <c r="GN186" i="7"/>
  <c r="FC186" i="7"/>
  <c r="FB186" i="7"/>
  <c r="FA186" i="7"/>
  <c r="CE186" i="7"/>
  <c r="F186" i="7"/>
  <c r="OK185" i="7"/>
  <c r="MZ185" i="7"/>
  <c r="KY185" i="7"/>
  <c r="JN185" i="7"/>
  <c r="IC185" i="7"/>
  <c r="IB185" i="7"/>
  <c r="IA185" i="7"/>
  <c r="GP185" i="7"/>
  <c r="GO185" i="7"/>
  <c r="GN185" i="7"/>
  <c r="FC185" i="7"/>
  <c r="FB185" i="7"/>
  <c r="FA185" i="7"/>
  <c r="CE185" i="7"/>
  <c r="F185" i="7"/>
  <c r="OK184" i="7"/>
  <c r="MZ184" i="7"/>
  <c r="KY184" i="7"/>
  <c r="JN184" i="7"/>
  <c r="IC184" i="7"/>
  <c r="IB184" i="7"/>
  <c r="IA184" i="7"/>
  <c r="GP184" i="7"/>
  <c r="GO184" i="7"/>
  <c r="GN184" i="7"/>
  <c r="FC184" i="7"/>
  <c r="FB184" i="7"/>
  <c r="FA184" i="7"/>
  <c r="CE184" i="7"/>
  <c r="F184" i="7"/>
  <c r="OK183" i="7"/>
  <c r="MZ183" i="7"/>
  <c r="KY183" i="7"/>
  <c r="JN183" i="7"/>
  <c r="IC183" i="7"/>
  <c r="IB183" i="7"/>
  <c r="IA183" i="7"/>
  <c r="GP183" i="7"/>
  <c r="GO183" i="7"/>
  <c r="GN183" i="7"/>
  <c r="FC183" i="7"/>
  <c r="FB183" i="7"/>
  <c r="FA183" i="7"/>
  <c r="CE183" i="7"/>
  <c r="F183" i="7"/>
  <c r="OK182" i="7"/>
  <c r="MZ182" i="7"/>
  <c r="KY182" i="7"/>
  <c r="JN182" i="7"/>
  <c r="IC182" i="7"/>
  <c r="IB182" i="7"/>
  <c r="IA182" i="7"/>
  <c r="GP182" i="7"/>
  <c r="GO182" i="7"/>
  <c r="GN182" i="7"/>
  <c r="FC182" i="7"/>
  <c r="FB182" i="7"/>
  <c r="FA182" i="7"/>
  <c r="CE182" i="7"/>
  <c r="F182" i="7"/>
  <c r="OK181" i="7"/>
  <c r="MZ181" i="7"/>
  <c r="KY181" i="7"/>
  <c r="JN181" i="7"/>
  <c r="IC181" i="7"/>
  <c r="IB181" i="7"/>
  <c r="IA181" i="7"/>
  <c r="GP181" i="7"/>
  <c r="GO181" i="7"/>
  <c r="GN181" i="7"/>
  <c r="FC181" i="7"/>
  <c r="FB181" i="7"/>
  <c r="FA181" i="7"/>
  <c r="CE181" i="7"/>
  <c r="F181" i="7"/>
  <c r="OK180" i="7"/>
  <c r="MZ180" i="7"/>
  <c r="KY180" i="7"/>
  <c r="JN180" i="7"/>
  <c r="IC180" i="7"/>
  <c r="IB180" i="7"/>
  <c r="IA180" i="7"/>
  <c r="GP180" i="7"/>
  <c r="GO180" i="7"/>
  <c r="GN180" i="7"/>
  <c r="FC180" i="7"/>
  <c r="FB180" i="7"/>
  <c r="FA180" i="7"/>
  <c r="CE180" i="7"/>
  <c r="F180" i="7"/>
  <c r="OK179" i="7"/>
  <c r="MZ179" i="7"/>
  <c r="KY179" i="7"/>
  <c r="JN179" i="7"/>
  <c r="IC179" i="7"/>
  <c r="IB179" i="7"/>
  <c r="IA179" i="7"/>
  <c r="GP179" i="7"/>
  <c r="GO179" i="7"/>
  <c r="GN179" i="7"/>
  <c r="FC179" i="7"/>
  <c r="FB179" i="7"/>
  <c r="FA179" i="7"/>
  <c r="CE179" i="7"/>
  <c r="F179" i="7"/>
  <c r="OK178" i="7"/>
  <c r="MZ178" i="7"/>
  <c r="KY178" i="7"/>
  <c r="JN178" i="7"/>
  <c r="IC178" i="7"/>
  <c r="IB178" i="7"/>
  <c r="IA178" i="7"/>
  <c r="GP178" i="7"/>
  <c r="GO178" i="7"/>
  <c r="GN178" i="7"/>
  <c r="FC178" i="7"/>
  <c r="FB178" i="7"/>
  <c r="FA178" i="7"/>
  <c r="CE178" i="7"/>
  <c r="F178" i="7"/>
  <c r="OK177" i="7"/>
  <c r="MZ177" i="7"/>
  <c r="KY177" i="7"/>
  <c r="JN177" i="7"/>
  <c r="IC177" i="7"/>
  <c r="IB177" i="7"/>
  <c r="IA177" i="7"/>
  <c r="GP177" i="7"/>
  <c r="GO177" i="7"/>
  <c r="GN177" i="7"/>
  <c r="FC177" i="7"/>
  <c r="FB177" i="7"/>
  <c r="FA177" i="7"/>
  <c r="CE177" i="7"/>
  <c r="F177" i="7"/>
  <c r="OK176" i="7"/>
  <c r="MZ176" i="7"/>
  <c r="KY176" i="7"/>
  <c r="JN176" i="7"/>
  <c r="IC176" i="7"/>
  <c r="IB176" i="7"/>
  <c r="IA176" i="7"/>
  <c r="GP176" i="7"/>
  <c r="GO176" i="7"/>
  <c r="GN176" i="7"/>
  <c r="FC176" i="7"/>
  <c r="FB176" i="7"/>
  <c r="FA176" i="7"/>
  <c r="CE176" i="7"/>
  <c r="F176" i="7"/>
  <c r="OK175" i="7"/>
  <c r="MZ175" i="7"/>
  <c r="KY175" i="7"/>
  <c r="JN175" i="7"/>
  <c r="IC175" i="7"/>
  <c r="IB175" i="7"/>
  <c r="IA175" i="7"/>
  <c r="GP175" i="7"/>
  <c r="GO175" i="7"/>
  <c r="GN175" i="7"/>
  <c r="FC175" i="7"/>
  <c r="FB175" i="7"/>
  <c r="FA175" i="7"/>
  <c r="CE175" i="7"/>
  <c r="F175" i="7"/>
  <c r="OK174" i="7"/>
  <c r="MZ174" i="7"/>
  <c r="KY174" i="7"/>
  <c r="JN174" i="7"/>
  <c r="IC174" i="7"/>
  <c r="IB174" i="7"/>
  <c r="IA174" i="7"/>
  <c r="GP174" i="7"/>
  <c r="GO174" i="7"/>
  <c r="GN174" i="7"/>
  <c r="FC174" i="7"/>
  <c r="FB174" i="7"/>
  <c r="FA174" i="7"/>
  <c r="CE174" i="7"/>
  <c r="F174" i="7"/>
  <c r="OK173" i="7"/>
  <c r="MZ173" i="7"/>
  <c r="KY173" i="7"/>
  <c r="JN173" i="7"/>
  <c r="IC173" i="7"/>
  <c r="IB173" i="7"/>
  <c r="IA173" i="7"/>
  <c r="GP173" i="7"/>
  <c r="GO173" i="7"/>
  <c r="GN173" i="7"/>
  <c r="FC173" i="7"/>
  <c r="FB173" i="7"/>
  <c r="FA173" i="7"/>
  <c r="CE173" i="7"/>
  <c r="F173" i="7"/>
  <c r="OK172" i="7"/>
  <c r="MZ172" i="7"/>
  <c r="KY172" i="7"/>
  <c r="JN172" i="7"/>
  <c r="IC172" i="7"/>
  <c r="IB172" i="7"/>
  <c r="IA172" i="7"/>
  <c r="GP172" i="7"/>
  <c r="GO172" i="7"/>
  <c r="GN172" i="7"/>
  <c r="FC172" i="7"/>
  <c r="FB172" i="7"/>
  <c r="FA172" i="7"/>
  <c r="CE172" i="7"/>
  <c r="F172" i="7"/>
  <c r="OK171" i="7"/>
  <c r="MZ171" i="7"/>
  <c r="KY171" i="7"/>
  <c r="JN171" i="7"/>
  <c r="IC171" i="7"/>
  <c r="IB171" i="7"/>
  <c r="IA171" i="7"/>
  <c r="GP171" i="7"/>
  <c r="GO171" i="7"/>
  <c r="GN171" i="7"/>
  <c r="FC171" i="7"/>
  <c r="FB171" i="7"/>
  <c r="FA171" i="7"/>
  <c r="CE171" i="7"/>
  <c r="F171" i="7"/>
  <c r="OK170" i="7"/>
  <c r="MZ170" i="7"/>
  <c r="KY170" i="7"/>
  <c r="JN170" i="7"/>
  <c r="IC170" i="7"/>
  <c r="IB170" i="7"/>
  <c r="IA170" i="7"/>
  <c r="GP170" i="7"/>
  <c r="GO170" i="7"/>
  <c r="GN170" i="7"/>
  <c r="FC170" i="7"/>
  <c r="FB170" i="7"/>
  <c r="FA170" i="7"/>
  <c r="CE170" i="7"/>
  <c r="F170" i="7"/>
  <c r="OK169" i="7"/>
  <c r="MZ169" i="7"/>
  <c r="KY169" i="7"/>
  <c r="JN169" i="7"/>
  <c r="IC169" i="7"/>
  <c r="IB169" i="7"/>
  <c r="IA169" i="7"/>
  <c r="GP169" i="7"/>
  <c r="GO169" i="7"/>
  <c r="GN169" i="7"/>
  <c r="FC169" i="7"/>
  <c r="FB169" i="7"/>
  <c r="FA169" i="7"/>
  <c r="CE169" i="7"/>
  <c r="F169" i="7"/>
  <c r="OK168" i="7"/>
  <c r="MZ168" i="7"/>
  <c r="KY168" i="7"/>
  <c r="JN168" i="7"/>
  <c r="IC168" i="7"/>
  <c r="IB168" i="7"/>
  <c r="IA168" i="7"/>
  <c r="GP168" i="7"/>
  <c r="GO168" i="7"/>
  <c r="GN168" i="7"/>
  <c r="FC168" i="7"/>
  <c r="FB168" i="7"/>
  <c r="FA168" i="7"/>
  <c r="CE168" i="7"/>
  <c r="F168" i="7"/>
  <c r="OK167" i="7"/>
  <c r="MZ167" i="7"/>
  <c r="KY167" i="7"/>
  <c r="JN167" i="7"/>
  <c r="IC167" i="7"/>
  <c r="IB167" i="7"/>
  <c r="IA167" i="7"/>
  <c r="GP167" i="7"/>
  <c r="GO167" i="7"/>
  <c r="GN167" i="7"/>
  <c r="FC167" i="7"/>
  <c r="FB167" i="7"/>
  <c r="FA167" i="7"/>
  <c r="CE167" i="7"/>
  <c r="F167" i="7"/>
  <c r="BI22" i="7" l="1"/>
  <c r="F131" i="7"/>
  <c r="CE131" i="7"/>
  <c r="FA131" i="7"/>
  <c r="FB131" i="7"/>
  <c r="GN131" i="7"/>
  <c r="GO131" i="7"/>
  <c r="IA131" i="7"/>
  <c r="IB131" i="7"/>
  <c r="JN131" i="7"/>
  <c r="KY131" i="7"/>
  <c r="MZ131" i="7"/>
  <c r="OK131" i="7"/>
  <c r="BJ22" i="7" l="1"/>
  <c r="PV98" i="7"/>
  <c r="PV7" i="7"/>
  <c r="PV211" i="7"/>
  <c r="J211" i="7"/>
  <c r="PW211" i="7" s="1"/>
  <c r="I211" i="7"/>
  <c r="G211" i="7"/>
  <c r="PV210" i="7"/>
  <c r="J210" i="7"/>
  <c r="PW210" i="7" s="1"/>
  <c r="I210" i="7"/>
  <c r="G210" i="7"/>
  <c r="PV209" i="7"/>
  <c r="J209" i="7"/>
  <c r="PW209" i="7" s="1"/>
  <c r="I209" i="7"/>
  <c r="G209" i="7"/>
  <c r="PV208" i="7"/>
  <c r="J208" i="7"/>
  <c r="PW208" i="7" s="1"/>
  <c r="I208" i="7"/>
  <c r="G208" i="7"/>
  <c r="PV207" i="7"/>
  <c r="J207" i="7"/>
  <c r="I207" i="7"/>
  <c r="G207" i="7"/>
  <c r="RF206" i="7"/>
  <c r="K206" i="7"/>
  <c r="L206" i="7" s="1"/>
  <c r="QZ205" i="7"/>
  <c r="QP205" i="7"/>
  <c r="QF205" i="7"/>
  <c r="AM205" i="7"/>
  <c r="AH205" i="7"/>
  <c r="AC205" i="7"/>
  <c r="X205" i="7"/>
  <c r="S205" i="7"/>
  <c r="N205" i="7"/>
  <c r="OK155" i="7"/>
  <c r="MZ155" i="7"/>
  <c r="KY155" i="7"/>
  <c r="JN155" i="7"/>
  <c r="IB155" i="7"/>
  <c r="IA155" i="7"/>
  <c r="GO155" i="7"/>
  <c r="GN155" i="7"/>
  <c r="FB155" i="7"/>
  <c r="FA155" i="7"/>
  <c r="CE155" i="7"/>
  <c r="F155" i="7"/>
  <c r="OK154" i="7"/>
  <c r="MZ154" i="7"/>
  <c r="KY154" i="7"/>
  <c r="JN154" i="7"/>
  <c r="IB154" i="7"/>
  <c r="IA154" i="7"/>
  <c r="GO154" i="7"/>
  <c r="GN154" i="7"/>
  <c r="FB154" i="7"/>
  <c r="FA154" i="7"/>
  <c r="CE154" i="7"/>
  <c r="F154" i="7"/>
  <c r="OK153" i="7"/>
  <c r="MZ153" i="7"/>
  <c r="KY153" i="7"/>
  <c r="JN153" i="7"/>
  <c r="IB153" i="7"/>
  <c r="IA153" i="7"/>
  <c r="GO153" i="7"/>
  <c r="GN153" i="7"/>
  <c r="FB153" i="7"/>
  <c r="FA153" i="7"/>
  <c r="CE153" i="7"/>
  <c r="F153" i="7"/>
  <c r="OK152" i="7"/>
  <c r="MZ152" i="7"/>
  <c r="KY152" i="7"/>
  <c r="JN152" i="7"/>
  <c r="IB152" i="7"/>
  <c r="IA152" i="7"/>
  <c r="GO152" i="7"/>
  <c r="GN152" i="7"/>
  <c r="FB152" i="7"/>
  <c r="FA152" i="7"/>
  <c r="CE152" i="7"/>
  <c r="F152" i="7"/>
  <c r="OK151" i="7"/>
  <c r="MZ151" i="7"/>
  <c r="KY151" i="7"/>
  <c r="JN151" i="7"/>
  <c r="IB151" i="7"/>
  <c r="IA151" i="7"/>
  <c r="GO151" i="7"/>
  <c r="GN151" i="7"/>
  <c r="FB151" i="7"/>
  <c r="FA151" i="7"/>
  <c r="CE151" i="7"/>
  <c r="F151" i="7"/>
  <c r="OK150" i="7"/>
  <c r="MZ150" i="7"/>
  <c r="KY150" i="7"/>
  <c r="JN150" i="7"/>
  <c r="IB150" i="7"/>
  <c r="IA150" i="7"/>
  <c r="GO150" i="7"/>
  <c r="GN150" i="7"/>
  <c r="FB150" i="7"/>
  <c r="FA150" i="7"/>
  <c r="CE150" i="7"/>
  <c r="F150" i="7"/>
  <c r="OK149" i="7"/>
  <c r="MZ149" i="7"/>
  <c r="KY149" i="7"/>
  <c r="JN149" i="7"/>
  <c r="IB149" i="7"/>
  <c r="IA149" i="7"/>
  <c r="GO149" i="7"/>
  <c r="GN149" i="7"/>
  <c r="FB149" i="7"/>
  <c r="FA149" i="7"/>
  <c r="CE149" i="7"/>
  <c r="F149" i="7"/>
  <c r="OK148" i="7"/>
  <c r="MZ148" i="7"/>
  <c r="KY148" i="7"/>
  <c r="JN148" i="7"/>
  <c r="IB148" i="7"/>
  <c r="IA148" i="7"/>
  <c r="GO148" i="7"/>
  <c r="GN148" i="7"/>
  <c r="FB148" i="7"/>
  <c r="FA148" i="7"/>
  <c r="CE148" i="7"/>
  <c r="F148" i="7"/>
  <c r="OK147" i="7"/>
  <c r="MZ147" i="7"/>
  <c r="KY147" i="7"/>
  <c r="JN147" i="7"/>
  <c r="IB147" i="7"/>
  <c r="IA147" i="7"/>
  <c r="GO147" i="7"/>
  <c r="GN147" i="7"/>
  <c r="FB147" i="7"/>
  <c r="FA147" i="7"/>
  <c r="CE147" i="7"/>
  <c r="F147" i="7"/>
  <c r="OK146" i="7"/>
  <c r="MZ146" i="7"/>
  <c r="KY146" i="7"/>
  <c r="JN146" i="7"/>
  <c r="IB146" i="7"/>
  <c r="IA146" i="7"/>
  <c r="GO146" i="7"/>
  <c r="GN146" i="7"/>
  <c r="FB146" i="7"/>
  <c r="FA146" i="7"/>
  <c r="CE146" i="7"/>
  <c r="F146" i="7"/>
  <c r="OK145" i="7"/>
  <c r="MZ145" i="7"/>
  <c r="KY145" i="7"/>
  <c r="JN145" i="7"/>
  <c r="IB145" i="7"/>
  <c r="IA145" i="7"/>
  <c r="GO145" i="7"/>
  <c r="GN145" i="7"/>
  <c r="FB145" i="7"/>
  <c r="FA145" i="7"/>
  <c r="CE145" i="7"/>
  <c r="F145" i="7"/>
  <c r="OK144" i="7"/>
  <c r="MZ144" i="7"/>
  <c r="KY144" i="7"/>
  <c r="JN144" i="7"/>
  <c r="IB144" i="7"/>
  <c r="IA144" i="7"/>
  <c r="GO144" i="7"/>
  <c r="GN144" i="7"/>
  <c r="FB144" i="7"/>
  <c r="FA144" i="7"/>
  <c r="CE144" i="7"/>
  <c r="F144" i="7"/>
  <c r="OK143" i="7"/>
  <c r="MZ143" i="7"/>
  <c r="KY143" i="7"/>
  <c r="JN143" i="7"/>
  <c r="IB143" i="7"/>
  <c r="IA143" i="7"/>
  <c r="GO143" i="7"/>
  <c r="GN143" i="7"/>
  <c r="FB143" i="7"/>
  <c r="FA143" i="7"/>
  <c r="CE143" i="7"/>
  <c r="F143" i="7"/>
  <c r="OK142" i="7"/>
  <c r="MZ142" i="7"/>
  <c r="KY142" i="7"/>
  <c r="JN142" i="7"/>
  <c r="IB142" i="7"/>
  <c r="IA142" i="7"/>
  <c r="GO142" i="7"/>
  <c r="GN142" i="7"/>
  <c r="FB142" i="7"/>
  <c r="FA142" i="7"/>
  <c r="CE142" i="7"/>
  <c r="F142" i="7"/>
  <c r="OK141" i="7"/>
  <c r="MZ141" i="7"/>
  <c r="KY141" i="7"/>
  <c r="JN141" i="7"/>
  <c r="IB141" i="7"/>
  <c r="IA141" i="7"/>
  <c r="GO141" i="7"/>
  <c r="GN141" i="7"/>
  <c r="FB141" i="7"/>
  <c r="FA141" i="7"/>
  <c r="CE141" i="7"/>
  <c r="F141" i="7"/>
  <c r="OK140" i="7"/>
  <c r="MZ140" i="7"/>
  <c r="KY140" i="7"/>
  <c r="JN140" i="7"/>
  <c r="IB140" i="7"/>
  <c r="IA140" i="7"/>
  <c r="GO140" i="7"/>
  <c r="GN140" i="7"/>
  <c r="FB140" i="7"/>
  <c r="FA140" i="7"/>
  <c r="CE140" i="7"/>
  <c r="F140" i="7"/>
  <c r="OK139" i="7"/>
  <c r="MZ139" i="7"/>
  <c r="KY139" i="7"/>
  <c r="JN139" i="7"/>
  <c r="IB139" i="7"/>
  <c r="IA139" i="7"/>
  <c r="GO139" i="7"/>
  <c r="GN139" i="7"/>
  <c r="FB139" i="7"/>
  <c r="FA139" i="7"/>
  <c r="CE139" i="7"/>
  <c r="F139" i="7"/>
  <c r="OK138" i="7"/>
  <c r="MZ138" i="7"/>
  <c r="KY138" i="7"/>
  <c r="JN138" i="7"/>
  <c r="IB138" i="7"/>
  <c r="IA138" i="7"/>
  <c r="GO138" i="7"/>
  <c r="GN138" i="7"/>
  <c r="FB138" i="7"/>
  <c r="FA138" i="7"/>
  <c r="CE138" i="7"/>
  <c r="F138" i="7"/>
  <c r="OK137" i="7"/>
  <c r="MZ137" i="7"/>
  <c r="KY137" i="7"/>
  <c r="JN137" i="7"/>
  <c r="IB137" i="7"/>
  <c r="IA137" i="7"/>
  <c r="GO137" i="7"/>
  <c r="GN137" i="7"/>
  <c r="FB137" i="7"/>
  <c r="FA137" i="7"/>
  <c r="CE137" i="7"/>
  <c r="F137" i="7"/>
  <c r="OK136" i="7"/>
  <c r="MZ136" i="7"/>
  <c r="KY136" i="7"/>
  <c r="JN136" i="7"/>
  <c r="IB136" i="7"/>
  <c r="IA136" i="7"/>
  <c r="GO136" i="7"/>
  <c r="GN136" i="7"/>
  <c r="FB136" i="7"/>
  <c r="FA136" i="7"/>
  <c r="CE136" i="7"/>
  <c r="F136" i="7"/>
  <c r="OK135" i="7"/>
  <c r="MZ135" i="7"/>
  <c r="KY135" i="7"/>
  <c r="JN135" i="7"/>
  <c r="IB135" i="7"/>
  <c r="IA135" i="7"/>
  <c r="GO135" i="7"/>
  <c r="GN135" i="7"/>
  <c r="FB135" i="7"/>
  <c r="FA135" i="7"/>
  <c r="CE135" i="7"/>
  <c r="F135" i="7"/>
  <c r="OK134" i="7"/>
  <c r="MZ134" i="7"/>
  <c r="KY134" i="7"/>
  <c r="JN134" i="7"/>
  <c r="IB134" i="7"/>
  <c r="IA134" i="7"/>
  <c r="GO134" i="7"/>
  <c r="GN134" i="7"/>
  <c r="FB134" i="7"/>
  <c r="FA134" i="7"/>
  <c r="CE134" i="7"/>
  <c r="F134" i="7"/>
  <c r="OK133" i="7"/>
  <c r="MZ133" i="7"/>
  <c r="KY133" i="7"/>
  <c r="JN133" i="7"/>
  <c r="IB133" i="7"/>
  <c r="IA133" i="7"/>
  <c r="GO133" i="7"/>
  <c r="GN133" i="7"/>
  <c r="FB133" i="7"/>
  <c r="FA133" i="7"/>
  <c r="CE133" i="7"/>
  <c r="F133" i="7"/>
  <c r="OK132" i="7"/>
  <c r="MZ132" i="7"/>
  <c r="KY132" i="7"/>
  <c r="JN132" i="7"/>
  <c r="IB132" i="7"/>
  <c r="IA132" i="7"/>
  <c r="GO132" i="7"/>
  <c r="GN132" i="7"/>
  <c r="FB132" i="7"/>
  <c r="FA132" i="7"/>
  <c r="CE132" i="7"/>
  <c r="F132" i="7"/>
  <c r="OK129" i="7"/>
  <c r="MZ129" i="7"/>
  <c r="KY129" i="7"/>
  <c r="JN129" i="7"/>
  <c r="IC129" i="7"/>
  <c r="IB129" i="7"/>
  <c r="IA129" i="7"/>
  <c r="GP129" i="7"/>
  <c r="GO129" i="7"/>
  <c r="GN129" i="7"/>
  <c r="FC129" i="7"/>
  <c r="FB129" i="7"/>
  <c r="FA129" i="7"/>
  <c r="CE129" i="7"/>
  <c r="F129" i="7"/>
  <c r="OK128" i="7"/>
  <c r="MZ128" i="7"/>
  <c r="KY128" i="7"/>
  <c r="JN128" i="7"/>
  <c r="IC128" i="7"/>
  <c r="IB128" i="7"/>
  <c r="IA128" i="7"/>
  <c r="GP128" i="7"/>
  <c r="GO128" i="7"/>
  <c r="GN128" i="7"/>
  <c r="FC128" i="7"/>
  <c r="FB128" i="7"/>
  <c r="FA128" i="7"/>
  <c r="CE128" i="7"/>
  <c r="F128" i="7"/>
  <c r="OK127" i="7"/>
  <c r="MZ127" i="7"/>
  <c r="KY127" i="7"/>
  <c r="JN127" i="7"/>
  <c r="IC127" i="7"/>
  <c r="IB127" i="7"/>
  <c r="IA127" i="7"/>
  <c r="GP127" i="7"/>
  <c r="GO127" i="7"/>
  <c r="GN127" i="7"/>
  <c r="FC127" i="7"/>
  <c r="FB127" i="7"/>
  <c r="FA127" i="7"/>
  <c r="CE127" i="7"/>
  <c r="F127" i="7"/>
  <c r="OK126" i="7"/>
  <c r="MZ126" i="7"/>
  <c r="KY126" i="7"/>
  <c r="JN126" i="7"/>
  <c r="IC126" i="7"/>
  <c r="IB126" i="7"/>
  <c r="IA126" i="7"/>
  <c r="GP126" i="7"/>
  <c r="GO126" i="7"/>
  <c r="GN126" i="7"/>
  <c r="FC126" i="7"/>
  <c r="FB126" i="7"/>
  <c r="FA126" i="7"/>
  <c r="CE126" i="7"/>
  <c r="F126" i="7"/>
  <c r="OK125" i="7"/>
  <c r="MZ125" i="7"/>
  <c r="KY125" i="7"/>
  <c r="JN125" i="7"/>
  <c r="IC125" i="7"/>
  <c r="IB125" i="7"/>
  <c r="IA125" i="7"/>
  <c r="GP125" i="7"/>
  <c r="GO125" i="7"/>
  <c r="GN125" i="7"/>
  <c r="FC125" i="7"/>
  <c r="FB125" i="7"/>
  <c r="FA125" i="7"/>
  <c r="CE125" i="7"/>
  <c r="F125" i="7"/>
  <c r="OK124" i="7"/>
  <c r="MZ124" i="7"/>
  <c r="KY124" i="7"/>
  <c r="JN124" i="7"/>
  <c r="IC124" i="7"/>
  <c r="IB124" i="7"/>
  <c r="IA124" i="7"/>
  <c r="GP124" i="7"/>
  <c r="GO124" i="7"/>
  <c r="GN124" i="7"/>
  <c r="FC124" i="7"/>
  <c r="FB124" i="7"/>
  <c r="FA124" i="7"/>
  <c r="CE124" i="7"/>
  <c r="F124" i="7"/>
  <c r="OK123" i="7"/>
  <c r="MZ123" i="7"/>
  <c r="KY123" i="7"/>
  <c r="JN123" i="7"/>
  <c r="IC123" i="7"/>
  <c r="IB123" i="7"/>
  <c r="IA123" i="7"/>
  <c r="GP123" i="7"/>
  <c r="GO123" i="7"/>
  <c r="GN123" i="7"/>
  <c r="FC123" i="7"/>
  <c r="FB123" i="7"/>
  <c r="FA123" i="7"/>
  <c r="CE123" i="7"/>
  <c r="F123" i="7"/>
  <c r="OK122" i="7"/>
  <c r="MZ122" i="7"/>
  <c r="KY122" i="7"/>
  <c r="JN122" i="7"/>
  <c r="IC122" i="7"/>
  <c r="IB122" i="7"/>
  <c r="IA122" i="7"/>
  <c r="GP122" i="7"/>
  <c r="GO122" i="7"/>
  <c r="GN122" i="7"/>
  <c r="FC122" i="7"/>
  <c r="FB122" i="7"/>
  <c r="FA122" i="7"/>
  <c r="CE122" i="7"/>
  <c r="F122" i="7"/>
  <c r="OK121" i="7"/>
  <c r="MZ121" i="7"/>
  <c r="KY121" i="7"/>
  <c r="JN121" i="7"/>
  <c r="IC121" i="7"/>
  <c r="IB121" i="7"/>
  <c r="IA121" i="7"/>
  <c r="GP121" i="7"/>
  <c r="GO121" i="7"/>
  <c r="GN121" i="7"/>
  <c r="FC121" i="7"/>
  <c r="FB121" i="7"/>
  <c r="FA121" i="7"/>
  <c r="CE121" i="7"/>
  <c r="F121" i="7"/>
  <c r="OK120" i="7"/>
  <c r="MZ120" i="7"/>
  <c r="KY120" i="7"/>
  <c r="JN120" i="7"/>
  <c r="IC120" i="7"/>
  <c r="IB120" i="7"/>
  <c r="IA120" i="7"/>
  <c r="GP120" i="7"/>
  <c r="GO120" i="7"/>
  <c r="GN120" i="7"/>
  <c r="FC120" i="7"/>
  <c r="FB120" i="7"/>
  <c r="FA120" i="7"/>
  <c r="CE120" i="7"/>
  <c r="F120" i="7"/>
  <c r="OK119" i="7"/>
  <c r="MZ119" i="7"/>
  <c r="KY119" i="7"/>
  <c r="JN119" i="7"/>
  <c r="IC119" i="7"/>
  <c r="IB119" i="7"/>
  <c r="IA119" i="7"/>
  <c r="GP119" i="7"/>
  <c r="GO119" i="7"/>
  <c r="GN119" i="7"/>
  <c r="FC119" i="7"/>
  <c r="FB119" i="7"/>
  <c r="FA119" i="7"/>
  <c r="CE119" i="7"/>
  <c r="F119" i="7"/>
  <c r="OK118" i="7"/>
  <c r="MZ118" i="7"/>
  <c r="KY118" i="7"/>
  <c r="JN118" i="7"/>
  <c r="IC118" i="7"/>
  <c r="IB118" i="7"/>
  <c r="IA118" i="7"/>
  <c r="GP118" i="7"/>
  <c r="GO118" i="7"/>
  <c r="GN118" i="7"/>
  <c r="FC118" i="7"/>
  <c r="FB118" i="7"/>
  <c r="FA118" i="7"/>
  <c r="CE118" i="7"/>
  <c r="F118" i="7"/>
  <c r="OK117" i="7"/>
  <c r="MZ117" i="7"/>
  <c r="KY117" i="7"/>
  <c r="JN117" i="7"/>
  <c r="IC117" i="7"/>
  <c r="IB117" i="7"/>
  <c r="IA117" i="7"/>
  <c r="GP117" i="7"/>
  <c r="GO117" i="7"/>
  <c r="GN117" i="7"/>
  <c r="FC117" i="7"/>
  <c r="FB117" i="7"/>
  <c r="FA117" i="7"/>
  <c r="CE117" i="7"/>
  <c r="F117" i="7"/>
  <c r="OK116" i="7"/>
  <c r="MZ116" i="7"/>
  <c r="KY116" i="7"/>
  <c r="JN116" i="7"/>
  <c r="IC116" i="7"/>
  <c r="IB116" i="7"/>
  <c r="IA116" i="7"/>
  <c r="GP116" i="7"/>
  <c r="GO116" i="7"/>
  <c r="GN116" i="7"/>
  <c r="FC116" i="7"/>
  <c r="FB116" i="7"/>
  <c r="FA116" i="7"/>
  <c r="CE116" i="7"/>
  <c r="F116" i="7"/>
  <c r="E116" i="7"/>
  <c r="OK115" i="7"/>
  <c r="MZ115" i="7"/>
  <c r="KY115" i="7"/>
  <c r="JN115" i="7"/>
  <c r="IC115" i="7"/>
  <c r="IB115" i="7"/>
  <c r="IA115" i="7"/>
  <c r="GP115" i="7"/>
  <c r="GO115" i="7"/>
  <c r="GN115" i="7"/>
  <c r="FC115" i="7"/>
  <c r="FB115" i="7"/>
  <c r="FA115" i="7"/>
  <c r="CE115" i="7"/>
  <c r="F115" i="7"/>
  <c r="OK114" i="7"/>
  <c r="MZ114" i="7"/>
  <c r="KY114" i="7"/>
  <c r="JN114" i="7"/>
  <c r="IC114" i="7"/>
  <c r="IB114" i="7"/>
  <c r="IA114" i="7"/>
  <c r="GP114" i="7"/>
  <c r="GO114" i="7"/>
  <c r="GN114" i="7"/>
  <c r="FC114" i="7"/>
  <c r="FB114" i="7"/>
  <c r="FA114" i="7"/>
  <c r="CE114" i="7"/>
  <c r="F114" i="7"/>
  <c r="RF113" i="7"/>
  <c r="PW113" i="7"/>
  <c r="PW206" i="7" s="1"/>
  <c r="OM113" i="7"/>
  <c r="ON113" i="7" s="1"/>
  <c r="OO113" i="7" s="1"/>
  <c r="OP113" i="7" s="1"/>
  <c r="OQ113" i="7" s="1"/>
  <c r="OR113" i="7" s="1"/>
  <c r="OS113" i="7" s="1"/>
  <c r="OT113" i="7" s="1"/>
  <c r="OU113" i="7" s="1"/>
  <c r="OV113" i="7" s="1"/>
  <c r="OW113" i="7" s="1"/>
  <c r="OX113" i="7" s="1"/>
  <c r="OY113" i="7" s="1"/>
  <c r="OZ113" i="7" s="1"/>
  <c r="PA113" i="7" s="1"/>
  <c r="PB113" i="7" s="1"/>
  <c r="PC113" i="7" s="1"/>
  <c r="PD113" i="7" s="1"/>
  <c r="PE113" i="7" s="1"/>
  <c r="PF113" i="7" s="1"/>
  <c r="PG113" i="7" s="1"/>
  <c r="PH113" i="7" s="1"/>
  <c r="PI113" i="7" s="1"/>
  <c r="PJ113" i="7" s="1"/>
  <c r="PK113" i="7" s="1"/>
  <c r="PL113" i="7" s="1"/>
  <c r="PM113" i="7" s="1"/>
  <c r="PN113" i="7" s="1"/>
  <c r="PO113" i="7" s="1"/>
  <c r="PP113" i="7" s="1"/>
  <c r="PQ113" i="7" s="1"/>
  <c r="PR113" i="7" s="1"/>
  <c r="PS113" i="7" s="1"/>
  <c r="PT113" i="7" s="1"/>
  <c r="NA113" i="7"/>
  <c r="LW113" i="7"/>
  <c r="JP113" i="7"/>
  <c r="JQ113" i="7" s="1"/>
  <c r="JR113" i="7" s="1"/>
  <c r="JS113" i="7" s="1"/>
  <c r="JT113" i="7" s="1"/>
  <c r="JU113" i="7" s="1"/>
  <c r="JV113" i="7" s="1"/>
  <c r="JW113" i="7" s="1"/>
  <c r="JX113" i="7" s="1"/>
  <c r="JY113" i="7" s="1"/>
  <c r="JZ113" i="7" s="1"/>
  <c r="KA113" i="7" s="1"/>
  <c r="KB113" i="7" s="1"/>
  <c r="KC113" i="7" s="1"/>
  <c r="KD113" i="7" s="1"/>
  <c r="KE113" i="7" s="1"/>
  <c r="KF113" i="7" s="1"/>
  <c r="KG113" i="7" s="1"/>
  <c r="KH113" i="7" s="1"/>
  <c r="KI113" i="7" s="1"/>
  <c r="KJ113" i="7" s="1"/>
  <c r="KK113" i="7" s="1"/>
  <c r="KL113" i="7" s="1"/>
  <c r="KM113" i="7" s="1"/>
  <c r="KN113" i="7" s="1"/>
  <c r="KO113" i="7" s="1"/>
  <c r="KP113" i="7" s="1"/>
  <c r="KQ113" i="7" s="1"/>
  <c r="KR113" i="7" s="1"/>
  <c r="KS113" i="7" s="1"/>
  <c r="KT113" i="7" s="1"/>
  <c r="KU113" i="7" s="1"/>
  <c r="KV113" i="7" s="1"/>
  <c r="KW113" i="7" s="1"/>
  <c r="IE113" i="7"/>
  <c r="IA113" i="7"/>
  <c r="GR113" i="7"/>
  <c r="GS113" i="7" s="1"/>
  <c r="GT113" i="7" s="1"/>
  <c r="GU113" i="7" s="1"/>
  <c r="GV113" i="7" s="1"/>
  <c r="GW113" i="7" s="1"/>
  <c r="GX113" i="7" s="1"/>
  <c r="GY113" i="7" s="1"/>
  <c r="GZ113" i="7" s="1"/>
  <c r="HA113" i="7" s="1"/>
  <c r="HB113" i="7" s="1"/>
  <c r="HC113" i="7" s="1"/>
  <c r="HD113" i="7" s="1"/>
  <c r="HE113" i="7" s="1"/>
  <c r="HF113" i="7" s="1"/>
  <c r="HG113" i="7" s="1"/>
  <c r="HH113" i="7" s="1"/>
  <c r="HI113" i="7" s="1"/>
  <c r="HJ113" i="7" s="1"/>
  <c r="HK113" i="7" s="1"/>
  <c r="HL113" i="7" s="1"/>
  <c r="HM113" i="7" s="1"/>
  <c r="HN113" i="7" s="1"/>
  <c r="HO113" i="7" s="1"/>
  <c r="HP113" i="7" s="1"/>
  <c r="HQ113" i="7" s="1"/>
  <c r="HR113" i="7" s="1"/>
  <c r="HS113" i="7" s="1"/>
  <c r="HT113" i="7" s="1"/>
  <c r="HU113" i="7" s="1"/>
  <c r="HV113" i="7" s="1"/>
  <c r="HW113" i="7" s="1"/>
  <c r="HX113" i="7" s="1"/>
  <c r="HY113" i="7" s="1"/>
  <c r="GN113" i="7"/>
  <c r="FE113" i="7"/>
  <c r="FF113" i="7" s="1"/>
  <c r="FG113" i="7" s="1"/>
  <c r="FH113" i="7" s="1"/>
  <c r="FI113" i="7" s="1"/>
  <c r="FJ113" i="7" s="1"/>
  <c r="FK113" i="7" s="1"/>
  <c r="FL113" i="7" s="1"/>
  <c r="FM113" i="7" s="1"/>
  <c r="FN113" i="7" s="1"/>
  <c r="FO113" i="7" s="1"/>
  <c r="FP113" i="7" s="1"/>
  <c r="FQ113" i="7" s="1"/>
  <c r="FR113" i="7" s="1"/>
  <c r="FS113" i="7" s="1"/>
  <c r="FT113" i="7" s="1"/>
  <c r="FU113" i="7" s="1"/>
  <c r="FV113" i="7" s="1"/>
  <c r="FW113" i="7" s="1"/>
  <c r="FX113" i="7" s="1"/>
  <c r="FY113" i="7" s="1"/>
  <c r="FZ113" i="7" s="1"/>
  <c r="GA113" i="7" s="1"/>
  <c r="GB113" i="7" s="1"/>
  <c r="GC113" i="7" s="1"/>
  <c r="GD113" i="7" s="1"/>
  <c r="GE113" i="7" s="1"/>
  <c r="GF113" i="7" s="1"/>
  <c r="GG113" i="7" s="1"/>
  <c r="GH113" i="7" s="1"/>
  <c r="GI113" i="7" s="1"/>
  <c r="GJ113" i="7" s="1"/>
  <c r="GK113" i="7" s="1"/>
  <c r="GL113" i="7" s="1"/>
  <c r="FA113" i="7"/>
  <c r="DR113" i="7"/>
  <c r="DS113" i="7" s="1"/>
  <c r="DT113" i="7" s="1"/>
  <c r="DU113" i="7" s="1"/>
  <c r="DV113" i="7" s="1"/>
  <c r="DW113" i="7" s="1"/>
  <c r="DX113" i="7" s="1"/>
  <c r="DY113" i="7" s="1"/>
  <c r="DZ113" i="7" s="1"/>
  <c r="EA113" i="7" s="1"/>
  <c r="EB113" i="7" s="1"/>
  <c r="EC113" i="7" s="1"/>
  <c r="ED113" i="7" s="1"/>
  <c r="EE113" i="7" s="1"/>
  <c r="EF113" i="7" s="1"/>
  <c r="EG113" i="7" s="1"/>
  <c r="EH113" i="7" s="1"/>
  <c r="EI113" i="7" s="1"/>
  <c r="EJ113" i="7" s="1"/>
  <c r="EK113" i="7" s="1"/>
  <c r="EL113" i="7" s="1"/>
  <c r="EM113" i="7" s="1"/>
  <c r="EN113" i="7" s="1"/>
  <c r="EO113" i="7" s="1"/>
  <c r="EP113" i="7" s="1"/>
  <c r="EQ113" i="7" s="1"/>
  <c r="ER113" i="7" s="1"/>
  <c r="ES113" i="7" s="1"/>
  <c r="ET113" i="7" s="1"/>
  <c r="EU113" i="7" s="1"/>
  <c r="EV113" i="7" s="1"/>
  <c r="EW113" i="7" s="1"/>
  <c r="EX113" i="7" s="1"/>
  <c r="EY113" i="7" s="1"/>
  <c r="CG113" i="7"/>
  <c r="CH113" i="7" s="1"/>
  <c r="CI113" i="7" s="1"/>
  <c r="CJ113" i="7" s="1"/>
  <c r="CK113" i="7" s="1"/>
  <c r="CL113" i="7" s="1"/>
  <c r="CM113" i="7" s="1"/>
  <c r="CN113" i="7" s="1"/>
  <c r="CO113" i="7" s="1"/>
  <c r="CP113" i="7" s="1"/>
  <c r="CQ113" i="7" s="1"/>
  <c r="CR113" i="7" s="1"/>
  <c r="CS113" i="7" s="1"/>
  <c r="CT113" i="7" s="1"/>
  <c r="CU113" i="7" s="1"/>
  <c r="CV113" i="7" s="1"/>
  <c r="CW113" i="7" s="1"/>
  <c r="CX113" i="7" s="1"/>
  <c r="CY113" i="7" s="1"/>
  <c r="CZ113" i="7" s="1"/>
  <c r="DA113" i="7" s="1"/>
  <c r="DB113" i="7" s="1"/>
  <c r="DC113" i="7" s="1"/>
  <c r="DD113" i="7" s="1"/>
  <c r="DE113" i="7" s="1"/>
  <c r="DF113" i="7" s="1"/>
  <c r="DG113" i="7" s="1"/>
  <c r="DH113" i="7" s="1"/>
  <c r="DI113" i="7" s="1"/>
  <c r="DJ113" i="7" s="1"/>
  <c r="DK113" i="7" s="1"/>
  <c r="DL113" i="7" s="1"/>
  <c r="DM113" i="7" s="1"/>
  <c r="DN113" i="7" s="1"/>
  <c r="K113" i="7"/>
  <c r="JP112" i="7"/>
  <c r="JQ112" i="7" s="1"/>
  <c r="JR112" i="7" s="1"/>
  <c r="JS112" i="7" s="1"/>
  <c r="JT112" i="7" s="1"/>
  <c r="JU112" i="7" s="1"/>
  <c r="JV112" i="7" s="1"/>
  <c r="JW112" i="7" s="1"/>
  <c r="JX112" i="7" s="1"/>
  <c r="JY112" i="7" s="1"/>
  <c r="JZ112" i="7" s="1"/>
  <c r="KA112" i="7" s="1"/>
  <c r="KB112" i="7" s="1"/>
  <c r="KC112" i="7" s="1"/>
  <c r="KD112" i="7" s="1"/>
  <c r="KE112" i="7" s="1"/>
  <c r="KF112" i="7" s="1"/>
  <c r="KG112" i="7" s="1"/>
  <c r="KH112" i="7" s="1"/>
  <c r="KI112" i="7" s="1"/>
  <c r="KJ112" i="7" s="1"/>
  <c r="KK112" i="7" s="1"/>
  <c r="KL112" i="7" s="1"/>
  <c r="KM112" i="7" s="1"/>
  <c r="KN112" i="7" s="1"/>
  <c r="KO112" i="7" s="1"/>
  <c r="KP112" i="7" s="1"/>
  <c r="KQ112" i="7" s="1"/>
  <c r="KR112" i="7" s="1"/>
  <c r="KS112" i="7" s="1"/>
  <c r="KT112" i="7" s="1"/>
  <c r="KU112" i="7" s="1"/>
  <c r="KV112" i="7" s="1"/>
  <c r="KW112" i="7" s="1"/>
  <c r="IE112" i="7"/>
  <c r="GR112" i="7"/>
  <c r="GS112" i="7" s="1"/>
  <c r="GT112" i="7" s="1"/>
  <c r="GU112" i="7" s="1"/>
  <c r="GV112" i="7" s="1"/>
  <c r="GW112" i="7" s="1"/>
  <c r="GX112" i="7" s="1"/>
  <c r="GY112" i="7" s="1"/>
  <c r="GZ112" i="7" s="1"/>
  <c r="HA112" i="7" s="1"/>
  <c r="HB112" i="7" s="1"/>
  <c r="HC112" i="7" s="1"/>
  <c r="HD112" i="7" s="1"/>
  <c r="HE112" i="7" s="1"/>
  <c r="HF112" i="7" s="1"/>
  <c r="HG112" i="7" s="1"/>
  <c r="HH112" i="7" s="1"/>
  <c r="HI112" i="7" s="1"/>
  <c r="HJ112" i="7" s="1"/>
  <c r="HK112" i="7" s="1"/>
  <c r="HL112" i="7" s="1"/>
  <c r="HM112" i="7" s="1"/>
  <c r="HN112" i="7" s="1"/>
  <c r="HO112" i="7" s="1"/>
  <c r="HP112" i="7" s="1"/>
  <c r="HQ112" i="7" s="1"/>
  <c r="HR112" i="7" s="1"/>
  <c r="HS112" i="7" s="1"/>
  <c r="HT112" i="7" s="1"/>
  <c r="HU112" i="7" s="1"/>
  <c r="HV112" i="7" s="1"/>
  <c r="HW112" i="7" s="1"/>
  <c r="HX112" i="7" s="1"/>
  <c r="HY112" i="7" s="1"/>
  <c r="FE112" i="7"/>
  <c r="FF112" i="7" s="1"/>
  <c r="FG112" i="7" s="1"/>
  <c r="FH112" i="7" s="1"/>
  <c r="FI112" i="7" s="1"/>
  <c r="FJ112" i="7" s="1"/>
  <c r="FK112" i="7" s="1"/>
  <c r="FL112" i="7" s="1"/>
  <c r="FM112" i="7" s="1"/>
  <c r="FN112" i="7" s="1"/>
  <c r="FO112" i="7" s="1"/>
  <c r="FP112" i="7" s="1"/>
  <c r="FQ112" i="7" s="1"/>
  <c r="FR112" i="7" s="1"/>
  <c r="FS112" i="7" s="1"/>
  <c r="FT112" i="7" s="1"/>
  <c r="FU112" i="7" s="1"/>
  <c r="FV112" i="7" s="1"/>
  <c r="FW112" i="7" s="1"/>
  <c r="FX112" i="7" s="1"/>
  <c r="FY112" i="7" s="1"/>
  <c r="FZ112" i="7" s="1"/>
  <c r="GA112" i="7" s="1"/>
  <c r="GB112" i="7" s="1"/>
  <c r="GC112" i="7" s="1"/>
  <c r="GD112" i="7" s="1"/>
  <c r="GE112" i="7" s="1"/>
  <c r="GF112" i="7" s="1"/>
  <c r="GG112" i="7" s="1"/>
  <c r="GH112" i="7" s="1"/>
  <c r="GI112" i="7" s="1"/>
  <c r="GJ112" i="7" s="1"/>
  <c r="GK112" i="7" s="1"/>
  <c r="GL112" i="7" s="1"/>
  <c r="DR112" i="7"/>
  <c r="DS112" i="7" s="1"/>
  <c r="DT112" i="7" s="1"/>
  <c r="DU112" i="7" s="1"/>
  <c r="DV112" i="7" s="1"/>
  <c r="DW112" i="7" s="1"/>
  <c r="DX112" i="7" s="1"/>
  <c r="DY112" i="7" s="1"/>
  <c r="DZ112" i="7" s="1"/>
  <c r="EA112" i="7" s="1"/>
  <c r="EB112" i="7" s="1"/>
  <c r="EC112" i="7" s="1"/>
  <c r="ED112" i="7" s="1"/>
  <c r="EE112" i="7" s="1"/>
  <c r="EF112" i="7" s="1"/>
  <c r="EG112" i="7" s="1"/>
  <c r="EH112" i="7" s="1"/>
  <c r="EI112" i="7" s="1"/>
  <c r="EJ112" i="7" s="1"/>
  <c r="EK112" i="7" s="1"/>
  <c r="EL112" i="7" s="1"/>
  <c r="EM112" i="7" s="1"/>
  <c r="EN112" i="7" s="1"/>
  <c r="EO112" i="7" s="1"/>
  <c r="EP112" i="7" s="1"/>
  <c r="EQ112" i="7" s="1"/>
  <c r="ER112" i="7" s="1"/>
  <c r="ES112" i="7" s="1"/>
  <c r="ET112" i="7" s="1"/>
  <c r="EU112" i="7" s="1"/>
  <c r="EV112" i="7" s="1"/>
  <c r="EW112" i="7" s="1"/>
  <c r="EX112" i="7" s="1"/>
  <c r="EY112" i="7" s="1"/>
  <c r="QZ111" i="7"/>
  <c r="QP111" i="7"/>
  <c r="QF111" i="7"/>
  <c r="MZ111" i="7"/>
  <c r="OD111" i="7" s="1"/>
  <c r="MS111" i="7"/>
  <c r="MN111" i="7"/>
  <c r="MI111" i="7"/>
  <c r="MD111" i="7"/>
  <c r="LY111" i="7"/>
  <c r="LT111" i="7"/>
  <c r="KR111" i="7"/>
  <c r="KM111" i="7"/>
  <c r="KH111" i="7"/>
  <c r="KC111" i="7"/>
  <c r="JX111" i="7"/>
  <c r="JS111" i="7"/>
  <c r="JG111" i="7"/>
  <c r="JB111" i="7"/>
  <c r="IW111" i="7"/>
  <c r="IR111" i="7"/>
  <c r="IM111" i="7"/>
  <c r="IH111" i="7"/>
  <c r="HE111" i="7"/>
  <c r="ET111" i="7"/>
  <c r="EO111" i="7"/>
  <c r="EJ111" i="7"/>
  <c r="EE111" i="7"/>
  <c r="DZ111" i="7"/>
  <c r="DU111" i="7"/>
  <c r="DI111" i="7"/>
  <c r="DD111" i="7"/>
  <c r="CY111" i="7"/>
  <c r="CT111" i="7"/>
  <c r="CO111" i="7"/>
  <c r="CJ111" i="7"/>
  <c r="AM111" i="7"/>
  <c r="AH111" i="7"/>
  <c r="AC111" i="7"/>
  <c r="X111" i="7"/>
  <c r="S111" i="7"/>
  <c r="N111" i="7"/>
  <c r="RE108" i="7"/>
  <c r="RG93" i="7"/>
  <c r="RG206" i="7" s="1"/>
  <c r="PW93" i="7"/>
  <c r="CD15" i="4"/>
  <c r="CE15" i="4" s="1"/>
  <c r="CF15" i="4" s="1"/>
  <c r="CG15" i="4" s="1"/>
  <c r="CH15" i="4" s="1"/>
  <c r="CK15" i="4"/>
  <c r="CL15" i="4" s="1"/>
  <c r="CM15" i="4" s="1"/>
  <c r="CN15" i="4" s="1"/>
  <c r="CO15" i="4" s="1"/>
  <c r="CP15" i="4" s="1"/>
  <c r="BK22" i="7" l="1"/>
  <c r="IF112" i="7"/>
  <c r="IG112" i="7" s="1"/>
  <c r="IH112" i="7" s="1"/>
  <c r="II112" i="7" s="1"/>
  <c r="IJ112" i="7" s="1"/>
  <c r="IK112" i="7" s="1"/>
  <c r="IL112" i="7" s="1"/>
  <c r="IM112" i="7" s="1"/>
  <c r="IN112" i="7" s="1"/>
  <c r="IO112" i="7" s="1"/>
  <c r="IP112" i="7" s="1"/>
  <c r="IQ112" i="7" s="1"/>
  <c r="IR112" i="7" s="1"/>
  <c r="IS112" i="7" s="1"/>
  <c r="IT112" i="7" s="1"/>
  <c r="IU112" i="7" s="1"/>
  <c r="IV112" i="7" s="1"/>
  <c r="IW112" i="7" s="1"/>
  <c r="IX112" i="7" s="1"/>
  <c r="IY112" i="7" s="1"/>
  <c r="IZ112" i="7" s="1"/>
  <c r="JA112" i="7" s="1"/>
  <c r="JB112" i="7" s="1"/>
  <c r="JC112" i="7" s="1"/>
  <c r="JD112" i="7" s="1"/>
  <c r="JE112" i="7" s="1"/>
  <c r="JF112" i="7" s="1"/>
  <c r="JG112" i="7" s="1"/>
  <c r="JH112" i="7" s="1"/>
  <c r="JI112" i="7" s="1"/>
  <c r="JJ112" i="7" s="1"/>
  <c r="JK112" i="7" s="1"/>
  <c r="JL112" i="7" s="1"/>
  <c r="IF113" i="7"/>
  <c r="IG113" i="7" s="1"/>
  <c r="IH113" i="7" s="1"/>
  <c r="II113" i="7" s="1"/>
  <c r="IJ113" i="7" s="1"/>
  <c r="IK113" i="7" s="1"/>
  <c r="IL113" i="7" s="1"/>
  <c r="IM113" i="7" s="1"/>
  <c r="IN113" i="7" s="1"/>
  <c r="IO113" i="7" s="1"/>
  <c r="IP113" i="7" s="1"/>
  <c r="IQ113" i="7" s="1"/>
  <c r="IR113" i="7" s="1"/>
  <c r="IS113" i="7" s="1"/>
  <c r="IT113" i="7" s="1"/>
  <c r="IU113" i="7" s="1"/>
  <c r="IV113" i="7" s="1"/>
  <c r="IW113" i="7" s="1"/>
  <c r="IX113" i="7" s="1"/>
  <c r="IY113" i="7" s="1"/>
  <c r="IZ113" i="7" s="1"/>
  <c r="JA113" i="7" s="1"/>
  <c r="JB113" i="7" s="1"/>
  <c r="JC113" i="7" s="1"/>
  <c r="JD113" i="7" s="1"/>
  <c r="JE113" i="7" s="1"/>
  <c r="JF113" i="7" s="1"/>
  <c r="JG113" i="7" s="1"/>
  <c r="JH113" i="7" s="1"/>
  <c r="JI113" i="7" s="1"/>
  <c r="JJ113" i="7" s="1"/>
  <c r="JK113" i="7" s="1"/>
  <c r="JL113" i="7" s="1"/>
  <c r="PX93" i="7"/>
  <c r="NO111" i="7"/>
  <c r="M206" i="7"/>
  <c r="PY93" i="7"/>
  <c r="NE111" i="7"/>
  <c r="L113" i="7"/>
  <c r="PY113" i="7" s="1"/>
  <c r="PY206" i="7" s="1"/>
  <c r="PX113" i="7"/>
  <c r="PX206" i="7" s="1"/>
  <c r="NY111" i="7"/>
  <c r="GU111" i="7"/>
  <c r="HO111" i="7"/>
  <c r="NT111" i="7"/>
  <c r="RG113" i="7"/>
  <c r="GZ111" i="7"/>
  <c r="E117" i="7"/>
  <c r="HJ111" i="7"/>
  <c r="HT111" i="7"/>
  <c r="NJ111" i="7"/>
  <c r="PW207" i="7"/>
  <c r="EE21" i="4"/>
  <c r="EF21" i="4" s="1"/>
  <c r="EG21" i="4" s="1"/>
  <c r="EH21" i="4" s="1"/>
  <c r="EI21" i="4" s="1"/>
  <c r="EJ21" i="4" s="1"/>
  <c r="EK21" i="4" s="1"/>
  <c r="EL21" i="4" s="1"/>
  <c r="EM21" i="4" s="1"/>
  <c r="EN21" i="4" s="1"/>
  <c r="EO21" i="4" s="1"/>
  <c r="EP21" i="4" s="1"/>
  <c r="EQ21" i="4" s="1"/>
  <c r="ER21" i="4" s="1"/>
  <c r="ES21" i="4" s="1"/>
  <c r="ET21" i="4" s="1"/>
  <c r="EU21" i="4" s="1"/>
  <c r="EV21" i="4" s="1"/>
  <c r="EW21" i="4" s="1"/>
  <c r="EX21" i="4" s="1"/>
  <c r="EY21" i="4" s="1"/>
  <c r="EZ21" i="4" s="1"/>
  <c r="FA21" i="4" s="1"/>
  <c r="FB21" i="4" s="1"/>
  <c r="FC21" i="4" s="1"/>
  <c r="P21" i="4"/>
  <c r="BB21" i="4" s="1"/>
  <c r="Q21" i="4"/>
  <c r="BC21" i="4" s="1"/>
  <c r="R21" i="4"/>
  <c r="BD21" i="4" s="1"/>
  <c r="S21" i="4"/>
  <c r="BE21" i="4" s="1"/>
  <c r="T21" i="4"/>
  <c r="BF21" i="4" s="1"/>
  <c r="U21" i="4"/>
  <c r="BG21" i="4" s="1"/>
  <c r="V21" i="4"/>
  <c r="BH21" i="4" s="1"/>
  <c r="W21" i="4"/>
  <c r="BI21" i="4" s="1"/>
  <c r="X21" i="4"/>
  <c r="BJ21" i="4" s="1"/>
  <c r="Y21" i="4"/>
  <c r="BK21" i="4" s="1"/>
  <c r="Z21" i="4"/>
  <c r="BL21" i="4" s="1"/>
  <c r="AA21" i="4"/>
  <c r="BM21" i="4" s="1"/>
  <c r="AB21" i="4"/>
  <c r="BN21" i="4" s="1"/>
  <c r="AC21" i="4"/>
  <c r="BO21" i="4" s="1"/>
  <c r="AD21" i="4"/>
  <c r="BP21" i="4" s="1"/>
  <c r="AE21" i="4"/>
  <c r="BQ21" i="4" s="1"/>
  <c r="AF21" i="4"/>
  <c r="BR21" i="4" s="1"/>
  <c r="AG21" i="4"/>
  <c r="BS21" i="4" s="1"/>
  <c r="AH21" i="4"/>
  <c r="BT21" i="4" s="1"/>
  <c r="AI21" i="4"/>
  <c r="BU21" i="4" s="1"/>
  <c r="AJ21" i="4"/>
  <c r="BV21" i="4" s="1"/>
  <c r="AK21" i="4"/>
  <c r="BW21" i="4" s="1"/>
  <c r="AL21" i="4"/>
  <c r="BX21" i="4" s="1"/>
  <c r="AM21" i="4"/>
  <c r="BY21" i="4" s="1"/>
  <c r="AN21" i="4"/>
  <c r="BZ21" i="4" s="1"/>
  <c r="O21" i="4"/>
  <c r="BA21" i="4" s="1"/>
  <c r="C21" i="4"/>
  <c r="HD21" i="4"/>
  <c r="HE21" i="4" s="1"/>
  <c r="HF21" i="4" s="1"/>
  <c r="HG21" i="4" s="1"/>
  <c r="HH21" i="4" s="1"/>
  <c r="HI21" i="4" s="1"/>
  <c r="HJ21" i="4" s="1"/>
  <c r="HK21" i="4" s="1"/>
  <c r="HL21" i="4" s="1"/>
  <c r="HM21" i="4" s="1"/>
  <c r="HN21" i="4" s="1"/>
  <c r="HO21" i="4" s="1"/>
  <c r="HP21" i="4" s="1"/>
  <c r="HQ21" i="4" s="1"/>
  <c r="HR21" i="4" s="1"/>
  <c r="HS21" i="4" s="1"/>
  <c r="HT21" i="4" s="1"/>
  <c r="HU21" i="4" s="1"/>
  <c r="HV21" i="4" s="1"/>
  <c r="FT21" i="4"/>
  <c r="FU21" i="4" s="1"/>
  <c r="FV21" i="4" s="1"/>
  <c r="FW21" i="4" s="1"/>
  <c r="FX21" i="4" s="1"/>
  <c r="FY21" i="4" s="1"/>
  <c r="FZ21" i="4" s="1"/>
  <c r="GA21" i="4" s="1"/>
  <c r="GB21" i="4" s="1"/>
  <c r="GC21" i="4" s="1"/>
  <c r="GD21" i="4" s="1"/>
  <c r="GE21" i="4" s="1"/>
  <c r="GF21" i="4" s="1"/>
  <c r="GG21" i="4" s="1"/>
  <c r="GH21" i="4" s="1"/>
  <c r="GI21" i="4" s="1"/>
  <c r="GJ21" i="4" s="1"/>
  <c r="GK21" i="4" s="1"/>
  <c r="GL21" i="4" s="1"/>
  <c r="GM21" i="4" s="1"/>
  <c r="GN21" i="4" s="1"/>
  <c r="CZ21" i="4"/>
  <c r="DA21" i="4" s="1"/>
  <c r="DB21" i="4" s="1"/>
  <c r="DC21" i="4" s="1"/>
  <c r="DD21" i="4" s="1"/>
  <c r="DE21" i="4" s="1"/>
  <c r="DF21" i="4" s="1"/>
  <c r="DG21" i="4" s="1"/>
  <c r="DH21" i="4" s="1"/>
  <c r="DI21" i="4" s="1"/>
  <c r="DJ21" i="4" s="1"/>
  <c r="DK21" i="4" s="1"/>
  <c r="DL21" i="4" s="1"/>
  <c r="DM21" i="4" s="1"/>
  <c r="DN21" i="4" s="1"/>
  <c r="DO21" i="4" s="1"/>
  <c r="DP21" i="4" s="1"/>
  <c r="DQ21" i="4" s="1"/>
  <c r="DR21" i="4" s="1"/>
  <c r="CX21" i="4"/>
  <c r="CK21" i="4"/>
  <c r="CL21" i="4" s="1"/>
  <c r="CM21" i="4" s="1"/>
  <c r="CN21" i="4" s="1"/>
  <c r="CO21" i="4" s="1"/>
  <c r="CP21" i="4" s="1"/>
  <c r="CQ21" i="4" s="1"/>
  <c r="CR21" i="4" s="1"/>
  <c r="CS21" i="4" s="1"/>
  <c r="CT21" i="4" s="1"/>
  <c r="CU21" i="4" s="1"/>
  <c r="CV21" i="4" s="1"/>
  <c r="CD21" i="4"/>
  <c r="CE21" i="4" s="1"/>
  <c r="CF21" i="4" s="1"/>
  <c r="CG21" i="4" s="1"/>
  <c r="CH21" i="4" s="1"/>
  <c r="E21" i="4"/>
  <c r="D21" i="4"/>
  <c r="BL22" i="7" l="1"/>
  <c r="N206" i="7"/>
  <c r="PZ93" i="7"/>
  <c r="M113" i="7"/>
  <c r="N113" i="7" s="1"/>
  <c r="E118" i="7"/>
  <c r="G81" i="7"/>
  <c r="I81" i="7"/>
  <c r="J81" i="7"/>
  <c r="PW81" i="7" s="1"/>
  <c r="PV81" i="7"/>
  <c r="F34" i="4"/>
  <c r="F35" i="4"/>
  <c r="BM22" i="7" l="1"/>
  <c r="H35" i="4"/>
  <c r="P35" i="4"/>
  <c r="X35" i="4"/>
  <c r="AF35" i="4"/>
  <c r="AN35" i="4"/>
  <c r="I35" i="4"/>
  <c r="Q35" i="4"/>
  <c r="Y35" i="4"/>
  <c r="J35" i="4"/>
  <c r="R35" i="4"/>
  <c r="Z35" i="4"/>
  <c r="AH35" i="4"/>
  <c r="K35" i="4"/>
  <c r="AI35" i="4"/>
  <c r="AG35" i="4"/>
  <c r="AA35" i="4"/>
  <c r="S35" i="4"/>
  <c r="L35" i="4"/>
  <c r="T35" i="4"/>
  <c r="AB35" i="4"/>
  <c r="AJ35" i="4"/>
  <c r="M35" i="4"/>
  <c r="U35" i="4"/>
  <c r="AC35" i="4"/>
  <c r="AK35" i="4"/>
  <c r="N35" i="4"/>
  <c r="V35" i="4"/>
  <c r="AD35" i="4"/>
  <c r="AL35" i="4"/>
  <c r="O35" i="4"/>
  <c r="W35" i="4"/>
  <c r="AE35" i="4"/>
  <c r="AM35" i="4"/>
  <c r="G35" i="4"/>
  <c r="I34" i="4"/>
  <c r="Q34" i="4"/>
  <c r="Y34" i="4"/>
  <c r="AG34" i="4"/>
  <c r="J34" i="4"/>
  <c r="Z34" i="4"/>
  <c r="AH34" i="4"/>
  <c r="S34" i="4"/>
  <c r="AA34" i="4"/>
  <c r="AI34" i="4"/>
  <c r="L34" i="4"/>
  <c r="T34" i="4"/>
  <c r="AB34" i="4"/>
  <c r="R34" i="4"/>
  <c r="AJ34" i="4"/>
  <c r="K34" i="4"/>
  <c r="M34" i="4"/>
  <c r="U34" i="4"/>
  <c r="AC34" i="4"/>
  <c r="AK34" i="4"/>
  <c r="N34" i="4"/>
  <c r="V34" i="4"/>
  <c r="AD34" i="4"/>
  <c r="AL34" i="4"/>
  <c r="O34" i="4"/>
  <c r="W34" i="4"/>
  <c r="AE34" i="4"/>
  <c r="AM34" i="4"/>
  <c r="G34" i="4"/>
  <c r="H34" i="4"/>
  <c r="P34" i="4"/>
  <c r="X34" i="4"/>
  <c r="AF34" i="4"/>
  <c r="AN34" i="4"/>
  <c r="PZ113" i="7"/>
  <c r="PZ206" i="7" s="1"/>
  <c r="O206" i="7"/>
  <c r="QA93" i="7"/>
  <c r="QA113" i="7"/>
  <c r="QA206" i="7" s="1"/>
  <c r="O113" i="7"/>
  <c r="E119" i="7"/>
  <c r="CK20" i="4"/>
  <c r="CL20" i="4" s="1"/>
  <c r="CM20" i="4" s="1"/>
  <c r="CN20" i="4" s="1"/>
  <c r="CO20" i="4" s="1"/>
  <c r="CP20" i="4" s="1"/>
  <c r="CQ20" i="4" s="1"/>
  <c r="CR20" i="4" s="1"/>
  <c r="CS20" i="4" s="1"/>
  <c r="CT20" i="4" s="1"/>
  <c r="CU20" i="4" s="1"/>
  <c r="CV20" i="4" s="1"/>
  <c r="CK19" i="4"/>
  <c r="CL19" i="4" s="1"/>
  <c r="CM19" i="4" s="1"/>
  <c r="CN19" i="4" s="1"/>
  <c r="CO19" i="4" s="1"/>
  <c r="CP19" i="4" s="1"/>
  <c r="CQ19" i="4" s="1"/>
  <c r="CR19" i="4" s="1"/>
  <c r="CS19" i="4" s="1"/>
  <c r="CT19" i="4" s="1"/>
  <c r="CU19" i="4" s="1"/>
  <c r="CV19" i="4" s="1"/>
  <c r="CK18" i="4"/>
  <c r="CL18" i="4" s="1"/>
  <c r="CM18" i="4" s="1"/>
  <c r="CN18" i="4" s="1"/>
  <c r="CO18" i="4" s="1"/>
  <c r="CP18" i="4" s="1"/>
  <c r="CQ18" i="4" s="1"/>
  <c r="CR18" i="4" s="1"/>
  <c r="CS18" i="4" s="1"/>
  <c r="CT18" i="4" s="1"/>
  <c r="CU18" i="4" s="1"/>
  <c r="CV18" i="4" s="1"/>
  <c r="CK16" i="4"/>
  <c r="CL16" i="4" s="1"/>
  <c r="CM16" i="4" s="1"/>
  <c r="CN16" i="4" s="1"/>
  <c r="CO16" i="4" s="1"/>
  <c r="CP16" i="4" s="1"/>
  <c r="CQ16" i="4" s="1"/>
  <c r="CR16" i="4" s="1"/>
  <c r="CS16" i="4" s="1"/>
  <c r="CT16" i="4" s="1"/>
  <c r="CU16" i="4" s="1"/>
  <c r="CV16" i="4" s="1"/>
  <c r="CQ15" i="4"/>
  <c r="CR15" i="4" s="1"/>
  <c r="CS15" i="4" s="1"/>
  <c r="CT15" i="4" s="1"/>
  <c r="CU15" i="4" s="1"/>
  <c r="CV15" i="4" s="1"/>
  <c r="CK14" i="4"/>
  <c r="CL14" i="4" s="1"/>
  <c r="CM14" i="4" s="1"/>
  <c r="CN14" i="4" s="1"/>
  <c r="CO14" i="4" s="1"/>
  <c r="CP14" i="4" s="1"/>
  <c r="CQ14" i="4" s="1"/>
  <c r="CR14" i="4" s="1"/>
  <c r="CS14" i="4" s="1"/>
  <c r="CT14" i="4" s="1"/>
  <c r="CU14" i="4" s="1"/>
  <c r="CV14" i="4" s="1"/>
  <c r="CK13" i="4"/>
  <c r="CL13" i="4" s="1"/>
  <c r="CM13" i="4" s="1"/>
  <c r="CN13" i="4" s="1"/>
  <c r="CO13" i="4" s="1"/>
  <c r="CP13" i="4" s="1"/>
  <c r="CQ13" i="4" s="1"/>
  <c r="CR13" i="4" s="1"/>
  <c r="CS13" i="4" s="1"/>
  <c r="CT13" i="4" s="1"/>
  <c r="CU13" i="4" s="1"/>
  <c r="CV13" i="4" s="1"/>
  <c r="CD20" i="4"/>
  <c r="CE20" i="4" s="1"/>
  <c r="CF20" i="4" s="1"/>
  <c r="CG20" i="4" s="1"/>
  <c r="CH20" i="4" s="1"/>
  <c r="CD19" i="4"/>
  <c r="CE19" i="4" s="1"/>
  <c r="CF19" i="4" s="1"/>
  <c r="CG19" i="4" s="1"/>
  <c r="CH19" i="4" s="1"/>
  <c r="CD18" i="4"/>
  <c r="CE18" i="4" s="1"/>
  <c r="CF18" i="4" s="1"/>
  <c r="CG18" i="4" s="1"/>
  <c r="CH18" i="4" s="1"/>
  <c r="CD16" i="4"/>
  <c r="CE16" i="4" s="1"/>
  <c r="CF16" i="4" s="1"/>
  <c r="CG16" i="4" s="1"/>
  <c r="CH16" i="4" s="1"/>
  <c r="CD14" i="4"/>
  <c r="CE14" i="4" s="1"/>
  <c r="CF14" i="4" s="1"/>
  <c r="CG14" i="4" s="1"/>
  <c r="CH14" i="4" s="1"/>
  <c r="CD13" i="4"/>
  <c r="CE13" i="4" s="1"/>
  <c r="CF13" i="4" s="1"/>
  <c r="CG13" i="4" s="1"/>
  <c r="CH13" i="4" s="1"/>
  <c r="CD12" i="4"/>
  <c r="CE12" i="4" s="1"/>
  <c r="CF12" i="4" s="1"/>
  <c r="CG12" i="4" s="1"/>
  <c r="CH12" i="4" s="1"/>
  <c r="CK12" i="4" s="1"/>
  <c r="CL12" i="4" s="1"/>
  <c r="CM12" i="4" s="1"/>
  <c r="CN12" i="4" s="1"/>
  <c r="CO12" i="4" s="1"/>
  <c r="CP12" i="4" s="1"/>
  <c r="CQ12" i="4" s="1"/>
  <c r="CR12" i="4" s="1"/>
  <c r="CS12" i="4" s="1"/>
  <c r="CT12" i="4" s="1"/>
  <c r="CU12" i="4" s="1"/>
  <c r="CV12" i="4" s="1"/>
  <c r="CD11" i="4"/>
  <c r="CE11" i="4" s="1"/>
  <c r="CF11" i="4" s="1"/>
  <c r="CG11" i="4" s="1"/>
  <c r="CH11" i="4" s="1"/>
  <c r="CK11" i="4" s="1"/>
  <c r="CL11" i="4" s="1"/>
  <c r="CM11" i="4" s="1"/>
  <c r="CN11" i="4" s="1"/>
  <c r="CO11" i="4" s="1"/>
  <c r="CP11" i="4" s="1"/>
  <c r="CQ11" i="4" s="1"/>
  <c r="CR11" i="4" s="1"/>
  <c r="CS11" i="4" s="1"/>
  <c r="CT11" i="4" s="1"/>
  <c r="CU11" i="4" s="1"/>
  <c r="CV11" i="4" s="1"/>
  <c r="CD10" i="4"/>
  <c r="CE10" i="4" s="1"/>
  <c r="CF10" i="4" s="1"/>
  <c r="CG10" i="4" s="1"/>
  <c r="CH10" i="4" s="1"/>
  <c r="CK10" i="4" s="1"/>
  <c r="CL10" i="4" s="1"/>
  <c r="CM10" i="4" s="1"/>
  <c r="CN10" i="4" s="1"/>
  <c r="CO10" i="4" s="1"/>
  <c r="CP10" i="4" s="1"/>
  <c r="CQ10" i="4" s="1"/>
  <c r="CR10" i="4" s="1"/>
  <c r="CS10" i="4" s="1"/>
  <c r="CT10" i="4" s="1"/>
  <c r="CU10" i="4" s="1"/>
  <c r="CV10" i="4" s="1"/>
  <c r="CD9" i="4"/>
  <c r="CE9" i="4" s="1"/>
  <c r="CF9" i="4" s="1"/>
  <c r="CG9" i="4" s="1"/>
  <c r="CH9" i="4" s="1"/>
  <c r="CK9" i="4" s="1"/>
  <c r="CL9" i="4" s="1"/>
  <c r="CM9" i="4" s="1"/>
  <c r="CN9" i="4" s="1"/>
  <c r="CO9" i="4" s="1"/>
  <c r="CP9" i="4" s="1"/>
  <c r="CQ9" i="4" s="1"/>
  <c r="CR9" i="4" s="1"/>
  <c r="CS9" i="4" s="1"/>
  <c r="CT9" i="4" s="1"/>
  <c r="CU9" i="4" s="1"/>
  <c r="CV9" i="4" s="1"/>
  <c r="CD8" i="4"/>
  <c r="CE8" i="4" s="1"/>
  <c r="CF8" i="4" s="1"/>
  <c r="CG8" i="4" s="1"/>
  <c r="CH8" i="4" s="1"/>
  <c r="CI8" i="4" s="1"/>
  <c r="CJ8" i="4" s="1"/>
  <c r="CK8" i="4" s="1"/>
  <c r="CL8" i="4" s="1"/>
  <c r="CM8" i="4" s="1"/>
  <c r="CN8" i="4" s="1"/>
  <c r="CO8" i="4" s="1"/>
  <c r="CP8" i="4" s="1"/>
  <c r="CQ8" i="4" s="1"/>
  <c r="CR8" i="4" s="1"/>
  <c r="CS8" i="4" s="1"/>
  <c r="CT8" i="4" s="1"/>
  <c r="CU8" i="4" s="1"/>
  <c r="CV8" i="4" s="1"/>
  <c r="BN22" i="7" l="1"/>
  <c r="P206" i="7"/>
  <c r="QB93" i="7"/>
  <c r="E120" i="7"/>
  <c r="QB113" i="7"/>
  <c r="QB206" i="7" s="1"/>
  <c r="P113" i="7"/>
  <c r="IC23" i="7"/>
  <c r="IC24" i="7"/>
  <c r="IC25" i="7"/>
  <c r="IC32" i="7"/>
  <c r="IC33" i="7"/>
  <c r="IC34" i="7"/>
  <c r="IC35" i="7"/>
  <c r="IC36" i="7"/>
  <c r="IC37" i="7"/>
  <c r="IC38" i="7"/>
  <c r="IC39" i="7"/>
  <c r="IC40" i="7"/>
  <c r="IC41" i="7"/>
  <c r="IC45" i="7"/>
  <c r="IC46" i="7"/>
  <c r="IC47" i="7"/>
  <c r="IC48" i="7"/>
  <c r="IC49" i="7"/>
  <c r="IC50" i="7"/>
  <c r="IC51" i="7"/>
  <c r="IC52" i="7"/>
  <c r="IC53" i="7"/>
  <c r="IC54" i="7"/>
  <c r="IC55" i="7"/>
  <c r="IC56" i="7"/>
  <c r="IC57" i="7"/>
  <c r="IC58" i="7"/>
  <c r="IC59" i="7"/>
  <c r="IC60" i="7"/>
  <c r="IC61" i="7"/>
  <c r="IC62" i="7"/>
  <c r="IC63" i="7"/>
  <c r="IB24" i="7"/>
  <c r="IB25" i="7"/>
  <c r="IB26" i="7"/>
  <c r="IB27" i="7"/>
  <c r="IB28" i="7"/>
  <c r="IB29" i="7"/>
  <c r="IB30" i="7"/>
  <c r="IB31" i="7"/>
  <c r="IB33" i="7"/>
  <c r="IB34" i="7"/>
  <c r="IB35" i="7"/>
  <c r="IB36" i="7"/>
  <c r="IB37" i="7"/>
  <c r="IB38" i="7"/>
  <c r="IB39" i="7"/>
  <c r="IB40" i="7"/>
  <c r="IB41" i="7"/>
  <c r="IB42" i="7"/>
  <c r="IB43" i="7"/>
  <c r="IB44" i="7"/>
  <c r="IB45" i="7"/>
  <c r="IB46" i="7"/>
  <c r="IB47" i="7"/>
  <c r="IB48" i="7"/>
  <c r="IB49" i="7"/>
  <c r="IB50" i="7"/>
  <c r="IB51" i="7"/>
  <c r="IB52" i="7"/>
  <c r="IB53" i="7"/>
  <c r="IB54" i="7"/>
  <c r="IB55" i="7"/>
  <c r="IB56" i="7"/>
  <c r="IB57" i="7"/>
  <c r="IB58" i="7"/>
  <c r="IB59" i="7"/>
  <c r="IB60" i="7"/>
  <c r="IB61" i="7"/>
  <c r="IB62" i="7"/>
  <c r="IB63" i="7"/>
  <c r="IB23" i="7"/>
  <c r="IA24" i="7"/>
  <c r="IA25" i="7"/>
  <c r="IA26" i="7"/>
  <c r="IA27" i="7"/>
  <c r="IA28" i="7"/>
  <c r="IA29" i="7"/>
  <c r="IA30" i="7"/>
  <c r="IA31" i="7"/>
  <c r="IA32" i="7"/>
  <c r="IA33" i="7"/>
  <c r="IA34" i="7"/>
  <c r="IA35" i="7"/>
  <c r="IA36" i="7"/>
  <c r="IA37" i="7"/>
  <c r="IA38" i="7"/>
  <c r="IA39" i="7"/>
  <c r="IA40" i="7"/>
  <c r="IA41" i="7"/>
  <c r="IA42" i="7"/>
  <c r="IA43" i="7"/>
  <c r="IA44" i="7"/>
  <c r="IA45" i="7"/>
  <c r="IA46" i="7"/>
  <c r="IA47" i="7"/>
  <c r="IA48" i="7"/>
  <c r="IA49" i="7"/>
  <c r="IA50" i="7"/>
  <c r="IA51" i="7"/>
  <c r="IA52" i="7"/>
  <c r="IA53" i="7"/>
  <c r="IA54" i="7"/>
  <c r="IA55" i="7"/>
  <c r="IA56" i="7"/>
  <c r="IA57" i="7"/>
  <c r="IA58" i="7"/>
  <c r="IA59" i="7"/>
  <c r="IA60" i="7"/>
  <c r="IA61" i="7"/>
  <c r="IA62" i="7"/>
  <c r="IA63" i="7"/>
  <c r="IA23" i="7"/>
  <c r="IE21" i="7"/>
  <c r="IF21" i="7" s="1"/>
  <c r="IG21" i="7" s="1"/>
  <c r="IH21" i="7" s="1"/>
  <c r="IE22" i="7"/>
  <c r="IA22" i="7"/>
  <c r="IR20" i="7"/>
  <c r="JG20" i="7"/>
  <c r="FA20" i="7"/>
  <c r="GW14" i="4"/>
  <c r="FA22" i="7"/>
  <c r="FB25" i="7"/>
  <c r="FC24" i="7"/>
  <c r="FE21" i="7"/>
  <c r="FF21" i="7" s="1"/>
  <c r="FG21" i="7" s="1"/>
  <c r="FC26" i="7"/>
  <c r="FC63" i="7"/>
  <c r="FB63" i="7"/>
  <c r="FA63" i="7"/>
  <c r="FC62" i="7"/>
  <c r="FB62" i="7"/>
  <c r="FA62" i="7"/>
  <c r="FC61" i="7"/>
  <c r="FB61" i="7"/>
  <c r="FA61" i="7"/>
  <c r="FC60" i="7"/>
  <c r="FB60" i="7"/>
  <c r="FA60" i="7"/>
  <c r="FC59" i="7"/>
  <c r="FB59" i="7"/>
  <c r="FA59" i="7"/>
  <c r="FC58" i="7"/>
  <c r="FB58" i="7"/>
  <c r="FA58" i="7"/>
  <c r="FC57" i="7"/>
  <c r="FB57" i="7"/>
  <c r="FA57" i="7"/>
  <c r="FC56" i="7"/>
  <c r="FB56" i="7"/>
  <c r="FA56" i="7"/>
  <c r="FC55" i="7"/>
  <c r="FB55" i="7"/>
  <c r="FA55" i="7"/>
  <c r="FC54" i="7"/>
  <c r="FB54" i="7"/>
  <c r="FA54" i="7"/>
  <c r="FC53" i="7"/>
  <c r="FB53" i="7"/>
  <c r="FA53" i="7"/>
  <c r="FC52" i="7"/>
  <c r="FB52" i="7"/>
  <c r="FA52" i="7"/>
  <c r="FC51" i="7"/>
  <c r="FB51" i="7"/>
  <c r="FA51" i="7"/>
  <c r="FC50" i="7"/>
  <c r="FB50" i="7"/>
  <c r="FA50" i="7"/>
  <c r="FC49" i="7"/>
  <c r="FB49" i="7"/>
  <c r="FA49" i="7"/>
  <c r="FC48" i="7"/>
  <c r="FB48" i="7"/>
  <c r="FA48" i="7"/>
  <c r="FC47" i="7"/>
  <c r="FB47" i="7"/>
  <c r="FA47" i="7"/>
  <c r="FC46" i="7"/>
  <c r="FB46" i="7"/>
  <c r="FA46" i="7"/>
  <c r="FC45" i="7"/>
  <c r="FB45" i="7"/>
  <c r="FA45" i="7"/>
  <c r="FB44" i="7"/>
  <c r="FA44" i="7"/>
  <c r="FB43" i="7"/>
  <c r="FA43" i="7"/>
  <c r="FB42" i="7"/>
  <c r="FA42" i="7"/>
  <c r="FC41" i="7"/>
  <c r="FB41" i="7"/>
  <c r="FA41" i="7"/>
  <c r="FC40" i="7"/>
  <c r="FB40" i="7"/>
  <c r="FA40" i="7"/>
  <c r="FC39" i="7"/>
  <c r="FB39" i="7"/>
  <c r="FA39" i="7"/>
  <c r="FC38" i="7"/>
  <c r="FB38" i="7"/>
  <c r="FA38" i="7"/>
  <c r="FC37" i="7"/>
  <c r="FB37" i="7"/>
  <c r="FA37" i="7"/>
  <c r="FC36" i="7"/>
  <c r="FB36" i="7"/>
  <c r="FA36" i="7"/>
  <c r="FC35" i="7"/>
  <c r="FB35" i="7"/>
  <c r="FA35" i="7"/>
  <c r="FC34" i="7"/>
  <c r="FB34" i="7"/>
  <c r="FA34" i="7"/>
  <c r="FC33" i="7"/>
  <c r="FB33" i="7"/>
  <c r="FA33" i="7"/>
  <c r="FB32" i="7"/>
  <c r="FA32" i="7"/>
  <c r="FB31" i="7"/>
  <c r="FA31" i="7"/>
  <c r="FB30" i="7"/>
  <c r="FA30" i="7"/>
  <c r="FB29" i="7"/>
  <c r="FA29" i="7"/>
  <c r="FB28" i="7"/>
  <c r="FA28" i="7"/>
  <c r="FB27" i="7"/>
  <c r="FA27" i="7"/>
  <c r="FA26" i="7"/>
  <c r="FC25" i="7"/>
  <c r="FA25" i="7"/>
  <c r="FB24" i="7"/>
  <c r="FA24" i="7"/>
  <c r="FC23" i="7"/>
  <c r="FB23" i="7"/>
  <c r="FA23" i="7"/>
  <c r="FE22" i="7"/>
  <c r="CZ10" i="4"/>
  <c r="DA10" i="4" s="1"/>
  <c r="DB10" i="4" s="1"/>
  <c r="DC10" i="4" s="1"/>
  <c r="DD10" i="4" s="1"/>
  <c r="DE10" i="4" s="1"/>
  <c r="DF10" i="4" s="1"/>
  <c r="DG10" i="4" s="1"/>
  <c r="DH10" i="4" s="1"/>
  <c r="DI10" i="4" s="1"/>
  <c r="DJ10" i="4" s="1"/>
  <c r="DK10" i="4" s="1"/>
  <c r="DL10" i="4" s="1"/>
  <c r="DM10" i="4" s="1"/>
  <c r="DN10" i="4" s="1"/>
  <c r="DO10" i="4" s="1"/>
  <c r="DP10" i="4" s="1"/>
  <c r="DQ10" i="4" s="1"/>
  <c r="DR10" i="4" s="1"/>
  <c r="CZ11" i="4"/>
  <c r="DA11" i="4" s="1"/>
  <c r="DB11" i="4" s="1"/>
  <c r="DC11" i="4" s="1"/>
  <c r="DD11" i="4" s="1"/>
  <c r="DE11" i="4" s="1"/>
  <c r="DF11" i="4" s="1"/>
  <c r="DG11" i="4" s="1"/>
  <c r="DH11" i="4" s="1"/>
  <c r="DI11" i="4" s="1"/>
  <c r="DJ11" i="4" s="1"/>
  <c r="DK11" i="4" s="1"/>
  <c r="DL11" i="4" s="1"/>
  <c r="DM11" i="4" s="1"/>
  <c r="DN11" i="4" s="1"/>
  <c r="DO11" i="4" s="1"/>
  <c r="DP11" i="4" s="1"/>
  <c r="DQ11" i="4" s="1"/>
  <c r="DR11" i="4" s="1"/>
  <c r="CZ12" i="4"/>
  <c r="DA12" i="4" s="1"/>
  <c r="DB12" i="4" s="1"/>
  <c r="DC12" i="4" s="1"/>
  <c r="DD12" i="4" s="1"/>
  <c r="DE12" i="4" s="1"/>
  <c r="DF12" i="4" s="1"/>
  <c r="DG12" i="4" s="1"/>
  <c r="DH12" i="4" s="1"/>
  <c r="DI12" i="4" s="1"/>
  <c r="DJ12" i="4" s="1"/>
  <c r="DK12" i="4" s="1"/>
  <c r="DL12" i="4" s="1"/>
  <c r="DM12" i="4" s="1"/>
  <c r="DN12" i="4" s="1"/>
  <c r="DO12" i="4" s="1"/>
  <c r="DP12" i="4" s="1"/>
  <c r="DQ12" i="4" s="1"/>
  <c r="DR12" i="4" s="1"/>
  <c r="CZ13" i="4"/>
  <c r="DA13" i="4" s="1"/>
  <c r="DB13" i="4" s="1"/>
  <c r="DC13" i="4" s="1"/>
  <c r="DD13" i="4" s="1"/>
  <c r="DE13" i="4" s="1"/>
  <c r="DF13" i="4" s="1"/>
  <c r="DG13" i="4" s="1"/>
  <c r="DH13" i="4" s="1"/>
  <c r="DI13" i="4" s="1"/>
  <c r="DJ13" i="4" s="1"/>
  <c r="DK13" i="4" s="1"/>
  <c r="DL13" i="4" s="1"/>
  <c r="DM13" i="4" s="1"/>
  <c r="DN13" i="4" s="1"/>
  <c r="DO13" i="4" s="1"/>
  <c r="DP13" i="4" s="1"/>
  <c r="DQ13" i="4" s="1"/>
  <c r="DR13" i="4" s="1"/>
  <c r="CZ14" i="4"/>
  <c r="DA14" i="4" s="1"/>
  <c r="DB14" i="4" s="1"/>
  <c r="DC14" i="4" s="1"/>
  <c r="DD14" i="4" s="1"/>
  <c r="DE14" i="4" s="1"/>
  <c r="DF14" i="4" s="1"/>
  <c r="DG14" i="4" s="1"/>
  <c r="DH14" i="4" s="1"/>
  <c r="DI14" i="4" s="1"/>
  <c r="DJ14" i="4" s="1"/>
  <c r="DK14" i="4" s="1"/>
  <c r="DL14" i="4" s="1"/>
  <c r="DM14" i="4" s="1"/>
  <c r="DN14" i="4" s="1"/>
  <c r="DO14" i="4" s="1"/>
  <c r="DP14" i="4" s="1"/>
  <c r="DQ14" i="4" s="1"/>
  <c r="DR14" i="4" s="1"/>
  <c r="CZ16" i="4"/>
  <c r="DA16" i="4" s="1"/>
  <c r="DB16" i="4" s="1"/>
  <c r="DC16" i="4" s="1"/>
  <c r="DD16" i="4" s="1"/>
  <c r="DE16" i="4" s="1"/>
  <c r="DF16" i="4" s="1"/>
  <c r="DG16" i="4" s="1"/>
  <c r="DH16" i="4" s="1"/>
  <c r="DI16" i="4" s="1"/>
  <c r="DJ16" i="4" s="1"/>
  <c r="DK16" i="4" s="1"/>
  <c r="DL16" i="4" s="1"/>
  <c r="DM16" i="4" s="1"/>
  <c r="DN16" i="4" s="1"/>
  <c r="DO16" i="4" s="1"/>
  <c r="DP16" i="4" s="1"/>
  <c r="DQ16" i="4" s="1"/>
  <c r="DR16" i="4" s="1"/>
  <c r="CZ18" i="4"/>
  <c r="DA18" i="4" s="1"/>
  <c r="DB18" i="4" s="1"/>
  <c r="DC18" i="4" s="1"/>
  <c r="DD18" i="4" s="1"/>
  <c r="DE18" i="4" s="1"/>
  <c r="DF18" i="4" s="1"/>
  <c r="DG18" i="4" s="1"/>
  <c r="DH18" i="4" s="1"/>
  <c r="DI18" i="4" s="1"/>
  <c r="DJ18" i="4" s="1"/>
  <c r="DK18" i="4" s="1"/>
  <c r="DL18" i="4" s="1"/>
  <c r="DM18" i="4" s="1"/>
  <c r="DN18" i="4" s="1"/>
  <c r="DO18" i="4" s="1"/>
  <c r="DP18" i="4" s="1"/>
  <c r="DQ18" i="4" s="1"/>
  <c r="DR18" i="4" s="1"/>
  <c r="CZ19" i="4"/>
  <c r="DA19" i="4" s="1"/>
  <c r="DB19" i="4" s="1"/>
  <c r="DC19" i="4" s="1"/>
  <c r="DD19" i="4" s="1"/>
  <c r="DE19" i="4" s="1"/>
  <c r="DF19" i="4" s="1"/>
  <c r="DG19" i="4" s="1"/>
  <c r="DH19" i="4" s="1"/>
  <c r="DI19" i="4" s="1"/>
  <c r="DJ19" i="4" s="1"/>
  <c r="DK19" i="4" s="1"/>
  <c r="DL19" i="4" s="1"/>
  <c r="DM19" i="4" s="1"/>
  <c r="DN19" i="4" s="1"/>
  <c r="DO19" i="4" s="1"/>
  <c r="DP19" i="4" s="1"/>
  <c r="DQ19" i="4" s="1"/>
  <c r="DR19" i="4" s="1"/>
  <c r="CZ20" i="4"/>
  <c r="DA20" i="4" s="1"/>
  <c r="DB20" i="4" s="1"/>
  <c r="DC20" i="4" s="1"/>
  <c r="DD20" i="4" s="1"/>
  <c r="DE20" i="4" s="1"/>
  <c r="DF20" i="4" s="1"/>
  <c r="DG20" i="4" s="1"/>
  <c r="DH20" i="4" s="1"/>
  <c r="DI20" i="4" s="1"/>
  <c r="DJ20" i="4" s="1"/>
  <c r="DK20" i="4" s="1"/>
  <c r="DL20" i="4" s="1"/>
  <c r="DM20" i="4" s="1"/>
  <c r="DN20" i="4" s="1"/>
  <c r="DO20" i="4" s="1"/>
  <c r="DP20" i="4" s="1"/>
  <c r="DQ20" i="4" s="1"/>
  <c r="DR20" i="4" s="1"/>
  <c r="CZ8" i="4"/>
  <c r="DA8" i="4" s="1"/>
  <c r="DB8" i="4" s="1"/>
  <c r="DC8" i="4" s="1"/>
  <c r="DD8" i="4" s="1"/>
  <c r="DE8" i="4" s="1"/>
  <c r="DF8" i="4" s="1"/>
  <c r="DG8" i="4" s="1"/>
  <c r="DH8" i="4" s="1"/>
  <c r="DI8" i="4" s="1"/>
  <c r="DJ8" i="4" s="1"/>
  <c r="DK8" i="4" s="1"/>
  <c r="DL8" i="4" s="1"/>
  <c r="DM8" i="4" s="1"/>
  <c r="DN8" i="4" s="1"/>
  <c r="DO8" i="4" s="1"/>
  <c r="DP8" i="4" s="1"/>
  <c r="DQ8" i="4" s="1"/>
  <c r="DR8" i="4" s="1"/>
  <c r="CZ9" i="4"/>
  <c r="DA9" i="4" s="1"/>
  <c r="DB9" i="4" s="1"/>
  <c r="DC9" i="4" s="1"/>
  <c r="DD9" i="4" s="1"/>
  <c r="DE9" i="4" s="1"/>
  <c r="DF9" i="4" s="1"/>
  <c r="DG9" i="4" s="1"/>
  <c r="DH9" i="4" s="1"/>
  <c r="DI9" i="4" s="1"/>
  <c r="DJ9" i="4" s="1"/>
  <c r="DK9" i="4" s="1"/>
  <c r="DL9" i="4" s="1"/>
  <c r="DM9" i="4" s="1"/>
  <c r="DN9" i="4" s="1"/>
  <c r="DO9" i="4" s="1"/>
  <c r="DP9" i="4" s="1"/>
  <c r="DQ9" i="4" s="1"/>
  <c r="DR9" i="4" s="1"/>
  <c r="DR21" i="7"/>
  <c r="DS21" i="7" s="1"/>
  <c r="DT21" i="7" s="1"/>
  <c r="DU21" i="7" s="1"/>
  <c r="DV21" i="7" s="1"/>
  <c r="DW21" i="7" s="1"/>
  <c r="DX21" i="7" s="1"/>
  <c r="DY21" i="7" s="1"/>
  <c r="DZ21" i="7" s="1"/>
  <c r="EA21" i="7" s="1"/>
  <c r="EB21" i="7" s="1"/>
  <c r="EC21" i="7" s="1"/>
  <c r="ED21" i="7" s="1"/>
  <c r="EE21" i="7" s="1"/>
  <c r="EF21" i="7" s="1"/>
  <c r="EG21" i="7" s="1"/>
  <c r="EH21" i="7" s="1"/>
  <c r="EI21" i="7" s="1"/>
  <c r="EJ21" i="7" s="1"/>
  <c r="EK21" i="7" s="1"/>
  <c r="EL21" i="7" s="1"/>
  <c r="EM21" i="7" s="1"/>
  <c r="EN21" i="7" s="1"/>
  <c r="EO21" i="7" s="1"/>
  <c r="EP21" i="7" s="1"/>
  <c r="EQ21" i="7" s="1"/>
  <c r="ER21" i="7" s="1"/>
  <c r="ES21" i="7" s="1"/>
  <c r="ET21" i="7" s="1"/>
  <c r="EU21" i="7" s="1"/>
  <c r="EV21" i="7" s="1"/>
  <c r="EW21" i="7" s="1"/>
  <c r="EX21" i="7" s="1"/>
  <c r="EY21" i="7" s="1"/>
  <c r="DR22" i="7"/>
  <c r="JP22" i="7"/>
  <c r="JP21" i="7"/>
  <c r="JQ21" i="7" s="1"/>
  <c r="JR21" i="7" s="1"/>
  <c r="JS21" i="7" s="1"/>
  <c r="JT21" i="7" s="1"/>
  <c r="JU21" i="7" s="1"/>
  <c r="JV21" i="7" s="1"/>
  <c r="JW21" i="7" s="1"/>
  <c r="JX21" i="7" s="1"/>
  <c r="JY21" i="7" s="1"/>
  <c r="JZ21" i="7" s="1"/>
  <c r="KA21" i="7" s="1"/>
  <c r="KB21" i="7" s="1"/>
  <c r="KC21" i="7" s="1"/>
  <c r="KD21" i="7" s="1"/>
  <c r="KE21" i="7" s="1"/>
  <c r="KF21" i="7" s="1"/>
  <c r="KG21" i="7" s="1"/>
  <c r="KH21" i="7" s="1"/>
  <c r="KI21" i="7" s="1"/>
  <c r="KJ21" i="7" s="1"/>
  <c r="KK21" i="7" s="1"/>
  <c r="KL21" i="7" s="1"/>
  <c r="KM21" i="7" s="1"/>
  <c r="KN21" i="7" s="1"/>
  <c r="KO21" i="7" s="1"/>
  <c r="KP21" i="7" s="1"/>
  <c r="KQ21" i="7" s="1"/>
  <c r="KR21" i="7" s="1"/>
  <c r="KS21" i="7" s="1"/>
  <c r="KT21" i="7" s="1"/>
  <c r="KU21" i="7" s="1"/>
  <c r="KV21" i="7" s="1"/>
  <c r="KW21" i="7" s="1"/>
  <c r="GR21" i="7"/>
  <c r="GS21" i="7" s="1"/>
  <c r="GT21" i="7" s="1"/>
  <c r="GU21" i="7" s="1"/>
  <c r="GV21" i="7" s="1"/>
  <c r="GW21" i="7" s="1"/>
  <c r="GX21" i="7" s="1"/>
  <c r="GY21" i="7" s="1"/>
  <c r="GZ21" i="7" s="1"/>
  <c r="HA21" i="7" s="1"/>
  <c r="HB21" i="7" s="1"/>
  <c r="HC21" i="7" s="1"/>
  <c r="HD21" i="7" s="1"/>
  <c r="HE21" i="7" s="1"/>
  <c r="HF21" i="7" s="1"/>
  <c r="HG21" i="7" s="1"/>
  <c r="HH21" i="7" s="1"/>
  <c r="HI21" i="7" s="1"/>
  <c r="HJ21" i="7" s="1"/>
  <c r="HK21" i="7" s="1"/>
  <c r="HL21" i="7" s="1"/>
  <c r="HM21" i="7" s="1"/>
  <c r="HN21" i="7" s="1"/>
  <c r="HO21" i="7" s="1"/>
  <c r="HP21" i="7" s="1"/>
  <c r="HQ21" i="7" s="1"/>
  <c r="HR21" i="7" s="1"/>
  <c r="HS21" i="7" s="1"/>
  <c r="HT21" i="7" s="1"/>
  <c r="HU21" i="7" s="1"/>
  <c r="HV21" i="7" s="1"/>
  <c r="HW21" i="7" s="1"/>
  <c r="HX21" i="7" s="1"/>
  <c r="HY21" i="7" s="1"/>
  <c r="CG22" i="7"/>
  <c r="CH22" i="7" s="1"/>
  <c r="CI22" i="7" s="1"/>
  <c r="CJ22" i="7" s="1"/>
  <c r="CK22" i="7" s="1"/>
  <c r="CL22" i="7" s="1"/>
  <c r="CM22" i="7" s="1"/>
  <c r="CN22" i="7" s="1"/>
  <c r="CO22" i="7" s="1"/>
  <c r="CP22" i="7" s="1"/>
  <c r="CQ22" i="7" s="1"/>
  <c r="CR22" i="7" s="1"/>
  <c r="CS22" i="7" s="1"/>
  <c r="CT22" i="7" s="1"/>
  <c r="CU22" i="7" s="1"/>
  <c r="CV22" i="7" s="1"/>
  <c r="CW22" i="7" s="1"/>
  <c r="CX22" i="7" s="1"/>
  <c r="CY22" i="7" s="1"/>
  <c r="CZ22" i="7" s="1"/>
  <c r="DA22" i="7" s="1"/>
  <c r="DB22" i="7" s="1"/>
  <c r="DC22" i="7" s="1"/>
  <c r="DD22" i="7" s="1"/>
  <c r="DE22" i="7" s="1"/>
  <c r="DF22" i="7" s="1"/>
  <c r="DG22" i="7" s="1"/>
  <c r="DH22" i="7" s="1"/>
  <c r="DI22" i="7" s="1"/>
  <c r="DJ22" i="7" s="1"/>
  <c r="DK22" i="7" s="1"/>
  <c r="DL22" i="7" s="1"/>
  <c r="DM22" i="7" s="1"/>
  <c r="DN22" i="7" s="1"/>
  <c r="BO22" i="7" l="1"/>
  <c r="FW20" i="7"/>
  <c r="FA111" i="7"/>
  <c r="Q206" i="7"/>
  <c r="QC93" i="7"/>
  <c r="QC113" i="7"/>
  <c r="QC206" i="7" s="1"/>
  <c r="Q113" i="7"/>
  <c r="E121" i="7"/>
  <c r="JQ22" i="7"/>
  <c r="IF22" i="7"/>
  <c r="GB20" i="7"/>
  <c r="FH20" i="7"/>
  <c r="FM20" i="7"/>
  <c r="GG20" i="7"/>
  <c r="FR20" i="7"/>
  <c r="II21" i="7"/>
  <c r="IW20" i="7"/>
  <c r="IH20" i="7"/>
  <c r="JB20" i="7"/>
  <c r="FH21" i="7"/>
  <c r="FI21" i="7" s="1"/>
  <c r="FJ21" i="7" s="1"/>
  <c r="FK21" i="7" s="1"/>
  <c r="FL21" i="7" s="1"/>
  <c r="FM21" i="7" s="1"/>
  <c r="FN21" i="7" s="1"/>
  <c r="FO21" i="7" s="1"/>
  <c r="FP21" i="7" s="1"/>
  <c r="FQ21" i="7" s="1"/>
  <c r="FR21" i="7" s="1"/>
  <c r="FS21" i="7" s="1"/>
  <c r="FT21" i="7" s="1"/>
  <c r="FU21" i="7" s="1"/>
  <c r="FV21" i="7" s="1"/>
  <c r="FW21" i="7" s="1"/>
  <c r="FX21" i="7" s="1"/>
  <c r="FY21" i="7" s="1"/>
  <c r="FZ21" i="7" s="1"/>
  <c r="GA21" i="7" s="1"/>
  <c r="GB21" i="7" s="1"/>
  <c r="GC21" i="7" s="1"/>
  <c r="GD21" i="7" s="1"/>
  <c r="GE21" i="7" s="1"/>
  <c r="GF21" i="7" s="1"/>
  <c r="GG21" i="7" s="1"/>
  <c r="GH21" i="7" s="1"/>
  <c r="GI21" i="7" s="1"/>
  <c r="GJ21" i="7" s="1"/>
  <c r="GK21" i="7" s="1"/>
  <c r="GL21" i="7" s="1"/>
  <c r="IM20" i="7"/>
  <c r="FF22" i="7"/>
  <c r="DS22" i="7"/>
  <c r="BP22" i="7" l="1"/>
  <c r="FH111" i="7"/>
  <c r="GB111" i="7"/>
  <c r="FW111" i="7"/>
  <c r="FM111" i="7"/>
  <c r="GG111" i="7"/>
  <c r="FR111" i="7"/>
  <c r="IG22" i="7"/>
  <c r="IH22" i="7" s="1"/>
  <c r="R206" i="7"/>
  <c r="QD93" i="7"/>
  <c r="E122" i="7"/>
  <c r="QD113" i="7"/>
  <c r="QD206" i="7" s="1"/>
  <c r="R113" i="7"/>
  <c r="JR22" i="7"/>
  <c r="IJ21" i="7"/>
  <c r="FG22" i="7"/>
  <c r="DT22" i="7"/>
  <c r="G14" i="4"/>
  <c r="AS14" i="4" s="1"/>
  <c r="H14" i="4"/>
  <c r="AT14" i="4" s="1"/>
  <c r="I14" i="4"/>
  <c r="AU14" i="4" s="1"/>
  <c r="J14" i="4"/>
  <c r="AV14" i="4" s="1"/>
  <c r="K14" i="4"/>
  <c r="AW14" i="4" s="1"/>
  <c r="L14" i="4"/>
  <c r="AX14" i="4" s="1"/>
  <c r="M14" i="4"/>
  <c r="AY14" i="4" s="1"/>
  <c r="N14" i="4"/>
  <c r="AZ14" i="4" s="1"/>
  <c r="O14" i="4"/>
  <c r="BA14" i="4" s="1"/>
  <c r="P14" i="4"/>
  <c r="BB14" i="4" s="1"/>
  <c r="Q14" i="4"/>
  <c r="BC14" i="4" s="1"/>
  <c r="R14" i="4"/>
  <c r="BD14" i="4" s="1"/>
  <c r="S14" i="4"/>
  <c r="BE14" i="4" s="1"/>
  <c r="T14" i="4"/>
  <c r="BF14" i="4" s="1"/>
  <c r="U14" i="4"/>
  <c r="BG14" i="4" s="1"/>
  <c r="V14" i="4"/>
  <c r="BH14" i="4" s="1"/>
  <c r="W14" i="4"/>
  <c r="BI14" i="4" s="1"/>
  <c r="X14" i="4"/>
  <c r="BJ14" i="4" s="1"/>
  <c r="Y14" i="4"/>
  <c r="BK14" i="4" s="1"/>
  <c r="Z14" i="4"/>
  <c r="BL14" i="4" s="1"/>
  <c r="AA14" i="4"/>
  <c r="BM14" i="4" s="1"/>
  <c r="AB14" i="4"/>
  <c r="BN14" i="4" s="1"/>
  <c r="AC14" i="4"/>
  <c r="BO14" i="4" s="1"/>
  <c r="AD14" i="4"/>
  <c r="BP14" i="4" s="1"/>
  <c r="AE14" i="4"/>
  <c r="BQ14" i="4" s="1"/>
  <c r="AF14" i="4"/>
  <c r="BR14" i="4" s="1"/>
  <c r="AG14" i="4"/>
  <c r="BS14" i="4" s="1"/>
  <c r="AH14" i="4"/>
  <c r="BT14" i="4" s="1"/>
  <c r="AI14" i="4"/>
  <c r="BU14" i="4" s="1"/>
  <c r="AJ14" i="4"/>
  <c r="BV14" i="4" s="1"/>
  <c r="AK14" i="4"/>
  <c r="BW14" i="4" s="1"/>
  <c r="AL14" i="4"/>
  <c r="BX14" i="4" s="1"/>
  <c r="AM14" i="4"/>
  <c r="BY14" i="4" s="1"/>
  <c r="AN14" i="4"/>
  <c r="BZ14" i="4" s="1"/>
  <c r="F14" i="4"/>
  <c r="AR14" i="4" s="1"/>
  <c r="BQ22" i="7" l="1"/>
  <c r="S206" i="7"/>
  <c r="QE93" i="7"/>
  <c r="QE113" i="7"/>
  <c r="QE206" i="7" s="1"/>
  <c r="S113" i="7"/>
  <c r="E123" i="7"/>
  <c r="JS22" i="7"/>
  <c r="IK21" i="7"/>
  <c r="II22" i="7"/>
  <c r="FH22" i="7"/>
  <c r="DU22" i="7"/>
  <c r="P10" i="4"/>
  <c r="BB10" i="4" s="1"/>
  <c r="Q10" i="4"/>
  <c r="BC10" i="4" s="1"/>
  <c r="R10" i="4"/>
  <c r="BD10" i="4" s="1"/>
  <c r="S10" i="4"/>
  <c r="BE10" i="4" s="1"/>
  <c r="T10" i="4"/>
  <c r="BF10" i="4" s="1"/>
  <c r="U10" i="4"/>
  <c r="BG10" i="4" s="1"/>
  <c r="V10" i="4"/>
  <c r="BH10" i="4" s="1"/>
  <c r="W10" i="4"/>
  <c r="BI10" i="4" s="1"/>
  <c r="X10" i="4"/>
  <c r="BJ10" i="4" s="1"/>
  <c r="Y10" i="4"/>
  <c r="BK10" i="4" s="1"/>
  <c r="Z10" i="4"/>
  <c r="BL10" i="4" s="1"/>
  <c r="AA10" i="4"/>
  <c r="BM10" i="4" s="1"/>
  <c r="AB10" i="4"/>
  <c r="BN10" i="4" s="1"/>
  <c r="AC10" i="4"/>
  <c r="BO10" i="4" s="1"/>
  <c r="AD10" i="4"/>
  <c r="BP10" i="4" s="1"/>
  <c r="AE10" i="4"/>
  <c r="BQ10" i="4" s="1"/>
  <c r="AF10" i="4"/>
  <c r="BR10" i="4" s="1"/>
  <c r="AG10" i="4"/>
  <c r="BS10" i="4" s="1"/>
  <c r="AH10" i="4"/>
  <c r="BT10" i="4" s="1"/>
  <c r="AI10" i="4"/>
  <c r="BU10" i="4" s="1"/>
  <c r="AJ10" i="4"/>
  <c r="BV10" i="4" s="1"/>
  <c r="AK10" i="4"/>
  <c r="BW10" i="4" s="1"/>
  <c r="AL10" i="4"/>
  <c r="BX10" i="4" s="1"/>
  <c r="AM10" i="4"/>
  <c r="BY10" i="4" s="1"/>
  <c r="AN10" i="4"/>
  <c r="BZ10" i="4" s="1"/>
  <c r="G10" i="4"/>
  <c r="AS10" i="4" s="1"/>
  <c r="H10" i="4"/>
  <c r="AT10" i="4" s="1"/>
  <c r="I10" i="4"/>
  <c r="AU10" i="4" s="1"/>
  <c r="J10" i="4"/>
  <c r="AV10" i="4" s="1"/>
  <c r="K10" i="4"/>
  <c r="AW10" i="4" s="1"/>
  <c r="L10" i="4"/>
  <c r="AX10" i="4" s="1"/>
  <c r="M10" i="4"/>
  <c r="AY10" i="4" s="1"/>
  <c r="N10" i="4"/>
  <c r="AZ10" i="4" s="1"/>
  <c r="O10" i="4"/>
  <c r="BA10" i="4" s="1"/>
  <c r="F10" i="4"/>
  <c r="AR10" i="4" s="1"/>
  <c r="HD10" i="4"/>
  <c r="HE10" i="4" s="1"/>
  <c r="HF10" i="4" s="1"/>
  <c r="HG10" i="4" s="1"/>
  <c r="HH10" i="4" s="1"/>
  <c r="HI10" i="4" s="1"/>
  <c r="HJ10" i="4" s="1"/>
  <c r="HK10" i="4" s="1"/>
  <c r="HL10" i="4" s="1"/>
  <c r="HM10" i="4" s="1"/>
  <c r="HN10" i="4" s="1"/>
  <c r="HP10" i="4" s="1"/>
  <c r="HQ10" i="4" s="1"/>
  <c r="HR10" i="4" s="1"/>
  <c r="HS10" i="4" s="1"/>
  <c r="HT10" i="4" s="1"/>
  <c r="HU10" i="4" s="1"/>
  <c r="HV10" i="4" s="1"/>
  <c r="GZ10" i="4"/>
  <c r="CX10" i="4"/>
  <c r="E10" i="4"/>
  <c r="D10" i="4"/>
  <c r="C10" i="4"/>
  <c r="D86" i="7"/>
  <c r="BR22" i="7" l="1"/>
  <c r="T206" i="7"/>
  <c r="QF93" i="7"/>
  <c r="QF113" i="7"/>
  <c r="QF206" i="7" s="1"/>
  <c r="T113" i="7"/>
  <c r="E124" i="7"/>
  <c r="JT22" i="7"/>
  <c r="IL21" i="7"/>
  <c r="IJ22" i="7"/>
  <c r="FI22" i="7"/>
  <c r="DV22" i="7"/>
  <c r="HD8" i="4"/>
  <c r="HE8" i="4" s="1"/>
  <c r="HF8" i="4" s="1"/>
  <c r="HG8" i="4" s="1"/>
  <c r="HH8" i="4" s="1"/>
  <c r="HI8" i="4" s="1"/>
  <c r="HJ8" i="4" s="1"/>
  <c r="HK8" i="4" s="1"/>
  <c r="HL8" i="4" s="1"/>
  <c r="HM8" i="4" s="1"/>
  <c r="HN8" i="4" s="1"/>
  <c r="HO8" i="4" s="1"/>
  <c r="HP8" i="4" s="1"/>
  <c r="HQ8" i="4" s="1"/>
  <c r="HR8" i="4" s="1"/>
  <c r="HS8" i="4" s="1"/>
  <c r="HT8" i="4" s="1"/>
  <c r="HU8" i="4" s="1"/>
  <c r="HV8" i="4" s="1"/>
  <c r="HD9" i="4"/>
  <c r="HE9" i="4" s="1"/>
  <c r="HF9" i="4" s="1"/>
  <c r="HG9" i="4" s="1"/>
  <c r="HH9" i="4" s="1"/>
  <c r="HI9" i="4" s="1"/>
  <c r="HJ9" i="4" s="1"/>
  <c r="HK9" i="4" s="1"/>
  <c r="HL9" i="4" s="1"/>
  <c r="HM9" i="4" s="1"/>
  <c r="HN9" i="4" s="1"/>
  <c r="HO9" i="4" s="1"/>
  <c r="HP9" i="4" s="1"/>
  <c r="HQ9" i="4" s="1"/>
  <c r="HR9" i="4" s="1"/>
  <c r="HS9" i="4" s="1"/>
  <c r="HT9" i="4" s="1"/>
  <c r="HU9" i="4" s="1"/>
  <c r="HV9" i="4" s="1"/>
  <c r="HD11" i="4"/>
  <c r="HE11" i="4" s="1"/>
  <c r="HF11" i="4" s="1"/>
  <c r="HG11" i="4" s="1"/>
  <c r="HH11" i="4" s="1"/>
  <c r="HI11" i="4" s="1"/>
  <c r="HJ11" i="4" s="1"/>
  <c r="HK11" i="4" s="1"/>
  <c r="HL11" i="4" s="1"/>
  <c r="HM11" i="4" s="1"/>
  <c r="HN11" i="4" s="1"/>
  <c r="HO11" i="4" s="1"/>
  <c r="HP11" i="4" s="1"/>
  <c r="HQ11" i="4" s="1"/>
  <c r="HR11" i="4" s="1"/>
  <c r="HS11" i="4" s="1"/>
  <c r="HT11" i="4" s="1"/>
  <c r="HU11" i="4" s="1"/>
  <c r="HV11" i="4" s="1"/>
  <c r="HD12" i="4"/>
  <c r="HE12" i="4" s="1"/>
  <c r="HF12" i="4" s="1"/>
  <c r="HG12" i="4" s="1"/>
  <c r="HH12" i="4" s="1"/>
  <c r="HI12" i="4" s="1"/>
  <c r="HJ12" i="4" s="1"/>
  <c r="HK12" i="4" s="1"/>
  <c r="HL12" i="4" s="1"/>
  <c r="HM12" i="4" s="1"/>
  <c r="HN12" i="4" s="1"/>
  <c r="HO12" i="4" s="1"/>
  <c r="HP12" i="4" s="1"/>
  <c r="HQ12" i="4" s="1"/>
  <c r="HR12" i="4" s="1"/>
  <c r="HS12" i="4" s="1"/>
  <c r="HT12" i="4" s="1"/>
  <c r="HU12" i="4" s="1"/>
  <c r="HV12" i="4" s="1"/>
  <c r="HD13" i="4"/>
  <c r="HE13" i="4" s="1"/>
  <c r="HF13" i="4" s="1"/>
  <c r="HG13" i="4" s="1"/>
  <c r="HH13" i="4" s="1"/>
  <c r="HI13" i="4" s="1"/>
  <c r="HJ13" i="4" s="1"/>
  <c r="HK13" i="4" s="1"/>
  <c r="HL13" i="4" s="1"/>
  <c r="HM13" i="4" s="1"/>
  <c r="HN13" i="4" s="1"/>
  <c r="HO13" i="4" s="1"/>
  <c r="HP13" i="4" s="1"/>
  <c r="HQ13" i="4" s="1"/>
  <c r="HR13" i="4" s="1"/>
  <c r="HS13" i="4" s="1"/>
  <c r="HT13" i="4" s="1"/>
  <c r="HU13" i="4" s="1"/>
  <c r="HV13" i="4" s="1"/>
  <c r="HD14" i="4"/>
  <c r="HE14" i="4" s="1"/>
  <c r="HF14" i="4" s="1"/>
  <c r="HG14" i="4" s="1"/>
  <c r="HH14" i="4" s="1"/>
  <c r="HI14" i="4" s="1"/>
  <c r="HJ14" i="4" s="1"/>
  <c r="HK14" i="4" s="1"/>
  <c r="HL14" i="4" s="1"/>
  <c r="HM14" i="4" s="1"/>
  <c r="HN14" i="4" s="1"/>
  <c r="HO14" i="4" s="1"/>
  <c r="HP14" i="4" s="1"/>
  <c r="HQ14" i="4" s="1"/>
  <c r="HR14" i="4" s="1"/>
  <c r="HS14" i="4" s="1"/>
  <c r="HT14" i="4" s="1"/>
  <c r="HU14" i="4" s="1"/>
  <c r="HV14" i="4" s="1"/>
  <c r="HD15" i="4"/>
  <c r="HE15" i="4" s="1"/>
  <c r="HF15" i="4" s="1"/>
  <c r="HG15" i="4" s="1"/>
  <c r="HH15" i="4" s="1"/>
  <c r="HI15" i="4" s="1"/>
  <c r="HJ15" i="4" s="1"/>
  <c r="HK15" i="4" s="1"/>
  <c r="HL15" i="4" s="1"/>
  <c r="HM15" i="4" s="1"/>
  <c r="HN15" i="4" s="1"/>
  <c r="HO15" i="4" s="1"/>
  <c r="HP15" i="4" s="1"/>
  <c r="HQ15" i="4" s="1"/>
  <c r="HR15" i="4" s="1"/>
  <c r="HS15" i="4" s="1"/>
  <c r="HT15" i="4" s="1"/>
  <c r="HU15" i="4" s="1"/>
  <c r="HV15" i="4" s="1"/>
  <c r="HD16" i="4"/>
  <c r="HE16" i="4" s="1"/>
  <c r="HF16" i="4" s="1"/>
  <c r="HG16" i="4" s="1"/>
  <c r="HH16" i="4" s="1"/>
  <c r="HI16" i="4" s="1"/>
  <c r="HJ16" i="4" s="1"/>
  <c r="HK16" i="4" s="1"/>
  <c r="HL16" i="4" s="1"/>
  <c r="HM16" i="4" s="1"/>
  <c r="HN16" i="4" s="1"/>
  <c r="HO16" i="4" s="1"/>
  <c r="HP16" i="4" s="1"/>
  <c r="HQ16" i="4" s="1"/>
  <c r="HR16" i="4" s="1"/>
  <c r="HS16" i="4" s="1"/>
  <c r="HT16" i="4" s="1"/>
  <c r="HU16" i="4" s="1"/>
  <c r="HV16" i="4" s="1"/>
  <c r="HD18" i="4"/>
  <c r="HE18" i="4" s="1"/>
  <c r="HF18" i="4" s="1"/>
  <c r="HG18" i="4" s="1"/>
  <c r="HH18" i="4" s="1"/>
  <c r="HI18" i="4" s="1"/>
  <c r="HJ18" i="4" s="1"/>
  <c r="HK18" i="4" s="1"/>
  <c r="HL18" i="4" s="1"/>
  <c r="HM18" i="4" s="1"/>
  <c r="HN18" i="4" s="1"/>
  <c r="HO18" i="4" s="1"/>
  <c r="HP18" i="4" s="1"/>
  <c r="HQ18" i="4" s="1"/>
  <c r="HR18" i="4" s="1"/>
  <c r="HS18" i="4" s="1"/>
  <c r="HT18" i="4" s="1"/>
  <c r="HU18" i="4" s="1"/>
  <c r="HV18" i="4" s="1"/>
  <c r="HD19" i="4"/>
  <c r="HE19" i="4" s="1"/>
  <c r="HF19" i="4" s="1"/>
  <c r="HG19" i="4" s="1"/>
  <c r="HH19" i="4" s="1"/>
  <c r="HI19" i="4" s="1"/>
  <c r="HJ19" i="4" s="1"/>
  <c r="HK19" i="4" s="1"/>
  <c r="HL19" i="4" s="1"/>
  <c r="HM19" i="4" s="1"/>
  <c r="HN19" i="4" s="1"/>
  <c r="HO19" i="4" s="1"/>
  <c r="HP19" i="4" s="1"/>
  <c r="HQ19" i="4" s="1"/>
  <c r="HR19" i="4" s="1"/>
  <c r="HS19" i="4" s="1"/>
  <c r="HT19" i="4" s="1"/>
  <c r="HU19" i="4" s="1"/>
  <c r="HV19" i="4" s="1"/>
  <c r="HD20" i="4"/>
  <c r="HE20" i="4" s="1"/>
  <c r="HF20" i="4" s="1"/>
  <c r="HG20" i="4" s="1"/>
  <c r="HH20" i="4" s="1"/>
  <c r="HI20" i="4" s="1"/>
  <c r="HJ20" i="4" s="1"/>
  <c r="HK20" i="4" s="1"/>
  <c r="HL20" i="4" s="1"/>
  <c r="HM20" i="4" s="1"/>
  <c r="HN20" i="4" s="1"/>
  <c r="HO20" i="4" s="1"/>
  <c r="HP20" i="4" s="1"/>
  <c r="HQ20" i="4" s="1"/>
  <c r="HR20" i="4" s="1"/>
  <c r="HS20" i="4" s="1"/>
  <c r="HT20" i="4" s="1"/>
  <c r="HU20" i="4" s="1"/>
  <c r="HV20" i="4" s="1"/>
  <c r="OK29" i="7"/>
  <c r="OK30" i="7"/>
  <c r="OK31" i="7"/>
  <c r="OK32" i="7"/>
  <c r="OK33" i="7"/>
  <c r="OK34" i="7"/>
  <c r="OK35" i="7"/>
  <c r="OK36" i="7"/>
  <c r="OK37" i="7"/>
  <c r="OK38" i="7"/>
  <c r="OK39" i="7"/>
  <c r="OK40" i="7"/>
  <c r="OK41" i="7"/>
  <c r="OK42" i="7"/>
  <c r="OK43" i="7"/>
  <c r="OK44" i="7"/>
  <c r="OK45" i="7"/>
  <c r="OK46" i="7"/>
  <c r="OK47" i="7"/>
  <c r="OK48" i="7"/>
  <c r="OK49" i="7"/>
  <c r="OK50" i="7"/>
  <c r="OK51" i="7"/>
  <c r="OK52" i="7"/>
  <c r="OK53" i="7"/>
  <c r="OK54" i="7"/>
  <c r="OK55" i="7"/>
  <c r="OK56" i="7"/>
  <c r="OK57" i="7"/>
  <c r="OK58" i="7"/>
  <c r="OK59" i="7"/>
  <c r="OK60" i="7"/>
  <c r="OK61" i="7"/>
  <c r="OK62" i="7"/>
  <c r="OK63" i="7"/>
  <c r="OK24" i="7"/>
  <c r="OK23" i="7"/>
  <c r="OM22" i="7"/>
  <c r="ON22" i="7" s="1"/>
  <c r="OO22" i="7" s="1"/>
  <c r="OP22" i="7" s="1"/>
  <c r="OQ22" i="7" s="1"/>
  <c r="OR22" i="7" s="1"/>
  <c r="FG7" i="4"/>
  <c r="GP24" i="7"/>
  <c r="GP23" i="7"/>
  <c r="GO24" i="7"/>
  <c r="GO23" i="7"/>
  <c r="E9" i="4"/>
  <c r="E11" i="4"/>
  <c r="E12" i="4"/>
  <c r="E13" i="4"/>
  <c r="E14" i="4"/>
  <c r="E15" i="4"/>
  <c r="E16" i="4"/>
  <c r="E18" i="4"/>
  <c r="E19" i="4"/>
  <c r="E20" i="4"/>
  <c r="E8" i="4"/>
  <c r="D9" i="4"/>
  <c r="D11" i="4"/>
  <c r="D12" i="4"/>
  <c r="D13" i="4"/>
  <c r="D14" i="4"/>
  <c r="D15" i="4"/>
  <c r="D16" i="4"/>
  <c r="D18" i="4"/>
  <c r="D19" i="4"/>
  <c r="D20" i="4"/>
  <c r="D8" i="4"/>
  <c r="I201" i="7" l="1"/>
  <c r="I200" i="7"/>
  <c r="I199" i="7"/>
  <c r="I198" i="7"/>
  <c r="I197" i="7"/>
  <c r="I195" i="7"/>
  <c r="I196" i="7"/>
  <c r="I194" i="7"/>
  <c r="I192" i="7"/>
  <c r="I193" i="7"/>
  <c r="H198" i="7"/>
  <c r="H201" i="7"/>
  <c r="H200" i="7"/>
  <c r="H197" i="7"/>
  <c r="H199" i="7"/>
  <c r="H195" i="7"/>
  <c r="H196" i="7"/>
  <c r="H194" i="7"/>
  <c r="H192" i="7"/>
  <c r="H193" i="7"/>
  <c r="H165" i="7"/>
  <c r="H164" i="7"/>
  <c r="H163" i="7"/>
  <c r="H162" i="7"/>
  <c r="H161" i="7"/>
  <c r="H159" i="7"/>
  <c r="H158" i="7"/>
  <c r="H160" i="7"/>
  <c r="H157" i="7"/>
  <c r="H156" i="7"/>
  <c r="I165" i="7"/>
  <c r="I164" i="7"/>
  <c r="I163" i="7"/>
  <c r="I162" i="7"/>
  <c r="I161" i="7"/>
  <c r="I160" i="7"/>
  <c r="I158" i="7"/>
  <c r="I157" i="7"/>
  <c r="I156" i="7"/>
  <c r="I159" i="7"/>
  <c r="I64" i="7"/>
  <c r="I73" i="7"/>
  <c r="I70" i="7"/>
  <c r="I71" i="7"/>
  <c r="I69" i="7"/>
  <c r="I72" i="7"/>
  <c r="I65" i="7"/>
  <c r="I66" i="7"/>
  <c r="I67" i="7"/>
  <c r="I68" i="7"/>
  <c r="H64" i="7"/>
  <c r="H73" i="7"/>
  <c r="H72" i="7"/>
  <c r="H70" i="7"/>
  <c r="H69" i="7"/>
  <c r="H71" i="7"/>
  <c r="H67" i="7"/>
  <c r="H68" i="7"/>
  <c r="H66" i="7"/>
  <c r="H65" i="7"/>
  <c r="BS22" i="7"/>
  <c r="H134" i="7"/>
  <c r="I134" i="7"/>
  <c r="FH7" i="4"/>
  <c r="NB113" i="7"/>
  <c r="U206" i="7"/>
  <c r="QG93" i="7"/>
  <c r="I191" i="7"/>
  <c r="I190" i="7"/>
  <c r="I181" i="7"/>
  <c r="I179" i="7"/>
  <c r="I186" i="7"/>
  <c r="I188" i="7"/>
  <c r="I183" i="7"/>
  <c r="I182" i="7"/>
  <c r="I189" i="7"/>
  <c r="I184" i="7"/>
  <c r="I178" i="7"/>
  <c r="I177" i="7"/>
  <c r="I187" i="7"/>
  <c r="I180" i="7"/>
  <c r="I174" i="7"/>
  <c r="I172" i="7"/>
  <c r="I185" i="7"/>
  <c r="I176" i="7"/>
  <c r="I175" i="7"/>
  <c r="I170" i="7"/>
  <c r="I168" i="7"/>
  <c r="I171" i="7"/>
  <c r="I169" i="7"/>
  <c r="I167" i="7"/>
  <c r="I173" i="7"/>
  <c r="I131" i="7"/>
  <c r="H189" i="7"/>
  <c r="H187" i="7"/>
  <c r="H186" i="7"/>
  <c r="H190" i="7"/>
  <c r="H188" i="7"/>
  <c r="H191" i="7"/>
  <c r="H183" i="7"/>
  <c r="H182" i="7"/>
  <c r="H179" i="7"/>
  <c r="H184" i="7"/>
  <c r="H173" i="7"/>
  <c r="H177" i="7"/>
  <c r="H168" i="7"/>
  <c r="H185" i="7"/>
  <c r="H181" i="7"/>
  <c r="H178" i="7"/>
  <c r="H176" i="7"/>
  <c r="H170" i="7"/>
  <c r="H171" i="7"/>
  <c r="H169" i="7"/>
  <c r="H172" i="7"/>
  <c r="H180" i="7"/>
  <c r="H174" i="7"/>
  <c r="H167" i="7"/>
  <c r="H175" i="7"/>
  <c r="H131" i="7"/>
  <c r="H129" i="7"/>
  <c r="H125" i="7"/>
  <c r="H121" i="7"/>
  <c r="H117" i="7"/>
  <c r="H155" i="7"/>
  <c r="H151" i="7"/>
  <c r="H147" i="7"/>
  <c r="H143" i="7"/>
  <c r="H139" i="7"/>
  <c r="H135" i="7"/>
  <c r="H133" i="7"/>
  <c r="H128" i="7"/>
  <c r="H124" i="7"/>
  <c r="H120" i="7"/>
  <c r="H116" i="7"/>
  <c r="H126" i="7"/>
  <c r="H118" i="7"/>
  <c r="H140" i="7"/>
  <c r="H154" i="7"/>
  <c r="H150" i="7"/>
  <c r="H146" i="7"/>
  <c r="H142" i="7"/>
  <c r="H138" i="7"/>
  <c r="H119" i="7"/>
  <c r="H149" i="7"/>
  <c r="H145" i="7"/>
  <c r="H115" i="7"/>
  <c r="H148" i="7"/>
  <c r="H132" i="7"/>
  <c r="H127" i="7"/>
  <c r="H123" i="7"/>
  <c r="H153" i="7"/>
  <c r="H141" i="7"/>
  <c r="H137" i="7"/>
  <c r="H122" i="7"/>
  <c r="H144" i="7"/>
  <c r="H152" i="7"/>
  <c r="H136" i="7"/>
  <c r="H114" i="7"/>
  <c r="I154" i="7"/>
  <c r="I150" i="7"/>
  <c r="I146" i="7"/>
  <c r="I142" i="7"/>
  <c r="I138" i="7"/>
  <c r="I133" i="7"/>
  <c r="I128" i="7"/>
  <c r="I124" i="7"/>
  <c r="I120" i="7"/>
  <c r="I116" i="7"/>
  <c r="I115" i="7"/>
  <c r="I129" i="7"/>
  <c r="I125" i="7"/>
  <c r="I121" i="7"/>
  <c r="I117" i="7"/>
  <c r="I122" i="7"/>
  <c r="I118" i="7"/>
  <c r="I149" i="7"/>
  <c r="I145" i="7"/>
  <c r="I141" i="7"/>
  <c r="I127" i="7"/>
  <c r="I119" i="7"/>
  <c r="I155" i="7"/>
  <c r="I151" i="7"/>
  <c r="I147" i="7"/>
  <c r="I143" i="7"/>
  <c r="I139" i="7"/>
  <c r="I135" i="7"/>
  <c r="I137" i="7"/>
  <c r="I132" i="7"/>
  <c r="I114" i="7"/>
  <c r="I152" i="7"/>
  <c r="I148" i="7"/>
  <c r="I144" i="7"/>
  <c r="I140" i="7"/>
  <c r="I136" i="7"/>
  <c r="I126" i="7"/>
  <c r="I153" i="7"/>
  <c r="I123" i="7"/>
  <c r="QG113" i="7"/>
  <c r="QG206" i="7" s="1"/>
  <c r="U113" i="7"/>
  <c r="E125" i="7"/>
  <c r="I42" i="7"/>
  <c r="I40" i="7"/>
  <c r="I38" i="7"/>
  <c r="JU22" i="7"/>
  <c r="IM21" i="7"/>
  <c r="IK22" i="7"/>
  <c r="FJ22" i="7"/>
  <c r="DW22" i="7"/>
  <c r="OS22" i="7"/>
  <c r="OT22" i="7" s="1"/>
  <c r="OU22" i="7" s="1"/>
  <c r="OV22" i="7" s="1"/>
  <c r="OW22" i="7" s="1"/>
  <c r="OX22" i="7" s="1"/>
  <c r="OY22" i="7" s="1"/>
  <c r="OZ22" i="7" s="1"/>
  <c r="PA22" i="7" s="1"/>
  <c r="PB22" i="7" s="1"/>
  <c r="PC22" i="7" s="1"/>
  <c r="PD22" i="7" s="1"/>
  <c r="PE22" i="7" s="1"/>
  <c r="PF22" i="7" s="1"/>
  <c r="PG22" i="7" s="1"/>
  <c r="PH22" i="7" s="1"/>
  <c r="PI22" i="7" s="1"/>
  <c r="PJ22" i="7" s="1"/>
  <c r="PK22" i="7" s="1"/>
  <c r="PL22" i="7" s="1"/>
  <c r="PM22" i="7" s="1"/>
  <c r="PN22" i="7" s="1"/>
  <c r="PO22" i="7" s="1"/>
  <c r="PP22" i="7" s="1"/>
  <c r="PQ22" i="7" s="1"/>
  <c r="PR22" i="7" s="1"/>
  <c r="PS22" i="7" s="1"/>
  <c r="PT22" i="7" s="1"/>
  <c r="OK25" i="7"/>
  <c r="I23" i="7"/>
  <c r="I24" i="7"/>
  <c r="H24" i="7"/>
  <c r="H23" i="7"/>
  <c r="H25" i="7"/>
  <c r="BT22" i="7" l="1"/>
  <c r="FI7" i="4"/>
  <c r="NC113" i="7"/>
  <c r="V206" i="7"/>
  <c r="QH93" i="7"/>
  <c r="E126" i="7"/>
  <c r="QH113" i="7"/>
  <c r="QH206" i="7" s="1"/>
  <c r="V113" i="7"/>
  <c r="JV22" i="7"/>
  <c r="IN21" i="7"/>
  <c r="IL22" i="7"/>
  <c r="FK22" i="7"/>
  <c r="DX22" i="7"/>
  <c r="OK26" i="7"/>
  <c r="GO25" i="7"/>
  <c r="GP25" i="7"/>
  <c r="I25" i="7"/>
  <c r="BU22" i="7" l="1"/>
  <c r="FJ7" i="4"/>
  <c r="ND113" i="7"/>
  <c r="W206" i="7"/>
  <c r="QI93" i="7"/>
  <c r="E127" i="7"/>
  <c r="QI113" i="7"/>
  <c r="QI206" i="7" s="1"/>
  <c r="W113" i="7"/>
  <c r="JW22" i="7"/>
  <c r="IO21" i="7"/>
  <c r="IM22" i="7"/>
  <c r="FL22" i="7"/>
  <c r="DY22" i="7"/>
  <c r="GP26" i="7"/>
  <c r="OK27" i="7"/>
  <c r="I26" i="7"/>
  <c r="H26" i="7"/>
  <c r="BV22" i="7" l="1"/>
  <c r="FK7" i="4"/>
  <c r="NE113" i="7"/>
  <c r="X206" i="7"/>
  <c r="QJ93" i="7"/>
  <c r="E128" i="7"/>
  <c r="QJ113" i="7"/>
  <c r="QJ206" i="7" s="1"/>
  <c r="X113" i="7"/>
  <c r="JX22" i="7"/>
  <c r="IP21" i="7"/>
  <c r="IN22" i="7"/>
  <c r="FM22" i="7"/>
  <c r="DZ22" i="7"/>
  <c r="H27" i="7"/>
  <c r="GO27" i="7"/>
  <c r="I27" i="7"/>
  <c r="OK28" i="7"/>
  <c r="C18" i="4"/>
  <c r="BW22" i="7" l="1"/>
  <c r="FL7" i="4"/>
  <c r="NF113" i="7"/>
  <c r="Y206" i="7"/>
  <c r="QK93" i="7"/>
  <c r="E129" i="7"/>
  <c r="QK113" i="7"/>
  <c r="QK206" i="7" s="1"/>
  <c r="Y113" i="7"/>
  <c r="JY22" i="7"/>
  <c r="IQ21" i="7"/>
  <c r="IO22" i="7"/>
  <c r="FN22" i="7"/>
  <c r="EA22" i="7"/>
  <c r="I28" i="7"/>
  <c r="H28" i="7"/>
  <c r="GO28" i="7"/>
  <c r="C19" i="4"/>
  <c r="C15" i="4"/>
  <c r="E131" i="7" l="1"/>
  <c r="G201" i="7"/>
  <c r="G200" i="7"/>
  <c r="G199" i="7"/>
  <c r="G197" i="7"/>
  <c r="G198" i="7"/>
  <c r="G195" i="7"/>
  <c r="G193" i="7"/>
  <c r="G194" i="7"/>
  <c r="G192" i="7"/>
  <c r="G196" i="7"/>
  <c r="E132" i="7"/>
  <c r="E167" i="7"/>
  <c r="G72" i="7"/>
  <c r="G73" i="7"/>
  <c r="G71" i="7"/>
  <c r="G70" i="7"/>
  <c r="G69" i="7"/>
  <c r="G68" i="7"/>
  <c r="G65" i="7"/>
  <c r="G66" i="7"/>
  <c r="G67" i="7"/>
  <c r="C20" i="4"/>
  <c r="G64" i="7"/>
  <c r="BX22" i="7"/>
  <c r="FM7" i="4"/>
  <c r="NG113" i="7"/>
  <c r="G189" i="7"/>
  <c r="G185" i="7"/>
  <c r="G187" i="7"/>
  <c r="G186" i="7"/>
  <c r="G191" i="7"/>
  <c r="G184" i="7"/>
  <c r="G188" i="7"/>
  <c r="G180" i="7"/>
  <c r="G175" i="7"/>
  <c r="G174" i="7"/>
  <c r="G171" i="7"/>
  <c r="G183" i="7"/>
  <c r="G179" i="7"/>
  <c r="G173" i="7"/>
  <c r="G182" i="7"/>
  <c r="G172" i="7"/>
  <c r="G181" i="7"/>
  <c r="G168" i="7"/>
  <c r="G170" i="7"/>
  <c r="G190" i="7"/>
  <c r="G178" i="7"/>
  <c r="G176" i="7"/>
  <c r="G169" i="7"/>
  <c r="G167" i="7"/>
  <c r="G177" i="7"/>
  <c r="Z206" i="7"/>
  <c r="QL93" i="7"/>
  <c r="G114" i="7"/>
  <c r="G129" i="7"/>
  <c r="G125" i="7"/>
  <c r="G121" i="7"/>
  <c r="G117" i="7"/>
  <c r="G123" i="7"/>
  <c r="G119" i="7"/>
  <c r="G118" i="7"/>
  <c r="G128" i="7"/>
  <c r="G124" i="7"/>
  <c r="G120" i="7"/>
  <c r="G116" i="7"/>
  <c r="G127" i="7"/>
  <c r="G115" i="7"/>
  <c r="G126" i="7"/>
  <c r="G122" i="7"/>
  <c r="Z113" i="7"/>
  <c r="QL113" i="7"/>
  <c r="QL206" i="7" s="1"/>
  <c r="JZ22" i="7"/>
  <c r="IR21" i="7"/>
  <c r="IP22" i="7"/>
  <c r="FO22" i="7"/>
  <c r="EB22" i="7"/>
  <c r="H29" i="7"/>
  <c r="GO29" i="7"/>
  <c r="I29" i="7"/>
  <c r="A2" i="5"/>
  <c r="E133" i="7" l="1"/>
  <c r="E168" i="7"/>
  <c r="BY22" i="7"/>
  <c r="FN7" i="4"/>
  <c r="NH113" i="7"/>
  <c r="AA206" i="7"/>
  <c r="QM93" i="7"/>
  <c r="QM113" i="7"/>
  <c r="QM206" i="7" s="1"/>
  <c r="AA113" i="7"/>
  <c r="KA22" i="7"/>
  <c r="IS21" i="7"/>
  <c r="IQ22" i="7"/>
  <c r="FP22" i="7"/>
  <c r="EC22" i="7"/>
  <c r="GO30" i="7"/>
  <c r="H30" i="7"/>
  <c r="I30" i="7"/>
  <c r="C9" i="4"/>
  <c r="C11" i="4"/>
  <c r="C12" i="4"/>
  <c r="C13" i="4"/>
  <c r="C14" i="4"/>
  <c r="C8" i="4"/>
  <c r="G23" i="7"/>
  <c r="G165" i="7" l="1"/>
  <c r="G164" i="7"/>
  <c r="G163" i="7"/>
  <c r="G162" i="7"/>
  <c r="G160" i="7"/>
  <c r="G161" i="7"/>
  <c r="G159" i="7"/>
  <c r="G156" i="7"/>
  <c r="G158" i="7"/>
  <c r="G157" i="7"/>
  <c r="E134" i="7"/>
  <c r="E169" i="7"/>
  <c r="BZ22" i="7"/>
  <c r="G131" i="7"/>
  <c r="G132" i="7"/>
  <c r="FO7" i="4"/>
  <c r="NI113" i="7"/>
  <c r="G142" i="7"/>
  <c r="G134" i="7"/>
  <c r="G136" i="7"/>
  <c r="G150" i="7"/>
  <c r="G155" i="7"/>
  <c r="G133" i="7"/>
  <c r="G153" i="7"/>
  <c r="G139" i="7"/>
  <c r="G138" i="7"/>
  <c r="G149" i="7"/>
  <c r="G146" i="7"/>
  <c r="G151" i="7"/>
  <c r="G147" i="7"/>
  <c r="G140" i="7"/>
  <c r="G154" i="7"/>
  <c r="G152" i="7"/>
  <c r="G143" i="7"/>
  <c r="G135" i="7"/>
  <c r="G145" i="7"/>
  <c r="G148" i="7"/>
  <c r="G141" i="7"/>
  <c r="G144" i="7"/>
  <c r="G137" i="7"/>
  <c r="AB206" i="7"/>
  <c r="QN93" i="7"/>
  <c r="QN113" i="7"/>
  <c r="QN206" i="7" s="1"/>
  <c r="AB113" i="7"/>
  <c r="KB22" i="7"/>
  <c r="IT21" i="7"/>
  <c r="IR22" i="7"/>
  <c r="FQ22" i="7"/>
  <c r="ED22" i="7"/>
  <c r="GO31" i="7"/>
  <c r="H31" i="7"/>
  <c r="I31" i="7"/>
  <c r="E135" i="7" l="1"/>
  <c r="E170" i="7"/>
  <c r="CA22" i="7"/>
  <c r="FP7" i="4"/>
  <c r="NJ113" i="7"/>
  <c r="AC206" i="7"/>
  <c r="QO93" i="7"/>
  <c r="QO113" i="7"/>
  <c r="QO206" i="7" s="1"/>
  <c r="AC113" i="7"/>
  <c r="KC22" i="7"/>
  <c r="IU21" i="7"/>
  <c r="IS22" i="7"/>
  <c r="FR22" i="7"/>
  <c r="EE22" i="7"/>
  <c r="GO32" i="7"/>
  <c r="JN33" i="7"/>
  <c r="H32" i="7"/>
  <c r="I32" i="7"/>
  <c r="GN23" i="7"/>
  <c r="RG2" i="7"/>
  <c r="RG78" i="7" s="1"/>
  <c r="PW2" i="7"/>
  <c r="G80" i="7"/>
  <c r="G79" i="7"/>
  <c r="G84" i="7"/>
  <c r="G83" i="7"/>
  <c r="G82" i="7"/>
  <c r="RF215" i="7"/>
  <c r="RE215" i="7"/>
  <c r="RF88" i="7"/>
  <c r="RE88" i="7"/>
  <c r="PV84" i="7"/>
  <c r="J84" i="7"/>
  <c r="PW84" i="7" s="1"/>
  <c r="I84" i="7"/>
  <c r="PV83" i="7"/>
  <c r="J83" i="7"/>
  <c r="PW83" i="7" s="1"/>
  <c r="I83" i="7"/>
  <c r="PV82" i="7"/>
  <c r="J82" i="7"/>
  <c r="PW82" i="7" s="1"/>
  <c r="I82" i="7"/>
  <c r="PV80" i="7"/>
  <c r="J80" i="7"/>
  <c r="PW80" i="7" s="1"/>
  <c r="I80" i="7"/>
  <c r="PV79" i="7"/>
  <c r="J79" i="7"/>
  <c r="PW79" i="7" s="1"/>
  <c r="I79" i="7"/>
  <c r="RF78" i="7"/>
  <c r="K78" i="7"/>
  <c r="L78" i="7" s="1"/>
  <c r="M78" i="7" s="1"/>
  <c r="N78" i="7" s="1"/>
  <c r="O78" i="7" s="1"/>
  <c r="P78" i="7" s="1"/>
  <c r="Q78" i="7" s="1"/>
  <c r="QD2" i="7" s="1"/>
  <c r="QZ77" i="7"/>
  <c r="QP77" i="7"/>
  <c r="QF77" i="7"/>
  <c r="AM77" i="7"/>
  <c r="AH77" i="7"/>
  <c r="AC77" i="7"/>
  <c r="X77" i="7"/>
  <c r="S77" i="7"/>
  <c r="N77" i="7"/>
  <c r="F63" i="7"/>
  <c r="F62" i="7"/>
  <c r="F61" i="7"/>
  <c r="F60" i="7"/>
  <c r="F59" i="7"/>
  <c r="F58" i="7"/>
  <c r="F57" i="7"/>
  <c r="F56" i="7"/>
  <c r="F55" i="7"/>
  <c r="F54" i="7"/>
  <c r="F53" i="7"/>
  <c r="F52" i="7"/>
  <c r="F51" i="7"/>
  <c r="F50" i="7"/>
  <c r="F49" i="7"/>
  <c r="F48" i="7"/>
  <c r="F47" i="7"/>
  <c r="F46" i="7"/>
  <c r="F45" i="7"/>
  <c r="F44" i="7"/>
  <c r="F43" i="7"/>
  <c r="F42" i="7"/>
  <c r="F41" i="7"/>
  <c r="F40" i="7"/>
  <c r="F39" i="7"/>
  <c r="F38" i="7"/>
  <c r="F37" i="7"/>
  <c r="F36" i="7"/>
  <c r="F35" i="7"/>
  <c r="F34" i="7"/>
  <c r="KY33" i="7"/>
  <c r="GN33" i="7"/>
  <c r="F33" i="7"/>
  <c r="MZ32" i="7"/>
  <c r="KY32" i="7"/>
  <c r="JN32" i="7"/>
  <c r="GN32" i="7"/>
  <c r="CE32" i="7"/>
  <c r="F32" i="7"/>
  <c r="MZ31" i="7"/>
  <c r="KY31" i="7"/>
  <c r="JN31" i="7"/>
  <c r="GN31" i="7"/>
  <c r="CE31" i="7"/>
  <c r="F31" i="7"/>
  <c r="MZ30" i="7"/>
  <c r="KY30" i="7"/>
  <c r="JN30" i="7"/>
  <c r="GN30" i="7"/>
  <c r="CE30" i="7"/>
  <c r="F30" i="7"/>
  <c r="MZ29" i="7"/>
  <c r="KY29" i="7"/>
  <c r="JN29" i="7"/>
  <c r="GN29" i="7"/>
  <c r="CE29" i="7"/>
  <c r="F29" i="7"/>
  <c r="MZ28" i="7"/>
  <c r="KY28" i="7"/>
  <c r="JN28" i="7"/>
  <c r="GN28" i="7"/>
  <c r="CE28" i="7"/>
  <c r="F28" i="7"/>
  <c r="MZ27" i="7"/>
  <c r="KY27" i="7"/>
  <c r="JN27" i="7"/>
  <c r="GN27" i="7"/>
  <c r="CE27" i="7"/>
  <c r="F27" i="7"/>
  <c r="MZ26" i="7"/>
  <c r="KY26" i="7"/>
  <c r="JN26" i="7"/>
  <c r="GN26" i="7"/>
  <c r="CE26" i="7"/>
  <c r="F26" i="7"/>
  <c r="MZ25" i="7"/>
  <c r="KY25" i="7"/>
  <c r="JN25" i="7"/>
  <c r="GN25" i="7"/>
  <c r="CE25" i="7"/>
  <c r="F25" i="7"/>
  <c r="MZ24" i="7"/>
  <c r="KY24" i="7"/>
  <c r="JN24" i="7"/>
  <c r="GN24" i="7"/>
  <c r="CE24" i="7"/>
  <c r="F24" i="7"/>
  <c r="MZ23" i="7"/>
  <c r="KY23" i="7"/>
  <c r="JN23" i="7"/>
  <c r="CE23" i="7"/>
  <c r="F23" i="7"/>
  <c r="RE17" i="7"/>
  <c r="RF22" i="7"/>
  <c r="PW22" i="7"/>
  <c r="PW78" i="7" s="1"/>
  <c r="LW22" i="7"/>
  <c r="GR22" i="7"/>
  <c r="GN22" i="7"/>
  <c r="K22" i="7"/>
  <c r="QZ20" i="7"/>
  <c r="QP20" i="7"/>
  <c r="QF20" i="7"/>
  <c r="MZ20" i="7"/>
  <c r="NO20" i="7" s="1"/>
  <c r="MS20" i="7"/>
  <c r="MN20" i="7"/>
  <c r="MI20" i="7"/>
  <c r="MD20" i="7"/>
  <c r="LY20" i="7"/>
  <c r="LT20" i="7"/>
  <c r="KR20" i="7"/>
  <c r="KM20" i="7"/>
  <c r="KH20" i="7"/>
  <c r="KC20" i="7"/>
  <c r="JX20" i="7"/>
  <c r="JS20" i="7"/>
  <c r="HT20" i="7"/>
  <c r="HO20" i="7"/>
  <c r="HJ20" i="7"/>
  <c r="HE20" i="7"/>
  <c r="GZ20" i="7"/>
  <c r="GU20" i="7"/>
  <c r="ET20" i="7"/>
  <c r="EO20" i="7"/>
  <c r="EJ20" i="7"/>
  <c r="EE20" i="7"/>
  <c r="DZ20" i="7"/>
  <c r="DU20" i="7"/>
  <c r="DI20" i="7"/>
  <c r="DD20" i="7"/>
  <c r="CY20" i="7"/>
  <c r="CT20" i="7"/>
  <c r="CO20" i="7"/>
  <c r="CJ20" i="7"/>
  <c r="AM20" i="7"/>
  <c r="AH20" i="7"/>
  <c r="AC20" i="7"/>
  <c r="X20" i="7"/>
  <c r="S20" i="7"/>
  <c r="N20" i="7"/>
  <c r="D11" i="7"/>
  <c r="H7" i="7"/>
  <c r="H6" i="7"/>
  <c r="CX14" i="4"/>
  <c r="GZ13" i="4"/>
  <c r="CX13" i="4"/>
  <c r="GZ12" i="4"/>
  <c r="CX12" i="4"/>
  <c r="GZ11" i="4"/>
  <c r="CX11" i="4"/>
  <c r="DP164" i="7" l="1"/>
  <c r="DP160" i="7"/>
  <c r="DP156" i="7"/>
  <c r="DP165" i="7"/>
  <c r="DP161" i="7"/>
  <c r="DP157" i="7"/>
  <c r="DP163" i="7"/>
  <c r="DP162" i="7"/>
  <c r="DP158" i="7"/>
  <c r="DP159" i="7"/>
  <c r="E136" i="7"/>
  <c r="E171" i="7"/>
  <c r="D66" i="7"/>
  <c r="D73" i="7"/>
  <c r="D69" i="7"/>
  <c r="D65" i="7"/>
  <c r="D70" i="7"/>
  <c r="D72" i="7"/>
  <c r="D68" i="7"/>
  <c r="D64" i="7"/>
  <c r="D71" i="7"/>
  <c r="D67" i="7"/>
  <c r="CB22" i="7"/>
  <c r="FQ7" i="4"/>
  <c r="NK113" i="7"/>
  <c r="AD206" i="7"/>
  <c r="QP93" i="7"/>
  <c r="K208" i="7"/>
  <c r="PX208" i="7" s="1"/>
  <c r="K210" i="7"/>
  <c r="PX210" i="7" s="1"/>
  <c r="K207" i="7"/>
  <c r="K211" i="7"/>
  <c r="PX211" i="7" s="1"/>
  <c r="K209" i="7"/>
  <c r="PX209" i="7" s="1"/>
  <c r="K81" i="7"/>
  <c r="PX81" i="7" s="1"/>
  <c r="D124" i="7"/>
  <c r="CA124" i="7" s="1"/>
  <c r="D116" i="7"/>
  <c r="D29" i="7"/>
  <c r="D37" i="7"/>
  <c r="D45" i="7"/>
  <c r="D53" i="7"/>
  <c r="D61" i="7"/>
  <c r="D123" i="7"/>
  <c r="CA123" i="7" s="1"/>
  <c r="D115" i="7"/>
  <c r="D30" i="7"/>
  <c r="D38" i="7"/>
  <c r="D46" i="7"/>
  <c r="D54" i="7"/>
  <c r="D62" i="7"/>
  <c r="D129" i="7"/>
  <c r="D121" i="7"/>
  <c r="CA121" i="7" s="1"/>
  <c r="D24" i="7"/>
  <c r="D32" i="7"/>
  <c r="D40" i="7"/>
  <c r="D48" i="7"/>
  <c r="D56" i="7"/>
  <c r="D128" i="7"/>
  <c r="D120" i="7"/>
  <c r="D25" i="7"/>
  <c r="D33" i="7"/>
  <c r="D41" i="7"/>
  <c r="D49" i="7"/>
  <c r="D57" i="7"/>
  <c r="D127" i="7"/>
  <c r="CA127" i="7" s="1"/>
  <c r="D119" i="7"/>
  <c r="CA119" i="7" s="1"/>
  <c r="D26" i="7"/>
  <c r="D34" i="7"/>
  <c r="D42" i="7"/>
  <c r="D50" i="7"/>
  <c r="D58" i="7"/>
  <c r="D23" i="7"/>
  <c r="D118" i="7"/>
  <c r="CA118" i="7" s="1"/>
  <c r="D39" i="7"/>
  <c r="D60" i="7"/>
  <c r="D43" i="7"/>
  <c r="D63" i="7"/>
  <c r="D44" i="7"/>
  <c r="D31" i="7"/>
  <c r="D27" i="7"/>
  <c r="D47" i="7"/>
  <c r="D126" i="7"/>
  <c r="D28" i="7"/>
  <c r="D51" i="7"/>
  <c r="D52" i="7"/>
  <c r="D125" i="7"/>
  <c r="CA125" i="7" s="1"/>
  <c r="D35" i="7"/>
  <c r="D55" i="7"/>
  <c r="D122" i="7"/>
  <c r="D36" i="7"/>
  <c r="D59" i="7"/>
  <c r="D117" i="7"/>
  <c r="D114" i="7"/>
  <c r="QP113" i="7"/>
  <c r="QP206" i="7" s="1"/>
  <c r="AD113" i="7"/>
  <c r="KD22" i="7"/>
  <c r="IV21" i="7"/>
  <c r="IT22" i="7"/>
  <c r="FS22" i="7"/>
  <c r="EF22" i="7"/>
  <c r="DU10" i="4"/>
  <c r="DV10" i="4" s="1"/>
  <c r="DW10" i="4" s="1"/>
  <c r="DX10" i="4" s="1"/>
  <c r="DY10" i="4" s="1"/>
  <c r="DZ10" i="4" s="1"/>
  <c r="EA10" i="4" s="1"/>
  <c r="EB10" i="4" s="1"/>
  <c r="EC10" i="4" s="1"/>
  <c r="ED10" i="4" s="1"/>
  <c r="EE10" i="4" s="1"/>
  <c r="EF10" i="4" s="1"/>
  <c r="EG10" i="4" s="1"/>
  <c r="EH10" i="4" s="1"/>
  <c r="EI10" i="4" s="1"/>
  <c r="EJ10" i="4" s="1"/>
  <c r="EK10" i="4" s="1"/>
  <c r="EL10" i="4" s="1"/>
  <c r="EM10" i="4" s="1"/>
  <c r="EN10" i="4" s="1"/>
  <c r="EO10" i="4" s="1"/>
  <c r="EP10" i="4" s="1"/>
  <c r="EQ10" i="4" s="1"/>
  <c r="ER10" i="4" s="1"/>
  <c r="ES10" i="4" s="1"/>
  <c r="ET10" i="4" s="1"/>
  <c r="EU10" i="4" s="1"/>
  <c r="EV10" i="4" s="1"/>
  <c r="EW10" i="4" s="1"/>
  <c r="EX10" i="4" s="1"/>
  <c r="EY10" i="4" s="1"/>
  <c r="EZ10" i="4" s="1"/>
  <c r="FA10" i="4" s="1"/>
  <c r="FB10" i="4" s="1"/>
  <c r="FC10" i="4" s="1"/>
  <c r="G86" i="7"/>
  <c r="CE33" i="7"/>
  <c r="MZ33" i="7"/>
  <c r="H33" i="7"/>
  <c r="I33" i="7"/>
  <c r="GP33" i="7"/>
  <c r="GO33" i="7"/>
  <c r="DU11" i="4"/>
  <c r="DV11" i="4" s="1"/>
  <c r="DW11" i="4" s="1"/>
  <c r="DX11" i="4" s="1"/>
  <c r="DY11" i="4" s="1"/>
  <c r="DZ11" i="4" s="1"/>
  <c r="EA11" i="4" s="1"/>
  <c r="EB11" i="4" s="1"/>
  <c r="EC11" i="4" s="1"/>
  <c r="ED11" i="4" s="1"/>
  <c r="EE11" i="4" s="1"/>
  <c r="EF11" i="4" s="1"/>
  <c r="EG11" i="4" s="1"/>
  <c r="EH11" i="4" s="1"/>
  <c r="EI11" i="4" s="1"/>
  <c r="EJ11" i="4" s="1"/>
  <c r="EK11" i="4" s="1"/>
  <c r="EL11" i="4" s="1"/>
  <c r="EM11" i="4" s="1"/>
  <c r="EN11" i="4" s="1"/>
  <c r="EO11" i="4" s="1"/>
  <c r="EP11" i="4" s="1"/>
  <c r="EQ11" i="4" s="1"/>
  <c r="ER11" i="4" s="1"/>
  <c r="ES11" i="4" s="1"/>
  <c r="ET11" i="4" s="1"/>
  <c r="EU11" i="4" s="1"/>
  <c r="EV11" i="4" s="1"/>
  <c r="EW11" i="4" s="1"/>
  <c r="EX11" i="4" s="1"/>
  <c r="EY11" i="4" s="1"/>
  <c r="EZ11" i="4" s="1"/>
  <c r="FA11" i="4" s="1"/>
  <c r="FB11" i="4" s="1"/>
  <c r="FC11" i="4" s="1"/>
  <c r="DU12" i="4"/>
  <c r="DV12" i="4" s="1"/>
  <c r="DW12" i="4" s="1"/>
  <c r="DX12" i="4" s="1"/>
  <c r="DY12" i="4" s="1"/>
  <c r="DZ12" i="4" s="1"/>
  <c r="EA12" i="4" s="1"/>
  <c r="EB12" i="4" s="1"/>
  <c r="EC12" i="4" s="1"/>
  <c r="ED12" i="4" s="1"/>
  <c r="EE12" i="4" s="1"/>
  <c r="EF12" i="4" s="1"/>
  <c r="EG12" i="4" s="1"/>
  <c r="EH12" i="4" s="1"/>
  <c r="EI12" i="4" s="1"/>
  <c r="EJ12" i="4" s="1"/>
  <c r="EK12" i="4" s="1"/>
  <c r="EL12" i="4" s="1"/>
  <c r="EM12" i="4" s="1"/>
  <c r="EN12" i="4" s="1"/>
  <c r="EO12" i="4" s="1"/>
  <c r="EP12" i="4" s="1"/>
  <c r="EQ12" i="4" s="1"/>
  <c r="ER12" i="4" s="1"/>
  <c r="ES12" i="4" s="1"/>
  <c r="ET12" i="4" s="1"/>
  <c r="EU12" i="4" s="1"/>
  <c r="EV12" i="4" s="1"/>
  <c r="EW12" i="4" s="1"/>
  <c r="EX12" i="4" s="1"/>
  <c r="EY12" i="4" s="1"/>
  <c r="EZ12" i="4" s="1"/>
  <c r="FA12" i="4" s="1"/>
  <c r="FB12" i="4" s="1"/>
  <c r="FC12" i="4" s="1"/>
  <c r="DU13" i="4"/>
  <c r="DV13" i="4" s="1"/>
  <c r="DW13" i="4" s="1"/>
  <c r="DX13" i="4" s="1"/>
  <c r="DY13" i="4" s="1"/>
  <c r="DZ13" i="4" s="1"/>
  <c r="EA13" i="4" s="1"/>
  <c r="EB13" i="4" s="1"/>
  <c r="EC13" i="4" s="1"/>
  <c r="ED13" i="4" s="1"/>
  <c r="EE13" i="4" s="1"/>
  <c r="EF13" i="4" s="1"/>
  <c r="EG13" i="4" s="1"/>
  <c r="EH13" i="4" s="1"/>
  <c r="EI13" i="4" s="1"/>
  <c r="EJ13" i="4" s="1"/>
  <c r="EK13" i="4" s="1"/>
  <c r="EL13" i="4" s="1"/>
  <c r="EM13" i="4" s="1"/>
  <c r="EN13" i="4" s="1"/>
  <c r="EO13" i="4" s="1"/>
  <c r="EP13" i="4" s="1"/>
  <c r="EQ13" i="4" s="1"/>
  <c r="ER13" i="4" s="1"/>
  <c r="ES13" i="4" s="1"/>
  <c r="ET13" i="4" s="1"/>
  <c r="EU13" i="4" s="1"/>
  <c r="EV13" i="4" s="1"/>
  <c r="EW13" i="4" s="1"/>
  <c r="EX13" i="4" s="1"/>
  <c r="EY13" i="4" s="1"/>
  <c r="EZ13" i="4" s="1"/>
  <c r="FA13" i="4" s="1"/>
  <c r="FB13" i="4" s="1"/>
  <c r="FC13" i="4" s="1"/>
  <c r="DU8" i="4"/>
  <c r="DV8" i="4" s="1"/>
  <c r="DW8" i="4" s="1"/>
  <c r="DX8" i="4" s="1"/>
  <c r="DY8" i="4" s="1"/>
  <c r="DZ8" i="4" s="1"/>
  <c r="EA8" i="4" s="1"/>
  <c r="EB8" i="4" s="1"/>
  <c r="EC8" i="4" s="1"/>
  <c r="ED8" i="4" s="1"/>
  <c r="EE8" i="4" s="1"/>
  <c r="EF8" i="4" s="1"/>
  <c r="EG8" i="4" s="1"/>
  <c r="EH8" i="4" s="1"/>
  <c r="EI8" i="4" s="1"/>
  <c r="EJ8" i="4" s="1"/>
  <c r="EK8" i="4" s="1"/>
  <c r="EL8" i="4" s="1"/>
  <c r="EM8" i="4" s="1"/>
  <c r="EN8" i="4" s="1"/>
  <c r="EO8" i="4" s="1"/>
  <c r="EP8" i="4" s="1"/>
  <c r="EQ8" i="4" s="1"/>
  <c r="ER8" i="4" s="1"/>
  <c r="ES8" i="4" s="1"/>
  <c r="ET8" i="4" s="1"/>
  <c r="EU8" i="4" s="1"/>
  <c r="EV8" i="4" s="1"/>
  <c r="EW8" i="4" s="1"/>
  <c r="EX8" i="4" s="1"/>
  <c r="EY8" i="4" s="1"/>
  <c r="EZ8" i="4" s="1"/>
  <c r="FA8" i="4" s="1"/>
  <c r="FB8" i="4" s="1"/>
  <c r="FC8" i="4" s="1"/>
  <c r="DU9" i="4"/>
  <c r="DV9" i="4" s="1"/>
  <c r="DW9" i="4" s="1"/>
  <c r="DX9" i="4" s="1"/>
  <c r="DY9" i="4" s="1"/>
  <c r="DZ9" i="4" s="1"/>
  <c r="EA9" i="4" s="1"/>
  <c r="EB9" i="4" s="1"/>
  <c r="EC9" i="4" s="1"/>
  <c r="ED9" i="4" s="1"/>
  <c r="EE9" i="4" s="1"/>
  <c r="EF9" i="4" s="1"/>
  <c r="EG9" i="4" s="1"/>
  <c r="EH9" i="4" s="1"/>
  <c r="EI9" i="4" s="1"/>
  <c r="EJ9" i="4" s="1"/>
  <c r="EK9" i="4" s="1"/>
  <c r="EL9" i="4" s="1"/>
  <c r="EM9" i="4" s="1"/>
  <c r="EN9" i="4" s="1"/>
  <c r="EO9" i="4" s="1"/>
  <c r="EP9" i="4" s="1"/>
  <c r="EQ9" i="4" s="1"/>
  <c r="ER9" i="4" s="1"/>
  <c r="ES9" i="4" s="1"/>
  <c r="ET9" i="4" s="1"/>
  <c r="EU9" i="4" s="1"/>
  <c r="EV9" i="4" s="1"/>
  <c r="EW9" i="4" s="1"/>
  <c r="EX9" i="4" s="1"/>
  <c r="EY9" i="4" s="1"/>
  <c r="EZ9" i="4" s="1"/>
  <c r="FA9" i="4" s="1"/>
  <c r="FB9" i="4" s="1"/>
  <c r="FC9" i="4" s="1"/>
  <c r="DU14" i="4"/>
  <c r="DV14" i="4" s="1"/>
  <c r="DW14" i="4" s="1"/>
  <c r="DX14" i="4" s="1"/>
  <c r="DY14" i="4" s="1"/>
  <c r="DZ14" i="4" s="1"/>
  <c r="EA14" i="4" s="1"/>
  <c r="EB14" i="4" s="1"/>
  <c r="EC14" i="4" s="1"/>
  <c r="ED14" i="4" s="1"/>
  <c r="EE14" i="4" s="1"/>
  <c r="EF14" i="4" s="1"/>
  <c r="EG14" i="4" s="1"/>
  <c r="EH14" i="4" s="1"/>
  <c r="EI14" i="4" s="1"/>
  <c r="EJ14" i="4" s="1"/>
  <c r="EK14" i="4" s="1"/>
  <c r="EL14" i="4" s="1"/>
  <c r="EM14" i="4" s="1"/>
  <c r="EN14" i="4" s="1"/>
  <c r="EO14" i="4" s="1"/>
  <c r="EP14" i="4" s="1"/>
  <c r="EQ14" i="4" s="1"/>
  <c r="ER14" i="4" s="1"/>
  <c r="ES14" i="4" s="1"/>
  <c r="ET14" i="4" s="1"/>
  <c r="EU14" i="4" s="1"/>
  <c r="EV14" i="4" s="1"/>
  <c r="EW14" i="4" s="1"/>
  <c r="EX14" i="4" s="1"/>
  <c r="EY14" i="4" s="1"/>
  <c r="EZ14" i="4" s="1"/>
  <c r="FA14" i="4" s="1"/>
  <c r="FB14" i="4" s="1"/>
  <c r="FC14" i="4" s="1"/>
  <c r="QB2" i="7"/>
  <c r="PX2" i="7"/>
  <c r="PY2" i="7"/>
  <c r="QC2" i="7"/>
  <c r="PZ2" i="7"/>
  <c r="QA2" i="7"/>
  <c r="PX22" i="7"/>
  <c r="PX78" i="7" s="1"/>
  <c r="GS22" i="7"/>
  <c r="R78" i="7"/>
  <c r="NJ20" i="7"/>
  <c r="OD20" i="7"/>
  <c r="NE20" i="7"/>
  <c r="K79" i="7"/>
  <c r="PX79" i="7" s="1"/>
  <c r="K80" i="7"/>
  <c r="PX80" i="7" s="1"/>
  <c r="K82" i="7"/>
  <c r="PX82" i="7" s="1"/>
  <c r="K83" i="7"/>
  <c r="PX83" i="7" s="1"/>
  <c r="K84" i="7"/>
  <c r="PX84" i="7" s="1"/>
  <c r="NY20" i="7"/>
  <c r="E25" i="7"/>
  <c r="NT20" i="7"/>
  <c r="RG22" i="7"/>
  <c r="J86" i="7"/>
  <c r="L22" i="7"/>
  <c r="GZ9" i="4"/>
  <c r="CX9" i="4"/>
  <c r="CA116" i="7" l="1"/>
  <c r="OM116" i="7"/>
  <c r="OL116" i="7"/>
  <c r="CA117" i="7"/>
  <c r="OM117" i="7"/>
  <c r="OL114" i="7"/>
  <c r="OM114" i="7"/>
  <c r="OL24" i="7"/>
  <c r="OM24" i="7"/>
  <c r="OL115" i="7"/>
  <c r="OM115" i="7"/>
  <c r="OL25" i="7"/>
  <c r="OM25" i="7"/>
  <c r="OL23" i="7"/>
  <c r="OM23" i="7"/>
  <c r="D133" i="7"/>
  <c r="D164" i="7"/>
  <c r="IC164" i="7" s="1"/>
  <c r="D162" i="7"/>
  <c r="FC162" i="7" s="1"/>
  <c r="D157" i="7"/>
  <c r="D161" i="7"/>
  <c r="D159" i="7"/>
  <c r="D165" i="7"/>
  <c r="IC165" i="7" s="1"/>
  <c r="D163" i="7"/>
  <c r="GP163" i="7" s="1"/>
  <c r="D158" i="7"/>
  <c r="D156" i="7"/>
  <c r="D160" i="7"/>
  <c r="GP164" i="7"/>
  <c r="IC162" i="7"/>
  <c r="GP162" i="7"/>
  <c r="GP157" i="7"/>
  <c r="IC157" i="7"/>
  <c r="FC157" i="7"/>
  <c r="FC161" i="7"/>
  <c r="GP161" i="7"/>
  <c r="IC161" i="7"/>
  <c r="GP159" i="7"/>
  <c r="IC159" i="7"/>
  <c r="FC159" i="7"/>
  <c r="GP158" i="7"/>
  <c r="IC158" i="7"/>
  <c r="FC158" i="7"/>
  <c r="IC156" i="7"/>
  <c r="FC156" i="7"/>
  <c r="GP156" i="7"/>
  <c r="GP160" i="7"/>
  <c r="IC160" i="7"/>
  <c r="FC160" i="7"/>
  <c r="E137" i="7"/>
  <c r="E172" i="7"/>
  <c r="BK120" i="7"/>
  <c r="BM120" i="7"/>
  <c r="BG120" i="7"/>
  <c r="BH120" i="7"/>
  <c r="AX120" i="7"/>
  <c r="BF120" i="7"/>
  <c r="AV120" i="7"/>
  <c r="BB120" i="7"/>
  <c r="BJ120" i="7"/>
  <c r="AZ120" i="7"/>
  <c r="BD120" i="7"/>
  <c r="AY120" i="7"/>
  <c r="AW120" i="7"/>
  <c r="BL120" i="7"/>
  <c r="BI120" i="7"/>
  <c r="BE120" i="7"/>
  <c r="BN120" i="7"/>
  <c r="AU120" i="7"/>
  <c r="BA120" i="7"/>
  <c r="BC120" i="7"/>
  <c r="BO120" i="7"/>
  <c r="BP120" i="7"/>
  <c r="BQ120" i="7"/>
  <c r="BR120" i="7"/>
  <c r="BS120" i="7"/>
  <c r="BT120" i="7"/>
  <c r="BU120" i="7"/>
  <c r="BV120" i="7"/>
  <c r="BW120" i="7"/>
  <c r="BX120" i="7"/>
  <c r="BY120" i="7"/>
  <c r="BZ120" i="7"/>
  <c r="BC129" i="7"/>
  <c r="BF129" i="7"/>
  <c r="BP129" i="7"/>
  <c r="BI129" i="7"/>
  <c r="BK129" i="7"/>
  <c r="AW129" i="7"/>
  <c r="BN129" i="7"/>
  <c r="BQ129" i="7"/>
  <c r="BS129" i="7"/>
  <c r="BE129" i="7"/>
  <c r="BV129" i="7"/>
  <c r="BH129" i="7"/>
  <c r="AU129" i="7"/>
  <c r="AY129" i="7"/>
  <c r="BA129" i="7"/>
  <c r="BB129" i="7"/>
  <c r="AV129" i="7"/>
  <c r="BM129" i="7"/>
  <c r="BG129" i="7"/>
  <c r="AX129" i="7"/>
  <c r="BJ129" i="7"/>
  <c r="BD129" i="7"/>
  <c r="BU129" i="7"/>
  <c r="BO129" i="7"/>
  <c r="AZ129" i="7"/>
  <c r="BR129" i="7"/>
  <c r="BL129" i="7"/>
  <c r="BW129" i="7"/>
  <c r="BT129" i="7"/>
  <c r="BX129" i="7"/>
  <c r="BY129" i="7"/>
  <c r="BZ129" i="7"/>
  <c r="BJ122" i="7"/>
  <c r="BL122" i="7"/>
  <c r="BN122" i="7"/>
  <c r="BD122" i="7"/>
  <c r="BH122" i="7"/>
  <c r="AX122" i="7"/>
  <c r="BC122" i="7"/>
  <c r="BP122" i="7"/>
  <c r="BF122" i="7"/>
  <c r="BB122" i="7"/>
  <c r="AY122" i="7"/>
  <c r="BA122" i="7"/>
  <c r="AU122" i="7"/>
  <c r="BK122" i="7"/>
  <c r="BM122" i="7"/>
  <c r="BG122" i="7"/>
  <c r="AW122" i="7"/>
  <c r="BQ122" i="7"/>
  <c r="BO122" i="7"/>
  <c r="BE122" i="7"/>
  <c r="BI122" i="7"/>
  <c r="AZ122" i="7"/>
  <c r="AV122" i="7"/>
  <c r="BR122" i="7"/>
  <c r="BS122" i="7"/>
  <c r="BT122" i="7"/>
  <c r="BU122" i="7"/>
  <c r="BV122" i="7"/>
  <c r="BW122" i="7"/>
  <c r="BX122" i="7"/>
  <c r="BY122" i="7"/>
  <c r="BZ122" i="7"/>
  <c r="BK118" i="7"/>
  <c r="BD118" i="7"/>
  <c r="BA118" i="7"/>
  <c r="AY118" i="7"/>
  <c r="AW118" i="7"/>
  <c r="BI118" i="7"/>
  <c r="BB118" i="7"/>
  <c r="BL118" i="7"/>
  <c r="BC118" i="7"/>
  <c r="BE118" i="7"/>
  <c r="AU118" i="7"/>
  <c r="AZ118" i="7"/>
  <c r="AX118" i="7"/>
  <c r="BM118" i="7"/>
  <c r="BH118" i="7"/>
  <c r="BF118" i="7"/>
  <c r="BJ118" i="7"/>
  <c r="AV118" i="7"/>
  <c r="BG118" i="7"/>
  <c r="BN118" i="7"/>
  <c r="BO118" i="7"/>
  <c r="BP118" i="7"/>
  <c r="BQ118" i="7"/>
  <c r="BR118" i="7"/>
  <c r="BS118" i="7"/>
  <c r="BT118" i="7"/>
  <c r="BU118" i="7"/>
  <c r="BV118" i="7"/>
  <c r="BW118" i="7"/>
  <c r="BX118" i="7"/>
  <c r="BY118" i="7"/>
  <c r="BZ118" i="7"/>
  <c r="BG127" i="7"/>
  <c r="AU127" i="7"/>
  <c r="BC127" i="7"/>
  <c r="AY127" i="7"/>
  <c r="BO127" i="7"/>
  <c r="BI127" i="7"/>
  <c r="BK127" i="7"/>
  <c r="AW127" i="7"/>
  <c r="BN127" i="7"/>
  <c r="BQ127" i="7"/>
  <c r="BS127" i="7"/>
  <c r="BE127" i="7"/>
  <c r="BL127" i="7"/>
  <c r="AZ127" i="7"/>
  <c r="BM127" i="7"/>
  <c r="BH127" i="7"/>
  <c r="BB127" i="7"/>
  <c r="AV127" i="7"/>
  <c r="BU127" i="7"/>
  <c r="AX127" i="7"/>
  <c r="BP127" i="7"/>
  <c r="BJ127" i="7"/>
  <c r="BD127" i="7"/>
  <c r="BR127" i="7"/>
  <c r="BA127" i="7"/>
  <c r="BT127" i="7"/>
  <c r="BF127" i="7"/>
  <c r="BV127" i="7"/>
  <c r="BW127" i="7"/>
  <c r="BX127" i="7"/>
  <c r="BY127" i="7"/>
  <c r="BZ127" i="7"/>
  <c r="AU126" i="7"/>
  <c r="BJ126" i="7"/>
  <c r="BL126" i="7"/>
  <c r="BG126" i="7"/>
  <c r="AW126" i="7"/>
  <c r="BR126" i="7"/>
  <c r="BT126" i="7"/>
  <c r="BU126" i="7"/>
  <c r="BO126" i="7"/>
  <c r="BE126" i="7"/>
  <c r="BM126" i="7"/>
  <c r="BI126" i="7"/>
  <c r="AY126" i="7"/>
  <c r="BA126" i="7"/>
  <c r="AX126" i="7"/>
  <c r="AV126" i="7"/>
  <c r="BQ126" i="7"/>
  <c r="BK126" i="7"/>
  <c r="BH126" i="7"/>
  <c r="BN126" i="7"/>
  <c r="BD126" i="7"/>
  <c r="BS126" i="7"/>
  <c r="BB126" i="7"/>
  <c r="BC126" i="7"/>
  <c r="BP126" i="7"/>
  <c r="BF126" i="7"/>
  <c r="AZ126" i="7"/>
  <c r="BV126" i="7"/>
  <c r="BW126" i="7"/>
  <c r="BX126" i="7"/>
  <c r="BY126" i="7"/>
  <c r="BZ126" i="7"/>
  <c r="BK128" i="7"/>
  <c r="BM128" i="7"/>
  <c r="BO128" i="7"/>
  <c r="BH128" i="7"/>
  <c r="AX128" i="7"/>
  <c r="BS128" i="7"/>
  <c r="BU128" i="7"/>
  <c r="AV128" i="7"/>
  <c r="BP128" i="7"/>
  <c r="BF128" i="7"/>
  <c r="BJ128" i="7"/>
  <c r="AZ128" i="7"/>
  <c r="BB128" i="7"/>
  <c r="BD128" i="7"/>
  <c r="BC128" i="7"/>
  <c r="AW128" i="7"/>
  <c r="BR128" i="7"/>
  <c r="BL128" i="7"/>
  <c r="BN128" i="7"/>
  <c r="BE128" i="7"/>
  <c r="BT128" i="7"/>
  <c r="BV128" i="7"/>
  <c r="AY128" i="7"/>
  <c r="BQ128" i="7"/>
  <c r="AU128" i="7"/>
  <c r="BA128" i="7"/>
  <c r="BG128" i="7"/>
  <c r="BI128" i="7"/>
  <c r="BW128" i="7"/>
  <c r="BX128" i="7"/>
  <c r="BY128" i="7"/>
  <c r="BZ128" i="7"/>
  <c r="BF125" i="7"/>
  <c r="BH125" i="7"/>
  <c r="BJ125" i="7"/>
  <c r="BD125" i="7"/>
  <c r="BN125" i="7"/>
  <c r="BP125" i="7"/>
  <c r="BR125" i="7"/>
  <c r="BL125" i="7"/>
  <c r="AW125" i="7"/>
  <c r="AY125" i="7"/>
  <c r="BA125" i="7"/>
  <c r="BC125" i="7"/>
  <c r="AU125" i="7"/>
  <c r="BO125" i="7"/>
  <c r="BS125" i="7"/>
  <c r="BM125" i="7"/>
  <c r="BG125" i="7"/>
  <c r="BI125" i="7"/>
  <c r="BK125" i="7"/>
  <c r="BE125" i="7"/>
  <c r="BQ125" i="7"/>
  <c r="BT125" i="7"/>
  <c r="AX125" i="7"/>
  <c r="AZ125" i="7"/>
  <c r="BB125" i="7"/>
  <c r="AV125" i="7"/>
  <c r="BU125" i="7"/>
  <c r="BV125" i="7"/>
  <c r="BW125" i="7"/>
  <c r="BX125" i="7"/>
  <c r="BY125" i="7"/>
  <c r="BZ125" i="7"/>
  <c r="AU133" i="7"/>
  <c r="AV133" i="7"/>
  <c r="AW133" i="7"/>
  <c r="AX133" i="7"/>
  <c r="AY133" i="7"/>
  <c r="AZ133" i="7"/>
  <c r="BA133" i="7"/>
  <c r="BB133" i="7"/>
  <c r="BC133" i="7"/>
  <c r="BD133" i="7"/>
  <c r="BE133" i="7"/>
  <c r="BF133" i="7"/>
  <c r="BG133" i="7"/>
  <c r="BH133" i="7"/>
  <c r="BI133" i="7"/>
  <c r="BJ133" i="7"/>
  <c r="BK133" i="7"/>
  <c r="BL133" i="7"/>
  <c r="BM133" i="7"/>
  <c r="BN133" i="7"/>
  <c r="BO133" i="7"/>
  <c r="BP133" i="7"/>
  <c r="BQ133" i="7"/>
  <c r="BR133" i="7"/>
  <c r="BS133" i="7"/>
  <c r="BT133" i="7"/>
  <c r="BU133" i="7"/>
  <c r="BV133" i="7"/>
  <c r="BW133" i="7"/>
  <c r="BX133" i="7"/>
  <c r="BY133" i="7"/>
  <c r="BZ133" i="7"/>
  <c r="BG116" i="7"/>
  <c r="AW116" i="7"/>
  <c r="AU116" i="7"/>
  <c r="BB116" i="7"/>
  <c r="BE116" i="7"/>
  <c r="AZ116" i="7"/>
  <c r="BI116" i="7"/>
  <c r="BC116" i="7"/>
  <c r="AX116" i="7"/>
  <c r="BF116" i="7"/>
  <c r="AV116" i="7"/>
  <c r="BH116" i="7"/>
  <c r="BJ116" i="7"/>
  <c r="BD116" i="7"/>
  <c r="BA116" i="7"/>
  <c r="AY116" i="7"/>
  <c r="BK116" i="7"/>
  <c r="BL116" i="7"/>
  <c r="BM116" i="7"/>
  <c r="BN116" i="7"/>
  <c r="BO116" i="7"/>
  <c r="BP116" i="7"/>
  <c r="BQ116" i="7"/>
  <c r="BR116" i="7"/>
  <c r="BS116" i="7"/>
  <c r="BT116" i="7"/>
  <c r="BU116" i="7"/>
  <c r="BV116" i="7"/>
  <c r="BW116" i="7"/>
  <c r="BX116" i="7"/>
  <c r="BY116" i="7"/>
  <c r="BZ116" i="7"/>
  <c r="CB133" i="7"/>
  <c r="CB114" i="7"/>
  <c r="CB115" i="7"/>
  <c r="CB116" i="7"/>
  <c r="CB117" i="7"/>
  <c r="CB118" i="7"/>
  <c r="CB119" i="7"/>
  <c r="CB120" i="7"/>
  <c r="CB121" i="7"/>
  <c r="CB122" i="7"/>
  <c r="CB123" i="7"/>
  <c r="CB124" i="7"/>
  <c r="CB125" i="7"/>
  <c r="CB126" i="7"/>
  <c r="CB127" i="7"/>
  <c r="CB128" i="7"/>
  <c r="CB129" i="7"/>
  <c r="CA122" i="7"/>
  <c r="BM119" i="7"/>
  <c r="AU119" i="7"/>
  <c r="BC119" i="7"/>
  <c r="AX119" i="7"/>
  <c r="BI119" i="7"/>
  <c r="BG119" i="7"/>
  <c r="BJ119" i="7"/>
  <c r="BF119" i="7"/>
  <c r="AW119" i="7"/>
  <c r="AY119" i="7"/>
  <c r="BE119" i="7"/>
  <c r="AZ119" i="7"/>
  <c r="BB119" i="7"/>
  <c r="AV119" i="7"/>
  <c r="BH119" i="7"/>
  <c r="BD119" i="7"/>
  <c r="BL119" i="7"/>
  <c r="BA119" i="7"/>
  <c r="BK119" i="7"/>
  <c r="BN119" i="7"/>
  <c r="BO119" i="7"/>
  <c r="BP119" i="7"/>
  <c r="BQ119" i="7"/>
  <c r="BR119" i="7"/>
  <c r="BS119" i="7"/>
  <c r="BT119" i="7"/>
  <c r="BU119" i="7"/>
  <c r="BV119" i="7"/>
  <c r="BW119" i="7"/>
  <c r="BX119" i="7"/>
  <c r="BY119" i="7"/>
  <c r="BZ119" i="7"/>
  <c r="CA126" i="7"/>
  <c r="AU114" i="7"/>
  <c r="AV114" i="7"/>
  <c r="AW114" i="7"/>
  <c r="AX114" i="7"/>
  <c r="AY114" i="7"/>
  <c r="AZ114" i="7"/>
  <c r="BA114" i="7"/>
  <c r="BB114" i="7"/>
  <c r="BC114" i="7"/>
  <c r="BD114" i="7"/>
  <c r="BE114" i="7"/>
  <c r="BF114" i="7"/>
  <c r="BG114" i="7"/>
  <c r="BH114" i="7"/>
  <c r="BI114" i="7"/>
  <c r="BJ114" i="7"/>
  <c r="BK114" i="7"/>
  <c r="BL114" i="7"/>
  <c r="BM114" i="7"/>
  <c r="BN114" i="7"/>
  <c r="BO114" i="7"/>
  <c r="BP114" i="7"/>
  <c r="BQ114" i="7"/>
  <c r="BR114" i="7"/>
  <c r="BS114" i="7"/>
  <c r="BT114" i="7"/>
  <c r="BU114" i="7"/>
  <c r="BV114" i="7"/>
  <c r="BW114" i="7"/>
  <c r="BX114" i="7"/>
  <c r="BY114" i="7"/>
  <c r="BZ114" i="7"/>
  <c r="AU115" i="7"/>
  <c r="AV115" i="7"/>
  <c r="AW115" i="7"/>
  <c r="AX115" i="7"/>
  <c r="AY115" i="7"/>
  <c r="AZ115" i="7"/>
  <c r="BA115" i="7"/>
  <c r="BB115" i="7"/>
  <c r="BC115" i="7"/>
  <c r="BD115" i="7"/>
  <c r="BE115" i="7"/>
  <c r="BF115" i="7"/>
  <c r="BG115" i="7"/>
  <c r="BH115" i="7"/>
  <c r="BI115" i="7"/>
  <c r="BJ115" i="7"/>
  <c r="BK115" i="7"/>
  <c r="BL115" i="7"/>
  <c r="BM115" i="7"/>
  <c r="BN115" i="7"/>
  <c r="BO115" i="7"/>
  <c r="BP115" i="7"/>
  <c r="BQ115" i="7"/>
  <c r="BR115" i="7"/>
  <c r="BS115" i="7"/>
  <c r="BT115" i="7"/>
  <c r="BU115" i="7"/>
  <c r="BV115" i="7"/>
  <c r="BW115" i="7"/>
  <c r="BX115" i="7"/>
  <c r="BY115" i="7"/>
  <c r="BZ115" i="7"/>
  <c r="BM124" i="7"/>
  <c r="BO124" i="7"/>
  <c r="BE124" i="7"/>
  <c r="BI124" i="7"/>
  <c r="AY124" i="7"/>
  <c r="BC124" i="7"/>
  <c r="AV124" i="7"/>
  <c r="BQ124" i="7"/>
  <c r="AU124" i="7"/>
  <c r="BB124" i="7"/>
  <c r="BD124" i="7"/>
  <c r="AZ124" i="7"/>
  <c r="BL124" i="7"/>
  <c r="BN124" i="7"/>
  <c r="BH124" i="7"/>
  <c r="AX124" i="7"/>
  <c r="BS124" i="7"/>
  <c r="BP124" i="7"/>
  <c r="BF124" i="7"/>
  <c r="BK124" i="7"/>
  <c r="BA124" i="7"/>
  <c r="BG124" i="7"/>
  <c r="AW124" i="7"/>
  <c r="BR124" i="7"/>
  <c r="BJ124" i="7"/>
  <c r="BT124" i="7"/>
  <c r="BU124" i="7"/>
  <c r="BV124" i="7"/>
  <c r="BW124" i="7"/>
  <c r="BX124" i="7"/>
  <c r="BY124" i="7"/>
  <c r="BZ124" i="7"/>
  <c r="CA129" i="7"/>
  <c r="CA115" i="7"/>
  <c r="BH117" i="7"/>
  <c r="AY117" i="7"/>
  <c r="BB117" i="7"/>
  <c r="AU117" i="7"/>
  <c r="BE117" i="7"/>
  <c r="BJ117" i="7"/>
  <c r="BI117" i="7"/>
  <c r="AW117" i="7"/>
  <c r="BL117" i="7"/>
  <c r="AZ117" i="7"/>
  <c r="BC117" i="7"/>
  <c r="BF117" i="7"/>
  <c r="BK117" i="7"/>
  <c r="AX117" i="7"/>
  <c r="AV117" i="7"/>
  <c r="BA117" i="7"/>
  <c r="BD117" i="7"/>
  <c r="BG117" i="7"/>
  <c r="BM117" i="7"/>
  <c r="BN117" i="7"/>
  <c r="BO117" i="7"/>
  <c r="BP117" i="7"/>
  <c r="BQ117" i="7"/>
  <c r="BR117" i="7"/>
  <c r="BS117" i="7"/>
  <c r="BT117" i="7"/>
  <c r="BU117" i="7"/>
  <c r="BV117" i="7"/>
  <c r="BW117" i="7"/>
  <c r="BX117" i="7"/>
  <c r="BY117" i="7"/>
  <c r="BZ117" i="7"/>
  <c r="BC121" i="7"/>
  <c r="BF121" i="7"/>
  <c r="AZ121" i="7"/>
  <c r="BD121" i="7"/>
  <c r="BG121" i="7"/>
  <c r="BI121" i="7"/>
  <c r="BK121" i="7"/>
  <c r="AW121" i="7"/>
  <c r="BH121" i="7"/>
  <c r="BJ121" i="7"/>
  <c r="BE121" i="7"/>
  <c r="BN121" i="7"/>
  <c r="AU121" i="7"/>
  <c r="BA121" i="7"/>
  <c r="BB121" i="7"/>
  <c r="AV121" i="7"/>
  <c r="BM121" i="7"/>
  <c r="AY121" i="7"/>
  <c r="AX121" i="7"/>
  <c r="BL121" i="7"/>
  <c r="BO121" i="7"/>
  <c r="BP121" i="7"/>
  <c r="BQ121" i="7"/>
  <c r="BR121" i="7"/>
  <c r="BS121" i="7"/>
  <c r="BT121" i="7"/>
  <c r="BU121" i="7"/>
  <c r="BV121" i="7"/>
  <c r="BW121" i="7"/>
  <c r="BX121" i="7"/>
  <c r="BY121" i="7"/>
  <c r="BZ121" i="7"/>
  <c r="BF123" i="7"/>
  <c r="BH123" i="7"/>
  <c r="BB123" i="7"/>
  <c r="BN123" i="7"/>
  <c r="BP123" i="7"/>
  <c r="BK123" i="7"/>
  <c r="AW123" i="7"/>
  <c r="BJ123" i="7"/>
  <c r="BE123" i="7"/>
  <c r="AY123" i="7"/>
  <c r="BA123" i="7"/>
  <c r="BM123" i="7"/>
  <c r="BG123" i="7"/>
  <c r="AU123" i="7"/>
  <c r="BC123" i="7"/>
  <c r="AV123" i="7"/>
  <c r="BO123" i="7"/>
  <c r="BI123" i="7"/>
  <c r="BD123" i="7"/>
  <c r="BL123" i="7"/>
  <c r="AX123" i="7"/>
  <c r="AZ123" i="7"/>
  <c r="BQ123" i="7"/>
  <c r="BR123" i="7"/>
  <c r="BS123" i="7"/>
  <c r="BT123" i="7"/>
  <c r="BU123" i="7"/>
  <c r="BV123" i="7"/>
  <c r="BW123" i="7"/>
  <c r="BX123" i="7"/>
  <c r="BY123" i="7"/>
  <c r="BZ123" i="7"/>
  <c r="CA128" i="7"/>
  <c r="CA120" i="7"/>
  <c r="CA114" i="7"/>
  <c r="K119" i="7"/>
  <c r="LW128" i="7"/>
  <c r="EE120" i="7"/>
  <c r="K129" i="7"/>
  <c r="KC122" i="7"/>
  <c r="K118" i="7"/>
  <c r="K127" i="7"/>
  <c r="CF23" i="7"/>
  <c r="AU23" i="7"/>
  <c r="AV23" i="7"/>
  <c r="AW23" i="7"/>
  <c r="AX23" i="7"/>
  <c r="AY23" i="7"/>
  <c r="AZ23" i="7"/>
  <c r="BA23" i="7"/>
  <c r="BB23" i="7"/>
  <c r="BC23" i="7"/>
  <c r="BD23" i="7"/>
  <c r="BE23" i="7"/>
  <c r="BF23" i="7"/>
  <c r="BG23" i="7"/>
  <c r="BH23" i="7"/>
  <c r="BI23" i="7"/>
  <c r="BJ23" i="7"/>
  <c r="BK23" i="7"/>
  <c r="BL23" i="7"/>
  <c r="BM23" i="7"/>
  <c r="BN23" i="7"/>
  <c r="BO23" i="7"/>
  <c r="BP23" i="7"/>
  <c r="BQ23" i="7"/>
  <c r="BR23" i="7"/>
  <c r="BS23" i="7"/>
  <c r="BT23" i="7"/>
  <c r="BU23" i="7"/>
  <c r="BV23" i="7"/>
  <c r="BW23" i="7"/>
  <c r="BX23" i="7"/>
  <c r="BY23" i="7"/>
  <c r="BZ23" i="7"/>
  <c r="LW126" i="7"/>
  <c r="LW125" i="7"/>
  <c r="KC116" i="7"/>
  <c r="CA23" i="7"/>
  <c r="AZ25" i="7"/>
  <c r="BH25" i="7"/>
  <c r="BP25" i="7"/>
  <c r="BX25" i="7"/>
  <c r="BA25" i="7"/>
  <c r="BI25" i="7"/>
  <c r="BQ25" i="7"/>
  <c r="BY25" i="7"/>
  <c r="BB25" i="7"/>
  <c r="BJ25" i="7"/>
  <c r="BR25" i="7"/>
  <c r="BZ25" i="7"/>
  <c r="AU25" i="7"/>
  <c r="BC25" i="7"/>
  <c r="BK25" i="7"/>
  <c r="BS25" i="7"/>
  <c r="CA25" i="7"/>
  <c r="AV25" i="7"/>
  <c r="BD25" i="7"/>
  <c r="BL25" i="7"/>
  <c r="BT25" i="7"/>
  <c r="CB25" i="7"/>
  <c r="AW25" i="7"/>
  <c r="BE25" i="7"/>
  <c r="BM25" i="7"/>
  <c r="BU25" i="7"/>
  <c r="AY25" i="7"/>
  <c r="BG25" i="7"/>
  <c r="BO25" i="7"/>
  <c r="BW25" i="7"/>
  <c r="AX25" i="7"/>
  <c r="BF25" i="7"/>
  <c r="BV25" i="7"/>
  <c r="BN25" i="7"/>
  <c r="LW114" i="7"/>
  <c r="CF24" i="7"/>
  <c r="AU24" i="7"/>
  <c r="AV24" i="7"/>
  <c r="AW24" i="7"/>
  <c r="AX24" i="7"/>
  <c r="AY24" i="7"/>
  <c r="AZ24" i="7"/>
  <c r="BA24" i="7"/>
  <c r="BB24" i="7"/>
  <c r="BC24" i="7"/>
  <c r="BD24" i="7"/>
  <c r="BE24" i="7"/>
  <c r="BF24" i="7"/>
  <c r="BG24" i="7"/>
  <c r="BH24" i="7"/>
  <c r="BI24" i="7"/>
  <c r="BJ24" i="7"/>
  <c r="BK24" i="7"/>
  <c r="BL24" i="7"/>
  <c r="BM24" i="7"/>
  <c r="BN24" i="7"/>
  <c r="BO24" i="7"/>
  <c r="BP24" i="7"/>
  <c r="BQ24" i="7"/>
  <c r="BR24" i="7"/>
  <c r="BS24" i="7"/>
  <c r="BT24" i="7"/>
  <c r="BU24" i="7"/>
  <c r="BV24" i="7"/>
  <c r="BW24" i="7"/>
  <c r="BX24" i="7"/>
  <c r="BY24" i="7"/>
  <c r="BZ24" i="7"/>
  <c r="KC115" i="7"/>
  <c r="CB24" i="7"/>
  <c r="CB23" i="7"/>
  <c r="CA24" i="7"/>
  <c r="KC121" i="7"/>
  <c r="K123" i="7"/>
  <c r="CC22" i="7"/>
  <c r="OR23" i="7"/>
  <c r="LE23" i="7"/>
  <c r="FR7" i="4"/>
  <c r="NL113" i="7"/>
  <c r="LW123" i="7"/>
  <c r="D135" i="7"/>
  <c r="FC43" i="7"/>
  <c r="IC43" i="7"/>
  <c r="FC44" i="7"/>
  <c r="IC44" i="7"/>
  <c r="GP133" i="7"/>
  <c r="FC133" i="7"/>
  <c r="IC133" i="7"/>
  <c r="EE121" i="7"/>
  <c r="DE23" i="7"/>
  <c r="K121" i="7"/>
  <c r="LL23" i="7"/>
  <c r="CZ23" i="7"/>
  <c r="PJ23" i="7"/>
  <c r="LH23" i="7"/>
  <c r="CL23" i="7"/>
  <c r="LW121" i="7"/>
  <c r="LG23" i="7"/>
  <c r="LO23" i="7"/>
  <c r="ON23" i="7"/>
  <c r="DX23" i="7"/>
  <c r="DB23" i="7"/>
  <c r="DM23" i="7"/>
  <c r="DS23" i="7"/>
  <c r="PF23" i="7"/>
  <c r="PM23" i="7"/>
  <c r="DV23" i="7"/>
  <c r="DI23" i="7"/>
  <c r="OW23" i="7"/>
  <c r="DU23" i="7"/>
  <c r="CI23" i="7"/>
  <c r="OZ23" i="7"/>
  <c r="CN23" i="7"/>
  <c r="D139" i="7"/>
  <c r="D132" i="7"/>
  <c r="OL132" i="7" s="1"/>
  <c r="PE23" i="7"/>
  <c r="PB23" i="7"/>
  <c r="PS23" i="7"/>
  <c r="EE23" i="7"/>
  <c r="LI23" i="7"/>
  <c r="LP23" i="7"/>
  <c r="CM23" i="7"/>
  <c r="D136" i="7"/>
  <c r="CB136" i="7" s="1"/>
  <c r="D137" i="7"/>
  <c r="D138" i="7"/>
  <c r="D153" i="7"/>
  <c r="D144" i="7"/>
  <c r="D145" i="7"/>
  <c r="J23" i="7"/>
  <c r="PH23" i="7"/>
  <c r="OS23" i="7"/>
  <c r="PN23" i="7"/>
  <c r="LC23" i="7"/>
  <c r="DG23" i="7"/>
  <c r="DF23" i="7"/>
  <c r="D151" i="7"/>
  <c r="D143" i="7"/>
  <c r="D155" i="7"/>
  <c r="D150" i="7"/>
  <c r="D146" i="7"/>
  <c r="D142" i="7"/>
  <c r="PO23" i="7"/>
  <c r="OQ23" i="7"/>
  <c r="OX23" i="7"/>
  <c r="EC23" i="7"/>
  <c r="LA23" i="7"/>
  <c r="CQ23" i="7"/>
  <c r="CJ23" i="7"/>
  <c r="CW23" i="7"/>
  <c r="D152" i="7"/>
  <c r="D134" i="7"/>
  <c r="D141" i="7"/>
  <c r="D148" i="7"/>
  <c r="D149" i="7"/>
  <c r="PD23" i="7"/>
  <c r="OO23" i="7"/>
  <c r="PL23" i="7"/>
  <c r="EA23" i="7"/>
  <c r="LB23" i="7"/>
  <c r="DH23" i="7"/>
  <c r="CK23" i="7"/>
  <c r="DQ23" i="7"/>
  <c r="D147" i="7"/>
  <c r="D131" i="7"/>
  <c r="CB131" i="7" s="1"/>
  <c r="J133" i="7"/>
  <c r="D140" i="7"/>
  <c r="D154" i="7"/>
  <c r="AE206" i="7"/>
  <c r="QQ93" i="7"/>
  <c r="KC118" i="7"/>
  <c r="LW118" i="7"/>
  <c r="K122" i="7"/>
  <c r="KC129" i="7"/>
  <c r="EE118" i="7"/>
  <c r="K116" i="7"/>
  <c r="LW119" i="7"/>
  <c r="EE116" i="7"/>
  <c r="EE129" i="7"/>
  <c r="LW116" i="7"/>
  <c r="LW129" i="7"/>
  <c r="LW122" i="7"/>
  <c r="KC119" i="7"/>
  <c r="EE119" i="7"/>
  <c r="EE122" i="7"/>
  <c r="PV117" i="7"/>
  <c r="J117" i="7"/>
  <c r="DE117" i="7"/>
  <c r="CT117" i="7"/>
  <c r="DI117" i="7"/>
  <c r="CQ117" i="7"/>
  <c r="CL117" i="7"/>
  <c r="PI117" i="7"/>
  <c r="JQ117" i="7"/>
  <c r="OS117" i="7"/>
  <c r="PC117" i="7"/>
  <c r="DJ117" i="7"/>
  <c r="PG117" i="7"/>
  <c r="CG117" i="7"/>
  <c r="OX117" i="7"/>
  <c r="CJ117" i="7"/>
  <c r="CW117" i="7"/>
  <c r="DL117" i="7"/>
  <c r="CM117" i="7"/>
  <c r="DD117" i="7"/>
  <c r="CK117" i="7"/>
  <c r="PH117" i="7"/>
  <c r="OZ117" i="7"/>
  <c r="OY117" i="7"/>
  <c r="PK117" i="7"/>
  <c r="OQ117" i="7"/>
  <c r="DB117" i="7"/>
  <c r="DM117" i="7"/>
  <c r="PS117" i="7"/>
  <c r="CZ117" i="7"/>
  <c r="OT117" i="7"/>
  <c r="OP117" i="7"/>
  <c r="DS117" i="7"/>
  <c r="DG117" i="7"/>
  <c r="DV117" i="7"/>
  <c r="PB117" i="7"/>
  <c r="PO117" i="7"/>
  <c r="PQ117" i="7"/>
  <c r="CO117" i="7"/>
  <c r="DA117" i="7"/>
  <c r="CS117" i="7"/>
  <c r="PP117" i="7"/>
  <c r="DN117" i="7"/>
  <c r="DF117" i="7"/>
  <c r="DW117" i="7"/>
  <c r="PF117" i="7"/>
  <c r="PD117" i="7"/>
  <c r="OV117" i="7"/>
  <c r="LB117" i="7"/>
  <c r="PA117" i="7"/>
  <c r="CX117" i="7"/>
  <c r="CH117" i="7"/>
  <c r="PR117" i="7"/>
  <c r="KZ117" i="7"/>
  <c r="CV117" i="7"/>
  <c r="CN117" i="7"/>
  <c r="CP117" i="7"/>
  <c r="JP117" i="7"/>
  <c r="OU117" i="7"/>
  <c r="CY117" i="7"/>
  <c r="JR117" i="7"/>
  <c r="PT117" i="7"/>
  <c r="DH117" i="7"/>
  <c r="DK117" i="7"/>
  <c r="JS117" i="7"/>
  <c r="DU117" i="7"/>
  <c r="PN117" i="7"/>
  <c r="JU117" i="7"/>
  <c r="CI117" i="7"/>
  <c r="PE117" i="7"/>
  <c r="JT117" i="7"/>
  <c r="LA117" i="7"/>
  <c r="DC117" i="7"/>
  <c r="OO117" i="7"/>
  <c r="PJ117" i="7"/>
  <c r="DT117" i="7"/>
  <c r="OR117" i="7"/>
  <c r="CR117" i="7"/>
  <c r="ON117" i="7"/>
  <c r="OW117" i="7"/>
  <c r="PM117" i="7"/>
  <c r="CU117" i="7"/>
  <c r="DR117" i="7"/>
  <c r="PL117" i="7"/>
  <c r="JV117" i="7"/>
  <c r="DX117" i="7"/>
  <c r="JW117" i="7"/>
  <c r="DY117" i="7"/>
  <c r="DZ117" i="7"/>
  <c r="JX117" i="7"/>
  <c r="JY117" i="7"/>
  <c r="EA117" i="7"/>
  <c r="JO117" i="7"/>
  <c r="LL117" i="7"/>
  <c r="LN117" i="7"/>
  <c r="LC117" i="7"/>
  <c r="LF117" i="7"/>
  <c r="LJ117" i="7"/>
  <c r="LD117" i="7"/>
  <c r="LI117" i="7"/>
  <c r="LH117" i="7"/>
  <c r="LP117" i="7"/>
  <c r="EB117" i="7"/>
  <c r="LO117" i="7"/>
  <c r="JZ117" i="7"/>
  <c r="LK117" i="7"/>
  <c r="LG117" i="7"/>
  <c r="LM117" i="7"/>
  <c r="LE117" i="7"/>
  <c r="EC117" i="7"/>
  <c r="KA117" i="7"/>
  <c r="KB117" i="7"/>
  <c r="ED117" i="7"/>
  <c r="LJ125" i="7"/>
  <c r="PO125" i="7"/>
  <c r="CP125" i="7"/>
  <c r="PL125" i="7"/>
  <c r="KZ125" i="7"/>
  <c r="DG125" i="7"/>
  <c r="CO125" i="7"/>
  <c r="DN125" i="7"/>
  <c r="PT125" i="7"/>
  <c r="CS125" i="7"/>
  <c r="PR125" i="7"/>
  <c r="DI125" i="7"/>
  <c r="DF125" i="7"/>
  <c r="OY125" i="7"/>
  <c r="PI125" i="7"/>
  <c r="PV125" i="7"/>
  <c r="CQ125" i="7"/>
  <c r="DC125" i="7"/>
  <c r="DK125" i="7"/>
  <c r="LE125" i="7"/>
  <c r="LG125" i="7"/>
  <c r="OX125" i="7"/>
  <c r="LC125" i="7"/>
  <c r="CW125" i="7"/>
  <c r="DA125" i="7"/>
  <c r="PN125" i="7"/>
  <c r="DB125" i="7"/>
  <c r="OV125" i="7"/>
  <c r="DD125" i="7"/>
  <c r="LA125" i="7"/>
  <c r="CZ125" i="7"/>
  <c r="DE125" i="7"/>
  <c r="CU125" i="7"/>
  <c r="OZ125" i="7"/>
  <c r="LH125" i="7"/>
  <c r="PD125" i="7"/>
  <c r="PB125" i="7"/>
  <c r="PG125" i="7"/>
  <c r="DM125" i="7"/>
  <c r="PK125" i="7"/>
  <c r="PS125" i="7"/>
  <c r="CV125" i="7"/>
  <c r="LF125" i="7"/>
  <c r="PJ125" i="7"/>
  <c r="LB125" i="7"/>
  <c r="PQ125" i="7"/>
  <c r="PP125" i="7"/>
  <c r="OU125" i="7"/>
  <c r="PC125" i="7"/>
  <c r="PM125" i="7"/>
  <c r="PF125" i="7"/>
  <c r="CR125" i="7"/>
  <c r="PE125" i="7"/>
  <c r="CX125" i="7"/>
  <c r="J125" i="7"/>
  <c r="PA125" i="7"/>
  <c r="LI125" i="7"/>
  <c r="DH125" i="7"/>
  <c r="LD125" i="7"/>
  <c r="CT125" i="7"/>
  <c r="OW125" i="7"/>
  <c r="CY125" i="7"/>
  <c r="DZ125" i="7"/>
  <c r="PH125" i="7"/>
  <c r="DL125" i="7"/>
  <c r="DJ125" i="7"/>
  <c r="JX125" i="7"/>
  <c r="EA125" i="7"/>
  <c r="JY125" i="7"/>
  <c r="JP125" i="7"/>
  <c r="JV125" i="7"/>
  <c r="LP125" i="7"/>
  <c r="JS125" i="7"/>
  <c r="JT125" i="7"/>
  <c r="JR125" i="7"/>
  <c r="LL125" i="7"/>
  <c r="JQ125" i="7"/>
  <c r="LO125" i="7"/>
  <c r="JZ125" i="7"/>
  <c r="LK125" i="7"/>
  <c r="EB125" i="7"/>
  <c r="LM125" i="7"/>
  <c r="JO125" i="7"/>
  <c r="JW125" i="7"/>
  <c r="LN125" i="7"/>
  <c r="JU125" i="7"/>
  <c r="KA125" i="7"/>
  <c r="EC125" i="7"/>
  <c r="KB125" i="7"/>
  <c r="ED125" i="7"/>
  <c r="LB123" i="7"/>
  <c r="DC123" i="7"/>
  <c r="PB123" i="7"/>
  <c r="DA123" i="7"/>
  <c r="CM123" i="7"/>
  <c r="LD123" i="7"/>
  <c r="LF123" i="7"/>
  <c r="PE123" i="7"/>
  <c r="CO123" i="7"/>
  <c r="OV123" i="7"/>
  <c r="PJ123" i="7"/>
  <c r="PM123" i="7"/>
  <c r="DH123" i="7"/>
  <c r="OT123" i="7"/>
  <c r="CS123" i="7"/>
  <c r="DG123" i="7"/>
  <c r="PI123" i="7"/>
  <c r="CW123" i="7"/>
  <c r="LE123" i="7"/>
  <c r="PH123" i="7"/>
  <c r="DK123" i="7"/>
  <c r="CN123" i="7"/>
  <c r="CY123" i="7"/>
  <c r="PQ123" i="7"/>
  <c r="CZ123" i="7"/>
  <c r="CT123" i="7"/>
  <c r="DM123" i="7"/>
  <c r="PC123" i="7"/>
  <c r="J123" i="7"/>
  <c r="PF123" i="7"/>
  <c r="DD123" i="7"/>
  <c r="OU123" i="7"/>
  <c r="CP123" i="7"/>
  <c r="PA123" i="7"/>
  <c r="KZ123" i="7"/>
  <c r="PK123" i="7"/>
  <c r="PR123" i="7"/>
  <c r="OW123" i="7"/>
  <c r="PT123" i="7"/>
  <c r="LC123" i="7"/>
  <c r="LH123" i="7"/>
  <c r="PN123" i="7"/>
  <c r="DE123" i="7"/>
  <c r="DN123" i="7"/>
  <c r="DJ123" i="7"/>
  <c r="CR123" i="7"/>
  <c r="LA123" i="7"/>
  <c r="LG123" i="7"/>
  <c r="DB123" i="7"/>
  <c r="CU123" i="7"/>
  <c r="OX123" i="7"/>
  <c r="JV123" i="7"/>
  <c r="PO123" i="7"/>
  <c r="PV123" i="7"/>
  <c r="PG123" i="7"/>
  <c r="CV123" i="7"/>
  <c r="PS123" i="7"/>
  <c r="PP123" i="7"/>
  <c r="CQ123" i="7"/>
  <c r="DF123" i="7"/>
  <c r="OZ123" i="7"/>
  <c r="DI123" i="7"/>
  <c r="PD123" i="7"/>
  <c r="OY123" i="7"/>
  <c r="DL123" i="7"/>
  <c r="PL123" i="7"/>
  <c r="CX123" i="7"/>
  <c r="OS123" i="7"/>
  <c r="DX123" i="7"/>
  <c r="JW123" i="7"/>
  <c r="DY123" i="7"/>
  <c r="JX123" i="7"/>
  <c r="DZ123" i="7"/>
  <c r="JY123" i="7"/>
  <c r="EA123" i="7"/>
  <c r="JP123" i="7"/>
  <c r="JR123" i="7"/>
  <c r="LN123" i="7"/>
  <c r="JS123" i="7"/>
  <c r="JZ123" i="7"/>
  <c r="EB123" i="7"/>
  <c r="LP123" i="7"/>
  <c r="LK123" i="7"/>
  <c r="JU123" i="7"/>
  <c r="LJ123" i="7"/>
  <c r="LL123" i="7"/>
  <c r="JT123" i="7"/>
  <c r="JO123" i="7"/>
  <c r="LO123" i="7"/>
  <c r="LI123" i="7"/>
  <c r="JQ123" i="7"/>
  <c r="LM123" i="7"/>
  <c r="KA123" i="7"/>
  <c r="EC123" i="7"/>
  <c r="KB123" i="7"/>
  <c r="ED123" i="7"/>
  <c r="EE123" i="7"/>
  <c r="K114" i="7"/>
  <c r="LW23" i="7"/>
  <c r="PA23" i="7"/>
  <c r="OY23" i="7"/>
  <c r="OP23" i="7"/>
  <c r="PP23" i="7"/>
  <c r="EB23" i="7"/>
  <c r="DW23" i="7"/>
  <c r="LM23" i="7"/>
  <c r="LD23" i="7"/>
  <c r="CR23" i="7"/>
  <c r="DC23" i="7"/>
  <c r="DK23" i="7"/>
  <c r="CY23" i="7"/>
  <c r="DR23" i="7"/>
  <c r="LW115" i="7"/>
  <c r="LW120" i="7"/>
  <c r="PB126" i="7"/>
  <c r="PD126" i="7"/>
  <c r="DC126" i="7"/>
  <c r="PV126" i="7"/>
  <c r="LD126" i="7"/>
  <c r="LI126" i="7"/>
  <c r="DA126" i="7"/>
  <c r="PF126" i="7"/>
  <c r="PQ126" i="7"/>
  <c r="LH126" i="7"/>
  <c r="LJ126" i="7"/>
  <c r="PJ126" i="7"/>
  <c r="PE126" i="7"/>
  <c r="PI126" i="7"/>
  <c r="OV126" i="7"/>
  <c r="PA126" i="7"/>
  <c r="CZ126" i="7"/>
  <c r="KZ126" i="7"/>
  <c r="CW126" i="7"/>
  <c r="LB126" i="7"/>
  <c r="DK126" i="7"/>
  <c r="DF126" i="7"/>
  <c r="OZ126" i="7"/>
  <c r="LA126" i="7"/>
  <c r="DN126" i="7"/>
  <c r="DL126" i="7"/>
  <c r="CP126" i="7"/>
  <c r="DM126" i="7"/>
  <c r="CX126" i="7"/>
  <c r="CV126" i="7"/>
  <c r="LF126" i="7"/>
  <c r="PM126" i="7"/>
  <c r="PC126" i="7"/>
  <c r="LC126" i="7"/>
  <c r="LG126" i="7"/>
  <c r="PO126" i="7"/>
  <c r="CY126" i="7"/>
  <c r="PG126" i="7"/>
  <c r="CS126" i="7"/>
  <c r="DD126" i="7"/>
  <c r="PR126" i="7"/>
  <c r="PT126" i="7"/>
  <c r="OX126" i="7"/>
  <c r="OW126" i="7"/>
  <c r="DE126" i="7"/>
  <c r="DH126" i="7"/>
  <c r="OY126" i="7"/>
  <c r="LE126" i="7"/>
  <c r="PL126" i="7"/>
  <c r="CQ126" i="7"/>
  <c r="LK126" i="7"/>
  <c r="PK126" i="7"/>
  <c r="DJ126" i="7"/>
  <c r="PP126" i="7"/>
  <c r="CR126" i="7"/>
  <c r="PH126" i="7"/>
  <c r="PS126" i="7"/>
  <c r="DI126" i="7"/>
  <c r="CT126" i="7"/>
  <c r="CU126" i="7"/>
  <c r="DB126" i="7"/>
  <c r="PN126" i="7"/>
  <c r="J126" i="7"/>
  <c r="DG126" i="7"/>
  <c r="EA126" i="7"/>
  <c r="JY126" i="7"/>
  <c r="LM126" i="7"/>
  <c r="JX126" i="7"/>
  <c r="JO126" i="7"/>
  <c r="JU126" i="7"/>
  <c r="JP126" i="7"/>
  <c r="JR126" i="7"/>
  <c r="JT126" i="7"/>
  <c r="JV126" i="7"/>
  <c r="LP126" i="7"/>
  <c r="JZ126" i="7"/>
  <c r="LO126" i="7"/>
  <c r="JW126" i="7"/>
  <c r="EB126" i="7"/>
  <c r="LN126" i="7"/>
  <c r="JQ126" i="7"/>
  <c r="JS126" i="7"/>
  <c r="LL126" i="7"/>
  <c r="EC126" i="7"/>
  <c r="KA126" i="7"/>
  <c r="ED126" i="7"/>
  <c r="KB126" i="7"/>
  <c r="PV119" i="7"/>
  <c r="J119" i="7"/>
  <c r="CS119" i="7"/>
  <c r="PD119" i="7"/>
  <c r="CR119" i="7"/>
  <c r="DE119" i="7"/>
  <c r="CP119" i="7"/>
  <c r="PA119" i="7"/>
  <c r="OT119" i="7"/>
  <c r="OQ119" i="7"/>
  <c r="PF119" i="7"/>
  <c r="PB119" i="7"/>
  <c r="PG119" i="7"/>
  <c r="OO119" i="7"/>
  <c r="LA119" i="7"/>
  <c r="CZ119" i="7"/>
  <c r="PH119" i="7"/>
  <c r="CX119" i="7"/>
  <c r="LC119" i="7"/>
  <c r="CJ119" i="7"/>
  <c r="JS119" i="7"/>
  <c r="CQ119" i="7"/>
  <c r="KZ119" i="7"/>
  <c r="DV119" i="7"/>
  <c r="PC119" i="7"/>
  <c r="LB119" i="7"/>
  <c r="OW119" i="7"/>
  <c r="CT119" i="7"/>
  <c r="DB119" i="7"/>
  <c r="JR119" i="7"/>
  <c r="DG119" i="7"/>
  <c r="DI119" i="7"/>
  <c r="DF119" i="7"/>
  <c r="DH119" i="7"/>
  <c r="JU119" i="7"/>
  <c r="PI119" i="7"/>
  <c r="PL119" i="7"/>
  <c r="DJ119" i="7"/>
  <c r="DA119" i="7"/>
  <c r="DC119" i="7"/>
  <c r="OV119" i="7"/>
  <c r="PS119" i="7"/>
  <c r="OX119" i="7"/>
  <c r="OS119" i="7"/>
  <c r="PK119" i="7"/>
  <c r="CI119" i="7"/>
  <c r="DD119" i="7"/>
  <c r="CM119" i="7"/>
  <c r="DL119" i="7"/>
  <c r="DN119" i="7"/>
  <c r="CV119" i="7"/>
  <c r="OP119" i="7"/>
  <c r="OR119" i="7"/>
  <c r="CY119" i="7"/>
  <c r="OU119" i="7"/>
  <c r="PR119" i="7"/>
  <c r="PT119" i="7"/>
  <c r="PN119" i="7"/>
  <c r="CK119" i="7"/>
  <c r="CN119" i="7"/>
  <c r="CO119" i="7"/>
  <c r="DM119" i="7"/>
  <c r="JT119" i="7"/>
  <c r="PE119" i="7"/>
  <c r="DT119" i="7"/>
  <c r="PJ119" i="7"/>
  <c r="CU119" i="7"/>
  <c r="PM119" i="7"/>
  <c r="PO119" i="7"/>
  <c r="PQ119" i="7"/>
  <c r="DK119" i="7"/>
  <c r="OZ119" i="7"/>
  <c r="OY119" i="7"/>
  <c r="LD119" i="7"/>
  <c r="DU119" i="7"/>
  <c r="CW119" i="7"/>
  <c r="DW119" i="7"/>
  <c r="PP119" i="7"/>
  <c r="CL119" i="7"/>
  <c r="JV119" i="7"/>
  <c r="DX119" i="7"/>
  <c r="DY119" i="7"/>
  <c r="JW119" i="7"/>
  <c r="JX119" i="7"/>
  <c r="DZ119" i="7"/>
  <c r="JY119" i="7"/>
  <c r="EA119" i="7"/>
  <c r="EB119" i="7"/>
  <c r="JO119" i="7"/>
  <c r="LK119" i="7"/>
  <c r="LH119" i="7"/>
  <c r="JQ119" i="7"/>
  <c r="LJ119" i="7"/>
  <c r="LE119" i="7"/>
  <c r="LG119" i="7"/>
  <c r="LM119" i="7"/>
  <c r="LF119" i="7"/>
  <c r="LO119" i="7"/>
  <c r="LI119" i="7"/>
  <c r="LP119" i="7"/>
  <c r="JZ119" i="7"/>
  <c r="LN119" i="7"/>
  <c r="LL119" i="7"/>
  <c r="JP119" i="7"/>
  <c r="EC119" i="7"/>
  <c r="KA119" i="7"/>
  <c r="KB119" i="7"/>
  <c r="ED119" i="7"/>
  <c r="KC128" i="7"/>
  <c r="EE128" i="7"/>
  <c r="EE117" i="7"/>
  <c r="K128" i="7"/>
  <c r="K120" i="7"/>
  <c r="L81" i="7"/>
  <c r="PY81" i="7" s="1"/>
  <c r="L209" i="7"/>
  <c r="PY209" i="7" s="1"/>
  <c r="L210" i="7"/>
  <c r="PY210" i="7" s="1"/>
  <c r="L207" i="7"/>
  <c r="L211" i="7"/>
  <c r="PY211" i="7" s="1"/>
  <c r="L208" i="7"/>
  <c r="PY208" i="7" s="1"/>
  <c r="L114" i="7"/>
  <c r="L115" i="7"/>
  <c r="L116" i="7"/>
  <c r="L117" i="7"/>
  <c r="L118" i="7"/>
  <c r="L119" i="7"/>
  <c r="L120" i="7"/>
  <c r="L121" i="7"/>
  <c r="L122" i="7"/>
  <c r="L123" i="7"/>
  <c r="L124" i="7"/>
  <c r="L125" i="7"/>
  <c r="L126" i="7"/>
  <c r="L127" i="7"/>
  <c r="L128" i="7"/>
  <c r="L129" i="7"/>
  <c r="EF121" i="7"/>
  <c r="EF119" i="7"/>
  <c r="EF117" i="7"/>
  <c r="EF116" i="7"/>
  <c r="EF118" i="7"/>
  <c r="EF115" i="7"/>
  <c r="EF123" i="7"/>
  <c r="EF122" i="7"/>
  <c r="EF114" i="7"/>
  <c r="EF120" i="7"/>
  <c r="EF124" i="7"/>
  <c r="EF125" i="7"/>
  <c r="EF126" i="7"/>
  <c r="EF127" i="7"/>
  <c r="EF128" i="7"/>
  <c r="EF129" i="7"/>
  <c r="KC117" i="7"/>
  <c r="JV23" i="7"/>
  <c r="PR23" i="7"/>
  <c r="OU23" i="7"/>
  <c r="OV23" i="7"/>
  <c r="PQ23" i="7"/>
  <c r="PC23" i="7"/>
  <c r="DZ23" i="7"/>
  <c r="ED23" i="7"/>
  <c r="LF23" i="7"/>
  <c r="LN23" i="7"/>
  <c r="CS23" i="7"/>
  <c r="DN23" i="7"/>
  <c r="CP23" i="7"/>
  <c r="DL23" i="7"/>
  <c r="LW117" i="7"/>
  <c r="PV121" i="7"/>
  <c r="J121" i="7"/>
  <c r="OR121" i="7"/>
  <c r="PH121" i="7"/>
  <c r="OS121" i="7"/>
  <c r="DL121" i="7"/>
  <c r="CM121" i="7"/>
  <c r="PO121" i="7"/>
  <c r="DA121" i="7"/>
  <c r="PG121" i="7"/>
  <c r="DI121" i="7"/>
  <c r="PB121" i="7"/>
  <c r="CX121" i="7"/>
  <c r="PM121" i="7"/>
  <c r="DF121" i="7"/>
  <c r="DK121" i="7"/>
  <c r="DM121" i="7"/>
  <c r="PL121" i="7"/>
  <c r="CV121" i="7"/>
  <c r="OX121" i="7"/>
  <c r="CZ121" i="7"/>
  <c r="OT121" i="7"/>
  <c r="CL121" i="7"/>
  <c r="DW121" i="7"/>
  <c r="DB121" i="7"/>
  <c r="LC121" i="7"/>
  <c r="PJ121" i="7"/>
  <c r="PN121" i="7"/>
  <c r="PP121" i="7"/>
  <c r="OV121" i="7"/>
  <c r="OU121" i="7"/>
  <c r="CW121" i="7"/>
  <c r="CT121" i="7"/>
  <c r="OY121" i="7"/>
  <c r="CP121" i="7"/>
  <c r="PQ121" i="7"/>
  <c r="DJ121" i="7"/>
  <c r="PD121" i="7"/>
  <c r="DC121" i="7"/>
  <c r="PF121" i="7"/>
  <c r="DV121" i="7"/>
  <c r="JU121" i="7"/>
  <c r="JT121" i="7"/>
  <c r="OZ121" i="7"/>
  <c r="CO121" i="7"/>
  <c r="PC121" i="7"/>
  <c r="CR121" i="7"/>
  <c r="LF121" i="7"/>
  <c r="PK121" i="7"/>
  <c r="PT121" i="7"/>
  <c r="CK121" i="7"/>
  <c r="LB121" i="7"/>
  <c r="PA121" i="7"/>
  <c r="PR121" i="7"/>
  <c r="CU121" i="7"/>
  <c r="DD121" i="7"/>
  <c r="OW121" i="7"/>
  <c r="PS121" i="7"/>
  <c r="CN121" i="7"/>
  <c r="DN121" i="7"/>
  <c r="CQ121" i="7"/>
  <c r="PI121" i="7"/>
  <c r="CS121" i="7"/>
  <c r="DH121" i="7"/>
  <c r="OQ121" i="7"/>
  <c r="LD121" i="7"/>
  <c r="DG121" i="7"/>
  <c r="LE121" i="7"/>
  <c r="LA121" i="7"/>
  <c r="CY121" i="7"/>
  <c r="DE121" i="7"/>
  <c r="PE121" i="7"/>
  <c r="KZ121" i="7"/>
  <c r="JV121" i="7"/>
  <c r="DX121" i="7"/>
  <c r="JW121" i="7"/>
  <c r="DY121" i="7"/>
  <c r="DZ121" i="7"/>
  <c r="JX121" i="7"/>
  <c r="JY121" i="7"/>
  <c r="EA121" i="7"/>
  <c r="LI121" i="7"/>
  <c r="LG121" i="7"/>
  <c r="JP121" i="7"/>
  <c r="EB121" i="7"/>
  <c r="LL121" i="7"/>
  <c r="LM121" i="7"/>
  <c r="JR121" i="7"/>
  <c r="LJ121" i="7"/>
  <c r="JS121" i="7"/>
  <c r="LN121" i="7"/>
  <c r="JQ121" i="7"/>
  <c r="JO121" i="7"/>
  <c r="LO121" i="7"/>
  <c r="LH121" i="7"/>
  <c r="LP121" i="7"/>
  <c r="LK121" i="7"/>
  <c r="JZ121" i="7"/>
  <c r="KA121" i="7"/>
  <c r="EC121" i="7"/>
  <c r="KB121" i="7"/>
  <c r="ED121" i="7"/>
  <c r="KC126" i="7"/>
  <c r="EE126" i="7"/>
  <c r="EE114" i="7"/>
  <c r="K126" i="7"/>
  <c r="DM127" i="7"/>
  <c r="PG127" i="7"/>
  <c r="PV127" i="7"/>
  <c r="LA127" i="7"/>
  <c r="PN127" i="7"/>
  <c r="CW127" i="7"/>
  <c r="LM127" i="7"/>
  <c r="CZ127" i="7"/>
  <c r="PS127" i="7"/>
  <c r="DA127" i="7"/>
  <c r="CT127" i="7"/>
  <c r="PI127" i="7"/>
  <c r="OX127" i="7"/>
  <c r="DE127" i="7"/>
  <c r="PC127" i="7"/>
  <c r="LG127" i="7"/>
  <c r="DH127" i="7"/>
  <c r="DB127" i="7"/>
  <c r="KZ127" i="7"/>
  <c r="LB127" i="7"/>
  <c r="LI127" i="7"/>
  <c r="PO127" i="7"/>
  <c r="OW127" i="7"/>
  <c r="DL127" i="7"/>
  <c r="LH127" i="7"/>
  <c r="OY127" i="7"/>
  <c r="PP127" i="7"/>
  <c r="CR127" i="7"/>
  <c r="LK127" i="7"/>
  <c r="PT127" i="7"/>
  <c r="CV127" i="7"/>
  <c r="DN127" i="7"/>
  <c r="LE127" i="7"/>
  <c r="JV127" i="7"/>
  <c r="PH127" i="7"/>
  <c r="DI127" i="7"/>
  <c r="DJ127" i="7"/>
  <c r="CU127" i="7"/>
  <c r="PL127" i="7"/>
  <c r="PM127" i="7"/>
  <c r="PJ127" i="7"/>
  <c r="DK127" i="7"/>
  <c r="OZ127" i="7"/>
  <c r="EB127" i="7"/>
  <c r="PD127" i="7"/>
  <c r="LL127" i="7"/>
  <c r="DG127" i="7"/>
  <c r="CX127" i="7"/>
  <c r="PQ127" i="7"/>
  <c r="LD127" i="7"/>
  <c r="CS127" i="7"/>
  <c r="DD127" i="7"/>
  <c r="PB127" i="7"/>
  <c r="CY127" i="7"/>
  <c r="LJ127" i="7"/>
  <c r="LF127" i="7"/>
  <c r="J127" i="7"/>
  <c r="CQ127" i="7"/>
  <c r="PF127" i="7"/>
  <c r="PA127" i="7"/>
  <c r="DC127" i="7"/>
  <c r="DF127" i="7"/>
  <c r="PK127" i="7"/>
  <c r="JY127" i="7"/>
  <c r="PE127" i="7"/>
  <c r="PR127" i="7"/>
  <c r="LC127" i="7"/>
  <c r="JW127" i="7"/>
  <c r="LO127" i="7"/>
  <c r="JS127" i="7"/>
  <c r="JO127" i="7"/>
  <c r="LP127" i="7"/>
  <c r="JR127" i="7"/>
  <c r="LN127" i="7"/>
  <c r="JT127" i="7"/>
  <c r="JP127" i="7"/>
  <c r="JU127" i="7"/>
  <c r="JZ127" i="7"/>
  <c r="JX127" i="7"/>
  <c r="JQ127" i="7"/>
  <c r="KA127" i="7"/>
  <c r="EC127" i="7"/>
  <c r="ED127" i="7"/>
  <c r="KB127" i="7"/>
  <c r="KC127" i="7"/>
  <c r="EE127" i="7"/>
  <c r="PV23" i="7"/>
  <c r="K23" i="7"/>
  <c r="OT23" i="7"/>
  <c r="PG23" i="7"/>
  <c r="PK23" i="7"/>
  <c r="PT23" i="7"/>
  <c r="PI23" i="7"/>
  <c r="DY23" i="7"/>
  <c r="KD122" i="7"/>
  <c r="KD116" i="7"/>
  <c r="KD114" i="7"/>
  <c r="KD119" i="7"/>
  <c r="KD121" i="7"/>
  <c r="KD115" i="7"/>
  <c r="KD118" i="7"/>
  <c r="KD120" i="7"/>
  <c r="KD117" i="7"/>
  <c r="KD123" i="7"/>
  <c r="KD124" i="7"/>
  <c r="KD125" i="7"/>
  <c r="KD126" i="7"/>
  <c r="KD127" i="7"/>
  <c r="KD128" i="7"/>
  <c r="KD129" i="7"/>
  <c r="KZ23" i="7"/>
  <c r="CU23" i="7"/>
  <c r="CT23" i="7"/>
  <c r="CH23" i="7"/>
  <c r="DD23" i="7"/>
  <c r="CV23" i="7"/>
  <c r="LW127" i="7"/>
  <c r="J122" i="7"/>
  <c r="PV122" i="7"/>
  <c r="PO122" i="7"/>
  <c r="LD122" i="7"/>
  <c r="CO122" i="7"/>
  <c r="DM122" i="7"/>
  <c r="PH122" i="7"/>
  <c r="CX122" i="7"/>
  <c r="CS122" i="7"/>
  <c r="PF122" i="7"/>
  <c r="CW122" i="7"/>
  <c r="OU122" i="7"/>
  <c r="CM122" i="7"/>
  <c r="DN122" i="7"/>
  <c r="PD122" i="7"/>
  <c r="PE122" i="7"/>
  <c r="LA122" i="7"/>
  <c r="DK122" i="7"/>
  <c r="PN122" i="7"/>
  <c r="DF122" i="7"/>
  <c r="PT122" i="7"/>
  <c r="CR122" i="7"/>
  <c r="DD122" i="7"/>
  <c r="OS122" i="7"/>
  <c r="PA122" i="7"/>
  <c r="DW122" i="7"/>
  <c r="OZ122" i="7"/>
  <c r="DJ122" i="7"/>
  <c r="DE122" i="7"/>
  <c r="CT122" i="7"/>
  <c r="OW122" i="7"/>
  <c r="LB122" i="7"/>
  <c r="LG122" i="7"/>
  <c r="DB122" i="7"/>
  <c r="DG122" i="7"/>
  <c r="PC122" i="7"/>
  <c r="PK122" i="7"/>
  <c r="OX122" i="7"/>
  <c r="PJ122" i="7"/>
  <c r="LC122" i="7"/>
  <c r="CZ122" i="7"/>
  <c r="OV122" i="7"/>
  <c r="PQ122" i="7"/>
  <c r="CL122" i="7"/>
  <c r="LE122" i="7"/>
  <c r="PM122" i="7"/>
  <c r="PL122" i="7"/>
  <c r="LF122" i="7"/>
  <c r="DL122" i="7"/>
  <c r="PB122" i="7"/>
  <c r="CP122" i="7"/>
  <c r="DH122" i="7"/>
  <c r="CU122" i="7"/>
  <c r="OT122" i="7"/>
  <c r="PI122" i="7"/>
  <c r="PS122" i="7"/>
  <c r="KZ122" i="7"/>
  <c r="CN122" i="7"/>
  <c r="DC122" i="7"/>
  <c r="PG122" i="7"/>
  <c r="PR122" i="7"/>
  <c r="CV122" i="7"/>
  <c r="OR122" i="7"/>
  <c r="DI122" i="7"/>
  <c r="CY122" i="7"/>
  <c r="JU122" i="7"/>
  <c r="PP122" i="7"/>
  <c r="CQ122" i="7"/>
  <c r="DA122" i="7"/>
  <c r="OY122" i="7"/>
  <c r="JV122" i="7"/>
  <c r="DX122" i="7"/>
  <c r="JW122" i="7"/>
  <c r="DY122" i="7"/>
  <c r="JX122" i="7"/>
  <c r="DZ122" i="7"/>
  <c r="JY122" i="7"/>
  <c r="EA122" i="7"/>
  <c r="LP122" i="7"/>
  <c r="JO122" i="7"/>
  <c r="LL122" i="7"/>
  <c r="LI122" i="7"/>
  <c r="JS122" i="7"/>
  <c r="EB122" i="7"/>
  <c r="JR122" i="7"/>
  <c r="JP122" i="7"/>
  <c r="JZ122" i="7"/>
  <c r="LJ122" i="7"/>
  <c r="JQ122" i="7"/>
  <c r="LO122" i="7"/>
  <c r="LH122" i="7"/>
  <c r="LN122" i="7"/>
  <c r="JT122" i="7"/>
  <c r="LK122" i="7"/>
  <c r="LM122" i="7"/>
  <c r="EC122" i="7"/>
  <c r="KA122" i="7"/>
  <c r="KB122" i="7"/>
  <c r="ED122" i="7"/>
  <c r="PT129" i="7"/>
  <c r="LH129" i="7"/>
  <c r="CS129" i="7"/>
  <c r="LD129" i="7"/>
  <c r="CW129" i="7"/>
  <c r="LP129" i="7"/>
  <c r="PO129" i="7"/>
  <c r="DB129" i="7"/>
  <c r="JQ129" i="7"/>
  <c r="OY129" i="7"/>
  <c r="PF129" i="7"/>
  <c r="DE129" i="7"/>
  <c r="LK129" i="7"/>
  <c r="DC129" i="7"/>
  <c r="JW129" i="7"/>
  <c r="CU129" i="7"/>
  <c r="CZ129" i="7"/>
  <c r="JY129" i="7"/>
  <c r="LN129" i="7"/>
  <c r="PD129" i="7"/>
  <c r="PQ129" i="7"/>
  <c r="PK129" i="7"/>
  <c r="JZ129" i="7"/>
  <c r="DG129" i="7"/>
  <c r="JV129" i="7"/>
  <c r="JX129" i="7"/>
  <c r="LA129" i="7"/>
  <c r="DN129" i="7"/>
  <c r="DL129" i="7"/>
  <c r="LB129" i="7"/>
  <c r="PJ129" i="7"/>
  <c r="CT129" i="7"/>
  <c r="PC129" i="7"/>
  <c r="JO129" i="7"/>
  <c r="LO129" i="7"/>
  <c r="DH129" i="7"/>
  <c r="LG129" i="7"/>
  <c r="DF129" i="7"/>
  <c r="LL129" i="7"/>
  <c r="LF129" i="7"/>
  <c r="LJ129" i="7"/>
  <c r="DJ129" i="7"/>
  <c r="PL129" i="7"/>
  <c r="DD129" i="7"/>
  <c r="PV129" i="7"/>
  <c r="PA129" i="7"/>
  <c r="PP129" i="7"/>
  <c r="JR129" i="7"/>
  <c r="JU129" i="7"/>
  <c r="OZ129" i="7"/>
  <c r="JP129" i="7"/>
  <c r="PR129" i="7"/>
  <c r="CX129" i="7"/>
  <c r="J129" i="7"/>
  <c r="KZ129" i="7"/>
  <c r="PG129" i="7"/>
  <c r="CV129" i="7"/>
  <c r="LI129" i="7"/>
  <c r="DI129" i="7"/>
  <c r="CY129" i="7"/>
  <c r="PE129" i="7"/>
  <c r="JT129" i="7"/>
  <c r="PB129" i="7"/>
  <c r="DA129" i="7"/>
  <c r="PS129" i="7"/>
  <c r="LC129" i="7"/>
  <c r="LM129" i="7"/>
  <c r="PN129" i="7"/>
  <c r="DM129" i="7"/>
  <c r="PH129" i="7"/>
  <c r="PM129" i="7"/>
  <c r="PI129" i="7"/>
  <c r="JS129" i="7"/>
  <c r="DK129" i="7"/>
  <c r="KA129" i="7"/>
  <c r="LE129" i="7"/>
  <c r="KB129" i="7"/>
  <c r="ED129" i="7"/>
  <c r="PV116" i="7"/>
  <c r="J116" i="7"/>
  <c r="PJ116" i="7"/>
  <c r="DS116" i="7"/>
  <c r="OT116" i="7"/>
  <c r="DD116" i="7"/>
  <c r="JP116" i="7"/>
  <c r="JQ116" i="7"/>
  <c r="PN116" i="7"/>
  <c r="KZ116" i="7"/>
  <c r="DV116" i="7"/>
  <c r="OQ116" i="7"/>
  <c r="CN116" i="7"/>
  <c r="CL116" i="7"/>
  <c r="PS116" i="7"/>
  <c r="CF116" i="7"/>
  <c r="PH116" i="7"/>
  <c r="OZ116" i="7"/>
  <c r="PE116" i="7"/>
  <c r="DB116" i="7"/>
  <c r="OU116" i="7"/>
  <c r="DN116" i="7"/>
  <c r="LA116" i="7"/>
  <c r="CM116" i="7"/>
  <c r="PG116" i="7"/>
  <c r="DI116" i="7"/>
  <c r="DG116" i="7"/>
  <c r="JR116" i="7"/>
  <c r="PQ116" i="7"/>
  <c r="CH116" i="7"/>
  <c r="DM116" i="7"/>
  <c r="OO116" i="7"/>
  <c r="CJ116" i="7"/>
  <c r="OX116" i="7"/>
  <c r="DH116" i="7"/>
  <c r="DU116" i="7"/>
  <c r="DT116" i="7"/>
  <c r="DQ116" i="7"/>
  <c r="CY116" i="7"/>
  <c r="CS116" i="7"/>
  <c r="DA116" i="7"/>
  <c r="CV116" i="7"/>
  <c r="OS116" i="7"/>
  <c r="DW116" i="7"/>
  <c r="PK116" i="7"/>
  <c r="DC116" i="7"/>
  <c r="CQ116" i="7"/>
  <c r="JU116" i="7"/>
  <c r="OW116" i="7"/>
  <c r="JT116" i="7"/>
  <c r="JS116" i="7"/>
  <c r="OP116" i="7"/>
  <c r="ON116" i="7"/>
  <c r="PL116" i="7"/>
  <c r="CO116" i="7"/>
  <c r="OY116" i="7"/>
  <c r="CT116" i="7"/>
  <c r="CX116" i="7"/>
  <c r="CK116" i="7"/>
  <c r="OR116" i="7"/>
  <c r="PI116" i="7"/>
  <c r="DR116" i="7"/>
  <c r="DK116" i="7"/>
  <c r="LP116" i="7"/>
  <c r="PP116" i="7"/>
  <c r="PT116" i="7"/>
  <c r="OV116" i="7"/>
  <c r="DF116" i="7"/>
  <c r="CP116" i="7"/>
  <c r="DJ116" i="7"/>
  <c r="CU116" i="7"/>
  <c r="PM116" i="7"/>
  <c r="PD116" i="7"/>
  <c r="PO116" i="7"/>
  <c r="PA116" i="7"/>
  <c r="CG116" i="7"/>
  <c r="PC116" i="7"/>
  <c r="CR116" i="7"/>
  <c r="PB116" i="7"/>
  <c r="DE116" i="7"/>
  <c r="PR116" i="7"/>
  <c r="DL116" i="7"/>
  <c r="CW116" i="7"/>
  <c r="JO116" i="7"/>
  <c r="PF116" i="7"/>
  <c r="CI116" i="7"/>
  <c r="CZ116" i="7"/>
  <c r="JV116" i="7"/>
  <c r="DX116" i="7"/>
  <c r="JW116" i="7"/>
  <c r="DY116" i="7"/>
  <c r="JX116" i="7"/>
  <c r="DZ116" i="7"/>
  <c r="JY116" i="7"/>
  <c r="EA116" i="7"/>
  <c r="LF116" i="7"/>
  <c r="LI116" i="7"/>
  <c r="JZ116" i="7"/>
  <c r="LE116" i="7"/>
  <c r="LL116" i="7"/>
  <c r="LM116" i="7"/>
  <c r="EB116" i="7"/>
  <c r="LO116" i="7"/>
  <c r="LG116" i="7"/>
  <c r="LC116" i="7"/>
  <c r="LN116" i="7"/>
  <c r="LB116" i="7"/>
  <c r="LJ116" i="7"/>
  <c r="LD116" i="7"/>
  <c r="LH116" i="7"/>
  <c r="LK116" i="7"/>
  <c r="KA116" i="7"/>
  <c r="EC116" i="7"/>
  <c r="ED116" i="7"/>
  <c r="KB116" i="7"/>
  <c r="KC125" i="7"/>
  <c r="KC120" i="7"/>
  <c r="EE125" i="7"/>
  <c r="K125" i="7"/>
  <c r="K117" i="7"/>
  <c r="PX207" i="7"/>
  <c r="JW124" i="7"/>
  <c r="PI124" i="7"/>
  <c r="PJ124" i="7"/>
  <c r="CS124" i="7"/>
  <c r="DG124" i="7"/>
  <c r="J124" i="7"/>
  <c r="PD124" i="7"/>
  <c r="PO124" i="7"/>
  <c r="DI124" i="7"/>
  <c r="OY124" i="7"/>
  <c r="PK124" i="7"/>
  <c r="LG124" i="7"/>
  <c r="PL124" i="7"/>
  <c r="OZ124" i="7"/>
  <c r="OT124" i="7"/>
  <c r="PV124" i="7"/>
  <c r="CZ124" i="7"/>
  <c r="LI124" i="7"/>
  <c r="PM124" i="7"/>
  <c r="OV124" i="7"/>
  <c r="PS124" i="7"/>
  <c r="LE124" i="7"/>
  <c r="KZ124" i="7"/>
  <c r="PE124" i="7"/>
  <c r="DC124" i="7"/>
  <c r="DN124" i="7"/>
  <c r="DA124" i="7"/>
  <c r="DJ124" i="7"/>
  <c r="LB124" i="7"/>
  <c r="LA124" i="7"/>
  <c r="PR124" i="7"/>
  <c r="LC124" i="7"/>
  <c r="DB124" i="7"/>
  <c r="DE124" i="7"/>
  <c r="PN124" i="7"/>
  <c r="CT124" i="7"/>
  <c r="DK124" i="7"/>
  <c r="LH124" i="7"/>
  <c r="DH124" i="7"/>
  <c r="PH124" i="7"/>
  <c r="PC124" i="7"/>
  <c r="PB124" i="7"/>
  <c r="PP124" i="7"/>
  <c r="OU124" i="7"/>
  <c r="CO124" i="7"/>
  <c r="OW124" i="7"/>
  <c r="OX124" i="7"/>
  <c r="DM124" i="7"/>
  <c r="PG124" i="7"/>
  <c r="CR124" i="7"/>
  <c r="DF124" i="7"/>
  <c r="LF124" i="7"/>
  <c r="DL124" i="7"/>
  <c r="LD124" i="7"/>
  <c r="CW124" i="7"/>
  <c r="DD124" i="7"/>
  <c r="CY124" i="7"/>
  <c r="CP124" i="7"/>
  <c r="CU124" i="7"/>
  <c r="PF124" i="7"/>
  <c r="PQ124" i="7"/>
  <c r="CQ124" i="7"/>
  <c r="CX124" i="7"/>
  <c r="PA124" i="7"/>
  <c r="CV124" i="7"/>
  <c r="CN124" i="7"/>
  <c r="PT124" i="7"/>
  <c r="DY124" i="7"/>
  <c r="JX124" i="7"/>
  <c r="DZ124" i="7"/>
  <c r="JY124" i="7"/>
  <c r="EA124" i="7"/>
  <c r="JS124" i="7"/>
  <c r="JU124" i="7"/>
  <c r="JR124" i="7"/>
  <c r="LM124" i="7"/>
  <c r="EB124" i="7"/>
  <c r="JV124" i="7"/>
  <c r="JZ124" i="7"/>
  <c r="LK124" i="7"/>
  <c r="JT124" i="7"/>
  <c r="LJ124" i="7"/>
  <c r="LO124" i="7"/>
  <c r="JP124" i="7"/>
  <c r="LL124" i="7"/>
  <c r="LP124" i="7"/>
  <c r="JO124" i="7"/>
  <c r="JQ124" i="7"/>
  <c r="LN124" i="7"/>
  <c r="KA124" i="7"/>
  <c r="EC124" i="7"/>
  <c r="ED124" i="7"/>
  <c r="KB124" i="7"/>
  <c r="KC124" i="7"/>
  <c r="EE124" i="7"/>
  <c r="K124" i="7"/>
  <c r="J114" i="7"/>
  <c r="PV114" i="7"/>
  <c r="DV114" i="7"/>
  <c r="DF114" i="7"/>
  <c r="CY114" i="7"/>
  <c r="CJ114" i="7"/>
  <c r="PD114" i="7"/>
  <c r="DN114" i="7"/>
  <c r="DG114" i="7"/>
  <c r="DH114" i="7"/>
  <c r="DS114" i="7"/>
  <c r="JQ114" i="7"/>
  <c r="DQ114" i="7"/>
  <c r="PM114" i="7"/>
  <c r="OT114" i="7"/>
  <c r="DR114" i="7"/>
  <c r="CW114" i="7"/>
  <c r="PR114" i="7"/>
  <c r="LN114" i="7"/>
  <c r="CI114" i="7"/>
  <c r="CM114" i="7"/>
  <c r="OR114" i="7"/>
  <c r="CV114" i="7"/>
  <c r="CO114" i="7"/>
  <c r="OQ114" i="7"/>
  <c r="PQ114" i="7"/>
  <c r="DJ114" i="7"/>
  <c r="PL114" i="7"/>
  <c r="PG114" i="7"/>
  <c r="DE114" i="7"/>
  <c r="OY114" i="7"/>
  <c r="OW114" i="7"/>
  <c r="DC114" i="7"/>
  <c r="DK114" i="7"/>
  <c r="PP114" i="7"/>
  <c r="DB114" i="7"/>
  <c r="OZ114" i="7"/>
  <c r="DA114" i="7"/>
  <c r="OP114" i="7"/>
  <c r="CZ114" i="7"/>
  <c r="DM114" i="7"/>
  <c r="PO114" i="7"/>
  <c r="OO114" i="7"/>
  <c r="PF114" i="7"/>
  <c r="CK114" i="7"/>
  <c r="JS114" i="7"/>
  <c r="CG114" i="7"/>
  <c r="OX114" i="7"/>
  <c r="CR114" i="7"/>
  <c r="PB114" i="7"/>
  <c r="PT114" i="7"/>
  <c r="DT114" i="7"/>
  <c r="OS114" i="7"/>
  <c r="LP114" i="7"/>
  <c r="PE114" i="7"/>
  <c r="PN114" i="7"/>
  <c r="PK114" i="7"/>
  <c r="PS114" i="7"/>
  <c r="JT114" i="7"/>
  <c r="CU114" i="7"/>
  <c r="PJ114" i="7"/>
  <c r="LO114" i="7"/>
  <c r="OV114" i="7"/>
  <c r="DL114" i="7"/>
  <c r="DW114" i="7"/>
  <c r="CX114" i="7"/>
  <c r="OU114" i="7"/>
  <c r="CP114" i="7"/>
  <c r="ON114" i="7"/>
  <c r="CH114" i="7"/>
  <c r="DI114" i="7"/>
  <c r="JR114" i="7"/>
  <c r="PA114" i="7"/>
  <c r="CT114" i="7"/>
  <c r="DD114" i="7"/>
  <c r="PH114" i="7"/>
  <c r="JO114" i="7"/>
  <c r="CQ114" i="7"/>
  <c r="CN114" i="7"/>
  <c r="CS114" i="7"/>
  <c r="JP114" i="7"/>
  <c r="DU114" i="7"/>
  <c r="JU114" i="7"/>
  <c r="PC114" i="7"/>
  <c r="CL114" i="7"/>
  <c r="PI114" i="7"/>
  <c r="CF114" i="7"/>
  <c r="DX114" i="7"/>
  <c r="JV114" i="7"/>
  <c r="JW114" i="7"/>
  <c r="DY114" i="7"/>
  <c r="DZ114" i="7"/>
  <c r="JX114" i="7"/>
  <c r="EA114" i="7"/>
  <c r="JY114" i="7"/>
  <c r="LC114" i="7"/>
  <c r="LG114" i="7"/>
  <c r="KZ114" i="7"/>
  <c r="LM114" i="7"/>
  <c r="LK114" i="7"/>
  <c r="JZ114" i="7"/>
  <c r="LH114" i="7"/>
  <c r="EB114" i="7"/>
  <c r="LJ114" i="7"/>
  <c r="LB114" i="7"/>
  <c r="LF114" i="7"/>
  <c r="LE114" i="7"/>
  <c r="LI114" i="7"/>
  <c r="LD114" i="7"/>
  <c r="LA114" i="7"/>
  <c r="LL114" i="7"/>
  <c r="KA114" i="7"/>
  <c r="EC114" i="7"/>
  <c r="KB114" i="7"/>
  <c r="ED114" i="7"/>
  <c r="J120" i="7"/>
  <c r="PV120" i="7"/>
  <c r="DH120" i="7"/>
  <c r="LD120" i="7"/>
  <c r="DD120" i="7"/>
  <c r="PI120" i="7"/>
  <c r="OQ120" i="7"/>
  <c r="CZ120" i="7"/>
  <c r="DL120" i="7"/>
  <c r="PQ120" i="7"/>
  <c r="PT120" i="7"/>
  <c r="DF120" i="7"/>
  <c r="CQ120" i="7"/>
  <c r="JU120" i="7"/>
  <c r="DC120" i="7"/>
  <c r="PA120" i="7"/>
  <c r="CW120" i="7"/>
  <c r="DK120" i="7"/>
  <c r="LB120" i="7"/>
  <c r="CO120" i="7"/>
  <c r="PR120" i="7"/>
  <c r="PB120" i="7"/>
  <c r="OT120" i="7"/>
  <c r="PG120" i="7"/>
  <c r="PC120" i="7"/>
  <c r="OS120" i="7"/>
  <c r="DI120" i="7"/>
  <c r="CJ120" i="7"/>
  <c r="PN120" i="7"/>
  <c r="JS120" i="7"/>
  <c r="DV120" i="7"/>
  <c r="PS120" i="7"/>
  <c r="OX120" i="7"/>
  <c r="LA120" i="7"/>
  <c r="PK120" i="7"/>
  <c r="DU120" i="7"/>
  <c r="DJ120" i="7"/>
  <c r="CP120" i="7"/>
  <c r="LE120" i="7"/>
  <c r="OP120" i="7"/>
  <c r="JT120" i="7"/>
  <c r="CM120" i="7"/>
  <c r="CY120" i="7"/>
  <c r="CS120" i="7"/>
  <c r="DM120" i="7"/>
  <c r="PE120" i="7"/>
  <c r="CT120" i="7"/>
  <c r="DE120" i="7"/>
  <c r="DG120" i="7"/>
  <c r="PF120" i="7"/>
  <c r="PP120" i="7"/>
  <c r="OV120" i="7"/>
  <c r="PJ120" i="7"/>
  <c r="LC120" i="7"/>
  <c r="PH120" i="7"/>
  <c r="PD120" i="7"/>
  <c r="CL120" i="7"/>
  <c r="OW120" i="7"/>
  <c r="OY120" i="7"/>
  <c r="PL120" i="7"/>
  <c r="CN120" i="7"/>
  <c r="OU120" i="7"/>
  <c r="DB120" i="7"/>
  <c r="DN120" i="7"/>
  <c r="OZ120" i="7"/>
  <c r="CU120" i="7"/>
  <c r="OR120" i="7"/>
  <c r="CX120" i="7"/>
  <c r="DA120" i="7"/>
  <c r="CV120" i="7"/>
  <c r="PM120" i="7"/>
  <c r="DW120" i="7"/>
  <c r="CR120" i="7"/>
  <c r="CK120" i="7"/>
  <c r="KZ120" i="7"/>
  <c r="PO120" i="7"/>
  <c r="DX120" i="7"/>
  <c r="JV120" i="7"/>
  <c r="JW120" i="7"/>
  <c r="DY120" i="7"/>
  <c r="JX120" i="7"/>
  <c r="DZ120" i="7"/>
  <c r="JY120" i="7"/>
  <c r="EA120" i="7"/>
  <c r="JP120" i="7"/>
  <c r="JR120" i="7"/>
  <c r="JZ120" i="7"/>
  <c r="EB120" i="7"/>
  <c r="LK120" i="7"/>
  <c r="LO120" i="7"/>
  <c r="LL120" i="7"/>
  <c r="LJ120" i="7"/>
  <c r="LH120" i="7"/>
  <c r="LI120" i="7"/>
  <c r="LN120" i="7"/>
  <c r="JO120" i="7"/>
  <c r="LG120" i="7"/>
  <c r="LM120" i="7"/>
  <c r="LP120" i="7"/>
  <c r="LF120" i="7"/>
  <c r="JQ120" i="7"/>
  <c r="EC120" i="7"/>
  <c r="KA120" i="7"/>
  <c r="ED120" i="7"/>
  <c r="KB120" i="7"/>
  <c r="KC114" i="7"/>
  <c r="DT23" i="7"/>
  <c r="LK23" i="7"/>
  <c r="LJ23" i="7"/>
  <c r="CX23" i="7"/>
  <c r="CO23" i="7"/>
  <c r="DA23" i="7"/>
  <c r="DJ23" i="7"/>
  <c r="CG23" i="7"/>
  <c r="LW124" i="7"/>
  <c r="PV118" i="7"/>
  <c r="J118" i="7"/>
  <c r="OX118" i="7"/>
  <c r="OV118" i="7"/>
  <c r="CX118" i="7"/>
  <c r="PF118" i="7"/>
  <c r="CH118" i="7"/>
  <c r="JQ118" i="7"/>
  <c r="ON118" i="7"/>
  <c r="DC118" i="7"/>
  <c r="CU118" i="7"/>
  <c r="JR118" i="7"/>
  <c r="DT118" i="7"/>
  <c r="CT118" i="7"/>
  <c r="CN118" i="7"/>
  <c r="PH118" i="7"/>
  <c r="DS118" i="7"/>
  <c r="PG118" i="7"/>
  <c r="CM118" i="7"/>
  <c r="KZ118" i="7"/>
  <c r="OY118" i="7"/>
  <c r="OU118" i="7"/>
  <c r="DV118" i="7"/>
  <c r="DD118" i="7"/>
  <c r="CS118" i="7"/>
  <c r="PN118" i="7"/>
  <c r="CI118" i="7"/>
  <c r="OS118" i="7"/>
  <c r="PQ118" i="7"/>
  <c r="LC118" i="7"/>
  <c r="CO118" i="7"/>
  <c r="DE118" i="7"/>
  <c r="DB118" i="7"/>
  <c r="DL118" i="7"/>
  <c r="LA118" i="7"/>
  <c r="OO118" i="7"/>
  <c r="OT118" i="7"/>
  <c r="DK118" i="7"/>
  <c r="PT118" i="7"/>
  <c r="PL118" i="7"/>
  <c r="DI118" i="7"/>
  <c r="PA118" i="7"/>
  <c r="PP118" i="7"/>
  <c r="LB118" i="7"/>
  <c r="PK118" i="7"/>
  <c r="CQ118" i="7"/>
  <c r="CV118" i="7"/>
  <c r="OZ118" i="7"/>
  <c r="DH118" i="7"/>
  <c r="CK118" i="7"/>
  <c r="DJ118" i="7"/>
  <c r="CZ118" i="7"/>
  <c r="OP118" i="7"/>
  <c r="PM118" i="7"/>
  <c r="DA118" i="7"/>
  <c r="PO118" i="7"/>
  <c r="PI118" i="7"/>
  <c r="PD118" i="7"/>
  <c r="PS118" i="7"/>
  <c r="PE118" i="7"/>
  <c r="JS118" i="7"/>
  <c r="JU118" i="7"/>
  <c r="CY118" i="7"/>
  <c r="CP118" i="7"/>
  <c r="DW118" i="7"/>
  <c r="DU118" i="7"/>
  <c r="CL118" i="7"/>
  <c r="DN118" i="7"/>
  <c r="PC118" i="7"/>
  <c r="DM118" i="7"/>
  <c r="PJ118" i="7"/>
  <c r="DF118" i="7"/>
  <c r="CJ118" i="7"/>
  <c r="CR118" i="7"/>
  <c r="JT118" i="7"/>
  <c r="DG118" i="7"/>
  <c r="PB118" i="7"/>
  <c r="OW118" i="7"/>
  <c r="CW118" i="7"/>
  <c r="OR118" i="7"/>
  <c r="OQ118" i="7"/>
  <c r="PR118" i="7"/>
  <c r="JV118" i="7"/>
  <c r="DX118" i="7"/>
  <c r="DY118" i="7"/>
  <c r="JW118" i="7"/>
  <c r="JX118" i="7"/>
  <c r="DZ118" i="7"/>
  <c r="EA118" i="7"/>
  <c r="JY118" i="7"/>
  <c r="LF118" i="7"/>
  <c r="LH118" i="7"/>
  <c r="LG118" i="7"/>
  <c r="LE118" i="7"/>
  <c r="LL118" i="7"/>
  <c r="JZ118" i="7"/>
  <c r="LD118" i="7"/>
  <c r="LN118" i="7"/>
  <c r="EB118" i="7"/>
  <c r="JP118" i="7"/>
  <c r="LO118" i="7"/>
  <c r="JO118" i="7"/>
  <c r="LI118" i="7"/>
  <c r="LM118" i="7"/>
  <c r="LJ118" i="7"/>
  <c r="LP118" i="7"/>
  <c r="LK118" i="7"/>
  <c r="EC118" i="7"/>
  <c r="KA118" i="7"/>
  <c r="ED118" i="7"/>
  <c r="KB118" i="7"/>
  <c r="CS128" i="7"/>
  <c r="OY128" i="7"/>
  <c r="PF128" i="7"/>
  <c r="LC128" i="7"/>
  <c r="PV128" i="7"/>
  <c r="PR128" i="7"/>
  <c r="CX128" i="7"/>
  <c r="PQ128" i="7"/>
  <c r="PA128" i="7"/>
  <c r="DF128" i="7"/>
  <c r="LF128" i="7"/>
  <c r="JX128" i="7"/>
  <c r="PT128" i="7"/>
  <c r="CV128" i="7"/>
  <c r="LO128" i="7"/>
  <c r="JV128" i="7"/>
  <c r="PL128" i="7"/>
  <c r="PS128" i="7"/>
  <c r="JY128" i="7"/>
  <c r="PD128" i="7"/>
  <c r="DK128" i="7"/>
  <c r="KA128" i="7"/>
  <c r="DE128" i="7"/>
  <c r="LB128" i="7"/>
  <c r="PC128" i="7"/>
  <c r="PJ128" i="7"/>
  <c r="PH128" i="7"/>
  <c r="CY128" i="7"/>
  <c r="JP128" i="7"/>
  <c r="JU128" i="7"/>
  <c r="DI128" i="7"/>
  <c r="LA128" i="7"/>
  <c r="DA128" i="7"/>
  <c r="PN128" i="7"/>
  <c r="CZ128" i="7"/>
  <c r="JO128" i="7"/>
  <c r="JW128" i="7"/>
  <c r="LJ128" i="7"/>
  <c r="CU128" i="7"/>
  <c r="CR128" i="7"/>
  <c r="KZ128" i="7"/>
  <c r="JR128" i="7"/>
  <c r="LM128" i="7"/>
  <c r="LI128" i="7"/>
  <c r="LP128" i="7"/>
  <c r="PI128" i="7"/>
  <c r="LG128" i="7"/>
  <c r="DH128" i="7"/>
  <c r="DJ128" i="7"/>
  <c r="LN128" i="7"/>
  <c r="OX128" i="7"/>
  <c r="PK128" i="7"/>
  <c r="LK128" i="7"/>
  <c r="J128" i="7"/>
  <c r="CT128" i="7"/>
  <c r="CW128" i="7"/>
  <c r="PO128" i="7"/>
  <c r="DB128" i="7"/>
  <c r="LD128" i="7"/>
  <c r="DN128" i="7"/>
  <c r="DG128" i="7"/>
  <c r="PM128" i="7"/>
  <c r="DD128" i="7"/>
  <c r="LE128" i="7"/>
  <c r="DM128" i="7"/>
  <c r="PP128" i="7"/>
  <c r="LL128" i="7"/>
  <c r="JZ128" i="7"/>
  <c r="JQ128" i="7"/>
  <c r="LH128" i="7"/>
  <c r="PG128" i="7"/>
  <c r="EC128" i="7"/>
  <c r="JT128" i="7"/>
  <c r="DC128" i="7"/>
  <c r="DL128" i="7"/>
  <c r="JS128" i="7"/>
  <c r="PB128" i="7"/>
  <c r="PE128" i="7"/>
  <c r="OZ128" i="7"/>
  <c r="ED128" i="7"/>
  <c r="KB128" i="7"/>
  <c r="J115" i="7"/>
  <c r="PV115" i="7"/>
  <c r="PA115" i="7"/>
  <c r="DC115" i="7"/>
  <c r="CP115" i="7"/>
  <c r="CL115" i="7"/>
  <c r="PI115" i="7"/>
  <c r="DH115" i="7"/>
  <c r="OU115" i="7"/>
  <c r="JQ115" i="7"/>
  <c r="PN115" i="7"/>
  <c r="OT115" i="7"/>
  <c r="LO115" i="7"/>
  <c r="JR115" i="7"/>
  <c r="OW115" i="7"/>
  <c r="DN115" i="7"/>
  <c r="DU115" i="7"/>
  <c r="DB115" i="7"/>
  <c r="CT115" i="7"/>
  <c r="PM115" i="7"/>
  <c r="CH115" i="7"/>
  <c r="PD115" i="7"/>
  <c r="DA115" i="7"/>
  <c r="CS115" i="7"/>
  <c r="PR115" i="7"/>
  <c r="OX115" i="7"/>
  <c r="CW115" i="7"/>
  <c r="LP115" i="7"/>
  <c r="CZ115" i="7"/>
  <c r="DI115" i="7"/>
  <c r="OO115" i="7"/>
  <c r="KZ115" i="7"/>
  <c r="PS115" i="7"/>
  <c r="PH115" i="7"/>
  <c r="DW115" i="7"/>
  <c r="DV115" i="7"/>
  <c r="DR115" i="7"/>
  <c r="PO115" i="7"/>
  <c r="CU115" i="7"/>
  <c r="DF115" i="7"/>
  <c r="DT115" i="7"/>
  <c r="CO115" i="7"/>
  <c r="PQ115" i="7"/>
  <c r="OP115" i="7"/>
  <c r="OS115" i="7"/>
  <c r="PC115" i="7"/>
  <c r="OZ115" i="7"/>
  <c r="DS115" i="7"/>
  <c r="JS115" i="7"/>
  <c r="PP115" i="7"/>
  <c r="PF115" i="7"/>
  <c r="PE115" i="7"/>
  <c r="ON115" i="7"/>
  <c r="JP115" i="7"/>
  <c r="OR115" i="7"/>
  <c r="OY115" i="7"/>
  <c r="CY115" i="7"/>
  <c r="CM115" i="7"/>
  <c r="CF115" i="7"/>
  <c r="PL115" i="7"/>
  <c r="PG115" i="7"/>
  <c r="CJ115" i="7"/>
  <c r="PK115" i="7"/>
  <c r="OV115" i="7"/>
  <c r="CN115" i="7"/>
  <c r="DQ115" i="7"/>
  <c r="DM115" i="7"/>
  <c r="JU115" i="7"/>
  <c r="DK115" i="7"/>
  <c r="CR115" i="7"/>
  <c r="CG115" i="7"/>
  <c r="PT115" i="7"/>
  <c r="PB115" i="7"/>
  <c r="DJ115" i="7"/>
  <c r="DL115" i="7"/>
  <c r="JT115" i="7"/>
  <c r="CX115" i="7"/>
  <c r="DG115" i="7"/>
  <c r="PJ115" i="7"/>
  <c r="DD115" i="7"/>
  <c r="DE115" i="7"/>
  <c r="CV115" i="7"/>
  <c r="JO115" i="7"/>
  <c r="CI115" i="7"/>
  <c r="CQ115" i="7"/>
  <c r="OQ115" i="7"/>
  <c r="CK115" i="7"/>
  <c r="JV115" i="7"/>
  <c r="DX115" i="7"/>
  <c r="JW115" i="7"/>
  <c r="DY115" i="7"/>
  <c r="DZ115" i="7"/>
  <c r="JX115" i="7"/>
  <c r="EA115" i="7"/>
  <c r="JY115" i="7"/>
  <c r="JZ115" i="7"/>
  <c r="LD115" i="7"/>
  <c r="LC115" i="7"/>
  <c r="LK115" i="7"/>
  <c r="LF115" i="7"/>
  <c r="LG115" i="7"/>
  <c r="LI115" i="7"/>
  <c r="LA115" i="7"/>
  <c r="LM115" i="7"/>
  <c r="LL115" i="7"/>
  <c r="LJ115" i="7"/>
  <c r="LN115" i="7"/>
  <c r="LB115" i="7"/>
  <c r="LE115" i="7"/>
  <c r="EB115" i="7"/>
  <c r="LH115" i="7"/>
  <c r="KA115" i="7"/>
  <c r="EC115" i="7"/>
  <c r="KB115" i="7"/>
  <c r="ED115" i="7"/>
  <c r="KC123" i="7"/>
  <c r="EE115" i="7"/>
  <c r="K115" i="7"/>
  <c r="DR24" i="7"/>
  <c r="DS24" i="7"/>
  <c r="DQ24" i="7"/>
  <c r="QQ113" i="7"/>
  <c r="QQ206" i="7" s="1"/>
  <c r="AE113" i="7"/>
  <c r="E26" i="7"/>
  <c r="CU24" i="7"/>
  <c r="DK24" i="7"/>
  <c r="CT24" i="7"/>
  <c r="DJ24" i="7"/>
  <c r="DD24" i="7"/>
  <c r="CW24" i="7"/>
  <c r="CZ24" i="7"/>
  <c r="CS24" i="7"/>
  <c r="KZ24" i="7"/>
  <c r="DC24" i="7"/>
  <c r="DB24" i="7"/>
  <c r="CG24" i="7"/>
  <c r="DH24" i="7"/>
  <c r="DG24" i="7"/>
  <c r="DF24" i="7"/>
  <c r="CO24" i="7"/>
  <c r="CR24" i="7"/>
  <c r="CI24" i="7"/>
  <c r="CY24" i="7"/>
  <c r="CH24" i="7"/>
  <c r="CX24" i="7"/>
  <c r="DN24" i="7"/>
  <c r="DL24" i="7"/>
  <c r="DE24" i="7"/>
  <c r="CK24" i="7"/>
  <c r="CM24" i="7"/>
  <c r="CL24" i="7"/>
  <c r="CN24" i="7"/>
  <c r="DM24" i="7"/>
  <c r="DA24" i="7"/>
  <c r="LO24" i="7"/>
  <c r="CQ24" i="7"/>
  <c r="CP24" i="7"/>
  <c r="CV24" i="7"/>
  <c r="CJ24" i="7"/>
  <c r="DI24" i="7"/>
  <c r="LP24" i="7"/>
  <c r="KE22" i="7"/>
  <c r="DV24" i="7"/>
  <c r="DW24" i="7"/>
  <c r="DT24" i="7"/>
  <c r="DU24" i="7"/>
  <c r="DX24" i="7"/>
  <c r="DY24" i="7"/>
  <c r="DZ24" i="7"/>
  <c r="EA24" i="7"/>
  <c r="EB24" i="7"/>
  <c r="EC24" i="7"/>
  <c r="ED24" i="7"/>
  <c r="EF24" i="7"/>
  <c r="EF23" i="7"/>
  <c r="EE24" i="7"/>
  <c r="IW21" i="7"/>
  <c r="IU22" i="7"/>
  <c r="FT22" i="7"/>
  <c r="EG22" i="7"/>
  <c r="K24" i="7"/>
  <c r="OT24" i="7"/>
  <c r="OQ24" i="7"/>
  <c r="OV24" i="7"/>
  <c r="OZ24" i="7"/>
  <c r="OX24" i="7"/>
  <c r="OU24" i="7"/>
  <c r="OO24" i="7"/>
  <c r="ON24" i="7"/>
  <c r="PI24" i="7"/>
  <c r="PB24" i="7"/>
  <c r="OY24" i="7"/>
  <c r="OW24" i="7"/>
  <c r="PT24" i="7"/>
  <c r="PF24" i="7"/>
  <c r="PC24" i="7"/>
  <c r="PE24" i="7"/>
  <c r="OS24" i="7"/>
  <c r="PJ24" i="7"/>
  <c r="PG24" i="7"/>
  <c r="PM24" i="7"/>
  <c r="PD24" i="7"/>
  <c r="PN24" i="7"/>
  <c r="PK24" i="7"/>
  <c r="OR24" i="7"/>
  <c r="PP24" i="7"/>
  <c r="PR24" i="7"/>
  <c r="PO24" i="7"/>
  <c r="PA24" i="7"/>
  <c r="PH24" i="7"/>
  <c r="OP24" i="7"/>
  <c r="PS24" i="7"/>
  <c r="PL24" i="7"/>
  <c r="PQ24" i="7"/>
  <c r="H34" i="7"/>
  <c r="JN34" i="7"/>
  <c r="GN34" i="7"/>
  <c r="GP34" i="7"/>
  <c r="GO34" i="7"/>
  <c r="I34" i="7"/>
  <c r="KY34" i="7"/>
  <c r="MZ34" i="7"/>
  <c r="CE34" i="7"/>
  <c r="L24" i="7"/>
  <c r="L23" i="7"/>
  <c r="J24" i="7"/>
  <c r="DR25" i="7"/>
  <c r="GT22" i="7"/>
  <c r="S78" i="7"/>
  <c r="QE2" i="7"/>
  <c r="K86" i="7"/>
  <c r="PV24" i="7"/>
  <c r="L84" i="7"/>
  <c r="PY84" i="7" s="1"/>
  <c r="L83" i="7"/>
  <c r="PY83" i="7" s="1"/>
  <c r="L82" i="7"/>
  <c r="PY82" i="7" s="1"/>
  <c r="L80" i="7"/>
  <c r="PY80" i="7" s="1"/>
  <c r="L79" i="7"/>
  <c r="PY79" i="7" s="1"/>
  <c r="PY22" i="7"/>
  <c r="PY78" i="7" s="1"/>
  <c r="M22" i="7"/>
  <c r="OL118" i="7" l="1"/>
  <c r="OL123" i="7"/>
  <c r="OL125" i="7"/>
  <c r="OL117" i="7"/>
  <c r="OM26" i="7"/>
  <c r="OL136" i="7"/>
  <c r="OL129" i="7"/>
  <c r="OL121" i="7"/>
  <c r="OM136" i="7"/>
  <c r="OL124" i="7"/>
  <c r="OL122" i="7"/>
  <c r="OL119" i="7"/>
  <c r="OM137" i="7"/>
  <c r="OL137" i="7"/>
  <c r="OL128" i="7"/>
  <c r="OL120" i="7"/>
  <c r="CA133" i="7"/>
  <c r="OM133" i="7"/>
  <c r="OL133" i="7"/>
  <c r="OL135" i="7"/>
  <c r="OM135" i="7"/>
  <c r="OL127" i="7"/>
  <c r="OL126" i="7"/>
  <c r="CB134" i="7"/>
  <c r="OL134" i="7"/>
  <c r="OM134" i="7"/>
  <c r="FC164" i="7"/>
  <c r="IC163" i="7"/>
  <c r="FC163" i="7"/>
  <c r="GP165" i="7"/>
  <c r="FC165" i="7"/>
  <c r="E138" i="7"/>
  <c r="E173" i="7"/>
  <c r="CC137" i="7"/>
  <c r="CC132" i="7"/>
  <c r="CC135" i="7"/>
  <c r="CC133" i="7"/>
  <c r="CC136" i="7"/>
  <c r="CC131" i="7"/>
  <c r="CC114" i="7"/>
  <c r="CC134" i="7"/>
  <c r="CC115" i="7"/>
  <c r="CC116" i="7"/>
  <c r="CC117" i="7"/>
  <c r="CC118" i="7"/>
  <c r="CC119" i="7"/>
  <c r="CC120" i="7"/>
  <c r="CC121" i="7"/>
  <c r="CC122" i="7"/>
  <c r="CC123" i="7"/>
  <c r="CC124" i="7"/>
  <c r="CC125" i="7"/>
  <c r="CC126" i="7"/>
  <c r="CC127" i="7"/>
  <c r="CC128" i="7"/>
  <c r="CC129" i="7"/>
  <c r="AU134" i="7"/>
  <c r="AV134" i="7"/>
  <c r="AW134" i="7"/>
  <c r="AX134" i="7"/>
  <c r="AY134" i="7"/>
  <c r="AZ134" i="7"/>
  <c r="BA134" i="7"/>
  <c r="BB134" i="7"/>
  <c r="BC134" i="7"/>
  <c r="BD134" i="7"/>
  <c r="BE134" i="7"/>
  <c r="BF134" i="7"/>
  <c r="BG134" i="7"/>
  <c r="BH134" i="7"/>
  <c r="BI134" i="7"/>
  <c r="BJ134" i="7"/>
  <c r="BK134" i="7"/>
  <c r="BL134" i="7"/>
  <c r="BM134" i="7"/>
  <c r="BN134" i="7"/>
  <c r="BO134" i="7"/>
  <c r="BP134" i="7"/>
  <c r="BQ134" i="7"/>
  <c r="BR134" i="7"/>
  <c r="BS134" i="7"/>
  <c r="BT134" i="7"/>
  <c r="BU134" i="7"/>
  <c r="BV134" i="7"/>
  <c r="BW134" i="7"/>
  <c r="BX134" i="7"/>
  <c r="BY134" i="7"/>
  <c r="BZ134" i="7"/>
  <c r="CA134" i="7"/>
  <c r="AU135" i="7"/>
  <c r="AV135" i="7"/>
  <c r="AW135" i="7"/>
  <c r="AX135" i="7"/>
  <c r="AY135" i="7"/>
  <c r="AZ135" i="7"/>
  <c r="BA135" i="7"/>
  <c r="BB135" i="7"/>
  <c r="BC135" i="7"/>
  <c r="BD135" i="7"/>
  <c r="BE135" i="7"/>
  <c r="BF135" i="7"/>
  <c r="BG135" i="7"/>
  <c r="BH135" i="7"/>
  <c r="BI135" i="7"/>
  <c r="BJ135" i="7"/>
  <c r="BK135" i="7"/>
  <c r="BL135" i="7"/>
  <c r="BM135" i="7"/>
  <c r="BN135" i="7"/>
  <c r="BO135" i="7"/>
  <c r="BP135" i="7"/>
  <c r="BQ135" i="7"/>
  <c r="BR135" i="7"/>
  <c r="BS135" i="7"/>
  <c r="BT135" i="7"/>
  <c r="BU135" i="7"/>
  <c r="BV135" i="7"/>
  <c r="BW135" i="7"/>
  <c r="BX135" i="7"/>
  <c r="BY135" i="7"/>
  <c r="BZ135" i="7"/>
  <c r="CA135" i="7"/>
  <c r="BK138" i="7"/>
  <c r="CB135" i="7"/>
  <c r="AU131" i="7"/>
  <c r="AV131" i="7"/>
  <c r="AW131" i="7"/>
  <c r="AX131" i="7"/>
  <c r="AY131" i="7"/>
  <c r="AZ131" i="7"/>
  <c r="BA131" i="7"/>
  <c r="BB131" i="7"/>
  <c r="BC131" i="7"/>
  <c r="BD131" i="7"/>
  <c r="BE131" i="7"/>
  <c r="BF131" i="7"/>
  <c r="BG131" i="7"/>
  <c r="BH131" i="7"/>
  <c r="BI131" i="7"/>
  <c r="BJ131" i="7"/>
  <c r="BK131" i="7"/>
  <c r="BL131" i="7"/>
  <c r="BM131" i="7"/>
  <c r="BN131" i="7"/>
  <c r="BO131" i="7"/>
  <c r="BP131" i="7"/>
  <c r="BQ131" i="7"/>
  <c r="BR131" i="7"/>
  <c r="BS131" i="7"/>
  <c r="BT131" i="7"/>
  <c r="BU131" i="7"/>
  <c r="BV131" i="7"/>
  <c r="BW131" i="7"/>
  <c r="BX131" i="7"/>
  <c r="BY131" i="7"/>
  <c r="BZ131" i="7"/>
  <c r="CA131" i="7"/>
  <c r="AU137" i="7"/>
  <c r="AV137" i="7"/>
  <c r="AW137" i="7"/>
  <c r="AX137" i="7"/>
  <c r="AY137" i="7"/>
  <c r="AZ137" i="7"/>
  <c r="BA137" i="7"/>
  <c r="BB137" i="7"/>
  <c r="BC137" i="7"/>
  <c r="BD137" i="7"/>
  <c r="BE137" i="7"/>
  <c r="BF137" i="7"/>
  <c r="BG137" i="7"/>
  <c r="BH137" i="7"/>
  <c r="BI137" i="7"/>
  <c r="BJ137" i="7"/>
  <c r="BK137" i="7"/>
  <c r="BL137" i="7"/>
  <c r="BM137" i="7"/>
  <c r="BN137" i="7"/>
  <c r="BO137" i="7"/>
  <c r="BP137" i="7"/>
  <c r="BQ137" i="7"/>
  <c r="BR137" i="7"/>
  <c r="BS137" i="7"/>
  <c r="BT137" i="7"/>
  <c r="BU137" i="7"/>
  <c r="BV137" i="7"/>
  <c r="BW137" i="7"/>
  <c r="BX137" i="7"/>
  <c r="BY137" i="7"/>
  <c r="BZ137" i="7"/>
  <c r="CA137" i="7"/>
  <c r="CB137" i="7"/>
  <c r="AU136" i="7"/>
  <c r="AV136" i="7"/>
  <c r="AW136" i="7"/>
  <c r="AX136" i="7"/>
  <c r="AY136" i="7"/>
  <c r="AZ136" i="7"/>
  <c r="BA136" i="7"/>
  <c r="BB136" i="7"/>
  <c r="BC136" i="7"/>
  <c r="BD136" i="7"/>
  <c r="BE136" i="7"/>
  <c r="BF136" i="7"/>
  <c r="BG136" i="7"/>
  <c r="BH136" i="7"/>
  <c r="BI136" i="7"/>
  <c r="BJ136" i="7"/>
  <c r="BK136" i="7"/>
  <c r="BL136" i="7"/>
  <c r="BM136" i="7"/>
  <c r="BN136" i="7"/>
  <c r="BO136" i="7"/>
  <c r="BP136" i="7"/>
  <c r="BQ136" i="7"/>
  <c r="BR136" i="7"/>
  <c r="BS136" i="7"/>
  <c r="BT136" i="7"/>
  <c r="BU136" i="7"/>
  <c r="BV136" i="7"/>
  <c r="BW136" i="7"/>
  <c r="BX136" i="7"/>
  <c r="BY136" i="7"/>
  <c r="BZ136" i="7"/>
  <c r="CA136" i="7"/>
  <c r="AU132" i="7"/>
  <c r="AV132" i="7"/>
  <c r="AW132" i="7"/>
  <c r="AX132" i="7"/>
  <c r="AY132" i="7"/>
  <c r="AZ132" i="7"/>
  <c r="BA132" i="7"/>
  <c r="BB132" i="7"/>
  <c r="BC132" i="7"/>
  <c r="BD132" i="7"/>
  <c r="BE132" i="7"/>
  <c r="BF132" i="7"/>
  <c r="BG132" i="7"/>
  <c r="BH132" i="7"/>
  <c r="BI132" i="7"/>
  <c r="BJ132" i="7"/>
  <c r="BK132" i="7"/>
  <c r="BL132" i="7"/>
  <c r="BM132" i="7"/>
  <c r="BN132" i="7"/>
  <c r="BO132" i="7"/>
  <c r="BP132" i="7"/>
  <c r="BQ132" i="7"/>
  <c r="BR132" i="7"/>
  <c r="BS132" i="7"/>
  <c r="BT132" i="7"/>
  <c r="BU132" i="7"/>
  <c r="BV132" i="7"/>
  <c r="BW132" i="7"/>
  <c r="BX132" i="7"/>
  <c r="BY132" i="7"/>
  <c r="BZ132" i="7"/>
  <c r="CA132" i="7"/>
  <c r="CB132" i="7"/>
  <c r="FC135" i="7"/>
  <c r="CC25" i="7"/>
  <c r="AW26" i="7"/>
  <c r="BE26" i="7"/>
  <c r="BM26" i="7"/>
  <c r="BU26" i="7"/>
  <c r="CC26" i="7"/>
  <c r="AX26" i="7"/>
  <c r="BF26" i="7"/>
  <c r="BN26" i="7"/>
  <c r="BV26" i="7"/>
  <c r="AY26" i="7"/>
  <c r="BG26" i="7"/>
  <c r="BO26" i="7"/>
  <c r="BW26" i="7"/>
  <c r="AZ26" i="7"/>
  <c r="BH26" i="7"/>
  <c r="BP26" i="7"/>
  <c r="BX26" i="7"/>
  <c r="BA26" i="7"/>
  <c r="BI26" i="7"/>
  <c r="BQ26" i="7"/>
  <c r="BY26" i="7"/>
  <c r="BB26" i="7"/>
  <c r="BJ26" i="7"/>
  <c r="BR26" i="7"/>
  <c r="BZ26" i="7"/>
  <c r="AV26" i="7"/>
  <c r="BD26" i="7"/>
  <c r="BL26" i="7"/>
  <c r="BT26" i="7"/>
  <c r="CB26" i="7"/>
  <c r="AU26" i="7"/>
  <c r="BC26" i="7"/>
  <c r="BK26" i="7"/>
  <c r="BS26" i="7"/>
  <c r="CA26" i="7"/>
  <c r="CC24" i="7"/>
  <c r="CC23" i="7"/>
  <c r="GP131" i="7"/>
  <c r="IC131" i="7"/>
  <c r="FC131" i="7"/>
  <c r="PJ132" i="7"/>
  <c r="GP132" i="7"/>
  <c r="FC132" i="7"/>
  <c r="IC132" i="7"/>
  <c r="GP135" i="7"/>
  <c r="FS7" i="4"/>
  <c r="NM113" i="7"/>
  <c r="IC135" i="7"/>
  <c r="DB132" i="7"/>
  <c r="LI132" i="7"/>
  <c r="DM132" i="7"/>
  <c r="L132" i="7"/>
  <c r="LP132" i="7"/>
  <c r="FC152" i="7"/>
  <c r="IC152" i="7"/>
  <c r="GP152" i="7"/>
  <c r="FC147" i="7"/>
  <c r="IC147" i="7"/>
  <c r="GP147" i="7"/>
  <c r="FC155" i="7"/>
  <c r="IC155" i="7"/>
  <c r="GP155" i="7"/>
  <c r="FC149" i="7"/>
  <c r="GP149" i="7"/>
  <c r="IC149" i="7"/>
  <c r="FC143" i="7"/>
  <c r="GP143" i="7"/>
  <c r="IC143" i="7"/>
  <c r="FC136" i="7"/>
  <c r="IC136" i="7"/>
  <c r="GP136" i="7"/>
  <c r="FC140" i="7"/>
  <c r="IC140" i="7"/>
  <c r="GP140" i="7"/>
  <c r="FC148" i="7"/>
  <c r="IC148" i="7"/>
  <c r="GP148" i="7"/>
  <c r="FC146" i="7"/>
  <c r="GP146" i="7"/>
  <c r="IC146" i="7"/>
  <c r="FC153" i="7"/>
  <c r="IC153" i="7"/>
  <c r="GP153" i="7"/>
  <c r="FC150" i="7"/>
  <c r="GP150" i="7"/>
  <c r="IC150" i="7"/>
  <c r="FC144" i="7"/>
  <c r="IC144" i="7"/>
  <c r="GP144" i="7"/>
  <c r="FC141" i="7"/>
  <c r="IC141" i="7"/>
  <c r="GP141" i="7"/>
  <c r="FC138" i="7"/>
  <c r="GP138" i="7"/>
  <c r="IC138" i="7"/>
  <c r="FC139" i="7"/>
  <c r="GP139" i="7"/>
  <c r="IC139" i="7"/>
  <c r="FC142" i="7"/>
  <c r="GP142" i="7"/>
  <c r="IC142" i="7"/>
  <c r="FC151" i="7"/>
  <c r="GP151" i="7"/>
  <c r="IC151" i="7"/>
  <c r="FC145" i="7"/>
  <c r="IC145" i="7"/>
  <c r="GP145" i="7"/>
  <c r="FC154" i="7"/>
  <c r="GP154" i="7"/>
  <c r="IC154" i="7"/>
  <c r="GP134" i="7"/>
  <c r="FC137" i="7"/>
  <c r="GP137" i="7"/>
  <c r="IC137" i="7"/>
  <c r="LF132" i="7"/>
  <c r="DK132" i="7"/>
  <c r="K132" i="7"/>
  <c r="CX132" i="7"/>
  <c r="JZ132" i="7"/>
  <c r="PN132" i="7"/>
  <c r="PP132" i="7"/>
  <c r="PF132" i="7"/>
  <c r="PE132" i="7"/>
  <c r="LW132" i="7"/>
  <c r="CF132" i="7"/>
  <c r="PO132" i="7"/>
  <c r="LJ132" i="7"/>
  <c r="JP132" i="7"/>
  <c r="PH132" i="7"/>
  <c r="DD132" i="7"/>
  <c r="JO132" i="7"/>
  <c r="DJ132" i="7"/>
  <c r="JX132" i="7"/>
  <c r="KB132" i="7"/>
  <c r="PG132" i="7"/>
  <c r="PQ132" i="7"/>
  <c r="PV132" i="7"/>
  <c r="LK132" i="7"/>
  <c r="PK132" i="7"/>
  <c r="DE132" i="7"/>
  <c r="CY132" i="7"/>
  <c r="JS132" i="7"/>
  <c r="JU132" i="7"/>
  <c r="CV132" i="7"/>
  <c r="LC132" i="7"/>
  <c r="KA132" i="7"/>
  <c r="EF132" i="7"/>
  <c r="PS132" i="7"/>
  <c r="JV132" i="7"/>
  <c r="JT132" i="7"/>
  <c r="PL132" i="7"/>
  <c r="PM132" i="7"/>
  <c r="DG132" i="7"/>
  <c r="LN132" i="7"/>
  <c r="PD132" i="7"/>
  <c r="LE132" i="7"/>
  <c r="PB132" i="7"/>
  <c r="PA132" i="7"/>
  <c r="J132" i="7"/>
  <c r="DN132" i="7"/>
  <c r="DC132" i="7"/>
  <c r="DL132" i="7"/>
  <c r="EF131" i="7"/>
  <c r="PO133" i="7"/>
  <c r="PT133" i="7"/>
  <c r="EG133" i="7"/>
  <c r="KZ133" i="7"/>
  <c r="DN133" i="7"/>
  <c r="DD133" i="7"/>
  <c r="L131" i="7"/>
  <c r="LA133" i="7"/>
  <c r="PR133" i="7"/>
  <c r="JW133" i="7"/>
  <c r="KD131" i="7"/>
  <c r="DB133" i="7"/>
  <c r="DH133" i="7"/>
  <c r="JO133" i="7"/>
  <c r="LP133" i="7"/>
  <c r="KE131" i="7"/>
  <c r="KE133" i="7"/>
  <c r="KD133" i="7"/>
  <c r="LF133" i="7"/>
  <c r="M131" i="7"/>
  <c r="PE133" i="7"/>
  <c r="K133" i="7"/>
  <c r="LL133" i="7"/>
  <c r="PK133" i="7"/>
  <c r="LC133" i="7"/>
  <c r="DC133" i="7"/>
  <c r="PL133" i="7"/>
  <c r="JR133" i="7"/>
  <c r="DG133" i="7"/>
  <c r="QR93" i="7"/>
  <c r="AF206" i="7"/>
  <c r="EG131" i="7"/>
  <c r="CF133" i="7"/>
  <c r="LK133" i="7"/>
  <c r="DL133" i="7"/>
  <c r="DQ133" i="7"/>
  <c r="DK133" i="7"/>
  <c r="PV133" i="7"/>
  <c r="PJ133" i="7"/>
  <c r="LB133" i="7"/>
  <c r="PN133" i="7"/>
  <c r="PV131" i="7"/>
  <c r="LH131" i="7"/>
  <c r="PC131" i="7"/>
  <c r="DE131" i="7"/>
  <c r="PK131" i="7"/>
  <c r="LA131" i="7"/>
  <c r="DM131" i="7"/>
  <c r="CW131" i="7"/>
  <c r="LK131" i="7"/>
  <c r="DK131" i="7"/>
  <c r="PP131" i="7"/>
  <c r="LF131" i="7"/>
  <c r="PA131" i="7"/>
  <c r="PT131" i="7"/>
  <c r="LJ131" i="7"/>
  <c r="DH131" i="7"/>
  <c r="PD131" i="7"/>
  <c r="DA131" i="7"/>
  <c r="LO131" i="7"/>
  <c r="J131" i="7"/>
  <c r="DD131" i="7"/>
  <c r="PS131" i="7"/>
  <c r="DG131" i="7"/>
  <c r="LG131" i="7"/>
  <c r="CY131" i="7"/>
  <c r="LM131" i="7"/>
  <c r="KZ131" i="7"/>
  <c r="PO131" i="7"/>
  <c r="DF131" i="7"/>
  <c r="PN131" i="7"/>
  <c r="CT131" i="7"/>
  <c r="PJ131" i="7"/>
  <c r="CV131" i="7"/>
  <c r="LC131" i="7"/>
  <c r="DL131" i="7"/>
  <c r="PH131" i="7"/>
  <c r="LD131" i="7"/>
  <c r="PF131" i="7"/>
  <c r="DB131" i="7"/>
  <c r="PQ131" i="7"/>
  <c r="CX131" i="7"/>
  <c r="PI131" i="7"/>
  <c r="LN131" i="7"/>
  <c r="PR131" i="7"/>
  <c r="DI131" i="7"/>
  <c r="PE131" i="7"/>
  <c r="DN131" i="7"/>
  <c r="LI131" i="7"/>
  <c r="DC131" i="7"/>
  <c r="LL131" i="7"/>
  <c r="DJ131" i="7"/>
  <c r="PL131" i="7"/>
  <c r="PB131" i="7"/>
  <c r="LB131" i="7"/>
  <c r="CZ131" i="7"/>
  <c r="LE131" i="7"/>
  <c r="PM131" i="7"/>
  <c r="OZ131" i="7"/>
  <c r="CU131" i="7"/>
  <c r="PG131" i="7"/>
  <c r="JY131" i="7"/>
  <c r="JO131" i="7"/>
  <c r="JU131" i="7"/>
  <c r="JR131" i="7"/>
  <c r="JV131" i="7"/>
  <c r="JT131" i="7"/>
  <c r="LP131" i="7"/>
  <c r="JW131" i="7"/>
  <c r="JQ131" i="7"/>
  <c r="JX131" i="7"/>
  <c r="JS131" i="7"/>
  <c r="JZ131" i="7"/>
  <c r="JP131" i="7"/>
  <c r="KA131" i="7"/>
  <c r="KB131" i="7"/>
  <c r="LW131" i="7"/>
  <c r="KC131" i="7"/>
  <c r="K131" i="7"/>
  <c r="EE131" i="7"/>
  <c r="JV133" i="7"/>
  <c r="DE133" i="7"/>
  <c r="PF133" i="7"/>
  <c r="JQ133" i="7"/>
  <c r="CV133" i="7"/>
  <c r="JZ133" i="7"/>
  <c r="KB133" i="7"/>
  <c r="CX133" i="7"/>
  <c r="PI133" i="7"/>
  <c r="JP133" i="7"/>
  <c r="PP133" i="7"/>
  <c r="JY132" i="7"/>
  <c r="JR132" i="7"/>
  <c r="PT132" i="7"/>
  <c r="LM132" i="7"/>
  <c r="LA132" i="7"/>
  <c r="CZ132" i="7"/>
  <c r="DA132" i="7"/>
  <c r="PI132" i="7"/>
  <c r="DH132" i="7"/>
  <c r="DI132" i="7"/>
  <c r="KC132" i="7"/>
  <c r="LB132" i="7"/>
  <c r="KD132" i="7"/>
  <c r="CW132" i="7"/>
  <c r="PR132" i="7"/>
  <c r="PC132" i="7"/>
  <c r="CU132" i="7"/>
  <c r="LO132" i="7"/>
  <c r="LH132" i="7"/>
  <c r="JW132" i="7"/>
  <c r="KZ132" i="7"/>
  <c r="LD132" i="7"/>
  <c r="DF132" i="7"/>
  <c r="JQ132" i="7"/>
  <c r="LG132" i="7"/>
  <c r="LL132" i="7"/>
  <c r="JU133" i="7"/>
  <c r="DA133" i="7"/>
  <c r="LD133" i="7"/>
  <c r="PM133" i="7"/>
  <c r="LO133" i="7"/>
  <c r="CY133" i="7"/>
  <c r="LN133" i="7"/>
  <c r="PQ133" i="7"/>
  <c r="LH133" i="7"/>
  <c r="LM133" i="7"/>
  <c r="CW133" i="7"/>
  <c r="DM133" i="7"/>
  <c r="JX133" i="7"/>
  <c r="PH133" i="7"/>
  <c r="LJ133" i="7"/>
  <c r="DF133" i="7"/>
  <c r="PC133" i="7"/>
  <c r="PB133" i="7"/>
  <c r="L133" i="7"/>
  <c r="PG133" i="7"/>
  <c r="CZ133" i="7"/>
  <c r="JY133" i="7"/>
  <c r="KC133" i="7"/>
  <c r="LI133" i="7"/>
  <c r="DI133" i="7"/>
  <c r="KA133" i="7"/>
  <c r="LE133" i="7"/>
  <c r="LG133" i="7"/>
  <c r="PD133" i="7"/>
  <c r="JS133" i="7"/>
  <c r="PS133" i="7"/>
  <c r="JT133" i="7"/>
  <c r="DJ133" i="7"/>
  <c r="DQ132" i="7"/>
  <c r="DQ123" i="7"/>
  <c r="CF123" i="7"/>
  <c r="CF119" i="7"/>
  <c r="DQ119" i="7"/>
  <c r="DQ125" i="7"/>
  <c r="CF125" i="7"/>
  <c r="EG122" i="7"/>
  <c r="EG116" i="7"/>
  <c r="EG118" i="7"/>
  <c r="EG121" i="7"/>
  <c r="EG123" i="7"/>
  <c r="EG120" i="7"/>
  <c r="EG119" i="7"/>
  <c r="EG114" i="7"/>
  <c r="EG115" i="7"/>
  <c r="EG117" i="7"/>
  <c r="EG124" i="7"/>
  <c r="EG125" i="7"/>
  <c r="EG126" i="7"/>
  <c r="EG127" i="7"/>
  <c r="EG128" i="7"/>
  <c r="EG129" i="7"/>
  <c r="EG132" i="7"/>
  <c r="KE119" i="7"/>
  <c r="KE121" i="7"/>
  <c r="KE116" i="7"/>
  <c r="KE118" i="7"/>
  <c r="KE122" i="7"/>
  <c r="KE114" i="7"/>
  <c r="KE117" i="7"/>
  <c r="KE120" i="7"/>
  <c r="KE115" i="7"/>
  <c r="KE123" i="7"/>
  <c r="KE124" i="7"/>
  <c r="KE125" i="7"/>
  <c r="KE126" i="7"/>
  <c r="KE127" i="7"/>
  <c r="KE128" i="7"/>
  <c r="KE129" i="7"/>
  <c r="KE132" i="7"/>
  <c r="CF128" i="7"/>
  <c r="DQ128" i="7"/>
  <c r="CF117" i="7"/>
  <c r="DQ117" i="7"/>
  <c r="DQ118" i="7"/>
  <c r="CF118" i="7"/>
  <c r="M81" i="7"/>
  <c r="PZ81" i="7" s="1"/>
  <c r="M209" i="7"/>
  <c r="PZ209" i="7" s="1"/>
  <c r="M211" i="7"/>
  <c r="PZ211" i="7" s="1"/>
  <c r="M210" i="7"/>
  <c r="PZ210" i="7" s="1"/>
  <c r="M208" i="7"/>
  <c r="PZ208" i="7" s="1"/>
  <c r="M207" i="7"/>
  <c r="M114" i="7"/>
  <c r="M115" i="7"/>
  <c r="M116" i="7"/>
  <c r="M117" i="7"/>
  <c r="M118" i="7"/>
  <c r="M119" i="7"/>
  <c r="M120" i="7"/>
  <c r="M121" i="7"/>
  <c r="M122" i="7"/>
  <c r="M123" i="7"/>
  <c r="M124" i="7"/>
  <c r="M125" i="7"/>
  <c r="M126" i="7"/>
  <c r="M127" i="7"/>
  <c r="M128" i="7"/>
  <c r="M129" i="7"/>
  <c r="M132" i="7"/>
  <c r="CF129" i="7"/>
  <c r="DQ129" i="7"/>
  <c r="DQ120" i="7"/>
  <c r="CF120" i="7"/>
  <c r="M133" i="7"/>
  <c r="CF127" i="7"/>
  <c r="DQ127" i="7"/>
  <c r="DQ121" i="7"/>
  <c r="CF121" i="7"/>
  <c r="CF124" i="7"/>
  <c r="DQ124" i="7"/>
  <c r="DQ122" i="7"/>
  <c r="CF122" i="7"/>
  <c r="PY207" i="7"/>
  <c r="CF126" i="7"/>
  <c r="DQ126" i="7"/>
  <c r="QR113" i="7"/>
  <c r="QR206" i="7" s="1"/>
  <c r="AF113" i="7"/>
  <c r="IC134" i="7"/>
  <c r="FC134" i="7"/>
  <c r="PG134" i="7"/>
  <c r="LM134" i="7"/>
  <c r="JP134" i="7"/>
  <c r="DG134" i="7"/>
  <c r="PN134" i="7"/>
  <c r="LD134" i="7"/>
  <c r="JW134" i="7"/>
  <c r="DJ134" i="7"/>
  <c r="L134" i="7"/>
  <c r="PI134" i="7"/>
  <c r="LG134" i="7"/>
  <c r="JV134" i="7"/>
  <c r="DM134" i="7"/>
  <c r="CW134" i="7"/>
  <c r="JY134" i="7"/>
  <c r="LN134" i="7"/>
  <c r="DD134" i="7"/>
  <c r="J134" i="7"/>
  <c r="JQ134" i="7"/>
  <c r="KC134" i="7"/>
  <c r="CF134" i="7"/>
  <c r="JZ134" i="7"/>
  <c r="DA134" i="7"/>
  <c r="PS134" i="7"/>
  <c r="PC134" i="7"/>
  <c r="LI134" i="7"/>
  <c r="KB134" i="7"/>
  <c r="DC134" i="7"/>
  <c r="PJ134" i="7"/>
  <c r="LP134" i="7"/>
  <c r="KZ134" i="7"/>
  <c r="JS134" i="7"/>
  <c r="DF134" i="7"/>
  <c r="PV134" i="7"/>
  <c r="PE134" i="7"/>
  <c r="LC134" i="7"/>
  <c r="JR134" i="7"/>
  <c r="DI134" i="7"/>
  <c r="K134" i="7"/>
  <c r="LJ134" i="7"/>
  <c r="PH134" i="7"/>
  <c r="LK134" i="7"/>
  <c r="DQ134" i="7"/>
  <c r="PO134" i="7"/>
  <c r="LE134" i="7"/>
  <c r="JX134" i="7"/>
  <c r="CY134" i="7"/>
  <c r="M134" i="7"/>
  <c r="PF134" i="7"/>
  <c r="LL134" i="7"/>
  <c r="KE134" i="7"/>
  <c r="JO134" i="7"/>
  <c r="DB134" i="7"/>
  <c r="PQ134" i="7"/>
  <c r="LO134" i="7"/>
  <c r="KD134" i="7"/>
  <c r="DE134" i="7"/>
  <c r="PT134" i="7"/>
  <c r="LB134" i="7"/>
  <c r="DH134" i="7"/>
  <c r="PP134" i="7"/>
  <c r="JU134" i="7"/>
  <c r="PL134" i="7"/>
  <c r="CZ134" i="7"/>
  <c r="PK134" i="7"/>
  <c r="LA134" i="7"/>
  <c r="JT134" i="7"/>
  <c r="DK134" i="7"/>
  <c r="PR134" i="7"/>
  <c r="LH134" i="7"/>
  <c r="KA134" i="7"/>
  <c r="DN134" i="7"/>
  <c r="CX134" i="7"/>
  <c r="PM134" i="7"/>
  <c r="PD134" i="7"/>
  <c r="LF134" i="7"/>
  <c r="DL134" i="7"/>
  <c r="DS25" i="7"/>
  <c r="CF25" i="7"/>
  <c r="DQ25" i="7"/>
  <c r="E27" i="7"/>
  <c r="CG25" i="7"/>
  <c r="CW25" i="7"/>
  <c r="DM25" i="7"/>
  <c r="CV25" i="7"/>
  <c r="DL25" i="7"/>
  <c r="DJ25" i="7"/>
  <c r="DK25" i="7"/>
  <c r="CI25" i="7"/>
  <c r="DF25" i="7"/>
  <c r="KZ25" i="7"/>
  <c r="CO25" i="7"/>
  <c r="CN25" i="7"/>
  <c r="CT25" i="7"/>
  <c r="CX25" i="7"/>
  <c r="DG25" i="7"/>
  <c r="DI25" i="7"/>
  <c r="DH25" i="7"/>
  <c r="DC25" i="7"/>
  <c r="CQ25" i="7"/>
  <c r="CK25" i="7"/>
  <c r="DA25" i="7"/>
  <c r="CJ25" i="7"/>
  <c r="CZ25" i="7"/>
  <c r="CL25" i="7"/>
  <c r="CM25" i="7"/>
  <c r="CH25" i="7"/>
  <c r="CY25" i="7"/>
  <c r="LA25" i="7"/>
  <c r="LP25" i="7"/>
  <c r="DE25" i="7"/>
  <c r="DD25" i="7"/>
  <c r="CU25" i="7"/>
  <c r="CP25" i="7"/>
  <c r="CS25" i="7"/>
  <c r="CR25" i="7"/>
  <c r="DB25" i="7"/>
  <c r="DN25" i="7"/>
  <c r="KF22" i="7"/>
  <c r="K25" i="7"/>
  <c r="DR26" i="7"/>
  <c r="EE25" i="7"/>
  <c r="DT25" i="7"/>
  <c r="DY25" i="7"/>
  <c r="EG23" i="7"/>
  <c r="EG24" i="7"/>
  <c r="EG25" i="7"/>
  <c r="DZ25" i="7"/>
  <c r="EA25" i="7"/>
  <c r="DV25" i="7"/>
  <c r="EF25" i="7"/>
  <c r="EC25" i="7"/>
  <c r="DW25" i="7"/>
  <c r="EB25" i="7"/>
  <c r="ED25" i="7"/>
  <c r="DX25" i="7"/>
  <c r="DU25" i="7"/>
  <c r="IX21" i="7"/>
  <c r="IV22" i="7"/>
  <c r="FU22" i="7"/>
  <c r="EH22" i="7"/>
  <c r="EH134" i="7" s="1"/>
  <c r="OO25" i="7"/>
  <c r="PD25" i="7"/>
  <c r="OU25" i="7"/>
  <c r="PL25" i="7"/>
  <c r="PJ25" i="7"/>
  <c r="OZ25" i="7"/>
  <c r="PR25" i="7"/>
  <c r="PG25" i="7"/>
  <c r="OP25" i="7"/>
  <c r="PE25" i="7"/>
  <c r="PB25" i="7"/>
  <c r="OV25" i="7"/>
  <c r="PC25" i="7"/>
  <c r="PK25" i="7"/>
  <c r="PM25" i="7"/>
  <c r="PT25" i="7"/>
  <c r="PQ25" i="7"/>
  <c r="PO25" i="7"/>
  <c r="OW25" i="7"/>
  <c r="OQ25" i="7"/>
  <c r="PI25" i="7"/>
  <c r="PN25" i="7"/>
  <c r="ON25" i="7"/>
  <c r="PS25" i="7"/>
  <c r="PH25" i="7"/>
  <c r="PA25" i="7"/>
  <c r="OY25" i="7"/>
  <c r="PP25" i="7"/>
  <c r="OT25" i="7"/>
  <c r="OS25" i="7"/>
  <c r="OX25" i="7"/>
  <c r="PF25" i="7"/>
  <c r="OR25" i="7"/>
  <c r="CE35" i="7"/>
  <c r="JN35" i="7"/>
  <c r="MZ35" i="7"/>
  <c r="I35" i="7"/>
  <c r="GN35" i="7"/>
  <c r="GO35" i="7"/>
  <c r="H35" i="7"/>
  <c r="KY35" i="7"/>
  <c r="GP35" i="7"/>
  <c r="L25" i="7"/>
  <c r="J25" i="7"/>
  <c r="M23" i="7"/>
  <c r="M24" i="7"/>
  <c r="M25" i="7"/>
  <c r="GU22" i="7"/>
  <c r="T78" i="7"/>
  <c r="QF2" i="7"/>
  <c r="M84" i="7"/>
  <c r="PZ84" i="7" s="1"/>
  <c r="M83" i="7"/>
  <c r="PZ83" i="7" s="1"/>
  <c r="M82" i="7"/>
  <c r="PZ82" i="7" s="1"/>
  <c r="M80" i="7"/>
  <c r="PZ80" i="7" s="1"/>
  <c r="M79" i="7"/>
  <c r="PZ79" i="7" s="1"/>
  <c r="PZ22" i="7"/>
  <c r="PZ78" i="7" s="1"/>
  <c r="N22" i="7"/>
  <c r="L86" i="7"/>
  <c r="PV25" i="7"/>
  <c r="CB138" i="7" l="1"/>
  <c r="OL138" i="7"/>
  <c r="OM138" i="7"/>
  <c r="OL131" i="7"/>
  <c r="BM138" i="7"/>
  <c r="CA138" i="7"/>
  <c r="BE138" i="7"/>
  <c r="BG138" i="7"/>
  <c r="BW138" i="7"/>
  <c r="BC138" i="7"/>
  <c r="BU138" i="7"/>
  <c r="AY138" i="7"/>
  <c r="BS138" i="7"/>
  <c r="AW138" i="7"/>
  <c r="BO138" i="7"/>
  <c r="AU138" i="7"/>
  <c r="BX138" i="7"/>
  <c r="BP138" i="7"/>
  <c r="BH138" i="7"/>
  <c r="AZ138" i="7"/>
  <c r="BV138" i="7"/>
  <c r="BN138" i="7"/>
  <c r="BF138" i="7"/>
  <c r="AX138" i="7"/>
  <c r="BT138" i="7"/>
  <c r="BL138" i="7"/>
  <c r="BD138" i="7"/>
  <c r="AV138" i="7"/>
  <c r="BZ138" i="7"/>
  <c r="BR138" i="7"/>
  <c r="BJ138" i="7"/>
  <c r="BB138" i="7"/>
  <c r="BY138" i="7"/>
  <c r="BQ138" i="7"/>
  <c r="BI138" i="7"/>
  <c r="BA138" i="7"/>
  <c r="CC138" i="7"/>
  <c r="E139" i="7"/>
  <c r="E174" i="7"/>
  <c r="BB27" i="7"/>
  <c r="BJ27" i="7"/>
  <c r="BR27" i="7"/>
  <c r="BZ27" i="7"/>
  <c r="AU27" i="7"/>
  <c r="BC27" i="7"/>
  <c r="BK27" i="7"/>
  <c r="BS27" i="7"/>
  <c r="CA27" i="7"/>
  <c r="AV27" i="7"/>
  <c r="BD27" i="7"/>
  <c r="BL27" i="7"/>
  <c r="BT27" i="7"/>
  <c r="CB27" i="7"/>
  <c r="AW27" i="7"/>
  <c r="BE27" i="7"/>
  <c r="BM27" i="7"/>
  <c r="BU27" i="7"/>
  <c r="CC27" i="7"/>
  <c r="AX27" i="7"/>
  <c r="BF27" i="7"/>
  <c r="BN27" i="7"/>
  <c r="BV27" i="7"/>
  <c r="AY27" i="7"/>
  <c r="BG27" i="7"/>
  <c r="BO27" i="7"/>
  <c r="BW27" i="7"/>
  <c r="BA27" i="7"/>
  <c r="BI27" i="7"/>
  <c r="BQ27" i="7"/>
  <c r="BY27" i="7"/>
  <c r="BX27" i="7"/>
  <c r="AZ27" i="7"/>
  <c r="BP27" i="7"/>
  <c r="BH27" i="7"/>
  <c r="FT7" i="4"/>
  <c r="NN113" i="7"/>
  <c r="N131" i="7"/>
  <c r="KF131" i="7"/>
  <c r="KF134" i="7"/>
  <c r="EH131" i="7"/>
  <c r="QS93" i="7"/>
  <c r="AG206" i="7"/>
  <c r="CF131" i="7"/>
  <c r="DQ131" i="7"/>
  <c r="N210" i="7"/>
  <c r="QA210" i="7" s="1"/>
  <c r="N207" i="7"/>
  <c r="N211" i="7"/>
  <c r="QA211" i="7" s="1"/>
  <c r="N208" i="7"/>
  <c r="QA208" i="7" s="1"/>
  <c r="N209" i="7"/>
  <c r="QA209" i="7" s="1"/>
  <c r="N114" i="7"/>
  <c r="N115" i="7"/>
  <c r="N116" i="7"/>
  <c r="N117" i="7"/>
  <c r="N118" i="7"/>
  <c r="N119" i="7"/>
  <c r="N120" i="7"/>
  <c r="N121" i="7"/>
  <c r="N122" i="7"/>
  <c r="N123" i="7"/>
  <c r="N124" i="7"/>
  <c r="N125" i="7"/>
  <c r="N126" i="7"/>
  <c r="N127" i="7"/>
  <c r="N128" i="7"/>
  <c r="N129" i="7"/>
  <c r="N132" i="7"/>
  <c r="N133" i="7"/>
  <c r="EH116" i="7"/>
  <c r="EH122" i="7"/>
  <c r="EH119" i="7"/>
  <c r="EH118" i="7"/>
  <c r="EH114" i="7"/>
  <c r="EH117" i="7"/>
  <c r="EH120" i="7"/>
  <c r="EH123" i="7"/>
  <c r="EH121" i="7"/>
  <c r="EH115" i="7"/>
  <c r="EH124" i="7"/>
  <c r="EH125" i="7"/>
  <c r="EH126" i="7"/>
  <c r="EH127" i="7"/>
  <c r="EH128" i="7"/>
  <c r="EH129" i="7"/>
  <c r="EH132" i="7"/>
  <c r="EH133" i="7"/>
  <c r="KF122" i="7"/>
  <c r="KF121" i="7"/>
  <c r="KF116" i="7"/>
  <c r="KF118" i="7"/>
  <c r="KF120" i="7"/>
  <c r="KF115" i="7"/>
  <c r="KF114" i="7"/>
  <c r="KF119" i="7"/>
  <c r="KF117" i="7"/>
  <c r="KF123" i="7"/>
  <c r="KF124" i="7"/>
  <c r="KF125" i="7"/>
  <c r="KF126" i="7"/>
  <c r="KF127" i="7"/>
  <c r="KF128" i="7"/>
  <c r="KF129" i="7"/>
  <c r="KF132" i="7"/>
  <c r="KF133" i="7"/>
  <c r="N134" i="7"/>
  <c r="PZ207" i="7"/>
  <c r="QS113" i="7"/>
  <c r="QS206" i="7" s="1"/>
  <c r="AG113" i="7"/>
  <c r="PF135" i="7"/>
  <c r="LL135" i="7"/>
  <c r="KE135" i="7"/>
  <c r="JO135" i="7"/>
  <c r="DB135" i="7"/>
  <c r="PQ135" i="7"/>
  <c r="LO135" i="7"/>
  <c r="KD135" i="7"/>
  <c r="DE135" i="7"/>
  <c r="PH135" i="7"/>
  <c r="LN135" i="7"/>
  <c r="JQ135" i="7"/>
  <c r="DQ135" i="7"/>
  <c r="CZ135" i="7"/>
  <c r="M135" i="7"/>
  <c r="JP135" i="7"/>
  <c r="LP135" i="7"/>
  <c r="LC135" i="7"/>
  <c r="JR135" i="7"/>
  <c r="DI135" i="7"/>
  <c r="JU135" i="7"/>
  <c r="PR135" i="7"/>
  <c r="LH135" i="7"/>
  <c r="KA135" i="7"/>
  <c r="DN135" i="7"/>
  <c r="CX135" i="7"/>
  <c r="PM135" i="7"/>
  <c r="LK135" i="7"/>
  <c r="JZ135" i="7"/>
  <c r="DA135" i="7"/>
  <c r="PT135" i="7"/>
  <c r="PD135" i="7"/>
  <c r="LJ135" i="7"/>
  <c r="KC135" i="7"/>
  <c r="DL135" i="7"/>
  <c r="CF135" i="7"/>
  <c r="N135" i="7"/>
  <c r="LE135" i="7"/>
  <c r="CY135" i="7"/>
  <c r="PS135" i="7"/>
  <c r="LA135" i="7"/>
  <c r="DK135" i="7"/>
  <c r="PO135" i="7"/>
  <c r="JT135" i="7"/>
  <c r="KF135" i="7"/>
  <c r="PJ135" i="7"/>
  <c r="KZ135" i="7"/>
  <c r="JS135" i="7"/>
  <c r="PE135" i="7"/>
  <c r="K135" i="7"/>
  <c r="DC135" i="7"/>
  <c r="PN135" i="7"/>
  <c r="LD135" i="7"/>
  <c r="JW135" i="7"/>
  <c r="DJ135" i="7"/>
  <c r="L135" i="7"/>
  <c r="PI135" i="7"/>
  <c r="LG135" i="7"/>
  <c r="JV135" i="7"/>
  <c r="DM135" i="7"/>
  <c r="PP135" i="7"/>
  <c r="LF135" i="7"/>
  <c r="JY135" i="7"/>
  <c r="DH135" i="7"/>
  <c r="J135" i="7"/>
  <c r="DG135" i="7"/>
  <c r="PK135" i="7"/>
  <c r="DF135" i="7"/>
  <c r="PV135" i="7"/>
  <c r="PL135" i="7"/>
  <c r="LB135" i="7"/>
  <c r="DD135" i="7"/>
  <c r="PG135" i="7"/>
  <c r="KB135" i="7"/>
  <c r="JX135" i="7"/>
  <c r="LM135" i="7"/>
  <c r="LI135" i="7"/>
  <c r="DS26" i="7"/>
  <c r="E28" i="7"/>
  <c r="DS27" i="7"/>
  <c r="CI26" i="7"/>
  <c r="CY26" i="7"/>
  <c r="CH26" i="7"/>
  <c r="CX26" i="7"/>
  <c r="DN26" i="7"/>
  <c r="DH26" i="7"/>
  <c r="DI26" i="7"/>
  <c r="CW26" i="7"/>
  <c r="LA26" i="7"/>
  <c r="DE26" i="7"/>
  <c r="DG26" i="7"/>
  <c r="DF26" i="7"/>
  <c r="CS26" i="7"/>
  <c r="CN26" i="7"/>
  <c r="CU26" i="7"/>
  <c r="CT26" i="7"/>
  <c r="CZ26" i="7"/>
  <c r="CG26" i="7"/>
  <c r="KZ26" i="7"/>
  <c r="CM26" i="7"/>
  <c r="DC26" i="7"/>
  <c r="CL26" i="7"/>
  <c r="DB26" i="7"/>
  <c r="CJ26" i="7"/>
  <c r="CK26" i="7"/>
  <c r="CV26" i="7"/>
  <c r="DM26" i="7"/>
  <c r="LB26" i="7"/>
  <c r="CQ26" i="7"/>
  <c r="CP26" i="7"/>
  <c r="CR26" i="7"/>
  <c r="DL26" i="7"/>
  <c r="DD26" i="7"/>
  <c r="DK26" i="7"/>
  <c r="DJ26" i="7"/>
  <c r="DA26" i="7"/>
  <c r="CO26" i="7"/>
  <c r="M26" i="7"/>
  <c r="N81" i="7"/>
  <c r="QA81" i="7" s="1"/>
  <c r="KG22" i="7"/>
  <c r="IC26" i="7"/>
  <c r="FB26" i="7"/>
  <c r="GO26" i="7"/>
  <c r="DT26" i="7"/>
  <c r="EH24" i="7"/>
  <c r="EH23" i="7"/>
  <c r="EH25" i="7"/>
  <c r="IY21" i="7"/>
  <c r="IW22" i="7"/>
  <c r="FV22" i="7"/>
  <c r="EI22" i="7"/>
  <c r="PO26" i="7"/>
  <c r="PG26" i="7"/>
  <c r="PQ26" i="7"/>
  <c r="PP26" i="7"/>
  <c r="PN26" i="7"/>
  <c r="PD26" i="7"/>
  <c r="PM26" i="7"/>
  <c r="PS26" i="7"/>
  <c r="PH26" i="7"/>
  <c r="PR26" i="7"/>
  <c r="PJ26" i="7"/>
  <c r="PL26" i="7"/>
  <c r="PF26" i="7"/>
  <c r="PI26" i="7"/>
  <c r="PK26" i="7"/>
  <c r="PE26" i="7"/>
  <c r="PT26" i="7"/>
  <c r="GP36" i="7"/>
  <c r="KY36" i="7"/>
  <c r="CE36" i="7"/>
  <c r="GO36" i="7"/>
  <c r="GN36" i="7"/>
  <c r="JN36" i="7"/>
  <c r="I36" i="7"/>
  <c r="MZ36" i="7"/>
  <c r="H36" i="7"/>
  <c r="N26" i="7"/>
  <c r="L26" i="7"/>
  <c r="K26" i="7"/>
  <c r="J26" i="7"/>
  <c r="N23" i="7"/>
  <c r="N24" i="7"/>
  <c r="N25" i="7"/>
  <c r="GV22" i="7"/>
  <c r="QG2" i="7"/>
  <c r="U78" i="7"/>
  <c r="N84" i="7"/>
  <c r="QA84" i="7" s="1"/>
  <c r="N83" i="7"/>
  <c r="QA83" i="7" s="1"/>
  <c r="N82" i="7"/>
  <c r="QA82" i="7" s="1"/>
  <c r="N79" i="7"/>
  <c r="QA79" i="7" s="1"/>
  <c r="QA22" i="7"/>
  <c r="QA78" i="7" s="1"/>
  <c r="O22" i="7"/>
  <c r="M86" i="7"/>
  <c r="PV26" i="7"/>
  <c r="OL139" i="7" l="1"/>
  <c r="OM139" i="7"/>
  <c r="E140" i="7"/>
  <c r="E175" i="7"/>
  <c r="AZ139" i="7"/>
  <c r="BH139" i="7"/>
  <c r="BP139" i="7"/>
  <c r="BX139" i="7"/>
  <c r="BA139" i="7"/>
  <c r="BI139" i="7"/>
  <c r="BQ139" i="7"/>
  <c r="BY139" i="7"/>
  <c r="BB139" i="7"/>
  <c r="BJ139" i="7"/>
  <c r="BR139" i="7"/>
  <c r="BZ139" i="7"/>
  <c r="AU139" i="7"/>
  <c r="BC139" i="7"/>
  <c r="BK139" i="7"/>
  <c r="BS139" i="7"/>
  <c r="CA139" i="7"/>
  <c r="AV139" i="7"/>
  <c r="BD139" i="7"/>
  <c r="BL139" i="7"/>
  <c r="BT139" i="7"/>
  <c r="AW139" i="7"/>
  <c r="BE139" i="7"/>
  <c r="BM139" i="7"/>
  <c r="BU139" i="7"/>
  <c r="CC139" i="7"/>
  <c r="AX139" i="7"/>
  <c r="BF139" i="7"/>
  <c r="BN139" i="7"/>
  <c r="BV139" i="7"/>
  <c r="AY139" i="7"/>
  <c r="BG139" i="7"/>
  <c r="BO139" i="7"/>
  <c r="BW139" i="7"/>
  <c r="CB139" i="7"/>
  <c r="AY28" i="7"/>
  <c r="BG28" i="7"/>
  <c r="BO28" i="7"/>
  <c r="BW28" i="7"/>
  <c r="AZ28" i="7"/>
  <c r="BH28" i="7"/>
  <c r="BP28" i="7"/>
  <c r="BX28" i="7"/>
  <c r="BA28" i="7"/>
  <c r="BI28" i="7"/>
  <c r="BQ28" i="7"/>
  <c r="BY28" i="7"/>
  <c r="BB28" i="7"/>
  <c r="BJ28" i="7"/>
  <c r="BR28" i="7"/>
  <c r="BZ28" i="7"/>
  <c r="AU28" i="7"/>
  <c r="BC28" i="7"/>
  <c r="BK28" i="7"/>
  <c r="BS28" i="7"/>
  <c r="CA28" i="7"/>
  <c r="AV28" i="7"/>
  <c r="BD28" i="7"/>
  <c r="BL28" i="7"/>
  <c r="BT28" i="7"/>
  <c r="CB28" i="7"/>
  <c r="AX28" i="7"/>
  <c r="BF28" i="7"/>
  <c r="BN28" i="7"/>
  <c r="BV28" i="7"/>
  <c r="AW28" i="7"/>
  <c r="BE28" i="7"/>
  <c r="BM28" i="7"/>
  <c r="BU28" i="7"/>
  <c r="CC28" i="7"/>
  <c r="FU7" i="4"/>
  <c r="NO113" i="7"/>
  <c r="FP21" i="4"/>
  <c r="FQ21" i="4" s="1"/>
  <c r="FR21" i="4" s="1"/>
  <c r="FS21" i="4" s="1"/>
  <c r="EI131" i="7"/>
  <c r="O131" i="7"/>
  <c r="KG131" i="7"/>
  <c r="KG135" i="7"/>
  <c r="EI135" i="7"/>
  <c r="AH206" i="7"/>
  <c r="QT93" i="7"/>
  <c r="O210" i="7"/>
  <c r="QB210" i="7" s="1"/>
  <c r="O207" i="7"/>
  <c r="O208" i="7"/>
  <c r="QB208" i="7" s="1"/>
  <c r="O211" i="7"/>
  <c r="QB211" i="7" s="1"/>
  <c r="O209" i="7"/>
  <c r="QB209" i="7" s="1"/>
  <c r="O114" i="7"/>
  <c r="O115" i="7"/>
  <c r="O116" i="7"/>
  <c r="O117" i="7"/>
  <c r="O118" i="7"/>
  <c r="O119" i="7"/>
  <c r="O120" i="7"/>
  <c r="O121" i="7"/>
  <c r="O122" i="7"/>
  <c r="O123" i="7"/>
  <c r="O124" i="7"/>
  <c r="O125" i="7"/>
  <c r="O126" i="7"/>
  <c r="O127" i="7"/>
  <c r="O128" i="7"/>
  <c r="O129" i="7"/>
  <c r="O132" i="7"/>
  <c r="O133" i="7"/>
  <c r="O134" i="7"/>
  <c r="EI122" i="7"/>
  <c r="EI116" i="7"/>
  <c r="EI118" i="7"/>
  <c r="EI121" i="7"/>
  <c r="EI119" i="7"/>
  <c r="EI114" i="7"/>
  <c r="EI120" i="7"/>
  <c r="EI117" i="7"/>
  <c r="EI115" i="7"/>
  <c r="EI123" i="7"/>
  <c r="EI124" i="7"/>
  <c r="EI125" i="7"/>
  <c r="EI126" i="7"/>
  <c r="EI127" i="7"/>
  <c r="EI128" i="7"/>
  <c r="EI129" i="7"/>
  <c r="EI132" i="7"/>
  <c r="EI133" i="7"/>
  <c r="EI134" i="7"/>
  <c r="KG116" i="7"/>
  <c r="KG119" i="7"/>
  <c r="KG117" i="7"/>
  <c r="KG122" i="7"/>
  <c r="KG118" i="7"/>
  <c r="KG121" i="7"/>
  <c r="KG114" i="7"/>
  <c r="KG120" i="7"/>
  <c r="KG123" i="7"/>
  <c r="KG115" i="7"/>
  <c r="KG124" i="7"/>
  <c r="KG125" i="7"/>
  <c r="KG126" i="7"/>
  <c r="KG127" i="7"/>
  <c r="KG128" i="7"/>
  <c r="KG129" i="7"/>
  <c r="KG132" i="7"/>
  <c r="KG133" i="7"/>
  <c r="KG134" i="7"/>
  <c r="QA207" i="7"/>
  <c r="O135" i="7"/>
  <c r="PQ136" i="7"/>
  <c r="LO136" i="7"/>
  <c r="KD136" i="7"/>
  <c r="DE136" i="7"/>
  <c r="PH136" i="7"/>
  <c r="LN136" i="7"/>
  <c r="KG136" i="7"/>
  <c r="JQ136" i="7"/>
  <c r="DQ136" i="7"/>
  <c r="CZ136" i="7"/>
  <c r="PO136" i="7"/>
  <c r="LE136" i="7"/>
  <c r="JX136" i="7"/>
  <c r="CY136" i="7"/>
  <c r="M136" i="7"/>
  <c r="LH136" i="7"/>
  <c r="DN136" i="7"/>
  <c r="JW136" i="7"/>
  <c r="JS136" i="7"/>
  <c r="JY136" i="7"/>
  <c r="J136" i="7"/>
  <c r="LM136" i="7"/>
  <c r="KF136" i="7"/>
  <c r="DG136" i="7"/>
  <c r="KE136" i="7"/>
  <c r="DJ136" i="7"/>
  <c r="PR136" i="7"/>
  <c r="KZ136" i="7"/>
  <c r="PM136" i="7"/>
  <c r="LK136" i="7"/>
  <c r="JZ136" i="7"/>
  <c r="DA136" i="7"/>
  <c r="PT136" i="7"/>
  <c r="LJ136" i="7"/>
  <c r="KC136" i="7"/>
  <c r="DL136" i="7"/>
  <c r="CF136" i="7"/>
  <c r="N136" i="7"/>
  <c r="PK136" i="7"/>
  <c r="LA136" i="7"/>
  <c r="JT136" i="7"/>
  <c r="DK136" i="7"/>
  <c r="PJ136" i="7"/>
  <c r="PF136" i="7"/>
  <c r="KA136" i="7"/>
  <c r="LP136" i="7"/>
  <c r="DF136" i="7"/>
  <c r="L136" i="7"/>
  <c r="PN136" i="7"/>
  <c r="PI136" i="7"/>
  <c r="LG136" i="7"/>
  <c r="JV136" i="7"/>
  <c r="DM136" i="7"/>
  <c r="PP136" i="7"/>
  <c r="LF136" i="7"/>
  <c r="DH136" i="7"/>
  <c r="PG136" i="7"/>
  <c r="JP136" i="7"/>
  <c r="PV136" i="7"/>
  <c r="PE136" i="7"/>
  <c r="LC136" i="7"/>
  <c r="JR136" i="7"/>
  <c r="DI136" i="7"/>
  <c r="K136" i="7"/>
  <c r="PL136" i="7"/>
  <c r="LB136" i="7"/>
  <c r="JU136" i="7"/>
  <c r="DD136" i="7"/>
  <c r="PS136" i="7"/>
  <c r="LI136" i="7"/>
  <c r="KB136" i="7"/>
  <c r="DC136" i="7"/>
  <c r="JO136" i="7"/>
  <c r="LD136" i="7"/>
  <c r="DB136" i="7"/>
  <c r="LL136" i="7"/>
  <c r="O136" i="7"/>
  <c r="QT113" i="7"/>
  <c r="QT206" i="7" s="1"/>
  <c r="AH113" i="7"/>
  <c r="E29" i="7"/>
  <c r="CK27" i="7"/>
  <c r="DA27" i="7"/>
  <c r="CJ27" i="7"/>
  <c r="CZ27" i="7"/>
  <c r="CH27" i="7"/>
  <c r="DN27" i="7"/>
  <c r="DG27" i="7"/>
  <c r="DK27" i="7"/>
  <c r="LA27" i="7"/>
  <c r="KZ27" i="7"/>
  <c r="CS27" i="7"/>
  <c r="DI27" i="7"/>
  <c r="CR27" i="7"/>
  <c r="DH27" i="7"/>
  <c r="CX27" i="7"/>
  <c r="CQ27" i="7"/>
  <c r="CM27" i="7"/>
  <c r="LB27" i="7"/>
  <c r="DM27" i="7"/>
  <c r="DL27" i="7"/>
  <c r="CY27" i="7"/>
  <c r="DB27" i="7"/>
  <c r="CO27" i="7"/>
  <c r="DE27" i="7"/>
  <c r="CN27" i="7"/>
  <c r="DD27" i="7"/>
  <c r="CP27" i="7"/>
  <c r="CI27" i="7"/>
  <c r="CT27" i="7"/>
  <c r="CL27" i="7"/>
  <c r="DC27" i="7"/>
  <c r="DJ27" i="7"/>
  <c r="CW27" i="7"/>
  <c r="CV27" i="7"/>
  <c r="DF27" i="7"/>
  <c r="CU27" i="7"/>
  <c r="LC27" i="7"/>
  <c r="O81" i="7"/>
  <c r="QB81" i="7" s="1"/>
  <c r="KH22" i="7"/>
  <c r="IC27" i="7"/>
  <c r="EI23" i="7"/>
  <c r="EI24" i="7"/>
  <c r="EI26" i="7"/>
  <c r="EI25" i="7"/>
  <c r="IZ21" i="7"/>
  <c r="IX22" i="7"/>
  <c r="DU27" i="7"/>
  <c r="FC27" i="7"/>
  <c r="DT27" i="7"/>
  <c r="M27" i="7"/>
  <c r="GP27" i="7"/>
  <c r="FW22" i="7"/>
  <c r="EJ22" i="7"/>
  <c r="EJ136" i="7" s="1"/>
  <c r="PG27" i="7"/>
  <c r="PS27" i="7"/>
  <c r="PE27" i="7"/>
  <c r="PO27" i="7"/>
  <c r="L27" i="7"/>
  <c r="PK27" i="7"/>
  <c r="PN27" i="7"/>
  <c r="PQ27" i="7"/>
  <c r="PT27" i="7"/>
  <c r="PM27" i="7"/>
  <c r="PI27" i="7"/>
  <c r="O27" i="7"/>
  <c r="PR27" i="7"/>
  <c r="PP27" i="7"/>
  <c r="PF27" i="7"/>
  <c r="PL27" i="7"/>
  <c r="PH27" i="7"/>
  <c r="PJ27" i="7"/>
  <c r="GO37" i="7"/>
  <c r="JN37" i="7"/>
  <c r="GN37" i="7"/>
  <c r="H37" i="7"/>
  <c r="I37" i="7"/>
  <c r="CE37" i="7"/>
  <c r="GP37" i="7"/>
  <c r="KY37" i="7"/>
  <c r="MZ37" i="7"/>
  <c r="K27" i="7"/>
  <c r="O23" i="7"/>
  <c r="O24" i="7"/>
  <c r="O25" i="7"/>
  <c r="O26" i="7"/>
  <c r="J27" i="7"/>
  <c r="N27" i="7"/>
  <c r="GW22" i="7"/>
  <c r="QH2" i="7"/>
  <c r="V78" i="7"/>
  <c r="PV27" i="7"/>
  <c r="O84" i="7"/>
  <c r="QB84" i="7" s="1"/>
  <c r="O83" i="7"/>
  <c r="QB83" i="7" s="1"/>
  <c r="O82" i="7"/>
  <c r="QB82" i="7" s="1"/>
  <c r="O80" i="7"/>
  <c r="QB80" i="7" s="1"/>
  <c r="O79" i="7"/>
  <c r="QB79" i="7" s="1"/>
  <c r="P22" i="7"/>
  <c r="QB22" i="7"/>
  <c r="QB78" i="7" s="1"/>
  <c r="OL140" i="7" l="1"/>
  <c r="OM140" i="7"/>
  <c r="E141" i="7"/>
  <c r="E176" i="7"/>
  <c r="BB140" i="7"/>
  <c r="BJ140" i="7"/>
  <c r="BR140" i="7"/>
  <c r="BZ140" i="7"/>
  <c r="CB140" i="7"/>
  <c r="AU140" i="7"/>
  <c r="BC140" i="7"/>
  <c r="BK140" i="7"/>
  <c r="BS140" i="7"/>
  <c r="CA140" i="7"/>
  <c r="AV140" i="7"/>
  <c r="BD140" i="7"/>
  <c r="BL140" i="7"/>
  <c r="BT140" i="7"/>
  <c r="AW140" i="7"/>
  <c r="BE140" i="7"/>
  <c r="BM140" i="7"/>
  <c r="BU140" i="7"/>
  <c r="AX140" i="7"/>
  <c r="BF140" i="7"/>
  <c r="BN140" i="7"/>
  <c r="BV140" i="7"/>
  <c r="CC140" i="7"/>
  <c r="AY140" i="7"/>
  <c r="BG140" i="7"/>
  <c r="BO140" i="7"/>
  <c r="BW140" i="7"/>
  <c r="AZ140" i="7"/>
  <c r="BH140" i="7"/>
  <c r="BP140" i="7"/>
  <c r="BX140" i="7"/>
  <c r="BA140" i="7"/>
  <c r="BI140" i="7"/>
  <c r="BQ140" i="7"/>
  <c r="BY140" i="7"/>
  <c r="AV29" i="7"/>
  <c r="BD29" i="7"/>
  <c r="BL29" i="7"/>
  <c r="BT29" i="7"/>
  <c r="CB29" i="7"/>
  <c r="AW29" i="7"/>
  <c r="BE29" i="7"/>
  <c r="BM29" i="7"/>
  <c r="BU29" i="7"/>
  <c r="CC29" i="7"/>
  <c r="AX29" i="7"/>
  <c r="BF29" i="7"/>
  <c r="BN29" i="7"/>
  <c r="BV29" i="7"/>
  <c r="AY29" i="7"/>
  <c r="BG29" i="7"/>
  <c r="BO29" i="7"/>
  <c r="BW29" i="7"/>
  <c r="AZ29" i="7"/>
  <c r="BH29" i="7"/>
  <c r="BP29" i="7"/>
  <c r="BX29" i="7"/>
  <c r="BA29" i="7"/>
  <c r="BI29" i="7"/>
  <c r="BQ29" i="7"/>
  <c r="BY29" i="7"/>
  <c r="AU29" i="7"/>
  <c r="BC29" i="7"/>
  <c r="BK29" i="7"/>
  <c r="BS29" i="7"/>
  <c r="CA29" i="7"/>
  <c r="BR29" i="7"/>
  <c r="BZ29" i="7"/>
  <c r="BJ29" i="7"/>
  <c r="BB29" i="7"/>
  <c r="FV7" i="4"/>
  <c r="NP113" i="7"/>
  <c r="KH131" i="7"/>
  <c r="AI206" i="7"/>
  <c r="QU93" i="7"/>
  <c r="P136" i="7"/>
  <c r="P131" i="7"/>
  <c r="EJ131" i="7"/>
  <c r="KH116" i="7"/>
  <c r="KH121" i="7"/>
  <c r="KH119" i="7"/>
  <c r="KH122" i="7"/>
  <c r="KH120" i="7"/>
  <c r="KH123" i="7"/>
  <c r="KH114" i="7"/>
  <c r="KH118" i="7"/>
  <c r="KH117" i="7"/>
  <c r="KH115" i="7"/>
  <c r="KH124" i="7"/>
  <c r="KH125" i="7"/>
  <c r="KH126" i="7"/>
  <c r="KH127" i="7"/>
  <c r="KH128" i="7"/>
  <c r="KH129" i="7"/>
  <c r="KH132" i="7"/>
  <c r="KH133" i="7"/>
  <c r="KH134" i="7"/>
  <c r="KH135" i="7"/>
  <c r="EJ27" i="7"/>
  <c r="EJ116" i="7"/>
  <c r="EJ119" i="7"/>
  <c r="EJ122" i="7"/>
  <c r="EJ121" i="7"/>
  <c r="EJ120" i="7"/>
  <c r="EJ114" i="7"/>
  <c r="EJ123" i="7"/>
  <c r="EJ118" i="7"/>
  <c r="EJ115" i="7"/>
  <c r="EJ117" i="7"/>
  <c r="EJ124" i="7"/>
  <c r="EJ125" i="7"/>
  <c r="EJ126" i="7"/>
  <c r="EJ127" i="7"/>
  <c r="EJ128" i="7"/>
  <c r="EJ129" i="7"/>
  <c r="EJ132" i="7"/>
  <c r="EJ133" i="7"/>
  <c r="EJ134" i="7"/>
  <c r="EJ135" i="7"/>
  <c r="QB207" i="7"/>
  <c r="P211" i="7"/>
  <c r="QC211" i="7" s="1"/>
  <c r="P208" i="7"/>
  <c r="QC208" i="7" s="1"/>
  <c r="P209" i="7"/>
  <c r="QC209" i="7" s="1"/>
  <c r="P210" i="7"/>
  <c r="QC210" i="7" s="1"/>
  <c r="P207" i="7"/>
  <c r="P114" i="7"/>
  <c r="P115" i="7"/>
  <c r="P116" i="7"/>
  <c r="P117" i="7"/>
  <c r="P118" i="7"/>
  <c r="P119" i="7"/>
  <c r="P120" i="7"/>
  <c r="P121" i="7"/>
  <c r="P122" i="7"/>
  <c r="P123" i="7"/>
  <c r="P124" i="7"/>
  <c r="P125" i="7"/>
  <c r="P126" i="7"/>
  <c r="P127" i="7"/>
  <c r="P128" i="7"/>
  <c r="P129" i="7"/>
  <c r="P132" i="7"/>
  <c r="P133" i="7"/>
  <c r="P134" i="7"/>
  <c r="P135" i="7"/>
  <c r="KH136" i="7"/>
  <c r="QU113" i="7"/>
  <c r="QU206" i="7" s="1"/>
  <c r="AI113" i="7"/>
  <c r="PH137" i="7"/>
  <c r="PS137" i="7"/>
  <c r="PF137" i="7"/>
  <c r="LL137" i="7"/>
  <c r="PM137" i="7"/>
  <c r="LI137" i="7"/>
  <c r="JY137" i="7"/>
  <c r="DH137" i="7"/>
  <c r="J137" i="7"/>
  <c r="LG137" i="7"/>
  <c r="JX137" i="7"/>
  <c r="M137" i="7"/>
  <c r="KE137" i="7"/>
  <c r="JO137" i="7"/>
  <c r="DB137" i="7"/>
  <c r="KD137" i="7"/>
  <c r="DM137" i="7"/>
  <c r="JV137" i="7"/>
  <c r="O137" i="7"/>
  <c r="KH137" i="7"/>
  <c r="PL137" i="7"/>
  <c r="PG137" i="7"/>
  <c r="LP137" i="7"/>
  <c r="LN137" i="7"/>
  <c r="KC137" i="7"/>
  <c r="DC137" i="7"/>
  <c r="LA137" i="7"/>
  <c r="JS137" i="7"/>
  <c r="PT137" i="7"/>
  <c r="PO137" i="7"/>
  <c r="PR137" i="7"/>
  <c r="LH137" i="7"/>
  <c r="LC137" i="7"/>
  <c r="JU137" i="7"/>
  <c r="DD137" i="7"/>
  <c r="PI137" i="7"/>
  <c r="LB137" i="7"/>
  <c r="JT137" i="7"/>
  <c r="DK137" i="7"/>
  <c r="PV137" i="7"/>
  <c r="LK137" i="7"/>
  <c r="KA137" i="7"/>
  <c r="DN137" i="7"/>
  <c r="P137" i="7"/>
  <c r="LJ137" i="7"/>
  <c r="DI137" i="7"/>
  <c r="DE137" i="7"/>
  <c r="PJ137" i="7"/>
  <c r="KZ137" i="7"/>
  <c r="N137" i="7"/>
  <c r="DF137" i="7"/>
  <c r="PQ137" i="7"/>
  <c r="K137" i="7"/>
  <c r="PP137" i="7"/>
  <c r="PK137" i="7"/>
  <c r="PN137" i="7"/>
  <c r="LD137" i="7"/>
  <c r="KG137" i="7"/>
  <c r="JQ137" i="7"/>
  <c r="DQ137" i="7"/>
  <c r="CZ137" i="7"/>
  <c r="KF137" i="7"/>
  <c r="JP137" i="7"/>
  <c r="DG137" i="7"/>
  <c r="LF137" i="7"/>
  <c r="JW137" i="7"/>
  <c r="DJ137" i="7"/>
  <c r="L137" i="7"/>
  <c r="LO137" i="7"/>
  <c r="DA137" i="7"/>
  <c r="LE137" i="7"/>
  <c r="JR137" i="7"/>
  <c r="DL137" i="7"/>
  <c r="CF137" i="7"/>
  <c r="LM137" i="7"/>
  <c r="KB137" i="7"/>
  <c r="JZ137" i="7"/>
  <c r="CI28" i="7"/>
  <c r="CY28" i="7"/>
  <c r="CL28" i="7"/>
  <c r="DB28" i="7"/>
  <c r="CN28" i="7"/>
  <c r="CO28" i="7"/>
  <c r="CR28" i="7"/>
  <c r="CJ28" i="7"/>
  <c r="CZ28" i="7"/>
  <c r="LD28" i="7"/>
  <c r="CM28" i="7"/>
  <c r="DC28" i="7"/>
  <c r="CP28" i="7"/>
  <c r="DF28" i="7"/>
  <c r="CV28" i="7"/>
  <c r="DH28" i="7"/>
  <c r="CK28" i="7"/>
  <c r="CQ28" i="7"/>
  <c r="CT28" i="7"/>
  <c r="DD28" i="7"/>
  <c r="CS28" i="7"/>
  <c r="LC28" i="7"/>
  <c r="CU28" i="7"/>
  <c r="DK28" i="7"/>
  <c r="CX28" i="7"/>
  <c r="DN28" i="7"/>
  <c r="DL28" i="7"/>
  <c r="DM28" i="7"/>
  <c r="DI28" i="7"/>
  <c r="LB28" i="7"/>
  <c r="DA28" i="7"/>
  <c r="CW28" i="7"/>
  <c r="KZ28" i="7"/>
  <c r="DG28" i="7"/>
  <c r="DJ28" i="7"/>
  <c r="DE28" i="7"/>
  <c r="LA28" i="7"/>
  <c r="P81" i="7"/>
  <c r="QC81" i="7" s="1"/>
  <c r="KI22" i="7"/>
  <c r="EJ24" i="7"/>
  <c r="EJ23" i="7"/>
  <c r="EJ26" i="7"/>
  <c r="EJ25" i="7"/>
  <c r="IC28" i="7"/>
  <c r="JA21" i="7"/>
  <c r="IY22" i="7"/>
  <c r="DT28" i="7"/>
  <c r="DV28" i="7"/>
  <c r="DU28" i="7"/>
  <c r="L28" i="7"/>
  <c r="FC28" i="7"/>
  <c r="GP28" i="7"/>
  <c r="FX22" i="7"/>
  <c r="EK22" i="7"/>
  <c r="PG28" i="7"/>
  <c r="PH28" i="7"/>
  <c r="PM28" i="7"/>
  <c r="PL28" i="7"/>
  <c r="PN28" i="7"/>
  <c r="PJ28" i="7"/>
  <c r="PT28" i="7"/>
  <c r="PS28" i="7"/>
  <c r="PR28" i="7"/>
  <c r="PF28" i="7"/>
  <c r="PP28" i="7"/>
  <c r="PI28" i="7"/>
  <c r="PO28" i="7"/>
  <c r="PQ28" i="7"/>
  <c r="PK28" i="7"/>
  <c r="MZ38" i="7"/>
  <c r="GO38" i="7"/>
  <c r="H38" i="7"/>
  <c r="GP38" i="7"/>
  <c r="GN38" i="7"/>
  <c r="CE38" i="7"/>
  <c r="KY38" i="7"/>
  <c r="JN38" i="7"/>
  <c r="N28" i="7"/>
  <c r="J28" i="7"/>
  <c r="P28" i="7"/>
  <c r="O28" i="7"/>
  <c r="M28" i="7"/>
  <c r="K28" i="7"/>
  <c r="P23" i="7"/>
  <c r="P24" i="7"/>
  <c r="P25" i="7"/>
  <c r="P26" i="7"/>
  <c r="P27" i="7"/>
  <c r="GX22" i="7"/>
  <c r="PV28" i="7"/>
  <c r="QI2" i="7"/>
  <c r="W78" i="7"/>
  <c r="O86" i="7"/>
  <c r="E30" i="7"/>
  <c r="P84" i="7"/>
  <c r="QC84" i="7" s="1"/>
  <c r="P83" i="7"/>
  <c r="QC83" i="7" s="1"/>
  <c r="P82" i="7"/>
  <c r="QC82" i="7" s="1"/>
  <c r="P80" i="7"/>
  <c r="QC80" i="7" s="1"/>
  <c r="P79" i="7"/>
  <c r="QC79" i="7" s="1"/>
  <c r="Q22" i="7"/>
  <c r="QC22" i="7"/>
  <c r="QC78" i="7" s="1"/>
  <c r="OM141" i="7" l="1"/>
  <c r="OL141" i="7"/>
  <c r="E142" i="7"/>
  <c r="E177" i="7"/>
  <c r="AU141" i="7"/>
  <c r="BC141" i="7"/>
  <c r="BK141" i="7"/>
  <c r="BS141" i="7"/>
  <c r="CA141" i="7"/>
  <c r="CB141" i="7"/>
  <c r="AV141" i="7"/>
  <c r="BD141" i="7"/>
  <c r="BL141" i="7"/>
  <c r="BT141" i="7"/>
  <c r="AW141" i="7"/>
  <c r="BE141" i="7"/>
  <c r="BM141" i="7"/>
  <c r="BU141" i="7"/>
  <c r="CC141" i="7"/>
  <c r="AX141" i="7"/>
  <c r="BF141" i="7"/>
  <c r="BN141" i="7"/>
  <c r="BV141" i="7"/>
  <c r="AY141" i="7"/>
  <c r="BG141" i="7"/>
  <c r="BO141" i="7"/>
  <c r="BW141" i="7"/>
  <c r="AZ141" i="7"/>
  <c r="BH141" i="7"/>
  <c r="BP141" i="7"/>
  <c r="BX141" i="7"/>
  <c r="BA141" i="7"/>
  <c r="BI141" i="7"/>
  <c r="BQ141" i="7"/>
  <c r="BY141" i="7"/>
  <c r="BB141" i="7"/>
  <c r="BJ141" i="7"/>
  <c r="BR141" i="7"/>
  <c r="BZ141" i="7"/>
  <c r="BA30" i="7"/>
  <c r="BI30" i="7"/>
  <c r="BQ30" i="7"/>
  <c r="BY30" i="7"/>
  <c r="BB30" i="7"/>
  <c r="BJ30" i="7"/>
  <c r="BR30" i="7"/>
  <c r="BZ30" i="7"/>
  <c r="AU30" i="7"/>
  <c r="BC30" i="7"/>
  <c r="BK30" i="7"/>
  <c r="BS30" i="7"/>
  <c r="CA30" i="7"/>
  <c r="AV30" i="7"/>
  <c r="BD30" i="7"/>
  <c r="BL30" i="7"/>
  <c r="BT30" i="7"/>
  <c r="CB30" i="7"/>
  <c r="AW30" i="7"/>
  <c r="BE30" i="7"/>
  <c r="BM30" i="7"/>
  <c r="BU30" i="7"/>
  <c r="CC30" i="7"/>
  <c r="AX30" i="7"/>
  <c r="BF30" i="7"/>
  <c r="BN30" i="7"/>
  <c r="BV30" i="7"/>
  <c r="AZ30" i="7"/>
  <c r="BH30" i="7"/>
  <c r="BP30" i="7"/>
  <c r="BX30" i="7"/>
  <c r="AY30" i="7"/>
  <c r="BG30" i="7"/>
  <c r="BO30" i="7"/>
  <c r="BW30" i="7"/>
  <c r="Q137" i="7"/>
  <c r="FW7" i="4"/>
  <c r="NQ113" i="7"/>
  <c r="EK131" i="7"/>
  <c r="Q131" i="7"/>
  <c r="AJ206" i="7"/>
  <c r="QV93" i="7"/>
  <c r="KI131" i="7"/>
  <c r="KI137" i="7"/>
  <c r="Q81" i="7"/>
  <c r="QD81" i="7" s="1"/>
  <c r="Q211" i="7"/>
  <c r="QD211" i="7" s="1"/>
  <c r="Q209" i="7"/>
  <c r="QD209" i="7" s="1"/>
  <c r="Q208" i="7"/>
  <c r="QD208" i="7" s="1"/>
  <c r="Q210" i="7"/>
  <c r="QD210" i="7" s="1"/>
  <c r="Q207" i="7"/>
  <c r="Q114" i="7"/>
  <c r="Q115" i="7"/>
  <c r="Q116" i="7"/>
  <c r="Q117" i="7"/>
  <c r="Q118" i="7"/>
  <c r="Q119" i="7"/>
  <c r="Q120" i="7"/>
  <c r="Q121" i="7"/>
  <c r="Q122" i="7"/>
  <c r="Q123" i="7"/>
  <c r="Q124" i="7"/>
  <c r="Q125" i="7"/>
  <c r="Q126" i="7"/>
  <c r="Q127" i="7"/>
  <c r="Q128" i="7"/>
  <c r="Q129" i="7"/>
  <c r="Q132" i="7"/>
  <c r="Q133" i="7"/>
  <c r="Q134" i="7"/>
  <c r="Q135" i="7"/>
  <c r="Q136" i="7"/>
  <c r="QC207" i="7"/>
  <c r="EK122" i="7"/>
  <c r="EK118" i="7"/>
  <c r="EK119" i="7"/>
  <c r="EK114" i="7"/>
  <c r="EK116" i="7"/>
  <c r="EK115" i="7"/>
  <c r="EK117" i="7"/>
  <c r="EK120" i="7"/>
  <c r="EK121" i="7"/>
  <c r="EK123" i="7"/>
  <c r="EK124" i="7"/>
  <c r="EK125" i="7"/>
  <c r="EK126" i="7"/>
  <c r="EK127" i="7"/>
  <c r="EK128" i="7"/>
  <c r="EK129" i="7"/>
  <c r="EK132" i="7"/>
  <c r="EK133" i="7"/>
  <c r="EK134" i="7"/>
  <c r="EK135" i="7"/>
  <c r="EK136" i="7"/>
  <c r="EK137" i="7"/>
  <c r="KI121" i="7"/>
  <c r="KI122" i="7"/>
  <c r="KI118" i="7"/>
  <c r="KI116" i="7"/>
  <c r="KI114" i="7"/>
  <c r="KI119" i="7"/>
  <c r="KI120" i="7"/>
  <c r="KI117" i="7"/>
  <c r="KI115" i="7"/>
  <c r="KI123" i="7"/>
  <c r="KI124" i="7"/>
  <c r="KI125" i="7"/>
  <c r="KI126" i="7"/>
  <c r="KI127" i="7"/>
  <c r="KI128" i="7"/>
  <c r="KI129" i="7"/>
  <c r="KI132" i="7"/>
  <c r="KI133" i="7"/>
  <c r="KI134" i="7"/>
  <c r="KI135" i="7"/>
  <c r="KI136" i="7"/>
  <c r="PO138" i="7"/>
  <c r="LE138" i="7"/>
  <c r="JX138" i="7"/>
  <c r="M138" i="7"/>
  <c r="LL138" i="7"/>
  <c r="KE138" i="7"/>
  <c r="JO138" i="7"/>
  <c r="DB138" i="7"/>
  <c r="PQ138" i="7"/>
  <c r="LO138" i="7"/>
  <c r="KD138" i="7"/>
  <c r="DE138" i="7"/>
  <c r="PT138" i="7"/>
  <c r="LB138" i="7"/>
  <c r="PP138" i="7"/>
  <c r="JU138" i="7"/>
  <c r="JQ138" i="7"/>
  <c r="DH138" i="7"/>
  <c r="LF138" i="7"/>
  <c r="JP138" i="7"/>
  <c r="DG138" i="7"/>
  <c r="LD138" i="7"/>
  <c r="JW138" i="7"/>
  <c r="DQ138" i="7"/>
  <c r="LN138" i="7"/>
  <c r="PK138" i="7"/>
  <c r="LA138" i="7"/>
  <c r="JT138" i="7"/>
  <c r="DK138" i="7"/>
  <c r="PR138" i="7"/>
  <c r="LH138" i="7"/>
  <c r="KA138" i="7"/>
  <c r="DN138" i="7"/>
  <c r="P138" i="7"/>
  <c r="PM138" i="7"/>
  <c r="LK138" i="7"/>
  <c r="JZ138" i="7"/>
  <c r="DA138" i="7"/>
  <c r="LJ138" i="7"/>
  <c r="DL138" i="7"/>
  <c r="KC138" i="7"/>
  <c r="N138" i="7"/>
  <c r="PG138" i="7"/>
  <c r="LM138" i="7"/>
  <c r="KF138" i="7"/>
  <c r="DJ138" i="7"/>
  <c r="PI138" i="7"/>
  <c r="LG138" i="7"/>
  <c r="JY138" i="7"/>
  <c r="PS138" i="7"/>
  <c r="LI138" i="7"/>
  <c r="KB138" i="7"/>
  <c r="DC138" i="7"/>
  <c r="Q138" i="7"/>
  <c r="PJ138" i="7"/>
  <c r="LP138" i="7"/>
  <c r="KZ138" i="7"/>
  <c r="KI138" i="7"/>
  <c r="JS138" i="7"/>
  <c r="DF138" i="7"/>
  <c r="PV138" i="7"/>
  <c r="LC138" i="7"/>
  <c r="KH138" i="7"/>
  <c r="JR138" i="7"/>
  <c r="DI138" i="7"/>
  <c r="K138" i="7"/>
  <c r="DD138" i="7"/>
  <c r="J138" i="7"/>
  <c r="KG138" i="7"/>
  <c r="CF138" i="7"/>
  <c r="PN138" i="7"/>
  <c r="L138" i="7"/>
  <c r="JV138" i="7"/>
  <c r="DM138" i="7"/>
  <c r="O138" i="7"/>
  <c r="PL138" i="7"/>
  <c r="PH138" i="7"/>
  <c r="QV113" i="7"/>
  <c r="QV206" i="7" s="1"/>
  <c r="AJ113" i="7"/>
  <c r="CK29" i="7"/>
  <c r="DA29" i="7"/>
  <c r="CR29" i="7"/>
  <c r="DH29" i="7"/>
  <c r="DB29" i="7"/>
  <c r="CU29" i="7"/>
  <c r="DF29" i="7"/>
  <c r="DM29" i="7"/>
  <c r="LB29" i="7"/>
  <c r="LE29" i="7"/>
  <c r="KZ29" i="7"/>
  <c r="CW29" i="7"/>
  <c r="CN29" i="7"/>
  <c r="DD29" i="7"/>
  <c r="CT29" i="7"/>
  <c r="CM29" i="7"/>
  <c r="CP29" i="7"/>
  <c r="DK29" i="7"/>
  <c r="CY29" i="7"/>
  <c r="LD29" i="7"/>
  <c r="CO29" i="7"/>
  <c r="DE29" i="7"/>
  <c r="CV29" i="7"/>
  <c r="DL29" i="7"/>
  <c r="DI29" i="7"/>
  <c r="DC29" i="7"/>
  <c r="CQ29" i="7"/>
  <c r="CX29" i="7"/>
  <c r="LC29" i="7"/>
  <c r="CS29" i="7"/>
  <c r="CJ29" i="7"/>
  <c r="CZ29" i="7"/>
  <c r="CL29" i="7"/>
  <c r="DN29" i="7"/>
  <c r="DJ29" i="7"/>
  <c r="DG29" i="7"/>
  <c r="LA29" i="7"/>
  <c r="KJ22" i="7"/>
  <c r="IC29" i="7"/>
  <c r="EK24" i="7"/>
  <c r="EK23" i="7"/>
  <c r="EK26" i="7"/>
  <c r="EK25" i="7"/>
  <c r="EK27" i="7"/>
  <c r="EK28" i="7"/>
  <c r="JB21" i="7"/>
  <c r="IZ22" i="7"/>
  <c r="K29" i="7"/>
  <c r="FC29" i="7"/>
  <c r="GP29" i="7"/>
  <c r="DW29" i="7"/>
  <c r="DU29" i="7"/>
  <c r="DV29" i="7"/>
  <c r="FY22" i="7"/>
  <c r="EL22" i="7"/>
  <c r="PM29" i="7"/>
  <c r="PR29" i="7"/>
  <c r="PJ29" i="7"/>
  <c r="PI29" i="7"/>
  <c r="PQ29" i="7"/>
  <c r="PO29" i="7"/>
  <c r="PT29" i="7"/>
  <c r="PG29" i="7"/>
  <c r="PP29" i="7"/>
  <c r="PN29" i="7"/>
  <c r="PL29" i="7"/>
  <c r="PH29" i="7"/>
  <c r="PS29" i="7"/>
  <c r="PK29" i="7"/>
  <c r="KY39" i="7"/>
  <c r="CE39" i="7"/>
  <c r="GP39" i="7"/>
  <c r="MZ39" i="7"/>
  <c r="GO39" i="7"/>
  <c r="H39" i="7"/>
  <c r="JN39" i="7"/>
  <c r="I39" i="7"/>
  <c r="GN39" i="7"/>
  <c r="M29" i="7"/>
  <c r="N29" i="7"/>
  <c r="L29" i="7"/>
  <c r="O29" i="7"/>
  <c r="Q23" i="7"/>
  <c r="Q24" i="7"/>
  <c r="Q25" i="7"/>
  <c r="Q26" i="7"/>
  <c r="Q27" i="7"/>
  <c r="Q28" i="7"/>
  <c r="Q29" i="7"/>
  <c r="P29" i="7"/>
  <c r="J29" i="7"/>
  <c r="GY22" i="7"/>
  <c r="QJ2" i="7"/>
  <c r="X78" i="7"/>
  <c r="PV29" i="7"/>
  <c r="Q84" i="7"/>
  <c r="QD84" i="7" s="1"/>
  <c r="Q83" i="7"/>
  <c r="QD83" i="7" s="1"/>
  <c r="Q82" i="7"/>
  <c r="QD82" i="7" s="1"/>
  <c r="Q80" i="7"/>
  <c r="QD80" i="7" s="1"/>
  <c r="Q79" i="7"/>
  <c r="QD79" i="7" s="1"/>
  <c r="QD22" i="7"/>
  <c r="QD78" i="7" s="1"/>
  <c r="R22" i="7"/>
  <c r="E31" i="7"/>
  <c r="P86" i="7"/>
  <c r="OL142" i="7" l="1"/>
  <c r="OM142" i="7"/>
  <c r="E143" i="7"/>
  <c r="E178" i="7"/>
  <c r="AW142" i="7"/>
  <c r="BE142" i="7"/>
  <c r="BM142" i="7"/>
  <c r="BU142" i="7"/>
  <c r="AX142" i="7"/>
  <c r="BF142" i="7"/>
  <c r="BN142" i="7"/>
  <c r="BV142" i="7"/>
  <c r="AY142" i="7"/>
  <c r="BG142" i="7"/>
  <c r="BO142" i="7"/>
  <c r="BW142" i="7"/>
  <c r="AZ142" i="7"/>
  <c r="BH142" i="7"/>
  <c r="BP142" i="7"/>
  <c r="BX142" i="7"/>
  <c r="BA142" i="7"/>
  <c r="BI142" i="7"/>
  <c r="BQ142" i="7"/>
  <c r="BY142" i="7"/>
  <c r="BB142" i="7"/>
  <c r="BJ142" i="7"/>
  <c r="BR142" i="7"/>
  <c r="BZ142" i="7"/>
  <c r="CC142" i="7"/>
  <c r="AU142" i="7"/>
  <c r="BC142" i="7"/>
  <c r="BK142" i="7"/>
  <c r="BS142" i="7"/>
  <c r="CA142" i="7"/>
  <c r="CB142" i="7"/>
  <c r="AV142" i="7"/>
  <c r="BD142" i="7"/>
  <c r="BL142" i="7"/>
  <c r="BT142" i="7"/>
  <c r="AX31" i="7"/>
  <c r="BF31" i="7"/>
  <c r="BN31" i="7"/>
  <c r="BV31" i="7"/>
  <c r="AY31" i="7"/>
  <c r="BG31" i="7"/>
  <c r="BO31" i="7"/>
  <c r="BW31" i="7"/>
  <c r="AZ31" i="7"/>
  <c r="BH31" i="7"/>
  <c r="BP31" i="7"/>
  <c r="BX31" i="7"/>
  <c r="BA31" i="7"/>
  <c r="BI31" i="7"/>
  <c r="BQ31" i="7"/>
  <c r="BY31" i="7"/>
  <c r="BB31" i="7"/>
  <c r="BJ31" i="7"/>
  <c r="BR31" i="7"/>
  <c r="BZ31" i="7"/>
  <c r="AU31" i="7"/>
  <c r="BC31" i="7"/>
  <c r="BK31" i="7"/>
  <c r="BS31" i="7"/>
  <c r="CA31" i="7"/>
  <c r="AW31" i="7"/>
  <c r="BE31" i="7"/>
  <c r="BM31" i="7"/>
  <c r="BU31" i="7"/>
  <c r="CC31" i="7"/>
  <c r="BL31" i="7"/>
  <c r="BT31" i="7"/>
  <c r="CB31" i="7"/>
  <c r="BD31" i="7"/>
  <c r="AV31" i="7"/>
  <c r="FX7" i="4"/>
  <c r="NR113" i="7"/>
  <c r="EL138" i="7"/>
  <c r="EL131" i="7"/>
  <c r="R131" i="7"/>
  <c r="KJ131" i="7"/>
  <c r="QW93" i="7"/>
  <c r="AK206" i="7"/>
  <c r="QD207" i="7"/>
  <c r="KJ122" i="7"/>
  <c r="KJ116" i="7"/>
  <c r="KJ120" i="7"/>
  <c r="KJ119" i="7"/>
  <c r="KJ115" i="7"/>
  <c r="KJ123" i="7"/>
  <c r="KJ114" i="7"/>
  <c r="KJ117" i="7"/>
  <c r="KJ118" i="7"/>
  <c r="KJ121" i="7"/>
  <c r="KJ124" i="7"/>
  <c r="KJ125" i="7"/>
  <c r="KJ126" i="7"/>
  <c r="KJ127" i="7"/>
  <c r="KJ128" i="7"/>
  <c r="KJ129" i="7"/>
  <c r="KJ132" i="7"/>
  <c r="KJ133" i="7"/>
  <c r="KJ134" i="7"/>
  <c r="KJ135" i="7"/>
  <c r="KJ136" i="7"/>
  <c r="KJ137" i="7"/>
  <c r="KJ138" i="7"/>
  <c r="EL29" i="7"/>
  <c r="EL118" i="7"/>
  <c r="EL122" i="7"/>
  <c r="EL119" i="7"/>
  <c r="EL121" i="7"/>
  <c r="EL117" i="7"/>
  <c r="EL123" i="7"/>
  <c r="EL116" i="7"/>
  <c r="EL114" i="7"/>
  <c r="EL120" i="7"/>
  <c r="EL115" i="7"/>
  <c r="EL124" i="7"/>
  <c r="EL125" i="7"/>
  <c r="EL126" i="7"/>
  <c r="EL127" i="7"/>
  <c r="EL128" i="7"/>
  <c r="EL129" i="7"/>
  <c r="EL132" i="7"/>
  <c r="EL133" i="7"/>
  <c r="EL134" i="7"/>
  <c r="EL135" i="7"/>
  <c r="EL136" i="7"/>
  <c r="EL137" i="7"/>
  <c r="R81" i="7"/>
  <c r="QE81" i="7" s="1"/>
  <c r="R208" i="7"/>
  <c r="QE208" i="7" s="1"/>
  <c r="R209" i="7"/>
  <c r="QE209" i="7" s="1"/>
  <c r="R210" i="7"/>
  <c r="QE210" i="7" s="1"/>
  <c r="R207" i="7"/>
  <c r="R211" i="7"/>
  <c r="QE211" i="7" s="1"/>
  <c r="R114" i="7"/>
  <c r="R115" i="7"/>
  <c r="R116" i="7"/>
  <c r="R117" i="7"/>
  <c r="R118" i="7"/>
  <c r="R119" i="7"/>
  <c r="R120" i="7"/>
  <c r="R121" i="7"/>
  <c r="R122" i="7"/>
  <c r="R123" i="7"/>
  <c r="R124" i="7"/>
  <c r="R125" i="7"/>
  <c r="R126" i="7"/>
  <c r="R127" i="7"/>
  <c r="R128" i="7"/>
  <c r="R129" i="7"/>
  <c r="R132" i="7"/>
  <c r="R133" i="7"/>
  <c r="R134" i="7"/>
  <c r="R135" i="7"/>
  <c r="R136" i="7"/>
  <c r="R137" i="7"/>
  <c r="R138" i="7"/>
  <c r="QW113" i="7"/>
  <c r="QW206" i="7" s="1"/>
  <c r="AK113" i="7"/>
  <c r="PR139" i="7"/>
  <c r="LH139" i="7"/>
  <c r="KA139" i="7"/>
  <c r="DN139" i="7"/>
  <c r="P139" i="7"/>
  <c r="PM139" i="7"/>
  <c r="LK139" i="7"/>
  <c r="JZ139" i="7"/>
  <c r="PT139" i="7"/>
  <c r="LJ139" i="7"/>
  <c r="KC139" i="7"/>
  <c r="DL139" i="7"/>
  <c r="CF139" i="7"/>
  <c r="N139" i="7"/>
  <c r="LE139" i="7"/>
  <c r="PS139" i="7"/>
  <c r="LA139" i="7"/>
  <c r="DK139" i="7"/>
  <c r="PO139" i="7"/>
  <c r="JT139" i="7"/>
  <c r="JP139" i="7"/>
  <c r="KD139" i="7"/>
  <c r="DE139" i="7"/>
  <c r="PH139" i="7"/>
  <c r="DQ139" i="7"/>
  <c r="R139" i="7"/>
  <c r="PN139" i="7"/>
  <c r="LD139" i="7"/>
  <c r="JW139" i="7"/>
  <c r="DJ139" i="7"/>
  <c r="L139" i="7"/>
  <c r="PI139" i="7"/>
  <c r="LW139" i="7"/>
  <c r="LG139" i="7"/>
  <c r="JV139" i="7"/>
  <c r="DM139" i="7"/>
  <c r="O139" i="7"/>
  <c r="PP139" i="7"/>
  <c r="LF139" i="7"/>
  <c r="JY139" i="7"/>
  <c r="DH139" i="7"/>
  <c r="J139" i="7"/>
  <c r="DG139" i="7"/>
  <c r="KF139" i="7"/>
  <c r="PQ139" i="7"/>
  <c r="LO139" i="7"/>
  <c r="LN139" i="7"/>
  <c r="JQ139" i="7"/>
  <c r="Q139" i="7"/>
  <c r="LI139" i="7"/>
  <c r="DC139" i="7"/>
  <c r="PJ139" i="7"/>
  <c r="LP139" i="7"/>
  <c r="KZ139" i="7"/>
  <c r="KI139" i="7"/>
  <c r="JS139" i="7"/>
  <c r="DF139" i="7"/>
  <c r="PV139" i="7"/>
  <c r="LC139" i="7"/>
  <c r="KH139" i="7"/>
  <c r="JR139" i="7"/>
  <c r="DI139" i="7"/>
  <c r="K139" i="7"/>
  <c r="PL139" i="7"/>
  <c r="LB139" i="7"/>
  <c r="JU139" i="7"/>
  <c r="DD139" i="7"/>
  <c r="KB139" i="7"/>
  <c r="JX139" i="7"/>
  <c r="LM139" i="7"/>
  <c r="PK139" i="7"/>
  <c r="LL139" i="7"/>
  <c r="KE139" i="7"/>
  <c r="JO139" i="7"/>
  <c r="DB139" i="7"/>
  <c r="KG139" i="7"/>
  <c r="M139" i="7"/>
  <c r="KJ139" i="7"/>
  <c r="CL30" i="7"/>
  <c r="DB30" i="7"/>
  <c r="CK30" i="7"/>
  <c r="DG30" i="7"/>
  <c r="CW30" i="7"/>
  <c r="CS30" i="7"/>
  <c r="CY30" i="7"/>
  <c r="DK30" i="7"/>
  <c r="LC30" i="7"/>
  <c r="LE30" i="7"/>
  <c r="CP30" i="7"/>
  <c r="DF30" i="7"/>
  <c r="CQ30" i="7"/>
  <c r="DL30" i="7"/>
  <c r="DC30" i="7"/>
  <c r="DD30" i="7"/>
  <c r="CZ30" i="7"/>
  <c r="LB30" i="7"/>
  <c r="CT30" i="7"/>
  <c r="CV30" i="7"/>
  <c r="CM30" i="7"/>
  <c r="CU30" i="7"/>
  <c r="CN30" i="7"/>
  <c r="CX30" i="7"/>
  <c r="DN30" i="7"/>
  <c r="DA30" i="7"/>
  <c r="CR30" i="7"/>
  <c r="DM30" i="7"/>
  <c r="DE30" i="7"/>
  <c r="LA30" i="7"/>
  <c r="CO30" i="7"/>
  <c r="LD30" i="7"/>
  <c r="KZ30" i="7"/>
  <c r="DJ30" i="7"/>
  <c r="DH30" i="7"/>
  <c r="DI30" i="7"/>
  <c r="LF30" i="7"/>
  <c r="KK22" i="7"/>
  <c r="IC30" i="7"/>
  <c r="EL23" i="7"/>
  <c r="EL24" i="7"/>
  <c r="EL26" i="7"/>
  <c r="EL25" i="7"/>
  <c r="EL27" i="7"/>
  <c r="EL28" i="7"/>
  <c r="JC21" i="7"/>
  <c r="JA22" i="7"/>
  <c r="Q30" i="7"/>
  <c r="FC30" i="7"/>
  <c r="GP30" i="7"/>
  <c r="DX30" i="7"/>
  <c r="DV30" i="7"/>
  <c r="DW30" i="7"/>
  <c r="FZ22" i="7"/>
  <c r="EM22" i="7"/>
  <c r="PR30" i="7"/>
  <c r="PT30" i="7"/>
  <c r="PJ30" i="7"/>
  <c r="J30" i="7"/>
  <c r="PN30" i="7"/>
  <c r="M30" i="7"/>
  <c r="PP30" i="7"/>
  <c r="PL30" i="7"/>
  <c r="PS30" i="7"/>
  <c r="PK30" i="7"/>
  <c r="PO30" i="7"/>
  <c r="PH30" i="7"/>
  <c r="PQ30" i="7"/>
  <c r="PI30" i="7"/>
  <c r="PM30" i="7"/>
  <c r="CE40" i="7"/>
  <c r="GO40" i="7"/>
  <c r="H40" i="7"/>
  <c r="KY40" i="7"/>
  <c r="MZ40" i="7"/>
  <c r="GP40" i="7"/>
  <c r="GN40" i="7"/>
  <c r="JN40" i="7"/>
  <c r="GZ22" i="7"/>
  <c r="P30" i="7"/>
  <c r="K30" i="7"/>
  <c r="O30" i="7"/>
  <c r="L30" i="7"/>
  <c r="N30" i="7"/>
  <c r="R23" i="7"/>
  <c r="R24" i="7"/>
  <c r="R25" i="7"/>
  <c r="R26" i="7"/>
  <c r="R27" i="7"/>
  <c r="R28" i="7"/>
  <c r="R29" i="7"/>
  <c r="R30" i="7"/>
  <c r="QK2" i="7"/>
  <c r="Y78" i="7"/>
  <c r="E32" i="7"/>
  <c r="R84" i="7"/>
  <c r="QE84" i="7" s="1"/>
  <c r="R79" i="7"/>
  <c r="QE79" i="7" s="1"/>
  <c r="S22" i="7"/>
  <c r="QE22" i="7"/>
  <c r="QE78" i="7" s="1"/>
  <c r="R83" i="7"/>
  <c r="QE83" i="7" s="1"/>
  <c r="R82" i="7"/>
  <c r="QE82" i="7" s="1"/>
  <c r="R80" i="7"/>
  <c r="QE80" i="7" s="1"/>
  <c r="Q86" i="7"/>
  <c r="PV30" i="7"/>
  <c r="OL143" i="7" l="1"/>
  <c r="OM143" i="7"/>
  <c r="E144" i="7"/>
  <c r="E179" i="7"/>
  <c r="AX143" i="7"/>
  <c r="BF143" i="7"/>
  <c r="BN143" i="7"/>
  <c r="BV143" i="7"/>
  <c r="AY143" i="7"/>
  <c r="BG143" i="7"/>
  <c r="BO143" i="7"/>
  <c r="BW143" i="7"/>
  <c r="CC143" i="7"/>
  <c r="AZ143" i="7"/>
  <c r="BH143" i="7"/>
  <c r="BP143" i="7"/>
  <c r="BX143" i="7"/>
  <c r="BA143" i="7"/>
  <c r="BI143" i="7"/>
  <c r="BQ143" i="7"/>
  <c r="BY143" i="7"/>
  <c r="BB143" i="7"/>
  <c r="BJ143" i="7"/>
  <c r="BR143" i="7"/>
  <c r="BZ143" i="7"/>
  <c r="AU143" i="7"/>
  <c r="BC143" i="7"/>
  <c r="BK143" i="7"/>
  <c r="BS143" i="7"/>
  <c r="CA143" i="7"/>
  <c r="CB143" i="7"/>
  <c r="AV143" i="7"/>
  <c r="BD143" i="7"/>
  <c r="BL143" i="7"/>
  <c r="BT143" i="7"/>
  <c r="AW143" i="7"/>
  <c r="BE143" i="7"/>
  <c r="BM143" i="7"/>
  <c r="BU143" i="7"/>
  <c r="AU32" i="7"/>
  <c r="BC32" i="7"/>
  <c r="BK32" i="7"/>
  <c r="BS32" i="7"/>
  <c r="CA32" i="7"/>
  <c r="AV32" i="7"/>
  <c r="BD32" i="7"/>
  <c r="BL32" i="7"/>
  <c r="BT32" i="7"/>
  <c r="CB32" i="7"/>
  <c r="AW32" i="7"/>
  <c r="BE32" i="7"/>
  <c r="BM32" i="7"/>
  <c r="BU32" i="7"/>
  <c r="CC32" i="7"/>
  <c r="AX32" i="7"/>
  <c r="BF32" i="7"/>
  <c r="BN32" i="7"/>
  <c r="BV32" i="7"/>
  <c r="AY32" i="7"/>
  <c r="BG32" i="7"/>
  <c r="BO32" i="7"/>
  <c r="BW32" i="7"/>
  <c r="AZ32" i="7"/>
  <c r="BH32" i="7"/>
  <c r="BP32" i="7"/>
  <c r="BX32" i="7"/>
  <c r="BB32" i="7"/>
  <c r="BJ32" i="7"/>
  <c r="BR32" i="7"/>
  <c r="BZ32" i="7"/>
  <c r="BA32" i="7"/>
  <c r="BI32" i="7"/>
  <c r="BQ32" i="7"/>
  <c r="BY32" i="7"/>
  <c r="S139" i="7"/>
  <c r="FY7" i="4"/>
  <c r="NS113" i="7"/>
  <c r="KK139" i="7"/>
  <c r="KK131" i="7"/>
  <c r="S131" i="7"/>
  <c r="AL206" i="7"/>
  <c r="QX93" i="7"/>
  <c r="EM131" i="7"/>
  <c r="S81" i="7"/>
  <c r="QF81" i="7" s="1"/>
  <c r="S208" i="7"/>
  <c r="QF208" i="7" s="1"/>
  <c r="S210" i="7"/>
  <c r="QF210" i="7" s="1"/>
  <c r="S207" i="7"/>
  <c r="S211" i="7"/>
  <c r="QF211" i="7" s="1"/>
  <c r="S209" i="7"/>
  <c r="QF209" i="7" s="1"/>
  <c r="S114" i="7"/>
  <c r="S115" i="7"/>
  <c r="S116" i="7"/>
  <c r="S117" i="7"/>
  <c r="S118" i="7"/>
  <c r="S119" i="7"/>
  <c r="S120" i="7"/>
  <c r="S121" i="7"/>
  <c r="S122" i="7"/>
  <c r="S123" i="7"/>
  <c r="S124" i="7"/>
  <c r="S125" i="7"/>
  <c r="S126" i="7"/>
  <c r="S127" i="7"/>
  <c r="S128" i="7"/>
  <c r="S129" i="7"/>
  <c r="S132" i="7"/>
  <c r="S133" i="7"/>
  <c r="S134" i="7"/>
  <c r="S135" i="7"/>
  <c r="S136" i="7"/>
  <c r="S137" i="7"/>
  <c r="S138" i="7"/>
  <c r="EM30" i="7"/>
  <c r="EM122" i="7"/>
  <c r="EM116" i="7"/>
  <c r="EM114" i="7"/>
  <c r="EM120" i="7"/>
  <c r="EM117" i="7"/>
  <c r="EM121" i="7"/>
  <c r="EM115" i="7"/>
  <c r="EM119" i="7"/>
  <c r="EM118" i="7"/>
  <c r="EM123" i="7"/>
  <c r="EM124" i="7"/>
  <c r="EM125" i="7"/>
  <c r="EM126" i="7"/>
  <c r="EM127" i="7"/>
  <c r="EM128" i="7"/>
  <c r="EM129" i="7"/>
  <c r="EM132" i="7"/>
  <c r="EM133" i="7"/>
  <c r="EM134" i="7"/>
  <c r="EM135" i="7"/>
  <c r="EM136" i="7"/>
  <c r="EM137" i="7"/>
  <c r="EM138" i="7"/>
  <c r="KK118" i="7"/>
  <c r="KK121" i="7"/>
  <c r="KK122" i="7"/>
  <c r="KK120" i="7"/>
  <c r="KK116" i="7"/>
  <c r="KK117" i="7"/>
  <c r="KK119" i="7"/>
  <c r="KK115" i="7"/>
  <c r="KK114" i="7"/>
  <c r="KK123" i="7"/>
  <c r="KK124" i="7"/>
  <c r="KK125" i="7"/>
  <c r="KK126" i="7"/>
  <c r="KK127" i="7"/>
  <c r="KK128" i="7"/>
  <c r="KK129" i="7"/>
  <c r="KK132" i="7"/>
  <c r="KK133" i="7"/>
  <c r="KK134" i="7"/>
  <c r="KK135" i="7"/>
  <c r="KK136" i="7"/>
  <c r="KK137" i="7"/>
  <c r="KK138" i="7"/>
  <c r="QE207" i="7"/>
  <c r="EM139" i="7"/>
  <c r="PQ140" i="7"/>
  <c r="LO140" i="7"/>
  <c r="KD140" i="7"/>
  <c r="DE140" i="7"/>
  <c r="LN140" i="7"/>
  <c r="KG140" i="7"/>
  <c r="JQ140" i="7"/>
  <c r="DQ140" i="7"/>
  <c r="R140" i="7"/>
  <c r="PO140" i="7"/>
  <c r="LE140" i="7"/>
  <c r="JX140" i="7"/>
  <c r="M140" i="7"/>
  <c r="LH140" i="7"/>
  <c r="DN140" i="7"/>
  <c r="JW140" i="7"/>
  <c r="LL140" i="7"/>
  <c r="PI140" i="7"/>
  <c r="LG140" i="7"/>
  <c r="JV140" i="7"/>
  <c r="DH140" i="7"/>
  <c r="J140" i="7"/>
  <c r="DG140" i="7"/>
  <c r="KE140" i="7"/>
  <c r="DJ140" i="7"/>
  <c r="PR140" i="7"/>
  <c r="KZ140" i="7"/>
  <c r="PM140" i="7"/>
  <c r="LK140" i="7"/>
  <c r="JZ140" i="7"/>
  <c r="S140" i="7"/>
  <c r="PT140" i="7"/>
  <c r="LJ140" i="7"/>
  <c r="KC140" i="7"/>
  <c r="DL140" i="7"/>
  <c r="CF140" i="7"/>
  <c r="N140" i="7"/>
  <c r="PK140" i="7"/>
  <c r="LA140" i="7"/>
  <c r="KJ140" i="7"/>
  <c r="JT140" i="7"/>
  <c r="DK140" i="7"/>
  <c r="PJ140" i="7"/>
  <c r="KA140" i="7"/>
  <c r="P140" i="7"/>
  <c r="LP140" i="7"/>
  <c r="DF140" i="7"/>
  <c r="L140" i="7"/>
  <c r="JS140" i="7"/>
  <c r="LW140" i="7"/>
  <c r="LM140" i="7"/>
  <c r="JP140" i="7"/>
  <c r="PN140" i="7"/>
  <c r="PV140" i="7"/>
  <c r="LC140" i="7"/>
  <c r="KH140" i="7"/>
  <c r="JR140" i="7"/>
  <c r="DI140" i="7"/>
  <c r="K140" i="7"/>
  <c r="PL140" i="7"/>
  <c r="LB140" i="7"/>
  <c r="KK140" i="7"/>
  <c r="JU140" i="7"/>
  <c r="DD140" i="7"/>
  <c r="PS140" i="7"/>
  <c r="LI140" i="7"/>
  <c r="KB140" i="7"/>
  <c r="DC140" i="7"/>
  <c r="Q140" i="7"/>
  <c r="JO140" i="7"/>
  <c r="LD140" i="7"/>
  <c r="KI140" i="7"/>
  <c r="DM140" i="7"/>
  <c r="O140" i="7"/>
  <c r="PP140" i="7"/>
  <c r="LF140" i="7"/>
  <c r="JY140" i="7"/>
  <c r="KF140" i="7"/>
  <c r="QX113" i="7"/>
  <c r="QX206" i="7" s="1"/>
  <c r="AL113" i="7"/>
  <c r="CN31" i="7"/>
  <c r="DD31" i="7"/>
  <c r="CT31" i="7"/>
  <c r="CP31" i="7"/>
  <c r="DK31" i="7"/>
  <c r="CS31" i="7"/>
  <c r="DG31" i="7"/>
  <c r="LB31" i="7"/>
  <c r="CX31" i="7"/>
  <c r="LG31" i="7"/>
  <c r="DL31" i="7"/>
  <c r="DA31" i="7"/>
  <c r="DN31" i="7"/>
  <c r="LC31" i="7"/>
  <c r="CL31" i="7"/>
  <c r="CR31" i="7"/>
  <c r="DH31" i="7"/>
  <c r="CY31" i="7"/>
  <c r="CU31" i="7"/>
  <c r="CQ31" i="7"/>
  <c r="DC31" i="7"/>
  <c r="CM31" i="7"/>
  <c r="CW31" i="7"/>
  <c r="LD31" i="7"/>
  <c r="CV31" i="7"/>
  <c r="DE31" i="7"/>
  <c r="DB31" i="7"/>
  <c r="DI31" i="7"/>
  <c r="LE31" i="7"/>
  <c r="CZ31" i="7"/>
  <c r="CO31" i="7"/>
  <c r="DJ31" i="7"/>
  <c r="DF31" i="7"/>
  <c r="DM31" i="7"/>
  <c r="LA31" i="7"/>
  <c r="KZ31" i="7"/>
  <c r="LF31" i="7"/>
  <c r="KL22" i="7"/>
  <c r="KL140" i="7" s="1"/>
  <c r="IC31" i="7"/>
  <c r="EM24" i="7"/>
  <c r="EM23" i="7"/>
  <c r="EM26" i="7"/>
  <c r="EM25" i="7"/>
  <c r="EM27" i="7"/>
  <c r="EM28" i="7"/>
  <c r="EM29" i="7"/>
  <c r="JD21" i="7"/>
  <c r="JB22" i="7"/>
  <c r="K31" i="7"/>
  <c r="FC31" i="7"/>
  <c r="GP31" i="7"/>
  <c r="DX31" i="7"/>
  <c r="DY31" i="7"/>
  <c r="DW31" i="7"/>
  <c r="GA22" i="7"/>
  <c r="EN22" i="7"/>
  <c r="PP31" i="7"/>
  <c r="PT31" i="7"/>
  <c r="PQ31" i="7"/>
  <c r="PK31" i="7"/>
  <c r="PR31" i="7"/>
  <c r="PL31" i="7"/>
  <c r="PJ31" i="7"/>
  <c r="PI31" i="7"/>
  <c r="PO31" i="7"/>
  <c r="PM31" i="7"/>
  <c r="PN31" i="7"/>
  <c r="PS31" i="7"/>
  <c r="HA22" i="7"/>
  <c r="R31" i="7"/>
  <c r="L31" i="7"/>
  <c r="O31" i="7"/>
  <c r="GO41" i="7"/>
  <c r="CE41" i="7"/>
  <c r="H41" i="7"/>
  <c r="I41" i="7"/>
  <c r="MZ41" i="7"/>
  <c r="KY41" i="7"/>
  <c r="GN41" i="7"/>
  <c r="JN41" i="7"/>
  <c r="GP41" i="7"/>
  <c r="S23" i="7"/>
  <c r="S24" i="7"/>
  <c r="S25" i="7"/>
  <c r="S26" i="7"/>
  <c r="S27" i="7"/>
  <c r="S28" i="7"/>
  <c r="S29" i="7"/>
  <c r="S30" i="7"/>
  <c r="J31" i="7"/>
  <c r="Q31" i="7"/>
  <c r="N31" i="7"/>
  <c r="M31" i="7"/>
  <c r="P31" i="7"/>
  <c r="S31" i="7"/>
  <c r="QL2" i="7"/>
  <c r="Z78" i="7"/>
  <c r="S84" i="7"/>
  <c r="QF84" i="7" s="1"/>
  <c r="S83" i="7"/>
  <c r="QF83" i="7" s="1"/>
  <c r="S82" i="7"/>
  <c r="QF82" i="7" s="1"/>
  <c r="S80" i="7"/>
  <c r="QF80" i="7" s="1"/>
  <c r="S79" i="7"/>
  <c r="QF79" i="7" s="1"/>
  <c r="T22" i="7"/>
  <c r="QF22" i="7"/>
  <c r="QF78" i="7" s="1"/>
  <c r="R86" i="7"/>
  <c r="E33" i="7"/>
  <c r="PV31" i="7"/>
  <c r="OL144" i="7" l="1"/>
  <c r="OM144" i="7"/>
  <c r="E145" i="7"/>
  <c r="E180" i="7"/>
  <c r="AW144" i="7"/>
  <c r="BE144" i="7"/>
  <c r="BM144" i="7"/>
  <c r="BU144" i="7"/>
  <c r="AX144" i="7"/>
  <c r="BF144" i="7"/>
  <c r="BN144" i="7"/>
  <c r="BV144" i="7"/>
  <c r="CC144" i="7"/>
  <c r="AY144" i="7"/>
  <c r="BG144" i="7"/>
  <c r="BO144" i="7"/>
  <c r="BW144" i="7"/>
  <c r="CB144" i="7"/>
  <c r="AZ144" i="7"/>
  <c r="BH144" i="7"/>
  <c r="BP144" i="7"/>
  <c r="BX144" i="7"/>
  <c r="BA144" i="7"/>
  <c r="BI144" i="7"/>
  <c r="BQ144" i="7"/>
  <c r="BY144" i="7"/>
  <c r="BB144" i="7"/>
  <c r="BJ144" i="7"/>
  <c r="BR144" i="7"/>
  <c r="BZ144" i="7"/>
  <c r="AU144" i="7"/>
  <c r="BC144" i="7"/>
  <c r="BK144" i="7"/>
  <c r="BS144" i="7"/>
  <c r="CA144" i="7"/>
  <c r="AV144" i="7"/>
  <c r="BD144" i="7"/>
  <c r="BL144" i="7"/>
  <c r="BT144" i="7"/>
  <c r="AZ33" i="7"/>
  <c r="BH33" i="7"/>
  <c r="BP33" i="7"/>
  <c r="BX33" i="7"/>
  <c r="BA33" i="7"/>
  <c r="BI33" i="7"/>
  <c r="BQ33" i="7"/>
  <c r="BY33" i="7"/>
  <c r="BB33" i="7"/>
  <c r="BJ33" i="7"/>
  <c r="BR33" i="7"/>
  <c r="BZ33" i="7"/>
  <c r="AU33" i="7"/>
  <c r="BC33" i="7"/>
  <c r="BK33" i="7"/>
  <c r="BS33" i="7"/>
  <c r="CA33" i="7"/>
  <c r="AV33" i="7"/>
  <c r="BD33" i="7"/>
  <c r="BL33" i="7"/>
  <c r="BT33" i="7"/>
  <c r="CB33" i="7"/>
  <c r="AW33" i="7"/>
  <c r="BE33" i="7"/>
  <c r="BM33" i="7"/>
  <c r="BU33" i="7"/>
  <c r="CC33" i="7"/>
  <c r="AY33" i="7"/>
  <c r="BG33" i="7"/>
  <c r="BO33" i="7"/>
  <c r="BW33" i="7"/>
  <c r="BF33" i="7"/>
  <c r="BN33" i="7"/>
  <c r="BV33" i="7"/>
  <c r="AX33" i="7"/>
  <c r="FZ7" i="4"/>
  <c r="NT113" i="7"/>
  <c r="EN131" i="7"/>
  <c r="T131" i="7"/>
  <c r="KL131" i="7"/>
  <c r="T140" i="7"/>
  <c r="QY93" i="7"/>
  <c r="AM206" i="7"/>
  <c r="EN31" i="7"/>
  <c r="EN122" i="7"/>
  <c r="EN121" i="7"/>
  <c r="EN116" i="7"/>
  <c r="EN119" i="7"/>
  <c r="EN114" i="7"/>
  <c r="EN117" i="7"/>
  <c r="EN118" i="7"/>
  <c r="EN123" i="7"/>
  <c r="EN120" i="7"/>
  <c r="EN115" i="7"/>
  <c r="EN124" i="7"/>
  <c r="EN125" i="7"/>
  <c r="EN126" i="7"/>
  <c r="EN127" i="7"/>
  <c r="EN128" i="7"/>
  <c r="EN129" i="7"/>
  <c r="EN132" i="7"/>
  <c r="EN133" i="7"/>
  <c r="EN134" i="7"/>
  <c r="EN135" i="7"/>
  <c r="EN136" i="7"/>
  <c r="EN137" i="7"/>
  <c r="EN138" i="7"/>
  <c r="EN139" i="7"/>
  <c r="EN140" i="7"/>
  <c r="KL122" i="7"/>
  <c r="KL116" i="7"/>
  <c r="KL120" i="7"/>
  <c r="KL119" i="7"/>
  <c r="KL121" i="7"/>
  <c r="KL115" i="7"/>
  <c r="KL118" i="7"/>
  <c r="KL117" i="7"/>
  <c r="KL114" i="7"/>
  <c r="KL123" i="7"/>
  <c r="KL124" i="7"/>
  <c r="KL125" i="7"/>
  <c r="KL126" i="7"/>
  <c r="KL127" i="7"/>
  <c r="KL128" i="7"/>
  <c r="KL129" i="7"/>
  <c r="KL132" i="7"/>
  <c r="KL133" i="7"/>
  <c r="KL134" i="7"/>
  <c r="KL135" i="7"/>
  <c r="KL136" i="7"/>
  <c r="KL137" i="7"/>
  <c r="KL138" i="7"/>
  <c r="KL139" i="7"/>
  <c r="QF207" i="7"/>
  <c r="T81" i="7"/>
  <c r="QG81" i="7" s="1"/>
  <c r="T209" i="7"/>
  <c r="QG209" i="7" s="1"/>
  <c r="T210" i="7"/>
  <c r="QG210" i="7" s="1"/>
  <c r="T207" i="7"/>
  <c r="T211" i="7"/>
  <c r="QG211" i="7" s="1"/>
  <c r="T208" i="7"/>
  <c r="QG208" i="7" s="1"/>
  <c r="T114" i="7"/>
  <c r="T115" i="7"/>
  <c r="T116" i="7"/>
  <c r="T117" i="7"/>
  <c r="T118" i="7"/>
  <c r="T119" i="7"/>
  <c r="T120" i="7"/>
  <c r="T121" i="7"/>
  <c r="T122" i="7"/>
  <c r="T123" i="7"/>
  <c r="T124" i="7"/>
  <c r="T125" i="7"/>
  <c r="T126" i="7"/>
  <c r="T127" i="7"/>
  <c r="T128" i="7"/>
  <c r="T129" i="7"/>
  <c r="T132" i="7"/>
  <c r="T133" i="7"/>
  <c r="T134" i="7"/>
  <c r="T135" i="7"/>
  <c r="T136" i="7"/>
  <c r="T137" i="7"/>
  <c r="T138" i="7"/>
  <c r="T139" i="7"/>
  <c r="QY113" i="7"/>
  <c r="QY206" i="7" s="1"/>
  <c r="AM113" i="7"/>
  <c r="PT141" i="7"/>
  <c r="LJ141" i="7"/>
  <c r="KC141" i="7"/>
  <c r="DL141" i="7"/>
  <c r="CF141" i="7"/>
  <c r="N141" i="7"/>
  <c r="PK141" i="7"/>
  <c r="LA141" i="7"/>
  <c r="KJ141" i="7"/>
  <c r="JT141" i="7"/>
  <c r="DK141" i="7"/>
  <c r="PR141" i="7"/>
  <c r="LH141" i="7"/>
  <c r="KA141" i="7"/>
  <c r="DN141" i="7"/>
  <c r="DI141" i="7"/>
  <c r="KB141" i="7"/>
  <c r="KI141" i="7"/>
  <c r="DM141" i="7"/>
  <c r="S141" i="7"/>
  <c r="K141" i="7"/>
  <c r="PP141" i="7"/>
  <c r="LF141" i="7"/>
  <c r="JY141" i="7"/>
  <c r="DH141" i="7"/>
  <c r="J141" i="7"/>
  <c r="LM141" i="7"/>
  <c r="KF141" i="7"/>
  <c r="JP141" i="7"/>
  <c r="DG141" i="7"/>
  <c r="PN141" i="7"/>
  <c r="LD141" i="7"/>
  <c r="JW141" i="7"/>
  <c r="DJ141" i="7"/>
  <c r="L141" i="7"/>
  <c r="LK141" i="7"/>
  <c r="PQ141" i="7"/>
  <c r="JZ141" i="7"/>
  <c r="LC141" i="7"/>
  <c r="KH141" i="7"/>
  <c r="LO141" i="7"/>
  <c r="LB141" i="7"/>
  <c r="JU141" i="7"/>
  <c r="LI141" i="7"/>
  <c r="PJ141" i="7"/>
  <c r="KZ141" i="7"/>
  <c r="JS141" i="7"/>
  <c r="DF141" i="7"/>
  <c r="PV141" i="7"/>
  <c r="LN141" i="7"/>
  <c r="KG141" i="7"/>
  <c r="JQ141" i="7"/>
  <c r="DQ141" i="7"/>
  <c r="R141" i="7"/>
  <c r="PO141" i="7"/>
  <c r="LE141" i="7"/>
  <c r="JX141" i="7"/>
  <c r="M141" i="7"/>
  <c r="LL141" i="7"/>
  <c r="KE141" i="7"/>
  <c r="JO141" i="7"/>
  <c r="T141" i="7"/>
  <c r="KD141" i="7"/>
  <c r="LG141" i="7"/>
  <c r="PM141" i="7"/>
  <c r="JV141" i="7"/>
  <c r="O141" i="7"/>
  <c r="JR141" i="7"/>
  <c r="P141" i="7"/>
  <c r="DE141" i="7"/>
  <c r="PL141" i="7"/>
  <c r="KK141" i="7"/>
  <c r="DD141" i="7"/>
  <c r="PS141" i="7"/>
  <c r="Q141" i="7"/>
  <c r="LP141" i="7"/>
  <c r="LW141" i="7"/>
  <c r="KL141" i="7"/>
  <c r="CP32" i="7"/>
  <c r="DF32" i="7"/>
  <c r="CR32" i="7"/>
  <c r="DM32" i="7"/>
  <c r="DD32" i="7"/>
  <c r="DK32" i="7"/>
  <c r="CU32" i="7"/>
  <c r="DG32" i="7"/>
  <c r="LF32" i="7"/>
  <c r="LE32" i="7"/>
  <c r="DJ32" i="7"/>
  <c r="CX32" i="7"/>
  <c r="DC32" i="7"/>
  <c r="CS32" i="7"/>
  <c r="CO32" i="7"/>
  <c r="DA32" i="7"/>
  <c r="LA32" i="7"/>
  <c r="LH32" i="7"/>
  <c r="DB32" i="7"/>
  <c r="CM32" i="7"/>
  <c r="DH32" i="7"/>
  <c r="CY32" i="7"/>
  <c r="CZ32" i="7"/>
  <c r="DL32" i="7"/>
  <c r="LB32" i="7"/>
  <c r="LC32" i="7"/>
  <c r="LD32" i="7"/>
  <c r="CT32" i="7"/>
  <c r="CW32" i="7"/>
  <c r="CN32" i="7"/>
  <c r="DI32" i="7"/>
  <c r="CQ32" i="7"/>
  <c r="CV32" i="7"/>
  <c r="KZ32" i="7"/>
  <c r="LG32" i="7"/>
  <c r="DN32" i="7"/>
  <c r="DE32" i="7"/>
  <c r="DX32" i="7"/>
  <c r="KM22" i="7"/>
  <c r="IB32" i="7"/>
  <c r="EN23" i="7"/>
  <c r="EN24" i="7"/>
  <c r="EN26" i="7"/>
  <c r="EN25" i="7"/>
  <c r="EN27" i="7"/>
  <c r="EN28" i="7"/>
  <c r="EN29" i="7"/>
  <c r="EN30" i="7"/>
  <c r="JE21" i="7"/>
  <c r="JC22" i="7"/>
  <c r="M32" i="7"/>
  <c r="FC32" i="7"/>
  <c r="GP32" i="7"/>
  <c r="DY32" i="7"/>
  <c r="DZ32" i="7"/>
  <c r="GB22" i="7"/>
  <c r="EO22" i="7"/>
  <c r="PL32" i="7"/>
  <c r="PJ32" i="7"/>
  <c r="PQ32" i="7"/>
  <c r="PN32" i="7"/>
  <c r="PT32" i="7"/>
  <c r="PR32" i="7"/>
  <c r="PM32" i="7"/>
  <c r="L32" i="7"/>
  <c r="PP32" i="7"/>
  <c r="PK32" i="7"/>
  <c r="PS32" i="7"/>
  <c r="PO32" i="7"/>
  <c r="HB22" i="7"/>
  <c r="GO42" i="7"/>
  <c r="CE42" i="7"/>
  <c r="GN42" i="7"/>
  <c r="KY42" i="7"/>
  <c r="MZ42" i="7"/>
  <c r="JN42" i="7"/>
  <c r="H42" i="7"/>
  <c r="R32" i="7"/>
  <c r="P32" i="7"/>
  <c r="Q32" i="7"/>
  <c r="S32" i="7"/>
  <c r="T23" i="7"/>
  <c r="T24" i="7"/>
  <c r="T25" i="7"/>
  <c r="T26" i="7"/>
  <c r="T27" i="7"/>
  <c r="T28" i="7"/>
  <c r="T29" i="7"/>
  <c r="T30" i="7"/>
  <c r="T31" i="7"/>
  <c r="O32" i="7"/>
  <c r="J32" i="7"/>
  <c r="K32" i="7"/>
  <c r="N32" i="7"/>
  <c r="LW32" i="7"/>
  <c r="QM2" i="7"/>
  <c r="AA78" i="7"/>
  <c r="PV32" i="7"/>
  <c r="S86" i="7"/>
  <c r="E34" i="7"/>
  <c r="T84" i="7"/>
  <c r="QG84" i="7" s="1"/>
  <c r="T83" i="7"/>
  <c r="QG83" i="7" s="1"/>
  <c r="T82" i="7"/>
  <c r="QG82" i="7" s="1"/>
  <c r="T80" i="7"/>
  <c r="QG80" i="7" s="1"/>
  <c r="T79" i="7"/>
  <c r="QG79" i="7" s="1"/>
  <c r="QG22" i="7"/>
  <c r="QG78" i="7" s="1"/>
  <c r="U22" i="7"/>
  <c r="OM145" i="7" l="1"/>
  <c r="OL145" i="7"/>
  <c r="E146" i="7"/>
  <c r="E181" i="7"/>
  <c r="BA145" i="7"/>
  <c r="BI145" i="7"/>
  <c r="BQ145" i="7"/>
  <c r="BY145" i="7"/>
  <c r="BB145" i="7"/>
  <c r="BJ145" i="7"/>
  <c r="BR145" i="7"/>
  <c r="BZ145" i="7"/>
  <c r="CB145" i="7"/>
  <c r="AU145" i="7"/>
  <c r="BC145" i="7"/>
  <c r="BK145" i="7"/>
  <c r="BS145" i="7"/>
  <c r="CA145" i="7"/>
  <c r="AV145" i="7"/>
  <c r="BD145" i="7"/>
  <c r="BL145" i="7"/>
  <c r="BT145" i="7"/>
  <c r="AW145" i="7"/>
  <c r="BE145" i="7"/>
  <c r="BM145" i="7"/>
  <c r="BU145" i="7"/>
  <c r="AX145" i="7"/>
  <c r="BF145" i="7"/>
  <c r="BN145" i="7"/>
  <c r="BV145" i="7"/>
  <c r="AY145" i="7"/>
  <c r="BG145" i="7"/>
  <c r="BO145" i="7"/>
  <c r="BW145" i="7"/>
  <c r="CC145" i="7"/>
  <c r="AZ145" i="7"/>
  <c r="BH145" i="7"/>
  <c r="BP145" i="7"/>
  <c r="BX145" i="7"/>
  <c r="AW34" i="7"/>
  <c r="BE34" i="7"/>
  <c r="BM34" i="7"/>
  <c r="BU34" i="7"/>
  <c r="CC34" i="7"/>
  <c r="AX34" i="7"/>
  <c r="BF34" i="7"/>
  <c r="BN34" i="7"/>
  <c r="BV34" i="7"/>
  <c r="AY34" i="7"/>
  <c r="BG34" i="7"/>
  <c r="BO34" i="7"/>
  <c r="BW34" i="7"/>
  <c r="AZ34" i="7"/>
  <c r="BH34" i="7"/>
  <c r="BP34" i="7"/>
  <c r="BX34" i="7"/>
  <c r="BA34" i="7"/>
  <c r="BI34" i="7"/>
  <c r="BQ34" i="7"/>
  <c r="BY34" i="7"/>
  <c r="BB34" i="7"/>
  <c r="BJ34" i="7"/>
  <c r="BR34" i="7"/>
  <c r="BZ34" i="7"/>
  <c r="AV34" i="7"/>
  <c r="BD34" i="7"/>
  <c r="BL34" i="7"/>
  <c r="BT34" i="7"/>
  <c r="CB34" i="7"/>
  <c r="AU34" i="7"/>
  <c r="BC34" i="7"/>
  <c r="BK34" i="7"/>
  <c r="CA34" i="7"/>
  <c r="BS34" i="7"/>
  <c r="U141" i="7"/>
  <c r="GA7" i="4"/>
  <c r="NU113" i="7"/>
  <c r="KM141" i="7"/>
  <c r="KM131" i="7"/>
  <c r="EO131" i="7"/>
  <c r="U131" i="7"/>
  <c r="AN206" i="7"/>
  <c r="QZ93" i="7"/>
  <c r="QG207" i="7"/>
  <c r="EO122" i="7"/>
  <c r="EO121" i="7"/>
  <c r="EO119" i="7"/>
  <c r="EO120" i="7"/>
  <c r="EO114" i="7"/>
  <c r="EO118" i="7"/>
  <c r="EO116" i="7"/>
  <c r="EO117" i="7"/>
  <c r="EO115" i="7"/>
  <c r="EO123" i="7"/>
  <c r="EO124" i="7"/>
  <c r="EO125" i="7"/>
  <c r="EO126" i="7"/>
  <c r="EO127" i="7"/>
  <c r="EO128" i="7"/>
  <c r="EO129" i="7"/>
  <c r="EO132" i="7"/>
  <c r="EO133" i="7"/>
  <c r="EO134" i="7"/>
  <c r="EO135" i="7"/>
  <c r="EO136" i="7"/>
  <c r="EO137" i="7"/>
  <c r="EO138" i="7"/>
  <c r="EO139" i="7"/>
  <c r="EO140" i="7"/>
  <c r="U81" i="7"/>
  <c r="QH81" i="7" s="1"/>
  <c r="U211" i="7"/>
  <c r="QH211" i="7" s="1"/>
  <c r="U207" i="7"/>
  <c r="U210" i="7"/>
  <c r="QH210" i="7" s="1"/>
  <c r="U208" i="7"/>
  <c r="QH208" i="7" s="1"/>
  <c r="U114" i="7"/>
  <c r="U115" i="7"/>
  <c r="U116" i="7"/>
  <c r="U117" i="7"/>
  <c r="U118" i="7"/>
  <c r="U119" i="7"/>
  <c r="U120" i="7"/>
  <c r="U121" i="7"/>
  <c r="U122" i="7"/>
  <c r="U123" i="7"/>
  <c r="U124" i="7"/>
  <c r="U125" i="7"/>
  <c r="U126" i="7"/>
  <c r="U127" i="7"/>
  <c r="U128" i="7"/>
  <c r="U129" i="7"/>
  <c r="U132" i="7"/>
  <c r="U133" i="7"/>
  <c r="U134" i="7"/>
  <c r="U135" i="7"/>
  <c r="U136" i="7"/>
  <c r="U137" i="7"/>
  <c r="U138" i="7"/>
  <c r="U139" i="7"/>
  <c r="U140" i="7"/>
  <c r="KM120" i="7"/>
  <c r="KM122" i="7"/>
  <c r="KM116" i="7"/>
  <c r="KM119" i="7"/>
  <c r="KM121" i="7"/>
  <c r="KM118" i="7"/>
  <c r="KM114" i="7"/>
  <c r="KM117" i="7"/>
  <c r="KM115" i="7"/>
  <c r="KM123" i="7"/>
  <c r="KM124" i="7"/>
  <c r="KM125" i="7"/>
  <c r="KM126" i="7"/>
  <c r="KM127" i="7"/>
  <c r="KM128" i="7"/>
  <c r="KM129" i="7"/>
  <c r="KM132" i="7"/>
  <c r="KM133" i="7"/>
  <c r="KM134" i="7"/>
  <c r="KM135" i="7"/>
  <c r="KM136" i="7"/>
  <c r="KM137" i="7"/>
  <c r="KM138" i="7"/>
  <c r="KM139" i="7"/>
  <c r="KM140" i="7"/>
  <c r="EO141" i="7"/>
  <c r="PL142" i="7"/>
  <c r="LB142" i="7"/>
  <c r="KK142" i="7"/>
  <c r="JU142" i="7"/>
  <c r="LL142" i="7"/>
  <c r="JT142" i="7"/>
  <c r="DK142" i="7"/>
  <c r="PO142" i="7"/>
  <c r="LE142" i="7"/>
  <c r="KI142" i="7"/>
  <c r="DJ142" i="7"/>
  <c r="L142" i="7"/>
  <c r="LI142" i="7"/>
  <c r="KH142" i="7"/>
  <c r="DI142" i="7"/>
  <c r="K142" i="7"/>
  <c r="CF142" i="7"/>
  <c r="KA142" i="7"/>
  <c r="N142" i="7"/>
  <c r="LH142" i="7"/>
  <c r="DQ142" i="7"/>
  <c r="PP142" i="7"/>
  <c r="JY142" i="7"/>
  <c r="M142" i="7"/>
  <c r="LO142" i="7"/>
  <c r="LN142" i="7"/>
  <c r="KG142" i="7"/>
  <c r="JQ142" i="7"/>
  <c r="PR142" i="7"/>
  <c r="LG142" i="7"/>
  <c r="KJ142" i="7"/>
  <c r="JO142" i="7"/>
  <c r="DG142" i="7"/>
  <c r="U142" i="7"/>
  <c r="KZ142" i="7"/>
  <c r="KD142" i="7"/>
  <c r="DF142" i="7"/>
  <c r="PV142" i="7"/>
  <c r="LD142" i="7"/>
  <c r="KB142" i="7"/>
  <c r="DE142" i="7"/>
  <c r="PS142" i="7"/>
  <c r="DH142" i="7"/>
  <c r="J142" i="7"/>
  <c r="LK142" i="7"/>
  <c r="JS142" i="7"/>
  <c r="P142" i="7"/>
  <c r="JR142" i="7"/>
  <c r="PT142" i="7"/>
  <c r="LJ142" i="7"/>
  <c r="KC142" i="7"/>
  <c r="PN142" i="7"/>
  <c r="PQ142" i="7"/>
  <c r="LW142" i="7"/>
  <c r="LA142" i="7"/>
  <c r="KE142" i="7"/>
  <c r="Q142" i="7"/>
  <c r="LP142" i="7"/>
  <c r="JX142" i="7"/>
  <c r="T142" i="7"/>
  <c r="PM142" i="7"/>
  <c r="JW142" i="7"/>
  <c r="S142" i="7"/>
  <c r="KF142" i="7"/>
  <c r="DL142" i="7"/>
  <c r="R142" i="7"/>
  <c r="LM142" i="7"/>
  <c r="JV142" i="7"/>
  <c r="KL142" i="7"/>
  <c r="LC142" i="7"/>
  <c r="LF142" i="7"/>
  <c r="JZ142" i="7"/>
  <c r="DN142" i="7"/>
  <c r="KM142" i="7"/>
  <c r="DM142" i="7"/>
  <c r="O142" i="7"/>
  <c r="PK142" i="7"/>
  <c r="JP142" i="7"/>
  <c r="QZ113" i="7"/>
  <c r="QZ206" i="7" s="1"/>
  <c r="AN113" i="7"/>
  <c r="CZ33" i="7"/>
  <c r="CO33" i="7"/>
  <c r="DE33" i="7"/>
  <c r="DB33" i="7"/>
  <c r="DK33" i="7"/>
  <c r="CP33" i="7"/>
  <c r="DF33" i="7"/>
  <c r="LI33" i="7"/>
  <c r="DH33" i="7"/>
  <c r="DM33" i="7"/>
  <c r="DN33" i="7"/>
  <c r="DG33" i="7"/>
  <c r="LG33" i="7"/>
  <c r="CV33" i="7"/>
  <c r="DL33" i="7"/>
  <c r="DA33" i="7"/>
  <c r="CT33" i="7"/>
  <c r="CY33" i="7"/>
  <c r="LB33" i="7"/>
  <c r="KZ33" i="7"/>
  <c r="CN33" i="7"/>
  <c r="DD33" i="7"/>
  <c r="CS33" i="7"/>
  <c r="DI33" i="7"/>
  <c r="DJ33" i="7"/>
  <c r="CX33" i="7"/>
  <c r="LA33" i="7"/>
  <c r="LC33" i="7"/>
  <c r="LD33" i="7"/>
  <c r="LF33" i="7"/>
  <c r="CR33" i="7"/>
  <c r="CW33" i="7"/>
  <c r="CU33" i="7"/>
  <c r="CQ33" i="7"/>
  <c r="LH33" i="7"/>
  <c r="DC33" i="7"/>
  <c r="LE33" i="7"/>
  <c r="KN22" i="7"/>
  <c r="T33" i="7"/>
  <c r="EO23" i="7"/>
  <c r="EO24" i="7"/>
  <c r="EO26" i="7"/>
  <c r="EO25" i="7"/>
  <c r="EO27" i="7"/>
  <c r="EO28" i="7"/>
  <c r="EO29" i="7"/>
  <c r="EO30" i="7"/>
  <c r="EO31" i="7"/>
  <c r="EO32" i="7"/>
  <c r="JF21" i="7"/>
  <c r="JD22" i="7"/>
  <c r="EA33" i="7"/>
  <c r="DZ33" i="7"/>
  <c r="DY33" i="7"/>
  <c r="GC22" i="7"/>
  <c r="EP22" i="7"/>
  <c r="U33" i="7"/>
  <c r="PO33" i="7"/>
  <c r="PT33" i="7"/>
  <c r="PS33" i="7"/>
  <c r="PM33" i="7"/>
  <c r="PQ33" i="7"/>
  <c r="PN33" i="7"/>
  <c r="PP33" i="7"/>
  <c r="PR33" i="7"/>
  <c r="PK33" i="7"/>
  <c r="R33" i="7"/>
  <c r="PL33" i="7"/>
  <c r="HC22" i="7"/>
  <c r="S33" i="7"/>
  <c r="JN43" i="7"/>
  <c r="I43" i="7"/>
  <c r="H43" i="7"/>
  <c r="GN43" i="7"/>
  <c r="GO43" i="7"/>
  <c r="KY43" i="7"/>
  <c r="MZ43" i="7"/>
  <c r="GP43" i="7"/>
  <c r="CE43" i="7"/>
  <c r="P33" i="7"/>
  <c r="M33" i="7"/>
  <c r="K33" i="7"/>
  <c r="Q33" i="7"/>
  <c r="N33" i="7"/>
  <c r="L33" i="7"/>
  <c r="O33" i="7"/>
  <c r="U23" i="7"/>
  <c r="U24" i="7"/>
  <c r="U25" i="7"/>
  <c r="U26" i="7"/>
  <c r="U27" i="7"/>
  <c r="U28" i="7"/>
  <c r="U29" i="7"/>
  <c r="U30" i="7"/>
  <c r="U31" i="7"/>
  <c r="U32" i="7"/>
  <c r="J33" i="7"/>
  <c r="QN2" i="7"/>
  <c r="AB78" i="7"/>
  <c r="E35" i="7"/>
  <c r="U84" i="7"/>
  <c r="QH84" i="7" s="1"/>
  <c r="U83" i="7"/>
  <c r="QH83" i="7" s="1"/>
  <c r="U80" i="7"/>
  <c r="QH80" i="7" s="1"/>
  <c r="U79" i="7"/>
  <c r="QH79" i="7" s="1"/>
  <c r="QH22" i="7"/>
  <c r="QH78" i="7" s="1"/>
  <c r="V22" i="7"/>
  <c r="PV33" i="7"/>
  <c r="T86" i="7"/>
  <c r="OL146" i="7" l="1"/>
  <c r="OM146" i="7"/>
  <c r="E147" i="7"/>
  <c r="E182" i="7"/>
  <c r="AY146" i="7"/>
  <c r="BG146" i="7"/>
  <c r="BO146" i="7"/>
  <c r="BW146" i="7"/>
  <c r="AZ146" i="7"/>
  <c r="BH146" i="7"/>
  <c r="BP146" i="7"/>
  <c r="BX146" i="7"/>
  <c r="BA146" i="7"/>
  <c r="BI146" i="7"/>
  <c r="BQ146" i="7"/>
  <c r="BY146" i="7"/>
  <c r="BB146" i="7"/>
  <c r="BJ146" i="7"/>
  <c r="BR146" i="7"/>
  <c r="BZ146" i="7"/>
  <c r="AU146" i="7"/>
  <c r="BC146" i="7"/>
  <c r="BK146" i="7"/>
  <c r="BS146" i="7"/>
  <c r="CA146" i="7"/>
  <c r="AV146" i="7"/>
  <c r="BD146" i="7"/>
  <c r="BL146" i="7"/>
  <c r="BT146" i="7"/>
  <c r="CB146" i="7"/>
  <c r="CC146" i="7"/>
  <c r="AW146" i="7"/>
  <c r="BE146" i="7"/>
  <c r="BM146" i="7"/>
  <c r="BU146" i="7"/>
  <c r="AX146" i="7"/>
  <c r="BF146" i="7"/>
  <c r="BN146" i="7"/>
  <c r="BV146" i="7"/>
  <c r="BB35" i="7"/>
  <c r="BJ35" i="7"/>
  <c r="BR35" i="7"/>
  <c r="BZ35" i="7"/>
  <c r="AU35" i="7"/>
  <c r="BC35" i="7"/>
  <c r="BK35" i="7"/>
  <c r="BS35" i="7"/>
  <c r="CA35" i="7"/>
  <c r="AV35" i="7"/>
  <c r="BD35" i="7"/>
  <c r="BL35" i="7"/>
  <c r="BT35" i="7"/>
  <c r="CB35" i="7"/>
  <c r="AW35" i="7"/>
  <c r="BE35" i="7"/>
  <c r="BM35" i="7"/>
  <c r="BU35" i="7"/>
  <c r="CC35" i="7"/>
  <c r="AX35" i="7"/>
  <c r="BF35" i="7"/>
  <c r="BN35" i="7"/>
  <c r="BV35" i="7"/>
  <c r="AY35" i="7"/>
  <c r="BG35" i="7"/>
  <c r="BO35" i="7"/>
  <c r="BW35" i="7"/>
  <c r="BA35" i="7"/>
  <c r="BI35" i="7"/>
  <c r="BQ35" i="7"/>
  <c r="BY35" i="7"/>
  <c r="AZ35" i="7"/>
  <c r="BH35" i="7"/>
  <c r="BP35" i="7"/>
  <c r="BX35" i="7"/>
  <c r="GB7" i="4"/>
  <c r="NV113" i="7"/>
  <c r="KN131" i="7"/>
  <c r="RA93" i="7"/>
  <c r="AO206" i="7"/>
  <c r="V131" i="7"/>
  <c r="EP131" i="7"/>
  <c r="EP121" i="7"/>
  <c r="EP122" i="7"/>
  <c r="EP116" i="7"/>
  <c r="EP119" i="7"/>
  <c r="EP118" i="7"/>
  <c r="EP120" i="7"/>
  <c r="EP114" i="7"/>
  <c r="EP115" i="7"/>
  <c r="EP117" i="7"/>
  <c r="EP123" i="7"/>
  <c r="EP124" i="7"/>
  <c r="EP125" i="7"/>
  <c r="EP126" i="7"/>
  <c r="EP127" i="7"/>
  <c r="EP128" i="7"/>
  <c r="EP129" i="7"/>
  <c r="EP132" i="7"/>
  <c r="EP133" i="7"/>
  <c r="EP134" i="7"/>
  <c r="EP135" i="7"/>
  <c r="EP136" i="7"/>
  <c r="EP137" i="7"/>
  <c r="EP138" i="7"/>
  <c r="EP139" i="7"/>
  <c r="EP140" i="7"/>
  <c r="EP141" i="7"/>
  <c r="V81" i="7"/>
  <c r="QI81" i="7" s="1"/>
  <c r="V210" i="7"/>
  <c r="QI210" i="7" s="1"/>
  <c r="V207" i="7"/>
  <c r="V211" i="7"/>
  <c r="QI211" i="7" s="1"/>
  <c r="V208" i="7"/>
  <c r="QI208" i="7" s="1"/>
  <c r="V209" i="7"/>
  <c r="QI209" i="7" s="1"/>
  <c r="V114" i="7"/>
  <c r="V115" i="7"/>
  <c r="V116" i="7"/>
  <c r="V117" i="7"/>
  <c r="V118" i="7"/>
  <c r="V119" i="7"/>
  <c r="V120" i="7"/>
  <c r="V121" i="7"/>
  <c r="V122" i="7"/>
  <c r="V123" i="7"/>
  <c r="V124" i="7"/>
  <c r="V125" i="7"/>
  <c r="V126" i="7"/>
  <c r="V127" i="7"/>
  <c r="V128" i="7"/>
  <c r="V129" i="7"/>
  <c r="V132" i="7"/>
  <c r="V133" i="7"/>
  <c r="V134" i="7"/>
  <c r="V135" i="7"/>
  <c r="V136" i="7"/>
  <c r="V137" i="7"/>
  <c r="V138" i="7"/>
  <c r="V139" i="7"/>
  <c r="V140" i="7"/>
  <c r="V141" i="7"/>
  <c r="KN119" i="7"/>
  <c r="KN122" i="7"/>
  <c r="KN114" i="7"/>
  <c r="KN121" i="7"/>
  <c r="KN118" i="7"/>
  <c r="KN120" i="7"/>
  <c r="KN116" i="7"/>
  <c r="KN123" i="7"/>
  <c r="KN115" i="7"/>
  <c r="KN117" i="7"/>
  <c r="KN124" i="7"/>
  <c r="KN125" i="7"/>
  <c r="KN126" i="7"/>
  <c r="KN127" i="7"/>
  <c r="KN128" i="7"/>
  <c r="KN129" i="7"/>
  <c r="KN132" i="7"/>
  <c r="KN133" i="7"/>
  <c r="KN134" i="7"/>
  <c r="KN135" i="7"/>
  <c r="KN136" i="7"/>
  <c r="KN137" i="7"/>
  <c r="KN138" i="7"/>
  <c r="KN139" i="7"/>
  <c r="KN140" i="7"/>
  <c r="KN141" i="7"/>
  <c r="V142" i="7"/>
  <c r="EP142" i="7"/>
  <c r="KN142" i="7"/>
  <c r="QH207" i="7"/>
  <c r="RA113" i="7"/>
  <c r="RA206" i="7" s="1"/>
  <c r="AO113" i="7"/>
  <c r="PS143" i="7"/>
  <c r="LI143" i="7"/>
  <c r="KB143" i="7"/>
  <c r="Q143" i="7"/>
  <c r="LP143" i="7"/>
  <c r="KZ143" i="7"/>
  <c r="KI143" i="7"/>
  <c r="JS143" i="7"/>
  <c r="DF143" i="7"/>
  <c r="PV143" i="7"/>
  <c r="LC143" i="7"/>
  <c r="KH143" i="7"/>
  <c r="JR143" i="7"/>
  <c r="DI143" i="7"/>
  <c r="K143" i="7"/>
  <c r="KK143" i="7"/>
  <c r="KG143" i="7"/>
  <c r="CF143" i="7"/>
  <c r="DH143" i="7"/>
  <c r="DQ143" i="7"/>
  <c r="PT143" i="7"/>
  <c r="PN143" i="7"/>
  <c r="JW143" i="7"/>
  <c r="KL143" i="7"/>
  <c r="DM143" i="7"/>
  <c r="O143" i="7"/>
  <c r="KC143" i="7"/>
  <c r="PO143" i="7"/>
  <c r="LE143" i="7"/>
  <c r="KN143" i="7"/>
  <c r="JX143" i="7"/>
  <c r="M143" i="7"/>
  <c r="LL143" i="7"/>
  <c r="KE143" i="7"/>
  <c r="JO143" i="7"/>
  <c r="T143" i="7"/>
  <c r="PQ143" i="7"/>
  <c r="LO143" i="7"/>
  <c r="KD143" i="7"/>
  <c r="PP143" i="7"/>
  <c r="JU143" i="7"/>
  <c r="V143" i="7"/>
  <c r="JQ143" i="7"/>
  <c r="LF143" i="7"/>
  <c r="LM143" i="7"/>
  <c r="KF143" i="7"/>
  <c r="JP143" i="7"/>
  <c r="LD143" i="7"/>
  <c r="DJ143" i="7"/>
  <c r="L143" i="7"/>
  <c r="LW143" i="7"/>
  <c r="LG143" i="7"/>
  <c r="JV143" i="7"/>
  <c r="J143" i="7"/>
  <c r="LA143" i="7"/>
  <c r="KJ143" i="7"/>
  <c r="JT143" i="7"/>
  <c r="DK143" i="7"/>
  <c r="PR143" i="7"/>
  <c r="LH143" i="7"/>
  <c r="KA143" i="7"/>
  <c r="DN143" i="7"/>
  <c r="P143" i="7"/>
  <c r="PM143" i="7"/>
  <c r="LK143" i="7"/>
  <c r="JZ143" i="7"/>
  <c r="S143" i="7"/>
  <c r="LJ143" i="7"/>
  <c r="DL143" i="7"/>
  <c r="R143" i="7"/>
  <c r="DG143" i="7"/>
  <c r="U143" i="7"/>
  <c r="KM143" i="7"/>
  <c r="LN143" i="7"/>
  <c r="PL143" i="7"/>
  <c r="N143" i="7"/>
  <c r="JY143" i="7"/>
  <c r="LB143" i="7"/>
  <c r="CP34" i="7"/>
  <c r="DF34" i="7"/>
  <c r="CU34" i="7"/>
  <c r="DK34" i="7"/>
  <c r="CS34" i="7"/>
  <c r="DL34" i="7"/>
  <c r="CO34" i="7"/>
  <c r="DD34" i="7"/>
  <c r="LD34" i="7"/>
  <c r="CX34" i="7"/>
  <c r="DC34" i="7"/>
  <c r="CZ34" i="7"/>
  <c r="DI34" i="7"/>
  <c r="DM34" i="7"/>
  <c r="LF34" i="7"/>
  <c r="LA34" i="7"/>
  <c r="CT34" i="7"/>
  <c r="DJ34" i="7"/>
  <c r="CY34" i="7"/>
  <c r="CR34" i="7"/>
  <c r="DA34" i="7"/>
  <c r="CW34" i="7"/>
  <c r="LB34" i="7"/>
  <c r="DE34" i="7"/>
  <c r="LE34" i="7"/>
  <c r="LJ34" i="7"/>
  <c r="DN34" i="7"/>
  <c r="LC34" i="7"/>
  <c r="LH34" i="7"/>
  <c r="DB34" i="7"/>
  <c r="CQ34" i="7"/>
  <c r="DG34" i="7"/>
  <c r="DH34" i="7"/>
  <c r="CV34" i="7"/>
  <c r="KZ34" i="7"/>
  <c r="LG34" i="7"/>
  <c r="LI34" i="7"/>
  <c r="KO22" i="7"/>
  <c r="S34" i="7"/>
  <c r="EP23" i="7"/>
  <c r="EP24" i="7"/>
  <c r="EP26" i="7"/>
  <c r="EP25" i="7"/>
  <c r="EP27" i="7"/>
  <c r="EP28" i="7"/>
  <c r="EP29" i="7"/>
  <c r="EP30" i="7"/>
  <c r="EP31" i="7"/>
  <c r="EP32" i="7"/>
  <c r="EP33" i="7"/>
  <c r="JG21" i="7"/>
  <c r="JE22" i="7"/>
  <c r="DZ34" i="7"/>
  <c r="EB34" i="7"/>
  <c r="EA34" i="7"/>
  <c r="GD22" i="7"/>
  <c r="EQ22" i="7"/>
  <c r="HD22" i="7"/>
  <c r="PT34" i="7"/>
  <c r="PR34" i="7"/>
  <c r="PO34" i="7"/>
  <c r="PN34" i="7"/>
  <c r="PL34" i="7"/>
  <c r="PS34" i="7"/>
  <c r="PP34" i="7"/>
  <c r="PM34" i="7"/>
  <c r="PQ34" i="7"/>
  <c r="P34" i="7"/>
  <c r="H44" i="7"/>
  <c r="GO44" i="7"/>
  <c r="JN44" i="7"/>
  <c r="I44" i="7"/>
  <c r="CE44" i="7"/>
  <c r="GP44" i="7"/>
  <c r="GN44" i="7"/>
  <c r="KY44" i="7"/>
  <c r="MZ44" i="7"/>
  <c r="U34" i="7"/>
  <c r="T34" i="7"/>
  <c r="O34" i="7"/>
  <c r="M34" i="7"/>
  <c r="V34" i="7"/>
  <c r="K34" i="7"/>
  <c r="N34" i="7"/>
  <c r="V23" i="7"/>
  <c r="V24" i="7"/>
  <c r="V25" i="7"/>
  <c r="V26" i="7"/>
  <c r="V27" i="7"/>
  <c r="V28" i="7"/>
  <c r="V29" i="7"/>
  <c r="V30" i="7"/>
  <c r="V31" i="7"/>
  <c r="V32" i="7"/>
  <c r="V33" i="7"/>
  <c r="J34" i="7"/>
  <c r="L34" i="7"/>
  <c r="R34" i="7"/>
  <c r="Q34" i="7"/>
  <c r="QO2" i="7"/>
  <c r="AC78" i="7"/>
  <c r="E36" i="7"/>
  <c r="V84" i="7"/>
  <c r="QI84" i="7" s="1"/>
  <c r="V83" i="7"/>
  <c r="QI83" i="7" s="1"/>
  <c r="V82" i="7"/>
  <c r="QI82" i="7" s="1"/>
  <c r="V80" i="7"/>
  <c r="QI80" i="7" s="1"/>
  <c r="V79" i="7"/>
  <c r="QI79" i="7" s="1"/>
  <c r="QI22" i="7"/>
  <c r="QI78" i="7" s="1"/>
  <c r="W22" i="7"/>
  <c r="PV34" i="7"/>
  <c r="OL147" i="7" l="1"/>
  <c r="OM147" i="7"/>
  <c r="E148" i="7"/>
  <c r="E183" i="7"/>
  <c r="CC147" i="7"/>
  <c r="BB147" i="7"/>
  <c r="BJ147" i="7"/>
  <c r="BR147" i="7"/>
  <c r="BZ147" i="7"/>
  <c r="AU147" i="7"/>
  <c r="BC147" i="7"/>
  <c r="BK147" i="7"/>
  <c r="BS147" i="7"/>
  <c r="CA147" i="7"/>
  <c r="AV147" i="7"/>
  <c r="BD147" i="7"/>
  <c r="BL147" i="7"/>
  <c r="BT147" i="7"/>
  <c r="AW147" i="7"/>
  <c r="BE147" i="7"/>
  <c r="BM147" i="7"/>
  <c r="BU147" i="7"/>
  <c r="AX147" i="7"/>
  <c r="BF147" i="7"/>
  <c r="BN147" i="7"/>
  <c r="BV147" i="7"/>
  <c r="AY147" i="7"/>
  <c r="BG147" i="7"/>
  <c r="BO147" i="7"/>
  <c r="BW147" i="7"/>
  <c r="AZ147" i="7"/>
  <c r="BH147" i="7"/>
  <c r="BP147" i="7"/>
  <c r="BX147" i="7"/>
  <c r="CB147" i="7"/>
  <c r="BA147" i="7"/>
  <c r="BI147" i="7"/>
  <c r="BQ147" i="7"/>
  <c r="BY147" i="7"/>
  <c r="AY36" i="7"/>
  <c r="BG36" i="7"/>
  <c r="BO36" i="7"/>
  <c r="BW36" i="7"/>
  <c r="AZ36" i="7"/>
  <c r="BH36" i="7"/>
  <c r="BP36" i="7"/>
  <c r="BX36" i="7"/>
  <c r="BA36" i="7"/>
  <c r="BI36" i="7"/>
  <c r="BQ36" i="7"/>
  <c r="BY36" i="7"/>
  <c r="BB36" i="7"/>
  <c r="BJ36" i="7"/>
  <c r="BR36" i="7"/>
  <c r="BZ36" i="7"/>
  <c r="AU36" i="7"/>
  <c r="BC36" i="7"/>
  <c r="BK36" i="7"/>
  <c r="BS36" i="7"/>
  <c r="CA36" i="7"/>
  <c r="AV36" i="7"/>
  <c r="BD36" i="7"/>
  <c r="BL36" i="7"/>
  <c r="BT36" i="7"/>
  <c r="CB36" i="7"/>
  <c r="AX36" i="7"/>
  <c r="BF36" i="7"/>
  <c r="BN36" i="7"/>
  <c r="BV36" i="7"/>
  <c r="CC36" i="7"/>
  <c r="AW36" i="7"/>
  <c r="BE36" i="7"/>
  <c r="BU36" i="7"/>
  <c r="BM36" i="7"/>
  <c r="GC7" i="4"/>
  <c r="NW113" i="7"/>
  <c r="W131" i="7"/>
  <c r="AP206" i="7"/>
  <c r="RB93" i="7"/>
  <c r="EQ143" i="7"/>
  <c r="EQ131" i="7"/>
  <c r="W143" i="7"/>
  <c r="KO131" i="7"/>
  <c r="KO116" i="7"/>
  <c r="KO121" i="7"/>
  <c r="KO119" i="7"/>
  <c r="KO122" i="7"/>
  <c r="KO114" i="7"/>
  <c r="KO117" i="7"/>
  <c r="KO120" i="7"/>
  <c r="KO123" i="7"/>
  <c r="KO115" i="7"/>
  <c r="KO118" i="7"/>
  <c r="KO124" i="7"/>
  <c r="KO125" i="7"/>
  <c r="KO126" i="7"/>
  <c r="KO127" i="7"/>
  <c r="KO128" i="7"/>
  <c r="KO129" i="7"/>
  <c r="KO132" i="7"/>
  <c r="KO133" i="7"/>
  <c r="KO134" i="7"/>
  <c r="KO135" i="7"/>
  <c r="KO136" i="7"/>
  <c r="KO137" i="7"/>
  <c r="KO138" i="7"/>
  <c r="KO139" i="7"/>
  <c r="KO140" i="7"/>
  <c r="KO141" i="7"/>
  <c r="KO142" i="7"/>
  <c r="QI207" i="7"/>
  <c r="W81" i="7"/>
  <c r="QJ81" i="7" s="1"/>
  <c r="W210" i="7"/>
  <c r="QJ210" i="7" s="1"/>
  <c r="W207" i="7"/>
  <c r="W208" i="7"/>
  <c r="QJ208" i="7" s="1"/>
  <c r="W211" i="7"/>
  <c r="QJ211" i="7" s="1"/>
  <c r="W209" i="7"/>
  <c r="QJ209" i="7" s="1"/>
  <c r="W114" i="7"/>
  <c r="W115" i="7"/>
  <c r="W116" i="7"/>
  <c r="W117" i="7"/>
  <c r="W118" i="7"/>
  <c r="W119" i="7"/>
  <c r="W120" i="7"/>
  <c r="W121" i="7"/>
  <c r="W122" i="7"/>
  <c r="W123" i="7"/>
  <c r="W124" i="7"/>
  <c r="W125" i="7"/>
  <c r="W126" i="7"/>
  <c r="W127" i="7"/>
  <c r="W128" i="7"/>
  <c r="W129" i="7"/>
  <c r="W132" i="7"/>
  <c r="W133" i="7"/>
  <c r="W134" i="7"/>
  <c r="W135" i="7"/>
  <c r="W136" i="7"/>
  <c r="W137" i="7"/>
  <c r="W138" i="7"/>
  <c r="W139" i="7"/>
  <c r="W140" i="7"/>
  <c r="W141" i="7"/>
  <c r="W142" i="7"/>
  <c r="EQ34" i="7"/>
  <c r="EQ121" i="7"/>
  <c r="EQ116" i="7"/>
  <c r="EQ122" i="7"/>
  <c r="EQ118" i="7"/>
  <c r="EQ117" i="7"/>
  <c r="EQ119" i="7"/>
  <c r="EQ114" i="7"/>
  <c r="EQ120" i="7"/>
  <c r="EQ115" i="7"/>
  <c r="EQ123" i="7"/>
  <c r="EQ124" i="7"/>
  <c r="EQ125" i="7"/>
  <c r="EQ126" i="7"/>
  <c r="EQ127" i="7"/>
  <c r="EQ128" i="7"/>
  <c r="EQ129" i="7"/>
  <c r="EQ132" i="7"/>
  <c r="EQ133" i="7"/>
  <c r="EQ134" i="7"/>
  <c r="EQ135" i="7"/>
  <c r="EQ136" i="7"/>
  <c r="EQ137" i="7"/>
  <c r="EQ138" i="7"/>
  <c r="EQ139" i="7"/>
  <c r="EQ140" i="7"/>
  <c r="EQ141" i="7"/>
  <c r="EQ142" i="7"/>
  <c r="KO143" i="7"/>
  <c r="RB113" i="7"/>
  <c r="RB206" i="7" s="1"/>
  <c r="AP113" i="7"/>
  <c r="PN144" i="7"/>
  <c r="LD144" i="7"/>
  <c r="KM144" i="7"/>
  <c r="JW144" i="7"/>
  <c r="DJ144" i="7"/>
  <c r="L144" i="7"/>
  <c r="LW144" i="7"/>
  <c r="LG144" i="7"/>
  <c r="KL144" i="7"/>
  <c r="JV144" i="7"/>
  <c r="DM144" i="7"/>
  <c r="O144" i="7"/>
  <c r="PP144" i="7"/>
  <c r="LF144" i="7"/>
  <c r="KO144" i="7"/>
  <c r="JY144" i="7"/>
  <c r="DH144" i="7"/>
  <c r="J144" i="7"/>
  <c r="M144" i="7"/>
  <c r="KJ144" i="7"/>
  <c r="JP144" i="7"/>
  <c r="U144" i="7"/>
  <c r="KB144" i="7"/>
  <c r="LO144" i="7"/>
  <c r="LN144" i="7"/>
  <c r="JQ144" i="7"/>
  <c r="DQ144" i="7"/>
  <c r="Q144" i="7"/>
  <c r="LP144" i="7"/>
  <c r="KZ144" i="7"/>
  <c r="KI144" i="7"/>
  <c r="JS144" i="7"/>
  <c r="PV144" i="7"/>
  <c r="LC144" i="7"/>
  <c r="KH144" i="7"/>
  <c r="JR144" i="7"/>
  <c r="DI144" i="7"/>
  <c r="K144" i="7"/>
  <c r="LB144" i="7"/>
  <c r="KK144" i="7"/>
  <c r="JU144" i="7"/>
  <c r="V144" i="7"/>
  <c r="PS144" i="7"/>
  <c r="LA144" i="7"/>
  <c r="DK144" i="7"/>
  <c r="PO144" i="7"/>
  <c r="JT144" i="7"/>
  <c r="LI144" i="7"/>
  <c r="T144" i="7"/>
  <c r="KD144" i="7"/>
  <c r="W144" i="7"/>
  <c r="KG144" i="7"/>
  <c r="R144" i="7"/>
  <c r="KN144" i="7"/>
  <c r="DG144" i="7"/>
  <c r="PR144" i="7"/>
  <c r="LH144" i="7"/>
  <c r="KA144" i="7"/>
  <c r="DN144" i="7"/>
  <c r="P144" i="7"/>
  <c r="PM144" i="7"/>
  <c r="LK144" i="7"/>
  <c r="JZ144" i="7"/>
  <c r="S144" i="7"/>
  <c r="PT144" i="7"/>
  <c r="LJ144" i="7"/>
  <c r="KC144" i="7"/>
  <c r="DL144" i="7"/>
  <c r="CF144" i="7"/>
  <c r="N144" i="7"/>
  <c r="JX144" i="7"/>
  <c r="LM144" i="7"/>
  <c r="KF144" i="7"/>
  <c r="LE144" i="7"/>
  <c r="LL144" i="7"/>
  <c r="KE144" i="7"/>
  <c r="JO144" i="7"/>
  <c r="PQ144" i="7"/>
  <c r="CV35" i="7"/>
  <c r="DL35" i="7"/>
  <c r="DE35" i="7"/>
  <c r="CX35" i="7"/>
  <c r="CY35" i="7"/>
  <c r="CU35" i="7"/>
  <c r="DB35" i="7"/>
  <c r="LD35" i="7"/>
  <c r="LF35" i="7"/>
  <c r="CZ35" i="7"/>
  <c r="CS35" i="7"/>
  <c r="DI35" i="7"/>
  <c r="DF35" i="7"/>
  <c r="DG35" i="7"/>
  <c r="DK35" i="7"/>
  <c r="LC35" i="7"/>
  <c r="LH35" i="7"/>
  <c r="LG35" i="7"/>
  <c r="DD35" i="7"/>
  <c r="CW35" i="7"/>
  <c r="DM35" i="7"/>
  <c r="DN35" i="7"/>
  <c r="CT35" i="7"/>
  <c r="LA35" i="7"/>
  <c r="DC35" i="7"/>
  <c r="LE35" i="7"/>
  <c r="LJ35" i="7"/>
  <c r="CR35" i="7"/>
  <c r="DH35" i="7"/>
  <c r="DA35" i="7"/>
  <c r="CP35" i="7"/>
  <c r="CQ35" i="7"/>
  <c r="DJ35" i="7"/>
  <c r="LB35" i="7"/>
  <c r="KZ35" i="7"/>
  <c r="LI35" i="7"/>
  <c r="LK35" i="7"/>
  <c r="KP22" i="7"/>
  <c r="K35" i="7"/>
  <c r="EQ23" i="7"/>
  <c r="EQ24" i="7"/>
  <c r="EQ26" i="7"/>
  <c r="EQ25" i="7"/>
  <c r="EQ27" i="7"/>
  <c r="EQ28" i="7"/>
  <c r="EQ29" i="7"/>
  <c r="EQ30" i="7"/>
  <c r="EQ31" i="7"/>
  <c r="EQ32" i="7"/>
  <c r="EQ33" i="7"/>
  <c r="JH21" i="7"/>
  <c r="JF22" i="7"/>
  <c r="EC35" i="7"/>
  <c r="EB35" i="7"/>
  <c r="EA35" i="7"/>
  <c r="GE22" i="7"/>
  <c r="ER22" i="7"/>
  <c r="PN35" i="7"/>
  <c r="PT35" i="7"/>
  <c r="PM35" i="7"/>
  <c r="HE22" i="7"/>
  <c r="PP35" i="7"/>
  <c r="PQ35" i="7"/>
  <c r="PO35" i="7"/>
  <c r="PS35" i="7"/>
  <c r="PR35" i="7"/>
  <c r="I45" i="7"/>
  <c r="CE45" i="7"/>
  <c r="GP45" i="7"/>
  <c r="KY45" i="7"/>
  <c r="MZ45" i="7"/>
  <c r="GO45" i="7"/>
  <c r="GN45" i="7"/>
  <c r="H45" i="7"/>
  <c r="JN45" i="7"/>
  <c r="U35" i="7"/>
  <c r="T35" i="7"/>
  <c r="V35" i="7"/>
  <c r="R35" i="7"/>
  <c r="L35" i="7"/>
  <c r="O35" i="7"/>
  <c r="W23" i="7"/>
  <c r="W24" i="7"/>
  <c r="W25" i="7"/>
  <c r="W26" i="7"/>
  <c r="W27" i="7"/>
  <c r="W28" i="7"/>
  <c r="W29" i="7"/>
  <c r="W30" i="7"/>
  <c r="W31" i="7"/>
  <c r="W32" i="7"/>
  <c r="W33" i="7"/>
  <c r="W34" i="7"/>
  <c r="W35" i="7"/>
  <c r="J35" i="7"/>
  <c r="N35" i="7"/>
  <c r="M35" i="7"/>
  <c r="P35" i="7"/>
  <c r="S35" i="7"/>
  <c r="Q35" i="7"/>
  <c r="QP2" i="7"/>
  <c r="AD78" i="7"/>
  <c r="V86" i="7"/>
  <c r="W84" i="7"/>
  <c r="QJ84" i="7" s="1"/>
  <c r="W83" i="7"/>
  <c r="QJ83" i="7" s="1"/>
  <c r="W82" i="7"/>
  <c r="QJ82" i="7" s="1"/>
  <c r="W80" i="7"/>
  <c r="QJ80" i="7" s="1"/>
  <c r="W79" i="7"/>
  <c r="QJ79" i="7" s="1"/>
  <c r="X22" i="7"/>
  <c r="QJ22" i="7"/>
  <c r="QJ78" i="7" s="1"/>
  <c r="E37" i="7"/>
  <c r="PV35" i="7"/>
  <c r="OL148" i="7" l="1"/>
  <c r="OM148" i="7"/>
  <c r="E149" i="7"/>
  <c r="E184" i="7"/>
  <c r="AY148" i="7"/>
  <c r="BG148" i="7"/>
  <c r="BO148" i="7"/>
  <c r="BW148" i="7"/>
  <c r="AZ148" i="7"/>
  <c r="BH148" i="7"/>
  <c r="BP148" i="7"/>
  <c r="BX148" i="7"/>
  <c r="BA148" i="7"/>
  <c r="BI148" i="7"/>
  <c r="BQ148" i="7"/>
  <c r="BY148" i="7"/>
  <c r="BB148" i="7"/>
  <c r="BJ148" i="7"/>
  <c r="BR148" i="7"/>
  <c r="BZ148" i="7"/>
  <c r="AU148" i="7"/>
  <c r="BC148" i="7"/>
  <c r="BK148" i="7"/>
  <c r="BS148" i="7"/>
  <c r="CA148" i="7"/>
  <c r="CC148" i="7"/>
  <c r="AV148" i="7"/>
  <c r="BD148" i="7"/>
  <c r="BL148" i="7"/>
  <c r="BT148" i="7"/>
  <c r="AW148" i="7"/>
  <c r="BE148" i="7"/>
  <c r="BM148" i="7"/>
  <c r="BU148" i="7"/>
  <c r="AX148" i="7"/>
  <c r="BF148" i="7"/>
  <c r="BN148" i="7"/>
  <c r="BV148" i="7"/>
  <c r="CB148" i="7"/>
  <c r="AV37" i="7"/>
  <c r="BD37" i="7"/>
  <c r="BL37" i="7"/>
  <c r="BT37" i="7"/>
  <c r="CB37" i="7"/>
  <c r="AW37" i="7"/>
  <c r="BE37" i="7"/>
  <c r="BM37" i="7"/>
  <c r="BU37" i="7"/>
  <c r="CC37" i="7"/>
  <c r="AX37" i="7"/>
  <c r="BF37" i="7"/>
  <c r="BN37" i="7"/>
  <c r="BV37" i="7"/>
  <c r="AY37" i="7"/>
  <c r="BG37" i="7"/>
  <c r="BO37" i="7"/>
  <c r="BW37" i="7"/>
  <c r="AZ37" i="7"/>
  <c r="BH37" i="7"/>
  <c r="BP37" i="7"/>
  <c r="BX37" i="7"/>
  <c r="BA37" i="7"/>
  <c r="BI37" i="7"/>
  <c r="BQ37" i="7"/>
  <c r="BY37" i="7"/>
  <c r="AU37" i="7"/>
  <c r="BC37" i="7"/>
  <c r="BK37" i="7"/>
  <c r="BS37" i="7"/>
  <c r="CA37" i="7"/>
  <c r="BB37" i="7"/>
  <c r="BJ37" i="7"/>
  <c r="BR37" i="7"/>
  <c r="BZ37" i="7"/>
  <c r="GD7" i="4"/>
  <c r="NX113" i="7"/>
  <c r="RC93" i="7"/>
  <c r="AQ206" i="7"/>
  <c r="KP131" i="7"/>
  <c r="ER144" i="7"/>
  <c r="ER131" i="7"/>
  <c r="X131" i="7"/>
  <c r="X81" i="7"/>
  <c r="QK81" i="7" s="1"/>
  <c r="X211" i="7"/>
  <c r="QK211" i="7" s="1"/>
  <c r="X208" i="7"/>
  <c r="QK208" i="7" s="1"/>
  <c r="X209" i="7"/>
  <c r="QK209" i="7" s="1"/>
  <c r="X210" i="7"/>
  <c r="QK210" i="7" s="1"/>
  <c r="X207" i="7"/>
  <c r="X114" i="7"/>
  <c r="X115" i="7"/>
  <c r="X116" i="7"/>
  <c r="X117" i="7"/>
  <c r="X118" i="7"/>
  <c r="X119" i="7"/>
  <c r="X120" i="7"/>
  <c r="X121" i="7"/>
  <c r="X122" i="7"/>
  <c r="X123" i="7"/>
  <c r="X124" i="7"/>
  <c r="X125" i="7"/>
  <c r="X126" i="7"/>
  <c r="X127" i="7"/>
  <c r="X128" i="7"/>
  <c r="X129" i="7"/>
  <c r="X132" i="7"/>
  <c r="X133" i="7"/>
  <c r="X134" i="7"/>
  <c r="X135" i="7"/>
  <c r="X136" i="7"/>
  <c r="X137" i="7"/>
  <c r="X138" i="7"/>
  <c r="X139" i="7"/>
  <c r="X140" i="7"/>
  <c r="X141" i="7"/>
  <c r="X142" i="7"/>
  <c r="X143" i="7"/>
  <c r="ER35" i="7"/>
  <c r="ER121" i="7"/>
  <c r="ER118" i="7"/>
  <c r="ER119" i="7"/>
  <c r="ER114" i="7"/>
  <c r="ER123" i="7"/>
  <c r="ER120" i="7"/>
  <c r="ER116" i="7"/>
  <c r="ER115" i="7"/>
  <c r="ER122" i="7"/>
  <c r="ER117" i="7"/>
  <c r="ER124" i="7"/>
  <c r="ER125" i="7"/>
  <c r="ER126" i="7"/>
  <c r="ER127" i="7"/>
  <c r="ER128" i="7"/>
  <c r="ER129" i="7"/>
  <c r="ER132" i="7"/>
  <c r="ER133" i="7"/>
  <c r="ER134" i="7"/>
  <c r="ER135" i="7"/>
  <c r="ER136" i="7"/>
  <c r="ER137" i="7"/>
  <c r="ER138" i="7"/>
  <c r="ER139" i="7"/>
  <c r="ER140" i="7"/>
  <c r="ER141" i="7"/>
  <c r="ER142" i="7"/>
  <c r="ER143" i="7"/>
  <c r="X144" i="7"/>
  <c r="KP116" i="7"/>
  <c r="KP120" i="7"/>
  <c r="KP121" i="7"/>
  <c r="KP119" i="7"/>
  <c r="KP114" i="7"/>
  <c r="KP122" i="7"/>
  <c r="KP118" i="7"/>
  <c r="KP115" i="7"/>
  <c r="KP117" i="7"/>
  <c r="KP123" i="7"/>
  <c r="KP124" i="7"/>
  <c r="KP125" i="7"/>
  <c r="KP126" i="7"/>
  <c r="KP127" i="7"/>
  <c r="KP128" i="7"/>
  <c r="KP129" i="7"/>
  <c r="KP132" i="7"/>
  <c r="KP133" i="7"/>
  <c r="KP134" i="7"/>
  <c r="KP135" i="7"/>
  <c r="KP136" i="7"/>
  <c r="KP137" i="7"/>
  <c r="KP138" i="7"/>
  <c r="KP139" i="7"/>
  <c r="KP140" i="7"/>
  <c r="KP141" i="7"/>
  <c r="KP142" i="7"/>
  <c r="KP143" i="7"/>
  <c r="KP144" i="7"/>
  <c r="QJ207" i="7"/>
  <c r="PQ145" i="7"/>
  <c r="LO145" i="7"/>
  <c r="KD145" i="7"/>
  <c r="W145" i="7"/>
  <c r="LN145" i="7"/>
  <c r="KG145" i="7"/>
  <c r="JQ145" i="7"/>
  <c r="DQ145" i="7"/>
  <c r="R145" i="7"/>
  <c r="PO145" i="7"/>
  <c r="LE145" i="7"/>
  <c r="KN145" i="7"/>
  <c r="JX145" i="7"/>
  <c r="M145" i="7"/>
  <c r="JW145" i="7"/>
  <c r="LL145" i="7"/>
  <c r="KE145" i="7"/>
  <c r="JO145" i="7"/>
  <c r="PV145" i="7"/>
  <c r="LC145" i="7"/>
  <c r="KH145" i="7"/>
  <c r="JR145" i="7"/>
  <c r="LB145" i="7"/>
  <c r="JU145" i="7"/>
  <c r="V145" i="7"/>
  <c r="LK145" i="7"/>
  <c r="KP145" i="7"/>
  <c r="JZ145" i="7"/>
  <c r="S145" i="7"/>
  <c r="PT145" i="7"/>
  <c r="LJ145" i="7"/>
  <c r="KC145" i="7"/>
  <c r="DL145" i="7"/>
  <c r="CF145" i="7"/>
  <c r="N145" i="7"/>
  <c r="LA145" i="7"/>
  <c r="KJ145" i="7"/>
  <c r="JT145" i="7"/>
  <c r="DK145" i="7"/>
  <c r="KA145" i="7"/>
  <c r="P145" i="7"/>
  <c r="LP145" i="7"/>
  <c r="L145" i="7"/>
  <c r="KI145" i="7"/>
  <c r="KK145" i="7"/>
  <c r="PS145" i="7"/>
  <c r="KB145" i="7"/>
  <c r="Q145" i="7"/>
  <c r="LD145" i="7"/>
  <c r="DN145" i="7"/>
  <c r="LW145" i="7"/>
  <c r="LG145" i="7"/>
  <c r="KL145" i="7"/>
  <c r="JV145" i="7"/>
  <c r="DM145" i="7"/>
  <c r="O145" i="7"/>
  <c r="PP145" i="7"/>
  <c r="LF145" i="7"/>
  <c r="KO145" i="7"/>
  <c r="JY145" i="7"/>
  <c r="DH145" i="7"/>
  <c r="J145" i="7"/>
  <c r="LM145" i="7"/>
  <c r="KF145" i="7"/>
  <c r="JP145" i="7"/>
  <c r="U145" i="7"/>
  <c r="DJ145" i="7"/>
  <c r="PR145" i="7"/>
  <c r="KZ145" i="7"/>
  <c r="PN145" i="7"/>
  <c r="JS145" i="7"/>
  <c r="X145" i="7"/>
  <c r="T145" i="7"/>
  <c r="LH145" i="7"/>
  <c r="DI145" i="7"/>
  <c r="K145" i="7"/>
  <c r="LI145" i="7"/>
  <c r="KM145" i="7"/>
  <c r="RC113" i="7"/>
  <c r="RC206" i="7" s="1"/>
  <c r="AQ113" i="7"/>
  <c r="CT36" i="7"/>
  <c r="DJ36" i="7"/>
  <c r="CY36" i="7"/>
  <c r="CV36" i="7"/>
  <c r="DE36" i="7"/>
  <c r="CS36" i="7"/>
  <c r="KZ36" i="7"/>
  <c r="LF36" i="7"/>
  <c r="LD36" i="7"/>
  <c r="LL36" i="7"/>
  <c r="DN36" i="7"/>
  <c r="CZ36" i="7"/>
  <c r="LG36" i="7"/>
  <c r="DB36" i="7"/>
  <c r="CQ36" i="7"/>
  <c r="DG36" i="7"/>
  <c r="CR36" i="7"/>
  <c r="LA36" i="7"/>
  <c r="LC36" i="7"/>
  <c r="LH36" i="7"/>
  <c r="DF36" i="7"/>
  <c r="CU36" i="7"/>
  <c r="DK36" i="7"/>
  <c r="CW36" i="7"/>
  <c r="DH36" i="7"/>
  <c r="LB36" i="7"/>
  <c r="DA36" i="7"/>
  <c r="LI36" i="7"/>
  <c r="LJ36" i="7"/>
  <c r="CX36" i="7"/>
  <c r="DC36" i="7"/>
  <c r="DD36" i="7"/>
  <c r="DM36" i="7"/>
  <c r="DI36" i="7"/>
  <c r="LE36" i="7"/>
  <c r="DL36" i="7"/>
  <c r="LK36" i="7"/>
  <c r="KQ22" i="7"/>
  <c r="U36" i="7"/>
  <c r="ER23" i="7"/>
  <c r="ER24" i="7"/>
  <c r="ER26" i="7"/>
  <c r="ER25" i="7"/>
  <c r="ER27" i="7"/>
  <c r="ER28" i="7"/>
  <c r="ER29" i="7"/>
  <c r="ER30" i="7"/>
  <c r="ER31" i="7"/>
  <c r="ER32" i="7"/>
  <c r="ER33" i="7"/>
  <c r="ER34" i="7"/>
  <c r="JI21" i="7"/>
  <c r="JG22" i="7"/>
  <c r="ED36" i="7"/>
  <c r="EB36" i="7"/>
  <c r="EC36" i="7"/>
  <c r="GF22" i="7"/>
  <c r="ES22" i="7"/>
  <c r="L36" i="7"/>
  <c r="PP36" i="7"/>
  <c r="X36" i="7"/>
  <c r="PN36" i="7"/>
  <c r="HF22" i="7"/>
  <c r="PQ36" i="7"/>
  <c r="R36" i="7"/>
  <c r="PO36" i="7"/>
  <c r="PR36" i="7"/>
  <c r="PS36" i="7"/>
  <c r="PT36" i="7"/>
  <c r="N36" i="7"/>
  <c r="J36" i="7"/>
  <c r="H46" i="7"/>
  <c r="CE46" i="7"/>
  <c r="GO46" i="7"/>
  <c r="I46" i="7"/>
  <c r="JN46" i="7"/>
  <c r="GN46" i="7"/>
  <c r="GP46" i="7"/>
  <c r="MZ46" i="7"/>
  <c r="KY46" i="7"/>
  <c r="S36" i="7"/>
  <c r="Q36" i="7"/>
  <c r="O36" i="7"/>
  <c r="K36" i="7"/>
  <c r="M36" i="7"/>
  <c r="X23" i="7"/>
  <c r="X24" i="7"/>
  <c r="X25" i="7"/>
  <c r="X26" i="7"/>
  <c r="X27" i="7"/>
  <c r="X28" i="7"/>
  <c r="X29" i="7"/>
  <c r="X30" i="7"/>
  <c r="X31" i="7"/>
  <c r="X32" i="7"/>
  <c r="X33" i="7"/>
  <c r="X34" i="7"/>
  <c r="X35" i="7"/>
  <c r="P36" i="7"/>
  <c r="W36" i="7"/>
  <c r="T36" i="7"/>
  <c r="V36" i="7"/>
  <c r="E38" i="7"/>
  <c r="QQ2" i="7"/>
  <c r="AE78" i="7"/>
  <c r="PV36" i="7"/>
  <c r="X84" i="7"/>
  <c r="QK84" i="7" s="1"/>
  <c r="X83" i="7"/>
  <c r="QK83" i="7" s="1"/>
  <c r="X82" i="7"/>
  <c r="QK82" i="7" s="1"/>
  <c r="X80" i="7"/>
  <c r="QK80" i="7" s="1"/>
  <c r="X79" i="7"/>
  <c r="QK79" i="7" s="1"/>
  <c r="Y22" i="7"/>
  <c r="QK22" i="7"/>
  <c r="QK78" i="7" s="1"/>
  <c r="W86" i="7"/>
  <c r="OM149" i="7" l="1"/>
  <c r="OL149" i="7"/>
  <c r="E150" i="7"/>
  <c r="E185" i="7"/>
  <c r="BB149" i="7"/>
  <c r="BJ149" i="7"/>
  <c r="BR149" i="7"/>
  <c r="BZ149" i="7"/>
  <c r="AU149" i="7"/>
  <c r="BC149" i="7"/>
  <c r="BK149" i="7"/>
  <c r="BS149" i="7"/>
  <c r="CA149" i="7"/>
  <c r="CC149" i="7"/>
  <c r="AV149" i="7"/>
  <c r="BD149" i="7"/>
  <c r="BL149" i="7"/>
  <c r="BT149" i="7"/>
  <c r="AW149" i="7"/>
  <c r="BE149" i="7"/>
  <c r="BM149" i="7"/>
  <c r="BU149" i="7"/>
  <c r="CB149" i="7"/>
  <c r="AX149" i="7"/>
  <c r="BF149" i="7"/>
  <c r="BN149" i="7"/>
  <c r="BV149" i="7"/>
  <c r="AY149" i="7"/>
  <c r="BG149" i="7"/>
  <c r="BO149" i="7"/>
  <c r="BW149" i="7"/>
  <c r="AZ149" i="7"/>
  <c r="BH149" i="7"/>
  <c r="BP149" i="7"/>
  <c r="BX149" i="7"/>
  <c r="BA149" i="7"/>
  <c r="BI149" i="7"/>
  <c r="BQ149" i="7"/>
  <c r="BY149" i="7"/>
  <c r="BA38" i="7"/>
  <c r="BI38" i="7"/>
  <c r="BQ38" i="7"/>
  <c r="BY38" i="7"/>
  <c r="BB38" i="7"/>
  <c r="BJ38" i="7"/>
  <c r="BR38" i="7"/>
  <c r="BZ38" i="7"/>
  <c r="AU38" i="7"/>
  <c r="BC38" i="7"/>
  <c r="BK38" i="7"/>
  <c r="BS38" i="7"/>
  <c r="CA38" i="7"/>
  <c r="AV38" i="7"/>
  <c r="BD38" i="7"/>
  <c r="BL38" i="7"/>
  <c r="BT38" i="7"/>
  <c r="CB38" i="7"/>
  <c r="AW38" i="7"/>
  <c r="BE38" i="7"/>
  <c r="BM38" i="7"/>
  <c r="BU38" i="7"/>
  <c r="CC38" i="7"/>
  <c r="AX38" i="7"/>
  <c r="BF38" i="7"/>
  <c r="BN38" i="7"/>
  <c r="BV38" i="7"/>
  <c r="AZ38" i="7"/>
  <c r="BH38" i="7"/>
  <c r="BP38" i="7"/>
  <c r="BX38" i="7"/>
  <c r="BW38" i="7"/>
  <c r="AY38" i="7"/>
  <c r="BO38" i="7"/>
  <c r="BG38" i="7"/>
  <c r="Y145" i="7"/>
  <c r="GE7" i="4"/>
  <c r="NY113" i="7"/>
  <c r="KQ131" i="7"/>
  <c r="ES131" i="7"/>
  <c r="KQ145" i="7"/>
  <c r="AR206" i="7"/>
  <c r="RE93" i="7" s="1"/>
  <c r="RD93" i="7"/>
  <c r="Y131" i="7"/>
  <c r="QK207" i="7"/>
  <c r="ES122" i="7"/>
  <c r="ES119" i="7"/>
  <c r="ES117" i="7"/>
  <c r="ES118" i="7"/>
  <c r="ES115" i="7"/>
  <c r="ES121" i="7"/>
  <c r="ES120" i="7"/>
  <c r="ES123" i="7"/>
  <c r="ES116" i="7"/>
  <c r="ES114" i="7"/>
  <c r="ES124" i="7"/>
  <c r="ES125" i="7"/>
  <c r="ES126" i="7"/>
  <c r="ES127" i="7"/>
  <c r="ES128" i="7"/>
  <c r="ES129" i="7"/>
  <c r="ES132" i="7"/>
  <c r="ES133" i="7"/>
  <c r="ES134" i="7"/>
  <c r="ES135" i="7"/>
  <c r="ES136" i="7"/>
  <c r="ES137" i="7"/>
  <c r="ES138" i="7"/>
  <c r="ES139" i="7"/>
  <c r="ES140" i="7"/>
  <c r="ES141" i="7"/>
  <c r="ES142" i="7"/>
  <c r="ES143" i="7"/>
  <c r="ES144" i="7"/>
  <c r="KQ121" i="7"/>
  <c r="KQ116" i="7"/>
  <c r="KQ118" i="7"/>
  <c r="KQ119" i="7"/>
  <c r="KQ120" i="7"/>
  <c r="KQ114" i="7"/>
  <c r="KQ123" i="7"/>
  <c r="KQ117" i="7"/>
  <c r="KQ122" i="7"/>
  <c r="KQ115" i="7"/>
  <c r="KQ124" i="7"/>
  <c r="KQ125" i="7"/>
  <c r="KQ126" i="7"/>
  <c r="KQ127" i="7"/>
  <c r="KQ128" i="7"/>
  <c r="KQ129" i="7"/>
  <c r="KQ132" i="7"/>
  <c r="KQ133" i="7"/>
  <c r="KQ134" i="7"/>
  <c r="KQ135" i="7"/>
  <c r="KQ136" i="7"/>
  <c r="KQ137" i="7"/>
  <c r="KQ138" i="7"/>
  <c r="KQ139" i="7"/>
  <c r="KQ140" i="7"/>
  <c r="KQ141" i="7"/>
  <c r="KQ142" i="7"/>
  <c r="KQ143" i="7"/>
  <c r="KQ144" i="7"/>
  <c r="ES145" i="7"/>
  <c r="Y81" i="7"/>
  <c r="QL81" i="7" s="1"/>
  <c r="Y211" i="7"/>
  <c r="QL211" i="7" s="1"/>
  <c r="Y209" i="7"/>
  <c r="QL209" i="7" s="1"/>
  <c r="Y210" i="7"/>
  <c r="QL210" i="7" s="1"/>
  <c r="Y207" i="7"/>
  <c r="Y208" i="7"/>
  <c r="QL208" i="7" s="1"/>
  <c r="Y114" i="7"/>
  <c r="Y115" i="7"/>
  <c r="Y116" i="7"/>
  <c r="Y117" i="7"/>
  <c r="Y118" i="7"/>
  <c r="Y119" i="7"/>
  <c r="Y120" i="7"/>
  <c r="Y121" i="7"/>
  <c r="Y122" i="7"/>
  <c r="Y123" i="7"/>
  <c r="Y124" i="7"/>
  <c r="Y125" i="7"/>
  <c r="Y126" i="7"/>
  <c r="Y127" i="7"/>
  <c r="Y128" i="7"/>
  <c r="Y129" i="7"/>
  <c r="Y132" i="7"/>
  <c r="Y133" i="7"/>
  <c r="Y134" i="7"/>
  <c r="Y135" i="7"/>
  <c r="Y136" i="7"/>
  <c r="Y137" i="7"/>
  <c r="Y138" i="7"/>
  <c r="Y139" i="7"/>
  <c r="Y140" i="7"/>
  <c r="Y141" i="7"/>
  <c r="Y142" i="7"/>
  <c r="Y143" i="7"/>
  <c r="Y144" i="7"/>
  <c r="PP146" i="7"/>
  <c r="LF146" i="7"/>
  <c r="KO146" i="7"/>
  <c r="JY146" i="7"/>
  <c r="J146" i="7"/>
  <c r="LM146" i="7"/>
  <c r="KF146" i="7"/>
  <c r="JP146" i="7"/>
  <c r="U146" i="7"/>
  <c r="LD146" i="7"/>
  <c r="KM146" i="7"/>
  <c r="JW146" i="7"/>
  <c r="DJ146" i="7"/>
  <c r="L146" i="7"/>
  <c r="KP146" i="7"/>
  <c r="DI146" i="7"/>
  <c r="JR146" i="7"/>
  <c r="PV146" i="7"/>
  <c r="LK146" i="7"/>
  <c r="W146" i="7"/>
  <c r="X146" i="7"/>
  <c r="PO146" i="7"/>
  <c r="LE146" i="7"/>
  <c r="T146" i="7"/>
  <c r="LW146" i="7"/>
  <c r="LB146" i="7"/>
  <c r="KK146" i="7"/>
  <c r="JU146" i="7"/>
  <c r="V146" i="7"/>
  <c r="PS146" i="7"/>
  <c r="LI146" i="7"/>
  <c r="KB146" i="7"/>
  <c r="Q146" i="7"/>
  <c r="LP146" i="7"/>
  <c r="KZ146" i="7"/>
  <c r="KI146" i="7"/>
  <c r="JS146" i="7"/>
  <c r="PQ146" i="7"/>
  <c r="JZ146" i="7"/>
  <c r="LC146" i="7"/>
  <c r="LN146" i="7"/>
  <c r="KG146" i="7"/>
  <c r="DQ146" i="7"/>
  <c r="R146" i="7"/>
  <c r="KN146" i="7"/>
  <c r="LL146" i="7"/>
  <c r="KE146" i="7"/>
  <c r="LO146" i="7"/>
  <c r="PT146" i="7"/>
  <c r="LJ146" i="7"/>
  <c r="KC146" i="7"/>
  <c r="DL146" i="7"/>
  <c r="CF146" i="7"/>
  <c r="N146" i="7"/>
  <c r="LA146" i="7"/>
  <c r="KJ146" i="7"/>
  <c r="JT146" i="7"/>
  <c r="DK146" i="7"/>
  <c r="Y146" i="7"/>
  <c r="PR146" i="7"/>
  <c r="LH146" i="7"/>
  <c r="KQ146" i="7"/>
  <c r="KA146" i="7"/>
  <c r="DN146" i="7"/>
  <c r="P146" i="7"/>
  <c r="LG146" i="7"/>
  <c r="JV146" i="7"/>
  <c r="O146" i="7"/>
  <c r="KH146" i="7"/>
  <c r="KD146" i="7"/>
  <c r="JQ146" i="7"/>
  <c r="JX146" i="7"/>
  <c r="M146" i="7"/>
  <c r="JO146" i="7"/>
  <c r="DM146" i="7"/>
  <c r="S146" i="7"/>
  <c r="KL146" i="7"/>
  <c r="K146" i="7"/>
  <c r="RD113" i="7"/>
  <c r="RD206" i="7" s="1"/>
  <c r="AR113" i="7"/>
  <c r="RE113" i="7" s="1"/>
  <c r="RE206" i="7" s="1"/>
  <c r="CZ38" i="7"/>
  <c r="CS38" i="7"/>
  <c r="DI38" i="7"/>
  <c r="DJ38" i="7"/>
  <c r="CX38" i="7"/>
  <c r="LB38" i="7"/>
  <c r="DG38" i="7"/>
  <c r="LE38" i="7"/>
  <c r="LJ38" i="7"/>
  <c r="LM38" i="7"/>
  <c r="DA38" i="7"/>
  <c r="DC38" i="7"/>
  <c r="KZ38" i="7"/>
  <c r="LI38" i="7"/>
  <c r="LK38" i="7"/>
  <c r="DL38" i="7"/>
  <c r="DK38" i="7"/>
  <c r="DF38" i="7"/>
  <c r="LD38" i="7"/>
  <c r="LL38" i="7"/>
  <c r="DD38" i="7"/>
  <c r="CW38" i="7"/>
  <c r="DM38" i="7"/>
  <c r="CU38" i="7"/>
  <c r="DN38" i="7"/>
  <c r="LC38" i="7"/>
  <c r="LF38" i="7"/>
  <c r="LH38" i="7"/>
  <c r="LN38" i="7"/>
  <c r="DH38" i="7"/>
  <c r="CT38" i="7"/>
  <c r="LA38" i="7"/>
  <c r="LG38" i="7"/>
  <c r="CV38" i="7"/>
  <c r="DE38" i="7"/>
  <c r="DB38" i="7"/>
  <c r="CY38" i="7"/>
  <c r="DB37" i="7"/>
  <c r="CU37" i="7"/>
  <c r="DK37" i="7"/>
  <c r="CW37" i="7"/>
  <c r="LA37" i="7"/>
  <c r="LC37" i="7"/>
  <c r="DI37" i="7"/>
  <c r="LI37" i="7"/>
  <c r="LJ37" i="7"/>
  <c r="DJ37" i="7"/>
  <c r="DD37" i="7"/>
  <c r="LB37" i="7"/>
  <c r="LG37" i="7"/>
  <c r="DG37" i="7"/>
  <c r="CZ37" i="7"/>
  <c r="DH37" i="7"/>
  <c r="LK37" i="7"/>
  <c r="DF37" i="7"/>
  <c r="CY37" i="7"/>
  <c r="CV37" i="7"/>
  <c r="DE37" i="7"/>
  <c r="DA37" i="7"/>
  <c r="KZ37" i="7"/>
  <c r="LD37" i="7"/>
  <c r="LF37" i="7"/>
  <c r="LM37" i="7"/>
  <c r="CT37" i="7"/>
  <c r="DC37" i="7"/>
  <c r="DM37" i="7"/>
  <c r="CS37" i="7"/>
  <c r="LH37" i="7"/>
  <c r="LL37" i="7"/>
  <c r="CX37" i="7"/>
  <c r="DN37" i="7"/>
  <c r="DL37" i="7"/>
  <c r="CR37" i="7"/>
  <c r="LE37" i="7"/>
  <c r="U82" i="7"/>
  <c r="KR22" i="7"/>
  <c r="S37" i="7"/>
  <c r="ES23" i="7"/>
  <c r="ES24" i="7"/>
  <c r="ES26" i="7"/>
  <c r="ES25" i="7"/>
  <c r="ES27" i="7"/>
  <c r="ES28" i="7"/>
  <c r="ES29" i="7"/>
  <c r="ES30" i="7"/>
  <c r="ES31" i="7"/>
  <c r="ES32" i="7"/>
  <c r="ES33" i="7"/>
  <c r="ES34" i="7"/>
  <c r="ES35" i="7"/>
  <c r="ES36" i="7"/>
  <c r="JJ21" i="7"/>
  <c r="JH22" i="7"/>
  <c r="ED37" i="7"/>
  <c r="EC37" i="7"/>
  <c r="EE37" i="7"/>
  <c r="GG22" i="7"/>
  <c r="ET22" i="7"/>
  <c r="ET146" i="7" s="1"/>
  <c r="HG22" i="7"/>
  <c r="PS37" i="7"/>
  <c r="PP37" i="7"/>
  <c r="PT37" i="7"/>
  <c r="PR37" i="7"/>
  <c r="PO37" i="7"/>
  <c r="PQ37" i="7"/>
  <c r="GP47" i="7"/>
  <c r="MZ47" i="7"/>
  <c r="I47" i="7"/>
  <c r="JN47" i="7"/>
  <c r="GO47" i="7"/>
  <c r="H47" i="7"/>
  <c r="GN47" i="7"/>
  <c r="KY47" i="7"/>
  <c r="CE47" i="7"/>
  <c r="L37" i="7"/>
  <c r="Y37" i="7"/>
  <c r="O37" i="7"/>
  <c r="W37" i="7"/>
  <c r="T37" i="7"/>
  <c r="J37" i="7"/>
  <c r="M37" i="7"/>
  <c r="X37" i="7"/>
  <c r="K37" i="7"/>
  <c r="Y23" i="7"/>
  <c r="Y24" i="7"/>
  <c r="Y25" i="7"/>
  <c r="Y26" i="7"/>
  <c r="Y27" i="7"/>
  <c r="Y28" i="7"/>
  <c r="Y29" i="7"/>
  <c r="Y30" i="7"/>
  <c r="Y31" i="7"/>
  <c r="Y32" i="7"/>
  <c r="Y33" i="7"/>
  <c r="Y34" i="7"/>
  <c r="Y35" i="7"/>
  <c r="Y36" i="7"/>
  <c r="N37" i="7"/>
  <c r="V37" i="7"/>
  <c r="U37" i="7"/>
  <c r="R37" i="7"/>
  <c r="Q37" i="7"/>
  <c r="P37" i="7"/>
  <c r="E39" i="7"/>
  <c r="PV37" i="7"/>
  <c r="QR2" i="7"/>
  <c r="AF78" i="7"/>
  <c r="Y84" i="7"/>
  <c r="QL84" i="7" s="1"/>
  <c r="Y83" i="7"/>
  <c r="QL83" i="7" s="1"/>
  <c r="Y82" i="7"/>
  <c r="QL82" i="7" s="1"/>
  <c r="Y80" i="7"/>
  <c r="QL80" i="7" s="1"/>
  <c r="Y79" i="7"/>
  <c r="QL79" i="7" s="1"/>
  <c r="QL22" i="7"/>
  <c r="QL78" i="7" s="1"/>
  <c r="Z22" i="7"/>
  <c r="X86" i="7"/>
  <c r="FT19" i="4"/>
  <c r="FT20" i="4"/>
  <c r="OL150" i="7" l="1"/>
  <c r="OM150" i="7"/>
  <c r="E151" i="7"/>
  <c r="E186" i="7"/>
  <c r="CB150" i="7"/>
  <c r="BA150" i="7"/>
  <c r="BI150" i="7"/>
  <c r="BQ150" i="7"/>
  <c r="BY150" i="7"/>
  <c r="BB150" i="7"/>
  <c r="BJ150" i="7"/>
  <c r="BR150" i="7"/>
  <c r="BZ150" i="7"/>
  <c r="AU150" i="7"/>
  <c r="BC150" i="7"/>
  <c r="BK150" i="7"/>
  <c r="BS150" i="7"/>
  <c r="CA150" i="7"/>
  <c r="CC150" i="7"/>
  <c r="AV150" i="7"/>
  <c r="BD150" i="7"/>
  <c r="BL150" i="7"/>
  <c r="BT150" i="7"/>
  <c r="AW150" i="7"/>
  <c r="BE150" i="7"/>
  <c r="BM150" i="7"/>
  <c r="BU150" i="7"/>
  <c r="AX150" i="7"/>
  <c r="BF150" i="7"/>
  <c r="BN150" i="7"/>
  <c r="BV150" i="7"/>
  <c r="AY150" i="7"/>
  <c r="BG150" i="7"/>
  <c r="BO150" i="7"/>
  <c r="BW150" i="7"/>
  <c r="AZ150" i="7"/>
  <c r="BH150" i="7"/>
  <c r="BP150" i="7"/>
  <c r="BX150" i="7"/>
  <c r="AX39" i="7"/>
  <c r="BF39" i="7"/>
  <c r="BN39" i="7"/>
  <c r="BV39" i="7"/>
  <c r="AY39" i="7"/>
  <c r="BG39" i="7"/>
  <c r="BO39" i="7"/>
  <c r="BW39" i="7"/>
  <c r="AZ39" i="7"/>
  <c r="BH39" i="7"/>
  <c r="BP39" i="7"/>
  <c r="BX39" i="7"/>
  <c r="BA39" i="7"/>
  <c r="BI39" i="7"/>
  <c r="BQ39" i="7"/>
  <c r="BY39" i="7"/>
  <c r="BB39" i="7"/>
  <c r="BJ39" i="7"/>
  <c r="BR39" i="7"/>
  <c r="BZ39" i="7"/>
  <c r="AU39" i="7"/>
  <c r="BC39" i="7"/>
  <c r="BK39" i="7"/>
  <c r="BS39" i="7"/>
  <c r="CA39" i="7"/>
  <c r="AW39" i="7"/>
  <c r="BE39" i="7"/>
  <c r="BM39" i="7"/>
  <c r="BU39" i="7"/>
  <c r="CC39" i="7"/>
  <c r="AV39" i="7"/>
  <c r="BD39" i="7"/>
  <c r="BL39" i="7"/>
  <c r="BT39" i="7"/>
  <c r="CB39" i="7"/>
  <c r="J39" i="7"/>
  <c r="GF7" i="4"/>
  <c r="NZ113" i="7"/>
  <c r="Z146" i="7"/>
  <c r="Z131" i="7"/>
  <c r="ET131" i="7"/>
  <c r="KR131" i="7"/>
  <c r="QL207" i="7"/>
  <c r="KR119" i="7"/>
  <c r="KR122" i="7"/>
  <c r="KR116" i="7"/>
  <c r="KR114" i="7"/>
  <c r="KR117" i="7"/>
  <c r="KR115" i="7"/>
  <c r="KR121" i="7"/>
  <c r="KR123" i="7"/>
  <c r="KR118" i="7"/>
  <c r="KR120" i="7"/>
  <c r="KR124" i="7"/>
  <c r="KR125" i="7"/>
  <c r="KR126" i="7"/>
  <c r="KR127" i="7"/>
  <c r="KR128" i="7"/>
  <c r="KR129" i="7"/>
  <c r="KR132" i="7"/>
  <c r="KR133" i="7"/>
  <c r="KR134" i="7"/>
  <c r="KR135" i="7"/>
  <c r="KR136" i="7"/>
  <c r="KR137" i="7"/>
  <c r="KR138" i="7"/>
  <c r="KR139" i="7"/>
  <c r="KR140" i="7"/>
  <c r="KR141" i="7"/>
  <c r="KR142" i="7"/>
  <c r="KR143" i="7"/>
  <c r="KR144" i="7"/>
  <c r="KR145" i="7"/>
  <c r="ET122" i="7"/>
  <c r="ET121" i="7"/>
  <c r="ET116" i="7"/>
  <c r="ET117" i="7"/>
  <c r="ET119" i="7"/>
  <c r="ET120" i="7"/>
  <c r="ET114" i="7"/>
  <c r="ET115" i="7"/>
  <c r="ET118" i="7"/>
  <c r="ET123" i="7"/>
  <c r="ET124" i="7"/>
  <c r="ET125" i="7"/>
  <c r="ET126" i="7"/>
  <c r="ET127" i="7"/>
  <c r="ET128" i="7"/>
  <c r="ET129" i="7"/>
  <c r="ET132" i="7"/>
  <c r="ET133" i="7"/>
  <c r="ET134" i="7"/>
  <c r="ET135" i="7"/>
  <c r="ET136" i="7"/>
  <c r="ET137" i="7"/>
  <c r="ET138" i="7"/>
  <c r="ET139" i="7"/>
  <c r="ET140" i="7"/>
  <c r="ET141" i="7"/>
  <c r="ET142" i="7"/>
  <c r="ET143" i="7"/>
  <c r="ET144" i="7"/>
  <c r="ET145" i="7"/>
  <c r="Z81" i="7"/>
  <c r="QM81" i="7" s="1"/>
  <c r="Z208" i="7"/>
  <c r="QM208" i="7" s="1"/>
  <c r="Z209" i="7"/>
  <c r="QM209" i="7" s="1"/>
  <c r="Z210" i="7"/>
  <c r="QM210" i="7" s="1"/>
  <c r="Z207" i="7"/>
  <c r="Z211" i="7"/>
  <c r="QM211" i="7" s="1"/>
  <c r="Z114" i="7"/>
  <c r="Z115" i="7"/>
  <c r="Z116" i="7"/>
  <c r="Z117" i="7"/>
  <c r="Z118" i="7"/>
  <c r="Z119" i="7"/>
  <c r="Z120" i="7"/>
  <c r="Z121" i="7"/>
  <c r="Z122" i="7"/>
  <c r="Z123" i="7"/>
  <c r="Z124" i="7"/>
  <c r="Z125" i="7"/>
  <c r="Z126" i="7"/>
  <c r="Z127" i="7"/>
  <c r="Z128" i="7"/>
  <c r="Z129" i="7"/>
  <c r="Z132" i="7"/>
  <c r="Z133" i="7"/>
  <c r="Z134" i="7"/>
  <c r="Z135" i="7"/>
  <c r="Z136" i="7"/>
  <c r="Z137" i="7"/>
  <c r="Z138" i="7"/>
  <c r="Z139" i="7"/>
  <c r="Z140" i="7"/>
  <c r="Z141" i="7"/>
  <c r="Z142" i="7"/>
  <c r="Z143" i="7"/>
  <c r="Z144" i="7"/>
  <c r="Z145" i="7"/>
  <c r="KR146" i="7"/>
  <c r="PS147" i="7"/>
  <c r="LI147" i="7"/>
  <c r="KR147" i="7"/>
  <c r="PV147" i="7"/>
  <c r="PP147" i="7"/>
  <c r="LC147" i="7"/>
  <c r="KG147" i="7"/>
  <c r="JP147" i="7"/>
  <c r="U147" i="7"/>
  <c r="LG147" i="7"/>
  <c r="KK147" i="7"/>
  <c r="JS147" i="7"/>
  <c r="X147" i="7"/>
  <c r="KZ147" i="7"/>
  <c r="KD147" i="7"/>
  <c r="W147" i="7"/>
  <c r="KC147" i="7"/>
  <c r="N147" i="7"/>
  <c r="J147" i="7"/>
  <c r="LJ147" i="7"/>
  <c r="DL147" i="7"/>
  <c r="PR147" i="7"/>
  <c r="KI147" i="7"/>
  <c r="LE147" i="7"/>
  <c r="KN147" i="7"/>
  <c r="PQ147" i="7"/>
  <c r="KB147" i="7"/>
  <c r="Q147" i="7"/>
  <c r="LW147" i="7"/>
  <c r="LB147" i="7"/>
  <c r="KE147" i="7"/>
  <c r="JO147" i="7"/>
  <c r="T147" i="7"/>
  <c r="PT147" i="7"/>
  <c r="LP147" i="7"/>
  <c r="JZ147" i="7"/>
  <c r="S147" i="7"/>
  <c r="LO147" i="7"/>
  <c r="KM147" i="7"/>
  <c r="KH147" i="7"/>
  <c r="JQ147" i="7"/>
  <c r="LM147" i="7"/>
  <c r="KF147" i="7"/>
  <c r="LH147" i="7"/>
  <c r="JT147" i="7"/>
  <c r="KP147" i="7"/>
  <c r="JR147" i="7"/>
  <c r="K147" i="7"/>
  <c r="DQ147" i="7"/>
  <c r="Z147" i="7"/>
  <c r="LD147" i="7"/>
  <c r="R147" i="7"/>
  <c r="LA147" i="7"/>
  <c r="KJ147" i="7"/>
  <c r="LN147" i="7"/>
  <c r="KQ147" i="7"/>
  <c r="JX147" i="7"/>
  <c r="M147" i="7"/>
  <c r="KA147" i="7"/>
  <c r="DN147" i="7"/>
  <c r="P147" i="7"/>
  <c r="LK147" i="7"/>
  <c r="KO147" i="7"/>
  <c r="JV147" i="7"/>
  <c r="DM147" i="7"/>
  <c r="O147" i="7"/>
  <c r="JU147" i="7"/>
  <c r="V147" i="7"/>
  <c r="CF147" i="7"/>
  <c r="KL147" i="7"/>
  <c r="DK147" i="7"/>
  <c r="Y147" i="7"/>
  <c r="LL147" i="7"/>
  <c r="JW147" i="7"/>
  <c r="DJ147" i="7"/>
  <c r="L147" i="7"/>
  <c r="LF147" i="7"/>
  <c r="JY147" i="7"/>
  <c r="QH82" i="7"/>
  <c r="U86" i="7"/>
  <c r="KS22" i="7"/>
  <c r="M38" i="7"/>
  <c r="ET23" i="7"/>
  <c r="ET24" i="7"/>
  <c r="ET26" i="7"/>
  <c r="ET25" i="7"/>
  <c r="ET27" i="7"/>
  <c r="ET28" i="7"/>
  <c r="ET29" i="7"/>
  <c r="ET30" i="7"/>
  <c r="ET31" i="7"/>
  <c r="ET32" i="7"/>
  <c r="ET33" i="7"/>
  <c r="ET34" i="7"/>
  <c r="ET35" i="7"/>
  <c r="ET36" i="7"/>
  <c r="ET37" i="7"/>
  <c r="JK21" i="7"/>
  <c r="JI22" i="7"/>
  <c r="EE38" i="7"/>
  <c r="EF38" i="7"/>
  <c r="ED38" i="7"/>
  <c r="GH22" i="7"/>
  <c r="EU22" i="7"/>
  <c r="EU38" i="7" s="1"/>
  <c r="HH22" i="7"/>
  <c r="PT38" i="7"/>
  <c r="PQ38" i="7"/>
  <c r="PP38" i="7"/>
  <c r="PR38" i="7"/>
  <c r="PS38" i="7"/>
  <c r="GP48" i="7"/>
  <c r="GN48" i="7"/>
  <c r="I48" i="7"/>
  <c r="MZ48" i="7"/>
  <c r="JN48" i="7"/>
  <c r="GO48" i="7"/>
  <c r="CE48" i="7"/>
  <c r="H48" i="7"/>
  <c r="KY48" i="7"/>
  <c r="X38" i="7"/>
  <c r="R38" i="7"/>
  <c r="L38" i="7"/>
  <c r="Q38" i="7"/>
  <c r="W38" i="7"/>
  <c r="Z23" i="7"/>
  <c r="Z24" i="7"/>
  <c r="Z25" i="7"/>
  <c r="Z26" i="7"/>
  <c r="Z27" i="7"/>
  <c r="Z28" i="7"/>
  <c r="Z29" i="7"/>
  <c r="Z30" i="7"/>
  <c r="Z31" i="7"/>
  <c r="Z32" i="7"/>
  <c r="Z33" i="7"/>
  <c r="Z34" i="7"/>
  <c r="Z35" i="7"/>
  <c r="Z36" i="7"/>
  <c r="Z37" i="7"/>
  <c r="Z38" i="7"/>
  <c r="Y38" i="7"/>
  <c r="T38" i="7"/>
  <c r="K38" i="7"/>
  <c r="V38" i="7"/>
  <c r="U38" i="7"/>
  <c r="J38" i="7"/>
  <c r="S38" i="7"/>
  <c r="P38" i="7"/>
  <c r="O38" i="7"/>
  <c r="N38" i="7"/>
  <c r="E40" i="7"/>
  <c r="QS2" i="7"/>
  <c r="AG78" i="7"/>
  <c r="PV38" i="7"/>
  <c r="Y86" i="7"/>
  <c r="AA22" i="7"/>
  <c r="Z84" i="7"/>
  <c r="QM84" i="7" s="1"/>
  <c r="Z83" i="7"/>
  <c r="QM83" i="7" s="1"/>
  <c r="Z82" i="7"/>
  <c r="QM82" i="7" s="1"/>
  <c r="Z80" i="7"/>
  <c r="QM80" i="7" s="1"/>
  <c r="Z79" i="7"/>
  <c r="QM79" i="7" s="1"/>
  <c r="QM22" i="7"/>
  <c r="QM78" i="7" s="1"/>
  <c r="T32" i="7"/>
  <c r="OL40" i="7" l="1"/>
  <c r="OL151" i="7"/>
  <c r="OM151" i="7"/>
  <c r="E152" i="7"/>
  <c r="E187" i="7"/>
  <c r="BB151" i="7"/>
  <c r="BJ151" i="7"/>
  <c r="BR151" i="7"/>
  <c r="BZ151" i="7"/>
  <c r="AU151" i="7"/>
  <c r="BC151" i="7"/>
  <c r="BK151" i="7"/>
  <c r="BS151" i="7"/>
  <c r="CA151" i="7"/>
  <c r="CB151" i="7"/>
  <c r="AV151" i="7"/>
  <c r="BD151" i="7"/>
  <c r="BL151" i="7"/>
  <c r="BT151" i="7"/>
  <c r="AW151" i="7"/>
  <c r="BE151" i="7"/>
  <c r="BM151" i="7"/>
  <c r="BU151" i="7"/>
  <c r="AX151" i="7"/>
  <c r="BF151" i="7"/>
  <c r="BN151" i="7"/>
  <c r="BV151" i="7"/>
  <c r="CC151" i="7"/>
  <c r="AY151" i="7"/>
  <c r="BG151" i="7"/>
  <c r="BO151" i="7"/>
  <c r="BW151" i="7"/>
  <c r="AZ151" i="7"/>
  <c r="BH151" i="7"/>
  <c r="BP151" i="7"/>
  <c r="BX151" i="7"/>
  <c r="BA151" i="7"/>
  <c r="BI151" i="7"/>
  <c r="BQ151" i="7"/>
  <c r="BY151" i="7"/>
  <c r="AU40" i="7"/>
  <c r="BC40" i="7"/>
  <c r="BK40" i="7"/>
  <c r="BS40" i="7"/>
  <c r="CA40" i="7"/>
  <c r="AV40" i="7"/>
  <c r="BD40" i="7"/>
  <c r="BL40" i="7"/>
  <c r="BT40" i="7"/>
  <c r="CB40" i="7"/>
  <c r="AW40" i="7"/>
  <c r="BE40" i="7"/>
  <c r="BM40" i="7"/>
  <c r="BU40" i="7"/>
  <c r="CC40" i="7"/>
  <c r="AX40" i="7"/>
  <c r="BF40" i="7"/>
  <c r="BN40" i="7"/>
  <c r="BV40" i="7"/>
  <c r="AY40" i="7"/>
  <c r="BG40" i="7"/>
  <c r="BO40" i="7"/>
  <c r="BW40" i="7"/>
  <c r="AZ40" i="7"/>
  <c r="BH40" i="7"/>
  <c r="BP40" i="7"/>
  <c r="BX40" i="7"/>
  <c r="BB40" i="7"/>
  <c r="BJ40" i="7"/>
  <c r="BR40" i="7"/>
  <c r="BZ40" i="7"/>
  <c r="BQ40" i="7"/>
  <c r="BY40" i="7"/>
  <c r="BI40" i="7"/>
  <c r="BA40" i="7"/>
  <c r="N80" i="7"/>
  <c r="GG7" i="4"/>
  <c r="OA113" i="7"/>
  <c r="AA131" i="7"/>
  <c r="EU131" i="7"/>
  <c r="KS131" i="7"/>
  <c r="KS147" i="7"/>
  <c r="EU147" i="7"/>
  <c r="QM207" i="7"/>
  <c r="AA81" i="7"/>
  <c r="QN81" i="7" s="1"/>
  <c r="AA208" i="7"/>
  <c r="QN208" i="7" s="1"/>
  <c r="AA210" i="7"/>
  <c r="QN210" i="7" s="1"/>
  <c r="AA207" i="7"/>
  <c r="AA209" i="7"/>
  <c r="QN209" i="7" s="1"/>
  <c r="AA211" i="7"/>
  <c r="QN211" i="7" s="1"/>
  <c r="AA114" i="7"/>
  <c r="AA115" i="7"/>
  <c r="AA116" i="7"/>
  <c r="AA117" i="7"/>
  <c r="AA118" i="7"/>
  <c r="AA119" i="7"/>
  <c r="AA120" i="7"/>
  <c r="AA121" i="7"/>
  <c r="AA122" i="7"/>
  <c r="AA123" i="7"/>
  <c r="AA124" i="7"/>
  <c r="AA125" i="7"/>
  <c r="AA126" i="7"/>
  <c r="AA127" i="7"/>
  <c r="AA128" i="7"/>
  <c r="AA129" i="7"/>
  <c r="AA132" i="7"/>
  <c r="AA133" i="7"/>
  <c r="AA134" i="7"/>
  <c r="AA135" i="7"/>
  <c r="AA136" i="7"/>
  <c r="AA137" i="7"/>
  <c r="AA138" i="7"/>
  <c r="AA139" i="7"/>
  <c r="AA140" i="7"/>
  <c r="AA141" i="7"/>
  <c r="AA142" i="7"/>
  <c r="AA143" i="7"/>
  <c r="AA144" i="7"/>
  <c r="AA145" i="7"/>
  <c r="AA146" i="7"/>
  <c r="EU118" i="7"/>
  <c r="EU116" i="7"/>
  <c r="EU122" i="7"/>
  <c r="EU120" i="7"/>
  <c r="EU114" i="7"/>
  <c r="EU117" i="7"/>
  <c r="EU121" i="7"/>
  <c r="EU115" i="7"/>
  <c r="EU119" i="7"/>
  <c r="EU123" i="7"/>
  <c r="EU124" i="7"/>
  <c r="EU125" i="7"/>
  <c r="EU126" i="7"/>
  <c r="EU127" i="7"/>
  <c r="EU128" i="7"/>
  <c r="EU129" i="7"/>
  <c r="EU132" i="7"/>
  <c r="EU133" i="7"/>
  <c r="EU134" i="7"/>
  <c r="EU135" i="7"/>
  <c r="EU136" i="7"/>
  <c r="EU137" i="7"/>
  <c r="EU138" i="7"/>
  <c r="EU139" i="7"/>
  <c r="EU140" i="7"/>
  <c r="EU141" i="7"/>
  <c r="EU142" i="7"/>
  <c r="EU143" i="7"/>
  <c r="EU144" i="7"/>
  <c r="EU145" i="7"/>
  <c r="EU146" i="7"/>
  <c r="KS121" i="7"/>
  <c r="KS122" i="7"/>
  <c r="KS117" i="7"/>
  <c r="KS119" i="7"/>
  <c r="KS116" i="7"/>
  <c r="KS120" i="7"/>
  <c r="KS114" i="7"/>
  <c r="KS118" i="7"/>
  <c r="KS123" i="7"/>
  <c r="KS115" i="7"/>
  <c r="KS124" i="7"/>
  <c r="KS125" i="7"/>
  <c r="KS126" i="7"/>
  <c r="KS127" i="7"/>
  <c r="KS128" i="7"/>
  <c r="KS129" i="7"/>
  <c r="KS132" i="7"/>
  <c r="KS133" i="7"/>
  <c r="KS134" i="7"/>
  <c r="KS135" i="7"/>
  <c r="KS136" i="7"/>
  <c r="KS137" i="7"/>
  <c r="KS138" i="7"/>
  <c r="KS139" i="7"/>
  <c r="KS140" i="7"/>
  <c r="KS141" i="7"/>
  <c r="KS142" i="7"/>
  <c r="KS143" i="7"/>
  <c r="KS144" i="7"/>
  <c r="KS145" i="7"/>
  <c r="KS146" i="7"/>
  <c r="AA147" i="7"/>
  <c r="LL148" i="7"/>
  <c r="KE148" i="7"/>
  <c r="JO148" i="7"/>
  <c r="T148" i="7"/>
  <c r="PQ148" i="7"/>
  <c r="LO148" i="7"/>
  <c r="KD148" i="7"/>
  <c r="LB148" i="7"/>
  <c r="KK148" i="7"/>
  <c r="JU148" i="7"/>
  <c r="V148" i="7"/>
  <c r="AA148" i="7"/>
  <c r="KN148" i="7"/>
  <c r="KZ148" i="7"/>
  <c r="X148" i="7"/>
  <c r="PV148" i="7"/>
  <c r="KH148" i="7"/>
  <c r="Z148" i="7"/>
  <c r="PR148" i="7"/>
  <c r="LH148" i="7"/>
  <c r="KQ148" i="7"/>
  <c r="KA148" i="7"/>
  <c r="DN148" i="7"/>
  <c r="P148" i="7"/>
  <c r="LK148" i="7"/>
  <c r="KP148" i="7"/>
  <c r="JZ148" i="7"/>
  <c r="LN148" i="7"/>
  <c r="KG148" i="7"/>
  <c r="JQ148" i="7"/>
  <c r="DQ148" i="7"/>
  <c r="R148" i="7"/>
  <c r="KF148" i="7"/>
  <c r="U148" i="7"/>
  <c r="LE148" i="7"/>
  <c r="S148" i="7"/>
  <c r="JX148" i="7"/>
  <c r="Y148" i="7"/>
  <c r="JT148" i="7"/>
  <c r="DM148" i="7"/>
  <c r="LP148" i="7"/>
  <c r="JS148" i="7"/>
  <c r="JR148" i="7"/>
  <c r="KO148" i="7"/>
  <c r="DK148" i="7"/>
  <c r="KB148" i="7"/>
  <c r="W148" i="7"/>
  <c r="KJ148" i="7"/>
  <c r="LD148" i="7"/>
  <c r="KM148" i="7"/>
  <c r="JW148" i="7"/>
  <c r="L148" i="7"/>
  <c r="LW148" i="7"/>
  <c r="LG148" i="7"/>
  <c r="KL148" i="7"/>
  <c r="JV148" i="7"/>
  <c r="PT148" i="7"/>
  <c r="LJ148" i="7"/>
  <c r="KS148" i="7"/>
  <c r="KC148" i="7"/>
  <c r="DL148" i="7"/>
  <c r="CF148" i="7"/>
  <c r="N148" i="7"/>
  <c r="JP148" i="7"/>
  <c r="M148" i="7"/>
  <c r="KR148" i="7"/>
  <c r="K148" i="7"/>
  <c r="Q148" i="7"/>
  <c r="LM148" i="7"/>
  <c r="O148" i="7"/>
  <c r="KI148" i="7"/>
  <c r="LC148" i="7"/>
  <c r="LF148" i="7"/>
  <c r="JY148" i="7"/>
  <c r="J148" i="7"/>
  <c r="LI148" i="7"/>
  <c r="PS148" i="7"/>
  <c r="LA148" i="7"/>
  <c r="CT39" i="7"/>
  <c r="DJ39" i="7"/>
  <c r="DC39" i="7"/>
  <c r="DH39" i="7"/>
  <c r="DL39" i="7"/>
  <c r="LB39" i="7"/>
  <c r="KZ39" i="7"/>
  <c r="LE39" i="7"/>
  <c r="LJ39" i="7"/>
  <c r="CX39" i="7"/>
  <c r="DN39" i="7"/>
  <c r="DG39" i="7"/>
  <c r="DA39" i="7"/>
  <c r="LA39" i="7"/>
  <c r="LC39" i="7"/>
  <c r="LI39" i="7"/>
  <c r="LK39" i="7"/>
  <c r="LL39" i="7"/>
  <c r="CU39" i="7"/>
  <c r="DK39" i="7"/>
  <c r="DI39" i="7"/>
  <c r="CW39" i="7"/>
  <c r="LF39" i="7"/>
  <c r="LM39" i="7"/>
  <c r="DF39" i="7"/>
  <c r="CY39" i="7"/>
  <c r="CZ39" i="7"/>
  <c r="CV39" i="7"/>
  <c r="DM39" i="7"/>
  <c r="DE39" i="7"/>
  <c r="LH39" i="7"/>
  <c r="LG39" i="7"/>
  <c r="LO39" i="7"/>
  <c r="DB39" i="7"/>
  <c r="DD39" i="7"/>
  <c r="LD39" i="7"/>
  <c r="LN39" i="7"/>
  <c r="KT22" i="7"/>
  <c r="EF39" i="7"/>
  <c r="EU23" i="7"/>
  <c r="EU24" i="7"/>
  <c r="EU26" i="7"/>
  <c r="EU25" i="7"/>
  <c r="EU27" i="7"/>
  <c r="EU28" i="7"/>
  <c r="EU29" i="7"/>
  <c r="EU30" i="7"/>
  <c r="EU31" i="7"/>
  <c r="EU32" i="7"/>
  <c r="EU33" i="7"/>
  <c r="EU34" i="7"/>
  <c r="EU35" i="7"/>
  <c r="EU36" i="7"/>
  <c r="EU37" i="7"/>
  <c r="JL21" i="7"/>
  <c r="JJ22" i="7"/>
  <c r="EE39" i="7"/>
  <c r="EG39" i="7"/>
  <c r="GI22" i="7"/>
  <c r="EV22" i="7"/>
  <c r="W39" i="7"/>
  <c r="HI22" i="7"/>
  <c r="PT39" i="7"/>
  <c r="PQ39" i="7"/>
  <c r="PS39" i="7"/>
  <c r="PR39" i="7"/>
  <c r="GO49" i="7"/>
  <c r="GN49" i="7"/>
  <c r="H49" i="7"/>
  <c r="I49" i="7"/>
  <c r="KY49" i="7"/>
  <c r="CE49" i="7"/>
  <c r="JN49" i="7"/>
  <c r="MZ49" i="7"/>
  <c r="GP49" i="7"/>
  <c r="Q39" i="7"/>
  <c r="O39" i="7"/>
  <c r="Y39" i="7"/>
  <c r="N39" i="7"/>
  <c r="L39" i="7"/>
  <c r="K39" i="7"/>
  <c r="Z39" i="7"/>
  <c r="X39" i="7"/>
  <c r="S39" i="7"/>
  <c r="P39" i="7"/>
  <c r="R39" i="7"/>
  <c r="M39" i="7"/>
  <c r="AA39" i="7"/>
  <c r="V39" i="7"/>
  <c r="U39" i="7"/>
  <c r="T39" i="7"/>
  <c r="AA23" i="7"/>
  <c r="AA24" i="7"/>
  <c r="AA25" i="7"/>
  <c r="AA26" i="7"/>
  <c r="AA27" i="7"/>
  <c r="AA28" i="7"/>
  <c r="AA29" i="7"/>
  <c r="AA30" i="7"/>
  <c r="AA31" i="7"/>
  <c r="AA32" i="7"/>
  <c r="AA33" i="7"/>
  <c r="AA34" i="7"/>
  <c r="AA35" i="7"/>
  <c r="AA36" i="7"/>
  <c r="AA37" i="7"/>
  <c r="AA38" i="7"/>
  <c r="DQ40" i="7"/>
  <c r="QT2" i="7"/>
  <c r="AH78" i="7"/>
  <c r="PV39" i="7"/>
  <c r="E41" i="7"/>
  <c r="AB22" i="7"/>
  <c r="AA82" i="7"/>
  <c r="QN82" i="7" s="1"/>
  <c r="AA84" i="7"/>
  <c r="QN84" i="7" s="1"/>
  <c r="AA83" i="7"/>
  <c r="QN83" i="7" s="1"/>
  <c r="AA80" i="7"/>
  <c r="QN80" i="7" s="1"/>
  <c r="AA79" i="7"/>
  <c r="QN79" i="7" s="1"/>
  <c r="QN22" i="7"/>
  <c r="QN78" i="7" s="1"/>
  <c r="Z86" i="7"/>
  <c r="OM152" i="7" l="1"/>
  <c r="OL152" i="7"/>
  <c r="OL41" i="7"/>
  <c r="OM41" i="7"/>
  <c r="E153" i="7"/>
  <c r="E188" i="7"/>
  <c r="BA152" i="7"/>
  <c r="BI152" i="7"/>
  <c r="BQ152" i="7"/>
  <c r="BY152" i="7"/>
  <c r="BB152" i="7"/>
  <c r="BJ152" i="7"/>
  <c r="BR152" i="7"/>
  <c r="BZ152" i="7"/>
  <c r="AU152" i="7"/>
  <c r="BC152" i="7"/>
  <c r="BK152" i="7"/>
  <c r="BS152" i="7"/>
  <c r="CA152" i="7"/>
  <c r="AV152" i="7"/>
  <c r="BD152" i="7"/>
  <c r="BL152" i="7"/>
  <c r="BT152" i="7"/>
  <c r="CB152" i="7"/>
  <c r="AW152" i="7"/>
  <c r="BE152" i="7"/>
  <c r="BM152" i="7"/>
  <c r="BU152" i="7"/>
  <c r="AX152" i="7"/>
  <c r="BF152" i="7"/>
  <c r="BN152" i="7"/>
  <c r="BV152" i="7"/>
  <c r="CC152" i="7"/>
  <c r="AY152" i="7"/>
  <c r="BG152" i="7"/>
  <c r="BO152" i="7"/>
  <c r="BW152" i="7"/>
  <c r="AZ152" i="7"/>
  <c r="BH152" i="7"/>
  <c r="BP152" i="7"/>
  <c r="BX152" i="7"/>
  <c r="AZ41" i="7"/>
  <c r="BH41" i="7"/>
  <c r="BP41" i="7"/>
  <c r="BX41" i="7"/>
  <c r="BA41" i="7"/>
  <c r="BI41" i="7"/>
  <c r="BQ41" i="7"/>
  <c r="BY41" i="7"/>
  <c r="BB41" i="7"/>
  <c r="BJ41" i="7"/>
  <c r="BR41" i="7"/>
  <c r="BZ41" i="7"/>
  <c r="AU41" i="7"/>
  <c r="BC41" i="7"/>
  <c r="BK41" i="7"/>
  <c r="BS41" i="7"/>
  <c r="CA41" i="7"/>
  <c r="AV41" i="7"/>
  <c r="BD41" i="7"/>
  <c r="BL41" i="7"/>
  <c r="BT41" i="7"/>
  <c r="CB41" i="7"/>
  <c r="AW41" i="7"/>
  <c r="BE41" i="7"/>
  <c r="BM41" i="7"/>
  <c r="BU41" i="7"/>
  <c r="CC41" i="7"/>
  <c r="AY41" i="7"/>
  <c r="BG41" i="7"/>
  <c r="BO41" i="7"/>
  <c r="BW41" i="7"/>
  <c r="AX41" i="7"/>
  <c r="BF41" i="7"/>
  <c r="BN41" i="7"/>
  <c r="BV41" i="7"/>
  <c r="GH7" i="4"/>
  <c r="OB113" i="7"/>
  <c r="QA80" i="7"/>
  <c r="N86" i="7"/>
  <c r="KT148" i="7"/>
  <c r="KT131" i="7"/>
  <c r="EV131" i="7"/>
  <c r="AB148" i="7"/>
  <c r="AB131" i="7"/>
  <c r="EV120" i="7"/>
  <c r="EV116" i="7"/>
  <c r="EV118" i="7"/>
  <c r="EV122" i="7"/>
  <c r="EV115" i="7"/>
  <c r="EV121" i="7"/>
  <c r="EV117" i="7"/>
  <c r="EV114" i="7"/>
  <c r="EV119" i="7"/>
  <c r="EV123" i="7"/>
  <c r="EV124" i="7"/>
  <c r="EV125" i="7"/>
  <c r="EV126" i="7"/>
  <c r="EV127" i="7"/>
  <c r="EV128" i="7"/>
  <c r="EV129" i="7"/>
  <c r="EV132" i="7"/>
  <c r="EV133" i="7"/>
  <c r="EV134" i="7"/>
  <c r="EV135" i="7"/>
  <c r="EV136" i="7"/>
  <c r="EV137" i="7"/>
  <c r="EV138" i="7"/>
  <c r="EV139" i="7"/>
  <c r="EV140" i="7"/>
  <c r="EV141" i="7"/>
  <c r="EV142" i="7"/>
  <c r="EV143" i="7"/>
  <c r="EV144" i="7"/>
  <c r="EV145" i="7"/>
  <c r="EV146" i="7"/>
  <c r="EV147" i="7"/>
  <c r="EV148" i="7"/>
  <c r="AB81" i="7"/>
  <c r="QO81" i="7" s="1"/>
  <c r="AB209" i="7"/>
  <c r="QO209" i="7" s="1"/>
  <c r="AB210" i="7"/>
  <c r="QO210" i="7" s="1"/>
  <c r="AB207" i="7"/>
  <c r="AB211" i="7"/>
  <c r="QO211" i="7" s="1"/>
  <c r="AB208" i="7"/>
  <c r="QO208" i="7" s="1"/>
  <c r="AB114" i="7"/>
  <c r="AB115" i="7"/>
  <c r="AB116" i="7"/>
  <c r="AB117" i="7"/>
  <c r="AB118" i="7"/>
  <c r="AB119" i="7"/>
  <c r="AB120" i="7"/>
  <c r="AB121" i="7"/>
  <c r="AB122" i="7"/>
  <c r="AB123" i="7"/>
  <c r="AB124" i="7"/>
  <c r="AB125" i="7"/>
  <c r="AB126" i="7"/>
  <c r="AB127" i="7"/>
  <c r="AB128" i="7"/>
  <c r="AB129" i="7"/>
  <c r="AB132" i="7"/>
  <c r="AB133" i="7"/>
  <c r="AB134" i="7"/>
  <c r="AB135" i="7"/>
  <c r="AB136" i="7"/>
  <c r="AB137" i="7"/>
  <c r="AB138" i="7"/>
  <c r="AB139" i="7"/>
  <c r="AB140" i="7"/>
  <c r="AB141" i="7"/>
  <c r="AB142" i="7"/>
  <c r="AB143" i="7"/>
  <c r="AB144" i="7"/>
  <c r="AB145" i="7"/>
  <c r="AB146" i="7"/>
  <c r="AB147" i="7"/>
  <c r="QN207" i="7"/>
  <c r="KT116" i="7"/>
  <c r="KT119" i="7"/>
  <c r="KT114" i="7"/>
  <c r="KT118" i="7"/>
  <c r="KT115" i="7"/>
  <c r="KT117" i="7"/>
  <c r="KT120" i="7"/>
  <c r="KT121" i="7"/>
  <c r="KT122" i="7"/>
  <c r="KT123" i="7"/>
  <c r="KT124" i="7"/>
  <c r="KT125" i="7"/>
  <c r="KT126" i="7"/>
  <c r="KT127" i="7"/>
  <c r="KT128" i="7"/>
  <c r="KT129" i="7"/>
  <c r="KT132" i="7"/>
  <c r="KT133" i="7"/>
  <c r="KT134" i="7"/>
  <c r="KT135" i="7"/>
  <c r="KT136" i="7"/>
  <c r="KT137" i="7"/>
  <c r="KT138" i="7"/>
  <c r="KT139" i="7"/>
  <c r="KT140" i="7"/>
  <c r="KT141" i="7"/>
  <c r="KT142" i="7"/>
  <c r="KT143" i="7"/>
  <c r="KT144" i="7"/>
  <c r="KT145" i="7"/>
  <c r="KT146" i="7"/>
  <c r="KT147" i="7"/>
  <c r="CF40" i="7"/>
  <c r="LO149" i="7"/>
  <c r="KT149" i="7"/>
  <c r="KD149" i="7"/>
  <c r="W149" i="7"/>
  <c r="LN149" i="7"/>
  <c r="KG149" i="7"/>
  <c r="JQ149" i="7"/>
  <c r="DQ149" i="7"/>
  <c r="R149" i="7"/>
  <c r="LE149" i="7"/>
  <c r="KN149" i="7"/>
  <c r="JX149" i="7"/>
  <c r="M149" i="7"/>
  <c r="KI149" i="7"/>
  <c r="JO149" i="7"/>
  <c r="LD149" i="7"/>
  <c r="LP149" i="7"/>
  <c r="LC149" i="7"/>
  <c r="JR149" i="7"/>
  <c r="JU149" i="7"/>
  <c r="AB149" i="7"/>
  <c r="LK149" i="7"/>
  <c r="KP149" i="7"/>
  <c r="JZ149" i="7"/>
  <c r="S149" i="7"/>
  <c r="PT149" i="7"/>
  <c r="LJ149" i="7"/>
  <c r="KS149" i="7"/>
  <c r="KC149" i="7"/>
  <c r="DL149" i="7"/>
  <c r="CF149" i="7"/>
  <c r="N149" i="7"/>
  <c r="LA149" i="7"/>
  <c r="KJ149" i="7"/>
  <c r="JT149" i="7"/>
  <c r="Y149" i="7"/>
  <c r="JS149" i="7"/>
  <c r="X149" i="7"/>
  <c r="LH149" i="7"/>
  <c r="DN149" i="7"/>
  <c r="T149" i="7"/>
  <c r="KQ149" i="7"/>
  <c r="JW149" i="7"/>
  <c r="KZ149" i="7"/>
  <c r="L149" i="7"/>
  <c r="PV149" i="7"/>
  <c r="K149" i="7"/>
  <c r="LB149" i="7"/>
  <c r="PS149" i="7"/>
  <c r="LI149" i="7"/>
  <c r="KB149" i="7"/>
  <c r="KE149" i="7"/>
  <c r="PR149" i="7"/>
  <c r="LW149" i="7"/>
  <c r="LG149" i="7"/>
  <c r="KL149" i="7"/>
  <c r="JV149" i="7"/>
  <c r="DM149" i="7"/>
  <c r="O149" i="7"/>
  <c r="LF149" i="7"/>
  <c r="KO149" i="7"/>
  <c r="JY149" i="7"/>
  <c r="Z149" i="7"/>
  <c r="J149" i="7"/>
  <c r="LM149" i="7"/>
  <c r="KF149" i="7"/>
  <c r="JP149" i="7"/>
  <c r="U149" i="7"/>
  <c r="KA149" i="7"/>
  <c r="P149" i="7"/>
  <c r="KM149" i="7"/>
  <c r="KH149" i="7"/>
  <c r="AA149" i="7"/>
  <c r="KK149" i="7"/>
  <c r="V149" i="7"/>
  <c r="KR149" i="7"/>
  <c r="Q149" i="7"/>
  <c r="LL149" i="7"/>
  <c r="DH40" i="7"/>
  <c r="DE40" i="7"/>
  <c r="DF40" i="7"/>
  <c r="DJ40" i="7"/>
  <c r="LB40" i="7"/>
  <c r="LC40" i="7"/>
  <c r="DD40" i="7"/>
  <c r="DA40" i="7"/>
  <c r="CX40" i="7"/>
  <c r="DG40" i="7"/>
  <c r="DK40" i="7"/>
  <c r="DB40" i="7"/>
  <c r="CZ40" i="7"/>
  <c r="DM40" i="7"/>
  <c r="CU40" i="7"/>
  <c r="LH40" i="7"/>
  <c r="CV40" i="7"/>
  <c r="DI40" i="7"/>
  <c r="LA40" i="7"/>
  <c r="DC40" i="7"/>
  <c r="LG40" i="7"/>
  <c r="LE40" i="7"/>
  <c r="DL40" i="7"/>
  <c r="LD40" i="7"/>
  <c r="LK40" i="7"/>
  <c r="LL40" i="7"/>
  <c r="DN40" i="7"/>
  <c r="CW40" i="7"/>
  <c r="KZ40" i="7"/>
  <c r="LN40" i="7"/>
  <c r="LP40" i="7"/>
  <c r="LF40" i="7"/>
  <c r="LM40" i="7"/>
  <c r="LJ40" i="7"/>
  <c r="CY40" i="7"/>
  <c r="LI40" i="7"/>
  <c r="LO40" i="7"/>
  <c r="KU22" i="7"/>
  <c r="EV24" i="7"/>
  <c r="EV23" i="7"/>
  <c r="EV26" i="7"/>
  <c r="EV25" i="7"/>
  <c r="EV27" i="7"/>
  <c r="EV28" i="7"/>
  <c r="EV29" i="7"/>
  <c r="EV30" i="7"/>
  <c r="EV31" i="7"/>
  <c r="EV32" i="7"/>
  <c r="EV33" i="7"/>
  <c r="EV34" i="7"/>
  <c r="EV35" i="7"/>
  <c r="EV36" i="7"/>
  <c r="EV37" i="7"/>
  <c r="EV38" i="7"/>
  <c r="EV39" i="7"/>
  <c r="JK22" i="7"/>
  <c r="EH40" i="7"/>
  <c r="EG40" i="7"/>
  <c r="GJ22" i="7"/>
  <c r="EW22" i="7"/>
  <c r="R40" i="7"/>
  <c r="HJ22" i="7"/>
  <c r="PT40" i="7"/>
  <c r="PR40" i="7"/>
  <c r="PS40" i="7"/>
  <c r="Y40" i="7"/>
  <c r="GP50" i="7"/>
  <c r="MZ50" i="7"/>
  <c r="GN50" i="7"/>
  <c r="I50" i="7"/>
  <c r="CE50" i="7"/>
  <c r="H50" i="7"/>
  <c r="KY50" i="7"/>
  <c r="JN50" i="7"/>
  <c r="GO50" i="7"/>
  <c r="O40" i="7"/>
  <c r="X40" i="7"/>
  <c r="N40" i="7"/>
  <c r="L40" i="7"/>
  <c r="AB23" i="7"/>
  <c r="AB24" i="7"/>
  <c r="AB25" i="7"/>
  <c r="AB26" i="7"/>
  <c r="AB27" i="7"/>
  <c r="AB28" i="7"/>
  <c r="AB29" i="7"/>
  <c r="AB30" i="7"/>
  <c r="AB31" i="7"/>
  <c r="AB32" i="7"/>
  <c r="AB33" i="7"/>
  <c r="AB34" i="7"/>
  <c r="AB35" i="7"/>
  <c r="AB36" i="7"/>
  <c r="AB37" i="7"/>
  <c r="AB38" i="7"/>
  <c r="AB39" i="7"/>
  <c r="K40" i="7"/>
  <c r="Q40" i="7"/>
  <c r="U40" i="7"/>
  <c r="AB40" i="7"/>
  <c r="W40" i="7"/>
  <c r="V40" i="7"/>
  <c r="AA40" i="7"/>
  <c r="Z40" i="7"/>
  <c r="J40" i="7"/>
  <c r="P40" i="7"/>
  <c r="M40" i="7"/>
  <c r="T40" i="7"/>
  <c r="S40" i="7"/>
  <c r="DQ41" i="7"/>
  <c r="QU2" i="7"/>
  <c r="AI78" i="7"/>
  <c r="PV40" i="7"/>
  <c r="AB84" i="7"/>
  <c r="QO84" i="7" s="1"/>
  <c r="AB83" i="7"/>
  <c r="QO83" i="7" s="1"/>
  <c r="AB82" i="7"/>
  <c r="QO82" i="7" s="1"/>
  <c r="AB80" i="7"/>
  <c r="QO80" i="7" s="1"/>
  <c r="AB79" i="7"/>
  <c r="QO79" i="7" s="1"/>
  <c r="QO22" i="7"/>
  <c r="QO78" i="7" s="1"/>
  <c r="AC22" i="7"/>
  <c r="E42" i="7"/>
  <c r="AA86" i="7"/>
  <c r="OL42" i="7" l="1"/>
  <c r="OM42" i="7"/>
  <c r="OM153" i="7"/>
  <c r="OL153" i="7"/>
  <c r="E154" i="7"/>
  <c r="E189" i="7"/>
  <c r="CC153" i="7"/>
  <c r="AZ153" i="7"/>
  <c r="BH153" i="7"/>
  <c r="BP153" i="7"/>
  <c r="BX153" i="7"/>
  <c r="BA153" i="7"/>
  <c r="BI153" i="7"/>
  <c r="BQ153" i="7"/>
  <c r="BY153" i="7"/>
  <c r="BB153" i="7"/>
  <c r="BJ153" i="7"/>
  <c r="BR153" i="7"/>
  <c r="BZ153" i="7"/>
  <c r="AU153" i="7"/>
  <c r="BC153" i="7"/>
  <c r="BK153" i="7"/>
  <c r="BS153" i="7"/>
  <c r="CA153" i="7"/>
  <c r="AV153" i="7"/>
  <c r="BD153" i="7"/>
  <c r="BL153" i="7"/>
  <c r="BT153" i="7"/>
  <c r="CB153" i="7"/>
  <c r="AW153" i="7"/>
  <c r="BE153" i="7"/>
  <c r="BM153" i="7"/>
  <c r="BU153" i="7"/>
  <c r="AX153" i="7"/>
  <c r="BF153" i="7"/>
  <c r="BN153" i="7"/>
  <c r="BV153" i="7"/>
  <c r="AY153" i="7"/>
  <c r="BG153" i="7"/>
  <c r="BO153" i="7"/>
  <c r="BW153" i="7"/>
  <c r="AW42" i="7"/>
  <c r="BE42" i="7"/>
  <c r="BM42" i="7"/>
  <c r="BU42" i="7"/>
  <c r="CC42" i="7"/>
  <c r="AX42" i="7"/>
  <c r="BF42" i="7"/>
  <c r="BN42" i="7"/>
  <c r="BV42" i="7"/>
  <c r="AY42" i="7"/>
  <c r="BG42" i="7"/>
  <c r="BO42" i="7"/>
  <c r="BW42" i="7"/>
  <c r="AZ42" i="7"/>
  <c r="BH42" i="7"/>
  <c r="BP42" i="7"/>
  <c r="BX42" i="7"/>
  <c r="BA42" i="7"/>
  <c r="BI42" i="7"/>
  <c r="BQ42" i="7"/>
  <c r="BY42" i="7"/>
  <c r="BB42" i="7"/>
  <c r="BJ42" i="7"/>
  <c r="BR42" i="7"/>
  <c r="BZ42" i="7"/>
  <c r="AV42" i="7"/>
  <c r="BD42" i="7"/>
  <c r="BL42" i="7"/>
  <c r="BT42" i="7"/>
  <c r="CB42" i="7"/>
  <c r="BK42" i="7"/>
  <c r="BS42" i="7"/>
  <c r="CA42" i="7"/>
  <c r="BC42" i="7"/>
  <c r="AU42" i="7"/>
  <c r="E43" i="7"/>
  <c r="GI7" i="4"/>
  <c r="OC113" i="7"/>
  <c r="KU149" i="7"/>
  <c r="KU131" i="7"/>
  <c r="AC131" i="7"/>
  <c r="EW149" i="7"/>
  <c r="EW131" i="7"/>
  <c r="QO207" i="7"/>
  <c r="AC81" i="7"/>
  <c r="QP81" i="7" s="1"/>
  <c r="AC209" i="7"/>
  <c r="QP209" i="7" s="1"/>
  <c r="AC211" i="7"/>
  <c r="QP211" i="7" s="1"/>
  <c r="AC210" i="7"/>
  <c r="QP210" i="7" s="1"/>
  <c r="AC208" i="7"/>
  <c r="QP208" i="7" s="1"/>
  <c r="AC207" i="7"/>
  <c r="AC114" i="7"/>
  <c r="AC115" i="7"/>
  <c r="AC116" i="7"/>
  <c r="AC117" i="7"/>
  <c r="AC118" i="7"/>
  <c r="AC119" i="7"/>
  <c r="AC120" i="7"/>
  <c r="AC121" i="7"/>
  <c r="AC122" i="7"/>
  <c r="AC123" i="7"/>
  <c r="AC124" i="7"/>
  <c r="AC125" i="7"/>
  <c r="AC126" i="7"/>
  <c r="AC127" i="7"/>
  <c r="AC128" i="7"/>
  <c r="AC129" i="7"/>
  <c r="AC132" i="7"/>
  <c r="AC133" i="7"/>
  <c r="AC134" i="7"/>
  <c r="AC135" i="7"/>
  <c r="AC136" i="7"/>
  <c r="AC137" i="7"/>
  <c r="AC138" i="7"/>
  <c r="AC139" i="7"/>
  <c r="AC140" i="7"/>
  <c r="AC141" i="7"/>
  <c r="AC142" i="7"/>
  <c r="AC143" i="7"/>
  <c r="AC144" i="7"/>
  <c r="AC145" i="7"/>
  <c r="AC146" i="7"/>
  <c r="AC147" i="7"/>
  <c r="AC148" i="7"/>
  <c r="KU122" i="7"/>
  <c r="KU116" i="7"/>
  <c r="KU120" i="7"/>
  <c r="KU114" i="7"/>
  <c r="KU119" i="7"/>
  <c r="KU117" i="7"/>
  <c r="KU118" i="7"/>
  <c r="KU123" i="7"/>
  <c r="KU115" i="7"/>
  <c r="KU121" i="7"/>
  <c r="KU124" i="7"/>
  <c r="KU125" i="7"/>
  <c r="KU126" i="7"/>
  <c r="KU127" i="7"/>
  <c r="KU128" i="7"/>
  <c r="KU129" i="7"/>
  <c r="KU132" i="7"/>
  <c r="KU133" i="7"/>
  <c r="KU134" i="7"/>
  <c r="KU135" i="7"/>
  <c r="KU136" i="7"/>
  <c r="KU137" i="7"/>
  <c r="KU138" i="7"/>
  <c r="KU139" i="7"/>
  <c r="KU140" i="7"/>
  <c r="KU141" i="7"/>
  <c r="KU142" i="7"/>
  <c r="KU143" i="7"/>
  <c r="KU144" i="7"/>
  <c r="KU145" i="7"/>
  <c r="KU146" i="7"/>
  <c r="KU147" i="7"/>
  <c r="KU148" i="7"/>
  <c r="EW122" i="7"/>
  <c r="EW121" i="7"/>
  <c r="EW116" i="7"/>
  <c r="EW118" i="7"/>
  <c r="EW119" i="7"/>
  <c r="EW117" i="7"/>
  <c r="EW120" i="7"/>
  <c r="EW114" i="7"/>
  <c r="EW115" i="7"/>
  <c r="EW123" i="7"/>
  <c r="EW124" i="7"/>
  <c r="EW125" i="7"/>
  <c r="EW126" i="7"/>
  <c r="EW127" i="7"/>
  <c r="EW128" i="7"/>
  <c r="EW129" i="7"/>
  <c r="EW132" i="7"/>
  <c r="EW133" i="7"/>
  <c r="EW134" i="7"/>
  <c r="EW135" i="7"/>
  <c r="EW136" i="7"/>
  <c r="EW137" i="7"/>
  <c r="EW138" i="7"/>
  <c r="EW139" i="7"/>
  <c r="EW140" i="7"/>
  <c r="EW141" i="7"/>
  <c r="EW142" i="7"/>
  <c r="EW143" i="7"/>
  <c r="EW144" i="7"/>
  <c r="EW145" i="7"/>
  <c r="EW146" i="7"/>
  <c r="EW147" i="7"/>
  <c r="EW148" i="7"/>
  <c r="AC149" i="7"/>
  <c r="CF41" i="7"/>
  <c r="DR41" i="7"/>
  <c r="LF150" i="7"/>
  <c r="KO150" i="7"/>
  <c r="JY150" i="7"/>
  <c r="Z150" i="7"/>
  <c r="J150" i="7"/>
  <c r="LM150" i="7"/>
  <c r="KF150" i="7"/>
  <c r="JP150" i="7"/>
  <c r="U150" i="7"/>
  <c r="LD150" i="7"/>
  <c r="KM150" i="7"/>
  <c r="JW150" i="7"/>
  <c r="AB150" i="7"/>
  <c r="L150" i="7"/>
  <c r="KH150" i="7"/>
  <c r="PV150" i="7"/>
  <c r="KT150" i="7"/>
  <c r="LW150" i="7"/>
  <c r="DM150" i="7"/>
  <c r="S150" i="7"/>
  <c r="JV150" i="7"/>
  <c r="O150" i="7"/>
  <c r="N150" i="7"/>
  <c r="Y150" i="7"/>
  <c r="LH150" i="7"/>
  <c r="K150" i="7"/>
  <c r="LK150" i="7"/>
  <c r="LB150" i="7"/>
  <c r="KK150" i="7"/>
  <c r="JU150" i="7"/>
  <c r="V150" i="7"/>
  <c r="PS150" i="7"/>
  <c r="LI150" i="7"/>
  <c r="KR150" i="7"/>
  <c r="KB150" i="7"/>
  <c r="Q150" i="7"/>
  <c r="LP150" i="7"/>
  <c r="KZ150" i="7"/>
  <c r="KI150" i="7"/>
  <c r="JS150" i="7"/>
  <c r="X150" i="7"/>
  <c r="JR150" i="7"/>
  <c r="KD150" i="7"/>
  <c r="LG150" i="7"/>
  <c r="W150" i="7"/>
  <c r="PT150" i="7"/>
  <c r="KS150" i="7"/>
  <c r="KC150" i="7"/>
  <c r="CF150" i="7"/>
  <c r="JT150" i="7"/>
  <c r="KA150" i="7"/>
  <c r="P150" i="7"/>
  <c r="LO150" i="7"/>
  <c r="LC150" i="7"/>
  <c r="LN150" i="7"/>
  <c r="KG150" i="7"/>
  <c r="JQ150" i="7"/>
  <c r="DQ150" i="7"/>
  <c r="R150" i="7"/>
  <c r="LE150" i="7"/>
  <c r="KN150" i="7"/>
  <c r="JX150" i="7"/>
  <c r="AC150" i="7"/>
  <c r="M150" i="7"/>
  <c r="LL150" i="7"/>
  <c r="KU150" i="7"/>
  <c r="KE150" i="7"/>
  <c r="JO150" i="7"/>
  <c r="T150" i="7"/>
  <c r="AA150" i="7"/>
  <c r="KP150" i="7"/>
  <c r="KL150" i="7"/>
  <c r="LJ150" i="7"/>
  <c r="LA150" i="7"/>
  <c r="KJ150" i="7"/>
  <c r="KQ150" i="7"/>
  <c r="DN150" i="7"/>
  <c r="JZ150" i="7"/>
  <c r="CF42" i="7"/>
  <c r="CX41" i="7"/>
  <c r="DN41" i="7"/>
  <c r="DK41" i="7"/>
  <c r="CG41" i="7"/>
  <c r="DH41" i="7"/>
  <c r="LC41" i="7"/>
  <c r="KZ41" i="7"/>
  <c r="LH41" i="7"/>
  <c r="LG41" i="7"/>
  <c r="LK41" i="7"/>
  <c r="LJ41" i="7"/>
  <c r="LN41" i="7"/>
  <c r="DL41" i="7"/>
  <c r="LB41" i="7"/>
  <c r="LF41" i="7"/>
  <c r="LO41" i="7"/>
  <c r="DB41" i="7"/>
  <c r="CY41" i="7"/>
  <c r="CV41" i="7"/>
  <c r="CW41" i="7"/>
  <c r="LA41" i="7"/>
  <c r="LE41" i="7"/>
  <c r="LL41" i="7"/>
  <c r="LP41" i="7"/>
  <c r="DF41" i="7"/>
  <c r="DC41" i="7"/>
  <c r="DD41" i="7"/>
  <c r="DE41" i="7"/>
  <c r="DI41" i="7"/>
  <c r="CZ41" i="7"/>
  <c r="LI41" i="7"/>
  <c r="LM41" i="7"/>
  <c r="DJ41" i="7"/>
  <c r="DG41" i="7"/>
  <c r="DM41" i="7"/>
  <c r="DA41" i="7"/>
  <c r="LD41" i="7"/>
  <c r="KV22" i="7"/>
  <c r="EW23" i="7"/>
  <c r="EW24" i="7"/>
  <c r="EW26" i="7"/>
  <c r="EW25" i="7"/>
  <c r="EW27" i="7"/>
  <c r="EW28" i="7"/>
  <c r="EW29" i="7"/>
  <c r="EW30" i="7"/>
  <c r="EW31" i="7"/>
  <c r="EW32" i="7"/>
  <c r="EW33" i="7"/>
  <c r="EW34" i="7"/>
  <c r="EW35" i="7"/>
  <c r="EW36" i="7"/>
  <c r="EW37" i="7"/>
  <c r="EW38" i="7"/>
  <c r="EW39" i="7"/>
  <c r="EW40" i="7"/>
  <c r="JL22" i="7"/>
  <c r="EI41" i="7"/>
  <c r="EG41" i="7"/>
  <c r="EH41" i="7"/>
  <c r="GK22" i="7"/>
  <c r="EX22" i="7"/>
  <c r="Q41" i="7"/>
  <c r="HK22" i="7"/>
  <c r="PS41" i="7"/>
  <c r="PT41" i="7"/>
  <c r="H51" i="7"/>
  <c r="KY51" i="7"/>
  <c r="MZ51" i="7"/>
  <c r="GP51" i="7"/>
  <c r="CE51" i="7"/>
  <c r="I51" i="7"/>
  <c r="GN51" i="7"/>
  <c r="JN51" i="7"/>
  <c r="GO51" i="7"/>
  <c r="S41" i="7"/>
  <c r="U41" i="7"/>
  <c r="X41" i="7"/>
  <c r="V41" i="7"/>
  <c r="M41" i="7"/>
  <c r="K41" i="7"/>
  <c r="AC41" i="7"/>
  <c r="L41" i="7"/>
  <c r="AB41" i="7"/>
  <c r="N41" i="7"/>
  <c r="W41" i="7"/>
  <c r="J41" i="7"/>
  <c r="Z41" i="7"/>
  <c r="Y41" i="7"/>
  <c r="AC23" i="7"/>
  <c r="AC24" i="7"/>
  <c r="AC25" i="7"/>
  <c r="AC26" i="7"/>
  <c r="AC27" i="7"/>
  <c r="AC28" i="7"/>
  <c r="AC29" i="7"/>
  <c r="AC30" i="7"/>
  <c r="AC31" i="7"/>
  <c r="AC32" i="7"/>
  <c r="AC33" i="7"/>
  <c r="AC34" i="7"/>
  <c r="AC35" i="7"/>
  <c r="AC36" i="7"/>
  <c r="AC37" i="7"/>
  <c r="AC38" i="7"/>
  <c r="AC39" i="7"/>
  <c r="AC40" i="7"/>
  <c r="P41" i="7"/>
  <c r="O41" i="7"/>
  <c r="T41" i="7"/>
  <c r="AA41" i="7"/>
  <c r="R41" i="7"/>
  <c r="DQ42" i="7"/>
  <c r="QV2" i="7"/>
  <c r="AJ78" i="7"/>
  <c r="PV41" i="7"/>
  <c r="AC84" i="7"/>
  <c r="QP84" i="7" s="1"/>
  <c r="AC83" i="7"/>
  <c r="QP83" i="7" s="1"/>
  <c r="AC82" i="7"/>
  <c r="QP82" i="7" s="1"/>
  <c r="AC80" i="7"/>
  <c r="QP80" i="7" s="1"/>
  <c r="AC79" i="7"/>
  <c r="QP79" i="7" s="1"/>
  <c r="QP22" i="7"/>
  <c r="QP78" i="7" s="1"/>
  <c r="AD22" i="7"/>
  <c r="AB86" i="7"/>
  <c r="OL43" i="7" l="1"/>
  <c r="OM43" i="7"/>
  <c r="OL154" i="7"/>
  <c r="OM154" i="7"/>
  <c r="E155" i="7"/>
  <c r="E190" i="7"/>
  <c r="AY154" i="7"/>
  <c r="BG154" i="7"/>
  <c r="BO154" i="7"/>
  <c r="BW154" i="7"/>
  <c r="AZ154" i="7"/>
  <c r="BH154" i="7"/>
  <c r="BP154" i="7"/>
  <c r="BX154" i="7"/>
  <c r="BA154" i="7"/>
  <c r="BI154" i="7"/>
  <c r="BQ154" i="7"/>
  <c r="BY154" i="7"/>
  <c r="BB154" i="7"/>
  <c r="BJ154" i="7"/>
  <c r="BR154" i="7"/>
  <c r="BZ154" i="7"/>
  <c r="AU154" i="7"/>
  <c r="BC154" i="7"/>
  <c r="BK154" i="7"/>
  <c r="BS154" i="7"/>
  <c r="CA154" i="7"/>
  <c r="AV154" i="7"/>
  <c r="BD154" i="7"/>
  <c r="BL154" i="7"/>
  <c r="BT154" i="7"/>
  <c r="CB154" i="7"/>
  <c r="AW154" i="7"/>
  <c r="BE154" i="7"/>
  <c r="BM154" i="7"/>
  <c r="BU154" i="7"/>
  <c r="CC154" i="7"/>
  <c r="AX154" i="7"/>
  <c r="BF154" i="7"/>
  <c r="BN154" i="7"/>
  <c r="BV154" i="7"/>
  <c r="BB43" i="7"/>
  <c r="AU43" i="7"/>
  <c r="BC43" i="7"/>
  <c r="AV43" i="7"/>
  <c r="BD43" i="7"/>
  <c r="AW43" i="7"/>
  <c r="BE43" i="7"/>
  <c r="AX43" i="7"/>
  <c r="BF43" i="7"/>
  <c r="AY43" i="7"/>
  <c r="BG43" i="7"/>
  <c r="BA43" i="7"/>
  <c r="BI43" i="7"/>
  <c r="BM43" i="7"/>
  <c r="BU43" i="7"/>
  <c r="CC43" i="7"/>
  <c r="BN43" i="7"/>
  <c r="BV43" i="7"/>
  <c r="BO43" i="7"/>
  <c r="BW43" i="7"/>
  <c r="AZ43" i="7"/>
  <c r="BP43" i="7"/>
  <c r="BX43" i="7"/>
  <c r="BH43" i="7"/>
  <c r="BQ43" i="7"/>
  <c r="BY43" i="7"/>
  <c r="BJ43" i="7"/>
  <c r="BR43" i="7"/>
  <c r="BZ43" i="7"/>
  <c r="BL43" i="7"/>
  <c r="BT43" i="7"/>
  <c r="CB43" i="7"/>
  <c r="BK43" i="7"/>
  <c r="BS43" i="7"/>
  <c r="CA43" i="7"/>
  <c r="E44" i="7"/>
  <c r="GJ7" i="4"/>
  <c r="OD113" i="7"/>
  <c r="KV150" i="7"/>
  <c r="KV131" i="7"/>
  <c r="AD131" i="7"/>
  <c r="EX150" i="7"/>
  <c r="EX131" i="7"/>
  <c r="AD81" i="7"/>
  <c r="QQ81" i="7" s="1"/>
  <c r="AD210" i="7"/>
  <c r="QQ210" i="7" s="1"/>
  <c r="AD207" i="7"/>
  <c r="AD211" i="7"/>
  <c r="QQ211" i="7" s="1"/>
  <c r="AD208" i="7"/>
  <c r="QQ208" i="7" s="1"/>
  <c r="AD209" i="7"/>
  <c r="QQ209" i="7" s="1"/>
  <c r="AD114" i="7"/>
  <c r="AD115" i="7"/>
  <c r="AD116" i="7"/>
  <c r="AD117" i="7"/>
  <c r="AD118" i="7"/>
  <c r="AD119" i="7"/>
  <c r="AD120" i="7"/>
  <c r="AD121" i="7"/>
  <c r="AD122" i="7"/>
  <c r="AD123" i="7"/>
  <c r="AD124" i="7"/>
  <c r="AD125" i="7"/>
  <c r="AD126" i="7"/>
  <c r="AD127" i="7"/>
  <c r="AD128" i="7"/>
  <c r="AD129" i="7"/>
  <c r="AD132" i="7"/>
  <c r="AD133" i="7"/>
  <c r="AD134" i="7"/>
  <c r="AD135" i="7"/>
  <c r="AD136" i="7"/>
  <c r="AD137" i="7"/>
  <c r="AD138" i="7"/>
  <c r="AD139" i="7"/>
  <c r="AD140" i="7"/>
  <c r="AD141" i="7"/>
  <c r="AD142" i="7"/>
  <c r="AD143" i="7"/>
  <c r="AD144" i="7"/>
  <c r="AD145" i="7"/>
  <c r="AD146" i="7"/>
  <c r="AD147" i="7"/>
  <c r="AD148" i="7"/>
  <c r="AD149" i="7"/>
  <c r="EX41" i="7"/>
  <c r="EX121" i="7"/>
  <c r="EX116" i="7"/>
  <c r="EX122" i="7"/>
  <c r="EX118" i="7"/>
  <c r="EX117" i="7"/>
  <c r="EX119" i="7"/>
  <c r="EX114" i="7"/>
  <c r="EX115" i="7"/>
  <c r="EX120" i="7"/>
  <c r="EX123" i="7"/>
  <c r="EX124" i="7"/>
  <c r="EX125" i="7"/>
  <c r="EX126" i="7"/>
  <c r="EX127" i="7"/>
  <c r="EX128" i="7"/>
  <c r="EX129" i="7"/>
  <c r="EX132" i="7"/>
  <c r="EX133" i="7"/>
  <c r="EX134" i="7"/>
  <c r="EX135" i="7"/>
  <c r="EX136" i="7"/>
  <c r="EX137" i="7"/>
  <c r="EX138" i="7"/>
  <c r="EX139" i="7"/>
  <c r="EX140" i="7"/>
  <c r="EX141" i="7"/>
  <c r="EX142" i="7"/>
  <c r="EX143" i="7"/>
  <c r="EX144" i="7"/>
  <c r="EX145" i="7"/>
  <c r="EX146" i="7"/>
  <c r="EX147" i="7"/>
  <c r="EX148" i="7"/>
  <c r="EX149" i="7"/>
  <c r="KV116" i="7"/>
  <c r="KV121" i="7"/>
  <c r="KV122" i="7"/>
  <c r="KV118" i="7"/>
  <c r="KV115" i="7"/>
  <c r="KV119" i="7"/>
  <c r="KV117" i="7"/>
  <c r="KV120" i="7"/>
  <c r="KV114" i="7"/>
  <c r="KV123" i="7"/>
  <c r="KV124" i="7"/>
  <c r="KV125" i="7"/>
  <c r="KV126" i="7"/>
  <c r="KV127" i="7"/>
  <c r="KV128" i="7"/>
  <c r="KV129" i="7"/>
  <c r="KV132" i="7"/>
  <c r="KV133" i="7"/>
  <c r="KV134" i="7"/>
  <c r="KV135" i="7"/>
  <c r="KV136" i="7"/>
  <c r="KV137" i="7"/>
  <c r="KV138" i="7"/>
  <c r="KV139" i="7"/>
  <c r="KV140" i="7"/>
  <c r="KV141" i="7"/>
  <c r="KV142" i="7"/>
  <c r="KV143" i="7"/>
  <c r="KV144" i="7"/>
  <c r="KV145" i="7"/>
  <c r="KV146" i="7"/>
  <c r="KV147" i="7"/>
  <c r="KV148" i="7"/>
  <c r="KV149" i="7"/>
  <c r="AD150" i="7"/>
  <c r="QP207" i="7"/>
  <c r="DS42" i="7"/>
  <c r="LE151" i="7"/>
  <c r="KN151" i="7"/>
  <c r="JX151" i="7"/>
  <c r="AC151" i="7"/>
  <c r="M151" i="7"/>
  <c r="LL151" i="7"/>
  <c r="KU151" i="7"/>
  <c r="KE151" i="7"/>
  <c r="JO151" i="7"/>
  <c r="T151" i="7"/>
  <c r="LO151" i="7"/>
  <c r="KT151" i="7"/>
  <c r="KD151" i="7"/>
  <c r="W151" i="7"/>
  <c r="JU151" i="7"/>
  <c r="V151" i="7"/>
  <c r="JQ151" i="7"/>
  <c r="LF151" i="7"/>
  <c r="PT151" i="7"/>
  <c r="Z151" i="7"/>
  <c r="KR151" i="7"/>
  <c r="LP151" i="7"/>
  <c r="JS151" i="7"/>
  <c r="PV151" i="7"/>
  <c r="LC151" i="7"/>
  <c r="JR151" i="7"/>
  <c r="KG151" i="7"/>
  <c r="CF151" i="7"/>
  <c r="LA151" i="7"/>
  <c r="KJ151" i="7"/>
  <c r="JT151" i="7"/>
  <c r="Y151" i="7"/>
  <c r="LH151" i="7"/>
  <c r="KQ151" i="7"/>
  <c r="KA151" i="7"/>
  <c r="DN151" i="7"/>
  <c r="P151" i="7"/>
  <c r="LK151" i="7"/>
  <c r="KP151" i="7"/>
  <c r="JZ151" i="7"/>
  <c r="S151" i="7"/>
  <c r="LJ151" i="7"/>
  <c r="R151" i="7"/>
  <c r="KS151" i="7"/>
  <c r="AD151" i="7"/>
  <c r="J151" i="7"/>
  <c r="LI151" i="7"/>
  <c r="KB151" i="7"/>
  <c r="Q151" i="7"/>
  <c r="KI151" i="7"/>
  <c r="AA151" i="7"/>
  <c r="KK151" i="7"/>
  <c r="DQ151" i="7"/>
  <c r="KO151" i="7"/>
  <c r="LM151" i="7"/>
  <c r="KV151" i="7"/>
  <c r="KF151" i="7"/>
  <c r="JP151" i="7"/>
  <c r="U151" i="7"/>
  <c r="LD151" i="7"/>
  <c r="KM151" i="7"/>
  <c r="JW151" i="7"/>
  <c r="AB151" i="7"/>
  <c r="L151" i="7"/>
  <c r="LW151" i="7"/>
  <c r="LG151" i="7"/>
  <c r="KL151" i="7"/>
  <c r="JV151" i="7"/>
  <c r="O151" i="7"/>
  <c r="LN151" i="7"/>
  <c r="KC151" i="7"/>
  <c r="N151" i="7"/>
  <c r="JY151" i="7"/>
  <c r="LB151" i="7"/>
  <c r="KZ151" i="7"/>
  <c r="X151" i="7"/>
  <c r="KH151" i="7"/>
  <c r="K151" i="7"/>
  <c r="DR42" i="7"/>
  <c r="IC42" i="7"/>
  <c r="FC42" i="7"/>
  <c r="CZ42" i="7"/>
  <c r="CG42" i="7"/>
  <c r="DI42" i="7"/>
  <c r="DC42" i="7"/>
  <c r="LA42" i="7"/>
  <c r="DN42" i="7"/>
  <c r="CY42" i="7"/>
  <c r="LE42" i="7"/>
  <c r="LK42" i="7"/>
  <c r="LL42" i="7"/>
  <c r="DD42" i="7"/>
  <c r="DK42" i="7"/>
  <c r="CX42" i="7"/>
  <c r="LF42" i="7"/>
  <c r="LO42" i="7"/>
  <c r="DA42" i="7"/>
  <c r="DB42" i="7"/>
  <c r="LB42" i="7"/>
  <c r="LG42" i="7"/>
  <c r="LN42" i="7"/>
  <c r="DL42" i="7"/>
  <c r="DE42" i="7"/>
  <c r="DJ42" i="7"/>
  <c r="CH42" i="7"/>
  <c r="LC42" i="7"/>
  <c r="LD42" i="7"/>
  <c r="LJ42" i="7"/>
  <c r="LM42" i="7"/>
  <c r="CW42" i="7"/>
  <c r="DM42" i="7"/>
  <c r="DG42" i="7"/>
  <c r="LH42" i="7"/>
  <c r="LP42" i="7"/>
  <c r="DH42" i="7"/>
  <c r="DF42" i="7"/>
  <c r="KZ42" i="7"/>
  <c r="LI42" i="7"/>
  <c r="GP42" i="7"/>
  <c r="KW22" i="7"/>
  <c r="EX24" i="7"/>
  <c r="EX23" i="7"/>
  <c r="EX26" i="7"/>
  <c r="EX25" i="7"/>
  <c r="EX27" i="7"/>
  <c r="EX28" i="7"/>
  <c r="EX29" i="7"/>
  <c r="EX30" i="7"/>
  <c r="EX31" i="7"/>
  <c r="EX32" i="7"/>
  <c r="EX33" i="7"/>
  <c r="EX34" i="7"/>
  <c r="EX35" i="7"/>
  <c r="EX36" i="7"/>
  <c r="EX37" i="7"/>
  <c r="EX38" i="7"/>
  <c r="EX39" i="7"/>
  <c r="EX40" i="7"/>
  <c r="EI42" i="7"/>
  <c r="EH42" i="7"/>
  <c r="EJ42" i="7"/>
  <c r="GL22" i="7"/>
  <c r="EY22" i="7"/>
  <c r="K42" i="7"/>
  <c r="HL22" i="7"/>
  <c r="ON42" i="7"/>
  <c r="PT42" i="7"/>
  <c r="AC42" i="7"/>
  <c r="I52" i="7"/>
  <c r="GP52" i="7"/>
  <c r="GN52" i="7"/>
  <c r="KY52" i="7"/>
  <c r="H52" i="7"/>
  <c r="CE52" i="7"/>
  <c r="MZ52" i="7"/>
  <c r="GO52" i="7"/>
  <c r="JN52" i="7"/>
  <c r="O42" i="7"/>
  <c r="AA42" i="7"/>
  <c r="V42" i="7"/>
  <c r="S42" i="7"/>
  <c r="U42" i="7"/>
  <c r="T42" i="7"/>
  <c r="X42" i="7"/>
  <c r="M42" i="7"/>
  <c r="AD42" i="7"/>
  <c r="Z42" i="7"/>
  <c r="Q42" i="7"/>
  <c r="P42" i="7"/>
  <c r="J42" i="7"/>
  <c r="N42" i="7"/>
  <c r="R42" i="7"/>
  <c r="L42" i="7"/>
  <c r="AD23" i="7"/>
  <c r="AD24" i="7"/>
  <c r="AD25" i="7"/>
  <c r="AD26" i="7"/>
  <c r="AD27" i="7"/>
  <c r="AD28" i="7"/>
  <c r="AD29" i="7"/>
  <c r="AD30" i="7"/>
  <c r="AD31" i="7"/>
  <c r="AD32" i="7"/>
  <c r="AD33" i="7"/>
  <c r="AD34" i="7"/>
  <c r="AD35" i="7"/>
  <c r="AD36" i="7"/>
  <c r="AD37" i="7"/>
  <c r="AD38" i="7"/>
  <c r="AD39" i="7"/>
  <c r="AD40" i="7"/>
  <c r="AD41" i="7"/>
  <c r="W42" i="7"/>
  <c r="Y42" i="7"/>
  <c r="AB42" i="7"/>
  <c r="CF43" i="7"/>
  <c r="QW2" i="7"/>
  <c r="AK78" i="7"/>
  <c r="AC86" i="7"/>
  <c r="AD84" i="7"/>
  <c r="QQ84" i="7" s="1"/>
  <c r="AD83" i="7"/>
  <c r="QQ83" i="7" s="1"/>
  <c r="AD82" i="7"/>
  <c r="QQ82" i="7" s="1"/>
  <c r="AD80" i="7"/>
  <c r="QQ80" i="7" s="1"/>
  <c r="AD79" i="7"/>
  <c r="QQ79" i="7" s="1"/>
  <c r="QQ22" i="7"/>
  <c r="QQ78" i="7" s="1"/>
  <c r="AE22" i="7"/>
  <c r="PV42" i="7"/>
  <c r="OL155" i="7" l="1"/>
  <c r="OM155" i="7"/>
  <c r="OL44" i="7"/>
  <c r="OM44" i="7"/>
  <c r="E156" i="7"/>
  <c r="E191" i="7"/>
  <c r="BA155" i="7"/>
  <c r="BI155" i="7"/>
  <c r="BQ155" i="7"/>
  <c r="BY155" i="7"/>
  <c r="CB155" i="7"/>
  <c r="BB155" i="7"/>
  <c r="BJ155" i="7"/>
  <c r="BR155" i="7"/>
  <c r="BZ155" i="7"/>
  <c r="AU155" i="7"/>
  <c r="BC155" i="7"/>
  <c r="BK155" i="7"/>
  <c r="BS155" i="7"/>
  <c r="CA155" i="7"/>
  <c r="AV155" i="7"/>
  <c r="BD155" i="7"/>
  <c r="BL155" i="7"/>
  <c r="BT155" i="7"/>
  <c r="AW155" i="7"/>
  <c r="BE155" i="7"/>
  <c r="BM155" i="7"/>
  <c r="BU155" i="7"/>
  <c r="AX155" i="7"/>
  <c r="BF155" i="7"/>
  <c r="BN155" i="7"/>
  <c r="BV155" i="7"/>
  <c r="AY155" i="7"/>
  <c r="BG155" i="7"/>
  <c r="BO155" i="7"/>
  <c r="BW155" i="7"/>
  <c r="AZ155" i="7"/>
  <c r="BH155" i="7"/>
  <c r="BP155" i="7"/>
  <c r="BX155" i="7"/>
  <c r="CC155" i="7"/>
  <c r="BB44" i="7"/>
  <c r="BJ44" i="7"/>
  <c r="BR44" i="7"/>
  <c r="BZ44" i="7"/>
  <c r="AU44" i="7"/>
  <c r="BC44" i="7"/>
  <c r="BK44" i="7"/>
  <c r="BS44" i="7"/>
  <c r="CA44" i="7"/>
  <c r="AV44" i="7"/>
  <c r="BD44" i="7"/>
  <c r="BL44" i="7"/>
  <c r="BT44" i="7"/>
  <c r="CB44" i="7"/>
  <c r="AW44" i="7"/>
  <c r="BE44" i="7"/>
  <c r="BM44" i="7"/>
  <c r="BU44" i="7"/>
  <c r="CC44" i="7"/>
  <c r="AX44" i="7"/>
  <c r="BF44" i="7"/>
  <c r="BN44" i="7"/>
  <c r="BV44" i="7"/>
  <c r="AY44" i="7"/>
  <c r="BG44" i="7"/>
  <c r="BO44" i="7"/>
  <c r="BW44" i="7"/>
  <c r="BA44" i="7"/>
  <c r="BI44" i="7"/>
  <c r="BQ44" i="7"/>
  <c r="BY44" i="7"/>
  <c r="BX44" i="7"/>
  <c r="BH44" i="7"/>
  <c r="AZ44" i="7"/>
  <c r="BP44" i="7"/>
  <c r="E45" i="7"/>
  <c r="AE151" i="7"/>
  <c r="GK7" i="4"/>
  <c r="OE113" i="7"/>
  <c r="KW131" i="7"/>
  <c r="AE131" i="7"/>
  <c r="EY131" i="7"/>
  <c r="KW119" i="7"/>
  <c r="KW116" i="7"/>
  <c r="KW120" i="7"/>
  <c r="KW121" i="7"/>
  <c r="KW114" i="7"/>
  <c r="KW122" i="7"/>
  <c r="KW123" i="7"/>
  <c r="KW115" i="7"/>
  <c r="KW117" i="7"/>
  <c r="KW118" i="7"/>
  <c r="KW124" i="7"/>
  <c r="KW125" i="7"/>
  <c r="KW126" i="7"/>
  <c r="KW127" i="7"/>
  <c r="KW128" i="7"/>
  <c r="KW129" i="7"/>
  <c r="KW132" i="7"/>
  <c r="KW133" i="7"/>
  <c r="KW134" i="7"/>
  <c r="KW135" i="7"/>
  <c r="KW136" i="7"/>
  <c r="KW137" i="7"/>
  <c r="KW138" i="7"/>
  <c r="KW139" i="7"/>
  <c r="KW140" i="7"/>
  <c r="KW141" i="7"/>
  <c r="KW142" i="7"/>
  <c r="KW143" i="7"/>
  <c r="KW144" i="7"/>
  <c r="KW145" i="7"/>
  <c r="KW146" i="7"/>
  <c r="KW147" i="7"/>
  <c r="KW148" i="7"/>
  <c r="KW149" i="7"/>
  <c r="KW150" i="7"/>
  <c r="EY42" i="7"/>
  <c r="EY119" i="7"/>
  <c r="EY122" i="7"/>
  <c r="EY114" i="7"/>
  <c r="EY121" i="7"/>
  <c r="EY116" i="7"/>
  <c r="EY120" i="7"/>
  <c r="EY118" i="7"/>
  <c r="EY117" i="7"/>
  <c r="EY123" i="7"/>
  <c r="EY115" i="7"/>
  <c r="EY124" i="7"/>
  <c r="EY125" i="7"/>
  <c r="EY126" i="7"/>
  <c r="EY127" i="7"/>
  <c r="EY128" i="7"/>
  <c r="EY129" i="7"/>
  <c r="EY132" i="7"/>
  <c r="EY133" i="7"/>
  <c r="EY134" i="7"/>
  <c r="EY135" i="7"/>
  <c r="EY136" i="7"/>
  <c r="EY137" i="7"/>
  <c r="EY138" i="7"/>
  <c r="EY139" i="7"/>
  <c r="EY140" i="7"/>
  <c r="EY141" i="7"/>
  <c r="EY142" i="7"/>
  <c r="EY143" i="7"/>
  <c r="EY144" i="7"/>
  <c r="EY145" i="7"/>
  <c r="EY146" i="7"/>
  <c r="EY147" i="7"/>
  <c r="EY148" i="7"/>
  <c r="EY149" i="7"/>
  <c r="EY150" i="7"/>
  <c r="KW151" i="7"/>
  <c r="QQ207" i="7"/>
  <c r="AE81" i="7"/>
  <c r="QR81" i="7" s="1"/>
  <c r="AE210" i="7"/>
  <c r="QR210" i="7" s="1"/>
  <c r="AE207" i="7"/>
  <c r="AE208" i="7"/>
  <c r="QR208" i="7" s="1"/>
  <c r="AE211" i="7"/>
  <c r="QR211" i="7" s="1"/>
  <c r="AE209" i="7"/>
  <c r="QR209" i="7" s="1"/>
  <c r="AE114" i="7"/>
  <c r="AE115" i="7"/>
  <c r="AE116" i="7"/>
  <c r="AE117" i="7"/>
  <c r="AE118" i="7"/>
  <c r="AE119" i="7"/>
  <c r="AE120" i="7"/>
  <c r="AE121" i="7"/>
  <c r="AE122" i="7"/>
  <c r="AE123" i="7"/>
  <c r="AE124" i="7"/>
  <c r="AE125" i="7"/>
  <c r="AE126" i="7"/>
  <c r="AE127" i="7"/>
  <c r="AE128" i="7"/>
  <c r="AE129" i="7"/>
  <c r="AE132" i="7"/>
  <c r="AE133" i="7"/>
  <c r="AE134" i="7"/>
  <c r="AE135" i="7"/>
  <c r="AE136" i="7"/>
  <c r="AE137" i="7"/>
  <c r="AE138" i="7"/>
  <c r="AE139" i="7"/>
  <c r="AE140" i="7"/>
  <c r="AE141" i="7"/>
  <c r="AE142" i="7"/>
  <c r="AE143" i="7"/>
  <c r="AE144" i="7"/>
  <c r="AE145" i="7"/>
  <c r="AE146" i="7"/>
  <c r="AE147" i="7"/>
  <c r="AE148" i="7"/>
  <c r="AE149" i="7"/>
  <c r="AE150" i="7"/>
  <c r="EY151" i="7"/>
  <c r="DQ43" i="7"/>
  <c r="LH152" i="7"/>
  <c r="KQ152" i="7"/>
  <c r="KA152" i="7"/>
  <c r="P152" i="7"/>
  <c r="LK152" i="7"/>
  <c r="KP152" i="7"/>
  <c r="JZ152" i="7"/>
  <c r="S152" i="7"/>
  <c r="LJ152" i="7"/>
  <c r="KS152" i="7"/>
  <c r="KC152" i="7"/>
  <c r="CF152" i="7"/>
  <c r="AD152" i="7"/>
  <c r="N152" i="7"/>
  <c r="JX152" i="7"/>
  <c r="AC152" i="7"/>
  <c r="LM152" i="7"/>
  <c r="KF152" i="7"/>
  <c r="KU152" i="7"/>
  <c r="LO152" i="7"/>
  <c r="W152" i="7"/>
  <c r="KW152" i="7"/>
  <c r="DQ152" i="7"/>
  <c r="R152" i="7"/>
  <c r="KN152" i="7"/>
  <c r="KV152" i="7"/>
  <c r="LE152" i="7"/>
  <c r="LD152" i="7"/>
  <c r="KM152" i="7"/>
  <c r="JW152" i="7"/>
  <c r="AB152" i="7"/>
  <c r="L152" i="7"/>
  <c r="LW152" i="7"/>
  <c r="LG152" i="7"/>
  <c r="KL152" i="7"/>
  <c r="JV152" i="7"/>
  <c r="AE152" i="7"/>
  <c r="O152" i="7"/>
  <c r="LF152" i="7"/>
  <c r="KO152" i="7"/>
  <c r="JY152" i="7"/>
  <c r="Z152" i="7"/>
  <c r="J152" i="7"/>
  <c r="M152" i="7"/>
  <c r="KJ152" i="7"/>
  <c r="JP152" i="7"/>
  <c r="U152" i="7"/>
  <c r="KB152" i="7"/>
  <c r="JO152" i="7"/>
  <c r="T152" i="7"/>
  <c r="KD152" i="7"/>
  <c r="LN152" i="7"/>
  <c r="JQ152" i="7"/>
  <c r="LP152" i="7"/>
  <c r="KZ152" i="7"/>
  <c r="KI152" i="7"/>
  <c r="JS152" i="7"/>
  <c r="X152" i="7"/>
  <c r="PV152" i="7"/>
  <c r="LC152" i="7"/>
  <c r="KH152" i="7"/>
  <c r="JR152" i="7"/>
  <c r="AA152" i="7"/>
  <c r="K152" i="7"/>
  <c r="LB152" i="7"/>
  <c r="KK152" i="7"/>
  <c r="JU152" i="7"/>
  <c r="V152" i="7"/>
  <c r="LA152" i="7"/>
  <c r="JT152" i="7"/>
  <c r="Y152" i="7"/>
  <c r="LI152" i="7"/>
  <c r="Q152" i="7"/>
  <c r="LL152" i="7"/>
  <c r="KE152" i="7"/>
  <c r="KT152" i="7"/>
  <c r="KG152" i="7"/>
  <c r="KR152" i="7"/>
  <c r="DR43" i="7"/>
  <c r="DS43" i="7"/>
  <c r="CH43" i="7"/>
  <c r="DJ43" i="7"/>
  <c r="DC43" i="7"/>
  <c r="DH43" i="7"/>
  <c r="LA43" i="7"/>
  <c r="DL43" i="7"/>
  <c r="DM43" i="7"/>
  <c r="LE43" i="7"/>
  <c r="LJ43" i="7"/>
  <c r="LN43" i="7"/>
  <c r="CI43" i="7"/>
  <c r="DI43" i="7"/>
  <c r="KZ43" i="7"/>
  <c r="LD43" i="7"/>
  <c r="LK43" i="7"/>
  <c r="CY43" i="7"/>
  <c r="LB43" i="7"/>
  <c r="LH43" i="7"/>
  <c r="CX43" i="7"/>
  <c r="DN43" i="7"/>
  <c r="DG43" i="7"/>
  <c r="DA43" i="7"/>
  <c r="DE43" i="7"/>
  <c r="LC43" i="7"/>
  <c r="LI43" i="7"/>
  <c r="LO43" i="7"/>
  <c r="LL43" i="7"/>
  <c r="DB43" i="7"/>
  <c r="DK43" i="7"/>
  <c r="LF43" i="7"/>
  <c r="LP43" i="7"/>
  <c r="DF43" i="7"/>
  <c r="CZ43" i="7"/>
  <c r="DD43" i="7"/>
  <c r="CG43" i="7"/>
  <c r="LG43" i="7"/>
  <c r="LM43" i="7"/>
  <c r="EY24" i="7"/>
  <c r="EY23" i="7"/>
  <c r="EY26" i="7"/>
  <c r="EY25" i="7"/>
  <c r="EY27" i="7"/>
  <c r="EY28" i="7"/>
  <c r="EY29" i="7"/>
  <c r="EY30" i="7"/>
  <c r="EY31" i="7"/>
  <c r="EY32" i="7"/>
  <c r="EY33" i="7"/>
  <c r="EY34" i="7"/>
  <c r="EY35" i="7"/>
  <c r="EY36" i="7"/>
  <c r="EY37" i="7"/>
  <c r="EY38" i="7"/>
  <c r="EY39" i="7"/>
  <c r="EY40" i="7"/>
  <c r="EY41" i="7"/>
  <c r="EI43" i="7"/>
  <c r="EK43" i="7"/>
  <c r="DT43" i="7"/>
  <c r="EJ43" i="7"/>
  <c r="W43" i="7"/>
  <c r="HM22" i="7"/>
  <c r="Q43" i="7"/>
  <c r="J43" i="7"/>
  <c r="U43" i="7"/>
  <c r="X43" i="7"/>
  <c r="O43" i="7"/>
  <c r="ON43" i="7"/>
  <c r="OO43" i="7"/>
  <c r="M43" i="7"/>
  <c r="K43" i="7"/>
  <c r="R43" i="7"/>
  <c r="S43" i="7"/>
  <c r="H53" i="7"/>
  <c r="CE53" i="7"/>
  <c r="MZ53" i="7"/>
  <c r="JN53" i="7"/>
  <c r="GP53" i="7"/>
  <c r="KY53" i="7"/>
  <c r="I53" i="7"/>
  <c r="GO53" i="7"/>
  <c r="GN53" i="7"/>
  <c r="L43" i="7"/>
  <c r="P43" i="7"/>
  <c r="V43" i="7"/>
  <c r="AB43" i="7"/>
  <c r="AA43" i="7"/>
  <c r="N43" i="7"/>
  <c r="AD43" i="7"/>
  <c r="AC43" i="7"/>
  <c r="Z43" i="7"/>
  <c r="Y43" i="7"/>
  <c r="T43" i="7"/>
  <c r="AE23" i="7"/>
  <c r="AE24" i="7"/>
  <c r="AE25" i="7"/>
  <c r="AE26" i="7"/>
  <c r="AE27" i="7"/>
  <c r="AE28" i="7"/>
  <c r="AE29" i="7"/>
  <c r="AE30" i="7"/>
  <c r="AE31" i="7"/>
  <c r="AE32" i="7"/>
  <c r="AE33" i="7"/>
  <c r="AE34" i="7"/>
  <c r="AE35" i="7"/>
  <c r="AE36" i="7"/>
  <c r="AE37" i="7"/>
  <c r="AE38" i="7"/>
  <c r="AE39" i="7"/>
  <c r="AE40" i="7"/>
  <c r="AE41" i="7"/>
  <c r="AE42" i="7"/>
  <c r="AE43" i="7"/>
  <c r="DQ44" i="7"/>
  <c r="QX2" i="7"/>
  <c r="AL78" i="7"/>
  <c r="PV43" i="7"/>
  <c r="AD86" i="7"/>
  <c r="AE84" i="7"/>
  <c r="QR84" i="7" s="1"/>
  <c r="AE83" i="7"/>
  <c r="QR83" i="7" s="1"/>
  <c r="AE82" i="7"/>
  <c r="QR82" i="7" s="1"/>
  <c r="AE80" i="7"/>
  <c r="QR80" i="7" s="1"/>
  <c r="AE79" i="7"/>
  <c r="QR79" i="7" s="1"/>
  <c r="AF22" i="7"/>
  <c r="QR22" i="7"/>
  <c r="QR78" i="7" s="1"/>
  <c r="OL45" i="7" l="1"/>
  <c r="OM45" i="7"/>
  <c r="OL156" i="7"/>
  <c r="OM156" i="7"/>
  <c r="E192" i="7"/>
  <c r="PI156" i="7"/>
  <c r="PA156" i="7"/>
  <c r="OS156" i="7"/>
  <c r="LW156" i="7"/>
  <c r="LO156" i="7"/>
  <c r="LG156" i="7"/>
  <c r="KP156" i="7"/>
  <c r="KH156" i="7"/>
  <c r="JZ156" i="7"/>
  <c r="JR156" i="7"/>
  <c r="EH156" i="7"/>
  <c r="DZ156" i="7"/>
  <c r="DR156" i="7"/>
  <c r="DA156" i="7"/>
  <c r="CS156" i="7"/>
  <c r="CK156" i="7"/>
  <c r="CB156" i="7"/>
  <c r="BT156" i="7"/>
  <c r="BL156" i="7"/>
  <c r="BD156" i="7"/>
  <c r="AV156" i="7"/>
  <c r="AE156" i="7"/>
  <c r="W156" i="7"/>
  <c r="O156" i="7"/>
  <c r="KR156" i="7"/>
  <c r="PH156" i="7"/>
  <c r="OZ156" i="7"/>
  <c r="OR156" i="7"/>
  <c r="LN156" i="7"/>
  <c r="LF156" i="7"/>
  <c r="KW156" i="7"/>
  <c r="KO156" i="7"/>
  <c r="KG156" i="7"/>
  <c r="JY156" i="7"/>
  <c r="JQ156" i="7"/>
  <c r="EO156" i="7"/>
  <c r="EG156" i="7"/>
  <c r="DY156" i="7"/>
  <c r="DQ156" i="7"/>
  <c r="CZ156" i="7"/>
  <c r="CR156" i="7"/>
  <c r="CJ156" i="7"/>
  <c r="CA156" i="7"/>
  <c r="BS156" i="7"/>
  <c r="BK156" i="7"/>
  <c r="BC156" i="7"/>
  <c r="AU156" i="7"/>
  <c r="AD156" i="7"/>
  <c r="V156" i="7"/>
  <c r="N156" i="7"/>
  <c r="LI156" i="7"/>
  <c r="DT156" i="7"/>
  <c r="CM156" i="7"/>
  <c r="BN156" i="7"/>
  <c r="AX156" i="7"/>
  <c r="Y156" i="7"/>
  <c r="PG156" i="7"/>
  <c r="OY156" i="7"/>
  <c r="OQ156" i="7"/>
  <c r="LM156" i="7"/>
  <c r="LE156" i="7"/>
  <c r="KV156" i="7"/>
  <c r="KN156" i="7"/>
  <c r="KF156" i="7"/>
  <c r="JX156" i="7"/>
  <c r="JP156" i="7"/>
  <c r="EN156" i="7"/>
  <c r="EF156" i="7"/>
  <c r="DX156" i="7"/>
  <c r="CY156" i="7"/>
  <c r="CQ156" i="7"/>
  <c r="CI156" i="7"/>
  <c r="BZ156" i="7"/>
  <c r="BR156" i="7"/>
  <c r="BJ156" i="7"/>
  <c r="BB156" i="7"/>
  <c r="AC156" i="7"/>
  <c r="U156" i="7"/>
  <c r="M156" i="7"/>
  <c r="EB156" i="7"/>
  <c r="CU156" i="7"/>
  <c r="BF156" i="7"/>
  <c r="PF156" i="7"/>
  <c r="OX156" i="7"/>
  <c r="OP156" i="7"/>
  <c r="LL156" i="7"/>
  <c r="LD156" i="7"/>
  <c r="KU156" i="7"/>
  <c r="KM156" i="7"/>
  <c r="KE156" i="7"/>
  <c r="JW156" i="7"/>
  <c r="JO156" i="7"/>
  <c r="EM156" i="7"/>
  <c r="EE156" i="7"/>
  <c r="DW156" i="7"/>
  <c r="CX156" i="7"/>
  <c r="CP156" i="7"/>
  <c r="CH156" i="7"/>
  <c r="BY156" i="7"/>
  <c r="BQ156" i="7"/>
  <c r="BI156" i="7"/>
  <c r="BA156" i="7"/>
  <c r="AB156" i="7"/>
  <c r="T156" i="7"/>
  <c r="L156" i="7"/>
  <c r="OU156" i="7"/>
  <c r="LA156" i="7"/>
  <c r="JT156" i="7"/>
  <c r="PV156" i="7"/>
  <c r="PE156" i="7"/>
  <c r="OW156" i="7"/>
  <c r="OO156" i="7"/>
  <c r="LK156" i="7"/>
  <c r="LC156" i="7"/>
  <c r="KT156" i="7"/>
  <c r="KL156" i="7"/>
  <c r="KD156" i="7"/>
  <c r="JV156" i="7"/>
  <c r="EL156" i="7"/>
  <c r="ED156" i="7"/>
  <c r="DV156" i="7"/>
  <c r="CW156" i="7"/>
  <c r="CO156" i="7"/>
  <c r="CG156" i="7"/>
  <c r="BX156" i="7"/>
  <c r="BP156" i="7"/>
  <c r="BH156" i="7"/>
  <c r="AZ156" i="7"/>
  <c r="AA156" i="7"/>
  <c r="S156" i="7"/>
  <c r="K156" i="7"/>
  <c r="KB156" i="7"/>
  <c r="E157" i="7"/>
  <c r="PD156" i="7"/>
  <c r="OV156" i="7"/>
  <c r="ON156" i="7"/>
  <c r="LJ156" i="7"/>
  <c r="LB156" i="7"/>
  <c r="KS156" i="7"/>
  <c r="KK156" i="7"/>
  <c r="KC156" i="7"/>
  <c r="JU156" i="7"/>
  <c r="EK156" i="7"/>
  <c r="EC156" i="7"/>
  <c r="DU156" i="7"/>
  <c r="DD156" i="7"/>
  <c r="CV156" i="7"/>
  <c r="CN156" i="7"/>
  <c r="CF156" i="7"/>
  <c r="BW156" i="7"/>
  <c r="BO156" i="7"/>
  <c r="BG156" i="7"/>
  <c r="AY156" i="7"/>
  <c r="Z156" i="7"/>
  <c r="R156" i="7"/>
  <c r="J156" i="7"/>
  <c r="PC156" i="7"/>
  <c r="KJ156" i="7"/>
  <c r="EJ156" i="7"/>
  <c r="DC156" i="7"/>
  <c r="BV156" i="7"/>
  <c r="Q156" i="7"/>
  <c r="JS156" i="7"/>
  <c r="EA156" i="7"/>
  <c r="CC156" i="7"/>
  <c r="X156" i="7"/>
  <c r="LP156" i="7"/>
  <c r="DS156" i="7"/>
  <c r="BU156" i="7"/>
  <c r="P156" i="7"/>
  <c r="LH156" i="7"/>
  <c r="BM156" i="7"/>
  <c r="PJ156" i="7"/>
  <c r="KZ156" i="7"/>
  <c r="BE156" i="7"/>
  <c r="PB156" i="7"/>
  <c r="DB156" i="7"/>
  <c r="AW156" i="7"/>
  <c r="OT156" i="7"/>
  <c r="KQ156" i="7"/>
  <c r="CT156" i="7"/>
  <c r="KI156" i="7"/>
  <c r="CL156" i="7"/>
  <c r="KA156" i="7"/>
  <c r="EI156" i="7"/>
  <c r="AF156" i="7"/>
  <c r="AY45" i="7"/>
  <c r="BG45" i="7"/>
  <c r="BO45" i="7"/>
  <c r="BW45" i="7"/>
  <c r="AZ45" i="7"/>
  <c r="BH45" i="7"/>
  <c r="BP45" i="7"/>
  <c r="BX45" i="7"/>
  <c r="BA45" i="7"/>
  <c r="BI45" i="7"/>
  <c r="BQ45" i="7"/>
  <c r="BY45" i="7"/>
  <c r="BB45" i="7"/>
  <c r="BJ45" i="7"/>
  <c r="BR45" i="7"/>
  <c r="BZ45" i="7"/>
  <c r="AU45" i="7"/>
  <c r="BC45" i="7"/>
  <c r="BK45" i="7"/>
  <c r="BS45" i="7"/>
  <c r="CA45" i="7"/>
  <c r="AV45" i="7"/>
  <c r="BD45" i="7"/>
  <c r="BL45" i="7"/>
  <c r="BT45" i="7"/>
  <c r="CB45" i="7"/>
  <c r="AX45" i="7"/>
  <c r="BF45" i="7"/>
  <c r="BN45" i="7"/>
  <c r="BV45" i="7"/>
  <c r="AW45" i="7"/>
  <c r="BE45" i="7"/>
  <c r="BM45" i="7"/>
  <c r="BU45" i="7"/>
  <c r="CC45" i="7"/>
  <c r="E46" i="7"/>
  <c r="U209" i="7"/>
  <c r="GL7" i="4"/>
  <c r="OF113" i="7"/>
  <c r="AF131" i="7"/>
  <c r="AF152" i="7"/>
  <c r="QR207" i="7"/>
  <c r="AF81" i="7"/>
  <c r="QS81" i="7" s="1"/>
  <c r="AF211" i="7"/>
  <c r="QS211" i="7" s="1"/>
  <c r="AF208" i="7"/>
  <c r="QS208" i="7" s="1"/>
  <c r="AF209" i="7"/>
  <c r="QS209" i="7" s="1"/>
  <c r="AF210" i="7"/>
  <c r="QS210" i="7" s="1"/>
  <c r="AF207" i="7"/>
  <c r="AF114" i="7"/>
  <c r="AF115" i="7"/>
  <c r="AF116" i="7"/>
  <c r="AF117" i="7"/>
  <c r="AF118" i="7"/>
  <c r="AF119" i="7"/>
  <c r="AF120" i="7"/>
  <c r="AF121" i="7"/>
  <c r="AF122" i="7"/>
  <c r="AF123" i="7"/>
  <c r="AF124" i="7"/>
  <c r="AF125" i="7"/>
  <c r="AF126" i="7"/>
  <c r="AF127" i="7"/>
  <c r="AF128" i="7"/>
  <c r="AF129" i="7"/>
  <c r="AF132" i="7"/>
  <c r="AF133" i="7"/>
  <c r="AF134" i="7"/>
  <c r="AF135" i="7"/>
  <c r="AF136" i="7"/>
  <c r="AF137" i="7"/>
  <c r="AF138" i="7"/>
  <c r="AF139" i="7"/>
  <c r="AF140" i="7"/>
  <c r="AF141" i="7"/>
  <c r="AF142" i="7"/>
  <c r="AF143" i="7"/>
  <c r="AF144" i="7"/>
  <c r="AF145" i="7"/>
  <c r="AF146" i="7"/>
  <c r="AF147" i="7"/>
  <c r="AF148" i="7"/>
  <c r="AF149" i="7"/>
  <c r="AF150" i="7"/>
  <c r="AF151" i="7"/>
  <c r="CF44" i="7"/>
  <c r="DS44" i="7"/>
  <c r="LW153" i="7"/>
  <c r="LG153" i="7"/>
  <c r="KL153" i="7"/>
  <c r="JV153" i="7"/>
  <c r="AE153" i="7"/>
  <c r="O153" i="7"/>
  <c r="LF153" i="7"/>
  <c r="KO153" i="7"/>
  <c r="JY153" i="7"/>
  <c r="Z153" i="7"/>
  <c r="J153" i="7"/>
  <c r="LM153" i="7"/>
  <c r="KV153" i="7"/>
  <c r="KF153" i="7"/>
  <c r="JP153" i="7"/>
  <c r="U153" i="7"/>
  <c r="KZ153" i="7"/>
  <c r="JS153" i="7"/>
  <c r="X153" i="7"/>
  <c r="KE153" i="7"/>
  <c r="KU153" i="7"/>
  <c r="LO153" i="7"/>
  <c r="KT153" i="7"/>
  <c r="W153" i="7"/>
  <c r="KG153" i="7"/>
  <c r="LE153" i="7"/>
  <c r="M153" i="7"/>
  <c r="KQ153" i="7"/>
  <c r="LL153" i="7"/>
  <c r="JO153" i="7"/>
  <c r="T153" i="7"/>
  <c r="PV153" i="7"/>
  <c r="LC153" i="7"/>
  <c r="KH153" i="7"/>
  <c r="JR153" i="7"/>
  <c r="AA153" i="7"/>
  <c r="K153" i="7"/>
  <c r="LB153" i="7"/>
  <c r="KK153" i="7"/>
  <c r="JU153" i="7"/>
  <c r="V153" i="7"/>
  <c r="LI153" i="7"/>
  <c r="KR153" i="7"/>
  <c r="KB153" i="7"/>
  <c r="Q153" i="7"/>
  <c r="LD153" i="7"/>
  <c r="KM153" i="7"/>
  <c r="LH153" i="7"/>
  <c r="LN153" i="7"/>
  <c r="KN153" i="7"/>
  <c r="AC153" i="7"/>
  <c r="LK153" i="7"/>
  <c r="KP153" i="7"/>
  <c r="JZ153" i="7"/>
  <c r="S153" i="7"/>
  <c r="LJ153" i="7"/>
  <c r="KS153" i="7"/>
  <c r="KC153" i="7"/>
  <c r="CF153" i="7"/>
  <c r="AD153" i="7"/>
  <c r="N153" i="7"/>
  <c r="LA153" i="7"/>
  <c r="KJ153" i="7"/>
  <c r="JT153" i="7"/>
  <c r="Y153" i="7"/>
  <c r="KA153" i="7"/>
  <c r="P153" i="7"/>
  <c r="LP153" i="7"/>
  <c r="L153" i="7"/>
  <c r="KI153" i="7"/>
  <c r="KD153" i="7"/>
  <c r="KW153" i="7"/>
  <c r="JQ153" i="7"/>
  <c r="DQ153" i="7"/>
  <c r="R153" i="7"/>
  <c r="JX153" i="7"/>
  <c r="AF153" i="7"/>
  <c r="JW153" i="7"/>
  <c r="AB153" i="7"/>
  <c r="DR44" i="7"/>
  <c r="DL44" i="7"/>
  <c r="DI44" i="7"/>
  <c r="DN44" i="7"/>
  <c r="DB44" i="7"/>
  <c r="DJ44" i="7"/>
  <c r="KZ44" i="7"/>
  <c r="LF44" i="7"/>
  <c r="LD44" i="7"/>
  <c r="LN44" i="7"/>
  <c r="LJ44" i="7"/>
  <c r="DH44" i="7"/>
  <c r="DE44" i="7"/>
  <c r="DF44" i="7"/>
  <c r="DG44" i="7"/>
  <c r="LB44" i="7"/>
  <c r="DK44" i="7"/>
  <c r="LI44" i="7"/>
  <c r="LM44" i="7"/>
  <c r="CZ44" i="7"/>
  <c r="CG44" i="7"/>
  <c r="DM44" i="7"/>
  <c r="CI44" i="7"/>
  <c r="LA44" i="7"/>
  <c r="LG44" i="7"/>
  <c r="LE44" i="7"/>
  <c r="LO44" i="7"/>
  <c r="LL44" i="7"/>
  <c r="DD44" i="7"/>
  <c r="DA44" i="7"/>
  <c r="CH44" i="7"/>
  <c r="CY44" i="7"/>
  <c r="DC44" i="7"/>
  <c r="LC44" i="7"/>
  <c r="LH44" i="7"/>
  <c r="LP44" i="7"/>
  <c r="LK44" i="7"/>
  <c r="DT44" i="7"/>
  <c r="EJ44" i="7"/>
  <c r="EL44" i="7"/>
  <c r="EK44" i="7"/>
  <c r="R44" i="7"/>
  <c r="HN22" i="7"/>
  <c r="ON44" i="7"/>
  <c r="OO44" i="7"/>
  <c r="I54" i="7"/>
  <c r="CE54" i="7"/>
  <c r="GP54" i="7"/>
  <c r="GO54" i="7"/>
  <c r="H54" i="7"/>
  <c r="JN54" i="7"/>
  <c r="GN54" i="7"/>
  <c r="KY54" i="7"/>
  <c r="MZ54" i="7"/>
  <c r="K44" i="7"/>
  <c r="AA44" i="7"/>
  <c r="M44" i="7"/>
  <c r="J44" i="7"/>
  <c r="Q44" i="7"/>
  <c r="N44" i="7"/>
  <c r="T44" i="7"/>
  <c r="P44" i="7"/>
  <c r="AD44" i="7"/>
  <c r="AF44" i="7"/>
  <c r="U44" i="7"/>
  <c r="AE44" i="7"/>
  <c r="Z44" i="7"/>
  <c r="O44" i="7"/>
  <c r="AC44" i="7"/>
  <c r="W44" i="7"/>
  <c r="V44" i="7"/>
  <c r="AF23" i="7"/>
  <c r="AF24" i="7"/>
  <c r="AF25" i="7"/>
  <c r="AF26" i="7"/>
  <c r="AF27" i="7"/>
  <c r="AF28" i="7"/>
  <c r="AF29" i="7"/>
  <c r="AF30" i="7"/>
  <c r="AF31" i="7"/>
  <c r="AF32" i="7"/>
  <c r="AF33" i="7"/>
  <c r="AF34" i="7"/>
  <c r="AF35" i="7"/>
  <c r="AF36" i="7"/>
  <c r="AF37" i="7"/>
  <c r="AF38" i="7"/>
  <c r="AF39" i="7"/>
  <c r="AF40" i="7"/>
  <c r="AF41" i="7"/>
  <c r="AF42" i="7"/>
  <c r="AF43" i="7"/>
  <c r="L44" i="7"/>
  <c r="AB44" i="7"/>
  <c r="Y44" i="7"/>
  <c r="X44" i="7"/>
  <c r="S44" i="7"/>
  <c r="DS45" i="7"/>
  <c r="QY2" i="7"/>
  <c r="AM78" i="7"/>
  <c r="PV44" i="7"/>
  <c r="AE86" i="7"/>
  <c r="AF84" i="7"/>
  <c r="QS84" i="7" s="1"/>
  <c r="AF83" i="7"/>
  <c r="QS83" i="7" s="1"/>
  <c r="AF82" i="7"/>
  <c r="QS82" i="7" s="1"/>
  <c r="AF80" i="7"/>
  <c r="QS80" i="7" s="1"/>
  <c r="AF79" i="7"/>
  <c r="QS79" i="7" s="1"/>
  <c r="AG22" i="7"/>
  <c r="AG156" i="7" s="1"/>
  <c r="QS22" i="7"/>
  <c r="QS78" i="7" s="1"/>
  <c r="G27" i="4"/>
  <c r="H27" i="4" s="1"/>
  <c r="I27" i="4" s="1"/>
  <c r="J27" i="4" s="1"/>
  <c r="K27" i="4" s="1"/>
  <c r="L27" i="4" s="1"/>
  <c r="M27" i="4" s="1"/>
  <c r="N27" i="4" s="1"/>
  <c r="O27" i="4" s="1"/>
  <c r="P27" i="4" s="1"/>
  <c r="Q27" i="4" s="1"/>
  <c r="R27" i="4" s="1"/>
  <c r="S27" i="4" s="1"/>
  <c r="T27" i="4" s="1"/>
  <c r="U27" i="4" s="1"/>
  <c r="V27" i="4" s="1"/>
  <c r="W27" i="4" s="1"/>
  <c r="X27" i="4" s="1"/>
  <c r="Y27" i="4" s="1"/>
  <c r="Z27" i="4" s="1"/>
  <c r="AA27" i="4" s="1"/>
  <c r="AB27" i="4" s="1"/>
  <c r="AC27" i="4" s="1"/>
  <c r="AD27" i="4" s="1"/>
  <c r="AE27" i="4" s="1"/>
  <c r="AF27" i="4" s="1"/>
  <c r="AG27" i="4" s="1"/>
  <c r="AH27" i="4" s="1"/>
  <c r="AI27" i="4" s="1"/>
  <c r="AJ27" i="4" s="1"/>
  <c r="AK27" i="4" s="1"/>
  <c r="AL27" i="4" s="1"/>
  <c r="AM27" i="4" s="1"/>
  <c r="AN27" i="4" s="1"/>
  <c r="G7" i="4"/>
  <c r="AI25" i="4"/>
  <c r="Y25" i="4"/>
  <c r="T25" i="4"/>
  <c r="AD25" i="4" s="1"/>
  <c r="J25" i="4"/>
  <c r="OM46" i="7" l="1"/>
  <c r="OL46" i="7"/>
  <c r="OM157" i="7"/>
  <c r="OL157" i="7"/>
  <c r="E193" i="7"/>
  <c r="PI157" i="7"/>
  <c r="PA157" i="7"/>
  <c r="OS157" i="7"/>
  <c r="PG157" i="7"/>
  <c r="OY157" i="7"/>
  <c r="OQ157" i="7"/>
  <c r="PV157" i="7"/>
  <c r="PE157" i="7"/>
  <c r="OW157" i="7"/>
  <c r="OO157" i="7"/>
  <c r="E158" i="7"/>
  <c r="PC157" i="7"/>
  <c r="OP157" i="7"/>
  <c r="LJ157" i="7"/>
  <c r="LB157" i="7"/>
  <c r="KS157" i="7"/>
  <c r="KK157" i="7"/>
  <c r="KC157" i="7"/>
  <c r="JU157" i="7"/>
  <c r="EK157" i="7"/>
  <c r="EC157" i="7"/>
  <c r="DU157" i="7"/>
  <c r="DD157" i="7"/>
  <c r="CV157" i="7"/>
  <c r="CN157" i="7"/>
  <c r="CF157" i="7"/>
  <c r="BW157" i="7"/>
  <c r="BO157" i="7"/>
  <c r="BG157" i="7"/>
  <c r="AY157" i="7"/>
  <c r="Z157" i="7"/>
  <c r="R157" i="7"/>
  <c r="J157" i="7"/>
  <c r="KM157" i="7"/>
  <c r="EE157" i="7"/>
  <c r="CX157" i="7"/>
  <c r="BI157" i="7"/>
  <c r="T157" i="7"/>
  <c r="PB157" i="7"/>
  <c r="ON157" i="7"/>
  <c r="LI157" i="7"/>
  <c r="LA157" i="7"/>
  <c r="KR157" i="7"/>
  <c r="KJ157" i="7"/>
  <c r="KB157" i="7"/>
  <c r="JT157" i="7"/>
  <c r="EJ157" i="7"/>
  <c r="EB157" i="7"/>
  <c r="DT157" i="7"/>
  <c r="DC157" i="7"/>
  <c r="CU157" i="7"/>
  <c r="CM157" i="7"/>
  <c r="BV157" i="7"/>
  <c r="BN157" i="7"/>
  <c r="BF157" i="7"/>
  <c r="AX157" i="7"/>
  <c r="AG157" i="7"/>
  <c r="Y157" i="7"/>
  <c r="Q157" i="7"/>
  <c r="PF157" i="7"/>
  <c r="KE157" i="7"/>
  <c r="BQ157" i="7"/>
  <c r="AB157" i="7"/>
  <c r="OZ157" i="7"/>
  <c r="LP157" i="7"/>
  <c r="LH157" i="7"/>
  <c r="KZ157" i="7"/>
  <c r="KQ157" i="7"/>
  <c r="KI157" i="7"/>
  <c r="KA157" i="7"/>
  <c r="JS157" i="7"/>
  <c r="EI157" i="7"/>
  <c r="EA157" i="7"/>
  <c r="DS157" i="7"/>
  <c r="DB157" i="7"/>
  <c r="CT157" i="7"/>
  <c r="CL157" i="7"/>
  <c r="CC157" i="7"/>
  <c r="BU157" i="7"/>
  <c r="BM157" i="7"/>
  <c r="BE157" i="7"/>
  <c r="AW157" i="7"/>
  <c r="AF157" i="7"/>
  <c r="X157" i="7"/>
  <c r="P157" i="7"/>
  <c r="LL157" i="7"/>
  <c r="JW157" i="7"/>
  <c r="EM157" i="7"/>
  <c r="CP157" i="7"/>
  <c r="BA157" i="7"/>
  <c r="OR157" i="7"/>
  <c r="PK157" i="7"/>
  <c r="OX157" i="7"/>
  <c r="LW157" i="7"/>
  <c r="LO157" i="7"/>
  <c r="LG157" i="7"/>
  <c r="KP157" i="7"/>
  <c r="KH157" i="7"/>
  <c r="JZ157" i="7"/>
  <c r="JR157" i="7"/>
  <c r="EP157" i="7"/>
  <c r="EH157" i="7"/>
  <c r="DZ157" i="7"/>
  <c r="DR157" i="7"/>
  <c r="DA157" i="7"/>
  <c r="CS157" i="7"/>
  <c r="CK157" i="7"/>
  <c r="CB157" i="7"/>
  <c r="BT157" i="7"/>
  <c r="BL157" i="7"/>
  <c r="BD157" i="7"/>
  <c r="AV157" i="7"/>
  <c r="AE157" i="7"/>
  <c r="W157" i="7"/>
  <c r="O157" i="7"/>
  <c r="OT157" i="7"/>
  <c r="LD157" i="7"/>
  <c r="DW157" i="7"/>
  <c r="BY157" i="7"/>
  <c r="PD157" i="7"/>
  <c r="PJ157" i="7"/>
  <c r="OV157" i="7"/>
  <c r="LN157" i="7"/>
  <c r="LF157" i="7"/>
  <c r="KW157" i="7"/>
  <c r="KO157" i="7"/>
  <c r="KG157" i="7"/>
  <c r="JY157" i="7"/>
  <c r="JQ157" i="7"/>
  <c r="EO157" i="7"/>
  <c r="EG157" i="7"/>
  <c r="DY157" i="7"/>
  <c r="DQ157" i="7"/>
  <c r="CZ157" i="7"/>
  <c r="CR157" i="7"/>
  <c r="CJ157" i="7"/>
  <c r="CA157" i="7"/>
  <c r="BS157" i="7"/>
  <c r="BK157" i="7"/>
  <c r="BC157" i="7"/>
  <c r="AU157" i="7"/>
  <c r="AD157" i="7"/>
  <c r="V157" i="7"/>
  <c r="N157" i="7"/>
  <c r="PH157" i="7"/>
  <c r="OU157" i="7"/>
  <c r="LM157" i="7"/>
  <c r="LE157" i="7"/>
  <c r="KV157" i="7"/>
  <c r="KN157" i="7"/>
  <c r="KF157" i="7"/>
  <c r="JX157" i="7"/>
  <c r="JP157" i="7"/>
  <c r="EN157" i="7"/>
  <c r="EF157" i="7"/>
  <c r="DX157" i="7"/>
  <c r="CY157" i="7"/>
  <c r="CQ157" i="7"/>
  <c r="CI157" i="7"/>
  <c r="BZ157" i="7"/>
  <c r="BR157" i="7"/>
  <c r="BJ157" i="7"/>
  <c r="BB157" i="7"/>
  <c r="AC157" i="7"/>
  <c r="U157" i="7"/>
  <c r="M157" i="7"/>
  <c r="KU157" i="7"/>
  <c r="JO157" i="7"/>
  <c r="CH157" i="7"/>
  <c r="L157" i="7"/>
  <c r="KD157" i="7"/>
  <c r="EL157" i="7"/>
  <c r="CG157" i="7"/>
  <c r="JV157" i="7"/>
  <c r="ED157" i="7"/>
  <c r="AA157" i="7"/>
  <c r="DV157" i="7"/>
  <c r="BX157" i="7"/>
  <c r="S157" i="7"/>
  <c r="LK157" i="7"/>
  <c r="BP157" i="7"/>
  <c r="K157" i="7"/>
  <c r="LC157" i="7"/>
  <c r="BH157" i="7"/>
  <c r="DE157" i="7"/>
  <c r="AZ157" i="7"/>
  <c r="KT157" i="7"/>
  <c r="CW157" i="7"/>
  <c r="KL157" i="7"/>
  <c r="CO157" i="7"/>
  <c r="AV46" i="7"/>
  <c r="BD46" i="7"/>
  <c r="BL46" i="7"/>
  <c r="BT46" i="7"/>
  <c r="CB46" i="7"/>
  <c r="AW46" i="7"/>
  <c r="BE46" i="7"/>
  <c r="BM46" i="7"/>
  <c r="BU46" i="7"/>
  <c r="CC46" i="7"/>
  <c r="AX46" i="7"/>
  <c r="BF46" i="7"/>
  <c r="BN46" i="7"/>
  <c r="BV46" i="7"/>
  <c r="AY46" i="7"/>
  <c r="BG46" i="7"/>
  <c r="BO46" i="7"/>
  <c r="BW46" i="7"/>
  <c r="AZ46" i="7"/>
  <c r="BH46" i="7"/>
  <c r="BP46" i="7"/>
  <c r="BX46" i="7"/>
  <c r="BA46" i="7"/>
  <c r="BI46" i="7"/>
  <c r="BQ46" i="7"/>
  <c r="BY46" i="7"/>
  <c r="AU46" i="7"/>
  <c r="BC46" i="7"/>
  <c r="BK46" i="7"/>
  <c r="BS46" i="7"/>
  <c r="CA46" i="7"/>
  <c r="BR46" i="7"/>
  <c r="BZ46" i="7"/>
  <c r="BB46" i="7"/>
  <c r="BJ46" i="7"/>
  <c r="E47" i="7"/>
  <c r="AG153" i="7"/>
  <c r="QH209" i="7"/>
  <c r="GM7" i="4"/>
  <c r="OG113" i="7"/>
  <c r="AG131" i="7"/>
  <c r="QS207" i="7"/>
  <c r="AG81" i="7"/>
  <c r="QT81" i="7" s="1"/>
  <c r="AG211" i="7"/>
  <c r="QT211" i="7" s="1"/>
  <c r="AG209" i="7"/>
  <c r="QT209" i="7" s="1"/>
  <c r="AG210" i="7"/>
  <c r="QT210" i="7" s="1"/>
  <c r="AG208" i="7"/>
  <c r="QT208" i="7" s="1"/>
  <c r="AG207" i="7"/>
  <c r="AG114" i="7"/>
  <c r="AG115" i="7"/>
  <c r="AG116" i="7"/>
  <c r="AG117" i="7"/>
  <c r="AG118" i="7"/>
  <c r="AG119" i="7"/>
  <c r="AG120" i="7"/>
  <c r="AG121" i="7"/>
  <c r="AG122" i="7"/>
  <c r="AG123" i="7"/>
  <c r="AG124" i="7"/>
  <c r="AG125" i="7"/>
  <c r="AG126" i="7"/>
  <c r="AG127" i="7"/>
  <c r="AG128" i="7"/>
  <c r="AG129" i="7"/>
  <c r="AG132" i="7"/>
  <c r="AG133" i="7"/>
  <c r="AG134" i="7"/>
  <c r="AG135" i="7"/>
  <c r="AG136" i="7"/>
  <c r="AG137" i="7"/>
  <c r="AG138" i="7"/>
  <c r="AG139" i="7"/>
  <c r="AG140" i="7"/>
  <c r="AG141" i="7"/>
  <c r="AG142" i="7"/>
  <c r="AG143" i="7"/>
  <c r="AG144" i="7"/>
  <c r="AG145" i="7"/>
  <c r="AG146" i="7"/>
  <c r="AG147" i="7"/>
  <c r="AG148" i="7"/>
  <c r="AG149" i="7"/>
  <c r="AG150" i="7"/>
  <c r="AG151" i="7"/>
  <c r="AG152" i="7"/>
  <c r="LI154" i="7"/>
  <c r="KR154" i="7"/>
  <c r="KB154" i="7"/>
  <c r="LP154" i="7"/>
  <c r="KZ154" i="7"/>
  <c r="KI154" i="7"/>
  <c r="JS154" i="7"/>
  <c r="LO154" i="7"/>
  <c r="KT154" i="7"/>
  <c r="KD154" i="7"/>
  <c r="JU154" i="7"/>
  <c r="KW154" i="7"/>
  <c r="KC154" i="7"/>
  <c r="R154" i="7"/>
  <c r="AC154" i="7"/>
  <c r="M154" i="7"/>
  <c r="DQ154" i="7"/>
  <c r="AB154" i="7"/>
  <c r="L154" i="7"/>
  <c r="O154" i="7"/>
  <c r="W154" i="7"/>
  <c r="JP154" i="7"/>
  <c r="KH154" i="7"/>
  <c r="KS154" i="7"/>
  <c r="V154" i="7"/>
  <c r="Q154" i="7"/>
  <c r="AE154" i="7"/>
  <c r="LE154" i="7"/>
  <c r="KN154" i="7"/>
  <c r="JX154" i="7"/>
  <c r="LL154" i="7"/>
  <c r="KU154" i="7"/>
  <c r="KE154" i="7"/>
  <c r="JO154" i="7"/>
  <c r="LK154" i="7"/>
  <c r="KP154" i="7"/>
  <c r="JZ154" i="7"/>
  <c r="KG154" i="7"/>
  <c r="CF154" i="7"/>
  <c r="AD154" i="7"/>
  <c r="N154" i="7"/>
  <c r="Y154" i="7"/>
  <c r="KO154" i="7"/>
  <c r="X154" i="7"/>
  <c r="AA154" i="7"/>
  <c r="KV154" i="7"/>
  <c r="LD154" i="7"/>
  <c r="JW154" i="7"/>
  <c r="PV154" i="7"/>
  <c r="LC154" i="7"/>
  <c r="JR154" i="7"/>
  <c r="LJ154" i="7"/>
  <c r="AG154" i="7"/>
  <c r="LA154" i="7"/>
  <c r="KJ154" i="7"/>
  <c r="JT154" i="7"/>
  <c r="LH154" i="7"/>
  <c r="KQ154" i="7"/>
  <c r="KA154" i="7"/>
  <c r="LW154" i="7"/>
  <c r="LG154" i="7"/>
  <c r="KL154" i="7"/>
  <c r="JV154" i="7"/>
  <c r="LN154" i="7"/>
  <c r="JQ154" i="7"/>
  <c r="LF154" i="7"/>
  <c r="Z154" i="7"/>
  <c r="J154" i="7"/>
  <c r="U154" i="7"/>
  <c r="T154" i="7"/>
  <c r="S154" i="7"/>
  <c r="K154" i="7"/>
  <c r="LM154" i="7"/>
  <c r="KF154" i="7"/>
  <c r="KM154" i="7"/>
  <c r="KK154" i="7"/>
  <c r="LB154" i="7"/>
  <c r="AF154" i="7"/>
  <c r="P154" i="7"/>
  <c r="JY154" i="7"/>
  <c r="DQ45" i="7"/>
  <c r="DR45" i="7"/>
  <c r="CF45" i="7"/>
  <c r="CH45" i="7"/>
  <c r="DN45" i="7"/>
  <c r="DK45" i="7"/>
  <c r="DE45" i="7"/>
  <c r="LA45" i="7"/>
  <c r="DH45" i="7"/>
  <c r="KZ45" i="7"/>
  <c r="LE45" i="7"/>
  <c r="LO45" i="7"/>
  <c r="LN45" i="7"/>
  <c r="DB45" i="7"/>
  <c r="CI45" i="7"/>
  <c r="DD45" i="7"/>
  <c r="DM45" i="7"/>
  <c r="LC45" i="7"/>
  <c r="LI45" i="7"/>
  <c r="LJ45" i="7"/>
  <c r="DF45" i="7"/>
  <c r="CJ45" i="7"/>
  <c r="LF45" i="7"/>
  <c r="LP45" i="7"/>
  <c r="DJ45" i="7"/>
  <c r="DG45" i="7"/>
  <c r="CG45" i="7"/>
  <c r="CZ45" i="7"/>
  <c r="LB45" i="7"/>
  <c r="DI45" i="7"/>
  <c r="LH45" i="7"/>
  <c r="LG45" i="7"/>
  <c r="LK45" i="7"/>
  <c r="LM45" i="7"/>
  <c r="DC45" i="7"/>
  <c r="DL45" i="7"/>
  <c r="DA45" i="7"/>
  <c r="LD45" i="7"/>
  <c r="LL45" i="7"/>
  <c r="DU45" i="7"/>
  <c r="EK45" i="7"/>
  <c r="DT45" i="7"/>
  <c r="EL45" i="7"/>
  <c r="EM45" i="7"/>
  <c r="Q45" i="7"/>
  <c r="HO22" i="7"/>
  <c r="OP45" i="7"/>
  <c r="ON45" i="7"/>
  <c r="V45" i="7"/>
  <c r="T45" i="7"/>
  <c r="X45" i="7"/>
  <c r="OO45" i="7"/>
  <c r="S45" i="7"/>
  <c r="AE45" i="7"/>
  <c r="M45" i="7"/>
  <c r="K45" i="7"/>
  <c r="W45" i="7"/>
  <c r="AC45" i="7"/>
  <c r="J45" i="7"/>
  <c r="AD45" i="7"/>
  <c r="L45" i="7"/>
  <c r="GP55" i="7"/>
  <c r="MZ55" i="7"/>
  <c r="KY55" i="7"/>
  <c r="I55" i="7"/>
  <c r="JN55" i="7"/>
  <c r="CE55" i="7"/>
  <c r="GO55" i="7"/>
  <c r="H55" i="7"/>
  <c r="GN55" i="7"/>
  <c r="AB45" i="7"/>
  <c r="O45" i="7"/>
  <c r="Z45" i="7"/>
  <c r="Y45" i="7"/>
  <c r="AG23" i="7"/>
  <c r="AG24" i="7"/>
  <c r="AG25" i="7"/>
  <c r="AG26" i="7"/>
  <c r="AG27" i="7"/>
  <c r="AG28" i="7"/>
  <c r="AG29" i="7"/>
  <c r="AG30" i="7"/>
  <c r="AG31" i="7"/>
  <c r="AG32" i="7"/>
  <c r="AG33" i="7"/>
  <c r="AG34" i="7"/>
  <c r="AG35" i="7"/>
  <c r="AG36" i="7"/>
  <c r="AG37" i="7"/>
  <c r="AG38" i="7"/>
  <c r="AG39" i="7"/>
  <c r="AG40" i="7"/>
  <c r="AG41" i="7"/>
  <c r="AG42" i="7"/>
  <c r="AG43" i="7"/>
  <c r="AG44" i="7"/>
  <c r="P45" i="7"/>
  <c r="AA45" i="7"/>
  <c r="AF45" i="7"/>
  <c r="N45" i="7"/>
  <c r="R45" i="7"/>
  <c r="U45" i="7"/>
  <c r="AG45" i="7"/>
  <c r="DS46" i="7"/>
  <c r="QZ2" i="7"/>
  <c r="AN78" i="7"/>
  <c r="AF86" i="7"/>
  <c r="PV45" i="7"/>
  <c r="AG84" i="7"/>
  <c r="QT84" i="7" s="1"/>
  <c r="AG83" i="7"/>
  <c r="QT83" i="7" s="1"/>
  <c r="AG82" i="7"/>
  <c r="QT82" i="7" s="1"/>
  <c r="AG80" i="7"/>
  <c r="QT80" i="7" s="1"/>
  <c r="AG79" i="7"/>
  <c r="QT79" i="7" s="1"/>
  <c r="QT22" i="7"/>
  <c r="QT78" i="7" s="1"/>
  <c r="AH22" i="7"/>
  <c r="AH156" i="7" s="1"/>
  <c r="E194" i="7" l="1"/>
  <c r="OL158" i="7"/>
  <c r="OM158" i="7"/>
  <c r="OL47" i="7"/>
  <c r="OM47" i="7"/>
  <c r="AH157" i="7"/>
  <c r="PV158" i="7"/>
  <c r="PL158" i="7"/>
  <c r="PD158" i="7"/>
  <c r="OV158" i="7"/>
  <c r="ON158" i="7"/>
  <c r="LJ158" i="7"/>
  <c r="LB158" i="7"/>
  <c r="KS158" i="7"/>
  <c r="KK158" i="7"/>
  <c r="KC158" i="7"/>
  <c r="JU158" i="7"/>
  <c r="EK158" i="7"/>
  <c r="EC158" i="7"/>
  <c r="DU158" i="7"/>
  <c r="DD158" i="7"/>
  <c r="CV158" i="7"/>
  <c r="CN158" i="7"/>
  <c r="CF158" i="7"/>
  <c r="BW158" i="7"/>
  <c r="BO158" i="7"/>
  <c r="BG158" i="7"/>
  <c r="AY158" i="7"/>
  <c r="AH158" i="7"/>
  <c r="Z158" i="7"/>
  <c r="R158" i="7"/>
  <c r="J158" i="7"/>
  <c r="PK158" i="7"/>
  <c r="PC158" i="7"/>
  <c r="OU158" i="7"/>
  <c r="LI158" i="7"/>
  <c r="LA158" i="7"/>
  <c r="KR158" i="7"/>
  <c r="KJ158" i="7"/>
  <c r="KB158" i="7"/>
  <c r="JT158" i="7"/>
  <c r="PJ158" i="7"/>
  <c r="PB158" i="7"/>
  <c r="OT158" i="7"/>
  <c r="LP158" i="7"/>
  <c r="LH158" i="7"/>
  <c r="KZ158" i="7"/>
  <c r="KQ158" i="7"/>
  <c r="KI158" i="7"/>
  <c r="KA158" i="7"/>
  <c r="JS158" i="7"/>
  <c r="EQ158" i="7"/>
  <c r="EI158" i="7"/>
  <c r="EA158" i="7"/>
  <c r="DS158" i="7"/>
  <c r="DB158" i="7"/>
  <c r="CT158" i="7"/>
  <c r="CL158" i="7"/>
  <c r="CC158" i="7"/>
  <c r="BU158" i="7"/>
  <c r="BM158" i="7"/>
  <c r="BE158" i="7"/>
  <c r="AW158" i="7"/>
  <c r="AF158" i="7"/>
  <c r="X158" i="7"/>
  <c r="P158" i="7"/>
  <c r="E159" i="7"/>
  <c r="PI158" i="7"/>
  <c r="PA158" i="7"/>
  <c r="OS158" i="7"/>
  <c r="LW158" i="7"/>
  <c r="LO158" i="7"/>
  <c r="LG158" i="7"/>
  <c r="KP158" i="7"/>
  <c r="KH158" i="7"/>
  <c r="JZ158" i="7"/>
  <c r="JR158" i="7"/>
  <c r="PH158" i="7"/>
  <c r="OZ158" i="7"/>
  <c r="OR158" i="7"/>
  <c r="LN158" i="7"/>
  <c r="LF158" i="7"/>
  <c r="KW158" i="7"/>
  <c r="KO158" i="7"/>
  <c r="KG158" i="7"/>
  <c r="JY158" i="7"/>
  <c r="JQ158" i="7"/>
  <c r="EO158" i="7"/>
  <c r="EG158" i="7"/>
  <c r="DY158" i="7"/>
  <c r="DQ158" i="7"/>
  <c r="CZ158" i="7"/>
  <c r="CR158" i="7"/>
  <c r="CJ158" i="7"/>
  <c r="CA158" i="7"/>
  <c r="BS158" i="7"/>
  <c r="BK158" i="7"/>
  <c r="BC158" i="7"/>
  <c r="AU158" i="7"/>
  <c r="AD158" i="7"/>
  <c r="V158" i="7"/>
  <c r="N158" i="7"/>
  <c r="PG158" i="7"/>
  <c r="OY158" i="7"/>
  <c r="OQ158" i="7"/>
  <c r="LM158" i="7"/>
  <c r="LE158" i="7"/>
  <c r="KV158" i="7"/>
  <c r="KN158" i="7"/>
  <c r="KF158" i="7"/>
  <c r="JX158" i="7"/>
  <c r="JP158" i="7"/>
  <c r="EN158" i="7"/>
  <c r="EF158" i="7"/>
  <c r="DX158" i="7"/>
  <c r="CY158" i="7"/>
  <c r="CQ158" i="7"/>
  <c r="CI158" i="7"/>
  <c r="BZ158" i="7"/>
  <c r="BR158" i="7"/>
  <c r="BJ158" i="7"/>
  <c r="BB158" i="7"/>
  <c r="AC158" i="7"/>
  <c r="U158" i="7"/>
  <c r="M158" i="7"/>
  <c r="PF158" i="7"/>
  <c r="KM158" i="7"/>
  <c r="EE158" i="7"/>
  <c r="DA158" i="7"/>
  <c r="CK158" i="7"/>
  <c r="BT158" i="7"/>
  <c r="BD158" i="7"/>
  <c r="Y158" i="7"/>
  <c r="AB158" i="7"/>
  <c r="DC158" i="7"/>
  <c r="BF158" i="7"/>
  <c r="PE158" i="7"/>
  <c r="LL158" i="7"/>
  <c r="KL158" i="7"/>
  <c r="ED158" i="7"/>
  <c r="CX158" i="7"/>
  <c r="CH158" i="7"/>
  <c r="BQ158" i="7"/>
  <c r="BA158" i="7"/>
  <c r="W158" i="7"/>
  <c r="DT158" i="7"/>
  <c r="KT158" i="7"/>
  <c r="DR158" i="7"/>
  <c r="K158" i="7"/>
  <c r="OX158" i="7"/>
  <c r="LK158" i="7"/>
  <c r="KE158" i="7"/>
  <c r="EB158" i="7"/>
  <c r="CW158" i="7"/>
  <c r="CG158" i="7"/>
  <c r="BP158" i="7"/>
  <c r="AZ158" i="7"/>
  <c r="T158" i="7"/>
  <c r="CO158" i="7"/>
  <c r="OW158" i="7"/>
  <c r="LD158" i="7"/>
  <c r="KD158" i="7"/>
  <c r="EP158" i="7"/>
  <c r="DZ158" i="7"/>
  <c r="CU158" i="7"/>
  <c r="BN158" i="7"/>
  <c r="AX158" i="7"/>
  <c r="S158" i="7"/>
  <c r="EJ158" i="7"/>
  <c r="BX158" i="7"/>
  <c r="L158" i="7"/>
  <c r="BV158" i="7"/>
  <c r="OP158" i="7"/>
  <c r="LC158" i="7"/>
  <c r="JW158" i="7"/>
  <c r="EM158" i="7"/>
  <c r="DW158" i="7"/>
  <c r="CS158" i="7"/>
  <c r="CB158" i="7"/>
  <c r="BL158" i="7"/>
  <c r="AV158" i="7"/>
  <c r="AG158" i="7"/>
  <c r="Q158" i="7"/>
  <c r="JO158" i="7"/>
  <c r="OO158" i="7"/>
  <c r="JV158" i="7"/>
  <c r="EL158" i="7"/>
  <c r="DV158" i="7"/>
  <c r="DF158" i="7"/>
  <c r="CP158" i="7"/>
  <c r="BY158" i="7"/>
  <c r="BI158" i="7"/>
  <c r="AE158" i="7"/>
  <c r="O158" i="7"/>
  <c r="KU158" i="7"/>
  <c r="DE158" i="7"/>
  <c r="BH158" i="7"/>
  <c r="EH158" i="7"/>
  <c r="CM158" i="7"/>
  <c r="AA158" i="7"/>
  <c r="BA47" i="7"/>
  <c r="BI47" i="7"/>
  <c r="BQ47" i="7"/>
  <c r="BY47" i="7"/>
  <c r="BB47" i="7"/>
  <c r="BJ47" i="7"/>
  <c r="BR47" i="7"/>
  <c r="BZ47" i="7"/>
  <c r="AU47" i="7"/>
  <c r="BC47" i="7"/>
  <c r="BK47" i="7"/>
  <c r="BS47" i="7"/>
  <c r="CA47" i="7"/>
  <c r="AV47" i="7"/>
  <c r="BD47" i="7"/>
  <c r="BL47" i="7"/>
  <c r="BT47" i="7"/>
  <c r="CB47" i="7"/>
  <c r="AW47" i="7"/>
  <c r="BE47" i="7"/>
  <c r="BM47" i="7"/>
  <c r="BU47" i="7"/>
  <c r="CC47" i="7"/>
  <c r="AX47" i="7"/>
  <c r="BF47" i="7"/>
  <c r="BN47" i="7"/>
  <c r="BV47" i="7"/>
  <c r="AZ47" i="7"/>
  <c r="BH47" i="7"/>
  <c r="BP47" i="7"/>
  <c r="BX47" i="7"/>
  <c r="AY47" i="7"/>
  <c r="BG47" i="7"/>
  <c r="BO47" i="7"/>
  <c r="BW47" i="7"/>
  <c r="E48" i="7"/>
  <c r="OH113" i="7"/>
  <c r="GN7" i="4"/>
  <c r="AH131" i="7"/>
  <c r="AH154" i="7"/>
  <c r="AH81" i="7"/>
  <c r="QU81" i="7" s="1"/>
  <c r="AH208" i="7"/>
  <c r="QU208" i="7" s="1"/>
  <c r="AH209" i="7"/>
  <c r="QU209" i="7" s="1"/>
  <c r="AH210" i="7"/>
  <c r="QU210" i="7" s="1"/>
  <c r="AH207" i="7"/>
  <c r="AH211" i="7"/>
  <c r="QU211" i="7" s="1"/>
  <c r="AH114" i="7"/>
  <c r="AH115" i="7"/>
  <c r="AH116" i="7"/>
  <c r="AH117" i="7"/>
  <c r="AH118" i="7"/>
  <c r="AH119" i="7"/>
  <c r="AH120" i="7"/>
  <c r="AH121" i="7"/>
  <c r="AH122" i="7"/>
  <c r="AH123" i="7"/>
  <c r="AH124" i="7"/>
  <c r="AH125" i="7"/>
  <c r="AH126" i="7"/>
  <c r="AH127" i="7"/>
  <c r="AH128" i="7"/>
  <c r="AH129" i="7"/>
  <c r="AH132" i="7"/>
  <c r="AH133" i="7"/>
  <c r="AH134" i="7"/>
  <c r="AH135" i="7"/>
  <c r="AH136" i="7"/>
  <c r="AH137" i="7"/>
  <c r="AH138" i="7"/>
  <c r="AH139" i="7"/>
  <c r="AH140" i="7"/>
  <c r="AH141" i="7"/>
  <c r="AH142" i="7"/>
  <c r="AH143" i="7"/>
  <c r="AH144" i="7"/>
  <c r="AH145" i="7"/>
  <c r="AH146" i="7"/>
  <c r="AH147" i="7"/>
  <c r="AH148" i="7"/>
  <c r="AH149" i="7"/>
  <c r="AH150" i="7"/>
  <c r="AH151" i="7"/>
  <c r="AH152" i="7"/>
  <c r="AH153" i="7"/>
  <c r="QT207" i="7"/>
  <c r="LD155" i="7"/>
  <c r="KM155" i="7"/>
  <c r="JW155" i="7"/>
  <c r="AB155" i="7"/>
  <c r="L155" i="7"/>
  <c r="LW155" i="7"/>
  <c r="LG155" i="7"/>
  <c r="KL155" i="7"/>
  <c r="JV155" i="7"/>
  <c r="AE155" i="7"/>
  <c r="O155" i="7"/>
  <c r="LF155" i="7"/>
  <c r="KO155" i="7"/>
  <c r="JY155" i="7"/>
  <c r="Z155" i="7"/>
  <c r="J155" i="7"/>
  <c r="M155" i="7"/>
  <c r="KJ155" i="7"/>
  <c r="JP155" i="7"/>
  <c r="U155" i="7"/>
  <c r="KR155" i="7"/>
  <c r="LK155" i="7"/>
  <c r="JZ155" i="7"/>
  <c r="S155" i="7"/>
  <c r="KC155" i="7"/>
  <c r="AD155" i="7"/>
  <c r="N155" i="7"/>
  <c r="KF155" i="7"/>
  <c r="LP155" i="7"/>
  <c r="KZ155" i="7"/>
  <c r="KI155" i="7"/>
  <c r="JS155" i="7"/>
  <c r="X155" i="7"/>
  <c r="PV155" i="7"/>
  <c r="LC155" i="7"/>
  <c r="KH155" i="7"/>
  <c r="JR155" i="7"/>
  <c r="AA155" i="7"/>
  <c r="K155" i="7"/>
  <c r="LB155" i="7"/>
  <c r="KK155" i="7"/>
  <c r="JU155" i="7"/>
  <c r="V155" i="7"/>
  <c r="LA155" i="7"/>
  <c r="JT155" i="7"/>
  <c r="Y155" i="7"/>
  <c r="LI155" i="7"/>
  <c r="KB155" i="7"/>
  <c r="AG155" i="7"/>
  <c r="KA155" i="7"/>
  <c r="AF155" i="7"/>
  <c r="P155" i="7"/>
  <c r="KP155" i="7"/>
  <c r="KS155" i="7"/>
  <c r="LM155" i="7"/>
  <c r="LL155" i="7"/>
  <c r="KU155" i="7"/>
  <c r="KE155" i="7"/>
  <c r="JO155" i="7"/>
  <c r="T155" i="7"/>
  <c r="LO155" i="7"/>
  <c r="KT155" i="7"/>
  <c r="KD155" i="7"/>
  <c r="W155" i="7"/>
  <c r="LN155" i="7"/>
  <c r="KW155" i="7"/>
  <c r="KG155" i="7"/>
  <c r="JQ155" i="7"/>
  <c r="DQ155" i="7"/>
  <c r="AH155" i="7"/>
  <c r="R155" i="7"/>
  <c r="KN155" i="7"/>
  <c r="KV155" i="7"/>
  <c r="Q155" i="7"/>
  <c r="LH155" i="7"/>
  <c r="KQ155" i="7"/>
  <c r="LJ155" i="7"/>
  <c r="CF155" i="7"/>
  <c r="JX155" i="7"/>
  <c r="AC155" i="7"/>
  <c r="LE155" i="7"/>
  <c r="DQ46" i="7"/>
  <c r="CF46" i="7"/>
  <c r="DR46" i="7"/>
  <c r="CJ46" i="7"/>
  <c r="CG46" i="7"/>
  <c r="DI46" i="7"/>
  <c r="DJ46" i="7"/>
  <c r="DN46" i="7"/>
  <c r="LB46" i="7"/>
  <c r="LC46" i="7"/>
  <c r="LE46" i="7"/>
  <c r="LL46" i="7"/>
  <c r="LO46" i="7"/>
  <c r="DA46" i="7"/>
  <c r="DK46" i="7"/>
  <c r="DG46" i="7"/>
  <c r="LM46" i="7"/>
  <c r="LJ46" i="7"/>
  <c r="DL46" i="7"/>
  <c r="DE46" i="7"/>
  <c r="DB46" i="7"/>
  <c r="CH46" i="7"/>
  <c r="KZ46" i="7"/>
  <c r="LN46" i="7"/>
  <c r="DD46" i="7"/>
  <c r="CK46" i="7"/>
  <c r="DM46" i="7"/>
  <c r="DC46" i="7"/>
  <c r="DF46" i="7"/>
  <c r="LF46" i="7"/>
  <c r="LH46" i="7"/>
  <c r="LP46" i="7"/>
  <c r="LK46" i="7"/>
  <c r="DH46" i="7"/>
  <c r="LA46" i="7"/>
  <c r="LG46" i="7"/>
  <c r="LI46" i="7"/>
  <c r="CI46" i="7"/>
  <c r="LD46" i="7"/>
  <c r="EL46" i="7"/>
  <c r="EM46" i="7"/>
  <c r="EN46" i="7"/>
  <c r="DT46" i="7"/>
  <c r="DV46" i="7"/>
  <c r="DU46" i="7"/>
  <c r="V46" i="7"/>
  <c r="HP22" i="7"/>
  <c r="OP46" i="7"/>
  <c r="OO46" i="7"/>
  <c r="OQ46" i="7"/>
  <c r="ON46" i="7"/>
  <c r="L46" i="7"/>
  <c r="M46" i="7"/>
  <c r="Y46" i="7"/>
  <c r="O46" i="7"/>
  <c r="N46" i="7"/>
  <c r="X46" i="7"/>
  <c r="T46" i="7"/>
  <c r="AD46" i="7"/>
  <c r="H56" i="7"/>
  <c r="CE56" i="7"/>
  <c r="MZ56" i="7"/>
  <c r="GP56" i="7"/>
  <c r="GN56" i="7"/>
  <c r="JN56" i="7"/>
  <c r="GO56" i="7"/>
  <c r="KY56" i="7"/>
  <c r="I56" i="7"/>
  <c r="S46" i="7"/>
  <c r="J46" i="7"/>
  <c r="AE46" i="7"/>
  <c r="R46" i="7"/>
  <c r="U46" i="7"/>
  <c r="K46" i="7"/>
  <c r="AH46" i="7"/>
  <c r="P46" i="7"/>
  <c r="AG46" i="7"/>
  <c r="AA46" i="7"/>
  <c r="Z46" i="7"/>
  <c r="AH23" i="7"/>
  <c r="AH24" i="7"/>
  <c r="AH25" i="7"/>
  <c r="AH26" i="7"/>
  <c r="AH27" i="7"/>
  <c r="AH28" i="7"/>
  <c r="AH29" i="7"/>
  <c r="AH30" i="7"/>
  <c r="AH31" i="7"/>
  <c r="AH32" i="7"/>
  <c r="AH33" i="7"/>
  <c r="AH34" i="7"/>
  <c r="AH35" i="7"/>
  <c r="AH36" i="7"/>
  <c r="AH37" i="7"/>
  <c r="AH38" i="7"/>
  <c r="AH39" i="7"/>
  <c r="AH40" i="7"/>
  <c r="AH41" i="7"/>
  <c r="AH42" i="7"/>
  <c r="AH43" i="7"/>
  <c r="AH44" i="7"/>
  <c r="AH45" i="7"/>
  <c r="Q46" i="7"/>
  <c r="AF46" i="7"/>
  <c r="AC46" i="7"/>
  <c r="AB46" i="7"/>
  <c r="W46" i="7"/>
  <c r="DQ47" i="7"/>
  <c r="RA2" i="7"/>
  <c r="AO78" i="7"/>
  <c r="PV46" i="7"/>
  <c r="AH84" i="7"/>
  <c r="QU84" i="7" s="1"/>
  <c r="AH80" i="7"/>
  <c r="QU80" i="7" s="1"/>
  <c r="AH79" i="7"/>
  <c r="QU79" i="7" s="1"/>
  <c r="AI22" i="7"/>
  <c r="QU22" i="7"/>
  <c r="QU78" i="7" s="1"/>
  <c r="AH83" i="7"/>
  <c r="QU83" i="7" s="1"/>
  <c r="AH82" i="7"/>
  <c r="QU82" i="7" s="1"/>
  <c r="AG86" i="7"/>
  <c r="OL48" i="7" l="1"/>
  <c r="OM48" i="7"/>
  <c r="E195" i="7"/>
  <c r="OL159" i="7"/>
  <c r="OM159" i="7"/>
  <c r="AI156" i="7"/>
  <c r="AI157" i="7"/>
  <c r="AI158" i="7"/>
  <c r="PF159" i="7"/>
  <c r="OX159" i="7"/>
  <c r="OP159" i="7"/>
  <c r="LL159" i="7"/>
  <c r="LD159" i="7"/>
  <c r="KU159" i="7"/>
  <c r="KM159" i="7"/>
  <c r="KE159" i="7"/>
  <c r="JW159" i="7"/>
  <c r="JO159" i="7"/>
  <c r="EM159" i="7"/>
  <c r="EE159" i="7"/>
  <c r="DW159" i="7"/>
  <c r="DF159" i="7"/>
  <c r="CX159" i="7"/>
  <c r="CP159" i="7"/>
  <c r="CH159" i="7"/>
  <c r="BY159" i="7"/>
  <c r="BQ159" i="7"/>
  <c r="BI159" i="7"/>
  <c r="BA159" i="7"/>
  <c r="AB159" i="7"/>
  <c r="T159" i="7"/>
  <c r="L159" i="7"/>
  <c r="PV159" i="7"/>
  <c r="PM159" i="7"/>
  <c r="PE159" i="7"/>
  <c r="OW159" i="7"/>
  <c r="OO159" i="7"/>
  <c r="LK159" i="7"/>
  <c r="LC159" i="7"/>
  <c r="KT159" i="7"/>
  <c r="KL159" i="7"/>
  <c r="KD159" i="7"/>
  <c r="JV159" i="7"/>
  <c r="E160" i="7"/>
  <c r="PL159" i="7"/>
  <c r="PD159" i="7"/>
  <c r="OV159" i="7"/>
  <c r="ON159" i="7"/>
  <c r="LJ159" i="7"/>
  <c r="LB159" i="7"/>
  <c r="KS159" i="7"/>
  <c r="KK159" i="7"/>
  <c r="KC159" i="7"/>
  <c r="JU159" i="7"/>
  <c r="EK159" i="7"/>
  <c r="EC159" i="7"/>
  <c r="DU159" i="7"/>
  <c r="DD159" i="7"/>
  <c r="CV159" i="7"/>
  <c r="CN159" i="7"/>
  <c r="CF159" i="7"/>
  <c r="BW159" i="7"/>
  <c r="BO159" i="7"/>
  <c r="BG159" i="7"/>
  <c r="AY159" i="7"/>
  <c r="AH159" i="7"/>
  <c r="Z159" i="7"/>
  <c r="R159" i="7"/>
  <c r="J159" i="7"/>
  <c r="PK159" i="7"/>
  <c r="PC159" i="7"/>
  <c r="OU159" i="7"/>
  <c r="LI159" i="7"/>
  <c r="LA159" i="7"/>
  <c r="KR159" i="7"/>
  <c r="KJ159" i="7"/>
  <c r="KB159" i="7"/>
  <c r="JT159" i="7"/>
  <c r="ER159" i="7"/>
  <c r="EJ159" i="7"/>
  <c r="EB159" i="7"/>
  <c r="DT159" i="7"/>
  <c r="DC159" i="7"/>
  <c r="CU159" i="7"/>
  <c r="CM159" i="7"/>
  <c r="PJ159" i="7"/>
  <c r="PB159" i="7"/>
  <c r="OT159" i="7"/>
  <c r="LP159" i="7"/>
  <c r="LH159" i="7"/>
  <c r="KZ159" i="7"/>
  <c r="KQ159" i="7"/>
  <c r="KI159" i="7"/>
  <c r="KA159" i="7"/>
  <c r="JS159" i="7"/>
  <c r="PI159" i="7"/>
  <c r="PA159" i="7"/>
  <c r="OS159" i="7"/>
  <c r="LW159" i="7"/>
  <c r="LO159" i="7"/>
  <c r="LG159" i="7"/>
  <c r="KP159" i="7"/>
  <c r="KH159" i="7"/>
  <c r="JZ159" i="7"/>
  <c r="JR159" i="7"/>
  <c r="PH159" i="7"/>
  <c r="OZ159" i="7"/>
  <c r="OR159" i="7"/>
  <c r="LN159" i="7"/>
  <c r="LF159" i="7"/>
  <c r="KW159" i="7"/>
  <c r="KO159" i="7"/>
  <c r="KG159" i="7"/>
  <c r="JY159" i="7"/>
  <c r="JQ159" i="7"/>
  <c r="JX159" i="7"/>
  <c r="EG159" i="7"/>
  <c r="DS159" i="7"/>
  <c r="DG159" i="7"/>
  <c r="CS159" i="7"/>
  <c r="CG159" i="7"/>
  <c r="BU159" i="7"/>
  <c r="BK159" i="7"/>
  <c r="AZ159" i="7"/>
  <c r="AD159" i="7"/>
  <c r="S159" i="7"/>
  <c r="JP159" i="7"/>
  <c r="EQ159" i="7"/>
  <c r="EF159" i="7"/>
  <c r="DR159" i="7"/>
  <c r="DE159" i="7"/>
  <c r="CR159" i="7"/>
  <c r="BT159" i="7"/>
  <c r="BJ159" i="7"/>
  <c r="AX159" i="7"/>
  <c r="AC159" i="7"/>
  <c r="Q159" i="7"/>
  <c r="LM159" i="7"/>
  <c r="EP159" i="7"/>
  <c r="ED159" i="7"/>
  <c r="DQ159" i="7"/>
  <c r="DB159" i="7"/>
  <c r="CQ159" i="7"/>
  <c r="CC159" i="7"/>
  <c r="BS159" i="7"/>
  <c r="BH159" i="7"/>
  <c r="AW159" i="7"/>
  <c r="AA159" i="7"/>
  <c r="P159" i="7"/>
  <c r="LE159" i="7"/>
  <c r="EO159" i="7"/>
  <c r="EA159" i="7"/>
  <c r="DA159" i="7"/>
  <c r="CO159" i="7"/>
  <c r="CB159" i="7"/>
  <c r="BR159" i="7"/>
  <c r="BF159" i="7"/>
  <c r="AV159" i="7"/>
  <c r="Y159" i="7"/>
  <c r="O159" i="7"/>
  <c r="PG159" i="7"/>
  <c r="EN159" i="7"/>
  <c r="DZ159" i="7"/>
  <c r="CZ159" i="7"/>
  <c r="CL159" i="7"/>
  <c r="CA159" i="7"/>
  <c r="BP159" i="7"/>
  <c r="BE159" i="7"/>
  <c r="AU159" i="7"/>
  <c r="AI159" i="7"/>
  <c r="X159" i="7"/>
  <c r="N159" i="7"/>
  <c r="OY159" i="7"/>
  <c r="KV159" i="7"/>
  <c r="EL159" i="7"/>
  <c r="DY159" i="7"/>
  <c r="CY159" i="7"/>
  <c r="CK159" i="7"/>
  <c r="BZ159" i="7"/>
  <c r="BN159" i="7"/>
  <c r="BD159" i="7"/>
  <c r="AG159" i="7"/>
  <c r="W159" i="7"/>
  <c r="M159" i="7"/>
  <c r="KF159" i="7"/>
  <c r="BM159" i="7"/>
  <c r="AE159" i="7"/>
  <c r="OQ159" i="7"/>
  <c r="CW159" i="7"/>
  <c r="BL159" i="7"/>
  <c r="V159" i="7"/>
  <c r="EI159" i="7"/>
  <c r="CT159" i="7"/>
  <c r="BC159" i="7"/>
  <c r="U159" i="7"/>
  <c r="EH159" i="7"/>
  <c r="CJ159" i="7"/>
  <c r="BB159" i="7"/>
  <c r="K159" i="7"/>
  <c r="DX159" i="7"/>
  <c r="CI159" i="7"/>
  <c r="BX159" i="7"/>
  <c r="AF159" i="7"/>
  <c r="DV159" i="7"/>
  <c r="KN159" i="7"/>
  <c r="BV159" i="7"/>
  <c r="AX48" i="7"/>
  <c r="BF48" i="7"/>
  <c r="BN48" i="7"/>
  <c r="BV48" i="7"/>
  <c r="AY48" i="7"/>
  <c r="BG48" i="7"/>
  <c r="BO48" i="7"/>
  <c r="BW48" i="7"/>
  <c r="AZ48" i="7"/>
  <c r="BH48" i="7"/>
  <c r="BP48" i="7"/>
  <c r="BX48" i="7"/>
  <c r="BA48" i="7"/>
  <c r="BI48" i="7"/>
  <c r="BQ48" i="7"/>
  <c r="BY48" i="7"/>
  <c r="BB48" i="7"/>
  <c r="BJ48" i="7"/>
  <c r="BR48" i="7"/>
  <c r="BZ48" i="7"/>
  <c r="AU48" i="7"/>
  <c r="BC48" i="7"/>
  <c r="BK48" i="7"/>
  <c r="BS48" i="7"/>
  <c r="CA48" i="7"/>
  <c r="AW48" i="7"/>
  <c r="BE48" i="7"/>
  <c r="BM48" i="7"/>
  <c r="BU48" i="7"/>
  <c r="CC48" i="7"/>
  <c r="BL48" i="7"/>
  <c r="BT48" i="7"/>
  <c r="CB48" i="7"/>
  <c r="AV48" i="7"/>
  <c r="BD48" i="7"/>
  <c r="E49" i="7"/>
  <c r="OI113" i="7"/>
  <c r="OI22" i="7"/>
  <c r="AI131" i="7"/>
  <c r="AI81" i="7"/>
  <c r="QV81" i="7" s="1"/>
  <c r="AI208" i="7"/>
  <c r="QV208" i="7" s="1"/>
  <c r="AI210" i="7"/>
  <c r="QV210" i="7" s="1"/>
  <c r="AI207" i="7"/>
  <c r="AI209" i="7"/>
  <c r="QV209" i="7" s="1"/>
  <c r="AI211" i="7"/>
  <c r="QV211" i="7" s="1"/>
  <c r="AI114" i="7"/>
  <c r="AI115" i="7"/>
  <c r="AI116" i="7"/>
  <c r="AI117" i="7"/>
  <c r="AI118" i="7"/>
  <c r="AI119" i="7"/>
  <c r="AI120" i="7"/>
  <c r="AI121" i="7"/>
  <c r="AI122" i="7"/>
  <c r="AI123" i="7"/>
  <c r="AI124" i="7"/>
  <c r="AI125" i="7"/>
  <c r="AI126" i="7"/>
  <c r="AI127" i="7"/>
  <c r="AI128" i="7"/>
  <c r="AI129" i="7"/>
  <c r="AI132" i="7"/>
  <c r="AI133" i="7"/>
  <c r="AI134" i="7"/>
  <c r="AI135" i="7"/>
  <c r="AI136" i="7"/>
  <c r="AI137" i="7"/>
  <c r="AI138" i="7"/>
  <c r="AI139" i="7"/>
  <c r="AI140" i="7"/>
  <c r="AI141" i="7"/>
  <c r="AI142" i="7"/>
  <c r="AI143" i="7"/>
  <c r="AI144" i="7"/>
  <c r="AI145" i="7"/>
  <c r="AI146" i="7"/>
  <c r="AI147" i="7"/>
  <c r="AI148" i="7"/>
  <c r="AI149" i="7"/>
  <c r="AI150" i="7"/>
  <c r="AI151" i="7"/>
  <c r="AI152" i="7"/>
  <c r="AI153" i="7"/>
  <c r="AI154" i="7"/>
  <c r="QU207" i="7"/>
  <c r="AI155" i="7"/>
  <c r="DR47" i="7"/>
  <c r="CF47" i="7"/>
  <c r="DS47" i="7"/>
  <c r="CH47" i="7"/>
  <c r="DJ47" i="7"/>
  <c r="DC47" i="7"/>
  <c r="DH47" i="7"/>
  <c r="LA47" i="7"/>
  <c r="LB47" i="7"/>
  <c r="KZ47" i="7"/>
  <c r="LH47" i="7"/>
  <c r="LG47" i="7"/>
  <c r="LO47" i="7"/>
  <c r="LL47" i="7"/>
  <c r="LM47" i="7"/>
  <c r="DF47" i="7"/>
  <c r="CJ47" i="7"/>
  <c r="DL47" i="7"/>
  <c r="DE47" i="7"/>
  <c r="LF47" i="7"/>
  <c r="LN47" i="7"/>
  <c r="CL47" i="7"/>
  <c r="DN47" i="7"/>
  <c r="DG47" i="7"/>
  <c r="CK47" i="7"/>
  <c r="CG47" i="7"/>
  <c r="DD47" i="7"/>
  <c r="LE47" i="7"/>
  <c r="LJ47" i="7"/>
  <c r="LP47" i="7"/>
  <c r="DB47" i="7"/>
  <c r="CI47" i="7"/>
  <c r="DK47" i="7"/>
  <c r="DI47" i="7"/>
  <c r="DM47" i="7"/>
  <c r="LC47" i="7"/>
  <c r="LI47" i="7"/>
  <c r="LK47" i="7"/>
  <c r="LD47" i="7"/>
  <c r="DV47" i="7"/>
  <c r="EN47" i="7"/>
  <c r="EO47" i="7"/>
  <c r="DW47" i="7"/>
  <c r="DT47" i="7"/>
  <c r="EM47" i="7"/>
  <c r="DU47" i="7"/>
  <c r="L47" i="7"/>
  <c r="HQ22" i="7"/>
  <c r="OR47" i="7"/>
  <c r="Z47" i="7"/>
  <c r="Y47" i="7"/>
  <c r="ON47" i="7"/>
  <c r="OO47" i="7"/>
  <c r="OP47" i="7"/>
  <c r="OQ47" i="7"/>
  <c r="H57" i="7"/>
  <c r="GN57" i="7"/>
  <c r="JN57" i="7"/>
  <c r="GP57" i="7"/>
  <c r="KY57" i="7"/>
  <c r="MZ57" i="7"/>
  <c r="I57" i="7"/>
  <c r="CE57" i="7"/>
  <c r="GO57" i="7"/>
  <c r="AF47" i="7"/>
  <c r="R47" i="7"/>
  <c r="AE47" i="7"/>
  <c r="AB47" i="7"/>
  <c r="O47" i="7"/>
  <c r="AI47" i="7"/>
  <c r="V47" i="7"/>
  <c r="U47" i="7"/>
  <c r="N47" i="7"/>
  <c r="T47" i="7"/>
  <c r="J47" i="7"/>
  <c r="AA47" i="7"/>
  <c r="AH47" i="7"/>
  <c r="Q47" i="7"/>
  <c r="AG47" i="7"/>
  <c r="P47" i="7"/>
  <c r="AI23" i="7"/>
  <c r="AI24" i="7"/>
  <c r="AI25" i="7"/>
  <c r="AI26" i="7"/>
  <c r="AI27" i="7"/>
  <c r="AI28" i="7"/>
  <c r="AI29" i="7"/>
  <c r="AI30" i="7"/>
  <c r="AI31" i="7"/>
  <c r="AI32" i="7"/>
  <c r="AI33" i="7"/>
  <c r="AI34" i="7"/>
  <c r="AI35" i="7"/>
  <c r="AI36" i="7"/>
  <c r="AI37" i="7"/>
  <c r="AI38" i="7"/>
  <c r="AI39" i="7"/>
  <c r="AI40" i="7"/>
  <c r="AI41" i="7"/>
  <c r="AI42" i="7"/>
  <c r="AI43" i="7"/>
  <c r="AI44" i="7"/>
  <c r="AI45" i="7"/>
  <c r="AI46" i="7"/>
  <c r="X47" i="7"/>
  <c r="K47" i="7"/>
  <c r="W47" i="7"/>
  <c r="S47" i="7"/>
  <c r="AD47" i="7"/>
  <c r="M47" i="7"/>
  <c r="AC47" i="7"/>
  <c r="DR48" i="7"/>
  <c r="LW47" i="7"/>
  <c r="RB2" i="7"/>
  <c r="AP78" i="7"/>
  <c r="AI84" i="7"/>
  <c r="QV84" i="7" s="1"/>
  <c r="AI83" i="7"/>
  <c r="QV83" i="7" s="1"/>
  <c r="AI82" i="7"/>
  <c r="QV82" i="7" s="1"/>
  <c r="AI80" i="7"/>
  <c r="QV80" i="7" s="1"/>
  <c r="AI79" i="7"/>
  <c r="QV79" i="7" s="1"/>
  <c r="AJ22" i="7"/>
  <c r="QV22" i="7"/>
  <c r="QV78" i="7" s="1"/>
  <c r="PV47" i="7"/>
  <c r="AH86" i="7"/>
  <c r="E196" i="7" l="1"/>
  <c r="OL160" i="7"/>
  <c r="OM160" i="7"/>
  <c r="OL49" i="7"/>
  <c r="OM49" i="7"/>
  <c r="AJ159" i="7"/>
  <c r="AJ156" i="7"/>
  <c r="AJ157" i="7"/>
  <c r="AJ158" i="7"/>
  <c r="PV160" i="7"/>
  <c r="PM160" i="7"/>
  <c r="PE160" i="7"/>
  <c r="OW160" i="7"/>
  <c r="OO160" i="7"/>
  <c r="LK160" i="7"/>
  <c r="LC160" i="7"/>
  <c r="KT160" i="7"/>
  <c r="KL160" i="7"/>
  <c r="KD160" i="7"/>
  <c r="JV160" i="7"/>
  <c r="PK160" i="7"/>
  <c r="PC160" i="7"/>
  <c r="OU160" i="7"/>
  <c r="LI160" i="7"/>
  <c r="LA160" i="7"/>
  <c r="KR160" i="7"/>
  <c r="KJ160" i="7"/>
  <c r="KB160" i="7"/>
  <c r="JT160" i="7"/>
  <c r="PJ160" i="7"/>
  <c r="PB160" i="7"/>
  <c r="OT160" i="7"/>
  <c r="LP160" i="7"/>
  <c r="LH160" i="7"/>
  <c r="KZ160" i="7"/>
  <c r="KQ160" i="7"/>
  <c r="KI160" i="7"/>
  <c r="KA160" i="7"/>
  <c r="JS160" i="7"/>
  <c r="PI160" i="7"/>
  <c r="PA160" i="7"/>
  <c r="OS160" i="7"/>
  <c r="PG160" i="7"/>
  <c r="OY160" i="7"/>
  <c r="OQ160" i="7"/>
  <c r="LM160" i="7"/>
  <c r="LE160" i="7"/>
  <c r="KV160" i="7"/>
  <c r="KN160" i="7"/>
  <c r="KF160" i="7"/>
  <c r="JX160" i="7"/>
  <c r="JP160" i="7"/>
  <c r="PF160" i="7"/>
  <c r="LW160" i="7"/>
  <c r="LG160" i="7"/>
  <c r="KP160" i="7"/>
  <c r="JZ160" i="7"/>
  <c r="EP160" i="7"/>
  <c r="EH160" i="7"/>
  <c r="DZ160" i="7"/>
  <c r="DR160" i="7"/>
  <c r="DA160" i="7"/>
  <c r="CS160" i="7"/>
  <c r="CK160" i="7"/>
  <c r="CB160" i="7"/>
  <c r="BT160" i="7"/>
  <c r="BL160" i="7"/>
  <c r="BD160" i="7"/>
  <c r="AV160" i="7"/>
  <c r="AE160" i="7"/>
  <c r="W160" i="7"/>
  <c r="O160" i="7"/>
  <c r="PD160" i="7"/>
  <c r="OI160" i="7"/>
  <c r="LF160" i="7"/>
  <c r="KO160" i="7"/>
  <c r="JY160" i="7"/>
  <c r="EO160" i="7"/>
  <c r="EG160" i="7"/>
  <c r="DY160" i="7"/>
  <c r="DQ160" i="7"/>
  <c r="DH160" i="7"/>
  <c r="CZ160" i="7"/>
  <c r="CR160" i="7"/>
  <c r="CJ160" i="7"/>
  <c r="CA160" i="7"/>
  <c r="BS160" i="7"/>
  <c r="BK160" i="7"/>
  <c r="BC160" i="7"/>
  <c r="AU160" i="7"/>
  <c r="AD160" i="7"/>
  <c r="V160" i="7"/>
  <c r="N160" i="7"/>
  <c r="OZ160" i="7"/>
  <c r="LD160" i="7"/>
  <c r="KM160" i="7"/>
  <c r="JW160" i="7"/>
  <c r="EN160" i="7"/>
  <c r="EF160" i="7"/>
  <c r="DX160" i="7"/>
  <c r="DG160" i="7"/>
  <c r="CY160" i="7"/>
  <c r="CQ160" i="7"/>
  <c r="CI160" i="7"/>
  <c r="BZ160" i="7"/>
  <c r="BR160" i="7"/>
  <c r="BJ160" i="7"/>
  <c r="BB160" i="7"/>
  <c r="AC160" i="7"/>
  <c r="U160" i="7"/>
  <c r="M160" i="7"/>
  <c r="OX160" i="7"/>
  <c r="LB160" i="7"/>
  <c r="KK160" i="7"/>
  <c r="JU160" i="7"/>
  <c r="EM160" i="7"/>
  <c r="EE160" i="7"/>
  <c r="DW160" i="7"/>
  <c r="DF160" i="7"/>
  <c r="CX160" i="7"/>
  <c r="CP160" i="7"/>
  <c r="CH160" i="7"/>
  <c r="BY160" i="7"/>
  <c r="BQ160" i="7"/>
  <c r="BI160" i="7"/>
  <c r="BA160" i="7"/>
  <c r="AJ160" i="7"/>
  <c r="AB160" i="7"/>
  <c r="T160" i="7"/>
  <c r="L160" i="7"/>
  <c r="E161" i="7"/>
  <c r="OV160" i="7"/>
  <c r="LO160" i="7"/>
  <c r="KH160" i="7"/>
  <c r="JR160" i="7"/>
  <c r="EL160" i="7"/>
  <c r="ED160" i="7"/>
  <c r="DV160" i="7"/>
  <c r="DE160" i="7"/>
  <c r="CW160" i="7"/>
  <c r="CO160" i="7"/>
  <c r="CG160" i="7"/>
  <c r="BX160" i="7"/>
  <c r="BP160" i="7"/>
  <c r="BH160" i="7"/>
  <c r="AZ160" i="7"/>
  <c r="AI160" i="7"/>
  <c r="AA160" i="7"/>
  <c r="S160" i="7"/>
  <c r="K160" i="7"/>
  <c r="PN160" i="7"/>
  <c r="OR160" i="7"/>
  <c r="LN160" i="7"/>
  <c r="KW160" i="7"/>
  <c r="KG160" i="7"/>
  <c r="JQ160" i="7"/>
  <c r="ES160" i="7"/>
  <c r="EK160" i="7"/>
  <c r="EC160" i="7"/>
  <c r="DU160" i="7"/>
  <c r="DD160" i="7"/>
  <c r="CV160" i="7"/>
  <c r="CN160" i="7"/>
  <c r="CF160" i="7"/>
  <c r="BW160" i="7"/>
  <c r="BO160" i="7"/>
  <c r="BG160" i="7"/>
  <c r="AY160" i="7"/>
  <c r="AH160" i="7"/>
  <c r="Z160" i="7"/>
  <c r="R160" i="7"/>
  <c r="J160" i="7"/>
  <c r="PL160" i="7"/>
  <c r="OP160" i="7"/>
  <c r="LL160" i="7"/>
  <c r="KU160" i="7"/>
  <c r="KE160" i="7"/>
  <c r="JO160" i="7"/>
  <c r="ER160" i="7"/>
  <c r="EJ160" i="7"/>
  <c r="EB160" i="7"/>
  <c r="DT160" i="7"/>
  <c r="DC160" i="7"/>
  <c r="CU160" i="7"/>
  <c r="CM160" i="7"/>
  <c r="BV160" i="7"/>
  <c r="BN160" i="7"/>
  <c r="BF160" i="7"/>
  <c r="AX160" i="7"/>
  <c r="AG160" i="7"/>
  <c r="Y160" i="7"/>
  <c r="Q160" i="7"/>
  <c r="EQ160" i="7"/>
  <c r="CL160" i="7"/>
  <c r="EI160" i="7"/>
  <c r="AF160" i="7"/>
  <c r="PH160" i="7"/>
  <c r="LJ160" i="7"/>
  <c r="EA160" i="7"/>
  <c r="CC160" i="7"/>
  <c r="X160" i="7"/>
  <c r="ON160" i="7"/>
  <c r="DS160" i="7"/>
  <c r="BU160" i="7"/>
  <c r="P160" i="7"/>
  <c r="KS160" i="7"/>
  <c r="BM160" i="7"/>
  <c r="KC160" i="7"/>
  <c r="BE160" i="7"/>
  <c r="DB160" i="7"/>
  <c r="CT160" i="7"/>
  <c r="AW160" i="7"/>
  <c r="OI156" i="7"/>
  <c r="OI157" i="7"/>
  <c r="OI158" i="7"/>
  <c r="OI159" i="7"/>
  <c r="AU49" i="7"/>
  <c r="BC49" i="7"/>
  <c r="BK49" i="7"/>
  <c r="BS49" i="7"/>
  <c r="CA49" i="7"/>
  <c r="AV49" i="7"/>
  <c r="BD49" i="7"/>
  <c r="BL49" i="7"/>
  <c r="BT49" i="7"/>
  <c r="CB49" i="7"/>
  <c r="AW49" i="7"/>
  <c r="BE49" i="7"/>
  <c r="BM49" i="7"/>
  <c r="BU49" i="7"/>
  <c r="CC49" i="7"/>
  <c r="AX49" i="7"/>
  <c r="BF49" i="7"/>
  <c r="BN49" i="7"/>
  <c r="BV49" i="7"/>
  <c r="AY49" i="7"/>
  <c r="BG49" i="7"/>
  <c r="BO49" i="7"/>
  <c r="BW49" i="7"/>
  <c r="AZ49" i="7"/>
  <c r="BH49" i="7"/>
  <c r="BP49" i="7"/>
  <c r="BX49" i="7"/>
  <c r="BB49" i="7"/>
  <c r="BJ49" i="7"/>
  <c r="BR49" i="7"/>
  <c r="BZ49" i="7"/>
  <c r="BY49" i="7"/>
  <c r="BA49" i="7"/>
  <c r="BI49" i="7"/>
  <c r="BQ49" i="7"/>
  <c r="OI120" i="7"/>
  <c r="OI119" i="7"/>
  <c r="OI128" i="7"/>
  <c r="OI124" i="7"/>
  <c r="OI116" i="7"/>
  <c r="OI118" i="7"/>
  <c r="OI123" i="7"/>
  <c r="OI127" i="7"/>
  <c r="OI122" i="7"/>
  <c r="OI115" i="7"/>
  <c r="OI125" i="7"/>
  <c r="OI126" i="7"/>
  <c r="OI121" i="7"/>
  <c r="OI117" i="7"/>
  <c r="OI129" i="7"/>
  <c r="OI114" i="7"/>
  <c r="OI134" i="7"/>
  <c r="OI132" i="7"/>
  <c r="OI133" i="7"/>
  <c r="OI131" i="7"/>
  <c r="OI135" i="7"/>
  <c r="OI136" i="7"/>
  <c r="OI137" i="7"/>
  <c r="OI138" i="7"/>
  <c r="OI139" i="7"/>
  <c r="OI140" i="7"/>
  <c r="OI141" i="7"/>
  <c r="OI142" i="7"/>
  <c r="OI143" i="7"/>
  <c r="OI144" i="7"/>
  <c r="OI145" i="7"/>
  <c r="OI146" i="7"/>
  <c r="OI147" i="7"/>
  <c r="OI148" i="7"/>
  <c r="OI149" i="7"/>
  <c r="OI150" i="7"/>
  <c r="OI151" i="7"/>
  <c r="OI152" i="7"/>
  <c r="OI153" i="7"/>
  <c r="OI154" i="7"/>
  <c r="OI155" i="7"/>
  <c r="AJ131" i="7"/>
  <c r="QV207" i="7"/>
  <c r="AJ81" i="7"/>
  <c r="QW81" i="7" s="1"/>
  <c r="AJ209" i="7"/>
  <c r="QW209" i="7" s="1"/>
  <c r="AJ210" i="7"/>
  <c r="QW210" i="7" s="1"/>
  <c r="AJ207" i="7"/>
  <c r="AJ211" i="7"/>
  <c r="QW211" i="7" s="1"/>
  <c r="AJ208" i="7"/>
  <c r="QW208" i="7" s="1"/>
  <c r="AJ114" i="7"/>
  <c r="AJ115" i="7"/>
  <c r="AJ116" i="7"/>
  <c r="AJ117" i="7"/>
  <c r="AJ118" i="7"/>
  <c r="AJ119" i="7"/>
  <c r="AJ120" i="7"/>
  <c r="AJ121" i="7"/>
  <c r="AJ122" i="7"/>
  <c r="AJ123" i="7"/>
  <c r="AJ124" i="7"/>
  <c r="AJ125" i="7"/>
  <c r="AJ126" i="7"/>
  <c r="AJ127" i="7"/>
  <c r="AJ128" i="7"/>
  <c r="AJ129" i="7"/>
  <c r="AJ132" i="7"/>
  <c r="AJ133" i="7"/>
  <c r="AJ134" i="7"/>
  <c r="AJ135" i="7"/>
  <c r="AJ136" i="7"/>
  <c r="AJ137" i="7"/>
  <c r="AJ138" i="7"/>
  <c r="AJ139" i="7"/>
  <c r="AJ140" i="7"/>
  <c r="AJ141" i="7"/>
  <c r="AJ142" i="7"/>
  <c r="AJ143" i="7"/>
  <c r="AJ144" i="7"/>
  <c r="AJ145" i="7"/>
  <c r="AJ146" i="7"/>
  <c r="AJ147" i="7"/>
  <c r="AJ148" i="7"/>
  <c r="AJ149" i="7"/>
  <c r="AJ150" i="7"/>
  <c r="AJ151" i="7"/>
  <c r="AJ152" i="7"/>
  <c r="AJ153" i="7"/>
  <c r="AJ154" i="7"/>
  <c r="AJ155" i="7"/>
  <c r="DS48" i="7"/>
  <c r="CF48" i="7"/>
  <c r="DQ48" i="7"/>
  <c r="CG48" i="7"/>
  <c r="DM48" i="7"/>
  <c r="CI48" i="7"/>
  <c r="DK48" i="7"/>
  <c r="DC48" i="7"/>
  <c r="LF48" i="7"/>
  <c r="LD48" i="7"/>
  <c r="LK48" i="7"/>
  <c r="LL48" i="7"/>
  <c r="DF48" i="7"/>
  <c r="LM48" i="7"/>
  <c r="DL48" i="7"/>
  <c r="DN48" i="7"/>
  <c r="LC48" i="7"/>
  <c r="LI48" i="7"/>
  <c r="LJ48" i="7"/>
  <c r="DD48" i="7"/>
  <c r="CK48" i="7"/>
  <c r="CH48" i="7"/>
  <c r="DG48" i="7"/>
  <c r="LB48" i="7"/>
  <c r="KZ48" i="7"/>
  <c r="LG48" i="7"/>
  <c r="LE48" i="7"/>
  <c r="LN48" i="7"/>
  <c r="DH48" i="7"/>
  <c r="DE48" i="7"/>
  <c r="DJ48" i="7"/>
  <c r="CL48" i="7"/>
  <c r="LH48" i="7"/>
  <c r="LO48" i="7"/>
  <c r="CJ48" i="7"/>
  <c r="DI48" i="7"/>
  <c r="LA48" i="7"/>
  <c r="CM48" i="7"/>
  <c r="LP48" i="7"/>
  <c r="DU48" i="7"/>
  <c r="EO48" i="7"/>
  <c r="DV48" i="7"/>
  <c r="EP48" i="7"/>
  <c r="DX48" i="7"/>
  <c r="DT48" i="7"/>
  <c r="EN48" i="7"/>
  <c r="DW48" i="7"/>
  <c r="X48" i="7"/>
  <c r="HR22" i="7"/>
  <c r="OO48" i="7"/>
  <c r="OS48" i="7"/>
  <c r="OR48" i="7"/>
  <c r="OQ48" i="7"/>
  <c r="ON48" i="7"/>
  <c r="OP48" i="7"/>
  <c r="GO58" i="7"/>
  <c r="H58" i="7"/>
  <c r="KY58" i="7"/>
  <c r="CE58" i="7"/>
  <c r="GN58" i="7"/>
  <c r="JN58" i="7"/>
  <c r="I58" i="7"/>
  <c r="GP58" i="7"/>
  <c r="MZ58" i="7"/>
  <c r="J48" i="7"/>
  <c r="Q48" i="7"/>
  <c r="L48" i="7"/>
  <c r="O48" i="7"/>
  <c r="V48" i="7"/>
  <c r="M48" i="7"/>
  <c r="AC48" i="7"/>
  <c r="AF48" i="7"/>
  <c r="R48" i="7"/>
  <c r="Z48" i="7"/>
  <c r="P48" i="7"/>
  <c r="T48" i="7"/>
  <c r="S48" i="7"/>
  <c r="AD48" i="7"/>
  <c r="AG48" i="7"/>
  <c r="AJ48" i="7"/>
  <c r="AJ23" i="7"/>
  <c r="AJ24" i="7"/>
  <c r="AJ25" i="7"/>
  <c r="AJ26" i="7"/>
  <c r="AJ27" i="7"/>
  <c r="AJ28" i="7"/>
  <c r="AJ29" i="7"/>
  <c r="AJ30" i="7"/>
  <c r="AJ31" i="7"/>
  <c r="AJ32" i="7"/>
  <c r="AJ33" i="7"/>
  <c r="AJ34" i="7"/>
  <c r="AJ35" i="7"/>
  <c r="AJ36" i="7"/>
  <c r="AJ37" i="7"/>
  <c r="AJ38" i="7"/>
  <c r="AJ39" i="7"/>
  <c r="AJ40" i="7"/>
  <c r="AJ41" i="7"/>
  <c r="AJ42" i="7"/>
  <c r="AJ43" i="7"/>
  <c r="AJ44" i="7"/>
  <c r="AJ45" i="7"/>
  <c r="AJ46" i="7"/>
  <c r="AJ47" i="7"/>
  <c r="W48" i="7"/>
  <c r="AI48" i="7"/>
  <c r="AE48" i="7"/>
  <c r="Y48" i="7"/>
  <c r="AB48" i="7"/>
  <c r="K48" i="7"/>
  <c r="AA48" i="7"/>
  <c r="N48" i="7"/>
  <c r="AH48" i="7"/>
  <c r="U48" i="7"/>
  <c r="DR49" i="7"/>
  <c r="LW48" i="7"/>
  <c r="RC2" i="7"/>
  <c r="AQ78" i="7"/>
  <c r="G27" i="7"/>
  <c r="G31" i="7"/>
  <c r="G35" i="7"/>
  <c r="G39" i="7"/>
  <c r="LP39" i="7" s="1"/>
  <c r="G43" i="7"/>
  <c r="G47" i="7"/>
  <c r="G51" i="7"/>
  <c r="G55" i="7"/>
  <c r="G59" i="7"/>
  <c r="G28" i="7"/>
  <c r="G36" i="7"/>
  <c r="G44" i="7"/>
  <c r="G52" i="7"/>
  <c r="G29" i="7"/>
  <c r="G37" i="7"/>
  <c r="G45" i="7"/>
  <c r="G53" i="7"/>
  <c r="G26" i="7"/>
  <c r="LC26" i="7" s="1"/>
  <c r="G30" i="7"/>
  <c r="G34" i="7"/>
  <c r="G38" i="7"/>
  <c r="G42" i="7"/>
  <c r="G46" i="7"/>
  <c r="G50" i="7"/>
  <c r="G54" i="7"/>
  <c r="G58" i="7"/>
  <c r="G24" i="7"/>
  <c r="G32" i="7"/>
  <c r="LI32" i="7" s="1"/>
  <c r="G40" i="7"/>
  <c r="G48" i="7"/>
  <c r="G56" i="7"/>
  <c r="G25" i="7"/>
  <c r="G33" i="7"/>
  <c r="G41" i="7"/>
  <c r="G49" i="7"/>
  <c r="G57" i="7"/>
  <c r="E50" i="7"/>
  <c r="PV48" i="7"/>
  <c r="AI86" i="7"/>
  <c r="AJ84" i="7"/>
  <c r="QW84" i="7" s="1"/>
  <c r="AJ83" i="7"/>
  <c r="QW83" i="7" s="1"/>
  <c r="AJ82" i="7"/>
  <c r="QW82" i="7" s="1"/>
  <c r="AJ80" i="7"/>
  <c r="QW80" i="7" s="1"/>
  <c r="AJ79" i="7"/>
  <c r="QW79" i="7" s="1"/>
  <c r="AK22" i="7"/>
  <c r="AK160" i="7" s="1"/>
  <c r="QW22" i="7"/>
  <c r="QW78" i="7" s="1"/>
  <c r="OM50" i="7" l="1"/>
  <c r="OL50" i="7"/>
  <c r="E197" i="7"/>
  <c r="OM161" i="7"/>
  <c r="OL161" i="7"/>
  <c r="OL39" i="7"/>
  <c r="AK156" i="7"/>
  <c r="AK157" i="7"/>
  <c r="AK158" i="7"/>
  <c r="AK159" i="7"/>
  <c r="PV161" i="7"/>
  <c r="PM161" i="7"/>
  <c r="PE161" i="7"/>
  <c r="OW161" i="7"/>
  <c r="OO161" i="7"/>
  <c r="PK161" i="7"/>
  <c r="PC161" i="7"/>
  <c r="OU161" i="7"/>
  <c r="LI161" i="7"/>
  <c r="LA161" i="7"/>
  <c r="KR161" i="7"/>
  <c r="KJ161" i="7"/>
  <c r="KB161" i="7"/>
  <c r="JT161" i="7"/>
  <c r="PI161" i="7"/>
  <c r="PA161" i="7"/>
  <c r="OS161" i="7"/>
  <c r="PO161" i="7"/>
  <c r="PG161" i="7"/>
  <c r="OY161" i="7"/>
  <c r="OQ161" i="7"/>
  <c r="LM161" i="7"/>
  <c r="LE161" i="7"/>
  <c r="KV161" i="7"/>
  <c r="KN161" i="7"/>
  <c r="KF161" i="7"/>
  <c r="JX161" i="7"/>
  <c r="JP161" i="7"/>
  <c r="E162" i="7"/>
  <c r="PL161" i="7"/>
  <c r="OV161" i="7"/>
  <c r="LO161" i="7"/>
  <c r="LD161" i="7"/>
  <c r="KS161" i="7"/>
  <c r="KH161" i="7"/>
  <c r="JW161" i="7"/>
  <c r="EO161" i="7"/>
  <c r="EG161" i="7"/>
  <c r="DY161" i="7"/>
  <c r="DQ161" i="7"/>
  <c r="DH161" i="7"/>
  <c r="CZ161" i="7"/>
  <c r="CR161" i="7"/>
  <c r="CJ161" i="7"/>
  <c r="CA161" i="7"/>
  <c r="BS161" i="7"/>
  <c r="BK161" i="7"/>
  <c r="BC161" i="7"/>
  <c r="AU161" i="7"/>
  <c r="AD161" i="7"/>
  <c r="V161" i="7"/>
  <c r="N161" i="7"/>
  <c r="PJ161" i="7"/>
  <c r="OT161" i="7"/>
  <c r="LN161" i="7"/>
  <c r="LC161" i="7"/>
  <c r="KQ161" i="7"/>
  <c r="KG161" i="7"/>
  <c r="JV161" i="7"/>
  <c r="EN161" i="7"/>
  <c r="EF161" i="7"/>
  <c r="DX161" i="7"/>
  <c r="DG161" i="7"/>
  <c r="CY161" i="7"/>
  <c r="CQ161" i="7"/>
  <c r="CI161" i="7"/>
  <c r="BZ161" i="7"/>
  <c r="BR161" i="7"/>
  <c r="BJ161" i="7"/>
  <c r="PH161" i="7"/>
  <c r="OR161" i="7"/>
  <c r="LW161" i="7"/>
  <c r="LL161" i="7"/>
  <c r="LB161" i="7"/>
  <c r="KP161" i="7"/>
  <c r="KE161" i="7"/>
  <c r="JU161" i="7"/>
  <c r="EM161" i="7"/>
  <c r="EE161" i="7"/>
  <c r="DW161" i="7"/>
  <c r="DF161" i="7"/>
  <c r="CX161" i="7"/>
  <c r="CP161" i="7"/>
  <c r="CH161" i="7"/>
  <c r="BY161" i="7"/>
  <c r="BQ161" i="7"/>
  <c r="BI161" i="7"/>
  <c r="BA161" i="7"/>
  <c r="AJ161" i="7"/>
  <c r="AB161" i="7"/>
  <c r="T161" i="7"/>
  <c r="L161" i="7"/>
  <c r="PF161" i="7"/>
  <c r="OP161" i="7"/>
  <c r="LK161" i="7"/>
  <c r="KZ161" i="7"/>
  <c r="KO161" i="7"/>
  <c r="KD161" i="7"/>
  <c r="JS161" i="7"/>
  <c r="ET161" i="7"/>
  <c r="EL161" i="7"/>
  <c r="ED161" i="7"/>
  <c r="DV161" i="7"/>
  <c r="DE161" i="7"/>
  <c r="CW161" i="7"/>
  <c r="CO161" i="7"/>
  <c r="CG161" i="7"/>
  <c r="BX161" i="7"/>
  <c r="BP161" i="7"/>
  <c r="BH161" i="7"/>
  <c r="AZ161" i="7"/>
  <c r="AI161" i="7"/>
  <c r="AA161" i="7"/>
  <c r="S161" i="7"/>
  <c r="K161" i="7"/>
  <c r="PD161" i="7"/>
  <c r="ON161" i="7"/>
  <c r="LJ161" i="7"/>
  <c r="KM161" i="7"/>
  <c r="KC161" i="7"/>
  <c r="JR161" i="7"/>
  <c r="ES161" i="7"/>
  <c r="EK161" i="7"/>
  <c r="EC161" i="7"/>
  <c r="DU161" i="7"/>
  <c r="DD161" i="7"/>
  <c r="CV161" i="7"/>
  <c r="CN161" i="7"/>
  <c r="CF161" i="7"/>
  <c r="BW161" i="7"/>
  <c r="BO161" i="7"/>
  <c r="BG161" i="7"/>
  <c r="AY161" i="7"/>
  <c r="AH161" i="7"/>
  <c r="Z161" i="7"/>
  <c r="R161" i="7"/>
  <c r="J161" i="7"/>
  <c r="PB161" i="7"/>
  <c r="LH161" i="7"/>
  <c r="KW161" i="7"/>
  <c r="KL161" i="7"/>
  <c r="KA161" i="7"/>
  <c r="JQ161" i="7"/>
  <c r="ER161" i="7"/>
  <c r="EJ161" i="7"/>
  <c r="EB161" i="7"/>
  <c r="DT161" i="7"/>
  <c r="DC161" i="7"/>
  <c r="CU161" i="7"/>
  <c r="CM161" i="7"/>
  <c r="OZ161" i="7"/>
  <c r="LG161" i="7"/>
  <c r="KU161" i="7"/>
  <c r="KK161" i="7"/>
  <c r="JZ161" i="7"/>
  <c r="JO161" i="7"/>
  <c r="EQ161" i="7"/>
  <c r="EI161" i="7"/>
  <c r="EA161" i="7"/>
  <c r="DS161" i="7"/>
  <c r="DB161" i="7"/>
  <c r="CT161" i="7"/>
  <c r="CL161" i="7"/>
  <c r="CC161" i="7"/>
  <c r="BU161" i="7"/>
  <c r="BM161" i="7"/>
  <c r="BE161" i="7"/>
  <c r="AW161" i="7"/>
  <c r="AF161" i="7"/>
  <c r="X161" i="7"/>
  <c r="P161" i="7"/>
  <c r="EP161" i="7"/>
  <c r="CK161" i="7"/>
  <c r="BD161" i="7"/>
  <c r="AG161" i="7"/>
  <c r="M161" i="7"/>
  <c r="KT161" i="7"/>
  <c r="EH161" i="7"/>
  <c r="BB161" i="7"/>
  <c r="AE161" i="7"/>
  <c r="KI161" i="7"/>
  <c r="DZ161" i="7"/>
  <c r="CB161" i="7"/>
  <c r="AX161" i="7"/>
  <c r="AC161" i="7"/>
  <c r="JY161" i="7"/>
  <c r="DR161" i="7"/>
  <c r="BV161" i="7"/>
  <c r="AV161" i="7"/>
  <c r="Y161" i="7"/>
  <c r="PN161" i="7"/>
  <c r="BT161" i="7"/>
  <c r="W161" i="7"/>
  <c r="OX161" i="7"/>
  <c r="DI161" i="7"/>
  <c r="BN161" i="7"/>
  <c r="U161" i="7"/>
  <c r="LP161" i="7"/>
  <c r="DA161" i="7"/>
  <c r="BL161" i="7"/>
  <c r="Q161" i="7"/>
  <c r="CS161" i="7"/>
  <c r="OI161" i="7"/>
  <c r="BF161" i="7"/>
  <c r="LF161" i="7"/>
  <c r="AK161" i="7"/>
  <c r="O161" i="7"/>
  <c r="AZ50" i="7"/>
  <c r="BH50" i="7"/>
  <c r="BP50" i="7"/>
  <c r="BX50" i="7"/>
  <c r="BA50" i="7"/>
  <c r="BI50" i="7"/>
  <c r="BQ50" i="7"/>
  <c r="BY50" i="7"/>
  <c r="BB50" i="7"/>
  <c r="BJ50" i="7"/>
  <c r="BR50" i="7"/>
  <c r="BZ50" i="7"/>
  <c r="AU50" i="7"/>
  <c r="BC50" i="7"/>
  <c r="BK50" i="7"/>
  <c r="BS50" i="7"/>
  <c r="CA50" i="7"/>
  <c r="AV50" i="7"/>
  <c r="BD50" i="7"/>
  <c r="BL50" i="7"/>
  <c r="BT50" i="7"/>
  <c r="CB50" i="7"/>
  <c r="AW50" i="7"/>
  <c r="BE50" i="7"/>
  <c r="BM50" i="7"/>
  <c r="BU50" i="7"/>
  <c r="CC50" i="7"/>
  <c r="AY50" i="7"/>
  <c r="BG50" i="7"/>
  <c r="BO50" i="7"/>
  <c r="BW50" i="7"/>
  <c r="BF50" i="7"/>
  <c r="BN50" i="7"/>
  <c r="BV50" i="7"/>
  <c r="AX50" i="7"/>
  <c r="AK131" i="7"/>
  <c r="AK81" i="7"/>
  <c r="QX81" i="7" s="1"/>
  <c r="AK209" i="7"/>
  <c r="QX209" i="7" s="1"/>
  <c r="AK211" i="7"/>
  <c r="QX211" i="7" s="1"/>
  <c r="AK208" i="7"/>
  <c r="QX208" i="7" s="1"/>
  <c r="AK210" i="7"/>
  <c r="QX210" i="7" s="1"/>
  <c r="AK207" i="7"/>
  <c r="AK114" i="7"/>
  <c r="AK115" i="7"/>
  <c r="AK116" i="7"/>
  <c r="AK117" i="7"/>
  <c r="AK118" i="7"/>
  <c r="AK119" i="7"/>
  <c r="AK120" i="7"/>
  <c r="AK121" i="7"/>
  <c r="AK122" i="7"/>
  <c r="AK123" i="7"/>
  <c r="AK124" i="7"/>
  <c r="AK125" i="7"/>
  <c r="AK126" i="7"/>
  <c r="AK127" i="7"/>
  <c r="AK128" i="7"/>
  <c r="AK129" i="7"/>
  <c r="AK132" i="7"/>
  <c r="AK133" i="7"/>
  <c r="AK134" i="7"/>
  <c r="AK135" i="7"/>
  <c r="AK136" i="7"/>
  <c r="AK137" i="7"/>
  <c r="AK138" i="7"/>
  <c r="AK139" i="7"/>
  <c r="AK140" i="7"/>
  <c r="AK141" i="7"/>
  <c r="AK142" i="7"/>
  <c r="AK143" i="7"/>
  <c r="AK144" i="7"/>
  <c r="AK145" i="7"/>
  <c r="AK146" i="7"/>
  <c r="AK147" i="7"/>
  <c r="AK148" i="7"/>
  <c r="AK149" i="7"/>
  <c r="AK150" i="7"/>
  <c r="AK151" i="7"/>
  <c r="AK152" i="7"/>
  <c r="AK153" i="7"/>
  <c r="AK154" i="7"/>
  <c r="AK155" i="7"/>
  <c r="QW207" i="7"/>
  <c r="DQ49" i="7"/>
  <c r="CF39" i="7"/>
  <c r="DQ39" i="7"/>
  <c r="DS49" i="7"/>
  <c r="CF49" i="7"/>
  <c r="DF49" i="7"/>
  <c r="CM49" i="7"/>
  <c r="DD49" i="7"/>
  <c r="DE49" i="7"/>
  <c r="DI49" i="7"/>
  <c r="LH49" i="7"/>
  <c r="LG49" i="7"/>
  <c r="LJ49" i="7"/>
  <c r="LP49" i="7"/>
  <c r="DN49" i="7"/>
  <c r="CG49" i="7"/>
  <c r="LC49" i="7"/>
  <c r="LL49" i="7"/>
  <c r="CI49" i="7"/>
  <c r="KZ49" i="7"/>
  <c r="LD49" i="7"/>
  <c r="LK49" i="7"/>
  <c r="DJ49" i="7"/>
  <c r="DG49" i="7"/>
  <c r="DL49" i="7"/>
  <c r="DM49" i="7"/>
  <c r="LB49" i="7"/>
  <c r="CJ49" i="7"/>
  <c r="LE49" i="7"/>
  <c r="LO49" i="7"/>
  <c r="LM49" i="7"/>
  <c r="CH49" i="7"/>
  <c r="DK49" i="7"/>
  <c r="DH49" i="7"/>
  <c r="CK49" i="7"/>
  <c r="LI49" i="7"/>
  <c r="CL49" i="7"/>
  <c r="CN49" i="7"/>
  <c r="LA49" i="7"/>
  <c r="LF49" i="7"/>
  <c r="LN49" i="7"/>
  <c r="LB25" i="7"/>
  <c r="LC25" i="7"/>
  <c r="LB24" i="7"/>
  <c r="LA24" i="7"/>
  <c r="LC24" i="7"/>
  <c r="LF26" i="7"/>
  <c r="LH26" i="7"/>
  <c r="LG26" i="7"/>
  <c r="LI26" i="7"/>
  <c r="LD26" i="7"/>
  <c r="LE26" i="7"/>
  <c r="LF28" i="7"/>
  <c r="LH28" i="7"/>
  <c r="LG28" i="7"/>
  <c r="LE28" i="7"/>
  <c r="LI28" i="7"/>
  <c r="LH31" i="7"/>
  <c r="LI31" i="7"/>
  <c r="LH24" i="7"/>
  <c r="LI24" i="7"/>
  <c r="LD24" i="7"/>
  <c r="LG24" i="7"/>
  <c r="LE24" i="7"/>
  <c r="LF24" i="7"/>
  <c r="LH30" i="7"/>
  <c r="LI30" i="7"/>
  <c r="LG30" i="7"/>
  <c r="LF29" i="7"/>
  <c r="LG29" i="7"/>
  <c r="LI29" i="7"/>
  <c r="LH29" i="7"/>
  <c r="LD25" i="7"/>
  <c r="LF25" i="7"/>
  <c r="LH25" i="7"/>
  <c r="LG25" i="7"/>
  <c r="LE25" i="7"/>
  <c r="LI25" i="7"/>
  <c r="LD27" i="7"/>
  <c r="LF27" i="7"/>
  <c r="LI27" i="7"/>
  <c r="LH27" i="7"/>
  <c r="LG27" i="7"/>
  <c r="LE27" i="7"/>
  <c r="LP37" i="7"/>
  <c r="LN37" i="7"/>
  <c r="LO37" i="7"/>
  <c r="LK33" i="7"/>
  <c r="LP33" i="7"/>
  <c r="LM33" i="7"/>
  <c r="LN33" i="7"/>
  <c r="LL33" i="7"/>
  <c r="LJ33" i="7"/>
  <c r="LO33" i="7"/>
  <c r="LO28" i="7"/>
  <c r="LL28" i="7"/>
  <c r="LP28" i="7"/>
  <c r="LN28" i="7"/>
  <c r="LJ28" i="7"/>
  <c r="LK28" i="7"/>
  <c r="LM28" i="7"/>
  <c r="LN31" i="7"/>
  <c r="LO31" i="7"/>
  <c r="LM31" i="7"/>
  <c r="LJ31" i="7"/>
  <c r="LK31" i="7"/>
  <c r="LP31" i="7"/>
  <c r="LL31" i="7"/>
  <c r="LN24" i="7"/>
  <c r="LM24" i="7"/>
  <c r="LK24" i="7"/>
  <c r="LJ24" i="7"/>
  <c r="LL24" i="7"/>
  <c r="LL30" i="7"/>
  <c r="LK30" i="7"/>
  <c r="LP30" i="7"/>
  <c r="LN30" i="7"/>
  <c r="LM30" i="7"/>
  <c r="LO30" i="7"/>
  <c r="LJ30" i="7"/>
  <c r="LO26" i="7"/>
  <c r="LJ26" i="7"/>
  <c r="LM26" i="7"/>
  <c r="LL26" i="7"/>
  <c r="LN26" i="7"/>
  <c r="LP26" i="7"/>
  <c r="LK26" i="7"/>
  <c r="LN36" i="7"/>
  <c r="LM36" i="7"/>
  <c r="LO36" i="7"/>
  <c r="LP36" i="7"/>
  <c r="LM35" i="7"/>
  <c r="LO35" i="7"/>
  <c r="LN35" i="7"/>
  <c r="LP35" i="7"/>
  <c r="LL35" i="7"/>
  <c r="LO38" i="7"/>
  <c r="LP38" i="7"/>
  <c r="LO29" i="7"/>
  <c r="LK29" i="7"/>
  <c r="LM29" i="7"/>
  <c r="LN29" i="7"/>
  <c r="LJ29" i="7"/>
  <c r="LL29" i="7"/>
  <c r="LP29" i="7"/>
  <c r="LJ25" i="7"/>
  <c r="LN25" i="7"/>
  <c r="LK25" i="7"/>
  <c r="LO25" i="7"/>
  <c r="LL25" i="7"/>
  <c r="LM25" i="7"/>
  <c r="JV32" i="7"/>
  <c r="LJ32" i="7"/>
  <c r="LL32" i="7"/>
  <c r="LN32" i="7"/>
  <c r="LK32" i="7"/>
  <c r="LO32" i="7"/>
  <c r="LM32" i="7"/>
  <c r="LP32" i="7"/>
  <c r="LK34" i="7"/>
  <c r="LO34" i="7"/>
  <c r="LP34" i="7"/>
  <c r="LN34" i="7"/>
  <c r="LM34" i="7"/>
  <c r="LL34" i="7"/>
  <c r="LJ27" i="7"/>
  <c r="LN27" i="7"/>
  <c r="LO27" i="7"/>
  <c r="LK27" i="7"/>
  <c r="LM27" i="7"/>
  <c r="LL27" i="7"/>
  <c r="LP27" i="7"/>
  <c r="EQ49" i="7"/>
  <c r="EO49" i="7"/>
  <c r="DY49" i="7"/>
  <c r="DW49" i="7"/>
  <c r="EP49" i="7"/>
  <c r="DX49" i="7"/>
  <c r="DU49" i="7"/>
  <c r="DV49" i="7"/>
  <c r="DT49" i="7"/>
  <c r="AA49" i="7"/>
  <c r="HS22" i="7"/>
  <c r="OQ49" i="7"/>
  <c r="ON49" i="7"/>
  <c r="OS49" i="7"/>
  <c r="OR49" i="7"/>
  <c r="OP49" i="7"/>
  <c r="OT49" i="7"/>
  <c r="OO49" i="7"/>
  <c r="JV31" i="7"/>
  <c r="GO59" i="7"/>
  <c r="I59" i="7"/>
  <c r="JN59" i="7"/>
  <c r="GP59" i="7"/>
  <c r="KY59" i="7"/>
  <c r="CE59" i="7"/>
  <c r="GN59" i="7"/>
  <c r="MZ59" i="7"/>
  <c r="H59" i="7"/>
  <c r="L49" i="7"/>
  <c r="U49" i="7"/>
  <c r="AJ49" i="7"/>
  <c r="J49" i="7"/>
  <c r="AF49" i="7"/>
  <c r="AK23" i="7"/>
  <c r="AK24" i="7"/>
  <c r="AK25" i="7"/>
  <c r="AK26" i="7"/>
  <c r="AK27" i="7"/>
  <c r="AK28" i="7"/>
  <c r="AK29" i="7"/>
  <c r="AK30" i="7"/>
  <c r="AK31" i="7"/>
  <c r="AK32" i="7"/>
  <c r="AK33" i="7"/>
  <c r="AK34" i="7"/>
  <c r="AK35" i="7"/>
  <c r="AK36" i="7"/>
  <c r="AK37" i="7"/>
  <c r="AK38" i="7"/>
  <c r="AK39" i="7"/>
  <c r="AK40" i="7"/>
  <c r="AK41" i="7"/>
  <c r="AK42" i="7"/>
  <c r="AK43" i="7"/>
  <c r="AK44" i="7"/>
  <c r="AK45" i="7"/>
  <c r="AK46" i="7"/>
  <c r="AK47" i="7"/>
  <c r="AK48" i="7"/>
  <c r="V49" i="7"/>
  <c r="AH49" i="7"/>
  <c r="M49" i="7"/>
  <c r="AB49" i="7"/>
  <c r="K49" i="7"/>
  <c r="AE49" i="7"/>
  <c r="N49" i="7"/>
  <c r="T49" i="7"/>
  <c r="Q49" i="7"/>
  <c r="Y49" i="7"/>
  <c r="S49" i="7"/>
  <c r="W49" i="7"/>
  <c r="AD49" i="7"/>
  <c r="P49" i="7"/>
  <c r="O49" i="7"/>
  <c r="AI49" i="7"/>
  <c r="R49" i="7"/>
  <c r="AC49" i="7"/>
  <c r="Z49" i="7"/>
  <c r="AK49" i="7"/>
  <c r="AG49" i="7"/>
  <c r="X49" i="7"/>
  <c r="JV30" i="7"/>
  <c r="JV28" i="7"/>
  <c r="JV27" i="7"/>
  <c r="JV24" i="7"/>
  <c r="JV26" i="7"/>
  <c r="JV25" i="7"/>
  <c r="JV29" i="7"/>
  <c r="DS50" i="7"/>
  <c r="LW49" i="7"/>
  <c r="LW38" i="7"/>
  <c r="LW34" i="7"/>
  <c r="JV48" i="7"/>
  <c r="LW35" i="7"/>
  <c r="LW36" i="7"/>
  <c r="LW33" i="7"/>
  <c r="LW37" i="7"/>
  <c r="RD2" i="7"/>
  <c r="AR78" i="7"/>
  <c r="RE2" i="7" s="1"/>
  <c r="JV47" i="7"/>
  <c r="PV49" i="7"/>
  <c r="E51" i="7"/>
  <c r="AK84" i="7"/>
  <c r="QX84" i="7" s="1"/>
  <c r="AK83" i="7"/>
  <c r="QX83" i="7" s="1"/>
  <c r="AK82" i="7"/>
  <c r="QX82" i="7" s="1"/>
  <c r="AK80" i="7"/>
  <c r="QX80" i="7" s="1"/>
  <c r="AK79" i="7"/>
  <c r="QX79" i="7" s="1"/>
  <c r="QX22" i="7"/>
  <c r="QX78" i="7" s="1"/>
  <c r="AL22" i="7"/>
  <c r="AJ86" i="7"/>
  <c r="JV49" i="7"/>
  <c r="J5" i="4"/>
  <c r="OL32" i="7" l="1"/>
  <c r="OL26" i="7"/>
  <c r="OL37" i="7"/>
  <c r="OL33" i="7"/>
  <c r="OL29" i="7"/>
  <c r="OL30" i="7"/>
  <c r="E198" i="7"/>
  <c r="OL162" i="7"/>
  <c r="OM162" i="7"/>
  <c r="OL31" i="7"/>
  <c r="OL51" i="7"/>
  <c r="OM51" i="7"/>
  <c r="OL38" i="7"/>
  <c r="OL36" i="7"/>
  <c r="OL34" i="7"/>
  <c r="OL35" i="7"/>
  <c r="OL28" i="7"/>
  <c r="OL27" i="7"/>
  <c r="AL161" i="7"/>
  <c r="AL156" i="7"/>
  <c r="AL157" i="7"/>
  <c r="AL158" i="7"/>
  <c r="AL159" i="7"/>
  <c r="AL160" i="7"/>
  <c r="E163" i="7"/>
  <c r="PL162" i="7"/>
  <c r="PD162" i="7"/>
  <c r="OV162" i="7"/>
  <c r="ON162" i="7"/>
  <c r="LJ162" i="7"/>
  <c r="LB162" i="7"/>
  <c r="KS162" i="7"/>
  <c r="KK162" i="7"/>
  <c r="KC162" i="7"/>
  <c r="JU162" i="7"/>
  <c r="PJ162" i="7"/>
  <c r="PB162" i="7"/>
  <c r="OT162" i="7"/>
  <c r="LP162" i="7"/>
  <c r="LH162" i="7"/>
  <c r="KZ162" i="7"/>
  <c r="KQ162" i="7"/>
  <c r="KI162" i="7"/>
  <c r="KA162" i="7"/>
  <c r="JS162" i="7"/>
  <c r="PO162" i="7"/>
  <c r="PG162" i="7"/>
  <c r="OY162" i="7"/>
  <c r="OQ162" i="7"/>
  <c r="PV162" i="7"/>
  <c r="PM162" i="7"/>
  <c r="PE162" i="7"/>
  <c r="OW162" i="7"/>
  <c r="OO162" i="7"/>
  <c r="LK162" i="7"/>
  <c r="LC162" i="7"/>
  <c r="KT162" i="7"/>
  <c r="KL162" i="7"/>
  <c r="KD162" i="7"/>
  <c r="JV162" i="7"/>
  <c r="PI162" i="7"/>
  <c r="OS162" i="7"/>
  <c r="LE162" i="7"/>
  <c r="KP162" i="7"/>
  <c r="KE162" i="7"/>
  <c r="JQ162" i="7"/>
  <c r="EO162" i="7"/>
  <c r="EG162" i="7"/>
  <c r="DY162" i="7"/>
  <c r="DQ162" i="7"/>
  <c r="DH162" i="7"/>
  <c r="CZ162" i="7"/>
  <c r="CR162" i="7"/>
  <c r="CJ162" i="7"/>
  <c r="CA162" i="7"/>
  <c r="BS162" i="7"/>
  <c r="BK162" i="7"/>
  <c r="BC162" i="7"/>
  <c r="AU162" i="7"/>
  <c r="AL162" i="7"/>
  <c r="AD162" i="7"/>
  <c r="V162" i="7"/>
  <c r="N162" i="7"/>
  <c r="PH162" i="7"/>
  <c r="OR162" i="7"/>
  <c r="LO162" i="7"/>
  <c r="LD162" i="7"/>
  <c r="KO162" i="7"/>
  <c r="KB162" i="7"/>
  <c r="JP162" i="7"/>
  <c r="EN162" i="7"/>
  <c r="EF162" i="7"/>
  <c r="DX162" i="7"/>
  <c r="DG162" i="7"/>
  <c r="CY162" i="7"/>
  <c r="CQ162" i="7"/>
  <c r="CI162" i="7"/>
  <c r="BZ162" i="7"/>
  <c r="BR162" i="7"/>
  <c r="BJ162" i="7"/>
  <c r="BB162" i="7"/>
  <c r="AK162" i="7"/>
  <c r="AC162" i="7"/>
  <c r="U162" i="7"/>
  <c r="M162" i="7"/>
  <c r="PF162" i="7"/>
  <c r="OP162" i="7"/>
  <c r="LN162" i="7"/>
  <c r="LA162" i="7"/>
  <c r="KN162" i="7"/>
  <c r="JZ162" i="7"/>
  <c r="JO162" i="7"/>
  <c r="EU162" i="7"/>
  <c r="EM162" i="7"/>
  <c r="EE162" i="7"/>
  <c r="DW162" i="7"/>
  <c r="DF162" i="7"/>
  <c r="CX162" i="7"/>
  <c r="CP162" i="7"/>
  <c r="CH162" i="7"/>
  <c r="BY162" i="7"/>
  <c r="BQ162" i="7"/>
  <c r="BI162" i="7"/>
  <c r="BA162" i="7"/>
  <c r="AJ162" i="7"/>
  <c r="AB162" i="7"/>
  <c r="T162" i="7"/>
  <c r="L162" i="7"/>
  <c r="PC162" i="7"/>
  <c r="LM162" i="7"/>
  <c r="KM162" i="7"/>
  <c r="JY162" i="7"/>
  <c r="PA162" i="7"/>
  <c r="LL162" i="7"/>
  <c r="KW162" i="7"/>
  <c r="KJ162" i="7"/>
  <c r="JX162" i="7"/>
  <c r="ES162" i="7"/>
  <c r="EK162" i="7"/>
  <c r="EC162" i="7"/>
  <c r="DU162" i="7"/>
  <c r="DD162" i="7"/>
  <c r="CV162" i="7"/>
  <c r="CN162" i="7"/>
  <c r="CF162" i="7"/>
  <c r="BW162" i="7"/>
  <c r="BO162" i="7"/>
  <c r="BG162" i="7"/>
  <c r="AY162" i="7"/>
  <c r="AH162" i="7"/>
  <c r="Z162" i="7"/>
  <c r="R162" i="7"/>
  <c r="J162" i="7"/>
  <c r="PP162" i="7"/>
  <c r="OZ162" i="7"/>
  <c r="OI162" i="7"/>
  <c r="LW162" i="7"/>
  <c r="LI162" i="7"/>
  <c r="KV162" i="7"/>
  <c r="KH162" i="7"/>
  <c r="JW162" i="7"/>
  <c r="ER162" i="7"/>
  <c r="EJ162" i="7"/>
  <c r="EB162" i="7"/>
  <c r="DT162" i="7"/>
  <c r="PN162" i="7"/>
  <c r="OX162" i="7"/>
  <c r="LG162" i="7"/>
  <c r="KU162" i="7"/>
  <c r="KG162" i="7"/>
  <c r="JT162" i="7"/>
  <c r="EQ162" i="7"/>
  <c r="EI162" i="7"/>
  <c r="EA162" i="7"/>
  <c r="DS162" i="7"/>
  <c r="DJ162" i="7"/>
  <c r="DB162" i="7"/>
  <c r="CT162" i="7"/>
  <c r="CL162" i="7"/>
  <c r="CC162" i="7"/>
  <c r="BU162" i="7"/>
  <c r="BM162" i="7"/>
  <c r="BE162" i="7"/>
  <c r="AW162" i="7"/>
  <c r="AF162" i="7"/>
  <c r="X162" i="7"/>
  <c r="P162" i="7"/>
  <c r="ED162" i="7"/>
  <c r="DC162" i="7"/>
  <c r="CG162" i="7"/>
  <c r="BL162" i="7"/>
  <c r="W162" i="7"/>
  <c r="DZ162" i="7"/>
  <c r="DA162" i="7"/>
  <c r="BH162" i="7"/>
  <c r="S162" i="7"/>
  <c r="DV162" i="7"/>
  <c r="CW162" i="7"/>
  <c r="CB162" i="7"/>
  <c r="BF162" i="7"/>
  <c r="Q162" i="7"/>
  <c r="PK162" i="7"/>
  <c r="LF162" i="7"/>
  <c r="DR162" i="7"/>
  <c r="CU162" i="7"/>
  <c r="BX162" i="7"/>
  <c r="BD162" i="7"/>
  <c r="AI162" i="7"/>
  <c r="O162" i="7"/>
  <c r="OU162" i="7"/>
  <c r="ET162" i="7"/>
  <c r="CS162" i="7"/>
  <c r="BV162" i="7"/>
  <c r="AZ162" i="7"/>
  <c r="AG162" i="7"/>
  <c r="K162" i="7"/>
  <c r="KR162" i="7"/>
  <c r="EP162" i="7"/>
  <c r="CO162" i="7"/>
  <c r="BT162" i="7"/>
  <c r="AX162" i="7"/>
  <c r="AE162" i="7"/>
  <c r="KF162" i="7"/>
  <c r="EL162" i="7"/>
  <c r="DI162" i="7"/>
  <c r="CM162" i="7"/>
  <c r="BP162" i="7"/>
  <c r="AV162" i="7"/>
  <c r="AA162" i="7"/>
  <c r="Y162" i="7"/>
  <c r="EH162" i="7"/>
  <c r="DE162" i="7"/>
  <c r="CK162" i="7"/>
  <c r="BN162" i="7"/>
  <c r="JR162" i="7"/>
  <c r="AW51" i="7"/>
  <c r="BE51" i="7"/>
  <c r="BM51" i="7"/>
  <c r="BU51" i="7"/>
  <c r="CC51" i="7"/>
  <c r="AX51" i="7"/>
  <c r="BF51" i="7"/>
  <c r="BN51" i="7"/>
  <c r="BV51" i="7"/>
  <c r="AY51" i="7"/>
  <c r="BG51" i="7"/>
  <c r="BO51" i="7"/>
  <c r="BW51" i="7"/>
  <c r="AZ51" i="7"/>
  <c r="BH51" i="7"/>
  <c r="BP51" i="7"/>
  <c r="BX51" i="7"/>
  <c r="BA51" i="7"/>
  <c r="BI51" i="7"/>
  <c r="BQ51" i="7"/>
  <c r="BY51" i="7"/>
  <c r="BB51" i="7"/>
  <c r="BJ51" i="7"/>
  <c r="BR51" i="7"/>
  <c r="BZ51" i="7"/>
  <c r="AV51" i="7"/>
  <c r="BD51" i="7"/>
  <c r="BL51" i="7"/>
  <c r="BT51" i="7"/>
  <c r="CB51" i="7"/>
  <c r="AU51" i="7"/>
  <c r="BC51" i="7"/>
  <c r="BK51" i="7"/>
  <c r="CA51" i="7"/>
  <c r="BS51" i="7"/>
  <c r="AL131" i="7"/>
  <c r="QX207" i="7"/>
  <c r="AL81" i="7"/>
  <c r="QY81" i="7" s="1"/>
  <c r="AL210" i="7"/>
  <c r="QY210" i="7" s="1"/>
  <c r="AL207" i="7"/>
  <c r="AL211" i="7"/>
  <c r="QY211" i="7" s="1"/>
  <c r="AL208" i="7"/>
  <c r="QY208" i="7" s="1"/>
  <c r="AL209" i="7"/>
  <c r="QY209" i="7" s="1"/>
  <c r="AL114" i="7"/>
  <c r="AL115" i="7"/>
  <c r="AL116" i="7"/>
  <c r="AL117" i="7"/>
  <c r="AL118" i="7"/>
  <c r="AL119" i="7"/>
  <c r="AL120" i="7"/>
  <c r="AL121" i="7"/>
  <c r="AL122" i="7"/>
  <c r="AL123" i="7"/>
  <c r="AL124" i="7"/>
  <c r="AL125" i="7"/>
  <c r="AL126" i="7"/>
  <c r="AL127" i="7"/>
  <c r="AL128" i="7"/>
  <c r="AL129" i="7"/>
  <c r="AL132" i="7"/>
  <c r="AL133" i="7"/>
  <c r="AL134" i="7"/>
  <c r="AL135" i="7"/>
  <c r="AL136" i="7"/>
  <c r="AL137" i="7"/>
  <c r="AL138" i="7"/>
  <c r="AL139" i="7"/>
  <c r="AL140" i="7"/>
  <c r="AL141" i="7"/>
  <c r="AL142" i="7"/>
  <c r="AL143" i="7"/>
  <c r="AL144" i="7"/>
  <c r="AL145" i="7"/>
  <c r="AL146" i="7"/>
  <c r="AL147" i="7"/>
  <c r="AL148" i="7"/>
  <c r="AL149" i="7"/>
  <c r="AL150" i="7"/>
  <c r="AL151" i="7"/>
  <c r="AL152" i="7"/>
  <c r="AL153" i="7"/>
  <c r="AL154" i="7"/>
  <c r="AL155" i="7"/>
  <c r="DQ32" i="7"/>
  <c r="CF26" i="7"/>
  <c r="CF27" i="7"/>
  <c r="DQ27" i="7"/>
  <c r="CF50" i="7"/>
  <c r="DQ37" i="7"/>
  <c r="CF37" i="7"/>
  <c r="DR50" i="7"/>
  <c r="DQ38" i="7"/>
  <c r="CF38" i="7"/>
  <c r="CF36" i="7"/>
  <c r="DQ36" i="7"/>
  <c r="CF33" i="7"/>
  <c r="DQ33" i="7"/>
  <c r="CF29" i="7"/>
  <c r="DQ29" i="7"/>
  <c r="DQ26" i="7"/>
  <c r="DQ50" i="7"/>
  <c r="CF32" i="7"/>
  <c r="CF31" i="7"/>
  <c r="DQ31" i="7"/>
  <c r="DQ34" i="7"/>
  <c r="CF34" i="7"/>
  <c r="CF35" i="7"/>
  <c r="DQ35" i="7"/>
  <c r="DQ30" i="7"/>
  <c r="CF30" i="7"/>
  <c r="DQ28" i="7"/>
  <c r="CF28" i="7"/>
  <c r="CJ50" i="7"/>
  <c r="CG50" i="7"/>
  <c r="DI50" i="7"/>
  <c r="CM50" i="7"/>
  <c r="KZ50" i="7"/>
  <c r="CI50" i="7"/>
  <c r="LG50" i="7"/>
  <c r="LI50" i="7"/>
  <c r="LN50" i="7"/>
  <c r="LM50" i="7"/>
  <c r="CO50" i="7"/>
  <c r="DN50" i="7"/>
  <c r="LE50" i="7"/>
  <c r="LP50" i="7"/>
  <c r="DE50" i="7"/>
  <c r="DF50" i="7"/>
  <c r="LC50" i="7"/>
  <c r="LH50" i="7"/>
  <c r="CN50" i="7"/>
  <c r="CK50" i="7"/>
  <c r="DM50" i="7"/>
  <c r="DK50" i="7"/>
  <c r="LA50" i="7"/>
  <c r="CH50" i="7"/>
  <c r="LD50" i="7"/>
  <c r="LO50" i="7"/>
  <c r="LL50" i="7"/>
  <c r="DH50" i="7"/>
  <c r="CL50" i="7"/>
  <c r="DG50" i="7"/>
  <c r="LJ50" i="7"/>
  <c r="DL50" i="7"/>
  <c r="DJ50" i="7"/>
  <c r="LB50" i="7"/>
  <c r="LF50" i="7"/>
  <c r="LK50" i="7"/>
  <c r="DT50" i="7"/>
  <c r="EQ50" i="7"/>
  <c r="DX50" i="7"/>
  <c r="DY50" i="7"/>
  <c r="DV50" i="7"/>
  <c r="DZ50" i="7"/>
  <c r="DU50" i="7"/>
  <c r="DW50" i="7"/>
  <c r="ER50" i="7"/>
  <c r="EP50" i="7"/>
  <c r="Z50" i="7"/>
  <c r="HT22" i="7"/>
  <c r="OT50" i="7"/>
  <c r="OP50" i="7"/>
  <c r="OS50" i="7"/>
  <c r="OR50" i="7"/>
  <c r="ON50" i="7"/>
  <c r="OU50" i="7"/>
  <c r="OO50" i="7"/>
  <c r="OQ50" i="7"/>
  <c r="I60" i="7"/>
  <c r="CE60" i="7"/>
  <c r="G60" i="7"/>
  <c r="GP60" i="7"/>
  <c r="GN60" i="7"/>
  <c r="GO60" i="7"/>
  <c r="KY60" i="7"/>
  <c r="JN60" i="7"/>
  <c r="H60" i="7"/>
  <c r="MZ60" i="7"/>
  <c r="U50" i="7"/>
  <c r="AG50" i="7"/>
  <c r="AF50" i="7"/>
  <c r="V50" i="7"/>
  <c r="AC50" i="7"/>
  <c r="Y50" i="7"/>
  <c r="AI50" i="7"/>
  <c r="R50" i="7"/>
  <c r="Q50" i="7"/>
  <c r="AL23" i="7"/>
  <c r="AL24" i="7"/>
  <c r="AL25" i="7"/>
  <c r="AL26" i="7"/>
  <c r="AL27" i="7"/>
  <c r="AL28" i="7"/>
  <c r="AL29" i="7"/>
  <c r="AL30" i="7"/>
  <c r="AL31" i="7"/>
  <c r="AL32" i="7"/>
  <c r="AL33" i="7"/>
  <c r="AL34" i="7"/>
  <c r="AL35" i="7"/>
  <c r="AL36" i="7"/>
  <c r="AL37" i="7"/>
  <c r="AL38" i="7"/>
  <c r="AL39" i="7"/>
  <c r="AL40" i="7"/>
  <c r="AL41" i="7"/>
  <c r="AL42" i="7"/>
  <c r="AL43" i="7"/>
  <c r="AL44" i="7"/>
  <c r="AL45" i="7"/>
  <c r="AL46" i="7"/>
  <c r="AL47" i="7"/>
  <c r="AL48" i="7"/>
  <c r="AL49" i="7"/>
  <c r="L50" i="7"/>
  <c r="J50" i="7"/>
  <c r="P50" i="7"/>
  <c r="S50" i="7"/>
  <c r="O50" i="7"/>
  <c r="AE50" i="7"/>
  <c r="N50" i="7"/>
  <c r="AD50" i="7"/>
  <c r="M50" i="7"/>
  <c r="AB50" i="7"/>
  <c r="T50" i="7"/>
  <c r="W50" i="7"/>
  <c r="AL50" i="7"/>
  <c r="K50" i="7"/>
  <c r="X50" i="7"/>
  <c r="AH50" i="7"/>
  <c r="AJ50" i="7"/>
  <c r="AK50" i="7"/>
  <c r="AA50" i="7"/>
  <c r="CF51" i="7"/>
  <c r="LW50" i="7"/>
  <c r="PV50" i="7"/>
  <c r="JV50" i="7"/>
  <c r="E52" i="7"/>
  <c r="AL84" i="7"/>
  <c r="QY84" i="7" s="1"/>
  <c r="AL83" i="7"/>
  <c r="QY83" i="7" s="1"/>
  <c r="AL82" i="7"/>
  <c r="QY82" i="7" s="1"/>
  <c r="AL80" i="7"/>
  <c r="QY80" i="7" s="1"/>
  <c r="AL79" i="7"/>
  <c r="QY79" i="7" s="1"/>
  <c r="QY22" i="7"/>
  <c r="QY78" i="7" s="1"/>
  <c r="AM22" i="7"/>
  <c r="AK86" i="7"/>
  <c r="E199" i="7" l="1"/>
  <c r="OL163" i="7"/>
  <c r="OM163" i="7"/>
  <c r="OL52" i="7"/>
  <c r="OM52" i="7"/>
  <c r="AM162" i="7"/>
  <c r="AM156" i="7"/>
  <c r="AM157" i="7"/>
  <c r="AM158" i="7"/>
  <c r="AM159" i="7"/>
  <c r="AM160" i="7"/>
  <c r="AM161" i="7"/>
  <c r="PO163" i="7"/>
  <c r="PG163" i="7"/>
  <c r="OY163" i="7"/>
  <c r="OQ163" i="7"/>
  <c r="PV163" i="7"/>
  <c r="PM163" i="7"/>
  <c r="PE163" i="7"/>
  <c r="OW163" i="7"/>
  <c r="OO163" i="7"/>
  <c r="E164" i="7"/>
  <c r="PL163" i="7"/>
  <c r="PD163" i="7"/>
  <c r="OV163" i="7"/>
  <c r="ON163" i="7"/>
  <c r="LJ163" i="7"/>
  <c r="LB163" i="7"/>
  <c r="KS163" i="7"/>
  <c r="KK163" i="7"/>
  <c r="PK163" i="7"/>
  <c r="PC163" i="7"/>
  <c r="OU163" i="7"/>
  <c r="LI163" i="7"/>
  <c r="LA163" i="7"/>
  <c r="KR163" i="7"/>
  <c r="KJ163" i="7"/>
  <c r="KB163" i="7"/>
  <c r="JT163" i="7"/>
  <c r="PQ163" i="7"/>
  <c r="PI163" i="7"/>
  <c r="PA163" i="7"/>
  <c r="OS163" i="7"/>
  <c r="PJ163" i="7"/>
  <c r="OP163" i="7"/>
  <c r="LG163" i="7"/>
  <c r="KV163" i="7"/>
  <c r="KL163" i="7"/>
  <c r="KA163" i="7"/>
  <c r="JR163" i="7"/>
  <c r="EV163" i="7"/>
  <c r="EN163" i="7"/>
  <c r="EF163" i="7"/>
  <c r="DX163" i="7"/>
  <c r="DG163" i="7"/>
  <c r="CY163" i="7"/>
  <c r="CQ163" i="7"/>
  <c r="CI163" i="7"/>
  <c r="BZ163" i="7"/>
  <c r="BR163" i="7"/>
  <c r="BJ163" i="7"/>
  <c r="BB163" i="7"/>
  <c r="AK163" i="7"/>
  <c r="AC163" i="7"/>
  <c r="U163" i="7"/>
  <c r="M163" i="7"/>
  <c r="PH163" i="7"/>
  <c r="LP163" i="7"/>
  <c r="LF163" i="7"/>
  <c r="KU163" i="7"/>
  <c r="KI163" i="7"/>
  <c r="JZ163" i="7"/>
  <c r="JQ163" i="7"/>
  <c r="EU163" i="7"/>
  <c r="EM163" i="7"/>
  <c r="PF163" i="7"/>
  <c r="LO163" i="7"/>
  <c r="LE163" i="7"/>
  <c r="KT163" i="7"/>
  <c r="KH163" i="7"/>
  <c r="JY163" i="7"/>
  <c r="JP163" i="7"/>
  <c r="ET163" i="7"/>
  <c r="EL163" i="7"/>
  <c r="ED163" i="7"/>
  <c r="DV163" i="7"/>
  <c r="DE163" i="7"/>
  <c r="CW163" i="7"/>
  <c r="CO163" i="7"/>
  <c r="CG163" i="7"/>
  <c r="BX163" i="7"/>
  <c r="BP163" i="7"/>
  <c r="BH163" i="7"/>
  <c r="AZ163" i="7"/>
  <c r="AI163" i="7"/>
  <c r="AA163" i="7"/>
  <c r="S163" i="7"/>
  <c r="K163" i="7"/>
  <c r="PB163" i="7"/>
  <c r="OI163" i="7"/>
  <c r="LN163" i="7"/>
  <c r="LD163" i="7"/>
  <c r="KQ163" i="7"/>
  <c r="KG163" i="7"/>
  <c r="JX163" i="7"/>
  <c r="JO163" i="7"/>
  <c r="OZ163" i="7"/>
  <c r="LW163" i="7"/>
  <c r="LM163" i="7"/>
  <c r="LC163" i="7"/>
  <c r="KP163" i="7"/>
  <c r="KF163" i="7"/>
  <c r="JW163" i="7"/>
  <c r="OX163" i="7"/>
  <c r="LL163" i="7"/>
  <c r="KZ163" i="7"/>
  <c r="KO163" i="7"/>
  <c r="KE163" i="7"/>
  <c r="JV163" i="7"/>
  <c r="EQ163" i="7"/>
  <c r="EI163" i="7"/>
  <c r="EA163" i="7"/>
  <c r="DS163" i="7"/>
  <c r="DJ163" i="7"/>
  <c r="DB163" i="7"/>
  <c r="CT163" i="7"/>
  <c r="CL163" i="7"/>
  <c r="CC163" i="7"/>
  <c r="BU163" i="7"/>
  <c r="BM163" i="7"/>
  <c r="BE163" i="7"/>
  <c r="AW163" i="7"/>
  <c r="AF163" i="7"/>
  <c r="X163" i="7"/>
  <c r="P163" i="7"/>
  <c r="PN163" i="7"/>
  <c r="OR163" i="7"/>
  <c r="LH163" i="7"/>
  <c r="KW163" i="7"/>
  <c r="KM163" i="7"/>
  <c r="KC163" i="7"/>
  <c r="JS163" i="7"/>
  <c r="EO163" i="7"/>
  <c r="EG163" i="7"/>
  <c r="DY163" i="7"/>
  <c r="DQ163" i="7"/>
  <c r="DH163" i="7"/>
  <c r="CZ163" i="7"/>
  <c r="CR163" i="7"/>
  <c r="CJ163" i="7"/>
  <c r="CA163" i="7"/>
  <c r="BS163" i="7"/>
  <c r="BK163" i="7"/>
  <c r="BC163" i="7"/>
  <c r="AU163" i="7"/>
  <c r="AL163" i="7"/>
  <c r="AD163" i="7"/>
  <c r="V163" i="7"/>
  <c r="N163" i="7"/>
  <c r="PP163" i="7"/>
  <c r="EP163" i="7"/>
  <c r="DW163" i="7"/>
  <c r="DI163" i="7"/>
  <c r="CS163" i="7"/>
  <c r="CB163" i="7"/>
  <c r="BL163" i="7"/>
  <c r="AV163" i="7"/>
  <c r="AG163" i="7"/>
  <c r="Q163" i="7"/>
  <c r="OT163" i="7"/>
  <c r="EK163" i="7"/>
  <c r="DU163" i="7"/>
  <c r="DF163" i="7"/>
  <c r="CP163" i="7"/>
  <c r="BY163" i="7"/>
  <c r="BI163" i="7"/>
  <c r="AE163" i="7"/>
  <c r="O163" i="7"/>
  <c r="LK163" i="7"/>
  <c r="EJ163" i="7"/>
  <c r="DT163" i="7"/>
  <c r="DD163" i="7"/>
  <c r="CN163" i="7"/>
  <c r="BW163" i="7"/>
  <c r="BG163" i="7"/>
  <c r="AB163" i="7"/>
  <c r="L163" i="7"/>
  <c r="EH163" i="7"/>
  <c r="DR163" i="7"/>
  <c r="DC163" i="7"/>
  <c r="CM163" i="7"/>
  <c r="BV163" i="7"/>
  <c r="BF163" i="7"/>
  <c r="Z163" i="7"/>
  <c r="J163" i="7"/>
  <c r="KN163" i="7"/>
  <c r="EE163" i="7"/>
  <c r="DA163" i="7"/>
  <c r="CK163" i="7"/>
  <c r="BT163" i="7"/>
  <c r="BD163" i="7"/>
  <c r="Y163" i="7"/>
  <c r="KD163" i="7"/>
  <c r="EC163" i="7"/>
  <c r="CX163" i="7"/>
  <c r="CH163" i="7"/>
  <c r="BQ163" i="7"/>
  <c r="BA163" i="7"/>
  <c r="AM163" i="7"/>
  <c r="W163" i="7"/>
  <c r="JU163" i="7"/>
  <c r="ES163" i="7"/>
  <c r="EB163" i="7"/>
  <c r="CV163" i="7"/>
  <c r="CF163" i="7"/>
  <c r="BO163" i="7"/>
  <c r="AY163" i="7"/>
  <c r="AJ163" i="7"/>
  <c r="T163" i="7"/>
  <c r="CU163" i="7"/>
  <c r="BN163" i="7"/>
  <c r="AX163" i="7"/>
  <c r="ER163" i="7"/>
  <c r="DZ163" i="7"/>
  <c r="AH163" i="7"/>
  <c r="R163" i="7"/>
  <c r="DK163" i="7"/>
  <c r="BB52" i="7"/>
  <c r="BJ52" i="7"/>
  <c r="BR52" i="7"/>
  <c r="BZ52" i="7"/>
  <c r="AU52" i="7"/>
  <c r="BC52" i="7"/>
  <c r="BK52" i="7"/>
  <c r="BS52" i="7"/>
  <c r="CA52" i="7"/>
  <c r="AV52" i="7"/>
  <c r="BD52" i="7"/>
  <c r="BL52" i="7"/>
  <c r="BT52" i="7"/>
  <c r="CB52" i="7"/>
  <c r="AW52" i="7"/>
  <c r="BE52" i="7"/>
  <c r="BM52" i="7"/>
  <c r="BU52" i="7"/>
  <c r="CC52" i="7"/>
  <c r="AX52" i="7"/>
  <c r="BF52" i="7"/>
  <c r="BN52" i="7"/>
  <c r="BV52" i="7"/>
  <c r="AY52" i="7"/>
  <c r="BG52" i="7"/>
  <c r="BO52" i="7"/>
  <c r="BW52" i="7"/>
  <c r="BA52" i="7"/>
  <c r="BI52" i="7"/>
  <c r="BQ52" i="7"/>
  <c r="BY52" i="7"/>
  <c r="AZ52" i="7"/>
  <c r="BH52" i="7"/>
  <c r="BP52" i="7"/>
  <c r="BX52" i="7"/>
  <c r="AM131" i="7"/>
  <c r="AM81" i="7"/>
  <c r="QZ81" i="7" s="1"/>
  <c r="AM210" i="7"/>
  <c r="QZ210" i="7" s="1"/>
  <c r="AM207" i="7"/>
  <c r="AM208" i="7"/>
  <c r="QZ208" i="7" s="1"/>
  <c r="AM211" i="7"/>
  <c r="QZ211" i="7" s="1"/>
  <c r="AM209" i="7"/>
  <c r="QZ209" i="7" s="1"/>
  <c r="AM114" i="7"/>
  <c r="AM115" i="7"/>
  <c r="AM116" i="7"/>
  <c r="AM117" i="7"/>
  <c r="AM118" i="7"/>
  <c r="AM119" i="7"/>
  <c r="AM120" i="7"/>
  <c r="AM121" i="7"/>
  <c r="AM122" i="7"/>
  <c r="AM123" i="7"/>
  <c r="AM124" i="7"/>
  <c r="AM125" i="7"/>
  <c r="AM126" i="7"/>
  <c r="AM127" i="7"/>
  <c r="AM128" i="7"/>
  <c r="AM129" i="7"/>
  <c r="AM132" i="7"/>
  <c r="AM133" i="7"/>
  <c r="AM134" i="7"/>
  <c r="AM135" i="7"/>
  <c r="AM136" i="7"/>
  <c r="AM137" i="7"/>
  <c r="AM138" i="7"/>
  <c r="AM139" i="7"/>
  <c r="AM140" i="7"/>
  <c r="AM141" i="7"/>
  <c r="AM142" i="7"/>
  <c r="AM143" i="7"/>
  <c r="AM144" i="7"/>
  <c r="AM145" i="7"/>
  <c r="AM146" i="7"/>
  <c r="AM147" i="7"/>
  <c r="AM148" i="7"/>
  <c r="AM149" i="7"/>
  <c r="AM150" i="7"/>
  <c r="AM151" i="7"/>
  <c r="AM152" i="7"/>
  <c r="AM153" i="7"/>
  <c r="AM154" i="7"/>
  <c r="AM155" i="7"/>
  <c r="QY207" i="7"/>
  <c r="DS51" i="7"/>
  <c r="DR51" i="7"/>
  <c r="DQ51" i="7"/>
  <c r="CL51" i="7"/>
  <c r="DN51" i="7"/>
  <c r="DG51" i="7"/>
  <c r="CK51" i="7"/>
  <c r="CO51" i="7"/>
  <c r="DL51" i="7"/>
  <c r="LE51" i="7"/>
  <c r="LN51" i="7"/>
  <c r="LL51" i="7"/>
  <c r="DF51" i="7"/>
  <c r="CM51" i="7"/>
  <c r="CJ51" i="7"/>
  <c r="CN51" i="7"/>
  <c r="LB51" i="7"/>
  <c r="LD51" i="7"/>
  <c r="LJ51" i="7"/>
  <c r="CH51" i="7"/>
  <c r="DJ51" i="7"/>
  <c r="DH51" i="7"/>
  <c r="LA51" i="7"/>
  <c r="LC51" i="7"/>
  <c r="LG51" i="7"/>
  <c r="LM51" i="7"/>
  <c r="CP51" i="7"/>
  <c r="CI51" i="7"/>
  <c r="DK51" i="7"/>
  <c r="DI51" i="7"/>
  <c r="CG51" i="7"/>
  <c r="LI51" i="7"/>
  <c r="LO51" i="7"/>
  <c r="LP51" i="7"/>
  <c r="DM51" i="7"/>
  <c r="LF51" i="7"/>
  <c r="KZ51" i="7"/>
  <c r="LH51" i="7"/>
  <c r="LK51" i="7"/>
  <c r="DV51" i="7"/>
  <c r="ES51" i="7"/>
  <c r="DW51" i="7"/>
  <c r="DZ51" i="7"/>
  <c r="EQ51" i="7"/>
  <c r="ER51" i="7"/>
  <c r="DT51" i="7"/>
  <c r="DU51" i="7"/>
  <c r="EA51" i="7"/>
  <c r="DX51" i="7"/>
  <c r="DY51" i="7"/>
  <c r="P51" i="7"/>
  <c r="HU22" i="7"/>
  <c r="OR51" i="7"/>
  <c r="ON51" i="7"/>
  <c r="AI51" i="7"/>
  <c r="OU51" i="7"/>
  <c r="OV51" i="7"/>
  <c r="AA51" i="7"/>
  <c r="AC51" i="7"/>
  <c r="OT51" i="7"/>
  <c r="OQ51" i="7"/>
  <c r="OP51" i="7"/>
  <c r="Z51" i="7"/>
  <c r="X51" i="7"/>
  <c r="L51" i="7"/>
  <c r="OO51" i="7"/>
  <c r="OS51" i="7"/>
  <c r="AB51" i="7"/>
  <c r="N51" i="7"/>
  <c r="G61" i="7"/>
  <c r="GO61" i="7"/>
  <c r="JN61" i="7"/>
  <c r="I61" i="7"/>
  <c r="H61" i="7"/>
  <c r="GN61" i="7"/>
  <c r="KY61" i="7"/>
  <c r="MZ61" i="7"/>
  <c r="GP61" i="7"/>
  <c r="CE61" i="7"/>
  <c r="R51" i="7"/>
  <c r="AM51" i="7"/>
  <c r="M51" i="7"/>
  <c r="K51" i="7"/>
  <c r="O51" i="7"/>
  <c r="AD51" i="7"/>
  <c r="Y51" i="7"/>
  <c r="V51" i="7"/>
  <c r="J51" i="7"/>
  <c r="AJ51" i="7"/>
  <c r="AE51" i="7"/>
  <c r="AL51" i="7"/>
  <c r="U51" i="7"/>
  <c r="AK51" i="7"/>
  <c r="T51" i="7"/>
  <c r="AM23" i="7"/>
  <c r="AM24" i="7"/>
  <c r="AM25" i="7"/>
  <c r="AM26" i="7"/>
  <c r="AM27" i="7"/>
  <c r="AM28" i="7"/>
  <c r="AM29" i="7"/>
  <c r="AM30" i="7"/>
  <c r="AM31" i="7"/>
  <c r="AM32" i="7"/>
  <c r="AM33" i="7"/>
  <c r="AM34" i="7"/>
  <c r="AM35" i="7"/>
  <c r="AM36" i="7"/>
  <c r="AM37" i="7"/>
  <c r="AM38" i="7"/>
  <c r="AM39" i="7"/>
  <c r="AM40" i="7"/>
  <c r="AM41" i="7"/>
  <c r="AM42" i="7"/>
  <c r="AM43" i="7"/>
  <c r="AM44" i="7"/>
  <c r="AM45" i="7"/>
  <c r="AM46" i="7"/>
  <c r="AM47" i="7"/>
  <c r="AM48" i="7"/>
  <c r="AM49" i="7"/>
  <c r="AM50" i="7"/>
  <c r="AF51" i="7"/>
  <c r="S51" i="7"/>
  <c r="W51" i="7"/>
  <c r="AH51" i="7"/>
  <c r="Q51" i="7"/>
  <c r="AG51" i="7"/>
  <c r="DR52" i="7"/>
  <c r="LW51" i="7"/>
  <c r="AL86" i="7"/>
  <c r="AM84" i="7"/>
  <c r="QZ84" i="7" s="1"/>
  <c r="AM83" i="7"/>
  <c r="QZ83" i="7" s="1"/>
  <c r="AM82" i="7"/>
  <c r="QZ82" i="7" s="1"/>
  <c r="AM80" i="7"/>
  <c r="QZ80" i="7" s="1"/>
  <c r="AM79" i="7"/>
  <c r="QZ79" i="7" s="1"/>
  <c r="AN22" i="7"/>
  <c r="QZ22" i="7"/>
  <c r="QZ78" i="7" s="1"/>
  <c r="JV51" i="7"/>
  <c r="E53" i="7"/>
  <c r="PV51" i="7"/>
  <c r="E200" i="7" l="1"/>
  <c r="OM164" i="7"/>
  <c r="OL164" i="7"/>
  <c r="OL53" i="7"/>
  <c r="OM53" i="7"/>
  <c r="AN156" i="7"/>
  <c r="AN157" i="7"/>
  <c r="AN158" i="7"/>
  <c r="AN159" i="7"/>
  <c r="AN160" i="7"/>
  <c r="AN161" i="7"/>
  <c r="AN162" i="7"/>
  <c r="AN163" i="7"/>
  <c r="D200" i="7"/>
  <c r="OU200" i="7" s="1"/>
  <c r="PO164" i="7"/>
  <c r="PG164" i="7"/>
  <c r="OY164" i="7"/>
  <c r="OQ164" i="7"/>
  <c r="PV164" i="7"/>
  <c r="PM164" i="7"/>
  <c r="PE164" i="7"/>
  <c r="OW164" i="7"/>
  <c r="OO164" i="7"/>
  <c r="PK164" i="7"/>
  <c r="PC164" i="7"/>
  <c r="OU164" i="7"/>
  <c r="LI164" i="7"/>
  <c r="LA164" i="7"/>
  <c r="KR164" i="7"/>
  <c r="KJ164" i="7"/>
  <c r="KB164" i="7"/>
  <c r="JT164" i="7"/>
  <c r="E165" i="7"/>
  <c r="PI164" i="7"/>
  <c r="OV164" i="7"/>
  <c r="OI164" i="7"/>
  <c r="LH164" i="7"/>
  <c r="KO164" i="7"/>
  <c r="KF164" i="7"/>
  <c r="JW164" i="7"/>
  <c r="EQ164" i="7"/>
  <c r="EI164" i="7"/>
  <c r="EA164" i="7"/>
  <c r="DS164" i="7"/>
  <c r="DJ164" i="7"/>
  <c r="DB164" i="7"/>
  <c r="CT164" i="7"/>
  <c r="CL164" i="7"/>
  <c r="CC164" i="7"/>
  <c r="BU164" i="7"/>
  <c r="BM164" i="7"/>
  <c r="BE164" i="7"/>
  <c r="AW164" i="7"/>
  <c r="AN164" i="7"/>
  <c r="AF164" i="7"/>
  <c r="X164" i="7"/>
  <c r="P164" i="7"/>
  <c r="PH164" i="7"/>
  <c r="OT164" i="7"/>
  <c r="LP164" i="7"/>
  <c r="LG164" i="7"/>
  <c r="KW164" i="7"/>
  <c r="KN164" i="7"/>
  <c r="KE164" i="7"/>
  <c r="JV164" i="7"/>
  <c r="EP164" i="7"/>
  <c r="EH164" i="7"/>
  <c r="DZ164" i="7"/>
  <c r="DR164" i="7"/>
  <c r="DI164" i="7"/>
  <c r="DA164" i="7"/>
  <c r="CS164" i="7"/>
  <c r="CK164" i="7"/>
  <c r="CB164" i="7"/>
  <c r="BT164" i="7"/>
  <c r="PR164" i="7"/>
  <c r="PF164" i="7"/>
  <c r="OS164" i="7"/>
  <c r="LO164" i="7"/>
  <c r="LF164" i="7"/>
  <c r="KV164" i="7"/>
  <c r="KM164" i="7"/>
  <c r="KD164" i="7"/>
  <c r="JU164" i="7"/>
  <c r="EW164" i="7"/>
  <c r="EO164" i="7"/>
  <c r="EG164" i="7"/>
  <c r="DY164" i="7"/>
  <c r="DQ164" i="7"/>
  <c r="DH164" i="7"/>
  <c r="CZ164" i="7"/>
  <c r="CR164" i="7"/>
  <c r="CJ164" i="7"/>
  <c r="CA164" i="7"/>
  <c r="BS164" i="7"/>
  <c r="BK164" i="7"/>
  <c r="BC164" i="7"/>
  <c r="AU164" i="7"/>
  <c r="AL164" i="7"/>
  <c r="AD164" i="7"/>
  <c r="V164" i="7"/>
  <c r="N164" i="7"/>
  <c r="PQ164" i="7"/>
  <c r="PD164" i="7"/>
  <c r="OR164" i="7"/>
  <c r="LW164" i="7"/>
  <c r="LN164" i="7"/>
  <c r="LE164" i="7"/>
  <c r="KU164" i="7"/>
  <c r="KL164" i="7"/>
  <c r="KC164" i="7"/>
  <c r="JS164" i="7"/>
  <c r="EV164" i="7"/>
  <c r="EN164" i="7"/>
  <c r="EF164" i="7"/>
  <c r="DX164" i="7"/>
  <c r="DG164" i="7"/>
  <c r="CY164" i="7"/>
  <c r="CQ164" i="7"/>
  <c r="CI164" i="7"/>
  <c r="BZ164" i="7"/>
  <c r="BR164" i="7"/>
  <c r="BJ164" i="7"/>
  <c r="BB164" i="7"/>
  <c r="AK164" i="7"/>
  <c r="AC164" i="7"/>
  <c r="U164" i="7"/>
  <c r="M164" i="7"/>
  <c r="PP164" i="7"/>
  <c r="PB164" i="7"/>
  <c r="OP164" i="7"/>
  <c r="LM164" i="7"/>
  <c r="LD164" i="7"/>
  <c r="KT164" i="7"/>
  <c r="KK164" i="7"/>
  <c r="KA164" i="7"/>
  <c r="JR164" i="7"/>
  <c r="EU164" i="7"/>
  <c r="EM164" i="7"/>
  <c r="EE164" i="7"/>
  <c r="DW164" i="7"/>
  <c r="DF164" i="7"/>
  <c r="CX164" i="7"/>
  <c r="CP164" i="7"/>
  <c r="CH164" i="7"/>
  <c r="BY164" i="7"/>
  <c r="BQ164" i="7"/>
  <c r="BI164" i="7"/>
  <c r="BA164" i="7"/>
  <c r="AJ164" i="7"/>
  <c r="AB164" i="7"/>
  <c r="T164" i="7"/>
  <c r="L164" i="7"/>
  <c r="PN164" i="7"/>
  <c r="PA164" i="7"/>
  <c r="ON164" i="7"/>
  <c r="LL164" i="7"/>
  <c r="LC164" i="7"/>
  <c r="KS164" i="7"/>
  <c r="KI164" i="7"/>
  <c r="JZ164" i="7"/>
  <c r="JQ164" i="7"/>
  <c r="ET164" i="7"/>
  <c r="EL164" i="7"/>
  <c r="ED164" i="7"/>
  <c r="DV164" i="7"/>
  <c r="PL164" i="7"/>
  <c r="OZ164" i="7"/>
  <c r="LK164" i="7"/>
  <c r="LB164" i="7"/>
  <c r="KQ164" i="7"/>
  <c r="KH164" i="7"/>
  <c r="JY164" i="7"/>
  <c r="JP164" i="7"/>
  <c r="ES164" i="7"/>
  <c r="EK164" i="7"/>
  <c r="EC164" i="7"/>
  <c r="DU164" i="7"/>
  <c r="DL164" i="7"/>
  <c r="DD164" i="7"/>
  <c r="CV164" i="7"/>
  <c r="CN164" i="7"/>
  <c r="CF164" i="7"/>
  <c r="BW164" i="7"/>
  <c r="BO164" i="7"/>
  <c r="BG164" i="7"/>
  <c r="AY164" i="7"/>
  <c r="AH164" i="7"/>
  <c r="Z164" i="7"/>
  <c r="R164" i="7"/>
  <c r="J164" i="7"/>
  <c r="OX164" i="7"/>
  <c r="CG164" i="7"/>
  <c r="BF164" i="7"/>
  <c r="AM164" i="7"/>
  <c r="Q164" i="7"/>
  <c r="LJ164" i="7"/>
  <c r="DK164" i="7"/>
  <c r="BD164" i="7"/>
  <c r="AI164" i="7"/>
  <c r="O164" i="7"/>
  <c r="KZ164" i="7"/>
  <c r="DE164" i="7"/>
  <c r="BX164" i="7"/>
  <c r="AZ164" i="7"/>
  <c r="AG164" i="7"/>
  <c r="K164" i="7"/>
  <c r="DC164" i="7"/>
  <c r="BV164" i="7"/>
  <c r="AX164" i="7"/>
  <c r="AE164" i="7"/>
  <c r="KP164" i="7"/>
  <c r="ER164" i="7"/>
  <c r="CW164" i="7"/>
  <c r="BP164" i="7"/>
  <c r="AV164" i="7"/>
  <c r="AA164" i="7"/>
  <c r="KG164" i="7"/>
  <c r="EJ164" i="7"/>
  <c r="CU164" i="7"/>
  <c r="BN164" i="7"/>
  <c r="Y164" i="7"/>
  <c r="PJ164" i="7"/>
  <c r="JO164" i="7"/>
  <c r="DT164" i="7"/>
  <c r="CM164" i="7"/>
  <c r="BH164" i="7"/>
  <c r="S164" i="7"/>
  <c r="BL164" i="7"/>
  <c r="JX164" i="7"/>
  <c r="W164" i="7"/>
  <c r="EB164" i="7"/>
  <c r="CO164" i="7"/>
  <c r="AY53" i="7"/>
  <c r="BG53" i="7"/>
  <c r="BO53" i="7"/>
  <c r="BW53" i="7"/>
  <c r="AZ53" i="7"/>
  <c r="BH53" i="7"/>
  <c r="BP53" i="7"/>
  <c r="BX53" i="7"/>
  <c r="BA53" i="7"/>
  <c r="BI53" i="7"/>
  <c r="BQ53" i="7"/>
  <c r="BY53" i="7"/>
  <c r="BB53" i="7"/>
  <c r="BJ53" i="7"/>
  <c r="BR53" i="7"/>
  <c r="BZ53" i="7"/>
  <c r="AU53" i="7"/>
  <c r="BC53" i="7"/>
  <c r="BK53" i="7"/>
  <c r="BS53" i="7"/>
  <c r="CA53" i="7"/>
  <c r="AV53" i="7"/>
  <c r="BD53" i="7"/>
  <c r="BL53" i="7"/>
  <c r="BT53" i="7"/>
  <c r="CB53" i="7"/>
  <c r="AX53" i="7"/>
  <c r="BF53" i="7"/>
  <c r="BN53" i="7"/>
  <c r="BV53" i="7"/>
  <c r="CC53" i="7"/>
  <c r="AW53" i="7"/>
  <c r="BM53" i="7"/>
  <c r="BE53" i="7"/>
  <c r="BU53" i="7"/>
  <c r="AN131" i="7"/>
  <c r="AN81" i="7"/>
  <c r="RA81" i="7" s="1"/>
  <c r="AN211" i="7"/>
  <c r="RA211" i="7" s="1"/>
  <c r="AN208" i="7"/>
  <c r="RA208" i="7" s="1"/>
  <c r="AN209" i="7"/>
  <c r="RA209" i="7" s="1"/>
  <c r="AN207" i="7"/>
  <c r="AN210" i="7"/>
  <c r="RA210" i="7" s="1"/>
  <c r="AN114" i="7"/>
  <c r="AN115" i="7"/>
  <c r="AN116" i="7"/>
  <c r="AN117" i="7"/>
  <c r="AN118" i="7"/>
  <c r="AN119" i="7"/>
  <c r="AN120" i="7"/>
  <c r="AN121" i="7"/>
  <c r="AN122" i="7"/>
  <c r="AN123" i="7"/>
  <c r="AN124" i="7"/>
  <c r="AN125" i="7"/>
  <c r="AN126" i="7"/>
  <c r="AN127" i="7"/>
  <c r="AN128" i="7"/>
  <c r="AN129" i="7"/>
  <c r="AN132" i="7"/>
  <c r="AN133" i="7"/>
  <c r="AN134" i="7"/>
  <c r="AN135" i="7"/>
  <c r="AN136" i="7"/>
  <c r="AN137" i="7"/>
  <c r="AN138" i="7"/>
  <c r="AN139" i="7"/>
  <c r="AN140" i="7"/>
  <c r="AN141" i="7"/>
  <c r="AN142" i="7"/>
  <c r="AN143" i="7"/>
  <c r="AN144" i="7"/>
  <c r="AN145" i="7"/>
  <c r="AN146" i="7"/>
  <c r="AN147" i="7"/>
  <c r="AN148" i="7"/>
  <c r="AN149" i="7"/>
  <c r="AN150" i="7"/>
  <c r="AN151" i="7"/>
  <c r="AN152" i="7"/>
  <c r="AN153" i="7"/>
  <c r="AN154" i="7"/>
  <c r="AN155" i="7"/>
  <c r="QZ207" i="7"/>
  <c r="DQ52" i="7"/>
  <c r="DS52" i="7"/>
  <c r="CF52" i="7"/>
  <c r="CH52" i="7"/>
  <c r="DL52" i="7"/>
  <c r="DM52" i="7"/>
  <c r="CM52" i="7"/>
  <c r="CQ52" i="7"/>
  <c r="LF52" i="7"/>
  <c r="LD52" i="7"/>
  <c r="LO52" i="7"/>
  <c r="DJ52" i="7"/>
  <c r="KZ52" i="7"/>
  <c r="LH52" i="7"/>
  <c r="LL52" i="7"/>
  <c r="DH52" i="7"/>
  <c r="LA52" i="7"/>
  <c r="DN52" i="7"/>
  <c r="LP52" i="7"/>
  <c r="CJ52" i="7"/>
  <c r="CN52" i="7"/>
  <c r="CI52" i="7"/>
  <c r="CL52" i="7"/>
  <c r="DK52" i="7"/>
  <c r="DG52" i="7"/>
  <c r="LC52" i="7"/>
  <c r="LG52" i="7"/>
  <c r="LE52" i="7"/>
  <c r="LK52" i="7"/>
  <c r="LM52" i="7"/>
  <c r="CG52" i="7"/>
  <c r="CO52" i="7"/>
  <c r="LB52" i="7"/>
  <c r="LN52" i="7"/>
  <c r="CK52" i="7"/>
  <c r="DI52" i="7"/>
  <c r="CP52" i="7"/>
  <c r="LI52" i="7"/>
  <c r="LJ52" i="7"/>
  <c r="DZ52" i="7"/>
  <c r="ET52" i="7"/>
  <c r="DT52" i="7"/>
  <c r="EB52" i="7"/>
  <c r="DX52" i="7"/>
  <c r="DY52" i="7"/>
  <c r="DU52" i="7"/>
  <c r="DV52" i="7"/>
  <c r="DW52" i="7"/>
  <c r="ES52" i="7"/>
  <c r="EA52" i="7"/>
  <c r="ER52" i="7"/>
  <c r="K52" i="7"/>
  <c r="HV22" i="7"/>
  <c r="OP52" i="7"/>
  <c r="OO52" i="7"/>
  <c r="OU52" i="7"/>
  <c r="OT52" i="7"/>
  <c r="OR52" i="7"/>
  <c r="ON52" i="7"/>
  <c r="OS52" i="7"/>
  <c r="OV52" i="7"/>
  <c r="OW52" i="7"/>
  <c r="OQ52" i="7"/>
  <c r="I62" i="7"/>
  <c r="MZ62" i="7"/>
  <c r="G62" i="7"/>
  <c r="JN62" i="7"/>
  <c r="GO62" i="7"/>
  <c r="H62" i="7"/>
  <c r="CE62" i="7"/>
  <c r="GP62" i="7"/>
  <c r="GN62" i="7"/>
  <c r="KY62" i="7"/>
  <c r="AE52" i="7"/>
  <c r="R52" i="7"/>
  <c r="AK52" i="7"/>
  <c r="T52" i="7"/>
  <c r="AN52" i="7"/>
  <c r="X52" i="7"/>
  <c r="W52" i="7"/>
  <c r="AH52" i="7"/>
  <c r="U52" i="7"/>
  <c r="P52" i="7"/>
  <c r="S52" i="7"/>
  <c r="J52" i="7"/>
  <c r="Q52" i="7"/>
  <c r="N52" i="7"/>
  <c r="Z52" i="7"/>
  <c r="M52" i="7"/>
  <c r="AC52" i="7"/>
  <c r="L52" i="7"/>
  <c r="AF52" i="7"/>
  <c r="O52" i="7"/>
  <c r="AA52" i="7"/>
  <c r="AD52" i="7"/>
  <c r="V52" i="7"/>
  <c r="AG52" i="7"/>
  <c r="AJ52" i="7"/>
  <c r="AN23" i="7"/>
  <c r="AN24" i="7"/>
  <c r="AN25" i="7"/>
  <c r="AN26" i="7"/>
  <c r="AN27" i="7"/>
  <c r="AN28" i="7"/>
  <c r="AN29" i="7"/>
  <c r="AN30" i="7"/>
  <c r="AN31" i="7"/>
  <c r="AN32" i="7"/>
  <c r="AN33" i="7"/>
  <c r="AN34" i="7"/>
  <c r="AN35" i="7"/>
  <c r="AN36" i="7"/>
  <c r="AN37" i="7"/>
  <c r="AN38" i="7"/>
  <c r="AN39" i="7"/>
  <c r="AN40" i="7"/>
  <c r="AN41" i="7"/>
  <c r="AN42" i="7"/>
  <c r="AN43" i="7"/>
  <c r="AN44" i="7"/>
  <c r="AN45" i="7"/>
  <c r="AN46" i="7"/>
  <c r="AN47" i="7"/>
  <c r="AN48" i="7"/>
  <c r="AN49" i="7"/>
  <c r="AN50" i="7"/>
  <c r="AN51" i="7"/>
  <c r="AI52" i="7"/>
  <c r="AM52" i="7"/>
  <c r="AL52" i="7"/>
  <c r="Y52" i="7"/>
  <c r="AB52" i="7"/>
  <c r="DS53" i="7"/>
  <c r="LW46" i="7"/>
  <c r="LW45" i="7"/>
  <c r="LW39" i="7"/>
  <c r="LW44" i="7"/>
  <c r="LW41" i="7"/>
  <c r="LW52" i="7"/>
  <c r="LW43" i="7"/>
  <c r="LW42" i="7"/>
  <c r="PV52" i="7"/>
  <c r="JV52" i="7"/>
  <c r="E54" i="7"/>
  <c r="AM86" i="7"/>
  <c r="AN84" i="7"/>
  <c r="RA84" i="7" s="1"/>
  <c r="AN83" i="7"/>
  <c r="RA83" i="7" s="1"/>
  <c r="AN82" i="7"/>
  <c r="RA82" i="7" s="1"/>
  <c r="AN80" i="7"/>
  <c r="RA80" i="7" s="1"/>
  <c r="AN79" i="7"/>
  <c r="RA79" i="7" s="1"/>
  <c r="RA22" i="7"/>
  <c r="RA78" i="7" s="1"/>
  <c r="AO22" i="7"/>
  <c r="AO164" i="7" s="1"/>
  <c r="OM165" i="7" l="1"/>
  <c r="OL165" i="7"/>
  <c r="OL54" i="7"/>
  <c r="OM54" i="7"/>
  <c r="OM200" i="7"/>
  <c r="OL200" i="7"/>
  <c r="CB200" i="7"/>
  <c r="CC200" i="7"/>
  <c r="AO156" i="7"/>
  <c r="AO157" i="7"/>
  <c r="AO158" i="7"/>
  <c r="AO159" i="7"/>
  <c r="AO160" i="7"/>
  <c r="AO161" i="7"/>
  <c r="AO162" i="7"/>
  <c r="AO163" i="7"/>
  <c r="E201" i="7"/>
  <c r="D171" i="7"/>
  <c r="D168" i="7"/>
  <c r="OL168" i="7" s="1"/>
  <c r="D172" i="7"/>
  <c r="D170" i="7"/>
  <c r="D173" i="7"/>
  <c r="D174" i="7"/>
  <c r="D167" i="7"/>
  <c r="D175" i="7"/>
  <c r="D169" i="7"/>
  <c r="D176" i="7"/>
  <c r="D177" i="7"/>
  <c r="D178" i="7"/>
  <c r="D179" i="7"/>
  <c r="D180" i="7"/>
  <c r="D181" i="7"/>
  <c r="D182" i="7"/>
  <c r="D183" i="7"/>
  <c r="D184" i="7"/>
  <c r="D185" i="7"/>
  <c r="D186" i="7"/>
  <c r="D187" i="7"/>
  <c r="D188" i="7"/>
  <c r="D189" i="7"/>
  <c r="D190" i="7"/>
  <c r="D191" i="7"/>
  <c r="D192" i="7"/>
  <c r="D193" i="7"/>
  <c r="D194" i="7"/>
  <c r="D195" i="7"/>
  <c r="D196" i="7"/>
  <c r="D197" i="7"/>
  <c r="D198" i="7"/>
  <c r="D199" i="7"/>
  <c r="CT200" i="7"/>
  <c r="DE200" i="7"/>
  <c r="BB200" i="7"/>
  <c r="CO200" i="7"/>
  <c r="AK200" i="7"/>
  <c r="BG200" i="7"/>
  <c r="AU200" i="7"/>
  <c r="LO200" i="7"/>
  <c r="PC200" i="7"/>
  <c r="DW200" i="7"/>
  <c r="X200" i="7"/>
  <c r="AF200" i="7"/>
  <c r="DC200" i="7"/>
  <c r="OQ200" i="7"/>
  <c r="BL200" i="7"/>
  <c r="KW200" i="7"/>
  <c r="S200" i="7"/>
  <c r="CX200" i="7"/>
  <c r="AV200" i="7"/>
  <c r="DS200" i="7"/>
  <c r="BF200" i="7"/>
  <c r="EC200" i="7"/>
  <c r="BP200" i="7"/>
  <c r="EM200" i="7"/>
  <c r="PH200" i="7"/>
  <c r="OX200" i="7"/>
  <c r="PA200" i="7"/>
  <c r="LD200" i="7"/>
  <c r="BC200" i="7"/>
  <c r="DQ200" i="7"/>
  <c r="OV200" i="7"/>
  <c r="KJ200" i="7"/>
  <c r="PK200" i="7"/>
  <c r="BR200" i="7"/>
  <c r="W200" i="7"/>
  <c r="LG200" i="7"/>
  <c r="ER200" i="7"/>
  <c r="K200" i="7"/>
  <c r="LP200" i="7"/>
  <c r="DT200" i="7"/>
  <c r="ED200" i="7"/>
  <c r="OO200" i="7"/>
  <c r="OR200" i="7"/>
  <c r="KT200" i="7"/>
  <c r="DH200" i="7"/>
  <c r="KB200" i="7"/>
  <c r="LJ200" i="7"/>
  <c r="EP200" i="7"/>
  <c r="JY200" i="7"/>
  <c r="AO200" i="7"/>
  <c r="DL200" i="7"/>
  <c r="BA200" i="7"/>
  <c r="DX200" i="7"/>
  <c r="PQ200" i="7"/>
  <c r="BU200" i="7"/>
  <c r="LN200" i="7"/>
  <c r="AA200" i="7"/>
  <c r="DG200" i="7"/>
  <c r="BE200" i="7"/>
  <c r="EB200" i="7"/>
  <c r="BO200" i="7"/>
  <c r="EL200" i="7"/>
  <c r="PF200" i="7"/>
  <c r="BY200" i="7"/>
  <c r="PG200" i="7"/>
  <c r="JQ200" i="7"/>
  <c r="PJ200" i="7"/>
  <c r="LM200" i="7"/>
  <c r="OI200" i="7"/>
  <c r="BK200" i="7"/>
  <c r="DY200" i="7"/>
  <c r="PE200" i="7"/>
  <c r="KR200" i="7"/>
  <c r="BI200" i="7"/>
  <c r="DD200" i="7"/>
  <c r="AY200" i="7"/>
  <c r="DV200" i="7"/>
  <c r="BJ200" i="7"/>
  <c r="EH200" i="7"/>
  <c r="J200" i="7"/>
  <c r="CN200" i="7"/>
  <c r="AJ200" i="7"/>
  <c r="DR200" i="7"/>
  <c r="BN200" i="7"/>
  <c r="EK200" i="7"/>
  <c r="OZ200" i="7"/>
  <c r="BX200" i="7"/>
  <c r="EV200" i="7"/>
  <c r="JS200" i="7"/>
  <c r="N200" i="7"/>
  <c r="CI200" i="7"/>
  <c r="JV200" i="7"/>
  <c r="PP200" i="7"/>
  <c r="JZ200" i="7"/>
  <c r="OS200" i="7"/>
  <c r="OT200" i="7"/>
  <c r="BS200" i="7"/>
  <c r="EG200" i="7"/>
  <c r="JU200" i="7"/>
  <c r="PN200" i="7"/>
  <c r="LA200" i="7"/>
  <c r="CU200" i="7"/>
  <c r="AH200" i="7"/>
  <c r="KE200" i="7"/>
  <c r="DI200" i="7"/>
  <c r="AW200" i="7"/>
  <c r="AZ200" i="7"/>
  <c r="P200" i="7"/>
  <c r="AG200" i="7"/>
  <c r="BH200" i="7"/>
  <c r="EE200" i="7"/>
  <c r="ON200" i="7"/>
  <c r="BT200" i="7"/>
  <c r="EQ200" i="7"/>
  <c r="KC200" i="7"/>
  <c r="R200" i="7"/>
  <c r="CW200" i="7"/>
  <c r="BD200" i="7"/>
  <c r="EA200" i="7"/>
  <c r="OY200" i="7"/>
  <c r="BW200" i="7"/>
  <c r="EU200" i="7"/>
  <c r="JP200" i="7"/>
  <c r="M200" i="7"/>
  <c r="CH200" i="7"/>
  <c r="KL200" i="7"/>
  <c r="V200" i="7"/>
  <c r="CS200" i="7"/>
  <c r="KN200" i="7"/>
  <c r="JW200" i="7"/>
  <c r="ET200" i="7"/>
  <c r="KI200" i="7"/>
  <c r="PB200" i="7"/>
  <c r="PD200" i="7"/>
  <c r="CA200" i="7"/>
  <c r="EO200" i="7"/>
  <c r="KD200" i="7"/>
  <c r="LI200" i="7"/>
  <c r="CL200" i="7"/>
  <c r="EN200" i="7"/>
  <c r="DF200" i="7"/>
  <c r="KH200" i="7"/>
  <c r="AE200" i="7"/>
  <c r="KS200" i="7"/>
  <c r="BQ200" i="7"/>
  <c r="PI200" i="7"/>
  <c r="KU200" i="7"/>
  <c r="BM200" i="7"/>
  <c r="L200" i="7"/>
  <c r="CQ200" i="7"/>
  <c r="LB200" i="7"/>
  <c r="KF200" i="7"/>
  <c r="JR200" i="7"/>
  <c r="PM200" i="7"/>
  <c r="EW200" i="7"/>
  <c r="KM200" i="7"/>
  <c r="EF200" i="7"/>
  <c r="OP200" i="7"/>
  <c r="BZ200" i="7"/>
  <c r="JX200" i="7"/>
  <c r="Q200" i="7"/>
  <c r="CM200" i="7"/>
  <c r="LK200" i="7"/>
  <c r="AI200" i="7"/>
  <c r="DZ200" i="7"/>
  <c r="OW200" i="7"/>
  <c r="BV200" i="7"/>
  <c r="ES200" i="7"/>
  <c r="JO200" i="7"/>
  <c r="T200" i="7"/>
  <c r="CP200" i="7"/>
  <c r="KZ200" i="7"/>
  <c r="AC200" i="7"/>
  <c r="DA200" i="7"/>
  <c r="AN200" i="7"/>
  <c r="DK200" i="7"/>
  <c r="LW200" i="7"/>
  <c r="KO200" i="7"/>
  <c r="LC200" i="7"/>
  <c r="KA200" i="7"/>
  <c r="PV200" i="7"/>
  <c r="AD200" i="7"/>
  <c r="CR200" i="7"/>
  <c r="KV200" i="7"/>
  <c r="KQ200" i="7"/>
  <c r="Z200" i="7"/>
  <c r="EJ200" i="7"/>
  <c r="CG200" i="7"/>
  <c r="U200" i="7"/>
  <c r="DB200" i="7"/>
  <c r="LE200" i="7"/>
  <c r="PL200" i="7"/>
  <c r="CJ200" i="7"/>
  <c r="PO200" i="7"/>
  <c r="O200" i="7"/>
  <c r="CK200" i="7"/>
  <c r="KP200" i="7"/>
  <c r="Y200" i="7"/>
  <c r="CV200" i="7"/>
  <c r="EI200" i="7"/>
  <c r="PR200" i="7"/>
  <c r="CF200" i="7"/>
  <c r="KG200" i="7"/>
  <c r="AB200" i="7"/>
  <c r="CY200" i="7"/>
  <c r="AM200" i="7"/>
  <c r="DJ200" i="7"/>
  <c r="AX200" i="7"/>
  <c r="DU200" i="7"/>
  <c r="LH200" i="7"/>
  <c r="LL200" i="7"/>
  <c r="KK200" i="7"/>
  <c r="AL200" i="7"/>
  <c r="CZ200" i="7"/>
  <c r="LF200" i="7"/>
  <c r="JT200" i="7"/>
  <c r="PR165" i="7"/>
  <c r="PJ165" i="7"/>
  <c r="PB165" i="7"/>
  <c r="OT165" i="7"/>
  <c r="LP165" i="7"/>
  <c r="LH165" i="7"/>
  <c r="KZ165" i="7"/>
  <c r="KQ165" i="7"/>
  <c r="KI165" i="7"/>
  <c r="KA165" i="7"/>
  <c r="JS165" i="7"/>
  <c r="EQ165" i="7"/>
  <c r="EI165" i="7"/>
  <c r="EA165" i="7"/>
  <c r="DS165" i="7"/>
  <c r="DJ165" i="7"/>
  <c r="DB165" i="7"/>
  <c r="CT165" i="7"/>
  <c r="CL165" i="7"/>
  <c r="CC165" i="7"/>
  <c r="BU165" i="7"/>
  <c r="BM165" i="7"/>
  <c r="BE165" i="7"/>
  <c r="AW165" i="7"/>
  <c r="AN165" i="7"/>
  <c r="AF165" i="7"/>
  <c r="X165" i="7"/>
  <c r="P165" i="7"/>
  <c r="PQ165" i="7"/>
  <c r="PI165" i="7"/>
  <c r="PA165" i="7"/>
  <c r="OS165" i="7"/>
  <c r="LW165" i="7"/>
  <c r="LO165" i="7"/>
  <c r="LG165" i="7"/>
  <c r="KP165" i="7"/>
  <c r="KH165" i="7"/>
  <c r="JZ165" i="7"/>
  <c r="JR165" i="7"/>
  <c r="PP165" i="7"/>
  <c r="PH165" i="7"/>
  <c r="OZ165" i="7"/>
  <c r="OR165" i="7"/>
  <c r="OI165" i="7"/>
  <c r="LN165" i="7"/>
  <c r="LF165" i="7"/>
  <c r="KW165" i="7"/>
  <c r="KO165" i="7"/>
  <c r="KG165" i="7"/>
  <c r="JY165" i="7"/>
  <c r="JQ165" i="7"/>
  <c r="EW165" i="7"/>
  <c r="EO165" i="7"/>
  <c r="EG165" i="7"/>
  <c r="DY165" i="7"/>
  <c r="DQ165" i="7"/>
  <c r="DH165" i="7"/>
  <c r="CZ165" i="7"/>
  <c r="CR165" i="7"/>
  <c r="CJ165" i="7"/>
  <c r="CA165" i="7"/>
  <c r="BS165" i="7"/>
  <c r="BK165" i="7"/>
  <c r="BC165" i="7"/>
  <c r="AU165" i="7"/>
  <c r="AL165" i="7"/>
  <c r="AD165" i="7"/>
  <c r="V165" i="7"/>
  <c r="N165" i="7"/>
  <c r="PO165" i="7"/>
  <c r="PG165" i="7"/>
  <c r="OY165" i="7"/>
  <c r="OQ165" i="7"/>
  <c r="LM165" i="7"/>
  <c r="LE165" i="7"/>
  <c r="KV165" i="7"/>
  <c r="KN165" i="7"/>
  <c r="KF165" i="7"/>
  <c r="JX165" i="7"/>
  <c r="JP165" i="7"/>
  <c r="EV165" i="7"/>
  <c r="EN165" i="7"/>
  <c r="EF165" i="7"/>
  <c r="DX165" i="7"/>
  <c r="DG165" i="7"/>
  <c r="CY165" i="7"/>
  <c r="CQ165" i="7"/>
  <c r="CI165" i="7"/>
  <c r="BZ165" i="7"/>
  <c r="BR165" i="7"/>
  <c r="BJ165" i="7"/>
  <c r="BB165" i="7"/>
  <c r="PN165" i="7"/>
  <c r="PF165" i="7"/>
  <c r="OX165" i="7"/>
  <c r="OP165" i="7"/>
  <c r="LL165" i="7"/>
  <c r="LD165" i="7"/>
  <c r="KU165" i="7"/>
  <c r="KM165" i="7"/>
  <c r="KE165" i="7"/>
  <c r="JW165" i="7"/>
  <c r="JO165" i="7"/>
  <c r="EU165" i="7"/>
  <c r="EM165" i="7"/>
  <c r="EE165" i="7"/>
  <c r="DW165" i="7"/>
  <c r="DF165" i="7"/>
  <c r="CX165" i="7"/>
  <c r="CP165" i="7"/>
  <c r="CH165" i="7"/>
  <c r="BY165" i="7"/>
  <c r="BQ165" i="7"/>
  <c r="BI165" i="7"/>
  <c r="BA165" i="7"/>
  <c r="AJ165" i="7"/>
  <c r="AB165" i="7"/>
  <c r="T165" i="7"/>
  <c r="L165" i="7"/>
  <c r="PV165" i="7"/>
  <c r="PM165" i="7"/>
  <c r="PE165" i="7"/>
  <c r="OW165" i="7"/>
  <c r="OO165" i="7"/>
  <c r="LK165" i="7"/>
  <c r="LC165" i="7"/>
  <c r="KT165" i="7"/>
  <c r="KL165" i="7"/>
  <c r="KD165" i="7"/>
  <c r="JV165" i="7"/>
  <c r="PS165" i="7"/>
  <c r="PK165" i="7"/>
  <c r="PC165" i="7"/>
  <c r="OU165" i="7"/>
  <c r="LI165" i="7"/>
  <c r="LA165" i="7"/>
  <c r="KR165" i="7"/>
  <c r="KJ165" i="7"/>
  <c r="KB165" i="7"/>
  <c r="JT165" i="7"/>
  <c r="ER165" i="7"/>
  <c r="EJ165" i="7"/>
  <c r="EB165" i="7"/>
  <c r="DT165" i="7"/>
  <c r="DK165" i="7"/>
  <c r="DC165" i="7"/>
  <c r="CU165" i="7"/>
  <c r="CM165" i="7"/>
  <c r="ON165" i="7"/>
  <c r="KK165" i="7"/>
  <c r="EX165" i="7"/>
  <c r="EC165" i="7"/>
  <c r="DI165" i="7"/>
  <c r="CN165" i="7"/>
  <c r="BV165" i="7"/>
  <c r="BF165" i="7"/>
  <c r="AC165" i="7"/>
  <c r="Q165" i="7"/>
  <c r="KC165" i="7"/>
  <c r="ET165" i="7"/>
  <c r="DZ165" i="7"/>
  <c r="DE165" i="7"/>
  <c r="CK165" i="7"/>
  <c r="BT165" i="7"/>
  <c r="BD165" i="7"/>
  <c r="AO165" i="7"/>
  <c r="AA165" i="7"/>
  <c r="O165" i="7"/>
  <c r="JU165" i="7"/>
  <c r="ES165" i="7"/>
  <c r="DV165" i="7"/>
  <c r="DD165" i="7"/>
  <c r="CG165" i="7"/>
  <c r="BP165" i="7"/>
  <c r="AZ165" i="7"/>
  <c r="AM165" i="7"/>
  <c r="Z165" i="7"/>
  <c r="M165" i="7"/>
  <c r="EP165" i="7"/>
  <c r="DU165" i="7"/>
  <c r="DA165" i="7"/>
  <c r="CF165" i="7"/>
  <c r="BO165" i="7"/>
  <c r="AY165" i="7"/>
  <c r="AK165" i="7"/>
  <c r="Y165" i="7"/>
  <c r="K165" i="7"/>
  <c r="LJ165" i="7"/>
  <c r="EL165" i="7"/>
  <c r="DR165" i="7"/>
  <c r="CW165" i="7"/>
  <c r="BN165" i="7"/>
  <c r="AX165" i="7"/>
  <c r="AI165" i="7"/>
  <c r="W165" i="7"/>
  <c r="J165" i="7"/>
  <c r="PL165" i="7"/>
  <c r="LB165" i="7"/>
  <c r="EK165" i="7"/>
  <c r="CV165" i="7"/>
  <c r="CB165" i="7"/>
  <c r="BL165" i="7"/>
  <c r="AV165" i="7"/>
  <c r="AH165" i="7"/>
  <c r="U165" i="7"/>
  <c r="PD165" i="7"/>
  <c r="EH165" i="7"/>
  <c r="DM165" i="7"/>
  <c r="CS165" i="7"/>
  <c r="BX165" i="7"/>
  <c r="BH165" i="7"/>
  <c r="AG165" i="7"/>
  <c r="S165" i="7"/>
  <c r="OV165" i="7"/>
  <c r="ED165" i="7"/>
  <c r="AE165" i="7"/>
  <c r="DL165" i="7"/>
  <c r="R165" i="7"/>
  <c r="CO165" i="7"/>
  <c r="KS165" i="7"/>
  <c r="BW165" i="7"/>
  <c r="BG165" i="7"/>
  <c r="AV54" i="7"/>
  <c r="BD54" i="7"/>
  <c r="BL54" i="7"/>
  <c r="BT54" i="7"/>
  <c r="CB54" i="7"/>
  <c r="AW54" i="7"/>
  <c r="BE54" i="7"/>
  <c r="BM54" i="7"/>
  <c r="BU54" i="7"/>
  <c r="CC54" i="7"/>
  <c r="AX54" i="7"/>
  <c r="BF54" i="7"/>
  <c r="BN54" i="7"/>
  <c r="BV54" i="7"/>
  <c r="AY54" i="7"/>
  <c r="BG54" i="7"/>
  <c r="BO54" i="7"/>
  <c r="BW54" i="7"/>
  <c r="AZ54" i="7"/>
  <c r="BH54" i="7"/>
  <c r="BP54" i="7"/>
  <c r="BX54" i="7"/>
  <c r="BA54" i="7"/>
  <c r="BI54" i="7"/>
  <c r="BQ54" i="7"/>
  <c r="BY54" i="7"/>
  <c r="AU54" i="7"/>
  <c r="BC54" i="7"/>
  <c r="BK54" i="7"/>
  <c r="BS54" i="7"/>
  <c r="CA54" i="7"/>
  <c r="BB54" i="7"/>
  <c r="BJ54" i="7"/>
  <c r="BR54" i="7"/>
  <c r="BZ54" i="7"/>
  <c r="AO169" i="7"/>
  <c r="AO168" i="7"/>
  <c r="AO185" i="7"/>
  <c r="AO172" i="7"/>
  <c r="AO175" i="7"/>
  <c r="AO187" i="7"/>
  <c r="AO184" i="7"/>
  <c r="AO171" i="7"/>
  <c r="AO176" i="7"/>
  <c r="AO183" i="7"/>
  <c r="AO191" i="7"/>
  <c r="AO190" i="7"/>
  <c r="AO177" i="7"/>
  <c r="AO182" i="7"/>
  <c r="AO131" i="7"/>
  <c r="AO81" i="7"/>
  <c r="RB81" i="7" s="1"/>
  <c r="AO211" i="7"/>
  <c r="RB211" i="7" s="1"/>
  <c r="AO209" i="7"/>
  <c r="RB209" i="7" s="1"/>
  <c r="AO207" i="7"/>
  <c r="AO210" i="7"/>
  <c r="RB210" i="7" s="1"/>
  <c r="AO208" i="7"/>
  <c r="RB208" i="7" s="1"/>
  <c r="AO114" i="7"/>
  <c r="AO115" i="7"/>
  <c r="AO116" i="7"/>
  <c r="AO117" i="7"/>
  <c r="AO118" i="7"/>
  <c r="AO119" i="7"/>
  <c r="AO120" i="7"/>
  <c r="AO121" i="7"/>
  <c r="AO122" i="7"/>
  <c r="AO123" i="7"/>
  <c r="AO124" i="7"/>
  <c r="AO125" i="7"/>
  <c r="AO126" i="7"/>
  <c r="AO127" i="7"/>
  <c r="AO128" i="7"/>
  <c r="AO129" i="7"/>
  <c r="AO132" i="7"/>
  <c r="AO133" i="7"/>
  <c r="AO134" i="7"/>
  <c r="AO135" i="7"/>
  <c r="AO136" i="7"/>
  <c r="AO137" i="7"/>
  <c r="AO138" i="7"/>
  <c r="AO139" i="7"/>
  <c r="AO140" i="7"/>
  <c r="AO141" i="7"/>
  <c r="AO142" i="7"/>
  <c r="AO143" i="7"/>
  <c r="AO144" i="7"/>
  <c r="AO145" i="7"/>
  <c r="AO146" i="7"/>
  <c r="AO147" i="7"/>
  <c r="AO148" i="7"/>
  <c r="AO149" i="7"/>
  <c r="AO150" i="7"/>
  <c r="AO151" i="7"/>
  <c r="AO152" i="7"/>
  <c r="AO153" i="7"/>
  <c r="AO154" i="7"/>
  <c r="AO155" i="7"/>
  <c r="RA207" i="7"/>
  <c r="CF53" i="7"/>
  <c r="DQ53" i="7"/>
  <c r="DR53" i="7"/>
  <c r="CP53" i="7"/>
  <c r="CM53" i="7"/>
  <c r="CR53" i="7"/>
  <c r="LC53" i="7"/>
  <c r="CG53" i="7"/>
  <c r="LH53" i="7"/>
  <c r="LG53" i="7"/>
  <c r="LN53" i="7"/>
  <c r="LM53" i="7"/>
  <c r="DN53" i="7"/>
  <c r="LA53" i="7"/>
  <c r="CO53" i="7"/>
  <c r="LP53" i="7"/>
  <c r="CI53" i="7"/>
  <c r="CK53" i="7"/>
  <c r="DL53" i="7"/>
  <c r="LF53" i="7"/>
  <c r="LK53" i="7"/>
  <c r="DJ53" i="7"/>
  <c r="CQ53" i="7"/>
  <c r="DH53" i="7"/>
  <c r="DI53" i="7"/>
  <c r="KZ53" i="7"/>
  <c r="DM53" i="7"/>
  <c r="LE53" i="7"/>
  <c r="LO53" i="7"/>
  <c r="LL53" i="7"/>
  <c r="CH53" i="7"/>
  <c r="DK53" i="7"/>
  <c r="LB53" i="7"/>
  <c r="LI53" i="7"/>
  <c r="CL53" i="7"/>
  <c r="CJ53" i="7"/>
  <c r="CN53" i="7"/>
  <c r="LD53" i="7"/>
  <c r="LJ53" i="7"/>
  <c r="DY53" i="7"/>
  <c r="EA53" i="7"/>
  <c r="DZ53" i="7"/>
  <c r="ES53" i="7"/>
  <c r="DW53" i="7"/>
  <c r="EC53" i="7"/>
  <c r="DT53" i="7"/>
  <c r="DU53" i="7"/>
  <c r="DV53" i="7"/>
  <c r="ET53" i="7"/>
  <c r="EU53" i="7"/>
  <c r="EB53" i="7"/>
  <c r="DX53" i="7"/>
  <c r="HW22" i="7"/>
  <c r="DS54" i="7"/>
  <c r="AB53" i="7"/>
  <c r="OT53" i="7"/>
  <c r="OR53" i="7"/>
  <c r="ON53" i="7"/>
  <c r="OW53" i="7"/>
  <c r="OU53" i="7"/>
  <c r="Q53" i="7"/>
  <c r="OX53" i="7"/>
  <c r="OS53" i="7"/>
  <c r="OP53" i="7"/>
  <c r="AH53" i="7"/>
  <c r="OQ53" i="7"/>
  <c r="OV53" i="7"/>
  <c r="OO53" i="7"/>
  <c r="AE53" i="7"/>
  <c r="KY63" i="7"/>
  <c r="CE63" i="7"/>
  <c r="I63" i="7"/>
  <c r="GP63" i="7"/>
  <c r="MZ63" i="7"/>
  <c r="GO63" i="7"/>
  <c r="H63" i="7"/>
  <c r="JN63" i="7"/>
  <c r="G63" i="7"/>
  <c r="GN63" i="7"/>
  <c r="AL53" i="7"/>
  <c r="K53" i="7"/>
  <c r="AK53" i="7"/>
  <c r="N53" i="7"/>
  <c r="AD53" i="7"/>
  <c r="AC53" i="7"/>
  <c r="AO23" i="7"/>
  <c r="AO24" i="7"/>
  <c r="AO25" i="7"/>
  <c r="AO26" i="7"/>
  <c r="AO27" i="7"/>
  <c r="AO28" i="7"/>
  <c r="AO29" i="7"/>
  <c r="AO30" i="7"/>
  <c r="AO31" i="7"/>
  <c r="AO32" i="7"/>
  <c r="AO33" i="7"/>
  <c r="AO34" i="7"/>
  <c r="AO35" i="7"/>
  <c r="AO36" i="7"/>
  <c r="AO37" i="7"/>
  <c r="AO38" i="7"/>
  <c r="AO39" i="7"/>
  <c r="AO40" i="7"/>
  <c r="AO41" i="7"/>
  <c r="AO42" i="7"/>
  <c r="AO43" i="7"/>
  <c r="AO44" i="7"/>
  <c r="AO45" i="7"/>
  <c r="AO46" i="7"/>
  <c r="AO47" i="7"/>
  <c r="AO48" i="7"/>
  <c r="AO49" i="7"/>
  <c r="AO50" i="7"/>
  <c r="AO51" i="7"/>
  <c r="AO52" i="7"/>
  <c r="X53" i="7"/>
  <c r="AG53" i="7"/>
  <c r="U53" i="7"/>
  <c r="Y53" i="7"/>
  <c r="T53" i="7"/>
  <c r="AJ53" i="7"/>
  <c r="S53" i="7"/>
  <c r="AM53" i="7"/>
  <c r="V53" i="7"/>
  <c r="AO53" i="7"/>
  <c r="Z53" i="7"/>
  <c r="AN53" i="7"/>
  <c r="W53" i="7"/>
  <c r="AA53" i="7"/>
  <c r="P53" i="7"/>
  <c r="M53" i="7"/>
  <c r="J53" i="7"/>
  <c r="L53" i="7"/>
  <c r="AF53" i="7"/>
  <c r="O53" i="7"/>
  <c r="AI53" i="7"/>
  <c r="R53" i="7"/>
  <c r="LW53" i="7"/>
  <c r="E55" i="7"/>
  <c r="AO84" i="7"/>
  <c r="RB84" i="7" s="1"/>
  <c r="AO83" i="7"/>
  <c r="RB83" i="7" s="1"/>
  <c r="AO82" i="7"/>
  <c r="RB82" i="7" s="1"/>
  <c r="AO80" i="7"/>
  <c r="RB80" i="7" s="1"/>
  <c r="AO79" i="7"/>
  <c r="RB79" i="7" s="1"/>
  <c r="RB22" i="7"/>
  <c r="RB78" i="7" s="1"/>
  <c r="AP22" i="7"/>
  <c r="AN86" i="7"/>
  <c r="JV53" i="7"/>
  <c r="PV53" i="7"/>
  <c r="OL197" i="7" l="1"/>
  <c r="OM197" i="7"/>
  <c r="OL189" i="7"/>
  <c r="OM189" i="7"/>
  <c r="OL181" i="7"/>
  <c r="OM181" i="7"/>
  <c r="OM196" i="7"/>
  <c r="OL196" i="7"/>
  <c r="OM188" i="7"/>
  <c r="OL188" i="7"/>
  <c r="OM180" i="7"/>
  <c r="OL180" i="7"/>
  <c r="OL174" i="7"/>
  <c r="OM174" i="7"/>
  <c r="OL195" i="7"/>
  <c r="OM195" i="7"/>
  <c r="OL187" i="7"/>
  <c r="OM187" i="7"/>
  <c r="AO179" i="7"/>
  <c r="OL179" i="7"/>
  <c r="OM179" i="7"/>
  <c r="AO173" i="7"/>
  <c r="OL173" i="7"/>
  <c r="OM173" i="7"/>
  <c r="OL194" i="7"/>
  <c r="OM194" i="7"/>
  <c r="AO186" i="7"/>
  <c r="OL186" i="7"/>
  <c r="OM186" i="7"/>
  <c r="AO178" i="7"/>
  <c r="OL178" i="7"/>
  <c r="OM178" i="7"/>
  <c r="AO170" i="7"/>
  <c r="OL170" i="7"/>
  <c r="OM170" i="7"/>
  <c r="OL193" i="7"/>
  <c r="OM193" i="7"/>
  <c r="OL185" i="7"/>
  <c r="OM185" i="7"/>
  <c r="OL177" i="7"/>
  <c r="OM177" i="7"/>
  <c r="OL172" i="7"/>
  <c r="OM172" i="7"/>
  <c r="OL55" i="7"/>
  <c r="OM55" i="7"/>
  <c r="OM192" i="7"/>
  <c r="OL192" i="7"/>
  <c r="OM184" i="7"/>
  <c r="OL184" i="7"/>
  <c r="OM176" i="7"/>
  <c r="OL176" i="7"/>
  <c r="OM199" i="7"/>
  <c r="OL199" i="7"/>
  <c r="OL191" i="7"/>
  <c r="OM191" i="7"/>
  <c r="OM183" i="7"/>
  <c r="OL183" i="7"/>
  <c r="OL169" i="7"/>
  <c r="OM169" i="7"/>
  <c r="OL171" i="7"/>
  <c r="OM171" i="7"/>
  <c r="OL198" i="7"/>
  <c r="OM198" i="7"/>
  <c r="OL190" i="7"/>
  <c r="OM190" i="7"/>
  <c r="OL182" i="7"/>
  <c r="OM182" i="7"/>
  <c r="OL175" i="7"/>
  <c r="OM175" i="7"/>
  <c r="AO195" i="7"/>
  <c r="CB195" i="7"/>
  <c r="CC195" i="7"/>
  <c r="CB187" i="7"/>
  <c r="CC187" i="7"/>
  <c r="CB179" i="7"/>
  <c r="CC179" i="7"/>
  <c r="CB173" i="7"/>
  <c r="CC173" i="7"/>
  <c r="AO194" i="7"/>
  <c r="CC194" i="7"/>
  <c r="CB194" i="7"/>
  <c r="CC186" i="7"/>
  <c r="CB186" i="7"/>
  <c r="CB178" i="7"/>
  <c r="CC178" i="7"/>
  <c r="CB170" i="7"/>
  <c r="CC170" i="7"/>
  <c r="AO193" i="7"/>
  <c r="CB193" i="7"/>
  <c r="CC193" i="7"/>
  <c r="CB185" i="7"/>
  <c r="CC185" i="7"/>
  <c r="CB177" i="7"/>
  <c r="CC177" i="7"/>
  <c r="CC172" i="7"/>
  <c r="CB172" i="7"/>
  <c r="CC192" i="7"/>
  <c r="CB192" i="7"/>
  <c r="CC184" i="7"/>
  <c r="CB184" i="7"/>
  <c r="CC176" i="7"/>
  <c r="CB176" i="7"/>
  <c r="CB168" i="7"/>
  <c r="CC168" i="7"/>
  <c r="CB199" i="7"/>
  <c r="CC199" i="7"/>
  <c r="CB191" i="7"/>
  <c r="CC191" i="7"/>
  <c r="CB183" i="7"/>
  <c r="CC183" i="7"/>
  <c r="CB169" i="7"/>
  <c r="CC169" i="7"/>
  <c r="CB171" i="7"/>
  <c r="CC171" i="7"/>
  <c r="CB198" i="7"/>
  <c r="CC198" i="7"/>
  <c r="CB190" i="7"/>
  <c r="CC190" i="7"/>
  <c r="CC182" i="7"/>
  <c r="CB182" i="7"/>
  <c r="CB175" i="7"/>
  <c r="CC175" i="7"/>
  <c r="D201" i="7"/>
  <c r="CB201" i="7" s="1"/>
  <c r="AO197" i="7"/>
  <c r="CB197" i="7"/>
  <c r="CC197" i="7"/>
  <c r="CB189" i="7"/>
  <c r="CC189" i="7"/>
  <c r="CB181" i="7"/>
  <c r="CC181" i="7"/>
  <c r="AO167" i="7"/>
  <c r="CB167" i="7"/>
  <c r="CC167" i="7"/>
  <c r="CC196" i="7"/>
  <c r="CB196" i="7"/>
  <c r="AO188" i="7"/>
  <c r="CC188" i="7"/>
  <c r="CB188" i="7"/>
  <c r="AO180" i="7"/>
  <c r="CC180" i="7"/>
  <c r="CB180" i="7"/>
  <c r="AO174" i="7"/>
  <c r="CC174" i="7"/>
  <c r="CB174" i="7"/>
  <c r="EY181" i="7"/>
  <c r="KW181" i="7"/>
  <c r="AE181" i="7"/>
  <c r="AY181" i="7"/>
  <c r="R181" i="7"/>
  <c r="BG181" i="7"/>
  <c r="CG181" i="7"/>
  <c r="S181" i="7"/>
  <c r="OR181" i="7"/>
  <c r="T181" i="7"/>
  <c r="DN181" i="7"/>
  <c r="KH181" i="7"/>
  <c r="BF181" i="7"/>
  <c r="J181" i="7"/>
  <c r="CA181" i="7"/>
  <c r="PO181" i="7"/>
  <c r="KD181" i="7"/>
  <c r="N181" i="7"/>
  <c r="JX181" i="7"/>
  <c r="ET181" i="7"/>
  <c r="AB181" i="7"/>
  <c r="KM181" i="7"/>
  <c r="DM181" i="7"/>
  <c r="V181" i="7"/>
  <c r="BJ181" i="7"/>
  <c r="PS181" i="7"/>
  <c r="BR181" i="7"/>
  <c r="LO181" i="7"/>
  <c r="CL181" i="7"/>
  <c r="DS181" i="7"/>
  <c r="KL181" i="7"/>
  <c r="DR181" i="7"/>
  <c r="KI181" i="7"/>
  <c r="LM181" i="7"/>
  <c r="Q181" i="7"/>
  <c r="LN181" i="7"/>
  <c r="KJ181" i="7"/>
  <c r="W181" i="7"/>
  <c r="Z181" i="7"/>
  <c r="KU181" i="7"/>
  <c r="BT181" i="7"/>
  <c r="CF181" i="7"/>
  <c r="BS181" i="7"/>
  <c r="AX181" i="7"/>
  <c r="PN181" i="7"/>
  <c r="BM181" i="7"/>
  <c r="OP181" i="7"/>
  <c r="BZ181" i="7"/>
  <c r="PT181" i="7"/>
  <c r="O181" i="7"/>
  <c r="JO181" i="7"/>
  <c r="U181" i="7"/>
  <c r="DI181" i="7"/>
  <c r="AW181" i="7"/>
  <c r="PR181" i="7"/>
  <c r="KN181" i="7"/>
  <c r="KO181" i="7"/>
  <c r="KR181" i="7"/>
  <c r="EW181" i="7"/>
  <c r="BV181" i="7"/>
  <c r="BB181" i="7"/>
  <c r="CK181" i="7"/>
  <c r="AV181" i="7"/>
  <c r="CJ181" i="7"/>
  <c r="BP181" i="7"/>
  <c r="DK181" i="7"/>
  <c r="BU181" i="7"/>
  <c r="JV181" i="7"/>
  <c r="BH181" i="7"/>
  <c r="BC181" i="7"/>
  <c r="BD181" i="7"/>
  <c r="BL181" i="7"/>
  <c r="OO181" i="7"/>
  <c r="BA181" i="7"/>
  <c r="X181" i="7"/>
  <c r="KS181" i="7"/>
  <c r="AC181" i="7"/>
  <c r="BY181" i="7"/>
  <c r="JT181" i="7"/>
  <c r="DW181" i="7"/>
  <c r="JU181" i="7"/>
  <c r="PQ181" i="7"/>
  <c r="LE181" i="7"/>
  <c r="JR181" i="7"/>
  <c r="BX181" i="7"/>
  <c r="LL181" i="7"/>
  <c r="BE181" i="7"/>
  <c r="LD181" i="7"/>
  <c r="AZ181" i="7"/>
  <c r="ON181" i="7"/>
  <c r="BN181" i="7"/>
  <c r="DV181" i="7"/>
  <c r="OQ181" i="7"/>
  <c r="KP181" i="7"/>
  <c r="EU181" i="7"/>
  <c r="EX181" i="7"/>
  <c r="KE181" i="7"/>
  <c r="M181" i="7"/>
  <c r="JW181" i="7"/>
  <c r="JP181" i="7"/>
  <c r="L181" i="7"/>
  <c r="CH181" i="7"/>
  <c r="DT181" i="7"/>
  <c r="JY181" i="7"/>
  <c r="PV181" i="7"/>
  <c r="AU181" i="7"/>
  <c r="DH181" i="7"/>
  <c r="BI181" i="7"/>
  <c r="KA181" i="7"/>
  <c r="BQ181" i="7"/>
  <c r="Y181" i="7"/>
  <c r="AA181" i="7"/>
  <c r="KV181" i="7"/>
  <c r="JS181" i="7"/>
  <c r="LF181" i="7"/>
  <c r="LK181" i="7"/>
  <c r="LP181" i="7"/>
  <c r="LA181" i="7"/>
  <c r="JQ181" i="7"/>
  <c r="LB181" i="7"/>
  <c r="BW181" i="7"/>
  <c r="DL181" i="7"/>
  <c r="LW181" i="7"/>
  <c r="BK181" i="7"/>
  <c r="DQ181" i="7"/>
  <c r="LI181" i="7"/>
  <c r="CI181" i="7"/>
  <c r="LG181" i="7"/>
  <c r="K181" i="7"/>
  <c r="KQ181" i="7"/>
  <c r="KT181" i="7"/>
  <c r="AD181" i="7"/>
  <c r="LJ181" i="7"/>
  <c r="KF181" i="7"/>
  <c r="KK181" i="7"/>
  <c r="KB181" i="7"/>
  <c r="KG181" i="7"/>
  <c r="LH181" i="7"/>
  <c r="P181" i="7"/>
  <c r="KC181" i="7"/>
  <c r="DU181" i="7"/>
  <c r="JZ181" i="7"/>
  <c r="KZ181" i="7"/>
  <c r="BO181" i="7"/>
  <c r="DJ181" i="7"/>
  <c r="PP181" i="7"/>
  <c r="LC181" i="7"/>
  <c r="ES181" i="7"/>
  <c r="EV181" i="7"/>
  <c r="AF181" i="7"/>
  <c r="AG181" i="7"/>
  <c r="AH181" i="7"/>
  <c r="AI181" i="7"/>
  <c r="OI181" i="7"/>
  <c r="AJ181" i="7"/>
  <c r="AK181" i="7"/>
  <c r="AL181" i="7"/>
  <c r="AM181" i="7"/>
  <c r="AN181" i="7"/>
  <c r="AP156" i="7"/>
  <c r="AP157" i="7"/>
  <c r="AP192" i="7"/>
  <c r="AP193" i="7"/>
  <c r="AP158" i="7"/>
  <c r="AP195" i="7"/>
  <c r="AP159" i="7"/>
  <c r="AP194" i="7"/>
  <c r="AP160" i="7"/>
  <c r="AP196" i="7"/>
  <c r="AP161" i="7"/>
  <c r="AP197" i="7"/>
  <c r="AP162" i="7"/>
  <c r="AP198" i="7"/>
  <c r="AP163" i="7"/>
  <c r="AP199" i="7"/>
  <c r="AP164" i="7"/>
  <c r="PA198" i="7"/>
  <c r="BS198" i="7"/>
  <c r="AY198" i="7"/>
  <c r="PV198" i="7"/>
  <c r="JS198" i="7"/>
  <c r="S198" i="7"/>
  <c r="AZ198" i="7"/>
  <c r="JY198" i="7"/>
  <c r="Z198" i="7"/>
  <c r="BY198" i="7"/>
  <c r="JP198" i="7"/>
  <c r="PP198" i="7"/>
  <c r="DY198" i="7"/>
  <c r="BR198" i="7"/>
  <c r="AF198" i="7"/>
  <c r="ET198" i="7"/>
  <c r="DD198" i="7"/>
  <c r="DW198" i="7"/>
  <c r="KZ198" i="7"/>
  <c r="EL198" i="7"/>
  <c r="N198" i="7"/>
  <c r="ON198" i="7"/>
  <c r="BN198" i="7"/>
  <c r="DG198" i="7"/>
  <c r="LN198" i="7"/>
  <c r="OI198" i="7"/>
  <c r="KJ198" i="7"/>
  <c r="JW198" i="7"/>
  <c r="OO198" i="7"/>
  <c r="CQ198" i="7"/>
  <c r="ED198" i="7"/>
  <c r="LM198" i="7"/>
  <c r="OX198" i="7"/>
  <c r="CR198" i="7"/>
  <c r="EG198" i="7"/>
  <c r="PE198" i="7"/>
  <c r="BK198" i="7"/>
  <c r="BQ198" i="7"/>
  <c r="OU198" i="7"/>
  <c r="AK198" i="7"/>
  <c r="OQ198" i="7"/>
  <c r="CT198" i="7"/>
  <c r="JU198" i="7"/>
  <c r="U198" i="7"/>
  <c r="LL198" i="7"/>
  <c r="BT198" i="7"/>
  <c r="KC198" i="7"/>
  <c r="CM198" i="7"/>
  <c r="AW198" i="7"/>
  <c r="LA198" i="7"/>
  <c r="W198" i="7"/>
  <c r="OW198" i="7"/>
  <c r="CF198" i="7"/>
  <c r="PL198" i="7"/>
  <c r="J198" i="7"/>
  <c r="KK198" i="7"/>
  <c r="JQ198" i="7"/>
  <c r="PI198" i="7"/>
  <c r="OR198" i="7"/>
  <c r="JT198" i="7"/>
  <c r="KH198" i="7"/>
  <c r="AA198" i="7"/>
  <c r="BI198" i="7"/>
  <c r="KG198" i="7"/>
  <c r="Q198" i="7"/>
  <c r="T198" i="7"/>
  <c r="LD198" i="7"/>
  <c r="KQ198" i="7"/>
  <c r="BC198" i="7"/>
  <c r="CU198" i="7"/>
  <c r="KF198" i="7"/>
  <c r="CN198" i="7"/>
  <c r="AL198" i="7"/>
  <c r="PJ198" i="7"/>
  <c r="DJ198" i="7"/>
  <c r="AV198" i="7"/>
  <c r="CW198" i="7"/>
  <c r="BE198" i="7"/>
  <c r="OP198" i="7"/>
  <c r="DR198" i="7"/>
  <c r="LE198" i="7"/>
  <c r="CG198" i="7"/>
  <c r="OV198" i="7"/>
  <c r="BX198" i="7"/>
  <c r="LJ198" i="7"/>
  <c r="P198" i="7"/>
  <c r="AB198" i="7"/>
  <c r="ES198" i="7"/>
  <c r="PN198" i="7"/>
  <c r="Y198" i="7"/>
  <c r="CS198" i="7"/>
  <c r="EN198" i="7"/>
  <c r="EK198" i="7"/>
  <c r="M198" i="7"/>
  <c r="PM198" i="7"/>
  <c r="CO198" i="7"/>
  <c r="EB198" i="7"/>
  <c r="EE198" i="7"/>
  <c r="LH198" i="7"/>
  <c r="EO198" i="7"/>
  <c r="PK198" i="7"/>
  <c r="DS198" i="7"/>
  <c r="BW198" i="7"/>
  <c r="AG198" i="7"/>
  <c r="BO198" i="7"/>
  <c r="DT198" i="7"/>
  <c r="JZ198" i="7"/>
  <c r="AH198" i="7"/>
  <c r="BP198" i="7"/>
  <c r="CX198" i="7"/>
  <c r="EQ198" i="7"/>
  <c r="DC198" i="7"/>
  <c r="KL198" i="7"/>
  <c r="KP198" i="7"/>
  <c r="BJ198" i="7"/>
  <c r="L198" i="7"/>
  <c r="JX198" i="7"/>
  <c r="KB198" i="7"/>
  <c r="CK198" i="7"/>
  <c r="KW198" i="7"/>
  <c r="EJ198" i="7"/>
  <c r="AD198" i="7"/>
  <c r="OT198" i="7"/>
  <c r="DV198" i="7"/>
  <c r="KD198" i="7"/>
  <c r="EM198" i="7"/>
  <c r="LP198" i="7"/>
  <c r="BF198" i="7"/>
  <c r="DH198" i="7"/>
  <c r="JR198" i="7"/>
  <c r="BG198" i="7"/>
  <c r="LB198" i="7"/>
  <c r="PO198" i="7"/>
  <c r="DI198" i="7"/>
  <c r="BH198" i="7"/>
  <c r="KM198" i="7"/>
  <c r="KA198" i="7"/>
  <c r="K198" i="7"/>
  <c r="DF198" i="7"/>
  <c r="X198" i="7"/>
  <c r="CZ198" i="7"/>
  <c r="CJ198" i="7"/>
  <c r="PD198" i="7"/>
  <c r="BA198" i="7"/>
  <c r="AU198" i="7"/>
  <c r="PH198" i="7"/>
  <c r="LO198" i="7"/>
  <c r="KR198" i="7"/>
  <c r="DE198" i="7"/>
  <c r="KN198" i="7"/>
  <c r="EH198" i="7"/>
  <c r="AM198" i="7"/>
  <c r="JO198" i="7"/>
  <c r="OS198" i="7"/>
  <c r="LC198" i="7"/>
  <c r="KS198" i="7"/>
  <c r="PF198" i="7"/>
  <c r="EP198" i="7"/>
  <c r="CP198" i="7"/>
  <c r="BU198" i="7"/>
  <c r="R198" i="7"/>
  <c r="ER198" i="7"/>
  <c r="DX198" i="7"/>
  <c r="PG198" i="7"/>
  <c r="CI198" i="7"/>
  <c r="KU198" i="7"/>
  <c r="CL198" i="7"/>
  <c r="KT198" i="7"/>
  <c r="PB198" i="7"/>
  <c r="KO198" i="7"/>
  <c r="BB198" i="7"/>
  <c r="DZ198" i="7"/>
  <c r="CA198" i="7"/>
  <c r="BL198" i="7"/>
  <c r="V198" i="7"/>
  <c r="LF198" i="7"/>
  <c r="JV198" i="7"/>
  <c r="DQ198" i="7"/>
  <c r="PC198" i="7"/>
  <c r="O198" i="7"/>
  <c r="AX198" i="7"/>
  <c r="CH198" i="7"/>
  <c r="BM198" i="7"/>
  <c r="EA198" i="7"/>
  <c r="DU198" i="7"/>
  <c r="LI198" i="7"/>
  <c r="KE198" i="7"/>
  <c r="EI198" i="7"/>
  <c r="DA198" i="7"/>
  <c r="LK198" i="7"/>
  <c r="OY198" i="7"/>
  <c r="EF198" i="7"/>
  <c r="KI198" i="7"/>
  <c r="AJ198" i="7"/>
  <c r="BZ198" i="7"/>
  <c r="LG198" i="7"/>
  <c r="CY198" i="7"/>
  <c r="AC198" i="7"/>
  <c r="OZ198" i="7"/>
  <c r="DB198" i="7"/>
  <c r="BD198" i="7"/>
  <c r="CV198" i="7"/>
  <c r="LW198" i="7"/>
  <c r="BV198" i="7"/>
  <c r="AE198" i="7"/>
  <c r="KV198" i="7"/>
  <c r="AI198" i="7"/>
  <c r="EC198" i="7"/>
  <c r="EU198" i="7"/>
  <c r="AN198" i="7"/>
  <c r="KD190" i="7"/>
  <c r="BZ190" i="7"/>
  <c r="OU190" i="7"/>
  <c r="R190" i="7"/>
  <c r="AC190" i="7"/>
  <c r="LM190" i="7"/>
  <c r="LO190" i="7"/>
  <c r="AW190" i="7"/>
  <c r="KK190" i="7"/>
  <c r="BX190" i="7"/>
  <c r="J190" i="7"/>
  <c r="L190" i="7"/>
  <c r="V190" i="7"/>
  <c r="LB190" i="7"/>
  <c r="BS190" i="7"/>
  <c r="LN190" i="7"/>
  <c r="KO190" i="7"/>
  <c r="KE190" i="7"/>
  <c r="KA190" i="7"/>
  <c r="LK190" i="7"/>
  <c r="CQ190" i="7"/>
  <c r="W190" i="7"/>
  <c r="BF190" i="7"/>
  <c r="BY190" i="7"/>
  <c r="ON190" i="7"/>
  <c r="KF190" i="7"/>
  <c r="Y190" i="7"/>
  <c r="AE190" i="7"/>
  <c r="AZ190" i="7"/>
  <c r="CF190" i="7"/>
  <c r="BL190" i="7"/>
  <c r="KI190" i="7"/>
  <c r="AA190" i="7"/>
  <c r="DU190" i="7"/>
  <c r="CI190" i="7"/>
  <c r="KJ190" i="7"/>
  <c r="AB190" i="7"/>
  <c r="KW190" i="7"/>
  <c r="O190" i="7"/>
  <c r="EA190" i="7"/>
  <c r="BU190" i="7"/>
  <c r="LD190" i="7"/>
  <c r="BA190" i="7"/>
  <c r="CG190" i="7"/>
  <c r="JQ190" i="7"/>
  <c r="DW190" i="7"/>
  <c r="DV190" i="7"/>
  <c r="X190" i="7"/>
  <c r="BP190" i="7"/>
  <c r="BB190" i="7"/>
  <c r="JU190" i="7"/>
  <c r="LP190" i="7"/>
  <c r="CA190" i="7"/>
  <c r="S190" i="7"/>
  <c r="LL190" i="7"/>
  <c r="BO190" i="7"/>
  <c r="DQ190" i="7"/>
  <c r="AD190" i="7"/>
  <c r="JP190" i="7"/>
  <c r="OW190" i="7"/>
  <c r="JS190" i="7"/>
  <c r="BN190" i="7"/>
  <c r="BE190" i="7"/>
  <c r="JO190" i="7"/>
  <c r="KV190" i="7"/>
  <c r="KB190" i="7"/>
  <c r="JX190" i="7"/>
  <c r="AX190" i="7"/>
  <c r="LF190" i="7"/>
  <c r="KS190" i="7"/>
  <c r="LE190" i="7"/>
  <c r="OQ190" i="7"/>
  <c r="KR190" i="7"/>
  <c r="DX190" i="7"/>
  <c r="BC190" i="7"/>
  <c r="KN190" i="7"/>
  <c r="CK190" i="7"/>
  <c r="Z190" i="7"/>
  <c r="OS190" i="7"/>
  <c r="KL190" i="7"/>
  <c r="DS190" i="7"/>
  <c r="BK190" i="7"/>
  <c r="CH190" i="7"/>
  <c r="KH190" i="7"/>
  <c r="KM190" i="7"/>
  <c r="K190" i="7"/>
  <c r="KG190" i="7"/>
  <c r="JT190" i="7"/>
  <c r="BJ190" i="7"/>
  <c r="AU190" i="7"/>
  <c r="LI190" i="7"/>
  <c r="JW190" i="7"/>
  <c r="U190" i="7"/>
  <c r="LH190" i="7"/>
  <c r="KP190" i="7"/>
  <c r="BH190" i="7"/>
  <c r="BV190" i="7"/>
  <c r="Q190" i="7"/>
  <c r="CJ190" i="7"/>
  <c r="N190" i="7"/>
  <c r="BQ190" i="7"/>
  <c r="P190" i="7"/>
  <c r="JR190" i="7"/>
  <c r="LA190" i="7"/>
  <c r="JZ190" i="7"/>
  <c r="OV190" i="7"/>
  <c r="BI190" i="7"/>
  <c r="LW190" i="7"/>
  <c r="AY190" i="7"/>
  <c r="LC190" i="7"/>
  <c r="LG190" i="7"/>
  <c r="CN190" i="7"/>
  <c r="CO190" i="7"/>
  <c r="DR190" i="7"/>
  <c r="KU190" i="7"/>
  <c r="CM190" i="7"/>
  <c r="EB190" i="7"/>
  <c r="BT190" i="7"/>
  <c r="M190" i="7"/>
  <c r="KQ190" i="7"/>
  <c r="BG190" i="7"/>
  <c r="CP190" i="7"/>
  <c r="KT190" i="7"/>
  <c r="OO190" i="7"/>
  <c r="LJ190" i="7"/>
  <c r="T190" i="7"/>
  <c r="KC190" i="7"/>
  <c r="DY190" i="7"/>
  <c r="DZ190" i="7"/>
  <c r="BD190" i="7"/>
  <c r="BR190" i="7"/>
  <c r="OP190" i="7"/>
  <c r="JV190" i="7"/>
  <c r="CL190" i="7"/>
  <c r="BM190" i="7"/>
  <c r="DT190" i="7"/>
  <c r="JY190" i="7"/>
  <c r="KZ190" i="7"/>
  <c r="PV190" i="7"/>
  <c r="OR190" i="7"/>
  <c r="AF190" i="7"/>
  <c r="AV190" i="7"/>
  <c r="BW190" i="7"/>
  <c r="AG190" i="7"/>
  <c r="AH190" i="7"/>
  <c r="AI190" i="7"/>
  <c r="AJ190" i="7"/>
  <c r="AK190" i="7"/>
  <c r="AL190" i="7"/>
  <c r="AM190" i="7"/>
  <c r="AN190" i="7"/>
  <c r="KW182" i="7"/>
  <c r="EY182" i="7"/>
  <c r="BL182" i="7"/>
  <c r="JZ182" i="7"/>
  <c r="BT182" i="7"/>
  <c r="LB182" i="7"/>
  <c r="BN182" i="7"/>
  <c r="JU182" i="7"/>
  <c r="BR182" i="7"/>
  <c r="LJ182" i="7"/>
  <c r="PV182" i="7"/>
  <c r="BJ182" i="7"/>
  <c r="DT182" i="7"/>
  <c r="DV182" i="7"/>
  <c r="AZ182" i="7"/>
  <c r="DJ182" i="7"/>
  <c r="BA182" i="7"/>
  <c r="DK182" i="7"/>
  <c r="KQ182" i="7"/>
  <c r="KT182" i="7"/>
  <c r="EX182" i="7"/>
  <c r="DX182" i="7"/>
  <c r="JV182" i="7"/>
  <c r="LH182" i="7"/>
  <c r="LE182" i="7"/>
  <c r="DI182" i="7"/>
  <c r="JQ182" i="7"/>
  <c r="DU182" i="7"/>
  <c r="LD182" i="7"/>
  <c r="CF182" i="7" s="1"/>
  <c r="KD182" i="7"/>
  <c r="CJ182" i="7"/>
  <c r="LK182" i="7"/>
  <c r="PP182" i="7"/>
  <c r="DL182" i="7"/>
  <c r="LW182" i="7"/>
  <c r="PR182" i="7"/>
  <c r="Y182" i="7"/>
  <c r="EV182" i="7"/>
  <c r="PS182" i="7"/>
  <c r="LM182" i="7"/>
  <c r="LL182" i="7"/>
  <c r="N182" i="7"/>
  <c r="JO182" i="7"/>
  <c r="ON182" i="7"/>
  <c r="CM182" i="7"/>
  <c r="DS182" i="7"/>
  <c r="LF182" i="7"/>
  <c r="KF182" i="7"/>
  <c r="OR182" i="7"/>
  <c r="PO182" i="7"/>
  <c r="JR182" i="7"/>
  <c r="KE182" i="7"/>
  <c r="BV182" i="7"/>
  <c r="CG182" i="7"/>
  <c r="ET182" i="7"/>
  <c r="AB182" i="7"/>
  <c r="AE182" i="7"/>
  <c r="J182" i="7"/>
  <c r="CH182" i="7"/>
  <c r="BZ182" i="7"/>
  <c r="KG182" i="7"/>
  <c r="LO182" i="7"/>
  <c r="O182" i="7"/>
  <c r="OS182" i="7"/>
  <c r="P182" i="7"/>
  <c r="CL182" i="7"/>
  <c r="KH182" i="7"/>
  <c r="JS182" i="7"/>
  <c r="Q182" i="7"/>
  <c r="DW182" i="7"/>
  <c r="LN182" i="7"/>
  <c r="M182" i="7"/>
  <c r="CK182" i="7"/>
  <c r="KR182" i="7"/>
  <c r="AC182" i="7"/>
  <c r="KN182" i="7"/>
  <c r="DQ182" i="7"/>
  <c r="KJ182" i="7"/>
  <c r="LA182" i="7"/>
  <c r="S182" i="7"/>
  <c r="JP182" i="7"/>
  <c r="KK182" i="7"/>
  <c r="LI182" i="7"/>
  <c r="T182" i="7"/>
  <c r="AU182" i="7"/>
  <c r="KL182" i="7"/>
  <c r="KM182" i="7"/>
  <c r="JW182" i="7"/>
  <c r="KI182" i="7"/>
  <c r="DM182" i="7"/>
  <c r="R182" i="7"/>
  <c r="Z182" i="7"/>
  <c r="EW182" i="7"/>
  <c r="V182" i="7"/>
  <c r="KC182" i="7"/>
  <c r="BB182" i="7"/>
  <c r="JY182" i="7"/>
  <c r="AV182" i="7"/>
  <c r="JX182" i="7"/>
  <c r="BM182" i="7"/>
  <c r="LC182" i="7"/>
  <c r="BU182" i="7"/>
  <c r="JT182" i="7"/>
  <c r="BF182" i="7"/>
  <c r="PT182" i="7"/>
  <c r="KO182" i="7"/>
  <c r="LG182" i="7"/>
  <c r="U182" i="7"/>
  <c r="PQ182" i="7"/>
  <c r="W182" i="7"/>
  <c r="AA182" i="7"/>
  <c r="KU182" i="7"/>
  <c r="BW182" i="7"/>
  <c r="BH182" i="7"/>
  <c r="OQ182" i="7"/>
  <c r="BI182" i="7"/>
  <c r="OO182" i="7"/>
  <c r="BP182" i="7"/>
  <c r="DR182" i="7"/>
  <c r="BX182" i="7"/>
  <c r="K182" i="7"/>
  <c r="BC182" i="7"/>
  <c r="KB182" i="7"/>
  <c r="BG182" i="7"/>
  <c r="DN182" i="7"/>
  <c r="BO182" i="7"/>
  <c r="AW182" i="7"/>
  <c r="X182" i="7"/>
  <c r="EU182" i="7"/>
  <c r="KV182" i="7"/>
  <c r="BY182" i="7"/>
  <c r="OP182" i="7"/>
  <c r="AX182" i="7"/>
  <c r="KA182" i="7"/>
  <c r="AY182" i="7"/>
  <c r="BE182" i="7"/>
  <c r="BK182" i="7"/>
  <c r="BS182" i="7"/>
  <c r="KZ182" i="7"/>
  <c r="CA182" i="7"/>
  <c r="LP182" i="7"/>
  <c r="BD182" i="7"/>
  <c r="CI182" i="7"/>
  <c r="BQ182" i="7"/>
  <c r="L182" i="7"/>
  <c r="KP182" i="7"/>
  <c r="KS182" i="7"/>
  <c r="AD182" i="7"/>
  <c r="AF182" i="7"/>
  <c r="AG182" i="7"/>
  <c r="AH182" i="7"/>
  <c r="AI182" i="7"/>
  <c r="OI182" i="7"/>
  <c r="AJ182" i="7"/>
  <c r="AK182" i="7"/>
  <c r="AL182" i="7"/>
  <c r="AM182" i="7"/>
  <c r="AN182" i="7"/>
  <c r="AE175" i="7"/>
  <c r="KW175" i="7"/>
  <c r="EY175" i="7"/>
  <c r="O175" i="7"/>
  <c r="KE175" i="7"/>
  <c r="PN175" i="7"/>
  <c r="JY175" i="7"/>
  <c r="PQ175" i="7"/>
  <c r="BV175" i="7"/>
  <c r="BT175" i="7"/>
  <c r="JU175" i="7"/>
  <c r="BC175" i="7"/>
  <c r="BM175" i="7"/>
  <c r="BK175" i="7"/>
  <c r="BI175" i="7"/>
  <c r="BS175" i="7"/>
  <c r="KC175" i="7"/>
  <c r="R175" i="7"/>
  <c r="EO175" i="7"/>
  <c r="KO175" i="7"/>
  <c r="Z175" i="7"/>
  <c r="AC175" i="7"/>
  <c r="BR175" i="7"/>
  <c r="PK175" i="7"/>
  <c r="P175" i="7"/>
  <c r="PV175" i="7"/>
  <c r="AW175" i="7"/>
  <c r="BW175" i="7"/>
  <c r="PO175" i="7"/>
  <c r="BQ175" i="7"/>
  <c r="DE175" i="7"/>
  <c r="AX175" i="7"/>
  <c r="CF175" i="7"/>
  <c r="PM175" i="7"/>
  <c r="BN175" i="7"/>
  <c r="PL175" i="7"/>
  <c r="KJ175" i="7"/>
  <c r="KM175" i="7"/>
  <c r="ER175" i="7"/>
  <c r="ET175" i="7"/>
  <c r="KU175" i="7"/>
  <c r="BB175" i="7"/>
  <c r="PS175" i="7"/>
  <c r="ON175" i="7"/>
  <c r="BZ175" i="7"/>
  <c r="JW175" i="7"/>
  <c r="DG175" i="7"/>
  <c r="JS175" i="7"/>
  <c r="JR175" i="7"/>
  <c r="KD175" i="7"/>
  <c r="N175" i="7"/>
  <c r="KZ175" i="7"/>
  <c r="DH175" i="7"/>
  <c r="LW175" i="7"/>
  <c r="LL175" i="7"/>
  <c r="EM175" i="7"/>
  <c r="U175" i="7"/>
  <c r="X175" i="7"/>
  <c r="KS175" i="7"/>
  <c r="EW175" i="7"/>
  <c r="AZ175" i="7"/>
  <c r="LP175" i="7"/>
  <c r="LG175" i="7"/>
  <c r="BL175" i="7"/>
  <c r="LD175" i="7"/>
  <c r="J175" i="7"/>
  <c r="LJ175" i="7"/>
  <c r="JV175" i="7"/>
  <c r="DC175" i="7"/>
  <c r="PH175" i="7"/>
  <c r="LM175" i="7"/>
  <c r="JO175" i="7"/>
  <c r="BJ175" i="7"/>
  <c r="LK175" i="7"/>
  <c r="LA175" i="7"/>
  <c r="S175" i="7"/>
  <c r="KN175" i="7"/>
  <c r="KP175" i="7"/>
  <c r="EU175" i="7"/>
  <c r="AD175" i="7"/>
  <c r="LH175" i="7"/>
  <c r="PR175" i="7"/>
  <c r="OO175" i="7"/>
  <c r="BO175" i="7"/>
  <c r="K175" i="7"/>
  <c r="PI175" i="7"/>
  <c r="PT175" i="7"/>
  <c r="DK175" i="7"/>
  <c r="BH175" i="7"/>
  <c r="KA175" i="7"/>
  <c r="KB175" i="7"/>
  <c r="DI175" i="7"/>
  <c r="PJ175" i="7"/>
  <c r="L175" i="7"/>
  <c r="JT175" i="7"/>
  <c r="KK175" i="7"/>
  <c r="V175" i="7"/>
  <c r="Y175" i="7"/>
  <c r="AA175" i="7"/>
  <c r="KV175" i="7"/>
  <c r="JX175" i="7"/>
  <c r="LI175" i="7"/>
  <c r="LE175" i="7"/>
  <c r="BU175" i="7"/>
  <c r="CH175" i="7"/>
  <c r="KF175" i="7"/>
  <c r="PP175" i="7"/>
  <c r="CG175" i="7"/>
  <c r="DB175" i="7"/>
  <c r="KH175" i="7"/>
  <c r="DL175" i="7"/>
  <c r="DM175" i="7"/>
  <c r="LB175" i="7"/>
  <c r="DT175" i="7"/>
  <c r="BF175" i="7"/>
  <c r="T175" i="7"/>
  <c r="EP175" i="7"/>
  <c r="KQ175" i="7"/>
  <c r="EV175" i="7"/>
  <c r="EX175" i="7"/>
  <c r="DD175" i="7"/>
  <c r="DR175" i="7"/>
  <c r="M175" i="7"/>
  <c r="BY175" i="7"/>
  <c r="JZ175" i="7"/>
  <c r="AY175" i="7"/>
  <c r="DS175" i="7"/>
  <c r="AU175" i="7"/>
  <c r="DF175" i="7"/>
  <c r="LC175" i="7"/>
  <c r="BE175" i="7"/>
  <c r="LO175" i="7"/>
  <c r="BA175" i="7"/>
  <c r="KI175" i="7"/>
  <c r="EN175" i="7"/>
  <c r="W175" i="7"/>
  <c r="ES175" i="7"/>
  <c r="AB175" i="7"/>
  <c r="KG175" i="7"/>
  <c r="JQ175" i="7"/>
  <c r="CA175" i="7"/>
  <c r="CI175" i="7"/>
  <c r="DQ175" i="7"/>
  <c r="LN175" i="7"/>
  <c r="BD175" i="7"/>
  <c r="LF175" i="7"/>
  <c r="BG175" i="7"/>
  <c r="DJ175" i="7"/>
  <c r="BP175" i="7"/>
  <c r="DN175" i="7"/>
  <c r="JP175" i="7"/>
  <c r="BX175" i="7"/>
  <c r="AV175" i="7"/>
  <c r="Q175" i="7"/>
  <c r="KL175" i="7"/>
  <c r="EQ175" i="7"/>
  <c r="KR175" i="7"/>
  <c r="KT175" i="7"/>
  <c r="AF175" i="7"/>
  <c r="AG175" i="7"/>
  <c r="AH175" i="7"/>
  <c r="AI175" i="7"/>
  <c r="OI175" i="7"/>
  <c r="AJ175" i="7"/>
  <c r="AK175" i="7"/>
  <c r="AL175" i="7"/>
  <c r="AM175" i="7"/>
  <c r="AN175" i="7"/>
  <c r="AP200" i="7"/>
  <c r="EC196" i="7"/>
  <c r="CX196" i="7"/>
  <c r="DE196" i="7"/>
  <c r="BS196" i="7"/>
  <c r="BO196" i="7"/>
  <c r="AJ196" i="7"/>
  <c r="V196" i="7"/>
  <c r="AA196" i="7"/>
  <c r="JT196" i="7"/>
  <c r="CY196" i="7"/>
  <c r="CS196" i="7"/>
  <c r="BT196" i="7"/>
  <c r="OT196" i="7"/>
  <c r="O196" i="7"/>
  <c r="OR196" i="7"/>
  <c r="OP196" i="7"/>
  <c r="LP196" i="7"/>
  <c r="DH196" i="7"/>
  <c r="DB196" i="7"/>
  <c r="OQ196" i="7"/>
  <c r="DS196" i="7"/>
  <c r="X196" i="7"/>
  <c r="BK196" i="7"/>
  <c r="AC196" i="7"/>
  <c r="LK196" i="7"/>
  <c r="JZ196" i="7"/>
  <c r="DR196" i="7"/>
  <c r="S196" i="7"/>
  <c r="CQ196" i="7"/>
  <c r="OW196" i="7"/>
  <c r="KM196" i="7"/>
  <c r="W196" i="7"/>
  <c r="JP196" i="7"/>
  <c r="PK196" i="7"/>
  <c r="DC196" i="7"/>
  <c r="BW196" i="7"/>
  <c r="AW196" i="7"/>
  <c r="KF196" i="7"/>
  <c r="KO196" i="7"/>
  <c r="CF196" i="7"/>
  <c r="CR196" i="7"/>
  <c r="LM196" i="7"/>
  <c r="LG196" i="7"/>
  <c r="PI196" i="7"/>
  <c r="EE196" i="7"/>
  <c r="KS196" i="7"/>
  <c r="BR196" i="7"/>
  <c r="KQ196" i="7"/>
  <c r="AX196" i="7"/>
  <c r="PB196" i="7"/>
  <c r="PD196" i="7"/>
  <c r="P196" i="7"/>
  <c r="DG196" i="7"/>
  <c r="PV196" i="7"/>
  <c r="LC196" i="7"/>
  <c r="AF196" i="7"/>
  <c r="DF196" i="7"/>
  <c r="EK196" i="7"/>
  <c r="EJ196" i="7"/>
  <c r="BD196" i="7"/>
  <c r="BA196" i="7"/>
  <c r="ES196" i="7"/>
  <c r="BE196" i="7"/>
  <c r="EQ196" i="7"/>
  <c r="BB196" i="7"/>
  <c r="OO196" i="7"/>
  <c r="KD196" i="7"/>
  <c r="L196" i="7"/>
  <c r="LI196" i="7"/>
  <c r="KW196" i="7"/>
  <c r="CU196" i="7"/>
  <c r="KZ196" i="7"/>
  <c r="CZ196" i="7"/>
  <c r="N196" i="7"/>
  <c r="JR196" i="7"/>
  <c r="BJ196" i="7"/>
  <c r="DQ196" i="7"/>
  <c r="KU196" i="7"/>
  <c r="JU196" i="7"/>
  <c r="CG196" i="7"/>
  <c r="ER196" i="7"/>
  <c r="LD196" i="7"/>
  <c r="KC196" i="7"/>
  <c r="EO196" i="7"/>
  <c r="KN196" i="7"/>
  <c r="KA196" i="7"/>
  <c r="BM196" i="7"/>
  <c r="LO196" i="7"/>
  <c r="AD196" i="7"/>
  <c r="BY196" i="7"/>
  <c r="CO196" i="7"/>
  <c r="PL196" i="7"/>
  <c r="OV196" i="7"/>
  <c r="AZ196" i="7"/>
  <c r="CW196" i="7"/>
  <c r="PN196" i="7"/>
  <c r="AG196" i="7"/>
  <c r="KH196" i="7"/>
  <c r="PH196" i="7"/>
  <c r="AE196" i="7"/>
  <c r="KG196" i="7"/>
  <c r="KP196" i="7"/>
  <c r="OX196" i="7"/>
  <c r="LE196" i="7"/>
  <c r="AV196" i="7"/>
  <c r="KR196" i="7"/>
  <c r="BZ196" i="7"/>
  <c r="OI196" i="7"/>
  <c r="JX196" i="7"/>
  <c r="EM196" i="7"/>
  <c r="CL196" i="7"/>
  <c r="AY196" i="7"/>
  <c r="EN196" i="7"/>
  <c r="PM196" i="7"/>
  <c r="LH196" i="7"/>
  <c r="DX196" i="7"/>
  <c r="EF196" i="7"/>
  <c r="EA196" i="7"/>
  <c r="ON196" i="7"/>
  <c r="EB196" i="7"/>
  <c r="AU196" i="7"/>
  <c r="EI196" i="7"/>
  <c r="PG196" i="7"/>
  <c r="BC196" i="7"/>
  <c r="EH196" i="7"/>
  <c r="Z196" i="7"/>
  <c r="BP196" i="7"/>
  <c r="KI196" i="7"/>
  <c r="BL196" i="7"/>
  <c r="JO196" i="7"/>
  <c r="DD196" i="7"/>
  <c r="DZ196" i="7"/>
  <c r="T196" i="7"/>
  <c r="LJ196" i="7"/>
  <c r="CI196" i="7"/>
  <c r="CM196" i="7"/>
  <c r="PF196" i="7"/>
  <c r="KV196" i="7"/>
  <c r="AI196" i="7"/>
  <c r="PE196" i="7"/>
  <c r="OY196" i="7"/>
  <c r="JY196" i="7"/>
  <c r="EG196" i="7"/>
  <c r="JS196" i="7"/>
  <c r="Q196" i="7"/>
  <c r="EP196" i="7"/>
  <c r="BI196" i="7"/>
  <c r="CN196" i="7"/>
  <c r="LN196" i="7"/>
  <c r="LA196" i="7"/>
  <c r="BX196" i="7"/>
  <c r="OZ196" i="7"/>
  <c r="LB196" i="7"/>
  <c r="BV196" i="7"/>
  <c r="CH196" i="7"/>
  <c r="KT196" i="7"/>
  <c r="K196" i="7"/>
  <c r="AB196" i="7"/>
  <c r="BG196" i="7"/>
  <c r="BU196" i="7"/>
  <c r="DT196" i="7"/>
  <c r="KB196" i="7"/>
  <c r="AK196" i="7"/>
  <c r="KJ196" i="7"/>
  <c r="JQ196" i="7"/>
  <c r="LF196" i="7"/>
  <c r="DW196" i="7"/>
  <c r="KK196" i="7"/>
  <c r="BF196" i="7"/>
  <c r="AH196" i="7"/>
  <c r="CK196" i="7"/>
  <c r="LW196" i="7"/>
  <c r="KL196" i="7"/>
  <c r="PA196" i="7"/>
  <c r="JW196" i="7"/>
  <c r="PC196" i="7"/>
  <c r="DA196" i="7"/>
  <c r="CT196" i="7"/>
  <c r="CP196" i="7"/>
  <c r="DU196" i="7"/>
  <c r="U196" i="7"/>
  <c r="Y196" i="7"/>
  <c r="J196" i="7"/>
  <c r="EL196" i="7"/>
  <c r="ED196" i="7"/>
  <c r="DV196" i="7"/>
  <c r="R196" i="7"/>
  <c r="BH196" i="7"/>
  <c r="BN196" i="7"/>
  <c r="LL196" i="7"/>
  <c r="JV196" i="7"/>
  <c r="BQ196" i="7"/>
  <c r="CV196" i="7"/>
  <c r="CA196" i="7"/>
  <c r="OS196" i="7"/>
  <c r="OU196" i="7"/>
  <c r="CJ196" i="7"/>
  <c r="PJ196" i="7"/>
  <c r="DY196" i="7"/>
  <c r="M196" i="7"/>
  <c r="KE196" i="7"/>
  <c r="AL196" i="7"/>
  <c r="AM196" i="7"/>
  <c r="AN196" i="7"/>
  <c r="KV188" i="7"/>
  <c r="AD188" i="7"/>
  <c r="CF188" i="7"/>
  <c r="LD188" i="7"/>
  <c r="AZ188" i="7"/>
  <c r="J188" i="7"/>
  <c r="KQ188" i="7"/>
  <c r="DR188" i="7"/>
  <c r="AW188" i="7"/>
  <c r="CJ188" i="7"/>
  <c r="DY188" i="7"/>
  <c r="DU188" i="7"/>
  <c r="KE188" i="7"/>
  <c r="LA188" i="7"/>
  <c r="DZ188" i="7" s="1"/>
  <c r="DV188" i="7"/>
  <c r="BE188" i="7"/>
  <c r="KS188" i="7"/>
  <c r="LO188" i="7"/>
  <c r="LG188" i="7"/>
  <c r="BV188" i="7"/>
  <c r="LE188" i="7"/>
  <c r="LI188" i="7"/>
  <c r="KU188" i="7"/>
  <c r="DS188" i="7"/>
  <c r="KF188" i="7"/>
  <c r="BJ188" i="7"/>
  <c r="R188" i="7"/>
  <c r="L188" i="7"/>
  <c r="BU188" i="7"/>
  <c r="LB188" i="7"/>
  <c r="OP188" i="7" s="1"/>
  <c r="AV188" i="7"/>
  <c r="OT188" i="7"/>
  <c r="BD188" i="7"/>
  <c r="BL188" i="7"/>
  <c r="AE188" i="7"/>
  <c r="BR188" i="7"/>
  <c r="OO188" i="7"/>
  <c r="LK188" i="7"/>
  <c r="AY188" i="7"/>
  <c r="AC188" i="7"/>
  <c r="CH188" i="7"/>
  <c r="Q188" i="7"/>
  <c r="LC188" i="7"/>
  <c r="LN188" i="7"/>
  <c r="V188" i="7"/>
  <c r="BQ188" i="7"/>
  <c r="LH188" i="7"/>
  <c r="AX188" i="7"/>
  <c r="EA188" i="7"/>
  <c r="CN188" i="7"/>
  <c r="K188" i="7"/>
  <c r="BN188" i="7"/>
  <c r="KW188" i="7"/>
  <c r="KB188" i="7"/>
  <c r="P188" i="7"/>
  <c r="LL188" i="7"/>
  <c r="CK188" i="7"/>
  <c r="BP188" i="7"/>
  <c r="KZ188" i="7"/>
  <c r="U188" i="7"/>
  <c r="X188" i="7"/>
  <c r="KA188" i="7"/>
  <c r="KR188" i="7"/>
  <c r="JO188" i="7"/>
  <c r="LJ188" i="7"/>
  <c r="OS188" i="7"/>
  <c r="BY188" i="7"/>
  <c r="BC188" i="7"/>
  <c r="BK188" i="7"/>
  <c r="JQ188" i="7"/>
  <c r="KT188" i="7"/>
  <c r="BS188" i="7"/>
  <c r="T188" i="7"/>
  <c r="JX188" i="7"/>
  <c r="LP188" i="7"/>
  <c r="BI188" i="7"/>
  <c r="LM188" i="7"/>
  <c r="Y188" i="7"/>
  <c r="BO188" i="7"/>
  <c r="DT188" i="7"/>
  <c r="BG188" i="7"/>
  <c r="OV188" i="7"/>
  <c r="O188" i="7"/>
  <c r="JZ188" i="7"/>
  <c r="CM188" i="7"/>
  <c r="DW188" i="7"/>
  <c r="DQ188" i="7"/>
  <c r="AB188" i="7"/>
  <c r="KD188" i="7"/>
  <c r="KP188" i="7"/>
  <c r="BZ188" i="7"/>
  <c r="N188" i="7"/>
  <c r="M188" i="7"/>
  <c r="OU188" i="7"/>
  <c r="JP188" i="7"/>
  <c r="LW188" i="7"/>
  <c r="OQ188" i="7"/>
  <c r="S188" i="7"/>
  <c r="JV188" i="7"/>
  <c r="KJ188" i="7"/>
  <c r="W188" i="7"/>
  <c r="JU188" i="7"/>
  <c r="KG188" i="7"/>
  <c r="PV188" i="7"/>
  <c r="LF188" i="7"/>
  <c r="BT188" i="7"/>
  <c r="ON188" i="7"/>
  <c r="JS188" i="7"/>
  <c r="KI188" i="7"/>
  <c r="CP188" i="7"/>
  <c r="BF188" i="7"/>
  <c r="BB188" i="7"/>
  <c r="DX188" i="7"/>
  <c r="BM188" i="7"/>
  <c r="CO188" i="7"/>
  <c r="JR188" i="7"/>
  <c r="KN188" i="7"/>
  <c r="CL188" i="7"/>
  <c r="AU188" i="7"/>
  <c r="KK188" i="7"/>
  <c r="JT188" i="7"/>
  <c r="BX188" i="7"/>
  <c r="KC188" i="7"/>
  <c r="KH188" i="7"/>
  <c r="CA188" i="7"/>
  <c r="KM188" i="7"/>
  <c r="BH188" i="7"/>
  <c r="OR188" i="7"/>
  <c r="CI188" i="7"/>
  <c r="BA188" i="7"/>
  <c r="JW188" i="7"/>
  <c r="BW188" i="7"/>
  <c r="JY188" i="7"/>
  <c r="Z188" i="7"/>
  <c r="KL188" i="7"/>
  <c r="CG188" i="7"/>
  <c r="KO188" i="7"/>
  <c r="AA188" i="7"/>
  <c r="AF188" i="7"/>
  <c r="AG188" i="7"/>
  <c r="AH188" i="7"/>
  <c r="AI188" i="7"/>
  <c r="AJ188" i="7"/>
  <c r="AK188" i="7"/>
  <c r="AL188" i="7"/>
  <c r="AM188" i="7"/>
  <c r="AN188" i="7"/>
  <c r="KW180" i="7"/>
  <c r="AE180" i="7"/>
  <c r="BU180" i="7"/>
  <c r="PO180" i="7"/>
  <c r="CJ180" i="7"/>
  <c r="DG180" i="7"/>
  <c r="LK180" i="7"/>
  <c r="CL180" i="7"/>
  <c r="DI180" i="7"/>
  <c r="BR180" i="7"/>
  <c r="LP180" i="7"/>
  <c r="P180" i="7"/>
  <c r="CI180" i="7"/>
  <c r="S180" i="7"/>
  <c r="KE180" i="7"/>
  <c r="KH180" i="7"/>
  <c r="BO180" i="7"/>
  <c r="JZ180" i="7"/>
  <c r="KO180" i="7"/>
  <c r="KR180" i="7"/>
  <c r="AB180" i="7"/>
  <c r="BW180" i="7"/>
  <c r="OR180" i="7"/>
  <c r="DU180" i="7"/>
  <c r="JQ180" i="7"/>
  <c r="R180" i="7"/>
  <c r="JU180" i="7"/>
  <c r="LO180" i="7"/>
  <c r="CG180" i="7"/>
  <c r="BT180" i="7"/>
  <c r="DM180" i="7"/>
  <c r="LC180" i="7"/>
  <c r="OQ180" i="7"/>
  <c r="CK180" i="7"/>
  <c r="BQ180" i="7"/>
  <c r="JR180" i="7"/>
  <c r="W180" i="7"/>
  <c r="Z180" i="7"/>
  <c r="KU180" i="7"/>
  <c r="BY180" i="7"/>
  <c r="PT180" i="7"/>
  <c r="BE180" i="7"/>
  <c r="J180" i="7"/>
  <c r="JO180" i="7"/>
  <c r="DN180" i="7"/>
  <c r="LF180" i="7"/>
  <c r="KB180" i="7"/>
  <c r="PQ180" i="7"/>
  <c r="BV180" i="7"/>
  <c r="DK180" i="7"/>
  <c r="BG180" i="7"/>
  <c r="N180" i="7"/>
  <c r="DV180" i="7"/>
  <c r="BK180" i="7"/>
  <c r="PR180" i="7"/>
  <c r="ER180" i="7"/>
  <c r="ET180" i="7"/>
  <c r="EW180" i="7"/>
  <c r="BS180" i="7"/>
  <c r="M180" i="7"/>
  <c r="BC180" i="7"/>
  <c r="PN180" i="7"/>
  <c r="DQ180" i="7"/>
  <c r="DR180" i="7"/>
  <c r="KJ180" i="7"/>
  <c r="KA180" i="7"/>
  <c r="O180" i="7"/>
  <c r="BX180" i="7"/>
  <c r="DH180" i="7"/>
  <c r="AX180" i="7"/>
  <c r="OO180" i="7"/>
  <c r="AW180" i="7"/>
  <c r="PP180" i="7"/>
  <c r="LM180" i="7"/>
  <c r="X180" i="7"/>
  <c r="AA180" i="7"/>
  <c r="AC180" i="7"/>
  <c r="LG180" i="7"/>
  <c r="JS180" i="7"/>
  <c r="BF180" i="7"/>
  <c r="LD180" i="7"/>
  <c r="AV180" i="7"/>
  <c r="DJ180" i="7"/>
  <c r="KF180" i="7"/>
  <c r="KK180" i="7"/>
  <c r="BZ180" i="7"/>
  <c r="DL180" i="7"/>
  <c r="AZ180" i="7"/>
  <c r="KD180" i="7"/>
  <c r="AU180" i="7"/>
  <c r="DT180" i="7"/>
  <c r="LL180" i="7"/>
  <c r="KP180" i="7"/>
  <c r="EU180" i="7"/>
  <c r="AD180" i="7"/>
  <c r="LE180" i="7"/>
  <c r="LB180" i="7"/>
  <c r="BB180" i="7"/>
  <c r="LW180" i="7"/>
  <c r="AY180" i="7"/>
  <c r="OP180" i="7"/>
  <c r="BL180" i="7"/>
  <c r="KC180" i="7"/>
  <c r="U180" i="7"/>
  <c r="LN180" i="7"/>
  <c r="LI180" i="7"/>
  <c r="BD180" i="7"/>
  <c r="LJ180" i="7"/>
  <c r="BI180" i="7"/>
  <c r="JT180" i="7"/>
  <c r="Q180" i="7"/>
  <c r="KQ180" i="7"/>
  <c r="KS180" i="7"/>
  <c r="EX180" i="7"/>
  <c r="T180" i="7"/>
  <c r="KI180" i="7"/>
  <c r="CA180" i="7"/>
  <c r="LH180" i="7"/>
  <c r="BA180" i="7"/>
  <c r="PM180" i="7"/>
  <c r="BN180" i="7"/>
  <c r="JW180" i="7"/>
  <c r="PS180" i="7"/>
  <c r="K180" i="7"/>
  <c r="JP180" i="7"/>
  <c r="JY180" i="7"/>
  <c r="BH180" i="7"/>
  <c r="CH180" i="7"/>
  <c r="KN180" i="7"/>
  <c r="ES180" i="7"/>
  <c r="EV180" i="7"/>
  <c r="KV180" i="7"/>
  <c r="KL180" i="7"/>
  <c r="JV180" i="7"/>
  <c r="KM180" i="7"/>
  <c r="L180" i="7"/>
  <c r="KZ180" i="7"/>
  <c r="BJ180" i="7"/>
  <c r="DS180" i="7"/>
  <c r="BP180" i="7"/>
  <c r="LA180" i="7"/>
  <c r="CF180" i="7"/>
  <c r="PV180" i="7"/>
  <c r="KG180" i="7"/>
  <c r="ON180" i="7"/>
  <c r="JX180" i="7"/>
  <c r="BM180" i="7"/>
  <c r="DW180" i="7"/>
  <c r="V180" i="7"/>
  <c r="Y180" i="7"/>
  <c r="KT180" i="7"/>
  <c r="EY180" i="7"/>
  <c r="AF180" i="7"/>
  <c r="AG180" i="7"/>
  <c r="AH180" i="7"/>
  <c r="AI180" i="7"/>
  <c r="OI180" i="7"/>
  <c r="AJ180" i="7"/>
  <c r="AK180" i="7"/>
  <c r="AL180" i="7"/>
  <c r="AM180" i="7"/>
  <c r="AN180" i="7"/>
  <c r="EY174" i="7"/>
  <c r="KW174" i="7"/>
  <c r="AE174" i="7"/>
  <c r="BZ174" i="7"/>
  <c r="LH174" i="7"/>
  <c r="PQ174" i="7"/>
  <c r="DB174" i="7"/>
  <c r="LE174" i="7"/>
  <c r="KE174" i="7"/>
  <c r="DT174" i="7"/>
  <c r="LW174" i="7"/>
  <c r="LI174" i="7"/>
  <c r="LO174" i="7"/>
  <c r="JS174" i="7"/>
  <c r="AV174" i="7"/>
  <c r="BW174" i="7"/>
  <c r="CA174" i="7"/>
  <c r="KH174" i="7"/>
  <c r="EM174" i="7"/>
  <c r="KN174" i="7"/>
  <c r="X174" i="7"/>
  <c r="AA174" i="7"/>
  <c r="AD174" i="7"/>
  <c r="AU174" i="7"/>
  <c r="DE174" i="7"/>
  <c r="CG174" i="7"/>
  <c r="LG174" i="7"/>
  <c r="KA174" i="7"/>
  <c r="DG174" i="7"/>
  <c r="DA174" i="7"/>
  <c r="JY174" i="7"/>
  <c r="LM174" i="7"/>
  <c r="PV174" i="7"/>
  <c r="JV174" i="7"/>
  <c r="KG174" i="7"/>
  <c r="BA174" i="7"/>
  <c r="BC174" i="7"/>
  <c r="P174" i="7"/>
  <c r="S174" i="7"/>
  <c r="V174" i="7"/>
  <c r="ES174" i="7"/>
  <c r="EU174" i="7"/>
  <c r="EX174" i="7"/>
  <c r="BE174" i="7"/>
  <c r="JU174" i="7"/>
  <c r="PS174" i="7"/>
  <c r="LD174" i="7"/>
  <c r="CI174" i="7"/>
  <c r="CH174" i="7"/>
  <c r="PJ174" i="7"/>
  <c r="PH174" i="7"/>
  <c r="DC174" i="7"/>
  <c r="DI174" i="7"/>
  <c r="L174" i="7"/>
  <c r="DD174" i="7"/>
  <c r="BT174" i="7"/>
  <c r="BQ174" i="7"/>
  <c r="BS174" i="7"/>
  <c r="Q174" i="7"/>
  <c r="T174" i="7"/>
  <c r="EP174" i="7"/>
  <c r="Y174" i="7"/>
  <c r="KT174" i="7"/>
  <c r="KV174" i="7"/>
  <c r="BN174" i="7"/>
  <c r="PK174" i="7"/>
  <c r="K174" i="7"/>
  <c r="DM174" i="7"/>
  <c r="DL174" i="7"/>
  <c r="DR174" i="7"/>
  <c r="M174" i="7"/>
  <c r="JX174" i="7"/>
  <c r="LL174" i="7"/>
  <c r="KC174" i="7"/>
  <c r="KZ174" i="7"/>
  <c r="PO174" i="7"/>
  <c r="AX174" i="7"/>
  <c r="BO174" i="7"/>
  <c r="BX174" i="7"/>
  <c r="KI174" i="7"/>
  <c r="KL174" i="7"/>
  <c r="W174" i="7"/>
  <c r="KQ174" i="7"/>
  <c r="EV174" i="7"/>
  <c r="BV174" i="7"/>
  <c r="PN174" i="7"/>
  <c r="LK174" i="7"/>
  <c r="J174" i="7"/>
  <c r="PL174" i="7"/>
  <c r="LP174" i="7"/>
  <c r="DH174" i="7"/>
  <c r="PP174" i="7"/>
  <c r="JT174" i="7"/>
  <c r="PR174" i="7"/>
  <c r="N174" i="7"/>
  <c r="BH174" i="7"/>
  <c r="AZ174" i="7"/>
  <c r="BU174" i="7"/>
  <c r="KJ174" i="7"/>
  <c r="EN174" i="7"/>
  <c r="EQ174" i="7"/>
  <c r="ET174" i="7"/>
  <c r="AB174" i="7"/>
  <c r="AW174" i="7"/>
  <c r="DN174" i="7"/>
  <c r="JQ174" i="7"/>
  <c r="LC174" i="7"/>
  <c r="DJ174" i="7"/>
  <c r="JW174" i="7"/>
  <c r="DK174" i="7"/>
  <c r="PM174" i="7"/>
  <c r="DF174" i="7"/>
  <c r="PT174" i="7"/>
  <c r="BF174" i="7"/>
  <c r="BB174" i="7"/>
  <c r="BI174" i="7"/>
  <c r="BK174" i="7"/>
  <c r="EL174" i="7"/>
  <c r="KM174" i="7"/>
  <c r="KO174" i="7"/>
  <c r="KR174" i="7"/>
  <c r="AC174" i="7"/>
  <c r="BJ174" i="7"/>
  <c r="LB174" i="7"/>
  <c r="OO174" i="7"/>
  <c r="JP174" i="7"/>
  <c r="LN174" i="7"/>
  <c r="DQ174" i="7"/>
  <c r="KF174" i="7"/>
  <c r="KD174" i="7"/>
  <c r="DS174" i="7"/>
  <c r="JZ174" i="7"/>
  <c r="AY174" i="7"/>
  <c r="BL174" i="7"/>
  <c r="BG174" i="7"/>
  <c r="BP174" i="7"/>
  <c r="R174" i="7"/>
  <c r="U174" i="7"/>
  <c r="KP174" i="7"/>
  <c r="Z174" i="7"/>
  <c r="EW174" i="7"/>
  <c r="BR174" i="7"/>
  <c r="LA174" i="7"/>
  <c r="JR174" i="7"/>
  <c r="CF174" i="7"/>
  <c r="JO174" i="7"/>
  <c r="PG174" i="7"/>
  <c r="LJ174" i="7"/>
  <c r="PI174" i="7"/>
  <c r="KB174" i="7"/>
  <c r="ON174" i="7"/>
  <c r="LF174" i="7"/>
  <c r="BD174" i="7"/>
  <c r="BY174" i="7"/>
  <c r="O174" i="7"/>
  <c r="BM174" i="7"/>
  <c r="KK174" i="7"/>
  <c r="EO174" i="7"/>
  <c r="ER174" i="7"/>
  <c r="KS174" i="7"/>
  <c r="KU174" i="7"/>
  <c r="AF174" i="7"/>
  <c r="AG174" i="7"/>
  <c r="AH174" i="7"/>
  <c r="AI174" i="7"/>
  <c r="AJ174" i="7"/>
  <c r="OI174" i="7"/>
  <c r="AK174" i="7"/>
  <c r="AL174" i="7"/>
  <c r="AM174" i="7"/>
  <c r="AN174" i="7"/>
  <c r="AO198" i="7"/>
  <c r="BD189" i="7"/>
  <c r="DS189" i="7"/>
  <c r="KG189" i="7"/>
  <c r="KS189" i="7"/>
  <c r="BL189" i="7"/>
  <c r="OS189" i="7"/>
  <c r="KJ189" i="7"/>
  <c r="AB189" i="7"/>
  <c r="KV189" i="7"/>
  <c r="AU189" i="7"/>
  <c r="CL189" i="7"/>
  <c r="S189" i="7"/>
  <c r="BE189" i="7"/>
  <c r="LH189" i="7"/>
  <c r="KL189" i="7"/>
  <c r="BR189" i="7"/>
  <c r="OU189" i="7"/>
  <c r="KO189" i="7"/>
  <c r="AD189" i="7"/>
  <c r="LG189" i="7"/>
  <c r="LL189" i="7"/>
  <c r="W189" i="7"/>
  <c r="JZ189" i="7"/>
  <c r="K189" i="7"/>
  <c r="X189" i="7"/>
  <c r="JY189" i="7"/>
  <c r="DX189" i="7"/>
  <c r="AA189" i="7"/>
  <c r="KC189" i="7"/>
  <c r="AW189" i="7"/>
  <c r="LF189" i="7"/>
  <c r="CA189" i="7"/>
  <c r="BM189" i="7"/>
  <c r="KE189" i="7"/>
  <c r="AV189" i="7"/>
  <c r="OR189" i="7"/>
  <c r="AY189" i="7"/>
  <c r="DR189" i="7"/>
  <c r="BZ189" i="7"/>
  <c r="L189" i="7"/>
  <c r="AX189" i="7"/>
  <c r="LA189" i="7"/>
  <c r="LJ189" i="7"/>
  <c r="OV189" i="7" s="1"/>
  <c r="LC189" i="7"/>
  <c r="BS189" i="7"/>
  <c r="KD189" i="7"/>
  <c r="BB189" i="7"/>
  <c r="CM189" i="7"/>
  <c r="BC189" i="7"/>
  <c r="OT189" i="7"/>
  <c r="BX189" i="7"/>
  <c r="AC189" i="7"/>
  <c r="CG189" i="7"/>
  <c r="BH189" i="7"/>
  <c r="AE189" i="7"/>
  <c r="Z189" i="7"/>
  <c r="LN189" i="7"/>
  <c r="CN189" i="7"/>
  <c r="OP189" i="7"/>
  <c r="EA189" i="7"/>
  <c r="KR189" i="7"/>
  <c r="LK189" i="7"/>
  <c r="BK189" i="7"/>
  <c r="PV189" i="7"/>
  <c r="BA189" i="7"/>
  <c r="JU189" i="7"/>
  <c r="BV189" i="7"/>
  <c r="KU189" i="7"/>
  <c r="KT189" i="7"/>
  <c r="DZ189" i="7"/>
  <c r="AZ189" i="7"/>
  <c r="KH189" i="7"/>
  <c r="BP189" i="7"/>
  <c r="CF189" i="7"/>
  <c r="KK189" i="7"/>
  <c r="DT189" i="7"/>
  <c r="CK189" i="7"/>
  <c r="KN189" i="7"/>
  <c r="ON189" i="7"/>
  <c r="Y189" i="7"/>
  <c r="LO189" i="7"/>
  <c r="BG189" i="7"/>
  <c r="OQ189" i="7"/>
  <c r="BT189" i="7"/>
  <c r="KP189" i="7"/>
  <c r="JQ189" i="7"/>
  <c r="JR189" i="7"/>
  <c r="V189" i="7"/>
  <c r="BN189" i="7"/>
  <c r="OO189" i="7"/>
  <c r="LW189" i="7"/>
  <c r="DV189" i="7"/>
  <c r="R189" i="7"/>
  <c r="DW189" i="7"/>
  <c r="KM189" i="7"/>
  <c r="CJ189" i="7"/>
  <c r="KQ189" i="7"/>
  <c r="LB189" i="7"/>
  <c r="CH189" i="7" s="1"/>
  <c r="T189" i="7"/>
  <c r="LD189" i="7"/>
  <c r="LE189" i="7"/>
  <c r="KA189" i="7"/>
  <c r="BY189" i="7"/>
  <c r="CO189" i="7"/>
  <c r="O189" i="7"/>
  <c r="KI189" i="7"/>
  <c r="JP189" i="7"/>
  <c r="U189" i="7"/>
  <c r="KZ189" i="7"/>
  <c r="P189" i="7"/>
  <c r="JW189" i="7"/>
  <c r="M189" i="7"/>
  <c r="JS189" i="7"/>
  <c r="LI189" i="7"/>
  <c r="BW189" i="7"/>
  <c r="BQ189" i="7"/>
  <c r="KB189" i="7"/>
  <c r="LP189" i="7"/>
  <c r="N189" i="7"/>
  <c r="DU189" i="7"/>
  <c r="Q189" i="7"/>
  <c r="DQ189" i="7"/>
  <c r="DY189" i="7"/>
  <c r="JX189" i="7"/>
  <c r="BF189" i="7"/>
  <c r="JT189" i="7"/>
  <c r="LM189" i="7"/>
  <c r="BU189" i="7"/>
  <c r="BO189" i="7"/>
  <c r="JO189" i="7"/>
  <c r="BI189" i="7"/>
  <c r="J189" i="7"/>
  <c r="CP189" i="7"/>
  <c r="KF189" i="7"/>
  <c r="JV189" i="7"/>
  <c r="CI189" i="7"/>
  <c r="BJ189" i="7"/>
  <c r="KW189" i="7"/>
  <c r="AF189" i="7"/>
  <c r="AG189" i="7"/>
  <c r="AH189" i="7"/>
  <c r="AI189" i="7"/>
  <c r="AJ189" i="7"/>
  <c r="AK189" i="7"/>
  <c r="AL189" i="7"/>
  <c r="AM189" i="7"/>
  <c r="AN189" i="7"/>
  <c r="AO189" i="7"/>
  <c r="AP165" i="7"/>
  <c r="DD195" i="7"/>
  <c r="LH195" i="7"/>
  <c r="BD195" i="7"/>
  <c r="DQ195" i="7"/>
  <c r="KF195" i="7"/>
  <c r="M195" i="7"/>
  <c r="CO195" i="7"/>
  <c r="BP195" i="7"/>
  <c r="DW195" i="7"/>
  <c r="EA195" i="7"/>
  <c r="AV195" i="7"/>
  <c r="BS195" i="7"/>
  <c r="JX195" i="7"/>
  <c r="CQ195" i="7"/>
  <c r="BR195" i="7"/>
  <c r="U195" i="7"/>
  <c r="CY195" i="7"/>
  <c r="BM195" i="7"/>
  <c r="BK195" i="7"/>
  <c r="PG195" i="7"/>
  <c r="BY195" i="7"/>
  <c r="AB195" i="7"/>
  <c r="OP195" i="7"/>
  <c r="PK195" i="7"/>
  <c r="DT195" i="7"/>
  <c r="AW195" i="7"/>
  <c r="OR195" i="7"/>
  <c r="BC195" i="7"/>
  <c r="OX195" i="7"/>
  <c r="AI195" i="7"/>
  <c r="ED195" i="7"/>
  <c r="KM195" i="7"/>
  <c r="DC195" i="7"/>
  <c r="PC195" i="7"/>
  <c r="LN195" i="7"/>
  <c r="PV195" i="7"/>
  <c r="KD195" i="7"/>
  <c r="JO195" i="7"/>
  <c r="AA195" i="7"/>
  <c r="EN195" i="7"/>
  <c r="AX195" i="7"/>
  <c r="LO195" i="7"/>
  <c r="JQ195" i="7"/>
  <c r="PJ195" i="7"/>
  <c r="JV195" i="7"/>
  <c r="AC195" i="7"/>
  <c r="PH195" i="7"/>
  <c r="DV195" i="7"/>
  <c r="AG195" i="7"/>
  <c r="DR195" i="7"/>
  <c r="EG195" i="7"/>
  <c r="OZ195" i="7"/>
  <c r="KE195" i="7"/>
  <c r="K195" i="7"/>
  <c r="DE195" i="7"/>
  <c r="BI195" i="7"/>
  <c r="LB195" i="7"/>
  <c r="DA195" i="7"/>
  <c r="DY195" i="7"/>
  <c r="KN195" i="7"/>
  <c r="DG195" i="7"/>
  <c r="CH195" i="7"/>
  <c r="BA195" i="7"/>
  <c r="JY195" i="7"/>
  <c r="JS195" i="7"/>
  <c r="OS195" i="7"/>
  <c r="BZ195" i="7"/>
  <c r="EH195" i="7"/>
  <c r="KB195" i="7"/>
  <c r="CG195" i="7"/>
  <c r="LM195" i="7"/>
  <c r="CL195" i="7"/>
  <c r="PI195" i="7"/>
  <c r="CK195" i="7"/>
  <c r="J195" i="7"/>
  <c r="AZ195" i="7"/>
  <c r="LF195" i="7"/>
  <c r="CU195" i="7"/>
  <c r="Z195" i="7"/>
  <c r="LP195" i="7"/>
  <c r="AJ195" i="7"/>
  <c r="EL195" i="7"/>
  <c r="PB195" i="7"/>
  <c r="OU195" i="7"/>
  <c r="KT195" i="7"/>
  <c r="JZ195" i="7"/>
  <c r="PE195" i="7"/>
  <c r="AD195" i="7"/>
  <c r="KI195" i="7"/>
  <c r="JW195" i="7"/>
  <c r="KP195" i="7"/>
  <c r="BW195" i="7"/>
  <c r="LL195" i="7"/>
  <c r="AE195" i="7"/>
  <c r="LA195" i="7"/>
  <c r="CN195" i="7"/>
  <c r="BH195" i="7"/>
  <c r="BL195" i="7"/>
  <c r="BF195" i="7"/>
  <c r="LE195" i="7"/>
  <c r="P195" i="7"/>
  <c r="BG195" i="7"/>
  <c r="OY195" i="7"/>
  <c r="CR195" i="7"/>
  <c r="BV195" i="7"/>
  <c r="EM195" i="7"/>
  <c r="AF195" i="7"/>
  <c r="EK195" i="7"/>
  <c r="EF195" i="7"/>
  <c r="CS195" i="7"/>
  <c r="R195" i="7"/>
  <c r="KK195" i="7"/>
  <c r="AH195" i="7"/>
  <c r="BJ195" i="7"/>
  <c r="KL195" i="7"/>
  <c r="DZ195" i="7"/>
  <c r="EB195" i="7"/>
  <c r="V195" i="7"/>
  <c r="EQ195" i="7"/>
  <c r="DU195" i="7"/>
  <c r="DF195" i="7"/>
  <c r="KO195" i="7"/>
  <c r="ER195" i="7"/>
  <c r="LK195" i="7"/>
  <c r="CT195" i="7"/>
  <c r="JU195" i="7"/>
  <c r="BB195" i="7"/>
  <c r="LG195" i="7"/>
  <c r="CF195" i="7"/>
  <c r="OI195" i="7"/>
  <c r="CV195" i="7"/>
  <c r="DX195" i="7"/>
  <c r="KV195" i="7"/>
  <c r="JR195" i="7"/>
  <c r="JT195" i="7"/>
  <c r="S195" i="7"/>
  <c r="CJ195" i="7"/>
  <c r="KA195" i="7"/>
  <c r="PA195" i="7"/>
  <c r="CP195" i="7"/>
  <c r="O195" i="7"/>
  <c r="KJ195" i="7"/>
  <c r="KQ195" i="7"/>
  <c r="OW195" i="7"/>
  <c r="OO195" i="7"/>
  <c r="KC195" i="7"/>
  <c r="LW195" i="7"/>
  <c r="KS195" i="7"/>
  <c r="BQ195" i="7"/>
  <c r="N195" i="7"/>
  <c r="PM195" i="7"/>
  <c r="OV195" i="7"/>
  <c r="KU195" i="7"/>
  <c r="KG195" i="7"/>
  <c r="PD195" i="7"/>
  <c r="L195" i="7"/>
  <c r="EP195" i="7"/>
  <c r="BO195" i="7"/>
  <c r="CZ195" i="7"/>
  <c r="Q195" i="7"/>
  <c r="T195" i="7"/>
  <c r="JP195" i="7"/>
  <c r="DB195" i="7"/>
  <c r="PF195" i="7"/>
  <c r="OT195" i="7"/>
  <c r="LD195" i="7"/>
  <c r="CA195" i="7"/>
  <c r="BU195" i="7"/>
  <c r="AY195" i="7"/>
  <c r="CI195" i="7"/>
  <c r="PL195" i="7"/>
  <c r="BN195" i="7"/>
  <c r="CW195" i="7"/>
  <c r="KH195" i="7"/>
  <c r="EC195" i="7"/>
  <c r="KW195" i="7"/>
  <c r="CM195" i="7"/>
  <c r="CX195" i="7"/>
  <c r="OQ195" i="7"/>
  <c r="KZ195" i="7"/>
  <c r="BE195" i="7"/>
  <c r="EE195" i="7"/>
  <c r="EO195" i="7"/>
  <c r="EI195" i="7"/>
  <c r="LJ195" i="7"/>
  <c r="BX195" i="7"/>
  <c r="BT195" i="7"/>
  <c r="EJ195" i="7"/>
  <c r="LC195" i="7"/>
  <c r="X195" i="7"/>
  <c r="ON195" i="7"/>
  <c r="W195" i="7"/>
  <c r="KR195" i="7"/>
  <c r="AU195" i="7"/>
  <c r="Y195" i="7"/>
  <c r="LI195" i="7"/>
  <c r="DS195" i="7"/>
  <c r="AK195" i="7"/>
  <c r="AL195" i="7"/>
  <c r="AM195" i="7"/>
  <c r="AN195" i="7"/>
  <c r="EY187" i="7"/>
  <c r="AE187" i="7"/>
  <c r="KW187" i="7"/>
  <c r="DR187" i="7"/>
  <c r="CM187" i="7"/>
  <c r="CK187" i="7"/>
  <c r="PV187" i="7"/>
  <c r="LL187" i="7"/>
  <c r="J187" i="7"/>
  <c r="AB187" i="7"/>
  <c r="LJ187" i="7"/>
  <c r="JW187" i="7"/>
  <c r="BT187" i="7"/>
  <c r="BY187" i="7"/>
  <c r="Z187" i="7"/>
  <c r="LB187" i="7"/>
  <c r="DW187" i="7" s="1"/>
  <c r="K187" i="7"/>
  <c r="W187" i="7"/>
  <c r="BJ187" i="7"/>
  <c r="BE187" i="7"/>
  <c r="JY187" i="7"/>
  <c r="DU187" i="7"/>
  <c r="L187" i="7"/>
  <c r="DT187" i="7"/>
  <c r="KA187" i="7"/>
  <c r="AV187" i="7"/>
  <c r="BH187" i="7"/>
  <c r="AZ187" i="7"/>
  <c r="M187" i="7"/>
  <c r="JR187" i="7"/>
  <c r="DS187" i="7"/>
  <c r="JT187" i="7"/>
  <c r="LP187" i="7"/>
  <c r="DZ187" i="7"/>
  <c r="AA187" i="7"/>
  <c r="LM187" i="7"/>
  <c r="JP187" i="7"/>
  <c r="KH187" i="7"/>
  <c r="BO187" i="7"/>
  <c r="N187" i="7"/>
  <c r="OO187" i="7"/>
  <c r="CI187" i="7"/>
  <c r="CA187" i="7"/>
  <c r="DX187" i="7"/>
  <c r="JS187" i="7"/>
  <c r="LA187" i="7"/>
  <c r="JO187" i="7"/>
  <c r="LC187" i="7"/>
  <c r="BF187" i="7"/>
  <c r="BG187" i="7"/>
  <c r="CG187" i="7"/>
  <c r="OP187" i="7"/>
  <c r="CN187" i="7"/>
  <c r="T187" i="7"/>
  <c r="JZ187" i="7"/>
  <c r="KI187" i="7"/>
  <c r="DQ187" i="7"/>
  <c r="KB187" i="7"/>
  <c r="P187" i="7"/>
  <c r="LF187" i="7"/>
  <c r="JV187" i="7"/>
  <c r="AW187" i="7"/>
  <c r="BA187" i="7"/>
  <c r="KZ187" i="7"/>
  <c r="JU187" i="7"/>
  <c r="LG187" i="7"/>
  <c r="CL187" i="7"/>
  <c r="BC187" i="7"/>
  <c r="KL187" i="7"/>
  <c r="OQ187" i="7"/>
  <c r="KP187" i="7"/>
  <c r="DY187" i="7"/>
  <c r="U187" i="7"/>
  <c r="BW187" i="7"/>
  <c r="KF187" i="7"/>
  <c r="X187" i="7"/>
  <c r="KC187" i="7"/>
  <c r="R187" i="7"/>
  <c r="DN187" i="7"/>
  <c r="JQ187" i="7"/>
  <c r="BN187" i="7"/>
  <c r="BK187" i="7"/>
  <c r="BV187" i="7"/>
  <c r="BS187" i="7"/>
  <c r="LH187" i="7"/>
  <c r="AC187" i="7"/>
  <c r="KD187" i="7"/>
  <c r="CO187" i="7"/>
  <c r="BB187" i="7"/>
  <c r="BD187" i="7"/>
  <c r="KQ187" i="7"/>
  <c r="CH187" i="7"/>
  <c r="Q187" i="7"/>
  <c r="KS187" i="7"/>
  <c r="LI187" i="7"/>
  <c r="V187" i="7"/>
  <c r="LD187" i="7"/>
  <c r="KG187" i="7"/>
  <c r="DV187" i="7"/>
  <c r="PT187" i="7"/>
  <c r="CJ187" i="7"/>
  <c r="KE187" i="7"/>
  <c r="OT187" i="7"/>
  <c r="KU187" i="7"/>
  <c r="BM187" i="7"/>
  <c r="BR187" i="7"/>
  <c r="OR187" i="7"/>
  <c r="OU187" i="7"/>
  <c r="KT187" i="7"/>
  <c r="LE187" i="7"/>
  <c r="KM187" i="7"/>
  <c r="BL187" i="7"/>
  <c r="BQ187" i="7"/>
  <c r="KR187" i="7"/>
  <c r="AY187" i="7"/>
  <c r="KJ187" i="7"/>
  <c r="CF187" i="7"/>
  <c r="KK187" i="7"/>
  <c r="LN187" i="7"/>
  <c r="O187" i="7"/>
  <c r="OS187" i="7"/>
  <c r="KV187" i="7"/>
  <c r="JX187" i="7"/>
  <c r="LW187" i="7"/>
  <c r="BU187" i="7"/>
  <c r="BZ187" i="7"/>
  <c r="AU187" i="7"/>
  <c r="BI187" i="7"/>
  <c r="Y187" i="7"/>
  <c r="LO187" i="7"/>
  <c r="BX187" i="7"/>
  <c r="ON187" i="7"/>
  <c r="KN187" i="7"/>
  <c r="AX187" i="7"/>
  <c r="KO187" i="7"/>
  <c r="BP187" i="7"/>
  <c r="S187" i="7"/>
  <c r="LK187" i="7"/>
  <c r="AD187" i="7"/>
  <c r="AF187" i="7"/>
  <c r="AG187" i="7"/>
  <c r="AH187" i="7"/>
  <c r="AI187" i="7"/>
  <c r="OI187" i="7"/>
  <c r="AJ187" i="7"/>
  <c r="AK187" i="7"/>
  <c r="AL187" i="7"/>
  <c r="AM187" i="7"/>
  <c r="AN187" i="7"/>
  <c r="AE179" i="7"/>
  <c r="KW179" i="7"/>
  <c r="EY179" i="7"/>
  <c r="S179" i="7"/>
  <c r="PN179" i="7"/>
  <c r="KI179" i="7"/>
  <c r="CF179" i="7"/>
  <c r="LB179" i="7"/>
  <c r="R179" i="7"/>
  <c r="DT179" i="7"/>
  <c r="LW179" i="7"/>
  <c r="AV179" i="7"/>
  <c r="JX179" i="7"/>
  <c r="BE179" i="7"/>
  <c r="LI179" i="7"/>
  <c r="PP179" i="7"/>
  <c r="PO179" i="7"/>
  <c r="JO179" i="7"/>
  <c r="V179" i="7"/>
  <c r="ES179" i="7"/>
  <c r="AB179" i="7"/>
  <c r="KV179" i="7"/>
  <c r="KK179" i="7"/>
  <c r="CK179" i="7"/>
  <c r="BH179" i="7"/>
  <c r="OP179" i="7"/>
  <c r="BF179" i="7"/>
  <c r="LK179" i="7"/>
  <c r="T179" i="7"/>
  <c r="LJ179" i="7"/>
  <c r="KG179" i="7"/>
  <c r="BL179" i="7"/>
  <c r="KZ179" i="7"/>
  <c r="BY179" i="7"/>
  <c r="CA179" i="7"/>
  <c r="LF179" i="7"/>
  <c r="DU179" i="7"/>
  <c r="EQ179" i="7"/>
  <c r="Y179" i="7"/>
  <c r="EV179" i="7"/>
  <c r="BM179" i="7"/>
  <c r="LM179" i="7"/>
  <c r="BQ179" i="7"/>
  <c r="DM179" i="7"/>
  <c r="AW179" i="7"/>
  <c r="JV179" i="7"/>
  <c r="DS179" i="7"/>
  <c r="LN179" i="7"/>
  <c r="BB179" i="7"/>
  <c r="DN179" i="7"/>
  <c r="CI179" i="7"/>
  <c r="DL179" i="7"/>
  <c r="KB179" i="7"/>
  <c r="PQ179" i="7"/>
  <c r="CH179" i="7"/>
  <c r="BX179" i="7"/>
  <c r="KO179" i="7"/>
  <c r="KR179" i="7"/>
  <c r="KT179" i="7"/>
  <c r="AF179" i="7"/>
  <c r="BI179" i="7"/>
  <c r="JQ179" i="7"/>
  <c r="J179" i="7"/>
  <c r="DJ179" i="7"/>
  <c r="BG179" i="7"/>
  <c r="KA179" i="7"/>
  <c r="BA179" i="7"/>
  <c r="AZ179" i="7"/>
  <c r="DF179" i="7"/>
  <c r="LL179" i="7"/>
  <c r="L179" i="7"/>
  <c r="LD179" i="7"/>
  <c r="LG179" i="7"/>
  <c r="AY179" i="7"/>
  <c r="KE179" i="7"/>
  <c r="W179" i="7"/>
  <c r="Z179" i="7"/>
  <c r="AC179" i="7"/>
  <c r="LP179" i="7"/>
  <c r="JW179" i="7"/>
  <c r="BP179" i="7"/>
  <c r="PR179" i="7"/>
  <c r="AU179" i="7"/>
  <c r="BN179" i="7"/>
  <c r="DG179" i="7"/>
  <c r="PS179" i="7"/>
  <c r="CJ179" i="7"/>
  <c r="PT179" i="7"/>
  <c r="BR179" i="7"/>
  <c r="DQ179" i="7"/>
  <c r="AX179" i="7"/>
  <c r="LC179" i="7"/>
  <c r="Q179" i="7"/>
  <c r="KP179" i="7"/>
  <c r="ET179" i="7"/>
  <c r="KU179" i="7"/>
  <c r="KC179" i="7"/>
  <c r="LA179" i="7"/>
  <c r="OQ179" i="7"/>
  <c r="DK179" i="7"/>
  <c r="BZ179" i="7"/>
  <c r="LE179" i="7"/>
  <c r="BJ179" i="7"/>
  <c r="LO179" i="7"/>
  <c r="M179" i="7"/>
  <c r="KD179" i="7"/>
  <c r="O179" i="7"/>
  <c r="CG179" i="7"/>
  <c r="P179" i="7"/>
  <c r="KH179" i="7"/>
  <c r="JT179" i="7"/>
  <c r="KM179" i="7"/>
  <c r="X179" i="7"/>
  <c r="AA179" i="7"/>
  <c r="EW179" i="7"/>
  <c r="JY179" i="7"/>
  <c r="DV179" i="7"/>
  <c r="PV179" i="7"/>
  <c r="KF179" i="7"/>
  <c r="DH179" i="7"/>
  <c r="DR179" i="7"/>
  <c r="K179" i="7"/>
  <c r="BW179" i="7"/>
  <c r="PL179" i="7"/>
  <c r="ON179" i="7"/>
  <c r="KL179" i="7"/>
  <c r="PM179" i="7"/>
  <c r="BO179" i="7"/>
  <c r="BC179" i="7"/>
  <c r="JZ179" i="7"/>
  <c r="U179" i="7"/>
  <c r="ER179" i="7"/>
  <c r="KS179" i="7"/>
  <c r="EX179" i="7"/>
  <c r="JR179" i="7"/>
  <c r="LH179" i="7"/>
  <c r="BT179" i="7"/>
  <c r="KJ179" i="7"/>
  <c r="JP179" i="7"/>
  <c r="N179" i="7"/>
  <c r="DI179" i="7"/>
  <c r="JS179" i="7"/>
  <c r="BK179" i="7"/>
  <c r="BU179" i="7"/>
  <c r="BS179" i="7"/>
  <c r="JU179" i="7"/>
  <c r="OO179" i="7"/>
  <c r="BD179" i="7"/>
  <c r="BV179" i="7"/>
  <c r="KN179" i="7"/>
  <c r="KQ179" i="7"/>
  <c r="EU179" i="7"/>
  <c r="AD179" i="7"/>
  <c r="AG179" i="7"/>
  <c r="AH179" i="7"/>
  <c r="AI179" i="7"/>
  <c r="OI179" i="7"/>
  <c r="AJ179" i="7"/>
  <c r="AK179" i="7"/>
  <c r="AL179" i="7"/>
  <c r="AM179" i="7"/>
  <c r="AN179" i="7"/>
  <c r="AE173" i="7"/>
  <c r="KW173" i="7"/>
  <c r="EY173" i="7"/>
  <c r="BW173" i="7"/>
  <c r="BY173" i="7"/>
  <c r="BS173" i="7"/>
  <c r="BM173" i="7"/>
  <c r="LE173" i="7"/>
  <c r="DG173" i="7"/>
  <c r="KZ173" i="7"/>
  <c r="PM173" i="7"/>
  <c r="L173" i="7"/>
  <c r="DH173" i="7"/>
  <c r="PO173" i="7"/>
  <c r="PS173" i="7"/>
  <c r="KH173" i="7"/>
  <c r="S173" i="7"/>
  <c r="V173" i="7"/>
  <c r="KP173" i="7"/>
  <c r="AA173" i="7"/>
  <c r="KV173" i="7"/>
  <c r="BF173" i="7"/>
  <c r="AW173" i="7"/>
  <c r="BA173" i="7"/>
  <c r="CA173" i="7"/>
  <c r="BU173" i="7"/>
  <c r="KD173" i="7"/>
  <c r="DS173" i="7"/>
  <c r="JQ173" i="7"/>
  <c r="KC173" i="7"/>
  <c r="LO173" i="7"/>
  <c r="LB173" i="7"/>
  <c r="PV173" i="7"/>
  <c r="DB173" i="7"/>
  <c r="JX173" i="7"/>
  <c r="LW173" i="7"/>
  <c r="EK173" i="7"/>
  <c r="EM173" i="7"/>
  <c r="EP173" i="7"/>
  <c r="KQ173" i="7"/>
  <c r="EU173" i="7"/>
  <c r="EX173" i="7"/>
  <c r="BC173" i="7"/>
  <c r="AV173" i="7"/>
  <c r="BJ173" i="7"/>
  <c r="AZ173" i="7"/>
  <c r="PL173" i="7"/>
  <c r="KA173" i="7"/>
  <c r="DD173" i="7"/>
  <c r="CH173" i="7"/>
  <c r="DL173" i="7"/>
  <c r="LA173" i="7"/>
  <c r="M173" i="7"/>
  <c r="KE173" i="7"/>
  <c r="LH173" i="7"/>
  <c r="N173" i="7"/>
  <c r="DQ173" i="7"/>
  <c r="Q173" i="7"/>
  <c r="KL173" i="7"/>
  <c r="KN173" i="7"/>
  <c r="ES173" i="7"/>
  <c r="EV173" i="7"/>
  <c r="AD173" i="7"/>
  <c r="BN173" i="7"/>
  <c r="BP173" i="7"/>
  <c r="BR173" i="7"/>
  <c r="BD173" i="7"/>
  <c r="DN173" i="7"/>
  <c r="KB173" i="7"/>
  <c r="JO173" i="7"/>
  <c r="PK173" i="7"/>
  <c r="PJ173" i="7"/>
  <c r="LP173" i="7"/>
  <c r="LG173" i="7"/>
  <c r="DI173" i="7"/>
  <c r="DE173" i="7"/>
  <c r="LF173" i="7"/>
  <c r="KI173" i="7"/>
  <c r="T173" i="7"/>
  <c r="W173" i="7"/>
  <c r="Y173" i="7"/>
  <c r="KT173" i="7"/>
  <c r="BV173" i="7"/>
  <c r="BX173" i="7"/>
  <c r="BZ173" i="7"/>
  <c r="BL173" i="7"/>
  <c r="JT173" i="7"/>
  <c r="DJ173" i="7"/>
  <c r="CZ173" i="7"/>
  <c r="PR173" i="7"/>
  <c r="PG173" i="7"/>
  <c r="LC173" i="7"/>
  <c r="PP173" i="7"/>
  <c r="ON173" i="7"/>
  <c r="JW173" i="7"/>
  <c r="PH173" i="7"/>
  <c r="PF173" i="7"/>
  <c r="EL173" i="7"/>
  <c r="EN173" i="7"/>
  <c r="EQ173" i="7"/>
  <c r="ET173" i="7"/>
  <c r="AB173" i="7"/>
  <c r="BH173" i="7"/>
  <c r="AY173" i="7"/>
  <c r="AX173" i="7"/>
  <c r="BT173" i="7"/>
  <c r="JY173" i="7"/>
  <c r="LJ173" i="7"/>
  <c r="LD173" i="7"/>
  <c r="LM173" i="7"/>
  <c r="JZ173" i="7"/>
  <c r="JP173" i="7"/>
  <c r="DF173" i="7"/>
  <c r="DC173" i="7"/>
  <c r="KF173" i="7"/>
  <c r="O173" i="7"/>
  <c r="KJ173" i="7"/>
  <c r="KM173" i="7"/>
  <c r="KO173" i="7"/>
  <c r="Z173" i="7"/>
  <c r="KU173" i="7"/>
  <c r="BE173" i="7"/>
  <c r="BG173" i="7"/>
  <c r="AU173" i="7"/>
  <c r="BB173" i="7"/>
  <c r="LN173" i="7"/>
  <c r="JV173" i="7"/>
  <c r="LI173" i="7"/>
  <c r="DK173" i="7"/>
  <c r="PN173" i="7"/>
  <c r="PI173" i="7"/>
  <c r="PQ173" i="7"/>
  <c r="CG173" i="7"/>
  <c r="DA173" i="7"/>
  <c r="J173" i="7"/>
  <c r="KG173" i="7"/>
  <c r="R173" i="7"/>
  <c r="EO173" i="7"/>
  <c r="ER173" i="7"/>
  <c r="KR173" i="7"/>
  <c r="EW173" i="7"/>
  <c r="BO173" i="7"/>
  <c r="BQ173" i="7"/>
  <c r="BK173" i="7"/>
  <c r="BI173" i="7"/>
  <c r="DM173" i="7"/>
  <c r="JR173" i="7"/>
  <c r="JU173" i="7"/>
  <c r="LL173" i="7"/>
  <c r="DR173" i="7"/>
  <c r="JS173" i="7"/>
  <c r="K173" i="7"/>
  <c r="LK173" i="7"/>
  <c r="CF173" i="7"/>
  <c r="PT173" i="7"/>
  <c r="P173" i="7"/>
  <c r="KK173" i="7"/>
  <c r="U173" i="7"/>
  <c r="X173" i="7"/>
  <c r="KS173" i="7"/>
  <c r="AC173" i="7"/>
  <c r="AF173" i="7"/>
  <c r="AG173" i="7"/>
  <c r="AH173" i="7"/>
  <c r="AI173" i="7"/>
  <c r="AJ173" i="7"/>
  <c r="OI173" i="7"/>
  <c r="AK173" i="7"/>
  <c r="AL173" i="7"/>
  <c r="AM173" i="7"/>
  <c r="AN173" i="7"/>
  <c r="KW167" i="7"/>
  <c r="EY167" i="7"/>
  <c r="AE167" i="7"/>
  <c r="BO167" i="7"/>
  <c r="BQ167" i="7"/>
  <c r="BK167" i="7"/>
  <c r="AU167" i="7"/>
  <c r="PQ167" i="7"/>
  <c r="LK167" i="7"/>
  <c r="PD167" i="7"/>
  <c r="LB167" i="7"/>
  <c r="CW167" i="7"/>
  <c r="DF167" i="7"/>
  <c r="KD167" i="7"/>
  <c r="JV167" i="7"/>
  <c r="DD167" i="7"/>
  <c r="DI167" i="7"/>
  <c r="PO167" i="7"/>
  <c r="EH167" i="7"/>
  <c r="EK167" i="7"/>
  <c r="EN167" i="7"/>
  <c r="V167" i="7"/>
  <c r="ES167" i="7"/>
  <c r="AB167" i="7"/>
  <c r="AD167" i="7"/>
  <c r="BW167" i="7"/>
  <c r="BY167" i="7"/>
  <c r="BS167" i="7"/>
  <c r="BM167" i="7"/>
  <c r="LP167" i="7"/>
  <c r="PP167" i="7"/>
  <c r="DA167" i="7"/>
  <c r="CX167" i="7"/>
  <c r="M167" i="7"/>
  <c r="PR167" i="7"/>
  <c r="PN167" i="7"/>
  <c r="CV167" i="7"/>
  <c r="PA167" i="7"/>
  <c r="JQ167" i="7"/>
  <c r="KE167" i="7"/>
  <c r="EI167" i="7"/>
  <c r="KI167" i="7"/>
  <c r="T167" i="7"/>
  <c r="W167" i="7"/>
  <c r="KQ167" i="7"/>
  <c r="KT167" i="7"/>
  <c r="BH167" i="7"/>
  <c r="AY167" i="7"/>
  <c r="CA167" i="7"/>
  <c r="BU167" i="7"/>
  <c r="CT167" i="7"/>
  <c r="JX167" i="7"/>
  <c r="PH167" i="7"/>
  <c r="LN167" i="7"/>
  <c r="PI167" i="7"/>
  <c r="JY167" i="7"/>
  <c r="CZ167" i="7"/>
  <c r="PM167" i="7"/>
  <c r="K167" i="7"/>
  <c r="EE167" i="7"/>
  <c r="PJ167" i="7"/>
  <c r="O167" i="7"/>
  <c r="EL167" i="7"/>
  <c r="KL167" i="7"/>
  <c r="KO167" i="7"/>
  <c r="Z167" i="7"/>
  <c r="EV167" i="7"/>
  <c r="BE167" i="7"/>
  <c r="BJ167" i="7"/>
  <c r="AZ167" i="7"/>
  <c r="AV167" i="7"/>
  <c r="JP167" i="7"/>
  <c r="PS167" i="7"/>
  <c r="EF167" i="7"/>
  <c r="LL167" i="7"/>
  <c r="DC167" i="7"/>
  <c r="LW167" i="7"/>
  <c r="JO167" i="7"/>
  <c r="PC167" i="7"/>
  <c r="JS167" i="7"/>
  <c r="LF167" i="7"/>
  <c r="KG167" i="7"/>
  <c r="KJ167" i="7"/>
  <c r="KM167" i="7"/>
  <c r="EQ167" i="7"/>
  <c r="ET167" i="7"/>
  <c r="KU167" i="7"/>
  <c r="BP167" i="7"/>
  <c r="BR167" i="7"/>
  <c r="BC167" i="7"/>
  <c r="BG167" i="7"/>
  <c r="DJ167" i="7"/>
  <c r="LJ167" i="7"/>
  <c r="JZ167" i="7"/>
  <c r="LC167" i="7"/>
  <c r="KA167" i="7"/>
  <c r="KB167" i="7"/>
  <c r="PB167" i="7"/>
  <c r="LI167" i="7"/>
  <c r="KZ167" i="7"/>
  <c r="KC167" i="7"/>
  <c r="L167" i="7"/>
  <c r="KH167" i="7"/>
  <c r="R167" i="7"/>
  <c r="EO167" i="7"/>
  <c r="KP167" i="7"/>
  <c r="KR167" i="7"/>
  <c r="AC167" i="7"/>
  <c r="BX167" i="7"/>
  <c r="BZ167" i="7"/>
  <c r="BL167" i="7"/>
  <c r="BN167" i="7"/>
  <c r="PL167" i="7"/>
  <c r="LE167" i="7"/>
  <c r="PF167" i="7"/>
  <c r="CY167" i="7"/>
  <c r="PK167" i="7"/>
  <c r="DE167" i="7"/>
  <c r="DM167" i="7"/>
  <c r="DG167" i="7"/>
  <c r="DH167" i="7"/>
  <c r="OZ167" i="7"/>
  <c r="P167" i="7"/>
  <c r="S167" i="7"/>
  <c r="U167" i="7"/>
  <c r="ER167" i="7"/>
  <c r="AA167" i="7"/>
  <c r="EW167" i="7"/>
  <c r="BF167" i="7"/>
  <c r="BD167" i="7"/>
  <c r="AX167" i="7"/>
  <c r="BT167" i="7"/>
  <c r="BV167" i="7"/>
  <c r="EG167" i="7"/>
  <c r="LD167" i="7"/>
  <c r="DK167" i="7"/>
  <c r="LH167" i="7"/>
  <c r="CU167" i="7"/>
  <c r="JU167" i="7"/>
  <c r="PT167" i="7"/>
  <c r="JW167" i="7"/>
  <c r="JR167" i="7"/>
  <c r="JT167" i="7"/>
  <c r="N167" i="7"/>
  <c r="EJ167" i="7"/>
  <c r="EM167" i="7"/>
  <c r="EP167" i="7"/>
  <c r="X167" i="7"/>
  <c r="KS167" i="7"/>
  <c r="EX167" i="7"/>
  <c r="AW167" i="7"/>
  <c r="BI167" i="7"/>
  <c r="BA167" i="7"/>
  <c r="BB167" i="7"/>
  <c r="PE167" i="7"/>
  <c r="LO167" i="7"/>
  <c r="DL167" i="7"/>
  <c r="LA167" i="7"/>
  <c r="J167" i="7"/>
  <c r="PG167" i="7"/>
  <c r="DN167" i="7"/>
  <c r="LG167" i="7"/>
  <c r="LM167" i="7"/>
  <c r="PV167" i="7"/>
  <c r="DB167" i="7"/>
  <c r="KF167" i="7"/>
  <c r="Q167" i="7"/>
  <c r="KK167" i="7"/>
  <c r="KN167" i="7"/>
  <c r="Y167" i="7"/>
  <c r="EU167" i="7"/>
  <c r="KV167" i="7"/>
  <c r="AF167" i="7"/>
  <c r="AG167" i="7"/>
  <c r="AH167" i="7"/>
  <c r="AI167" i="7"/>
  <c r="AJ167" i="7"/>
  <c r="OI167" i="7"/>
  <c r="AK167" i="7"/>
  <c r="AL167" i="7"/>
  <c r="AM167" i="7"/>
  <c r="AN167" i="7"/>
  <c r="AO181" i="7"/>
  <c r="LO194" i="7"/>
  <c r="EC194" i="7"/>
  <c r="DW194" i="7"/>
  <c r="CY194" i="7"/>
  <c r="CM194" i="7"/>
  <c r="EQ194" i="7"/>
  <c r="OP194" i="7"/>
  <c r="OQ194" i="7"/>
  <c r="EH194" i="7"/>
  <c r="ED194" i="7"/>
  <c r="KE194" i="7"/>
  <c r="KZ194" i="7"/>
  <c r="BR194" i="7"/>
  <c r="EI194" i="7"/>
  <c r="AV194" i="7"/>
  <c r="PB194" i="7"/>
  <c r="LA194" i="7"/>
  <c r="BZ194" i="7"/>
  <c r="DR194" i="7"/>
  <c r="X194" i="7"/>
  <c r="OU194" i="7"/>
  <c r="DU194" i="7"/>
  <c r="CW194" i="7"/>
  <c r="N194" i="7"/>
  <c r="KC194" i="7"/>
  <c r="EJ194" i="7"/>
  <c r="BE194" i="7"/>
  <c r="LE194" i="7"/>
  <c r="KH194" i="7"/>
  <c r="JW194" i="7"/>
  <c r="BW194" i="7"/>
  <c r="CA194" i="7"/>
  <c r="AZ194" i="7"/>
  <c r="BL194" i="7"/>
  <c r="OV194" i="7"/>
  <c r="CG194" i="7"/>
  <c r="EN194" i="7"/>
  <c r="LD194" i="7"/>
  <c r="BF194" i="7"/>
  <c r="BT194" i="7"/>
  <c r="Q194" i="7"/>
  <c r="KF194" i="7"/>
  <c r="LH194" i="7"/>
  <c r="DC194" i="7"/>
  <c r="KD194" i="7"/>
  <c r="BP194" i="7"/>
  <c r="DA194" i="7"/>
  <c r="PK194" i="7"/>
  <c r="Z194" i="7"/>
  <c r="EL194" i="7"/>
  <c r="DZ194" i="7"/>
  <c r="BC194" i="7"/>
  <c r="L194" i="7"/>
  <c r="PC194" i="7"/>
  <c r="EO194" i="7"/>
  <c r="BA194" i="7"/>
  <c r="LK194" i="7"/>
  <c r="BQ194" i="7"/>
  <c r="KM194" i="7"/>
  <c r="JX194" i="7"/>
  <c r="LM194" i="7"/>
  <c r="EM194" i="7"/>
  <c r="LL194" i="7"/>
  <c r="CT194" i="7"/>
  <c r="PG194" i="7"/>
  <c r="M194" i="7"/>
  <c r="Y194" i="7"/>
  <c r="CI194" i="7"/>
  <c r="KS194" i="7"/>
  <c r="T194" i="7"/>
  <c r="AF194" i="7"/>
  <c r="KL194" i="7"/>
  <c r="DY194" i="7"/>
  <c r="AD194" i="7"/>
  <c r="R194" i="7"/>
  <c r="DQ194" i="7"/>
  <c r="LI194" i="7"/>
  <c r="CL194" i="7"/>
  <c r="BU194" i="7"/>
  <c r="EK194" i="7"/>
  <c r="JY194" i="7"/>
  <c r="DE194" i="7"/>
  <c r="DX194" i="7"/>
  <c r="JU194" i="7"/>
  <c r="PF194" i="7"/>
  <c r="OY194" i="7"/>
  <c r="AB194" i="7"/>
  <c r="S194" i="7"/>
  <c r="O194" i="7"/>
  <c r="KB194" i="7"/>
  <c r="CR194" i="7"/>
  <c r="CN194" i="7"/>
  <c r="DD194" i="7"/>
  <c r="KN194" i="7"/>
  <c r="EE194" i="7"/>
  <c r="AG194" i="7"/>
  <c r="PV194" i="7"/>
  <c r="PA194" i="7"/>
  <c r="V194" i="7"/>
  <c r="CU194" i="7"/>
  <c r="LN194" i="7"/>
  <c r="AW194" i="7"/>
  <c r="JS194" i="7"/>
  <c r="KK194" i="7"/>
  <c r="OO194" i="7"/>
  <c r="OZ194" i="7"/>
  <c r="LC194" i="7"/>
  <c r="JQ194" i="7"/>
  <c r="CH194" i="7"/>
  <c r="CJ194" i="7"/>
  <c r="DF194" i="7"/>
  <c r="CP194" i="7"/>
  <c r="OT194" i="7"/>
  <c r="KO194" i="7"/>
  <c r="KU194" i="7"/>
  <c r="KP194" i="7"/>
  <c r="CZ194" i="7"/>
  <c r="JZ194" i="7"/>
  <c r="EB194" i="7"/>
  <c r="AH194" i="7"/>
  <c r="CQ194" i="7"/>
  <c r="BI194" i="7"/>
  <c r="KQ194" i="7"/>
  <c r="LW194" i="7"/>
  <c r="BG194" i="7"/>
  <c r="PD194" i="7"/>
  <c r="BJ194" i="7"/>
  <c r="BO194" i="7"/>
  <c r="BK194" i="7"/>
  <c r="PI194" i="7"/>
  <c r="BH194" i="7"/>
  <c r="JO194" i="7"/>
  <c r="KG194" i="7"/>
  <c r="ON194" i="7"/>
  <c r="KR194" i="7"/>
  <c r="LP194" i="7"/>
  <c r="BN194" i="7"/>
  <c r="CO194" i="7"/>
  <c r="PJ194" i="7"/>
  <c r="KW194" i="7"/>
  <c r="BM194" i="7"/>
  <c r="U194" i="7"/>
  <c r="LB194" i="7"/>
  <c r="KV194" i="7"/>
  <c r="DV194" i="7"/>
  <c r="KT194" i="7"/>
  <c r="OS194" i="7"/>
  <c r="EA194" i="7"/>
  <c r="EP194" i="7"/>
  <c r="BV194" i="7"/>
  <c r="EF194" i="7"/>
  <c r="DT194" i="7"/>
  <c r="DS194" i="7"/>
  <c r="K194" i="7"/>
  <c r="KJ194" i="7"/>
  <c r="BD194" i="7"/>
  <c r="PH194" i="7"/>
  <c r="BB194" i="7"/>
  <c r="PL194" i="7"/>
  <c r="P194" i="7"/>
  <c r="JV194" i="7"/>
  <c r="OX194" i="7"/>
  <c r="W194" i="7"/>
  <c r="BX194" i="7"/>
  <c r="LG194" i="7"/>
  <c r="AI194" i="7"/>
  <c r="CX194" i="7"/>
  <c r="J194" i="7"/>
  <c r="AU194" i="7"/>
  <c r="JT194" i="7"/>
  <c r="AC194" i="7"/>
  <c r="BS194" i="7"/>
  <c r="AX194" i="7"/>
  <c r="KA194" i="7"/>
  <c r="JP194" i="7"/>
  <c r="AE194" i="7"/>
  <c r="BY194" i="7"/>
  <c r="CV194" i="7"/>
  <c r="CF194" i="7"/>
  <c r="OW194" i="7"/>
  <c r="AY194" i="7"/>
  <c r="OR194" i="7"/>
  <c r="KI194" i="7"/>
  <c r="CS194" i="7"/>
  <c r="PE194" i="7"/>
  <c r="AA194" i="7"/>
  <c r="DB194" i="7"/>
  <c r="JR194" i="7"/>
  <c r="EG194" i="7"/>
  <c r="LJ194" i="7"/>
  <c r="CK194" i="7"/>
  <c r="LF194" i="7"/>
  <c r="AJ194" i="7"/>
  <c r="OI194" i="7"/>
  <c r="AK194" i="7"/>
  <c r="AL194" i="7"/>
  <c r="AM194" i="7"/>
  <c r="AN194" i="7"/>
  <c r="AE186" i="7"/>
  <c r="KW186" i="7"/>
  <c r="EY186" i="7"/>
  <c r="BX186" i="7"/>
  <c r="CJ186" i="7"/>
  <c r="OT186" i="7"/>
  <c r="BO186" i="7"/>
  <c r="DT186" i="7"/>
  <c r="X186" i="7"/>
  <c r="LF186" i="7"/>
  <c r="CH186" i="7"/>
  <c r="OP186" i="7"/>
  <c r="BV186" i="7"/>
  <c r="JP186" i="7"/>
  <c r="KQ186" i="7"/>
  <c r="BU186" i="7"/>
  <c r="LG186" i="7"/>
  <c r="OO186" i="7"/>
  <c r="LI186" i="7"/>
  <c r="BE186" i="7"/>
  <c r="BF186" i="7"/>
  <c r="DY186" i="7"/>
  <c r="KZ186" i="7"/>
  <c r="BT186" i="7"/>
  <c r="LN186" i="7"/>
  <c r="CA186" i="7"/>
  <c r="BW186" i="7"/>
  <c r="N186" i="7"/>
  <c r="DZ186" i="7"/>
  <c r="KC186" i="7"/>
  <c r="KL186" i="7"/>
  <c r="JV186" i="7"/>
  <c r="KH186" i="7"/>
  <c r="BI186" i="7"/>
  <c r="KB186" i="7"/>
  <c r="JX186" i="7"/>
  <c r="LD186" i="7"/>
  <c r="DR186" i="7" s="1"/>
  <c r="OS186" i="7"/>
  <c r="KD186" i="7"/>
  <c r="T186" i="7"/>
  <c r="AW186" i="7"/>
  <c r="O186" i="7"/>
  <c r="CK186" i="7"/>
  <c r="KM186" i="7"/>
  <c r="Z186" i="7"/>
  <c r="S186" i="7"/>
  <c r="BA186" i="7"/>
  <c r="KA186" i="7"/>
  <c r="JU186" i="7"/>
  <c r="DW186" i="7"/>
  <c r="BQ186" i="7"/>
  <c r="LP186" i="7"/>
  <c r="KS186" i="7"/>
  <c r="JR186" i="7"/>
  <c r="KR186" i="7"/>
  <c r="JO186" i="7"/>
  <c r="KO186" i="7"/>
  <c r="AX186" i="7"/>
  <c r="CM186" i="7"/>
  <c r="P186" i="7"/>
  <c r="L186" i="7"/>
  <c r="BL186" i="7"/>
  <c r="JZ186" i="7"/>
  <c r="LC186" i="7"/>
  <c r="LK186" i="7"/>
  <c r="KP186" i="7"/>
  <c r="BK186" i="7"/>
  <c r="BC186" i="7"/>
  <c r="DQ186" i="7"/>
  <c r="LE186" i="7"/>
  <c r="KF186" i="7"/>
  <c r="KT186" i="7"/>
  <c r="LL186" i="7"/>
  <c r="JT186" i="7"/>
  <c r="Q186" i="7"/>
  <c r="LM186" i="7"/>
  <c r="BG186" i="7"/>
  <c r="KE186" i="7"/>
  <c r="LH186" i="7"/>
  <c r="AV186" i="7"/>
  <c r="KJ186" i="7"/>
  <c r="AB186" i="7"/>
  <c r="KG186" i="7"/>
  <c r="DM186" i="7"/>
  <c r="Y186" i="7"/>
  <c r="JS186" i="7"/>
  <c r="AU186" i="7"/>
  <c r="OU186" i="7"/>
  <c r="W186" i="7"/>
  <c r="DN186" i="7"/>
  <c r="KN186" i="7"/>
  <c r="KU186" i="7"/>
  <c r="PT186" i="7"/>
  <c r="DV186" i="7"/>
  <c r="BY186" i="7"/>
  <c r="LJ186" i="7"/>
  <c r="AY186" i="7"/>
  <c r="LB186" i="7"/>
  <c r="BB186" i="7"/>
  <c r="LO186" i="7"/>
  <c r="AA186" i="7"/>
  <c r="AC186" i="7"/>
  <c r="BD186" i="7"/>
  <c r="BN186" i="7"/>
  <c r="J186" i="7"/>
  <c r="KI186" i="7"/>
  <c r="CI186" i="7"/>
  <c r="DU186" i="7"/>
  <c r="BJ186" i="7"/>
  <c r="JQ186" i="7"/>
  <c r="BM186" i="7"/>
  <c r="KV186" i="7"/>
  <c r="CO186" i="7"/>
  <c r="BS186" i="7"/>
  <c r="PV186" i="7"/>
  <c r="U186" i="7"/>
  <c r="CL186" i="7"/>
  <c r="R186" i="7"/>
  <c r="AZ186" i="7"/>
  <c r="M186" i="7"/>
  <c r="CF186" i="7"/>
  <c r="AD186" i="7"/>
  <c r="JW186" i="7"/>
  <c r="CN186" i="7"/>
  <c r="LA186" i="7"/>
  <c r="BR186" i="7"/>
  <c r="JY186" i="7"/>
  <c r="V186" i="7"/>
  <c r="DX186" i="7"/>
  <c r="DS186" i="7"/>
  <c r="ON186" i="7"/>
  <c r="EX186" i="7"/>
  <c r="BZ186" i="7"/>
  <c r="OQ186" i="7"/>
  <c r="OR186" i="7"/>
  <c r="LW186" i="7"/>
  <c r="BH186" i="7"/>
  <c r="CG186" i="7"/>
  <c r="BP186" i="7"/>
  <c r="K186" i="7"/>
  <c r="PS186" i="7"/>
  <c r="KK186" i="7"/>
  <c r="AF186" i="7"/>
  <c r="AG186" i="7"/>
  <c r="AH186" i="7"/>
  <c r="AI186" i="7"/>
  <c r="AJ186" i="7"/>
  <c r="OI186" i="7"/>
  <c r="AK186" i="7"/>
  <c r="AL186" i="7"/>
  <c r="AM186" i="7"/>
  <c r="AN186" i="7"/>
  <c r="AE178" i="7"/>
  <c r="KW178" i="7"/>
  <c r="EY178" i="7"/>
  <c r="BV178" i="7"/>
  <c r="PN178" i="7"/>
  <c r="BW178" i="7"/>
  <c r="LA178" i="7"/>
  <c r="BZ178" i="7"/>
  <c r="DI178" i="7"/>
  <c r="O178" i="7"/>
  <c r="DQ178" i="7"/>
  <c r="R178" i="7"/>
  <c r="JZ178" i="7"/>
  <c r="KI178" i="7"/>
  <c r="PS178" i="7"/>
  <c r="N178" i="7"/>
  <c r="DN178" i="7"/>
  <c r="LB178" i="7"/>
  <c r="KJ178" i="7"/>
  <c r="LD178" i="7"/>
  <c r="KK178" i="7"/>
  <c r="JV178" i="7"/>
  <c r="LF178" i="7"/>
  <c r="JS178" i="7"/>
  <c r="LG178" i="7"/>
  <c r="OQ178" i="7"/>
  <c r="DM178" i="7"/>
  <c r="JX178" i="7"/>
  <c r="PK178" i="7"/>
  <c r="OO178" i="7"/>
  <c r="LC178" i="7"/>
  <c r="BK178" i="7"/>
  <c r="CF178" i="7"/>
  <c r="JY178" i="7"/>
  <c r="BL178" i="7"/>
  <c r="KB178" i="7"/>
  <c r="BB178" i="7"/>
  <c r="K178" i="7"/>
  <c r="AX178" i="7"/>
  <c r="JT178" i="7"/>
  <c r="BH178" i="7"/>
  <c r="OP178" i="7"/>
  <c r="BO178" i="7"/>
  <c r="JR178" i="7"/>
  <c r="BT178" i="7"/>
  <c r="BY178" i="7"/>
  <c r="DT178" i="7"/>
  <c r="DE178" i="7"/>
  <c r="LP178" i="7"/>
  <c r="KG178" i="7"/>
  <c r="KZ178" i="7"/>
  <c r="CJ178" i="7"/>
  <c r="DJ178" i="7"/>
  <c r="JU178" i="7"/>
  <c r="PL178" i="7"/>
  <c r="T178" i="7"/>
  <c r="EQ178" i="7"/>
  <c r="KR178" i="7"/>
  <c r="KU178" i="7"/>
  <c r="KD178" i="7"/>
  <c r="AU178" i="7"/>
  <c r="JP178" i="7"/>
  <c r="PQ178" i="7"/>
  <c r="LH178" i="7"/>
  <c r="PT178" i="7"/>
  <c r="CH178" i="7"/>
  <c r="BI178" i="7"/>
  <c r="DH178" i="7"/>
  <c r="BQ178" i="7"/>
  <c r="KM178" i="7"/>
  <c r="X178" i="7"/>
  <c r="ET178" i="7"/>
  <c r="AC178" i="7"/>
  <c r="LO178" i="7"/>
  <c r="BF178" i="7"/>
  <c r="AW178" i="7"/>
  <c r="KE178" i="7"/>
  <c r="DL178" i="7"/>
  <c r="BG178" i="7"/>
  <c r="LM178" i="7"/>
  <c r="AV178" i="7"/>
  <c r="CG178" i="7"/>
  <c r="BC178" i="7"/>
  <c r="U178" i="7"/>
  <c r="ER178" i="7"/>
  <c r="EU178" i="7"/>
  <c r="EW178" i="7"/>
  <c r="CK178" i="7"/>
  <c r="KF178" i="7"/>
  <c r="AY178" i="7"/>
  <c r="JW178" i="7"/>
  <c r="LJ178" i="7"/>
  <c r="CA178" i="7"/>
  <c r="LE178" i="7"/>
  <c r="BD178" i="7"/>
  <c r="PO178" i="7"/>
  <c r="BE178" i="7"/>
  <c r="V178" i="7"/>
  <c r="KP178" i="7"/>
  <c r="AA178" i="7"/>
  <c r="KV178" i="7"/>
  <c r="LI178" i="7"/>
  <c r="CI178" i="7"/>
  <c r="DR178" i="7"/>
  <c r="BS178" i="7"/>
  <c r="DG178" i="7"/>
  <c r="BU178" i="7"/>
  <c r="J178" i="7"/>
  <c r="BR178" i="7"/>
  <c r="PP178" i="7"/>
  <c r="EP178" i="7"/>
  <c r="ES178" i="7"/>
  <c r="KS178" i="7"/>
  <c r="AD178" i="7"/>
  <c r="M178" i="7"/>
  <c r="PV178" i="7"/>
  <c r="DV178" i="7"/>
  <c r="BM178" i="7"/>
  <c r="L178" i="7"/>
  <c r="BX178" i="7"/>
  <c r="JQ178" i="7"/>
  <c r="BJ178" i="7"/>
  <c r="LW178" i="7"/>
  <c r="BN178" i="7"/>
  <c r="KN178" i="7"/>
  <c r="Y178" i="7"/>
  <c r="KT178" i="7"/>
  <c r="EX178" i="7"/>
  <c r="KA178" i="7"/>
  <c r="DK178" i="7"/>
  <c r="PR178" i="7"/>
  <c r="BP178" i="7"/>
  <c r="JO178" i="7"/>
  <c r="AZ178" i="7"/>
  <c r="LL178" i="7"/>
  <c r="P178" i="7"/>
  <c r="DF178" i="7"/>
  <c r="Q178" i="7"/>
  <c r="W178" i="7"/>
  <c r="KQ178" i="7"/>
  <c r="EV178" i="7"/>
  <c r="DU178" i="7"/>
  <c r="DS178" i="7"/>
  <c r="LN178" i="7"/>
  <c r="KC178" i="7"/>
  <c r="BA178" i="7"/>
  <c r="LK178" i="7"/>
  <c r="KH178" i="7"/>
  <c r="ON178" i="7"/>
  <c r="S178" i="7"/>
  <c r="PM178" i="7"/>
  <c r="KL178" i="7"/>
  <c r="KO178" i="7"/>
  <c r="Z178" i="7"/>
  <c r="AB178" i="7"/>
  <c r="AF178" i="7"/>
  <c r="AG178" i="7"/>
  <c r="AH178" i="7"/>
  <c r="AI178" i="7"/>
  <c r="AJ178" i="7"/>
  <c r="OI178" i="7"/>
  <c r="AK178" i="7"/>
  <c r="AL178" i="7"/>
  <c r="AM178" i="7"/>
  <c r="AN178" i="7"/>
  <c r="KW170" i="7"/>
  <c r="AE170" i="7"/>
  <c r="EY170" i="7"/>
  <c r="AU170" i="7"/>
  <c r="AY170" i="7"/>
  <c r="BG170" i="7"/>
  <c r="BT170" i="7"/>
  <c r="DM170" i="7"/>
  <c r="LI170" i="7"/>
  <c r="DI170" i="7"/>
  <c r="BF170" i="7"/>
  <c r="DL170" i="7"/>
  <c r="LB170" i="7"/>
  <c r="JS170" i="7"/>
  <c r="BL170" i="7"/>
  <c r="LH170" i="7"/>
  <c r="KZ170" i="7"/>
  <c r="LJ170" i="7"/>
  <c r="O170" i="7"/>
  <c r="R170" i="7"/>
  <c r="T170" i="7"/>
  <c r="EQ170" i="7"/>
  <c r="Z170" i="7"/>
  <c r="KT170" i="7"/>
  <c r="BK170" i="7"/>
  <c r="AZ170" i="7"/>
  <c r="BI170" i="7"/>
  <c r="KE170" i="7"/>
  <c r="JW170" i="7"/>
  <c r="PH170" i="7"/>
  <c r="DA170" i="7"/>
  <c r="LP170" i="7"/>
  <c r="LW170" i="7"/>
  <c r="DC170" i="7"/>
  <c r="PM170" i="7"/>
  <c r="BS170" i="7"/>
  <c r="BN170" i="7"/>
  <c r="BQ170" i="7"/>
  <c r="DE170" i="7"/>
  <c r="JO170" i="7"/>
  <c r="PF170" i="7"/>
  <c r="LL170" i="7"/>
  <c r="LC170" i="7"/>
  <c r="BC170" i="7"/>
  <c r="PN170" i="7"/>
  <c r="PL170" i="7"/>
  <c r="LN170" i="7"/>
  <c r="DJ170" i="7"/>
  <c r="DK170" i="7"/>
  <c r="JX170" i="7"/>
  <c r="P170" i="7"/>
  <c r="EL170" i="7"/>
  <c r="EO170" i="7"/>
  <c r="ER170" i="7"/>
  <c r="KR170" i="7"/>
  <c r="EW170" i="7"/>
  <c r="CA170" i="7"/>
  <c r="BV170" i="7"/>
  <c r="BY170" i="7"/>
  <c r="BX170" i="7"/>
  <c r="JY170" i="7"/>
  <c r="L170" i="7"/>
  <c r="PC170" i="7"/>
  <c r="LK170" i="7"/>
  <c r="CY170" i="7"/>
  <c r="PJ170" i="7"/>
  <c r="K170" i="7"/>
  <c r="BP170" i="7"/>
  <c r="KA170" i="7"/>
  <c r="DF170" i="7"/>
  <c r="KH170" i="7"/>
  <c r="S170" i="7"/>
  <c r="KM170" i="7"/>
  <c r="KP170" i="7"/>
  <c r="KS170" i="7"/>
  <c r="KU170" i="7"/>
  <c r="AX170" i="7"/>
  <c r="BD170" i="7"/>
  <c r="BA170" i="7"/>
  <c r="LA170" i="7"/>
  <c r="PP170" i="7"/>
  <c r="PT170" i="7"/>
  <c r="PK170" i="7"/>
  <c r="JZ170" i="7"/>
  <c r="PR170" i="7"/>
  <c r="J170" i="7"/>
  <c r="JQ170" i="7"/>
  <c r="PD170" i="7"/>
  <c r="CZ170" i="7"/>
  <c r="N170" i="7"/>
  <c r="EJ170" i="7"/>
  <c r="KK170" i="7"/>
  <c r="EP170" i="7"/>
  <c r="X170" i="7"/>
  <c r="AA170" i="7"/>
  <c r="AD170" i="7"/>
  <c r="AW170" i="7"/>
  <c r="BE170" i="7"/>
  <c r="BJ170" i="7"/>
  <c r="LE170" i="7"/>
  <c r="LM170" i="7"/>
  <c r="PS170" i="7"/>
  <c r="KD170" i="7"/>
  <c r="DB170" i="7"/>
  <c r="CF170" i="7"/>
  <c r="BH170" i="7"/>
  <c r="DN170" i="7"/>
  <c r="LF170" i="7"/>
  <c r="M170" i="7"/>
  <c r="JV170" i="7"/>
  <c r="EH170" i="7"/>
  <c r="Q170" i="7"/>
  <c r="EM170" i="7"/>
  <c r="KN170" i="7"/>
  <c r="KQ170" i="7"/>
  <c r="EU170" i="7"/>
  <c r="EX170" i="7"/>
  <c r="BM170" i="7"/>
  <c r="BO170" i="7"/>
  <c r="BR170" i="7"/>
  <c r="JT170" i="7"/>
  <c r="AV170" i="7"/>
  <c r="PI170" i="7"/>
  <c r="JP170" i="7"/>
  <c r="CG170" i="7"/>
  <c r="DG170" i="7"/>
  <c r="JU170" i="7"/>
  <c r="LO170" i="7"/>
  <c r="PG170" i="7"/>
  <c r="DD170" i="7"/>
  <c r="KF170" i="7"/>
  <c r="EK170" i="7"/>
  <c r="KL170" i="7"/>
  <c r="V170" i="7"/>
  <c r="ES170" i="7"/>
  <c r="AB170" i="7"/>
  <c r="KV170" i="7"/>
  <c r="BB170" i="7"/>
  <c r="BU170" i="7"/>
  <c r="BW170" i="7"/>
  <c r="BZ170" i="7"/>
  <c r="PV170" i="7"/>
  <c r="DR170" i="7"/>
  <c r="LG170" i="7"/>
  <c r="DQ170" i="7"/>
  <c r="PO170" i="7"/>
  <c r="PE170" i="7"/>
  <c r="KB170" i="7"/>
  <c r="DH170" i="7"/>
  <c r="LD170" i="7"/>
  <c r="CX170" i="7"/>
  <c r="JR170" i="7"/>
  <c r="EI170" i="7"/>
  <c r="KI170" i="7"/>
  <c r="EN170" i="7"/>
  <c r="W170" i="7"/>
  <c r="Y170" i="7"/>
  <c r="EV170" i="7"/>
  <c r="ET170" i="7"/>
  <c r="PQ170" i="7"/>
  <c r="AC170" i="7"/>
  <c r="KC170" i="7"/>
  <c r="CW170" i="7"/>
  <c r="KG170" i="7"/>
  <c r="KJ170" i="7"/>
  <c r="U170" i="7"/>
  <c r="KO170" i="7"/>
  <c r="AF170" i="7"/>
  <c r="AG170" i="7"/>
  <c r="AH170" i="7"/>
  <c r="AI170" i="7"/>
  <c r="OI170" i="7"/>
  <c r="AJ170" i="7"/>
  <c r="AK170" i="7"/>
  <c r="AL170" i="7"/>
  <c r="AM170" i="7"/>
  <c r="AN170" i="7"/>
  <c r="OQ193" i="7"/>
  <c r="LC193" i="7"/>
  <c r="AF193" i="7"/>
  <c r="JP193" i="7"/>
  <c r="CW193" i="7"/>
  <c r="BF193" i="7"/>
  <c r="EF193" i="7"/>
  <c r="KP193" i="7"/>
  <c r="BJ193" i="7"/>
  <c r="ON193" i="7"/>
  <c r="CU193" i="7"/>
  <c r="CK193" i="7"/>
  <c r="OX193" i="7"/>
  <c r="EC193" i="7"/>
  <c r="W193" i="7"/>
  <c r="JW193" i="7"/>
  <c r="BO193" i="7"/>
  <c r="LF193" i="7"/>
  <c r="CH193" i="7"/>
  <c r="KQ193" i="7"/>
  <c r="AU193" i="7"/>
  <c r="T193" i="7"/>
  <c r="CT193" i="7"/>
  <c r="EB193" i="7"/>
  <c r="CO193" i="7"/>
  <c r="DX193" i="7"/>
  <c r="AX193" i="7"/>
  <c r="OV193" i="7"/>
  <c r="BR193" i="7"/>
  <c r="CS193" i="7"/>
  <c r="R193" i="7"/>
  <c r="KM193" i="7"/>
  <c r="LO193" i="7"/>
  <c r="KK193" i="7"/>
  <c r="KN193" i="7"/>
  <c r="CV193" i="7"/>
  <c r="U193" i="7"/>
  <c r="BD193" i="7"/>
  <c r="EI193" i="7"/>
  <c r="EL193" i="7"/>
  <c r="V193" i="7"/>
  <c r="EJ193" i="7"/>
  <c r="LJ193" i="7"/>
  <c r="LM193" i="7"/>
  <c r="X193" i="7"/>
  <c r="KT193" i="7"/>
  <c r="EN193" i="7"/>
  <c r="LG193" i="7"/>
  <c r="CF193" i="7"/>
  <c r="BZ193" i="7"/>
  <c r="CM193" i="7"/>
  <c r="BH193" i="7"/>
  <c r="BS193" i="7"/>
  <c r="DC193" i="7"/>
  <c r="KS193" i="7"/>
  <c r="CQ193" i="7"/>
  <c r="DR193" i="7"/>
  <c r="JS193" i="7"/>
  <c r="KD193" i="7"/>
  <c r="CJ193" i="7"/>
  <c r="KJ193" i="7"/>
  <c r="S193" i="7"/>
  <c r="AD193" i="7"/>
  <c r="CL193" i="7"/>
  <c r="L193" i="7"/>
  <c r="CZ193" i="7"/>
  <c r="DB193" i="7"/>
  <c r="DE193" i="7"/>
  <c r="JX193" i="7"/>
  <c r="KC193" i="7"/>
  <c r="KF193" i="7"/>
  <c r="LI193" i="7"/>
  <c r="DV193" i="7"/>
  <c r="EG193" i="7"/>
  <c r="PC193" i="7"/>
  <c r="BP193" i="7"/>
  <c r="KV193" i="7"/>
  <c r="PA193" i="7"/>
  <c r="OT193" i="7"/>
  <c r="BI193" i="7"/>
  <c r="KG193" i="7"/>
  <c r="DT193" i="7"/>
  <c r="CG193" i="7"/>
  <c r="CR193" i="7"/>
  <c r="KI193" i="7"/>
  <c r="BY193" i="7"/>
  <c r="KW193" i="7"/>
  <c r="KZ193" i="7"/>
  <c r="LK193" i="7"/>
  <c r="OY193" i="7"/>
  <c r="AG193" i="7"/>
  <c r="PD193" i="7"/>
  <c r="PG193" i="7"/>
  <c r="BE193" i="7"/>
  <c r="OW193" i="7"/>
  <c r="JQ193" i="7"/>
  <c r="PK193" i="7"/>
  <c r="ED193" i="7"/>
  <c r="N193" i="7"/>
  <c r="Y193" i="7"/>
  <c r="DW193" i="7"/>
  <c r="PH193" i="7"/>
  <c r="BV193" i="7"/>
  <c r="KL193" i="7"/>
  <c r="KO193" i="7"/>
  <c r="PJ193" i="7"/>
  <c r="EM193" i="7"/>
  <c r="O193" i="7"/>
  <c r="J193" i="7"/>
  <c r="AB193" i="7"/>
  <c r="BC193" i="7"/>
  <c r="KR193" i="7"/>
  <c r="AZ193" i="7"/>
  <c r="BK193" i="7"/>
  <c r="DS193" i="7"/>
  <c r="OR193" i="7"/>
  <c r="BM193" i="7"/>
  <c r="JV193" i="7"/>
  <c r="CA193" i="7"/>
  <c r="JT193" i="7"/>
  <c r="DD193" i="7"/>
  <c r="LL193" i="7"/>
  <c r="BL193" i="7"/>
  <c r="P193" i="7"/>
  <c r="PV193" i="7"/>
  <c r="BT193" i="7"/>
  <c r="BG193" i="7"/>
  <c r="JO193" i="7"/>
  <c r="EP193" i="7"/>
  <c r="BW193" i="7"/>
  <c r="CP193" i="7"/>
  <c r="DQ193" i="7"/>
  <c r="LA193" i="7"/>
  <c r="OO193" i="7"/>
  <c r="DY193" i="7"/>
  <c r="LP193" i="7"/>
  <c r="KU193" i="7"/>
  <c r="AV193" i="7"/>
  <c r="EA193" i="7"/>
  <c r="PE193" i="7"/>
  <c r="EO193" i="7"/>
  <c r="BN193" i="7"/>
  <c r="LB193" i="7"/>
  <c r="AC193" i="7"/>
  <c r="DZ193" i="7"/>
  <c r="KA193" i="7"/>
  <c r="BQ193" i="7"/>
  <c r="EH193" i="7"/>
  <c r="DU193" i="7"/>
  <c r="OP193" i="7"/>
  <c r="KH193" i="7"/>
  <c r="EK193" i="7"/>
  <c r="KE193" i="7"/>
  <c r="LN193" i="7"/>
  <c r="AW193" i="7"/>
  <c r="Z193" i="7"/>
  <c r="M193" i="7"/>
  <c r="LW193" i="7"/>
  <c r="BA193" i="7"/>
  <c r="JY193" i="7"/>
  <c r="Q193" i="7"/>
  <c r="K193" i="7"/>
  <c r="CY193" i="7"/>
  <c r="JR193" i="7"/>
  <c r="PB193" i="7"/>
  <c r="EE193" i="7"/>
  <c r="JZ193" i="7"/>
  <c r="OU193" i="7"/>
  <c r="AA193" i="7"/>
  <c r="BB193" i="7"/>
  <c r="KB193" i="7"/>
  <c r="JU193" i="7"/>
  <c r="PF193" i="7"/>
  <c r="AE193" i="7"/>
  <c r="LH193" i="7"/>
  <c r="CX193" i="7"/>
  <c r="DA193" i="7"/>
  <c r="CN193" i="7"/>
  <c r="CI193" i="7"/>
  <c r="OS193" i="7"/>
  <c r="AH193" i="7"/>
  <c r="LD193" i="7"/>
  <c r="OZ193" i="7"/>
  <c r="BU193" i="7"/>
  <c r="BX193" i="7"/>
  <c r="LE193" i="7"/>
  <c r="PI193" i="7"/>
  <c r="AY193" i="7"/>
  <c r="AI193" i="7"/>
  <c r="OI193" i="7"/>
  <c r="AJ193" i="7"/>
  <c r="AK193" i="7"/>
  <c r="AL193" i="7"/>
  <c r="AM193" i="7"/>
  <c r="AN193" i="7"/>
  <c r="AU185" i="7"/>
  <c r="CG185" i="7"/>
  <c r="BK185" i="7"/>
  <c r="J185" i="7"/>
  <c r="BY185" i="7"/>
  <c r="JP185" i="7"/>
  <c r="BT185" i="7"/>
  <c r="BU185" i="7"/>
  <c r="LK185" i="7"/>
  <c r="CH185" i="7" s="1"/>
  <c r="BJ185" i="7"/>
  <c r="N185" i="7"/>
  <c r="DS185" i="7"/>
  <c r="DM185" i="7"/>
  <c r="BX185" i="7"/>
  <c r="LE185" i="7"/>
  <c r="BV185" i="7"/>
  <c r="AC185" i="7"/>
  <c r="AW185" i="7"/>
  <c r="DX185" i="7"/>
  <c r="BH185" i="7"/>
  <c r="LJ185" i="7"/>
  <c r="BS185" i="7"/>
  <c r="LD185" i="7"/>
  <c r="DV185" i="7"/>
  <c r="BW185" i="7"/>
  <c r="CJ185" i="7"/>
  <c r="BF185" i="7"/>
  <c r="JT185" i="7"/>
  <c r="OT185" i="7"/>
  <c r="LB185" i="7"/>
  <c r="KA185" i="7"/>
  <c r="BZ185" i="7"/>
  <c r="LG185" i="7"/>
  <c r="DT185" i="7"/>
  <c r="AD185" i="7"/>
  <c r="KW185" i="7"/>
  <c r="PV185" i="7"/>
  <c r="JZ185" i="7"/>
  <c r="AX185" i="7"/>
  <c r="JV185" i="7"/>
  <c r="BM185" i="7"/>
  <c r="OP185" i="7"/>
  <c r="M185" i="7"/>
  <c r="JS185" i="7"/>
  <c r="KD185" i="7"/>
  <c r="BC185" i="7"/>
  <c r="JY185" i="7"/>
  <c r="LH185" i="7"/>
  <c r="KI185" i="7"/>
  <c r="BL185" i="7"/>
  <c r="CN185" i="7"/>
  <c r="KS185" i="7"/>
  <c r="EX185" i="7"/>
  <c r="CI185" i="7"/>
  <c r="KG185" i="7"/>
  <c r="JR185" i="7"/>
  <c r="LM185" i="7"/>
  <c r="BO185" i="7"/>
  <c r="LO185" i="7"/>
  <c r="CM185" i="7"/>
  <c r="JX185" i="7"/>
  <c r="KH185" i="7"/>
  <c r="LP185" i="7"/>
  <c r="KE185" i="7"/>
  <c r="R185" i="7"/>
  <c r="DW185" i="7"/>
  <c r="KM185" i="7"/>
  <c r="BN185" i="7"/>
  <c r="KZ185" i="7"/>
  <c r="AA185" i="7"/>
  <c r="KV185" i="7"/>
  <c r="JU185" i="7"/>
  <c r="KK185" i="7"/>
  <c r="LF185" i="7"/>
  <c r="O185" i="7"/>
  <c r="ON185" i="7"/>
  <c r="JO185" i="7"/>
  <c r="OS185" i="7"/>
  <c r="LA185" i="7"/>
  <c r="T185" i="7"/>
  <c r="LN185" i="7"/>
  <c r="LC185" i="7"/>
  <c r="BP185" i="7"/>
  <c r="PR185" i="7"/>
  <c r="KR185" i="7"/>
  <c r="OQ185" i="7"/>
  <c r="KT185" i="7"/>
  <c r="AE185" i="7"/>
  <c r="KQ185" i="7"/>
  <c r="DR185" i="7"/>
  <c r="W185" i="7"/>
  <c r="DY185" i="7"/>
  <c r="S185" i="7"/>
  <c r="KC185" i="7"/>
  <c r="P185" i="7"/>
  <c r="AY185" i="7"/>
  <c r="L185" i="7"/>
  <c r="X185" i="7"/>
  <c r="K185" i="7"/>
  <c r="Q185" i="7"/>
  <c r="BR185" i="7"/>
  <c r="BE185" i="7"/>
  <c r="PS185" i="7"/>
  <c r="PT185" i="7"/>
  <c r="AB185" i="7"/>
  <c r="BI185" i="7"/>
  <c r="JQ185" i="7"/>
  <c r="Y185" i="7"/>
  <c r="LI185" i="7"/>
  <c r="KO185" i="7"/>
  <c r="CL185" i="7"/>
  <c r="KL185" i="7"/>
  <c r="BG185" i="7"/>
  <c r="OO185" i="7"/>
  <c r="Z185" i="7"/>
  <c r="LL185" i="7"/>
  <c r="U185" i="7"/>
  <c r="BB185" i="7"/>
  <c r="KF185" i="7"/>
  <c r="DN185" i="7"/>
  <c r="JW185" i="7"/>
  <c r="KJ185" i="7"/>
  <c r="KU185" i="7"/>
  <c r="EY185" i="7"/>
  <c r="AZ185" i="7"/>
  <c r="DL185" i="7"/>
  <c r="BQ185" i="7"/>
  <c r="DU185" i="7"/>
  <c r="KB185" i="7"/>
  <c r="OR185" i="7"/>
  <c r="KP185" i="7"/>
  <c r="CA185" i="7"/>
  <c r="LW185" i="7"/>
  <c r="BA185" i="7"/>
  <c r="CK185" i="7"/>
  <c r="BD185" i="7"/>
  <c r="AV185" i="7"/>
  <c r="DQ185" i="7"/>
  <c r="KN185" i="7"/>
  <c r="CF185" i="7"/>
  <c r="V185" i="7"/>
  <c r="EW185" i="7"/>
  <c r="AF185" i="7"/>
  <c r="AG185" i="7"/>
  <c r="AH185" i="7"/>
  <c r="AI185" i="7"/>
  <c r="AJ185" i="7"/>
  <c r="OI185" i="7"/>
  <c r="AK185" i="7"/>
  <c r="AL185" i="7"/>
  <c r="AM185" i="7"/>
  <c r="AN185" i="7"/>
  <c r="EY177" i="7"/>
  <c r="KW177" i="7"/>
  <c r="AE177" i="7"/>
  <c r="BP177" i="7"/>
  <c r="JY177" i="7"/>
  <c r="LN177" i="7"/>
  <c r="BB177" i="7"/>
  <c r="KB177" i="7"/>
  <c r="PM177" i="7"/>
  <c r="PP177" i="7"/>
  <c r="DH177" i="7"/>
  <c r="DE177" i="7"/>
  <c r="BK177" i="7"/>
  <c r="DR177" i="7"/>
  <c r="BY177" i="7"/>
  <c r="JO177" i="7"/>
  <c r="CA177" i="7"/>
  <c r="EO177" i="7"/>
  <c r="EQ177" i="7"/>
  <c r="ET177" i="7"/>
  <c r="AC177" i="7"/>
  <c r="AU177" i="7"/>
  <c r="LF177" i="7"/>
  <c r="BE177" i="7"/>
  <c r="PO177" i="7"/>
  <c r="LO177" i="7"/>
  <c r="L177" i="7"/>
  <c r="P177" i="7"/>
  <c r="AX177" i="7"/>
  <c r="AZ177" i="7"/>
  <c r="LJ177" i="7"/>
  <c r="BS177" i="7"/>
  <c r="LG177" i="7"/>
  <c r="LB177" i="7"/>
  <c r="U177" i="7"/>
  <c r="KP177" i="7"/>
  <c r="KR177" i="7"/>
  <c r="KU177" i="7"/>
  <c r="J177" i="7"/>
  <c r="JP177" i="7"/>
  <c r="JW177" i="7"/>
  <c r="DQ177" i="7"/>
  <c r="CI177" i="7"/>
  <c r="KH177" i="7"/>
  <c r="DN177" i="7"/>
  <c r="R177" i="7"/>
  <c r="PV177" i="7"/>
  <c r="PS177" i="7"/>
  <c r="OO177" i="7"/>
  <c r="M177" i="7"/>
  <c r="BN177" i="7"/>
  <c r="LD177" i="7"/>
  <c r="LM177" i="7"/>
  <c r="KM177" i="7"/>
  <c r="X177" i="7"/>
  <c r="AA177" i="7"/>
  <c r="EW177" i="7"/>
  <c r="Q177" i="7"/>
  <c r="KF177" i="7"/>
  <c r="KG177" i="7"/>
  <c r="PQ177" i="7"/>
  <c r="O177" i="7"/>
  <c r="PR177" i="7"/>
  <c r="BC177" i="7"/>
  <c r="DD177" i="7"/>
  <c r="BI177" i="7"/>
  <c r="LL177" i="7"/>
  <c r="CG177" i="7" s="1"/>
  <c r="LP177" i="7"/>
  <c r="DJ177" i="7"/>
  <c r="BX177" i="7"/>
  <c r="JS177" i="7"/>
  <c r="KD177" i="7"/>
  <c r="KI177" i="7"/>
  <c r="JX177" i="7"/>
  <c r="KJ177" i="7"/>
  <c r="DG177" i="7"/>
  <c r="BW177" i="7"/>
  <c r="PJ177" i="7"/>
  <c r="AV177" i="7"/>
  <c r="LK177" i="7"/>
  <c r="AY177" i="7"/>
  <c r="CJ177" i="7"/>
  <c r="DM177" i="7"/>
  <c r="LC177" i="7"/>
  <c r="LH177" i="7"/>
  <c r="KA177" i="7"/>
  <c r="DS177" i="7"/>
  <c r="S177" i="7"/>
  <c r="V177" i="7"/>
  <c r="ES177" i="7"/>
  <c r="EU177" i="7"/>
  <c r="EX177" i="7"/>
  <c r="BH177" i="7"/>
  <c r="LE177" i="7"/>
  <c r="BO177" i="7"/>
  <c r="KE177" i="7"/>
  <c r="BZ177" i="7"/>
  <c r="K177" i="7"/>
  <c r="BU177" i="7"/>
  <c r="PT177" i="7"/>
  <c r="BD177" i="7"/>
  <c r="JT177" i="7"/>
  <c r="DK177" i="7"/>
  <c r="DT177" i="7"/>
  <c r="BV177" i="7"/>
  <c r="CF177" i="7"/>
  <c r="DU177" i="7"/>
  <c r="KK177" i="7"/>
  <c r="KN177" i="7"/>
  <c r="Y177" i="7"/>
  <c r="AB177" i="7"/>
  <c r="AD177" i="7"/>
  <c r="BJ177" i="7"/>
  <c r="PL177" i="7"/>
  <c r="BR177" i="7"/>
  <c r="JU177" i="7"/>
  <c r="BM177" i="7"/>
  <c r="KZ177" i="7"/>
  <c r="JV177" i="7"/>
  <c r="DF177" i="7"/>
  <c r="BT177" i="7"/>
  <c r="PN177" i="7"/>
  <c r="KC177" i="7"/>
  <c r="JR177" i="7"/>
  <c r="JZ177" i="7"/>
  <c r="LW177" i="7"/>
  <c r="BF177" i="7"/>
  <c r="KL177" i="7"/>
  <c r="KO177" i="7"/>
  <c r="KQ177" i="7"/>
  <c r="KT177" i="7"/>
  <c r="BA177" i="7"/>
  <c r="OP177" i="7"/>
  <c r="BG177" i="7"/>
  <c r="DI177" i="7"/>
  <c r="DL177" i="7"/>
  <c r="PK177" i="7"/>
  <c r="LI177" i="7"/>
  <c r="JQ177" i="7"/>
  <c r="BL177" i="7"/>
  <c r="CH177" i="7"/>
  <c r="BQ177" i="7"/>
  <c r="LA177" i="7"/>
  <c r="N177" i="7"/>
  <c r="ON177" i="7"/>
  <c r="AW177" i="7"/>
  <c r="T177" i="7"/>
  <c r="W177" i="7"/>
  <c r="Z177" i="7"/>
  <c r="EV177" i="7"/>
  <c r="EP177" i="7"/>
  <c r="ER177" i="7"/>
  <c r="KS177" i="7"/>
  <c r="KV177" i="7"/>
  <c r="AF177" i="7"/>
  <c r="AG177" i="7"/>
  <c r="AH177" i="7"/>
  <c r="AI177" i="7"/>
  <c r="OI177" i="7"/>
  <c r="AJ177" i="7"/>
  <c r="AK177" i="7"/>
  <c r="AL177" i="7"/>
  <c r="AM177" i="7"/>
  <c r="AN177" i="7"/>
  <c r="EY172" i="7"/>
  <c r="KW172" i="7"/>
  <c r="AE172" i="7"/>
  <c r="BJ172" i="7"/>
  <c r="AV172" i="7"/>
  <c r="BD172" i="7"/>
  <c r="BA172" i="7"/>
  <c r="JO172" i="7"/>
  <c r="JZ172" i="7"/>
  <c r="M172" i="7"/>
  <c r="PI172" i="7"/>
  <c r="JY172" i="7"/>
  <c r="LJ172" i="7"/>
  <c r="LL172" i="7"/>
  <c r="CH172" i="7"/>
  <c r="JS172" i="7"/>
  <c r="O172" i="7"/>
  <c r="R172" i="7"/>
  <c r="T172" i="7"/>
  <c r="KO172" i="7"/>
  <c r="ET172" i="7"/>
  <c r="AB172" i="7"/>
  <c r="BR172" i="7"/>
  <c r="AX172" i="7"/>
  <c r="BB172" i="7"/>
  <c r="BF172" i="7"/>
  <c r="DF172" i="7"/>
  <c r="LK172" i="7"/>
  <c r="DB172" i="7"/>
  <c r="K172" i="7"/>
  <c r="J172" i="7"/>
  <c r="KD172" i="7"/>
  <c r="JW172" i="7"/>
  <c r="PT172" i="7"/>
  <c r="BZ172" i="7"/>
  <c r="BL172" i="7"/>
  <c r="BN172" i="7"/>
  <c r="BP172" i="7"/>
  <c r="DE172" i="7"/>
  <c r="DC172" i="7"/>
  <c r="PL172" i="7"/>
  <c r="PG172" i="7"/>
  <c r="DM172" i="7"/>
  <c r="JQ172" i="7"/>
  <c r="KC172" i="7"/>
  <c r="KB172" i="7"/>
  <c r="LP172" i="7"/>
  <c r="PR172" i="7"/>
  <c r="KH172" i="7"/>
  <c r="KJ172" i="7"/>
  <c r="KM172" i="7"/>
  <c r="KP172" i="7"/>
  <c r="KR172" i="7"/>
  <c r="EW172" i="7"/>
  <c r="AU172" i="7"/>
  <c r="BH172" i="7"/>
  <c r="BT172" i="7"/>
  <c r="BV172" i="7"/>
  <c r="BX172" i="7"/>
  <c r="DI172" i="7"/>
  <c r="PV172" i="7"/>
  <c r="JU172" i="7"/>
  <c r="PH172" i="7"/>
  <c r="PN172" i="7"/>
  <c r="DG172" i="7"/>
  <c r="KZ172" i="7"/>
  <c r="LD172" i="7"/>
  <c r="L172" i="7"/>
  <c r="JV172" i="7"/>
  <c r="P172" i="7"/>
  <c r="S172" i="7"/>
  <c r="U172" i="7"/>
  <c r="X172" i="7"/>
  <c r="EU172" i="7"/>
  <c r="KU172" i="7"/>
  <c r="BI172" i="7"/>
  <c r="BC172" i="7"/>
  <c r="AW172" i="7"/>
  <c r="AY172" i="7"/>
  <c r="PM172" i="7"/>
  <c r="DK172" i="7"/>
  <c r="DS172" i="7"/>
  <c r="DN172" i="7"/>
  <c r="LC172" i="7"/>
  <c r="DQ172" i="7"/>
  <c r="JT172" i="7"/>
  <c r="PF172" i="7"/>
  <c r="DH172" i="7"/>
  <c r="LE172" i="7"/>
  <c r="EJ172" i="7"/>
  <c r="KK172" i="7"/>
  <c r="V172" i="7"/>
  <c r="ER172" i="7"/>
  <c r="KS172" i="7"/>
  <c r="AD172" i="7"/>
  <c r="BQ172" i="7"/>
  <c r="BK172" i="7"/>
  <c r="AZ172" i="7"/>
  <c r="BE172" i="7"/>
  <c r="KE172" i="7"/>
  <c r="JX172" i="7"/>
  <c r="LI172" i="7"/>
  <c r="DA172" i="7"/>
  <c r="LF172" i="7"/>
  <c r="CF172" i="7"/>
  <c r="ON172" i="7"/>
  <c r="PO172" i="7"/>
  <c r="PE172" i="7"/>
  <c r="N172" i="7"/>
  <c r="DR172" i="7"/>
  <c r="Q172" i="7"/>
  <c r="EM172" i="7"/>
  <c r="BY172" i="7"/>
  <c r="BS172" i="7"/>
  <c r="BM172" i="7"/>
  <c r="BO172" i="7"/>
  <c r="LN172" i="7"/>
  <c r="LM172" i="7"/>
  <c r="LH172" i="7"/>
  <c r="PP172" i="7"/>
  <c r="LG172" i="7"/>
  <c r="DD172" i="7"/>
  <c r="PK172" i="7"/>
  <c r="PS172" i="7"/>
  <c r="JR172" i="7"/>
  <c r="DL172" i="7"/>
  <c r="LW172" i="7"/>
  <c r="KI172" i="7"/>
  <c r="EN172" i="7"/>
  <c r="KN172" i="7"/>
  <c r="Y172" i="7"/>
  <c r="EV172" i="7"/>
  <c r="KV172" i="7"/>
  <c r="BG172" i="7"/>
  <c r="CA172" i="7"/>
  <c r="BU172" i="7"/>
  <c r="BW172" i="7"/>
  <c r="LB172" i="7"/>
  <c r="KA172" i="7"/>
  <c r="PJ172" i="7"/>
  <c r="LA172" i="7"/>
  <c r="KF172" i="7"/>
  <c r="JP172" i="7"/>
  <c r="CZ172" i="7"/>
  <c r="DJ172" i="7"/>
  <c r="LO172" i="7"/>
  <c r="PQ172" i="7"/>
  <c r="EK172" i="7"/>
  <c r="KL172" i="7"/>
  <c r="EQ172" i="7"/>
  <c r="KQ172" i="7"/>
  <c r="KT172" i="7"/>
  <c r="ES172" i="7"/>
  <c r="CY172" i="7"/>
  <c r="Z172" i="7"/>
  <c r="AA172" i="7"/>
  <c r="KG172" i="7"/>
  <c r="AC172" i="7"/>
  <c r="EL172" i="7"/>
  <c r="EX172" i="7"/>
  <c r="EO172" i="7"/>
  <c r="EP172" i="7"/>
  <c r="W172" i="7"/>
  <c r="AF172" i="7"/>
  <c r="AG172" i="7"/>
  <c r="AH172" i="7"/>
  <c r="AI172" i="7"/>
  <c r="OI172" i="7"/>
  <c r="AJ172" i="7"/>
  <c r="AK172" i="7"/>
  <c r="AL172" i="7"/>
  <c r="AM172" i="7"/>
  <c r="AN172" i="7"/>
  <c r="KB197" i="7"/>
  <c r="PK197" i="7"/>
  <c r="EH197" i="7"/>
  <c r="DU197" i="7"/>
  <c r="EJ197" i="7"/>
  <c r="KG197" i="7"/>
  <c r="BG197" i="7"/>
  <c r="LB197" i="7"/>
  <c r="BN197" i="7"/>
  <c r="OR197" i="7"/>
  <c r="KL197" i="7"/>
  <c r="CR197" i="7"/>
  <c r="PD197" i="7"/>
  <c r="JP197" i="7"/>
  <c r="CZ197" i="7"/>
  <c r="W197" i="7"/>
  <c r="KA197" i="7"/>
  <c r="EF197" i="7"/>
  <c r="ES197" i="7"/>
  <c r="AY197" i="7"/>
  <c r="EQ197" i="7"/>
  <c r="BJ197" i="7"/>
  <c r="AA197" i="7"/>
  <c r="OV197" i="7"/>
  <c r="P197" i="7"/>
  <c r="LD197" i="7"/>
  <c r="BP197" i="7"/>
  <c r="PE197" i="7"/>
  <c r="KH197" i="7"/>
  <c r="BA197" i="7"/>
  <c r="LC197" i="7"/>
  <c r="U197" i="7"/>
  <c r="BI197" i="7"/>
  <c r="KP197" i="7"/>
  <c r="PN197" i="7"/>
  <c r="O197" i="7"/>
  <c r="PJ197" i="7"/>
  <c r="KR197" i="7"/>
  <c r="AC197" i="7"/>
  <c r="CI197" i="7"/>
  <c r="CU197" i="7"/>
  <c r="DZ197" i="7"/>
  <c r="JW197" i="7"/>
  <c r="LH197" i="7"/>
  <c r="CA197" i="7"/>
  <c r="KS197" i="7"/>
  <c r="OI197" i="7"/>
  <c r="BL197" i="7"/>
  <c r="AD197" i="7"/>
  <c r="OS197" i="7"/>
  <c r="EC197" i="7"/>
  <c r="BB197" i="7"/>
  <c r="JS197" i="7"/>
  <c r="EK197" i="7"/>
  <c r="DW197" i="7"/>
  <c r="X197" i="7"/>
  <c r="DY197" i="7"/>
  <c r="ET197" i="7"/>
  <c r="KW197" i="7"/>
  <c r="OQ197" i="7"/>
  <c r="DA197" i="7"/>
  <c r="KN197" i="7"/>
  <c r="LA197" i="7"/>
  <c r="CG197" i="7"/>
  <c r="OZ197" i="7"/>
  <c r="AG197" i="7"/>
  <c r="Z197" i="7"/>
  <c r="CN197" i="7"/>
  <c r="PC197" i="7"/>
  <c r="OO197" i="7"/>
  <c r="DD197" i="7"/>
  <c r="JR197" i="7"/>
  <c r="J197" i="7"/>
  <c r="CJ197" i="7"/>
  <c r="DX197" i="7"/>
  <c r="OU197" i="7"/>
  <c r="CF197" i="7"/>
  <c r="LL197" i="7"/>
  <c r="CL197" i="7"/>
  <c r="JV197" i="7"/>
  <c r="CK197" i="7"/>
  <c r="LG197" i="7"/>
  <c r="V197" i="7"/>
  <c r="BH197" i="7"/>
  <c r="LF197" i="7"/>
  <c r="OY197" i="7"/>
  <c r="CQ197" i="7"/>
  <c r="DC197" i="7"/>
  <c r="EP197" i="7"/>
  <c r="AB197" i="7"/>
  <c r="BE197" i="7"/>
  <c r="DH197" i="7"/>
  <c r="AJ197" i="7"/>
  <c r="PL197" i="7"/>
  <c r="AK197" i="7"/>
  <c r="JY197" i="7"/>
  <c r="BF197" i="7"/>
  <c r="BR197" i="7"/>
  <c r="KI197" i="7"/>
  <c r="AH197" i="7"/>
  <c r="AE197" i="7"/>
  <c r="AF197" i="7"/>
  <c r="CS197" i="7"/>
  <c r="L197" i="7"/>
  <c r="LO197" i="7"/>
  <c r="K197" i="7"/>
  <c r="PH197" i="7"/>
  <c r="KV197" i="7"/>
  <c r="LI197" i="7"/>
  <c r="CW197" i="7"/>
  <c r="CP197" i="7"/>
  <c r="DS197" i="7"/>
  <c r="CO197" i="7"/>
  <c r="CX197" i="7"/>
  <c r="BM197" i="7"/>
  <c r="DE197" i="7"/>
  <c r="DR197" i="7"/>
  <c r="PB197" i="7"/>
  <c r="EB197" i="7"/>
  <c r="PF197" i="7"/>
  <c r="EN197" i="7"/>
  <c r="PM197" i="7"/>
  <c r="ON197" i="7"/>
  <c r="BQ197" i="7"/>
  <c r="CT197" i="7"/>
  <c r="AU197" i="7"/>
  <c r="BY197" i="7"/>
  <c r="BO197" i="7"/>
  <c r="DQ197" i="7"/>
  <c r="LN197" i="7"/>
  <c r="PG197" i="7"/>
  <c r="KK197" i="7"/>
  <c r="KE197" i="7"/>
  <c r="LP197" i="7"/>
  <c r="AL197" i="7"/>
  <c r="KM197" i="7"/>
  <c r="EA197" i="7"/>
  <c r="JU197" i="7"/>
  <c r="KT197" i="7"/>
  <c r="JZ197" i="7"/>
  <c r="JT197" i="7"/>
  <c r="EO197" i="7"/>
  <c r="ED197" i="7"/>
  <c r="JX197" i="7"/>
  <c r="BV197" i="7"/>
  <c r="CV197" i="7"/>
  <c r="EE197" i="7"/>
  <c r="KQ197" i="7"/>
  <c r="OW197" i="7"/>
  <c r="EM197" i="7"/>
  <c r="DB197" i="7"/>
  <c r="AI197" i="7"/>
  <c r="BX197" i="7"/>
  <c r="LW197" i="7"/>
  <c r="DV197" i="7"/>
  <c r="BD197" i="7"/>
  <c r="PI197" i="7"/>
  <c r="OX197" i="7"/>
  <c r="DG197" i="7"/>
  <c r="KC197" i="7"/>
  <c r="PV197" i="7"/>
  <c r="S197" i="7"/>
  <c r="KO197" i="7"/>
  <c r="BC197" i="7"/>
  <c r="CM197" i="7"/>
  <c r="OP197" i="7"/>
  <c r="M197" i="7"/>
  <c r="AW197" i="7"/>
  <c r="LE197" i="7"/>
  <c r="BT197" i="7"/>
  <c r="JQ197" i="7"/>
  <c r="DT197" i="7"/>
  <c r="KU197" i="7"/>
  <c r="DI197" i="7"/>
  <c r="BW197" i="7"/>
  <c r="PA197" i="7"/>
  <c r="ER197" i="7"/>
  <c r="KD197" i="7"/>
  <c r="BZ197" i="7"/>
  <c r="Q197" i="7"/>
  <c r="LJ197" i="7"/>
  <c r="JO197" i="7"/>
  <c r="KZ197" i="7"/>
  <c r="BK197" i="7"/>
  <c r="T197" i="7"/>
  <c r="OT197" i="7"/>
  <c r="EL197" i="7"/>
  <c r="R197" i="7"/>
  <c r="CY197" i="7"/>
  <c r="PO197" i="7"/>
  <c r="LK197" i="7"/>
  <c r="LM197" i="7"/>
  <c r="AX197" i="7"/>
  <c r="AZ197" i="7"/>
  <c r="DF197" i="7"/>
  <c r="BU197" i="7"/>
  <c r="KJ197" i="7"/>
  <c r="KF197" i="7"/>
  <c r="BS197" i="7"/>
  <c r="Y197" i="7"/>
  <c r="CH197" i="7"/>
  <c r="AV197" i="7"/>
  <c r="EG197" i="7"/>
  <c r="N197" i="7"/>
  <c r="EI197" i="7"/>
  <c r="AM197" i="7"/>
  <c r="AN197" i="7"/>
  <c r="LM192" i="7"/>
  <c r="CJ192" i="7"/>
  <c r="LG192" i="7"/>
  <c r="KF192" i="7"/>
  <c r="LF192" i="7"/>
  <c r="BZ192" i="7"/>
  <c r="DY192" i="7"/>
  <c r="CS192" i="7"/>
  <c r="N192" i="7"/>
  <c r="AE192" i="7"/>
  <c r="CR192" i="7"/>
  <c r="BJ192" i="7"/>
  <c r="LH192" i="7"/>
  <c r="OV192" i="7"/>
  <c r="OY192" i="7"/>
  <c r="DC192" i="7"/>
  <c r="KK192" i="7"/>
  <c r="BC192" i="7"/>
  <c r="EI192" i="7"/>
  <c r="KS192" i="7"/>
  <c r="KW192" i="7"/>
  <c r="PB192" i="7"/>
  <c r="K192" i="7"/>
  <c r="OZ192" i="7"/>
  <c r="CL192" i="7"/>
  <c r="LJ192" i="7"/>
  <c r="CT192" i="7"/>
  <c r="KT192" i="7"/>
  <c r="KR192" i="7"/>
  <c r="CH192" i="7"/>
  <c r="CZ192" i="7"/>
  <c r="EF192" i="7"/>
  <c r="Y192" i="7"/>
  <c r="BD192" i="7"/>
  <c r="LI192" i="7"/>
  <c r="CX192" i="7"/>
  <c r="PI192" i="7"/>
  <c r="BH192" i="7"/>
  <c r="M192" i="7"/>
  <c r="JS192" i="7"/>
  <c r="BP192" i="7"/>
  <c r="U192" i="7"/>
  <c r="BF192" i="7"/>
  <c r="BX192" i="7"/>
  <c r="AC192" i="7"/>
  <c r="KI192" i="7"/>
  <c r="S192" i="7"/>
  <c r="KQ192" i="7"/>
  <c r="L192" i="7"/>
  <c r="DA192" i="7"/>
  <c r="BO192" i="7"/>
  <c r="JW192" i="7"/>
  <c r="JR192" i="7"/>
  <c r="PG192" i="7"/>
  <c r="JP192" i="7"/>
  <c r="CU192" i="7"/>
  <c r="LK192" i="7"/>
  <c r="DR192" i="7"/>
  <c r="R192" i="7"/>
  <c r="KM192" i="7"/>
  <c r="BM192" i="7"/>
  <c r="DV192" i="7"/>
  <c r="CI192" i="7"/>
  <c r="OT192" i="7"/>
  <c r="ED192" i="7"/>
  <c r="CQ192" i="7"/>
  <c r="EB192" i="7"/>
  <c r="EL192" i="7"/>
  <c r="CY192" i="7"/>
  <c r="PJ192" i="7"/>
  <c r="CG192" i="7"/>
  <c r="BV192" i="7"/>
  <c r="BY192" i="7"/>
  <c r="LO192" i="7"/>
  <c r="EC192" i="7"/>
  <c r="BK192" i="7"/>
  <c r="OQ192" i="7"/>
  <c r="LA192" i="7"/>
  <c r="AB192" i="7"/>
  <c r="CA192" i="7"/>
  <c r="PA192" i="7"/>
  <c r="CF192" i="7"/>
  <c r="EA192" i="7"/>
  <c r="OW192" i="7"/>
  <c r="KN192" i="7"/>
  <c r="AX192" i="7"/>
  <c r="JV192" i="7"/>
  <c r="KV192" i="7"/>
  <c r="JT192" i="7"/>
  <c r="KD192" i="7"/>
  <c r="LE192" i="7"/>
  <c r="BN192" i="7"/>
  <c r="KL192" i="7"/>
  <c r="KJ192" i="7"/>
  <c r="EM192" i="7"/>
  <c r="PH192" i="7"/>
  <c r="ON192" i="7"/>
  <c r="BL192" i="7"/>
  <c r="V192" i="7"/>
  <c r="AV192" i="7"/>
  <c r="J192" i="7"/>
  <c r="CP192" i="7"/>
  <c r="EG192" i="7"/>
  <c r="BE192" i="7"/>
  <c r="KC192" i="7"/>
  <c r="BT192" i="7"/>
  <c r="DT192" i="7"/>
  <c r="PE192" i="7"/>
  <c r="O192" i="7"/>
  <c r="OU192" i="7"/>
  <c r="BI192" i="7"/>
  <c r="EO192" i="7"/>
  <c r="W192" i="7"/>
  <c r="EJ192" i="7"/>
  <c r="PV192" i="7"/>
  <c r="BG192" i="7"/>
  <c r="JO192" i="7"/>
  <c r="JY192" i="7"/>
  <c r="DB192" i="7"/>
  <c r="OX192" i="7"/>
  <c r="AD192" i="7"/>
  <c r="LW192" i="7"/>
  <c r="BW192" i="7"/>
  <c r="KE192" i="7"/>
  <c r="BR192" i="7"/>
  <c r="DS192" i="7"/>
  <c r="PD192" i="7"/>
  <c r="KU192" i="7"/>
  <c r="EH192" i="7"/>
  <c r="BA192" i="7"/>
  <c r="KH192" i="7"/>
  <c r="DW192" i="7"/>
  <c r="AU192" i="7"/>
  <c r="CK192" i="7"/>
  <c r="KB192" i="7"/>
  <c r="BQ192" i="7"/>
  <c r="DU192" i="7"/>
  <c r="OP192" i="7"/>
  <c r="BS192" i="7"/>
  <c r="KZ192" i="7"/>
  <c r="CW192" i="7"/>
  <c r="LN192" i="7"/>
  <c r="OS192" i="7"/>
  <c r="EK192" i="7"/>
  <c r="PF192" i="7"/>
  <c r="EN192" i="7"/>
  <c r="LP192" i="7"/>
  <c r="AZ192" i="7"/>
  <c r="Z192" i="7"/>
  <c r="JZ192" i="7"/>
  <c r="LD192" i="7"/>
  <c r="P192" i="7"/>
  <c r="DD192" i="7"/>
  <c r="LL192" i="7"/>
  <c r="KG192" i="7"/>
  <c r="KP192" i="7"/>
  <c r="PC192" i="7"/>
  <c r="EE192" i="7"/>
  <c r="AA192" i="7"/>
  <c r="BB192" i="7"/>
  <c r="Q192" i="7"/>
  <c r="LC192" i="7"/>
  <c r="DZ192" i="7"/>
  <c r="DQ192" i="7"/>
  <c r="AW192" i="7"/>
  <c r="JU192" i="7"/>
  <c r="JX192" i="7"/>
  <c r="AG192" i="7"/>
  <c r="OO192" i="7"/>
  <c r="CN192" i="7"/>
  <c r="JQ192" i="7"/>
  <c r="BU192" i="7"/>
  <c r="CV192" i="7"/>
  <c r="KO192" i="7"/>
  <c r="KA192" i="7"/>
  <c r="LB192" i="7"/>
  <c r="OR192" i="7"/>
  <c r="X192" i="7"/>
  <c r="AY192" i="7"/>
  <c r="AF192" i="7"/>
  <c r="CO192" i="7"/>
  <c r="DX192" i="7"/>
  <c r="CM192" i="7"/>
  <c r="T192" i="7"/>
  <c r="AH192" i="7"/>
  <c r="AI192" i="7"/>
  <c r="OI192" i="7"/>
  <c r="AJ192" i="7"/>
  <c r="AK192" i="7"/>
  <c r="AL192" i="7"/>
  <c r="AM192" i="7"/>
  <c r="AN192" i="7"/>
  <c r="AE184" i="7"/>
  <c r="EY184" i="7"/>
  <c r="KW184" i="7"/>
  <c r="LB184" i="7"/>
  <c r="CL184" i="7"/>
  <c r="JS184" i="7"/>
  <c r="LC184" i="7"/>
  <c r="PV184" i="7"/>
  <c r="BI184" i="7"/>
  <c r="DS184" i="7"/>
  <c r="BQ184" i="7"/>
  <c r="PR184" i="7"/>
  <c r="DM184" i="7"/>
  <c r="BY184" i="7"/>
  <c r="OQ184" i="7"/>
  <c r="KE184" i="7"/>
  <c r="AU184" i="7"/>
  <c r="OO184" i="7"/>
  <c r="KS184" i="7"/>
  <c r="EX184" i="7"/>
  <c r="KP184" i="7"/>
  <c r="JX184" i="7"/>
  <c r="Q184" i="7"/>
  <c r="LO184" i="7"/>
  <c r="LM184" i="7"/>
  <c r="JR184" i="7"/>
  <c r="N184" i="7"/>
  <c r="LJ184" i="7"/>
  <c r="DT184" i="7"/>
  <c r="DN184" i="7"/>
  <c r="PS184" i="7"/>
  <c r="LA184" i="7"/>
  <c r="DW184" i="7"/>
  <c r="LK184" i="7"/>
  <c r="J184" i="7"/>
  <c r="AW184" i="7"/>
  <c r="JZ184" i="7"/>
  <c r="AA184" i="7"/>
  <c r="KV184" i="7"/>
  <c r="X184" i="7"/>
  <c r="OT184" i="7"/>
  <c r="KM184" i="7"/>
  <c r="JU184" i="7"/>
  <c r="KI184" i="7"/>
  <c r="LH184" i="7"/>
  <c r="R184" i="7"/>
  <c r="CI184" i="7"/>
  <c r="KF184" i="7"/>
  <c r="CK184" i="7"/>
  <c r="KG184" i="7"/>
  <c r="CF184" i="7"/>
  <c r="LN184" i="7"/>
  <c r="O184" i="7"/>
  <c r="CN184" i="7"/>
  <c r="JO184" i="7"/>
  <c r="JV184" i="7"/>
  <c r="EV184" i="7"/>
  <c r="AD184" i="7"/>
  <c r="BZ184" i="7"/>
  <c r="LI184" i="7"/>
  <c r="KQ184" i="7"/>
  <c r="L184" i="7"/>
  <c r="U184" i="7"/>
  <c r="DX184" i="7"/>
  <c r="KN184" i="7"/>
  <c r="PQ184" i="7"/>
  <c r="KJ184" i="7"/>
  <c r="KB184" i="7"/>
  <c r="KK184" i="7"/>
  <c r="KL184" i="7"/>
  <c r="DV184" i="7"/>
  <c r="S184" i="7"/>
  <c r="CJ184" i="7"/>
  <c r="JY184" i="7"/>
  <c r="OR184" i="7"/>
  <c r="AB184" i="7"/>
  <c r="BL184" i="7"/>
  <c r="JW184" i="7"/>
  <c r="BD184" i="7"/>
  <c r="BE184" i="7"/>
  <c r="M184" i="7"/>
  <c r="Y184" i="7"/>
  <c r="LD184" i="7"/>
  <c r="V184" i="7"/>
  <c r="OS184" i="7"/>
  <c r="KO184" i="7"/>
  <c r="BB184" i="7"/>
  <c r="ON184" i="7"/>
  <c r="W184" i="7"/>
  <c r="KA184" i="7"/>
  <c r="CG184" i="7"/>
  <c r="P184" i="7"/>
  <c r="KT184" i="7"/>
  <c r="BN184" i="7"/>
  <c r="JT184" i="7"/>
  <c r="BT184" i="7"/>
  <c r="LE184" i="7"/>
  <c r="BH184" i="7"/>
  <c r="JP184" i="7"/>
  <c r="BK184" i="7"/>
  <c r="JQ184" i="7"/>
  <c r="BS184" i="7"/>
  <c r="LG184" i="7"/>
  <c r="BG184" i="7"/>
  <c r="CA184" i="7"/>
  <c r="BR184" i="7"/>
  <c r="KH184" i="7"/>
  <c r="KC184" i="7"/>
  <c r="T184" i="7"/>
  <c r="EW184" i="7"/>
  <c r="BP184" i="7"/>
  <c r="BV184" i="7"/>
  <c r="LW184" i="7"/>
  <c r="BC184" i="7"/>
  <c r="OP184" i="7"/>
  <c r="AV184" i="7"/>
  <c r="DL184" i="7"/>
  <c r="BM184" i="7"/>
  <c r="KZ184" i="7"/>
  <c r="DR184" i="7"/>
  <c r="BU184" i="7"/>
  <c r="CH184" i="7"/>
  <c r="AX184" i="7"/>
  <c r="BJ184" i="7"/>
  <c r="DK184" i="7"/>
  <c r="KR184" i="7"/>
  <c r="AC184" i="7"/>
  <c r="LL184" i="7"/>
  <c r="DQ184" i="7"/>
  <c r="BX184" i="7"/>
  <c r="DU184" i="7"/>
  <c r="AY184" i="7"/>
  <c r="LF184" i="7"/>
  <c r="AZ184" i="7"/>
  <c r="LP184" i="7"/>
  <c r="CM184" i="7" s="1"/>
  <c r="BO184" i="7"/>
  <c r="K184" i="7"/>
  <c r="KD184" i="7"/>
  <c r="BW184" i="7"/>
  <c r="DY184" i="7"/>
  <c r="BA184" i="7"/>
  <c r="BF184" i="7"/>
  <c r="PT184" i="7"/>
  <c r="Z184" i="7"/>
  <c r="KU184" i="7"/>
  <c r="AF184" i="7"/>
  <c r="AG184" i="7"/>
  <c r="AH184" i="7"/>
  <c r="AI184" i="7"/>
  <c r="AJ184" i="7"/>
  <c r="OI184" i="7"/>
  <c r="AK184" i="7"/>
  <c r="AL184" i="7"/>
  <c r="AM184" i="7"/>
  <c r="AN184" i="7"/>
  <c r="EY176" i="7"/>
  <c r="KW176" i="7"/>
  <c r="JW176" i="7"/>
  <c r="DN176" i="7"/>
  <c r="LI176" i="7"/>
  <c r="KE176" i="7"/>
  <c r="CG176" i="7"/>
  <c r="JZ176" i="7"/>
  <c r="PL176" i="7"/>
  <c r="DE176" i="7"/>
  <c r="AX176" i="7"/>
  <c r="DR176" i="7"/>
  <c r="AW176" i="7"/>
  <c r="DD176" i="7"/>
  <c r="LG176" i="7"/>
  <c r="JV176" i="7"/>
  <c r="S176" i="7"/>
  <c r="KN176" i="7"/>
  <c r="X176" i="7"/>
  <c r="AA176" i="7"/>
  <c r="EX176" i="7"/>
  <c r="BY176" i="7"/>
  <c r="DM176" i="7"/>
  <c r="PM176" i="7"/>
  <c r="M176" i="7"/>
  <c r="AY176" i="7"/>
  <c r="KD176" i="7"/>
  <c r="PV176" i="7"/>
  <c r="CF176" i="7"/>
  <c r="BD176" i="7"/>
  <c r="ON176" i="7"/>
  <c r="BE176" i="7"/>
  <c r="LA176" i="7"/>
  <c r="CJ176" i="7"/>
  <c r="K176" i="7"/>
  <c r="KK176" i="7"/>
  <c r="V176" i="7"/>
  <c r="Y176" i="7"/>
  <c r="KS176" i="7"/>
  <c r="KV176" i="7"/>
  <c r="LM176" i="7"/>
  <c r="PO176" i="7"/>
  <c r="JP176" i="7"/>
  <c r="PQ176" i="7"/>
  <c r="JO176" i="7"/>
  <c r="KH176" i="7"/>
  <c r="DG176" i="7"/>
  <c r="BT176" i="7"/>
  <c r="AU176" i="7"/>
  <c r="JS176" i="7"/>
  <c r="BJ176" i="7"/>
  <c r="LP176" i="7"/>
  <c r="N176" i="7"/>
  <c r="OP176" i="7"/>
  <c r="DK176" i="7"/>
  <c r="T176" i="7"/>
  <c r="EP176" i="7"/>
  <c r="ES176" i="7"/>
  <c r="AB176" i="7"/>
  <c r="AD176" i="7"/>
  <c r="J176" i="7"/>
  <c r="O176" i="7"/>
  <c r="LO176" i="7"/>
  <c r="P176" i="7"/>
  <c r="CI176" i="7"/>
  <c r="LH176" i="7"/>
  <c r="JR176" i="7"/>
  <c r="BW176" i="7"/>
  <c r="CA176" i="7"/>
  <c r="DS176" i="7"/>
  <c r="BM176" i="7"/>
  <c r="KB176" i="7"/>
  <c r="BL176" i="7"/>
  <c r="JU176" i="7"/>
  <c r="JQ176" i="7"/>
  <c r="EN176" i="7"/>
  <c r="W176" i="7"/>
  <c r="KQ176" i="7"/>
  <c r="KT176" i="7"/>
  <c r="JX176" i="7"/>
  <c r="PP176" i="7"/>
  <c r="KI176" i="7"/>
  <c r="PT176" i="7"/>
  <c r="BN176" i="7"/>
  <c r="KA176" i="7"/>
  <c r="BV176" i="7"/>
  <c r="DI176" i="7"/>
  <c r="BZ176" i="7"/>
  <c r="PR176" i="7"/>
  <c r="LE176" i="7"/>
  <c r="BU176" i="7"/>
  <c r="PK176" i="7"/>
  <c r="BO176" i="7"/>
  <c r="KZ176" i="7"/>
  <c r="LW176" i="7"/>
  <c r="KL176" i="7"/>
  <c r="EQ176" i="7"/>
  <c r="ET176" i="7"/>
  <c r="EV176" i="7"/>
  <c r="BA176" i="7"/>
  <c r="PN176" i="7"/>
  <c r="BB176" i="7"/>
  <c r="LN176" i="7"/>
  <c r="BP176" i="7"/>
  <c r="LD176" i="7"/>
  <c r="BX176" i="7"/>
  <c r="PI176" i="7"/>
  <c r="OO176" i="7"/>
  <c r="DU176" i="7"/>
  <c r="DL176" i="7"/>
  <c r="AZ176" i="7"/>
  <c r="DC176" i="7"/>
  <c r="BR176" i="7"/>
  <c r="DJ176" i="7"/>
  <c r="KG176" i="7"/>
  <c r="U176" i="7"/>
  <c r="KO176" i="7"/>
  <c r="KR176" i="7"/>
  <c r="KU176" i="7"/>
  <c r="BF176" i="7"/>
  <c r="LJ176" i="7"/>
  <c r="BG176" i="7"/>
  <c r="LF176" i="7"/>
  <c r="BK176" i="7"/>
  <c r="LK176" i="7"/>
  <c r="BS176" i="7"/>
  <c r="CH176" i="7"/>
  <c r="LB176" i="7"/>
  <c r="PS176" i="7"/>
  <c r="DQ176" i="7"/>
  <c r="BI176" i="7"/>
  <c r="LL176" i="7"/>
  <c r="R176" i="7"/>
  <c r="KM176" i="7"/>
  <c r="KP176" i="7"/>
  <c r="Z176" i="7"/>
  <c r="EW176" i="7"/>
  <c r="AV176" i="7"/>
  <c r="DH176" i="7"/>
  <c r="BC176" i="7"/>
  <c r="L176" i="7"/>
  <c r="BQ176" i="7"/>
  <c r="JT176" i="7"/>
  <c r="DT176" i="7"/>
  <c r="LC176" i="7"/>
  <c r="KF176" i="7"/>
  <c r="DF176" i="7"/>
  <c r="Q176" i="7"/>
  <c r="PJ176" i="7"/>
  <c r="BH176" i="7"/>
  <c r="KC176" i="7"/>
  <c r="JY176" i="7"/>
  <c r="KJ176" i="7"/>
  <c r="EO176" i="7"/>
  <c r="ER176" i="7"/>
  <c r="EU176" i="7"/>
  <c r="AC176" i="7"/>
  <c r="AE176" i="7"/>
  <c r="AF176" i="7"/>
  <c r="AG176" i="7"/>
  <c r="AH176" i="7"/>
  <c r="AI176" i="7"/>
  <c r="OI176" i="7"/>
  <c r="AJ176" i="7"/>
  <c r="AK176" i="7"/>
  <c r="AL176" i="7"/>
  <c r="AM176" i="7"/>
  <c r="AN176" i="7"/>
  <c r="KW168" i="7"/>
  <c r="AW168" i="7"/>
  <c r="BE168" i="7"/>
  <c r="AU168" i="7"/>
  <c r="CA168" i="7"/>
  <c r="BM168" i="7"/>
  <c r="PO168" i="7"/>
  <c r="DL168" i="7"/>
  <c r="LK168" i="7"/>
  <c r="JQ168" i="7"/>
  <c r="KC168" i="7"/>
  <c r="LM168" i="7"/>
  <c r="PR168" i="7"/>
  <c r="PS168" i="7"/>
  <c r="DI168" i="7"/>
  <c r="PA168" i="7"/>
  <c r="LF168" i="7"/>
  <c r="EK168" i="7"/>
  <c r="KK168" i="7"/>
  <c r="V168" i="7"/>
  <c r="ES168" i="7"/>
  <c r="KS168" i="7"/>
  <c r="AD168" i="7"/>
  <c r="BL168" i="7"/>
  <c r="BO168" i="7"/>
  <c r="BJ168" i="7"/>
  <c r="BU168" i="7"/>
  <c r="CV168" i="7"/>
  <c r="DH168" i="7"/>
  <c r="LE168" i="7"/>
  <c r="DD168" i="7"/>
  <c r="DF168" i="7"/>
  <c r="LC168" i="7"/>
  <c r="LO168" i="7"/>
  <c r="PF168" i="7"/>
  <c r="LW168" i="7"/>
  <c r="PB168" i="7"/>
  <c r="N168" i="7"/>
  <c r="KI168" i="7"/>
  <c r="KL168" i="7"/>
  <c r="EP168" i="7"/>
  <c r="KQ168" i="7"/>
  <c r="KT168" i="7"/>
  <c r="EX168" i="7"/>
  <c r="BT168" i="7"/>
  <c r="BW168" i="7"/>
  <c r="BR168" i="7"/>
  <c r="BY168" i="7"/>
  <c r="LP168" i="7"/>
  <c r="JZ168" i="7"/>
  <c r="CU168" i="7"/>
  <c r="DC168" i="7"/>
  <c r="DB168" i="7"/>
  <c r="CZ168" i="7"/>
  <c r="PG168" i="7"/>
  <c r="K168" i="7"/>
  <c r="JU168" i="7"/>
  <c r="LN168" i="7"/>
  <c r="PK168" i="7"/>
  <c r="EI168" i="7"/>
  <c r="Q168" i="7"/>
  <c r="T168" i="7"/>
  <c r="EQ168" i="7"/>
  <c r="Y168" i="7"/>
  <c r="EV168" i="7"/>
  <c r="BA168" i="7"/>
  <c r="BF168" i="7"/>
  <c r="BZ168" i="7"/>
  <c r="AZ168" i="7"/>
  <c r="BQ168" i="7"/>
  <c r="DN168" i="7"/>
  <c r="DE168" i="7"/>
  <c r="LA168" i="7"/>
  <c r="PJ168" i="7"/>
  <c r="JR168" i="7"/>
  <c r="JY168" i="7"/>
  <c r="LL168" i="7"/>
  <c r="PV168" i="7"/>
  <c r="KE168" i="7"/>
  <c r="JS168" i="7"/>
  <c r="KG168" i="7"/>
  <c r="EL168" i="7"/>
  <c r="EN168" i="7"/>
  <c r="KO168" i="7"/>
  <c r="ET168" i="7"/>
  <c r="AB168" i="7"/>
  <c r="BB168" i="7"/>
  <c r="BG168" i="7"/>
  <c r="AV168" i="7"/>
  <c r="BH168" i="7"/>
  <c r="CY168" i="7"/>
  <c r="LG168" i="7"/>
  <c r="PI168" i="7"/>
  <c r="PH168" i="7"/>
  <c r="DG168" i="7"/>
  <c r="J168" i="7"/>
  <c r="PD168" i="7"/>
  <c r="DM168" i="7"/>
  <c r="KF168" i="7"/>
  <c r="PL168" i="7"/>
  <c r="LH168" i="7"/>
  <c r="O168" i="7"/>
  <c r="KJ168" i="7"/>
  <c r="EO168" i="7"/>
  <c r="W168" i="7"/>
  <c r="KR168" i="7"/>
  <c r="KU168" i="7"/>
  <c r="BN168" i="7"/>
  <c r="BP168" i="7"/>
  <c r="BC168" i="7"/>
  <c r="AY168" i="7"/>
  <c r="JX168" i="7"/>
  <c r="LD168" i="7"/>
  <c r="DQ168" i="7"/>
  <c r="LI168" i="7"/>
  <c r="JP168" i="7"/>
  <c r="KZ168" i="7"/>
  <c r="EF168" i="7"/>
  <c r="EG168" i="7"/>
  <c r="PN168" i="7"/>
  <c r="KA168" i="7"/>
  <c r="EJ168" i="7"/>
  <c r="R168" i="7"/>
  <c r="U168" i="7"/>
  <c r="KP168" i="7"/>
  <c r="Z168" i="7"/>
  <c r="AC168" i="7"/>
  <c r="BV168" i="7"/>
  <c r="BX168" i="7"/>
  <c r="BK168" i="7"/>
  <c r="BI168" i="7"/>
  <c r="CX168" i="7"/>
  <c r="EH168" i="7"/>
  <c r="KD168" i="7"/>
  <c r="DK168" i="7"/>
  <c r="JO168" i="7"/>
  <c r="PQ168" i="7"/>
  <c r="DJ168" i="7"/>
  <c r="LB168" i="7"/>
  <c r="CW168" i="7"/>
  <c r="PC168" i="7"/>
  <c r="PM168" i="7"/>
  <c r="P168" i="7"/>
  <c r="EM168" i="7"/>
  <c r="KM168" i="7"/>
  <c r="X168" i="7"/>
  <c r="AA168" i="7"/>
  <c r="EW168" i="7"/>
  <c r="AX168" i="7"/>
  <c r="BD168" i="7"/>
  <c r="BS168" i="7"/>
  <c r="L168" i="7"/>
  <c r="JT168" i="7"/>
  <c r="KB168" i="7"/>
  <c r="CF168" i="7"/>
  <c r="PP168" i="7"/>
  <c r="DA168" i="7"/>
  <c r="LJ168" i="7"/>
  <c r="JV168" i="7"/>
  <c r="M168" i="7"/>
  <c r="JW168" i="7"/>
  <c r="PE168" i="7"/>
  <c r="PT168" i="7"/>
  <c r="KH168" i="7"/>
  <c r="S168" i="7"/>
  <c r="KN168" i="7"/>
  <c r="ER168" i="7"/>
  <c r="EU168" i="7"/>
  <c r="KV168" i="7"/>
  <c r="EY168" i="7"/>
  <c r="AE168" i="7"/>
  <c r="AF168" i="7"/>
  <c r="AG168" i="7"/>
  <c r="AH168" i="7"/>
  <c r="AI168" i="7"/>
  <c r="AJ168" i="7"/>
  <c r="OI168" i="7"/>
  <c r="AK168" i="7"/>
  <c r="AL168" i="7"/>
  <c r="AM168" i="7"/>
  <c r="AN168" i="7"/>
  <c r="AO196" i="7"/>
  <c r="AO192" i="7"/>
  <c r="OW199" i="7"/>
  <c r="DC199" i="7"/>
  <c r="CO199" i="7"/>
  <c r="AU199" i="7"/>
  <c r="AG199" i="7"/>
  <c r="PN199" i="7"/>
  <c r="PM199" i="7"/>
  <c r="BF199" i="7"/>
  <c r="LP199" i="7"/>
  <c r="OS199" i="7"/>
  <c r="BU199" i="7"/>
  <c r="BP199" i="7"/>
  <c r="BB199" i="7"/>
  <c r="ON199" i="7"/>
  <c r="BY199" i="7"/>
  <c r="BK199" i="7"/>
  <c r="EK199" i="7"/>
  <c r="KU199" i="7"/>
  <c r="JQ199" i="7"/>
  <c r="PQ199" i="7"/>
  <c r="AC199" i="7"/>
  <c r="V199" i="7"/>
  <c r="OP199" i="7"/>
  <c r="BN199" i="7"/>
  <c r="LL199" i="7"/>
  <c r="CL199" i="7"/>
  <c r="DT199" i="7"/>
  <c r="EO199" i="7"/>
  <c r="AK199" i="7"/>
  <c r="KI199" i="7"/>
  <c r="JY199" i="7"/>
  <c r="DD199" i="7"/>
  <c r="DS199" i="7"/>
  <c r="DE199" i="7"/>
  <c r="LO199" i="7"/>
  <c r="EG199" i="7"/>
  <c r="ER199" i="7"/>
  <c r="BX199" i="7"/>
  <c r="EQ199" i="7"/>
  <c r="EA199" i="7"/>
  <c r="KT199" i="7"/>
  <c r="JP199" i="7"/>
  <c r="EM199" i="7"/>
  <c r="JU199" i="7"/>
  <c r="CG199" i="7"/>
  <c r="OZ199" i="7"/>
  <c r="LI199" i="7"/>
  <c r="BC199" i="7"/>
  <c r="CS199" i="7"/>
  <c r="KH199" i="7"/>
  <c r="EP199" i="7"/>
  <c r="AE199" i="7"/>
  <c r="JW199" i="7"/>
  <c r="BJ199" i="7"/>
  <c r="DH199" i="7"/>
  <c r="X199" i="7"/>
  <c r="PO199" i="7"/>
  <c r="LB199" i="7"/>
  <c r="AW199" i="7"/>
  <c r="KZ199" i="7"/>
  <c r="EJ199" i="7"/>
  <c r="AJ199" i="7"/>
  <c r="BH199" i="7"/>
  <c r="DQ199" i="7"/>
  <c r="KJ199" i="7"/>
  <c r="AV199" i="7"/>
  <c r="BQ199" i="7"/>
  <c r="DR199" i="7"/>
  <c r="LH199" i="7"/>
  <c r="OY199" i="7"/>
  <c r="ED199" i="7"/>
  <c r="OV199" i="7"/>
  <c r="KQ199" i="7"/>
  <c r="CA199" i="7"/>
  <c r="R199" i="7"/>
  <c r="S199" i="7"/>
  <c r="KG199" i="7"/>
  <c r="DK199" i="7"/>
  <c r="CQ199" i="7"/>
  <c r="DB199" i="7"/>
  <c r="P199" i="7"/>
  <c r="AH199" i="7"/>
  <c r="JT199" i="7"/>
  <c r="J199" i="7"/>
  <c r="PD199" i="7"/>
  <c r="JS199" i="7"/>
  <c r="AM199" i="7"/>
  <c r="CU199" i="7"/>
  <c r="PF199" i="7"/>
  <c r="JV199" i="7"/>
  <c r="DW199" i="7"/>
  <c r="AI199" i="7"/>
  <c r="KB199" i="7"/>
  <c r="AL199" i="7"/>
  <c r="EH199" i="7"/>
  <c r="LD199" i="7"/>
  <c r="PK199" i="7"/>
  <c r="T199" i="7"/>
  <c r="ET199" i="7"/>
  <c r="PP199" i="7"/>
  <c r="EF199" i="7"/>
  <c r="BZ199" i="7"/>
  <c r="JR199" i="7"/>
  <c r="LC199" i="7"/>
  <c r="L199" i="7"/>
  <c r="OI199" i="7"/>
  <c r="CF199" i="7"/>
  <c r="CP199" i="7"/>
  <c r="N199" i="7"/>
  <c r="Z199" i="7"/>
  <c r="KE199" i="7"/>
  <c r="KW199" i="7"/>
  <c r="CM199" i="7"/>
  <c r="CV199" i="7"/>
  <c r="CX199" i="7"/>
  <c r="CR199" i="7"/>
  <c r="OX199" i="7"/>
  <c r="DJ199" i="7"/>
  <c r="KM199" i="7"/>
  <c r="LG199" i="7"/>
  <c r="PE199" i="7"/>
  <c r="AX199" i="7"/>
  <c r="DF199" i="7"/>
  <c r="PC199" i="7"/>
  <c r="K199" i="7"/>
  <c r="AZ199" i="7"/>
  <c r="DG199" i="7"/>
  <c r="BG199" i="7"/>
  <c r="DI199" i="7"/>
  <c r="BI199" i="7"/>
  <c r="PA199" i="7"/>
  <c r="CH199" i="7"/>
  <c r="BR199" i="7"/>
  <c r="PI199" i="7"/>
  <c r="CI199" i="7"/>
  <c r="BS199" i="7"/>
  <c r="ES199" i="7"/>
  <c r="LF199" i="7"/>
  <c r="CK199" i="7"/>
  <c r="CN199" i="7"/>
  <c r="AB199" i="7"/>
  <c r="W199" i="7"/>
  <c r="PJ199" i="7"/>
  <c r="KS199" i="7"/>
  <c r="LM199" i="7"/>
  <c r="JO199" i="7"/>
  <c r="BD199" i="7"/>
  <c r="KL199" i="7"/>
  <c r="BO199" i="7"/>
  <c r="Q199" i="7"/>
  <c r="EN199" i="7"/>
  <c r="PL199" i="7"/>
  <c r="AN199" i="7"/>
  <c r="Y199" i="7"/>
  <c r="EB199" i="7"/>
  <c r="OT199" i="7"/>
  <c r="DX199" i="7"/>
  <c r="KN199" i="7"/>
  <c r="AY199" i="7"/>
  <c r="BL199" i="7"/>
  <c r="DY199" i="7"/>
  <c r="LE199" i="7"/>
  <c r="DU199" i="7"/>
  <c r="BM199" i="7"/>
  <c r="EI199" i="7"/>
  <c r="KR199" i="7"/>
  <c r="BE199" i="7"/>
  <c r="EU199" i="7"/>
  <c r="LA199" i="7"/>
  <c r="DV199" i="7"/>
  <c r="KF199" i="7"/>
  <c r="BT199" i="7"/>
  <c r="KC199" i="7"/>
  <c r="U199" i="7"/>
  <c r="PB199" i="7"/>
  <c r="KK199" i="7"/>
  <c r="CY199" i="7"/>
  <c r="CT199" i="7"/>
  <c r="OQ199" i="7"/>
  <c r="CW199" i="7"/>
  <c r="AO199" i="7"/>
  <c r="LJ199" i="7"/>
  <c r="PH199" i="7"/>
  <c r="BA199" i="7"/>
  <c r="BV199" i="7"/>
  <c r="M199" i="7"/>
  <c r="PG199" i="7"/>
  <c r="AD199" i="7"/>
  <c r="AF199" i="7"/>
  <c r="JX199" i="7"/>
  <c r="OU199" i="7"/>
  <c r="AA199" i="7"/>
  <c r="LN199" i="7"/>
  <c r="KO199" i="7"/>
  <c r="KD199" i="7"/>
  <c r="EE199" i="7"/>
  <c r="DZ199" i="7"/>
  <c r="LW199" i="7"/>
  <c r="PV199" i="7"/>
  <c r="OR199" i="7"/>
  <c r="EL199" i="7"/>
  <c r="EC199" i="7"/>
  <c r="KA199" i="7"/>
  <c r="EV199" i="7"/>
  <c r="BW199" i="7"/>
  <c r="CZ199" i="7"/>
  <c r="CJ199" i="7"/>
  <c r="JZ199" i="7"/>
  <c r="LK199" i="7"/>
  <c r="KV199" i="7"/>
  <c r="OO199" i="7"/>
  <c r="DA199" i="7"/>
  <c r="O199" i="7"/>
  <c r="KP199" i="7"/>
  <c r="BJ191" i="7"/>
  <c r="LI191" i="7"/>
  <c r="J191" i="7"/>
  <c r="JR191" i="7"/>
  <c r="LD191" i="7"/>
  <c r="KJ191" i="7"/>
  <c r="Z191" i="7"/>
  <c r="AF191" i="7"/>
  <c r="LP191" i="7"/>
  <c r="BN191" i="7"/>
  <c r="JQ191" i="7"/>
  <c r="KD191" i="7"/>
  <c r="LL191" i="7"/>
  <c r="S191" i="7"/>
  <c r="AA191" i="7"/>
  <c r="AZ191" i="7"/>
  <c r="LC191" i="7"/>
  <c r="EB191" i="7"/>
  <c r="JV191" i="7"/>
  <c r="DS191" i="7"/>
  <c r="T191" i="7"/>
  <c r="AB191" i="7"/>
  <c r="BK191" i="7"/>
  <c r="BC191" i="7"/>
  <c r="JT191" i="7"/>
  <c r="CM191" i="7"/>
  <c r="U191" i="7"/>
  <c r="KV191" i="7"/>
  <c r="AW191" i="7"/>
  <c r="BB191" i="7"/>
  <c r="CP191" i="7"/>
  <c r="DR191" i="7"/>
  <c r="JU191" i="7"/>
  <c r="OO191" i="7"/>
  <c r="KN191" i="7"/>
  <c r="BX191" i="7"/>
  <c r="BT191" i="7"/>
  <c r="DV191" i="7"/>
  <c r="KC191" i="7"/>
  <c r="JZ191" i="7"/>
  <c r="O191" i="7"/>
  <c r="W191" i="7"/>
  <c r="BQ191" i="7"/>
  <c r="AU191" i="7"/>
  <c r="LM191" i="7"/>
  <c r="LJ191" i="7"/>
  <c r="OV191" i="7"/>
  <c r="KH191" i="7"/>
  <c r="KP191" i="7"/>
  <c r="BY191" i="7"/>
  <c r="BU191" i="7"/>
  <c r="L191" i="7"/>
  <c r="OT191" i="7"/>
  <c r="CJ191" i="7"/>
  <c r="P191" i="7"/>
  <c r="KR191" i="7"/>
  <c r="V191" i="7"/>
  <c r="JY191" i="7"/>
  <c r="KZ191" i="7"/>
  <c r="KQ191" i="7"/>
  <c r="BV191" i="7"/>
  <c r="R191" i="7"/>
  <c r="BL191" i="7"/>
  <c r="KM191" i="7"/>
  <c r="OQ191" i="7"/>
  <c r="KG191" i="7"/>
  <c r="BW191" i="7"/>
  <c r="Q191" i="7"/>
  <c r="JP191" i="7"/>
  <c r="KL191" i="7"/>
  <c r="DQ191" i="7"/>
  <c r="PV191" i="7"/>
  <c r="BZ191" i="7"/>
  <c r="KW191" i="7"/>
  <c r="KI191" i="7"/>
  <c r="JO191" i="7"/>
  <c r="OR191" i="7"/>
  <c r="BH191" i="7"/>
  <c r="LO191" i="7"/>
  <c r="AX191" i="7"/>
  <c r="DX191" i="7"/>
  <c r="AY191" i="7"/>
  <c r="LN191" i="7"/>
  <c r="BP191" i="7"/>
  <c r="BO191" i="7"/>
  <c r="AE191" i="7"/>
  <c r="KB191" i="7"/>
  <c r="DY191" i="7"/>
  <c r="JX191" i="7"/>
  <c r="BM191" i="7"/>
  <c r="LW191" i="7"/>
  <c r="CF191" i="7"/>
  <c r="M191" i="7"/>
  <c r="BE191" i="7"/>
  <c r="EA191" i="7"/>
  <c r="BG191" i="7"/>
  <c r="KF191" i="7"/>
  <c r="CI191" i="7"/>
  <c r="LB191" i="7"/>
  <c r="OU191" i="7" s="1"/>
  <c r="BA191" i="7"/>
  <c r="AG191" i="7"/>
  <c r="DZ191" i="7"/>
  <c r="K191" i="7"/>
  <c r="CN191" i="7"/>
  <c r="BF191" i="7"/>
  <c r="ON191" i="7"/>
  <c r="JW191" i="7"/>
  <c r="DT191" i="7"/>
  <c r="CO191" i="7"/>
  <c r="CH191" i="7"/>
  <c r="AV191" i="7"/>
  <c r="KA191" i="7"/>
  <c r="DU191" i="7"/>
  <c r="LE191" i="7"/>
  <c r="LF191" i="7"/>
  <c r="BS191" i="7"/>
  <c r="KS191" i="7"/>
  <c r="CG191" i="7"/>
  <c r="KE191" i="7"/>
  <c r="LH191" i="7"/>
  <c r="CQ191" i="7"/>
  <c r="N191" i="7"/>
  <c r="KU191" i="7"/>
  <c r="CL191" i="7"/>
  <c r="DW191" i="7"/>
  <c r="AC191" i="7"/>
  <c r="OS191" i="7"/>
  <c r="BR191" i="7"/>
  <c r="KO191" i="7"/>
  <c r="LK191" i="7"/>
  <c r="BD191" i="7"/>
  <c r="KT191" i="7"/>
  <c r="LG191" i="7"/>
  <c r="CA191" i="7"/>
  <c r="AD191" i="7"/>
  <c r="OW191" i="7"/>
  <c r="X191" i="7"/>
  <c r="LA191" i="7"/>
  <c r="JS191" i="7"/>
  <c r="Y191" i="7"/>
  <c r="OP191" i="7"/>
  <c r="BI191" i="7"/>
  <c r="KK191" i="7"/>
  <c r="CK191" i="7"/>
  <c r="AH191" i="7"/>
  <c r="AI191" i="7"/>
  <c r="AJ191" i="7"/>
  <c r="AK191" i="7"/>
  <c r="AL191" i="7"/>
  <c r="AM191" i="7"/>
  <c r="AN191" i="7"/>
  <c r="KV183" i="7"/>
  <c r="BT183" i="7"/>
  <c r="LC183" i="7"/>
  <c r="AZ183" i="7"/>
  <c r="JQ183" i="7"/>
  <c r="BD183" i="7"/>
  <c r="CG183" i="7"/>
  <c r="BM183" i="7"/>
  <c r="KB183" i="7"/>
  <c r="BU183" i="7"/>
  <c r="LW183" i="7"/>
  <c r="BE183" i="7"/>
  <c r="CK183" i="7"/>
  <c r="BF183" i="7"/>
  <c r="LB183" i="7"/>
  <c r="BL183" i="7"/>
  <c r="KF183" i="7"/>
  <c r="Z183" i="7"/>
  <c r="EW183" i="7"/>
  <c r="AE183" i="7"/>
  <c r="EY183" i="7"/>
  <c r="BV183" i="7"/>
  <c r="OQ183" i="7"/>
  <c r="BA183" i="7"/>
  <c r="CM183" i="7"/>
  <c r="DL183" i="7"/>
  <c r="PR183" i="7"/>
  <c r="BP183" i="7"/>
  <c r="PV183" i="7"/>
  <c r="BX183" i="7"/>
  <c r="DN183" i="7"/>
  <c r="LN183" i="7"/>
  <c r="LO183" i="7"/>
  <c r="BN183" i="7"/>
  <c r="DR183" i="7"/>
  <c r="KR183" i="7"/>
  <c r="KU183" i="7"/>
  <c r="EX183" i="7"/>
  <c r="AD183" i="7"/>
  <c r="LF183" i="7"/>
  <c r="N183" i="7"/>
  <c r="BC183" i="7"/>
  <c r="PS183" i="7"/>
  <c r="DT183" i="7"/>
  <c r="DV183" i="7"/>
  <c r="PT183" i="7"/>
  <c r="DW183" i="7"/>
  <c r="JP183" i="7"/>
  <c r="JU183" i="7"/>
  <c r="DJ183" i="7"/>
  <c r="OP183" i="7"/>
  <c r="CJ183" i="7"/>
  <c r="DS183" i="7"/>
  <c r="LK183" i="7"/>
  <c r="AA183" i="7"/>
  <c r="AC183" i="7"/>
  <c r="LH183" i="7"/>
  <c r="JT183" i="7"/>
  <c r="LP183" i="7"/>
  <c r="LL183" i="7"/>
  <c r="DK183" i="7"/>
  <c r="KG183" i="7"/>
  <c r="KZ183" i="7"/>
  <c r="KH183" i="7"/>
  <c r="LI183" i="7"/>
  <c r="P183" i="7"/>
  <c r="LA183" i="7"/>
  <c r="Q183" i="7"/>
  <c r="KC183" i="7"/>
  <c r="KI183" i="7"/>
  <c r="OO183" i="7"/>
  <c r="LG183" i="7"/>
  <c r="KS183" i="7"/>
  <c r="W183" i="7"/>
  <c r="JO183" i="7"/>
  <c r="KJ183" i="7"/>
  <c r="JR183" i="7"/>
  <c r="O183" i="7"/>
  <c r="KD183" i="7"/>
  <c r="S183" i="7"/>
  <c r="JV183" i="7"/>
  <c r="T183" i="7"/>
  <c r="CH183" i="7"/>
  <c r="KL183" i="7"/>
  <c r="DU183" i="7"/>
  <c r="KM183" i="7"/>
  <c r="DM183" i="7"/>
  <c r="U183" i="7"/>
  <c r="K183" i="7"/>
  <c r="R183" i="7"/>
  <c r="EU183" i="7"/>
  <c r="KO183" i="7"/>
  <c r="KE183" i="7"/>
  <c r="V183" i="7"/>
  <c r="PQ183" i="7"/>
  <c r="KK183" i="7"/>
  <c r="LJ183" i="7"/>
  <c r="BG183" i="7"/>
  <c r="DQ183" i="7"/>
  <c r="BH183" i="7"/>
  <c r="OS183" i="7"/>
  <c r="BO183" i="7"/>
  <c r="KA183" i="7"/>
  <c r="BW183" i="7"/>
  <c r="JY183" i="7"/>
  <c r="KP183" i="7"/>
  <c r="CL183" i="7"/>
  <c r="KN183" i="7"/>
  <c r="AB183" i="7"/>
  <c r="AV183" i="7"/>
  <c r="OR183" i="7"/>
  <c r="X183" i="7"/>
  <c r="CF183" i="7"/>
  <c r="BQ183" i="7"/>
  <c r="BY183" i="7"/>
  <c r="J183" i="7"/>
  <c r="AX183" i="7"/>
  <c r="JX183" i="7"/>
  <c r="BJ183" i="7"/>
  <c r="ON183" i="7"/>
  <c r="BR183" i="7"/>
  <c r="LD183" i="7"/>
  <c r="BB183" i="7"/>
  <c r="JW183" i="7"/>
  <c r="Y183" i="7"/>
  <c r="KT183" i="7"/>
  <c r="KW183" i="7"/>
  <c r="AW183" i="7"/>
  <c r="JZ183" i="7"/>
  <c r="BI183" i="7"/>
  <c r="CI183" i="7"/>
  <c r="BK183" i="7"/>
  <c r="LM183" i="7"/>
  <c r="DX183" i="7" s="1"/>
  <c r="BS183" i="7"/>
  <c r="JS183" i="7"/>
  <c r="CA183" i="7"/>
  <c r="LE183" i="7"/>
  <c r="AY183" i="7"/>
  <c r="PP183" i="7"/>
  <c r="AU183" i="7"/>
  <c r="M183" i="7"/>
  <c r="BZ183" i="7"/>
  <c r="L183" i="7"/>
  <c r="KQ183" i="7"/>
  <c r="EV183" i="7"/>
  <c r="AF183" i="7"/>
  <c r="AG183" i="7"/>
  <c r="AH183" i="7"/>
  <c r="AI183" i="7"/>
  <c r="OI183" i="7"/>
  <c r="AJ183" i="7"/>
  <c r="AK183" i="7"/>
  <c r="AL183" i="7"/>
  <c r="AM183" i="7"/>
  <c r="AN183" i="7"/>
  <c r="KW169" i="7"/>
  <c r="AE169" i="7"/>
  <c r="EY169" i="7"/>
  <c r="BN169" i="7"/>
  <c r="BQ169" i="7"/>
  <c r="BK169" i="7"/>
  <c r="BM169" i="7"/>
  <c r="BG169" i="7"/>
  <c r="LB169" i="7"/>
  <c r="LO169" i="7"/>
  <c r="PN169" i="7"/>
  <c r="JO169" i="7"/>
  <c r="PH169" i="7"/>
  <c r="LL169" i="7"/>
  <c r="BV169" i="7"/>
  <c r="BY169" i="7"/>
  <c r="BS169" i="7"/>
  <c r="BU169" i="7"/>
  <c r="BO169" i="7"/>
  <c r="DD169" i="7"/>
  <c r="LD169" i="7"/>
  <c r="LJ169" i="7"/>
  <c r="K169" i="7"/>
  <c r="JW169" i="7"/>
  <c r="BF169" i="7"/>
  <c r="BC169" i="7"/>
  <c r="AV169" i="7"/>
  <c r="BW169" i="7"/>
  <c r="CZ169" i="7"/>
  <c r="JR169" i="7"/>
  <c r="BP169" i="7"/>
  <c r="BR169" i="7"/>
  <c r="BL169" i="7"/>
  <c r="KE169" i="7"/>
  <c r="PL169" i="7"/>
  <c r="N169" i="7"/>
  <c r="PS169" i="7"/>
  <c r="DJ169" i="7"/>
  <c r="LM169" i="7"/>
  <c r="PQ169" i="7"/>
  <c r="JQ169" i="7"/>
  <c r="BX169" i="7"/>
  <c r="BZ169" i="7"/>
  <c r="BT169" i="7"/>
  <c r="LF169" i="7"/>
  <c r="KF169" i="7"/>
  <c r="LN169" i="7"/>
  <c r="LP169" i="7"/>
  <c r="DG169" i="7"/>
  <c r="KZ169" i="7"/>
  <c r="BA169" i="7"/>
  <c r="AU169" i="7"/>
  <c r="BB169" i="7"/>
  <c r="AX169" i="7"/>
  <c r="PT169" i="7"/>
  <c r="LA169" i="7"/>
  <c r="JP169" i="7"/>
  <c r="BE169" i="7"/>
  <c r="BI169" i="7"/>
  <c r="AW169" i="7"/>
  <c r="AZ169" i="7"/>
  <c r="BD169" i="7"/>
  <c r="LI169" i="7"/>
  <c r="DL169" i="7"/>
  <c r="LW169" i="7"/>
  <c r="JV169" i="7"/>
  <c r="CA169" i="7"/>
  <c r="PR169" i="7"/>
  <c r="LH169" i="7"/>
  <c r="PE169" i="7"/>
  <c r="J169" i="7"/>
  <c r="JY169" i="7"/>
  <c r="PP169" i="7"/>
  <c r="KH169" i="7"/>
  <c r="S169" i="7"/>
  <c r="EO169" i="7"/>
  <c r="ER169" i="7"/>
  <c r="EU169" i="7"/>
  <c r="KU169" i="7"/>
  <c r="LC169" i="7"/>
  <c r="DE169" i="7"/>
  <c r="DN169" i="7"/>
  <c r="DI169" i="7"/>
  <c r="PK169" i="7"/>
  <c r="KA169" i="7"/>
  <c r="PB169" i="7"/>
  <c r="P169" i="7"/>
  <c r="EM169" i="7"/>
  <c r="EP169" i="7"/>
  <c r="X169" i="7"/>
  <c r="AA169" i="7"/>
  <c r="EX169" i="7"/>
  <c r="KC169" i="7"/>
  <c r="DA169" i="7"/>
  <c r="JX169" i="7"/>
  <c r="PM169" i="7"/>
  <c r="CF169" i="7"/>
  <c r="PV169" i="7"/>
  <c r="JS169" i="7"/>
  <c r="KI169" i="7"/>
  <c r="KK169" i="7"/>
  <c r="V169" i="7"/>
  <c r="ES169" i="7"/>
  <c r="KS169" i="7"/>
  <c r="KV169" i="7"/>
  <c r="DM169" i="7"/>
  <c r="PO169" i="7"/>
  <c r="KD169" i="7"/>
  <c r="PC169" i="7"/>
  <c r="DF169" i="7"/>
  <c r="DC169" i="7"/>
  <c r="KB169" i="7"/>
  <c r="Q169" i="7"/>
  <c r="EN169" i="7"/>
  <c r="KN169" i="7"/>
  <c r="KQ169" i="7"/>
  <c r="AB169" i="7"/>
  <c r="AD169" i="7"/>
  <c r="PJ169" i="7"/>
  <c r="JZ169" i="7"/>
  <c r="EH169" i="7"/>
  <c r="JT169" i="7"/>
  <c r="CX169" i="7"/>
  <c r="LK169" i="7"/>
  <c r="O169" i="7"/>
  <c r="EK169" i="7"/>
  <c r="KL169" i="7"/>
  <c r="W169" i="7"/>
  <c r="Y169" i="7"/>
  <c r="EV169" i="7"/>
  <c r="BH169" i="7"/>
  <c r="PF169" i="7"/>
  <c r="L169" i="7"/>
  <c r="LG169" i="7"/>
  <c r="JU169" i="7"/>
  <c r="DQ169" i="7"/>
  <c r="DH169" i="7"/>
  <c r="EI169" i="7"/>
  <c r="EL169" i="7"/>
  <c r="T169" i="7"/>
  <c r="EQ169" i="7"/>
  <c r="KR169" i="7"/>
  <c r="KT169" i="7"/>
  <c r="BJ169" i="7"/>
  <c r="DB169" i="7"/>
  <c r="DK169" i="7"/>
  <c r="PI169" i="7"/>
  <c r="M169" i="7"/>
  <c r="LE169" i="7"/>
  <c r="PD169" i="7"/>
  <c r="KG169" i="7"/>
  <c r="KJ169" i="7"/>
  <c r="U169" i="7"/>
  <c r="KO169" i="7"/>
  <c r="ET169" i="7"/>
  <c r="AC169" i="7"/>
  <c r="AY169" i="7"/>
  <c r="CV169" i="7"/>
  <c r="CW169" i="7"/>
  <c r="CY169" i="7"/>
  <c r="EG169" i="7"/>
  <c r="PG169" i="7"/>
  <c r="EJ169" i="7"/>
  <c r="R169" i="7"/>
  <c r="KM169" i="7"/>
  <c r="KP169" i="7"/>
  <c r="Z169" i="7"/>
  <c r="EW169" i="7"/>
  <c r="AF169" i="7"/>
  <c r="AG169" i="7"/>
  <c r="AH169" i="7"/>
  <c r="AI169" i="7"/>
  <c r="AJ169" i="7"/>
  <c r="OI169" i="7"/>
  <c r="AK169" i="7"/>
  <c r="AL169" i="7"/>
  <c r="AM169" i="7"/>
  <c r="AN169" i="7"/>
  <c r="EY171" i="7"/>
  <c r="AY171" i="7"/>
  <c r="BZ171" i="7"/>
  <c r="BL171" i="7"/>
  <c r="BN171" i="7"/>
  <c r="PL171" i="7"/>
  <c r="KE171" i="7"/>
  <c r="LE171" i="7"/>
  <c r="BI171" i="7"/>
  <c r="BE171" i="7"/>
  <c r="BT171" i="7"/>
  <c r="BV171" i="7"/>
  <c r="PJ171" i="7"/>
  <c r="DG171" i="7"/>
  <c r="PR171" i="7"/>
  <c r="PQ171" i="7"/>
  <c r="PP171" i="7"/>
  <c r="KZ171" i="7"/>
  <c r="LI171" i="7"/>
  <c r="CF171" i="7"/>
  <c r="M171" i="7"/>
  <c r="LK171" i="7"/>
  <c r="BQ171" i="7"/>
  <c r="BG171" i="7"/>
  <c r="AZ171" i="7"/>
  <c r="BH171" i="7"/>
  <c r="DA171" i="7"/>
  <c r="PN171" i="7"/>
  <c r="JT171" i="7"/>
  <c r="DE171" i="7"/>
  <c r="LC171" i="7"/>
  <c r="JZ171" i="7"/>
  <c r="DK171" i="7"/>
  <c r="LA171" i="7"/>
  <c r="DJ171" i="7"/>
  <c r="BY171" i="7"/>
  <c r="BK171" i="7"/>
  <c r="AU171" i="7"/>
  <c r="AW171" i="7"/>
  <c r="LW171" i="7"/>
  <c r="PH171" i="7"/>
  <c r="L171" i="7"/>
  <c r="PF171" i="7"/>
  <c r="DI171" i="7"/>
  <c r="CY171" i="7"/>
  <c r="AV171" i="7"/>
  <c r="JQ171" i="7"/>
  <c r="BS171" i="7"/>
  <c r="BM171" i="7"/>
  <c r="BO171" i="7"/>
  <c r="DH171" i="7"/>
  <c r="KC171" i="7"/>
  <c r="PD171" i="7"/>
  <c r="LG171" i="7"/>
  <c r="PV171" i="7"/>
  <c r="K171" i="7"/>
  <c r="LD171" i="7"/>
  <c r="PI171" i="7"/>
  <c r="DB171" i="7"/>
  <c r="DL171" i="7"/>
  <c r="AX171" i="7"/>
  <c r="BD171" i="7"/>
  <c r="CA171" i="7"/>
  <c r="BU171" i="7"/>
  <c r="BW171" i="7"/>
  <c r="PO171" i="7"/>
  <c r="DC171" i="7"/>
  <c r="DR171" i="7"/>
  <c r="JW171" i="7"/>
  <c r="PT171" i="7"/>
  <c r="LF171" i="7"/>
  <c r="JU171" i="7"/>
  <c r="BP171" i="7"/>
  <c r="BJ171" i="7"/>
  <c r="BF171" i="7"/>
  <c r="BB171" i="7"/>
  <c r="LJ171" i="7"/>
  <c r="JV171" i="7"/>
  <c r="JX171" i="7"/>
  <c r="JP171" i="7"/>
  <c r="JR171" i="7"/>
  <c r="CG171" i="7"/>
  <c r="J171" i="7"/>
  <c r="BX171" i="7"/>
  <c r="BR171" i="7"/>
  <c r="KD171" i="7"/>
  <c r="DN171" i="7"/>
  <c r="CZ171" i="7"/>
  <c r="EI171" i="7"/>
  <c r="Q171" i="7"/>
  <c r="KL171" i="7"/>
  <c r="EQ171" i="7"/>
  <c r="ES171" i="7"/>
  <c r="KT171" i="7"/>
  <c r="BA171" i="7"/>
  <c r="LP171" i="7"/>
  <c r="PG171" i="7"/>
  <c r="O171" i="7"/>
  <c r="EL171" i="7"/>
  <c r="EN171" i="7"/>
  <c r="W171" i="7"/>
  <c r="KR171" i="7"/>
  <c r="AB171" i="7"/>
  <c r="BC171" i="7"/>
  <c r="LB171" i="7"/>
  <c r="CX171" i="7"/>
  <c r="JS171" i="7"/>
  <c r="KG171" i="7"/>
  <c r="R171" i="7"/>
  <c r="U171" i="7"/>
  <c r="KO171" i="7"/>
  <c r="Z171" i="7"/>
  <c r="KU171" i="7"/>
  <c r="KW171" i="7"/>
  <c r="PE171" i="7"/>
  <c r="LL171" i="7"/>
  <c r="JY171" i="7"/>
  <c r="DD171" i="7"/>
  <c r="KH171" i="7"/>
  <c r="KJ171" i="7"/>
  <c r="KM171" i="7"/>
  <c r="KP171" i="7"/>
  <c r="ET171" i="7"/>
  <c r="AC171" i="7"/>
  <c r="KB171" i="7"/>
  <c r="DM171" i="7"/>
  <c r="DF171" i="7"/>
  <c r="PM171" i="7"/>
  <c r="EJ171" i="7"/>
  <c r="S171" i="7"/>
  <c r="EO171" i="7"/>
  <c r="ER171" i="7"/>
  <c r="AA171" i="7"/>
  <c r="EW171" i="7"/>
  <c r="LH171" i="7"/>
  <c r="DQ171" i="7"/>
  <c r="LN171" i="7"/>
  <c r="KA171" i="7"/>
  <c r="P171" i="7"/>
  <c r="KK171" i="7"/>
  <c r="EP171" i="7"/>
  <c r="X171" i="7"/>
  <c r="EU171" i="7"/>
  <c r="KV171" i="7"/>
  <c r="LM171" i="7"/>
  <c r="PK171" i="7"/>
  <c r="LO171" i="7"/>
  <c r="N171" i="7"/>
  <c r="EK171" i="7"/>
  <c r="EM171" i="7"/>
  <c r="KN171" i="7"/>
  <c r="Y171" i="7"/>
  <c r="KS171" i="7"/>
  <c r="EX171" i="7"/>
  <c r="JO171" i="7"/>
  <c r="PS171" i="7"/>
  <c r="KF171" i="7"/>
  <c r="KI171" i="7"/>
  <c r="T171" i="7"/>
  <c r="V171" i="7"/>
  <c r="KQ171" i="7"/>
  <c r="EV171" i="7"/>
  <c r="AD171" i="7"/>
  <c r="AE171" i="7"/>
  <c r="AF171" i="7"/>
  <c r="AG171" i="7"/>
  <c r="AH171" i="7"/>
  <c r="AI171" i="7"/>
  <c r="AJ171" i="7"/>
  <c r="OI171" i="7"/>
  <c r="AK171" i="7"/>
  <c r="AL171" i="7"/>
  <c r="AM171" i="7"/>
  <c r="AN171" i="7"/>
  <c r="AK201" i="7"/>
  <c r="CN201" i="7"/>
  <c r="EC201" i="7"/>
  <c r="ED201" i="7"/>
  <c r="CY201" i="7"/>
  <c r="BU201" i="7"/>
  <c r="P201" i="7"/>
  <c r="CM201" i="7"/>
  <c r="LB201" i="7"/>
  <c r="S201" i="7"/>
  <c r="CQ201" i="7"/>
  <c r="KR201" i="7"/>
  <c r="K201" i="7"/>
  <c r="CI201" i="7"/>
  <c r="KC201" i="7"/>
  <c r="V201" i="7"/>
  <c r="CS201" i="7"/>
  <c r="KT201" i="7"/>
  <c r="W201" i="7"/>
  <c r="CT201" i="7"/>
  <c r="KH201" i="7"/>
  <c r="X201" i="7"/>
  <c r="CU201" i="7"/>
  <c r="AJ201" i="7"/>
  <c r="CX201" i="7"/>
  <c r="KM201" i="7"/>
  <c r="PN201" i="7"/>
  <c r="JP201" i="7"/>
  <c r="OQ201" i="7"/>
  <c r="OI201" i="7"/>
  <c r="DS201" i="7"/>
  <c r="LP201" i="7"/>
  <c r="BV201" i="7"/>
  <c r="AU201" i="7"/>
  <c r="DT201" i="7"/>
  <c r="EN201" i="7"/>
  <c r="DG201" i="7"/>
  <c r="Y201" i="7"/>
  <c r="CV201" i="7"/>
  <c r="AC201" i="7"/>
  <c r="CZ201" i="7"/>
  <c r="LI201" i="7"/>
  <c r="U201" i="7"/>
  <c r="CR201" i="7"/>
  <c r="KS201" i="7"/>
  <c r="AE201" i="7"/>
  <c r="DB201" i="7"/>
  <c r="LK201" i="7"/>
  <c r="AF201" i="7"/>
  <c r="DC201" i="7"/>
  <c r="LO201" i="7"/>
  <c r="AG201" i="7"/>
  <c r="DD201" i="7"/>
  <c r="DF201" i="7"/>
  <c r="KU201" i="7"/>
  <c r="JX201" i="7"/>
  <c r="OY201" i="7"/>
  <c r="JQ201" i="7"/>
  <c r="OR201" i="7"/>
  <c r="EA201" i="7"/>
  <c r="DH201" i="7"/>
  <c r="CF201" i="7"/>
  <c r="JZ201" i="7"/>
  <c r="KL201" i="7"/>
  <c r="EO201" i="7"/>
  <c r="AH201" i="7"/>
  <c r="DE201" i="7"/>
  <c r="AL201" i="7"/>
  <c r="DI201" i="7"/>
  <c r="AD201" i="7"/>
  <c r="DA201" i="7"/>
  <c r="LJ201" i="7"/>
  <c r="AN201" i="7"/>
  <c r="DL201" i="7"/>
  <c r="AO201" i="7"/>
  <c r="DM201" i="7"/>
  <c r="AP201" i="7"/>
  <c r="DZ201" i="7"/>
  <c r="BA201" i="7"/>
  <c r="LD201" i="7"/>
  <c r="KF201" i="7"/>
  <c r="PG201" i="7"/>
  <c r="JY201" i="7"/>
  <c r="OZ201" i="7"/>
  <c r="EI201" i="7"/>
  <c r="JS201" i="7"/>
  <c r="OT201" i="7"/>
  <c r="EX201" i="7"/>
  <c r="DR201" i="7"/>
  <c r="DQ201" i="7"/>
  <c r="AV201" i="7"/>
  <c r="DU201" i="7"/>
  <c r="AM201" i="7"/>
  <c r="DK201" i="7"/>
  <c r="AX201" i="7"/>
  <c r="DX201" i="7"/>
  <c r="AY201" i="7"/>
  <c r="DY201" i="7"/>
  <c r="AZ201" i="7"/>
  <c r="EK201" i="7"/>
  <c r="OO201" i="7"/>
  <c r="BI201" i="7"/>
  <c r="DW201" i="7"/>
  <c r="LL201" i="7"/>
  <c r="KN201" i="7"/>
  <c r="PO201" i="7"/>
  <c r="KG201" i="7"/>
  <c r="PH201" i="7"/>
  <c r="OS201" i="7"/>
  <c r="EQ201" i="7"/>
  <c r="KA201" i="7"/>
  <c r="PB201" i="7"/>
  <c r="JV201" i="7"/>
  <c r="OV201" i="7"/>
  <c r="OW201" i="7"/>
  <c r="KP201" i="7"/>
  <c r="BB201" i="7"/>
  <c r="EB201" i="7"/>
  <c r="BE201" i="7"/>
  <c r="EF201" i="7"/>
  <c r="AW201" i="7"/>
  <c r="DV201" i="7"/>
  <c r="BG201" i="7"/>
  <c r="EH201" i="7"/>
  <c r="BH201" i="7"/>
  <c r="EJ201" i="7"/>
  <c r="BJ201" i="7"/>
  <c r="EV201" i="7"/>
  <c r="PL201" i="7"/>
  <c r="BQ201" i="7"/>
  <c r="EE201" i="7"/>
  <c r="KV201" i="7"/>
  <c r="KO201" i="7"/>
  <c r="PP201" i="7"/>
  <c r="PA201" i="7"/>
  <c r="KI201" i="7"/>
  <c r="PJ201" i="7"/>
  <c r="LW201" i="7"/>
  <c r="R201" i="7"/>
  <c r="Z201" i="7"/>
  <c r="PS201" i="7"/>
  <c r="BK201" i="7"/>
  <c r="EL201" i="7"/>
  <c r="OU201" i="7"/>
  <c r="BN201" i="7"/>
  <c r="EP201" i="7"/>
  <c r="BF201" i="7"/>
  <c r="EG201" i="7"/>
  <c r="BP201" i="7"/>
  <c r="ES201" i="7"/>
  <c r="BR201" i="7"/>
  <c r="ET201" i="7"/>
  <c r="ON201" i="7"/>
  <c r="BS201" i="7"/>
  <c r="JT201" i="7"/>
  <c r="L201" i="7"/>
  <c r="BY201" i="7"/>
  <c r="EM201" i="7"/>
  <c r="JO201" i="7"/>
  <c r="OP201" i="7"/>
  <c r="LE201" i="7"/>
  <c r="KW201" i="7"/>
  <c r="PI201" i="7"/>
  <c r="KQ201" i="7"/>
  <c r="PR201" i="7"/>
  <c r="Q201" i="7"/>
  <c r="BD201" i="7"/>
  <c r="BL201" i="7"/>
  <c r="AA201" i="7"/>
  <c r="LC201" i="7"/>
  <c r="BT201" i="7"/>
  <c r="EW201" i="7"/>
  <c r="JU201" i="7"/>
  <c r="PM201" i="7"/>
  <c r="BW201" i="7"/>
  <c r="PC201" i="7"/>
  <c r="BO201" i="7"/>
  <c r="ER201" i="7"/>
  <c r="PD201" i="7"/>
  <c r="BZ201" i="7"/>
  <c r="PE201" i="7"/>
  <c r="CA201" i="7"/>
  <c r="PK201" i="7"/>
  <c r="KJ201" i="7"/>
  <c r="T201" i="7"/>
  <c r="CH201" i="7"/>
  <c r="EU201" i="7"/>
  <c r="JW201" i="7"/>
  <c r="OX201" i="7"/>
  <c r="LM201" i="7"/>
  <c r="LF201" i="7"/>
  <c r="PQ201" i="7"/>
  <c r="BA55" i="7"/>
  <c r="BI55" i="7"/>
  <c r="BQ55" i="7"/>
  <c r="BY55" i="7"/>
  <c r="BB55" i="7"/>
  <c r="BJ55" i="7"/>
  <c r="BR55" i="7"/>
  <c r="BZ55" i="7"/>
  <c r="AU55" i="7"/>
  <c r="BC55" i="7"/>
  <c r="BK55" i="7"/>
  <c r="BS55" i="7"/>
  <c r="CA55" i="7"/>
  <c r="AV55" i="7"/>
  <c r="BD55" i="7"/>
  <c r="BL55" i="7"/>
  <c r="BT55" i="7"/>
  <c r="CB55" i="7"/>
  <c r="AW55" i="7"/>
  <c r="BE55" i="7"/>
  <c r="BM55" i="7"/>
  <c r="BU55" i="7"/>
  <c r="CC55" i="7"/>
  <c r="AX55" i="7"/>
  <c r="BF55" i="7"/>
  <c r="BN55" i="7"/>
  <c r="BV55" i="7"/>
  <c r="AZ55" i="7"/>
  <c r="BH55" i="7"/>
  <c r="BP55" i="7"/>
  <c r="BX55" i="7"/>
  <c r="BW55" i="7"/>
  <c r="AY55" i="7"/>
  <c r="BO55" i="7"/>
  <c r="BG55" i="7"/>
  <c r="AP177" i="7"/>
  <c r="AP168" i="7"/>
  <c r="AP184" i="7"/>
  <c r="AP169" i="7"/>
  <c r="AP187" i="7"/>
  <c r="AP175" i="7"/>
  <c r="AP171" i="7"/>
  <c r="AP181" i="7"/>
  <c r="AP178" i="7"/>
  <c r="AP170" i="7"/>
  <c r="AP173" i="7"/>
  <c r="AP190" i="7"/>
  <c r="AP176" i="7"/>
  <c r="AP185" i="7"/>
  <c r="AP172" i="7"/>
  <c r="AP179" i="7"/>
  <c r="AP186" i="7"/>
  <c r="AP167" i="7"/>
  <c r="AP189" i="7"/>
  <c r="AP191" i="7"/>
  <c r="AP182" i="7"/>
  <c r="AP180" i="7"/>
  <c r="AP183" i="7"/>
  <c r="AP188" i="7"/>
  <c r="AP174" i="7"/>
  <c r="AP131" i="7"/>
  <c r="AP81" i="7"/>
  <c r="RC81" i="7" s="1"/>
  <c r="AP208" i="7"/>
  <c r="RC208" i="7" s="1"/>
  <c r="AP209" i="7"/>
  <c r="RC209" i="7" s="1"/>
  <c r="AP210" i="7"/>
  <c r="RC210" i="7" s="1"/>
  <c r="AP207" i="7"/>
  <c r="AP211" i="7"/>
  <c r="RC211" i="7" s="1"/>
  <c r="AP114" i="7"/>
  <c r="AP115" i="7"/>
  <c r="AP116" i="7"/>
  <c r="AP117" i="7"/>
  <c r="AP118" i="7"/>
  <c r="AP119" i="7"/>
  <c r="AP120" i="7"/>
  <c r="AP121" i="7"/>
  <c r="AP122" i="7"/>
  <c r="AP123" i="7"/>
  <c r="AP124" i="7"/>
  <c r="AP125" i="7"/>
  <c r="AP126" i="7"/>
  <c r="AP127" i="7"/>
  <c r="AP128" i="7"/>
  <c r="AP129" i="7"/>
  <c r="AP132" i="7"/>
  <c r="AP133" i="7"/>
  <c r="AP134" i="7"/>
  <c r="AP135" i="7"/>
  <c r="AP136" i="7"/>
  <c r="AP137" i="7"/>
  <c r="AP138" i="7"/>
  <c r="AP139" i="7"/>
  <c r="AP140" i="7"/>
  <c r="AP141" i="7"/>
  <c r="AP142" i="7"/>
  <c r="AP143" i="7"/>
  <c r="AP144" i="7"/>
  <c r="AP145" i="7"/>
  <c r="AP146" i="7"/>
  <c r="AP147" i="7"/>
  <c r="AP148" i="7"/>
  <c r="AP149" i="7"/>
  <c r="AP150" i="7"/>
  <c r="AP151" i="7"/>
  <c r="AP152" i="7"/>
  <c r="AP153" i="7"/>
  <c r="AP154" i="7"/>
  <c r="AP155" i="7"/>
  <c r="RB207" i="7"/>
  <c r="DQ54" i="7"/>
  <c r="CF54" i="7"/>
  <c r="DR54" i="7"/>
  <c r="CJ54" i="7"/>
  <c r="CG54" i="7"/>
  <c r="DI54" i="7"/>
  <c r="DN54" i="7"/>
  <c r="CQ54" i="7"/>
  <c r="CM54" i="7"/>
  <c r="DK54" i="7"/>
  <c r="LE54" i="7"/>
  <c r="LJ54" i="7"/>
  <c r="LP54" i="7"/>
  <c r="CR54" i="7"/>
  <c r="CO54" i="7"/>
  <c r="CH54" i="7"/>
  <c r="LA54" i="7"/>
  <c r="CL54" i="7"/>
  <c r="LG54" i="7"/>
  <c r="LI54" i="7"/>
  <c r="LM54" i="7"/>
  <c r="DL54" i="7"/>
  <c r="CP54" i="7"/>
  <c r="LC54" i="7"/>
  <c r="LO54" i="7"/>
  <c r="CN54" i="7"/>
  <c r="CK54" i="7"/>
  <c r="DM54" i="7"/>
  <c r="LB54" i="7"/>
  <c r="KZ54" i="7"/>
  <c r="LF54" i="7"/>
  <c r="LH54" i="7"/>
  <c r="LN54" i="7"/>
  <c r="LL54" i="7"/>
  <c r="LK54" i="7"/>
  <c r="CS54" i="7"/>
  <c r="CI54" i="7"/>
  <c r="DJ54" i="7"/>
  <c r="LD54" i="7"/>
  <c r="OX54" i="7"/>
  <c r="HX22" i="7"/>
  <c r="L54" i="7"/>
  <c r="OV54" i="7"/>
  <c r="N54" i="7"/>
  <c r="ED54" i="7"/>
  <c r="DZ54" i="7"/>
  <c r="AB54" i="7"/>
  <c r="EU54" i="7"/>
  <c r="DV54" i="7"/>
  <c r="Y54" i="7"/>
  <c r="S54" i="7"/>
  <c r="EA54" i="7"/>
  <c r="DT54" i="7"/>
  <c r="EC54" i="7"/>
  <c r="M54" i="7"/>
  <c r="OU54" i="7"/>
  <c r="DX54" i="7"/>
  <c r="DU54" i="7"/>
  <c r="T54" i="7"/>
  <c r="R54" i="7"/>
  <c r="OY54" i="7"/>
  <c r="EV54" i="7"/>
  <c r="ET54" i="7"/>
  <c r="DY54" i="7"/>
  <c r="EB54" i="7"/>
  <c r="DW54" i="7"/>
  <c r="K54" i="7"/>
  <c r="AF54" i="7"/>
  <c r="W54" i="7"/>
  <c r="P54" i="7"/>
  <c r="AI54" i="7"/>
  <c r="AD54" i="7"/>
  <c r="ON54" i="7"/>
  <c r="OQ54" i="7"/>
  <c r="AM54" i="7"/>
  <c r="OR54" i="7"/>
  <c r="J54" i="7"/>
  <c r="AN54" i="7"/>
  <c r="AE54" i="7"/>
  <c r="Z54" i="7"/>
  <c r="OP54" i="7"/>
  <c r="AO54" i="7"/>
  <c r="OW54" i="7"/>
  <c r="X54" i="7"/>
  <c r="AA54" i="7"/>
  <c r="OO54" i="7"/>
  <c r="AG54" i="7"/>
  <c r="AL54" i="7"/>
  <c r="AH54" i="7"/>
  <c r="AK54" i="7"/>
  <c r="O54" i="7"/>
  <c r="U54" i="7"/>
  <c r="AC54" i="7"/>
  <c r="AJ54" i="7"/>
  <c r="V54" i="7"/>
  <c r="Q54" i="7"/>
  <c r="OS54" i="7"/>
  <c r="OT54" i="7"/>
  <c r="DS55" i="7"/>
  <c r="AP23" i="7"/>
  <c r="AP24" i="7"/>
  <c r="AP25" i="7"/>
  <c r="AP26" i="7"/>
  <c r="AP27" i="7"/>
  <c r="AP28" i="7"/>
  <c r="AP29" i="7"/>
  <c r="AP30" i="7"/>
  <c r="AP31" i="7"/>
  <c r="AP32" i="7"/>
  <c r="AP33" i="7"/>
  <c r="AP34" i="7"/>
  <c r="AP35" i="7"/>
  <c r="AP36" i="7"/>
  <c r="AP37" i="7"/>
  <c r="AP38" i="7"/>
  <c r="AP39" i="7"/>
  <c r="AP40" i="7"/>
  <c r="AP41" i="7"/>
  <c r="AP42" i="7"/>
  <c r="AP43" i="7"/>
  <c r="AP44" i="7"/>
  <c r="AP45" i="7"/>
  <c r="AP46" i="7"/>
  <c r="AP47" i="7"/>
  <c r="AP48" i="7"/>
  <c r="AP49" i="7"/>
  <c r="AP50" i="7"/>
  <c r="AP51" i="7"/>
  <c r="AP52" i="7"/>
  <c r="AP53" i="7"/>
  <c r="AP54" i="7"/>
  <c r="LW54" i="7"/>
  <c r="JV33" i="7"/>
  <c r="JV34" i="7"/>
  <c r="JV35" i="7"/>
  <c r="JV36" i="7"/>
  <c r="JV37" i="7"/>
  <c r="JV38" i="7"/>
  <c r="JV39" i="7"/>
  <c r="JV41" i="7"/>
  <c r="JV54" i="7"/>
  <c r="JV42" i="7"/>
  <c r="JV44" i="7"/>
  <c r="JV45" i="7"/>
  <c r="PV54" i="7"/>
  <c r="AP84" i="7"/>
  <c r="RC84" i="7" s="1"/>
  <c r="AP83" i="7"/>
  <c r="RC83" i="7" s="1"/>
  <c r="AP82" i="7"/>
  <c r="RC82" i="7" s="1"/>
  <c r="AP80" i="7"/>
  <c r="RC80" i="7" s="1"/>
  <c r="AP79" i="7"/>
  <c r="RC79" i="7" s="1"/>
  <c r="RC22" i="7"/>
  <c r="RC78" i="7" s="1"/>
  <c r="AQ22" i="7"/>
  <c r="AQ201" i="7" s="1"/>
  <c r="AO86" i="7"/>
  <c r="E56" i="7"/>
  <c r="EX5" i="4"/>
  <c r="EN5" i="4"/>
  <c r="ED5" i="4"/>
  <c r="AI5" i="4"/>
  <c r="Y5" i="4"/>
  <c r="OM201" i="7" l="1"/>
  <c r="OL201" i="7"/>
  <c r="OL56" i="7"/>
  <c r="OM56" i="7"/>
  <c r="OL167" i="7"/>
  <c r="CB203" i="7"/>
  <c r="BE203" i="7"/>
  <c r="AY203" i="7"/>
  <c r="CA203" i="7"/>
  <c r="AV203" i="7"/>
  <c r="BL203" i="7"/>
  <c r="QN104" i="7" s="1"/>
  <c r="BN203" i="7"/>
  <c r="QP104" i="7" s="1"/>
  <c r="AW203" i="7"/>
  <c r="PY104" i="7" s="1"/>
  <c r="AU203" i="7"/>
  <c r="BJ203" i="7"/>
  <c r="QL104" i="7" s="1"/>
  <c r="BA203" i="7"/>
  <c r="BV203" i="7"/>
  <c r="QX104" i="7" s="1"/>
  <c r="BY203" i="7"/>
  <c r="RA104" i="7" s="1"/>
  <c r="BI203" i="7"/>
  <c r="QK104" i="7" s="1"/>
  <c r="BW203" i="7"/>
  <c r="QY104" i="7" s="1"/>
  <c r="BP203" i="7"/>
  <c r="QR104" i="7" s="1"/>
  <c r="BH203" i="7"/>
  <c r="QJ104" i="7" s="1"/>
  <c r="BB203" i="7"/>
  <c r="QD104" i="7" s="1"/>
  <c r="BS203" i="7"/>
  <c r="AZ203" i="7"/>
  <c r="QB104" i="7" s="1"/>
  <c r="BO203" i="7"/>
  <c r="QQ104" i="7" s="1"/>
  <c r="BQ203" i="7"/>
  <c r="QS104" i="7" s="1"/>
  <c r="BD203" i="7"/>
  <c r="QF104" i="7" s="1"/>
  <c r="BR203" i="7"/>
  <c r="QT104" i="7" s="1"/>
  <c r="AX203" i="7"/>
  <c r="PZ104" i="7" s="1"/>
  <c r="BK203" i="7"/>
  <c r="QM104" i="7" s="1"/>
  <c r="BZ203" i="7"/>
  <c r="RB104" i="7" s="1"/>
  <c r="BU203" i="7"/>
  <c r="QW104" i="7" s="1"/>
  <c r="BT203" i="7"/>
  <c r="QV104" i="7" s="1"/>
  <c r="BF203" i="7"/>
  <c r="QH104" i="7" s="1"/>
  <c r="BG203" i="7"/>
  <c r="QI104" i="7" s="1"/>
  <c r="CC201" i="7"/>
  <c r="CC203" i="7" s="1"/>
  <c r="CP201" i="7"/>
  <c r="KD201" i="7"/>
  <c r="KK201" i="7"/>
  <c r="AB201" i="7"/>
  <c r="CJ201" i="7"/>
  <c r="AI201" i="7"/>
  <c r="LA201" i="7"/>
  <c r="M201" i="7"/>
  <c r="BM201" i="7"/>
  <c r="BM203" i="7" s="1"/>
  <c r="QO104" i="7" s="1"/>
  <c r="LH201" i="7"/>
  <c r="CL201" i="7"/>
  <c r="BX201" i="7"/>
  <c r="BX203" i="7" s="1"/>
  <c r="QZ104" i="7" s="1"/>
  <c r="CW201" i="7"/>
  <c r="DJ201" i="7"/>
  <c r="O201" i="7"/>
  <c r="PV201" i="7"/>
  <c r="CO201" i="7"/>
  <c r="LN201" i="7"/>
  <c r="JR201" i="7"/>
  <c r="KB201" i="7"/>
  <c r="BC201" i="7"/>
  <c r="BC203" i="7" s="1"/>
  <c r="QE104" i="7" s="1"/>
  <c r="PF201" i="7"/>
  <c r="CK201" i="7"/>
  <c r="CG201" i="7"/>
  <c r="LG201" i="7"/>
  <c r="KE201" i="7"/>
  <c r="N201" i="7"/>
  <c r="J201" i="7"/>
  <c r="KZ201" i="7"/>
  <c r="QC104" i="7"/>
  <c r="KZ203" i="7"/>
  <c r="QA104" i="7"/>
  <c r="QG104" i="7"/>
  <c r="DQ167" i="7"/>
  <c r="CF167" i="7"/>
  <c r="QU104" i="7"/>
  <c r="AQ156" i="7"/>
  <c r="AQ192" i="7"/>
  <c r="AQ157" i="7"/>
  <c r="AQ193" i="7"/>
  <c r="AQ158" i="7"/>
  <c r="AQ194" i="7"/>
  <c r="AQ159" i="7"/>
  <c r="AQ195" i="7"/>
  <c r="AQ160" i="7"/>
  <c r="AQ161" i="7"/>
  <c r="AQ196" i="7"/>
  <c r="AQ197" i="7"/>
  <c r="AQ162" i="7"/>
  <c r="AQ198" i="7"/>
  <c r="AQ163" i="7"/>
  <c r="AQ164" i="7"/>
  <c r="AQ199" i="7"/>
  <c r="AQ200" i="7"/>
  <c r="AQ165" i="7"/>
  <c r="PW104" i="7"/>
  <c r="RC104" i="7"/>
  <c r="PX104" i="7"/>
  <c r="AX56" i="7"/>
  <c r="BF56" i="7"/>
  <c r="BN56" i="7"/>
  <c r="BV56" i="7"/>
  <c r="AY56" i="7"/>
  <c r="BG56" i="7"/>
  <c r="BO56" i="7"/>
  <c r="BW56" i="7"/>
  <c r="AZ56" i="7"/>
  <c r="BH56" i="7"/>
  <c r="BP56" i="7"/>
  <c r="BX56" i="7"/>
  <c r="BA56" i="7"/>
  <c r="BI56" i="7"/>
  <c r="BQ56" i="7"/>
  <c r="BY56" i="7"/>
  <c r="BB56" i="7"/>
  <c r="BJ56" i="7"/>
  <c r="BR56" i="7"/>
  <c r="BZ56" i="7"/>
  <c r="AU56" i="7"/>
  <c r="BC56" i="7"/>
  <c r="BK56" i="7"/>
  <c r="BS56" i="7"/>
  <c r="CA56" i="7"/>
  <c r="AW56" i="7"/>
  <c r="BE56" i="7"/>
  <c r="BM56" i="7"/>
  <c r="BU56" i="7"/>
  <c r="CC56" i="7"/>
  <c r="AV56" i="7"/>
  <c r="BD56" i="7"/>
  <c r="BL56" i="7"/>
  <c r="BT56" i="7"/>
  <c r="CB56" i="7"/>
  <c r="AQ177" i="7"/>
  <c r="AQ168" i="7"/>
  <c r="AQ183" i="7"/>
  <c r="AQ179" i="7"/>
  <c r="AQ169" i="7"/>
  <c r="AQ171" i="7"/>
  <c r="AQ172" i="7"/>
  <c r="AQ175" i="7"/>
  <c r="AQ181" i="7"/>
  <c r="AQ178" i="7"/>
  <c r="AQ185" i="7"/>
  <c r="AQ176" i="7"/>
  <c r="AQ188" i="7"/>
  <c r="AQ184" i="7"/>
  <c r="AQ190" i="7"/>
  <c r="AQ167" i="7"/>
  <c r="AQ170" i="7"/>
  <c r="AQ173" i="7"/>
  <c r="AQ189" i="7"/>
  <c r="AQ187" i="7"/>
  <c r="AQ180" i="7"/>
  <c r="AQ174" i="7"/>
  <c r="AQ182" i="7"/>
  <c r="AQ191" i="7"/>
  <c r="AQ186" i="7"/>
  <c r="AQ131" i="7"/>
  <c r="AQ81" i="7"/>
  <c r="RD81" i="7" s="1"/>
  <c r="AQ208" i="7"/>
  <c r="RD208" i="7" s="1"/>
  <c r="AQ210" i="7"/>
  <c r="RD210" i="7" s="1"/>
  <c r="AQ207" i="7"/>
  <c r="AQ211" i="7"/>
  <c r="RD211" i="7" s="1"/>
  <c r="AQ209" i="7"/>
  <c r="RD209" i="7" s="1"/>
  <c r="AQ114" i="7"/>
  <c r="AQ115" i="7"/>
  <c r="AQ116" i="7"/>
  <c r="AQ117" i="7"/>
  <c r="AQ118" i="7"/>
  <c r="AQ119" i="7"/>
  <c r="AQ120" i="7"/>
  <c r="AQ121" i="7"/>
  <c r="AQ122" i="7"/>
  <c r="AQ123" i="7"/>
  <c r="AQ124" i="7"/>
  <c r="AQ125" i="7"/>
  <c r="AQ126" i="7"/>
  <c r="AQ127" i="7"/>
  <c r="AQ128" i="7"/>
  <c r="AQ129" i="7"/>
  <c r="AQ132" i="7"/>
  <c r="AQ133" i="7"/>
  <c r="AQ134" i="7"/>
  <c r="AQ135" i="7"/>
  <c r="AQ136" i="7"/>
  <c r="AQ137" i="7"/>
  <c r="AQ138" i="7"/>
  <c r="AQ139" i="7"/>
  <c r="AQ140" i="7"/>
  <c r="AQ141" i="7"/>
  <c r="AQ142" i="7"/>
  <c r="AQ143" i="7"/>
  <c r="AQ144" i="7"/>
  <c r="AQ145" i="7"/>
  <c r="AQ146" i="7"/>
  <c r="AQ147" i="7"/>
  <c r="AQ148" i="7"/>
  <c r="AQ149" i="7"/>
  <c r="AQ150" i="7"/>
  <c r="AQ151" i="7"/>
  <c r="AQ152" i="7"/>
  <c r="AQ153" i="7"/>
  <c r="AQ154" i="7"/>
  <c r="AQ155" i="7"/>
  <c r="RC207" i="7"/>
  <c r="DQ55" i="7"/>
  <c r="DR55" i="7"/>
  <c r="CF55" i="7"/>
  <c r="CP55" i="7"/>
  <c r="CI55" i="7"/>
  <c r="DK55" i="7"/>
  <c r="CG55" i="7"/>
  <c r="LB55" i="7"/>
  <c r="CR55" i="7"/>
  <c r="LH55" i="7"/>
  <c r="LG55" i="7"/>
  <c r="LN55" i="7"/>
  <c r="LM55" i="7"/>
  <c r="DL55" i="7"/>
  <c r="LI55" i="7"/>
  <c r="LO55" i="7"/>
  <c r="CL55" i="7"/>
  <c r="LF55" i="7"/>
  <c r="LL55" i="7"/>
  <c r="CT55" i="7"/>
  <c r="CM55" i="7"/>
  <c r="CN55" i="7"/>
  <c r="CO55" i="7"/>
  <c r="CJ55" i="7"/>
  <c r="CS55" i="7"/>
  <c r="LE55" i="7"/>
  <c r="LJ55" i="7"/>
  <c r="LP55" i="7"/>
  <c r="CH55" i="7"/>
  <c r="DJ55" i="7"/>
  <c r="CQ55" i="7"/>
  <c r="DM55" i="7"/>
  <c r="LC55" i="7"/>
  <c r="KZ55" i="7"/>
  <c r="DN55" i="7"/>
  <c r="LA55" i="7"/>
  <c r="CK55" i="7"/>
  <c r="LD55" i="7"/>
  <c r="LK55" i="7"/>
  <c r="OS55" i="7"/>
  <c r="HY22" i="7"/>
  <c r="T55" i="7"/>
  <c r="OW55" i="7"/>
  <c r="AJ55" i="7"/>
  <c r="DV55" i="7"/>
  <c r="DZ55" i="7"/>
  <c r="DY55" i="7"/>
  <c r="EB55" i="7"/>
  <c r="EA55" i="7"/>
  <c r="N55" i="7"/>
  <c r="ED55" i="7"/>
  <c r="EU55" i="7"/>
  <c r="DW55" i="7"/>
  <c r="DT55" i="7"/>
  <c r="EW55" i="7"/>
  <c r="EE55" i="7"/>
  <c r="DX55" i="7"/>
  <c r="EC55" i="7"/>
  <c r="W55" i="7"/>
  <c r="EV55" i="7"/>
  <c r="DU55" i="7"/>
  <c r="AL55" i="7"/>
  <c r="OY55" i="7"/>
  <c r="AD55" i="7"/>
  <c r="OU55" i="7"/>
  <c r="U55" i="7"/>
  <c r="AH55" i="7"/>
  <c r="AE55" i="7"/>
  <c r="X55" i="7"/>
  <c r="OP55" i="7"/>
  <c r="AN55" i="7"/>
  <c r="Y55" i="7"/>
  <c r="OR55" i="7"/>
  <c r="OT55" i="7"/>
  <c r="AM55" i="7"/>
  <c r="AK55" i="7"/>
  <c r="O55" i="7"/>
  <c r="V55" i="7"/>
  <c r="AG55" i="7"/>
  <c r="OO55" i="7"/>
  <c r="OV55" i="7"/>
  <c r="J55" i="7"/>
  <c r="AI55" i="7"/>
  <c r="AC55" i="7"/>
  <c r="OZ55" i="7"/>
  <c r="AB55" i="7"/>
  <c r="Q55" i="7"/>
  <c r="OQ55" i="7"/>
  <c r="Z55" i="7"/>
  <c r="S55" i="7"/>
  <c r="R55" i="7"/>
  <c r="M55" i="7"/>
  <c r="L55" i="7"/>
  <c r="DR56" i="7"/>
  <c r="AA55" i="7"/>
  <c r="P55" i="7"/>
  <c r="AF55" i="7"/>
  <c r="K55" i="7"/>
  <c r="AP55" i="7"/>
  <c r="AO55" i="7"/>
  <c r="OX55" i="7"/>
  <c r="ON55" i="7"/>
  <c r="AQ23" i="7"/>
  <c r="AQ24" i="7"/>
  <c r="AQ25" i="7"/>
  <c r="AQ26" i="7"/>
  <c r="AQ27" i="7"/>
  <c r="AQ28" i="7"/>
  <c r="AQ29" i="7"/>
  <c r="AQ30" i="7"/>
  <c r="AQ31" i="7"/>
  <c r="AQ32" i="7"/>
  <c r="AQ33" i="7"/>
  <c r="AQ34" i="7"/>
  <c r="AQ35" i="7"/>
  <c r="AQ36" i="7"/>
  <c r="AQ37" i="7"/>
  <c r="AQ38" i="7"/>
  <c r="AQ39" i="7"/>
  <c r="AQ40" i="7"/>
  <c r="AQ41" i="7"/>
  <c r="AQ42" i="7"/>
  <c r="AQ43" i="7"/>
  <c r="AQ44" i="7"/>
  <c r="AQ45" i="7"/>
  <c r="AQ46" i="7"/>
  <c r="AQ47" i="7"/>
  <c r="AQ48" i="7"/>
  <c r="AQ49" i="7"/>
  <c r="AQ50" i="7"/>
  <c r="AQ51" i="7"/>
  <c r="AQ52" i="7"/>
  <c r="AQ53" i="7"/>
  <c r="AQ54" i="7"/>
  <c r="AQ55" i="7"/>
  <c r="LW55" i="7"/>
  <c r="JV43" i="7"/>
  <c r="JV46" i="7"/>
  <c r="JV40" i="7"/>
  <c r="PV55" i="7"/>
  <c r="JV55" i="7"/>
  <c r="AP86" i="7"/>
  <c r="E57" i="7"/>
  <c r="AR22" i="7"/>
  <c r="AQ84" i="7"/>
  <c r="RD84" i="7" s="1"/>
  <c r="AQ79" i="7"/>
  <c r="RD79" i="7" s="1"/>
  <c r="AQ83" i="7"/>
  <c r="RD83" i="7" s="1"/>
  <c r="AQ82" i="7"/>
  <c r="RD82" i="7" s="1"/>
  <c r="AQ80" i="7"/>
  <c r="RD80" i="7" s="1"/>
  <c r="RD22" i="7"/>
  <c r="RD78" i="7" s="1"/>
  <c r="OL57" i="7" l="1"/>
  <c r="OM57" i="7"/>
  <c r="RD104" i="7"/>
  <c r="AR156" i="7"/>
  <c r="AR192" i="7"/>
  <c r="AR157" i="7"/>
  <c r="AR158" i="7"/>
  <c r="AR193" i="7"/>
  <c r="AR194" i="7"/>
  <c r="AR159" i="7"/>
  <c r="AR195" i="7"/>
  <c r="AR160" i="7"/>
  <c r="AR196" i="7"/>
  <c r="AR161" i="7"/>
  <c r="AR162" i="7"/>
  <c r="AR197" i="7"/>
  <c r="AR163" i="7"/>
  <c r="AR198" i="7"/>
  <c r="AR199" i="7"/>
  <c r="AR164" i="7"/>
  <c r="AR165" i="7"/>
  <c r="AR200" i="7"/>
  <c r="AR201" i="7"/>
  <c r="RE104" i="7"/>
  <c r="AU57" i="7"/>
  <c r="BC57" i="7"/>
  <c r="BK57" i="7"/>
  <c r="BS57" i="7"/>
  <c r="CA57" i="7"/>
  <c r="AV57" i="7"/>
  <c r="BD57" i="7"/>
  <c r="BL57" i="7"/>
  <c r="BT57" i="7"/>
  <c r="CB57" i="7"/>
  <c r="AW57" i="7"/>
  <c r="BE57" i="7"/>
  <c r="BM57" i="7"/>
  <c r="BU57" i="7"/>
  <c r="CC57" i="7"/>
  <c r="AX57" i="7"/>
  <c r="BF57" i="7"/>
  <c r="BN57" i="7"/>
  <c r="BV57" i="7"/>
  <c r="AY57" i="7"/>
  <c r="BG57" i="7"/>
  <c r="BO57" i="7"/>
  <c r="BW57" i="7"/>
  <c r="AZ57" i="7"/>
  <c r="BH57" i="7"/>
  <c r="BP57" i="7"/>
  <c r="BX57" i="7"/>
  <c r="BB57" i="7"/>
  <c r="BJ57" i="7"/>
  <c r="BR57" i="7"/>
  <c r="BZ57" i="7"/>
  <c r="BQ57" i="7"/>
  <c r="BY57" i="7"/>
  <c r="BA57" i="7"/>
  <c r="BI57" i="7"/>
  <c r="AR181" i="7"/>
  <c r="AR169" i="7"/>
  <c r="AR168" i="7"/>
  <c r="AR177" i="7"/>
  <c r="AR184" i="7"/>
  <c r="AR191" i="7"/>
  <c r="AR189" i="7"/>
  <c r="AR172" i="7"/>
  <c r="AR170" i="7"/>
  <c r="AR175" i="7"/>
  <c r="AR178" i="7"/>
  <c r="AR173" i="7"/>
  <c r="AR176" i="7"/>
  <c r="AR190" i="7"/>
  <c r="AR185" i="7"/>
  <c r="AR179" i="7"/>
  <c r="AR171" i="7"/>
  <c r="AR186" i="7"/>
  <c r="AR187" i="7"/>
  <c r="AR167" i="7"/>
  <c r="AR182" i="7"/>
  <c r="AR183" i="7"/>
  <c r="AR180" i="7"/>
  <c r="AR174" i="7"/>
  <c r="AR188" i="7"/>
  <c r="AR131" i="7"/>
  <c r="AR81" i="7"/>
  <c r="RE81" i="7" s="1"/>
  <c r="AR209" i="7"/>
  <c r="RE209" i="7" s="1"/>
  <c r="AR210" i="7"/>
  <c r="RE210" i="7" s="1"/>
  <c r="AR207" i="7"/>
  <c r="AR211" i="7"/>
  <c r="RE211" i="7" s="1"/>
  <c r="AR208" i="7"/>
  <c r="RE208" i="7" s="1"/>
  <c r="AR114" i="7"/>
  <c r="AR115" i="7"/>
  <c r="AR116" i="7"/>
  <c r="AR117" i="7"/>
  <c r="AR118" i="7"/>
  <c r="AR119" i="7"/>
  <c r="AR120" i="7"/>
  <c r="AR121" i="7"/>
  <c r="AR122" i="7"/>
  <c r="AR123" i="7"/>
  <c r="AR124" i="7"/>
  <c r="AR125" i="7"/>
  <c r="AR126" i="7"/>
  <c r="AR127" i="7"/>
  <c r="AR128" i="7"/>
  <c r="AR129" i="7"/>
  <c r="AR132" i="7"/>
  <c r="AR133" i="7"/>
  <c r="AR134" i="7"/>
  <c r="AR135" i="7"/>
  <c r="AR136" i="7"/>
  <c r="AR137" i="7"/>
  <c r="AR138" i="7"/>
  <c r="AR139" i="7"/>
  <c r="AR140" i="7"/>
  <c r="AR141" i="7"/>
  <c r="AR142" i="7"/>
  <c r="AR143" i="7"/>
  <c r="AR144" i="7"/>
  <c r="AR145" i="7"/>
  <c r="AR146" i="7"/>
  <c r="AR147" i="7"/>
  <c r="AR148" i="7"/>
  <c r="AR149" i="7"/>
  <c r="AR150" i="7"/>
  <c r="AR151" i="7"/>
  <c r="AR152" i="7"/>
  <c r="AR153" i="7"/>
  <c r="AR154" i="7"/>
  <c r="AR155" i="7"/>
  <c r="RD207" i="7"/>
  <c r="D203" i="7"/>
  <c r="RH110" i="7" s="1"/>
  <c r="LM203" i="7"/>
  <c r="KV203" i="7"/>
  <c r="RD100" i="7" s="1"/>
  <c r="KF203" i="7"/>
  <c r="QN100" i="7" s="1"/>
  <c r="JP203" i="7"/>
  <c r="PX100" i="7" s="1"/>
  <c r="LK203" i="7"/>
  <c r="KP203" i="7"/>
  <c r="QX100" i="7" s="1"/>
  <c r="JZ203" i="7"/>
  <c r="QH100" i="7" s="1"/>
  <c r="JV203" i="7"/>
  <c r="QD100" i="7" s="1"/>
  <c r="KQ203" i="7"/>
  <c r="QY100" i="7" s="1"/>
  <c r="JO203" i="7"/>
  <c r="PW100" i="7" s="1"/>
  <c r="KW203" i="7"/>
  <c r="RE100" i="7" s="1"/>
  <c r="JS203" i="7"/>
  <c r="QA100" i="7" s="1"/>
  <c r="CF203" i="7"/>
  <c r="PW95" i="7" s="1"/>
  <c r="LO203" i="7"/>
  <c r="KD203" i="7"/>
  <c r="QL100" i="7" s="1"/>
  <c r="LH203" i="7"/>
  <c r="LF203" i="7"/>
  <c r="JY203" i="7"/>
  <c r="QG100" i="7" s="1"/>
  <c r="LI203" i="7"/>
  <c r="KR203" i="7"/>
  <c r="QZ100" i="7" s="1"/>
  <c r="KB203" i="7"/>
  <c r="QJ100" i="7" s="1"/>
  <c r="LG203" i="7"/>
  <c r="KL203" i="7"/>
  <c r="QT100" i="7" s="1"/>
  <c r="KS203" i="7"/>
  <c r="RA100" i="7" s="1"/>
  <c r="JQ203" i="7"/>
  <c r="PY100" i="7" s="1"/>
  <c r="KI203" i="7"/>
  <c r="QQ100" i="7" s="1"/>
  <c r="OL203" i="7"/>
  <c r="PW101" i="7" s="1"/>
  <c r="KO203" i="7"/>
  <c r="QW100" i="7" s="1"/>
  <c r="LB203" i="7"/>
  <c r="JW203" i="7"/>
  <c r="QE100" i="7" s="1"/>
  <c r="KU203" i="7"/>
  <c r="RC100" i="7" s="1"/>
  <c r="LA203" i="7"/>
  <c r="KJ203" i="7"/>
  <c r="QR100" i="7" s="1"/>
  <c r="JT203" i="7"/>
  <c r="QB100" i="7" s="1"/>
  <c r="KT203" i="7"/>
  <c r="RB100" i="7" s="1"/>
  <c r="KC203" i="7"/>
  <c r="QK100" i="7" s="1"/>
  <c r="JU203" i="7"/>
  <c r="QC100" i="7" s="1"/>
  <c r="LJ203" i="7"/>
  <c r="LE203" i="7"/>
  <c r="KN203" i="7"/>
  <c r="QV100" i="7" s="1"/>
  <c r="JX203" i="7"/>
  <c r="QF100" i="7" s="1"/>
  <c r="LC203" i="7"/>
  <c r="KH203" i="7"/>
  <c r="QP100" i="7" s="1"/>
  <c r="LP203" i="7"/>
  <c r="PW97" i="7" s="1"/>
  <c r="KK203" i="7"/>
  <c r="QS100" i="7" s="1"/>
  <c r="LN203" i="7"/>
  <c r="KA203" i="7"/>
  <c r="QI100" i="7" s="1"/>
  <c r="LL203" i="7"/>
  <c r="KG203" i="7"/>
  <c r="QO100" i="7" s="1"/>
  <c r="KE203" i="7"/>
  <c r="QM100" i="7" s="1"/>
  <c r="JR203" i="7"/>
  <c r="PZ100" i="7" s="1"/>
  <c r="LD203" i="7"/>
  <c r="KM203" i="7"/>
  <c r="QU100" i="7" s="1"/>
  <c r="DS56" i="7"/>
  <c r="CF56" i="7"/>
  <c r="DQ56" i="7"/>
  <c r="CR56" i="7"/>
  <c r="CK56" i="7"/>
  <c r="CL56" i="7"/>
  <c r="CU56" i="7"/>
  <c r="DN56" i="7"/>
  <c r="CP56" i="7"/>
  <c r="LI56" i="7"/>
  <c r="LO56" i="7"/>
  <c r="LP56" i="7"/>
  <c r="CO56" i="7"/>
  <c r="CT56" i="7"/>
  <c r="DK56" i="7"/>
  <c r="LC56" i="7"/>
  <c r="LF56" i="7"/>
  <c r="LD56" i="7"/>
  <c r="LJ56" i="7"/>
  <c r="CJ56" i="7"/>
  <c r="DL56" i="7"/>
  <c r="CS56" i="7"/>
  <c r="LA56" i="7"/>
  <c r="LB56" i="7"/>
  <c r="CI56" i="7"/>
  <c r="CQ56" i="7"/>
  <c r="LG56" i="7"/>
  <c r="LE56" i="7"/>
  <c r="LK56" i="7"/>
  <c r="LM56" i="7"/>
  <c r="CN56" i="7"/>
  <c r="CG56" i="7"/>
  <c r="DM56" i="7"/>
  <c r="CM56" i="7"/>
  <c r="CH56" i="7"/>
  <c r="KZ56" i="7"/>
  <c r="LH56" i="7"/>
  <c r="LN56" i="7"/>
  <c r="LL56" i="7"/>
  <c r="DV56" i="7"/>
  <c r="EB56" i="7"/>
  <c r="DY56" i="7"/>
  <c r="DU56" i="7"/>
  <c r="ED56" i="7"/>
  <c r="DT56" i="7"/>
  <c r="EC56" i="7"/>
  <c r="EX56" i="7"/>
  <c r="EV56" i="7"/>
  <c r="EF56" i="7"/>
  <c r="EE56" i="7"/>
  <c r="EW56" i="7"/>
  <c r="DX56" i="7"/>
  <c r="DZ56" i="7"/>
  <c r="EA56" i="7"/>
  <c r="DW56" i="7"/>
  <c r="AL56" i="7"/>
  <c r="AF56" i="7"/>
  <c r="AM56" i="7"/>
  <c r="OW56" i="7"/>
  <c r="OY56" i="7"/>
  <c r="AD56" i="7"/>
  <c r="V56" i="7"/>
  <c r="OU56" i="7"/>
  <c r="AK56" i="7"/>
  <c r="AG56" i="7"/>
  <c r="AJ56" i="7"/>
  <c r="DS57" i="7"/>
  <c r="U56" i="7"/>
  <c r="AB56" i="7"/>
  <c r="OT56" i="7"/>
  <c r="AQ56" i="7"/>
  <c r="X56" i="7"/>
  <c r="PA56" i="7"/>
  <c r="OP56" i="7"/>
  <c r="AI56" i="7"/>
  <c r="T56" i="7"/>
  <c r="S56" i="7"/>
  <c r="OQ56" i="7"/>
  <c r="AA56" i="7"/>
  <c r="Y56" i="7"/>
  <c r="O56" i="7"/>
  <c r="OX56" i="7"/>
  <c r="AE56" i="7"/>
  <c r="R56" i="7"/>
  <c r="Q56" i="7"/>
  <c r="L56" i="7"/>
  <c r="K56" i="7"/>
  <c r="OV56" i="7"/>
  <c r="M56" i="7"/>
  <c r="AC56" i="7"/>
  <c r="AP56" i="7"/>
  <c r="W56" i="7"/>
  <c r="ON56" i="7"/>
  <c r="AH56" i="7"/>
  <c r="OO56" i="7"/>
  <c r="Z56" i="7"/>
  <c r="P56" i="7"/>
  <c r="N56" i="7"/>
  <c r="J56" i="7"/>
  <c r="AO56" i="7"/>
  <c r="AN56" i="7"/>
  <c r="OZ56" i="7"/>
  <c r="OR56" i="7"/>
  <c r="OS56" i="7"/>
  <c r="AR23" i="7"/>
  <c r="AR24" i="7"/>
  <c r="AR25" i="7"/>
  <c r="AR26" i="7"/>
  <c r="AR27" i="7"/>
  <c r="AR28" i="7"/>
  <c r="AR29" i="7"/>
  <c r="AR30" i="7"/>
  <c r="AR31" i="7"/>
  <c r="AR32" i="7"/>
  <c r="AR33" i="7"/>
  <c r="AR34" i="7"/>
  <c r="AR35" i="7"/>
  <c r="AR36" i="7"/>
  <c r="AR37" i="7"/>
  <c r="AR38" i="7"/>
  <c r="AR39" i="7"/>
  <c r="AR40" i="7"/>
  <c r="AR41" i="7"/>
  <c r="AR42" i="7"/>
  <c r="AR43" i="7"/>
  <c r="AR44" i="7"/>
  <c r="AR45" i="7"/>
  <c r="AR46" i="7"/>
  <c r="AR47" i="7"/>
  <c r="AR48" i="7"/>
  <c r="AR49" i="7"/>
  <c r="AR50" i="7"/>
  <c r="AR51" i="7"/>
  <c r="AR52" i="7"/>
  <c r="AR53" i="7"/>
  <c r="AR54" i="7"/>
  <c r="AR55" i="7"/>
  <c r="AR56" i="7"/>
  <c r="LW56" i="7"/>
  <c r="AQ86" i="7"/>
  <c r="AR84" i="7"/>
  <c r="RE84" i="7" s="1"/>
  <c r="AR83" i="7"/>
  <c r="RE83" i="7" s="1"/>
  <c r="AR82" i="7"/>
  <c r="RE82" i="7" s="1"/>
  <c r="AR80" i="7"/>
  <c r="RE80" i="7" s="1"/>
  <c r="AR79" i="7"/>
  <c r="RE79" i="7" s="1"/>
  <c r="RE22" i="7"/>
  <c r="RE78" i="7" s="1"/>
  <c r="JV56" i="7"/>
  <c r="PV56" i="7"/>
  <c r="E58" i="7"/>
  <c r="OL58" i="7" l="1"/>
  <c r="OM58" i="7"/>
  <c r="RG104" i="7"/>
  <c r="RF104" i="7"/>
  <c r="RG100" i="7"/>
  <c r="RF100" i="7"/>
  <c r="RF84" i="7"/>
  <c r="RG84" i="7"/>
  <c r="RF210" i="7"/>
  <c r="RG210" i="7"/>
  <c r="RG209" i="7"/>
  <c r="RF209" i="7"/>
  <c r="RF81" i="7"/>
  <c r="RG81" i="7"/>
  <c r="RF80" i="7"/>
  <c r="RG80" i="7"/>
  <c r="RF83" i="7"/>
  <c r="RG83" i="7"/>
  <c r="RF82" i="7"/>
  <c r="RG82" i="7"/>
  <c r="RF208" i="7"/>
  <c r="RG208" i="7"/>
  <c r="RF211" i="7"/>
  <c r="RG211" i="7"/>
  <c r="AZ58" i="7"/>
  <c r="BH58" i="7"/>
  <c r="BP58" i="7"/>
  <c r="BX58" i="7"/>
  <c r="BA58" i="7"/>
  <c r="BI58" i="7"/>
  <c r="BQ58" i="7"/>
  <c r="BY58" i="7"/>
  <c r="BB58" i="7"/>
  <c r="BJ58" i="7"/>
  <c r="BR58" i="7"/>
  <c r="BZ58" i="7"/>
  <c r="AU58" i="7"/>
  <c r="BC58" i="7"/>
  <c r="BK58" i="7"/>
  <c r="BS58" i="7"/>
  <c r="CA58" i="7"/>
  <c r="AV58" i="7"/>
  <c r="BD58" i="7"/>
  <c r="BL58" i="7"/>
  <c r="BT58" i="7"/>
  <c r="CB58" i="7"/>
  <c r="AW58" i="7"/>
  <c r="BE58" i="7"/>
  <c r="BM58" i="7"/>
  <c r="BU58" i="7"/>
  <c r="CC58" i="7"/>
  <c r="AY58" i="7"/>
  <c r="BG58" i="7"/>
  <c r="BO58" i="7"/>
  <c r="BW58" i="7"/>
  <c r="AX58" i="7"/>
  <c r="BF58" i="7"/>
  <c r="BN58" i="7"/>
  <c r="BV58" i="7"/>
  <c r="RE207" i="7"/>
  <c r="CF57" i="7"/>
  <c r="DR57" i="7"/>
  <c r="N203" i="7"/>
  <c r="QA94" i="7" s="1"/>
  <c r="U203" i="7"/>
  <c r="QH94" i="7" s="1"/>
  <c r="S203" i="7"/>
  <c r="QF94" i="7" s="1"/>
  <c r="P203" i="7"/>
  <c r="QC94" i="7" s="1"/>
  <c r="AO203" i="7"/>
  <c r="RB94" i="7" s="1"/>
  <c r="J203" i="7"/>
  <c r="PW94" i="7" s="1"/>
  <c r="W203" i="7"/>
  <c r="QJ94" i="7" s="1"/>
  <c r="AJ203" i="7"/>
  <c r="QW94" i="7" s="1"/>
  <c r="AH203" i="7"/>
  <c r="QU94" i="7" s="1"/>
  <c r="AC203" i="7"/>
  <c r="QP94" i="7" s="1"/>
  <c r="AD203" i="7"/>
  <c r="QQ94" i="7" s="1"/>
  <c r="AA203" i="7"/>
  <c r="QN94" i="7" s="1"/>
  <c r="X203" i="7"/>
  <c r="QK94" i="7" s="1"/>
  <c r="AE203" i="7"/>
  <c r="QR94" i="7" s="1"/>
  <c r="AG203" i="7"/>
  <c r="QT94" i="7" s="1"/>
  <c r="AK203" i="7"/>
  <c r="QX94" i="7" s="1"/>
  <c r="T203" i="7"/>
  <c r="QG94" i="7" s="1"/>
  <c r="R203" i="7"/>
  <c r="QE94" i="7" s="1"/>
  <c r="DQ203" i="7"/>
  <c r="PW96" i="7" s="1"/>
  <c r="ID110" i="7"/>
  <c r="FD110" i="7"/>
  <c r="GQ110" i="7"/>
  <c r="GQ109" i="7"/>
  <c r="FD109" i="7"/>
  <c r="ID109" i="7"/>
  <c r="K203" i="7"/>
  <c r="PX94" i="7" s="1"/>
  <c r="V203" i="7"/>
  <c r="QI94" i="7" s="1"/>
  <c r="AI203" i="7"/>
  <c r="QV94" i="7" s="1"/>
  <c r="AF203" i="7"/>
  <c r="QS94" i="7" s="1"/>
  <c r="M203" i="7"/>
  <c r="PZ94" i="7" s="1"/>
  <c r="Z203" i="7"/>
  <c r="QM94" i="7" s="1"/>
  <c r="AM203" i="7"/>
  <c r="QZ94" i="7" s="1"/>
  <c r="Y203" i="7"/>
  <c r="QL94" i="7" s="1"/>
  <c r="AQ203" i="7"/>
  <c r="RD94" i="7" s="1"/>
  <c r="AN203" i="7"/>
  <c r="RA94" i="7" s="1"/>
  <c r="AR203" i="7"/>
  <c r="RE94" i="7" s="1"/>
  <c r="O203" i="7"/>
  <c r="QB94" i="7" s="1"/>
  <c r="Q203" i="7"/>
  <c r="QD94" i="7" s="1"/>
  <c r="AL203" i="7"/>
  <c r="QY94" i="7" s="1"/>
  <c r="AB203" i="7"/>
  <c r="QO94" i="7" s="1"/>
  <c r="AP203" i="7"/>
  <c r="RC94" i="7" s="1"/>
  <c r="L203" i="7"/>
  <c r="PY94" i="7" s="1"/>
  <c r="CF58" i="7"/>
  <c r="DQ57" i="7"/>
  <c r="O57" i="7"/>
  <c r="CH57" i="7"/>
  <c r="DN57" i="7"/>
  <c r="CU57" i="7"/>
  <c r="CK57" i="7"/>
  <c r="DL57" i="7"/>
  <c r="CO57" i="7"/>
  <c r="LH57" i="7"/>
  <c r="LG57" i="7"/>
  <c r="LK57" i="7"/>
  <c r="LO57" i="7"/>
  <c r="CL57" i="7"/>
  <c r="CI57" i="7"/>
  <c r="CJ57" i="7"/>
  <c r="CS57" i="7"/>
  <c r="LC57" i="7"/>
  <c r="DM57" i="7"/>
  <c r="LE57" i="7"/>
  <c r="LL57" i="7"/>
  <c r="LM57" i="7"/>
  <c r="CM57" i="7"/>
  <c r="LB57" i="7"/>
  <c r="LI57" i="7"/>
  <c r="LP57" i="7"/>
  <c r="CT57" i="7"/>
  <c r="CQ57" i="7"/>
  <c r="LA57" i="7"/>
  <c r="CV57" i="7"/>
  <c r="CG57" i="7"/>
  <c r="CN57" i="7"/>
  <c r="LD57" i="7"/>
  <c r="LF57" i="7"/>
  <c r="LN57" i="7"/>
  <c r="CP57" i="7"/>
  <c r="CR57" i="7"/>
  <c r="KZ57" i="7"/>
  <c r="LJ57" i="7"/>
  <c r="OQ57" i="7"/>
  <c r="M57" i="7"/>
  <c r="L57" i="7"/>
  <c r="AC57" i="7"/>
  <c r="K57" i="7"/>
  <c r="P57" i="7"/>
  <c r="OW57" i="7"/>
  <c r="DW57" i="7"/>
  <c r="EC57" i="7"/>
  <c r="Q57" i="7"/>
  <c r="AN57" i="7"/>
  <c r="AM57" i="7"/>
  <c r="OX57" i="7"/>
  <c r="EX57" i="7"/>
  <c r="EB57" i="7"/>
  <c r="DU57" i="7"/>
  <c r="EG57" i="7"/>
  <c r="AL57" i="7"/>
  <c r="U57" i="7"/>
  <c r="AJ57" i="7"/>
  <c r="R57" i="7"/>
  <c r="ED57" i="7"/>
  <c r="DT57" i="7"/>
  <c r="EF57" i="7"/>
  <c r="DV57" i="7"/>
  <c r="DY57" i="7"/>
  <c r="EW57" i="7"/>
  <c r="EE57" i="7"/>
  <c r="EA57" i="7"/>
  <c r="DX57" i="7"/>
  <c r="EY57" i="7"/>
  <c r="DZ57" i="7"/>
  <c r="AK57" i="7"/>
  <c r="AQ57" i="7"/>
  <c r="AD57" i="7"/>
  <c r="AR57" i="7"/>
  <c r="N57" i="7"/>
  <c r="AF57" i="7"/>
  <c r="AP57" i="7"/>
  <c r="AA57" i="7"/>
  <c r="AE57" i="7"/>
  <c r="OR57" i="7"/>
  <c r="J57" i="7"/>
  <c r="OO57" i="7"/>
  <c r="AO57" i="7"/>
  <c r="AH57" i="7"/>
  <c r="AG57" i="7"/>
  <c r="W57" i="7"/>
  <c r="Z57" i="7"/>
  <c r="OY57" i="7"/>
  <c r="T57" i="7"/>
  <c r="AI57" i="7"/>
  <c r="OZ57" i="7"/>
  <c r="AB57" i="7"/>
  <c r="Y57" i="7"/>
  <c r="X57" i="7"/>
  <c r="S57" i="7"/>
  <c r="V57" i="7"/>
  <c r="OV57" i="7"/>
  <c r="OT57" i="7"/>
  <c r="PB57" i="7"/>
  <c r="ON57" i="7"/>
  <c r="PA57" i="7"/>
  <c r="OU57" i="7"/>
  <c r="OP57" i="7"/>
  <c r="OS57" i="7"/>
  <c r="DS58" i="7"/>
  <c r="LW57" i="7"/>
  <c r="JV57" i="7"/>
  <c r="AR86" i="7"/>
  <c r="E59" i="7"/>
  <c r="PV57" i="7"/>
  <c r="OL59" i="7" l="1"/>
  <c r="OM59" i="7"/>
  <c r="RG94" i="7"/>
  <c r="RF94" i="7"/>
  <c r="FD192" i="7"/>
  <c r="FD193" i="7"/>
  <c r="FD194" i="7"/>
  <c r="FD195" i="7"/>
  <c r="FD196" i="7"/>
  <c r="FD197" i="7"/>
  <c r="FD198" i="7"/>
  <c r="FD199" i="7"/>
  <c r="FD200" i="7"/>
  <c r="FD201" i="7"/>
  <c r="ID192" i="7"/>
  <c r="ID193" i="7"/>
  <c r="ID194" i="7"/>
  <c r="ID195" i="7"/>
  <c r="ID196" i="7"/>
  <c r="ID197" i="7"/>
  <c r="ID198" i="7"/>
  <c r="ID199" i="7"/>
  <c r="ID200" i="7"/>
  <c r="ID201" i="7"/>
  <c r="GQ192" i="7"/>
  <c r="GQ193" i="7"/>
  <c r="GQ194" i="7"/>
  <c r="GQ195" i="7"/>
  <c r="GQ196" i="7"/>
  <c r="GQ197" i="7"/>
  <c r="GQ198" i="7"/>
  <c r="GQ199" i="7"/>
  <c r="GQ200" i="7"/>
  <c r="GQ201" i="7"/>
  <c r="GQ156" i="7"/>
  <c r="GQ157" i="7"/>
  <c r="GQ158" i="7"/>
  <c r="GQ159" i="7"/>
  <c r="GQ160" i="7"/>
  <c r="GQ161" i="7"/>
  <c r="GQ162" i="7"/>
  <c r="GQ163" i="7"/>
  <c r="GQ164" i="7"/>
  <c r="GQ165" i="7"/>
  <c r="FD156" i="7"/>
  <c r="FD157" i="7"/>
  <c r="FD158" i="7"/>
  <c r="FD159" i="7"/>
  <c r="FD160" i="7"/>
  <c r="FD161" i="7"/>
  <c r="FD162" i="7"/>
  <c r="FD163" i="7"/>
  <c r="FD164" i="7"/>
  <c r="FD165" i="7"/>
  <c r="ID156" i="7"/>
  <c r="ID157" i="7"/>
  <c r="ID158" i="7"/>
  <c r="ID159" i="7"/>
  <c r="ID160" i="7"/>
  <c r="ID161" i="7"/>
  <c r="ID162" i="7"/>
  <c r="ID163" i="7"/>
  <c r="ID164" i="7"/>
  <c r="ID165" i="7"/>
  <c r="AW59" i="7"/>
  <c r="BE59" i="7"/>
  <c r="BM59" i="7"/>
  <c r="BU59" i="7"/>
  <c r="CC59" i="7"/>
  <c r="AX59" i="7"/>
  <c r="BF59" i="7"/>
  <c r="BN59" i="7"/>
  <c r="BV59" i="7"/>
  <c r="AY59" i="7"/>
  <c r="BG59" i="7"/>
  <c r="BO59" i="7"/>
  <c r="BW59" i="7"/>
  <c r="AZ59" i="7"/>
  <c r="BH59" i="7"/>
  <c r="BP59" i="7"/>
  <c r="BX59" i="7"/>
  <c r="BA59" i="7"/>
  <c r="BI59" i="7"/>
  <c r="BQ59" i="7"/>
  <c r="BY59" i="7"/>
  <c r="BB59" i="7"/>
  <c r="BJ59" i="7"/>
  <c r="BR59" i="7"/>
  <c r="BZ59" i="7"/>
  <c r="AV59" i="7"/>
  <c r="BD59" i="7"/>
  <c r="BL59" i="7"/>
  <c r="BT59" i="7"/>
  <c r="CB59" i="7"/>
  <c r="BK59" i="7"/>
  <c r="BS59" i="7"/>
  <c r="AU59" i="7"/>
  <c r="CA59" i="7"/>
  <c r="BC59" i="7"/>
  <c r="LW138" i="7"/>
  <c r="LW137" i="7"/>
  <c r="LW135" i="7"/>
  <c r="LW136" i="7"/>
  <c r="LW133" i="7"/>
  <c r="LW134" i="7"/>
  <c r="FD122" i="7"/>
  <c r="FD138" i="7"/>
  <c r="FD146" i="7"/>
  <c r="FD154" i="7"/>
  <c r="FD171" i="7"/>
  <c r="FD179" i="7"/>
  <c r="FD187" i="7"/>
  <c r="FD118" i="7"/>
  <c r="FD127" i="7"/>
  <c r="FD136" i="7"/>
  <c r="FD145" i="7"/>
  <c r="FD155" i="7"/>
  <c r="FD174" i="7"/>
  <c r="FD183" i="7"/>
  <c r="FD128" i="7"/>
  <c r="FD137" i="7"/>
  <c r="FD175" i="7"/>
  <c r="FD139" i="7"/>
  <c r="FD167" i="7"/>
  <c r="FD121" i="7"/>
  <c r="FD140" i="7"/>
  <c r="FD177" i="7"/>
  <c r="FD132" i="7"/>
  <c r="FD150" i="7"/>
  <c r="FD169" i="7"/>
  <c r="FD119" i="7"/>
  <c r="FD147" i="7"/>
  <c r="FD184" i="7"/>
  <c r="FD114" i="7"/>
  <c r="FD129" i="7"/>
  <c r="FD176" i="7"/>
  <c r="FD149" i="7"/>
  <c r="FD168" i="7"/>
  <c r="FD186" i="7"/>
  <c r="FD123" i="7"/>
  <c r="FD188" i="7"/>
  <c r="FD120" i="7"/>
  <c r="FD148" i="7"/>
  <c r="FD185" i="7"/>
  <c r="FD131" i="7"/>
  <c r="FD115" i="7"/>
  <c r="FD124" i="7"/>
  <c r="FD133" i="7"/>
  <c r="FD142" i="7"/>
  <c r="FD151" i="7"/>
  <c r="FD170" i="7"/>
  <c r="FD180" i="7"/>
  <c r="FD189" i="7"/>
  <c r="FD116" i="7"/>
  <c r="FD125" i="7"/>
  <c r="FD134" i="7"/>
  <c r="FD143" i="7"/>
  <c r="FD152" i="7"/>
  <c r="FD172" i="7"/>
  <c r="FD181" i="7"/>
  <c r="FD190" i="7"/>
  <c r="FD117" i="7"/>
  <c r="FD126" i="7"/>
  <c r="FD135" i="7"/>
  <c r="FD144" i="7"/>
  <c r="FD153" i="7"/>
  <c r="FD173" i="7"/>
  <c r="FD182" i="7"/>
  <c r="FD191" i="7"/>
  <c r="FD141" i="7"/>
  <c r="FD178" i="7"/>
  <c r="ID115" i="7"/>
  <c r="ID123" i="7"/>
  <c r="ID131" i="7"/>
  <c r="ID139" i="7"/>
  <c r="ID147" i="7"/>
  <c r="ID155" i="7"/>
  <c r="ID171" i="7"/>
  <c r="ID179" i="7"/>
  <c r="ID187" i="7"/>
  <c r="ID116" i="7"/>
  <c r="ID124" i="7"/>
  <c r="ID132" i="7"/>
  <c r="ID140" i="7"/>
  <c r="ID148" i="7"/>
  <c r="ID172" i="7"/>
  <c r="ID180" i="7"/>
  <c r="ID188" i="7"/>
  <c r="ID117" i="7"/>
  <c r="ID133" i="7"/>
  <c r="ID141" i="7"/>
  <c r="ID125" i="7"/>
  <c r="ID120" i="7"/>
  <c r="ID128" i="7"/>
  <c r="ID136" i="7"/>
  <c r="ID144" i="7"/>
  <c r="ID152" i="7"/>
  <c r="ID168" i="7"/>
  <c r="ID176" i="7"/>
  <c r="ID184" i="7"/>
  <c r="ID129" i="7"/>
  <c r="ID145" i="7"/>
  <c r="ID170" i="7"/>
  <c r="ID183" i="7"/>
  <c r="ID150" i="7"/>
  <c r="ID189" i="7"/>
  <c r="ID137" i="7"/>
  <c r="ID190" i="7"/>
  <c r="ID146" i="7"/>
  <c r="ID185" i="7"/>
  <c r="ID135" i="7"/>
  <c r="ID151" i="7"/>
  <c r="ID118" i="7"/>
  <c r="ID134" i="7"/>
  <c r="ID149" i="7"/>
  <c r="ID174" i="7"/>
  <c r="ID186" i="7"/>
  <c r="ID119" i="7"/>
  <c r="ID175" i="7"/>
  <c r="ID121" i="7"/>
  <c r="ID177" i="7"/>
  <c r="ID122" i="7"/>
  <c r="ID138" i="7"/>
  <c r="ID153" i="7"/>
  <c r="ID178" i="7"/>
  <c r="ID191" i="7"/>
  <c r="ID126" i="7"/>
  <c r="ID142" i="7"/>
  <c r="ID154" i="7"/>
  <c r="ID167" i="7"/>
  <c r="ID181" i="7"/>
  <c r="ID127" i="7"/>
  <c r="ID143" i="7"/>
  <c r="ID169" i="7"/>
  <c r="ID182" i="7"/>
  <c r="ID173" i="7"/>
  <c r="ID114" i="7"/>
  <c r="GQ184" i="7"/>
  <c r="GQ187" i="7"/>
  <c r="GQ188" i="7"/>
  <c r="GQ182" i="7"/>
  <c r="GQ191" i="7"/>
  <c r="GQ185" i="7"/>
  <c r="GQ176" i="7"/>
  <c r="GQ168" i="7"/>
  <c r="GQ189" i="7"/>
  <c r="GQ180" i="7"/>
  <c r="GQ174" i="7"/>
  <c r="GQ190" i="7"/>
  <c r="GQ175" i="7"/>
  <c r="GQ172" i="7"/>
  <c r="GQ186" i="7"/>
  <c r="GQ181" i="7"/>
  <c r="GQ179" i="7"/>
  <c r="GQ173" i="7"/>
  <c r="GQ167" i="7"/>
  <c r="GQ183" i="7"/>
  <c r="GQ170" i="7"/>
  <c r="GQ177" i="7"/>
  <c r="GQ178" i="7"/>
  <c r="GQ171" i="7"/>
  <c r="GQ169" i="7"/>
  <c r="GQ127" i="7"/>
  <c r="GQ119" i="7"/>
  <c r="GQ128" i="7"/>
  <c r="GQ120" i="7"/>
  <c r="GQ125" i="7"/>
  <c r="GQ129" i="7"/>
  <c r="GQ115" i="7"/>
  <c r="GQ123" i="7"/>
  <c r="GQ126" i="7"/>
  <c r="GQ121" i="7"/>
  <c r="GQ117" i="7"/>
  <c r="GQ114" i="7"/>
  <c r="GQ124" i="7"/>
  <c r="GQ116" i="7"/>
  <c r="GQ118" i="7"/>
  <c r="GQ122" i="7"/>
  <c r="GQ137" i="7"/>
  <c r="GQ143" i="7"/>
  <c r="GQ151" i="7"/>
  <c r="GQ142" i="7"/>
  <c r="GQ153" i="7"/>
  <c r="GQ133" i="7"/>
  <c r="GQ135" i="7"/>
  <c r="GQ155" i="7"/>
  <c r="GQ144" i="7"/>
  <c r="GQ131" i="7"/>
  <c r="GQ139" i="7"/>
  <c r="GQ150" i="7"/>
  <c r="GQ145" i="7"/>
  <c r="GQ154" i="7"/>
  <c r="GQ132" i="7"/>
  <c r="GQ147" i="7"/>
  <c r="GQ140" i="7"/>
  <c r="GQ141" i="7"/>
  <c r="GQ136" i="7"/>
  <c r="GQ152" i="7"/>
  <c r="GQ138" i="7"/>
  <c r="GQ148" i="7"/>
  <c r="GQ149" i="7"/>
  <c r="GQ134" i="7"/>
  <c r="GQ146" i="7"/>
  <c r="RF207" i="7"/>
  <c r="RG207" i="7"/>
  <c r="DQ58" i="7"/>
  <c r="DR58" i="7"/>
  <c r="CV58" i="7"/>
  <c r="CS58" i="7"/>
  <c r="CP58" i="7"/>
  <c r="LA58" i="7"/>
  <c r="CT58" i="7"/>
  <c r="CL58" i="7"/>
  <c r="LE58" i="7"/>
  <c r="LO58" i="7"/>
  <c r="CG58" i="7"/>
  <c r="CI58" i="7"/>
  <c r="CM58" i="7"/>
  <c r="LH58" i="7"/>
  <c r="LJ58" i="7"/>
  <c r="LP58" i="7"/>
  <c r="CN58" i="7"/>
  <c r="CK58" i="7"/>
  <c r="DM58" i="7"/>
  <c r="DN58" i="7"/>
  <c r="CQ58" i="7"/>
  <c r="CU58" i="7"/>
  <c r="LG58" i="7"/>
  <c r="LM58" i="7"/>
  <c r="CR58" i="7"/>
  <c r="CO58" i="7"/>
  <c r="CH58" i="7"/>
  <c r="LB58" i="7"/>
  <c r="KZ58" i="7"/>
  <c r="LD58" i="7"/>
  <c r="LN58" i="7"/>
  <c r="LL58" i="7"/>
  <c r="CJ58" i="7"/>
  <c r="CW58" i="7"/>
  <c r="LC58" i="7"/>
  <c r="LF58" i="7"/>
  <c r="LI58" i="7"/>
  <c r="LK58" i="7"/>
  <c r="OX58" i="7"/>
  <c r="DZ58" i="7"/>
  <c r="EB58" i="7"/>
  <c r="EY58" i="7"/>
  <c r="DU58" i="7"/>
  <c r="EF58" i="7"/>
  <c r="EE58" i="7"/>
  <c r="EX58" i="7"/>
  <c r="DT58" i="7"/>
  <c r="DW58" i="7"/>
  <c r="DX58" i="7"/>
  <c r="DY58" i="7"/>
  <c r="EA58" i="7"/>
  <c r="DV58" i="7"/>
  <c r="EH58" i="7"/>
  <c r="EG58" i="7"/>
  <c r="ED58" i="7"/>
  <c r="EC58" i="7"/>
  <c r="AA58" i="7"/>
  <c r="AM58" i="7"/>
  <c r="K58" i="7"/>
  <c r="AI58" i="7"/>
  <c r="X58" i="7"/>
  <c r="OS58" i="7"/>
  <c r="P58" i="7"/>
  <c r="N58" i="7"/>
  <c r="R58" i="7"/>
  <c r="AL58" i="7"/>
  <c r="PB58" i="7"/>
  <c r="AK58" i="7"/>
  <c r="Q58" i="7"/>
  <c r="OQ58" i="7"/>
  <c r="L58" i="7"/>
  <c r="AJ58" i="7"/>
  <c r="AH58" i="7"/>
  <c r="OU58" i="7"/>
  <c r="W58" i="7"/>
  <c r="T58" i="7"/>
  <c r="O58" i="7"/>
  <c r="M58" i="7"/>
  <c r="OT58" i="7"/>
  <c r="PC58" i="7"/>
  <c r="OW58" i="7"/>
  <c r="PA58" i="7"/>
  <c r="AR58" i="7"/>
  <c r="AB58" i="7"/>
  <c r="AQ58" i="7"/>
  <c r="AP58" i="7"/>
  <c r="OP58" i="7"/>
  <c r="OY58" i="7"/>
  <c r="S58" i="7"/>
  <c r="AD58" i="7"/>
  <c r="OV58" i="7"/>
  <c r="DQ59" i="7"/>
  <c r="J58" i="7"/>
  <c r="AE58" i="7"/>
  <c r="AO58" i="7"/>
  <c r="AN58" i="7"/>
  <c r="Z58" i="7"/>
  <c r="Y58" i="7"/>
  <c r="OO58" i="7"/>
  <c r="OZ58" i="7"/>
  <c r="AC58" i="7"/>
  <c r="AG58" i="7"/>
  <c r="AF58" i="7"/>
  <c r="V58" i="7"/>
  <c r="U58" i="7"/>
  <c r="ON58" i="7"/>
  <c r="OR58" i="7"/>
  <c r="LW31" i="7"/>
  <c r="LW30" i="7"/>
  <c r="LW29" i="7"/>
  <c r="LW27" i="7"/>
  <c r="LW24" i="7"/>
  <c r="LW25" i="7"/>
  <c r="LW28" i="7"/>
  <c r="LW26" i="7"/>
  <c r="LW40" i="7"/>
  <c r="LW58" i="7"/>
  <c r="PV58" i="7"/>
  <c r="JV58" i="7"/>
  <c r="E60" i="7"/>
  <c r="OL60" i="7" l="1"/>
  <c r="OM60" i="7"/>
  <c r="BB60" i="7"/>
  <c r="BJ60" i="7"/>
  <c r="AU60" i="7"/>
  <c r="BC60" i="7"/>
  <c r="AV60" i="7"/>
  <c r="BD60" i="7"/>
  <c r="AW60" i="7"/>
  <c r="BE60" i="7"/>
  <c r="AX60" i="7"/>
  <c r="BF60" i="7"/>
  <c r="AY60" i="7"/>
  <c r="BG60" i="7"/>
  <c r="BA60" i="7"/>
  <c r="BI60" i="7"/>
  <c r="BN60" i="7"/>
  <c r="BV60" i="7"/>
  <c r="CB60" i="7"/>
  <c r="BO60" i="7"/>
  <c r="BW60" i="7"/>
  <c r="BP60" i="7"/>
  <c r="BX60" i="7"/>
  <c r="AZ60" i="7"/>
  <c r="BQ60" i="7"/>
  <c r="BY60" i="7"/>
  <c r="BL60" i="7"/>
  <c r="BH60" i="7"/>
  <c r="BR60" i="7"/>
  <c r="BZ60" i="7"/>
  <c r="BK60" i="7"/>
  <c r="BS60" i="7"/>
  <c r="CA60" i="7"/>
  <c r="BT60" i="7"/>
  <c r="BM60" i="7"/>
  <c r="BU60" i="7"/>
  <c r="CC60" i="7"/>
  <c r="LW203" i="7"/>
  <c r="QD97" i="7" s="1"/>
  <c r="AL59" i="7"/>
  <c r="DR59" i="7"/>
  <c r="DS59" i="7"/>
  <c r="CF59" i="7"/>
  <c r="CL59" i="7"/>
  <c r="DN59" i="7"/>
  <c r="CU59" i="7"/>
  <c r="LA59" i="7"/>
  <c r="CS59" i="7"/>
  <c r="LE59" i="7"/>
  <c r="LK59" i="7"/>
  <c r="LP59" i="7"/>
  <c r="CI59" i="7"/>
  <c r="CG59" i="7"/>
  <c r="CJ59" i="7"/>
  <c r="LI59" i="7"/>
  <c r="CT59" i="7"/>
  <c r="CN59" i="7"/>
  <c r="CR59" i="7"/>
  <c r="LF59" i="7"/>
  <c r="LJ59" i="7"/>
  <c r="CH59" i="7"/>
  <c r="CX59" i="7"/>
  <c r="CQ59" i="7"/>
  <c r="CV59" i="7"/>
  <c r="CW59" i="7"/>
  <c r="LC59" i="7"/>
  <c r="KZ59" i="7"/>
  <c r="LH59" i="7"/>
  <c r="LG59" i="7"/>
  <c r="LO59" i="7"/>
  <c r="LL59" i="7"/>
  <c r="CP59" i="7"/>
  <c r="LB59" i="7"/>
  <c r="LN59" i="7"/>
  <c r="CM59" i="7"/>
  <c r="CO59" i="7"/>
  <c r="CK59" i="7"/>
  <c r="LD59" i="7"/>
  <c r="LM59" i="7"/>
  <c r="L59" i="7"/>
  <c r="PC59" i="7"/>
  <c r="W59" i="7"/>
  <c r="R59" i="7"/>
  <c r="PB59" i="7"/>
  <c r="S59" i="7"/>
  <c r="AO59" i="7"/>
  <c r="DX59" i="7"/>
  <c r="J59" i="7"/>
  <c r="M59" i="7"/>
  <c r="ON59" i="7"/>
  <c r="AF59" i="7"/>
  <c r="AP59" i="7"/>
  <c r="X59" i="7"/>
  <c r="OR59" i="7"/>
  <c r="EB59" i="7"/>
  <c r="DU59" i="7"/>
  <c r="EI59" i="7"/>
  <c r="ED59" i="7"/>
  <c r="AI59" i="7"/>
  <c r="AA59" i="7"/>
  <c r="AM59" i="7"/>
  <c r="AC59" i="7"/>
  <c r="AK59" i="7"/>
  <c r="OO59" i="7"/>
  <c r="OZ59" i="7"/>
  <c r="EE59" i="7"/>
  <c r="Z59" i="7"/>
  <c r="K59" i="7"/>
  <c r="N59" i="7"/>
  <c r="Y59" i="7"/>
  <c r="AB59" i="7"/>
  <c r="OX59" i="7"/>
  <c r="DT59" i="7"/>
  <c r="EG59" i="7"/>
  <c r="EH59" i="7"/>
  <c r="EC59" i="7"/>
  <c r="DZ59" i="7"/>
  <c r="DY59" i="7"/>
  <c r="EA59" i="7"/>
  <c r="EY59" i="7"/>
  <c r="EF59" i="7"/>
  <c r="DV59" i="7"/>
  <c r="DW59" i="7"/>
  <c r="PA59" i="7"/>
  <c r="AN59" i="7"/>
  <c r="AQ59" i="7"/>
  <c r="AH59" i="7"/>
  <c r="AG59" i="7"/>
  <c r="OU59" i="7"/>
  <c r="AD59" i="7"/>
  <c r="O59" i="7"/>
  <c r="AE59" i="7"/>
  <c r="U59" i="7"/>
  <c r="T59" i="7"/>
  <c r="OQ59" i="7"/>
  <c r="OV59" i="7"/>
  <c r="OY59" i="7"/>
  <c r="AJ59" i="7"/>
  <c r="AR59" i="7"/>
  <c r="V59" i="7"/>
  <c r="Q59" i="7"/>
  <c r="P59" i="7"/>
  <c r="PD59" i="7"/>
  <c r="OT59" i="7"/>
  <c r="OW59" i="7"/>
  <c r="OP59" i="7"/>
  <c r="OS59" i="7"/>
  <c r="CF60" i="7"/>
  <c r="LW59" i="7"/>
  <c r="JV59" i="7"/>
  <c r="PV59" i="7"/>
  <c r="E61" i="7"/>
  <c r="T5" i="4"/>
  <c r="AD5" i="4" s="1"/>
  <c r="H7" i="4"/>
  <c r="I7" i="4" s="1"/>
  <c r="J7" i="4" s="1"/>
  <c r="EA7" i="4"/>
  <c r="LV113" i="7" s="1"/>
  <c r="EC7" i="4"/>
  <c r="LX113" i="7" s="1"/>
  <c r="CX8" i="4"/>
  <c r="CX15" i="4"/>
  <c r="CX16" i="4"/>
  <c r="CX18" i="4"/>
  <c r="CX19" i="4"/>
  <c r="FU19" i="4"/>
  <c r="CX20" i="4"/>
  <c r="FU20" i="4"/>
  <c r="FV20" i="4" s="1"/>
  <c r="FW20" i="4" s="1"/>
  <c r="FX20" i="4" s="1"/>
  <c r="FY20" i="4" s="1"/>
  <c r="FZ20" i="4" s="1"/>
  <c r="GA20" i="4" s="1"/>
  <c r="GB20" i="4" s="1"/>
  <c r="GC20" i="4" s="1"/>
  <c r="GD20" i="4" s="1"/>
  <c r="GE20" i="4" s="1"/>
  <c r="GF20" i="4" s="1"/>
  <c r="GG20" i="4" s="1"/>
  <c r="GH20" i="4" s="1"/>
  <c r="GI20" i="4" s="1"/>
  <c r="GJ20" i="4" s="1"/>
  <c r="GK20" i="4" s="1"/>
  <c r="GL20" i="4" s="1"/>
  <c r="GM20" i="4" s="1"/>
  <c r="GN20" i="4" s="1"/>
  <c r="OL61" i="7" l="1"/>
  <c r="OM61" i="7"/>
  <c r="DP198" i="7"/>
  <c r="DP69" i="7"/>
  <c r="DP192" i="7"/>
  <c r="DP197" i="7"/>
  <c r="DP68" i="7"/>
  <c r="DP196" i="7"/>
  <c r="DP67" i="7"/>
  <c r="DP195" i="7"/>
  <c r="DP66" i="7"/>
  <c r="DP71" i="7"/>
  <c r="DP194" i="7"/>
  <c r="DP73" i="7"/>
  <c r="DP65" i="7"/>
  <c r="DP200" i="7"/>
  <c r="DP201" i="7"/>
  <c r="DP193" i="7"/>
  <c r="DP72" i="7"/>
  <c r="DP64" i="7"/>
  <c r="DP199" i="7"/>
  <c r="DP70" i="7"/>
  <c r="AU61" i="7"/>
  <c r="BC61" i="7"/>
  <c r="BK61" i="7"/>
  <c r="BS61" i="7"/>
  <c r="CA61" i="7"/>
  <c r="AV61" i="7"/>
  <c r="BD61" i="7"/>
  <c r="BL61" i="7"/>
  <c r="BT61" i="7"/>
  <c r="CB61" i="7"/>
  <c r="BQ61" i="7"/>
  <c r="AW61" i="7"/>
  <c r="BE61" i="7"/>
  <c r="BM61" i="7"/>
  <c r="BU61" i="7"/>
  <c r="CC61" i="7"/>
  <c r="BY61" i="7"/>
  <c r="AX61" i="7"/>
  <c r="BF61" i="7"/>
  <c r="BN61" i="7"/>
  <c r="BV61" i="7"/>
  <c r="AY61" i="7"/>
  <c r="BG61" i="7"/>
  <c r="BO61" i="7"/>
  <c r="BW61" i="7"/>
  <c r="BA61" i="7"/>
  <c r="AZ61" i="7"/>
  <c r="BH61" i="7"/>
  <c r="BP61" i="7"/>
  <c r="BX61" i="7"/>
  <c r="BB61" i="7"/>
  <c r="BJ61" i="7"/>
  <c r="BR61" i="7"/>
  <c r="BZ61" i="7"/>
  <c r="BI61" i="7"/>
  <c r="DP138" i="7"/>
  <c r="DP142" i="7"/>
  <c r="DP151" i="7"/>
  <c r="DP136" i="7"/>
  <c r="DP140" i="7"/>
  <c r="DP147" i="7"/>
  <c r="DP154" i="7"/>
  <c r="DP133" i="7"/>
  <c r="DP149" i="7"/>
  <c r="DP152" i="7"/>
  <c r="DP144" i="7"/>
  <c r="DP139" i="7"/>
  <c r="DP134" i="7"/>
  <c r="DP143" i="7"/>
  <c r="DP145" i="7"/>
  <c r="DP153" i="7"/>
  <c r="DP148" i="7"/>
  <c r="DP135" i="7"/>
  <c r="DP155" i="7"/>
  <c r="DP146" i="7"/>
  <c r="DP137" i="7"/>
  <c r="DP141" i="7"/>
  <c r="DP150" i="7"/>
  <c r="DP191" i="7"/>
  <c r="DP190" i="7"/>
  <c r="DP189" i="7"/>
  <c r="DP188" i="7"/>
  <c r="DP187" i="7"/>
  <c r="DP186" i="7"/>
  <c r="DP185" i="7"/>
  <c r="DP184" i="7"/>
  <c r="DP183" i="7"/>
  <c r="DP182" i="7"/>
  <c r="DP181" i="7"/>
  <c r="DP180" i="7"/>
  <c r="DP179" i="7"/>
  <c r="DP178" i="7"/>
  <c r="DP177" i="7"/>
  <c r="DP176" i="7"/>
  <c r="DP175" i="7"/>
  <c r="DP174" i="7"/>
  <c r="DP173" i="7"/>
  <c r="DP172" i="7"/>
  <c r="DP171" i="7"/>
  <c r="DP170" i="7"/>
  <c r="DP169" i="7"/>
  <c r="DP168" i="7"/>
  <c r="DP167" i="7"/>
  <c r="DP131" i="7"/>
  <c r="DP128" i="7"/>
  <c r="DP127" i="7"/>
  <c r="DP124" i="7"/>
  <c r="DP121" i="7"/>
  <c r="DP118" i="7"/>
  <c r="DP117" i="7"/>
  <c r="DP115" i="7"/>
  <c r="DP132" i="7"/>
  <c r="DP129" i="7"/>
  <c r="DP123" i="7"/>
  <c r="DP120" i="7"/>
  <c r="DP114" i="7"/>
  <c r="DP126" i="7"/>
  <c r="DP125" i="7"/>
  <c r="DP122" i="7"/>
  <c r="DP119" i="7"/>
  <c r="DP116" i="7"/>
  <c r="DS60" i="7"/>
  <c r="DQ60" i="7"/>
  <c r="OV60" i="7"/>
  <c r="DR60" i="7"/>
  <c r="CJ60" i="7"/>
  <c r="CS60" i="7"/>
  <c r="LA60" i="7"/>
  <c r="CP60" i="7"/>
  <c r="KZ60" i="7"/>
  <c r="CI60" i="7"/>
  <c r="LI60" i="7"/>
  <c r="LN60" i="7"/>
  <c r="LG60" i="7"/>
  <c r="LP60" i="7"/>
  <c r="CO60" i="7"/>
  <c r="LB60" i="7"/>
  <c r="LC60" i="7"/>
  <c r="LH60" i="7"/>
  <c r="LM60" i="7"/>
  <c r="CN60" i="7"/>
  <c r="CG60" i="7"/>
  <c r="CW60" i="7"/>
  <c r="CM60" i="7"/>
  <c r="CH60" i="7"/>
  <c r="LF60" i="7"/>
  <c r="LD60" i="7"/>
  <c r="LO60" i="7"/>
  <c r="LL60" i="7"/>
  <c r="CR60" i="7"/>
  <c r="CK60" i="7"/>
  <c r="CL60" i="7"/>
  <c r="CU60" i="7"/>
  <c r="CY60" i="7"/>
  <c r="CX60" i="7"/>
  <c r="LE60" i="7"/>
  <c r="LJ60" i="7"/>
  <c r="CV60" i="7"/>
  <c r="CT60" i="7"/>
  <c r="CQ60" i="7"/>
  <c r="LK60" i="7"/>
  <c r="OR60" i="7"/>
  <c r="AB60" i="7"/>
  <c r="O60" i="7"/>
  <c r="Q60" i="7"/>
  <c r="PD60" i="7"/>
  <c r="EA60" i="7"/>
  <c r="AM60" i="7"/>
  <c r="X60" i="7"/>
  <c r="OO60" i="7"/>
  <c r="EI60" i="7"/>
  <c r="EF60" i="7"/>
  <c r="J60" i="7"/>
  <c r="Y60" i="7"/>
  <c r="T60" i="7"/>
  <c r="PB60" i="7"/>
  <c r="DU60" i="7"/>
  <c r="DX60" i="7"/>
  <c r="AH60" i="7"/>
  <c r="M60" i="7"/>
  <c r="AF60" i="7"/>
  <c r="PA60" i="7"/>
  <c r="OW60" i="7"/>
  <c r="EE60" i="7"/>
  <c r="DT60" i="7"/>
  <c r="DV60" i="7"/>
  <c r="EG60" i="7"/>
  <c r="ED60" i="7"/>
  <c r="DW60" i="7"/>
  <c r="EB60" i="7"/>
  <c r="EC60" i="7"/>
  <c r="DY60" i="7"/>
  <c r="EJ60" i="7"/>
  <c r="DZ60" i="7"/>
  <c r="EH60" i="7"/>
  <c r="V60" i="7"/>
  <c r="L60" i="7"/>
  <c r="AL60" i="7"/>
  <c r="AA60" i="7"/>
  <c r="OT60" i="7"/>
  <c r="AC60" i="7"/>
  <c r="W60" i="7"/>
  <c r="ON60" i="7"/>
  <c r="AE60" i="7"/>
  <c r="AD60" i="7"/>
  <c r="U60" i="7"/>
  <c r="P60" i="7"/>
  <c r="S60" i="7"/>
  <c r="PC60" i="7"/>
  <c r="OU60" i="7"/>
  <c r="OS60" i="7"/>
  <c r="AI60" i="7"/>
  <c r="N60" i="7"/>
  <c r="AO60" i="7"/>
  <c r="AR60" i="7"/>
  <c r="K60" i="7"/>
  <c r="OZ60" i="7"/>
  <c r="PE60" i="7"/>
  <c r="OQ60" i="7"/>
  <c r="R60" i="7"/>
  <c r="AQ60" i="7"/>
  <c r="AK60" i="7"/>
  <c r="AN60" i="7"/>
  <c r="OY60" i="7"/>
  <c r="OX60" i="7"/>
  <c r="AP60" i="7"/>
  <c r="Z60" i="7"/>
  <c r="AG60" i="7"/>
  <c r="AJ60" i="7"/>
  <c r="OP60" i="7"/>
  <c r="DQ61" i="7"/>
  <c r="LW60" i="7"/>
  <c r="LV22" i="7"/>
  <c r="LX22" i="7"/>
  <c r="FV19" i="4"/>
  <c r="DP61" i="7"/>
  <c r="DP57" i="7"/>
  <c r="DP53" i="7"/>
  <c r="DP49" i="7"/>
  <c r="DP45" i="7"/>
  <c r="DP41" i="7"/>
  <c r="DP37" i="7"/>
  <c r="DP33" i="7"/>
  <c r="DP29" i="7"/>
  <c r="DP25" i="7"/>
  <c r="DP62" i="7"/>
  <c r="DP58" i="7"/>
  <c r="DP54" i="7"/>
  <c r="DP50" i="7"/>
  <c r="DP46" i="7"/>
  <c r="DP42" i="7"/>
  <c r="DP38" i="7"/>
  <c r="DP34" i="7"/>
  <c r="DP30" i="7"/>
  <c r="DP26" i="7"/>
  <c r="DP63" i="7"/>
  <c r="DP60" i="7"/>
  <c r="DP59" i="7"/>
  <c r="DP56" i="7"/>
  <c r="DP55" i="7"/>
  <c r="DP52" i="7"/>
  <c r="DP51" i="7"/>
  <c r="DP48" i="7"/>
  <c r="DP47" i="7"/>
  <c r="DP44" i="7"/>
  <c r="DP43" i="7"/>
  <c r="DP40" i="7"/>
  <c r="DP39" i="7"/>
  <c r="DP36" i="7"/>
  <c r="DP35" i="7"/>
  <c r="DP32" i="7"/>
  <c r="DP31" i="7"/>
  <c r="DP28" i="7"/>
  <c r="DP27" i="7"/>
  <c r="DP24" i="7"/>
  <c r="DP23" i="7"/>
  <c r="PV60" i="7"/>
  <c r="JV60" i="7"/>
  <c r="E62" i="7"/>
  <c r="K7" i="4"/>
  <c r="L7" i="4" s="1"/>
  <c r="M7" i="4" s="1"/>
  <c r="N7" i="4" s="1"/>
  <c r="O7" i="4" s="1"/>
  <c r="P7" i="4" s="1"/>
  <c r="Q7" i="4" s="1"/>
  <c r="R7" i="4" s="1"/>
  <c r="S7" i="4" s="1"/>
  <c r="T7" i="4" s="1"/>
  <c r="U7" i="4" s="1"/>
  <c r="V7" i="4" s="1"/>
  <c r="W7" i="4" s="1"/>
  <c r="X7" i="4" s="1"/>
  <c r="Y7" i="4" s="1"/>
  <c r="Z7" i="4" s="1"/>
  <c r="AA7" i="4" s="1"/>
  <c r="AB7" i="4" s="1"/>
  <c r="AC7" i="4" s="1"/>
  <c r="AD7" i="4" s="1"/>
  <c r="AE7" i="4" s="1"/>
  <c r="AF7" i="4" s="1"/>
  <c r="AG7" i="4" s="1"/>
  <c r="DZ7" i="4"/>
  <c r="LU113" i="7" s="1"/>
  <c r="ED7" i="4"/>
  <c r="LY113" i="7" s="1"/>
  <c r="OM62" i="7" l="1"/>
  <c r="OL62" i="7"/>
  <c r="LX192" i="7"/>
  <c r="LX193" i="7"/>
  <c r="LX194" i="7"/>
  <c r="LX195" i="7"/>
  <c r="LX196" i="7"/>
  <c r="LX197" i="7"/>
  <c r="LX198" i="7"/>
  <c r="LX199" i="7"/>
  <c r="LX200" i="7"/>
  <c r="LX201" i="7"/>
  <c r="LV192" i="7"/>
  <c r="LV193" i="7"/>
  <c r="LV194" i="7"/>
  <c r="LV195" i="7"/>
  <c r="LV196" i="7"/>
  <c r="LV197" i="7"/>
  <c r="LV198" i="7"/>
  <c r="LV199" i="7"/>
  <c r="LV200" i="7"/>
  <c r="LV201" i="7"/>
  <c r="LX156" i="7"/>
  <c r="LX157" i="7"/>
  <c r="LX158" i="7"/>
  <c r="LX159" i="7"/>
  <c r="LX160" i="7"/>
  <c r="LX161" i="7"/>
  <c r="LX162" i="7"/>
  <c r="LX163" i="7"/>
  <c r="LX164" i="7"/>
  <c r="LX165" i="7"/>
  <c r="LV156" i="7"/>
  <c r="LV157" i="7"/>
  <c r="LV158" i="7"/>
  <c r="LV159" i="7"/>
  <c r="LV160" i="7"/>
  <c r="LV161" i="7"/>
  <c r="LV162" i="7"/>
  <c r="LV163" i="7"/>
  <c r="LV164" i="7"/>
  <c r="LV165" i="7"/>
  <c r="AZ62" i="7"/>
  <c r="BH62" i="7"/>
  <c r="BP62" i="7"/>
  <c r="BX62" i="7"/>
  <c r="BN62" i="7"/>
  <c r="BA62" i="7"/>
  <c r="BI62" i="7"/>
  <c r="BQ62" i="7"/>
  <c r="BY62" i="7"/>
  <c r="BB62" i="7"/>
  <c r="BJ62" i="7"/>
  <c r="BR62" i="7"/>
  <c r="BZ62" i="7"/>
  <c r="AU62" i="7"/>
  <c r="BC62" i="7"/>
  <c r="BK62" i="7"/>
  <c r="BS62" i="7"/>
  <c r="CA62" i="7"/>
  <c r="AX62" i="7"/>
  <c r="AV62" i="7"/>
  <c r="BD62" i="7"/>
  <c r="BL62" i="7"/>
  <c r="BT62" i="7"/>
  <c r="CB62" i="7"/>
  <c r="BV62" i="7"/>
  <c r="AW62" i="7"/>
  <c r="BE62" i="7"/>
  <c r="BM62" i="7"/>
  <c r="BU62" i="7"/>
  <c r="CC62" i="7"/>
  <c r="AY62" i="7"/>
  <c r="BG62" i="7"/>
  <c r="BO62" i="7"/>
  <c r="BW62" i="7"/>
  <c r="BF62" i="7"/>
  <c r="LV180" i="7"/>
  <c r="LV183" i="7"/>
  <c r="LV167" i="7"/>
  <c r="LV189" i="7"/>
  <c r="LV187" i="7"/>
  <c r="LV191" i="7"/>
  <c r="LV171" i="7"/>
  <c r="LV174" i="7"/>
  <c r="LV184" i="7"/>
  <c r="LV182" i="7"/>
  <c r="LV168" i="7"/>
  <c r="LV190" i="7"/>
  <c r="LV131" i="7"/>
  <c r="LV170" i="7"/>
  <c r="LV177" i="7"/>
  <c r="LV181" i="7"/>
  <c r="LV176" i="7"/>
  <c r="LV172" i="7"/>
  <c r="LV179" i="7"/>
  <c r="LV178" i="7"/>
  <c r="LV173" i="7"/>
  <c r="LV185" i="7"/>
  <c r="LV186" i="7"/>
  <c r="LV188" i="7"/>
  <c r="LV169" i="7"/>
  <c r="LV175" i="7"/>
  <c r="LX187" i="7"/>
  <c r="LX175" i="7"/>
  <c r="LX182" i="7"/>
  <c r="LX167" i="7"/>
  <c r="LX180" i="7"/>
  <c r="LX168" i="7"/>
  <c r="LX170" i="7"/>
  <c r="LX169" i="7"/>
  <c r="LX174" i="7"/>
  <c r="LX181" i="7"/>
  <c r="LX183" i="7"/>
  <c r="LX191" i="7"/>
  <c r="LX173" i="7"/>
  <c r="LX189" i="7"/>
  <c r="LX186" i="7"/>
  <c r="LX176" i="7"/>
  <c r="LX179" i="7"/>
  <c r="LX190" i="7"/>
  <c r="LX177" i="7"/>
  <c r="LX188" i="7"/>
  <c r="LX131" i="7"/>
  <c r="LX178" i="7"/>
  <c r="LX171" i="7"/>
  <c r="LX184" i="7"/>
  <c r="LX185" i="7"/>
  <c r="LX172" i="7"/>
  <c r="LX120" i="7"/>
  <c r="LX122" i="7"/>
  <c r="LX121" i="7"/>
  <c r="LX119" i="7"/>
  <c r="LX123" i="7"/>
  <c r="LX114" i="7"/>
  <c r="LX116" i="7"/>
  <c r="LX117" i="7"/>
  <c r="LX118" i="7"/>
  <c r="LX115" i="7"/>
  <c r="LX124" i="7"/>
  <c r="LX125" i="7"/>
  <c r="LX126" i="7"/>
  <c r="LX127" i="7"/>
  <c r="LX128" i="7"/>
  <c r="LX129" i="7"/>
  <c r="LX132" i="7"/>
  <c r="LX133" i="7"/>
  <c r="LX134" i="7"/>
  <c r="LX135" i="7"/>
  <c r="LX136" i="7"/>
  <c r="LX137" i="7"/>
  <c r="LX138" i="7"/>
  <c r="LX139" i="7"/>
  <c r="LX140" i="7"/>
  <c r="LX141" i="7"/>
  <c r="LX142" i="7"/>
  <c r="LX143" i="7"/>
  <c r="LX144" i="7"/>
  <c r="LX145" i="7"/>
  <c r="LX146" i="7"/>
  <c r="LX147" i="7"/>
  <c r="LX148" i="7"/>
  <c r="LX149" i="7"/>
  <c r="LX150" i="7"/>
  <c r="LX151" i="7"/>
  <c r="LX152" i="7"/>
  <c r="LX153" i="7"/>
  <c r="LX154" i="7"/>
  <c r="LX155" i="7"/>
  <c r="LV121" i="7"/>
  <c r="LV120" i="7"/>
  <c r="LV114" i="7"/>
  <c r="LV122" i="7"/>
  <c r="LV117" i="7"/>
  <c r="LV115" i="7"/>
  <c r="LV119" i="7"/>
  <c r="LV116" i="7"/>
  <c r="LV123" i="7"/>
  <c r="LV118" i="7"/>
  <c r="LV124" i="7"/>
  <c r="LV125" i="7"/>
  <c r="LV126" i="7"/>
  <c r="LV127" i="7"/>
  <c r="LV128" i="7"/>
  <c r="LV129" i="7"/>
  <c r="LV132" i="7"/>
  <c r="LV133" i="7"/>
  <c r="LV134" i="7"/>
  <c r="LV135" i="7"/>
  <c r="LV136" i="7"/>
  <c r="LV137" i="7"/>
  <c r="LV138" i="7"/>
  <c r="LV139" i="7"/>
  <c r="LV140" i="7"/>
  <c r="LV141" i="7"/>
  <c r="LV142" i="7"/>
  <c r="LV143" i="7"/>
  <c r="LV144" i="7"/>
  <c r="LV145" i="7"/>
  <c r="LV146" i="7"/>
  <c r="LV147" i="7"/>
  <c r="LV148" i="7"/>
  <c r="LV149" i="7"/>
  <c r="LV150" i="7"/>
  <c r="LV151" i="7"/>
  <c r="LV152" i="7"/>
  <c r="LV153" i="7"/>
  <c r="LV154" i="7"/>
  <c r="LV155" i="7"/>
  <c r="DR61" i="7"/>
  <c r="DS61" i="7"/>
  <c r="CF61" i="7"/>
  <c r="CH61" i="7"/>
  <c r="CX61" i="7"/>
  <c r="CU61" i="7"/>
  <c r="CZ61" i="7"/>
  <c r="CG61" i="7"/>
  <c r="LD61" i="7"/>
  <c r="LF61" i="7"/>
  <c r="LK61" i="7"/>
  <c r="CI61" i="7"/>
  <c r="LA61" i="7"/>
  <c r="KZ61" i="7"/>
  <c r="LG61" i="7"/>
  <c r="LN61" i="7"/>
  <c r="CP61" i="7"/>
  <c r="CJ61" i="7"/>
  <c r="CN61" i="7"/>
  <c r="LJ61" i="7"/>
  <c r="CT61" i="7"/>
  <c r="CQ61" i="7"/>
  <c r="CR61" i="7"/>
  <c r="CS61" i="7"/>
  <c r="LC61" i="7"/>
  <c r="CV61" i="7"/>
  <c r="LI61" i="7"/>
  <c r="LP61" i="7"/>
  <c r="LM61" i="7"/>
  <c r="CL61" i="7"/>
  <c r="CY61" i="7"/>
  <c r="LB61" i="7"/>
  <c r="CW61" i="7"/>
  <c r="LH61" i="7"/>
  <c r="LO61" i="7"/>
  <c r="CM61" i="7"/>
  <c r="CK61" i="7"/>
  <c r="CO61" i="7"/>
  <c r="LE61" i="7"/>
  <c r="LL61" i="7"/>
  <c r="ON61" i="7"/>
  <c r="X61" i="7"/>
  <c r="OO61" i="7"/>
  <c r="OT61" i="7"/>
  <c r="AJ61" i="7"/>
  <c r="AH61" i="7"/>
  <c r="L61" i="7"/>
  <c r="R61" i="7"/>
  <c r="PE61" i="7"/>
  <c r="AP61" i="7"/>
  <c r="O61" i="7"/>
  <c r="PA61" i="7"/>
  <c r="P61" i="7"/>
  <c r="AM61" i="7"/>
  <c r="OY61" i="7"/>
  <c r="EH61" i="7"/>
  <c r="Q61" i="7"/>
  <c r="Y61" i="7"/>
  <c r="AR61" i="7"/>
  <c r="K61" i="7"/>
  <c r="N61" i="7"/>
  <c r="OX61" i="7"/>
  <c r="OV61" i="7"/>
  <c r="DY61" i="7"/>
  <c r="DU61" i="7"/>
  <c r="DX61" i="7"/>
  <c r="EJ61" i="7"/>
  <c r="DW61" i="7"/>
  <c r="EG61" i="7"/>
  <c r="AF61" i="7"/>
  <c r="M61" i="7"/>
  <c r="T61" i="7"/>
  <c r="S61" i="7"/>
  <c r="V61" i="7"/>
  <c r="OQ61" i="7"/>
  <c r="PB61" i="7"/>
  <c r="EC61" i="7"/>
  <c r="ED61" i="7"/>
  <c r="DV61" i="7"/>
  <c r="DT61" i="7"/>
  <c r="DZ61" i="7"/>
  <c r="EI61" i="7"/>
  <c r="EA61" i="7"/>
  <c r="EK61" i="7"/>
  <c r="EE61" i="7"/>
  <c r="EB61" i="7"/>
  <c r="EF61" i="7"/>
  <c r="AH7" i="4"/>
  <c r="AI7" i="4" s="1"/>
  <c r="AJ7" i="4" s="1"/>
  <c r="AK7" i="4" s="1"/>
  <c r="AL7" i="4" s="1"/>
  <c r="AM7" i="4" s="1"/>
  <c r="AN7" i="4" s="1"/>
  <c r="AO61" i="7"/>
  <c r="AG61" i="7"/>
  <c r="AN61" i="7"/>
  <c r="AQ61" i="7"/>
  <c r="PF61" i="7"/>
  <c r="OR61" i="7"/>
  <c r="OS61" i="7"/>
  <c r="AL61" i="7"/>
  <c r="J61" i="7"/>
  <c r="AE61" i="7"/>
  <c r="AI61" i="7"/>
  <c r="OU61" i="7"/>
  <c r="PC61" i="7"/>
  <c r="AC61" i="7"/>
  <c r="AK61" i="7"/>
  <c r="AA61" i="7"/>
  <c r="AD61" i="7"/>
  <c r="OW61" i="7"/>
  <c r="PD61" i="7"/>
  <c r="U61" i="7"/>
  <c r="AB61" i="7"/>
  <c r="W61" i="7"/>
  <c r="Z61" i="7"/>
  <c r="OP61" i="7"/>
  <c r="OZ61" i="7"/>
  <c r="DR62" i="7"/>
  <c r="JU60" i="7"/>
  <c r="LX58" i="7"/>
  <c r="LX55" i="7"/>
  <c r="LX25" i="7"/>
  <c r="LX23" i="7"/>
  <c r="LX27" i="7"/>
  <c r="LX29" i="7"/>
  <c r="LX50" i="7"/>
  <c r="LX59" i="7"/>
  <c r="LX54" i="7"/>
  <c r="LX33" i="7"/>
  <c r="LX31" i="7"/>
  <c r="LX26" i="7"/>
  <c r="LX32" i="7"/>
  <c r="LX60" i="7"/>
  <c r="LX30" i="7"/>
  <c r="LX24" i="7"/>
  <c r="LX52" i="7"/>
  <c r="LX56" i="7"/>
  <c r="LX51" i="7"/>
  <c r="LX49" i="7"/>
  <c r="LX53" i="7"/>
  <c r="LX57" i="7"/>
  <c r="LX61" i="7"/>
  <c r="LX28" i="7"/>
  <c r="LX48" i="7"/>
  <c r="LX43" i="7"/>
  <c r="LX37" i="7"/>
  <c r="LX40" i="7"/>
  <c r="LX38" i="7"/>
  <c r="LX34" i="7"/>
  <c r="LX46" i="7"/>
  <c r="LX39" i="7"/>
  <c r="LX45" i="7"/>
  <c r="LX44" i="7"/>
  <c r="LX35" i="7"/>
  <c r="LX36" i="7"/>
  <c r="LX42" i="7"/>
  <c r="LX41" i="7"/>
  <c r="LX47" i="7"/>
  <c r="LV58" i="7"/>
  <c r="LV55" i="7"/>
  <c r="LV50" i="7"/>
  <c r="LV54" i="7"/>
  <c r="LV23" i="7"/>
  <c r="LV27" i="7"/>
  <c r="LV51" i="7"/>
  <c r="LV59" i="7"/>
  <c r="LV30" i="7"/>
  <c r="LV29" i="7"/>
  <c r="LV53" i="7"/>
  <c r="LV61" i="7"/>
  <c r="LV52" i="7"/>
  <c r="LV26" i="7"/>
  <c r="LV47" i="7"/>
  <c r="LV56" i="7"/>
  <c r="LV31" i="7"/>
  <c r="LV46" i="7"/>
  <c r="LV25" i="7"/>
  <c r="LV28" i="7"/>
  <c r="LV48" i="7"/>
  <c r="LV60" i="7"/>
  <c r="LV24" i="7"/>
  <c r="LV49" i="7"/>
  <c r="LV57" i="7"/>
  <c r="LV38" i="7"/>
  <c r="LV32" i="7"/>
  <c r="LV36" i="7"/>
  <c r="LV45" i="7"/>
  <c r="LV44" i="7"/>
  <c r="LV33" i="7"/>
  <c r="LV42" i="7"/>
  <c r="LV41" i="7"/>
  <c r="LV39" i="7"/>
  <c r="LV34" i="7"/>
  <c r="LV35" i="7"/>
  <c r="LV43" i="7"/>
  <c r="LV37" i="7"/>
  <c r="LV40" i="7"/>
  <c r="LW61" i="7"/>
  <c r="LU22" i="7"/>
  <c r="LY22" i="7"/>
  <c r="JW23" i="7"/>
  <c r="JW24" i="7"/>
  <c r="JW25" i="7"/>
  <c r="JW26" i="7"/>
  <c r="JW27" i="7"/>
  <c r="JW28" i="7"/>
  <c r="JW29" i="7"/>
  <c r="JW31" i="7"/>
  <c r="JW30" i="7"/>
  <c r="JW32" i="7"/>
  <c r="JW33" i="7"/>
  <c r="JW34" i="7"/>
  <c r="JW35" i="7"/>
  <c r="JW36" i="7"/>
  <c r="JW37" i="7"/>
  <c r="JW38" i="7"/>
  <c r="JW39" i="7"/>
  <c r="JW40" i="7"/>
  <c r="JW41" i="7"/>
  <c r="JW42" i="7"/>
  <c r="JW48" i="7"/>
  <c r="JW49" i="7"/>
  <c r="JW50" i="7"/>
  <c r="JW52" i="7"/>
  <c r="JW51" i="7"/>
  <c r="JW53" i="7"/>
  <c r="JW55" i="7"/>
  <c r="JW54" i="7"/>
  <c r="JW43" i="7"/>
  <c r="JW46" i="7"/>
  <c r="JW45" i="7"/>
  <c r="JW47" i="7"/>
  <c r="JW44" i="7"/>
  <c r="JW56" i="7"/>
  <c r="JW57" i="7"/>
  <c r="JW58" i="7"/>
  <c r="JW59" i="7"/>
  <c r="JU23" i="7"/>
  <c r="JU24" i="7"/>
  <c r="JU25" i="7"/>
  <c r="JU26" i="7"/>
  <c r="JU27" i="7"/>
  <c r="JU28" i="7"/>
  <c r="JU29" i="7"/>
  <c r="JU30" i="7"/>
  <c r="JU32" i="7"/>
  <c r="JU31" i="7"/>
  <c r="JU33" i="7"/>
  <c r="JU34" i="7"/>
  <c r="JU35" i="7"/>
  <c r="JU37" i="7"/>
  <c r="JU36" i="7"/>
  <c r="JU38" i="7"/>
  <c r="JU39" i="7"/>
  <c r="JU40" i="7"/>
  <c r="JU48" i="7"/>
  <c r="JU47" i="7"/>
  <c r="JU46" i="7"/>
  <c r="JU50" i="7"/>
  <c r="JU49" i="7"/>
  <c r="JU51" i="7"/>
  <c r="JU52" i="7"/>
  <c r="JU43" i="7"/>
  <c r="JU45" i="7"/>
  <c r="JU41" i="7"/>
  <c r="JU44" i="7"/>
  <c r="JU42" i="7"/>
  <c r="JU53" i="7"/>
  <c r="JU54" i="7"/>
  <c r="JU55" i="7"/>
  <c r="JU56" i="7"/>
  <c r="JU57" i="7"/>
  <c r="JU58" i="7"/>
  <c r="JU59" i="7"/>
  <c r="JW60" i="7"/>
  <c r="FW19" i="4"/>
  <c r="E63" i="7"/>
  <c r="JU61" i="7"/>
  <c r="JW61" i="7"/>
  <c r="PV61" i="7"/>
  <c r="JV61" i="7"/>
  <c r="EE7" i="4"/>
  <c r="LZ113" i="7" s="1"/>
  <c r="DY7" i="4"/>
  <c r="LT113" i="7" s="1"/>
  <c r="E64" i="7" l="1"/>
  <c r="OL63" i="7"/>
  <c r="OM63" i="7"/>
  <c r="LY192" i="7"/>
  <c r="LY193" i="7"/>
  <c r="LY194" i="7"/>
  <c r="LY195" i="7"/>
  <c r="LY196" i="7"/>
  <c r="LY197" i="7"/>
  <c r="LY198" i="7"/>
  <c r="LY199" i="7"/>
  <c r="LY200" i="7"/>
  <c r="LY201" i="7"/>
  <c r="LU192" i="7"/>
  <c r="LU193" i="7"/>
  <c r="LU194" i="7"/>
  <c r="LU195" i="7"/>
  <c r="LU196" i="7"/>
  <c r="LU197" i="7"/>
  <c r="LU198" i="7"/>
  <c r="LU199" i="7"/>
  <c r="LU200" i="7"/>
  <c r="LU201" i="7"/>
  <c r="LU156" i="7"/>
  <c r="LU157" i="7"/>
  <c r="LU158" i="7"/>
  <c r="LU159" i="7"/>
  <c r="LU160" i="7"/>
  <c r="LU161" i="7"/>
  <c r="LU162" i="7"/>
  <c r="LU163" i="7"/>
  <c r="LU164" i="7"/>
  <c r="LU165" i="7"/>
  <c r="LY156" i="7"/>
  <c r="LY157" i="7"/>
  <c r="LY158" i="7"/>
  <c r="LY159" i="7"/>
  <c r="LY160" i="7"/>
  <c r="LY161" i="7"/>
  <c r="LY162" i="7"/>
  <c r="LY163" i="7"/>
  <c r="LY164" i="7"/>
  <c r="LY165" i="7"/>
  <c r="PJ64" i="7"/>
  <c r="PB64" i="7"/>
  <c r="OT64" i="7"/>
  <c r="LX64" i="7"/>
  <c r="LP64" i="7"/>
  <c r="LH64" i="7"/>
  <c r="KZ64" i="7"/>
  <c r="KQ64" i="7"/>
  <c r="KI64" i="7"/>
  <c r="KA64" i="7"/>
  <c r="JS64" i="7"/>
  <c r="EI64" i="7"/>
  <c r="EA64" i="7"/>
  <c r="DS64" i="7"/>
  <c r="DB64" i="7"/>
  <c r="CT64" i="7"/>
  <c r="CL64" i="7"/>
  <c r="CC64" i="7"/>
  <c r="BU64" i="7"/>
  <c r="BM64" i="7"/>
  <c r="BE64" i="7"/>
  <c r="AW64" i="7"/>
  <c r="AN64" i="7"/>
  <c r="AF64" i="7"/>
  <c r="X64" i="7"/>
  <c r="P64" i="7"/>
  <c r="PI64" i="7"/>
  <c r="PA64" i="7"/>
  <c r="OS64" i="7"/>
  <c r="LW64" i="7"/>
  <c r="LO64" i="7"/>
  <c r="LG64" i="7"/>
  <c r="KP64" i="7"/>
  <c r="KH64" i="7"/>
  <c r="JZ64" i="7"/>
  <c r="JR64" i="7"/>
  <c r="PH64" i="7"/>
  <c r="OZ64" i="7"/>
  <c r="OR64" i="7"/>
  <c r="OI64" i="7"/>
  <c r="LV64" i="7"/>
  <c r="LN64" i="7"/>
  <c r="LF64" i="7"/>
  <c r="KW64" i="7"/>
  <c r="KO64" i="7"/>
  <c r="KG64" i="7"/>
  <c r="JY64" i="7"/>
  <c r="JQ64" i="7"/>
  <c r="EO64" i="7"/>
  <c r="EG64" i="7"/>
  <c r="DY64" i="7"/>
  <c r="DQ64" i="7"/>
  <c r="CZ64" i="7"/>
  <c r="CR64" i="7"/>
  <c r="CJ64" i="7"/>
  <c r="CA64" i="7"/>
  <c r="BS64" i="7"/>
  <c r="BK64" i="7"/>
  <c r="BC64" i="7"/>
  <c r="AU64" i="7"/>
  <c r="AL64" i="7"/>
  <c r="AD64" i="7"/>
  <c r="V64" i="7"/>
  <c r="N64" i="7"/>
  <c r="CQ64" i="7"/>
  <c r="CI64" i="7"/>
  <c r="BR64" i="7"/>
  <c r="BB64" i="7"/>
  <c r="AK64" i="7"/>
  <c r="AC64" i="7"/>
  <c r="U64" i="7"/>
  <c r="M64" i="7"/>
  <c r="S64" i="7"/>
  <c r="PG64" i="7"/>
  <c r="OY64" i="7"/>
  <c r="OQ64" i="7"/>
  <c r="LU64" i="7"/>
  <c r="LM64" i="7"/>
  <c r="LE64" i="7"/>
  <c r="KV64" i="7"/>
  <c r="KN64" i="7"/>
  <c r="KF64" i="7"/>
  <c r="JX64" i="7"/>
  <c r="JP64" i="7"/>
  <c r="EN64" i="7"/>
  <c r="EF64" i="7"/>
  <c r="DX64" i="7"/>
  <c r="CY64" i="7"/>
  <c r="BZ64" i="7"/>
  <c r="BJ64" i="7"/>
  <c r="PF64" i="7"/>
  <c r="OX64" i="7"/>
  <c r="OP64" i="7"/>
  <c r="LL64" i="7"/>
  <c r="LD64" i="7"/>
  <c r="KU64" i="7"/>
  <c r="KM64" i="7"/>
  <c r="KE64" i="7"/>
  <c r="JW64" i="7"/>
  <c r="JO64" i="7"/>
  <c r="EM64" i="7"/>
  <c r="EE64" i="7"/>
  <c r="DW64" i="7"/>
  <c r="CX64" i="7"/>
  <c r="CP64" i="7"/>
  <c r="CH64" i="7"/>
  <c r="BY64" i="7"/>
  <c r="BQ64" i="7"/>
  <c r="BI64" i="7"/>
  <c r="BA64" i="7"/>
  <c r="AR64" i="7"/>
  <c r="AJ64" i="7"/>
  <c r="AB64" i="7"/>
  <c r="T64" i="7"/>
  <c r="L64" i="7"/>
  <c r="LK64" i="7"/>
  <c r="LC64" i="7"/>
  <c r="KT64" i="7"/>
  <c r="KL64" i="7"/>
  <c r="KD64" i="7"/>
  <c r="JV64" i="7"/>
  <c r="EL64" i="7"/>
  <c r="ED64" i="7"/>
  <c r="DV64" i="7"/>
  <c r="CW64" i="7"/>
  <c r="CO64" i="7"/>
  <c r="CG64" i="7"/>
  <c r="BX64" i="7"/>
  <c r="BP64" i="7"/>
  <c r="BH64" i="7"/>
  <c r="AZ64" i="7"/>
  <c r="AQ64" i="7"/>
  <c r="AI64" i="7"/>
  <c r="AA64" i="7"/>
  <c r="K64" i="7"/>
  <c r="PV64" i="7"/>
  <c r="PE64" i="7"/>
  <c r="OW64" i="7"/>
  <c r="OO64" i="7"/>
  <c r="PC64" i="7"/>
  <c r="PD64" i="7"/>
  <c r="OV64" i="7"/>
  <c r="ON64" i="7"/>
  <c r="LJ64" i="7"/>
  <c r="LB64" i="7"/>
  <c r="KS64" i="7"/>
  <c r="KK64" i="7"/>
  <c r="KC64" i="7"/>
  <c r="JU64" i="7"/>
  <c r="EK64" i="7"/>
  <c r="EC64" i="7"/>
  <c r="DU64" i="7"/>
  <c r="DD64" i="7"/>
  <c r="CV64" i="7"/>
  <c r="CN64" i="7"/>
  <c r="CF64" i="7"/>
  <c r="BW64" i="7"/>
  <c r="BO64" i="7"/>
  <c r="BG64" i="7"/>
  <c r="AY64" i="7"/>
  <c r="AP64" i="7"/>
  <c r="AH64" i="7"/>
  <c r="Z64" i="7"/>
  <c r="R64" i="7"/>
  <c r="J64" i="7"/>
  <c r="OU64" i="7"/>
  <c r="EB64" i="7"/>
  <c r="DA64" i="7"/>
  <c r="BT64" i="7"/>
  <c r="AO64" i="7"/>
  <c r="AG64" i="7"/>
  <c r="DC64" i="7"/>
  <c r="O64" i="7"/>
  <c r="LI64" i="7"/>
  <c r="DZ64" i="7"/>
  <c r="CU64" i="7"/>
  <c r="BN64" i="7"/>
  <c r="AM64" i="7"/>
  <c r="DT64" i="7"/>
  <c r="CS64" i="7"/>
  <c r="BL64" i="7"/>
  <c r="EH64" i="7"/>
  <c r="LA64" i="7"/>
  <c r="DR64" i="7"/>
  <c r="CM64" i="7"/>
  <c r="BF64" i="7"/>
  <c r="AE64" i="7"/>
  <c r="AX64" i="7"/>
  <c r="W64" i="7"/>
  <c r="LY64" i="7"/>
  <c r="JT64" i="7"/>
  <c r="BV64" i="7"/>
  <c r="KR64" i="7"/>
  <c r="CK64" i="7"/>
  <c r="BD64" i="7"/>
  <c r="Y64" i="7"/>
  <c r="KJ64" i="7"/>
  <c r="KB64" i="7"/>
  <c r="EJ64" i="7"/>
  <c r="CB64" i="7"/>
  <c r="AV64" i="7"/>
  <c r="Q64" i="7"/>
  <c r="AW63" i="7"/>
  <c r="BE63" i="7"/>
  <c r="BM63" i="7"/>
  <c r="BU63" i="7"/>
  <c r="CC63" i="7"/>
  <c r="CA63" i="7"/>
  <c r="AX63" i="7"/>
  <c r="BF63" i="7"/>
  <c r="BN63" i="7"/>
  <c r="BV63" i="7"/>
  <c r="BC63" i="7"/>
  <c r="AY63" i="7"/>
  <c r="BG63" i="7"/>
  <c r="BO63" i="7"/>
  <c r="BW63" i="7"/>
  <c r="AZ63" i="7"/>
  <c r="BH63" i="7"/>
  <c r="BP63" i="7"/>
  <c r="BX63" i="7"/>
  <c r="BK63" i="7"/>
  <c r="BA63" i="7"/>
  <c r="BI63" i="7"/>
  <c r="BQ63" i="7"/>
  <c r="BY63" i="7"/>
  <c r="BB63" i="7"/>
  <c r="BJ63" i="7"/>
  <c r="BR63" i="7"/>
  <c r="BZ63" i="7"/>
  <c r="AU63" i="7"/>
  <c r="AV63" i="7"/>
  <c r="BD63" i="7"/>
  <c r="BL63" i="7"/>
  <c r="BT63" i="7"/>
  <c r="CB63" i="7"/>
  <c r="BS63" i="7"/>
  <c r="LY182" i="7"/>
  <c r="LY190" i="7"/>
  <c r="LY186" i="7"/>
  <c r="LY169" i="7"/>
  <c r="LY181" i="7"/>
  <c r="LY168" i="7"/>
  <c r="LY175" i="7"/>
  <c r="LY167" i="7"/>
  <c r="LY183" i="7"/>
  <c r="LY191" i="7"/>
  <c r="LY131" i="7"/>
  <c r="LY173" i="7"/>
  <c r="LY185" i="7"/>
  <c r="LY170" i="7"/>
  <c r="LY184" i="7"/>
  <c r="LY187" i="7"/>
  <c r="LY172" i="7"/>
  <c r="LY174" i="7"/>
  <c r="LY177" i="7"/>
  <c r="LY178" i="7"/>
  <c r="LY179" i="7"/>
  <c r="LY189" i="7"/>
  <c r="LY171" i="7"/>
  <c r="LY180" i="7"/>
  <c r="LY188" i="7"/>
  <c r="LY176" i="7"/>
  <c r="LU171" i="7"/>
  <c r="LU170" i="7"/>
  <c r="LU180" i="7"/>
  <c r="LU182" i="7"/>
  <c r="LU187" i="7"/>
  <c r="LU191" i="7"/>
  <c r="LU131" i="7"/>
  <c r="LU189" i="7"/>
  <c r="LU190" i="7"/>
  <c r="LU188" i="7"/>
  <c r="LU167" i="7"/>
  <c r="LU168" i="7"/>
  <c r="LU175" i="7"/>
  <c r="LU169" i="7"/>
  <c r="LU181" i="7"/>
  <c r="LU172" i="7"/>
  <c r="LU178" i="7"/>
  <c r="LU179" i="7"/>
  <c r="LU186" i="7"/>
  <c r="LU177" i="7"/>
  <c r="LU174" i="7"/>
  <c r="LU176" i="7"/>
  <c r="LU173" i="7"/>
  <c r="LU183" i="7"/>
  <c r="LU184" i="7"/>
  <c r="LU185" i="7"/>
  <c r="LV203" i="7"/>
  <c r="QC97" i="7" s="1"/>
  <c r="LY114" i="7"/>
  <c r="LY118" i="7"/>
  <c r="LY121" i="7"/>
  <c r="LY116" i="7"/>
  <c r="LY120" i="7"/>
  <c r="LY117" i="7"/>
  <c r="LY122" i="7"/>
  <c r="LY123" i="7"/>
  <c r="LY115" i="7"/>
  <c r="LY119" i="7"/>
  <c r="LY124" i="7"/>
  <c r="LY125" i="7"/>
  <c r="LY126" i="7"/>
  <c r="LY127" i="7"/>
  <c r="LY128" i="7"/>
  <c r="LY129" i="7"/>
  <c r="LY132" i="7"/>
  <c r="LY133" i="7"/>
  <c r="LY134" i="7"/>
  <c r="LY135" i="7"/>
  <c r="LY136" i="7"/>
  <c r="LY137" i="7"/>
  <c r="LY138" i="7"/>
  <c r="LY139" i="7"/>
  <c r="LY140" i="7"/>
  <c r="LY141" i="7"/>
  <c r="LY142" i="7"/>
  <c r="LY143" i="7"/>
  <c r="LY144" i="7"/>
  <c r="LY145" i="7"/>
  <c r="LY146" i="7"/>
  <c r="LY147" i="7"/>
  <c r="LY148" i="7"/>
  <c r="LY149" i="7"/>
  <c r="LY150" i="7"/>
  <c r="LY151" i="7"/>
  <c r="LY152" i="7"/>
  <c r="LY153" i="7"/>
  <c r="LY154" i="7"/>
  <c r="LY155" i="7"/>
  <c r="LX203" i="7"/>
  <c r="QE97" i="7" s="1"/>
  <c r="LU120" i="7"/>
  <c r="LU116" i="7"/>
  <c r="LU119" i="7"/>
  <c r="LU122" i="7"/>
  <c r="LU118" i="7"/>
  <c r="LU121" i="7"/>
  <c r="LU117" i="7"/>
  <c r="LU114" i="7"/>
  <c r="LU115" i="7"/>
  <c r="LU123" i="7"/>
  <c r="LU124" i="7"/>
  <c r="LU125" i="7"/>
  <c r="LU126" i="7"/>
  <c r="LU127" i="7"/>
  <c r="LU128" i="7"/>
  <c r="LU129" i="7"/>
  <c r="LU132" i="7"/>
  <c r="LU133" i="7"/>
  <c r="LU134" i="7"/>
  <c r="LU135" i="7"/>
  <c r="LU136" i="7"/>
  <c r="LU137" i="7"/>
  <c r="LU138" i="7"/>
  <c r="LU139" i="7"/>
  <c r="LU140" i="7"/>
  <c r="LU141" i="7"/>
  <c r="LU142" i="7"/>
  <c r="LU143" i="7"/>
  <c r="LU144" i="7"/>
  <c r="LU145" i="7"/>
  <c r="LU146" i="7"/>
  <c r="LU147" i="7"/>
  <c r="LU148" i="7"/>
  <c r="LU149" i="7"/>
  <c r="LU150" i="7"/>
  <c r="LU151" i="7"/>
  <c r="LU152" i="7"/>
  <c r="LU153" i="7"/>
  <c r="LU154" i="7"/>
  <c r="LU155" i="7"/>
  <c r="CF62" i="7"/>
  <c r="DS62" i="7"/>
  <c r="DQ62" i="7"/>
  <c r="CJ62" i="7"/>
  <c r="CH62" i="7"/>
  <c r="DA62" i="7"/>
  <c r="CP62" i="7"/>
  <c r="LB62" i="7"/>
  <c r="CZ62" i="7"/>
  <c r="CQ62" i="7"/>
  <c r="LG62" i="7"/>
  <c r="LI62" i="7"/>
  <c r="LM62" i="7"/>
  <c r="LN62" i="7"/>
  <c r="CO62" i="7"/>
  <c r="CT62" i="7"/>
  <c r="CM62" i="7"/>
  <c r="LD62" i="7"/>
  <c r="CS62" i="7"/>
  <c r="CX62" i="7"/>
  <c r="CV62" i="7"/>
  <c r="LE62" i="7"/>
  <c r="LL62" i="7"/>
  <c r="CK62" i="7"/>
  <c r="CW62" i="7"/>
  <c r="CI62" i="7"/>
  <c r="CY62" i="7"/>
  <c r="KZ62" i="7"/>
  <c r="LF62" i="7"/>
  <c r="LH62" i="7"/>
  <c r="LP62" i="7"/>
  <c r="LO62" i="7"/>
  <c r="CN62" i="7"/>
  <c r="CL62" i="7"/>
  <c r="LC62" i="7"/>
  <c r="LJ62" i="7"/>
  <c r="CG62" i="7"/>
  <c r="LA62" i="7"/>
  <c r="CU62" i="7"/>
  <c r="CR62" i="7"/>
  <c r="LK62" i="7"/>
  <c r="OW62" i="7"/>
  <c r="DT62" i="7"/>
  <c r="OU62" i="7"/>
  <c r="EA62" i="7"/>
  <c r="DX62" i="7"/>
  <c r="EE62" i="7"/>
  <c r="DW62" i="7"/>
  <c r="EF62" i="7"/>
  <c r="EK62" i="7"/>
  <c r="EG62" i="7"/>
  <c r="ED62" i="7"/>
  <c r="EL62" i="7"/>
  <c r="EH62" i="7"/>
  <c r="EC62" i="7"/>
  <c r="DV62" i="7"/>
  <c r="EI62" i="7"/>
  <c r="OZ62" i="7"/>
  <c r="EB62" i="7"/>
  <c r="DU62" i="7"/>
  <c r="EJ62" i="7"/>
  <c r="DY62" i="7"/>
  <c r="DZ62" i="7"/>
  <c r="AK62" i="7"/>
  <c r="AR62" i="7"/>
  <c r="Y62" i="7"/>
  <c r="AC62" i="7"/>
  <c r="J62" i="7"/>
  <c r="AJ62" i="7"/>
  <c r="OX62" i="7"/>
  <c r="AD62" i="7"/>
  <c r="OV62" i="7"/>
  <c r="Z62" i="7"/>
  <c r="DS63" i="7"/>
  <c r="PB62" i="7"/>
  <c r="PA62" i="7"/>
  <c r="PC62" i="7"/>
  <c r="AO62" i="7"/>
  <c r="T62" i="7"/>
  <c r="S62" i="7"/>
  <c r="R62" i="7"/>
  <c r="Q62" i="7"/>
  <c r="PF62" i="7"/>
  <c r="AB62" i="7"/>
  <c r="V62" i="7"/>
  <c r="AF62" i="7"/>
  <c r="N62" i="7"/>
  <c r="OR62" i="7"/>
  <c r="OT62" i="7"/>
  <c r="P62" i="7"/>
  <c r="X62" i="7"/>
  <c r="AQ62" i="7"/>
  <c r="AP62" i="7"/>
  <c r="OO62" i="7"/>
  <c r="PD62" i="7"/>
  <c r="AA62" i="7"/>
  <c r="U62" i="7"/>
  <c r="K62" i="7"/>
  <c r="OP62" i="7"/>
  <c r="AE62" i="7"/>
  <c r="AN62" i="7"/>
  <c r="AM62" i="7"/>
  <c r="AL62" i="7"/>
  <c r="PE62" i="7"/>
  <c r="PG62" i="7"/>
  <c r="OS62" i="7"/>
  <c r="AG62" i="7"/>
  <c r="L62" i="7"/>
  <c r="M62" i="7"/>
  <c r="O62" i="7"/>
  <c r="W62" i="7"/>
  <c r="AI62" i="7"/>
  <c r="AH62" i="7"/>
  <c r="OY62" i="7"/>
  <c r="OQ62" i="7"/>
  <c r="ON62" i="7"/>
  <c r="LV62" i="7"/>
  <c r="LU50" i="7"/>
  <c r="LU62" i="7"/>
  <c r="LU59" i="7"/>
  <c r="LU55" i="7"/>
  <c r="LU26" i="7"/>
  <c r="LU30" i="7"/>
  <c r="LU25" i="7"/>
  <c r="LU47" i="7"/>
  <c r="LU58" i="7"/>
  <c r="LU51" i="7"/>
  <c r="LU29" i="7"/>
  <c r="LU49" i="7"/>
  <c r="LU28" i="7"/>
  <c r="LU54" i="7"/>
  <c r="LU23" i="7"/>
  <c r="LU45" i="7"/>
  <c r="LU48" i="7"/>
  <c r="LU46" i="7"/>
  <c r="LU57" i="7"/>
  <c r="LU61" i="7"/>
  <c r="LU24" i="7"/>
  <c r="LU52" i="7"/>
  <c r="LU56" i="7"/>
  <c r="LU60" i="7"/>
  <c r="LU27" i="7"/>
  <c r="LU53" i="7"/>
  <c r="LU44" i="7"/>
  <c r="LU36" i="7"/>
  <c r="LU31" i="7"/>
  <c r="LU33" i="7"/>
  <c r="LU37" i="7"/>
  <c r="LU41" i="7"/>
  <c r="LU34" i="7"/>
  <c r="LU35" i="7"/>
  <c r="LU32" i="7"/>
  <c r="LU43" i="7"/>
  <c r="LU42" i="7"/>
  <c r="LU39" i="7"/>
  <c r="LU38" i="7"/>
  <c r="LU40" i="7"/>
  <c r="LY34" i="7"/>
  <c r="LY58" i="7"/>
  <c r="LY51" i="7"/>
  <c r="LY62" i="7"/>
  <c r="LY33" i="7"/>
  <c r="LY27" i="7"/>
  <c r="LY59" i="7"/>
  <c r="LY50" i="7"/>
  <c r="LY23" i="7"/>
  <c r="LY30" i="7"/>
  <c r="LY25" i="7"/>
  <c r="LY57" i="7"/>
  <c r="LY31" i="7"/>
  <c r="LY29" i="7"/>
  <c r="LY24" i="7"/>
  <c r="LY60" i="7"/>
  <c r="LY55" i="7"/>
  <c r="LY54" i="7"/>
  <c r="LY49" i="7"/>
  <c r="LY28" i="7"/>
  <c r="LY32" i="7"/>
  <c r="LY53" i="7"/>
  <c r="LY61" i="7"/>
  <c r="LY52" i="7"/>
  <c r="LY56" i="7"/>
  <c r="LY26" i="7"/>
  <c r="LY45" i="7"/>
  <c r="LY43" i="7"/>
  <c r="LY39" i="7"/>
  <c r="LY38" i="7"/>
  <c r="LY46" i="7"/>
  <c r="LY48" i="7"/>
  <c r="LY44" i="7"/>
  <c r="LY36" i="7"/>
  <c r="LY37" i="7"/>
  <c r="LY42" i="7"/>
  <c r="LY40" i="7"/>
  <c r="LY35" i="7"/>
  <c r="LY47" i="7"/>
  <c r="LY41" i="7"/>
  <c r="LW62" i="7"/>
  <c r="LX62" i="7"/>
  <c r="JT61" i="7"/>
  <c r="JX61" i="7"/>
  <c r="LZ22" i="7"/>
  <c r="JX23" i="7"/>
  <c r="JX24" i="7"/>
  <c r="JX25" i="7"/>
  <c r="JX26" i="7"/>
  <c r="JX27" i="7"/>
  <c r="JX28" i="7"/>
  <c r="JX29" i="7"/>
  <c r="JX30" i="7"/>
  <c r="JX31" i="7"/>
  <c r="JX32" i="7"/>
  <c r="JX33" i="7"/>
  <c r="JX34" i="7"/>
  <c r="JX35" i="7"/>
  <c r="JX36" i="7"/>
  <c r="JX37" i="7"/>
  <c r="JX39" i="7"/>
  <c r="JX38" i="7"/>
  <c r="JX40" i="7"/>
  <c r="JX41" i="7"/>
  <c r="JX42" i="7"/>
  <c r="JX43" i="7"/>
  <c r="JX49" i="7"/>
  <c r="JX50" i="7"/>
  <c r="JX51" i="7"/>
  <c r="JX52" i="7"/>
  <c r="JX53" i="7"/>
  <c r="JX54" i="7"/>
  <c r="JX55" i="7"/>
  <c r="JX46" i="7"/>
  <c r="JX47" i="7"/>
  <c r="JX45" i="7"/>
  <c r="JX56" i="7"/>
  <c r="JX48" i="7"/>
  <c r="JX44" i="7"/>
  <c r="JX57" i="7"/>
  <c r="JX59" i="7"/>
  <c r="JX58" i="7"/>
  <c r="JX60" i="7"/>
  <c r="LT22" i="7"/>
  <c r="JT23" i="7"/>
  <c r="JT24" i="7"/>
  <c r="JT25" i="7"/>
  <c r="JT26" i="7"/>
  <c r="JT27" i="7"/>
  <c r="JT28" i="7"/>
  <c r="JT29" i="7"/>
  <c r="JT30" i="7"/>
  <c r="JT31" i="7"/>
  <c r="JT32" i="7"/>
  <c r="JT33" i="7"/>
  <c r="JT34" i="7"/>
  <c r="JT35" i="7"/>
  <c r="JT36" i="7"/>
  <c r="JT37" i="7"/>
  <c r="JT39" i="7"/>
  <c r="JT38" i="7"/>
  <c r="JT48" i="7"/>
  <c r="JT45" i="7"/>
  <c r="JT49" i="7"/>
  <c r="JT46" i="7"/>
  <c r="JT47" i="7"/>
  <c r="JT50" i="7"/>
  <c r="JT52" i="7"/>
  <c r="JT51" i="7"/>
  <c r="JT43" i="7"/>
  <c r="JT40" i="7"/>
  <c r="JT42" i="7"/>
  <c r="JT41" i="7"/>
  <c r="JT44" i="7"/>
  <c r="JT53" i="7"/>
  <c r="JT54" i="7"/>
  <c r="JT55" i="7"/>
  <c r="JT56" i="7"/>
  <c r="JT57" i="7"/>
  <c r="JT58" i="7"/>
  <c r="JT59" i="7"/>
  <c r="JT60" i="7"/>
  <c r="FX19" i="4"/>
  <c r="JW62" i="7"/>
  <c r="JX62" i="7"/>
  <c r="JT62" i="7"/>
  <c r="JV62" i="7"/>
  <c r="PV62" i="7"/>
  <c r="JU62" i="7"/>
  <c r="DX7" i="4"/>
  <c r="LS113" i="7" s="1"/>
  <c r="EF7" i="4"/>
  <c r="MA113" i="7" s="1"/>
  <c r="E65" i="7" l="1"/>
  <c r="OL64" i="7"/>
  <c r="OM64" i="7"/>
  <c r="LT192" i="7"/>
  <c r="LT193" i="7"/>
  <c r="LT194" i="7"/>
  <c r="LT195" i="7"/>
  <c r="LT196" i="7"/>
  <c r="LT197" i="7"/>
  <c r="LT198" i="7"/>
  <c r="LT199" i="7"/>
  <c r="LT200" i="7"/>
  <c r="LT201" i="7"/>
  <c r="LZ192" i="7"/>
  <c r="LZ193" i="7"/>
  <c r="LZ194" i="7"/>
  <c r="LZ195" i="7"/>
  <c r="LZ196" i="7"/>
  <c r="LZ197" i="7"/>
  <c r="LZ198" i="7"/>
  <c r="LZ199" i="7"/>
  <c r="LZ200" i="7"/>
  <c r="LZ201" i="7"/>
  <c r="LZ64" i="7"/>
  <c r="LZ156" i="7"/>
  <c r="LZ157" i="7"/>
  <c r="LZ158" i="7"/>
  <c r="LZ159" i="7"/>
  <c r="LZ160" i="7"/>
  <c r="LZ161" i="7"/>
  <c r="LZ162" i="7"/>
  <c r="LZ163" i="7"/>
  <c r="LZ164" i="7"/>
  <c r="LZ165" i="7"/>
  <c r="LT64" i="7"/>
  <c r="LT156" i="7"/>
  <c r="LT157" i="7"/>
  <c r="LT158" i="7"/>
  <c r="LT159" i="7"/>
  <c r="LT160" i="7"/>
  <c r="LT161" i="7"/>
  <c r="LT162" i="7"/>
  <c r="LT163" i="7"/>
  <c r="LT164" i="7"/>
  <c r="LT165" i="7"/>
  <c r="LZ65" i="7"/>
  <c r="LT65" i="7"/>
  <c r="LT187" i="7"/>
  <c r="LT177" i="7"/>
  <c r="LT191" i="7"/>
  <c r="LT169" i="7"/>
  <c r="LT170" i="7"/>
  <c r="LT171" i="7"/>
  <c r="LT190" i="7"/>
  <c r="OT190" i="7" s="1"/>
  <c r="LT180" i="7"/>
  <c r="LT188" i="7"/>
  <c r="LT184" i="7"/>
  <c r="LT178" i="7"/>
  <c r="LT185" i="7"/>
  <c r="LT176" i="7"/>
  <c r="LT174" i="7"/>
  <c r="LT182" i="7"/>
  <c r="LT189" i="7"/>
  <c r="LT131" i="7"/>
  <c r="LT168" i="7"/>
  <c r="LT175" i="7"/>
  <c r="LT173" i="7"/>
  <c r="LT179" i="7"/>
  <c r="LT186" i="7"/>
  <c r="LT172" i="7"/>
  <c r="LT167" i="7"/>
  <c r="LT183" i="7"/>
  <c r="LT181" i="7"/>
  <c r="LZ183" i="7"/>
  <c r="LZ170" i="7"/>
  <c r="LZ188" i="7"/>
  <c r="LZ191" i="7"/>
  <c r="LZ189" i="7"/>
  <c r="LZ168" i="7"/>
  <c r="LZ177" i="7"/>
  <c r="LZ174" i="7"/>
  <c r="LZ167" i="7"/>
  <c r="LZ175" i="7"/>
  <c r="LZ185" i="7"/>
  <c r="LZ186" i="7"/>
  <c r="LZ184" i="7"/>
  <c r="LZ131" i="7"/>
  <c r="LZ180" i="7"/>
  <c r="LZ190" i="7"/>
  <c r="LZ181" i="7"/>
  <c r="LZ187" i="7"/>
  <c r="LZ172" i="7"/>
  <c r="LZ173" i="7"/>
  <c r="LZ171" i="7"/>
  <c r="LZ169" i="7"/>
  <c r="LZ176" i="7"/>
  <c r="LZ179" i="7"/>
  <c r="LZ182" i="7"/>
  <c r="LZ178" i="7"/>
  <c r="LU203" i="7"/>
  <c r="QB97" i="7" s="1"/>
  <c r="LT122" i="7"/>
  <c r="LT116" i="7"/>
  <c r="LT118" i="7"/>
  <c r="LT121" i="7"/>
  <c r="LT117" i="7"/>
  <c r="LT120" i="7"/>
  <c r="LT115" i="7"/>
  <c r="LT114" i="7"/>
  <c r="LT119" i="7"/>
  <c r="LT123" i="7"/>
  <c r="LT124" i="7"/>
  <c r="LT125" i="7"/>
  <c r="LT126" i="7"/>
  <c r="LT127" i="7"/>
  <c r="LT128" i="7"/>
  <c r="LT129" i="7"/>
  <c r="LT132" i="7"/>
  <c r="LT133" i="7"/>
  <c r="LT134" i="7"/>
  <c r="LT135" i="7"/>
  <c r="LT136" i="7"/>
  <c r="LT137" i="7"/>
  <c r="LT138" i="7"/>
  <c r="LT139" i="7"/>
  <c r="LT140" i="7"/>
  <c r="LT141" i="7"/>
  <c r="LT142" i="7"/>
  <c r="LT143" i="7"/>
  <c r="LT144" i="7"/>
  <c r="LT145" i="7"/>
  <c r="LT146" i="7"/>
  <c r="LT147" i="7"/>
  <c r="LT148" i="7"/>
  <c r="LT149" i="7"/>
  <c r="LT150" i="7"/>
  <c r="LT151" i="7"/>
  <c r="LT152" i="7"/>
  <c r="LT153" i="7"/>
  <c r="LT154" i="7"/>
  <c r="LT155" i="7"/>
  <c r="LZ121" i="7"/>
  <c r="LZ116" i="7"/>
  <c r="LZ119" i="7"/>
  <c r="LZ123" i="7"/>
  <c r="LZ120" i="7"/>
  <c r="LZ114" i="7"/>
  <c r="LZ115" i="7"/>
  <c r="LZ117" i="7"/>
  <c r="LZ122" i="7"/>
  <c r="LZ118" i="7"/>
  <c r="LZ124" i="7"/>
  <c r="LZ125" i="7"/>
  <c r="LZ126" i="7"/>
  <c r="LZ127" i="7"/>
  <c r="LZ128" i="7"/>
  <c r="LZ129" i="7"/>
  <c r="LZ132" i="7"/>
  <c r="LZ133" i="7"/>
  <c r="LZ134" i="7"/>
  <c r="LZ135" i="7"/>
  <c r="LZ136" i="7"/>
  <c r="LZ137" i="7"/>
  <c r="LZ138" i="7"/>
  <c r="LZ139" i="7"/>
  <c r="LZ140" i="7"/>
  <c r="LZ141" i="7"/>
  <c r="LZ142" i="7"/>
  <c r="LZ143" i="7"/>
  <c r="LZ144" i="7"/>
  <c r="LZ145" i="7"/>
  <c r="LZ146" i="7"/>
  <c r="LZ147" i="7"/>
  <c r="LZ148" i="7"/>
  <c r="LZ149" i="7"/>
  <c r="LZ150" i="7"/>
  <c r="LZ151" i="7"/>
  <c r="LZ152" i="7"/>
  <c r="LZ153" i="7"/>
  <c r="LZ154" i="7"/>
  <c r="LZ155" i="7"/>
  <c r="LY203" i="7"/>
  <c r="QF97" i="7" s="1"/>
  <c r="DQ63" i="7"/>
  <c r="CF63" i="7"/>
  <c r="DR63" i="7"/>
  <c r="CM63" i="7"/>
  <c r="CR63" i="7"/>
  <c r="LB63" i="7"/>
  <c r="LC63" i="7"/>
  <c r="CL63" i="7"/>
  <c r="CW63" i="7"/>
  <c r="LH63" i="7"/>
  <c r="LG63" i="7"/>
  <c r="LK63" i="7"/>
  <c r="LL63" i="7"/>
  <c r="CU63" i="7"/>
  <c r="CZ63" i="7"/>
  <c r="CH63" i="7"/>
  <c r="KZ63" i="7"/>
  <c r="LI63" i="7"/>
  <c r="LM63" i="7"/>
  <c r="CI63" i="7"/>
  <c r="CN63" i="7"/>
  <c r="DA63" i="7"/>
  <c r="CG63" i="7"/>
  <c r="LD63" i="7"/>
  <c r="LP63" i="7"/>
  <c r="CQ63" i="7"/>
  <c r="LA63" i="7"/>
  <c r="CV63" i="7"/>
  <c r="CK63" i="7"/>
  <c r="CO63" i="7"/>
  <c r="CT63" i="7"/>
  <c r="CP63" i="7"/>
  <c r="LE63" i="7"/>
  <c r="LN63" i="7"/>
  <c r="CJ63" i="7"/>
  <c r="CS63" i="7"/>
  <c r="DB63" i="7"/>
  <c r="LO63" i="7"/>
  <c r="CY63" i="7"/>
  <c r="CX63" i="7"/>
  <c r="LF63" i="7"/>
  <c r="LJ63" i="7"/>
  <c r="EG63" i="7"/>
  <c r="EC63" i="7"/>
  <c r="DY63" i="7"/>
  <c r="EB63" i="7"/>
  <c r="DW63" i="7"/>
  <c r="EM63" i="7"/>
  <c r="EJ63" i="7"/>
  <c r="EK63" i="7"/>
  <c r="DT63" i="7"/>
  <c r="DV63" i="7"/>
  <c r="EL63" i="7"/>
  <c r="DX63" i="7"/>
  <c r="ED63" i="7"/>
  <c r="DZ63" i="7"/>
  <c r="EI63" i="7"/>
  <c r="EE63" i="7"/>
  <c r="DU63" i="7"/>
  <c r="EF63" i="7"/>
  <c r="EH63" i="7"/>
  <c r="EA63" i="7"/>
  <c r="K63" i="7"/>
  <c r="R63" i="7"/>
  <c r="OR63" i="7"/>
  <c r="PG63" i="7"/>
  <c r="AO63" i="7"/>
  <c r="W63" i="7"/>
  <c r="L63" i="7"/>
  <c r="OV63" i="7"/>
  <c r="J63" i="7"/>
  <c r="PB63" i="7"/>
  <c r="AP63" i="7"/>
  <c r="M63" i="7"/>
  <c r="S63" i="7"/>
  <c r="PF63" i="7"/>
  <c r="AL63" i="7"/>
  <c r="PD63" i="7"/>
  <c r="N63" i="7"/>
  <c r="V63" i="7"/>
  <c r="AC63" i="7"/>
  <c r="AB63" i="7"/>
  <c r="OZ63" i="7"/>
  <c r="PC63" i="7"/>
  <c r="AM63" i="7"/>
  <c r="AK63" i="7"/>
  <c r="OW63" i="7"/>
  <c r="OT63" i="7"/>
  <c r="AR63" i="7"/>
  <c r="AQ63" i="7"/>
  <c r="Y63" i="7"/>
  <c r="X63" i="7"/>
  <c r="OS63" i="7"/>
  <c r="OX63" i="7"/>
  <c r="OY63" i="7"/>
  <c r="AE63" i="7"/>
  <c r="PE63" i="7"/>
  <c r="AD63" i="7"/>
  <c r="OO63" i="7"/>
  <c r="AH63" i="7"/>
  <c r="AJ63" i="7"/>
  <c r="AI63" i="7"/>
  <c r="U63" i="7"/>
  <c r="T63" i="7"/>
  <c r="ON63" i="7"/>
  <c r="OQ63" i="7"/>
  <c r="PA63" i="7"/>
  <c r="O63" i="7"/>
  <c r="AG63" i="7"/>
  <c r="AF63" i="7"/>
  <c r="OP63" i="7"/>
  <c r="AN63" i="7"/>
  <c r="AA63" i="7"/>
  <c r="Z63" i="7"/>
  <c r="Q63" i="7"/>
  <c r="P63" i="7"/>
  <c r="OU63" i="7"/>
  <c r="PH63" i="7"/>
  <c r="LU63" i="7"/>
  <c r="LW63" i="7"/>
  <c r="LX63" i="7"/>
  <c r="LV63" i="7"/>
  <c r="LY63" i="7"/>
  <c r="LT54" i="7"/>
  <c r="LT58" i="7"/>
  <c r="LT23" i="7"/>
  <c r="LT55" i="7"/>
  <c r="LT63" i="7"/>
  <c r="LT50" i="7"/>
  <c r="LT27" i="7"/>
  <c r="LT51" i="7"/>
  <c r="LT26" i="7"/>
  <c r="LT25" i="7"/>
  <c r="LT49" i="7"/>
  <c r="LT62" i="7"/>
  <c r="LT47" i="7"/>
  <c r="LT45" i="7"/>
  <c r="LT53" i="7"/>
  <c r="LT57" i="7"/>
  <c r="LT61" i="7"/>
  <c r="LT44" i="7"/>
  <c r="LT48" i="7"/>
  <c r="LT46" i="7"/>
  <c r="LT29" i="7"/>
  <c r="LT24" i="7"/>
  <c r="LT52" i="7"/>
  <c r="LT56" i="7"/>
  <c r="LT59" i="7"/>
  <c r="LT60" i="7"/>
  <c r="LT28" i="7"/>
  <c r="LT43" i="7"/>
  <c r="LT35" i="7"/>
  <c r="LT31" i="7"/>
  <c r="LT42" i="7"/>
  <c r="LT40" i="7"/>
  <c r="LT36" i="7"/>
  <c r="LT33" i="7"/>
  <c r="LT37" i="7"/>
  <c r="LT41" i="7"/>
  <c r="LT39" i="7"/>
  <c r="LT38" i="7"/>
  <c r="LT34" i="7"/>
  <c r="LT32" i="7"/>
  <c r="LT30" i="7"/>
  <c r="LZ62" i="7"/>
  <c r="LZ23" i="7"/>
  <c r="LZ25" i="7"/>
  <c r="LZ34" i="7"/>
  <c r="LZ58" i="7"/>
  <c r="LZ33" i="7"/>
  <c r="LZ35" i="7"/>
  <c r="LZ55" i="7"/>
  <c r="LZ63" i="7"/>
  <c r="LZ26" i="7"/>
  <c r="LZ50" i="7"/>
  <c r="LZ27" i="7"/>
  <c r="LZ51" i="7"/>
  <c r="LZ59" i="7"/>
  <c r="LZ30" i="7"/>
  <c r="LZ31" i="7"/>
  <c r="LZ52" i="7"/>
  <c r="LZ56" i="7"/>
  <c r="LZ60" i="7"/>
  <c r="LZ54" i="7"/>
  <c r="LZ32" i="7"/>
  <c r="LZ29" i="7"/>
  <c r="LZ53" i="7"/>
  <c r="LZ28" i="7"/>
  <c r="LZ57" i="7"/>
  <c r="LZ61" i="7"/>
  <c r="LZ24" i="7"/>
  <c r="LZ37" i="7"/>
  <c r="LZ46" i="7"/>
  <c r="LZ45" i="7"/>
  <c r="LZ43" i="7"/>
  <c r="LZ47" i="7"/>
  <c r="LZ40" i="7"/>
  <c r="LZ49" i="7"/>
  <c r="LZ44" i="7"/>
  <c r="LZ42" i="7"/>
  <c r="LZ41" i="7"/>
  <c r="LZ39" i="7"/>
  <c r="LZ38" i="7"/>
  <c r="LZ48" i="7"/>
  <c r="LZ36" i="7"/>
  <c r="JS62" i="7"/>
  <c r="JX63" i="7"/>
  <c r="JS63" i="7"/>
  <c r="JU63" i="7"/>
  <c r="JT63" i="7"/>
  <c r="JV63" i="7"/>
  <c r="JW63" i="7"/>
  <c r="PV63" i="7"/>
  <c r="JY62" i="7"/>
  <c r="JY63" i="7"/>
  <c r="JY23" i="7"/>
  <c r="JY24" i="7"/>
  <c r="JY25" i="7"/>
  <c r="JY26" i="7"/>
  <c r="JY27" i="7"/>
  <c r="JY28" i="7"/>
  <c r="JY29" i="7"/>
  <c r="JY30" i="7"/>
  <c r="JY31" i="7"/>
  <c r="JY32" i="7"/>
  <c r="JY33" i="7"/>
  <c r="JY34" i="7"/>
  <c r="JY35" i="7"/>
  <c r="JY36" i="7"/>
  <c r="JY37" i="7"/>
  <c r="JY38" i="7"/>
  <c r="JY39" i="7"/>
  <c r="JY40" i="7"/>
  <c r="JY41" i="7"/>
  <c r="JY42" i="7"/>
  <c r="JY43" i="7"/>
  <c r="JY44" i="7"/>
  <c r="JY50" i="7"/>
  <c r="JY51" i="7"/>
  <c r="JY52" i="7"/>
  <c r="JY53" i="7"/>
  <c r="JY54" i="7"/>
  <c r="JY55" i="7"/>
  <c r="JY56" i="7"/>
  <c r="JY46" i="7"/>
  <c r="JY48" i="7"/>
  <c r="JY45" i="7"/>
  <c r="JY49" i="7"/>
  <c r="JY47" i="7"/>
  <c r="JY57" i="7"/>
  <c r="JY58" i="7"/>
  <c r="JY59" i="7"/>
  <c r="JY60" i="7"/>
  <c r="JY61" i="7"/>
  <c r="LS22" i="7"/>
  <c r="MA22" i="7"/>
  <c r="JS23" i="7"/>
  <c r="JS24" i="7"/>
  <c r="JS25" i="7"/>
  <c r="JS26" i="7"/>
  <c r="JS27" i="7"/>
  <c r="JS28" i="7"/>
  <c r="JS29" i="7"/>
  <c r="JS30" i="7"/>
  <c r="JS32" i="7"/>
  <c r="JS31" i="7"/>
  <c r="JS33" i="7"/>
  <c r="JS34" i="7"/>
  <c r="JS35" i="7"/>
  <c r="JS36" i="7"/>
  <c r="JS37" i="7"/>
  <c r="JS38" i="7"/>
  <c r="JS48" i="7"/>
  <c r="JS44" i="7"/>
  <c r="JS46" i="7"/>
  <c r="JS49" i="7"/>
  <c r="JS47" i="7"/>
  <c r="JS45" i="7"/>
  <c r="JS50" i="7"/>
  <c r="JS41" i="7"/>
  <c r="JS43" i="7"/>
  <c r="JS40" i="7"/>
  <c r="JS51" i="7"/>
  <c r="JS39" i="7"/>
  <c r="JS42" i="7"/>
  <c r="JS52" i="7"/>
  <c r="JS53" i="7"/>
  <c r="JS54" i="7"/>
  <c r="JS55" i="7"/>
  <c r="JS56" i="7"/>
  <c r="JS57" i="7"/>
  <c r="JS59" i="7"/>
  <c r="JS58" i="7"/>
  <c r="JS60" i="7"/>
  <c r="JS61" i="7"/>
  <c r="FY19" i="4"/>
  <c r="EG7" i="4"/>
  <c r="MB113" i="7" s="1"/>
  <c r="DW7" i="4"/>
  <c r="LR113" i="7" s="1"/>
  <c r="OL65" i="7" l="1"/>
  <c r="OM65" i="7"/>
  <c r="LG65" i="7"/>
  <c r="DR65" i="7"/>
  <c r="AV65" i="7"/>
  <c r="PH65" i="7"/>
  <c r="KO65" i="7"/>
  <c r="CZ65" i="7"/>
  <c r="AL65" i="7"/>
  <c r="OQ65" i="7"/>
  <c r="JP65" i="7"/>
  <c r="BR65" i="7"/>
  <c r="JT65" i="7"/>
  <c r="LL65" i="7"/>
  <c r="EE65" i="7"/>
  <c r="BA65" i="7"/>
  <c r="CM65" i="7"/>
  <c r="LC65" i="7"/>
  <c r="DE65" i="7"/>
  <c r="AQ65" i="7"/>
  <c r="PD65" i="7"/>
  <c r="JU65" i="7"/>
  <c r="BW65" i="7"/>
  <c r="J65" i="7"/>
  <c r="OT65" i="7"/>
  <c r="JS65" i="7"/>
  <c r="BU65" i="7"/>
  <c r="KB65" i="7"/>
  <c r="BD65" i="7"/>
  <c r="KP65" i="7"/>
  <c r="DA65" i="7"/>
  <c r="AM65" i="7"/>
  <c r="OZ65" i="7"/>
  <c r="KG65" i="7"/>
  <c r="CR65" i="7"/>
  <c r="AD65" i="7"/>
  <c r="LU65" i="7"/>
  <c r="EN65" i="7"/>
  <c r="BJ65" i="7"/>
  <c r="DT65" i="7"/>
  <c r="LD65" i="7"/>
  <c r="DW65" i="7"/>
  <c r="AR65" i="7"/>
  <c r="BF65" i="7"/>
  <c r="KT65" i="7"/>
  <c r="CW65" i="7"/>
  <c r="AI65" i="7"/>
  <c r="OV65" i="7"/>
  <c r="EK65" i="7"/>
  <c r="BO65" i="7"/>
  <c r="PC65" i="7"/>
  <c r="LX65" i="7"/>
  <c r="EI65" i="7"/>
  <c r="BM65" i="7"/>
  <c r="OP65" i="7"/>
  <c r="KC65" i="7"/>
  <c r="P65" i="7"/>
  <c r="KH65" i="7"/>
  <c r="CS65" i="7"/>
  <c r="AE65" i="7"/>
  <c r="OR65" i="7"/>
  <c r="JY65" i="7"/>
  <c r="CJ65" i="7"/>
  <c r="V65" i="7"/>
  <c r="LM65" i="7"/>
  <c r="EF65" i="7"/>
  <c r="BB65" i="7"/>
  <c r="BV65" i="7"/>
  <c r="KU65" i="7"/>
  <c r="CX65" i="7"/>
  <c r="AJ65" i="7"/>
  <c r="Y65" i="7"/>
  <c r="KL65" i="7"/>
  <c r="CO65" i="7"/>
  <c r="AA65" i="7"/>
  <c r="ON65" i="7"/>
  <c r="EC65" i="7"/>
  <c r="BG65" i="7"/>
  <c r="LY65" i="7"/>
  <c r="LP65" i="7"/>
  <c r="EA65" i="7"/>
  <c r="BE65" i="7"/>
  <c r="KR65" i="7"/>
  <c r="R65" i="7"/>
  <c r="PI65" i="7"/>
  <c r="JZ65" i="7"/>
  <c r="CK65" i="7"/>
  <c r="W65" i="7"/>
  <c r="OI65" i="7"/>
  <c r="JQ65" i="7"/>
  <c r="CA65" i="7"/>
  <c r="N65" i="7"/>
  <c r="LE65" i="7"/>
  <c r="DX65" i="7"/>
  <c r="AK65" i="7"/>
  <c r="AX65" i="7"/>
  <c r="KM65" i="7"/>
  <c r="CP65" i="7"/>
  <c r="AB65" i="7"/>
  <c r="PV65" i="7"/>
  <c r="KD65" i="7"/>
  <c r="CG65" i="7"/>
  <c r="S65" i="7"/>
  <c r="LJ65" i="7"/>
  <c r="DU65" i="7"/>
  <c r="AY65" i="7"/>
  <c r="KJ65" i="7"/>
  <c r="LH65" i="7"/>
  <c r="DS65" i="7"/>
  <c r="AW65" i="7"/>
  <c r="CF65" i="7"/>
  <c r="PA65" i="7"/>
  <c r="JR65" i="7"/>
  <c r="CB65" i="7"/>
  <c r="O65" i="7"/>
  <c r="LV65" i="7"/>
  <c r="EO65" i="7"/>
  <c r="BS65" i="7"/>
  <c r="EB65" i="7"/>
  <c r="KV65" i="7"/>
  <c r="CY65" i="7"/>
  <c r="AC65" i="7"/>
  <c r="Q65" i="7"/>
  <c r="KE65" i="7"/>
  <c r="CH65" i="7"/>
  <c r="T65" i="7"/>
  <c r="PE65" i="7"/>
  <c r="JV65" i="7"/>
  <c r="BX65" i="7"/>
  <c r="K65" i="7"/>
  <c r="LB65" i="7"/>
  <c r="DD65" i="7"/>
  <c r="AP65" i="7"/>
  <c r="EJ65" i="7"/>
  <c r="KZ65" i="7"/>
  <c r="DB65" i="7"/>
  <c r="AN65" i="7"/>
  <c r="DZ65" i="7"/>
  <c r="AG65" i="7"/>
  <c r="KW65" i="7"/>
  <c r="DQ65" i="7"/>
  <c r="OY65" i="7"/>
  <c r="BZ65" i="7"/>
  <c r="EM65" i="7"/>
  <c r="DV65" i="7"/>
  <c r="PB65" i="7"/>
  <c r="OS65" i="7"/>
  <c r="EP65" i="7"/>
  <c r="BT65" i="7"/>
  <c r="DC65" i="7"/>
  <c r="LN65" i="7"/>
  <c r="EG65" i="7"/>
  <c r="BK65" i="7"/>
  <c r="AO65" i="7"/>
  <c r="KN65" i="7"/>
  <c r="CQ65" i="7"/>
  <c r="U65" i="7"/>
  <c r="PF65" i="7"/>
  <c r="JW65" i="7"/>
  <c r="BY65" i="7"/>
  <c r="L65" i="7"/>
  <c r="OW65" i="7"/>
  <c r="EL65" i="7"/>
  <c r="BP65" i="7"/>
  <c r="PK65" i="7"/>
  <c r="KS65" i="7"/>
  <c r="CV65" i="7"/>
  <c r="AH65" i="7"/>
  <c r="CU65" i="7"/>
  <c r="KQ65" i="7"/>
  <c r="CT65" i="7"/>
  <c r="AF65" i="7"/>
  <c r="LO65" i="7"/>
  <c r="AU65" i="7"/>
  <c r="JX65" i="7"/>
  <c r="LI65" i="7"/>
  <c r="LK65" i="7"/>
  <c r="E66" i="7"/>
  <c r="CC65" i="7"/>
  <c r="LW65" i="7"/>
  <c r="EH65" i="7"/>
  <c r="BL65" i="7"/>
  <c r="BN65" i="7"/>
  <c r="LF65" i="7"/>
  <c r="DY65" i="7"/>
  <c r="BC65" i="7"/>
  <c r="PG65" i="7"/>
  <c r="KF65" i="7"/>
  <c r="CI65" i="7"/>
  <c r="M65" i="7"/>
  <c r="OX65" i="7"/>
  <c r="JO65" i="7"/>
  <c r="BQ65" i="7"/>
  <c r="OU65" i="7"/>
  <c r="OO65" i="7"/>
  <c r="ED65" i="7"/>
  <c r="BH65" i="7"/>
  <c r="LA65" i="7"/>
  <c r="KK65" i="7"/>
  <c r="CN65" i="7"/>
  <c r="Z65" i="7"/>
  <c r="PJ65" i="7"/>
  <c r="KI65" i="7"/>
  <c r="CL65" i="7"/>
  <c r="X65" i="7"/>
  <c r="BI65" i="7"/>
  <c r="AZ65" i="7"/>
  <c r="KA65" i="7"/>
  <c r="LS192" i="7"/>
  <c r="LS193" i="7"/>
  <c r="LS194" i="7"/>
  <c r="LS195" i="7"/>
  <c r="LS196" i="7"/>
  <c r="LS197" i="7"/>
  <c r="LS198" i="7"/>
  <c r="LS199" i="7"/>
  <c r="LS200" i="7"/>
  <c r="LS201" i="7"/>
  <c r="MA192" i="7"/>
  <c r="MA193" i="7"/>
  <c r="MA194" i="7"/>
  <c r="MA195" i="7"/>
  <c r="MA196" i="7"/>
  <c r="MA197" i="7"/>
  <c r="MA198" i="7"/>
  <c r="MA199" i="7"/>
  <c r="MA200" i="7"/>
  <c r="MA201" i="7"/>
  <c r="MA156" i="7"/>
  <c r="MA157" i="7"/>
  <c r="MA158" i="7"/>
  <c r="MA159" i="7"/>
  <c r="MA160" i="7"/>
  <c r="MA161" i="7"/>
  <c r="MA162" i="7"/>
  <c r="MA163" i="7"/>
  <c r="MA164" i="7"/>
  <c r="MA165" i="7"/>
  <c r="LS66" i="7"/>
  <c r="LS156" i="7"/>
  <c r="LS157" i="7"/>
  <c r="LS158" i="7"/>
  <c r="LS159" i="7"/>
  <c r="LS160" i="7"/>
  <c r="LS161" i="7"/>
  <c r="LS162" i="7"/>
  <c r="LS163" i="7"/>
  <c r="LS164" i="7"/>
  <c r="LS165" i="7"/>
  <c r="MA64" i="7"/>
  <c r="MA65" i="7"/>
  <c r="MA66" i="7"/>
  <c r="LS64" i="7"/>
  <c r="LS65" i="7"/>
  <c r="LS189" i="7"/>
  <c r="LS182" i="7"/>
  <c r="LS183" i="7"/>
  <c r="LS169" i="7"/>
  <c r="LS174" i="7"/>
  <c r="LS187" i="7"/>
  <c r="LS170" i="7"/>
  <c r="LS171" i="7"/>
  <c r="LS167" i="7"/>
  <c r="LS177" i="7"/>
  <c r="LS181" i="7"/>
  <c r="LS175" i="7"/>
  <c r="LS180" i="7"/>
  <c r="LS188" i="7"/>
  <c r="LS184" i="7"/>
  <c r="LS185" i="7"/>
  <c r="LS186" i="7"/>
  <c r="LS190" i="7"/>
  <c r="LS172" i="7"/>
  <c r="LS173" i="7"/>
  <c r="LS179" i="7"/>
  <c r="LS178" i="7"/>
  <c r="LS191" i="7"/>
  <c r="LS131" i="7"/>
  <c r="LS176" i="7"/>
  <c r="LS168" i="7"/>
  <c r="MA180" i="7"/>
  <c r="MA186" i="7"/>
  <c r="MA131" i="7"/>
  <c r="MA167" i="7"/>
  <c r="MA168" i="7"/>
  <c r="MA181" i="7"/>
  <c r="MA177" i="7"/>
  <c r="MA182" i="7"/>
  <c r="MA188" i="7"/>
  <c r="MA187" i="7"/>
  <c r="MA190" i="7"/>
  <c r="MA185" i="7"/>
  <c r="MA169" i="7"/>
  <c r="MA175" i="7"/>
  <c r="MA176" i="7"/>
  <c r="MA184" i="7"/>
  <c r="MA191" i="7"/>
  <c r="MA170" i="7"/>
  <c r="MA172" i="7"/>
  <c r="MA174" i="7"/>
  <c r="MA179" i="7"/>
  <c r="MA178" i="7"/>
  <c r="MA189" i="7"/>
  <c r="MA171" i="7"/>
  <c r="MA183" i="7"/>
  <c r="MA173" i="7"/>
  <c r="LZ203" i="7"/>
  <c r="QG97" i="7" s="1"/>
  <c r="LT203" i="7"/>
  <c r="QA97" i="7" s="1"/>
  <c r="MA122" i="7"/>
  <c r="MA121" i="7"/>
  <c r="MA120" i="7"/>
  <c r="MA118" i="7"/>
  <c r="MA115" i="7"/>
  <c r="MA123" i="7"/>
  <c r="MA119" i="7"/>
  <c r="MA114" i="7"/>
  <c r="MA117" i="7"/>
  <c r="MA116" i="7"/>
  <c r="MA124" i="7"/>
  <c r="MA125" i="7"/>
  <c r="MA126" i="7"/>
  <c r="MA127" i="7"/>
  <c r="MA128" i="7"/>
  <c r="MA129" i="7"/>
  <c r="MA132" i="7"/>
  <c r="MA133" i="7"/>
  <c r="MA134" i="7"/>
  <c r="MA135" i="7"/>
  <c r="MA136" i="7"/>
  <c r="MA137" i="7"/>
  <c r="MA138" i="7"/>
  <c r="MA139" i="7"/>
  <c r="MA140" i="7"/>
  <c r="MA141" i="7"/>
  <c r="MA142" i="7"/>
  <c r="MA143" i="7"/>
  <c r="MA144" i="7"/>
  <c r="MA145" i="7"/>
  <c r="MA146" i="7"/>
  <c r="MA147" i="7"/>
  <c r="MA148" i="7"/>
  <c r="MA149" i="7"/>
  <c r="MA150" i="7"/>
  <c r="MA151" i="7"/>
  <c r="MA152" i="7"/>
  <c r="MA153" i="7"/>
  <c r="MA154" i="7"/>
  <c r="MA155" i="7"/>
  <c r="LS116" i="7"/>
  <c r="LS118" i="7"/>
  <c r="LS121" i="7"/>
  <c r="LS120" i="7"/>
  <c r="LS122" i="7"/>
  <c r="LS119" i="7"/>
  <c r="LS115" i="7"/>
  <c r="LS114" i="7"/>
  <c r="LS123" i="7"/>
  <c r="LS117" i="7"/>
  <c r="LS124" i="7"/>
  <c r="LS125" i="7"/>
  <c r="LS126" i="7"/>
  <c r="LS127" i="7"/>
  <c r="LS128" i="7"/>
  <c r="LS129" i="7"/>
  <c r="LS132" i="7"/>
  <c r="LS133" i="7"/>
  <c r="LS134" i="7"/>
  <c r="LS135" i="7"/>
  <c r="LS136" i="7"/>
  <c r="LS137" i="7"/>
  <c r="LS138" i="7"/>
  <c r="LS139" i="7"/>
  <c r="LS140" i="7"/>
  <c r="LS141" i="7"/>
  <c r="LS142" i="7"/>
  <c r="LS143" i="7"/>
  <c r="LS144" i="7"/>
  <c r="LS145" i="7"/>
  <c r="LS146" i="7"/>
  <c r="LS147" i="7"/>
  <c r="LS148" i="7"/>
  <c r="LS149" i="7"/>
  <c r="LS150" i="7"/>
  <c r="LS151" i="7"/>
  <c r="LS152" i="7"/>
  <c r="LS153" i="7"/>
  <c r="LS154" i="7"/>
  <c r="LS155" i="7"/>
  <c r="LS58" i="7"/>
  <c r="LS62" i="7"/>
  <c r="LS51" i="7"/>
  <c r="LS45" i="7"/>
  <c r="LS23" i="7"/>
  <c r="LS55" i="7"/>
  <c r="LS59" i="7"/>
  <c r="LS63" i="7"/>
  <c r="LS26" i="7"/>
  <c r="LS46" i="7"/>
  <c r="LS25" i="7"/>
  <c r="LS54" i="7"/>
  <c r="LS43" i="7"/>
  <c r="LS49" i="7"/>
  <c r="LS44" i="7"/>
  <c r="LS27" i="7"/>
  <c r="LS47" i="7"/>
  <c r="LS57" i="7"/>
  <c r="LS61" i="7"/>
  <c r="LS48" i="7"/>
  <c r="LS52" i="7"/>
  <c r="LS60" i="7"/>
  <c r="LS53" i="7"/>
  <c r="LS28" i="7"/>
  <c r="LS56" i="7"/>
  <c r="LS50" i="7"/>
  <c r="LS24" i="7"/>
  <c r="LS29" i="7"/>
  <c r="LS32" i="7"/>
  <c r="LS35" i="7"/>
  <c r="LS37" i="7"/>
  <c r="LS42" i="7"/>
  <c r="LS40" i="7"/>
  <c r="LS39" i="7"/>
  <c r="LS33" i="7"/>
  <c r="LS41" i="7"/>
  <c r="LS31" i="7"/>
  <c r="LS38" i="7"/>
  <c r="LS34" i="7"/>
  <c r="LS30" i="7"/>
  <c r="LS36" i="7"/>
  <c r="MA33" i="7"/>
  <c r="MA54" i="7"/>
  <c r="MA62" i="7"/>
  <c r="MA27" i="7"/>
  <c r="MA35" i="7"/>
  <c r="MA51" i="7"/>
  <c r="MA23" i="7"/>
  <c r="MA31" i="7"/>
  <c r="MA63" i="7"/>
  <c r="MA34" i="7"/>
  <c r="MA55" i="7"/>
  <c r="MA30" i="7"/>
  <c r="MA25" i="7"/>
  <c r="MA26" i="7"/>
  <c r="MA57" i="7"/>
  <c r="MA61" i="7"/>
  <c r="MA24" i="7"/>
  <c r="MA60" i="7"/>
  <c r="MA59" i="7"/>
  <c r="MA28" i="7"/>
  <c r="MA52" i="7"/>
  <c r="MA58" i="7"/>
  <c r="MA29" i="7"/>
  <c r="MA36" i="7"/>
  <c r="MA56" i="7"/>
  <c r="MA53" i="7"/>
  <c r="MA32" i="7"/>
  <c r="MA49" i="7"/>
  <c r="MA46" i="7"/>
  <c r="MA48" i="7"/>
  <c r="MA50" i="7"/>
  <c r="MA47" i="7"/>
  <c r="MA40" i="7"/>
  <c r="MA38" i="7"/>
  <c r="MA37" i="7"/>
  <c r="MA42" i="7"/>
  <c r="MA45" i="7"/>
  <c r="MA41" i="7"/>
  <c r="MA39" i="7"/>
  <c r="MA43" i="7"/>
  <c r="MA44" i="7"/>
  <c r="JZ23" i="7"/>
  <c r="JZ24" i="7"/>
  <c r="JZ25" i="7"/>
  <c r="JZ26" i="7"/>
  <c r="JZ27" i="7"/>
  <c r="JZ28" i="7"/>
  <c r="JZ29" i="7"/>
  <c r="JZ30" i="7"/>
  <c r="JZ31" i="7"/>
  <c r="JZ32" i="7"/>
  <c r="JZ33" i="7"/>
  <c r="JZ34" i="7"/>
  <c r="JZ35" i="7"/>
  <c r="JZ36" i="7"/>
  <c r="JZ37" i="7"/>
  <c r="JZ38" i="7"/>
  <c r="JZ39" i="7"/>
  <c r="JZ40" i="7"/>
  <c r="JZ41" i="7"/>
  <c r="JZ42" i="7"/>
  <c r="JZ43" i="7"/>
  <c r="JZ44" i="7"/>
  <c r="JZ45" i="7"/>
  <c r="JZ52" i="7"/>
  <c r="JZ51" i="7"/>
  <c r="JZ53" i="7"/>
  <c r="JZ54" i="7"/>
  <c r="JZ55" i="7"/>
  <c r="JZ56" i="7"/>
  <c r="JZ57" i="7"/>
  <c r="JZ59" i="7"/>
  <c r="JZ58" i="7"/>
  <c r="JZ47" i="7"/>
  <c r="JZ49" i="7"/>
  <c r="JZ48" i="7"/>
  <c r="JZ50" i="7"/>
  <c r="JZ46" i="7"/>
  <c r="JZ60" i="7"/>
  <c r="JZ61" i="7"/>
  <c r="JZ62" i="7"/>
  <c r="JZ63" i="7"/>
  <c r="MB22" i="7"/>
  <c r="JR23" i="7"/>
  <c r="JR24" i="7"/>
  <c r="JR25" i="7"/>
  <c r="JR26" i="7"/>
  <c r="JR27" i="7"/>
  <c r="JR29" i="7"/>
  <c r="JR28" i="7"/>
  <c r="JR30" i="7"/>
  <c r="JR32" i="7"/>
  <c r="JR31" i="7"/>
  <c r="JR33" i="7"/>
  <c r="JR34" i="7"/>
  <c r="JR35" i="7"/>
  <c r="JR36" i="7"/>
  <c r="JR37" i="7"/>
  <c r="JR48" i="7"/>
  <c r="JR43" i="7"/>
  <c r="JR49" i="7"/>
  <c r="JR45" i="7"/>
  <c r="JR44" i="7"/>
  <c r="JR46" i="7"/>
  <c r="JR47" i="7"/>
  <c r="JR50" i="7"/>
  <c r="JR42" i="7"/>
  <c r="JR38" i="7"/>
  <c r="JR40" i="7"/>
  <c r="JR39" i="7"/>
  <c r="JR41" i="7"/>
  <c r="JR51" i="7"/>
  <c r="JR52" i="7"/>
  <c r="JR53" i="7"/>
  <c r="JR54" i="7"/>
  <c r="JR55" i="7"/>
  <c r="JR56" i="7"/>
  <c r="JR57" i="7"/>
  <c r="JR58" i="7"/>
  <c r="JR59" i="7"/>
  <c r="JR60" i="7"/>
  <c r="JR61" i="7"/>
  <c r="JR63" i="7"/>
  <c r="JR62" i="7"/>
  <c r="LR22" i="7"/>
  <c r="FZ19" i="4"/>
  <c r="DV7" i="4"/>
  <c r="LQ113" i="7" s="1"/>
  <c r="EH7" i="4"/>
  <c r="MC113" i="7" s="1"/>
  <c r="OL66" i="7" l="1"/>
  <c r="OM66" i="7"/>
  <c r="PB66" i="7"/>
  <c r="LU66" i="7"/>
  <c r="PV66" i="7"/>
  <c r="LI66" i="7"/>
  <c r="LK66" i="7"/>
  <c r="DD66" i="7"/>
  <c r="AP66" i="7"/>
  <c r="LJ66" i="7"/>
  <c r="CU66" i="7"/>
  <c r="Y66" i="7"/>
  <c r="JQ66" i="7"/>
  <c r="CC66" i="7"/>
  <c r="P66" i="7"/>
  <c r="PF66" i="7"/>
  <c r="DZ66" i="7"/>
  <c r="BD66" i="7"/>
  <c r="EE66" i="7"/>
  <c r="KT66" i="7"/>
  <c r="CR66" i="7"/>
  <c r="AD66" i="7"/>
  <c r="T66" i="7"/>
  <c r="EN66" i="7"/>
  <c r="BJ66" i="7"/>
  <c r="CH66" i="7"/>
  <c r="JU66" i="7"/>
  <c r="BX66" i="7"/>
  <c r="K66" i="7"/>
  <c r="AI66" i="7"/>
  <c r="OY66" i="7"/>
  <c r="AR66" i="7"/>
  <c r="KH66" i="7"/>
  <c r="AA66" i="7"/>
  <c r="OT66" i="7"/>
  <c r="LM66" i="7"/>
  <c r="PE66" i="7"/>
  <c r="LA66" i="7"/>
  <c r="KZ66" i="7"/>
  <c r="CV66" i="7"/>
  <c r="AH66" i="7"/>
  <c r="KM66" i="7"/>
  <c r="CM66" i="7"/>
  <c r="Q66" i="7"/>
  <c r="EQ66" i="7"/>
  <c r="BU66" i="7"/>
  <c r="LN66" i="7"/>
  <c r="LG66" i="7"/>
  <c r="DR66" i="7"/>
  <c r="AV66" i="7"/>
  <c r="CX66" i="7"/>
  <c r="KI66" i="7"/>
  <c r="CJ66" i="7"/>
  <c r="V66" i="7"/>
  <c r="OZ66" i="7"/>
  <c r="EF66" i="7"/>
  <c r="BB66" i="7"/>
  <c r="AJ66" i="7"/>
  <c r="EL66" i="7"/>
  <c r="BP66" i="7"/>
  <c r="BI66" i="7"/>
  <c r="CB66" i="7"/>
  <c r="BC66" i="7"/>
  <c r="KS66" i="7"/>
  <c r="M66" i="7"/>
  <c r="CW66" i="7"/>
  <c r="E67" i="7"/>
  <c r="CO66" i="7"/>
  <c r="PI66" i="7"/>
  <c r="LE66" i="7"/>
  <c r="OW66" i="7"/>
  <c r="KR66" i="7"/>
  <c r="KO66" i="7"/>
  <c r="CN66" i="7"/>
  <c r="Z66" i="7"/>
  <c r="KC66" i="7"/>
  <c r="BV66" i="7"/>
  <c r="PH66" i="7"/>
  <c r="EI66" i="7"/>
  <c r="BM66" i="7"/>
  <c r="JV66" i="7"/>
  <c r="KU66" i="7"/>
  <c r="DA66" i="7"/>
  <c r="AM66" i="7"/>
  <c r="BQ66" i="7"/>
  <c r="JY66" i="7"/>
  <c r="CA66" i="7"/>
  <c r="N66" i="7"/>
  <c r="LZ66" i="7"/>
  <c r="DX66" i="7"/>
  <c r="AK66" i="7"/>
  <c r="OV66" i="7"/>
  <c r="ED66" i="7"/>
  <c r="BH66" i="7"/>
  <c r="OR66" i="7"/>
  <c r="KL66" i="7"/>
  <c r="BT66" i="7"/>
  <c r="BZ66" i="7"/>
  <c r="PA66" i="7"/>
  <c r="KV66" i="7"/>
  <c r="OO66" i="7"/>
  <c r="KJ66" i="7"/>
  <c r="KD66" i="7"/>
  <c r="CF66" i="7"/>
  <c r="R66" i="7"/>
  <c r="JR66" i="7"/>
  <c r="BN66" i="7"/>
  <c r="ON66" i="7"/>
  <c r="EA66" i="7"/>
  <c r="BE66" i="7"/>
  <c r="EM66" i="7"/>
  <c r="KK66" i="7"/>
  <c r="CS66" i="7"/>
  <c r="AE66" i="7"/>
  <c r="AB66" i="7"/>
  <c r="EO66" i="7"/>
  <c r="BS66" i="7"/>
  <c r="OX66" i="7"/>
  <c r="LO66" i="7"/>
  <c r="CY66" i="7"/>
  <c r="AC66" i="7"/>
  <c r="LW66" i="7"/>
  <c r="DV66" i="7"/>
  <c r="AZ66" i="7"/>
  <c r="PC66" i="7"/>
  <c r="CT66" i="7"/>
  <c r="CP66" i="7"/>
  <c r="OS66" i="7"/>
  <c r="KN66" i="7"/>
  <c r="PK66" i="7"/>
  <c r="KB66" i="7"/>
  <c r="JS66" i="7"/>
  <c r="BW66" i="7"/>
  <c r="J66" i="7"/>
  <c r="EJ66" i="7"/>
  <c r="BF66" i="7"/>
  <c r="LH66" i="7"/>
  <c r="DS66" i="7"/>
  <c r="AW66" i="7"/>
  <c r="DF66" i="7"/>
  <c r="JZ66" i="7"/>
  <c r="CK66" i="7"/>
  <c r="W66" i="7"/>
  <c r="PD66" i="7"/>
  <c r="EG66" i="7"/>
  <c r="BK66" i="7"/>
  <c r="LX66" i="7"/>
  <c r="LD66" i="7"/>
  <c r="CQ66" i="7"/>
  <c r="U66" i="7"/>
  <c r="LL66" i="7"/>
  <c r="DE66" i="7"/>
  <c r="AQ66" i="7"/>
  <c r="EK66" i="7"/>
  <c r="JX66" i="7"/>
  <c r="OU66" i="7"/>
  <c r="BG66" i="7"/>
  <c r="OP66" i="7"/>
  <c r="AO66" i="7"/>
  <c r="EP66" i="7"/>
  <c r="DQ66" i="7"/>
  <c r="KP66" i="7"/>
  <c r="PG66" i="7"/>
  <c r="KF66" i="7"/>
  <c r="JT66" i="7"/>
  <c r="BO66" i="7"/>
  <c r="PL66" i="7"/>
  <c r="EB66" i="7"/>
  <c r="AX66" i="7"/>
  <c r="KW66" i="7"/>
  <c r="DB66" i="7"/>
  <c r="AN66" i="7"/>
  <c r="BY66" i="7"/>
  <c r="JO66" i="7"/>
  <c r="OI66" i="7"/>
  <c r="DY66" i="7"/>
  <c r="KG66" i="7"/>
  <c r="CI66" i="7"/>
  <c r="LB66" i="7"/>
  <c r="EC66" i="7"/>
  <c r="DT66" i="7"/>
  <c r="AF66" i="7"/>
  <c r="LP66" i="7"/>
  <c r="LC66" i="7"/>
  <c r="PJ66" i="7"/>
  <c r="OQ66" i="7"/>
  <c r="JP66" i="7"/>
  <c r="LY66" i="7"/>
  <c r="LV66" i="7"/>
  <c r="DU66" i="7"/>
  <c r="AY66" i="7"/>
  <c r="LT66" i="7"/>
  <c r="DC66" i="7"/>
  <c r="AG66" i="7"/>
  <c r="KA66" i="7"/>
  <c r="CL66" i="7"/>
  <c r="X66" i="7"/>
  <c r="L66" i="7"/>
  <c r="EH66" i="7"/>
  <c r="BL66" i="7"/>
  <c r="KQ66" i="7"/>
  <c r="LF66" i="7"/>
  <c r="CZ66" i="7"/>
  <c r="AL66" i="7"/>
  <c r="BA66" i="7"/>
  <c r="JW66" i="7"/>
  <c r="BR66" i="7"/>
  <c r="DW66" i="7"/>
  <c r="KE66" i="7"/>
  <c r="CG66" i="7"/>
  <c r="S66" i="7"/>
  <c r="O66" i="7"/>
  <c r="AU66" i="7"/>
  <c r="LR192" i="7"/>
  <c r="LR193" i="7"/>
  <c r="LR194" i="7"/>
  <c r="LR195" i="7"/>
  <c r="LR196" i="7"/>
  <c r="LR197" i="7"/>
  <c r="LR198" i="7"/>
  <c r="LR199" i="7"/>
  <c r="LR200" i="7"/>
  <c r="LR201" i="7"/>
  <c r="MB192" i="7"/>
  <c r="MB193" i="7"/>
  <c r="MB194" i="7"/>
  <c r="MB195" i="7"/>
  <c r="MB196" i="7"/>
  <c r="MB197" i="7"/>
  <c r="MB198" i="7"/>
  <c r="MB199" i="7"/>
  <c r="MB200" i="7"/>
  <c r="MB201" i="7"/>
  <c r="LR156" i="7"/>
  <c r="LR157" i="7"/>
  <c r="LR158" i="7"/>
  <c r="LR159" i="7"/>
  <c r="LR160" i="7"/>
  <c r="LR161" i="7"/>
  <c r="LR162" i="7"/>
  <c r="LR163" i="7"/>
  <c r="LR164" i="7"/>
  <c r="LR165" i="7"/>
  <c r="MB156" i="7"/>
  <c r="MB157" i="7"/>
  <c r="MB158" i="7"/>
  <c r="MB159" i="7"/>
  <c r="MB160" i="7"/>
  <c r="MB161" i="7"/>
  <c r="MB162" i="7"/>
  <c r="MB163" i="7"/>
  <c r="MB164" i="7"/>
  <c r="MB165" i="7"/>
  <c r="MB64" i="7"/>
  <c r="MB65" i="7"/>
  <c r="MB66" i="7"/>
  <c r="MB67" i="7"/>
  <c r="LR64" i="7"/>
  <c r="LR65" i="7"/>
  <c r="LR66" i="7"/>
  <c r="LR67" i="7"/>
  <c r="MB191" i="7"/>
  <c r="MB167" i="7"/>
  <c r="MB169" i="7"/>
  <c r="MB182" i="7"/>
  <c r="MB177" i="7"/>
  <c r="MB188" i="7"/>
  <c r="MB181" i="7"/>
  <c r="MB175" i="7"/>
  <c r="MB174" i="7"/>
  <c r="MB189" i="7"/>
  <c r="MB184" i="7"/>
  <c r="MB179" i="7"/>
  <c r="MB190" i="7"/>
  <c r="MB131" i="7"/>
  <c r="MB168" i="7"/>
  <c r="MB183" i="7"/>
  <c r="MB172" i="7"/>
  <c r="MB178" i="7"/>
  <c r="MB180" i="7"/>
  <c r="MB176" i="7"/>
  <c r="MB171" i="7"/>
  <c r="MB173" i="7"/>
  <c r="MB170" i="7"/>
  <c r="MB186" i="7"/>
  <c r="MB187" i="7"/>
  <c r="MB185" i="7"/>
  <c r="LR180" i="7"/>
  <c r="LR187" i="7"/>
  <c r="LR191" i="7"/>
  <c r="LR181" i="7"/>
  <c r="LR175" i="7"/>
  <c r="LR186" i="7"/>
  <c r="LR170" i="7"/>
  <c r="LR174" i="7"/>
  <c r="LR183" i="7"/>
  <c r="LR168" i="7"/>
  <c r="LR179" i="7"/>
  <c r="LR171" i="7"/>
  <c r="LR190" i="7"/>
  <c r="LR177" i="7"/>
  <c r="LR188" i="7"/>
  <c r="LR131" i="7"/>
  <c r="LR189" i="7"/>
  <c r="LR182" i="7"/>
  <c r="LR172" i="7"/>
  <c r="LR185" i="7"/>
  <c r="LR178" i="7"/>
  <c r="LR167" i="7"/>
  <c r="LR169" i="7"/>
  <c r="LR184" i="7"/>
  <c r="LR176" i="7"/>
  <c r="LR173" i="7"/>
  <c r="LR122" i="7"/>
  <c r="LR114" i="7"/>
  <c r="LR121" i="7"/>
  <c r="LR119" i="7"/>
  <c r="LR117" i="7"/>
  <c r="LR116" i="7"/>
  <c r="LR115" i="7"/>
  <c r="LR123" i="7"/>
  <c r="LR118" i="7"/>
  <c r="LR120" i="7"/>
  <c r="LR124" i="7"/>
  <c r="LR125" i="7"/>
  <c r="LR126" i="7"/>
  <c r="LR127" i="7"/>
  <c r="LR128" i="7"/>
  <c r="LR129" i="7"/>
  <c r="LR132" i="7"/>
  <c r="LR133" i="7"/>
  <c r="LR134" i="7"/>
  <c r="LR135" i="7"/>
  <c r="LR136" i="7"/>
  <c r="LR137" i="7"/>
  <c r="LR138" i="7"/>
  <c r="LR139" i="7"/>
  <c r="LR140" i="7"/>
  <c r="LR141" i="7"/>
  <c r="LR142" i="7"/>
  <c r="LR143" i="7"/>
  <c r="LR144" i="7"/>
  <c r="LR145" i="7"/>
  <c r="LR146" i="7"/>
  <c r="LR147" i="7"/>
  <c r="LR148" i="7"/>
  <c r="LR149" i="7"/>
  <c r="LR150" i="7"/>
  <c r="LR151" i="7"/>
  <c r="LR152" i="7"/>
  <c r="LR153" i="7"/>
  <c r="LR154" i="7"/>
  <c r="LR155" i="7"/>
  <c r="LS203" i="7"/>
  <c r="PZ97" i="7" s="1"/>
  <c r="MA203" i="7"/>
  <c r="QH97" i="7" s="1"/>
  <c r="MB119" i="7"/>
  <c r="MB118" i="7"/>
  <c r="MB116" i="7"/>
  <c r="MB120" i="7"/>
  <c r="MB114" i="7"/>
  <c r="MB115" i="7"/>
  <c r="MB123" i="7"/>
  <c r="MB117" i="7"/>
  <c r="MB121" i="7"/>
  <c r="MB122" i="7"/>
  <c r="MB124" i="7"/>
  <c r="MB125" i="7"/>
  <c r="MB126" i="7"/>
  <c r="MB127" i="7"/>
  <c r="MB128" i="7"/>
  <c r="MB129" i="7"/>
  <c r="MB132" i="7"/>
  <c r="MB133" i="7"/>
  <c r="MB134" i="7"/>
  <c r="MB135" i="7"/>
  <c r="MB136" i="7"/>
  <c r="MB137" i="7"/>
  <c r="MB138" i="7"/>
  <c r="MB139" i="7"/>
  <c r="MB140" i="7"/>
  <c r="MB141" i="7"/>
  <c r="MB142" i="7"/>
  <c r="MB143" i="7"/>
  <c r="MB144" i="7"/>
  <c r="MB145" i="7"/>
  <c r="MB146" i="7"/>
  <c r="MB147" i="7"/>
  <c r="MB148" i="7"/>
  <c r="MB149" i="7"/>
  <c r="MB150" i="7"/>
  <c r="MB151" i="7"/>
  <c r="MB152" i="7"/>
  <c r="MB153" i="7"/>
  <c r="MB154" i="7"/>
  <c r="MB155" i="7"/>
  <c r="MB54" i="7"/>
  <c r="MB31" i="7"/>
  <c r="MB35" i="7"/>
  <c r="MB59" i="7"/>
  <c r="MB34" i="7"/>
  <c r="MB58" i="7"/>
  <c r="MB55" i="7"/>
  <c r="MB63" i="7"/>
  <c r="MB30" i="7"/>
  <c r="MB33" i="7"/>
  <c r="MB23" i="7"/>
  <c r="MB27" i="7"/>
  <c r="MB37" i="7"/>
  <c r="MB24" i="7"/>
  <c r="MB52" i="7"/>
  <c r="MB56" i="7"/>
  <c r="MB61" i="7"/>
  <c r="MB29" i="7"/>
  <c r="MB36" i="7"/>
  <c r="MB62" i="7"/>
  <c r="MB26" i="7"/>
  <c r="MB25" i="7"/>
  <c r="MB28" i="7"/>
  <c r="MB32" i="7"/>
  <c r="MB60" i="7"/>
  <c r="MB53" i="7"/>
  <c r="MB57" i="7"/>
  <c r="MB45" i="7"/>
  <c r="MB50" i="7"/>
  <c r="MB41" i="7"/>
  <c r="MB39" i="7"/>
  <c r="MB49" i="7"/>
  <c r="MB43" i="7"/>
  <c r="MB38" i="7"/>
  <c r="MB42" i="7"/>
  <c r="MB40" i="7"/>
  <c r="MB46" i="7"/>
  <c r="MB48" i="7"/>
  <c r="MB44" i="7"/>
  <c r="MB51" i="7"/>
  <c r="MB47" i="7"/>
  <c r="LR50" i="7"/>
  <c r="LR54" i="7"/>
  <c r="LR27" i="7"/>
  <c r="LR43" i="7"/>
  <c r="LR51" i="7"/>
  <c r="LR59" i="7"/>
  <c r="LR26" i="7"/>
  <c r="LR42" i="7"/>
  <c r="LR47" i="7"/>
  <c r="LR62" i="7"/>
  <c r="LR63" i="7"/>
  <c r="LR58" i="7"/>
  <c r="LR46" i="7"/>
  <c r="LR25" i="7"/>
  <c r="LR56" i="7"/>
  <c r="LR60" i="7"/>
  <c r="LR55" i="7"/>
  <c r="LR49" i="7"/>
  <c r="LR57" i="7"/>
  <c r="LR61" i="7"/>
  <c r="LR24" i="7"/>
  <c r="LR53" i="7"/>
  <c r="LR44" i="7"/>
  <c r="LR23" i="7"/>
  <c r="LR48" i="7"/>
  <c r="LR45" i="7"/>
  <c r="LR52" i="7"/>
  <c r="LR38" i="7"/>
  <c r="LR40" i="7"/>
  <c r="LR30" i="7"/>
  <c r="LR35" i="7"/>
  <c r="LR37" i="7"/>
  <c r="LR28" i="7"/>
  <c r="LR29" i="7"/>
  <c r="LR34" i="7"/>
  <c r="LR32" i="7"/>
  <c r="LR36" i="7"/>
  <c r="LR31" i="7"/>
  <c r="LR33" i="7"/>
  <c r="LR41" i="7"/>
  <c r="LR39" i="7"/>
  <c r="JQ23" i="7"/>
  <c r="JQ24" i="7"/>
  <c r="JQ25" i="7"/>
  <c r="JQ26" i="7"/>
  <c r="JQ27" i="7"/>
  <c r="JQ28" i="7"/>
  <c r="JQ29" i="7"/>
  <c r="JQ30" i="7"/>
  <c r="JQ32" i="7"/>
  <c r="JQ31" i="7"/>
  <c r="JQ33" i="7"/>
  <c r="JQ34" i="7"/>
  <c r="JQ35" i="7"/>
  <c r="JQ36" i="7"/>
  <c r="JQ48" i="7"/>
  <c r="JQ49" i="7"/>
  <c r="JQ38" i="7"/>
  <c r="JQ40" i="7"/>
  <c r="JQ45" i="7"/>
  <c r="JQ37" i="7"/>
  <c r="JQ42" i="7"/>
  <c r="JQ44" i="7"/>
  <c r="JQ47" i="7"/>
  <c r="JQ39" i="7"/>
  <c r="JQ41" i="7"/>
  <c r="JQ46" i="7"/>
  <c r="JQ43" i="7"/>
  <c r="JQ50" i="7"/>
  <c r="JQ51" i="7"/>
  <c r="JQ52" i="7"/>
  <c r="JQ53" i="7"/>
  <c r="JQ54" i="7"/>
  <c r="JQ55" i="7"/>
  <c r="JQ56" i="7"/>
  <c r="JQ57" i="7"/>
  <c r="JQ58" i="7"/>
  <c r="JQ59" i="7"/>
  <c r="JQ60" i="7"/>
  <c r="JQ61" i="7"/>
  <c r="JQ63" i="7"/>
  <c r="JQ62" i="7"/>
  <c r="LQ22" i="7"/>
  <c r="KA23" i="7"/>
  <c r="KA24" i="7"/>
  <c r="KA25" i="7"/>
  <c r="KA26" i="7"/>
  <c r="KA27" i="7"/>
  <c r="KA28" i="7"/>
  <c r="KA29" i="7"/>
  <c r="KA30" i="7"/>
  <c r="KA31" i="7"/>
  <c r="KA32" i="7"/>
  <c r="KA33" i="7"/>
  <c r="KA34" i="7"/>
  <c r="KA35" i="7"/>
  <c r="KA36" i="7"/>
  <c r="KA37" i="7"/>
  <c r="KA38" i="7"/>
  <c r="KA39" i="7"/>
  <c r="KA40" i="7"/>
  <c r="KA41" i="7"/>
  <c r="KA42" i="7"/>
  <c r="KA43" i="7"/>
  <c r="KA44" i="7"/>
  <c r="KA45" i="7"/>
  <c r="KA46" i="7"/>
  <c r="KA52" i="7"/>
  <c r="KA53" i="7"/>
  <c r="KA55" i="7"/>
  <c r="KA54" i="7"/>
  <c r="KA56" i="7"/>
  <c r="KA57" i="7"/>
  <c r="KA58" i="7"/>
  <c r="KA59" i="7"/>
  <c r="KA47" i="7"/>
  <c r="KA49" i="7"/>
  <c r="KA50" i="7"/>
  <c r="KA51" i="7"/>
  <c r="KA60" i="7"/>
  <c r="KA48" i="7"/>
  <c r="KA61" i="7"/>
  <c r="KA63" i="7"/>
  <c r="KA62" i="7"/>
  <c r="MC22" i="7"/>
  <c r="GA19" i="4"/>
  <c r="EI7" i="4"/>
  <c r="MD113" i="7" s="1"/>
  <c r="DU7" i="4"/>
  <c r="OL67" i="7" l="1"/>
  <c r="OM67" i="7"/>
  <c r="OO67" i="7"/>
  <c r="JV67" i="7"/>
  <c r="BX67" i="7"/>
  <c r="K67" i="7"/>
  <c r="KS67" i="7"/>
  <c r="CV67" i="7"/>
  <c r="AH67" i="7"/>
  <c r="LY67" i="7"/>
  <c r="EJ67" i="7"/>
  <c r="PJ67" i="7"/>
  <c r="KI67" i="7"/>
  <c r="CT67" i="7"/>
  <c r="AF67" i="7"/>
  <c r="LG67" i="7"/>
  <c r="OI67" i="7"/>
  <c r="JQ67" i="7"/>
  <c r="CA67" i="7"/>
  <c r="N67" i="7"/>
  <c r="KM67" i="7"/>
  <c r="CX67" i="7"/>
  <c r="AJ67" i="7"/>
  <c r="AM67" i="7"/>
  <c r="LM67" i="7"/>
  <c r="DG67" i="7"/>
  <c r="AX67" i="7"/>
  <c r="AV67" i="7"/>
  <c r="CQ67" i="7"/>
  <c r="MA67" i="7"/>
  <c r="EL67" i="7"/>
  <c r="BP67" i="7"/>
  <c r="PL67" i="7"/>
  <c r="KK67" i="7"/>
  <c r="CN67" i="7"/>
  <c r="Z67" i="7"/>
  <c r="LI67" i="7"/>
  <c r="EB67" i="7"/>
  <c r="PB67" i="7"/>
  <c r="KA67" i="7"/>
  <c r="CL67" i="7"/>
  <c r="X67" i="7"/>
  <c r="KP67" i="7"/>
  <c r="LV67" i="7"/>
  <c r="EO67" i="7"/>
  <c r="BS67" i="7"/>
  <c r="PF67" i="7"/>
  <c r="KE67" i="7"/>
  <c r="CP67" i="7"/>
  <c r="AB67" i="7"/>
  <c r="Q67" i="7"/>
  <c r="EP67" i="7"/>
  <c r="CB67" i="7"/>
  <c r="AC67" i="7"/>
  <c r="Y67" i="7"/>
  <c r="BL67" i="7"/>
  <c r="LS67" i="7"/>
  <c r="ED67" i="7"/>
  <c r="BH67" i="7"/>
  <c r="PD67" i="7"/>
  <c r="KC67" i="7"/>
  <c r="CF67" i="7"/>
  <c r="R67" i="7"/>
  <c r="LA67" i="7"/>
  <c r="DT67" i="7"/>
  <c r="OT67" i="7"/>
  <c r="JS67" i="7"/>
  <c r="CC67" i="7"/>
  <c r="P67" i="7"/>
  <c r="KH67" i="7"/>
  <c r="LN67" i="7"/>
  <c r="EG67" i="7"/>
  <c r="BK67" i="7"/>
  <c r="OX67" i="7"/>
  <c r="JW67" i="7"/>
  <c r="CH67" i="7"/>
  <c r="T67" i="7"/>
  <c r="LU67" i="7"/>
  <c r="BD67" i="7"/>
  <c r="BB67" i="7"/>
  <c r="W67" i="7"/>
  <c r="OQ67" i="7"/>
  <c r="AO67" i="7"/>
  <c r="LK67" i="7"/>
  <c r="DV67" i="7"/>
  <c r="AZ67" i="7"/>
  <c r="OV67" i="7"/>
  <c r="JU67" i="7"/>
  <c r="BW67" i="7"/>
  <c r="J67" i="7"/>
  <c r="KR67" i="7"/>
  <c r="DC67" i="7"/>
  <c r="LX67" i="7"/>
  <c r="EQ67" i="7"/>
  <c r="BU67" i="7"/>
  <c r="PI67" i="7"/>
  <c r="JZ67" i="7"/>
  <c r="LF67" i="7"/>
  <c r="DY67" i="7"/>
  <c r="BC67" i="7"/>
  <c r="OP67" i="7"/>
  <c r="JO67" i="7"/>
  <c r="BY67" i="7"/>
  <c r="L67" i="7"/>
  <c r="JP67" i="7"/>
  <c r="AG67" i="7"/>
  <c r="AE67" i="7"/>
  <c r="OY67" i="7"/>
  <c r="KN67" i="7"/>
  <c r="U67" i="7"/>
  <c r="PV67" i="7"/>
  <c r="LC67" i="7"/>
  <c r="DE67" i="7"/>
  <c r="AQ67" i="7"/>
  <c r="ON67" i="7"/>
  <c r="EK67" i="7"/>
  <c r="BO67" i="7"/>
  <c r="E68" i="7"/>
  <c r="KJ67" i="7"/>
  <c r="CU67" i="7"/>
  <c r="LP67" i="7"/>
  <c r="EI67" i="7"/>
  <c r="BM67" i="7"/>
  <c r="PA67" i="7"/>
  <c r="JR67" i="7"/>
  <c r="KW67" i="7"/>
  <c r="DQ67" i="7"/>
  <c r="AU67" i="7"/>
  <c r="LT67" i="7"/>
  <c r="EM67" i="7"/>
  <c r="BQ67" i="7"/>
  <c r="JX67" i="7"/>
  <c r="CI67" i="7"/>
  <c r="M67" i="7"/>
  <c r="PG67" i="7"/>
  <c r="KV67" i="7"/>
  <c r="DZ67" i="7"/>
  <c r="PM67" i="7"/>
  <c r="KT67" i="7"/>
  <c r="CW67" i="7"/>
  <c r="AI67" i="7"/>
  <c r="LZ67" i="7"/>
  <c r="EC67" i="7"/>
  <c r="BG67" i="7"/>
  <c r="PK67" i="7"/>
  <c r="KB67" i="7"/>
  <c r="CM67" i="7"/>
  <c r="LH67" i="7"/>
  <c r="EA67" i="7"/>
  <c r="BE67" i="7"/>
  <c r="OS67" i="7"/>
  <c r="PH67" i="7"/>
  <c r="KO67" i="7"/>
  <c r="CZ67" i="7"/>
  <c r="AL67" i="7"/>
  <c r="LL67" i="7"/>
  <c r="EE67" i="7"/>
  <c r="BI67" i="7"/>
  <c r="DR67" i="7"/>
  <c r="BF67" i="7"/>
  <c r="CS67" i="7"/>
  <c r="EH67" i="7"/>
  <c r="EF67" i="7"/>
  <c r="BR67" i="7"/>
  <c r="PE67" i="7"/>
  <c r="KL67" i="7"/>
  <c r="CO67" i="7"/>
  <c r="AA67" i="7"/>
  <c r="LJ67" i="7"/>
  <c r="DU67" i="7"/>
  <c r="AY67" i="7"/>
  <c r="PC67" i="7"/>
  <c r="JT67" i="7"/>
  <c r="BV67" i="7"/>
  <c r="KZ67" i="7"/>
  <c r="DS67" i="7"/>
  <c r="AW67" i="7"/>
  <c r="LW67" i="7"/>
  <c r="OZ67" i="7"/>
  <c r="KG67" i="7"/>
  <c r="CR67" i="7"/>
  <c r="AD67" i="7"/>
  <c r="LD67" i="7"/>
  <c r="DW67" i="7"/>
  <c r="BA67" i="7"/>
  <c r="CK67" i="7"/>
  <c r="AK67" i="7"/>
  <c r="LE67" i="7"/>
  <c r="DA67" i="7"/>
  <c r="CY67" i="7"/>
  <c r="KF67" i="7"/>
  <c r="OW67" i="7"/>
  <c r="KD67" i="7"/>
  <c r="CG67" i="7"/>
  <c r="S67" i="7"/>
  <c r="LB67" i="7"/>
  <c r="DD67" i="7"/>
  <c r="AP67" i="7"/>
  <c r="OU67" i="7"/>
  <c r="ER67" i="7"/>
  <c r="BN67" i="7"/>
  <c r="KQ67" i="7"/>
  <c r="DB67" i="7"/>
  <c r="AN67" i="7"/>
  <c r="LO67" i="7"/>
  <c r="OR67" i="7"/>
  <c r="JY67" i="7"/>
  <c r="CJ67" i="7"/>
  <c r="V67" i="7"/>
  <c r="KU67" i="7"/>
  <c r="DF67" i="7"/>
  <c r="AR67" i="7"/>
  <c r="BJ67" i="7"/>
  <c r="O67" i="7"/>
  <c r="EN67" i="7"/>
  <c r="BZ67" i="7"/>
  <c r="BT67" i="7"/>
  <c r="DX67" i="7"/>
  <c r="MC192" i="7"/>
  <c r="MC193" i="7"/>
  <c r="MC194" i="7"/>
  <c r="MC195" i="7"/>
  <c r="MC196" i="7"/>
  <c r="MC197" i="7"/>
  <c r="MC198" i="7"/>
  <c r="MC199" i="7"/>
  <c r="MC200" i="7"/>
  <c r="MC201" i="7"/>
  <c r="LQ192" i="7"/>
  <c r="LQ193" i="7"/>
  <c r="LQ194" i="7"/>
  <c r="LQ195" i="7"/>
  <c r="LQ196" i="7"/>
  <c r="LQ197" i="7"/>
  <c r="LQ198" i="7"/>
  <c r="LQ199" i="7"/>
  <c r="LQ200" i="7"/>
  <c r="LQ201" i="7"/>
  <c r="LQ68" i="7"/>
  <c r="LQ156" i="7"/>
  <c r="LQ157" i="7"/>
  <c r="LQ158" i="7"/>
  <c r="LQ159" i="7"/>
  <c r="LQ160" i="7"/>
  <c r="LQ161" i="7"/>
  <c r="LQ162" i="7"/>
  <c r="LQ163" i="7"/>
  <c r="LQ164" i="7"/>
  <c r="LQ165" i="7"/>
  <c r="MC156" i="7"/>
  <c r="MC157" i="7"/>
  <c r="MC158" i="7"/>
  <c r="MC159" i="7"/>
  <c r="MC160" i="7"/>
  <c r="MC161" i="7"/>
  <c r="MC162" i="7"/>
  <c r="MC163" i="7"/>
  <c r="MC164" i="7"/>
  <c r="MC165" i="7"/>
  <c r="LQ64" i="7"/>
  <c r="LQ65" i="7"/>
  <c r="LQ66" i="7"/>
  <c r="LQ67" i="7"/>
  <c r="MC64" i="7"/>
  <c r="MC65" i="7"/>
  <c r="MC66" i="7"/>
  <c r="MC67" i="7"/>
  <c r="MC68" i="7"/>
  <c r="MC188" i="7"/>
  <c r="MC181" i="7"/>
  <c r="MC175" i="7"/>
  <c r="MC182" i="7"/>
  <c r="MC170" i="7"/>
  <c r="MC177" i="7"/>
  <c r="MC167" i="7"/>
  <c r="MC174" i="7"/>
  <c r="MC191" i="7"/>
  <c r="MC189" i="7"/>
  <c r="MC168" i="7"/>
  <c r="MC186" i="7"/>
  <c r="MC131" i="7"/>
  <c r="MC187" i="7"/>
  <c r="MC176" i="7"/>
  <c r="MC173" i="7"/>
  <c r="MC179" i="7"/>
  <c r="MC180" i="7"/>
  <c r="MC172" i="7"/>
  <c r="MC185" i="7"/>
  <c r="MC184" i="7"/>
  <c r="MC169" i="7"/>
  <c r="MC171" i="7"/>
  <c r="MC190" i="7"/>
  <c r="MC183" i="7"/>
  <c r="MC178" i="7"/>
  <c r="LQ189" i="7"/>
  <c r="LQ168" i="7"/>
  <c r="OM168" i="7" s="1"/>
  <c r="LQ183" i="7"/>
  <c r="LQ188" i="7"/>
  <c r="LQ175" i="7"/>
  <c r="LQ131" i="7"/>
  <c r="OM131" i="7" s="1"/>
  <c r="LQ187" i="7"/>
  <c r="LQ181" i="7"/>
  <c r="LQ174" i="7"/>
  <c r="LQ177" i="7"/>
  <c r="LQ191" i="7"/>
  <c r="LQ186" i="7"/>
  <c r="LQ182" i="7"/>
  <c r="LQ170" i="7"/>
  <c r="LQ171" i="7"/>
  <c r="LQ180" i="7"/>
  <c r="LQ184" i="7"/>
  <c r="LQ169" i="7"/>
  <c r="LQ176" i="7"/>
  <c r="LQ172" i="7"/>
  <c r="LQ178" i="7"/>
  <c r="LQ179" i="7"/>
  <c r="LQ173" i="7"/>
  <c r="LQ190" i="7"/>
  <c r="LQ167" i="7"/>
  <c r="OM167" i="7" s="1"/>
  <c r="LQ185" i="7"/>
  <c r="LQ119" i="7"/>
  <c r="OM119" i="7" s="1"/>
  <c r="LQ118" i="7"/>
  <c r="OM118" i="7" s="1"/>
  <c r="LQ121" i="7"/>
  <c r="OM121" i="7" s="1"/>
  <c r="LQ114" i="7"/>
  <c r="LQ123" i="7"/>
  <c r="OM123" i="7" s="1"/>
  <c r="LQ122" i="7"/>
  <c r="OM122" i="7" s="1"/>
  <c r="LQ116" i="7"/>
  <c r="LQ115" i="7"/>
  <c r="LQ120" i="7"/>
  <c r="OM120" i="7" s="1"/>
  <c r="LQ117" i="7"/>
  <c r="LQ124" i="7"/>
  <c r="OM124" i="7" s="1"/>
  <c r="LQ125" i="7"/>
  <c r="OM125" i="7" s="1"/>
  <c r="LQ126" i="7"/>
  <c r="OM126" i="7" s="1"/>
  <c r="LQ127" i="7"/>
  <c r="OM127" i="7" s="1"/>
  <c r="LQ128" i="7"/>
  <c r="OM128" i="7" s="1"/>
  <c r="LQ129" i="7"/>
  <c r="OM129" i="7" s="1"/>
  <c r="LQ132" i="7"/>
  <c r="OM132" i="7" s="1"/>
  <c r="LQ133" i="7"/>
  <c r="LQ134" i="7"/>
  <c r="LQ135" i="7"/>
  <c r="LQ136" i="7"/>
  <c r="LQ137" i="7"/>
  <c r="LQ138" i="7"/>
  <c r="LQ139" i="7"/>
  <c r="LQ140" i="7"/>
  <c r="LQ141" i="7"/>
  <c r="LQ142" i="7"/>
  <c r="LQ143" i="7"/>
  <c r="LQ144" i="7"/>
  <c r="LQ145" i="7"/>
  <c r="LQ146" i="7"/>
  <c r="LQ147" i="7"/>
  <c r="LQ148" i="7"/>
  <c r="LQ149" i="7"/>
  <c r="LQ150" i="7"/>
  <c r="LQ151" i="7"/>
  <c r="LQ152" i="7"/>
  <c r="LQ153" i="7"/>
  <c r="LQ154" i="7"/>
  <c r="LQ155" i="7"/>
  <c r="LR203" i="7"/>
  <c r="PY97" i="7" s="1"/>
  <c r="MB203" i="7"/>
  <c r="QI97" i="7" s="1"/>
  <c r="MC118" i="7"/>
  <c r="MC120" i="7"/>
  <c r="MC114" i="7"/>
  <c r="MC122" i="7"/>
  <c r="MC117" i="7"/>
  <c r="MC119" i="7"/>
  <c r="MC115" i="7"/>
  <c r="MC116" i="7"/>
  <c r="MC121" i="7"/>
  <c r="MC123" i="7"/>
  <c r="MC124" i="7"/>
  <c r="MC125" i="7"/>
  <c r="MC126" i="7"/>
  <c r="MC127" i="7"/>
  <c r="MC128" i="7"/>
  <c r="MC129" i="7"/>
  <c r="MC132" i="7"/>
  <c r="MC133" i="7"/>
  <c r="MC134" i="7"/>
  <c r="MC135" i="7"/>
  <c r="MC136" i="7"/>
  <c r="MC137" i="7"/>
  <c r="MC138" i="7"/>
  <c r="MC139" i="7"/>
  <c r="MC140" i="7"/>
  <c r="MC141" i="7"/>
  <c r="MC142" i="7"/>
  <c r="MC143" i="7"/>
  <c r="MC144" i="7"/>
  <c r="MC145" i="7"/>
  <c r="MC146" i="7"/>
  <c r="MC147" i="7"/>
  <c r="MC148" i="7"/>
  <c r="MC149" i="7"/>
  <c r="MC150" i="7"/>
  <c r="MC151" i="7"/>
  <c r="MC152" i="7"/>
  <c r="MC153" i="7"/>
  <c r="MC154" i="7"/>
  <c r="MC155" i="7"/>
  <c r="MC58" i="7"/>
  <c r="MC23" i="7"/>
  <c r="MC31" i="7"/>
  <c r="MC35" i="7"/>
  <c r="MC26" i="7"/>
  <c r="MC38" i="7"/>
  <c r="MC37" i="7"/>
  <c r="MC27" i="7"/>
  <c r="MC54" i="7"/>
  <c r="MC33" i="7"/>
  <c r="MC55" i="7"/>
  <c r="MC63" i="7"/>
  <c r="MC61" i="7"/>
  <c r="MC29" i="7"/>
  <c r="MC53" i="7"/>
  <c r="MC28" i="7"/>
  <c r="MC56" i="7"/>
  <c r="MC34" i="7"/>
  <c r="MC62" i="7"/>
  <c r="MC59" i="7"/>
  <c r="MC30" i="7"/>
  <c r="MC25" i="7"/>
  <c r="MC57" i="7"/>
  <c r="MC32" i="7"/>
  <c r="MC24" i="7"/>
  <c r="MC36" i="7"/>
  <c r="MC60" i="7"/>
  <c r="MC49" i="7"/>
  <c r="MC48" i="7"/>
  <c r="MC42" i="7"/>
  <c r="MC39" i="7"/>
  <c r="MC47" i="7"/>
  <c r="MC41" i="7"/>
  <c r="MC46" i="7"/>
  <c r="MC45" i="7"/>
  <c r="MC51" i="7"/>
  <c r="MC52" i="7"/>
  <c r="MC40" i="7"/>
  <c r="MC43" i="7"/>
  <c r="MC44" i="7"/>
  <c r="MC50" i="7"/>
  <c r="LQ50" i="7"/>
  <c r="LQ55" i="7"/>
  <c r="LQ25" i="7"/>
  <c r="LQ54" i="7"/>
  <c r="LQ58" i="7"/>
  <c r="LQ23" i="7"/>
  <c r="LQ43" i="7"/>
  <c r="LQ41" i="7"/>
  <c r="DS41" i="7" s="1"/>
  <c r="LQ59" i="7"/>
  <c r="LQ63" i="7"/>
  <c r="LQ47" i="7"/>
  <c r="LQ46" i="7"/>
  <c r="LQ62" i="7"/>
  <c r="LQ45" i="7"/>
  <c r="LQ49" i="7"/>
  <c r="LQ53" i="7"/>
  <c r="LQ24" i="7"/>
  <c r="LQ52" i="7"/>
  <c r="LQ56" i="7"/>
  <c r="LQ60" i="7"/>
  <c r="LQ26" i="7"/>
  <c r="LQ44" i="7"/>
  <c r="LQ48" i="7"/>
  <c r="LQ42" i="7"/>
  <c r="LQ61" i="7"/>
  <c r="LQ51" i="7"/>
  <c r="LQ57" i="7"/>
  <c r="LQ38" i="7"/>
  <c r="OM38" i="7" s="1"/>
  <c r="LQ30" i="7"/>
  <c r="OM30" i="7" s="1"/>
  <c r="LQ33" i="7"/>
  <c r="OM33" i="7" s="1"/>
  <c r="LQ40" i="7"/>
  <c r="OM40" i="7" s="1"/>
  <c r="LQ39" i="7"/>
  <c r="OM39" i="7" s="1"/>
  <c r="LQ29" i="7"/>
  <c r="OM29" i="7" s="1"/>
  <c r="LQ32" i="7"/>
  <c r="LQ27" i="7"/>
  <c r="OM27" i="7" s="1"/>
  <c r="LQ31" i="7"/>
  <c r="OM31" i="7" s="1"/>
  <c r="LQ34" i="7"/>
  <c r="OM34" i="7" s="1"/>
  <c r="LQ35" i="7"/>
  <c r="OM35" i="7" s="1"/>
  <c r="LQ36" i="7"/>
  <c r="OM36" i="7" s="1"/>
  <c r="LQ37" i="7"/>
  <c r="OM37" i="7" s="1"/>
  <c r="LQ28" i="7"/>
  <c r="OM28" i="7" s="1"/>
  <c r="MD22" i="7"/>
  <c r="NA22" i="7"/>
  <c r="KB23" i="7"/>
  <c r="KB24" i="7"/>
  <c r="KB25" i="7"/>
  <c r="KB26" i="7"/>
  <c r="KB27" i="7"/>
  <c r="KB28" i="7"/>
  <c r="KB29" i="7"/>
  <c r="KB30" i="7"/>
  <c r="KB31" i="7"/>
  <c r="KB32" i="7"/>
  <c r="KB33" i="7"/>
  <c r="KB34" i="7"/>
  <c r="KB35" i="7"/>
  <c r="KB36" i="7"/>
  <c r="KB37" i="7"/>
  <c r="KB38" i="7"/>
  <c r="KB39" i="7"/>
  <c r="KB40" i="7"/>
  <c r="KB41" i="7"/>
  <c r="KB42" i="7"/>
  <c r="KB43" i="7"/>
  <c r="KB44" i="7"/>
  <c r="KB45" i="7"/>
  <c r="KB46" i="7"/>
  <c r="KB47" i="7"/>
  <c r="KB53" i="7"/>
  <c r="KB55" i="7"/>
  <c r="KB54" i="7"/>
  <c r="KB56" i="7"/>
  <c r="KB57" i="7"/>
  <c r="KB58" i="7"/>
  <c r="KB59" i="7"/>
  <c r="KB48" i="7"/>
  <c r="KB51" i="7"/>
  <c r="KB60" i="7"/>
  <c r="KB49" i="7"/>
  <c r="KB52" i="7"/>
  <c r="KB50" i="7"/>
  <c r="KB61" i="7"/>
  <c r="KB63" i="7"/>
  <c r="KB62" i="7"/>
  <c r="JP23" i="7"/>
  <c r="JP24" i="7"/>
  <c r="JP26" i="7"/>
  <c r="JP25" i="7"/>
  <c r="JP27" i="7"/>
  <c r="JP28" i="7"/>
  <c r="JP29" i="7"/>
  <c r="JP30" i="7"/>
  <c r="JP31" i="7"/>
  <c r="JP32" i="7"/>
  <c r="JP33" i="7"/>
  <c r="JP34" i="7"/>
  <c r="JP35" i="7"/>
  <c r="JP48" i="7"/>
  <c r="JP36" i="7"/>
  <c r="JP37" i="7"/>
  <c r="JP40" i="7"/>
  <c r="JP42" i="7"/>
  <c r="JP41" i="7"/>
  <c r="JP47" i="7"/>
  <c r="JP43" i="7"/>
  <c r="JP46" i="7"/>
  <c r="JP44" i="7"/>
  <c r="JP50" i="7"/>
  <c r="JP49" i="7"/>
  <c r="JP38" i="7"/>
  <c r="JP39" i="7"/>
  <c r="JP45" i="7"/>
  <c r="JP51" i="7"/>
  <c r="JP52" i="7"/>
  <c r="JP54" i="7"/>
  <c r="JP53" i="7"/>
  <c r="JP55" i="7"/>
  <c r="JP56" i="7"/>
  <c r="JP57" i="7"/>
  <c r="JP58" i="7"/>
  <c r="JP59" i="7"/>
  <c r="JP60" i="7"/>
  <c r="JP61" i="7"/>
  <c r="JP62" i="7"/>
  <c r="JP63" i="7"/>
  <c r="GB19" i="4"/>
  <c r="EJ7" i="4"/>
  <c r="ME113" i="7" s="1"/>
  <c r="DR32" i="7" l="1"/>
  <c r="OM32" i="7"/>
  <c r="OL68" i="7"/>
  <c r="OM68" i="7"/>
  <c r="PH68" i="7"/>
  <c r="KO68" i="7"/>
  <c r="DH68" i="7"/>
  <c r="LM68" i="7"/>
  <c r="EF68" i="7"/>
  <c r="PN68" i="7"/>
  <c r="KU68" i="7"/>
  <c r="DF68" i="7"/>
  <c r="AR68" i="7"/>
  <c r="OW68" i="7"/>
  <c r="KD68" i="7"/>
  <c r="PD68" i="7"/>
  <c r="KK68" i="7"/>
  <c r="CV68" i="7"/>
  <c r="AH68" i="7"/>
  <c r="LI68" i="7"/>
  <c r="PI68" i="7"/>
  <c r="JZ68" i="7"/>
  <c r="BJ68" i="7"/>
  <c r="CW68" i="7"/>
  <c r="LX68" i="7"/>
  <c r="Y68" i="7"/>
  <c r="AU68" i="7"/>
  <c r="BN68" i="7"/>
  <c r="CO68" i="7"/>
  <c r="OT68" i="7"/>
  <c r="AN68" i="7"/>
  <c r="U68" i="7"/>
  <c r="OZ68" i="7"/>
  <c r="KG68" i="7"/>
  <c r="CZ68" i="7"/>
  <c r="LE68" i="7"/>
  <c r="DX68" i="7"/>
  <c r="PF68" i="7"/>
  <c r="KM68" i="7"/>
  <c r="CX68" i="7"/>
  <c r="AJ68" i="7"/>
  <c r="OO68" i="7"/>
  <c r="JV68" i="7"/>
  <c r="OV68" i="7"/>
  <c r="KC68" i="7"/>
  <c r="CN68" i="7"/>
  <c r="Z68" i="7"/>
  <c r="LA68" i="7"/>
  <c r="PA68" i="7"/>
  <c r="JR68" i="7"/>
  <c r="AX68" i="7"/>
  <c r="CG68" i="7"/>
  <c r="JS68" i="7"/>
  <c r="O68" i="7"/>
  <c r="AI68" i="7"/>
  <c r="BD68" i="7"/>
  <c r="CA68" i="7"/>
  <c r="KQ68" i="7"/>
  <c r="AD68" i="7"/>
  <c r="BX68" i="7"/>
  <c r="OR68" i="7"/>
  <c r="JY68" i="7"/>
  <c r="CR68" i="7"/>
  <c r="KV68" i="7"/>
  <c r="DG68" i="7"/>
  <c r="OX68" i="7"/>
  <c r="KE68" i="7"/>
  <c r="CP68" i="7"/>
  <c r="AB68" i="7"/>
  <c r="MA68" i="7"/>
  <c r="EL68" i="7"/>
  <c r="ON68" i="7"/>
  <c r="JU68" i="7"/>
  <c r="CF68" i="7"/>
  <c r="R68" i="7"/>
  <c r="KR68" i="7"/>
  <c r="OS68" i="7"/>
  <c r="KI68" i="7"/>
  <c r="AM68" i="7"/>
  <c r="BT68" i="7"/>
  <c r="EI68" i="7"/>
  <c r="LP68" i="7"/>
  <c r="X68" i="7"/>
  <c r="AG68" i="7"/>
  <c r="BM68" i="7"/>
  <c r="DT68" i="7"/>
  <c r="S68" i="7"/>
  <c r="PB68" i="7"/>
  <c r="OI68" i="7"/>
  <c r="JQ68" i="7"/>
  <c r="CJ68" i="7"/>
  <c r="KN68" i="7"/>
  <c r="CY68" i="7"/>
  <c r="OP68" i="7"/>
  <c r="JW68" i="7"/>
  <c r="CH68" i="7"/>
  <c r="T68" i="7"/>
  <c r="LS68" i="7"/>
  <c r="ED68" i="7"/>
  <c r="LZ68" i="7"/>
  <c r="ES68" i="7"/>
  <c r="BW68" i="7"/>
  <c r="J68" i="7"/>
  <c r="KJ68" i="7"/>
  <c r="LW68" i="7"/>
  <c r="EQ68" i="7"/>
  <c r="AC68" i="7"/>
  <c r="BH68" i="7"/>
  <c r="CU68" i="7"/>
  <c r="EH68" i="7"/>
  <c r="N68" i="7"/>
  <c r="W68" i="7"/>
  <c r="BC68" i="7"/>
  <c r="DB68" i="7"/>
  <c r="DZ68" i="7"/>
  <c r="BL68" i="7"/>
  <c r="LV68" i="7"/>
  <c r="EO68" i="7"/>
  <c r="PG68" i="7"/>
  <c r="KF68" i="7"/>
  <c r="CQ68" i="7"/>
  <c r="MB68" i="7"/>
  <c r="JO68" i="7"/>
  <c r="BY68" i="7"/>
  <c r="L68" i="7"/>
  <c r="LK68" i="7"/>
  <c r="DV68" i="7"/>
  <c r="LR68" i="7"/>
  <c r="EK68" i="7"/>
  <c r="BO68" i="7"/>
  <c r="PK68" i="7"/>
  <c r="KB68" i="7"/>
  <c r="LO68" i="7"/>
  <c r="DS68" i="7"/>
  <c r="Q68" i="7"/>
  <c r="AW68" i="7"/>
  <c r="BS68" i="7"/>
  <c r="CT68" i="7"/>
  <c r="LH68" i="7"/>
  <c r="M68" i="7"/>
  <c r="AQ68" i="7"/>
  <c r="CL68" i="7"/>
  <c r="AO68" i="7"/>
  <c r="BB68" i="7"/>
  <c r="LN68" i="7"/>
  <c r="EG68" i="7"/>
  <c r="OY68" i="7"/>
  <c r="JX68" i="7"/>
  <c r="CI68" i="7"/>
  <c r="LT68" i="7"/>
  <c r="EM68" i="7"/>
  <c r="BQ68" i="7"/>
  <c r="PV68" i="7"/>
  <c r="LC68" i="7"/>
  <c r="DE68" i="7"/>
  <c r="LJ68" i="7"/>
  <c r="EC68" i="7"/>
  <c r="BG68" i="7"/>
  <c r="PC68" i="7"/>
  <c r="JT68" i="7"/>
  <c r="LG68" i="7"/>
  <c r="DA68" i="7"/>
  <c r="KA68" i="7"/>
  <c r="AL68" i="7"/>
  <c r="BF68" i="7"/>
  <c r="CC68" i="7"/>
  <c r="EB68" i="7"/>
  <c r="PJ68" i="7"/>
  <c r="AF68" i="7"/>
  <c r="BV68" i="7"/>
  <c r="DC68" i="7"/>
  <c r="LF68" i="7"/>
  <c r="DY68" i="7"/>
  <c r="OQ68" i="7"/>
  <c r="JP68" i="7"/>
  <c r="BZ68" i="7"/>
  <c r="LL68" i="7"/>
  <c r="EE68" i="7"/>
  <c r="BI68" i="7"/>
  <c r="PM68" i="7"/>
  <c r="KT68" i="7"/>
  <c r="E69" i="7"/>
  <c r="LB68" i="7"/>
  <c r="DU68" i="7"/>
  <c r="AY68" i="7"/>
  <c r="OU68" i="7"/>
  <c r="ER68" i="7"/>
  <c r="KP68" i="7"/>
  <c r="CK68" i="7"/>
  <c r="EP68" i="7"/>
  <c r="AA68" i="7"/>
  <c r="AV68" i="7"/>
  <c r="BP68" i="7"/>
  <c r="CS68" i="7"/>
  <c r="KZ68" i="7"/>
  <c r="V68" i="7"/>
  <c r="BK68" i="7"/>
  <c r="AE68" i="7"/>
  <c r="KW68" i="7"/>
  <c r="DQ68" i="7"/>
  <c r="LU68" i="7"/>
  <c r="EN68" i="7"/>
  <c r="BR68" i="7"/>
  <c r="LD68" i="7"/>
  <c r="DW68" i="7"/>
  <c r="BA68" i="7"/>
  <c r="PE68" i="7"/>
  <c r="KL68" i="7"/>
  <c r="PL68" i="7"/>
  <c r="KS68" i="7"/>
  <c r="DD68" i="7"/>
  <c r="AP68" i="7"/>
  <c r="LY68" i="7"/>
  <c r="EJ68" i="7"/>
  <c r="KH68" i="7"/>
  <c r="BU68" i="7"/>
  <c r="DR68" i="7"/>
  <c r="P68" i="7"/>
  <c r="AK68" i="7"/>
  <c r="BE68" i="7"/>
  <c r="CB68" i="7"/>
  <c r="EA68" i="7"/>
  <c r="K68" i="7"/>
  <c r="AZ68" i="7"/>
  <c r="CM68" i="7"/>
  <c r="NA192" i="7"/>
  <c r="PW192" i="7" s="1"/>
  <c r="NA193" i="7"/>
  <c r="PW193" i="7" s="1"/>
  <c r="NA194" i="7"/>
  <c r="PW194" i="7" s="1"/>
  <c r="NA195" i="7"/>
  <c r="PW195" i="7" s="1"/>
  <c r="NA196" i="7"/>
  <c r="PW196" i="7" s="1"/>
  <c r="NA197" i="7"/>
  <c r="PW197" i="7" s="1"/>
  <c r="NA198" i="7"/>
  <c r="PW198" i="7" s="1"/>
  <c r="NA199" i="7"/>
  <c r="PW199" i="7" s="1"/>
  <c r="NA200" i="7"/>
  <c r="PW200" i="7" s="1"/>
  <c r="NA201" i="7"/>
  <c r="PW201" i="7" s="1"/>
  <c r="MD192" i="7"/>
  <c r="MD193" i="7"/>
  <c r="MD194" i="7"/>
  <c r="MD195" i="7"/>
  <c r="MD196" i="7"/>
  <c r="MD197" i="7"/>
  <c r="MD198" i="7"/>
  <c r="MD199" i="7"/>
  <c r="MD200" i="7"/>
  <c r="MD201" i="7"/>
  <c r="NA156" i="7"/>
  <c r="PW156" i="7" s="1"/>
  <c r="NA157" i="7"/>
  <c r="PW157" i="7" s="1"/>
  <c r="NA158" i="7"/>
  <c r="PW158" i="7" s="1"/>
  <c r="NA159" i="7"/>
  <c r="PW159" i="7" s="1"/>
  <c r="NA160" i="7"/>
  <c r="PW160" i="7" s="1"/>
  <c r="NA161" i="7"/>
  <c r="PW161" i="7" s="1"/>
  <c r="NA162" i="7"/>
  <c r="PW162" i="7" s="1"/>
  <c r="NA163" i="7"/>
  <c r="PW163" i="7" s="1"/>
  <c r="NA164" i="7"/>
  <c r="PW164" i="7" s="1"/>
  <c r="NA165" i="7"/>
  <c r="PW165" i="7" s="1"/>
  <c r="MD156" i="7"/>
  <c r="MD157" i="7"/>
  <c r="MD158" i="7"/>
  <c r="MD159" i="7"/>
  <c r="MD160" i="7"/>
  <c r="MD161" i="7"/>
  <c r="MD162" i="7"/>
  <c r="MD163" i="7"/>
  <c r="MD164" i="7"/>
  <c r="MD165" i="7"/>
  <c r="OY190" i="7"/>
  <c r="OX190" i="7"/>
  <c r="ED190" i="7"/>
  <c r="EC190" i="7"/>
  <c r="CS190" i="7"/>
  <c r="OZ190" i="7"/>
  <c r="CR190" i="7"/>
  <c r="EC180" i="7"/>
  <c r="DZ180" i="7"/>
  <c r="EB180" i="7"/>
  <c r="OV180" i="7"/>
  <c r="CR180" i="7"/>
  <c r="DY180" i="7"/>
  <c r="DX180" i="7"/>
  <c r="OX180" i="7"/>
  <c r="OS180" i="7"/>
  <c r="CP180" i="7"/>
  <c r="CQ180" i="7"/>
  <c r="CM180" i="7"/>
  <c r="OU180" i="7"/>
  <c r="OW180" i="7"/>
  <c r="CO180" i="7"/>
  <c r="CN180" i="7"/>
  <c r="EA180" i="7"/>
  <c r="OT180" i="7"/>
  <c r="ON170" i="7"/>
  <c r="DS170" i="7"/>
  <c r="CH170" i="7"/>
  <c r="CR184" i="7"/>
  <c r="EA184" i="7"/>
  <c r="EE184" i="7"/>
  <c r="CS184" i="7"/>
  <c r="EB184" i="7"/>
  <c r="DZ184" i="7"/>
  <c r="EC184" i="7"/>
  <c r="CO184" i="7"/>
  <c r="OV184" i="7"/>
  <c r="CP184" i="7"/>
  <c r="OX184" i="7"/>
  <c r="OY184" i="7"/>
  <c r="OW184" i="7"/>
  <c r="OU184" i="7"/>
  <c r="ED184" i="7"/>
  <c r="CQ184" i="7"/>
  <c r="OU178" i="7"/>
  <c r="CL178" i="7"/>
  <c r="DZ178" i="7"/>
  <c r="EA178" i="7"/>
  <c r="OV178" i="7"/>
  <c r="CO178" i="7"/>
  <c r="OT178" i="7"/>
  <c r="OS178" i="7"/>
  <c r="CP178" i="7"/>
  <c r="CN178" i="7"/>
  <c r="DY178" i="7"/>
  <c r="OR178" i="7"/>
  <c r="DW178" i="7"/>
  <c r="DX178" i="7"/>
  <c r="CM178" i="7"/>
  <c r="ED182" i="7"/>
  <c r="CR182" i="7"/>
  <c r="OX182" i="7"/>
  <c r="EC182" i="7"/>
  <c r="OW182" i="7"/>
  <c r="OT182" i="7"/>
  <c r="EA182" i="7"/>
  <c r="CS182" i="7"/>
  <c r="OV182" i="7"/>
  <c r="EB182" i="7"/>
  <c r="DZ182" i="7"/>
  <c r="OY182" i="7"/>
  <c r="DY182" i="7"/>
  <c r="OU182" i="7"/>
  <c r="CP182" i="7"/>
  <c r="CN182" i="7"/>
  <c r="CQ182" i="7"/>
  <c r="CO182" i="7"/>
  <c r="DT172" i="7"/>
  <c r="OO172" i="7"/>
  <c r="CI172" i="7"/>
  <c r="EC186" i="7"/>
  <c r="OW186" i="7"/>
  <c r="ED186" i="7"/>
  <c r="EB186" i="7"/>
  <c r="OX186" i="7"/>
  <c r="CR186" i="7"/>
  <c r="CP186" i="7"/>
  <c r="OV186" i="7"/>
  <c r="OY186" i="7"/>
  <c r="CS186" i="7"/>
  <c r="CQ186" i="7"/>
  <c r="EA186" i="7"/>
  <c r="CS188" i="7"/>
  <c r="CR188" i="7"/>
  <c r="CQ188" i="7"/>
  <c r="ED188" i="7"/>
  <c r="EE188" i="7"/>
  <c r="OW188" i="7"/>
  <c r="EC188" i="7"/>
  <c r="OX188" i="7"/>
  <c r="OY188" i="7"/>
  <c r="EB188" i="7"/>
  <c r="CK174" i="7"/>
  <c r="CL174" i="7"/>
  <c r="DW174" i="7"/>
  <c r="DV174" i="7"/>
  <c r="OP174" i="7"/>
  <c r="DU174" i="7"/>
  <c r="OQ174" i="7"/>
  <c r="OR174" i="7"/>
  <c r="CJ174" i="7"/>
  <c r="DV176" i="7"/>
  <c r="CM176" i="7"/>
  <c r="OR176" i="7"/>
  <c r="CN176" i="7"/>
  <c r="CL176" i="7"/>
  <c r="DW176" i="7"/>
  <c r="DX176" i="7"/>
  <c r="OQ176" i="7"/>
  <c r="DY176" i="7"/>
  <c r="OS176" i="7"/>
  <c r="CK176" i="7"/>
  <c r="OT176" i="7"/>
  <c r="CS181" i="7"/>
  <c r="OU181" i="7"/>
  <c r="CP181" i="7"/>
  <c r="EB181" i="7"/>
  <c r="DZ181" i="7"/>
  <c r="CN181" i="7"/>
  <c r="CR181" i="7"/>
  <c r="OX181" i="7"/>
  <c r="OV181" i="7"/>
  <c r="DY181" i="7"/>
  <c r="CM181" i="7"/>
  <c r="CO181" i="7"/>
  <c r="OY181" i="7"/>
  <c r="ED181" i="7"/>
  <c r="OW181" i="7"/>
  <c r="CQ181" i="7"/>
  <c r="DX181" i="7"/>
  <c r="EC181" i="7"/>
  <c r="OT181" i="7"/>
  <c r="OS181" i="7"/>
  <c r="EA181" i="7"/>
  <c r="CS189" i="7"/>
  <c r="EC189" i="7"/>
  <c r="OX189" i="7"/>
  <c r="EB189" i="7"/>
  <c r="CR189" i="7"/>
  <c r="OW189" i="7"/>
  <c r="OY189" i="7"/>
  <c r="ED189" i="7"/>
  <c r="CQ189" i="7"/>
  <c r="CP179" i="7"/>
  <c r="CQ179" i="7"/>
  <c r="DX179" i="7"/>
  <c r="CL179" i="7"/>
  <c r="OT179" i="7"/>
  <c r="EB179" i="7"/>
  <c r="CN179" i="7"/>
  <c r="DW179" i="7"/>
  <c r="OW179" i="7"/>
  <c r="OU179" i="7"/>
  <c r="OR179" i="7"/>
  <c r="CO179" i="7"/>
  <c r="DZ179" i="7"/>
  <c r="OV179" i="7"/>
  <c r="CM179" i="7"/>
  <c r="EA179" i="7"/>
  <c r="DY179" i="7"/>
  <c r="OS179" i="7"/>
  <c r="DT173" i="7"/>
  <c r="CI173" i="7"/>
  <c r="OO173" i="7"/>
  <c r="CM175" i="7"/>
  <c r="OQ175" i="7"/>
  <c r="DW175" i="7"/>
  <c r="OS175" i="7"/>
  <c r="DU175" i="7"/>
  <c r="OR175" i="7"/>
  <c r="DX175" i="7"/>
  <c r="DV175" i="7"/>
  <c r="CL175" i="7"/>
  <c r="OP175" i="7"/>
  <c r="CK175" i="7"/>
  <c r="CJ175" i="7"/>
  <c r="OO171" i="7"/>
  <c r="CI171" i="7"/>
  <c r="ON171" i="7"/>
  <c r="DS171" i="7"/>
  <c r="CH171" i="7"/>
  <c r="DT171" i="7"/>
  <c r="CR187" i="7"/>
  <c r="ED187" i="7"/>
  <c r="OY187" i="7"/>
  <c r="CS187" i="7"/>
  <c r="CP187" i="7"/>
  <c r="EA187" i="7"/>
  <c r="CQ187" i="7"/>
  <c r="OW187" i="7"/>
  <c r="OV187" i="7"/>
  <c r="OX187" i="7"/>
  <c r="EC187" i="7"/>
  <c r="EB187" i="7"/>
  <c r="ED191" i="7"/>
  <c r="CR191" i="7"/>
  <c r="EC191" i="7"/>
  <c r="OX191" i="7"/>
  <c r="OY191" i="7"/>
  <c r="CS191" i="7"/>
  <c r="CP183" i="7"/>
  <c r="DZ183" i="7"/>
  <c r="CS183" i="7"/>
  <c r="ED183" i="7"/>
  <c r="OY183" i="7"/>
  <c r="OX183" i="7"/>
  <c r="CQ183" i="7"/>
  <c r="OT183" i="7"/>
  <c r="EB183" i="7"/>
  <c r="OU183" i="7"/>
  <c r="EC183" i="7"/>
  <c r="CN183" i="7"/>
  <c r="CR183" i="7"/>
  <c r="CO183" i="7"/>
  <c r="OV183" i="7"/>
  <c r="EA183" i="7"/>
  <c r="DY183" i="7"/>
  <c r="OW183" i="7"/>
  <c r="ED185" i="7"/>
  <c r="CQ185" i="7"/>
  <c r="EC185" i="7"/>
  <c r="CR185" i="7"/>
  <c r="OU185" i="7"/>
  <c r="EB185" i="7"/>
  <c r="CS185" i="7"/>
  <c r="CO185" i="7"/>
  <c r="EA185" i="7"/>
  <c r="DZ185" i="7"/>
  <c r="OY185" i="7"/>
  <c r="OV185" i="7"/>
  <c r="OW185" i="7"/>
  <c r="CP185" i="7"/>
  <c r="OX185" i="7"/>
  <c r="DR169" i="7"/>
  <c r="CG169" i="7"/>
  <c r="OR177" i="7"/>
  <c r="DV177" i="7"/>
  <c r="DX177" i="7"/>
  <c r="CL177" i="7"/>
  <c r="CO177" i="7"/>
  <c r="OT177" i="7"/>
  <c r="CK177" i="7"/>
  <c r="DY177" i="7"/>
  <c r="CM177" i="7"/>
  <c r="OQ177" i="7"/>
  <c r="OS177" i="7"/>
  <c r="DZ177" i="7"/>
  <c r="CN177" i="7"/>
  <c r="DW177" i="7"/>
  <c r="OU177" i="7"/>
  <c r="NA64" i="7"/>
  <c r="NA65" i="7"/>
  <c r="NA66" i="7"/>
  <c r="NA67" i="7"/>
  <c r="NA68" i="7"/>
  <c r="MD64" i="7"/>
  <c r="MD65" i="7"/>
  <c r="MD66" i="7"/>
  <c r="MD67" i="7"/>
  <c r="MD68" i="7"/>
  <c r="NA69" i="7"/>
  <c r="MD69" i="7"/>
  <c r="OV50" i="7"/>
  <c r="EA50" i="7"/>
  <c r="CP50" i="7"/>
  <c r="OP44" i="7"/>
  <c r="CJ44" i="7"/>
  <c r="DU44" i="7"/>
  <c r="CK45" i="7"/>
  <c r="OQ45" i="7"/>
  <c r="DV45" i="7"/>
  <c r="OY53" i="7"/>
  <c r="ED53" i="7"/>
  <c r="CS53" i="7"/>
  <c r="DW46" i="7"/>
  <c r="OR46" i="7"/>
  <c r="CL46" i="7"/>
  <c r="DZ49" i="7"/>
  <c r="CO49" i="7"/>
  <c r="OU49" i="7"/>
  <c r="CQ51" i="7"/>
  <c r="OW51" i="7"/>
  <c r="EB51" i="7"/>
  <c r="CM47" i="7"/>
  <c r="OS47" i="7"/>
  <c r="DX47" i="7"/>
  <c r="EE54" i="7"/>
  <c r="CT54" i="7"/>
  <c r="CN48" i="7"/>
  <c r="DY48" i="7"/>
  <c r="OT48" i="7"/>
  <c r="EC52" i="7"/>
  <c r="CR52" i="7"/>
  <c r="OX52" i="7"/>
  <c r="DV173" i="7"/>
  <c r="DU173" i="7"/>
  <c r="OP173" i="7"/>
  <c r="OQ173" i="7"/>
  <c r="CJ173" i="7"/>
  <c r="CK173" i="7"/>
  <c r="CJ172" i="7"/>
  <c r="DU172" i="7"/>
  <c r="OP172" i="7"/>
  <c r="CP176" i="7"/>
  <c r="OV176" i="7"/>
  <c r="EC176" i="7"/>
  <c r="OX176" i="7"/>
  <c r="CR176" i="7"/>
  <c r="ED176" i="7"/>
  <c r="CO176" i="7"/>
  <c r="OY176" i="7"/>
  <c r="CS176" i="7"/>
  <c r="CQ176" i="7"/>
  <c r="OW176" i="7"/>
  <c r="EB176" i="7"/>
  <c r="DZ176" i="7"/>
  <c r="OU176" i="7"/>
  <c r="EA176" i="7"/>
  <c r="OO167" i="7"/>
  <c r="CM167" i="7"/>
  <c r="OX167" i="7"/>
  <c r="DU167" i="7"/>
  <c r="EA167" i="7"/>
  <c r="DW167" i="7"/>
  <c r="OY167" i="7"/>
  <c r="EC167" i="7"/>
  <c r="CO167" i="7"/>
  <c r="DZ167" i="7"/>
  <c r="DR167" i="7"/>
  <c r="CJ167" i="7"/>
  <c r="CS167" i="7"/>
  <c r="CL167" i="7"/>
  <c r="EB167" i="7"/>
  <c r="DS167" i="7"/>
  <c r="DV167" i="7"/>
  <c r="CN167" i="7"/>
  <c r="OR167" i="7"/>
  <c r="OS167" i="7"/>
  <c r="DT167" i="7"/>
  <c r="CR167" i="7"/>
  <c r="ON167" i="7"/>
  <c r="ED167" i="7"/>
  <c r="CI167" i="7"/>
  <c r="OW167" i="7"/>
  <c r="CP167" i="7"/>
  <c r="OQ167" i="7"/>
  <c r="OV167" i="7"/>
  <c r="CG167" i="7"/>
  <c r="CH167" i="7"/>
  <c r="OP167" i="7"/>
  <c r="DX167" i="7"/>
  <c r="CQ167" i="7"/>
  <c r="OT167" i="7"/>
  <c r="OU167" i="7"/>
  <c r="DY167" i="7"/>
  <c r="CK167" i="7"/>
  <c r="CM169" i="7"/>
  <c r="DS169" i="7"/>
  <c r="ON169" i="7"/>
  <c r="EC169" i="7"/>
  <c r="DV169" i="7"/>
  <c r="OW169" i="7"/>
  <c r="DW169" i="7"/>
  <c r="CK169" i="7"/>
  <c r="CJ169" i="7"/>
  <c r="CN169" i="7"/>
  <c r="OP169" i="7"/>
  <c r="ED169" i="7"/>
  <c r="DU169" i="7"/>
  <c r="CI169" i="7"/>
  <c r="CL169" i="7"/>
  <c r="CQ169" i="7"/>
  <c r="DT169" i="7"/>
  <c r="DX169" i="7"/>
  <c r="OO169" i="7"/>
  <c r="CS169" i="7"/>
  <c r="OV169" i="7"/>
  <c r="OR169" i="7"/>
  <c r="DY169" i="7"/>
  <c r="OX169" i="7"/>
  <c r="CH169" i="7"/>
  <c r="CO169" i="7"/>
  <c r="CR169" i="7"/>
  <c r="OY169" i="7"/>
  <c r="DZ169" i="7"/>
  <c r="OQ169" i="7"/>
  <c r="OS169" i="7"/>
  <c r="OT169" i="7"/>
  <c r="CP169" i="7"/>
  <c r="EA169" i="7"/>
  <c r="OU169" i="7"/>
  <c r="EB169" i="7"/>
  <c r="CG131" i="7"/>
  <c r="OR131" i="7"/>
  <c r="OY131" i="7"/>
  <c r="CJ131" i="7"/>
  <c r="OU131" i="7"/>
  <c r="DZ131" i="7"/>
  <c r="OT131" i="7"/>
  <c r="OP131" i="7"/>
  <c r="EB131" i="7"/>
  <c r="OQ131" i="7"/>
  <c r="CR131" i="7"/>
  <c r="DY131" i="7"/>
  <c r="CM131" i="7"/>
  <c r="OS131" i="7"/>
  <c r="ON131" i="7"/>
  <c r="EA131" i="7"/>
  <c r="DT131" i="7"/>
  <c r="DS131" i="7"/>
  <c r="OW131" i="7"/>
  <c r="CI131" i="7"/>
  <c r="CP131" i="7"/>
  <c r="DV131" i="7"/>
  <c r="CO131" i="7"/>
  <c r="CL131" i="7"/>
  <c r="EC131" i="7"/>
  <c r="DW131" i="7"/>
  <c r="CN131" i="7"/>
  <c r="ED131" i="7"/>
  <c r="CK131" i="7"/>
  <c r="OX131" i="7"/>
  <c r="OO131" i="7"/>
  <c r="CQ131" i="7"/>
  <c r="CS131" i="7"/>
  <c r="DR131" i="7"/>
  <c r="DU131" i="7"/>
  <c r="OV131" i="7"/>
  <c r="DX131" i="7"/>
  <c r="CH131" i="7"/>
  <c r="NA190" i="7"/>
  <c r="PW190" i="7" s="1"/>
  <c r="NA177" i="7"/>
  <c r="PW177" i="7" s="1"/>
  <c r="NA182" i="7"/>
  <c r="PW182" i="7" s="1"/>
  <c r="NA183" i="7"/>
  <c r="PW183" i="7" s="1"/>
  <c r="NA169" i="7"/>
  <c r="PW169" i="7" s="1"/>
  <c r="NA187" i="7"/>
  <c r="PW187" i="7" s="1"/>
  <c r="NA167" i="7"/>
  <c r="PW167" i="7" s="1"/>
  <c r="NA179" i="7"/>
  <c r="PW179" i="7" s="1"/>
  <c r="NA188" i="7"/>
  <c r="PW188" i="7" s="1"/>
  <c r="NA191" i="7"/>
  <c r="PW191" i="7" s="1"/>
  <c r="NA178" i="7"/>
  <c r="PW178" i="7" s="1"/>
  <c r="NA185" i="7"/>
  <c r="PW185" i="7" s="1"/>
  <c r="NA170" i="7"/>
  <c r="PW170" i="7" s="1"/>
  <c r="NA131" i="7"/>
  <c r="PW131" i="7" s="1"/>
  <c r="NA171" i="7"/>
  <c r="PW171" i="7" s="1"/>
  <c r="NA172" i="7"/>
  <c r="PW172" i="7" s="1"/>
  <c r="NA176" i="7"/>
  <c r="PW176" i="7" s="1"/>
  <c r="NA189" i="7"/>
  <c r="PW189" i="7" s="1"/>
  <c r="NA181" i="7"/>
  <c r="PW181" i="7" s="1"/>
  <c r="NA186" i="7"/>
  <c r="PW186" i="7" s="1"/>
  <c r="NA180" i="7"/>
  <c r="PW180" i="7" s="1"/>
  <c r="NA173" i="7"/>
  <c r="PW173" i="7" s="1"/>
  <c r="NA174" i="7"/>
  <c r="PW174" i="7" s="1"/>
  <c r="NA168" i="7"/>
  <c r="PW168" i="7" s="1"/>
  <c r="NA175" i="7"/>
  <c r="PW175" i="7" s="1"/>
  <c r="NA184" i="7"/>
  <c r="PW184" i="7" s="1"/>
  <c r="DW173" i="7"/>
  <c r="OY173" i="7"/>
  <c r="DX173" i="7"/>
  <c r="EC173" i="7"/>
  <c r="OT173" i="7"/>
  <c r="CR173" i="7"/>
  <c r="CS173" i="7"/>
  <c r="OV173" i="7"/>
  <c r="ED173" i="7"/>
  <c r="OR173" i="7"/>
  <c r="CQ173" i="7"/>
  <c r="OS173" i="7"/>
  <c r="OU173" i="7"/>
  <c r="CL173" i="7"/>
  <c r="OW173" i="7"/>
  <c r="CO173" i="7"/>
  <c r="DY173" i="7"/>
  <c r="CP173" i="7"/>
  <c r="CM173" i="7"/>
  <c r="DZ173" i="7"/>
  <c r="CN173" i="7"/>
  <c r="OX173" i="7"/>
  <c r="EA173" i="7"/>
  <c r="EB173" i="7"/>
  <c r="OY180" i="7"/>
  <c r="ED180" i="7"/>
  <c r="CS180" i="7"/>
  <c r="ED175" i="7"/>
  <c r="CQ175" i="7"/>
  <c r="EC175" i="7"/>
  <c r="OT175" i="7"/>
  <c r="OU175" i="7"/>
  <c r="OX175" i="7"/>
  <c r="CR175" i="7"/>
  <c r="OY175" i="7"/>
  <c r="OW175" i="7"/>
  <c r="DY175" i="7"/>
  <c r="CP175" i="7"/>
  <c r="CO175" i="7"/>
  <c r="DZ175" i="7"/>
  <c r="CN175" i="7"/>
  <c r="EA175" i="7"/>
  <c r="OV175" i="7"/>
  <c r="EB175" i="7"/>
  <c r="CS175" i="7"/>
  <c r="MD174" i="7"/>
  <c r="OZ174" i="7" s="1"/>
  <c r="MD183" i="7"/>
  <c r="CT183" i="7" s="1"/>
  <c r="MD180" i="7"/>
  <c r="OZ180" i="7" s="1"/>
  <c r="MD170" i="7"/>
  <c r="CT170" i="7" s="1"/>
  <c r="MD188" i="7"/>
  <c r="MD191" i="7"/>
  <c r="MD175" i="7"/>
  <c r="MD189" i="7"/>
  <c r="MD168" i="7"/>
  <c r="EE168" i="7" s="1"/>
  <c r="MD190" i="7"/>
  <c r="MD177" i="7"/>
  <c r="EE177" i="7" s="1"/>
  <c r="MD186" i="7"/>
  <c r="MD131" i="7"/>
  <c r="MD179" i="7"/>
  <c r="CT179" i="7" s="1"/>
  <c r="MD169" i="7"/>
  <c r="MD167" i="7"/>
  <c r="MD182" i="7"/>
  <c r="CT182" i="7" s="1"/>
  <c r="MD181" i="7"/>
  <c r="CT181" i="7" s="1"/>
  <c r="MD184" i="7"/>
  <c r="MD171" i="7"/>
  <c r="EE171" i="7" s="1"/>
  <c r="MD176" i="7"/>
  <c r="EE176" i="7" s="1"/>
  <c r="MD173" i="7"/>
  <c r="CT173" i="7" s="1"/>
  <c r="MD185" i="7"/>
  <c r="CT185" i="7" s="1"/>
  <c r="MD187" i="7"/>
  <c r="OZ187" i="7" s="1"/>
  <c r="MD172" i="7"/>
  <c r="CT172" i="7" s="1"/>
  <c r="MD178" i="7"/>
  <c r="CT178" i="7" s="1"/>
  <c r="CS179" i="7"/>
  <c r="ED179" i="7"/>
  <c r="CR179" i="7"/>
  <c r="OX179" i="7"/>
  <c r="OY179" i="7"/>
  <c r="EC179" i="7"/>
  <c r="CO171" i="7"/>
  <c r="CQ171" i="7"/>
  <c r="CL171" i="7"/>
  <c r="OU171" i="7"/>
  <c r="OV171" i="7"/>
  <c r="OR171" i="7"/>
  <c r="CP171" i="7"/>
  <c r="CJ171" i="7"/>
  <c r="DX171" i="7"/>
  <c r="CS171" i="7"/>
  <c r="DU171" i="7"/>
  <c r="DY171" i="7"/>
  <c r="ED171" i="7"/>
  <c r="OS171" i="7"/>
  <c r="OX171" i="7"/>
  <c r="DV171" i="7"/>
  <c r="DZ171" i="7"/>
  <c r="OP171" i="7"/>
  <c r="OQ171" i="7"/>
  <c r="CM171" i="7"/>
  <c r="EA171" i="7"/>
  <c r="CR171" i="7"/>
  <c r="OW171" i="7"/>
  <c r="OY171" i="7"/>
  <c r="EB171" i="7"/>
  <c r="CN171" i="7"/>
  <c r="OT171" i="7"/>
  <c r="CK171" i="7"/>
  <c r="EC171" i="7"/>
  <c r="DW171" i="7"/>
  <c r="OY177" i="7"/>
  <c r="EC177" i="7"/>
  <c r="OX177" i="7"/>
  <c r="ED177" i="7"/>
  <c r="EB177" i="7"/>
  <c r="CS177" i="7"/>
  <c r="OW177" i="7"/>
  <c r="CQ177" i="7"/>
  <c r="OV177" i="7"/>
  <c r="CP177" i="7"/>
  <c r="EA177" i="7"/>
  <c r="CR177" i="7"/>
  <c r="OY178" i="7"/>
  <c r="EB178" i="7"/>
  <c r="CR178" i="7"/>
  <c r="EC178" i="7"/>
  <c r="OX178" i="7"/>
  <c r="OW178" i="7"/>
  <c r="CS178" i="7"/>
  <c r="CQ178" i="7"/>
  <c r="ED178" i="7"/>
  <c r="OT174" i="7"/>
  <c r="OW174" i="7"/>
  <c r="DY174" i="7"/>
  <c r="CM174" i="7"/>
  <c r="CR174" i="7"/>
  <c r="CS174" i="7"/>
  <c r="OV174" i="7"/>
  <c r="DZ174" i="7"/>
  <c r="EA174" i="7"/>
  <c r="OU174" i="7"/>
  <c r="CQ174" i="7"/>
  <c r="DX174" i="7"/>
  <c r="EB174" i="7"/>
  <c r="OX174" i="7"/>
  <c r="OY174" i="7"/>
  <c r="EC174" i="7"/>
  <c r="OS174" i="7"/>
  <c r="CO174" i="7"/>
  <c r="CN174" i="7"/>
  <c r="CP174" i="7"/>
  <c r="ED174" i="7"/>
  <c r="CG172" i="7"/>
  <c r="CL172" i="7"/>
  <c r="OR172" i="7"/>
  <c r="CS172" i="7"/>
  <c r="DY172" i="7"/>
  <c r="OW172" i="7"/>
  <c r="DX172" i="7"/>
  <c r="DV172" i="7"/>
  <c r="CM172" i="7"/>
  <c r="OS172" i="7"/>
  <c r="OQ172" i="7"/>
  <c r="DZ172" i="7"/>
  <c r="EA172" i="7"/>
  <c r="DW172" i="7"/>
  <c r="CN172" i="7"/>
  <c r="CR172" i="7"/>
  <c r="CP172" i="7"/>
  <c r="EB172" i="7"/>
  <c r="CK172" i="7"/>
  <c r="OU172" i="7"/>
  <c r="CQ172" i="7"/>
  <c r="EC172" i="7"/>
  <c r="OT172" i="7"/>
  <c r="CO172" i="7"/>
  <c r="OY172" i="7"/>
  <c r="OV172" i="7"/>
  <c r="ED172" i="7"/>
  <c r="OX172" i="7"/>
  <c r="CI170" i="7"/>
  <c r="OV170" i="7"/>
  <c r="CL170" i="7"/>
  <c r="DU170" i="7"/>
  <c r="EC170" i="7"/>
  <c r="DV170" i="7"/>
  <c r="CQ170" i="7"/>
  <c r="CS170" i="7"/>
  <c r="DW170" i="7"/>
  <c r="CJ170" i="7"/>
  <c r="CM170" i="7"/>
  <c r="CN170" i="7"/>
  <c r="ED170" i="7"/>
  <c r="OQ170" i="7"/>
  <c r="OU170" i="7"/>
  <c r="CO170" i="7"/>
  <c r="CP170" i="7"/>
  <c r="OS170" i="7"/>
  <c r="DX170" i="7"/>
  <c r="CR170" i="7"/>
  <c r="DT170" i="7"/>
  <c r="OR170" i="7"/>
  <c r="OW170" i="7"/>
  <c r="DY170" i="7"/>
  <c r="OO170" i="7"/>
  <c r="CK170" i="7"/>
  <c r="OP170" i="7"/>
  <c r="DZ170" i="7"/>
  <c r="OY170" i="7"/>
  <c r="OT170" i="7"/>
  <c r="EA170" i="7"/>
  <c r="OX170" i="7"/>
  <c r="EB170" i="7"/>
  <c r="CI168" i="7"/>
  <c r="CQ168" i="7"/>
  <c r="ON168" i="7"/>
  <c r="EA168" i="7"/>
  <c r="CM168" i="7"/>
  <c r="CR168" i="7"/>
  <c r="EC168" i="7"/>
  <c r="DZ168" i="7"/>
  <c r="CS168" i="7"/>
  <c r="CJ168" i="7"/>
  <c r="CL168" i="7"/>
  <c r="OQ168" i="7"/>
  <c r="EB168" i="7"/>
  <c r="DR168" i="7"/>
  <c r="CN168" i="7"/>
  <c r="OY168" i="7"/>
  <c r="OU168" i="7"/>
  <c r="OT168" i="7"/>
  <c r="OW168" i="7"/>
  <c r="CH168" i="7"/>
  <c r="CK168" i="7"/>
  <c r="ED168" i="7"/>
  <c r="OX168" i="7"/>
  <c r="DW168" i="7"/>
  <c r="OS168" i="7"/>
  <c r="OO168" i="7"/>
  <c r="OR168" i="7"/>
  <c r="CG168" i="7"/>
  <c r="CP168" i="7"/>
  <c r="OP168" i="7"/>
  <c r="DU168" i="7"/>
  <c r="DS168" i="7"/>
  <c r="DX168" i="7"/>
  <c r="CO168" i="7"/>
  <c r="OV168" i="7"/>
  <c r="DT168" i="7"/>
  <c r="DY168" i="7"/>
  <c r="DV168" i="7"/>
  <c r="ED155" i="7"/>
  <c r="OW155" i="7"/>
  <c r="CS155" i="7"/>
  <c r="OS155" i="7"/>
  <c r="DT155" i="7"/>
  <c r="OQ155" i="7"/>
  <c r="DS155" i="7"/>
  <c r="CN155" i="7"/>
  <c r="OU155" i="7"/>
  <c r="OO155" i="7"/>
  <c r="CP155" i="7"/>
  <c r="EB155" i="7"/>
  <c r="OX155" i="7"/>
  <c r="DY155" i="7"/>
  <c r="ON155" i="7"/>
  <c r="DW155" i="7"/>
  <c r="DV155" i="7"/>
  <c r="EA155" i="7"/>
  <c r="CM155" i="7"/>
  <c r="CI155" i="7"/>
  <c r="DU155" i="7"/>
  <c r="CO155" i="7"/>
  <c r="OY155" i="7"/>
  <c r="CK155" i="7"/>
  <c r="CJ155" i="7"/>
  <c r="CG155" i="7"/>
  <c r="CL155" i="7"/>
  <c r="EC155" i="7"/>
  <c r="DZ155" i="7"/>
  <c r="OR155" i="7"/>
  <c r="OP155" i="7"/>
  <c r="DX155" i="7"/>
  <c r="OV155" i="7"/>
  <c r="CH155" i="7"/>
  <c r="DR155" i="7"/>
  <c r="OT155" i="7"/>
  <c r="CR155" i="7"/>
  <c r="CQ155" i="7"/>
  <c r="DR139" i="7"/>
  <c r="CI139" i="7"/>
  <c r="OO139" i="7"/>
  <c r="DS139" i="7"/>
  <c r="DW139" i="7"/>
  <c r="CG139" i="7"/>
  <c r="DV139" i="7"/>
  <c r="OR139" i="7"/>
  <c r="OQ139" i="7"/>
  <c r="CJ139" i="7"/>
  <c r="CK139" i="7"/>
  <c r="DT139" i="7"/>
  <c r="CH139" i="7"/>
  <c r="ON139" i="7"/>
  <c r="CL139" i="7"/>
  <c r="DU139" i="7"/>
  <c r="OP139" i="7"/>
  <c r="OP154" i="7"/>
  <c r="DR154" i="7"/>
  <c r="DY154" i="7"/>
  <c r="OY154" i="7"/>
  <c r="EA154" i="7"/>
  <c r="CH154" i="7"/>
  <c r="DS154" i="7"/>
  <c r="CN154" i="7"/>
  <c r="EB154" i="7"/>
  <c r="CR154" i="7"/>
  <c r="OT154" i="7"/>
  <c r="EC154" i="7"/>
  <c r="CQ154" i="7"/>
  <c r="OQ154" i="7"/>
  <c r="CI154" i="7"/>
  <c r="ON154" i="7"/>
  <c r="CO154" i="7"/>
  <c r="OX154" i="7"/>
  <c r="OU154" i="7"/>
  <c r="CL154" i="7"/>
  <c r="DZ154" i="7"/>
  <c r="CG154" i="7"/>
  <c r="OV154" i="7"/>
  <c r="DX154" i="7"/>
  <c r="DV154" i="7"/>
  <c r="OS154" i="7"/>
  <c r="CJ154" i="7"/>
  <c r="DW154" i="7"/>
  <c r="DU154" i="7"/>
  <c r="CP154" i="7"/>
  <c r="ED154" i="7"/>
  <c r="OR154" i="7"/>
  <c r="CM154" i="7"/>
  <c r="DT154" i="7"/>
  <c r="OO154" i="7"/>
  <c r="OW154" i="7"/>
  <c r="CS154" i="7"/>
  <c r="CK154" i="7"/>
  <c r="DU138" i="7"/>
  <c r="DT138" i="7"/>
  <c r="OO138" i="7"/>
  <c r="OQ138" i="7"/>
  <c r="DS138" i="7"/>
  <c r="CI138" i="7"/>
  <c r="CH138" i="7"/>
  <c r="DR138" i="7"/>
  <c r="CG138" i="7"/>
  <c r="OP138" i="7"/>
  <c r="CK138" i="7"/>
  <c r="DV138" i="7"/>
  <c r="ON138" i="7"/>
  <c r="CJ138" i="7"/>
  <c r="ON153" i="7"/>
  <c r="CN153" i="7"/>
  <c r="DT153" i="7"/>
  <c r="DR153" i="7"/>
  <c r="EA153" i="7"/>
  <c r="DY153" i="7"/>
  <c r="CM153" i="7"/>
  <c r="EB153" i="7"/>
  <c r="EC153" i="7"/>
  <c r="CG153" i="7"/>
  <c r="DZ153" i="7"/>
  <c r="OY153" i="7"/>
  <c r="OP153" i="7"/>
  <c r="OU153" i="7"/>
  <c r="CP153" i="7"/>
  <c r="CK153" i="7"/>
  <c r="OW153" i="7"/>
  <c r="CL153" i="7"/>
  <c r="CH153" i="7"/>
  <c r="DS153" i="7"/>
  <c r="CO153" i="7"/>
  <c r="OR153" i="7"/>
  <c r="CQ153" i="7"/>
  <c r="CS153" i="7"/>
  <c r="OT153" i="7"/>
  <c r="DW153" i="7"/>
  <c r="DX153" i="7"/>
  <c r="OQ153" i="7"/>
  <c r="CJ153" i="7"/>
  <c r="CR153" i="7"/>
  <c r="OV153" i="7"/>
  <c r="DU153" i="7"/>
  <c r="CI153" i="7"/>
  <c r="OX153" i="7"/>
  <c r="OS153" i="7"/>
  <c r="OO153" i="7"/>
  <c r="ED153" i="7"/>
  <c r="DV153" i="7"/>
  <c r="EB145" i="7"/>
  <c r="DW145" i="7"/>
  <c r="CG145" i="7"/>
  <c r="DR145" i="7"/>
  <c r="OX145" i="7"/>
  <c r="OP145" i="7"/>
  <c r="OQ145" i="7"/>
  <c r="DS145" i="7"/>
  <c r="DX145" i="7"/>
  <c r="OT145" i="7"/>
  <c r="CO145" i="7"/>
  <c r="EC145" i="7"/>
  <c r="OW145" i="7"/>
  <c r="DZ145" i="7"/>
  <c r="DY145" i="7"/>
  <c r="ON145" i="7"/>
  <c r="CK145" i="7"/>
  <c r="CR145" i="7"/>
  <c r="CJ145" i="7"/>
  <c r="OO145" i="7"/>
  <c r="DV145" i="7"/>
  <c r="OV145" i="7"/>
  <c r="CH145" i="7"/>
  <c r="EA145" i="7"/>
  <c r="CQ145" i="7"/>
  <c r="DT145" i="7"/>
  <c r="OS145" i="7"/>
  <c r="OU145" i="7"/>
  <c r="CI145" i="7"/>
  <c r="CM145" i="7"/>
  <c r="DU145" i="7"/>
  <c r="OR145" i="7"/>
  <c r="CP145" i="7"/>
  <c r="CL145" i="7"/>
  <c r="CN145" i="7"/>
  <c r="DT137" i="7"/>
  <c r="CJ137" i="7"/>
  <c r="ON137" i="7"/>
  <c r="CH137" i="7"/>
  <c r="CI137" i="7"/>
  <c r="CG137" i="7"/>
  <c r="OP137" i="7"/>
  <c r="OO137" i="7"/>
  <c r="DU137" i="7"/>
  <c r="DR137" i="7"/>
  <c r="DS137" i="7"/>
  <c r="CR147" i="7"/>
  <c r="DZ147" i="7"/>
  <c r="CI147" i="7"/>
  <c r="OV147" i="7"/>
  <c r="CO147" i="7"/>
  <c r="CN147" i="7"/>
  <c r="DV147" i="7"/>
  <c r="EA147" i="7"/>
  <c r="CH147" i="7"/>
  <c r="ON147" i="7"/>
  <c r="DT147" i="7"/>
  <c r="OR147" i="7"/>
  <c r="CQ147" i="7"/>
  <c r="CS147" i="7"/>
  <c r="OX147" i="7"/>
  <c r="EC147" i="7"/>
  <c r="DU147" i="7"/>
  <c r="OP147" i="7"/>
  <c r="DW147" i="7"/>
  <c r="CM147" i="7"/>
  <c r="ED147" i="7"/>
  <c r="CK147" i="7"/>
  <c r="OY147" i="7"/>
  <c r="CG147" i="7"/>
  <c r="OO147" i="7"/>
  <c r="OT147" i="7"/>
  <c r="OQ147" i="7"/>
  <c r="OU147" i="7"/>
  <c r="DS147" i="7"/>
  <c r="OW147" i="7"/>
  <c r="CJ147" i="7"/>
  <c r="DY147" i="7"/>
  <c r="CP147" i="7"/>
  <c r="EB147" i="7"/>
  <c r="OS147" i="7"/>
  <c r="CL147" i="7"/>
  <c r="DX147" i="7"/>
  <c r="DR147" i="7"/>
  <c r="OO146" i="7"/>
  <c r="EC146" i="7"/>
  <c r="OP146" i="7"/>
  <c r="CI146" i="7"/>
  <c r="CH146" i="7"/>
  <c r="ED146" i="7"/>
  <c r="EA146" i="7"/>
  <c r="ON146" i="7"/>
  <c r="DS146" i="7"/>
  <c r="EB146" i="7"/>
  <c r="OR146" i="7"/>
  <c r="CG146" i="7"/>
  <c r="OV146" i="7"/>
  <c r="OQ146" i="7"/>
  <c r="DX146" i="7"/>
  <c r="DT146" i="7"/>
  <c r="DZ146" i="7"/>
  <c r="DY146" i="7"/>
  <c r="CK146" i="7"/>
  <c r="DR146" i="7"/>
  <c r="CL146" i="7"/>
  <c r="CM146" i="7"/>
  <c r="OY146" i="7"/>
  <c r="OS146" i="7"/>
  <c r="OT146" i="7"/>
  <c r="CO146" i="7"/>
  <c r="OU146" i="7"/>
  <c r="DW146" i="7"/>
  <c r="CS146" i="7"/>
  <c r="OX146" i="7"/>
  <c r="CR146" i="7"/>
  <c r="DV146" i="7"/>
  <c r="OW146" i="7"/>
  <c r="CJ146" i="7"/>
  <c r="DU146" i="7"/>
  <c r="CN146" i="7"/>
  <c r="CP146" i="7"/>
  <c r="CQ146" i="7"/>
  <c r="OO152" i="7"/>
  <c r="CS152" i="7"/>
  <c r="ED152" i="7"/>
  <c r="CG152" i="7"/>
  <c r="DS152" i="7"/>
  <c r="OV152" i="7"/>
  <c r="OW152" i="7"/>
  <c r="DR152" i="7"/>
  <c r="CP152" i="7"/>
  <c r="CJ152" i="7"/>
  <c r="ON152" i="7"/>
  <c r="OQ152" i="7"/>
  <c r="DW152" i="7"/>
  <c r="DX152" i="7"/>
  <c r="OR152" i="7"/>
  <c r="CK152" i="7"/>
  <c r="EB152" i="7"/>
  <c r="CM152" i="7"/>
  <c r="CN152" i="7"/>
  <c r="OY152" i="7"/>
  <c r="OS152" i="7"/>
  <c r="CQ152" i="7"/>
  <c r="EC152" i="7"/>
  <c r="CL152" i="7"/>
  <c r="OP152" i="7"/>
  <c r="EA152" i="7"/>
  <c r="DT152" i="7"/>
  <c r="DY152" i="7"/>
  <c r="DU152" i="7"/>
  <c r="CH152" i="7"/>
  <c r="DV152" i="7"/>
  <c r="OU152" i="7"/>
  <c r="DZ152" i="7"/>
  <c r="CR152" i="7"/>
  <c r="CO152" i="7"/>
  <c r="CI152" i="7"/>
  <c r="OX152" i="7"/>
  <c r="OT152" i="7"/>
  <c r="OU144" i="7"/>
  <c r="DV144" i="7"/>
  <c r="CI144" i="7"/>
  <c r="CO144" i="7"/>
  <c r="DW144" i="7"/>
  <c r="EA144" i="7"/>
  <c r="OT144" i="7"/>
  <c r="CG144" i="7"/>
  <c r="DZ144" i="7"/>
  <c r="CH144" i="7"/>
  <c r="OO144" i="7"/>
  <c r="OV144" i="7"/>
  <c r="DX144" i="7"/>
  <c r="DU144" i="7"/>
  <c r="OQ144" i="7"/>
  <c r="CJ144" i="7"/>
  <c r="CQ144" i="7"/>
  <c r="ON144" i="7"/>
  <c r="EB144" i="7"/>
  <c r="CP144" i="7"/>
  <c r="OP144" i="7"/>
  <c r="DS144" i="7"/>
  <c r="CN144" i="7"/>
  <c r="CM144" i="7"/>
  <c r="DR144" i="7"/>
  <c r="CK144" i="7"/>
  <c r="OW144" i="7"/>
  <c r="DT144" i="7"/>
  <c r="OR144" i="7"/>
  <c r="OS144" i="7"/>
  <c r="DY144" i="7"/>
  <c r="CL144" i="7"/>
  <c r="CH136" i="7"/>
  <c r="DT136" i="7"/>
  <c r="CG136" i="7"/>
  <c r="OO136" i="7"/>
  <c r="DR136" i="7"/>
  <c r="CI136" i="7"/>
  <c r="DS136" i="7"/>
  <c r="ON136" i="7"/>
  <c r="DW143" i="7"/>
  <c r="CI143" i="7"/>
  <c r="CG143" i="7"/>
  <c r="CN143" i="7"/>
  <c r="DX143" i="7"/>
  <c r="DZ143" i="7"/>
  <c r="DS143" i="7"/>
  <c r="OT143" i="7"/>
  <c r="CL143" i="7"/>
  <c r="OQ143" i="7"/>
  <c r="CH143" i="7"/>
  <c r="ON143" i="7"/>
  <c r="EA143" i="7"/>
  <c r="CK143" i="7"/>
  <c r="OR143" i="7"/>
  <c r="OU143" i="7"/>
  <c r="OP143" i="7"/>
  <c r="DY143" i="7"/>
  <c r="CP143" i="7"/>
  <c r="DT143" i="7"/>
  <c r="OV143" i="7"/>
  <c r="OS143" i="7"/>
  <c r="DU143" i="7"/>
  <c r="CO143" i="7"/>
  <c r="DV143" i="7"/>
  <c r="DR143" i="7"/>
  <c r="CJ143" i="7"/>
  <c r="CM143" i="7"/>
  <c r="OO143" i="7"/>
  <c r="CN142" i="7"/>
  <c r="CK142" i="7"/>
  <c r="OQ142" i="7"/>
  <c r="DS142" i="7"/>
  <c r="CM142" i="7"/>
  <c r="DX142" i="7"/>
  <c r="ON142" i="7"/>
  <c r="CG142" i="7"/>
  <c r="CO142" i="7"/>
  <c r="CI142" i="7"/>
  <c r="OU142" i="7"/>
  <c r="OT142" i="7"/>
  <c r="DU142" i="7"/>
  <c r="OP142" i="7"/>
  <c r="CL142" i="7"/>
  <c r="DW142" i="7"/>
  <c r="DR142" i="7"/>
  <c r="DY142" i="7"/>
  <c r="OS142" i="7"/>
  <c r="DT142" i="7"/>
  <c r="OR142" i="7"/>
  <c r="DZ142" i="7"/>
  <c r="CH142" i="7"/>
  <c r="DV142" i="7"/>
  <c r="CJ142" i="7"/>
  <c r="OO142" i="7"/>
  <c r="DR134" i="7"/>
  <c r="CG134" i="7"/>
  <c r="OT149" i="7"/>
  <c r="ED149" i="7"/>
  <c r="DT149" i="7"/>
  <c r="OY149" i="7"/>
  <c r="CK149" i="7"/>
  <c r="CG149" i="7"/>
  <c r="OX149" i="7"/>
  <c r="DR149" i="7"/>
  <c r="DV149" i="7"/>
  <c r="CQ149" i="7"/>
  <c r="OQ149" i="7"/>
  <c r="OS149" i="7"/>
  <c r="OR149" i="7"/>
  <c r="CN149" i="7"/>
  <c r="ON149" i="7"/>
  <c r="DX149" i="7"/>
  <c r="CJ149" i="7"/>
  <c r="CR149" i="7"/>
  <c r="CL149" i="7"/>
  <c r="OV149" i="7"/>
  <c r="CS149" i="7"/>
  <c r="CI149" i="7"/>
  <c r="DW149" i="7"/>
  <c r="CO149" i="7"/>
  <c r="OP149" i="7"/>
  <c r="DZ149" i="7"/>
  <c r="OW149" i="7"/>
  <c r="OU149" i="7"/>
  <c r="CM149" i="7"/>
  <c r="EB149" i="7"/>
  <c r="EA149" i="7"/>
  <c r="CP149" i="7"/>
  <c r="DS149" i="7"/>
  <c r="EC149" i="7"/>
  <c r="DY149" i="7"/>
  <c r="CH149" i="7"/>
  <c r="DU149" i="7"/>
  <c r="OO149" i="7"/>
  <c r="DS141" i="7"/>
  <c r="CN141" i="7"/>
  <c r="CI141" i="7"/>
  <c r="OQ141" i="7"/>
  <c r="DY141" i="7"/>
  <c r="CM141" i="7"/>
  <c r="CG141" i="7"/>
  <c r="DR141" i="7"/>
  <c r="OS141" i="7"/>
  <c r="CH141" i="7"/>
  <c r="ON141" i="7"/>
  <c r="DV141" i="7"/>
  <c r="OR141" i="7"/>
  <c r="DX141" i="7"/>
  <c r="CK141" i="7"/>
  <c r="OP141" i="7"/>
  <c r="OO141" i="7"/>
  <c r="DU141" i="7"/>
  <c r="OT141" i="7"/>
  <c r="CJ141" i="7"/>
  <c r="CL141" i="7"/>
  <c r="DW141" i="7"/>
  <c r="DT141" i="7"/>
  <c r="DT151" i="7"/>
  <c r="DZ151" i="7"/>
  <c r="CQ151" i="7"/>
  <c r="DY151" i="7"/>
  <c r="OW151" i="7"/>
  <c r="DW151" i="7"/>
  <c r="ED151" i="7"/>
  <c r="DV151" i="7"/>
  <c r="CJ151" i="7"/>
  <c r="DX151" i="7"/>
  <c r="EB151" i="7"/>
  <c r="OT151" i="7"/>
  <c r="CM151" i="7"/>
  <c r="DU151" i="7"/>
  <c r="CI151" i="7"/>
  <c r="CG151" i="7"/>
  <c r="EC151" i="7"/>
  <c r="OO151" i="7"/>
  <c r="ON151" i="7"/>
  <c r="CH151" i="7"/>
  <c r="CL151" i="7"/>
  <c r="OY151" i="7"/>
  <c r="DS151" i="7"/>
  <c r="CS151" i="7"/>
  <c r="OS151" i="7"/>
  <c r="EA151" i="7"/>
  <c r="CO151" i="7"/>
  <c r="OU151" i="7"/>
  <c r="CP151" i="7"/>
  <c r="CK151" i="7"/>
  <c r="OX151" i="7"/>
  <c r="OQ151" i="7"/>
  <c r="OP151" i="7"/>
  <c r="OV151" i="7"/>
  <c r="OR151" i="7"/>
  <c r="CN151" i="7"/>
  <c r="CR151" i="7"/>
  <c r="DR151" i="7"/>
  <c r="CH135" i="7"/>
  <c r="DR135" i="7"/>
  <c r="CG135" i="7"/>
  <c r="DS135" i="7"/>
  <c r="ON135" i="7"/>
  <c r="EC150" i="7"/>
  <c r="DR150" i="7"/>
  <c r="CK150" i="7"/>
  <c r="CJ150" i="7"/>
  <c r="DT150" i="7"/>
  <c r="OV150" i="7"/>
  <c r="OP150" i="7"/>
  <c r="OW150" i="7"/>
  <c r="DS150" i="7"/>
  <c r="ED150" i="7"/>
  <c r="CO150" i="7"/>
  <c r="OQ150" i="7"/>
  <c r="ON150" i="7"/>
  <c r="EA150" i="7"/>
  <c r="OR150" i="7"/>
  <c r="OO150" i="7"/>
  <c r="OY150" i="7"/>
  <c r="CL150" i="7"/>
  <c r="CI150" i="7"/>
  <c r="CS150" i="7"/>
  <c r="OU150" i="7"/>
  <c r="CH150" i="7"/>
  <c r="DZ150" i="7"/>
  <c r="OX150" i="7"/>
  <c r="OT150" i="7"/>
  <c r="CQ150" i="7"/>
  <c r="EB150" i="7"/>
  <c r="DV150" i="7"/>
  <c r="CP150" i="7"/>
  <c r="DW150" i="7"/>
  <c r="CR150" i="7"/>
  <c r="DY150" i="7"/>
  <c r="DU150" i="7"/>
  <c r="CM150" i="7"/>
  <c r="DX150" i="7"/>
  <c r="CG150" i="7"/>
  <c r="CN150" i="7"/>
  <c r="OS150" i="7"/>
  <c r="OQ148" i="7"/>
  <c r="CN148" i="7"/>
  <c r="OW148" i="7"/>
  <c r="CG148" i="7"/>
  <c r="DZ148" i="7"/>
  <c r="OR148" i="7"/>
  <c r="OO148" i="7"/>
  <c r="CH148" i="7"/>
  <c r="CL148" i="7"/>
  <c r="OX148" i="7"/>
  <c r="CK148" i="7"/>
  <c r="DX148" i="7"/>
  <c r="DR148" i="7"/>
  <c r="OS148" i="7"/>
  <c r="OV148" i="7"/>
  <c r="OT148" i="7"/>
  <c r="OU148" i="7"/>
  <c r="CI148" i="7"/>
  <c r="DS148" i="7"/>
  <c r="OP148" i="7"/>
  <c r="CJ148" i="7"/>
  <c r="DY148" i="7"/>
  <c r="CQ148" i="7"/>
  <c r="CM148" i="7"/>
  <c r="CO148" i="7"/>
  <c r="CS148" i="7"/>
  <c r="EA148" i="7"/>
  <c r="DT148" i="7"/>
  <c r="ED148" i="7"/>
  <c r="DV148" i="7"/>
  <c r="ON148" i="7"/>
  <c r="CR148" i="7"/>
  <c r="DU148" i="7"/>
  <c r="CP148" i="7"/>
  <c r="EC148" i="7"/>
  <c r="OY148" i="7"/>
  <c r="EB148" i="7"/>
  <c r="DW148" i="7"/>
  <c r="DX140" i="7"/>
  <c r="ON140" i="7"/>
  <c r="OS140" i="7"/>
  <c r="CM140" i="7"/>
  <c r="DT140" i="7"/>
  <c r="DW140" i="7"/>
  <c r="CK140" i="7"/>
  <c r="OP140" i="7"/>
  <c r="DS140" i="7"/>
  <c r="DV140" i="7"/>
  <c r="DR140" i="7"/>
  <c r="OQ140" i="7"/>
  <c r="CH140" i="7"/>
  <c r="CL140" i="7"/>
  <c r="OO140" i="7"/>
  <c r="CI140" i="7"/>
  <c r="OR140" i="7"/>
  <c r="CG140" i="7"/>
  <c r="CJ140" i="7"/>
  <c r="DU140" i="7"/>
  <c r="CL138" i="7"/>
  <c r="OR138" i="7"/>
  <c r="DW138" i="7"/>
  <c r="ED145" i="7"/>
  <c r="OY145" i="7"/>
  <c r="CS145" i="7"/>
  <c r="OQ137" i="7"/>
  <c r="DV137" i="7"/>
  <c r="CK137" i="7"/>
  <c r="CQ143" i="7"/>
  <c r="OW143" i="7"/>
  <c r="EB143" i="7"/>
  <c r="CM139" i="7"/>
  <c r="OS139" i="7"/>
  <c r="DX139" i="7"/>
  <c r="CR144" i="7"/>
  <c r="OX144" i="7"/>
  <c r="EC144" i="7"/>
  <c r="OP136" i="7"/>
  <c r="CJ136" i="7"/>
  <c r="DU136" i="7"/>
  <c r="CG133" i="7"/>
  <c r="DR133" i="7"/>
  <c r="OO135" i="7"/>
  <c r="CI135" i="7"/>
  <c r="DT135" i="7"/>
  <c r="OV142" i="7"/>
  <c r="EA142" i="7"/>
  <c r="CP142" i="7"/>
  <c r="ON134" i="7"/>
  <c r="CH134" i="7"/>
  <c r="DS134" i="7"/>
  <c r="CO141" i="7"/>
  <c r="OU141" i="7"/>
  <c r="DZ141" i="7"/>
  <c r="OT140" i="7"/>
  <c r="DY140" i="7"/>
  <c r="CN140" i="7"/>
  <c r="DT121" i="7"/>
  <c r="ON121" i="7"/>
  <c r="OP121" i="7"/>
  <c r="DR121" i="7"/>
  <c r="CG121" i="7"/>
  <c r="DU121" i="7"/>
  <c r="OO121" i="7"/>
  <c r="DS121" i="7"/>
  <c r="CI121" i="7"/>
  <c r="CJ121" i="7"/>
  <c r="CH121" i="7"/>
  <c r="DX138" i="7"/>
  <c r="CQ138" i="7"/>
  <c r="CR138" i="7"/>
  <c r="OV138" i="7"/>
  <c r="EA138" i="7"/>
  <c r="OX138" i="7"/>
  <c r="OW138" i="7"/>
  <c r="OS138" i="7"/>
  <c r="CO138" i="7"/>
  <c r="DZ138" i="7"/>
  <c r="CM138" i="7"/>
  <c r="OY138" i="7"/>
  <c r="CS138" i="7"/>
  <c r="OU138" i="7"/>
  <c r="EC138" i="7"/>
  <c r="ED138" i="7"/>
  <c r="CN138" i="7"/>
  <c r="CP138" i="7"/>
  <c r="DY138" i="7"/>
  <c r="EB138" i="7"/>
  <c r="OT138" i="7"/>
  <c r="CH128" i="7"/>
  <c r="OW128" i="7"/>
  <c r="OR128" i="7"/>
  <c r="OP128" i="7"/>
  <c r="DR128" i="7"/>
  <c r="DS128" i="7"/>
  <c r="DY128" i="7"/>
  <c r="CI128" i="7"/>
  <c r="DT128" i="7"/>
  <c r="DZ128" i="7"/>
  <c r="OU128" i="7"/>
  <c r="CK128" i="7"/>
  <c r="CP128" i="7"/>
  <c r="DW128" i="7"/>
  <c r="ON128" i="7"/>
  <c r="CM128" i="7"/>
  <c r="CG128" i="7"/>
  <c r="DX128" i="7"/>
  <c r="CL128" i="7"/>
  <c r="CN128" i="7"/>
  <c r="OS128" i="7"/>
  <c r="OV128" i="7"/>
  <c r="CO128" i="7"/>
  <c r="EA128" i="7"/>
  <c r="OT128" i="7"/>
  <c r="DU128" i="7"/>
  <c r="CQ128" i="7"/>
  <c r="OO128" i="7"/>
  <c r="EB128" i="7"/>
  <c r="CJ128" i="7"/>
  <c r="OQ128" i="7"/>
  <c r="DV128" i="7"/>
  <c r="OY144" i="7"/>
  <c r="ED144" i="7"/>
  <c r="CS144" i="7"/>
  <c r="OT136" i="7"/>
  <c r="DX136" i="7"/>
  <c r="OV136" i="7"/>
  <c r="CP136" i="7"/>
  <c r="CQ136" i="7"/>
  <c r="EA136" i="7"/>
  <c r="EC136" i="7"/>
  <c r="EB136" i="7"/>
  <c r="OX136" i="7"/>
  <c r="OR136" i="7"/>
  <c r="CK136" i="7"/>
  <c r="CM136" i="7"/>
  <c r="OU136" i="7"/>
  <c r="OQ136" i="7"/>
  <c r="ED136" i="7"/>
  <c r="CR136" i="7"/>
  <c r="CO136" i="7"/>
  <c r="OS136" i="7"/>
  <c r="CS136" i="7"/>
  <c r="CL136" i="7"/>
  <c r="OY136" i="7"/>
  <c r="OW136" i="7"/>
  <c r="DZ136" i="7"/>
  <c r="DV136" i="7"/>
  <c r="DY136" i="7"/>
  <c r="CN136" i="7"/>
  <c r="DW136" i="7"/>
  <c r="OS127" i="7"/>
  <c r="OO127" i="7"/>
  <c r="DV127" i="7"/>
  <c r="DU127" i="7"/>
  <c r="EA127" i="7"/>
  <c r="DW127" i="7"/>
  <c r="DT127" i="7"/>
  <c r="CG127" i="7"/>
  <c r="DY127" i="7"/>
  <c r="ON127" i="7"/>
  <c r="OR127" i="7"/>
  <c r="CI127" i="7"/>
  <c r="CH127" i="7"/>
  <c r="CN127" i="7"/>
  <c r="OT127" i="7"/>
  <c r="CO127" i="7"/>
  <c r="OP127" i="7"/>
  <c r="DZ127" i="7"/>
  <c r="CJ127" i="7"/>
  <c r="OQ127" i="7"/>
  <c r="DR127" i="7"/>
  <c r="CK127" i="7"/>
  <c r="DS127" i="7"/>
  <c r="CM127" i="7"/>
  <c r="CL127" i="7"/>
  <c r="CP127" i="7"/>
  <c r="OU127" i="7"/>
  <c r="OV127" i="7"/>
  <c r="DX127" i="7"/>
  <c r="CJ122" i="7"/>
  <c r="CI122" i="7"/>
  <c r="DU122" i="7"/>
  <c r="OO122" i="7"/>
  <c r="DT122" i="7"/>
  <c r="OP122" i="7"/>
  <c r="DV122" i="7"/>
  <c r="DS122" i="7"/>
  <c r="CH122" i="7"/>
  <c r="CG122" i="7"/>
  <c r="ON122" i="7"/>
  <c r="DR122" i="7"/>
  <c r="CK122" i="7"/>
  <c r="OQ122" i="7"/>
  <c r="ON124" i="7"/>
  <c r="CH124" i="7"/>
  <c r="CM124" i="7"/>
  <c r="OR124" i="7"/>
  <c r="OS124" i="7"/>
  <c r="OP124" i="7"/>
  <c r="CI124" i="7"/>
  <c r="OQ124" i="7"/>
  <c r="CL124" i="7"/>
  <c r="DU124" i="7"/>
  <c r="CJ124" i="7"/>
  <c r="DT124" i="7"/>
  <c r="CG124" i="7"/>
  <c r="OO124" i="7"/>
  <c r="CK124" i="7"/>
  <c r="DR124" i="7"/>
  <c r="DW124" i="7"/>
  <c r="DX124" i="7"/>
  <c r="DS124" i="7"/>
  <c r="DV124" i="7"/>
  <c r="EC143" i="7"/>
  <c r="CR143" i="7"/>
  <c r="OX143" i="7"/>
  <c r="OY143" i="7"/>
  <c r="ED143" i="7"/>
  <c r="CS143" i="7"/>
  <c r="CL135" i="7"/>
  <c r="DU135" i="7"/>
  <c r="CR135" i="7"/>
  <c r="OT135" i="7"/>
  <c r="OW135" i="7"/>
  <c r="EA135" i="7"/>
  <c r="DY135" i="7"/>
  <c r="OU135" i="7"/>
  <c r="EB135" i="7"/>
  <c r="EC135" i="7"/>
  <c r="OX135" i="7"/>
  <c r="CN135" i="7"/>
  <c r="CJ135" i="7"/>
  <c r="OR135" i="7"/>
  <c r="CM135" i="7"/>
  <c r="DX135" i="7"/>
  <c r="OS135" i="7"/>
  <c r="OP135" i="7"/>
  <c r="CS135" i="7"/>
  <c r="OY135" i="7"/>
  <c r="DZ135" i="7"/>
  <c r="CO135" i="7"/>
  <c r="OV135" i="7"/>
  <c r="DV135" i="7"/>
  <c r="DW135" i="7"/>
  <c r="CP135" i="7"/>
  <c r="OQ135" i="7"/>
  <c r="CK135" i="7"/>
  <c r="ED135" i="7"/>
  <c r="CQ135" i="7"/>
  <c r="CM126" i="7"/>
  <c r="OO126" i="7"/>
  <c r="CK126" i="7"/>
  <c r="DX126" i="7"/>
  <c r="DT126" i="7"/>
  <c r="DR126" i="7"/>
  <c r="CJ126" i="7"/>
  <c r="OU126" i="7"/>
  <c r="CG126" i="7"/>
  <c r="ON126" i="7"/>
  <c r="DU126" i="7"/>
  <c r="OP126" i="7"/>
  <c r="DZ126" i="7"/>
  <c r="DY126" i="7"/>
  <c r="CO126" i="7"/>
  <c r="OT126" i="7"/>
  <c r="DV126" i="7"/>
  <c r="OS126" i="7"/>
  <c r="OQ126" i="7"/>
  <c r="CN126" i="7"/>
  <c r="DS126" i="7"/>
  <c r="OR126" i="7"/>
  <c r="CH126" i="7"/>
  <c r="CI126" i="7"/>
  <c r="DW126" i="7"/>
  <c r="CL126" i="7"/>
  <c r="OR123" i="7"/>
  <c r="CI123" i="7"/>
  <c r="CH123" i="7"/>
  <c r="ON123" i="7"/>
  <c r="DR123" i="7"/>
  <c r="DV123" i="7"/>
  <c r="CK123" i="7"/>
  <c r="DU123" i="7"/>
  <c r="DW123" i="7"/>
  <c r="CL123" i="7"/>
  <c r="CG123" i="7"/>
  <c r="OO123" i="7"/>
  <c r="DT123" i="7"/>
  <c r="OP123" i="7"/>
  <c r="DS123" i="7"/>
  <c r="CJ123" i="7"/>
  <c r="OQ123" i="7"/>
  <c r="LQ203" i="7"/>
  <c r="PX97" i="7" s="1"/>
  <c r="DW133" i="7"/>
  <c r="OP133" i="7"/>
  <c r="CN133" i="7"/>
  <c r="ED133" i="7"/>
  <c r="DZ133" i="7"/>
  <c r="CK133" i="7"/>
  <c r="CI133" i="7"/>
  <c r="OV133" i="7"/>
  <c r="DX133" i="7"/>
  <c r="EB133" i="7"/>
  <c r="OY133" i="7"/>
  <c r="OU133" i="7"/>
  <c r="OO133" i="7"/>
  <c r="DU133" i="7"/>
  <c r="CL133" i="7"/>
  <c r="CJ133" i="7"/>
  <c r="OW133" i="7"/>
  <c r="DS133" i="7"/>
  <c r="EC133" i="7"/>
  <c r="EA133" i="7"/>
  <c r="CP133" i="7"/>
  <c r="OS133" i="7"/>
  <c r="DT133" i="7"/>
  <c r="OT133" i="7"/>
  <c r="CH133" i="7"/>
  <c r="OQ133" i="7"/>
  <c r="CS133" i="7"/>
  <c r="ON133" i="7"/>
  <c r="CO133" i="7"/>
  <c r="OR133" i="7"/>
  <c r="DY133" i="7"/>
  <c r="DV133" i="7"/>
  <c r="OX133" i="7"/>
  <c r="CQ133" i="7"/>
  <c r="CR133" i="7"/>
  <c r="CM133" i="7"/>
  <c r="MC203" i="7"/>
  <c r="QJ97" i="7" s="1"/>
  <c r="CL129" i="7"/>
  <c r="DU129" i="7"/>
  <c r="CK129" i="7"/>
  <c r="CO129" i="7"/>
  <c r="DR129" i="7"/>
  <c r="DY129" i="7"/>
  <c r="OO129" i="7"/>
  <c r="OU129" i="7"/>
  <c r="CJ129" i="7"/>
  <c r="OW129" i="7"/>
  <c r="OP129" i="7"/>
  <c r="DS129" i="7"/>
  <c r="EA129" i="7"/>
  <c r="CH129" i="7"/>
  <c r="CI129" i="7"/>
  <c r="CM129" i="7"/>
  <c r="DZ129" i="7"/>
  <c r="EB129" i="7"/>
  <c r="DV129" i="7"/>
  <c r="OS129" i="7"/>
  <c r="CN129" i="7"/>
  <c r="DT129" i="7"/>
  <c r="CR129" i="7"/>
  <c r="ON129" i="7"/>
  <c r="OR129" i="7"/>
  <c r="DW129" i="7"/>
  <c r="OX129" i="7"/>
  <c r="EC129" i="7"/>
  <c r="OV129" i="7"/>
  <c r="CG129" i="7"/>
  <c r="CQ129" i="7"/>
  <c r="CP129" i="7"/>
  <c r="OT129" i="7"/>
  <c r="OQ129" i="7"/>
  <c r="DX129" i="7"/>
  <c r="CS137" i="7"/>
  <c r="EC137" i="7"/>
  <c r="CP137" i="7"/>
  <c r="ED137" i="7"/>
  <c r="DZ137" i="7"/>
  <c r="OV137" i="7"/>
  <c r="OS137" i="7"/>
  <c r="CR137" i="7"/>
  <c r="OY137" i="7"/>
  <c r="CO137" i="7"/>
  <c r="OX137" i="7"/>
  <c r="OT137" i="7"/>
  <c r="CM137" i="7"/>
  <c r="OW137" i="7"/>
  <c r="CN137" i="7"/>
  <c r="DW137" i="7"/>
  <c r="CQ137" i="7"/>
  <c r="DY137" i="7"/>
  <c r="OU137" i="7"/>
  <c r="EA137" i="7"/>
  <c r="OR137" i="7"/>
  <c r="CL137" i="7"/>
  <c r="EB137" i="7"/>
  <c r="DX137" i="7"/>
  <c r="OW142" i="7"/>
  <c r="EC142" i="7"/>
  <c r="ED142" i="7"/>
  <c r="CR142" i="7"/>
  <c r="OX142" i="7"/>
  <c r="OY142" i="7"/>
  <c r="CQ142" i="7"/>
  <c r="EB142" i="7"/>
  <c r="CS142" i="7"/>
  <c r="CJ134" i="7"/>
  <c r="CP134" i="7"/>
  <c r="DW134" i="7"/>
  <c r="EA134" i="7"/>
  <c r="OP134" i="7"/>
  <c r="CN134" i="7"/>
  <c r="CQ134" i="7"/>
  <c r="OT134" i="7"/>
  <c r="OX134" i="7"/>
  <c r="DX134" i="7"/>
  <c r="DY134" i="7"/>
  <c r="CO134" i="7"/>
  <c r="OQ134" i="7"/>
  <c r="CM134" i="7"/>
  <c r="OU134" i="7"/>
  <c r="DZ134" i="7"/>
  <c r="OR134" i="7"/>
  <c r="EB134" i="7"/>
  <c r="CR134" i="7"/>
  <c r="CI134" i="7"/>
  <c r="EC134" i="7"/>
  <c r="OO134" i="7"/>
  <c r="OW134" i="7"/>
  <c r="CS134" i="7"/>
  <c r="ED134" i="7"/>
  <c r="OV134" i="7"/>
  <c r="OS134" i="7"/>
  <c r="CL134" i="7"/>
  <c r="OY134" i="7"/>
  <c r="CK134" i="7"/>
  <c r="DV134" i="7"/>
  <c r="DU134" i="7"/>
  <c r="DT134" i="7"/>
  <c r="OQ125" i="7"/>
  <c r="CL125" i="7"/>
  <c r="ON125" i="7"/>
  <c r="CG125" i="7"/>
  <c r="CM125" i="7"/>
  <c r="OR125" i="7"/>
  <c r="OO125" i="7"/>
  <c r="OS125" i="7"/>
  <c r="DY125" i="7"/>
  <c r="CN125" i="7"/>
  <c r="DX125" i="7"/>
  <c r="DR125" i="7"/>
  <c r="DU125" i="7"/>
  <c r="DV125" i="7"/>
  <c r="CH125" i="7"/>
  <c r="DT125" i="7"/>
  <c r="CJ125" i="7"/>
  <c r="DW125" i="7"/>
  <c r="OT125" i="7"/>
  <c r="CK125" i="7"/>
  <c r="CI125" i="7"/>
  <c r="OP125" i="7"/>
  <c r="DS125" i="7"/>
  <c r="CG118" i="7"/>
  <c r="DR118" i="7"/>
  <c r="OW141" i="7"/>
  <c r="OX141" i="7"/>
  <c r="CR141" i="7"/>
  <c r="EC141" i="7"/>
  <c r="OV141" i="7"/>
  <c r="CS141" i="7"/>
  <c r="CQ141" i="7"/>
  <c r="CP141" i="7"/>
  <c r="OY141" i="7"/>
  <c r="EA141" i="7"/>
  <c r="ED141" i="7"/>
  <c r="EB141" i="7"/>
  <c r="NA114" i="7"/>
  <c r="PW114" i="7" s="1"/>
  <c r="NA122" i="7"/>
  <c r="PW122" i="7" s="1"/>
  <c r="NA120" i="7"/>
  <c r="PW120" i="7" s="1"/>
  <c r="NA121" i="7"/>
  <c r="PW121" i="7" s="1"/>
  <c r="NA119" i="7"/>
  <c r="PW119" i="7" s="1"/>
  <c r="NA115" i="7"/>
  <c r="PW115" i="7" s="1"/>
  <c r="NA123" i="7"/>
  <c r="PW123" i="7" s="1"/>
  <c r="NA117" i="7"/>
  <c r="PW117" i="7" s="1"/>
  <c r="NA116" i="7"/>
  <c r="PW116" i="7" s="1"/>
  <c r="NA118" i="7"/>
  <c r="PW118" i="7" s="1"/>
  <c r="NA124" i="7"/>
  <c r="PW124" i="7" s="1"/>
  <c r="NA125" i="7"/>
  <c r="PW125" i="7" s="1"/>
  <c r="NA126" i="7"/>
  <c r="PW126" i="7" s="1"/>
  <c r="NA127" i="7"/>
  <c r="PW127" i="7" s="1"/>
  <c r="NA128" i="7"/>
  <c r="PW128" i="7" s="1"/>
  <c r="NA129" i="7"/>
  <c r="PW129" i="7" s="1"/>
  <c r="NA132" i="7"/>
  <c r="PW132" i="7" s="1"/>
  <c r="NA133" i="7"/>
  <c r="PW133" i="7" s="1"/>
  <c r="NA134" i="7"/>
  <c r="PW134" i="7" s="1"/>
  <c r="NA135" i="7"/>
  <c r="PW135" i="7" s="1"/>
  <c r="NA136" i="7"/>
  <c r="PW136" i="7" s="1"/>
  <c r="NA137" i="7"/>
  <c r="PW137" i="7" s="1"/>
  <c r="NA138" i="7"/>
  <c r="PW138" i="7" s="1"/>
  <c r="NA139" i="7"/>
  <c r="PW139" i="7" s="1"/>
  <c r="NA140" i="7"/>
  <c r="PW140" i="7" s="1"/>
  <c r="NA141" i="7"/>
  <c r="PW141" i="7" s="1"/>
  <c r="NA142" i="7"/>
  <c r="PW142" i="7" s="1"/>
  <c r="NA143" i="7"/>
  <c r="PW143" i="7" s="1"/>
  <c r="NA144" i="7"/>
  <c r="PW144" i="7" s="1"/>
  <c r="NA145" i="7"/>
  <c r="PW145" i="7" s="1"/>
  <c r="NA146" i="7"/>
  <c r="PW146" i="7" s="1"/>
  <c r="NA147" i="7"/>
  <c r="PW147" i="7" s="1"/>
  <c r="NA148" i="7"/>
  <c r="PW148" i="7" s="1"/>
  <c r="NA149" i="7"/>
  <c r="PW149" i="7" s="1"/>
  <c r="NA150" i="7"/>
  <c r="PW150" i="7" s="1"/>
  <c r="NA151" i="7"/>
  <c r="PW151" i="7" s="1"/>
  <c r="NA152" i="7"/>
  <c r="PW152" i="7" s="1"/>
  <c r="NA153" i="7"/>
  <c r="PW153" i="7" s="1"/>
  <c r="NA154" i="7"/>
  <c r="PW154" i="7" s="1"/>
  <c r="NA155" i="7"/>
  <c r="PW155" i="7" s="1"/>
  <c r="CP140" i="7"/>
  <c r="CR140" i="7"/>
  <c r="CQ140" i="7"/>
  <c r="OU140" i="7"/>
  <c r="OV140" i="7"/>
  <c r="OW140" i="7"/>
  <c r="CS140" i="7"/>
  <c r="EB140" i="7"/>
  <c r="EC140" i="7"/>
  <c r="EA140" i="7"/>
  <c r="OX140" i="7"/>
  <c r="DZ140" i="7"/>
  <c r="CO140" i="7"/>
  <c r="OY140" i="7"/>
  <c r="ED140" i="7"/>
  <c r="EC132" i="7"/>
  <c r="CJ132" i="7"/>
  <c r="CK132" i="7"/>
  <c r="OP132" i="7"/>
  <c r="CI132" i="7"/>
  <c r="CQ132" i="7"/>
  <c r="CM132" i="7"/>
  <c r="OO132" i="7"/>
  <c r="DR132" i="7"/>
  <c r="DZ132" i="7"/>
  <c r="OT132" i="7"/>
  <c r="OR132" i="7"/>
  <c r="OW132" i="7"/>
  <c r="CR132" i="7"/>
  <c r="OY132" i="7"/>
  <c r="DT132" i="7"/>
  <c r="CN132" i="7"/>
  <c r="CS132" i="7"/>
  <c r="DV132" i="7"/>
  <c r="CL132" i="7"/>
  <c r="DX132" i="7"/>
  <c r="CO132" i="7"/>
  <c r="OQ132" i="7"/>
  <c r="OV132" i="7"/>
  <c r="CG132" i="7"/>
  <c r="OU132" i="7"/>
  <c r="ON132" i="7"/>
  <c r="CP132" i="7"/>
  <c r="DU132" i="7"/>
  <c r="EA132" i="7"/>
  <c r="DY132" i="7"/>
  <c r="ED132" i="7"/>
  <c r="DS132" i="7"/>
  <c r="CH132" i="7"/>
  <c r="OX132" i="7"/>
  <c r="OS132" i="7"/>
  <c r="DW132" i="7"/>
  <c r="EB132" i="7"/>
  <c r="MD118" i="7"/>
  <c r="MD116" i="7"/>
  <c r="MD121" i="7"/>
  <c r="MD120" i="7"/>
  <c r="MD117" i="7"/>
  <c r="MD115" i="7"/>
  <c r="MD119" i="7"/>
  <c r="MD122" i="7"/>
  <c r="MD123" i="7"/>
  <c r="MD114" i="7"/>
  <c r="MD124" i="7"/>
  <c r="MD125" i="7"/>
  <c r="MD126" i="7"/>
  <c r="MD127" i="7"/>
  <c r="MD128" i="7"/>
  <c r="MD129" i="7"/>
  <c r="MD132" i="7"/>
  <c r="OZ132" i="7" s="1"/>
  <c r="MD133" i="7"/>
  <c r="EE133" i="7" s="1"/>
  <c r="MD134" i="7"/>
  <c r="MD135" i="7"/>
  <c r="EE135" i="7" s="1"/>
  <c r="MD136" i="7"/>
  <c r="CT136" i="7" s="1"/>
  <c r="MD137" i="7"/>
  <c r="MD138" i="7"/>
  <c r="MD139" i="7"/>
  <c r="EE139" i="7" s="1"/>
  <c r="MD140" i="7"/>
  <c r="EE140" i="7" s="1"/>
  <c r="MD141" i="7"/>
  <c r="EE141" i="7" s="1"/>
  <c r="MD142" i="7"/>
  <c r="MD143" i="7"/>
  <c r="OZ143" i="7" s="1"/>
  <c r="MD144" i="7"/>
  <c r="CT144" i="7" s="1"/>
  <c r="MD145" i="7"/>
  <c r="MD146" i="7"/>
  <c r="EE146" i="7" s="1"/>
  <c r="MD147" i="7"/>
  <c r="EE147" i="7" s="1"/>
  <c r="MD148" i="7"/>
  <c r="OZ148" i="7" s="1"/>
  <c r="MD149" i="7"/>
  <c r="EE149" i="7" s="1"/>
  <c r="MD150" i="7"/>
  <c r="EE150" i="7" s="1"/>
  <c r="MD151" i="7"/>
  <c r="EE151" i="7" s="1"/>
  <c r="MD152" i="7"/>
  <c r="OZ152" i="7" s="1"/>
  <c r="MD153" i="7"/>
  <c r="OZ153" i="7" s="1"/>
  <c r="MD154" i="7"/>
  <c r="OZ154" i="7" s="1"/>
  <c r="MD155" i="7"/>
  <c r="EE155" i="7" s="1"/>
  <c r="CR139" i="7"/>
  <c r="CS139" i="7"/>
  <c r="DZ139" i="7"/>
  <c r="OU139" i="7"/>
  <c r="EC139" i="7"/>
  <c r="CP139" i="7"/>
  <c r="OX139" i="7"/>
  <c r="EB139" i="7"/>
  <c r="CN139" i="7"/>
  <c r="OY139" i="7"/>
  <c r="OV139" i="7"/>
  <c r="ED139" i="7"/>
  <c r="CO139" i="7"/>
  <c r="OT139" i="7"/>
  <c r="CQ139" i="7"/>
  <c r="EA139" i="7"/>
  <c r="OW139" i="7"/>
  <c r="DY139" i="7"/>
  <c r="CG120" i="7"/>
  <c r="ON120" i="7"/>
  <c r="DR120" i="7"/>
  <c r="DS120" i="7"/>
  <c r="CI120" i="7"/>
  <c r="CH120" i="7"/>
  <c r="OO120" i="7"/>
  <c r="DT120" i="7"/>
  <c r="CG119" i="7"/>
  <c r="CH119" i="7"/>
  <c r="DR119" i="7"/>
  <c r="DS119" i="7"/>
  <c r="ON119" i="7"/>
  <c r="DS34" i="7"/>
  <c r="DR34" i="7"/>
  <c r="DR30" i="7"/>
  <c r="DS30" i="7"/>
  <c r="DR37" i="7"/>
  <c r="DS37" i="7"/>
  <c r="DR31" i="7"/>
  <c r="DS31" i="7"/>
  <c r="DR39" i="7"/>
  <c r="DS39" i="7"/>
  <c r="DR38" i="7"/>
  <c r="DS38" i="7"/>
  <c r="DS32" i="7"/>
  <c r="DR35" i="7"/>
  <c r="DS35" i="7"/>
  <c r="DR33" i="7"/>
  <c r="DS33" i="7"/>
  <c r="DR28" i="7"/>
  <c r="DS28" i="7"/>
  <c r="DS29" i="7"/>
  <c r="DR29" i="7"/>
  <c r="DS36" i="7"/>
  <c r="DR36" i="7"/>
  <c r="CG27" i="7"/>
  <c r="DR27" i="7"/>
  <c r="DS40" i="7"/>
  <c r="DR40" i="7"/>
  <c r="CJ37" i="7"/>
  <c r="CL37" i="7"/>
  <c r="CN37" i="7"/>
  <c r="CM37" i="7"/>
  <c r="CI37" i="7"/>
  <c r="CG37" i="7"/>
  <c r="CQ37" i="7"/>
  <c r="CO37" i="7"/>
  <c r="CK37" i="7"/>
  <c r="CH37" i="7"/>
  <c r="CP37" i="7"/>
  <c r="CH31" i="7"/>
  <c r="CG31" i="7"/>
  <c r="CK31" i="7"/>
  <c r="CI31" i="7"/>
  <c r="CJ31" i="7"/>
  <c r="CN39" i="7"/>
  <c r="CJ39" i="7"/>
  <c r="CH39" i="7"/>
  <c r="CM39" i="7"/>
  <c r="CG39" i="7"/>
  <c r="CK39" i="7"/>
  <c r="CP39" i="7"/>
  <c r="CO39" i="7"/>
  <c r="CL39" i="7"/>
  <c r="CR39" i="7"/>
  <c r="CI39" i="7"/>
  <c r="CS39" i="7"/>
  <c r="CQ39" i="7"/>
  <c r="CH38" i="7"/>
  <c r="CN38" i="7"/>
  <c r="CJ38" i="7"/>
  <c r="CP38" i="7"/>
  <c r="CK38" i="7"/>
  <c r="CR38" i="7"/>
  <c r="CL38" i="7"/>
  <c r="CI38" i="7"/>
  <c r="CG38" i="7"/>
  <c r="CQ38" i="7"/>
  <c r="CM38" i="7"/>
  <c r="CO38" i="7"/>
  <c r="CR46" i="7"/>
  <c r="CS46" i="7"/>
  <c r="CP46" i="7"/>
  <c r="CN46" i="7"/>
  <c r="CO46" i="7"/>
  <c r="CM46" i="7"/>
  <c r="CQ46" i="7"/>
  <c r="CH35" i="7"/>
  <c r="CM35" i="7"/>
  <c r="CI35" i="7"/>
  <c r="CG35" i="7"/>
  <c r="CO35" i="7"/>
  <c r="CJ35" i="7"/>
  <c r="CL35" i="7"/>
  <c r="CN35" i="7"/>
  <c r="CK35" i="7"/>
  <c r="CL32" i="7"/>
  <c r="CG32" i="7"/>
  <c r="CJ32" i="7"/>
  <c r="CI32" i="7"/>
  <c r="CH32" i="7"/>
  <c r="CK32" i="7"/>
  <c r="CH33" i="7"/>
  <c r="CI33" i="7"/>
  <c r="CK33" i="7"/>
  <c r="CG33" i="7"/>
  <c r="CJ33" i="7"/>
  <c r="CL33" i="7"/>
  <c r="CM33" i="7"/>
  <c r="CS51" i="7"/>
  <c r="CR51" i="7"/>
  <c r="CR48" i="7"/>
  <c r="CP48" i="7"/>
  <c r="CQ48" i="7"/>
  <c r="CO48" i="7"/>
  <c r="CS48" i="7"/>
  <c r="CR49" i="7"/>
  <c r="CS49" i="7"/>
  <c r="CP49" i="7"/>
  <c r="CQ49" i="7"/>
  <c r="CS47" i="7"/>
  <c r="CO47" i="7"/>
  <c r="CR47" i="7"/>
  <c r="CP47" i="7"/>
  <c r="CQ47" i="7"/>
  <c r="CN47" i="7"/>
  <c r="CP43" i="7"/>
  <c r="CO43" i="7"/>
  <c r="CS43" i="7"/>
  <c r="CM43" i="7"/>
  <c r="CL43" i="7"/>
  <c r="CQ43" i="7"/>
  <c r="CJ43" i="7"/>
  <c r="CN43" i="7"/>
  <c r="CR43" i="7"/>
  <c r="CK43" i="7"/>
  <c r="CS50" i="7"/>
  <c r="CQ50" i="7"/>
  <c r="CR50" i="7"/>
  <c r="CM36" i="7"/>
  <c r="CO36" i="7"/>
  <c r="CL36" i="7"/>
  <c r="CK36" i="7"/>
  <c r="CJ36" i="7"/>
  <c r="CI36" i="7"/>
  <c r="CG36" i="7"/>
  <c r="CP36" i="7"/>
  <c r="CH36" i="7"/>
  <c r="CN36" i="7"/>
  <c r="CN40" i="7"/>
  <c r="CP40" i="7"/>
  <c r="CG40" i="7"/>
  <c r="CM40" i="7"/>
  <c r="CH40" i="7"/>
  <c r="CR40" i="7"/>
  <c r="CO40" i="7"/>
  <c r="CJ40" i="7"/>
  <c r="CQ40" i="7"/>
  <c r="CI40" i="7"/>
  <c r="CK40" i="7"/>
  <c r="CS40" i="7"/>
  <c r="CL40" i="7"/>
  <c r="CJ42" i="7"/>
  <c r="CR42" i="7"/>
  <c r="CP42" i="7"/>
  <c r="CI42" i="7"/>
  <c r="CK42" i="7"/>
  <c r="CM42" i="7"/>
  <c r="CO42" i="7"/>
  <c r="CN42" i="7"/>
  <c r="CS42" i="7"/>
  <c r="CL42" i="7"/>
  <c r="CQ42" i="7"/>
  <c r="CM41" i="7"/>
  <c r="CL41" i="7"/>
  <c r="CJ41" i="7"/>
  <c r="CS41" i="7"/>
  <c r="CN41" i="7"/>
  <c r="CR41" i="7"/>
  <c r="CO41" i="7"/>
  <c r="CI41" i="7"/>
  <c r="CP41" i="7"/>
  <c r="CH41" i="7"/>
  <c r="CK41" i="7"/>
  <c r="CQ41" i="7"/>
  <c r="CH28" i="7"/>
  <c r="CG28" i="7"/>
  <c r="CH34" i="7"/>
  <c r="CL34" i="7"/>
  <c r="CK34" i="7"/>
  <c r="CM34" i="7"/>
  <c r="CG34" i="7"/>
  <c r="CN34" i="7"/>
  <c r="CJ34" i="7"/>
  <c r="CI34" i="7"/>
  <c r="CH29" i="7"/>
  <c r="CI29" i="7"/>
  <c r="CG29" i="7"/>
  <c r="CH30" i="7"/>
  <c r="CI30" i="7"/>
  <c r="CJ30" i="7"/>
  <c r="CG30" i="7"/>
  <c r="CN44" i="7"/>
  <c r="CO44" i="7"/>
  <c r="CQ44" i="7"/>
  <c r="CL44" i="7"/>
  <c r="CP44" i="7"/>
  <c r="CK44" i="7"/>
  <c r="CR44" i="7"/>
  <c r="CM44" i="7"/>
  <c r="CS44" i="7"/>
  <c r="CS52" i="7"/>
  <c r="CR45" i="7"/>
  <c r="CS45" i="7"/>
  <c r="CM45" i="7"/>
  <c r="CN45" i="7"/>
  <c r="CQ45" i="7"/>
  <c r="CL45" i="7"/>
  <c r="CP45" i="7"/>
  <c r="CO45" i="7"/>
  <c r="NA58" i="7"/>
  <c r="NA45" i="7"/>
  <c r="NA43" i="7"/>
  <c r="NA63" i="7"/>
  <c r="NA46" i="7"/>
  <c r="NA47" i="7"/>
  <c r="NA23" i="7"/>
  <c r="NA41" i="7"/>
  <c r="NA51" i="7"/>
  <c r="NA54" i="7"/>
  <c r="NA25" i="7"/>
  <c r="NA57" i="7"/>
  <c r="NA48" i="7"/>
  <c r="NA42" i="7"/>
  <c r="NA49" i="7"/>
  <c r="NA61" i="7"/>
  <c r="NA40" i="7"/>
  <c r="NA44" i="7"/>
  <c r="NA52" i="7"/>
  <c r="NA50" i="7"/>
  <c r="NA53" i="7"/>
  <c r="NA60" i="7"/>
  <c r="NA55" i="7"/>
  <c r="NA56" i="7"/>
  <c r="NA62" i="7"/>
  <c r="NA59" i="7"/>
  <c r="NA24" i="7"/>
  <c r="NA34" i="7"/>
  <c r="NA30" i="7"/>
  <c r="NA35" i="7"/>
  <c r="NA26" i="7"/>
  <c r="NA39" i="7"/>
  <c r="NA38" i="7"/>
  <c r="NA32" i="7"/>
  <c r="NA36" i="7"/>
  <c r="NA31" i="7"/>
  <c r="NA37" i="7"/>
  <c r="NA28" i="7"/>
  <c r="NA27" i="7"/>
  <c r="NA29" i="7"/>
  <c r="NA33" i="7"/>
  <c r="MD39" i="7"/>
  <c r="MD34" i="7"/>
  <c r="MD62" i="7"/>
  <c r="MD37" i="7"/>
  <c r="MD23" i="7"/>
  <c r="MD26" i="7"/>
  <c r="MD25" i="7"/>
  <c r="MD38" i="7"/>
  <c r="MD58" i="7"/>
  <c r="MD33" i="7"/>
  <c r="MD27" i="7"/>
  <c r="MD59" i="7"/>
  <c r="MD54" i="7"/>
  <c r="OZ54" i="7" s="1"/>
  <c r="MD55" i="7"/>
  <c r="MD36" i="7"/>
  <c r="MD56" i="7"/>
  <c r="MD31" i="7"/>
  <c r="MD24" i="7"/>
  <c r="MD28" i="7"/>
  <c r="MD32" i="7"/>
  <c r="MD35" i="7"/>
  <c r="MD63" i="7"/>
  <c r="MD61" i="7"/>
  <c r="MD30" i="7"/>
  <c r="MD57" i="7"/>
  <c r="MD60" i="7"/>
  <c r="MD29" i="7"/>
  <c r="MD49" i="7"/>
  <c r="CT49" i="7" s="1"/>
  <c r="MD44" i="7"/>
  <c r="MD51" i="7"/>
  <c r="MD50" i="7"/>
  <c r="CT50" i="7" s="1"/>
  <c r="MD42" i="7"/>
  <c r="MD41" i="7"/>
  <c r="MD52" i="7"/>
  <c r="CT52" i="7" s="1"/>
  <c r="MD46" i="7"/>
  <c r="MD45" i="7"/>
  <c r="MD43" i="7"/>
  <c r="CT43" i="7" s="1"/>
  <c r="MD48" i="7"/>
  <c r="MD47" i="7"/>
  <c r="CT47" i="7" s="1"/>
  <c r="MD40" i="7"/>
  <c r="CT40" i="7" s="1"/>
  <c r="MD53" i="7"/>
  <c r="KC23" i="7"/>
  <c r="KC24" i="7"/>
  <c r="KC25" i="7"/>
  <c r="KC26" i="7"/>
  <c r="KC27" i="7"/>
  <c r="KC28" i="7"/>
  <c r="KC29" i="7"/>
  <c r="KC30" i="7"/>
  <c r="KC31" i="7"/>
  <c r="KC32" i="7"/>
  <c r="KC33" i="7"/>
  <c r="KC34" i="7"/>
  <c r="KC35" i="7"/>
  <c r="KC36" i="7"/>
  <c r="KC37" i="7"/>
  <c r="KC38" i="7"/>
  <c r="KC39" i="7"/>
  <c r="KC40" i="7"/>
  <c r="KC41" i="7"/>
  <c r="KC42" i="7"/>
  <c r="KC43" i="7"/>
  <c r="KC44" i="7"/>
  <c r="KC45" i="7"/>
  <c r="KC46" i="7"/>
  <c r="KC47" i="7"/>
  <c r="KC48" i="7"/>
  <c r="KC54" i="7"/>
  <c r="KC55" i="7"/>
  <c r="KC56" i="7"/>
  <c r="KC57" i="7"/>
  <c r="KC58" i="7"/>
  <c r="KC59" i="7"/>
  <c r="KC60" i="7"/>
  <c r="KC49" i="7"/>
  <c r="KC52" i="7"/>
  <c r="KC53" i="7"/>
  <c r="KC61" i="7"/>
  <c r="KC50" i="7"/>
  <c r="KC51" i="7"/>
  <c r="KC63" i="7"/>
  <c r="KC62" i="7"/>
  <c r="ME22" i="7"/>
  <c r="JO23" i="7"/>
  <c r="JO24" i="7"/>
  <c r="JO25" i="7"/>
  <c r="JO26" i="7"/>
  <c r="JO28" i="7"/>
  <c r="JO27" i="7"/>
  <c r="JO29" i="7"/>
  <c r="JO30" i="7"/>
  <c r="JO32" i="7"/>
  <c r="JO31" i="7"/>
  <c r="JO33" i="7"/>
  <c r="JO34" i="7"/>
  <c r="JO48" i="7"/>
  <c r="JO37" i="7"/>
  <c r="JO41" i="7"/>
  <c r="JO50" i="7"/>
  <c r="JO35" i="7"/>
  <c r="JO42" i="7"/>
  <c r="JO36" i="7"/>
  <c r="JO38" i="7"/>
  <c r="JO46" i="7"/>
  <c r="JO40" i="7"/>
  <c r="JO47" i="7"/>
  <c r="JO43" i="7"/>
  <c r="JO39" i="7"/>
  <c r="JO44" i="7"/>
  <c r="JO45" i="7"/>
  <c r="JO49" i="7"/>
  <c r="JO51" i="7"/>
  <c r="JO52" i="7"/>
  <c r="JO53" i="7"/>
  <c r="JO54" i="7"/>
  <c r="JO55" i="7"/>
  <c r="JO56" i="7"/>
  <c r="JO57" i="7"/>
  <c r="JO58" i="7"/>
  <c r="JO59" i="7"/>
  <c r="JO60" i="7"/>
  <c r="JO61" i="7"/>
  <c r="JO62" i="7"/>
  <c r="JO63" i="7"/>
  <c r="GC19" i="4"/>
  <c r="EK7" i="4"/>
  <c r="MF113" i="7" s="1"/>
  <c r="OL69" i="7" l="1"/>
  <c r="OM69" i="7"/>
  <c r="LG69" i="7"/>
  <c r="OI69" i="7"/>
  <c r="MC69" i="7"/>
  <c r="JP69" i="7"/>
  <c r="LD69" i="7"/>
  <c r="PE69" i="7"/>
  <c r="KL69" i="7"/>
  <c r="LZ69" i="7"/>
  <c r="PJ69" i="7"/>
  <c r="KI69" i="7"/>
  <c r="DC69" i="7"/>
  <c r="AG69" i="7"/>
  <c r="DS69" i="7"/>
  <c r="AW69" i="7"/>
  <c r="EH69" i="7"/>
  <c r="BT69" i="7"/>
  <c r="LI69" i="7"/>
  <c r="CR69" i="7"/>
  <c r="AD69" i="7"/>
  <c r="DX69" i="7"/>
  <c r="BB69" i="7"/>
  <c r="EE69" i="7"/>
  <c r="BI69" i="7"/>
  <c r="ES69" i="7"/>
  <c r="BW69" i="7"/>
  <c r="J69" i="7"/>
  <c r="AA69" i="7"/>
  <c r="BH69" i="7"/>
  <c r="KP69" i="7"/>
  <c r="LV69" i="7"/>
  <c r="LU69" i="7"/>
  <c r="PN69" i="7"/>
  <c r="KU69" i="7"/>
  <c r="OW69" i="7"/>
  <c r="KD69" i="7"/>
  <c r="LR69" i="7"/>
  <c r="PB69" i="7"/>
  <c r="KA69" i="7"/>
  <c r="CU69" i="7"/>
  <c r="Y69" i="7"/>
  <c r="DB69" i="7"/>
  <c r="AN69" i="7"/>
  <c r="DZ69" i="7"/>
  <c r="BL69" i="7"/>
  <c r="KB69" i="7"/>
  <c r="CJ69" i="7"/>
  <c r="V69" i="7"/>
  <c r="DG69" i="7"/>
  <c r="AK69" i="7"/>
  <c r="DW69" i="7"/>
  <c r="BA69" i="7"/>
  <c r="EK69" i="7"/>
  <c r="BO69" i="7"/>
  <c r="ET69" i="7"/>
  <c r="DV69" i="7"/>
  <c r="OU69" i="7"/>
  <c r="KH69" i="7"/>
  <c r="LN69" i="7"/>
  <c r="LM69" i="7"/>
  <c r="PF69" i="7"/>
  <c r="KM69" i="7"/>
  <c r="OO69" i="7"/>
  <c r="JV69" i="7"/>
  <c r="LJ69" i="7"/>
  <c r="OT69" i="7"/>
  <c r="JS69" i="7"/>
  <c r="CM69" i="7"/>
  <c r="Q69" i="7"/>
  <c r="CT69" i="7"/>
  <c r="AF69" i="7"/>
  <c r="DR69" i="7"/>
  <c r="BD69" i="7"/>
  <c r="EO69" i="7"/>
  <c r="CA69" i="7"/>
  <c r="N69" i="7"/>
  <c r="CY69" i="7"/>
  <c r="AC69" i="7"/>
  <c r="DF69" i="7"/>
  <c r="AR69" i="7"/>
  <c r="EC69" i="7"/>
  <c r="BG69" i="7"/>
  <c r="CO69" i="7"/>
  <c r="BX69" i="7"/>
  <c r="CW69" i="7"/>
  <c r="PI69" i="7"/>
  <c r="JZ69" i="7"/>
  <c r="LF69" i="7"/>
  <c r="LE69" i="7"/>
  <c r="OX69" i="7"/>
  <c r="KE69" i="7"/>
  <c r="MA69" i="7"/>
  <c r="E70" i="7"/>
  <c r="LB69" i="7"/>
  <c r="LX69" i="7"/>
  <c r="KO69" i="7"/>
  <c r="BV69" i="7"/>
  <c r="LY69" i="7"/>
  <c r="CL69" i="7"/>
  <c r="X69" i="7"/>
  <c r="DI69" i="7"/>
  <c r="AV69" i="7"/>
  <c r="EG69" i="7"/>
  <c r="BS69" i="7"/>
  <c r="PK69" i="7"/>
  <c r="CQ69" i="7"/>
  <c r="U69" i="7"/>
  <c r="CX69" i="7"/>
  <c r="AJ69" i="7"/>
  <c r="DU69" i="7"/>
  <c r="AY69" i="7"/>
  <c r="AQ69" i="7"/>
  <c r="S69" i="7"/>
  <c r="DE69" i="7"/>
  <c r="PA69" i="7"/>
  <c r="JR69" i="7"/>
  <c r="PO69" i="7"/>
  <c r="KV69" i="7"/>
  <c r="OP69" i="7"/>
  <c r="JW69" i="7"/>
  <c r="LS69" i="7"/>
  <c r="PL69" i="7"/>
  <c r="KS69" i="7"/>
  <c r="LP69" i="7"/>
  <c r="ER69" i="7"/>
  <c r="BN69" i="7"/>
  <c r="KJ69" i="7"/>
  <c r="CC69" i="7"/>
  <c r="P69" i="7"/>
  <c r="DA69" i="7"/>
  <c r="AM69" i="7"/>
  <c r="DY69" i="7"/>
  <c r="BK69" i="7"/>
  <c r="LA69" i="7"/>
  <c r="CI69" i="7"/>
  <c r="M69" i="7"/>
  <c r="CP69" i="7"/>
  <c r="AB69" i="7"/>
  <c r="DD69" i="7"/>
  <c r="AP69" i="7"/>
  <c r="EL69" i="7"/>
  <c r="KW69" i="7"/>
  <c r="AZ69" i="7"/>
  <c r="OS69" i="7"/>
  <c r="PH69" i="7"/>
  <c r="PG69" i="7"/>
  <c r="KN69" i="7"/>
  <c r="MB69" i="7"/>
  <c r="JO69" i="7"/>
  <c r="LK69" i="7"/>
  <c r="PD69" i="7"/>
  <c r="KK69" i="7"/>
  <c r="LH69" i="7"/>
  <c r="EJ69" i="7"/>
  <c r="BF69" i="7"/>
  <c r="EQ69" i="7"/>
  <c r="BU69" i="7"/>
  <c r="LQ69" i="7"/>
  <c r="CS69" i="7"/>
  <c r="AE69" i="7"/>
  <c r="DQ69" i="7"/>
  <c r="BC69" i="7"/>
  <c r="JY69" i="7"/>
  <c r="BZ69" i="7"/>
  <c r="PC69" i="7"/>
  <c r="CH69" i="7"/>
  <c r="T69" i="7"/>
  <c r="CV69" i="7"/>
  <c r="AH69" i="7"/>
  <c r="CG69" i="7"/>
  <c r="BP69" i="7"/>
  <c r="LW69" i="7"/>
  <c r="OZ69" i="7"/>
  <c r="OY69" i="7"/>
  <c r="KF69" i="7"/>
  <c r="LT69" i="7"/>
  <c r="PV69" i="7"/>
  <c r="LC69" i="7"/>
  <c r="OV69" i="7"/>
  <c r="KC69" i="7"/>
  <c r="KZ69" i="7"/>
  <c r="EB69" i="7"/>
  <c r="AX69" i="7"/>
  <c r="EI69" i="7"/>
  <c r="BM69" i="7"/>
  <c r="KG69" i="7"/>
  <c r="CK69" i="7"/>
  <c r="W69" i="7"/>
  <c r="DH69" i="7"/>
  <c r="AU69" i="7"/>
  <c r="EN69" i="7"/>
  <c r="BR69" i="7"/>
  <c r="JT69" i="7"/>
  <c r="BY69" i="7"/>
  <c r="L69" i="7"/>
  <c r="CN69" i="7"/>
  <c r="Z69" i="7"/>
  <c r="AI69" i="7"/>
  <c r="K69" i="7"/>
  <c r="LO69" i="7"/>
  <c r="OR69" i="7"/>
  <c r="OQ69" i="7"/>
  <c r="JX69" i="7"/>
  <c r="LL69" i="7"/>
  <c r="PM69" i="7"/>
  <c r="KT69" i="7"/>
  <c r="ON69" i="7"/>
  <c r="JU69" i="7"/>
  <c r="KQ69" i="7"/>
  <c r="DT69" i="7"/>
  <c r="AO69" i="7"/>
  <c r="EA69" i="7"/>
  <c r="BE69" i="7"/>
  <c r="EP69" i="7"/>
  <c r="CB69" i="7"/>
  <c r="O69" i="7"/>
  <c r="CZ69" i="7"/>
  <c r="AL69" i="7"/>
  <c r="EF69" i="7"/>
  <c r="BJ69" i="7"/>
  <c r="EM69" i="7"/>
  <c r="BQ69" i="7"/>
  <c r="KR69" i="7"/>
  <c r="CF69" i="7"/>
  <c r="R69" i="7"/>
  <c r="ED69" i="7"/>
  <c r="JQ69" i="7"/>
  <c r="ME192" i="7"/>
  <c r="ME193" i="7"/>
  <c r="ME194" i="7"/>
  <c r="ME195" i="7"/>
  <c r="ME196" i="7"/>
  <c r="ME197" i="7"/>
  <c r="ME198" i="7"/>
  <c r="ME199" i="7"/>
  <c r="ME200" i="7"/>
  <c r="ME201" i="7"/>
  <c r="ME156" i="7"/>
  <c r="ME157" i="7"/>
  <c r="ME158" i="7"/>
  <c r="ME159" i="7"/>
  <c r="ME160" i="7"/>
  <c r="ME161" i="7"/>
  <c r="ME162" i="7"/>
  <c r="ME163" i="7"/>
  <c r="ME164" i="7"/>
  <c r="ME165" i="7"/>
  <c r="CT148" i="7"/>
  <c r="OZ150" i="7"/>
  <c r="CU150" i="7"/>
  <c r="EE186" i="7"/>
  <c r="CT184" i="7"/>
  <c r="PA148" i="7"/>
  <c r="OZ186" i="7"/>
  <c r="EE152" i="7"/>
  <c r="OZ188" i="7"/>
  <c r="OZ184" i="7"/>
  <c r="CT188" i="7"/>
  <c r="CT152" i="7"/>
  <c r="EF148" i="7"/>
  <c r="CT186" i="7"/>
  <c r="EE182" i="7"/>
  <c r="EE190" i="7"/>
  <c r="OZ182" i="7"/>
  <c r="CT190" i="7"/>
  <c r="EE191" i="7"/>
  <c r="OZ183" i="7"/>
  <c r="CT189" i="7"/>
  <c r="EE189" i="7"/>
  <c r="EE185" i="7"/>
  <c r="CT191" i="7"/>
  <c r="CT187" i="7"/>
  <c r="OZ189" i="7"/>
  <c r="EE153" i="7"/>
  <c r="OZ185" i="7"/>
  <c r="EE183" i="7"/>
  <c r="EE187" i="7"/>
  <c r="CU187" i="7"/>
  <c r="OZ191" i="7"/>
  <c r="ME64" i="7"/>
  <c r="ME65" i="7"/>
  <c r="ME66" i="7"/>
  <c r="ME67" i="7"/>
  <c r="ME68" i="7"/>
  <c r="ME69" i="7"/>
  <c r="ME70" i="7"/>
  <c r="IF109" i="7"/>
  <c r="IF110" i="7"/>
  <c r="OZ168" i="7"/>
  <c r="EE172" i="7"/>
  <c r="CT168" i="7"/>
  <c r="OZ172" i="7"/>
  <c r="EE179" i="7"/>
  <c r="CT177" i="7"/>
  <c r="OZ170" i="7"/>
  <c r="EE178" i="7"/>
  <c r="OZ171" i="7"/>
  <c r="OZ178" i="7"/>
  <c r="CT171" i="7"/>
  <c r="CT174" i="7"/>
  <c r="EE174" i="7"/>
  <c r="OZ177" i="7"/>
  <c r="CT180" i="7"/>
  <c r="CT176" i="7"/>
  <c r="CT175" i="7"/>
  <c r="OZ173" i="7"/>
  <c r="EE169" i="7"/>
  <c r="CT169" i="7"/>
  <c r="EE170" i="7"/>
  <c r="OZ181" i="7"/>
  <c r="EE173" i="7"/>
  <c r="OZ179" i="7"/>
  <c r="ME171" i="7"/>
  <c r="CU171" i="7" s="1"/>
  <c r="ME183" i="7"/>
  <c r="CU183" i="7" s="1"/>
  <c r="ME188" i="7"/>
  <c r="ME174" i="7"/>
  <c r="ME168" i="7"/>
  <c r="ME181" i="7"/>
  <c r="ME169" i="7"/>
  <c r="CU169" i="7" s="1"/>
  <c r="ME180" i="7"/>
  <c r="ME186" i="7"/>
  <c r="PA186" i="7" s="1"/>
  <c r="ME131" i="7"/>
  <c r="ME189" i="7"/>
  <c r="CU189" i="7" s="1"/>
  <c r="ME191" i="7"/>
  <c r="CU191" i="7" s="1"/>
  <c r="ME178" i="7"/>
  <c r="PA178" i="7" s="1"/>
  <c r="ME167" i="7"/>
  <c r="ME190" i="7"/>
  <c r="ME185" i="7"/>
  <c r="PA185" i="7" s="1"/>
  <c r="ME179" i="7"/>
  <c r="PA179" i="7" s="1"/>
  <c r="ME175" i="7"/>
  <c r="EF175" i="7" s="1"/>
  <c r="ME176" i="7"/>
  <c r="ME182" i="7"/>
  <c r="CU182" i="7" s="1"/>
  <c r="ME172" i="7"/>
  <c r="ME187" i="7"/>
  <c r="ME177" i="7"/>
  <c r="ME170" i="7"/>
  <c r="CU170" i="7" s="1"/>
  <c r="ME184" i="7"/>
  <c r="ME173" i="7"/>
  <c r="EF173" i="7" s="1"/>
  <c r="EE180" i="7"/>
  <c r="EE181" i="7"/>
  <c r="OZ176" i="7"/>
  <c r="OZ169" i="7"/>
  <c r="OZ175" i="7"/>
  <c r="EE175" i="7"/>
  <c r="CT151" i="7"/>
  <c r="OZ149" i="7"/>
  <c r="EE154" i="7"/>
  <c r="CT155" i="7"/>
  <c r="OZ147" i="7"/>
  <c r="CT153" i="7"/>
  <c r="CT154" i="7"/>
  <c r="CT149" i="7"/>
  <c r="OZ155" i="7"/>
  <c r="CT147" i="7"/>
  <c r="OZ151" i="7"/>
  <c r="EE148" i="7"/>
  <c r="CT150" i="7"/>
  <c r="OZ146" i="7"/>
  <c r="CT146" i="7"/>
  <c r="OZ139" i="7"/>
  <c r="OZ135" i="7"/>
  <c r="CT140" i="7"/>
  <c r="OZ144" i="7"/>
  <c r="OQ203" i="7"/>
  <c r="QB101" i="7" s="1"/>
  <c r="OV203" i="7"/>
  <c r="QG101" i="7" s="1"/>
  <c r="CJ203" i="7"/>
  <c r="QA95" i="7" s="1"/>
  <c r="GV109" i="7"/>
  <c r="DV203" i="7"/>
  <c r="QB96" i="7" s="1"/>
  <c r="FI110" i="7"/>
  <c r="II110" i="7"/>
  <c r="II109" i="7"/>
  <c r="FI109" i="7"/>
  <c r="GV110" i="7"/>
  <c r="CH203" i="7"/>
  <c r="PY95" i="7" s="1"/>
  <c r="OY203" i="7"/>
  <c r="QJ101" i="7" s="1"/>
  <c r="EE142" i="7"/>
  <c r="CT142" i="7"/>
  <c r="OZ134" i="7"/>
  <c r="EE134" i="7"/>
  <c r="CT134" i="7"/>
  <c r="OX203" i="7"/>
  <c r="QI101" i="7" s="1"/>
  <c r="OS203" i="7"/>
  <c r="QD101" i="7" s="1"/>
  <c r="CK203" i="7"/>
  <c r="QB95" i="7" s="1"/>
  <c r="IN110" i="7"/>
  <c r="HA109" i="7"/>
  <c r="FN109" i="7"/>
  <c r="FN110" i="7"/>
  <c r="HA110" i="7"/>
  <c r="EA203" i="7"/>
  <c r="QG96" i="7" s="1"/>
  <c r="IN109" i="7"/>
  <c r="CT133" i="7"/>
  <c r="OZ133" i="7"/>
  <c r="GT109" i="7"/>
  <c r="IG109" i="7"/>
  <c r="GT110" i="7"/>
  <c r="FG109" i="7"/>
  <c r="DT203" i="7"/>
  <c r="PZ96" i="7" s="1"/>
  <c r="FG110" i="7"/>
  <c r="IG110" i="7"/>
  <c r="OM203" i="7"/>
  <c r="PX101" i="7" s="1"/>
  <c r="OT203" i="7"/>
  <c r="QE101" i="7" s="1"/>
  <c r="GW109" i="7"/>
  <c r="DW203" i="7"/>
  <c r="QC96" i="7" s="1"/>
  <c r="IJ110" i="7"/>
  <c r="FJ110" i="7"/>
  <c r="GW110" i="7"/>
  <c r="IJ109" i="7"/>
  <c r="FJ109" i="7"/>
  <c r="OR203" i="7"/>
  <c r="QC101" i="7" s="1"/>
  <c r="MD203" i="7"/>
  <c r="QK97" i="7" s="1"/>
  <c r="OZ141" i="7"/>
  <c r="CT141" i="7"/>
  <c r="OO203" i="7"/>
  <c r="PZ101" i="7" s="1"/>
  <c r="CT139" i="7"/>
  <c r="OZ138" i="7"/>
  <c r="CT138" i="7"/>
  <c r="EE138" i="7"/>
  <c r="OP203" i="7"/>
  <c r="QA101" i="7" s="1"/>
  <c r="OZ142" i="7"/>
  <c r="ON203" i="7"/>
  <c r="PY101" i="7" s="1"/>
  <c r="IQ110" i="7"/>
  <c r="HD109" i="7"/>
  <c r="HD110" i="7"/>
  <c r="ED203" i="7"/>
  <c r="QJ96" i="7" s="1"/>
  <c r="FQ109" i="7"/>
  <c r="FQ110" i="7"/>
  <c r="IQ109" i="7"/>
  <c r="OZ145" i="7"/>
  <c r="EE145" i="7"/>
  <c r="EE137" i="7"/>
  <c r="CT137" i="7"/>
  <c r="EE132" i="7"/>
  <c r="OZ140" i="7"/>
  <c r="CR203" i="7"/>
  <c r="QI95" i="7" s="1"/>
  <c r="CT145" i="7"/>
  <c r="FF110" i="7"/>
  <c r="DS203" i="7"/>
  <c r="PY96" i="7" s="1"/>
  <c r="FF109" i="7"/>
  <c r="GS110" i="7"/>
  <c r="GS109" i="7"/>
  <c r="CI203" i="7"/>
  <c r="PZ95" i="7" s="1"/>
  <c r="CS203" i="7"/>
  <c r="QJ95" i="7" s="1"/>
  <c r="EE144" i="7"/>
  <c r="OZ136" i="7"/>
  <c r="EE136" i="7"/>
  <c r="CT132" i="7"/>
  <c r="NA203" i="7"/>
  <c r="PW98" i="7" s="1"/>
  <c r="CP203" i="7"/>
  <c r="QG95" i="7" s="1"/>
  <c r="CT143" i="7"/>
  <c r="EE143" i="7"/>
  <c r="CT135" i="7"/>
  <c r="OZ137" i="7"/>
  <c r="ME121" i="7"/>
  <c r="ME116" i="7"/>
  <c r="ME114" i="7"/>
  <c r="ME122" i="7"/>
  <c r="ME119" i="7"/>
  <c r="ME118" i="7"/>
  <c r="ME117" i="7"/>
  <c r="ME120" i="7"/>
  <c r="ME115" i="7"/>
  <c r="ME123" i="7"/>
  <c r="ME124" i="7"/>
  <c r="ME125" i="7"/>
  <c r="ME126" i="7"/>
  <c r="ME127" i="7"/>
  <c r="ME128" i="7"/>
  <c r="ME129" i="7"/>
  <c r="ME132" i="7"/>
  <c r="ME133" i="7"/>
  <c r="ME134" i="7"/>
  <c r="PA134" i="7" s="1"/>
  <c r="ME135" i="7"/>
  <c r="EF135" i="7" s="1"/>
  <c r="ME136" i="7"/>
  <c r="EF136" i="7" s="1"/>
  <c r="ME137" i="7"/>
  <c r="CU137" i="7" s="1"/>
  <c r="ME138" i="7"/>
  <c r="EF138" i="7" s="1"/>
  <c r="ME139" i="7"/>
  <c r="CU139" i="7" s="1"/>
  <c r="ME140" i="7"/>
  <c r="ME141" i="7"/>
  <c r="ME142" i="7"/>
  <c r="EF142" i="7" s="1"/>
  <c r="ME143" i="7"/>
  <c r="ME144" i="7"/>
  <c r="CU144" i="7" s="1"/>
  <c r="ME145" i="7"/>
  <c r="EF145" i="7" s="1"/>
  <c r="ME146" i="7"/>
  <c r="PA146" i="7" s="1"/>
  <c r="ME147" i="7"/>
  <c r="CU147" i="7" s="1"/>
  <c r="ME148" i="7"/>
  <c r="CU148" i="7" s="1"/>
  <c r="ME149" i="7"/>
  <c r="ME150" i="7"/>
  <c r="PA150" i="7" s="1"/>
  <c r="ME151" i="7"/>
  <c r="ME152" i="7"/>
  <c r="ME153" i="7"/>
  <c r="ME154" i="7"/>
  <c r="ME155" i="7"/>
  <c r="GR109" i="7"/>
  <c r="FE110" i="7"/>
  <c r="GR110" i="7"/>
  <c r="FE109" i="7"/>
  <c r="IE110" i="7"/>
  <c r="DR203" i="7"/>
  <c r="PX96" i="7" s="1"/>
  <c r="IE109" i="7"/>
  <c r="CN203" i="7"/>
  <c r="QE95" i="7" s="1"/>
  <c r="CL203" i="7"/>
  <c r="QC95" i="7" s="1"/>
  <c r="CQ203" i="7"/>
  <c r="QH95" i="7" s="1"/>
  <c r="CO203" i="7"/>
  <c r="QF95" i="7" s="1"/>
  <c r="OU203" i="7"/>
  <c r="QF101" i="7" s="1"/>
  <c r="CM203" i="7"/>
  <c r="QD95" i="7" s="1"/>
  <c r="OW203" i="7"/>
  <c r="QH101" i="7" s="1"/>
  <c r="GU110" i="7"/>
  <c r="FH110" i="7"/>
  <c r="IH109" i="7"/>
  <c r="DU203" i="7"/>
  <c r="QA96" i="7" s="1"/>
  <c r="IH110" i="7"/>
  <c r="GU109" i="7"/>
  <c r="FH109" i="7"/>
  <c r="DX203" i="7"/>
  <c r="QD96" i="7" s="1"/>
  <c r="IK110" i="7"/>
  <c r="GX110" i="7"/>
  <c r="FK109" i="7"/>
  <c r="IK109" i="7"/>
  <c r="FK110" i="7"/>
  <c r="GX109" i="7"/>
  <c r="CG203" i="7"/>
  <c r="PX95" i="7" s="1"/>
  <c r="IL110" i="7"/>
  <c r="GY109" i="7"/>
  <c r="FL110" i="7"/>
  <c r="GY110" i="7"/>
  <c r="FL109" i="7"/>
  <c r="IL109" i="7"/>
  <c r="DY203" i="7"/>
  <c r="QE96" i="7" s="1"/>
  <c r="IP109" i="7"/>
  <c r="HC109" i="7"/>
  <c r="FP109" i="7"/>
  <c r="HC110" i="7"/>
  <c r="EC203" i="7"/>
  <c r="QI96" i="7" s="1"/>
  <c r="FP110" i="7"/>
  <c r="IP110" i="7"/>
  <c r="IM109" i="7"/>
  <c r="GZ109" i="7"/>
  <c r="DZ203" i="7"/>
  <c r="QF96" i="7" s="1"/>
  <c r="GZ110" i="7"/>
  <c r="IM110" i="7"/>
  <c r="FM110" i="7"/>
  <c r="FM109" i="7"/>
  <c r="FO110" i="7"/>
  <c r="HB109" i="7"/>
  <c r="HB110" i="7"/>
  <c r="EB203" i="7"/>
  <c r="QH96" i="7" s="1"/>
  <c r="IO110" i="7"/>
  <c r="FO109" i="7"/>
  <c r="IO109" i="7"/>
  <c r="CT48" i="7"/>
  <c r="CT45" i="7"/>
  <c r="CT44" i="7"/>
  <c r="CT42" i="7"/>
  <c r="CT46" i="7"/>
  <c r="CT41" i="7"/>
  <c r="CT53" i="7"/>
  <c r="CT51" i="7"/>
  <c r="DW32" i="7"/>
  <c r="DV32" i="7"/>
  <c r="DU32" i="7"/>
  <c r="DT32" i="7"/>
  <c r="DX46" i="7"/>
  <c r="EE46" i="7"/>
  <c r="EB46" i="7"/>
  <c r="DY46" i="7"/>
  <c r="EA46" i="7"/>
  <c r="DZ46" i="7"/>
  <c r="EC46" i="7"/>
  <c r="ED46" i="7"/>
  <c r="ED51" i="7"/>
  <c r="EC51" i="7"/>
  <c r="EE51" i="7"/>
  <c r="DU31" i="7"/>
  <c r="DT31" i="7"/>
  <c r="DV31" i="7"/>
  <c r="DX39" i="7"/>
  <c r="ED39" i="7"/>
  <c r="DY39" i="7"/>
  <c r="EA39" i="7"/>
  <c r="EB39" i="7"/>
  <c r="DW39" i="7"/>
  <c r="DU39" i="7"/>
  <c r="DT39" i="7"/>
  <c r="DZ39" i="7"/>
  <c r="EC39" i="7"/>
  <c r="DV39" i="7"/>
  <c r="DT40" i="7"/>
  <c r="EE40" i="7"/>
  <c r="DU40" i="7"/>
  <c r="DW40" i="7"/>
  <c r="DV40" i="7"/>
  <c r="ED40" i="7"/>
  <c r="DX40" i="7"/>
  <c r="EA40" i="7"/>
  <c r="DY40" i="7"/>
  <c r="EC40" i="7"/>
  <c r="EB40" i="7"/>
  <c r="DZ40" i="7"/>
  <c r="DZ36" i="7"/>
  <c r="DY36" i="7"/>
  <c r="DU36" i="7"/>
  <c r="DV36" i="7"/>
  <c r="DT36" i="7"/>
  <c r="DX36" i="7"/>
  <c r="DW36" i="7"/>
  <c r="EA36" i="7"/>
  <c r="DU30" i="7"/>
  <c r="DT30" i="7"/>
  <c r="EE53" i="7"/>
  <c r="EE42" i="7"/>
  <c r="DU42" i="7"/>
  <c r="DY42" i="7"/>
  <c r="DV42" i="7"/>
  <c r="EC42" i="7"/>
  <c r="DT42" i="7"/>
  <c r="EB42" i="7"/>
  <c r="DX42" i="7"/>
  <c r="ED42" i="7"/>
  <c r="DZ42" i="7"/>
  <c r="EA42" i="7"/>
  <c r="DW42" i="7"/>
  <c r="EC45" i="7"/>
  <c r="DX45" i="7"/>
  <c r="DY45" i="7"/>
  <c r="ED45" i="7"/>
  <c r="DW45" i="7"/>
  <c r="EB45" i="7"/>
  <c r="EE45" i="7"/>
  <c r="DZ45" i="7"/>
  <c r="EA45" i="7"/>
  <c r="DX43" i="7"/>
  <c r="EA43" i="7"/>
  <c r="EC43" i="7"/>
  <c r="DV43" i="7"/>
  <c r="EB43" i="7"/>
  <c r="DZ43" i="7"/>
  <c r="DW43" i="7"/>
  <c r="DU43" i="7"/>
  <c r="EE43" i="7"/>
  <c r="ED43" i="7"/>
  <c r="DY43" i="7"/>
  <c r="DY34" i="7"/>
  <c r="DT34" i="7"/>
  <c r="DV34" i="7"/>
  <c r="DU34" i="7"/>
  <c r="DW34" i="7"/>
  <c r="DX34" i="7"/>
  <c r="DZ47" i="7"/>
  <c r="EB47" i="7"/>
  <c r="DY47" i="7"/>
  <c r="EA47" i="7"/>
  <c r="EE47" i="7"/>
  <c r="ED47" i="7"/>
  <c r="EC47" i="7"/>
  <c r="EC50" i="7"/>
  <c r="ED50" i="7"/>
  <c r="EE50" i="7"/>
  <c r="EB50" i="7"/>
  <c r="DX37" i="7"/>
  <c r="DV37" i="7"/>
  <c r="DZ37" i="7"/>
  <c r="DY37" i="7"/>
  <c r="EA37" i="7"/>
  <c r="DW37" i="7"/>
  <c r="DT37" i="7"/>
  <c r="DU37" i="7"/>
  <c r="EB37" i="7"/>
  <c r="DV38" i="7"/>
  <c r="EA38" i="7"/>
  <c r="DX38" i="7"/>
  <c r="DW38" i="7"/>
  <c r="DU38" i="7"/>
  <c r="EC38" i="7"/>
  <c r="DY38" i="7"/>
  <c r="DZ38" i="7"/>
  <c r="EB38" i="7"/>
  <c r="DT38" i="7"/>
  <c r="DX44" i="7"/>
  <c r="DW44" i="7"/>
  <c r="EA44" i="7"/>
  <c r="DY44" i="7"/>
  <c r="EC44" i="7"/>
  <c r="DZ44" i="7"/>
  <c r="DV44" i="7"/>
  <c r="EB44" i="7"/>
  <c r="ED44" i="7"/>
  <c r="EE44" i="7"/>
  <c r="DX41" i="7"/>
  <c r="DU41" i="7"/>
  <c r="EA41" i="7"/>
  <c r="DW41" i="7"/>
  <c r="DT41" i="7"/>
  <c r="DZ41" i="7"/>
  <c r="DV41" i="7"/>
  <c r="EC41" i="7"/>
  <c r="EE41" i="7"/>
  <c r="DY41" i="7"/>
  <c r="EB41" i="7"/>
  <c r="ED41" i="7"/>
  <c r="DT29" i="7"/>
  <c r="DT33" i="7"/>
  <c r="DU33" i="7"/>
  <c r="DX33" i="7"/>
  <c r="DV33" i="7"/>
  <c r="DW33" i="7"/>
  <c r="DT35" i="7"/>
  <c r="DV35" i="7"/>
  <c r="DZ35" i="7"/>
  <c r="DX35" i="7"/>
  <c r="DY35" i="7"/>
  <c r="DU35" i="7"/>
  <c r="DW35" i="7"/>
  <c r="EE48" i="7"/>
  <c r="DZ48" i="7"/>
  <c r="EA48" i="7"/>
  <c r="ED48" i="7"/>
  <c r="EC48" i="7"/>
  <c r="EB48" i="7"/>
  <c r="EE52" i="7"/>
  <c r="ED52" i="7"/>
  <c r="EE49" i="7"/>
  <c r="ED49" i="7"/>
  <c r="EC49" i="7"/>
  <c r="EB49" i="7"/>
  <c r="EA49" i="7"/>
  <c r="DX29" i="7"/>
  <c r="DY29" i="7"/>
  <c r="EA29" i="7"/>
  <c r="EC29" i="7"/>
  <c r="DZ29" i="7"/>
  <c r="EB29" i="7"/>
  <c r="EE29" i="7"/>
  <c r="ED29" i="7"/>
  <c r="ED33" i="7"/>
  <c r="EC33" i="7"/>
  <c r="EE33" i="7"/>
  <c r="EB33" i="7"/>
  <c r="EE35" i="7"/>
  <c r="ED35" i="7"/>
  <c r="EB27" i="7"/>
  <c r="EC27" i="7"/>
  <c r="EA27" i="7"/>
  <c r="ED27" i="7"/>
  <c r="DY27" i="7"/>
  <c r="DV27" i="7"/>
  <c r="DX27" i="7"/>
  <c r="EE27" i="7"/>
  <c r="DZ27" i="7"/>
  <c r="DW27" i="7"/>
  <c r="EC28" i="7"/>
  <c r="DW28" i="7"/>
  <c r="DY28" i="7"/>
  <c r="EA28" i="7"/>
  <c r="DX28" i="7"/>
  <c r="ED28" i="7"/>
  <c r="EE28" i="7"/>
  <c r="EB28" i="7"/>
  <c r="DZ28" i="7"/>
  <c r="EE32" i="7"/>
  <c r="EB32" i="7"/>
  <c r="EC32" i="7"/>
  <c r="EA32" i="7"/>
  <c r="ED32" i="7"/>
  <c r="EE34" i="7"/>
  <c r="EC34" i="7"/>
  <c r="ED34" i="7"/>
  <c r="EC31" i="7"/>
  <c r="DZ31" i="7"/>
  <c r="EA31" i="7"/>
  <c r="EE31" i="7"/>
  <c r="EB31" i="7"/>
  <c r="ED31" i="7"/>
  <c r="ED26" i="7"/>
  <c r="DX26" i="7"/>
  <c r="DY26" i="7"/>
  <c r="EE26" i="7"/>
  <c r="EB26" i="7"/>
  <c r="DW26" i="7"/>
  <c r="DV26" i="7"/>
  <c r="EA26" i="7"/>
  <c r="DZ26" i="7"/>
  <c r="DU26" i="7"/>
  <c r="EC26" i="7"/>
  <c r="EE36" i="7"/>
  <c r="DY30" i="7"/>
  <c r="EA30" i="7"/>
  <c r="DZ30" i="7"/>
  <c r="ED30" i="7"/>
  <c r="EE30" i="7"/>
  <c r="EB30" i="7"/>
  <c r="EC30" i="7"/>
  <c r="OP26" i="7"/>
  <c r="OZ26" i="7"/>
  <c r="OY36" i="7"/>
  <c r="OX36" i="7"/>
  <c r="OZ36" i="7"/>
  <c r="OW36" i="7"/>
  <c r="OQ27" i="7"/>
  <c r="OT27" i="7"/>
  <c r="ON27" i="7"/>
  <c r="OX27" i="7"/>
  <c r="OU27" i="7"/>
  <c r="OP27" i="7"/>
  <c r="OW27" i="7"/>
  <c r="OO27" i="7"/>
  <c r="OZ27" i="7"/>
  <c r="OS27" i="7"/>
  <c r="OR27" i="7"/>
  <c r="OV27" i="7"/>
  <c r="OY27" i="7"/>
  <c r="OY28" i="7"/>
  <c r="OV28" i="7"/>
  <c r="OU28" i="7"/>
  <c r="OZ28" i="7"/>
  <c r="OT28" i="7"/>
  <c r="OR28" i="7"/>
  <c r="OX28" i="7"/>
  <c r="OS28" i="7"/>
  <c r="OQ28" i="7"/>
  <c r="OW28" i="7"/>
  <c r="OO28" i="7"/>
  <c r="OP28" i="7"/>
  <c r="OU32" i="7"/>
  <c r="OV32" i="7"/>
  <c r="OS32" i="7"/>
  <c r="OX32" i="7"/>
  <c r="OW32" i="7"/>
  <c r="OZ32" i="7"/>
  <c r="OY32" i="7"/>
  <c r="OT32" i="7"/>
  <c r="OV34" i="7"/>
  <c r="OY34" i="7"/>
  <c r="OZ34" i="7"/>
  <c r="OX34" i="7"/>
  <c r="OU34" i="7"/>
  <c r="OW34" i="7"/>
  <c r="ON26" i="7"/>
  <c r="OW26" i="7"/>
  <c r="OU26" i="7"/>
  <c r="OY26" i="7"/>
  <c r="OQ26" i="7"/>
  <c r="OR26" i="7"/>
  <c r="OV26" i="7"/>
  <c r="OO26" i="7"/>
  <c r="OS26" i="7"/>
  <c r="OX26" i="7"/>
  <c r="OT26" i="7"/>
  <c r="OZ30" i="7"/>
  <c r="OR30" i="7"/>
  <c r="OQ30" i="7"/>
  <c r="OT30" i="7"/>
  <c r="OS30" i="7"/>
  <c r="OY30" i="7"/>
  <c r="OW30" i="7"/>
  <c r="OV30" i="7"/>
  <c r="OX30" i="7"/>
  <c r="OU30" i="7"/>
  <c r="OW31" i="7"/>
  <c r="OR31" i="7"/>
  <c r="OT31" i="7"/>
  <c r="OY31" i="7"/>
  <c r="OX31" i="7"/>
  <c r="OV31" i="7"/>
  <c r="OS31" i="7"/>
  <c r="OZ31" i="7"/>
  <c r="OU31" i="7"/>
  <c r="OZ37" i="7"/>
  <c r="OY37" i="7"/>
  <c r="OX37" i="7"/>
  <c r="OZ39" i="7"/>
  <c r="OZ38" i="7"/>
  <c r="OY38" i="7"/>
  <c r="OU29" i="7"/>
  <c r="OT29" i="7"/>
  <c r="OP29" i="7"/>
  <c r="OV29" i="7"/>
  <c r="OS29" i="7"/>
  <c r="OW29" i="7"/>
  <c r="OZ29" i="7"/>
  <c r="OR29" i="7"/>
  <c r="OX29" i="7"/>
  <c r="OY29" i="7"/>
  <c r="OQ29" i="7"/>
  <c r="OV33" i="7"/>
  <c r="OW33" i="7"/>
  <c r="OU33" i="7"/>
  <c r="OZ33" i="7"/>
  <c r="OX33" i="7"/>
  <c r="OT33" i="7"/>
  <c r="OY33" i="7"/>
  <c r="OV35" i="7"/>
  <c r="OY35" i="7"/>
  <c r="OW35" i="7"/>
  <c r="OX35" i="7"/>
  <c r="OZ35" i="7"/>
  <c r="OP30" i="7"/>
  <c r="ON30" i="7"/>
  <c r="OO30" i="7"/>
  <c r="OP42" i="7"/>
  <c r="OZ42" i="7"/>
  <c r="OV42" i="7"/>
  <c r="OO42" i="7"/>
  <c r="OT42" i="7"/>
  <c r="OQ42" i="7"/>
  <c r="OS42" i="7"/>
  <c r="OX42" i="7"/>
  <c r="OU42" i="7"/>
  <c r="OW42" i="7"/>
  <c r="OR42" i="7"/>
  <c r="OY42" i="7"/>
  <c r="ON28" i="7"/>
  <c r="OT34" i="7"/>
  <c r="OQ34" i="7"/>
  <c r="OS34" i="7"/>
  <c r="OR34" i="7"/>
  <c r="ON34" i="7"/>
  <c r="OO34" i="7"/>
  <c r="OP34" i="7"/>
  <c r="OU47" i="7"/>
  <c r="OZ47" i="7"/>
  <c r="OX47" i="7"/>
  <c r="OV47" i="7"/>
  <c r="OT47" i="7"/>
  <c r="OY47" i="7"/>
  <c r="OW47" i="7"/>
  <c r="ON31" i="7"/>
  <c r="OO31" i="7"/>
  <c r="OQ31" i="7"/>
  <c r="OP31" i="7"/>
  <c r="OR37" i="7"/>
  <c r="OO37" i="7"/>
  <c r="OW37" i="7"/>
  <c r="ON37" i="7"/>
  <c r="OP37" i="7"/>
  <c r="OV37" i="7"/>
  <c r="OS37" i="7"/>
  <c r="OU37" i="7"/>
  <c r="OT37" i="7"/>
  <c r="OQ37" i="7"/>
  <c r="OR39" i="7"/>
  <c r="OX39" i="7"/>
  <c r="OP39" i="7"/>
  <c r="OS39" i="7"/>
  <c r="ON39" i="7"/>
  <c r="OV39" i="7"/>
  <c r="OO39" i="7"/>
  <c r="OQ39" i="7"/>
  <c r="OT39" i="7"/>
  <c r="OY39" i="7"/>
  <c r="OW39" i="7"/>
  <c r="OU39" i="7"/>
  <c r="OT38" i="7"/>
  <c r="OQ38" i="7"/>
  <c r="OS38" i="7"/>
  <c r="OO38" i="7"/>
  <c r="OW38" i="7"/>
  <c r="OR38" i="7"/>
  <c r="OP38" i="7"/>
  <c r="ON38" i="7"/>
  <c r="OX38" i="7"/>
  <c r="OU38" i="7"/>
  <c r="OV38" i="7"/>
  <c r="OY44" i="7"/>
  <c r="OT44" i="7"/>
  <c r="OQ44" i="7"/>
  <c r="OZ44" i="7"/>
  <c r="OR44" i="7"/>
  <c r="OX44" i="7"/>
  <c r="OU44" i="7"/>
  <c r="OS44" i="7"/>
  <c r="OW44" i="7"/>
  <c r="OV44" i="7"/>
  <c r="OT40" i="7"/>
  <c r="OQ40" i="7"/>
  <c r="OZ40" i="7"/>
  <c r="OY40" i="7"/>
  <c r="OV40" i="7"/>
  <c r="OP40" i="7"/>
  <c r="OX40" i="7"/>
  <c r="OU40" i="7"/>
  <c r="OO40" i="7"/>
  <c r="OR40" i="7"/>
  <c r="ON40" i="7"/>
  <c r="OW40" i="7"/>
  <c r="OS40" i="7"/>
  <c r="OR41" i="7"/>
  <c r="OO41" i="7"/>
  <c r="OT41" i="7"/>
  <c r="OV41" i="7"/>
  <c r="OS41" i="7"/>
  <c r="OU41" i="7"/>
  <c r="OP41" i="7"/>
  <c r="OQ41" i="7"/>
  <c r="OZ41" i="7"/>
  <c r="OW41" i="7"/>
  <c r="OY41" i="7"/>
  <c r="ON41" i="7"/>
  <c r="OX41" i="7"/>
  <c r="OT36" i="7"/>
  <c r="OQ36" i="7"/>
  <c r="OV36" i="7"/>
  <c r="OR36" i="7"/>
  <c r="OU36" i="7"/>
  <c r="OO36" i="7"/>
  <c r="ON36" i="7"/>
  <c r="OS36" i="7"/>
  <c r="OP36" i="7"/>
  <c r="OZ53" i="7"/>
  <c r="OR45" i="7"/>
  <c r="OZ45" i="7"/>
  <c r="OV45" i="7"/>
  <c r="OS45" i="7"/>
  <c r="OU45" i="7"/>
  <c r="OX45" i="7"/>
  <c r="OT45" i="7"/>
  <c r="OY45" i="7"/>
  <c r="OW45" i="7"/>
  <c r="OR43" i="7"/>
  <c r="OP43" i="7"/>
  <c r="OW43" i="7"/>
  <c r="OV43" i="7"/>
  <c r="OQ43" i="7"/>
  <c r="OU43" i="7"/>
  <c r="OX43" i="7"/>
  <c r="OZ43" i="7"/>
  <c r="OS43" i="7"/>
  <c r="OY43" i="7"/>
  <c r="OT43" i="7"/>
  <c r="OP32" i="7"/>
  <c r="ON32" i="7"/>
  <c r="OQ32" i="7"/>
  <c r="OR32" i="7"/>
  <c r="OO32" i="7"/>
  <c r="OT46" i="7"/>
  <c r="OS46" i="7"/>
  <c r="OV46" i="7"/>
  <c r="OX46" i="7"/>
  <c r="OU46" i="7"/>
  <c r="OW46" i="7"/>
  <c r="OY46" i="7"/>
  <c r="OZ46" i="7"/>
  <c r="OX51" i="7"/>
  <c r="OZ51" i="7"/>
  <c r="OY51" i="7"/>
  <c r="OY50" i="7"/>
  <c r="OX50" i="7"/>
  <c r="OZ50" i="7"/>
  <c r="OW50" i="7"/>
  <c r="ON29" i="7"/>
  <c r="OO29" i="7"/>
  <c r="ON33" i="7"/>
  <c r="OP33" i="7"/>
  <c r="OR33" i="7"/>
  <c r="OO33" i="7"/>
  <c r="OS33" i="7"/>
  <c r="OQ33" i="7"/>
  <c r="ON35" i="7"/>
  <c r="OO35" i="7"/>
  <c r="OR35" i="7"/>
  <c r="OU35" i="7"/>
  <c r="OT35" i="7"/>
  <c r="OQ35" i="7"/>
  <c r="OP35" i="7"/>
  <c r="OS35" i="7"/>
  <c r="OZ48" i="7"/>
  <c r="OY48" i="7"/>
  <c r="OX48" i="7"/>
  <c r="OU48" i="7"/>
  <c r="OV48" i="7"/>
  <c r="OW48" i="7"/>
  <c r="OZ52" i="7"/>
  <c r="OY52" i="7"/>
  <c r="OX49" i="7"/>
  <c r="OY49" i="7"/>
  <c r="OZ49" i="7"/>
  <c r="OV49" i="7"/>
  <c r="OW49" i="7"/>
  <c r="ME34" i="7"/>
  <c r="EF34" i="7" s="1"/>
  <c r="ME33" i="7"/>
  <c r="ME23" i="7"/>
  <c r="ME31" i="7"/>
  <c r="ME63" i="7"/>
  <c r="ME26" i="7"/>
  <c r="PA26" i="7" s="1"/>
  <c r="ME39" i="7"/>
  <c r="ME30" i="7"/>
  <c r="ME38" i="7"/>
  <c r="ME62" i="7"/>
  <c r="ME27" i="7"/>
  <c r="ME58" i="7"/>
  <c r="ME28" i="7"/>
  <c r="ME32" i="7"/>
  <c r="ME60" i="7"/>
  <c r="ME57" i="7"/>
  <c r="ME61" i="7"/>
  <c r="ME40" i="7"/>
  <c r="EF40" i="7" s="1"/>
  <c r="ME37" i="7"/>
  <c r="ME55" i="7"/>
  <c r="ME25" i="7"/>
  <c r="ME29" i="7"/>
  <c r="PA29" i="7" s="1"/>
  <c r="ME36" i="7"/>
  <c r="EF36" i="7" s="1"/>
  <c r="ME35" i="7"/>
  <c r="EF35" i="7" s="1"/>
  <c r="ME59" i="7"/>
  <c r="ME24" i="7"/>
  <c r="ME56" i="7"/>
  <c r="ME45" i="7"/>
  <c r="CU45" i="7" s="1"/>
  <c r="ME54" i="7"/>
  <c r="ME52" i="7"/>
  <c r="ME53" i="7"/>
  <c r="CU53" i="7" s="1"/>
  <c r="ME43" i="7"/>
  <c r="ME44" i="7"/>
  <c r="EF44" i="7" s="1"/>
  <c r="ME47" i="7"/>
  <c r="ME41" i="7"/>
  <c r="CU41" i="7" s="1"/>
  <c r="ME46" i="7"/>
  <c r="ME42" i="7"/>
  <c r="CU42" i="7" s="1"/>
  <c r="ME49" i="7"/>
  <c r="ME48" i="7"/>
  <c r="ME51" i="7"/>
  <c r="CU51" i="7" s="1"/>
  <c r="ME50" i="7"/>
  <c r="MF22" i="7"/>
  <c r="KD23" i="7"/>
  <c r="KD24" i="7"/>
  <c r="KD25" i="7"/>
  <c r="KD26" i="7"/>
  <c r="KD28" i="7"/>
  <c r="KD27" i="7"/>
  <c r="KD29" i="7"/>
  <c r="KD30" i="7"/>
  <c r="KD32" i="7"/>
  <c r="KD31" i="7"/>
  <c r="KD33" i="7"/>
  <c r="KD34" i="7"/>
  <c r="KD36" i="7"/>
  <c r="KD35" i="7"/>
  <c r="KD37" i="7"/>
  <c r="KD39" i="7"/>
  <c r="KD38" i="7"/>
  <c r="KD40" i="7"/>
  <c r="KD41" i="7"/>
  <c r="KD42" i="7"/>
  <c r="KD43" i="7"/>
  <c r="KD44" i="7"/>
  <c r="KD45" i="7"/>
  <c r="KD46" i="7"/>
  <c r="KD47" i="7"/>
  <c r="KD48" i="7"/>
  <c r="KD49" i="7"/>
  <c r="KD55" i="7"/>
  <c r="KD56" i="7"/>
  <c r="KD57" i="7"/>
  <c r="KD58" i="7"/>
  <c r="KD59" i="7"/>
  <c r="KD60" i="7"/>
  <c r="KD61" i="7"/>
  <c r="KD52" i="7"/>
  <c r="KD53" i="7"/>
  <c r="KD63" i="7"/>
  <c r="KD50" i="7"/>
  <c r="KD51" i="7"/>
  <c r="KD62" i="7"/>
  <c r="KD54" i="7"/>
  <c r="GD19" i="4"/>
  <c r="EL7" i="4"/>
  <c r="MG113" i="7" s="1"/>
  <c r="OL70" i="7" l="1"/>
  <c r="OM70" i="7"/>
  <c r="PM70" i="7"/>
  <c r="OU70" i="7"/>
  <c r="JT70" i="7"/>
  <c r="OX70" i="7"/>
  <c r="JP70" i="7"/>
  <c r="CF70" i="7"/>
  <c r="R70" i="7"/>
  <c r="KP70" i="7"/>
  <c r="DC70" i="7"/>
  <c r="AG70" i="7"/>
  <c r="KO70" i="7"/>
  <c r="DB70" i="7"/>
  <c r="AN70" i="7"/>
  <c r="LG70" i="7"/>
  <c r="DR70" i="7"/>
  <c r="BD70" i="7"/>
  <c r="LX70" i="7"/>
  <c r="EG70" i="7"/>
  <c r="BS70" i="7"/>
  <c r="PD70" i="7"/>
  <c r="JS70" i="7"/>
  <c r="BZ70" i="7"/>
  <c r="PP70" i="7"/>
  <c r="KI70" i="7"/>
  <c r="CW70" i="7"/>
  <c r="AI70" i="7"/>
  <c r="AR70" i="7"/>
  <c r="DW70" i="7"/>
  <c r="BI70" i="7"/>
  <c r="PE70" i="7"/>
  <c r="LY70" i="7"/>
  <c r="PJ70" i="7"/>
  <c r="MC70" i="7"/>
  <c r="ES70" i="7"/>
  <c r="BW70" i="7"/>
  <c r="J70" i="7"/>
  <c r="KG70" i="7"/>
  <c r="CU70" i="7"/>
  <c r="Y70" i="7"/>
  <c r="KF70" i="7"/>
  <c r="CT70" i="7"/>
  <c r="AF70" i="7"/>
  <c r="KW70" i="7"/>
  <c r="DI70" i="7"/>
  <c r="AV70" i="7"/>
  <c r="LO70" i="7"/>
  <c r="DY70" i="7"/>
  <c r="BK70" i="7"/>
  <c r="ON70" i="7"/>
  <c r="EN70" i="7"/>
  <c r="BR70" i="7"/>
  <c r="OY70" i="7"/>
  <c r="JZ70" i="7"/>
  <c r="CO70" i="7"/>
  <c r="AA70" i="7"/>
  <c r="LM70" i="7"/>
  <c r="BY70" i="7"/>
  <c r="JR70" i="7"/>
  <c r="OW70" i="7"/>
  <c r="LQ70" i="7"/>
  <c r="PB70" i="7"/>
  <c r="LT70" i="7"/>
  <c r="EK70" i="7"/>
  <c r="BO70" i="7"/>
  <c r="PN70" i="7"/>
  <c r="JX70" i="7"/>
  <c r="CM70" i="7"/>
  <c r="Q70" i="7"/>
  <c r="JW70" i="7"/>
  <c r="CL70" i="7"/>
  <c r="X70" i="7"/>
  <c r="KN70" i="7"/>
  <c r="DA70" i="7"/>
  <c r="AM70" i="7"/>
  <c r="LF70" i="7"/>
  <c r="DQ70" i="7"/>
  <c r="BC70" i="7"/>
  <c r="LW70" i="7"/>
  <c r="EF70" i="7"/>
  <c r="BJ70" i="7"/>
  <c r="OI70" i="7"/>
  <c r="JQ70" i="7"/>
  <c r="CG70" i="7"/>
  <c r="S70" i="7"/>
  <c r="EM70" i="7"/>
  <c r="T70" i="7"/>
  <c r="CX70" i="7"/>
  <c r="OO70" i="7"/>
  <c r="LI70" i="7"/>
  <c r="OT70" i="7"/>
  <c r="LK70" i="7"/>
  <c r="EC70" i="7"/>
  <c r="BG70" i="7"/>
  <c r="OV70" i="7"/>
  <c r="JO70" i="7"/>
  <c r="BV70" i="7"/>
  <c r="PH70" i="7"/>
  <c r="EQ70" i="7"/>
  <c r="CC70" i="7"/>
  <c r="P70" i="7"/>
  <c r="KE70" i="7"/>
  <c r="CS70" i="7"/>
  <c r="AE70" i="7"/>
  <c r="KV70" i="7"/>
  <c r="DH70" i="7"/>
  <c r="AU70" i="7"/>
  <c r="LN70" i="7"/>
  <c r="DX70" i="7"/>
  <c r="BB70" i="7"/>
  <c r="MD70" i="7"/>
  <c r="ET70" i="7"/>
  <c r="BX70" i="7"/>
  <c r="K70" i="7"/>
  <c r="CH70" i="7"/>
  <c r="NA70" i="7"/>
  <c r="DF70" i="7"/>
  <c r="E71" i="7"/>
  <c r="MF71" i="7" s="1"/>
  <c r="LA70" i="7"/>
  <c r="PI70" i="7"/>
  <c r="LB70" i="7"/>
  <c r="DU70" i="7"/>
  <c r="AY70" i="7"/>
  <c r="MB70" i="7"/>
  <c r="ER70" i="7"/>
  <c r="BN70" i="7"/>
  <c r="OR70" i="7"/>
  <c r="EI70" i="7"/>
  <c r="BU70" i="7"/>
  <c r="PG70" i="7"/>
  <c r="JV70" i="7"/>
  <c r="CK70" i="7"/>
  <c r="W70" i="7"/>
  <c r="KM70" i="7"/>
  <c r="CZ70" i="7"/>
  <c r="AL70" i="7"/>
  <c r="LE70" i="7"/>
  <c r="DG70" i="7"/>
  <c r="AK70" i="7"/>
  <c r="LU70" i="7"/>
  <c r="EL70" i="7"/>
  <c r="BP70" i="7"/>
  <c r="OZ70" i="7"/>
  <c r="AJ70" i="7"/>
  <c r="KT70" i="7"/>
  <c r="BA70" i="7"/>
  <c r="PL70" i="7"/>
  <c r="KR70" i="7"/>
  <c r="PA70" i="7"/>
  <c r="KQ70" i="7"/>
  <c r="DD70" i="7"/>
  <c r="AP70" i="7"/>
  <c r="LS70" i="7"/>
  <c r="EJ70" i="7"/>
  <c r="BF70" i="7"/>
  <c r="MA70" i="7"/>
  <c r="EA70" i="7"/>
  <c r="BM70" i="7"/>
  <c r="OQ70" i="7"/>
  <c r="EP70" i="7"/>
  <c r="CB70" i="7"/>
  <c r="O70" i="7"/>
  <c r="KD70" i="7"/>
  <c r="CR70" i="7"/>
  <c r="AD70" i="7"/>
  <c r="KU70" i="7"/>
  <c r="CY70" i="7"/>
  <c r="AC70" i="7"/>
  <c r="LL70" i="7"/>
  <c r="ED70" i="7"/>
  <c r="BH70" i="7"/>
  <c r="LV70" i="7"/>
  <c r="LD70" i="7"/>
  <c r="BQ70" i="7"/>
  <c r="KA70" i="7"/>
  <c r="PK70" i="7"/>
  <c r="KJ70" i="7"/>
  <c r="OS70" i="7"/>
  <c r="KH70" i="7"/>
  <c r="CV70" i="7"/>
  <c r="AH70" i="7"/>
  <c r="LJ70" i="7"/>
  <c r="EB70" i="7"/>
  <c r="AX70" i="7"/>
  <c r="LR70" i="7"/>
  <c r="DS70" i="7"/>
  <c r="BE70" i="7"/>
  <c r="LZ70" i="7"/>
  <c r="EH70" i="7"/>
  <c r="BT70" i="7"/>
  <c r="PF70" i="7"/>
  <c r="JU70" i="7"/>
  <c r="CJ70" i="7"/>
  <c r="V70" i="7"/>
  <c r="KL70" i="7"/>
  <c r="CQ70" i="7"/>
  <c r="U70" i="7"/>
  <c r="LC70" i="7"/>
  <c r="DV70" i="7"/>
  <c r="AZ70" i="7"/>
  <c r="EU70" i="7"/>
  <c r="EE70" i="7"/>
  <c r="L70" i="7"/>
  <c r="PV70" i="7"/>
  <c r="PC70" i="7"/>
  <c r="KB70" i="7"/>
  <c r="PO70" i="7"/>
  <c r="JY70" i="7"/>
  <c r="CN70" i="7"/>
  <c r="Z70" i="7"/>
  <c r="KZ70" i="7"/>
  <c r="DT70" i="7"/>
  <c r="AO70" i="7"/>
  <c r="LH70" i="7"/>
  <c r="DJ70" i="7"/>
  <c r="AW70" i="7"/>
  <c r="LP70" i="7"/>
  <c r="DZ70" i="7"/>
  <c r="BL70" i="7"/>
  <c r="OP70" i="7"/>
  <c r="EO70" i="7"/>
  <c r="CA70" i="7"/>
  <c r="N70" i="7"/>
  <c r="KC70" i="7"/>
  <c r="CI70" i="7"/>
  <c r="M70" i="7"/>
  <c r="KS70" i="7"/>
  <c r="DE70" i="7"/>
  <c r="AQ70" i="7"/>
  <c r="CP70" i="7"/>
  <c r="AB70" i="7"/>
  <c r="KK70" i="7"/>
  <c r="IN192" i="7"/>
  <c r="IN193" i="7"/>
  <c r="IN194" i="7"/>
  <c r="IN195" i="7"/>
  <c r="IN196" i="7"/>
  <c r="IN197" i="7"/>
  <c r="IN198" i="7"/>
  <c r="IN199" i="7"/>
  <c r="IN200" i="7"/>
  <c r="IN201" i="7"/>
  <c r="IF192" i="7"/>
  <c r="IF193" i="7"/>
  <c r="IF194" i="7"/>
  <c r="IF195" i="7"/>
  <c r="IF196" i="7"/>
  <c r="IF197" i="7"/>
  <c r="IF198" i="7"/>
  <c r="IF199" i="7"/>
  <c r="IF200" i="7"/>
  <c r="IF201" i="7"/>
  <c r="FO192" i="7"/>
  <c r="FO193" i="7"/>
  <c r="FO194" i="7"/>
  <c r="FO195" i="7"/>
  <c r="FO196" i="7"/>
  <c r="FO197" i="7"/>
  <c r="FO198" i="7"/>
  <c r="FO199" i="7"/>
  <c r="FO200" i="7"/>
  <c r="FO201" i="7"/>
  <c r="IP192" i="7"/>
  <c r="IP193" i="7"/>
  <c r="IP194" i="7"/>
  <c r="IP195" i="7"/>
  <c r="IP196" i="7"/>
  <c r="IP197" i="7"/>
  <c r="IP198" i="7"/>
  <c r="IP199" i="7"/>
  <c r="IP200" i="7"/>
  <c r="IP201" i="7"/>
  <c r="FK192" i="7"/>
  <c r="FK193" i="7"/>
  <c r="FK194" i="7"/>
  <c r="FK195" i="7"/>
  <c r="FK196" i="7"/>
  <c r="FK197" i="7"/>
  <c r="FK198" i="7"/>
  <c r="FK199" i="7"/>
  <c r="FK200" i="7"/>
  <c r="FK201" i="7"/>
  <c r="IH192" i="7"/>
  <c r="IH193" i="7"/>
  <c r="IH194" i="7"/>
  <c r="IH195" i="7"/>
  <c r="IH196" i="7"/>
  <c r="IH197" i="7"/>
  <c r="IH198" i="7"/>
  <c r="IH199" i="7"/>
  <c r="IH200" i="7"/>
  <c r="IH201" i="7"/>
  <c r="GR192" i="7"/>
  <c r="GR193" i="7"/>
  <c r="GR194" i="7"/>
  <c r="GR195" i="7"/>
  <c r="GR196" i="7"/>
  <c r="GR197" i="7"/>
  <c r="GR198" i="7"/>
  <c r="GR199" i="7"/>
  <c r="GR200" i="7"/>
  <c r="GR201" i="7"/>
  <c r="GS192" i="7"/>
  <c r="GS193" i="7"/>
  <c r="GS194" i="7"/>
  <c r="GS195" i="7"/>
  <c r="GS196" i="7"/>
  <c r="GS197" i="7"/>
  <c r="GS198" i="7"/>
  <c r="GS199" i="7"/>
  <c r="GS200" i="7"/>
  <c r="GS201" i="7"/>
  <c r="HD192" i="7"/>
  <c r="HD193" i="7"/>
  <c r="HD194" i="7"/>
  <c r="HD195" i="7"/>
  <c r="HD196" i="7"/>
  <c r="HD197" i="7"/>
  <c r="HD198" i="7"/>
  <c r="HD199" i="7"/>
  <c r="HD200" i="7"/>
  <c r="HD201" i="7"/>
  <c r="IG192" i="7"/>
  <c r="IG193" i="7"/>
  <c r="IG194" i="7"/>
  <c r="IG195" i="7"/>
  <c r="IG196" i="7"/>
  <c r="IG197" i="7"/>
  <c r="IG198" i="7"/>
  <c r="IG199" i="7"/>
  <c r="IG200" i="7"/>
  <c r="IG201" i="7"/>
  <c r="FP192" i="7"/>
  <c r="FP193" i="7"/>
  <c r="FP194" i="7"/>
  <c r="FP195" i="7"/>
  <c r="FP196" i="7"/>
  <c r="FP197" i="7"/>
  <c r="FP198" i="7"/>
  <c r="FP199" i="7"/>
  <c r="FP200" i="7"/>
  <c r="FP201" i="7"/>
  <c r="FE192" i="7"/>
  <c r="FE193" i="7"/>
  <c r="FE194" i="7"/>
  <c r="FE195" i="7"/>
  <c r="FE196" i="7"/>
  <c r="FE197" i="7"/>
  <c r="FE198" i="7"/>
  <c r="FE199" i="7"/>
  <c r="FE200" i="7"/>
  <c r="FE201" i="7"/>
  <c r="GW192" i="7"/>
  <c r="GW193" i="7"/>
  <c r="GW194" i="7"/>
  <c r="GW195" i="7"/>
  <c r="GW196" i="7"/>
  <c r="GW197" i="7"/>
  <c r="GW198" i="7"/>
  <c r="GW199" i="7"/>
  <c r="GW200" i="7"/>
  <c r="GW201" i="7"/>
  <c r="FG192" i="7"/>
  <c r="FG193" i="7"/>
  <c r="FG194" i="7"/>
  <c r="FG195" i="7"/>
  <c r="FG196" i="7"/>
  <c r="FG197" i="7"/>
  <c r="FG198" i="7"/>
  <c r="FG199" i="7"/>
  <c r="FG200" i="7"/>
  <c r="FG201" i="7"/>
  <c r="FM192" i="7"/>
  <c r="FM193" i="7"/>
  <c r="FM194" i="7"/>
  <c r="FM195" i="7"/>
  <c r="FM196" i="7"/>
  <c r="FM197" i="7"/>
  <c r="FM198" i="7"/>
  <c r="FM199" i="7"/>
  <c r="FM200" i="7"/>
  <c r="FM201" i="7"/>
  <c r="GY192" i="7"/>
  <c r="GY193" i="7"/>
  <c r="GY194" i="7"/>
  <c r="GY195" i="7"/>
  <c r="GY196" i="7"/>
  <c r="GY197" i="7"/>
  <c r="GY198" i="7"/>
  <c r="GY199" i="7"/>
  <c r="GY200" i="7"/>
  <c r="GY201" i="7"/>
  <c r="IQ192" i="7"/>
  <c r="IQ193" i="7"/>
  <c r="IQ194" i="7"/>
  <c r="IQ195" i="7"/>
  <c r="IQ196" i="7"/>
  <c r="IQ197" i="7"/>
  <c r="IQ198" i="7"/>
  <c r="IQ199" i="7"/>
  <c r="IQ200" i="7"/>
  <c r="IQ201" i="7"/>
  <c r="FJ192" i="7"/>
  <c r="FJ193" i="7"/>
  <c r="FJ194" i="7"/>
  <c r="FJ195" i="7"/>
  <c r="FJ196" i="7"/>
  <c r="FJ197" i="7"/>
  <c r="FJ198" i="7"/>
  <c r="FJ199" i="7"/>
  <c r="FJ200" i="7"/>
  <c r="FJ201" i="7"/>
  <c r="GV192" i="7"/>
  <c r="GV193" i="7"/>
  <c r="GV194" i="7"/>
  <c r="GV195" i="7"/>
  <c r="GV196" i="7"/>
  <c r="GV197" i="7"/>
  <c r="GV198" i="7"/>
  <c r="GV199" i="7"/>
  <c r="GV200" i="7"/>
  <c r="GV201" i="7"/>
  <c r="MF192" i="7"/>
  <c r="MF193" i="7"/>
  <c r="MF194" i="7"/>
  <c r="MF195" i="7"/>
  <c r="MF196" i="7"/>
  <c r="MF197" i="7"/>
  <c r="MF198" i="7"/>
  <c r="MF199" i="7"/>
  <c r="MF200" i="7"/>
  <c r="MF201" i="7"/>
  <c r="IM192" i="7"/>
  <c r="IM193" i="7"/>
  <c r="IM194" i="7"/>
  <c r="IM195" i="7"/>
  <c r="IM196" i="7"/>
  <c r="IM197" i="7"/>
  <c r="IM198" i="7"/>
  <c r="IM199" i="7"/>
  <c r="IM200" i="7"/>
  <c r="IM201" i="7"/>
  <c r="HC192" i="7"/>
  <c r="HC193" i="7"/>
  <c r="HC194" i="7"/>
  <c r="HC195" i="7"/>
  <c r="HC196" i="7"/>
  <c r="HC197" i="7"/>
  <c r="HC198" i="7"/>
  <c r="HC199" i="7"/>
  <c r="HC200" i="7"/>
  <c r="HC201" i="7"/>
  <c r="FL192" i="7"/>
  <c r="FL193" i="7"/>
  <c r="FL194" i="7"/>
  <c r="FL195" i="7"/>
  <c r="FL196" i="7"/>
  <c r="FL197" i="7"/>
  <c r="FL198" i="7"/>
  <c r="FL199" i="7"/>
  <c r="FL200" i="7"/>
  <c r="FL201" i="7"/>
  <c r="GX192" i="7"/>
  <c r="GX193" i="7"/>
  <c r="GX194" i="7"/>
  <c r="GX195" i="7"/>
  <c r="GX196" i="7"/>
  <c r="GX197" i="7"/>
  <c r="GX198" i="7"/>
  <c r="GX199" i="7"/>
  <c r="GX200" i="7"/>
  <c r="GX201" i="7"/>
  <c r="FH192" i="7"/>
  <c r="FH193" i="7"/>
  <c r="FH194" i="7"/>
  <c r="FH195" i="7"/>
  <c r="FH196" i="7"/>
  <c r="FH197" i="7"/>
  <c r="FH198" i="7"/>
  <c r="FH199" i="7"/>
  <c r="FH200" i="7"/>
  <c r="FH201" i="7"/>
  <c r="FF192" i="7"/>
  <c r="FF193" i="7"/>
  <c r="FF194" i="7"/>
  <c r="FF195" i="7"/>
  <c r="FF196" i="7"/>
  <c r="FF197" i="7"/>
  <c r="FF198" i="7"/>
  <c r="FF199" i="7"/>
  <c r="FF200" i="7"/>
  <c r="FF201" i="7"/>
  <c r="IJ192" i="7"/>
  <c r="IJ193" i="7"/>
  <c r="IJ194" i="7"/>
  <c r="IJ195" i="7"/>
  <c r="IJ196" i="7"/>
  <c r="IJ197" i="7"/>
  <c r="IJ198" i="7"/>
  <c r="IJ199" i="7"/>
  <c r="IJ200" i="7"/>
  <c r="IJ201" i="7"/>
  <c r="HA192" i="7"/>
  <c r="HA193" i="7"/>
  <c r="HA194" i="7"/>
  <c r="HA195" i="7"/>
  <c r="HA196" i="7"/>
  <c r="HA197" i="7"/>
  <c r="HA198" i="7"/>
  <c r="HA199" i="7"/>
  <c r="HA200" i="7"/>
  <c r="HA201" i="7"/>
  <c r="IO192" i="7"/>
  <c r="IO193" i="7"/>
  <c r="IO194" i="7"/>
  <c r="IO195" i="7"/>
  <c r="IO196" i="7"/>
  <c r="IO197" i="7"/>
  <c r="IO198" i="7"/>
  <c r="IO199" i="7"/>
  <c r="IO200" i="7"/>
  <c r="IO201" i="7"/>
  <c r="GZ192" i="7"/>
  <c r="GZ193" i="7"/>
  <c r="GZ194" i="7"/>
  <c r="GZ195" i="7"/>
  <c r="GZ196" i="7"/>
  <c r="GZ197" i="7"/>
  <c r="GZ198" i="7"/>
  <c r="GZ199" i="7"/>
  <c r="GZ200" i="7"/>
  <c r="GZ201" i="7"/>
  <c r="IK192" i="7"/>
  <c r="IK193" i="7"/>
  <c r="IK194" i="7"/>
  <c r="IK195" i="7"/>
  <c r="IK196" i="7"/>
  <c r="IK197" i="7"/>
  <c r="IK198" i="7"/>
  <c r="IK199" i="7"/>
  <c r="IK200" i="7"/>
  <c r="IK201" i="7"/>
  <c r="GU192" i="7"/>
  <c r="GU193" i="7"/>
  <c r="GU194" i="7"/>
  <c r="GU195" i="7"/>
  <c r="GU196" i="7"/>
  <c r="GU197" i="7"/>
  <c r="GU198" i="7"/>
  <c r="GU199" i="7"/>
  <c r="GU200" i="7"/>
  <c r="GU201" i="7"/>
  <c r="GT192" i="7"/>
  <c r="GT193" i="7"/>
  <c r="GT194" i="7"/>
  <c r="GT195" i="7"/>
  <c r="GT196" i="7"/>
  <c r="GT197" i="7"/>
  <c r="GT198" i="7"/>
  <c r="GT199" i="7"/>
  <c r="GT200" i="7"/>
  <c r="GT201" i="7"/>
  <c r="FN192" i="7"/>
  <c r="FN193" i="7"/>
  <c r="FN194" i="7"/>
  <c r="FN195" i="7"/>
  <c r="FN196" i="7"/>
  <c r="FN197" i="7"/>
  <c r="FN198" i="7"/>
  <c r="FN199" i="7"/>
  <c r="FN200" i="7"/>
  <c r="FN201" i="7"/>
  <c r="IL192" i="7"/>
  <c r="IL193" i="7"/>
  <c r="IL194" i="7"/>
  <c r="IL195" i="7"/>
  <c r="IL196" i="7"/>
  <c r="IL197" i="7"/>
  <c r="IL198" i="7"/>
  <c r="IL199" i="7"/>
  <c r="IL200" i="7"/>
  <c r="IL201" i="7"/>
  <c r="FQ192" i="7"/>
  <c r="FQ193" i="7"/>
  <c r="FQ194" i="7"/>
  <c r="FQ195" i="7"/>
  <c r="FQ196" i="7"/>
  <c r="FQ197" i="7"/>
  <c r="FQ198" i="7"/>
  <c r="FQ199" i="7"/>
  <c r="FQ200" i="7"/>
  <c r="FQ201" i="7"/>
  <c r="II192" i="7"/>
  <c r="II193" i="7"/>
  <c r="II194" i="7"/>
  <c r="II195" i="7"/>
  <c r="II196" i="7"/>
  <c r="II197" i="7"/>
  <c r="II198" i="7"/>
  <c r="II199" i="7"/>
  <c r="II200" i="7"/>
  <c r="II201" i="7"/>
  <c r="HB192" i="7"/>
  <c r="HB193" i="7"/>
  <c r="HB194" i="7"/>
  <c r="HB195" i="7"/>
  <c r="HB196" i="7"/>
  <c r="HB197" i="7"/>
  <c r="HB198" i="7"/>
  <c r="HB199" i="7"/>
  <c r="HB200" i="7"/>
  <c r="HB201" i="7"/>
  <c r="IE192" i="7"/>
  <c r="IE193" i="7"/>
  <c r="IE194" i="7"/>
  <c r="IE195" i="7"/>
  <c r="IE196" i="7"/>
  <c r="IE197" i="7"/>
  <c r="IE198" i="7"/>
  <c r="IE199" i="7"/>
  <c r="IE200" i="7"/>
  <c r="IE201" i="7"/>
  <c r="FI192" i="7"/>
  <c r="FI193" i="7"/>
  <c r="FI194" i="7"/>
  <c r="FI195" i="7"/>
  <c r="FI196" i="7"/>
  <c r="FI197" i="7"/>
  <c r="FI198" i="7"/>
  <c r="FI199" i="7"/>
  <c r="FI200" i="7"/>
  <c r="FI201" i="7"/>
  <c r="IN156" i="7"/>
  <c r="IN157" i="7"/>
  <c r="IN158" i="7"/>
  <c r="IN159" i="7"/>
  <c r="IN160" i="7"/>
  <c r="IN161" i="7"/>
  <c r="IN162" i="7"/>
  <c r="IN163" i="7"/>
  <c r="IN164" i="7"/>
  <c r="IN165" i="7"/>
  <c r="IF156" i="7"/>
  <c r="IF157" i="7"/>
  <c r="IF158" i="7"/>
  <c r="IF159" i="7"/>
  <c r="IF160" i="7"/>
  <c r="IF161" i="7"/>
  <c r="IF162" i="7"/>
  <c r="IF163" i="7"/>
  <c r="IF164" i="7"/>
  <c r="IF165" i="7"/>
  <c r="FO156" i="7"/>
  <c r="FO157" i="7"/>
  <c r="FO158" i="7"/>
  <c r="FO159" i="7"/>
  <c r="FO160" i="7"/>
  <c r="FO161" i="7"/>
  <c r="FO162" i="7"/>
  <c r="FO163" i="7"/>
  <c r="FO164" i="7"/>
  <c r="FO165" i="7"/>
  <c r="IP156" i="7"/>
  <c r="IP157" i="7"/>
  <c r="IP158" i="7"/>
  <c r="IP159" i="7"/>
  <c r="IP160" i="7"/>
  <c r="IP161" i="7"/>
  <c r="IP162" i="7"/>
  <c r="IP163" i="7"/>
  <c r="IP164" i="7"/>
  <c r="IP165" i="7"/>
  <c r="FK156" i="7"/>
  <c r="FK157" i="7"/>
  <c r="FK158" i="7"/>
  <c r="FK159" i="7"/>
  <c r="FK160" i="7"/>
  <c r="FK161" i="7"/>
  <c r="FK162" i="7"/>
  <c r="FK163" i="7"/>
  <c r="FK164" i="7"/>
  <c r="FK165" i="7"/>
  <c r="IH156" i="7"/>
  <c r="IH157" i="7"/>
  <c r="IH158" i="7"/>
  <c r="IH159" i="7"/>
  <c r="IH160" i="7"/>
  <c r="IH161" i="7"/>
  <c r="IH162" i="7"/>
  <c r="IH163" i="7"/>
  <c r="IH164" i="7"/>
  <c r="IH165" i="7"/>
  <c r="GR156" i="7"/>
  <c r="GR157" i="7"/>
  <c r="GR158" i="7"/>
  <c r="GR159" i="7"/>
  <c r="GR160" i="7"/>
  <c r="GR161" i="7"/>
  <c r="GR162" i="7"/>
  <c r="GR163" i="7"/>
  <c r="GR164" i="7"/>
  <c r="GR165" i="7"/>
  <c r="GS156" i="7"/>
  <c r="GS157" i="7"/>
  <c r="GS158" i="7"/>
  <c r="GS159" i="7"/>
  <c r="GS160" i="7"/>
  <c r="GS161" i="7"/>
  <c r="GS162" i="7"/>
  <c r="GS163" i="7"/>
  <c r="GS164" i="7"/>
  <c r="GS165" i="7"/>
  <c r="HD156" i="7"/>
  <c r="HD157" i="7"/>
  <c r="HD158" i="7"/>
  <c r="HD159" i="7"/>
  <c r="HD160" i="7"/>
  <c r="HD161" i="7"/>
  <c r="HD162" i="7"/>
  <c r="HD163" i="7"/>
  <c r="HD164" i="7"/>
  <c r="HD165" i="7"/>
  <c r="IG156" i="7"/>
  <c r="IG157" i="7"/>
  <c r="IG158" i="7"/>
  <c r="IG159" i="7"/>
  <c r="IG160" i="7"/>
  <c r="IG161" i="7"/>
  <c r="IG162" i="7"/>
  <c r="IG163" i="7"/>
  <c r="IG164" i="7"/>
  <c r="IG165" i="7"/>
  <c r="FP156" i="7"/>
  <c r="FP157" i="7"/>
  <c r="FP158" i="7"/>
  <c r="FP159" i="7"/>
  <c r="FP160" i="7"/>
  <c r="FP161" i="7"/>
  <c r="FP162" i="7"/>
  <c r="FP163" i="7"/>
  <c r="FP164" i="7"/>
  <c r="FP165" i="7"/>
  <c r="FE156" i="7"/>
  <c r="FE157" i="7"/>
  <c r="FE158" i="7"/>
  <c r="FE159" i="7"/>
  <c r="FE160" i="7"/>
  <c r="FE161" i="7"/>
  <c r="FE162" i="7"/>
  <c r="FE163" i="7"/>
  <c r="FE164" i="7"/>
  <c r="FE165" i="7"/>
  <c r="GW156" i="7"/>
  <c r="GW157" i="7"/>
  <c r="GW158" i="7"/>
  <c r="GW159" i="7"/>
  <c r="GW160" i="7"/>
  <c r="GW161" i="7"/>
  <c r="GW162" i="7"/>
  <c r="GW163" i="7"/>
  <c r="GW164" i="7"/>
  <c r="GW165" i="7"/>
  <c r="FG156" i="7"/>
  <c r="FG157" i="7"/>
  <c r="FG158" i="7"/>
  <c r="FG159" i="7"/>
  <c r="FG160" i="7"/>
  <c r="FG161" i="7"/>
  <c r="FG162" i="7"/>
  <c r="FG163" i="7"/>
  <c r="FG164" i="7"/>
  <c r="FG165" i="7"/>
  <c r="FM156" i="7"/>
  <c r="FM157" i="7"/>
  <c r="FM158" i="7"/>
  <c r="FM159" i="7"/>
  <c r="FM160" i="7"/>
  <c r="FM161" i="7"/>
  <c r="FM162" i="7"/>
  <c r="FM163" i="7"/>
  <c r="FM164" i="7"/>
  <c r="FM165" i="7"/>
  <c r="GY156" i="7"/>
  <c r="GY157" i="7"/>
  <c r="GY158" i="7"/>
  <c r="GY159" i="7"/>
  <c r="GY160" i="7"/>
  <c r="GY161" i="7"/>
  <c r="GY162" i="7"/>
  <c r="GY163" i="7"/>
  <c r="GY164" i="7"/>
  <c r="GY165" i="7"/>
  <c r="IQ156" i="7"/>
  <c r="IQ157" i="7"/>
  <c r="IQ158" i="7"/>
  <c r="IQ159" i="7"/>
  <c r="IQ160" i="7"/>
  <c r="IQ161" i="7"/>
  <c r="IQ162" i="7"/>
  <c r="IQ163" i="7"/>
  <c r="IQ164" i="7"/>
  <c r="IQ165" i="7"/>
  <c r="FJ156" i="7"/>
  <c r="FJ157" i="7"/>
  <c r="FJ158" i="7"/>
  <c r="FJ159" i="7"/>
  <c r="FJ160" i="7"/>
  <c r="FJ161" i="7"/>
  <c r="FJ162" i="7"/>
  <c r="FJ163" i="7"/>
  <c r="FJ164" i="7"/>
  <c r="FJ165" i="7"/>
  <c r="GV156" i="7"/>
  <c r="GV157" i="7"/>
  <c r="GV158" i="7"/>
  <c r="GV159" i="7"/>
  <c r="GV160" i="7"/>
  <c r="GV161" i="7"/>
  <c r="GV162" i="7"/>
  <c r="GV163" i="7"/>
  <c r="GV164" i="7"/>
  <c r="GV165" i="7"/>
  <c r="MF156" i="7"/>
  <c r="MF157" i="7"/>
  <c r="MF158" i="7"/>
  <c r="MF159" i="7"/>
  <c r="MF160" i="7"/>
  <c r="MF161" i="7"/>
  <c r="MF162" i="7"/>
  <c r="MF163" i="7"/>
  <c r="MF164" i="7"/>
  <c r="MF165" i="7"/>
  <c r="IM156" i="7"/>
  <c r="IM157" i="7"/>
  <c r="IM158" i="7"/>
  <c r="IM159" i="7"/>
  <c r="IM160" i="7"/>
  <c r="IM161" i="7"/>
  <c r="IM162" i="7"/>
  <c r="IM163" i="7"/>
  <c r="IM164" i="7"/>
  <c r="IM165" i="7"/>
  <c r="HC156" i="7"/>
  <c r="HC157" i="7"/>
  <c r="HC158" i="7"/>
  <c r="HC159" i="7"/>
  <c r="HC160" i="7"/>
  <c r="HC161" i="7"/>
  <c r="HC162" i="7"/>
  <c r="HC163" i="7"/>
  <c r="HC164" i="7"/>
  <c r="HC165" i="7"/>
  <c r="FL156" i="7"/>
  <c r="FL157" i="7"/>
  <c r="FL158" i="7"/>
  <c r="FL159" i="7"/>
  <c r="FL160" i="7"/>
  <c r="FL161" i="7"/>
  <c r="FL162" i="7"/>
  <c r="FL163" i="7"/>
  <c r="FL164" i="7"/>
  <c r="FL165" i="7"/>
  <c r="GX156" i="7"/>
  <c r="GX157" i="7"/>
  <c r="GX158" i="7"/>
  <c r="GX159" i="7"/>
  <c r="GX160" i="7"/>
  <c r="GX161" i="7"/>
  <c r="GX162" i="7"/>
  <c r="GX163" i="7"/>
  <c r="GX164" i="7"/>
  <c r="GX165" i="7"/>
  <c r="FH156" i="7"/>
  <c r="FH157" i="7"/>
  <c r="FH158" i="7"/>
  <c r="FH159" i="7"/>
  <c r="FH160" i="7"/>
  <c r="FH161" i="7"/>
  <c r="FH162" i="7"/>
  <c r="FH163" i="7"/>
  <c r="FH164" i="7"/>
  <c r="FH165" i="7"/>
  <c r="FF156" i="7"/>
  <c r="FF157" i="7"/>
  <c r="FF158" i="7"/>
  <c r="FF159" i="7"/>
  <c r="FF160" i="7"/>
  <c r="FF161" i="7"/>
  <c r="FF162" i="7"/>
  <c r="FF163" i="7"/>
  <c r="FF164" i="7"/>
  <c r="FF165" i="7"/>
  <c r="IJ156" i="7"/>
  <c r="IJ157" i="7"/>
  <c r="IJ158" i="7"/>
  <c r="IJ159" i="7"/>
  <c r="IJ160" i="7"/>
  <c r="IJ161" i="7"/>
  <c r="IJ162" i="7"/>
  <c r="IJ163" i="7"/>
  <c r="IJ164" i="7"/>
  <c r="IJ165" i="7"/>
  <c r="HA156" i="7"/>
  <c r="HA157" i="7"/>
  <c r="HA158" i="7"/>
  <c r="HA159" i="7"/>
  <c r="HA160" i="7"/>
  <c r="HA161" i="7"/>
  <c r="HA162" i="7"/>
  <c r="HA163" i="7"/>
  <c r="HA164" i="7"/>
  <c r="HA165" i="7"/>
  <c r="IO156" i="7"/>
  <c r="IO157" i="7"/>
  <c r="IO158" i="7"/>
  <c r="IO159" i="7"/>
  <c r="IO160" i="7"/>
  <c r="IO161" i="7"/>
  <c r="IO162" i="7"/>
  <c r="IO163" i="7"/>
  <c r="IO164" i="7"/>
  <c r="IO165" i="7"/>
  <c r="GZ156" i="7"/>
  <c r="GZ157" i="7"/>
  <c r="GZ158" i="7"/>
  <c r="GZ159" i="7"/>
  <c r="GZ160" i="7"/>
  <c r="GZ161" i="7"/>
  <c r="GZ162" i="7"/>
  <c r="GZ163" i="7"/>
  <c r="GZ164" i="7"/>
  <c r="GZ165" i="7"/>
  <c r="IK156" i="7"/>
  <c r="IK157" i="7"/>
  <c r="IK158" i="7"/>
  <c r="IK159" i="7"/>
  <c r="IK160" i="7"/>
  <c r="IK161" i="7"/>
  <c r="IK162" i="7"/>
  <c r="IK163" i="7"/>
  <c r="IK164" i="7"/>
  <c r="IK165" i="7"/>
  <c r="GU156" i="7"/>
  <c r="GU157" i="7"/>
  <c r="GU158" i="7"/>
  <c r="GU159" i="7"/>
  <c r="GU160" i="7"/>
  <c r="GU161" i="7"/>
  <c r="GU162" i="7"/>
  <c r="GU163" i="7"/>
  <c r="GU164" i="7"/>
  <c r="GU165" i="7"/>
  <c r="GT156" i="7"/>
  <c r="GT157" i="7"/>
  <c r="GT158" i="7"/>
  <c r="GT159" i="7"/>
  <c r="GT160" i="7"/>
  <c r="GT161" i="7"/>
  <c r="GT162" i="7"/>
  <c r="GT163" i="7"/>
  <c r="GT164" i="7"/>
  <c r="GT165" i="7"/>
  <c r="FN156" i="7"/>
  <c r="FN157" i="7"/>
  <c r="FN158" i="7"/>
  <c r="FN159" i="7"/>
  <c r="FN160" i="7"/>
  <c r="FN161" i="7"/>
  <c r="FN162" i="7"/>
  <c r="FN163" i="7"/>
  <c r="FN164" i="7"/>
  <c r="FN165" i="7"/>
  <c r="IL156" i="7"/>
  <c r="IL157" i="7"/>
  <c r="IL158" i="7"/>
  <c r="IL159" i="7"/>
  <c r="IL160" i="7"/>
  <c r="IL161" i="7"/>
  <c r="IL162" i="7"/>
  <c r="IL163" i="7"/>
  <c r="IL164" i="7"/>
  <c r="IL165" i="7"/>
  <c r="FQ156" i="7"/>
  <c r="FQ157" i="7"/>
  <c r="FQ158" i="7"/>
  <c r="FQ159" i="7"/>
  <c r="FQ160" i="7"/>
  <c r="FQ161" i="7"/>
  <c r="FQ162" i="7"/>
  <c r="FQ163" i="7"/>
  <c r="FQ164" i="7"/>
  <c r="FQ165" i="7"/>
  <c r="II156" i="7"/>
  <c r="II157" i="7"/>
  <c r="II158" i="7"/>
  <c r="II159" i="7"/>
  <c r="II160" i="7"/>
  <c r="II161" i="7"/>
  <c r="II162" i="7"/>
  <c r="II163" i="7"/>
  <c r="II164" i="7"/>
  <c r="II165" i="7"/>
  <c r="HB156" i="7"/>
  <c r="HB157" i="7"/>
  <c r="HB158" i="7"/>
  <c r="HB159" i="7"/>
  <c r="HB160" i="7"/>
  <c r="HB161" i="7"/>
  <c r="HB162" i="7"/>
  <c r="HB163" i="7"/>
  <c r="HB164" i="7"/>
  <c r="HB165" i="7"/>
  <c r="IE156" i="7"/>
  <c r="IE157" i="7"/>
  <c r="IE158" i="7"/>
  <c r="IE159" i="7"/>
  <c r="IE160" i="7"/>
  <c r="IE161" i="7"/>
  <c r="IE162" i="7"/>
  <c r="IE163" i="7"/>
  <c r="IE164" i="7"/>
  <c r="IE165" i="7"/>
  <c r="FI156" i="7"/>
  <c r="FI157" i="7"/>
  <c r="FI158" i="7"/>
  <c r="FI159" i="7"/>
  <c r="FI160" i="7"/>
  <c r="FI161" i="7"/>
  <c r="FI162" i="7"/>
  <c r="FI163" i="7"/>
  <c r="FI164" i="7"/>
  <c r="FI165" i="7"/>
  <c r="CU152" i="7"/>
  <c r="CV184" i="7"/>
  <c r="CU154" i="7"/>
  <c r="PA154" i="7"/>
  <c r="CU184" i="7"/>
  <c r="EF190" i="7"/>
  <c r="EF152" i="7"/>
  <c r="EF150" i="7"/>
  <c r="CU190" i="7"/>
  <c r="EF154" i="7"/>
  <c r="PA188" i="7"/>
  <c r="EF186" i="7"/>
  <c r="CU186" i="7"/>
  <c r="EF184" i="7"/>
  <c r="PA191" i="7"/>
  <c r="CU188" i="7"/>
  <c r="PA184" i="7"/>
  <c r="PA190" i="7"/>
  <c r="EF188" i="7"/>
  <c r="PA152" i="7"/>
  <c r="EF185" i="7"/>
  <c r="EF149" i="7"/>
  <c r="PB151" i="7"/>
  <c r="EF153" i="7"/>
  <c r="CU149" i="7"/>
  <c r="PA187" i="7"/>
  <c r="EF155" i="7"/>
  <c r="EF187" i="7"/>
  <c r="PA155" i="7"/>
  <c r="PA189" i="7"/>
  <c r="EF151" i="7"/>
  <c r="CU153" i="7"/>
  <c r="PA153" i="7"/>
  <c r="EF189" i="7"/>
  <c r="CU155" i="7"/>
  <c r="CU185" i="7"/>
  <c r="EF191" i="7"/>
  <c r="PA151" i="7"/>
  <c r="PA149" i="7"/>
  <c r="EF183" i="7"/>
  <c r="PA183" i="7"/>
  <c r="CU151" i="7"/>
  <c r="MF64" i="7"/>
  <c r="MF65" i="7"/>
  <c r="MF66" i="7"/>
  <c r="MF67" i="7"/>
  <c r="MF68" i="7"/>
  <c r="MF69" i="7"/>
  <c r="MF70" i="7"/>
  <c r="IF120" i="7"/>
  <c r="IF114" i="7"/>
  <c r="IF116" i="7"/>
  <c r="IF117" i="7"/>
  <c r="IF118" i="7"/>
  <c r="IF119" i="7"/>
  <c r="IF121" i="7"/>
  <c r="IF115" i="7"/>
  <c r="IF122" i="7"/>
  <c r="IF123" i="7"/>
  <c r="IF124" i="7"/>
  <c r="IF125" i="7"/>
  <c r="IF126" i="7"/>
  <c r="IF127" i="7"/>
  <c r="IF128" i="7"/>
  <c r="IF129" i="7"/>
  <c r="EF55" i="7"/>
  <c r="CU55" i="7"/>
  <c r="PA55" i="7"/>
  <c r="CV56" i="7"/>
  <c r="EG56" i="7"/>
  <c r="FP114" i="7"/>
  <c r="FP116" i="7"/>
  <c r="FP124" i="7"/>
  <c r="FP132" i="7"/>
  <c r="FP115" i="7"/>
  <c r="FP122" i="7"/>
  <c r="FP127" i="7"/>
  <c r="FP118" i="7"/>
  <c r="FP135" i="7"/>
  <c r="FP141" i="7"/>
  <c r="FP123" i="7"/>
  <c r="FP125" i="7"/>
  <c r="FP126" i="7"/>
  <c r="FP146" i="7"/>
  <c r="FP154" i="7"/>
  <c r="FP136" i="7"/>
  <c r="FP144" i="7"/>
  <c r="FP149" i="7"/>
  <c r="FP134" i="7"/>
  <c r="FP137" i="7"/>
  <c r="FP140" i="7"/>
  <c r="FP131" i="7"/>
  <c r="FP133" i="7"/>
  <c r="FP147" i="7"/>
  <c r="FP117" i="7"/>
  <c r="FP121" i="7"/>
  <c r="FP129" i="7"/>
  <c r="FP150" i="7"/>
  <c r="FP153" i="7"/>
  <c r="FP171" i="7"/>
  <c r="FP142" i="7"/>
  <c r="FP152" i="7"/>
  <c r="FP168" i="7"/>
  <c r="FP120" i="7"/>
  <c r="FP143" i="7"/>
  <c r="FP139" i="7"/>
  <c r="FP170" i="7"/>
  <c r="FP175" i="7"/>
  <c r="FP183" i="7"/>
  <c r="FP191" i="7"/>
  <c r="FP172" i="7"/>
  <c r="FP119" i="7"/>
  <c r="FP155" i="7"/>
  <c r="FP177" i="7"/>
  <c r="FP190" i="7"/>
  <c r="FP178" i="7"/>
  <c r="FP179" i="7"/>
  <c r="FP167" i="7"/>
  <c r="FP182" i="7"/>
  <c r="FP187" i="7"/>
  <c r="FP145" i="7"/>
  <c r="FP173" i="7"/>
  <c r="FP184" i="7"/>
  <c r="FP148" i="7"/>
  <c r="FP169" i="7"/>
  <c r="FP176" i="7"/>
  <c r="FP181" i="7"/>
  <c r="FP186" i="7"/>
  <c r="FP189" i="7"/>
  <c r="FP138" i="7"/>
  <c r="FP174" i="7"/>
  <c r="FP188" i="7"/>
  <c r="FP180" i="7"/>
  <c r="FP151" i="7"/>
  <c r="FP128" i="7"/>
  <c r="FP185" i="7"/>
  <c r="FE115" i="7"/>
  <c r="FE123" i="7"/>
  <c r="FE131" i="7"/>
  <c r="FE134" i="7"/>
  <c r="FE142" i="7"/>
  <c r="FE150" i="7"/>
  <c r="FE167" i="7"/>
  <c r="FE175" i="7"/>
  <c r="FE183" i="7"/>
  <c r="FE191" i="7"/>
  <c r="FE178" i="7"/>
  <c r="FE186" i="7"/>
  <c r="FE116" i="7"/>
  <c r="FE119" i="7"/>
  <c r="FE122" i="7"/>
  <c r="FE125" i="7"/>
  <c r="FE128" i="7"/>
  <c r="FE137" i="7"/>
  <c r="FE145" i="7"/>
  <c r="FE153" i="7"/>
  <c r="FE170" i="7"/>
  <c r="FE126" i="7"/>
  <c r="FE129" i="7"/>
  <c r="FE132" i="7"/>
  <c r="FE135" i="7"/>
  <c r="FE143" i="7"/>
  <c r="FE151" i="7"/>
  <c r="FE168" i="7"/>
  <c r="FE117" i="7"/>
  <c r="FE127" i="7"/>
  <c r="FE141" i="7"/>
  <c r="FE154" i="7"/>
  <c r="FE182" i="7"/>
  <c r="FE179" i="7"/>
  <c r="FE190" i="7"/>
  <c r="FE155" i="7"/>
  <c r="FE173" i="7"/>
  <c r="FE187" i="7"/>
  <c r="FE184" i="7"/>
  <c r="FE146" i="7"/>
  <c r="FE120" i="7"/>
  <c r="FE118" i="7"/>
  <c r="FE133" i="7"/>
  <c r="FE138" i="7"/>
  <c r="FE172" i="7"/>
  <c r="FE176" i="7"/>
  <c r="FE124" i="7"/>
  <c r="FE169" i="7"/>
  <c r="FE114" i="7"/>
  <c r="FE147" i="7"/>
  <c r="FE139" i="7"/>
  <c r="FE148" i="7"/>
  <c r="FE152" i="7"/>
  <c r="FE177" i="7"/>
  <c r="FE181" i="7"/>
  <c r="FE121" i="7"/>
  <c r="FE140" i="7"/>
  <c r="FE144" i="7"/>
  <c r="FE174" i="7"/>
  <c r="FE188" i="7"/>
  <c r="FE136" i="7"/>
  <c r="FE149" i="7"/>
  <c r="FE171" i="7"/>
  <c r="FE185" i="7"/>
  <c r="FE189" i="7"/>
  <c r="FE180" i="7"/>
  <c r="FG117" i="7"/>
  <c r="FG125" i="7"/>
  <c r="FG133" i="7"/>
  <c r="FG115" i="7"/>
  <c r="FG118" i="7"/>
  <c r="FG121" i="7"/>
  <c r="FG124" i="7"/>
  <c r="FG127" i="7"/>
  <c r="FG136" i="7"/>
  <c r="FG144" i="7"/>
  <c r="FG152" i="7"/>
  <c r="FG169" i="7"/>
  <c r="FG177" i="7"/>
  <c r="FG185" i="7"/>
  <c r="FG147" i="7"/>
  <c r="FG155" i="7"/>
  <c r="FG172" i="7"/>
  <c r="FG139" i="7"/>
  <c r="FG180" i="7"/>
  <c r="FG188" i="7"/>
  <c r="FG116" i="7"/>
  <c r="FG119" i="7"/>
  <c r="FG122" i="7"/>
  <c r="FG137" i="7"/>
  <c r="FG145" i="7"/>
  <c r="FG153" i="7"/>
  <c r="FG167" i="7"/>
  <c r="FG174" i="7"/>
  <c r="FG178" i="7"/>
  <c r="FG132" i="7"/>
  <c r="FG149" i="7"/>
  <c r="FG171" i="7"/>
  <c r="FG182" i="7"/>
  <c r="FG142" i="7"/>
  <c r="FG179" i="7"/>
  <c r="FG176" i="7"/>
  <c r="FG190" i="7"/>
  <c r="FG175" i="7"/>
  <c r="FG189" i="7"/>
  <c r="FG134" i="7"/>
  <c r="FG123" i="7"/>
  <c r="FG128" i="7"/>
  <c r="FG141" i="7"/>
  <c r="FG150" i="7"/>
  <c r="FG154" i="7"/>
  <c r="FG168" i="7"/>
  <c r="FG186" i="7"/>
  <c r="FG146" i="7"/>
  <c r="FG183" i="7"/>
  <c r="FG129" i="7"/>
  <c r="FG120" i="7"/>
  <c r="FG143" i="7"/>
  <c r="FG173" i="7"/>
  <c r="FG187" i="7"/>
  <c r="FG191" i="7"/>
  <c r="FG114" i="7"/>
  <c r="FG135" i="7"/>
  <c r="FG148" i="7"/>
  <c r="FG170" i="7"/>
  <c r="FG184" i="7"/>
  <c r="FG126" i="7"/>
  <c r="FG131" i="7"/>
  <c r="FG140" i="7"/>
  <c r="FG181" i="7"/>
  <c r="FG138" i="7"/>
  <c r="FG151" i="7"/>
  <c r="FM121" i="7"/>
  <c r="FM129" i="7"/>
  <c r="FM118" i="7"/>
  <c r="FM128" i="7"/>
  <c r="FM133" i="7"/>
  <c r="FM138" i="7"/>
  <c r="FM126" i="7"/>
  <c r="FM127" i="7"/>
  <c r="FM139" i="7"/>
  <c r="FM116" i="7"/>
  <c r="FM143" i="7"/>
  <c r="FM151" i="7"/>
  <c r="FM125" i="7"/>
  <c r="FM132" i="7"/>
  <c r="FM142" i="7"/>
  <c r="FM150" i="7"/>
  <c r="FM122" i="7"/>
  <c r="FM135" i="7"/>
  <c r="FM146" i="7"/>
  <c r="FM114" i="7"/>
  <c r="FM115" i="7"/>
  <c r="FM117" i="7"/>
  <c r="FM124" i="7"/>
  <c r="FM144" i="7"/>
  <c r="FM152" i="7"/>
  <c r="FM155" i="7"/>
  <c r="FM119" i="7"/>
  <c r="FM148" i="7"/>
  <c r="FM120" i="7"/>
  <c r="FM145" i="7"/>
  <c r="FM168" i="7"/>
  <c r="FM134" i="7"/>
  <c r="FM123" i="7"/>
  <c r="FM137" i="7"/>
  <c r="FM140" i="7"/>
  <c r="FM149" i="7"/>
  <c r="FM180" i="7"/>
  <c r="FM188" i="7"/>
  <c r="FM169" i="7"/>
  <c r="FM153" i="7"/>
  <c r="FM171" i="7"/>
  <c r="FM172" i="7"/>
  <c r="FM173" i="7"/>
  <c r="FM178" i="7"/>
  <c r="FM183" i="7"/>
  <c r="FM136" i="7"/>
  <c r="FM170" i="7"/>
  <c r="FM186" i="7"/>
  <c r="FM191" i="7"/>
  <c r="FM131" i="7"/>
  <c r="FM176" i="7"/>
  <c r="FM181" i="7"/>
  <c r="FM189" i="7"/>
  <c r="FM190" i="7"/>
  <c r="FM141" i="7"/>
  <c r="FM174" i="7"/>
  <c r="FM187" i="7"/>
  <c r="FM184" i="7"/>
  <c r="FM185" i="7"/>
  <c r="FM177" i="7"/>
  <c r="FM154" i="7"/>
  <c r="FM175" i="7"/>
  <c r="FM182" i="7"/>
  <c r="FM147" i="7"/>
  <c r="FM167" i="7"/>
  <c r="FM179" i="7"/>
  <c r="FJ116" i="7"/>
  <c r="FJ118" i="7"/>
  <c r="FJ126" i="7"/>
  <c r="FJ134" i="7"/>
  <c r="FJ115" i="7"/>
  <c r="FJ121" i="7"/>
  <c r="FJ114" i="7"/>
  <c r="FJ124" i="7"/>
  <c r="FJ125" i="7"/>
  <c r="FJ127" i="7"/>
  <c r="FJ128" i="7"/>
  <c r="FJ119" i="7"/>
  <c r="FJ120" i="7"/>
  <c r="FJ117" i="7"/>
  <c r="FJ140" i="7"/>
  <c r="FJ148" i="7"/>
  <c r="FJ131" i="7"/>
  <c r="FJ143" i="7"/>
  <c r="FJ136" i="7"/>
  <c r="FJ147" i="7"/>
  <c r="FJ152" i="7"/>
  <c r="FJ129" i="7"/>
  <c r="FJ135" i="7"/>
  <c r="FJ153" i="7"/>
  <c r="FJ132" i="7"/>
  <c r="FJ150" i="7"/>
  <c r="FJ122" i="7"/>
  <c r="FJ123" i="7"/>
  <c r="FJ133" i="7"/>
  <c r="FJ137" i="7"/>
  <c r="FJ149" i="7"/>
  <c r="FJ173" i="7"/>
  <c r="FJ154" i="7"/>
  <c r="FJ167" i="7"/>
  <c r="FJ141" i="7"/>
  <c r="FJ155" i="7"/>
  <c r="FJ169" i="7"/>
  <c r="FJ174" i="7"/>
  <c r="FJ177" i="7"/>
  <c r="FJ185" i="7"/>
  <c r="FJ146" i="7"/>
  <c r="FJ145" i="7"/>
  <c r="FJ138" i="7"/>
  <c r="FJ151" i="7"/>
  <c r="FJ139" i="7"/>
  <c r="FJ184" i="7"/>
  <c r="FJ189" i="7"/>
  <c r="FJ183" i="7"/>
  <c r="FJ188" i="7"/>
  <c r="FJ178" i="7"/>
  <c r="FJ180" i="7"/>
  <c r="FJ142" i="7"/>
  <c r="FJ168" i="7"/>
  <c r="FJ175" i="7"/>
  <c r="FJ182" i="7"/>
  <c r="FJ187" i="7"/>
  <c r="FJ144" i="7"/>
  <c r="FJ172" i="7"/>
  <c r="FJ181" i="7"/>
  <c r="FJ170" i="7"/>
  <c r="FJ171" i="7"/>
  <c r="FJ190" i="7"/>
  <c r="FJ179" i="7"/>
  <c r="FJ191" i="7"/>
  <c r="FJ176" i="7"/>
  <c r="FJ186" i="7"/>
  <c r="FK117" i="7"/>
  <c r="FK119" i="7"/>
  <c r="FK127" i="7"/>
  <c r="FK135" i="7"/>
  <c r="FK116" i="7"/>
  <c r="FK126" i="7"/>
  <c r="FK131" i="7"/>
  <c r="FK136" i="7"/>
  <c r="FK129" i="7"/>
  <c r="FK114" i="7"/>
  <c r="FK115" i="7"/>
  <c r="FK121" i="7"/>
  <c r="FK122" i="7"/>
  <c r="FK123" i="7"/>
  <c r="FK137" i="7"/>
  <c r="FK138" i="7"/>
  <c r="FK141" i="7"/>
  <c r="FK149" i="7"/>
  <c r="FK124" i="7"/>
  <c r="FK134" i="7"/>
  <c r="FK140" i="7"/>
  <c r="FK148" i="7"/>
  <c r="FK128" i="7"/>
  <c r="FK144" i="7"/>
  <c r="FK118" i="7"/>
  <c r="FK142" i="7"/>
  <c r="FK146" i="7"/>
  <c r="FK151" i="7"/>
  <c r="FK153" i="7"/>
  <c r="FK132" i="7"/>
  <c r="FK150" i="7"/>
  <c r="FK174" i="7"/>
  <c r="FK143" i="7"/>
  <c r="FK120" i="7"/>
  <c r="FK147" i="7"/>
  <c r="FK133" i="7"/>
  <c r="FK178" i="7"/>
  <c r="FK186" i="7"/>
  <c r="FK125" i="7"/>
  <c r="FK145" i="7"/>
  <c r="FK176" i="7"/>
  <c r="FK181" i="7"/>
  <c r="FK152" i="7"/>
  <c r="FK172" i="7"/>
  <c r="FK169" i="7"/>
  <c r="FK183" i="7"/>
  <c r="FK188" i="7"/>
  <c r="FK155" i="7"/>
  <c r="FK185" i="7"/>
  <c r="FK180" i="7"/>
  <c r="FK177" i="7"/>
  <c r="FK187" i="7"/>
  <c r="FK173" i="7"/>
  <c r="FK190" i="7"/>
  <c r="FK184" i="7"/>
  <c r="FK170" i="7"/>
  <c r="FK154" i="7"/>
  <c r="FK182" i="7"/>
  <c r="FK171" i="7"/>
  <c r="FK168" i="7"/>
  <c r="FK175" i="7"/>
  <c r="FK139" i="7"/>
  <c r="FK167" i="7"/>
  <c r="FK179" i="7"/>
  <c r="FK189" i="7"/>
  <c r="FK191" i="7"/>
  <c r="FF120" i="7"/>
  <c r="FF128" i="7"/>
  <c r="FF139" i="7"/>
  <c r="FF147" i="7"/>
  <c r="FF155" i="7"/>
  <c r="FF172" i="7"/>
  <c r="FF180" i="7"/>
  <c r="FF188" i="7"/>
  <c r="FF167" i="7"/>
  <c r="FF183" i="7"/>
  <c r="FF191" i="7"/>
  <c r="FF131" i="7"/>
  <c r="FF134" i="7"/>
  <c r="FF142" i="7"/>
  <c r="FF150" i="7"/>
  <c r="FF175" i="7"/>
  <c r="FF116" i="7"/>
  <c r="FF119" i="7"/>
  <c r="FF140" i="7"/>
  <c r="FF148" i="7"/>
  <c r="FF122" i="7"/>
  <c r="FF132" i="7"/>
  <c r="FF136" i="7"/>
  <c r="FF145" i="7"/>
  <c r="FF149" i="7"/>
  <c r="FF171" i="7"/>
  <c r="FF185" i="7"/>
  <c r="FF189" i="7"/>
  <c r="FF117" i="7"/>
  <c r="FF127" i="7"/>
  <c r="FF141" i="7"/>
  <c r="FF186" i="7"/>
  <c r="FF129" i="7"/>
  <c r="FF143" i="7"/>
  <c r="FF123" i="7"/>
  <c r="FF137" i="7"/>
  <c r="FF154" i="7"/>
  <c r="FF168" i="7"/>
  <c r="FF182" i="7"/>
  <c r="FF118" i="7"/>
  <c r="FF133" i="7"/>
  <c r="FF146" i="7"/>
  <c r="FF179" i="7"/>
  <c r="FF138" i="7"/>
  <c r="FF151" i="7"/>
  <c r="FF176" i="7"/>
  <c r="FF190" i="7"/>
  <c r="FF169" i="7"/>
  <c r="FF114" i="7"/>
  <c r="FF125" i="7"/>
  <c r="FF135" i="7"/>
  <c r="FF170" i="7"/>
  <c r="FF184" i="7"/>
  <c r="FF126" i="7"/>
  <c r="FF152" i="7"/>
  <c r="FF177" i="7"/>
  <c r="FF181" i="7"/>
  <c r="FF115" i="7"/>
  <c r="FF121" i="7"/>
  <c r="FF144" i="7"/>
  <c r="FF153" i="7"/>
  <c r="FF174" i="7"/>
  <c r="FF178" i="7"/>
  <c r="FF124" i="7"/>
  <c r="FF173" i="7"/>
  <c r="FF187" i="7"/>
  <c r="FQ115" i="7"/>
  <c r="FQ117" i="7"/>
  <c r="FQ125" i="7"/>
  <c r="FQ133" i="7"/>
  <c r="FQ116" i="7"/>
  <c r="FQ119" i="7"/>
  <c r="FQ132" i="7"/>
  <c r="FQ138" i="7"/>
  <c r="FQ142" i="7"/>
  <c r="FQ127" i="7"/>
  <c r="FQ128" i="7"/>
  <c r="FQ129" i="7"/>
  <c r="FQ139" i="7"/>
  <c r="FQ147" i="7"/>
  <c r="FQ155" i="7"/>
  <c r="FQ114" i="7"/>
  <c r="FQ120" i="7"/>
  <c r="FQ118" i="7"/>
  <c r="FQ123" i="7"/>
  <c r="FQ141" i="7"/>
  <c r="FQ145" i="7"/>
  <c r="FQ150" i="7"/>
  <c r="FQ137" i="7"/>
  <c r="FQ140" i="7"/>
  <c r="FQ126" i="7"/>
  <c r="FQ131" i="7"/>
  <c r="FQ136" i="7"/>
  <c r="FQ149" i="7"/>
  <c r="FQ154" i="7"/>
  <c r="FQ121" i="7"/>
  <c r="FQ148" i="7"/>
  <c r="FQ172" i="7"/>
  <c r="FQ124" i="7"/>
  <c r="FQ135" i="7"/>
  <c r="FQ146" i="7"/>
  <c r="FQ134" i="7"/>
  <c r="FQ153" i="7"/>
  <c r="FQ167" i="7"/>
  <c r="FQ176" i="7"/>
  <c r="FQ184" i="7"/>
  <c r="FQ143" i="7"/>
  <c r="FQ170" i="7"/>
  <c r="FQ171" i="7"/>
  <c r="FQ122" i="7"/>
  <c r="FQ144" i="7"/>
  <c r="FQ182" i="7"/>
  <c r="FQ187" i="7"/>
  <c r="FQ168" i="7"/>
  <c r="FQ169" i="7"/>
  <c r="FQ173" i="7"/>
  <c r="FQ180" i="7"/>
  <c r="FQ181" i="7"/>
  <c r="FQ177" i="7"/>
  <c r="FQ152" i="7"/>
  <c r="FQ179" i="7"/>
  <c r="FQ190" i="7"/>
  <c r="FQ191" i="7"/>
  <c r="FQ186" i="7"/>
  <c r="FQ189" i="7"/>
  <c r="FQ183" i="7"/>
  <c r="FQ174" i="7"/>
  <c r="FQ178" i="7"/>
  <c r="FQ188" i="7"/>
  <c r="FQ151" i="7"/>
  <c r="FQ175" i="7"/>
  <c r="FQ185" i="7"/>
  <c r="FO115" i="7"/>
  <c r="FO123" i="7"/>
  <c r="FO131" i="7"/>
  <c r="FO114" i="7"/>
  <c r="FO135" i="7"/>
  <c r="FO117" i="7"/>
  <c r="FO133" i="7"/>
  <c r="FO134" i="7"/>
  <c r="FO136" i="7"/>
  <c r="FO140" i="7"/>
  <c r="FO120" i="7"/>
  <c r="FO121" i="7"/>
  <c r="FO122" i="7"/>
  <c r="FO124" i="7"/>
  <c r="FO137" i="7"/>
  <c r="FO145" i="7"/>
  <c r="FO153" i="7"/>
  <c r="FO119" i="7"/>
  <c r="FO126" i="7"/>
  <c r="FO138" i="7"/>
  <c r="FO129" i="7"/>
  <c r="FO139" i="7"/>
  <c r="FO143" i="7"/>
  <c r="FO148" i="7"/>
  <c r="FO149" i="7"/>
  <c r="FO154" i="7"/>
  <c r="FO116" i="7"/>
  <c r="FO118" i="7"/>
  <c r="FO141" i="7"/>
  <c r="FO142" i="7"/>
  <c r="FO144" i="7"/>
  <c r="FO151" i="7"/>
  <c r="FO152" i="7"/>
  <c r="FO125" i="7"/>
  <c r="FO170" i="7"/>
  <c r="FO146" i="7"/>
  <c r="FO155" i="7"/>
  <c r="FO127" i="7"/>
  <c r="FO128" i="7"/>
  <c r="FO182" i="7"/>
  <c r="FO190" i="7"/>
  <c r="FO150" i="7"/>
  <c r="FO132" i="7"/>
  <c r="FO168" i="7"/>
  <c r="FO180" i="7"/>
  <c r="FO185" i="7"/>
  <c r="FO167" i="7"/>
  <c r="FO175" i="7"/>
  <c r="FO176" i="7"/>
  <c r="FO177" i="7"/>
  <c r="FO147" i="7"/>
  <c r="FO171" i="7"/>
  <c r="FO172" i="7"/>
  <c r="FO173" i="7"/>
  <c r="FO179" i="7"/>
  <c r="FO184" i="7"/>
  <c r="FO169" i="7"/>
  <c r="FO181" i="7"/>
  <c r="FO186" i="7"/>
  <c r="FO189" i="7"/>
  <c r="FO191" i="7"/>
  <c r="FO174" i="7"/>
  <c r="FO188" i="7"/>
  <c r="FO183" i="7"/>
  <c r="FO187" i="7"/>
  <c r="FO178" i="7"/>
  <c r="FH114" i="7"/>
  <c r="FH116" i="7"/>
  <c r="FH124" i="7"/>
  <c r="FH132" i="7"/>
  <c r="FH118" i="7"/>
  <c r="FH119" i="7"/>
  <c r="FH120" i="7"/>
  <c r="FH121" i="7"/>
  <c r="FH138" i="7"/>
  <c r="FH141" i="7"/>
  <c r="FH131" i="7"/>
  <c r="FH133" i="7"/>
  <c r="FH134" i="7"/>
  <c r="FH139" i="7"/>
  <c r="FH146" i="7"/>
  <c r="FH154" i="7"/>
  <c r="FH115" i="7"/>
  <c r="FH123" i="7"/>
  <c r="FH145" i="7"/>
  <c r="FH150" i="7"/>
  <c r="FH122" i="7"/>
  <c r="FH127" i="7"/>
  <c r="FH143" i="7"/>
  <c r="FH136" i="7"/>
  <c r="FH144" i="7"/>
  <c r="FH151" i="7"/>
  <c r="FH152" i="7"/>
  <c r="FH155" i="7"/>
  <c r="FH171" i="7"/>
  <c r="FH147" i="7"/>
  <c r="FH126" i="7"/>
  <c r="FH142" i="7"/>
  <c r="FH167" i="7"/>
  <c r="FH172" i="7"/>
  <c r="FH183" i="7"/>
  <c r="FH191" i="7"/>
  <c r="FH168" i="7"/>
  <c r="FH125" i="7"/>
  <c r="FH140" i="7"/>
  <c r="FH128" i="7"/>
  <c r="FH149" i="7"/>
  <c r="FH169" i="7"/>
  <c r="FH182" i="7"/>
  <c r="FH187" i="7"/>
  <c r="FH135" i="7"/>
  <c r="FH185" i="7"/>
  <c r="FH186" i="7"/>
  <c r="FH174" i="7"/>
  <c r="FH180" i="7"/>
  <c r="FH117" i="7"/>
  <c r="FH175" i="7"/>
  <c r="FH137" i="7"/>
  <c r="FH148" i="7"/>
  <c r="FH177" i="7"/>
  <c r="FH170" i="7"/>
  <c r="FH184" i="7"/>
  <c r="FH190" i="7"/>
  <c r="FH188" i="7"/>
  <c r="FH173" i="7"/>
  <c r="FH181" i="7"/>
  <c r="FH178" i="7"/>
  <c r="FH179" i="7"/>
  <c r="FH153" i="7"/>
  <c r="FH189" i="7"/>
  <c r="FH176" i="7"/>
  <c r="FH129" i="7"/>
  <c r="FI115" i="7"/>
  <c r="FI117" i="7"/>
  <c r="FI125" i="7"/>
  <c r="FI133" i="7"/>
  <c r="FI114" i="7"/>
  <c r="FI124" i="7"/>
  <c r="FI129" i="7"/>
  <c r="FI134" i="7"/>
  <c r="FI122" i="7"/>
  <c r="FI123" i="7"/>
  <c r="FI126" i="7"/>
  <c r="FI142" i="7"/>
  <c r="FI132" i="7"/>
  <c r="FI135" i="7"/>
  <c r="FI136" i="7"/>
  <c r="FI147" i="7"/>
  <c r="FI155" i="7"/>
  <c r="FI137" i="7"/>
  <c r="FI139" i="7"/>
  <c r="FI146" i="7"/>
  <c r="FI120" i="7"/>
  <c r="FI127" i="7"/>
  <c r="FI138" i="7"/>
  <c r="FI119" i="7"/>
  <c r="FI148" i="7"/>
  <c r="FI150" i="7"/>
  <c r="FI143" i="7"/>
  <c r="FI145" i="7"/>
  <c r="FI154" i="7"/>
  <c r="FI128" i="7"/>
  <c r="FI141" i="7"/>
  <c r="FI172" i="7"/>
  <c r="FI144" i="7"/>
  <c r="FI131" i="7"/>
  <c r="FI152" i="7"/>
  <c r="FI176" i="7"/>
  <c r="FI184" i="7"/>
  <c r="FI140" i="7"/>
  <c r="FI167" i="7"/>
  <c r="FI179" i="7"/>
  <c r="FI118" i="7"/>
  <c r="FI174" i="7"/>
  <c r="FI187" i="7"/>
  <c r="FI188" i="7"/>
  <c r="FI116" i="7"/>
  <c r="FI169" i="7"/>
  <c r="FI178" i="7"/>
  <c r="FI180" i="7"/>
  <c r="FI185" i="7"/>
  <c r="FI168" i="7"/>
  <c r="FI175" i="7"/>
  <c r="FI182" i="7"/>
  <c r="FI177" i="7"/>
  <c r="FI149" i="7"/>
  <c r="FI151" i="7"/>
  <c r="FI170" i="7"/>
  <c r="FI171" i="7"/>
  <c r="FI190" i="7"/>
  <c r="FI153" i="7"/>
  <c r="FI121" i="7"/>
  <c r="FI173" i="7"/>
  <c r="FI181" i="7"/>
  <c r="FI191" i="7"/>
  <c r="FI186" i="7"/>
  <c r="FI189" i="7"/>
  <c r="FI183" i="7"/>
  <c r="FL118" i="7"/>
  <c r="FL120" i="7"/>
  <c r="FL128" i="7"/>
  <c r="FL117" i="7"/>
  <c r="FL123" i="7"/>
  <c r="FL137" i="7"/>
  <c r="FL131" i="7"/>
  <c r="FL132" i="7"/>
  <c r="FL114" i="7"/>
  <c r="FL124" i="7"/>
  <c r="FL125" i="7"/>
  <c r="FL142" i="7"/>
  <c r="FL150" i="7"/>
  <c r="FL133" i="7"/>
  <c r="FL141" i="7"/>
  <c r="FL145" i="7"/>
  <c r="FL116" i="7"/>
  <c r="FL121" i="7"/>
  <c r="FL149" i="7"/>
  <c r="FL144" i="7"/>
  <c r="FL152" i="7"/>
  <c r="FL155" i="7"/>
  <c r="FL119" i="7"/>
  <c r="FL129" i="7"/>
  <c r="FL135" i="7"/>
  <c r="FL146" i="7"/>
  <c r="FL148" i="7"/>
  <c r="FL151" i="7"/>
  <c r="FL127" i="7"/>
  <c r="FL153" i="7"/>
  <c r="FL138" i="7"/>
  <c r="FL139" i="7"/>
  <c r="FL140" i="7"/>
  <c r="FL147" i="7"/>
  <c r="FL154" i="7"/>
  <c r="FL167" i="7"/>
  <c r="FL175" i="7"/>
  <c r="FL134" i="7"/>
  <c r="FL169" i="7"/>
  <c r="FL143" i="7"/>
  <c r="FL136" i="7"/>
  <c r="FL171" i="7"/>
  <c r="FL179" i="7"/>
  <c r="FL187" i="7"/>
  <c r="FL115" i="7"/>
  <c r="FL122" i="7"/>
  <c r="FL170" i="7"/>
  <c r="FL186" i="7"/>
  <c r="FL191" i="7"/>
  <c r="FL173" i="7"/>
  <c r="FL176" i="7"/>
  <c r="FL181" i="7"/>
  <c r="FL189" i="7"/>
  <c r="FL190" i="7"/>
  <c r="FL174" i="7"/>
  <c r="FL178" i="7"/>
  <c r="FL183" i="7"/>
  <c r="FL188" i="7"/>
  <c r="FL126" i="7"/>
  <c r="FL185" i="7"/>
  <c r="FL180" i="7"/>
  <c r="FL177" i="7"/>
  <c r="FL172" i="7"/>
  <c r="FL184" i="7"/>
  <c r="FL168" i="7"/>
  <c r="FL182" i="7"/>
  <c r="FN114" i="7"/>
  <c r="FN122" i="7"/>
  <c r="FN120" i="7"/>
  <c r="FN125" i="7"/>
  <c r="FN139" i="7"/>
  <c r="FN118" i="7"/>
  <c r="FN128" i="7"/>
  <c r="FN129" i="7"/>
  <c r="FN131" i="7"/>
  <c r="FN132" i="7"/>
  <c r="FN115" i="7"/>
  <c r="FN119" i="7"/>
  <c r="FN144" i="7"/>
  <c r="FN152" i="7"/>
  <c r="FN117" i="7"/>
  <c r="FN147" i="7"/>
  <c r="FN151" i="7"/>
  <c r="FN116" i="7"/>
  <c r="FN121" i="7"/>
  <c r="FN126" i="7"/>
  <c r="FN136" i="7"/>
  <c r="FN141" i="7"/>
  <c r="FN142" i="7"/>
  <c r="FN124" i="7"/>
  <c r="FN135" i="7"/>
  <c r="FN146" i="7"/>
  <c r="FN155" i="7"/>
  <c r="FN134" i="7"/>
  <c r="FN143" i="7"/>
  <c r="FN169" i="7"/>
  <c r="FN127" i="7"/>
  <c r="FN150" i="7"/>
  <c r="FN138" i="7"/>
  <c r="FN145" i="7"/>
  <c r="FN168" i="7"/>
  <c r="FN173" i="7"/>
  <c r="FN181" i="7"/>
  <c r="FN189" i="7"/>
  <c r="FN133" i="7"/>
  <c r="FN154" i="7"/>
  <c r="FN167" i="7"/>
  <c r="FN148" i="7"/>
  <c r="FN174" i="7"/>
  <c r="FN175" i="7"/>
  <c r="FN188" i="7"/>
  <c r="FN171" i="7"/>
  <c r="FN123" i="7"/>
  <c r="FN153" i="7"/>
  <c r="FN179" i="7"/>
  <c r="FN184" i="7"/>
  <c r="FN170" i="7"/>
  <c r="FN186" i="7"/>
  <c r="FN191" i="7"/>
  <c r="FN176" i="7"/>
  <c r="FN190" i="7"/>
  <c r="FN137" i="7"/>
  <c r="FN178" i="7"/>
  <c r="FN183" i="7"/>
  <c r="FN149" i="7"/>
  <c r="FN180" i="7"/>
  <c r="FN172" i="7"/>
  <c r="FN187" i="7"/>
  <c r="FN177" i="7"/>
  <c r="FN185" i="7"/>
  <c r="FN140" i="7"/>
  <c r="FN182" i="7"/>
  <c r="IP117" i="7"/>
  <c r="IP121" i="7"/>
  <c r="IP125" i="7"/>
  <c r="IP129" i="7"/>
  <c r="IP115" i="7"/>
  <c r="IP119" i="7"/>
  <c r="IP123" i="7"/>
  <c r="IP127" i="7"/>
  <c r="IP131" i="7"/>
  <c r="IP135" i="7"/>
  <c r="IP116" i="7"/>
  <c r="IP124" i="7"/>
  <c r="IP132" i="7"/>
  <c r="IP134" i="7"/>
  <c r="IP138" i="7"/>
  <c r="IP142" i="7"/>
  <c r="IP146" i="7"/>
  <c r="IP133" i="7"/>
  <c r="IP137" i="7"/>
  <c r="IP141" i="7"/>
  <c r="IP145" i="7"/>
  <c r="IP114" i="7"/>
  <c r="IP152" i="7"/>
  <c r="IP128" i="7"/>
  <c r="IP144" i="7"/>
  <c r="IP149" i="7"/>
  <c r="IP136" i="7"/>
  <c r="IP143" i="7"/>
  <c r="IP153" i="7"/>
  <c r="IP120" i="7"/>
  <c r="IP140" i="7"/>
  <c r="IP151" i="7"/>
  <c r="IP170" i="7"/>
  <c r="IP174" i="7"/>
  <c r="IP150" i="7"/>
  <c r="IP147" i="7"/>
  <c r="IP155" i="7"/>
  <c r="IP167" i="7"/>
  <c r="IP122" i="7"/>
  <c r="IP154" i="7"/>
  <c r="IP172" i="7"/>
  <c r="IP178" i="7"/>
  <c r="IP182" i="7"/>
  <c r="IP186" i="7"/>
  <c r="IP190" i="7"/>
  <c r="IP171" i="7"/>
  <c r="IP179" i="7"/>
  <c r="IP175" i="7"/>
  <c r="IP180" i="7"/>
  <c r="IP187" i="7"/>
  <c r="IP139" i="7"/>
  <c r="IP169" i="7"/>
  <c r="IP177" i="7"/>
  <c r="IP168" i="7"/>
  <c r="IP189" i="7"/>
  <c r="IP126" i="7"/>
  <c r="IP118" i="7"/>
  <c r="IP181" i="7"/>
  <c r="IP185" i="7"/>
  <c r="IP191" i="7"/>
  <c r="IP188" i="7"/>
  <c r="IP183" i="7"/>
  <c r="IP173" i="7"/>
  <c r="IP176" i="7"/>
  <c r="IP184" i="7"/>
  <c r="IP148" i="7"/>
  <c r="IJ114" i="7"/>
  <c r="IJ118" i="7"/>
  <c r="IJ122" i="7"/>
  <c r="IJ126" i="7"/>
  <c r="IJ116" i="7"/>
  <c r="IJ120" i="7"/>
  <c r="IJ124" i="7"/>
  <c r="IJ128" i="7"/>
  <c r="IJ132" i="7"/>
  <c r="IJ136" i="7"/>
  <c r="IJ121" i="7"/>
  <c r="IJ129" i="7"/>
  <c r="IJ139" i="7"/>
  <c r="IJ143" i="7"/>
  <c r="IJ135" i="7"/>
  <c r="IJ138" i="7"/>
  <c r="IJ142" i="7"/>
  <c r="IJ133" i="7"/>
  <c r="IJ127" i="7"/>
  <c r="IJ134" i="7"/>
  <c r="IJ146" i="7"/>
  <c r="IJ151" i="7"/>
  <c r="IJ125" i="7"/>
  <c r="IJ141" i="7"/>
  <c r="IJ148" i="7"/>
  <c r="IJ155" i="7"/>
  <c r="IJ140" i="7"/>
  <c r="IJ152" i="7"/>
  <c r="IJ117" i="7"/>
  <c r="IJ137" i="7"/>
  <c r="IJ145" i="7"/>
  <c r="IJ153" i="7"/>
  <c r="IJ167" i="7"/>
  <c r="IJ171" i="7"/>
  <c r="IJ175" i="7"/>
  <c r="IJ123" i="7"/>
  <c r="IJ172" i="7"/>
  <c r="IJ119" i="7"/>
  <c r="IJ149" i="7"/>
  <c r="IJ169" i="7"/>
  <c r="IJ176" i="7"/>
  <c r="IJ144" i="7"/>
  <c r="IJ173" i="7"/>
  <c r="IJ179" i="7"/>
  <c r="IJ183" i="7"/>
  <c r="IJ187" i="7"/>
  <c r="IJ191" i="7"/>
  <c r="IJ115" i="7"/>
  <c r="IJ170" i="7"/>
  <c r="IJ177" i="7"/>
  <c r="IJ178" i="7"/>
  <c r="IJ150" i="7"/>
  <c r="IJ186" i="7"/>
  <c r="IJ174" i="7"/>
  <c r="IJ184" i="7"/>
  <c r="IJ168" i="7"/>
  <c r="IJ180" i="7"/>
  <c r="IJ154" i="7"/>
  <c r="IJ189" i="7"/>
  <c r="IJ181" i="7"/>
  <c r="IJ147" i="7"/>
  <c r="IJ182" i="7"/>
  <c r="IJ131" i="7"/>
  <c r="IJ190" i="7"/>
  <c r="IJ185" i="7"/>
  <c r="IJ188" i="7"/>
  <c r="IL115" i="7"/>
  <c r="IL119" i="7"/>
  <c r="IL123" i="7"/>
  <c r="IL127" i="7"/>
  <c r="IL131" i="7"/>
  <c r="IL117" i="7"/>
  <c r="IL121" i="7"/>
  <c r="IL125" i="7"/>
  <c r="IL129" i="7"/>
  <c r="IL133" i="7"/>
  <c r="IL114" i="7"/>
  <c r="IL122" i="7"/>
  <c r="IL140" i="7"/>
  <c r="IL144" i="7"/>
  <c r="IL136" i="7"/>
  <c r="IL139" i="7"/>
  <c r="IL143" i="7"/>
  <c r="IL134" i="7"/>
  <c r="IL128" i="7"/>
  <c r="IL150" i="7"/>
  <c r="IL126" i="7"/>
  <c r="IL142" i="7"/>
  <c r="IL147" i="7"/>
  <c r="IL154" i="7"/>
  <c r="IL141" i="7"/>
  <c r="IL146" i="7"/>
  <c r="IL151" i="7"/>
  <c r="IL118" i="7"/>
  <c r="IL138" i="7"/>
  <c r="IL149" i="7"/>
  <c r="IL168" i="7"/>
  <c r="IL172" i="7"/>
  <c r="IL176" i="7"/>
  <c r="IL155" i="7"/>
  <c r="IL175" i="7"/>
  <c r="IL135" i="7"/>
  <c r="IL152" i="7"/>
  <c r="IL145" i="7"/>
  <c r="IL120" i="7"/>
  <c r="IL170" i="7"/>
  <c r="IL177" i="7"/>
  <c r="IL180" i="7"/>
  <c r="IL184" i="7"/>
  <c r="IL188" i="7"/>
  <c r="IL132" i="7"/>
  <c r="IL124" i="7"/>
  <c r="IL167" i="7"/>
  <c r="IL178" i="7"/>
  <c r="IL185" i="7"/>
  <c r="IL137" i="7"/>
  <c r="IL153" i="7"/>
  <c r="IL187" i="7"/>
  <c r="IL116" i="7"/>
  <c r="IL169" i="7"/>
  <c r="IL182" i="7"/>
  <c r="IL171" i="7"/>
  <c r="IL173" i="7"/>
  <c r="IL183" i="7"/>
  <c r="IL181" i="7"/>
  <c r="IL190" i="7"/>
  <c r="IL148" i="7"/>
  <c r="IL189" i="7"/>
  <c r="IL191" i="7"/>
  <c r="IL179" i="7"/>
  <c r="IL186" i="7"/>
  <c r="IL174" i="7"/>
  <c r="II114" i="7"/>
  <c r="II118" i="7"/>
  <c r="II122" i="7"/>
  <c r="II126" i="7"/>
  <c r="II134" i="7"/>
  <c r="II117" i="7"/>
  <c r="II121" i="7"/>
  <c r="II125" i="7"/>
  <c r="II129" i="7"/>
  <c r="II133" i="7"/>
  <c r="II136" i="7"/>
  <c r="II120" i="7"/>
  <c r="II128" i="7"/>
  <c r="II135" i="7"/>
  <c r="II138" i="7"/>
  <c r="II142" i="7"/>
  <c r="II119" i="7"/>
  <c r="II127" i="7"/>
  <c r="II116" i="7"/>
  <c r="II124" i="7"/>
  <c r="II132" i="7"/>
  <c r="II140" i="7"/>
  <c r="II144" i="7"/>
  <c r="II148" i="7"/>
  <c r="II152" i="7"/>
  <c r="II141" i="7"/>
  <c r="II155" i="7"/>
  <c r="II123" i="7"/>
  <c r="II150" i="7"/>
  <c r="II149" i="7"/>
  <c r="II169" i="7"/>
  <c r="II145" i="7"/>
  <c r="II173" i="7"/>
  <c r="II115" i="7"/>
  <c r="II154" i="7"/>
  <c r="II170" i="7"/>
  <c r="II137" i="7"/>
  <c r="II153" i="7"/>
  <c r="II171" i="7"/>
  <c r="II146" i="7"/>
  <c r="II151" i="7"/>
  <c r="II179" i="7"/>
  <c r="II190" i="7"/>
  <c r="II131" i="7"/>
  <c r="II147" i="7"/>
  <c r="II168" i="7"/>
  <c r="II175" i="7"/>
  <c r="II181" i="7"/>
  <c r="II172" i="7"/>
  <c r="II143" i="7"/>
  <c r="II174" i="7"/>
  <c r="II185" i="7"/>
  <c r="II187" i="7"/>
  <c r="II139" i="7"/>
  <c r="II178" i="7"/>
  <c r="II189" i="7"/>
  <c r="II191" i="7"/>
  <c r="II177" i="7"/>
  <c r="II186" i="7"/>
  <c r="II188" i="7"/>
  <c r="II182" i="7"/>
  <c r="II183" i="7"/>
  <c r="II167" i="7"/>
  <c r="II184" i="7"/>
  <c r="II176" i="7"/>
  <c r="II180" i="7"/>
  <c r="IQ114" i="7"/>
  <c r="IQ118" i="7"/>
  <c r="IQ122" i="7"/>
  <c r="IQ126" i="7"/>
  <c r="IQ134" i="7"/>
  <c r="IQ117" i="7"/>
  <c r="IQ121" i="7"/>
  <c r="IQ125" i="7"/>
  <c r="IQ129" i="7"/>
  <c r="IQ116" i="7"/>
  <c r="IQ124" i="7"/>
  <c r="IQ132" i="7"/>
  <c r="IQ138" i="7"/>
  <c r="IQ142" i="7"/>
  <c r="IQ115" i="7"/>
  <c r="IQ123" i="7"/>
  <c r="IQ131" i="7"/>
  <c r="IQ133" i="7"/>
  <c r="IQ120" i="7"/>
  <c r="IQ128" i="7"/>
  <c r="IQ140" i="7"/>
  <c r="IQ144" i="7"/>
  <c r="IQ148" i="7"/>
  <c r="IQ152" i="7"/>
  <c r="IQ137" i="7"/>
  <c r="IQ145" i="7"/>
  <c r="IQ127" i="7"/>
  <c r="IQ149" i="7"/>
  <c r="IQ146" i="7"/>
  <c r="IQ147" i="7"/>
  <c r="IQ154" i="7"/>
  <c r="IQ136" i="7"/>
  <c r="IQ153" i="7"/>
  <c r="IQ173" i="7"/>
  <c r="IQ150" i="7"/>
  <c r="IQ170" i="7"/>
  <c r="IQ119" i="7"/>
  <c r="IQ141" i="7"/>
  <c r="IQ168" i="7"/>
  <c r="IQ175" i="7"/>
  <c r="IQ135" i="7"/>
  <c r="IQ151" i="7"/>
  <c r="IQ183" i="7"/>
  <c r="IQ172" i="7"/>
  <c r="IQ176" i="7"/>
  <c r="IQ178" i="7"/>
  <c r="IQ185" i="7"/>
  <c r="IQ181" i="7"/>
  <c r="IQ167" i="7"/>
  <c r="IQ177" i="7"/>
  <c r="IQ179" i="7"/>
  <c r="IQ190" i="7"/>
  <c r="IQ143" i="7"/>
  <c r="IQ180" i="7"/>
  <c r="IQ155" i="7"/>
  <c r="IQ184" i="7"/>
  <c r="IQ188" i="7"/>
  <c r="IQ174" i="7"/>
  <c r="IQ182" i="7"/>
  <c r="IQ171" i="7"/>
  <c r="IQ187" i="7"/>
  <c r="IQ191" i="7"/>
  <c r="IQ139" i="7"/>
  <c r="IQ169" i="7"/>
  <c r="IQ186" i="7"/>
  <c r="IQ189" i="7"/>
  <c r="IO117" i="7"/>
  <c r="IO121" i="7"/>
  <c r="IO125" i="7"/>
  <c r="IO129" i="7"/>
  <c r="IO133" i="7"/>
  <c r="IO116" i="7"/>
  <c r="IO120" i="7"/>
  <c r="IO124" i="7"/>
  <c r="IO128" i="7"/>
  <c r="IO132" i="7"/>
  <c r="IO115" i="7"/>
  <c r="IO123" i="7"/>
  <c r="IO131" i="7"/>
  <c r="IO137" i="7"/>
  <c r="IO141" i="7"/>
  <c r="IO114" i="7"/>
  <c r="IO122" i="7"/>
  <c r="IO119" i="7"/>
  <c r="IO127" i="7"/>
  <c r="IO136" i="7"/>
  <c r="IO139" i="7"/>
  <c r="IO143" i="7"/>
  <c r="IO147" i="7"/>
  <c r="IO151" i="7"/>
  <c r="IO155" i="7"/>
  <c r="IO144" i="7"/>
  <c r="IO145" i="7"/>
  <c r="IO149" i="7"/>
  <c r="IO153" i="7"/>
  <c r="IO126" i="7"/>
  <c r="IO150" i="7"/>
  <c r="IO170" i="7"/>
  <c r="IO167" i="7"/>
  <c r="IO174" i="7"/>
  <c r="IO135" i="7"/>
  <c r="IO171" i="7"/>
  <c r="IO140" i="7"/>
  <c r="IO146" i="7"/>
  <c r="IO169" i="7"/>
  <c r="IO176" i="7"/>
  <c r="IO152" i="7"/>
  <c r="IO168" i="7"/>
  <c r="IO142" i="7"/>
  <c r="IO173" i="7"/>
  <c r="IO184" i="7"/>
  <c r="IO118" i="7"/>
  <c r="IO148" i="7"/>
  <c r="IO182" i="7"/>
  <c r="IO138" i="7"/>
  <c r="IO178" i="7"/>
  <c r="IO179" i="7"/>
  <c r="IO189" i="7"/>
  <c r="IO190" i="7"/>
  <c r="IO186" i="7"/>
  <c r="IO188" i="7"/>
  <c r="IO191" i="7"/>
  <c r="IO134" i="7"/>
  <c r="IO154" i="7"/>
  <c r="IO175" i="7"/>
  <c r="IO185" i="7"/>
  <c r="IO187" i="7"/>
  <c r="IO180" i="7"/>
  <c r="IO172" i="7"/>
  <c r="IO181" i="7"/>
  <c r="IO183" i="7"/>
  <c r="IO177" i="7"/>
  <c r="IM116" i="7"/>
  <c r="IM120" i="7"/>
  <c r="IM124" i="7"/>
  <c r="IM128" i="7"/>
  <c r="IM132" i="7"/>
  <c r="IM115" i="7"/>
  <c r="IM119" i="7"/>
  <c r="IM123" i="7"/>
  <c r="IM127" i="7"/>
  <c r="IM131" i="7"/>
  <c r="IM114" i="7"/>
  <c r="IM122" i="7"/>
  <c r="IM140" i="7"/>
  <c r="IM144" i="7"/>
  <c r="IM121" i="7"/>
  <c r="IM129" i="7"/>
  <c r="IM118" i="7"/>
  <c r="IM126" i="7"/>
  <c r="IM138" i="7"/>
  <c r="IM142" i="7"/>
  <c r="IM146" i="7"/>
  <c r="IM150" i="7"/>
  <c r="IM154" i="7"/>
  <c r="IM136" i="7"/>
  <c r="IM143" i="7"/>
  <c r="IM125" i="7"/>
  <c r="IM134" i="7"/>
  <c r="IM147" i="7"/>
  <c r="IM135" i="7"/>
  <c r="IM152" i="7"/>
  <c r="IM171" i="7"/>
  <c r="IM155" i="7"/>
  <c r="IM168" i="7"/>
  <c r="IM175" i="7"/>
  <c r="IM117" i="7"/>
  <c r="IM149" i="7"/>
  <c r="IM172" i="7"/>
  <c r="IM139" i="7"/>
  <c r="IM148" i="7"/>
  <c r="IM173" i="7"/>
  <c r="IM174" i="7"/>
  <c r="IM151" i="7"/>
  <c r="IM170" i="7"/>
  <c r="IM177" i="7"/>
  <c r="IM181" i="7"/>
  <c r="IM183" i="7"/>
  <c r="IM133" i="7"/>
  <c r="IM167" i="7"/>
  <c r="IM176" i="7"/>
  <c r="IM184" i="7"/>
  <c r="IM186" i="7"/>
  <c r="IM188" i="7"/>
  <c r="IM169" i="7"/>
  <c r="IM180" i="7"/>
  <c r="IM182" i="7"/>
  <c r="IM185" i="7"/>
  <c r="IM145" i="7"/>
  <c r="IM141" i="7"/>
  <c r="IM189" i="7"/>
  <c r="IM191" i="7"/>
  <c r="IM187" i="7"/>
  <c r="IM137" i="7"/>
  <c r="IM178" i="7"/>
  <c r="IM190" i="7"/>
  <c r="IM179" i="7"/>
  <c r="IM153" i="7"/>
  <c r="IK115" i="7"/>
  <c r="IK119" i="7"/>
  <c r="IK123" i="7"/>
  <c r="IK127" i="7"/>
  <c r="IK131" i="7"/>
  <c r="IK135" i="7"/>
  <c r="IK114" i="7"/>
  <c r="IK118" i="7"/>
  <c r="IK122" i="7"/>
  <c r="IK126" i="7"/>
  <c r="IK121" i="7"/>
  <c r="IK129" i="7"/>
  <c r="IK136" i="7"/>
  <c r="IK139" i="7"/>
  <c r="IK143" i="7"/>
  <c r="IK120" i="7"/>
  <c r="IK128" i="7"/>
  <c r="IK117" i="7"/>
  <c r="IK125" i="7"/>
  <c r="IK137" i="7"/>
  <c r="IK141" i="7"/>
  <c r="IK145" i="7"/>
  <c r="IK149" i="7"/>
  <c r="IK153" i="7"/>
  <c r="IK142" i="7"/>
  <c r="IK147" i="7"/>
  <c r="IK154" i="7"/>
  <c r="IK134" i="7"/>
  <c r="IK146" i="7"/>
  <c r="IK151" i="7"/>
  <c r="IK124" i="7"/>
  <c r="IK148" i="7"/>
  <c r="IK155" i="7"/>
  <c r="IK152" i="7"/>
  <c r="IK168" i="7"/>
  <c r="IK172" i="7"/>
  <c r="IK132" i="7"/>
  <c r="IK169" i="7"/>
  <c r="IK138" i="7"/>
  <c r="IK167" i="7"/>
  <c r="IK174" i="7"/>
  <c r="IK144" i="7"/>
  <c r="IK173" i="7"/>
  <c r="IK140" i="7"/>
  <c r="IK116" i="7"/>
  <c r="IK133" i="7"/>
  <c r="IK176" i="7"/>
  <c r="IK182" i="7"/>
  <c r="IK189" i="7"/>
  <c r="IK171" i="7"/>
  <c r="IK180" i="7"/>
  <c r="IK170" i="7"/>
  <c r="IK150" i="7"/>
  <c r="IK175" i="7"/>
  <c r="IK181" i="7"/>
  <c r="IK190" i="7"/>
  <c r="IK178" i="7"/>
  <c r="IK179" i="7"/>
  <c r="IK191" i="7"/>
  <c r="IK185" i="7"/>
  <c r="IK186" i="7"/>
  <c r="IK183" i="7"/>
  <c r="IK187" i="7"/>
  <c r="IK177" i="7"/>
  <c r="IK184" i="7"/>
  <c r="IK188" i="7"/>
  <c r="IN116" i="7"/>
  <c r="IN120" i="7"/>
  <c r="IN124" i="7"/>
  <c r="IN128" i="7"/>
  <c r="IN132" i="7"/>
  <c r="IN114" i="7"/>
  <c r="IN118" i="7"/>
  <c r="IN122" i="7"/>
  <c r="IN126" i="7"/>
  <c r="IN134" i="7"/>
  <c r="IN115" i="7"/>
  <c r="IN123" i="7"/>
  <c r="IN131" i="7"/>
  <c r="IN133" i="7"/>
  <c r="IN137" i="7"/>
  <c r="IN141" i="7"/>
  <c r="IN145" i="7"/>
  <c r="IN140" i="7"/>
  <c r="IN144" i="7"/>
  <c r="IN135" i="7"/>
  <c r="IN129" i="7"/>
  <c r="IN153" i="7"/>
  <c r="IN127" i="7"/>
  <c r="IN136" i="7"/>
  <c r="IN143" i="7"/>
  <c r="IN150" i="7"/>
  <c r="IN142" i="7"/>
  <c r="IN154" i="7"/>
  <c r="IN119" i="7"/>
  <c r="IN139" i="7"/>
  <c r="IN148" i="7"/>
  <c r="IN155" i="7"/>
  <c r="IN169" i="7"/>
  <c r="IN173" i="7"/>
  <c r="IN177" i="7"/>
  <c r="IN125" i="7"/>
  <c r="IN147" i="7"/>
  <c r="IN167" i="7"/>
  <c r="IN174" i="7"/>
  <c r="IN121" i="7"/>
  <c r="IN171" i="7"/>
  <c r="IN152" i="7"/>
  <c r="IN168" i="7"/>
  <c r="IN151" i="7"/>
  <c r="IN181" i="7"/>
  <c r="IN185" i="7"/>
  <c r="IN189" i="7"/>
  <c r="IN175" i="7"/>
  <c r="IN146" i="7"/>
  <c r="IN138" i="7"/>
  <c r="IN188" i="7"/>
  <c r="IN179" i="7"/>
  <c r="IN186" i="7"/>
  <c r="IN117" i="7"/>
  <c r="IN149" i="7"/>
  <c r="IN170" i="7"/>
  <c r="IN172" i="7"/>
  <c r="IN176" i="7"/>
  <c r="IN184" i="7"/>
  <c r="IN187" i="7"/>
  <c r="IN183" i="7"/>
  <c r="IN182" i="7"/>
  <c r="IN191" i="7"/>
  <c r="IN190" i="7"/>
  <c r="IN178" i="7"/>
  <c r="IN180" i="7"/>
  <c r="IH114" i="7"/>
  <c r="IH119" i="7"/>
  <c r="IH135" i="7"/>
  <c r="IH146" i="7"/>
  <c r="IH151" i="7"/>
  <c r="IH167" i="7"/>
  <c r="IH121" i="7"/>
  <c r="IH153" i="7"/>
  <c r="IH127" i="7"/>
  <c r="IH120" i="7"/>
  <c r="IH125" i="7"/>
  <c r="IH136" i="7"/>
  <c r="IH141" i="7"/>
  <c r="IH152" i="7"/>
  <c r="IH168" i="7"/>
  <c r="IH173" i="7"/>
  <c r="IH177" i="7"/>
  <c r="IH181" i="7"/>
  <c r="IH185" i="7"/>
  <c r="IH189" i="7"/>
  <c r="IH132" i="7"/>
  <c r="IH169" i="7"/>
  <c r="IH154" i="7"/>
  <c r="IH115" i="7"/>
  <c r="IH126" i="7"/>
  <c r="IH131" i="7"/>
  <c r="IH142" i="7"/>
  <c r="IH147" i="7"/>
  <c r="IH174" i="7"/>
  <c r="IH178" i="7"/>
  <c r="IH182" i="7"/>
  <c r="IH186" i="7"/>
  <c r="IH190" i="7"/>
  <c r="IH122" i="7"/>
  <c r="IH143" i="7"/>
  <c r="IH170" i="7"/>
  <c r="IH117" i="7"/>
  <c r="IH128" i="7"/>
  <c r="IH133" i="7"/>
  <c r="IH144" i="7"/>
  <c r="IH149" i="7"/>
  <c r="IH175" i="7"/>
  <c r="IH179" i="7"/>
  <c r="IH183" i="7"/>
  <c r="IH187" i="7"/>
  <c r="IH191" i="7"/>
  <c r="IH118" i="7"/>
  <c r="IH123" i="7"/>
  <c r="IH134" i="7"/>
  <c r="IH139" i="7"/>
  <c r="IH150" i="7"/>
  <c r="IH155" i="7"/>
  <c r="IH171" i="7"/>
  <c r="IH176" i="7"/>
  <c r="IH180" i="7"/>
  <c r="IH184" i="7"/>
  <c r="IH188" i="7"/>
  <c r="IH124" i="7"/>
  <c r="IH129" i="7"/>
  <c r="IH140" i="7"/>
  <c r="IH145" i="7"/>
  <c r="IH172" i="7"/>
  <c r="IH116" i="7"/>
  <c r="IH137" i="7"/>
  <c r="IH148" i="7"/>
  <c r="IH138" i="7"/>
  <c r="IG184" i="7"/>
  <c r="IG190" i="7"/>
  <c r="IG114" i="7"/>
  <c r="IG116" i="7"/>
  <c r="IG118" i="7"/>
  <c r="IG120" i="7"/>
  <c r="IG122" i="7"/>
  <c r="IG124" i="7"/>
  <c r="IG126" i="7"/>
  <c r="IG128" i="7"/>
  <c r="IG132" i="7"/>
  <c r="IG134" i="7"/>
  <c r="IG136" i="7"/>
  <c r="IG138" i="7"/>
  <c r="IG140" i="7"/>
  <c r="IG142" i="7"/>
  <c r="IG144" i="7"/>
  <c r="IG146" i="7"/>
  <c r="IG148" i="7"/>
  <c r="IG150" i="7"/>
  <c r="IG152" i="7"/>
  <c r="IG154" i="7"/>
  <c r="IG168" i="7"/>
  <c r="IG170" i="7"/>
  <c r="IG172" i="7"/>
  <c r="IG174" i="7"/>
  <c r="IG176" i="7"/>
  <c r="IG178" i="7"/>
  <c r="IG180" i="7"/>
  <c r="IG182" i="7"/>
  <c r="IG186" i="7"/>
  <c r="IG188" i="7"/>
  <c r="IG115" i="7"/>
  <c r="IG117" i="7"/>
  <c r="IG119" i="7"/>
  <c r="IG121" i="7"/>
  <c r="IG123" i="7"/>
  <c r="IG125" i="7"/>
  <c r="IG127" i="7"/>
  <c r="IG129" i="7"/>
  <c r="IG131" i="7"/>
  <c r="IG133" i="7"/>
  <c r="IG135" i="7"/>
  <c r="IG137" i="7"/>
  <c r="IG139" i="7"/>
  <c r="IG141" i="7"/>
  <c r="IG143" i="7"/>
  <c r="IG145" i="7"/>
  <c r="IG147" i="7"/>
  <c r="IG149" i="7"/>
  <c r="IG151" i="7"/>
  <c r="IG153" i="7"/>
  <c r="IG155" i="7"/>
  <c r="IG167" i="7"/>
  <c r="IG169" i="7"/>
  <c r="IG171" i="7"/>
  <c r="IG173" i="7"/>
  <c r="IG177" i="7"/>
  <c r="IG181" i="7"/>
  <c r="IG185" i="7"/>
  <c r="IG189" i="7"/>
  <c r="IG179" i="7"/>
  <c r="IG175" i="7"/>
  <c r="IG191" i="7"/>
  <c r="IG187" i="7"/>
  <c r="IG183" i="7"/>
  <c r="IE114" i="7"/>
  <c r="IE116" i="7"/>
  <c r="IE118" i="7"/>
  <c r="IE120" i="7"/>
  <c r="IE122" i="7"/>
  <c r="IE124" i="7"/>
  <c r="IE126" i="7"/>
  <c r="IE128" i="7"/>
  <c r="IE132" i="7"/>
  <c r="IE134" i="7"/>
  <c r="IE136" i="7"/>
  <c r="IE138" i="7"/>
  <c r="IE140" i="7"/>
  <c r="IE142" i="7"/>
  <c r="IE144" i="7"/>
  <c r="IE146" i="7"/>
  <c r="IE148" i="7"/>
  <c r="IE150" i="7"/>
  <c r="IE152" i="7"/>
  <c r="IE154" i="7"/>
  <c r="IE168" i="7"/>
  <c r="IE170" i="7"/>
  <c r="IE172" i="7"/>
  <c r="IE174" i="7"/>
  <c r="IE176" i="7"/>
  <c r="IE178" i="7"/>
  <c r="IE180" i="7"/>
  <c r="IE182" i="7"/>
  <c r="IE184" i="7"/>
  <c r="IE186" i="7"/>
  <c r="IE188" i="7"/>
  <c r="IE190" i="7"/>
  <c r="IE125" i="7"/>
  <c r="IE141" i="7"/>
  <c r="IE173" i="7"/>
  <c r="IE175" i="7"/>
  <c r="IE115" i="7"/>
  <c r="IE131" i="7"/>
  <c r="IE147" i="7"/>
  <c r="IE187" i="7"/>
  <c r="IE133" i="7"/>
  <c r="IE121" i="7"/>
  <c r="IE137" i="7"/>
  <c r="IE153" i="7"/>
  <c r="IE169" i="7"/>
  <c r="IE127" i="7"/>
  <c r="IE143" i="7"/>
  <c r="IE179" i="7"/>
  <c r="IE191" i="7"/>
  <c r="IE123" i="7"/>
  <c r="IE139" i="7"/>
  <c r="IE155" i="7"/>
  <c r="IE171" i="7"/>
  <c r="IE129" i="7"/>
  <c r="IE145" i="7"/>
  <c r="IE119" i="7"/>
  <c r="IE135" i="7"/>
  <c r="IE151" i="7"/>
  <c r="IE167" i="7"/>
  <c r="IE177" i="7"/>
  <c r="IE181" i="7"/>
  <c r="IE185" i="7"/>
  <c r="IE189" i="7"/>
  <c r="IE183" i="7"/>
  <c r="IE117" i="7"/>
  <c r="IE149" i="7"/>
  <c r="IF132" i="7"/>
  <c r="IF134" i="7"/>
  <c r="IF136" i="7"/>
  <c r="IF138" i="7"/>
  <c r="IF140" i="7"/>
  <c r="IF142" i="7"/>
  <c r="IF144" i="7"/>
  <c r="IF146" i="7"/>
  <c r="IF148" i="7"/>
  <c r="IF150" i="7"/>
  <c r="IF152" i="7"/>
  <c r="IF154" i="7"/>
  <c r="IF168" i="7"/>
  <c r="IF170" i="7"/>
  <c r="IF172" i="7"/>
  <c r="IF174" i="7"/>
  <c r="IF176" i="7"/>
  <c r="IF178" i="7"/>
  <c r="IF180" i="7"/>
  <c r="IF182" i="7"/>
  <c r="IF184" i="7"/>
  <c r="IF186" i="7"/>
  <c r="IF188" i="7"/>
  <c r="IF190" i="7"/>
  <c r="IF131" i="7"/>
  <c r="IF133" i="7"/>
  <c r="IF135" i="7"/>
  <c r="IF137" i="7"/>
  <c r="IF139" i="7"/>
  <c r="IF141" i="7"/>
  <c r="IF143" i="7"/>
  <c r="IF145" i="7"/>
  <c r="IF147" i="7"/>
  <c r="IF149" i="7"/>
  <c r="IF151" i="7"/>
  <c r="IF153" i="7"/>
  <c r="IF155" i="7"/>
  <c r="IF167" i="7"/>
  <c r="IF169" i="7"/>
  <c r="IF171" i="7"/>
  <c r="IF173" i="7"/>
  <c r="IF175" i="7"/>
  <c r="IF177" i="7"/>
  <c r="IF179" i="7"/>
  <c r="IF181" i="7"/>
  <c r="IF183" i="7"/>
  <c r="IF185" i="7"/>
  <c r="IF187" i="7"/>
  <c r="IF189" i="7"/>
  <c r="IF191" i="7"/>
  <c r="GR189" i="7"/>
  <c r="GR188" i="7"/>
  <c r="GR180" i="7"/>
  <c r="GR183" i="7"/>
  <c r="GR190" i="7"/>
  <c r="GR184" i="7"/>
  <c r="GR179" i="7"/>
  <c r="GR186" i="7"/>
  <c r="GR181" i="7"/>
  <c r="GR173" i="7"/>
  <c r="GR175" i="7"/>
  <c r="GR169" i="7"/>
  <c r="GR178" i="7"/>
  <c r="GR177" i="7"/>
  <c r="GR171" i="7"/>
  <c r="GR185" i="7"/>
  <c r="GR167" i="7"/>
  <c r="GR168" i="7"/>
  <c r="GR182" i="7"/>
  <c r="GR172" i="7"/>
  <c r="GR174" i="7"/>
  <c r="GR176" i="7"/>
  <c r="GR191" i="7"/>
  <c r="GR170" i="7"/>
  <c r="GR187" i="7"/>
  <c r="HD185" i="7"/>
  <c r="HD190" i="7"/>
  <c r="HD184" i="7"/>
  <c r="HD181" i="7"/>
  <c r="HD186" i="7"/>
  <c r="HD177" i="7"/>
  <c r="HD169" i="7"/>
  <c r="HD171" i="7"/>
  <c r="HD187" i="7"/>
  <c r="HD180" i="7"/>
  <c r="HD189" i="7"/>
  <c r="HD173" i="7"/>
  <c r="HD191" i="7"/>
  <c r="HD182" i="7"/>
  <c r="HD179" i="7"/>
  <c r="HD175" i="7"/>
  <c r="HD183" i="7"/>
  <c r="HD168" i="7"/>
  <c r="HD167" i="7"/>
  <c r="HD188" i="7"/>
  <c r="HD178" i="7"/>
  <c r="HD172" i="7"/>
  <c r="HD170" i="7"/>
  <c r="HD174" i="7"/>
  <c r="HD176" i="7"/>
  <c r="GW190" i="7"/>
  <c r="GW191" i="7"/>
  <c r="GW185" i="7"/>
  <c r="GW181" i="7"/>
  <c r="GW186" i="7"/>
  <c r="GW180" i="7"/>
  <c r="GW189" i="7"/>
  <c r="GW183" i="7"/>
  <c r="GW182" i="7"/>
  <c r="GW174" i="7"/>
  <c r="GW178" i="7"/>
  <c r="GW177" i="7"/>
  <c r="GW172" i="7"/>
  <c r="GW173" i="7"/>
  <c r="GW188" i="7"/>
  <c r="GW176" i="7"/>
  <c r="GW170" i="7"/>
  <c r="GW171" i="7"/>
  <c r="GW187" i="7"/>
  <c r="GW168" i="7"/>
  <c r="GW167" i="7"/>
  <c r="GW169" i="7"/>
  <c r="GW184" i="7"/>
  <c r="GW179" i="7"/>
  <c r="GW175" i="7"/>
  <c r="GY184" i="7"/>
  <c r="GY187" i="7"/>
  <c r="GY180" i="7"/>
  <c r="GY189" i="7"/>
  <c r="GY183" i="7"/>
  <c r="GY182" i="7"/>
  <c r="GY190" i="7"/>
  <c r="GY176" i="7"/>
  <c r="GY168" i="7"/>
  <c r="GY191" i="7"/>
  <c r="GY179" i="7"/>
  <c r="GY174" i="7"/>
  <c r="GY186" i="7"/>
  <c r="GY170" i="7"/>
  <c r="GY171" i="7"/>
  <c r="GY177" i="7"/>
  <c r="GY172" i="7"/>
  <c r="GY169" i="7"/>
  <c r="GY173" i="7"/>
  <c r="GY188" i="7"/>
  <c r="GY178" i="7"/>
  <c r="GY167" i="7"/>
  <c r="GY181" i="7"/>
  <c r="GY185" i="7"/>
  <c r="GY175" i="7"/>
  <c r="GV185" i="7"/>
  <c r="GV191" i="7"/>
  <c r="GV181" i="7"/>
  <c r="GV187" i="7"/>
  <c r="GV188" i="7"/>
  <c r="GV177" i="7"/>
  <c r="GV169" i="7"/>
  <c r="GV178" i="7"/>
  <c r="GV172" i="7"/>
  <c r="GV184" i="7"/>
  <c r="GV179" i="7"/>
  <c r="GV174" i="7"/>
  <c r="GV168" i="7"/>
  <c r="GV180" i="7"/>
  <c r="GV175" i="7"/>
  <c r="GV189" i="7"/>
  <c r="GV176" i="7"/>
  <c r="GV170" i="7"/>
  <c r="GV190" i="7"/>
  <c r="GV186" i="7"/>
  <c r="GV183" i="7"/>
  <c r="GV167" i="7"/>
  <c r="GV171" i="7"/>
  <c r="GV182" i="7"/>
  <c r="GV173" i="7"/>
  <c r="GZ189" i="7"/>
  <c r="GZ187" i="7"/>
  <c r="GZ180" i="7"/>
  <c r="GZ188" i="7"/>
  <c r="GZ179" i="7"/>
  <c r="GZ191" i="7"/>
  <c r="GZ185" i="7"/>
  <c r="GZ181" i="7"/>
  <c r="GZ173" i="7"/>
  <c r="GZ183" i="7"/>
  <c r="GZ182" i="7"/>
  <c r="GZ174" i="7"/>
  <c r="GZ168" i="7"/>
  <c r="GZ184" i="7"/>
  <c r="GZ175" i="7"/>
  <c r="GZ176" i="7"/>
  <c r="GZ190" i="7"/>
  <c r="GZ177" i="7"/>
  <c r="GZ172" i="7"/>
  <c r="GZ178" i="7"/>
  <c r="GZ167" i="7"/>
  <c r="GZ170" i="7"/>
  <c r="GZ171" i="7"/>
  <c r="GZ169" i="7"/>
  <c r="GZ186" i="7"/>
  <c r="HC188" i="7"/>
  <c r="HC189" i="7"/>
  <c r="HC183" i="7"/>
  <c r="HC179" i="7"/>
  <c r="HC190" i="7"/>
  <c r="HC184" i="7"/>
  <c r="HC191" i="7"/>
  <c r="HC178" i="7"/>
  <c r="HC187" i="7"/>
  <c r="HC180" i="7"/>
  <c r="HC172" i="7"/>
  <c r="HC185" i="7"/>
  <c r="HC181" i="7"/>
  <c r="HC176" i="7"/>
  <c r="HC170" i="7"/>
  <c r="HC171" i="7"/>
  <c r="HC186" i="7"/>
  <c r="HC177" i="7"/>
  <c r="HC174" i="7"/>
  <c r="HC168" i="7"/>
  <c r="HC169" i="7"/>
  <c r="HC173" i="7"/>
  <c r="HC175" i="7"/>
  <c r="HC167" i="7"/>
  <c r="HC182" i="7"/>
  <c r="GX187" i="7"/>
  <c r="GX186" i="7"/>
  <c r="GX178" i="7"/>
  <c r="GX188" i="7"/>
  <c r="GX184" i="7"/>
  <c r="GX179" i="7"/>
  <c r="GX171" i="7"/>
  <c r="GX191" i="7"/>
  <c r="GX173" i="7"/>
  <c r="GX167" i="7"/>
  <c r="GX183" i="7"/>
  <c r="GX182" i="7"/>
  <c r="GX185" i="7"/>
  <c r="GX181" i="7"/>
  <c r="GX175" i="7"/>
  <c r="GX169" i="7"/>
  <c r="GX189" i="7"/>
  <c r="GX190" i="7"/>
  <c r="GX176" i="7"/>
  <c r="GX170" i="7"/>
  <c r="GX180" i="7"/>
  <c r="GX177" i="7"/>
  <c r="GX168" i="7"/>
  <c r="GX172" i="7"/>
  <c r="GX174" i="7"/>
  <c r="HA186" i="7"/>
  <c r="HA188" i="7"/>
  <c r="HA177" i="7"/>
  <c r="HA183" i="7"/>
  <c r="HA182" i="7"/>
  <c r="HA190" i="7"/>
  <c r="HA184" i="7"/>
  <c r="HA178" i="7"/>
  <c r="HA170" i="7"/>
  <c r="HA179" i="7"/>
  <c r="HA175" i="7"/>
  <c r="HA169" i="7"/>
  <c r="HA185" i="7"/>
  <c r="HA181" i="7"/>
  <c r="HA187" i="7"/>
  <c r="HA180" i="7"/>
  <c r="HA171" i="7"/>
  <c r="HA167" i="7"/>
  <c r="HA173" i="7"/>
  <c r="HA191" i="7"/>
  <c r="HA168" i="7"/>
  <c r="HA189" i="7"/>
  <c r="HA176" i="7"/>
  <c r="HA172" i="7"/>
  <c r="HA174" i="7"/>
  <c r="GU188" i="7"/>
  <c r="GU190" i="7"/>
  <c r="GU184" i="7"/>
  <c r="GU179" i="7"/>
  <c r="GU185" i="7"/>
  <c r="GU186" i="7"/>
  <c r="GU178" i="7"/>
  <c r="GU180" i="7"/>
  <c r="GU172" i="7"/>
  <c r="GU171" i="7"/>
  <c r="GU191" i="7"/>
  <c r="GU177" i="7"/>
  <c r="GU183" i="7"/>
  <c r="GU182" i="7"/>
  <c r="GU173" i="7"/>
  <c r="GU187" i="7"/>
  <c r="GU169" i="7"/>
  <c r="GU175" i="7"/>
  <c r="GU174" i="7"/>
  <c r="GU176" i="7"/>
  <c r="GU168" i="7"/>
  <c r="GU170" i="7"/>
  <c r="GU189" i="7"/>
  <c r="GU167" i="7"/>
  <c r="GU181" i="7"/>
  <c r="GT191" i="7"/>
  <c r="GT183" i="7"/>
  <c r="GT189" i="7"/>
  <c r="GT182" i="7"/>
  <c r="GT190" i="7"/>
  <c r="GT184" i="7"/>
  <c r="GT181" i="7"/>
  <c r="GT187" i="7"/>
  <c r="GT175" i="7"/>
  <c r="GT167" i="7"/>
  <c r="GT176" i="7"/>
  <c r="GT170" i="7"/>
  <c r="GT186" i="7"/>
  <c r="GT174" i="7"/>
  <c r="GT168" i="7"/>
  <c r="GT188" i="7"/>
  <c r="GT180" i="7"/>
  <c r="GT169" i="7"/>
  <c r="GT177" i="7"/>
  <c r="GT178" i="7"/>
  <c r="GT171" i="7"/>
  <c r="GT173" i="7"/>
  <c r="GT172" i="7"/>
  <c r="GT185" i="7"/>
  <c r="GT179" i="7"/>
  <c r="HB191" i="7"/>
  <c r="HB183" i="7"/>
  <c r="HB182" i="7"/>
  <c r="HB189" i="7"/>
  <c r="HB185" i="7"/>
  <c r="HB181" i="7"/>
  <c r="HB186" i="7"/>
  <c r="HB175" i="7"/>
  <c r="HB167" i="7"/>
  <c r="HB184" i="7"/>
  <c r="HB176" i="7"/>
  <c r="HB188" i="7"/>
  <c r="HB172" i="7"/>
  <c r="HB178" i="7"/>
  <c r="HB173" i="7"/>
  <c r="HB174" i="7"/>
  <c r="HB168" i="7"/>
  <c r="HB171" i="7"/>
  <c r="HB190" i="7"/>
  <c r="HB187" i="7"/>
  <c r="HB177" i="7"/>
  <c r="HB180" i="7"/>
  <c r="HB179" i="7"/>
  <c r="HB170" i="7"/>
  <c r="HB169" i="7"/>
  <c r="GS186" i="7"/>
  <c r="GS183" i="7"/>
  <c r="GS177" i="7"/>
  <c r="GS189" i="7"/>
  <c r="GS182" i="7"/>
  <c r="GS191" i="7"/>
  <c r="GS185" i="7"/>
  <c r="GS178" i="7"/>
  <c r="GS170" i="7"/>
  <c r="GS190" i="7"/>
  <c r="GS176" i="7"/>
  <c r="GS172" i="7"/>
  <c r="GS181" i="7"/>
  <c r="GS179" i="7"/>
  <c r="GS173" i="7"/>
  <c r="GS187" i="7"/>
  <c r="GS174" i="7"/>
  <c r="GS168" i="7"/>
  <c r="GS169" i="7"/>
  <c r="GS184" i="7"/>
  <c r="GS180" i="7"/>
  <c r="GS188" i="7"/>
  <c r="GS171" i="7"/>
  <c r="GS167" i="7"/>
  <c r="GS175" i="7"/>
  <c r="GS129" i="7"/>
  <c r="GS121" i="7"/>
  <c r="GS126" i="7"/>
  <c r="GS122" i="7"/>
  <c r="GS114" i="7"/>
  <c r="GS127" i="7"/>
  <c r="GS119" i="7"/>
  <c r="GS128" i="7"/>
  <c r="GS117" i="7"/>
  <c r="GS124" i="7"/>
  <c r="GS120" i="7"/>
  <c r="GS115" i="7"/>
  <c r="GS123" i="7"/>
  <c r="GS116" i="7"/>
  <c r="GS125" i="7"/>
  <c r="GS118" i="7"/>
  <c r="GR124" i="7"/>
  <c r="GR129" i="7"/>
  <c r="GR125" i="7"/>
  <c r="GR117" i="7"/>
  <c r="GR123" i="7"/>
  <c r="GR116" i="7"/>
  <c r="GR114" i="7"/>
  <c r="GR120" i="7"/>
  <c r="GR115" i="7"/>
  <c r="GR119" i="7"/>
  <c r="GR128" i="7"/>
  <c r="GR122" i="7"/>
  <c r="GR127" i="7"/>
  <c r="GR121" i="7"/>
  <c r="GR126" i="7"/>
  <c r="GR118" i="7"/>
  <c r="HD128" i="7"/>
  <c r="HD120" i="7"/>
  <c r="HD129" i="7"/>
  <c r="HD121" i="7"/>
  <c r="HD126" i="7"/>
  <c r="HD124" i="7"/>
  <c r="HD119" i="7"/>
  <c r="HD122" i="7"/>
  <c r="HD125" i="7"/>
  <c r="HD127" i="7"/>
  <c r="HD123" i="7"/>
  <c r="HD116" i="7"/>
  <c r="HD118" i="7"/>
  <c r="HD114" i="7"/>
  <c r="HD115" i="7"/>
  <c r="HD117" i="7"/>
  <c r="HB126" i="7"/>
  <c r="HB118" i="7"/>
  <c r="HB127" i="7"/>
  <c r="HB119" i="7"/>
  <c r="HB124" i="7"/>
  <c r="HB123" i="7"/>
  <c r="HB116" i="7"/>
  <c r="HB121" i="7"/>
  <c r="HB114" i="7"/>
  <c r="HB117" i="7"/>
  <c r="HB115" i="7"/>
  <c r="HB120" i="7"/>
  <c r="HB129" i="7"/>
  <c r="HB125" i="7"/>
  <c r="HB122" i="7"/>
  <c r="HB128" i="7"/>
  <c r="GW125" i="7"/>
  <c r="GW117" i="7"/>
  <c r="GW126" i="7"/>
  <c r="GW118" i="7"/>
  <c r="GW127" i="7"/>
  <c r="GW115" i="7"/>
  <c r="GW119" i="7"/>
  <c r="GW129" i="7"/>
  <c r="GW122" i="7"/>
  <c r="GW128" i="7"/>
  <c r="GW121" i="7"/>
  <c r="GW114" i="7"/>
  <c r="GW124" i="7"/>
  <c r="GW120" i="7"/>
  <c r="GW116" i="7"/>
  <c r="GW123" i="7"/>
  <c r="GY127" i="7"/>
  <c r="GY119" i="7"/>
  <c r="GY128" i="7"/>
  <c r="GY120" i="7"/>
  <c r="GY125" i="7"/>
  <c r="GY117" i="7"/>
  <c r="GY124" i="7"/>
  <c r="GY116" i="7"/>
  <c r="GY126" i="7"/>
  <c r="GY115" i="7"/>
  <c r="GY122" i="7"/>
  <c r="GY118" i="7"/>
  <c r="GY121" i="7"/>
  <c r="GY114" i="7"/>
  <c r="GY129" i="7"/>
  <c r="GY123" i="7"/>
  <c r="HA129" i="7"/>
  <c r="HA121" i="7"/>
  <c r="HA126" i="7"/>
  <c r="HA122" i="7"/>
  <c r="HA114" i="7"/>
  <c r="HA127" i="7"/>
  <c r="HA120" i="7"/>
  <c r="HA124" i="7"/>
  <c r="HA128" i="7"/>
  <c r="HA117" i="7"/>
  <c r="HA123" i="7"/>
  <c r="HA116" i="7"/>
  <c r="HA115" i="7"/>
  <c r="HA119" i="7"/>
  <c r="HA125" i="7"/>
  <c r="HA118" i="7"/>
  <c r="GZ124" i="7"/>
  <c r="GZ116" i="7"/>
  <c r="GZ129" i="7"/>
  <c r="GZ125" i="7"/>
  <c r="GZ117" i="7"/>
  <c r="GZ126" i="7"/>
  <c r="GZ115" i="7"/>
  <c r="GZ118" i="7"/>
  <c r="GZ128" i="7"/>
  <c r="GZ121" i="7"/>
  <c r="GZ114" i="7"/>
  <c r="GZ127" i="7"/>
  <c r="GZ120" i="7"/>
  <c r="GZ123" i="7"/>
  <c r="GZ122" i="7"/>
  <c r="GZ119" i="7"/>
  <c r="GU123" i="7"/>
  <c r="GU128" i="7"/>
  <c r="GU124" i="7"/>
  <c r="GU116" i="7"/>
  <c r="GU129" i="7"/>
  <c r="GU122" i="7"/>
  <c r="GU121" i="7"/>
  <c r="GU125" i="7"/>
  <c r="GU119" i="7"/>
  <c r="GU118" i="7"/>
  <c r="GU127" i="7"/>
  <c r="GU120" i="7"/>
  <c r="GU114" i="7"/>
  <c r="GU115" i="7"/>
  <c r="GU126" i="7"/>
  <c r="GU117" i="7"/>
  <c r="GT126" i="7"/>
  <c r="GT118" i="7"/>
  <c r="GT127" i="7"/>
  <c r="GT119" i="7"/>
  <c r="GT124" i="7"/>
  <c r="GT128" i="7"/>
  <c r="GT125" i="7"/>
  <c r="GT120" i="7"/>
  <c r="GT115" i="7"/>
  <c r="GT123" i="7"/>
  <c r="GT116" i="7"/>
  <c r="GT129" i="7"/>
  <c r="GT122" i="7"/>
  <c r="GT121" i="7"/>
  <c r="GT114" i="7"/>
  <c r="GT117" i="7"/>
  <c r="GV128" i="7"/>
  <c r="GV120" i="7"/>
  <c r="GV129" i="7"/>
  <c r="GV121" i="7"/>
  <c r="GV126" i="7"/>
  <c r="GV118" i="7"/>
  <c r="GV127" i="7"/>
  <c r="GV124" i="7"/>
  <c r="GV123" i="7"/>
  <c r="GV116" i="7"/>
  <c r="GV125" i="7"/>
  <c r="GV119" i="7"/>
  <c r="GV122" i="7"/>
  <c r="GV117" i="7"/>
  <c r="GV114" i="7"/>
  <c r="GV115" i="7"/>
  <c r="HC123" i="7"/>
  <c r="HC128" i="7"/>
  <c r="HC124" i="7"/>
  <c r="HC116" i="7"/>
  <c r="HC129" i="7"/>
  <c r="HC119" i="7"/>
  <c r="HC122" i="7"/>
  <c r="HC117" i="7"/>
  <c r="HC115" i="7"/>
  <c r="HC127" i="7"/>
  <c r="HC120" i="7"/>
  <c r="HC126" i="7"/>
  <c r="HC125" i="7"/>
  <c r="HC121" i="7"/>
  <c r="HC114" i="7"/>
  <c r="HC118" i="7"/>
  <c r="GX122" i="7"/>
  <c r="GX127" i="7"/>
  <c r="GX123" i="7"/>
  <c r="GX115" i="7"/>
  <c r="GX128" i="7"/>
  <c r="GX121" i="7"/>
  <c r="GX126" i="7"/>
  <c r="GX120" i="7"/>
  <c r="GX129" i="7"/>
  <c r="GX125" i="7"/>
  <c r="GX118" i="7"/>
  <c r="GX114" i="7"/>
  <c r="GX117" i="7"/>
  <c r="GX119" i="7"/>
  <c r="GX116" i="7"/>
  <c r="GX124" i="7"/>
  <c r="HC134" i="7"/>
  <c r="HC138" i="7"/>
  <c r="HC133" i="7"/>
  <c r="HC137" i="7"/>
  <c r="HC132" i="7"/>
  <c r="HC136" i="7"/>
  <c r="HC140" i="7"/>
  <c r="HC144" i="7"/>
  <c r="HC148" i="7"/>
  <c r="HC152" i="7"/>
  <c r="HC141" i="7"/>
  <c r="HC131" i="7"/>
  <c r="HC139" i="7"/>
  <c r="HC142" i="7"/>
  <c r="HC151" i="7"/>
  <c r="HC149" i="7"/>
  <c r="HC145" i="7"/>
  <c r="HC146" i="7"/>
  <c r="HC147" i="7"/>
  <c r="HC154" i="7"/>
  <c r="HC143" i="7"/>
  <c r="HC155" i="7"/>
  <c r="HC150" i="7"/>
  <c r="HC135" i="7"/>
  <c r="HC153" i="7"/>
  <c r="GX132" i="7"/>
  <c r="GX136" i="7"/>
  <c r="GX140" i="7"/>
  <c r="GX144" i="7"/>
  <c r="GX131" i="7"/>
  <c r="GX139" i="7"/>
  <c r="GX150" i="7"/>
  <c r="GX138" i="7"/>
  <c r="GX133" i="7"/>
  <c r="GX145" i="7"/>
  <c r="GX153" i="7"/>
  <c r="GX155" i="7"/>
  <c r="GX146" i="7"/>
  <c r="GX134" i="7"/>
  <c r="GX141" i="7"/>
  <c r="GX142" i="7"/>
  <c r="GX143" i="7"/>
  <c r="GX147" i="7"/>
  <c r="GX149" i="7"/>
  <c r="GX154" i="7"/>
  <c r="GX148" i="7"/>
  <c r="GX137" i="7"/>
  <c r="GX135" i="7"/>
  <c r="GX151" i="7"/>
  <c r="GX152" i="7"/>
  <c r="GZ133" i="7"/>
  <c r="GZ137" i="7"/>
  <c r="GZ141" i="7"/>
  <c r="GZ145" i="7"/>
  <c r="GZ132" i="7"/>
  <c r="GZ146" i="7"/>
  <c r="GZ131" i="7"/>
  <c r="GZ140" i="7"/>
  <c r="GZ134" i="7"/>
  <c r="GZ152" i="7"/>
  <c r="GZ143" i="7"/>
  <c r="GZ144" i="7"/>
  <c r="GZ147" i="7"/>
  <c r="GZ154" i="7"/>
  <c r="GZ135" i="7"/>
  <c r="GZ153" i="7"/>
  <c r="GZ138" i="7"/>
  <c r="GZ148" i="7"/>
  <c r="GZ142" i="7"/>
  <c r="GZ149" i="7"/>
  <c r="GZ139" i="7"/>
  <c r="GZ151" i="7"/>
  <c r="GZ155" i="7"/>
  <c r="GZ136" i="7"/>
  <c r="GZ150" i="7"/>
  <c r="GU139" i="7"/>
  <c r="GU147" i="7"/>
  <c r="GU155" i="7"/>
  <c r="GU143" i="7"/>
  <c r="GU154" i="7"/>
  <c r="GU145" i="7"/>
  <c r="GU140" i="7"/>
  <c r="GU151" i="7"/>
  <c r="GU146" i="7"/>
  <c r="GU137" i="7"/>
  <c r="GU148" i="7"/>
  <c r="GU150" i="7"/>
  <c r="GU136" i="7"/>
  <c r="GU142" i="7"/>
  <c r="GU152" i="7"/>
  <c r="GU138" i="7"/>
  <c r="GU153" i="7"/>
  <c r="GU144" i="7"/>
  <c r="GU149" i="7"/>
  <c r="GU141" i="7"/>
  <c r="GT136" i="7"/>
  <c r="GT144" i="7"/>
  <c r="GT152" i="7"/>
  <c r="GT145" i="7"/>
  <c r="GT147" i="7"/>
  <c r="GT138" i="7"/>
  <c r="GT149" i="7"/>
  <c r="GT142" i="7"/>
  <c r="GT153" i="7"/>
  <c r="GT133" i="7"/>
  <c r="GT135" i="7"/>
  <c r="GT137" i="7"/>
  <c r="GT148" i="7"/>
  <c r="GT139" i="7"/>
  <c r="GT141" i="7"/>
  <c r="GT150" i="7"/>
  <c r="GT140" i="7"/>
  <c r="GT155" i="7"/>
  <c r="GT146" i="7"/>
  <c r="GT151" i="7"/>
  <c r="GT132" i="7"/>
  <c r="GT143" i="7"/>
  <c r="GT154" i="7"/>
  <c r="GT134" i="7"/>
  <c r="GT131" i="7"/>
  <c r="HA133" i="7"/>
  <c r="HA137" i="7"/>
  <c r="HA141" i="7"/>
  <c r="HA132" i="7"/>
  <c r="HA136" i="7"/>
  <c r="HA131" i="7"/>
  <c r="HA135" i="7"/>
  <c r="HA139" i="7"/>
  <c r="HA143" i="7"/>
  <c r="HA147" i="7"/>
  <c r="HA151" i="7"/>
  <c r="HA145" i="7"/>
  <c r="HA149" i="7"/>
  <c r="HA138" i="7"/>
  <c r="HA148" i="7"/>
  <c r="HA142" i="7"/>
  <c r="HA153" i="7"/>
  <c r="HA140" i="7"/>
  <c r="HA144" i="7"/>
  <c r="HA150" i="7"/>
  <c r="HA152" i="7"/>
  <c r="HA154" i="7"/>
  <c r="HA134" i="7"/>
  <c r="HA155" i="7"/>
  <c r="HA146" i="7"/>
  <c r="GS141" i="7"/>
  <c r="GS149" i="7"/>
  <c r="GS138" i="7"/>
  <c r="GS147" i="7"/>
  <c r="GS136" i="7"/>
  <c r="GS140" i="7"/>
  <c r="GS151" i="7"/>
  <c r="GS144" i="7"/>
  <c r="GS146" i="7"/>
  <c r="GS155" i="7"/>
  <c r="GS131" i="7"/>
  <c r="GS139" i="7"/>
  <c r="GS150" i="7"/>
  <c r="GS143" i="7"/>
  <c r="GS152" i="7"/>
  <c r="GS154" i="7"/>
  <c r="GS132" i="7"/>
  <c r="GS134" i="7"/>
  <c r="GS145" i="7"/>
  <c r="GS135" i="7"/>
  <c r="GS142" i="7"/>
  <c r="GS148" i="7"/>
  <c r="GS153" i="7"/>
  <c r="GS133" i="7"/>
  <c r="GS137" i="7"/>
  <c r="GR138" i="7"/>
  <c r="GR146" i="7"/>
  <c r="GR154" i="7"/>
  <c r="GR132" i="7"/>
  <c r="GR136" i="7"/>
  <c r="GR140" i="7"/>
  <c r="GR149" i="7"/>
  <c r="GR151" i="7"/>
  <c r="GR142" i="7"/>
  <c r="GR133" i="7"/>
  <c r="GR135" i="7"/>
  <c r="GR153" i="7"/>
  <c r="GR137" i="7"/>
  <c r="GR148" i="7"/>
  <c r="GR141" i="7"/>
  <c r="GR143" i="7"/>
  <c r="GR152" i="7"/>
  <c r="GR134" i="7"/>
  <c r="GR145" i="7"/>
  <c r="GR150" i="7"/>
  <c r="GR155" i="7"/>
  <c r="GR147" i="7"/>
  <c r="GR131" i="7"/>
  <c r="GR139" i="7"/>
  <c r="GR144" i="7"/>
  <c r="HD131" i="7"/>
  <c r="HD135" i="7"/>
  <c r="HD139" i="7"/>
  <c r="HD143" i="7"/>
  <c r="HD134" i="7"/>
  <c r="HD148" i="7"/>
  <c r="HD133" i="7"/>
  <c r="HD136" i="7"/>
  <c r="HD140" i="7"/>
  <c r="HD147" i="7"/>
  <c r="HD155" i="7"/>
  <c r="HD132" i="7"/>
  <c r="HD141" i="7"/>
  <c r="HD142" i="7"/>
  <c r="HD144" i="7"/>
  <c r="HD153" i="7"/>
  <c r="HD154" i="7"/>
  <c r="HD137" i="7"/>
  <c r="HD150" i="7"/>
  <c r="HD151" i="7"/>
  <c r="HD145" i="7"/>
  <c r="HD146" i="7"/>
  <c r="HD138" i="7"/>
  <c r="HD149" i="7"/>
  <c r="HD152" i="7"/>
  <c r="GW131" i="7"/>
  <c r="GW135" i="7"/>
  <c r="GW139" i="7"/>
  <c r="GW134" i="7"/>
  <c r="GW138" i="7"/>
  <c r="GW133" i="7"/>
  <c r="GW137" i="7"/>
  <c r="GW141" i="7"/>
  <c r="GW145" i="7"/>
  <c r="GW149" i="7"/>
  <c r="GW153" i="7"/>
  <c r="GW143" i="7"/>
  <c r="GW147" i="7"/>
  <c r="GW136" i="7"/>
  <c r="GW146" i="7"/>
  <c r="GW140" i="7"/>
  <c r="GW152" i="7"/>
  <c r="GW148" i="7"/>
  <c r="GW150" i="7"/>
  <c r="GW155" i="7"/>
  <c r="GW132" i="7"/>
  <c r="GW144" i="7"/>
  <c r="GW151" i="7"/>
  <c r="GW154" i="7"/>
  <c r="GW142" i="7"/>
  <c r="HB134" i="7"/>
  <c r="HB138" i="7"/>
  <c r="HB142" i="7"/>
  <c r="HB133" i="7"/>
  <c r="HB152" i="7"/>
  <c r="HB132" i="7"/>
  <c r="HB135" i="7"/>
  <c r="HB154" i="7"/>
  <c r="HB131" i="7"/>
  <c r="HB149" i="7"/>
  <c r="HB151" i="7"/>
  <c r="HB143" i="7"/>
  <c r="HB147" i="7"/>
  <c r="HB136" i="7"/>
  <c r="HB139" i="7"/>
  <c r="HB153" i="7"/>
  <c r="HB141" i="7"/>
  <c r="HB140" i="7"/>
  <c r="HB150" i="7"/>
  <c r="HB137" i="7"/>
  <c r="HB146" i="7"/>
  <c r="HB144" i="7"/>
  <c r="HB155" i="7"/>
  <c r="HB148" i="7"/>
  <c r="HB145" i="7"/>
  <c r="GY132" i="7"/>
  <c r="GY136" i="7"/>
  <c r="GY140" i="7"/>
  <c r="GY131" i="7"/>
  <c r="GY135" i="7"/>
  <c r="GY139" i="7"/>
  <c r="GY134" i="7"/>
  <c r="GY138" i="7"/>
  <c r="GY142" i="7"/>
  <c r="GY146" i="7"/>
  <c r="GY150" i="7"/>
  <c r="GY144" i="7"/>
  <c r="GY137" i="7"/>
  <c r="GY141" i="7"/>
  <c r="GY149" i="7"/>
  <c r="GY145" i="7"/>
  <c r="GY148" i="7"/>
  <c r="GY151" i="7"/>
  <c r="GY153" i="7"/>
  <c r="GY155" i="7"/>
  <c r="GY143" i="7"/>
  <c r="GY152" i="7"/>
  <c r="GY133" i="7"/>
  <c r="GY147" i="7"/>
  <c r="GY154" i="7"/>
  <c r="GV131" i="7"/>
  <c r="GV135" i="7"/>
  <c r="GV139" i="7"/>
  <c r="GV143" i="7"/>
  <c r="GV138" i="7"/>
  <c r="GV151" i="7"/>
  <c r="GV137" i="7"/>
  <c r="GV132" i="7"/>
  <c r="GV144" i="7"/>
  <c r="GV150" i="7"/>
  <c r="GV155" i="7"/>
  <c r="GV145" i="7"/>
  <c r="GV148" i="7"/>
  <c r="GV133" i="7"/>
  <c r="GV136" i="7"/>
  <c r="GV142" i="7"/>
  <c r="GV152" i="7"/>
  <c r="GV140" i="7"/>
  <c r="GV154" i="7"/>
  <c r="GV147" i="7"/>
  <c r="GV153" i="7"/>
  <c r="GV134" i="7"/>
  <c r="GV149" i="7"/>
  <c r="GV141" i="7"/>
  <c r="GV146" i="7"/>
  <c r="GU132" i="7"/>
  <c r="GU131" i="7"/>
  <c r="GU134" i="7"/>
  <c r="GU133" i="7"/>
  <c r="GU135" i="7"/>
  <c r="PA182" i="7"/>
  <c r="CU175" i="7"/>
  <c r="PA175" i="7"/>
  <c r="EF169" i="7"/>
  <c r="PA169" i="7"/>
  <c r="CU181" i="7"/>
  <c r="EF178" i="7"/>
  <c r="EF182" i="7"/>
  <c r="MF169" i="7"/>
  <c r="MF168" i="7"/>
  <c r="MF188" i="7"/>
  <c r="MF186" i="7"/>
  <c r="CV186" i="7" s="1"/>
  <c r="MF183" i="7"/>
  <c r="PB183" i="7" s="1"/>
  <c r="MF191" i="7"/>
  <c r="MF131" i="7"/>
  <c r="MF174" i="7"/>
  <c r="CV174" i="7" s="1"/>
  <c r="MF187" i="7"/>
  <c r="PB187" i="7" s="1"/>
  <c r="MF190" i="7"/>
  <c r="MF181" i="7"/>
  <c r="PB181" i="7" s="1"/>
  <c r="MF175" i="7"/>
  <c r="MF167" i="7"/>
  <c r="MF189" i="7"/>
  <c r="PB189" i="7" s="1"/>
  <c r="MF170" i="7"/>
  <c r="MF171" i="7"/>
  <c r="PB171" i="7" s="1"/>
  <c r="MF182" i="7"/>
  <c r="MF179" i="7"/>
  <c r="CV179" i="7" s="1"/>
  <c r="MF180" i="7"/>
  <c r="EG180" i="7" s="1"/>
  <c r="MF184" i="7"/>
  <c r="PB184" i="7" s="1"/>
  <c r="MF173" i="7"/>
  <c r="MF185" i="7"/>
  <c r="PB185" i="7" s="1"/>
  <c r="MF178" i="7"/>
  <c r="MF177" i="7"/>
  <c r="CV177" i="7" s="1"/>
  <c r="MF172" i="7"/>
  <c r="CV172" i="7" s="1"/>
  <c r="MF176" i="7"/>
  <c r="EF174" i="7"/>
  <c r="CU174" i="7"/>
  <c r="PA174" i="7"/>
  <c r="EF172" i="7"/>
  <c r="PA172" i="7"/>
  <c r="CU172" i="7"/>
  <c r="PA176" i="7"/>
  <c r="EF176" i="7"/>
  <c r="CU176" i="7"/>
  <c r="PA173" i="7"/>
  <c r="CU180" i="7"/>
  <c r="EF180" i="7"/>
  <c r="CU178" i="7"/>
  <c r="EF171" i="7"/>
  <c r="PA171" i="7"/>
  <c r="CU179" i="7"/>
  <c r="CU177" i="7"/>
  <c r="EF177" i="7"/>
  <c r="PA177" i="7"/>
  <c r="PA180" i="7"/>
  <c r="CU173" i="7"/>
  <c r="PA170" i="7"/>
  <c r="EF170" i="7"/>
  <c r="EF179" i="7"/>
  <c r="EF181" i="7"/>
  <c r="PA181" i="7"/>
  <c r="PA147" i="7"/>
  <c r="EF147" i="7"/>
  <c r="PA136" i="7"/>
  <c r="CU145" i="7"/>
  <c r="CU134" i="7"/>
  <c r="PA142" i="7"/>
  <c r="ME203" i="7"/>
  <c r="QL97" i="7" s="1"/>
  <c r="CU141" i="7"/>
  <c r="PA141" i="7"/>
  <c r="EF141" i="7"/>
  <c r="CU133" i="7"/>
  <c r="EF133" i="7"/>
  <c r="PA133" i="7"/>
  <c r="OZ203" i="7"/>
  <c r="QK101" i="7" s="1"/>
  <c r="EF140" i="7"/>
  <c r="CU140" i="7"/>
  <c r="PA140" i="7"/>
  <c r="EF143" i="7"/>
  <c r="CU146" i="7"/>
  <c r="PA135" i="7"/>
  <c r="PA145" i="7"/>
  <c r="PA137" i="7"/>
  <c r="HE109" i="7"/>
  <c r="HE110" i="7"/>
  <c r="IR109" i="7"/>
  <c r="FR110" i="7"/>
  <c r="FR109" i="7"/>
  <c r="IR110" i="7"/>
  <c r="EE203" i="7"/>
  <c r="QK96" i="7" s="1"/>
  <c r="PA138" i="7"/>
  <c r="CU138" i="7"/>
  <c r="EF146" i="7"/>
  <c r="PA139" i="7"/>
  <c r="EF144" i="7"/>
  <c r="CU136" i="7"/>
  <c r="EF134" i="7"/>
  <c r="CU135" i="7"/>
  <c r="PA143" i="7"/>
  <c r="CU143" i="7"/>
  <c r="MF120" i="7"/>
  <c r="MF116" i="7"/>
  <c r="MF114" i="7"/>
  <c r="MF115" i="7"/>
  <c r="MF123" i="7"/>
  <c r="MF122" i="7"/>
  <c r="MF121" i="7"/>
  <c r="MF118" i="7"/>
  <c r="MF119" i="7"/>
  <c r="MF117" i="7"/>
  <c r="MF124" i="7"/>
  <c r="MF125" i="7"/>
  <c r="MF126" i="7"/>
  <c r="MF127" i="7"/>
  <c r="MF128" i="7"/>
  <c r="MF129" i="7"/>
  <c r="MF132" i="7"/>
  <c r="MF133" i="7"/>
  <c r="MF134" i="7"/>
  <c r="PB134" i="7" s="1"/>
  <c r="MF135" i="7"/>
  <c r="CV135" i="7" s="1"/>
  <c r="MF136" i="7"/>
  <c r="CV136" i="7" s="1"/>
  <c r="MF137" i="7"/>
  <c r="MF138" i="7"/>
  <c r="PB138" i="7" s="1"/>
  <c r="MF139" i="7"/>
  <c r="PB139" i="7" s="1"/>
  <c r="MF140" i="7"/>
  <c r="MF141" i="7"/>
  <c r="EG141" i="7" s="1"/>
  <c r="MF142" i="7"/>
  <c r="MF143" i="7"/>
  <c r="EG143" i="7" s="1"/>
  <c r="MF144" i="7"/>
  <c r="MF145" i="7"/>
  <c r="PB145" i="7" s="1"/>
  <c r="MF146" i="7"/>
  <c r="PB146" i="7" s="1"/>
  <c r="MF147" i="7"/>
  <c r="PB147" i="7" s="1"/>
  <c r="MF148" i="7"/>
  <c r="CV148" i="7" s="1"/>
  <c r="MF149" i="7"/>
  <c r="CV149" i="7" s="1"/>
  <c r="MF150" i="7"/>
  <c r="MF151" i="7"/>
  <c r="MF152" i="7"/>
  <c r="PB152" i="7" s="1"/>
  <c r="MF153" i="7"/>
  <c r="MF154" i="7"/>
  <c r="MF155" i="7"/>
  <c r="CT203" i="7"/>
  <c r="QK95" i="7" s="1"/>
  <c r="PA144" i="7"/>
  <c r="EF137" i="7"/>
  <c r="EF139" i="7"/>
  <c r="CU142" i="7"/>
  <c r="CU44" i="7"/>
  <c r="CU47" i="7"/>
  <c r="CU43" i="7"/>
  <c r="CU48" i="7"/>
  <c r="CU52" i="7"/>
  <c r="CU50" i="7"/>
  <c r="CU54" i="7"/>
  <c r="CU49" i="7"/>
  <c r="CU46" i="7"/>
  <c r="EF53" i="7"/>
  <c r="EF48" i="7"/>
  <c r="EF50" i="7"/>
  <c r="EF42" i="7"/>
  <c r="EF54" i="7"/>
  <c r="EF41" i="7"/>
  <c r="EF47" i="7"/>
  <c r="EF52" i="7"/>
  <c r="EF51" i="7"/>
  <c r="EF46" i="7"/>
  <c r="EF43" i="7"/>
  <c r="EF45" i="7"/>
  <c r="EF49" i="7"/>
  <c r="EF26" i="7"/>
  <c r="EF32" i="7"/>
  <c r="EF27" i="7"/>
  <c r="EF30" i="7"/>
  <c r="EF33" i="7"/>
  <c r="EF37" i="7"/>
  <c r="PA28" i="7"/>
  <c r="EF28" i="7"/>
  <c r="EF31" i="7"/>
  <c r="EF29" i="7"/>
  <c r="PA27" i="7"/>
  <c r="PA38" i="7"/>
  <c r="PA40" i="7"/>
  <c r="PA48" i="7"/>
  <c r="PA41" i="7"/>
  <c r="PA37" i="7"/>
  <c r="PA31" i="7"/>
  <c r="PA36" i="7"/>
  <c r="PA49" i="7"/>
  <c r="PA47" i="7"/>
  <c r="PA42" i="7"/>
  <c r="PA44" i="7"/>
  <c r="PA54" i="7"/>
  <c r="PA32" i="7"/>
  <c r="PA30" i="7"/>
  <c r="PA33" i="7"/>
  <c r="PA46" i="7"/>
  <c r="PA43" i="7"/>
  <c r="PA35" i="7"/>
  <c r="PA39" i="7"/>
  <c r="PA34" i="7"/>
  <c r="PA52" i="7"/>
  <c r="PA51" i="7"/>
  <c r="PA50" i="7"/>
  <c r="PA45" i="7"/>
  <c r="PA53" i="7"/>
  <c r="MF33" i="7"/>
  <c r="EG33" i="7" s="1"/>
  <c r="MF37" i="7"/>
  <c r="MF26" i="7"/>
  <c r="MF58" i="7"/>
  <c r="MF62" i="7"/>
  <c r="MF41" i="7"/>
  <c r="MF31" i="7"/>
  <c r="MF39" i="7"/>
  <c r="MF30" i="7"/>
  <c r="MF34" i="7"/>
  <c r="MF38" i="7"/>
  <c r="MF23" i="7"/>
  <c r="MF35" i="7"/>
  <c r="MF59" i="7"/>
  <c r="MF27" i="7"/>
  <c r="PB27" i="7" s="1"/>
  <c r="MF63" i="7"/>
  <c r="MF29" i="7"/>
  <c r="MF40" i="7"/>
  <c r="MF32" i="7"/>
  <c r="MF61" i="7"/>
  <c r="MF24" i="7"/>
  <c r="MF36" i="7"/>
  <c r="MF56" i="7"/>
  <c r="PB56" i="7" s="1"/>
  <c r="MF28" i="7"/>
  <c r="MF60" i="7"/>
  <c r="MF25" i="7"/>
  <c r="MF57" i="7"/>
  <c r="MF44" i="7"/>
  <c r="MF55" i="7"/>
  <c r="CV55" i="7" s="1"/>
  <c r="MF42" i="7"/>
  <c r="CV42" i="7" s="1"/>
  <c r="MF49" i="7"/>
  <c r="CV49" i="7" s="1"/>
  <c r="MF46" i="7"/>
  <c r="CV46" i="7" s="1"/>
  <c r="MF51" i="7"/>
  <c r="MF50" i="7"/>
  <c r="MF47" i="7"/>
  <c r="EG47" i="7" s="1"/>
  <c r="MF48" i="7"/>
  <c r="CV48" i="7" s="1"/>
  <c r="MF52" i="7"/>
  <c r="CV52" i="7" s="1"/>
  <c r="MF53" i="7"/>
  <c r="MF45" i="7"/>
  <c r="MF43" i="7"/>
  <c r="CV43" i="7" s="1"/>
  <c r="MF54" i="7"/>
  <c r="CV54" i="7" s="1"/>
  <c r="MG22" i="7"/>
  <c r="KE23" i="7"/>
  <c r="KE24" i="7"/>
  <c r="KE25" i="7"/>
  <c r="KE26" i="7"/>
  <c r="KE27" i="7"/>
  <c r="KE28" i="7"/>
  <c r="KE29" i="7"/>
  <c r="KE30" i="7"/>
  <c r="KE31" i="7"/>
  <c r="KE32" i="7"/>
  <c r="KE33" i="7"/>
  <c r="KE34" i="7"/>
  <c r="KE35" i="7"/>
  <c r="KE36" i="7"/>
  <c r="KE37" i="7"/>
  <c r="KE38" i="7"/>
  <c r="KE39" i="7"/>
  <c r="KE40" i="7"/>
  <c r="KE41" i="7"/>
  <c r="KE42" i="7"/>
  <c r="KE43" i="7"/>
  <c r="KE44" i="7"/>
  <c r="KE45" i="7"/>
  <c r="KE46" i="7"/>
  <c r="KE47" i="7"/>
  <c r="KE48" i="7"/>
  <c r="KE50" i="7"/>
  <c r="KE49" i="7"/>
  <c r="KE56" i="7"/>
  <c r="KE57" i="7"/>
  <c r="KE58" i="7"/>
  <c r="KE59" i="7"/>
  <c r="KE60" i="7"/>
  <c r="KE61" i="7"/>
  <c r="KE62" i="7"/>
  <c r="KE63" i="7"/>
  <c r="KE55" i="7"/>
  <c r="KE53" i="7"/>
  <c r="KE52" i="7"/>
  <c r="KE51" i="7"/>
  <c r="KE54" i="7"/>
  <c r="GE19" i="4"/>
  <c r="EM7" i="4"/>
  <c r="MH113" i="7" s="1"/>
  <c r="OL71" i="7" l="1"/>
  <c r="OM71" i="7"/>
  <c r="PF71" i="7"/>
  <c r="PC71" i="7"/>
  <c r="KB71" i="7"/>
  <c r="OQ71" i="7"/>
  <c r="PP71" i="7"/>
  <c r="JR71" i="7"/>
  <c r="CK71" i="7"/>
  <c r="W71" i="7"/>
  <c r="KI71" i="7"/>
  <c r="CZ71" i="7"/>
  <c r="AL71" i="7"/>
  <c r="LD71" i="7"/>
  <c r="DX71" i="7"/>
  <c r="BB71" i="7"/>
  <c r="LN71" i="7"/>
  <c r="EE71" i="7"/>
  <c r="BI71" i="7"/>
  <c r="ON71" i="7"/>
  <c r="EL71" i="7"/>
  <c r="BP71" i="7"/>
  <c r="PB71" i="7"/>
  <c r="EK71" i="7"/>
  <c r="BO71" i="7"/>
  <c r="OX71" i="7"/>
  <c r="JS71" i="7"/>
  <c r="CL71" i="7"/>
  <c r="JT71" i="7"/>
  <c r="BV71" i="7"/>
  <c r="BF71" i="7"/>
  <c r="DC71" i="7"/>
  <c r="PV71" i="7"/>
  <c r="OU71" i="7"/>
  <c r="PQ71" i="7"/>
  <c r="MC71" i="7"/>
  <c r="OV71" i="7"/>
  <c r="EP71" i="7"/>
  <c r="CB71" i="7"/>
  <c r="O71" i="7"/>
  <c r="JY71" i="7"/>
  <c r="CR71" i="7"/>
  <c r="AD71" i="7"/>
  <c r="KS71" i="7"/>
  <c r="DG71" i="7"/>
  <c r="AK71" i="7"/>
  <c r="LC71" i="7"/>
  <c r="DW71" i="7"/>
  <c r="BA71" i="7"/>
  <c r="LW71" i="7"/>
  <c r="ED71" i="7"/>
  <c r="BH71" i="7"/>
  <c r="LV71" i="7"/>
  <c r="EC71" i="7"/>
  <c r="BG71" i="7"/>
  <c r="OI71" i="7"/>
  <c r="EQ71" i="7"/>
  <c r="CC71" i="7"/>
  <c r="ER71" i="7"/>
  <c r="X71" i="7"/>
  <c r="P71" i="7"/>
  <c r="KM71" i="7"/>
  <c r="PM71" i="7"/>
  <c r="LY71" i="7"/>
  <c r="PI71" i="7"/>
  <c r="LU71" i="7"/>
  <c r="MB71" i="7"/>
  <c r="EH71" i="7"/>
  <c r="BT71" i="7"/>
  <c r="PL71" i="7"/>
  <c r="JQ71" i="7"/>
  <c r="CJ71" i="7"/>
  <c r="V71" i="7"/>
  <c r="KH71" i="7"/>
  <c r="CY71" i="7"/>
  <c r="AC71" i="7"/>
  <c r="KQ71" i="7"/>
  <c r="DF71" i="7"/>
  <c r="AR71" i="7"/>
  <c r="LL71" i="7"/>
  <c r="DV71" i="7"/>
  <c r="AZ71" i="7"/>
  <c r="LK71" i="7"/>
  <c r="DU71" i="7"/>
  <c r="AY71" i="7"/>
  <c r="MD71" i="7"/>
  <c r="EI71" i="7"/>
  <c r="BU71" i="7"/>
  <c r="CM71" i="7"/>
  <c r="OZ71" i="7"/>
  <c r="DK71" i="7"/>
  <c r="PE71" i="7"/>
  <c r="LQ71" i="7"/>
  <c r="PA71" i="7"/>
  <c r="LM71" i="7"/>
  <c r="LR71" i="7"/>
  <c r="DZ71" i="7"/>
  <c r="BL71" i="7"/>
  <c r="OT71" i="7"/>
  <c r="EO71" i="7"/>
  <c r="CA71" i="7"/>
  <c r="N71" i="7"/>
  <c r="JX71" i="7"/>
  <c r="CQ71" i="7"/>
  <c r="U71" i="7"/>
  <c r="KG71" i="7"/>
  <c r="CX71" i="7"/>
  <c r="AJ71" i="7"/>
  <c r="LB71" i="7"/>
  <c r="DE71" i="7"/>
  <c r="AQ71" i="7"/>
  <c r="KZ71" i="7"/>
  <c r="DD71" i="7"/>
  <c r="AP71" i="7"/>
  <c r="LS71" i="7"/>
  <c r="EA71" i="7"/>
  <c r="BM71" i="7"/>
  <c r="AG71" i="7"/>
  <c r="LT71" i="7"/>
  <c r="AX71" i="7"/>
  <c r="OW71" i="7"/>
  <c r="LI71" i="7"/>
  <c r="OS71" i="7"/>
  <c r="LE71" i="7"/>
  <c r="LG71" i="7"/>
  <c r="DR71" i="7"/>
  <c r="BD71" i="7"/>
  <c r="MA71" i="7"/>
  <c r="EG71" i="7"/>
  <c r="BS71" i="7"/>
  <c r="PJ71" i="7"/>
  <c r="JP71" i="7"/>
  <c r="CI71" i="7"/>
  <c r="M71" i="7"/>
  <c r="JW71" i="7"/>
  <c r="CP71" i="7"/>
  <c r="AB71" i="7"/>
  <c r="KP71" i="7"/>
  <c r="CW71" i="7"/>
  <c r="AI71" i="7"/>
  <c r="KO71" i="7"/>
  <c r="CV71" i="7"/>
  <c r="AH71" i="7"/>
  <c r="LH71" i="7"/>
  <c r="DS71" i="7"/>
  <c r="BE71" i="7"/>
  <c r="EJ71" i="7"/>
  <c r="DT71" i="7"/>
  <c r="NA71" i="7"/>
  <c r="OO71" i="7"/>
  <c r="LA71" i="7"/>
  <c r="PO71" i="7"/>
  <c r="KV71" i="7"/>
  <c r="KU71" i="7"/>
  <c r="DI71" i="7"/>
  <c r="AV71" i="7"/>
  <c r="LP71" i="7"/>
  <c r="DY71" i="7"/>
  <c r="BK71" i="7"/>
  <c r="OR71" i="7"/>
  <c r="EV71" i="7"/>
  <c r="BZ71" i="7"/>
  <c r="PH71" i="7"/>
  <c r="JO71" i="7"/>
  <c r="CH71" i="7"/>
  <c r="T71" i="7"/>
  <c r="KE71" i="7"/>
  <c r="CO71" i="7"/>
  <c r="AA71" i="7"/>
  <c r="KD71" i="7"/>
  <c r="CN71" i="7"/>
  <c r="Z71" i="7"/>
  <c r="KW71" i="7"/>
  <c r="DJ71" i="7"/>
  <c r="AW71" i="7"/>
  <c r="Y71" i="7"/>
  <c r="BN71" i="7"/>
  <c r="KC71" i="7"/>
  <c r="E72" i="7"/>
  <c r="KR71" i="7"/>
  <c r="PG71" i="7"/>
  <c r="KN71" i="7"/>
  <c r="KK71" i="7"/>
  <c r="DA71" i="7"/>
  <c r="AM71" i="7"/>
  <c r="LF71" i="7"/>
  <c r="DQ71" i="7"/>
  <c r="BC71" i="7"/>
  <c r="LZ71" i="7"/>
  <c r="EN71" i="7"/>
  <c r="BR71" i="7"/>
  <c r="OP71" i="7"/>
  <c r="EU71" i="7"/>
  <c r="BY71" i="7"/>
  <c r="L71" i="7"/>
  <c r="JV71" i="7"/>
  <c r="CG71" i="7"/>
  <c r="S71" i="7"/>
  <c r="JU71" i="7"/>
  <c r="CF71" i="7"/>
  <c r="R71" i="7"/>
  <c r="KL71" i="7"/>
  <c r="DB71" i="7"/>
  <c r="AN71" i="7"/>
  <c r="ME71" i="7"/>
  <c r="Q71" i="7"/>
  <c r="CU71" i="7"/>
  <c r="PN71" i="7"/>
  <c r="PK71" i="7"/>
  <c r="KJ71" i="7"/>
  <c r="OY71" i="7"/>
  <c r="KF71" i="7"/>
  <c r="JZ71" i="7"/>
  <c r="CS71" i="7"/>
  <c r="AE71" i="7"/>
  <c r="KT71" i="7"/>
  <c r="DH71" i="7"/>
  <c r="AU71" i="7"/>
  <c r="LO71" i="7"/>
  <c r="EF71" i="7"/>
  <c r="BJ71" i="7"/>
  <c r="LX71" i="7"/>
  <c r="EM71" i="7"/>
  <c r="BQ71" i="7"/>
  <c r="PD71" i="7"/>
  <c r="ET71" i="7"/>
  <c r="BX71" i="7"/>
  <c r="K71" i="7"/>
  <c r="ES71" i="7"/>
  <c r="BW71" i="7"/>
  <c r="J71" i="7"/>
  <c r="KA71" i="7"/>
  <c r="CT71" i="7"/>
  <c r="AF71" i="7"/>
  <c r="EB71" i="7"/>
  <c r="LJ71" i="7"/>
  <c r="AO71" i="7"/>
  <c r="HE192" i="7"/>
  <c r="HE193" i="7"/>
  <c r="HE194" i="7"/>
  <c r="HE195" i="7"/>
  <c r="HE196" i="7"/>
  <c r="HE197" i="7"/>
  <c r="HE198" i="7"/>
  <c r="HE199" i="7"/>
  <c r="HE200" i="7"/>
  <c r="HE201" i="7"/>
  <c r="IR192" i="7"/>
  <c r="IR193" i="7"/>
  <c r="IR194" i="7"/>
  <c r="IR195" i="7"/>
  <c r="IR196" i="7"/>
  <c r="IR197" i="7"/>
  <c r="IR198" i="7"/>
  <c r="IR199" i="7"/>
  <c r="IR200" i="7"/>
  <c r="IR201" i="7"/>
  <c r="FR192" i="7"/>
  <c r="FR193" i="7"/>
  <c r="FR194" i="7"/>
  <c r="FR195" i="7"/>
  <c r="FR196" i="7"/>
  <c r="FR197" i="7"/>
  <c r="FR198" i="7"/>
  <c r="FR199" i="7"/>
  <c r="FR200" i="7"/>
  <c r="FR201" i="7"/>
  <c r="MG192" i="7"/>
  <c r="MG193" i="7"/>
  <c r="MG194" i="7"/>
  <c r="MG195" i="7"/>
  <c r="MG196" i="7"/>
  <c r="MG197" i="7"/>
  <c r="MG198" i="7"/>
  <c r="MG199" i="7"/>
  <c r="MG200" i="7"/>
  <c r="MG201" i="7"/>
  <c r="FR156" i="7"/>
  <c r="FR157" i="7"/>
  <c r="FR158" i="7"/>
  <c r="FR159" i="7"/>
  <c r="FR160" i="7"/>
  <c r="FR161" i="7"/>
  <c r="FR162" i="7"/>
  <c r="FR163" i="7"/>
  <c r="FR164" i="7"/>
  <c r="FR165" i="7"/>
  <c r="MG156" i="7"/>
  <c r="MG157" i="7"/>
  <c r="MG158" i="7"/>
  <c r="MG159" i="7"/>
  <c r="MG160" i="7"/>
  <c r="MG161" i="7"/>
  <c r="MG162" i="7"/>
  <c r="MG163" i="7"/>
  <c r="MG164" i="7"/>
  <c r="MG165" i="7"/>
  <c r="HE156" i="7"/>
  <c r="HE157" i="7"/>
  <c r="HE158" i="7"/>
  <c r="HE159" i="7"/>
  <c r="HE160" i="7"/>
  <c r="HE161" i="7"/>
  <c r="HE162" i="7"/>
  <c r="HE163" i="7"/>
  <c r="HE164" i="7"/>
  <c r="HE165" i="7"/>
  <c r="IR156" i="7"/>
  <c r="IR157" i="7"/>
  <c r="IR158" i="7"/>
  <c r="IR159" i="7"/>
  <c r="IR160" i="7"/>
  <c r="IR161" i="7"/>
  <c r="IR162" i="7"/>
  <c r="IR163" i="7"/>
  <c r="IR164" i="7"/>
  <c r="IR165" i="7"/>
  <c r="PB154" i="7"/>
  <c r="PB148" i="7"/>
  <c r="EG152" i="7"/>
  <c r="CV150" i="7"/>
  <c r="PB190" i="7"/>
  <c r="EG190" i="7"/>
  <c r="PB150" i="7"/>
  <c r="EG186" i="7"/>
  <c r="EG150" i="7"/>
  <c r="EG154" i="7"/>
  <c r="CV152" i="7"/>
  <c r="CV190" i="7"/>
  <c r="CW190" i="7"/>
  <c r="CV188" i="7"/>
  <c r="EG148" i="7"/>
  <c r="CV154" i="7"/>
  <c r="EG184" i="7"/>
  <c r="EG188" i="7"/>
  <c r="PB188" i="7"/>
  <c r="EH190" i="7"/>
  <c r="PB186" i="7"/>
  <c r="EG151" i="7"/>
  <c r="PB155" i="7"/>
  <c r="EG153" i="7"/>
  <c r="PB153" i="7"/>
  <c r="CV189" i="7"/>
  <c r="EG191" i="7"/>
  <c r="EG149" i="7"/>
  <c r="CV155" i="7"/>
  <c r="PB149" i="7"/>
  <c r="PB191" i="7"/>
  <c r="CV153" i="7"/>
  <c r="EG155" i="7"/>
  <c r="EG187" i="7"/>
  <c r="CV187" i="7"/>
  <c r="EG189" i="7"/>
  <c r="EG185" i="7"/>
  <c r="CV151" i="7"/>
  <c r="CV191" i="7"/>
  <c r="CV185" i="7"/>
  <c r="PC155" i="7"/>
  <c r="MG64" i="7"/>
  <c r="MG65" i="7"/>
  <c r="MG66" i="7"/>
  <c r="MG67" i="7"/>
  <c r="MG68" i="7"/>
  <c r="MG69" i="7"/>
  <c r="MG70" i="7"/>
  <c r="MG71" i="7"/>
  <c r="MG72" i="7"/>
  <c r="FR116" i="7"/>
  <c r="FR118" i="7"/>
  <c r="FR126" i="7"/>
  <c r="FR134" i="7"/>
  <c r="FR117" i="7"/>
  <c r="FR124" i="7"/>
  <c r="FR129" i="7"/>
  <c r="FR119" i="7"/>
  <c r="FR120" i="7"/>
  <c r="FR121" i="7"/>
  <c r="FR114" i="7"/>
  <c r="FR131" i="7"/>
  <c r="FR136" i="7"/>
  <c r="FR140" i="7"/>
  <c r="FR148" i="7"/>
  <c r="FR127" i="7"/>
  <c r="FR146" i="7"/>
  <c r="FR142" i="7"/>
  <c r="FR123" i="7"/>
  <c r="FR128" i="7"/>
  <c r="FR138" i="7"/>
  <c r="FR143" i="7"/>
  <c r="FR145" i="7"/>
  <c r="FR115" i="7"/>
  <c r="FR133" i="7"/>
  <c r="FR137" i="7"/>
  <c r="FR147" i="7"/>
  <c r="FR141" i="7"/>
  <c r="FR149" i="7"/>
  <c r="FR154" i="7"/>
  <c r="FR122" i="7"/>
  <c r="FR151" i="7"/>
  <c r="FR152" i="7"/>
  <c r="FR155" i="7"/>
  <c r="FR173" i="7"/>
  <c r="FR135" i="7"/>
  <c r="FR125" i="7"/>
  <c r="FR172" i="7"/>
  <c r="FR177" i="7"/>
  <c r="FR185" i="7"/>
  <c r="FR179" i="7"/>
  <c r="FR139" i="7"/>
  <c r="FR153" i="7"/>
  <c r="FR170" i="7"/>
  <c r="FR182" i="7"/>
  <c r="FR183" i="7"/>
  <c r="FR184" i="7"/>
  <c r="FR186" i="7"/>
  <c r="FR144" i="7"/>
  <c r="FR150" i="7"/>
  <c r="FR167" i="7"/>
  <c r="FR171" i="7"/>
  <c r="FR187" i="7"/>
  <c r="FR132" i="7"/>
  <c r="FR176" i="7"/>
  <c r="FR191" i="7"/>
  <c r="FR180" i="7"/>
  <c r="FR189" i="7"/>
  <c r="FR169" i="7"/>
  <c r="FR181" i="7"/>
  <c r="FR190" i="7"/>
  <c r="FR168" i="7"/>
  <c r="FR174" i="7"/>
  <c r="FR178" i="7"/>
  <c r="FR188" i="7"/>
  <c r="FR175" i="7"/>
  <c r="IR114" i="7"/>
  <c r="IR118" i="7"/>
  <c r="IR122" i="7"/>
  <c r="IR126" i="7"/>
  <c r="IR116" i="7"/>
  <c r="IR120" i="7"/>
  <c r="IR124" i="7"/>
  <c r="IR128" i="7"/>
  <c r="IR132" i="7"/>
  <c r="IR136" i="7"/>
  <c r="IR117" i="7"/>
  <c r="IR125" i="7"/>
  <c r="IR135" i="7"/>
  <c r="IR139" i="7"/>
  <c r="IR143" i="7"/>
  <c r="IR134" i="7"/>
  <c r="IR138" i="7"/>
  <c r="IR142" i="7"/>
  <c r="IR115" i="7"/>
  <c r="IR131" i="7"/>
  <c r="IR133" i="7"/>
  <c r="IR148" i="7"/>
  <c r="IR155" i="7"/>
  <c r="IR129" i="7"/>
  <c r="IR137" i="7"/>
  <c r="IR152" i="7"/>
  <c r="IR144" i="7"/>
  <c r="IR145" i="7"/>
  <c r="IR121" i="7"/>
  <c r="IR141" i="7"/>
  <c r="IR150" i="7"/>
  <c r="IR167" i="7"/>
  <c r="IR171" i="7"/>
  <c r="IR175" i="7"/>
  <c r="IR127" i="7"/>
  <c r="IR169" i="7"/>
  <c r="IR123" i="7"/>
  <c r="IR153" i="7"/>
  <c r="IR173" i="7"/>
  <c r="IR147" i="7"/>
  <c r="IR170" i="7"/>
  <c r="IR179" i="7"/>
  <c r="IR183" i="7"/>
  <c r="IR187" i="7"/>
  <c r="IR191" i="7"/>
  <c r="IR119" i="7"/>
  <c r="IR140" i="7"/>
  <c r="IR146" i="7"/>
  <c r="IR168" i="7"/>
  <c r="IR174" i="7"/>
  <c r="IR190" i="7"/>
  <c r="IR154" i="7"/>
  <c r="IR177" i="7"/>
  <c r="IR181" i="7"/>
  <c r="IR151" i="7"/>
  <c r="IR178" i="7"/>
  <c r="IR149" i="7"/>
  <c r="IR182" i="7"/>
  <c r="IR184" i="7"/>
  <c r="IR188" i="7"/>
  <c r="IR180" i="7"/>
  <c r="IR176" i="7"/>
  <c r="IR172" i="7"/>
  <c r="IR186" i="7"/>
  <c r="IR189" i="7"/>
  <c r="IR185" i="7"/>
  <c r="HE190" i="7"/>
  <c r="HE181" i="7"/>
  <c r="HE191" i="7"/>
  <c r="HE185" i="7"/>
  <c r="HE187" i="7"/>
  <c r="HE180" i="7"/>
  <c r="HE188" i="7"/>
  <c r="HE182" i="7"/>
  <c r="HE174" i="7"/>
  <c r="HE186" i="7"/>
  <c r="HE172" i="7"/>
  <c r="HE178" i="7"/>
  <c r="HE168" i="7"/>
  <c r="HE179" i="7"/>
  <c r="HE175" i="7"/>
  <c r="HE169" i="7"/>
  <c r="HE183" i="7"/>
  <c r="HE176" i="7"/>
  <c r="HE170" i="7"/>
  <c r="HE173" i="7"/>
  <c r="HE184" i="7"/>
  <c r="HE167" i="7"/>
  <c r="HE171" i="7"/>
  <c r="HE189" i="7"/>
  <c r="HE177" i="7"/>
  <c r="EG174" i="7"/>
  <c r="HE125" i="7"/>
  <c r="HE117" i="7"/>
  <c r="HE126" i="7"/>
  <c r="HE118" i="7"/>
  <c r="HE122" i="7"/>
  <c r="HE114" i="7"/>
  <c r="HE128" i="7"/>
  <c r="HE120" i="7"/>
  <c r="HE123" i="7"/>
  <c r="HE116" i="7"/>
  <c r="HE124" i="7"/>
  <c r="HE119" i="7"/>
  <c r="HE129" i="7"/>
  <c r="HE127" i="7"/>
  <c r="HE121" i="7"/>
  <c r="HE115" i="7"/>
  <c r="HE131" i="7"/>
  <c r="HE135" i="7"/>
  <c r="HE139" i="7"/>
  <c r="HE134" i="7"/>
  <c r="HE138" i="7"/>
  <c r="HE133" i="7"/>
  <c r="HE137" i="7"/>
  <c r="HE141" i="7"/>
  <c r="HE145" i="7"/>
  <c r="HE149" i="7"/>
  <c r="HE153" i="7"/>
  <c r="HE142" i="7"/>
  <c r="HE151" i="7"/>
  <c r="HE132" i="7"/>
  <c r="HE143" i="7"/>
  <c r="HE150" i="7"/>
  <c r="HE146" i="7"/>
  <c r="HE140" i="7"/>
  <c r="HE147" i="7"/>
  <c r="HE148" i="7"/>
  <c r="HE155" i="7"/>
  <c r="HE136" i="7"/>
  <c r="HE144" i="7"/>
  <c r="HE152" i="7"/>
  <c r="HE154" i="7"/>
  <c r="EG172" i="7"/>
  <c r="PB177" i="7"/>
  <c r="EG177" i="7"/>
  <c r="PB172" i="7"/>
  <c r="CV180" i="7"/>
  <c r="CV183" i="7"/>
  <c r="EG182" i="7"/>
  <c r="PB182" i="7"/>
  <c r="CV182" i="7"/>
  <c r="EG178" i="7"/>
  <c r="PB178" i="7"/>
  <c r="CV178" i="7"/>
  <c r="EG176" i="7"/>
  <c r="CV176" i="7"/>
  <c r="PB176" i="7"/>
  <c r="EG170" i="7"/>
  <c r="PB170" i="7"/>
  <c r="CV170" i="7"/>
  <c r="EG181" i="7"/>
  <c r="CV181" i="7"/>
  <c r="PB173" i="7"/>
  <c r="EG173" i="7"/>
  <c r="CV173" i="7"/>
  <c r="EG171" i="7"/>
  <c r="PB174" i="7"/>
  <c r="EG183" i="7"/>
  <c r="CV171" i="7"/>
  <c r="MG189" i="7"/>
  <c r="PC189" i="7" s="1"/>
  <c r="MG177" i="7"/>
  <c r="MG188" i="7"/>
  <c r="EH188" i="7" s="1"/>
  <c r="MG174" i="7"/>
  <c r="PC174" i="7" s="1"/>
  <c r="MG182" i="7"/>
  <c r="CW182" i="7" s="1"/>
  <c r="MG170" i="7"/>
  <c r="MG131" i="7"/>
  <c r="MG171" i="7"/>
  <c r="PC171" i="7" s="1"/>
  <c r="MG183" i="7"/>
  <c r="PC183" i="7" s="1"/>
  <c r="MG190" i="7"/>
  <c r="MG181" i="7"/>
  <c r="EH181" i="7" s="1"/>
  <c r="MG175" i="7"/>
  <c r="PC175" i="7" s="1"/>
  <c r="MG186" i="7"/>
  <c r="PC186" i="7" s="1"/>
  <c r="MG173" i="7"/>
  <c r="PC173" i="7" s="1"/>
  <c r="MG185" i="7"/>
  <c r="PC185" i="7" s="1"/>
  <c r="MG184" i="7"/>
  <c r="PC184" i="7" s="1"/>
  <c r="MG178" i="7"/>
  <c r="CW178" i="7" s="1"/>
  <c r="MG169" i="7"/>
  <c r="MG180" i="7"/>
  <c r="EH180" i="7" s="1"/>
  <c r="MG191" i="7"/>
  <c r="MG179" i="7"/>
  <c r="MG168" i="7"/>
  <c r="MG172" i="7"/>
  <c r="CW172" i="7" s="1"/>
  <c r="MG187" i="7"/>
  <c r="MG167" i="7"/>
  <c r="MG176" i="7"/>
  <c r="PC176" i="7" s="1"/>
  <c r="EG179" i="7"/>
  <c r="PB179" i="7"/>
  <c r="PB180" i="7"/>
  <c r="EG175" i="7"/>
  <c r="PB175" i="7"/>
  <c r="CV175" i="7"/>
  <c r="EG138" i="7"/>
  <c r="PB135" i="7"/>
  <c r="CV146" i="7"/>
  <c r="CV139" i="7"/>
  <c r="EG135" i="7"/>
  <c r="PB143" i="7"/>
  <c r="PB136" i="7"/>
  <c r="IS109" i="7"/>
  <c r="FS109" i="7"/>
  <c r="FS110" i="7"/>
  <c r="IS110" i="7"/>
  <c r="HF110" i="7"/>
  <c r="HF109" i="7"/>
  <c r="EF203" i="7"/>
  <c r="QL96" i="7" s="1"/>
  <c r="CV142" i="7"/>
  <c r="EG146" i="7"/>
  <c r="CV138" i="7"/>
  <c r="CV134" i="7"/>
  <c r="EG134" i="7"/>
  <c r="CU203" i="7"/>
  <c r="QL95" i="7" s="1"/>
  <c r="MG119" i="7"/>
  <c r="MG121" i="7"/>
  <c r="MG118" i="7"/>
  <c r="MG114" i="7"/>
  <c r="MG115" i="7"/>
  <c r="MG122" i="7"/>
  <c r="MG116" i="7"/>
  <c r="MG123" i="7"/>
  <c r="MG117" i="7"/>
  <c r="MG120" i="7"/>
  <c r="MG124" i="7"/>
  <c r="MG125" i="7"/>
  <c r="MG126" i="7"/>
  <c r="MG127" i="7"/>
  <c r="MG128" i="7"/>
  <c r="MG129" i="7"/>
  <c r="MG132" i="7"/>
  <c r="MG133" i="7"/>
  <c r="MG134" i="7"/>
  <c r="MG135" i="7"/>
  <c r="MG136" i="7"/>
  <c r="PC136" i="7" s="1"/>
  <c r="MG137" i="7"/>
  <c r="EH137" i="7" s="1"/>
  <c r="MG138" i="7"/>
  <c r="EH138" i="7" s="1"/>
  <c r="MG139" i="7"/>
  <c r="PC139" i="7" s="1"/>
  <c r="MG140" i="7"/>
  <c r="EH140" i="7" s="1"/>
  <c r="MG141" i="7"/>
  <c r="MG142" i="7"/>
  <c r="CW142" i="7" s="1"/>
  <c r="MG143" i="7"/>
  <c r="MG144" i="7"/>
  <c r="PC144" i="7" s="1"/>
  <c r="MG145" i="7"/>
  <c r="EH145" i="7" s="1"/>
  <c r="MG146" i="7"/>
  <c r="EH146" i="7" s="1"/>
  <c r="MG147" i="7"/>
  <c r="CW147" i="7" s="1"/>
  <c r="MG148" i="7"/>
  <c r="CW148" i="7" s="1"/>
  <c r="MG149" i="7"/>
  <c r="MG150" i="7"/>
  <c r="PC150" i="7" s="1"/>
  <c r="MG151" i="7"/>
  <c r="MG152" i="7"/>
  <c r="MG153" i="7"/>
  <c r="EH153" i="7" s="1"/>
  <c r="MG154" i="7"/>
  <c r="PC154" i="7" s="1"/>
  <c r="MG155" i="7"/>
  <c r="CV147" i="7"/>
  <c r="EG137" i="7"/>
  <c r="CV141" i="7"/>
  <c r="CV144" i="7"/>
  <c r="EG144" i="7"/>
  <c r="EG136" i="7"/>
  <c r="PB144" i="7"/>
  <c r="CV140" i="7"/>
  <c r="PB137" i="7"/>
  <c r="CV137" i="7"/>
  <c r="EG147" i="7"/>
  <c r="EG140" i="7"/>
  <c r="PB140" i="7"/>
  <c r="EG139" i="7"/>
  <c r="PB142" i="7"/>
  <c r="EG142" i="7"/>
  <c r="MF203" i="7"/>
  <c r="QM97" i="7" s="1"/>
  <c r="CV145" i="7"/>
  <c r="EG145" i="7"/>
  <c r="CV143" i="7"/>
  <c r="PA203" i="7"/>
  <c r="QL101" i="7" s="1"/>
  <c r="PB141" i="7"/>
  <c r="CV47" i="7"/>
  <c r="CV51" i="7"/>
  <c r="EG46" i="7"/>
  <c r="EG45" i="7"/>
  <c r="CV45" i="7"/>
  <c r="EG44" i="7"/>
  <c r="CV44" i="7"/>
  <c r="CV50" i="7"/>
  <c r="CV53" i="7"/>
  <c r="EG49" i="7"/>
  <c r="EG52" i="7"/>
  <c r="EG55" i="7"/>
  <c r="EG54" i="7"/>
  <c r="EG51" i="7"/>
  <c r="EG43" i="7"/>
  <c r="EG42" i="7"/>
  <c r="EG53" i="7"/>
  <c r="EG48" i="7"/>
  <c r="EG50" i="7"/>
  <c r="EG30" i="7"/>
  <c r="PB28" i="7"/>
  <c r="EG38" i="7"/>
  <c r="PB31" i="7"/>
  <c r="EG27" i="7"/>
  <c r="EG31" i="7"/>
  <c r="PB29" i="7"/>
  <c r="EG29" i="7"/>
  <c r="EG34" i="7"/>
  <c r="PB26" i="7"/>
  <c r="EG26" i="7"/>
  <c r="EG37" i="7"/>
  <c r="EG32" i="7"/>
  <c r="EG35" i="7"/>
  <c r="EG36" i="7"/>
  <c r="EG28" i="7"/>
  <c r="PB30" i="7"/>
  <c r="PB38" i="7"/>
  <c r="PB53" i="7"/>
  <c r="PB35" i="7"/>
  <c r="PB40" i="7"/>
  <c r="PB42" i="7"/>
  <c r="PB34" i="7"/>
  <c r="PB33" i="7"/>
  <c r="PB43" i="7"/>
  <c r="PB46" i="7"/>
  <c r="PB44" i="7"/>
  <c r="PB36" i="7"/>
  <c r="PB32" i="7"/>
  <c r="PB37" i="7"/>
  <c r="PB39" i="7"/>
  <c r="PB41" i="7"/>
  <c r="PB54" i="7"/>
  <c r="PB55" i="7"/>
  <c r="PB50" i="7"/>
  <c r="PB45" i="7"/>
  <c r="PB49" i="7"/>
  <c r="PB48" i="7"/>
  <c r="PB47" i="7"/>
  <c r="PB51" i="7"/>
  <c r="PB52" i="7"/>
  <c r="MG34" i="7"/>
  <c r="MG37" i="7"/>
  <c r="MG26" i="7"/>
  <c r="EH26" i="7" s="1"/>
  <c r="MG30" i="7"/>
  <c r="MG25" i="7"/>
  <c r="MG41" i="7"/>
  <c r="MG31" i="7"/>
  <c r="MG63" i="7"/>
  <c r="MG29" i="7"/>
  <c r="MG38" i="7"/>
  <c r="MG23" i="7"/>
  <c r="MG35" i="7"/>
  <c r="MG62" i="7"/>
  <c r="MG39" i="7"/>
  <c r="MG24" i="7"/>
  <c r="MG60" i="7"/>
  <c r="MG33" i="7"/>
  <c r="MG42" i="7"/>
  <c r="MG28" i="7"/>
  <c r="MG27" i="7"/>
  <c r="PC27" i="7" s="1"/>
  <c r="MG57" i="7"/>
  <c r="CW57" i="7" s="1"/>
  <c r="MG59" i="7"/>
  <c r="MG36" i="7"/>
  <c r="MG40" i="7"/>
  <c r="MG58" i="7"/>
  <c r="MG61" i="7"/>
  <c r="MG32" i="7"/>
  <c r="MG46" i="7"/>
  <c r="CW46" i="7" s="1"/>
  <c r="MG45" i="7"/>
  <c r="CW45" i="7" s="1"/>
  <c r="MG48" i="7"/>
  <c r="CW48" i="7" s="1"/>
  <c r="MG50" i="7"/>
  <c r="MG47" i="7"/>
  <c r="MG52" i="7"/>
  <c r="EH52" i="7" s="1"/>
  <c r="MG43" i="7"/>
  <c r="MG54" i="7"/>
  <c r="CW54" i="7" s="1"/>
  <c r="MG56" i="7"/>
  <c r="CW56" i="7" s="1"/>
  <c r="MG44" i="7"/>
  <c r="CW44" i="7" s="1"/>
  <c r="MG55" i="7"/>
  <c r="CW55" i="7" s="1"/>
  <c r="MG49" i="7"/>
  <c r="CW49" i="7" s="1"/>
  <c r="MG53" i="7"/>
  <c r="CW53" i="7" s="1"/>
  <c r="MG51" i="7"/>
  <c r="CW51" i="7" s="1"/>
  <c r="MH22" i="7"/>
  <c r="KF23" i="7"/>
  <c r="KF24" i="7"/>
  <c r="KF25" i="7"/>
  <c r="KF26" i="7"/>
  <c r="KF28" i="7"/>
  <c r="KF27" i="7"/>
  <c r="KF29" i="7"/>
  <c r="KF30" i="7"/>
  <c r="KF32" i="7"/>
  <c r="KF31" i="7"/>
  <c r="KF33" i="7"/>
  <c r="KF34" i="7"/>
  <c r="KF35" i="7"/>
  <c r="KF36" i="7"/>
  <c r="KF37" i="7"/>
  <c r="KF38" i="7"/>
  <c r="KF39" i="7"/>
  <c r="KF41" i="7"/>
  <c r="KF40" i="7"/>
  <c r="KF42" i="7"/>
  <c r="KF43" i="7"/>
  <c r="KF44" i="7"/>
  <c r="KF45" i="7"/>
  <c r="KF46" i="7"/>
  <c r="KF47" i="7"/>
  <c r="KF48" i="7"/>
  <c r="KF49" i="7"/>
  <c r="KF50" i="7"/>
  <c r="KF51" i="7"/>
  <c r="KF57" i="7"/>
  <c r="KF59" i="7"/>
  <c r="KF58" i="7"/>
  <c r="KF60" i="7"/>
  <c r="KF61" i="7"/>
  <c r="KF62" i="7"/>
  <c r="KF63" i="7"/>
  <c r="KF53" i="7"/>
  <c r="KF55" i="7"/>
  <c r="KF52" i="7"/>
  <c r="KF56" i="7"/>
  <c r="KF54" i="7"/>
  <c r="GF19" i="4"/>
  <c r="EN7" i="4"/>
  <c r="MI113" i="7" s="1"/>
  <c r="OL72" i="7" l="1"/>
  <c r="OM72" i="7"/>
  <c r="OO72" i="7"/>
  <c r="LI72" i="7"/>
  <c r="LX72" i="7"/>
  <c r="LV72" i="7"/>
  <c r="EH72" i="7"/>
  <c r="BT72" i="7"/>
  <c r="PH72" i="7"/>
  <c r="EW72" i="7"/>
  <c r="CJ72" i="7"/>
  <c r="V72" i="7"/>
  <c r="KN72" i="7"/>
  <c r="DG72" i="7"/>
  <c r="AK72" i="7"/>
  <c r="LF72" i="7"/>
  <c r="EE72" i="7"/>
  <c r="BI72" i="7"/>
  <c r="OP72" i="7"/>
  <c r="ET72" i="7"/>
  <c r="OZ72" i="7"/>
  <c r="KC72" i="7"/>
  <c r="CV72" i="7"/>
  <c r="AH72" i="7"/>
  <c r="LW72" i="7"/>
  <c r="EI72" i="7"/>
  <c r="BU72" i="7"/>
  <c r="KB72" i="7"/>
  <c r="AA72" i="7"/>
  <c r="EB72" i="7"/>
  <c r="BV72" i="7"/>
  <c r="KS72" i="7"/>
  <c r="MA72" i="7"/>
  <c r="LA72" i="7"/>
  <c r="LP72" i="7"/>
  <c r="LK72" i="7"/>
  <c r="DZ72" i="7"/>
  <c r="BL72" i="7"/>
  <c r="OS72" i="7"/>
  <c r="EO72" i="7"/>
  <c r="CA72" i="7"/>
  <c r="N72" i="7"/>
  <c r="KF72" i="7"/>
  <c r="CY72" i="7"/>
  <c r="AC72" i="7"/>
  <c r="KV72" i="7"/>
  <c r="DW72" i="7"/>
  <c r="BA72" i="7"/>
  <c r="MC72" i="7"/>
  <c r="EL72" i="7"/>
  <c r="ON72" i="7"/>
  <c r="JU72" i="7"/>
  <c r="CN72" i="7"/>
  <c r="Z72" i="7"/>
  <c r="LL72" i="7"/>
  <c r="EA72" i="7"/>
  <c r="BM72" i="7"/>
  <c r="CU72" i="7"/>
  <c r="LZ72" i="7"/>
  <c r="AX72" i="7"/>
  <c r="AQ72" i="7"/>
  <c r="BP72" i="7"/>
  <c r="LS72" i="7"/>
  <c r="KR72" i="7"/>
  <c r="LH72" i="7"/>
  <c r="KZ72" i="7"/>
  <c r="DR72" i="7"/>
  <c r="BD72" i="7"/>
  <c r="LU72" i="7"/>
  <c r="EG72" i="7"/>
  <c r="BS72" i="7"/>
  <c r="PG72" i="7"/>
  <c r="JX72" i="7"/>
  <c r="CQ72" i="7"/>
  <c r="U72" i="7"/>
  <c r="KM72" i="7"/>
  <c r="DF72" i="7"/>
  <c r="AR72" i="7"/>
  <c r="LO72" i="7"/>
  <c r="ED72" i="7"/>
  <c r="NA72" i="7"/>
  <c r="ES72" i="7"/>
  <c r="CF72" i="7"/>
  <c r="R72" i="7"/>
  <c r="LB72" i="7"/>
  <c r="DS72" i="7"/>
  <c r="BE72" i="7"/>
  <c r="BH72" i="7"/>
  <c r="EJ72" i="7"/>
  <c r="S72" i="7"/>
  <c r="K72" i="7"/>
  <c r="AO72" i="7"/>
  <c r="PK72" i="7"/>
  <c r="PR72" i="7"/>
  <c r="PQ72" i="7"/>
  <c r="KP72" i="7"/>
  <c r="DI72" i="7"/>
  <c r="AV72" i="7"/>
  <c r="LJ72" i="7"/>
  <c r="DY72" i="7"/>
  <c r="BK72" i="7"/>
  <c r="OR72" i="7"/>
  <c r="JP72" i="7"/>
  <c r="CI72" i="7"/>
  <c r="M72" i="7"/>
  <c r="KE72" i="7"/>
  <c r="CX72" i="7"/>
  <c r="AJ72" i="7"/>
  <c r="LE72" i="7"/>
  <c r="DV72" i="7"/>
  <c r="MB72" i="7"/>
  <c r="EK72" i="7"/>
  <c r="BW72" i="7"/>
  <c r="J72" i="7"/>
  <c r="KQ72" i="7"/>
  <c r="DJ72" i="7"/>
  <c r="AW72" i="7"/>
  <c r="AG72" i="7"/>
  <c r="CG72" i="7"/>
  <c r="OY72" i="7"/>
  <c r="KJ72" i="7"/>
  <c r="PV72" i="7"/>
  <c r="PC72" i="7"/>
  <c r="PJ72" i="7"/>
  <c r="PI72" i="7"/>
  <c r="KH72" i="7"/>
  <c r="DA72" i="7"/>
  <c r="AM72" i="7"/>
  <c r="KO72" i="7"/>
  <c r="DQ72" i="7"/>
  <c r="BC72" i="7"/>
  <c r="ME72" i="7"/>
  <c r="EV72" i="7"/>
  <c r="BZ72" i="7"/>
  <c r="PF72" i="7"/>
  <c r="JW72" i="7"/>
  <c r="CP72" i="7"/>
  <c r="AB72" i="7"/>
  <c r="KU72" i="7"/>
  <c r="DE72" i="7"/>
  <c r="LN72" i="7"/>
  <c r="EC72" i="7"/>
  <c r="BO72" i="7"/>
  <c r="E73" i="7"/>
  <c r="KI72" i="7"/>
  <c r="DB72" i="7"/>
  <c r="AN72" i="7"/>
  <c r="JT72" i="7"/>
  <c r="AZ72" i="7"/>
  <c r="LC72" i="7"/>
  <c r="DC72" i="7"/>
  <c r="PM72" i="7"/>
  <c r="OU72" i="7"/>
  <c r="PB72" i="7"/>
  <c r="PA72" i="7"/>
  <c r="JZ72" i="7"/>
  <c r="CS72" i="7"/>
  <c r="AE72" i="7"/>
  <c r="KG72" i="7"/>
  <c r="DH72" i="7"/>
  <c r="AU72" i="7"/>
  <c r="LT72" i="7"/>
  <c r="EN72" i="7"/>
  <c r="BR72" i="7"/>
  <c r="OQ72" i="7"/>
  <c r="JO72" i="7"/>
  <c r="CH72" i="7"/>
  <c r="T72" i="7"/>
  <c r="KL72" i="7"/>
  <c r="CW72" i="7"/>
  <c r="LD72" i="7"/>
  <c r="DU72" i="7"/>
  <c r="BG72" i="7"/>
  <c r="PN72" i="7"/>
  <c r="KA72" i="7"/>
  <c r="CT72" i="7"/>
  <c r="AF72" i="7"/>
  <c r="ER72" i="7"/>
  <c r="Y72" i="7"/>
  <c r="DT72" i="7"/>
  <c r="BN72" i="7"/>
  <c r="LY72" i="7"/>
  <c r="PL72" i="7"/>
  <c r="CK72" i="7"/>
  <c r="JY72" i="7"/>
  <c r="AL72" i="7"/>
  <c r="LG72" i="7"/>
  <c r="BJ72" i="7"/>
  <c r="EU72" i="7"/>
  <c r="BY72" i="7"/>
  <c r="KD72" i="7"/>
  <c r="CO72" i="7"/>
  <c r="DL72" i="7"/>
  <c r="OX72" i="7"/>
  <c r="JS72" i="7"/>
  <c r="X72" i="7"/>
  <c r="CM72" i="7"/>
  <c r="BX72" i="7"/>
  <c r="PE72" i="7"/>
  <c r="OT72" i="7"/>
  <c r="JR72" i="7"/>
  <c r="W72" i="7"/>
  <c r="CZ72" i="7"/>
  <c r="EF72" i="7"/>
  <c r="MD72" i="7"/>
  <c r="L72" i="7"/>
  <c r="KT72" i="7"/>
  <c r="AY72" i="7"/>
  <c r="CL72" i="7"/>
  <c r="PO72" i="7"/>
  <c r="AI72" i="7"/>
  <c r="OW72" i="7"/>
  <c r="LQ72" i="7"/>
  <c r="MF72" i="7"/>
  <c r="OV72" i="7"/>
  <c r="EP72" i="7"/>
  <c r="CB72" i="7"/>
  <c r="O72" i="7"/>
  <c r="JQ72" i="7"/>
  <c r="CR72" i="7"/>
  <c r="AD72" i="7"/>
  <c r="KW72" i="7"/>
  <c r="DX72" i="7"/>
  <c r="BB72" i="7"/>
  <c r="LR72" i="7"/>
  <c r="EM72" i="7"/>
  <c r="BQ72" i="7"/>
  <c r="PD72" i="7"/>
  <c r="JV72" i="7"/>
  <c r="PP72" i="7"/>
  <c r="KK72" i="7"/>
  <c r="DD72" i="7"/>
  <c r="AP72" i="7"/>
  <c r="OI72" i="7"/>
  <c r="EQ72" i="7"/>
  <c r="CC72" i="7"/>
  <c r="P72" i="7"/>
  <c r="BF72" i="7"/>
  <c r="LM72" i="7"/>
  <c r="Q72" i="7"/>
  <c r="DK72" i="7"/>
  <c r="HF192" i="7"/>
  <c r="HF193" i="7"/>
  <c r="HF194" i="7"/>
  <c r="HF195" i="7"/>
  <c r="HF196" i="7"/>
  <c r="HF197" i="7"/>
  <c r="HF198" i="7"/>
  <c r="HF199" i="7"/>
  <c r="HF200" i="7"/>
  <c r="HF201" i="7"/>
  <c r="IS192" i="7"/>
  <c r="IS193" i="7"/>
  <c r="IS194" i="7"/>
  <c r="IS195" i="7"/>
  <c r="IS196" i="7"/>
  <c r="IS197" i="7"/>
  <c r="IS198" i="7"/>
  <c r="IS199" i="7"/>
  <c r="IS200" i="7"/>
  <c r="IS201" i="7"/>
  <c r="FS192" i="7"/>
  <c r="FS193" i="7"/>
  <c r="FS194" i="7"/>
  <c r="FS195" i="7"/>
  <c r="FS196" i="7"/>
  <c r="FS197" i="7"/>
  <c r="FS198" i="7"/>
  <c r="FS199" i="7"/>
  <c r="FS200" i="7"/>
  <c r="FS201" i="7"/>
  <c r="MH192" i="7"/>
  <c r="MH193" i="7"/>
  <c r="MH194" i="7"/>
  <c r="MH195" i="7"/>
  <c r="MH196" i="7"/>
  <c r="MH197" i="7"/>
  <c r="MH198" i="7"/>
  <c r="MH199" i="7"/>
  <c r="MH200" i="7"/>
  <c r="MH201" i="7"/>
  <c r="MH73" i="7"/>
  <c r="MH156" i="7"/>
  <c r="MH157" i="7"/>
  <c r="MH158" i="7"/>
  <c r="MH159" i="7"/>
  <c r="MH160" i="7"/>
  <c r="MH161" i="7"/>
  <c r="MH162" i="7"/>
  <c r="MH163" i="7"/>
  <c r="MH164" i="7"/>
  <c r="MH165" i="7"/>
  <c r="HF156" i="7"/>
  <c r="HF157" i="7"/>
  <c r="HF158" i="7"/>
  <c r="HF159" i="7"/>
  <c r="HF160" i="7"/>
  <c r="HF161" i="7"/>
  <c r="HF162" i="7"/>
  <c r="HF163" i="7"/>
  <c r="HF164" i="7"/>
  <c r="HF165" i="7"/>
  <c r="IS156" i="7"/>
  <c r="IS157" i="7"/>
  <c r="IS158" i="7"/>
  <c r="IS159" i="7"/>
  <c r="IS160" i="7"/>
  <c r="IS161" i="7"/>
  <c r="IS162" i="7"/>
  <c r="IS163" i="7"/>
  <c r="IS164" i="7"/>
  <c r="IS165" i="7"/>
  <c r="FS156" i="7"/>
  <c r="FS157" i="7"/>
  <c r="FS158" i="7"/>
  <c r="FS159" i="7"/>
  <c r="FS160" i="7"/>
  <c r="FS161" i="7"/>
  <c r="FS162" i="7"/>
  <c r="FS163" i="7"/>
  <c r="FS164" i="7"/>
  <c r="FS165" i="7"/>
  <c r="CW150" i="7"/>
  <c r="EI188" i="7"/>
  <c r="EH154" i="7"/>
  <c r="EH186" i="7"/>
  <c r="PC152" i="7"/>
  <c r="EH152" i="7"/>
  <c r="CX152" i="7"/>
  <c r="EH150" i="7"/>
  <c r="PC190" i="7"/>
  <c r="CW152" i="7"/>
  <c r="EI186" i="7"/>
  <c r="PC188" i="7"/>
  <c r="CW154" i="7"/>
  <c r="CW186" i="7"/>
  <c r="CW188" i="7"/>
  <c r="EH151" i="7"/>
  <c r="CW191" i="7"/>
  <c r="CW153" i="7"/>
  <c r="PC151" i="7"/>
  <c r="CW155" i="7"/>
  <c r="PC187" i="7"/>
  <c r="CW187" i="7"/>
  <c r="CW151" i="7"/>
  <c r="PC153" i="7"/>
  <c r="EH191" i="7"/>
  <c r="CW185" i="7"/>
  <c r="EH185" i="7"/>
  <c r="PC191" i="7"/>
  <c r="CW189" i="7"/>
  <c r="EI155" i="7"/>
  <c r="EH187" i="7"/>
  <c r="EH189" i="7"/>
  <c r="EH155" i="7"/>
  <c r="MH64" i="7"/>
  <c r="MH65" i="7"/>
  <c r="MH66" i="7"/>
  <c r="MH67" i="7"/>
  <c r="MH68" i="7"/>
  <c r="MH69" i="7"/>
  <c r="MH70" i="7"/>
  <c r="MH71" i="7"/>
  <c r="MH72" i="7"/>
  <c r="EH57" i="7"/>
  <c r="PC57" i="7"/>
  <c r="FS117" i="7"/>
  <c r="FS119" i="7"/>
  <c r="FS127" i="7"/>
  <c r="FS135" i="7"/>
  <c r="FS114" i="7"/>
  <c r="FS118" i="7"/>
  <c r="FS121" i="7"/>
  <c r="FS134" i="7"/>
  <c r="FS136" i="7"/>
  <c r="FS116" i="7"/>
  <c r="FS122" i="7"/>
  <c r="FS123" i="7"/>
  <c r="FS132" i="7"/>
  <c r="FS133" i="7"/>
  <c r="FS141" i="7"/>
  <c r="FS149" i="7"/>
  <c r="FS128" i="7"/>
  <c r="FS143" i="7"/>
  <c r="FS115" i="7"/>
  <c r="FS124" i="7"/>
  <c r="FS131" i="7"/>
  <c r="FS147" i="7"/>
  <c r="FS152" i="7"/>
  <c r="FS139" i="7"/>
  <c r="FS153" i="7"/>
  <c r="FS138" i="7"/>
  <c r="FS140" i="7"/>
  <c r="FS145" i="7"/>
  <c r="FS126" i="7"/>
  <c r="FS137" i="7"/>
  <c r="FS144" i="7"/>
  <c r="FS146" i="7"/>
  <c r="FS174" i="7"/>
  <c r="FS167" i="7"/>
  <c r="FS142" i="7"/>
  <c r="FS148" i="7"/>
  <c r="FS151" i="7"/>
  <c r="FS169" i="7"/>
  <c r="FS178" i="7"/>
  <c r="FS186" i="7"/>
  <c r="FS168" i="7"/>
  <c r="FS129" i="7"/>
  <c r="FS184" i="7"/>
  <c r="FS189" i="7"/>
  <c r="FS185" i="7"/>
  <c r="FS187" i="7"/>
  <c r="FS188" i="7"/>
  <c r="FS175" i="7"/>
  <c r="FS180" i="7"/>
  <c r="FS172" i="7"/>
  <c r="FS177" i="7"/>
  <c r="FS182" i="7"/>
  <c r="FS125" i="7"/>
  <c r="FS150" i="7"/>
  <c r="FS170" i="7"/>
  <c r="FS171" i="7"/>
  <c r="FS155" i="7"/>
  <c r="FS173" i="7"/>
  <c r="FS179" i="7"/>
  <c r="FS120" i="7"/>
  <c r="FS176" i="7"/>
  <c r="FS191" i="7"/>
  <c r="FS183" i="7"/>
  <c r="FS181" i="7"/>
  <c r="FS190" i="7"/>
  <c r="FS154" i="7"/>
  <c r="IS115" i="7"/>
  <c r="IS119" i="7"/>
  <c r="IS123" i="7"/>
  <c r="IS127" i="7"/>
  <c r="IS131" i="7"/>
  <c r="IS135" i="7"/>
  <c r="IS114" i="7"/>
  <c r="IS118" i="7"/>
  <c r="IS122" i="7"/>
  <c r="IS126" i="7"/>
  <c r="IS136" i="7"/>
  <c r="IS117" i="7"/>
  <c r="IS125" i="7"/>
  <c r="IS139" i="7"/>
  <c r="IS143" i="7"/>
  <c r="IS116" i="7"/>
  <c r="IS124" i="7"/>
  <c r="IS132" i="7"/>
  <c r="IS134" i="7"/>
  <c r="IS121" i="7"/>
  <c r="IS129" i="7"/>
  <c r="IS137" i="7"/>
  <c r="IS141" i="7"/>
  <c r="IS145" i="7"/>
  <c r="IS149" i="7"/>
  <c r="IS153" i="7"/>
  <c r="IS138" i="7"/>
  <c r="IS151" i="7"/>
  <c r="IS133" i="7"/>
  <c r="IS148" i="7"/>
  <c r="IS155" i="7"/>
  <c r="IS128" i="7"/>
  <c r="IS152" i="7"/>
  <c r="IS172" i="7"/>
  <c r="IS169" i="7"/>
  <c r="IS150" i="7"/>
  <c r="IS173" i="7"/>
  <c r="IS142" i="7"/>
  <c r="IS171" i="7"/>
  <c r="IS147" i="7"/>
  <c r="IS176" i="7"/>
  <c r="IS178" i="7"/>
  <c r="IS144" i="7"/>
  <c r="IS120" i="7"/>
  <c r="IS179" i="7"/>
  <c r="IS186" i="7"/>
  <c r="IS184" i="7"/>
  <c r="IS146" i="7"/>
  <c r="IS183" i="7"/>
  <c r="IS185" i="7"/>
  <c r="IS181" i="7"/>
  <c r="IS167" i="7"/>
  <c r="IS140" i="7"/>
  <c r="IS174" i="7"/>
  <c r="IS189" i="7"/>
  <c r="IS191" i="7"/>
  <c r="IS182" i="7"/>
  <c r="IS188" i="7"/>
  <c r="IS154" i="7"/>
  <c r="IS175" i="7"/>
  <c r="IS180" i="7"/>
  <c r="IS168" i="7"/>
  <c r="IS177" i="7"/>
  <c r="IS187" i="7"/>
  <c r="IS190" i="7"/>
  <c r="IS170" i="7"/>
  <c r="HF187" i="7"/>
  <c r="HF191" i="7"/>
  <c r="HF185" i="7"/>
  <c r="HF178" i="7"/>
  <c r="HF186" i="7"/>
  <c r="HF189" i="7"/>
  <c r="HF183" i="7"/>
  <c r="HF179" i="7"/>
  <c r="HF171" i="7"/>
  <c r="HF180" i="7"/>
  <c r="HF172" i="7"/>
  <c r="HF188" i="7"/>
  <c r="HF177" i="7"/>
  <c r="HF173" i="7"/>
  <c r="HF190" i="7"/>
  <c r="HF174" i="7"/>
  <c r="HF182" i="7"/>
  <c r="HF176" i="7"/>
  <c r="HF170" i="7"/>
  <c r="HF184" i="7"/>
  <c r="HF175" i="7"/>
  <c r="HF168" i="7"/>
  <c r="HF181" i="7"/>
  <c r="HF169" i="7"/>
  <c r="HF167" i="7"/>
  <c r="HF122" i="7"/>
  <c r="HF127" i="7"/>
  <c r="HF123" i="7"/>
  <c r="HF115" i="7"/>
  <c r="HF128" i="7"/>
  <c r="HF125" i="7"/>
  <c r="HF118" i="7"/>
  <c r="HF114" i="7"/>
  <c r="HF121" i="7"/>
  <c r="HF129" i="7"/>
  <c r="HF116" i="7"/>
  <c r="HF126" i="7"/>
  <c r="HF124" i="7"/>
  <c r="HF119" i="7"/>
  <c r="HF120" i="7"/>
  <c r="HF117" i="7"/>
  <c r="HF132" i="7"/>
  <c r="HF136" i="7"/>
  <c r="HF140" i="7"/>
  <c r="HF144" i="7"/>
  <c r="HF135" i="7"/>
  <c r="HF147" i="7"/>
  <c r="HF134" i="7"/>
  <c r="HF137" i="7"/>
  <c r="HF146" i="7"/>
  <c r="HF133" i="7"/>
  <c r="HF131" i="7"/>
  <c r="HF141" i="7"/>
  <c r="HF143" i="7"/>
  <c r="HF149" i="7"/>
  <c r="HF138" i="7"/>
  <c r="HF152" i="7"/>
  <c r="HF151" i="7"/>
  <c r="HF148" i="7"/>
  <c r="HF153" i="7"/>
  <c r="HF154" i="7"/>
  <c r="HF142" i="7"/>
  <c r="HF145" i="7"/>
  <c r="HF155" i="7"/>
  <c r="HF139" i="7"/>
  <c r="HF150" i="7"/>
  <c r="PC181" i="7"/>
  <c r="CW181" i="7"/>
  <c r="CW180" i="7"/>
  <c r="EH175" i="7"/>
  <c r="EH182" i="7"/>
  <c r="CW175" i="7"/>
  <c r="CW174" i="7"/>
  <c r="CW176" i="7"/>
  <c r="EH183" i="7"/>
  <c r="PC180" i="7"/>
  <c r="CW171" i="7"/>
  <c r="CW183" i="7"/>
  <c r="EH172" i="7"/>
  <c r="PC172" i="7"/>
  <c r="EH173" i="7"/>
  <c r="CW173" i="7"/>
  <c r="EH171" i="7"/>
  <c r="PC182" i="7"/>
  <c r="PC178" i="7"/>
  <c r="EH176" i="7"/>
  <c r="EH179" i="7"/>
  <c r="CW179" i="7"/>
  <c r="PC179" i="7"/>
  <c r="EH178" i="7"/>
  <c r="EH174" i="7"/>
  <c r="MH169" i="7"/>
  <c r="MH177" i="7"/>
  <c r="EI177" i="7" s="1"/>
  <c r="MH188" i="7"/>
  <c r="MH191" i="7"/>
  <c r="MH189" i="7"/>
  <c r="PD189" i="7" s="1"/>
  <c r="MH182" i="7"/>
  <c r="MH187" i="7"/>
  <c r="MH183" i="7"/>
  <c r="EI183" i="7" s="1"/>
  <c r="MH167" i="7"/>
  <c r="MH174" i="7"/>
  <c r="MH180" i="7"/>
  <c r="CX180" i="7" s="1"/>
  <c r="MH168" i="7"/>
  <c r="MH186" i="7"/>
  <c r="MH178" i="7"/>
  <c r="EI178" i="7" s="1"/>
  <c r="MH171" i="7"/>
  <c r="MH170" i="7"/>
  <c r="MH181" i="7"/>
  <c r="MH184" i="7"/>
  <c r="MH173" i="7"/>
  <c r="MH179" i="7"/>
  <c r="CX179" i="7" s="1"/>
  <c r="MH176" i="7"/>
  <c r="CX176" i="7" s="1"/>
  <c r="MH185" i="7"/>
  <c r="EI185" i="7" s="1"/>
  <c r="MH172" i="7"/>
  <c r="CX172" i="7" s="1"/>
  <c r="MH190" i="7"/>
  <c r="MH175" i="7"/>
  <c r="MH131" i="7"/>
  <c r="EH184" i="7"/>
  <c r="CW184" i="7"/>
  <c r="EH177" i="7"/>
  <c r="CW177" i="7"/>
  <c r="PC177" i="7"/>
  <c r="EH149" i="7"/>
  <c r="PC149" i="7"/>
  <c r="CW149" i="7"/>
  <c r="EH147" i="7"/>
  <c r="CW138" i="7"/>
  <c r="PC137" i="7"/>
  <c r="EH144" i="7"/>
  <c r="EH136" i="7"/>
  <c r="CW136" i="7"/>
  <c r="PB203" i="7"/>
  <c r="QM101" i="7" s="1"/>
  <c r="CW144" i="7"/>
  <c r="PC142" i="7"/>
  <c r="PC147" i="7"/>
  <c r="EH139" i="7"/>
  <c r="PC146" i="7"/>
  <c r="CV203" i="7"/>
  <c r="QM95" i="7" s="1"/>
  <c r="PC138" i="7"/>
  <c r="PC141" i="7"/>
  <c r="CW141" i="7"/>
  <c r="CW145" i="7"/>
  <c r="EH142" i="7"/>
  <c r="PC145" i="7"/>
  <c r="MH122" i="7"/>
  <c r="MH116" i="7"/>
  <c r="MH114" i="7"/>
  <c r="MH123" i="7"/>
  <c r="MH119" i="7"/>
  <c r="MH118" i="7"/>
  <c r="MH120" i="7"/>
  <c r="MH115" i="7"/>
  <c r="MH117" i="7"/>
  <c r="MH121" i="7"/>
  <c r="MH124" i="7"/>
  <c r="MH125" i="7"/>
  <c r="MH126" i="7"/>
  <c r="MH127" i="7"/>
  <c r="MH128" i="7"/>
  <c r="MH129" i="7"/>
  <c r="MH132" i="7"/>
  <c r="MH133" i="7"/>
  <c r="MH134" i="7"/>
  <c r="MH135" i="7"/>
  <c r="MH136" i="7"/>
  <c r="MH137" i="7"/>
  <c r="EI137" i="7" s="1"/>
  <c r="MH138" i="7"/>
  <c r="CX138" i="7" s="1"/>
  <c r="MH139" i="7"/>
  <c r="CX139" i="7" s="1"/>
  <c r="MH140" i="7"/>
  <c r="MH141" i="7"/>
  <c r="EI141" i="7" s="1"/>
  <c r="MH142" i="7"/>
  <c r="EI142" i="7" s="1"/>
  <c r="MH143" i="7"/>
  <c r="MH144" i="7"/>
  <c r="MH145" i="7"/>
  <c r="MH146" i="7"/>
  <c r="CX146" i="7" s="1"/>
  <c r="MH147" i="7"/>
  <c r="MH148" i="7"/>
  <c r="MH149" i="7"/>
  <c r="PD149" i="7" s="1"/>
  <c r="MH150" i="7"/>
  <c r="MH151" i="7"/>
  <c r="MH152" i="7"/>
  <c r="EI152" i="7" s="1"/>
  <c r="MH153" i="7"/>
  <c r="PD153" i="7" s="1"/>
  <c r="MH154" i="7"/>
  <c r="MH155" i="7"/>
  <c r="CW139" i="7"/>
  <c r="EH141" i="7"/>
  <c r="PC143" i="7"/>
  <c r="EH143" i="7"/>
  <c r="CW143" i="7"/>
  <c r="EH135" i="7"/>
  <c r="CW135" i="7"/>
  <c r="PC135" i="7"/>
  <c r="EH148" i="7"/>
  <c r="CW146" i="7"/>
  <c r="CW137" i="7"/>
  <c r="MG203" i="7"/>
  <c r="QN97" i="7" s="1"/>
  <c r="PC148" i="7"/>
  <c r="PC140" i="7"/>
  <c r="CW140" i="7"/>
  <c r="HG109" i="7"/>
  <c r="IT109" i="7"/>
  <c r="FT109" i="7"/>
  <c r="IT110" i="7"/>
  <c r="EG203" i="7"/>
  <c r="QM96" i="7" s="1"/>
  <c r="HG110" i="7"/>
  <c r="FT110" i="7"/>
  <c r="CW47" i="7"/>
  <c r="CW50" i="7"/>
  <c r="EH43" i="7"/>
  <c r="CW43" i="7"/>
  <c r="CW52" i="7"/>
  <c r="EH46" i="7"/>
  <c r="EH49" i="7"/>
  <c r="EH50" i="7"/>
  <c r="PC55" i="7"/>
  <c r="EH48" i="7"/>
  <c r="EH56" i="7"/>
  <c r="EH47" i="7"/>
  <c r="EH54" i="7"/>
  <c r="EH51" i="7"/>
  <c r="EH44" i="7"/>
  <c r="EH45" i="7"/>
  <c r="EH53" i="7"/>
  <c r="EH55" i="7"/>
  <c r="PC28" i="7"/>
  <c r="EH36" i="7"/>
  <c r="PC53" i="7"/>
  <c r="PC46" i="7"/>
  <c r="EH39" i="7"/>
  <c r="EH30" i="7"/>
  <c r="PC29" i="7"/>
  <c r="EH28" i="7"/>
  <c r="EH35" i="7"/>
  <c r="EH38" i="7"/>
  <c r="EH32" i="7"/>
  <c r="PC51" i="7"/>
  <c r="EH31" i="7"/>
  <c r="EH37" i="7"/>
  <c r="EH27" i="7"/>
  <c r="EH34" i="7"/>
  <c r="EH29" i="7"/>
  <c r="PC33" i="7"/>
  <c r="EH33" i="7"/>
  <c r="PC26" i="7"/>
  <c r="PC36" i="7"/>
  <c r="PC45" i="7"/>
  <c r="PC30" i="7"/>
  <c r="PC41" i="7"/>
  <c r="PC49" i="7"/>
  <c r="PC37" i="7"/>
  <c r="PC40" i="7"/>
  <c r="PC35" i="7"/>
  <c r="PC34" i="7"/>
  <c r="PC32" i="7"/>
  <c r="PC43" i="7"/>
  <c r="PC44" i="7"/>
  <c r="PC39" i="7"/>
  <c r="PC42" i="7"/>
  <c r="PC31" i="7"/>
  <c r="PC38" i="7"/>
  <c r="PC50" i="7"/>
  <c r="PC52" i="7"/>
  <c r="PC48" i="7"/>
  <c r="PC56" i="7"/>
  <c r="PC47" i="7"/>
  <c r="PC54" i="7"/>
  <c r="MH41" i="7"/>
  <c r="MH27" i="7"/>
  <c r="PD27" i="7" s="1"/>
  <c r="MH59" i="7"/>
  <c r="MH30" i="7"/>
  <c r="MH23" i="7"/>
  <c r="MH43" i="7"/>
  <c r="MH29" i="7"/>
  <c r="MH37" i="7"/>
  <c r="MH39" i="7"/>
  <c r="MH42" i="7"/>
  <c r="MH25" i="7"/>
  <c r="MH33" i="7"/>
  <c r="MH28" i="7"/>
  <c r="MH32" i="7"/>
  <c r="MH38" i="7"/>
  <c r="EI38" i="7" s="1"/>
  <c r="MH34" i="7"/>
  <c r="MH61" i="7"/>
  <c r="MH40" i="7"/>
  <c r="MH26" i="7"/>
  <c r="MH36" i="7"/>
  <c r="MH60" i="7"/>
  <c r="MH58" i="7"/>
  <c r="MH35" i="7"/>
  <c r="MH63" i="7"/>
  <c r="MH24" i="7"/>
  <c r="MH62" i="7"/>
  <c r="MH31" i="7"/>
  <c r="MH54" i="7"/>
  <c r="CX54" i="7" s="1"/>
  <c r="MH47" i="7"/>
  <c r="CX47" i="7" s="1"/>
  <c r="MH52" i="7"/>
  <c r="CX52" i="7" s="1"/>
  <c r="MH53" i="7"/>
  <c r="CX53" i="7" s="1"/>
  <c r="MH51" i="7"/>
  <c r="CX51" i="7" s="1"/>
  <c r="MH57" i="7"/>
  <c r="MH56" i="7"/>
  <c r="CX56" i="7" s="1"/>
  <c r="MH46" i="7"/>
  <c r="CX46" i="7" s="1"/>
  <c r="MH49" i="7"/>
  <c r="CX49" i="7" s="1"/>
  <c r="MH45" i="7"/>
  <c r="MH48" i="7"/>
  <c r="CX48" i="7" s="1"/>
  <c r="MH44" i="7"/>
  <c r="MH50" i="7"/>
  <c r="CX50" i="7" s="1"/>
  <c r="MH55" i="7"/>
  <c r="CX55" i="7" s="1"/>
  <c r="MI22" i="7"/>
  <c r="KG23" i="7"/>
  <c r="KG24" i="7"/>
  <c r="KG25" i="7"/>
  <c r="KG26" i="7"/>
  <c r="KG27" i="7"/>
  <c r="KG28" i="7"/>
  <c r="KG29" i="7"/>
  <c r="KG30" i="7"/>
  <c r="KG32" i="7"/>
  <c r="KG31" i="7"/>
  <c r="KG33" i="7"/>
  <c r="KG34" i="7"/>
  <c r="KG35" i="7"/>
  <c r="KG36" i="7"/>
  <c r="KG37" i="7"/>
  <c r="KG38" i="7"/>
  <c r="KG39" i="7"/>
  <c r="KG41" i="7"/>
  <c r="KG40" i="7"/>
  <c r="KG42" i="7"/>
  <c r="KG43" i="7"/>
  <c r="KG44" i="7"/>
  <c r="KG46" i="7"/>
  <c r="KG45" i="7"/>
  <c r="KG47" i="7"/>
  <c r="KG48" i="7"/>
  <c r="KG49" i="7"/>
  <c r="KG50" i="7"/>
  <c r="KG51" i="7"/>
  <c r="KG52" i="7"/>
  <c r="KG59" i="7"/>
  <c r="KG58" i="7"/>
  <c r="KG60" i="7"/>
  <c r="KG61" i="7"/>
  <c r="KG63" i="7"/>
  <c r="KG62" i="7"/>
  <c r="KG53" i="7"/>
  <c r="KG56" i="7"/>
  <c r="KG54" i="7"/>
  <c r="KG55" i="7"/>
  <c r="KG57" i="7"/>
  <c r="GG19" i="4"/>
  <c r="EO7" i="4"/>
  <c r="MJ113" i="7" s="1"/>
  <c r="OL73" i="7" l="1"/>
  <c r="OM73" i="7"/>
  <c r="PE73" i="7"/>
  <c r="LY73" i="7"/>
  <c r="PQ73" i="7"/>
  <c r="LP73" i="7"/>
  <c r="EG73" i="7"/>
  <c r="BS73" i="7"/>
  <c r="BS75" i="7" s="1"/>
  <c r="QU13" i="7" s="1"/>
  <c r="PO73" i="7"/>
  <c r="KM73" i="7"/>
  <c r="CY73" i="7"/>
  <c r="AC73" i="7"/>
  <c r="LE73" i="7"/>
  <c r="DW73" i="7"/>
  <c r="BA73" i="7"/>
  <c r="ME73" i="7"/>
  <c r="ET73" i="7"/>
  <c r="CG73" i="7"/>
  <c r="S73" i="7"/>
  <c r="KS73" i="7"/>
  <c r="DL73" i="7"/>
  <c r="AY73" i="7"/>
  <c r="OI73" i="7"/>
  <c r="JP73" i="7"/>
  <c r="LR73" i="7"/>
  <c r="CU73" i="7"/>
  <c r="CT73" i="7"/>
  <c r="DK73" i="7"/>
  <c r="EH73" i="7"/>
  <c r="DI73" i="7"/>
  <c r="CK73" i="7"/>
  <c r="AN73" i="7"/>
  <c r="LL73" i="7"/>
  <c r="OW73" i="7"/>
  <c r="LQ73" i="7"/>
  <c r="PI73" i="7"/>
  <c r="LG73" i="7"/>
  <c r="DY73" i="7"/>
  <c r="BK73" i="7"/>
  <c r="PB73" i="7"/>
  <c r="KD73" i="7"/>
  <c r="CQ73" i="7"/>
  <c r="U73" i="7"/>
  <c r="KU73" i="7"/>
  <c r="DF73" i="7"/>
  <c r="AR73" i="7"/>
  <c r="LV73" i="7"/>
  <c r="EL73" i="7"/>
  <c r="BX73" i="7"/>
  <c r="BX75" i="7" s="1"/>
  <c r="QZ13" i="7" s="1"/>
  <c r="K73" i="7"/>
  <c r="KI73" i="7"/>
  <c r="DD73" i="7"/>
  <c r="AP73" i="7"/>
  <c r="MC73" i="7"/>
  <c r="ER73" i="7"/>
  <c r="LH73" i="7"/>
  <c r="CB73" i="7"/>
  <c r="CB75" i="7" s="1"/>
  <c r="RD13" i="7" s="1"/>
  <c r="BV73" i="7"/>
  <c r="BV75" i="7" s="1"/>
  <c r="QX13" i="7" s="1"/>
  <c r="CS73" i="7"/>
  <c r="DJ73" i="7"/>
  <c r="CL73" i="7"/>
  <c r="BM73" i="7"/>
  <c r="Q73" i="7"/>
  <c r="V73" i="7"/>
  <c r="BB73" i="7"/>
  <c r="PL73" i="7"/>
  <c r="AI73" i="7"/>
  <c r="PH73" i="7"/>
  <c r="EQ73" i="7"/>
  <c r="LS73" i="7"/>
  <c r="CC73" i="7"/>
  <c r="CC75" i="7" s="1"/>
  <c r="RE13" i="7" s="1"/>
  <c r="OO73" i="7"/>
  <c r="LI73" i="7"/>
  <c r="PA73" i="7"/>
  <c r="KW73" i="7"/>
  <c r="DQ73" i="7"/>
  <c r="BC73" i="7"/>
  <c r="OP73" i="7"/>
  <c r="JU73" i="7"/>
  <c r="CI73" i="7"/>
  <c r="PN73" i="7"/>
  <c r="KL73" i="7"/>
  <c r="CX73" i="7"/>
  <c r="AJ73" i="7"/>
  <c r="LM73" i="7"/>
  <c r="ED73" i="7"/>
  <c r="BP73" i="7"/>
  <c r="BP75" i="7" s="1"/>
  <c r="QR13" i="7" s="1"/>
  <c r="PJ73" i="7"/>
  <c r="JZ73" i="7"/>
  <c r="CV73" i="7"/>
  <c r="AH73" i="7"/>
  <c r="LT73" i="7"/>
  <c r="EJ73" i="7"/>
  <c r="KO73" i="7"/>
  <c r="BE73" i="7"/>
  <c r="BD73" i="7"/>
  <c r="BU73" i="7"/>
  <c r="BU75" i="7" s="1"/>
  <c r="QW13" i="7" s="1"/>
  <c r="CM73" i="7"/>
  <c r="BN73" i="7"/>
  <c r="BN75" i="7" s="1"/>
  <c r="QP13" i="7" s="1"/>
  <c r="X73" i="7"/>
  <c r="DB73" i="7"/>
  <c r="OU73" i="7"/>
  <c r="BQ73" i="7"/>
  <c r="BQ75" i="7" s="1"/>
  <c r="QS13" i="7" s="1"/>
  <c r="BO73" i="7"/>
  <c r="BO75" i="7" s="1"/>
  <c r="QQ13" i="7" s="1"/>
  <c r="KG73" i="7"/>
  <c r="DZ73" i="7"/>
  <c r="PS73" i="7"/>
  <c r="LA73" i="7"/>
  <c r="OS73" i="7"/>
  <c r="KN73" i="7"/>
  <c r="DH73" i="7"/>
  <c r="AU73" i="7"/>
  <c r="NA73" i="7"/>
  <c r="EV73" i="7"/>
  <c r="BZ73" i="7"/>
  <c r="BZ75" i="7" s="1"/>
  <c r="RB13" i="7" s="1"/>
  <c r="OZ73" i="7"/>
  <c r="KC73" i="7"/>
  <c r="CP73" i="7"/>
  <c r="AB73" i="7"/>
  <c r="LD73" i="7"/>
  <c r="DV73" i="7"/>
  <c r="BH73" i="7"/>
  <c r="OX73" i="7"/>
  <c r="JQ73" i="7"/>
  <c r="CN73" i="7"/>
  <c r="Z73" i="7"/>
  <c r="LK73" i="7"/>
  <c r="EB73" i="7"/>
  <c r="KF73" i="7"/>
  <c r="AM73" i="7"/>
  <c r="AG73" i="7"/>
  <c r="AX73" i="7"/>
  <c r="BT73" i="7"/>
  <c r="BT75" i="7" s="1"/>
  <c r="QV13" i="7" s="1"/>
  <c r="AV73" i="7"/>
  <c r="EX73" i="7"/>
  <c r="BL73" i="7"/>
  <c r="PV73" i="7"/>
  <c r="EW73" i="7"/>
  <c r="LF73" i="7"/>
  <c r="EM73" i="7"/>
  <c r="CW73" i="7"/>
  <c r="KH73" i="7"/>
  <c r="JX73" i="7"/>
  <c r="PK73" i="7"/>
  <c r="KR73" i="7"/>
  <c r="PP73" i="7"/>
  <c r="KE73" i="7"/>
  <c r="CZ73" i="7"/>
  <c r="AL73" i="7"/>
  <c r="LX73" i="7"/>
  <c r="EN73" i="7"/>
  <c r="BR73" i="7"/>
  <c r="BR75" i="7" s="1"/>
  <c r="QT13" i="7" s="1"/>
  <c r="ON73" i="7"/>
  <c r="JS73" i="7"/>
  <c r="CH73" i="7"/>
  <c r="T73" i="7"/>
  <c r="KT73" i="7"/>
  <c r="DM73" i="7"/>
  <c r="AZ73" i="7"/>
  <c r="MD73" i="7"/>
  <c r="ES73" i="7"/>
  <c r="CF73" i="7"/>
  <c r="R73" i="7"/>
  <c r="LB73" i="7"/>
  <c r="PR73" i="7"/>
  <c r="JW73" i="7"/>
  <c r="P73" i="7"/>
  <c r="O73" i="7"/>
  <c r="AF73" i="7"/>
  <c r="AW73" i="7"/>
  <c r="Y73" i="7"/>
  <c r="DS73" i="7"/>
  <c r="AO73" i="7"/>
  <c r="KB73" i="7"/>
  <c r="CJ73" i="7"/>
  <c r="DX73" i="7"/>
  <c r="LW73" i="7"/>
  <c r="KA73" i="7"/>
  <c r="EC73" i="7"/>
  <c r="OR73" i="7"/>
  <c r="MB73" i="7"/>
  <c r="DT73" i="7"/>
  <c r="PC73" i="7"/>
  <c r="KJ73" i="7"/>
  <c r="PD73" i="7"/>
  <c r="JV73" i="7"/>
  <c r="CR73" i="7"/>
  <c r="AD73" i="7"/>
  <c r="LO73" i="7"/>
  <c r="EF73" i="7"/>
  <c r="BJ73" i="7"/>
  <c r="MF73" i="7"/>
  <c r="EU73" i="7"/>
  <c r="BY73" i="7"/>
  <c r="BY75" i="7" s="1"/>
  <c r="RA13" i="7" s="1"/>
  <c r="L73" i="7"/>
  <c r="KK73" i="7"/>
  <c r="DE73" i="7"/>
  <c r="AQ73" i="7"/>
  <c r="LU73" i="7"/>
  <c r="EK73" i="7"/>
  <c r="BW73" i="7"/>
  <c r="BW75" i="7" s="1"/>
  <c r="QY13" i="7" s="1"/>
  <c r="J73" i="7"/>
  <c r="KQ73" i="7"/>
  <c r="PF73" i="7"/>
  <c r="KP73" i="7"/>
  <c r="PG73" i="7"/>
  <c r="OT73" i="7"/>
  <c r="M73" i="7"/>
  <c r="AE73" i="7"/>
  <c r="LJ73" i="7"/>
  <c r="DA73" i="7"/>
  <c r="KZ73" i="7"/>
  <c r="PM73" i="7"/>
  <c r="MG73" i="7"/>
  <c r="JT73" i="7"/>
  <c r="LZ73" i="7"/>
  <c r="EO73" i="7"/>
  <c r="CA73" i="7"/>
  <c r="CA75" i="7" s="1"/>
  <c r="RC13" i="7" s="1"/>
  <c r="N73" i="7"/>
  <c r="KV73" i="7"/>
  <c r="DG73" i="7"/>
  <c r="AK73" i="7"/>
  <c r="LN73" i="7"/>
  <c r="EE73" i="7"/>
  <c r="BI73" i="7"/>
  <c r="OY73" i="7"/>
  <c r="JR73" i="7"/>
  <c r="CO73" i="7"/>
  <c r="AA73" i="7"/>
  <c r="LC73" i="7"/>
  <c r="DU73" i="7"/>
  <c r="BG73" i="7"/>
  <c r="OV73" i="7"/>
  <c r="JY73" i="7"/>
  <c r="MA73" i="7"/>
  <c r="DR73" i="7"/>
  <c r="EP73" i="7"/>
  <c r="EI73" i="7"/>
  <c r="JO73" i="7"/>
  <c r="EA73" i="7"/>
  <c r="DC73" i="7"/>
  <c r="BF73" i="7"/>
  <c r="W73" i="7"/>
  <c r="OQ73" i="7"/>
  <c r="FT192" i="7"/>
  <c r="FT193" i="7"/>
  <c r="FT194" i="7"/>
  <c r="FT195" i="7"/>
  <c r="FT196" i="7"/>
  <c r="FT197" i="7"/>
  <c r="FT198" i="7"/>
  <c r="FT199" i="7"/>
  <c r="FT200" i="7"/>
  <c r="FT201" i="7"/>
  <c r="HG192" i="7"/>
  <c r="HG193" i="7"/>
  <c r="HG194" i="7"/>
  <c r="HG195" i="7"/>
  <c r="HG196" i="7"/>
  <c r="HG197" i="7"/>
  <c r="HG198" i="7"/>
  <c r="HG199" i="7"/>
  <c r="HG200" i="7"/>
  <c r="HG201" i="7"/>
  <c r="MI192" i="7"/>
  <c r="MI193" i="7"/>
  <c r="MI194" i="7"/>
  <c r="MI195" i="7"/>
  <c r="MI196" i="7"/>
  <c r="MI197" i="7"/>
  <c r="MI198" i="7"/>
  <c r="MI199" i="7"/>
  <c r="MI200" i="7"/>
  <c r="MI201" i="7"/>
  <c r="IT192" i="7"/>
  <c r="IT193" i="7"/>
  <c r="IT194" i="7"/>
  <c r="IT195" i="7"/>
  <c r="IT196" i="7"/>
  <c r="IT197" i="7"/>
  <c r="IT198" i="7"/>
  <c r="IT199" i="7"/>
  <c r="IT200" i="7"/>
  <c r="IT201" i="7"/>
  <c r="MI156" i="7"/>
  <c r="MI157" i="7"/>
  <c r="MI158" i="7"/>
  <c r="MI159" i="7"/>
  <c r="MI160" i="7"/>
  <c r="MI161" i="7"/>
  <c r="MI162" i="7"/>
  <c r="MI163" i="7"/>
  <c r="MI164" i="7"/>
  <c r="MI165" i="7"/>
  <c r="IT156" i="7"/>
  <c r="IT157" i="7"/>
  <c r="IT158" i="7"/>
  <c r="IT159" i="7"/>
  <c r="IT160" i="7"/>
  <c r="IT161" i="7"/>
  <c r="IT162" i="7"/>
  <c r="IT163" i="7"/>
  <c r="IT164" i="7"/>
  <c r="IT165" i="7"/>
  <c r="FT156" i="7"/>
  <c r="FT157" i="7"/>
  <c r="FT158" i="7"/>
  <c r="FT159" i="7"/>
  <c r="FT160" i="7"/>
  <c r="FT161" i="7"/>
  <c r="FT162" i="7"/>
  <c r="FT163" i="7"/>
  <c r="FT164" i="7"/>
  <c r="FT165" i="7"/>
  <c r="HG156" i="7"/>
  <c r="HG157" i="7"/>
  <c r="HG158" i="7"/>
  <c r="HG159" i="7"/>
  <c r="HG160" i="7"/>
  <c r="HG161" i="7"/>
  <c r="HG162" i="7"/>
  <c r="HG163" i="7"/>
  <c r="HG164" i="7"/>
  <c r="HG165" i="7"/>
  <c r="PD152" i="7"/>
  <c r="CX190" i="7"/>
  <c r="PD190" i="7"/>
  <c r="PD186" i="7"/>
  <c r="CX186" i="7"/>
  <c r="PD154" i="7"/>
  <c r="CX188" i="7"/>
  <c r="PD188" i="7"/>
  <c r="CX154" i="7"/>
  <c r="EI154" i="7"/>
  <c r="EI190" i="7"/>
  <c r="PD151" i="7"/>
  <c r="EI151" i="7"/>
  <c r="EI189" i="7"/>
  <c r="PD187" i="7"/>
  <c r="EI187" i="7"/>
  <c r="CX189" i="7"/>
  <c r="CX155" i="7"/>
  <c r="PD155" i="7"/>
  <c r="CX187" i="7"/>
  <c r="CX191" i="7"/>
  <c r="PD191" i="7"/>
  <c r="CX151" i="7"/>
  <c r="EI153" i="7"/>
  <c r="EI191" i="7"/>
  <c r="CX153" i="7"/>
  <c r="MI64" i="7"/>
  <c r="MI65" i="7"/>
  <c r="MI66" i="7"/>
  <c r="MI67" i="7"/>
  <c r="MI68" i="7"/>
  <c r="MI69" i="7"/>
  <c r="MI70" i="7"/>
  <c r="MI71" i="7"/>
  <c r="MI72" i="7"/>
  <c r="MI73" i="7"/>
  <c r="CX58" i="7"/>
  <c r="EI58" i="7"/>
  <c r="PD58" i="7"/>
  <c r="FT118" i="7"/>
  <c r="FT120" i="7"/>
  <c r="FT128" i="7"/>
  <c r="FT115" i="7"/>
  <c r="FT126" i="7"/>
  <c r="FT131" i="7"/>
  <c r="FT137" i="7"/>
  <c r="FT124" i="7"/>
  <c r="FT125" i="7"/>
  <c r="FT117" i="7"/>
  <c r="FT134" i="7"/>
  <c r="FT135" i="7"/>
  <c r="FT138" i="7"/>
  <c r="FT142" i="7"/>
  <c r="FT150" i="7"/>
  <c r="FT121" i="7"/>
  <c r="FT139" i="7"/>
  <c r="FT148" i="7"/>
  <c r="FT133" i="7"/>
  <c r="FT144" i="7"/>
  <c r="FT114" i="7"/>
  <c r="FT123" i="7"/>
  <c r="FT143" i="7"/>
  <c r="FT153" i="7"/>
  <c r="FT116" i="7"/>
  <c r="FT136" i="7"/>
  <c r="FT140" i="7"/>
  <c r="FT145" i="7"/>
  <c r="FT147" i="7"/>
  <c r="FT127" i="7"/>
  <c r="FT132" i="7"/>
  <c r="FT167" i="7"/>
  <c r="FT141" i="7"/>
  <c r="FT149" i="7"/>
  <c r="FT122" i="7"/>
  <c r="FT174" i="7"/>
  <c r="FT179" i="7"/>
  <c r="FT187" i="7"/>
  <c r="FT146" i="7"/>
  <c r="FT119" i="7"/>
  <c r="FT154" i="7"/>
  <c r="FT151" i="7"/>
  <c r="FT152" i="7"/>
  <c r="FT169" i="7"/>
  <c r="FT176" i="7"/>
  <c r="FT181" i="7"/>
  <c r="FT129" i="7"/>
  <c r="FT185" i="7"/>
  <c r="FT175" i="7"/>
  <c r="FT180" i="7"/>
  <c r="FT172" i="7"/>
  <c r="FT177" i="7"/>
  <c r="FT182" i="7"/>
  <c r="FT170" i="7"/>
  <c r="FT171" i="7"/>
  <c r="FT184" i="7"/>
  <c r="FT155" i="7"/>
  <c r="FT183" i="7"/>
  <c r="FT173" i="7"/>
  <c r="FT186" i="7"/>
  <c r="FT189" i="7"/>
  <c r="FT191" i="7"/>
  <c r="FT190" i="7"/>
  <c r="FT168" i="7"/>
  <c r="FT178" i="7"/>
  <c r="FT188" i="7"/>
  <c r="IT115" i="7"/>
  <c r="IT119" i="7"/>
  <c r="IT123" i="7"/>
  <c r="IT127" i="7"/>
  <c r="IT131" i="7"/>
  <c r="IT117" i="7"/>
  <c r="IT121" i="7"/>
  <c r="IT125" i="7"/>
  <c r="IT129" i="7"/>
  <c r="IT133" i="7"/>
  <c r="IT118" i="7"/>
  <c r="IT126" i="7"/>
  <c r="IT140" i="7"/>
  <c r="IT144" i="7"/>
  <c r="IT135" i="7"/>
  <c r="IT136" i="7"/>
  <c r="IT139" i="7"/>
  <c r="IT143" i="7"/>
  <c r="IT116" i="7"/>
  <c r="IT132" i="7"/>
  <c r="IT146" i="7"/>
  <c r="IT147" i="7"/>
  <c r="IT154" i="7"/>
  <c r="IT114" i="7"/>
  <c r="IT138" i="7"/>
  <c r="IT151" i="7"/>
  <c r="IT137" i="7"/>
  <c r="IT148" i="7"/>
  <c r="IT155" i="7"/>
  <c r="IT122" i="7"/>
  <c r="IT142" i="7"/>
  <c r="IT153" i="7"/>
  <c r="IT168" i="7"/>
  <c r="IT172" i="7"/>
  <c r="IT176" i="7"/>
  <c r="IT169" i="7"/>
  <c r="IT124" i="7"/>
  <c r="IT134" i="7"/>
  <c r="IT149" i="7"/>
  <c r="IT167" i="7"/>
  <c r="IT174" i="7"/>
  <c r="IT180" i="7"/>
  <c r="IT184" i="7"/>
  <c r="IT188" i="7"/>
  <c r="IT177" i="7"/>
  <c r="IT128" i="7"/>
  <c r="IT152" i="7"/>
  <c r="IT171" i="7"/>
  <c r="IT182" i="7"/>
  <c r="IT189" i="7"/>
  <c r="IT141" i="7"/>
  <c r="IT187" i="7"/>
  <c r="IT183" i="7"/>
  <c r="IT185" i="7"/>
  <c r="IT120" i="7"/>
  <c r="IT186" i="7"/>
  <c r="IT150" i="7"/>
  <c r="IT191" i="7"/>
  <c r="IT145" i="7"/>
  <c r="IT173" i="7"/>
  <c r="IT190" i="7"/>
  <c r="IT175" i="7"/>
  <c r="IT170" i="7"/>
  <c r="IT179" i="7"/>
  <c r="IT178" i="7"/>
  <c r="IT181" i="7"/>
  <c r="HG184" i="7"/>
  <c r="HG186" i="7"/>
  <c r="HG180" i="7"/>
  <c r="HG188" i="7"/>
  <c r="HG182" i="7"/>
  <c r="HG176" i="7"/>
  <c r="HG168" i="7"/>
  <c r="HG187" i="7"/>
  <c r="HG177" i="7"/>
  <c r="HG173" i="7"/>
  <c r="HG167" i="7"/>
  <c r="HG189" i="7"/>
  <c r="HG175" i="7"/>
  <c r="HG169" i="7"/>
  <c r="HG191" i="7"/>
  <c r="HG183" i="7"/>
  <c r="HG181" i="7"/>
  <c r="HG171" i="7"/>
  <c r="HG190" i="7"/>
  <c r="HG179" i="7"/>
  <c r="HG178" i="7"/>
  <c r="HG172" i="7"/>
  <c r="HG170" i="7"/>
  <c r="HG174" i="7"/>
  <c r="HG185" i="7"/>
  <c r="HG127" i="7"/>
  <c r="HG119" i="7"/>
  <c r="HG128" i="7"/>
  <c r="HG120" i="7"/>
  <c r="HG125" i="7"/>
  <c r="HG129" i="7"/>
  <c r="HG118" i="7"/>
  <c r="HG114" i="7"/>
  <c r="HG121" i="7"/>
  <c r="HG117" i="7"/>
  <c r="HG115" i="7"/>
  <c r="HG126" i="7"/>
  <c r="HG124" i="7"/>
  <c r="HG123" i="7"/>
  <c r="HG122" i="7"/>
  <c r="HG116" i="7"/>
  <c r="HG132" i="7"/>
  <c r="HG136" i="7"/>
  <c r="HG140" i="7"/>
  <c r="HG131" i="7"/>
  <c r="HG135" i="7"/>
  <c r="HG134" i="7"/>
  <c r="HG138" i="7"/>
  <c r="HG142" i="7"/>
  <c r="HG146" i="7"/>
  <c r="HG150" i="7"/>
  <c r="HG143" i="7"/>
  <c r="HG133" i="7"/>
  <c r="HG144" i="7"/>
  <c r="HG153" i="7"/>
  <c r="HG139" i="7"/>
  <c r="HG148" i="7"/>
  <c r="HG155" i="7"/>
  <c r="HG151" i="7"/>
  <c r="HG145" i="7"/>
  <c r="HG154" i="7"/>
  <c r="HG147" i="7"/>
  <c r="HG141" i="7"/>
  <c r="HG149" i="7"/>
  <c r="HG152" i="7"/>
  <c r="HG137" i="7"/>
  <c r="CX177" i="7"/>
  <c r="CX183" i="7"/>
  <c r="PD177" i="7"/>
  <c r="PD183" i="7"/>
  <c r="PD185" i="7"/>
  <c r="CX185" i="7"/>
  <c r="PD174" i="7"/>
  <c r="EI174" i="7"/>
  <c r="PD175" i="7"/>
  <c r="CX175" i="7"/>
  <c r="EI175" i="7"/>
  <c r="EI179" i="7"/>
  <c r="PD178" i="7"/>
  <c r="CX178" i="7"/>
  <c r="PD182" i="7"/>
  <c r="EI182" i="7"/>
  <c r="CX182" i="7"/>
  <c r="PD172" i="7"/>
  <c r="EI172" i="7"/>
  <c r="MI167" i="7"/>
  <c r="MI182" i="7"/>
  <c r="MI188" i="7"/>
  <c r="MI181" i="7"/>
  <c r="MI186" i="7"/>
  <c r="MI131" i="7"/>
  <c r="MI168" i="7"/>
  <c r="MI183" i="7"/>
  <c r="MI177" i="7"/>
  <c r="MI169" i="7"/>
  <c r="MI178" i="7"/>
  <c r="MI187" i="7"/>
  <c r="EJ187" i="7" s="1"/>
  <c r="MI176" i="7"/>
  <c r="MI179" i="7"/>
  <c r="MI170" i="7"/>
  <c r="MI175" i="7"/>
  <c r="MI172" i="7"/>
  <c r="MI180" i="7"/>
  <c r="MI184" i="7"/>
  <c r="MI173" i="7"/>
  <c r="MI189" i="7"/>
  <c r="MI185" i="7"/>
  <c r="MI174" i="7"/>
  <c r="MI171" i="7"/>
  <c r="MI191" i="7"/>
  <c r="MI190" i="7"/>
  <c r="EI184" i="7"/>
  <c r="PD184" i="7"/>
  <c r="CX184" i="7"/>
  <c r="CX174" i="7"/>
  <c r="PD179" i="7"/>
  <c r="PD176" i="7"/>
  <c r="PD173" i="7"/>
  <c r="EI173" i="7"/>
  <c r="CX173" i="7"/>
  <c r="CX181" i="7"/>
  <c r="EI181" i="7"/>
  <c r="PD181" i="7"/>
  <c r="EI180" i="7"/>
  <c r="PD180" i="7"/>
  <c r="EI176" i="7"/>
  <c r="CX150" i="7"/>
  <c r="EI150" i="7"/>
  <c r="PD150" i="7"/>
  <c r="CX137" i="7"/>
  <c r="PD141" i="7"/>
  <c r="EI146" i="7"/>
  <c r="CX141" i="7"/>
  <c r="MI118" i="7"/>
  <c r="MI121" i="7"/>
  <c r="MI120" i="7"/>
  <c r="MI123" i="7"/>
  <c r="MI116" i="7"/>
  <c r="MI122" i="7"/>
  <c r="MI114" i="7"/>
  <c r="MI115" i="7"/>
  <c r="MI119" i="7"/>
  <c r="MI117" i="7"/>
  <c r="MI124" i="7"/>
  <c r="MI125" i="7"/>
  <c r="MI126" i="7"/>
  <c r="MI127" i="7"/>
  <c r="MI128" i="7"/>
  <c r="MI129" i="7"/>
  <c r="MI132" i="7"/>
  <c r="MI133" i="7"/>
  <c r="MI134" i="7"/>
  <c r="MI135" i="7"/>
  <c r="MI136" i="7"/>
  <c r="MI137" i="7"/>
  <c r="CY137" i="7" s="1"/>
  <c r="MI138" i="7"/>
  <c r="MI139" i="7"/>
  <c r="EJ139" i="7" s="1"/>
  <c r="MI140" i="7"/>
  <c r="CY140" i="7" s="1"/>
  <c r="MI141" i="7"/>
  <c r="MI142" i="7"/>
  <c r="MI143" i="7"/>
  <c r="CY143" i="7" s="1"/>
  <c r="MI144" i="7"/>
  <c r="PE144" i="7" s="1"/>
  <c r="MI145" i="7"/>
  <c r="EJ145" i="7" s="1"/>
  <c r="MI146" i="7"/>
  <c r="MI147" i="7"/>
  <c r="PE147" i="7" s="1"/>
  <c r="MI148" i="7"/>
  <c r="MI149" i="7"/>
  <c r="PE149" i="7" s="1"/>
  <c r="MI150" i="7"/>
  <c r="MI151" i="7"/>
  <c r="MI152" i="7"/>
  <c r="MI153" i="7"/>
  <c r="MI154" i="7"/>
  <c r="MI155" i="7"/>
  <c r="EI140" i="7"/>
  <c r="EI145" i="7"/>
  <c r="CX145" i="7"/>
  <c r="PD145" i="7"/>
  <c r="PD140" i="7"/>
  <c r="EI144" i="7"/>
  <c r="CX144" i="7"/>
  <c r="PD144" i="7"/>
  <c r="EI136" i="7"/>
  <c r="PD136" i="7"/>
  <c r="CX136" i="7"/>
  <c r="IU110" i="7"/>
  <c r="EH203" i="7"/>
  <c r="QN96" i="7" s="1"/>
  <c r="FU109" i="7"/>
  <c r="HH109" i="7"/>
  <c r="HH110" i="7"/>
  <c r="FU110" i="7"/>
  <c r="IU109" i="7"/>
  <c r="EI143" i="7"/>
  <c r="CX143" i="7"/>
  <c r="PD148" i="7"/>
  <c r="PC203" i="7"/>
  <c r="QN101" i="7" s="1"/>
  <c r="CX142" i="7"/>
  <c r="CX148" i="7"/>
  <c r="CW203" i="7"/>
  <c r="QN95" i="7" s="1"/>
  <c r="PD143" i="7"/>
  <c r="MH203" i="7"/>
  <c r="QO97" i="7" s="1"/>
  <c r="EI149" i="7"/>
  <c r="PD142" i="7"/>
  <c r="EI148" i="7"/>
  <c r="CX140" i="7"/>
  <c r="PD147" i="7"/>
  <c r="EI147" i="7"/>
  <c r="CX147" i="7"/>
  <c r="EI139" i="7"/>
  <c r="PD139" i="7"/>
  <c r="CX149" i="7"/>
  <c r="PD146" i="7"/>
  <c r="PD138" i="7"/>
  <c r="EI138" i="7"/>
  <c r="PD137" i="7"/>
  <c r="EI45" i="7"/>
  <c r="CX45" i="7"/>
  <c r="PD57" i="7"/>
  <c r="CX57" i="7"/>
  <c r="EI44" i="7"/>
  <c r="CX44" i="7"/>
  <c r="EI56" i="7"/>
  <c r="EI57" i="7"/>
  <c r="EI47" i="7"/>
  <c r="EI46" i="7"/>
  <c r="EI50" i="7"/>
  <c r="EI49" i="7"/>
  <c r="PD54" i="7"/>
  <c r="EI54" i="7"/>
  <c r="EI51" i="7"/>
  <c r="EI53" i="7"/>
  <c r="EI48" i="7"/>
  <c r="EI52" i="7"/>
  <c r="EI55" i="7"/>
  <c r="PD34" i="7"/>
  <c r="PD31" i="7"/>
  <c r="EI40" i="7"/>
  <c r="EI29" i="7"/>
  <c r="EI30" i="7"/>
  <c r="EI36" i="7"/>
  <c r="PD32" i="7"/>
  <c r="EI28" i="7"/>
  <c r="PD42" i="7"/>
  <c r="PD39" i="7"/>
  <c r="EI39" i="7"/>
  <c r="EI27" i="7"/>
  <c r="EI37" i="7"/>
  <c r="PD41" i="7"/>
  <c r="EI34" i="7"/>
  <c r="EI32" i="7"/>
  <c r="EI33" i="7"/>
  <c r="EI35" i="7"/>
  <c r="PD30" i="7"/>
  <c r="EI31" i="7"/>
  <c r="PD33" i="7"/>
  <c r="PD28" i="7"/>
  <c r="PD35" i="7"/>
  <c r="PD29" i="7"/>
  <c r="PD38" i="7"/>
  <c r="PD55" i="7"/>
  <c r="PD45" i="7"/>
  <c r="PE44" i="7"/>
  <c r="PD52" i="7"/>
  <c r="PD40" i="7"/>
  <c r="PD36" i="7"/>
  <c r="PD43" i="7"/>
  <c r="PD37" i="7"/>
  <c r="PD48" i="7"/>
  <c r="PD44" i="7"/>
  <c r="PD51" i="7"/>
  <c r="PD53" i="7"/>
  <c r="PD50" i="7"/>
  <c r="PD46" i="7"/>
  <c r="PD49" i="7"/>
  <c r="PD47" i="7"/>
  <c r="PD56" i="7"/>
  <c r="MI37" i="7"/>
  <c r="MI41" i="7"/>
  <c r="MI34" i="7"/>
  <c r="MI23" i="7"/>
  <c r="MI63" i="7"/>
  <c r="MI26" i="7"/>
  <c r="MI42" i="7"/>
  <c r="MI62" i="7"/>
  <c r="MI27" i="7"/>
  <c r="MI33" i="7"/>
  <c r="EJ33" i="7" s="1"/>
  <c r="MI35" i="7"/>
  <c r="MI39" i="7"/>
  <c r="MI59" i="7"/>
  <c r="MI30" i="7"/>
  <c r="MI25" i="7"/>
  <c r="MI32" i="7"/>
  <c r="MI31" i="7"/>
  <c r="MI29" i="7"/>
  <c r="MI38" i="7"/>
  <c r="MI43" i="7"/>
  <c r="MI28" i="7"/>
  <c r="MI60" i="7"/>
  <c r="MI61" i="7"/>
  <c r="MI24" i="7"/>
  <c r="MI40" i="7"/>
  <c r="MI36" i="7"/>
  <c r="MI44" i="7"/>
  <c r="MI49" i="7"/>
  <c r="CY49" i="7" s="1"/>
  <c r="MI53" i="7"/>
  <c r="CY53" i="7" s="1"/>
  <c r="MI46" i="7"/>
  <c r="MI45" i="7"/>
  <c r="CY45" i="7" s="1"/>
  <c r="MI55" i="7"/>
  <c r="CY55" i="7" s="1"/>
  <c r="MI48" i="7"/>
  <c r="MI51" i="7"/>
  <c r="MI50" i="7"/>
  <c r="MI58" i="7"/>
  <c r="CY58" i="7" s="1"/>
  <c r="MI52" i="7"/>
  <c r="CY52" i="7" s="1"/>
  <c r="MI47" i="7"/>
  <c r="CY47" i="7" s="1"/>
  <c r="MI57" i="7"/>
  <c r="CY57" i="7" s="1"/>
  <c r="MI56" i="7"/>
  <c r="CY56" i="7" s="1"/>
  <c r="MI54" i="7"/>
  <c r="CY54" i="7" s="1"/>
  <c r="MJ22" i="7"/>
  <c r="KH23" i="7"/>
  <c r="KH24" i="7"/>
  <c r="KH25" i="7"/>
  <c r="KH26" i="7"/>
  <c r="KH27" i="7"/>
  <c r="KH28" i="7"/>
  <c r="KH29" i="7"/>
  <c r="KH30" i="7"/>
  <c r="KH32" i="7"/>
  <c r="KH31" i="7"/>
  <c r="KH33" i="7"/>
  <c r="KH34" i="7"/>
  <c r="KH35" i="7"/>
  <c r="KH36" i="7"/>
  <c r="KH37" i="7"/>
  <c r="KH38" i="7"/>
  <c r="KH39" i="7"/>
  <c r="KH40" i="7"/>
  <c r="KH41" i="7"/>
  <c r="KH42" i="7"/>
  <c r="KH43" i="7"/>
  <c r="KH44" i="7"/>
  <c r="KH46" i="7"/>
  <c r="KH45" i="7"/>
  <c r="KH47" i="7"/>
  <c r="KH48" i="7"/>
  <c r="KH49" i="7"/>
  <c r="KH50" i="7"/>
  <c r="KH51" i="7"/>
  <c r="KH52" i="7"/>
  <c r="KH53" i="7"/>
  <c r="KH59" i="7"/>
  <c r="KH60" i="7"/>
  <c r="KH61" i="7"/>
  <c r="KH63" i="7"/>
  <c r="KH62" i="7"/>
  <c r="KH54" i="7"/>
  <c r="KH56" i="7"/>
  <c r="KH55" i="7"/>
  <c r="KH57" i="7"/>
  <c r="KH58" i="7"/>
  <c r="GH19" i="4"/>
  <c r="EP7" i="4"/>
  <c r="MK113" i="7" s="1"/>
  <c r="IU192" i="7" l="1"/>
  <c r="IU193" i="7"/>
  <c r="IU194" i="7"/>
  <c r="IU195" i="7"/>
  <c r="IU196" i="7"/>
  <c r="IU197" i="7"/>
  <c r="IU198" i="7"/>
  <c r="IU199" i="7"/>
  <c r="IU200" i="7"/>
  <c r="IU201" i="7"/>
  <c r="FU192" i="7"/>
  <c r="FU193" i="7"/>
  <c r="FU194" i="7"/>
  <c r="FU195" i="7"/>
  <c r="FU196" i="7"/>
  <c r="FU197" i="7"/>
  <c r="FU198" i="7"/>
  <c r="FU199" i="7"/>
  <c r="FU200" i="7"/>
  <c r="FU201" i="7"/>
  <c r="MJ192" i="7"/>
  <c r="MJ193" i="7"/>
  <c r="MJ194" i="7"/>
  <c r="MJ195" i="7"/>
  <c r="MJ196" i="7"/>
  <c r="MJ197" i="7"/>
  <c r="MJ198" i="7"/>
  <c r="MJ199" i="7"/>
  <c r="MJ200" i="7"/>
  <c r="MJ201" i="7"/>
  <c r="HH192" i="7"/>
  <c r="HH193" i="7"/>
  <c r="HH194" i="7"/>
  <c r="HH195" i="7"/>
  <c r="HH196" i="7"/>
  <c r="HH197" i="7"/>
  <c r="HH198" i="7"/>
  <c r="HH199" i="7"/>
  <c r="HH200" i="7"/>
  <c r="HH201" i="7"/>
  <c r="IU156" i="7"/>
  <c r="IU157" i="7"/>
  <c r="IU158" i="7"/>
  <c r="IU159" i="7"/>
  <c r="IU160" i="7"/>
  <c r="IU161" i="7"/>
  <c r="IU162" i="7"/>
  <c r="IU163" i="7"/>
  <c r="IU164" i="7"/>
  <c r="IU165" i="7"/>
  <c r="FU156" i="7"/>
  <c r="FU157" i="7"/>
  <c r="FU158" i="7"/>
  <c r="FU159" i="7"/>
  <c r="FU160" i="7"/>
  <c r="FU161" i="7"/>
  <c r="FU162" i="7"/>
  <c r="FU163" i="7"/>
  <c r="FU164" i="7"/>
  <c r="FU165" i="7"/>
  <c r="MJ156" i="7"/>
  <c r="MJ157" i="7"/>
  <c r="MJ158" i="7"/>
  <c r="MJ159" i="7"/>
  <c r="MJ160" i="7"/>
  <c r="MJ161" i="7"/>
  <c r="MJ162" i="7"/>
  <c r="MJ163" i="7"/>
  <c r="MJ164" i="7"/>
  <c r="MJ165" i="7"/>
  <c r="HH156" i="7"/>
  <c r="HH157" i="7"/>
  <c r="HH158" i="7"/>
  <c r="HH159" i="7"/>
  <c r="HH160" i="7"/>
  <c r="HH161" i="7"/>
  <c r="HH162" i="7"/>
  <c r="HH163" i="7"/>
  <c r="HH164" i="7"/>
  <c r="HH165" i="7"/>
  <c r="PE188" i="7"/>
  <c r="CY188" i="7"/>
  <c r="EJ188" i="7"/>
  <c r="PE190" i="7"/>
  <c r="EJ190" i="7"/>
  <c r="CY190" i="7"/>
  <c r="PE154" i="7"/>
  <c r="EJ154" i="7"/>
  <c r="EJ152" i="7"/>
  <c r="PE152" i="7"/>
  <c r="CY152" i="7"/>
  <c r="CY154" i="7"/>
  <c r="CY189" i="7"/>
  <c r="PE189" i="7"/>
  <c r="EJ189" i="7"/>
  <c r="CY187" i="7"/>
  <c r="PE187" i="7"/>
  <c r="PE191" i="7"/>
  <c r="CY191" i="7"/>
  <c r="EJ191" i="7"/>
  <c r="CY155" i="7"/>
  <c r="PE155" i="7"/>
  <c r="EJ155" i="7"/>
  <c r="CY153" i="7"/>
  <c r="EJ153" i="7"/>
  <c r="PE153" i="7"/>
  <c r="MJ64" i="7"/>
  <c r="MJ65" i="7"/>
  <c r="MJ66" i="7"/>
  <c r="MJ67" i="7"/>
  <c r="MJ68" i="7"/>
  <c r="MJ69" i="7"/>
  <c r="MJ70" i="7"/>
  <c r="MJ71" i="7"/>
  <c r="MJ72" i="7"/>
  <c r="MJ73" i="7"/>
  <c r="EJ59" i="7"/>
  <c r="PE59" i="7"/>
  <c r="CY59" i="7"/>
  <c r="FU121" i="7"/>
  <c r="FU129" i="7"/>
  <c r="FU116" i="7"/>
  <c r="FU123" i="7"/>
  <c r="FU138" i="7"/>
  <c r="FU115" i="7"/>
  <c r="FU126" i="7"/>
  <c r="FU127" i="7"/>
  <c r="FU128" i="7"/>
  <c r="FU119" i="7"/>
  <c r="FU120" i="7"/>
  <c r="FU122" i="7"/>
  <c r="FU137" i="7"/>
  <c r="FU143" i="7"/>
  <c r="FU151" i="7"/>
  <c r="FU135" i="7"/>
  <c r="FU140" i="7"/>
  <c r="FU145" i="7"/>
  <c r="FU125" i="7"/>
  <c r="FU132" i="7"/>
  <c r="FU149" i="7"/>
  <c r="FU150" i="7"/>
  <c r="FU155" i="7"/>
  <c r="FU139" i="7"/>
  <c r="FU114" i="7"/>
  <c r="FU117" i="7"/>
  <c r="FU118" i="7"/>
  <c r="FU131" i="7"/>
  <c r="FU133" i="7"/>
  <c r="FU153" i="7"/>
  <c r="FU142" i="7"/>
  <c r="FU154" i="7"/>
  <c r="FU168" i="7"/>
  <c r="FU136" i="7"/>
  <c r="FU169" i="7"/>
  <c r="FU124" i="7"/>
  <c r="FU141" i="7"/>
  <c r="FU144" i="7"/>
  <c r="FU171" i="7"/>
  <c r="FU180" i="7"/>
  <c r="FU188" i="7"/>
  <c r="FU147" i="7"/>
  <c r="FU146" i="7"/>
  <c r="FU186" i="7"/>
  <c r="FU191" i="7"/>
  <c r="FU148" i="7"/>
  <c r="FU178" i="7"/>
  <c r="FU183" i="7"/>
  <c r="FU185" i="7"/>
  <c r="FU167" i="7"/>
  <c r="FU175" i="7"/>
  <c r="FU187" i="7"/>
  <c r="FU152" i="7"/>
  <c r="FU172" i="7"/>
  <c r="FU177" i="7"/>
  <c r="FU182" i="7"/>
  <c r="FU179" i="7"/>
  <c r="FU189" i="7"/>
  <c r="FU170" i="7"/>
  <c r="FU134" i="7"/>
  <c r="FU176" i="7"/>
  <c r="FU173" i="7"/>
  <c r="FU181" i="7"/>
  <c r="FU174" i="7"/>
  <c r="FU190" i="7"/>
  <c r="FU184" i="7"/>
  <c r="IU116" i="7"/>
  <c r="IU120" i="7"/>
  <c r="IU124" i="7"/>
  <c r="IU128" i="7"/>
  <c r="IU132" i="7"/>
  <c r="IU115" i="7"/>
  <c r="IU119" i="7"/>
  <c r="IU123" i="7"/>
  <c r="IU127" i="7"/>
  <c r="IU131" i="7"/>
  <c r="IU118" i="7"/>
  <c r="IU126" i="7"/>
  <c r="IU140" i="7"/>
  <c r="IU144" i="7"/>
  <c r="IU117" i="7"/>
  <c r="IU125" i="7"/>
  <c r="IU135" i="7"/>
  <c r="IU136" i="7"/>
  <c r="IU114" i="7"/>
  <c r="IU122" i="7"/>
  <c r="IU133" i="7"/>
  <c r="IU138" i="7"/>
  <c r="IU142" i="7"/>
  <c r="IU146" i="7"/>
  <c r="IU150" i="7"/>
  <c r="IU154" i="7"/>
  <c r="IU139" i="7"/>
  <c r="IU147" i="7"/>
  <c r="IU129" i="7"/>
  <c r="IU151" i="7"/>
  <c r="IU134" i="7"/>
  <c r="IU149" i="7"/>
  <c r="IU137" i="7"/>
  <c r="IU148" i="7"/>
  <c r="IU168" i="7"/>
  <c r="IU172" i="7"/>
  <c r="IU121" i="7"/>
  <c r="IU153" i="7"/>
  <c r="IU143" i="7"/>
  <c r="IU145" i="7"/>
  <c r="IU152" i="7"/>
  <c r="IU170" i="7"/>
  <c r="IU177" i="7"/>
  <c r="IU169" i="7"/>
  <c r="IU178" i="7"/>
  <c r="IU185" i="7"/>
  <c r="IU167" i="7"/>
  <c r="IU180" i="7"/>
  <c r="IU187" i="7"/>
  <c r="IU175" i="7"/>
  <c r="IU173" i="7"/>
  <c r="IU176" i="7"/>
  <c r="IU190" i="7"/>
  <c r="IU174" i="7"/>
  <c r="IU184" i="7"/>
  <c r="IU186" i="7"/>
  <c r="IU189" i="7"/>
  <c r="IU155" i="7"/>
  <c r="IU171" i="7"/>
  <c r="IU179" i="7"/>
  <c r="IU188" i="7"/>
  <c r="IU181" i="7"/>
  <c r="IU141" i="7"/>
  <c r="IU182" i="7"/>
  <c r="IU191" i="7"/>
  <c r="IU183" i="7"/>
  <c r="HH189" i="7"/>
  <c r="HH180" i="7"/>
  <c r="HH187" i="7"/>
  <c r="HH183" i="7"/>
  <c r="HH179" i="7"/>
  <c r="HH190" i="7"/>
  <c r="HH184" i="7"/>
  <c r="HH181" i="7"/>
  <c r="HH173" i="7"/>
  <c r="HH191" i="7"/>
  <c r="HH188" i="7"/>
  <c r="HH178" i="7"/>
  <c r="HH174" i="7"/>
  <c r="HH170" i="7"/>
  <c r="HH171" i="7"/>
  <c r="HH185" i="7"/>
  <c r="HH172" i="7"/>
  <c r="HH177" i="7"/>
  <c r="HH175" i="7"/>
  <c r="HH167" i="7"/>
  <c r="HH186" i="7"/>
  <c r="HH169" i="7"/>
  <c r="HH168" i="7"/>
  <c r="HH176" i="7"/>
  <c r="HH182" i="7"/>
  <c r="HH124" i="7"/>
  <c r="HH116" i="7"/>
  <c r="HH129" i="7"/>
  <c r="HH125" i="7"/>
  <c r="HH117" i="7"/>
  <c r="HH121" i="7"/>
  <c r="HH115" i="7"/>
  <c r="HH128" i="7"/>
  <c r="HH127" i="7"/>
  <c r="HH119" i="7"/>
  <c r="HH122" i="7"/>
  <c r="HH118" i="7"/>
  <c r="HH114" i="7"/>
  <c r="HH126" i="7"/>
  <c r="HH123" i="7"/>
  <c r="HH120" i="7"/>
  <c r="HH133" i="7"/>
  <c r="HH137" i="7"/>
  <c r="HH141" i="7"/>
  <c r="HH145" i="7"/>
  <c r="HH136" i="7"/>
  <c r="HH140" i="7"/>
  <c r="HH150" i="7"/>
  <c r="HH135" i="7"/>
  <c r="HH138" i="7"/>
  <c r="HH139" i="7"/>
  <c r="HH149" i="7"/>
  <c r="HH134" i="7"/>
  <c r="HH152" i="7"/>
  <c r="HH132" i="7"/>
  <c r="HH146" i="7"/>
  <c r="HH148" i="7"/>
  <c r="HH142" i="7"/>
  <c r="HH131" i="7"/>
  <c r="HH143" i="7"/>
  <c r="HH144" i="7"/>
  <c r="HH155" i="7"/>
  <c r="HH147" i="7"/>
  <c r="HH151" i="7"/>
  <c r="HH153" i="7"/>
  <c r="HH154" i="7"/>
  <c r="PE174" i="7"/>
  <c r="EJ174" i="7"/>
  <c r="CY174" i="7"/>
  <c r="EJ185" i="7"/>
  <c r="PE185" i="7"/>
  <c r="CY185" i="7"/>
  <c r="EJ175" i="7"/>
  <c r="PE175" i="7"/>
  <c r="CY175" i="7"/>
  <c r="CY178" i="7"/>
  <c r="EJ178" i="7"/>
  <c r="PE178" i="7"/>
  <c r="EJ186" i="7"/>
  <c r="PE186" i="7"/>
  <c r="CY186" i="7"/>
  <c r="PE173" i="7"/>
  <c r="CY173" i="7"/>
  <c r="EJ173" i="7"/>
  <c r="CY179" i="7"/>
  <c r="EJ179" i="7"/>
  <c r="PE179" i="7"/>
  <c r="PE181" i="7"/>
  <c r="EJ181" i="7"/>
  <c r="CY181" i="7"/>
  <c r="CY184" i="7"/>
  <c r="PE184" i="7"/>
  <c r="EJ184" i="7"/>
  <c r="PE176" i="7"/>
  <c r="CY176" i="7"/>
  <c r="EJ176" i="7"/>
  <c r="CY180" i="7"/>
  <c r="EJ180" i="7"/>
  <c r="PE180" i="7"/>
  <c r="CY183" i="7"/>
  <c r="PE183" i="7"/>
  <c r="EJ183" i="7"/>
  <c r="CY182" i="7"/>
  <c r="PE182" i="7"/>
  <c r="EJ182" i="7"/>
  <c r="EJ177" i="7"/>
  <c r="CY177" i="7"/>
  <c r="PE177" i="7"/>
  <c r="MJ187" i="7"/>
  <c r="MJ186" i="7"/>
  <c r="MJ183" i="7"/>
  <c r="MJ174" i="7"/>
  <c r="MJ189" i="7"/>
  <c r="MJ171" i="7"/>
  <c r="MJ177" i="7"/>
  <c r="MJ181" i="7"/>
  <c r="MJ169" i="7"/>
  <c r="MJ175" i="7"/>
  <c r="MJ185" i="7"/>
  <c r="MJ167" i="7"/>
  <c r="MJ191" i="7"/>
  <c r="MJ184" i="7"/>
  <c r="MJ178" i="7"/>
  <c r="MJ180" i="7"/>
  <c r="MJ168" i="7"/>
  <c r="MJ176" i="7"/>
  <c r="MJ182" i="7"/>
  <c r="MJ170" i="7"/>
  <c r="MJ131" i="7"/>
  <c r="MJ190" i="7"/>
  <c r="MJ188" i="7"/>
  <c r="MJ179" i="7"/>
  <c r="MJ172" i="7"/>
  <c r="MJ173" i="7"/>
  <c r="EJ151" i="7"/>
  <c r="PE151" i="7"/>
  <c r="CY151" i="7"/>
  <c r="EJ144" i="7"/>
  <c r="CY144" i="7"/>
  <c r="CY147" i="7"/>
  <c r="EJ147" i="7"/>
  <c r="EJ137" i="7"/>
  <c r="PE137" i="7"/>
  <c r="EJ138" i="7"/>
  <c r="PE138" i="7"/>
  <c r="PD203" i="7"/>
  <c r="QO101" i="7" s="1"/>
  <c r="PE145" i="7"/>
  <c r="CY145" i="7"/>
  <c r="PE140" i="7"/>
  <c r="MJ116" i="7"/>
  <c r="MJ114" i="7"/>
  <c r="MJ122" i="7"/>
  <c r="MJ119" i="7"/>
  <c r="MJ118" i="7"/>
  <c r="MJ120" i="7"/>
  <c r="MJ117" i="7"/>
  <c r="MJ115" i="7"/>
  <c r="MJ121" i="7"/>
  <c r="MJ123" i="7"/>
  <c r="MJ124" i="7"/>
  <c r="MJ125" i="7"/>
  <c r="MJ126" i="7"/>
  <c r="MJ127" i="7"/>
  <c r="MJ128" i="7"/>
  <c r="MJ129" i="7"/>
  <c r="MJ132" i="7"/>
  <c r="MJ133" i="7"/>
  <c r="MJ134" i="7"/>
  <c r="MJ135" i="7"/>
  <c r="MJ136" i="7"/>
  <c r="MJ137" i="7"/>
  <c r="MJ138" i="7"/>
  <c r="PF138" i="7" s="1"/>
  <c r="MJ139" i="7"/>
  <c r="PF139" i="7" s="1"/>
  <c r="MJ140" i="7"/>
  <c r="PF140" i="7" s="1"/>
  <c r="MJ141" i="7"/>
  <c r="MJ142" i="7"/>
  <c r="MJ143" i="7"/>
  <c r="MJ144" i="7"/>
  <c r="EK144" i="7" s="1"/>
  <c r="MJ145" i="7"/>
  <c r="MJ146" i="7"/>
  <c r="CZ146" i="7" s="1"/>
  <c r="MJ147" i="7"/>
  <c r="MJ148" i="7"/>
  <c r="MJ149" i="7"/>
  <c r="MJ150" i="7"/>
  <c r="PF150" i="7" s="1"/>
  <c r="MJ151" i="7"/>
  <c r="MJ152" i="7"/>
  <c r="MJ153" i="7"/>
  <c r="MJ154" i="7"/>
  <c r="MJ155" i="7"/>
  <c r="CY146" i="7"/>
  <c r="EJ146" i="7"/>
  <c r="PE148" i="7"/>
  <c r="EJ150" i="7"/>
  <c r="CY148" i="7"/>
  <c r="HI109" i="7"/>
  <c r="EI203" i="7"/>
  <c r="QO96" i="7" s="1"/>
  <c r="FV109" i="7"/>
  <c r="IV110" i="7"/>
  <c r="FV110" i="7"/>
  <c r="IV109" i="7"/>
  <c r="HI110" i="7"/>
  <c r="CY139" i="7"/>
  <c r="CX203" i="7"/>
  <c r="QO95" i="7" s="1"/>
  <c r="CY138" i="7"/>
  <c r="EJ143" i="7"/>
  <c r="PE143" i="7"/>
  <c r="EJ148" i="7"/>
  <c r="EJ140" i="7"/>
  <c r="CY150" i="7"/>
  <c r="PE150" i="7"/>
  <c r="PE142" i="7"/>
  <c r="CY142" i="7"/>
  <c r="EJ142" i="7"/>
  <c r="PE146" i="7"/>
  <c r="PE139" i="7"/>
  <c r="MI203" i="7"/>
  <c r="QP97" i="7" s="1"/>
  <c r="EJ149" i="7"/>
  <c r="CY149" i="7"/>
  <c r="PE141" i="7"/>
  <c r="CY141" i="7"/>
  <c r="EJ141" i="7"/>
  <c r="FD19" i="7"/>
  <c r="LB75" i="7"/>
  <c r="KZ75" i="7"/>
  <c r="LH75" i="7"/>
  <c r="LG75" i="7"/>
  <c r="LK75" i="7"/>
  <c r="LJ75" i="7"/>
  <c r="CU75" i="7"/>
  <c r="QL4" i="7" s="1"/>
  <c r="LI75" i="7"/>
  <c r="LM75" i="7"/>
  <c r="LA75" i="7"/>
  <c r="CS75" i="7"/>
  <c r="QJ4" i="7" s="1"/>
  <c r="CF75" i="7"/>
  <c r="PW4" i="7" s="1"/>
  <c r="LD75" i="7"/>
  <c r="LO75" i="7"/>
  <c r="LE75" i="7"/>
  <c r="LL75" i="7"/>
  <c r="LP75" i="7"/>
  <c r="PW6" i="7" s="1"/>
  <c r="LC75" i="7"/>
  <c r="LN75" i="7"/>
  <c r="LF75" i="7"/>
  <c r="EJ51" i="7"/>
  <c r="CY51" i="7"/>
  <c r="EJ46" i="7"/>
  <c r="CY46" i="7"/>
  <c r="EJ48" i="7"/>
  <c r="CY48" i="7"/>
  <c r="EJ50" i="7"/>
  <c r="CY50" i="7"/>
  <c r="EJ52" i="7"/>
  <c r="EJ53" i="7"/>
  <c r="EJ55" i="7"/>
  <c r="EJ58" i="7"/>
  <c r="EJ47" i="7"/>
  <c r="EJ54" i="7"/>
  <c r="PE58" i="7"/>
  <c r="EJ49" i="7"/>
  <c r="PE57" i="7"/>
  <c r="EJ57" i="7"/>
  <c r="EJ45" i="7"/>
  <c r="EJ56" i="7"/>
  <c r="PE43" i="7"/>
  <c r="IJ18" i="7"/>
  <c r="EJ34" i="7"/>
  <c r="PE35" i="7"/>
  <c r="EJ41" i="7"/>
  <c r="PE30" i="7"/>
  <c r="PE29" i="7"/>
  <c r="EJ31" i="7"/>
  <c r="FQ18" i="7"/>
  <c r="FH18" i="7"/>
  <c r="FT18" i="7"/>
  <c r="FV18" i="7"/>
  <c r="FS19" i="7"/>
  <c r="IU18" i="7"/>
  <c r="FN18" i="7"/>
  <c r="EJ29" i="7"/>
  <c r="PE38" i="7"/>
  <c r="EJ38" i="7"/>
  <c r="PE40" i="7"/>
  <c r="PE37" i="7"/>
  <c r="EJ35" i="7"/>
  <c r="PE28" i="7"/>
  <c r="EJ28" i="7"/>
  <c r="PE32" i="7"/>
  <c r="EJ32" i="7"/>
  <c r="PE33" i="7"/>
  <c r="EJ30" i="7"/>
  <c r="EJ37" i="7"/>
  <c r="PE36" i="7"/>
  <c r="EJ36" i="7"/>
  <c r="PE31" i="7"/>
  <c r="EJ40" i="7"/>
  <c r="PE39" i="7"/>
  <c r="EJ39" i="7"/>
  <c r="PE42" i="7"/>
  <c r="PE49" i="7"/>
  <c r="PE50" i="7"/>
  <c r="PE45" i="7"/>
  <c r="PE34" i="7"/>
  <c r="PE54" i="7"/>
  <c r="PE53" i="7"/>
  <c r="PE47" i="7"/>
  <c r="PE51" i="7"/>
  <c r="PE46" i="7"/>
  <c r="PE41" i="7"/>
  <c r="OV75" i="7"/>
  <c r="QG10" i="7" s="1"/>
  <c r="OP75" i="7"/>
  <c r="QA10" i="7" s="1"/>
  <c r="OU75" i="7"/>
  <c r="QF10" i="7" s="1"/>
  <c r="ON75" i="7"/>
  <c r="PY10" i="7" s="1"/>
  <c r="OS75" i="7"/>
  <c r="QD10" i="7" s="1"/>
  <c r="OX75" i="7"/>
  <c r="QI10" i="7" s="1"/>
  <c r="OR75" i="7"/>
  <c r="QC10" i="7" s="1"/>
  <c r="OY75" i="7"/>
  <c r="QJ10" i="7" s="1"/>
  <c r="OL75" i="7"/>
  <c r="PW10" i="7" s="1"/>
  <c r="PA75" i="7"/>
  <c r="QL10" i="7" s="1"/>
  <c r="PC75" i="7"/>
  <c r="QN10" i="7" s="1"/>
  <c r="OT75" i="7"/>
  <c r="QE10" i="7" s="1"/>
  <c r="OM75" i="7"/>
  <c r="PX10" i="7" s="1"/>
  <c r="OZ75" i="7"/>
  <c r="QK10" i="7" s="1"/>
  <c r="OO75" i="7"/>
  <c r="PZ10" i="7" s="1"/>
  <c r="OW75" i="7"/>
  <c r="QH10" i="7" s="1"/>
  <c r="OQ75" i="7"/>
  <c r="QB10" i="7" s="1"/>
  <c r="PB75" i="7"/>
  <c r="QM10" i="7" s="1"/>
  <c r="PD75" i="7"/>
  <c r="QO10" i="7" s="1"/>
  <c r="PE52" i="7"/>
  <c r="PE48" i="7"/>
  <c r="PE55" i="7"/>
  <c r="PE56" i="7"/>
  <c r="LW75" i="7"/>
  <c r="QD6" i="7" s="1"/>
  <c r="LX75" i="7"/>
  <c r="QE6" i="7" s="1"/>
  <c r="LV75" i="7"/>
  <c r="QC6" i="7" s="1"/>
  <c r="LY75" i="7"/>
  <c r="QF6" i="7" s="1"/>
  <c r="LU75" i="7"/>
  <c r="QB6" i="7" s="1"/>
  <c r="LT75" i="7"/>
  <c r="QA6" i="7" s="1"/>
  <c r="LZ75" i="7"/>
  <c r="QG6" i="7" s="1"/>
  <c r="LS75" i="7"/>
  <c r="PZ6" i="7" s="1"/>
  <c r="MA75" i="7"/>
  <c r="QH6" i="7" s="1"/>
  <c r="LR75" i="7"/>
  <c r="PY6" i="7" s="1"/>
  <c r="MB75" i="7"/>
  <c r="QI6" i="7" s="1"/>
  <c r="MC75" i="7"/>
  <c r="QJ6" i="7" s="1"/>
  <c r="NA75" i="7"/>
  <c r="PW7" i="7" s="1"/>
  <c r="MD75" i="7"/>
  <c r="QK6" i="7" s="1"/>
  <c r="ME75" i="7"/>
  <c r="QL6" i="7" s="1"/>
  <c r="MF75" i="7"/>
  <c r="QM6" i="7" s="1"/>
  <c r="MG75" i="7"/>
  <c r="QN6" i="7" s="1"/>
  <c r="MH75" i="7"/>
  <c r="QO6" i="7" s="1"/>
  <c r="MI75" i="7"/>
  <c r="QP6" i="7" s="1"/>
  <c r="MJ33" i="7"/>
  <c r="MJ23" i="7"/>
  <c r="MJ38" i="7"/>
  <c r="MJ62" i="7"/>
  <c r="MJ37" i="7"/>
  <c r="MJ45" i="7"/>
  <c r="MJ35" i="7"/>
  <c r="MJ43" i="7"/>
  <c r="MJ26" i="7"/>
  <c r="MJ42" i="7"/>
  <c r="MJ27" i="7"/>
  <c r="MJ31" i="7"/>
  <c r="MJ63" i="7"/>
  <c r="MJ61" i="7"/>
  <c r="MJ36" i="7"/>
  <c r="MJ40" i="7"/>
  <c r="MJ25" i="7"/>
  <c r="MJ41" i="7"/>
  <c r="MJ39" i="7"/>
  <c r="MJ30" i="7"/>
  <c r="MJ29" i="7"/>
  <c r="MJ34" i="7"/>
  <c r="MJ24" i="7"/>
  <c r="MJ28" i="7"/>
  <c r="MJ32" i="7"/>
  <c r="MJ44" i="7"/>
  <c r="MJ60" i="7"/>
  <c r="MJ46" i="7"/>
  <c r="CZ46" i="7" s="1"/>
  <c r="MJ48" i="7"/>
  <c r="CZ48" i="7" s="1"/>
  <c r="MJ54" i="7"/>
  <c r="CZ54" i="7" s="1"/>
  <c r="MJ57" i="7"/>
  <c r="MJ52" i="7"/>
  <c r="CZ52" i="7" s="1"/>
  <c r="MJ59" i="7"/>
  <c r="MJ51" i="7"/>
  <c r="CZ51" i="7" s="1"/>
  <c r="MJ47" i="7"/>
  <c r="MJ56" i="7"/>
  <c r="CZ56" i="7" s="1"/>
  <c r="MJ49" i="7"/>
  <c r="CZ49" i="7" s="1"/>
  <c r="MJ53" i="7"/>
  <c r="MJ50" i="7"/>
  <c r="CZ50" i="7" s="1"/>
  <c r="MJ58" i="7"/>
  <c r="CZ58" i="7" s="1"/>
  <c r="MJ55" i="7"/>
  <c r="KA75" i="7"/>
  <c r="QI9" i="7" s="1"/>
  <c r="JT75" i="7"/>
  <c r="QB9" i="7" s="1"/>
  <c r="KF75" i="7"/>
  <c r="QN9" i="7" s="1"/>
  <c r="JZ75" i="7"/>
  <c r="QH9" i="7" s="1"/>
  <c r="MK22" i="7"/>
  <c r="KI23" i="7"/>
  <c r="KI24" i="7"/>
  <c r="KI25" i="7"/>
  <c r="KI26" i="7"/>
  <c r="KI28" i="7"/>
  <c r="KI27" i="7"/>
  <c r="KI29" i="7"/>
  <c r="KI30" i="7"/>
  <c r="KI32" i="7"/>
  <c r="KI31" i="7"/>
  <c r="KI33" i="7"/>
  <c r="KI34" i="7"/>
  <c r="KI36" i="7"/>
  <c r="KI35" i="7"/>
  <c r="KI38" i="7"/>
  <c r="KI37" i="7"/>
  <c r="KI39" i="7"/>
  <c r="KI40" i="7"/>
  <c r="KI41" i="7"/>
  <c r="KI42" i="7"/>
  <c r="KI43" i="7"/>
  <c r="KI44" i="7"/>
  <c r="KI46" i="7"/>
  <c r="KI45" i="7"/>
  <c r="KI47" i="7"/>
  <c r="KI48" i="7"/>
  <c r="KI49" i="7"/>
  <c r="KI50" i="7"/>
  <c r="KI52" i="7"/>
  <c r="KI51" i="7"/>
  <c r="KI53" i="7"/>
  <c r="KI54" i="7"/>
  <c r="KI60" i="7"/>
  <c r="KI61" i="7"/>
  <c r="KI63" i="7"/>
  <c r="KI62" i="7"/>
  <c r="KI55" i="7"/>
  <c r="KI56" i="7"/>
  <c r="KI58" i="7"/>
  <c r="KI57" i="7"/>
  <c r="KI59" i="7"/>
  <c r="GI19" i="4"/>
  <c r="KD75" i="7"/>
  <c r="QL9" i="7" s="1"/>
  <c r="JY75" i="7"/>
  <c r="QG9" i="7" s="1"/>
  <c r="JO75" i="7"/>
  <c r="PW9" i="7" s="1"/>
  <c r="KC75" i="7"/>
  <c r="QK9" i="7" s="1"/>
  <c r="JW75" i="7"/>
  <c r="QE9" i="7" s="1"/>
  <c r="JP75" i="7"/>
  <c r="PX9" i="7" s="1"/>
  <c r="JV75" i="7"/>
  <c r="QD9" i="7" s="1"/>
  <c r="KH75" i="7"/>
  <c r="QP9" i="7" s="1"/>
  <c r="KG75" i="7"/>
  <c r="QO9" i="7" s="1"/>
  <c r="KE75" i="7"/>
  <c r="QM9" i="7" s="1"/>
  <c r="JX75" i="7"/>
  <c r="QF9" i="7" s="1"/>
  <c r="JU75" i="7"/>
  <c r="QC9" i="7" s="1"/>
  <c r="JR75" i="7"/>
  <c r="PZ9" i="7" s="1"/>
  <c r="JQ75" i="7"/>
  <c r="PY9" i="7" s="1"/>
  <c r="JS75" i="7"/>
  <c r="QA9" i="7" s="1"/>
  <c r="KB75" i="7"/>
  <c r="QJ9" i="7" s="1"/>
  <c r="D75" i="7"/>
  <c r="RH19" i="7" s="1"/>
  <c r="EQ7" i="4"/>
  <c r="ML113" i="7" s="1"/>
  <c r="HI192" i="7" l="1"/>
  <c r="HI193" i="7"/>
  <c r="HI194" i="7"/>
  <c r="HI195" i="7"/>
  <c r="HI196" i="7"/>
  <c r="HI197" i="7"/>
  <c r="HI198" i="7"/>
  <c r="HI199" i="7"/>
  <c r="HI200" i="7"/>
  <c r="HI201" i="7"/>
  <c r="MK192" i="7"/>
  <c r="MK193" i="7"/>
  <c r="MK194" i="7"/>
  <c r="MK195" i="7"/>
  <c r="MK196" i="7"/>
  <c r="MK197" i="7"/>
  <c r="MK198" i="7"/>
  <c r="MK199" i="7"/>
  <c r="MK200" i="7"/>
  <c r="MK201" i="7"/>
  <c r="FV192" i="7"/>
  <c r="FV193" i="7"/>
  <c r="FV194" i="7"/>
  <c r="FV195" i="7"/>
  <c r="FV196" i="7"/>
  <c r="FV197" i="7"/>
  <c r="FV198" i="7"/>
  <c r="FV199" i="7"/>
  <c r="FV200" i="7"/>
  <c r="FV201" i="7"/>
  <c r="IV192" i="7"/>
  <c r="IV193" i="7"/>
  <c r="IV194" i="7"/>
  <c r="IV195" i="7"/>
  <c r="IV196" i="7"/>
  <c r="IV197" i="7"/>
  <c r="IV198" i="7"/>
  <c r="IV199" i="7"/>
  <c r="IV200" i="7"/>
  <c r="IV201" i="7"/>
  <c r="HI156" i="7"/>
  <c r="HI157" i="7"/>
  <c r="HI158" i="7"/>
  <c r="HI159" i="7"/>
  <c r="HI160" i="7"/>
  <c r="HI161" i="7"/>
  <c r="HI162" i="7"/>
  <c r="HI163" i="7"/>
  <c r="HI164" i="7"/>
  <c r="HI165" i="7"/>
  <c r="FV156" i="7"/>
  <c r="FV157" i="7"/>
  <c r="FV158" i="7"/>
  <c r="FV159" i="7"/>
  <c r="FV160" i="7"/>
  <c r="FV161" i="7"/>
  <c r="FV162" i="7"/>
  <c r="FV163" i="7"/>
  <c r="FV164" i="7"/>
  <c r="FV165" i="7"/>
  <c r="IV156" i="7"/>
  <c r="IV157" i="7"/>
  <c r="IV158" i="7"/>
  <c r="IV159" i="7"/>
  <c r="IV160" i="7"/>
  <c r="IV161" i="7"/>
  <c r="IV162" i="7"/>
  <c r="IV163" i="7"/>
  <c r="IV164" i="7"/>
  <c r="IV165" i="7"/>
  <c r="MK156" i="7"/>
  <c r="MK157" i="7"/>
  <c r="MK158" i="7"/>
  <c r="MK159" i="7"/>
  <c r="MK160" i="7"/>
  <c r="MK161" i="7"/>
  <c r="MK162" i="7"/>
  <c r="MK163" i="7"/>
  <c r="MK164" i="7"/>
  <c r="MK165" i="7"/>
  <c r="PF188" i="7"/>
  <c r="EK188" i="7"/>
  <c r="CZ188" i="7"/>
  <c r="PF190" i="7"/>
  <c r="CZ190" i="7"/>
  <c r="EK190" i="7"/>
  <c r="EK154" i="7"/>
  <c r="CZ154" i="7"/>
  <c r="PF154" i="7"/>
  <c r="PF189" i="7"/>
  <c r="CZ189" i="7"/>
  <c r="EK189" i="7"/>
  <c r="EK155" i="7"/>
  <c r="PF155" i="7"/>
  <c r="CZ155" i="7"/>
  <c r="PF191" i="7"/>
  <c r="EK191" i="7"/>
  <c r="CZ191" i="7"/>
  <c r="EK153" i="7"/>
  <c r="PF153" i="7"/>
  <c r="CZ153" i="7"/>
  <c r="MK64" i="7"/>
  <c r="MK65" i="7"/>
  <c r="MK66" i="7"/>
  <c r="MK67" i="7"/>
  <c r="MK68" i="7"/>
  <c r="MK69" i="7"/>
  <c r="MK70" i="7"/>
  <c r="MK71" i="7"/>
  <c r="MK72" i="7"/>
  <c r="MK73" i="7"/>
  <c r="CZ60" i="7"/>
  <c r="PF60" i="7"/>
  <c r="EK60" i="7"/>
  <c r="FV114" i="7"/>
  <c r="FV122" i="7"/>
  <c r="FV117" i="7"/>
  <c r="FV128" i="7"/>
  <c r="FV133" i="7"/>
  <c r="FV129" i="7"/>
  <c r="FV131" i="7"/>
  <c r="FV132" i="7"/>
  <c r="FV116" i="7"/>
  <c r="FV121" i="7"/>
  <c r="FV123" i="7"/>
  <c r="FV124" i="7"/>
  <c r="FV125" i="7"/>
  <c r="FV139" i="7"/>
  <c r="FV118" i="7"/>
  <c r="FV144" i="7"/>
  <c r="FV152" i="7"/>
  <c r="FV137" i="7"/>
  <c r="FV141" i="7"/>
  <c r="FV150" i="7"/>
  <c r="FV136" i="7"/>
  <c r="FV138" i="7"/>
  <c r="FV146" i="7"/>
  <c r="FV120" i="7"/>
  <c r="FV134" i="7"/>
  <c r="FV148" i="7"/>
  <c r="FV151" i="7"/>
  <c r="FV155" i="7"/>
  <c r="FV115" i="7"/>
  <c r="FV143" i="7"/>
  <c r="FV119" i="7"/>
  <c r="FV135" i="7"/>
  <c r="FV169" i="7"/>
  <c r="FV140" i="7"/>
  <c r="FV145" i="7"/>
  <c r="FV153" i="7"/>
  <c r="FV149" i="7"/>
  <c r="FV127" i="7"/>
  <c r="FV142" i="7"/>
  <c r="FV154" i="7"/>
  <c r="FV181" i="7"/>
  <c r="FV189" i="7"/>
  <c r="FV147" i="7"/>
  <c r="FV126" i="7"/>
  <c r="FV167" i="7"/>
  <c r="FV170" i="7"/>
  <c r="FV178" i="7"/>
  <c r="FV183" i="7"/>
  <c r="FV174" i="7"/>
  <c r="FV168" i="7"/>
  <c r="FV188" i="7"/>
  <c r="FV190" i="7"/>
  <c r="FV180" i="7"/>
  <c r="FV185" i="7"/>
  <c r="FV175" i="7"/>
  <c r="FV187" i="7"/>
  <c r="FV182" i="7"/>
  <c r="FV176" i="7"/>
  <c r="FV191" i="7"/>
  <c r="FV179" i="7"/>
  <c r="FV171" i="7"/>
  <c r="FV186" i="7"/>
  <c r="FV172" i="7"/>
  <c r="FV177" i="7"/>
  <c r="FV184" i="7"/>
  <c r="FV173" i="7"/>
  <c r="IV116" i="7"/>
  <c r="IV120" i="7"/>
  <c r="IV124" i="7"/>
  <c r="IV128" i="7"/>
  <c r="IV132" i="7"/>
  <c r="IV114" i="7"/>
  <c r="IV118" i="7"/>
  <c r="IV122" i="7"/>
  <c r="IV126" i="7"/>
  <c r="IV134" i="7"/>
  <c r="IV119" i="7"/>
  <c r="IV127" i="7"/>
  <c r="IV137" i="7"/>
  <c r="IV141" i="7"/>
  <c r="IV145" i="7"/>
  <c r="IV140" i="7"/>
  <c r="IV144" i="7"/>
  <c r="IV117" i="7"/>
  <c r="IV135" i="7"/>
  <c r="IV150" i="7"/>
  <c r="IV115" i="7"/>
  <c r="IV131" i="7"/>
  <c r="IV139" i="7"/>
  <c r="IV146" i="7"/>
  <c r="IV154" i="7"/>
  <c r="IV133" i="7"/>
  <c r="IV138" i="7"/>
  <c r="IV147" i="7"/>
  <c r="IV123" i="7"/>
  <c r="IV143" i="7"/>
  <c r="IV152" i="7"/>
  <c r="IV169" i="7"/>
  <c r="IV173" i="7"/>
  <c r="IV177" i="7"/>
  <c r="IV129" i="7"/>
  <c r="IV151" i="7"/>
  <c r="IV171" i="7"/>
  <c r="IV125" i="7"/>
  <c r="IV136" i="7"/>
  <c r="IV148" i="7"/>
  <c r="IV168" i="7"/>
  <c r="IV175" i="7"/>
  <c r="IV172" i="7"/>
  <c r="IV155" i="7"/>
  <c r="IV181" i="7"/>
  <c r="IV185" i="7"/>
  <c r="IV189" i="7"/>
  <c r="IV153" i="7"/>
  <c r="IV142" i="7"/>
  <c r="IV176" i="7"/>
  <c r="IV149" i="7"/>
  <c r="IV170" i="7"/>
  <c r="IV183" i="7"/>
  <c r="IV187" i="7"/>
  <c r="IV179" i="7"/>
  <c r="IV121" i="7"/>
  <c r="IV190" i="7"/>
  <c r="IV167" i="7"/>
  <c r="IV178" i="7"/>
  <c r="IV184" i="7"/>
  <c r="IV180" i="7"/>
  <c r="IV174" i="7"/>
  <c r="IV186" i="7"/>
  <c r="IV182" i="7"/>
  <c r="IV191" i="7"/>
  <c r="IV188" i="7"/>
  <c r="HI186" i="7"/>
  <c r="HI187" i="7"/>
  <c r="HI177" i="7"/>
  <c r="HI188" i="7"/>
  <c r="HI182" i="7"/>
  <c r="HI189" i="7"/>
  <c r="HI191" i="7"/>
  <c r="HI185" i="7"/>
  <c r="HI178" i="7"/>
  <c r="HI170" i="7"/>
  <c r="HI174" i="7"/>
  <c r="HI168" i="7"/>
  <c r="HI190" i="7"/>
  <c r="HI175" i="7"/>
  <c r="HI179" i="7"/>
  <c r="HI176" i="7"/>
  <c r="HI184" i="7"/>
  <c r="HI181" i="7"/>
  <c r="HI172" i="7"/>
  <c r="HI167" i="7"/>
  <c r="HI180" i="7"/>
  <c r="HI171" i="7"/>
  <c r="HI169" i="7"/>
  <c r="HI173" i="7"/>
  <c r="HI183" i="7"/>
  <c r="HI129" i="7"/>
  <c r="HI121" i="7"/>
  <c r="HI126" i="7"/>
  <c r="HI122" i="7"/>
  <c r="HI114" i="7"/>
  <c r="HI127" i="7"/>
  <c r="HI115" i="7"/>
  <c r="HI128" i="7"/>
  <c r="HI117" i="7"/>
  <c r="HI118" i="7"/>
  <c r="HI125" i="7"/>
  <c r="HI120" i="7"/>
  <c r="HI116" i="7"/>
  <c r="HI123" i="7"/>
  <c r="HI124" i="7"/>
  <c r="HI119" i="7"/>
  <c r="HI133" i="7"/>
  <c r="HI137" i="7"/>
  <c r="HI132" i="7"/>
  <c r="HI136" i="7"/>
  <c r="HI131" i="7"/>
  <c r="HI135" i="7"/>
  <c r="HI139" i="7"/>
  <c r="HI143" i="7"/>
  <c r="HI147" i="7"/>
  <c r="HI151" i="7"/>
  <c r="HI144" i="7"/>
  <c r="HI146" i="7"/>
  <c r="HI134" i="7"/>
  <c r="HI145" i="7"/>
  <c r="HI152" i="7"/>
  <c r="HI150" i="7"/>
  <c r="HI154" i="7"/>
  <c r="HI141" i="7"/>
  <c r="HI153" i="7"/>
  <c r="HI155" i="7"/>
  <c r="HI138" i="7"/>
  <c r="HI140" i="7"/>
  <c r="HI142" i="7"/>
  <c r="HI149" i="7"/>
  <c r="HI148" i="7"/>
  <c r="EK184" i="7"/>
  <c r="PF184" i="7"/>
  <c r="CZ184" i="7"/>
  <c r="EK181" i="7"/>
  <c r="PF181" i="7"/>
  <c r="CZ181" i="7"/>
  <c r="PF187" i="7"/>
  <c r="CZ187" i="7"/>
  <c r="EK187" i="7"/>
  <c r="CZ182" i="7"/>
  <c r="PF182" i="7"/>
  <c r="EK182" i="7"/>
  <c r="EK177" i="7"/>
  <c r="PF177" i="7"/>
  <c r="CZ177" i="7"/>
  <c r="EK186" i="7"/>
  <c r="PF186" i="7"/>
  <c r="CZ186" i="7"/>
  <c r="PF179" i="7"/>
  <c r="CZ179" i="7"/>
  <c r="EK179" i="7"/>
  <c r="CZ178" i="7"/>
  <c r="EK178" i="7"/>
  <c r="PF178" i="7"/>
  <c r="CZ174" i="7"/>
  <c r="PF174" i="7"/>
  <c r="EK174" i="7"/>
  <c r="CZ185" i="7"/>
  <c r="PF185" i="7"/>
  <c r="EK185" i="7"/>
  <c r="CZ183" i="7"/>
  <c r="EK183" i="7"/>
  <c r="PF183" i="7"/>
  <c r="MK167" i="7"/>
  <c r="MK174" i="7"/>
  <c r="MK168" i="7"/>
  <c r="MK191" i="7"/>
  <c r="MK180" i="7"/>
  <c r="MK188" i="7"/>
  <c r="MK186" i="7"/>
  <c r="MK131" i="7"/>
  <c r="MK169" i="7"/>
  <c r="MK170" i="7"/>
  <c r="MK171" i="7"/>
  <c r="MK190" i="7"/>
  <c r="MK173" i="7"/>
  <c r="MK179" i="7"/>
  <c r="MK177" i="7"/>
  <c r="MK181" i="7"/>
  <c r="MK178" i="7"/>
  <c r="MK189" i="7"/>
  <c r="MK183" i="7"/>
  <c r="MK187" i="7"/>
  <c r="MK175" i="7"/>
  <c r="MK172" i="7"/>
  <c r="MK182" i="7"/>
  <c r="MK176" i="7"/>
  <c r="MK184" i="7"/>
  <c r="MK185" i="7"/>
  <c r="EK176" i="7"/>
  <c r="PF176" i="7"/>
  <c r="CZ176" i="7"/>
  <c r="PF180" i="7"/>
  <c r="EK180" i="7"/>
  <c r="CZ180" i="7"/>
  <c r="PF175" i="7"/>
  <c r="CZ175" i="7"/>
  <c r="EK175" i="7"/>
  <c r="CZ152" i="7"/>
  <c r="EK152" i="7"/>
  <c r="PF152" i="7"/>
  <c r="IW109" i="7"/>
  <c r="EK140" i="7"/>
  <c r="CZ138" i="7"/>
  <c r="EK146" i="7"/>
  <c r="HJ109" i="7"/>
  <c r="CY203" i="7"/>
  <c r="QP95" i="7" s="1"/>
  <c r="PE203" i="7"/>
  <c r="QP101" i="7" s="1"/>
  <c r="EK142" i="7"/>
  <c r="PF142" i="7"/>
  <c r="EK149" i="7"/>
  <c r="CZ149" i="7"/>
  <c r="FW110" i="7"/>
  <c r="CZ140" i="7"/>
  <c r="PF147" i="7"/>
  <c r="EK147" i="7"/>
  <c r="EK139" i="7"/>
  <c r="CZ139" i="7"/>
  <c r="FW109" i="7"/>
  <c r="CZ150" i="7"/>
  <c r="EK150" i="7"/>
  <c r="MJ203" i="7"/>
  <c r="QQ97" i="7" s="1"/>
  <c r="CZ141" i="7"/>
  <c r="PF141" i="7"/>
  <c r="EK148" i="7"/>
  <c r="CZ148" i="7"/>
  <c r="PF148" i="7"/>
  <c r="MK116" i="7"/>
  <c r="MK117" i="7"/>
  <c r="MK121" i="7"/>
  <c r="MK118" i="7"/>
  <c r="MK119" i="7"/>
  <c r="MK122" i="7"/>
  <c r="MK123" i="7"/>
  <c r="MK114" i="7"/>
  <c r="MK120" i="7"/>
  <c r="MK115" i="7"/>
  <c r="MK124" i="7"/>
  <c r="MK125" i="7"/>
  <c r="MK126" i="7"/>
  <c r="MK127" i="7"/>
  <c r="MK128" i="7"/>
  <c r="MK129" i="7"/>
  <c r="MK132" i="7"/>
  <c r="MK133" i="7"/>
  <c r="MK134" i="7"/>
  <c r="MK135" i="7"/>
  <c r="MK136" i="7"/>
  <c r="MK137" i="7"/>
  <c r="MK138" i="7"/>
  <c r="MK139" i="7"/>
  <c r="MK140" i="7"/>
  <c r="MK141" i="7"/>
  <c r="MK142" i="7"/>
  <c r="MK143" i="7"/>
  <c r="MK144" i="7"/>
  <c r="PG144" i="7" s="1"/>
  <c r="MK145" i="7"/>
  <c r="PG145" i="7" s="1"/>
  <c r="MK146" i="7"/>
  <c r="MK147" i="7"/>
  <c r="MK148" i="7"/>
  <c r="MK149" i="7"/>
  <c r="MK150" i="7"/>
  <c r="MK151" i="7"/>
  <c r="EL151" i="7" s="1"/>
  <c r="MK152" i="7"/>
  <c r="PG152" i="7" s="1"/>
  <c r="MK153" i="7"/>
  <c r="MK154" i="7"/>
  <c r="MK155" i="7"/>
  <c r="PF146" i="7"/>
  <c r="IW110" i="7"/>
  <c r="HJ110" i="7"/>
  <c r="EK141" i="7"/>
  <c r="PF149" i="7"/>
  <c r="EK145" i="7"/>
  <c r="CZ145" i="7"/>
  <c r="EJ203" i="7"/>
  <c r="QP96" i="7" s="1"/>
  <c r="CZ147" i="7"/>
  <c r="CZ142" i="7"/>
  <c r="CZ144" i="7"/>
  <c r="PF144" i="7"/>
  <c r="CZ151" i="7"/>
  <c r="EK151" i="7"/>
  <c r="PF151" i="7"/>
  <c r="PF143" i="7"/>
  <c r="CZ143" i="7"/>
  <c r="EK143" i="7"/>
  <c r="PF145" i="7"/>
  <c r="EK138" i="7"/>
  <c r="PF47" i="7"/>
  <c r="CZ47" i="7"/>
  <c r="LQ75" i="7"/>
  <c r="PX6" i="7" s="1"/>
  <c r="EK55" i="7"/>
  <c r="CZ55" i="7"/>
  <c r="EK59" i="7"/>
  <c r="CZ59" i="7"/>
  <c r="PF57" i="7"/>
  <c r="CZ57" i="7"/>
  <c r="PF53" i="7"/>
  <c r="CZ53" i="7"/>
  <c r="EK49" i="7"/>
  <c r="FQ19" i="7"/>
  <c r="EK52" i="7"/>
  <c r="PF54" i="7"/>
  <c r="EK57" i="7"/>
  <c r="EK53" i="7"/>
  <c r="PF59" i="7"/>
  <c r="EK48" i="7"/>
  <c r="EK47" i="7"/>
  <c r="EK51" i="7"/>
  <c r="EK50" i="7"/>
  <c r="PF58" i="7"/>
  <c r="EK58" i="7"/>
  <c r="PF56" i="7"/>
  <c r="EK56" i="7"/>
  <c r="PF46" i="7"/>
  <c r="EK46" i="7"/>
  <c r="EK54" i="7"/>
  <c r="FJ18" i="7"/>
  <c r="FJ19" i="7"/>
  <c r="IJ19" i="7"/>
  <c r="PF38" i="7"/>
  <c r="PF52" i="7"/>
  <c r="PF50" i="7"/>
  <c r="PF48" i="7"/>
  <c r="CY75" i="7"/>
  <c r="QP4" i="7" s="1"/>
  <c r="IT18" i="7"/>
  <c r="Y75" i="7"/>
  <c r="QL3" i="7" s="1"/>
  <c r="L75" i="7"/>
  <c r="PY3" i="7" s="1"/>
  <c r="AK75" i="7"/>
  <c r="QX3" i="7" s="1"/>
  <c r="T75" i="7"/>
  <c r="QG3" i="7" s="1"/>
  <c r="AR75" i="7"/>
  <c r="RE3" i="7" s="1"/>
  <c r="AH75" i="7"/>
  <c r="QU3" i="7" s="1"/>
  <c r="AP75" i="7"/>
  <c r="RC3" i="7" s="1"/>
  <c r="AG75" i="7"/>
  <c r="QT3" i="7" s="1"/>
  <c r="S75" i="7"/>
  <c r="QF3" i="7" s="1"/>
  <c r="AN75" i="7"/>
  <c r="RA3" i="7" s="1"/>
  <c r="J75" i="7"/>
  <c r="PW3" i="7" s="1"/>
  <c r="AC75" i="7"/>
  <c r="QP3" i="7" s="1"/>
  <c r="AQ75" i="7"/>
  <c r="RD3" i="7" s="1"/>
  <c r="Z75" i="7"/>
  <c r="QM3" i="7" s="1"/>
  <c r="K75" i="7"/>
  <c r="PX3" i="7" s="1"/>
  <c r="U75" i="7"/>
  <c r="QH3" i="7" s="1"/>
  <c r="AI75" i="7"/>
  <c r="QV3" i="7" s="1"/>
  <c r="O75" i="7"/>
  <c r="QB3" i="7" s="1"/>
  <c r="AL75" i="7"/>
  <c r="QY3" i="7" s="1"/>
  <c r="V75" i="7"/>
  <c r="QI3" i="7" s="1"/>
  <c r="AF75" i="7"/>
  <c r="QS3" i="7" s="1"/>
  <c r="AA75" i="7"/>
  <c r="QN3" i="7" s="1"/>
  <c r="AJ75" i="7"/>
  <c r="QW3" i="7" s="1"/>
  <c r="IV18" i="7"/>
  <c r="IS18" i="7"/>
  <c r="FL19" i="7"/>
  <c r="IL18" i="7"/>
  <c r="IL19" i="7"/>
  <c r="FF18" i="7"/>
  <c r="IF19" i="7"/>
  <c r="IF18" i="7"/>
  <c r="FR18" i="7"/>
  <c r="IR19" i="7"/>
  <c r="IR18" i="7"/>
  <c r="IN19" i="7"/>
  <c r="FO19" i="7"/>
  <c r="IO19" i="7"/>
  <c r="DR75" i="7"/>
  <c r="PX5" i="7" s="1"/>
  <c r="IE19" i="7"/>
  <c r="IE18" i="7"/>
  <c r="IV19" i="7"/>
  <c r="IN18" i="7"/>
  <c r="IS19" i="7"/>
  <c r="FP19" i="7"/>
  <c r="IP18" i="7"/>
  <c r="FG18" i="7"/>
  <c r="IG18" i="7"/>
  <c r="IG19" i="7"/>
  <c r="FK18" i="7"/>
  <c r="IK18" i="7"/>
  <c r="IK19" i="7"/>
  <c r="DQ75" i="7"/>
  <c r="PW5" i="7" s="1"/>
  <c r="ID18" i="7"/>
  <c r="ID19" i="7"/>
  <c r="IP19" i="7"/>
  <c r="FI19" i="7"/>
  <c r="II18" i="7"/>
  <c r="II19" i="7"/>
  <c r="FM18" i="7"/>
  <c r="IM18" i="7"/>
  <c r="IM19" i="7"/>
  <c r="FU19" i="7"/>
  <c r="IU19" i="7"/>
  <c r="FH19" i="7"/>
  <c r="IH18" i="7"/>
  <c r="IH19" i="7"/>
  <c r="IQ19" i="7"/>
  <c r="IO18" i="7"/>
  <c r="IQ18" i="7"/>
  <c r="IT19" i="7"/>
  <c r="IW18" i="7"/>
  <c r="IW19" i="7"/>
  <c r="FR19" i="7"/>
  <c r="FU18" i="7"/>
  <c r="FF19" i="7"/>
  <c r="DS75" i="7"/>
  <c r="PY5" i="7" s="1"/>
  <c r="FM19" i="7"/>
  <c r="FE19" i="7"/>
  <c r="FG19" i="7"/>
  <c r="FV19" i="7"/>
  <c r="FE18" i="7"/>
  <c r="FS18" i="7"/>
  <c r="FO18" i="7"/>
  <c r="FD18" i="7"/>
  <c r="FD64" i="7" s="1"/>
  <c r="FK19" i="7"/>
  <c r="FL18" i="7"/>
  <c r="DT75" i="7"/>
  <c r="PZ5" i="7" s="1"/>
  <c r="FP18" i="7"/>
  <c r="FT19" i="7"/>
  <c r="FI18" i="7"/>
  <c r="FN19" i="7"/>
  <c r="FW18" i="7"/>
  <c r="FW19" i="7"/>
  <c r="CH75" i="7"/>
  <c r="PY4" i="7" s="1"/>
  <c r="CL75" i="7"/>
  <c r="QC4" i="7" s="1"/>
  <c r="CO75" i="7"/>
  <c r="QF4" i="7" s="1"/>
  <c r="CM75" i="7"/>
  <c r="QD4" i="7" s="1"/>
  <c r="CI75" i="7"/>
  <c r="PZ4" i="7" s="1"/>
  <c r="CK75" i="7"/>
  <c r="QB4" i="7" s="1"/>
  <c r="CG75" i="7"/>
  <c r="PX4" i="7" s="1"/>
  <c r="CT75" i="7"/>
  <c r="QK4" i="7" s="1"/>
  <c r="CJ75" i="7"/>
  <c r="QA4" i="7" s="1"/>
  <c r="CP75" i="7"/>
  <c r="QG4" i="7" s="1"/>
  <c r="CR75" i="7"/>
  <c r="QI4" i="7" s="1"/>
  <c r="CQ75" i="7"/>
  <c r="QH4" i="7" s="1"/>
  <c r="CN75" i="7"/>
  <c r="QE4" i="7" s="1"/>
  <c r="PF30" i="7"/>
  <c r="EK30" i="7"/>
  <c r="PF31" i="7"/>
  <c r="EK31" i="7"/>
  <c r="PF39" i="7"/>
  <c r="EK39" i="7"/>
  <c r="PF37" i="7"/>
  <c r="EK37" i="7"/>
  <c r="PF49" i="7"/>
  <c r="PF34" i="7"/>
  <c r="EK34" i="7"/>
  <c r="PF41" i="7"/>
  <c r="EK41" i="7"/>
  <c r="EK38" i="7"/>
  <c r="PF36" i="7"/>
  <c r="EK36" i="7"/>
  <c r="PF42" i="7"/>
  <c r="EK42" i="7"/>
  <c r="PF33" i="7"/>
  <c r="EK33" i="7"/>
  <c r="PF32" i="7"/>
  <c r="EK32" i="7"/>
  <c r="PF29" i="7"/>
  <c r="EK29" i="7"/>
  <c r="PF40" i="7"/>
  <c r="EK40" i="7"/>
  <c r="PF35" i="7"/>
  <c r="EK35" i="7"/>
  <c r="PF43" i="7"/>
  <c r="PF44" i="7"/>
  <c r="PF45" i="7"/>
  <c r="PF51" i="7"/>
  <c r="PE75" i="7"/>
  <c r="QP10" i="7" s="1"/>
  <c r="PF55" i="7"/>
  <c r="GS18" i="7"/>
  <c r="GS19" i="7"/>
  <c r="GT18" i="7"/>
  <c r="GT19" i="7"/>
  <c r="GQ18" i="7"/>
  <c r="GQ19" i="7"/>
  <c r="GR18" i="7"/>
  <c r="GR19" i="7"/>
  <c r="MK62" i="7"/>
  <c r="MK33" i="7"/>
  <c r="MK23" i="7"/>
  <c r="MK27" i="7"/>
  <c r="MK39" i="7"/>
  <c r="MK42" i="7"/>
  <c r="MK35" i="7"/>
  <c r="MK30" i="7"/>
  <c r="MK25" i="7"/>
  <c r="MK29" i="7"/>
  <c r="MK37" i="7"/>
  <c r="MK45" i="7"/>
  <c r="PG45" i="7" s="1"/>
  <c r="MK34" i="7"/>
  <c r="MK31" i="7"/>
  <c r="MK43" i="7"/>
  <c r="MK26" i="7"/>
  <c r="MK38" i="7"/>
  <c r="MK32" i="7"/>
  <c r="MK36" i="7"/>
  <c r="MK44" i="7"/>
  <c r="PG44" i="7" s="1"/>
  <c r="MK63" i="7"/>
  <c r="MK40" i="7"/>
  <c r="MK46" i="7"/>
  <c r="PG46" i="7" s="1"/>
  <c r="MK24" i="7"/>
  <c r="MK28" i="7"/>
  <c r="MK61" i="7"/>
  <c r="MK41" i="7"/>
  <c r="MK58" i="7"/>
  <c r="DA58" i="7" s="1"/>
  <c r="MK49" i="7"/>
  <c r="DA49" i="7" s="1"/>
  <c r="MK53" i="7"/>
  <c r="DA53" i="7" s="1"/>
  <c r="MK59" i="7"/>
  <c r="MK48" i="7"/>
  <c r="DA48" i="7" s="1"/>
  <c r="MK57" i="7"/>
  <c r="DA57" i="7" s="1"/>
  <c r="MK60" i="7"/>
  <c r="DA60" i="7" s="1"/>
  <c r="MK51" i="7"/>
  <c r="DA51" i="7" s="1"/>
  <c r="MK50" i="7"/>
  <c r="DA50" i="7" s="1"/>
  <c r="MK56" i="7"/>
  <c r="DA56" i="7" s="1"/>
  <c r="MK54" i="7"/>
  <c r="DA54" i="7" s="1"/>
  <c r="MK47" i="7"/>
  <c r="DA47" i="7" s="1"/>
  <c r="MK52" i="7"/>
  <c r="DA52" i="7" s="1"/>
  <c r="MK55" i="7"/>
  <c r="DA55" i="7" s="1"/>
  <c r="CV75" i="7"/>
  <c r="QM4" i="7" s="1"/>
  <c r="KI75" i="7"/>
  <c r="QQ9" i="7" s="1"/>
  <c r="KJ23" i="7"/>
  <c r="KJ24" i="7"/>
  <c r="KJ25" i="7"/>
  <c r="KJ26" i="7"/>
  <c r="KJ27" i="7"/>
  <c r="KJ28" i="7"/>
  <c r="KJ29" i="7"/>
  <c r="KJ30" i="7"/>
  <c r="KJ32" i="7"/>
  <c r="KJ31" i="7"/>
  <c r="KJ33" i="7"/>
  <c r="KJ34" i="7"/>
  <c r="KJ35" i="7"/>
  <c r="KJ36" i="7"/>
  <c r="KJ37" i="7"/>
  <c r="KJ39" i="7"/>
  <c r="KJ38" i="7"/>
  <c r="KJ40" i="7"/>
  <c r="KJ41" i="7"/>
  <c r="KJ42" i="7"/>
  <c r="KJ43" i="7"/>
  <c r="KJ44" i="7"/>
  <c r="KJ46" i="7"/>
  <c r="KJ45" i="7"/>
  <c r="KJ47" i="7"/>
  <c r="KJ48" i="7"/>
  <c r="KJ50" i="7"/>
  <c r="KJ49" i="7"/>
  <c r="KJ51" i="7"/>
  <c r="KJ52" i="7"/>
  <c r="KJ53" i="7"/>
  <c r="KJ55" i="7"/>
  <c r="KJ54" i="7"/>
  <c r="KJ61" i="7"/>
  <c r="KJ63" i="7"/>
  <c r="KJ62" i="7"/>
  <c r="KJ57" i="7"/>
  <c r="KJ58" i="7"/>
  <c r="KJ60" i="7"/>
  <c r="KJ56" i="7"/>
  <c r="KJ59" i="7"/>
  <c r="ML22" i="7"/>
  <c r="MJ75" i="7"/>
  <c r="QQ6" i="7" s="1"/>
  <c r="AE75" i="7"/>
  <c r="QR3" i="7" s="1"/>
  <c r="AO75" i="7"/>
  <c r="RB3" i="7" s="1"/>
  <c r="GJ19" i="4"/>
  <c r="P75" i="7"/>
  <c r="QC3" i="7" s="1"/>
  <c r="R75" i="7"/>
  <c r="QE3" i="7" s="1"/>
  <c r="M75" i="7"/>
  <c r="PZ3" i="7" s="1"/>
  <c r="Q75" i="7"/>
  <c r="QD3" i="7" s="1"/>
  <c r="X75" i="7"/>
  <c r="QK3" i="7" s="1"/>
  <c r="N75" i="7"/>
  <c r="QA3" i="7" s="1"/>
  <c r="AM75" i="7"/>
  <c r="QZ3" i="7" s="1"/>
  <c r="AB75" i="7"/>
  <c r="QO3" i="7" s="1"/>
  <c r="W75" i="7"/>
  <c r="QJ3" i="7" s="1"/>
  <c r="AD75" i="7"/>
  <c r="QQ3" i="7" s="1"/>
  <c r="ER7" i="4"/>
  <c r="MM113" i="7" s="1"/>
  <c r="RG3" i="7" l="1"/>
  <c r="RF3" i="7"/>
  <c r="ML192" i="7"/>
  <c r="ML193" i="7"/>
  <c r="ML194" i="7"/>
  <c r="ML195" i="7"/>
  <c r="ML196" i="7"/>
  <c r="ML197" i="7"/>
  <c r="ML198" i="7"/>
  <c r="ML199" i="7"/>
  <c r="ML200" i="7"/>
  <c r="ML201" i="7"/>
  <c r="HJ192" i="7"/>
  <c r="HJ193" i="7"/>
  <c r="HJ194" i="7"/>
  <c r="HJ195" i="7"/>
  <c r="HJ196" i="7"/>
  <c r="HJ197" i="7"/>
  <c r="HJ198" i="7"/>
  <c r="HJ199" i="7"/>
  <c r="HJ200" i="7"/>
  <c r="HJ201" i="7"/>
  <c r="IW192" i="7"/>
  <c r="IW193" i="7"/>
  <c r="IW194" i="7"/>
  <c r="IW195" i="7"/>
  <c r="IW196" i="7"/>
  <c r="IW197" i="7"/>
  <c r="IW198" i="7"/>
  <c r="IW199" i="7"/>
  <c r="IW200" i="7"/>
  <c r="IW201" i="7"/>
  <c r="FW192" i="7"/>
  <c r="FW193" i="7"/>
  <c r="FW194" i="7"/>
  <c r="FW195" i="7"/>
  <c r="FW196" i="7"/>
  <c r="FW197" i="7"/>
  <c r="FW198" i="7"/>
  <c r="FW199" i="7"/>
  <c r="FW200" i="7"/>
  <c r="FW201" i="7"/>
  <c r="ML156" i="7"/>
  <c r="ML157" i="7"/>
  <c r="ML158" i="7"/>
  <c r="ML159" i="7"/>
  <c r="ML160" i="7"/>
  <c r="ML161" i="7"/>
  <c r="ML162" i="7"/>
  <c r="ML163" i="7"/>
  <c r="ML164" i="7"/>
  <c r="ML165" i="7"/>
  <c r="HJ156" i="7"/>
  <c r="HJ157" i="7"/>
  <c r="HJ158" i="7"/>
  <c r="HJ159" i="7"/>
  <c r="HJ160" i="7"/>
  <c r="HJ161" i="7"/>
  <c r="HJ162" i="7"/>
  <c r="HJ163" i="7"/>
  <c r="HJ164" i="7"/>
  <c r="HJ165" i="7"/>
  <c r="IW156" i="7"/>
  <c r="IW157" i="7"/>
  <c r="IW158" i="7"/>
  <c r="IW159" i="7"/>
  <c r="IW160" i="7"/>
  <c r="IW161" i="7"/>
  <c r="IW162" i="7"/>
  <c r="IW163" i="7"/>
  <c r="IW164" i="7"/>
  <c r="IW165" i="7"/>
  <c r="FW156" i="7"/>
  <c r="FW157" i="7"/>
  <c r="FW158" i="7"/>
  <c r="FW159" i="7"/>
  <c r="FW160" i="7"/>
  <c r="FW161" i="7"/>
  <c r="FW162" i="7"/>
  <c r="FW163" i="7"/>
  <c r="FW164" i="7"/>
  <c r="FW165" i="7"/>
  <c r="EL154" i="7"/>
  <c r="PG154" i="7"/>
  <c r="DA154" i="7"/>
  <c r="DA190" i="7"/>
  <c r="PG190" i="7"/>
  <c r="EL190" i="7"/>
  <c r="DA191" i="7"/>
  <c r="PG191" i="7"/>
  <c r="EL191" i="7"/>
  <c r="DA155" i="7"/>
  <c r="EL155" i="7"/>
  <c r="PG155" i="7"/>
  <c r="EL189" i="7"/>
  <c r="DA189" i="7"/>
  <c r="PG189" i="7"/>
  <c r="FS71" i="7"/>
  <c r="FJ65" i="7"/>
  <c r="FJ66" i="7"/>
  <c r="FJ67" i="7"/>
  <c r="FJ68" i="7"/>
  <c r="FJ69" i="7"/>
  <c r="FJ70" i="7"/>
  <c r="FJ71" i="7"/>
  <c r="FJ72" i="7"/>
  <c r="FJ73" i="7"/>
  <c r="FD66" i="7"/>
  <c r="FS69" i="7"/>
  <c r="FD73" i="7"/>
  <c r="FD65" i="7"/>
  <c r="FS68" i="7"/>
  <c r="FI65" i="7"/>
  <c r="FI66" i="7"/>
  <c r="FI67" i="7"/>
  <c r="FI68" i="7"/>
  <c r="FI69" i="7"/>
  <c r="FI70" i="7"/>
  <c r="FI71" i="7"/>
  <c r="FI72" i="7"/>
  <c r="FI73" i="7"/>
  <c r="IU65" i="7"/>
  <c r="IU66" i="7"/>
  <c r="IU67" i="7"/>
  <c r="IU68" i="7"/>
  <c r="IU69" i="7"/>
  <c r="IU70" i="7"/>
  <c r="IU71" i="7"/>
  <c r="IU72" i="7"/>
  <c r="IU73" i="7"/>
  <c r="FQ65" i="7"/>
  <c r="FQ66" i="7"/>
  <c r="FQ67" i="7"/>
  <c r="FQ68" i="7"/>
  <c r="FQ69" i="7"/>
  <c r="FQ70" i="7"/>
  <c r="FQ71" i="7"/>
  <c r="FQ72" i="7"/>
  <c r="FQ73" i="7"/>
  <c r="FD72" i="7"/>
  <c r="FS67" i="7"/>
  <c r="ML64" i="7"/>
  <c r="ML65" i="7"/>
  <c r="ML66" i="7"/>
  <c r="ML67" i="7"/>
  <c r="ML68" i="7"/>
  <c r="ML69" i="7"/>
  <c r="ML70" i="7"/>
  <c r="ML71" i="7"/>
  <c r="ML72" i="7"/>
  <c r="ML73" i="7"/>
  <c r="GT65" i="7"/>
  <c r="GT66" i="7"/>
  <c r="GT67" i="7"/>
  <c r="GT68" i="7"/>
  <c r="GT69" i="7"/>
  <c r="GT70" i="7"/>
  <c r="GT71" i="7"/>
  <c r="GT72" i="7"/>
  <c r="GT73" i="7"/>
  <c r="IW65" i="7"/>
  <c r="IW66" i="7"/>
  <c r="IW67" i="7"/>
  <c r="IW68" i="7"/>
  <c r="IW69" i="7"/>
  <c r="IW70" i="7"/>
  <c r="IW71" i="7"/>
  <c r="IW72" i="7"/>
  <c r="IW73" i="7"/>
  <c r="IG65" i="7"/>
  <c r="IG66" i="7"/>
  <c r="IG67" i="7"/>
  <c r="IG68" i="7"/>
  <c r="IG69" i="7"/>
  <c r="IG70" i="7"/>
  <c r="IG71" i="7"/>
  <c r="IG72" i="7"/>
  <c r="IG73" i="7"/>
  <c r="FG65" i="7"/>
  <c r="FG66" i="7"/>
  <c r="FG67" i="7"/>
  <c r="FG68" i="7"/>
  <c r="FG69" i="7"/>
  <c r="FG70" i="7"/>
  <c r="FG71" i="7"/>
  <c r="FG72" i="7"/>
  <c r="FG73" i="7"/>
  <c r="IE64" i="7"/>
  <c r="IE65" i="7"/>
  <c r="IE66" i="7"/>
  <c r="IE67" i="7"/>
  <c r="IE68" i="7"/>
  <c r="IE69" i="7"/>
  <c r="IE70" i="7"/>
  <c r="IE71" i="7"/>
  <c r="IE72" i="7"/>
  <c r="IE73" i="7"/>
  <c r="GS65" i="7"/>
  <c r="GS66" i="7"/>
  <c r="GS67" i="7"/>
  <c r="GS68" i="7"/>
  <c r="GS69" i="7"/>
  <c r="GS70" i="7"/>
  <c r="GS71" i="7"/>
  <c r="GS72" i="7"/>
  <c r="GS73" i="7"/>
  <c r="FE65" i="7"/>
  <c r="FE66" i="7"/>
  <c r="FE67" i="7"/>
  <c r="FE68" i="7"/>
  <c r="FE69" i="7"/>
  <c r="FE70" i="7"/>
  <c r="FE71" i="7"/>
  <c r="FE72" i="7"/>
  <c r="FE73" i="7"/>
  <c r="IT65" i="7"/>
  <c r="IT66" i="7"/>
  <c r="IT67" i="7"/>
  <c r="IT68" i="7"/>
  <c r="IT69" i="7"/>
  <c r="IT70" i="7"/>
  <c r="IT71" i="7"/>
  <c r="IT72" i="7"/>
  <c r="IT73" i="7"/>
  <c r="FU65" i="7"/>
  <c r="FU66" i="7"/>
  <c r="FU67" i="7"/>
  <c r="FU68" i="7"/>
  <c r="FU69" i="7"/>
  <c r="FU70" i="7"/>
  <c r="FU71" i="7"/>
  <c r="FU72" i="7"/>
  <c r="FU73" i="7"/>
  <c r="ID65" i="7"/>
  <c r="ID66" i="7"/>
  <c r="ID67" i="7"/>
  <c r="ID68" i="7"/>
  <c r="ID69" i="7"/>
  <c r="ID70" i="7"/>
  <c r="ID71" i="7"/>
  <c r="ID72" i="7"/>
  <c r="ID73" i="7"/>
  <c r="IF65" i="7"/>
  <c r="IF66" i="7"/>
  <c r="IF67" i="7"/>
  <c r="IF68" i="7"/>
  <c r="IF69" i="7"/>
  <c r="IF70" i="7"/>
  <c r="IF71" i="7"/>
  <c r="IF72" i="7"/>
  <c r="IF73" i="7"/>
  <c r="FD71" i="7"/>
  <c r="FS66" i="7"/>
  <c r="IV65" i="7"/>
  <c r="IV66" i="7"/>
  <c r="IV67" i="7"/>
  <c r="IV68" i="7"/>
  <c r="IV69" i="7"/>
  <c r="IV70" i="7"/>
  <c r="IV71" i="7"/>
  <c r="IV72" i="7"/>
  <c r="IV73" i="7"/>
  <c r="FM65" i="7"/>
  <c r="FM66" i="7"/>
  <c r="FM67" i="7"/>
  <c r="FM68" i="7"/>
  <c r="FM69" i="7"/>
  <c r="FM70" i="7"/>
  <c r="FM71" i="7"/>
  <c r="FM72" i="7"/>
  <c r="FM73" i="7"/>
  <c r="IO65" i="7"/>
  <c r="IO66" i="7"/>
  <c r="IO67" i="7"/>
  <c r="IO68" i="7"/>
  <c r="IO69" i="7"/>
  <c r="IO70" i="7"/>
  <c r="IO71" i="7"/>
  <c r="IO72" i="7"/>
  <c r="IO73" i="7"/>
  <c r="FD70" i="7"/>
  <c r="FS73" i="7"/>
  <c r="FS65" i="7"/>
  <c r="FV65" i="7"/>
  <c r="FV66" i="7"/>
  <c r="FV67" i="7"/>
  <c r="FV68" i="7"/>
  <c r="FV69" i="7"/>
  <c r="FV70" i="7"/>
  <c r="FV71" i="7"/>
  <c r="FV72" i="7"/>
  <c r="FV73" i="7"/>
  <c r="IP65" i="7"/>
  <c r="IP66" i="7"/>
  <c r="IP67" i="7"/>
  <c r="IP68" i="7"/>
  <c r="IP69" i="7"/>
  <c r="IP70" i="7"/>
  <c r="IP71" i="7"/>
  <c r="IP72" i="7"/>
  <c r="IP73" i="7"/>
  <c r="FK65" i="7"/>
  <c r="FK66" i="7"/>
  <c r="FK67" i="7"/>
  <c r="FK68" i="7"/>
  <c r="FK69" i="7"/>
  <c r="FK70" i="7"/>
  <c r="FK71" i="7"/>
  <c r="FK72" i="7"/>
  <c r="FK73" i="7"/>
  <c r="GR65" i="7"/>
  <c r="GR66" i="7"/>
  <c r="GR67" i="7"/>
  <c r="GR68" i="7"/>
  <c r="GR69" i="7"/>
  <c r="GR70" i="7"/>
  <c r="GR71" i="7"/>
  <c r="GR72" i="7"/>
  <c r="GR73" i="7"/>
  <c r="FP65" i="7"/>
  <c r="FP66" i="7"/>
  <c r="FP67" i="7"/>
  <c r="FP68" i="7"/>
  <c r="FP69" i="7"/>
  <c r="FP70" i="7"/>
  <c r="FP71" i="7"/>
  <c r="FP72" i="7"/>
  <c r="FP73" i="7"/>
  <c r="FO65" i="7"/>
  <c r="FO66" i="7"/>
  <c r="FO67" i="7"/>
  <c r="FO68" i="7"/>
  <c r="FO69" i="7"/>
  <c r="FO70" i="7"/>
  <c r="FO71" i="7"/>
  <c r="FO72" i="7"/>
  <c r="FO73" i="7"/>
  <c r="IL65" i="7"/>
  <c r="IL66" i="7"/>
  <c r="IL67" i="7"/>
  <c r="IL68" i="7"/>
  <c r="IL69" i="7"/>
  <c r="IL70" i="7"/>
  <c r="IL71" i="7"/>
  <c r="IL72" i="7"/>
  <c r="IL73" i="7"/>
  <c r="FD69" i="7"/>
  <c r="FS72" i="7"/>
  <c r="FR65" i="7"/>
  <c r="FR66" i="7"/>
  <c r="FR67" i="7"/>
  <c r="FR68" i="7"/>
  <c r="FR69" i="7"/>
  <c r="FR70" i="7"/>
  <c r="FR71" i="7"/>
  <c r="FR72" i="7"/>
  <c r="FR73" i="7"/>
  <c r="FN64" i="7"/>
  <c r="FN65" i="7"/>
  <c r="FN66" i="7"/>
  <c r="FN67" i="7"/>
  <c r="FN68" i="7"/>
  <c r="FN69" i="7"/>
  <c r="FN70" i="7"/>
  <c r="FN71" i="7"/>
  <c r="FN72" i="7"/>
  <c r="FN73" i="7"/>
  <c r="FF64" i="7"/>
  <c r="FF65" i="7"/>
  <c r="FF66" i="7"/>
  <c r="FF67" i="7"/>
  <c r="FF68" i="7"/>
  <c r="FF69" i="7"/>
  <c r="FF70" i="7"/>
  <c r="FF71" i="7"/>
  <c r="FF72" i="7"/>
  <c r="FF73" i="7"/>
  <c r="IQ64" i="7"/>
  <c r="IQ65" i="7"/>
  <c r="IQ66" i="7"/>
  <c r="IQ67" i="7"/>
  <c r="IQ68" i="7"/>
  <c r="IQ69" i="7"/>
  <c r="IQ70" i="7"/>
  <c r="IQ71" i="7"/>
  <c r="IQ72" i="7"/>
  <c r="IQ73" i="7"/>
  <c r="IK64" i="7"/>
  <c r="IK65" i="7"/>
  <c r="IK66" i="7"/>
  <c r="IK67" i="7"/>
  <c r="IK68" i="7"/>
  <c r="IK69" i="7"/>
  <c r="IK70" i="7"/>
  <c r="IK71" i="7"/>
  <c r="IK72" i="7"/>
  <c r="IK73" i="7"/>
  <c r="IS65" i="7"/>
  <c r="IS66" i="7"/>
  <c r="IS67" i="7"/>
  <c r="IS68" i="7"/>
  <c r="IS69" i="7"/>
  <c r="IS70" i="7"/>
  <c r="IS71" i="7"/>
  <c r="IS72" i="7"/>
  <c r="IS73" i="7"/>
  <c r="IN65" i="7"/>
  <c r="IN66" i="7"/>
  <c r="IN67" i="7"/>
  <c r="IN68" i="7"/>
  <c r="IN69" i="7"/>
  <c r="IN70" i="7"/>
  <c r="IN71" i="7"/>
  <c r="IN72" i="7"/>
  <c r="IN73" i="7"/>
  <c r="FD68" i="7"/>
  <c r="FT65" i="7"/>
  <c r="FT66" i="7"/>
  <c r="FT67" i="7"/>
  <c r="FT68" i="7"/>
  <c r="FT69" i="7"/>
  <c r="FT70" i="7"/>
  <c r="FT71" i="7"/>
  <c r="FT72" i="7"/>
  <c r="FT73" i="7"/>
  <c r="IR65" i="7"/>
  <c r="IR66" i="7"/>
  <c r="IR67" i="7"/>
  <c r="IR68" i="7"/>
  <c r="IR69" i="7"/>
  <c r="IR70" i="7"/>
  <c r="IR71" i="7"/>
  <c r="IR72" i="7"/>
  <c r="IR73" i="7"/>
  <c r="FH65" i="7"/>
  <c r="FH66" i="7"/>
  <c r="FH67" i="7"/>
  <c r="FH68" i="7"/>
  <c r="FH69" i="7"/>
  <c r="FH70" i="7"/>
  <c r="FH71" i="7"/>
  <c r="FH72" i="7"/>
  <c r="FH73" i="7"/>
  <c r="FW65" i="7"/>
  <c r="FW66" i="7"/>
  <c r="FW67" i="7"/>
  <c r="FW68" i="7"/>
  <c r="FW69" i="7"/>
  <c r="FW70" i="7"/>
  <c r="FW71" i="7"/>
  <c r="FW72" i="7"/>
  <c r="FW73" i="7"/>
  <c r="IM65" i="7"/>
  <c r="IM66" i="7"/>
  <c r="IM67" i="7"/>
  <c r="IM68" i="7"/>
  <c r="IM69" i="7"/>
  <c r="IM70" i="7"/>
  <c r="IM71" i="7"/>
  <c r="IM72" i="7"/>
  <c r="IM73" i="7"/>
  <c r="GQ64" i="7"/>
  <c r="GQ65" i="7"/>
  <c r="GQ66" i="7"/>
  <c r="GQ67" i="7"/>
  <c r="GQ68" i="7"/>
  <c r="GQ69" i="7"/>
  <c r="GQ70" i="7"/>
  <c r="GQ71" i="7"/>
  <c r="GQ72" i="7"/>
  <c r="PW72" i="7" s="1"/>
  <c r="GQ73" i="7"/>
  <c r="FS64" i="7"/>
  <c r="IH65" i="7"/>
  <c r="IH66" i="7"/>
  <c r="IH67" i="7"/>
  <c r="IH68" i="7"/>
  <c r="IH69" i="7"/>
  <c r="IH70" i="7"/>
  <c r="IH71" i="7"/>
  <c r="IH72" i="7"/>
  <c r="IH73" i="7"/>
  <c r="II65" i="7"/>
  <c r="II66" i="7"/>
  <c r="II67" i="7"/>
  <c r="II68" i="7"/>
  <c r="II69" i="7"/>
  <c r="II70" i="7"/>
  <c r="II71" i="7"/>
  <c r="II72" i="7"/>
  <c r="II73" i="7"/>
  <c r="FL65" i="7"/>
  <c r="FL66" i="7"/>
  <c r="FL67" i="7"/>
  <c r="FL68" i="7"/>
  <c r="FL69" i="7"/>
  <c r="FL70" i="7"/>
  <c r="FL71" i="7"/>
  <c r="FL72" i="7"/>
  <c r="FL73" i="7"/>
  <c r="IJ65" i="7"/>
  <c r="IJ66" i="7"/>
  <c r="IJ67" i="7"/>
  <c r="IJ68" i="7"/>
  <c r="IJ69" i="7"/>
  <c r="IJ70" i="7"/>
  <c r="IJ71" i="7"/>
  <c r="IJ72" i="7"/>
  <c r="IJ73" i="7"/>
  <c r="FD67" i="7"/>
  <c r="FS70" i="7"/>
  <c r="IH64" i="7"/>
  <c r="II64" i="7"/>
  <c r="FL64" i="7"/>
  <c r="IJ64" i="7"/>
  <c r="FT64" i="7"/>
  <c r="FR64" i="7"/>
  <c r="IV64" i="7"/>
  <c r="IR64" i="7"/>
  <c r="FJ64" i="7"/>
  <c r="GT64" i="7"/>
  <c r="FV64" i="7"/>
  <c r="IW64" i="7"/>
  <c r="FH64" i="7"/>
  <c r="FI64" i="7"/>
  <c r="IG64" i="7"/>
  <c r="FG64" i="7"/>
  <c r="IU64" i="7"/>
  <c r="IP64" i="7"/>
  <c r="FQ64" i="7"/>
  <c r="GS64" i="7"/>
  <c r="FE64" i="7"/>
  <c r="IT64" i="7"/>
  <c r="FU64" i="7"/>
  <c r="ID64" i="7"/>
  <c r="IF64" i="7"/>
  <c r="FW64" i="7"/>
  <c r="FK64" i="7"/>
  <c r="FM64" i="7"/>
  <c r="IM64" i="7"/>
  <c r="IO64" i="7"/>
  <c r="GR64" i="7"/>
  <c r="FP64" i="7"/>
  <c r="FO64" i="7"/>
  <c r="IL64" i="7"/>
  <c r="IS64" i="7"/>
  <c r="IN64" i="7"/>
  <c r="RH3" i="7"/>
  <c r="DA61" i="7"/>
  <c r="EL61" i="7"/>
  <c r="PG61" i="7"/>
  <c r="FW115" i="7"/>
  <c r="FW123" i="7"/>
  <c r="FW131" i="7"/>
  <c r="FW118" i="7"/>
  <c r="FW120" i="7"/>
  <c r="FW125" i="7"/>
  <c r="FW114" i="7"/>
  <c r="FW126" i="7"/>
  <c r="FW127" i="7"/>
  <c r="FW140" i="7"/>
  <c r="FW145" i="7"/>
  <c r="FW153" i="7"/>
  <c r="FW116" i="7"/>
  <c r="FW122" i="7"/>
  <c r="FW129" i="7"/>
  <c r="FW134" i="7"/>
  <c r="FW142" i="7"/>
  <c r="FW147" i="7"/>
  <c r="FW119" i="7"/>
  <c r="FW151" i="7"/>
  <c r="FW146" i="7"/>
  <c r="FW152" i="7"/>
  <c r="FW128" i="7"/>
  <c r="FW148" i="7"/>
  <c r="FW150" i="7"/>
  <c r="FW138" i="7"/>
  <c r="FW139" i="7"/>
  <c r="FW155" i="7"/>
  <c r="FW124" i="7"/>
  <c r="FW141" i="7"/>
  <c r="FW149" i="7"/>
  <c r="FW170" i="7"/>
  <c r="FW121" i="7"/>
  <c r="FW137" i="7"/>
  <c r="FW136" i="7"/>
  <c r="FW135" i="7"/>
  <c r="FW132" i="7"/>
  <c r="FW168" i="7"/>
  <c r="FW173" i="7"/>
  <c r="FW182" i="7"/>
  <c r="FW190" i="7"/>
  <c r="FW133" i="7"/>
  <c r="FW143" i="7"/>
  <c r="FW117" i="7"/>
  <c r="FW171" i="7"/>
  <c r="FW172" i="7"/>
  <c r="FW175" i="7"/>
  <c r="FW188" i="7"/>
  <c r="FW174" i="7"/>
  <c r="FW176" i="7"/>
  <c r="FW189" i="7"/>
  <c r="FW191" i="7"/>
  <c r="FW144" i="7"/>
  <c r="FW178" i="7"/>
  <c r="FW183" i="7"/>
  <c r="FW167" i="7"/>
  <c r="FW180" i="7"/>
  <c r="FW185" i="7"/>
  <c r="FW187" i="7"/>
  <c r="FW186" i="7"/>
  <c r="FW179" i="7"/>
  <c r="FW169" i="7"/>
  <c r="FW177" i="7"/>
  <c r="FW184" i="7"/>
  <c r="FW154" i="7"/>
  <c r="FW181" i="7"/>
  <c r="IW117" i="7"/>
  <c r="IW121" i="7"/>
  <c r="IW125" i="7"/>
  <c r="IW129" i="7"/>
  <c r="IW133" i="7"/>
  <c r="IW116" i="7"/>
  <c r="IW120" i="7"/>
  <c r="IW124" i="7"/>
  <c r="IW128" i="7"/>
  <c r="IW132" i="7"/>
  <c r="IW119" i="7"/>
  <c r="IW127" i="7"/>
  <c r="IW137" i="7"/>
  <c r="IW141" i="7"/>
  <c r="IW118" i="7"/>
  <c r="IW126" i="7"/>
  <c r="IW115" i="7"/>
  <c r="IW123" i="7"/>
  <c r="IW131" i="7"/>
  <c r="IW134" i="7"/>
  <c r="IW139" i="7"/>
  <c r="IW143" i="7"/>
  <c r="IW147" i="7"/>
  <c r="IW151" i="7"/>
  <c r="IW155" i="7"/>
  <c r="IW140" i="7"/>
  <c r="IW153" i="7"/>
  <c r="IW135" i="7"/>
  <c r="IW150" i="7"/>
  <c r="IW114" i="7"/>
  <c r="IW146" i="7"/>
  <c r="IW154" i="7"/>
  <c r="IW136" i="7"/>
  <c r="IW145" i="7"/>
  <c r="IW148" i="7"/>
  <c r="IW138" i="7"/>
  <c r="IW167" i="7"/>
  <c r="IW174" i="7"/>
  <c r="IW171" i="7"/>
  <c r="IW168" i="7"/>
  <c r="IW144" i="7"/>
  <c r="IW173" i="7"/>
  <c r="IW172" i="7"/>
  <c r="IW152" i="7"/>
  <c r="IW181" i="7"/>
  <c r="IW188" i="7"/>
  <c r="IW122" i="7"/>
  <c r="IW175" i="7"/>
  <c r="IW179" i="7"/>
  <c r="IW186" i="7"/>
  <c r="IW142" i="7"/>
  <c r="IW180" i="7"/>
  <c r="IW182" i="7"/>
  <c r="IW170" i="7"/>
  <c r="IW178" i="7"/>
  <c r="IW176" i="7"/>
  <c r="IW169" i="7"/>
  <c r="IW177" i="7"/>
  <c r="IW183" i="7"/>
  <c r="IW191" i="7"/>
  <c r="IW184" i="7"/>
  <c r="IW190" i="7"/>
  <c r="IW185" i="7"/>
  <c r="IW149" i="7"/>
  <c r="IW189" i="7"/>
  <c r="IW187" i="7"/>
  <c r="HJ191" i="7"/>
  <c r="HJ183" i="7"/>
  <c r="HJ188" i="7"/>
  <c r="HJ182" i="7"/>
  <c r="HJ190" i="7"/>
  <c r="HJ184" i="7"/>
  <c r="HJ181" i="7"/>
  <c r="HJ175" i="7"/>
  <c r="HJ167" i="7"/>
  <c r="HJ189" i="7"/>
  <c r="HJ178" i="7"/>
  <c r="HJ169" i="7"/>
  <c r="HJ171" i="7"/>
  <c r="HJ185" i="7"/>
  <c r="HJ186" i="7"/>
  <c r="HJ180" i="7"/>
  <c r="HJ177" i="7"/>
  <c r="HJ173" i="7"/>
  <c r="HJ168" i="7"/>
  <c r="HJ187" i="7"/>
  <c r="HJ179" i="7"/>
  <c r="HJ172" i="7"/>
  <c r="HJ170" i="7"/>
  <c r="HJ174" i="7"/>
  <c r="HJ176" i="7"/>
  <c r="HJ126" i="7"/>
  <c r="HJ118" i="7"/>
  <c r="HJ127" i="7"/>
  <c r="HJ119" i="7"/>
  <c r="HJ124" i="7"/>
  <c r="HJ128" i="7"/>
  <c r="HJ117" i="7"/>
  <c r="HJ120" i="7"/>
  <c r="HJ123" i="7"/>
  <c r="HJ116" i="7"/>
  <c r="HJ122" i="7"/>
  <c r="HJ125" i="7"/>
  <c r="HJ114" i="7"/>
  <c r="HJ129" i="7"/>
  <c r="HJ121" i="7"/>
  <c r="HJ115" i="7"/>
  <c r="HJ134" i="7"/>
  <c r="HJ138" i="7"/>
  <c r="HJ142" i="7"/>
  <c r="HJ137" i="7"/>
  <c r="HJ149" i="7"/>
  <c r="HJ136" i="7"/>
  <c r="HJ131" i="7"/>
  <c r="HJ148" i="7"/>
  <c r="HJ154" i="7"/>
  <c r="HJ135" i="7"/>
  <c r="HJ133" i="7"/>
  <c r="HJ139" i="7"/>
  <c r="HJ150" i="7"/>
  <c r="HJ144" i="7"/>
  <c r="HJ147" i="7"/>
  <c r="HJ146" i="7"/>
  <c r="HJ155" i="7"/>
  <c r="HJ151" i="7"/>
  <c r="HJ132" i="7"/>
  <c r="HJ141" i="7"/>
  <c r="HJ153" i="7"/>
  <c r="HJ140" i="7"/>
  <c r="HJ143" i="7"/>
  <c r="HJ145" i="7"/>
  <c r="HJ152" i="7"/>
  <c r="PG187" i="7"/>
  <c r="EL187" i="7"/>
  <c r="DA187" i="7"/>
  <c r="DA185" i="7"/>
  <c r="EL185" i="7"/>
  <c r="PG185" i="7"/>
  <c r="DA177" i="7"/>
  <c r="PG177" i="7"/>
  <c r="EL177" i="7"/>
  <c r="PG184" i="7"/>
  <c r="EL184" i="7"/>
  <c r="DA184" i="7"/>
  <c r="PG183" i="7"/>
  <c r="DA183" i="7"/>
  <c r="EL183" i="7"/>
  <c r="PG181" i="7"/>
  <c r="EL181" i="7"/>
  <c r="DA181" i="7"/>
  <c r="PG176" i="7"/>
  <c r="DA176" i="7"/>
  <c r="EL176" i="7"/>
  <c r="EL179" i="7"/>
  <c r="PG179" i="7"/>
  <c r="DA179" i="7"/>
  <c r="DA178" i="7"/>
  <c r="PG178" i="7"/>
  <c r="EL178" i="7"/>
  <c r="ML183" i="7"/>
  <c r="ML186" i="7"/>
  <c r="ML187" i="7"/>
  <c r="ML190" i="7"/>
  <c r="ML180" i="7"/>
  <c r="ML182" i="7"/>
  <c r="ML131" i="7"/>
  <c r="ML173" i="7"/>
  <c r="ML179" i="7"/>
  <c r="ML181" i="7"/>
  <c r="ML176" i="7"/>
  <c r="ML174" i="7"/>
  <c r="ML172" i="7"/>
  <c r="ML185" i="7"/>
  <c r="ML178" i="7"/>
  <c r="ML167" i="7"/>
  <c r="ML189" i="7"/>
  <c r="ML177" i="7"/>
  <c r="ML175" i="7"/>
  <c r="ML169" i="7"/>
  <c r="ML188" i="7"/>
  <c r="ML191" i="7"/>
  <c r="ML168" i="7"/>
  <c r="ML170" i="7"/>
  <c r="ML171" i="7"/>
  <c r="ML184" i="7"/>
  <c r="DA182" i="7"/>
  <c r="PG182" i="7"/>
  <c r="EL182" i="7"/>
  <c r="DA188" i="7"/>
  <c r="EL188" i="7"/>
  <c r="PG188" i="7"/>
  <c r="EL186" i="7"/>
  <c r="DA186" i="7"/>
  <c r="PG186" i="7"/>
  <c r="EL175" i="7"/>
  <c r="PG175" i="7"/>
  <c r="DA175" i="7"/>
  <c r="EL180" i="7"/>
  <c r="DA180" i="7"/>
  <c r="PG180" i="7"/>
  <c r="EL144" i="7"/>
  <c r="DA153" i="7"/>
  <c r="EL153" i="7"/>
  <c r="PG153" i="7"/>
  <c r="EL145" i="7"/>
  <c r="DA145" i="7"/>
  <c r="PF203" i="7"/>
  <c r="QQ101" i="7" s="1"/>
  <c r="EL152" i="7"/>
  <c r="CZ203" i="7"/>
  <c r="QQ95" i="7" s="1"/>
  <c r="PG147" i="7"/>
  <c r="DA147" i="7"/>
  <c r="DA151" i="7"/>
  <c r="PG151" i="7"/>
  <c r="PG143" i="7"/>
  <c r="EL143" i="7"/>
  <c r="DA143" i="7"/>
  <c r="ML120" i="7"/>
  <c r="ML115" i="7"/>
  <c r="ML116" i="7"/>
  <c r="ML123" i="7"/>
  <c r="ML119" i="7"/>
  <c r="ML122" i="7"/>
  <c r="ML114" i="7"/>
  <c r="ML121" i="7"/>
  <c r="ML118" i="7"/>
  <c r="ML117" i="7"/>
  <c r="ML124" i="7"/>
  <c r="ML125" i="7"/>
  <c r="ML126" i="7"/>
  <c r="ML127" i="7"/>
  <c r="ML128" i="7"/>
  <c r="ML129" i="7"/>
  <c r="ML132" i="7"/>
  <c r="ML133" i="7"/>
  <c r="ML134" i="7"/>
  <c r="ML135" i="7"/>
  <c r="ML136" i="7"/>
  <c r="ML137" i="7"/>
  <c r="ML138" i="7"/>
  <c r="ML139" i="7"/>
  <c r="ML140" i="7"/>
  <c r="ML141" i="7"/>
  <c r="ML142" i="7"/>
  <c r="ML143" i="7"/>
  <c r="DB143" i="7" s="1"/>
  <c r="ML144" i="7"/>
  <c r="ML145" i="7"/>
  <c r="ML146" i="7"/>
  <c r="ML147" i="7"/>
  <c r="ML148" i="7"/>
  <c r="PH148" i="7" s="1"/>
  <c r="ML149" i="7"/>
  <c r="ML150" i="7"/>
  <c r="ML151" i="7"/>
  <c r="DB151" i="7" s="1"/>
  <c r="ML152" i="7"/>
  <c r="ML153" i="7"/>
  <c r="ML154" i="7"/>
  <c r="ML155" i="7"/>
  <c r="FX110" i="7"/>
  <c r="FX109" i="7"/>
  <c r="IX110" i="7"/>
  <c r="HK110" i="7"/>
  <c r="EK203" i="7"/>
  <c r="QQ96" i="7" s="1"/>
  <c r="HK109" i="7"/>
  <c r="IX109" i="7"/>
  <c r="EL150" i="7"/>
  <c r="PG150" i="7"/>
  <c r="DA150" i="7"/>
  <c r="MK203" i="7"/>
  <c r="QR97" i="7" s="1"/>
  <c r="EL149" i="7"/>
  <c r="PG149" i="7"/>
  <c r="DA149" i="7"/>
  <c r="EL141" i="7"/>
  <c r="PG141" i="7"/>
  <c r="DA141" i="7"/>
  <c r="DA142" i="7"/>
  <c r="EL142" i="7"/>
  <c r="PG142" i="7"/>
  <c r="DA144" i="7"/>
  <c r="DA148" i="7"/>
  <c r="PG148" i="7"/>
  <c r="EL148" i="7"/>
  <c r="DA140" i="7"/>
  <c r="PG140" i="7"/>
  <c r="EL140" i="7"/>
  <c r="DA139" i="7"/>
  <c r="PG139" i="7"/>
  <c r="EL139" i="7"/>
  <c r="PG146" i="7"/>
  <c r="DA146" i="7"/>
  <c r="EL146" i="7"/>
  <c r="EL147" i="7"/>
  <c r="DA152" i="7"/>
  <c r="EL59" i="7"/>
  <c r="DA59" i="7"/>
  <c r="PW14" i="7"/>
  <c r="PY14" i="7"/>
  <c r="PG54" i="7"/>
  <c r="EL54" i="7"/>
  <c r="PG60" i="7"/>
  <c r="EL60" i="7"/>
  <c r="PG53" i="7"/>
  <c r="EL53" i="7"/>
  <c r="PG51" i="7"/>
  <c r="EL51" i="7"/>
  <c r="PG56" i="7"/>
  <c r="EL56" i="7"/>
  <c r="PG57" i="7"/>
  <c r="EL57" i="7"/>
  <c r="EL50" i="7"/>
  <c r="EL47" i="7"/>
  <c r="PG59" i="7"/>
  <c r="PG55" i="7"/>
  <c r="EL55" i="7"/>
  <c r="EL49" i="7"/>
  <c r="PG52" i="7"/>
  <c r="EL52" i="7"/>
  <c r="PG48" i="7"/>
  <c r="EL48" i="7"/>
  <c r="PG58" i="7"/>
  <c r="EL58" i="7"/>
  <c r="CZ75" i="7"/>
  <c r="QQ4" i="7" s="1"/>
  <c r="PG49" i="7"/>
  <c r="PG47" i="7"/>
  <c r="IV34" i="7"/>
  <c r="IJ33" i="7"/>
  <c r="IJ44" i="7"/>
  <c r="IV43" i="7"/>
  <c r="IJ60" i="7"/>
  <c r="IJ45" i="7"/>
  <c r="IJ52" i="7"/>
  <c r="IV53" i="7"/>
  <c r="IV57" i="7"/>
  <c r="IJ57" i="7"/>
  <c r="IJ34" i="7"/>
  <c r="IJ36" i="7"/>
  <c r="IJ39" i="7"/>
  <c r="IJ30" i="7"/>
  <c r="IV35" i="7"/>
  <c r="IV51" i="7"/>
  <c r="IV23" i="7"/>
  <c r="IJ32" i="7"/>
  <c r="IJ43" i="7"/>
  <c r="IJ42" i="7"/>
  <c r="IV32" i="7"/>
  <c r="IV48" i="7"/>
  <c r="IV58" i="7"/>
  <c r="IV27" i="7"/>
  <c r="IJ59" i="7"/>
  <c r="IJ46" i="7"/>
  <c r="IJ24" i="7"/>
  <c r="IJ55" i="7"/>
  <c r="IJ40" i="7"/>
  <c r="IO41" i="7"/>
  <c r="IO55" i="7"/>
  <c r="IO50" i="7"/>
  <c r="IO49" i="7"/>
  <c r="IO57" i="7"/>
  <c r="IO39" i="7"/>
  <c r="IO59" i="7"/>
  <c r="IO44" i="7"/>
  <c r="IO34" i="7"/>
  <c r="IO27" i="7"/>
  <c r="IO40" i="7"/>
  <c r="IO52" i="7"/>
  <c r="IO62" i="7"/>
  <c r="IO31" i="7"/>
  <c r="IO37" i="7"/>
  <c r="IO43" i="7"/>
  <c r="IO61" i="7"/>
  <c r="IO54" i="7"/>
  <c r="IO60" i="7"/>
  <c r="IO33" i="7"/>
  <c r="IO35" i="7"/>
  <c r="IO47" i="7"/>
  <c r="IO28" i="7"/>
  <c r="IO38" i="7"/>
  <c r="IO45" i="7"/>
  <c r="IO23" i="7"/>
  <c r="IO58" i="7"/>
  <c r="IO56" i="7"/>
  <c r="IO26" i="7"/>
  <c r="IO46" i="7"/>
  <c r="IO30" i="7"/>
  <c r="IO53" i="7"/>
  <c r="IO24" i="7"/>
  <c r="IO48" i="7"/>
  <c r="IO36" i="7"/>
  <c r="IO63" i="7"/>
  <c r="IO51" i="7"/>
  <c r="IO32" i="7"/>
  <c r="IO42" i="7"/>
  <c r="IO25" i="7"/>
  <c r="IO29" i="7"/>
  <c r="IR42" i="7"/>
  <c r="IR58" i="7"/>
  <c r="IR39" i="7"/>
  <c r="IR33" i="7"/>
  <c r="IR26" i="7"/>
  <c r="IR55" i="7"/>
  <c r="IR63" i="7"/>
  <c r="IR44" i="7"/>
  <c r="IR24" i="7"/>
  <c r="IR32" i="7"/>
  <c r="IR49" i="7"/>
  <c r="IR43" i="7"/>
  <c r="IR40" i="7"/>
  <c r="IR56" i="7"/>
  <c r="IR36" i="7"/>
  <c r="IR25" i="7"/>
  <c r="IR62" i="7"/>
  <c r="IR46" i="7"/>
  <c r="IR52" i="7"/>
  <c r="IR31" i="7"/>
  <c r="IR35" i="7"/>
  <c r="IR50" i="7"/>
  <c r="IR57" i="7"/>
  <c r="IR34" i="7"/>
  <c r="IR41" i="7"/>
  <c r="IR53" i="7"/>
  <c r="IR48" i="7"/>
  <c r="IR45" i="7"/>
  <c r="IR51" i="7"/>
  <c r="IR38" i="7"/>
  <c r="IR28" i="7"/>
  <c r="IR47" i="7"/>
  <c r="IR59" i="7"/>
  <c r="IR54" i="7"/>
  <c r="IR60" i="7"/>
  <c r="IR30" i="7"/>
  <c r="IR61" i="7"/>
  <c r="IR37" i="7"/>
  <c r="IR23" i="7"/>
  <c r="IR27" i="7"/>
  <c r="IR29" i="7"/>
  <c r="IT40" i="7"/>
  <c r="IT56" i="7"/>
  <c r="IT41" i="7"/>
  <c r="IT44" i="7"/>
  <c r="IT58" i="7"/>
  <c r="IT32" i="7"/>
  <c r="IT57" i="7"/>
  <c r="IT48" i="7"/>
  <c r="IT31" i="7"/>
  <c r="IT27" i="7"/>
  <c r="IT60" i="7"/>
  <c r="IT59" i="7"/>
  <c r="IT51" i="7"/>
  <c r="IT53" i="7"/>
  <c r="IT43" i="7"/>
  <c r="IT29" i="7"/>
  <c r="IT39" i="7"/>
  <c r="IT25" i="7"/>
  <c r="IT37" i="7"/>
  <c r="IT36" i="7"/>
  <c r="IT55" i="7"/>
  <c r="IT42" i="7"/>
  <c r="IT46" i="7"/>
  <c r="IT49" i="7"/>
  <c r="IT34" i="7"/>
  <c r="IT26" i="7"/>
  <c r="IT35" i="7"/>
  <c r="IT24" i="7"/>
  <c r="IT54" i="7"/>
  <c r="IT52" i="7"/>
  <c r="IT30" i="7"/>
  <c r="IT33" i="7"/>
  <c r="IT50" i="7"/>
  <c r="IT28" i="7"/>
  <c r="IT45" i="7"/>
  <c r="IT23" i="7"/>
  <c r="IT62" i="7"/>
  <c r="IT47" i="7"/>
  <c r="IT61" i="7"/>
  <c r="IT38" i="7"/>
  <c r="IT63" i="7"/>
  <c r="IP51" i="7"/>
  <c r="IP29" i="7"/>
  <c r="IP43" i="7"/>
  <c r="IP58" i="7"/>
  <c r="IP37" i="7"/>
  <c r="IP42" i="7"/>
  <c r="IP30" i="7"/>
  <c r="IP47" i="7"/>
  <c r="IP57" i="7"/>
  <c r="IP63" i="7"/>
  <c r="IP33" i="7"/>
  <c r="IP45" i="7"/>
  <c r="IP61" i="7"/>
  <c r="IP27" i="7"/>
  <c r="IP44" i="7"/>
  <c r="IP23" i="7"/>
  <c r="IP48" i="7"/>
  <c r="IP50" i="7"/>
  <c r="IP25" i="7"/>
  <c r="IP53" i="7"/>
  <c r="IP56" i="7"/>
  <c r="IP41" i="7"/>
  <c r="IP24" i="7"/>
  <c r="IP59" i="7"/>
  <c r="IP46" i="7"/>
  <c r="IP60" i="7"/>
  <c r="IP38" i="7"/>
  <c r="IP32" i="7"/>
  <c r="IP26" i="7"/>
  <c r="IP36" i="7"/>
  <c r="IP40" i="7"/>
  <c r="IP52" i="7"/>
  <c r="IP39" i="7"/>
  <c r="IP31" i="7"/>
  <c r="IP35" i="7"/>
  <c r="IP28" i="7"/>
  <c r="IP49" i="7"/>
  <c r="IP34" i="7"/>
  <c r="IP55" i="7"/>
  <c r="IP54" i="7"/>
  <c r="IP62" i="7"/>
  <c r="IV47" i="7"/>
  <c r="IV46" i="7"/>
  <c r="IV37" i="7"/>
  <c r="IV31" i="7"/>
  <c r="IV40" i="7"/>
  <c r="IV61" i="7"/>
  <c r="IV52" i="7"/>
  <c r="IV54" i="7"/>
  <c r="IV44" i="7"/>
  <c r="IM36" i="7"/>
  <c r="IM53" i="7"/>
  <c r="IM30" i="7"/>
  <c r="IM34" i="7"/>
  <c r="IM46" i="7"/>
  <c r="IM24" i="7"/>
  <c r="IM62" i="7"/>
  <c r="IM52" i="7"/>
  <c r="IM54" i="7"/>
  <c r="IM29" i="7"/>
  <c r="IM51" i="7"/>
  <c r="IM35" i="7"/>
  <c r="IM56" i="7"/>
  <c r="IM23" i="7"/>
  <c r="IM37" i="7"/>
  <c r="IM57" i="7"/>
  <c r="IM25" i="7"/>
  <c r="IM44" i="7"/>
  <c r="IM49" i="7"/>
  <c r="IM28" i="7"/>
  <c r="IM50" i="7"/>
  <c r="IM33" i="7"/>
  <c r="IM26" i="7"/>
  <c r="IM48" i="7"/>
  <c r="IM31" i="7"/>
  <c r="IM39" i="7"/>
  <c r="IM27" i="7"/>
  <c r="IM32" i="7"/>
  <c r="IM55" i="7"/>
  <c r="IM42" i="7"/>
  <c r="IM60" i="7"/>
  <c r="IM43" i="7"/>
  <c r="IM38" i="7"/>
  <c r="IM58" i="7"/>
  <c r="IM41" i="7"/>
  <c r="IM45" i="7"/>
  <c r="IM59" i="7"/>
  <c r="IM47" i="7"/>
  <c r="IM63" i="7"/>
  <c r="IM40" i="7"/>
  <c r="IM61" i="7"/>
  <c r="II52" i="7"/>
  <c r="II35" i="7"/>
  <c r="II60" i="7"/>
  <c r="II51" i="7"/>
  <c r="II31" i="7"/>
  <c r="II57" i="7"/>
  <c r="II45" i="7"/>
  <c r="II29" i="7"/>
  <c r="II27" i="7"/>
  <c r="II28" i="7"/>
  <c r="II24" i="7"/>
  <c r="II38" i="7"/>
  <c r="II47" i="7"/>
  <c r="II33" i="7"/>
  <c r="II55" i="7"/>
  <c r="II40" i="7"/>
  <c r="II23" i="7"/>
  <c r="II56" i="7"/>
  <c r="II30" i="7"/>
  <c r="II36" i="7"/>
  <c r="II63" i="7"/>
  <c r="II53" i="7"/>
  <c r="II58" i="7"/>
  <c r="II49" i="7"/>
  <c r="II37" i="7"/>
  <c r="II43" i="7"/>
  <c r="II41" i="7"/>
  <c r="II44" i="7"/>
  <c r="II32" i="7"/>
  <c r="II59" i="7"/>
  <c r="II46" i="7"/>
  <c r="II62" i="7"/>
  <c r="II34" i="7"/>
  <c r="II26" i="7"/>
  <c r="II39" i="7"/>
  <c r="II25" i="7"/>
  <c r="II50" i="7"/>
  <c r="II42" i="7"/>
  <c r="II48" i="7"/>
  <c r="II61" i="7"/>
  <c r="II54" i="7"/>
  <c r="IK54" i="7"/>
  <c r="ID31" i="7"/>
  <c r="ID45" i="7"/>
  <c r="ID47" i="7"/>
  <c r="ID28" i="7"/>
  <c r="ID33" i="7"/>
  <c r="ID52" i="7"/>
  <c r="ID26" i="7"/>
  <c r="ID58" i="7"/>
  <c r="ID43" i="7"/>
  <c r="ID30" i="7"/>
  <c r="ID48" i="7"/>
  <c r="ID59" i="7"/>
  <c r="ID23" i="7"/>
  <c r="ID50" i="7"/>
  <c r="ID37" i="7"/>
  <c r="ID56" i="7"/>
  <c r="ID46" i="7"/>
  <c r="ID53" i="7"/>
  <c r="ID42" i="7"/>
  <c r="ID32" i="7"/>
  <c r="ID40" i="7"/>
  <c r="ID62" i="7"/>
  <c r="ID24" i="7"/>
  <c r="ID57" i="7"/>
  <c r="ID54" i="7"/>
  <c r="ID61" i="7"/>
  <c r="ID55" i="7"/>
  <c r="ID49" i="7"/>
  <c r="ID63" i="7"/>
  <c r="ID51" i="7"/>
  <c r="ID25" i="7"/>
  <c r="ID35" i="7"/>
  <c r="ID36" i="7"/>
  <c r="ID38" i="7"/>
  <c r="ID29" i="7"/>
  <c r="ID41" i="7"/>
  <c r="ID60" i="7"/>
  <c r="ID44" i="7"/>
  <c r="ID39" i="7"/>
  <c r="ID34" i="7"/>
  <c r="ID27" i="7"/>
  <c r="IG41" i="7"/>
  <c r="IG43" i="7"/>
  <c r="IG27" i="7"/>
  <c r="IG35" i="7"/>
  <c r="IG59" i="7"/>
  <c r="IG62" i="7"/>
  <c r="IG37" i="7"/>
  <c r="IG30" i="7"/>
  <c r="IG55" i="7"/>
  <c r="IG54" i="7"/>
  <c r="IG40" i="7"/>
  <c r="IG52" i="7"/>
  <c r="IG25" i="7"/>
  <c r="IG45" i="7"/>
  <c r="IG48" i="7"/>
  <c r="IG39" i="7"/>
  <c r="IG44" i="7"/>
  <c r="IG28" i="7"/>
  <c r="IG33" i="7"/>
  <c r="IG47" i="7"/>
  <c r="IG32" i="7"/>
  <c r="IG61" i="7"/>
  <c r="IG53" i="7"/>
  <c r="IG36" i="7"/>
  <c r="IG57" i="7"/>
  <c r="IG29" i="7"/>
  <c r="IG60" i="7"/>
  <c r="IG31" i="7"/>
  <c r="IG42" i="7"/>
  <c r="IG24" i="7"/>
  <c r="IG50" i="7"/>
  <c r="IG38" i="7"/>
  <c r="IG58" i="7"/>
  <c r="IG34" i="7"/>
  <c r="IG46" i="7"/>
  <c r="IG49" i="7"/>
  <c r="IG56" i="7"/>
  <c r="IG63" i="7"/>
  <c r="IG26" i="7"/>
  <c r="IG51" i="7"/>
  <c r="IG23" i="7"/>
  <c r="IL42" i="7"/>
  <c r="IL55" i="7"/>
  <c r="IL30" i="7"/>
  <c r="IL51" i="7"/>
  <c r="IL54" i="7"/>
  <c r="IL26" i="7"/>
  <c r="IL43" i="7"/>
  <c r="IL24" i="7"/>
  <c r="IL32" i="7"/>
  <c r="IL49" i="7"/>
  <c r="IL63" i="7"/>
  <c r="IL58" i="7"/>
  <c r="IL45" i="7"/>
  <c r="IL44" i="7"/>
  <c r="IL28" i="7"/>
  <c r="IL35" i="7"/>
  <c r="IL61" i="7"/>
  <c r="IL40" i="7"/>
  <c r="IL50" i="7"/>
  <c r="IL37" i="7"/>
  <c r="IL60" i="7"/>
  <c r="IL25" i="7"/>
  <c r="IL48" i="7"/>
  <c r="IL38" i="7"/>
  <c r="IL56" i="7"/>
  <c r="IL33" i="7"/>
  <c r="IL31" i="7"/>
  <c r="IL52" i="7"/>
  <c r="IL39" i="7"/>
  <c r="IL29" i="7"/>
  <c r="IL59" i="7"/>
  <c r="IL46" i="7"/>
  <c r="IL36" i="7"/>
  <c r="IL27" i="7"/>
  <c r="IL53" i="7"/>
  <c r="IL23" i="7"/>
  <c r="IL41" i="7"/>
  <c r="IL62" i="7"/>
  <c r="IL47" i="7"/>
  <c r="IL34" i="7"/>
  <c r="IL57" i="7"/>
  <c r="IV50" i="7"/>
  <c r="IV63" i="7"/>
  <c r="IV28" i="7"/>
  <c r="IV36" i="7"/>
  <c r="IV39" i="7"/>
  <c r="IV30" i="7"/>
  <c r="IV55" i="7"/>
  <c r="IV26" i="7"/>
  <c r="IV41" i="7"/>
  <c r="IV45" i="7"/>
  <c r="IV62" i="7"/>
  <c r="IH43" i="7"/>
  <c r="IH59" i="7"/>
  <c r="IH27" i="7"/>
  <c r="IH33" i="7"/>
  <c r="IH47" i="7"/>
  <c r="IH62" i="7"/>
  <c r="IH31" i="7"/>
  <c r="IH37" i="7"/>
  <c r="IH54" i="7"/>
  <c r="IH55" i="7"/>
  <c r="IH30" i="7"/>
  <c r="IH50" i="7"/>
  <c r="IH28" i="7"/>
  <c r="IH39" i="7"/>
  <c r="IH34" i="7"/>
  <c r="IH61" i="7"/>
  <c r="IH32" i="7"/>
  <c r="IH35" i="7"/>
  <c r="IH56" i="7"/>
  <c r="IH57" i="7"/>
  <c r="IH38" i="7"/>
  <c r="IH46" i="7"/>
  <c r="IH63" i="7"/>
  <c r="IH24" i="7"/>
  <c r="IH53" i="7"/>
  <c r="IH25" i="7"/>
  <c r="IH45" i="7"/>
  <c r="IH23" i="7"/>
  <c r="IH49" i="7"/>
  <c r="IH40" i="7"/>
  <c r="IH52" i="7"/>
  <c r="IH26" i="7"/>
  <c r="IH58" i="7"/>
  <c r="IH60" i="7"/>
  <c r="IH41" i="7"/>
  <c r="IH42" i="7"/>
  <c r="IH29" i="7"/>
  <c r="IH51" i="7"/>
  <c r="IH44" i="7"/>
  <c r="IH48" i="7"/>
  <c r="IH36" i="7"/>
  <c r="IJ49" i="7"/>
  <c r="IJ63" i="7"/>
  <c r="IJ53" i="7"/>
  <c r="IJ50" i="7"/>
  <c r="IJ27" i="7"/>
  <c r="IJ25" i="7"/>
  <c r="IJ51" i="7"/>
  <c r="IJ61" i="7"/>
  <c r="IJ41" i="7"/>
  <c r="IJ54" i="7"/>
  <c r="IJ23" i="7"/>
  <c r="IK34" i="7"/>
  <c r="IK35" i="7"/>
  <c r="IK61" i="7"/>
  <c r="IK50" i="7"/>
  <c r="IK47" i="7"/>
  <c r="IK45" i="7"/>
  <c r="IK32" i="7"/>
  <c r="IK24" i="7"/>
  <c r="IK44" i="7"/>
  <c r="IK52" i="7"/>
  <c r="IK31" i="7"/>
  <c r="IK27" i="7"/>
  <c r="IK42" i="7"/>
  <c r="IK49" i="7"/>
  <c r="IK57" i="7"/>
  <c r="IK37" i="7"/>
  <c r="IK38" i="7"/>
  <c r="IK63" i="7"/>
  <c r="IK26" i="7"/>
  <c r="IK23" i="7"/>
  <c r="IK59" i="7"/>
  <c r="IK60" i="7"/>
  <c r="IK46" i="7"/>
  <c r="IK28" i="7"/>
  <c r="IK56" i="7"/>
  <c r="IK62" i="7"/>
  <c r="IK51" i="7"/>
  <c r="IK48" i="7"/>
  <c r="IK58" i="7"/>
  <c r="IK43" i="7"/>
  <c r="IK55" i="7"/>
  <c r="IK36" i="7"/>
  <c r="IK25" i="7"/>
  <c r="IK33" i="7"/>
  <c r="IK40" i="7"/>
  <c r="IK53" i="7"/>
  <c r="IK29" i="7"/>
  <c r="IK41" i="7"/>
  <c r="IK39" i="7"/>
  <c r="IK30" i="7"/>
  <c r="IS36" i="7"/>
  <c r="IS47" i="7"/>
  <c r="IS60" i="7"/>
  <c r="IS24" i="7"/>
  <c r="IS53" i="7"/>
  <c r="IS37" i="7"/>
  <c r="IS50" i="7"/>
  <c r="IS32" i="7"/>
  <c r="IS25" i="7"/>
  <c r="IS45" i="7"/>
  <c r="IS41" i="7"/>
  <c r="IS48" i="7"/>
  <c r="IS39" i="7"/>
  <c r="IS62" i="7"/>
  <c r="IS57" i="7"/>
  <c r="IS31" i="7"/>
  <c r="IS34" i="7"/>
  <c r="IS55" i="7"/>
  <c r="IS56" i="7"/>
  <c r="IS40" i="7"/>
  <c r="IS51" i="7"/>
  <c r="IS52" i="7"/>
  <c r="IS29" i="7"/>
  <c r="IS38" i="7"/>
  <c r="IS35" i="7"/>
  <c r="IS28" i="7"/>
  <c r="IS33" i="7"/>
  <c r="IS54" i="7"/>
  <c r="IS61" i="7"/>
  <c r="IS30" i="7"/>
  <c r="IS46" i="7"/>
  <c r="IS58" i="7"/>
  <c r="IS27" i="7"/>
  <c r="IS49" i="7"/>
  <c r="IS23" i="7"/>
  <c r="IS63" i="7"/>
  <c r="IS43" i="7"/>
  <c r="IS42" i="7"/>
  <c r="IS59" i="7"/>
  <c r="IS26" i="7"/>
  <c r="IS44" i="7"/>
  <c r="IE48" i="7"/>
  <c r="IE63" i="7"/>
  <c r="IE28" i="7"/>
  <c r="IE41" i="7"/>
  <c r="IE50" i="7"/>
  <c r="IE23" i="7"/>
  <c r="IE56" i="7"/>
  <c r="IE27" i="7"/>
  <c r="IE61" i="7"/>
  <c r="IE40" i="7"/>
  <c r="IE29" i="7"/>
  <c r="IE37" i="7"/>
  <c r="IE32" i="7"/>
  <c r="IE35" i="7"/>
  <c r="IE30" i="7"/>
  <c r="IE59" i="7"/>
  <c r="IE53" i="7"/>
  <c r="IE54" i="7"/>
  <c r="IE62" i="7"/>
  <c r="IE51" i="7"/>
  <c r="IE52" i="7"/>
  <c r="IE33" i="7"/>
  <c r="IE46" i="7"/>
  <c r="IE39" i="7"/>
  <c r="IE43" i="7"/>
  <c r="IE38" i="7"/>
  <c r="IE24" i="7"/>
  <c r="IE60" i="7"/>
  <c r="IE55" i="7"/>
  <c r="IE44" i="7"/>
  <c r="IE31" i="7"/>
  <c r="IE57" i="7"/>
  <c r="IE25" i="7"/>
  <c r="IE42" i="7"/>
  <c r="IE26" i="7"/>
  <c r="IE49" i="7"/>
  <c r="IE34" i="7"/>
  <c r="IE47" i="7"/>
  <c r="IE45" i="7"/>
  <c r="IE36" i="7"/>
  <c r="IE58" i="7"/>
  <c r="IN38" i="7"/>
  <c r="IN55" i="7"/>
  <c r="IN51" i="7"/>
  <c r="IN39" i="7"/>
  <c r="IN43" i="7"/>
  <c r="IN26" i="7"/>
  <c r="IN24" i="7"/>
  <c r="IN50" i="7"/>
  <c r="IN25" i="7"/>
  <c r="IN36" i="7"/>
  <c r="IN47" i="7"/>
  <c r="IN44" i="7"/>
  <c r="IN62" i="7"/>
  <c r="IN32" i="7"/>
  <c r="IN53" i="7"/>
  <c r="IN63" i="7"/>
  <c r="IN37" i="7"/>
  <c r="IN40" i="7"/>
  <c r="IN59" i="7"/>
  <c r="IN60" i="7"/>
  <c r="IN28" i="7"/>
  <c r="IN29" i="7"/>
  <c r="IN52" i="7"/>
  <c r="IN48" i="7"/>
  <c r="IN61" i="7"/>
  <c r="IN58" i="7"/>
  <c r="IN41" i="7"/>
  <c r="IN23" i="7"/>
  <c r="IN31" i="7"/>
  <c r="IN35" i="7"/>
  <c r="IN34" i="7"/>
  <c r="IN27" i="7"/>
  <c r="IN42" i="7"/>
  <c r="IN33" i="7"/>
  <c r="IN54" i="7"/>
  <c r="IN45" i="7"/>
  <c r="IN46" i="7"/>
  <c r="IN56" i="7"/>
  <c r="IN30" i="7"/>
  <c r="IN57" i="7"/>
  <c r="IN49" i="7"/>
  <c r="IV42" i="7"/>
  <c r="IV56" i="7"/>
  <c r="IV59" i="7"/>
  <c r="IV29" i="7"/>
  <c r="IV49" i="7"/>
  <c r="IV24" i="7"/>
  <c r="IV33" i="7"/>
  <c r="IV38" i="7"/>
  <c r="IV25" i="7"/>
  <c r="IV60" i="7"/>
  <c r="IQ37" i="7"/>
  <c r="IQ45" i="7"/>
  <c r="IQ28" i="7"/>
  <c r="IQ56" i="7"/>
  <c r="IQ27" i="7"/>
  <c r="IQ38" i="7"/>
  <c r="IQ63" i="7"/>
  <c r="IQ60" i="7"/>
  <c r="IQ36" i="7"/>
  <c r="IQ52" i="7"/>
  <c r="IQ24" i="7"/>
  <c r="IQ61" i="7"/>
  <c r="IQ43" i="7"/>
  <c r="IQ58" i="7"/>
  <c r="IQ30" i="7"/>
  <c r="IQ59" i="7"/>
  <c r="IQ50" i="7"/>
  <c r="IQ35" i="7"/>
  <c r="IQ44" i="7"/>
  <c r="IQ39" i="7"/>
  <c r="IQ34" i="7"/>
  <c r="IQ49" i="7"/>
  <c r="IQ31" i="7"/>
  <c r="IQ55" i="7"/>
  <c r="IQ51" i="7"/>
  <c r="IQ54" i="7"/>
  <c r="IQ33" i="7"/>
  <c r="IQ25" i="7"/>
  <c r="IQ32" i="7"/>
  <c r="IQ62" i="7"/>
  <c r="IQ23" i="7"/>
  <c r="IQ26" i="7"/>
  <c r="IQ41" i="7"/>
  <c r="IQ53" i="7"/>
  <c r="IQ42" i="7"/>
  <c r="IQ46" i="7"/>
  <c r="IQ48" i="7"/>
  <c r="IQ47" i="7"/>
  <c r="IQ40" i="7"/>
  <c r="IQ29" i="7"/>
  <c r="IQ57" i="7"/>
  <c r="IU36" i="7"/>
  <c r="IU55" i="7"/>
  <c r="IU60" i="7"/>
  <c r="IU38" i="7"/>
  <c r="IU58" i="7"/>
  <c r="IU51" i="7"/>
  <c r="IU27" i="7"/>
  <c r="IU40" i="7"/>
  <c r="IU48" i="7"/>
  <c r="IU34" i="7"/>
  <c r="IU41" i="7"/>
  <c r="IU63" i="7"/>
  <c r="IU61" i="7"/>
  <c r="IU47" i="7"/>
  <c r="IU52" i="7"/>
  <c r="IU29" i="7"/>
  <c r="IU62" i="7"/>
  <c r="IU56" i="7"/>
  <c r="IU32" i="7"/>
  <c r="IU44" i="7"/>
  <c r="IU54" i="7"/>
  <c r="IU30" i="7"/>
  <c r="IU46" i="7"/>
  <c r="IU28" i="7"/>
  <c r="IU59" i="7"/>
  <c r="IU50" i="7"/>
  <c r="IU39" i="7"/>
  <c r="IU35" i="7"/>
  <c r="IU49" i="7"/>
  <c r="IU43" i="7"/>
  <c r="IU37" i="7"/>
  <c r="IU26" i="7"/>
  <c r="IU23" i="7"/>
  <c r="IU57" i="7"/>
  <c r="IU42" i="7"/>
  <c r="IU53" i="7"/>
  <c r="IU25" i="7"/>
  <c r="IU45" i="7"/>
  <c r="IU33" i="7"/>
  <c r="IU24" i="7"/>
  <c r="IU31" i="7"/>
  <c r="IJ29" i="7"/>
  <c r="IJ31" i="7"/>
  <c r="IJ58" i="7"/>
  <c r="IJ35" i="7"/>
  <c r="IJ28" i="7"/>
  <c r="IJ26" i="7"/>
  <c r="IJ48" i="7"/>
  <c r="IJ37" i="7"/>
  <c r="IJ47" i="7"/>
  <c r="IJ56" i="7"/>
  <c r="IJ38" i="7"/>
  <c r="IJ62" i="7"/>
  <c r="IF63" i="7"/>
  <c r="IF45" i="7"/>
  <c r="IF52" i="7"/>
  <c r="IF61" i="7"/>
  <c r="IF42" i="7"/>
  <c r="IF54" i="7"/>
  <c r="IF47" i="7"/>
  <c r="IF29" i="7"/>
  <c r="IF39" i="7"/>
  <c r="IF50" i="7"/>
  <c r="IF48" i="7"/>
  <c r="IF40" i="7"/>
  <c r="IF51" i="7"/>
  <c r="IF26" i="7"/>
  <c r="IF44" i="7"/>
  <c r="IF25" i="7"/>
  <c r="IF58" i="7"/>
  <c r="IF43" i="7"/>
  <c r="IF34" i="7"/>
  <c r="IF59" i="7"/>
  <c r="IF30" i="7"/>
  <c r="IF62" i="7"/>
  <c r="IF49" i="7"/>
  <c r="IF31" i="7"/>
  <c r="IF41" i="7"/>
  <c r="IF28" i="7"/>
  <c r="IF38" i="7"/>
  <c r="IF37" i="7"/>
  <c r="IF33" i="7"/>
  <c r="IF23" i="7"/>
  <c r="IF57" i="7"/>
  <c r="IF32" i="7"/>
  <c r="IF56" i="7"/>
  <c r="IF55" i="7"/>
  <c r="IF27" i="7"/>
  <c r="IF35" i="7"/>
  <c r="IF24" i="7"/>
  <c r="IF36" i="7"/>
  <c r="IF60" i="7"/>
  <c r="IF53" i="7"/>
  <c r="IF46" i="7"/>
  <c r="IX18" i="7"/>
  <c r="IX19" i="7"/>
  <c r="IW25" i="7"/>
  <c r="IW49" i="7"/>
  <c r="IW52" i="7"/>
  <c r="IW45" i="7"/>
  <c r="IW56" i="7"/>
  <c r="IW50" i="7"/>
  <c r="IW27" i="7"/>
  <c r="IW41" i="7"/>
  <c r="IW35" i="7"/>
  <c r="IW30" i="7"/>
  <c r="IW46" i="7"/>
  <c r="IW53" i="7"/>
  <c r="IW60" i="7"/>
  <c r="IW63" i="7"/>
  <c r="IW33" i="7"/>
  <c r="IW55" i="7"/>
  <c r="IW62" i="7"/>
  <c r="IW40" i="7"/>
  <c r="IW32" i="7"/>
  <c r="IW57" i="7"/>
  <c r="IW51" i="7"/>
  <c r="IW36" i="7"/>
  <c r="IW23" i="7"/>
  <c r="IW47" i="7"/>
  <c r="IW37" i="7"/>
  <c r="IW34" i="7"/>
  <c r="IW43" i="7"/>
  <c r="IW24" i="7"/>
  <c r="IW26" i="7"/>
  <c r="IW38" i="7"/>
  <c r="IW61" i="7"/>
  <c r="IW39" i="7"/>
  <c r="IW48" i="7"/>
  <c r="IW31" i="7"/>
  <c r="IW58" i="7"/>
  <c r="IW54" i="7"/>
  <c r="IW44" i="7"/>
  <c r="IW29" i="7"/>
  <c r="IW59" i="7"/>
  <c r="IW28" i="7"/>
  <c r="IW42" i="7"/>
  <c r="FI27" i="7"/>
  <c r="FI34" i="7"/>
  <c r="FF29" i="7"/>
  <c r="FF41" i="7"/>
  <c r="FF42" i="7"/>
  <c r="FF38" i="7"/>
  <c r="FW24" i="7"/>
  <c r="FW26" i="7"/>
  <c r="FW28" i="7"/>
  <c r="FW30" i="7"/>
  <c r="FW32" i="7"/>
  <c r="FW23" i="7"/>
  <c r="FW27" i="7"/>
  <c r="FW31" i="7"/>
  <c r="FW34" i="7"/>
  <c r="FW36" i="7"/>
  <c r="FW25" i="7"/>
  <c r="FW39" i="7"/>
  <c r="FW41" i="7"/>
  <c r="FW43" i="7"/>
  <c r="FW45" i="7"/>
  <c r="FW47" i="7"/>
  <c r="FW49" i="7"/>
  <c r="FW51" i="7"/>
  <c r="FW33" i="7"/>
  <c r="FW37" i="7"/>
  <c r="FW40" i="7"/>
  <c r="FW44" i="7"/>
  <c r="FW48" i="7"/>
  <c r="FW52" i="7"/>
  <c r="FW53" i="7"/>
  <c r="FW55" i="7"/>
  <c r="FW57" i="7"/>
  <c r="FW59" i="7"/>
  <c r="FW61" i="7"/>
  <c r="FW35" i="7"/>
  <c r="FW29" i="7"/>
  <c r="FW42" i="7"/>
  <c r="FW50" i="7"/>
  <c r="FW54" i="7"/>
  <c r="FW58" i="7"/>
  <c r="FW62" i="7"/>
  <c r="FW38" i="7"/>
  <c r="FW60" i="7"/>
  <c r="FW46" i="7"/>
  <c r="FW56" i="7"/>
  <c r="FW63" i="7"/>
  <c r="FT24" i="7"/>
  <c r="FT26" i="7"/>
  <c r="FT28" i="7"/>
  <c r="FT30" i="7"/>
  <c r="FT33" i="7"/>
  <c r="FT35" i="7"/>
  <c r="FT37" i="7"/>
  <c r="FT25" i="7"/>
  <c r="FT29" i="7"/>
  <c r="FT32" i="7"/>
  <c r="FT34" i="7"/>
  <c r="FT27" i="7"/>
  <c r="FT39" i="7"/>
  <c r="FT41" i="7"/>
  <c r="FT43" i="7"/>
  <c r="FT45" i="7"/>
  <c r="FT47" i="7"/>
  <c r="FT49" i="7"/>
  <c r="FT51" i="7"/>
  <c r="FT36" i="7"/>
  <c r="FT23" i="7"/>
  <c r="FT38" i="7"/>
  <c r="FT42" i="7"/>
  <c r="FT46" i="7"/>
  <c r="FT50" i="7"/>
  <c r="FT53" i="7"/>
  <c r="FT55" i="7"/>
  <c r="FT57" i="7"/>
  <c r="FT59" i="7"/>
  <c r="FT61" i="7"/>
  <c r="FT63" i="7"/>
  <c r="FT40" i="7"/>
  <c r="FT54" i="7"/>
  <c r="FT62" i="7"/>
  <c r="FT31" i="7"/>
  <c r="FT44" i="7"/>
  <c r="FT52" i="7"/>
  <c r="FT56" i="7"/>
  <c r="FT60" i="7"/>
  <c r="FT48" i="7"/>
  <c r="FT58" i="7"/>
  <c r="FK24" i="7"/>
  <c r="FK26" i="7"/>
  <c r="FK28" i="7"/>
  <c r="FK30" i="7"/>
  <c r="FK32" i="7"/>
  <c r="FK25" i="7"/>
  <c r="FK29" i="7"/>
  <c r="FK34" i="7"/>
  <c r="FK36" i="7"/>
  <c r="FK23" i="7"/>
  <c r="FK31" i="7"/>
  <c r="FK39" i="7"/>
  <c r="FK41" i="7"/>
  <c r="FK43" i="7"/>
  <c r="FK45" i="7"/>
  <c r="FK47" i="7"/>
  <c r="FK49" i="7"/>
  <c r="FK51" i="7"/>
  <c r="FK35" i="7"/>
  <c r="FK27" i="7"/>
  <c r="FK42" i="7"/>
  <c r="FK46" i="7"/>
  <c r="FK50" i="7"/>
  <c r="FK53" i="7"/>
  <c r="FK55" i="7"/>
  <c r="FK57" i="7"/>
  <c r="FK59" i="7"/>
  <c r="FK61" i="7"/>
  <c r="FK33" i="7"/>
  <c r="FK38" i="7"/>
  <c r="FK40" i="7"/>
  <c r="FK48" i="7"/>
  <c r="FK56" i="7"/>
  <c r="FK60" i="7"/>
  <c r="FK44" i="7"/>
  <c r="FK52" i="7"/>
  <c r="FK58" i="7"/>
  <c r="FK37" i="7"/>
  <c r="FK63" i="7"/>
  <c r="FK54" i="7"/>
  <c r="FK62" i="7"/>
  <c r="FV23" i="7"/>
  <c r="FV25" i="7"/>
  <c r="FV27" i="7"/>
  <c r="FV29" i="7"/>
  <c r="FV31" i="7"/>
  <c r="FV32" i="7"/>
  <c r="FV34" i="7"/>
  <c r="FV36" i="7"/>
  <c r="FV24" i="7"/>
  <c r="FV28" i="7"/>
  <c r="FV33" i="7"/>
  <c r="FV37" i="7"/>
  <c r="FV26" i="7"/>
  <c r="FV38" i="7"/>
  <c r="FV40" i="7"/>
  <c r="FV42" i="7"/>
  <c r="FV44" i="7"/>
  <c r="FV46" i="7"/>
  <c r="FV48" i="7"/>
  <c r="FV50" i="7"/>
  <c r="FV52" i="7"/>
  <c r="FV35" i="7"/>
  <c r="FV41" i="7"/>
  <c r="FV45" i="7"/>
  <c r="FV49" i="7"/>
  <c r="FV54" i="7"/>
  <c r="FV56" i="7"/>
  <c r="FV58" i="7"/>
  <c r="FV60" i="7"/>
  <c r="FV62" i="7"/>
  <c r="FV30" i="7"/>
  <c r="FV39" i="7"/>
  <c r="FV53" i="7"/>
  <c r="FV61" i="7"/>
  <c r="FV43" i="7"/>
  <c r="FV51" i="7"/>
  <c r="FV55" i="7"/>
  <c r="FV59" i="7"/>
  <c r="FV63" i="7"/>
  <c r="FV47" i="7"/>
  <c r="FV57" i="7"/>
  <c r="FI59" i="7"/>
  <c r="FI53" i="7"/>
  <c r="FI62" i="7"/>
  <c r="FI54" i="7"/>
  <c r="FI39" i="7"/>
  <c r="FI52" i="7"/>
  <c r="FI44" i="7"/>
  <c r="FI24" i="7"/>
  <c r="FI30" i="7"/>
  <c r="FJ55" i="7"/>
  <c r="FJ37" i="7"/>
  <c r="FJ49" i="7"/>
  <c r="FJ62" i="7"/>
  <c r="FJ54" i="7"/>
  <c r="FJ39" i="7"/>
  <c r="FJ50" i="7"/>
  <c r="FJ42" i="7"/>
  <c r="FJ35" i="7"/>
  <c r="FJ36" i="7"/>
  <c r="FJ27" i="7"/>
  <c r="FL54" i="7"/>
  <c r="FL40" i="7"/>
  <c r="FL61" i="7"/>
  <c r="FL53" i="7"/>
  <c r="FL27" i="7"/>
  <c r="FL45" i="7"/>
  <c r="FL31" i="7"/>
  <c r="FL29" i="7"/>
  <c r="FL33" i="7"/>
  <c r="FL26" i="7"/>
  <c r="FP50" i="7"/>
  <c r="FP34" i="7"/>
  <c r="FP46" i="7"/>
  <c r="FP61" i="7"/>
  <c r="FP53" i="7"/>
  <c r="FP40" i="7"/>
  <c r="FP47" i="7"/>
  <c r="FP39" i="7"/>
  <c r="FP27" i="7"/>
  <c r="FP33" i="7"/>
  <c r="FP24" i="7"/>
  <c r="FQ49" i="7"/>
  <c r="FQ62" i="7"/>
  <c r="FQ51" i="7"/>
  <c r="FQ52" i="7"/>
  <c r="FQ28" i="7"/>
  <c r="FQ29" i="7"/>
  <c r="FR62" i="7"/>
  <c r="FR39" i="7"/>
  <c r="FR42" i="7"/>
  <c r="FR36" i="7"/>
  <c r="FH48" i="7"/>
  <c r="FH45" i="7"/>
  <c r="FH27" i="7"/>
  <c r="FH26" i="7"/>
  <c r="FU47" i="7"/>
  <c r="FU61" i="7"/>
  <c r="FU62" i="7"/>
  <c r="FU34" i="7"/>
  <c r="FU40" i="7"/>
  <c r="FU31" i="7"/>
  <c r="FS52" i="7"/>
  <c r="FS53" i="7"/>
  <c r="FS49" i="7"/>
  <c r="FS34" i="7"/>
  <c r="FO62" i="7"/>
  <c r="FO55" i="7"/>
  <c r="FO33" i="7"/>
  <c r="FO29" i="7"/>
  <c r="FO28" i="7"/>
  <c r="FF59" i="7"/>
  <c r="FF60" i="7"/>
  <c r="FF35" i="7"/>
  <c r="FF26" i="7"/>
  <c r="FF34" i="7"/>
  <c r="FM23" i="7"/>
  <c r="FM25" i="7"/>
  <c r="FM27" i="7"/>
  <c r="FM29" i="7"/>
  <c r="FM31" i="7"/>
  <c r="FM24" i="7"/>
  <c r="FM28" i="7"/>
  <c r="FM32" i="7"/>
  <c r="FM33" i="7"/>
  <c r="FM35" i="7"/>
  <c r="FM37" i="7"/>
  <c r="FM30" i="7"/>
  <c r="FM40" i="7"/>
  <c r="FM42" i="7"/>
  <c r="FM44" i="7"/>
  <c r="FM46" i="7"/>
  <c r="FM48" i="7"/>
  <c r="FM50" i="7"/>
  <c r="FM52" i="7"/>
  <c r="FM34" i="7"/>
  <c r="FM38" i="7"/>
  <c r="FM26" i="7"/>
  <c r="FM41" i="7"/>
  <c r="FM45" i="7"/>
  <c r="FM49" i="7"/>
  <c r="FM54" i="7"/>
  <c r="FM56" i="7"/>
  <c r="FM58" i="7"/>
  <c r="FM60" i="7"/>
  <c r="FM62" i="7"/>
  <c r="FM39" i="7"/>
  <c r="FM47" i="7"/>
  <c r="FM55" i="7"/>
  <c r="FM59" i="7"/>
  <c r="FM51" i="7"/>
  <c r="FM57" i="7"/>
  <c r="FM63" i="7"/>
  <c r="FM43" i="7"/>
  <c r="FM53" i="7"/>
  <c r="FM61" i="7"/>
  <c r="FM36" i="7"/>
  <c r="FI63" i="7"/>
  <c r="FI56" i="7"/>
  <c r="FI43" i="7"/>
  <c r="FI36" i="7"/>
  <c r="FI46" i="7"/>
  <c r="FI32" i="7"/>
  <c r="FI33" i="7"/>
  <c r="FI29" i="7"/>
  <c r="FJ45" i="7"/>
  <c r="FJ43" i="7"/>
  <c r="FJ44" i="7"/>
  <c r="FJ38" i="7"/>
  <c r="FL62" i="7"/>
  <c r="FL48" i="7"/>
  <c r="FL44" i="7"/>
  <c r="FL63" i="7"/>
  <c r="FL42" i="7"/>
  <c r="FL39" i="7"/>
  <c r="FL35" i="7"/>
  <c r="FP56" i="7"/>
  <c r="FP54" i="7"/>
  <c r="FP63" i="7"/>
  <c r="FP44" i="7"/>
  <c r="FP41" i="7"/>
  <c r="FP35" i="7"/>
  <c r="FQ45" i="7"/>
  <c r="FQ24" i="7"/>
  <c r="FQ26" i="7"/>
  <c r="FR46" i="7"/>
  <c r="FR23" i="7"/>
  <c r="FF47" i="7"/>
  <c r="FG24" i="7"/>
  <c r="FG26" i="7"/>
  <c r="FG28" i="7"/>
  <c r="FG30" i="7"/>
  <c r="FG32" i="7"/>
  <c r="FG23" i="7"/>
  <c r="FG27" i="7"/>
  <c r="FG31" i="7"/>
  <c r="FG34" i="7"/>
  <c r="FG36" i="7"/>
  <c r="FG25" i="7"/>
  <c r="FG38" i="7"/>
  <c r="FG39" i="7"/>
  <c r="FG41" i="7"/>
  <c r="FG43" i="7"/>
  <c r="FG45" i="7"/>
  <c r="FG47" i="7"/>
  <c r="FG49" i="7"/>
  <c r="FG51" i="7"/>
  <c r="FG33" i="7"/>
  <c r="FG37" i="7"/>
  <c r="FG29" i="7"/>
  <c r="FG40" i="7"/>
  <c r="FG44" i="7"/>
  <c r="FG48" i="7"/>
  <c r="FG52" i="7"/>
  <c r="FG53" i="7"/>
  <c r="FG55" i="7"/>
  <c r="FG57" i="7"/>
  <c r="FG59" i="7"/>
  <c r="FG61" i="7"/>
  <c r="FG35" i="7"/>
  <c r="FG42" i="7"/>
  <c r="FG50" i="7"/>
  <c r="FG54" i="7"/>
  <c r="FG58" i="7"/>
  <c r="FG62" i="7"/>
  <c r="FG46" i="7"/>
  <c r="FG60" i="7"/>
  <c r="FG56" i="7"/>
  <c r="FG63" i="7"/>
  <c r="FI55" i="7"/>
  <c r="FI45" i="7"/>
  <c r="FI49" i="7"/>
  <c r="FI60" i="7"/>
  <c r="FI51" i="7"/>
  <c r="FI38" i="7"/>
  <c r="FI50" i="7"/>
  <c r="FI42" i="7"/>
  <c r="FI37" i="7"/>
  <c r="FI26" i="7"/>
  <c r="FI25" i="7"/>
  <c r="FJ61" i="7"/>
  <c r="FJ41" i="7"/>
  <c r="FJ60" i="7"/>
  <c r="FJ51" i="7"/>
  <c r="FJ28" i="7"/>
  <c r="FJ48" i="7"/>
  <c r="FJ40" i="7"/>
  <c r="FJ30" i="7"/>
  <c r="FJ34" i="7"/>
  <c r="FJ25" i="7"/>
  <c r="FL60" i="7"/>
  <c r="FL58" i="7"/>
  <c r="FL36" i="7"/>
  <c r="FL59" i="7"/>
  <c r="FL50" i="7"/>
  <c r="FL51" i="7"/>
  <c r="FL43" i="7"/>
  <c r="FL23" i="7"/>
  <c r="FL25" i="7"/>
  <c r="FL32" i="7"/>
  <c r="FL24" i="7"/>
  <c r="FP32" i="7"/>
  <c r="FP62" i="7"/>
  <c r="FP38" i="7"/>
  <c r="FP59" i="7"/>
  <c r="FP52" i="7"/>
  <c r="FP25" i="7"/>
  <c r="FP45" i="7"/>
  <c r="FP29" i="7"/>
  <c r="FP23" i="7"/>
  <c r="FP30" i="7"/>
  <c r="FQ63" i="7"/>
  <c r="FQ61" i="7"/>
  <c r="FQ60" i="7"/>
  <c r="FQ43" i="7"/>
  <c r="FQ48" i="7"/>
  <c r="FQ35" i="7"/>
  <c r="FQ25" i="7"/>
  <c r="FR33" i="7"/>
  <c r="FR63" i="7"/>
  <c r="FR58" i="7"/>
  <c r="FR37" i="7"/>
  <c r="FR38" i="7"/>
  <c r="FR31" i="7"/>
  <c r="FH58" i="7"/>
  <c r="FH61" i="7"/>
  <c r="FH40" i="7"/>
  <c r="FH41" i="7"/>
  <c r="FH37" i="7"/>
  <c r="FU39" i="7"/>
  <c r="FU58" i="7"/>
  <c r="FU52" i="7"/>
  <c r="FU26" i="7"/>
  <c r="FU27" i="7"/>
  <c r="FS33" i="7"/>
  <c r="FS63" i="7"/>
  <c r="FS31" i="7"/>
  <c r="FS46" i="7"/>
  <c r="FS45" i="7"/>
  <c r="FS25" i="7"/>
  <c r="FO54" i="7"/>
  <c r="FO52" i="7"/>
  <c r="FO49" i="7"/>
  <c r="FO34" i="7"/>
  <c r="FO24" i="7"/>
  <c r="FF51" i="7"/>
  <c r="FF56" i="7"/>
  <c r="FF50" i="7"/>
  <c r="FF33" i="7"/>
  <c r="FI57" i="7"/>
  <c r="FD28" i="7"/>
  <c r="FD32" i="7"/>
  <c r="FD36" i="7"/>
  <c r="FD40" i="7"/>
  <c r="FD44" i="7"/>
  <c r="FD48" i="7"/>
  <c r="FD52" i="7"/>
  <c r="FD56" i="7"/>
  <c r="FD60" i="7"/>
  <c r="FD25" i="7"/>
  <c r="FD34" i="7"/>
  <c r="FD42" i="7"/>
  <c r="FD50" i="7"/>
  <c r="FD58" i="7"/>
  <c r="FD23" i="7"/>
  <c r="FD29" i="7"/>
  <c r="FD33" i="7"/>
  <c r="FD37" i="7"/>
  <c r="FD41" i="7"/>
  <c r="FD45" i="7"/>
  <c r="FD49" i="7"/>
  <c r="FD53" i="7"/>
  <c r="FD57" i="7"/>
  <c r="FD61" i="7"/>
  <c r="FD26" i="7"/>
  <c r="FD30" i="7"/>
  <c r="FD38" i="7"/>
  <c r="FD46" i="7"/>
  <c r="FD54" i="7"/>
  <c r="FD62" i="7"/>
  <c r="FD39" i="7"/>
  <c r="FD55" i="7"/>
  <c r="FD47" i="7"/>
  <c r="FD35" i="7"/>
  <c r="FD27" i="7"/>
  <c r="FD43" i="7"/>
  <c r="FD59" i="7"/>
  <c r="FD24" i="7"/>
  <c r="FD31" i="7"/>
  <c r="FD63" i="7"/>
  <c r="FD51" i="7"/>
  <c r="FF23" i="7"/>
  <c r="FF31" i="7"/>
  <c r="FF24" i="7"/>
  <c r="FF37" i="7"/>
  <c r="FF44" i="7"/>
  <c r="FF52" i="7"/>
  <c r="FF45" i="7"/>
  <c r="FF58" i="7"/>
  <c r="FF53" i="7"/>
  <c r="FF55" i="7"/>
  <c r="FO26" i="7"/>
  <c r="FO23" i="7"/>
  <c r="FO36" i="7"/>
  <c r="FO43" i="7"/>
  <c r="FO51" i="7"/>
  <c r="FO40" i="7"/>
  <c r="FO53" i="7"/>
  <c r="FO61" i="7"/>
  <c r="FO58" i="7"/>
  <c r="FO35" i="7"/>
  <c r="FO63" i="7"/>
  <c r="FS28" i="7"/>
  <c r="FS29" i="7"/>
  <c r="FS39" i="7"/>
  <c r="FS47" i="7"/>
  <c r="FS23" i="7"/>
  <c r="FS50" i="7"/>
  <c r="FS59" i="7"/>
  <c r="FS44" i="7"/>
  <c r="FS48" i="7"/>
  <c r="FU29" i="7"/>
  <c r="FU33" i="7"/>
  <c r="FU38" i="7"/>
  <c r="FU46" i="7"/>
  <c r="FU32" i="7"/>
  <c r="FU49" i="7"/>
  <c r="FU60" i="7"/>
  <c r="FU51" i="7"/>
  <c r="FU53" i="7"/>
  <c r="FU30" i="7"/>
  <c r="FH24" i="7"/>
  <c r="FH32" i="7"/>
  <c r="FH23" i="7"/>
  <c r="FH25" i="7"/>
  <c r="FH43" i="7"/>
  <c r="FH51" i="7"/>
  <c r="FH44" i="7"/>
  <c r="FH55" i="7"/>
  <c r="FH63" i="7"/>
  <c r="FH42" i="7"/>
  <c r="FH62" i="7"/>
  <c r="FR25" i="7"/>
  <c r="FR34" i="7"/>
  <c r="FR32" i="7"/>
  <c r="FR40" i="7"/>
  <c r="FR48" i="7"/>
  <c r="FR24" i="7"/>
  <c r="FR51" i="7"/>
  <c r="FR60" i="7"/>
  <c r="FR53" i="7"/>
  <c r="FR55" i="7"/>
  <c r="FQ27" i="7"/>
  <c r="FQ30" i="7"/>
  <c r="FQ37" i="7"/>
  <c r="FQ42" i="7"/>
  <c r="FQ50" i="7"/>
  <c r="FF27" i="7"/>
  <c r="FF36" i="7"/>
  <c r="FF32" i="7"/>
  <c r="FF40" i="7"/>
  <c r="FF48" i="7"/>
  <c r="FF30" i="7"/>
  <c r="FF54" i="7"/>
  <c r="FF62" i="7"/>
  <c r="FF43" i="7"/>
  <c r="FF63" i="7"/>
  <c r="FF57" i="7"/>
  <c r="FO30" i="7"/>
  <c r="FO31" i="7"/>
  <c r="FO39" i="7"/>
  <c r="FO47" i="7"/>
  <c r="FO37" i="7"/>
  <c r="FO48" i="7"/>
  <c r="FO57" i="7"/>
  <c r="FO46" i="7"/>
  <c r="FO50" i="7"/>
  <c r="FO42" i="7"/>
  <c r="FS24" i="7"/>
  <c r="FS32" i="7"/>
  <c r="FS36" i="7"/>
  <c r="FS43" i="7"/>
  <c r="FS51" i="7"/>
  <c r="FS42" i="7"/>
  <c r="FS55" i="7"/>
  <c r="FS37" i="7"/>
  <c r="FS56" i="7"/>
  <c r="FS62" i="7"/>
  <c r="FS58" i="7"/>
  <c r="FU25" i="7"/>
  <c r="FU24" i="7"/>
  <c r="FU37" i="7"/>
  <c r="FU42" i="7"/>
  <c r="FU50" i="7"/>
  <c r="FU41" i="7"/>
  <c r="FU56" i="7"/>
  <c r="FU36" i="7"/>
  <c r="FU59" i="7"/>
  <c r="FU63" i="7"/>
  <c r="FU57" i="7"/>
  <c r="FH28" i="7"/>
  <c r="FH35" i="7"/>
  <c r="FH31" i="7"/>
  <c r="FH39" i="7"/>
  <c r="FH47" i="7"/>
  <c r="FH29" i="7"/>
  <c r="FH52" i="7"/>
  <c r="FH59" i="7"/>
  <c r="FH46" i="7"/>
  <c r="FH54" i="7"/>
  <c r="FH56" i="7"/>
  <c r="FR29" i="7"/>
  <c r="FR26" i="7"/>
  <c r="FR28" i="7"/>
  <c r="FR44" i="7"/>
  <c r="FR52" i="7"/>
  <c r="FR43" i="7"/>
  <c r="FR56" i="7"/>
  <c r="FR41" i="7"/>
  <c r="FR61" i="7"/>
  <c r="FQ23" i="7"/>
  <c r="FQ31" i="7"/>
  <c r="FQ33" i="7"/>
  <c r="FQ38" i="7"/>
  <c r="FQ46" i="7"/>
  <c r="FQ36" i="7"/>
  <c r="FQ47" i="7"/>
  <c r="FQ58" i="7"/>
  <c r="FQ53" i="7"/>
  <c r="FJ53" i="7"/>
  <c r="FJ56" i="7"/>
  <c r="FJ52" i="7"/>
  <c r="FJ24" i="7"/>
  <c r="FJ29" i="7"/>
  <c r="FL55" i="7"/>
  <c r="FL47" i="7"/>
  <c r="FL34" i="7"/>
  <c r="FL28" i="7"/>
  <c r="FP55" i="7"/>
  <c r="FP49" i="7"/>
  <c r="FP31" i="7"/>
  <c r="FP26" i="7"/>
  <c r="FQ41" i="7"/>
  <c r="FQ55" i="7"/>
  <c r="FQ54" i="7"/>
  <c r="FQ40" i="7"/>
  <c r="FR49" i="7"/>
  <c r="FR45" i="7"/>
  <c r="FR47" i="7"/>
  <c r="FR30" i="7"/>
  <c r="FH60" i="7"/>
  <c r="FH53" i="7"/>
  <c r="FH49" i="7"/>
  <c r="FH36" i="7"/>
  <c r="FH30" i="7"/>
  <c r="FU43" i="7"/>
  <c r="FU45" i="7"/>
  <c r="FU44" i="7"/>
  <c r="FU28" i="7"/>
  <c r="FS60" i="7"/>
  <c r="FS57" i="7"/>
  <c r="FS35" i="7"/>
  <c r="FS27" i="7"/>
  <c r="FS26" i="7"/>
  <c r="FO60" i="7"/>
  <c r="FO56" i="7"/>
  <c r="FO59" i="7"/>
  <c r="FO25" i="7"/>
  <c r="FO41" i="7"/>
  <c r="FO32" i="7"/>
  <c r="FN23" i="7"/>
  <c r="FN25" i="7"/>
  <c r="FN27" i="7"/>
  <c r="FN29" i="7"/>
  <c r="FN31" i="7"/>
  <c r="FN34" i="7"/>
  <c r="FN36" i="7"/>
  <c r="FN38" i="7"/>
  <c r="FN24" i="7"/>
  <c r="FN28" i="7"/>
  <c r="FN33" i="7"/>
  <c r="FN37" i="7"/>
  <c r="FN30" i="7"/>
  <c r="FN40" i="7"/>
  <c r="FN42" i="7"/>
  <c r="FN44" i="7"/>
  <c r="FN46" i="7"/>
  <c r="FN48" i="7"/>
  <c r="FN50" i="7"/>
  <c r="FN52" i="7"/>
  <c r="FN26" i="7"/>
  <c r="FN41" i="7"/>
  <c r="FN45" i="7"/>
  <c r="FN49" i="7"/>
  <c r="FN54" i="7"/>
  <c r="FN56" i="7"/>
  <c r="FN58" i="7"/>
  <c r="FN60" i="7"/>
  <c r="FN62" i="7"/>
  <c r="FN43" i="7"/>
  <c r="FN51" i="7"/>
  <c r="FN53" i="7"/>
  <c r="FN57" i="7"/>
  <c r="FN39" i="7"/>
  <c r="FN47" i="7"/>
  <c r="FN55" i="7"/>
  <c r="FN59" i="7"/>
  <c r="FN32" i="7"/>
  <c r="FN35" i="7"/>
  <c r="FN63" i="7"/>
  <c r="FN61" i="7"/>
  <c r="FE23" i="7"/>
  <c r="FE25" i="7"/>
  <c r="FE27" i="7"/>
  <c r="FE29" i="7"/>
  <c r="FE31" i="7"/>
  <c r="FE24" i="7"/>
  <c r="FE28" i="7"/>
  <c r="FE32" i="7"/>
  <c r="FE33" i="7"/>
  <c r="FE35" i="7"/>
  <c r="FE37" i="7"/>
  <c r="FE26" i="7"/>
  <c r="FE40" i="7"/>
  <c r="FE42" i="7"/>
  <c r="FE44" i="7"/>
  <c r="FE46" i="7"/>
  <c r="FE48" i="7"/>
  <c r="FE50" i="7"/>
  <c r="FE52" i="7"/>
  <c r="FE34" i="7"/>
  <c r="FE30" i="7"/>
  <c r="FE41" i="7"/>
  <c r="FE45" i="7"/>
  <c r="FE49" i="7"/>
  <c r="FE54" i="7"/>
  <c r="FE56" i="7"/>
  <c r="FE58" i="7"/>
  <c r="FE60" i="7"/>
  <c r="FE62" i="7"/>
  <c r="FE36" i="7"/>
  <c r="FE43" i="7"/>
  <c r="FE51" i="7"/>
  <c r="FE55" i="7"/>
  <c r="FE59" i="7"/>
  <c r="FE47" i="7"/>
  <c r="FE53" i="7"/>
  <c r="FE61" i="7"/>
  <c r="FE63" i="7"/>
  <c r="FE39" i="7"/>
  <c r="FE57" i="7"/>
  <c r="FE38" i="7"/>
  <c r="FI61" i="7"/>
  <c r="FI41" i="7"/>
  <c r="FI58" i="7"/>
  <c r="FI47" i="7"/>
  <c r="FI28" i="7"/>
  <c r="FI48" i="7"/>
  <c r="FI40" i="7"/>
  <c r="FI35" i="7"/>
  <c r="FI31" i="7"/>
  <c r="FI23" i="7"/>
  <c r="FJ57" i="7"/>
  <c r="FJ59" i="7"/>
  <c r="FJ63" i="7"/>
  <c r="FJ58" i="7"/>
  <c r="FJ47" i="7"/>
  <c r="FJ33" i="7"/>
  <c r="FJ46" i="7"/>
  <c r="FJ32" i="7"/>
  <c r="FJ26" i="7"/>
  <c r="FJ31" i="7"/>
  <c r="FJ23" i="7"/>
  <c r="FL56" i="7"/>
  <c r="FL52" i="7"/>
  <c r="FL57" i="7"/>
  <c r="FL46" i="7"/>
  <c r="FL49" i="7"/>
  <c r="FL41" i="7"/>
  <c r="FL38" i="7"/>
  <c r="FL37" i="7"/>
  <c r="FL30" i="7"/>
  <c r="FP60" i="7"/>
  <c r="FP58" i="7"/>
  <c r="FP42" i="7"/>
  <c r="FP57" i="7"/>
  <c r="FP48" i="7"/>
  <c r="FP51" i="7"/>
  <c r="FP43" i="7"/>
  <c r="FP36" i="7"/>
  <c r="FP37" i="7"/>
  <c r="FP28" i="7"/>
  <c r="FQ59" i="7"/>
  <c r="FQ34" i="7"/>
  <c r="FQ57" i="7"/>
  <c r="FQ56" i="7"/>
  <c r="FQ39" i="7"/>
  <c r="FQ44" i="7"/>
  <c r="FQ32" i="7"/>
  <c r="FR59" i="7"/>
  <c r="FR57" i="7"/>
  <c r="FR54" i="7"/>
  <c r="FR50" i="7"/>
  <c r="FR35" i="7"/>
  <c r="FR27" i="7"/>
  <c r="FH50" i="7"/>
  <c r="FH57" i="7"/>
  <c r="FH34" i="7"/>
  <c r="FH38" i="7"/>
  <c r="FH33" i="7"/>
  <c r="FU55" i="7"/>
  <c r="FU54" i="7"/>
  <c r="FU48" i="7"/>
  <c r="FU35" i="7"/>
  <c r="FU23" i="7"/>
  <c r="FS40" i="7"/>
  <c r="FS54" i="7"/>
  <c r="FS61" i="7"/>
  <c r="FS38" i="7"/>
  <c r="FS41" i="7"/>
  <c r="FS30" i="7"/>
  <c r="FO38" i="7"/>
  <c r="FO44" i="7"/>
  <c r="FO45" i="7"/>
  <c r="FO27" i="7"/>
  <c r="FF39" i="7"/>
  <c r="FF61" i="7"/>
  <c r="FF49" i="7"/>
  <c r="FF46" i="7"/>
  <c r="FF28" i="7"/>
  <c r="FF25" i="7"/>
  <c r="FX18" i="7"/>
  <c r="FX19" i="7"/>
  <c r="PG32" i="7"/>
  <c r="EL32" i="7"/>
  <c r="PG37" i="7"/>
  <c r="EL37" i="7"/>
  <c r="PG39" i="7"/>
  <c r="EL39" i="7"/>
  <c r="PG38" i="7"/>
  <c r="EL38" i="7"/>
  <c r="PG41" i="7"/>
  <c r="EL41" i="7"/>
  <c r="PG40" i="7"/>
  <c r="EL40" i="7"/>
  <c r="PG31" i="7"/>
  <c r="EL31" i="7"/>
  <c r="PG35" i="7"/>
  <c r="EL35" i="7"/>
  <c r="PG34" i="7"/>
  <c r="EL34" i="7"/>
  <c r="PG36" i="7"/>
  <c r="EL36" i="7"/>
  <c r="PG43" i="7"/>
  <c r="EL43" i="7"/>
  <c r="PG30" i="7"/>
  <c r="EL30" i="7"/>
  <c r="PG42" i="7"/>
  <c r="EL42" i="7"/>
  <c r="PG33" i="7"/>
  <c r="EL33" i="7"/>
  <c r="PF75" i="7"/>
  <c r="QQ10" i="7" s="1"/>
  <c r="PG50" i="7"/>
  <c r="CW75" i="7"/>
  <c r="QN4" i="7" s="1"/>
  <c r="GS56" i="7"/>
  <c r="GS60" i="7"/>
  <c r="GS26" i="7"/>
  <c r="GS30" i="7"/>
  <c r="GS34" i="7"/>
  <c r="GS38" i="7"/>
  <c r="GS42" i="7"/>
  <c r="GS46" i="7"/>
  <c r="GS50" i="7"/>
  <c r="GS53" i="7"/>
  <c r="GS57" i="7"/>
  <c r="GS61" i="7"/>
  <c r="GS27" i="7"/>
  <c r="GS31" i="7"/>
  <c r="GS35" i="7"/>
  <c r="GS39" i="7"/>
  <c r="GS43" i="7"/>
  <c r="GS47" i="7"/>
  <c r="GS51" i="7"/>
  <c r="GS54" i="7"/>
  <c r="GS62" i="7"/>
  <c r="GS28" i="7"/>
  <c r="GS36" i="7"/>
  <c r="GS44" i="7"/>
  <c r="GS52" i="7"/>
  <c r="GS58" i="7"/>
  <c r="GS24" i="7"/>
  <c r="GS40" i="7"/>
  <c r="GS55" i="7"/>
  <c r="GS63" i="7"/>
  <c r="GS37" i="7"/>
  <c r="GS23" i="7"/>
  <c r="GS59" i="7"/>
  <c r="GS25" i="7"/>
  <c r="GS33" i="7"/>
  <c r="GS41" i="7"/>
  <c r="GS49" i="7"/>
  <c r="GS32" i="7"/>
  <c r="GS48" i="7"/>
  <c r="GS29" i="7"/>
  <c r="GS45" i="7"/>
  <c r="GT55" i="7"/>
  <c r="GT59" i="7"/>
  <c r="GT63" i="7"/>
  <c r="GT25" i="7"/>
  <c r="GT29" i="7"/>
  <c r="GT33" i="7"/>
  <c r="GT37" i="7"/>
  <c r="GT41" i="7"/>
  <c r="GT45" i="7"/>
  <c r="GT49" i="7"/>
  <c r="GT23" i="7"/>
  <c r="GT56" i="7"/>
  <c r="GT60" i="7"/>
  <c r="GT26" i="7"/>
  <c r="GT30" i="7"/>
  <c r="GT34" i="7"/>
  <c r="GT38" i="7"/>
  <c r="GT42" i="7"/>
  <c r="GT46" i="7"/>
  <c r="GT50" i="7"/>
  <c r="GT57" i="7"/>
  <c r="GT31" i="7"/>
  <c r="GT39" i="7"/>
  <c r="GT47" i="7"/>
  <c r="GT61" i="7"/>
  <c r="GT27" i="7"/>
  <c r="GT43" i="7"/>
  <c r="GT58" i="7"/>
  <c r="GT24" i="7"/>
  <c r="GT40" i="7"/>
  <c r="GT54" i="7"/>
  <c r="GT62" i="7"/>
  <c r="GT28" i="7"/>
  <c r="GT36" i="7"/>
  <c r="GT44" i="7"/>
  <c r="GT52" i="7"/>
  <c r="GT53" i="7"/>
  <c r="GT35" i="7"/>
  <c r="GT51" i="7"/>
  <c r="GT32" i="7"/>
  <c r="GT48" i="7"/>
  <c r="GQ54" i="7"/>
  <c r="GQ58" i="7"/>
  <c r="GQ62" i="7"/>
  <c r="GQ24" i="7"/>
  <c r="GQ28" i="7"/>
  <c r="GQ32" i="7"/>
  <c r="GQ36" i="7"/>
  <c r="GQ40" i="7"/>
  <c r="GQ44" i="7"/>
  <c r="GQ48" i="7"/>
  <c r="GQ52" i="7"/>
  <c r="GQ55" i="7"/>
  <c r="GQ59" i="7"/>
  <c r="GQ63" i="7"/>
  <c r="GQ25" i="7"/>
  <c r="GQ29" i="7"/>
  <c r="GQ33" i="7"/>
  <c r="PW33" i="7" s="1"/>
  <c r="GQ37" i="7"/>
  <c r="GQ41" i="7"/>
  <c r="GQ45" i="7"/>
  <c r="GQ49" i="7"/>
  <c r="GQ23" i="7"/>
  <c r="GQ56" i="7"/>
  <c r="GQ30" i="7"/>
  <c r="GQ38" i="7"/>
  <c r="GQ46" i="7"/>
  <c r="GQ34" i="7"/>
  <c r="GQ50" i="7"/>
  <c r="GQ31" i="7"/>
  <c r="GQ53" i="7"/>
  <c r="GQ61" i="7"/>
  <c r="GQ27" i="7"/>
  <c r="GQ35" i="7"/>
  <c r="GQ43" i="7"/>
  <c r="GQ51" i="7"/>
  <c r="GQ60" i="7"/>
  <c r="GQ26" i="7"/>
  <c r="GQ42" i="7"/>
  <c r="GQ57" i="7"/>
  <c r="GQ39" i="7"/>
  <c r="GQ47" i="7"/>
  <c r="GR53" i="7"/>
  <c r="GR57" i="7"/>
  <c r="GR61" i="7"/>
  <c r="GR27" i="7"/>
  <c r="GR31" i="7"/>
  <c r="GR35" i="7"/>
  <c r="GR39" i="7"/>
  <c r="GR43" i="7"/>
  <c r="GR47" i="7"/>
  <c r="GR51" i="7"/>
  <c r="GR54" i="7"/>
  <c r="GR58" i="7"/>
  <c r="GR62" i="7"/>
  <c r="GR24" i="7"/>
  <c r="GR28" i="7"/>
  <c r="GR32" i="7"/>
  <c r="GR36" i="7"/>
  <c r="GR40" i="7"/>
  <c r="GR44" i="7"/>
  <c r="GR48" i="7"/>
  <c r="GR52" i="7"/>
  <c r="GR59" i="7"/>
  <c r="GR25" i="7"/>
  <c r="GR33" i="7"/>
  <c r="GR41" i="7"/>
  <c r="GR49" i="7"/>
  <c r="GR55" i="7"/>
  <c r="GR37" i="7"/>
  <c r="GR23" i="7"/>
  <c r="GR34" i="7"/>
  <c r="GR42" i="7"/>
  <c r="GR56" i="7"/>
  <c r="GR30" i="7"/>
  <c r="GR38" i="7"/>
  <c r="GR46" i="7"/>
  <c r="GR63" i="7"/>
  <c r="GR29" i="7"/>
  <c r="GR45" i="7"/>
  <c r="GR60" i="7"/>
  <c r="GR26" i="7"/>
  <c r="GR50" i="7"/>
  <c r="ML38" i="7"/>
  <c r="ML33" i="7"/>
  <c r="ML45" i="7"/>
  <c r="PH45" i="7" s="1"/>
  <c r="ML23" i="7"/>
  <c r="ML31" i="7"/>
  <c r="ML35" i="7"/>
  <c r="ML63" i="7"/>
  <c r="ML46" i="7"/>
  <c r="PH46" i="7" s="1"/>
  <c r="ML41" i="7"/>
  <c r="ML27" i="7"/>
  <c r="ML43" i="7"/>
  <c r="ML47" i="7"/>
  <c r="PH47" i="7" s="1"/>
  <c r="ML30" i="7"/>
  <c r="ML42" i="7"/>
  <c r="ML34" i="7"/>
  <c r="ML62" i="7"/>
  <c r="ML39" i="7"/>
  <c r="ML29" i="7"/>
  <c r="ML24" i="7"/>
  <c r="ML32" i="7"/>
  <c r="ML40" i="7"/>
  <c r="ML25" i="7"/>
  <c r="ML26" i="7"/>
  <c r="ML37" i="7"/>
  <c r="ML28" i="7"/>
  <c r="ML44" i="7"/>
  <c r="ML36" i="7"/>
  <c r="ML51" i="7"/>
  <c r="DB51" i="7" s="1"/>
  <c r="ML49" i="7"/>
  <c r="DB49" i="7" s="1"/>
  <c r="ML60" i="7"/>
  <c r="DB60" i="7" s="1"/>
  <c r="ML59" i="7"/>
  <c r="ML48" i="7"/>
  <c r="ML50" i="7"/>
  <c r="DB50" i="7" s="1"/>
  <c r="ML58" i="7"/>
  <c r="DB58" i="7" s="1"/>
  <c r="ML55" i="7"/>
  <c r="DB55" i="7" s="1"/>
  <c r="ML53" i="7"/>
  <c r="DB53" i="7" s="1"/>
  <c r="ML57" i="7"/>
  <c r="DB57" i="7" s="1"/>
  <c r="ML56" i="7"/>
  <c r="DB56" i="7" s="1"/>
  <c r="ML52" i="7"/>
  <c r="DB52" i="7" s="1"/>
  <c r="ML61" i="7"/>
  <c r="DB61" i="7" s="1"/>
  <c r="ML54" i="7"/>
  <c r="DB54" i="7" s="1"/>
  <c r="MK75" i="7"/>
  <c r="QR6" i="7" s="1"/>
  <c r="KK23" i="7"/>
  <c r="KK24" i="7"/>
  <c r="KK25" i="7"/>
  <c r="KK26" i="7"/>
  <c r="KK27" i="7"/>
  <c r="KK28" i="7"/>
  <c r="KK29" i="7"/>
  <c r="KK30" i="7"/>
  <c r="KK32" i="7"/>
  <c r="KK31" i="7"/>
  <c r="KK33" i="7"/>
  <c r="KK34" i="7"/>
  <c r="KK35" i="7"/>
  <c r="KK36" i="7"/>
  <c r="KK37" i="7"/>
  <c r="KK38" i="7"/>
  <c r="KK39" i="7"/>
  <c r="KK40" i="7"/>
  <c r="KK41" i="7"/>
  <c r="KK42" i="7"/>
  <c r="KK43" i="7"/>
  <c r="KK44" i="7"/>
  <c r="KK45" i="7"/>
  <c r="KK46" i="7"/>
  <c r="KK47" i="7"/>
  <c r="KK48" i="7"/>
  <c r="KK50" i="7"/>
  <c r="KK49" i="7"/>
  <c r="KK52" i="7"/>
  <c r="KK51" i="7"/>
  <c r="KK53" i="7"/>
  <c r="KK54" i="7"/>
  <c r="KK55" i="7"/>
  <c r="KK56" i="7"/>
  <c r="KK62" i="7"/>
  <c r="KK63" i="7"/>
  <c r="KK59" i="7"/>
  <c r="KK57" i="7"/>
  <c r="KK61" i="7"/>
  <c r="KK60" i="7"/>
  <c r="KK58" i="7"/>
  <c r="KJ75" i="7"/>
  <c r="QR9" i="7" s="1"/>
  <c r="MM22" i="7"/>
  <c r="GK19" i="4"/>
  <c r="RH1" i="7"/>
  <c r="ES7" i="4"/>
  <c r="MN113" i="7" s="1"/>
  <c r="PW47" i="7" l="1"/>
  <c r="PW29" i="7"/>
  <c r="PW54" i="7"/>
  <c r="PW44" i="7"/>
  <c r="PW70" i="7"/>
  <c r="PW66" i="7"/>
  <c r="PW71" i="7"/>
  <c r="PW62" i="7"/>
  <c r="PW48" i="7"/>
  <c r="PW24" i="7"/>
  <c r="PW69" i="7"/>
  <c r="PW37" i="7"/>
  <c r="PW52" i="7"/>
  <c r="PW39" i="7"/>
  <c r="MM192" i="7"/>
  <c r="MM193" i="7"/>
  <c r="MM194" i="7"/>
  <c r="MM195" i="7"/>
  <c r="MM196" i="7"/>
  <c r="MM197" i="7"/>
  <c r="MM198" i="7"/>
  <c r="MM199" i="7"/>
  <c r="MM200" i="7"/>
  <c r="MM201" i="7"/>
  <c r="HK192" i="7"/>
  <c r="HK193" i="7"/>
  <c r="HK194" i="7"/>
  <c r="HK195" i="7"/>
  <c r="HK196" i="7"/>
  <c r="HK197" i="7"/>
  <c r="HK198" i="7"/>
  <c r="HK199" i="7"/>
  <c r="HK200" i="7"/>
  <c r="HK201" i="7"/>
  <c r="IX192" i="7"/>
  <c r="IX193" i="7"/>
  <c r="IX194" i="7"/>
  <c r="IX195" i="7"/>
  <c r="IX196" i="7"/>
  <c r="IX197" i="7"/>
  <c r="IX198" i="7"/>
  <c r="IX199" i="7"/>
  <c r="IX200" i="7"/>
  <c r="IX201" i="7"/>
  <c r="FX192" i="7"/>
  <c r="FX193" i="7"/>
  <c r="FX194" i="7"/>
  <c r="FX195" i="7"/>
  <c r="FX196" i="7"/>
  <c r="FX197" i="7"/>
  <c r="FX198" i="7"/>
  <c r="FX199" i="7"/>
  <c r="FX200" i="7"/>
  <c r="FX201" i="7"/>
  <c r="PW68" i="7"/>
  <c r="PW38" i="7"/>
  <c r="MM156" i="7"/>
  <c r="MM157" i="7"/>
  <c r="MM158" i="7"/>
  <c r="MM159" i="7"/>
  <c r="MM160" i="7"/>
  <c r="MM161" i="7"/>
  <c r="MM162" i="7"/>
  <c r="MM163" i="7"/>
  <c r="MM164" i="7"/>
  <c r="MM165" i="7"/>
  <c r="HK156" i="7"/>
  <c r="HK157" i="7"/>
  <c r="HK158" i="7"/>
  <c r="HK159" i="7"/>
  <c r="HK160" i="7"/>
  <c r="HK161" i="7"/>
  <c r="HK162" i="7"/>
  <c r="HK163" i="7"/>
  <c r="HK164" i="7"/>
  <c r="HK165" i="7"/>
  <c r="IX156" i="7"/>
  <c r="IX157" i="7"/>
  <c r="IX158" i="7"/>
  <c r="IX159" i="7"/>
  <c r="IX160" i="7"/>
  <c r="IX161" i="7"/>
  <c r="IX162" i="7"/>
  <c r="IX163" i="7"/>
  <c r="IX164" i="7"/>
  <c r="IX165" i="7"/>
  <c r="FX156" i="7"/>
  <c r="FX157" i="7"/>
  <c r="FX158" i="7"/>
  <c r="FX159" i="7"/>
  <c r="FX160" i="7"/>
  <c r="FX161" i="7"/>
  <c r="FX162" i="7"/>
  <c r="FX163" i="7"/>
  <c r="FX164" i="7"/>
  <c r="FX165" i="7"/>
  <c r="EM190" i="7"/>
  <c r="DB190" i="7"/>
  <c r="PH190" i="7"/>
  <c r="PH191" i="7"/>
  <c r="DB191" i="7"/>
  <c r="EM191" i="7"/>
  <c r="DB155" i="7"/>
  <c r="PH155" i="7"/>
  <c r="EM155" i="7"/>
  <c r="PW67" i="7"/>
  <c r="PW73" i="7"/>
  <c r="PW65" i="7"/>
  <c r="IX65" i="7"/>
  <c r="IX66" i="7"/>
  <c r="IX67" i="7"/>
  <c r="IX68" i="7"/>
  <c r="IX69" i="7"/>
  <c r="IX70" i="7"/>
  <c r="IX71" i="7"/>
  <c r="IX72" i="7"/>
  <c r="IX73" i="7"/>
  <c r="MM64" i="7"/>
  <c r="MM65" i="7"/>
  <c r="MM66" i="7"/>
  <c r="MM67" i="7"/>
  <c r="MM68" i="7"/>
  <c r="MM69" i="7"/>
  <c r="MM70" i="7"/>
  <c r="MM71" i="7"/>
  <c r="MM72" i="7"/>
  <c r="MM73" i="7"/>
  <c r="FX64" i="7"/>
  <c r="FX65" i="7"/>
  <c r="FX66" i="7"/>
  <c r="FX67" i="7"/>
  <c r="FX68" i="7"/>
  <c r="FX69" i="7"/>
  <c r="FX70" i="7"/>
  <c r="FX71" i="7"/>
  <c r="FX72" i="7"/>
  <c r="FX73" i="7"/>
  <c r="PW64" i="7"/>
  <c r="IX64" i="7"/>
  <c r="PW23" i="7"/>
  <c r="PW50" i="7"/>
  <c r="PW25" i="7"/>
  <c r="PW53" i="7"/>
  <c r="PW30" i="7"/>
  <c r="PW45" i="7"/>
  <c r="PW51" i="7"/>
  <c r="PW27" i="7"/>
  <c r="PW26" i="7"/>
  <c r="PW31" i="7"/>
  <c r="PW36" i="7"/>
  <c r="PW60" i="7"/>
  <c r="PW49" i="7"/>
  <c r="PW59" i="7"/>
  <c r="PW28" i="7"/>
  <c r="PW41" i="7"/>
  <c r="PW43" i="7"/>
  <c r="PW46" i="7"/>
  <c r="PW40" i="7"/>
  <c r="PW42" i="7"/>
  <c r="PW32" i="7"/>
  <c r="PW35" i="7"/>
  <c r="PW57" i="7"/>
  <c r="PW61" i="7"/>
  <c r="PW56" i="7"/>
  <c r="PW63" i="7"/>
  <c r="PW55" i="7"/>
  <c r="PW34" i="7"/>
  <c r="PW58" i="7"/>
  <c r="DB62" i="7"/>
  <c r="PH62" i="7"/>
  <c r="EM62" i="7"/>
  <c r="FX114" i="7"/>
  <c r="FX116" i="7"/>
  <c r="FX124" i="7"/>
  <c r="FX132" i="7"/>
  <c r="FX135" i="7"/>
  <c r="FX115" i="7"/>
  <c r="FX128" i="7"/>
  <c r="FX129" i="7"/>
  <c r="FX136" i="7"/>
  <c r="FX141" i="7"/>
  <c r="FX117" i="7"/>
  <c r="FX119" i="7"/>
  <c r="FX137" i="7"/>
  <c r="FX146" i="7"/>
  <c r="FX154" i="7"/>
  <c r="FX126" i="7"/>
  <c r="FX143" i="7"/>
  <c r="FX148" i="7"/>
  <c r="FX125" i="7"/>
  <c r="FX144" i="7"/>
  <c r="FX120" i="7"/>
  <c r="FX134" i="7"/>
  <c r="FX151" i="7"/>
  <c r="FX152" i="7"/>
  <c r="FX123" i="7"/>
  <c r="FX150" i="7"/>
  <c r="FX147" i="7"/>
  <c r="FX171" i="7"/>
  <c r="FX118" i="7"/>
  <c r="FX131" i="7"/>
  <c r="FX138" i="7"/>
  <c r="FX139" i="7"/>
  <c r="FX121" i="7"/>
  <c r="FX140" i="7"/>
  <c r="FX145" i="7"/>
  <c r="FX175" i="7"/>
  <c r="FX183" i="7"/>
  <c r="FX191" i="7"/>
  <c r="FX127" i="7"/>
  <c r="FX153" i="7"/>
  <c r="FX133" i="7"/>
  <c r="FX149" i="7"/>
  <c r="FX155" i="7"/>
  <c r="FX173" i="7"/>
  <c r="FX174" i="7"/>
  <c r="FX180" i="7"/>
  <c r="FX185" i="7"/>
  <c r="FX172" i="7"/>
  <c r="FX181" i="7"/>
  <c r="FX186" i="7"/>
  <c r="FX168" i="7"/>
  <c r="FX176" i="7"/>
  <c r="FX188" i="7"/>
  <c r="FX189" i="7"/>
  <c r="FX190" i="7"/>
  <c r="FX178" i="7"/>
  <c r="FX142" i="7"/>
  <c r="FX167" i="7"/>
  <c r="FX182" i="7"/>
  <c r="FX122" i="7"/>
  <c r="FX179" i="7"/>
  <c r="FX170" i="7"/>
  <c r="FX187" i="7"/>
  <c r="FX169" i="7"/>
  <c r="FX177" i="7"/>
  <c r="FX184" i="7"/>
  <c r="IX117" i="7"/>
  <c r="IX121" i="7"/>
  <c r="IX125" i="7"/>
  <c r="IX129" i="7"/>
  <c r="IX115" i="7"/>
  <c r="IX119" i="7"/>
  <c r="IX123" i="7"/>
  <c r="IX127" i="7"/>
  <c r="IX131" i="7"/>
  <c r="IX135" i="7"/>
  <c r="IX120" i="7"/>
  <c r="IX128" i="7"/>
  <c r="IX138" i="7"/>
  <c r="IX142" i="7"/>
  <c r="IX146" i="7"/>
  <c r="IX137" i="7"/>
  <c r="IX141" i="7"/>
  <c r="IX145" i="7"/>
  <c r="IX136" i="7"/>
  <c r="IX118" i="7"/>
  <c r="IX149" i="7"/>
  <c r="IX116" i="7"/>
  <c r="IX132" i="7"/>
  <c r="IX140" i="7"/>
  <c r="IX153" i="7"/>
  <c r="IX139" i="7"/>
  <c r="IX150" i="7"/>
  <c r="IX124" i="7"/>
  <c r="IX144" i="7"/>
  <c r="IX155" i="7"/>
  <c r="IX170" i="7"/>
  <c r="IX174" i="7"/>
  <c r="IX114" i="7"/>
  <c r="IX133" i="7"/>
  <c r="IX154" i="7"/>
  <c r="IX151" i="7"/>
  <c r="IX167" i="7"/>
  <c r="IX148" i="7"/>
  <c r="IX171" i="7"/>
  <c r="IX126" i="7"/>
  <c r="IX169" i="7"/>
  <c r="IX176" i="7"/>
  <c r="IX178" i="7"/>
  <c r="IX182" i="7"/>
  <c r="IX186" i="7"/>
  <c r="IX190" i="7"/>
  <c r="IX147" i="7"/>
  <c r="IX177" i="7"/>
  <c r="IX184" i="7"/>
  <c r="IX134" i="7"/>
  <c r="IX143" i="7"/>
  <c r="IX173" i="7"/>
  <c r="IX188" i="7"/>
  <c r="IX175" i="7"/>
  <c r="IX180" i="7"/>
  <c r="IX191" i="7"/>
  <c r="IX152" i="7"/>
  <c r="IX172" i="7"/>
  <c r="IX181" i="7"/>
  <c r="IX183" i="7"/>
  <c r="IX179" i="7"/>
  <c r="IX187" i="7"/>
  <c r="IX122" i="7"/>
  <c r="IX168" i="7"/>
  <c r="IX185" i="7"/>
  <c r="IX189" i="7"/>
  <c r="HK188" i="7"/>
  <c r="HK179" i="7"/>
  <c r="HK189" i="7"/>
  <c r="HK183" i="7"/>
  <c r="HK185" i="7"/>
  <c r="HK178" i="7"/>
  <c r="HK186" i="7"/>
  <c r="HK180" i="7"/>
  <c r="HK172" i="7"/>
  <c r="HK190" i="7"/>
  <c r="HK175" i="7"/>
  <c r="HK176" i="7"/>
  <c r="HK182" i="7"/>
  <c r="HK177" i="7"/>
  <c r="HK173" i="7"/>
  <c r="HK167" i="7"/>
  <c r="HK187" i="7"/>
  <c r="HK174" i="7"/>
  <c r="HK168" i="7"/>
  <c r="HK184" i="7"/>
  <c r="HK169" i="7"/>
  <c r="HK191" i="7"/>
  <c r="HK171" i="7"/>
  <c r="HK170" i="7"/>
  <c r="HK181" i="7"/>
  <c r="HK123" i="7"/>
  <c r="HK128" i="7"/>
  <c r="HK124" i="7"/>
  <c r="HK116" i="7"/>
  <c r="HK129" i="7"/>
  <c r="HK120" i="7"/>
  <c r="HK127" i="7"/>
  <c r="HK125" i="7"/>
  <c r="HK118" i="7"/>
  <c r="HK114" i="7"/>
  <c r="HK121" i="7"/>
  <c r="HK115" i="7"/>
  <c r="HK117" i="7"/>
  <c r="HK122" i="7"/>
  <c r="HK126" i="7"/>
  <c r="HK119" i="7"/>
  <c r="HK134" i="7"/>
  <c r="HK138" i="7"/>
  <c r="HK133" i="7"/>
  <c r="HK137" i="7"/>
  <c r="HK132" i="7"/>
  <c r="HK136" i="7"/>
  <c r="HK140" i="7"/>
  <c r="HK144" i="7"/>
  <c r="HK148" i="7"/>
  <c r="HK152" i="7"/>
  <c r="HK139" i="7"/>
  <c r="HK145" i="7"/>
  <c r="HK135" i="7"/>
  <c r="HK141" i="7"/>
  <c r="HK153" i="7"/>
  <c r="HK131" i="7"/>
  <c r="HK146" i="7"/>
  <c r="HK143" i="7"/>
  <c r="HK149" i="7"/>
  <c r="HK151" i="7"/>
  <c r="HK150" i="7"/>
  <c r="HK147" i="7"/>
  <c r="HK154" i="7"/>
  <c r="HK142" i="7"/>
  <c r="HK155" i="7"/>
  <c r="DB176" i="7"/>
  <c r="PH176" i="7"/>
  <c r="EM176" i="7"/>
  <c r="MM175" i="7"/>
  <c r="MM180" i="7"/>
  <c r="MM190" i="7"/>
  <c r="MM167" i="7"/>
  <c r="MM169" i="7"/>
  <c r="MM182" i="7"/>
  <c r="MM131" i="7"/>
  <c r="MM187" i="7"/>
  <c r="MM191" i="7"/>
  <c r="MM181" i="7"/>
  <c r="MM189" i="7"/>
  <c r="MM183" i="7"/>
  <c r="MM170" i="7"/>
  <c r="MM188" i="7"/>
  <c r="MM172" i="7"/>
  <c r="MM185" i="7"/>
  <c r="MM179" i="7"/>
  <c r="MM173" i="7"/>
  <c r="MM171" i="7"/>
  <c r="MM184" i="7"/>
  <c r="MM178" i="7"/>
  <c r="MM177" i="7"/>
  <c r="MM176" i="7"/>
  <c r="MM168" i="7"/>
  <c r="MM174" i="7"/>
  <c r="MM186" i="7"/>
  <c r="PH188" i="7"/>
  <c r="EM188" i="7"/>
  <c r="DB188" i="7"/>
  <c r="DB181" i="7"/>
  <c r="PH181" i="7"/>
  <c r="EM181" i="7"/>
  <c r="DB180" i="7"/>
  <c r="PH180" i="7"/>
  <c r="EM180" i="7"/>
  <c r="PH184" i="7"/>
  <c r="DB184" i="7"/>
  <c r="EM184" i="7"/>
  <c r="DB178" i="7"/>
  <c r="EM178" i="7"/>
  <c r="PH178" i="7"/>
  <c r="DB179" i="7"/>
  <c r="PH179" i="7"/>
  <c r="EM179" i="7"/>
  <c r="DB187" i="7"/>
  <c r="PH187" i="7"/>
  <c r="EM187" i="7"/>
  <c r="PH185" i="7"/>
  <c r="EM185" i="7"/>
  <c r="DB185" i="7"/>
  <c r="EM177" i="7"/>
  <c r="DB177" i="7"/>
  <c r="PH177" i="7"/>
  <c r="PH186" i="7"/>
  <c r="DB186" i="7"/>
  <c r="EM186" i="7"/>
  <c r="PH189" i="7"/>
  <c r="DB189" i="7"/>
  <c r="EM189" i="7"/>
  <c r="DB182" i="7"/>
  <c r="PH182" i="7"/>
  <c r="EM182" i="7"/>
  <c r="EM183" i="7"/>
  <c r="DB183" i="7"/>
  <c r="PH183" i="7"/>
  <c r="PH154" i="7"/>
  <c r="DB154" i="7"/>
  <c r="EM154" i="7"/>
  <c r="PG203" i="7"/>
  <c r="QR101" i="7" s="1"/>
  <c r="DA203" i="7"/>
  <c r="QR95" i="7" s="1"/>
  <c r="PH146" i="7"/>
  <c r="EM146" i="7"/>
  <c r="DB146" i="7"/>
  <c r="EM153" i="7"/>
  <c r="DB153" i="7"/>
  <c r="PH153" i="7"/>
  <c r="DB145" i="7"/>
  <c r="EM145" i="7"/>
  <c r="PH145" i="7"/>
  <c r="PH147" i="7"/>
  <c r="DB147" i="7"/>
  <c r="EM147" i="7"/>
  <c r="DB152" i="7"/>
  <c r="EM152" i="7"/>
  <c r="PH152" i="7"/>
  <c r="EM151" i="7"/>
  <c r="PH151" i="7"/>
  <c r="PH143" i="7"/>
  <c r="EM143" i="7"/>
  <c r="PH144" i="7"/>
  <c r="EM144" i="7"/>
  <c r="DB144" i="7"/>
  <c r="MM119" i="7"/>
  <c r="MM120" i="7"/>
  <c r="MM116" i="7"/>
  <c r="MM122" i="7"/>
  <c r="MM115" i="7"/>
  <c r="MM118" i="7"/>
  <c r="MM114" i="7"/>
  <c r="MM123" i="7"/>
  <c r="MM117" i="7"/>
  <c r="MM121" i="7"/>
  <c r="MM124" i="7"/>
  <c r="MM125" i="7"/>
  <c r="MM126" i="7"/>
  <c r="MM127" i="7"/>
  <c r="MM128" i="7"/>
  <c r="MM129" i="7"/>
  <c r="MM132" i="7"/>
  <c r="MM133" i="7"/>
  <c r="MM134" i="7"/>
  <c r="MM135" i="7"/>
  <c r="MM136" i="7"/>
  <c r="MM137" i="7"/>
  <c r="MM138" i="7"/>
  <c r="MM139" i="7"/>
  <c r="MM140" i="7"/>
  <c r="MM141" i="7"/>
  <c r="MM142" i="7"/>
  <c r="MM143" i="7"/>
  <c r="MM144" i="7"/>
  <c r="MM145" i="7"/>
  <c r="MM146" i="7"/>
  <c r="MM147" i="7"/>
  <c r="MM148" i="7"/>
  <c r="MM149" i="7"/>
  <c r="MM150" i="7"/>
  <c r="MM151" i="7"/>
  <c r="MM152" i="7"/>
  <c r="MM153" i="7"/>
  <c r="MM154" i="7"/>
  <c r="MM155" i="7"/>
  <c r="PH150" i="7"/>
  <c r="EM150" i="7"/>
  <c r="DB150" i="7"/>
  <c r="DB142" i="7"/>
  <c r="EM142" i="7"/>
  <c r="PH142" i="7"/>
  <c r="ML203" i="7"/>
  <c r="QS97" i="7" s="1"/>
  <c r="PH149" i="7"/>
  <c r="EM149" i="7"/>
  <c r="DB149" i="7"/>
  <c r="PH141" i="7"/>
  <c r="EM141" i="7"/>
  <c r="DB141" i="7"/>
  <c r="HL109" i="7"/>
  <c r="FY109" i="7"/>
  <c r="IY110" i="7"/>
  <c r="FY110" i="7"/>
  <c r="IY109" i="7"/>
  <c r="EL203" i="7"/>
  <c r="QR96" i="7" s="1"/>
  <c r="HL110" i="7"/>
  <c r="DB148" i="7"/>
  <c r="EM148" i="7"/>
  <c r="PH140" i="7"/>
  <c r="DB140" i="7"/>
  <c r="EM140" i="7"/>
  <c r="FD203" i="7"/>
  <c r="PW102" i="7" s="1"/>
  <c r="IN203" i="7"/>
  <c r="QG103" i="7" s="1"/>
  <c r="IP203" i="7"/>
  <c r="QI103" i="7" s="1"/>
  <c r="FE203" i="7"/>
  <c r="PX102" i="7" s="1"/>
  <c r="FO203" i="7"/>
  <c r="QH102" i="7" s="1"/>
  <c r="FH203" i="7"/>
  <c r="QA102" i="7" s="1"/>
  <c r="IT203" i="7"/>
  <c r="QM103" i="7" s="1"/>
  <c r="IO203" i="7"/>
  <c r="QH103" i="7" s="1"/>
  <c r="FP203" i="7"/>
  <c r="QI102" i="7" s="1"/>
  <c r="IW203" i="7"/>
  <c r="QP103" i="7" s="1"/>
  <c r="IJ203" i="7"/>
  <c r="QC103" i="7" s="1"/>
  <c r="II203" i="7"/>
  <c r="QB103" i="7" s="1"/>
  <c r="FM203" i="7"/>
  <c r="QF102" i="7" s="1"/>
  <c r="IV203" i="7"/>
  <c r="QO103" i="7" s="1"/>
  <c r="FV203" i="7"/>
  <c r="QO102" i="7" s="1"/>
  <c r="IU203" i="7"/>
  <c r="QN103" i="7" s="1"/>
  <c r="FK203" i="7"/>
  <c r="QD102" i="7" s="1"/>
  <c r="GR203" i="7"/>
  <c r="PX99" i="7" s="1"/>
  <c r="GS203" i="7"/>
  <c r="PY99" i="7" s="1"/>
  <c r="IR203" i="7"/>
  <c r="QK103" i="7" s="1"/>
  <c r="FR203" i="7"/>
  <c r="QK102" i="7" s="1"/>
  <c r="FQ203" i="7"/>
  <c r="QJ102" i="7" s="1"/>
  <c r="IK203" i="7"/>
  <c r="QD103" i="7" s="1"/>
  <c r="FF203" i="7"/>
  <c r="PY102" i="7" s="1"/>
  <c r="FW203" i="7"/>
  <c r="QP102" i="7" s="1"/>
  <c r="GQ203" i="7"/>
  <c r="PW99" i="7" s="1"/>
  <c r="IL203" i="7"/>
  <c r="QE103" i="7" s="1"/>
  <c r="FI203" i="7"/>
  <c r="QB102" i="7" s="1"/>
  <c r="FG203" i="7"/>
  <c r="PZ102" i="7" s="1"/>
  <c r="FS203" i="7"/>
  <c r="QL102" i="7" s="1"/>
  <c r="FL203" i="7"/>
  <c r="QE102" i="7" s="1"/>
  <c r="FU203" i="7"/>
  <c r="QN102" i="7" s="1"/>
  <c r="GT203" i="7"/>
  <c r="PZ99" i="7" s="1"/>
  <c r="FJ203" i="7"/>
  <c r="QC102" i="7" s="1"/>
  <c r="IM203" i="7"/>
  <c r="QF103" i="7" s="1"/>
  <c r="FN203" i="7"/>
  <c r="QG102" i="7" s="1"/>
  <c r="IS203" i="7"/>
  <c r="QL103" i="7" s="1"/>
  <c r="IQ203" i="7"/>
  <c r="QJ103" i="7" s="1"/>
  <c r="FT203" i="7"/>
  <c r="QM102" i="7" s="1"/>
  <c r="EM59" i="7"/>
  <c r="DB59" i="7"/>
  <c r="EM48" i="7"/>
  <c r="DB48" i="7"/>
  <c r="PX14" i="7"/>
  <c r="PZ14" i="7"/>
  <c r="PH57" i="7"/>
  <c r="EM57" i="7"/>
  <c r="PH61" i="7"/>
  <c r="EM61" i="7"/>
  <c r="PH53" i="7"/>
  <c r="EM53" i="7"/>
  <c r="PH51" i="7"/>
  <c r="EM51" i="7"/>
  <c r="PH49" i="7"/>
  <c r="EM49" i="7"/>
  <c r="PH52" i="7"/>
  <c r="EM52" i="7"/>
  <c r="PH55" i="7"/>
  <c r="EM55" i="7"/>
  <c r="PH54" i="7"/>
  <c r="EM54" i="7"/>
  <c r="PH50" i="7"/>
  <c r="EM50" i="7"/>
  <c r="PH59" i="7"/>
  <c r="PH56" i="7"/>
  <c r="EM56" i="7"/>
  <c r="PH58" i="7"/>
  <c r="EM58" i="7"/>
  <c r="PH60" i="7"/>
  <c r="EM60" i="7"/>
  <c r="DA75" i="7"/>
  <c r="QR4" i="7" s="1"/>
  <c r="PH48" i="7"/>
  <c r="IX26" i="7"/>
  <c r="IX60" i="7"/>
  <c r="IX38" i="7"/>
  <c r="IX25" i="7"/>
  <c r="IX62" i="7"/>
  <c r="IX43" i="7"/>
  <c r="IX23" i="7"/>
  <c r="IX49" i="7"/>
  <c r="IX57" i="7"/>
  <c r="IX35" i="7"/>
  <c r="IX53" i="7"/>
  <c r="IX50" i="7"/>
  <c r="IX32" i="7"/>
  <c r="IX24" i="7"/>
  <c r="IX52" i="7"/>
  <c r="IX37" i="7"/>
  <c r="IX41" i="7"/>
  <c r="IX59" i="7"/>
  <c r="IX42" i="7"/>
  <c r="IX40" i="7"/>
  <c r="IX28" i="7"/>
  <c r="IX31" i="7"/>
  <c r="IX48" i="7"/>
  <c r="IX63" i="7"/>
  <c r="IX39" i="7"/>
  <c r="IX58" i="7"/>
  <c r="IX33" i="7"/>
  <c r="IX29" i="7"/>
  <c r="IX47" i="7"/>
  <c r="IX30" i="7"/>
  <c r="IX44" i="7"/>
  <c r="IX27" i="7"/>
  <c r="IX34" i="7"/>
  <c r="IX61" i="7"/>
  <c r="IX55" i="7"/>
  <c r="IX56" i="7"/>
  <c r="IX45" i="7"/>
  <c r="IX51" i="7"/>
  <c r="IX46" i="7"/>
  <c r="IX54" i="7"/>
  <c r="IX36" i="7"/>
  <c r="IY19" i="7"/>
  <c r="IY18" i="7"/>
  <c r="FX24" i="7"/>
  <c r="FX26" i="7"/>
  <c r="FX28" i="7"/>
  <c r="FX30" i="7"/>
  <c r="FX33" i="7"/>
  <c r="FX35" i="7"/>
  <c r="FX37" i="7"/>
  <c r="FX23" i="7"/>
  <c r="FX27" i="7"/>
  <c r="FX31" i="7"/>
  <c r="FX32" i="7"/>
  <c r="FX36" i="7"/>
  <c r="FX25" i="7"/>
  <c r="FX39" i="7"/>
  <c r="FX41" i="7"/>
  <c r="FX43" i="7"/>
  <c r="FX45" i="7"/>
  <c r="FX47" i="7"/>
  <c r="FX49" i="7"/>
  <c r="FX51" i="7"/>
  <c r="FX34" i="7"/>
  <c r="FX40" i="7"/>
  <c r="FX44" i="7"/>
  <c r="FX48" i="7"/>
  <c r="FX52" i="7"/>
  <c r="FX53" i="7"/>
  <c r="FX55" i="7"/>
  <c r="FX57" i="7"/>
  <c r="FX59" i="7"/>
  <c r="FX61" i="7"/>
  <c r="FX63" i="7"/>
  <c r="FX38" i="7"/>
  <c r="FX56" i="7"/>
  <c r="FX60" i="7"/>
  <c r="FX29" i="7"/>
  <c r="FX42" i="7"/>
  <c r="FX50" i="7"/>
  <c r="FX54" i="7"/>
  <c r="FX58" i="7"/>
  <c r="FX62" i="7"/>
  <c r="FX46" i="7"/>
  <c r="FY18" i="7"/>
  <c r="FY19" i="7"/>
  <c r="PH42" i="7"/>
  <c r="EM42" i="7"/>
  <c r="PH31" i="7"/>
  <c r="EM31" i="7"/>
  <c r="PH37" i="7"/>
  <c r="EM37" i="7"/>
  <c r="PH41" i="7"/>
  <c r="EM41" i="7"/>
  <c r="PG75" i="7"/>
  <c r="QR10" i="7" s="1"/>
  <c r="PH36" i="7"/>
  <c r="EM36" i="7"/>
  <c r="PH32" i="7"/>
  <c r="EM32" i="7"/>
  <c r="PH38" i="7"/>
  <c r="EM38" i="7"/>
  <c r="PH44" i="7"/>
  <c r="EM44" i="7"/>
  <c r="PH40" i="7"/>
  <c r="EM40" i="7"/>
  <c r="PH39" i="7"/>
  <c r="EM39" i="7"/>
  <c r="PH34" i="7"/>
  <c r="EM34" i="7"/>
  <c r="PH43" i="7"/>
  <c r="EM43" i="7"/>
  <c r="PH35" i="7"/>
  <c r="EM35" i="7"/>
  <c r="PH33" i="7"/>
  <c r="EM33" i="7"/>
  <c r="CX75" i="7"/>
  <c r="QO4" i="7" s="1"/>
  <c r="GT75" i="7"/>
  <c r="PZ8" i="7" s="1"/>
  <c r="GS75" i="7"/>
  <c r="PY8" i="7" s="1"/>
  <c r="GR75" i="7"/>
  <c r="PX8" i="7" s="1"/>
  <c r="MM38" i="7"/>
  <c r="MM27" i="7"/>
  <c r="MM35" i="7"/>
  <c r="MM47" i="7"/>
  <c r="PI47" i="7" s="1"/>
  <c r="MM33" i="7"/>
  <c r="MM37" i="7"/>
  <c r="MM31" i="7"/>
  <c r="MM30" i="7"/>
  <c r="MM29" i="7"/>
  <c r="MM34" i="7"/>
  <c r="MM39" i="7"/>
  <c r="MM26" i="7"/>
  <c r="MM42" i="7"/>
  <c r="MM25" i="7"/>
  <c r="MM41" i="7"/>
  <c r="MM46" i="7"/>
  <c r="PI46" i="7" s="1"/>
  <c r="MM24" i="7"/>
  <c r="MM36" i="7"/>
  <c r="MM44" i="7"/>
  <c r="MM48" i="7"/>
  <c r="PI48" i="7" s="1"/>
  <c r="MM63" i="7"/>
  <c r="MM45" i="7"/>
  <c r="MM43" i="7"/>
  <c r="MM28" i="7"/>
  <c r="MM32" i="7"/>
  <c r="MM23" i="7"/>
  <c r="MM40" i="7"/>
  <c r="MM60" i="7"/>
  <c r="DC60" i="7" s="1"/>
  <c r="MM61" i="7"/>
  <c r="DC61" i="7" s="1"/>
  <c r="MM62" i="7"/>
  <c r="DC62" i="7" s="1"/>
  <c r="MM54" i="7"/>
  <c r="DC54" i="7" s="1"/>
  <c r="MM57" i="7"/>
  <c r="DC57" i="7" s="1"/>
  <c r="MM49" i="7"/>
  <c r="DC49" i="7" s="1"/>
  <c r="MM53" i="7"/>
  <c r="DC53" i="7" s="1"/>
  <c r="MM51" i="7"/>
  <c r="DC51" i="7" s="1"/>
  <c r="MM50" i="7"/>
  <c r="DC50" i="7" s="1"/>
  <c r="MM58" i="7"/>
  <c r="DC58" i="7" s="1"/>
  <c r="MM59" i="7"/>
  <c r="DC59" i="7" s="1"/>
  <c r="MM56" i="7"/>
  <c r="DC56" i="7" s="1"/>
  <c r="MM52" i="7"/>
  <c r="DC52" i="7" s="1"/>
  <c r="MM55" i="7"/>
  <c r="DC55" i="7" s="1"/>
  <c r="KL23" i="7"/>
  <c r="KL24" i="7"/>
  <c r="KL25" i="7"/>
  <c r="KL26" i="7"/>
  <c r="KL27" i="7"/>
  <c r="KL28" i="7"/>
  <c r="KL29" i="7"/>
  <c r="KL30" i="7"/>
  <c r="KL32" i="7"/>
  <c r="KL31" i="7"/>
  <c r="KL33" i="7"/>
  <c r="KL34" i="7"/>
  <c r="KL36" i="7"/>
  <c r="KL35" i="7"/>
  <c r="KL37" i="7"/>
  <c r="KL38" i="7"/>
  <c r="KL39" i="7"/>
  <c r="KL40" i="7"/>
  <c r="KL41" i="7"/>
  <c r="KL42" i="7"/>
  <c r="KL43" i="7"/>
  <c r="KL44" i="7"/>
  <c r="KL46" i="7"/>
  <c r="KL45" i="7"/>
  <c r="KL47" i="7"/>
  <c r="KL48" i="7"/>
  <c r="KL49" i="7"/>
  <c r="KL50" i="7"/>
  <c r="KL51" i="7"/>
  <c r="KL52" i="7"/>
  <c r="KL53" i="7"/>
  <c r="KL54" i="7"/>
  <c r="KL55" i="7"/>
  <c r="KL56" i="7"/>
  <c r="KL57" i="7"/>
  <c r="KL63" i="7"/>
  <c r="KL62" i="7"/>
  <c r="KL58" i="7"/>
  <c r="KL61" i="7"/>
  <c r="KL59" i="7"/>
  <c r="KL60" i="7"/>
  <c r="ML75" i="7"/>
  <c r="QS6" i="7" s="1"/>
  <c r="MN22" i="7"/>
  <c r="KK75" i="7"/>
  <c r="QS9" i="7" s="1"/>
  <c r="GL19" i="4"/>
  <c r="ET7" i="4"/>
  <c r="MO113" i="7" s="1"/>
  <c r="HL192" i="7" l="1"/>
  <c r="HL193" i="7"/>
  <c r="HL194" i="7"/>
  <c r="HL195" i="7"/>
  <c r="HL196" i="7"/>
  <c r="HL197" i="7"/>
  <c r="HL198" i="7"/>
  <c r="HL199" i="7"/>
  <c r="HL200" i="7"/>
  <c r="HL201" i="7"/>
  <c r="MN192" i="7"/>
  <c r="MN193" i="7"/>
  <c r="MN194" i="7"/>
  <c r="MN195" i="7"/>
  <c r="MN196" i="7"/>
  <c r="MN197" i="7"/>
  <c r="MN198" i="7"/>
  <c r="MN199" i="7"/>
  <c r="MN200" i="7"/>
  <c r="MN201" i="7"/>
  <c r="FY192" i="7"/>
  <c r="FY193" i="7"/>
  <c r="FY194" i="7"/>
  <c r="FY195" i="7"/>
  <c r="FY196" i="7"/>
  <c r="FY197" i="7"/>
  <c r="FY198" i="7"/>
  <c r="FY199" i="7"/>
  <c r="FY200" i="7"/>
  <c r="FY201" i="7"/>
  <c r="IY192" i="7"/>
  <c r="IY193" i="7"/>
  <c r="IY194" i="7"/>
  <c r="IY195" i="7"/>
  <c r="IY196" i="7"/>
  <c r="IY197" i="7"/>
  <c r="IY198" i="7"/>
  <c r="IY199" i="7"/>
  <c r="IY200" i="7"/>
  <c r="IY201" i="7"/>
  <c r="HL156" i="7"/>
  <c r="HL157" i="7"/>
  <c r="HL158" i="7"/>
  <c r="HL159" i="7"/>
  <c r="HL160" i="7"/>
  <c r="HL161" i="7"/>
  <c r="HL162" i="7"/>
  <c r="HL163" i="7"/>
  <c r="HL164" i="7"/>
  <c r="HL165" i="7"/>
  <c r="MN156" i="7"/>
  <c r="MN157" i="7"/>
  <c r="MN158" i="7"/>
  <c r="MN159" i="7"/>
  <c r="MN160" i="7"/>
  <c r="MN161" i="7"/>
  <c r="MN162" i="7"/>
  <c r="MN163" i="7"/>
  <c r="MN164" i="7"/>
  <c r="MN165" i="7"/>
  <c r="FY156" i="7"/>
  <c r="FY157" i="7"/>
  <c r="FY158" i="7"/>
  <c r="FY159" i="7"/>
  <c r="FY160" i="7"/>
  <c r="FY161" i="7"/>
  <c r="FY162" i="7"/>
  <c r="FY163" i="7"/>
  <c r="FY164" i="7"/>
  <c r="FY165" i="7"/>
  <c r="IY156" i="7"/>
  <c r="IY157" i="7"/>
  <c r="IY158" i="7"/>
  <c r="IY159" i="7"/>
  <c r="IY160" i="7"/>
  <c r="IY161" i="7"/>
  <c r="IY162" i="7"/>
  <c r="IY163" i="7"/>
  <c r="IY164" i="7"/>
  <c r="IY165" i="7"/>
  <c r="PI191" i="7"/>
  <c r="DC191" i="7"/>
  <c r="EN191" i="7"/>
  <c r="FY64" i="7"/>
  <c r="FY65" i="7"/>
  <c r="FY66" i="7"/>
  <c r="FY67" i="7"/>
  <c r="FY68" i="7"/>
  <c r="FY69" i="7"/>
  <c r="FY70" i="7"/>
  <c r="FY71" i="7"/>
  <c r="FY72" i="7"/>
  <c r="FY73" i="7"/>
  <c r="MN64" i="7"/>
  <c r="MN65" i="7"/>
  <c r="MN66" i="7"/>
  <c r="MN67" i="7"/>
  <c r="MN68" i="7"/>
  <c r="MN69" i="7"/>
  <c r="MN70" i="7"/>
  <c r="MN71" i="7"/>
  <c r="MN72" i="7"/>
  <c r="MN73" i="7"/>
  <c r="IY65" i="7"/>
  <c r="IY66" i="7"/>
  <c r="IY67" i="7"/>
  <c r="IY68" i="7"/>
  <c r="IY69" i="7"/>
  <c r="IY70" i="7"/>
  <c r="IY71" i="7"/>
  <c r="IY72" i="7"/>
  <c r="IY73" i="7"/>
  <c r="IY64" i="7"/>
  <c r="DC63" i="7"/>
  <c r="EN63" i="7"/>
  <c r="PI63" i="7"/>
  <c r="FY115" i="7"/>
  <c r="FY117" i="7"/>
  <c r="FY125" i="7"/>
  <c r="FY133" i="7"/>
  <c r="FY122" i="7"/>
  <c r="FY127" i="7"/>
  <c r="FY131" i="7"/>
  <c r="FY132" i="7"/>
  <c r="FY134" i="7"/>
  <c r="FY120" i="7"/>
  <c r="FY121" i="7"/>
  <c r="FY139" i="7"/>
  <c r="FY147" i="7"/>
  <c r="FY155" i="7"/>
  <c r="FY123" i="7"/>
  <c r="FY144" i="7"/>
  <c r="FY149" i="7"/>
  <c r="FY142" i="7"/>
  <c r="FY154" i="7"/>
  <c r="FY146" i="7"/>
  <c r="FY128" i="7"/>
  <c r="FY148" i="7"/>
  <c r="FY151" i="7"/>
  <c r="FY152" i="7"/>
  <c r="FY129" i="7"/>
  <c r="FY136" i="7"/>
  <c r="FY140" i="7"/>
  <c r="FY145" i="7"/>
  <c r="FY153" i="7"/>
  <c r="FY172" i="7"/>
  <c r="FY114" i="7"/>
  <c r="FY116" i="7"/>
  <c r="FY168" i="7"/>
  <c r="FY118" i="7"/>
  <c r="FY137" i="7"/>
  <c r="FY138" i="7"/>
  <c r="FY124" i="7"/>
  <c r="FY141" i="7"/>
  <c r="FY119" i="7"/>
  <c r="FY170" i="7"/>
  <c r="FY176" i="7"/>
  <c r="FY184" i="7"/>
  <c r="FY135" i="7"/>
  <c r="FY167" i="7"/>
  <c r="FY169" i="7"/>
  <c r="FY143" i="7"/>
  <c r="FY150" i="7"/>
  <c r="FY177" i="7"/>
  <c r="FY190" i="7"/>
  <c r="FY179" i="7"/>
  <c r="FY174" i="7"/>
  <c r="FY181" i="7"/>
  <c r="FY186" i="7"/>
  <c r="FY191" i="7"/>
  <c r="FY183" i="7"/>
  <c r="FY188" i="7"/>
  <c r="FY189" i="7"/>
  <c r="FY178" i="7"/>
  <c r="FY175" i="7"/>
  <c r="FY185" i="7"/>
  <c r="FY126" i="7"/>
  <c r="FY180" i="7"/>
  <c r="FY182" i="7"/>
  <c r="FY171" i="7"/>
  <c r="FY187" i="7"/>
  <c r="FY173" i="7"/>
  <c r="IY114" i="7"/>
  <c r="IY118" i="7"/>
  <c r="IY122" i="7"/>
  <c r="IY126" i="7"/>
  <c r="IY134" i="7"/>
  <c r="IY117" i="7"/>
  <c r="IY121" i="7"/>
  <c r="IY125" i="7"/>
  <c r="IY129" i="7"/>
  <c r="IY133" i="7"/>
  <c r="IY120" i="7"/>
  <c r="IY128" i="7"/>
  <c r="IY138" i="7"/>
  <c r="IY142" i="7"/>
  <c r="IY119" i="7"/>
  <c r="IY127" i="7"/>
  <c r="IY116" i="7"/>
  <c r="IY124" i="7"/>
  <c r="IY132" i="7"/>
  <c r="IY135" i="7"/>
  <c r="IY140" i="7"/>
  <c r="IY144" i="7"/>
  <c r="IY148" i="7"/>
  <c r="IY152" i="7"/>
  <c r="IY141" i="7"/>
  <c r="IY149" i="7"/>
  <c r="IY115" i="7"/>
  <c r="IY131" i="7"/>
  <c r="IY153" i="7"/>
  <c r="IY151" i="7"/>
  <c r="IY139" i="7"/>
  <c r="IY146" i="7"/>
  <c r="IY170" i="7"/>
  <c r="IY137" i="7"/>
  <c r="IY154" i="7"/>
  <c r="IY174" i="7"/>
  <c r="IY123" i="7"/>
  <c r="IY136" i="7"/>
  <c r="IY167" i="7"/>
  <c r="IY147" i="7"/>
  <c r="IY172" i="7"/>
  <c r="IY175" i="7"/>
  <c r="IY169" i="7"/>
  <c r="IY180" i="7"/>
  <c r="IY187" i="7"/>
  <c r="IY145" i="7"/>
  <c r="IY155" i="7"/>
  <c r="IY182" i="7"/>
  <c r="IY184" i="7"/>
  <c r="IY189" i="7"/>
  <c r="IY188" i="7"/>
  <c r="IY168" i="7"/>
  <c r="IY171" i="7"/>
  <c r="IY177" i="7"/>
  <c r="IY185" i="7"/>
  <c r="IY173" i="7"/>
  <c r="IY178" i="7"/>
  <c r="IY181" i="7"/>
  <c r="IY183" i="7"/>
  <c r="IY150" i="7"/>
  <c r="IY143" i="7"/>
  <c r="IY176" i="7"/>
  <c r="IY179" i="7"/>
  <c r="IY191" i="7"/>
  <c r="IY186" i="7"/>
  <c r="IY190" i="7"/>
  <c r="HL185" i="7"/>
  <c r="HL189" i="7"/>
  <c r="HL183" i="7"/>
  <c r="HL190" i="7"/>
  <c r="HL184" i="7"/>
  <c r="HL181" i="7"/>
  <c r="HL191" i="7"/>
  <c r="HL187" i="7"/>
  <c r="HL177" i="7"/>
  <c r="HL169" i="7"/>
  <c r="HL176" i="7"/>
  <c r="HL170" i="7"/>
  <c r="HL171" i="7"/>
  <c r="HL179" i="7"/>
  <c r="HL172" i="7"/>
  <c r="HL186" i="7"/>
  <c r="HL180" i="7"/>
  <c r="HL174" i="7"/>
  <c r="HL168" i="7"/>
  <c r="HL178" i="7"/>
  <c r="HL167" i="7"/>
  <c r="HL188" i="7"/>
  <c r="HL173" i="7"/>
  <c r="HL175" i="7"/>
  <c r="HL182" i="7"/>
  <c r="HL128" i="7"/>
  <c r="HL120" i="7"/>
  <c r="HL129" i="7"/>
  <c r="HL121" i="7"/>
  <c r="HL126" i="7"/>
  <c r="HL116" i="7"/>
  <c r="HL127" i="7"/>
  <c r="HL123" i="7"/>
  <c r="HL115" i="7"/>
  <c r="HL117" i="7"/>
  <c r="HL119" i="7"/>
  <c r="HL125" i="7"/>
  <c r="HL114" i="7"/>
  <c r="HL122" i="7"/>
  <c r="HL118" i="7"/>
  <c r="HL124" i="7"/>
  <c r="HL131" i="7"/>
  <c r="HL135" i="7"/>
  <c r="HL139" i="7"/>
  <c r="HL143" i="7"/>
  <c r="HL138" i="7"/>
  <c r="HL152" i="7"/>
  <c r="HL137" i="7"/>
  <c r="HL132" i="7"/>
  <c r="HL151" i="7"/>
  <c r="HL155" i="7"/>
  <c r="HL136" i="7"/>
  <c r="HL145" i="7"/>
  <c r="HL147" i="7"/>
  <c r="HL134" i="7"/>
  <c r="HL148" i="7"/>
  <c r="HL150" i="7"/>
  <c r="HL140" i="7"/>
  <c r="HL142" i="7"/>
  <c r="HL133" i="7"/>
  <c r="HL146" i="7"/>
  <c r="HL141" i="7"/>
  <c r="HL153" i="7"/>
  <c r="HL154" i="7"/>
  <c r="HL144" i="7"/>
  <c r="HL149" i="7"/>
  <c r="PI189" i="7"/>
  <c r="DC189" i="7"/>
  <c r="EN189" i="7"/>
  <c r="DC181" i="7"/>
  <c r="EN181" i="7"/>
  <c r="PI181" i="7"/>
  <c r="PI183" i="7"/>
  <c r="DC183" i="7"/>
  <c r="EN183" i="7"/>
  <c r="DC186" i="7"/>
  <c r="EN186" i="7"/>
  <c r="PI186" i="7"/>
  <c r="PI177" i="7"/>
  <c r="EN177" i="7"/>
  <c r="DC177" i="7"/>
  <c r="PI179" i="7"/>
  <c r="EN179" i="7"/>
  <c r="DC179" i="7"/>
  <c r="DC190" i="7"/>
  <c r="PI190" i="7"/>
  <c r="EN190" i="7"/>
  <c r="PI185" i="7"/>
  <c r="DC185" i="7"/>
  <c r="EN185" i="7"/>
  <c r="PI187" i="7"/>
  <c r="EN187" i="7"/>
  <c r="DC187" i="7"/>
  <c r="DC180" i="7"/>
  <c r="EN180" i="7"/>
  <c r="PI180" i="7"/>
  <c r="DC184" i="7"/>
  <c r="EN184" i="7"/>
  <c r="PI184" i="7"/>
  <c r="MN180" i="7"/>
  <c r="MN181" i="7"/>
  <c r="MN169" i="7"/>
  <c r="MN174" i="7"/>
  <c r="MN171" i="7"/>
  <c r="MN191" i="7"/>
  <c r="MN175" i="7"/>
  <c r="MN189" i="7"/>
  <c r="MN183" i="7"/>
  <c r="MN172" i="7"/>
  <c r="MN173" i="7"/>
  <c r="MN182" i="7"/>
  <c r="MN187" i="7"/>
  <c r="MN190" i="7"/>
  <c r="MN177" i="7"/>
  <c r="MN185" i="7"/>
  <c r="MN179" i="7"/>
  <c r="MN168" i="7"/>
  <c r="MN167" i="7"/>
  <c r="MN131" i="7"/>
  <c r="MN170" i="7"/>
  <c r="MN186" i="7"/>
  <c r="MN176" i="7"/>
  <c r="MN188" i="7"/>
  <c r="MN184" i="7"/>
  <c r="MN178" i="7"/>
  <c r="EN188" i="7"/>
  <c r="PI188" i="7"/>
  <c r="DC188" i="7"/>
  <c r="EN178" i="7"/>
  <c r="PI178" i="7"/>
  <c r="DC178" i="7"/>
  <c r="EN182" i="7"/>
  <c r="DC182" i="7"/>
  <c r="PI182" i="7"/>
  <c r="EN155" i="7"/>
  <c r="PI155" i="7"/>
  <c r="DC155" i="7"/>
  <c r="PH203" i="7"/>
  <c r="QS101" i="7" s="1"/>
  <c r="EN153" i="7"/>
  <c r="PI153" i="7"/>
  <c r="DC153" i="7"/>
  <c r="DC145" i="7"/>
  <c r="EN145" i="7"/>
  <c r="PI145" i="7"/>
  <c r="PI152" i="7"/>
  <c r="EN152" i="7"/>
  <c r="DC152" i="7"/>
  <c r="PI144" i="7"/>
  <c r="DC144" i="7"/>
  <c r="EN144" i="7"/>
  <c r="PI154" i="7"/>
  <c r="EN154" i="7"/>
  <c r="DC154" i="7"/>
  <c r="EN151" i="7"/>
  <c r="PI151" i="7"/>
  <c r="DC151" i="7"/>
  <c r="DC150" i="7"/>
  <c r="EN150" i="7"/>
  <c r="PI150" i="7"/>
  <c r="EN142" i="7"/>
  <c r="PI142" i="7"/>
  <c r="DC142" i="7"/>
  <c r="PI146" i="7"/>
  <c r="DC146" i="7"/>
  <c r="EN146" i="7"/>
  <c r="EN143" i="7"/>
  <c r="PI143" i="7"/>
  <c r="DC143" i="7"/>
  <c r="MM203" i="7"/>
  <c r="QT97" i="7" s="1"/>
  <c r="DC149" i="7"/>
  <c r="PI149" i="7"/>
  <c r="EN149" i="7"/>
  <c r="EN141" i="7"/>
  <c r="PI141" i="7"/>
  <c r="DC141" i="7"/>
  <c r="MN114" i="7"/>
  <c r="MN121" i="7"/>
  <c r="MN118" i="7"/>
  <c r="MN122" i="7"/>
  <c r="MN117" i="7"/>
  <c r="MN123" i="7"/>
  <c r="MN120" i="7"/>
  <c r="MN115" i="7"/>
  <c r="MN116" i="7"/>
  <c r="MN119" i="7"/>
  <c r="MN124" i="7"/>
  <c r="MN125" i="7"/>
  <c r="MN126" i="7"/>
  <c r="MN127" i="7"/>
  <c r="MN128" i="7"/>
  <c r="MN129" i="7"/>
  <c r="MN132" i="7"/>
  <c r="MN133" i="7"/>
  <c r="MN134" i="7"/>
  <c r="MN135" i="7"/>
  <c r="MN136" i="7"/>
  <c r="MN137" i="7"/>
  <c r="MN138" i="7"/>
  <c r="MN139" i="7"/>
  <c r="MN140" i="7"/>
  <c r="MN141" i="7"/>
  <c r="MN142" i="7"/>
  <c r="MN143" i="7"/>
  <c r="MN144" i="7"/>
  <c r="MN145" i="7"/>
  <c r="MN146" i="7"/>
  <c r="MN147" i="7"/>
  <c r="MN148" i="7"/>
  <c r="MN149" i="7"/>
  <c r="MN150" i="7"/>
  <c r="MN151" i="7"/>
  <c r="MN152" i="7"/>
  <c r="MN153" i="7"/>
  <c r="MN154" i="7"/>
  <c r="MN155" i="7"/>
  <c r="EM203" i="7"/>
  <c r="QS96" i="7" s="1"/>
  <c r="HM109" i="7"/>
  <c r="HM110" i="7"/>
  <c r="IZ109" i="7"/>
  <c r="FZ110" i="7"/>
  <c r="IZ110" i="7"/>
  <c r="FZ109" i="7"/>
  <c r="EN148" i="7"/>
  <c r="PI148" i="7"/>
  <c r="DC148" i="7"/>
  <c r="DB203" i="7"/>
  <c r="QS95" i="7" s="1"/>
  <c r="DC147" i="7"/>
  <c r="EN147" i="7"/>
  <c r="PI147" i="7"/>
  <c r="FX203" i="7"/>
  <c r="QQ102" i="7" s="1"/>
  <c r="IX203" i="7"/>
  <c r="QQ103" i="7" s="1"/>
  <c r="PW86" i="7"/>
  <c r="DB75" i="7"/>
  <c r="QS4" i="7" s="1"/>
  <c r="PI57" i="7"/>
  <c r="EN57" i="7"/>
  <c r="PI56" i="7"/>
  <c r="EN56" i="7"/>
  <c r="PI51" i="7"/>
  <c r="EN51" i="7"/>
  <c r="PI54" i="7"/>
  <c r="EN54" i="7"/>
  <c r="PI52" i="7"/>
  <c r="EN52" i="7"/>
  <c r="PI59" i="7"/>
  <c r="EN59" i="7"/>
  <c r="PI53" i="7"/>
  <c r="EN53" i="7"/>
  <c r="PI62" i="7"/>
  <c r="EN62" i="7"/>
  <c r="PI50" i="7"/>
  <c r="EN50" i="7"/>
  <c r="PI60" i="7"/>
  <c r="EN60" i="7"/>
  <c r="PI55" i="7"/>
  <c r="EN55" i="7"/>
  <c r="PI58" i="7"/>
  <c r="EN58" i="7"/>
  <c r="PI49" i="7"/>
  <c r="EN49" i="7"/>
  <c r="PI61" i="7"/>
  <c r="EN61" i="7"/>
  <c r="IY23" i="7"/>
  <c r="IY50" i="7"/>
  <c r="IY35" i="7"/>
  <c r="IY51" i="7"/>
  <c r="IY44" i="7"/>
  <c r="IY29" i="7"/>
  <c r="IY61" i="7"/>
  <c r="IY56" i="7"/>
  <c r="IY33" i="7"/>
  <c r="IY32" i="7"/>
  <c r="IY49" i="7"/>
  <c r="IY40" i="7"/>
  <c r="IY58" i="7"/>
  <c r="IY45" i="7"/>
  <c r="IY46" i="7"/>
  <c r="IY30" i="7"/>
  <c r="IY36" i="7"/>
  <c r="IY28" i="7"/>
  <c r="IY54" i="7"/>
  <c r="IY59" i="7"/>
  <c r="IY42" i="7"/>
  <c r="IY41" i="7"/>
  <c r="IY39" i="7"/>
  <c r="IY52" i="7"/>
  <c r="IY43" i="7"/>
  <c r="IY47" i="7"/>
  <c r="IY60" i="7"/>
  <c r="IY31" i="7"/>
  <c r="IY24" i="7"/>
  <c r="IY55" i="7"/>
  <c r="IY37" i="7"/>
  <c r="IY57" i="7"/>
  <c r="IY25" i="7"/>
  <c r="IY48" i="7"/>
  <c r="IY62" i="7"/>
  <c r="IY27" i="7"/>
  <c r="IY34" i="7"/>
  <c r="IY38" i="7"/>
  <c r="IY63" i="7"/>
  <c r="IY26" i="7"/>
  <c r="IY53" i="7"/>
  <c r="IZ19" i="7"/>
  <c r="IZ18" i="7"/>
  <c r="FY23" i="7"/>
  <c r="FY25" i="7"/>
  <c r="FY27" i="7"/>
  <c r="FY29" i="7"/>
  <c r="FY31" i="7"/>
  <c r="FY26" i="7"/>
  <c r="FY30" i="7"/>
  <c r="FY33" i="7"/>
  <c r="FY35" i="7"/>
  <c r="FY37" i="7"/>
  <c r="FY24" i="7"/>
  <c r="FY38" i="7"/>
  <c r="FY40" i="7"/>
  <c r="FY42" i="7"/>
  <c r="FY44" i="7"/>
  <c r="FY46" i="7"/>
  <c r="FY48" i="7"/>
  <c r="FY50" i="7"/>
  <c r="FY52" i="7"/>
  <c r="FY36" i="7"/>
  <c r="FY32" i="7"/>
  <c r="FY39" i="7"/>
  <c r="FY43" i="7"/>
  <c r="FY47" i="7"/>
  <c r="FY51" i="7"/>
  <c r="FY54" i="7"/>
  <c r="FY56" i="7"/>
  <c r="FY58" i="7"/>
  <c r="FY60" i="7"/>
  <c r="FY62" i="7"/>
  <c r="FY34" i="7"/>
  <c r="FY41" i="7"/>
  <c r="FY49" i="7"/>
  <c r="FY53" i="7"/>
  <c r="FY57" i="7"/>
  <c r="FY61" i="7"/>
  <c r="FY59" i="7"/>
  <c r="FY63" i="7"/>
  <c r="FY28" i="7"/>
  <c r="FY45" i="7"/>
  <c r="FY55" i="7"/>
  <c r="FZ18" i="7"/>
  <c r="FZ19" i="7"/>
  <c r="PH75" i="7"/>
  <c r="QS10" i="7" s="1"/>
  <c r="PI36" i="7"/>
  <c r="EN36" i="7"/>
  <c r="PI33" i="7"/>
  <c r="EN33" i="7"/>
  <c r="PI43" i="7"/>
  <c r="EN43" i="7"/>
  <c r="PI42" i="7"/>
  <c r="EN42" i="7"/>
  <c r="PI38" i="7"/>
  <c r="EN38" i="7"/>
  <c r="PI45" i="7"/>
  <c r="EN45" i="7"/>
  <c r="PI35" i="7"/>
  <c r="EN35" i="7"/>
  <c r="PI40" i="7"/>
  <c r="EN40" i="7"/>
  <c r="PI34" i="7"/>
  <c r="EN34" i="7"/>
  <c r="PI32" i="7"/>
  <c r="EN32" i="7"/>
  <c r="PI44" i="7"/>
  <c r="EN44" i="7"/>
  <c r="PI41" i="7"/>
  <c r="EN41" i="7"/>
  <c r="PI39" i="7"/>
  <c r="EN39" i="7"/>
  <c r="PI37" i="7"/>
  <c r="EN37" i="7"/>
  <c r="MN34" i="7"/>
  <c r="MN46" i="7"/>
  <c r="MN33" i="7"/>
  <c r="MN45" i="7"/>
  <c r="MN23" i="7"/>
  <c r="MN25" i="7"/>
  <c r="MN29" i="7"/>
  <c r="MN27" i="7"/>
  <c r="MN31" i="7"/>
  <c r="MN43" i="7"/>
  <c r="MN26" i="7"/>
  <c r="MN47" i="7"/>
  <c r="PJ47" i="7" s="1"/>
  <c r="MN42" i="7"/>
  <c r="MN32" i="7"/>
  <c r="MN40" i="7"/>
  <c r="MN38" i="7"/>
  <c r="MN39" i="7"/>
  <c r="MN35" i="7"/>
  <c r="MN36" i="7"/>
  <c r="MN37" i="7"/>
  <c r="MN41" i="7"/>
  <c r="MN48" i="7"/>
  <c r="PJ48" i="7" s="1"/>
  <c r="MN44" i="7"/>
  <c r="MN30" i="7"/>
  <c r="MN49" i="7"/>
  <c r="PJ49" i="7" s="1"/>
  <c r="MN24" i="7"/>
  <c r="MN28" i="7"/>
  <c r="MN62" i="7"/>
  <c r="DD62" i="7" s="1"/>
  <c r="MN59" i="7"/>
  <c r="DD59" i="7" s="1"/>
  <c r="MN51" i="7"/>
  <c r="DD51" i="7" s="1"/>
  <c r="MN50" i="7"/>
  <c r="DD50" i="7" s="1"/>
  <c r="MN56" i="7"/>
  <c r="DD56" i="7" s="1"/>
  <c r="MN53" i="7"/>
  <c r="DD53" i="7" s="1"/>
  <c r="MN54" i="7"/>
  <c r="DD54" i="7" s="1"/>
  <c r="MN58" i="7"/>
  <c r="DD58" i="7" s="1"/>
  <c r="MN55" i="7"/>
  <c r="DD55" i="7" s="1"/>
  <c r="MN60" i="7"/>
  <c r="DD60" i="7" s="1"/>
  <c r="MN57" i="7"/>
  <c r="DD57" i="7" s="1"/>
  <c r="MN63" i="7"/>
  <c r="DD63" i="7" s="1"/>
  <c r="MN61" i="7"/>
  <c r="DD61" i="7" s="1"/>
  <c r="MN52" i="7"/>
  <c r="DD52" i="7" s="1"/>
  <c r="KL75" i="7"/>
  <c r="QT9" i="7" s="1"/>
  <c r="KM23" i="7"/>
  <c r="KM24" i="7"/>
  <c r="KM25" i="7"/>
  <c r="KM26" i="7"/>
  <c r="KM27" i="7"/>
  <c r="KM28" i="7"/>
  <c r="KM29" i="7"/>
  <c r="KM30" i="7"/>
  <c r="KM32" i="7"/>
  <c r="KM31" i="7"/>
  <c r="KM33" i="7"/>
  <c r="KM34" i="7"/>
  <c r="KM35" i="7"/>
  <c r="KM36" i="7"/>
  <c r="KM37" i="7"/>
  <c r="KM38" i="7"/>
  <c r="KM39" i="7"/>
  <c r="KM40" i="7"/>
  <c r="KM41" i="7"/>
  <c r="KM42" i="7"/>
  <c r="KM43" i="7"/>
  <c r="KM44" i="7"/>
  <c r="KM46" i="7"/>
  <c r="KM45" i="7"/>
  <c r="KM47" i="7"/>
  <c r="KM48" i="7"/>
  <c r="KM49" i="7"/>
  <c r="KM50" i="7"/>
  <c r="KM51" i="7"/>
  <c r="KM52" i="7"/>
  <c r="KM53" i="7"/>
  <c r="KM54" i="7"/>
  <c r="KM55" i="7"/>
  <c r="KM56" i="7"/>
  <c r="KM57" i="7"/>
  <c r="KM58" i="7"/>
  <c r="KM60" i="7"/>
  <c r="KM63" i="7"/>
  <c r="KM59" i="7"/>
  <c r="KM61" i="7"/>
  <c r="KM62" i="7"/>
  <c r="MO22" i="7"/>
  <c r="MM75" i="7"/>
  <c r="QT6" i="7" s="1"/>
  <c r="GM19" i="4"/>
  <c r="GN19" i="4" s="1"/>
  <c r="EU7" i="4"/>
  <c r="MP113" i="7" s="1"/>
  <c r="IZ192" i="7" l="1"/>
  <c r="IZ193" i="7"/>
  <c r="IZ194" i="7"/>
  <c r="IZ195" i="7"/>
  <c r="IZ196" i="7"/>
  <c r="IZ197" i="7"/>
  <c r="IZ198" i="7"/>
  <c r="IZ199" i="7"/>
  <c r="IZ200" i="7"/>
  <c r="IZ201" i="7"/>
  <c r="FZ192" i="7"/>
  <c r="FZ193" i="7"/>
  <c r="FZ194" i="7"/>
  <c r="FZ195" i="7"/>
  <c r="FZ196" i="7"/>
  <c r="FZ197" i="7"/>
  <c r="FZ198" i="7"/>
  <c r="FZ199" i="7"/>
  <c r="FZ200" i="7"/>
  <c r="FZ201" i="7"/>
  <c r="MO192" i="7"/>
  <c r="MO193" i="7"/>
  <c r="MO194" i="7"/>
  <c r="MO195" i="7"/>
  <c r="MO196" i="7"/>
  <c r="MO197" i="7"/>
  <c r="MO198" i="7"/>
  <c r="MO199" i="7"/>
  <c r="MO200" i="7"/>
  <c r="MO201" i="7"/>
  <c r="HM192" i="7"/>
  <c r="HM193" i="7"/>
  <c r="HM194" i="7"/>
  <c r="HM195" i="7"/>
  <c r="HM196" i="7"/>
  <c r="HM197" i="7"/>
  <c r="HM198" i="7"/>
  <c r="HM199" i="7"/>
  <c r="HM200" i="7"/>
  <c r="HM201" i="7"/>
  <c r="IZ156" i="7"/>
  <c r="IZ157" i="7"/>
  <c r="IZ158" i="7"/>
  <c r="IZ159" i="7"/>
  <c r="IZ160" i="7"/>
  <c r="IZ161" i="7"/>
  <c r="IZ162" i="7"/>
  <c r="IZ163" i="7"/>
  <c r="IZ164" i="7"/>
  <c r="IZ165" i="7"/>
  <c r="FZ156" i="7"/>
  <c r="FZ157" i="7"/>
  <c r="FZ158" i="7"/>
  <c r="FZ159" i="7"/>
  <c r="FZ160" i="7"/>
  <c r="FZ161" i="7"/>
  <c r="FZ162" i="7"/>
  <c r="FZ163" i="7"/>
  <c r="FZ164" i="7"/>
  <c r="FZ165" i="7"/>
  <c r="MO156" i="7"/>
  <c r="MO157" i="7"/>
  <c r="MO158" i="7"/>
  <c r="MO159" i="7"/>
  <c r="MO160" i="7"/>
  <c r="MO161" i="7"/>
  <c r="MO162" i="7"/>
  <c r="MO163" i="7"/>
  <c r="MO164" i="7"/>
  <c r="MO165" i="7"/>
  <c r="HM156" i="7"/>
  <c r="HM157" i="7"/>
  <c r="HM158" i="7"/>
  <c r="HM159" i="7"/>
  <c r="HM160" i="7"/>
  <c r="HM161" i="7"/>
  <c r="HM162" i="7"/>
  <c r="HM163" i="7"/>
  <c r="HM164" i="7"/>
  <c r="HM165" i="7"/>
  <c r="IZ64" i="7"/>
  <c r="IZ65" i="7"/>
  <c r="IZ66" i="7"/>
  <c r="IZ67" i="7"/>
  <c r="IZ68" i="7"/>
  <c r="IZ69" i="7"/>
  <c r="IZ70" i="7"/>
  <c r="IZ71" i="7"/>
  <c r="IZ72" i="7"/>
  <c r="IZ73" i="7"/>
  <c r="MO64" i="7"/>
  <c r="PK64" i="7" s="1"/>
  <c r="MO65" i="7"/>
  <c r="MO66" i="7"/>
  <c r="MO67" i="7"/>
  <c r="MO68" i="7"/>
  <c r="MO69" i="7"/>
  <c r="MO70" i="7"/>
  <c r="MO71" i="7"/>
  <c r="MO72" i="7"/>
  <c r="MO73" i="7"/>
  <c r="FZ64" i="7"/>
  <c r="FZ65" i="7"/>
  <c r="FZ66" i="7"/>
  <c r="FZ67" i="7"/>
  <c r="FZ68" i="7"/>
  <c r="FZ69" i="7"/>
  <c r="FZ70" i="7"/>
  <c r="FZ71" i="7"/>
  <c r="FZ72" i="7"/>
  <c r="FZ73" i="7"/>
  <c r="OI188" i="7"/>
  <c r="OI190" i="7"/>
  <c r="OI191" i="7"/>
  <c r="OI189" i="7"/>
  <c r="FZ116" i="7"/>
  <c r="FZ118" i="7"/>
  <c r="FZ126" i="7"/>
  <c r="FZ134" i="7"/>
  <c r="FZ114" i="7"/>
  <c r="FZ119" i="7"/>
  <c r="FZ132" i="7"/>
  <c r="FZ133" i="7"/>
  <c r="FZ135" i="7"/>
  <c r="FZ138" i="7"/>
  <c r="FZ122" i="7"/>
  <c r="FZ123" i="7"/>
  <c r="FZ124" i="7"/>
  <c r="FZ140" i="7"/>
  <c r="FZ148" i="7"/>
  <c r="FZ117" i="7"/>
  <c r="FZ120" i="7"/>
  <c r="FZ127" i="7"/>
  <c r="FZ139" i="7"/>
  <c r="FZ145" i="7"/>
  <c r="FZ150" i="7"/>
  <c r="FZ125" i="7"/>
  <c r="FZ142" i="7"/>
  <c r="FZ144" i="7"/>
  <c r="FZ154" i="7"/>
  <c r="FZ146" i="7"/>
  <c r="FZ121" i="7"/>
  <c r="FZ137" i="7"/>
  <c r="FZ143" i="7"/>
  <c r="FZ173" i="7"/>
  <c r="FZ128" i="7"/>
  <c r="FZ151" i="7"/>
  <c r="FZ131" i="7"/>
  <c r="FZ136" i="7"/>
  <c r="FZ129" i="7"/>
  <c r="FZ147" i="7"/>
  <c r="FZ167" i="7"/>
  <c r="FZ177" i="7"/>
  <c r="FZ185" i="7"/>
  <c r="FZ141" i="7"/>
  <c r="FZ115" i="7"/>
  <c r="FZ182" i="7"/>
  <c r="FZ187" i="7"/>
  <c r="FZ175" i="7"/>
  <c r="FZ176" i="7"/>
  <c r="FZ178" i="7"/>
  <c r="FZ179" i="7"/>
  <c r="FZ184" i="7"/>
  <c r="FZ153" i="7"/>
  <c r="FZ168" i="7"/>
  <c r="FZ174" i="7"/>
  <c r="FZ181" i="7"/>
  <c r="FZ186" i="7"/>
  <c r="FZ190" i="7"/>
  <c r="FZ191" i="7"/>
  <c r="FZ183" i="7"/>
  <c r="FZ188" i="7"/>
  <c r="FZ189" i="7"/>
  <c r="FZ152" i="7"/>
  <c r="FZ155" i="7"/>
  <c r="FZ149" i="7"/>
  <c r="FZ172" i="7"/>
  <c r="FZ180" i="7"/>
  <c r="FZ170" i="7"/>
  <c r="FZ171" i="7"/>
  <c r="FZ169" i="7"/>
  <c r="IZ114" i="7"/>
  <c r="IZ118" i="7"/>
  <c r="IZ122" i="7"/>
  <c r="IZ126" i="7"/>
  <c r="IZ116" i="7"/>
  <c r="IZ120" i="7"/>
  <c r="IZ124" i="7"/>
  <c r="IZ128" i="7"/>
  <c r="IZ132" i="7"/>
  <c r="IZ136" i="7"/>
  <c r="IZ121" i="7"/>
  <c r="IZ129" i="7"/>
  <c r="IZ139" i="7"/>
  <c r="IZ143" i="7"/>
  <c r="IZ133" i="7"/>
  <c r="IZ138" i="7"/>
  <c r="IZ142" i="7"/>
  <c r="IZ119" i="7"/>
  <c r="IZ152" i="7"/>
  <c r="IZ117" i="7"/>
  <c r="IZ141" i="7"/>
  <c r="IZ135" i="7"/>
  <c r="IZ140" i="7"/>
  <c r="IZ149" i="7"/>
  <c r="IZ125" i="7"/>
  <c r="IZ137" i="7"/>
  <c r="IZ147" i="7"/>
  <c r="IZ154" i="7"/>
  <c r="IZ167" i="7"/>
  <c r="IZ171" i="7"/>
  <c r="IZ175" i="7"/>
  <c r="IZ131" i="7"/>
  <c r="IZ173" i="7"/>
  <c r="IZ127" i="7"/>
  <c r="IZ146" i="7"/>
  <c r="IZ170" i="7"/>
  <c r="IZ151" i="7"/>
  <c r="IZ150" i="7"/>
  <c r="IZ168" i="7"/>
  <c r="IZ179" i="7"/>
  <c r="IZ183" i="7"/>
  <c r="IZ187" i="7"/>
  <c r="IZ191" i="7"/>
  <c r="IZ123" i="7"/>
  <c r="IZ148" i="7"/>
  <c r="IZ115" i="7"/>
  <c r="IZ153" i="7"/>
  <c r="IZ144" i="7"/>
  <c r="IZ172" i="7"/>
  <c r="IZ174" i="7"/>
  <c r="IZ178" i="7"/>
  <c r="IZ185" i="7"/>
  <c r="IZ186" i="7"/>
  <c r="IZ190" i="7"/>
  <c r="IZ182" i="7"/>
  <c r="IZ184" i="7"/>
  <c r="IZ189" i="7"/>
  <c r="IZ169" i="7"/>
  <c r="IZ177" i="7"/>
  <c r="IZ176" i="7"/>
  <c r="IZ180" i="7"/>
  <c r="IZ145" i="7"/>
  <c r="IZ155" i="7"/>
  <c r="IZ188" i="7"/>
  <c r="IZ134" i="7"/>
  <c r="IZ181" i="7"/>
  <c r="HM190" i="7"/>
  <c r="HM182" i="7"/>
  <c r="HM184" i="7"/>
  <c r="HM181" i="7"/>
  <c r="HM186" i="7"/>
  <c r="HM180" i="7"/>
  <c r="HM174" i="7"/>
  <c r="HM179" i="7"/>
  <c r="HM171" i="7"/>
  <c r="HM191" i="7"/>
  <c r="HM183" i="7"/>
  <c r="HM173" i="7"/>
  <c r="HM167" i="7"/>
  <c r="HM187" i="7"/>
  <c r="HM188" i="7"/>
  <c r="HM178" i="7"/>
  <c r="HM175" i="7"/>
  <c r="HM169" i="7"/>
  <c r="HM170" i="7"/>
  <c r="HM177" i="7"/>
  <c r="HM172" i="7"/>
  <c r="HM168" i="7"/>
  <c r="HM185" i="7"/>
  <c r="HM176" i="7"/>
  <c r="HM189" i="7"/>
  <c r="HM125" i="7"/>
  <c r="HM117" i="7"/>
  <c r="HM126" i="7"/>
  <c r="HM118" i="7"/>
  <c r="HM127" i="7"/>
  <c r="HM123" i="7"/>
  <c r="HM116" i="7"/>
  <c r="HM119" i="7"/>
  <c r="HM121" i="7"/>
  <c r="HM129" i="7"/>
  <c r="HM128" i="7"/>
  <c r="HM120" i="7"/>
  <c r="HM122" i="7"/>
  <c r="HM124" i="7"/>
  <c r="HM115" i="7"/>
  <c r="HM114" i="7"/>
  <c r="HM131" i="7"/>
  <c r="HM135" i="7"/>
  <c r="HM139" i="7"/>
  <c r="HM134" i="7"/>
  <c r="HM138" i="7"/>
  <c r="HM133" i="7"/>
  <c r="HM137" i="7"/>
  <c r="HM141" i="7"/>
  <c r="HM145" i="7"/>
  <c r="HM149" i="7"/>
  <c r="HM153" i="7"/>
  <c r="HM148" i="7"/>
  <c r="HM136" i="7"/>
  <c r="HM142" i="7"/>
  <c r="HM147" i="7"/>
  <c r="HM144" i="7"/>
  <c r="HM132" i="7"/>
  <c r="HM152" i="7"/>
  <c r="HM150" i="7"/>
  <c r="HM155" i="7"/>
  <c r="HM140" i="7"/>
  <c r="HM143" i="7"/>
  <c r="HM154" i="7"/>
  <c r="HM151" i="7"/>
  <c r="HM146" i="7"/>
  <c r="DD178" i="7"/>
  <c r="EO178" i="7"/>
  <c r="PJ178" i="7"/>
  <c r="PJ186" i="7"/>
  <c r="EO186" i="7"/>
  <c r="DD186" i="7"/>
  <c r="PJ179" i="7"/>
  <c r="EO179" i="7"/>
  <c r="DD179" i="7"/>
  <c r="EO183" i="7"/>
  <c r="PJ183" i="7"/>
  <c r="DD183" i="7"/>
  <c r="DD181" i="7"/>
  <c r="PJ181" i="7"/>
  <c r="EO181" i="7"/>
  <c r="EO184" i="7"/>
  <c r="DD184" i="7"/>
  <c r="PJ184" i="7"/>
  <c r="DD185" i="7"/>
  <c r="EO185" i="7"/>
  <c r="PJ185" i="7"/>
  <c r="EO189" i="7"/>
  <c r="DD189" i="7"/>
  <c r="PJ189" i="7"/>
  <c r="PJ180" i="7"/>
  <c r="DD180" i="7"/>
  <c r="EO180" i="7"/>
  <c r="EO188" i="7"/>
  <c r="DD188" i="7"/>
  <c r="PJ188" i="7"/>
  <c r="PJ187" i="7"/>
  <c r="DD187" i="7"/>
  <c r="EO187" i="7"/>
  <c r="PJ191" i="7"/>
  <c r="DD191" i="7"/>
  <c r="EO191" i="7"/>
  <c r="PJ190" i="7"/>
  <c r="DD190" i="7"/>
  <c r="EO190" i="7"/>
  <c r="MO177" i="7"/>
  <c r="MO191" i="7"/>
  <c r="MO182" i="7"/>
  <c r="MO167" i="7"/>
  <c r="MO189" i="7"/>
  <c r="MO183" i="7"/>
  <c r="MO178" i="7"/>
  <c r="MO179" i="7"/>
  <c r="MO172" i="7"/>
  <c r="MO188" i="7"/>
  <c r="MO184" i="7"/>
  <c r="MO169" i="7"/>
  <c r="MO174" i="7"/>
  <c r="MO185" i="7"/>
  <c r="MO181" i="7"/>
  <c r="MO186" i="7"/>
  <c r="MO171" i="7"/>
  <c r="MO173" i="7"/>
  <c r="MO187" i="7"/>
  <c r="MO180" i="7"/>
  <c r="MO168" i="7"/>
  <c r="MO170" i="7"/>
  <c r="MO131" i="7"/>
  <c r="MO175" i="7"/>
  <c r="MO190" i="7"/>
  <c r="MO176" i="7"/>
  <c r="EO182" i="7"/>
  <c r="PJ182" i="7"/>
  <c r="DD182" i="7"/>
  <c r="PJ150" i="7"/>
  <c r="DD150" i="7"/>
  <c r="EO150" i="7"/>
  <c r="MN203" i="7"/>
  <c r="QU97" i="7" s="1"/>
  <c r="DD149" i="7"/>
  <c r="EO149" i="7"/>
  <c r="PJ149" i="7"/>
  <c r="MO121" i="7"/>
  <c r="MO120" i="7"/>
  <c r="MO116" i="7"/>
  <c r="MO118" i="7"/>
  <c r="MO114" i="7"/>
  <c r="MO123" i="7"/>
  <c r="MO122" i="7"/>
  <c r="MO119" i="7"/>
  <c r="MO115" i="7"/>
  <c r="MO117" i="7"/>
  <c r="MO124" i="7"/>
  <c r="MO125" i="7"/>
  <c r="MO126" i="7"/>
  <c r="MO127" i="7"/>
  <c r="MO128" i="7"/>
  <c r="MO129" i="7"/>
  <c r="MO132" i="7"/>
  <c r="MO133" i="7"/>
  <c r="MO134" i="7"/>
  <c r="MO135" i="7"/>
  <c r="MO136" i="7"/>
  <c r="MO137" i="7"/>
  <c r="MO138" i="7"/>
  <c r="MO139" i="7"/>
  <c r="MO140" i="7"/>
  <c r="MO141" i="7"/>
  <c r="MO142" i="7"/>
  <c r="MO143" i="7"/>
  <c r="MO144" i="7"/>
  <c r="MO145" i="7"/>
  <c r="MO146" i="7"/>
  <c r="MO147" i="7"/>
  <c r="MO148" i="7"/>
  <c r="MO149" i="7"/>
  <c r="MO150" i="7"/>
  <c r="MO151" i="7"/>
  <c r="MO152" i="7"/>
  <c r="MO153" i="7"/>
  <c r="MO154" i="7"/>
  <c r="MO155" i="7"/>
  <c r="PJ148" i="7"/>
  <c r="EO148" i="7"/>
  <c r="DD148" i="7"/>
  <c r="DD142" i="7"/>
  <c r="PJ142" i="7"/>
  <c r="EO142" i="7"/>
  <c r="EO155" i="7"/>
  <c r="PJ155" i="7"/>
  <c r="DD155" i="7"/>
  <c r="DD154" i="7"/>
  <c r="EO154" i="7"/>
  <c r="PJ154" i="7"/>
  <c r="PJ146" i="7"/>
  <c r="EO146" i="7"/>
  <c r="DD146" i="7"/>
  <c r="DC203" i="7"/>
  <c r="QT95" i="7" s="1"/>
  <c r="EO147" i="7"/>
  <c r="DD147" i="7"/>
  <c r="PJ147" i="7"/>
  <c r="EO153" i="7"/>
  <c r="DD153" i="7"/>
  <c r="PJ153" i="7"/>
  <c r="PJ145" i="7"/>
  <c r="EO145" i="7"/>
  <c r="DD145" i="7"/>
  <c r="PI203" i="7"/>
  <c r="QT101" i="7" s="1"/>
  <c r="PJ152" i="7"/>
  <c r="DD152" i="7"/>
  <c r="EO152" i="7"/>
  <c r="EO144" i="7"/>
  <c r="PJ144" i="7"/>
  <c r="DD144" i="7"/>
  <c r="GA109" i="7"/>
  <c r="JA110" i="7"/>
  <c r="JA109" i="7"/>
  <c r="HN109" i="7"/>
  <c r="HN110" i="7"/>
  <c r="GA110" i="7"/>
  <c r="EN203" i="7"/>
  <c r="QT96" i="7" s="1"/>
  <c r="PJ151" i="7"/>
  <c r="DD151" i="7"/>
  <c r="EO151" i="7"/>
  <c r="PJ143" i="7"/>
  <c r="EO143" i="7"/>
  <c r="DD143" i="7"/>
  <c r="IY203" i="7"/>
  <c r="QR103" i="7" s="1"/>
  <c r="FY203" i="7"/>
  <c r="QR102" i="7" s="1"/>
  <c r="DC75" i="7"/>
  <c r="QT4" i="7" s="1"/>
  <c r="PJ62" i="7"/>
  <c r="EO62" i="7"/>
  <c r="PJ63" i="7"/>
  <c r="EO63" i="7"/>
  <c r="PJ58" i="7"/>
  <c r="EO58" i="7"/>
  <c r="PJ50" i="7"/>
  <c r="EO50" i="7"/>
  <c r="PJ55" i="7"/>
  <c r="EO55" i="7"/>
  <c r="PJ51" i="7"/>
  <c r="EO51" i="7"/>
  <c r="PJ61" i="7"/>
  <c r="EO61" i="7"/>
  <c r="PJ56" i="7"/>
  <c r="EO56" i="7"/>
  <c r="PJ57" i="7"/>
  <c r="EO57" i="7"/>
  <c r="PJ54" i="7"/>
  <c r="EO54" i="7"/>
  <c r="PJ52" i="7"/>
  <c r="EO52" i="7"/>
  <c r="PJ60" i="7"/>
  <c r="EO60" i="7"/>
  <c r="PJ53" i="7"/>
  <c r="EO53" i="7"/>
  <c r="PJ59" i="7"/>
  <c r="EO59" i="7"/>
  <c r="IZ38" i="7"/>
  <c r="IZ49" i="7"/>
  <c r="IZ33" i="7"/>
  <c r="IZ48" i="7"/>
  <c r="IZ58" i="7"/>
  <c r="IZ63" i="7"/>
  <c r="IZ30" i="7"/>
  <c r="IZ59" i="7"/>
  <c r="IZ29" i="7"/>
  <c r="IZ42" i="7"/>
  <c r="IZ40" i="7"/>
  <c r="IZ46" i="7"/>
  <c r="IZ54" i="7"/>
  <c r="IZ26" i="7"/>
  <c r="IZ23" i="7"/>
  <c r="IZ57" i="7"/>
  <c r="IZ56" i="7"/>
  <c r="IZ39" i="7"/>
  <c r="IZ45" i="7"/>
  <c r="IZ43" i="7"/>
  <c r="IZ52" i="7"/>
  <c r="IZ55" i="7"/>
  <c r="IZ31" i="7"/>
  <c r="IZ32" i="7"/>
  <c r="IZ37" i="7"/>
  <c r="IZ41" i="7"/>
  <c r="IZ27" i="7"/>
  <c r="IZ25" i="7"/>
  <c r="IZ35" i="7"/>
  <c r="IZ44" i="7"/>
  <c r="IZ60" i="7"/>
  <c r="IZ47" i="7"/>
  <c r="IZ34" i="7"/>
  <c r="IZ51" i="7"/>
  <c r="IZ62" i="7"/>
  <c r="IZ61" i="7"/>
  <c r="IZ36" i="7"/>
  <c r="IZ53" i="7"/>
  <c r="IZ28" i="7"/>
  <c r="IZ50" i="7"/>
  <c r="IZ24" i="7"/>
  <c r="JA18" i="7"/>
  <c r="JA19" i="7"/>
  <c r="FZ23" i="7"/>
  <c r="FZ25" i="7"/>
  <c r="FZ27" i="7"/>
  <c r="FZ29" i="7"/>
  <c r="FZ31" i="7"/>
  <c r="FZ34" i="7"/>
  <c r="FZ36" i="7"/>
  <c r="FZ26" i="7"/>
  <c r="FZ30" i="7"/>
  <c r="FZ35" i="7"/>
  <c r="FZ24" i="7"/>
  <c r="FZ38" i="7"/>
  <c r="FZ40" i="7"/>
  <c r="FZ42" i="7"/>
  <c r="FZ44" i="7"/>
  <c r="FZ46" i="7"/>
  <c r="FZ48" i="7"/>
  <c r="FZ50" i="7"/>
  <c r="FZ52" i="7"/>
  <c r="FZ33" i="7"/>
  <c r="FZ32" i="7"/>
  <c r="FZ39" i="7"/>
  <c r="FZ43" i="7"/>
  <c r="FZ47" i="7"/>
  <c r="FZ51" i="7"/>
  <c r="FZ54" i="7"/>
  <c r="FZ56" i="7"/>
  <c r="FZ58" i="7"/>
  <c r="FZ60" i="7"/>
  <c r="FZ62" i="7"/>
  <c r="FZ37" i="7"/>
  <c r="FZ63" i="7"/>
  <c r="FZ59" i="7"/>
  <c r="FZ41" i="7"/>
  <c r="FZ49" i="7"/>
  <c r="FZ53" i="7"/>
  <c r="FZ57" i="7"/>
  <c r="FZ61" i="7"/>
  <c r="FZ28" i="7"/>
  <c r="FZ45" i="7"/>
  <c r="FZ55" i="7"/>
  <c r="PI75" i="7"/>
  <c r="QT10" i="7" s="1"/>
  <c r="GA18" i="7"/>
  <c r="GA19" i="7"/>
  <c r="PJ39" i="7"/>
  <c r="EO39" i="7"/>
  <c r="PJ41" i="7"/>
  <c r="EO41" i="7"/>
  <c r="PJ37" i="7"/>
  <c r="EO37" i="7"/>
  <c r="PJ42" i="7"/>
  <c r="EO42" i="7"/>
  <c r="PJ45" i="7"/>
  <c r="EO45" i="7"/>
  <c r="PJ44" i="7"/>
  <c r="EO44" i="7"/>
  <c r="PJ40" i="7"/>
  <c r="EO40" i="7"/>
  <c r="PJ38" i="7"/>
  <c r="EO38" i="7"/>
  <c r="PJ46" i="7"/>
  <c r="EO46" i="7"/>
  <c r="PJ36" i="7"/>
  <c r="EO36" i="7"/>
  <c r="PJ43" i="7"/>
  <c r="EO43" i="7"/>
  <c r="PJ34" i="7"/>
  <c r="EO34" i="7"/>
  <c r="PJ35" i="7"/>
  <c r="EO35" i="7"/>
  <c r="PJ33" i="7"/>
  <c r="EO33" i="7"/>
  <c r="MO38" i="7"/>
  <c r="MO23" i="7"/>
  <c r="MO35" i="7"/>
  <c r="MO47" i="7"/>
  <c r="MO34" i="7"/>
  <c r="MO50" i="7"/>
  <c r="PK50" i="7" s="1"/>
  <c r="MO33" i="7"/>
  <c r="MO39" i="7"/>
  <c r="MO26" i="7"/>
  <c r="MO42" i="7"/>
  <c r="MO37" i="7"/>
  <c r="MO31" i="7"/>
  <c r="MO41" i="7"/>
  <c r="MO27" i="7"/>
  <c r="MO43" i="7"/>
  <c r="MO46" i="7"/>
  <c r="MO30" i="7"/>
  <c r="MO28" i="7"/>
  <c r="MO32" i="7"/>
  <c r="MO40" i="7"/>
  <c r="MO44" i="7"/>
  <c r="MO48" i="7"/>
  <c r="PK48" i="7" s="1"/>
  <c r="MO45" i="7"/>
  <c r="MO25" i="7"/>
  <c r="MO49" i="7"/>
  <c r="PK49" i="7" s="1"/>
  <c r="MO24" i="7"/>
  <c r="MO29" i="7"/>
  <c r="MO36" i="7"/>
  <c r="MO60" i="7"/>
  <c r="DE60" i="7" s="1"/>
  <c r="MO56" i="7"/>
  <c r="DE56" i="7" s="1"/>
  <c r="MO63" i="7"/>
  <c r="DE63" i="7" s="1"/>
  <c r="MO62" i="7"/>
  <c r="DE62" i="7" s="1"/>
  <c r="MO51" i="7"/>
  <c r="DE51" i="7" s="1"/>
  <c r="MO52" i="7"/>
  <c r="DE52" i="7" s="1"/>
  <c r="MO53" i="7"/>
  <c r="DE53" i="7" s="1"/>
  <c r="MO59" i="7"/>
  <c r="DE59" i="7" s="1"/>
  <c r="MO61" i="7"/>
  <c r="DE61" i="7" s="1"/>
  <c r="MO54" i="7"/>
  <c r="DE54" i="7" s="1"/>
  <c r="MO57" i="7"/>
  <c r="DE57" i="7" s="1"/>
  <c r="MO55" i="7"/>
  <c r="DE55" i="7" s="1"/>
  <c r="MO58" i="7"/>
  <c r="DE58" i="7" s="1"/>
  <c r="KN23" i="7"/>
  <c r="KN24" i="7"/>
  <c r="KN25" i="7"/>
  <c r="KN26" i="7"/>
  <c r="KN27" i="7"/>
  <c r="KN28" i="7"/>
  <c r="KN29" i="7"/>
  <c r="KN30" i="7"/>
  <c r="KN32" i="7"/>
  <c r="KN31" i="7"/>
  <c r="KN33" i="7"/>
  <c r="KN34" i="7"/>
  <c r="KN36" i="7"/>
  <c r="KN35" i="7"/>
  <c r="KN37" i="7"/>
  <c r="KN38" i="7"/>
  <c r="KN39" i="7"/>
  <c r="KN40" i="7"/>
  <c r="KN41" i="7"/>
  <c r="KN42" i="7"/>
  <c r="KN43" i="7"/>
  <c r="KN44" i="7"/>
  <c r="KN46" i="7"/>
  <c r="KN45" i="7"/>
  <c r="KN47" i="7"/>
  <c r="KN48" i="7"/>
  <c r="KN49" i="7"/>
  <c r="KN50" i="7"/>
  <c r="KN51" i="7"/>
  <c r="KN52" i="7"/>
  <c r="KN53" i="7"/>
  <c r="KN54" i="7"/>
  <c r="KN55" i="7"/>
  <c r="KN56" i="7"/>
  <c r="KN57" i="7"/>
  <c r="KN58" i="7"/>
  <c r="KN59" i="7"/>
  <c r="KN60" i="7"/>
  <c r="KN62" i="7"/>
  <c r="KN63" i="7"/>
  <c r="KN61" i="7"/>
  <c r="KM75" i="7"/>
  <c r="QU9" i="7" s="1"/>
  <c r="MN75" i="7"/>
  <c r="QU6" i="7" s="1"/>
  <c r="MP22" i="7"/>
  <c r="EV7" i="4"/>
  <c r="MQ113" i="7" s="1"/>
  <c r="DE192" i="7" l="1"/>
  <c r="EP192" i="7"/>
  <c r="PK192" i="7"/>
  <c r="JA192" i="7"/>
  <c r="JA193" i="7"/>
  <c r="JA194" i="7"/>
  <c r="JA195" i="7"/>
  <c r="JA196" i="7"/>
  <c r="JA197" i="7"/>
  <c r="JA198" i="7"/>
  <c r="JA199" i="7"/>
  <c r="JA200" i="7"/>
  <c r="JA201" i="7"/>
  <c r="GA192" i="7"/>
  <c r="GA193" i="7"/>
  <c r="GA194" i="7"/>
  <c r="GA195" i="7"/>
  <c r="GA196" i="7"/>
  <c r="GA197" i="7"/>
  <c r="GA198" i="7"/>
  <c r="GA199" i="7"/>
  <c r="GA200" i="7"/>
  <c r="GA201" i="7"/>
  <c r="HN192" i="7"/>
  <c r="HN193" i="7"/>
  <c r="HN194" i="7"/>
  <c r="HN195" i="7"/>
  <c r="HN196" i="7"/>
  <c r="HN197" i="7"/>
  <c r="HN198" i="7"/>
  <c r="HN199" i="7"/>
  <c r="HN200" i="7"/>
  <c r="HN201" i="7"/>
  <c r="MP192" i="7"/>
  <c r="MP193" i="7"/>
  <c r="MP194" i="7"/>
  <c r="MP195" i="7"/>
  <c r="MP196" i="7"/>
  <c r="MP197" i="7"/>
  <c r="MP198" i="7"/>
  <c r="MP199" i="7"/>
  <c r="MP200" i="7"/>
  <c r="MP201" i="7"/>
  <c r="MP156" i="7"/>
  <c r="MP157" i="7"/>
  <c r="MP158" i="7"/>
  <c r="MP159" i="7"/>
  <c r="MP160" i="7"/>
  <c r="MP161" i="7"/>
  <c r="MP162" i="7"/>
  <c r="MP163" i="7"/>
  <c r="MP164" i="7"/>
  <c r="MP165" i="7"/>
  <c r="JA156" i="7"/>
  <c r="JA157" i="7"/>
  <c r="JA158" i="7"/>
  <c r="JA159" i="7"/>
  <c r="JA160" i="7"/>
  <c r="JA161" i="7"/>
  <c r="JA162" i="7"/>
  <c r="JA163" i="7"/>
  <c r="JA164" i="7"/>
  <c r="JA165" i="7"/>
  <c r="GA156" i="7"/>
  <c r="GA157" i="7"/>
  <c r="GA158" i="7"/>
  <c r="GA159" i="7"/>
  <c r="GA160" i="7"/>
  <c r="GA161" i="7"/>
  <c r="GA162" i="7"/>
  <c r="GA163" i="7"/>
  <c r="GA164" i="7"/>
  <c r="GA165" i="7"/>
  <c r="HN156" i="7"/>
  <c r="HN157" i="7"/>
  <c r="HN158" i="7"/>
  <c r="HN159" i="7"/>
  <c r="HN160" i="7"/>
  <c r="HN161" i="7"/>
  <c r="HN162" i="7"/>
  <c r="HN163" i="7"/>
  <c r="HN164" i="7"/>
  <c r="HN165" i="7"/>
  <c r="EP156" i="7"/>
  <c r="PK156" i="7"/>
  <c r="DE156" i="7"/>
  <c r="EP64" i="7"/>
  <c r="DE64" i="7"/>
  <c r="JA64" i="7"/>
  <c r="JA65" i="7"/>
  <c r="JA66" i="7"/>
  <c r="JA67" i="7"/>
  <c r="JA68" i="7"/>
  <c r="JA69" i="7"/>
  <c r="JA70" i="7"/>
  <c r="JA71" i="7"/>
  <c r="JA72" i="7"/>
  <c r="JA73" i="7"/>
  <c r="MP64" i="7"/>
  <c r="PL64" i="7" s="1"/>
  <c r="MP65" i="7"/>
  <c r="MP66" i="7"/>
  <c r="MP67" i="7"/>
  <c r="MP68" i="7"/>
  <c r="MP69" i="7"/>
  <c r="MP70" i="7"/>
  <c r="MP71" i="7"/>
  <c r="MP72" i="7"/>
  <c r="MP73" i="7"/>
  <c r="GA65" i="7"/>
  <c r="GA66" i="7"/>
  <c r="GA67" i="7"/>
  <c r="GA68" i="7"/>
  <c r="GA69" i="7"/>
  <c r="GA70" i="7"/>
  <c r="GA71" i="7"/>
  <c r="GA72" i="7"/>
  <c r="GA73" i="7"/>
  <c r="GA64" i="7"/>
  <c r="OI203" i="7"/>
  <c r="RE98" i="7" s="1"/>
  <c r="GA117" i="7"/>
  <c r="GA119" i="7"/>
  <c r="GA127" i="7"/>
  <c r="GA135" i="7"/>
  <c r="GA115" i="7"/>
  <c r="GA124" i="7"/>
  <c r="GA129" i="7"/>
  <c r="GA136" i="7"/>
  <c r="GA118" i="7"/>
  <c r="GA114" i="7"/>
  <c r="GA116" i="7"/>
  <c r="GA125" i="7"/>
  <c r="GA126" i="7"/>
  <c r="GA128" i="7"/>
  <c r="GA141" i="7"/>
  <c r="GA149" i="7"/>
  <c r="GA131" i="7"/>
  <c r="GA133" i="7"/>
  <c r="GA138" i="7"/>
  <c r="GA146" i="7"/>
  <c r="GA121" i="7"/>
  <c r="GA137" i="7"/>
  <c r="GA140" i="7"/>
  <c r="GA142" i="7"/>
  <c r="GA122" i="7"/>
  <c r="GA120" i="7"/>
  <c r="GA134" i="7"/>
  <c r="GA144" i="7"/>
  <c r="GA154" i="7"/>
  <c r="GA155" i="7"/>
  <c r="GA174" i="7"/>
  <c r="GA148" i="7"/>
  <c r="GA139" i="7"/>
  <c r="GA143" i="7"/>
  <c r="GA172" i="7"/>
  <c r="GA178" i="7"/>
  <c r="GA186" i="7"/>
  <c r="GA152" i="7"/>
  <c r="GA170" i="7"/>
  <c r="GA171" i="7"/>
  <c r="GA147" i="7"/>
  <c r="GA153" i="7"/>
  <c r="GA123" i="7"/>
  <c r="GA168" i="7"/>
  <c r="GA179" i="7"/>
  <c r="GA150" i="7"/>
  <c r="GA177" i="7"/>
  <c r="GA180" i="7"/>
  <c r="GA181" i="7"/>
  <c r="GA169" i="7"/>
  <c r="GA173" i="7"/>
  <c r="GA184" i="7"/>
  <c r="GA176" i="7"/>
  <c r="GA145" i="7"/>
  <c r="GA190" i="7"/>
  <c r="GA191" i="7"/>
  <c r="GA132" i="7"/>
  <c r="GA188" i="7"/>
  <c r="GA189" i="7"/>
  <c r="GA167" i="7"/>
  <c r="GA175" i="7"/>
  <c r="GA185" i="7"/>
  <c r="GA182" i="7"/>
  <c r="GA183" i="7"/>
  <c r="GA151" i="7"/>
  <c r="GA187" i="7"/>
  <c r="JA115" i="7"/>
  <c r="JA119" i="7"/>
  <c r="JA123" i="7"/>
  <c r="JA127" i="7"/>
  <c r="JA131" i="7"/>
  <c r="JA135" i="7"/>
  <c r="JA114" i="7"/>
  <c r="JA118" i="7"/>
  <c r="JA122" i="7"/>
  <c r="JA126" i="7"/>
  <c r="JA134" i="7"/>
  <c r="JA121" i="7"/>
  <c r="JA129" i="7"/>
  <c r="JA139" i="7"/>
  <c r="JA143" i="7"/>
  <c r="JA120" i="7"/>
  <c r="JA128" i="7"/>
  <c r="JA133" i="7"/>
  <c r="JA117" i="7"/>
  <c r="JA125" i="7"/>
  <c r="JA137" i="7"/>
  <c r="JA141" i="7"/>
  <c r="JA145" i="7"/>
  <c r="JA149" i="7"/>
  <c r="JA153" i="7"/>
  <c r="JA142" i="7"/>
  <c r="JA148" i="7"/>
  <c r="JA155" i="7"/>
  <c r="JA152" i="7"/>
  <c r="JA116" i="7"/>
  <c r="JA132" i="7"/>
  <c r="JA146" i="7"/>
  <c r="JA150" i="7"/>
  <c r="JA140" i="7"/>
  <c r="JA169" i="7"/>
  <c r="JA138" i="7"/>
  <c r="JA173" i="7"/>
  <c r="JA154" i="7"/>
  <c r="JA170" i="7"/>
  <c r="JA175" i="7"/>
  <c r="JA167" i="7"/>
  <c r="JA124" i="7"/>
  <c r="JA147" i="7"/>
  <c r="JA183" i="7"/>
  <c r="JA168" i="7"/>
  <c r="JA176" i="7"/>
  <c r="JA181" i="7"/>
  <c r="JA151" i="7"/>
  <c r="JA186" i="7"/>
  <c r="JA190" i="7"/>
  <c r="JA144" i="7"/>
  <c r="JA187" i="7"/>
  <c r="JA136" i="7"/>
  <c r="JA171" i="7"/>
  <c r="JA172" i="7"/>
  <c r="JA185" i="7"/>
  <c r="JA179" i="7"/>
  <c r="JA184" i="7"/>
  <c r="JA177" i="7"/>
  <c r="JA178" i="7"/>
  <c r="JA180" i="7"/>
  <c r="JA188" i="7"/>
  <c r="JA182" i="7"/>
  <c r="JA189" i="7"/>
  <c r="JA191" i="7"/>
  <c r="JA174" i="7"/>
  <c r="HN187" i="7"/>
  <c r="HN190" i="7"/>
  <c r="HN178" i="7"/>
  <c r="HN191" i="7"/>
  <c r="HN185" i="7"/>
  <c r="HN177" i="7"/>
  <c r="HN188" i="7"/>
  <c r="HN182" i="7"/>
  <c r="HN179" i="7"/>
  <c r="HN171" i="7"/>
  <c r="HN172" i="7"/>
  <c r="HN184" i="7"/>
  <c r="HN181" i="7"/>
  <c r="HN168" i="7"/>
  <c r="HN175" i="7"/>
  <c r="HN169" i="7"/>
  <c r="HN189" i="7"/>
  <c r="HN176" i="7"/>
  <c r="HN170" i="7"/>
  <c r="HN167" i="7"/>
  <c r="HN180" i="7"/>
  <c r="HN174" i="7"/>
  <c r="HN173" i="7"/>
  <c r="HN186" i="7"/>
  <c r="HN183" i="7"/>
  <c r="HN122" i="7"/>
  <c r="HN127" i="7"/>
  <c r="HN123" i="7"/>
  <c r="HN115" i="7"/>
  <c r="HN128" i="7"/>
  <c r="HN119" i="7"/>
  <c r="HN129" i="7"/>
  <c r="HN117" i="7"/>
  <c r="HN120" i="7"/>
  <c r="HN116" i="7"/>
  <c r="HN124" i="7"/>
  <c r="HN126" i="7"/>
  <c r="HN114" i="7"/>
  <c r="HN121" i="7"/>
  <c r="HN118" i="7"/>
  <c r="HN125" i="7"/>
  <c r="HN132" i="7"/>
  <c r="HN136" i="7"/>
  <c r="HN140" i="7"/>
  <c r="HN144" i="7"/>
  <c r="HN131" i="7"/>
  <c r="HN141" i="7"/>
  <c r="HN151" i="7"/>
  <c r="HN133" i="7"/>
  <c r="HN150" i="7"/>
  <c r="HN137" i="7"/>
  <c r="HN138" i="7"/>
  <c r="HN143" i="7"/>
  <c r="HN149" i="7"/>
  <c r="HN135" i="7"/>
  <c r="HN145" i="7"/>
  <c r="HN147" i="7"/>
  <c r="HN152" i="7"/>
  <c r="HN146" i="7"/>
  <c r="HN155" i="7"/>
  <c r="HN139" i="7"/>
  <c r="HN154" i="7"/>
  <c r="HN134" i="7"/>
  <c r="HN148" i="7"/>
  <c r="HN142" i="7"/>
  <c r="HN153" i="7"/>
  <c r="DE181" i="7"/>
  <c r="PK181" i="7"/>
  <c r="EP181" i="7"/>
  <c r="EP191" i="7"/>
  <c r="DE191" i="7"/>
  <c r="PK191" i="7"/>
  <c r="PK190" i="7"/>
  <c r="EP190" i="7"/>
  <c r="DE190" i="7"/>
  <c r="DE180" i="7"/>
  <c r="PK180" i="7"/>
  <c r="EP180" i="7"/>
  <c r="EP185" i="7"/>
  <c r="DE185" i="7"/>
  <c r="PK185" i="7"/>
  <c r="EP179" i="7"/>
  <c r="PK179" i="7"/>
  <c r="DE179" i="7"/>
  <c r="MP169" i="7"/>
  <c r="MP187" i="7"/>
  <c r="MP191" i="7"/>
  <c r="MP182" i="7"/>
  <c r="MP183" i="7"/>
  <c r="MP177" i="7"/>
  <c r="MP168" i="7"/>
  <c r="MP167" i="7"/>
  <c r="MP171" i="7"/>
  <c r="MP188" i="7"/>
  <c r="MP186" i="7"/>
  <c r="MP190" i="7"/>
  <c r="MP173" i="7"/>
  <c r="MP170" i="7"/>
  <c r="MP181" i="7"/>
  <c r="MP175" i="7"/>
  <c r="MP176" i="7"/>
  <c r="MP178" i="7"/>
  <c r="MP185" i="7"/>
  <c r="MP174" i="7"/>
  <c r="MP131" i="7"/>
  <c r="MP179" i="7"/>
  <c r="MP172" i="7"/>
  <c r="MP189" i="7"/>
  <c r="MP184" i="7"/>
  <c r="MP180" i="7"/>
  <c r="DE187" i="7"/>
  <c r="PK187" i="7"/>
  <c r="EP187" i="7"/>
  <c r="PK183" i="7"/>
  <c r="DE183" i="7"/>
  <c r="EP183" i="7"/>
  <c r="DE186" i="7"/>
  <c r="EP186" i="7"/>
  <c r="PK186" i="7"/>
  <c r="DE189" i="7"/>
  <c r="PK189" i="7"/>
  <c r="EP189" i="7"/>
  <c r="DE188" i="7"/>
  <c r="EP188" i="7"/>
  <c r="PK188" i="7"/>
  <c r="DE184" i="7"/>
  <c r="EP184" i="7"/>
  <c r="PK184" i="7"/>
  <c r="PK182" i="7"/>
  <c r="DE182" i="7"/>
  <c r="EP182" i="7"/>
  <c r="PJ203" i="7"/>
  <c r="QU101" i="7" s="1"/>
  <c r="PK146" i="7"/>
  <c r="DE146" i="7"/>
  <c r="EP146" i="7"/>
  <c r="PK153" i="7"/>
  <c r="EP153" i="7"/>
  <c r="DE153" i="7"/>
  <c r="PK145" i="7"/>
  <c r="DE145" i="7"/>
  <c r="EP145" i="7"/>
  <c r="EP152" i="7"/>
  <c r="PK152" i="7"/>
  <c r="DE152" i="7"/>
  <c r="DE144" i="7"/>
  <c r="EP144" i="7"/>
  <c r="PK144" i="7"/>
  <c r="PK147" i="7"/>
  <c r="DE147" i="7"/>
  <c r="EP147" i="7"/>
  <c r="EP151" i="7"/>
  <c r="PK151" i="7"/>
  <c r="DE151" i="7"/>
  <c r="EP143" i="7"/>
  <c r="PK143" i="7"/>
  <c r="DE143" i="7"/>
  <c r="DD203" i="7"/>
  <c r="QU95" i="7" s="1"/>
  <c r="DE150" i="7"/>
  <c r="EP150" i="7"/>
  <c r="PK150" i="7"/>
  <c r="MO203" i="7"/>
  <c r="QV97" i="7" s="1"/>
  <c r="PK149" i="7"/>
  <c r="DE149" i="7"/>
  <c r="EP149" i="7"/>
  <c r="PK155" i="7"/>
  <c r="DE155" i="7"/>
  <c r="EP155" i="7"/>
  <c r="DE154" i="7"/>
  <c r="PK154" i="7"/>
  <c r="EP154" i="7"/>
  <c r="MP121" i="7"/>
  <c r="MP122" i="7"/>
  <c r="MP118" i="7"/>
  <c r="MP114" i="7"/>
  <c r="MP115" i="7"/>
  <c r="MP116" i="7"/>
  <c r="MP119" i="7"/>
  <c r="MP117" i="7"/>
  <c r="MP123" i="7"/>
  <c r="MP120" i="7"/>
  <c r="MP124" i="7"/>
  <c r="MP125" i="7"/>
  <c r="MP126" i="7"/>
  <c r="MP127" i="7"/>
  <c r="MP128" i="7"/>
  <c r="MP129" i="7"/>
  <c r="MP132" i="7"/>
  <c r="MP133" i="7"/>
  <c r="MP134" i="7"/>
  <c r="MP135" i="7"/>
  <c r="MP136" i="7"/>
  <c r="MP137" i="7"/>
  <c r="MP138" i="7"/>
  <c r="MP139" i="7"/>
  <c r="MP140" i="7"/>
  <c r="MP141" i="7"/>
  <c r="MP142" i="7"/>
  <c r="MP143" i="7"/>
  <c r="MP144" i="7"/>
  <c r="MP145" i="7"/>
  <c r="MP146" i="7"/>
  <c r="MP147" i="7"/>
  <c r="MP148" i="7"/>
  <c r="MP149" i="7"/>
  <c r="MP150" i="7"/>
  <c r="MP151" i="7"/>
  <c r="MP152" i="7"/>
  <c r="MP153" i="7"/>
  <c r="MP154" i="7"/>
  <c r="MP155" i="7"/>
  <c r="JB109" i="7"/>
  <c r="EO203" i="7"/>
  <c r="QU96" i="7" s="1"/>
  <c r="GB110" i="7"/>
  <c r="JB110" i="7"/>
  <c r="HO110" i="7"/>
  <c r="GB109" i="7"/>
  <c r="HO109" i="7"/>
  <c r="PK148" i="7"/>
  <c r="EP148" i="7"/>
  <c r="DE148" i="7"/>
  <c r="IZ203" i="7"/>
  <c r="QS103" i="7" s="1"/>
  <c r="FZ203" i="7"/>
  <c r="QS102" i="7" s="1"/>
  <c r="DD75" i="7"/>
  <c r="QU4" i="7" s="1"/>
  <c r="PK51" i="7"/>
  <c r="EP51" i="7"/>
  <c r="PK55" i="7"/>
  <c r="EP55" i="7"/>
  <c r="PK59" i="7"/>
  <c r="EP59" i="7"/>
  <c r="PK62" i="7"/>
  <c r="EP62" i="7"/>
  <c r="PK60" i="7"/>
  <c r="EP60" i="7"/>
  <c r="PK58" i="7"/>
  <c r="EP58" i="7"/>
  <c r="PK56" i="7"/>
  <c r="EP56" i="7"/>
  <c r="PK53" i="7"/>
  <c r="EP53" i="7"/>
  <c r="PK61" i="7"/>
  <c r="EP61" i="7"/>
  <c r="PK57" i="7"/>
  <c r="EP57" i="7"/>
  <c r="PK54" i="7"/>
  <c r="EP54" i="7"/>
  <c r="PK52" i="7"/>
  <c r="EP52" i="7"/>
  <c r="PK63" i="7"/>
  <c r="EP63" i="7"/>
  <c r="JB19" i="7"/>
  <c r="JB18" i="7"/>
  <c r="JA40" i="7"/>
  <c r="JA42" i="7"/>
  <c r="JA39" i="7"/>
  <c r="JA54" i="7"/>
  <c r="JA47" i="7"/>
  <c r="JA51" i="7"/>
  <c r="JA56" i="7"/>
  <c r="JA57" i="7"/>
  <c r="JA25" i="7"/>
  <c r="JA23" i="7"/>
  <c r="JA24" i="7"/>
  <c r="JA36" i="7"/>
  <c r="JA46" i="7"/>
  <c r="JA45" i="7"/>
  <c r="JA33" i="7"/>
  <c r="JA48" i="7"/>
  <c r="JA58" i="7"/>
  <c r="JA41" i="7"/>
  <c r="JA63" i="7"/>
  <c r="JA30" i="7"/>
  <c r="JA32" i="7"/>
  <c r="JA28" i="7"/>
  <c r="JA34" i="7"/>
  <c r="JA49" i="7"/>
  <c r="JA55" i="7"/>
  <c r="JA59" i="7"/>
  <c r="JA29" i="7"/>
  <c r="JA31" i="7"/>
  <c r="JA50" i="7"/>
  <c r="JA43" i="7"/>
  <c r="JA61" i="7"/>
  <c r="JA27" i="7"/>
  <c r="JA37" i="7"/>
  <c r="JA53" i="7"/>
  <c r="JA60" i="7"/>
  <c r="JA26" i="7"/>
  <c r="JA62" i="7"/>
  <c r="JA35" i="7"/>
  <c r="JA38" i="7"/>
  <c r="JA44" i="7"/>
  <c r="JA52" i="7"/>
  <c r="GA24" i="7"/>
  <c r="GA26" i="7"/>
  <c r="GA28" i="7"/>
  <c r="GA30" i="7"/>
  <c r="GA32" i="7"/>
  <c r="GA25" i="7"/>
  <c r="GA29" i="7"/>
  <c r="GA34" i="7"/>
  <c r="GA36" i="7"/>
  <c r="GA23" i="7"/>
  <c r="GA31" i="7"/>
  <c r="GA39" i="7"/>
  <c r="GA41" i="7"/>
  <c r="GA43" i="7"/>
  <c r="GA45" i="7"/>
  <c r="GA47" i="7"/>
  <c r="GA49" i="7"/>
  <c r="GA51" i="7"/>
  <c r="GA35" i="7"/>
  <c r="GA38" i="7"/>
  <c r="GA42" i="7"/>
  <c r="GA46" i="7"/>
  <c r="GA50" i="7"/>
  <c r="GA53" i="7"/>
  <c r="GA55" i="7"/>
  <c r="GA57" i="7"/>
  <c r="GA59" i="7"/>
  <c r="GA61" i="7"/>
  <c r="GA33" i="7"/>
  <c r="GA27" i="7"/>
  <c r="GA40" i="7"/>
  <c r="GA48" i="7"/>
  <c r="GA56" i="7"/>
  <c r="GA60" i="7"/>
  <c r="GA58" i="7"/>
  <c r="GA63" i="7"/>
  <c r="GA37" i="7"/>
  <c r="GA44" i="7"/>
  <c r="GA52" i="7"/>
  <c r="GA54" i="7"/>
  <c r="GA62" i="7"/>
  <c r="GB19" i="7"/>
  <c r="GB18" i="7"/>
  <c r="PJ75" i="7"/>
  <c r="QU10" i="7" s="1"/>
  <c r="PK37" i="7"/>
  <c r="EP37" i="7"/>
  <c r="PK40" i="7"/>
  <c r="EP40" i="7"/>
  <c r="PK35" i="7"/>
  <c r="EP35" i="7"/>
  <c r="PK36" i="7"/>
  <c r="EP36" i="7"/>
  <c r="PK46" i="7"/>
  <c r="EP46" i="7"/>
  <c r="PK41" i="7"/>
  <c r="EP41" i="7"/>
  <c r="PK38" i="7"/>
  <c r="EP38" i="7"/>
  <c r="PK44" i="7"/>
  <c r="EP44" i="7"/>
  <c r="PK43" i="7"/>
  <c r="EP43" i="7"/>
  <c r="PK42" i="7"/>
  <c r="EP42" i="7"/>
  <c r="PK47" i="7"/>
  <c r="EP47" i="7"/>
  <c r="PK45" i="7"/>
  <c r="EP45" i="7"/>
  <c r="PK39" i="7"/>
  <c r="EP39" i="7"/>
  <c r="PK34" i="7"/>
  <c r="EP34" i="7"/>
  <c r="MP37" i="7"/>
  <c r="MP31" i="7"/>
  <c r="MP39" i="7"/>
  <c r="MP43" i="7"/>
  <c r="MP25" i="7"/>
  <c r="MP38" i="7"/>
  <c r="MP33" i="7"/>
  <c r="MP45" i="7"/>
  <c r="MP35" i="7"/>
  <c r="MP46" i="7"/>
  <c r="MP41" i="7"/>
  <c r="MP47" i="7"/>
  <c r="MP51" i="7"/>
  <c r="PL51" i="7" s="1"/>
  <c r="MP23" i="7"/>
  <c r="MP24" i="7"/>
  <c r="MP28" i="7"/>
  <c r="MP44" i="7"/>
  <c r="MP34" i="7"/>
  <c r="MP50" i="7"/>
  <c r="PL50" i="7" s="1"/>
  <c r="MP27" i="7"/>
  <c r="MP32" i="7"/>
  <c r="MP40" i="7"/>
  <c r="MP26" i="7"/>
  <c r="MP42" i="7"/>
  <c r="MP29" i="7"/>
  <c r="MP49" i="7"/>
  <c r="PL49" i="7" s="1"/>
  <c r="MP48" i="7"/>
  <c r="MP30" i="7"/>
  <c r="MP36" i="7"/>
  <c r="MP53" i="7"/>
  <c r="DF53" i="7" s="1"/>
  <c r="MP63" i="7"/>
  <c r="DF63" i="7" s="1"/>
  <c r="MP57" i="7"/>
  <c r="DF57" i="7" s="1"/>
  <c r="MP55" i="7"/>
  <c r="DF55" i="7" s="1"/>
  <c r="MP61" i="7"/>
  <c r="DF61" i="7" s="1"/>
  <c r="MP54" i="7"/>
  <c r="DF54" i="7" s="1"/>
  <c r="MP56" i="7"/>
  <c r="DF56" i="7" s="1"/>
  <c r="MP60" i="7"/>
  <c r="DF60" i="7" s="1"/>
  <c r="MP59" i="7"/>
  <c r="DF59" i="7" s="1"/>
  <c r="MP58" i="7"/>
  <c r="DF58" i="7" s="1"/>
  <c r="MP62" i="7"/>
  <c r="DF62" i="7" s="1"/>
  <c r="MP52" i="7"/>
  <c r="DF52" i="7" s="1"/>
  <c r="KN75" i="7"/>
  <c r="QV9" i="7" s="1"/>
  <c r="MO75" i="7"/>
  <c r="QV6" i="7" s="1"/>
  <c r="MQ22" i="7"/>
  <c r="KO23" i="7"/>
  <c r="KO24" i="7"/>
  <c r="KO25" i="7"/>
  <c r="KO26" i="7"/>
  <c r="KO28" i="7"/>
  <c r="KO27" i="7"/>
  <c r="KO29" i="7"/>
  <c r="KO30" i="7"/>
  <c r="KO31" i="7"/>
  <c r="KO32" i="7"/>
  <c r="KO33" i="7"/>
  <c r="KO34" i="7"/>
  <c r="KO36" i="7"/>
  <c r="KO35" i="7"/>
  <c r="KO37" i="7"/>
  <c r="KO39" i="7"/>
  <c r="KO38" i="7"/>
  <c r="KO40" i="7"/>
  <c r="KO41" i="7"/>
  <c r="KO42" i="7"/>
  <c r="KO43" i="7"/>
  <c r="KO44" i="7"/>
  <c r="KO45" i="7"/>
  <c r="KO46" i="7"/>
  <c r="KO47" i="7"/>
  <c r="KO48" i="7"/>
  <c r="KO49" i="7"/>
  <c r="KO50" i="7"/>
  <c r="KO51" i="7"/>
  <c r="KO52" i="7"/>
  <c r="KO53" i="7"/>
  <c r="KO54" i="7"/>
  <c r="KO55" i="7"/>
  <c r="KO56" i="7"/>
  <c r="KO57" i="7"/>
  <c r="KO59" i="7"/>
  <c r="KO58" i="7"/>
  <c r="KO60" i="7"/>
  <c r="KO61" i="7"/>
  <c r="KO62" i="7"/>
  <c r="KO63" i="7"/>
  <c r="EW7" i="4"/>
  <c r="MR113" i="7" s="1"/>
  <c r="MQ192" i="7" l="1"/>
  <c r="MQ193" i="7"/>
  <c r="MQ194" i="7"/>
  <c r="MQ195" i="7"/>
  <c r="MQ196" i="7"/>
  <c r="MQ197" i="7"/>
  <c r="MQ198" i="7"/>
  <c r="MQ199" i="7"/>
  <c r="MQ200" i="7"/>
  <c r="MQ201" i="7"/>
  <c r="HO192" i="7"/>
  <c r="HO193" i="7"/>
  <c r="HO194" i="7"/>
  <c r="HO195" i="7"/>
  <c r="HO196" i="7"/>
  <c r="HO197" i="7"/>
  <c r="HO198" i="7"/>
  <c r="HO199" i="7"/>
  <c r="HO200" i="7"/>
  <c r="HO201" i="7"/>
  <c r="JB192" i="7"/>
  <c r="JB193" i="7"/>
  <c r="JB194" i="7"/>
  <c r="JB195" i="7"/>
  <c r="JB196" i="7"/>
  <c r="JB197" i="7"/>
  <c r="JB198" i="7"/>
  <c r="JB199" i="7"/>
  <c r="JB200" i="7"/>
  <c r="JB201" i="7"/>
  <c r="GB192" i="7"/>
  <c r="GB193" i="7"/>
  <c r="GB194" i="7"/>
  <c r="GB195" i="7"/>
  <c r="GB196" i="7"/>
  <c r="GB197" i="7"/>
  <c r="GB198" i="7"/>
  <c r="GB199" i="7"/>
  <c r="GB200" i="7"/>
  <c r="GB201" i="7"/>
  <c r="DF193" i="7"/>
  <c r="EQ193" i="7"/>
  <c r="PL193" i="7"/>
  <c r="EQ192" i="7"/>
  <c r="DF192" i="7"/>
  <c r="PL192" i="7"/>
  <c r="MQ156" i="7"/>
  <c r="MQ157" i="7"/>
  <c r="MQ158" i="7"/>
  <c r="MQ159" i="7"/>
  <c r="MQ160" i="7"/>
  <c r="MQ161" i="7"/>
  <c r="MQ162" i="7"/>
  <c r="MQ163" i="7"/>
  <c r="MQ164" i="7"/>
  <c r="MQ165" i="7"/>
  <c r="HO156" i="7"/>
  <c r="HO157" i="7"/>
  <c r="HO158" i="7"/>
  <c r="HO159" i="7"/>
  <c r="HO160" i="7"/>
  <c r="HO161" i="7"/>
  <c r="HO162" i="7"/>
  <c r="HO163" i="7"/>
  <c r="HO164" i="7"/>
  <c r="HO165" i="7"/>
  <c r="JB156" i="7"/>
  <c r="JB157" i="7"/>
  <c r="JB158" i="7"/>
  <c r="JB159" i="7"/>
  <c r="JB160" i="7"/>
  <c r="JB161" i="7"/>
  <c r="JB162" i="7"/>
  <c r="JB163" i="7"/>
  <c r="JB164" i="7"/>
  <c r="JB165" i="7"/>
  <c r="GB156" i="7"/>
  <c r="GB157" i="7"/>
  <c r="GB158" i="7"/>
  <c r="GB159" i="7"/>
  <c r="GB160" i="7"/>
  <c r="GB161" i="7"/>
  <c r="GB162" i="7"/>
  <c r="GB163" i="7"/>
  <c r="GB164" i="7"/>
  <c r="GB165" i="7"/>
  <c r="EQ157" i="7"/>
  <c r="DF157" i="7"/>
  <c r="PL157" i="7"/>
  <c r="DF156" i="7"/>
  <c r="PL156" i="7"/>
  <c r="EQ156" i="7"/>
  <c r="DF64" i="7"/>
  <c r="EQ64" i="7"/>
  <c r="JB65" i="7"/>
  <c r="JB66" i="7"/>
  <c r="JB67" i="7"/>
  <c r="JB68" i="7"/>
  <c r="JB69" i="7"/>
  <c r="JB70" i="7"/>
  <c r="JB71" i="7"/>
  <c r="JB72" i="7"/>
  <c r="JB73" i="7"/>
  <c r="MQ64" i="7"/>
  <c r="ER64" i="7" s="1"/>
  <c r="MQ65" i="7"/>
  <c r="MQ66" i="7"/>
  <c r="MQ67" i="7"/>
  <c r="MQ68" i="7"/>
  <c r="MQ69" i="7"/>
  <c r="MQ70" i="7"/>
  <c r="MQ71" i="7"/>
  <c r="MQ72" i="7"/>
  <c r="MQ73" i="7"/>
  <c r="PL65" i="7"/>
  <c r="DF65" i="7"/>
  <c r="EQ65" i="7"/>
  <c r="GB64" i="7"/>
  <c r="GB65" i="7"/>
  <c r="GB66" i="7"/>
  <c r="GB67" i="7"/>
  <c r="GB68" i="7"/>
  <c r="GB69" i="7"/>
  <c r="GB70" i="7"/>
  <c r="GB71" i="7"/>
  <c r="GB72" i="7"/>
  <c r="GB73" i="7"/>
  <c r="JB64" i="7"/>
  <c r="JB155" i="7"/>
  <c r="GB118" i="7"/>
  <c r="GB120" i="7"/>
  <c r="GB128" i="7"/>
  <c r="GB116" i="7"/>
  <c r="GB121" i="7"/>
  <c r="GB134" i="7"/>
  <c r="GB137" i="7"/>
  <c r="GB127" i="7"/>
  <c r="GB129" i="7"/>
  <c r="GB131" i="7"/>
  <c r="GB136" i="7"/>
  <c r="GB142" i="7"/>
  <c r="GB150" i="7"/>
  <c r="GB124" i="7"/>
  <c r="GB143" i="7"/>
  <c r="GB114" i="7"/>
  <c r="GB135" i="7"/>
  <c r="GB141" i="7"/>
  <c r="GB147" i="7"/>
  <c r="GB132" i="7"/>
  <c r="GB149" i="7"/>
  <c r="GB153" i="7"/>
  <c r="GB122" i="7"/>
  <c r="GB125" i="7"/>
  <c r="GB126" i="7"/>
  <c r="GB133" i="7"/>
  <c r="GB138" i="7"/>
  <c r="GB139" i="7"/>
  <c r="GB151" i="7"/>
  <c r="GB152" i="7"/>
  <c r="GB167" i="7"/>
  <c r="GB144" i="7"/>
  <c r="GB154" i="7"/>
  <c r="GB148" i="7"/>
  <c r="GB140" i="7"/>
  <c r="GB155" i="7"/>
  <c r="GB169" i="7"/>
  <c r="GB179" i="7"/>
  <c r="GB187" i="7"/>
  <c r="GB115" i="7"/>
  <c r="GB145" i="7"/>
  <c r="GB184" i="7"/>
  <c r="GB189" i="7"/>
  <c r="GB171" i="7"/>
  <c r="GB182" i="7"/>
  <c r="GB183" i="7"/>
  <c r="GB123" i="7"/>
  <c r="GB173" i="7"/>
  <c r="GB117" i="7"/>
  <c r="GB119" i="7"/>
  <c r="GB168" i="7"/>
  <c r="GB174" i="7"/>
  <c r="GB176" i="7"/>
  <c r="GB181" i="7"/>
  <c r="GB186" i="7"/>
  <c r="GB178" i="7"/>
  <c r="GB190" i="7"/>
  <c r="GB191" i="7"/>
  <c r="GB188" i="7"/>
  <c r="GB175" i="7"/>
  <c r="GB185" i="7"/>
  <c r="GB146" i="7"/>
  <c r="GB172" i="7"/>
  <c r="GB180" i="7"/>
  <c r="GB170" i="7"/>
  <c r="GB177" i="7"/>
  <c r="JB115" i="7"/>
  <c r="JB119" i="7"/>
  <c r="JB123" i="7"/>
  <c r="JB127" i="7"/>
  <c r="JB131" i="7"/>
  <c r="JB117" i="7"/>
  <c r="JB121" i="7"/>
  <c r="JB125" i="7"/>
  <c r="JB129" i="7"/>
  <c r="JB133" i="7"/>
  <c r="JB114" i="7"/>
  <c r="JB122" i="7"/>
  <c r="JB136" i="7"/>
  <c r="JB140" i="7"/>
  <c r="JB144" i="7"/>
  <c r="JB134" i="7"/>
  <c r="JB139" i="7"/>
  <c r="JB143" i="7"/>
  <c r="JB120" i="7"/>
  <c r="JB145" i="7"/>
  <c r="JB151" i="7"/>
  <c r="JB118" i="7"/>
  <c r="JB142" i="7"/>
  <c r="JB148" i="7"/>
  <c r="JB141" i="7"/>
  <c r="JB152" i="7"/>
  <c r="JB126" i="7"/>
  <c r="JB138" i="7"/>
  <c r="JB168" i="7"/>
  <c r="JB172" i="7"/>
  <c r="JB176" i="7"/>
  <c r="JB116" i="7"/>
  <c r="JB149" i="7"/>
  <c r="JB169" i="7"/>
  <c r="JB137" i="7"/>
  <c r="JB146" i="7"/>
  <c r="JB173" i="7"/>
  <c r="JB128" i="7"/>
  <c r="JB153" i="7"/>
  <c r="JB171" i="7"/>
  <c r="JB180" i="7"/>
  <c r="JB184" i="7"/>
  <c r="JB188" i="7"/>
  <c r="JB154" i="7"/>
  <c r="JB170" i="7"/>
  <c r="JB174" i="7"/>
  <c r="JB178" i="7"/>
  <c r="JB132" i="7"/>
  <c r="JB135" i="7"/>
  <c r="JB179" i="7"/>
  <c r="JB186" i="7"/>
  <c r="JB150" i="7"/>
  <c r="JB177" i="7"/>
  <c r="JB124" i="7"/>
  <c r="JB147" i="7"/>
  <c r="JB167" i="7"/>
  <c r="JB191" i="7"/>
  <c r="JB187" i="7"/>
  <c r="JB182" i="7"/>
  <c r="JB189" i="7"/>
  <c r="JB190" i="7"/>
  <c r="JB183" i="7"/>
  <c r="JB175" i="7"/>
  <c r="JB185" i="7"/>
  <c r="JB181" i="7"/>
  <c r="HO184" i="7"/>
  <c r="HO191" i="7"/>
  <c r="HO185" i="7"/>
  <c r="HO186" i="7"/>
  <c r="HO180" i="7"/>
  <c r="HO187" i="7"/>
  <c r="HO189" i="7"/>
  <c r="HO183" i="7"/>
  <c r="HO176" i="7"/>
  <c r="HO168" i="7"/>
  <c r="HO172" i="7"/>
  <c r="HO182" i="7"/>
  <c r="HO173" i="7"/>
  <c r="HO177" i="7"/>
  <c r="HO174" i="7"/>
  <c r="HO188" i="7"/>
  <c r="HO178" i="7"/>
  <c r="HO170" i="7"/>
  <c r="HO190" i="7"/>
  <c r="HO179" i="7"/>
  <c r="HO169" i="7"/>
  <c r="HO181" i="7"/>
  <c r="HO175" i="7"/>
  <c r="HO167" i="7"/>
  <c r="HO171" i="7"/>
  <c r="HO127" i="7"/>
  <c r="HO119" i="7"/>
  <c r="HO128" i="7"/>
  <c r="HO120" i="7"/>
  <c r="HO125" i="7"/>
  <c r="HO124" i="7"/>
  <c r="HO126" i="7"/>
  <c r="HO118" i="7"/>
  <c r="HO116" i="7"/>
  <c r="HO123" i="7"/>
  <c r="HO114" i="7"/>
  <c r="HO122" i="7"/>
  <c r="HO115" i="7"/>
  <c r="HO117" i="7"/>
  <c r="HO129" i="7"/>
  <c r="HO121" i="7"/>
  <c r="HO132" i="7"/>
  <c r="HO136" i="7"/>
  <c r="HO140" i="7"/>
  <c r="HO131" i="7"/>
  <c r="HO135" i="7"/>
  <c r="HO134" i="7"/>
  <c r="HO138" i="7"/>
  <c r="HO142" i="7"/>
  <c r="HO146" i="7"/>
  <c r="HO150" i="7"/>
  <c r="HO147" i="7"/>
  <c r="HO137" i="7"/>
  <c r="HO143" i="7"/>
  <c r="HO151" i="7"/>
  <c r="HO144" i="7"/>
  <c r="HO149" i="7"/>
  <c r="HO133" i="7"/>
  <c r="HO139" i="7"/>
  <c r="HO153" i="7"/>
  <c r="HO141" i="7"/>
  <c r="HO145" i="7"/>
  <c r="HO152" i="7"/>
  <c r="HO154" i="7"/>
  <c r="HO148" i="7"/>
  <c r="HO155" i="7"/>
  <c r="PL190" i="7"/>
  <c r="DF190" i="7"/>
  <c r="EQ190" i="7"/>
  <c r="PL186" i="7"/>
  <c r="EQ186" i="7"/>
  <c r="DF186" i="7"/>
  <c r="EQ182" i="7"/>
  <c r="PL182" i="7"/>
  <c r="DF182" i="7"/>
  <c r="EQ188" i="7"/>
  <c r="PL188" i="7"/>
  <c r="DF188" i="7"/>
  <c r="PL183" i="7"/>
  <c r="DF183" i="7"/>
  <c r="EQ183" i="7"/>
  <c r="EQ191" i="7"/>
  <c r="DF191" i="7"/>
  <c r="PL191" i="7"/>
  <c r="PL180" i="7"/>
  <c r="EQ180" i="7"/>
  <c r="DF180" i="7"/>
  <c r="PL181" i="7"/>
  <c r="DF181" i="7"/>
  <c r="EQ181" i="7"/>
  <c r="EQ187" i="7"/>
  <c r="DF187" i="7"/>
  <c r="PL187" i="7"/>
  <c r="DF184" i="7"/>
  <c r="EQ184" i="7"/>
  <c r="PL184" i="7"/>
  <c r="MQ182" i="7"/>
  <c r="MQ168" i="7"/>
  <c r="MQ170" i="7"/>
  <c r="MQ188" i="7"/>
  <c r="MQ181" i="7"/>
  <c r="MQ191" i="7"/>
  <c r="MQ171" i="7"/>
  <c r="MQ186" i="7"/>
  <c r="MQ175" i="7"/>
  <c r="MQ178" i="7"/>
  <c r="MQ187" i="7"/>
  <c r="MQ183" i="7"/>
  <c r="MQ179" i="7"/>
  <c r="MQ167" i="7"/>
  <c r="MQ174" i="7"/>
  <c r="MQ190" i="7"/>
  <c r="MQ131" i="7"/>
  <c r="MQ176" i="7"/>
  <c r="MQ185" i="7"/>
  <c r="MQ173" i="7"/>
  <c r="MQ180" i="7"/>
  <c r="MQ189" i="7"/>
  <c r="MQ169" i="7"/>
  <c r="MQ177" i="7"/>
  <c r="MQ172" i="7"/>
  <c r="MQ184" i="7"/>
  <c r="DF189" i="7"/>
  <c r="PL189" i="7"/>
  <c r="EQ189" i="7"/>
  <c r="PL185" i="7"/>
  <c r="EQ185" i="7"/>
  <c r="DF185" i="7"/>
  <c r="DE203" i="7"/>
  <c r="QV95" i="7" s="1"/>
  <c r="DF154" i="7"/>
  <c r="PL154" i="7"/>
  <c r="EQ154" i="7"/>
  <c r="PK203" i="7"/>
  <c r="QV101" i="7" s="1"/>
  <c r="PL145" i="7"/>
  <c r="EQ145" i="7"/>
  <c r="DF145" i="7"/>
  <c r="HP109" i="7"/>
  <c r="GC109" i="7"/>
  <c r="EP203" i="7"/>
  <c r="QV96" i="7" s="1"/>
  <c r="GC110" i="7"/>
  <c r="JC109" i="7"/>
  <c r="JC110" i="7"/>
  <c r="HP110" i="7"/>
  <c r="MQ116" i="7"/>
  <c r="MQ118" i="7"/>
  <c r="MQ117" i="7"/>
  <c r="MQ114" i="7"/>
  <c r="MQ123" i="7"/>
  <c r="MQ120" i="7"/>
  <c r="MQ121" i="7"/>
  <c r="MQ119" i="7"/>
  <c r="MQ115" i="7"/>
  <c r="MQ122" i="7"/>
  <c r="MQ124" i="7"/>
  <c r="MQ125" i="7"/>
  <c r="MQ126" i="7"/>
  <c r="MQ127" i="7"/>
  <c r="MQ128" i="7"/>
  <c r="MQ129" i="7"/>
  <c r="MQ132" i="7"/>
  <c r="MQ133" i="7"/>
  <c r="MQ134" i="7"/>
  <c r="MQ135" i="7"/>
  <c r="MQ136" i="7"/>
  <c r="MQ137" i="7"/>
  <c r="MQ138" i="7"/>
  <c r="MQ139" i="7"/>
  <c r="MQ140" i="7"/>
  <c r="MQ141" i="7"/>
  <c r="MQ142" i="7"/>
  <c r="MQ143" i="7"/>
  <c r="MQ144" i="7"/>
  <c r="MQ145" i="7"/>
  <c r="MQ146" i="7"/>
  <c r="MQ147" i="7"/>
  <c r="MQ148" i="7"/>
  <c r="MQ149" i="7"/>
  <c r="MQ150" i="7"/>
  <c r="MQ151" i="7"/>
  <c r="MQ152" i="7"/>
  <c r="MQ153" i="7"/>
  <c r="MQ154" i="7"/>
  <c r="MQ155" i="7"/>
  <c r="EQ152" i="7"/>
  <c r="PL152" i="7"/>
  <c r="DF152" i="7"/>
  <c r="PL144" i="7"/>
  <c r="EQ144" i="7"/>
  <c r="DF144" i="7"/>
  <c r="PL146" i="7"/>
  <c r="DF146" i="7"/>
  <c r="EQ146" i="7"/>
  <c r="EQ153" i="7"/>
  <c r="DF153" i="7"/>
  <c r="PL153" i="7"/>
  <c r="PL151" i="7"/>
  <c r="DF151" i="7"/>
  <c r="EQ151" i="7"/>
  <c r="DF155" i="7"/>
  <c r="EQ155" i="7"/>
  <c r="PL155" i="7"/>
  <c r="MP203" i="7"/>
  <c r="QW97" i="7" s="1"/>
  <c r="DF149" i="7"/>
  <c r="EQ149" i="7"/>
  <c r="PL149" i="7"/>
  <c r="DF147" i="7"/>
  <c r="PL147" i="7"/>
  <c r="EQ147" i="7"/>
  <c r="PL150" i="7"/>
  <c r="DF150" i="7"/>
  <c r="EQ150" i="7"/>
  <c r="PL148" i="7"/>
  <c r="DF148" i="7"/>
  <c r="EQ148" i="7"/>
  <c r="JA203" i="7"/>
  <c r="QT103" i="7" s="1"/>
  <c r="GA203" i="7"/>
  <c r="QT102" i="7" s="1"/>
  <c r="PL59" i="7"/>
  <c r="EQ59" i="7"/>
  <c r="PL52" i="7"/>
  <c r="EQ52" i="7"/>
  <c r="PL60" i="7"/>
  <c r="EQ60" i="7"/>
  <c r="PL61" i="7"/>
  <c r="EQ61" i="7"/>
  <c r="PL63" i="7"/>
  <c r="EQ63" i="7"/>
  <c r="PL62" i="7"/>
  <c r="EQ62" i="7"/>
  <c r="PL55" i="7"/>
  <c r="EQ55" i="7"/>
  <c r="PL53" i="7"/>
  <c r="EQ53" i="7"/>
  <c r="PL54" i="7"/>
  <c r="EQ54" i="7"/>
  <c r="PL58" i="7"/>
  <c r="EQ58" i="7"/>
  <c r="PL56" i="7"/>
  <c r="EQ56" i="7"/>
  <c r="PL57" i="7"/>
  <c r="EQ57" i="7"/>
  <c r="JB28" i="7"/>
  <c r="JB53" i="7"/>
  <c r="JB31" i="7"/>
  <c r="JB61" i="7"/>
  <c r="JB58" i="7"/>
  <c r="JB25" i="7"/>
  <c r="JB35" i="7"/>
  <c r="JB24" i="7"/>
  <c r="JB43" i="7"/>
  <c r="JB49" i="7"/>
  <c r="JB45" i="7"/>
  <c r="JB27" i="7"/>
  <c r="JB30" i="7"/>
  <c r="JB55" i="7"/>
  <c r="JB38" i="7"/>
  <c r="JB23" i="7"/>
  <c r="JB60" i="7"/>
  <c r="JB44" i="7"/>
  <c r="JB56" i="7"/>
  <c r="JB62" i="7"/>
  <c r="JB47" i="7"/>
  <c r="JB40" i="7"/>
  <c r="JB50" i="7"/>
  <c r="JB57" i="7"/>
  <c r="JB33" i="7"/>
  <c r="JB54" i="7"/>
  <c r="JB46" i="7"/>
  <c r="JB37" i="7"/>
  <c r="JB36" i="7"/>
  <c r="JB48" i="7"/>
  <c r="JB32" i="7"/>
  <c r="JB42" i="7"/>
  <c r="JB51" i="7"/>
  <c r="JB26" i="7"/>
  <c r="JB63" i="7"/>
  <c r="JB34" i="7"/>
  <c r="JB39" i="7"/>
  <c r="JB59" i="7"/>
  <c r="JB29" i="7"/>
  <c r="JB52" i="7"/>
  <c r="JB41" i="7"/>
  <c r="JC18" i="7"/>
  <c r="JC19" i="7"/>
  <c r="GB24" i="7"/>
  <c r="GB26" i="7"/>
  <c r="GB28" i="7"/>
  <c r="GB30" i="7"/>
  <c r="GB32" i="7"/>
  <c r="GB33" i="7"/>
  <c r="GB35" i="7"/>
  <c r="GB37" i="7"/>
  <c r="GB25" i="7"/>
  <c r="GB29" i="7"/>
  <c r="GB34" i="7"/>
  <c r="GB23" i="7"/>
  <c r="GB31" i="7"/>
  <c r="GB39" i="7"/>
  <c r="GB41" i="7"/>
  <c r="GB43" i="7"/>
  <c r="GB45" i="7"/>
  <c r="GB47" i="7"/>
  <c r="GB49" i="7"/>
  <c r="GB51" i="7"/>
  <c r="GB38" i="7"/>
  <c r="GB42" i="7"/>
  <c r="GB46" i="7"/>
  <c r="GB50" i="7"/>
  <c r="GB53" i="7"/>
  <c r="GB55" i="7"/>
  <c r="GB57" i="7"/>
  <c r="GB59" i="7"/>
  <c r="GB61" i="7"/>
  <c r="GB36" i="7"/>
  <c r="GB63" i="7"/>
  <c r="GB52" i="7"/>
  <c r="GB58" i="7"/>
  <c r="GB27" i="7"/>
  <c r="GB40" i="7"/>
  <c r="GB48" i="7"/>
  <c r="GB56" i="7"/>
  <c r="GB60" i="7"/>
  <c r="GB44" i="7"/>
  <c r="GB54" i="7"/>
  <c r="GB62" i="7"/>
  <c r="GC19" i="7"/>
  <c r="GC18" i="7"/>
  <c r="PK75" i="7"/>
  <c r="QV10" i="7" s="1"/>
  <c r="PL42" i="7"/>
  <c r="EQ42" i="7"/>
  <c r="PL35" i="7"/>
  <c r="EQ35" i="7"/>
  <c r="PL36" i="7"/>
  <c r="EQ36" i="7"/>
  <c r="PL44" i="7"/>
  <c r="EQ44" i="7"/>
  <c r="PL45" i="7"/>
  <c r="EQ45" i="7"/>
  <c r="PL37" i="7"/>
  <c r="EQ37" i="7"/>
  <c r="PL41" i="7"/>
  <c r="EQ41" i="7"/>
  <c r="PL40" i="7"/>
  <c r="EQ40" i="7"/>
  <c r="PL47" i="7"/>
  <c r="EQ47" i="7"/>
  <c r="PL46" i="7"/>
  <c r="EQ46" i="7"/>
  <c r="PL43" i="7"/>
  <c r="EQ43" i="7"/>
  <c r="PL48" i="7"/>
  <c r="EQ48" i="7"/>
  <c r="PL38" i="7"/>
  <c r="EQ38" i="7"/>
  <c r="PL39" i="7"/>
  <c r="EQ39" i="7"/>
  <c r="MQ31" i="7"/>
  <c r="MQ39" i="7"/>
  <c r="MQ43" i="7"/>
  <c r="MQ30" i="7"/>
  <c r="MQ46" i="7"/>
  <c r="MQ25" i="7"/>
  <c r="MQ38" i="7"/>
  <c r="MQ50" i="7"/>
  <c r="PM50" i="7" s="1"/>
  <c r="MQ41" i="7"/>
  <c r="MQ27" i="7"/>
  <c r="MQ35" i="7"/>
  <c r="MQ47" i="7"/>
  <c r="MQ51" i="7"/>
  <c r="PM51" i="7" s="1"/>
  <c r="MQ49" i="7"/>
  <c r="MQ33" i="7"/>
  <c r="MQ45" i="7"/>
  <c r="MQ34" i="7"/>
  <c r="MQ23" i="7"/>
  <c r="MQ29" i="7"/>
  <c r="MQ40" i="7"/>
  <c r="MQ37" i="7"/>
  <c r="MQ42" i="7"/>
  <c r="MQ26" i="7"/>
  <c r="MQ24" i="7"/>
  <c r="MQ32" i="7"/>
  <c r="MQ36" i="7"/>
  <c r="MQ44" i="7"/>
  <c r="MQ48" i="7"/>
  <c r="MQ28" i="7"/>
  <c r="MQ52" i="7"/>
  <c r="PM52" i="7" s="1"/>
  <c r="MQ59" i="7"/>
  <c r="DG59" i="7" s="1"/>
  <c r="MQ57" i="7"/>
  <c r="DG57" i="7" s="1"/>
  <c r="MQ56" i="7"/>
  <c r="DG56" i="7" s="1"/>
  <c r="MQ60" i="7"/>
  <c r="DG60" i="7" s="1"/>
  <c r="MQ58" i="7"/>
  <c r="DG58" i="7" s="1"/>
  <c r="MQ55" i="7"/>
  <c r="DG55" i="7" s="1"/>
  <c r="MQ53" i="7"/>
  <c r="DG53" i="7" s="1"/>
  <c r="MQ63" i="7"/>
  <c r="DG63" i="7" s="1"/>
  <c r="MQ62" i="7"/>
  <c r="DG62" i="7" s="1"/>
  <c r="MQ54" i="7"/>
  <c r="DG54" i="7" s="1"/>
  <c r="MQ61" i="7"/>
  <c r="DG61" i="7" s="1"/>
  <c r="MP75" i="7"/>
  <c r="QW6" i="7" s="1"/>
  <c r="MR22" i="7"/>
  <c r="KP23" i="7"/>
  <c r="KP24" i="7"/>
  <c r="KP25" i="7"/>
  <c r="KP26" i="7"/>
  <c r="KP27" i="7"/>
  <c r="KP28" i="7"/>
  <c r="KP29" i="7"/>
  <c r="KP30" i="7"/>
  <c r="KP31" i="7"/>
  <c r="KP32" i="7"/>
  <c r="KP33" i="7"/>
  <c r="KP34" i="7"/>
  <c r="KP35" i="7"/>
  <c r="KP36" i="7"/>
  <c r="KP38" i="7"/>
  <c r="KP37" i="7"/>
  <c r="KP39" i="7"/>
  <c r="KP41" i="7"/>
  <c r="KP40" i="7"/>
  <c r="KP43" i="7"/>
  <c r="KP42" i="7"/>
  <c r="KP44" i="7"/>
  <c r="KP46" i="7"/>
  <c r="KP45" i="7"/>
  <c r="KP47" i="7"/>
  <c r="KP48" i="7"/>
  <c r="KP49" i="7"/>
  <c r="KP50" i="7"/>
  <c r="KP52" i="7"/>
  <c r="KP51" i="7"/>
  <c r="KP53" i="7"/>
  <c r="KP54" i="7"/>
  <c r="KP55" i="7"/>
  <c r="KP56" i="7"/>
  <c r="KP57" i="7"/>
  <c r="KP58" i="7"/>
  <c r="KP59" i="7"/>
  <c r="KP60" i="7"/>
  <c r="KP61" i="7"/>
  <c r="KP62" i="7"/>
  <c r="KP63" i="7"/>
  <c r="KO75" i="7"/>
  <c r="QW9" i="7" s="1"/>
  <c r="EX7" i="4"/>
  <c r="MS113" i="7" s="1"/>
  <c r="DG64" i="7" l="1"/>
  <c r="HP192" i="7"/>
  <c r="HP193" i="7"/>
  <c r="HP194" i="7"/>
  <c r="HP195" i="7"/>
  <c r="HP196" i="7"/>
  <c r="HP197" i="7"/>
  <c r="HP198" i="7"/>
  <c r="HP199" i="7"/>
  <c r="HP200" i="7"/>
  <c r="HP201" i="7"/>
  <c r="MR192" i="7"/>
  <c r="MR193" i="7"/>
  <c r="MR194" i="7"/>
  <c r="MR195" i="7"/>
  <c r="MR196" i="7"/>
  <c r="MR197" i="7"/>
  <c r="MR198" i="7"/>
  <c r="MR199" i="7"/>
  <c r="MR200" i="7"/>
  <c r="MR201" i="7"/>
  <c r="JC192" i="7"/>
  <c r="JC193" i="7"/>
  <c r="JC194" i="7"/>
  <c r="JC195" i="7"/>
  <c r="JC196" i="7"/>
  <c r="JC197" i="7"/>
  <c r="JC198" i="7"/>
  <c r="JC199" i="7"/>
  <c r="JC200" i="7"/>
  <c r="JC201" i="7"/>
  <c r="GC192" i="7"/>
  <c r="GC193" i="7"/>
  <c r="GC194" i="7"/>
  <c r="GC195" i="7"/>
  <c r="GC196" i="7"/>
  <c r="GC197" i="7"/>
  <c r="GC198" i="7"/>
  <c r="GC199" i="7"/>
  <c r="GC200" i="7"/>
  <c r="GC201" i="7"/>
  <c r="PM194" i="7"/>
  <c r="DG194" i="7"/>
  <c r="ER194" i="7"/>
  <c r="PM193" i="7"/>
  <c r="DG193" i="7"/>
  <c r="ER193" i="7"/>
  <c r="PM192" i="7"/>
  <c r="ER192" i="7"/>
  <c r="DG192" i="7"/>
  <c r="HP156" i="7"/>
  <c r="HP157" i="7"/>
  <c r="HP158" i="7"/>
  <c r="HP159" i="7"/>
  <c r="HP160" i="7"/>
  <c r="HP161" i="7"/>
  <c r="HP162" i="7"/>
  <c r="HP163" i="7"/>
  <c r="HP164" i="7"/>
  <c r="HP165" i="7"/>
  <c r="JC156" i="7"/>
  <c r="JC157" i="7"/>
  <c r="JC158" i="7"/>
  <c r="JC159" i="7"/>
  <c r="JC160" i="7"/>
  <c r="JC161" i="7"/>
  <c r="JC162" i="7"/>
  <c r="JC163" i="7"/>
  <c r="JC164" i="7"/>
  <c r="JC165" i="7"/>
  <c r="MR156" i="7"/>
  <c r="MR157" i="7"/>
  <c r="MR158" i="7"/>
  <c r="MR159" i="7"/>
  <c r="MR160" i="7"/>
  <c r="MR161" i="7"/>
  <c r="MR162" i="7"/>
  <c r="MR163" i="7"/>
  <c r="MR164" i="7"/>
  <c r="MR165" i="7"/>
  <c r="GC156" i="7"/>
  <c r="GC157" i="7"/>
  <c r="GC158" i="7"/>
  <c r="GC159" i="7"/>
  <c r="GC160" i="7"/>
  <c r="GC161" i="7"/>
  <c r="GC162" i="7"/>
  <c r="GC163" i="7"/>
  <c r="GC164" i="7"/>
  <c r="GC165" i="7"/>
  <c r="ER158" i="7"/>
  <c r="DG158" i="7"/>
  <c r="PM158" i="7"/>
  <c r="PM157" i="7"/>
  <c r="ER157" i="7"/>
  <c r="DG157" i="7"/>
  <c r="PM156" i="7"/>
  <c r="DG156" i="7"/>
  <c r="ER156" i="7"/>
  <c r="PM64" i="7"/>
  <c r="MR64" i="7"/>
  <c r="PN64" i="7" s="1"/>
  <c r="MR65" i="7"/>
  <c r="MR66" i="7"/>
  <c r="MR67" i="7"/>
  <c r="MR68" i="7"/>
  <c r="MR69" i="7"/>
  <c r="MR70" i="7"/>
  <c r="MR71" i="7"/>
  <c r="MR72" i="7"/>
  <c r="MR73" i="7"/>
  <c r="GC64" i="7"/>
  <c r="GC65" i="7"/>
  <c r="GC66" i="7"/>
  <c r="GC67" i="7"/>
  <c r="GC68" i="7"/>
  <c r="GC69" i="7"/>
  <c r="GC70" i="7"/>
  <c r="GC71" i="7"/>
  <c r="GC72" i="7"/>
  <c r="GC73" i="7"/>
  <c r="JC64" i="7"/>
  <c r="JC65" i="7"/>
  <c r="JC66" i="7"/>
  <c r="JC67" i="7"/>
  <c r="JC68" i="7"/>
  <c r="JC69" i="7"/>
  <c r="JC70" i="7"/>
  <c r="JC71" i="7"/>
  <c r="JC72" i="7"/>
  <c r="JC73" i="7"/>
  <c r="DG66" i="7"/>
  <c r="PM66" i="7"/>
  <c r="ER66" i="7"/>
  <c r="PM65" i="7"/>
  <c r="ER65" i="7"/>
  <c r="DG65" i="7"/>
  <c r="GC121" i="7"/>
  <c r="GC129" i="7"/>
  <c r="GC114" i="7"/>
  <c r="GC117" i="7"/>
  <c r="GC126" i="7"/>
  <c r="GC131" i="7"/>
  <c r="GC138" i="7"/>
  <c r="GC119" i="7"/>
  <c r="GC120" i="7"/>
  <c r="GC122" i="7"/>
  <c r="GC123" i="7"/>
  <c r="GC115" i="7"/>
  <c r="GC132" i="7"/>
  <c r="GC133" i="7"/>
  <c r="GC143" i="7"/>
  <c r="GC151" i="7"/>
  <c r="GC118" i="7"/>
  <c r="GC125" i="7"/>
  <c r="GC136" i="7"/>
  <c r="GC148" i="7"/>
  <c r="GC128" i="7"/>
  <c r="GC144" i="7"/>
  <c r="GC127" i="7"/>
  <c r="GC135" i="7"/>
  <c r="GC141" i="7"/>
  <c r="GC145" i="7"/>
  <c r="GC147" i="7"/>
  <c r="GC149" i="7"/>
  <c r="GC153" i="7"/>
  <c r="GC142" i="7"/>
  <c r="GC150" i="7"/>
  <c r="GC168" i="7"/>
  <c r="GC167" i="7"/>
  <c r="GC116" i="7"/>
  <c r="GC137" i="7"/>
  <c r="GC139" i="7"/>
  <c r="GC152" i="7"/>
  <c r="GC174" i="7"/>
  <c r="GC180" i="7"/>
  <c r="GC188" i="7"/>
  <c r="GC124" i="7"/>
  <c r="GC134" i="7"/>
  <c r="GC176" i="7"/>
  <c r="GC181" i="7"/>
  <c r="GC154" i="7"/>
  <c r="GC173" i="7"/>
  <c r="GC184" i="7"/>
  <c r="GC185" i="7"/>
  <c r="GC186" i="7"/>
  <c r="GC140" i="7"/>
  <c r="GC170" i="7"/>
  <c r="GC177" i="7"/>
  <c r="GC182" i="7"/>
  <c r="GC187" i="7"/>
  <c r="GC169" i="7"/>
  <c r="GC179" i="7"/>
  <c r="GC178" i="7"/>
  <c r="GC190" i="7"/>
  <c r="GC175" i="7"/>
  <c r="GC155" i="7"/>
  <c r="GC183" i="7"/>
  <c r="GC189" i="7"/>
  <c r="GC191" i="7"/>
  <c r="GC146" i="7"/>
  <c r="GC171" i="7"/>
  <c r="GC172" i="7"/>
  <c r="JC116" i="7"/>
  <c r="JC120" i="7"/>
  <c r="JC124" i="7"/>
  <c r="JC128" i="7"/>
  <c r="JC132" i="7"/>
  <c r="JC115" i="7"/>
  <c r="JC119" i="7"/>
  <c r="JC123" i="7"/>
  <c r="JC127" i="7"/>
  <c r="JC131" i="7"/>
  <c r="JC135" i="7"/>
  <c r="JC114" i="7"/>
  <c r="JC122" i="7"/>
  <c r="JC136" i="7"/>
  <c r="JC140" i="7"/>
  <c r="JC144" i="7"/>
  <c r="JC121" i="7"/>
  <c r="JC129" i="7"/>
  <c r="JC134" i="7"/>
  <c r="JC118" i="7"/>
  <c r="JC126" i="7"/>
  <c r="JC138" i="7"/>
  <c r="JC142" i="7"/>
  <c r="JC146" i="7"/>
  <c r="JC150" i="7"/>
  <c r="JC154" i="7"/>
  <c r="JC143" i="7"/>
  <c r="JC147" i="7"/>
  <c r="JC145" i="7"/>
  <c r="JC151" i="7"/>
  <c r="JC117" i="7"/>
  <c r="JC148" i="7"/>
  <c r="JC155" i="7"/>
  <c r="JC153" i="7"/>
  <c r="JC141" i="7"/>
  <c r="JC152" i="7"/>
  <c r="JC172" i="7"/>
  <c r="JC133" i="7"/>
  <c r="JC139" i="7"/>
  <c r="JC149" i="7"/>
  <c r="JC125" i="7"/>
  <c r="JC169" i="7"/>
  <c r="JC167" i="7"/>
  <c r="JC174" i="7"/>
  <c r="JC137" i="7"/>
  <c r="JC173" i="7"/>
  <c r="JC175" i="7"/>
  <c r="JC182" i="7"/>
  <c r="JC189" i="7"/>
  <c r="JC171" i="7"/>
  <c r="JC184" i="7"/>
  <c r="JC176" i="7"/>
  <c r="JC179" i="7"/>
  <c r="JC181" i="7"/>
  <c r="JC180" i="7"/>
  <c r="JC188" i="7"/>
  <c r="JC168" i="7"/>
  <c r="JC170" i="7"/>
  <c r="JC191" i="7"/>
  <c r="JC177" i="7"/>
  <c r="JC187" i="7"/>
  <c r="JC190" i="7"/>
  <c r="JC186" i="7"/>
  <c r="JC185" i="7"/>
  <c r="JC178" i="7"/>
  <c r="JC183" i="7"/>
  <c r="HP189" i="7"/>
  <c r="HP186" i="7"/>
  <c r="HP180" i="7"/>
  <c r="HP188" i="7"/>
  <c r="HP182" i="7"/>
  <c r="HP179" i="7"/>
  <c r="HP181" i="7"/>
  <c r="HP173" i="7"/>
  <c r="HP167" i="7"/>
  <c r="HP183" i="7"/>
  <c r="HP185" i="7"/>
  <c r="HP175" i="7"/>
  <c r="HP169" i="7"/>
  <c r="HP176" i="7"/>
  <c r="HP190" i="7"/>
  <c r="HP171" i="7"/>
  <c r="HP184" i="7"/>
  <c r="HP178" i="7"/>
  <c r="HP177" i="7"/>
  <c r="HP172" i="7"/>
  <c r="HP168" i="7"/>
  <c r="HP174" i="7"/>
  <c r="HP170" i="7"/>
  <c r="HP191" i="7"/>
  <c r="HP187" i="7"/>
  <c r="HP124" i="7"/>
  <c r="HP116" i="7"/>
  <c r="HP129" i="7"/>
  <c r="HP125" i="7"/>
  <c r="HP117" i="7"/>
  <c r="HP126" i="7"/>
  <c r="HP122" i="7"/>
  <c r="HP120" i="7"/>
  <c r="HP128" i="7"/>
  <c r="HP123" i="7"/>
  <c r="HP127" i="7"/>
  <c r="HP119" i="7"/>
  <c r="HP114" i="7"/>
  <c r="HP121" i="7"/>
  <c r="HP118" i="7"/>
  <c r="HP115" i="7"/>
  <c r="HP133" i="7"/>
  <c r="HP137" i="7"/>
  <c r="HP141" i="7"/>
  <c r="HP132" i="7"/>
  <c r="HP142" i="7"/>
  <c r="HP131" i="7"/>
  <c r="HP139" i="7"/>
  <c r="HP134" i="7"/>
  <c r="HP146" i="7"/>
  <c r="HP153" i="7"/>
  <c r="HP140" i="7"/>
  <c r="HP155" i="7"/>
  <c r="HP136" i="7"/>
  <c r="HP138" i="7"/>
  <c r="HP143" i="7"/>
  <c r="HP145" i="7"/>
  <c r="HP148" i="7"/>
  <c r="HP154" i="7"/>
  <c r="HP135" i="7"/>
  <c r="HP144" i="7"/>
  <c r="HP149" i="7"/>
  <c r="HP151" i="7"/>
  <c r="HP150" i="7"/>
  <c r="HP147" i="7"/>
  <c r="HP152" i="7"/>
  <c r="DG187" i="7"/>
  <c r="PM187" i="7"/>
  <c r="ER187" i="7"/>
  <c r="DG190" i="7"/>
  <c r="PM190" i="7"/>
  <c r="ER190" i="7"/>
  <c r="DG181" i="7"/>
  <c r="PM181" i="7"/>
  <c r="ER181" i="7"/>
  <c r="PM189" i="7"/>
  <c r="ER189" i="7"/>
  <c r="DG189" i="7"/>
  <c r="MR189" i="7"/>
  <c r="MR183" i="7"/>
  <c r="MR168" i="7"/>
  <c r="MR175" i="7"/>
  <c r="MR180" i="7"/>
  <c r="MR187" i="7"/>
  <c r="MR188" i="7"/>
  <c r="MR191" i="7"/>
  <c r="MR186" i="7"/>
  <c r="MR176" i="7"/>
  <c r="MR172" i="7"/>
  <c r="MR169" i="7"/>
  <c r="MR170" i="7"/>
  <c r="MR178" i="7"/>
  <c r="MR184" i="7"/>
  <c r="MR167" i="7"/>
  <c r="MR190" i="7"/>
  <c r="MR177" i="7"/>
  <c r="MR181" i="7"/>
  <c r="MR174" i="7"/>
  <c r="MR131" i="7"/>
  <c r="MR185" i="7"/>
  <c r="MR182" i="7"/>
  <c r="MR179" i="7"/>
  <c r="MR173" i="7"/>
  <c r="MR171" i="7"/>
  <c r="ER188" i="7"/>
  <c r="DG188" i="7"/>
  <c r="PM188" i="7"/>
  <c r="ER184" i="7"/>
  <c r="PM184" i="7"/>
  <c r="DG184" i="7"/>
  <c r="DG182" i="7"/>
  <c r="PM182" i="7"/>
  <c r="ER182" i="7"/>
  <c r="ER186" i="7"/>
  <c r="DG186" i="7"/>
  <c r="PM186" i="7"/>
  <c r="ER185" i="7"/>
  <c r="DG185" i="7"/>
  <c r="PM185" i="7"/>
  <c r="PM183" i="7"/>
  <c r="ER183" i="7"/>
  <c r="DG183" i="7"/>
  <c r="DG191" i="7"/>
  <c r="ER191" i="7"/>
  <c r="PM191" i="7"/>
  <c r="ER148" i="7"/>
  <c r="DG148" i="7"/>
  <c r="PM148" i="7"/>
  <c r="ER155" i="7"/>
  <c r="PM155" i="7"/>
  <c r="DG155" i="7"/>
  <c r="HQ109" i="7"/>
  <c r="JD110" i="7"/>
  <c r="JD109" i="7"/>
  <c r="EQ203" i="7"/>
  <c r="QW96" i="7" s="1"/>
  <c r="GD110" i="7"/>
  <c r="GD109" i="7"/>
  <c r="HQ110" i="7"/>
  <c r="PM154" i="7"/>
  <c r="DG154" i="7"/>
  <c r="ER154" i="7"/>
  <c r="PL203" i="7"/>
  <c r="QW101" i="7" s="1"/>
  <c r="PM153" i="7"/>
  <c r="ER153" i="7"/>
  <c r="DG153" i="7"/>
  <c r="ER145" i="7"/>
  <c r="DG145" i="7"/>
  <c r="PM145" i="7"/>
  <c r="DF203" i="7"/>
  <c r="QW95" i="7" s="1"/>
  <c r="ER146" i="7"/>
  <c r="DG146" i="7"/>
  <c r="PM146" i="7"/>
  <c r="PM152" i="7"/>
  <c r="DG152" i="7"/>
  <c r="ER152" i="7"/>
  <c r="MR122" i="7"/>
  <c r="MR118" i="7"/>
  <c r="MR116" i="7"/>
  <c r="MR120" i="7"/>
  <c r="MR114" i="7"/>
  <c r="MR121" i="7"/>
  <c r="MR115" i="7"/>
  <c r="MR119" i="7"/>
  <c r="MR117" i="7"/>
  <c r="MR123" i="7"/>
  <c r="MR124" i="7"/>
  <c r="MR125" i="7"/>
  <c r="MR126" i="7"/>
  <c r="MR127" i="7"/>
  <c r="MR128" i="7"/>
  <c r="MR129" i="7"/>
  <c r="MR132" i="7"/>
  <c r="MR133" i="7"/>
  <c r="MR134" i="7"/>
  <c r="MR135" i="7"/>
  <c r="MR136" i="7"/>
  <c r="MR137" i="7"/>
  <c r="MR138" i="7"/>
  <c r="MR139" i="7"/>
  <c r="MR140" i="7"/>
  <c r="MR141" i="7"/>
  <c r="MR142" i="7"/>
  <c r="MR143" i="7"/>
  <c r="MR144" i="7"/>
  <c r="MR145" i="7"/>
  <c r="MR146" i="7"/>
  <c r="MR147" i="7"/>
  <c r="MR148" i="7"/>
  <c r="MR149" i="7"/>
  <c r="MR150" i="7"/>
  <c r="MR151" i="7"/>
  <c r="MR152" i="7"/>
  <c r="MR153" i="7"/>
  <c r="MR154" i="7"/>
  <c r="MR155" i="7"/>
  <c r="PM147" i="7"/>
  <c r="ER147" i="7"/>
  <c r="DG147" i="7"/>
  <c r="PM150" i="7"/>
  <c r="DG150" i="7"/>
  <c r="ER150" i="7"/>
  <c r="PM151" i="7"/>
  <c r="ER151" i="7"/>
  <c r="DG151" i="7"/>
  <c r="MQ203" i="7"/>
  <c r="QX97" i="7" s="1"/>
  <c r="PM149" i="7"/>
  <c r="DG149" i="7"/>
  <c r="ER149" i="7"/>
  <c r="JB203" i="7"/>
  <c r="QU103" i="7" s="1"/>
  <c r="GB203" i="7"/>
  <c r="QU102" i="7" s="1"/>
  <c r="PM63" i="7"/>
  <c r="ER63" i="7"/>
  <c r="PM61" i="7"/>
  <c r="ER61" i="7"/>
  <c r="PM53" i="7"/>
  <c r="ER53" i="7"/>
  <c r="PM60" i="7"/>
  <c r="ER60" i="7"/>
  <c r="PM59" i="7"/>
  <c r="ER59" i="7"/>
  <c r="PM58" i="7"/>
  <c r="ER58" i="7"/>
  <c r="PM57" i="7"/>
  <c r="ER57" i="7"/>
  <c r="PM54" i="7"/>
  <c r="ER54" i="7"/>
  <c r="PM62" i="7"/>
  <c r="ER62" i="7"/>
  <c r="PM55" i="7"/>
  <c r="ER55" i="7"/>
  <c r="PM56" i="7"/>
  <c r="ER56" i="7"/>
  <c r="JD18" i="7"/>
  <c r="JD19" i="7"/>
  <c r="JC30" i="7"/>
  <c r="JC37" i="7"/>
  <c r="JC34" i="7"/>
  <c r="JC61" i="7"/>
  <c r="JC23" i="7"/>
  <c r="JC56" i="7"/>
  <c r="JC41" i="7"/>
  <c r="JC32" i="7"/>
  <c r="JC60" i="7"/>
  <c r="JC36" i="7"/>
  <c r="JC39" i="7"/>
  <c r="JC47" i="7"/>
  <c r="JC57" i="7"/>
  <c r="JC46" i="7"/>
  <c r="JC48" i="7"/>
  <c r="JC59" i="7"/>
  <c r="JC40" i="7"/>
  <c r="JC26" i="7"/>
  <c r="JC38" i="7"/>
  <c r="JC43" i="7"/>
  <c r="JC29" i="7"/>
  <c r="JC24" i="7"/>
  <c r="JC35" i="7"/>
  <c r="JC33" i="7"/>
  <c r="JC51" i="7"/>
  <c r="JC44" i="7"/>
  <c r="JC50" i="7"/>
  <c r="JC62" i="7"/>
  <c r="JC42" i="7"/>
  <c r="JC55" i="7"/>
  <c r="JC53" i="7"/>
  <c r="JC49" i="7"/>
  <c r="JC25" i="7"/>
  <c r="JC54" i="7"/>
  <c r="JC31" i="7"/>
  <c r="JC27" i="7"/>
  <c r="JC63" i="7"/>
  <c r="JC58" i="7"/>
  <c r="JC45" i="7"/>
  <c r="JC28" i="7"/>
  <c r="JC52" i="7"/>
  <c r="GC23" i="7"/>
  <c r="GC25" i="7"/>
  <c r="GC27" i="7"/>
  <c r="GC29" i="7"/>
  <c r="GC31" i="7"/>
  <c r="GC24" i="7"/>
  <c r="GC28" i="7"/>
  <c r="GC32" i="7"/>
  <c r="GC33" i="7"/>
  <c r="GC35" i="7"/>
  <c r="GC37" i="7"/>
  <c r="GC30" i="7"/>
  <c r="GC38" i="7"/>
  <c r="GC40" i="7"/>
  <c r="GC42" i="7"/>
  <c r="GC44" i="7"/>
  <c r="GC46" i="7"/>
  <c r="GC48" i="7"/>
  <c r="GC50" i="7"/>
  <c r="GC52" i="7"/>
  <c r="GC34" i="7"/>
  <c r="GC41" i="7"/>
  <c r="GC45" i="7"/>
  <c r="GC49" i="7"/>
  <c r="GC54" i="7"/>
  <c r="GC56" i="7"/>
  <c r="GC58" i="7"/>
  <c r="GC60" i="7"/>
  <c r="GC62" i="7"/>
  <c r="GC39" i="7"/>
  <c r="GC47" i="7"/>
  <c r="GC55" i="7"/>
  <c r="GC59" i="7"/>
  <c r="GC26" i="7"/>
  <c r="GC57" i="7"/>
  <c r="GC36" i="7"/>
  <c r="GC63" i="7"/>
  <c r="GC43" i="7"/>
  <c r="GC51" i="7"/>
  <c r="GC53" i="7"/>
  <c r="GC61" i="7"/>
  <c r="GD19" i="7"/>
  <c r="GD18" i="7"/>
  <c r="PL75" i="7"/>
  <c r="QW10" i="7" s="1"/>
  <c r="PM45" i="7"/>
  <c r="ER45" i="7"/>
  <c r="PM46" i="7"/>
  <c r="ER46" i="7"/>
  <c r="PM37" i="7"/>
  <c r="ER37" i="7"/>
  <c r="PM42" i="7"/>
  <c r="ER42" i="7"/>
  <c r="PM41" i="7"/>
  <c r="ER41" i="7"/>
  <c r="PM48" i="7"/>
  <c r="ER48" i="7"/>
  <c r="PM49" i="7"/>
  <c r="ER49" i="7"/>
  <c r="PM38" i="7"/>
  <c r="ER38" i="7"/>
  <c r="PM43" i="7"/>
  <c r="ER43" i="7"/>
  <c r="PM36" i="7"/>
  <c r="ER36" i="7"/>
  <c r="PM47" i="7"/>
  <c r="ER47" i="7"/>
  <c r="PM44" i="7"/>
  <c r="ER44" i="7"/>
  <c r="PM40" i="7"/>
  <c r="ER40" i="7"/>
  <c r="PM39" i="7"/>
  <c r="ER39" i="7"/>
  <c r="MR38" i="7"/>
  <c r="MR27" i="7"/>
  <c r="MR31" i="7"/>
  <c r="MR39" i="7"/>
  <c r="MR47" i="7"/>
  <c r="MR25" i="7"/>
  <c r="MR34" i="7"/>
  <c r="MR41" i="7"/>
  <c r="MR46" i="7"/>
  <c r="MR45" i="7"/>
  <c r="MR43" i="7"/>
  <c r="MR51" i="7"/>
  <c r="PN51" i="7" s="1"/>
  <c r="MR37" i="7"/>
  <c r="MR50" i="7"/>
  <c r="MR23" i="7"/>
  <c r="MR49" i="7"/>
  <c r="MR24" i="7"/>
  <c r="MR30" i="7"/>
  <c r="MR48" i="7"/>
  <c r="MR35" i="7"/>
  <c r="MR44" i="7"/>
  <c r="MR33" i="7"/>
  <c r="MR42" i="7"/>
  <c r="MR53" i="7"/>
  <c r="PN53" i="7" s="1"/>
  <c r="MR32" i="7"/>
  <c r="MR36" i="7"/>
  <c r="MR40" i="7"/>
  <c r="MR52" i="7"/>
  <c r="PN52" i="7" s="1"/>
  <c r="MR26" i="7"/>
  <c r="MR29" i="7"/>
  <c r="MR28" i="7"/>
  <c r="MR60" i="7"/>
  <c r="DH60" i="7" s="1"/>
  <c r="MR61" i="7"/>
  <c r="DH61" i="7" s="1"/>
  <c r="MR54" i="7"/>
  <c r="DH54" i="7" s="1"/>
  <c r="MR63" i="7"/>
  <c r="DH63" i="7" s="1"/>
  <c r="MR58" i="7"/>
  <c r="DH58" i="7" s="1"/>
  <c r="MR55" i="7"/>
  <c r="DH55" i="7" s="1"/>
  <c r="MR62" i="7"/>
  <c r="DH62" i="7" s="1"/>
  <c r="MR59" i="7"/>
  <c r="DH59" i="7" s="1"/>
  <c r="MR57" i="7"/>
  <c r="DH57" i="7" s="1"/>
  <c r="MR56" i="7"/>
  <c r="DH56" i="7" s="1"/>
  <c r="MQ75" i="7"/>
  <c r="QX6" i="7" s="1"/>
  <c r="MS22" i="7"/>
  <c r="KP75" i="7"/>
  <c r="QX9" i="7" s="1"/>
  <c r="KQ23" i="7"/>
  <c r="KQ24" i="7"/>
  <c r="KQ25" i="7"/>
  <c r="KQ26" i="7"/>
  <c r="KQ28" i="7"/>
  <c r="KQ27" i="7"/>
  <c r="KQ29" i="7"/>
  <c r="KQ30" i="7"/>
  <c r="KQ31" i="7"/>
  <c r="KQ32" i="7"/>
  <c r="KQ33" i="7"/>
  <c r="KQ34" i="7"/>
  <c r="KQ35" i="7"/>
  <c r="KQ36" i="7"/>
  <c r="KQ37" i="7"/>
  <c r="KQ38" i="7"/>
  <c r="KQ39" i="7"/>
  <c r="KQ40" i="7"/>
  <c r="KQ41" i="7"/>
  <c r="KQ42" i="7"/>
  <c r="KQ43" i="7"/>
  <c r="KQ44" i="7"/>
  <c r="KQ46" i="7"/>
  <c r="KQ45" i="7"/>
  <c r="KQ47" i="7"/>
  <c r="KQ48" i="7"/>
  <c r="KQ49" i="7"/>
  <c r="KQ50" i="7"/>
  <c r="KQ51" i="7"/>
  <c r="KQ52" i="7"/>
  <c r="KQ54" i="7"/>
  <c r="KQ53" i="7"/>
  <c r="KQ55" i="7"/>
  <c r="KQ56" i="7"/>
  <c r="KQ57" i="7"/>
  <c r="KQ58" i="7"/>
  <c r="KQ59" i="7"/>
  <c r="KQ60" i="7"/>
  <c r="KQ61" i="7"/>
  <c r="KQ62" i="7"/>
  <c r="KQ63" i="7"/>
  <c r="EY7" i="4"/>
  <c r="MT113" i="7" s="1"/>
  <c r="ES193" i="7" l="1"/>
  <c r="PN193" i="7"/>
  <c r="DH193" i="7"/>
  <c r="GD192" i="7"/>
  <c r="GD193" i="7"/>
  <c r="GD194" i="7"/>
  <c r="GD195" i="7"/>
  <c r="GD196" i="7"/>
  <c r="GD197" i="7"/>
  <c r="GD198" i="7"/>
  <c r="GD199" i="7"/>
  <c r="GD200" i="7"/>
  <c r="GD201" i="7"/>
  <c r="PN192" i="7"/>
  <c r="DH192" i="7"/>
  <c r="ES192" i="7"/>
  <c r="MS192" i="7"/>
  <c r="MS193" i="7"/>
  <c r="MS194" i="7"/>
  <c r="MS195" i="7"/>
  <c r="MS196" i="7"/>
  <c r="MS197" i="7"/>
  <c r="MS198" i="7"/>
  <c r="MS199" i="7"/>
  <c r="MS200" i="7"/>
  <c r="MS201" i="7"/>
  <c r="JD192" i="7"/>
  <c r="JD193" i="7"/>
  <c r="JD194" i="7"/>
  <c r="JD195" i="7"/>
  <c r="JD196" i="7"/>
  <c r="JD197" i="7"/>
  <c r="JD198" i="7"/>
  <c r="JD199" i="7"/>
  <c r="JD200" i="7"/>
  <c r="JD201" i="7"/>
  <c r="PN195" i="7"/>
  <c r="DH195" i="7"/>
  <c r="ES195" i="7"/>
  <c r="HQ192" i="7"/>
  <c r="HQ193" i="7"/>
  <c r="HQ194" i="7"/>
  <c r="HQ195" i="7"/>
  <c r="HQ196" i="7"/>
  <c r="HQ197" i="7"/>
  <c r="HQ198" i="7"/>
  <c r="HQ199" i="7"/>
  <c r="HQ200" i="7"/>
  <c r="HQ201" i="7"/>
  <c r="ES194" i="7"/>
  <c r="PN194" i="7"/>
  <c r="DH194" i="7"/>
  <c r="HQ156" i="7"/>
  <c r="HQ157" i="7"/>
  <c r="HQ158" i="7"/>
  <c r="HQ159" i="7"/>
  <c r="HQ160" i="7"/>
  <c r="HQ161" i="7"/>
  <c r="HQ162" i="7"/>
  <c r="HQ163" i="7"/>
  <c r="HQ164" i="7"/>
  <c r="HQ165" i="7"/>
  <c r="ES156" i="7"/>
  <c r="DH156" i="7"/>
  <c r="PN156" i="7"/>
  <c r="GD156" i="7"/>
  <c r="GD157" i="7"/>
  <c r="GD158" i="7"/>
  <c r="GD159" i="7"/>
  <c r="GD160" i="7"/>
  <c r="GD161" i="7"/>
  <c r="GD162" i="7"/>
  <c r="GD163" i="7"/>
  <c r="GD164" i="7"/>
  <c r="GD165" i="7"/>
  <c r="MS156" i="7"/>
  <c r="MS157" i="7"/>
  <c r="MS158" i="7"/>
  <c r="MS159" i="7"/>
  <c r="MS160" i="7"/>
  <c r="MS161" i="7"/>
  <c r="MS162" i="7"/>
  <c r="MS163" i="7"/>
  <c r="MS164" i="7"/>
  <c r="MS165" i="7"/>
  <c r="JD156" i="7"/>
  <c r="JD157" i="7"/>
  <c r="JD158" i="7"/>
  <c r="JD159" i="7"/>
  <c r="JD160" i="7"/>
  <c r="JD161" i="7"/>
  <c r="JD162" i="7"/>
  <c r="JD163" i="7"/>
  <c r="JD164" i="7"/>
  <c r="JD165" i="7"/>
  <c r="PN159" i="7"/>
  <c r="ES159" i="7"/>
  <c r="DH159" i="7"/>
  <c r="ES158" i="7"/>
  <c r="PN158" i="7"/>
  <c r="DH158" i="7"/>
  <c r="ES157" i="7"/>
  <c r="DH157" i="7"/>
  <c r="PN157" i="7"/>
  <c r="ES64" i="7"/>
  <c r="DH64" i="7"/>
  <c r="MS64" i="7"/>
  <c r="PO64" i="7" s="1"/>
  <c r="MS65" i="7"/>
  <c r="MS66" i="7"/>
  <c r="MS67" i="7"/>
  <c r="MS68" i="7"/>
  <c r="MS69" i="7"/>
  <c r="MS70" i="7"/>
  <c r="MS71" i="7"/>
  <c r="MS72" i="7"/>
  <c r="MS73" i="7"/>
  <c r="GD64" i="7"/>
  <c r="GD65" i="7"/>
  <c r="GD66" i="7"/>
  <c r="GD67" i="7"/>
  <c r="GD68" i="7"/>
  <c r="GD69" i="7"/>
  <c r="GD70" i="7"/>
  <c r="GD71" i="7"/>
  <c r="GD72" i="7"/>
  <c r="GD73" i="7"/>
  <c r="PN67" i="7"/>
  <c r="DH67" i="7"/>
  <c r="ES67" i="7"/>
  <c r="PN66" i="7"/>
  <c r="ES66" i="7"/>
  <c r="DH66" i="7"/>
  <c r="DH65" i="7"/>
  <c r="ES65" i="7"/>
  <c r="PN65" i="7"/>
  <c r="JD65" i="7"/>
  <c r="JD66" i="7"/>
  <c r="JD67" i="7"/>
  <c r="JD68" i="7"/>
  <c r="JD69" i="7"/>
  <c r="JD70" i="7"/>
  <c r="JD71" i="7"/>
  <c r="JD72" i="7"/>
  <c r="JD73" i="7"/>
  <c r="JD64" i="7"/>
  <c r="GD114" i="7"/>
  <c r="GD122" i="7"/>
  <c r="GD115" i="7"/>
  <c r="GD118" i="7"/>
  <c r="GD123" i="7"/>
  <c r="GD117" i="7"/>
  <c r="GD121" i="7"/>
  <c r="GD124" i="7"/>
  <c r="GD125" i="7"/>
  <c r="GD137" i="7"/>
  <c r="GD139" i="7"/>
  <c r="GD134" i="7"/>
  <c r="GD135" i="7"/>
  <c r="GD138" i="7"/>
  <c r="GD144" i="7"/>
  <c r="GD152" i="7"/>
  <c r="GD132" i="7"/>
  <c r="GD145" i="7"/>
  <c r="GD149" i="7"/>
  <c r="GD119" i="7"/>
  <c r="GD140" i="7"/>
  <c r="GD155" i="7"/>
  <c r="GD127" i="7"/>
  <c r="GD141" i="7"/>
  <c r="GD147" i="7"/>
  <c r="GD153" i="7"/>
  <c r="GD116" i="7"/>
  <c r="GD131" i="7"/>
  <c r="GD146" i="7"/>
  <c r="GD148" i="7"/>
  <c r="GD154" i="7"/>
  <c r="GD169" i="7"/>
  <c r="GD128" i="7"/>
  <c r="GD126" i="7"/>
  <c r="GD133" i="7"/>
  <c r="GD150" i="7"/>
  <c r="GD171" i="7"/>
  <c r="GD181" i="7"/>
  <c r="GD189" i="7"/>
  <c r="GD120" i="7"/>
  <c r="GD142" i="7"/>
  <c r="GD186" i="7"/>
  <c r="GD191" i="7"/>
  <c r="GD129" i="7"/>
  <c r="GD170" i="7"/>
  <c r="GD187" i="7"/>
  <c r="GD151" i="7"/>
  <c r="GD172" i="7"/>
  <c r="GD175" i="7"/>
  <c r="GD136" i="7"/>
  <c r="GD177" i="7"/>
  <c r="GD182" i="7"/>
  <c r="GD173" i="7"/>
  <c r="GD179" i="7"/>
  <c r="GD184" i="7"/>
  <c r="GD168" i="7"/>
  <c r="GD174" i="7"/>
  <c r="GD185" i="7"/>
  <c r="GD176" i="7"/>
  <c r="GD143" i="7"/>
  <c r="GD167" i="7"/>
  <c r="GD178" i="7"/>
  <c r="GD188" i="7"/>
  <c r="GD190" i="7"/>
  <c r="GD183" i="7"/>
  <c r="GD180" i="7"/>
  <c r="JD116" i="7"/>
  <c r="JD120" i="7"/>
  <c r="JD124" i="7"/>
  <c r="JD128" i="7"/>
  <c r="JD132" i="7"/>
  <c r="JD114" i="7"/>
  <c r="JD118" i="7"/>
  <c r="JD122" i="7"/>
  <c r="JD126" i="7"/>
  <c r="JD134" i="7"/>
  <c r="JD115" i="7"/>
  <c r="JD123" i="7"/>
  <c r="JD131" i="7"/>
  <c r="JD137" i="7"/>
  <c r="JD141" i="7"/>
  <c r="JD145" i="7"/>
  <c r="JD135" i="7"/>
  <c r="JD136" i="7"/>
  <c r="JD140" i="7"/>
  <c r="JD144" i="7"/>
  <c r="JD121" i="7"/>
  <c r="JD154" i="7"/>
  <c r="JD119" i="7"/>
  <c r="JD143" i="7"/>
  <c r="JD147" i="7"/>
  <c r="JD142" i="7"/>
  <c r="JD151" i="7"/>
  <c r="JD127" i="7"/>
  <c r="JD133" i="7"/>
  <c r="JD139" i="7"/>
  <c r="JD149" i="7"/>
  <c r="JD169" i="7"/>
  <c r="JD173" i="7"/>
  <c r="JD155" i="7"/>
  <c r="JD168" i="7"/>
  <c r="JD129" i="7"/>
  <c r="JD152" i="7"/>
  <c r="JD172" i="7"/>
  <c r="JD138" i="7"/>
  <c r="JD170" i="7"/>
  <c r="JD177" i="7"/>
  <c r="JD181" i="7"/>
  <c r="JD185" i="7"/>
  <c r="JD189" i="7"/>
  <c r="JD176" i="7"/>
  <c r="JD148" i="7"/>
  <c r="JD153" i="7"/>
  <c r="JD167" i="7"/>
  <c r="JD178" i="7"/>
  <c r="JD180" i="7"/>
  <c r="JD187" i="7"/>
  <c r="JD174" i="7"/>
  <c r="JD183" i="7"/>
  <c r="JD125" i="7"/>
  <c r="JD146" i="7"/>
  <c r="JD179" i="7"/>
  <c r="JD117" i="7"/>
  <c r="JD182" i="7"/>
  <c r="JD190" i="7"/>
  <c r="JD188" i="7"/>
  <c r="JD186" i="7"/>
  <c r="JD171" i="7"/>
  <c r="JD175" i="7"/>
  <c r="JD184" i="7"/>
  <c r="JD150" i="7"/>
  <c r="JD191" i="7"/>
  <c r="HQ186" i="7"/>
  <c r="HQ177" i="7"/>
  <c r="HQ187" i="7"/>
  <c r="HQ183" i="7"/>
  <c r="HQ190" i="7"/>
  <c r="HQ184" i="7"/>
  <c r="HQ178" i="7"/>
  <c r="HQ170" i="7"/>
  <c r="HQ191" i="7"/>
  <c r="HQ182" i="7"/>
  <c r="HQ173" i="7"/>
  <c r="HQ181" i="7"/>
  <c r="HQ174" i="7"/>
  <c r="HQ180" i="7"/>
  <c r="HQ189" i="7"/>
  <c r="HQ171" i="7"/>
  <c r="HQ179" i="7"/>
  <c r="HQ172" i="7"/>
  <c r="HQ169" i="7"/>
  <c r="HQ188" i="7"/>
  <c r="HQ185" i="7"/>
  <c r="HQ176" i="7"/>
  <c r="HQ175" i="7"/>
  <c r="HQ168" i="7"/>
  <c r="HQ167" i="7"/>
  <c r="HQ129" i="7"/>
  <c r="HQ121" i="7"/>
  <c r="HQ126" i="7"/>
  <c r="HQ122" i="7"/>
  <c r="HQ114" i="7"/>
  <c r="HQ127" i="7"/>
  <c r="HQ118" i="7"/>
  <c r="HQ125" i="7"/>
  <c r="HQ128" i="7"/>
  <c r="HQ123" i="7"/>
  <c r="HQ116" i="7"/>
  <c r="HQ119" i="7"/>
  <c r="HQ124" i="7"/>
  <c r="HQ115" i="7"/>
  <c r="HQ117" i="7"/>
  <c r="HQ120" i="7"/>
  <c r="HQ133" i="7"/>
  <c r="HQ137" i="7"/>
  <c r="HQ132" i="7"/>
  <c r="HQ136" i="7"/>
  <c r="HQ131" i="7"/>
  <c r="HQ135" i="7"/>
  <c r="HQ139" i="7"/>
  <c r="HQ143" i="7"/>
  <c r="HQ147" i="7"/>
  <c r="HQ151" i="7"/>
  <c r="HQ150" i="7"/>
  <c r="HQ138" i="7"/>
  <c r="HQ140" i="7"/>
  <c r="HQ144" i="7"/>
  <c r="HQ149" i="7"/>
  <c r="HQ142" i="7"/>
  <c r="HQ134" i="7"/>
  <c r="HQ152" i="7"/>
  <c r="HQ153" i="7"/>
  <c r="HQ145" i="7"/>
  <c r="HQ146" i="7"/>
  <c r="HQ155" i="7"/>
  <c r="HQ141" i="7"/>
  <c r="HQ148" i="7"/>
  <c r="HQ154" i="7"/>
  <c r="ES184" i="7"/>
  <c r="DH184" i="7"/>
  <c r="PN184" i="7"/>
  <c r="DH191" i="7"/>
  <c r="ES191" i="7"/>
  <c r="PN191" i="7"/>
  <c r="ES189" i="7"/>
  <c r="PN189" i="7"/>
  <c r="DH189" i="7"/>
  <c r="MS189" i="7"/>
  <c r="MS168" i="7"/>
  <c r="MS167" i="7"/>
  <c r="MS174" i="7"/>
  <c r="MS187" i="7"/>
  <c r="MS190" i="7"/>
  <c r="MS177" i="7"/>
  <c r="MS181" i="7"/>
  <c r="MS180" i="7"/>
  <c r="MS186" i="7"/>
  <c r="MS173" i="7"/>
  <c r="MS188" i="7"/>
  <c r="MS171" i="7"/>
  <c r="MS182" i="7"/>
  <c r="MS175" i="7"/>
  <c r="MS131" i="7"/>
  <c r="MS178" i="7"/>
  <c r="MS185" i="7"/>
  <c r="MS176" i="7"/>
  <c r="MS184" i="7"/>
  <c r="MS179" i="7"/>
  <c r="MS183" i="7"/>
  <c r="MS172" i="7"/>
  <c r="MS191" i="7"/>
  <c r="MS170" i="7"/>
  <c r="MS169" i="7"/>
  <c r="ES188" i="7"/>
  <c r="DH188" i="7"/>
  <c r="PN188" i="7"/>
  <c r="ES187" i="7"/>
  <c r="PN187" i="7"/>
  <c r="DH187" i="7"/>
  <c r="PN182" i="7"/>
  <c r="DH182" i="7"/>
  <c r="ES182" i="7"/>
  <c r="PN190" i="7"/>
  <c r="DH190" i="7"/>
  <c r="ES190" i="7"/>
  <c r="DH185" i="7"/>
  <c r="ES185" i="7"/>
  <c r="PN185" i="7"/>
  <c r="DH183" i="7"/>
  <c r="PN183" i="7"/>
  <c r="ES183" i="7"/>
  <c r="PN186" i="7"/>
  <c r="DH186" i="7"/>
  <c r="ES186" i="7"/>
  <c r="PM203" i="7"/>
  <c r="QX101" i="7" s="1"/>
  <c r="ES147" i="7"/>
  <c r="DH147" i="7"/>
  <c r="PN147" i="7"/>
  <c r="PN154" i="7"/>
  <c r="ES154" i="7"/>
  <c r="DH154" i="7"/>
  <c r="DG203" i="7"/>
  <c r="QX95" i="7" s="1"/>
  <c r="PN153" i="7"/>
  <c r="DH153" i="7"/>
  <c r="ES153" i="7"/>
  <c r="ER203" i="7"/>
  <c r="QX96" i="7" s="1"/>
  <c r="GE110" i="7"/>
  <c r="JE110" i="7"/>
  <c r="JE109" i="7"/>
  <c r="HR109" i="7"/>
  <c r="HR110" i="7"/>
  <c r="GE109" i="7"/>
  <c r="MS116" i="7"/>
  <c r="MS118" i="7"/>
  <c r="MS119" i="7"/>
  <c r="MS114" i="7"/>
  <c r="MS122" i="7"/>
  <c r="MS120" i="7"/>
  <c r="MS117" i="7"/>
  <c r="MS115" i="7"/>
  <c r="MS121" i="7"/>
  <c r="MS123" i="7"/>
  <c r="MS124" i="7"/>
  <c r="MS125" i="7"/>
  <c r="MS126" i="7"/>
  <c r="MS127" i="7"/>
  <c r="MS128" i="7"/>
  <c r="MS129" i="7"/>
  <c r="MS132" i="7"/>
  <c r="MS133" i="7"/>
  <c r="MS134" i="7"/>
  <c r="MS135" i="7"/>
  <c r="MS136" i="7"/>
  <c r="MS137" i="7"/>
  <c r="MS138" i="7"/>
  <c r="MS139" i="7"/>
  <c r="MS140" i="7"/>
  <c r="MS141" i="7"/>
  <c r="MS142" i="7"/>
  <c r="MS143" i="7"/>
  <c r="MS144" i="7"/>
  <c r="MS145" i="7"/>
  <c r="MS146" i="7"/>
  <c r="MS147" i="7"/>
  <c r="MS148" i="7"/>
  <c r="MS149" i="7"/>
  <c r="MS150" i="7"/>
  <c r="MS151" i="7"/>
  <c r="MS152" i="7"/>
  <c r="MS153" i="7"/>
  <c r="MS154" i="7"/>
  <c r="MS155" i="7"/>
  <c r="PN155" i="7"/>
  <c r="ES155" i="7"/>
  <c r="DH155" i="7"/>
  <c r="ES146" i="7"/>
  <c r="PN146" i="7"/>
  <c r="DH146" i="7"/>
  <c r="PN152" i="7"/>
  <c r="ES152" i="7"/>
  <c r="DH152" i="7"/>
  <c r="PN148" i="7"/>
  <c r="ES148" i="7"/>
  <c r="DH148" i="7"/>
  <c r="DH151" i="7"/>
  <c r="PN151" i="7"/>
  <c r="ES151" i="7"/>
  <c r="PN150" i="7"/>
  <c r="ES150" i="7"/>
  <c r="DH150" i="7"/>
  <c r="MR203" i="7"/>
  <c r="QY97" i="7" s="1"/>
  <c r="DH149" i="7"/>
  <c r="PN149" i="7"/>
  <c r="ES149" i="7"/>
  <c r="GC203" i="7"/>
  <c r="QV102" i="7" s="1"/>
  <c r="JC203" i="7"/>
  <c r="QV103" i="7" s="1"/>
  <c r="PN61" i="7"/>
  <c r="ES61" i="7"/>
  <c r="PN56" i="7"/>
  <c r="ES56" i="7"/>
  <c r="PN60" i="7"/>
  <c r="ES60" i="7"/>
  <c r="PN62" i="7"/>
  <c r="ES62" i="7"/>
  <c r="PN63" i="7"/>
  <c r="ES63" i="7"/>
  <c r="PN57" i="7"/>
  <c r="ES57" i="7"/>
  <c r="PN55" i="7"/>
  <c r="ES55" i="7"/>
  <c r="PN59" i="7"/>
  <c r="ES59" i="7"/>
  <c r="PN58" i="7"/>
  <c r="ES58" i="7"/>
  <c r="PN54" i="7"/>
  <c r="ES54" i="7"/>
  <c r="JD35" i="7"/>
  <c r="JD36" i="7"/>
  <c r="JD24" i="7"/>
  <c r="JD60" i="7"/>
  <c r="JD62" i="7"/>
  <c r="JD63" i="7"/>
  <c r="JD41" i="7"/>
  <c r="JD43" i="7"/>
  <c r="JD51" i="7"/>
  <c r="JD47" i="7"/>
  <c r="JD39" i="7"/>
  <c r="JD34" i="7"/>
  <c r="JD59" i="7"/>
  <c r="JD46" i="7"/>
  <c r="JD56" i="7"/>
  <c r="JD57" i="7"/>
  <c r="JD23" i="7"/>
  <c r="JD49" i="7"/>
  <c r="JD58" i="7"/>
  <c r="JD44" i="7"/>
  <c r="JD31" i="7"/>
  <c r="JD27" i="7"/>
  <c r="JD53" i="7"/>
  <c r="JD48" i="7"/>
  <c r="JD54" i="7"/>
  <c r="JD55" i="7"/>
  <c r="JD52" i="7"/>
  <c r="JD30" i="7"/>
  <c r="JD29" i="7"/>
  <c r="JD45" i="7"/>
  <c r="JD28" i="7"/>
  <c r="JD50" i="7"/>
  <c r="JD61" i="7"/>
  <c r="JD25" i="7"/>
  <c r="JD38" i="7"/>
  <c r="JD40" i="7"/>
  <c r="JD32" i="7"/>
  <c r="JD42" i="7"/>
  <c r="JD33" i="7"/>
  <c r="JD37" i="7"/>
  <c r="JD26" i="7"/>
  <c r="JE18" i="7"/>
  <c r="JE19" i="7"/>
  <c r="GD23" i="7"/>
  <c r="GD25" i="7"/>
  <c r="GD27" i="7"/>
  <c r="GD29" i="7"/>
  <c r="GD31" i="7"/>
  <c r="GD34" i="7"/>
  <c r="GD36" i="7"/>
  <c r="GD24" i="7"/>
  <c r="GD28" i="7"/>
  <c r="GD32" i="7"/>
  <c r="GD33" i="7"/>
  <c r="GD37" i="7"/>
  <c r="GD30" i="7"/>
  <c r="GD38" i="7"/>
  <c r="GD40" i="7"/>
  <c r="GD42" i="7"/>
  <c r="GD44" i="7"/>
  <c r="GD46" i="7"/>
  <c r="GD48" i="7"/>
  <c r="GD50" i="7"/>
  <c r="GD52" i="7"/>
  <c r="GD41" i="7"/>
  <c r="GD45" i="7"/>
  <c r="GD49" i="7"/>
  <c r="GD54" i="7"/>
  <c r="GD56" i="7"/>
  <c r="GD58" i="7"/>
  <c r="GD60" i="7"/>
  <c r="GD62" i="7"/>
  <c r="GD35" i="7"/>
  <c r="GD26" i="7"/>
  <c r="GD51" i="7"/>
  <c r="GD57" i="7"/>
  <c r="GD39" i="7"/>
  <c r="GD47" i="7"/>
  <c r="GD55" i="7"/>
  <c r="GD59" i="7"/>
  <c r="GD63" i="7"/>
  <c r="GD43" i="7"/>
  <c r="GD53" i="7"/>
  <c r="GD61" i="7"/>
  <c r="GE19" i="7"/>
  <c r="GE18" i="7"/>
  <c r="PM75" i="7"/>
  <c r="QX10" i="7" s="1"/>
  <c r="PN49" i="7"/>
  <c r="ES49" i="7"/>
  <c r="PN48" i="7"/>
  <c r="ES48" i="7"/>
  <c r="PN43" i="7"/>
  <c r="ES43" i="7"/>
  <c r="PN41" i="7"/>
  <c r="ES41" i="7"/>
  <c r="PN47" i="7"/>
  <c r="ES47" i="7"/>
  <c r="PN38" i="7"/>
  <c r="ES38" i="7"/>
  <c r="PN42" i="7"/>
  <c r="ES42" i="7"/>
  <c r="PN50" i="7"/>
  <c r="ES50" i="7"/>
  <c r="PN45" i="7"/>
  <c r="ES45" i="7"/>
  <c r="PN39" i="7"/>
  <c r="ES39" i="7"/>
  <c r="PN40" i="7"/>
  <c r="ES40" i="7"/>
  <c r="PN44" i="7"/>
  <c r="ES44" i="7"/>
  <c r="PN37" i="7"/>
  <c r="ES37" i="7"/>
  <c r="PN46" i="7"/>
  <c r="ES46" i="7"/>
  <c r="MS34" i="7"/>
  <c r="MS41" i="7"/>
  <c r="MS45" i="7"/>
  <c r="MS31" i="7"/>
  <c r="MS51" i="7"/>
  <c r="MS46" i="7"/>
  <c r="MS38" i="7"/>
  <c r="MS23" i="7"/>
  <c r="MS26" i="7"/>
  <c r="MS49" i="7"/>
  <c r="MS54" i="7"/>
  <c r="PO54" i="7" s="1"/>
  <c r="MS43" i="7"/>
  <c r="MS47" i="7"/>
  <c r="MS35" i="7"/>
  <c r="MS39" i="7"/>
  <c r="MS42" i="7"/>
  <c r="MS37" i="7"/>
  <c r="MS29" i="7"/>
  <c r="MS53" i="7"/>
  <c r="PO53" i="7" s="1"/>
  <c r="MS28" i="7"/>
  <c r="MS48" i="7"/>
  <c r="MS52" i="7"/>
  <c r="PO52" i="7" s="1"/>
  <c r="MS27" i="7"/>
  <c r="MS50" i="7"/>
  <c r="MS30" i="7"/>
  <c r="MS40" i="7"/>
  <c r="MS36" i="7"/>
  <c r="MS44" i="7"/>
  <c r="MS32" i="7"/>
  <c r="MS33" i="7"/>
  <c r="MS25" i="7"/>
  <c r="MS24" i="7"/>
  <c r="MS59" i="7"/>
  <c r="DI59" i="7" s="1"/>
  <c r="MS57" i="7"/>
  <c r="DI57" i="7" s="1"/>
  <c r="MS58" i="7"/>
  <c r="DI58" i="7" s="1"/>
  <c r="MS61" i="7"/>
  <c r="DI61" i="7" s="1"/>
  <c r="MS55" i="7"/>
  <c r="DI55" i="7" s="1"/>
  <c r="MS63" i="7"/>
  <c r="DI63" i="7" s="1"/>
  <c r="MS62" i="7"/>
  <c r="DI62" i="7" s="1"/>
  <c r="MS60" i="7"/>
  <c r="DI60" i="7" s="1"/>
  <c r="MS56" i="7"/>
  <c r="DI56" i="7" s="1"/>
  <c r="MR75" i="7"/>
  <c r="QY6" i="7" s="1"/>
  <c r="MT22" i="7"/>
  <c r="KR23" i="7"/>
  <c r="KR24" i="7"/>
  <c r="KR25" i="7"/>
  <c r="KR26" i="7"/>
  <c r="KR27" i="7"/>
  <c r="KR28" i="7"/>
  <c r="KR29" i="7"/>
  <c r="KR30" i="7"/>
  <c r="KR31" i="7"/>
  <c r="KR32" i="7"/>
  <c r="KR33" i="7"/>
  <c r="KR34" i="7"/>
  <c r="KR35" i="7"/>
  <c r="KR36" i="7"/>
  <c r="KR37" i="7"/>
  <c r="KR39" i="7"/>
  <c r="KR38" i="7"/>
  <c r="KR41" i="7"/>
  <c r="KR40" i="7"/>
  <c r="KR42" i="7"/>
  <c r="KR43" i="7"/>
  <c r="KR44" i="7"/>
  <c r="KR45" i="7"/>
  <c r="KR46" i="7"/>
  <c r="KR47" i="7"/>
  <c r="KR48" i="7"/>
  <c r="KR50" i="7"/>
  <c r="KR49" i="7"/>
  <c r="KR51" i="7"/>
  <c r="KR52" i="7"/>
  <c r="KR53" i="7"/>
  <c r="KR54" i="7"/>
  <c r="KR55" i="7"/>
  <c r="KR56" i="7"/>
  <c r="KR57" i="7"/>
  <c r="KR59" i="7"/>
  <c r="KR58" i="7"/>
  <c r="KR60" i="7"/>
  <c r="KR61" i="7"/>
  <c r="KR63" i="7"/>
  <c r="KR62" i="7"/>
  <c r="KQ75" i="7"/>
  <c r="QY9" i="7" s="1"/>
  <c r="EZ7" i="4"/>
  <c r="MU113" i="7" s="1"/>
  <c r="DI64" i="7" l="1"/>
  <c r="HR192" i="7"/>
  <c r="HR193" i="7"/>
  <c r="HR194" i="7"/>
  <c r="HR195" i="7"/>
  <c r="HR196" i="7"/>
  <c r="HR197" i="7"/>
  <c r="HR198" i="7"/>
  <c r="HR199" i="7"/>
  <c r="HR200" i="7"/>
  <c r="HR201" i="7"/>
  <c r="PO195" i="7"/>
  <c r="ET195" i="7"/>
  <c r="DI195" i="7"/>
  <c r="DI194" i="7"/>
  <c r="ET194" i="7"/>
  <c r="PO194" i="7"/>
  <c r="DI193" i="7"/>
  <c r="PO193" i="7"/>
  <c r="ET193" i="7"/>
  <c r="JE192" i="7"/>
  <c r="JE193" i="7"/>
  <c r="JE194" i="7"/>
  <c r="JE195" i="7"/>
  <c r="JE196" i="7"/>
  <c r="JE197" i="7"/>
  <c r="JE198" i="7"/>
  <c r="JE199" i="7"/>
  <c r="JE200" i="7"/>
  <c r="JE201" i="7"/>
  <c r="ET192" i="7"/>
  <c r="PO192" i="7"/>
  <c r="DI192" i="7"/>
  <c r="GE192" i="7"/>
  <c r="GE193" i="7"/>
  <c r="GE194" i="7"/>
  <c r="GE195" i="7"/>
  <c r="GE196" i="7"/>
  <c r="GE197" i="7"/>
  <c r="GE198" i="7"/>
  <c r="GE199" i="7"/>
  <c r="GE200" i="7"/>
  <c r="GE201" i="7"/>
  <c r="MT192" i="7"/>
  <c r="MT193" i="7"/>
  <c r="MT194" i="7"/>
  <c r="MT195" i="7"/>
  <c r="MT196" i="7"/>
  <c r="MT197" i="7"/>
  <c r="MT198" i="7"/>
  <c r="MT199" i="7"/>
  <c r="MT200" i="7"/>
  <c r="MT201" i="7"/>
  <c r="PO196" i="7"/>
  <c r="DI196" i="7"/>
  <c r="ET196" i="7"/>
  <c r="GE156" i="7"/>
  <c r="GE157" i="7"/>
  <c r="GE158" i="7"/>
  <c r="GE159" i="7"/>
  <c r="GE160" i="7"/>
  <c r="GE161" i="7"/>
  <c r="GE162" i="7"/>
  <c r="GE163" i="7"/>
  <c r="GE164" i="7"/>
  <c r="GE165" i="7"/>
  <c r="ET158" i="7"/>
  <c r="PO158" i="7"/>
  <c r="DI158" i="7"/>
  <c r="DI156" i="7"/>
  <c r="ET156" i="7"/>
  <c r="PO156" i="7"/>
  <c r="PO157" i="7"/>
  <c r="DI157" i="7"/>
  <c r="ET157" i="7"/>
  <c r="HR156" i="7"/>
  <c r="HR157" i="7"/>
  <c r="HR158" i="7"/>
  <c r="HR159" i="7"/>
  <c r="HR160" i="7"/>
  <c r="HR161" i="7"/>
  <c r="HR162" i="7"/>
  <c r="HR163" i="7"/>
  <c r="HR164" i="7"/>
  <c r="HR165" i="7"/>
  <c r="MT156" i="7"/>
  <c r="MT157" i="7"/>
  <c r="MT158" i="7"/>
  <c r="MT159" i="7"/>
  <c r="MT160" i="7"/>
  <c r="MT161" i="7"/>
  <c r="MT162" i="7"/>
  <c r="MT163" i="7"/>
  <c r="MT164" i="7"/>
  <c r="MT165" i="7"/>
  <c r="PO160" i="7"/>
  <c r="ET160" i="7"/>
  <c r="DI160" i="7"/>
  <c r="JE156" i="7"/>
  <c r="JE157" i="7"/>
  <c r="JE158" i="7"/>
  <c r="JE159" i="7"/>
  <c r="JE160" i="7"/>
  <c r="JE161" i="7"/>
  <c r="JE162" i="7"/>
  <c r="JE163" i="7"/>
  <c r="JE164" i="7"/>
  <c r="JE165" i="7"/>
  <c r="ET159" i="7"/>
  <c r="PO159" i="7"/>
  <c r="DI159" i="7"/>
  <c r="ET64" i="7"/>
  <c r="JE64" i="7"/>
  <c r="JE65" i="7"/>
  <c r="JE66" i="7"/>
  <c r="JE67" i="7"/>
  <c r="JE68" i="7"/>
  <c r="JE69" i="7"/>
  <c r="JE70" i="7"/>
  <c r="JE71" i="7"/>
  <c r="JE72" i="7"/>
  <c r="JE73" i="7"/>
  <c r="DI68" i="7"/>
  <c r="PO68" i="7"/>
  <c r="ET68" i="7"/>
  <c r="DI67" i="7"/>
  <c r="PO67" i="7"/>
  <c r="ET67" i="7"/>
  <c r="DI66" i="7"/>
  <c r="PO66" i="7"/>
  <c r="ET66" i="7"/>
  <c r="MT64" i="7"/>
  <c r="EU64" i="7" s="1"/>
  <c r="MT65" i="7"/>
  <c r="MT66" i="7"/>
  <c r="MT67" i="7"/>
  <c r="MT68" i="7"/>
  <c r="MT69" i="7"/>
  <c r="MT70" i="7"/>
  <c r="MT71" i="7"/>
  <c r="MT72" i="7"/>
  <c r="MT73" i="7"/>
  <c r="PO65" i="7"/>
  <c r="DI65" i="7"/>
  <c r="ET65" i="7"/>
  <c r="GE64" i="7"/>
  <c r="GE65" i="7"/>
  <c r="GE66" i="7"/>
  <c r="GE67" i="7"/>
  <c r="GE68" i="7"/>
  <c r="GE69" i="7"/>
  <c r="GE70" i="7"/>
  <c r="GE71" i="7"/>
  <c r="GE72" i="7"/>
  <c r="GE73" i="7"/>
  <c r="GE115" i="7"/>
  <c r="GE123" i="7"/>
  <c r="GE131" i="7"/>
  <c r="GE116" i="7"/>
  <c r="GE128" i="7"/>
  <c r="GE133" i="7"/>
  <c r="GE126" i="7"/>
  <c r="GE127" i="7"/>
  <c r="GE118" i="7"/>
  <c r="GE119" i="7"/>
  <c r="GE120" i="7"/>
  <c r="GE140" i="7"/>
  <c r="GE145" i="7"/>
  <c r="GE153" i="7"/>
  <c r="GE139" i="7"/>
  <c r="GE122" i="7"/>
  <c r="GE129" i="7"/>
  <c r="GE134" i="7"/>
  <c r="GE146" i="7"/>
  <c r="GE124" i="7"/>
  <c r="GE136" i="7"/>
  <c r="GE143" i="7"/>
  <c r="GE132" i="7"/>
  <c r="GE135" i="7"/>
  <c r="GE141" i="7"/>
  <c r="GE147" i="7"/>
  <c r="GE149" i="7"/>
  <c r="GE117" i="7"/>
  <c r="GE170" i="7"/>
  <c r="GE125" i="7"/>
  <c r="GE155" i="7"/>
  <c r="GE169" i="7"/>
  <c r="GE114" i="7"/>
  <c r="GE144" i="7"/>
  <c r="GE121" i="7"/>
  <c r="GE138" i="7"/>
  <c r="GE182" i="7"/>
  <c r="GE190" i="7"/>
  <c r="GE137" i="7"/>
  <c r="GE148" i="7"/>
  <c r="GE151" i="7"/>
  <c r="GE168" i="7"/>
  <c r="GE154" i="7"/>
  <c r="GE178" i="7"/>
  <c r="GE183" i="7"/>
  <c r="GE167" i="7"/>
  <c r="GE171" i="7"/>
  <c r="GE180" i="7"/>
  <c r="GE185" i="7"/>
  <c r="GE172" i="7"/>
  <c r="GE175" i="7"/>
  <c r="GE187" i="7"/>
  <c r="GE177" i="7"/>
  <c r="GE150" i="7"/>
  <c r="GE173" i="7"/>
  <c r="GE179" i="7"/>
  <c r="GE184" i="7"/>
  <c r="GE181" i="7"/>
  <c r="GE188" i="7"/>
  <c r="GE142" i="7"/>
  <c r="GE152" i="7"/>
  <c r="GE174" i="7"/>
  <c r="GE186" i="7"/>
  <c r="GE176" i="7"/>
  <c r="GE189" i="7"/>
  <c r="GE191" i="7"/>
  <c r="JE117" i="7"/>
  <c r="JE121" i="7"/>
  <c r="JE125" i="7"/>
  <c r="JE129" i="7"/>
  <c r="JE133" i="7"/>
  <c r="JE116" i="7"/>
  <c r="JE120" i="7"/>
  <c r="JE124" i="7"/>
  <c r="JE128" i="7"/>
  <c r="JE132" i="7"/>
  <c r="JE115" i="7"/>
  <c r="JE123" i="7"/>
  <c r="JE131" i="7"/>
  <c r="JE137" i="7"/>
  <c r="JE141" i="7"/>
  <c r="JE114" i="7"/>
  <c r="JE122" i="7"/>
  <c r="JE135" i="7"/>
  <c r="JE119" i="7"/>
  <c r="JE127" i="7"/>
  <c r="JE139" i="7"/>
  <c r="JE143" i="7"/>
  <c r="JE147" i="7"/>
  <c r="JE151" i="7"/>
  <c r="JE155" i="7"/>
  <c r="JE134" i="7"/>
  <c r="JE136" i="7"/>
  <c r="JE144" i="7"/>
  <c r="JE146" i="7"/>
  <c r="JE150" i="7"/>
  <c r="JE154" i="7"/>
  <c r="JE118" i="7"/>
  <c r="JE145" i="7"/>
  <c r="JE152" i="7"/>
  <c r="JE142" i="7"/>
  <c r="JE171" i="7"/>
  <c r="JE140" i="7"/>
  <c r="JE168" i="7"/>
  <c r="JE175" i="7"/>
  <c r="JE149" i="7"/>
  <c r="JE172" i="7"/>
  <c r="JE148" i="7"/>
  <c r="JE177" i="7"/>
  <c r="JE170" i="7"/>
  <c r="JE174" i="7"/>
  <c r="JE185" i="7"/>
  <c r="JE126" i="7"/>
  <c r="JE183" i="7"/>
  <c r="JE153" i="7"/>
  <c r="JE178" i="7"/>
  <c r="JE138" i="7"/>
  <c r="JE176" i="7"/>
  <c r="JE181" i="7"/>
  <c r="JE184" i="7"/>
  <c r="JE186" i="7"/>
  <c r="JE189" i="7"/>
  <c r="JE167" i="7"/>
  <c r="JE169" i="7"/>
  <c r="JE180" i="7"/>
  <c r="JE182" i="7"/>
  <c r="JE190" i="7"/>
  <c r="JE173" i="7"/>
  <c r="JE179" i="7"/>
  <c r="JE191" i="7"/>
  <c r="JE187" i="7"/>
  <c r="JE188" i="7"/>
  <c r="HR191" i="7"/>
  <c r="HR183" i="7"/>
  <c r="HR187" i="7"/>
  <c r="HR188" i="7"/>
  <c r="HR182" i="7"/>
  <c r="HR189" i="7"/>
  <c r="HR181" i="7"/>
  <c r="HR185" i="7"/>
  <c r="HR175" i="7"/>
  <c r="HR167" i="7"/>
  <c r="HR174" i="7"/>
  <c r="HR168" i="7"/>
  <c r="HR184" i="7"/>
  <c r="HR177" i="7"/>
  <c r="HR186" i="7"/>
  <c r="HR178" i="7"/>
  <c r="HR176" i="7"/>
  <c r="HR170" i="7"/>
  <c r="HR190" i="7"/>
  <c r="HR179" i="7"/>
  <c r="HR172" i="7"/>
  <c r="HR180" i="7"/>
  <c r="HR171" i="7"/>
  <c r="HR169" i="7"/>
  <c r="HR173" i="7"/>
  <c r="HR126" i="7"/>
  <c r="HR118" i="7"/>
  <c r="HR127" i="7"/>
  <c r="HR119" i="7"/>
  <c r="HR124" i="7"/>
  <c r="HR115" i="7"/>
  <c r="HR117" i="7"/>
  <c r="HR129" i="7"/>
  <c r="HR125" i="7"/>
  <c r="HR121" i="7"/>
  <c r="HR122" i="7"/>
  <c r="HR114" i="7"/>
  <c r="HR116" i="7"/>
  <c r="HR123" i="7"/>
  <c r="HR128" i="7"/>
  <c r="HR120" i="7"/>
  <c r="HR134" i="7"/>
  <c r="HR138" i="7"/>
  <c r="HR142" i="7"/>
  <c r="HR133" i="7"/>
  <c r="HR143" i="7"/>
  <c r="HR146" i="7"/>
  <c r="HR132" i="7"/>
  <c r="HR135" i="7"/>
  <c r="HR145" i="7"/>
  <c r="HR152" i="7"/>
  <c r="HR154" i="7"/>
  <c r="HR141" i="7"/>
  <c r="HR148" i="7"/>
  <c r="HR137" i="7"/>
  <c r="HR140" i="7"/>
  <c r="HR144" i="7"/>
  <c r="HR147" i="7"/>
  <c r="HR149" i="7"/>
  <c r="HR150" i="7"/>
  <c r="HR131" i="7"/>
  <c r="HR139" i="7"/>
  <c r="HR153" i="7"/>
  <c r="HR136" i="7"/>
  <c r="HR151" i="7"/>
  <c r="HR155" i="7"/>
  <c r="MT182" i="7"/>
  <c r="MT174" i="7"/>
  <c r="MT177" i="7"/>
  <c r="MT183" i="7"/>
  <c r="MT175" i="7"/>
  <c r="MT171" i="7"/>
  <c r="MT168" i="7"/>
  <c r="MT186" i="7"/>
  <c r="MT176" i="7"/>
  <c r="MT178" i="7"/>
  <c r="MT185" i="7"/>
  <c r="MT189" i="7"/>
  <c r="MT190" i="7"/>
  <c r="MT184" i="7"/>
  <c r="MT172" i="7"/>
  <c r="MT173" i="7"/>
  <c r="MT180" i="7"/>
  <c r="MT188" i="7"/>
  <c r="MT187" i="7"/>
  <c r="MT181" i="7"/>
  <c r="MT131" i="7"/>
  <c r="MT169" i="7"/>
  <c r="MT167" i="7"/>
  <c r="MT170" i="7"/>
  <c r="MT179" i="7"/>
  <c r="MT191" i="7"/>
  <c r="DI191" i="7"/>
  <c r="ET191" i="7"/>
  <c r="PO191" i="7"/>
  <c r="DI185" i="7"/>
  <c r="ET185" i="7"/>
  <c r="PO185" i="7"/>
  <c r="DI190" i="7"/>
  <c r="ET190" i="7"/>
  <c r="PO190" i="7"/>
  <c r="ET189" i="7"/>
  <c r="PO189" i="7"/>
  <c r="DI189" i="7"/>
  <c r="DI188" i="7"/>
  <c r="ET188" i="7"/>
  <c r="PO188" i="7"/>
  <c r="DI187" i="7"/>
  <c r="ET187" i="7"/>
  <c r="PO187" i="7"/>
  <c r="PO183" i="7"/>
  <c r="DI183" i="7"/>
  <c r="ET183" i="7"/>
  <c r="ET184" i="7"/>
  <c r="DI184" i="7"/>
  <c r="PO184" i="7"/>
  <c r="ET186" i="7"/>
  <c r="PO186" i="7"/>
  <c r="DI186" i="7"/>
  <c r="ET153" i="7"/>
  <c r="PO153" i="7"/>
  <c r="DI153" i="7"/>
  <c r="DI151" i="7"/>
  <c r="PO151" i="7"/>
  <c r="ET151" i="7"/>
  <c r="DI150" i="7"/>
  <c r="ET150" i="7"/>
  <c r="PO150" i="7"/>
  <c r="MT119" i="7"/>
  <c r="MT118" i="7"/>
  <c r="MT122" i="7"/>
  <c r="MT116" i="7"/>
  <c r="MT117" i="7"/>
  <c r="MT114" i="7"/>
  <c r="MT121" i="7"/>
  <c r="MT115" i="7"/>
  <c r="MT123" i="7"/>
  <c r="MT120" i="7"/>
  <c r="MT124" i="7"/>
  <c r="MT125" i="7"/>
  <c r="MT126" i="7"/>
  <c r="MT127" i="7"/>
  <c r="MT128" i="7"/>
  <c r="MT129" i="7"/>
  <c r="MT132" i="7"/>
  <c r="MT133" i="7"/>
  <c r="MT134" i="7"/>
  <c r="MT135" i="7"/>
  <c r="MT136" i="7"/>
  <c r="MT137" i="7"/>
  <c r="MT138" i="7"/>
  <c r="MT139" i="7"/>
  <c r="MT140" i="7"/>
  <c r="MT141" i="7"/>
  <c r="MT142" i="7"/>
  <c r="MT143" i="7"/>
  <c r="MT144" i="7"/>
  <c r="MT145" i="7"/>
  <c r="MT146" i="7"/>
  <c r="MT147" i="7"/>
  <c r="MT148" i="7"/>
  <c r="MT149" i="7"/>
  <c r="MT150" i="7"/>
  <c r="MT151" i="7"/>
  <c r="MT152" i="7"/>
  <c r="MT153" i="7"/>
  <c r="MT154" i="7"/>
  <c r="MT155" i="7"/>
  <c r="ES203" i="7"/>
  <c r="QY96" i="7" s="1"/>
  <c r="HS110" i="7"/>
  <c r="GF109" i="7"/>
  <c r="JF109" i="7"/>
  <c r="HS109" i="7"/>
  <c r="GF110" i="7"/>
  <c r="JF110" i="7"/>
  <c r="ET152" i="7"/>
  <c r="PO152" i="7"/>
  <c r="DI152" i="7"/>
  <c r="MS203" i="7"/>
  <c r="QZ97" i="7" s="1"/>
  <c r="DI149" i="7"/>
  <c r="PO149" i="7"/>
  <c r="ET149" i="7"/>
  <c r="DI148" i="7"/>
  <c r="ET148" i="7"/>
  <c r="PO148" i="7"/>
  <c r="DH203" i="7"/>
  <c r="QY95" i="7" s="1"/>
  <c r="PO155" i="7"/>
  <c r="ET155" i="7"/>
  <c r="DI155" i="7"/>
  <c r="PO147" i="7"/>
  <c r="ET147" i="7"/>
  <c r="DI147" i="7"/>
  <c r="PN203" i="7"/>
  <c r="QY101" i="7" s="1"/>
  <c r="ET154" i="7"/>
  <c r="DI154" i="7"/>
  <c r="PO154" i="7"/>
  <c r="JD203" i="7"/>
  <c r="QW103" i="7" s="1"/>
  <c r="GD203" i="7"/>
  <c r="QW102" i="7" s="1"/>
  <c r="PO57" i="7"/>
  <c r="ET57" i="7"/>
  <c r="PO56" i="7"/>
  <c r="ET56" i="7"/>
  <c r="PO55" i="7"/>
  <c r="ET55" i="7"/>
  <c r="PO59" i="7"/>
  <c r="ET59" i="7"/>
  <c r="PO60" i="7"/>
  <c r="ET60" i="7"/>
  <c r="PO62" i="7"/>
  <c r="ET62" i="7"/>
  <c r="PO61" i="7"/>
  <c r="ET61" i="7"/>
  <c r="PO63" i="7"/>
  <c r="ET63" i="7"/>
  <c r="PO58" i="7"/>
  <c r="ET58" i="7"/>
  <c r="JF19" i="7"/>
  <c r="JF18" i="7"/>
  <c r="JE55" i="7"/>
  <c r="JE59" i="7"/>
  <c r="JE43" i="7"/>
  <c r="JE48" i="7"/>
  <c r="JE57" i="7"/>
  <c r="JE39" i="7"/>
  <c r="JE30" i="7"/>
  <c r="JE50" i="7"/>
  <c r="JE60" i="7"/>
  <c r="JE23" i="7"/>
  <c r="JE53" i="7"/>
  <c r="JE36" i="7"/>
  <c r="JE24" i="7"/>
  <c r="JE49" i="7"/>
  <c r="JE42" i="7"/>
  <c r="JE61" i="7"/>
  <c r="JE41" i="7"/>
  <c r="JE56" i="7"/>
  <c r="JE44" i="7"/>
  <c r="JE28" i="7"/>
  <c r="JE54" i="7"/>
  <c r="JE26" i="7"/>
  <c r="JE25" i="7"/>
  <c r="JE33" i="7"/>
  <c r="JE51" i="7"/>
  <c r="JE31" i="7"/>
  <c r="JE29" i="7"/>
  <c r="JE27" i="7"/>
  <c r="JE62" i="7"/>
  <c r="JE46" i="7"/>
  <c r="JE34" i="7"/>
  <c r="JE47" i="7"/>
  <c r="JE40" i="7"/>
  <c r="JE35" i="7"/>
  <c r="JE45" i="7"/>
  <c r="JE52" i="7"/>
  <c r="JE37" i="7"/>
  <c r="JE32" i="7"/>
  <c r="JE63" i="7"/>
  <c r="JE58" i="7"/>
  <c r="JE38" i="7"/>
  <c r="GE24" i="7"/>
  <c r="GE26" i="7"/>
  <c r="GE28" i="7"/>
  <c r="GE30" i="7"/>
  <c r="GE32" i="7"/>
  <c r="GE23" i="7"/>
  <c r="GE27" i="7"/>
  <c r="GE31" i="7"/>
  <c r="GE34" i="7"/>
  <c r="GE36" i="7"/>
  <c r="GE29" i="7"/>
  <c r="GE39" i="7"/>
  <c r="GE41" i="7"/>
  <c r="GE43" i="7"/>
  <c r="GE45" i="7"/>
  <c r="GE47" i="7"/>
  <c r="GE49" i="7"/>
  <c r="GE51" i="7"/>
  <c r="GE33" i="7"/>
  <c r="GE37" i="7"/>
  <c r="GE40" i="7"/>
  <c r="GE44" i="7"/>
  <c r="GE48" i="7"/>
  <c r="GE52" i="7"/>
  <c r="GE53" i="7"/>
  <c r="GE55" i="7"/>
  <c r="GE57" i="7"/>
  <c r="GE59" i="7"/>
  <c r="GE61" i="7"/>
  <c r="GE25" i="7"/>
  <c r="GE38" i="7"/>
  <c r="GE46" i="7"/>
  <c r="GE54" i="7"/>
  <c r="GE58" i="7"/>
  <c r="GE62" i="7"/>
  <c r="GE42" i="7"/>
  <c r="GE56" i="7"/>
  <c r="GE35" i="7"/>
  <c r="GE50" i="7"/>
  <c r="GE60" i="7"/>
  <c r="GE63" i="7"/>
  <c r="GF18" i="7"/>
  <c r="GF19" i="7"/>
  <c r="PN75" i="7"/>
  <c r="QY10" i="7" s="1"/>
  <c r="PO40" i="7"/>
  <c r="ET40" i="7"/>
  <c r="PO41" i="7"/>
  <c r="ET41" i="7"/>
  <c r="PO39" i="7"/>
  <c r="ET39" i="7"/>
  <c r="PO51" i="7"/>
  <c r="ET51" i="7"/>
  <c r="PO43" i="7"/>
  <c r="ET43" i="7"/>
  <c r="PO44" i="7"/>
  <c r="ET44" i="7"/>
  <c r="PO50" i="7"/>
  <c r="ET50" i="7"/>
  <c r="PO48" i="7"/>
  <c r="ET48" i="7"/>
  <c r="PO38" i="7"/>
  <c r="ET38" i="7"/>
  <c r="PO42" i="7"/>
  <c r="ET42" i="7"/>
  <c r="PO47" i="7"/>
  <c r="ET47" i="7"/>
  <c r="PO49" i="7"/>
  <c r="ET49" i="7"/>
  <c r="PO46" i="7"/>
  <c r="ET46" i="7"/>
  <c r="PO45" i="7"/>
  <c r="ET45" i="7"/>
  <c r="MT50" i="7"/>
  <c r="MT54" i="7"/>
  <c r="PP54" i="7" s="1"/>
  <c r="MT39" i="7"/>
  <c r="MT47" i="7"/>
  <c r="MT42" i="7"/>
  <c r="MT31" i="7"/>
  <c r="MT55" i="7"/>
  <c r="PP55" i="7" s="1"/>
  <c r="MT46" i="7"/>
  <c r="MT25" i="7"/>
  <c r="MT37" i="7"/>
  <c r="MT23" i="7"/>
  <c r="MT35" i="7"/>
  <c r="MT30" i="7"/>
  <c r="MT29" i="7"/>
  <c r="MT32" i="7"/>
  <c r="MT36" i="7"/>
  <c r="MT34" i="7"/>
  <c r="MT51" i="7"/>
  <c r="MT38" i="7"/>
  <c r="MT43" i="7"/>
  <c r="MT53" i="7"/>
  <c r="PP53" i="7" s="1"/>
  <c r="MT48" i="7"/>
  <c r="MT33" i="7"/>
  <c r="MT45" i="7"/>
  <c r="MT26" i="7"/>
  <c r="MT24" i="7"/>
  <c r="MT52" i="7"/>
  <c r="MT41" i="7"/>
  <c r="MT27" i="7"/>
  <c r="MT40" i="7"/>
  <c r="MT49" i="7"/>
  <c r="MT28" i="7"/>
  <c r="MT44" i="7"/>
  <c r="MT60" i="7"/>
  <c r="DJ60" i="7" s="1"/>
  <c r="MT56" i="7"/>
  <c r="DJ56" i="7" s="1"/>
  <c r="MT58" i="7"/>
  <c r="DJ58" i="7" s="1"/>
  <c r="MT62" i="7"/>
  <c r="DJ62" i="7" s="1"/>
  <c r="MT59" i="7"/>
  <c r="DJ59" i="7" s="1"/>
  <c r="MT61" i="7"/>
  <c r="DJ61" i="7" s="1"/>
  <c r="MT63" i="7"/>
  <c r="DJ63" i="7" s="1"/>
  <c r="MT57" i="7"/>
  <c r="DJ57" i="7" s="1"/>
  <c r="DE75" i="7"/>
  <c r="QV4" i="7" s="1"/>
  <c r="MS75" i="7"/>
  <c r="QZ6" i="7" s="1"/>
  <c r="KS23" i="7"/>
  <c r="KS24" i="7"/>
  <c r="KS25" i="7"/>
  <c r="KS26" i="7"/>
  <c r="KS27" i="7"/>
  <c r="KS28" i="7"/>
  <c r="KS29" i="7"/>
  <c r="KS30" i="7"/>
  <c r="KS31" i="7"/>
  <c r="KS32" i="7"/>
  <c r="KS33" i="7"/>
  <c r="KS34" i="7"/>
  <c r="KS35" i="7"/>
  <c r="KS36" i="7"/>
  <c r="KS37" i="7"/>
  <c r="KS38" i="7"/>
  <c r="KS39" i="7"/>
  <c r="KS40" i="7"/>
  <c r="KS41" i="7"/>
  <c r="KS42" i="7"/>
  <c r="KS43" i="7"/>
  <c r="KS44" i="7"/>
  <c r="KS45" i="7"/>
  <c r="KS46" i="7"/>
  <c r="KS47" i="7"/>
  <c r="KS48" i="7"/>
  <c r="KS50" i="7"/>
  <c r="KS49" i="7"/>
  <c r="KS51" i="7"/>
  <c r="KS52" i="7"/>
  <c r="KS53" i="7"/>
  <c r="KS55" i="7"/>
  <c r="KS54" i="7"/>
  <c r="KS56" i="7"/>
  <c r="KS57" i="7"/>
  <c r="KS58" i="7"/>
  <c r="KS59" i="7"/>
  <c r="KS60" i="7"/>
  <c r="KS61" i="7"/>
  <c r="KS62" i="7"/>
  <c r="KS63" i="7"/>
  <c r="MU22" i="7"/>
  <c r="KR75" i="7"/>
  <c r="QZ9" i="7" s="1"/>
  <c r="FA7" i="4"/>
  <c r="MV113" i="7" s="1"/>
  <c r="DJ64" i="7" l="1"/>
  <c r="PP64" i="7"/>
  <c r="PP196" i="7"/>
  <c r="EU196" i="7"/>
  <c r="DJ196" i="7"/>
  <c r="HS192" i="7"/>
  <c r="HS193" i="7"/>
  <c r="HS194" i="7"/>
  <c r="HS195" i="7"/>
  <c r="HS196" i="7"/>
  <c r="HS197" i="7"/>
  <c r="HS198" i="7"/>
  <c r="HS199" i="7"/>
  <c r="HS200" i="7"/>
  <c r="HS201" i="7"/>
  <c r="PP195" i="7"/>
  <c r="EU195" i="7"/>
  <c r="DJ195" i="7"/>
  <c r="DJ194" i="7"/>
  <c r="PP194" i="7"/>
  <c r="EU194" i="7"/>
  <c r="DJ193" i="7"/>
  <c r="PP193" i="7"/>
  <c r="EU193" i="7"/>
  <c r="JF192" i="7"/>
  <c r="JF193" i="7"/>
  <c r="JF194" i="7"/>
  <c r="JF195" i="7"/>
  <c r="JF196" i="7"/>
  <c r="JF197" i="7"/>
  <c r="JF198" i="7"/>
  <c r="JF199" i="7"/>
  <c r="JF200" i="7"/>
  <c r="JF201" i="7"/>
  <c r="DJ192" i="7"/>
  <c r="EU192" i="7"/>
  <c r="PP192" i="7"/>
  <c r="MU192" i="7"/>
  <c r="MU193" i="7"/>
  <c r="MU194" i="7"/>
  <c r="MU195" i="7"/>
  <c r="MU196" i="7"/>
  <c r="MU197" i="7"/>
  <c r="MU198" i="7"/>
  <c r="MU199" i="7"/>
  <c r="MU200" i="7"/>
  <c r="MU201" i="7"/>
  <c r="GF192" i="7"/>
  <c r="GF193" i="7"/>
  <c r="GF194" i="7"/>
  <c r="GF195" i="7"/>
  <c r="GF196" i="7"/>
  <c r="GF197" i="7"/>
  <c r="GF198" i="7"/>
  <c r="GF199" i="7"/>
  <c r="GF200" i="7"/>
  <c r="GF201" i="7"/>
  <c r="DJ197" i="7"/>
  <c r="EU197" i="7"/>
  <c r="PP197" i="7"/>
  <c r="EU158" i="7"/>
  <c r="DJ158" i="7"/>
  <c r="PP158" i="7"/>
  <c r="DJ157" i="7"/>
  <c r="EU157" i="7"/>
  <c r="PP157" i="7"/>
  <c r="MU156" i="7"/>
  <c r="MU157" i="7"/>
  <c r="MU158" i="7"/>
  <c r="MU159" i="7"/>
  <c r="MU160" i="7"/>
  <c r="MU161" i="7"/>
  <c r="MU162" i="7"/>
  <c r="MU163" i="7"/>
  <c r="MU164" i="7"/>
  <c r="MU165" i="7"/>
  <c r="PP156" i="7"/>
  <c r="EU156" i="7"/>
  <c r="DJ156" i="7"/>
  <c r="JF156" i="7"/>
  <c r="JF157" i="7"/>
  <c r="JF158" i="7"/>
  <c r="JF159" i="7"/>
  <c r="JF160" i="7"/>
  <c r="JF161" i="7"/>
  <c r="JF162" i="7"/>
  <c r="JF163" i="7"/>
  <c r="JF164" i="7"/>
  <c r="JF165" i="7"/>
  <c r="GF156" i="7"/>
  <c r="GF157" i="7"/>
  <c r="GF158" i="7"/>
  <c r="GF159" i="7"/>
  <c r="GF160" i="7"/>
  <c r="GF161" i="7"/>
  <c r="GF162" i="7"/>
  <c r="GF163" i="7"/>
  <c r="GF164" i="7"/>
  <c r="GF165" i="7"/>
  <c r="HS156" i="7"/>
  <c r="HS157" i="7"/>
  <c r="HS158" i="7"/>
  <c r="HS159" i="7"/>
  <c r="HS160" i="7"/>
  <c r="HS161" i="7"/>
  <c r="HS162" i="7"/>
  <c r="HS163" i="7"/>
  <c r="HS164" i="7"/>
  <c r="HS165" i="7"/>
  <c r="PP161" i="7"/>
  <c r="EU161" i="7"/>
  <c r="DJ161" i="7"/>
  <c r="DJ160" i="7"/>
  <c r="EU160" i="7"/>
  <c r="PP160" i="7"/>
  <c r="DJ159" i="7"/>
  <c r="PP159" i="7"/>
  <c r="EU159" i="7"/>
  <c r="JF64" i="7"/>
  <c r="JF65" i="7"/>
  <c r="JF66" i="7"/>
  <c r="JF67" i="7"/>
  <c r="JF68" i="7"/>
  <c r="JF69" i="7"/>
  <c r="JF70" i="7"/>
  <c r="JF71" i="7"/>
  <c r="JF72" i="7"/>
  <c r="JF73" i="7"/>
  <c r="EU65" i="7"/>
  <c r="PP65" i="7"/>
  <c r="DJ65" i="7"/>
  <c r="MU64" i="7"/>
  <c r="EV64" i="7" s="1"/>
  <c r="MU65" i="7"/>
  <c r="MU66" i="7"/>
  <c r="MU67" i="7"/>
  <c r="MU68" i="7"/>
  <c r="MU69" i="7"/>
  <c r="MU70" i="7"/>
  <c r="MU71" i="7"/>
  <c r="MU72" i="7"/>
  <c r="MU73" i="7"/>
  <c r="GF65" i="7"/>
  <c r="GF66" i="7"/>
  <c r="GF67" i="7"/>
  <c r="GF68" i="7"/>
  <c r="GF69" i="7"/>
  <c r="GF70" i="7"/>
  <c r="GF71" i="7"/>
  <c r="GF72" i="7"/>
  <c r="GF73" i="7"/>
  <c r="EU69" i="7"/>
  <c r="PP69" i="7"/>
  <c r="DJ69" i="7"/>
  <c r="PP68" i="7"/>
  <c r="DJ68" i="7"/>
  <c r="EU68" i="7"/>
  <c r="DJ67" i="7"/>
  <c r="EU67" i="7"/>
  <c r="PP67" i="7"/>
  <c r="EU66" i="7"/>
  <c r="PP66" i="7"/>
  <c r="DJ66" i="7"/>
  <c r="GF64" i="7"/>
  <c r="GF114" i="7"/>
  <c r="GF116" i="7"/>
  <c r="GF124" i="7"/>
  <c r="GF132" i="7"/>
  <c r="GF117" i="7"/>
  <c r="GF120" i="7"/>
  <c r="GF125" i="7"/>
  <c r="GF128" i="7"/>
  <c r="GF129" i="7"/>
  <c r="GF121" i="7"/>
  <c r="GF122" i="7"/>
  <c r="GF141" i="7"/>
  <c r="GF146" i="7"/>
  <c r="GF154" i="7"/>
  <c r="GF115" i="7"/>
  <c r="GF119" i="7"/>
  <c r="GF126" i="7"/>
  <c r="GF140" i="7"/>
  <c r="GF142" i="7"/>
  <c r="GF147" i="7"/>
  <c r="GF151" i="7"/>
  <c r="GF137" i="7"/>
  <c r="GF150" i="7"/>
  <c r="GF152" i="7"/>
  <c r="GF136" i="7"/>
  <c r="GF143" i="7"/>
  <c r="GF145" i="7"/>
  <c r="GF127" i="7"/>
  <c r="GF135" i="7"/>
  <c r="GF155" i="7"/>
  <c r="GF118" i="7"/>
  <c r="GF123" i="7"/>
  <c r="GF144" i="7"/>
  <c r="GF171" i="7"/>
  <c r="GF131" i="7"/>
  <c r="GF168" i="7"/>
  <c r="GF173" i="7"/>
  <c r="GF175" i="7"/>
  <c r="GF183" i="7"/>
  <c r="GF191" i="7"/>
  <c r="GF139" i="7"/>
  <c r="GF148" i="7"/>
  <c r="GF188" i="7"/>
  <c r="GF170" i="7"/>
  <c r="GF180" i="7"/>
  <c r="GF185" i="7"/>
  <c r="GF153" i="7"/>
  <c r="GF169" i="7"/>
  <c r="GF172" i="7"/>
  <c r="GF182" i="7"/>
  <c r="GF187" i="7"/>
  <c r="GF177" i="7"/>
  <c r="GF184" i="7"/>
  <c r="GF178" i="7"/>
  <c r="GF190" i="7"/>
  <c r="GF133" i="7"/>
  <c r="GF181" i="7"/>
  <c r="GF149" i="7"/>
  <c r="GF167" i="7"/>
  <c r="GF174" i="7"/>
  <c r="GF134" i="7"/>
  <c r="GF179" i="7"/>
  <c r="GF138" i="7"/>
  <c r="GF186" i="7"/>
  <c r="GF176" i="7"/>
  <c r="GF189" i="7"/>
  <c r="JF117" i="7"/>
  <c r="JF121" i="7"/>
  <c r="JF125" i="7"/>
  <c r="JF129" i="7"/>
  <c r="JF115" i="7"/>
  <c r="JF119" i="7"/>
  <c r="JF123" i="7"/>
  <c r="JF127" i="7"/>
  <c r="JF131" i="7"/>
  <c r="JF135" i="7"/>
  <c r="JF116" i="7"/>
  <c r="JF124" i="7"/>
  <c r="JF132" i="7"/>
  <c r="JF138" i="7"/>
  <c r="JF142" i="7"/>
  <c r="JF146" i="7"/>
  <c r="JF137" i="7"/>
  <c r="JF141" i="7"/>
  <c r="JF145" i="7"/>
  <c r="JF133" i="7"/>
  <c r="JF122" i="7"/>
  <c r="JF153" i="7"/>
  <c r="JF120" i="7"/>
  <c r="JF134" i="7"/>
  <c r="JF136" i="7"/>
  <c r="JF144" i="7"/>
  <c r="JF150" i="7"/>
  <c r="JF143" i="7"/>
  <c r="JF147" i="7"/>
  <c r="JF154" i="7"/>
  <c r="JF128" i="7"/>
  <c r="JF140" i="7"/>
  <c r="JF148" i="7"/>
  <c r="JF170" i="7"/>
  <c r="JF174" i="7"/>
  <c r="JF118" i="7"/>
  <c r="JF167" i="7"/>
  <c r="JF114" i="7"/>
  <c r="JF155" i="7"/>
  <c r="JF171" i="7"/>
  <c r="JF139" i="7"/>
  <c r="JF152" i="7"/>
  <c r="JF168" i="7"/>
  <c r="JF173" i="7"/>
  <c r="JF178" i="7"/>
  <c r="JF182" i="7"/>
  <c r="JF186" i="7"/>
  <c r="JF190" i="7"/>
  <c r="JF149" i="7"/>
  <c r="JF176" i="7"/>
  <c r="JF181" i="7"/>
  <c r="JF188" i="7"/>
  <c r="JF179" i="7"/>
  <c r="JF177" i="7"/>
  <c r="JF185" i="7"/>
  <c r="JF187" i="7"/>
  <c r="JF183" i="7"/>
  <c r="JF151" i="7"/>
  <c r="JF175" i="7"/>
  <c r="JF184" i="7"/>
  <c r="JF189" i="7"/>
  <c r="JF126" i="7"/>
  <c r="JF169" i="7"/>
  <c r="JF172" i="7"/>
  <c r="JF180" i="7"/>
  <c r="JF191" i="7"/>
  <c r="HS188" i="7"/>
  <c r="HS182" i="7"/>
  <c r="HS179" i="7"/>
  <c r="HS190" i="7"/>
  <c r="HS184" i="7"/>
  <c r="HS178" i="7"/>
  <c r="HS191" i="7"/>
  <c r="HS180" i="7"/>
  <c r="HS172" i="7"/>
  <c r="HS183" i="7"/>
  <c r="HS181" i="7"/>
  <c r="HS177" i="7"/>
  <c r="HS169" i="7"/>
  <c r="HS185" i="7"/>
  <c r="HS175" i="7"/>
  <c r="HS187" i="7"/>
  <c r="HS171" i="7"/>
  <c r="HS173" i="7"/>
  <c r="HS167" i="7"/>
  <c r="HS174" i="7"/>
  <c r="HS170" i="7"/>
  <c r="HS176" i="7"/>
  <c r="HS168" i="7"/>
  <c r="HS189" i="7"/>
  <c r="HS186" i="7"/>
  <c r="HS123" i="7"/>
  <c r="HS128" i="7"/>
  <c r="HS124" i="7"/>
  <c r="HS116" i="7"/>
  <c r="HS129" i="7"/>
  <c r="HS125" i="7"/>
  <c r="HS121" i="7"/>
  <c r="HS117" i="7"/>
  <c r="HS119" i="7"/>
  <c r="HS127" i="7"/>
  <c r="HS122" i="7"/>
  <c r="HS114" i="7"/>
  <c r="HS126" i="7"/>
  <c r="HS118" i="7"/>
  <c r="HS115" i="7"/>
  <c r="HS120" i="7"/>
  <c r="HS134" i="7"/>
  <c r="HS138" i="7"/>
  <c r="HS133" i="7"/>
  <c r="HS137" i="7"/>
  <c r="HS132" i="7"/>
  <c r="HS136" i="7"/>
  <c r="HS140" i="7"/>
  <c r="HS144" i="7"/>
  <c r="HS148" i="7"/>
  <c r="HS152" i="7"/>
  <c r="HS149" i="7"/>
  <c r="HS131" i="7"/>
  <c r="HS146" i="7"/>
  <c r="HS154" i="7"/>
  <c r="HS141" i="7"/>
  <c r="HS142" i="7"/>
  <c r="HS135" i="7"/>
  <c r="HS151" i="7"/>
  <c r="HS153" i="7"/>
  <c r="HS143" i="7"/>
  <c r="HS150" i="7"/>
  <c r="HS147" i="7"/>
  <c r="HS155" i="7"/>
  <c r="HS145" i="7"/>
  <c r="HS139" i="7"/>
  <c r="PP184" i="7"/>
  <c r="DJ184" i="7"/>
  <c r="EU184" i="7"/>
  <c r="DJ191" i="7"/>
  <c r="EU191" i="7"/>
  <c r="PP191" i="7"/>
  <c r="PP186" i="7"/>
  <c r="DJ186" i="7"/>
  <c r="EU186" i="7"/>
  <c r="DJ187" i="7"/>
  <c r="PP187" i="7"/>
  <c r="EU187" i="7"/>
  <c r="EU190" i="7"/>
  <c r="DJ190" i="7"/>
  <c r="PP190" i="7"/>
  <c r="EU188" i="7"/>
  <c r="PP188" i="7"/>
  <c r="DJ188" i="7"/>
  <c r="PP189" i="7"/>
  <c r="DJ189" i="7"/>
  <c r="EU189" i="7"/>
  <c r="MU186" i="7"/>
  <c r="MU167" i="7"/>
  <c r="MU191" i="7"/>
  <c r="MU175" i="7"/>
  <c r="MU189" i="7"/>
  <c r="MU182" i="7"/>
  <c r="MU168" i="7"/>
  <c r="MU170" i="7"/>
  <c r="MU188" i="7"/>
  <c r="MU183" i="7"/>
  <c r="MU190" i="7"/>
  <c r="MU171" i="7"/>
  <c r="MU187" i="7"/>
  <c r="MU177" i="7"/>
  <c r="MU172" i="7"/>
  <c r="MU178" i="7"/>
  <c r="MU185" i="7"/>
  <c r="MU179" i="7"/>
  <c r="MU180" i="7"/>
  <c r="MU181" i="7"/>
  <c r="MU176" i="7"/>
  <c r="MU174" i="7"/>
  <c r="MU184" i="7"/>
  <c r="MU131" i="7"/>
  <c r="MU169" i="7"/>
  <c r="MU173" i="7"/>
  <c r="DJ185" i="7"/>
  <c r="EU185" i="7"/>
  <c r="PP185" i="7"/>
  <c r="DI203" i="7"/>
  <c r="QZ95" i="7" s="1"/>
  <c r="EU152" i="7"/>
  <c r="PP152" i="7"/>
  <c r="DJ152" i="7"/>
  <c r="EU150" i="7"/>
  <c r="PP150" i="7"/>
  <c r="DJ150" i="7"/>
  <c r="MT203" i="7"/>
  <c r="RA97" i="7" s="1"/>
  <c r="DJ149" i="7"/>
  <c r="PP149" i="7"/>
  <c r="EU149" i="7"/>
  <c r="PP151" i="7"/>
  <c r="DJ151" i="7"/>
  <c r="EU151" i="7"/>
  <c r="PO203" i="7"/>
  <c r="QZ101" i="7" s="1"/>
  <c r="MU120" i="7"/>
  <c r="MU117" i="7"/>
  <c r="MU114" i="7"/>
  <c r="MU122" i="7"/>
  <c r="MU115" i="7"/>
  <c r="MU116" i="7"/>
  <c r="MU121" i="7"/>
  <c r="MU118" i="7"/>
  <c r="MU123" i="7"/>
  <c r="MU119" i="7"/>
  <c r="MU124" i="7"/>
  <c r="MU125" i="7"/>
  <c r="MU126" i="7"/>
  <c r="MU127" i="7"/>
  <c r="MU128" i="7"/>
  <c r="MU129" i="7"/>
  <c r="MU132" i="7"/>
  <c r="MU133" i="7"/>
  <c r="MU134" i="7"/>
  <c r="MU135" i="7"/>
  <c r="MU136" i="7"/>
  <c r="MU137" i="7"/>
  <c r="MU138" i="7"/>
  <c r="MU139" i="7"/>
  <c r="MU140" i="7"/>
  <c r="MU141" i="7"/>
  <c r="MU142" i="7"/>
  <c r="MU143" i="7"/>
  <c r="MU144" i="7"/>
  <c r="MU145" i="7"/>
  <c r="MU146" i="7"/>
  <c r="MU147" i="7"/>
  <c r="MU148" i="7"/>
  <c r="MU149" i="7"/>
  <c r="MU150" i="7"/>
  <c r="MU151" i="7"/>
  <c r="MU152" i="7"/>
  <c r="MU153" i="7"/>
  <c r="MU154" i="7"/>
  <c r="MU155" i="7"/>
  <c r="EU148" i="7"/>
  <c r="DJ148" i="7"/>
  <c r="PP148" i="7"/>
  <c r="EU155" i="7"/>
  <c r="DJ155" i="7"/>
  <c r="PP155" i="7"/>
  <c r="EU154" i="7"/>
  <c r="PP154" i="7"/>
  <c r="DJ154" i="7"/>
  <c r="JG110" i="7"/>
  <c r="GG110" i="7"/>
  <c r="HT110" i="7"/>
  <c r="ET203" i="7"/>
  <c r="QZ96" i="7" s="1"/>
  <c r="GG109" i="7"/>
  <c r="HT109" i="7"/>
  <c r="JG109" i="7"/>
  <c r="PP153" i="7"/>
  <c r="DJ153" i="7"/>
  <c r="EU153" i="7"/>
  <c r="GE203" i="7"/>
  <c r="QX102" i="7" s="1"/>
  <c r="JE203" i="7"/>
  <c r="QX103" i="7" s="1"/>
  <c r="DI75" i="7"/>
  <c r="QZ4" i="7" s="1"/>
  <c r="PP63" i="7"/>
  <c r="EU63" i="7"/>
  <c r="PP56" i="7"/>
  <c r="EU56" i="7"/>
  <c r="PP61" i="7"/>
  <c r="EU61" i="7"/>
  <c r="PP57" i="7"/>
  <c r="EU57" i="7"/>
  <c r="PP60" i="7"/>
  <c r="EU60" i="7"/>
  <c r="PP59" i="7"/>
  <c r="EU59" i="7"/>
  <c r="PP62" i="7"/>
  <c r="EU62" i="7"/>
  <c r="PP58" i="7"/>
  <c r="EU58" i="7"/>
  <c r="JG19" i="7"/>
  <c r="JG18" i="7"/>
  <c r="JF25" i="7"/>
  <c r="JF55" i="7"/>
  <c r="JF60" i="7"/>
  <c r="JF57" i="7"/>
  <c r="JF30" i="7"/>
  <c r="JF54" i="7"/>
  <c r="JF40" i="7"/>
  <c r="JF51" i="7"/>
  <c r="JF37" i="7"/>
  <c r="JF39" i="7"/>
  <c r="JF56" i="7"/>
  <c r="JF35" i="7"/>
  <c r="JF31" i="7"/>
  <c r="JF32" i="7"/>
  <c r="JF28" i="7"/>
  <c r="JF42" i="7"/>
  <c r="JF47" i="7"/>
  <c r="JF63" i="7"/>
  <c r="JF46" i="7"/>
  <c r="JF33" i="7"/>
  <c r="JF59" i="7"/>
  <c r="JF62" i="7"/>
  <c r="JF26" i="7"/>
  <c r="JF29" i="7"/>
  <c r="JF34" i="7"/>
  <c r="JF36" i="7"/>
  <c r="JF53" i="7"/>
  <c r="JF61" i="7"/>
  <c r="JF24" i="7"/>
  <c r="JF52" i="7"/>
  <c r="JF45" i="7"/>
  <c r="JF23" i="7"/>
  <c r="JF44" i="7"/>
  <c r="JF41" i="7"/>
  <c r="JF58" i="7"/>
  <c r="JF43" i="7"/>
  <c r="JF49" i="7"/>
  <c r="JF48" i="7"/>
  <c r="JF27" i="7"/>
  <c r="JF38" i="7"/>
  <c r="JF50" i="7"/>
  <c r="GF24" i="7"/>
  <c r="GF26" i="7"/>
  <c r="GF28" i="7"/>
  <c r="GF30" i="7"/>
  <c r="GF33" i="7"/>
  <c r="GF35" i="7"/>
  <c r="GF37" i="7"/>
  <c r="GF23" i="7"/>
  <c r="GF27" i="7"/>
  <c r="GF31" i="7"/>
  <c r="GF36" i="7"/>
  <c r="GF29" i="7"/>
  <c r="GF32" i="7"/>
  <c r="GF39" i="7"/>
  <c r="GF41" i="7"/>
  <c r="GF43" i="7"/>
  <c r="GF45" i="7"/>
  <c r="GF47" i="7"/>
  <c r="GF49" i="7"/>
  <c r="GF51" i="7"/>
  <c r="GF40" i="7"/>
  <c r="GF44" i="7"/>
  <c r="GF48" i="7"/>
  <c r="GF52" i="7"/>
  <c r="GF53" i="7"/>
  <c r="GF55" i="7"/>
  <c r="GF57" i="7"/>
  <c r="GF59" i="7"/>
  <c r="GF61" i="7"/>
  <c r="GF34" i="7"/>
  <c r="GF63" i="7"/>
  <c r="GF25" i="7"/>
  <c r="GF38" i="7"/>
  <c r="GF46" i="7"/>
  <c r="GF54" i="7"/>
  <c r="GF58" i="7"/>
  <c r="GF62" i="7"/>
  <c r="GF42" i="7"/>
  <c r="GF50" i="7"/>
  <c r="GF56" i="7"/>
  <c r="GF60" i="7"/>
  <c r="GG19" i="7"/>
  <c r="GG18" i="7"/>
  <c r="PO75" i="7"/>
  <c r="QZ10" i="7" s="1"/>
  <c r="PP52" i="7"/>
  <c r="EU52" i="7"/>
  <c r="PP40" i="7"/>
  <c r="EU40" i="7"/>
  <c r="PP48" i="7"/>
  <c r="EU48" i="7"/>
  <c r="PP51" i="7"/>
  <c r="EU51" i="7"/>
  <c r="PP42" i="7"/>
  <c r="EU42" i="7"/>
  <c r="PP50" i="7"/>
  <c r="EU50" i="7"/>
  <c r="PP44" i="7"/>
  <c r="EU44" i="7"/>
  <c r="PP46" i="7"/>
  <c r="EU46" i="7"/>
  <c r="PP47" i="7"/>
  <c r="EU47" i="7"/>
  <c r="PP49" i="7"/>
  <c r="EU49" i="7"/>
  <c r="PP41" i="7"/>
  <c r="EU41" i="7"/>
  <c r="PP45" i="7"/>
  <c r="EU45" i="7"/>
  <c r="PP43" i="7"/>
  <c r="EU43" i="7"/>
  <c r="PP39" i="7"/>
  <c r="EU39" i="7"/>
  <c r="DF75" i="7"/>
  <c r="QW4" i="7" s="1"/>
  <c r="MU34" i="7"/>
  <c r="MU41" i="7"/>
  <c r="MU45" i="7"/>
  <c r="MU23" i="7"/>
  <c r="MU55" i="7"/>
  <c r="PQ55" i="7" s="1"/>
  <c r="MU26" i="7"/>
  <c r="MU46" i="7"/>
  <c r="MU38" i="7"/>
  <c r="MU50" i="7"/>
  <c r="MU39" i="7"/>
  <c r="MU43" i="7"/>
  <c r="MU49" i="7"/>
  <c r="MU33" i="7"/>
  <c r="MU54" i="7"/>
  <c r="PQ54" i="7" s="1"/>
  <c r="MU37" i="7"/>
  <c r="MU35" i="7"/>
  <c r="MU51" i="7"/>
  <c r="MU42" i="7"/>
  <c r="MU25" i="7"/>
  <c r="MU53" i="7"/>
  <c r="MU28" i="7"/>
  <c r="MU52" i="7"/>
  <c r="MU56" i="7"/>
  <c r="PQ56" i="7" s="1"/>
  <c r="MU36" i="7"/>
  <c r="MU44" i="7"/>
  <c r="MU48" i="7"/>
  <c r="MU32" i="7"/>
  <c r="MU47" i="7"/>
  <c r="MU29" i="7"/>
  <c r="MU24" i="7"/>
  <c r="MU40" i="7"/>
  <c r="MU30" i="7"/>
  <c r="MU27" i="7"/>
  <c r="MU31" i="7"/>
  <c r="MU62" i="7"/>
  <c r="DK62" i="7" s="1"/>
  <c r="MU63" i="7"/>
  <c r="DK63" i="7" s="1"/>
  <c r="MU61" i="7"/>
  <c r="DK61" i="7" s="1"/>
  <c r="MU58" i="7"/>
  <c r="DK58" i="7" s="1"/>
  <c r="MU60" i="7"/>
  <c r="DK60" i="7" s="1"/>
  <c r="MU59" i="7"/>
  <c r="DK59" i="7" s="1"/>
  <c r="MU57" i="7"/>
  <c r="DK57" i="7" s="1"/>
  <c r="KT23" i="7"/>
  <c r="KT24" i="7"/>
  <c r="KT25" i="7"/>
  <c r="KT26" i="7"/>
  <c r="KT27" i="7"/>
  <c r="KT28" i="7"/>
  <c r="KT29" i="7"/>
  <c r="KT30" i="7"/>
  <c r="KT31" i="7"/>
  <c r="KT32" i="7"/>
  <c r="KT33" i="7"/>
  <c r="KT34" i="7"/>
  <c r="KT35" i="7"/>
  <c r="KT36" i="7"/>
  <c r="KT37" i="7"/>
  <c r="KT38" i="7"/>
  <c r="KT39" i="7"/>
  <c r="KT40" i="7"/>
  <c r="KT41" i="7"/>
  <c r="KT42" i="7"/>
  <c r="KT43" i="7"/>
  <c r="KT44" i="7"/>
  <c r="KT45" i="7"/>
  <c r="KT46" i="7"/>
  <c r="KT47" i="7"/>
  <c r="KT48" i="7"/>
  <c r="KT49" i="7"/>
  <c r="KT50" i="7"/>
  <c r="KT51" i="7"/>
  <c r="KT52" i="7"/>
  <c r="KT53" i="7"/>
  <c r="KT55" i="7"/>
  <c r="KT54" i="7"/>
  <c r="KT56" i="7"/>
  <c r="KT57" i="7"/>
  <c r="KT59" i="7"/>
  <c r="KT58" i="7"/>
  <c r="KT60" i="7"/>
  <c r="KT61" i="7"/>
  <c r="KT62" i="7"/>
  <c r="KT63" i="7"/>
  <c r="MT75" i="7"/>
  <c r="RA6" i="7" s="1"/>
  <c r="KS75" i="7"/>
  <c r="RA9" i="7" s="1"/>
  <c r="MV22" i="7"/>
  <c r="FB7" i="4"/>
  <c r="MW113" i="7" s="1"/>
  <c r="PQ64" i="7" l="1"/>
  <c r="EV196" i="7"/>
  <c r="DK196" i="7"/>
  <c r="PQ196" i="7"/>
  <c r="MV192" i="7"/>
  <c r="MV193" i="7"/>
  <c r="MV194" i="7"/>
  <c r="MV195" i="7"/>
  <c r="MV196" i="7"/>
  <c r="MV197" i="7"/>
  <c r="MV198" i="7"/>
  <c r="MV199" i="7"/>
  <c r="MV200" i="7"/>
  <c r="MV201" i="7"/>
  <c r="DK195" i="7"/>
  <c r="EV195" i="7"/>
  <c r="PQ195" i="7"/>
  <c r="DK194" i="7"/>
  <c r="PQ194" i="7"/>
  <c r="EV194" i="7"/>
  <c r="PQ193" i="7"/>
  <c r="EV193" i="7"/>
  <c r="DK193" i="7"/>
  <c r="HT192" i="7"/>
  <c r="HT193" i="7"/>
  <c r="HT194" i="7"/>
  <c r="HT195" i="7"/>
  <c r="HT196" i="7"/>
  <c r="HT197" i="7"/>
  <c r="HT198" i="7"/>
  <c r="HT199" i="7"/>
  <c r="HT200" i="7"/>
  <c r="HT201" i="7"/>
  <c r="DK192" i="7"/>
  <c r="PQ192" i="7"/>
  <c r="EV192" i="7"/>
  <c r="GG192" i="7"/>
  <c r="GG193" i="7"/>
  <c r="GG194" i="7"/>
  <c r="GG195" i="7"/>
  <c r="GG196" i="7"/>
  <c r="GG197" i="7"/>
  <c r="GG198" i="7"/>
  <c r="GG199" i="7"/>
  <c r="GG200" i="7"/>
  <c r="GG201" i="7"/>
  <c r="JG192" i="7"/>
  <c r="JG193" i="7"/>
  <c r="JG194" i="7"/>
  <c r="JG195" i="7"/>
  <c r="JG196" i="7"/>
  <c r="JG197" i="7"/>
  <c r="JG198" i="7"/>
  <c r="JG199" i="7"/>
  <c r="JG200" i="7"/>
  <c r="JG201" i="7"/>
  <c r="EV198" i="7"/>
  <c r="DK198" i="7"/>
  <c r="PQ198" i="7"/>
  <c r="DK197" i="7"/>
  <c r="PQ197" i="7"/>
  <c r="EV197" i="7"/>
  <c r="EV161" i="7"/>
  <c r="DK161" i="7"/>
  <c r="PQ161" i="7"/>
  <c r="PQ162" i="7"/>
  <c r="DK162" i="7"/>
  <c r="EV162" i="7"/>
  <c r="PQ160" i="7"/>
  <c r="EV160" i="7"/>
  <c r="DK160" i="7"/>
  <c r="PQ158" i="7"/>
  <c r="EV158" i="7"/>
  <c r="DK158" i="7"/>
  <c r="PQ159" i="7"/>
  <c r="DK159" i="7"/>
  <c r="EV159" i="7"/>
  <c r="DK157" i="7"/>
  <c r="EV157" i="7"/>
  <c r="PQ157" i="7"/>
  <c r="MV156" i="7"/>
  <c r="MV157" i="7"/>
  <c r="MV158" i="7"/>
  <c r="MV159" i="7"/>
  <c r="MV160" i="7"/>
  <c r="MV161" i="7"/>
  <c r="MV162" i="7"/>
  <c r="MV163" i="7"/>
  <c r="MV164" i="7"/>
  <c r="MV165" i="7"/>
  <c r="HT156" i="7"/>
  <c r="HT157" i="7"/>
  <c r="HT158" i="7"/>
  <c r="HT159" i="7"/>
  <c r="HT160" i="7"/>
  <c r="HT161" i="7"/>
  <c r="HT162" i="7"/>
  <c r="HT163" i="7"/>
  <c r="HT164" i="7"/>
  <c r="HT165" i="7"/>
  <c r="DK156" i="7"/>
  <c r="PQ156" i="7"/>
  <c r="EV156" i="7"/>
  <c r="JG156" i="7"/>
  <c r="JG157" i="7"/>
  <c r="JG158" i="7"/>
  <c r="JG159" i="7"/>
  <c r="JG160" i="7"/>
  <c r="JG161" i="7"/>
  <c r="JG162" i="7"/>
  <c r="JG163" i="7"/>
  <c r="JG164" i="7"/>
  <c r="JG165" i="7"/>
  <c r="GG156" i="7"/>
  <c r="GG157" i="7"/>
  <c r="GG158" i="7"/>
  <c r="GG159" i="7"/>
  <c r="GG160" i="7"/>
  <c r="GG161" i="7"/>
  <c r="GG162" i="7"/>
  <c r="GG163" i="7"/>
  <c r="GG164" i="7"/>
  <c r="GG165" i="7"/>
  <c r="DK64" i="7"/>
  <c r="PQ65" i="7"/>
  <c r="DK65" i="7"/>
  <c r="EV65" i="7"/>
  <c r="JG64" i="7"/>
  <c r="JG65" i="7"/>
  <c r="JG66" i="7"/>
  <c r="JG67" i="7"/>
  <c r="JG68" i="7"/>
  <c r="JG69" i="7"/>
  <c r="JG70" i="7"/>
  <c r="JG71" i="7"/>
  <c r="JG72" i="7"/>
  <c r="JG73" i="7"/>
  <c r="DK70" i="7"/>
  <c r="EV70" i="7"/>
  <c r="PQ70" i="7"/>
  <c r="PQ69" i="7"/>
  <c r="EV69" i="7"/>
  <c r="DK69" i="7"/>
  <c r="MV64" i="7"/>
  <c r="PR64" i="7" s="1"/>
  <c r="MV65" i="7"/>
  <c r="MV66" i="7"/>
  <c r="MV67" i="7"/>
  <c r="MV68" i="7"/>
  <c r="MV69" i="7"/>
  <c r="MV70" i="7"/>
  <c r="MV71" i="7"/>
  <c r="MV72" i="7"/>
  <c r="MV73" i="7"/>
  <c r="EV68" i="7"/>
  <c r="PQ68" i="7"/>
  <c r="DK68" i="7"/>
  <c r="EV67" i="7"/>
  <c r="DK67" i="7"/>
  <c r="PQ67" i="7"/>
  <c r="GG64" i="7"/>
  <c r="GG65" i="7"/>
  <c r="GG66" i="7"/>
  <c r="GG67" i="7"/>
  <c r="GG68" i="7"/>
  <c r="GG69" i="7"/>
  <c r="GG70" i="7"/>
  <c r="GG71" i="7"/>
  <c r="GG72" i="7"/>
  <c r="GG73" i="7"/>
  <c r="PQ66" i="7"/>
  <c r="DK66" i="7"/>
  <c r="EV66" i="7"/>
  <c r="G213" i="7"/>
  <c r="D213" i="7"/>
  <c r="GG115" i="7"/>
  <c r="GG117" i="7"/>
  <c r="GG125" i="7"/>
  <c r="GG133" i="7"/>
  <c r="GG135" i="7"/>
  <c r="GG116" i="7"/>
  <c r="GG131" i="7"/>
  <c r="GG123" i="7"/>
  <c r="GG124" i="7"/>
  <c r="GG126" i="7"/>
  <c r="GG127" i="7"/>
  <c r="GG136" i="7"/>
  <c r="GG114" i="7"/>
  <c r="GG137" i="7"/>
  <c r="GG139" i="7"/>
  <c r="GG147" i="7"/>
  <c r="GG155" i="7"/>
  <c r="GG141" i="7"/>
  <c r="GG138" i="7"/>
  <c r="GG143" i="7"/>
  <c r="GG148" i="7"/>
  <c r="GG129" i="7"/>
  <c r="GG151" i="7"/>
  <c r="GG119" i="7"/>
  <c r="GG140" i="7"/>
  <c r="GG150" i="7"/>
  <c r="GG152" i="7"/>
  <c r="GG122" i="7"/>
  <c r="GG132" i="7"/>
  <c r="GG145" i="7"/>
  <c r="GG128" i="7"/>
  <c r="GG134" i="7"/>
  <c r="GG142" i="7"/>
  <c r="GG172" i="7"/>
  <c r="GG118" i="7"/>
  <c r="GG144" i="7"/>
  <c r="GG146" i="7"/>
  <c r="GG176" i="7"/>
  <c r="GG184" i="7"/>
  <c r="GG121" i="7"/>
  <c r="GG149" i="7"/>
  <c r="GG167" i="7"/>
  <c r="GG169" i="7"/>
  <c r="GG170" i="7"/>
  <c r="GG175" i="7"/>
  <c r="GG180" i="7"/>
  <c r="GG185" i="7"/>
  <c r="GG168" i="7"/>
  <c r="GG174" i="7"/>
  <c r="GG154" i="7"/>
  <c r="GG178" i="7"/>
  <c r="GG188" i="7"/>
  <c r="GG189" i="7"/>
  <c r="GG190" i="7"/>
  <c r="GG171" i="7"/>
  <c r="GG153" i="7"/>
  <c r="GG182" i="7"/>
  <c r="GG187" i="7"/>
  <c r="GG173" i="7"/>
  <c r="GG177" i="7"/>
  <c r="GG120" i="7"/>
  <c r="GG181" i="7"/>
  <c r="GG179" i="7"/>
  <c r="GG186" i="7"/>
  <c r="GG183" i="7"/>
  <c r="GG191" i="7"/>
  <c r="JG114" i="7"/>
  <c r="JG118" i="7"/>
  <c r="JG122" i="7"/>
  <c r="JG126" i="7"/>
  <c r="JG134" i="7"/>
  <c r="JG117" i="7"/>
  <c r="JG121" i="7"/>
  <c r="JG125" i="7"/>
  <c r="JG129" i="7"/>
  <c r="JG116" i="7"/>
  <c r="JG124" i="7"/>
  <c r="JG132" i="7"/>
  <c r="JG138" i="7"/>
  <c r="JG142" i="7"/>
  <c r="JG115" i="7"/>
  <c r="JG123" i="7"/>
  <c r="JG131" i="7"/>
  <c r="JG120" i="7"/>
  <c r="JG128" i="7"/>
  <c r="JG136" i="7"/>
  <c r="JG140" i="7"/>
  <c r="JG144" i="7"/>
  <c r="JG148" i="7"/>
  <c r="JG152" i="7"/>
  <c r="JG137" i="7"/>
  <c r="JG149" i="7"/>
  <c r="JG146" i="7"/>
  <c r="JG153" i="7"/>
  <c r="JG119" i="7"/>
  <c r="JG150" i="7"/>
  <c r="JG155" i="7"/>
  <c r="JG143" i="7"/>
  <c r="JG145" i="7"/>
  <c r="JG147" i="7"/>
  <c r="JG174" i="7"/>
  <c r="JG141" i="7"/>
  <c r="JG167" i="7"/>
  <c r="JG127" i="7"/>
  <c r="JG133" i="7"/>
  <c r="JG171" i="7"/>
  <c r="JG135" i="7"/>
  <c r="JG151" i="7"/>
  <c r="JG169" i="7"/>
  <c r="JG176" i="7"/>
  <c r="JG139" i="7"/>
  <c r="JG168" i="7"/>
  <c r="JG154" i="7"/>
  <c r="JG173" i="7"/>
  <c r="JG177" i="7"/>
  <c r="JG184" i="7"/>
  <c r="JG186" i="7"/>
  <c r="JG178" i="7"/>
  <c r="JG185" i="7"/>
  <c r="JG187" i="7"/>
  <c r="JG191" i="7"/>
  <c r="JG175" i="7"/>
  <c r="JG182" i="7"/>
  <c r="JG189" i="7"/>
  <c r="JG179" i="7"/>
  <c r="JG188" i="7"/>
  <c r="JG170" i="7"/>
  <c r="JG190" i="7"/>
  <c r="JG172" i="7"/>
  <c r="JG180" i="7"/>
  <c r="JG181" i="7"/>
  <c r="JG183" i="7"/>
  <c r="HT185" i="7"/>
  <c r="HT188" i="7"/>
  <c r="HT189" i="7"/>
  <c r="HT183" i="7"/>
  <c r="HT181" i="7"/>
  <c r="HT186" i="7"/>
  <c r="HT177" i="7"/>
  <c r="HT169" i="7"/>
  <c r="HT184" i="7"/>
  <c r="HT175" i="7"/>
  <c r="HT191" i="7"/>
  <c r="HT180" i="7"/>
  <c r="HT176" i="7"/>
  <c r="HT173" i="7"/>
  <c r="HT167" i="7"/>
  <c r="HT174" i="7"/>
  <c r="HT168" i="7"/>
  <c r="HT171" i="7"/>
  <c r="HT170" i="7"/>
  <c r="HT178" i="7"/>
  <c r="HT172" i="7"/>
  <c r="HT190" i="7"/>
  <c r="HT179" i="7"/>
  <c r="HT187" i="7"/>
  <c r="HT182" i="7"/>
  <c r="HT128" i="7"/>
  <c r="HT120" i="7"/>
  <c r="HT125" i="7"/>
  <c r="HT129" i="7"/>
  <c r="HT121" i="7"/>
  <c r="HT126" i="7"/>
  <c r="HT117" i="7"/>
  <c r="HT127" i="7"/>
  <c r="HT122" i="7"/>
  <c r="HT114" i="7"/>
  <c r="HT124" i="7"/>
  <c r="HT118" i="7"/>
  <c r="HT115" i="7"/>
  <c r="HT123" i="7"/>
  <c r="HT119" i="7"/>
  <c r="HT116" i="7"/>
  <c r="HT131" i="7"/>
  <c r="HT135" i="7"/>
  <c r="HT139" i="7"/>
  <c r="HT143" i="7"/>
  <c r="HT134" i="7"/>
  <c r="HT140" i="7"/>
  <c r="HT144" i="7"/>
  <c r="HT145" i="7"/>
  <c r="HT133" i="7"/>
  <c r="HT136" i="7"/>
  <c r="HT148" i="7"/>
  <c r="HT155" i="7"/>
  <c r="HT150" i="7"/>
  <c r="HT146" i="7"/>
  <c r="HT137" i="7"/>
  <c r="HT141" i="7"/>
  <c r="HT142" i="7"/>
  <c r="HT149" i="7"/>
  <c r="HT152" i="7"/>
  <c r="HT154" i="7"/>
  <c r="HT138" i="7"/>
  <c r="HT132" i="7"/>
  <c r="HT147" i="7"/>
  <c r="HT151" i="7"/>
  <c r="HT153" i="7"/>
  <c r="PQ187" i="7"/>
  <c r="DK187" i="7"/>
  <c r="EV187" i="7"/>
  <c r="DK191" i="7"/>
  <c r="EV191" i="7"/>
  <c r="PQ191" i="7"/>
  <c r="EV188" i="7"/>
  <c r="PQ188" i="7"/>
  <c r="DK188" i="7"/>
  <c r="DK186" i="7"/>
  <c r="PQ186" i="7"/>
  <c r="EV186" i="7"/>
  <c r="DK185" i="7"/>
  <c r="EV185" i="7"/>
  <c r="PQ185" i="7"/>
  <c r="DK190" i="7"/>
  <c r="PQ190" i="7"/>
  <c r="EV190" i="7"/>
  <c r="MV174" i="7"/>
  <c r="MV180" i="7"/>
  <c r="MV182" i="7"/>
  <c r="MV181" i="7"/>
  <c r="MV168" i="7"/>
  <c r="MV187" i="7"/>
  <c r="MV188" i="7"/>
  <c r="MV175" i="7"/>
  <c r="MV183" i="7"/>
  <c r="MV189" i="7"/>
  <c r="MV131" i="7"/>
  <c r="MV172" i="7"/>
  <c r="MV173" i="7"/>
  <c r="MV169" i="7"/>
  <c r="MV171" i="7"/>
  <c r="MV170" i="7"/>
  <c r="MV179" i="7"/>
  <c r="MV190" i="7"/>
  <c r="MV184" i="7"/>
  <c r="MV167" i="7"/>
  <c r="MV177" i="7"/>
  <c r="MV191" i="7"/>
  <c r="MV186" i="7"/>
  <c r="MV185" i="7"/>
  <c r="MV176" i="7"/>
  <c r="MV178" i="7"/>
  <c r="DK189" i="7"/>
  <c r="EV189" i="7"/>
  <c r="PQ189" i="7"/>
  <c r="EV152" i="7"/>
  <c r="DK152" i="7"/>
  <c r="PQ152" i="7"/>
  <c r="PQ150" i="7"/>
  <c r="EV150" i="7"/>
  <c r="DK150" i="7"/>
  <c r="MU203" i="7"/>
  <c r="RB97" i="7" s="1"/>
  <c r="PQ149" i="7"/>
  <c r="EV149" i="7"/>
  <c r="DK149" i="7"/>
  <c r="PQ155" i="7"/>
  <c r="EV155" i="7"/>
  <c r="DK155" i="7"/>
  <c r="DJ203" i="7"/>
  <c r="RA95" i="7" s="1"/>
  <c r="EV154" i="7"/>
  <c r="DK154" i="7"/>
  <c r="PQ154" i="7"/>
  <c r="PQ151" i="7"/>
  <c r="DK151" i="7"/>
  <c r="EV151" i="7"/>
  <c r="PP203" i="7"/>
  <c r="RA101" i="7" s="1"/>
  <c r="MV117" i="7"/>
  <c r="MV119" i="7"/>
  <c r="MV120" i="7"/>
  <c r="MV114" i="7"/>
  <c r="MV115" i="7"/>
  <c r="MV118" i="7"/>
  <c r="MV123" i="7"/>
  <c r="MV121" i="7"/>
  <c r="MV116" i="7"/>
  <c r="MV122" i="7"/>
  <c r="MV124" i="7"/>
  <c r="MV125" i="7"/>
  <c r="MV126" i="7"/>
  <c r="MV127" i="7"/>
  <c r="MV128" i="7"/>
  <c r="MV129" i="7"/>
  <c r="MV132" i="7"/>
  <c r="MV133" i="7"/>
  <c r="MV134" i="7"/>
  <c r="MV135" i="7"/>
  <c r="MV136" i="7"/>
  <c r="MV137" i="7"/>
  <c r="MV138" i="7"/>
  <c r="MV139" i="7"/>
  <c r="MV140" i="7"/>
  <c r="MV141" i="7"/>
  <c r="MV142" i="7"/>
  <c r="MV143" i="7"/>
  <c r="MV144" i="7"/>
  <c r="MV145" i="7"/>
  <c r="MV146" i="7"/>
  <c r="MV147" i="7"/>
  <c r="MV148" i="7"/>
  <c r="MV149" i="7"/>
  <c r="MV150" i="7"/>
  <c r="MV151" i="7"/>
  <c r="MV152" i="7"/>
  <c r="MV153" i="7"/>
  <c r="MV154" i="7"/>
  <c r="MV155" i="7"/>
  <c r="GH109" i="7"/>
  <c r="JH109" i="7"/>
  <c r="JH110" i="7"/>
  <c r="EU203" i="7"/>
  <c r="RA96" i="7" s="1"/>
  <c r="HU109" i="7"/>
  <c r="GH110" i="7"/>
  <c r="HU110" i="7"/>
  <c r="EV153" i="7"/>
  <c r="PQ153" i="7"/>
  <c r="DK153" i="7"/>
  <c r="JF203" i="7"/>
  <c r="QY103" i="7" s="1"/>
  <c r="GF203" i="7"/>
  <c r="QY102" i="7" s="1"/>
  <c r="DJ75" i="7"/>
  <c r="RA4" i="7" s="1"/>
  <c r="PQ57" i="7"/>
  <c r="EV57" i="7"/>
  <c r="PQ59" i="7"/>
  <c r="EV59" i="7"/>
  <c r="PQ61" i="7"/>
  <c r="EV61" i="7"/>
  <c r="PQ58" i="7"/>
  <c r="EV58" i="7"/>
  <c r="PQ60" i="7"/>
  <c r="EV60" i="7"/>
  <c r="PQ63" i="7"/>
  <c r="EV63" i="7"/>
  <c r="PQ62" i="7"/>
  <c r="EV62" i="7"/>
  <c r="JH18" i="7"/>
  <c r="JH19" i="7"/>
  <c r="JG44" i="7"/>
  <c r="JG55" i="7"/>
  <c r="JG51" i="7"/>
  <c r="JG52" i="7"/>
  <c r="JG54" i="7"/>
  <c r="JG61" i="7"/>
  <c r="JG53" i="7"/>
  <c r="JG36" i="7"/>
  <c r="JG57" i="7"/>
  <c r="JG23" i="7"/>
  <c r="JG28" i="7"/>
  <c r="JG24" i="7"/>
  <c r="JG39" i="7"/>
  <c r="JG46" i="7"/>
  <c r="JG50" i="7"/>
  <c r="JG38" i="7"/>
  <c r="JG41" i="7"/>
  <c r="JG35" i="7"/>
  <c r="JG30" i="7"/>
  <c r="JG42" i="7"/>
  <c r="JG31" i="7"/>
  <c r="JG32" i="7"/>
  <c r="JG63" i="7"/>
  <c r="JG48" i="7"/>
  <c r="JG34" i="7"/>
  <c r="JG62" i="7"/>
  <c r="JG37" i="7"/>
  <c r="JG56" i="7"/>
  <c r="JG26" i="7"/>
  <c r="JG60" i="7"/>
  <c r="JG25" i="7"/>
  <c r="JG45" i="7"/>
  <c r="JG47" i="7"/>
  <c r="JG29" i="7"/>
  <c r="JG59" i="7"/>
  <c r="JG27" i="7"/>
  <c r="JG40" i="7"/>
  <c r="JG49" i="7"/>
  <c r="JG33" i="7"/>
  <c r="JG43" i="7"/>
  <c r="JG58" i="7"/>
  <c r="GG23" i="7"/>
  <c r="GG25" i="7"/>
  <c r="GG27" i="7"/>
  <c r="GG29" i="7"/>
  <c r="GG31" i="7"/>
  <c r="GG26" i="7"/>
  <c r="GG30" i="7"/>
  <c r="GG32" i="7"/>
  <c r="GG33" i="7"/>
  <c r="GG35" i="7"/>
  <c r="GG28" i="7"/>
  <c r="GG38" i="7"/>
  <c r="GG40" i="7"/>
  <c r="GG42" i="7"/>
  <c r="GG44" i="7"/>
  <c r="GG46" i="7"/>
  <c r="GG48" i="7"/>
  <c r="GG50" i="7"/>
  <c r="GG52" i="7"/>
  <c r="GG36" i="7"/>
  <c r="GG37" i="7"/>
  <c r="GG39" i="7"/>
  <c r="GG43" i="7"/>
  <c r="GG47" i="7"/>
  <c r="GG51" i="7"/>
  <c r="GG54" i="7"/>
  <c r="GG56" i="7"/>
  <c r="GG58" i="7"/>
  <c r="GG60" i="7"/>
  <c r="GG62" i="7"/>
  <c r="GG45" i="7"/>
  <c r="GG53" i="7"/>
  <c r="GG57" i="7"/>
  <c r="GG61" i="7"/>
  <c r="GG55" i="7"/>
  <c r="GG34" i="7"/>
  <c r="GG63" i="7"/>
  <c r="GG24" i="7"/>
  <c r="GG41" i="7"/>
  <c r="GG49" i="7"/>
  <c r="GG59" i="7"/>
  <c r="GH18" i="7"/>
  <c r="GH19" i="7"/>
  <c r="PP75" i="7"/>
  <c r="RA10" i="7" s="1"/>
  <c r="PQ40" i="7"/>
  <c r="EV40" i="7"/>
  <c r="PQ48" i="7"/>
  <c r="EV48" i="7"/>
  <c r="PQ52" i="7"/>
  <c r="EV52" i="7"/>
  <c r="PQ42" i="7"/>
  <c r="EV42" i="7"/>
  <c r="PQ43" i="7"/>
  <c r="EV43" i="7"/>
  <c r="PQ46" i="7"/>
  <c r="EV46" i="7"/>
  <c r="PQ49" i="7"/>
  <c r="EV49" i="7"/>
  <c r="PQ44" i="7"/>
  <c r="EV44" i="7"/>
  <c r="PQ51" i="7"/>
  <c r="EV51" i="7"/>
  <c r="PQ45" i="7"/>
  <c r="EV45" i="7"/>
  <c r="PQ47" i="7"/>
  <c r="EV47" i="7"/>
  <c r="PQ53" i="7"/>
  <c r="EV53" i="7"/>
  <c r="PQ50" i="7"/>
  <c r="EV50" i="7"/>
  <c r="PQ41" i="7"/>
  <c r="EV41" i="7"/>
  <c r="MV38" i="7"/>
  <c r="MV50" i="7"/>
  <c r="MV54" i="7"/>
  <c r="MV37" i="7"/>
  <c r="MV27" i="7"/>
  <c r="MV35" i="7"/>
  <c r="MV43" i="7"/>
  <c r="MV51" i="7"/>
  <c r="MV26" i="7"/>
  <c r="MV42" i="7"/>
  <c r="MV45" i="7"/>
  <c r="MV31" i="7"/>
  <c r="MV39" i="7"/>
  <c r="MV47" i="7"/>
  <c r="MV55" i="7"/>
  <c r="PR55" i="7" s="1"/>
  <c r="MV41" i="7"/>
  <c r="MV30" i="7"/>
  <c r="MV49" i="7"/>
  <c r="MV57" i="7"/>
  <c r="PR57" i="7" s="1"/>
  <c r="MV28" i="7"/>
  <c r="MV36" i="7"/>
  <c r="MV46" i="7"/>
  <c r="MV40" i="7"/>
  <c r="MV44" i="7"/>
  <c r="MV48" i="7"/>
  <c r="MV33" i="7"/>
  <c r="MV23" i="7"/>
  <c r="MV24" i="7"/>
  <c r="MV52" i="7"/>
  <c r="MV56" i="7"/>
  <c r="PR56" i="7" s="1"/>
  <c r="MV53" i="7"/>
  <c r="MV32" i="7"/>
  <c r="MV34" i="7"/>
  <c r="MV25" i="7"/>
  <c r="MV29" i="7"/>
  <c r="MV62" i="7"/>
  <c r="DL62" i="7" s="1"/>
  <c r="MV59" i="7"/>
  <c r="DL59" i="7" s="1"/>
  <c r="MV61" i="7"/>
  <c r="DL61" i="7" s="1"/>
  <c r="MV63" i="7"/>
  <c r="DL63" i="7" s="1"/>
  <c r="MV58" i="7"/>
  <c r="DL58" i="7" s="1"/>
  <c r="MV60" i="7"/>
  <c r="DL60" i="7" s="1"/>
  <c r="DG75" i="7"/>
  <c r="QX4" i="7" s="1"/>
  <c r="MU75" i="7"/>
  <c r="RB6" i="7" s="1"/>
  <c r="KT75" i="7"/>
  <c r="RB9" i="7" s="1"/>
  <c r="MW22" i="7"/>
  <c r="KU23" i="7"/>
  <c r="KU24" i="7"/>
  <c r="KU25" i="7"/>
  <c r="KU26" i="7"/>
  <c r="KU27" i="7"/>
  <c r="KU28" i="7"/>
  <c r="KU29" i="7"/>
  <c r="KU30" i="7"/>
  <c r="KU31" i="7"/>
  <c r="KU32" i="7"/>
  <c r="KU33" i="7"/>
  <c r="KU34" i="7"/>
  <c r="KU35" i="7"/>
  <c r="KU36" i="7"/>
  <c r="KU37" i="7"/>
  <c r="KU38" i="7"/>
  <c r="KU39" i="7"/>
  <c r="KU40" i="7"/>
  <c r="KU41" i="7"/>
  <c r="KU42" i="7"/>
  <c r="KU43" i="7"/>
  <c r="KU44" i="7"/>
  <c r="KU45" i="7"/>
  <c r="KU46" i="7"/>
  <c r="KU47" i="7"/>
  <c r="KU48" i="7"/>
  <c r="KU49" i="7"/>
  <c r="KU50" i="7"/>
  <c r="KU51" i="7"/>
  <c r="KU52" i="7"/>
  <c r="KU53" i="7"/>
  <c r="KU54" i="7"/>
  <c r="KU55" i="7"/>
  <c r="KU56" i="7"/>
  <c r="KU57" i="7"/>
  <c r="KU58" i="7"/>
  <c r="KU59" i="7"/>
  <c r="KU60" i="7"/>
  <c r="KU61" i="7"/>
  <c r="KU62" i="7"/>
  <c r="KU63" i="7"/>
  <c r="FC7" i="4"/>
  <c r="MX113" i="7" s="1"/>
  <c r="DL193" i="7" l="1"/>
  <c r="EW193" i="7"/>
  <c r="PR193" i="7"/>
  <c r="HU192" i="7"/>
  <c r="HU193" i="7"/>
  <c r="HU194" i="7"/>
  <c r="HU195" i="7"/>
  <c r="HU196" i="7"/>
  <c r="HU197" i="7"/>
  <c r="HU198" i="7"/>
  <c r="HU199" i="7"/>
  <c r="HU200" i="7"/>
  <c r="HU201" i="7"/>
  <c r="EW192" i="7"/>
  <c r="PR192" i="7"/>
  <c r="DL192" i="7"/>
  <c r="GH192" i="7"/>
  <c r="GH193" i="7"/>
  <c r="GH194" i="7"/>
  <c r="GH195" i="7"/>
  <c r="GH196" i="7"/>
  <c r="GH197" i="7"/>
  <c r="GH198" i="7"/>
  <c r="GH199" i="7"/>
  <c r="GH200" i="7"/>
  <c r="GH201" i="7"/>
  <c r="DL199" i="7"/>
  <c r="PR199" i="7"/>
  <c r="EW199" i="7"/>
  <c r="PR198" i="7"/>
  <c r="DL198" i="7"/>
  <c r="EW198" i="7"/>
  <c r="DL197" i="7"/>
  <c r="PR197" i="7"/>
  <c r="EW197" i="7"/>
  <c r="JH192" i="7"/>
  <c r="JH193" i="7"/>
  <c r="JH194" i="7"/>
  <c r="JH195" i="7"/>
  <c r="JH196" i="7"/>
  <c r="JH197" i="7"/>
  <c r="JH198" i="7"/>
  <c r="JH199" i="7"/>
  <c r="JH200" i="7"/>
  <c r="JH201" i="7"/>
  <c r="EW196" i="7"/>
  <c r="PR196" i="7"/>
  <c r="DL196" i="7"/>
  <c r="MW192" i="7"/>
  <c r="MW193" i="7"/>
  <c r="MW194" i="7"/>
  <c r="MW195" i="7"/>
  <c r="MW196" i="7"/>
  <c r="MW197" i="7"/>
  <c r="MW198" i="7"/>
  <c r="MW199" i="7"/>
  <c r="MW200" i="7"/>
  <c r="MW201" i="7"/>
  <c r="EW195" i="7"/>
  <c r="DL195" i="7"/>
  <c r="PR195" i="7"/>
  <c r="PR194" i="7"/>
  <c r="DL194" i="7"/>
  <c r="EW194" i="7"/>
  <c r="EW158" i="7"/>
  <c r="DL158" i="7"/>
  <c r="PR158" i="7"/>
  <c r="PR157" i="7"/>
  <c r="EW157" i="7"/>
  <c r="DL157" i="7"/>
  <c r="PR159" i="7"/>
  <c r="DL159" i="7"/>
  <c r="EW159" i="7"/>
  <c r="MW156" i="7"/>
  <c r="MW157" i="7"/>
  <c r="MW158" i="7"/>
  <c r="MW159" i="7"/>
  <c r="MW160" i="7"/>
  <c r="MW161" i="7"/>
  <c r="MW162" i="7"/>
  <c r="MW163" i="7"/>
  <c r="MW164" i="7"/>
  <c r="MW165" i="7"/>
  <c r="JH156" i="7"/>
  <c r="JH157" i="7"/>
  <c r="JH158" i="7"/>
  <c r="JH159" i="7"/>
  <c r="JH160" i="7"/>
  <c r="JH161" i="7"/>
  <c r="JH162" i="7"/>
  <c r="JH163" i="7"/>
  <c r="JH164" i="7"/>
  <c r="JH165" i="7"/>
  <c r="EW156" i="7"/>
  <c r="DL156" i="7"/>
  <c r="PR156" i="7"/>
  <c r="PR163" i="7"/>
  <c r="EW163" i="7"/>
  <c r="DL163" i="7"/>
  <c r="DL162" i="7"/>
  <c r="EW162" i="7"/>
  <c r="PR162" i="7"/>
  <c r="GH156" i="7"/>
  <c r="GH157" i="7"/>
  <c r="GH158" i="7"/>
  <c r="GH159" i="7"/>
  <c r="GH160" i="7"/>
  <c r="GH161" i="7"/>
  <c r="GH162" i="7"/>
  <c r="GH163" i="7"/>
  <c r="GH164" i="7"/>
  <c r="GH165" i="7"/>
  <c r="PR161" i="7"/>
  <c r="EW161" i="7"/>
  <c r="DL161" i="7"/>
  <c r="HU156" i="7"/>
  <c r="HU157" i="7"/>
  <c r="HU158" i="7"/>
  <c r="HU159" i="7"/>
  <c r="HU160" i="7"/>
  <c r="HU161" i="7"/>
  <c r="HU162" i="7"/>
  <c r="HU163" i="7"/>
  <c r="HU164" i="7"/>
  <c r="HU165" i="7"/>
  <c r="DL160" i="7"/>
  <c r="PR160" i="7"/>
  <c r="EW160" i="7"/>
  <c r="EW64" i="7"/>
  <c r="DL64" i="7"/>
  <c r="GH64" i="7"/>
  <c r="GH65" i="7"/>
  <c r="GH66" i="7"/>
  <c r="GH67" i="7"/>
  <c r="GH68" i="7"/>
  <c r="GH69" i="7"/>
  <c r="GH70" i="7"/>
  <c r="GH71" i="7"/>
  <c r="GH72" i="7"/>
  <c r="GH73" i="7"/>
  <c r="DL71" i="7"/>
  <c r="EW71" i="7"/>
  <c r="PR71" i="7"/>
  <c r="DL70" i="7"/>
  <c r="PR70" i="7"/>
  <c r="EW70" i="7"/>
  <c r="EW69" i="7"/>
  <c r="PR69" i="7"/>
  <c r="DL69" i="7"/>
  <c r="JH64" i="7"/>
  <c r="JH65" i="7"/>
  <c r="JH66" i="7"/>
  <c r="JH67" i="7"/>
  <c r="JH68" i="7"/>
  <c r="JH69" i="7"/>
  <c r="JH70" i="7"/>
  <c r="JH71" i="7"/>
  <c r="JH72" i="7"/>
  <c r="JH73" i="7"/>
  <c r="EW68" i="7"/>
  <c r="PR68" i="7"/>
  <c r="DL68" i="7"/>
  <c r="PR67" i="7"/>
  <c r="DL67" i="7"/>
  <c r="EW67" i="7"/>
  <c r="EW66" i="7"/>
  <c r="PR66" i="7"/>
  <c r="DL66" i="7"/>
  <c r="MW64" i="7"/>
  <c r="EX64" i="7" s="1"/>
  <c r="MW65" i="7"/>
  <c r="MW66" i="7"/>
  <c r="MW67" i="7"/>
  <c r="MW68" i="7"/>
  <c r="MW69" i="7"/>
  <c r="MW70" i="7"/>
  <c r="MW71" i="7"/>
  <c r="MW72" i="7"/>
  <c r="MW73" i="7"/>
  <c r="PR65" i="7"/>
  <c r="EW65" i="7"/>
  <c r="DL65" i="7"/>
  <c r="QB213" i="7"/>
  <c r="O213" i="7"/>
  <c r="QB105" i="7" s="1"/>
  <c r="PY213" i="7"/>
  <c r="L213" i="7"/>
  <c r="PY105" i="7" s="1"/>
  <c r="QU213" i="7"/>
  <c r="AH213" i="7"/>
  <c r="QU105" i="7" s="1"/>
  <c r="RC213" i="7"/>
  <c r="AP213" i="7"/>
  <c r="RC105" i="7" s="1"/>
  <c r="RE213" i="7"/>
  <c r="AR213" i="7"/>
  <c r="RE105" i="7" s="1"/>
  <c r="RB213" i="7"/>
  <c r="AO213" i="7"/>
  <c r="RB105" i="7" s="1"/>
  <c r="QL213" i="7"/>
  <c r="Y213" i="7"/>
  <c r="QL105" i="7" s="1"/>
  <c r="QX213" i="7"/>
  <c r="AK213" i="7"/>
  <c r="QX105" i="7" s="1"/>
  <c r="QC213" i="7"/>
  <c r="P213" i="7"/>
  <c r="QC105" i="7" s="1"/>
  <c r="QY213" i="7"/>
  <c r="AL213" i="7"/>
  <c r="QY105" i="7" s="1"/>
  <c r="QZ213" i="7"/>
  <c r="AM213" i="7"/>
  <c r="QZ105" i="7" s="1"/>
  <c r="QW213" i="7"/>
  <c r="AJ213" i="7"/>
  <c r="QW105" i="7" s="1"/>
  <c r="QT213" i="7"/>
  <c r="AG213" i="7"/>
  <c r="QT105" i="7" s="1"/>
  <c r="RA213" i="7"/>
  <c r="AN213" i="7"/>
  <c r="RA105" i="7" s="1"/>
  <c r="J213" i="7"/>
  <c r="PW105" i="7" s="1"/>
  <c r="QO213" i="7"/>
  <c r="AB213" i="7"/>
  <c r="QO105" i="7" s="1"/>
  <c r="QS213" i="7"/>
  <c r="AF213" i="7"/>
  <c r="QS105" i="7" s="1"/>
  <c r="QD213" i="7"/>
  <c r="Q213" i="7"/>
  <c r="QD105" i="7" s="1"/>
  <c r="PZ213" i="7"/>
  <c r="M213" i="7"/>
  <c r="PZ105" i="7" s="1"/>
  <c r="QH213" i="7"/>
  <c r="U213" i="7"/>
  <c r="QH105" i="7" s="1"/>
  <c r="QF213" i="7"/>
  <c r="S213" i="7"/>
  <c r="QF105" i="7" s="1"/>
  <c r="QV213" i="7"/>
  <c r="AI213" i="7"/>
  <c r="QV105" i="7" s="1"/>
  <c r="QR213" i="7"/>
  <c r="AE213" i="7"/>
  <c r="QR105" i="7" s="1"/>
  <c r="QA213" i="7"/>
  <c r="N213" i="7"/>
  <c r="QA105" i="7" s="1"/>
  <c r="QI213" i="7"/>
  <c r="V213" i="7"/>
  <c r="QI105" i="7" s="1"/>
  <c r="QG213" i="7"/>
  <c r="T213" i="7"/>
  <c r="QG105" i="7" s="1"/>
  <c r="QM213" i="7"/>
  <c r="Z213" i="7"/>
  <c r="QM105" i="7" s="1"/>
  <c r="RD213" i="7"/>
  <c r="AQ213" i="7"/>
  <c r="RD105" i="7" s="1"/>
  <c r="QJ213" i="7"/>
  <c r="W213" i="7"/>
  <c r="QJ105" i="7" s="1"/>
  <c r="QQ213" i="7"/>
  <c r="AD213" i="7"/>
  <c r="QQ105" i="7" s="1"/>
  <c r="QK213" i="7"/>
  <c r="X213" i="7"/>
  <c r="QK105" i="7" s="1"/>
  <c r="QN213" i="7"/>
  <c r="AA213" i="7"/>
  <c r="QN105" i="7" s="1"/>
  <c r="PX213" i="7"/>
  <c r="K213" i="7"/>
  <c r="PX105" i="7" s="1"/>
  <c r="QP213" i="7"/>
  <c r="AC213" i="7"/>
  <c r="QP105" i="7" s="1"/>
  <c r="QE213" i="7"/>
  <c r="R213" i="7"/>
  <c r="QE105" i="7" s="1"/>
  <c r="GH116" i="7"/>
  <c r="GH118" i="7"/>
  <c r="GH126" i="7"/>
  <c r="GH134" i="7"/>
  <c r="GH122" i="7"/>
  <c r="GH127" i="7"/>
  <c r="GH117" i="7"/>
  <c r="GH125" i="7"/>
  <c r="GH128" i="7"/>
  <c r="GH129" i="7"/>
  <c r="GH119" i="7"/>
  <c r="GH140" i="7"/>
  <c r="GH148" i="7"/>
  <c r="GH120" i="7"/>
  <c r="GH135" i="7"/>
  <c r="GH137" i="7"/>
  <c r="GH144" i="7"/>
  <c r="GH149" i="7"/>
  <c r="GH123" i="7"/>
  <c r="GH133" i="7"/>
  <c r="GH136" i="7"/>
  <c r="GH121" i="7"/>
  <c r="GH138" i="7"/>
  <c r="GH139" i="7"/>
  <c r="GH154" i="7"/>
  <c r="GH124" i="7"/>
  <c r="GH151" i="7"/>
  <c r="GH143" i="7"/>
  <c r="GH150" i="7"/>
  <c r="GH152" i="7"/>
  <c r="GH114" i="7"/>
  <c r="GH115" i="7"/>
  <c r="GH153" i="7"/>
  <c r="GH173" i="7"/>
  <c r="GH132" i="7"/>
  <c r="GH147" i="7"/>
  <c r="GH168" i="7"/>
  <c r="GH142" i="7"/>
  <c r="GH170" i="7"/>
  <c r="GH177" i="7"/>
  <c r="GH185" i="7"/>
  <c r="GH155" i="7"/>
  <c r="GH141" i="7"/>
  <c r="GH146" i="7"/>
  <c r="GH171" i="7"/>
  <c r="GH172" i="7"/>
  <c r="GH174" i="7"/>
  <c r="GH190" i="7"/>
  <c r="GH169" i="7"/>
  <c r="GH167" i="7"/>
  <c r="GH183" i="7"/>
  <c r="GH191" i="7"/>
  <c r="GH178" i="7"/>
  <c r="GH188" i="7"/>
  <c r="GH189" i="7"/>
  <c r="GH131" i="7"/>
  <c r="GH175" i="7"/>
  <c r="GH180" i="7"/>
  <c r="GH187" i="7"/>
  <c r="GH181" i="7"/>
  <c r="GH184" i="7"/>
  <c r="GH182" i="7"/>
  <c r="GH145" i="7"/>
  <c r="GH179" i="7"/>
  <c r="GH176" i="7"/>
  <c r="GH186" i="7"/>
  <c r="JH114" i="7"/>
  <c r="JH118" i="7"/>
  <c r="JH122" i="7"/>
  <c r="JH126" i="7"/>
  <c r="JH116" i="7"/>
  <c r="JH120" i="7"/>
  <c r="JH124" i="7"/>
  <c r="JH128" i="7"/>
  <c r="JH132" i="7"/>
  <c r="JH117" i="7"/>
  <c r="JH125" i="7"/>
  <c r="JH139" i="7"/>
  <c r="JH143" i="7"/>
  <c r="JH138" i="7"/>
  <c r="JH142" i="7"/>
  <c r="JH134" i="7"/>
  <c r="JH123" i="7"/>
  <c r="JH121" i="7"/>
  <c r="JH137" i="7"/>
  <c r="JH149" i="7"/>
  <c r="JH136" i="7"/>
  <c r="JH144" i="7"/>
  <c r="JH146" i="7"/>
  <c r="JH153" i="7"/>
  <c r="JH129" i="7"/>
  <c r="JH135" i="7"/>
  <c r="JH141" i="7"/>
  <c r="JH151" i="7"/>
  <c r="JH167" i="7"/>
  <c r="JH171" i="7"/>
  <c r="JH175" i="7"/>
  <c r="JH150" i="7"/>
  <c r="JH170" i="7"/>
  <c r="JH131" i="7"/>
  <c r="JH145" i="7"/>
  <c r="JH147" i="7"/>
  <c r="JH174" i="7"/>
  <c r="JH140" i="7"/>
  <c r="JH155" i="7"/>
  <c r="JH115" i="7"/>
  <c r="JH154" i="7"/>
  <c r="JH172" i="7"/>
  <c r="JH179" i="7"/>
  <c r="JH183" i="7"/>
  <c r="JH187" i="7"/>
  <c r="JH191" i="7"/>
  <c r="JH127" i="7"/>
  <c r="JH119" i="7"/>
  <c r="JH148" i="7"/>
  <c r="JH180" i="7"/>
  <c r="JH169" i="7"/>
  <c r="JH182" i="7"/>
  <c r="JH188" i="7"/>
  <c r="JH133" i="7"/>
  <c r="JH177" i="7"/>
  <c r="JH152" i="7"/>
  <c r="JH186" i="7"/>
  <c r="JH181" i="7"/>
  <c r="JH173" i="7"/>
  <c r="JH176" i="7"/>
  <c r="JH189" i="7"/>
  <c r="JH168" i="7"/>
  <c r="JH184" i="7"/>
  <c r="JH190" i="7"/>
  <c r="JH185" i="7"/>
  <c r="JH178" i="7"/>
  <c r="HU190" i="7"/>
  <c r="HU182" i="7"/>
  <c r="HU189" i="7"/>
  <c r="HU183" i="7"/>
  <c r="HU181" i="7"/>
  <c r="HU184" i="7"/>
  <c r="HU191" i="7"/>
  <c r="HU185" i="7"/>
  <c r="HU180" i="7"/>
  <c r="HU187" i="7"/>
  <c r="HU174" i="7"/>
  <c r="HU176" i="7"/>
  <c r="HU170" i="7"/>
  <c r="HU171" i="7"/>
  <c r="HU186" i="7"/>
  <c r="HU178" i="7"/>
  <c r="HU188" i="7"/>
  <c r="HU179" i="7"/>
  <c r="HU172" i="7"/>
  <c r="HU168" i="7"/>
  <c r="HU173" i="7"/>
  <c r="HU175" i="7"/>
  <c r="HU169" i="7"/>
  <c r="HU167" i="7"/>
  <c r="HU177" i="7"/>
  <c r="HU125" i="7"/>
  <c r="HU117" i="7"/>
  <c r="HU126" i="7"/>
  <c r="HU118" i="7"/>
  <c r="HU123" i="7"/>
  <c r="HU129" i="7"/>
  <c r="HU124" i="7"/>
  <c r="HU115" i="7"/>
  <c r="HU121" i="7"/>
  <c r="HU120" i="7"/>
  <c r="HU128" i="7"/>
  <c r="HU116" i="7"/>
  <c r="HU122" i="7"/>
  <c r="HU119" i="7"/>
  <c r="HU114" i="7"/>
  <c r="HU127" i="7"/>
  <c r="HU131" i="7"/>
  <c r="HU135" i="7"/>
  <c r="HU139" i="7"/>
  <c r="HU134" i="7"/>
  <c r="HU138" i="7"/>
  <c r="HU133" i="7"/>
  <c r="HU137" i="7"/>
  <c r="HU141" i="7"/>
  <c r="HU145" i="7"/>
  <c r="HU149" i="7"/>
  <c r="HU132" i="7"/>
  <c r="HU151" i="7"/>
  <c r="HU152" i="7"/>
  <c r="HU153" i="7"/>
  <c r="HU148" i="7"/>
  <c r="HU150" i="7"/>
  <c r="HU136" i="7"/>
  <c r="HU142" i="7"/>
  <c r="HU143" i="7"/>
  <c r="HU147" i="7"/>
  <c r="HU140" i="7"/>
  <c r="HU155" i="7"/>
  <c r="HU144" i="7"/>
  <c r="HU146" i="7"/>
  <c r="HU154" i="7"/>
  <c r="DL189" i="7"/>
  <c r="EW189" i="7"/>
  <c r="PR189" i="7"/>
  <c r="PR190" i="7"/>
  <c r="DL190" i="7"/>
  <c r="EW190" i="7"/>
  <c r="PR186" i="7"/>
  <c r="DL186" i="7"/>
  <c r="EW186" i="7"/>
  <c r="MW167" i="7"/>
  <c r="MW174" i="7"/>
  <c r="MW180" i="7"/>
  <c r="MW182" i="7"/>
  <c r="MW189" i="7"/>
  <c r="MW171" i="7"/>
  <c r="MW168" i="7"/>
  <c r="MW186" i="7"/>
  <c r="MW183" i="7"/>
  <c r="MW191" i="7"/>
  <c r="MW169" i="7"/>
  <c r="MW170" i="7"/>
  <c r="MW184" i="7"/>
  <c r="MW178" i="7"/>
  <c r="MW190" i="7"/>
  <c r="MW181" i="7"/>
  <c r="MW131" i="7"/>
  <c r="MW176" i="7"/>
  <c r="MW185" i="7"/>
  <c r="MW172" i="7"/>
  <c r="MW179" i="7"/>
  <c r="MW187" i="7"/>
  <c r="MW177" i="7"/>
  <c r="MW188" i="7"/>
  <c r="MW173" i="7"/>
  <c r="MW175" i="7"/>
  <c r="DL187" i="7"/>
  <c r="PR187" i="7"/>
  <c r="EW187" i="7"/>
  <c r="PR191" i="7"/>
  <c r="DL191" i="7"/>
  <c r="EW191" i="7"/>
  <c r="DL188" i="7"/>
  <c r="EW188" i="7"/>
  <c r="PR188" i="7"/>
  <c r="EW152" i="7"/>
  <c r="PR152" i="7"/>
  <c r="DL152" i="7"/>
  <c r="EW155" i="7"/>
  <c r="PR155" i="7"/>
  <c r="DL155" i="7"/>
  <c r="MW114" i="7"/>
  <c r="MW116" i="7"/>
  <c r="MW117" i="7"/>
  <c r="MW122" i="7"/>
  <c r="MW121" i="7"/>
  <c r="MW120" i="7"/>
  <c r="MW118" i="7"/>
  <c r="MW123" i="7"/>
  <c r="MW115" i="7"/>
  <c r="MW119" i="7"/>
  <c r="MW124" i="7"/>
  <c r="MW125" i="7"/>
  <c r="MW126" i="7"/>
  <c r="MW127" i="7"/>
  <c r="MW128" i="7"/>
  <c r="MW129" i="7"/>
  <c r="MW132" i="7"/>
  <c r="MW133" i="7"/>
  <c r="MW134" i="7"/>
  <c r="MW135" i="7"/>
  <c r="MW136" i="7"/>
  <c r="MW137" i="7"/>
  <c r="MW138" i="7"/>
  <c r="MW139" i="7"/>
  <c r="MW140" i="7"/>
  <c r="MW141" i="7"/>
  <c r="MW142" i="7"/>
  <c r="MW143" i="7"/>
  <c r="MW144" i="7"/>
  <c r="MW145" i="7"/>
  <c r="MW146" i="7"/>
  <c r="MW147" i="7"/>
  <c r="MW148" i="7"/>
  <c r="MW149" i="7"/>
  <c r="MW150" i="7"/>
  <c r="MW151" i="7"/>
  <c r="MW152" i="7"/>
  <c r="MW153" i="7"/>
  <c r="MW154" i="7"/>
  <c r="MW155" i="7"/>
  <c r="DL153" i="7"/>
  <c r="EW153" i="7"/>
  <c r="PR153" i="7"/>
  <c r="EW151" i="7"/>
  <c r="PR151" i="7"/>
  <c r="DL151" i="7"/>
  <c r="EW154" i="7"/>
  <c r="PR154" i="7"/>
  <c r="DL154" i="7"/>
  <c r="DK203" i="7"/>
  <c r="RB95" i="7" s="1"/>
  <c r="MV203" i="7"/>
  <c r="RC97" i="7" s="1"/>
  <c r="EV203" i="7"/>
  <c r="RB96" i="7" s="1"/>
  <c r="GI110" i="7"/>
  <c r="GI109" i="7"/>
  <c r="HV110" i="7"/>
  <c r="JI109" i="7"/>
  <c r="JI110" i="7"/>
  <c r="HV109" i="7"/>
  <c r="EW150" i="7"/>
  <c r="DL150" i="7"/>
  <c r="PR150" i="7"/>
  <c r="PQ203" i="7"/>
  <c r="RB101" i="7" s="1"/>
  <c r="GG203" i="7"/>
  <c r="QZ102" i="7" s="1"/>
  <c r="JG203" i="7"/>
  <c r="QZ103" i="7" s="1"/>
  <c r="DK75" i="7"/>
  <c r="RB4" i="7" s="1"/>
  <c r="PR61" i="7"/>
  <c r="EW61" i="7"/>
  <c r="PR60" i="7"/>
  <c r="EW60" i="7"/>
  <c r="PR59" i="7"/>
  <c r="EW59" i="7"/>
  <c r="PR63" i="7"/>
  <c r="EW63" i="7"/>
  <c r="PR62" i="7"/>
  <c r="EW62" i="7"/>
  <c r="PR58" i="7"/>
  <c r="EW58" i="7"/>
  <c r="JI18" i="7"/>
  <c r="JI19" i="7"/>
  <c r="JH30" i="7"/>
  <c r="JH37" i="7"/>
  <c r="JH45" i="7"/>
  <c r="JH51" i="7"/>
  <c r="JH47" i="7"/>
  <c r="JH38" i="7"/>
  <c r="JH59" i="7"/>
  <c r="JH57" i="7"/>
  <c r="JH52" i="7"/>
  <c r="JH26" i="7"/>
  <c r="JH62" i="7"/>
  <c r="JH43" i="7"/>
  <c r="JH29" i="7"/>
  <c r="JH41" i="7"/>
  <c r="JH53" i="7"/>
  <c r="JH48" i="7"/>
  <c r="JH34" i="7"/>
  <c r="JH55" i="7"/>
  <c r="JH42" i="7"/>
  <c r="JH25" i="7"/>
  <c r="JH54" i="7"/>
  <c r="JH36" i="7"/>
  <c r="JH39" i="7"/>
  <c r="JH31" i="7"/>
  <c r="JH63" i="7"/>
  <c r="JH33" i="7"/>
  <c r="JH28" i="7"/>
  <c r="JH32" i="7"/>
  <c r="JH61" i="7"/>
  <c r="JH49" i="7"/>
  <c r="JH60" i="7"/>
  <c r="JH44" i="7"/>
  <c r="JH50" i="7"/>
  <c r="JH27" i="7"/>
  <c r="JH46" i="7"/>
  <c r="JH56" i="7"/>
  <c r="JH23" i="7"/>
  <c r="JH35" i="7"/>
  <c r="JH58" i="7"/>
  <c r="JH40" i="7"/>
  <c r="JH24" i="7"/>
  <c r="GH23" i="7"/>
  <c r="GH25" i="7"/>
  <c r="GH27" i="7"/>
  <c r="GH29" i="7"/>
  <c r="GH31" i="7"/>
  <c r="GH34" i="7"/>
  <c r="GH36" i="7"/>
  <c r="GH26" i="7"/>
  <c r="GH30" i="7"/>
  <c r="GH32" i="7"/>
  <c r="GH35" i="7"/>
  <c r="GH28" i="7"/>
  <c r="GH38" i="7"/>
  <c r="GH40" i="7"/>
  <c r="GH42" i="7"/>
  <c r="GH44" i="7"/>
  <c r="GH46" i="7"/>
  <c r="GH48" i="7"/>
  <c r="GH50" i="7"/>
  <c r="GH52" i="7"/>
  <c r="GH37" i="7"/>
  <c r="GH39" i="7"/>
  <c r="GH43" i="7"/>
  <c r="GH47" i="7"/>
  <c r="GH51" i="7"/>
  <c r="GH54" i="7"/>
  <c r="GH56" i="7"/>
  <c r="GH58" i="7"/>
  <c r="GH60" i="7"/>
  <c r="GH62" i="7"/>
  <c r="GH33" i="7"/>
  <c r="GH63" i="7"/>
  <c r="GH49" i="7"/>
  <c r="GH45" i="7"/>
  <c r="GH53" i="7"/>
  <c r="GH57" i="7"/>
  <c r="GH61" i="7"/>
  <c r="GH24" i="7"/>
  <c r="GH41" i="7"/>
  <c r="GH55" i="7"/>
  <c r="GH59" i="7"/>
  <c r="GI18" i="7"/>
  <c r="GI19" i="7"/>
  <c r="PQ75" i="7"/>
  <c r="RB10" i="7" s="1"/>
  <c r="PR44" i="7"/>
  <c r="EW44" i="7"/>
  <c r="PR42" i="7"/>
  <c r="EW42" i="7"/>
  <c r="PR53" i="7"/>
  <c r="EW53" i="7"/>
  <c r="PR41" i="7"/>
  <c r="EW41" i="7"/>
  <c r="PR50" i="7"/>
  <c r="EW50" i="7"/>
  <c r="PR51" i="7"/>
  <c r="EW51" i="7"/>
  <c r="PR52" i="7"/>
  <c r="EW52" i="7"/>
  <c r="PR48" i="7"/>
  <c r="EW48" i="7"/>
  <c r="PR46" i="7"/>
  <c r="EW46" i="7"/>
  <c r="PR49" i="7"/>
  <c r="EW49" i="7"/>
  <c r="PR47" i="7"/>
  <c r="EW47" i="7"/>
  <c r="PR45" i="7"/>
  <c r="EW45" i="7"/>
  <c r="PR43" i="7"/>
  <c r="EW43" i="7"/>
  <c r="PR54" i="7"/>
  <c r="EW54" i="7"/>
  <c r="DH75" i="7"/>
  <c r="QY4" i="7" s="1"/>
  <c r="MW27" i="7"/>
  <c r="MW35" i="7"/>
  <c r="MW30" i="7"/>
  <c r="MW25" i="7"/>
  <c r="MW58" i="7"/>
  <c r="PS58" i="7" s="1"/>
  <c r="MW37" i="7"/>
  <c r="MW41" i="7"/>
  <c r="MW45" i="7"/>
  <c r="MW23" i="7"/>
  <c r="MW31" i="7"/>
  <c r="MW43" i="7"/>
  <c r="MW47" i="7"/>
  <c r="MW51" i="7"/>
  <c r="MW46" i="7"/>
  <c r="MW39" i="7"/>
  <c r="MW55" i="7"/>
  <c r="MW34" i="7"/>
  <c r="MW50" i="7"/>
  <c r="MW33" i="7"/>
  <c r="MW26" i="7"/>
  <c r="MW29" i="7"/>
  <c r="MW24" i="7"/>
  <c r="MW28" i="7"/>
  <c r="MW52" i="7"/>
  <c r="MW44" i="7"/>
  <c r="MW49" i="7"/>
  <c r="MW32" i="7"/>
  <c r="MW38" i="7"/>
  <c r="MW53" i="7"/>
  <c r="MW48" i="7"/>
  <c r="MW54" i="7"/>
  <c r="MW57" i="7"/>
  <c r="PS57" i="7" s="1"/>
  <c r="MW36" i="7"/>
  <c r="MW56" i="7"/>
  <c r="PS56" i="7" s="1"/>
  <c r="MW42" i="7"/>
  <c r="MW40" i="7"/>
  <c r="MW63" i="7"/>
  <c r="DM63" i="7" s="1"/>
  <c r="MW60" i="7"/>
  <c r="DM60" i="7" s="1"/>
  <c r="MW62" i="7"/>
  <c r="DM62" i="7" s="1"/>
  <c r="MW59" i="7"/>
  <c r="DM59" i="7" s="1"/>
  <c r="MW61" i="7"/>
  <c r="DM61" i="7" s="1"/>
  <c r="KU75" i="7"/>
  <c r="RC9" i="7" s="1"/>
  <c r="KV23" i="7"/>
  <c r="KV24" i="7"/>
  <c r="KV25" i="7"/>
  <c r="KV26" i="7"/>
  <c r="KV27" i="7"/>
  <c r="KV28" i="7"/>
  <c r="KV29" i="7"/>
  <c r="KV30" i="7"/>
  <c r="KV32" i="7"/>
  <c r="KV31" i="7"/>
  <c r="KV33" i="7"/>
  <c r="KV34" i="7"/>
  <c r="KV36" i="7"/>
  <c r="KV35" i="7"/>
  <c r="KV37" i="7"/>
  <c r="KV38" i="7"/>
  <c r="KV39" i="7"/>
  <c r="KV40" i="7"/>
  <c r="KV41" i="7"/>
  <c r="KV42" i="7"/>
  <c r="KV43" i="7"/>
  <c r="KV44" i="7"/>
  <c r="KV45" i="7"/>
  <c r="KV46" i="7"/>
  <c r="KV47" i="7"/>
  <c r="KV48" i="7"/>
  <c r="KV49" i="7"/>
  <c r="KV50" i="7"/>
  <c r="KV51" i="7"/>
  <c r="KV52" i="7"/>
  <c r="KV53" i="7"/>
  <c r="KV54" i="7"/>
  <c r="KV55" i="7"/>
  <c r="KV56" i="7"/>
  <c r="KV57" i="7"/>
  <c r="KV58" i="7"/>
  <c r="KV59" i="7"/>
  <c r="KV60" i="7"/>
  <c r="KV61" i="7"/>
  <c r="KV63" i="7"/>
  <c r="KV62" i="7"/>
  <c r="MV75" i="7"/>
  <c r="RC6" i="7" s="1"/>
  <c r="MX22" i="7"/>
  <c r="RF105" i="7" l="1"/>
  <c r="RG105" i="7"/>
  <c r="MX192" i="7"/>
  <c r="MX193" i="7"/>
  <c r="MX194" i="7"/>
  <c r="MX195" i="7"/>
  <c r="MX196" i="7"/>
  <c r="MX197" i="7"/>
  <c r="MX198" i="7"/>
  <c r="MX199" i="7"/>
  <c r="MX200" i="7"/>
  <c r="MX201" i="7"/>
  <c r="GI192" i="7"/>
  <c r="GI193" i="7"/>
  <c r="GI194" i="7"/>
  <c r="GI195" i="7"/>
  <c r="GI196" i="7"/>
  <c r="GI197" i="7"/>
  <c r="GI198" i="7"/>
  <c r="GI199" i="7"/>
  <c r="GI200" i="7"/>
  <c r="GI201" i="7"/>
  <c r="EX195" i="7"/>
  <c r="PS195" i="7"/>
  <c r="DM195" i="7"/>
  <c r="EX194" i="7"/>
  <c r="PS194" i="7"/>
  <c r="DM194" i="7"/>
  <c r="DM193" i="7"/>
  <c r="PS193" i="7"/>
  <c r="EX193" i="7"/>
  <c r="PS200" i="7"/>
  <c r="EX200" i="7"/>
  <c r="DM200" i="7"/>
  <c r="EX192" i="7"/>
  <c r="DM192" i="7"/>
  <c r="PS192" i="7"/>
  <c r="JI192" i="7"/>
  <c r="JI193" i="7"/>
  <c r="JI194" i="7"/>
  <c r="JI195" i="7"/>
  <c r="JI196" i="7"/>
  <c r="JI197" i="7"/>
  <c r="JI198" i="7"/>
  <c r="JI199" i="7"/>
  <c r="JI200" i="7"/>
  <c r="JI201" i="7"/>
  <c r="EX199" i="7"/>
  <c r="PS199" i="7"/>
  <c r="DM199" i="7"/>
  <c r="EX198" i="7"/>
  <c r="DM198" i="7"/>
  <c r="PS198" i="7"/>
  <c r="HV192" i="7"/>
  <c r="HV193" i="7"/>
  <c r="HV194" i="7"/>
  <c r="HV195" i="7"/>
  <c r="HV196" i="7"/>
  <c r="HV197" i="7"/>
  <c r="HV198" i="7"/>
  <c r="HV199" i="7"/>
  <c r="HV200" i="7"/>
  <c r="HV201" i="7"/>
  <c r="EX197" i="7"/>
  <c r="PS197" i="7"/>
  <c r="DM197" i="7"/>
  <c r="PS196" i="7"/>
  <c r="DM196" i="7"/>
  <c r="EX196" i="7"/>
  <c r="GI156" i="7"/>
  <c r="GI157" i="7"/>
  <c r="GI158" i="7"/>
  <c r="GI159" i="7"/>
  <c r="GI160" i="7"/>
  <c r="GI161" i="7"/>
  <c r="GI162" i="7"/>
  <c r="GI163" i="7"/>
  <c r="GI164" i="7"/>
  <c r="GI165" i="7"/>
  <c r="EX164" i="7"/>
  <c r="DM164" i="7"/>
  <c r="PS164" i="7"/>
  <c r="PS156" i="7"/>
  <c r="EX156" i="7"/>
  <c r="DM156" i="7"/>
  <c r="DM163" i="7"/>
  <c r="PS163" i="7"/>
  <c r="EX163" i="7"/>
  <c r="EX162" i="7"/>
  <c r="PS162" i="7"/>
  <c r="DM162" i="7"/>
  <c r="PS161" i="7"/>
  <c r="DM161" i="7"/>
  <c r="EX161" i="7"/>
  <c r="JI156" i="7"/>
  <c r="JI157" i="7"/>
  <c r="JI158" i="7"/>
  <c r="JI159" i="7"/>
  <c r="JI160" i="7"/>
  <c r="JI161" i="7"/>
  <c r="JI162" i="7"/>
  <c r="JI163" i="7"/>
  <c r="JI164" i="7"/>
  <c r="JI165" i="7"/>
  <c r="PS160" i="7"/>
  <c r="EX160" i="7"/>
  <c r="DM160" i="7"/>
  <c r="PS159" i="7"/>
  <c r="DM159" i="7"/>
  <c r="EX159" i="7"/>
  <c r="HV156" i="7"/>
  <c r="HV157" i="7"/>
  <c r="HV158" i="7"/>
  <c r="HV159" i="7"/>
  <c r="HV160" i="7"/>
  <c r="HV161" i="7"/>
  <c r="HV162" i="7"/>
  <c r="HV163" i="7"/>
  <c r="HV164" i="7"/>
  <c r="HV165" i="7"/>
  <c r="EX158" i="7"/>
  <c r="DM158" i="7"/>
  <c r="PS158" i="7"/>
  <c r="MX156" i="7"/>
  <c r="MX157" i="7"/>
  <c r="MX158" i="7"/>
  <c r="MX159" i="7"/>
  <c r="MX160" i="7"/>
  <c r="MX161" i="7"/>
  <c r="MX162" i="7"/>
  <c r="MX163" i="7"/>
  <c r="MX164" i="7"/>
  <c r="MX165" i="7"/>
  <c r="PS157" i="7"/>
  <c r="DM157" i="7"/>
  <c r="EX157" i="7"/>
  <c r="DM64" i="7"/>
  <c r="PS64" i="7"/>
  <c r="EX66" i="7"/>
  <c r="PS66" i="7"/>
  <c r="DM66" i="7"/>
  <c r="MX64" i="7"/>
  <c r="PT64" i="7" s="1"/>
  <c r="MX65" i="7"/>
  <c r="MX66" i="7"/>
  <c r="MX67" i="7"/>
  <c r="MX68" i="7"/>
  <c r="MX69" i="7"/>
  <c r="MX70" i="7"/>
  <c r="MX71" i="7"/>
  <c r="MX72" i="7"/>
  <c r="MX73" i="7"/>
  <c r="GI65" i="7"/>
  <c r="GI66" i="7"/>
  <c r="GI67" i="7"/>
  <c r="GI68" i="7"/>
  <c r="GI69" i="7"/>
  <c r="GI70" i="7"/>
  <c r="GI71" i="7"/>
  <c r="GI72" i="7"/>
  <c r="GI73" i="7"/>
  <c r="DM65" i="7"/>
  <c r="PS65" i="7"/>
  <c r="EX65" i="7"/>
  <c r="DM72" i="7"/>
  <c r="PS72" i="7"/>
  <c r="EX72" i="7"/>
  <c r="PS71" i="7"/>
  <c r="EX71" i="7"/>
  <c r="DM71" i="7"/>
  <c r="DM70" i="7"/>
  <c r="PS70" i="7"/>
  <c r="EX70" i="7"/>
  <c r="JI65" i="7"/>
  <c r="JI66" i="7"/>
  <c r="JI67" i="7"/>
  <c r="JI68" i="7"/>
  <c r="JI69" i="7"/>
  <c r="JI70" i="7"/>
  <c r="JI71" i="7"/>
  <c r="JI72" i="7"/>
  <c r="JI73" i="7"/>
  <c r="PS69" i="7"/>
  <c r="DM69" i="7"/>
  <c r="EX69" i="7"/>
  <c r="PS68" i="7"/>
  <c r="DM68" i="7"/>
  <c r="EX68" i="7"/>
  <c r="PS67" i="7"/>
  <c r="EX67" i="7"/>
  <c r="DM67" i="7"/>
  <c r="JI64" i="7"/>
  <c r="GI64" i="7"/>
  <c r="PW213" i="7"/>
  <c r="GI117" i="7"/>
  <c r="GI119" i="7"/>
  <c r="GI127" i="7"/>
  <c r="GI135" i="7"/>
  <c r="GI132" i="7"/>
  <c r="GI136" i="7"/>
  <c r="GI115" i="7"/>
  <c r="GI131" i="7"/>
  <c r="GI138" i="7"/>
  <c r="GI118" i="7"/>
  <c r="GI120" i="7"/>
  <c r="GI121" i="7"/>
  <c r="GI141" i="7"/>
  <c r="GI149" i="7"/>
  <c r="GI116" i="7"/>
  <c r="GI124" i="7"/>
  <c r="GI145" i="7"/>
  <c r="GI150" i="7"/>
  <c r="GI133" i="7"/>
  <c r="GI146" i="7"/>
  <c r="GI148" i="7"/>
  <c r="GI129" i="7"/>
  <c r="GI137" i="7"/>
  <c r="GI139" i="7"/>
  <c r="GI154" i="7"/>
  <c r="GI140" i="7"/>
  <c r="GI151" i="7"/>
  <c r="GI174" i="7"/>
  <c r="GI122" i="7"/>
  <c r="GI143" i="7"/>
  <c r="GI152" i="7"/>
  <c r="GI125" i="7"/>
  <c r="GI147" i="7"/>
  <c r="GI114" i="7"/>
  <c r="GI128" i="7"/>
  <c r="GI123" i="7"/>
  <c r="GI134" i="7"/>
  <c r="GI153" i="7"/>
  <c r="GI167" i="7"/>
  <c r="GI178" i="7"/>
  <c r="GI186" i="7"/>
  <c r="GI144" i="7"/>
  <c r="GI173" i="7"/>
  <c r="GI177" i="7"/>
  <c r="GI182" i="7"/>
  <c r="GI187" i="7"/>
  <c r="GI142" i="7"/>
  <c r="GI155" i="7"/>
  <c r="GI176" i="7"/>
  <c r="GI181" i="7"/>
  <c r="GI183" i="7"/>
  <c r="GI190" i="7"/>
  <c r="GI191" i="7"/>
  <c r="GI170" i="7"/>
  <c r="GI171" i="7"/>
  <c r="GI185" i="7"/>
  <c r="GI188" i="7"/>
  <c r="GI189" i="7"/>
  <c r="GI169" i="7"/>
  <c r="GI172" i="7"/>
  <c r="GI175" i="7"/>
  <c r="GI180" i="7"/>
  <c r="GI168" i="7"/>
  <c r="GI184" i="7"/>
  <c r="GI126" i="7"/>
  <c r="GI179" i="7"/>
  <c r="JI115" i="7"/>
  <c r="JI119" i="7"/>
  <c r="JI123" i="7"/>
  <c r="JI127" i="7"/>
  <c r="JI131" i="7"/>
  <c r="JI135" i="7"/>
  <c r="JI114" i="7"/>
  <c r="JI118" i="7"/>
  <c r="JI122" i="7"/>
  <c r="JI126" i="7"/>
  <c r="JI133" i="7"/>
  <c r="JI117" i="7"/>
  <c r="JI125" i="7"/>
  <c r="JI139" i="7"/>
  <c r="JI143" i="7"/>
  <c r="JI116" i="7"/>
  <c r="JI124" i="7"/>
  <c r="JI132" i="7"/>
  <c r="JI121" i="7"/>
  <c r="JI129" i="7"/>
  <c r="JI137" i="7"/>
  <c r="JI141" i="7"/>
  <c r="JI145" i="7"/>
  <c r="JI149" i="7"/>
  <c r="JI153" i="7"/>
  <c r="JI138" i="7"/>
  <c r="JI152" i="7"/>
  <c r="JI120" i="7"/>
  <c r="JI134" i="7"/>
  <c r="JI147" i="7"/>
  <c r="JI154" i="7"/>
  <c r="JI144" i="7"/>
  <c r="JI173" i="7"/>
  <c r="JI142" i="7"/>
  <c r="JI150" i="7"/>
  <c r="JI170" i="7"/>
  <c r="JI167" i="7"/>
  <c r="JI168" i="7"/>
  <c r="JI155" i="7"/>
  <c r="JI171" i="7"/>
  <c r="JI128" i="7"/>
  <c r="JI187" i="7"/>
  <c r="JI151" i="7"/>
  <c r="JI172" i="7"/>
  <c r="JI175" i="7"/>
  <c r="JI178" i="7"/>
  <c r="JI185" i="7"/>
  <c r="JI148" i="7"/>
  <c r="JI180" i="7"/>
  <c r="JI189" i="7"/>
  <c r="JI190" i="7"/>
  <c r="JI174" i="7"/>
  <c r="JI188" i="7"/>
  <c r="JI146" i="7"/>
  <c r="JI179" i="7"/>
  <c r="JI181" i="7"/>
  <c r="JI140" i="7"/>
  <c r="JI136" i="7"/>
  <c r="JI169" i="7"/>
  <c r="JI182" i="7"/>
  <c r="JI186" i="7"/>
  <c r="JI176" i="7"/>
  <c r="JI183" i="7"/>
  <c r="JI184" i="7"/>
  <c r="JI191" i="7"/>
  <c r="JI177" i="7"/>
  <c r="HV187" i="7"/>
  <c r="HV184" i="7"/>
  <c r="HV178" i="7"/>
  <c r="HV190" i="7"/>
  <c r="HV186" i="7"/>
  <c r="HV177" i="7"/>
  <c r="HV179" i="7"/>
  <c r="HV171" i="7"/>
  <c r="HV191" i="7"/>
  <c r="HV185" i="7"/>
  <c r="HV180" i="7"/>
  <c r="HV189" i="7"/>
  <c r="HV173" i="7"/>
  <c r="HV167" i="7"/>
  <c r="HV174" i="7"/>
  <c r="HV182" i="7"/>
  <c r="HV175" i="7"/>
  <c r="HV169" i="7"/>
  <c r="HV188" i="7"/>
  <c r="HV176" i="7"/>
  <c r="HV181" i="7"/>
  <c r="HV170" i="7"/>
  <c r="HV172" i="7"/>
  <c r="HV168" i="7"/>
  <c r="HV183" i="7"/>
  <c r="HV122" i="7"/>
  <c r="HV127" i="7"/>
  <c r="HV123" i="7"/>
  <c r="HV115" i="7"/>
  <c r="HV128" i="7"/>
  <c r="HV120" i="7"/>
  <c r="HV129" i="7"/>
  <c r="HV119" i="7"/>
  <c r="HV118" i="7"/>
  <c r="HV126" i="7"/>
  <c r="HV121" i="7"/>
  <c r="HV125" i="7"/>
  <c r="HV117" i="7"/>
  <c r="HV116" i="7"/>
  <c r="HV124" i="7"/>
  <c r="HV114" i="7"/>
  <c r="HV132" i="7"/>
  <c r="HV136" i="7"/>
  <c r="HV140" i="7"/>
  <c r="HV144" i="7"/>
  <c r="HV135" i="7"/>
  <c r="HV148" i="7"/>
  <c r="HV134" i="7"/>
  <c r="HV137" i="7"/>
  <c r="HV139" i="7"/>
  <c r="HV141" i="7"/>
  <c r="HV147" i="7"/>
  <c r="HV138" i="7"/>
  <c r="HV146" i="7"/>
  <c r="HV145" i="7"/>
  <c r="HV151" i="7"/>
  <c r="HV133" i="7"/>
  <c r="HV142" i="7"/>
  <c r="HV143" i="7"/>
  <c r="HV155" i="7"/>
  <c r="HV153" i="7"/>
  <c r="HV154" i="7"/>
  <c r="HV131" i="7"/>
  <c r="HV149" i="7"/>
  <c r="HV152" i="7"/>
  <c r="HV150" i="7"/>
  <c r="MX180" i="7"/>
  <c r="MX190" i="7"/>
  <c r="MX188" i="7"/>
  <c r="MX168" i="7"/>
  <c r="MX191" i="7"/>
  <c r="MX181" i="7"/>
  <c r="MX186" i="7"/>
  <c r="MX131" i="7"/>
  <c r="MX187" i="7"/>
  <c r="MX177" i="7"/>
  <c r="MX172" i="7"/>
  <c r="MX167" i="7"/>
  <c r="MX171" i="7"/>
  <c r="MX184" i="7"/>
  <c r="MX185" i="7"/>
  <c r="MX179" i="7"/>
  <c r="MX169" i="7"/>
  <c r="MX170" i="7"/>
  <c r="MX178" i="7"/>
  <c r="MX175" i="7"/>
  <c r="MX183" i="7"/>
  <c r="MX174" i="7"/>
  <c r="MX173" i="7"/>
  <c r="MX189" i="7"/>
  <c r="MX182" i="7"/>
  <c r="MX176" i="7"/>
  <c r="DM190" i="7"/>
  <c r="PS190" i="7"/>
  <c r="EX190" i="7"/>
  <c r="EX188" i="7"/>
  <c r="PS188" i="7"/>
  <c r="DM188" i="7"/>
  <c r="PS191" i="7"/>
  <c r="EX191" i="7"/>
  <c r="DM191" i="7"/>
  <c r="DM187" i="7"/>
  <c r="PS187" i="7"/>
  <c r="EX187" i="7"/>
  <c r="PS189" i="7"/>
  <c r="EX189" i="7"/>
  <c r="DM189" i="7"/>
  <c r="PS153" i="7"/>
  <c r="EX153" i="7"/>
  <c r="DM153" i="7"/>
  <c r="PS152" i="7"/>
  <c r="DM152" i="7"/>
  <c r="EX152" i="7"/>
  <c r="MX118" i="7"/>
  <c r="MX116" i="7"/>
  <c r="MX119" i="7"/>
  <c r="MX114" i="7"/>
  <c r="MX115" i="7"/>
  <c r="MX123" i="7"/>
  <c r="MX120" i="7"/>
  <c r="MX117" i="7"/>
  <c r="MX122" i="7"/>
  <c r="MX121" i="7"/>
  <c r="MX124" i="7"/>
  <c r="MX125" i="7"/>
  <c r="MX126" i="7"/>
  <c r="MX127" i="7"/>
  <c r="MX128" i="7"/>
  <c r="MX129" i="7"/>
  <c r="MX132" i="7"/>
  <c r="MX133" i="7"/>
  <c r="MX134" i="7"/>
  <c r="MX135" i="7"/>
  <c r="MX136" i="7"/>
  <c r="MX137" i="7"/>
  <c r="MX138" i="7"/>
  <c r="MX139" i="7"/>
  <c r="MX140" i="7"/>
  <c r="MX141" i="7"/>
  <c r="MX142" i="7"/>
  <c r="MX143" i="7"/>
  <c r="MX144" i="7"/>
  <c r="MX145" i="7"/>
  <c r="MX146" i="7"/>
  <c r="MX147" i="7"/>
  <c r="MX148" i="7"/>
  <c r="MX149" i="7"/>
  <c r="MX150" i="7"/>
  <c r="MX151" i="7"/>
  <c r="MX152" i="7"/>
  <c r="MX153" i="7"/>
  <c r="MX154" i="7"/>
  <c r="MX155" i="7"/>
  <c r="PS151" i="7"/>
  <c r="DM151" i="7"/>
  <c r="EX151" i="7"/>
  <c r="PR203" i="7"/>
  <c r="RC101" i="7" s="1"/>
  <c r="DL203" i="7"/>
  <c r="RC95" i="7" s="1"/>
  <c r="MW203" i="7"/>
  <c r="RD97" i="7" s="1"/>
  <c r="PS155" i="7"/>
  <c r="DM155" i="7"/>
  <c r="EX155" i="7"/>
  <c r="DM154" i="7"/>
  <c r="EX154" i="7"/>
  <c r="PS154" i="7"/>
  <c r="JJ110" i="7"/>
  <c r="EW203" i="7"/>
  <c r="RC96" i="7" s="1"/>
  <c r="JJ109" i="7"/>
  <c r="HW109" i="7"/>
  <c r="GJ110" i="7"/>
  <c r="GJ109" i="7"/>
  <c r="HW110" i="7"/>
  <c r="JH203" i="7"/>
  <c r="RA103" i="7" s="1"/>
  <c r="GH203" i="7"/>
  <c r="RA102" i="7" s="1"/>
  <c r="DL75" i="7"/>
  <c r="RC4" i="7" s="1"/>
  <c r="PS59" i="7"/>
  <c r="EX59" i="7"/>
  <c r="PS63" i="7"/>
  <c r="EX63" i="7"/>
  <c r="PS61" i="7"/>
  <c r="EX61" i="7"/>
  <c r="PS62" i="7"/>
  <c r="EX62" i="7"/>
  <c r="PS60" i="7"/>
  <c r="EX60" i="7"/>
  <c r="JI41" i="7"/>
  <c r="JI44" i="7"/>
  <c r="JI46" i="7"/>
  <c r="JI60" i="7"/>
  <c r="JI40" i="7"/>
  <c r="JI53" i="7"/>
  <c r="JI26" i="7"/>
  <c r="JI28" i="7"/>
  <c r="JI31" i="7"/>
  <c r="JI35" i="7"/>
  <c r="JI55" i="7"/>
  <c r="JI48" i="7"/>
  <c r="JI63" i="7"/>
  <c r="JI54" i="7"/>
  <c r="JI23" i="7"/>
  <c r="JI27" i="7"/>
  <c r="JI24" i="7"/>
  <c r="JI62" i="7"/>
  <c r="JI29" i="7"/>
  <c r="JI42" i="7"/>
  <c r="JI58" i="7"/>
  <c r="JI30" i="7"/>
  <c r="JI61" i="7"/>
  <c r="JI45" i="7"/>
  <c r="JI25" i="7"/>
  <c r="JI39" i="7"/>
  <c r="JI49" i="7"/>
  <c r="JI37" i="7"/>
  <c r="JI59" i="7"/>
  <c r="JI36" i="7"/>
  <c r="JI47" i="7"/>
  <c r="JI33" i="7"/>
  <c r="JI51" i="7"/>
  <c r="JI38" i="7"/>
  <c r="JI50" i="7"/>
  <c r="JI52" i="7"/>
  <c r="JI34" i="7"/>
  <c r="JI43" i="7"/>
  <c r="JI32" i="7"/>
  <c r="JI56" i="7"/>
  <c r="JI57" i="7"/>
  <c r="JJ19" i="7"/>
  <c r="JJ18" i="7"/>
  <c r="GI24" i="7"/>
  <c r="GI26" i="7"/>
  <c r="GI28" i="7"/>
  <c r="GI30" i="7"/>
  <c r="GI32" i="7"/>
  <c r="GI25" i="7"/>
  <c r="GI29" i="7"/>
  <c r="GI34" i="7"/>
  <c r="GI36" i="7"/>
  <c r="GI27" i="7"/>
  <c r="GI37" i="7"/>
  <c r="GI39" i="7"/>
  <c r="GI41" i="7"/>
  <c r="GI43" i="7"/>
  <c r="GI45" i="7"/>
  <c r="GI47" i="7"/>
  <c r="GI49" i="7"/>
  <c r="GI51" i="7"/>
  <c r="GI35" i="7"/>
  <c r="GI31" i="7"/>
  <c r="GI38" i="7"/>
  <c r="GI42" i="7"/>
  <c r="GI46" i="7"/>
  <c r="GI50" i="7"/>
  <c r="GI53" i="7"/>
  <c r="GI55" i="7"/>
  <c r="GI57" i="7"/>
  <c r="GI59" i="7"/>
  <c r="GI61" i="7"/>
  <c r="GI23" i="7"/>
  <c r="GI44" i="7"/>
  <c r="GI52" i="7"/>
  <c r="GI56" i="7"/>
  <c r="GI60" i="7"/>
  <c r="GI54" i="7"/>
  <c r="GI62" i="7"/>
  <c r="GI63" i="7"/>
  <c r="GI33" i="7"/>
  <c r="GI40" i="7"/>
  <c r="GI48" i="7"/>
  <c r="GI58" i="7"/>
  <c r="GJ18" i="7"/>
  <c r="GJ19" i="7"/>
  <c r="PR75" i="7"/>
  <c r="RC10" i="7" s="1"/>
  <c r="PS42" i="7"/>
  <c r="EX42" i="7"/>
  <c r="PS52" i="7"/>
  <c r="EX52" i="7"/>
  <c r="PS55" i="7"/>
  <c r="EX55" i="7"/>
  <c r="PS47" i="7"/>
  <c r="EX47" i="7"/>
  <c r="PS45" i="7"/>
  <c r="EX45" i="7"/>
  <c r="PS43" i="7"/>
  <c r="EX43" i="7"/>
  <c r="PS48" i="7"/>
  <c r="EX48" i="7"/>
  <c r="PS49" i="7"/>
  <c r="EX49" i="7"/>
  <c r="PS50" i="7"/>
  <c r="EX50" i="7"/>
  <c r="PS46" i="7"/>
  <c r="EX46" i="7"/>
  <c r="PS54" i="7"/>
  <c r="EX54" i="7"/>
  <c r="PS53" i="7"/>
  <c r="EX53" i="7"/>
  <c r="PS44" i="7"/>
  <c r="EX44" i="7"/>
  <c r="PS51" i="7"/>
  <c r="EX51" i="7"/>
  <c r="QQ86" i="7"/>
  <c r="MX34" i="7"/>
  <c r="MX41" i="7"/>
  <c r="MX27" i="7"/>
  <c r="MX47" i="7"/>
  <c r="MX59" i="7"/>
  <c r="PT59" i="7" s="1"/>
  <c r="MX26" i="7"/>
  <c r="MX30" i="7"/>
  <c r="MX42" i="7"/>
  <c r="MX54" i="7"/>
  <c r="MX39" i="7"/>
  <c r="MX51" i="7"/>
  <c r="MX49" i="7"/>
  <c r="MX23" i="7"/>
  <c r="MX35" i="7"/>
  <c r="MX38" i="7"/>
  <c r="MX50" i="7"/>
  <c r="MX58" i="7"/>
  <c r="PT58" i="7" s="1"/>
  <c r="MX33" i="7"/>
  <c r="MX45" i="7"/>
  <c r="MX31" i="7"/>
  <c r="MX43" i="7"/>
  <c r="MX46" i="7"/>
  <c r="MX53" i="7"/>
  <c r="MX57" i="7"/>
  <c r="PT57" i="7" s="1"/>
  <c r="MX28" i="7"/>
  <c r="MX44" i="7"/>
  <c r="MX48" i="7"/>
  <c r="MX32" i="7"/>
  <c r="MX25" i="7"/>
  <c r="MX29" i="7"/>
  <c r="MX24" i="7"/>
  <c r="MX55" i="7"/>
  <c r="MX36" i="7"/>
  <c r="MX37" i="7"/>
  <c r="MX52" i="7"/>
  <c r="MX56" i="7"/>
  <c r="MX40" i="7"/>
  <c r="MX61" i="7"/>
  <c r="DN61" i="7" s="1"/>
  <c r="MX62" i="7"/>
  <c r="DN62" i="7" s="1"/>
  <c r="MX63" i="7"/>
  <c r="DN63" i="7" s="1"/>
  <c r="MX60" i="7"/>
  <c r="DN60" i="7" s="1"/>
  <c r="KW23" i="7"/>
  <c r="KW24" i="7"/>
  <c r="KW25" i="7"/>
  <c r="KW26" i="7"/>
  <c r="KW27" i="7"/>
  <c r="KW28" i="7"/>
  <c r="KW29" i="7"/>
  <c r="KW30" i="7"/>
  <c r="KW31" i="7"/>
  <c r="KW32" i="7"/>
  <c r="KW33" i="7"/>
  <c r="KW34" i="7"/>
  <c r="KW35" i="7"/>
  <c r="KW36" i="7"/>
  <c r="KW37" i="7"/>
  <c r="KW38" i="7"/>
  <c r="KW39" i="7"/>
  <c r="KW40" i="7"/>
  <c r="KW41" i="7"/>
  <c r="KW42" i="7"/>
  <c r="KW43" i="7"/>
  <c r="KW44" i="7"/>
  <c r="KW46" i="7"/>
  <c r="KW45" i="7"/>
  <c r="KW47" i="7"/>
  <c r="KW48" i="7"/>
  <c r="KW49" i="7"/>
  <c r="KW50" i="7"/>
  <c r="KW51" i="7"/>
  <c r="KW52" i="7"/>
  <c r="KW54" i="7"/>
  <c r="KW53" i="7"/>
  <c r="KW55" i="7"/>
  <c r="KW56" i="7"/>
  <c r="KW57" i="7"/>
  <c r="KW58" i="7"/>
  <c r="KW59" i="7"/>
  <c r="KW61" i="7"/>
  <c r="KW60" i="7"/>
  <c r="KW63" i="7"/>
  <c r="KW62" i="7"/>
  <c r="KV75" i="7"/>
  <c r="RD9" i="7" s="1"/>
  <c r="MW75" i="7"/>
  <c r="RD6" i="7" s="1"/>
  <c r="EY64" i="7" l="1"/>
  <c r="RG213" i="7"/>
  <c r="RF213" i="7"/>
  <c r="DN64" i="7"/>
  <c r="DN199" i="7"/>
  <c r="EY199" i="7"/>
  <c r="PT199" i="7"/>
  <c r="HW192" i="7"/>
  <c r="HW193" i="7"/>
  <c r="HW194" i="7"/>
  <c r="HW195" i="7"/>
  <c r="HW196" i="7"/>
  <c r="HW197" i="7"/>
  <c r="HW198" i="7"/>
  <c r="HW199" i="7"/>
  <c r="HW200" i="7"/>
  <c r="HW201" i="7"/>
  <c r="EY198" i="7"/>
  <c r="PT198" i="7"/>
  <c r="DN198" i="7"/>
  <c r="EY197" i="7"/>
  <c r="PT197" i="7"/>
  <c r="DN197" i="7"/>
  <c r="GJ192" i="7"/>
  <c r="GJ193" i="7"/>
  <c r="GJ194" i="7"/>
  <c r="GJ195" i="7"/>
  <c r="GJ196" i="7"/>
  <c r="GJ197" i="7"/>
  <c r="GJ198" i="7"/>
  <c r="GJ199" i="7"/>
  <c r="GJ200" i="7"/>
  <c r="GJ201" i="7"/>
  <c r="PT196" i="7"/>
  <c r="DN196" i="7"/>
  <c r="EY196" i="7"/>
  <c r="EY195" i="7"/>
  <c r="PT195" i="7"/>
  <c r="DN195" i="7"/>
  <c r="EY194" i="7"/>
  <c r="DN194" i="7"/>
  <c r="PT194" i="7"/>
  <c r="DN201" i="7"/>
  <c r="PT201" i="7"/>
  <c r="EY201" i="7"/>
  <c r="DN193" i="7"/>
  <c r="EY193" i="7"/>
  <c r="PT193" i="7"/>
  <c r="JJ192" i="7"/>
  <c r="JJ193" i="7"/>
  <c r="JJ194" i="7"/>
  <c r="JJ195" i="7"/>
  <c r="JJ196" i="7"/>
  <c r="JJ197" i="7"/>
  <c r="JJ198" i="7"/>
  <c r="JJ199" i="7"/>
  <c r="JJ200" i="7"/>
  <c r="JJ201" i="7"/>
  <c r="EY200" i="7"/>
  <c r="DN200" i="7"/>
  <c r="PT200" i="7"/>
  <c r="PT192" i="7"/>
  <c r="DN192" i="7"/>
  <c r="EY192" i="7"/>
  <c r="PT165" i="7"/>
  <c r="EY165" i="7"/>
  <c r="DN165" i="7"/>
  <c r="PT157" i="7"/>
  <c r="EY157" i="7"/>
  <c r="DN157" i="7"/>
  <c r="PT164" i="7"/>
  <c r="EY164" i="7"/>
  <c r="DN164" i="7"/>
  <c r="DN156" i="7"/>
  <c r="EY156" i="7"/>
  <c r="PT156" i="7"/>
  <c r="JJ156" i="7"/>
  <c r="JJ157" i="7"/>
  <c r="JJ158" i="7"/>
  <c r="JJ159" i="7"/>
  <c r="JJ160" i="7"/>
  <c r="JJ161" i="7"/>
  <c r="JJ162" i="7"/>
  <c r="JJ163" i="7"/>
  <c r="JJ164" i="7"/>
  <c r="JJ165" i="7"/>
  <c r="EY163" i="7"/>
  <c r="PT163" i="7"/>
  <c r="DN163" i="7"/>
  <c r="PT162" i="7"/>
  <c r="DN162" i="7"/>
  <c r="EY162" i="7"/>
  <c r="HW156" i="7"/>
  <c r="HW157" i="7"/>
  <c r="HW158" i="7"/>
  <c r="HW159" i="7"/>
  <c r="HW160" i="7"/>
  <c r="HW161" i="7"/>
  <c r="HW162" i="7"/>
  <c r="HW163" i="7"/>
  <c r="HW164" i="7"/>
  <c r="HW165" i="7"/>
  <c r="DN161" i="7"/>
  <c r="PT161" i="7"/>
  <c r="EY161" i="7"/>
  <c r="PT160" i="7"/>
  <c r="DN160" i="7"/>
  <c r="EY160" i="7"/>
  <c r="GJ156" i="7"/>
  <c r="GJ157" i="7"/>
  <c r="GJ158" i="7"/>
  <c r="GJ159" i="7"/>
  <c r="GJ160" i="7"/>
  <c r="GJ161" i="7"/>
  <c r="GJ162" i="7"/>
  <c r="GJ163" i="7"/>
  <c r="GJ164" i="7"/>
  <c r="GJ165" i="7"/>
  <c r="DN159" i="7"/>
  <c r="PT159" i="7"/>
  <c r="EY159" i="7"/>
  <c r="PT158" i="7"/>
  <c r="EY158" i="7"/>
  <c r="DN158" i="7"/>
  <c r="EY68" i="7"/>
  <c r="PT68" i="7"/>
  <c r="DN68" i="7"/>
  <c r="DN67" i="7"/>
  <c r="EY67" i="7"/>
  <c r="PT67" i="7"/>
  <c r="JJ64" i="7"/>
  <c r="JJ65" i="7"/>
  <c r="JJ66" i="7"/>
  <c r="JJ67" i="7"/>
  <c r="JJ68" i="7"/>
  <c r="JJ69" i="7"/>
  <c r="JJ70" i="7"/>
  <c r="JJ71" i="7"/>
  <c r="JJ72" i="7"/>
  <c r="JJ73" i="7"/>
  <c r="EY66" i="7"/>
  <c r="DN66" i="7"/>
  <c r="PT66" i="7"/>
  <c r="EY73" i="7"/>
  <c r="PT73" i="7"/>
  <c r="DN73" i="7"/>
  <c r="EY65" i="7"/>
  <c r="PT65" i="7"/>
  <c r="DN65" i="7"/>
  <c r="PT72" i="7"/>
  <c r="EY72" i="7"/>
  <c r="DN72" i="7"/>
  <c r="EY71" i="7"/>
  <c r="PT71" i="7"/>
  <c r="DN71" i="7"/>
  <c r="GJ64" i="7"/>
  <c r="GJ65" i="7"/>
  <c r="GJ66" i="7"/>
  <c r="GJ67" i="7"/>
  <c r="GJ68" i="7"/>
  <c r="GJ69" i="7"/>
  <c r="GJ70" i="7"/>
  <c r="GJ71" i="7"/>
  <c r="GJ72" i="7"/>
  <c r="GJ73" i="7"/>
  <c r="PT70" i="7"/>
  <c r="EY70" i="7"/>
  <c r="DN70" i="7"/>
  <c r="EY69" i="7"/>
  <c r="PT69" i="7"/>
  <c r="DN69" i="7"/>
  <c r="GJ120" i="7"/>
  <c r="GJ128" i="7"/>
  <c r="GJ114" i="7"/>
  <c r="GJ119" i="7"/>
  <c r="GJ124" i="7"/>
  <c r="GJ129" i="7"/>
  <c r="GJ137" i="7"/>
  <c r="GJ116" i="7"/>
  <c r="GJ132" i="7"/>
  <c r="GJ133" i="7"/>
  <c r="GJ134" i="7"/>
  <c r="GJ122" i="7"/>
  <c r="GJ123" i="7"/>
  <c r="GJ142" i="7"/>
  <c r="GJ150" i="7"/>
  <c r="GJ121" i="7"/>
  <c r="GJ127" i="7"/>
  <c r="GJ146" i="7"/>
  <c r="GJ131" i="7"/>
  <c r="GJ139" i="7"/>
  <c r="GJ126" i="7"/>
  <c r="GJ144" i="7"/>
  <c r="GJ138" i="7"/>
  <c r="GJ148" i="7"/>
  <c r="GJ136" i="7"/>
  <c r="GJ154" i="7"/>
  <c r="GJ125" i="7"/>
  <c r="GJ147" i="7"/>
  <c r="GJ149" i="7"/>
  <c r="GJ155" i="7"/>
  <c r="GJ167" i="7"/>
  <c r="GJ143" i="7"/>
  <c r="GJ115" i="7"/>
  <c r="GJ117" i="7"/>
  <c r="GJ172" i="7"/>
  <c r="GJ179" i="7"/>
  <c r="GJ187" i="7"/>
  <c r="GJ118" i="7"/>
  <c r="GJ169" i="7"/>
  <c r="GJ135" i="7"/>
  <c r="GJ141" i="7"/>
  <c r="GJ152" i="7"/>
  <c r="GJ140" i="7"/>
  <c r="GJ153" i="7"/>
  <c r="GJ145" i="7"/>
  <c r="GJ175" i="7"/>
  <c r="GJ176" i="7"/>
  <c r="GJ186" i="7"/>
  <c r="GJ151" i="7"/>
  <c r="GJ181" i="7"/>
  <c r="GJ178" i="7"/>
  <c r="GJ183" i="7"/>
  <c r="GJ190" i="7"/>
  <c r="GJ191" i="7"/>
  <c r="GJ170" i="7"/>
  <c r="GJ171" i="7"/>
  <c r="GJ185" i="7"/>
  <c r="GJ188" i="7"/>
  <c r="GJ189" i="7"/>
  <c r="GJ180" i="7"/>
  <c r="GJ173" i="7"/>
  <c r="GJ177" i="7"/>
  <c r="GJ184" i="7"/>
  <c r="GJ168" i="7"/>
  <c r="GJ174" i="7"/>
  <c r="GJ182" i="7"/>
  <c r="JJ115" i="7"/>
  <c r="JJ119" i="7"/>
  <c r="JJ123" i="7"/>
  <c r="JJ127" i="7"/>
  <c r="JJ131" i="7"/>
  <c r="JJ117" i="7"/>
  <c r="JJ121" i="7"/>
  <c r="JJ125" i="7"/>
  <c r="JJ129" i="7"/>
  <c r="JJ133" i="7"/>
  <c r="JJ118" i="7"/>
  <c r="JJ126" i="7"/>
  <c r="JJ136" i="7"/>
  <c r="JJ140" i="7"/>
  <c r="JJ144" i="7"/>
  <c r="JJ139" i="7"/>
  <c r="JJ143" i="7"/>
  <c r="JJ135" i="7"/>
  <c r="JJ124" i="7"/>
  <c r="JJ148" i="7"/>
  <c r="JJ155" i="7"/>
  <c r="JJ122" i="7"/>
  <c r="JJ138" i="7"/>
  <c r="JJ152" i="7"/>
  <c r="JJ137" i="7"/>
  <c r="JJ149" i="7"/>
  <c r="JJ114" i="7"/>
  <c r="JJ142" i="7"/>
  <c r="JJ145" i="7"/>
  <c r="JJ150" i="7"/>
  <c r="JJ168" i="7"/>
  <c r="JJ172" i="7"/>
  <c r="JJ176" i="7"/>
  <c r="JJ120" i="7"/>
  <c r="JJ134" i="7"/>
  <c r="JJ153" i="7"/>
  <c r="JJ169" i="7"/>
  <c r="JJ116" i="7"/>
  <c r="JJ173" i="7"/>
  <c r="JJ141" i="7"/>
  <c r="JJ147" i="7"/>
  <c r="JJ170" i="7"/>
  <c r="JJ132" i="7"/>
  <c r="JJ146" i="7"/>
  <c r="JJ175" i="7"/>
  <c r="JJ180" i="7"/>
  <c r="JJ184" i="7"/>
  <c r="JJ188" i="7"/>
  <c r="JJ154" i="7"/>
  <c r="JJ183" i="7"/>
  <c r="JJ181" i="7"/>
  <c r="JJ182" i="7"/>
  <c r="JJ189" i="7"/>
  <c r="JJ190" i="7"/>
  <c r="JJ128" i="7"/>
  <c r="JJ179" i="7"/>
  <c r="JJ185" i="7"/>
  <c r="JJ171" i="7"/>
  <c r="JJ186" i="7"/>
  <c r="JJ187" i="7"/>
  <c r="JJ167" i="7"/>
  <c r="JJ177" i="7"/>
  <c r="JJ178" i="7"/>
  <c r="JJ174" i="7"/>
  <c r="JJ191" i="7"/>
  <c r="JJ151" i="7"/>
  <c r="HW184" i="7"/>
  <c r="HW190" i="7"/>
  <c r="HW191" i="7"/>
  <c r="HW185" i="7"/>
  <c r="HW180" i="7"/>
  <c r="HW188" i="7"/>
  <c r="HW182" i="7"/>
  <c r="HW176" i="7"/>
  <c r="HW168" i="7"/>
  <c r="HW186" i="7"/>
  <c r="HW178" i="7"/>
  <c r="HW171" i="7"/>
  <c r="HW187" i="7"/>
  <c r="HW172" i="7"/>
  <c r="HW175" i="7"/>
  <c r="HW169" i="7"/>
  <c r="HW183" i="7"/>
  <c r="HW181" i="7"/>
  <c r="HW177" i="7"/>
  <c r="HW170" i="7"/>
  <c r="HW189" i="7"/>
  <c r="HW173" i="7"/>
  <c r="HW174" i="7"/>
  <c r="HW179" i="7"/>
  <c r="HW167" i="7"/>
  <c r="HW127" i="7"/>
  <c r="HW119" i="7"/>
  <c r="HW128" i="7"/>
  <c r="HW120" i="7"/>
  <c r="HW125" i="7"/>
  <c r="HW129" i="7"/>
  <c r="HW116" i="7"/>
  <c r="HW126" i="7"/>
  <c r="HW121" i="7"/>
  <c r="HW117" i="7"/>
  <c r="HW123" i="7"/>
  <c r="HW114" i="7"/>
  <c r="HW118" i="7"/>
  <c r="HW124" i="7"/>
  <c r="HW115" i="7"/>
  <c r="HW122" i="7"/>
  <c r="HW132" i="7"/>
  <c r="HW136" i="7"/>
  <c r="HW140" i="7"/>
  <c r="HW131" i="7"/>
  <c r="HW135" i="7"/>
  <c r="HW134" i="7"/>
  <c r="HW138" i="7"/>
  <c r="HW142" i="7"/>
  <c r="HW146" i="7"/>
  <c r="HW150" i="7"/>
  <c r="HW151" i="7"/>
  <c r="HW133" i="7"/>
  <c r="HW137" i="7"/>
  <c r="HW141" i="7"/>
  <c r="HW139" i="7"/>
  <c r="HW149" i="7"/>
  <c r="HW155" i="7"/>
  <c r="HW148" i="7"/>
  <c r="HW145" i="7"/>
  <c r="HW152" i="7"/>
  <c r="HW154" i="7"/>
  <c r="HW147" i="7"/>
  <c r="HW143" i="7"/>
  <c r="HW153" i="7"/>
  <c r="HW144" i="7"/>
  <c r="DN191" i="7"/>
  <c r="PT191" i="7"/>
  <c r="EY191" i="7"/>
  <c r="PT188" i="7"/>
  <c r="DN188" i="7"/>
  <c r="EY188" i="7"/>
  <c r="EY190" i="7"/>
  <c r="DN190" i="7"/>
  <c r="PT190" i="7"/>
  <c r="DN189" i="7"/>
  <c r="EY189" i="7"/>
  <c r="PT189" i="7"/>
  <c r="DM203" i="7"/>
  <c r="RD95" i="7" s="1"/>
  <c r="DN154" i="7"/>
  <c r="EY154" i="7"/>
  <c r="PT154" i="7"/>
  <c r="DN152" i="7"/>
  <c r="EY152" i="7"/>
  <c r="PT152" i="7"/>
  <c r="PS203" i="7"/>
  <c r="RD101" i="7" s="1"/>
  <c r="DN153" i="7"/>
  <c r="EY153" i="7"/>
  <c r="PT153" i="7"/>
  <c r="HX110" i="7"/>
  <c r="HX109" i="7"/>
  <c r="JK110" i="7"/>
  <c r="GK109" i="7"/>
  <c r="JK109" i="7"/>
  <c r="EX203" i="7"/>
  <c r="RD96" i="7" s="1"/>
  <c r="GK110" i="7"/>
  <c r="MX203" i="7"/>
  <c r="RE97" i="7" s="1"/>
  <c r="DN155" i="7"/>
  <c r="EY155" i="7"/>
  <c r="PT155" i="7"/>
  <c r="JI203" i="7"/>
  <c r="RB103" i="7" s="1"/>
  <c r="GI203" i="7"/>
  <c r="RB102" i="7" s="1"/>
  <c r="DM75" i="7"/>
  <c r="RD4" i="7" s="1"/>
  <c r="PT62" i="7"/>
  <c r="EY62" i="7"/>
  <c r="PT61" i="7"/>
  <c r="EY61" i="7"/>
  <c r="PT60" i="7"/>
  <c r="EY60" i="7"/>
  <c r="PT63" i="7"/>
  <c r="EY63" i="7"/>
  <c r="JJ30" i="7"/>
  <c r="JJ28" i="7"/>
  <c r="JJ31" i="7"/>
  <c r="JJ61" i="7"/>
  <c r="JJ29" i="7"/>
  <c r="JJ47" i="7"/>
  <c r="JJ63" i="7"/>
  <c r="JJ50" i="7"/>
  <c r="JJ37" i="7"/>
  <c r="JJ44" i="7"/>
  <c r="JJ60" i="7"/>
  <c r="JJ33" i="7"/>
  <c r="JJ24" i="7"/>
  <c r="JJ62" i="7"/>
  <c r="JJ39" i="7"/>
  <c r="JJ58" i="7"/>
  <c r="JJ49" i="7"/>
  <c r="JJ56" i="7"/>
  <c r="JJ40" i="7"/>
  <c r="JJ23" i="7"/>
  <c r="JJ32" i="7"/>
  <c r="JJ27" i="7"/>
  <c r="JJ38" i="7"/>
  <c r="JJ46" i="7"/>
  <c r="JJ54" i="7"/>
  <c r="JJ55" i="7"/>
  <c r="JJ26" i="7"/>
  <c r="JJ51" i="7"/>
  <c r="JJ41" i="7"/>
  <c r="JJ45" i="7"/>
  <c r="JJ57" i="7"/>
  <c r="JJ52" i="7"/>
  <c r="JJ42" i="7"/>
  <c r="JJ48" i="7"/>
  <c r="JJ35" i="7"/>
  <c r="JJ36" i="7"/>
  <c r="JJ25" i="7"/>
  <c r="JJ59" i="7"/>
  <c r="JJ43" i="7"/>
  <c r="JJ53" i="7"/>
  <c r="JJ34" i="7"/>
  <c r="JK19" i="7"/>
  <c r="JK18" i="7"/>
  <c r="GJ24" i="7"/>
  <c r="GJ26" i="7"/>
  <c r="GJ28" i="7"/>
  <c r="GJ30" i="7"/>
  <c r="GJ33" i="7"/>
  <c r="GJ35" i="7"/>
  <c r="GJ37" i="7"/>
  <c r="GJ25" i="7"/>
  <c r="GJ29" i="7"/>
  <c r="GJ34" i="7"/>
  <c r="GJ27" i="7"/>
  <c r="GJ39" i="7"/>
  <c r="GJ41" i="7"/>
  <c r="GJ43" i="7"/>
  <c r="GJ45" i="7"/>
  <c r="GJ47" i="7"/>
  <c r="GJ49" i="7"/>
  <c r="GJ51" i="7"/>
  <c r="GJ36" i="7"/>
  <c r="GJ31" i="7"/>
  <c r="GJ38" i="7"/>
  <c r="GJ42" i="7"/>
  <c r="GJ46" i="7"/>
  <c r="GJ50" i="7"/>
  <c r="GJ53" i="7"/>
  <c r="GJ55" i="7"/>
  <c r="GJ57" i="7"/>
  <c r="GJ59" i="7"/>
  <c r="GJ61" i="7"/>
  <c r="GJ32" i="7"/>
  <c r="GJ63" i="7"/>
  <c r="GJ48" i="7"/>
  <c r="GJ54" i="7"/>
  <c r="GJ62" i="7"/>
  <c r="GJ23" i="7"/>
  <c r="GJ44" i="7"/>
  <c r="GJ52" i="7"/>
  <c r="GJ56" i="7"/>
  <c r="GJ60" i="7"/>
  <c r="GJ40" i="7"/>
  <c r="GJ58" i="7"/>
  <c r="GK19" i="7"/>
  <c r="GK18" i="7"/>
  <c r="PS75" i="7"/>
  <c r="RD10" i="7" s="1"/>
  <c r="PT46" i="7"/>
  <c r="EY46" i="7"/>
  <c r="PT43" i="7"/>
  <c r="EY43" i="7"/>
  <c r="PT54" i="7"/>
  <c r="EY54" i="7"/>
  <c r="PT56" i="7"/>
  <c r="EY56" i="7"/>
  <c r="PT55" i="7"/>
  <c r="EY55" i="7"/>
  <c r="PT50" i="7"/>
  <c r="EY50" i="7"/>
  <c r="PT49" i="7"/>
  <c r="EY49" i="7"/>
  <c r="PT47" i="7"/>
  <c r="EY47" i="7"/>
  <c r="PT44" i="7"/>
  <c r="EY44" i="7"/>
  <c r="PT52" i="7"/>
  <c r="EY52" i="7"/>
  <c r="PT48" i="7"/>
  <c r="EY48" i="7"/>
  <c r="PT53" i="7"/>
  <c r="EY53" i="7"/>
  <c r="PT45" i="7"/>
  <c r="EY45" i="7"/>
  <c r="PT51" i="7"/>
  <c r="EY51" i="7"/>
  <c r="MX75" i="7"/>
  <c r="RE6" i="7" s="1"/>
  <c r="KW75" i="7"/>
  <c r="RE9" i="7" s="1"/>
  <c r="RF97" i="7" l="1"/>
  <c r="RG97" i="7"/>
  <c r="RG9" i="7"/>
  <c r="RF9" i="7"/>
  <c r="RG6" i="7"/>
  <c r="RF6" i="7"/>
  <c r="HX192" i="7"/>
  <c r="HX193" i="7"/>
  <c r="HX194" i="7"/>
  <c r="HX195" i="7"/>
  <c r="HX196" i="7"/>
  <c r="HX197" i="7"/>
  <c r="HX198" i="7"/>
  <c r="HX199" i="7"/>
  <c r="HX200" i="7"/>
  <c r="HX201" i="7"/>
  <c r="GK192" i="7"/>
  <c r="GK193" i="7"/>
  <c r="GK194" i="7"/>
  <c r="GK195" i="7"/>
  <c r="GK196" i="7"/>
  <c r="GK197" i="7"/>
  <c r="GK198" i="7"/>
  <c r="GK199" i="7"/>
  <c r="GK200" i="7"/>
  <c r="GK201" i="7"/>
  <c r="JK192" i="7"/>
  <c r="JK193" i="7"/>
  <c r="JK194" i="7"/>
  <c r="JK195" i="7"/>
  <c r="JK196" i="7"/>
  <c r="JK197" i="7"/>
  <c r="JK198" i="7"/>
  <c r="JK199" i="7"/>
  <c r="JK200" i="7"/>
  <c r="JK201" i="7"/>
  <c r="GK156" i="7"/>
  <c r="GK157" i="7"/>
  <c r="GK158" i="7"/>
  <c r="GK159" i="7"/>
  <c r="GK160" i="7"/>
  <c r="GK161" i="7"/>
  <c r="GK162" i="7"/>
  <c r="GK163" i="7"/>
  <c r="GK164" i="7"/>
  <c r="GK165" i="7"/>
  <c r="JK156" i="7"/>
  <c r="JK157" i="7"/>
  <c r="JK158" i="7"/>
  <c r="JK159" i="7"/>
  <c r="JK160" i="7"/>
  <c r="JK161" i="7"/>
  <c r="JK162" i="7"/>
  <c r="JK163" i="7"/>
  <c r="JK164" i="7"/>
  <c r="JK165" i="7"/>
  <c r="HX156" i="7"/>
  <c r="HX157" i="7"/>
  <c r="HX158" i="7"/>
  <c r="HX159" i="7"/>
  <c r="HX160" i="7"/>
  <c r="HX161" i="7"/>
  <c r="HX162" i="7"/>
  <c r="HX163" i="7"/>
  <c r="HX164" i="7"/>
  <c r="HX165" i="7"/>
  <c r="GK64" i="7"/>
  <c r="GK65" i="7"/>
  <c r="GK66" i="7"/>
  <c r="GK67" i="7"/>
  <c r="GK68" i="7"/>
  <c r="GK69" i="7"/>
  <c r="GK70" i="7"/>
  <c r="GK71" i="7"/>
  <c r="GK72" i="7"/>
  <c r="GK73" i="7"/>
  <c r="JK65" i="7"/>
  <c r="JK66" i="7"/>
  <c r="JK67" i="7"/>
  <c r="JK68" i="7"/>
  <c r="JK69" i="7"/>
  <c r="JK70" i="7"/>
  <c r="JK71" i="7"/>
  <c r="JK72" i="7"/>
  <c r="JK73" i="7"/>
  <c r="JK64" i="7"/>
  <c r="BG75" i="7"/>
  <c r="QI13" i="7" s="1"/>
  <c r="BL75" i="7"/>
  <c r="QN13" i="7" s="1"/>
  <c r="BK75" i="7"/>
  <c r="QM13" i="7" s="1"/>
  <c r="AU75" i="7"/>
  <c r="PW13" i="7" s="1"/>
  <c r="AW75" i="7"/>
  <c r="PY13" i="7" s="1"/>
  <c r="BM75" i="7"/>
  <c r="QO13" i="7" s="1"/>
  <c r="AY75" i="7"/>
  <c r="QA13" i="7" s="1"/>
  <c r="BI75" i="7"/>
  <c r="QK13" i="7" s="1"/>
  <c r="BH75" i="7"/>
  <c r="QJ13" i="7" s="1"/>
  <c r="AV75" i="7"/>
  <c r="PX13" i="7" s="1"/>
  <c r="AX75" i="7"/>
  <c r="PZ13" i="7" s="1"/>
  <c r="BA75" i="7"/>
  <c r="QC13" i="7" s="1"/>
  <c r="AZ75" i="7"/>
  <c r="QB13" i="7" s="1"/>
  <c r="BD75" i="7"/>
  <c r="QF13" i="7" s="1"/>
  <c r="BJ75" i="7"/>
  <c r="QL13" i="7" s="1"/>
  <c r="BB75" i="7"/>
  <c r="QD13" i="7" s="1"/>
  <c r="BC75" i="7"/>
  <c r="QE13" i="7" s="1"/>
  <c r="BE75" i="7"/>
  <c r="QG13" i="7" s="1"/>
  <c r="BF75" i="7"/>
  <c r="QH13" i="7" s="1"/>
  <c r="GK121" i="7"/>
  <c r="GK129" i="7"/>
  <c r="GK115" i="7"/>
  <c r="GK134" i="7"/>
  <c r="GK138" i="7"/>
  <c r="GK114" i="7"/>
  <c r="GK135" i="7"/>
  <c r="GK124" i="7"/>
  <c r="GK125" i="7"/>
  <c r="GK126" i="7"/>
  <c r="GK136" i="7"/>
  <c r="GK143" i="7"/>
  <c r="GK151" i="7"/>
  <c r="GK117" i="7"/>
  <c r="GK128" i="7"/>
  <c r="GK118" i="7"/>
  <c r="GK132" i="7"/>
  <c r="GK140" i="7"/>
  <c r="GK142" i="7"/>
  <c r="GK147" i="7"/>
  <c r="GK131" i="7"/>
  <c r="GK153" i="7"/>
  <c r="GK133" i="7"/>
  <c r="GK144" i="7"/>
  <c r="GK146" i="7"/>
  <c r="GK119" i="7"/>
  <c r="GK137" i="7"/>
  <c r="GK139" i="7"/>
  <c r="GK148" i="7"/>
  <c r="GK120" i="7"/>
  <c r="GK141" i="7"/>
  <c r="GK145" i="7"/>
  <c r="GK152" i="7"/>
  <c r="GK168" i="7"/>
  <c r="GK150" i="7"/>
  <c r="GK122" i="7"/>
  <c r="GK116" i="7"/>
  <c r="GK149" i="7"/>
  <c r="GK169" i="7"/>
  <c r="GK180" i="7"/>
  <c r="GK188" i="7"/>
  <c r="GK170" i="7"/>
  <c r="GK171" i="7"/>
  <c r="GK127" i="7"/>
  <c r="GK155" i="7"/>
  <c r="GK179" i="7"/>
  <c r="GK184" i="7"/>
  <c r="GK189" i="7"/>
  <c r="GK123" i="7"/>
  <c r="GK172" i="7"/>
  <c r="GK177" i="7"/>
  <c r="GK178" i="7"/>
  <c r="GK181" i="7"/>
  <c r="GK174" i="7"/>
  <c r="GK154" i="7"/>
  <c r="GK167" i="7"/>
  <c r="GK176" i="7"/>
  <c r="GK186" i="7"/>
  <c r="GK183" i="7"/>
  <c r="GK190" i="7"/>
  <c r="GK191" i="7"/>
  <c r="GK175" i="7"/>
  <c r="GK187" i="7"/>
  <c r="GK185" i="7"/>
  <c r="GK173" i="7"/>
  <c r="GK182" i="7"/>
  <c r="JK116" i="7"/>
  <c r="JK120" i="7"/>
  <c r="JK124" i="7"/>
  <c r="JK128" i="7"/>
  <c r="JK132" i="7"/>
  <c r="JK115" i="7"/>
  <c r="JK119" i="7"/>
  <c r="JK123" i="7"/>
  <c r="JK127" i="7"/>
  <c r="JK131" i="7"/>
  <c r="JK134" i="7"/>
  <c r="JK118" i="7"/>
  <c r="JK126" i="7"/>
  <c r="JK133" i="7"/>
  <c r="JK136" i="7"/>
  <c r="JK140" i="7"/>
  <c r="JK144" i="7"/>
  <c r="JK117" i="7"/>
  <c r="JK125" i="7"/>
  <c r="JK114" i="7"/>
  <c r="JK122" i="7"/>
  <c r="JK138" i="7"/>
  <c r="JK142" i="7"/>
  <c r="JK146" i="7"/>
  <c r="JK150" i="7"/>
  <c r="JK154" i="7"/>
  <c r="JK139" i="7"/>
  <c r="JK151" i="7"/>
  <c r="JK148" i="7"/>
  <c r="JK155" i="7"/>
  <c r="JK121" i="7"/>
  <c r="JK152" i="7"/>
  <c r="JK143" i="7"/>
  <c r="JK153" i="7"/>
  <c r="JK169" i="7"/>
  <c r="JK129" i="7"/>
  <c r="JK145" i="7"/>
  <c r="JK171" i="7"/>
  <c r="JK141" i="7"/>
  <c r="JK178" i="7"/>
  <c r="JK137" i="7"/>
  <c r="JK149" i="7"/>
  <c r="JK135" i="7"/>
  <c r="JK168" i="7"/>
  <c r="JK179" i="7"/>
  <c r="JK186" i="7"/>
  <c r="JK177" i="7"/>
  <c r="JK172" i="7"/>
  <c r="JK173" i="7"/>
  <c r="JK184" i="7"/>
  <c r="JK180" i="7"/>
  <c r="JK182" i="7"/>
  <c r="JK176" i="7"/>
  <c r="JK183" i="7"/>
  <c r="JK185" i="7"/>
  <c r="JK191" i="7"/>
  <c r="JK147" i="7"/>
  <c r="JK181" i="7"/>
  <c r="JK174" i="7"/>
  <c r="JK167" i="7"/>
  <c r="JK187" i="7"/>
  <c r="JK190" i="7"/>
  <c r="JK189" i="7"/>
  <c r="JK175" i="7"/>
  <c r="JK170" i="7"/>
  <c r="JK188" i="7"/>
  <c r="HX189" i="7"/>
  <c r="HX191" i="7"/>
  <c r="HX185" i="7"/>
  <c r="HX180" i="7"/>
  <c r="HX186" i="7"/>
  <c r="HX187" i="7"/>
  <c r="HX179" i="7"/>
  <c r="HX183" i="7"/>
  <c r="HX181" i="7"/>
  <c r="HX173" i="7"/>
  <c r="HX172" i="7"/>
  <c r="HX188" i="7"/>
  <c r="HX190" i="7"/>
  <c r="HX174" i="7"/>
  <c r="HX168" i="7"/>
  <c r="HX182" i="7"/>
  <c r="HX177" i="7"/>
  <c r="HX170" i="7"/>
  <c r="HX176" i="7"/>
  <c r="HX171" i="7"/>
  <c r="HX184" i="7"/>
  <c r="HX167" i="7"/>
  <c r="HX169" i="7"/>
  <c r="HX175" i="7"/>
  <c r="HX178" i="7"/>
  <c r="HX124" i="7"/>
  <c r="HX116" i="7"/>
  <c r="HX129" i="7"/>
  <c r="HX125" i="7"/>
  <c r="HX117" i="7"/>
  <c r="HX123" i="7"/>
  <c r="HX122" i="7"/>
  <c r="HX127" i="7"/>
  <c r="HX120" i="7"/>
  <c r="HX119" i="7"/>
  <c r="HX114" i="7"/>
  <c r="HX128" i="7"/>
  <c r="HX118" i="7"/>
  <c r="HX126" i="7"/>
  <c r="HX115" i="7"/>
  <c r="HX121" i="7"/>
  <c r="HX133" i="7"/>
  <c r="HX137" i="7"/>
  <c r="HX141" i="7"/>
  <c r="HX136" i="7"/>
  <c r="HX139" i="7"/>
  <c r="HX147" i="7"/>
  <c r="HX135" i="7"/>
  <c r="HX138" i="7"/>
  <c r="HX142" i="7"/>
  <c r="HX150" i="7"/>
  <c r="HX153" i="7"/>
  <c r="HX145" i="7"/>
  <c r="HX140" i="7"/>
  <c r="HX148" i="7"/>
  <c r="HX152" i="7"/>
  <c r="HX131" i="7"/>
  <c r="HX143" i="7"/>
  <c r="HX144" i="7"/>
  <c r="HX151" i="7"/>
  <c r="HX149" i="7"/>
  <c r="HX134" i="7"/>
  <c r="HX146" i="7"/>
  <c r="HX132" i="7"/>
  <c r="HX154" i="7"/>
  <c r="HX155" i="7"/>
  <c r="PT203" i="7"/>
  <c r="RE101" i="7" s="1"/>
  <c r="DN203" i="7"/>
  <c r="RE95" i="7" s="1"/>
  <c r="HY109" i="7"/>
  <c r="JL110" i="7"/>
  <c r="EY203" i="7"/>
  <c r="RE96" i="7" s="1"/>
  <c r="GL110" i="7"/>
  <c r="HY110" i="7"/>
  <c r="JL109" i="7"/>
  <c r="GL109" i="7"/>
  <c r="GJ203" i="7"/>
  <c r="RC102" i="7" s="1"/>
  <c r="JJ203" i="7"/>
  <c r="RC103" i="7" s="1"/>
  <c r="DN75" i="7"/>
  <c r="RE4" i="7" s="1"/>
  <c r="JK55" i="7"/>
  <c r="JK59" i="7"/>
  <c r="JK37" i="7"/>
  <c r="JK39" i="7"/>
  <c r="JK58" i="7"/>
  <c r="JK30" i="7"/>
  <c r="JK60" i="7"/>
  <c r="JK40" i="7"/>
  <c r="JK29" i="7"/>
  <c r="JK63" i="7"/>
  <c r="JK36" i="7"/>
  <c r="JK57" i="7"/>
  <c r="JK49" i="7"/>
  <c r="JK45" i="7"/>
  <c r="JK42" i="7"/>
  <c r="JK23" i="7"/>
  <c r="JK34" i="7"/>
  <c r="JK25" i="7"/>
  <c r="JK24" i="7"/>
  <c r="JK53" i="7"/>
  <c r="JK35" i="7"/>
  <c r="JK50" i="7"/>
  <c r="JK52" i="7"/>
  <c r="JK27" i="7"/>
  <c r="JK28" i="7"/>
  <c r="JK47" i="7"/>
  <c r="JK41" i="7"/>
  <c r="JK62" i="7"/>
  <c r="JK46" i="7"/>
  <c r="JK54" i="7"/>
  <c r="JK56" i="7"/>
  <c r="JK38" i="7"/>
  <c r="JK31" i="7"/>
  <c r="JK33" i="7"/>
  <c r="JK43" i="7"/>
  <c r="JK32" i="7"/>
  <c r="JK44" i="7"/>
  <c r="JK26" i="7"/>
  <c r="JK48" i="7"/>
  <c r="JK61" i="7"/>
  <c r="JK51" i="7"/>
  <c r="JL18" i="7"/>
  <c r="JL19" i="7"/>
  <c r="GK23" i="7"/>
  <c r="GK25" i="7"/>
  <c r="GK27" i="7"/>
  <c r="GK29" i="7"/>
  <c r="GK31" i="7"/>
  <c r="GK24" i="7"/>
  <c r="GK28" i="7"/>
  <c r="GK33" i="7"/>
  <c r="GK35" i="7"/>
  <c r="GK26" i="7"/>
  <c r="GK38" i="7"/>
  <c r="GK40" i="7"/>
  <c r="GK42" i="7"/>
  <c r="GK44" i="7"/>
  <c r="GK46" i="7"/>
  <c r="GK48" i="7"/>
  <c r="GK50" i="7"/>
  <c r="GK34" i="7"/>
  <c r="GK37" i="7"/>
  <c r="GK30" i="7"/>
  <c r="GK41" i="7"/>
  <c r="GK45" i="7"/>
  <c r="GK49" i="7"/>
  <c r="GK52" i="7"/>
  <c r="GK54" i="7"/>
  <c r="GK56" i="7"/>
  <c r="GK58" i="7"/>
  <c r="GK60" i="7"/>
  <c r="GK62" i="7"/>
  <c r="GK36" i="7"/>
  <c r="GK43" i="7"/>
  <c r="GK51" i="7"/>
  <c r="GK55" i="7"/>
  <c r="GK59" i="7"/>
  <c r="GK47" i="7"/>
  <c r="GK53" i="7"/>
  <c r="GK61" i="7"/>
  <c r="GK32" i="7"/>
  <c r="GK63" i="7"/>
  <c r="GK39" i="7"/>
  <c r="GK57" i="7"/>
  <c r="GL19" i="7"/>
  <c r="GL18" i="7"/>
  <c r="PT75" i="7"/>
  <c r="RE10" i="7" s="1"/>
  <c r="RH9" i="7"/>
  <c r="RH6" i="7"/>
  <c r="RG101" i="7" l="1"/>
  <c r="RF101" i="7"/>
  <c r="RF96" i="7"/>
  <c r="RG96" i="7"/>
  <c r="RG95" i="7"/>
  <c r="RF95" i="7"/>
  <c r="RG13" i="7"/>
  <c r="RF10" i="7"/>
  <c r="RG10" i="7"/>
  <c r="RH10" i="7" s="1"/>
  <c r="RF4" i="7"/>
  <c r="RG4" i="7"/>
  <c r="RF13" i="7"/>
  <c r="HY192" i="7"/>
  <c r="HY193" i="7"/>
  <c r="HY194" i="7"/>
  <c r="HY195" i="7"/>
  <c r="HY196" i="7"/>
  <c r="HY197" i="7"/>
  <c r="HY198" i="7"/>
  <c r="HY199" i="7"/>
  <c r="HY200" i="7"/>
  <c r="HY201" i="7"/>
  <c r="GL192" i="7"/>
  <c r="GL193" i="7"/>
  <c r="GL194" i="7"/>
  <c r="GL195" i="7"/>
  <c r="GL196" i="7"/>
  <c r="GL197" i="7"/>
  <c r="GL198" i="7"/>
  <c r="GL199" i="7"/>
  <c r="GL200" i="7"/>
  <c r="GL201" i="7"/>
  <c r="JL192" i="7"/>
  <c r="JL193" i="7"/>
  <c r="JL194" i="7"/>
  <c r="JL195" i="7"/>
  <c r="JL196" i="7"/>
  <c r="JL197" i="7"/>
  <c r="JL198" i="7"/>
  <c r="JL199" i="7"/>
  <c r="JL200" i="7"/>
  <c r="JL201" i="7"/>
  <c r="HY156" i="7"/>
  <c r="HY157" i="7"/>
  <c r="HY158" i="7"/>
  <c r="HY159" i="7"/>
  <c r="HY160" i="7"/>
  <c r="HY161" i="7"/>
  <c r="HY162" i="7"/>
  <c r="HY163" i="7"/>
  <c r="HY164" i="7"/>
  <c r="HY165" i="7"/>
  <c r="GL156" i="7"/>
  <c r="GL157" i="7"/>
  <c r="GL158" i="7"/>
  <c r="GL159" i="7"/>
  <c r="GL160" i="7"/>
  <c r="GL161" i="7"/>
  <c r="GL162" i="7"/>
  <c r="GL163" i="7"/>
  <c r="GL164" i="7"/>
  <c r="GL165" i="7"/>
  <c r="JL156" i="7"/>
  <c r="JL157" i="7"/>
  <c r="JL158" i="7"/>
  <c r="JL159" i="7"/>
  <c r="JL160" i="7"/>
  <c r="JL161" i="7"/>
  <c r="JL162" i="7"/>
  <c r="JL163" i="7"/>
  <c r="JL164" i="7"/>
  <c r="JL165" i="7"/>
  <c r="GL64" i="7"/>
  <c r="GL65" i="7"/>
  <c r="GL66" i="7"/>
  <c r="GL67" i="7"/>
  <c r="GL68" i="7"/>
  <c r="GL69" i="7"/>
  <c r="GL70" i="7"/>
  <c r="GL71" i="7"/>
  <c r="GL72" i="7"/>
  <c r="GL73" i="7"/>
  <c r="JL64" i="7"/>
  <c r="JL65" i="7"/>
  <c r="JL66" i="7"/>
  <c r="JL67" i="7"/>
  <c r="JL68" i="7"/>
  <c r="JL69" i="7"/>
  <c r="JL70" i="7"/>
  <c r="JL71" i="7"/>
  <c r="JL72" i="7"/>
  <c r="JL73" i="7"/>
  <c r="RH13" i="7"/>
  <c r="GL114" i="7"/>
  <c r="GL122" i="7"/>
  <c r="GL116" i="7"/>
  <c r="GL121" i="7"/>
  <c r="GL126" i="7"/>
  <c r="GL131" i="7"/>
  <c r="GL118" i="7"/>
  <c r="GL115" i="7"/>
  <c r="GL139" i="7"/>
  <c r="GL117" i="7"/>
  <c r="GL127" i="7"/>
  <c r="GL128" i="7"/>
  <c r="GL144" i="7"/>
  <c r="GL152" i="7"/>
  <c r="GL134" i="7"/>
  <c r="GL143" i="7"/>
  <c r="GL148" i="7"/>
  <c r="GL125" i="7"/>
  <c r="GL141" i="7"/>
  <c r="GL123" i="7"/>
  <c r="GL142" i="7"/>
  <c r="GL153" i="7"/>
  <c r="GL124" i="7"/>
  <c r="GL129" i="7"/>
  <c r="GL133" i="7"/>
  <c r="GL138" i="7"/>
  <c r="GL146" i="7"/>
  <c r="GL169" i="7"/>
  <c r="GL119" i="7"/>
  <c r="GL167" i="7"/>
  <c r="GL132" i="7"/>
  <c r="GL120" i="7"/>
  <c r="GL145" i="7"/>
  <c r="GL174" i="7"/>
  <c r="GL181" i="7"/>
  <c r="GL189" i="7"/>
  <c r="GL150" i="7"/>
  <c r="GL154" i="7"/>
  <c r="GL137" i="7"/>
  <c r="GL135" i="7"/>
  <c r="GL151" i="7"/>
  <c r="GL136" i="7"/>
  <c r="GL176" i="7"/>
  <c r="GL179" i="7"/>
  <c r="GL180" i="7"/>
  <c r="GL182" i="7"/>
  <c r="GL183" i="7"/>
  <c r="GL149" i="7"/>
  <c r="GL184" i="7"/>
  <c r="GL140" i="7"/>
  <c r="GL147" i="7"/>
  <c r="GL186" i="7"/>
  <c r="GL178" i="7"/>
  <c r="GL170" i="7"/>
  <c r="GL171" i="7"/>
  <c r="GL172" i="7"/>
  <c r="GL191" i="7"/>
  <c r="GL188" i="7"/>
  <c r="GL190" i="7"/>
  <c r="GL177" i="7"/>
  <c r="GL187" i="7"/>
  <c r="GL155" i="7"/>
  <c r="GL168" i="7"/>
  <c r="GL173" i="7"/>
  <c r="GL175" i="7"/>
  <c r="GL185" i="7"/>
  <c r="JL116" i="7"/>
  <c r="JL120" i="7"/>
  <c r="JL124" i="7"/>
  <c r="JL128" i="7"/>
  <c r="JL114" i="7"/>
  <c r="JL118" i="7"/>
  <c r="JL122" i="7"/>
  <c r="JL126" i="7"/>
  <c r="JL134" i="7"/>
  <c r="JL119" i="7"/>
  <c r="JL127" i="7"/>
  <c r="JL137" i="7"/>
  <c r="JL141" i="7"/>
  <c r="JL145" i="7"/>
  <c r="JL133" i="7"/>
  <c r="JL136" i="7"/>
  <c r="JL140" i="7"/>
  <c r="JL144" i="7"/>
  <c r="JL125" i="7"/>
  <c r="JL147" i="7"/>
  <c r="JL123" i="7"/>
  <c r="JL139" i="7"/>
  <c r="JL151" i="7"/>
  <c r="JL138" i="7"/>
  <c r="JL148" i="7"/>
  <c r="JL155" i="7"/>
  <c r="JL115" i="7"/>
  <c r="JL131" i="7"/>
  <c r="JL132" i="7"/>
  <c r="JL143" i="7"/>
  <c r="JL146" i="7"/>
  <c r="JL153" i="7"/>
  <c r="JL169" i="7"/>
  <c r="JL173" i="7"/>
  <c r="JL172" i="7"/>
  <c r="JL142" i="7"/>
  <c r="JL150" i="7"/>
  <c r="JL117" i="7"/>
  <c r="JL149" i="7"/>
  <c r="JL167" i="7"/>
  <c r="JL174" i="7"/>
  <c r="JL177" i="7"/>
  <c r="JL181" i="7"/>
  <c r="JL185" i="7"/>
  <c r="JL189" i="7"/>
  <c r="JL175" i="7"/>
  <c r="JL171" i="7"/>
  <c r="JL182" i="7"/>
  <c r="JL176" i="7"/>
  <c r="JL184" i="7"/>
  <c r="JL170" i="7"/>
  <c r="JL186" i="7"/>
  <c r="JL135" i="7"/>
  <c r="JL154" i="7"/>
  <c r="JL178" i="7"/>
  <c r="JL187" i="7"/>
  <c r="JL129" i="7"/>
  <c r="JL183" i="7"/>
  <c r="JL191" i="7"/>
  <c r="JL121" i="7"/>
  <c r="JL152" i="7"/>
  <c r="JL188" i="7"/>
  <c r="JL190" i="7"/>
  <c r="JL180" i="7"/>
  <c r="JL179" i="7"/>
  <c r="JL168" i="7"/>
  <c r="HY186" i="7"/>
  <c r="HY177" i="7"/>
  <c r="HY188" i="7"/>
  <c r="HY182" i="7"/>
  <c r="HY189" i="7"/>
  <c r="HY178" i="7"/>
  <c r="HY170" i="7"/>
  <c r="HY190" i="7"/>
  <c r="HY187" i="7"/>
  <c r="HY167" i="7"/>
  <c r="HY179" i="7"/>
  <c r="HY173" i="7"/>
  <c r="HY175" i="7"/>
  <c r="HY169" i="7"/>
  <c r="HY183" i="7"/>
  <c r="HY181" i="7"/>
  <c r="HY176" i="7"/>
  <c r="HY184" i="7"/>
  <c r="HY171" i="7"/>
  <c r="HY191" i="7"/>
  <c r="HY185" i="7"/>
  <c r="HY180" i="7"/>
  <c r="HY172" i="7"/>
  <c r="HY174" i="7"/>
  <c r="HY168" i="7"/>
  <c r="HY129" i="7"/>
  <c r="HY121" i="7"/>
  <c r="HY126" i="7"/>
  <c r="HY122" i="7"/>
  <c r="HY114" i="7"/>
  <c r="HY127" i="7"/>
  <c r="HY123" i="7"/>
  <c r="HY119" i="7"/>
  <c r="HY118" i="7"/>
  <c r="HY128" i="7"/>
  <c r="HY124" i="7"/>
  <c r="HY117" i="7"/>
  <c r="HY125" i="7"/>
  <c r="HY120" i="7"/>
  <c r="HY116" i="7"/>
  <c r="HY115" i="7"/>
  <c r="HY133" i="7"/>
  <c r="HY137" i="7"/>
  <c r="HY132" i="7"/>
  <c r="HY136" i="7"/>
  <c r="HY131" i="7"/>
  <c r="HY135" i="7"/>
  <c r="HY139" i="7"/>
  <c r="HY143" i="7"/>
  <c r="HY147" i="7"/>
  <c r="HY151" i="7"/>
  <c r="HY141" i="7"/>
  <c r="HY134" i="7"/>
  <c r="HY146" i="7"/>
  <c r="HY149" i="7"/>
  <c r="HY155" i="7"/>
  <c r="HY145" i="7"/>
  <c r="HY150" i="7"/>
  <c r="HY153" i="7"/>
  <c r="HY154" i="7"/>
  <c r="HY140" i="7"/>
  <c r="HY148" i="7"/>
  <c r="HY144" i="7"/>
  <c r="HY138" i="7"/>
  <c r="HY152" i="7"/>
  <c r="HY142" i="7"/>
  <c r="JK203" i="7"/>
  <c r="RD103" i="7" s="1"/>
  <c r="GK203" i="7"/>
  <c r="RD102" i="7" s="1"/>
  <c r="JL42" i="7"/>
  <c r="JL61" i="7"/>
  <c r="JL52" i="7"/>
  <c r="JL54" i="7"/>
  <c r="JL40" i="7"/>
  <c r="JL32" i="7"/>
  <c r="JL57" i="7"/>
  <c r="JL41" i="7"/>
  <c r="JL53" i="7"/>
  <c r="JL58" i="7"/>
  <c r="JL34" i="7"/>
  <c r="JL45" i="7"/>
  <c r="JL23" i="7"/>
  <c r="JL59" i="7"/>
  <c r="JL60" i="7"/>
  <c r="JL37" i="7"/>
  <c r="JL39" i="7"/>
  <c r="JL55" i="7"/>
  <c r="JL46" i="7"/>
  <c r="JL56" i="7"/>
  <c r="JL43" i="7"/>
  <c r="JL28" i="7"/>
  <c r="JL24" i="7"/>
  <c r="JL35" i="7"/>
  <c r="JL62" i="7"/>
  <c r="JL44" i="7"/>
  <c r="JL50" i="7"/>
  <c r="JL29" i="7"/>
  <c r="JL30" i="7"/>
  <c r="JL51" i="7"/>
  <c r="JL63" i="7"/>
  <c r="JL48" i="7"/>
  <c r="JL31" i="7"/>
  <c r="JL36" i="7"/>
  <c r="JL38" i="7"/>
  <c r="JL27" i="7"/>
  <c r="JL49" i="7"/>
  <c r="JL25" i="7"/>
  <c r="JL47" i="7"/>
  <c r="JL26" i="7"/>
  <c r="JL33" i="7"/>
  <c r="GL23" i="7"/>
  <c r="GL25" i="7"/>
  <c r="GL27" i="7"/>
  <c r="GL29" i="7"/>
  <c r="GL31" i="7"/>
  <c r="GL32" i="7"/>
  <c r="GL34" i="7"/>
  <c r="GL36" i="7"/>
  <c r="GL24" i="7"/>
  <c r="GL28" i="7"/>
  <c r="GL33" i="7"/>
  <c r="GL26" i="7"/>
  <c r="GL38" i="7"/>
  <c r="GL40" i="7"/>
  <c r="GL42" i="7"/>
  <c r="GL44" i="7"/>
  <c r="GL46" i="7"/>
  <c r="GL48" i="7"/>
  <c r="GL50" i="7"/>
  <c r="GL35" i="7"/>
  <c r="GL30" i="7"/>
  <c r="GL41" i="7"/>
  <c r="GL45" i="7"/>
  <c r="GL49" i="7"/>
  <c r="GL52" i="7"/>
  <c r="GL54" i="7"/>
  <c r="GL56" i="7"/>
  <c r="GL58" i="7"/>
  <c r="GL60" i="7"/>
  <c r="GL62" i="7"/>
  <c r="GL47" i="7"/>
  <c r="GL53" i="7"/>
  <c r="GL61" i="7"/>
  <c r="GL43" i="7"/>
  <c r="GL51" i="7"/>
  <c r="GL55" i="7"/>
  <c r="GL59" i="7"/>
  <c r="GL37" i="7"/>
  <c r="GL63" i="7"/>
  <c r="GL39" i="7"/>
  <c r="GL57" i="7"/>
  <c r="RE119" i="7" l="1"/>
  <c r="RE132" i="7"/>
  <c r="RE123" i="7"/>
  <c r="RE141" i="7"/>
  <c r="RE175" i="7"/>
  <c r="RE195" i="7"/>
  <c r="RE194" i="7"/>
  <c r="RE201" i="7"/>
  <c r="RE193" i="7"/>
  <c r="RE200" i="7"/>
  <c r="RE192" i="7"/>
  <c r="RE199" i="7"/>
  <c r="RE198" i="7"/>
  <c r="RE197" i="7"/>
  <c r="RE196" i="7"/>
  <c r="RE160" i="7"/>
  <c r="RE159" i="7"/>
  <c r="RE158" i="7"/>
  <c r="RE165" i="7"/>
  <c r="RE157" i="7"/>
  <c r="RE164" i="7"/>
  <c r="RE156" i="7"/>
  <c r="RE163" i="7"/>
  <c r="RE162" i="7"/>
  <c r="RE161" i="7"/>
  <c r="RE134" i="7"/>
  <c r="RE147" i="7"/>
  <c r="RE116" i="7"/>
  <c r="RE118" i="7"/>
  <c r="RE143" i="7"/>
  <c r="RE115" i="7"/>
  <c r="RE135" i="7"/>
  <c r="RE120" i="7"/>
  <c r="RE140" i="7"/>
  <c r="RE136" i="7"/>
  <c r="RE117" i="7"/>
  <c r="RE122" i="7"/>
  <c r="RE138" i="7"/>
  <c r="RE149" i="7"/>
  <c r="RE148" i="7"/>
  <c r="RE146" i="7"/>
  <c r="RE114" i="7"/>
  <c r="RE169" i="7"/>
  <c r="RE171" i="7"/>
  <c r="RE151" i="7"/>
  <c r="RE133" i="7"/>
  <c r="RE145" i="7"/>
  <c r="RE176" i="7"/>
  <c r="RE139" i="7"/>
  <c r="RE174" i="7"/>
  <c r="RE129" i="7"/>
  <c r="RE167" i="7"/>
  <c r="RE173" i="7"/>
  <c r="RE152" i="7"/>
  <c r="RE155" i="7"/>
  <c r="RE154" i="7"/>
  <c r="RE142" i="7"/>
  <c r="RE150" i="7"/>
  <c r="RE144" i="7"/>
  <c r="RE180" i="7"/>
  <c r="RE189" i="7"/>
  <c r="RE126" i="7"/>
  <c r="RE187" i="7"/>
  <c r="RE153" i="7"/>
  <c r="RE190" i="7"/>
  <c r="RE178" i="7"/>
  <c r="RE179" i="7"/>
  <c r="RE188" i="7"/>
  <c r="RE186" i="7"/>
  <c r="RE181" i="7"/>
  <c r="RE127" i="7"/>
  <c r="RE172" i="7"/>
  <c r="RE170" i="7"/>
  <c r="RE131" i="7"/>
  <c r="RE125" i="7"/>
  <c r="RE185" i="7"/>
  <c r="RE124" i="7"/>
  <c r="RE191" i="7"/>
  <c r="RE182" i="7"/>
  <c r="RE137" i="7"/>
  <c r="RE128" i="7"/>
  <c r="RE121" i="7"/>
  <c r="RE184" i="7"/>
  <c r="RE177" i="7"/>
  <c r="RE168" i="7"/>
  <c r="RE183" i="7"/>
  <c r="RH4" i="7"/>
  <c r="JL203" i="7"/>
  <c r="RE103" i="7" s="1"/>
  <c r="GL203" i="7"/>
  <c r="RE102" i="7" s="1"/>
  <c r="GA75" i="7"/>
  <c r="QT11" i="7" s="1"/>
  <c r="FG75" i="7"/>
  <c r="PZ11" i="7" s="1"/>
  <c r="GF75" i="7"/>
  <c r="QY11" i="7" s="1"/>
  <c r="FW75" i="7"/>
  <c r="QP11" i="7" s="1"/>
  <c r="FQ75" i="7"/>
  <c r="QJ11" i="7" s="1"/>
  <c r="FE75" i="7"/>
  <c r="PX11" i="7" s="1"/>
  <c r="FX75" i="7"/>
  <c r="QQ11" i="7" s="1"/>
  <c r="GC75" i="7"/>
  <c r="QV11" i="7" s="1"/>
  <c r="FY75" i="7"/>
  <c r="QR11" i="7" s="1"/>
  <c r="FZ75" i="7"/>
  <c r="QS11" i="7" s="1"/>
  <c r="GB75" i="7"/>
  <c r="QU11" i="7" s="1"/>
  <c r="GK75" i="7"/>
  <c r="RD11" i="7" s="1"/>
  <c r="FP75" i="7"/>
  <c r="QI11" i="7" s="1"/>
  <c r="GD75" i="7"/>
  <c r="QW11" i="7" s="1"/>
  <c r="GG75" i="7"/>
  <c r="QZ11" i="7" s="1"/>
  <c r="GH75" i="7"/>
  <c r="RA11" i="7" s="1"/>
  <c r="FN75" i="7"/>
  <c r="QG11" i="7" s="1"/>
  <c r="FR75" i="7"/>
  <c r="QK11" i="7" s="1"/>
  <c r="FH75" i="7"/>
  <c r="QA11" i="7" s="1"/>
  <c r="FJ75" i="7"/>
  <c r="QC11" i="7" s="1"/>
  <c r="FT75" i="7"/>
  <c r="QM11" i="7" s="1"/>
  <c r="FU75" i="7"/>
  <c r="QN11" i="7" s="1"/>
  <c r="GJ75" i="7"/>
  <c r="RC11" i="7" s="1"/>
  <c r="GL75" i="7"/>
  <c r="RE11" i="7" s="1"/>
  <c r="FF75" i="7"/>
  <c r="PY11" i="7" s="1"/>
  <c r="FO75" i="7"/>
  <c r="QH11" i="7" s="1"/>
  <c r="FL75" i="7"/>
  <c r="QE11" i="7" s="1"/>
  <c r="FK75" i="7"/>
  <c r="QD11" i="7" s="1"/>
  <c r="FS75" i="7"/>
  <c r="QL11" i="7" s="1"/>
  <c r="FM75" i="7"/>
  <c r="QF11" i="7" s="1"/>
  <c r="FD75" i="7"/>
  <c r="PW11" i="7" s="1"/>
  <c r="FI75" i="7"/>
  <c r="QB11" i="7" s="1"/>
  <c r="GI75" i="7"/>
  <c r="RB11" i="7" s="1"/>
  <c r="GE75" i="7"/>
  <c r="QX11" i="7" s="1"/>
  <c r="FV75" i="7"/>
  <c r="QO11" i="7" s="1"/>
  <c r="QU86" i="7"/>
  <c r="RG102" i="7" l="1"/>
  <c r="RF102" i="7"/>
  <c r="RF11" i="7"/>
  <c r="RG11" i="7"/>
  <c r="QV86" i="7"/>
  <c r="RH11" i="7" l="1"/>
  <c r="QW86" i="7"/>
  <c r="QX86" i="7" l="1"/>
  <c r="QY86" i="7" l="1"/>
  <c r="GQ75" i="7"/>
  <c r="PW8" i="7" s="1"/>
  <c r="QZ86" i="7" l="1"/>
  <c r="PW75" i="7"/>
  <c r="NI22" i="7"/>
  <c r="NJ22" i="7"/>
  <c r="NK22" i="7"/>
  <c r="NL22" i="7"/>
  <c r="NM22" i="7"/>
  <c r="NN22" i="7"/>
  <c r="NO22" i="7"/>
  <c r="NP22" i="7"/>
  <c r="NQ22" i="7"/>
  <c r="NR22" i="7"/>
  <c r="NS22" i="7"/>
  <c r="NT22" i="7"/>
  <c r="NU22" i="7"/>
  <c r="NV22" i="7"/>
  <c r="NW22" i="7"/>
  <c r="NX22" i="7"/>
  <c r="NY22" i="7"/>
  <c r="NZ22" i="7"/>
  <c r="OA22" i="7"/>
  <c r="OB22" i="7"/>
  <c r="OC22" i="7"/>
  <c r="OD22" i="7"/>
  <c r="OE22" i="7"/>
  <c r="OF22" i="7"/>
  <c r="OG22" i="7"/>
  <c r="OH22" i="7"/>
  <c r="OE192" i="7" l="1"/>
  <c r="RA192" i="7" s="1"/>
  <c r="OE193" i="7"/>
  <c r="RA193" i="7" s="1"/>
  <c r="OE194" i="7"/>
  <c r="RA194" i="7" s="1"/>
  <c r="OE195" i="7"/>
  <c r="RA195" i="7" s="1"/>
  <c r="OE196" i="7"/>
  <c r="RA196" i="7" s="1"/>
  <c r="OE197" i="7"/>
  <c r="RA197" i="7" s="1"/>
  <c r="OE198" i="7"/>
  <c r="RA198" i="7" s="1"/>
  <c r="OE199" i="7"/>
  <c r="RA199" i="7" s="1"/>
  <c r="OE200" i="7"/>
  <c r="RA200" i="7" s="1"/>
  <c r="OE201" i="7"/>
  <c r="RA201" i="7" s="1"/>
  <c r="NW192" i="7"/>
  <c r="QS192" i="7" s="1"/>
  <c r="NW193" i="7"/>
  <c r="QS193" i="7" s="1"/>
  <c r="NW194" i="7"/>
  <c r="QS194" i="7" s="1"/>
  <c r="NW195" i="7"/>
  <c r="QS195" i="7" s="1"/>
  <c r="NW196" i="7"/>
  <c r="QS196" i="7" s="1"/>
  <c r="NW197" i="7"/>
  <c r="QS197" i="7" s="1"/>
  <c r="NW198" i="7"/>
  <c r="QS198" i="7" s="1"/>
  <c r="NW199" i="7"/>
  <c r="QS199" i="7" s="1"/>
  <c r="NW200" i="7"/>
  <c r="QS200" i="7" s="1"/>
  <c r="NW201" i="7"/>
  <c r="QS201" i="7" s="1"/>
  <c r="NO192" i="7"/>
  <c r="QK192" i="7" s="1"/>
  <c r="NO193" i="7"/>
  <c r="QK193" i="7" s="1"/>
  <c r="NO194" i="7"/>
  <c r="QK194" i="7" s="1"/>
  <c r="NO195" i="7"/>
  <c r="QK195" i="7" s="1"/>
  <c r="NO196" i="7"/>
  <c r="QK196" i="7" s="1"/>
  <c r="NO197" i="7"/>
  <c r="QK197" i="7" s="1"/>
  <c r="NO198" i="7"/>
  <c r="QK198" i="7" s="1"/>
  <c r="NO199" i="7"/>
  <c r="QK199" i="7" s="1"/>
  <c r="NO200" i="7"/>
  <c r="QK200" i="7" s="1"/>
  <c r="NO201" i="7"/>
  <c r="QK201" i="7" s="1"/>
  <c r="OD192" i="7"/>
  <c r="QZ192" i="7" s="1"/>
  <c r="OD193" i="7"/>
  <c r="QZ193" i="7" s="1"/>
  <c r="OD194" i="7"/>
  <c r="QZ194" i="7" s="1"/>
  <c r="OD195" i="7"/>
  <c r="QZ195" i="7" s="1"/>
  <c r="OD196" i="7"/>
  <c r="QZ196" i="7" s="1"/>
  <c r="OD197" i="7"/>
  <c r="QZ197" i="7" s="1"/>
  <c r="OD198" i="7"/>
  <c r="QZ198" i="7" s="1"/>
  <c r="OD199" i="7"/>
  <c r="QZ199" i="7" s="1"/>
  <c r="OD200" i="7"/>
  <c r="QZ200" i="7" s="1"/>
  <c r="OD201" i="7"/>
  <c r="QZ201" i="7" s="1"/>
  <c r="NV192" i="7"/>
  <c r="QR192" i="7" s="1"/>
  <c r="NV193" i="7"/>
  <c r="QR193" i="7" s="1"/>
  <c r="NV194" i="7"/>
  <c r="QR194" i="7" s="1"/>
  <c r="NV195" i="7"/>
  <c r="QR195" i="7" s="1"/>
  <c r="NV196" i="7"/>
  <c r="QR196" i="7" s="1"/>
  <c r="NV197" i="7"/>
  <c r="QR197" i="7" s="1"/>
  <c r="NV198" i="7"/>
  <c r="QR198" i="7" s="1"/>
  <c r="NV199" i="7"/>
  <c r="QR199" i="7" s="1"/>
  <c r="NV200" i="7"/>
  <c r="QR200" i="7" s="1"/>
  <c r="NV201" i="7"/>
  <c r="QR201" i="7" s="1"/>
  <c r="NN192" i="7"/>
  <c r="QJ192" i="7" s="1"/>
  <c r="NN193" i="7"/>
  <c r="QJ193" i="7" s="1"/>
  <c r="NN194" i="7"/>
  <c r="QJ194" i="7" s="1"/>
  <c r="NN195" i="7"/>
  <c r="QJ195" i="7" s="1"/>
  <c r="NN196" i="7"/>
  <c r="QJ196" i="7" s="1"/>
  <c r="NN197" i="7"/>
  <c r="QJ197" i="7" s="1"/>
  <c r="NN198" i="7"/>
  <c r="QJ198" i="7" s="1"/>
  <c r="NN199" i="7"/>
  <c r="QJ199" i="7" s="1"/>
  <c r="NN200" i="7"/>
  <c r="QJ200" i="7" s="1"/>
  <c r="NN201" i="7"/>
  <c r="QJ201" i="7" s="1"/>
  <c r="OG192" i="7"/>
  <c r="RC192" i="7" s="1"/>
  <c r="OG193" i="7"/>
  <c r="RC193" i="7" s="1"/>
  <c r="OG194" i="7"/>
  <c r="RC194" i="7" s="1"/>
  <c r="OG195" i="7"/>
  <c r="RC195" i="7" s="1"/>
  <c r="OG196" i="7"/>
  <c r="RC196" i="7" s="1"/>
  <c r="OG197" i="7"/>
  <c r="RC197" i="7" s="1"/>
  <c r="OG198" i="7"/>
  <c r="RC198" i="7" s="1"/>
  <c r="OG199" i="7"/>
  <c r="RC199" i="7" s="1"/>
  <c r="OG200" i="7"/>
  <c r="RC200" i="7" s="1"/>
  <c r="OG201" i="7"/>
  <c r="RC201" i="7" s="1"/>
  <c r="NY192" i="7"/>
  <c r="QU192" i="7" s="1"/>
  <c r="NY193" i="7"/>
  <c r="QU193" i="7" s="1"/>
  <c r="NY194" i="7"/>
  <c r="QU194" i="7" s="1"/>
  <c r="NY195" i="7"/>
  <c r="QU195" i="7" s="1"/>
  <c r="NY196" i="7"/>
  <c r="QU196" i="7" s="1"/>
  <c r="NY197" i="7"/>
  <c r="QU197" i="7" s="1"/>
  <c r="NY198" i="7"/>
  <c r="QU198" i="7" s="1"/>
  <c r="NY199" i="7"/>
  <c r="QU199" i="7" s="1"/>
  <c r="NY200" i="7"/>
  <c r="QU200" i="7" s="1"/>
  <c r="NY201" i="7"/>
  <c r="QU201" i="7" s="1"/>
  <c r="NQ192" i="7"/>
  <c r="QM192" i="7" s="1"/>
  <c r="NQ193" i="7"/>
  <c r="QM193" i="7" s="1"/>
  <c r="NQ194" i="7"/>
  <c r="QM194" i="7" s="1"/>
  <c r="NQ195" i="7"/>
  <c r="QM195" i="7" s="1"/>
  <c r="NQ196" i="7"/>
  <c r="QM196" i="7" s="1"/>
  <c r="NQ197" i="7"/>
  <c r="QM197" i="7" s="1"/>
  <c r="NQ198" i="7"/>
  <c r="QM198" i="7" s="1"/>
  <c r="NQ199" i="7"/>
  <c r="QM199" i="7" s="1"/>
  <c r="NQ200" i="7"/>
  <c r="QM200" i="7" s="1"/>
  <c r="NQ201" i="7"/>
  <c r="QM201" i="7" s="1"/>
  <c r="NI192" i="7"/>
  <c r="QE192" i="7" s="1"/>
  <c r="NI193" i="7"/>
  <c r="QE193" i="7" s="1"/>
  <c r="NI194" i="7"/>
  <c r="QE194" i="7" s="1"/>
  <c r="NI195" i="7"/>
  <c r="QE195" i="7" s="1"/>
  <c r="NI196" i="7"/>
  <c r="QE196" i="7" s="1"/>
  <c r="NI197" i="7"/>
  <c r="QE197" i="7" s="1"/>
  <c r="NI198" i="7"/>
  <c r="QE198" i="7" s="1"/>
  <c r="NI199" i="7"/>
  <c r="QE199" i="7" s="1"/>
  <c r="NI200" i="7"/>
  <c r="QE200" i="7" s="1"/>
  <c r="NI201" i="7"/>
  <c r="QE201" i="7" s="1"/>
  <c r="OF192" i="7"/>
  <c r="RB192" i="7" s="1"/>
  <c r="OF193" i="7"/>
  <c r="RB193" i="7" s="1"/>
  <c r="OF194" i="7"/>
  <c r="RB194" i="7" s="1"/>
  <c r="OF195" i="7"/>
  <c r="RB195" i="7" s="1"/>
  <c r="OF196" i="7"/>
  <c r="RB196" i="7" s="1"/>
  <c r="OF197" i="7"/>
  <c r="RB197" i="7" s="1"/>
  <c r="OF198" i="7"/>
  <c r="RB198" i="7" s="1"/>
  <c r="OF199" i="7"/>
  <c r="RB199" i="7" s="1"/>
  <c r="OF200" i="7"/>
  <c r="RB200" i="7" s="1"/>
  <c r="OF201" i="7"/>
  <c r="RB201" i="7" s="1"/>
  <c r="NX192" i="7"/>
  <c r="QT192" i="7" s="1"/>
  <c r="NX193" i="7"/>
  <c r="QT193" i="7" s="1"/>
  <c r="NX194" i="7"/>
  <c r="QT194" i="7" s="1"/>
  <c r="NX195" i="7"/>
  <c r="QT195" i="7" s="1"/>
  <c r="NX196" i="7"/>
  <c r="QT196" i="7" s="1"/>
  <c r="NX197" i="7"/>
  <c r="QT197" i="7" s="1"/>
  <c r="NX198" i="7"/>
  <c r="QT198" i="7" s="1"/>
  <c r="NX199" i="7"/>
  <c r="QT199" i="7" s="1"/>
  <c r="NX200" i="7"/>
  <c r="QT200" i="7" s="1"/>
  <c r="NX201" i="7"/>
  <c r="QT201" i="7" s="1"/>
  <c r="NP192" i="7"/>
  <c r="QL192" i="7" s="1"/>
  <c r="NP193" i="7"/>
  <c r="QL193" i="7" s="1"/>
  <c r="NP194" i="7"/>
  <c r="QL194" i="7" s="1"/>
  <c r="NP195" i="7"/>
  <c r="QL195" i="7" s="1"/>
  <c r="NP196" i="7"/>
  <c r="QL196" i="7" s="1"/>
  <c r="NP197" i="7"/>
  <c r="QL197" i="7" s="1"/>
  <c r="NP198" i="7"/>
  <c r="QL198" i="7" s="1"/>
  <c r="NP199" i="7"/>
  <c r="QL199" i="7" s="1"/>
  <c r="NP200" i="7"/>
  <c r="QL200" i="7" s="1"/>
  <c r="NP201" i="7"/>
  <c r="QL201" i="7" s="1"/>
  <c r="OC192" i="7"/>
  <c r="QY192" i="7" s="1"/>
  <c r="OC193" i="7"/>
  <c r="QY193" i="7" s="1"/>
  <c r="OC194" i="7"/>
  <c r="QY194" i="7" s="1"/>
  <c r="OC195" i="7"/>
  <c r="QY195" i="7" s="1"/>
  <c r="OC196" i="7"/>
  <c r="QY196" i="7" s="1"/>
  <c r="OC197" i="7"/>
  <c r="QY197" i="7" s="1"/>
  <c r="OC198" i="7"/>
  <c r="QY198" i="7" s="1"/>
  <c r="OC199" i="7"/>
  <c r="QY199" i="7" s="1"/>
  <c r="OC200" i="7"/>
  <c r="QY200" i="7" s="1"/>
  <c r="OC201" i="7"/>
  <c r="QY201" i="7" s="1"/>
  <c r="NU192" i="7"/>
  <c r="QQ192" i="7" s="1"/>
  <c r="NU193" i="7"/>
  <c r="QQ193" i="7" s="1"/>
  <c r="NU194" i="7"/>
  <c r="QQ194" i="7" s="1"/>
  <c r="NU195" i="7"/>
  <c r="QQ195" i="7" s="1"/>
  <c r="NU196" i="7"/>
  <c r="QQ196" i="7" s="1"/>
  <c r="NU197" i="7"/>
  <c r="QQ197" i="7" s="1"/>
  <c r="NU198" i="7"/>
  <c r="QQ198" i="7" s="1"/>
  <c r="NU199" i="7"/>
  <c r="QQ199" i="7" s="1"/>
  <c r="NU200" i="7"/>
  <c r="QQ200" i="7" s="1"/>
  <c r="NU201" i="7"/>
  <c r="QQ201" i="7" s="1"/>
  <c r="NM192" i="7"/>
  <c r="QI192" i="7" s="1"/>
  <c r="NM193" i="7"/>
  <c r="QI193" i="7" s="1"/>
  <c r="NM194" i="7"/>
  <c r="QI194" i="7" s="1"/>
  <c r="NM195" i="7"/>
  <c r="QI195" i="7" s="1"/>
  <c r="NM196" i="7"/>
  <c r="QI196" i="7" s="1"/>
  <c r="NM197" i="7"/>
  <c r="QI197" i="7" s="1"/>
  <c r="NM198" i="7"/>
  <c r="QI198" i="7" s="1"/>
  <c r="NM199" i="7"/>
  <c r="QI199" i="7" s="1"/>
  <c r="NM200" i="7"/>
  <c r="QI200" i="7" s="1"/>
  <c r="NM201" i="7"/>
  <c r="QI201" i="7" s="1"/>
  <c r="OB192" i="7"/>
  <c r="QX192" i="7" s="1"/>
  <c r="OB193" i="7"/>
  <c r="QX193" i="7" s="1"/>
  <c r="OB194" i="7"/>
  <c r="QX194" i="7" s="1"/>
  <c r="OB195" i="7"/>
  <c r="QX195" i="7" s="1"/>
  <c r="OB196" i="7"/>
  <c r="QX196" i="7" s="1"/>
  <c r="OB197" i="7"/>
  <c r="QX197" i="7" s="1"/>
  <c r="OB198" i="7"/>
  <c r="QX198" i="7" s="1"/>
  <c r="OB199" i="7"/>
  <c r="QX199" i="7" s="1"/>
  <c r="OB200" i="7"/>
  <c r="QX200" i="7" s="1"/>
  <c r="OB201" i="7"/>
  <c r="QX201" i="7" s="1"/>
  <c r="NT192" i="7"/>
  <c r="QP192" i="7" s="1"/>
  <c r="NT193" i="7"/>
  <c r="QP193" i="7" s="1"/>
  <c r="NT194" i="7"/>
  <c r="QP194" i="7" s="1"/>
  <c r="NT195" i="7"/>
  <c r="QP195" i="7" s="1"/>
  <c r="NT196" i="7"/>
  <c r="QP196" i="7" s="1"/>
  <c r="NT197" i="7"/>
  <c r="QP197" i="7" s="1"/>
  <c r="NT198" i="7"/>
  <c r="QP198" i="7" s="1"/>
  <c r="NT199" i="7"/>
  <c r="QP199" i="7" s="1"/>
  <c r="NT200" i="7"/>
  <c r="QP200" i="7" s="1"/>
  <c r="NT201" i="7"/>
  <c r="QP201" i="7" s="1"/>
  <c r="NL192" i="7"/>
  <c r="QH192" i="7" s="1"/>
  <c r="NL193" i="7"/>
  <c r="QH193" i="7" s="1"/>
  <c r="NL194" i="7"/>
  <c r="QH194" i="7" s="1"/>
  <c r="NL195" i="7"/>
  <c r="QH195" i="7" s="1"/>
  <c r="NL196" i="7"/>
  <c r="QH196" i="7" s="1"/>
  <c r="NL197" i="7"/>
  <c r="QH197" i="7" s="1"/>
  <c r="NL198" i="7"/>
  <c r="QH198" i="7" s="1"/>
  <c r="NL199" i="7"/>
  <c r="QH199" i="7" s="1"/>
  <c r="NL200" i="7"/>
  <c r="QH200" i="7" s="1"/>
  <c r="NL201" i="7"/>
  <c r="QH201" i="7" s="1"/>
  <c r="OA192" i="7"/>
  <c r="QW192" i="7" s="1"/>
  <c r="OA193" i="7"/>
  <c r="QW193" i="7" s="1"/>
  <c r="OA194" i="7"/>
  <c r="QW194" i="7" s="1"/>
  <c r="OA195" i="7"/>
  <c r="QW195" i="7" s="1"/>
  <c r="OA196" i="7"/>
  <c r="QW196" i="7" s="1"/>
  <c r="OA197" i="7"/>
  <c r="QW197" i="7" s="1"/>
  <c r="OA198" i="7"/>
  <c r="QW198" i="7" s="1"/>
  <c r="OA199" i="7"/>
  <c r="QW199" i="7" s="1"/>
  <c r="OA200" i="7"/>
  <c r="QW200" i="7" s="1"/>
  <c r="OA201" i="7"/>
  <c r="QW201" i="7" s="1"/>
  <c r="NS192" i="7"/>
  <c r="QO192" i="7" s="1"/>
  <c r="NS193" i="7"/>
  <c r="QO193" i="7" s="1"/>
  <c r="NS194" i="7"/>
  <c r="QO194" i="7" s="1"/>
  <c r="NS195" i="7"/>
  <c r="QO195" i="7" s="1"/>
  <c r="NS196" i="7"/>
  <c r="QO196" i="7" s="1"/>
  <c r="NS197" i="7"/>
  <c r="QO197" i="7" s="1"/>
  <c r="NS198" i="7"/>
  <c r="QO198" i="7" s="1"/>
  <c r="NS199" i="7"/>
  <c r="QO199" i="7" s="1"/>
  <c r="NS200" i="7"/>
  <c r="QO200" i="7" s="1"/>
  <c r="NS201" i="7"/>
  <c r="QO201" i="7" s="1"/>
  <c r="NK192" i="7"/>
  <c r="QG192" i="7" s="1"/>
  <c r="NK193" i="7"/>
  <c r="QG193" i="7" s="1"/>
  <c r="NK194" i="7"/>
  <c r="QG194" i="7" s="1"/>
  <c r="NK195" i="7"/>
  <c r="QG195" i="7" s="1"/>
  <c r="NK196" i="7"/>
  <c r="QG196" i="7" s="1"/>
  <c r="NK197" i="7"/>
  <c r="QG197" i="7" s="1"/>
  <c r="NK198" i="7"/>
  <c r="QG198" i="7" s="1"/>
  <c r="NK199" i="7"/>
  <c r="QG199" i="7" s="1"/>
  <c r="NK200" i="7"/>
  <c r="QG200" i="7" s="1"/>
  <c r="NK201" i="7"/>
  <c r="QG201" i="7" s="1"/>
  <c r="OH192" i="7"/>
  <c r="RD192" i="7" s="1"/>
  <c r="OH193" i="7"/>
  <c r="RD193" i="7" s="1"/>
  <c r="OH194" i="7"/>
  <c r="RD194" i="7" s="1"/>
  <c r="OH195" i="7"/>
  <c r="RD195" i="7" s="1"/>
  <c r="OH196" i="7"/>
  <c r="RD196" i="7" s="1"/>
  <c r="OH197" i="7"/>
  <c r="RD197" i="7" s="1"/>
  <c r="OH198" i="7"/>
  <c r="RD198" i="7" s="1"/>
  <c r="OH199" i="7"/>
  <c r="RD199" i="7" s="1"/>
  <c r="OH200" i="7"/>
  <c r="RD200" i="7" s="1"/>
  <c r="OH201" i="7"/>
  <c r="RD201" i="7" s="1"/>
  <c r="NZ192" i="7"/>
  <c r="QV192" i="7" s="1"/>
  <c r="NZ193" i="7"/>
  <c r="QV193" i="7" s="1"/>
  <c r="NZ194" i="7"/>
  <c r="QV194" i="7" s="1"/>
  <c r="NZ195" i="7"/>
  <c r="QV195" i="7" s="1"/>
  <c r="NZ196" i="7"/>
  <c r="QV196" i="7" s="1"/>
  <c r="NZ197" i="7"/>
  <c r="QV197" i="7" s="1"/>
  <c r="NZ198" i="7"/>
  <c r="QV198" i="7" s="1"/>
  <c r="NZ199" i="7"/>
  <c r="QV199" i="7" s="1"/>
  <c r="NZ200" i="7"/>
  <c r="QV200" i="7" s="1"/>
  <c r="NZ201" i="7"/>
  <c r="QV201" i="7" s="1"/>
  <c r="NR192" i="7"/>
  <c r="QN192" i="7" s="1"/>
  <c r="NR193" i="7"/>
  <c r="QN193" i="7" s="1"/>
  <c r="NR194" i="7"/>
  <c r="QN194" i="7" s="1"/>
  <c r="NR195" i="7"/>
  <c r="QN195" i="7" s="1"/>
  <c r="NR196" i="7"/>
  <c r="QN196" i="7" s="1"/>
  <c r="NR197" i="7"/>
  <c r="QN197" i="7" s="1"/>
  <c r="NR198" i="7"/>
  <c r="QN198" i="7" s="1"/>
  <c r="NR199" i="7"/>
  <c r="QN199" i="7" s="1"/>
  <c r="NR200" i="7"/>
  <c r="QN200" i="7" s="1"/>
  <c r="NR201" i="7"/>
  <c r="QN201" i="7" s="1"/>
  <c r="NJ192" i="7"/>
  <c r="QF192" i="7" s="1"/>
  <c r="NJ193" i="7"/>
  <c r="QF193" i="7" s="1"/>
  <c r="NJ194" i="7"/>
  <c r="QF194" i="7" s="1"/>
  <c r="NJ195" i="7"/>
  <c r="QF195" i="7" s="1"/>
  <c r="NJ196" i="7"/>
  <c r="QF196" i="7" s="1"/>
  <c r="NJ197" i="7"/>
  <c r="QF197" i="7" s="1"/>
  <c r="NJ198" i="7"/>
  <c r="QF198" i="7" s="1"/>
  <c r="NJ199" i="7"/>
  <c r="QF199" i="7" s="1"/>
  <c r="NJ200" i="7"/>
  <c r="QF200" i="7" s="1"/>
  <c r="NJ201" i="7"/>
  <c r="QF201" i="7" s="1"/>
  <c r="OD156" i="7"/>
  <c r="QZ156" i="7" s="1"/>
  <c r="OD157" i="7"/>
  <c r="QZ157" i="7" s="1"/>
  <c r="OD158" i="7"/>
  <c r="QZ158" i="7" s="1"/>
  <c r="OD159" i="7"/>
  <c r="QZ159" i="7" s="1"/>
  <c r="OD160" i="7"/>
  <c r="QZ160" i="7" s="1"/>
  <c r="OD161" i="7"/>
  <c r="QZ161" i="7" s="1"/>
  <c r="OD162" i="7"/>
  <c r="QZ162" i="7" s="1"/>
  <c r="OD163" i="7"/>
  <c r="QZ163" i="7" s="1"/>
  <c r="OD164" i="7"/>
  <c r="QZ164" i="7" s="1"/>
  <c r="OD165" i="7"/>
  <c r="QZ165" i="7" s="1"/>
  <c r="NU156" i="7"/>
  <c r="QQ156" i="7" s="1"/>
  <c r="NU157" i="7"/>
  <c r="QQ157" i="7" s="1"/>
  <c r="NU158" i="7"/>
  <c r="QQ158" i="7" s="1"/>
  <c r="NU159" i="7"/>
  <c r="QQ159" i="7" s="1"/>
  <c r="NU160" i="7"/>
  <c r="QQ160" i="7" s="1"/>
  <c r="NU161" i="7"/>
  <c r="QQ161" i="7" s="1"/>
  <c r="NU162" i="7"/>
  <c r="QQ162" i="7" s="1"/>
  <c r="NU163" i="7"/>
  <c r="QQ163" i="7" s="1"/>
  <c r="NU164" i="7"/>
  <c r="QQ164" i="7" s="1"/>
  <c r="NU165" i="7"/>
  <c r="QQ165" i="7" s="1"/>
  <c r="OB156" i="7"/>
  <c r="QX156" i="7" s="1"/>
  <c r="OB157" i="7"/>
  <c r="QX157" i="7" s="1"/>
  <c r="OB158" i="7"/>
  <c r="QX158" i="7" s="1"/>
  <c r="OB159" i="7"/>
  <c r="QX159" i="7" s="1"/>
  <c r="OB160" i="7"/>
  <c r="QX160" i="7" s="1"/>
  <c r="OB161" i="7"/>
  <c r="QX161" i="7" s="1"/>
  <c r="OB162" i="7"/>
  <c r="QX162" i="7" s="1"/>
  <c r="OB163" i="7"/>
  <c r="QX163" i="7" s="1"/>
  <c r="OB164" i="7"/>
  <c r="QX164" i="7" s="1"/>
  <c r="OB165" i="7"/>
  <c r="QX165" i="7" s="1"/>
  <c r="OA156" i="7"/>
  <c r="QW156" i="7" s="1"/>
  <c r="OA157" i="7"/>
  <c r="QW157" i="7" s="1"/>
  <c r="OA158" i="7"/>
  <c r="QW158" i="7" s="1"/>
  <c r="OA159" i="7"/>
  <c r="QW159" i="7" s="1"/>
  <c r="OA160" i="7"/>
  <c r="QW160" i="7" s="1"/>
  <c r="OA161" i="7"/>
  <c r="QW161" i="7" s="1"/>
  <c r="OA162" i="7"/>
  <c r="QW162" i="7" s="1"/>
  <c r="OA163" i="7"/>
  <c r="QW163" i="7" s="1"/>
  <c r="OA164" i="7"/>
  <c r="QW164" i="7" s="1"/>
  <c r="OA165" i="7"/>
  <c r="QW165" i="7" s="1"/>
  <c r="NK156" i="7"/>
  <c r="QG156" i="7" s="1"/>
  <c r="NK157" i="7"/>
  <c r="QG157" i="7" s="1"/>
  <c r="NK158" i="7"/>
  <c r="QG158" i="7" s="1"/>
  <c r="NK159" i="7"/>
  <c r="QG159" i="7" s="1"/>
  <c r="NK160" i="7"/>
  <c r="QG160" i="7" s="1"/>
  <c r="NK161" i="7"/>
  <c r="QG161" i="7" s="1"/>
  <c r="NK162" i="7"/>
  <c r="QG162" i="7" s="1"/>
  <c r="NK163" i="7"/>
  <c r="QG163" i="7" s="1"/>
  <c r="NK164" i="7"/>
  <c r="QG164" i="7" s="1"/>
  <c r="NK165" i="7"/>
  <c r="QG165" i="7" s="1"/>
  <c r="OH156" i="7"/>
  <c r="RD156" i="7" s="1"/>
  <c r="OH157" i="7"/>
  <c r="RD157" i="7" s="1"/>
  <c r="OH158" i="7"/>
  <c r="RD158" i="7" s="1"/>
  <c r="OH159" i="7"/>
  <c r="RD159" i="7" s="1"/>
  <c r="OH160" i="7"/>
  <c r="RD160" i="7" s="1"/>
  <c r="OH161" i="7"/>
  <c r="RD161" i="7" s="1"/>
  <c r="OH162" i="7"/>
  <c r="RD162" i="7" s="1"/>
  <c r="OH163" i="7"/>
  <c r="RD163" i="7" s="1"/>
  <c r="OH164" i="7"/>
  <c r="RD164" i="7" s="1"/>
  <c r="OH165" i="7"/>
  <c r="RD165" i="7" s="1"/>
  <c r="NZ156" i="7"/>
  <c r="QV156" i="7" s="1"/>
  <c r="NZ157" i="7"/>
  <c r="QV157" i="7" s="1"/>
  <c r="NZ158" i="7"/>
  <c r="QV158" i="7" s="1"/>
  <c r="NZ159" i="7"/>
  <c r="QV159" i="7" s="1"/>
  <c r="NZ160" i="7"/>
  <c r="QV160" i="7" s="1"/>
  <c r="NZ161" i="7"/>
  <c r="QV161" i="7" s="1"/>
  <c r="NZ162" i="7"/>
  <c r="QV162" i="7" s="1"/>
  <c r="NZ163" i="7"/>
  <c r="QV163" i="7" s="1"/>
  <c r="NZ164" i="7"/>
  <c r="QV164" i="7" s="1"/>
  <c r="NZ165" i="7"/>
  <c r="QV165" i="7" s="1"/>
  <c r="NR156" i="7"/>
  <c r="QN156" i="7" s="1"/>
  <c r="NR157" i="7"/>
  <c r="QN157" i="7" s="1"/>
  <c r="NR158" i="7"/>
  <c r="QN158" i="7" s="1"/>
  <c r="NR159" i="7"/>
  <c r="QN159" i="7" s="1"/>
  <c r="NR160" i="7"/>
  <c r="QN160" i="7" s="1"/>
  <c r="NR161" i="7"/>
  <c r="QN161" i="7" s="1"/>
  <c r="NR162" i="7"/>
  <c r="QN162" i="7" s="1"/>
  <c r="NR163" i="7"/>
  <c r="QN163" i="7" s="1"/>
  <c r="NR164" i="7"/>
  <c r="QN164" i="7" s="1"/>
  <c r="NR165" i="7"/>
  <c r="QN165" i="7" s="1"/>
  <c r="NJ156" i="7"/>
  <c r="QF156" i="7" s="1"/>
  <c r="NJ157" i="7"/>
  <c r="QF157" i="7" s="1"/>
  <c r="NJ158" i="7"/>
  <c r="QF158" i="7" s="1"/>
  <c r="NJ159" i="7"/>
  <c r="QF159" i="7" s="1"/>
  <c r="NJ160" i="7"/>
  <c r="QF160" i="7" s="1"/>
  <c r="NJ161" i="7"/>
  <c r="QF161" i="7" s="1"/>
  <c r="NJ162" i="7"/>
  <c r="QF162" i="7" s="1"/>
  <c r="NJ163" i="7"/>
  <c r="QF163" i="7" s="1"/>
  <c r="NJ164" i="7"/>
  <c r="QF164" i="7" s="1"/>
  <c r="NJ165" i="7"/>
  <c r="QF165" i="7" s="1"/>
  <c r="NV156" i="7"/>
  <c r="QR156" i="7" s="1"/>
  <c r="NV157" i="7"/>
  <c r="QR157" i="7" s="1"/>
  <c r="NV158" i="7"/>
  <c r="QR158" i="7" s="1"/>
  <c r="NV159" i="7"/>
  <c r="QR159" i="7" s="1"/>
  <c r="NV160" i="7"/>
  <c r="QR160" i="7" s="1"/>
  <c r="NV161" i="7"/>
  <c r="QR161" i="7" s="1"/>
  <c r="NV162" i="7"/>
  <c r="QR162" i="7" s="1"/>
  <c r="NV163" i="7"/>
  <c r="QR163" i="7" s="1"/>
  <c r="NV164" i="7"/>
  <c r="QR164" i="7" s="1"/>
  <c r="NV165" i="7"/>
  <c r="QR165" i="7" s="1"/>
  <c r="OC156" i="7"/>
  <c r="QY156" i="7" s="1"/>
  <c r="OC157" i="7"/>
  <c r="QY157" i="7" s="1"/>
  <c r="OC158" i="7"/>
  <c r="QY158" i="7" s="1"/>
  <c r="OC159" i="7"/>
  <c r="QY159" i="7" s="1"/>
  <c r="OC160" i="7"/>
  <c r="QY160" i="7" s="1"/>
  <c r="OC161" i="7"/>
  <c r="QY161" i="7" s="1"/>
  <c r="OC162" i="7"/>
  <c r="QY162" i="7" s="1"/>
  <c r="OC163" i="7"/>
  <c r="QY163" i="7" s="1"/>
  <c r="OC164" i="7"/>
  <c r="QY164" i="7" s="1"/>
  <c r="OC165" i="7"/>
  <c r="QY165" i="7" s="1"/>
  <c r="NT156" i="7"/>
  <c r="QP156" i="7" s="1"/>
  <c r="NT157" i="7"/>
  <c r="QP157" i="7" s="1"/>
  <c r="NT158" i="7"/>
  <c r="QP158" i="7" s="1"/>
  <c r="NT159" i="7"/>
  <c r="QP159" i="7" s="1"/>
  <c r="NT160" i="7"/>
  <c r="QP160" i="7" s="1"/>
  <c r="NT161" i="7"/>
  <c r="QP161" i="7" s="1"/>
  <c r="NT162" i="7"/>
  <c r="QP162" i="7" s="1"/>
  <c r="NT163" i="7"/>
  <c r="QP163" i="7" s="1"/>
  <c r="NT164" i="7"/>
  <c r="QP164" i="7" s="1"/>
  <c r="NT165" i="7"/>
  <c r="QP165" i="7" s="1"/>
  <c r="NS156" i="7"/>
  <c r="QO156" i="7" s="1"/>
  <c r="NS157" i="7"/>
  <c r="QO157" i="7" s="1"/>
  <c r="NS158" i="7"/>
  <c r="QO158" i="7" s="1"/>
  <c r="NS159" i="7"/>
  <c r="QO159" i="7" s="1"/>
  <c r="NS160" i="7"/>
  <c r="QO160" i="7" s="1"/>
  <c r="NS161" i="7"/>
  <c r="QO161" i="7" s="1"/>
  <c r="NS162" i="7"/>
  <c r="QO162" i="7" s="1"/>
  <c r="NS163" i="7"/>
  <c r="QO163" i="7" s="1"/>
  <c r="NS164" i="7"/>
  <c r="QO164" i="7" s="1"/>
  <c r="NS165" i="7"/>
  <c r="QO165" i="7" s="1"/>
  <c r="OG156" i="7"/>
  <c r="RC156" i="7" s="1"/>
  <c r="OG157" i="7"/>
  <c r="RC157" i="7" s="1"/>
  <c r="OG158" i="7"/>
  <c r="RC158" i="7" s="1"/>
  <c r="OG159" i="7"/>
  <c r="RC159" i="7" s="1"/>
  <c r="OG160" i="7"/>
  <c r="RC160" i="7" s="1"/>
  <c r="OG161" i="7"/>
  <c r="RC161" i="7" s="1"/>
  <c r="OG162" i="7"/>
  <c r="RC162" i="7" s="1"/>
  <c r="OG163" i="7"/>
  <c r="RC163" i="7" s="1"/>
  <c r="OG164" i="7"/>
  <c r="RC164" i="7" s="1"/>
  <c r="OG165" i="7"/>
  <c r="RC165" i="7" s="1"/>
  <c r="NY156" i="7"/>
  <c r="QU156" i="7" s="1"/>
  <c r="NY157" i="7"/>
  <c r="QU157" i="7" s="1"/>
  <c r="NY158" i="7"/>
  <c r="QU158" i="7" s="1"/>
  <c r="NY159" i="7"/>
  <c r="QU159" i="7" s="1"/>
  <c r="NY160" i="7"/>
  <c r="QU160" i="7" s="1"/>
  <c r="NY161" i="7"/>
  <c r="QU161" i="7" s="1"/>
  <c r="NY162" i="7"/>
  <c r="QU162" i="7" s="1"/>
  <c r="NY163" i="7"/>
  <c r="QU163" i="7" s="1"/>
  <c r="NY164" i="7"/>
  <c r="QU164" i="7" s="1"/>
  <c r="NY165" i="7"/>
  <c r="QU165" i="7" s="1"/>
  <c r="NQ156" i="7"/>
  <c r="QM156" i="7" s="1"/>
  <c r="NQ157" i="7"/>
  <c r="QM157" i="7" s="1"/>
  <c r="NQ158" i="7"/>
  <c r="QM158" i="7" s="1"/>
  <c r="NQ159" i="7"/>
  <c r="QM159" i="7" s="1"/>
  <c r="NQ160" i="7"/>
  <c r="QM160" i="7" s="1"/>
  <c r="NQ161" i="7"/>
  <c r="QM161" i="7" s="1"/>
  <c r="NQ162" i="7"/>
  <c r="QM162" i="7" s="1"/>
  <c r="NQ163" i="7"/>
  <c r="QM163" i="7" s="1"/>
  <c r="NQ164" i="7"/>
  <c r="QM164" i="7" s="1"/>
  <c r="NQ165" i="7"/>
  <c r="QM165" i="7" s="1"/>
  <c r="NI156" i="7"/>
  <c r="QE156" i="7" s="1"/>
  <c r="NI157" i="7"/>
  <c r="QE157" i="7" s="1"/>
  <c r="NI158" i="7"/>
  <c r="QE158" i="7" s="1"/>
  <c r="NI159" i="7"/>
  <c r="QE159" i="7" s="1"/>
  <c r="NI160" i="7"/>
  <c r="QE160" i="7" s="1"/>
  <c r="NI161" i="7"/>
  <c r="QE161" i="7" s="1"/>
  <c r="NI162" i="7"/>
  <c r="QE162" i="7" s="1"/>
  <c r="NI163" i="7"/>
  <c r="QE163" i="7" s="1"/>
  <c r="NI164" i="7"/>
  <c r="QE164" i="7" s="1"/>
  <c r="NI165" i="7"/>
  <c r="QE165" i="7" s="1"/>
  <c r="NN156" i="7"/>
  <c r="QJ156" i="7" s="1"/>
  <c r="NN157" i="7"/>
  <c r="QJ157" i="7" s="1"/>
  <c r="NN158" i="7"/>
  <c r="QJ158" i="7" s="1"/>
  <c r="NN159" i="7"/>
  <c r="QJ159" i="7" s="1"/>
  <c r="NN160" i="7"/>
  <c r="QJ160" i="7" s="1"/>
  <c r="NN161" i="7"/>
  <c r="QJ161" i="7" s="1"/>
  <c r="NN162" i="7"/>
  <c r="QJ162" i="7" s="1"/>
  <c r="NN163" i="7"/>
  <c r="QJ163" i="7" s="1"/>
  <c r="NN164" i="7"/>
  <c r="QJ164" i="7" s="1"/>
  <c r="NN165" i="7"/>
  <c r="QJ165" i="7" s="1"/>
  <c r="NM156" i="7"/>
  <c r="QI156" i="7" s="1"/>
  <c r="NM157" i="7"/>
  <c r="QI157" i="7" s="1"/>
  <c r="NM158" i="7"/>
  <c r="QI158" i="7" s="1"/>
  <c r="NM159" i="7"/>
  <c r="QI159" i="7" s="1"/>
  <c r="NM160" i="7"/>
  <c r="QI160" i="7" s="1"/>
  <c r="NM161" i="7"/>
  <c r="QI161" i="7" s="1"/>
  <c r="NM162" i="7"/>
  <c r="QI162" i="7" s="1"/>
  <c r="NM163" i="7"/>
  <c r="QI163" i="7" s="1"/>
  <c r="NM164" i="7"/>
  <c r="QI164" i="7" s="1"/>
  <c r="NM165" i="7"/>
  <c r="QI165" i="7" s="1"/>
  <c r="NL156" i="7"/>
  <c r="QH156" i="7" s="1"/>
  <c r="NL157" i="7"/>
  <c r="QH157" i="7" s="1"/>
  <c r="NL158" i="7"/>
  <c r="QH158" i="7" s="1"/>
  <c r="NL159" i="7"/>
  <c r="QH159" i="7" s="1"/>
  <c r="NL160" i="7"/>
  <c r="QH160" i="7" s="1"/>
  <c r="NL161" i="7"/>
  <c r="QH161" i="7" s="1"/>
  <c r="NL162" i="7"/>
  <c r="QH162" i="7" s="1"/>
  <c r="NL163" i="7"/>
  <c r="QH163" i="7" s="1"/>
  <c r="NL164" i="7"/>
  <c r="QH164" i="7" s="1"/>
  <c r="NL165" i="7"/>
  <c r="QH165" i="7" s="1"/>
  <c r="OF156" i="7"/>
  <c r="RB156" i="7" s="1"/>
  <c r="OF157" i="7"/>
  <c r="RB157" i="7" s="1"/>
  <c r="OF158" i="7"/>
  <c r="RB158" i="7" s="1"/>
  <c r="OF159" i="7"/>
  <c r="RB159" i="7" s="1"/>
  <c r="OF160" i="7"/>
  <c r="RB160" i="7" s="1"/>
  <c r="OF161" i="7"/>
  <c r="RB161" i="7" s="1"/>
  <c r="OF162" i="7"/>
  <c r="RB162" i="7" s="1"/>
  <c r="OF163" i="7"/>
  <c r="RB163" i="7" s="1"/>
  <c r="OF164" i="7"/>
  <c r="RB164" i="7" s="1"/>
  <c r="OF165" i="7"/>
  <c r="RB165" i="7" s="1"/>
  <c r="NX156" i="7"/>
  <c r="QT156" i="7" s="1"/>
  <c r="NX157" i="7"/>
  <c r="QT157" i="7" s="1"/>
  <c r="NX158" i="7"/>
  <c r="QT158" i="7" s="1"/>
  <c r="NX159" i="7"/>
  <c r="QT159" i="7" s="1"/>
  <c r="NX160" i="7"/>
  <c r="QT160" i="7" s="1"/>
  <c r="NX161" i="7"/>
  <c r="QT161" i="7" s="1"/>
  <c r="NX162" i="7"/>
  <c r="QT162" i="7" s="1"/>
  <c r="NX163" i="7"/>
  <c r="QT163" i="7" s="1"/>
  <c r="NX164" i="7"/>
  <c r="QT164" i="7" s="1"/>
  <c r="NX165" i="7"/>
  <c r="QT165" i="7" s="1"/>
  <c r="NP156" i="7"/>
  <c r="QL156" i="7" s="1"/>
  <c r="NP157" i="7"/>
  <c r="QL157" i="7" s="1"/>
  <c r="NP158" i="7"/>
  <c r="QL158" i="7" s="1"/>
  <c r="NP159" i="7"/>
  <c r="QL159" i="7" s="1"/>
  <c r="NP160" i="7"/>
  <c r="QL160" i="7" s="1"/>
  <c r="NP161" i="7"/>
  <c r="QL161" i="7" s="1"/>
  <c r="NP162" i="7"/>
  <c r="QL162" i="7" s="1"/>
  <c r="NP163" i="7"/>
  <c r="QL163" i="7" s="1"/>
  <c r="NP164" i="7"/>
  <c r="QL164" i="7" s="1"/>
  <c r="NP165" i="7"/>
  <c r="QL165" i="7" s="1"/>
  <c r="OE156" i="7"/>
  <c r="RA156" i="7" s="1"/>
  <c r="OE157" i="7"/>
  <c r="RA157" i="7" s="1"/>
  <c r="OE158" i="7"/>
  <c r="RA158" i="7" s="1"/>
  <c r="OE159" i="7"/>
  <c r="RA159" i="7" s="1"/>
  <c r="OE160" i="7"/>
  <c r="RA160" i="7" s="1"/>
  <c r="OE161" i="7"/>
  <c r="RA161" i="7" s="1"/>
  <c r="OE162" i="7"/>
  <c r="RA162" i="7" s="1"/>
  <c r="OE163" i="7"/>
  <c r="RA163" i="7" s="1"/>
  <c r="OE164" i="7"/>
  <c r="RA164" i="7" s="1"/>
  <c r="OE165" i="7"/>
  <c r="RA165" i="7" s="1"/>
  <c r="NW156" i="7"/>
  <c r="QS156" i="7" s="1"/>
  <c r="NW157" i="7"/>
  <c r="QS157" i="7" s="1"/>
  <c r="NW158" i="7"/>
  <c r="QS158" i="7" s="1"/>
  <c r="NW159" i="7"/>
  <c r="QS159" i="7" s="1"/>
  <c r="NW160" i="7"/>
  <c r="QS160" i="7" s="1"/>
  <c r="NW161" i="7"/>
  <c r="QS161" i="7" s="1"/>
  <c r="NW162" i="7"/>
  <c r="QS162" i="7" s="1"/>
  <c r="NW163" i="7"/>
  <c r="QS163" i="7" s="1"/>
  <c r="NW164" i="7"/>
  <c r="QS164" i="7" s="1"/>
  <c r="NW165" i="7"/>
  <c r="QS165" i="7" s="1"/>
  <c r="NO156" i="7"/>
  <c r="QK156" i="7" s="1"/>
  <c r="NO157" i="7"/>
  <c r="QK157" i="7" s="1"/>
  <c r="NO158" i="7"/>
  <c r="QK158" i="7" s="1"/>
  <c r="NO159" i="7"/>
  <c r="QK159" i="7" s="1"/>
  <c r="NO160" i="7"/>
  <c r="QK160" i="7" s="1"/>
  <c r="NO161" i="7"/>
  <c r="QK161" i="7" s="1"/>
  <c r="NO162" i="7"/>
  <c r="QK162" i="7" s="1"/>
  <c r="NO163" i="7"/>
  <c r="QK163" i="7" s="1"/>
  <c r="NO164" i="7"/>
  <c r="QK164" i="7" s="1"/>
  <c r="NO165" i="7"/>
  <c r="QK165" i="7" s="1"/>
  <c r="NP64" i="7"/>
  <c r="NP65" i="7"/>
  <c r="NP66" i="7"/>
  <c r="NP67" i="7"/>
  <c r="NP68" i="7"/>
  <c r="NP69" i="7"/>
  <c r="NP70" i="7"/>
  <c r="NP71" i="7"/>
  <c r="NP72" i="7"/>
  <c r="NP73" i="7"/>
  <c r="OE64" i="7"/>
  <c r="OE65" i="7"/>
  <c r="OE66" i="7"/>
  <c r="OE67" i="7"/>
  <c r="OE68" i="7"/>
  <c r="OE69" i="7"/>
  <c r="OE70" i="7"/>
  <c r="OE71" i="7"/>
  <c r="OE72" i="7"/>
  <c r="OE73" i="7"/>
  <c r="NW64" i="7"/>
  <c r="NW65" i="7"/>
  <c r="NW66" i="7"/>
  <c r="NW67" i="7"/>
  <c r="NW68" i="7"/>
  <c r="NW69" i="7"/>
  <c r="NW70" i="7"/>
  <c r="NW71" i="7"/>
  <c r="NW72" i="7"/>
  <c r="NW73" i="7"/>
  <c r="NO64" i="7"/>
  <c r="NO65" i="7"/>
  <c r="NO66" i="7"/>
  <c r="NO67" i="7"/>
  <c r="NO68" i="7"/>
  <c r="NO69" i="7"/>
  <c r="NO70" i="7"/>
  <c r="NO71" i="7"/>
  <c r="NO72" i="7"/>
  <c r="NO73" i="7"/>
  <c r="OD64" i="7"/>
  <c r="OD65" i="7"/>
  <c r="OD66" i="7"/>
  <c r="OD67" i="7"/>
  <c r="OD68" i="7"/>
  <c r="OD69" i="7"/>
  <c r="OD70" i="7"/>
  <c r="OD71" i="7"/>
  <c r="OD72" i="7"/>
  <c r="OD73" i="7"/>
  <c r="NV64" i="7"/>
  <c r="NV65" i="7"/>
  <c r="NV66" i="7"/>
  <c r="NV67" i="7"/>
  <c r="NV68" i="7"/>
  <c r="NV69" i="7"/>
  <c r="NV70" i="7"/>
  <c r="NV71" i="7"/>
  <c r="NV72" i="7"/>
  <c r="NV73" i="7"/>
  <c r="NN64" i="7"/>
  <c r="NN65" i="7"/>
  <c r="NN66" i="7"/>
  <c r="NN67" i="7"/>
  <c r="NN68" i="7"/>
  <c r="NN69" i="7"/>
  <c r="NN70" i="7"/>
  <c r="NN71" i="7"/>
  <c r="NN72" i="7"/>
  <c r="NN73" i="7"/>
  <c r="OC64" i="7"/>
  <c r="OC65" i="7"/>
  <c r="OC66" i="7"/>
  <c r="OC67" i="7"/>
  <c r="OC68" i="7"/>
  <c r="OC69" i="7"/>
  <c r="OC70" i="7"/>
  <c r="OC71" i="7"/>
  <c r="OC72" i="7"/>
  <c r="OC73" i="7"/>
  <c r="NU64" i="7"/>
  <c r="NU65" i="7"/>
  <c r="NU66" i="7"/>
  <c r="NU67" i="7"/>
  <c r="NU68" i="7"/>
  <c r="NU69" i="7"/>
  <c r="NU70" i="7"/>
  <c r="NU71" i="7"/>
  <c r="NU72" i="7"/>
  <c r="NU73" i="7"/>
  <c r="NM64" i="7"/>
  <c r="NM65" i="7"/>
  <c r="NM66" i="7"/>
  <c r="NM67" i="7"/>
  <c r="NM68" i="7"/>
  <c r="NM69" i="7"/>
  <c r="NM70" i="7"/>
  <c r="NM71" i="7"/>
  <c r="NM72" i="7"/>
  <c r="NM73" i="7"/>
  <c r="OF64" i="7"/>
  <c r="OF65" i="7"/>
  <c r="OF66" i="7"/>
  <c r="OF67" i="7"/>
  <c r="OF68" i="7"/>
  <c r="OF69" i="7"/>
  <c r="OF70" i="7"/>
  <c r="OF71" i="7"/>
  <c r="OF72" i="7"/>
  <c r="OF73" i="7"/>
  <c r="NT64" i="7"/>
  <c r="NT65" i="7"/>
  <c r="NT66" i="7"/>
  <c r="NT67" i="7"/>
  <c r="NT68" i="7"/>
  <c r="NT69" i="7"/>
  <c r="NT70" i="7"/>
  <c r="NT71" i="7"/>
  <c r="NT72" i="7"/>
  <c r="NT73" i="7"/>
  <c r="NL64" i="7"/>
  <c r="NL65" i="7"/>
  <c r="NL66" i="7"/>
  <c r="NL67" i="7"/>
  <c r="NL68" i="7"/>
  <c r="NL69" i="7"/>
  <c r="NL70" i="7"/>
  <c r="NL71" i="7"/>
  <c r="NL72" i="7"/>
  <c r="NL73" i="7"/>
  <c r="NS64" i="7"/>
  <c r="NS65" i="7"/>
  <c r="NS66" i="7"/>
  <c r="NS67" i="7"/>
  <c r="NS68" i="7"/>
  <c r="NS69" i="7"/>
  <c r="NS70" i="7"/>
  <c r="NS71" i="7"/>
  <c r="NS72" i="7"/>
  <c r="NS73" i="7"/>
  <c r="OH64" i="7"/>
  <c r="OH65" i="7"/>
  <c r="OH66" i="7"/>
  <c r="OH67" i="7"/>
  <c r="OH68" i="7"/>
  <c r="OH69" i="7"/>
  <c r="OH70" i="7"/>
  <c r="OH71" i="7"/>
  <c r="OH72" i="7"/>
  <c r="OH73" i="7"/>
  <c r="NZ64" i="7"/>
  <c r="NZ65" i="7"/>
  <c r="NZ66" i="7"/>
  <c r="NZ67" i="7"/>
  <c r="NZ68" i="7"/>
  <c r="NZ69" i="7"/>
  <c r="NZ70" i="7"/>
  <c r="NZ71" i="7"/>
  <c r="NZ72" i="7"/>
  <c r="NZ73" i="7"/>
  <c r="NR64" i="7"/>
  <c r="NR65" i="7"/>
  <c r="NR66" i="7"/>
  <c r="NR67" i="7"/>
  <c r="NR68" i="7"/>
  <c r="NR69" i="7"/>
  <c r="NR70" i="7"/>
  <c r="NR71" i="7"/>
  <c r="NR72" i="7"/>
  <c r="NR73" i="7"/>
  <c r="NJ64" i="7"/>
  <c r="NJ65" i="7"/>
  <c r="NJ66" i="7"/>
  <c r="NJ67" i="7"/>
  <c r="NJ68" i="7"/>
  <c r="NJ69" i="7"/>
  <c r="NJ70" i="7"/>
  <c r="NJ71" i="7"/>
  <c r="NJ72" i="7"/>
  <c r="NJ73" i="7"/>
  <c r="NX64" i="7"/>
  <c r="NX65" i="7"/>
  <c r="NX66" i="7"/>
  <c r="NX67" i="7"/>
  <c r="NX68" i="7"/>
  <c r="NX69" i="7"/>
  <c r="NX70" i="7"/>
  <c r="NX71" i="7"/>
  <c r="NX72" i="7"/>
  <c r="NX73" i="7"/>
  <c r="OB64" i="7"/>
  <c r="OB65" i="7"/>
  <c r="OB66" i="7"/>
  <c r="OB67" i="7"/>
  <c r="OB68" i="7"/>
  <c r="OB69" i="7"/>
  <c r="OB70" i="7"/>
  <c r="OB71" i="7"/>
  <c r="OB72" i="7"/>
  <c r="OB73" i="7"/>
  <c r="OA64" i="7"/>
  <c r="OA65" i="7"/>
  <c r="OA66" i="7"/>
  <c r="OA67" i="7"/>
  <c r="OA68" i="7"/>
  <c r="OA69" i="7"/>
  <c r="OA70" i="7"/>
  <c r="OA71" i="7"/>
  <c r="OA72" i="7"/>
  <c r="OA73" i="7"/>
  <c r="NK64" i="7"/>
  <c r="NK65" i="7"/>
  <c r="NK66" i="7"/>
  <c r="NK67" i="7"/>
  <c r="NK68" i="7"/>
  <c r="NK69" i="7"/>
  <c r="NK70" i="7"/>
  <c r="NK71" i="7"/>
  <c r="NK72" i="7"/>
  <c r="NK73" i="7"/>
  <c r="OG64" i="7"/>
  <c r="OG65" i="7"/>
  <c r="OG66" i="7"/>
  <c r="OG67" i="7"/>
  <c r="OG68" i="7"/>
  <c r="OG69" i="7"/>
  <c r="OG70" i="7"/>
  <c r="OG71" i="7"/>
  <c r="OG72" i="7"/>
  <c r="OG73" i="7"/>
  <c r="NY64" i="7"/>
  <c r="NY65" i="7"/>
  <c r="NY66" i="7"/>
  <c r="NY67" i="7"/>
  <c r="NY68" i="7"/>
  <c r="NY69" i="7"/>
  <c r="NY70" i="7"/>
  <c r="NY71" i="7"/>
  <c r="NY72" i="7"/>
  <c r="NY73" i="7"/>
  <c r="NQ64" i="7"/>
  <c r="NQ65" i="7"/>
  <c r="NQ66" i="7"/>
  <c r="NQ67" i="7"/>
  <c r="NQ68" i="7"/>
  <c r="NQ69" i="7"/>
  <c r="NQ70" i="7"/>
  <c r="NQ71" i="7"/>
  <c r="NQ72" i="7"/>
  <c r="NQ73" i="7"/>
  <c r="NI64" i="7"/>
  <c r="NI65" i="7"/>
  <c r="NI66" i="7"/>
  <c r="NI67" i="7"/>
  <c r="NI68" i="7"/>
  <c r="NI69" i="7"/>
  <c r="NI70" i="7"/>
  <c r="NI71" i="7"/>
  <c r="NI72" i="7"/>
  <c r="NI73" i="7"/>
  <c r="OB190" i="7"/>
  <c r="QX190" i="7" s="1"/>
  <c r="OB186" i="7"/>
  <c r="QX186" i="7" s="1"/>
  <c r="OB167" i="7"/>
  <c r="QX167" i="7" s="1"/>
  <c r="OB187" i="7"/>
  <c r="QX187" i="7" s="1"/>
  <c r="OB183" i="7"/>
  <c r="QX183" i="7" s="1"/>
  <c r="OB188" i="7"/>
  <c r="QX188" i="7" s="1"/>
  <c r="OB175" i="7"/>
  <c r="QX175" i="7" s="1"/>
  <c r="OB182" i="7"/>
  <c r="QX182" i="7" s="1"/>
  <c r="OB191" i="7"/>
  <c r="QX191" i="7" s="1"/>
  <c r="OB179" i="7"/>
  <c r="QX179" i="7" s="1"/>
  <c r="OB169" i="7"/>
  <c r="QX169" i="7" s="1"/>
  <c r="OB168" i="7"/>
  <c r="QX168" i="7" s="1"/>
  <c r="OB170" i="7"/>
  <c r="QX170" i="7" s="1"/>
  <c r="OB176" i="7"/>
  <c r="QX176" i="7" s="1"/>
  <c r="OB172" i="7"/>
  <c r="QX172" i="7" s="1"/>
  <c r="OB178" i="7"/>
  <c r="QX178" i="7" s="1"/>
  <c r="OB184" i="7"/>
  <c r="QX184" i="7" s="1"/>
  <c r="OB185" i="7"/>
  <c r="QX185" i="7" s="1"/>
  <c r="OB189" i="7"/>
  <c r="QX189" i="7" s="1"/>
  <c r="OB174" i="7"/>
  <c r="QX174" i="7" s="1"/>
  <c r="OB131" i="7"/>
  <c r="QX131" i="7" s="1"/>
  <c r="OB171" i="7"/>
  <c r="QX171" i="7" s="1"/>
  <c r="OB177" i="7"/>
  <c r="QX177" i="7" s="1"/>
  <c r="OB181" i="7"/>
  <c r="QX181" i="7" s="1"/>
  <c r="OB180" i="7"/>
  <c r="QX180" i="7" s="1"/>
  <c r="OB173" i="7"/>
  <c r="QX173" i="7" s="1"/>
  <c r="NT169" i="7"/>
  <c r="QP169" i="7" s="1"/>
  <c r="NT189" i="7"/>
  <c r="QP189" i="7" s="1"/>
  <c r="NT180" i="7"/>
  <c r="QP180" i="7" s="1"/>
  <c r="NT182" i="7"/>
  <c r="QP182" i="7" s="1"/>
  <c r="NT168" i="7"/>
  <c r="QP168" i="7" s="1"/>
  <c r="NT191" i="7"/>
  <c r="QP191" i="7" s="1"/>
  <c r="NT170" i="7"/>
  <c r="QP170" i="7" s="1"/>
  <c r="NT183" i="7"/>
  <c r="QP183" i="7" s="1"/>
  <c r="NT181" i="7"/>
  <c r="QP181" i="7" s="1"/>
  <c r="NT175" i="7"/>
  <c r="QP175" i="7" s="1"/>
  <c r="NT186" i="7"/>
  <c r="QP186" i="7" s="1"/>
  <c r="NT167" i="7"/>
  <c r="QP167" i="7" s="1"/>
  <c r="NT187" i="7"/>
  <c r="QP187" i="7" s="1"/>
  <c r="NT184" i="7"/>
  <c r="QP184" i="7" s="1"/>
  <c r="NT173" i="7"/>
  <c r="QP173" i="7" s="1"/>
  <c r="NT185" i="7"/>
  <c r="QP185" i="7" s="1"/>
  <c r="NT179" i="7"/>
  <c r="QP179" i="7" s="1"/>
  <c r="NT176" i="7"/>
  <c r="QP176" i="7" s="1"/>
  <c r="NT177" i="7"/>
  <c r="QP177" i="7" s="1"/>
  <c r="NT190" i="7"/>
  <c r="QP190" i="7" s="1"/>
  <c r="NT131" i="7"/>
  <c r="QP131" i="7" s="1"/>
  <c r="NT178" i="7"/>
  <c r="QP178" i="7" s="1"/>
  <c r="NT188" i="7"/>
  <c r="QP188" i="7" s="1"/>
  <c r="NT172" i="7"/>
  <c r="QP172" i="7" s="1"/>
  <c r="NT171" i="7"/>
  <c r="QP171" i="7" s="1"/>
  <c r="NT174" i="7"/>
  <c r="QP174" i="7" s="1"/>
  <c r="NL181" i="7"/>
  <c r="QH181" i="7" s="1"/>
  <c r="NL183" i="7"/>
  <c r="QH183" i="7" s="1"/>
  <c r="NL188" i="7"/>
  <c r="QH188" i="7" s="1"/>
  <c r="NL191" i="7"/>
  <c r="QH191" i="7" s="1"/>
  <c r="NL186" i="7"/>
  <c r="QH186" i="7" s="1"/>
  <c r="NL180" i="7"/>
  <c r="QH180" i="7" s="1"/>
  <c r="NL182" i="7"/>
  <c r="QH182" i="7" s="1"/>
  <c r="NL185" i="7"/>
  <c r="QH185" i="7" s="1"/>
  <c r="NL189" i="7"/>
  <c r="QH189" i="7" s="1"/>
  <c r="NL131" i="7"/>
  <c r="QH131" i="7" s="1"/>
  <c r="NL187" i="7"/>
  <c r="QH187" i="7" s="1"/>
  <c r="NL190" i="7"/>
  <c r="QH190" i="7" s="1"/>
  <c r="NL179" i="7"/>
  <c r="QH179" i="7" s="1"/>
  <c r="NL184" i="7"/>
  <c r="QH184" i="7" s="1"/>
  <c r="OA189" i="7"/>
  <c r="QW189" i="7" s="1"/>
  <c r="OA182" i="7"/>
  <c r="QW182" i="7" s="1"/>
  <c r="OA168" i="7"/>
  <c r="QW168" i="7" s="1"/>
  <c r="OA177" i="7"/>
  <c r="QW177" i="7" s="1"/>
  <c r="OA175" i="7"/>
  <c r="QW175" i="7" s="1"/>
  <c r="OA186" i="7"/>
  <c r="QW186" i="7" s="1"/>
  <c r="OA183" i="7"/>
  <c r="QW183" i="7" s="1"/>
  <c r="OA167" i="7"/>
  <c r="QW167" i="7" s="1"/>
  <c r="OA169" i="7"/>
  <c r="QW169" i="7" s="1"/>
  <c r="OA188" i="7"/>
  <c r="QW188" i="7" s="1"/>
  <c r="OA171" i="7"/>
  <c r="QW171" i="7" s="1"/>
  <c r="OA173" i="7"/>
  <c r="QW173" i="7" s="1"/>
  <c r="OA181" i="7"/>
  <c r="QW181" i="7" s="1"/>
  <c r="OA185" i="7"/>
  <c r="QW185" i="7" s="1"/>
  <c r="OA180" i="7"/>
  <c r="QW180" i="7" s="1"/>
  <c r="OA187" i="7"/>
  <c r="QW187" i="7" s="1"/>
  <c r="OA190" i="7"/>
  <c r="QW190" i="7" s="1"/>
  <c r="OA172" i="7"/>
  <c r="QW172" i="7" s="1"/>
  <c r="OA178" i="7"/>
  <c r="QW178" i="7" s="1"/>
  <c r="OA170" i="7"/>
  <c r="QW170" i="7" s="1"/>
  <c r="OA174" i="7"/>
  <c r="QW174" i="7" s="1"/>
  <c r="OA179" i="7"/>
  <c r="QW179" i="7" s="1"/>
  <c r="OA191" i="7"/>
  <c r="QW191" i="7" s="1"/>
  <c r="OA131" i="7"/>
  <c r="QW131" i="7" s="1"/>
  <c r="OA176" i="7"/>
  <c r="QW176" i="7" s="1"/>
  <c r="OA184" i="7"/>
  <c r="QW184" i="7" s="1"/>
  <c r="NS169" i="7"/>
  <c r="QO169" i="7" s="1"/>
  <c r="NS187" i="7"/>
  <c r="QO187" i="7" s="1"/>
  <c r="NS189" i="7"/>
  <c r="QO189" i="7" s="1"/>
  <c r="NS190" i="7"/>
  <c r="QO190" i="7" s="1"/>
  <c r="NS188" i="7"/>
  <c r="QO188" i="7" s="1"/>
  <c r="NS181" i="7"/>
  <c r="QO181" i="7" s="1"/>
  <c r="NS167" i="7"/>
  <c r="QO167" i="7" s="1"/>
  <c r="NS175" i="7"/>
  <c r="QO175" i="7" s="1"/>
  <c r="NS182" i="7"/>
  <c r="QO182" i="7" s="1"/>
  <c r="NS185" i="7"/>
  <c r="QO185" i="7" s="1"/>
  <c r="NS172" i="7"/>
  <c r="QO172" i="7" s="1"/>
  <c r="NS174" i="7"/>
  <c r="QO174" i="7" s="1"/>
  <c r="NS168" i="7"/>
  <c r="QO168" i="7" s="1"/>
  <c r="NS177" i="7"/>
  <c r="QO177" i="7" s="1"/>
  <c r="NS191" i="7"/>
  <c r="QO191" i="7" s="1"/>
  <c r="NS176" i="7"/>
  <c r="QO176" i="7" s="1"/>
  <c r="NS186" i="7"/>
  <c r="QO186" i="7" s="1"/>
  <c r="NS180" i="7"/>
  <c r="QO180" i="7" s="1"/>
  <c r="NS170" i="7"/>
  <c r="QO170" i="7" s="1"/>
  <c r="NS131" i="7"/>
  <c r="QO131" i="7" s="1"/>
  <c r="NS173" i="7"/>
  <c r="QO173" i="7" s="1"/>
  <c r="NS183" i="7"/>
  <c r="QO183" i="7" s="1"/>
  <c r="NS171" i="7"/>
  <c r="QO171" i="7" s="1"/>
  <c r="NS178" i="7"/>
  <c r="QO178" i="7" s="1"/>
  <c r="NS179" i="7"/>
  <c r="QO179" i="7" s="1"/>
  <c r="NS184" i="7"/>
  <c r="QO184" i="7" s="1"/>
  <c r="NK180" i="7"/>
  <c r="QG180" i="7" s="1"/>
  <c r="NK182" i="7"/>
  <c r="QG182" i="7" s="1"/>
  <c r="NK187" i="7"/>
  <c r="QG187" i="7" s="1"/>
  <c r="NK191" i="7"/>
  <c r="QG191" i="7" s="1"/>
  <c r="NK186" i="7"/>
  <c r="QG186" i="7" s="1"/>
  <c r="NK131" i="7"/>
  <c r="QG131" i="7" s="1"/>
  <c r="NK189" i="7"/>
  <c r="QG189" i="7" s="1"/>
  <c r="NK190" i="7"/>
  <c r="QG190" i="7" s="1"/>
  <c r="NK181" i="7"/>
  <c r="QG181" i="7" s="1"/>
  <c r="NK178" i="7"/>
  <c r="QG178" i="7" s="1"/>
  <c r="NK185" i="7"/>
  <c r="QG185" i="7" s="1"/>
  <c r="NK184" i="7"/>
  <c r="QG184" i="7" s="1"/>
  <c r="NK179" i="7"/>
  <c r="QG179" i="7" s="1"/>
  <c r="NK183" i="7"/>
  <c r="QG183" i="7" s="1"/>
  <c r="NK188" i="7"/>
  <c r="QG188" i="7" s="1"/>
  <c r="OH174" i="7"/>
  <c r="RD174" i="7" s="1"/>
  <c r="OH187" i="7"/>
  <c r="RD187" i="7" s="1"/>
  <c r="OH190" i="7"/>
  <c r="RD190" i="7" s="1"/>
  <c r="OH131" i="7"/>
  <c r="RD131" i="7" s="1"/>
  <c r="OH169" i="7"/>
  <c r="RD169" i="7" s="1"/>
  <c r="OH171" i="7"/>
  <c r="RD171" i="7" s="1"/>
  <c r="OH189" i="7"/>
  <c r="RD189" i="7" s="1"/>
  <c r="OH180" i="7"/>
  <c r="RD180" i="7" s="1"/>
  <c r="OH177" i="7"/>
  <c r="RD177" i="7" s="1"/>
  <c r="OH170" i="7"/>
  <c r="RD170" i="7" s="1"/>
  <c r="OH186" i="7"/>
  <c r="RD186" i="7" s="1"/>
  <c r="OH172" i="7"/>
  <c r="RD172" i="7" s="1"/>
  <c r="OH178" i="7"/>
  <c r="RD178" i="7" s="1"/>
  <c r="OH179" i="7"/>
  <c r="RD179" i="7" s="1"/>
  <c r="OH167" i="7"/>
  <c r="RD167" i="7" s="1"/>
  <c r="OH175" i="7"/>
  <c r="RD175" i="7" s="1"/>
  <c r="OH176" i="7"/>
  <c r="RD176" i="7" s="1"/>
  <c r="OH173" i="7"/>
  <c r="RD173" i="7" s="1"/>
  <c r="OH185" i="7"/>
  <c r="RD185" i="7" s="1"/>
  <c r="OH183" i="7"/>
  <c r="RD183" i="7" s="1"/>
  <c r="OH188" i="7"/>
  <c r="RD188" i="7" s="1"/>
  <c r="OH184" i="7"/>
  <c r="RD184" i="7" s="1"/>
  <c r="OH191" i="7"/>
  <c r="RD191" i="7" s="1"/>
  <c r="OH181" i="7"/>
  <c r="RD181" i="7" s="1"/>
  <c r="OH168" i="7"/>
  <c r="RD168" i="7" s="1"/>
  <c r="OH182" i="7"/>
  <c r="RD182" i="7" s="1"/>
  <c r="NZ182" i="7"/>
  <c r="QV182" i="7" s="1"/>
  <c r="NZ175" i="7"/>
  <c r="QV175" i="7" s="1"/>
  <c r="NZ169" i="7"/>
  <c r="QV169" i="7" s="1"/>
  <c r="NZ183" i="7"/>
  <c r="QV183" i="7" s="1"/>
  <c r="NZ177" i="7"/>
  <c r="QV177" i="7" s="1"/>
  <c r="NZ189" i="7"/>
  <c r="QV189" i="7" s="1"/>
  <c r="NZ191" i="7"/>
  <c r="QV191" i="7" s="1"/>
  <c r="NZ186" i="7"/>
  <c r="QV186" i="7" s="1"/>
  <c r="NZ190" i="7"/>
  <c r="QV190" i="7" s="1"/>
  <c r="NZ181" i="7"/>
  <c r="QV181" i="7" s="1"/>
  <c r="NZ180" i="7"/>
  <c r="QV180" i="7" s="1"/>
  <c r="NZ185" i="7"/>
  <c r="QV185" i="7" s="1"/>
  <c r="NZ174" i="7"/>
  <c r="QV174" i="7" s="1"/>
  <c r="NZ168" i="7"/>
  <c r="QV168" i="7" s="1"/>
  <c r="NZ187" i="7"/>
  <c r="QV187" i="7" s="1"/>
  <c r="NZ173" i="7"/>
  <c r="QV173" i="7" s="1"/>
  <c r="NZ171" i="7"/>
  <c r="QV171" i="7" s="1"/>
  <c r="NZ176" i="7"/>
  <c r="QV176" i="7" s="1"/>
  <c r="NZ172" i="7"/>
  <c r="QV172" i="7" s="1"/>
  <c r="NZ178" i="7"/>
  <c r="QV178" i="7" s="1"/>
  <c r="NZ131" i="7"/>
  <c r="QV131" i="7" s="1"/>
  <c r="NZ184" i="7"/>
  <c r="QV184" i="7" s="1"/>
  <c r="NZ167" i="7"/>
  <c r="QV167" i="7" s="1"/>
  <c r="NZ170" i="7"/>
  <c r="QV170" i="7" s="1"/>
  <c r="NZ188" i="7"/>
  <c r="QV188" i="7" s="1"/>
  <c r="NZ179" i="7"/>
  <c r="QV179" i="7" s="1"/>
  <c r="NR177" i="7"/>
  <c r="QN177" i="7" s="1"/>
  <c r="NR191" i="7"/>
  <c r="QN191" i="7" s="1"/>
  <c r="NR170" i="7"/>
  <c r="QN170" i="7" s="1"/>
  <c r="NR169" i="7"/>
  <c r="QN169" i="7" s="1"/>
  <c r="NR175" i="7"/>
  <c r="QN175" i="7" s="1"/>
  <c r="NR131" i="7"/>
  <c r="QN131" i="7" s="1"/>
  <c r="NR168" i="7"/>
  <c r="QN168" i="7" s="1"/>
  <c r="NR181" i="7"/>
  <c r="QN181" i="7" s="1"/>
  <c r="NR178" i="7"/>
  <c r="QN178" i="7" s="1"/>
  <c r="NR185" i="7"/>
  <c r="QN185" i="7" s="1"/>
  <c r="NR167" i="7"/>
  <c r="QN167" i="7" s="1"/>
  <c r="NR176" i="7"/>
  <c r="QN176" i="7" s="1"/>
  <c r="NR173" i="7"/>
  <c r="QN173" i="7" s="1"/>
  <c r="NR174" i="7"/>
  <c r="QN174" i="7" s="1"/>
  <c r="NR171" i="7"/>
  <c r="QN171" i="7" s="1"/>
  <c r="NR186" i="7"/>
  <c r="QN186" i="7" s="1"/>
  <c r="NR187" i="7"/>
  <c r="QN187" i="7" s="1"/>
  <c r="NR188" i="7"/>
  <c r="QN188" i="7" s="1"/>
  <c r="NR189" i="7"/>
  <c r="QN189" i="7" s="1"/>
  <c r="NR182" i="7"/>
  <c r="QN182" i="7" s="1"/>
  <c r="NR180" i="7"/>
  <c r="QN180" i="7" s="1"/>
  <c r="NR183" i="7"/>
  <c r="QN183" i="7" s="1"/>
  <c r="NR190" i="7"/>
  <c r="QN190" i="7" s="1"/>
  <c r="NR184" i="7"/>
  <c r="QN184" i="7" s="1"/>
  <c r="NR172" i="7"/>
  <c r="QN172" i="7" s="1"/>
  <c r="NR179" i="7"/>
  <c r="QN179" i="7" s="1"/>
  <c r="NJ180" i="7"/>
  <c r="QF180" i="7" s="1"/>
  <c r="NJ182" i="7"/>
  <c r="QF182" i="7" s="1"/>
  <c r="NJ186" i="7"/>
  <c r="QF186" i="7" s="1"/>
  <c r="NJ189" i="7"/>
  <c r="QF189" i="7" s="1"/>
  <c r="NJ188" i="7"/>
  <c r="QF188" i="7" s="1"/>
  <c r="NJ131" i="7"/>
  <c r="QF131" i="7" s="1"/>
  <c r="NJ187" i="7"/>
  <c r="QF187" i="7" s="1"/>
  <c r="NJ183" i="7"/>
  <c r="QF183" i="7" s="1"/>
  <c r="NJ190" i="7"/>
  <c r="QF190" i="7" s="1"/>
  <c r="NJ185" i="7"/>
  <c r="QF185" i="7" s="1"/>
  <c r="NJ184" i="7"/>
  <c r="QF184" i="7" s="1"/>
  <c r="NJ179" i="7"/>
  <c r="QF179" i="7" s="1"/>
  <c r="NJ177" i="7"/>
  <c r="QF177" i="7" s="1"/>
  <c r="NJ178" i="7"/>
  <c r="QF178" i="7" s="1"/>
  <c r="NJ191" i="7"/>
  <c r="QF191" i="7" s="1"/>
  <c r="NJ181" i="7"/>
  <c r="QF181" i="7" s="1"/>
  <c r="OG169" i="7"/>
  <c r="RC169" i="7" s="1"/>
  <c r="OG171" i="7"/>
  <c r="RC171" i="7" s="1"/>
  <c r="OG187" i="7"/>
  <c r="RC187" i="7" s="1"/>
  <c r="OG190" i="7"/>
  <c r="RC190" i="7" s="1"/>
  <c r="OG181" i="7"/>
  <c r="RC181" i="7" s="1"/>
  <c r="OG183" i="7"/>
  <c r="RC183" i="7" s="1"/>
  <c r="OG177" i="7"/>
  <c r="RC177" i="7" s="1"/>
  <c r="OG175" i="7"/>
  <c r="RC175" i="7" s="1"/>
  <c r="OG189" i="7"/>
  <c r="RC189" i="7" s="1"/>
  <c r="OG180" i="7"/>
  <c r="RC180" i="7" s="1"/>
  <c r="OG168" i="7"/>
  <c r="RC168" i="7" s="1"/>
  <c r="OG172" i="7"/>
  <c r="RC172" i="7" s="1"/>
  <c r="OG182" i="7"/>
  <c r="RC182" i="7" s="1"/>
  <c r="OG191" i="7"/>
  <c r="RC191" i="7" s="1"/>
  <c r="OG188" i="7"/>
  <c r="RC188" i="7" s="1"/>
  <c r="OG184" i="7"/>
  <c r="RC184" i="7" s="1"/>
  <c r="OG186" i="7"/>
  <c r="RC186" i="7" s="1"/>
  <c r="OG167" i="7"/>
  <c r="RC167" i="7" s="1"/>
  <c r="OG176" i="7"/>
  <c r="RC176" i="7" s="1"/>
  <c r="OG179" i="7"/>
  <c r="RC179" i="7" s="1"/>
  <c r="OG178" i="7"/>
  <c r="RC178" i="7" s="1"/>
  <c r="OG174" i="7"/>
  <c r="RC174" i="7" s="1"/>
  <c r="OG170" i="7"/>
  <c r="RC170" i="7" s="1"/>
  <c r="OG185" i="7"/>
  <c r="RC185" i="7" s="1"/>
  <c r="OG131" i="7"/>
  <c r="RC131" i="7" s="1"/>
  <c r="OG173" i="7"/>
  <c r="RC173" i="7" s="1"/>
  <c r="NY171" i="7"/>
  <c r="QU171" i="7" s="1"/>
  <c r="NY180" i="7"/>
  <c r="QU180" i="7" s="1"/>
  <c r="NY169" i="7"/>
  <c r="QU169" i="7" s="1"/>
  <c r="NY186" i="7"/>
  <c r="QU186" i="7" s="1"/>
  <c r="NY182" i="7"/>
  <c r="QU182" i="7" s="1"/>
  <c r="NY175" i="7"/>
  <c r="QU175" i="7" s="1"/>
  <c r="NY191" i="7"/>
  <c r="QU191" i="7" s="1"/>
  <c r="NY167" i="7"/>
  <c r="QU167" i="7" s="1"/>
  <c r="NY170" i="7"/>
  <c r="QU170" i="7" s="1"/>
  <c r="NY172" i="7"/>
  <c r="QU172" i="7" s="1"/>
  <c r="NY177" i="7"/>
  <c r="QU177" i="7" s="1"/>
  <c r="NY188" i="7"/>
  <c r="QU188" i="7" s="1"/>
  <c r="NY131" i="7"/>
  <c r="QU131" i="7" s="1"/>
  <c r="NY179" i="7"/>
  <c r="QU179" i="7" s="1"/>
  <c r="NY189" i="7"/>
  <c r="QU189" i="7" s="1"/>
  <c r="NY183" i="7"/>
  <c r="QU183" i="7" s="1"/>
  <c r="NY181" i="7"/>
  <c r="QU181" i="7" s="1"/>
  <c r="NY173" i="7"/>
  <c r="QU173" i="7" s="1"/>
  <c r="NY168" i="7"/>
  <c r="QU168" i="7" s="1"/>
  <c r="NY190" i="7"/>
  <c r="QU190" i="7" s="1"/>
  <c r="NY178" i="7"/>
  <c r="QU178" i="7" s="1"/>
  <c r="NY184" i="7"/>
  <c r="QU184" i="7" s="1"/>
  <c r="NY174" i="7"/>
  <c r="QU174" i="7" s="1"/>
  <c r="NY185" i="7"/>
  <c r="QU185" i="7" s="1"/>
  <c r="NY176" i="7"/>
  <c r="QU176" i="7" s="1"/>
  <c r="NY187" i="7"/>
  <c r="QU187" i="7" s="1"/>
  <c r="NQ170" i="7"/>
  <c r="QM170" i="7" s="1"/>
  <c r="NQ174" i="7"/>
  <c r="QM174" i="7" s="1"/>
  <c r="NQ180" i="7"/>
  <c r="QM180" i="7" s="1"/>
  <c r="NQ175" i="7"/>
  <c r="QM175" i="7" s="1"/>
  <c r="NQ182" i="7"/>
  <c r="QM182" i="7" s="1"/>
  <c r="NQ190" i="7"/>
  <c r="QM190" i="7" s="1"/>
  <c r="NQ177" i="7"/>
  <c r="QM177" i="7" s="1"/>
  <c r="NQ131" i="7"/>
  <c r="QM131" i="7" s="1"/>
  <c r="NQ189" i="7"/>
  <c r="QM189" i="7" s="1"/>
  <c r="NQ187" i="7"/>
  <c r="QM187" i="7" s="1"/>
  <c r="NQ183" i="7"/>
  <c r="QM183" i="7" s="1"/>
  <c r="NQ188" i="7"/>
  <c r="QM188" i="7" s="1"/>
  <c r="NQ184" i="7"/>
  <c r="QM184" i="7" s="1"/>
  <c r="NQ169" i="7"/>
  <c r="QM169" i="7" s="1"/>
  <c r="NQ172" i="7"/>
  <c r="QM172" i="7" s="1"/>
  <c r="NQ181" i="7"/>
  <c r="QM181" i="7" s="1"/>
  <c r="NQ185" i="7"/>
  <c r="QM185" i="7" s="1"/>
  <c r="NQ171" i="7"/>
  <c r="QM171" i="7" s="1"/>
  <c r="NQ178" i="7"/>
  <c r="QM178" i="7" s="1"/>
  <c r="NQ167" i="7"/>
  <c r="QM167" i="7" s="1"/>
  <c r="NQ168" i="7"/>
  <c r="QM168" i="7" s="1"/>
  <c r="NQ173" i="7"/>
  <c r="QM173" i="7" s="1"/>
  <c r="NQ191" i="7"/>
  <c r="QM191" i="7" s="1"/>
  <c r="NQ179" i="7"/>
  <c r="QM179" i="7" s="1"/>
  <c r="NQ176" i="7"/>
  <c r="QM176" i="7" s="1"/>
  <c r="NQ186" i="7"/>
  <c r="QM186" i="7" s="1"/>
  <c r="NI182" i="7"/>
  <c r="QE182" i="7" s="1"/>
  <c r="NI190" i="7"/>
  <c r="QE190" i="7" s="1"/>
  <c r="NI177" i="7"/>
  <c r="QE177" i="7" s="1"/>
  <c r="NI180" i="7"/>
  <c r="QE180" i="7" s="1"/>
  <c r="NI181" i="7"/>
  <c r="QE181" i="7" s="1"/>
  <c r="NI176" i="7"/>
  <c r="QE176" i="7" s="1"/>
  <c r="NI185" i="7"/>
  <c r="QE185" i="7" s="1"/>
  <c r="NI183" i="7"/>
  <c r="QE183" i="7" s="1"/>
  <c r="NI186" i="7"/>
  <c r="QE186" i="7" s="1"/>
  <c r="NI191" i="7"/>
  <c r="QE191" i="7" s="1"/>
  <c r="NI184" i="7"/>
  <c r="QE184" i="7" s="1"/>
  <c r="NI178" i="7"/>
  <c r="QE178" i="7" s="1"/>
  <c r="NI131" i="7"/>
  <c r="QE131" i="7" s="1"/>
  <c r="NI179" i="7"/>
  <c r="QE179" i="7" s="1"/>
  <c r="NI188" i="7"/>
  <c r="QE188" i="7" s="1"/>
  <c r="NI187" i="7"/>
  <c r="QE187" i="7" s="1"/>
  <c r="NI189" i="7"/>
  <c r="QE189" i="7" s="1"/>
  <c r="OF170" i="7"/>
  <c r="RB170" i="7" s="1"/>
  <c r="OF167" i="7"/>
  <c r="RB167" i="7" s="1"/>
  <c r="OF174" i="7"/>
  <c r="RB174" i="7" s="1"/>
  <c r="OF171" i="7"/>
  <c r="RB171" i="7" s="1"/>
  <c r="OF180" i="7"/>
  <c r="RB180" i="7" s="1"/>
  <c r="OF168" i="7"/>
  <c r="RB168" i="7" s="1"/>
  <c r="OF190" i="7"/>
  <c r="RB190" i="7" s="1"/>
  <c r="OF181" i="7"/>
  <c r="RB181" i="7" s="1"/>
  <c r="OF169" i="7"/>
  <c r="RB169" i="7" s="1"/>
  <c r="OF191" i="7"/>
  <c r="RB191" i="7" s="1"/>
  <c r="OF175" i="7"/>
  <c r="RB175" i="7" s="1"/>
  <c r="OF179" i="7"/>
  <c r="RB179" i="7" s="1"/>
  <c r="OF177" i="7"/>
  <c r="RB177" i="7" s="1"/>
  <c r="OF184" i="7"/>
  <c r="RB184" i="7" s="1"/>
  <c r="OF188" i="7"/>
  <c r="RB188" i="7" s="1"/>
  <c r="OF172" i="7"/>
  <c r="RB172" i="7" s="1"/>
  <c r="OF186" i="7"/>
  <c r="RB186" i="7" s="1"/>
  <c r="OF189" i="7"/>
  <c r="RB189" i="7" s="1"/>
  <c r="OF185" i="7"/>
  <c r="RB185" i="7" s="1"/>
  <c r="OF182" i="7"/>
  <c r="RB182" i="7" s="1"/>
  <c r="OF183" i="7"/>
  <c r="RB183" i="7" s="1"/>
  <c r="OF187" i="7"/>
  <c r="RB187" i="7" s="1"/>
  <c r="OF131" i="7"/>
  <c r="RB131" i="7" s="1"/>
  <c r="OF173" i="7"/>
  <c r="RB173" i="7" s="1"/>
  <c r="OF178" i="7"/>
  <c r="RB178" i="7" s="1"/>
  <c r="OF176" i="7"/>
  <c r="RB176" i="7" s="1"/>
  <c r="NX174" i="7"/>
  <c r="QT174" i="7" s="1"/>
  <c r="NX171" i="7"/>
  <c r="QT171" i="7" s="1"/>
  <c r="NX190" i="7"/>
  <c r="QT190" i="7" s="1"/>
  <c r="NX177" i="7"/>
  <c r="QT177" i="7" s="1"/>
  <c r="NX180" i="7"/>
  <c r="QT180" i="7" s="1"/>
  <c r="NX186" i="7"/>
  <c r="QT186" i="7" s="1"/>
  <c r="NX189" i="7"/>
  <c r="QT189" i="7" s="1"/>
  <c r="NX168" i="7"/>
  <c r="QT168" i="7" s="1"/>
  <c r="NX188" i="7"/>
  <c r="QT188" i="7" s="1"/>
  <c r="NX187" i="7"/>
  <c r="QT187" i="7" s="1"/>
  <c r="NX181" i="7"/>
  <c r="QT181" i="7" s="1"/>
  <c r="NX175" i="7"/>
  <c r="QT175" i="7" s="1"/>
  <c r="NX167" i="7"/>
  <c r="QT167" i="7" s="1"/>
  <c r="NX183" i="7"/>
  <c r="QT183" i="7" s="1"/>
  <c r="NX131" i="7"/>
  <c r="QT131" i="7" s="1"/>
  <c r="NX172" i="7"/>
  <c r="QT172" i="7" s="1"/>
  <c r="NX185" i="7"/>
  <c r="QT185" i="7" s="1"/>
  <c r="NX170" i="7"/>
  <c r="QT170" i="7" s="1"/>
  <c r="NX176" i="7"/>
  <c r="QT176" i="7" s="1"/>
  <c r="NX179" i="7"/>
  <c r="QT179" i="7" s="1"/>
  <c r="NX178" i="7"/>
  <c r="QT178" i="7" s="1"/>
  <c r="NX184" i="7"/>
  <c r="QT184" i="7" s="1"/>
  <c r="NX182" i="7"/>
  <c r="QT182" i="7" s="1"/>
  <c r="NX191" i="7"/>
  <c r="QT191" i="7" s="1"/>
  <c r="NX173" i="7"/>
  <c r="QT173" i="7" s="1"/>
  <c r="NX169" i="7"/>
  <c r="QT169" i="7" s="1"/>
  <c r="NP187" i="7"/>
  <c r="QL187" i="7" s="1"/>
  <c r="NP189" i="7"/>
  <c r="QL189" i="7" s="1"/>
  <c r="NP131" i="7"/>
  <c r="QL131" i="7" s="1"/>
  <c r="NP183" i="7"/>
  <c r="QL183" i="7" s="1"/>
  <c r="NP191" i="7"/>
  <c r="QL191" i="7" s="1"/>
  <c r="NP169" i="7"/>
  <c r="QL169" i="7" s="1"/>
  <c r="NP181" i="7"/>
  <c r="QL181" i="7" s="1"/>
  <c r="NP186" i="7"/>
  <c r="QL186" i="7" s="1"/>
  <c r="NP170" i="7"/>
  <c r="QL170" i="7" s="1"/>
  <c r="NP177" i="7"/>
  <c r="QL177" i="7" s="1"/>
  <c r="NP184" i="7"/>
  <c r="QL184" i="7" s="1"/>
  <c r="NP179" i="7"/>
  <c r="QL179" i="7" s="1"/>
  <c r="NP190" i="7"/>
  <c r="QL190" i="7" s="1"/>
  <c r="NP176" i="7"/>
  <c r="QL176" i="7" s="1"/>
  <c r="NP172" i="7"/>
  <c r="QL172" i="7" s="1"/>
  <c r="NP178" i="7"/>
  <c r="QL178" i="7" s="1"/>
  <c r="NP167" i="7"/>
  <c r="QL167" i="7" s="1"/>
  <c r="NP188" i="7"/>
  <c r="QL188" i="7" s="1"/>
  <c r="NP173" i="7"/>
  <c r="QL173" i="7" s="1"/>
  <c r="NP185" i="7"/>
  <c r="QL185" i="7" s="1"/>
  <c r="NP171" i="7"/>
  <c r="QL171" i="7" s="1"/>
  <c r="NP168" i="7"/>
  <c r="QL168" i="7" s="1"/>
  <c r="NP174" i="7"/>
  <c r="QL174" i="7" s="1"/>
  <c r="NP182" i="7"/>
  <c r="QL182" i="7" s="1"/>
  <c r="NP180" i="7"/>
  <c r="QL180" i="7" s="1"/>
  <c r="NP175" i="7"/>
  <c r="QL175" i="7" s="1"/>
  <c r="OE169" i="7"/>
  <c r="RA169" i="7" s="1"/>
  <c r="OE183" i="7"/>
  <c r="RA183" i="7" s="1"/>
  <c r="OE170" i="7"/>
  <c r="RA170" i="7" s="1"/>
  <c r="OE188" i="7"/>
  <c r="RA188" i="7" s="1"/>
  <c r="OE186" i="7"/>
  <c r="RA186" i="7" s="1"/>
  <c r="OE168" i="7"/>
  <c r="RA168" i="7" s="1"/>
  <c r="OE171" i="7"/>
  <c r="RA171" i="7" s="1"/>
  <c r="OE182" i="7"/>
  <c r="RA182" i="7" s="1"/>
  <c r="OE175" i="7"/>
  <c r="RA175" i="7" s="1"/>
  <c r="OE174" i="7"/>
  <c r="RA174" i="7" s="1"/>
  <c r="OE189" i="7"/>
  <c r="RA189" i="7" s="1"/>
  <c r="OE177" i="7"/>
  <c r="RA177" i="7" s="1"/>
  <c r="OE191" i="7"/>
  <c r="RA191" i="7" s="1"/>
  <c r="OE190" i="7"/>
  <c r="RA190" i="7" s="1"/>
  <c r="OE184" i="7"/>
  <c r="RA184" i="7" s="1"/>
  <c r="OE178" i="7"/>
  <c r="RA178" i="7" s="1"/>
  <c r="OE187" i="7"/>
  <c r="RA187" i="7" s="1"/>
  <c r="OE181" i="7"/>
  <c r="RA181" i="7" s="1"/>
  <c r="OE173" i="7"/>
  <c r="RA173" i="7" s="1"/>
  <c r="OE185" i="7"/>
  <c r="RA185" i="7" s="1"/>
  <c r="OE176" i="7"/>
  <c r="RA176" i="7" s="1"/>
  <c r="OE172" i="7"/>
  <c r="RA172" i="7" s="1"/>
  <c r="OE179" i="7"/>
  <c r="RA179" i="7" s="1"/>
  <c r="OE167" i="7"/>
  <c r="RA167" i="7" s="1"/>
  <c r="OE131" i="7"/>
  <c r="RA131" i="7" s="1"/>
  <c r="OE180" i="7"/>
  <c r="RA180" i="7" s="1"/>
  <c r="NW189" i="7"/>
  <c r="QS189" i="7" s="1"/>
  <c r="NW170" i="7"/>
  <c r="QS170" i="7" s="1"/>
  <c r="NW181" i="7"/>
  <c r="QS181" i="7" s="1"/>
  <c r="NW186" i="7"/>
  <c r="QS186" i="7" s="1"/>
  <c r="NW174" i="7"/>
  <c r="QS174" i="7" s="1"/>
  <c r="NW171" i="7"/>
  <c r="QS171" i="7" s="1"/>
  <c r="NW175" i="7"/>
  <c r="QS175" i="7" s="1"/>
  <c r="NW169" i="7"/>
  <c r="QS169" i="7" s="1"/>
  <c r="NW190" i="7"/>
  <c r="QS190" i="7" s="1"/>
  <c r="NW191" i="7"/>
  <c r="QS191" i="7" s="1"/>
  <c r="NW176" i="7"/>
  <c r="QS176" i="7" s="1"/>
  <c r="NW173" i="7"/>
  <c r="QS173" i="7" s="1"/>
  <c r="NW187" i="7"/>
  <c r="QS187" i="7" s="1"/>
  <c r="NW179" i="7"/>
  <c r="QS179" i="7" s="1"/>
  <c r="NW131" i="7"/>
  <c r="QS131" i="7" s="1"/>
  <c r="NW180" i="7"/>
  <c r="QS180" i="7" s="1"/>
  <c r="NW185" i="7"/>
  <c r="QS185" i="7" s="1"/>
  <c r="NW168" i="7"/>
  <c r="QS168" i="7" s="1"/>
  <c r="NW177" i="7"/>
  <c r="QS177" i="7" s="1"/>
  <c r="NW182" i="7"/>
  <c r="QS182" i="7" s="1"/>
  <c r="NW184" i="7"/>
  <c r="QS184" i="7" s="1"/>
  <c r="NW188" i="7"/>
  <c r="QS188" i="7" s="1"/>
  <c r="NW167" i="7"/>
  <c r="QS167" i="7" s="1"/>
  <c r="NW183" i="7"/>
  <c r="QS183" i="7" s="1"/>
  <c r="NW178" i="7"/>
  <c r="QS178" i="7" s="1"/>
  <c r="NW172" i="7"/>
  <c r="QS172" i="7" s="1"/>
  <c r="NO180" i="7"/>
  <c r="QK180" i="7" s="1"/>
  <c r="NO170" i="7"/>
  <c r="QK170" i="7" s="1"/>
  <c r="NO181" i="7"/>
  <c r="QK181" i="7" s="1"/>
  <c r="NO174" i="7"/>
  <c r="QK174" i="7" s="1"/>
  <c r="NO186" i="7"/>
  <c r="QK186" i="7" s="1"/>
  <c r="NO189" i="7"/>
  <c r="QK189" i="7" s="1"/>
  <c r="NO168" i="7"/>
  <c r="QK168" i="7" s="1"/>
  <c r="NO183" i="7"/>
  <c r="QK183" i="7" s="1"/>
  <c r="NO190" i="7"/>
  <c r="QK190" i="7" s="1"/>
  <c r="NO175" i="7"/>
  <c r="QK175" i="7" s="1"/>
  <c r="NO187" i="7"/>
  <c r="QK187" i="7" s="1"/>
  <c r="NO184" i="7"/>
  <c r="QK184" i="7" s="1"/>
  <c r="NO178" i="7"/>
  <c r="QK178" i="7" s="1"/>
  <c r="NO171" i="7"/>
  <c r="QK171" i="7" s="1"/>
  <c r="NO182" i="7"/>
  <c r="QK182" i="7" s="1"/>
  <c r="NO177" i="7"/>
  <c r="QK177" i="7" s="1"/>
  <c r="NO188" i="7"/>
  <c r="QK188" i="7" s="1"/>
  <c r="NO172" i="7"/>
  <c r="QK172" i="7" s="1"/>
  <c r="NO173" i="7"/>
  <c r="QK173" i="7" s="1"/>
  <c r="NO167" i="7"/>
  <c r="QK167" i="7" s="1"/>
  <c r="NO169" i="7"/>
  <c r="QK169" i="7" s="1"/>
  <c r="NO191" i="7"/>
  <c r="QK191" i="7" s="1"/>
  <c r="NO131" i="7"/>
  <c r="QK131" i="7" s="1"/>
  <c r="NO179" i="7"/>
  <c r="QK179" i="7" s="1"/>
  <c r="NO185" i="7"/>
  <c r="QK185" i="7" s="1"/>
  <c r="NO176" i="7"/>
  <c r="QK176" i="7" s="1"/>
  <c r="OD168" i="7"/>
  <c r="QZ168" i="7" s="1"/>
  <c r="OD187" i="7"/>
  <c r="QZ187" i="7" s="1"/>
  <c r="OD170" i="7"/>
  <c r="QZ170" i="7" s="1"/>
  <c r="OD131" i="7"/>
  <c r="QZ131" i="7" s="1"/>
  <c r="OD167" i="7"/>
  <c r="QZ167" i="7" s="1"/>
  <c r="OD180" i="7"/>
  <c r="QZ180" i="7" s="1"/>
  <c r="OD177" i="7"/>
  <c r="QZ177" i="7" s="1"/>
  <c r="OD188" i="7"/>
  <c r="QZ188" i="7" s="1"/>
  <c r="OD181" i="7"/>
  <c r="QZ181" i="7" s="1"/>
  <c r="OD169" i="7"/>
  <c r="QZ169" i="7" s="1"/>
  <c r="OD182" i="7"/>
  <c r="QZ182" i="7" s="1"/>
  <c r="OD183" i="7"/>
  <c r="QZ183" i="7" s="1"/>
  <c r="OD186" i="7"/>
  <c r="QZ186" i="7" s="1"/>
  <c r="OD175" i="7"/>
  <c r="QZ175" i="7" s="1"/>
  <c r="OD189" i="7"/>
  <c r="QZ189" i="7" s="1"/>
  <c r="OD176" i="7"/>
  <c r="QZ176" i="7" s="1"/>
  <c r="OD178" i="7"/>
  <c r="QZ178" i="7" s="1"/>
  <c r="OD179" i="7"/>
  <c r="QZ179" i="7" s="1"/>
  <c r="OD171" i="7"/>
  <c r="QZ171" i="7" s="1"/>
  <c r="OD184" i="7"/>
  <c r="QZ184" i="7" s="1"/>
  <c r="OD173" i="7"/>
  <c r="QZ173" i="7" s="1"/>
  <c r="OD172" i="7"/>
  <c r="QZ172" i="7" s="1"/>
  <c r="OD174" i="7"/>
  <c r="QZ174" i="7" s="1"/>
  <c r="OD185" i="7"/>
  <c r="QZ185" i="7" s="1"/>
  <c r="OD190" i="7"/>
  <c r="QZ190" i="7" s="1"/>
  <c r="OD191" i="7"/>
  <c r="QZ191" i="7" s="1"/>
  <c r="NV167" i="7"/>
  <c r="QR167" i="7" s="1"/>
  <c r="NV168" i="7"/>
  <c r="QR168" i="7" s="1"/>
  <c r="NV190" i="7"/>
  <c r="QR190" i="7" s="1"/>
  <c r="NV175" i="7"/>
  <c r="QR175" i="7" s="1"/>
  <c r="NV189" i="7"/>
  <c r="QR189" i="7" s="1"/>
  <c r="NV187" i="7"/>
  <c r="QR187" i="7" s="1"/>
  <c r="NV181" i="7"/>
  <c r="QR181" i="7" s="1"/>
  <c r="NV186" i="7"/>
  <c r="QR186" i="7" s="1"/>
  <c r="NV169" i="7"/>
  <c r="QR169" i="7" s="1"/>
  <c r="NV180" i="7"/>
  <c r="QR180" i="7" s="1"/>
  <c r="NV170" i="7"/>
  <c r="QR170" i="7" s="1"/>
  <c r="NV188" i="7"/>
  <c r="QR188" i="7" s="1"/>
  <c r="NV131" i="7"/>
  <c r="QR131" i="7" s="1"/>
  <c r="NV171" i="7"/>
  <c r="QR171" i="7" s="1"/>
  <c r="NV177" i="7"/>
  <c r="QR177" i="7" s="1"/>
  <c r="NV184" i="7"/>
  <c r="QR184" i="7" s="1"/>
  <c r="NV185" i="7"/>
  <c r="QR185" i="7" s="1"/>
  <c r="NV182" i="7"/>
  <c r="QR182" i="7" s="1"/>
  <c r="NV191" i="7"/>
  <c r="QR191" i="7" s="1"/>
  <c r="NV179" i="7"/>
  <c r="QR179" i="7" s="1"/>
  <c r="NV183" i="7"/>
  <c r="QR183" i="7" s="1"/>
  <c r="NV176" i="7"/>
  <c r="QR176" i="7" s="1"/>
  <c r="NV172" i="7"/>
  <c r="QR172" i="7" s="1"/>
  <c r="NV178" i="7"/>
  <c r="QR178" i="7" s="1"/>
  <c r="NV173" i="7"/>
  <c r="QR173" i="7" s="1"/>
  <c r="NV174" i="7"/>
  <c r="QR174" i="7" s="1"/>
  <c r="NN183" i="7"/>
  <c r="QJ183" i="7" s="1"/>
  <c r="NN189" i="7"/>
  <c r="QJ189" i="7" s="1"/>
  <c r="NN190" i="7"/>
  <c r="QJ190" i="7" s="1"/>
  <c r="NN181" i="7"/>
  <c r="QJ181" i="7" s="1"/>
  <c r="NN186" i="7"/>
  <c r="QJ186" i="7" s="1"/>
  <c r="NN187" i="7"/>
  <c r="QJ187" i="7" s="1"/>
  <c r="NN131" i="7"/>
  <c r="QJ131" i="7" s="1"/>
  <c r="NN185" i="7"/>
  <c r="QJ185" i="7" s="1"/>
  <c r="NN184" i="7"/>
  <c r="QJ184" i="7" s="1"/>
  <c r="NN182" i="7"/>
  <c r="QJ182" i="7" s="1"/>
  <c r="NN191" i="7"/>
  <c r="QJ191" i="7" s="1"/>
  <c r="NN188" i="7"/>
  <c r="QJ188" i="7" s="1"/>
  <c r="OC189" i="7"/>
  <c r="QY189" i="7" s="1"/>
  <c r="OC190" i="7"/>
  <c r="QY190" i="7" s="1"/>
  <c r="OC188" i="7"/>
  <c r="QY188" i="7" s="1"/>
  <c r="OC170" i="7"/>
  <c r="QY170" i="7" s="1"/>
  <c r="OC171" i="7"/>
  <c r="QY171" i="7" s="1"/>
  <c r="OC187" i="7"/>
  <c r="QY187" i="7" s="1"/>
  <c r="OC177" i="7"/>
  <c r="QY177" i="7" s="1"/>
  <c r="OC186" i="7"/>
  <c r="QY186" i="7" s="1"/>
  <c r="OC169" i="7"/>
  <c r="QY169" i="7" s="1"/>
  <c r="OC174" i="7"/>
  <c r="QY174" i="7" s="1"/>
  <c r="OC181" i="7"/>
  <c r="QY181" i="7" s="1"/>
  <c r="OC131" i="7"/>
  <c r="QY131" i="7" s="1"/>
  <c r="OC178" i="7"/>
  <c r="QY178" i="7" s="1"/>
  <c r="OC168" i="7"/>
  <c r="QY168" i="7" s="1"/>
  <c r="OC175" i="7"/>
  <c r="QY175" i="7" s="1"/>
  <c r="OC183" i="7"/>
  <c r="QY183" i="7" s="1"/>
  <c r="OC179" i="7"/>
  <c r="QY179" i="7" s="1"/>
  <c r="OC185" i="7"/>
  <c r="QY185" i="7" s="1"/>
  <c r="OC180" i="7"/>
  <c r="QY180" i="7" s="1"/>
  <c r="OC184" i="7"/>
  <c r="QY184" i="7" s="1"/>
  <c r="OC173" i="7"/>
  <c r="QY173" i="7" s="1"/>
  <c r="OC191" i="7"/>
  <c r="QY191" i="7" s="1"/>
  <c r="OC176" i="7"/>
  <c r="QY176" i="7" s="1"/>
  <c r="OC167" i="7"/>
  <c r="QY167" i="7" s="1"/>
  <c r="OC182" i="7"/>
  <c r="QY182" i="7" s="1"/>
  <c r="OC172" i="7"/>
  <c r="QY172" i="7" s="1"/>
  <c r="NU169" i="7"/>
  <c r="QQ169" i="7" s="1"/>
  <c r="NU171" i="7"/>
  <c r="QQ171" i="7" s="1"/>
  <c r="NU177" i="7"/>
  <c r="QQ177" i="7" s="1"/>
  <c r="NU188" i="7"/>
  <c r="QQ188" i="7" s="1"/>
  <c r="NU175" i="7"/>
  <c r="QQ175" i="7" s="1"/>
  <c r="NU168" i="7"/>
  <c r="QQ168" i="7" s="1"/>
  <c r="NU187" i="7"/>
  <c r="QQ187" i="7" s="1"/>
  <c r="NU170" i="7"/>
  <c r="QQ170" i="7" s="1"/>
  <c r="NU181" i="7"/>
  <c r="QQ181" i="7" s="1"/>
  <c r="NU183" i="7"/>
  <c r="QQ183" i="7" s="1"/>
  <c r="NU190" i="7"/>
  <c r="QQ190" i="7" s="1"/>
  <c r="NU167" i="7"/>
  <c r="QQ167" i="7" s="1"/>
  <c r="NU180" i="7"/>
  <c r="QQ180" i="7" s="1"/>
  <c r="NU176" i="7"/>
  <c r="QQ176" i="7" s="1"/>
  <c r="NU173" i="7"/>
  <c r="QQ173" i="7" s="1"/>
  <c r="NU184" i="7"/>
  <c r="QQ184" i="7" s="1"/>
  <c r="NU191" i="7"/>
  <c r="QQ191" i="7" s="1"/>
  <c r="NU186" i="7"/>
  <c r="QQ186" i="7" s="1"/>
  <c r="NU178" i="7"/>
  <c r="QQ178" i="7" s="1"/>
  <c r="NU179" i="7"/>
  <c r="QQ179" i="7" s="1"/>
  <c r="NU174" i="7"/>
  <c r="QQ174" i="7" s="1"/>
  <c r="NU185" i="7"/>
  <c r="QQ185" i="7" s="1"/>
  <c r="NU182" i="7"/>
  <c r="QQ182" i="7" s="1"/>
  <c r="NU189" i="7"/>
  <c r="QQ189" i="7" s="1"/>
  <c r="NU131" i="7"/>
  <c r="QQ131" i="7" s="1"/>
  <c r="NU172" i="7"/>
  <c r="QQ172" i="7" s="1"/>
  <c r="NM190" i="7"/>
  <c r="QI190" i="7" s="1"/>
  <c r="NM182" i="7"/>
  <c r="QI182" i="7" s="1"/>
  <c r="NM187" i="7"/>
  <c r="QI187" i="7" s="1"/>
  <c r="NM188" i="7"/>
  <c r="QI188" i="7" s="1"/>
  <c r="NM180" i="7"/>
  <c r="QI180" i="7" s="1"/>
  <c r="NM191" i="7"/>
  <c r="QI191" i="7" s="1"/>
  <c r="NM189" i="7"/>
  <c r="QI189" i="7" s="1"/>
  <c r="NM183" i="7"/>
  <c r="QI183" i="7" s="1"/>
  <c r="NM186" i="7"/>
  <c r="QI186" i="7" s="1"/>
  <c r="NM131" i="7"/>
  <c r="QI131" i="7" s="1"/>
  <c r="NM181" i="7"/>
  <c r="QI181" i="7" s="1"/>
  <c r="NM185" i="7"/>
  <c r="QI185" i="7" s="1"/>
  <c r="NM184" i="7"/>
  <c r="QI184" i="7" s="1"/>
  <c r="OH114" i="7"/>
  <c r="RD114" i="7" s="1"/>
  <c r="OH122" i="7"/>
  <c r="RD122" i="7" s="1"/>
  <c r="OH119" i="7"/>
  <c r="RD119" i="7" s="1"/>
  <c r="OH118" i="7"/>
  <c r="RD118" i="7" s="1"/>
  <c r="OH117" i="7"/>
  <c r="RD117" i="7" s="1"/>
  <c r="OH121" i="7"/>
  <c r="RD121" i="7" s="1"/>
  <c r="OH120" i="7"/>
  <c r="RD120" i="7" s="1"/>
  <c r="OH123" i="7"/>
  <c r="RD123" i="7" s="1"/>
  <c r="OH115" i="7"/>
  <c r="RD115" i="7" s="1"/>
  <c r="OH116" i="7"/>
  <c r="RD116" i="7" s="1"/>
  <c r="OH124" i="7"/>
  <c r="RD124" i="7" s="1"/>
  <c r="OH125" i="7"/>
  <c r="RD125" i="7" s="1"/>
  <c r="OH126" i="7"/>
  <c r="RD126" i="7" s="1"/>
  <c r="OH127" i="7"/>
  <c r="RD127" i="7" s="1"/>
  <c r="OH128" i="7"/>
  <c r="RD128" i="7" s="1"/>
  <c r="OH129" i="7"/>
  <c r="RD129" i="7" s="1"/>
  <c r="OH132" i="7"/>
  <c r="RD132" i="7" s="1"/>
  <c r="OH133" i="7"/>
  <c r="RD133" i="7" s="1"/>
  <c r="OH134" i="7"/>
  <c r="RD134" i="7" s="1"/>
  <c r="OH135" i="7"/>
  <c r="RD135" i="7" s="1"/>
  <c r="OH136" i="7"/>
  <c r="RD136" i="7" s="1"/>
  <c r="OH137" i="7"/>
  <c r="RD137" i="7" s="1"/>
  <c r="OH138" i="7"/>
  <c r="RD138" i="7" s="1"/>
  <c r="OH139" i="7"/>
  <c r="RD139" i="7" s="1"/>
  <c r="OH140" i="7"/>
  <c r="RD140" i="7" s="1"/>
  <c r="OH141" i="7"/>
  <c r="RD141" i="7" s="1"/>
  <c r="OH142" i="7"/>
  <c r="RD142" i="7" s="1"/>
  <c r="OH143" i="7"/>
  <c r="RD143" i="7" s="1"/>
  <c r="OH144" i="7"/>
  <c r="RD144" i="7" s="1"/>
  <c r="OH145" i="7"/>
  <c r="RD145" i="7" s="1"/>
  <c r="OH146" i="7"/>
  <c r="RD146" i="7" s="1"/>
  <c r="OH147" i="7"/>
  <c r="RD147" i="7" s="1"/>
  <c r="OH148" i="7"/>
  <c r="RD148" i="7" s="1"/>
  <c r="OH149" i="7"/>
  <c r="RD149" i="7" s="1"/>
  <c r="OH150" i="7"/>
  <c r="RD150" i="7" s="1"/>
  <c r="OH151" i="7"/>
  <c r="RD151" i="7" s="1"/>
  <c r="OH152" i="7"/>
  <c r="RD152" i="7" s="1"/>
  <c r="OH153" i="7"/>
  <c r="RD153" i="7" s="1"/>
  <c r="OH154" i="7"/>
  <c r="RD154" i="7" s="1"/>
  <c r="OH155" i="7"/>
  <c r="RD155" i="7" s="1"/>
  <c r="NY116" i="7"/>
  <c r="QU116" i="7" s="1"/>
  <c r="NY122" i="7"/>
  <c r="QU122" i="7" s="1"/>
  <c r="NY120" i="7"/>
  <c r="QU120" i="7" s="1"/>
  <c r="NY117" i="7"/>
  <c r="QU117" i="7" s="1"/>
  <c r="NY123" i="7"/>
  <c r="QU123" i="7" s="1"/>
  <c r="NY115" i="7"/>
  <c r="QU115" i="7" s="1"/>
  <c r="NY118" i="7"/>
  <c r="QU118" i="7" s="1"/>
  <c r="NY114" i="7"/>
  <c r="QU114" i="7" s="1"/>
  <c r="NY121" i="7"/>
  <c r="QU121" i="7" s="1"/>
  <c r="NY119" i="7"/>
  <c r="QU119" i="7" s="1"/>
  <c r="NY124" i="7"/>
  <c r="QU124" i="7" s="1"/>
  <c r="NY125" i="7"/>
  <c r="QU125" i="7" s="1"/>
  <c r="NY126" i="7"/>
  <c r="QU126" i="7" s="1"/>
  <c r="NY127" i="7"/>
  <c r="QU127" i="7" s="1"/>
  <c r="NY128" i="7"/>
  <c r="QU128" i="7" s="1"/>
  <c r="NY129" i="7"/>
  <c r="QU129" i="7" s="1"/>
  <c r="NY132" i="7"/>
  <c r="QU132" i="7" s="1"/>
  <c r="NY133" i="7"/>
  <c r="QU133" i="7" s="1"/>
  <c r="NY134" i="7"/>
  <c r="QU134" i="7" s="1"/>
  <c r="NY135" i="7"/>
  <c r="QU135" i="7" s="1"/>
  <c r="NY136" i="7"/>
  <c r="QU136" i="7" s="1"/>
  <c r="NY137" i="7"/>
  <c r="QU137" i="7" s="1"/>
  <c r="NY138" i="7"/>
  <c r="QU138" i="7" s="1"/>
  <c r="NY139" i="7"/>
  <c r="QU139" i="7" s="1"/>
  <c r="NY140" i="7"/>
  <c r="QU140" i="7" s="1"/>
  <c r="NY141" i="7"/>
  <c r="QU141" i="7" s="1"/>
  <c r="NY142" i="7"/>
  <c r="QU142" i="7" s="1"/>
  <c r="NY143" i="7"/>
  <c r="QU143" i="7" s="1"/>
  <c r="NY144" i="7"/>
  <c r="QU144" i="7" s="1"/>
  <c r="NY145" i="7"/>
  <c r="QU145" i="7" s="1"/>
  <c r="NY146" i="7"/>
  <c r="QU146" i="7" s="1"/>
  <c r="NY147" i="7"/>
  <c r="QU147" i="7" s="1"/>
  <c r="NY148" i="7"/>
  <c r="QU148" i="7" s="1"/>
  <c r="NY149" i="7"/>
  <c r="QU149" i="7" s="1"/>
  <c r="NY150" i="7"/>
  <c r="QU150" i="7" s="1"/>
  <c r="NY151" i="7"/>
  <c r="QU151" i="7" s="1"/>
  <c r="NY152" i="7"/>
  <c r="QU152" i="7" s="1"/>
  <c r="NY153" i="7"/>
  <c r="QU153" i="7" s="1"/>
  <c r="NY154" i="7"/>
  <c r="QU154" i="7" s="1"/>
  <c r="NY155" i="7"/>
  <c r="QU155" i="7" s="1"/>
  <c r="NZ116" i="7"/>
  <c r="QV116" i="7" s="1"/>
  <c r="NZ114" i="7"/>
  <c r="QV114" i="7" s="1"/>
  <c r="NZ121" i="7"/>
  <c r="QV121" i="7" s="1"/>
  <c r="NZ122" i="7"/>
  <c r="QV122" i="7" s="1"/>
  <c r="NZ117" i="7"/>
  <c r="QV117" i="7" s="1"/>
  <c r="NZ118" i="7"/>
  <c r="QV118" i="7" s="1"/>
  <c r="NZ120" i="7"/>
  <c r="QV120" i="7" s="1"/>
  <c r="NZ119" i="7"/>
  <c r="QV119" i="7" s="1"/>
  <c r="NZ115" i="7"/>
  <c r="QV115" i="7" s="1"/>
  <c r="NZ123" i="7"/>
  <c r="QV123" i="7" s="1"/>
  <c r="NZ124" i="7"/>
  <c r="QV124" i="7" s="1"/>
  <c r="NZ125" i="7"/>
  <c r="QV125" i="7" s="1"/>
  <c r="NZ126" i="7"/>
  <c r="QV126" i="7" s="1"/>
  <c r="NZ127" i="7"/>
  <c r="QV127" i="7" s="1"/>
  <c r="NZ128" i="7"/>
  <c r="QV128" i="7" s="1"/>
  <c r="NZ129" i="7"/>
  <c r="QV129" i="7" s="1"/>
  <c r="NZ132" i="7"/>
  <c r="QV132" i="7" s="1"/>
  <c r="NZ133" i="7"/>
  <c r="QV133" i="7" s="1"/>
  <c r="NZ134" i="7"/>
  <c r="QV134" i="7" s="1"/>
  <c r="NZ135" i="7"/>
  <c r="QV135" i="7" s="1"/>
  <c r="NZ136" i="7"/>
  <c r="QV136" i="7" s="1"/>
  <c r="NZ137" i="7"/>
  <c r="QV137" i="7" s="1"/>
  <c r="NZ138" i="7"/>
  <c r="QV138" i="7" s="1"/>
  <c r="NZ139" i="7"/>
  <c r="QV139" i="7" s="1"/>
  <c r="NZ140" i="7"/>
  <c r="QV140" i="7" s="1"/>
  <c r="NZ141" i="7"/>
  <c r="QV141" i="7" s="1"/>
  <c r="NZ142" i="7"/>
  <c r="QV142" i="7" s="1"/>
  <c r="NZ143" i="7"/>
  <c r="QV143" i="7" s="1"/>
  <c r="NZ144" i="7"/>
  <c r="QV144" i="7" s="1"/>
  <c r="NZ145" i="7"/>
  <c r="QV145" i="7" s="1"/>
  <c r="NZ146" i="7"/>
  <c r="QV146" i="7" s="1"/>
  <c r="NZ147" i="7"/>
  <c r="QV147" i="7" s="1"/>
  <c r="NZ148" i="7"/>
  <c r="QV148" i="7" s="1"/>
  <c r="NZ149" i="7"/>
  <c r="QV149" i="7" s="1"/>
  <c r="NZ150" i="7"/>
  <c r="QV150" i="7" s="1"/>
  <c r="NZ151" i="7"/>
  <c r="QV151" i="7" s="1"/>
  <c r="NZ152" i="7"/>
  <c r="QV152" i="7" s="1"/>
  <c r="NZ153" i="7"/>
  <c r="QV153" i="7" s="1"/>
  <c r="NZ154" i="7"/>
  <c r="QV154" i="7" s="1"/>
  <c r="NZ155" i="7"/>
  <c r="QV155" i="7" s="1"/>
  <c r="NR114" i="7"/>
  <c r="QN114" i="7" s="1"/>
  <c r="NR116" i="7"/>
  <c r="QN116" i="7" s="1"/>
  <c r="NR119" i="7"/>
  <c r="QN119" i="7" s="1"/>
  <c r="NR118" i="7"/>
  <c r="QN118" i="7" s="1"/>
  <c r="NR121" i="7"/>
  <c r="QN121" i="7" s="1"/>
  <c r="NR115" i="7"/>
  <c r="QN115" i="7" s="1"/>
  <c r="NR120" i="7"/>
  <c r="QN120" i="7" s="1"/>
  <c r="NR123" i="7"/>
  <c r="QN123" i="7" s="1"/>
  <c r="NR122" i="7"/>
  <c r="QN122" i="7" s="1"/>
  <c r="NR117" i="7"/>
  <c r="QN117" i="7" s="1"/>
  <c r="NR124" i="7"/>
  <c r="QN124" i="7" s="1"/>
  <c r="NR125" i="7"/>
  <c r="QN125" i="7" s="1"/>
  <c r="NR126" i="7"/>
  <c r="QN126" i="7" s="1"/>
  <c r="NR127" i="7"/>
  <c r="QN127" i="7" s="1"/>
  <c r="NR128" i="7"/>
  <c r="QN128" i="7" s="1"/>
  <c r="NR129" i="7"/>
  <c r="QN129" i="7" s="1"/>
  <c r="NR132" i="7"/>
  <c r="QN132" i="7" s="1"/>
  <c r="NR133" i="7"/>
  <c r="QN133" i="7" s="1"/>
  <c r="NR134" i="7"/>
  <c r="QN134" i="7" s="1"/>
  <c r="NR135" i="7"/>
  <c r="QN135" i="7" s="1"/>
  <c r="NR136" i="7"/>
  <c r="QN136" i="7" s="1"/>
  <c r="NR137" i="7"/>
  <c r="QN137" i="7" s="1"/>
  <c r="NR138" i="7"/>
  <c r="QN138" i="7" s="1"/>
  <c r="NR139" i="7"/>
  <c r="QN139" i="7" s="1"/>
  <c r="NR140" i="7"/>
  <c r="QN140" i="7" s="1"/>
  <c r="NR141" i="7"/>
  <c r="QN141" i="7" s="1"/>
  <c r="NR142" i="7"/>
  <c r="QN142" i="7" s="1"/>
  <c r="NR143" i="7"/>
  <c r="QN143" i="7" s="1"/>
  <c r="NR144" i="7"/>
  <c r="QN144" i="7" s="1"/>
  <c r="NR145" i="7"/>
  <c r="QN145" i="7" s="1"/>
  <c r="NR146" i="7"/>
  <c r="QN146" i="7" s="1"/>
  <c r="NR147" i="7"/>
  <c r="QN147" i="7" s="1"/>
  <c r="NR148" i="7"/>
  <c r="QN148" i="7" s="1"/>
  <c r="NR149" i="7"/>
  <c r="QN149" i="7" s="1"/>
  <c r="NR150" i="7"/>
  <c r="QN150" i="7" s="1"/>
  <c r="NR151" i="7"/>
  <c r="QN151" i="7" s="1"/>
  <c r="NR152" i="7"/>
  <c r="QN152" i="7" s="1"/>
  <c r="NR153" i="7"/>
  <c r="QN153" i="7" s="1"/>
  <c r="NR154" i="7"/>
  <c r="QN154" i="7" s="1"/>
  <c r="NR155" i="7"/>
  <c r="QN155" i="7" s="1"/>
  <c r="NJ122" i="7"/>
  <c r="QF122" i="7" s="1"/>
  <c r="NJ120" i="7"/>
  <c r="QF120" i="7" s="1"/>
  <c r="NJ119" i="7"/>
  <c r="QF119" i="7" s="1"/>
  <c r="NJ123" i="7"/>
  <c r="QF123" i="7" s="1"/>
  <c r="NJ117" i="7"/>
  <c r="QF117" i="7" s="1"/>
  <c r="NJ115" i="7"/>
  <c r="QF115" i="7" s="1"/>
  <c r="NJ121" i="7"/>
  <c r="QF121" i="7" s="1"/>
  <c r="NJ118" i="7"/>
  <c r="QF118" i="7" s="1"/>
  <c r="NJ116" i="7"/>
  <c r="QF116" i="7" s="1"/>
  <c r="NJ114" i="7"/>
  <c r="QF114" i="7" s="1"/>
  <c r="NJ124" i="7"/>
  <c r="QF124" i="7" s="1"/>
  <c r="NJ125" i="7"/>
  <c r="QF125" i="7" s="1"/>
  <c r="NJ132" i="7"/>
  <c r="QF132" i="7" s="1"/>
  <c r="NJ133" i="7"/>
  <c r="QF133" i="7" s="1"/>
  <c r="NJ134" i="7"/>
  <c r="QF134" i="7" s="1"/>
  <c r="NJ135" i="7"/>
  <c r="QF135" i="7" s="1"/>
  <c r="NJ136" i="7"/>
  <c r="QF136" i="7" s="1"/>
  <c r="NJ137" i="7"/>
  <c r="QF137" i="7" s="1"/>
  <c r="NJ138" i="7"/>
  <c r="QF138" i="7" s="1"/>
  <c r="NJ139" i="7"/>
  <c r="QF139" i="7" s="1"/>
  <c r="NJ140" i="7"/>
  <c r="QF140" i="7" s="1"/>
  <c r="NJ141" i="7"/>
  <c r="QF141" i="7" s="1"/>
  <c r="NJ142" i="7"/>
  <c r="QF142" i="7" s="1"/>
  <c r="NJ143" i="7"/>
  <c r="QF143" i="7" s="1"/>
  <c r="NJ144" i="7"/>
  <c r="QF144" i="7" s="1"/>
  <c r="NJ145" i="7"/>
  <c r="QF145" i="7" s="1"/>
  <c r="NJ146" i="7"/>
  <c r="QF146" i="7" s="1"/>
  <c r="NJ147" i="7"/>
  <c r="QF147" i="7" s="1"/>
  <c r="NJ148" i="7"/>
  <c r="QF148" i="7" s="1"/>
  <c r="NJ149" i="7"/>
  <c r="QF149" i="7" s="1"/>
  <c r="NJ150" i="7"/>
  <c r="QF150" i="7" s="1"/>
  <c r="NJ151" i="7"/>
  <c r="QF151" i="7" s="1"/>
  <c r="NJ152" i="7"/>
  <c r="QF152" i="7" s="1"/>
  <c r="NJ153" i="7"/>
  <c r="QF153" i="7" s="1"/>
  <c r="NJ154" i="7"/>
  <c r="QF154" i="7" s="1"/>
  <c r="NJ155" i="7"/>
  <c r="QF155" i="7" s="1"/>
  <c r="NX116" i="7"/>
  <c r="QT116" i="7" s="1"/>
  <c r="NX119" i="7"/>
  <c r="QT119" i="7" s="1"/>
  <c r="NX120" i="7"/>
  <c r="QT120" i="7" s="1"/>
  <c r="NX114" i="7"/>
  <c r="QT114" i="7" s="1"/>
  <c r="NX123" i="7"/>
  <c r="QT123" i="7" s="1"/>
  <c r="NX122" i="7"/>
  <c r="QT122" i="7" s="1"/>
  <c r="NX121" i="7"/>
  <c r="QT121" i="7" s="1"/>
  <c r="NX118" i="7"/>
  <c r="QT118" i="7" s="1"/>
  <c r="NX115" i="7"/>
  <c r="QT115" i="7" s="1"/>
  <c r="NX117" i="7"/>
  <c r="QT117" i="7" s="1"/>
  <c r="NX124" i="7"/>
  <c r="QT124" i="7" s="1"/>
  <c r="NX125" i="7"/>
  <c r="QT125" i="7" s="1"/>
  <c r="NX126" i="7"/>
  <c r="QT126" i="7" s="1"/>
  <c r="NX127" i="7"/>
  <c r="QT127" i="7" s="1"/>
  <c r="NX128" i="7"/>
  <c r="QT128" i="7" s="1"/>
  <c r="NX129" i="7"/>
  <c r="QT129" i="7" s="1"/>
  <c r="NX132" i="7"/>
  <c r="QT132" i="7" s="1"/>
  <c r="NX133" i="7"/>
  <c r="QT133" i="7" s="1"/>
  <c r="NX134" i="7"/>
  <c r="QT134" i="7" s="1"/>
  <c r="NX135" i="7"/>
  <c r="QT135" i="7" s="1"/>
  <c r="NX136" i="7"/>
  <c r="QT136" i="7" s="1"/>
  <c r="NX137" i="7"/>
  <c r="QT137" i="7" s="1"/>
  <c r="NX138" i="7"/>
  <c r="QT138" i="7" s="1"/>
  <c r="NX139" i="7"/>
  <c r="QT139" i="7" s="1"/>
  <c r="NX140" i="7"/>
  <c r="QT140" i="7" s="1"/>
  <c r="NX141" i="7"/>
  <c r="QT141" i="7" s="1"/>
  <c r="NX142" i="7"/>
  <c r="QT142" i="7" s="1"/>
  <c r="NX143" i="7"/>
  <c r="QT143" i="7" s="1"/>
  <c r="NX144" i="7"/>
  <c r="QT144" i="7" s="1"/>
  <c r="NX145" i="7"/>
  <c r="QT145" i="7" s="1"/>
  <c r="NX146" i="7"/>
  <c r="QT146" i="7" s="1"/>
  <c r="NX147" i="7"/>
  <c r="QT147" i="7" s="1"/>
  <c r="NX148" i="7"/>
  <c r="QT148" i="7" s="1"/>
  <c r="NX149" i="7"/>
  <c r="QT149" i="7" s="1"/>
  <c r="NX150" i="7"/>
  <c r="QT150" i="7" s="1"/>
  <c r="NX151" i="7"/>
  <c r="QT151" i="7" s="1"/>
  <c r="NX152" i="7"/>
  <c r="QT152" i="7" s="1"/>
  <c r="NX153" i="7"/>
  <c r="QT153" i="7" s="1"/>
  <c r="NX154" i="7"/>
  <c r="QT154" i="7" s="1"/>
  <c r="NX155" i="7"/>
  <c r="QT155" i="7" s="1"/>
  <c r="OE122" i="7"/>
  <c r="RA122" i="7" s="1"/>
  <c r="OE118" i="7"/>
  <c r="RA118" i="7" s="1"/>
  <c r="OE119" i="7"/>
  <c r="RA119" i="7" s="1"/>
  <c r="OE116" i="7"/>
  <c r="RA116" i="7" s="1"/>
  <c r="OE120" i="7"/>
  <c r="RA120" i="7" s="1"/>
  <c r="OE121" i="7"/>
  <c r="RA121" i="7" s="1"/>
  <c r="OE114" i="7"/>
  <c r="RA114" i="7" s="1"/>
  <c r="OE115" i="7"/>
  <c r="RA115" i="7" s="1"/>
  <c r="OE117" i="7"/>
  <c r="RA117" i="7" s="1"/>
  <c r="OE123" i="7"/>
  <c r="RA123" i="7" s="1"/>
  <c r="OE124" i="7"/>
  <c r="RA124" i="7" s="1"/>
  <c r="OE125" i="7"/>
  <c r="RA125" i="7" s="1"/>
  <c r="OE126" i="7"/>
  <c r="RA126" i="7" s="1"/>
  <c r="OE127" i="7"/>
  <c r="RA127" i="7" s="1"/>
  <c r="OE128" i="7"/>
  <c r="RA128" i="7" s="1"/>
  <c r="OE129" i="7"/>
  <c r="RA129" i="7" s="1"/>
  <c r="OE132" i="7"/>
  <c r="RA132" i="7" s="1"/>
  <c r="OE133" i="7"/>
  <c r="RA133" i="7" s="1"/>
  <c r="OE134" i="7"/>
  <c r="RA134" i="7" s="1"/>
  <c r="OE135" i="7"/>
  <c r="RA135" i="7" s="1"/>
  <c r="OE136" i="7"/>
  <c r="RA136" i="7" s="1"/>
  <c r="OE137" i="7"/>
  <c r="RA137" i="7" s="1"/>
  <c r="OE138" i="7"/>
  <c r="RA138" i="7" s="1"/>
  <c r="OE139" i="7"/>
  <c r="RA139" i="7" s="1"/>
  <c r="OE140" i="7"/>
  <c r="RA140" i="7" s="1"/>
  <c r="OE141" i="7"/>
  <c r="RA141" i="7" s="1"/>
  <c r="OE142" i="7"/>
  <c r="RA142" i="7" s="1"/>
  <c r="OE143" i="7"/>
  <c r="RA143" i="7" s="1"/>
  <c r="OE144" i="7"/>
  <c r="RA144" i="7" s="1"/>
  <c r="OE145" i="7"/>
  <c r="RA145" i="7" s="1"/>
  <c r="OE146" i="7"/>
  <c r="RA146" i="7" s="1"/>
  <c r="OE147" i="7"/>
  <c r="RA147" i="7" s="1"/>
  <c r="OE148" i="7"/>
  <c r="RA148" i="7" s="1"/>
  <c r="OE149" i="7"/>
  <c r="RA149" i="7" s="1"/>
  <c r="OE150" i="7"/>
  <c r="RA150" i="7" s="1"/>
  <c r="OE151" i="7"/>
  <c r="RA151" i="7" s="1"/>
  <c r="OE152" i="7"/>
  <c r="RA152" i="7" s="1"/>
  <c r="OE153" i="7"/>
  <c r="RA153" i="7" s="1"/>
  <c r="OE154" i="7"/>
  <c r="RA154" i="7" s="1"/>
  <c r="OE155" i="7"/>
  <c r="RA155" i="7" s="1"/>
  <c r="OD114" i="7"/>
  <c r="QZ114" i="7" s="1"/>
  <c r="OD122" i="7"/>
  <c r="QZ122" i="7" s="1"/>
  <c r="OD116" i="7"/>
  <c r="QZ116" i="7" s="1"/>
  <c r="OD119" i="7"/>
  <c r="QZ119" i="7" s="1"/>
  <c r="OD117" i="7"/>
  <c r="QZ117" i="7" s="1"/>
  <c r="OD118" i="7"/>
  <c r="QZ118" i="7" s="1"/>
  <c r="OD115" i="7"/>
  <c r="QZ115" i="7" s="1"/>
  <c r="OD120" i="7"/>
  <c r="QZ120" i="7" s="1"/>
  <c r="OD123" i="7"/>
  <c r="QZ123" i="7" s="1"/>
  <c r="OD121" i="7"/>
  <c r="QZ121" i="7" s="1"/>
  <c r="OD124" i="7"/>
  <c r="QZ124" i="7" s="1"/>
  <c r="OD125" i="7"/>
  <c r="QZ125" i="7" s="1"/>
  <c r="OD126" i="7"/>
  <c r="QZ126" i="7" s="1"/>
  <c r="OD127" i="7"/>
  <c r="QZ127" i="7" s="1"/>
  <c r="OD128" i="7"/>
  <c r="QZ128" i="7" s="1"/>
  <c r="OD129" i="7"/>
  <c r="QZ129" i="7" s="1"/>
  <c r="OD132" i="7"/>
  <c r="QZ132" i="7" s="1"/>
  <c r="OD133" i="7"/>
  <c r="QZ133" i="7" s="1"/>
  <c r="OD134" i="7"/>
  <c r="QZ134" i="7" s="1"/>
  <c r="OD135" i="7"/>
  <c r="QZ135" i="7" s="1"/>
  <c r="OD136" i="7"/>
  <c r="QZ136" i="7" s="1"/>
  <c r="OD137" i="7"/>
  <c r="QZ137" i="7" s="1"/>
  <c r="OD138" i="7"/>
  <c r="QZ138" i="7" s="1"/>
  <c r="OD139" i="7"/>
  <c r="QZ139" i="7" s="1"/>
  <c r="OD140" i="7"/>
  <c r="QZ140" i="7" s="1"/>
  <c r="OD141" i="7"/>
  <c r="QZ141" i="7" s="1"/>
  <c r="OD142" i="7"/>
  <c r="QZ142" i="7" s="1"/>
  <c r="OD143" i="7"/>
  <c r="QZ143" i="7" s="1"/>
  <c r="OD144" i="7"/>
  <c r="QZ144" i="7" s="1"/>
  <c r="OD145" i="7"/>
  <c r="QZ145" i="7" s="1"/>
  <c r="OD146" i="7"/>
  <c r="QZ146" i="7" s="1"/>
  <c r="OD147" i="7"/>
  <c r="QZ147" i="7" s="1"/>
  <c r="OD148" i="7"/>
  <c r="QZ148" i="7" s="1"/>
  <c r="OD149" i="7"/>
  <c r="QZ149" i="7" s="1"/>
  <c r="OD150" i="7"/>
  <c r="QZ150" i="7" s="1"/>
  <c r="OD151" i="7"/>
  <c r="QZ151" i="7" s="1"/>
  <c r="OD152" i="7"/>
  <c r="QZ152" i="7" s="1"/>
  <c r="OD153" i="7"/>
  <c r="QZ153" i="7" s="1"/>
  <c r="OD154" i="7"/>
  <c r="QZ154" i="7" s="1"/>
  <c r="OD155" i="7"/>
  <c r="QZ155" i="7" s="1"/>
  <c r="NV122" i="7"/>
  <c r="QR122" i="7" s="1"/>
  <c r="NV119" i="7"/>
  <c r="QR119" i="7" s="1"/>
  <c r="NV120" i="7"/>
  <c r="QR120" i="7" s="1"/>
  <c r="NV121" i="7"/>
  <c r="QR121" i="7" s="1"/>
  <c r="NV118" i="7"/>
  <c r="QR118" i="7" s="1"/>
  <c r="NV115" i="7"/>
  <c r="QR115" i="7" s="1"/>
  <c r="NV116" i="7"/>
  <c r="QR116" i="7" s="1"/>
  <c r="NV117" i="7"/>
  <c r="QR117" i="7" s="1"/>
  <c r="NV114" i="7"/>
  <c r="QR114" i="7" s="1"/>
  <c r="NV123" i="7"/>
  <c r="QR123" i="7" s="1"/>
  <c r="NV124" i="7"/>
  <c r="QR124" i="7" s="1"/>
  <c r="NV125" i="7"/>
  <c r="QR125" i="7" s="1"/>
  <c r="NV126" i="7"/>
  <c r="QR126" i="7" s="1"/>
  <c r="NV127" i="7"/>
  <c r="QR127" i="7" s="1"/>
  <c r="NV128" i="7"/>
  <c r="QR128" i="7" s="1"/>
  <c r="NV129" i="7"/>
  <c r="QR129" i="7" s="1"/>
  <c r="NV132" i="7"/>
  <c r="QR132" i="7" s="1"/>
  <c r="NV133" i="7"/>
  <c r="QR133" i="7" s="1"/>
  <c r="NV134" i="7"/>
  <c r="QR134" i="7" s="1"/>
  <c r="NV135" i="7"/>
  <c r="QR135" i="7" s="1"/>
  <c r="NV136" i="7"/>
  <c r="QR136" i="7" s="1"/>
  <c r="NV137" i="7"/>
  <c r="QR137" i="7" s="1"/>
  <c r="NV138" i="7"/>
  <c r="QR138" i="7" s="1"/>
  <c r="NV139" i="7"/>
  <c r="QR139" i="7" s="1"/>
  <c r="NV140" i="7"/>
  <c r="QR140" i="7" s="1"/>
  <c r="NV141" i="7"/>
  <c r="QR141" i="7" s="1"/>
  <c r="NV142" i="7"/>
  <c r="QR142" i="7" s="1"/>
  <c r="NV143" i="7"/>
  <c r="QR143" i="7" s="1"/>
  <c r="NV144" i="7"/>
  <c r="QR144" i="7" s="1"/>
  <c r="NV145" i="7"/>
  <c r="QR145" i="7" s="1"/>
  <c r="NV146" i="7"/>
  <c r="QR146" i="7" s="1"/>
  <c r="NV147" i="7"/>
  <c r="QR147" i="7" s="1"/>
  <c r="NV148" i="7"/>
  <c r="QR148" i="7" s="1"/>
  <c r="NV149" i="7"/>
  <c r="QR149" i="7" s="1"/>
  <c r="NV150" i="7"/>
  <c r="QR150" i="7" s="1"/>
  <c r="NV151" i="7"/>
  <c r="QR151" i="7" s="1"/>
  <c r="NV152" i="7"/>
  <c r="QR152" i="7" s="1"/>
  <c r="NV153" i="7"/>
  <c r="QR153" i="7" s="1"/>
  <c r="NV154" i="7"/>
  <c r="QR154" i="7" s="1"/>
  <c r="NV155" i="7"/>
  <c r="QR155" i="7" s="1"/>
  <c r="NN119" i="7"/>
  <c r="QJ119" i="7" s="1"/>
  <c r="NN122" i="7"/>
  <c r="QJ122" i="7" s="1"/>
  <c r="NN118" i="7"/>
  <c r="QJ118" i="7" s="1"/>
  <c r="NN116" i="7"/>
  <c r="QJ116" i="7" s="1"/>
  <c r="NN117" i="7"/>
  <c r="QJ117" i="7" s="1"/>
  <c r="NN121" i="7"/>
  <c r="QJ121" i="7" s="1"/>
  <c r="NN120" i="7"/>
  <c r="QJ120" i="7" s="1"/>
  <c r="NN115" i="7"/>
  <c r="QJ115" i="7" s="1"/>
  <c r="NN114" i="7"/>
  <c r="QJ114" i="7" s="1"/>
  <c r="NN123" i="7"/>
  <c r="QJ123" i="7" s="1"/>
  <c r="NN124" i="7"/>
  <c r="QJ124" i="7" s="1"/>
  <c r="NN125" i="7"/>
  <c r="QJ125" i="7" s="1"/>
  <c r="NN126" i="7"/>
  <c r="QJ126" i="7" s="1"/>
  <c r="NN127" i="7"/>
  <c r="QJ127" i="7" s="1"/>
  <c r="NN128" i="7"/>
  <c r="QJ128" i="7" s="1"/>
  <c r="NN129" i="7"/>
  <c r="QJ129" i="7" s="1"/>
  <c r="NN132" i="7"/>
  <c r="QJ132" i="7" s="1"/>
  <c r="NN133" i="7"/>
  <c r="QJ133" i="7" s="1"/>
  <c r="NN134" i="7"/>
  <c r="QJ134" i="7" s="1"/>
  <c r="NN135" i="7"/>
  <c r="QJ135" i="7" s="1"/>
  <c r="NN136" i="7"/>
  <c r="QJ136" i="7" s="1"/>
  <c r="NN137" i="7"/>
  <c r="QJ137" i="7" s="1"/>
  <c r="NN138" i="7"/>
  <c r="QJ138" i="7" s="1"/>
  <c r="NN139" i="7"/>
  <c r="QJ139" i="7" s="1"/>
  <c r="NN140" i="7"/>
  <c r="QJ140" i="7" s="1"/>
  <c r="NN141" i="7"/>
  <c r="QJ141" i="7" s="1"/>
  <c r="NN142" i="7"/>
  <c r="QJ142" i="7" s="1"/>
  <c r="NN143" i="7"/>
  <c r="QJ143" i="7" s="1"/>
  <c r="NN144" i="7"/>
  <c r="QJ144" i="7" s="1"/>
  <c r="NN145" i="7"/>
  <c r="QJ145" i="7" s="1"/>
  <c r="NN146" i="7"/>
  <c r="QJ146" i="7" s="1"/>
  <c r="NN147" i="7"/>
  <c r="QJ147" i="7" s="1"/>
  <c r="NN148" i="7"/>
  <c r="QJ148" i="7" s="1"/>
  <c r="NN149" i="7"/>
  <c r="QJ149" i="7" s="1"/>
  <c r="NN150" i="7"/>
  <c r="QJ150" i="7" s="1"/>
  <c r="NN151" i="7"/>
  <c r="QJ151" i="7" s="1"/>
  <c r="NN152" i="7"/>
  <c r="QJ152" i="7" s="1"/>
  <c r="NN153" i="7"/>
  <c r="QJ153" i="7" s="1"/>
  <c r="NN154" i="7"/>
  <c r="QJ154" i="7" s="1"/>
  <c r="NN155" i="7"/>
  <c r="QJ155" i="7" s="1"/>
  <c r="OG116" i="7"/>
  <c r="RC116" i="7" s="1"/>
  <c r="OG118" i="7"/>
  <c r="RC118" i="7" s="1"/>
  <c r="OG114" i="7"/>
  <c r="RC114" i="7" s="1"/>
  <c r="OG120" i="7"/>
  <c r="RC120" i="7" s="1"/>
  <c r="OG115" i="7"/>
  <c r="RC115" i="7" s="1"/>
  <c r="OG119" i="7"/>
  <c r="RC119" i="7" s="1"/>
  <c r="OG122" i="7"/>
  <c r="RC122" i="7" s="1"/>
  <c r="OG121" i="7"/>
  <c r="RC121" i="7" s="1"/>
  <c r="OG123" i="7"/>
  <c r="RC123" i="7" s="1"/>
  <c r="OG117" i="7"/>
  <c r="RC117" i="7" s="1"/>
  <c r="OG124" i="7"/>
  <c r="RC124" i="7" s="1"/>
  <c r="OG125" i="7"/>
  <c r="RC125" i="7" s="1"/>
  <c r="OG126" i="7"/>
  <c r="RC126" i="7" s="1"/>
  <c r="OG127" i="7"/>
  <c r="RC127" i="7" s="1"/>
  <c r="OG128" i="7"/>
  <c r="RC128" i="7" s="1"/>
  <c r="OG129" i="7"/>
  <c r="RC129" i="7" s="1"/>
  <c r="OG132" i="7"/>
  <c r="RC132" i="7" s="1"/>
  <c r="OG133" i="7"/>
  <c r="RC133" i="7" s="1"/>
  <c r="OG134" i="7"/>
  <c r="RC134" i="7" s="1"/>
  <c r="OG135" i="7"/>
  <c r="RC135" i="7" s="1"/>
  <c r="OG136" i="7"/>
  <c r="RC136" i="7" s="1"/>
  <c r="OG137" i="7"/>
  <c r="RC137" i="7" s="1"/>
  <c r="OG138" i="7"/>
  <c r="RC138" i="7" s="1"/>
  <c r="OG139" i="7"/>
  <c r="RC139" i="7" s="1"/>
  <c r="OG140" i="7"/>
  <c r="RC140" i="7" s="1"/>
  <c r="OG141" i="7"/>
  <c r="RC141" i="7" s="1"/>
  <c r="OG142" i="7"/>
  <c r="RC142" i="7" s="1"/>
  <c r="OG143" i="7"/>
  <c r="RC143" i="7" s="1"/>
  <c r="OG144" i="7"/>
  <c r="RC144" i="7" s="1"/>
  <c r="OG145" i="7"/>
  <c r="RC145" i="7" s="1"/>
  <c r="OG146" i="7"/>
  <c r="RC146" i="7" s="1"/>
  <c r="OG147" i="7"/>
  <c r="RC147" i="7" s="1"/>
  <c r="OG148" i="7"/>
  <c r="RC148" i="7" s="1"/>
  <c r="OG149" i="7"/>
  <c r="RC149" i="7" s="1"/>
  <c r="OG150" i="7"/>
  <c r="RC150" i="7" s="1"/>
  <c r="OG151" i="7"/>
  <c r="RC151" i="7" s="1"/>
  <c r="OG152" i="7"/>
  <c r="RC152" i="7" s="1"/>
  <c r="OG153" i="7"/>
  <c r="RC153" i="7" s="1"/>
  <c r="OG154" i="7"/>
  <c r="RC154" i="7" s="1"/>
  <c r="OG155" i="7"/>
  <c r="RC155" i="7" s="1"/>
  <c r="NQ119" i="7"/>
  <c r="QM119" i="7" s="1"/>
  <c r="NQ123" i="7"/>
  <c r="QM123" i="7" s="1"/>
  <c r="NQ114" i="7"/>
  <c r="QM114" i="7" s="1"/>
  <c r="NQ120" i="7"/>
  <c r="QM120" i="7" s="1"/>
  <c r="NQ117" i="7"/>
  <c r="QM117" i="7" s="1"/>
  <c r="NQ121" i="7"/>
  <c r="QM121" i="7" s="1"/>
  <c r="NQ118" i="7"/>
  <c r="QM118" i="7" s="1"/>
  <c r="NQ115" i="7"/>
  <c r="QM115" i="7" s="1"/>
  <c r="NQ116" i="7"/>
  <c r="QM116" i="7" s="1"/>
  <c r="NQ122" i="7"/>
  <c r="QM122" i="7" s="1"/>
  <c r="NQ124" i="7"/>
  <c r="QM124" i="7" s="1"/>
  <c r="NQ125" i="7"/>
  <c r="QM125" i="7" s="1"/>
  <c r="NQ126" i="7"/>
  <c r="QM126" i="7" s="1"/>
  <c r="NQ127" i="7"/>
  <c r="QM127" i="7" s="1"/>
  <c r="NQ128" i="7"/>
  <c r="QM128" i="7" s="1"/>
  <c r="NQ129" i="7"/>
  <c r="QM129" i="7" s="1"/>
  <c r="NQ132" i="7"/>
  <c r="QM132" i="7" s="1"/>
  <c r="NQ133" i="7"/>
  <c r="QM133" i="7" s="1"/>
  <c r="NQ134" i="7"/>
  <c r="QM134" i="7" s="1"/>
  <c r="NQ135" i="7"/>
  <c r="QM135" i="7" s="1"/>
  <c r="NQ136" i="7"/>
  <c r="QM136" i="7" s="1"/>
  <c r="NQ137" i="7"/>
  <c r="QM137" i="7" s="1"/>
  <c r="NQ138" i="7"/>
  <c r="QM138" i="7" s="1"/>
  <c r="NQ139" i="7"/>
  <c r="QM139" i="7" s="1"/>
  <c r="NQ140" i="7"/>
  <c r="QM140" i="7" s="1"/>
  <c r="NQ141" i="7"/>
  <c r="QM141" i="7" s="1"/>
  <c r="NQ142" i="7"/>
  <c r="QM142" i="7" s="1"/>
  <c r="NQ143" i="7"/>
  <c r="QM143" i="7" s="1"/>
  <c r="NQ144" i="7"/>
  <c r="QM144" i="7" s="1"/>
  <c r="NQ145" i="7"/>
  <c r="QM145" i="7" s="1"/>
  <c r="NQ146" i="7"/>
  <c r="QM146" i="7" s="1"/>
  <c r="NQ147" i="7"/>
  <c r="QM147" i="7" s="1"/>
  <c r="NQ148" i="7"/>
  <c r="QM148" i="7" s="1"/>
  <c r="NQ149" i="7"/>
  <c r="QM149" i="7" s="1"/>
  <c r="NQ150" i="7"/>
  <c r="QM150" i="7" s="1"/>
  <c r="NQ151" i="7"/>
  <c r="QM151" i="7" s="1"/>
  <c r="NQ152" i="7"/>
  <c r="QM152" i="7" s="1"/>
  <c r="NQ153" i="7"/>
  <c r="QM153" i="7" s="1"/>
  <c r="NQ154" i="7"/>
  <c r="QM154" i="7" s="1"/>
  <c r="NQ155" i="7"/>
  <c r="QM155" i="7" s="1"/>
  <c r="NI121" i="7"/>
  <c r="QE121" i="7" s="1"/>
  <c r="NI118" i="7"/>
  <c r="QE118" i="7" s="1"/>
  <c r="NI120" i="7"/>
  <c r="QE120" i="7" s="1"/>
  <c r="NI119" i="7"/>
  <c r="QE119" i="7" s="1"/>
  <c r="NI122" i="7"/>
  <c r="QE122" i="7" s="1"/>
  <c r="NI115" i="7"/>
  <c r="QE115" i="7" s="1"/>
  <c r="NI114" i="7"/>
  <c r="QE114" i="7" s="1"/>
  <c r="NI116" i="7"/>
  <c r="QE116" i="7" s="1"/>
  <c r="NI123" i="7"/>
  <c r="QE123" i="7" s="1"/>
  <c r="NI117" i="7"/>
  <c r="QE117" i="7" s="1"/>
  <c r="NI124" i="7"/>
  <c r="QE124" i="7" s="1"/>
  <c r="NI132" i="7"/>
  <c r="QE132" i="7" s="1"/>
  <c r="NI133" i="7"/>
  <c r="QE133" i="7" s="1"/>
  <c r="NI134" i="7"/>
  <c r="QE134" i="7" s="1"/>
  <c r="NI135" i="7"/>
  <c r="QE135" i="7" s="1"/>
  <c r="NI136" i="7"/>
  <c r="QE136" i="7" s="1"/>
  <c r="NI137" i="7"/>
  <c r="QE137" i="7" s="1"/>
  <c r="NI138" i="7"/>
  <c r="QE138" i="7" s="1"/>
  <c r="NI139" i="7"/>
  <c r="QE139" i="7" s="1"/>
  <c r="NI140" i="7"/>
  <c r="QE140" i="7" s="1"/>
  <c r="NI141" i="7"/>
  <c r="QE141" i="7" s="1"/>
  <c r="NI142" i="7"/>
  <c r="QE142" i="7" s="1"/>
  <c r="NI143" i="7"/>
  <c r="QE143" i="7" s="1"/>
  <c r="NI144" i="7"/>
  <c r="QE144" i="7" s="1"/>
  <c r="NI145" i="7"/>
  <c r="QE145" i="7" s="1"/>
  <c r="NI146" i="7"/>
  <c r="QE146" i="7" s="1"/>
  <c r="NI147" i="7"/>
  <c r="QE147" i="7" s="1"/>
  <c r="NI148" i="7"/>
  <c r="QE148" i="7" s="1"/>
  <c r="NI149" i="7"/>
  <c r="QE149" i="7" s="1"/>
  <c r="NI150" i="7"/>
  <c r="QE150" i="7" s="1"/>
  <c r="NI151" i="7"/>
  <c r="QE151" i="7" s="1"/>
  <c r="NI152" i="7"/>
  <c r="QE152" i="7" s="1"/>
  <c r="NI153" i="7"/>
  <c r="QE153" i="7" s="1"/>
  <c r="NI154" i="7"/>
  <c r="QE154" i="7" s="1"/>
  <c r="NI155" i="7"/>
  <c r="QE155" i="7" s="1"/>
  <c r="OF116" i="7"/>
  <c r="RB116" i="7" s="1"/>
  <c r="OF120" i="7"/>
  <c r="RB120" i="7" s="1"/>
  <c r="OF114" i="7"/>
  <c r="RB114" i="7" s="1"/>
  <c r="OF119" i="7"/>
  <c r="RB119" i="7" s="1"/>
  <c r="OF121" i="7"/>
  <c r="RB121" i="7" s="1"/>
  <c r="OF118" i="7"/>
  <c r="RB118" i="7" s="1"/>
  <c r="OF122" i="7"/>
  <c r="RB122" i="7" s="1"/>
  <c r="OF123" i="7"/>
  <c r="RB123" i="7" s="1"/>
  <c r="OF115" i="7"/>
  <c r="RB115" i="7" s="1"/>
  <c r="OF117" i="7"/>
  <c r="RB117" i="7" s="1"/>
  <c r="OF124" i="7"/>
  <c r="RB124" i="7" s="1"/>
  <c r="OF125" i="7"/>
  <c r="RB125" i="7" s="1"/>
  <c r="OF126" i="7"/>
  <c r="RB126" i="7" s="1"/>
  <c r="OF127" i="7"/>
  <c r="RB127" i="7" s="1"/>
  <c r="OF128" i="7"/>
  <c r="RB128" i="7" s="1"/>
  <c r="OF129" i="7"/>
  <c r="RB129" i="7" s="1"/>
  <c r="OF132" i="7"/>
  <c r="RB132" i="7" s="1"/>
  <c r="OF133" i="7"/>
  <c r="RB133" i="7" s="1"/>
  <c r="OF134" i="7"/>
  <c r="RB134" i="7" s="1"/>
  <c r="OF135" i="7"/>
  <c r="RB135" i="7" s="1"/>
  <c r="OF136" i="7"/>
  <c r="RB136" i="7" s="1"/>
  <c r="OF137" i="7"/>
  <c r="RB137" i="7" s="1"/>
  <c r="OF138" i="7"/>
  <c r="RB138" i="7" s="1"/>
  <c r="OF139" i="7"/>
  <c r="RB139" i="7" s="1"/>
  <c r="OF140" i="7"/>
  <c r="RB140" i="7" s="1"/>
  <c r="OF141" i="7"/>
  <c r="RB141" i="7" s="1"/>
  <c r="OF142" i="7"/>
  <c r="RB142" i="7" s="1"/>
  <c r="OF143" i="7"/>
  <c r="RB143" i="7" s="1"/>
  <c r="OF144" i="7"/>
  <c r="RB144" i="7" s="1"/>
  <c r="OF145" i="7"/>
  <c r="RB145" i="7" s="1"/>
  <c r="OF146" i="7"/>
  <c r="RB146" i="7" s="1"/>
  <c r="OF147" i="7"/>
  <c r="RB147" i="7" s="1"/>
  <c r="OF148" i="7"/>
  <c r="RB148" i="7" s="1"/>
  <c r="OF149" i="7"/>
  <c r="RB149" i="7" s="1"/>
  <c r="OF150" i="7"/>
  <c r="RB150" i="7" s="1"/>
  <c r="OF151" i="7"/>
  <c r="RB151" i="7" s="1"/>
  <c r="OF152" i="7"/>
  <c r="RB152" i="7" s="1"/>
  <c r="OF153" i="7"/>
  <c r="RB153" i="7" s="1"/>
  <c r="OF154" i="7"/>
  <c r="RB154" i="7" s="1"/>
  <c r="OF155" i="7"/>
  <c r="RB155" i="7" s="1"/>
  <c r="NP121" i="7"/>
  <c r="QL121" i="7" s="1"/>
  <c r="NP117" i="7"/>
  <c r="QL117" i="7" s="1"/>
  <c r="NP122" i="7"/>
  <c r="QL122" i="7" s="1"/>
  <c r="NP114" i="7"/>
  <c r="QL114" i="7" s="1"/>
  <c r="NP118" i="7"/>
  <c r="QL118" i="7" s="1"/>
  <c r="NP119" i="7"/>
  <c r="QL119" i="7" s="1"/>
  <c r="NP123" i="7"/>
  <c r="QL123" i="7" s="1"/>
  <c r="NP120" i="7"/>
  <c r="QL120" i="7" s="1"/>
  <c r="NP115" i="7"/>
  <c r="QL115" i="7" s="1"/>
  <c r="NP116" i="7"/>
  <c r="QL116" i="7" s="1"/>
  <c r="NP124" i="7"/>
  <c r="QL124" i="7" s="1"/>
  <c r="NP125" i="7"/>
  <c r="QL125" i="7" s="1"/>
  <c r="NP126" i="7"/>
  <c r="QL126" i="7" s="1"/>
  <c r="NP127" i="7"/>
  <c r="QL127" i="7" s="1"/>
  <c r="NP128" i="7"/>
  <c r="QL128" i="7" s="1"/>
  <c r="NP129" i="7"/>
  <c r="QL129" i="7" s="1"/>
  <c r="NP132" i="7"/>
  <c r="QL132" i="7" s="1"/>
  <c r="NP133" i="7"/>
  <c r="QL133" i="7" s="1"/>
  <c r="NP134" i="7"/>
  <c r="QL134" i="7" s="1"/>
  <c r="NP135" i="7"/>
  <c r="QL135" i="7" s="1"/>
  <c r="NP136" i="7"/>
  <c r="QL136" i="7" s="1"/>
  <c r="NP137" i="7"/>
  <c r="QL137" i="7" s="1"/>
  <c r="NP138" i="7"/>
  <c r="QL138" i="7" s="1"/>
  <c r="NP139" i="7"/>
  <c r="QL139" i="7" s="1"/>
  <c r="NP140" i="7"/>
  <c r="QL140" i="7" s="1"/>
  <c r="NP141" i="7"/>
  <c r="QL141" i="7" s="1"/>
  <c r="NP142" i="7"/>
  <c r="QL142" i="7" s="1"/>
  <c r="NP143" i="7"/>
  <c r="QL143" i="7" s="1"/>
  <c r="NP144" i="7"/>
  <c r="QL144" i="7" s="1"/>
  <c r="NP145" i="7"/>
  <c r="QL145" i="7" s="1"/>
  <c r="NP146" i="7"/>
  <c r="QL146" i="7" s="1"/>
  <c r="NP147" i="7"/>
  <c r="QL147" i="7" s="1"/>
  <c r="NP148" i="7"/>
  <c r="QL148" i="7" s="1"/>
  <c r="NP149" i="7"/>
  <c r="QL149" i="7" s="1"/>
  <c r="NP150" i="7"/>
  <c r="QL150" i="7" s="1"/>
  <c r="NP151" i="7"/>
  <c r="QL151" i="7" s="1"/>
  <c r="NP152" i="7"/>
  <c r="QL152" i="7" s="1"/>
  <c r="NP153" i="7"/>
  <c r="QL153" i="7" s="1"/>
  <c r="NP154" i="7"/>
  <c r="QL154" i="7" s="1"/>
  <c r="NP155" i="7"/>
  <c r="QL155" i="7" s="1"/>
  <c r="NL116" i="7"/>
  <c r="QH116" i="7" s="1"/>
  <c r="NL120" i="7"/>
  <c r="QH120" i="7" s="1"/>
  <c r="NL114" i="7"/>
  <c r="QH114" i="7" s="1"/>
  <c r="NL122" i="7"/>
  <c r="QH122" i="7" s="1"/>
  <c r="NL121" i="7"/>
  <c r="QH121" i="7" s="1"/>
  <c r="NL118" i="7"/>
  <c r="QH118" i="7" s="1"/>
  <c r="NL119" i="7"/>
  <c r="QH119" i="7" s="1"/>
  <c r="NL117" i="7"/>
  <c r="QH117" i="7" s="1"/>
  <c r="NL115" i="7"/>
  <c r="QH115" i="7" s="1"/>
  <c r="NL123" i="7"/>
  <c r="QH123" i="7" s="1"/>
  <c r="NL124" i="7"/>
  <c r="QH124" i="7" s="1"/>
  <c r="NL125" i="7"/>
  <c r="QH125" i="7" s="1"/>
  <c r="NL126" i="7"/>
  <c r="QH126" i="7" s="1"/>
  <c r="NL127" i="7"/>
  <c r="QH127" i="7" s="1"/>
  <c r="NL132" i="7"/>
  <c r="QH132" i="7" s="1"/>
  <c r="NL133" i="7"/>
  <c r="QH133" i="7" s="1"/>
  <c r="NL134" i="7"/>
  <c r="QH134" i="7" s="1"/>
  <c r="NL135" i="7"/>
  <c r="QH135" i="7" s="1"/>
  <c r="NL136" i="7"/>
  <c r="QH136" i="7" s="1"/>
  <c r="NL137" i="7"/>
  <c r="QH137" i="7" s="1"/>
  <c r="NL138" i="7"/>
  <c r="QH138" i="7" s="1"/>
  <c r="NL139" i="7"/>
  <c r="QH139" i="7" s="1"/>
  <c r="NL140" i="7"/>
  <c r="QH140" i="7" s="1"/>
  <c r="NL141" i="7"/>
  <c r="QH141" i="7" s="1"/>
  <c r="NL142" i="7"/>
  <c r="QH142" i="7" s="1"/>
  <c r="NL143" i="7"/>
  <c r="QH143" i="7" s="1"/>
  <c r="NL144" i="7"/>
  <c r="QH144" i="7" s="1"/>
  <c r="NL145" i="7"/>
  <c r="QH145" i="7" s="1"/>
  <c r="NL146" i="7"/>
  <c r="QH146" i="7" s="1"/>
  <c r="NL147" i="7"/>
  <c r="QH147" i="7" s="1"/>
  <c r="NL148" i="7"/>
  <c r="QH148" i="7" s="1"/>
  <c r="NL149" i="7"/>
  <c r="QH149" i="7" s="1"/>
  <c r="NL150" i="7"/>
  <c r="QH150" i="7" s="1"/>
  <c r="NL151" i="7"/>
  <c r="QH151" i="7" s="1"/>
  <c r="NL152" i="7"/>
  <c r="QH152" i="7" s="1"/>
  <c r="NL153" i="7"/>
  <c r="QH153" i="7" s="1"/>
  <c r="NL154" i="7"/>
  <c r="QH154" i="7" s="1"/>
  <c r="NL155" i="7"/>
  <c r="QH155" i="7" s="1"/>
  <c r="NW119" i="7"/>
  <c r="QS119" i="7" s="1"/>
  <c r="NW114" i="7"/>
  <c r="QS114" i="7" s="1"/>
  <c r="NW121" i="7"/>
  <c r="QS121" i="7" s="1"/>
  <c r="NW115" i="7"/>
  <c r="QS115" i="7" s="1"/>
  <c r="NW122" i="7"/>
  <c r="QS122" i="7" s="1"/>
  <c r="NW117" i="7"/>
  <c r="QS117" i="7" s="1"/>
  <c r="NW123" i="7"/>
  <c r="QS123" i="7" s="1"/>
  <c r="NW120" i="7"/>
  <c r="QS120" i="7" s="1"/>
  <c r="NW116" i="7"/>
  <c r="QS116" i="7" s="1"/>
  <c r="NW118" i="7"/>
  <c r="QS118" i="7" s="1"/>
  <c r="NW124" i="7"/>
  <c r="QS124" i="7" s="1"/>
  <c r="NW125" i="7"/>
  <c r="QS125" i="7" s="1"/>
  <c r="NW126" i="7"/>
  <c r="QS126" i="7" s="1"/>
  <c r="NW127" i="7"/>
  <c r="QS127" i="7" s="1"/>
  <c r="NW128" i="7"/>
  <c r="QS128" i="7" s="1"/>
  <c r="NW129" i="7"/>
  <c r="QS129" i="7" s="1"/>
  <c r="NW132" i="7"/>
  <c r="QS132" i="7" s="1"/>
  <c r="NW133" i="7"/>
  <c r="QS133" i="7" s="1"/>
  <c r="NW134" i="7"/>
  <c r="QS134" i="7" s="1"/>
  <c r="NW135" i="7"/>
  <c r="QS135" i="7" s="1"/>
  <c r="NW136" i="7"/>
  <c r="QS136" i="7" s="1"/>
  <c r="NW137" i="7"/>
  <c r="QS137" i="7" s="1"/>
  <c r="NW138" i="7"/>
  <c r="QS138" i="7" s="1"/>
  <c r="NW139" i="7"/>
  <c r="QS139" i="7" s="1"/>
  <c r="NW140" i="7"/>
  <c r="QS140" i="7" s="1"/>
  <c r="NW141" i="7"/>
  <c r="QS141" i="7" s="1"/>
  <c r="NW142" i="7"/>
  <c r="QS142" i="7" s="1"/>
  <c r="NW143" i="7"/>
  <c r="QS143" i="7" s="1"/>
  <c r="NW144" i="7"/>
  <c r="QS144" i="7" s="1"/>
  <c r="NW145" i="7"/>
  <c r="QS145" i="7" s="1"/>
  <c r="NW146" i="7"/>
  <c r="QS146" i="7" s="1"/>
  <c r="NW147" i="7"/>
  <c r="QS147" i="7" s="1"/>
  <c r="NW148" i="7"/>
  <c r="QS148" i="7" s="1"/>
  <c r="NW149" i="7"/>
  <c r="QS149" i="7" s="1"/>
  <c r="NW150" i="7"/>
  <c r="QS150" i="7" s="1"/>
  <c r="NW151" i="7"/>
  <c r="QS151" i="7" s="1"/>
  <c r="NW152" i="7"/>
  <c r="QS152" i="7" s="1"/>
  <c r="NW153" i="7"/>
  <c r="QS153" i="7" s="1"/>
  <c r="NW154" i="7"/>
  <c r="QS154" i="7" s="1"/>
  <c r="NW155" i="7"/>
  <c r="QS155" i="7" s="1"/>
  <c r="NO122" i="7"/>
  <c r="QK122" i="7" s="1"/>
  <c r="NO118" i="7"/>
  <c r="QK118" i="7" s="1"/>
  <c r="NO119" i="7"/>
  <c r="QK119" i="7" s="1"/>
  <c r="NO116" i="7"/>
  <c r="QK116" i="7" s="1"/>
  <c r="NO117" i="7"/>
  <c r="QK117" i="7" s="1"/>
  <c r="NO115" i="7"/>
  <c r="QK115" i="7" s="1"/>
  <c r="NO120" i="7"/>
  <c r="QK120" i="7" s="1"/>
  <c r="NO121" i="7"/>
  <c r="QK121" i="7" s="1"/>
  <c r="NO114" i="7"/>
  <c r="QK114" i="7" s="1"/>
  <c r="NO123" i="7"/>
  <c r="QK123" i="7" s="1"/>
  <c r="NO124" i="7"/>
  <c r="QK124" i="7" s="1"/>
  <c r="NO125" i="7"/>
  <c r="QK125" i="7" s="1"/>
  <c r="NO126" i="7"/>
  <c r="QK126" i="7" s="1"/>
  <c r="NO127" i="7"/>
  <c r="QK127" i="7" s="1"/>
  <c r="NO128" i="7"/>
  <c r="QK128" i="7" s="1"/>
  <c r="NO129" i="7"/>
  <c r="QK129" i="7" s="1"/>
  <c r="NO132" i="7"/>
  <c r="QK132" i="7" s="1"/>
  <c r="NO133" i="7"/>
  <c r="QK133" i="7" s="1"/>
  <c r="NO134" i="7"/>
  <c r="QK134" i="7" s="1"/>
  <c r="NO135" i="7"/>
  <c r="QK135" i="7" s="1"/>
  <c r="NO136" i="7"/>
  <c r="QK136" i="7" s="1"/>
  <c r="NO137" i="7"/>
  <c r="QK137" i="7" s="1"/>
  <c r="NO138" i="7"/>
  <c r="QK138" i="7" s="1"/>
  <c r="NO139" i="7"/>
  <c r="QK139" i="7" s="1"/>
  <c r="NO140" i="7"/>
  <c r="QK140" i="7" s="1"/>
  <c r="NO141" i="7"/>
  <c r="QK141" i="7" s="1"/>
  <c r="NO142" i="7"/>
  <c r="QK142" i="7" s="1"/>
  <c r="NO143" i="7"/>
  <c r="QK143" i="7" s="1"/>
  <c r="NO144" i="7"/>
  <c r="QK144" i="7" s="1"/>
  <c r="NO145" i="7"/>
  <c r="QK145" i="7" s="1"/>
  <c r="NO146" i="7"/>
  <c r="QK146" i="7" s="1"/>
  <c r="NO147" i="7"/>
  <c r="QK147" i="7" s="1"/>
  <c r="NO148" i="7"/>
  <c r="QK148" i="7" s="1"/>
  <c r="NO149" i="7"/>
  <c r="QK149" i="7" s="1"/>
  <c r="NO150" i="7"/>
  <c r="QK150" i="7" s="1"/>
  <c r="NO151" i="7"/>
  <c r="QK151" i="7" s="1"/>
  <c r="NO152" i="7"/>
  <c r="QK152" i="7" s="1"/>
  <c r="NO153" i="7"/>
  <c r="QK153" i="7" s="1"/>
  <c r="NO154" i="7"/>
  <c r="QK154" i="7" s="1"/>
  <c r="NO155" i="7"/>
  <c r="QK155" i="7" s="1"/>
  <c r="OC121" i="7"/>
  <c r="QY121" i="7" s="1"/>
  <c r="OC119" i="7"/>
  <c r="QY119" i="7" s="1"/>
  <c r="OC120" i="7"/>
  <c r="QY120" i="7" s="1"/>
  <c r="OC118" i="7"/>
  <c r="QY118" i="7" s="1"/>
  <c r="OC116" i="7"/>
  <c r="QY116" i="7" s="1"/>
  <c r="OC122" i="7"/>
  <c r="QY122" i="7" s="1"/>
  <c r="OC114" i="7"/>
  <c r="QY114" i="7" s="1"/>
  <c r="OC117" i="7"/>
  <c r="QY117" i="7" s="1"/>
  <c r="OC123" i="7"/>
  <c r="QY123" i="7" s="1"/>
  <c r="OC115" i="7"/>
  <c r="QY115" i="7" s="1"/>
  <c r="OC124" i="7"/>
  <c r="QY124" i="7" s="1"/>
  <c r="OC125" i="7"/>
  <c r="QY125" i="7" s="1"/>
  <c r="OC126" i="7"/>
  <c r="QY126" i="7" s="1"/>
  <c r="OC127" i="7"/>
  <c r="QY127" i="7" s="1"/>
  <c r="OC128" i="7"/>
  <c r="QY128" i="7" s="1"/>
  <c r="OC129" i="7"/>
  <c r="QY129" i="7" s="1"/>
  <c r="OC132" i="7"/>
  <c r="QY132" i="7" s="1"/>
  <c r="OC133" i="7"/>
  <c r="QY133" i="7" s="1"/>
  <c r="OC134" i="7"/>
  <c r="QY134" i="7" s="1"/>
  <c r="OC135" i="7"/>
  <c r="QY135" i="7" s="1"/>
  <c r="OC136" i="7"/>
  <c r="QY136" i="7" s="1"/>
  <c r="OC137" i="7"/>
  <c r="QY137" i="7" s="1"/>
  <c r="OC138" i="7"/>
  <c r="QY138" i="7" s="1"/>
  <c r="OC139" i="7"/>
  <c r="QY139" i="7" s="1"/>
  <c r="OC140" i="7"/>
  <c r="QY140" i="7" s="1"/>
  <c r="OC141" i="7"/>
  <c r="QY141" i="7" s="1"/>
  <c r="OC142" i="7"/>
  <c r="QY142" i="7" s="1"/>
  <c r="OC143" i="7"/>
  <c r="QY143" i="7" s="1"/>
  <c r="OC144" i="7"/>
  <c r="QY144" i="7" s="1"/>
  <c r="OC145" i="7"/>
  <c r="QY145" i="7" s="1"/>
  <c r="OC146" i="7"/>
  <c r="QY146" i="7" s="1"/>
  <c r="OC147" i="7"/>
  <c r="QY147" i="7" s="1"/>
  <c r="OC148" i="7"/>
  <c r="QY148" i="7" s="1"/>
  <c r="OC149" i="7"/>
  <c r="QY149" i="7" s="1"/>
  <c r="OC150" i="7"/>
  <c r="QY150" i="7" s="1"/>
  <c r="OC151" i="7"/>
  <c r="QY151" i="7" s="1"/>
  <c r="OC152" i="7"/>
  <c r="QY152" i="7" s="1"/>
  <c r="OC153" i="7"/>
  <c r="QY153" i="7" s="1"/>
  <c r="OC154" i="7"/>
  <c r="QY154" i="7" s="1"/>
  <c r="OC155" i="7"/>
  <c r="QY155" i="7" s="1"/>
  <c r="NU120" i="7"/>
  <c r="QQ120" i="7" s="1"/>
  <c r="NU118" i="7"/>
  <c r="QQ118" i="7" s="1"/>
  <c r="NU121" i="7"/>
  <c r="QQ121" i="7" s="1"/>
  <c r="NU114" i="7"/>
  <c r="QQ114" i="7" s="1"/>
  <c r="NU116" i="7"/>
  <c r="QQ116" i="7" s="1"/>
  <c r="NU122" i="7"/>
  <c r="QQ122" i="7" s="1"/>
  <c r="NU117" i="7"/>
  <c r="QQ117" i="7" s="1"/>
  <c r="NU123" i="7"/>
  <c r="QQ123" i="7" s="1"/>
  <c r="NU119" i="7"/>
  <c r="QQ119" i="7" s="1"/>
  <c r="NU115" i="7"/>
  <c r="QQ115" i="7" s="1"/>
  <c r="NU124" i="7"/>
  <c r="QQ124" i="7" s="1"/>
  <c r="NU125" i="7"/>
  <c r="QQ125" i="7" s="1"/>
  <c r="NU126" i="7"/>
  <c r="QQ126" i="7" s="1"/>
  <c r="NU127" i="7"/>
  <c r="QQ127" i="7" s="1"/>
  <c r="NU128" i="7"/>
  <c r="QQ128" i="7" s="1"/>
  <c r="NU129" i="7"/>
  <c r="QQ129" i="7" s="1"/>
  <c r="NU132" i="7"/>
  <c r="QQ132" i="7" s="1"/>
  <c r="NU133" i="7"/>
  <c r="QQ133" i="7" s="1"/>
  <c r="NU134" i="7"/>
  <c r="QQ134" i="7" s="1"/>
  <c r="NU135" i="7"/>
  <c r="QQ135" i="7" s="1"/>
  <c r="NU136" i="7"/>
  <c r="QQ136" i="7" s="1"/>
  <c r="NU137" i="7"/>
  <c r="QQ137" i="7" s="1"/>
  <c r="NU138" i="7"/>
  <c r="QQ138" i="7" s="1"/>
  <c r="NU139" i="7"/>
  <c r="QQ139" i="7" s="1"/>
  <c r="NU140" i="7"/>
  <c r="QQ140" i="7" s="1"/>
  <c r="NU141" i="7"/>
  <c r="QQ141" i="7" s="1"/>
  <c r="NU142" i="7"/>
  <c r="QQ142" i="7" s="1"/>
  <c r="NU143" i="7"/>
  <c r="QQ143" i="7" s="1"/>
  <c r="NU144" i="7"/>
  <c r="QQ144" i="7" s="1"/>
  <c r="NU145" i="7"/>
  <c r="QQ145" i="7" s="1"/>
  <c r="NU146" i="7"/>
  <c r="QQ146" i="7" s="1"/>
  <c r="NU147" i="7"/>
  <c r="QQ147" i="7" s="1"/>
  <c r="NU148" i="7"/>
  <c r="QQ148" i="7" s="1"/>
  <c r="NU149" i="7"/>
  <c r="QQ149" i="7" s="1"/>
  <c r="NU150" i="7"/>
  <c r="QQ150" i="7" s="1"/>
  <c r="NU151" i="7"/>
  <c r="QQ151" i="7" s="1"/>
  <c r="NU152" i="7"/>
  <c r="QQ152" i="7" s="1"/>
  <c r="NU153" i="7"/>
  <c r="QQ153" i="7" s="1"/>
  <c r="NU154" i="7"/>
  <c r="QQ154" i="7" s="1"/>
  <c r="NU155" i="7"/>
  <c r="QQ155" i="7" s="1"/>
  <c r="NM116" i="7"/>
  <c r="QI116" i="7" s="1"/>
  <c r="NM117" i="7"/>
  <c r="QI117" i="7" s="1"/>
  <c r="NM122" i="7"/>
  <c r="QI122" i="7" s="1"/>
  <c r="NM120" i="7"/>
  <c r="QI120" i="7" s="1"/>
  <c r="NM115" i="7"/>
  <c r="QI115" i="7" s="1"/>
  <c r="NM121" i="7"/>
  <c r="QI121" i="7" s="1"/>
  <c r="NM119" i="7"/>
  <c r="QI119" i="7" s="1"/>
  <c r="NM118" i="7"/>
  <c r="QI118" i="7" s="1"/>
  <c r="NM114" i="7"/>
  <c r="QI114" i="7" s="1"/>
  <c r="NM123" i="7"/>
  <c r="QI123" i="7" s="1"/>
  <c r="NM124" i="7"/>
  <c r="QI124" i="7" s="1"/>
  <c r="NM125" i="7"/>
  <c r="QI125" i="7" s="1"/>
  <c r="NM126" i="7"/>
  <c r="QI126" i="7" s="1"/>
  <c r="NM127" i="7"/>
  <c r="QI127" i="7" s="1"/>
  <c r="NM128" i="7"/>
  <c r="QI128" i="7" s="1"/>
  <c r="NM132" i="7"/>
  <c r="QI132" i="7" s="1"/>
  <c r="NM133" i="7"/>
  <c r="QI133" i="7" s="1"/>
  <c r="NM134" i="7"/>
  <c r="QI134" i="7" s="1"/>
  <c r="NM135" i="7"/>
  <c r="QI135" i="7" s="1"/>
  <c r="NM136" i="7"/>
  <c r="QI136" i="7" s="1"/>
  <c r="NM137" i="7"/>
  <c r="QI137" i="7" s="1"/>
  <c r="NM138" i="7"/>
  <c r="QI138" i="7" s="1"/>
  <c r="NM139" i="7"/>
  <c r="QI139" i="7" s="1"/>
  <c r="NM140" i="7"/>
  <c r="QI140" i="7" s="1"/>
  <c r="NM141" i="7"/>
  <c r="QI141" i="7" s="1"/>
  <c r="NM142" i="7"/>
  <c r="QI142" i="7" s="1"/>
  <c r="NM143" i="7"/>
  <c r="QI143" i="7" s="1"/>
  <c r="NM144" i="7"/>
  <c r="QI144" i="7" s="1"/>
  <c r="NM145" i="7"/>
  <c r="QI145" i="7" s="1"/>
  <c r="NM146" i="7"/>
  <c r="QI146" i="7" s="1"/>
  <c r="NM147" i="7"/>
  <c r="QI147" i="7" s="1"/>
  <c r="NM148" i="7"/>
  <c r="QI148" i="7" s="1"/>
  <c r="NM149" i="7"/>
  <c r="QI149" i="7" s="1"/>
  <c r="NM150" i="7"/>
  <c r="QI150" i="7" s="1"/>
  <c r="NM151" i="7"/>
  <c r="QI151" i="7" s="1"/>
  <c r="NM152" i="7"/>
  <c r="QI152" i="7" s="1"/>
  <c r="NM153" i="7"/>
  <c r="QI153" i="7" s="1"/>
  <c r="NM154" i="7"/>
  <c r="QI154" i="7" s="1"/>
  <c r="NM155" i="7"/>
  <c r="QI155" i="7" s="1"/>
  <c r="OB122" i="7"/>
  <c r="QX122" i="7" s="1"/>
  <c r="OB116" i="7"/>
  <c r="QX116" i="7" s="1"/>
  <c r="OB120" i="7"/>
  <c r="QX120" i="7" s="1"/>
  <c r="OB118" i="7"/>
  <c r="QX118" i="7" s="1"/>
  <c r="OB121" i="7"/>
  <c r="QX121" i="7" s="1"/>
  <c r="OB115" i="7"/>
  <c r="QX115" i="7" s="1"/>
  <c r="OB114" i="7"/>
  <c r="QX114" i="7" s="1"/>
  <c r="OB119" i="7"/>
  <c r="QX119" i="7" s="1"/>
  <c r="OB117" i="7"/>
  <c r="QX117" i="7" s="1"/>
  <c r="OB123" i="7"/>
  <c r="QX123" i="7" s="1"/>
  <c r="OB124" i="7"/>
  <c r="QX124" i="7" s="1"/>
  <c r="OB125" i="7"/>
  <c r="QX125" i="7" s="1"/>
  <c r="OB126" i="7"/>
  <c r="QX126" i="7" s="1"/>
  <c r="OB127" i="7"/>
  <c r="QX127" i="7" s="1"/>
  <c r="OB128" i="7"/>
  <c r="QX128" i="7" s="1"/>
  <c r="OB129" i="7"/>
  <c r="QX129" i="7" s="1"/>
  <c r="OB132" i="7"/>
  <c r="QX132" i="7" s="1"/>
  <c r="OB133" i="7"/>
  <c r="QX133" i="7" s="1"/>
  <c r="OB134" i="7"/>
  <c r="QX134" i="7" s="1"/>
  <c r="OB135" i="7"/>
  <c r="QX135" i="7" s="1"/>
  <c r="OB136" i="7"/>
  <c r="QX136" i="7" s="1"/>
  <c r="OB137" i="7"/>
  <c r="QX137" i="7" s="1"/>
  <c r="OB138" i="7"/>
  <c r="QX138" i="7" s="1"/>
  <c r="OB139" i="7"/>
  <c r="QX139" i="7" s="1"/>
  <c r="OB140" i="7"/>
  <c r="QX140" i="7" s="1"/>
  <c r="OB141" i="7"/>
  <c r="QX141" i="7" s="1"/>
  <c r="OB142" i="7"/>
  <c r="QX142" i="7" s="1"/>
  <c r="OB143" i="7"/>
  <c r="QX143" i="7" s="1"/>
  <c r="OB144" i="7"/>
  <c r="QX144" i="7" s="1"/>
  <c r="OB145" i="7"/>
  <c r="QX145" i="7" s="1"/>
  <c r="OB146" i="7"/>
  <c r="QX146" i="7" s="1"/>
  <c r="OB147" i="7"/>
  <c r="QX147" i="7" s="1"/>
  <c r="OB148" i="7"/>
  <c r="QX148" i="7" s="1"/>
  <c r="OB149" i="7"/>
  <c r="QX149" i="7" s="1"/>
  <c r="OB150" i="7"/>
  <c r="QX150" i="7" s="1"/>
  <c r="OB151" i="7"/>
  <c r="QX151" i="7" s="1"/>
  <c r="OB152" i="7"/>
  <c r="QX152" i="7" s="1"/>
  <c r="OB153" i="7"/>
  <c r="QX153" i="7" s="1"/>
  <c r="OB154" i="7"/>
  <c r="QX154" i="7" s="1"/>
  <c r="OB155" i="7"/>
  <c r="QX155" i="7" s="1"/>
  <c r="NT117" i="7"/>
  <c r="QP117" i="7" s="1"/>
  <c r="NT120" i="7"/>
  <c r="QP120" i="7" s="1"/>
  <c r="NT122" i="7"/>
  <c r="QP122" i="7" s="1"/>
  <c r="NT121" i="7"/>
  <c r="QP121" i="7" s="1"/>
  <c r="NT119" i="7"/>
  <c r="QP119" i="7" s="1"/>
  <c r="NT118" i="7"/>
  <c r="QP118" i="7" s="1"/>
  <c r="NT115" i="7"/>
  <c r="QP115" i="7" s="1"/>
  <c r="NT114" i="7"/>
  <c r="QP114" i="7" s="1"/>
  <c r="NT123" i="7"/>
  <c r="QP123" i="7" s="1"/>
  <c r="NT116" i="7"/>
  <c r="QP116" i="7" s="1"/>
  <c r="NT124" i="7"/>
  <c r="QP124" i="7" s="1"/>
  <c r="NT125" i="7"/>
  <c r="QP125" i="7" s="1"/>
  <c r="NT126" i="7"/>
  <c r="QP126" i="7" s="1"/>
  <c r="NT127" i="7"/>
  <c r="QP127" i="7" s="1"/>
  <c r="NT128" i="7"/>
  <c r="QP128" i="7" s="1"/>
  <c r="NT129" i="7"/>
  <c r="QP129" i="7" s="1"/>
  <c r="NT132" i="7"/>
  <c r="QP132" i="7" s="1"/>
  <c r="NT133" i="7"/>
  <c r="QP133" i="7" s="1"/>
  <c r="NT134" i="7"/>
  <c r="QP134" i="7" s="1"/>
  <c r="NT135" i="7"/>
  <c r="QP135" i="7" s="1"/>
  <c r="NT136" i="7"/>
  <c r="QP136" i="7" s="1"/>
  <c r="NT137" i="7"/>
  <c r="QP137" i="7" s="1"/>
  <c r="NT138" i="7"/>
  <c r="QP138" i="7" s="1"/>
  <c r="NT139" i="7"/>
  <c r="QP139" i="7" s="1"/>
  <c r="NT140" i="7"/>
  <c r="QP140" i="7" s="1"/>
  <c r="NT141" i="7"/>
  <c r="QP141" i="7" s="1"/>
  <c r="NT142" i="7"/>
  <c r="QP142" i="7" s="1"/>
  <c r="NT143" i="7"/>
  <c r="QP143" i="7" s="1"/>
  <c r="NT144" i="7"/>
  <c r="QP144" i="7" s="1"/>
  <c r="NT145" i="7"/>
  <c r="QP145" i="7" s="1"/>
  <c r="NT146" i="7"/>
  <c r="QP146" i="7" s="1"/>
  <c r="NT147" i="7"/>
  <c r="QP147" i="7" s="1"/>
  <c r="NT148" i="7"/>
  <c r="QP148" i="7" s="1"/>
  <c r="NT149" i="7"/>
  <c r="QP149" i="7" s="1"/>
  <c r="NT150" i="7"/>
  <c r="QP150" i="7" s="1"/>
  <c r="NT151" i="7"/>
  <c r="QP151" i="7" s="1"/>
  <c r="NT152" i="7"/>
  <c r="QP152" i="7" s="1"/>
  <c r="NT153" i="7"/>
  <c r="QP153" i="7" s="1"/>
  <c r="NT154" i="7"/>
  <c r="QP154" i="7" s="1"/>
  <c r="NT155" i="7"/>
  <c r="QP155" i="7" s="1"/>
  <c r="OA119" i="7"/>
  <c r="QW119" i="7" s="1"/>
  <c r="OA114" i="7"/>
  <c r="QW114" i="7" s="1"/>
  <c r="OA118" i="7"/>
  <c r="QW118" i="7" s="1"/>
  <c r="OA120" i="7"/>
  <c r="QW120" i="7" s="1"/>
  <c r="OA123" i="7"/>
  <c r="QW123" i="7" s="1"/>
  <c r="OA122" i="7"/>
  <c r="QW122" i="7" s="1"/>
  <c r="OA121" i="7"/>
  <c r="QW121" i="7" s="1"/>
  <c r="OA115" i="7"/>
  <c r="QW115" i="7" s="1"/>
  <c r="OA116" i="7"/>
  <c r="QW116" i="7" s="1"/>
  <c r="OA117" i="7"/>
  <c r="QW117" i="7" s="1"/>
  <c r="OA124" i="7"/>
  <c r="QW124" i="7" s="1"/>
  <c r="OA125" i="7"/>
  <c r="QW125" i="7" s="1"/>
  <c r="OA126" i="7"/>
  <c r="QW126" i="7" s="1"/>
  <c r="OA127" i="7"/>
  <c r="QW127" i="7" s="1"/>
  <c r="OA128" i="7"/>
  <c r="QW128" i="7" s="1"/>
  <c r="OA129" i="7"/>
  <c r="QW129" i="7" s="1"/>
  <c r="OA132" i="7"/>
  <c r="QW132" i="7" s="1"/>
  <c r="OA133" i="7"/>
  <c r="QW133" i="7" s="1"/>
  <c r="OA134" i="7"/>
  <c r="QW134" i="7" s="1"/>
  <c r="OA135" i="7"/>
  <c r="QW135" i="7" s="1"/>
  <c r="OA136" i="7"/>
  <c r="QW136" i="7" s="1"/>
  <c r="OA137" i="7"/>
  <c r="QW137" i="7" s="1"/>
  <c r="OA138" i="7"/>
  <c r="QW138" i="7" s="1"/>
  <c r="OA139" i="7"/>
  <c r="QW139" i="7" s="1"/>
  <c r="OA140" i="7"/>
  <c r="QW140" i="7" s="1"/>
  <c r="OA141" i="7"/>
  <c r="QW141" i="7" s="1"/>
  <c r="OA142" i="7"/>
  <c r="QW142" i="7" s="1"/>
  <c r="OA143" i="7"/>
  <c r="QW143" i="7" s="1"/>
  <c r="OA144" i="7"/>
  <c r="QW144" i="7" s="1"/>
  <c r="OA145" i="7"/>
  <c r="QW145" i="7" s="1"/>
  <c r="OA146" i="7"/>
  <c r="QW146" i="7" s="1"/>
  <c r="OA147" i="7"/>
  <c r="QW147" i="7" s="1"/>
  <c r="OA148" i="7"/>
  <c r="QW148" i="7" s="1"/>
  <c r="OA149" i="7"/>
  <c r="QW149" i="7" s="1"/>
  <c r="OA150" i="7"/>
  <c r="QW150" i="7" s="1"/>
  <c r="OA151" i="7"/>
  <c r="QW151" i="7" s="1"/>
  <c r="OA152" i="7"/>
  <c r="QW152" i="7" s="1"/>
  <c r="OA153" i="7"/>
  <c r="QW153" i="7" s="1"/>
  <c r="OA154" i="7"/>
  <c r="QW154" i="7" s="1"/>
  <c r="OA155" i="7"/>
  <c r="QW155" i="7" s="1"/>
  <c r="NS121" i="7"/>
  <c r="QO121" i="7" s="1"/>
  <c r="NS116" i="7"/>
  <c r="QO116" i="7" s="1"/>
  <c r="NS122" i="7"/>
  <c r="QO122" i="7" s="1"/>
  <c r="NS117" i="7"/>
  <c r="QO117" i="7" s="1"/>
  <c r="NS123" i="7"/>
  <c r="QO123" i="7" s="1"/>
  <c r="NS114" i="7"/>
  <c r="QO114" i="7" s="1"/>
  <c r="NS115" i="7"/>
  <c r="QO115" i="7" s="1"/>
  <c r="NS118" i="7"/>
  <c r="QO118" i="7" s="1"/>
  <c r="NS120" i="7"/>
  <c r="QO120" i="7" s="1"/>
  <c r="NS119" i="7"/>
  <c r="QO119" i="7" s="1"/>
  <c r="NS124" i="7"/>
  <c r="QO124" i="7" s="1"/>
  <c r="NS125" i="7"/>
  <c r="QO125" i="7" s="1"/>
  <c r="NS126" i="7"/>
  <c r="QO126" i="7" s="1"/>
  <c r="NS127" i="7"/>
  <c r="QO127" i="7" s="1"/>
  <c r="NS128" i="7"/>
  <c r="QO128" i="7" s="1"/>
  <c r="NS129" i="7"/>
  <c r="QO129" i="7" s="1"/>
  <c r="NS132" i="7"/>
  <c r="QO132" i="7" s="1"/>
  <c r="NS133" i="7"/>
  <c r="QO133" i="7" s="1"/>
  <c r="NS134" i="7"/>
  <c r="QO134" i="7" s="1"/>
  <c r="NS135" i="7"/>
  <c r="QO135" i="7" s="1"/>
  <c r="NS136" i="7"/>
  <c r="QO136" i="7" s="1"/>
  <c r="NS137" i="7"/>
  <c r="QO137" i="7" s="1"/>
  <c r="NS138" i="7"/>
  <c r="QO138" i="7" s="1"/>
  <c r="NS139" i="7"/>
  <c r="QO139" i="7" s="1"/>
  <c r="NS140" i="7"/>
  <c r="QO140" i="7" s="1"/>
  <c r="NS141" i="7"/>
  <c r="QO141" i="7" s="1"/>
  <c r="NS142" i="7"/>
  <c r="QO142" i="7" s="1"/>
  <c r="NS143" i="7"/>
  <c r="QO143" i="7" s="1"/>
  <c r="NS144" i="7"/>
  <c r="QO144" i="7" s="1"/>
  <c r="NS145" i="7"/>
  <c r="QO145" i="7" s="1"/>
  <c r="NS146" i="7"/>
  <c r="QO146" i="7" s="1"/>
  <c r="NS147" i="7"/>
  <c r="QO147" i="7" s="1"/>
  <c r="NS148" i="7"/>
  <c r="QO148" i="7" s="1"/>
  <c r="NS149" i="7"/>
  <c r="QO149" i="7" s="1"/>
  <c r="NS150" i="7"/>
  <c r="QO150" i="7" s="1"/>
  <c r="NS151" i="7"/>
  <c r="QO151" i="7" s="1"/>
  <c r="NS152" i="7"/>
  <c r="QO152" i="7" s="1"/>
  <c r="NS153" i="7"/>
  <c r="QO153" i="7" s="1"/>
  <c r="NS154" i="7"/>
  <c r="QO154" i="7" s="1"/>
  <c r="NS155" i="7"/>
  <c r="QO155" i="7" s="1"/>
  <c r="NK118" i="7"/>
  <c r="QG118" i="7" s="1"/>
  <c r="NK120" i="7"/>
  <c r="QG120" i="7" s="1"/>
  <c r="NK114" i="7"/>
  <c r="QG114" i="7" s="1"/>
  <c r="NK116" i="7"/>
  <c r="QG116" i="7" s="1"/>
  <c r="NK119" i="7"/>
  <c r="QG119" i="7" s="1"/>
  <c r="NK117" i="7"/>
  <c r="QG117" i="7" s="1"/>
  <c r="NK115" i="7"/>
  <c r="QG115" i="7" s="1"/>
  <c r="NK122" i="7"/>
  <c r="QG122" i="7" s="1"/>
  <c r="NK121" i="7"/>
  <c r="QG121" i="7" s="1"/>
  <c r="NK123" i="7"/>
  <c r="QG123" i="7" s="1"/>
  <c r="NK124" i="7"/>
  <c r="QG124" i="7" s="1"/>
  <c r="NK125" i="7"/>
  <c r="QG125" i="7" s="1"/>
  <c r="NK126" i="7"/>
  <c r="QG126" i="7" s="1"/>
  <c r="NK132" i="7"/>
  <c r="QG132" i="7" s="1"/>
  <c r="NK133" i="7"/>
  <c r="QG133" i="7" s="1"/>
  <c r="NK134" i="7"/>
  <c r="QG134" i="7" s="1"/>
  <c r="NK135" i="7"/>
  <c r="QG135" i="7" s="1"/>
  <c r="NK136" i="7"/>
  <c r="QG136" i="7" s="1"/>
  <c r="NK137" i="7"/>
  <c r="QG137" i="7" s="1"/>
  <c r="NK138" i="7"/>
  <c r="QG138" i="7" s="1"/>
  <c r="NK139" i="7"/>
  <c r="QG139" i="7" s="1"/>
  <c r="NK140" i="7"/>
  <c r="QG140" i="7" s="1"/>
  <c r="NK141" i="7"/>
  <c r="QG141" i="7" s="1"/>
  <c r="NK142" i="7"/>
  <c r="QG142" i="7" s="1"/>
  <c r="NK143" i="7"/>
  <c r="QG143" i="7" s="1"/>
  <c r="NK144" i="7"/>
  <c r="QG144" i="7" s="1"/>
  <c r="NK145" i="7"/>
  <c r="QG145" i="7" s="1"/>
  <c r="NK146" i="7"/>
  <c r="QG146" i="7" s="1"/>
  <c r="NK147" i="7"/>
  <c r="QG147" i="7" s="1"/>
  <c r="NK148" i="7"/>
  <c r="QG148" i="7" s="1"/>
  <c r="NK149" i="7"/>
  <c r="QG149" i="7" s="1"/>
  <c r="NK150" i="7"/>
  <c r="QG150" i="7" s="1"/>
  <c r="NK151" i="7"/>
  <c r="QG151" i="7" s="1"/>
  <c r="NK152" i="7"/>
  <c r="QG152" i="7" s="1"/>
  <c r="NK153" i="7"/>
  <c r="QG153" i="7" s="1"/>
  <c r="NK154" i="7"/>
  <c r="QG154" i="7" s="1"/>
  <c r="NK155" i="7"/>
  <c r="QG155" i="7" s="1"/>
  <c r="OH46" i="7"/>
  <c r="OG38" i="7"/>
  <c r="NY51" i="7"/>
  <c r="NQ34" i="7"/>
  <c r="NI27" i="7"/>
  <c r="NV60" i="7"/>
  <c r="NN61" i="7"/>
  <c r="OC32" i="7"/>
  <c r="NU38" i="7"/>
  <c r="OC53" i="7"/>
  <c r="OC42" i="7"/>
  <c r="NU60" i="7"/>
  <c r="OC39" i="7"/>
  <c r="NU51" i="7"/>
  <c r="NU50" i="7"/>
  <c r="NU63" i="7"/>
  <c r="NU39" i="7"/>
  <c r="OC50" i="7"/>
  <c r="NM60" i="7"/>
  <c r="OC44" i="7"/>
  <c r="NU35" i="7"/>
  <c r="OC58" i="7"/>
  <c r="NU44" i="7"/>
  <c r="NM32" i="7"/>
  <c r="NU58" i="7"/>
  <c r="OC54" i="7"/>
  <c r="NI48" i="7"/>
  <c r="NU42" i="7"/>
  <c r="OC31" i="7"/>
  <c r="NU54" i="7"/>
  <c r="NU47" i="7"/>
  <c r="NM31" i="7"/>
  <c r="NM54" i="7"/>
  <c r="NI51" i="7"/>
  <c r="NM58" i="7"/>
  <c r="OC52" i="7"/>
  <c r="NU41" i="7"/>
  <c r="OC37" i="7"/>
  <c r="NM28" i="7"/>
  <c r="NU56" i="7"/>
  <c r="NM52" i="7"/>
  <c r="NU49" i="7"/>
  <c r="OC43" i="7"/>
  <c r="NM37" i="7"/>
  <c r="NM63" i="7"/>
  <c r="OC41" i="7"/>
  <c r="NM29" i="7"/>
  <c r="OC61" i="7"/>
  <c r="NM57" i="7"/>
  <c r="NU52" i="7"/>
  <c r="OC49" i="7"/>
  <c r="OC60" i="7"/>
  <c r="NM56" i="7"/>
  <c r="OC51" i="7"/>
  <c r="NU43" i="7"/>
  <c r="NU40" i="7"/>
  <c r="OC35" i="7"/>
  <c r="NQ43" i="7"/>
  <c r="NQ51" i="7"/>
  <c r="OC38" i="7"/>
  <c r="OG33" i="7"/>
  <c r="NY24" i="7"/>
  <c r="NU57" i="7"/>
  <c r="NU53" i="7"/>
  <c r="NQ44" i="7"/>
  <c r="OG42" i="7"/>
  <c r="NY40" i="7"/>
  <c r="NQ38" i="7"/>
  <c r="NU32" i="7"/>
  <c r="OG39" i="7"/>
  <c r="NY52" i="7"/>
  <c r="NQ62" i="7"/>
  <c r="OG59" i="7"/>
  <c r="NI62" i="7"/>
  <c r="NQ59" i="7"/>
  <c r="NQ50" i="7"/>
  <c r="NY45" i="7"/>
  <c r="OG36" i="7"/>
  <c r="NI30" i="7"/>
  <c r="NQ45" i="7"/>
  <c r="OG40" i="7"/>
  <c r="NY38" i="7"/>
  <c r="NY36" i="7"/>
  <c r="NQ33" i="7"/>
  <c r="NY30" i="7"/>
  <c r="NI24" i="7"/>
  <c r="NY59" i="7"/>
  <c r="NQ52" i="7"/>
  <c r="NI50" i="7"/>
  <c r="OG41" i="7"/>
  <c r="OC40" i="7"/>
  <c r="NY39" i="7"/>
  <c r="NQ30" i="7"/>
  <c r="NI61" i="7"/>
  <c r="NI59" i="7"/>
  <c r="OG55" i="7"/>
  <c r="NQ32" i="7"/>
  <c r="NY55" i="7"/>
  <c r="NQ53" i="7"/>
  <c r="OG51" i="7"/>
  <c r="NY46" i="7"/>
  <c r="NY42" i="7"/>
  <c r="NQ40" i="7"/>
  <c r="OG34" i="7"/>
  <c r="OG44" i="7"/>
  <c r="OG43" i="7"/>
  <c r="NQ39" i="7"/>
  <c r="NQ55" i="7"/>
  <c r="OG52" i="7"/>
  <c r="NY50" i="7"/>
  <c r="NY48" i="7"/>
  <c r="NQ46" i="7"/>
  <c r="NY44" i="7"/>
  <c r="NY43" i="7"/>
  <c r="NQ41" i="7"/>
  <c r="NY34" i="7"/>
  <c r="NI32" i="7"/>
  <c r="NQ27" i="7"/>
  <c r="NI52" i="7"/>
  <c r="OG50" i="7"/>
  <c r="OG46" i="7"/>
  <c r="NY41" i="7"/>
  <c r="OG62" i="7"/>
  <c r="NI55" i="7"/>
  <c r="NQ48" i="7"/>
  <c r="NQ42" i="7"/>
  <c r="OI24" i="7"/>
  <c r="OI59" i="7"/>
  <c r="OE60" i="7"/>
  <c r="OE42" i="7"/>
  <c r="OE52" i="7"/>
  <c r="NW40" i="7"/>
  <c r="NW55" i="7"/>
  <c r="NO38" i="7"/>
  <c r="NO48" i="7"/>
  <c r="NO58" i="7"/>
  <c r="NO43" i="7"/>
  <c r="NO61" i="7"/>
  <c r="NO63" i="7"/>
  <c r="NO62" i="7"/>
  <c r="NS31" i="7"/>
  <c r="NS41" i="7"/>
  <c r="NS32" i="7"/>
  <c r="NK32" i="7"/>
  <c r="OE37" i="7"/>
  <c r="OA36" i="7"/>
  <c r="NK34" i="7"/>
  <c r="OG24" i="7"/>
  <c r="OC28" i="7"/>
  <c r="NY27" i="7"/>
  <c r="NU24" i="7"/>
  <c r="NQ36" i="7"/>
  <c r="NM26" i="7"/>
  <c r="NI33" i="7"/>
  <c r="OG32" i="7"/>
  <c r="NW29" i="7"/>
  <c r="NK55" i="7"/>
  <c r="NO54" i="7"/>
  <c r="NW50" i="7"/>
  <c r="NW45" i="7"/>
  <c r="OI44" i="7"/>
  <c r="NW43" i="7"/>
  <c r="NY33" i="7"/>
  <c r="NY32" i="7"/>
  <c r="NU31" i="7"/>
  <c r="NS30" i="7"/>
  <c r="NU29" i="7"/>
  <c r="OE63" i="7"/>
  <c r="NW59" i="7"/>
  <c r="NS51" i="7"/>
  <c r="NU26" i="7"/>
  <c r="OI26" i="7"/>
  <c r="OI32" i="7"/>
  <c r="OI36" i="7"/>
  <c r="OI39" i="7"/>
  <c r="OI47" i="7"/>
  <c r="OI49" i="7"/>
  <c r="OI53" i="7"/>
  <c r="OI57" i="7"/>
  <c r="OI60" i="7"/>
  <c r="OI62" i="7"/>
  <c r="OI63" i="7"/>
  <c r="OI25" i="7"/>
  <c r="OI34" i="7"/>
  <c r="OI41" i="7"/>
  <c r="OI45" i="7"/>
  <c r="OI51" i="7"/>
  <c r="OI37" i="7"/>
  <c r="OI46" i="7"/>
  <c r="OI30" i="7"/>
  <c r="OI55" i="7"/>
  <c r="OE38" i="7"/>
  <c r="OE54" i="7"/>
  <c r="OE55" i="7"/>
  <c r="OE58" i="7"/>
  <c r="OE59" i="7"/>
  <c r="OE33" i="7"/>
  <c r="OE35" i="7"/>
  <c r="OE40" i="7"/>
  <c r="OE43" i="7"/>
  <c r="OE50" i="7"/>
  <c r="OE56" i="7"/>
  <c r="OE30" i="7"/>
  <c r="OE47" i="7"/>
  <c r="OE53" i="7"/>
  <c r="OE61" i="7"/>
  <c r="OE46" i="7"/>
  <c r="OE49" i="7"/>
  <c r="OA26" i="7"/>
  <c r="OA31" i="7"/>
  <c r="OA33" i="7"/>
  <c r="OA56" i="7"/>
  <c r="OA32" i="7"/>
  <c r="OA39" i="7"/>
  <c r="OA48" i="7"/>
  <c r="OA53" i="7"/>
  <c r="OA60" i="7"/>
  <c r="OA61" i="7"/>
  <c r="OA44" i="7"/>
  <c r="OA46" i="7"/>
  <c r="OA54" i="7"/>
  <c r="OA62" i="7"/>
  <c r="OA41" i="7"/>
  <c r="OA51" i="7"/>
  <c r="OA57" i="7"/>
  <c r="OA58" i="7"/>
  <c r="OA63" i="7"/>
  <c r="NW30" i="7"/>
  <c r="NW37" i="7"/>
  <c r="NW53" i="7"/>
  <c r="NW60" i="7"/>
  <c r="NW38" i="7"/>
  <c r="NW49" i="7"/>
  <c r="NW62" i="7"/>
  <c r="NW42" i="7"/>
  <c r="NW52" i="7"/>
  <c r="NW56" i="7"/>
  <c r="NW57" i="7"/>
  <c r="NW34" i="7"/>
  <c r="NS27" i="7"/>
  <c r="NS44" i="7"/>
  <c r="NS46" i="7"/>
  <c r="NS54" i="7"/>
  <c r="NS58" i="7"/>
  <c r="NS61" i="7"/>
  <c r="NS62" i="7"/>
  <c r="NS63" i="7"/>
  <c r="NS47" i="7"/>
  <c r="NS55" i="7"/>
  <c r="NS56" i="7"/>
  <c r="NS59" i="7"/>
  <c r="NS60" i="7"/>
  <c r="NS33" i="7"/>
  <c r="NS35" i="7"/>
  <c r="NS37" i="7"/>
  <c r="NS39" i="7"/>
  <c r="NO29" i="7"/>
  <c r="NO34" i="7"/>
  <c r="NO36" i="7"/>
  <c r="NO42" i="7"/>
  <c r="NO52" i="7"/>
  <c r="NO56" i="7"/>
  <c r="NO57" i="7"/>
  <c r="NO60" i="7"/>
  <c r="NO31" i="7"/>
  <c r="NO45" i="7"/>
  <c r="NO53" i="7"/>
  <c r="NO40" i="7"/>
  <c r="NO50" i="7"/>
  <c r="NO55" i="7"/>
  <c r="NO59" i="7"/>
  <c r="NK51" i="7"/>
  <c r="NK53" i="7"/>
  <c r="NK30" i="7"/>
  <c r="NK54" i="7"/>
  <c r="NK58" i="7"/>
  <c r="NK62" i="7"/>
  <c r="NK63" i="7"/>
  <c r="NK59" i="7"/>
  <c r="NK26" i="7"/>
  <c r="NK28" i="7"/>
  <c r="NK57" i="7"/>
  <c r="OA29" i="7"/>
  <c r="NW28" i="7"/>
  <c r="NU28" i="7"/>
  <c r="OC24" i="7"/>
  <c r="OI23" i="7"/>
  <c r="OI28" i="7"/>
  <c r="OI35" i="7"/>
  <c r="OI43" i="7"/>
  <c r="OI29" i="7"/>
  <c r="OI31" i="7"/>
  <c r="OI33" i="7"/>
  <c r="OI38" i="7"/>
  <c r="OI40" i="7"/>
  <c r="OI42" i="7"/>
  <c r="OI48" i="7"/>
  <c r="OI50" i="7"/>
  <c r="OI52" i="7"/>
  <c r="OI54" i="7"/>
  <c r="OI56" i="7"/>
  <c r="OI58" i="7"/>
  <c r="OI61" i="7"/>
  <c r="OE23" i="7"/>
  <c r="OE29" i="7"/>
  <c r="OE31" i="7"/>
  <c r="OE36" i="7"/>
  <c r="OE48" i="7"/>
  <c r="OE32" i="7"/>
  <c r="OE34" i="7"/>
  <c r="OE39" i="7"/>
  <c r="OE41" i="7"/>
  <c r="OE44" i="7"/>
  <c r="OE45" i="7"/>
  <c r="OE51" i="7"/>
  <c r="OE57" i="7"/>
  <c r="OE62" i="7"/>
  <c r="OA23" i="7"/>
  <c r="OA27" i="7"/>
  <c r="OA34" i="7"/>
  <c r="OA37" i="7"/>
  <c r="OA43" i="7"/>
  <c r="OA45" i="7"/>
  <c r="OA49" i="7"/>
  <c r="OA30" i="7"/>
  <c r="OA35" i="7"/>
  <c r="OA38" i="7"/>
  <c r="OA40" i="7"/>
  <c r="OA42" i="7"/>
  <c r="OA47" i="7"/>
  <c r="OA50" i="7"/>
  <c r="OA52" i="7"/>
  <c r="OA55" i="7"/>
  <c r="OA59" i="7"/>
  <c r="NW23" i="7"/>
  <c r="NW33" i="7"/>
  <c r="NW35" i="7"/>
  <c r="NW46" i="7"/>
  <c r="NW47" i="7"/>
  <c r="NW25" i="7"/>
  <c r="NW26" i="7"/>
  <c r="NW31" i="7"/>
  <c r="NW32" i="7"/>
  <c r="NW36" i="7"/>
  <c r="NW39" i="7"/>
  <c r="NW41" i="7"/>
  <c r="NW44" i="7"/>
  <c r="NW48" i="7"/>
  <c r="NW51" i="7"/>
  <c r="NW54" i="7"/>
  <c r="NW58" i="7"/>
  <c r="NW61" i="7"/>
  <c r="NW63" i="7"/>
  <c r="NS23" i="7"/>
  <c r="NS29" i="7"/>
  <c r="NS36" i="7"/>
  <c r="NS43" i="7"/>
  <c r="NS48" i="7"/>
  <c r="NS28" i="7"/>
  <c r="NS34" i="7"/>
  <c r="NS38" i="7"/>
  <c r="NS40" i="7"/>
  <c r="NS42" i="7"/>
  <c r="NS45" i="7"/>
  <c r="NS49" i="7"/>
  <c r="NS50" i="7"/>
  <c r="NS52" i="7"/>
  <c r="NS53" i="7"/>
  <c r="NS57" i="7"/>
  <c r="NO23" i="7"/>
  <c r="NO28" i="7"/>
  <c r="NO30" i="7"/>
  <c r="NO49" i="7"/>
  <c r="NO32" i="7"/>
  <c r="NO33" i="7"/>
  <c r="NO35" i="7"/>
  <c r="NO37" i="7"/>
  <c r="NO39" i="7"/>
  <c r="NO41" i="7"/>
  <c r="NO44" i="7"/>
  <c r="NO46" i="7"/>
  <c r="NO47" i="7"/>
  <c r="NO51" i="7"/>
  <c r="NK23" i="7"/>
  <c r="NK24" i="7"/>
  <c r="NK25" i="7"/>
  <c r="NK31" i="7"/>
  <c r="NK33" i="7"/>
  <c r="NK35" i="7"/>
  <c r="NK27" i="7"/>
  <c r="NK29" i="7"/>
  <c r="NK50" i="7"/>
  <c r="NK52" i="7"/>
  <c r="NK56" i="7"/>
  <c r="NK60" i="7"/>
  <c r="NK61" i="7"/>
  <c r="OG27" i="7"/>
  <c r="NM24" i="7"/>
  <c r="OA28" i="7"/>
  <c r="OE27" i="7"/>
  <c r="NO27" i="7"/>
  <c r="OG26" i="7"/>
  <c r="NO26" i="7"/>
  <c r="NO25" i="7"/>
  <c r="OE28" i="7"/>
  <c r="OI27" i="7"/>
  <c r="NW27" i="7"/>
  <c r="OC26" i="7"/>
  <c r="NS26" i="7"/>
  <c r="OE25" i="7"/>
  <c r="OE24" i="7"/>
  <c r="NR45" i="7"/>
  <c r="NR53" i="7"/>
  <c r="OC63" i="7"/>
  <c r="NY62" i="7"/>
  <c r="NU61" i="7"/>
  <c r="NM61" i="7"/>
  <c r="NQ60" i="7"/>
  <c r="NI60" i="7"/>
  <c r="OC59" i="7"/>
  <c r="NU59" i="7"/>
  <c r="NM59" i="7"/>
  <c r="OG58" i="7"/>
  <c r="NY58" i="7"/>
  <c r="NQ58" i="7"/>
  <c r="NI58" i="7"/>
  <c r="OC57" i="7"/>
  <c r="OC56" i="7"/>
  <c r="OC55" i="7"/>
  <c r="NU55" i="7"/>
  <c r="NM55" i="7"/>
  <c r="OG54" i="7"/>
  <c r="NY54" i="7"/>
  <c r="NQ54" i="7"/>
  <c r="NI54" i="7"/>
  <c r="OG53" i="7"/>
  <c r="NY53" i="7"/>
  <c r="NI53" i="7"/>
  <c r="OG48" i="7"/>
  <c r="OC47" i="7"/>
  <c r="OC46" i="7"/>
  <c r="NU46" i="7"/>
  <c r="OG45" i="7"/>
  <c r="NU37" i="7"/>
  <c r="NM35" i="7"/>
  <c r="OG30" i="7"/>
  <c r="OC29" i="7"/>
  <c r="OG28" i="7"/>
  <c r="OG29" i="7"/>
  <c r="OG31" i="7"/>
  <c r="OG35" i="7"/>
  <c r="OG37" i="7"/>
  <c r="OG47" i="7"/>
  <c r="OG49" i="7"/>
  <c r="OG56" i="7"/>
  <c r="OG57" i="7"/>
  <c r="OG60" i="7"/>
  <c r="OG61" i="7"/>
  <c r="OG63" i="7"/>
  <c r="OC27" i="7"/>
  <c r="OC30" i="7"/>
  <c r="OC33" i="7"/>
  <c r="OC34" i="7"/>
  <c r="OC36" i="7"/>
  <c r="OC45" i="7"/>
  <c r="OC48" i="7"/>
  <c r="OC62" i="7"/>
  <c r="NY26" i="7"/>
  <c r="NY28" i="7"/>
  <c r="NY29" i="7"/>
  <c r="NY31" i="7"/>
  <c r="NY35" i="7"/>
  <c r="NY37" i="7"/>
  <c r="NY47" i="7"/>
  <c r="NY49" i="7"/>
  <c r="NY56" i="7"/>
  <c r="NY57" i="7"/>
  <c r="NY60" i="7"/>
  <c r="NY61" i="7"/>
  <c r="NY63" i="7"/>
  <c r="NU27" i="7"/>
  <c r="NU30" i="7"/>
  <c r="NU33" i="7"/>
  <c r="NU34" i="7"/>
  <c r="NU36" i="7"/>
  <c r="NU45" i="7"/>
  <c r="NU48" i="7"/>
  <c r="NU62" i="7"/>
  <c r="NQ24" i="7"/>
  <c r="NQ26" i="7"/>
  <c r="NQ28" i="7"/>
  <c r="NQ29" i="7"/>
  <c r="NQ31" i="7"/>
  <c r="NQ35" i="7"/>
  <c r="NQ37" i="7"/>
  <c r="NQ47" i="7"/>
  <c r="NQ49" i="7"/>
  <c r="NQ56" i="7"/>
  <c r="NQ57" i="7"/>
  <c r="NQ61" i="7"/>
  <c r="NQ63" i="7"/>
  <c r="NM27" i="7"/>
  <c r="NM30" i="7"/>
  <c r="NM33" i="7"/>
  <c r="NM34" i="7"/>
  <c r="NM36" i="7"/>
  <c r="NM53" i="7"/>
  <c r="NM62" i="7"/>
  <c r="NI26" i="7"/>
  <c r="NI28" i="7"/>
  <c r="NI29" i="7"/>
  <c r="NI31" i="7"/>
  <c r="NI49" i="7"/>
  <c r="NI56" i="7"/>
  <c r="NI57" i="7"/>
  <c r="NI63" i="7"/>
  <c r="OH36" i="7"/>
  <c r="OH51" i="7"/>
  <c r="OH54" i="7"/>
  <c r="OH55" i="7"/>
  <c r="OD23" i="7"/>
  <c r="OD40" i="7"/>
  <c r="OD48" i="7"/>
  <c r="OD57" i="7"/>
  <c r="OD61" i="7"/>
  <c r="OD26" i="7"/>
  <c r="OD63" i="7"/>
  <c r="OD31" i="7"/>
  <c r="NZ34" i="7"/>
  <c r="NZ43" i="7"/>
  <c r="NZ58" i="7"/>
  <c r="NZ56" i="7"/>
  <c r="NV33" i="7"/>
  <c r="NV59" i="7"/>
  <c r="NV62" i="7"/>
  <c r="NV50" i="7"/>
  <c r="NV42" i="7"/>
  <c r="NR32" i="7"/>
  <c r="NR24" i="7"/>
  <c r="NR27" i="7"/>
  <c r="NR28" i="7"/>
  <c r="NN24" i="7"/>
  <c r="NN30" i="7"/>
  <c r="NN63" i="7"/>
  <c r="NN37" i="7"/>
  <c r="NN38" i="7"/>
  <c r="NN57" i="7"/>
  <c r="NJ29" i="7"/>
  <c r="NJ49" i="7"/>
  <c r="NJ56" i="7"/>
  <c r="NJ58" i="7"/>
  <c r="NJ23" i="7"/>
  <c r="OE26" i="7"/>
  <c r="NS25" i="7"/>
  <c r="NW24" i="7"/>
  <c r="OH27" i="7"/>
  <c r="OH32" i="7"/>
  <c r="OH53" i="7"/>
  <c r="OH56" i="7"/>
  <c r="OH28" i="7"/>
  <c r="OH45" i="7"/>
  <c r="OH58" i="7"/>
  <c r="OD38" i="7"/>
  <c r="OD39" i="7"/>
  <c r="OD47" i="7"/>
  <c r="OD52" i="7"/>
  <c r="OD59" i="7"/>
  <c r="OD60" i="7"/>
  <c r="OD62" i="7"/>
  <c r="OD30" i="7"/>
  <c r="OD37" i="7"/>
  <c r="NZ35" i="7"/>
  <c r="NZ44" i="7"/>
  <c r="NZ29" i="7"/>
  <c r="NZ49" i="7"/>
  <c r="NV55" i="7"/>
  <c r="NV57" i="7"/>
  <c r="NV41" i="7"/>
  <c r="NV61" i="7"/>
  <c r="NV63" i="7"/>
  <c r="NR46" i="7"/>
  <c r="NR58" i="7"/>
  <c r="NR36" i="7"/>
  <c r="NR51" i="7"/>
  <c r="NR54" i="7"/>
  <c r="NR56" i="7"/>
  <c r="NN26" i="7"/>
  <c r="NN31" i="7"/>
  <c r="NN59" i="7"/>
  <c r="NN60" i="7"/>
  <c r="NN62" i="7"/>
  <c r="NJ34" i="7"/>
  <c r="OA25" i="7"/>
  <c r="NS24" i="7"/>
  <c r="OH26" i="7"/>
  <c r="OH30" i="7"/>
  <c r="OH31" i="7"/>
  <c r="OH38" i="7"/>
  <c r="OH39" i="7"/>
  <c r="OH40" i="7"/>
  <c r="OH41" i="7"/>
  <c r="OH42" i="7"/>
  <c r="OH50" i="7"/>
  <c r="OH52" i="7"/>
  <c r="OH23" i="7"/>
  <c r="OH33" i="7"/>
  <c r="OH37" i="7"/>
  <c r="OH47" i="7"/>
  <c r="OH48" i="7"/>
  <c r="OH29" i="7"/>
  <c r="OH34" i="7"/>
  <c r="OH35" i="7"/>
  <c r="OH24" i="7"/>
  <c r="OH25" i="7"/>
  <c r="OH43" i="7"/>
  <c r="OH44" i="7"/>
  <c r="OH49" i="7"/>
  <c r="OH57" i="7"/>
  <c r="OH59" i="7"/>
  <c r="OH60" i="7"/>
  <c r="OH61" i="7"/>
  <c r="OH62" i="7"/>
  <c r="OH63" i="7"/>
  <c r="OD27" i="7"/>
  <c r="OD28" i="7"/>
  <c r="OD34" i="7"/>
  <c r="OD35" i="7"/>
  <c r="OD36" i="7"/>
  <c r="OD43" i="7"/>
  <c r="OD46" i="7"/>
  <c r="OD51" i="7"/>
  <c r="OD53" i="7"/>
  <c r="OD24" i="7"/>
  <c r="OD29" i="7"/>
  <c r="OD32" i="7"/>
  <c r="OD44" i="7"/>
  <c r="OD45" i="7"/>
  <c r="OD49" i="7"/>
  <c r="OD54" i="7"/>
  <c r="OD25" i="7"/>
  <c r="OD33" i="7"/>
  <c r="OD42" i="7"/>
  <c r="OD50" i="7"/>
  <c r="OD55" i="7"/>
  <c r="OD58" i="7"/>
  <c r="OD41" i="7"/>
  <c r="OD56" i="7"/>
  <c r="NZ23" i="7"/>
  <c r="NZ33" i="7"/>
  <c r="NZ37" i="7"/>
  <c r="NZ47" i="7"/>
  <c r="NZ48" i="7"/>
  <c r="NZ55" i="7"/>
  <c r="NZ26" i="7"/>
  <c r="NZ30" i="7"/>
  <c r="NZ31" i="7"/>
  <c r="NZ38" i="7"/>
  <c r="NZ39" i="7"/>
  <c r="NZ40" i="7"/>
  <c r="NZ41" i="7"/>
  <c r="NZ42" i="7"/>
  <c r="NZ50" i="7"/>
  <c r="NZ52" i="7"/>
  <c r="NZ28" i="7"/>
  <c r="NZ32" i="7"/>
  <c r="NZ36" i="7"/>
  <c r="NZ46" i="7"/>
  <c r="NZ51" i="7"/>
  <c r="NZ57" i="7"/>
  <c r="NZ59" i="7"/>
  <c r="NZ60" i="7"/>
  <c r="NZ61" i="7"/>
  <c r="NZ62" i="7"/>
  <c r="NZ63" i="7"/>
  <c r="NZ24" i="7"/>
  <c r="NZ25" i="7"/>
  <c r="NZ27" i="7"/>
  <c r="NZ45" i="7"/>
  <c r="NZ53" i="7"/>
  <c r="NZ54" i="7"/>
  <c r="NV24" i="7"/>
  <c r="NV29" i="7"/>
  <c r="NV32" i="7"/>
  <c r="NV44" i="7"/>
  <c r="NV45" i="7"/>
  <c r="NV49" i="7"/>
  <c r="NV54" i="7"/>
  <c r="NV27" i="7"/>
  <c r="NV28" i="7"/>
  <c r="NV34" i="7"/>
  <c r="NV35" i="7"/>
  <c r="NV36" i="7"/>
  <c r="NV43" i="7"/>
  <c r="NV46" i="7"/>
  <c r="NV51" i="7"/>
  <c r="NV53" i="7"/>
  <c r="NV25" i="7"/>
  <c r="NV26" i="7"/>
  <c r="NV31" i="7"/>
  <c r="NV37" i="7"/>
  <c r="NV38" i="7"/>
  <c r="NV40" i="7"/>
  <c r="NV47" i="7"/>
  <c r="NV48" i="7"/>
  <c r="NV52" i="7"/>
  <c r="NV56" i="7"/>
  <c r="NV23" i="7"/>
  <c r="NV30" i="7"/>
  <c r="NV39" i="7"/>
  <c r="NV58" i="7"/>
  <c r="NR26" i="7"/>
  <c r="NR30" i="7"/>
  <c r="NR31" i="7"/>
  <c r="NR38" i="7"/>
  <c r="NR39" i="7"/>
  <c r="NR40" i="7"/>
  <c r="NR41" i="7"/>
  <c r="NR42" i="7"/>
  <c r="NR50" i="7"/>
  <c r="NR52" i="7"/>
  <c r="NR33" i="7"/>
  <c r="NR37" i="7"/>
  <c r="NR47" i="7"/>
  <c r="NR48" i="7"/>
  <c r="NR55" i="7"/>
  <c r="NR23" i="7"/>
  <c r="NR43" i="7"/>
  <c r="NR44" i="7"/>
  <c r="NR49" i="7"/>
  <c r="NR25" i="7"/>
  <c r="NR29" i="7"/>
  <c r="NR34" i="7"/>
  <c r="NR35" i="7"/>
  <c r="NR57" i="7"/>
  <c r="NR59" i="7"/>
  <c r="NR60" i="7"/>
  <c r="NR61" i="7"/>
  <c r="NR62" i="7"/>
  <c r="NR63" i="7"/>
  <c r="NN23" i="7"/>
  <c r="NN27" i="7"/>
  <c r="NN28" i="7"/>
  <c r="NN34" i="7"/>
  <c r="NN35" i="7"/>
  <c r="NN36" i="7"/>
  <c r="NN53" i="7"/>
  <c r="NN29" i="7"/>
  <c r="NN32" i="7"/>
  <c r="NN54" i="7"/>
  <c r="NN25" i="7"/>
  <c r="NN58" i="7"/>
  <c r="NN33" i="7"/>
  <c r="NN55" i="7"/>
  <c r="NN56" i="7"/>
  <c r="NJ24" i="7"/>
  <c r="NJ33" i="7"/>
  <c r="NJ55" i="7"/>
  <c r="NJ26" i="7"/>
  <c r="NJ30" i="7"/>
  <c r="NJ31" i="7"/>
  <c r="NJ50" i="7"/>
  <c r="NJ52" i="7"/>
  <c r="NJ27" i="7"/>
  <c r="NJ53" i="7"/>
  <c r="NJ54" i="7"/>
  <c r="NJ57" i="7"/>
  <c r="NJ59" i="7"/>
  <c r="NJ60" i="7"/>
  <c r="NJ61" i="7"/>
  <c r="NJ62" i="7"/>
  <c r="NJ63" i="7"/>
  <c r="NJ25" i="7"/>
  <c r="NJ28" i="7"/>
  <c r="NJ32" i="7"/>
  <c r="NJ51" i="7"/>
  <c r="OA24" i="7"/>
  <c r="NO24" i="7"/>
  <c r="OB24" i="7"/>
  <c r="OB34" i="7"/>
  <c r="OB36" i="7"/>
  <c r="OB39" i="7"/>
  <c r="OB41" i="7"/>
  <c r="OB30" i="7"/>
  <c r="OB32" i="7"/>
  <c r="OB35" i="7"/>
  <c r="OB27" i="7"/>
  <c r="OB33" i="7"/>
  <c r="OB37" i="7"/>
  <c r="OB38" i="7"/>
  <c r="OB42" i="7"/>
  <c r="OB45" i="7"/>
  <c r="OB26" i="7"/>
  <c r="OB29" i="7"/>
  <c r="OB40" i="7"/>
  <c r="OB43" i="7"/>
  <c r="OB44" i="7"/>
  <c r="OB48" i="7"/>
  <c r="OB51" i="7"/>
  <c r="OB56" i="7"/>
  <c r="OB59" i="7"/>
  <c r="OB28" i="7"/>
  <c r="OB46" i="7"/>
  <c r="OB49" i="7"/>
  <c r="OB54" i="7"/>
  <c r="OB57" i="7"/>
  <c r="OB31" i="7"/>
  <c r="OB47" i="7"/>
  <c r="OB52" i="7"/>
  <c r="OB55" i="7"/>
  <c r="OB60" i="7"/>
  <c r="OB63" i="7"/>
  <c r="OB53" i="7"/>
  <c r="OB50" i="7"/>
  <c r="OB58" i="7"/>
  <c r="OB61" i="7"/>
  <c r="OB62" i="7"/>
  <c r="NT24" i="7"/>
  <c r="NT34" i="7"/>
  <c r="NT36" i="7"/>
  <c r="NT39" i="7"/>
  <c r="NT41" i="7"/>
  <c r="NT30" i="7"/>
  <c r="NT32" i="7"/>
  <c r="NT35" i="7"/>
  <c r="NT27" i="7"/>
  <c r="NT33" i="7"/>
  <c r="NT37" i="7"/>
  <c r="NT38" i="7"/>
  <c r="NT42" i="7"/>
  <c r="NT45" i="7"/>
  <c r="NT26" i="7"/>
  <c r="NT29" i="7"/>
  <c r="NT40" i="7"/>
  <c r="NT43" i="7"/>
  <c r="NT44" i="7"/>
  <c r="NT48" i="7"/>
  <c r="NT51" i="7"/>
  <c r="NT56" i="7"/>
  <c r="NT59" i="7"/>
  <c r="NT28" i="7"/>
  <c r="NT46" i="7"/>
  <c r="NT49" i="7"/>
  <c r="NT54" i="7"/>
  <c r="NT57" i="7"/>
  <c r="NT31" i="7"/>
  <c r="NT47" i="7"/>
  <c r="NT52" i="7"/>
  <c r="NT55" i="7"/>
  <c r="NT60" i="7"/>
  <c r="NT63" i="7"/>
  <c r="NT53" i="7"/>
  <c r="NT50" i="7"/>
  <c r="NT58" i="7"/>
  <c r="NT61" i="7"/>
  <c r="NT62" i="7"/>
  <c r="NP24" i="7"/>
  <c r="NP34" i="7"/>
  <c r="NP36" i="7"/>
  <c r="NP39" i="7"/>
  <c r="NP41" i="7"/>
  <c r="NP30" i="7"/>
  <c r="NP32" i="7"/>
  <c r="NP35" i="7"/>
  <c r="NP27" i="7"/>
  <c r="NP33" i="7"/>
  <c r="NP37" i="7"/>
  <c r="NP38" i="7"/>
  <c r="NP42" i="7"/>
  <c r="NP45" i="7"/>
  <c r="NP26" i="7"/>
  <c r="NP29" i="7"/>
  <c r="NP40" i="7"/>
  <c r="NP43" i="7"/>
  <c r="NP44" i="7"/>
  <c r="NP48" i="7"/>
  <c r="NP51" i="7"/>
  <c r="NP56" i="7"/>
  <c r="NP59" i="7"/>
  <c r="NP28" i="7"/>
  <c r="NP46" i="7"/>
  <c r="NP49" i="7"/>
  <c r="NP54" i="7"/>
  <c r="NP57" i="7"/>
  <c r="NP31" i="7"/>
  <c r="NP47" i="7"/>
  <c r="NP52" i="7"/>
  <c r="NP55" i="7"/>
  <c r="NP60" i="7"/>
  <c r="NP63" i="7"/>
  <c r="NP53" i="7"/>
  <c r="NP50" i="7"/>
  <c r="NP58" i="7"/>
  <c r="NP61" i="7"/>
  <c r="NP62" i="7"/>
  <c r="NX24" i="7"/>
  <c r="NX34" i="7"/>
  <c r="NX36" i="7"/>
  <c r="NX39" i="7"/>
  <c r="NX41" i="7"/>
  <c r="NX30" i="7"/>
  <c r="NX32" i="7"/>
  <c r="NX35" i="7"/>
  <c r="NX27" i="7"/>
  <c r="NX33" i="7"/>
  <c r="NX37" i="7"/>
  <c r="NX38" i="7"/>
  <c r="NX42" i="7"/>
  <c r="NX45" i="7"/>
  <c r="NX26" i="7"/>
  <c r="NX29" i="7"/>
  <c r="NX40" i="7"/>
  <c r="NX43" i="7"/>
  <c r="NX44" i="7"/>
  <c r="NX48" i="7"/>
  <c r="NX51" i="7"/>
  <c r="NX56" i="7"/>
  <c r="NX59" i="7"/>
  <c r="NX28" i="7"/>
  <c r="NX46" i="7"/>
  <c r="NX49" i="7"/>
  <c r="NX54" i="7"/>
  <c r="NX57" i="7"/>
  <c r="NX31" i="7"/>
  <c r="NX47" i="7"/>
  <c r="NX52" i="7"/>
  <c r="NX55" i="7"/>
  <c r="NX60" i="7"/>
  <c r="NX63" i="7"/>
  <c r="NX53" i="7"/>
  <c r="NX50" i="7"/>
  <c r="NX58" i="7"/>
  <c r="NX61" i="7"/>
  <c r="NX62" i="7"/>
  <c r="NL24" i="7"/>
  <c r="NL34" i="7"/>
  <c r="NL36" i="7"/>
  <c r="NL30" i="7"/>
  <c r="NL32" i="7"/>
  <c r="NL35" i="7"/>
  <c r="NL27" i="7"/>
  <c r="NL33" i="7"/>
  <c r="NL26" i="7"/>
  <c r="NL29" i="7"/>
  <c r="NL51" i="7"/>
  <c r="NL56" i="7"/>
  <c r="NL59" i="7"/>
  <c r="NL28" i="7"/>
  <c r="NL54" i="7"/>
  <c r="NL57" i="7"/>
  <c r="NL31" i="7"/>
  <c r="NL52" i="7"/>
  <c r="NL55" i="7"/>
  <c r="NL60" i="7"/>
  <c r="NL63" i="7"/>
  <c r="NL53" i="7"/>
  <c r="NL58" i="7"/>
  <c r="NL61" i="7"/>
  <c r="NL62" i="7"/>
  <c r="OF24" i="7"/>
  <c r="OF34" i="7"/>
  <c r="OF36" i="7"/>
  <c r="OF39" i="7"/>
  <c r="OF41" i="7"/>
  <c r="OF30" i="7"/>
  <c r="OF32" i="7"/>
  <c r="OF35" i="7"/>
  <c r="OF27" i="7"/>
  <c r="OF33" i="7"/>
  <c r="OF37" i="7"/>
  <c r="OF38" i="7"/>
  <c r="OF42" i="7"/>
  <c r="OF45" i="7"/>
  <c r="OF26" i="7"/>
  <c r="OF29" i="7"/>
  <c r="OF40" i="7"/>
  <c r="OF43" i="7"/>
  <c r="OF44" i="7"/>
  <c r="OF48" i="7"/>
  <c r="OF51" i="7"/>
  <c r="OF56" i="7"/>
  <c r="OF59" i="7"/>
  <c r="OF28" i="7"/>
  <c r="OF46" i="7"/>
  <c r="OF49" i="7"/>
  <c r="OF54" i="7"/>
  <c r="OF57" i="7"/>
  <c r="OF31" i="7"/>
  <c r="OF47" i="7"/>
  <c r="OF52" i="7"/>
  <c r="OF55" i="7"/>
  <c r="OF60" i="7"/>
  <c r="OF63" i="7"/>
  <c r="OF53" i="7"/>
  <c r="OF50" i="7"/>
  <c r="OF58" i="7"/>
  <c r="OF61" i="7"/>
  <c r="OF62" i="7"/>
  <c r="NH22" i="7"/>
  <c r="OF23" i="7"/>
  <c r="OF25" i="7"/>
  <c r="OB23" i="7"/>
  <c r="OB25" i="7"/>
  <c r="NX23" i="7"/>
  <c r="NX25" i="7"/>
  <c r="NT23" i="7"/>
  <c r="NT25" i="7"/>
  <c r="NP23" i="7"/>
  <c r="NP25" i="7"/>
  <c r="NL23" i="7"/>
  <c r="NL25" i="7"/>
  <c r="OG23" i="7"/>
  <c r="OG25" i="7"/>
  <c r="OC23" i="7"/>
  <c r="OC25" i="7"/>
  <c r="NY23" i="7"/>
  <c r="NY25" i="7"/>
  <c r="NU23" i="7"/>
  <c r="NU25" i="7"/>
  <c r="NQ23" i="7"/>
  <c r="NQ25" i="7"/>
  <c r="NM23" i="7"/>
  <c r="NM25" i="7"/>
  <c r="NI23" i="7"/>
  <c r="NI25" i="7"/>
  <c r="NH192" i="7" l="1"/>
  <c r="QD192" i="7" s="1"/>
  <c r="NH193" i="7"/>
  <c r="QD193" i="7" s="1"/>
  <c r="NH194" i="7"/>
  <c r="QD194" i="7" s="1"/>
  <c r="NH195" i="7"/>
  <c r="QD195" i="7" s="1"/>
  <c r="NH196" i="7"/>
  <c r="QD196" i="7" s="1"/>
  <c r="NH197" i="7"/>
  <c r="QD197" i="7" s="1"/>
  <c r="NH198" i="7"/>
  <c r="QD198" i="7" s="1"/>
  <c r="NH199" i="7"/>
  <c r="QD199" i="7" s="1"/>
  <c r="NH200" i="7"/>
  <c r="QD200" i="7" s="1"/>
  <c r="NH201" i="7"/>
  <c r="QD201" i="7" s="1"/>
  <c r="NH156" i="7"/>
  <c r="QD156" i="7" s="1"/>
  <c r="NH157" i="7"/>
  <c r="QD157" i="7" s="1"/>
  <c r="NH158" i="7"/>
  <c r="QD158" i="7" s="1"/>
  <c r="NH159" i="7"/>
  <c r="QD159" i="7" s="1"/>
  <c r="NH160" i="7"/>
  <c r="QD160" i="7" s="1"/>
  <c r="NH161" i="7"/>
  <c r="QD161" i="7" s="1"/>
  <c r="NH162" i="7"/>
  <c r="QD162" i="7" s="1"/>
  <c r="NH163" i="7"/>
  <c r="QD163" i="7" s="1"/>
  <c r="NH164" i="7"/>
  <c r="QD164" i="7" s="1"/>
  <c r="NH165" i="7"/>
  <c r="QD165" i="7" s="1"/>
  <c r="NH64" i="7"/>
  <c r="NH65" i="7"/>
  <c r="NH66" i="7"/>
  <c r="NH67" i="7"/>
  <c r="NH68" i="7"/>
  <c r="NH69" i="7"/>
  <c r="NH70" i="7"/>
  <c r="NH71" i="7"/>
  <c r="NH72" i="7"/>
  <c r="NH73" i="7"/>
  <c r="NH189" i="7"/>
  <c r="QD189" i="7" s="1"/>
  <c r="NH188" i="7"/>
  <c r="QD188" i="7" s="1"/>
  <c r="NH180" i="7"/>
  <c r="QD180" i="7" s="1"/>
  <c r="NH182" i="7"/>
  <c r="QD182" i="7" s="1"/>
  <c r="NH187" i="7"/>
  <c r="QD187" i="7" s="1"/>
  <c r="NH175" i="7"/>
  <c r="QD175" i="7" s="1"/>
  <c r="NH183" i="7"/>
  <c r="QD183" i="7" s="1"/>
  <c r="NH177" i="7"/>
  <c r="QD177" i="7" s="1"/>
  <c r="NH184" i="7"/>
  <c r="QD184" i="7" s="1"/>
  <c r="NH191" i="7"/>
  <c r="QD191" i="7" s="1"/>
  <c r="NH131" i="7"/>
  <c r="QD131" i="7" s="1"/>
  <c r="NH179" i="7"/>
  <c r="QD179" i="7" s="1"/>
  <c r="NH181" i="7"/>
  <c r="QD181" i="7" s="1"/>
  <c r="NH190" i="7"/>
  <c r="QD190" i="7" s="1"/>
  <c r="NH185" i="7"/>
  <c r="QD185" i="7" s="1"/>
  <c r="NH186" i="7"/>
  <c r="QD186" i="7" s="1"/>
  <c r="NH176" i="7"/>
  <c r="QD176" i="7" s="1"/>
  <c r="NH178" i="7"/>
  <c r="QD178" i="7" s="1"/>
  <c r="OA203" i="7"/>
  <c r="QW98" i="7" s="1"/>
  <c r="OD203" i="7"/>
  <c r="QZ98" i="7" s="1"/>
  <c r="NO203" i="7"/>
  <c r="QK98" i="7" s="1"/>
  <c r="NT203" i="7"/>
  <c r="QP98" i="7" s="1"/>
  <c r="NP203" i="7"/>
  <c r="QL98" i="7" s="1"/>
  <c r="OE203" i="7"/>
  <c r="RA98" i="7" s="1"/>
  <c r="NY203" i="7"/>
  <c r="QU98" i="7" s="1"/>
  <c r="NU203" i="7"/>
  <c r="QQ98" i="7" s="1"/>
  <c r="NQ203" i="7"/>
  <c r="QM98" i="7" s="1"/>
  <c r="NR203" i="7"/>
  <c r="QN98" i="7" s="1"/>
  <c r="NS203" i="7"/>
  <c r="QO98" i="7" s="1"/>
  <c r="OB203" i="7"/>
  <c r="QX98" i="7" s="1"/>
  <c r="OF203" i="7"/>
  <c r="RB98" i="7" s="1"/>
  <c r="NX203" i="7"/>
  <c r="QT98" i="7" s="1"/>
  <c r="NW203" i="7"/>
  <c r="QS98" i="7" s="1"/>
  <c r="NV203" i="7"/>
  <c r="QR98" i="7" s="1"/>
  <c r="OH203" i="7"/>
  <c r="RD98" i="7" s="1"/>
  <c r="NH116" i="7"/>
  <c r="QD116" i="7" s="1"/>
  <c r="NH119" i="7"/>
  <c r="QD119" i="7" s="1"/>
  <c r="NH118" i="7"/>
  <c r="QD118" i="7" s="1"/>
  <c r="NH114" i="7"/>
  <c r="QD114" i="7" s="1"/>
  <c r="NH122" i="7"/>
  <c r="QD122" i="7" s="1"/>
  <c r="NH117" i="7"/>
  <c r="QD117" i="7" s="1"/>
  <c r="NH123" i="7"/>
  <c r="QD123" i="7" s="1"/>
  <c r="NH121" i="7"/>
  <c r="QD121" i="7" s="1"/>
  <c r="NH115" i="7"/>
  <c r="QD115" i="7" s="1"/>
  <c r="NH120" i="7"/>
  <c r="QD120" i="7" s="1"/>
  <c r="NH132" i="7"/>
  <c r="QD132" i="7" s="1"/>
  <c r="NH133" i="7"/>
  <c r="QD133" i="7" s="1"/>
  <c r="NH134" i="7"/>
  <c r="QD134" i="7" s="1"/>
  <c r="NH135" i="7"/>
  <c r="QD135" i="7" s="1"/>
  <c r="NH136" i="7"/>
  <c r="QD136" i="7" s="1"/>
  <c r="NH137" i="7"/>
  <c r="QD137" i="7" s="1"/>
  <c r="NH138" i="7"/>
  <c r="QD138" i="7" s="1"/>
  <c r="NH139" i="7"/>
  <c r="QD139" i="7" s="1"/>
  <c r="NH140" i="7"/>
  <c r="QD140" i="7" s="1"/>
  <c r="NH141" i="7"/>
  <c r="QD141" i="7" s="1"/>
  <c r="NH142" i="7"/>
  <c r="QD142" i="7" s="1"/>
  <c r="NH143" i="7"/>
  <c r="QD143" i="7" s="1"/>
  <c r="NH144" i="7"/>
  <c r="QD144" i="7" s="1"/>
  <c r="NH145" i="7"/>
  <c r="QD145" i="7" s="1"/>
  <c r="NH146" i="7"/>
  <c r="QD146" i="7" s="1"/>
  <c r="NH147" i="7"/>
  <c r="QD147" i="7" s="1"/>
  <c r="NH148" i="7"/>
  <c r="QD148" i="7" s="1"/>
  <c r="NH149" i="7"/>
  <c r="QD149" i="7" s="1"/>
  <c r="NH150" i="7"/>
  <c r="QD150" i="7" s="1"/>
  <c r="NH151" i="7"/>
  <c r="QD151" i="7" s="1"/>
  <c r="NH152" i="7"/>
  <c r="QD152" i="7" s="1"/>
  <c r="NH153" i="7"/>
  <c r="QD153" i="7" s="1"/>
  <c r="NH154" i="7"/>
  <c r="QD154" i="7" s="1"/>
  <c r="NH155" i="7"/>
  <c r="QD155" i="7" s="1"/>
  <c r="OC203" i="7"/>
  <c r="QY98" i="7" s="1"/>
  <c r="OG203" i="7"/>
  <c r="RC98" i="7" s="1"/>
  <c r="NZ203" i="7"/>
  <c r="QV98" i="7" s="1"/>
  <c r="OI75" i="7"/>
  <c r="RE7" i="7" s="1"/>
  <c r="NW75" i="7"/>
  <c r="QS7" i="7" s="1"/>
  <c r="NS75" i="7"/>
  <c r="QO7" i="7" s="1"/>
  <c r="NR75" i="7"/>
  <c r="QN7" i="7" s="1"/>
  <c r="OE75" i="7"/>
  <c r="RA7" i="7" s="1"/>
  <c r="OA75" i="7"/>
  <c r="QW7" i="7" s="1"/>
  <c r="NZ75" i="7"/>
  <c r="QV7" i="7" s="1"/>
  <c r="OH75" i="7"/>
  <c r="RD7" i="7" s="1"/>
  <c r="NO75" i="7"/>
  <c r="QK7" i="7" s="1"/>
  <c r="NV75" i="7"/>
  <c r="QR7" i="7" s="1"/>
  <c r="OD75" i="7"/>
  <c r="QZ7" i="7" s="1"/>
  <c r="OC75" i="7"/>
  <c r="QY7" i="7" s="1"/>
  <c r="NT75" i="7"/>
  <c r="QP7" i="7" s="1"/>
  <c r="NQ75" i="7"/>
  <c r="QM7" i="7" s="1"/>
  <c r="NY75" i="7"/>
  <c r="QU7" i="7" s="1"/>
  <c r="OG75" i="7"/>
  <c r="RC7" i="7" s="1"/>
  <c r="NP75" i="7"/>
  <c r="QL7" i="7" s="1"/>
  <c r="NX75" i="7"/>
  <c r="QT7" i="7" s="1"/>
  <c r="OF75" i="7"/>
  <c r="RB7" i="7" s="1"/>
  <c r="NH23" i="7"/>
  <c r="NH25" i="7"/>
  <c r="NH26" i="7"/>
  <c r="NH27" i="7"/>
  <c r="NH30" i="7"/>
  <c r="NH31" i="7"/>
  <c r="NH29" i="7"/>
  <c r="NH32" i="7"/>
  <c r="NH49" i="7"/>
  <c r="NH53" i="7"/>
  <c r="NH57" i="7"/>
  <c r="NH61" i="7"/>
  <c r="NH47" i="7"/>
  <c r="NH51" i="7"/>
  <c r="NH55" i="7"/>
  <c r="NH59" i="7"/>
  <c r="NH63" i="7"/>
  <c r="NH24" i="7"/>
  <c r="NH48" i="7"/>
  <c r="NH50" i="7"/>
  <c r="NH52" i="7"/>
  <c r="NH54" i="7"/>
  <c r="NH56" i="7"/>
  <c r="NH58" i="7"/>
  <c r="NH60" i="7"/>
  <c r="NH62" i="7"/>
  <c r="NH28" i="7"/>
  <c r="NU75" i="7"/>
  <c r="QQ7" i="7" s="1"/>
  <c r="OB75" i="7"/>
  <c r="QX7" i="7" s="1"/>
  <c r="NG22" i="7"/>
  <c r="NG192" i="7" l="1"/>
  <c r="QC192" i="7" s="1"/>
  <c r="NG193" i="7"/>
  <c r="QC193" i="7" s="1"/>
  <c r="NG194" i="7"/>
  <c r="QC194" i="7" s="1"/>
  <c r="NG195" i="7"/>
  <c r="QC195" i="7" s="1"/>
  <c r="NG196" i="7"/>
  <c r="QC196" i="7" s="1"/>
  <c r="NG197" i="7"/>
  <c r="QC197" i="7" s="1"/>
  <c r="NG198" i="7"/>
  <c r="QC198" i="7" s="1"/>
  <c r="NG199" i="7"/>
  <c r="QC199" i="7" s="1"/>
  <c r="NG200" i="7"/>
  <c r="QC200" i="7" s="1"/>
  <c r="NG201" i="7"/>
  <c r="QC201" i="7" s="1"/>
  <c r="NG156" i="7"/>
  <c r="QC156" i="7" s="1"/>
  <c r="NG157" i="7"/>
  <c r="QC157" i="7" s="1"/>
  <c r="NG158" i="7"/>
  <c r="QC158" i="7" s="1"/>
  <c r="NG159" i="7"/>
  <c r="QC159" i="7" s="1"/>
  <c r="NG160" i="7"/>
  <c r="QC160" i="7" s="1"/>
  <c r="NG161" i="7"/>
  <c r="QC161" i="7" s="1"/>
  <c r="NG162" i="7"/>
  <c r="QC162" i="7" s="1"/>
  <c r="NG163" i="7"/>
  <c r="QC163" i="7" s="1"/>
  <c r="NG164" i="7"/>
  <c r="QC164" i="7" s="1"/>
  <c r="NG165" i="7"/>
  <c r="QC165" i="7" s="1"/>
  <c r="NG64" i="7"/>
  <c r="NG65" i="7"/>
  <c r="NG66" i="7"/>
  <c r="NG67" i="7"/>
  <c r="NG68" i="7"/>
  <c r="NG69" i="7"/>
  <c r="NG70" i="7"/>
  <c r="NG71" i="7"/>
  <c r="NG72" i="7"/>
  <c r="NG73" i="7"/>
  <c r="NG180" i="7"/>
  <c r="QC180" i="7" s="1"/>
  <c r="NG181" i="7"/>
  <c r="QC181" i="7" s="1"/>
  <c r="NG131" i="7"/>
  <c r="QC131" i="7" s="1"/>
  <c r="NG174" i="7"/>
  <c r="QC174" i="7" s="1"/>
  <c r="NG189" i="7"/>
  <c r="QC189" i="7" s="1"/>
  <c r="NG188" i="7"/>
  <c r="QC188" i="7" s="1"/>
  <c r="NG182" i="7"/>
  <c r="QC182" i="7" s="1"/>
  <c r="NG187" i="7"/>
  <c r="QC187" i="7" s="1"/>
  <c r="NG190" i="7"/>
  <c r="QC190" i="7" s="1"/>
  <c r="NG177" i="7"/>
  <c r="QC177" i="7" s="1"/>
  <c r="NG185" i="7"/>
  <c r="QC185" i="7" s="1"/>
  <c r="NG186" i="7"/>
  <c r="QC186" i="7" s="1"/>
  <c r="NG175" i="7"/>
  <c r="QC175" i="7" s="1"/>
  <c r="NG191" i="7"/>
  <c r="QC191" i="7" s="1"/>
  <c r="NG184" i="7"/>
  <c r="QC184" i="7" s="1"/>
  <c r="NG179" i="7"/>
  <c r="QC179" i="7" s="1"/>
  <c r="NG183" i="7"/>
  <c r="QC183" i="7" s="1"/>
  <c r="NG178" i="7"/>
  <c r="QC178" i="7" s="1"/>
  <c r="NG176" i="7"/>
  <c r="QC176" i="7" s="1"/>
  <c r="NG114" i="7"/>
  <c r="QC114" i="7" s="1"/>
  <c r="NG117" i="7"/>
  <c r="QC117" i="7" s="1"/>
  <c r="NG121" i="7"/>
  <c r="QC121" i="7" s="1"/>
  <c r="NG122" i="7"/>
  <c r="QC122" i="7" s="1"/>
  <c r="NG118" i="7"/>
  <c r="QC118" i="7" s="1"/>
  <c r="NG119" i="7"/>
  <c r="QC119" i="7" s="1"/>
  <c r="NG116" i="7"/>
  <c r="QC116" i="7" s="1"/>
  <c r="NG120" i="7"/>
  <c r="QC120" i="7" s="1"/>
  <c r="NG115" i="7"/>
  <c r="QC115" i="7" s="1"/>
  <c r="NG132" i="7"/>
  <c r="QC132" i="7" s="1"/>
  <c r="NG133" i="7"/>
  <c r="QC133" i="7" s="1"/>
  <c r="NG134" i="7"/>
  <c r="QC134" i="7" s="1"/>
  <c r="NG135" i="7"/>
  <c r="QC135" i="7" s="1"/>
  <c r="NG136" i="7"/>
  <c r="QC136" i="7" s="1"/>
  <c r="NG137" i="7"/>
  <c r="QC137" i="7" s="1"/>
  <c r="NG138" i="7"/>
  <c r="QC138" i="7" s="1"/>
  <c r="NG139" i="7"/>
  <c r="QC139" i="7" s="1"/>
  <c r="NG140" i="7"/>
  <c r="QC140" i="7" s="1"/>
  <c r="NG141" i="7"/>
  <c r="QC141" i="7" s="1"/>
  <c r="NG142" i="7"/>
  <c r="QC142" i="7" s="1"/>
  <c r="NG143" i="7"/>
  <c r="QC143" i="7" s="1"/>
  <c r="NG144" i="7"/>
  <c r="QC144" i="7" s="1"/>
  <c r="NG145" i="7"/>
  <c r="QC145" i="7" s="1"/>
  <c r="NG146" i="7"/>
  <c r="QC146" i="7" s="1"/>
  <c r="NG147" i="7"/>
  <c r="QC147" i="7" s="1"/>
  <c r="NG148" i="7"/>
  <c r="QC148" i="7" s="1"/>
  <c r="NG149" i="7"/>
  <c r="QC149" i="7" s="1"/>
  <c r="NG150" i="7"/>
  <c r="QC150" i="7" s="1"/>
  <c r="NG151" i="7"/>
  <c r="QC151" i="7" s="1"/>
  <c r="NG152" i="7"/>
  <c r="QC152" i="7" s="1"/>
  <c r="NG153" i="7"/>
  <c r="QC153" i="7" s="1"/>
  <c r="NG154" i="7"/>
  <c r="QC154" i="7" s="1"/>
  <c r="NG155" i="7"/>
  <c r="QC155" i="7" s="1"/>
  <c r="NF22" i="7"/>
  <c r="NG24" i="7"/>
  <c r="NG26" i="7"/>
  <c r="NG27" i="7"/>
  <c r="NG29" i="7"/>
  <c r="NG31" i="7"/>
  <c r="NG23" i="7"/>
  <c r="NG25" i="7"/>
  <c r="NG28" i="7"/>
  <c r="NG30" i="7"/>
  <c r="NG47" i="7"/>
  <c r="NG49" i="7"/>
  <c r="NG51" i="7"/>
  <c r="NG53" i="7"/>
  <c r="NG55" i="7"/>
  <c r="NG57" i="7"/>
  <c r="NG59" i="7"/>
  <c r="NG61" i="7"/>
  <c r="NG63" i="7"/>
  <c r="NG46" i="7"/>
  <c r="NG48" i="7"/>
  <c r="NG50" i="7"/>
  <c r="NG52" i="7"/>
  <c r="NG54" i="7"/>
  <c r="NG56" i="7"/>
  <c r="NG58" i="7"/>
  <c r="NG60" i="7"/>
  <c r="NG62" i="7"/>
  <c r="NF192" i="7" l="1"/>
  <c r="QB192" i="7" s="1"/>
  <c r="NF193" i="7"/>
  <c r="QB193" i="7" s="1"/>
  <c r="NF194" i="7"/>
  <c r="QB194" i="7" s="1"/>
  <c r="NF195" i="7"/>
  <c r="QB195" i="7" s="1"/>
  <c r="NF196" i="7"/>
  <c r="QB196" i="7" s="1"/>
  <c r="NF197" i="7"/>
  <c r="QB197" i="7" s="1"/>
  <c r="NF198" i="7"/>
  <c r="QB198" i="7" s="1"/>
  <c r="NF199" i="7"/>
  <c r="QB199" i="7" s="1"/>
  <c r="NF200" i="7"/>
  <c r="QB200" i="7" s="1"/>
  <c r="NF201" i="7"/>
  <c r="QB201" i="7" s="1"/>
  <c r="NF156" i="7"/>
  <c r="QB156" i="7" s="1"/>
  <c r="NF157" i="7"/>
  <c r="QB157" i="7" s="1"/>
  <c r="NF158" i="7"/>
  <c r="QB158" i="7" s="1"/>
  <c r="NF159" i="7"/>
  <c r="QB159" i="7" s="1"/>
  <c r="NF160" i="7"/>
  <c r="QB160" i="7" s="1"/>
  <c r="NF161" i="7"/>
  <c r="QB161" i="7" s="1"/>
  <c r="NF162" i="7"/>
  <c r="QB162" i="7" s="1"/>
  <c r="NF163" i="7"/>
  <c r="QB163" i="7" s="1"/>
  <c r="NF164" i="7"/>
  <c r="QB164" i="7" s="1"/>
  <c r="NF165" i="7"/>
  <c r="QB165" i="7" s="1"/>
  <c r="NF64" i="7"/>
  <c r="NF65" i="7"/>
  <c r="NF66" i="7"/>
  <c r="NF67" i="7"/>
  <c r="NF68" i="7"/>
  <c r="NF69" i="7"/>
  <c r="NF70" i="7"/>
  <c r="NF71" i="7"/>
  <c r="NF72" i="7"/>
  <c r="NF73" i="7"/>
  <c r="NF187" i="7"/>
  <c r="QB187" i="7" s="1"/>
  <c r="NF191" i="7"/>
  <c r="QB191" i="7" s="1"/>
  <c r="NF183" i="7"/>
  <c r="QB183" i="7" s="1"/>
  <c r="NF190" i="7"/>
  <c r="QB190" i="7" s="1"/>
  <c r="NF188" i="7"/>
  <c r="QB188" i="7" s="1"/>
  <c r="NF174" i="7"/>
  <c r="QB174" i="7" s="1"/>
  <c r="NF186" i="7"/>
  <c r="QB186" i="7" s="1"/>
  <c r="NF131" i="7"/>
  <c r="QB131" i="7" s="1"/>
  <c r="NF184" i="7"/>
  <c r="QB184" i="7" s="1"/>
  <c r="NF185" i="7"/>
  <c r="QB185" i="7" s="1"/>
  <c r="NF180" i="7"/>
  <c r="QB180" i="7" s="1"/>
  <c r="NF181" i="7"/>
  <c r="QB181" i="7" s="1"/>
  <c r="NF176" i="7"/>
  <c r="QB176" i="7" s="1"/>
  <c r="NF173" i="7"/>
  <c r="QB173" i="7" s="1"/>
  <c r="NF179" i="7"/>
  <c r="QB179" i="7" s="1"/>
  <c r="NF177" i="7"/>
  <c r="QB177" i="7" s="1"/>
  <c r="NF175" i="7"/>
  <c r="QB175" i="7" s="1"/>
  <c r="NF189" i="7"/>
  <c r="QB189" i="7" s="1"/>
  <c r="NF178" i="7"/>
  <c r="QB178" i="7" s="1"/>
  <c r="NF182" i="7"/>
  <c r="QB182" i="7" s="1"/>
  <c r="NF119" i="7"/>
  <c r="QB119" i="7" s="1"/>
  <c r="NF114" i="7"/>
  <c r="QB114" i="7" s="1"/>
  <c r="NF118" i="7"/>
  <c r="QB118" i="7" s="1"/>
  <c r="NF120" i="7"/>
  <c r="QB120" i="7" s="1"/>
  <c r="NF115" i="7"/>
  <c r="QB115" i="7" s="1"/>
  <c r="NF116" i="7"/>
  <c r="QB116" i="7" s="1"/>
  <c r="NF121" i="7"/>
  <c r="QB121" i="7" s="1"/>
  <c r="NF117" i="7"/>
  <c r="QB117" i="7" s="1"/>
  <c r="NF132" i="7"/>
  <c r="QB132" i="7" s="1"/>
  <c r="NF133" i="7"/>
  <c r="QB133" i="7" s="1"/>
  <c r="NF134" i="7"/>
  <c r="QB134" i="7" s="1"/>
  <c r="NF135" i="7"/>
  <c r="QB135" i="7" s="1"/>
  <c r="NF136" i="7"/>
  <c r="QB136" i="7" s="1"/>
  <c r="NF137" i="7"/>
  <c r="QB137" i="7" s="1"/>
  <c r="NF138" i="7"/>
  <c r="QB138" i="7" s="1"/>
  <c r="NF139" i="7"/>
  <c r="QB139" i="7" s="1"/>
  <c r="NF140" i="7"/>
  <c r="QB140" i="7" s="1"/>
  <c r="NF141" i="7"/>
  <c r="QB141" i="7" s="1"/>
  <c r="NF142" i="7"/>
  <c r="QB142" i="7" s="1"/>
  <c r="NF143" i="7"/>
  <c r="QB143" i="7" s="1"/>
  <c r="NF144" i="7"/>
  <c r="QB144" i="7" s="1"/>
  <c r="NF145" i="7"/>
  <c r="QB145" i="7" s="1"/>
  <c r="NF146" i="7"/>
  <c r="QB146" i="7" s="1"/>
  <c r="NF147" i="7"/>
  <c r="QB147" i="7" s="1"/>
  <c r="NF148" i="7"/>
  <c r="QB148" i="7" s="1"/>
  <c r="NF149" i="7"/>
  <c r="QB149" i="7" s="1"/>
  <c r="NF150" i="7"/>
  <c r="QB150" i="7" s="1"/>
  <c r="NF151" i="7"/>
  <c r="QB151" i="7" s="1"/>
  <c r="NF152" i="7"/>
  <c r="QB152" i="7" s="1"/>
  <c r="NF153" i="7"/>
  <c r="QB153" i="7" s="1"/>
  <c r="NF154" i="7"/>
  <c r="QB154" i="7" s="1"/>
  <c r="NF155" i="7"/>
  <c r="QB155" i="7" s="1"/>
  <c r="NF24" i="7"/>
  <c r="NF26" i="7"/>
  <c r="NF25" i="7"/>
  <c r="NF29" i="7"/>
  <c r="NF28" i="7"/>
  <c r="NF23" i="7"/>
  <c r="NF30" i="7"/>
  <c r="NF27" i="7"/>
  <c r="NF48" i="7"/>
  <c r="NF52" i="7"/>
  <c r="NF56" i="7"/>
  <c r="NF60" i="7"/>
  <c r="NF46" i="7"/>
  <c r="NF50" i="7"/>
  <c r="NF54" i="7"/>
  <c r="NF58" i="7"/>
  <c r="NF62" i="7"/>
  <c r="NF51" i="7"/>
  <c r="NF59" i="7"/>
  <c r="NF49" i="7"/>
  <c r="NF57" i="7"/>
  <c r="NF47" i="7"/>
  <c r="NF55" i="7"/>
  <c r="NF63" i="7"/>
  <c r="NF45" i="7"/>
  <c r="NF53" i="7"/>
  <c r="NF61" i="7"/>
  <c r="FK19" i="4"/>
  <c r="FL19" i="4" s="1"/>
  <c r="FK20" i="4"/>
  <c r="FL20" i="4" s="1"/>
  <c r="FM20" i="4" s="1"/>
  <c r="FN20" i="4" s="1"/>
  <c r="FO20" i="4" s="1"/>
  <c r="FP20" i="4" s="1"/>
  <c r="FQ20" i="4" s="1"/>
  <c r="FR20" i="4" s="1"/>
  <c r="FS20" i="4" s="1"/>
  <c r="NE22" i="7"/>
  <c r="FG19" i="4"/>
  <c r="FH19" i="4" s="1"/>
  <c r="FI19" i="4" s="1"/>
  <c r="FG20" i="4"/>
  <c r="FH20" i="4" s="1"/>
  <c r="FI20" i="4" s="1"/>
  <c r="NE192" i="7" l="1"/>
  <c r="QA192" i="7" s="1"/>
  <c r="NE193" i="7"/>
  <c r="QA193" i="7" s="1"/>
  <c r="NE194" i="7"/>
  <c r="QA194" i="7" s="1"/>
  <c r="NE195" i="7"/>
  <c r="QA195" i="7" s="1"/>
  <c r="NE196" i="7"/>
  <c r="QA196" i="7" s="1"/>
  <c r="NE197" i="7"/>
  <c r="QA197" i="7" s="1"/>
  <c r="NE198" i="7"/>
  <c r="QA198" i="7" s="1"/>
  <c r="NE199" i="7"/>
  <c r="QA199" i="7" s="1"/>
  <c r="NE200" i="7"/>
  <c r="QA200" i="7" s="1"/>
  <c r="NE201" i="7"/>
  <c r="QA201" i="7" s="1"/>
  <c r="NE156" i="7"/>
  <c r="QA156" i="7" s="1"/>
  <c r="NE157" i="7"/>
  <c r="QA157" i="7" s="1"/>
  <c r="NE158" i="7"/>
  <c r="QA158" i="7" s="1"/>
  <c r="NE159" i="7"/>
  <c r="QA159" i="7" s="1"/>
  <c r="NE160" i="7"/>
  <c r="QA160" i="7" s="1"/>
  <c r="NE161" i="7"/>
  <c r="QA161" i="7" s="1"/>
  <c r="NE162" i="7"/>
  <c r="QA162" i="7" s="1"/>
  <c r="NE163" i="7"/>
  <c r="QA163" i="7" s="1"/>
  <c r="NE164" i="7"/>
  <c r="QA164" i="7" s="1"/>
  <c r="NE165" i="7"/>
  <c r="QA165" i="7" s="1"/>
  <c r="NE64" i="7"/>
  <c r="NE65" i="7"/>
  <c r="NE66" i="7"/>
  <c r="NE67" i="7"/>
  <c r="NE68" i="7"/>
  <c r="NE69" i="7"/>
  <c r="NE70" i="7"/>
  <c r="NE71" i="7"/>
  <c r="NE72" i="7"/>
  <c r="NE73" i="7"/>
  <c r="NF38" i="7"/>
  <c r="NF128" i="7"/>
  <c r="QB128" i="7" s="1"/>
  <c r="NF127" i="7"/>
  <c r="QB127" i="7" s="1"/>
  <c r="NF33" i="7"/>
  <c r="NF42" i="7"/>
  <c r="NF126" i="7"/>
  <c r="QB126" i="7" s="1"/>
  <c r="NF170" i="7"/>
  <c r="QB170" i="7" s="1"/>
  <c r="NF37" i="7"/>
  <c r="NF125" i="7"/>
  <c r="QB125" i="7" s="1"/>
  <c r="NF169" i="7"/>
  <c r="QB169" i="7" s="1"/>
  <c r="NF43" i="7"/>
  <c r="NF32" i="7"/>
  <c r="NF124" i="7"/>
  <c r="QB124" i="7" s="1"/>
  <c r="NF34" i="7"/>
  <c r="NF39" i="7"/>
  <c r="NF41" i="7"/>
  <c r="NF172" i="7"/>
  <c r="QB172" i="7" s="1"/>
  <c r="NF168" i="7"/>
  <c r="QB168" i="7" s="1"/>
  <c r="FM19" i="4"/>
  <c r="NG173" i="7"/>
  <c r="QC173" i="7" s="1"/>
  <c r="NG129" i="7"/>
  <c r="QC129" i="7" s="1"/>
  <c r="NG39" i="7"/>
  <c r="NG38" i="7"/>
  <c r="NG43" i="7"/>
  <c r="NG40" i="7"/>
  <c r="NG41" i="7"/>
  <c r="NG42" i="7"/>
  <c r="NG34" i="7"/>
  <c r="NG36" i="7"/>
  <c r="NG168" i="7"/>
  <c r="QC168" i="7" s="1"/>
  <c r="NG172" i="7"/>
  <c r="QC172" i="7" s="1"/>
  <c r="NG169" i="7"/>
  <c r="QC169" i="7" s="1"/>
  <c r="NG123" i="7"/>
  <c r="QC123" i="7" s="1"/>
  <c r="NG45" i="7"/>
  <c r="NG44" i="7"/>
  <c r="NG127" i="7"/>
  <c r="QC127" i="7" s="1"/>
  <c r="NG35" i="7"/>
  <c r="NG37" i="7"/>
  <c r="NG167" i="7"/>
  <c r="QC167" i="7" s="1"/>
  <c r="NG124" i="7"/>
  <c r="QC124" i="7" s="1"/>
  <c r="NG125" i="7"/>
  <c r="QC125" i="7" s="1"/>
  <c r="NG126" i="7"/>
  <c r="QC126" i="7" s="1"/>
  <c r="NG33" i="7"/>
  <c r="NG32" i="7"/>
  <c r="NG170" i="7"/>
  <c r="QC170" i="7" s="1"/>
  <c r="NG171" i="7"/>
  <c r="QC171" i="7" s="1"/>
  <c r="NG128" i="7"/>
  <c r="QC128" i="7" s="1"/>
  <c r="NF31" i="7"/>
  <c r="NF44" i="7"/>
  <c r="NF40" i="7"/>
  <c r="NF123" i="7"/>
  <c r="QB123" i="7" s="1"/>
  <c r="NF171" i="7"/>
  <c r="QB171" i="7" s="1"/>
  <c r="NF35" i="7"/>
  <c r="NF36" i="7"/>
  <c r="NF129" i="7"/>
  <c r="QB129" i="7" s="1"/>
  <c r="NF122" i="7"/>
  <c r="QB122" i="7" s="1"/>
  <c r="NF167" i="7"/>
  <c r="QB167" i="7" s="1"/>
  <c r="NE174" i="7"/>
  <c r="QA174" i="7" s="1"/>
  <c r="NE167" i="7"/>
  <c r="QA167" i="7" s="1"/>
  <c r="NE177" i="7"/>
  <c r="QA177" i="7" s="1"/>
  <c r="NE188" i="7"/>
  <c r="QA188" i="7" s="1"/>
  <c r="NE175" i="7"/>
  <c r="QA175" i="7" s="1"/>
  <c r="NE182" i="7"/>
  <c r="QA182" i="7" s="1"/>
  <c r="NE170" i="7"/>
  <c r="QA170" i="7" s="1"/>
  <c r="NE186" i="7"/>
  <c r="QA186" i="7" s="1"/>
  <c r="NE173" i="7"/>
  <c r="QA173" i="7" s="1"/>
  <c r="NE189" i="7"/>
  <c r="QA189" i="7" s="1"/>
  <c r="NE171" i="7"/>
  <c r="QA171" i="7" s="1"/>
  <c r="NE180" i="7"/>
  <c r="QA180" i="7" s="1"/>
  <c r="NE183" i="7"/>
  <c r="QA183" i="7" s="1"/>
  <c r="NE131" i="7"/>
  <c r="QA131" i="7" s="1"/>
  <c r="NE176" i="7"/>
  <c r="QA176" i="7" s="1"/>
  <c r="NE172" i="7"/>
  <c r="QA172" i="7" s="1"/>
  <c r="NE178" i="7"/>
  <c r="QA178" i="7" s="1"/>
  <c r="NE169" i="7"/>
  <c r="QA169" i="7" s="1"/>
  <c r="NE190" i="7"/>
  <c r="QA190" i="7" s="1"/>
  <c r="NE181" i="7"/>
  <c r="QA181" i="7" s="1"/>
  <c r="NE179" i="7"/>
  <c r="QA179" i="7" s="1"/>
  <c r="NE187" i="7"/>
  <c r="QA187" i="7" s="1"/>
  <c r="NE191" i="7"/>
  <c r="QA191" i="7" s="1"/>
  <c r="NE184" i="7"/>
  <c r="QA184" i="7" s="1"/>
  <c r="NE168" i="7"/>
  <c r="QA168" i="7" s="1"/>
  <c r="NE185" i="7"/>
  <c r="QA185" i="7" s="1"/>
  <c r="NE121" i="7"/>
  <c r="QA121" i="7" s="1"/>
  <c r="NE120" i="7"/>
  <c r="QA120" i="7" s="1"/>
  <c r="NE116" i="7"/>
  <c r="QA116" i="7" s="1"/>
  <c r="NE119" i="7"/>
  <c r="QA119" i="7" s="1"/>
  <c r="NE122" i="7"/>
  <c r="QA122" i="7" s="1"/>
  <c r="NE114" i="7"/>
  <c r="QA114" i="7" s="1"/>
  <c r="NE117" i="7"/>
  <c r="QA117" i="7" s="1"/>
  <c r="NE115" i="7"/>
  <c r="QA115" i="7" s="1"/>
  <c r="NE123" i="7"/>
  <c r="QA123" i="7" s="1"/>
  <c r="NE118" i="7"/>
  <c r="QA118" i="7" s="1"/>
  <c r="NE124" i="7"/>
  <c r="QA124" i="7" s="1"/>
  <c r="NE125" i="7"/>
  <c r="QA125" i="7" s="1"/>
  <c r="NE126" i="7"/>
  <c r="QA126" i="7" s="1"/>
  <c r="NE127" i="7"/>
  <c r="QA127" i="7" s="1"/>
  <c r="NE128" i="7"/>
  <c r="QA128" i="7" s="1"/>
  <c r="NE129" i="7"/>
  <c r="QA129" i="7" s="1"/>
  <c r="NE132" i="7"/>
  <c r="QA132" i="7" s="1"/>
  <c r="NE133" i="7"/>
  <c r="QA133" i="7" s="1"/>
  <c r="NE134" i="7"/>
  <c r="QA134" i="7" s="1"/>
  <c r="NE135" i="7"/>
  <c r="QA135" i="7" s="1"/>
  <c r="NE136" i="7"/>
  <c r="QA136" i="7" s="1"/>
  <c r="NE137" i="7"/>
  <c r="QA137" i="7" s="1"/>
  <c r="NE138" i="7"/>
  <c r="QA138" i="7" s="1"/>
  <c r="NE139" i="7"/>
  <c r="QA139" i="7" s="1"/>
  <c r="NE140" i="7"/>
  <c r="QA140" i="7" s="1"/>
  <c r="NE141" i="7"/>
  <c r="QA141" i="7" s="1"/>
  <c r="NE142" i="7"/>
  <c r="QA142" i="7" s="1"/>
  <c r="NE143" i="7"/>
  <c r="QA143" i="7" s="1"/>
  <c r="NE144" i="7"/>
  <c r="QA144" i="7" s="1"/>
  <c r="NE145" i="7"/>
  <c r="QA145" i="7" s="1"/>
  <c r="NE146" i="7"/>
  <c r="QA146" i="7" s="1"/>
  <c r="NE147" i="7"/>
  <c r="QA147" i="7" s="1"/>
  <c r="NE148" i="7"/>
  <c r="QA148" i="7" s="1"/>
  <c r="NE149" i="7"/>
  <c r="QA149" i="7" s="1"/>
  <c r="NE150" i="7"/>
  <c r="QA150" i="7" s="1"/>
  <c r="NE151" i="7"/>
  <c r="QA151" i="7" s="1"/>
  <c r="NE152" i="7"/>
  <c r="QA152" i="7" s="1"/>
  <c r="NE153" i="7"/>
  <c r="QA153" i="7" s="1"/>
  <c r="NE154" i="7"/>
  <c r="QA154" i="7" s="1"/>
  <c r="NE155" i="7"/>
  <c r="QA155" i="7" s="1"/>
  <c r="ND22" i="7"/>
  <c r="NE23" i="7"/>
  <c r="NE25" i="7"/>
  <c r="NE24" i="7"/>
  <c r="NE26" i="7"/>
  <c r="NE28" i="7"/>
  <c r="NE30" i="7"/>
  <c r="NE32" i="7"/>
  <c r="NE34" i="7"/>
  <c r="NE36" i="7"/>
  <c r="NE38" i="7"/>
  <c r="NE40" i="7"/>
  <c r="NE27" i="7"/>
  <c r="NE29" i="7"/>
  <c r="NE31" i="7"/>
  <c r="NE33" i="7"/>
  <c r="NE35" i="7"/>
  <c r="NE37" i="7"/>
  <c r="NE39" i="7"/>
  <c r="NE42" i="7"/>
  <c r="NE44" i="7"/>
  <c r="NE46" i="7"/>
  <c r="NE48" i="7"/>
  <c r="NE50" i="7"/>
  <c r="NE52" i="7"/>
  <c r="NE54" i="7"/>
  <c r="NE56" i="7"/>
  <c r="NE58" i="7"/>
  <c r="NE60" i="7"/>
  <c r="NE62" i="7"/>
  <c r="NE43" i="7"/>
  <c r="NE45" i="7"/>
  <c r="NE47" i="7"/>
  <c r="NE49" i="7"/>
  <c r="NE51" i="7"/>
  <c r="NE53" i="7"/>
  <c r="NE55" i="7"/>
  <c r="NE57" i="7"/>
  <c r="NE59" i="7"/>
  <c r="NE61" i="7"/>
  <c r="NE63" i="7"/>
  <c r="NE41" i="7"/>
  <c r="ND192" i="7" l="1"/>
  <c r="PZ192" i="7" s="1"/>
  <c r="ND193" i="7"/>
  <c r="PZ193" i="7" s="1"/>
  <c r="ND194" i="7"/>
  <c r="PZ194" i="7" s="1"/>
  <c r="ND195" i="7"/>
  <c r="PZ195" i="7" s="1"/>
  <c r="ND196" i="7"/>
  <c r="PZ196" i="7" s="1"/>
  <c r="ND197" i="7"/>
  <c r="PZ197" i="7" s="1"/>
  <c r="ND198" i="7"/>
  <c r="PZ198" i="7" s="1"/>
  <c r="ND199" i="7"/>
  <c r="PZ199" i="7" s="1"/>
  <c r="ND200" i="7"/>
  <c r="PZ200" i="7" s="1"/>
  <c r="ND201" i="7"/>
  <c r="PZ201" i="7" s="1"/>
  <c r="ND156" i="7"/>
  <c r="PZ156" i="7" s="1"/>
  <c r="ND157" i="7"/>
  <c r="PZ157" i="7" s="1"/>
  <c r="ND158" i="7"/>
  <c r="PZ158" i="7" s="1"/>
  <c r="ND159" i="7"/>
  <c r="PZ159" i="7" s="1"/>
  <c r="ND160" i="7"/>
  <c r="PZ160" i="7" s="1"/>
  <c r="ND161" i="7"/>
  <c r="PZ161" i="7" s="1"/>
  <c r="ND162" i="7"/>
  <c r="PZ162" i="7" s="1"/>
  <c r="ND163" i="7"/>
  <c r="PZ163" i="7" s="1"/>
  <c r="ND164" i="7"/>
  <c r="PZ164" i="7" s="1"/>
  <c r="ND165" i="7"/>
  <c r="PZ165" i="7" s="1"/>
  <c r="ND64" i="7"/>
  <c r="PZ64" i="7" s="1"/>
  <c r="ND65" i="7"/>
  <c r="PZ65" i="7" s="1"/>
  <c r="ND66" i="7"/>
  <c r="PZ66" i="7" s="1"/>
  <c r="ND67" i="7"/>
  <c r="PZ67" i="7" s="1"/>
  <c r="ND68" i="7"/>
  <c r="PZ68" i="7" s="1"/>
  <c r="ND69" i="7"/>
  <c r="PZ69" i="7" s="1"/>
  <c r="ND70" i="7"/>
  <c r="PZ70" i="7" s="1"/>
  <c r="ND71" i="7"/>
  <c r="PZ71" i="7" s="1"/>
  <c r="ND72" i="7"/>
  <c r="PZ72" i="7" s="1"/>
  <c r="ND73" i="7"/>
  <c r="PZ73" i="7" s="1"/>
  <c r="NF75" i="7"/>
  <c r="QB7" i="7" s="1"/>
  <c r="NG75" i="7"/>
  <c r="QC7" i="7" s="1"/>
  <c r="NG203" i="7"/>
  <c r="QC98" i="7" s="1"/>
  <c r="FN19" i="4"/>
  <c r="NH43" i="7"/>
  <c r="NH40" i="7"/>
  <c r="NH33" i="7"/>
  <c r="NH167" i="7"/>
  <c r="QD167" i="7" s="1"/>
  <c r="NH124" i="7"/>
  <c r="QD124" i="7" s="1"/>
  <c r="NH45" i="7"/>
  <c r="NH44" i="7"/>
  <c r="NH34" i="7"/>
  <c r="NH46" i="7"/>
  <c r="NH36" i="7"/>
  <c r="NH170" i="7"/>
  <c r="QD170" i="7" s="1"/>
  <c r="NH125" i="7"/>
  <c r="QD125" i="7" s="1"/>
  <c r="NH42" i="7"/>
  <c r="NH171" i="7"/>
  <c r="QD171" i="7" s="1"/>
  <c r="NH126" i="7"/>
  <c r="QD126" i="7" s="1"/>
  <c r="NH39" i="7"/>
  <c r="NH127" i="7"/>
  <c r="QD127" i="7" s="1"/>
  <c r="NH37" i="7"/>
  <c r="NH169" i="7"/>
  <c r="QD169" i="7" s="1"/>
  <c r="NH173" i="7"/>
  <c r="QD173" i="7" s="1"/>
  <c r="NH172" i="7"/>
  <c r="QD172" i="7" s="1"/>
  <c r="NH128" i="7"/>
  <c r="QD128" i="7" s="1"/>
  <c r="NH35" i="7"/>
  <c r="NH168" i="7"/>
  <c r="QD168" i="7" s="1"/>
  <c r="NH174" i="7"/>
  <c r="QD174" i="7" s="1"/>
  <c r="NH129" i="7"/>
  <c r="QD129" i="7" s="1"/>
  <c r="NH38" i="7"/>
  <c r="NH41" i="7"/>
  <c r="NF203" i="7"/>
  <c r="QB98" i="7" s="1"/>
  <c r="ND168" i="7"/>
  <c r="PZ168" i="7" s="1"/>
  <c r="ND190" i="7"/>
  <c r="PZ190" i="7" s="1"/>
  <c r="ND191" i="7"/>
  <c r="PZ191" i="7" s="1"/>
  <c r="ND181" i="7"/>
  <c r="PZ181" i="7" s="1"/>
  <c r="ND189" i="7"/>
  <c r="PZ189" i="7" s="1"/>
  <c r="ND188" i="7"/>
  <c r="PZ188" i="7" s="1"/>
  <c r="ND175" i="7"/>
  <c r="PZ175" i="7" s="1"/>
  <c r="ND131" i="7"/>
  <c r="PZ131" i="7" s="1"/>
  <c r="ND174" i="7"/>
  <c r="PZ174" i="7" s="1"/>
  <c r="ND171" i="7"/>
  <c r="PZ171" i="7" s="1"/>
  <c r="ND178" i="7"/>
  <c r="PZ178" i="7" s="1"/>
  <c r="ND169" i="7"/>
  <c r="PZ169" i="7" s="1"/>
  <c r="ND182" i="7"/>
  <c r="PZ182" i="7" s="1"/>
  <c r="ND187" i="7"/>
  <c r="PZ187" i="7" s="1"/>
  <c r="ND177" i="7"/>
  <c r="PZ177" i="7" s="1"/>
  <c r="ND185" i="7"/>
  <c r="PZ185" i="7" s="1"/>
  <c r="ND170" i="7"/>
  <c r="PZ170" i="7" s="1"/>
  <c r="ND173" i="7"/>
  <c r="PZ173" i="7" s="1"/>
  <c r="ND186" i="7"/>
  <c r="PZ186" i="7" s="1"/>
  <c r="ND172" i="7"/>
  <c r="PZ172" i="7" s="1"/>
  <c r="ND176" i="7"/>
  <c r="PZ176" i="7" s="1"/>
  <c r="ND184" i="7"/>
  <c r="PZ184" i="7" s="1"/>
  <c r="ND167" i="7"/>
  <c r="PZ167" i="7" s="1"/>
  <c r="ND183" i="7"/>
  <c r="PZ183" i="7" s="1"/>
  <c r="ND180" i="7"/>
  <c r="PZ180" i="7" s="1"/>
  <c r="ND179" i="7"/>
  <c r="PZ179" i="7" s="1"/>
  <c r="ND119" i="7"/>
  <c r="PZ119" i="7" s="1"/>
  <c r="ND114" i="7"/>
  <c r="PZ114" i="7" s="1"/>
  <c r="ND117" i="7"/>
  <c r="PZ117" i="7" s="1"/>
  <c r="ND121" i="7"/>
  <c r="PZ121" i="7" s="1"/>
  <c r="ND116" i="7"/>
  <c r="PZ116" i="7" s="1"/>
  <c r="ND118" i="7"/>
  <c r="PZ118" i="7" s="1"/>
  <c r="ND122" i="7"/>
  <c r="PZ122" i="7" s="1"/>
  <c r="ND120" i="7"/>
  <c r="PZ120" i="7" s="1"/>
  <c r="ND115" i="7"/>
  <c r="PZ115" i="7" s="1"/>
  <c r="ND123" i="7"/>
  <c r="PZ123" i="7" s="1"/>
  <c r="ND124" i="7"/>
  <c r="PZ124" i="7" s="1"/>
  <c r="ND125" i="7"/>
  <c r="PZ125" i="7" s="1"/>
  <c r="ND126" i="7"/>
  <c r="PZ126" i="7" s="1"/>
  <c r="ND127" i="7"/>
  <c r="PZ127" i="7" s="1"/>
  <c r="ND128" i="7"/>
  <c r="PZ128" i="7" s="1"/>
  <c r="ND129" i="7"/>
  <c r="PZ129" i="7" s="1"/>
  <c r="ND132" i="7"/>
  <c r="PZ132" i="7" s="1"/>
  <c r="ND133" i="7"/>
  <c r="PZ133" i="7" s="1"/>
  <c r="ND134" i="7"/>
  <c r="PZ134" i="7" s="1"/>
  <c r="ND135" i="7"/>
  <c r="PZ135" i="7" s="1"/>
  <c r="ND136" i="7"/>
  <c r="PZ136" i="7" s="1"/>
  <c r="ND137" i="7"/>
  <c r="PZ137" i="7" s="1"/>
  <c r="ND138" i="7"/>
  <c r="PZ138" i="7" s="1"/>
  <c r="ND139" i="7"/>
  <c r="PZ139" i="7" s="1"/>
  <c r="ND140" i="7"/>
  <c r="PZ140" i="7" s="1"/>
  <c r="ND141" i="7"/>
  <c r="PZ141" i="7" s="1"/>
  <c r="ND142" i="7"/>
  <c r="PZ142" i="7" s="1"/>
  <c r="ND143" i="7"/>
  <c r="PZ143" i="7" s="1"/>
  <c r="ND144" i="7"/>
  <c r="PZ144" i="7" s="1"/>
  <c r="ND145" i="7"/>
  <c r="PZ145" i="7" s="1"/>
  <c r="ND146" i="7"/>
  <c r="PZ146" i="7" s="1"/>
  <c r="ND147" i="7"/>
  <c r="PZ147" i="7" s="1"/>
  <c r="ND148" i="7"/>
  <c r="PZ148" i="7" s="1"/>
  <c r="ND149" i="7"/>
  <c r="PZ149" i="7" s="1"/>
  <c r="ND150" i="7"/>
  <c r="PZ150" i="7" s="1"/>
  <c r="ND151" i="7"/>
  <c r="PZ151" i="7" s="1"/>
  <c r="ND152" i="7"/>
  <c r="PZ152" i="7" s="1"/>
  <c r="ND153" i="7"/>
  <c r="PZ153" i="7" s="1"/>
  <c r="ND154" i="7"/>
  <c r="PZ154" i="7" s="1"/>
  <c r="ND155" i="7"/>
  <c r="PZ155" i="7" s="1"/>
  <c r="NE203" i="7"/>
  <c r="QA98" i="7" s="1"/>
  <c r="PZ86" i="7"/>
  <c r="RF79" i="7"/>
  <c r="RG79" i="7"/>
  <c r="NE75" i="7"/>
  <c r="QA7" i="7" s="1"/>
  <c r="ND23" i="7"/>
  <c r="PZ23" i="7" s="1"/>
  <c r="ND25" i="7"/>
  <c r="PZ25" i="7" s="1"/>
  <c r="ND27" i="7"/>
  <c r="PZ27" i="7" s="1"/>
  <c r="ND28" i="7"/>
  <c r="PZ28" i="7" s="1"/>
  <c r="ND29" i="7"/>
  <c r="PZ29" i="7" s="1"/>
  <c r="ND30" i="7"/>
  <c r="PZ30" i="7" s="1"/>
  <c r="ND26" i="7"/>
  <c r="PZ26" i="7" s="1"/>
  <c r="ND31" i="7"/>
  <c r="PZ31" i="7" s="1"/>
  <c r="ND34" i="7"/>
  <c r="PZ34" i="7" s="1"/>
  <c r="ND39" i="7"/>
  <c r="PZ39" i="7" s="1"/>
  <c r="ND41" i="7"/>
  <c r="PZ41" i="7" s="1"/>
  <c r="ND43" i="7"/>
  <c r="PZ43" i="7" s="1"/>
  <c r="ND24" i="7"/>
  <c r="PZ24" i="7" s="1"/>
  <c r="ND35" i="7"/>
  <c r="PZ35" i="7" s="1"/>
  <c r="ND38" i="7"/>
  <c r="PZ38" i="7" s="1"/>
  <c r="ND42" i="7"/>
  <c r="PZ42" i="7" s="1"/>
  <c r="ND36" i="7"/>
  <c r="PZ36" i="7" s="1"/>
  <c r="ND33" i="7"/>
  <c r="PZ33" i="7" s="1"/>
  <c r="ND47" i="7"/>
  <c r="PZ47" i="7" s="1"/>
  <c r="ND51" i="7"/>
  <c r="PZ51" i="7" s="1"/>
  <c r="ND55" i="7"/>
  <c r="PZ55" i="7" s="1"/>
  <c r="ND59" i="7"/>
  <c r="PZ59" i="7" s="1"/>
  <c r="ND63" i="7"/>
  <c r="PZ63" i="7" s="1"/>
  <c r="ND32" i="7"/>
  <c r="PZ32" i="7" s="1"/>
  <c r="ND45" i="7"/>
  <c r="PZ45" i="7" s="1"/>
  <c r="ND49" i="7"/>
  <c r="PZ49" i="7" s="1"/>
  <c r="ND53" i="7"/>
  <c r="PZ53" i="7" s="1"/>
  <c r="ND57" i="7"/>
  <c r="PZ57" i="7" s="1"/>
  <c r="ND61" i="7"/>
  <c r="PZ61" i="7" s="1"/>
  <c r="ND44" i="7"/>
  <c r="PZ44" i="7" s="1"/>
  <c r="ND52" i="7"/>
  <c r="PZ52" i="7" s="1"/>
  <c r="ND60" i="7"/>
  <c r="PZ60" i="7" s="1"/>
  <c r="ND50" i="7"/>
  <c r="PZ50" i="7" s="1"/>
  <c r="ND58" i="7"/>
  <c r="PZ58" i="7" s="1"/>
  <c r="ND37" i="7"/>
  <c r="PZ37" i="7" s="1"/>
  <c r="ND40" i="7"/>
  <c r="PZ40" i="7" s="1"/>
  <c r="ND48" i="7"/>
  <c r="PZ48" i="7" s="1"/>
  <c r="ND56" i="7"/>
  <c r="PZ56" i="7" s="1"/>
  <c r="ND46" i="7"/>
  <c r="PZ46" i="7" s="1"/>
  <c r="ND54" i="7"/>
  <c r="PZ54" i="7" s="1"/>
  <c r="ND62" i="7"/>
  <c r="PZ62" i="7" s="1"/>
  <c r="NC22" i="7"/>
  <c r="NC192" i="7" l="1"/>
  <c r="PY192" i="7" s="1"/>
  <c r="NC193" i="7"/>
  <c r="PY193" i="7" s="1"/>
  <c r="NC194" i="7"/>
  <c r="PY194" i="7" s="1"/>
  <c r="NC195" i="7"/>
  <c r="PY195" i="7" s="1"/>
  <c r="NC196" i="7"/>
  <c r="PY196" i="7" s="1"/>
  <c r="NC197" i="7"/>
  <c r="PY197" i="7" s="1"/>
  <c r="NC198" i="7"/>
  <c r="PY198" i="7" s="1"/>
  <c r="NC199" i="7"/>
  <c r="PY199" i="7" s="1"/>
  <c r="NC200" i="7"/>
  <c r="PY200" i="7" s="1"/>
  <c r="NC201" i="7"/>
  <c r="PY201" i="7" s="1"/>
  <c r="NC156" i="7"/>
  <c r="PY156" i="7" s="1"/>
  <c r="NC157" i="7"/>
  <c r="PY157" i="7" s="1"/>
  <c r="NC158" i="7"/>
  <c r="PY158" i="7" s="1"/>
  <c r="NC159" i="7"/>
  <c r="PY159" i="7" s="1"/>
  <c r="NC160" i="7"/>
  <c r="PY160" i="7" s="1"/>
  <c r="NC161" i="7"/>
  <c r="PY161" i="7" s="1"/>
  <c r="NC162" i="7"/>
  <c r="PY162" i="7" s="1"/>
  <c r="NC163" i="7"/>
  <c r="PY163" i="7" s="1"/>
  <c r="NC164" i="7"/>
  <c r="PY164" i="7" s="1"/>
  <c r="NC165" i="7"/>
  <c r="PY165" i="7" s="1"/>
  <c r="NC64" i="7"/>
  <c r="PY64" i="7" s="1"/>
  <c r="NC65" i="7"/>
  <c r="PY65" i="7" s="1"/>
  <c r="NC66" i="7"/>
  <c r="PY66" i="7" s="1"/>
  <c r="NC67" i="7"/>
  <c r="PY67" i="7" s="1"/>
  <c r="NC68" i="7"/>
  <c r="PY68" i="7" s="1"/>
  <c r="NC69" i="7"/>
  <c r="PY69" i="7" s="1"/>
  <c r="NC70" i="7"/>
  <c r="PY70" i="7" s="1"/>
  <c r="NC71" i="7"/>
  <c r="PY71" i="7" s="1"/>
  <c r="NC72" i="7"/>
  <c r="PY72" i="7" s="1"/>
  <c r="NC73" i="7"/>
  <c r="PY73" i="7" s="1"/>
  <c r="NH75" i="7"/>
  <c r="QD7" i="7" s="1"/>
  <c r="FO19" i="4"/>
  <c r="NI175" i="7"/>
  <c r="QE175" i="7" s="1"/>
  <c r="NI37" i="7"/>
  <c r="NI125" i="7"/>
  <c r="QE125" i="7" s="1"/>
  <c r="NI167" i="7"/>
  <c r="QE167" i="7" s="1"/>
  <c r="NI169" i="7"/>
  <c r="QE169" i="7" s="1"/>
  <c r="NI41" i="7"/>
  <c r="NI47" i="7"/>
  <c r="NI34" i="7"/>
  <c r="NI171" i="7"/>
  <c r="QE171" i="7" s="1"/>
  <c r="NI174" i="7"/>
  <c r="QE174" i="7" s="1"/>
  <c r="NI126" i="7"/>
  <c r="QE126" i="7" s="1"/>
  <c r="NI46" i="7"/>
  <c r="NI44" i="7"/>
  <c r="NI39" i="7"/>
  <c r="NI170" i="7"/>
  <c r="QE170" i="7" s="1"/>
  <c r="NI172" i="7"/>
  <c r="QE172" i="7" s="1"/>
  <c r="NI173" i="7"/>
  <c r="QE173" i="7" s="1"/>
  <c r="NI127" i="7"/>
  <c r="QE127" i="7" s="1"/>
  <c r="NI45" i="7"/>
  <c r="NI38" i="7"/>
  <c r="NI128" i="7"/>
  <c r="QE128" i="7" s="1"/>
  <c r="NI40" i="7"/>
  <c r="NI168" i="7"/>
  <c r="QE168" i="7" s="1"/>
  <c r="NI129" i="7"/>
  <c r="QE129" i="7" s="1"/>
  <c r="NI42" i="7"/>
  <c r="NI36" i="7"/>
  <c r="NI35" i="7"/>
  <c r="NI43" i="7"/>
  <c r="NH203" i="7"/>
  <c r="QD98" i="7" s="1"/>
  <c r="NC170" i="7"/>
  <c r="PY170" i="7" s="1"/>
  <c r="NC188" i="7"/>
  <c r="PY188" i="7" s="1"/>
  <c r="NC190" i="7"/>
  <c r="PY190" i="7" s="1"/>
  <c r="NC177" i="7"/>
  <c r="PY177" i="7" s="1"/>
  <c r="NC174" i="7"/>
  <c r="PY174" i="7" s="1"/>
  <c r="NC187" i="7"/>
  <c r="PY187" i="7" s="1"/>
  <c r="NC181" i="7"/>
  <c r="PY181" i="7" s="1"/>
  <c r="NC131" i="7"/>
  <c r="PY131" i="7" s="1"/>
  <c r="NC182" i="7"/>
  <c r="PY182" i="7" s="1"/>
  <c r="NC167" i="7"/>
  <c r="PY167" i="7" s="1"/>
  <c r="NC171" i="7"/>
  <c r="PY171" i="7" s="1"/>
  <c r="NC184" i="7"/>
  <c r="PY184" i="7" s="1"/>
  <c r="NC173" i="7"/>
  <c r="PY173" i="7" s="1"/>
  <c r="NC176" i="7"/>
  <c r="PY176" i="7" s="1"/>
  <c r="NC179" i="7"/>
  <c r="PY179" i="7" s="1"/>
  <c r="NC172" i="7"/>
  <c r="PY172" i="7" s="1"/>
  <c r="NC185" i="7"/>
  <c r="PY185" i="7" s="1"/>
  <c r="NC178" i="7"/>
  <c r="PY178" i="7" s="1"/>
  <c r="NC183" i="7"/>
  <c r="PY183" i="7" s="1"/>
  <c r="NC191" i="7"/>
  <c r="PY191" i="7" s="1"/>
  <c r="NC175" i="7"/>
  <c r="PY175" i="7" s="1"/>
  <c r="NC168" i="7"/>
  <c r="PY168" i="7" s="1"/>
  <c r="NC169" i="7"/>
  <c r="PY169" i="7" s="1"/>
  <c r="NC189" i="7"/>
  <c r="PY189" i="7" s="1"/>
  <c r="NC180" i="7"/>
  <c r="PY180" i="7" s="1"/>
  <c r="NC186" i="7"/>
  <c r="PY186" i="7" s="1"/>
  <c r="ND203" i="7"/>
  <c r="PZ98" i="7" s="1"/>
  <c r="NC122" i="7"/>
  <c r="PY122" i="7" s="1"/>
  <c r="NC116" i="7"/>
  <c r="PY116" i="7" s="1"/>
  <c r="NC114" i="7"/>
  <c r="PY114" i="7" s="1"/>
  <c r="NC121" i="7"/>
  <c r="PY121" i="7" s="1"/>
  <c r="NC120" i="7"/>
  <c r="PY120" i="7" s="1"/>
  <c r="NC119" i="7"/>
  <c r="PY119" i="7" s="1"/>
  <c r="NC123" i="7"/>
  <c r="PY123" i="7" s="1"/>
  <c r="NC118" i="7"/>
  <c r="PY118" i="7" s="1"/>
  <c r="NC115" i="7"/>
  <c r="PY115" i="7" s="1"/>
  <c r="NC117" i="7"/>
  <c r="PY117" i="7" s="1"/>
  <c r="NC124" i="7"/>
  <c r="PY124" i="7" s="1"/>
  <c r="NC125" i="7"/>
  <c r="PY125" i="7" s="1"/>
  <c r="NC126" i="7"/>
  <c r="PY126" i="7" s="1"/>
  <c r="NC127" i="7"/>
  <c r="PY127" i="7" s="1"/>
  <c r="NC128" i="7"/>
  <c r="PY128" i="7" s="1"/>
  <c r="NC129" i="7"/>
  <c r="PY129" i="7" s="1"/>
  <c r="NC132" i="7"/>
  <c r="PY132" i="7" s="1"/>
  <c r="NC133" i="7"/>
  <c r="PY133" i="7" s="1"/>
  <c r="NC134" i="7"/>
  <c r="PY134" i="7" s="1"/>
  <c r="NC135" i="7"/>
  <c r="PY135" i="7" s="1"/>
  <c r="NC136" i="7"/>
  <c r="PY136" i="7" s="1"/>
  <c r="NC137" i="7"/>
  <c r="PY137" i="7" s="1"/>
  <c r="NC138" i="7"/>
  <c r="PY138" i="7" s="1"/>
  <c r="NC139" i="7"/>
  <c r="PY139" i="7" s="1"/>
  <c r="NC140" i="7"/>
  <c r="PY140" i="7" s="1"/>
  <c r="NC141" i="7"/>
  <c r="PY141" i="7" s="1"/>
  <c r="NC142" i="7"/>
  <c r="PY142" i="7" s="1"/>
  <c r="NC143" i="7"/>
  <c r="PY143" i="7" s="1"/>
  <c r="NC144" i="7"/>
  <c r="PY144" i="7" s="1"/>
  <c r="NC145" i="7"/>
  <c r="PY145" i="7" s="1"/>
  <c r="NC146" i="7"/>
  <c r="PY146" i="7" s="1"/>
  <c r="NC147" i="7"/>
  <c r="PY147" i="7" s="1"/>
  <c r="NC148" i="7"/>
  <c r="PY148" i="7" s="1"/>
  <c r="NC149" i="7"/>
  <c r="PY149" i="7" s="1"/>
  <c r="NC150" i="7"/>
  <c r="PY150" i="7" s="1"/>
  <c r="NC151" i="7"/>
  <c r="PY151" i="7" s="1"/>
  <c r="NC152" i="7"/>
  <c r="PY152" i="7" s="1"/>
  <c r="NC153" i="7"/>
  <c r="PY153" i="7" s="1"/>
  <c r="NC154" i="7"/>
  <c r="PY154" i="7" s="1"/>
  <c r="NC155" i="7"/>
  <c r="PY155" i="7" s="1"/>
  <c r="PY86" i="7"/>
  <c r="NB22" i="7"/>
  <c r="NC24" i="7"/>
  <c r="PY24" i="7" s="1"/>
  <c r="NC26" i="7"/>
  <c r="PY26" i="7" s="1"/>
  <c r="NC23" i="7"/>
  <c r="PY23" i="7" s="1"/>
  <c r="NC25" i="7"/>
  <c r="PY25" i="7" s="1"/>
  <c r="NC27" i="7"/>
  <c r="PY27" i="7" s="1"/>
  <c r="NC29" i="7"/>
  <c r="PY29" i="7" s="1"/>
  <c r="NC31" i="7"/>
  <c r="PY31" i="7" s="1"/>
  <c r="NC33" i="7"/>
  <c r="PY33" i="7" s="1"/>
  <c r="NC35" i="7"/>
  <c r="PY35" i="7" s="1"/>
  <c r="NC37" i="7"/>
  <c r="PY37" i="7" s="1"/>
  <c r="NC39" i="7"/>
  <c r="PY39" i="7" s="1"/>
  <c r="NC28" i="7"/>
  <c r="PY28" i="7" s="1"/>
  <c r="NC30" i="7"/>
  <c r="PY30" i="7" s="1"/>
  <c r="NC32" i="7"/>
  <c r="PY32" i="7" s="1"/>
  <c r="NC34" i="7"/>
  <c r="PY34" i="7" s="1"/>
  <c r="NC36" i="7"/>
  <c r="PY36" i="7" s="1"/>
  <c r="NC38" i="7"/>
  <c r="PY38" i="7" s="1"/>
  <c r="NC40" i="7"/>
  <c r="PY40" i="7" s="1"/>
  <c r="NC41" i="7"/>
  <c r="PY41" i="7" s="1"/>
  <c r="NC45" i="7"/>
  <c r="PY45" i="7" s="1"/>
  <c r="NC47" i="7"/>
  <c r="PY47" i="7" s="1"/>
  <c r="NC49" i="7"/>
  <c r="PY49" i="7" s="1"/>
  <c r="NC51" i="7"/>
  <c r="PY51" i="7" s="1"/>
  <c r="NC53" i="7"/>
  <c r="PY53" i="7" s="1"/>
  <c r="NC55" i="7"/>
  <c r="PY55" i="7" s="1"/>
  <c r="NC57" i="7"/>
  <c r="PY57" i="7" s="1"/>
  <c r="NC59" i="7"/>
  <c r="PY59" i="7" s="1"/>
  <c r="NC61" i="7"/>
  <c r="PY61" i="7" s="1"/>
  <c r="NC63" i="7"/>
  <c r="PY63" i="7" s="1"/>
  <c r="NC44" i="7"/>
  <c r="PY44" i="7" s="1"/>
  <c r="NC46" i="7"/>
  <c r="PY46" i="7" s="1"/>
  <c r="NC48" i="7"/>
  <c r="PY48" i="7" s="1"/>
  <c r="NC50" i="7"/>
  <c r="PY50" i="7" s="1"/>
  <c r="NC52" i="7"/>
  <c r="PY52" i="7" s="1"/>
  <c r="NC54" i="7"/>
  <c r="PY54" i="7" s="1"/>
  <c r="NC56" i="7"/>
  <c r="PY56" i="7" s="1"/>
  <c r="NC58" i="7"/>
  <c r="PY58" i="7" s="1"/>
  <c r="NC60" i="7"/>
  <c r="PY60" i="7" s="1"/>
  <c r="NC62" i="7"/>
  <c r="PY62" i="7" s="1"/>
  <c r="NC43" i="7"/>
  <c r="PY43" i="7" s="1"/>
  <c r="NC42" i="7"/>
  <c r="PY42" i="7" s="1"/>
  <c r="PZ75" i="7"/>
  <c r="ND75" i="7"/>
  <c r="PZ7" i="7" s="1"/>
  <c r="NB192" i="7" l="1"/>
  <c r="PX192" i="7" s="1"/>
  <c r="NB193" i="7"/>
  <c r="PX193" i="7" s="1"/>
  <c r="NB194" i="7"/>
  <c r="PX194" i="7" s="1"/>
  <c r="NB195" i="7"/>
  <c r="PX195" i="7" s="1"/>
  <c r="NB196" i="7"/>
  <c r="PX196" i="7" s="1"/>
  <c r="NB197" i="7"/>
  <c r="PX197" i="7" s="1"/>
  <c r="NB198" i="7"/>
  <c r="PX198" i="7" s="1"/>
  <c r="NB199" i="7"/>
  <c r="PX199" i="7" s="1"/>
  <c r="NB200" i="7"/>
  <c r="PX200" i="7" s="1"/>
  <c r="NB201" i="7"/>
  <c r="PX201" i="7" s="1"/>
  <c r="NB156" i="7"/>
  <c r="PX156" i="7" s="1"/>
  <c r="NB157" i="7"/>
  <c r="PX157" i="7" s="1"/>
  <c r="NB158" i="7"/>
  <c r="PX158" i="7" s="1"/>
  <c r="NB159" i="7"/>
  <c r="PX159" i="7" s="1"/>
  <c r="NB160" i="7"/>
  <c r="PX160" i="7" s="1"/>
  <c r="NB161" i="7"/>
  <c r="PX161" i="7" s="1"/>
  <c r="NB162" i="7"/>
  <c r="PX162" i="7" s="1"/>
  <c r="NB163" i="7"/>
  <c r="PX163" i="7" s="1"/>
  <c r="NB164" i="7"/>
  <c r="PX164" i="7" s="1"/>
  <c r="NB165" i="7"/>
  <c r="PX165" i="7" s="1"/>
  <c r="NB64" i="7"/>
  <c r="PX64" i="7" s="1"/>
  <c r="NB65" i="7"/>
  <c r="PX65" i="7" s="1"/>
  <c r="NB66" i="7"/>
  <c r="PX66" i="7" s="1"/>
  <c r="NB67" i="7"/>
  <c r="PX67" i="7" s="1"/>
  <c r="NB68" i="7"/>
  <c r="PX68" i="7" s="1"/>
  <c r="NB69" i="7"/>
  <c r="PX69" i="7" s="1"/>
  <c r="NB70" i="7"/>
  <c r="PX70" i="7" s="1"/>
  <c r="NB71" i="7"/>
  <c r="PX71" i="7" s="1"/>
  <c r="NB72" i="7"/>
  <c r="PX72" i="7" s="1"/>
  <c r="NB73" i="7"/>
  <c r="PX73" i="7" s="1"/>
  <c r="NI203" i="7"/>
  <c r="QE98" i="7" s="1"/>
  <c r="NI75" i="7"/>
  <c r="QE7" i="7" s="1"/>
  <c r="FP19" i="4"/>
  <c r="NJ175" i="7"/>
  <c r="QF175" i="7" s="1"/>
  <c r="NJ37" i="7"/>
  <c r="NJ39" i="7"/>
  <c r="NJ42" i="7"/>
  <c r="NJ173" i="7"/>
  <c r="QF173" i="7" s="1"/>
  <c r="NJ47" i="7"/>
  <c r="NJ40" i="7"/>
  <c r="NJ168" i="7"/>
  <c r="QF168" i="7" s="1"/>
  <c r="NJ169" i="7"/>
  <c r="QF169" i="7" s="1"/>
  <c r="NJ176" i="7"/>
  <c r="QF176" i="7" s="1"/>
  <c r="NJ48" i="7"/>
  <c r="NJ41" i="7"/>
  <c r="NJ174" i="7"/>
  <c r="QF174" i="7" s="1"/>
  <c r="NJ167" i="7"/>
  <c r="QF167" i="7" s="1"/>
  <c r="NJ126" i="7"/>
  <c r="QF126" i="7" s="1"/>
  <c r="NJ35" i="7"/>
  <c r="NJ36" i="7"/>
  <c r="NJ172" i="7"/>
  <c r="QF172" i="7" s="1"/>
  <c r="NJ127" i="7"/>
  <c r="QF127" i="7" s="1"/>
  <c r="NJ44" i="7"/>
  <c r="NJ46" i="7"/>
  <c r="NJ171" i="7"/>
  <c r="QF171" i="7" s="1"/>
  <c r="NJ170" i="7"/>
  <c r="QF170" i="7" s="1"/>
  <c r="NJ128" i="7"/>
  <c r="QF128" i="7" s="1"/>
  <c r="NJ43" i="7"/>
  <c r="NJ129" i="7"/>
  <c r="QF129" i="7" s="1"/>
  <c r="NJ38" i="7"/>
  <c r="NJ45" i="7"/>
  <c r="NB182" i="7"/>
  <c r="PX182" i="7" s="1"/>
  <c r="NB188" i="7"/>
  <c r="PX188" i="7" s="1"/>
  <c r="NB191" i="7"/>
  <c r="PX191" i="7" s="1"/>
  <c r="NB181" i="7"/>
  <c r="PX181" i="7" s="1"/>
  <c r="NB175" i="7"/>
  <c r="PX175" i="7" s="1"/>
  <c r="NB189" i="7"/>
  <c r="PX189" i="7" s="1"/>
  <c r="NB177" i="7"/>
  <c r="PX177" i="7" s="1"/>
  <c r="NB169" i="7"/>
  <c r="PX169" i="7" s="1"/>
  <c r="NB183" i="7"/>
  <c r="PX183" i="7" s="1"/>
  <c r="NB186" i="7"/>
  <c r="PX186" i="7" s="1"/>
  <c r="NB131" i="7"/>
  <c r="PX131" i="7" s="1"/>
  <c r="NB167" i="7"/>
  <c r="PX167" i="7" s="1"/>
  <c r="NB176" i="7"/>
  <c r="PX176" i="7" s="1"/>
  <c r="NB190" i="7"/>
  <c r="PX190" i="7" s="1"/>
  <c r="NB178" i="7"/>
  <c r="PX178" i="7" s="1"/>
  <c r="NB180" i="7"/>
  <c r="PX180" i="7" s="1"/>
  <c r="NB187" i="7"/>
  <c r="PX187" i="7" s="1"/>
  <c r="NB171" i="7"/>
  <c r="PX171" i="7" s="1"/>
  <c r="NB168" i="7"/>
  <c r="PX168" i="7" s="1"/>
  <c r="NB185" i="7"/>
  <c r="PX185" i="7" s="1"/>
  <c r="NB173" i="7"/>
  <c r="PX173" i="7" s="1"/>
  <c r="NB174" i="7"/>
  <c r="PX174" i="7" s="1"/>
  <c r="NB172" i="7"/>
  <c r="PX172" i="7" s="1"/>
  <c r="NB184" i="7"/>
  <c r="PX184" i="7" s="1"/>
  <c r="NB170" i="7"/>
  <c r="PX170" i="7" s="1"/>
  <c r="NB179" i="7"/>
  <c r="PX179" i="7" s="1"/>
  <c r="NC203" i="7"/>
  <c r="PY98" i="7" s="1"/>
  <c r="NB117" i="7"/>
  <c r="PX117" i="7" s="1"/>
  <c r="NB120" i="7"/>
  <c r="PX120" i="7" s="1"/>
  <c r="NB123" i="7"/>
  <c r="PX123" i="7" s="1"/>
  <c r="NB122" i="7"/>
  <c r="PX122" i="7" s="1"/>
  <c r="NB116" i="7"/>
  <c r="PX116" i="7" s="1"/>
  <c r="NB114" i="7"/>
  <c r="PX114" i="7" s="1"/>
  <c r="NB118" i="7"/>
  <c r="PX118" i="7" s="1"/>
  <c r="NB119" i="7"/>
  <c r="PX119" i="7" s="1"/>
  <c r="NB115" i="7"/>
  <c r="PX115" i="7" s="1"/>
  <c r="NB121" i="7"/>
  <c r="PX121" i="7" s="1"/>
  <c r="NB124" i="7"/>
  <c r="PX124" i="7" s="1"/>
  <c r="NB125" i="7"/>
  <c r="PX125" i="7" s="1"/>
  <c r="NB126" i="7"/>
  <c r="PX126" i="7" s="1"/>
  <c r="NB127" i="7"/>
  <c r="PX127" i="7" s="1"/>
  <c r="NB128" i="7"/>
  <c r="PX128" i="7" s="1"/>
  <c r="NB129" i="7"/>
  <c r="PX129" i="7" s="1"/>
  <c r="NB132" i="7"/>
  <c r="PX132" i="7" s="1"/>
  <c r="NB133" i="7"/>
  <c r="PX133" i="7" s="1"/>
  <c r="NB134" i="7"/>
  <c r="PX134" i="7" s="1"/>
  <c r="NB135" i="7"/>
  <c r="PX135" i="7" s="1"/>
  <c r="NB136" i="7"/>
  <c r="PX136" i="7" s="1"/>
  <c r="NB137" i="7"/>
  <c r="PX137" i="7" s="1"/>
  <c r="NB138" i="7"/>
  <c r="PX138" i="7" s="1"/>
  <c r="NB139" i="7"/>
  <c r="PX139" i="7" s="1"/>
  <c r="NB140" i="7"/>
  <c r="PX140" i="7" s="1"/>
  <c r="NB141" i="7"/>
  <c r="PX141" i="7" s="1"/>
  <c r="NB142" i="7"/>
  <c r="PX142" i="7" s="1"/>
  <c r="NB143" i="7"/>
  <c r="PX143" i="7" s="1"/>
  <c r="NB144" i="7"/>
  <c r="PX144" i="7" s="1"/>
  <c r="NB145" i="7"/>
  <c r="PX145" i="7" s="1"/>
  <c r="NB146" i="7"/>
  <c r="PX146" i="7" s="1"/>
  <c r="NB147" i="7"/>
  <c r="PX147" i="7" s="1"/>
  <c r="NB148" i="7"/>
  <c r="PX148" i="7" s="1"/>
  <c r="NB149" i="7"/>
  <c r="PX149" i="7" s="1"/>
  <c r="NB150" i="7"/>
  <c r="PX150" i="7" s="1"/>
  <c r="NB151" i="7"/>
  <c r="PX151" i="7" s="1"/>
  <c r="NB152" i="7"/>
  <c r="PX152" i="7" s="1"/>
  <c r="NB153" i="7"/>
  <c r="PX153" i="7" s="1"/>
  <c r="NB154" i="7"/>
  <c r="PX154" i="7" s="1"/>
  <c r="NB155" i="7"/>
  <c r="PX155" i="7" s="1"/>
  <c r="PX86" i="7"/>
  <c r="PY75" i="7"/>
  <c r="NC75" i="7"/>
  <c r="PY7" i="7" s="1"/>
  <c r="NB24" i="7"/>
  <c r="PX24" i="7" s="1"/>
  <c r="NB26" i="7"/>
  <c r="PX26" i="7" s="1"/>
  <c r="NB23" i="7"/>
  <c r="PX23" i="7" s="1"/>
  <c r="NB27" i="7"/>
  <c r="PX27" i="7" s="1"/>
  <c r="NB28" i="7"/>
  <c r="PX28" i="7" s="1"/>
  <c r="NB29" i="7"/>
  <c r="PX29" i="7" s="1"/>
  <c r="NB30" i="7"/>
  <c r="PX30" i="7" s="1"/>
  <c r="NB31" i="7"/>
  <c r="PX31" i="7" s="1"/>
  <c r="NB32" i="7"/>
  <c r="PX32" i="7" s="1"/>
  <c r="NB33" i="7"/>
  <c r="PX33" i="7" s="1"/>
  <c r="NB34" i="7"/>
  <c r="PX34" i="7" s="1"/>
  <c r="NB35" i="7"/>
  <c r="PX35" i="7" s="1"/>
  <c r="NB36" i="7"/>
  <c r="PX36" i="7" s="1"/>
  <c r="NB37" i="7"/>
  <c r="PX37" i="7" s="1"/>
  <c r="NB38" i="7"/>
  <c r="PX38" i="7" s="1"/>
  <c r="NB39" i="7"/>
  <c r="PX39" i="7" s="1"/>
  <c r="NB40" i="7"/>
  <c r="PX40" i="7" s="1"/>
  <c r="NB42" i="7"/>
  <c r="PX42" i="7" s="1"/>
  <c r="NB25" i="7"/>
  <c r="PX25" i="7" s="1"/>
  <c r="NB41" i="7"/>
  <c r="PX41" i="7" s="1"/>
  <c r="NB43" i="7"/>
  <c r="PX43" i="7" s="1"/>
  <c r="NB46" i="7"/>
  <c r="PX46" i="7" s="1"/>
  <c r="NB50" i="7"/>
  <c r="PX50" i="7" s="1"/>
  <c r="NB54" i="7"/>
  <c r="PX54" i="7" s="1"/>
  <c r="NB58" i="7"/>
  <c r="PX58" i="7" s="1"/>
  <c r="NB62" i="7"/>
  <c r="PX62" i="7" s="1"/>
  <c r="NB44" i="7"/>
  <c r="PX44" i="7" s="1"/>
  <c r="NB48" i="7"/>
  <c r="PX48" i="7" s="1"/>
  <c r="NB52" i="7"/>
  <c r="PX52" i="7" s="1"/>
  <c r="NB56" i="7"/>
  <c r="PX56" i="7" s="1"/>
  <c r="NB60" i="7"/>
  <c r="PX60" i="7" s="1"/>
  <c r="NB45" i="7"/>
  <c r="PX45" i="7" s="1"/>
  <c r="NB47" i="7"/>
  <c r="PX47" i="7" s="1"/>
  <c r="NB49" i="7"/>
  <c r="PX49" i="7" s="1"/>
  <c r="NB51" i="7"/>
  <c r="PX51" i="7" s="1"/>
  <c r="NB53" i="7"/>
  <c r="PX53" i="7" s="1"/>
  <c r="NB55" i="7"/>
  <c r="PX55" i="7" s="1"/>
  <c r="NB57" i="7"/>
  <c r="PX57" i="7" s="1"/>
  <c r="NB59" i="7"/>
  <c r="PX59" i="7" s="1"/>
  <c r="NB61" i="7"/>
  <c r="PX61" i="7" s="1"/>
  <c r="NB63" i="7"/>
  <c r="PX63" i="7" s="1"/>
  <c r="RG155" i="7" l="1"/>
  <c r="RF155" i="7"/>
  <c r="RG147" i="7"/>
  <c r="RF147" i="7"/>
  <c r="RG139" i="7"/>
  <c r="RF139" i="7"/>
  <c r="RG119" i="7"/>
  <c r="RF119" i="7"/>
  <c r="RG131" i="7"/>
  <c r="RF131" i="7"/>
  <c r="RF191" i="7"/>
  <c r="RG191" i="7"/>
  <c r="RF161" i="7"/>
  <c r="RG161" i="7"/>
  <c r="RF199" i="7"/>
  <c r="RG199" i="7"/>
  <c r="RF154" i="7"/>
  <c r="RG154" i="7"/>
  <c r="RF146" i="7"/>
  <c r="RG146" i="7"/>
  <c r="RF138" i="7"/>
  <c r="RG138" i="7"/>
  <c r="RF118" i="7"/>
  <c r="RG118" i="7"/>
  <c r="RG186" i="7"/>
  <c r="RF186" i="7"/>
  <c r="RF188" i="7"/>
  <c r="RG188" i="7"/>
  <c r="RF160" i="7"/>
  <c r="RG160" i="7"/>
  <c r="RG198" i="7"/>
  <c r="RF198" i="7"/>
  <c r="RG153" i="7"/>
  <c r="RF153" i="7"/>
  <c r="RG145" i="7"/>
  <c r="RF145" i="7"/>
  <c r="RG137" i="7"/>
  <c r="RF137" i="7"/>
  <c r="RF187" i="7"/>
  <c r="RG187" i="7"/>
  <c r="RF183" i="7"/>
  <c r="RG183" i="7"/>
  <c r="RG182" i="7"/>
  <c r="RF182" i="7"/>
  <c r="RG159" i="7"/>
  <c r="RF159" i="7"/>
  <c r="RF197" i="7"/>
  <c r="RG197" i="7"/>
  <c r="RF152" i="7"/>
  <c r="RG152" i="7"/>
  <c r="RF144" i="7"/>
  <c r="RG144" i="7"/>
  <c r="RF136" i="7"/>
  <c r="RG136" i="7"/>
  <c r="RF126" i="7"/>
  <c r="RG126" i="7"/>
  <c r="RF116" i="7"/>
  <c r="RG116" i="7"/>
  <c r="RF184" i="7"/>
  <c r="RG184" i="7"/>
  <c r="RF158" i="7"/>
  <c r="RG158" i="7"/>
  <c r="RF196" i="7"/>
  <c r="RG196" i="7"/>
  <c r="RG151" i="7"/>
  <c r="RF151" i="7"/>
  <c r="RG143" i="7"/>
  <c r="RF143" i="7"/>
  <c r="RG135" i="7"/>
  <c r="RF135" i="7"/>
  <c r="RF125" i="7"/>
  <c r="RG125" i="7"/>
  <c r="RF122" i="7"/>
  <c r="RG122" i="7"/>
  <c r="RG165" i="7"/>
  <c r="RF165" i="7"/>
  <c r="RG157" i="7"/>
  <c r="RF157" i="7"/>
  <c r="RF195" i="7"/>
  <c r="RG195" i="7"/>
  <c r="RF150" i="7"/>
  <c r="RG150" i="7"/>
  <c r="RF142" i="7"/>
  <c r="RG142" i="7"/>
  <c r="RF134" i="7"/>
  <c r="RG134" i="7"/>
  <c r="RF124" i="7"/>
  <c r="RG124" i="7"/>
  <c r="RG123" i="7"/>
  <c r="RF123" i="7"/>
  <c r="RG190" i="7"/>
  <c r="RF190" i="7"/>
  <c r="RF189" i="7"/>
  <c r="RG189" i="7"/>
  <c r="RF164" i="7"/>
  <c r="RG164" i="7"/>
  <c r="RF156" i="7"/>
  <c r="RG156" i="7"/>
  <c r="RG194" i="7"/>
  <c r="RF194" i="7"/>
  <c r="RF149" i="7"/>
  <c r="RG149" i="7"/>
  <c r="RG141" i="7"/>
  <c r="RF141" i="7"/>
  <c r="RG133" i="7"/>
  <c r="RF133" i="7"/>
  <c r="RG121" i="7"/>
  <c r="RF121" i="7"/>
  <c r="RF120" i="7"/>
  <c r="RG120" i="7"/>
  <c r="RG163" i="7"/>
  <c r="RF163" i="7"/>
  <c r="RF201" i="7"/>
  <c r="RG201" i="7"/>
  <c r="RF193" i="7"/>
  <c r="RG193" i="7"/>
  <c r="RF148" i="7"/>
  <c r="RG148" i="7"/>
  <c r="RF140" i="7"/>
  <c r="RG140" i="7"/>
  <c r="RF132" i="7"/>
  <c r="RG132" i="7"/>
  <c r="RG115" i="7"/>
  <c r="RF115" i="7"/>
  <c r="RG117" i="7"/>
  <c r="RF117" i="7"/>
  <c r="RF185" i="7"/>
  <c r="RG185" i="7"/>
  <c r="RF181" i="7"/>
  <c r="RG181" i="7"/>
  <c r="RF162" i="7"/>
  <c r="RG162" i="7"/>
  <c r="RG200" i="7"/>
  <c r="RF200" i="7"/>
  <c r="RF192" i="7"/>
  <c r="RG192" i="7"/>
  <c r="RG114" i="7"/>
  <c r="RF114" i="7"/>
  <c r="NJ75" i="7"/>
  <c r="QF7" i="7" s="1"/>
  <c r="FQ19" i="4"/>
  <c r="NK169" i="7"/>
  <c r="QG169" i="7" s="1"/>
  <c r="NK167" i="7"/>
  <c r="QG167" i="7" s="1"/>
  <c r="NK47" i="7"/>
  <c r="NK45" i="7"/>
  <c r="NK127" i="7"/>
  <c r="QG127" i="7" s="1"/>
  <c r="RG127" i="7" s="1"/>
  <c r="NK174" i="7"/>
  <c r="QG174" i="7" s="1"/>
  <c r="NK170" i="7"/>
  <c r="QG170" i="7" s="1"/>
  <c r="NK39" i="7"/>
  <c r="NK49" i="7"/>
  <c r="NK43" i="7"/>
  <c r="NK48" i="7"/>
  <c r="NK173" i="7"/>
  <c r="QG173" i="7" s="1"/>
  <c r="NK46" i="7"/>
  <c r="NK172" i="7"/>
  <c r="QG172" i="7" s="1"/>
  <c r="NK168" i="7"/>
  <c r="QG168" i="7" s="1"/>
  <c r="NK128" i="7"/>
  <c r="QG128" i="7" s="1"/>
  <c r="NK37" i="7"/>
  <c r="NK36" i="7"/>
  <c r="NK177" i="7"/>
  <c r="QG177" i="7" s="1"/>
  <c r="NK129" i="7"/>
  <c r="QG129" i="7" s="1"/>
  <c r="NK41" i="7"/>
  <c r="NK44" i="7"/>
  <c r="NK38" i="7"/>
  <c r="NK175" i="7"/>
  <c r="QG175" i="7" s="1"/>
  <c r="NK171" i="7"/>
  <c r="QG171" i="7" s="1"/>
  <c r="NK40" i="7"/>
  <c r="NK176" i="7"/>
  <c r="QG176" i="7" s="1"/>
  <c r="NK42" i="7"/>
  <c r="NJ203" i="7"/>
  <c r="QF98" i="7" s="1"/>
  <c r="NB203" i="7"/>
  <c r="PX98" i="7" s="1"/>
  <c r="NB75" i="7"/>
  <c r="PX7" i="7" s="1"/>
  <c r="RF127" i="7" l="1"/>
  <c r="NK203" i="7"/>
  <c r="QG98" i="7" s="1"/>
  <c r="NK75" i="7"/>
  <c r="QG7" i="7" s="1"/>
  <c r="FR19" i="4"/>
  <c r="NL169" i="7"/>
  <c r="QH169" i="7" s="1"/>
  <c r="NL172" i="7"/>
  <c r="QH172" i="7" s="1"/>
  <c r="NL173" i="7"/>
  <c r="QH173" i="7" s="1"/>
  <c r="NL128" i="7"/>
  <c r="QH128" i="7" s="1"/>
  <c r="RF128" i="7" s="1"/>
  <c r="NL37" i="7"/>
  <c r="NL44" i="7"/>
  <c r="NL178" i="7"/>
  <c r="QH178" i="7" s="1"/>
  <c r="NL129" i="7"/>
  <c r="QH129" i="7" s="1"/>
  <c r="NL39" i="7"/>
  <c r="NL38" i="7"/>
  <c r="NL48" i="7"/>
  <c r="NL168" i="7"/>
  <c r="QH168" i="7" s="1"/>
  <c r="NL177" i="7"/>
  <c r="QH177" i="7" s="1"/>
  <c r="NL41" i="7"/>
  <c r="NL42" i="7"/>
  <c r="NL175" i="7"/>
  <c r="QH175" i="7" s="1"/>
  <c r="NL50" i="7"/>
  <c r="NL167" i="7"/>
  <c r="QH167" i="7" s="1"/>
  <c r="NL176" i="7"/>
  <c r="QH176" i="7" s="1"/>
  <c r="NL45" i="7"/>
  <c r="NL171" i="7"/>
  <c r="QH171" i="7" s="1"/>
  <c r="NL40" i="7"/>
  <c r="NL46" i="7"/>
  <c r="NL47" i="7"/>
  <c r="NL174" i="7"/>
  <c r="QH174" i="7" s="1"/>
  <c r="NL170" i="7"/>
  <c r="QH170" i="7" s="1"/>
  <c r="NL43" i="7"/>
  <c r="NL49" i="7"/>
  <c r="PX75" i="7"/>
  <c r="RG128" i="7" l="1"/>
  <c r="NL75" i="7"/>
  <c r="QH7" i="7" s="1"/>
  <c r="FS19" i="4"/>
  <c r="NM42" i="7"/>
  <c r="NM168" i="7"/>
  <c r="QI168" i="7" s="1"/>
  <c r="NM43" i="7"/>
  <c r="NM175" i="7"/>
  <c r="QI175" i="7" s="1"/>
  <c r="NM167" i="7"/>
  <c r="QI167" i="7" s="1"/>
  <c r="NM44" i="7"/>
  <c r="NM47" i="7"/>
  <c r="NM38" i="7"/>
  <c r="NM170" i="7"/>
  <c r="QI170" i="7" s="1"/>
  <c r="NM172" i="7"/>
  <c r="QI172" i="7" s="1"/>
  <c r="NM176" i="7"/>
  <c r="QI176" i="7" s="1"/>
  <c r="NM177" i="7"/>
  <c r="QI177" i="7" s="1"/>
  <c r="NM169" i="7"/>
  <c r="QI169" i="7" s="1"/>
  <c r="NM174" i="7"/>
  <c r="QI174" i="7" s="1"/>
  <c r="NM178" i="7"/>
  <c r="QI178" i="7" s="1"/>
  <c r="NM51" i="7"/>
  <c r="NM179" i="7"/>
  <c r="QI179" i="7" s="1"/>
  <c r="NM40" i="7"/>
  <c r="NM49" i="7"/>
  <c r="NM50" i="7"/>
  <c r="NM171" i="7"/>
  <c r="QI171" i="7" s="1"/>
  <c r="NM45" i="7"/>
  <c r="NM46" i="7"/>
  <c r="NM173" i="7"/>
  <c r="QI173" i="7" s="1"/>
  <c r="NM129" i="7"/>
  <c r="QI129" i="7" s="1"/>
  <c r="RG129" i="7" s="1"/>
  <c r="NM39" i="7"/>
  <c r="NM41" i="7"/>
  <c r="NM48" i="7"/>
  <c r="NL203" i="7"/>
  <c r="QH98" i="7" s="1"/>
  <c r="GU18" i="7"/>
  <c r="GU19" i="7"/>
  <c r="DU75" i="7"/>
  <c r="QA5" i="7" s="1"/>
  <c r="RF129" i="7" l="1"/>
  <c r="GU65" i="7"/>
  <c r="QA65" i="7" s="1"/>
  <c r="GU66" i="7"/>
  <c r="QA66" i="7" s="1"/>
  <c r="GU67" i="7"/>
  <c r="QA67" i="7" s="1"/>
  <c r="GU68" i="7"/>
  <c r="QA68" i="7" s="1"/>
  <c r="GU69" i="7"/>
  <c r="QA69" i="7" s="1"/>
  <c r="GU70" i="7"/>
  <c r="QA70" i="7" s="1"/>
  <c r="GU71" i="7"/>
  <c r="QA71" i="7" s="1"/>
  <c r="GU72" i="7"/>
  <c r="QA72" i="7" s="1"/>
  <c r="GU73" i="7"/>
  <c r="QA73" i="7" s="1"/>
  <c r="GU64" i="7"/>
  <c r="QA64" i="7" s="1"/>
  <c r="NM203" i="7"/>
  <c r="QI98" i="7" s="1"/>
  <c r="NM75" i="7"/>
  <c r="QI7" i="7" s="1"/>
  <c r="NN167" i="7"/>
  <c r="QJ167" i="7" s="1"/>
  <c r="NN175" i="7"/>
  <c r="QJ175" i="7" s="1"/>
  <c r="RF175" i="7" s="1"/>
  <c r="NN172" i="7"/>
  <c r="QJ172" i="7" s="1"/>
  <c r="RF172" i="7" s="1"/>
  <c r="NN39" i="7"/>
  <c r="NN43" i="7"/>
  <c r="NN49" i="7"/>
  <c r="NN42" i="7"/>
  <c r="NN179" i="7"/>
  <c r="QJ179" i="7" s="1"/>
  <c r="RF179" i="7" s="1"/>
  <c r="NN46" i="7"/>
  <c r="NN50" i="7"/>
  <c r="NN41" i="7"/>
  <c r="NN171" i="7"/>
  <c r="QJ171" i="7" s="1"/>
  <c r="RF171" i="7" s="1"/>
  <c r="NN169" i="7"/>
  <c r="QJ169" i="7" s="1"/>
  <c r="RF169" i="7" s="1"/>
  <c r="NN48" i="7"/>
  <c r="NN51" i="7"/>
  <c r="NN174" i="7"/>
  <c r="QJ174" i="7" s="1"/>
  <c r="RF174" i="7" s="1"/>
  <c r="NN180" i="7"/>
  <c r="QJ180" i="7" s="1"/>
  <c r="NN168" i="7"/>
  <c r="QJ168" i="7" s="1"/>
  <c r="RF168" i="7" s="1"/>
  <c r="NN176" i="7"/>
  <c r="QJ176" i="7" s="1"/>
  <c r="NN47" i="7"/>
  <c r="NN40" i="7"/>
  <c r="NN177" i="7"/>
  <c r="QJ177" i="7" s="1"/>
  <c r="RF177" i="7" s="1"/>
  <c r="NN170" i="7"/>
  <c r="QJ170" i="7" s="1"/>
  <c r="NN173" i="7"/>
  <c r="QJ173" i="7" s="1"/>
  <c r="RF173" i="7" s="1"/>
  <c r="NN52" i="7"/>
  <c r="NN44" i="7"/>
  <c r="NN178" i="7"/>
  <c r="QJ178" i="7" s="1"/>
  <c r="RG178" i="7" s="1"/>
  <c r="NN45" i="7"/>
  <c r="GU43" i="7"/>
  <c r="QA43" i="7" s="1"/>
  <c r="QA14" i="7"/>
  <c r="GU26" i="7"/>
  <c r="QA26" i="7" s="1"/>
  <c r="GU33" i="7"/>
  <c r="QA33" i="7" s="1"/>
  <c r="GU46" i="7"/>
  <c r="QA46" i="7" s="1"/>
  <c r="GU30" i="7"/>
  <c r="QA30" i="7" s="1"/>
  <c r="GU63" i="7"/>
  <c r="QA63" i="7" s="1"/>
  <c r="GU44" i="7"/>
  <c r="QA44" i="7" s="1"/>
  <c r="GU55" i="7"/>
  <c r="QA55" i="7" s="1"/>
  <c r="GU39" i="7"/>
  <c r="QA39" i="7" s="1"/>
  <c r="GU54" i="7"/>
  <c r="QA54" i="7" s="1"/>
  <c r="GU31" i="7"/>
  <c r="QA31" i="7" s="1"/>
  <c r="GU51" i="7"/>
  <c r="QA51" i="7" s="1"/>
  <c r="GU36" i="7"/>
  <c r="QA36" i="7" s="1"/>
  <c r="GU29" i="7"/>
  <c r="QA29" i="7" s="1"/>
  <c r="GU59" i="7"/>
  <c r="QA59" i="7" s="1"/>
  <c r="GU49" i="7"/>
  <c r="QA49" i="7" s="1"/>
  <c r="GU41" i="7"/>
  <c r="QA41" i="7" s="1"/>
  <c r="GU35" i="7"/>
  <c r="QA35" i="7" s="1"/>
  <c r="GU28" i="7"/>
  <c r="QA28" i="7" s="1"/>
  <c r="GU61" i="7"/>
  <c r="QA61" i="7" s="1"/>
  <c r="GU57" i="7"/>
  <c r="QA57" i="7" s="1"/>
  <c r="GU52" i="7"/>
  <c r="QA52" i="7" s="1"/>
  <c r="GU47" i="7"/>
  <c r="QA47" i="7" s="1"/>
  <c r="GU38" i="7"/>
  <c r="QA38" i="7" s="1"/>
  <c r="GU34" i="7"/>
  <c r="QA34" i="7" s="1"/>
  <c r="GU27" i="7"/>
  <c r="QA27" i="7" s="1"/>
  <c r="GU62" i="7"/>
  <c r="QA62" i="7" s="1"/>
  <c r="GU60" i="7"/>
  <c r="QA60" i="7" s="1"/>
  <c r="GU58" i="7"/>
  <c r="QA58" i="7" s="1"/>
  <c r="GU56" i="7"/>
  <c r="QA56" i="7" s="1"/>
  <c r="GU53" i="7"/>
  <c r="QA53" i="7" s="1"/>
  <c r="GU50" i="7"/>
  <c r="QA50" i="7" s="1"/>
  <c r="GU48" i="7"/>
  <c r="QA48" i="7" s="1"/>
  <c r="GU45" i="7"/>
  <c r="QA45" i="7" s="1"/>
  <c r="GU42" i="7"/>
  <c r="QA42" i="7" s="1"/>
  <c r="GU40" i="7"/>
  <c r="QA40" i="7" s="1"/>
  <c r="GU37" i="7"/>
  <c r="QA37" i="7" s="1"/>
  <c r="GU32" i="7"/>
  <c r="QA32" i="7" s="1"/>
  <c r="GU23" i="7"/>
  <c r="QA23" i="7" s="1"/>
  <c r="GU24" i="7"/>
  <c r="QA24" i="7" s="1"/>
  <c r="GU25" i="7"/>
  <c r="QA25" i="7" s="1"/>
  <c r="RF178" i="7" l="1"/>
  <c r="RG172" i="7"/>
  <c r="RF176" i="7"/>
  <c r="RG176" i="7"/>
  <c r="RG175" i="7"/>
  <c r="RG168" i="7"/>
  <c r="RF180" i="7"/>
  <c r="RG180" i="7"/>
  <c r="RF167" i="7"/>
  <c r="RG167" i="7"/>
  <c r="RG179" i="7"/>
  <c r="RG177" i="7"/>
  <c r="RG169" i="7"/>
  <c r="RF170" i="7"/>
  <c r="RG170" i="7"/>
  <c r="RG174" i="7"/>
  <c r="RG171" i="7"/>
  <c r="RG173" i="7"/>
  <c r="NN75" i="7"/>
  <c r="QJ7" i="7" s="1"/>
  <c r="RF7" i="7" s="1"/>
  <c r="NN203" i="7"/>
  <c r="QJ98" i="7" s="1"/>
  <c r="RG98" i="7" s="1"/>
  <c r="GU203" i="7"/>
  <c r="QA99" i="7" s="1"/>
  <c r="QA86" i="7"/>
  <c r="GU75" i="7"/>
  <c r="QA8" i="7" s="1"/>
  <c r="RF98" i="7" l="1"/>
  <c r="RG7" i="7"/>
  <c r="QA75" i="7"/>
  <c r="GV18" i="7"/>
  <c r="GW18" i="7"/>
  <c r="GX18" i="7"/>
  <c r="GY18" i="7"/>
  <c r="GZ18" i="7"/>
  <c r="HA18" i="7"/>
  <c r="HB18" i="7"/>
  <c r="HC18" i="7"/>
  <c r="HD18" i="7"/>
  <c r="HE18" i="7"/>
  <c r="HF18" i="7"/>
  <c r="HG18" i="7"/>
  <c r="HH18" i="7"/>
  <c r="HI18" i="7"/>
  <c r="HJ18" i="7"/>
  <c r="HK18" i="7"/>
  <c r="HL18" i="7"/>
  <c r="HM18" i="7"/>
  <c r="HN18" i="7"/>
  <c r="HO18" i="7"/>
  <c r="HP18" i="7"/>
  <c r="HQ18" i="7"/>
  <c r="HR18" i="7"/>
  <c r="HS18" i="7"/>
  <c r="HT18" i="7"/>
  <c r="HU18" i="7"/>
  <c r="HV18" i="7"/>
  <c r="HW18" i="7"/>
  <c r="HX18" i="7"/>
  <c r="HY18" i="7"/>
  <c r="GV19" i="7"/>
  <c r="GW19" i="7"/>
  <c r="GX19" i="7"/>
  <c r="GY19" i="7"/>
  <c r="GZ19" i="7"/>
  <c r="HA19" i="7"/>
  <c r="HB19" i="7"/>
  <c r="HC19" i="7"/>
  <c r="HD19" i="7"/>
  <c r="HE19" i="7"/>
  <c r="HF19" i="7"/>
  <c r="HG19" i="7"/>
  <c r="HH19" i="7"/>
  <c r="HI19" i="7"/>
  <c r="HJ19" i="7"/>
  <c r="HK19" i="7"/>
  <c r="HL19" i="7"/>
  <c r="HM19" i="7"/>
  <c r="HN19" i="7"/>
  <c r="HO19" i="7"/>
  <c r="HP19" i="7"/>
  <c r="HQ19" i="7"/>
  <c r="HR19" i="7"/>
  <c r="HS19" i="7"/>
  <c r="HT19" i="7"/>
  <c r="HU19" i="7"/>
  <c r="HV19" i="7"/>
  <c r="HW19" i="7"/>
  <c r="HX19" i="7"/>
  <c r="HY19" i="7"/>
  <c r="DV75" i="7"/>
  <c r="QB5" i="7" s="1"/>
  <c r="DW75" i="7"/>
  <c r="QC5" i="7" s="1"/>
  <c r="DX75" i="7"/>
  <c r="QD5" i="7" s="1"/>
  <c r="DY75" i="7"/>
  <c r="QE5" i="7" s="1"/>
  <c r="DZ75" i="7"/>
  <c r="QF5" i="7" s="1"/>
  <c r="EA75" i="7"/>
  <c r="QG5" i="7" s="1"/>
  <c r="EB75" i="7"/>
  <c r="QH5" i="7" s="1"/>
  <c r="EC75" i="7"/>
  <c r="QI5" i="7" s="1"/>
  <c r="ED75" i="7"/>
  <c r="QJ5" i="7" s="1"/>
  <c r="EE75" i="7"/>
  <c r="QK5" i="7" s="1"/>
  <c r="EF75" i="7"/>
  <c r="QL5" i="7" s="1"/>
  <c r="EG75" i="7"/>
  <c r="QM5" i="7" s="1"/>
  <c r="EH75" i="7"/>
  <c r="QN5" i="7" s="1"/>
  <c r="EI75" i="7"/>
  <c r="QO5" i="7" s="1"/>
  <c r="EJ75" i="7"/>
  <c r="QP5" i="7" s="1"/>
  <c r="EK75" i="7"/>
  <c r="QQ5" i="7" s="1"/>
  <c r="EL75" i="7"/>
  <c r="QR5" i="7" s="1"/>
  <c r="EM75" i="7"/>
  <c r="QS5" i="7" s="1"/>
  <c r="EN75" i="7"/>
  <c r="QT5" i="7" s="1"/>
  <c r="EO75" i="7"/>
  <c r="QU5" i="7" s="1"/>
  <c r="EP75" i="7"/>
  <c r="QV5" i="7" s="1"/>
  <c r="EQ75" i="7"/>
  <c r="QW5" i="7" s="1"/>
  <c r="ER75" i="7"/>
  <c r="QX5" i="7" s="1"/>
  <c r="ES75" i="7"/>
  <c r="QY5" i="7" s="1"/>
  <c r="ET75" i="7"/>
  <c r="QZ5" i="7" s="1"/>
  <c r="EU75" i="7"/>
  <c r="RA5" i="7" s="1"/>
  <c r="EV75" i="7"/>
  <c r="RB5" i="7" s="1"/>
  <c r="EW75" i="7"/>
  <c r="RC5" i="7" s="1"/>
  <c r="EX75" i="7"/>
  <c r="RD5" i="7" s="1"/>
  <c r="EY75" i="7"/>
  <c r="RE5" i="7" s="1"/>
  <c r="RF5" i="7" l="1"/>
  <c r="RG5" i="7"/>
  <c r="HR65" i="7"/>
  <c r="QX65" i="7" s="1"/>
  <c r="HR66" i="7"/>
  <c r="QX66" i="7" s="1"/>
  <c r="HR67" i="7"/>
  <c r="QX67" i="7" s="1"/>
  <c r="HR68" i="7"/>
  <c r="QX68" i="7" s="1"/>
  <c r="HR69" i="7"/>
  <c r="QX69" i="7" s="1"/>
  <c r="HR70" i="7"/>
  <c r="QX70" i="7" s="1"/>
  <c r="HR71" i="7"/>
  <c r="QX71" i="7" s="1"/>
  <c r="HR72" i="7"/>
  <c r="QX72" i="7" s="1"/>
  <c r="HR73" i="7"/>
  <c r="QX73" i="7" s="1"/>
  <c r="HX65" i="7"/>
  <c r="RD65" i="7" s="1"/>
  <c r="HX66" i="7"/>
  <c r="RD66" i="7" s="1"/>
  <c r="HX67" i="7"/>
  <c r="RD67" i="7" s="1"/>
  <c r="HX68" i="7"/>
  <c r="RD68" i="7" s="1"/>
  <c r="HX69" i="7"/>
  <c r="RD69" i="7" s="1"/>
  <c r="HX70" i="7"/>
  <c r="RD70" i="7" s="1"/>
  <c r="HX71" i="7"/>
  <c r="RD71" i="7" s="1"/>
  <c r="HX72" i="7"/>
  <c r="RD72" i="7" s="1"/>
  <c r="HX73" i="7"/>
  <c r="RD73" i="7" s="1"/>
  <c r="HP65" i="7"/>
  <c r="QV65" i="7" s="1"/>
  <c r="HP66" i="7"/>
  <c r="QV66" i="7" s="1"/>
  <c r="HP67" i="7"/>
  <c r="QV67" i="7" s="1"/>
  <c r="HP68" i="7"/>
  <c r="QV68" i="7" s="1"/>
  <c r="HP69" i="7"/>
  <c r="QV69" i="7" s="1"/>
  <c r="HP70" i="7"/>
  <c r="QV70" i="7" s="1"/>
  <c r="HP71" i="7"/>
  <c r="QV71" i="7" s="1"/>
  <c r="HP72" i="7"/>
  <c r="QV72" i="7" s="1"/>
  <c r="HP73" i="7"/>
  <c r="QV73" i="7" s="1"/>
  <c r="HH65" i="7"/>
  <c r="QN65" i="7" s="1"/>
  <c r="HH66" i="7"/>
  <c r="QN66" i="7" s="1"/>
  <c r="HH67" i="7"/>
  <c r="QN67" i="7" s="1"/>
  <c r="HH68" i="7"/>
  <c r="QN68" i="7" s="1"/>
  <c r="HH69" i="7"/>
  <c r="QN69" i="7" s="1"/>
  <c r="HH70" i="7"/>
  <c r="QN70" i="7" s="1"/>
  <c r="HH71" i="7"/>
  <c r="QN71" i="7" s="1"/>
  <c r="HH72" i="7"/>
  <c r="QN72" i="7" s="1"/>
  <c r="HH73" i="7"/>
  <c r="QN73" i="7" s="1"/>
  <c r="GZ65" i="7"/>
  <c r="QF65" i="7" s="1"/>
  <c r="GZ66" i="7"/>
  <c r="QF66" i="7" s="1"/>
  <c r="GZ67" i="7"/>
  <c r="QF67" i="7" s="1"/>
  <c r="GZ68" i="7"/>
  <c r="QF68" i="7" s="1"/>
  <c r="GZ69" i="7"/>
  <c r="QF69" i="7" s="1"/>
  <c r="GZ70" i="7"/>
  <c r="QF70" i="7" s="1"/>
  <c r="GZ71" i="7"/>
  <c r="QF71" i="7" s="1"/>
  <c r="GZ72" i="7"/>
  <c r="QF72" i="7" s="1"/>
  <c r="GZ73" i="7"/>
  <c r="QF73" i="7" s="1"/>
  <c r="HW64" i="7"/>
  <c r="RC64" i="7" s="1"/>
  <c r="HW65" i="7"/>
  <c r="RC65" i="7" s="1"/>
  <c r="HW66" i="7"/>
  <c r="RC66" i="7" s="1"/>
  <c r="HW67" i="7"/>
  <c r="RC67" i="7" s="1"/>
  <c r="HW68" i="7"/>
  <c r="RC68" i="7" s="1"/>
  <c r="HW69" i="7"/>
  <c r="RC69" i="7" s="1"/>
  <c r="HW70" i="7"/>
  <c r="RC70" i="7" s="1"/>
  <c r="HW71" i="7"/>
  <c r="RC71" i="7" s="1"/>
  <c r="HW72" i="7"/>
  <c r="RC72" i="7" s="1"/>
  <c r="HW73" i="7"/>
  <c r="RC73" i="7" s="1"/>
  <c r="HO64" i="7"/>
  <c r="QU64" i="7" s="1"/>
  <c r="HO65" i="7"/>
  <c r="QU65" i="7" s="1"/>
  <c r="HO66" i="7"/>
  <c r="QU66" i="7" s="1"/>
  <c r="HO67" i="7"/>
  <c r="QU67" i="7" s="1"/>
  <c r="HO68" i="7"/>
  <c r="QU68" i="7" s="1"/>
  <c r="HO69" i="7"/>
  <c r="QU69" i="7" s="1"/>
  <c r="HO70" i="7"/>
  <c r="QU70" i="7" s="1"/>
  <c r="HO71" i="7"/>
  <c r="QU71" i="7" s="1"/>
  <c r="HO72" i="7"/>
  <c r="QU72" i="7" s="1"/>
  <c r="HO73" i="7"/>
  <c r="QU73" i="7" s="1"/>
  <c r="HG64" i="7"/>
  <c r="QM64" i="7" s="1"/>
  <c r="HG65" i="7"/>
  <c r="QM65" i="7" s="1"/>
  <c r="HG66" i="7"/>
  <c r="QM66" i="7" s="1"/>
  <c r="HG67" i="7"/>
  <c r="QM67" i="7" s="1"/>
  <c r="HG68" i="7"/>
  <c r="QM68" i="7" s="1"/>
  <c r="HG69" i="7"/>
  <c r="QM69" i="7" s="1"/>
  <c r="HG70" i="7"/>
  <c r="QM70" i="7" s="1"/>
  <c r="HG71" i="7"/>
  <c r="QM71" i="7" s="1"/>
  <c r="HG72" i="7"/>
  <c r="QM72" i="7" s="1"/>
  <c r="HG73" i="7"/>
  <c r="QM73" i="7" s="1"/>
  <c r="GY64" i="7"/>
  <c r="QE64" i="7" s="1"/>
  <c r="GY65" i="7"/>
  <c r="QE65" i="7" s="1"/>
  <c r="GY66" i="7"/>
  <c r="QE66" i="7" s="1"/>
  <c r="GY67" i="7"/>
  <c r="QE67" i="7" s="1"/>
  <c r="GY68" i="7"/>
  <c r="QE68" i="7" s="1"/>
  <c r="GY69" i="7"/>
  <c r="QE69" i="7" s="1"/>
  <c r="GY70" i="7"/>
  <c r="QE70" i="7" s="1"/>
  <c r="GY71" i="7"/>
  <c r="QE71" i="7" s="1"/>
  <c r="GY72" i="7"/>
  <c r="QE72" i="7" s="1"/>
  <c r="GY73" i="7"/>
  <c r="QE73" i="7" s="1"/>
  <c r="HF65" i="7"/>
  <c r="QL65" i="7" s="1"/>
  <c r="HF66" i="7"/>
  <c r="QL66" i="7" s="1"/>
  <c r="HF67" i="7"/>
  <c r="QL67" i="7" s="1"/>
  <c r="HF68" i="7"/>
  <c r="QL68" i="7" s="1"/>
  <c r="HF69" i="7"/>
  <c r="QL69" i="7" s="1"/>
  <c r="HF70" i="7"/>
  <c r="QL70" i="7" s="1"/>
  <c r="HF71" i="7"/>
  <c r="QL71" i="7" s="1"/>
  <c r="HF72" i="7"/>
  <c r="QL72" i="7" s="1"/>
  <c r="HF73" i="7"/>
  <c r="QL73" i="7" s="1"/>
  <c r="GX65" i="7"/>
  <c r="QD65" i="7" s="1"/>
  <c r="GX66" i="7"/>
  <c r="QD66" i="7" s="1"/>
  <c r="GX67" i="7"/>
  <c r="QD67" i="7" s="1"/>
  <c r="GX68" i="7"/>
  <c r="QD68" i="7" s="1"/>
  <c r="GX69" i="7"/>
  <c r="QD69" i="7" s="1"/>
  <c r="GX70" i="7"/>
  <c r="QD70" i="7" s="1"/>
  <c r="GX71" i="7"/>
  <c r="QD71" i="7" s="1"/>
  <c r="GX72" i="7"/>
  <c r="QD72" i="7" s="1"/>
  <c r="GX73" i="7"/>
  <c r="QD73" i="7" s="1"/>
  <c r="HV65" i="7"/>
  <c r="RB65" i="7" s="1"/>
  <c r="HV66" i="7"/>
  <c r="RB66" i="7" s="1"/>
  <c r="HV67" i="7"/>
  <c r="RB67" i="7" s="1"/>
  <c r="HV68" i="7"/>
  <c r="RB68" i="7" s="1"/>
  <c r="HV69" i="7"/>
  <c r="RB69" i="7" s="1"/>
  <c r="HV70" i="7"/>
  <c r="RB70" i="7" s="1"/>
  <c r="HV71" i="7"/>
  <c r="RB71" i="7" s="1"/>
  <c r="HV72" i="7"/>
  <c r="RB72" i="7" s="1"/>
  <c r="HV73" i="7"/>
  <c r="RB73" i="7" s="1"/>
  <c r="HU64" i="7"/>
  <c r="RA64" i="7" s="1"/>
  <c r="HU65" i="7"/>
  <c r="RA65" i="7" s="1"/>
  <c r="HU66" i="7"/>
  <c r="RA66" i="7" s="1"/>
  <c r="HU67" i="7"/>
  <c r="RA67" i="7" s="1"/>
  <c r="HU68" i="7"/>
  <c r="RA68" i="7" s="1"/>
  <c r="HU69" i="7"/>
  <c r="RA69" i="7" s="1"/>
  <c r="HU70" i="7"/>
  <c r="RA70" i="7" s="1"/>
  <c r="HU71" i="7"/>
  <c r="RA71" i="7" s="1"/>
  <c r="HU72" i="7"/>
  <c r="RA72" i="7" s="1"/>
  <c r="HU73" i="7"/>
  <c r="RA73" i="7" s="1"/>
  <c r="HM64" i="7"/>
  <c r="QS64" i="7" s="1"/>
  <c r="HM65" i="7"/>
  <c r="QS65" i="7" s="1"/>
  <c r="HM66" i="7"/>
  <c r="QS66" i="7" s="1"/>
  <c r="HM67" i="7"/>
  <c r="QS67" i="7" s="1"/>
  <c r="HM68" i="7"/>
  <c r="QS68" i="7" s="1"/>
  <c r="HM69" i="7"/>
  <c r="QS69" i="7" s="1"/>
  <c r="HM70" i="7"/>
  <c r="QS70" i="7" s="1"/>
  <c r="HM71" i="7"/>
  <c r="QS71" i="7" s="1"/>
  <c r="HM72" i="7"/>
  <c r="QS72" i="7" s="1"/>
  <c r="HM73" i="7"/>
  <c r="QS73" i="7" s="1"/>
  <c r="HE64" i="7"/>
  <c r="QK64" i="7" s="1"/>
  <c r="HE65" i="7"/>
  <c r="QK65" i="7" s="1"/>
  <c r="HE66" i="7"/>
  <c r="QK66" i="7" s="1"/>
  <c r="HE67" i="7"/>
  <c r="QK67" i="7" s="1"/>
  <c r="HE68" i="7"/>
  <c r="QK68" i="7" s="1"/>
  <c r="HE69" i="7"/>
  <c r="QK69" i="7" s="1"/>
  <c r="HE70" i="7"/>
  <c r="QK70" i="7" s="1"/>
  <c r="HE71" i="7"/>
  <c r="QK71" i="7" s="1"/>
  <c r="HE72" i="7"/>
  <c r="QK72" i="7" s="1"/>
  <c r="HE73" i="7"/>
  <c r="QK73" i="7" s="1"/>
  <c r="GW64" i="7"/>
  <c r="QC64" i="7" s="1"/>
  <c r="GW65" i="7"/>
  <c r="QC65" i="7" s="1"/>
  <c r="GW66" i="7"/>
  <c r="QC66" i="7" s="1"/>
  <c r="GW67" i="7"/>
  <c r="QC67" i="7" s="1"/>
  <c r="GW68" i="7"/>
  <c r="QC68" i="7" s="1"/>
  <c r="GW69" i="7"/>
  <c r="QC69" i="7" s="1"/>
  <c r="GW70" i="7"/>
  <c r="QC70" i="7" s="1"/>
  <c r="GW71" i="7"/>
  <c r="QC71" i="7" s="1"/>
  <c r="GW72" i="7"/>
  <c r="QC72" i="7" s="1"/>
  <c r="GW73" i="7"/>
  <c r="QC73" i="7" s="1"/>
  <c r="HT64" i="7"/>
  <c r="QZ64" i="7" s="1"/>
  <c r="HT65" i="7"/>
  <c r="QZ65" i="7" s="1"/>
  <c r="HT66" i="7"/>
  <c r="QZ66" i="7" s="1"/>
  <c r="HT67" i="7"/>
  <c r="QZ67" i="7" s="1"/>
  <c r="HT68" i="7"/>
  <c r="QZ68" i="7" s="1"/>
  <c r="HT69" i="7"/>
  <c r="QZ69" i="7" s="1"/>
  <c r="HT70" i="7"/>
  <c r="QZ70" i="7" s="1"/>
  <c r="HT71" i="7"/>
  <c r="QZ71" i="7" s="1"/>
  <c r="HT72" i="7"/>
  <c r="QZ72" i="7" s="1"/>
  <c r="HT73" i="7"/>
  <c r="QZ73" i="7" s="1"/>
  <c r="HL64" i="7"/>
  <c r="QR64" i="7" s="1"/>
  <c r="HL65" i="7"/>
  <c r="QR65" i="7" s="1"/>
  <c r="HL66" i="7"/>
  <c r="QR66" i="7" s="1"/>
  <c r="HL67" i="7"/>
  <c r="QR67" i="7" s="1"/>
  <c r="HL68" i="7"/>
  <c r="QR68" i="7" s="1"/>
  <c r="HL69" i="7"/>
  <c r="QR69" i="7" s="1"/>
  <c r="HL70" i="7"/>
  <c r="QR70" i="7" s="1"/>
  <c r="HL71" i="7"/>
  <c r="QR71" i="7" s="1"/>
  <c r="HL72" i="7"/>
  <c r="QR72" i="7" s="1"/>
  <c r="HL73" i="7"/>
  <c r="QR73" i="7" s="1"/>
  <c r="HD64" i="7"/>
  <c r="QJ64" i="7" s="1"/>
  <c r="HD65" i="7"/>
  <c r="QJ65" i="7" s="1"/>
  <c r="HD66" i="7"/>
  <c r="QJ66" i="7" s="1"/>
  <c r="HD67" i="7"/>
  <c r="QJ67" i="7" s="1"/>
  <c r="HD68" i="7"/>
  <c r="QJ68" i="7" s="1"/>
  <c r="HD69" i="7"/>
  <c r="QJ69" i="7" s="1"/>
  <c r="HD70" i="7"/>
  <c r="QJ70" i="7" s="1"/>
  <c r="HD71" i="7"/>
  <c r="QJ71" i="7" s="1"/>
  <c r="HD72" i="7"/>
  <c r="QJ72" i="7" s="1"/>
  <c r="HD73" i="7"/>
  <c r="QJ73" i="7" s="1"/>
  <c r="GV64" i="7"/>
  <c r="QB64" i="7" s="1"/>
  <c r="GV65" i="7"/>
  <c r="QB65" i="7" s="1"/>
  <c r="GV66" i="7"/>
  <c r="QB66" i="7" s="1"/>
  <c r="GV67" i="7"/>
  <c r="QB67" i="7" s="1"/>
  <c r="GV68" i="7"/>
  <c r="QB68" i="7" s="1"/>
  <c r="GV69" i="7"/>
  <c r="QB69" i="7" s="1"/>
  <c r="GV70" i="7"/>
  <c r="QB70" i="7" s="1"/>
  <c r="GV71" i="7"/>
  <c r="QB71" i="7" s="1"/>
  <c r="GV72" i="7"/>
  <c r="QB72" i="7" s="1"/>
  <c r="GV73" i="7"/>
  <c r="QB73" i="7" s="1"/>
  <c r="HN65" i="7"/>
  <c r="QT65" i="7" s="1"/>
  <c r="HN66" i="7"/>
  <c r="QT66" i="7" s="1"/>
  <c r="HN67" i="7"/>
  <c r="QT67" i="7" s="1"/>
  <c r="HN68" i="7"/>
  <c r="QT68" i="7" s="1"/>
  <c r="HN69" i="7"/>
  <c r="QT69" i="7" s="1"/>
  <c r="HN70" i="7"/>
  <c r="QT70" i="7" s="1"/>
  <c r="HN71" i="7"/>
  <c r="QT71" i="7" s="1"/>
  <c r="HN72" i="7"/>
  <c r="QT72" i="7" s="1"/>
  <c r="HN73" i="7"/>
  <c r="QT73" i="7" s="1"/>
  <c r="HS65" i="7"/>
  <c r="QY65" i="7" s="1"/>
  <c r="HS66" i="7"/>
  <c r="QY66" i="7" s="1"/>
  <c r="HS67" i="7"/>
  <c r="QY67" i="7" s="1"/>
  <c r="HS68" i="7"/>
  <c r="QY68" i="7" s="1"/>
  <c r="HS69" i="7"/>
  <c r="QY69" i="7" s="1"/>
  <c r="HS70" i="7"/>
  <c r="QY70" i="7" s="1"/>
  <c r="HS71" i="7"/>
  <c r="QY71" i="7" s="1"/>
  <c r="HS72" i="7"/>
  <c r="QY72" i="7" s="1"/>
  <c r="HS73" i="7"/>
  <c r="QY73" i="7" s="1"/>
  <c r="HK64" i="7"/>
  <c r="QQ64" i="7" s="1"/>
  <c r="HK65" i="7"/>
  <c r="QQ65" i="7" s="1"/>
  <c r="HK66" i="7"/>
  <c r="QQ66" i="7" s="1"/>
  <c r="HK67" i="7"/>
  <c r="QQ67" i="7" s="1"/>
  <c r="HK68" i="7"/>
  <c r="QQ68" i="7" s="1"/>
  <c r="HK69" i="7"/>
  <c r="QQ69" i="7" s="1"/>
  <c r="HK70" i="7"/>
  <c r="QQ70" i="7" s="1"/>
  <c r="HK71" i="7"/>
  <c r="QQ71" i="7" s="1"/>
  <c r="HK72" i="7"/>
  <c r="QQ72" i="7" s="1"/>
  <c r="HK73" i="7"/>
  <c r="QQ73" i="7" s="1"/>
  <c r="HC64" i="7"/>
  <c r="QI64" i="7" s="1"/>
  <c r="HC65" i="7"/>
  <c r="QI65" i="7" s="1"/>
  <c r="HC66" i="7"/>
  <c r="QI66" i="7" s="1"/>
  <c r="HC67" i="7"/>
  <c r="QI67" i="7" s="1"/>
  <c r="HC68" i="7"/>
  <c r="QI68" i="7" s="1"/>
  <c r="HC69" i="7"/>
  <c r="QI69" i="7" s="1"/>
  <c r="HC70" i="7"/>
  <c r="QI70" i="7" s="1"/>
  <c r="HC71" i="7"/>
  <c r="QI71" i="7" s="1"/>
  <c r="HC72" i="7"/>
  <c r="QI72" i="7" s="1"/>
  <c r="HC73" i="7"/>
  <c r="QI73" i="7" s="1"/>
  <c r="HJ65" i="7"/>
  <c r="QP65" i="7" s="1"/>
  <c r="HJ66" i="7"/>
  <c r="QP66" i="7" s="1"/>
  <c r="HJ67" i="7"/>
  <c r="QP67" i="7" s="1"/>
  <c r="HJ68" i="7"/>
  <c r="QP68" i="7" s="1"/>
  <c r="HJ69" i="7"/>
  <c r="QP69" i="7" s="1"/>
  <c r="HJ70" i="7"/>
  <c r="QP70" i="7" s="1"/>
  <c r="HJ71" i="7"/>
  <c r="QP71" i="7" s="1"/>
  <c r="HJ72" i="7"/>
  <c r="QP72" i="7" s="1"/>
  <c r="HJ73" i="7"/>
  <c r="QP73" i="7" s="1"/>
  <c r="HB65" i="7"/>
  <c r="QH65" i="7" s="1"/>
  <c r="HB66" i="7"/>
  <c r="QH66" i="7" s="1"/>
  <c r="HB67" i="7"/>
  <c r="QH67" i="7" s="1"/>
  <c r="HB68" i="7"/>
  <c r="QH68" i="7" s="1"/>
  <c r="HB69" i="7"/>
  <c r="QH69" i="7" s="1"/>
  <c r="HB70" i="7"/>
  <c r="QH70" i="7" s="1"/>
  <c r="HB71" i="7"/>
  <c r="QH71" i="7" s="1"/>
  <c r="HB72" i="7"/>
  <c r="QH72" i="7" s="1"/>
  <c r="HB73" i="7"/>
  <c r="QH73" i="7" s="1"/>
  <c r="HY65" i="7"/>
  <c r="RE65" i="7" s="1"/>
  <c r="HY66" i="7"/>
  <c r="RE66" i="7" s="1"/>
  <c r="HY67" i="7"/>
  <c r="RE67" i="7" s="1"/>
  <c r="HY68" i="7"/>
  <c r="RE68" i="7" s="1"/>
  <c r="HY69" i="7"/>
  <c r="RE69" i="7" s="1"/>
  <c r="HY70" i="7"/>
  <c r="RE70" i="7" s="1"/>
  <c r="HY71" i="7"/>
  <c r="RE71" i="7" s="1"/>
  <c r="HY72" i="7"/>
  <c r="RE72" i="7" s="1"/>
  <c r="HY73" i="7"/>
  <c r="RE73" i="7" s="1"/>
  <c r="HQ65" i="7"/>
  <c r="QW65" i="7" s="1"/>
  <c r="HQ66" i="7"/>
  <c r="QW66" i="7" s="1"/>
  <c r="HQ67" i="7"/>
  <c r="QW67" i="7" s="1"/>
  <c r="HQ68" i="7"/>
  <c r="QW68" i="7" s="1"/>
  <c r="HQ69" i="7"/>
  <c r="QW69" i="7" s="1"/>
  <c r="HQ70" i="7"/>
  <c r="QW70" i="7" s="1"/>
  <c r="HQ71" i="7"/>
  <c r="QW71" i="7" s="1"/>
  <c r="HQ72" i="7"/>
  <c r="QW72" i="7" s="1"/>
  <c r="HQ73" i="7"/>
  <c r="QW73" i="7" s="1"/>
  <c r="HI65" i="7"/>
  <c r="QO65" i="7" s="1"/>
  <c r="HI66" i="7"/>
  <c r="QO66" i="7" s="1"/>
  <c r="HI67" i="7"/>
  <c r="QO67" i="7" s="1"/>
  <c r="HI68" i="7"/>
  <c r="QO68" i="7" s="1"/>
  <c r="HI69" i="7"/>
  <c r="QO69" i="7" s="1"/>
  <c r="HI70" i="7"/>
  <c r="QO70" i="7" s="1"/>
  <c r="HI71" i="7"/>
  <c r="QO71" i="7" s="1"/>
  <c r="HI72" i="7"/>
  <c r="QO72" i="7" s="1"/>
  <c r="HI73" i="7"/>
  <c r="QO73" i="7" s="1"/>
  <c r="HA65" i="7"/>
  <c r="QG65" i="7" s="1"/>
  <c r="HA66" i="7"/>
  <c r="QG66" i="7" s="1"/>
  <c r="HA67" i="7"/>
  <c r="QG67" i="7" s="1"/>
  <c r="HA68" i="7"/>
  <c r="QG68" i="7" s="1"/>
  <c r="HA69" i="7"/>
  <c r="QG69" i="7" s="1"/>
  <c r="HA70" i="7"/>
  <c r="QG70" i="7" s="1"/>
  <c r="HA71" i="7"/>
  <c r="QG71" i="7" s="1"/>
  <c r="HA72" i="7"/>
  <c r="QG72" i="7" s="1"/>
  <c r="HA73" i="7"/>
  <c r="QG73" i="7" s="1"/>
  <c r="HX64" i="7"/>
  <c r="RD64" i="7" s="1"/>
  <c r="HP64" i="7"/>
  <c r="QV64" i="7" s="1"/>
  <c r="HH64" i="7"/>
  <c r="QN64" i="7" s="1"/>
  <c r="GZ64" i="7"/>
  <c r="QF64" i="7" s="1"/>
  <c r="HV64" i="7"/>
  <c r="RB64" i="7" s="1"/>
  <c r="HN64" i="7"/>
  <c r="QT64" i="7" s="1"/>
  <c r="HF64" i="7"/>
  <c r="QL64" i="7" s="1"/>
  <c r="GX64" i="7"/>
  <c r="QD64" i="7" s="1"/>
  <c r="HS64" i="7"/>
  <c r="QY64" i="7" s="1"/>
  <c r="HR64" i="7"/>
  <c r="QX64" i="7" s="1"/>
  <c r="HJ64" i="7"/>
  <c r="QP64" i="7" s="1"/>
  <c r="HB64" i="7"/>
  <c r="QH64" i="7" s="1"/>
  <c r="HY64" i="7"/>
  <c r="RE64" i="7" s="1"/>
  <c r="HQ64" i="7"/>
  <c r="QW64" i="7" s="1"/>
  <c r="HI64" i="7"/>
  <c r="QO64" i="7" s="1"/>
  <c r="HA64" i="7"/>
  <c r="QG64" i="7" s="1"/>
  <c r="RH7" i="7"/>
  <c r="RD86" i="7"/>
  <c r="QZ14" i="7"/>
  <c r="QR86" i="7"/>
  <c r="QN86" i="7"/>
  <c r="QJ14" i="7"/>
  <c r="QF86" i="7"/>
  <c r="GV23" i="7"/>
  <c r="QB23" i="7" s="1"/>
  <c r="GV40" i="7"/>
  <c r="QB40" i="7" s="1"/>
  <c r="GV51" i="7"/>
  <c r="QB51" i="7" s="1"/>
  <c r="HK57" i="7"/>
  <c r="QQ57" i="7" s="1"/>
  <c r="HF63" i="7"/>
  <c r="QL63" i="7" s="1"/>
  <c r="HV63" i="7"/>
  <c r="RB63" i="7" s="1"/>
  <c r="HR50" i="7"/>
  <c r="QX50" i="7" s="1"/>
  <c r="HB58" i="7"/>
  <c r="QH58" i="7" s="1"/>
  <c r="GV27" i="7"/>
  <c r="QB27" i="7" s="1"/>
  <c r="HU35" i="7"/>
  <c r="RA35" i="7" s="1"/>
  <c r="GV60" i="7"/>
  <c r="QB60" i="7" s="1"/>
  <c r="HH52" i="7"/>
  <c r="QN52" i="7" s="1"/>
  <c r="GV43" i="7"/>
  <c r="QB43" i="7" s="1"/>
  <c r="HL29" i="7"/>
  <c r="QR29" i="7" s="1"/>
  <c r="HN62" i="7"/>
  <c r="QT62" i="7" s="1"/>
  <c r="GV56" i="7"/>
  <c r="QB56" i="7" s="1"/>
  <c r="GV50" i="7"/>
  <c r="QB50" i="7" s="1"/>
  <c r="HM36" i="7"/>
  <c r="QS36" i="7" s="1"/>
  <c r="HD61" i="7"/>
  <c r="QJ61" i="7" s="1"/>
  <c r="HT53" i="7"/>
  <c r="QZ53" i="7" s="1"/>
  <c r="HV48" i="7"/>
  <c r="RB48" i="7" s="1"/>
  <c r="HI32" i="7"/>
  <c r="QO32" i="7" s="1"/>
  <c r="HN63" i="7"/>
  <c r="QT63" i="7" s="1"/>
  <c r="HT61" i="7"/>
  <c r="QZ61" i="7" s="1"/>
  <c r="HH60" i="7"/>
  <c r="QN60" i="7" s="1"/>
  <c r="GV59" i="7"/>
  <c r="QB59" i="7" s="1"/>
  <c r="GV58" i="7"/>
  <c r="QB58" i="7" s="1"/>
  <c r="HD56" i="7"/>
  <c r="QJ56" i="7" s="1"/>
  <c r="GV55" i="7"/>
  <c r="QB55" i="7" s="1"/>
  <c r="GV54" i="7"/>
  <c r="QB54" i="7" s="1"/>
  <c r="HX52" i="7"/>
  <c r="RD52" i="7" s="1"/>
  <c r="HB51" i="7"/>
  <c r="QH51" i="7" s="1"/>
  <c r="HB50" i="7"/>
  <c r="QH50" i="7" s="1"/>
  <c r="GV49" i="7"/>
  <c r="QB49" i="7" s="1"/>
  <c r="GV47" i="7"/>
  <c r="QB47" i="7" s="1"/>
  <c r="GV46" i="7"/>
  <c r="QB46" i="7" s="1"/>
  <c r="GV44" i="7"/>
  <c r="QB44" i="7" s="1"/>
  <c r="GV42" i="7"/>
  <c r="QB42" i="7" s="1"/>
  <c r="GV38" i="7"/>
  <c r="QB38" i="7" s="1"/>
  <c r="GV35" i="7"/>
  <c r="QB35" i="7" s="1"/>
  <c r="GV33" i="7"/>
  <c r="QB33" i="7" s="1"/>
  <c r="GV31" i="7"/>
  <c r="QB31" i="7" s="1"/>
  <c r="HD23" i="7"/>
  <c r="QJ23" i="7" s="1"/>
  <c r="GX63" i="7"/>
  <c r="QD63" i="7" s="1"/>
  <c r="GX62" i="7"/>
  <c r="QD62" i="7" s="1"/>
  <c r="GV61" i="7"/>
  <c r="QB61" i="7" s="1"/>
  <c r="HR59" i="7"/>
  <c r="QX59" i="7" s="1"/>
  <c r="HR58" i="7"/>
  <c r="QX58" i="7" s="1"/>
  <c r="GV57" i="7"/>
  <c r="QB57" i="7" s="1"/>
  <c r="HO55" i="7"/>
  <c r="QU55" i="7" s="1"/>
  <c r="HN54" i="7"/>
  <c r="QT54" i="7" s="1"/>
  <c r="HD53" i="7"/>
  <c r="QJ53" i="7" s="1"/>
  <c r="GV52" i="7"/>
  <c r="QB52" i="7" s="1"/>
  <c r="HY49" i="7"/>
  <c r="RE49" i="7" s="1"/>
  <c r="HF48" i="7"/>
  <c r="QL48" i="7" s="1"/>
  <c r="HQ47" i="7"/>
  <c r="QW47" i="7" s="1"/>
  <c r="HU46" i="7"/>
  <c r="RA46" i="7" s="1"/>
  <c r="GV45" i="7"/>
  <c r="QB45" i="7" s="1"/>
  <c r="HN41" i="7"/>
  <c r="QT41" i="7" s="1"/>
  <c r="HB37" i="7"/>
  <c r="QH37" i="7" s="1"/>
  <c r="GV36" i="7"/>
  <c r="QB36" i="7" s="1"/>
  <c r="GV34" i="7"/>
  <c r="QB34" i="7" s="1"/>
  <c r="GV32" i="7"/>
  <c r="QB32" i="7" s="1"/>
  <c r="GV29" i="7"/>
  <c r="QB29" i="7" s="1"/>
  <c r="GV63" i="7"/>
  <c r="QB63" i="7" s="1"/>
  <c r="GV62" i="7"/>
  <c r="QB62" i="7" s="1"/>
  <c r="HX60" i="7"/>
  <c r="RD60" i="7" s="1"/>
  <c r="HB59" i="7"/>
  <c r="QH59" i="7" s="1"/>
  <c r="HT56" i="7"/>
  <c r="QZ56" i="7" s="1"/>
  <c r="GY55" i="7"/>
  <c r="QE55" i="7" s="1"/>
  <c r="GX54" i="7"/>
  <c r="QD54" i="7" s="1"/>
  <c r="GV53" i="7"/>
  <c r="QB53" i="7" s="1"/>
  <c r="HR51" i="7"/>
  <c r="QX51" i="7" s="1"/>
  <c r="HI49" i="7"/>
  <c r="QO49" i="7" s="1"/>
  <c r="GV48" i="7"/>
  <c r="QB48" i="7" s="1"/>
  <c r="HA47" i="7"/>
  <c r="QG47" i="7" s="1"/>
  <c r="HA46" i="7"/>
  <c r="QG46" i="7" s="1"/>
  <c r="GX42" i="7"/>
  <c r="QD42" i="7" s="1"/>
  <c r="GV41" i="7"/>
  <c r="QB41" i="7" s="1"/>
  <c r="GV39" i="7"/>
  <c r="QB39" i="7" s="1"/>
  <c r="GV37" i="7"/>
  <c r="QB37" i="7" s="1"/>
  <c r="HW34" i="7"/>
  <c r="RC34" i="7" s="1"/>
  <c r="HW37" i="7"/>
  <c r="RC37" i="7" s="1"/>
  <c r="HW41" i="7"/>
  <c r="RC41" i="7" s="1"/>
  <c r="HW42" i="7"/>
  <c r="RC42" i="7" s="1"/>
  <c r="HW45" i="7"/>
  <c r="RC45" i="7" s="1"/>
  <c r="HW35" i="7"/>
  <c r="RC35" i="7" s="1"/>
  <c r="HW36" i="7"/>
  <c r="RC36" i="7" s="1"/>
  <c r="HW39" i="7"/>
  <c r="RC39" i="7" s="1"/>
  <c r="HW40" i="7"/>
  <c r="RC40" i="7" s="1"/>
  <c r="HW44" i="7"/>
  <c r="RC44" i="7" s="1"/>
  <c r="HW38" i="7"/>
  <c r="RC38" i="7" s="1"/>
  <c r="HW43" i="7"/>
  <c r="RC43" i="7" s="1"/>
  <c r="HW48" i="7"/>
  <c r="RC48" i="7" s="1"/>
  <c r="HW50" i="7"/>
  <c r="RC50" i="7" s="1"/>
  <c r="HW51" i="7"/>
  <c r="RC51" i="7" s="1"/>
  <c r="HW54" i="7"/>
  <c r="RC54" i="7" s="1"/>
  <c r="HW58" i="7"/>
  <c r="RC58" i="7" s="1"/>
  <c r="HW59" i="7"/>
  <c r="RC59" i="7" s="1"/>
  <c r="HW62" i="7"/>
  <c r="RC62" i="7" s="1"/>
  <c r="HW63" i="7"/>
  <c r="RC63" i="7" s="1"/>
  <c r="HW46" i="7"/>
  <c r="RC46" i="7" s="1"/>
  <c r="HW47" i="7"/>
  <c r="RC47" i="7" s="1"/>
  <c r="HW49" i="7"/>
  <c r="RC49" i="7" s="1"/>
  <c r="HW31" i="7"/>
  <c r="RC31" i="7" s="1"/>
  <c r="HW33" i="7"/>
  <c r="RC33" i="7" s="1"/>
  <c r="HW52" i="7"/>
  <c r="RC52" i="7" s="1"/>
  <c r="HW53" i="7"/>
  <c r="RC53" i="7" s="1"/>
  <c r="HW56" i="7"/>
  <c r="RC56" i="7" s="1"/>
  <c r="HW60" i="7"/>
  <c r="RC60" i="7" s="1"/>
  <c r="HW61" i="7"/>
  <c r="RC61" i="7" s="1"/>
  <c r="HS34" i="7"/>
  <c r="QY34" i="7" s="1"/>
  <c r="HS37" i="7"/>
  <c r="QY37" i="7" s="1"/>
  <c r="HS41" i="7"/>
  <c r="QY41" i="7" s="1"/>
  <c r="HS42" i="7"/>
  <c r="QY42" i="7" s="1"/>
  <c r="HS45" i="7"/>
  <c r="QY45" i="7" s="1"/>
  <c r="HS35" i="7"/>
  <c r="QY35" i="7" s="1"/>
  <c r="HS36" i="7"/>
  <c r="QY36" i="7" s="1"/>
  <c r="HS39" i="7"/>
  <c r="QY39" i="7" s="1"/>
  <c r="HS40" i="7"/>
  <c r="QY40" i="7" s="1"/>
  <c r="HS44" i="7"/>
  <c r="QY44" i="7" s="1"/>
  <c r="HS31" i="7"/>
  <c r="QY31" i="7" s="1"/>
  <c r="HS38" i="7"/>
  <c r="QY38" i="7" s="1"/>
  <c r="HS43" i="7"/>
  <c r="QY43" i="7" s="1"/>
  <c r="HS48" i="7"/>
  <c r="QY48" i="7" s="1"/>
  <c r="HS50" i="7"/>
  <c r="QY50" i="7" s="1"/>
  <c r="HS51" i="7"/>
  <c r="QY51" i="7" s="1"/>
  <c r="HS54" i="7"/>
  <c r="QY54" i="7" s="1"/>
  <c r="HS58" i="7"/>
  <c r="QY58" i="7" s="1"/>
  <c r="HS59" i="7"/>
  <c r="QY59" i="7" s="1"/>
  <c r="HS62" i="7"/>
  <c r="QY62" i="7" s="1"/>
  <c r="HS63" i="7"/>
  <c r="QY63" i="7" s="1"/>
  <c r="HS33" i="7"/>
  <c r="QY33" i="7" s="1"/>
  <c r="HS46" i="7"/>
  <c r="QY46" i="7" s="1"/>
  <c r="HS47" i="7"/>
  <c r="QY47" i="7" s="1"/>
  <c r="HS49" i="7"/>
  <c r="QY49" i="7" s="1"/>
  <c r="HS52" i="7"/>
  <c r="QY52" i="7" s="1"/>
  <c r="HS53" i="7"/>
  <c r="QY53" i="7" s="1"/>
  <c r="HS56" i="7"/>
  <c r="QY56" i="7" s="1"/>
  <c r="HS60" i="7"/>
  <c r="QY60" i="7" s="1"/>
  <c r="HS61" i="7"/>
  <c r="QY61" i="7" s="1"/>
  <c r="HO31" i="7"/>
  <c r="QU31" i="7" s="1"/>
  <c r="HO34" i="7"/>
  <c r="QU34" i="7" s="1"/>
  <c r="HO37" i="7"/>
  <c r="QU37" i="7" s="1"/>
  <c r="HO41" i="7"/>
  <c r="QU41" i="7" s="1"/>
  <c r="HO42" i="7"/>
  <c r="QU42" i="7" s="1"/>
  <c r="HO45" i="7"/>
  <c r="QU45" i="7" s="1"/>
  <c r="HO35" i="7"/>
  <c r="QU35" i="7" s="1"/>
  <c r="HO36" i="7"/>
  <c r="QU36" i="7" s="1"/>
  <c r="HO39" i="7"/>
  <c r="QU39" i="7" s="1"/>
  <c r="HO40" i="7"/>
  <c r="QU40" i="7" s="1"/>
  <c r="HO44" i="7"/>
  <c r="QU44" i="7" s="1"/>
  <c r="HO38" i="7"/>
  <c r="QU38" i="7" s="1"/>
  <c r="HO43" i="7"/>
  <c r="QU43" i="7" s="1"/>
  <c r="HO33" i="7"/>
  <c r="QU33" i="7" s="1"/>
  <c r="HO48" i="7"/>
  <c r="QU48" i="7" s="1"/>
  <c r="HO50" i="7"/>
  <c r="QU50" i="7" s="1"/>
  <c r="HO51" i="7"/>
  <c r="QU51" i="7" s="1"/>
  <c r="HO54" i="7"/>
  <c r="QU54" i="7" s="1"/>
  <c r="HO58" i="7"/>
  <c r="QU58" i="7" s="1"/>
  <c r="HO59" i="7"/>
  <c r="QU59" i="7" s="1"/>
  <c r="HO62" i="7"/>
  <c r="QU62" i="7" s="1"/>
  <c r="HO63" i="7"/>
  <c r="QU63" i="7" s="1"/>
  <c r="HO47" i="7"/>
  <c r="QU47" i="7" s="1"/>
  <c r="HO49" i="7"/>
  <c r="QU49" i="7" s="1"/>
  <c r="HO46" i="7"/>
  <c r="QU46" i="7" s="1"/>
  <c r="HO52" i="7"/>
  <c r="QU52" i="7" s="1"/>
  <c r="HO53" i="7"/>
  <c r="QU53" i="7" s="1"/>
  <c r="HO56" i="7"/>
  <c r="QU56" i="7" s="1"/>
  <c r="HO60" i="7"/>
  <c r="QU60" i="7" s="1"/>
  <c r="HO61" i="7"/>
  <c r="QU61" i="7" s="1"/>
  <c r="HK34" i="7"/>
  <c r="QQ34" i="7" s="1"/>
  <c r="HK37" i="7"/>
  <c r="QQ37" i="7" s="1"/>
  <c r="HK41" i="7"/>
  <c r="QQ41" i="7" s="1"/>
  <c r="HK42" i="7"/>
  <c r="QQ42" i="7" s="1"/>
  <c r="HK45" i="7"/>
  <c r="QQ45" i="7" s="1"/>
  <c r="HK35" i="7"/>
  <c r="QQ35" i="7" s="1"/>
  <c r="HK36" i="7"/>
  <c r="QQ36" i="7" s="1"/>
  <c r="HK39" i="7"/>
  <c r="QQ39" i="7" s="1"/>
  <c r="HK40" i="7"/>
  <c r="QQ40" i="7" s="1"/>
  <c r="HK44" i="7"/>
  <c r="QQ44" i="7" s="1"/>
  <c r="HK38" i="7"/>
  <c r="QQ38" i="7" s="1"/>
  <c r="HK43" i="7"/>
  <c r="QQ43" i="7" s="1"/>
  <c r="HK48" i="7"/>
  <c r="QQ48" i="7" s="1"/>
  <c r="HK50" i="7"/>
  <c r="QQ50" i="7" s="1"/>
  <c r="HK51" i="7"/>
  <c r="QQ51" i="7" s="1"/>
  <c r="HK54" i="7"/>
  <c r="QQ54" i="7" s="1"/>
  <c r="HK58" i="7"/>
  <c r="QQ58" i="7" s="1"/>
  <c r="HK59" i="7"/>
  <c r="QQ59" i="7" s="1"/>
  <c r="HK62" i="7"/>
  <c r="QQ62" i="7" s="1"/>
  <c r="HK63" i="7"/>
  <c r="QQ63" i="7" s="1"/>
  <c r="HK47" i="7"/>
  <c r="QQ47" i="7" s="1"/>
  <c r="HK49" i="7"/>
  <c r="QQ49" i="7" s="1"/>
  <c r="HK52" i="7"/>
  <c r="QQ52" i="7" s="1"/>
  <c r="HK53" i="7"/>
  <c r="QQ53" i="7" s="1"/>
  <c r="HK56" i="7"/>
  <c r="QQ56" i="7" s="1"/>
  <c r="HK60" i="7"/>
  <c r="QQ60" i="7" s="1"/>
  <c r="HK61" i="7"/>
  <c r="QQ61" i="7" s="1"/>
  <c r="HG34" i="7"/>
  <c r="QM34" i="7" s="1"/>
  <c r="HG37" i="7"/>
  <c r="QM37" i="7" s="1"/>
  <c r="HG41" i="7"/>
  <c r="QM41" i="7" s="1"/>
  <c r="HG42" i="7"/>
  <c r="QM42" i="7" s="1"/>
  <c r="HG45" i="7"/>
  <c r="QM45" i="7" s="1"/>
  <c r="HG35" i="7"/>
  <c r="QM35" i="7" s="1"/>
  <c r="HG36" i="7"/>
  <c r="QM36" i="7" s="1"/>
  <c r="HG39" i="7"/>
  <c r="QM39" i="7" s="1"/>
  <c r="HG40" i="7"/>
  <c r="QM40" i="7" s="1"/>
  <c r="HG44" i="7"/>
  <c r="QM44" i="7" s="1"/>
  <c r="HG38" i="7"/>
  <c r="QM38" i="7" s="1"/>
  <c r="HG43" i="7"/>
  <c r="QM43" i="7" s="1"/>
  <c r="HG46" i="7"/>
  <c r="QM46" i="7" s="1"/>
  <c r="HG48" i="7"/>
  <c r="QM48" i="7" s="1"/>
  <c r="HG50" i="7"/>
  <c r="QM50" i="7" s="1"/>
  <c r="HG51" i="7"/>
  <c r="QM51" i="7" s="1"/>
  <c r="HG54" i="7"/>
  <c r="QM54" i="7" s="1"/>
  <c r="HG58" i="7"/>
  <c r="QM58" i="7" s="1"/>
  <c r="HG59" i="7"/>
  <c r="QM59" i="7" s="1"/>
  <c r="HG62" i="7"/>
  <c r="QM62" i="7" s="1"/>
  <c r="HG63" i="7"/>
  <c r="QM63" i="7" s="1"/>
  <c r="HG47" i="7"/>
  <c r="QM47" i="7" s="1"/>
  <c r="HG49" i="7"/>
  <c r="QM49" i="7" s="1"/>
  <c r="HG33" i="7"/>
  <c r="QM33" i="7" s="1"/>
  <c r="HG52" i="7"/>
  <c r="QM52" i="7" s="1"/>
  <c r="HG53" i="7"/>
  <c r="QM53" i="7" s="1"/>
  <c r="HG56" i="7"/>
  <c r="QM56" i="7" s="1"/>
  <c r="HG60" i="7"/>
  <c r="QM60" i="7" s="1"/>
  <c r="HG61" i="7"/>
  <c r="QM61" i="7" s="1"/>
  <c r="HC34" i="7"/>
  <c r="QI34" i="7" s="1"/>
  <c r="HC37" i="7"/>
  <c r="QI37" i="7" s="1"/>
  <c r="HC41" i="7"/>
  <c r="QI41" i="7" s="1"/>
  <c r="HC42" i="7"/>
  <c r="QI42" i="7" s="1"/>
  <c r="HC45" i="7"/>
  <c r="QI45" i="7" s="1"/>
  <c r="HC35" i="7"/>
  <c r="QI35" i="7" s="1"/>
  <c r="HC36" i="7"/>
  <c r="QI36" i="7" s="1"/>
  <c r="HC39" i="7"/>
  <c r="QI39" i="7" s="1"/>
  <c r="HC40" i="7"/>
  <c r="QI40" i="7" s="1"/>
  <c r="HC44" i="7"/>
  <c r="QI44" i="7" s="1"/>
  <c r="HC38" i="7"/>
  <c r="QI38" i="7" s="1"/>
  <c r="HC43" i="7"/>
  <c r="QI43" i="7" s="1"/>
  <c r="HC48" i="7"/>
  <c r="QI48" i="7" s="1"/>
  <c r="HC50" i="7"/>
  <c r="QI50" i="7" s="1"/>
  <c r="HC51" i="7"/>
  <c r="QI51" i="7" s="1"/>
  <c r="HC54" i="7"/>
  <c r="QI54" i="7" s="1"/>
  <c r="HC58" i="7"/>
  <c r="QI58" i="7" s="1"/>
  <c r="HC59" i="7"/>
  <c r="QI59" i="7" s="1"/>
  <c r="HC62" i="7"/>
  <c r="QI62" i="7" s="1"/>
  <c r="HC63" i="7"/>
  <c r="QI63" i="7" s="1"/>
  <c r="HC33" i="7"/>
  <c r="QI33" i="7" s="1"/>
  <c r="HC46" i="7"/>
  <c r="QI46" i="7" s="1"/>
  <c r="HC47" i="7"/>
  <c r="QI47" i="7" s="1"/>
  <c r="HC49" i="7"/>
  <c r="QI49" i="7" s="1"/>
  <c r="HC52" i="7"/>
  <c r="QI52" i="7" s="1"/>
  <c r="HC53" i="7"/>
  <c r="QI53" i="7" s="1"/>
  <c r="HC56" i="7"/>
  <c r="QI56" i="7" s="1"/>
  <c r="HC60" i="7"/>
  <c r="QI60" i="7" s="1"/>
  <c r="HC61" i="7"/>
  <c r="QI61" i="7" s="1"/>
  <c r="HT23" i="7"/>
  <c r="QZ23" i="7" s="1"/>
  <c r="GZ25" i="7"/>
  <c r="QF25" i="7" s="1"/>
  <c r="HJ26" i="7"/>
  <c r="QP26" i="7" s="1"/>
  <c r="HL27" i="7"/>
  <c r="QR27" i="7" s="1"/>
  <c r="HF28" i="7"/>
  <c r="QL28" i="7" s="1"/>
  <c r="HP29" i="7"/>
  <c r="QV29" i="7" s="1"/>
  <c r="GZ30" i="7"/>
  <c r="QF30" i="7" s="1"/>
  <c r="HM30" i="7"/>
  <c r="QS30" i="7" s="1"/>
  <c r="HD31" i="7"/>
  <c r="QJ31" i="7" s="1"/>
  <c r="HX31" i="7"/>
  <c r="RD31" i="7" s="1"/>
  <c r="HD32" i="7"/>
  <c r="QJ32" i="7" s="1"/>
  <c r="HJ32" i="7"/>
  <c r="QP32" i="7" s="1"/>
  <c r="HQ32" i="7"/>
  <c r="QW32" i="7" s="1"/>
  <c r="HY32" i="7"/>
  <c r="RE32" i="7" s="1"/>
  <c r="GY33" i="7"/>
  <c r="QE33" i="7" s="1"/>
  <c r="HD33" i="7"/>
  <c r="QJ33" i="7" s="1"/>
  <c r="HH33" i="7"/>
  <c r="QN33" i="7" s="1"/>
  <c r="HL33" i="7"/>
  <c r="QR33" i="7" s="1"/>
  <c r="HP33" i="7"/>
  <c r="QV33" i="7" s="1"/>
  <c r="HT33" i="7"/>
  <c r="QZ33" i="7" s="1"/>
  <c r="HX33" i="7"/>
  <c r="RD33" i="7" s="1"/>
  <c r="GY34" i="7"/>
  <c r="QE34" i="7" s="1"/>
  <c r="HB35" i="7"/>
  <c r="QH35" i="7" s="1"/>
  <c r="HF35" i="7"/>
  <c r="QL35" i="7" s="1"/>
  <c r="HJ35" i="7"/>
  <c r="QP35" i="7" s="1"/>
  <c r="HN35" i="7"/>
  <c r="QT35" i="7" s="1"/>
  <c r="HR35" i="7"/>
  <c r="QX35" i="7" s="1"/>
  <c r="HV35" i="7"/>
  <c r="RB35" i="7" s="1"/>
  <c r="HB36" i="7"/>
  <c r="QH36" i="7" s="1"/>
  <c r="HF36" i="7"/>
  <c r="QL36" i="7" s="1"/>
  <c r="HJ36" i="7"/>
  <c r="QP36" i="7" s="1"/>
  <c r="HN36" i="7"/>
  <c r="QT36" i="7" s="1"/>
  <c r="HR36" i="7"/>
  <c r="QX36" i="7" s="1"/>
  <c r="HV36" i="7"/>
  <c r="RB36" i="7" s="1"/>
  <c r="GY37" i="7"/>
  <c r="QE37" i="7" s="1"/>
  <c r="HA38" i="7"/>
  <c r="QG38" i="7" s="1"/>
  <c r="HE38" i="7"/>
  <c r="QK38" i="7" s="1"/>
  <c r="HI38" i="7"/>
  <c r="QO38" i="7" s="1"/>
  <c r="HM38" i="7"/>
  <c r="QS38" i="7" s="1"/>
  <c r="HQ38" i="7"/>
  <c r="QW38" i="7" s="1"/>
  <c r="HU38" i="7"/>
  <c r="RA38" i="7" s="1"/>
  <c r="HY38" i="7"/>
  <c r="RE38" i="7" s="1"/>
  <c r="HB39" i="7"/>
  <c r="QH39" i="7" s="1"/>
  <c r="HF39" i="7"/>
  <c r="QL39" i="7" s="1"/>
  <c r="HJ39" i="7"/>
  <c r="QP39" i="7" s="1"/>
  <c r="HN39" i="7"/>
  <c r="QT39" i="7" s="1"/>
  <c r="HR39" i="7"/>
  <c r="QX39" i="7" s="1"/>
  <c r="HV39" i="7"/>
  <c r="RB39" i="7" s="1"/>
  <c r="HB40" i="7"/>
  <c r="QH40" i="7" s="1"/>
  <c r="HF40" i="7"/>
  <c r="QL40" i="7" s="1"/>
  <c r="HJ40" i="7"/>
  <c r="QP40" i="7" s="1"/>
  <c r="HN40" i="7"/>
  <c r="QT40" i="7" s="1"/>
  <c r="HR40" i="7"/>
  <c r="QX40" i="7" s="1"/>
  <c r="HV40" i="7"/>
  <c r="RB40" i="7" s="1"/>
  <c r="GY41" i="7"/>
  <c r="QE41" i="7" s="1"/>
  <c r="GY42" i="7"/>
  <c r="QE42" i="7" s="1"/>
  <c r="HA43" i="7"/>
  <c r="QG43" i="7" s="1"/>
  <c r="HE43" i="7"/>
  <c r="QK43" i="7" s="1"/>
  <c r="HI43" i="7"/>
  <c r="QO43" i="7" s="1"/>
  <c r="HM43" i="7"/>
  <c r="QS43" i="7" s="1"/>
  <c r="HQ43" i="7"/>
  <c r="QW43" i="7" s="1"/>
  <c r="HU43" i="7"/>
  <c r="RA43" i="7" s="1"/>
  <c r="HY43" i="7"/>
  <c r="RE43" i="7" s="1"/>
  <c r="HB44" i="7"/>
  <c r="QH44" i="7" s="1"/>
  <c r="HF44" i="7"/>
  <c r="QL44" i="7" s="1"/>
  <c r="HJ44" i="7"/>
  <c r="QP44" i="7" s="1"/>
  <c r="HN44" i="7"/>
  <c r="QT44" i="7" s="1"/>
  <c r="HR44" i="7"/>
  <c r="QX44" i="7" s="1"/>
  <c r="HV44" i="7"/>
  <c r="RB44" i="7" s="1"/>
  <c r="GY45" i="7"/>
  <c r="QE45" i="7" s="1"/>
  <c r="HH25" i="7"/>
  <c r="QN25" i="7" s="1"/>
  <c r="HT27" i="7"/>
  <c r="QZ27" i="7" s="1"/>
  <c r="HJ28" i="7"/>
  <c r="QP28" i="7" s="1"/>
  <c r="GZ29" i="7"/>
  <c r="QF29" i="7" s="1"/>
  <c r="HX29" i="7"/>
  <c r="RD29" i="7" s="1"/>
  <c r="HB30" i="7"/>
  <c r="QH30" i="7" s="1"/>
  <c r="HR30" i="7"/>
  <c r="QX30" i="7" s="1"/>
  <c r="HH31" i="7"/>
  <c r="QN31" i="7" s="1"/>
  <c r="HR31" i="7"/>
  <c r="QX31" i="7" s="1"/>
  <c r="HE32" i="7"/>
  <c r="QK32" i="7" s="1"/>
  <c r="HL32" i="7"/>
  <c r="QR32" i="7" s="1"/>
  <c r="HT32" i="7"/>
  <c r="QZ32" i="7" s="1"/>
  <c r="GZ33" i="7"/>
  <c r="QF33" i="7" s="1"/>
  <c r="HE33" i="7"/>
  <c r="QK33" i="7" s="1"/>
  <c r="HI33" i="7"/>
  <c r="QO33" i="7" s="1"/>
  <c r="HM33" i="7"/>
  <c r="QS33" i="7" s="1"/>
  <c r="HQ33" i="7"/>
  <c r="QW33" i="7" s="1"/>
  <c r="HU33" i="7"/>
  <c r="RA33" i="7" s="1"/>
  <c r="HY33" i="7"/>
  <c r="RE33" i="7" s="1"/>
  <c r="GZ34" i="7"/>
  <c r="QF34" i="7" s="1"/>
  <c r="HD34" i="7"/>
  <c r="QJ34" i="7" s="1"/>
  <c r="HH34" i="7"/>
  <c r="QN34" i="7" s="1"/>
  <c r="HL34" i="7"/>
  <c r="QR34" i="7" s="1"/>
  <c r="HP34" i="7"/>
  <c r="QV34" i="7" s="1"/>
  <c r="HT34" i="7"/>
  <c r="QZ34" i="7" s="1"/>
  <c r="HX34" i="7"/>
  <c r="RD34" i="7" s="1"/>
  <c r="GY35" i="7"/>
  <c r="QE35" i="7" s="1"/>
  <c r="GY36" i="7"/>
  <c r="QE36" i="7" s="1"/>
  <c r="GZ37" i="7"/>
  <c r="QF37" i="7" s="1"/>
  <c r="HD37" i="7"/>
  <c r="QJ37" i="7" s="1"/>
  <c r="HH37" i="7"/>
  <c r="QN37" i="7" s="1"/>
  <c r="HL37" i="7"/>
  <c r="QR37" i="7" s="1"/>
  <c r="HP37" i="7"/>
  <c r="QV37" i="7" s="1"/>
  <c r="HT37" i="7"/>
  <c r="QZ37" i="7" s="1"/>
  <c r="HX37" i="7"/>
  <c r="RD37" i="7" s="1"/>
  <c r="HB38" i="7"/>
  <c r="QH38" i="7" s="1"/>
  <c r="HF38" i="7"/>
  <c r="QL38" i="7" s="1"/>
  <c r="HJ38" i="7"/>
  <c r="QP38" i="7" s="1"/>
  <c r="HN38" i="7"/>
  <c r="QT38" i="7" s="1"/>
  <c r="HR38" i="7"/>
  <c r="QX38" i="7" s="1"/>
  <c r="HV38" i="7"/>
  <c r="RB38" i="7" s="1"/>
  <c r="GY39" i="7"/>
  <c r="QE39" i="7" s="1"/>
  <c r="GY40" i="7"/>
  <c r="QE40" i="7" s="1"/>
  <c r="GZ41" i="7"/>
  <c r="QF41" i="7" s="1"/>
  <c r="HD41" i="7"/>
  <c r="QJ41" i="7" s="1"/>
  <c r="HH41" i="7"/>
  <c r="QN41" i="7" s="1"/>
  <c r="HL41" i="7"/>
  <c r="QR41" i="7" s="1"/>
  <c r="HP41" i="7"/>
  <c r="QV41" i="7" s="1"/>
  <c r="HT41" i="7"/>
  <c r="QZ41" i="7" s="1"/>
  <c r="HX41" i="7"/>
  <c r="RD41" i="7" s="1"/>
  <c r="GZ42" i="7"/>
  <c r="QF42" i="7" s="1"/>
  <c r="HD42" i="7"/>
  <c r="QJ42" i="7" s="1"/>
  <c r="HH42" i="7"/>
  <c r="QN42" i="7" s="1"/>
  <c r="HL42" i="7"/>
  <c r="QR42" i="7" s="1"/>
  <c r="HP42" i="7"/>
  <c r="QV42" i="7" s="1"/>
  <c r="HT42" i="7"/>
  <c r="QZ42" i="7" s="1"/>
  <c r="HX42" i="7"/>
  <c r="RD42" i="7" s="1"/>
  <c r="HB43" i="7"/>
  <c r="QH43" i="7" s="1"/>
  <c r="HF43" i="7"/>
  <c r="QL43" i="7" s="1"/>
  <c r="HJ43" i="7"/>
  <c r="QP43" i="7" s="1"/>
  <c r="HN43" i="7"/>
  <c r="QT43" i="7" s="1"/>
  <c r="HR43" i="7"/>
  <c r="QX43" i="7" s="1"/>
  <c r="HV43" i="7"/>
  <c r="RB43" i="7" s="1"/>
  <c r="GY44" i="7"/>
  <c r="QE44" i="7" s="1"/>
  <c r="GZ45" i="7"/>
  <c r="QF45" i="7" s="1"/>
  <c r="HD45" i="7"/>
  <c r="QJ45" i="7" s="1"/>
  <c r="HH45" i="7"/>
  <c r="QN45" i="7" s="1"/>
  <c r="HL45" i="7"/>
  <c r="QR45" i="7" s="1"/>
  <c r="HP45" i="7"/>
  <c r="QV45" i="7" s="1"/>
  <c r="HT45" i="7"/>
  <c r="QZ45" i="7" s="1"/>
  <c r="HX45" i="7"/>
  <c r="RD45" i="7" s="1"/>
  <c r="HF24" i="7"/>
  <c r="QL24" i="7" s="1"/>
  <c r="HD27" i="7"/>
  <c r="QJ27" i="7" s="1"/>
  <c r="HN28" i="7"/>
  <c r="QT28" i="7" s="1"/>
  <c r="HH29" i="7"/>
  <c r="QN29" i="7" s="1"/>
  <c r="HH30" i="7"/>
  <c r="QN30" i="7" s="1"/>
  <c r="HU30" i="7"/>
  <c r="RA30" i="7" s="1"/>
  <c r="GY31" i="7"/>
  <c r="QE31" i="7" s="1"/>
  <c r="HJ31" i="7"/>
  <c r="QP31" i="7" s="1"/>
  <c r="GZ32" i="7"/>
  <c r="QF32" i="7" s="1"/>
  <c r="HF32" i="7"/>
  <c r="QL32" i="7" s="1"/>
  <c r="HN32" i="7"/>
  <c r="QT32" i="7" s="1"/>
  <c r="HU32" i="7"/>
  <c r="RA32" i="7" s="1"/>
  <c r="HB33" i="7"/>
  <c r="QH33" i="7" s="1"/>
  <c r="HF33" i="7"/>
  <c r="QL33" i="7" s="1"/>
  <c r="HJ33" i="7"/>
  <c r="QP33" i="7" s="1"/>
  <c r="HN33" i="7"/>
  <c r="QT33" i="7" s="1"/>
  <c r="HR33" i="7"/>
  <c r="QX33" i="7" s="1"/>
  <c r="HV33" i="7"/>
  <c r="RB33" i="7" s="1"/>
  <c r="HA34" i="7"/>
  <c r="QG34" i="7" s="1"/>
  <c r="HE34" i="7"/>
  <c r="QK34" i="7" s="1"/>
  <c r="HI34" i="7"/>
  <c r="QO34" i="7" s="1"/>
  <c r="HM34" i="7"/>
  <c r="QS34" i="7" s="1"/>
  <c r="HQ34" i="7"/>
  <c r="QW34" i="7" s="1"/>
  <c r="HU34" i="7"/>
  <c r="RA34" i="7" s="1"/>
  <c r="HY34" i="7"/>
  <c r="RE34" i="7" s="1"/>
  <c r="GZ35" i="7"/>
  <c r="QF35" i="7" s="1"/>
  <c r="HD35" i="7"/>
  <c r="QJ35" i="7" s="1"/>
  <c r="HH35" i="7"/>
  <c r="QN35" i="7" s="1"/>
  <c r="HL35" i="7"/>
  <c r="QR35" i="7" s="1"/>
  <c r="HP35" i="7"/>
  <c r="QV35" i="7" s="1"/>
  <c r="HT35" i="7"/>
  <c r="QZ35" i="7" s="1"/>
  <c r="HX35" i="7"/>
  <c r="RD35" i="7" s="1"/>
  <c r="GZ36" i="7"/>
  <c r="QF36" i="7" s="1"/>
  <c r="HD36" i="7"/>
  <c r="QJ36" i="7" s="1"/>
  <c r="HH36" i="7"/>
  <c r="QN36" i="7" s="1"/>
  <c r="HL36" i="7"/>
  <c r="QR36" i="7" s="1"/>
  <c r="HP36" i="7"/>
  <c r="QV36" i="7" s="1"/>
  <c r="HT36" i="7"/>
  <c r="QZ36" i="7" s="1"/>
  <c r="HX36" i="7"/>
  <c r="RD36" i="7" s="1"/>
  <c r="HA37" i="7"/>
  <c r="QG37" i="7" s="1"/>
  <c r="HE37" i="7"/>
  <c r="QK37" i="7" s="1"/>
  <c r="HI37" i="7"/>
  <c r="QO37" i="7" s="1"/>
  <c r="HM37" i="7"/>
  <c r="QS37" i="7" s="1"/>
  <c r="HQ37" i="7"/>
  <c r="QW37" i="7" s="1"/>
  <c r="HU37" i="7"/>
  <c r="RA37" i="7" s="1"/>
  <c r="HY37" i="7"/>
  <c r="RE37" i="7" s="1"/>
  <c r="GY38" i="7"/>
  <c r="QE38" i="7" s="1"/>
  <c r="GZ39" i="7"/>
  <c r="QF39" i="7" s="1"/>
  <c r="HD39" i="7"/>
  <c r="QJ39" i="7" s="1"/>
  <c r="HH39" i="7"/>
  <c r="QN39" i="7" s="1"/>
  <c r="HL39" i="7"/>
  <c r="QR39" i="7" s="1"/>
  <c r="HP39" i="7"/>
  <c r="QV39" i="7" s="1"/>
  <c r="HT39" i="7"/>
  <c r="QZ39" i="7" s="1"/>
  <c r="HX39" i="7"/>
  <c r="RD39" i="7" s="1"/>
  <c r="GZ40" i="7"/>
  <c r="QF40" i="7" s="1"/>
  <c r="HD40" i="7"/>
  <c r="QJ40" i="7" s="1"/>
  <c r="HH40" i="7"/>
  <c r="QN40" i="7" s="1"/>
  <c r="HL40" i="7"/>
  <c r="QR40" i="7" s="1"/>
  <c r="HP40" i="7"/>
  <c r="QV40" i="7" s="1"/>
  <c r="HT40" i="7"/>
  <c r="QZ40" i="7" s="1"/>
  <c r="HX40" i="7"/>
  <c r="RD40" i="7" s="1"/>
  <c r="HA41" i="7"/>
  <c r="QG41" i="7" s="1"/>
  <c r="HE41" i="7"/>
  <c r="QK41" i="7" s="1"/>
  <c r="HI41" i="7"/>
  <c r="QO41" i="7" s="1"/>
  <c r="HM41" i="7"/>
  <c r="QS41" i="7" s="1"/>
  <c r="HQ41" i="7"/>
  <c r="QW41" i="7" s="1"/>
  <c r="HU41" i="7"/>
  <c r="RA41" i="7" s="1"/>
  <c r="HY41" i="7"/>
  <c r="RE41" i="7" s="1"/>
  <c r="HA42" i="7"/>
  <c r="QG42" i="7" s="1"/>
  <c r="HE42" i="7"/>
  <c r="QK42" i="7" s="1"/>
  <c r="HI42" i="7"/>
  <c r="QO42" i="7" s="1"/>
  <c r="HM42" i="7"/>
  <c r="QS42" i="7" s="1"/>
  <c r="HQ42" i="7"/>
  <c r="QW42" i="7" s="1"/>
  <c r="HU42" i="7"/>
  <c r="RA42" i="7" s="1"/>
  <c r="HY42" i="7"/>
  <c r="RE42" i="7" s="1"/>
  <c r="GY43" i="7"/>
  <c r="QE43" i="7" s="1"/>
  <c r="GZ44" i="7"/>
  <c r="QF44" i="7" s="1"/>
  <c r="HD44" i="7"/>
  <c r="QJ44" i="7" s="1"/>
  <c r="HH44" i="7"/>
  <c r="QN44" i="7" s="1"/>
  <c r="HL44" i="7"/>
  <c r="QR44" i="7" s="1"/>
  <c r="HP44" i="7"/>
  <c r="QV44" i="7" s="1"/>
  <c r="HT44" i="7"/>
  <c r="QZ44" i="7" s="1"/>
  <c r="HX44" i="7"/>
  <c r="RD44" i="7" s="1"/>
  <c r="HA45" i="7"/>
  <c r="QG45" i="7" s="1"/>
  <c r="HE45" i="7"/>
  <c r="QK45" i="7" s="1"/>
  <c r="HI45" i="7"/>
  <c r="QO45" i="7" s="1"/>
  <c r="HM45" i="7"/>
  <c r="QS45" i="7" s="1"/>
  <c r="HQ45" i="7"/>
  <c r="QW45" i="7" s="1"/>
  <c r="HU45" i="7"/>
  <c r="RA45" i="7" s="1"/>
  <c r="HY45" i="7"/>
  <c r="RE45" i="7" s="1"/>
  <c r="GZ46" i="7"/>
  <c r="QF46" i="7" s="1"/>
  <c r="HD46" i="7"/>
  <c r="QJ46" i="7" s="1"/>
  <c r="HH46" i="7"/>
  <c r="QN46" i="7" s="1"/>
  <c r="HL46" i="7"/>
  <c r="QR46" i="7" s="1"/>
  <c r="HP46" i="7"/>
  <c r="QV46" i="7" s="1"/>
  <c r="HV24" i="7"/>
  <c r="RB24" i="7" s="1"/>
  <c r="HB31" i="7"/>
  <c r="QH31" i="7" s="1"/>
  <c r="HP32" i="7"/>
  <c r="QV32" i="7" s="1"/>
  <c r="HJ34" i="7"/>
  <c r="QP34" i="7" s="1"/>
  <c r="HI35" i="7"/>
  <c r="QO35" i="7" s="1"/>
  <c r="HY35" i="7"/>
  <c r="RE35" i="7" s="1"/>
  <c r="HA36" i="7"/>
  <c r="QG36" i="7" s="1"/>
  <c r="HQ36" i="7"/>
  <c r="QW36" i="7" s="1"/>
  <c r="HF37" i="7"/>
  <c r="QL37" i="7" s="1"/>
  <c r="HV37" i="7"/>
  <c r="RB37" i="7" s="1"/>
  <c r="HH38" i="7"/>
  <c r="QN38" i="7" s="1"/>
  <c r="HX38" i="7"/>
  <c r="RD38" i="7" s="1"/>
  <c r="HI39" i="7"/>
  <c r="QO39" i="7" s="1"/>
  <c r="HY39" i="7"/>
  <c r="RE39" i="7" s="1"/>
  <c r="HM40" i="7"/>
  <c r="QS40" i="7" s="1"/>
  <c r="HB41" i="7"/>
  <c r="QH41" i="7" s="1"/>
  <c r="HR41" i="7"/>
  <c r="QX41" i="7" s="1"/>
  <c r="HB42" i="7"/>
  <c r="QH42" i="7" s="1"/>
  <c r="HR42" i="7"/>
  <c r="QX42" i="7" s="1"/>
  <c r="HH43" i="7"/>
  <c r="QN43" i="7" s="1"/>
  <c r="HX43" i="7"/>
  <c r="RD43" i="7" s="1"/>
  <c r="HA44" i="7"/>
  <c r="QG44" i="7" s="1"/>
  <c r="HQ44" i="7"/>
  <c r="QW44" i="7" s="1"/>
  <c r="HF45" i="7"/>
  <c r="QL45" i="7" s="1"/>
  <c r="HV45" i="7"/>
  <c r="RB45" i="7" s="1"/>
  <c r="HB46" i="7"/>
  <c r="QH46" i="7" s="1"/>
  <c r="HM46" i="7"/>
  <c r="QS46" i="7" s="1"/>
  <c r="HR46" i="7"/>
  <c r="QX46" i="7" s="1"/>
  <c r="HV46" i="7"/>
  <c r="RB46" i="7" s="1"/>
  <c r="HB47" i="7"/>
  <c r="QH47" i="7" s="1"/>
  <c r="HF47" i="7"/>
  <c r="QL47" i="7" s="1"/>
  <c r="HJ47" i="7"/>
  <c r="QP47" i="7" s="1"/>
  <c r="HN47" i="7"/>
  <c r="QT47" i="7" s="1"/>
  <c r="HR47" i="7"/>
  <c r="QX47" i="7" s="1"/>
  <c r="HV47" i="7"/>
  <c r="RB47" i="7" s="1"/>
  <c r="GY48" i="7"/>
  <c r="QE48" i="7" s="1"/>
  <c r="HB49" i="7"/>
  <c r="QH49" i="7" s="1"/>
  <c r="HF49" i="7"/>
  <c r="QL49" i="7" s="1"/>
  <c r="HJ49" i="7"/>
  <c r="QP49" i="7" s="1"/>
  <c r="HN49" i="7"/>
  <c r="QT49" i="7" s="1"/>
  <c r="HR49" i="7"/>
  <c r="QX49" i="7" s="1"/>
  <c r="HV49" i="7"/>
  <c r="RB49" i="7" s="1"/>
  <c r="GY50" i="7"/>
  <c r="QE50" i="7" s="1"/>
  <c r="GY51" i="7"/>
  <c r="QE51" i="7" s="1"/>
  <c r="HA52" i="7"/>
  <c r="QG52" i="7" s="1"/>
  <c r="HE52" i="7"/>
  <c r="QK52" i="7" s="1"/>
  <c r="HI52" i="7"/>
  <c r="QO52" i="7" s="1"/>
  <c r="HM52" i="7"/>
  <c r="QS52" i="7" s="1"/>
  <c r="HQ52" i="7"/>
  <c r="QW52" i="7" s="1"/>
  <c r="HU52" i="7"/>
  <c r="RA52" i="7" s="1"/>
  <c r="HY52" i="7"/>
  <c r="RE52" i="7" s="1"/>
  <c r="HA53" i="7"/>
  <c r="QG53" i="7" s="1"/>
  <c r="HE53" i="7"/>
  <c r="QK53" i="7" s="1"/>
  <c r="HI53" i="7"/>
  <c r="QO53" i="7" s="1"/>
  <c r="HM53" i="7"/>
  <c r="QS53" i="7" s="1"/>
  <c r="HQ53" i="7"/>
  <c r="QW53" i="7" s="1"/>
  <c r="HU53" i="7"/>
  <c r="RA53" i="7" s="1"/>
  <c r="HY53" i="7"/>
  <c r="RE53" i="7" s="1"/>
  <c r="GY54" i="7"/>
  <c r="QE54" i="7" s="1"/>
  <c r="GZ55" i="7"/>
  <c r="QF55" i="7" s="1"/>
  <c r="HD55" i="7"/>
  <c r="QJ55" i="7" s="1"/>
  <c r="HH55" i="7"/>
  <c r="QN55" i="7" s="1"/>
  <c r="HL55" i="7"/>
  <c r="QR55" i="7" s="1"/>
  <c r="HP55" i="7"/>
  <c r="QV55" i="7" s="1"/>
  <c r="HT55" i="7"/>
  <c r="QZ55" i="7" s="1"/>
  <c r="HX55" i="7"/>
  <c r="RD55" i="7" s="1"/>
  <c r="HA56" i="7"/>
  <c r="QG56" i="7" s="1"/>
  <c r="HE56" i="7"/>
  <c r="QK56" i="7" s="1"/>
  <c r="HI56" i="7"/>
  <c r="QO56" i="7" s="1"/>
  <c r="HM56" i="7"/>
  <c r="QS56" i="7" s="1"/>
  <c r="HQ56" i="7"/>
  <c r="QW56" i="7" s="1"/>
  <c r="HU56" i="7"/>
  <c r="RA56" i="7" s="1"/>
  <c r="HY56" i="7"/>
  <c r="RE56" i="7" s="1"/>
  <c r="GZ57" i="7"/>
  <c r="QF57" i="7" s="1"/>
  <c r="HD57" i="7"/>
  <c r="QJ57" i="7" s="1"/>
  <c r="HH57" i="7"/>
  <c r="QN57" i="7" s="1"/>
  <c r="HL57" i="7"/>
  <c r="QR57" i="7" s="1"/>
  <c r="HP57" i="7"/>
  <c r="QV57" i="7" s="1"/>
  <c r="HT57" i="7"/>
  <c r="QZ57" i="7" s="1"/>
  <c r="HX57" i="7"/>
  <c r="RD57" i="7" s="1"/>
  <c r="GY58" i="7"/>
  <c r="QE58" i="7" s="1"/>
  <c r="GY59" i="7"/>
  <c r="QE59" i="7" s="1"/>
  <c r="HA60" i="7"/>
  <c r="QG60" i="7" s="1"/>
  <c r="HE60" i="7"/>
  <c r="QK60" i="7" s="1"/>
  <c r="HI60" i="7"/>
  <c r="QO60" i="7" s="1"/>
  <c r="HM60" i="7"/>
  <c r="QS60" i="7" s="1"/>
  <c r="HQ60" i="7"/>
  <c r="QW60" i="7" s="1"/>
  <c r="HU60" i="7"/>
  <c r="RA60" i="7" s="1"/>
  <c r="HY60" i="7"/>
  <c r="RE60" i="7" s="1"/>
  <c r="HA61" i="7"/>
  <c r="QG61" i="7" s="1"/>
  <c r="HE61" i="7"/>
  <c r="QK61" i="7" s="1"/>
  <c r="HI61" i="7"/>
  <c r="QO61" i="7" s="1"/>
  <c r="HM61" i="7"/>
  <c r="QS61" i="7" s="1"/>
  <c r="HQ61" i="7"/>
  <c r="QW61" i="7" s="1"/>
  <c r="HU61" i="7"/>
  <c r="RA61" i="7" s="1"/>
  <c r="HY61" i="7"/>
  <c r="RE61" i="7" s="1"/>
  <c r="GY62" i="7"/>
  <c r="QE62" i="7" s="1"/>
  <c r="GY63" i="7"/>
  <c r="QE63" i="7" s="1"/>
  <c r="HB26" i="7"/>
  <c r="QH26" i="7" s="1"/>
  <c r="HV28" i="7"/>
  <c r="RB28" i="7" s="1"/>
  <c r="HJ30" i="7"/>
  <c r="QP30" i="7" s="1"/>
  <c r="HL31" i="7"/>
  <c r="QR31" i="7" s="1"/>
  <c r="HV32" i="7"/>
  <c r="RB32" i="7" s="1"/>
  <c r="HN34" i="7"/>
  <c r="QT34" i="7" s="1"/>
  <c r="HM35" i="7"/>
  <c r="QS35" i="7" s="1"/>
  <c r="HE36" i="7"/>
  <c r="QK36" i="7" s="1"/>
  <c r="HU36" i="7"/>
  <c r="RA36" i="7" s="1"/>
  <c r="HJ37" i="7"/>
  <c r="QP37" i="7" s="1"/>
  <c r="HL38" i="7"/>
  <c r="QR38" i="7" s="1"/>
  <c r="HM39" i="7"/>
  <c r="QS39" i="7" s="1"/>
  <c r="HA40" i="7"/>
  <c r="QG40" i="7" s="1"/>
  <c r="HQ40" i="7"/>
  <c r="QW40" i="7" s="1"/>
  <c r="HF41" i="7"/>
  <c r="QL41" i="7" s="1"/>
  <c r="HV41" i="7"/>
  <c r="RB41" i="7" s="1"/>
  <c r="HF42" i="7"/>
  <c r="QL42" i="7" s="1"/>
  <c r="HV42" i="7"/>
  <c r="RB42" i="7" s="1"/>
  <c r="HL43" i="7"/>
  <c r="QR43" i="7" s="1"/>
  <c r="HE44" i="7"/>
  <c r="QK44" i="7" s="1"/>
  <c r="HU44" i="7"/>
  <c r="RA44" i="7" s="1"/>
  <c r="HJ45" i="7"/>
  <c r="QP45" i="7" s="1"/>
  <c r="HI46" i="7"/>
  <c r="QO46" i="7" s="1"/>
  <c r="HN46" i="7"/>
  <c r="QT46" i="7" s="1"/>
  <c r="GY47" i="7"/>
  <c r="QE47" i="7" s="1"/>
  <c r="GZ48" i="7"/>
  <c r="QF48" i="7" s="1"/>
  <c r="HD48" i="7"/>
  <c r="QJ48" i="7" s="1"/>
  <c r="HH48" i="7"/>
  <c r="QN48" i="7" s="1"/>
  <c r="HL48" i="7"/>
  <c r="QR48" i="7" s="1"/>
  <c r="HP48" i="7"/>
  <c r="QV48" i="7" s="1"/>
  <c r="HT48" i="7"/>
  <c r="QZ48" i="7" s="1"/>
  <c r="HX48" i="7"/>
  <c r="RD48" i="7" s="1"/>
  <c r="GY49" i="7"/>
  <c r="QE49" i="7" s="1"/>
  <c r="GZ50" i="7"/>
  <c r="QF50" i="7" s="1"/>
  <c r="HD50" i="7"/>
  <c r="QJ50" i="7" s="1"/>
  <c r="HH50" i="7"/>
  <c r="QN50" i="7" s="1"/>
  <c r="HL50" i="7"/>
  <c r="QR50" i="7" s="1"/>
  <c r="HP50" i="7"/>
  <c r="QV50" i="7" s="1"/>
  <c r="HT50" i="7"/>
  <c r="QZ50" i="7" s="1"/>
  <c r="HX50" i="7"/>
  <c r="RD50" i="7" s="1"/>
  <c r="GZ51" i="7"/>
  <c r="QF51" i="7" s="1"/>
  <c r="HD51" i="7"/>
  <c r="QJ51" i="7" s="1"/>
  <c r="HH51" i="7"/>
  <c r="QN51" i="7" s="1"/>
  <c r="HL51" i="7"/>
  <c r="QR51" i="7" s="1"/>
  <c r="HP51" i="7"/>
  <c r="QV51" i="7" s="1"/>
  <c r="HT51" i="7"/>
  <c r="QZ51" i="7" s="1"/>
  <c r="HX51" i="7"/>
  <c r="RD51" i="7" s="1"/>
  <c r="HB52" i="7"/>
  <c r="QH52" i="7" s="1"/>
  <c r="HF52" i="7"/>
  <c r="QL52" i="7" s="1"/>
  <c r="HJ52" i="7"/>
  <c r="QP52" i="7" s="1"/>
  <c r="HN52" i="7"/>
  <c r="QT52" i="7" s="1"/>
  <c r="HR52" i="7"/>
  <c r="QX52" i="7" s="1"/>
  <c r="HV52" i="7"/>
  <c r="RB52" i="7" s="1"/>
  <c r="HB53" i="7"/>
  <c r="QH53" i="7" s="1"/>
  <c r="HF53" i="7"/>
  <c r="QL53" i="7" s="1"/>
  <c r="HJ53" i="7"/>
  <c r="QP53" i="7" s="1"/>
  <c r="HN53" i="7"/>
  <c r="QT53" i="7" s="1"/>
  <c r="HR53" i="7"/>
  <c r="QX53" i="7" s="1"/>
  <c r="HV53" i="7"/>
  <c r="RB53" i="7" s="1"/>
  <c r="GZ54" i="7"/>
  <c r="QF54" i="7" s="1"/>
  <c r="HD54" i="7"/>
  <c r="QJ54" i="7" s="1"/>
  <c r="HH54" i="7"/>
  <c r="QN54" i="7" s="1"/>
  <c r="HL54" i="7"/>
  <c r="QR54" i="7" s="1"/>
  <c r="HP54" i="7"/>
  <c r="QV54" i="7" s="1"/>
  <c r="HT54" i="7"/>
  <c r="QZ54" i="7" s="1"/>
  <c r="HX54" i="7"/>
  <c r="RD54" i="7" s="1"/>
  <c r="HA55" i="7"/>
  <c r="QG55" i="7" s="1"/>
  <c r="HE55" i="7"/>
  <c r="QK55" i="7" s="1"/>
  <c r="HI55" i="7"/>
  <c r="QO55" i="7" s="1"/>
  <c r="HM55" i="7"/>
  <c r="QS55" i="7" s="1"/>
  <c r="HQ55" i="7"/>
  <c r="QW55" i="7" s="1"/>
  <c r="HU55" i="7"/>
  <c r="RA55" i="7" s="1"/>
  <c r="HY55" i="7"/>
  <c r="RE55" i="7" s="1"/>
  <c r="HB56" i="7"/>
  <c r="QH56" i="7" s="1"/>
  <c r="HF56" i="7"/>
  <c r="QL56" i="7" s="1"/>
  <c r="HJ56" i="7"/>
  <c r="QP56" i="7" s="1"/>
  <c r="HN56" i="7"/>
  <c r="QT56" i="7" s="1"/>
  <c r="HR56" i="7"/>
  <c r="QX56" i="7" s="1"/>
  <c r="HV56" i="7"/>
  <c r="RB56" i="7" s="1"/>
  <c r="HA57" i="7"/>
  <c r="QG57" i="7" s="1"/>
  <c r="HE57" i="7"/>
  <c r="QK57" i="7" s="1"/>
  <c r="HI57" i="7"/>
  <c r="QO57" i="7" s="1"/>
  <c r="HM57" i="7"/>
  <c r="QS57" i="7" s="1"/>
  <c r="HQ57" i="7"/>
  <c r="QW57" i="7" s="1"/>
  <c r="HU57" i="7"/>
  <c r="RA57" i="7" s="1"/>
  <c r="HY57" i="7"/>
  <c r="RE57" i="7" s="1"/>
  <c r="GZ58" i="7"/>
  <c r="QF58" i="7" s="1"/>
  <c r="HD58" i="7"/>
  <c r="QJ58" i="7" s="1"/>
  <c r="HH58" i="7"/>
  <c r="QN58" i="7" s="1"/>
  <c r="HL58" i="7"/>
  <c r="QR58" i="7" s="1"/>
  <c r="HP58" i="7"/>
  <c r="QV58" i="7" s="1"/>
  <c r="HT58" i="7"/>
  <c r="QZ58" i="7" s="1"/>
  <c r="HX58" i="7"/>
  <c r="RD58" i="7" s="1"/>
  <c r="GZ59" i="7"/>
  <c r="QF59" i="7" s="1"/>
  <c r="HD59" i="7"/>
  <c r="QJ59" i="7" s="1"/>
  <c r="HH59" i="7"/>
  <c r="QN59" i="7" s="1"/>
  <c r="HL59" i="7"/>
  <c r="QR59" i="7" s="1"/>
  <c r="HP59" i="7"/>
  <c r="QV59" i="7" s="1"/>
  <c r="HT59" i="7"/>
  <c r="QZ59" i="7" s="1"/>
  <c r="HX59" i="7"/>
  <c r="RD59" i="7" s="1"/>
  <c r="HB60" i="7"/>
  <c r="QH60" i="7" s="1"/>
  <c r="HF60" i="7"/>
  <c r="QL60" i="7" s="1"/>
  <c r="HJ60" i="7"/>
  <c r="QP60" i="7" s="1"/>
  <c r="HN60" i="7"/>
  <c r="QT60" i="7" s="1"/>
  <c r="HR60" i="7"/>
  <c r="QX60" i="7" s="1"/>
  <c r="HV60" i="7"/>
  <c r="RB60" i="7" s="1"/>
  <c r="HB61" i="7"/>
  <c r="QH61" i="7" s="1"/>
  <c r="HF61" i="7"/>
  <c r="QL61" i="7" s="1"/>
  <c r="HJ61" i="7"/>
  <c r="QP61" i="7" s="1"/>
  <c r="HN61" i="7"/>
  <c r="QT61" i="7" s="1"/>
  <c r="HR61" i="7"/>
  <c r="QX61" i="7" s="1"/>
  <c r="HV61" i="7"/>
  <c r="RB61" i="7" s="1"/>
  <c r="GZ62" i="7"/>
  <c r="QF62" i="7" s="1"/>
  <c r="HD62" i="7"/>
  <c r="QJ62" i="7" s="1"/>
  <c r="HH62" i="7"/>
  <c r="QN62" i="7" s="1"/>
  <c r="HL62" i="7"/>
  <c r="QR62" i="7" s="1"/>
  <c r="HP62" i="7"/>
  <c r="QV62" i="7" s="1"/>
  <c r="HT62" i="7"/>
  <c r="QZ62" i="7" s="1"/>
  <c r="HX62" i="7"/>
  <c r="RD62" i="7" s="1"/>
  <c r="HX30" i="7"/>
  <c r="RD30" i="7" s="1"/>
  <c r="HA32" i="7"/>
  <c r="QG32" i="7" s="1"/>
  <c r="HB34" i="7"/>
  <c r="QH34" i="7" s="1"/>
  <c r="HR34" i="7"/>
  <c r="QX34" i="7" s="1"/>
  <c r="HA35" i="7"/>
  <c r="QG35" i="7" s="1"/>
  <c r="HQ35" i="7"/>
  <c r="QW35" i="7" s="1"/>
  <c r="HI36" i="7"/>
  <c r="QO36" i="7" s="1"/>
  <c r="HY36" i="7"/>
  <c r="RE36" i="7" s="1"/>
  <c r="HN37" i="7"/>
  <c r="QT37" i="7" s="1"/>
  <c r="GZ38" i="7"/>
  <c r="QF38" i="7" s="1"/>
  <c r="HP38" i="7"/>
  <c r="QV38" i="7" s="1"/>
  <c r="HA39" i="7"/>
  <c r="QG39" i="7" s="1"/>
  <c r="HQ39" i="7"/>
  <c r="QW39" i="7" s="1"/>
  <c r="HE40" i="7"/>
  <c r="QK40" i="7" s="1"/>
  <c r="HU40" i="7"/>
  <c r="RA40" i="7" s="1"/>
  <c r="HJ41" i="7"/>
  <c r="QP41" i="7" s="1"/>
  <c r="HJ42" i="7"/>
  <c r="QP42" i="7" s="1"/>
  <c r="GZ43" i="7"/>
  <c r="QF43" i="7" s="1"/>
  <c r="HP43" i="7"/>
  <c r="QV43" i="7" s="1"/>
  <c r="HI44" i="7"/>
  <c r="QO44" i="7" s="1"/>
  <c r="HY44" i="7"/>
  <c r="RE44" i="7" s="1"/>
  <c r="HN45" i="7"/>
  <c r="QT45" i="7" s="1"/>
  <c r="GY46" i="7"/>
  <c r="QE46" i="7" s="1"/>
  <c r="HE46" i="7"/>
  <c r="QK46" i="7" s="1"/>
  <c r="HJ46" i="7"/>
  <c r="QP46" i="7" s="1"/>
  <c r="HT46" i="7"/>
  <c r="QZ46" i="7" s="1"/>
  <c r="HX46" i="7"/>
  <c r="RD46" i="7" s="1"/>
  <c r="GZ47" i="7"/>
  <c r="QF47" i="7" s="1"/>
  <c r="HD47" i="7"/>
  <c r="QJ47" i="7" s="1"/>
  <c r="HH47" i="7"/>
  <c r="QN47" i="7" s="1"/>
  <c r="HL47" i="7"/>
  <c r="QR47" i="7" s="1"/>
  <c r="HP47" i="7"/>
  <c r="QV47" i="7" s="1"/>
  <c r="HT47" i="7"/>
  <c r="QZ47" i="7" s="1"/>
  <c r="HX47" i="7"/>
  <c r="RD47" i="7" s="1"/>
  <c r="HA48" i="7"/>
  <c r="QG48" i="7" s="1"/>
  <c r="HE48" i="7"/>
  <c r="QK48" i="7" s="1"/>
  <c r="HI48" i="7"/>
  <c r="QO48" i="7" s="1"/>
  <c r="HM48" i="7"/>
  <c r="QS48" i="7" s="1"/>
  <c r="HQ48" i="7"/>
  <c r="QW48" i="7" s="1"/>
  <c r="HU48" i="7"/>
  <c r="RA48" i="7" s="1"/>
  <c r="HY48" i="7"/>
  <c r="RE48" i="7" s="1"/>
  <c r="GZ49" i="7"/>
  <c r="QF49" i="7" s="1"/>
  <c r="HD49" i="7"/>
  <c r="QJ49" i="7" s="1"/>
  <c r="HH49" i="7"/>
  <c r="QN49" i="7" s="1"/>
  <c r="HL49" i="7"/>
  <c r="QR49" i="7" s="1"/>
  <c r="HP49" i="7"/>
  <c r="QV49" i="7" s="1"/>
  <c r="HT49" i="7"/>
  <c r="QZ49" i="7" s="1"/>
  <c r="HX49" i="7"/>
  <c r="RD49" i="7" s="1"/>
  <c r="HA50" i="7"/>
  <c r="QG50" i="7" s="1"/>
  <c r="HE50" i="7"/>
  <c r="QK50" i="7" s="1"/>
  <c r="HI50" i="7"/>
  <c r="QO50" i="7" s="1"/>
  <c r="HM50" i="7"/>
  <c r="QS50" i="7" s="1"/>
  <c r="HQ50" i="7"/>
  <c r="QW50" i="7" s="1"/>
  <c r="HU50" i="7"/>
  <c r="RA50" i="7" s="1"/>
  <c r="HY50" i="7"/>
  <c r="RE50" i="7" s="1"/>
  <c r="HA51" i="7"/>
  <c r="QG51" i="7" s="1"/>
  <c r="HE51" i="7"/>
  <c r="QK51" i="7" s="1"/>
  <c r="HI51" i="7"/>
  <c r="QO51" i="7" s="1"/>
  <c r="HM51" i="7"/>
  <c r="QS51" i="7" s="1"/>
  <c r="HQ51" i="7"/>
  <c r="QW51" i="7" s="1"/>
  <c r="HU51" i="7"/>
  <c r="RA51" i="7" s="1"/>
  <c r="HY51" i="7"/>
  <c r="RE51" i="7" s="1"/>
  <c r="GY52" i="7"/>
  <c r="QE52" i="7" s="1"/>
  <c r="GY53" i="7"/>
  <c r="QE53" i="7" s="1"/>
  <c r="HA54" i="7"/>
  <c r="QG54" i="7" s="1"/>
  <c r="HE54" i="7"/>
  <c r="QK54" i="7" s="1"/>
  <c r="HI54" i="7"/>
  <c r="QO54" i="7" s="1"/>
  <c r="HM54" i="7"/>
  <c r="QS54" i="7" s="1"/>
  <c r="HQ54" i="7"/>
  <c r="QW54" i="7" s="1"/>
  <c r="HU54" i="7"/>
  <c r="RA54" i="7" s="1"/>
  <c r="HY54" i="7"/>
  <c r="RE54" i="7" s="1"/>
  <c r="HB55" i="7"/>
  <c r="QH55" i="7" s="1"/>
  <c r="HF55" i="7"/>
  <c r="QL55" i="7" s="1"/>
  <c r="HJ55" i="7"/>
  <c r="QP55" i="7" s="1"/>
  <c r="HN55" i="7"/>
  <c r="QT55" i="7" s="1"/>
  <c r="HR55" i="7"/>
  <c r="QX55" i="7" s="1"/>
  <c r="HV55" i="7"/>
  <c r="RB55" i="7" s="1"/>
  <c r="GY56" i="7"/>
  <c r="QE56" i="7" s="1"/>
  <c r="HB57" i="7"/>
  <c r="QH57" i="7" s="1"/>
  <c r="HF57" i="7"/>
  <c r="QL57" i="7" s="1"/>
  <c r="HJ57" i="7"/>
  <c r="QP57" i="7" s="1"/>
  <c r="HN57" i="7"/>
  <c r="QT57" i="7" s="1"/>
  <c r="HR57" i="7"/>
  <c r="QX57" i="7" s="1"/>
  <c r="HV57" i="7"/>
  <c r="RB57" i="7" s="1"/>
  <c r="HA58" i="7"/>
  <c r="QG58" i="7" s="1"/>
  <c r="HE58" i="7"/>
  <c r="QK58" i="7" s="1"/>
  <c r="HI58" i="7"/>
  <c r="QO58" i="7" s="1"/>
  <c r="HM58" i="7"/>
  <c r="QS58" i="7" s="1"/>
  <c r="HQ58" i="7"/>
  <c r="QW58" i="7" s="1"/>
  <c r="HU58" i="7"/>
  <c r="RA58" i="7" s="1"/>
  <c r="HY58" i="7"/>
  <c r="RE58" i="7" s="1"/>
  <c r="HA59" i="7"/>
  <c r="QG59" i="7" s="1"/>
  <c r="HE59" i="7"/>
  <c r="QK59" i="7" s="1"/>
  <c r="HI59" i="7"/>
  <c r="QO59" i="7" s="1"/>
  <c r="HM59" i="7"/>
  <c r="QS59" i="7" s="1"/>
  <c r="HQ59" i="7"/>
  <c r="QW59" i="7" s="1"/>
  <c r="HU59" i="7"/>
  <c r="RA59" i="7" s="1"/>
  <c r="HY59" i="7"/>
  <c r="RE59" i="7" s="1"/>
  <c r="GY60" i="7"/>
  <c r="QE60" i="7" s="1"/>
  <c r="GY61" i="7"/>
  <c r="QE61" i="7" s="1"/>
  <c r="HA62" i="7"/>
  <c r="QG62" i="7" s="1"/>
  <c r="HE62" i="7"/>
  <c r="QK62" i="7" s="1"/>
  <c r="HI62" i="7"/>
  <c r="QO62" i="7" s="1"/>
  <c r="HM62" i="7"/>
  <c r="QS62" i="7" s="1"/>
  <c r="HQ62" i="7"/>
  <c r="QW62" i="7" s="1"/>
  <c r="HU62" i="7"/>
  <c r="RA62" i="7" s="1"/>
  <c r="HY62" i="7"/>
  <c r="RE62" i="7" s="1"/>
  <c r="HA63" i="7"/>
  <c r="QG63" i="7" s="1"/>
  <c r="HE63" i="7"/>
  <c r="QK63" i="7" s="1"/>
  <c r="HI63" i="7"/>
  <c r="QO63" i="7" s="1"/>
  <c r="HM63" i="7"/>
  <c r="QS63" i="7" s="1"/>
  <c r="HQ63" i="7"/>
  <c r="QW63" i="7" s="1"/>
  <c r="HU63" i="7"/>
  <c r="RA63" i="7" s="1"/>
  <c r="HY63" i="7"/>
  <c r="RE63" i="7" s="1"/>
  <c r="GX35" i="7"/>
  <c r="QD35" i="7" s="1"/>
  <c r="GX36" i="7"/>
  <c r="QD36" i="7" s="1"/>
  <c r="GW38" i="7"/>
  <c r="QC38" i="7" s="1"/>
  <c r="GX39" i="7"/>
  <c r="QD39" i="7" s="1"/>
  <c r="GX40" i="7"/>
  <c r="QD40" i="7" s="1"/>
  <c r="GW43" i="7"/>
  <c r="QC43" i="7" s="1"/>
  <c r="GX44" i="7"/>
  <c r="QD44" i="7" s="1"/>
  <c r="GX24" i="7"/>
  <c r="QD24" i="7" s="1"/>
  <c r="GX32" i="7"/>
  <c r="QD32" i="7" s="1"/>
  <c r="GX38" i="7"/>
  <c r="QD38" i="7" s="1"/>
  <c r="GX43" i="7"/>
  <c r="QD43" i="7" s="1"/>
  <c r="GW34" i="7"/>
  <c r="QC34" i="7" s="1"/>
  <c r="GW37" i="7"/>
  <c r="QC37" i="7" s="1"/>
  <c r="GW41" i="7"/>
  <c r="QC41" i="7" s="1"/>
  <c r="GW42" i="7"/>
  <c r="QC42" i="7" s="1"/>
  <c r="GW45" i="7"/>
  <c r="QC45" i="7" s="1"/>
  <c r="GX28" i="7"/>
  <c r="QD28" i="7" s="1"/>
  <c r="GW30" i="7"/>
  <c r="QC30" i="7" s="1"/>
  <c r="GX33" i="7"/>
  <c r="QD33" i="7" s="1"/>
  <c r="GW40" i="7"/>
  <c r="QC40" i="7" s="1"/>
  <c r="GW46" i="7"/>
  <c r="QC46" i="7" s="1"/>
  <c r="GX47" i="7"/>
  <c r="QD47" i="7" s="1"/>
  <c r="GX49" i="7"/>
  <c r="QD49" i="7" s="1"/>
  <c r="GW52" i="7"/>
  <c r="QC52" i="7" s="1"/>
  <c r="GW53" i="7"/>
  <c r="QC53" i="7" s="1"/>
  <c r="GW56" i="7"/>
  <c r="QC56" i="7" s="1"/>
  <c r="GW60" i="7"/>
  <c r="QC60" i="7" s="1"/>
  <c r="GW61" i="7"/>
  <c r="QC61" i="7" s="1"/>
  <c r="GX34" i="7"/>
  <c r="QD34" i="7" s="1"/>
  <c r="GW35" i="7"/>
  <c r="QC35" i="7" s="1"/>
  <c r="GW39" i="7"/>
  <c r="QC39" i="7" s="1"/>
  <c r="GX46" i="7"/>
  <c r="QD46" i="7" s="1"/>
  <c r="GX52" i="7"/>
  <c r="QD52" i="7" s="1"/>
  <c r="GX53" i="7"/>
  <c r="QD53" i="7" s="1"/>
  <c r="GW55" i="7"/>
  <c r="QC55" i="7" s="1"/>
  <c r="GX56" i="7"/>
  <c r="QD56" i="7" s="1"/>
  <c r="GW57" i="7"/>
  <c r="QC57" i="7" s="1"/>
  <c r="GX60" i="7"/>
  <c r="QD60" i="7" s="1"/>
  <c r="GX61" i="7"/>
  <c r="QD61" i="7" s="1"/>
  <c r="GX37" i="7"/>
  <c r="QD37" i="7" s="1"/>
  <c r="GX45" i="7"/>
  <c r="QD45" i="7" s="1"/>
  <c r="GW48" i="7"/>
  <c r="QC48" i="7" s="1"/>
  <c r="GW50" i="7"/>
  <c r="QC50" i="7" s="1"/>
  <c r="GW51" i="7"/>
  <c r="QC51" i="7" s="1"/>
  <c r="GW54" i="7"/>
  <c r="QC54" i="7" s="1"/>
  <c r="GX55" i="7"/>
  <c r="QD55" i="7" s="1"/>
  <c r="GX57" i="7"/>
  <c r="QD57" i="7" s="1"/>
  <c r="GW58" i="7"/>
  <c r="QC58" i="7" s="1"/>
  <c r="GW59" i="7"/>
  <c r="QC59" i="7" s="1"/>
  <c r="GW62" i="7"/>
  <c r="QC62" i="7" s="1"/>
  <c r="GW63" i="7"/>
  <c r="QC63" i="7" s="1"/>
  <c r="HT63" i="7"/>
  <c r="QZ63" i="7" s="1"/>
  <c r="HL63" i="7"/>
  <c r="QR63" i="7" s="1"/>
  <c r="HD63" i="7"/>
  <c r="QJ63" i="7" s="1"/>
  <c r="HJ62" i="7"/>
  <c r="QP62" i="7" s="1"/>
  <c r="HP61" i="7"/>
  <c r="QV61" i="7" s="1"/>
  <c r="GZ61" i="7"/>
  <c r="QF61" i="7" s="1"/>
  <c r="HT60" i="7"/>
  <c r="QZ60" i="7" s="1"/>
  <c r="HD60" i="7"/>
  <c r="QJ60" i="7" s="1"/>
  <c r="HN59" i="7"/>
  <c r="QT59" i="7" s="1"/>
  <c r="GX59" i="7"/>
  <c r="QD59" i="7" s="1"/>
  <c r="HN58" i="7"/>
  <c r="QT58" i="7" s="1"/>
  <c r="GX58" i="7"/>
  <c r="QD58" i="7" s="1"/>
  <c r="HW57" i="7"/>
  <c r="RC57" i="7" s="1"/>
  <c r="HG57" i="7"/>
  <c r="QM57" i="7" s="1"/>
  <c r="HP56" i="7"/>
  <c r="QV56" i="7" s="1"/>
  <c r="GZ56" i="7"/>
  <c r="QF56" i="7" s="1"/>
  <c r="HK55" i="7"/>
  <c r="QQ55" i="7" s="1"/>
  <c r="HJ54" i="7"/>
  <c r="QP54" i="7" s="1"/>
  <c r="HP53" i="7"/>
  <c r="QV53" i="7" s="1"/>
  <c r="GZ53" i="7"/>
  <c r="QF53" i="7" s="1"/>
  <c r="HT52" i="7"/>
  <c r="QZ52" i="7" s="1"/>
  <c r="HD52" i="7"/>
  <c r="QJ52" i="7" s="1"/>
  <c r="HN51" i="7"/>
  <c r="QT51" i="7" s="1"/>
  <c r="GX51" i="7"/>
  <c r="QD51" i="7" s="1"/>
  <c r="HN50" i="7"/>
  <c r="QT50" i="7" s="1"/>
  <c r="GX50" i="7"/>
  <c r="QD50" i="7" s="1"/>
  <c r="HU49" i="7"/>
  <c r="RA49" i="7" s="1"/>
  <c r="HE49" i="7"/>
  <c r="QK49" i="7" s="1"/>
  <c r="HR48" i="7"/>
  <c r="QX48" i="7" s="1"/>
  <c r="HB48" i="7"/>
  <c r="QH48" i="7" s="1"/>
  <c r="HM47" i="7"/>
  <c r="QS47" i="7" s="1"/>
  <c r="GW47" i="7"/>
  <c r="QC47" i="7" s="1"/>
  <c r="HQ46" i="7"/>
  <c r="QW46" i="7" s="1"/>
  <c r="HR45" i="7"/>
  <c r="QX45" i="7" s="1"/>
  <c r="GX41" i="7"/>
  <c r="QD41" i="7" s="1"/>
  <c r="HY40" i="7"/>
  <c r="RE40" i="7" s="1"/>
  <c r="GW36" i="7"/>
  <c r="QC36" i="7" s="1"/>
  <c r="HE35" i="7"/>
  <c r="QK35" i="7" s="1"/>
  <c r="HV34" i="7"/>
  <c r="RB34" i="7" s="1"/>
  <c r="HR63" i="7"/>
  <c r="QX63" i="7" s="1"/>
  <c r="HJ63" i="7"/>
  <c r="QP63" i="7" s="1"/>
  <c r="HB63" i="7"/>
  <c r="QH63" i="7" s="1"/>
  <c r="HV62" i="7"/>
  <c r="RB62" i="7" s="1"/>
  <c r="HF62" i="7"/>
  <c r="QL62" i="7" s="1"/>
  <c r="HL61" i="7"/>
  <c r="QR61" i="7" s="1"/>
  <c r="HP60" i="7"/>
  <c r="QV60" i="7" s="1"/>
  <c r="GZ60" i="7"/>
  <c r="QF60" i="7" s="1"/>
  <c r="HJ59" i="7"/>
  <c r="QP59" i="7" s="1"/>
  <c r="HJ58" i="7"/>
  <c r="QP58" i="7" s="1"/>
  <c r="HS57" i="7"/>
  <c r="QY57" i="7" s="1"/>
  <c r="HC57" i="7"/>
  <c r="QI57" i="7" s="1"/>
  <c r="HL56" i="7"/>
  <c r="QR56" i="7" s="1"/>
  <c r="HW55" i="7"/>
  <c r="RC55" i="7" s="1"/>
  <c r="HG55" i="7"/>
  <c r="QM55" i="7" s="1"/>
  <c r="HV54" i="7"/>
  <c r="RB54" i="7" s="1"/>
  <c r="HF54" i="7"/>
  <c r="QL54" i="7" s="1"/>
  <c r="HL53" i="7"/>
  <c r="QR53" i="7" s="1"/>
  <c r="HP52" i="7"/>
  <c r="QV52" i="7" s="1"/>
  <c r="GZ52" i="7"/>
  <c r="QF52" i="7" s="1"/>
  <c r="HJ51" i="7"/>
  <c r="QP51" i="7" s="1"/>
  <c r="HJ50" i="7"/>
  <c r="QP50" i="7" s="1"/>
  <c r="HQ49" i="7"/>
  <c r="QW49" i="7" s="1"/>
  <c r="HA49" i="7"/>
  <c r="QG49" i="7" s="1"/>
  <c r="HN48" i="7"/>
  <c r="QT48" i="7" s="1"/>
  <c r="GX48" i="7"/>
  <c r="QD48" i="7" s="1"/>
  <c r="HY47" i="7"/>
  <c r="RE47" i="7" s="1"/>
  <c r="HI47" i="7"/>
  <c r="QO47" i="7" s="1"/>
  <c r="HK46" i="7"/>
  <c r="QQ46" i="7" s="1"/>
  <c r="HB45" i="7"/>
  <c r="QH45" i="7" s="1"/>
  <c r="HM44" i="7"/>
  <c r="QS44" i="7" s="1"/>
  <c r="HT43" i="7"/>
  <c r="QZ43" i="7" s="1"/>
  <c r="HI40" i="7"/>
  <c r="QO40" i="7" s="1"/>
  <c r="HU39" i="7"/>
  <c r="RA39" i="7" s="1"/>
  <c r="HT38" i="7"/>
  <c r="QZ38" i="7" s="1"/>
  <c r="HF34" i="7"/>
  <c r="QL34" i="7" s="1"/>
  <c r="HK33" i="7"/>
  <c r="QQ33" i="7" s="1"/>
  <c r="HH27" i="7"/>
  <c r="QN27" i="7" s="1"/>
  <c r="HX63" i="7"/>
  <c r="RD63" i="7" s="1"/>
  <c r="HP63" i="7"/>
  <c r="QV63" i="7" s="1"/>
  <c r="HH63" i="7"/>
  <c r="QN63" i="7" s="1"/>
  <c r="GZ63" i="7"/>
  <c r="QF63" i="7" s="1"/>
  <c r="HR62" i="7"/>
  <c r="QX62" i="7" s="1"/>
  <c r="HB62" i="7"/>
  <c r="QH62" i="7" s="1"/>
  <c r="HX61" i="7"/>
  <c r="RD61" i="7" s="1"/>
  <c r="HH61" i="7"/>
  <c r="QN61" i="7" s="1"/>
  <c r="HL60" i="7"/>
  <c r="QR60" i="7" s="1"/>
  <c r="HV59" i="7"/>
  <c r="RB59" i="7" s="1"/>
  <c r="HF59" i="7"/>
  <c r="QL59" i="7" s="1"/>
  <c r="HV58" i="7"/>
  <c r="RB58" i="7" s="1"/>
  <c r="HF58" i="7"/>
  <c r="QL58" i="7" s="1"/>
  <c r="HO57" i="7"/>
  <c r="QU57" i="7" s="1"/>
  <c r="GY57" i="7"/>
  <c r="QE57" i="7" s="1"/>
  <c r="HX56" i="7"/>
  <c r="RD56" i="7" s="1"/>
  <c r="HH56" i="7"/>
  <c r="QN56" i="7" s="1"/>
  <c r="HS55" i="7"/>
  <c r="QY55" i="7" s="1"/>
  <c r="HC55" i="7"/>
  <c r="QI55" i="7" s="1"/>
  <c r="HR54" i="7"/>
  <c r="QX54" i="7" s="1"/>
  <c r="HB54" i="7"/>
  <c r="QH54" i="7" s="1"/>
  <c r="HX53" i="7"/>
  <c r="RD53" i="7" s="1"/>
  <c r="HH53" i="7"/>
  <c r="QN53" i="7" s="1"/>
  <c r="HL52" i="7"/>
  <c r="QR52" i="7" s="1"/>
  <c r="HV51" i="7"/>
  <c r="RB51" i="7" s="1"/>
  <c r="HF51" i="7"/>
  <c r="QL51" i="7" s="1"/>
  <c r="HV50" i="7"/>
  <c r="RB50" i="7" s="1"/>
  <c r="HF50" i="7"/>
  <c r="QL50" i="7" s="1"/>
  <c r="HM49" i="7"/>
  <c r="QS49" i="7" s="1"/>
  <c r="GW49" i="7"/>
  <c r="QC49" i="7" s="1"/>
  <c r="HJ48" i="7"/>
  <c r="QP48" i="7" s="1"/>
  <c r="HU47" i="7"/>
  <c r="RA47" i="7" s="1"/>
  <c r="HE47" i="7"/>
  <c r="QK47" i="7" s="1"/>
  <c r="HY46" i="7"/>
  <c r="RE46" i="7" s="1"/>
  <c r="HF46" i="7"/>
  <c r="QL46" i="7" s="1"/>
  <c r="GW44" i="7"/>
  <c r="QC44" i="7" s="1"/>
  <c r="HD43" i="7"/>
  <c r="QJ43" i="7" s="1"/>
  <c r="HN42" i="7"/>
  <c r="QT42" i="7" s="1"/>
  <c r="HE39" i="7"/>
  <c r="QK39" i="7" s="1"/>
  <c r="HD38" i="7"/>
  <c r="QJ38" i="7" s="1"/>
  <c r="HR37" i="7"/>
  <c r="QX37" i="7" s="1"/>
  <c r="HX25" i="7"/>
  <c r="RD25" i="7" s="1"/>
  <c r="HX27" i="7"/>
  <c r="RD27" i="7" s="1"/>
  <c r="RH5" i="7"/>
  <c r="HV23" i="7"/>
  <c r="RB23" i="7" s="1"/>
  <c r="HV26" i="7"/>
  <c r="RB26" i="7" s="1"/>
  <c r="HV27" i="7"/>
  <c r="RB27" i="7" s="1"/>
  <c r="HV29" i="7"/>
  <c r="RB29" i="7" s="1"/>
  <c r="HV25" i="7"/>
  <c r="RB25" i="7" s="1"/>
  <c r="HV30" i="7"/>
  <c r="RB30" i="7" s="1"/>
  <c r="HV31" i="7"/>
  <c r="RB31" i="7" s="1"/>
  <c r="HR25" i="7"/>
  <c r="QX25" i="7" s="1"/>
  <c r="HR24" i="7"/>
  <c r="QX24" i="7" s="1"/>
  <c r="HR27" i="7"/>
  <c r="QX27" i="7" s="1"/>
  <c r="HR29" i="7"/>
  <c r="QX29" i="7" s="1"/>
  <c r="HR23" i="7"/>
  <c r="QX23" i="7" s="1"/>
  <c r="HR32" i="7"/>
  <c r="QX32" i="7" s="1"/>
  <c r="HN23" i="7"/>
  <c r="QT23" i="7" s="1"/>
  <c r="HN26" i="7"/>
  <c r="QT26" i="7" s="1"/>
  <c r="HN27" i="7"/>
  <c r="QT27" i="7" s="1"/>
  <c r="HN29" i="7"/>
  <c r="QT29" i="7" s="1"/>
  <c r="HN25" i="7"/>
  <c r="QT25" i="7" s="1"/>
  <c r="HN30" i="7"/>
  <c r="QT30" i="7" s="1"/>
  <c r="HJ25" i="7"/>
  <c r="QP25" i="7" s="1"/>
  <c r="HJ24" i="7"/>
  <c r="QP24" i="7" s="1"/>
  <c r="HJ27" i="7"/>
  <c r="QP27" i="7" s="1"/>
  <c r="HJ29" i="7"/>
  <c r="QP29" i="7" s="1"/>
  <c r="HJ23" i="7"/>
  <c r="QP23" i="7" s="1"/>
  <c r="HF23" i="7"/>
  <c r="QL23" i="7" s="1"/>
  <c r="HF26" i="7"/>
  <c r="QL26" i="7" s="1"/>
  <c r="HF27" i="7"/>
  <c r="QL27" i="7" s="1"/>
  <c r="HF29" i="7"/>
  <c r="QL29" i="7" s="1"/>
  <c r="HF25" i="7"/>
  <c r="QL25" i="7" s="1"/>
  <c r="HF30" i="7"/>
  <c r="QL30" i="7" s="1"/>
  <c r="HF31" i="7"/>
  <c r="QL31" i="7" s="1"/>
  <c r="HB25" i="7"/>
  <c r="QH25" i="7" s="1"/>
  <c r="HB24" i="7"/>
  <c r="QH24" i="7" s="1"/>
  <c r="HB27" i="7"/>
  <c r="QH27" i="7" s="1"/>
  <c r="HB29" i="7"/>
  <c r="QH29" i="7" s="1"/>
  <c r="HB23" i="7"/>
  <c r="QH23" i="7" s="1"/>
  <c r="HB32" i="7"/>
  <c r="QH32" i="7" s="1"/>
  <c r="GX23" i="7"/>
  <c r="QD23" i="7" s="1"/>
  <c r="HC28" i="7"/>
  <c r="QI28" i="7" s="1"/>
  <c r="HG28" i="7"/>
  <c r="QM28" i="7" s="1"/>
  <c r="HK28" i="7"/>
  <c r="QQ28" i="7" s="1"/>
  <c r="HO28" i="7"/>
  <c r="QU28" i="7" s="1"/>
  <c r="HS28" i="7"/>
  <c r="QY28" i="7" s="1"/>
  <c r="HW28" i="7"/>
  <c r="RC28" i="7" s="1"/>
  <c r="HA29" i="7"/>
  <c r="QG29" i="7" s="1"/>
  <c r="HE29" i="7"/>
  <c r="QK29" i="7" s="1"/>
  <c r="HI29" i="7"/>
  <c r="QO29" i="7" s="1"/>
  <c r="HM29" i="7"/>
  <c r="QS29" i="7" s="1"/>
  <c r="HQ29" i="7"/>
  <c r="QW29" i="7" s="1"/>
  <c r="HU29" i="7"/>
  <c r="RA29" i="7" s="1"/>
  <c r="HY29" i="7"/>
  <c r="RE29" i="7" s="1"/>
  <c r="GY30" i="7"/>
  <c r="QE30" i="7" s="1"/>
  <c r="HC30" i="7"/>
  <c r="QI30" i="7" s="1"/>
  <c r="HG30" i="7"/>
  <c r="QM30" i="7" s="1"/>
  <c r="HK30" i="7"/>
  <c r="QQ30" i="7" s="1"/>
  <c r="HO30" i="7"/>
  <c r="QU30" i="7" s="1"/>
  <c r="HS30" i="7"/>
  <c r="QY30" i="7" s="1"/>
  <c r="HW30" i="7"/>
  <c r="RC30" i="7" s="1"/>
  <c r="HA31" i="7"/>
  <c r="QG31" i="7" s="1"/>
  <c r="HE31" i="7"/>
  <c r="QK31" i="7" s="1"/>
  <c r="HI31" i="7"/>
  <c r="QO31" i="7" s="1"/>
  <c r="HM31" i="7"/>
  <c r="QS31" i="7" s="1"/>
  <c r="HQ31" i="7"/>
  <c r="QW31" i="7" s="1"/>
  <c r="HU31" i="7"/>
  <c r="RA31" i="7" s="1"/>
  <c r="HY31" i="7"/>
  <c r="RE31" i="7" s="1"/>
  <c r="GY32" i="7"/>
  <c r="QE32" i="7" s="1"/>
  <c r="HC32" i="7"/>
  <c r="QI32" i="7" s="1"/>
  <c r="HG32" i="7"/>
  <c r="QM32" i="7" s="1"/>
  <c r="HK32" i="7"/>
  <c r="QQ32" i="7" s="1"/>
  <c r="HO32" i="7"/>
  <c r="QU32" i="7" s="1"/>
  <c r="HS32" i="7"/>
  <c r="QY32" i="7" s="1"/>
  <c r="HW32" i="7"/>
  <c r="RC32" i="7" s="1"/>
  <c r="GZ23" i="7"/>
  <c r="QF23" i="7" s="1"/>
  <c r="HH23" i="7"/>
  <c r="QN23" i="7" s="1"/>
  <c r="HP23" i="7"/>
  <c r="QV23" i="7" s="1"/>
  <c r="HX23" i="7"/>
  <c r="RD23" i="7" s="1"/>
  <c r="HD25" i="7"/>
  <c r="QJ25" i="7" s="1"/>
  <c r="HL25" i="7"/>
  <c r="QR25" i="7" s="1"/>
  <c r="HT25" i="7"/>
  <c r="QZ25" i="7" s="1"/>
  <c r="GX26" i="7"/>
  <c r="QD26" i="7" s="1"/>
  <c r="GX27" i="7"/>
  <c r="QD27" i="7" s="1"/>
  <c r="GZ28" i="7"/>
  <c r="QF28" i="7" s="1"/>
  <c r="HD28" i="7"/>
  <c r="QJ28" i="7" s="1"/>
  <c r="HH28" i="7"/>
  <c r="QN28" i="7" s="1"/>
  <c r="HL28" i="7"/>
  <c r="QR28" i="7" s="1"/>
  <c r="HP28" i="7"/>
  <c r="QV28" i="7" s="1"/>
  <c r="HT28" i="7"/>
  <c r="QZ28" i="7" s="1"/>
  <c r="HX28" i="7"/>
  <c r="RD28" i="7" s="1"/>
  <c r="GX29" i="7"/>
  <c r="QD29" i="7" s="1"/>
  <c r="HD24" i="7"/>
  <c r="QJ24" i="7" s="1"/>
  <c r="HT24" i="7"/>
  <c r="QZ24" i="7" s="1"/>
  <c r="HH26" i="7"/>
  <c r="QN26" i="7" s="1"/>
  <c r="HX26" i="7"/>
  <c r="RD26" i="7" s="1"/>
  <c r="HC27" i="7"/>
  <c r="QI27" i="7" s="1"/>
  <c r="HK27" i="7"/>
  <c r="QQ27" i="7" s="1"/>
  <c r="HS27" i="7"/>
  <c r="QY27" i="7" s="1"/>
  <c r="HE28" i="7"/>
  <c r="QK28" i="7" s="1"/>
  <c r="HM28" i="7"/>
  <c r="QS28" i="7" s="1"/>
  <c r="HU28" i="7"/>
  <c r="RA28" i="7" s="1"/>
  <c r="GY29" i="7"/>
  <c r="QE29" i="7" s="1"/>
  <c r="HG29" i="7"/>
  <c r="QM29" i="7" s="1"/>
  <c r="HO29" i="7"/>
  <c r="QU29" i="7" s="1"/>
  <c r="HW29" i="7"/>
  <c r="RC29" i="7" s="1"/>
  <c r="HA30" i="7"/>
  <c r="QG30" i="7" s="1"/>
  <c r="HL30" i="7"/>
  <c r="QR30" i="7" s="1"/>
  <c r="HQ30" i="7"/>
  <c r="QW30" i="7" s="1"/>
  <c r="GX31" i="7"/>
  <c r="QD31" i="7" s="1"/>
  <c r="HC31" i="7"/>
  <c r="QI31" i="7" s="1"/>
  <c r="HL24" i="7"/>
  <c r="QR24" i="7" s="1"/>
  <c r="GX25" i="7"/>
  <c r="QD25" i="7" s="1"/>
  <c r="GZ26" i="7"/>
  <c r="QF26" i="7" s="1"/>
  <c r="HP26" i="7"/>
  <c r="QV26" i="7" s="1"/>
  <c r="GY27" i="7"/>
  <c r="QE27" i="7" s="1"/>
  <c r="HG27" i="7"/>
  <c r="QM27" i="7" s="1"/>
  <c r="HO27" i="7"/>
  <c r="QU27" i="7" s="1"/>
  <c r="HW27" i="7"/>
  <c r="RC27" i="7" s="1"/>
  <c r="HA28" i="7"/>
  <c r="QG28" i="7" s="1"/>
  <c r="HI28" i="7"/>
  <c r="QO28" i="7" s="1"/>
  <c r="HQ28" i="7"/>
  <c r="QW28" i="7" s="1"/>
  <c r="HY28" i="7"/>
  <c r="RE28" i="7" s="1"/>
  <c r="HC29" i="7"/>
  <c r="QI29" i="7" s="1"/>
  <c r="HK29" i="7"/>
  <c r="QQ29" i="7" s="1"/>
  <c r="HS29" i="7"/>
  <c r="QY29" i="7" s="1"/>
  <c r="GX30" i="7"/>
  <c r="QD30" i="7" s="1"/>
  <c r="HD30" i="7"/>
  <c r="QJ30" i="7" s="1"/>
  <c r="HI30" i="7"/>
  <c r="QO30" i="7" s="1"/>
  <c r="HT30" i="7"/>
  <c r="QZ30" i="7" s="1"/>
  <c r="HY30" i="7"/>
  <c r="RE30" i="7" s="1"/>
  <c r="GZ31" i="7"/>
  <c r="QF31" i="7" s="1"/>
  <c r="HK31" i="7"/>
  <c r="QQ31" i="7" s="1"/>
  <c r="HP31" i="7"/>
  <c r="QV31" i="7" s="1"/>
  <c r="HH32" i="7"/>
  <c r="QN32" i="7" s="1"/>
  <c r="HM32" i="7"/>
  <c r="QS32" i="7" s="1"/>
  <c r="HX32" i="7"/>
  <c r="RD32" i="7" s="1"/>
  <c r="HA33" i="7"/>
  <c r="QG33" i="7" s="1"/>
  <c r="GW29" i="7"/>
  <c r="QC29" i="7" s="1"/>
  <c r="GW31" i="7"/>
  <c r="QC31" i="7" s="1"/>
  <c r="GV25" i="7"/>
  <c r="QB25" i="7" s="1"/>
  <c r="GV28" i="7"/>
  <c r="QB28" i="7" s="1"/>
  <c r="GW28" i="7"/>
  <c r="QC28" i="7" s="1"/>
  <c r="GV30" i="7"/>
  <c r="QB30" i="7" s="1"/>
  <c r="GV24" i="7"/>
  <c r="QB24" i="7" s="1"/>
  <c r="GW32" i="7"/>
  <c r="QC32" i="7" s="1"/>
  <c r="GW33" i="7"/>
  <c r="QC33" i="7" s="1"/>
  <c r="HT31" i="7"/>
  <c r="QZ31" i="7" s="1"/>
  <c r="HN31" i="7"/>
  <c r="QT31" i="7" s="1"/>
  <c r="HG31" i="7"/>
  <c r="QM31" i="7" s="1"/>
  <c r="HP30" i="7"/>
  <c r="QV30" i="7" s="1"/>
  <c r="HE30" i="7"/>
  <c r="QK30" i="7" s="1"/>
  <c r="HT29" i="7"/>
  <c r="QZ29" i="7" s="1"/>
  <c r="HD29" i="7"/>
  <c r="QJ29" i="7" s="1"/>
  <c r="HR28" i="7"/>
  <c r="QX28" i="7" s="1"/>
  <c r="HB28" i="7"/>
  <c r="QH28" i="7" s="1"/>
  <c r="HP27" i="7"/>
  <c r="QV27" i="7" s="1"/>
  <c r="GZ27" i="7"/>
  <c r="QF27" i="7" s="1"/>
  <c r="HR26" i="7"/>
  <c r="QX26" i="7" s="1"/>
  <c r="HP25" i="7"/>
  <c r="QV25" i="7" s="1"/>
  <c r="HN24" i="7"/>
  <c r="QT24" i="7" s="1"/>
  <c r="HL23" i="7"/>
  <c r="QR23" i="7" s="1"/>
  <c r="HX24" i="7"/>
  <c r="RD24" i="7" s="1"/>
  <c r="HT26" i="7"/>
  <c r="QZ26" i="7" s="1"/>
  <c r="HP24" i="7"/>
  <c r="QV24" i="7" s="1"/>
  <c r="HL26" i="7"/>
  <c r="QR26" i="7" s="1"/>
  <c r="HH24" i="7"/>
  <c r="QN24" i="7" s="1"/>
  <c r="HD26" i="7"/>
  <c r="QJ26" i="7" s="1"/>
  <c r="GZ24" i="7"/>
  <c r="QF24" i="7" s="1"/>
  <c r="GY23" i="7"/>
  <c r="QE23" i="7" s="1"/>
  <c r="HC23" i="7"/>
  <c r="QI23" i="7" s="1"/>
  <c r="HG23" i="7"/>
  <c r="QM23" i="7" s="1"/>
  <c r="HK23" i="7"/>
  <c r="QQ23" i="7" s="1"/>
  <c r="HO23" i="7"/>
  <c r="QU23" i="7" s="1"/>
  <c r="GW24" i="7"/>
  <c r="QC24" i="7" s="1"/>
  <c r="HA24" i="7"/>
  <c r="QG24" i="7" s="1"/>
  <c r="HE24" i="7"/>
  <c r="QK24" i="7" s="1"/>
  <c r="HI24" i="7"/>
  <c r="QO24" i="7" s="1"/>
  <c r="HM24" i="7"/>
  <c r="QS24" i="7" s="1"/>
  <c r="HQ24" i="7"/>
  <c r="QW24" i="7" s="1"/>
  <c r="HU24" i="7"/>
  <c r="RA24" i="7" s="1"/>
  <c r="HY24" i="7"/>
  <c r="RE24" i="7" s="1"/>
  <c r="GY25" i="7"/>
  <c r="QE25" i="7" s="1"/>
  <c r="HC25" i="7"/>
  <c r="QI25" i="7" s="1"/>
  <c r="HG25" i="7"/>
  <c r="QM25" i="7" s="1"/>
  <c r="HK25" i="7"/>
  <c r="QQ25" i="7" s="1"/>
  <c r="HO25" i="7"/>
  <c r="QU25" i="7" s="1"/>
  <c r="HS25" i="7"/>
  <c r="QY25" i="7" s="1"/>
  <c r="HW25" i="7"/>
  <c r="RC25" i="7" s="1"/>
  <c r="GW26" i="7"/>
  <c r="QC26" i="7" s="1"/>
  <c r="HA26" i="7"/>
  <c r="QG26" i="7" s="1"/>
  <c r="HE26" i="7"/>
  <c r="QK26" i="7" s="1"/>
  <c r="HI26" i="7"/>
  <c r="QO26" i="7" s="1"/>
  <c r="HM26" i="7"/>
  <c r="QS26" i="7" s="1"/>
  <c r="HQ26" i="7"/>
  <c r="QW26" i="7" s="1"/>
  <c r="HU26" i="7"/>
  <c r="RA26" i="7" s="1"/>
  <c r="HY26" i="7"/>
  <c r="RE26" i="7" s="1"/>
  <c r="GW23" i="7"/>
  <c r="QC23" i="7" s="1"/>
  <c r="HA23" i="7"/>
  <c r="QG23" i="7" s="1"/>
  <c r="HE23" i="7"/>
  <c r="QK23" i="7" s="1"/>
  <c r="HI23" i="7"/>
  <c r="QO23" i="7" s="1"/>
  <c r="HM23" i="7"/>
  <c r="QS23" i="7" s="1"/>
  <c r="HQ23" i="7"/>
  <c r="QW23" i="7" s="1"/>
  <c r="HU23" i="7"/>
  <c r="RA23" i="7" s="1"/>
  <c r="HY23" i="7"/>
  <c r="RE23" i="7" s="1"/>
  <c r="GY24" i="7"/>
  <c r="QE24" i="7" s="1"/>
  <c r="HC24" i="7"/>
  <c r="QI24" i="7" s="1"/>
  <c r="HG24" i="7"/>
  <c r="QM24" i="7" s="1"/>
  <c r="HK24" i="7"/>
  <c r="QQ24" i="7" s="1"/>
  <c r="HO24" i="7"/>
  <c r="QU24" i="7" s="1"/>
  <c r="HS24" i="7"/>
  <c r="QY24" i="7" s="1"/>
  <c r="HW24" i="7"/>
  <c r="RC24" i="7" s="1"/>
  <c r="GW25" i="7"/>
  <c r="QC25" i="7" s="1"/>
  <c r="HA25" i="7"/>
  <c r="QG25" i="7" s="1"/>
  <c r="HE25" i="7"/>
  <c r="QK25" i="7" s="1"/>
  <c r="HI25" i="7"/>
  <c r="QO25" i="7" s="1"/>
  <c r="HM25" i="7"/>
  <c r="QS25" i="7" s="1"/>
  <c r="HQ25" i="7"/>
  <c r="QW25" i="7" s="1"/>
  <c r="HU25" i="7"/>
  <c r="RA25" i="7" s="1"/>
  <c r="HY25" i="7"/>
  <c r="RE25" i="7" s="1"/>
  <c r="GY26" i="7"/>
  <c r="QE26" i="7" s="1"/>
  <c r="HC26" i="7"/>
  <c r="QI26" i="7" s="1"/>
  <c r="HG26" i="7"/>
  <c r="QM26" i="7" s="1"/>
  <c r="HK26" i="7"/>
  <c r="QQ26" i="7" s="1"/>
  <c r="HO26" i="7"/>
  <c r="QU26" i="7" s="1"/>
  <c r="HS26" i="7"/>
  <c r="QY26" i="7" s="1"/>
  <c r="HW26" i="7"/>
  <c r="RC26" i="7" s="1"/>
  <c r="GY28" i="7"/>
  <c r="QE28" i="7" s="1"/>
  <c r="HY27" i="7"/>
  <c r="RE27" i="7" s="1"/>
  <c r="HU27" i="7"/>
  <c r="RA27" i="7" s="1"/>
  <c r="HQ27" i="7"/>
  <c r="QW27" i="7" s="1"/>
  <c r="HM27" i="7"/>
  <c r="QS27" i="7" s="1"/>
  <c r="HI27" i="7"/>
  <c r="QO27" i="7" s="1"/>
  <c r="HE27" i="7"/>
  <c r="QK27" i="7" s="1"/>
  <c r="HA27" i="7"/>
  <c r="QG27" i="7" s="1"/>
  <c r="GW27" i="7"/>
  <c r="QC27" i="7" s="1"/>
  <c r="GV26" i="7"/>
  <c r="QB26" i="7" s="1"/>
  <c r="HW23" i="7"/>
  <c r="RC23" i="7" s="1"/>
  <c r="HS23" i="7"/>
  <c r="QY23" i="7" s="1"/>
  <c r="RF48" i="7" l="1"/>
  <c r="RG48" i="7"/>
  <c r="RF47" i="7"/>
  <c r="RG47" i="7"/>
  <c r="RF58" i="7"/>
  <c r="RG58" i="7"/>
  <c r="RF60" i="7"/>
  <c r="RG60" i="7"/>
  <c r="RF51" i="7"/>
  <c r="RG51" i="7"/>
  <c r="RG71" i="7"/>
  <c r="RF71" i="7"/>
  <c r="RF46" i="7"/>
  <c r="RG46" i="7"/>
  <c r="RF62" i="7"/>
  <c r="RG62" i="7"/>
  <c r="RG45" i="7"/>
  <c r="RF45" i="7"/>
  <c r="RF31" i="7"/>
  <c r="RG31" i="7"/>
  <c r="RG49" i="7"/>
  <c r="RF49" i="7"/>
  <c r="RF59" i="7"/>
  <c r="RG59" i="7"/>
  <c r="RF40" i="7"/>
  <c r="RG40" i="7"/>
  <c r="RG70" i="7"/>
  <c r="RF70" i="7"/>
  <c r="RF24" i="7"/>
  <c r="RG24" i="7"/>
  <c r="RF37" i="7"/>
  <c r="RG37" i="7"/>
  <c r="RG63" i="7"/>
  <c r="RF63" i="7"/>
  <c r="RF57" i="7"/>
  <c r="RG57" i="7"/>
  <c r="RF33" i="7"/>
  <c r="RG33" i="7"/>
  <c r="RF50" i="7"/>
  <c r="RG50" i="7"/>
  <c r="RF27" i="7"/>
  <c r="RG27" i="7"/>
  <c r="RG23" i="7"/>
  <c r="RF23" i="7"/>
  <c r="RF69" i="7"/>
  <c r="RG69" i="7"/>
  <c r="RG30" i="7"/>
  <c r="RF30" i="7"/>
  <c r="RF39" i="7"/>
  <c r="RG39" i="7"/>
  <c r="RF53" i="7"/>
  <c r="RG53" i="7"/>
  <c r="RF29" i="7"/>
  <c r="RG29" i="7"/>
  <c r="RG35" i="7"/>
  <c r="RF35" i="7"/>
  <c r="RF56" i="7"/>
  <c r="RG56" i="7"/>
  <c r="RG68" i="7"/>
  <c r="RF68" i="7"/>
  <c r="RF41" i="7"/>
  <c r="RG41" i="7"/>
  <c r="RG32" i="7"/>
  <c r="RF32" i="7"/>
  <c r="RG38" i="7"/>
  <c r="RF38" i="7"/>
  <c r="RF67" i="7"/>
  <c r="RG67" i="7"/>
  <c r="RF28" i="7"/>
  <c r="RG28" i="7"/>
  <c r="RF34" i="7"/>
  <c r="RG34" i="7"/>
  <c r="RF61" i="7"/>
  <c r="RG61" i="7"/>
  <c r="RG42" i="7"/>
  <c r="RF42" i="7"/>
  <c r="RF54" i="7"/>
  <c r="RG54" i="7"/>
  <c r="RF66" i="7"/>
  <c r="RG66" i="7"/>
  <c r="RF26" i="7"/>
  <c r="RG26" i="7"/>
  <c r="RF25" i="7"/>
  <c r="RG25" i="7"/>
  <c r="RF36" i="7"/>
  <c r="RG36" i="7"/>
  <c r="RF52" i="7"/>
  <c r="RG52" i="7"/>
  <c r="RF44" i="7"/>
  <c r="RG44" i="7"/>
  <c r="RF55" i="7"/>
  <c r="RG55" i="7"/>
  <c r="RF43" i="7"/>
  <c r="RG43" i="7"/>
  <c r="RF73" i="7"/>
  <c r="RG73" i="7"/>
  <c r="RF65" i="7"/>
  <c r="RG65" i="7"/>
  <c r="RF72" i="7"/>
  <c r="RG72" i="7"/>
  <c r="RG64" i="7"/>
  <c r="RF64" i="7"/>
  <c r="HB203" i="7"/>
  <c r="QH99" i="7" s="1"/>
  <c r="QH106" i="7" s="1"/>
  <c r="QH203" i="7"/>
  <c r="HR203" i="7"/>
  <c r="QX99" i="7" s="1"/>
  <c r="QX106" i="7" s="1"/>
  <c r="QX203" i="7"/>
  <c r="GY203" i="7"/>
  <c r="QE99" i="7" s="1"/>
  <c r="QE106" i="7" s="1"/>
  <c r="QE203" i="7"/>
  <c r="HO203" i="7"/>
  <c r="QU99" i="7" s="1"/>
  <c r="QU106" i="7" s="1"/>
  <c r="QU203" i="7"/>
  <c r="HL203" i="7"/>
  <c r="QR99" i="7" s="1"/>
  <c r="QR106" i="7" s="1"/>
  <c r="QR203" i="7"/>
  <c r="HI203" i="7"/>
  <c r="QO99" i="7" s="1"/>
  <c r="QO106" i="7" s="1"/>
  <c r="QO203" i="7"/>
  <c r="HY203" i="7"/>
  <c r="RE99" i="7" s="1"/>
  <c r="RE106" i="7" s="1"/>
  <c r="RE203" i="7"/>
  <c r="HN203" i="7"/>
  <c r="QT99" i="7" s="1"/>
  <c r="QT106" i="7" s="1"/>
  <c r="QT203" i="7"/>
  <c r="GV203" i="7"/>
  <c r="QB99" i="7" s="1"/>
  <c r="HE203" i="7"/>
  <c r="QK99" i="7" s="1"/>
  <c r="QK106" i="7" s="1"/>
  <c r="QK203" i="7"/>
  <c r="HU203" i="7"/>
  <c r="RA99" i="7" s="1"/>
  <c r="RA106" i="7" s="1"/>
  <c r="RA203" i="7"/>
  <c r="HP203" i="7"/>
  <c r="QV99" i="7" s="1"/>
  <c r="QV106" i="7" s="1"/>
  <c r="QV203" i="7"/>
  <c r="HK203" i="7"/>
  <c r="QQ99" i="7" s="1"/>
  <c r="QQ106" i="7" s="1"/>
  <c r="QQ203" i="7"/>
  <c r="HJ203" i="7"/>
  <c r="QP99" i="7" s="1"/>
  <c r="QP106" i="7" s="1"/>
  <c r="QP203" i="7"/>
  <c r="HD203" i="7"/>
  <c r="QJ99" i="7" s="1"/>
  <c r="QJ106" i="7" s="1"/>
  <c r="QJ203" i="7"/>
  <c r="HG203" i="7"/>
  <c r="QM99" i="7" s="1"/>
  <c r="QM106" i="7" s="1"/>
  <c r="QM203" i="7"/>
  <c r="HW203" i="7"/>
  <c r="RC99" i="7" s="1"/>
  <c r="RC106" i="7" s="1"/>
  <c r="RC203" i="7"/>
  <c r="HA203" i="7"/>
  <c r="QG99" i="7" s="1"/>
  <c r="QG106" i="7" s="1"/>
  <c r="QG203" i="7"/>
  <c r="HQ203" i="7"/>
  <c r="QW99" i="7" s="1"/>
  <c r="QW106" i="7" s="1"/>
  <c r="QW203" i="7"/>
  <c r="HH203" i="7"/>
  <c r="QN99" i="7" s="1"/>
  <c r="QN106" i="7" s="1"/>
  <c r="QN203" i="7"/>
  <c r="GX203" i="7"/>
  <c r="QD99" i="7" s="1"/>
  <c r="QD106" i="7" s="1"/>
  <c r="QD203" i="7"/>
  <c r="HX203" i="7"/>
  <c r="RD99" i="7" s="1"/>
  <c r="RD106" i="7" s="1"/>
  <c r="RD203" i="7"/>
  <c r="HF203" i="7"/>
  <c r="QL99" i="7" s="1"/>
  <c r="QL106" i="7" s="1"/>
  <c r="QL203" i="7"/>
  <c r="HV203" i="7"/>
  <c r="RB99" i="7" s="1"/>
  <c r="RB106" i="7" s="1"/>
  <c r="RB203" i="7"/>
  <c r="HC203" i="7"/>
  <c r="QI99" i="7" s="1"/>
  <c r="QI106" i="7" s="1"/>
  <c r="QI203" i="7"/>
  <c r="HS203" i="7"/>
  <c r="QY99" i="7" s="1"/>
  <c r="QY106" i="7" s="1"/>
  <c r="QY203" i="7"/>
  <c r="HT203" i="7"/>
  <c r="QZ99" i="7" s="1"/>
  <c r="QZ106" i="7" s="1"/>
  <c r="QZ203" i="7"/>
  <c r="GW203" i="7"/>
  <c r="QC99" i="7" s="1"/>
  <c r="QC106" i="7" s="1"/>
  <c r="QC203" i="7"/>
  <c r="HM203" i="7"/>
  <c r="QS99" i="7" s="1"/>
  <c r="QS106" i="7" s="1"/>
  <c r="QS203" i="7"/>
  <c r="GZ203" i="7"/>
  <c r="QF99" i="7" s="1"/>
  <c r="QF106" i="7" s="1"/>
  <c r="QF203" i="7"/>
  <c r="QB14" i="7"/>
  <c r="QN14" i="7"/>
  <c r="RD14" i="7"/>
  <c r="QJ86" i="7"/>
  <c r="QR14" i="7"/>
  <c r="QF14" i="7"/>
  <c r="QV14" i="7"/>
  <c r="QK86" i="7"/>
  <c r="QK14" i="7"/>
  <c r="QB86" i="7"/>
  <c r="QI86" i="7"/>
  <c r="QI14" i="7"/>
  <c r="QO86" i="7"/>
  <c r="QO14" i="7"/>
  <c r="RE86" i="7"/>
  <c r="RE14" i="7"/>
  <c r="QL86" i="7"/>
  <c r="QL14" i="7"/>
  <c r="QM86" i="7"/>
  <c r="QM14" i="7"/>
  <c r="RC86" i="7"/>
  <c r="RC14" i="7"/>
  <c r="RA86" i="7"/>
  <c r="RA14" i="7"/>
  <c r="QH86" i="7"/>
  <c r="QH14" i="7"/>
  <c r="QX14" i="7"/>
  <c r="QC86" i="7"/>
  <c r="QC14" i="7"/>
  <c r="QS86" i="7"/>
  <c r="QS14" i="7"/>
  <c r="RB86" i="7"/>
  <c r="RB14" i="7"/>
  <c r="QP86" i="7"/>
  <c r="QP14" i="7"/>
  <c r="QQ14" i="7"/>
  <c r="QY14" i="7"/>
  <c r="QG86" i="7"/>
  <c r="QG14" i="7"/>
  <c r="QW14" i="7"/>
  <c r="QD86" i="7"/>
  <c r="QD14" i="7"/>
  <c r="QT86" i="7"/>
  <c r="QT14" i="7"/>
  <c r="QE86" i="7"/>
  <c r="QE14" i="7"/>
  <c r="QU14" i="7"/>
  <c r="JI75" i="7"/>
  <c r="RB12" i="7" s="1"/>
  <c r="IP75" i="7"/>
  <c r="QI12" i="7" s="1"/>
  <c r="IK75" i="7"/>
  <c r="QD12" i="7" s="1"/>
  <c r="IV75" i="7"/>
  <c r="QO12" i="7" s="1"/>
  <c r="IZ75" i="7"/>
  <c r="QS12" i="7" s="1"/>
  <c r="IY75" i="7"/>
  <c r="QR12" i="7" s="1"/>
  <c r="IR75" i="7"/>
  <c r="QK12" i="7" s="1"/>
  <c r="IN75" i="7"/>
  <c r="QG12" i="7" s="1"/>
  <c r="II75" i="7"/>
  <c r="QB12" i="7" s="1"/>
  <c r="IJ75" i="7"/>
  <c r="QC12" i="7" s="1"/>
  <c r="JC75" i="7"/>
  <c r="QV12" i="7" s="1"/>
  <c r="JB75" i="7"/>
  <c r="QU12" i="7" s="1"/>
  <c r="IH75" i="7"/>
  <c r="QA12" i="7" s="1"/>
  <c r="QA15" i="7" s="1"/>
  <c r="JA75" i="7"/>
  <c r="QT12" i="7" s="1"/>
  <c r="IX75" i="7"/>
  <c r="QQ12" i="7" s="1"/>
  <c r="IW75" i="7"/>
  <c r="QP12" i="7" s="1"/>
  <c r="JE75" i="7"/>
  <c r="QX12" i="7" s="1"/>
  <c r="JD75" i="7"/>
  <c r="QW12" i="7" s="1"/>
  <c r="JF75" i="7"/>
  <c r="QY12" i="7" s="1"/>
  <c r="ID75" i="7"/>
  <c r="PW12" i="7" s="1"/>
  <c r="IU75" i="7"/>
  <c r="QN12" i="7" s="1"/>
  <c r="IT75" i="7"/>
  <c r="QM12" i="7" s="1"/>
  <c r="JH75" i="7"/>
  <c r="RA12" i="7" s="1"/>
  <c r="JK75" i="7"/>
  <c r="RD12" i="7" s="1"/>
  <c r="IL75" i="7"/>
  <c r="QE12" i="7" s="1"/>
  <c r="IO75" i="7"/>
  <c r="QH12" i="7" s="1"/>
  <c r="IS75" i="7"/>
  <c r="QL12" i="7" s="1"/>
  <c r="IG75" i="7"/>
  <c r="PZ12" i="7" s="1"/>
  <c r="PZ15" i="7" s="1"/>
  <c r="IF75" i="7"/>
  <c r="PY12" i="7" s="1"/>
  <c r="JL75" i="7"/>
  <c r="RE12" i="7" s="1"/>
  <c r="IE75" i="7"/>
  <c r="PX12" i="7" s="1"/>
  <c r="PX15" i="7" s="1"/>
  <c r="JG75" i="7"/>
  <c r="QZ12" i="7" s="1"/>
  <c r="JJ75" i="7"/>
  <c r="RC12" i="7" s="1"/>
  <c r="IM75" i="7"/>
  <c r="QF12" i="7" s="1"/>
  <c r="IQ75" i="7"/>
  <c r="QJ12" i="7" s="1"/>
  <c r="RA75" i="7"/>
  <c r="HU75" i="7"/>
  <c r="RA8" i="7" s="1"/>
  <c r="QK75" i="7"/>
  <c r="HE75" i="7"/>
  <c r="QK8" i="7" s="1"/>
  <c r="QM75" i="7"/>
  <c r="HG75" i="7"/>
  <c r="QM8" i="7" s="1"/>
  <c r="GV75" i="7"/>
  <c r="QB8" i="7" s="1"/>
  <c r="QJ75" i="7"/>
  <c r="HD75" i="7"/>
  <c r="QJ8" i="7" s="1"/>
  <c r="QN75" i="7"/>
  <c r="HH75" i="7"/>
  <c r="QN8" i="7" s="1"/>
  <c r="QD75" i="7"/>
  <c r="GX75" i="7"/>
  <c r="QD8" i="7" s="1"/>
  <c r="QT75" i="7"/>
  <c r="HN75" i="7"/>
  <c r="QT8" i="7" s="1"/>
  <c r="QY75" i="7"/>
  <c r="HS75" i="7"/>
  <c r="QY8" i="7" s="1"/>
  <c r="QW75" i="7"/>
  <c r="HQ75" i="7"/>
  <c r="QW8" i="7" s="1"/>
  <c r="QG75" i="7"/>
  <c r="HA75" i="7"/>
  <c r="QG8" i="7" s="1"/>
  <c r="QI75" i="7"/>
  <c r="HC75" i="7"/>
  <c r="QI8" i="7" s="1"/>
  <c r="QF75" i="7"/>
  <c r="GZ75" i="7"/>
  <c r="QF8" i="7" s="1"/>
  <c r="QL75" i="7"/>
  <c r="HF75" i="7"/>
  <c r="QL8" i="7" s="1"/>
  <c r="RB75" i="7"/>
  <c r="HV75" i="7"/>
  <c r="RB8" i="7" s="1"/>
  <c r="RC75" i="7"/>
  <c r="HW75" i="7"/>
  <c r="RC8" i="7" s="1"/>
  <c r="QS75" i="7"/>
  <c r="HM75" i="7"/>
  <c r="QS8" i="7" s="1"/>
  <c r="GW75" i="7"/>
  <c r="QC8" i="7" s="1"/>
  <c r="QU75" i="7"/>
  <c r="HO75" i="7"/>
  <c r="QU8" i="7" s="1"/>
  <c r="QE75" i="7"/>
  <c r="GY75" i="7"/>
  <c r="QE8" i="7" s="1"/>
  <c r="QR75" i="7"/>
  <c r="HL75" i="7"/>
  <c r="QR8" i="7" s="1"/>
  <c r="RD75" i="7"/>
  <c r="HX75" i="7"/>
  <c r="RD8" i="7" s="1"/>
  <c r="QH75" i="7"/>
  <c r="HB75" i="7"/>
  <c r="QH8" i="7" s="1"/>
  <c r="QP75" i="7"/>
  <c r="HJ75" i="7"/>
  <c r="QP8" i="7" s="1"/>
  <c r="QX75" i="7"/>
  <c r="HR75" i="7"/>
  <c r="QX8" i="7" s="1"/>
  <c r="RE75" i="7"/>
  <c r="HY75" i="7"/>
  <c r="RE8" i="7" s="1"/>
  <c r="QO75" i="7"/>
  <c r="HI75" i="7"/>
  <c r="QO8" i="7" s="1"/>
  <c r="QQ75" i="7"/>
  <c r="HK75" i="7"/>
  <c r="QQ8" i="7" s="1"/>
  <c r="QZ75" i="7"/>
  <c r="HT75" i="7"/>
  <c r="QZ8" i="7" s="1"/>
  <c r="QV75" i="7"/>
  <c r="HP75" i="7"/>
  <c r="QV8" i="7" s="1"/>
  <c r="RF99" i="7" l="1"/>
  <c r="RG99" i="7"/>
  <c r="RG86" i="7"/>
  <c r="RF86" i="7"/>
  <c r="RF12" i="7"/>
  <c r="RG12" i="7"/>
  <c r="RF8" i="7"/>
  <c r="RG8" i="7"/>
  <c r="RG14" i="7"/>
  <c r="RH14" i="7" s="1"/>
  <c r="RF14" i="7"/>
  <c r="PY15" i="7"/>
  <c r="QZ15" i="7"/>
  <c r="QH15" i="7"/>
  <c r="QR15" i="7"/>
  <c r="QF15" i="7"/>
  <c r="QB106" i="7"/>
  <c r="QB203" i="7"/>
  <c r="QE15" i="7"/>
  <c r="QQ15" i="7"/>
  <c r="RB15" i="7"/>
  <c r="RC15" i="7"/>
  <c r="QN15" i="7"/>
  <c r="QX15" i="7"/>
  <c r="QI15" i="7"/>
  <c r="QW15" i="7"/>
  <c r="QM15" i="7"/>
  <c r="RA15" i="7"/>
  <c r="RE15" i="7"/>
  <c r="QS15" i="7"/>
  <c r="QT15" i="7"/>
  <c r="QD15" i="7"/>
  <c r="QJ15" i="7"/>
  <c r="QV15" i="7"/>
  <c r="QL15" i="7"/>
  <c r="QY15" i="7"/>
  <c r="QK15" i="7"/>
  <c r="PW15" i="7"/>
  <c r="QU15" i="7"/>
  <c r="QO15" i="7"/>
  <c r="QP15" i="7"/>
  <c r="RD15" i="7"/>
  <c r="QC15" i="7"/>
  <c r="QG15" i="7"/>
  <c r="QB15" i="7"/>
  <c r="QB75" i="7"/>
  <c r="QC75" i="7"/>
  <c r="RF15" i="7" l="1"/>
  <c r="RG15" i="7"/>
  <c r="RG75" i="7"/>
  <c r="RF75" i="7"/>
  <c r="RH8" i="7"/>
  <c r="ID203" i="7" l="1"/>
  <c r="PW103" i="7" l="1"/>
  <c r="PW203" i="7"/>
  <c r="IE203" i="7"/>
  <c r="PX103" i="7" s="1"/>
  <c r="IF203" i="7"/>
  <c r="PY103" i="7" s="1"/>
  <c r="IG203" i="7"/>
  <c r="PZ103" i="7" s="1"/>
  <c r="PZ106" i="7" s="1"/>
  <c r="IH203" i="7"/>
  <c r="QA103" i="7" s="1"/>
  <c r="QA106" i="7" s="1"/>
  <c r="RG103" i="7" l="1"/>
  <c r="RH12" i="7" s="1"/>
  <c r="RF103" i="7"/>
  <c r="PW106" i="7"/>
  <c r="PY106" i="7"/>
  <c r="QA203" i="7"/>
  <c r="PZ203" i="7"/>
  <c r="PY203" i="7"/>
  <c r="PX106" i="7"/>
  <c r="PX203" i="7"/>
  <c r="RF106" i="7" l="1"/>
  <c r="RG106" i="7"/>
  <c r="RH15" i="7" s="1"/>
  <c r="RF203" i="7"/>
  <c r="RG203" i="7"/>
</calcChain>
</file>

<file path=xl/sharedStrings.xml><?xml version="1.0" encoding="utf-8"?>
<sst xmlns="http://schemas.openxmlformats.org/spreadsheetml/2006/main" count="629" uniqueCount="258">
  <si>
    <t>Description</t>
  </si>
  <si>
    <t>Bus Mid-life Cost</t>
  </si>
  <si>
    <t>Miles/Yr</t>
  </si>
  <si>
    <t>Bus Maintenance</t>
  </si>
  <si>
    <t>Fuel Economy</t>
  </si>
  <si>
    <t>Annual Mi</t>
  </si>
  <si>
    <t>NA</t>
  </si>
  <si>
    <t>Fuel Cost</t>
  </si>
  <si>
    <t>Bus Capital Cost</t>
  </si>
  <si>
    <t>Insert rows above this line</t>
  </si>
  <si>
    <t>Bus Type</t>
  </si>
  <si>
    <t>LCFS Credit Vaue</t>
  </si>
  <si>
    <t>Enter values in blue shaded areas</t>
  </si>
  <si>
    <t>Bus Mid Life</t>
  </si>
  <si>
    <t>Discount Rate</t>
  </si>
  <si>
    <t>Year</t>
  </si>
  <si>
    <t>Useful Life</t>
  </si>
  <si>
    <t>Grand Total</t>
  </si>
  <si>
    <t>Annual Bus Maintenance Costs</t>
  </si>
  <si>
    <t>CNG Station Maint in fuel price</t>
  </si>
  <si>
    <t>Electricity LCFS Credit ($/kWh)</t>
  </si>
  <si>
    <t>No LCFS Credit</t>
  </si>
  <si>
    <t>Utility</t>
  </si>
  <si>
    <t>SCE</t>
  </si>
  <si>
    <t>PG&amp;E</t>
  </si>
  <si>
    <t>SDG&amp;E</t>
  </si>
  <si>
    <t>LADWP</t>
  </si>
  <si>
    <t>SMUD</t>
  </si>
  <si>
    <t>2016 Rate</t>
  </si>
  <si>
    <t>Total Bus/Charger Cashflow</t>
  </si>
  <si>
    <t>8 min</t>
  </si>
  <si>
    <t>10 min</t>
  </si>
  <si>
    <t>12 min</t>
  </si>
  <si>
    <t>Annual Fuel Cost</t>
  </si>
  <si>
    <t>Cashflow for Fueling and Maintenance Infrastructure</t>
  </si>
  <si>
    <t>Bus Capital</t>
  </si>
  <si>
    <t>Bus Midlife</t>
  </si>
  <si>
    <t>Infrastructer Type</t>
  </si>
  <si>
    <t>Total Infrastructure</t>
  </si>
  <si>
    <t>Pedestal Maintenance ($/kWh)</t>
  </si>
  <si>
    <t>Diesel Station Maint in fuel price</t>
  </si>
  <si>
    <t>Charger Maintenance ($/kWh)</t>
  </si>
  <si>
    <t>Fossil CNG LCFS Credit ($/DGE)</t>
  </si>
  <si>
    <t>Shop Charger 50 kW</t>
  </si>
  <si>
    <t>Cost Category</t>
  </si>
  <si>
    <t xml:space="preserve">2016 Battery Electric Bus Charging Rates ($/kWh) </t>
  </si>
  <si>
    <t>Note: Table identifies electricity price for user to select from the "main" tab.</t>
  </si>
  <si>
    <t>User Choice</t>
  </si>
  <si>
    <t>Bus Selection Name</t>
  </si>
  <si>
    <t>Utility Selection Name</t>
  </si>
  <si>
    <t>On-Route Charge Interval</t>
  </si>
  <si>
    <t>Depot Charging Window</t>
  </si>
  <si>
    <t>Infrastructure Selection Name</t>
  </si>
  <si>
    <t>Section 2 - Infrastructure Fixed Costs (except for charger cost that is included with bus)</t>
  </si>
  <si>
    <t>Insert Additional Rows Above This Line</t>
  </si>
  <si>
    <t>Select Fixed Infrastructure Type</t>
  </si>
  <si>
    <t>40' Fuel Cell Electric</t>
  </si>
  <si>
    <t>kWh/mi</t>
  </si>
  <si>
    <t>mi/DGE</t>
  </si>
  <si>
    <t>mi/kg</t>
  </si>
  <si>
    <t>40' Elect Bus</t>
  </si>
  <si>
    <t>40' CNG Bus</t>
  </si>
  <si>
    <t>40' Diesel Bus</t>
  </si>
  <si>
    <t>40' Fuel Cell Bus</t>
  </si>
  <si>
    <t>Common Baseline and Scenario Inputs (details in "Input" tab)</t>
  </si>
  <si>
    <t>On-Route Chg Interval</t>
  </si>
  <si>
    <t>Blank</t>
  </si>
  <si>
    <t>Overhead Charger Maint ($/kWh)</t>
  </si>
  <si>
    <t>All In - 40' BYD 324 kWh</t>
  </si>
  <si>
    <t>All In - 40' Proterra On-Route</t>
  </si>
  <si>
    <t>Initial Infrastructure Cost</t>
  </si>
  <si>
    <t>Approx. Purchases Per Year</t>
  </si>
  <si>
    <t>Bottom of  Scenario Section</t>
  </si>
  <si>
    <t>Top of Baseline Section</t>
  </si>
  <si>
    <t>Bottom of Baseline Section</t>
  </si>
  <si>
    <t>All In - 40' Proterra 330 kWh</t>
  </si>
  <si>
    <t>40' CNG w Midlife Rebuild</t>
  </si>
  <si>
    <t>40' Diesel w Midlife Rebuild</t>
  </si>
  <si>
    <t>All In - 40' Proterra 440 kWh</t>
  </si>
  <si>
    <t>All In - 40' Proterra 550 kWh</t>
  </si>
  <si>
    <t>All In - 40' Proterra 660 kWh</t>
  </si>
  <si>
    <t>Buses Served</t>
  </si>
  <si>
    <t>Supported Buses</t>
  </si>
  <si>
    <t># Units</t>
  </si>
  <si>
    <t>CNG 100 Bus Fueling Station</t>
  </si>
  <si>
    <t>CNG 200 Bus Fueling Station</t>
  </si>
  <si>
    <t>CNG 200 Bus Fueling Station Upgrade</t>
  </si>
  <si>
    <t>CNG 100 Bus Fueling Station Upgrade</t>
  </si>
  <si>
    <t>Replace compressors and other equipment</t>
  </si>
  <si>
    <t>New station installed cost</t>
  </si>
  <si>
    <t>Wave Charger Bus Reciever</t>
  </si>
  <si>
    <t>Reciever costs includes installation</t>
  </si>
  <si>
    <t>Total w
0% Discount</t>
  </si>
  <si>
    <t>Capital Cost</t>
  </si>
  <si>
    <t>Depot Chg</t>
  </si>
  <si>
    <t xml:space="preserve">Enter all applicable costs for each bus in a single row for selection. </t>
  </si>
  <si>
    <t>Input Values</t>
  </si>
  <si>
    <t>Copy and paste entire rows above this line for additional infrastructure items if needed.</t>
  </si>
  <si>
    <t>Totals</t>
  </si>
  <si>
    <t>Section 1 - Start with existing bus fleet model years 2000 MY and newer and add future planned bus purchases</t>
  </si>
  <si>
    <t>Select Bus Type</t>
  </si>
  <si>
    <t>Total Bus Purchases in Analysis Period</t>
  </si>
  <si>
    <t>Total bus purchases in analysis period</t>
  </si>
  <si>
    <t>Depot Chargers in Use</t>
  </si>
  <si>
    <t>On-Route Chargers in Use</t>
  </si>
  <si>
    <t>OnRoute</t>
  </si>
  <si>
    <t>Bus Options</t>
  </si>
  <si>
    <t>Bus Delivery Lag (years)</t>
  </si>
  <si>
    <t>40' Bus Life (years)</t>
  </si>
  <si>
    <t>All In - 40' Proterra 330 kWh Lease</t>
  </si>
  <si>
    <t>N</t>
  </si>
  <si>
    <t>Y</t>
  </si>
  <si>
    <t>OnRoute Y/N</t>
  </si>
  <si>
    <t>Total Fixed Costs</t>
  </si>
  <si>
    <t>Total LCFS</t>
  </si>
  <si>
    <t>Total Fuel Costs</t>
  </si>
  <si>
    <t>Total Variable Maintenance Costs</t>
  </si>
  <si>
    <t>Total Charger/Infrastructure One Time Costs</t>
  </si>
  <si>
    <t>40' Bus Options Value</t>
  </si>
  <si>
    <t>Lease Payment</t>
  </si>
  <si>
    <t>Total Cashflow ($2016)</t>
  </si>
  <si>
    <t>Buses/Chrg</t>
  </si>
  <si>
    <t>$/Fuel Unit</t>
  </si>
  <si>
    <t>LCFS Credit in Year Earned (Value shown is at $100/credit but edits to credit value can be made on "Main" tab)</t>
  </si>
  <si>
    <t>Bus Life</t>
  </si>
  <si>
    <t>$2016</t>
  </si>
  <si>
    <t>Age 1</t>
  </si>
  <si>
    <t>Age 2</t>
  </si>
  <si>
    <t>Age 3</t>
  </si>
  <si>
    <t>Age 4</t>
  </si>
  <si>
    <t>Age 5</t>
  </si>
  <si>
    <t>Age 6</t>
  </si>
  <si>
    <t>Age 7</t>
  </si>
  <si>
    <t>Age 8</t>
  </si>
  <si>
    <t>Age 9</t>
  </si>
  <si>
    <t>Age 10</t>
  </si>
  <si>
    <t>Age 11</t>
  </si>
  <si>
    <t>Age 12</t>
  </si>
  <si>
    <t>Age 13</t>
  </si>
  <si>
    <t>Age 14</t>
  </si>
  <si>
    <t>Age 15</t>
  </si>
  <si>
    <t>Age 16</t>
  </si>
  <si>
    <t>Age 17</t>
  </si>
  <si>
    <t>Age 18</t>
  </si>
  <si>
    <t>Age 19</t>
  </si>
  <si>
    <t>Age 20</t>
  </si>
  <si>
    <t>Buses/Upgrade</t>
  </si>
  <si>
    <t>OnRoute Infrastructure in Use</t>
  </si>
  <si>
    <t>Depot Infrastructure In-Use</t>
  </si>
  <si>
    <t>Depot Chg Portion</t>
  </si>
  <si>
    <t>OnRoute Portion</t>
  </si>
  <si>
    <t>Infrastructure Description</t>
  </si>
  <si>
    <t>Annual Bus Maintenance ($/mile by bus age)</t>
  </si>
  <si>
    <t>Maintenance Bay Upgrades</t>
  </si>
  <si>
    <t>Maintenance Bay Upgrades (if needed)</t>
  </si>
  <si>
    <t>15 Bus Maintenance Bay Upgrade</t>
  </si>
  <si>
    <t>FCEB Maintenance Bays Use</t>
  </si>
  <si>
    <t>BEB Maintenance Bays In-Use</t>
  </si>
  <si>
    <t>FCEB Bay Portion</t>
  </si>
  <si>
    <t>BEB Bay Portion</t>
  </si>
  <si>
    <t>FCEB</t>
  </si>
  <si>
    <t>Other Infrastructure (Manual Entry)</t>
  </si>
  <si>
    <t>Summary</t>
  </si>
  <si>
    <t>Section 1 - Input All Bus, Fuel, and Infrastructure Costs</t>
  </si>
  <si>
    <t>(mi/kWh, mi/DGE, mi/kg)</t>
  </si>
  <si>
    <t>Years</t>
  </si>
  <si>
    <t>Bus Price in Year Purchased (without Options)</t>
  </si>
  <si>
    <t>NA - 12 Year Battery Warranty</t>
  </si>
  <si>
    <t>Replace Battery @ 7 Yr</t>
  </si>
  <si>
    <t>Engine Rebuild @ 7 Yr</t>
  </si>
  <si>
    <t>Battery Replace @ 7 Yr</t>
  </si>
  <si>
    <t xml:space="preserve"> </t>
  </si>
  <si>
    <t>Charger Capital</t>
  </si>
  <si>
    <t>Electrical Service Upgrades</t>
  </si>
  <si>
    <t>FC Stack Refurbish @ 7 Yr</t>
  </si>
  <si>
    <t>H2 with 30% Renewable</t>
  </si>
  <si>
    <t>H2 Station Maint in fuel price</t>
  </si>
  <si>
    <t>NA - Charger onboard</t>
  </si>
  <si>
    <t>Section 1 - Enter % BEB purchases and type of BEB type (Starting after 2016)</t>
  </si>
  <si>
    <t>Top of Scenario Section</t>
  </si>
  <si>
    <t>% ZEB</t>
  </si>
  <si>
    <t>Section 2 - Additional Infrastructure Costs (2000 or later)</t>
  </si>
  <si>
    <t>Charger/Station Maintenance Variable Costs</t>
  </si>
  <si>
    <t>CNG</t>
  </si>
  <si>
    <t>Diesel</t>
  </si>
  <si>
    <t>Dsl Hybrid</t>
  </si>
  <si>
    <t>Existing Bay Type</t>
  </si>
  <si>
    <t>Cost for Conversion to BEB</t>
  </si>
  <si>
    <t>Existing Maint Bay Service Type</t>
  </si>
  <si>
    <t>Total Fleet size</t>
  </si>
  <si>
    <t>Wave Charger installation</t>
  </si>
  <si>
    <t xml:space="preserve">Wave Charger 250 kW </t>
  </si>
  <si>
    <t>.</t>
  </si>
  <si>
    <t>40' Diesel Hybrid w Midlife Rebuild</t>
  </si>
  <si>
    <t>Bus only cost with midlife battery replacement and diesel price (includes station maintenance)</t>
  </si>
  <si>
    <t>40' CNG w Low NOx Engine and Midlife Rebuild</t>
  </si>
  <si>
    <t>40' CNG w Midlife Repower to Low NOx Engine</t>
  </si>
  <si>
    <t>Bus only cost with midlife rebuild and diesel price (includes station maintenance)</t>
  </si>
  <si>
    <t>Bus only cost with midlife fuel cell stack refurbishment (excludes hydrogen station costs, and needs to add infrastructure costs in section 2)</t>
  </si>
  <si>
    <t>Bus only cost with repower to Low NOx Engine at midlife and total CNG pump price (includes station maintenance, but excludes station upgrade or overhaul)</t>
  </si>
  <si>
    <t>Bus only cost with rebuild and total CNG pump price (includes station maintenance, but excludes station upgrade or overhaul)</t>
  </si>
  <si>
    <t>Bus only cost for new CNG bus with Low NOx engine and midlife rebuild and total CNG pump price (includes station maintenance, but excludes station upgrade or overhaul)</t>
  </si>
  <si>
    <t>Bus and all infrastructure included (Electrical upgrades and maintenance bay upgrades)</t>
  </si>
  <si>
    <t>Bus and all infrastructure included (Electrical upgrades, charger (1 bus per charger), and maintenance bay upgrades)</t>
  </si>
  <si>
    <t>Bus and all all infrastructure included (Electrical upgrades, charger (1 bus per charger), and maintenance bay upgrades)</t>
  </si>
  <si>
    <t>Bus and all infrastructure costs included (Electrical upgrade, charger (6 buses per charger), maintenanace bay upgrade)</t>
  </si>
  <si>
    <t>Bus Regular Midlife Cost (Cost by Bus Age)</t>
  </si>
  <si>
    <t>Engine Repower to Low NOx @ 7 Yr</t>
  </si>
  <si>
    <t/>
  </si>
  <si>
    <t>Fuel Costs in Calendar Year Purchased $/Fuel Unit ($/DGE, $/kWh or $/kg)</t>
  </si>
  <si>
    <t>CNG (compressed and at pump, including station maintenance)</t>
  </si>
  <si>
    <t>Diesel pump Price</t>
  </si>
  <si>
    <t>Hydrogen pump Price</t>
  </si>
  <si>
    <t>$/kWh from "Main Tab" selection for depot charging and it is scaled to EIA cost projections</t>
  </si>
  <si>
    <t>$/kWh from "Main Tab" selection for on-route charging and it is scaled to EIA cost projections</t>
  </si>
  <si>
    <t>Electricity</t>
  </si>
  <si>
    <t xml:space="preserve">CNG (compressed and at pump, including station maintenance) </t>
  </si>
  <si>
    <t>Charger installation/Underground/Electrical upgrade</t>
  </si>
  <si>
    <t>On-Route charger installation</t>
  </si>
  <si>
    <t>Charger installation; electrical upgrade</t>
  </si>
  <si>
    <t>On-route charger (500 kW)</t>
  </si>
  <si>
    <t>Charger Inspection Maint ($/year)</t>
  </si>
  <si>
    <t>Note: See ARB Discussion document, "How earned Low Carbon Fuel Standard (LCFS) credits change from year to year" and the LCFS calculator at:http://www.arb.ca.gov/msprog/bus/lcfs.pdf</t>
  </si>
  <si>
    <t>On-route charger  (500 kW) w installation</t>
  </si>
  <si>
    <t>Equipment and installation costs</t>
  </si>
  <si>
    <t>Charger and installation costs at maintenance facility bay</t>
  </si>
  <si>
    <t>Charger cost</t>
  </si>
  <si>
    <t>Charger installation cost</t>
  </si>
  <si>
    <t>Charger Capital Cost (Equipment cost in year of purchase)</t>
  </si>
  <si>
    <t>Charger/Station Maint Variable Cost ($/fuel unit)</t>
  </si>
  <si>
    <t>Charger/Station Maint Annual Fix Cost/Lease Cost</t>
  </si>
  <si>
    <t>Charger/Station Maint Annual Fix Cost/Lease Cost ($/Yr)</t>
  </si>
  <si>
    <t>Charger/Station Maint (Variable Costs)</t>
  </si>
  <si>
    <t>Charger/Station Maint (Fixed Costs) (or Lease)</t>
  </si>
  <si>
    <t>Hydrogen 40 Bus Fueling Station</t>
  </si>
  <si>
    <t>New station installation cost</t>
  </si>
  <si>
    <t>40' CNG w Midlife Repower</t>
  </si>
  <si>
    <t>CNG (compressed and at pump, except capital recovery)</t>
  </si>
  <si>
    <t>Bus only cost with normal midlife engine replacement and total CNG pump price (includes station maintenance, but excludes station upgrade or overhaul )</t>
  </si>
  <si>
    <t>Engine Replacement @ 7 Yr</t>
  </si>
  <si>
    <t>Cost for Conversion to FCEB</t>
  </si>
  <si>
    <t>% of Bus Price</t>
  </si>
  <si>
    <t>Highest Case</t>
  </si>
  <si>
    <t>Managed Case</t>
  </si>
  <si>
    <t>Bus Maintenance Bay Upgrade (two bays share one shop charger)</t>
  </si>
  <si>
    <t>Charger (60 kW)</t>
  </si>
  <si>
    <t>Scenario - 2016 to 2050 Costs ($2016)</t>
  </si>
  <si>
    <t>Depot Chg Type</t>
  </si>
  <si>
    <t>Added Costs - Training, administration, professional services, contract spare and other cost</t>
  </si>
  <si>
    <t>Parts and administrative cost</t>
  </si>
  <si>
    <t>Fuel Efficiency</t>
  </si>
  <si>
    <t>Note: CNG and diesel fuel price projections from 2017 EIA reference case.  RNG and renewable diesel excludes LCFS value assumed at $100.  Credit value can be changed on "Main" tab.</t>
  </si>
  <si>
    <t>Fuel price annual change rate</t>
  </si>
  <si>
    <t>Data source: 2017 EIA reference case</t>
  </si>
  <si>
    <t>Added Cost</t>
  </si>
  <si>
    <t>Version 20170622</t>
  </si>
  <si>
    <t>CARB Transit Fleet Cost Model</t>
  </si>
  <si>
    <t>CARB Transit Fleet Cost Model - Case Study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</si>
</sst>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4" formatCode="_(&quot;$&quot;* #,##0.00_);_(&quot;$&quot;* \(#,##0.00\);_(&quot;$&quot;* &quot;-&quot;??_);_(@_)"/>
    <numFmt numFmtId="43" formatCode="_(* #,##0.00_);_(* \(#,##0.00\);_(* &quot;-&quot;??_);_(@_)"/>
    <numFmt numFmtId="164" formatCode="&quot;$&quot;#,##0"/>
    <numFmt numFmtId="165" formatCode="&quot;$&quot;#,##0.00"/>
    <numFmt numFmtId="166" formatCode="0.000"/>
    <numFmt numFmtId="167" formatCode="&quot;$&quot;#,##0.000"/>
    <numFmt numFmtId="168" formatCode="_(* #,##0_);_(* \(#,##0\);_(* &quot;-&quot;??_);_(@_)"/>
    <numFmt numFmtId="169" formatCode="0.0"/>
    <numFmt numFmtId="170" formatCode="&quot;$&quot;#,##0.0000"/>
    <numFmt numFmtId="171" formatCode="0.0%"/>
  </numFmts>
  <fonts count="17" x14ac:knownFonts="1">
    <font>
      <sz val="11"/>
      <color theme="1"/>
      <name val="Calibri"/>
      <family val="2"/>
      <scheme val="minor"/>
    </font>
    <font>
      <b/>
      <sz val="11"/>
      <color theme="1"/>
      <name val="Calibri"/>
      <family val="2"/>
      <scheme val="minor"/>
    </font>
    <font>
      <sz val="8"/>
      <color theme="1"/>
      <name val="Calibri"/>
      <family val="2"/>
      <scheme val="minor"/>
    </font>
    <font>
      <sz val="11"/>
      <color theme="1"/>
      <name val="Calibri"/>
      <family val="2"/>
      <scheme val="minor"/>
    </font>
    <font>
      <b/>
      <sz val="11"/>
      <color theme="0"/>
      <name val="Calibri"/>
      <family val="2"/>
      <scheme val="minor"/>
    </font>
    <font>
      <i/>
      <sz val="11"/>
      <color theme="1"/>
      <name val="Calibri"/>
      <family val="2"/>
      <scheme val="minor"/>
    </font>
    <font>
      <b/>
      <sz val="22"/>
      <color theme="1"/>
      <name val="Calibri"/>
      <family val="2"/>
      <scheme val="minor"/>
    </font>
    <font>
      <b/>
      <sz val="12"/>
      <color theme="1"/>
      <name val="Calibri"/>
      <family val="2"/>
      <scheme val="minor"/>
    </font>
    <font>
      <i/>
      <sz val="8"/>
      <color theme="1"/>
      <name val="Calibri"/>
      <family val="2"/>
      <scheme val="minor"/>
    </font>
    <font>
      <b/>
      <i/>
      <sz val="14"/>
      <color theme="1"/>
      <name val="Calibri"/>
      <family val="2"/>
      <scheme val="minor"/>
    </font>
    <font>
      <sz val="11"/>
      <color rgb="FFFF0000"/>
      <name val="Calibri"/>
      <family val="2"/>
      <scheme val="minor"/>
    </font>
    <font>
      <sz val="12"/>
      <color theme="1"/>
      <name val="Calibri"/>
      <family val="2"/>
      <scheme val="minor"/>
    </font>
    <font>
      <b/>
      <sz val="14"/>
      <color theme="1"/>
      <name val="Calibri"/>
      <family val="2"/>
      <scheme val="minor"/>
    </font>
    <font>
      <b/>
      <sz val="11"/>
      <name val="Calibri"/>
      <family val="2"/>
      <scheme val="minor"/>
    </font>
    <font>
      <sz val="11"/>
      <name val="Calibri"/>
      <family val="2"/>
      <scheme val="minor"/>
    </font>
    <font>
      <b/>
      <sz val="10"/>
      <color theme="1"/>
      <name val="Calibri"/>
      <family val="2"/>
      <scheme val="minor"/>
    </font>
    <font>
      <b/>
      <i/>
      <sz val="10"/>
      <color theme="1"/>
      <name val="Calibri"/>
      <family val="2"/>
      <scheme val="minor"/>
    </font>
  </fonts>
  <fills count="12">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0" tint="-0.14999847407452621"/>
        <bgColor indexed="64"/>
      </patternFill>
    </fill>
    <fill>
      <patternFill patternType="solid">
        <fgColor theme="2"/>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5" tint="0.79998168889431442"/>
        <bgColor indexed="64"/>
      </patternFill>
    </fill>
    <fill>
      <patternFill patternType="solid">
        <fgColor rgb="FF92D050"/>
        <bgColor indexed="64"/>
      </patternFill>
    </fill>
    <fill>
      <patternFill patternType="solid">
        <fgColor theme="3" tint="0.79998168889431442"/>
        <bgColor indexed="64"/>
      </patternFill>
    </fill>
    <fill>
      <patternFill patternType="solid">
        <fgColor theme="4" tint="0.79998168889431442"/>
        <bgColor indexed="64"/>
      </patternFill>
    </fill>
  </fills>
  <borders count="15">
    <border>
      <left/>
      <right/>
      <top/>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s>
  <cellStyleXfs count="4">
    <xf numFmtId="0" fontId="0"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cellStyleXfs>
  <cellXfs count="203">
    <xf numFmtId="0" fontId="0" fillId="0" borderId="0" xfId="0"/>
    <xf numFmtId="164" fontId="0" fillId="0" borderId="0" xfId="0" applyNumberFormat="1"/>
    <xf numFmtId="0" fontId="1" fillId="0" borderId="0" xfId="0" applyFont="1"/>
    <xf numFmtId="0" fontId="0" fillId="0" borderId="0" xfId="0" applyFill="1"/>
    <xf numFmtId="0" fontId="0" fillId="0" borderId="0" xfId="0" applyFill="1" applyBorder="1"/>
    <xf numFmtId="164" fontId="0" fillId="0" borderId="0" xfId="0" applyNumberFormat="1" applyFill="1" applyBorder="1"/>
    <xf numFmtId="165" fontId="0" fillId="0" borderId="0" xfId="0" applyNumberFormat="1" applyFill="1"/>
    <xf numFmtId="3" fontId="2" fillId="2" borderId="0" xfId="0" applyNumberFormat="1" applyFont="1" applyFill="1" applyAlignment="1">
      <alignment horizontal="center"/>
    </xf>
    <xf numFmtId="3" fontId="0" fillId="0" borderId="0" xfId="0" applyNumberFormat="1"/>
    <xf numFmtId="167" fontId="0" fillId="0" borderId="0" xfId="0" applyNumberFormat="1" applyFill="1"/>
    <xf numFmtId="0" fontId="1" fillId="0" borderId="0" xfId="0" applyFont="1" applyAlignment="1">
      <alignment horizontal="center"/>
    </xf>
    <xf numFmtId="164" fontId="2" fillId="0" borderId="0" xfId="0" applyNumberFormat="1" applyFont="1" applyFill="1"/>
    <xf numFmtId="0" fontId="1" fillId="0" borderId="0" xfId="0" applyFont="1" applyFill="1" applyBorder="1"/>
    <xf numFmtId="0" fontId="0" fillId="3" borderId="0" xfId="0" applyFill="1"/>
    <xf numFmtId="3" fontId="2" fillId="3" borderId="0" xfId="0" applyNumberFormat="1" applyFont="1" applyFill="1" applyAlignment="1">
      <alignment horizontal="center"/>
    </xf>
    <xf numFmtId="0" fontId="0" fillId="3" borderId="0" xfId="0" applyFill="1" applyAlignment="1">
      <alignment horizontal="center"/>
    </xf>
    <xf numFmtId="3" fontId="0" fillId="3" borderId="0" xfId="0" applyNumberFormat="1" applyFill="1"/>
    <xf numFmtId="2" fontId="0" fillId="3" borderId="0" xfId="0" applyNumberFormat="1" applyFill="1"/>
    <xf numFmtId="164" fontId="0" fillId="3" borderId="0" xfId="0" applyNumberFormat="1" applyFill="1"/>
    <xf numFmtId="0" fontId="4" fillId="3" borderId="0" xfId="0" applyFont="1" applyFill="1" applyAlignment="1">
      <alignment horizontal="left"/>
    </xf>
    <xf numFmtId="0" fontId="0" fillId="4" borderId="0" xfId="0" applyFill="1"/>
    <xf numFmtId="0" fontId="1" fillId="5" borderId="0" xfId="0" applyFont="1" applyFill="1"/>
    <xf numFmtId="0" fontId="0" fillId="5" borderId="0" xfId="0" applyFill="1"/>
    <xf numFmtId="0" fontId="4" fillId="3" borderId="0" xfId="0" applyFont="1" applyFill="1"/>
    <xf numFmtId="166" fontId="0" fillId="3" borderId="0" xfId="0" applyNumberFormat="1" applyFill="1"/>
    <xf numFmtId="165" fontId="0" fillId="3" borderId="0" xfId="0" applyNumberFormat="1" applyFill="1"/>
    <xf numFmtId="167" fontId="0" fillId="3" borderId="0" xfId="0" applyNumberFormat="1" applyFill="1"/>
    <xf numFmtId="3" fontId="2" fillId="0" borderId="0" xfId="0" applyNumberFormat="1" applyFont="1" applyFill="1" applyAlignment="1">
      <alignment horizontal="center"/>
    </xf>
    <xf numFmtId="164" fontId="1" fillId="0" borderId="0" xfId="0" applyNumberFormat="1" applyFont="1" applyFill="1"/>
    <xf numFmtId="0" fontId="1" fillId="6" borderId="0" xfId="0" applyFont="1" applyFill="1"/>
    <xf numFmtId="0" fontId="0" fillId="6" borderId="0" xfId="0" applyFill="1"/>
    <xf numFmtId="0" fontId="1" fillId="4" borderId="0" xfId="0" applyFont="1" applyFill="1"/>
    <xf numFmtId="0" fontId="1" fillId="0" borderId="0" xfId="0" applyFont="1" applyFill="1"/>
    <xf numFmtId="164" fontId="0" fillId="0" borderId="0" xfId="0" applyNumberFormat="1" applyFont="1" applyFill="1"/>
    <xf numFmtId="166" fontId="0" fillId="0" borderId="0" xfId="0" applyNumberFormat="1"/>
    <xf numFmtId="0" fontId="5" fillId="4" borderId="0" xfId="0" applyFont="1" applyFill="1"/>
    <xf numFmtId="0" fontId="5" fillId="5" borderId="0" xfId="0" applyFont="1" applyFill="1"/>
    <xf numFmtId="0" fontId="0" fillId="7" borderId="0" xfId="0" applyFill="1"/>
    <xf numFmtId="165" fontId="0" fillId="0" borderId="0" xfId="0" applyNumberFormat="1" applyAlignment="1">
      <alignment horizontal="center"/>
    </xf>
    <xf numFmtId="0" fontId="0" fillId="0" borderId="0" xfId="0" applyFont="1" applyAlignment="1">
      <alignment horizontal="left"/>
    </xf>
    <xf numFmtId="164" fontId="1" fillId="0" borderId="1" xfId="0" applyNumberFormat="1" applyFont="1" applyFill="1" applyBorder="1"/>
    <xf numFmtId="164" fontId="1" fillId="0" borderId="4" xfId="0" applyNumberFormat="1" applyFont="1" applyFill="1" applyBorder="1"/>
    <xf numFmtId="164" fontId="0" fillId="0" borderId="0" xfId="0" applyNumberFormat="1" applyFill="1"/>
    <xf numFmtId="0" fontId="0" fillId="0" borderId="0" xfId="0" applyFont="1" applyFill="1" applyBorder="1" applyAlignment="1">
      <alignment horizontal="center"/>
    </xf>
    <xf numFmtId="0" fontId="1" fillId="0" borderId="5" xfId="0" applyFont="1" applyBorder="1" applyAlignment="1">
      <alignment horizontal="centerContinuous"/>
    </xf>
    <xf numFmtId="0" fontId="1" fillId="0" borderId="6" xfId="0" applyFont="1" applyBorder="1" applyAlignment="1">
      <alignment horizontal="centerContinuous"/>
    </xf>
    <xf numFmtId="0" fontId="1" fillId="0" borderId="3" xfId="0" applyFont="1" applyBorder="1" applyAlignment="1">
      <alignment horizontal="centerContinuous"/>
    </xf>
    <xf numFmtId="0" fontId="1" fillId="0" borderId="8" xfId="0" applyFont="1" applyBorder="1" applyAlignment="1">
      <alignment horizontal="center"/>
    </xf>
    <xf numFmtId="0" fontId="1" fillId="7" borderId="0" xfId="0" applyFont="1" applyFill="1"/>
    <xf numFmtId="0" fontId="0" fillId="7" borderId="0" xfId="0" applyFill="1" applyAlignment="1">
      <alignment horizontal="right"/>
    </xf>
    <xf numFmtId="0" fontId="0" fillId="7" borderId="0" xfId="0" applyFill="1" applyAlignment="1">
      <alignment textRotation="90"/>
    </xf>
    <xf numFmtId="166" fontId="0" fillId="0" borderId="0" xfId="0" applyNumberFormat="1" applyFill="1"/>
    <xf numFmtId="0" fontId="1" fillId="7" borderId="0" xfId="0" applyFont="1" applyFill="1" applyAlignment="1">
      <alignment horizontal="center"/>
    </xf>
    <xf numFmtId="0" fontId="7" fillId="0" borderId="0" xfId="0" applyFont="1" applyFill="1" applyBorder="1"/>
    <xf numFmtId="3" fontId="8" fillId="3" borderId="0" xfId="0" applyNumberFormat="1" applyFont="1" applyFill="1" applyAlignment="1">
      <alignment horizontal="center"/>
    </xf>
    <xf numFmtId="0" fontId="4" fillId="0" borderId="0" xfId="0" applyFont="1" applyFill="1"/>
    <xf numFmtId="0" fontId="5" fillId="0" borderId="0" xfId="0" applyFont="1" applyFill="1"/>
    <xf numFmtId="2" fontId="0" fillId="0" borderId="0" xfId="0" applyNumberFormat="1" applyFill="1"/>
    <xf numFmtId="164" fontId="0" fillId="0" borderId="11" xfId="0" applyNumberFormat="1" applyBorder="1"/>
    <xf numFmtId="164" fontId="0" fillId="0" borderId="11" xfId="0" applyNumberFormat="1" applyFont="1" applyFill="1" applyBorder="1"/>
    <xf numFmtId="0" fontId="10" fillId="6" borderId="0" xfId="0" applyFont="1" applyFill="1"/>
    <xf numFmtId="0" fontId="0" fillId="0" borderId="0" xfId="0" applyAlignment="1">
      <alignment horizontal="centerContinuous"/>
    </xf>
    <xf numFmtId="0" fontId="1" fillId="7" borderId="1" xfId="0" applyFont="1" applyFill="1" applyBorder="1"/>
    <xf numFmtId="0" fontId="1" fillId="7" borderId="4" xfId="0" applyFont="1" applyFill="1" applyBorder="1"/>
    <xf numFmtId="0" fontId="1" fillId="0" borderId="0" xfId="0" applyFont="1" applyFill="1" applyAlignment="1">
      <alignment horizontal="center"/>
    </xf>
    <xf numFmtId="0" fontId="0" fillId="0" borderId="0" xfId="0" applyFill="1" applyAlignment="1">
      <alignment textRotation="90"/>
    </xf>
    <xf numFmtId="0" fontId="11" fillId="0" borderId="0" xfId="0" applyFont="1"/>
    <xf numFmtId="0" fontId="0" fillId="0" borderId="0" xfId="0" applyFont="1" applyFill="1" applyBorder="1" applyAlignment="1">
      <alignment horizontal="left"/>
    </xf>
    <xf numFmtId="3" fontId="0" fillId="8" borderId="0" xfId="0" applyNumberFormat="1" applyFill="1"/>
    <xf numFmtId="2" fontId="0" fillId="8" borderId="0" xfId="0" applyNumberFormat="1" applyFill="1" applyAlignment="1">
      <alignment horizontal="center"/>
    </xf>
    <xf numFmtId="0" fontId="0" fillId="8" borderId="0" xfId="0" applyFill="1"/>
    <xf numFmtId="0" fontId="12" fillId="0" borderId="0" xfId="0" applyFont="1" applyAlignment="1">
      <alignment horizontal="centerContinuous"/>
    </xf>
    <xf numFmtId="164" fontId="5" fillId="0" borderId="0" xfId="0" applyNumberFormat="1" applyFont="1" applyFill="1"/>
    <xf numFmtId="0" fontId="0" fillId="0" borderId="0" xfId="0" applyFont="1" applyFill="1" applyAlignment="1">
      <alignment horizontal="left"/>
    </xf>
    <xf numFmtId="165" fontId="0" fillId="0" borderId="0" xfId="0" applyNumberFormat="1" applyFill="1" applyAlignment="1">
      <alignment horizontal="center"/>
    </xf>
    <xf numFmtId="1" fontId="0" fillId="0" borderId="0" xfId="0" applyNumberFormat="1" applyAlignment="1">
      <alignment horizontal="center"/>
    </xf>
    <xf numFmtId="1" fontId="0" fillId="0" borderId="0" xfId="0" applyNumberFormat="1" applyFill="1" applyAlignment="1">
      <alignment horizontal="center"/>
    </xf>
    <xf numFmtId="0" fontId="13" fillId="6" borderId="0" xfId="0" applyFont="1" applyFill="1"/>
    <xf numFmtId="0" fontId="15" fillId="0" borderId="0" xfId="0" applyFont="1" applyAlignment="1">
      <alignment horizontal="center"/>
    </xf>
    <xf numFmtId="0" fontId="16" fillId="0" borderId="0" xfId="0" applyFont="1" applyFill="1" applyBorder="1" applyAlignment="1">
      <alignment horizontal="center"/>
    </xf>
    <xf numFmtId="0" fontId="9" fillId="0" borderId="0" xfId="0" applyFont="1" applyFill="1"/>
    <xf numFmtId="1" fontId="0" fillId="0" borderId="0" xfId="1" applyNumberFormat="1" applyFont="1" applyFill="1" applyAlignment="1" applyProtection="1">
      <alignment horizontal="center"/>
      <protection locked="0"/>
    </xf>
    <xf numFmtId="1" fontId="0" fillId="0" borderId="0" xfId="2" applyNumberFormat="1" applyFont="1" applyFill="1" applyAlignment="1" applyProtection="1">
      <alignment horizontal="center"/>
      <protection locked="0"/>
    </xf>
    <xf numFmtId="0" fontId="0" fillId="0" borderId="0" xfId="0" applyFill="1" applyAlignment="1" applyProtection="1">
      <alignment horizontal="center"/>
      <protection locked="0"/>
    </xf>
    <xf numFmtId="171" fontId="0" fillId="0" borderId="0" xfId="3" applyNumberFormat="1" applyFont="1" applyFill="1" applyAlignment="1" applyProtection="1">
      <alignment horizontal="center"/>
      <protection locked="0"/>
    </xf>
    <xf numFmtId="1" fontId="0" fillId="0" borderId="0" xfId="0" applyNumberFormat="1" applyFill="1" applyAlignment="1" applyProtection="1">
      <alignment horizontal="center"/>
      <protection locked="0"/>
    </xf>
    <xf numFmtId="169" fontId="0" fillId="0" borderId="0" xfId="0" applyNumberFormat="1" applyFill="1" applyAlignment="1" applyProtection="1">
      <alignment horizontal="center"/>
      <protection locked="0"/>
    </xf>
    <xf numFmtId="0" fontId="1" fillId="0" borderId="0" xfId="0" applyFont="1" applyBorder="1"/>
    <xf numFmtId="0" fontId="0" fillId="0" borderId="0" xfId="0" applyFont="1" applyBorder="1" applyAlignment="1">
      <alignment horizontal="left"/>
    </xf>
    <xf numFmtId="0" fontId="0" fillId="9" borderId="0" xfId="0" applyFill="1" applyAlignment="1">
      <alignment textRotation="90"/>
    </xf>
    <xf numFmtId="9" fontId="0" fillId="9" borderId="0" xfId="0" applyNumberFormat="1" applyFill="1" applyAlignment="1"/>
    <xf numFmtId="0" fontId="0" fillId="9" borderId="0" xfId="0" applyFill="1"/>
    <xf numFmtId="0" fontId="1" fillId="9" borderId="0" xfId="0" applyFont="1" applyFill="1"/>
    <xf numFmtId="0" fontId="0" fillId="9" borderId="0" xfId="0" applyFill="1" applyAlignment="1">
      <alignment horizontal="right"/>
    </xf>
    <xf numFmtId="164" fontId="0" fillId="0" borderId="9" xfId="0" applyNumberFormat="1" applyBorder="1"/>
    <xf numFmtId="164" fontId="0" fillId="0" borderId="10" xfId="0" applyNumberFormat="1" applyBorder="1"/>
    <xf numFmtId="0" fontId="15" fillId="0" borderId="0" xfId="0" applyFont="1" applyFill="1" applyAlignment="1">
      <alignment horizontal="center"/>
    </xf>
    <xf numFmtId="0" fontId="0" fillId="0" borderId="0" xfId="0" applyFill="1" applyAlignment="1">
      <alignment horizontal="right"/>
    </xf>
    <xf numFmtId="0" fontId="0" fillId="0" borderId="0" xfId="0" applyBorder="1"/>
    <xf numFmtId="0" fontId="1" fillId="0" borderId="5" xfId="0" applyFont="1" applyBorder="1"/>
    <xf numFmtId="0" fontId="0" fillId="0" borderId="3" xfId="0" applyBorder="1"/>
    <xf numFmtId="0" fontId="0" fillId="0" borderId="2" xfId="0" applyBorder="1"/>
    <xf numFmtId="0" fontId="1" fillId="0" borderId="11" xfId="0" applyFont="1" applyBorder="1"/>
    <xf numFmtId="0" fontId="0" fillId="0" borderId="5" xfId="0" applyFont="1" applyBorder="1" applyAlignment="1">
      <alignment horizontal="left"/>
    </xf>
    <xf numFmtId="0" fontId="0" fillId="0" borderId="11" xfId="0" applyFont="1" applyBorder="1" applyAlignment="1">
      <alignment horizontal="left"/>
    </xf>
    <xf numFmtId="0" fontId="0" fillId="0" borderId="7" xfId="0" applyFont="1" applyBorder="1" applyAlignment="1">
      <alignment horizontal="left"/>
    </xf>
    <xf numFmtId="1" fontId="0" fillId="10" borderId="0" xfId="1" applyNumberFormat="1" applyFont="1" applyFill="1" applyAlignment="1" applyProtection="1">
      <alignment horizontal="center"/>
      <protection locked="0"/>
    </xf>
    <xf numFmtId="171" fontId="0" fillId="10" borderId="0" xfId="3" applyNumberFormat="1" applyFont="1" applyFill="1" applyAlignment="1" applyProtection="1">
      <alignment horizontal="center"/>
      <protection locked="0"/>
    </xf>
    <xf numFmtId="1" fontId="0" fillId="10" borderId="0" xfId="0" applyNumberFormat="1" applyFill="1" applyAlignment="1" applyProtection="1">
      <alignment horizontal="center"/>
      <protection locked="0"/>
    </xf>
    <xf numFmtId="1" fontId="0" fillId="10" borderId="0" xfId="2" applyNumberFormat="1" applyFont="1" applyFill="1" applyAlignment="1" applyProtection="1">
      <alignment horizontal="center"/>
      <protection locked="0"/>
    </xf>
    <xf numFmtId="0" fontId="0" fillId="10" borderId="0" xfId="0" applyFill="1" applyAlignment="1" applyProtection="1">
      <alignment horizontal="center"/>
      <protection locked="0"/>
    </xf>
    <xf numFmtId="0" fontId="0" fillId="10" borderId="0" xfId="0" applyFill="1" applyProtection="1">
      <protection locked="0"/>
    </xf>
    <xf numFmtId="0" fontId="0" fillId="10" borderId="0" xfId="0" applyFill="1"/>
    <xf numFmtId="0" fontId="14" fillId="10" borderId="0" xfId="0" applyFont="1" applyFill="1"/>
    <xf numFmtId="0" fontId="0" fillId="10" borderId="0" xfId="0" applyFont="1" applyFill="1"/>
    <xf numFmtId="168" fontId="0" fillId="10" borderId="0" xfId="1" applyNumberFormat="1" applyFont="1" applyFill="1"/>
    <xf numFmtId="164" fontId="0" fillId="10" borderId="0" xfId="0" applyNumberFormat="1" applyFill="1"/>
    <xf numFmtId="165" fontId="0" fillId="10" borderId="0" xfId="0" applyNumberFormat="1" applyFill="1"/>
    <xf numFmtId="167" fontId="0" fillId="10" borderId="0" xfId="0" applyNumberFormat="1" applyFill="1"/>
    <xf numFmtId="0" fontId="1" fillId="0" borderId="0" xfId="0" applyFont="1" applyFill="1" applyAlignment="1">
      <alignment horizontal="right"/>
    </xf>
    <xf numFmtId="0" fontId="15" fillId="0" borderId="0" xfId="0" applyFont="1" applyAlignment="1">
      <alignment horizontal="center" vertical="top" wrapText="1"/>
    </xf>
    <xf numFmtId="0" fontId="0" fillId="0" borderId="0" xfId="0" applyAlignment="1">
      <alignment horizontal="centerContinuous" vertical="top"/>
    </xf>
    <xf numFmtId="0" fontId="0" fillId="6" borderId="0" xfId="0" applyFont="1" applyFill="1" applyAlignment="1">
      <alignment horizontal="right"/>
    </xf>
    <xf numFmtId="164" fontId="0" fillId="8" borderId="0" xfId="0" applyNumberFormat="1" applyFill="1"/>
    <xf numFmtId="164" fontId="0" fillId="10" borderId="0" xfId="0" applyNumberFormat="1" applyFill="1" applyAlignment="1">
      <alignment horizontal="center"/>
    </xf>
    <xf numFmtId="37" fontId="0" fillId="10" borderId="0" xfId="1" applyNumberFormat="1" applyFont="1" applyFill="1" applyAlignment="1">
      <alignment horizontal="center"/>
    </xf>
    <xf numFmtId="0" fontId="0" fillId="10" borderId="0" xfId="0" applyFill="1" applyAlignment="1">
      <alignment horizontal="center"/>
    </xf>
    <xf numFmtId="164" fontId="0" fillId="11" borderId="0" xfId="0" applyNumberFormat="1" applyFill="1"/>
    <xf numFmtId="1" fontId="1" fillId="0" borderId="0" xfId="0" applyNumberFormat="1" applyFont="1" applyFill="1" applyAlignment="1">
      <alignment horizontal="center"/>
    </xf>
    <xf numFmtId="3" fontId="2" fillId="0" borderId="0" xfId="0" applyNumberFormat="1" applyFont="1" applyFill="1" applyBorder="1" applyAlignment="1">
      <alignment horizontal="center"/>
    </xf>
    <xf numFmtId="168" fontId="0" fillId="0" borderId="0" xfId="1" applyNumberFormat="1" applyFont="1" applyFill="1" applyBorder="1"/>
    <xf numFmtId="166" fontId="0" fillId="0" borderId="0" xfId="0" applyNumberFormat="1" applyFill="1" applyBorder="1"/>
    <xf numFmtId="2" fontId="0" fillId="0" borderId="0" xfId="0" applyNumberFormat="1"/>
    <xf numFmtId="0" fontId="1" fillId="0" borderId="0" xfId="0" quotePrefix="1" applyFont="1" applyAlignment="1">
      <alignment horizontal="center"/>
    </xf>
    <xf numFmtId="0" fontId="0" fillId="0" borderId="0" xfId="0" applyFont="1" applyFill="1"/>
    <xf numFmtId="0" fontId="10" fillId="0" borderId="0" xfId="0" applyFont="1" applyFill="1"/>
    <xf numFmtId="170" fontId="0" fillId="0" borderId="0" xfId="0" applyNumberFormat="1" applyFill="1"/>
    <xf numFmtId="0" fontId="0" fillId="0" borderId="0" xfId="0" applyAlignment="1">
      <alignment horizontal="left"/>
    </xf>
    <xf numFmtId="0" fontId="1" fillId="0" borderId="0" xfId="0" applyFont="1" applyFill="1" applyBorder="1" applyAlignment="1">
      <alignment horizontal="center"/>
    </xf>
    <xf numFmtId="0" fontId="1" fillId="0" borderId="2" xfId="0" applyFont="1" applyFill="1" applyBorder="1" applyAlignment="1">
      <alignment horizontal="center"/>
    </xf>
    <xf numFmtId="0" fontId="1" fillId="0" borderId="8" xfId="0" applyFont="1" applyFill="1" applyBorder="1" applyAlignment="1">
      <alignment horizontal="center"/>
    </xf>
    <xf numFmtId="0" fontId="1" fillId="0" borderId="7" xfId="0" applyFont="1" applyFill="1" applyBorder="1" applyAlignment="1">
      <alignment horizontal="center"/>
    </xf>
    <xf numFmtId="164" fontId="0" fillId="0" borderId="0" xfId="0" applyNumberFormat="1" applyFill="1" applyAlignment="1">
      <alignment horizontal="center"/>
    </xf>
    <xf numFmtId="0" fontId="0" fillId="0" borderId="0" xfId="0" applyFill="1" applyAlignment="1"/>
    <xf numFmtId="0" fontId="0" fillId="0" borderId="0" xfId="0" applyAlignment="1"/>
    <xf numFmtId="0" fontId="0" fillId="7" borderId="0" xfId="0" applyFill="1" applyAlignment="1"/>
    <xf numFmtId="0" fontId="1" fillId="5" borderId="0" xfId="0" applyFont="1" applyFill="1" applyAlignment="1"/>
    <xf numFmtId="0" fontId="0" fillId="3" borderId="0" xfId="0" applyFill="1" applyAlignment="1"/>
    <xf numFmtId="9" fontId="0" fillId="10" borderId="0" xfId="0" applyNumberFormat="1" applyFill="1" applyAlignment="1">
      <alignment horizontal="center"/>
    </xf>
    <xf numFmtId="0" fontId="0" fillId="0" borderId="0" xfId="0" applyFill="1" applyProtection="1">
      <protection locked="0"/>
    </xf>
    <xf numFmtId="3" fontId="0" fillId="0" borderId="0" xfId="0" applyNumberFormat="1" applyFill="1"/>
    <xf numFmtId="2" fontId="0" fillId="0" borderId="0" xfId="0" applyNumberFormat="1" applyFill="1" applyAlignment="1">
      <alignment horizontal="center"/>
    </xf>
    <xf numFmtId="0" fontId="0" fillId="9" borderId="0" xfId="0" applyFill="1" applyAlignment="1"/>
    <xf numFmtId="0" fontId="1" fillId="9" borderId="0" xfId="0" applyFont="1" applyFill="1" applyAlignment="1">
      <alignment horizontal="center"/>
    </xf>
    <xf numFmtId="0" fontId="15" fillId="0" borderId="0" xfId="0" applyFont="1" applyBorder="1" applyAlignment="1">
      <alignment horizontal="center" vertical="top" wrapText="1"/>
    </xf>
    <xf numFmtId="0" fontId="15" fillId="0" borderId="0" xfId="0" applyFont="1" applyFill="1" applyBorder="1" applyAlignment="1">
      <alignment wrapText="1"/>
    </xf>
    <xf numFmtId="164" fontId="0" fillId="0" borderId="0" xfId="0" applyNumberFormat="1" applyBorder="1"/>
    <xf numFmtId="0" fontId="15" fillId="0" borderId="9" xfId="0" applyFont="1" applyFill="1" applyBorder="1" applyAlignment="1">
      <alignment wrapText="1"/>
    </xf>
    <xf numFmtId="0" fontId="1" fillId="9" borderId="1" xfId="0" applyFont="1" applyFill="1" applyBorder="1"/>
    <xf numFmtId="0" fontId="1" fillId="9" borderId="4" xfId="0" applyFont="1" applyFill="1" applyBorder="1"/>
    <xf numFmtId="0" fontId="1" fillId="9" borderId="13" xfId="0" applyFont="1" applyFill="1" applyBorder="1"/>
    <xf numFmtId="0" fontId="1" fillId="0" borderId="0" xfId="0" applyFont="1" applyFill="1" applyAlignment="1"/>
    <xf numFmtId="0" fontId="6" fillId="0" borderId="0" xfId="0" applyFont="1" applyAlignment="1">
      <alignment horizontal="left"/>
    </xf>
    <xf numFmtId="0" fontId="0" fillId="0" borderId="0" xfId="0" applyAlignment="1">
      <alignment horizontal="left" vertical="top"/>
    </xf>
    <xf numFmtId="0" fontId="9" fillId="0" borderId="0" xfId="0" applyFont="1" applyFill="1" applyAlignment="1">
      <alignment horizontal="left"/>
    </xf>
    <xf numFmtId="0" fontId="0" fillId="0" borderId="13" xfId="0" applyBorder="1"/>
    <xf numFmtId="164" fontId="0" fillId="10" borderId="13" xfId="0" applyNumberFormat="1" applyFill="1" applyBorder="1"/>
    <xf numFmtId="0" fontId="1" fillId="0" borderId="13" xfId="0" applyFont="1" applyBorder="1"/>
    <xf numFmtId="0" fontId="1" fillId="0" borderId="13" xfId="0" applyFont="1" applyFill="1" applyBorder="1" applyAlignment="1">
      <alignment horizontal="right"/>
    </xf>
    <xf numFmtId="0" fontId="1" fillId="0" borderId="13" xfId="0" quotePrefix="1" applyFont="1" applyFill="1" applyBorder="1" applyAlignment="1">
      <alignment horizontal="center"/>
    </xf>
    <xf numFmtId="164" fontId="0" fillId="3" borderId="0" xfId="0" applyNumberFormat="1" applyFont="1" applyFill="1"/>
    <xf numFmtId="165" fontId="0" fillId="0" borderId="0" xfId="0" quotePrefix="1" applyNumberFormat="1" applyFill="1"/>
    <xf numFmtId="0" fontId="0" fillId="0" borderId="6" xfId="0" applyBorder="1"/>
    <xf numFmtId="0" fontId="1" fillId="0" borderId="12" xfId="0" applyFont="1" applyBorder="1"/>
    <xf numFmtId="0" fontId="0" fillId="0" borderId="11" xfId="0" applyBorder="1"/>
    <xf numFmtId="2" fontId="0" fillId="0" borderId="0" xfId="0" applyNumberFormat="1" applyBorder="1"/>
    <xf numFmtId="2" fontId="0" fillId="0" borderId="12" xfId="0" applyNumberFormat="1" applyBorder="1"/>
    <xf numFmtId="0" fontId="0" fillId="0" borderId="7" xfId="0" applyBorder="1"/>
    <xf numFmtId="2" fontId="0" fillId="0" borderId="2" xfId="0" applyNumberFormat="1" applyBorder="1"/>
    <xf numFmtId="2" fontId="0" fillId="0" borderId="8" xfId="0" applyNumberFormat="1" applyBorder="1"/>
    <xf numFmtId="3" fontId="0" fillId="10" borderId="0" xfId="1" applyNumberFormat="1" applyFont="1" applyFill="1" applyAlignment="1" applyProtection="1">
      <alignment horizontal="center"/>
      <protection locked="0"/>
    </xf>
    <xf numFmtId="2" fontId="0" fillId="10" borderId="0" xfId="0" applyNumberFormat="1" applyFill="1" applyAlignment="1" applyProtection="1">
      <alignment horizontal="center"/>
      <protection locked="0"/>
    </xf>
    <xf numFmtId="164" fontId="0" fillId="0" borderId="12" xfId="0" applyNumberFormat="1" applyBorder="1"/>
    <xf numFmtId="164" fontId="0" fillId="0" borderId="0" xfId="0" applyNumberFormat="1" applyFont="1" applyFill="1" applyBorder="1"/>
    <xf numFmtId="164" fontId="1" fillId="0" borderId="14" xfId="0" applyNumberFormat="1" applyFont="1" applyFill="1" applyBorder="1"/>
    <xf numFmtId="0" fontId="0" fillId="0" borderId="0" xfId="3" applyNumberFormat="1" applyFont="1"/>
    <xf numFmtId="171" fontId="0" fillId="10" borderId="0" xfId="0" applyNumberFormat="1" applyFill="1"/>
    <xf numFmtId="0" fontId="1" fillId="0" borderId="2" xfId="0" applyFont="1" applyFill="1" applyBorder="1" applyAlignment="1">
      <alignment horizontal="left" vertical="center"/>
    </xf>
    <xf numFmtId="0" fontId="0" fillId="10" borderId="0" xfId="0" applyFill="1" applyAlignment="1" applyProtection="1">
      <alignment horizontal="center" vertical="center"/>
      <protection locked="0"/>
    </xf>
    <xf numFmtId="164" fontId="1" fillId="0" borderId="13" xfId="0" applyNumberFormat="1" applyFont="1" applyBorder="1" applyAlignment="1">
      <alignment horizontal="right"/>
    </xf>
    <xf numFmtId="165" fontId="0" fillId="10" borderId="3" xfId="0" applyNumberFormat="1" applyFill="1" applyBorder="1" applyAlignment="1">
      <alignment horizontal="center"/>
    </xf>
    <xf numFmtId="165" fontId="0" fillId="10" borderId="5" xfId="0" applyNumberFormat="1" applyFill="1" applyBorder="1" applyAlignment="1">
      <alignment horizontal="center"/>
    </xf>
    <xf numFmtId="165" fontId="0" fillId="10" borderId="6" xfId="0" applyNumberFormat="1" applyFill="1" applyBorder="1" applyAlignment="1">
      <alignment horizontal="center"/>
    </xf>
    <xf numFmtId="165" fontId="0" fillId="10" borderId="0" xfId="0" applyNumberFormat="1" applyFill="1" applyBorder="1" applyAlignment="1">
      <alignment horizontal="center"/>
    </xf>
    <xf numFmtId="165" fontId="0" fillId="10" borderId="11" xfId="0" applyNumberFormat="1" applyFill="1" applyBorder="1" applyAlignment="1">
      <alignment horizontal="center"/>
    </xf>
    <xf numFmtId="165" fontId="0" fillId="10" borderId="12" xfId="0" applyNumberFormat="1" applyFill="1" applyBorder="1" applyAlignment="1">
      <alignment horizontal="center"/>
    </xf>
    <xf numFmtId="165" fontId="0" fillId="10" borderId="2" xfId="0" applyNumberFormat="1" applyFill="1" applyBorder="1" applyAlignment="1">
      <alignment horizontal="center"/>
    </xf>
    <xf numFmtId="165" fontId="0" fillId="10" borderId="7" xfId="0" applyNumberFormat="1" applyFill="1" applyBorder="1" applyAlignment="1">
      <alignment horizontal="center"/>
    </xf>
    <xf numFmtId="165" fontId="0" fillId="10" borderId="8" xfId="0" applyNumberFormat="1" applyFill="1" applyBorder="1" applyAlignment="1">
      <alignment horizontal="center"/>
    </xf>
    <xf numFmtId="164" fontId="1" fillId="0" borderId="0" xfId="0" applyNumberFormat="1" applyFont="1" applyBorder="1"/>
    <xf numFmtId="164" fontId="1" fillId="0" borderId="0" xfId="0" applyNumberFormat="1" applyFont="1"/>
    <xf numFmtId="164" fontId="1" fillId="0" borderId="3" xfId="0" applyNumberFormat="1" applyFont="1" applyBorder="1"/>
    <xf numFmtId="1" fontId="0" fillId="0" borderId="2" xfId="0" applyNumberFormat="1" applyBorder="1"/>
  </cellXfs>
  <cellStyles count="4">
    <cellStyle name="Comma" xfId="1" builtinId="3"/>
    <cellStyle name="Currency" xfId="2" builtinId="4"/>
    <cellStyle name="Normal" xfId="0" builtinId="0"/>
    <cellStyle name="Percent" xfId="3" builtinId="5"/>
  </cellStyles>
  <dxfs count="1">
    <dxf>
      <fill>
        <patternFill>
          <bgColor rgb="FFFF0000"/>
        </patternFill>
      </fill>
    </dxf>
  </dxfs>
  <tableStyles count="0" defaultTableStyle="TableStyleMedium2" defaultPivotStyle="PivotStyleLight16"/>
  <colors>
    <mruColors>
      <color rgb="FFCCCCFF"/>
      <color rgb="FFCCECFF"/>
      <color rgb="FFFFE9A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76200</xdr:colOff>
      <xdr:row>2</xdr:row>
      <xdr:rowOff>47626</xdr:rowOff>
    </xdr:from>
    <xdr:to>
      <xdr:col>14</xdr:col>
      <xdr:colOff>444500</xdr:colOff>
      <xdr:row>35</xdr:row>
      <xdr:rowOff>63500</xdr:rowOff>
    </xdr:to>
    <xdr:sp macro="" textlink="">
      <xdr:nvSpPr>
        <xdr:cNvPr id="2" name="TextBox 1"/>
        <xdr:cNvSpPr txBox="1"/>
      </xdr:nvSpPr>
      <xdr:spPr>
        <a:xfrm>
          <a:off x="76200" y="479426"/>
          <a:ext cx="8902700" cy="63023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sng" baseline="0">
              <a:solidFill>
                <a:schemeClr val="dk1"/>
              </a:solidFill>
              <a:latin typeface="+mn-lt"/>
              <a:ea typeface="+mn-ea"/>
              <a:cs typeface="+mn-cs"/>
            </a:rPr>
            <a:t>Overview</a:t>
          </a:r>
        </a:p>
        <a:p>
          <a:endParaRPr lang="en-US" sz="1100"/>
        </a:p>
        <a:p>
          <a:r>
            <a:rPr lang="en-US" sz="1100"/>
            <a:t>This</a:t>
          </a:r>
          <a:r>
            <a:rPr lang="en-US" sz="1100" baseline="0"/>
            <a:t> model allows for individual fleet analysis of baseline and scenario costs.  The detailed input assumptions are in the "Input" tab and the baseline and scenario calculations with some key user inputs in the "Main" tab to allow for assessing fleet specific information.  All cells that are shaded blue can be modified by the user without overwriting any calculations. </a:t>
          </a:r>
        </a:p>
        <a:p>
          <a:endParaRPr lang="en-US" sz="1100" baseline="0"/>
        </a:p>
        <a:p>
          <a:r>
            <a:rPr lang="en-US" sz="1100" baseline="0"/>
            <a:t>Bus costs and battery electric bus infrastructure costs are shown in section 1, and any other infrastructure costs, like shop chargers, hydrogen stations, inductive charging, are shown in section 2.  U</a:t>
          </a:r>
          <a:r>
            <a:rPr kumimoji="0" lang="en-US" sz="1100" b="0" i="0" u="none" strike="noStrike" kern="0" cap="none" spc="0" normalizeH="0" baseline="0" noProof="0">
              <a:ln>
                <a:noFill/>
              </a:ln>
              <a:solidFill>
                <a:prstClr val="black"/>
              </a:solidFill>
              <a:effectLst/>
              <a:uLnTx/>
              <a:uFillTx/>
              <a:latin typeface="+mn-lt"/>
              <a:ea typeface="+mn-ea"/>
              <a:cs typeface="+mn-cs"/>
            </a:rPr>
            <a:t>sers who are interested in viewing the detailed calculation results or in the cash flow for any category the sheet can be expanded (and collapses) by clicking on the numbers 1 and 2 at the top lef (as shown on the right).  </a:t>
          </a:r>
          <a:endParaRPr lang="en-US" sz="1100" baseline="0"/>
        </a:p>
        <a:p>
          <a:endParaRPr lang="en-US" sz="1400" b="1" baseline="0"/>
        </a:p>
        <a:p>
          <a:r>
            <a:rPr lang="en-US" sz="1100" b="1" u="sng" baseline="0"/>
            <a:t>Section 1 - Bus and Variable Infrastructure Costs</a:t>
          </a:r>
        </a:p>
        <a:p>
          <a:r>
            <a:rPr lang="en-US" sz="1100" baseline="0"/>
            <a:t>The model calculates life cycle costs for buses purchases in any year for each row in Section 1.  This allows the user to input their existing fleet by entering the  number of buses of each model year from model year 2000, and to project any number of new bus purchases in future years out to 2050  The model is set up to allow the user to input the total number of buses in the fleet and will model future purchases as a constant number of buses per year like other models.  However, the user can also  vary the number of future bus purchases in any year.  The model is capable of evaluating multiple bus purchases of different types and from different manufacturers in any year (by using multiple rows for the same model year) if the data is added to the input sheet.  Rows can be inserted or deleted as needed to model any combination of new purchases for more sophisticated scenarios by copying from an existing row and pasting the contents into a new row.   </a:t>
          </a:r>
          <a:r>
            <a:rPr lang="en-US" sz="1100" i="1" baseline="0"/>
            <a:t>"All in" battery electric bus cost estimates include all associated charger and infrastructure costs except for shop chargers or supplemental equipment like inductive chargers to extend range</a:t>
          </a:r>
          <a:r>
            <a:rPr lang="en-US" sz="1100" baseline="0"/>
            <a:t>.</a:t>
          </a:r>
        </a:p>
        <a:p>
          <a:endParaRPr lang="en-US" sz="1100" baseline="0"/>
        </a:p>
        <a:p>
          <a:r>
            <a:rPr lang="en-US" sz="1100" b="1" u="sng" baseline="0"/>
            <a:t>Section 2 - Infrastructure Capital Costs</a:t>
          </a:r>
        </a:p>
        <a:p>
          <a:r>
            <a:rPr lang="en-US" sz="1100" baseline="0"/>
            <a:t>The model separately adds capital costs for infrastructure that is not directly associated with bus purchases like shop chargers, hydrogen station, fuel station upgrades, or site specific conditions, or supplemental chargers.  These values need to be input by the user if applicable.</a:t>
          </a:r>
        </a:p>
        <a:p>
          <a:pPr marL="0" indent="0"/>
          <a:endParaRPr lang="en-US" sz="1400" b="1" baseline="0">
            <a:solidFill>
              <a:schemeClr val="dk1"/>
            </a:solidFill>
            <a:latin typeface="+mn-lt"/>
            <a:ea typeface="+mn-ea"/>
            <a:cs typeface="+mn-cs"/>
          </a:endParaRPr>
        </a:p>
        <a:p>
          <a:r>
            <a:rPr lang="en-US" sz="1100" b="1" u="sng" baseline="0"/>
            <a:t>Baseline and Scenarios</a:t>
          </a:r>
        </a:p>
        <a:p>
          <a:r>
            <a:rPr lang="en-US" sz="1100" baseline="0"/>
            <a:t>The scenario section is below the baseline section and uses the same inputs at the top of the page and uses the exact same calculations.  The sheet is collapsed to show the key input values and total cost of ownership for each row.  The Scenario section defaults to the same number of bus purchases in the baseline section.  It is set up to identify the number of zero emission bus purchases in a given year and the remaining purchases will default to the same bus type in the baseline or the user can identify a second bus type for the same year (like low-NOx engines or another bus type).  </a:t>
          </a:r>
        </a:p>
        <a:p>
          <a:endParaRPr lang="en-US" sz="1100" baseline="0"/>
        </a:p>
        <a:p>
          <a:r>
            <a:rPr lang="en-US" sz="1100" baseline="0"/>
            <a:t>Note: Spread sheet areas that are shaded in rose uses the same assumptions for fuel economy, annual miles, and bus useful life for each bus model year based on averages input by the user.  In most cases these values should not be changed.  However, if users are interested in modeling varying annual bus miles, fuel economy, or useful life by model year, these values can be overwritten but will no longer linked to the user input values at the top of the page.  The lookup formulas can be reinstated by copying them from other rows that are not modified.</a:t>
          </a:r>
        </a:p>
      </xdr:txBody>
    </xdr:sp>
    <xdr:clientData/>
  </xdr:twoCellAnchor>
  <xdr:twoCellAnchor editAs="oneCell">
    <xdr:from>
      <xdr:col>15</xdr:col>
      <xdr:colOff>549275</xdr:colOff>
      <xdr:row>4</xdr:row>
      <xdr:rowOff>80961</xdr:rowOff>
    </xdr:from>
    <xdr:to>
      <xdr:col>29</xdr:col>
      <xdr:colOff>578534</xdr:colOff>
      <xdr:row>34</xdr:row>
      <xdr:rowOff>35241</xdr:rowOff>
    </xdr:to>
    <xdr:pic>
      <xdr:nvPicPr>
        <xdr:cNvPr id="4" name="Picture 3"/>
        <xdr:cNvPicPr>
          <a:picLocks noChangeAspect="1"/>
        </xdr:cNvPicPr>
      </xdr:nvPicPr>
      <xdr:blipFill rotWithShape="1">
        <a:blip xmlns:r="http://schemas.openxmlformats.org/officeDocument/2006/relationships" r:embed="rId1"/>
        <a:srcRect t="17132" r="32888" b="5081"/>
        <a:stretch/>
      </xdr:blipFill>
      <xdr:spPr>
        <a:xfrm>
          <a:off x="9693275" y="893761"/>
          <a:ext cx="8563659" cy="5669280"/>
        </a:xfrm>
        <a:prstGeom prst="rect">
          <a:avLst/>
        </a:prstGeom>
      </xdr:spPr>
    </xdr:pic>
    <xdr:clientData/>
  </xdr:twoCellAnchor>
  <xdr:twoCellAnchor>
    <xdr:from>
      <xdr:col>15</xdr:col>
      <xdr:colOff>92070</xdr:colOff>
      <xdr:row>1</xdr:row>
      <xdr:rowOff>173067</xdr:rowOff>
    </xdr:from>
    <xdr:to>
      <xdr:col>16</xdr:col>
      <xdr:colOff>263520</xdr:colOff>
      <xdr:row>6</xdr:row>
      <xdr:rowOff>11142</xdr:rowOff>
    </xdr:to>
    <xdr:sp macro="" textlink="">
      <xdr:nvSpPr>
        <xdr:cNvPr id="9" name="Right Arrow 8"/>
        <xdr:cNvSpPr/>
      </xdr:nvSpPr>
      <xdr:spPr>
        <a:xfrm rot="2659543">
          <a:off x="9236070" y="414367"/>
          <a:ext cx="781050" cy="790575"/>
        </a:xfrm>
        <a:prstGeom prst="rightArrow">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US" sz="600"/>
            <a:t>Expand or collapse columns</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
  <sheetViews>
    <sheetView tabSelected="1" topLeftCell="A19" zoomScale="160" zoomScaleNormal="160" workbookViewId="0">
      <selection activeCell="G2" sqref="G2"/>
    </sheetView>
  </sheetViews>
  <sheetFormatPr defaultRowHeight="15" x14ac:dyDescent="0.25"/>
  <sheetData>
    <row r="1" spans="1:13" ht="18.75" x14ac:dyDescent="0.3">
      <c r="A1" s="71" t="str">
        <f>+Main!C1</f>
        <v>CARB Transit Fleet Cost Model</v>
      </c>
      <c r="B1" s="71"/>
      <c r="C1" s="71"/>
      <c r="D1" s="71"/>
      <c r="E1" s="71"/>
      <c r="F1" s="71"/>
      <c r="G1" s="71"/>
      <c r="H1" s="71"/>
      <c r="I1" s="71"/>
      <c r="J1" s="61"/>
      <c r="K1" s="61"/>
      <c r="L1" s="61"/>
      <c r="M1" s="61"/>
    </row>
    <row r="2" spans="1:13" x14ac:dyDescent="0.25">
      <c r="A2" s="61" t="str">
        <f>+Main!C2</f>
        <v>Version 20170622</v>
      </c>
      <c r="B2" s="61"/>
      <c r="C2" s="61"/>
      <c r="D2" s="61"/>
      <c r="E2" s="61"/>
      <c r="F2" s="61"/>
      <c r="G2" s="61"/>
      <c r="H2" s="61"/>
      <c r="I2" s="61"/>
      <c r="J2" s="61"/>
      <c r="K2" s="61"/>
      <c r="L2" s="61"/>
      <c r="M2" s="61"/>
    </row>
  </sheetData>
  <pageMargins left="0.25" right="0.25" top="0.75" bottom="0.75" header="0.3" footer="0.3"/>
  <pageSetup scale="95" fitToWidth="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K215"/>
  <sheetViews>
    <sheetView zoomScale="70" zoomScaleNormal="70" workbookViewId="0">
      <selection activeCell="C2" sqref="C2"/>
    </sheetView>
  </sheetViews>
  <sheetFormatPr defaultColWidth="11.28515625" defaultRowHeight="15" outlineLevelRow="1" outlineLevelCol="1" x14ac:dyDescent="0.25"/>
  <cols>
    <col min="1" max="1" width="3" customWidth="1"/>
    <col min="2" max="2" width="9" style="144" customWidth="1"/>
    <col min="3" max="3" width="36.28515625" customWidth="1"/>
    <col min="4" max="4" width="8.28515625" customWidth="1"/>
    <col min="6" max="6" width="21.28515625" bestFit="1" customWidth="1"/>
    <col min="7" max="7" width="21.5703125" bestFit="1" customWidth="1"/>
    <col min="8" max="8" width="11.5703125" bestFit="1" customWidth="1"/>
    <col min="9" max="9" width="10.28515625" customWidth="1"/>
    <col min="10" max="10" width="15" hidden="1" customWidth="1" outlineLevel="1" collapsed="1"/>
    <col min="11" max="44" width="13.28515625" hidden="1" customWidth="1" outlineLevel="1"/>
    <col min="45" max="45" width="11.28515625" hidden="1" customWidth="1" outlineLevel="1"/>
    <col min="46" max="46" width="23.7109375" hidden="1" customWidth="1" outlineLevel="1"/>
    <col min="47" max="47" width="15.85546875" hidden="1" customWidth="1" outlineLevel="1"/>
    <col min="48" max="48" width="14.85546875" hidden="1" customWidth="1" outlineLevel="1"/>
    <col min="49" max="49" width="14.42578125" hidden="1" customWidth="1" outlineLevel="1"/>
    <col min="50" max="50" width="14" hidden="1" customWidth="1" outlineLevel="1"/>
    <col min="51" max="51" width="17.28515625" hidden="1" customWidth="1" outlineLevel="1"/>
    <col min="52" max="53" width="15.85546875" hidden="1" customWidth="1" outlineLevel="1"/>
    <col min="54" max="54" width="16.42578125" hidden="1" customWidth="1" outlineLevel="1"/>
    <col min="55" max="71" width="15.7109375" hidden="1" customWidth="1" outlineLevel="1"/>
    <col min="72" max="72" width="14.85546875" hidden="1" customWidth="1" outlineLevel="1"/>
    <col min="73" max="73" width="14" hidden="1" customWidth="1" outlineLevel="1"/>
    <col min="74" max="76" width="14.85546875" hidden="1" customWidth="1" outlineLevel="1"/>
    <col min="77" max="78" width="11.28515625" hidden="1" customWidth="1" outlineLevel="1"/>
    <col min="79" max="79" width="14.42578125" hidden="1" customWidth="1" outlineLevel="1"/>
    <col min="80" max="80" width="11.28515625" hidden="1" customWidth="1" outlineLevel="1"/>
    <col min="81" max="81" width="14.85546875" hidden="1" customWidth="1" outlineLevel="1"/>
    <col min="82" max="82" width="11.28515625" hidden="1" customWidth="1" outlineLevel="1"/>
    <col min="83" max="83" width="23.7109375" hidden="1" customWidth="1" outlineLevel="1"/>
    <col min="84" max="95" width="11.28515625" hidden="1" customWidth="1" outlineLevel="1"/>
    <col min="96" max="96" width="12.42578125" hidden="1" customWidth="1" outlineLevel="1"/>
    <col min="97" max="116" width="11.28515625" hidden="1" customWidth="1" outlineLevel="1"/>
    <col min="117" max="118" width="15.85546875" hidden="1" customWidth="1" outlineLevel="1"/>
    <col min="119" max="119" width="11.28515625" hidden="1" customWidth="1" outlineLevel="1"/>
    <col min="120" max="120" width="32.7109375" hidden="1" customWidth="1" outlineLevel="1"/>
    <col min="121" max="155" width="12.5703125" hidden="1" customWidth="1" outlineLevel="1"/>
    <col min="156" max="156" width="11.28515625" hidden="1" customWidth="1" outlineLevel="1"/>
    <col min="157" max="157" width="50.28515625" hidden="1" customWidth="1" outlineLevel="1"/>
    <col min="158" max="158" width="8.42578125" hidden="1" customWidth="1" outlineLevel="1"/>
    <col min="159" max="159" width="10.140625" hidden="1" customWidth="1" outlineLevel="1"/>
    <col min="160" max="162" width="11.28515625" hidden="1" customWidth="1" outlineLevel="1"/>
    <col min="163" max="163" width="13.5703125" hidden="1" customWidth="1" outlineLevel="1"/>
    <col min="164" max="179" width="11.28515625" hidden="1" customWidth="1" outlineLevel="1"/>
    <col min="180" max="194" width="13.140625" hidden="1" customWidth="1" outlineLevel="1"/>
    <col min="195" max="195" width="13.140625" style="3" hidden="1" customWidth="1" outlineLevel="1"/>
    <col min="196" max="196" width="50.28515625" hidden="1" customWidth="1" outlineLevel="1"/>
    <col min="197" max="197" width="8.42578125" hidden="1" customWidth="1" outlineLevel="1"/>
    <col min="198" max="198" width="10.140625" hidden="1" customWidth="1" outlineLevel="1"/>
    <col min="199" max="200" width="11.28515625" hidden="1" customWidth="1" outlineLevel="1"/>
    <col min="201" max="201" width="14.85546875" hidden="1" customWidth="1" outlineLevel="1"/>
    <col min="202" max="202" width="13.5703125" hidden="1" customWidth="1" outlineLevel="1"/>
    <col min="203" max="218" width="11.28515625" hidden="1" customWidth="1" outlineLevel="1"/>
    <col min="219" max="233" width="13.140625" hidden="1" customWidth="1" outlineLevel="1"/>
    <col min="234" max="234" width="13.140625" style="3" hidden="1" customWidth="1" outlineLevel="1"/>
    <col min="235" max="235" width="50.28515625" hidden="1" customWidth="1" outlineLevel="1"/>
    <col min="236" max="236" width="8.42578125" hidden="1" customWidth="1" outlineLevel="1"/>
    <col min="237" max="237" width="10.140625" hidden="1" customWidth="1" outlineLevel="1"/>
    <col min="238" max="240" width="11.28515625" hidden="1" customWidth="1" outlineLevel="1"/>
    <col min="241" max="241" width="13.5703125" hidden="1" customWidth="1" outlineLevel="1"/>
    <col min="242" max="257" width="11.28515625" hidden="1" customWidth="1" outlineLevel="1"/>
    <col min="258" max="272" width="13.140625" hidden="1" customWidth="1" outlineLevel="1"/>
    <col min="273" max="273" width="11.28515625" hidden="1" customWidth="1" outlineLevel="1"/>
    <col min="274" max="274" width="29.85546875" hidden="1" customWidth="1" outlineLevel="1"/>
    <col min="275" max="310" width="11.28515625" hidden="1" customWidth="1" outlineLevel="1"/>
    <col min="311" max="311" width="27" hidden="1" customWidth="1" outlineLevel="1"/>
    <col min="312" max="322" width="11.28515625" hidden="1" customWidth="1" outlineLevel="1"/>
    <col min="323" max="362" width="12.5703125" hidden="1" customWidth="1" outlineLevel="1"/>
    <col min="363" max="363" width="11.28515625" hidden="1" customWidth="1" outlineLevel="1"/>
    <col min="364" max="399" width="17.7109375" hidden="1" customWidth="1" outlineLevel="1"/>
    <col min="400" max="400" width="8.42578125" hidden="1" customWidth="1" outlineLevel="1"/>
    <col min="401" max="401" width="26.140625" hidden="1" customWidth="1" outlineLevel="1"/>
    <col min="402" max="436" width="12.140625" hidden="1" customWidth="1" outlineLevel="1"/>
    <col min="437" max="437" width="8.42578125" customWidth="1" collapsed="1"/>
    <col min="438" max="438" width="36.7109375" customWidth="1"/>
    <col min="439" max="439" width="17.42578125" hidden="1" customWidth="1" outlineLevel="1"/>
    <col min="440" max="440" width="17.140625" hidden="1" customWidth="1" outlineLevel="1"/>
    <col min="441" max="442" width="17.85546875" hidden="1" customWidth="1" outlineLevel="1"/>
    <col min="443" max="443" width="17.42578125" hidden="1" customWidth="1" outlineLevel="1"/>
    <col min="444" max="444" width="17.85546875" hidden="1" customWidth="1" outlineLevel="1"/>
    <col min="445" max="446" width="17.42578125" hidden="1" customWidth="1" outlineLevel="1"/>
    <col min="447" max="447" width="17.85546875" hidden="1" customWidth="1" outlineLevel="1"/>
    <col min="448" max="448" width="26.85546875" hidden="1" customWidth="1" outlineLevel="1"/>
    <col min="449" max="449" width="17.85546875" hidden="1" customWidth="1" outlineLevel="1"/>
    <col min="450" max="450" width="17.42578125" hidden="1" customWidth="1" outlineLevel="1"/>
    <col min="451" max="457" width="17.85546875" hidden="1" customWidth="1" outlineLevel="1"/>
    <col min="458" max="458" width="53.5703125" hidden="1" customWidth="1" outlineLevel="1"/>
    <col min="459" max="460" width="17.42578125" hidden="1" customWidth="1" outlineLevel="1"/>
    <col min="461" max="463" width="17.85546875" hidden="1" customWidth="1" outlineLevel="1"/>
    <col min="464" max="465" width="17.42578125" hidden="1" customWidth="1" outlineLevel="1"/>
    <col min="466" max="467" width="17.85546875" hidden="1" customWidth="1" outlineLevel="1"/>
    <col min="468" max="468" width="24.5703125" hidden="1" customWidth="1" outlineLevel="1"/>
    <col min="469" max="469" width="17.42578125" hidden="1" customWidth="1" outlineLevel="1"/>
    <col min="470" max="472" width="17.85546875" hidden="1" customWidth="1" outlineLevel="1"/>
    <col min="473" max="473" width="28.140625" hidden="1" customWidth="1" outlineLevel="1"/>
    <col min="474" max="474" width="22.140625" customWidth="1" collapsed="1"/>
    <col min="475" max="476" width="22.140625" customWidth="1"/>
    <col min="477" max="477" width="2" customWidth="1"/>
    <col min="479" max="479" width="18.85546875" bestFit="1" customWidth="1"/>
  </cols>
  <sheetData>
    <row r="1" spans="3:479" ht="28.5" x14ac:dyDescent="0.45">
      <c r="C1" s="162" t="s">
        <v>256</v>
      </c>
      <c r="D1" s="61"/>
      <c r="E1" s="61"/>
      <c r="F1" s="61"/>
      <c r="G1" s="61"/>
      <c r="H1" s="61"/>
      <c r="I1" s="61"/>
      <c r="PV1" s="53" t="s">
        <v>246</v>
      </c>
      <c r="RF1" s="10"/>
      <c r="RG1" s="10"/>
      <c r="RH1" s="120" t="str">
        <f>IF(RH19-RH110=0,"","Bus purchases do not match.")</f>
        <v/>
      </c>
    </row>
    <row r="2" spans="3:479" ht="26.25" x14ac:dyDescent="0.25">
      <c r="C2" s="163" t="s">
        <v>255</v>
      </c>
      <c r="D2" s="121"/>
      <c r="E2" s="121"/>
      <c r="F2" s="121"/>
      <c r="G2" s="121"/>
      <c r="H2" s="121"/>
      <c r="I2" s="121"/>
      <c r="PV2" s="62" t="s">
        <v>44</v>
      </c>
      <c r="PW2" s="63">
        <f t="shared" ref="PW2:RE2" si="0">+J78</f>
        <v>2016</v>
      </c>
      <c r="PX2" s="63">
        <f t="shared" si="0"/>
        <v>2017</v>
      </c>
      <c r="PY2" s="63">
        <f t="shared" si="0"/>
        <v>2018</v>
      </c>
      <c r="PZ2" s="63">
        <f t="shared" si="0"/>
        <v>2019</v>
      </c>
      <c r="QA2" s="63">
        <f t="shared" si="0"/>
        <v>2020</v>
      </c>
      <c r="QB2" s="63">
        <f t="shared" si="0"/>
        <v>2021</v>
      </c>
      <c r="QC2" s="63">
        <f t="shared" si="0"/>
        <v>2022</v>
      </c>
      <c r="QD2" s="63">
        <f t="shared" si="0"/>
        <v>2023</v>
      </c>
      <c r="QE2" s="63">
        <f t="shared" si="0"/>
        <v>2024</v>
      </c>
      <c r="QF2" s="63">
        <f t="shared" si="0"/>
        <v>2025</v>
      </c>
      <c r="QG2" s="63">
        <f t="shared" si="0"/>
        <v>2026</v>
      </c>
      <c r="QH2" s="63">
        <f t="shared" si="0"/>
        <v>2027</v>
      </c>
      <c r="QI2" s="63">
        <f t="shared" si="0"/>
        <v>2028</v>
      </c>
      <c r="QJ2" s="63">
        <f t="shared" si="0"/>
        <v>2029</v>
      </c>
      <c r="QK2" s="63">
        <f t="shared" si="0"/>
        <v>2030</v>
      </c>
      <c r="QL2" s="63">
        <f t="shared" si="0"/>
        <v>2031</v>
      </c>
      <c r="QM2" s="63">
        <f t="shared" si="0"/>
        <v>2032</v>
      </c>
      <c r="QN2" s="63">
        <f t="shared" si="0"/>
        <v>2033</v>
      </c>
      <c r="QO2" s="63">
        <f t="shared" si="0"/>
        <v>2034</v>
      </c>
      <c r="QP2" s="63">
        <f t="shared" si="0"/>
        <v>2035</v>
      </c>
      <c r="QQ2" s="63">
        <f t="shared" si="0"/>
        <v>2036</v>
      </c>
      <c r="QR2" s="63">
        <f t="shared" si="0"/>
        <v>2037</v>
      </c>
      <c r="QS2" s="63">
        <f t="shared" si="0"/>
        <v>2038</v>
      </c>
      <c r="QT2" s="63">
        <f t="shared" si="0"/>
        <v>2039</v>
      </c>
      <c r="QU2" s="63">
        <f t="shared" si="0"/>
        <v>2040</v>
      </c>
      <c r="QV2" s="63">
        <f t="shared" si="0"/>
        <v>2041</v>
      </c>
      <c r="QW2" s="63">
        <f t="shared" si="0"/>
        <v>2042</v>
      </c>
      <c r="QX2" s="63">
        <f t="shared" si="0"/>
        <v>2043</v>
      </c>
      <c r="QY2" s="63">
        <f t="shared" si="0"/>
        <v>2044</v>
      </c>
      <c r="QZ2" s="63">
        <f t="shared" si="0"/>
        <v>2045</v>
      </c>
      <c r="RA2" s="63">
        <f t="shared" si="0"/>
        <v>2046</v>
      </c>
      <c r="RB2" s="63">
        <f t="shared" si="0"/>
        <v>2047</v>
      </c>
      <c r="RC2" s="63">
        <f t="shared" si="0"/>
        <v>2048</v>
      </c>
      <c r="RD2" s="63">
        <f t="shared" si="0"/>
        <v>2049</v>
      </c>
      <c r="RE2" s="63">
        <f t="shared" si="0"/>
        <v>2050</v>
      </c>
      <c r="RF2" s="63" t="s">
        <v>92</v>
      </c>
      <c r="RG2" s="63" t="str">
        <f>"Total w "&amp;$D$8*100&amp;"% Discount"</f>
        <v>Total w 3% Discount</v>
      </c>
      <c r="RH2" s="157" t="str">
        <f>+"Scenario - Base w "&amp;$D$8*100&amp;"% Discount"</f>
        <v>Scenario - Base w 3% Discount</v>
      </c>
    </row>
    <row r="3" spans="3:479" ht="18.75" x14ac:dyDescent="0.3">
      <c r="C3" s="80" t="s">
        <v>64</v>
      </c>
      <c r="D3" s="56"/>
      <c r="E3" s="56"/>
      <c r="F3" s="56"/>
      <c r="G3" s="56"/>
      <c r="H3" s="56"/>
      <c r="I3" s="56"/>
      <c r="PV3" s="58" t="s">
        <v>35</v>
      </c>
      <c r="PW3" s="1">
        <f t="shared" ref="PW3:RE3" si="1">+J75</f>
        <v>113490000</v>
      </c>
      <c r="PX3" s="1">
        <f t="shared" si="1"/>
        <v>115885058.82352941</v>
      </c>
      <c r="PY3" s="1">
        <f t="shared" si="1"/>
        <v>118336471.97231835</v>
      </c>
      <c r="PZ3" s="1">
        <f t="shared" si="1"/>
        <v>120845565.43049055</v>
      </c>
      <c r="QA3" s="1">
        <f t="shared" si="1"/>
        <v>123413696.38179621</v>
      </c>
      <c r="QB3" s="1">
        <f t="shared" si="1"/>
        <v>126042253.94372083</v>
      </c>
      <c r="QC3" s="1">
        <f t="shared" si="1"/>
        <v>128732659.91886717</v>
      </c>
      <c r="QD3" s="1">
        <f t="shared" si="1"/>
        <v>131486369.56401704</v>
      </c>
      <c r="QE3" s="1">
        <f t="shared" si="1"/>
        <v>134304872.37728804</v>
      </c>
      <c r="QF3" s="1">
        <f t="shared" si="1"/>
        <v>137189692.90381241</v>
      </c>
      <c r="QG3" s="1">
        <f t="shared" si="1"/>
        <v>140142391.56037274</v>
      </c>
      <c r="QH3" s="1">
        <f t="shared" si="1"/>
        <v>143164565.47944036</v>
      </c>
      <c r="QI3" s="1">
        <f t="shared" si="1"/>
        <v>146257849.37307423</v>
      </c>
      <c r="QJ3" s="1">
        <f t="shared" si="1"/>
        <v>149423916.41714659</v>
      </c>
      <c r="QK3" s="1">
        <f t="shared" si="1"/>
        <v>152664479.15637356</v>
      </c>
      <c r="QL3" s="1">
        <f t="shared" si="1"/>
        <v>155981290.4306412</v>
      </c>
      <c r="QM3" s="1">
        <f t="shared" si="1"/>
        <v>159376144.32312685</v>
      </c>
      <c r="QN3" s="1">
        <f t="shared" si="1"/>
        <v>162850877.13072982</v>
      </c>
      <c r="QO3" s="1">
        <f t="shared" si="1"/>
        <v>166407368.35733527</v>
      </c>
      <c r="QP3" s="1">
        <f t="shared" si="1"/>
        <v>170047541.73044902</v>
      </c>
      <c r="QQ3" s="1">
        <f t="shared" si="1"/>
        <v>173773366.2417537</v>
      </c>
      <c r="QR3" s="1">
        <f t="shared" si="1"/>
        <v>177586857.21214795</v>
      </c>
      <c r="QS3" s="1">
        <f t="shared" si="1"/>
        <v>181490077.3818455</v>
      </c>
      <c r="QT3" s="1">
        <f t="shared" si="1"/>
        <v>185485138.0261243</v>
      </c>
      <c r="QU3" s="1">
        <f t="shared" si="1"/>
        <v>189574200.0973272</v>
      </c>
      <c r="QV3" s="1">
        <f t="shared" si="1"/>
        <v>193759475.3937349</v>
      </c>
      <c r="QW3" s="1">
        <f t="shared" si="1"/>
        <v>198043227.75594044</v>
      </c>
      <c r="QX3" s="1">
        <f t="shared" si="1"/>
        <v>202427774.29137436</v>
      </c>
      <c r="QY3" s="1">
        <f t="shared" si="1"/>
        <v>206915486.62764195</v>
      </c>
      <c r="QZ3" s="1">
        <f t="shared" si="1"/>
        <v>211508792.19535121</v>
      </c>
      <c r="RA3" s="1">
        <f t="shared" si="1"/>
        <v>216210175.54112417</v>
      </c>
      <c r="RB3" s="1">
        <f t="shared" si="1"/>
        <v>221022179.67150363</v>
      </c>
      <c r="RC3" s="1">
        <f t="shared" si="1"/>
        <v>225947407.42848015</v>
      </c>
      <c r="RD3" s="1">
        <f t="shared" si="1"/>
        <v>230988522.89738554</v>
      </c>
      <c r="RE3" s="1">
        <f t="shared" si="1"/>
        <v>236148252.84791231</v>
      </c>
      <c r="RF3" s="1">
        <f>SUM(PW3:RE3)</f>
        <v>5846923998.8841782</v>
      </c>
      <c r="RG3" s="1">
        <f>PW3+NPV($D$8,PX3:RE3)</f>
        <v>3466136081.1588736</v>
      </c>
      <c r="RH3" s="94">
        <f t="shared" ref="RH3:RH15" si="2">+RG94-RG3</f>
        <v>462016063.31341887</v>
      </c>
    </row>
    <row r="4" spans="3:479" x14ac:dyDescent="0.25">
      <c r="C4" t="s">
        <v>108</v>
      </c>
      <c r="D4" s="106">
        <v>14</v>
      </c>
      <c r="F4" t="s">
        <v>11</v>
      </c>
      <c r="G4" s="109">
        <v>100</v>
      </c>
      <c r="L4" s="3"/>
      <c r="M4" s="3"/>
      <c r="N4" s="3"/>
      <c r="PV4" s="58" t="s">
        <v>36</v>
      </c>
      <c r="PW4" s="1">
        <f t="shared" ref="PW4:RE4" si="3">+CF75</f>
        <v>8190000</v>
      </c>
      <c r="PX4" s="1">
        <f t="shared" si="3"/>
        <v>8190000</v>
      </c>
      <c r="PY4" s="1">
        <f t="shared" si="3"/>
        <v>8190000</v>
      </c>
      <c r="PZ4" s="1">
        <f t="shared" si="3"/>
        <v>8190000</v>
      </c>
      <c r="QA4" s="1">
        <f t="shared" si="3"/>
        <v>8190000</v>
      </c>
      <c r="QB4" s="1">
        <f t="shared" si="3"/>
        <v>8190000</v>
      </c>
      <c r="QC4" s="1">
        <f t="shared" si="3"/>
        <v>8190000</v>
      </c>
      <c r="QD4" s="1">
        <f t="shared" si="3"/>
        <v>8190000</v>
      </c>
      <c r="QE4" s="1">
        <f t="shared" si="3"/>
        <v>8190000</v>
      </c>
      <c r="QF4" s="1">
        <f t="shared" si="3"/>
        <v>8190000</v>
      </c>
      <c r="QG4" s="1">
        <f t="shared" si="3"/>
        <v>8190000</v>
      </c>
      <c r="QH4" s="1">
        <f t="shared" si="3"/>
        <v>8190000</v>
      </c>
      <c r="QI4" s="1">
        <f t="shared" si="3"/>
        <v>8190000</v>
      </c>
      <c r="QJ4" s="1">
        <f t="shared" si="3"/>
        <v>8190000</v>
      </c>
      <c r="QK4" s="1">
        <f t="shared" si="3"/>
        <v>8190000</v>
      </c>
      <c r="QL4" s="1">
        <f t="shared" si="3"/>
        <v>8190000</v>
      </c>
      <c r="QM4" s="1">
        <f t="shared" si="3"/>
        <v>8190000</v>
      </c>
      <c r="QN4" s="1">
        <f t="shared" si="3"/>
        <v>8190000</v>
      </c>
      <c r="QO4" s="1">
        <f t="shared" si="3"/>
        <v>8190000</v>
      </c>
      <c r="QP4" s="1">
        <f t="shared" si="3"/>
        <v>8190000</v>
      </c>
      <c r="QQ4" s="1">
        <f t="shared" si="3"/>
        <v>8190000</v>
      </c>
      <c r="QR4" s="1">
        <f t="shared" si="3"/>
        <v>8190000</v>
      </c>
      <c r="QS4" s="1">
        <f t="shared" si="3"/>
        <v>8190000</v>
      </c>
      <c r="QT4" s="1">
        <f t="shared" si="3"/>
        <v>8190000</v>
      </c>
      <c r="QU4" s="1">
        <f t="shared" si="3"/>
        <v>8190000</v>
      </c>
      <c r="QV4" s="1">
        <f t="shared" si="3"/>
        <v>8190000</v>
      </c>
      <c r="QW4" s="1">
        <f t="shared" si="3"/>
        <v>8190000</v>
      </c>
      <c r="QX4" s="1">
        <f t="shared" si="3"/>
        <v>8190000</v>
      </c>
      <c r="QY4" s="1">
        <f t="shared" si="3"/>
        <v>8190000</v>
      </c>
      <c r="QZ4" s="1">
        <f t="shared" si="3"/>
        <v>8190000</v>
      </c>
      <c r="RA4" s="1">
        <f t="shared" si="3"/>
        <v>8190000</v>
      </c>
      <c r="RB4" s="1">
        <f t="shared" si="3"/>
        <v>8190000</v>
      </c>
      <c r="RC4" s="1">
        <f t="shared" si="3"/>
        <v>8190000</v>
      </c>
      <c r="RD4" s="1">
        <f t="shared" si="3"/>
        <v>8190000</v>
      </c>
      <c r="RE4" s="1">
        <f t="shared" si="3"/>
        <v>8190000</v>
      </c>
      <c r="RF4" s="1">
        <f t="shared" ref="RF4:RF15" si="4">SUM(PW4:RE4)</f>
        <v>286650000</v>
      </c>
      <c r="RG4" s="1">
        <f t="shared" ref="RG4:RG15" si="5">PW4+NPV($D$8,PX4:RE4)</f>
        <v>181259742.37025952</v>
      </c>
      <c r="RH4" s="95">
        <f t="shared" si="2"/>
        <v>190108937.44436526</v>
      </c>
    </row>
    <row r="5" spans="3:479" x14ac:dyDescent="0.25">
      <c r="C5" t="s">
        <v>2</v>
      </c>
      <c r="D5" s="180">
        <v>40000</v>
      </c>
      <c r="F5" s="39" t="s">
        <v>22</v>
      </c>
      <c r="G5" s="110" t="s">
        <v>23</v>
      </c>
      <c r="H5" s="10" t="s">
        <v>28</v>
      </c>
      <c r="L5" s="3"/>
      <c r="M5" s="3"/>
      <c r="N5" s="3"/>
      <c r="PV5" s="58" t="s">
        <v>3</v>
      </c>
      <c r="PW5" s="1">
        <f t="shared" ref="PW5:RE5" si="6">+DQ75</f>
        <v>111384000</v>
      </c>
      <c r="PX5" s="1">
        <f t="shared" si="6"/>
        <v>111384000</v>
      </c>
      <c r="PY5" s="1">
        <f t="shared" si="6"/>
        <v>111384000</v>
      </c>
      <c r="PZ5" s="1">
        <f t="shared" si="6"/>
        <v>111384000</v>
      </c>
      <c r="QA5" s="1">
        <f t="shared" si="6"/>
        <v>111384000</v>
      </c>
      <c r="QB5" s="1">
        <f t="shared" si="6"/>
        <v>111384000</v>
      </c>
      <c r="QC5" s="1">
        <f t="shared" si="6"/>
        <v>111384000</v>
      </c>
      <c r="QD5" s="1">
        <f t="shared" si="6"/>
        <v>111384000</v>
      </c>
      <c r="QE5" s="1">
        <f t="shared" si="6"/>
        <v>111384000</v>
      </c>
      <c r="QF5" s="1">
        <f t="shared" si="6"/>
        <v>111384000</v>
      </c>
      <c r="QG5" s="1">
        <f t="shared" si="6"/>
        <v>111384000</v>
      </c>
      <c r="QH5" s="1">
        <f t="shared" si="6"/>
        <v>111384000</v>
      </c>
      <c r="QI5" s="1">
        <f t="shared" si="6"/>
        <v>111384000</v>
      </c>
      <c r="QJ5" s="1">
        <f t="shared" si="6"/>
        <v>111384000</v>
      </c>
      <c r="QK5" s="1">
        <f t="shared" si="6"/>
        <v>111384000</v>
      </c>
      <c r="QL5" s="1">
        <f t="shared" si="6"/>
        <v>111384000</v>
      </c>
      <c r="QM5" s="1">
        <f t="shared" si="6"/>
        <v>111384000</v>
      </c>
      <c r="QN5" s="1">
        <f t="shared" si="6"/>
        <v>111384000</v>
      </c>
      <c r="QO5" s="1">
        <f t="shared" si="6"/>
        <v>111384000</v>
      </c>
      <c r="QP5" s="1">
        <f t="shared" si="6"/>
        <v>111384000</v>
      </c>
      <c r="QQ5" s="1">
        <f t="shared" si="6"/>
        <v>111384000</v>
      </c>
      <c r="QR5" s="1">
        <f t="shared" si="6"/>
        <v>111384000</v>
      </c>
      <c r="QS5" s="1">
        <f t="shared" si="6"/>
        <v>111384000</v>
      </c>
      <c r="QT5" s="1">
        <f t="shared" si="6"/>
        <v>111384000</v>
      </c>
      <c r="QU5" s="1">
        <f t="shared" si="6"/>
        <v>111384000</v>
      </c>
      <c r="QV5" s="1">
        <f t="shared" si="6"/>
        <v>111384000</v>
      </c>
      <c r="QW5" s="1">
        <f t="shared" si="6"/>
        <v>111384000</v>
      </c>
      <c r="QX5" s="1">
        <f t="shared" si="6"/>
        <v>111384000</v>
      </c>
      <c r="QY5" s="1">
        <f t="shared" si="6"/>
        <v>111384000</v>
      </c>
      <c r="QZ5" s="1">
        <f t="shared" si="6"/>
        <v>111384000</v>
      </c>
      <c r="RA5" s="1">
        <f t="shared" si="6"/>
        <v>111384000</v>
      </c>
      <c r="RB5" s="1">
        <f t="shared" si="6"/>
        <v>111384000</v>
      </c>
      <c r="RC5" s="1">
        <f t="shared" si="6"/>
        <v>111384000</v>
      </c>
      <c r="RD5" s="1">
        <f t="shared" si="6"/>
        <v>111384000</v>
      </c>
      <c r="RE5" s="1">
        <f t="shared" si="6"/>
        <v>111384000</v>
      </c>
      <c r="RF5" s="1">
        <f t="shared" si="4"/>
        <v>3898440000</v>
      </c>
      <c r="RG5" s="1">
        <f t="shared" si="5"/>
        <v>2465132496.2355294</v>
      </c>
      <c r="RH5" s="95">
        <f t="shared" si="2"/>
        <v>-329203888.64609671</v>
      </c>
    </row>
    <row r="6" spans="3:479" x14ac:dyDescent="0.25">
      <c r="C6" t="s">
        <v>118</v>
      </c>
      <c r="D6" s="124">
        <v>0</v>
      </c>
      <c r="F6" t="s">
        <v>247</v>
      </c>
      <c r="G6" s="188" t="s">
        <v>243</v>
      </c>
      <c r="H6" s="38">
        <f>+VLOOKUP($G$5,Input!$B$43:$J$49,MATCH(G6,Input!$B$43:$J$43,0),FALSE)</f>
        <v>0.09</v>
      </c>
      <c r="L6" s="3"/>
      <c r="M6" s="3"/>
      <c r="N6" s="3"/>
      <c r="PV6" s="59" t="s">
        <v>7</v>
      </c>
      <c r="PW6" s="1">
        <f>+LP75</f>
        <v>50434639.17525772</v>
      </c>
      <c r="PX6" s="1">
        <f t="shared" ref="PX6:RE6" si="7">+LQ75</f>
        <v>57330868.835784532</v>
      </c>
      <c r="PY6" s="1">
        <f t="shared" si="7"/>
        <v>60964124.67324385</v>
      </c>
      <c r="PZ6" s="1">
        <f t="shared" si="7"/>
        <v>63924921.71869643</v>
      </c>
      <c r="QA6" s="1">
        <f t="shared" si="7"/>
        <v>65907745.71624057</v>
      </c>
      <c r="QB6" s="1">
        <f t="shared" si="7"/>
        <v>66164840.687325247</v>
      </c>
      <c r="QC6" s="1">
        <f t="shared" si="7"/>
        <v>66287551.894142389</v>
      </c>
      <c r="QD6" s="1">
        <f t="shared" si="7"/>
        <v>66582462.045195125</v>
      </c>
      <c r="QE6" s="1">
        <f t="shared" si="7"/>
        <v>67202601.125953317</v>
      </c>
      <c r="QF6" s="1">
        <f t="shared" si="7"/>
        <v>69043906.853150651</v>
      </c>
      <c r="QG6" s="1">
        <f t="shared" si="7"/>
        <v>70467889.929656938</v>
      </c>
      <c r="QH6" s="1">
        <f t="shared" si="7"/>
        <v>81975888.446221009</v>
      </c>
      <c r="QI6" s="1">
        <f t="shared" si="7"/>
        <v>82824923.391507134</v>
      </c>
      <c r="QJ6" s="1">
        <f t="shared" si="7"/>
        <v>83577148.489003167</v>
      </c>
      <c r="QK6" s="1">
        <f t="shared" si="7"/>
        <v>83768033.865023002</v>
      </c>
      <c r="QL6" s="1">
        <f t="shared" si="7"/>
        <v>85534289.413535431</v>
      </c>
      <c r="QM6" s="1">
        <f t="shared" si="7"/>
        <v>85789213.013204649</v>
      </c>
      <c r="QN6" s="1">
        <f t="shared" si="7"/>
        <v>85914733.216376752</v>
      </c>
      <c r="QO6" s="1">
        <f t="shared" si="7"/>
        <v>86285250.749890283</v>
      </c>
      <c r="QP6" s="1">
        <f t="shared" si="7"/>
        <v>86810596.256315663</v>
      </c>
      <c r="QQ6" s="1">
        <f t="shared" si="7"/>
        <v>87298597.621016562</v>
      </c>
      <c r="QR6" s="1">
        <f t="shared" si="7"/>
        <v>87481440.880682871</v>
      </c>
      <c r="QS6" s="1">
        <f t="shared" si="7"/>
        <v>87512236.441948086</v>
      </c>
      <c r="QT6" s="1">
        <f t="shared" si="7"/>
        <v>87757911.607810721</v>
      </c>
      <c r="QU6" s="1">
        <f t="shared" si="7"/>
        <v>87901733.370055929</v>
      </c>
      <c r="QV6" s="1">
        <f t="shared" si="7"/>
        <v>88014771.059773609</v>
      </c>
      <c r="QW6" s="1">
        <f t="shared" si="7"/>
        <v>88424878.783221781</v>
      </c>
      <c r="QX6" s="1">
        <f t="shared" si="7"/>
        <v>88973086.877566472</v>
      </c>
      <c r="QY6" s="1">
        <f t="shared" si="7"/>
        <v>89637497.80885084</v>
      </c>
      <c r="QZ6" s="1">
        <f t="shared" si="7"/>
        <v>90352143.245500639</v>
      </c>
      <c r="RA6" s="1">
        <f t="shared" si="7"/>
        <v>90866459.563784078</v>
      </c>
      <c r="RB6" s="1">
        <f t="shared" si="7"/>
        <v>91465700.630760804</v>
      </c>
      <c r="RC6" s="1">
        <f t="shared" si="7"/>
        <v>92513318.406290755</v>
      </c>
      <c r="RD6" s="1">
        <f t="shared" si="7"/>
        <v>93321482.167394474</v>
      </c>
      <c r="RE6" s="1">
        <f t="shared" si="7"/>
        <v>94051166.361625344</v>
      </c>
      <c r="RF6" s="1">
        <f t="shared" si="4"/>
        <v>2812364054.3220067</v>
      </c>
      <c r="RG6" s="1">
        <f t="shared" si="5"/>
        <v>1704796612.9171979</v>
      </c>
      <c r="RH6" s="95">
        <f t="shared" si="2"/>
        <v>-546404064.94582272</v>
      </c>
    </row>
    <row r="7" spans="3:479" x14ac:dyDescent="0.25">
      <c r="C7" t="s">
        <v>107</v>
      </c>
      <c r="D7" s="108">
        <v>0</v>
      </c>
      <c r="F7" t="s">
        <v>65</v>
      </c>
      <c r="G7" s="110" t="s">
        <v>31</v>
      </c>
      <c r="H7" s="38">
        <f>+VLOOKUP($G$5,Input!$B$43:$J$49,MATCH(G7,Input!$B$43:$J$43,0),FALSE)</f>
        <v>0.2</v>
      </c>
      <c r="L7" s="3"/>
      <c r="M7" s="3"/>
      <c r="N7" s="3"/>
      <c r="PV7" s="59" t="str">
        <f>"LCFS Value at $"&amp;$G$4&amp;"/credit"</f>
        <v>LCFS Value at $100/credit</v>
      </c>
      <c r="PW7" s="1">
        <f t="shared" ref="PW7:RE7" si="8">+NA75</f>
        <v>-7250021.3052371098</v>
      </c>
      <c r="PX7" s="1">
        <f t="shared" si="8"/>
        <v>-6416205.2743917527</v>
      </c>
      <c r="PY7" s="1">
        <f t="shared" si="8"/>
        <v>-5582389.2435463862</v>
      </c>
      <c r="PZ7" s="1">
        <f t="shared" si="8"/>
        <v>-4192695.8588041267</v>
      </c>
      <c r="QA7" s="1">
        <f t="shared" si="8"/>
        <v>-2803002.4740618584</v>
      </c>
      <c r="QB7" s="1">
        <f t="shared" si="8"/>
        <v>-2803002.4740618584</v>
      </c>
      <c r="QC7" s="1">
        <f t="shared" si="8"/>
        <v>-2803002.4740618584</v>
      </c>
      <c r="QD7" s="1">
        <f t="shared" si="8"/>
        <v>-2803002.4740618584</v>
      </c>
      <c r="QE7" s="1">
        <f t="shared" si="8"/>
        <v>-2803002.4740618584</v>
      </c>
      <c r="QF7" s="1">
        <f t="shared" si="8"/>
        <v>-2803002.4740618584</v>
      </c>
      <c r="QG7" s="1">
        <f t="shared" si="8"/>
        <v>-2803002.4740618584</v>
      </c>
      <c r="QH7" s="1">
        <f t="shared" si="8"/>
        <v>-2803002.4740618584</v>
      </c>
      <c r="QI7" s="1">
        <f t="shared" si="8"/>
        <v>-2803002.4740618584</v>
      </c>
      <c r="QJ7" s="1">
        <f t="shared" si="8"/>
        <v>-2803002.4740618584</v>
      </c>
      <c r="QK7" s="1">
        <f t="shared" si="8"/>
        <v>-2803002.4740618584</v>
      </c>
      <c r="QL7" s="1">
        <f t="shared" si="8"/>
        <v>-2803002.4740618584</v>
      </c>
      <c r="QM7" s="1">
        <f t="shared" si="8"/>
        <v>-2803002.4740618584</v>
      </c>
      <c r="QN7" s="1">
        <f t="shared" si="8"/>
        <v>-2803002.4740618584</v>
      </c>
      <c r="QO7" s="1">
        <f t="shared" si="8"/>
        <v>-2803002.4740618584</v>
      </c>
      <c r="QP7" s="1">
        <f t="shared" si="8"/>
        <v>-2803002.4740618584</v>
      </c>
      <c r="QQ7" s="1">
        <f t="shared" si="8"/>
        <v>-2803002.4740618584</v>
      </c>
      <c r="QR7" s="1">
        <f t="shared" si="8"/>
        <v>-2803002.4740618584</v>
      </c>
      <c r="QS7" s="1">
        <f t="shared" si="8"/>
        <v>-2803002.4740618584</v>
      </c>
      <c r="QT7" s="1">
        <f t="shared" si="8"/>
        <v>-2803002.4740618584</v>
      </c>
      <c r="QU7" s="1">
        <f t="shared" si="8"/>
        <v>-2803002.4740618584</v>
      </c>
      <c r="QV7" s="1">
        <f t="shared" si="8"/>
        <v>-2803002.4740618584</v>
      </c>
      <c r="QW7" s="1">
        <f t="shared" si="8"/>
        <v>-2803002.4740618584</v>
      </c>
      <c r="QX7" s="1">
        <f t="shared" si="8"/>
        <v>-2803002.4740618584</v>
      </c>
      <c r="QY7" s="1">
        <f t="shared" si="8"/>
        <v>-2803002.4740618584</v>
      </c>
      <c r="QZ7" s="1">
        <f t="shared" si="8"/>
        <v>-2803002.4740618584</v>
      </c>
      <c r="RA7" s="1">
        <f t="shared" si="8"/>
        <v>-2803002.4740618584</v>
      </c>
      <c r="RB7" s="1">
        <f t="shared" si="8"/>
        <v>-2803002.4740618584</v>
      </c>
      <c r="RC7" s="1">
        <f t="shared" si="8"/>
        <v>-2803002.4740618584</v>
      </c>
      <c r="RD7" s="1">
        <f t="shared" si="8"/>
        <v>-2803002.4740618584</v>
      </c>
      <c r="RE7" s="1">
        <f t="shared" si="8"/>
        <v>-2803002.4740618584</v>
      </c>
      <c r="RF7" s="1">
        <f t="shared" si="4"/>
        <v>-110334388.37789707</v>
      </c>
      <c r="RG7" s="1">
        <f t="shared" si="5"/>
        <v>-73882180.580158144</v>
      </c>
      <c r="RH7" s="95">
        <f t="shared" si="2"/>
        <v>-251158037.87100956</v>
      </c>
    </row>
    <row r="8" spans="3:479" x14ac:dyDescent="0.25">
      <c r="C8" t="s">
        <v>14</v>
      </c>
      <c r="D8" s="107">
        <v>0.03</v>
      </c>
      <c r="F8" t="s">
        <v>60</v>
      </c>
      <c r="G8" s="181">
        <v>2.1</v>
      </c>
      <c r="H8" t="s">
        <v>57</v>
      </c>
      <c r="L8" s="3"/>
      <c r="M8" s="3"/>
      <c r="N8" s="3"/>
      <c r="PV8" s="58" t="s">
        <v>172</v>
      </c>
      <c r="PW8" s="1">
        <f t="shared" ref="PW8:RE8" si="9">+GQ75</f>
        <v>0</v>
      </c>
      <c r="PX8" s="1">
        <f t="shared" si="9"/>
        <v>0</v>
      </c>
      <c r="PY8" s="1">
        <f t="shared" si="9"/>
        <v>0</v>
      </c>
      <c r="PZ8" s="1">
        <f t="shared" si="9"/>
        <v>0</v>
      </c>
      <c r="QA8" s="1">
        <f t="shared" si="9"/>
        <v>0</v>
      </c>
      <c r="QB8" s="1">
        <f t="shared" si="9"/>
        <v>0</v>
      </c>
      <c r="QC8" s="1">
        <f t="shared" si="9"/>
        <v>0</v>
      </c>
      <c r="QD8" s="1">
        <f t="shared" si="9"/>
        <v>0</v>
      </c>
      <c r="QE8" s="1">
        <f t="shared" si="9"/>
        <v>0</v>
      </c>
      <c r="QF8" s="1">
        <f t="shared" si="9"/>
        <v>0</v>
      </c>
      <c r="QG8" s="1">
        <f t="shared" si="9"/>
        <v>0</v>
      </c>
      <c r="QH8" s="1">
        <f t="shared" si="9"/>
        <v>0</v>
      </c>
      <c r="QI8" s="1">
        <f t="shared" si="9"/>
        <v>0</v>
      </c>
      <c r="QJ8" s="1">
        <f t="shared" si="9"/>
        <v>0</v>
      </c>
      <c r="QK8" s="1">
        <f t="shared" si="9"/>
        <v>0</v>
      </c>
      <c r="QL8" s="1">
        <f t="shared" si="9"/>
        <v>0</v>
      </c>
      <c r="QM8" s="1">
        <f t="shared" si="9"/>
        <v>0</v>
      </c>
      <c r="QN8" s="1">
        <f t="shared" si="9"/>
        <v>0</v>
      </c>
      <c r="QO8" s="1">
        <f t="shared" si="9"/>
        <v>0</v>
      </c>
      <c r="QP8" s="1">
        <f t="shared" si="9"/>
        <v>0</v>
      </c>
      <c r="QQ8" s="1">
        <f t="shared" si="9"/>
        <v>0</v>
      </c>
      <c r="QR8" s="1">
        <f t="shared" si="9"/>
        <v>0</v>
      </c>
      <c r="QS8" s="1">
        <f t="shared" si="9"/>
        <v>0</v>
      </c>
      <c r="QT8" s="1">
        <f t="shared" si="9"/>
        <v>0</v>
      </c>
      <c r="QU8" s="1">
        <f t="shared" si="9"/>
        <v>0</v>
      </c>
      <c r="QV8" s="1">
        <f t="shared" si="9"/>
        <v>0</v>
      </c>
      <c r="QW8" s="1">
        <f t="shared" si="9"/>
        <v>0</v>
      </c>
      <c r="QX8" s="1">
        <f t="shared" si="9"/>
        <v>0</v>
      </c>
      <c r="QY8" s="1">
        <f t="shared" si="9"/>
        <v>0</v>
      </c>
      <c r="QZ8" s="1">
        <f t="shared" si="9"/>
        <v>0</v>
      </c>
      <c r="RA8" s="1">
        <f t="shared" si="9"/>
        <v>0</v>
      </c>
      <c r="RB8" s="1">
        <f t="shared" si="9"/>
        <v>0</v>
      </c>
      <c r="RC8" s="1">
        <f t="shared" si="9"/>
        <v>0</v>
      </c>
      <c r="RD8" s="1">
        <f t="shared" si="9"/>
        <v>0</v>
      </c>
      <c r="RE8" s="1">
        <f t="shared" si="9"/>
        <v>0</v>
      </c>
      <c r="RF8" s="1">
        <f t="shared" si="4"/>
        <v>0</v>
      </c>
      <c r="RG8" s="1">
        <f t="shared" si="5"/>
        <v>0</v>
      </c>
      <c r="RH8" s="95">
        <f t="shared" si="2"/>
        <v>106154114.44151346</v>
      </c>
    </row>
    <row r="9" spans="3:479" x14ac:dyDescent="0.25">
      <c r="C9" t="s">
        <v>188</v>
      </c>
      <c r="D9" s="126" t="s">
        <v>183</v>
      </c>
      <c r="F9" t="s">
        <v>61</v>
      </c>
      <c r="G9" s="181">
        <v>2.91</v>
      </c>
      <c r="H9" t="s">
        <v>58</v>
      </c>
      <c r="L9" s="3"/>
      <c r="M9" s="3"/>
      <c r="N9" s="3"/>
      <c r="PV9" s="59" t="s">
        <v>232</v>
      </c>
      <c r="PW9" s="33">
        <f t="shared" ref="PW9:RE9" si="10">+JO75</f>
        <v>0</v>
      </c>
      <c r="PX9" s="33">
        <f t="shared" si="10"/>
        <v>0</v>
      </c>
      <c r="PY9" s="33">
        <f t="shared" si="10"/>
        <v>0</v>
      </c>
      <c r="PZ9" s="33">
        <f t="shared" si="10"/>
        <v>0</v>
      </c>
      <c r="QA9" s="33">
        <f t="shared" si="10"/>
        <v>0</v>
      </c>
      <c r="QB9" s="33">
        <f t="shared" si="10"/>
        <v>0</v>
      </c>
      <c r="QC9" s="33">
        <f t="shared" si="10"/>
        <v>0</v>
      </c>
      <c r="QD9" s="33">
        <f t="shared" si="10"/>
        <v>0</v>
      </c>
      <c r="QE9" s="33">
        <f t="shared" si="10"/>
        <v>0</v>
      </c>
      <c r="QF9" s="33">
        <f t="shared" si="10"/>
        <v>0</v>
      </c>
      <c r="QG9" s="33">
        <f t="shared" si="10"/>
        <v>0</v>
      </c>
      <c r="QH9" s="33">
        <f t="shared" si="10"/>
        <v>0</v>
      </c>
      <c r="QI9" s="33">
        <f t="shared" si="10"/>
        <v>0</v>
      </c>
      <c r="QJ9" s="33">
        <f t="shared" si="10"/>
        <v>0</v>
      </c>
      <c r="QK9" s="33">
        <f t="shared" si="10"/>
        <v>0</v>
      </c>
      <c r="QL9" s="33">
        <f t="shared" si="10"/>
        <v>0</v>
      </c>
      <c r="QM9" s="33">
        <f t="shared" si="10"/>
        <v>0</v>
      </c>
      <c r="QN9" s="33">
        <f t="shared" si="10"/>
        <v>0</v>
      </c>
      <c r="QO9" s="33">
        <f t="shared" si="10"/>
        <v>0</v>
      </c>
      <c r="QP9" s="33">
        <f t="shared" si="10"/>
        <v>0</v>
      </c>
      <c r="QQ9" s="33">
        <f t="shared" si="10"/>
        <v>0</v>
      </c>
      <c r="QR9" s="33">
        <f t="shared" si="10"/>
        <v>0</v>
      </c>
      <c r="QS9" s="33">
        <f t="shared" si="10"/>
        <v>0</v>
      </c>
      <c r="QT9" s="33">
        <f t="shared" si="10"/>
        <v>0</v>
      </c>
      <c r="QU9" s="33">
        <f t="shared" si="10"/>
        <v>0</v>
      </c>
      <c r="QV9" s="33">
        <f t="shared" si="10"/>
        <v>0</v>
      </c>
      <c r="QW9" s="33">
        <f t="shared" si="10"/>
        <v>0</v>
      </c>
      <c r="QX9" s="33">
        <f t="shared" si="10"/>
        <v>0</v>
      </c>
      <c r="QY9" s="33">
        <f t="shared" si="10"/>
        <v>0</v>
      </c>
      <c r="QZ9" s="33">
        <f t="shared" si="10"/>
        <v>0</v>
      </c>
      <c r="RA9" s="33">
        <f t="shared" si="10"/>
        <v>0</v>
      </c>
      <c r="RB9" s="33">
        <f t="shared" si="10"/>
        <v>0</v>
      </c>
      <c r="RC9" s="33">
        <f t="shared" si="10"/>
        <v>0</v>
      </c>
      <c r="RD9" s="33">
        <f t="shared" si="10"/>
        <v>0</v>
      </c>
      <c r="RE9" s="33">
        <f t="shared" si="10"/>
        <v>0</v>
      </c>
      <c r="RF9" s="33">
        <f t="shared" si="4"/>
        <v>0</v>
      </c>
      <c r="RG9" s="33">
        <f t="shared" si="5"/>
        <v>0</v>
      </c>
      <c r="RH9" s="95">
        <f t="shared" si="2"/>
        <v>0</v>
      </c>
    </row>
    <row r="10" spans="3:479" x14ac:dyDescent="0.25">
      <c r="C10" t="s">
        <v>189</v>
      </c>
      <c r="D10" s="108">
        <v>3282</v>
      </c>
      <c r="F10" t="s">
        <v>62</v>
      </c>
      <c r="G10" s="181">
        <v>3.87</v>
      </c>
      <c r="H10" t="s">
        <v>58</v>
      </c>
      <c r="L10" s="3"/>
      <c r="M10" s="3"/>
      <c r="N10" s="3"/>
      <c r="PV10" s="59" t="s">
        <v>233</v>
      </c>
      <c r="PW10" s="1">
        <f t="shared" ref="PW10:RE10" si="11">+OL75</f>
        <v>0</v>
      </c>
      <c r="PX10" s="1">
        <f t="shared" si="11"/>
        <v>0</v>
      </c>
      <c r="PY10" s="1">
        <f t="shared" si="11"/>
        <v>0</v>
      </c>
      <c r="PZ10" s="1">
        <f t="shared" si="11"/>
        <v>0</v>
      </c>
      <c r="QA10" s="1">
        <f t="shared" si="11"/>
        <v>0</v>
      </c>
      <c r="QB10" s="1">
        <f t="shared" si="11"/>
        <v>0</v>
      </c>
      <c r="QC10" s="1">
        <f t="shared" si="11"/>
        <v>0</v>
      </c>
      <c r="QD10" s="1">
        <f t="shared" si="11"/>
        <v>0</v>
      </c>
      <c r="QE10" s="1">
        <f t="shared" si="11"/>
        <v>0</v>
      </c>
      <c r="QF10" s="1">
        <f t="shared" si="11"/>
        <v>0</v>
      </c>
      <c r="QG10" s="1">
        <f t="shared" si="11"/>
        <v>0</v>
      </c>
      <c r="QH10" s="1">
        <f t="shared" si="11"/>
        <v>0</v>
      </c>
      <c r="QI10" s="1">
        <f t="shared" si="11"/>
        <v>0</v>
      </c>
      <c r="QJ10" s="1">
        <f t="shared" si="11"/>
        <v>0</v>
      </c>
      <c r="QK10" s="1">
        <f t="shared" si="11"/>
        <v>0</v>
      </c>
      <c r="QL10" s="1">
        <f t="shared" si="11"/>
        <v>0</v>
      </c>
      <c r="QM10" s="1">
        <f t="shared" si="11"/>
        <v>0</v>
      </c>
      <c r="QN10" s="1">
        <f t="shared" si="11"/>
        <v>0</v>
      </c>
      <c r="QO10" s="1">
        <f t="shared" si="11"/>
        <v>0</v>
      </c>
      <c r="QP10" s="1">
        <f t="shared" si="11"/>
        <v>0</v>
      </c>
      <c r="QQ10" s="1">
        <f t="shared" si="11"/>
        <v>0</v>
      </c>
      <c r="QR10" s="1">
        <f t="shared" si="11"/>
        <v>0</v>
      </c>
      <c r="QS10" s="1">
        <f t="shared" si="11"/>
        <v>0</v>
      </c>
      <c r="QT10" s="1">
        <f t="shared" si="11"/>
        <v>0</v>
      </c>
      <c r="QU10" s="1">
        <f t="shared" si="11"/>
        <v>0</v>
      </c>
      <c r="QV10" s="1">
        <f t="shared" si="11"/>
        <v>0</v>
      </c>
      <c r="QW10" s="1">
        <f t="shared" si="11"/>
        <v>0</v>
      </c>
      <c r="QX10" s="1">
        <f t="shared" si="11"/>
        <v>0</v>
      </c>
      <c r="QY10" s="1">
        <f t="shared" si="11"/>
        <v>0</v>
      </c>
      <c r="QZ10" s="1">
        <f t="shared" si="11"/>
        <v>0</v>
      </c>
      <c r="RA10" s="1">
        <f t="shared" si="11"/>
        <v>0</v>
      </c>
      <c r="RB10" s="1">
        <f t="shared" si="11"/>
        <v>0</v>
      </c>
      <c r="RC10" s="1">
        <f t="shared" si="11"/>
        <v>0</v>
      </c>
      <c r="RD10" s="1">
        <f t="shared" si="11"/>
        <v>0</v>
      </c>
      <c r="RE10" s="1">
        <f t="shared" si="11"/>
        <v>0</v>
      </c>
      <c r="RF10" s="1">
        <f t="shared" si="4"/>
        <v>0</v>
      </c>
      <c r="RG10" s="1">
        <f t="shared" si="5"/>
        <v>0</v>
      </c>
      <c r="RH10" s="95">
        <f t="shared" si="2"/>
        <v>16460194.432304878</v>
      </c>
    </row>
    <row r="11" spans="3:479" x14ac:dyDescent="0.25">
      <c r="C11" t="s">
        <v>71</v>
      </c>
      <c r="D11" s="75">
        <f>+ROUND(D10/D4,0)</f>
        <v>234</v>
      </c>
      <c r="F11" t="s">
        <v>63</v>
      </c>
      <c r="G11" s="181">
        <v>6.3</v>
      </c>
      <c r="H11" t="s">
        <v>59</v>
      </c>
      <c r="PV11" s="59" t="s">
        <v>173</v>
      </c>
      <c r="PW11" s="1">
        <f t="shared" ref="PW11:RE11" si="12">+FD75</f>
        <v>0</v>
      </c>
      <c r="PX11" s="1">
        <f t="shared" si="12"/>
        <v>0</v>
      </c>
      <c r="PY11" s="1">
        <f t="shared" si="12"/>
        <v>0</v>
      </c>
      <c r="PZ11" s="1">
        <f t="shared" si="12"/>
        <v>0</v>
      </c>
      <c r="QA11" s="1">
        <f t="shared" si="12"/>
        <v>0</v>
      </c>
      <c r="QB11" s="1">
        <f t="shared" si="12"/>
        <v>0</v>
      </c>
      <c r="QC11" s="1">
        <f t="shared" si="12"/>
        <v>0</v>
      </c>
      <c r="QD11" s="1">
        <f t="shared" si="12"/>
        <v>0</v>
      </c>
      <c r="QE11" s="1">
        <f t="shared" si="12"/>
        <v>0</v>
      </c>
      <c r="QF11" s="1">
        <f t="shared" si="12"/>
        <v>0</v>
      </c>
      <c r="QG11" s="1">
        <f t="shared" si="12"/>
        <v>0</v>
      </c>
      <c r="QH11" s="1">
        <f t="shared" si="12"/>
        <v>0</v>
      </c>
      <c r="QI11" s="1">
        <f t="shared" si="12"/>
        <v>0</v>
      </c>
      <c r="QJ11" s="1">
        <f t="shared" si="12"/>
        <v>0</v>
      </c>
      <c r="QK11" s="1">
        <f t="shared" si="12"/>
        <v>0</v>
      </c>
      <c r="QL11" s="1">
        <f t="shared" si="12"/>
        <v>0</v>
      </c>
      <c r="QM11" s="1">
        <f t="shared" si="12"/>
        <v>0</v>
      </c>
      <c r="QN11" s="1">
        <f t="shared" si="12"/>
        <v>0</v>
      </c>
      <c r="QO11" s="1">
        <f t="shared" si="12"/>
        <v>0</v>
      </c>
      <c r="QP11" s="1">
        <f t="shared" si="12"/>
        <v>0</v>
      </c>
      <c r="QQ11" s="1">
        <f t="shared" si="12"/>
        <v>0</v>
      </c>
      <c r="QR11" s="1">
        <f t="shared" si="12"/>
        <v>0</v>
      </c>
      <c r="QS11" s="1">
        <f t="shared" si="12"/>
        <v>0</v>
      </c>
      <c r="QT11" s="1">
        <f t="shared" si="12"/>
        <v>0</v>
      </c>
      <c r="QU11" s="1">
        <f t="shared" si="12"/>
        <v>0</v>
      </c>
      <c r="QV11" s="1">
        <f t="shared" si="12"/>
        <v>0</v>
      </c>
      <c r="QW11" s="1">
        <f t="shared" si="12"/>
        <v>0</v>
      </c>
      <c r="QX11" s="1">
        <f t="shared" si="12"/>
        <v>0</v>
      </c>
      <c r="QY11" s="1">
        <f t="shared" si="12"/>
        <v>0</v>
      </c>
      <c r="QZ11" s="1">
        <f t="shared" si="12"/>
        <v>0</v>
      </c>
      <c r="RA11" s="1">
        <f t="shared" si="12"/>
        <v>0</v>
      </c>
      <c r="RB11" s="1">
        <f t="shared" si="12"/>
        <v>0</v>
      </c>
      <c r="RC11" s="1">
        <f t="shared" si="12"/>
        <v>0</v>
      </c>
      <c r="RD11" s="1">
        <f t="shared" si="12"/>
        <v>0</v>
      </c>
      <c r="RE11" s="1">
        <f t="shared" si="12"/>
        <v>0</v>
      </c>
      <c r="RF11" s="1">
        <f t="shared" si="4"/>
        <v>0</v>
      </c>
      <c r="RG11" s="1">
        <f t="shared" si="5"/>
        <v>0</v>
      </c>
      <c r="RH11" s="95">
        <f t="shared" si="2"/>
        <v>116769525.88566479</v>
      </c>
    </row>
    <row r="12" spans="3:479" x14ac:dyDescent="0.25">
      <c r="PV12" s="59" t="s">
        <v>153</v>
      </c>
      <c r="PW12" s="1">
        <f t="shared" ref="PW12:RE12" si="13">+ID75</f>
        <v>0</v>
      </c>
      <c r="PX12" s="1">
        <f t="shared" si="13"/>
        <v>0</v>
      </c>
      <c r="PY12" s="1">
        <f t="shared" si="13"/>
        <v>0</v>
      </c>
      <c r="PZ12" s="1">
        <f t="shared" si="13"/>
        <v>0</v>
      </c>
      <c r="QA12" s="1">
        <f t="shared" si="13"/>
        <v>0</v>
      </c>
      <c r="QB12" s="1">
        <f t="shared" si="13"/>
        <v>0</v>
      </c>
      <c r="QC12" s="1">
        <f t="shared" si="13"/>
        <v>0</v>
      </c>
      <c r="QD12" s="1">
        <f t="shared" si="13"/>
        <v>0</v>
      </c>
      <c r="QE12" s="1">
        <f t="shared" si="13"/>
        <v>0</v>
      </c>
      <c r="QF12" s="1">
        <f t="shared" si="13"/>
        <v>0</v>
      </c>
      <c r="QG12" s="1">
        <f t="shared" si="13"/>
        <v>0</v>
      </c>
      <c r="QH12" s="1">
        <f t="shared" si="13"/>
        <v>0</v>
      </c>
      <c r="QI12" s="1">
        <f t="shared" si="13"/>
        <v>0</v>
      </c>
      <c r="QJ12" s="1">
        <f t="shared" si="13"/>
        <v>0</v>
      </c>
      <c r="QK12" s="1">
        <f t="shared" si="13"/>
        <v>0</v>
      </c>
      <c r="QL12" s="1">
        <f t="shared" si="13"/>
        <v>0</v>
      </c>
      <c r="QM12" s="1">
        <f t="shared" si="13"/>
        <v>0</v>
      </c>
      <c r="QN12" s="1">
        <f t="shared" si="13"/>
        <v>0</v>
      </c>
      <c r="QO12" s="1">
        <f t="shared" si="13"/>
        <v>0</v>
      </c>
      <c r="QP12" s="1">
        <f t="shared" si="13"/>
        <v>0</v>
      </c>
      <c r="QQ12" s="1">
        <f t="shared" si="13"/>
        <v>0</v>
      </c>
      <c r="QR12" s="1">
        <f t="shared" si="13"/>
        <v>0</v>
      </c>
      <c r="QS12" s="1">
        <f t="shared" si="13"/>
        <v>0</v>
      </c>
      <c r="QT12" s="1">
        <f t="shared" si="13"/>
        <v>0</v>
      </c>
      <c r="QU12" s="1">
        <f t="shared" si="13"/>
        <v>0</v>
      </c>
      <c r="QV12" s="1">
        <f t="shared" si="13"/>
        <v>0</v>
      </c>
      <c r="QW12" s="1">
        <f t="shared" si="13"/>
        <v>0</v>
      </c>
      <c r="QX12" s="1">
        <f t="shared" si="13"/>
        <v>0</v>
      </c>
      <c r="QY12" s="1">
        <f t="shared" si="13"/>
        <v>0</v>
      </c>
      <c r="QZ12" s="1">
        <f t="shared" si="13"/>
        <v>0</v>
      </c>
      <c r="RA12" s="1">
        <f t="shared" si="13"/>
        <v>0</v>
      </c>
      <c r="RB12" s="1">
        <f t="shared" si="13"/>
        <v>0</v>
      </c>
      <c r="RC12" s="1">
        <f t="shared" si="13"/>
        <v>0</v>
      </c>
      <c r="RD12" s="1">
        <f t="shared" si="13"/>
        <v>0</v>
      </c>
      <c r="RE12" s="1">
        <f t="shared" si="13"/>
        <v>0</v>
      </c>
      <c r="RF12" s="1">
        <f t="shared" si="4"/>
        <v>0</v>
      </c>
      <c r="RG12" s="1">
        <f t="shared" si="5"/>
        <v>0</v>
      </c>
      <c r="RH12" s="95">
        <f t="shared" si="2"/>
        <v>3834647.6987557169</v>
      </c>
    </row>
    <row r="13" spans="3:479" x14ac:dyDescent="0.25">
      <c r="PV13" s="59" t="s">
        <v>254</v>
      </c>
      <c r="PW13" s="1">
        <f>AU75</f>
        <v>2837250</v>
      </c>
      <c r="PX13" s="1">
        <f t="shared" ref="PX13:RE13" si="14">AV75</f>
        <v>2897126.4705882352</v>
      </c>
      <c r="PY13" s="1">
        <f t="shared" si="14"/>
        <v>2958411.7993079587</v>
      </c>
      <c r="PZ13" s="1">
        <f t="shared" si="14"/>
        <v>3021139.135762264</v>
      </c>
      <c r="QA13" s="1">
        <f t="shared" si="14"/>
        <v>3085342.4095449052</v>
      </c>
      <c r="QB13" s="1">
        <f t="shared" si="14"/>
        <v>3151056.3485930213</v>
      </c>
      <c r="QC13" s="1">
        <f t="shared" si="14"/>
        <v>3218316.4979716791</v>
      </c>
      <c r="QD13" s="1">
        <f t="shared" si="14"/>
        <v>3287159.239100426</v>
      </c>
      <c r="QE13" s="1">
        <f t="shared" si="14"/>
        <v>3357621.8094322011</v>
      </c>
      <c r="QF13" s="1">
        <f t="shared" si="14"/>
        <v>3429742.3225953109</v>
      </c>
      <c r="QG13" s="1">
        <f t="shared" si="14"/>
        <v>3503559.7890093187</v>
      </c>
      <c r="QH13" s="1">
        <f t="shared" si="14"/>
        <v>3579114.1369860088</v>
      </c>
      <c r="QI13" s="1">
        <f t="shared" si="14"/>
        <v>3656446.2343268557</v>
      </c>
      <c r="QJ13" s="1">
        <f t="shared" si="14"/>
        <v>3735597.9104286651</v>
      </c>
      <c r="QK13" s="1">
        <f t="shared" si="14"/>
        <v>3816611.9789093388</v>
      </c>
      <c r="QL13" s="1">
        <f t="shared" si="14"/>
        <v>3899532.2607660303</v>
      </c>
      <c r="QM13" s="1">
        <f t="shared" si="14"/>
        <v>3984403.6080781715</v>
      </c>
      <c r="QN13" s="1">
        <f t="shared" si="14"/>
        <v>4071271.9282682459</v>
      </c>
      <c r="QO13" s="1">
        <f t="shared" si="14"/>
        <v>4160184.2089333814</v>
      </c>
      <c r="QP13" s="1">
        <f t="shared" si="14"/>
        <v>4251188.5432612263</v>
      </c>
      <c r="QQ13" s="1">
        <f t="shared" si="14"/>
        <v>4344334.1560438434</v>
      </c>
      <c r="QR13" s="1">
        <f t="shared" si="14"/>
        <v>4439671.4303036984</v>
      </c>
      <c r="QS13" s="1">
        <f t="shared" si="14"/>
        <v>4537251.9345461382</v>
      </c>
      <c r="QT13" s="1">
        <f t="shared" si="14"/>
        <v>4637128.4506531078</v>
      </c>
      <c r="QU13" s="1">
        <f t="shared" si="14"/>
        <v>4739355.0024331808</v>
      </c>
      <c r="QV13" s="1">
        <f t="shared" si="14"/>
        <v>4843986.8848433727</v>
      </c>
      <c r="QW13" s="1">
        <f t="shared" si="14"/>
        <v>4951080.6938985111</v>
      </c>
      <c r="QX13" s="1">
        <f t="shared" si="14"/>
        <v>5060694.3572843596</v>
      </c>
      <c r="QY13" s="1">
        <f t="shared" si="14"/>
        <v>5172887.1656910488</v>
      </c>
      <c r="QZ13" s="1">
        <f t="shared" si="14"/>
        <v>5287719.8048837809</v>
      </c>
      <c r="RA13" s="1">
        <f t="shared" si="14"/>
        <v>5405254.3885281049</v>
      </c>
      <c r="RB13" s="1">
        <f t="shared" si="14"/>
        <v>5525554.491787591</v>
      </c>
      <c r="RC13" s="1">
        <f t="shared" si="14"/>
        <v>5648685.1857120041</v>
      </c>
      <c r="RD13" s="1">
        <f t="shared" si="14"/>
        <v>5774713.0724346396</v>
      </c>
      <c r="RE13" s="1">
        <f t="shared" si="14"/>
        <v>5903706.3211978078</v>
      </c>
      <c r="RF13" s="1">
        <f t="shared" si="4"/>
        <v>146173099.97210443</v>
      </c>
      <c r="RG13" s="1">
        <f>PW13+NPV($D$8,PX13:RE13)</f>
        <v>86653402.028971866</v>
      </c>
      <c r="RH13" s="95">
        <f t="shared" si="2"/>
        <v>11550401.582835451</v>
      </c>
    </row>
    <row r="14" spans="3:479" x14ac:dyDescent="0.25">
      <c r="L14" s="3"/>
      <c r="M14" s="3"/>
      <c r="N14" s="3"/>
      <c r="PV14" s="59" t="s">
        <v>161</v>
      </c>
      <c r="PW14" s="33">
        <f t="shared" ref="PW14:RE14" si="15">+J86+CF86+DQ86+GQ86+JO86</f>
        <v>0</v>
      </c>
      <c r="PX14" s="33">
        <f t="shared" si="15"/>
        <v>0</v>
      </c>
      <c r="PY14" s="33">
        <f t="shared" si="15"/>
        <v>0</v>
      </c>
      <c r="PZ14" s="33">
        <f t="shared" si="15"/>
        <v>0</v>
      </c>
      <c r="QA14" s="33">
        <f t="shared" si="15"/>
        <v>0</v>
      </c>
      <c r="QB14" s="33">
        <f t="shared" si="15"/>
        <v>0</v>
      </c>
      <c r="QC14" s="33">
        <f t="shared" si="15"/>
        <v>0</v>
      </c>
      <c r="QD14" s="33">
        <f t="shared" si="15"/>
        <v>0</v>
      </c>
      <c r="QE14" s="33">
        <f t="shared" si="15"/>
        <v>0</v>
      </c>
      <c r="QF14" s="33">
        <f t="shared" si="15"/>
        <v>0</v>
      </c>
      <c r="QG14" s="33">
        <f t="shared" si="15"/>
        <v>0</v>
      </c>
      <c r="QH14" s="33">
        <f t="shared" si="15"/>
        <v>0</v>
      </c>
      <c r="QI14" s="33">
        <f t="shared" si="15"/>
        <v>0</v>
      </c>
      <c r="QJ14" s="33">
        <f t="shared" si="15"/>
        <v>0</v>
      </c>
      <c r="QK14" s="33">
        <f t="shared" si="15"/>
        <v>0</v>
      </c>
      <c r="QL14" s="33">
        <f t="shared" si="15"/>
        <v>0</v>
      </c>
      <c r="QM14" s="33">
        <f t="shared" si="15"/>
        <v>0</v>
      </c>
      <c r="QN14" s="33">
        <f t="shared" si="15"/>
        <v>0</v>
      </c>
      <c r="QO14" s="33">
        <f t="shared" si="15"/>
        <v>0</v>
      </c>
      <c r="QP14" s="33">
        <f t="shared" si="15"/>
        <v>0</v>
      </c>
      <c r="QQ14" s="33">
        <f t="shared" si="15"/>
        <v>0</v>
      </c>
      <c r="QR14" s="33">
        <f t="shared" si="15"/>
        <v>0</v>
      </c>
      <c r="QS14" s="33">
        <f t="shared" si="15"/>
        <v>0</v>
      </c>
      <c r="QT14" s="33">
        <f t="shared" si="15"/>
        <v>0</v>
      </c>
      <c r="QU14" s="33">
        <f t="shared" si="15"/>
        <v>0</v>
      </c>
      <c r="QV14" s="33">
        <f t="shared" si="15"/>
        <v>0</v>
      </c>
      <c r="QW14" s="33">
        <f t="shared" si="15"/>
        <v>0</v>
      </c>
      <c r="QX14" s="33">
        <f t="shared" si="15"/>
        <v>0</v>
      </c>
      <c r="QY14" s="33">
        <f t="shared" si="15"/>
        <v>0</v>
      </c>
      <c r="QZ14" s="33">
        <f t="shared" si="15"/>
        <v>0</v>
      </c>
      <c r="RA14" s="33">
        <f t="shared" si="15"/>
        <v>0</v>
      </c>
      <c r="RB14" s="33">
        <f t="shared" si="15"/>
        <v>0</v>
      </c>
      <c r="RC14" s="33">
        <f t="shared" si="15"/>
        <v>0</v>
      </c>
      <c r="RD14" s="33">
        <f t="shared" si="15"/>
        <v>0</v>
      </c>
      <c r="RE14" s="33">
        <f t="shared" si="15"/>
        <v>0</v>
      </c>
      <c r="RF14" s="33">
        <f t="shared" si="4"/>
        <v>0</v>
      </c>
      <c r="RG14" s="33">
        <f t="shared" si="5"/>
        <v>0</v>
      </c>
      <c r="RH14" s="95">
        <f t="shared" si="2"/>
        <v>0</v>
      </c>
      <c r="RK14" s="185"/>
    </row>
    <row r="15" spans="3:479" x14ac:dyDescent="0.25">
      <c r="L15" s="3"/>
      <c r="M15" s="3"/>
      <c r="N15" s="3"/>
      <c r="PV15" s="40" t="s">
        <v>17</v>
      </c>
      <c r="PW15" s="41">
        <f t="shared" ref="PW15:RE15" si="16">SUM(PW3:PW14)</f>
        <v>279085867.87002063</v>
      </c>
      <c r="PX15" s="41">
        <f t="shared" si="16"/>
        <v>289270848.85551041</v>
      </c>
      <c r="PY15" s="41">
        <f t="shared" si="16"/>
        <v>296250619.20132375</v>
      </c>
      <c r="PZ15" s="41">
        <f t="shared" si="16"/>
        <v>303172930.42614514</v>
      </c>
      <c r="QA15" s="41">
        <f t="shared" si="16"/>
        <v>309177782.0335198</v>
      </c>
      <c r="QB15" s="41">
        <f t="shared" si="16"/>
        <v>312129148.50557721</v>
      </c>
      <c r="QC15" s="41">
        <f t="shared" si="16"/>
        <v>315009525.83691937</v>
      </c>
      <c r="QD15" s="41">
        <f t="shared" si="16"/>
        <v>318126988.37425071</v>
      </c>
      <c r="QE15" s="41">
        <f t="shared" si="16"/>
        <v>321636092.83861172</v>
      </c>
      <c r="QF15" s="41">
        <f t="shared" si="16"/>
        <v>326434339.60549653</v>
      </c>
      <c r="QG15" s="41">
        <f t="shared" si="16"/>
        <v>330884838.80497718</v>
      </c>
      <c r="QH15" s="41">
        <f t="shared" si="16"/>
        <v>345490565.58858556</v>
      </c>
      <c r="QI15" s="41">
        <f t="shared" si="16"/>
        <v>349510216.52484637</v>
      </c>
      <c r="QJ15" s="41">
        <f t="shared" si="16"/>
        <v>353507660.34251654</v>
      </c>
      <c r="QK15" s="41">
        <f t="shared" si="16"/>
        <v>357020122.52624404</v>
      </c>
      <c r="QL15" s="41">
        <f t="shared" si="16"/>
        <v>362186109.63088077</v>
      </c>
      <c r="QM15" s="41">
        <f t="shared" si="16"/>
        <v>365920758.47034782</v>
      </c>
      <c r="QN15" s="41">
        <f t="shared" si="16"/>
        <v>369607879.80131298</v>
      </c>
      <c r="QO15" s="41">
        <f t="shared" si="16"/>
        <v>373623800.84209704</v>
      </c>
      <c r="QP15" s="41">
        <f t="shared" si="16"/>
        <v>377880324.05596405</v>
      </c>
      <c r="QQ15" s="41">
        <f t="shared" si="16"/>
        <v>382187295.54475224</v>
      </c>
      <c r="QR15" s="41">
        <f t="shared" si="16"/>
        <v>386278967.04907268</v>
      </c>
      <c r="QS15" s="41">
        <f t="shared" si="16"/>
        <v>390310563.2842778</v>
      </c>
      <c r="QT15" s="41">
        <f t="shared" si="16"/>
        <v>394651175.61052632</v>
      </c>
      <c r="QU15" s="41">
        <f t="shared" si="16"/>
        <v>398986285.99575448</v>
      </c>
      <c r="QV15" s="41">
        <f t="shared" si="16"/>
        <v>403389230.86429006</v>
      </c>
      <c r="QW15" s="41">
        <f t="shared" si="16"/>
        <v>408190184.75899887</v>
      </c>
      <c r="QX15" s="41">
        <f t="shared" si="16"/>
        <v>413232553.0521633</v>
      </c>
      <c r="QY15" s="41">
        <f t="shared" si="16"/>
        <v>418496869.12812197</v>
      </c>
      <c r="QZ15" s="41">
        <f t="shared" si="16"/>
        <v>423919652.7716738</v>
      </c>
      <c r="RA15" s="41">
        <f t="shared" si="16"/>
        <v>429252887.01937449</v>
      </c>
      <c r="RB15" s="41">
        <f t="shared" si="16"/>
        <v>434784432.31999022</v>
      </c>
      <c r="RC15" s="41">
        <f t="shared" si="16"/>
        <v>440880408.54642105</v>
      </c>
      <c r="RD15" s="41">
        <f t="shared" si="16"/>
        <v>446855715.66315281</v>
      </c>
      <c r="RE15" s="41">
        <f t="shared" si="16"/>
        <v>452874123.05667359</v>
      </c>
      <c r="RF15" s="41">
        <f t="shared" si="4"/>
        <v>12880216764.800392</v>
      </c>
      <c r="RG15" s="41">
        <f t="shared" si="5"/>
        <v>7830096154.1306734</v>
      </c>
      <c r="RH15" s="189">
        <f t="shared" si="2"/>
        <v>-219872106.66407299</v>
      </c>
      <c r="RK15" s="185"/>
    </row>
    <row r="16" spans="3:479" ht="9.75" customHeight="1" x14ac:dyDescent="0.25">
      <c r="C16" s="2"/>
      <c r="L16" s="3"/>
      <c r="M16" s="3"/>
      <c r="N16" s="3"/>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row>
    <row r="17" spans="1:477" s="2" customFormat="1" x14ac:dyDescent="0.25">
      <c r="A17" s="50"/>
      <c r="B17" s="145"/>
      <c r="C17" s="37" t="s">
        <v>73</v>
      </c>
      <c r="D17" s="52"/>
      <c r="E17" s="48"/>
      <c r="F17" s="48"/>
      <c r="G17" s="48"/>
      <c r="H17" s="48"/>
      <c r="I17" s="48"/>
      <c r="J17" s="48"/>
      <c r="K17" s="48"/>
      <c r="L17" s="48"/>
      <c r="M17" s="48"/>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c r="DM17" s="48"/>
      <c r="DN17" s="48"/>
      <c r="DO17" s="48"/>
      <c r="DP17" s="48"/>
      <c r="DQ17" s="48"/>
      <c r="DR17" s="48"/>
      <c r="DS17" s="48"/>
      <c r="DT17" s="48"/>
      <c r="DU17" s="48"/>
      <c r="DV17" s="48"/>
      <c r="DW17" s="48"/>
      <c r="DX17" s="48"/>
      <c r="DY17" s="48"/>
      <c r="DZ17" s="48"/>
      <c r="EA17" s="48"/>
      <c r="EB17" s="48"/>
      <c r="EC17" s="48"/>
      <c r="ED17" s="48"/>
      <c r="EE17" s="48"/>
      <c r="EF17" s="48"/>
      <c r="EG17" s="48"/>
      <c r="EH17" s="48"/>
      <c r="EI17" s="48"/>
      <c r="EJ17" s="48"/>
      <c r="EK17" s="48"/>
      <c r="EL17" s="48"/>
      <c r="EM17" s="48"/>
      <c r="EN17" s="48"/>
      <c r="EO17" s="48"/>
      <c r="EP17" s="48"/>
      <c r="EQ17" s="48"/>
      <c r="ER17" s="48"/>
      <c r="ES17" s="48"/>
      <c r="ET17" s="48"/>
      <c r="EU17" s="48"/>
      <c r="EV17" s="48"/>
      <c r="EW17" s="48"/>
      <c r="EX17" s="48"/>
      <c r="EY17" s="48"/>
      <c r="EZ17" s="48"/>
      <c r="FA17" s="48"/>
      <c r="FB17" s="48"/>
      <c r="FC17" s="48"/>
      <c r="FD17" s="48"/>
      <c r="FE17" s="48"/>
      <c r="FF17" s="48"/>
      <c r="FG17" s="48"/>
      <c r="FH17" s="48"/>
      <c r="FI17" s="48"/>
      <c r="FJ17" s="48"/>
      <c r="FK17" s="48"/>
      <c r="FL17" s="48"/>
      <c r="FM17" s="48"/>
      <c r="FN17" s="48"/>
      <c r="FO17" s="48"/>
      <c r="FP17" s="48"/>
      <c r="FQ17" s="48"/>
      <c r="FR17" s="48"/>
      <c r="FS17" s="48"/>
      <c r="FT17" s="48"/>
      <c r="FU17" s="48"/>
      <c r="FV17" s="48"/>
      <c r="FW17" s="48"/>
      <c r="FX17" s="48"/>
      <c r="FY17" s="48"/>
      <c r="FZ17" s="48"/>
      <c r="GA17" s="48"/>
      <c r="GB17" s="48"/>
      <c r="GC17" s="48"/>
      <c r="GD17" s="48"/>
      <c r="GE17" s="48"/>
      <c r="GF17" s="48"/>
      <c r="GG17" s="48"/>
      <c r="GH17" s="48"/>
      <c r="GI17" s="48"/>
      <c r="GJ17" s="48"/>
      <c r="GK17" s="48"/>
      <c r="GL17" s="48"/>
      <c r="GM17" s="32"/>
      <c r="GN17" s="48"/>
      <c r="GO17" s="48"/>
      <c r="GP17" s="48"/>
      <c r="GQ17" s="48"/>
      <c r="GR17" s="48"/>
      <c r="GS17" s="48"/>
      <c r="GT17" s="48"/>
      <c r="GU17" s="48"/>
      <c r="GV17" s="48"/>
      <c r="GW17" s="48"/>
      <c r="GX17" s="48"/>
      <c r="GY17" s="48"/>
      <c r="GZ17" s="48"/>
      <c r="HA17" s="48"/>
      <c r="HB17" s="48"/>
      <c r="HC17" s="48"/>
      <c r="HD17" s="48"/>
      <c r="HE17" s="48"/>
      <c r="HF17" s="48"/>
      <c r="HG17" s="48"/>
      <c r="HH17" s="48"/>
      <c r="HI17" s="48"/>
      <c r="HJ17" s="48"/>
      <c r="HK17" s="48"/>
      <c r="HL17" s="48"/>
      <c r="HM17" s="48"/>
      <c r="HN17" s="48"/>
      <c r="HO17" s="48"/>
      <c r="HP17" s="48"/>
      <c r="HQ17" s="48"/>
      <c r="HR17" s="48"/>
      <c r="HS17" s="48"/>
      <c r="HT17" s="48"/>
      <c r="HU17" s="48"/>
      <c r="HV17" s="48"/>
      <c r="HW17" s="48"/>
      <c r="HX17" s="48"/>
      <c r="HY17" s="48"/>
      <c r="HZ17" s="32"/>
      <c r="IA17" s="48"/>
      <c r="IB17" s="48"/>
      <c r="IC17" s="48"/>
      <c r="ID17" s="48"/>
      <c r="IE17" s="48"/>
      <c r="IF17" s="48"/>
      <c r="IG17" s="48"/>
      <c r="IH17" s="48"/>
      <c r="II17" s="48"/>
      <c r="IJ17" s="48"/>
      <c r="IK17" s="48"/>
      <c r="IL17" s="48"/>
      <c r="IM17" s="48"/>
      <c r="IN17" s="48"/>
      <c r="IO17" s="48"/>
      <c r="IP17" s="48"/>
      <c r="IQ17" s="48"/>
      <c r="IR17" s="48"/>
      <c r="IS17" s="48"/>
      <c r="IT17" s="48"/>
      <c r="IU17" s="48"/>
      <c r="IV17" s="48"/>
      <c r="IW17" s="48"/>
      <c r="IX17" s="48"/>
      <c r="IY17" s="48"/>
      <c r="IZ17" s="48"/>
      <c r="JA17" s="48"/>
      <c r="JB17" s="48"/>
      <c r="JC17" s="48"/>
      <c r="JD17" s="48"/>
      <c r="JE17" s="48"/>
      <c r="JF17" s="48"/>
      <c r="JG17" s="48"/>
      <c r="JH17" s="48"/>
      <c r="JI17" s="48"/>
      <c r="JJ17" s="48"/>
      <c r="JK17" s="48"/>
      <c r="JL17" s="48"/>
      <c r="JM17" s="48"/>
      <c r="JN17" s="48"/>
      <c r="JO17" s="48"/>
      <c r="JP17" s="48"/>
      <c r="JQ17" s="48"/>
      <c r="JR17" s="48"/>
      <c r="JS17" s="48"/>
      <c r="JT17" s="48"/>
      <c r="JU17" s="48"/>
      <c r="JV17" s="48"/>
      <c r="JW17" s="48"/>
      <c r="JX17" s="48"/>
      <c r="JY17" s="48"/>
      <c r="JZ17" s="48"/>
      <c r="KA17" s="48"/>
      <c r="KB17" s="48"/>
      <c r="KC17" s="48"/>
      <c r="KD17" s="48"/>
      <c r="KE17" s="48"/>
      <c r="KF17" s="48"/>
      <c r="KG17" s="48"/>
      <c r="KH17" s="48"/>
      <c r="KI17" s="48"/>
      <c r="KJ17" s="48"/>
      <c r="KK17" s="48"/>
      <c r="KL17" s="48"/>
      <c r="KM17" s="48"/>
      <c r="KN17" s="48"/>
      <c r="KO17" s="48"/>
      <c r="KP17" s="48"/>
      <c r="KQ17" s="48"/>
      <c r="KR17" s="48"/>
      <c r="KS17" s="48"/>
      <c r="KT17" s="48"/>
      <c r="KU17" s="48"/>
      <c r="KV17" s="48"/>
      <c r="KW17" s="48"/>
      <c r="KX17" s="48"/>
      <c r="KY17" s="48"/>
      <c r="KZ17" s="48"/>
      <c r="LA17" s="48"/>
      <c r="LB17" s="48"/>
      <c r="LC17" s="48"/>
      <c r="LD17" s="48"/>
      <c r="LE17" s="48"/>
      <c r="LF17" s="48"/>
      <c r="LG17" s="48"/>
      <c r="LH17" s="48"/>
      <c r="LI17" s="48"/>
      <c r="LJ17" s="48"/>
      <c r="LK17" s="48"/>
      <c r="LL17" s="48"/>
      <c r="LM17" s="48"/>
      <c r="LN17" s="48"/>
      <c r="LO17" s="48"/>
      <c r="LP17" s="48"/>
      <c r="LQ17" s="48"/>
      <c r="LR17" s="48"/>
      <c r="LS17" s="48"/>
      <c r="LT17" s="48"/>
      <c r="LU17" s="48"/>
      <c r="LV17" s="48"/>
      <c r="LW17" s="48"/>
      <c r="LX17" s="48"/>
      <c r="LY17" s="48"/>
      <c r="LZ17" s="48"/>
      <c r="MA17" s="48"/>
      <c r="MB17" s="48"/>
      <c r="MC17" s="48"/>
      <c r="MD17" s="48"/>
      <c r="ME17" s="48"/>
      <c r="MF17" s="48"/>
      <c r="MG17" s="48"/>
      <c r="MH17" s="48"/>
      <c r="MI17" s="48"/>
      <c r="MJ17" s="48"/>
      <c r="MK17" s="48"/>
      <c r="ML17" s="48"/>
      <c r="MM17" s="48"/>
      <c r="MN17" s="48"/>
      <c r="MO17" s="48"/>
      <c r="MP17" s="48"/>
      <c r="MQ17" s="48"/>
      <c r="MR17" s="48"/>
      <c r="MS17" s="48"/>
      <c r="MT17" s="48"/>
      <c r="MU17" s="48"/>
      <c r="MV17" s="48"/>
      <c r="MW17" s="48"/>
      <c r="MX17" s="48"/>
      <c r="MY17" s="48"/>
      <c r="MZ17" s="48"/>
      <c r="NA17" s="48"/>
      <c r="NB17" s="48"/>
      <c r="NC17" s="48"/>
      <c r="ND17" s="48"/>
      <c r="NE17" s="48"/>
      <c r="NF17" s="48"/>
      <c r="NG17" s="48"/>
      <c r="NH17" s="48"/>
      <c r="NI17" s="48"/>
      <c r="NJ17" s="48"/>
      <c r="NK17" s="48"/>
      <c r="NL17" s="48"/>
      <c r="NM17" s="48"/>
      <c r="NN17" s="48"/>
      <c r="NO17" s="48"/>
      <c r="NP17" s="48"/>
      <c r="NQ17" s="48"/>
      <c r="NR17" s="48"/>
      <c r="NS17" s="48"/>
      <c r="NT17" s="48"/>
      <c r="NU17" s="48"/>
      <c r="NV17" s="48"/>
      <c r="NW17" s="48"/>
      <c r="NX17" s="48"/>
      <c r="NY17" s="48"/>
      <c r="NZ17" s="48"/>
      <c r="OA17" s="48"/>
      <c r="OB17" s="48"/>
      <c r="OC17" s="48"/>
      <c r="OD17" s="48"/>
      <c r="OE17" s="48"/>
      <c r="OF17" s="48"/>
      <c r="OG17" s="48"/>
      <c r="OH17" s="48"/>
      <c r="OI17" s="48"/>
      <c r="OJ17" s="48"/>
      <c r="OK17" s="48"/>
      <c r="OL17" s="48"/>
      <c r="OM17" s="48"/>
      <c r="ON17" s="48"/>
      <c r="OO17" s="48"/>
      <c r="OP17" s="48"/>
      <c r="OQ17" s="48"/>
      <c r="OR17" s="48"/>
      <c r="OS17" s="48"/>
      <c r="OT17" s="48"/>
      <c r="OU17" s="48"/>
      <c r="OV17" s="48"/>
      <c r="OW17" s="48"/>
      <c r="OX17" s="48"/>
      <c r="OY17" s="48"/>
      <c r="OZ17" s="48"/>
      <c r="PA17" s="48"/>
      <c r="PB17" s="48"/>
      <c r="PC17" s="48"/>
      <c r="PD17" s="48"/>
      <c r="PE17" s="48"/>
      <c r="PF17" s="48"/>
      <c r="PG17" s="48"/>
      <c r="PH17" s="48"/>
      <c r="PI17" s="48"/>
      <c r="PJ17" s="48"/>
      <c r="PK17" s="48"/>
      <c r="PL17" s="48"/>
      <c r="PM17" s="48"/>
      <c r="PN17" s="48"/>
      <c r="PO17" s="48"/>
      <c r="PP17" s="48"/>
      <c r="PQ17" s="48"/>
      <c r="PR17" s="48"/>
      <c r="PS17" s="48"/>
      <c r="PT17" s="48"/>
      <c r="PU17" s="48"/>
      <c r="PV17" s="48"/>
      <c r="PW17" s="48"/>
      <c r="PX17" s="48"/>
      <c r="PY17" s="48"/>
      <c r="PZ17" s="48"/>
      <c r="QA17" s="48"/>
      <c r="QB17" s="48"/>
      <c r="QC17" s="48"/>
      <c r="QD17" s="48"/>
      <c r="QE17" s="48"/>
      <c r="QF17" s="48"/>
      <c r="QG17" s="48"/>
      <c r="QH17" s="48"/>
      <c r="QI17" s="48"/>
      <c r="QJ17" s="48"/>
      <c r="QK17" s="48"/>
      <c r="QL17" s="48"/>
      <c r="QM17" s="48"/>
      <c r="QN17" s="48"/>
      <c r="QO17" s="48"/>
      <c r="QP17" s="48"/>
      <c r="QQ17" s="48"/>
      <c r="QR17" s="48"/>
      <c r="QS17" s="48"/>
      <c r="QT17" s="48"/>
      <c r="QU17" s="48"/>
      <c r="QV17" s="48"/>
      <c r="QW17" s="48"/>
      <c r="QX17" s="48"/>
      <c r="QY17" s="48"/>
      <c r="QZ17" s="48"/>
      <c r="RA17" s="48"/>
      <c r="RB17" s="48"/>
      <c r="RC17" s="48"/>
      <c r="RD17" s="48"/>
      <c r="RE17" s="49" t="str">
        <f>+C17</f>
        <v>Top of Baseline Section</v>
      </c>
      <c r="RF17" s="52"/>
      <c r="RG17" s="48"/>
      <c r="RH17" s="48"/>
      <c r="RI17" s="48"/>
    </row>
    <row r="18" spans="1:477" s="2" customFormat="1" x14ac:dyDescent="0.25">
      <c r="A18" s="50"/>
      <c r="B18" s="143"/>
      <c r="C18" s="3"/>
      <c r="D18" s="64"/>
      <c r="E18" s="32"/>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c r="CE18" s="32"/>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2"/>
      <c r="DF18" s="32"/>
      <c r="DG18" s="32"/>
      <c r="DH18" s="32"/>
      <c r="DI18" s="32"/>
      <c r="DJ18" s="32"/>
      <c r="DK18" s="32"/>
      <c r="DL18" s="32"/>
      <c r="DM18" s="32"/>
      <c r="DN18" s="32"/>
      <c r="DO18" s="32"/>
      <c r="DP18" s="32"/>
      <c r="DQ18" s="32"/>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2"/>
      <c r="EQ18" s="32"/>
      <c r="ER18" s="32"/>
      <c r="ES18" s="32"/>
      <c r="ET18" s="32"/>
      <c r="EU18" s="32"/>
      <c r="EV18" s="32"/>
      <c r="EW18" s="32"/>
      <c r="EX18" s="32"/>
      <c r="EY18" s="32"/>
      <c r="EZ18" s="32"/>
      <c r="FA18" s="134" t="s">
        <v>147</v>
      </c>
      <c r="FB18" s="32"/>
      <c r="FC18" s="32"/>
      <c r="FD18" s="32">
        <f t="shared" ref="FD18:GL18" si="17">ROUNDUP(SUMIF(DQ23:DQ63,"&gt;0",$FB23:$FB63),0)</f>
        <v>0</v>
      </c>
      <c r="FE18" s="32">
        <f t="shared" si="17"/>
        <v>0</v>
      </c>
      <c r="FF18" s="32">
        <f t="shared" si="17"/>
        <v>0</v>
      </c>
      <c r="FG18" s="32">
        <f t="shared" si="17"/>
        <v>0</v>
      </c>
      <c r="FH18" s="32">
        <f t="shared" si="17"/>
        <v>0</v>
      </c>
      <c r="FI18" s="32">
        <f t="shared" si="17"/>
        <v>0</v>
      </c>
      <c r="FJ18" s="32">
        <f t="shared" si="17"/>
        <v>0</v>
      </c>
      <c r="FK18" s="32">
        <f t="shared" si="17"/>
        <v>0</v>
      </c>
      <c r="FL18" s="32">
        <f t="shared" si="17"/>
        <v>0</v>
      </c>
      <c r="FM18" s="32">
        <f t="shared" si="17"/>
        <v>0</v>
      </c>
      <c r="FN18" s="32">
        <f t="shared" si="17"/>
        <v>0</v>
      </c>
      <c r="FO18" s="32">
        <f t="shared" si="17"/>
        <v>0</v>
      </c>
      <c r="FP18" s="32">
        <f t="shared" si="17"/>
        <v>0</v>
      </c>
      <c r="FQ18" s="32">
        <f t="shared" si="17"/>
        <v>0</v>
      </c>
      <c r="FR18" s="32">
        <f t="shared" si="17"/>
        <v>0</v>
      </c>
      <c r="FS18" s="32">
        <f t="shared" si="17"/>
        <v>0</v>
      </c>
      <c r="FT18" s="32">
        <f t="shared" si="17"/>
        <v>0</v>
      </c>
      <c r="FU18" s="32">
        <f t="shared" si="17"/>
        <v>0</v>
      </c>
      <c r="FV18" s="32">
        <f t="shared" si="17"/>
        <v>0</v>
      </c>
      <c r="FW18" s="32">
        <f t="shared" si="17"/>
        <v>0</v>
      </c>
      <c r="FX18" s="32">
        <f t="shared" si="17"/>
        <v>0</v>
      </c>
      <c r="FY18" s="32">
        <f t="shared" si="17"/>
        <v>0</v>
      </c>
      <c r="FZ18" s="32">
        <f t="shared" si="17"/>
        <v>0</v>
      </c>
      <c r="GA18" s="32">
        <f t="shared" si="17"/>
        <v>0</v>
      </c>
      <c r="GB18" s="32">
        <f t="shared" si="17"/>
        <v>0</v>
      </c>
      <c r="GC18" s="32">
        <f t="shared" si="17"/>
        <v>0</v>
      </c>
      <c r="GD18" s="32">
        <f t="shared" si="17"/>
        <v>0</v>
      </c>
      <c r="GE18" s="32">
        <f t="shared" si="17"/>
        <v>0</v>
      </c>
      <c r="GF18" s="32">
        <f t="shared" si="17"/>
        <v>0</v>
      </c>
      <c r="GG18" s="32">
        <f t="shared" si="17"/>
        <v>0</v>
      </c>
      <c r="GH18" s="32">
        <f t="shared" si="17"/>
        <v>0</v>
      </c>
      <c r="GI18" s="32">
        <f t="shared" si="17"/>
        <v>0</v>
      </c>
      <c r="GJ18" s="32">
        <f t="shared" si="17"/>
        <v>0</v>
      </c>
      <c r="GK18" s="32">
        <f t="shared" si="17"/>
        <v>0</v>
      </c>
      <c r="GL18" s="32">
        <f t="shared" si="17"/>
        <v>0</v>
      </c>
      <c r="GM18" s="32"/>
      <c r="GN18" s="32" t="s">
        <v>104</v>
      </c>
      <c r="GO18" s="32"/>
      <c r="GP18" s="32"/>
      <c r="GQ18" s="32">
        <f t="shared" ref="GQ18:HY18" si="18">ROUNDUP(SUMIF(DQ23:DQ63,"&gt;0",$GO23:$GO63),0)</f>
        <v>0</v>
      </c>
      <c r="GR18" s="32">
        <f t="shared" si="18"/>
        <v>0</v>
      </c>
      <c r="GS18" s="32">
        <f t="shared" si="18"/>
        <v>0</v>
      </c>
      <c r="GT18" s="32">
        <f t="shared" si="18"/>
        <v>0</v>
      </c>
      <c r="GU18" s="32">
        <f t="shared" si="18"/>
        <v>0</v>
      </c>
      <c r="GV18" s="32">
        <f t="shared" si="18"/>
        <v>0</v>
      </c>
      <c r="GW18" s="32">
        <f t="shared" si="18"/>
        <v>0</v>
      </c>
      <c r="GX18" s="32">
        <f t="shared" si="18"/>
        <v>0</v>
      </c>
      <c r="GY18" s="32">
        <f t="shared" si="18"/>
        <v>0</v>
      </c>
      <c r="GZ18" s="32">
        <f t="shared" si="18"/>
        <v>0</v>
      </c>
      <c r="HA18" s="32">
        <f t="shared" si="18"/>
        <v>0</v>
      </c>
      <c r="HB18" s="32">
        <f t="shared" si="18"/>
        <v>0</v>
      </c>
      <c r="HC18" s="32">
        <f t="shared" si="18"/>
        <v>0</v>
      </c>
      <c r="HD18" s="32">
        <f t="shared" si="18"/>
        <v>0</v>
      </c>
      <c r="HE18" s="32">
        <f t="shared" si="18"/>
        <v>0</v>
      </c>
      <c r="HF18" s="32">
        <f t="shared" si="18"/>
        <v>0</v>
      </c>
      <c r="HG18" s="32">
        <f t="shared" si="18"/>
        <v>0</v>
      </c>
      <c r="HH18" s="32">
        <f t="shared" si="18"/>
        <v>0</v>
      </c>
      <c r="HI18" s="32">
        <f t="shared" si="18"/>
        <v>0</v>
      </c>
      <c r="HJ18" s="32">
        <f t="shared" si="18"/>
        <v>0</v>
      </c>
      <c r="HK18" s="32">
        <f t="shared" si="18"/>
        <v>0</v>
      </c>
      <c r="HL18" s="32">
        <f t="shared" si="18"/>
        <v>0</v>
      </c>
      <c r="HM18" s="32">
        <f t="shared" si="18"/>
        <v>0</v>
      </c>
      <c r="HN18" s="32">
        <f t="shared" si="18"/>
        <v>0</v>
      </c>
      <c r="HO18" s="32">
        <f t="shared" si="18"/>
        <v>0</v>
      </c>
      <c r="HP18" s="32">
        <f t="shared" si="18"/>
        <v>0</v>
      </c>
      <c r="HQ18" s="32">
        <f t="shared" si="18"/>
        <v>0</v>
      </c>
      <c r="HR18" s="32">
        <f t="shared" si="18"/>
        <v>0</v>
      </c>
      <c r="HS18" s="32">
        <f t="shared" si="18"/>
        <v>0</v>
      </c>
      <c r="HT18" s="32">
        <f t="shared" si="18"/>
        <v>0</v>
      </c>
      <c r="HU18" s="32">
        <f t="shared" si="18"/>
        <v>0</v>
      </c>
      <c r="HV18" s="32">
        <f t="shared" si="18"/>
        <v>0</v>
      </c>
      <c r="HW18" s="32">
        <f t="shared" si="18"/>
        <v>0</v>
      </c>
      <c r="HX18" s="32">
        <f t="shared" si="18"/>
        <v>0</v>
      </c>
      <c r="HY18" s="32">
        <f t="shared" si="18"/>
        <v>0</v>
      </c>
      <c r="HZ18" s="32"/>
      <c r="IA18" s="134" t="s">
        <v>156</v>
      </c>
      <c r="IB18" s="32"/>
      <c r="IC18" s="32"/>
      <c r="ID18" s="134">
        <f t="shared" ref="ID18:JL18" si="19">ROUNDUP(SUMIF(DQ23:DQ63,"&gt;0",$IB23:$IB63),0)</f>
        <v>0</v>
      </c>
      <c r="IE18" s="134">
        <f t="shared" si="19"/>
        <v>0</v>
      </c>
      <c r="IF18" s="134">
        <f t="shared" si="19"/>
        <v>0</v>
      </c>
      <c r="IG18" s="134">
        <f t="shared" si="19"/>
        <v>0</v>
      </c>
      <c r="IH18" s="134">
        <f t="shared" si="19"/>
        <v>0</v>
      </c>
      <c r="II18" s="134">
        <f t="shared" si="19"/>
        <v>0</v>
      </c>
      <c r="IJ18" s="134">
        <f t="shared" si="19"/>
        <v>0</v>
      </c>
      <c r="IK18" s="134">
        <f t="shared" si="19"/>
        <v>0</v>
      </c>
      <c r="IL18" s="134">
        <f t="shared" si="19"/>
        <v>0</v>
      </c>
      <c r="IM18" s="134">
        <f t="shared" si="19"/>
        <v>0</v>
      </c>
      <c r="IN18" s="134">
        <f t="shared" si="19"/>
        <v>0</v>
      </c>
      <c r="IO18" s="134">
        <f t="shared" si="19"/>
        <v>0</v>
      </c>
      <c r="IP18" s="134">
        <f t="shared" si="19"/>
        <v>0</v>
      </c>
      <c r="IQ18" s="134">
        <f t="shared" si="19"/>
        <v>0</v>
      </c>
      <c r="IR18" s="134">
        <f t="shared" si="19"/>
        <v>0</v>
      </c>
      <c r="IS18" s="134">
        <f t="shared" si="19"/>
        <v>0</v>
      </c>
      <c r="IT18" s="134">
        <f t="shared" si="19"/>
        <v>0</v>
      </c>
      <c r="IU18" s="134">
        <f t="shared" si="19"/>
        <v>0</v>
      </c>
      <c r="IV18" s="134">
        <f t="shared" si="19"/>
        <v>0</v>
      </c>
      <c r="IW18" s="134">
        <f t="shared" si="19"/>
        <v>0</v>
      </c>
      <c r="IX18" s="134">
        <f t="shared" si="19"/>
        <v>0</v>
      </c>
      <c r="IY18" s="134">
        <f t="shared" si="19"/>
        <v>0</v>
      </c>
      <c r="IZ18" s="134">
        <f t="shared" si="19"/>
        <v>0</v>
      </c>
      <c r="JA18" s="134">
        <f t="shared" si="19"/>
        <v>0</v>
      </c>
      <c r="JB18" s="134">
        <f t="shared" si="19"/>
        <v>0</v>
      </c>
      <c r="JC18" s="134">
        <f t="shared" si="19"/>
        <v>0</v>
      </c>
      <c r="JD18" s="134">
        <f t="shared" si="19"/>
        <v>0</v>
      </c>
      <c r="JE18" s="134">
        <f t="shared" si="19"/>
        <v>0</v>
      </c>
      <c r="JF18" s="134">
        <f t="shared" si="19"/>
        <v>0</v>
      </c>
      <c r="JG18" s="134">
        <f t="shared" si="19"/>
        <v>0</v>
      </c>
      <c r="JH18" s="134">
        <f t="shared" si="19"/>
        <v>0</v>
      </c>
      <c r="JI18" s="134">
        <f t="shared" si="19"/>
        <v>0</v>
      </c>
      <c r="JJ18" s="134">
        <f t="shared" si="19"/>
        <v>0</v>
      </c>
      <c r="JK18" s="134">
        <f t="shared" si="19"/>
        <v>0</v>
      </c>
      <c r="JL18" s="134">
        <f t="shared" si="19"/>
        <v>0</v>
      </c>
      <c r="JM18" s="32"/>
      <c r="JN18" s="32"/>
      <c r="JO18" s="32"/>
      <c r="JP18" s="32"/>
      <c r="JQ18" s="32"/>
      <c r="JR18" s="32"/>
      <c r="JS18" s="32"/>
      <c r="JT18" s="32"/>
      <c r="JU18" s="32"/>
      <c r="JV18" s="32"/>
      <c r="JW18" s="32"/>
      <c r="JX18" s="32"/>
      <c r="JY18" s="32"/>
      <c r="JZ18" s="32"/>
      <c r="KA18" s="32"/>
      <c r="KB18" s="32"/>
      <c r="KC18" s="32"/>
      <c r="KD18" s="32"/>
      <c r="KE18" s="32"/>
      <c r="KF18" s="32"/>
      <c r="KG18" s="32"/>
      <c r="KH18" s="32"/>
      <c r="KI18" s="32"/>
      <c r="KJ18" s="32"/>
      <c r="KK18" s="32"/>
      <c r="KL18" s="32"/>
      <c r="KM18" s="32"/>
      <c r="KN18" s="32"/>
      <c r="KO18" s="32"/>
      <c r="KP18" s="32"/>
      <c r="KQ18" s="32"/>
      <c r="KR18" s="32"/>
      <c r="KS18" s="32"/>
      <c r="KT18" s="32"/>
      <c r="KU18" s="32"/>
      <c r="KV18" s="32"/>
      <c r="KW18" s="32"/>
      <c r="KX18" s="32"/>
      <c r="KY18" s="32"/>
      <c r="KZ18" s="32"/>
      <c r="LA18" s="32"/>
      <c r="LB18" s="32"/>
      <c r="LC18" s="32"/>
      <c r="LD18" s="32"/>
      <c r="LE18" s="32"/>
      <c r="LF18" s="32"/>
      <c r="LG18" s="32"/>
      <c r="LH18" s="32"/>
      <c r="LI18" s="32"/>
      <c r="LJ18" s="32"/>
      <c r="LK18" s="32"/>
      <c r="LL18" s="32"/>
      <c r="LM18" s="32"/>
      <c r="LN18" s="32"/>
      <c r="LO18" s="32"/>
      <c r="LP18" s="32"/>
      <c r="LQ18" s="32"/>
      <c r="LR18" s="32"/>
      <c r="LS18" s="32"/>
      <c r="LT18" s="32"/>
      <c r="LU18" s="32"/>
      <c r="LV18" s="32"/>
      <c r="LW18" s="32"/>
      <c r="LX18" s="32"/>
      <c r="LY18" s="32"/>
      <c r="LZ18" s="32"/>
      <c r="MA18" s="32"/>
      <c r="MB18" s="32"/>
      <c r="MC18" s="32"/>
      <c r="MD18" s="32"/>
      <c r="ME18" s="32"/>
      <c r="MF18" s="32"/>
      <c r="MG18" s="32"/>
      <c r="MH18" s="32"/>
      <c r="MI18" s="32"/>
      <c r="MJ18" s="32"/>
      <c r="MK18" s="32"/>
      <c r="ML18" s="32"/>
      <c r="MM18" s="32"/>
      <c r="MN18" s="32"/>
      <c r="MO18" s="32"/>
      <c r="MP18" s="32"/>
      <c r="MQ18" s="32"/>
      <c r="MR18" s="32"/>
      <c r="MS18" s="32"/>
      <c r="MT18" s="32"/>
      <c r="MU18" s="32"/>
      <c r="MV18" s="32"/>
      <c r="MW18" s="32"/>
      <c r="MX18" s="32"/>
      <c r="MY18" s="32"/>
      <c r="MZ18" s="32"/>
      <c r="NA18" s="32"/>
      <c r="NB18" s="32"/>
      <c r="NC18" s="32"/>
      <c r="ND18" s="32"/>
      <c r="NE18" s="32"/>
      <c r="NF18" s="32"/>
      <c r="NG18" s="32"/>
      <c r="NH18" s="32"/>
      <c r="NI18" s="32"/>
      <c r="NJ18" s="32"/>
      <c r="NK18" s="32"/>
      <c r="NL18" s="32"/>
      <c r="NM18" s="32"/>
      <c r="NN18" s="32"/>
      <c r="NO18" s="32"/>
      <c r="NP18" s="32"/>
      <c r="NQ18" s="32"/>
      <c r="NR18" s="32"/>
      <c r="NS18" s="32"/>
      <c r="NT18" s="32"/>
      <c r="NU18" s="32"/>
      <c r="NV18" s="32"/>
      <c r="NW18" s="32"/>
      <c r="NX18" s="32"/>
      <c r="NY18" s="32"/>
      <c r="NZ18" s="32"/>
      <c r="OA18" s="32"/>
      <c r="OB18" s="32"/>
      <c r="OC18" s="32"/>
      <c r="OD18" s="32"/>
      <c r="OE18" s="32"/>
      <c r="OF18" s="32"/>
      <c r="OG18" s="32"/>
      <c r="OH18" s="32"/>
      <c r="OI18" s="32"/>
      <c r="OJ18" s="32"/>
      <c r="OK18" s="32"/>
      <c r="OL18" s="32"/>
      <c r="OM18" s="32"/>
      <c r="ON18" s="32"/>
      <c r="OO18" s="32"/>
      <c r="OP18" s="32"/>
      <c r="OQ18" s="32"/>
      <c r="OR18" s="32"/>
      <c r="OS18" s="32"/>
      <c r="OT18" s="32"/>
      <c r="OU18" s="32"/>
      <c r="OV18" s="32"/>
      <c r="OW18" s="32"/>
      <c r="OX18" s="32"/>
      <c r="OY18" s="32"/>
      <c r="OZ18" s="32"/>
      <c r="PA18" s="32"/>
      <c r="PB18" s="32"/>
      <c r="PC18" s="32"/>
      <c r="PD18" s="32"/>
      <c r="PE18" s="32"/>
      <c r="PF18" s="32"/>
      <c r="PG18" s="32"/>
      <c r="PH18" s="32"/>
      <c r="PI18" s="32"/>
      <c r="PJ18" s="32"/>
      <c r="PK18" s="32"/>
      <c r="PL18" s="32"/>
      <c r="PM18" s="32"/>
      <c r="PN18" s="32"/>
      <c r="PO18" s="32"/>
      <c r="PP18" s="32"/>
      <c r="PQ18" s="32"/>
      <c r="PR18" s="32"/>
      <c r="PS18" s="32"/>
      <c r="PT18" s="32"/>
      <c r="PU18" s="32"/>
      <c r="PV18" s="32"/>
      <c r="PW18" s="32"/>
      <c r="PX18" s="32"/>
      <c r="PY18" s="32"/>
      <c r="PZ18" s="32"/>
      <c r="QA18" s="32"/>
      <c r="QB18" s="32"/>
      <c r="QC18" s="32"/>
      <c r="QD18" s="32"/>
      <c r="QE18" s="32"/>
      <c r="QF18" s="32"/>
      <c r="QG18" s="32"/>
      <c r="QH18" s="32"/>
      <c r="QI18" s="32"/>
      <c r="QJ18" s="32"/>
      <c r="QK18" s="32"/>
      <c r="QL18" s="32"/>
      <c r="QM18" s="32"/>
      <c r="QN18" s="32"/>
      <c r="QO18" s="32"/>
      <c r="QP18" s="32"/>
      <c r="QQ18" s="32"/>
      <c r="QR18" s="32"/>
      <c r="QS18" s="32"/>
      <c r="QT18" s="32"/>
      <c r="QU18" s="32"/>
      <c r="QV18" s="32"/>
      <c r="QW18" s="32"/>
      <c r="QX18" s="32"/>
      <c r="QY18" s="32"/>
      <c r="QZ18" s="32"/>
      <c r="RA18" s="32"/>
      <c r="RB18" s="32"/>
      <c r="RC18" s="32"/>
      <c r="RD18" s="32"/>
      <c r="RE18" s="97"/>
      <c r="RF18" s="64"/>
      <c r="RG18" s="32"/>
      <c r="RH18" s="32"/>
      <c r="RI18" s="48"/>
    </row>
    <row r="19" spans="1:477" s="32" customFormat="1" x14ac:dyDescent="0.25">
      <c r="A19" s="50"/>
      <c r="B19" s="143"/>
      <c r="C19" s="3"/>
      <c r="D19" s="64"/>
      <c r="FA19" s="3" t="s">
        <v>148</v>
      </c>
      <c r="FD19" s="3">
        <f t="shared" ref="FD19:GL19" si="20">ROUNDUP(SUMIF(DQ23:DQ63,"&gt;0",$FC23:$FC63),0)</f>
        <v>0</v>
      </c>
      <c r="FE19" s="3">
        <f t="shared" si="20"/>
        <v>0</v>
      </c>
      <c r="FF19" s="3">
        <f t="shared" si="20"/>
        <v>0</v>
      </c>
      <c r="FG19" s="3">
        <f t="shared" si="20"/>
        <v>0</v>
      </c>
      <c r="FH19" s="3">
        <f t="shared" si="20"/>
        <v>0</v>
      </c>
      <c r="FI19" s="3">
        <f t="shared" si="20"/>
        <v>0</v>
      </c>
      <c r="FJ19" s="3">
        <f t="shared" si="20"/>
        <v>0</v>
      </c>
      <c r="FK19" s="3">
        <f t="shared" si="20"/>
        <v>0</v>
      </c>
      <c r="FL19" s="3">
        <f t="shared" si="20"/>
        <v>0</v>
      </c>
      <c r="FM19" s="3">
        <f t="shared" si="20"/>
        <v>0</v>
      </c>
      <c r="FN19" s="3">
        <f t="shared" si="20"/>
        <v>0</v>
      </c>
      <c r="FO19" s="3">
        <f t="shared" si="20"/>
        <v>0</v>
      </c>
      <c r="FP19" s="3">
        <f t="shared" si="20"/>
        <v>0</v>
      </c>
      <c r="FQ19" s="3">
        <f t="shared" si="20"/>
        <v>0</v>
      </c>
      <c r="FR19" s="3">
        <f t="shared" si="20"/>
        <v>0</v>
      </c>
      <c r="FS19" s="3">
        <f t="shared" si="20"/>
        <v>0</v>
      </c>
      <c r="FT19" s="3">
        <f t="shared" si="20"/>
        <v>0</v>
      </c>
      <c r="FU19" s="3">
        <f t="shared" si="20"/>
        <v>0</v>
      </c>
      <c r="FV19" s="3">
        <f t="shared" si="20"/>
        <v>0</v>
      </c>
      <c r="FW19" s="3">
        <f t="shared" si="20"/>
        <v>0</v>
      </c>
      <c r="FX19" s="3">
        <f t="shared" si="20"/>
        <v>0</v>
      </c>
      <c r="FY19" s="3">
        <f t="shared" si="20"/>
        <v>0</v>
      </c>
      <c r="FZ19" s="3">
        <f t="shared" si="20"/>
        <v>0</v>
      </c>
      <c r="GA19" s="3">
        <f t="shared" si="20"/>
        <v>0</v>
      </c>
      <c r="GB19" s="3">
        <f t="shared" si="20"/>
        <v>0</v>
      </c>
      <c r="GC19" s="3">
        <f t="shared" si="20"/>
        <v>0</v>
      </c>
      <c r="GD19" s="3">
        <f t="shared" si="20"/>
        <v>0</v>
      </c>
      <c r="GE19" s="3">
        <f t="shared" si="20"/>
        <v>0</v>
      </c>
      <c r="GF19" s="3">
        <f t="shared" si="20"/>
        <v>0</v>
      </c>
      <c r="GG19" s="3">
        <f t="shared" si="20"/>
        <v>0</v>
      </c>
      <c r="GH19" s="3">
        <f t="shared" si="20"/>
        <v>0</v>
      </c>
      <c r="GI19" s="3">
        <f t="shared" si="20"/>
        <v>0</v>
      </c>
      <c r="GJ19" s="3">
        <f t="shared" si="20"/>
        <v>0</v>
      </c>
      <c r="GK19" s="3">
        <f t="shared" si="20"/>
        <v>0</v>
      </c>
      <c r="GL19" s="3">
        <f t="shared" si="20"/>
        <v>0</v>
      </c>
      <c r="GM19" s="3"/>
      <c r="GN19" s="3" t="s">
        <v>103</v>
      </c>
      <c r="GQ19" s="3">
        <f t="shared" ref="GQ19:HY19" si="21">ROUNDUP(SUMIF(DQ23:DQ63,"&gt;0",$GP23:$GP63),0)</f>
        <v>0</v>
      </c>
      <c r="GR19" s="3">
        <f t="shared" si="21"/>
        <v>0</v>
      </c>
      <c r="GS19" s="3">
        <f t="shared" si="21"/>
        <v>0</v>
      </c>
      <c r="GT19" s="3">
        <f t="shared" si="21"/>
        <v>0</v>
      </c>
      <c r="GU19" s="3">
        <f t="shared" si="21"/>
        <v>0</v>
      </c>
      <c r="GV19" s="3">
        <f t="shared" si="21"/>
        <v>0</v>
      </c>
      <c r="GW19" s="3">
        <f t="shared" si="21"/>
        <v>0</v>
      </c>
      <c r="GX19" s="3">
        <f t="shared" si="21"/>
        <v>0</v>
      </c>
      <c r="GY19" s="3">
        <f t="shared" si="21"/>
        <v>0</v>
      </c>
      <c r="GZ19" s="3">
        <f t="shared" si="21"/>
        <v>0</v>
      </c>
      <c r="HA19" s="3">
        <f t="shared" si="21"/>
        <v>0</v>
      </c>
      <c r="HB19" s="3">
        <f t="shared" si="21"/>
        <v>0</v>
      </c>
      <c r="HC19" s="3">
        <f t="shared" si="21"/>
        <v>0</v>
      </c>
      <c r="HD19" s="3">
        <f t="shared" si="21"/>
        <v>0</v>
      </c>
      <c r="HE19" s="3">
        <f t="shared" si="21"/>
        <v>0</v>
      </c>
      <c r="HF19" s="3">
        <f t="shared" si="21"/>
        <v>0</v>
      </c>
      <c r="HG19" s="3">
        <f t="shared" si="21"/>
        <v>0</v>
      </c>
      <c r="HH19" s="3">
        <f t="shared" si="21"/>
        <v>0</v>
      </c>
      <c r="HI19" s="3">
        <f t="shared" si="21"/>
        <v>0</v>
      </c>
      <c r="HJ19" s="3">
        <f t="shared" si="21"/>
        <v>0</v>
      </c>
      <c r="HK19" s="3">
        <f t="shared" si="21"/>
        <v>0</v>
      </c>
      <c r="HL19" s="3">
        <f t="shared" si="21"/>
        <v>0</v>
      </c>
      <c r="HM19" s="3">
        <f t="shared" si="21"/>
        <v>0</v>
      </c>
      <c r="HN19" s="3">
        <f t="shared" si="21"/>
        <v>0</v>
      </c>
      <c r="HO19" s="3">
        <f t="shared" si="21"/>
        <v>0</v>
      </c>
      <c r="HP19" s="3">
        <f t="shared" si="21"/>
        <v>0</v>
      </c>
      <c r="HQ19" s="3">
        <f t="shared" si="21"/>
        <v>0</v>
      </c>
      <c r="HR19" s="3">
        <f t="shared" si="21"/>
        <v>0</v>
      </c>
      <c r="HS19" s="3">
        <f t="shared" si="21"/>
        <v>0</v>
      </c>
      <c r="HT19" s="3">
        <f t="shared" si="21"/>
        <v>0</v>
      </c>
      <c r="HU19" s="3">
        <f t="shared" si="21"/>
        <v>0</v>
      </c>
      <c r="HV19" s="3">
        <f t="shared" si="21"/>
        <v>0</v>
      </c>
      <c r="HW19" s="3">
        <f t="shared" si="21"/>
        <v>0</v>
      </c>
      <c r="HX19" s="3">
        <f t="shared" si="21"/>
        <v>0</v>
      </c>
      <c r="HY19" s="3">
        <f t="shared" si="21"/>
        <v>0</v>
      </c>
      <c r="HZ19" s="3"/>
      <c r="IA19" s="3" t="s">
        <v>157</v>
      </c>
      <c r="ID19" s="3">
        <f t="shared" ref="ID19:JL19" si="22">ROUNDUP(SUMIF(DQ23:DQ63,"&gt;0",$IC23:$IC63),0)</f>
        <v>0</v>
      </c>
      <c r="IE19" s="3">
        <f t="shared" si="22"/>
        <v>0</v>
      </c>
      <c r="IF19" s="3">
        <f t="shared" si="22"/>
        <v>0</v>
      </c>
      <c r="IG19" s="3">
        <f t="shared" si="22"/>
        <v>0</v>
      </c>
      <c r="IH19" s="3">
        <f t="shared" si="22"/>
        <v>0</v>
      </c>
      <c r="II19" s="3">
        <f t="shared" si="22"/>
        <v>0</v>
      </c>
      <c r="IJ19" s="3">
        <f t="shared" si="22"/>
        <v>0</v>
      </c>
      <c r="IK19" s="3">
        <f t="shared" si="22"/>
        <v>0</v>
      </c>
      <c r="IL19" s="3">
        <f t="shared" si="22"/>
        <v>0</v>
      </c>
      <c r="IM19" s="3">
        <f t="shared" si="22"/>
        <v>0</v>
      </c>
      <c r="IN19" s="3">
        <f t="shared" si="22"/>
        <v>0</v>
      </c>
      <c r="IO19" s="3">
        <f t="shared" si="22"/>
        <v>0</v>
      </c>
      <c r="IP19" s="3">
        <f t="shared" si="22"/>
        <v>0</v>
      </c>
      <c r="IQ19" s="3">
        <f t="shared" si="22"/>
        <v>0</v>
      </c>
      <c r="IR19" s="3">
        <f t="shared" si="22"/>
        <v>0</v>
      </c>
      <c r="IS19" s="3">
        <f t="shared" si="22"/>
        <v>0</v>
      </c>
      <c r="IT19" s="3">
        <f t="shared" si="22"/>
        <v>0</v>
      </c>
      <c r="IU19" s="3">
        <f t="shared" si="22"/>
        <v>0</v>
      </c>
      <c r="IV19" s="3">
        <f t="shared" si="22"/>
        <v>0</v>
      </c>
      <c r="IW19" s="3">
        <f t="shared" si="22"/>
        <v>0</v>
      </c>
      <c r="IX19" s="3">
        <f t="shared" si="22"/>
        <v>0</v>
      </c>
      <c r="IY19" s="3">
        <f t="shared" si="22"/>
        <v>0</v>
      </c>
      <c r="IZ19" s="3">
        <f t="shared" si="22"/>
        <v>0</v>
      </c>
      <c r="JA19" s="3">
        <f t="shared" si="22"/>
        <v>0</v>
      </c>
      <c r="JB19" s="3">
        <f t="shared" si="22"/>
        <v>0</v>
      </c>
      <c r="JC19" s="3">
        <f t="shared" si="22"/>
        <v>0</v>
      </c>
      <c r="JD19" s="3">
        <f t="shared" si="22"/>
        <v>0</v>
      </c>
      <c r="JE19" s="3">
        <f t="shared" si="22"/>
        <v>0</v>
      </c>
      <c r="JF19" s="3">
        <f t="shared" si="22"/>
        <v>0</v>
      </c>
      <c r="JG19" s="3">
        <f t="shared" si="22"/>
        <v>0</v>
      </c>
      <c r="JH19" s="3">
        <f t="shared" si="22"/>
        <v>0</v>
      </c>
      <c r="JI19" s="3">
        <f t="shared" si="22"/>
        <v>0</v>
      </c>
      <c r="JJ19" s="3">
        <f t="shared" si="22"/>
        <v>0</v>
      </c>
      <c r="JK19" s="3">
        <f t="shared" si="22"/>
        <v>0</v>
      </c>
      <c r="JL19" s="3">
        <f t="shared" si="22"/>
        <v>0</v>
      </c>
      <c r="PW19" s="119"/>
      <c r="RE19" s="97"/>
      <c r="RG19" s="119" t="s">
        <v>102</v>
      </c>
      <c r="RH19" s="32">
        <f>+D75</f>
        <v>11934</v>
      </c>
      <c r="RI19" s="48"/>
    </row>
    <row r="20" spans="1:477" x14ac:dyDescent="0.25">
      <c r="A20" s="50"/>
      <c r="B20" s="146"/>
      <c r="C20" s="21" t="s">
        <v>99</v>
      </c>
      <c r="D20" s="21"/>
      <c r="E20" s="21"/>
      <c r="F20" s="21"/>
      <c r="G20" s="21"/>
      <c r="H20" s="21"/>
      <c r="I20" s="21"/>
      <c r="J20" s="31" t="s">
        <v>8</v>
      </c>
      <c r="K20" s="31"/>
      <c r="L20" s="35"/>
      <c r="M20" s="35"/>
      <c r="N20" s="35" t="str">
        <f>+J20</f>
        <v>Bus Capital Cost</v>
      </c>
      <c r="O20" s="35"/>
      <c r="P20" s="35"/>
      <c r="Q20" s="35"/>
      <c r="R20" s="35"/>
      <c r="S20" s="35" t="str">
        <f>+J20</f>
        <v>Bus Capital Cost</v>
      </c>
      <c r="T20" s="35"/>
      <c r="U20" s="35"/>
      <c r="V20" s="35"/>
      <c r="W20" s="35"/>
      <c r="X20" s="35" t="str">
        <f>+J20</f>
        <v>Bus Capital Cost</v>
      </c>
      <c r="Y20" s="35"/>
      <c r="Z20" s="35"/>
      <c r="AA20" s="35"/>
      <c r="AB20" s="35"/>
      <c r="AC20" s="35" t="str">
        <f>+J20</f>
        <v>Bus Capital Cost</v>
      </c>
      <c r="AD20" s="35"/>
      <c r="AE20" s="35"/>
      <c r="AF20" s="35"/>
      <c r="AG20" s="35"/>
      <c r="AH20" s="35" t="str">
        <f>+J20</f>
        <v>Bus Capital Cost</v>
      </c>
      <c r="AI20" s="35"/>
      <c r="AJ20" s="35"/>
      <c r="AK20" s="35"/>
      <c r="AL20" s="35"/>
      <c r="AM20" s="35" t="str">
        <f>+J20</f>
        <v>Bus Capital Cost</v>
      </c>
      <c r="AN20" s="35"/>
      <c r="AO20" s="35"/>
      <c r="AP20" s="35"/>
      <c r="AQ20" s="35"/>
      <c r="AR20" s="35"/>
      <c r="AT20" s="31" t="s">
        <v>254</v>
      </c>
      <c r="AU20" s="20"/>
      <c r="AV20" s="20"/>
      <c r="AW20" s="20"/>
      <c r="AX20" s="20"/>
      <c r="AY20" s="20" t="str">
        <f>+AT20</f>
        <v>Added Cost</v>
      </c>
      <c r="AZ20" s="20"/>
      <c r="BA20" s="20"/>
      <c r="BB20" s="20"/>
      <c r="BC20" s="20"/>
      <c r="BD20" s="20" t="str">
        <f>+AT20</f>
        <v>Added Cost</v>
      </c>
      <c r="BE20" s="20"/>
      <c r="BF20" s="20"/>
      <c r="BG20" s="20"/>
      <c r="BH20" s="20"/>
      <c r="BI20" s="20" t="str">
        <f>+AT20</f>
        <v>Added Cost</v>
      </c>
      <c r="BJ20" s="20"/>
      <c r="BK20" s="20"/>
      <c r="BL20" s="20"/>
      <c r="BM20" s="20"/>
      <c r="BN20" s="20" t="str">
        <f>+AT20</f>
        <v>Added Cost</v>
      </c>
      <c r="BO20" s="20"/>
      <c r="BP20" s="20"/>
      <c r="BQ20" s="20"/>
      <c r="BR20" s="20"/>
      <c r="BS20" s="20" t="str">
        <f>+AT20</f>
        <v>Added Cost</v>
      </c>
      <c r="BT20" s="20"/>
      <c r="BU20" s="20"/>
      <c r="BV20" s="20"/>
      <c r="BW20" s="20"/>
      <c r="BX20" s="20" t="str">
        <f>+AT20</f>
        <v>Added Cost</v>
      </c>
      <c r="BY20" s="20"/>
      <c r="BZ20" s="20"/>
      <c r="CA20" s="20"/>
      <c r="CB20" s="20"/>
      <c r="CC20" s="20"/>
      <c r="CE20" s="31" t="s">
        <v>1</v>
      </c>
      <c r="CF20" s="20"/>
      <c r="CG20" s="20"/>
      <c r="CH20" s="20"/>
      <c r="CI20" s="20"/>
      <c r="CJ20" s="20" t="str">
        <f>+CE20</f>
        <v>Bus Mid-life Cost</v>
      </c>
      <c r="CK20" s="20"/>
      <c r="CL20" s="20"/>
      <c r="CM20" s="20"/>
      <c r="CN20" s="20"/>
      <c r="CO20" s="20" t="str">
        <f>+CE20</f>
        <v>Bus Mid-life Cost</v>
      </c>
      <c r="CP20" s="20"/>
      <c r="CQ20" s="20"/>
      <c r="CR20" s="20"/>
      <c r="CS20" s="20"/>
      <c r="CT20" s="20" t="str">
        <f>+CE20</f>
        <v>Bus Mid-life Cost</v>
      </c>
      <c r="CU20" s="20"/>
      <c r="CV20" s="20"/>
      <c r="CW20" s="20"/>
      <c r="CX20" s="20"/>
      <c r="CY20" s="20" t="str">
        <f>+CE20</f>
        <v>Bus Mid-life Cost</v>
      </c>
      <c r="CZ20" s="20"/>
      <c r="DA20" s="20"/>
      <c r="DB20" s="20"/>
      <c r="DC20" s="20"/>
      <c r="DD20" s="20" t="str">
        <f>+CE20</f>
        <v>Bus Mid-life Cost</v>
      </c>
      <c r="DE20" s="20"/>
      <c r="DF20" s="20"/>
      <c r="DG20" s="20"/>
      <c r="DH20" s="20"/>
      <c r="DI20" s="20" t="str">
        <f>+CE20</f>
        <v>Bus Mid-life Cost</v>
      </c>
      <c r="DJ20" s="20"/>
      <c r="DK20" s="20"/>
      <c r="DL20" s="20"/>
      <c r="DM20" s="20"/>
      <c r="DN20" s="20"/>
      <c r="DP20" s="31" t="s">
        <v>18</v>
      </c>
      <c r="DQ20" s="35"/>
      <c r="DR20" s="35"/>
      <c r="DS20" s="35"/>
      <c r="DT20" s="35"/>
      <c r="DU20" s="35" t="str">
        <f>+DP20</f>
        <v>Annual Bus Maintenance Costs</v>
      </c>
      <c r="DV20" s="35"/>
      <c r="DW20" s="35"/>
      <c r="DX20" s="35"/>
      <c r="DY20" s="35"/>
      <c r="DZ20" s="35" t="str">
        <f>+DP20</f>
        <v>Annual Bus Maintenance Costs</v>
      </c>
      <c r="EA20" s="35"/>
      <c r="EB20" s="35"/>
      <c r="EC20" s="35"/>
      <c r="ED20" s="35"/>
      <c r="EE20" s="35" t="str">
        <f>+DP20</f>
        <v>Annual Bus Maintenance Costs</v>
      </c>
      <c r="EF20" s="35"/>
      <c r="EG20" s="35"/>
      <c r="EH20" s="35"/>
      <c r="EI20" s="35"/>
      <c r="EJ20" s="35" t="str">
        <f>+DP20</f>
        <v>Annual Bus Maintenance Costs</v>
      </c>
      <c r="EK20" s="35"/>
      <c r="EL20" s="35"/>
      <c r="EM20" s="35"/>
      <c r="EN20" s="35"/>
      <c r="EO20" s="35" t="str">
        <f>+DP20</f>
        <v>Annual Bus Maintenance Costs</v>
      </c>
      <c r="EP20" s="35"/>
      <c r="EQ20" s="35"/>
      <c r="ER20" s="35"/>
      <c r="ES20" s="35"/>
      <c r="ET20" s="35" t="str">
        <f>+DP20</f>
        <v>Annual Bus Maintenance Costs</v>
      </c>
      <c r="EU20" s="35"/>
      <c r="EV20" s="35"/>
      <c r="EW20" s="35"/>
      <c r="EX20" s="35"/>
      <c r="EY20" s="35"/>
      <c r="FA20" s="31" t="str">
        <f>+Input!GP5</f>
        <v>Charger installation/Underground/Electrical upgrade</v>
      </c>
      <c r="FB20" s="31"/>
      <c r="FC20" s="31"/>
      <c r="FD20" s="20"/>
      <c r="FE20" s="20"/>
      <c r="FF20" s="35"/>
      <c r="FG20" s="35"/>
      <c r="FH20" s="35" t="str">
        <f>+FA20</f>
        <v>Charger installation/Underground/Electrical upgrade</v>
      </c>
      <c r="FI20" s="35"/>
      <c r="FJ20" s="35"/>
      <c r="FK20" s="35"/>
      <c r="FL20" s="35"/>
      <c r="FM20" s="35" t="str">
        <f>+FA20</f>
        <v>Charger installation/Underground/Electrical upgrade</v>
      </c>
      <c r="FN20" s="35"/>
      <c r="FO20" s="35"/>
      <c r="FP20" s="35"/>
      <c r="FQ20" s="35"/>
      <c r="FR20" s="35" t="str">
        <f>+FA20</f>
        <v>Charger installation/Underground/Electrical upgrade</v>
      </c>
      <c r="FS20" s="35"/>
      <c r="FT20" s="35"/>
      <c r="FU20" s="35"/>
      <c r="FV20" s="35"/>
      <c r="FW20" s="35" t="str">
        <f>+FA20</f>
        <v>Charger installation/Underground/Electrical upgrade</v>
      </c>
      <c r="FX20" s="35"/>
      <c r="FY20" s="35"/>
      <c r="FZ20" s="35"/>
      <c r="GA20" s="35"/>
      <c r="GB20" s="35" t="str">
        <f>+FA20</f>
        <v>Charger installation/Underground/Electrical upgrade</v>
      </c>
      <c r="GC20" s="35"/>
      <c r="GD20" s="35"/>
      <c r="GE20" s="35"/>
      <c r="GF20" s="35"/>
      <c r="GG20" s="35" t="str">
        <f>+FA20</f>
        <v>Charger installation/Underground/Electrical upgrade</v>
      </c>
      <c r="GH20" s="35"/>
      <c r="GI20" s="35"/>
      <c r="GJ20" s="35"/>
      <c r="GK20" s="35"/>
      <c r="GL20" s="35"/>
      <c r="GM20" s="56"/>
      <c r="GN20" s="31" t="str">
        <f>Input!$GT$5</f>
        <v>Charger Capital Cost (Equipment cost in year of purchase)</v>
      </c>
      <c r="GO20" s="31"/>
      <c r="GP20" s="31"/>
      <c r="GQ20" s="20"/>
      <c r="GR20" s="20"/>
      <c r="GS20" s="35"/>
      <c r="GT20" s="35"/>
      <c r="GU20" s="35" t="str">
        <f>+GN20</f>
        <v>Charger Capital Cost (Equipment cost in year of purchase)</v>
      </c>
      <c r="GV20" s="35"/>
      <c r="GW20" s="35"/>
      <c r="GX20" s="35"/>
      <c r="GY20" s="35"/>
      <c r="GZ20" s="35" t="str">
        <f>+GN20</f>
        <v>Charger Capital Cost (Equipment cost in year of purchase)</v>
      </c>
      <c r="HA20" s="35"/>
      <c r="HB20" s="35"/>
      <c r="HC20" s="35"/>
      <c r="HD20" s="35"/>
      <c r="HE20" s="35" t="str">
        <f>+GN20</f>
        <v>Charger Capital Cost (Equipment cost in year of purchase)</v>
      </c>
      <c r="HF20" s="35"/>
      <c r="HG20" s="35"/>
      <c r="HH20" s="35"/>
      <c r="HI20" s="35"/>
      <c r="HJ20" s="35" t="str">
        <f>+GN20</f>
        <v>Charger Capital Cost (Equipment cost in year of purchase)</v>
      </c>
      <c r="HK20" s="35"/>
      <c r="HL20" s="35"/>
      <c r="HM20" s="35"/>
      <c r="HN20" s="35"/>
      <c r="HO20" s="35" t="str">
        <f>+GN20</f>
        <v>Charger Capital Cost (Equipment cost in year of purchase)</v>
      </c>
      <c r="HP20" s="35"/>
      <c r="HQ20" s="35"/>
      <c r="HR20" s="35"/>
      <c r="HS20" s="35"/>
      <c r="HT20" s="35" t="str">
        <f>+GN20</f>
        <v>Charger Capital Cost (Equipment cost in year of purchase)</v>
      </c>
      <c r="HU20" s="35"/>
      <c r="HV20" s="35"/>
      <c r="HW20" s="35"/>
      <c r="HX20" s="35"/>
      <c r="HY20" s="35"/>
      <c r="HZ20" s="56"/>
      <c r="IA20" s="31" t="s">
        <v>153</v>
      </c>
      <c r="IB20" s="31"/>
      <c r="IC20" s="31"/>
      <c r="ID20" s="20"/>
      <c r="IE20" s="20"/>
      <c r="IF20" s="35"/>
      <c r="IG20" s="35"/>
      <c r="IH20" s="35" t="str">
        <f>+IA20</f>
        <v>Maintenance Bay Upgrades</v>
      </c>
      <c r="II20" s="35"/>
      <c r="IJ20" s="35"/>
      <c r="IK20" s="35"/>
      <c r="IL20" s="35"/>
      <c r="IM20" s="35" t="str">
        <f>+IA20</f>
        <v>Maintenance Bay Upgrades</v>
      </c>
      <c r="IN20" s="35"/>
      <c r="IO20" s="35"/>
      <c r="IP20" s="35"/>
      <c r="IQ20" s="35"/>
      <c r="IR20" s="35" t="str">
        <f>+IA20</f>
        <v>Maintenance Bay Upgrades</v>
      </c>
      <c r="IS20" s="35"/>
      <c r="IT20" s="35"/>
      <c r="IU20" s="35"/>
      <c r="IV20" s="35"/>
      <c r="IW20" s="35" t="str">
        <f>+IA20</f>
        <v>Maintenance Bay Upgrades</v>
      </c>
      <c r="IX20" s="35"/>
      <c r="IY20" s="35"/>
      <c r="IZ20" s="35"/>
      <c r="JA20" s="35"/>
      <c r="JB20" s="35" t="str">
        <f>+IA20</f>
        <v>Maintenance Bay Upgrades</v>
      </c>
      <c r="JC20" s="35"/>
      <c r="JD20" s="35"/>
      <c r="JE20" s="35"/>
      <c r="JF20" s="35"/>
      <c r="JG20" s="35" t="str">
        <f>+IA20</f>
        <v>Maintenance Bay Upgrades</v>
      </c>
      <c r="JH20" s="35"/>
      <c r="JI20" s="35"/>
      <c r="JJ20" s="35"/>
      <c r="JK20" s="35"/>
      <c r="JL20" s="35"/>
      <c r="JN20" s="31" t="s">
        <v>182</v>
      </c>
      <c r="JO20" s="35"/>
      <c r="JP20" s="35"/>
      <c r="JQ20" s="35"/>
      <c r="JR20" s="35"/>
      <c r="JS20" s="35" t="str">
        <f>+JN20</f>
        <v>Charger/Station Maintenance Variable Costs</v>
      </c>
      <c r="JT20" s="35"/>
      <c r="JU20" s="35"/>
      <c r="JV20" s="35"/>
      <c r="JW20" s="35"/>
      <c r="JX20" s="35" t="str">
        <f>+JN20</f>
        <v>Charger/Station Maintenance Variable Costs</v>
      </c>
      <c r="JY20" s="35"/>
      <c r="JZ20" s="35"/>
      <c r="KA20" s="35"/>
      <c r="KB20" s="35"/>
      <c r="KC20" s="35" t="str">
        <f>+JN20</f>
        <v>Charger/Station Maintenance Variable Costs</v>
      </c>
      <c r="KD20" s="35"/>
      <c r="KE20" s="35"/>
      <c r="KF20" s="35"/>
      <c r="KG20" s="35"/>
      <c r="KH20" s="35" t="str">
        <f>+JN20</f>
        <v>Charger/Station Maintenance Variable Costs</v>
      </c>
      <c r="KI20" s="35"/>
      <c r="KJ20" s="35"/>
      <c r="KK20" s="35"/>
      <c r="KL20" s="35"/>
      <c r="KM20" s="35" t="str">
        <f>+JN20</f>
        <v>Charger/Station Maintenance Variable Costs</v>
      </c>
      <c r="KN20" s="35"/>
      <c r="KO20" s="35"/>
      <c r="KP20" s="35"/>
      <c r="KQ20" s="35"/>
      <c r="KR20" s="35" t="str">
        <f>+JN20</f>
        <v>Charger/Station Maintenance Variable Costs</v>
      </c>
      <c r="KS20" s="35"/>
      <c r="KT20" s="35"/>
      <c r="KU20" s="35"/>
      <c r="KV20" s="35"/>
      <c r="KW20" s="35"/>
      <c r="KY20" s="31" t="s">
        <v>33</v>
      </c>
      <c r="KZ20" s="35"/>
      <c r="LA20" s="35"/>
      <c r="LB20" s="35"/>
      <c r="LC20" s="35"/>
      <c r="LD20" s="35"/>
      <c r="LE20" s="35"/>
      <c r="LF20" s="35"/>
      <c r="LG20" s="35"/>
      <c r="LH20" s="35"/>
      <c r="LI20" s="35"/>
      <c r="LJ20" s="35"/>
      <c r="LK20" s="35"/>
      <c r="LL20" s="35"/>
      <c r="LM20" s="35"/>
      <c r="LN20" s="35"/>
      <c r="LO20" s="35"/>
      <c r="LP20" s="35"/>
      <c r="LQ20" s="35"/>
      <c r="LR20" s="35"/>
      <c r="LS20" s="35"/>
      <c r="LT20" s="35" t="str">
        <f>+KY20</f>
        <v>Annual Fuel Cost</v>
      </c>
      <c r="LU20" s="35"/>
      <c r="LV20" s="35"/>
      <c r="LW20" s="35"/>
      <c r="LX20" s="35"/>
      <c r="LY20" s="35" t="str">
        <f>+KY20</f>
        <v>Annual Fuel Cost</v>
      </c>
      <c r="LZ20" s="35"/>
      <c r="MA20" s="35"/>
      <c r="MB20" s="35"/>
      <c r="MC20" s="35"/>
      <c r="MD20" s="35" t="str">
        <f>+KY20</f>
        <v>Annual Fuel Cost</v>
      </c>
      <c r="ME20" s="35"/>
      <c r="MF20" s="35"/>
      <c r="MG20" s="35"/>
      <c r="MH20" s="35"/>
      <c r="MI20" s="35" t="str">
        <f>+KY20</f>
        <v>Annual Fuel Cost</v>
      </c>
      <c r="MJ20" s="35"/>
      <c r="MK20" s="35"/>
      <c r="ML20" s="35"/>
      <c r="MM20" s="35"/>
      <c r="MN20" s="35" t="str">
        <f>+KY20</f>
        <v>Annual Fuel Cost</v>
      </c>
      <c r="MO20" s="35"/>
      <c r="MP20" s="35"/>
      <c r="MQ20" s="35"/>
      <c r="MR20" s="35"/>
      <c r="MS20" s="35" t="str">
        <f>+KY20</f>
        <v>Annual Fuel Cost</v>
      </c>
      <c r="MT20" s="35"/>
      <c r="MU20" s="35"/>
      <c r="MV20" s="35"/>
      <c r="MW20" s="35"/>
      <c r="MX20" s="35"/>
      <c r="MZ20" s="21" t="str">
        <f>"LCFS value at $"&amp;$G$4&amp;" per credit"</f>
        <v>LCFS value at $100 per credit</v>
      </c>
      <c r="NA20" s="36"/>
      <c r="NB20" s="36"/>
      <c r="NC20" s="36"/>
      <c r="ND20" s="36"/>
      <c r="NE20" s="36" t="str">
        <f>+MZ20</f>
        <v>LCFS value at $100 per credit</v>
      </c>
      <c r="NF20" s="36"/>
      <c r="NG20" s="36"/>
      <c r="NH20" s="36"/>
      <c r="NI20" s="36"/>
      <c r="NJ20" s="36" t="str">
        <f>+MZ20</f>
        <v>LCFS value at $100 per credit</v>
      </c>
      <c r="NK20" s="36"/>
      <c r="NL20" s="36"/>
      <c r="NM20" s="36"/>
      <c r="NN20" s="36"/>
      <c r="NO20" s="36" t="str">
        <f>+MZ20</f>
        <v>LCFS value at $100 per credit</v>
      </c>
      <c r="NP20" s="36"/>
      <c r="NQ20" s="36"/>
      <c r="NR20" s="36"/>
      <c r="NS20" s="36"/>
      <c r="NT20" s="36" t="str">
        <f>+MZ20</f>
        <v>LCFS value at $100 per credit</v>
      </c>
      <c r="NU20" s="36"/>
      <c r="NV20" s="36"/>
      <c r="NW20" s="36"/>
      <c r="NX20" s="36"/>
      <c r="NY20" s="36" t="str">
        <f>+MZ20</f>
        <v>LCFS value at $100 per credit</v>
      </c>
      <c r="NZ20" s="36"/>
      <c r="OA20" s="36"/>
      <c r="OB20" s="36"/>
      <c r="OC20" s="36"/>
      <c r="OD20" s="36" t="str">
        <f>+MZ20</f>
        <v>LCFS value at $100 per credit</v>
      </c>
      <c r="OE20" s="36"/>
      <c r="OF20" s="36"/>
      <c r="OG20" s="36"/>
      <c r="OH20" s="36"/>
      <c r="OI20" s="36"/>
      <c r="OK20" t="s">
        <v>230</v>
      </c>
      <c r="PV20" s="21" t="s">
        <v>120</v>
      </c>
      <c r="PW20" s="36"/>
      <c r="PX20" s="36"/>
      <c r="PY20" s="36"/>
      <c r="PZ20" s="36"/>
      <c r="QA20" s="36"/>
      <c r="QB20" s="36"/>
      <c r="QC20" s="36"/>
      <c r="QD20" s="36"/>
      <c r="QE20" s="36"/>
      <c r="QF20" s="36" t="str">
        <f>+PV20</f>
        <v>Total Cashflow ($2016)</v>
      </c>
      <c r="QG20" s="36"/>
      <c r="QH20" s="36"/>
      <c r="QI20" s="36"/>
      <c r="QJ20" s="36"/>
      <c r="QK20" s="36"/>
      <c r="QL20" s="36"/>
      <c r="QM20" s="36"/>
      <c r="QN20" s="36"/>
      <c r="QO20" s="36"/>
      <c r="QP20" s="36" t="str">
        <f>+PV20</f>
        <v>Total Cashflow ($2016)</v>
      </c>
      <c r="QQ20" s="36"/>
      <c r="QR20" s="36"/>
      <c r="QS20" s="36"/>
      <c r="QT20" s="36"/>
      <c r="QU20" s="36"/>
      <c r="QV20" s="36"/>
      <c r="QW20" s="36"/>
      <c r="QX20" s="36"/>
      <c r="QY20" s="36"/>
      <c r="QZ20" s="36" t="str">
        <f>+PV20</f>
        <v>Total Cashflow ($2016)</v>
      </c>
      <c r="RA20" s="36"/>
      <c r="RB20" s="36"/>
      <c r="RC20" s="36"/>
      <c r="RD20" s="36"/>
      <c r="RE20" s="36"/>
      <c r="RF20" s="22"/>
      <c r="RG20" s="22"/>
      <c r="RH20" s="22"/>
      <c r="RI20" s="48"/>
    </row>
    <row r="21" spans="1:477" ht="5.25" customHeight="1" x14ac:dyDescent="0.25">
      <c r="A21" s="50"/>
      <c r="B21" s="147"/>
      <c r="C21" s="13"/>
      <c r="D21" s="13"/>
      <c r="E21" s="13"/>
      <c r="F21" s="13"/>
      <c r="G21" s="13">
        <v>285</v>
      </c>
      <c r="H21" s="13">
        <v>0.95</v>
      </c>
      <c r="I21" s="13">
        <v>0.9</v>
      </c>
      <c r="J21" s="14">
        <v>1</v>
      </c>
      <c r="K21" s="14">
        <v>2</v>
      </c>
      <c r="L21" s="14">
        <v>3</v>
      </c>
      <c r="M21" s="14">
        <v>4</v>
      </c>
      <c r="N21" s="14">
        <v>5</v>
      </c>
      <c r="O21" s="14">
        <v>6</v>
      </c>
      <c r="P21" s="14">
        <v>7</v>
      </c>
      <c r="Q21" s="14">
        <v>8</v>
      </c>
      <c r="R21" s="14">
        <v>9</v>
      </c>
      <c r="S21" s="14">
        <v>10</v>
      </c>
      <c r="T21" s="14">
        <v>11</v>
      </c>
      <c r="U21" s="14">
        <v>12</v>
      </c>
      <c r="V21" s="14">
        <v>13</v>
      </c>
      <c r="W21" s="14">
        <v>14</v>
      </c>
      <c r="X21" s="14">
        <v>15</v>
      </c>
      <c r="Y21" s="14">
        <v>16</v>
      </c>
      <c r="Z21" s="14">
        <v>17</v>
      </c>
      <c r="AA21" s="14">
        <v>18</v>
      </c>
      <c r="AB21" s="14">
        <v>19</v>
      </c>
      <c r="AC21" s="14">
        <v>20</v>
      </c>
      <c r="AD21" s="14">
        <v>21</v>
      </c>
      <c r="AE21" s="14">
        <v>22</v>
      </c>
      <c r="AF21" s="14">
        <v>23</v>
      </c>
      <c r="AG21" s="14">
        <v>24</v>
      </c>
      <c r="AH21" s="14">
        <v>25</v>
      </c>
      <c r="AI21" s="14">
        <v>26</v>
      </c>
      <c r="AJ21" s="14">
        <v>27</v>
      </c>
      <c r="AK21" s="14">
        <v>28</v>
      </c>
      <c r="AL21" s="14">
        <v>29</v>
      </c>
      <c r="AM21" s="14">
        <v>30</v>
      </c>
      <c r="AN21" s="14">
        <v>31</v>
      </c>
      <c r="AO21" s="14">
        <v>32</v>
      </c>
      <c r="AP21" s="14">
        <v>33</v>
      </c>
      <c r="AQ21" s="14">
        <v>34</v>
      </c>
      <c r="AR21" s="14">
        <v>35</v>
      </c>
      <c r="AS21" s="7"/>
      <c r="AT21" s="14">
        <v>9990</v>
      </c>
      <c r="AU21" s="14">
        <v>9991</v>
      </c>
      <c r="AV21" s="14">
        <v>9992</v>
      </c>
      <c r="AW21" s="14">
        <v>9993</v>
      </c>
      <c r="AX21" s="14">
        <v>9994</v>
      </c>
      <c r="AY21" s="14">
        <v>9995</v>
      </c>
      <c r="AZ21" s="14">
        <v>9996</v>
      </c>
      <c r="BA21" s="14">
        <v>9997</v>
      </c>
      <c r="BB21" s="14">
        <v>9998</v>
      </c>
      <c r="BC21" s="14">
        <v>9999</v>
      </c>
      <c r="BD21" s="14">
        <v>10000</v>
      </c>
      <c r="BE21" s="14">
        <v>10001</v>
      </c>
      <c r="BF21" s="14">
        <v>10002</v>
      </c>
      <c r="BG21" s="14">
        <v>10003</v>
      </c>
      <c r="BH21" s="14">
        <v>10004</v>
      </c>
      <c r="BI21" s="14">
        <v>10005</v>
      </c>
      <c r="BJ21" s="14">
        <v>10006</v>
      </c>
      <c r="BK21" s="14">
        <v>10007</v>
      </c>
      <c r="BL21" s="14">
        <v>10008</v>
      </c>
      <c r="BM21" s="14">
        <v>10009</v>
      </c>
      <c r="BN21" s="14">
        <v>10010</v>
      </c>
      <c r="BO21" s="14">
        <v>10011</v>
      </c>
      <c r="BP21" s="14">
        <v>10012</v>
      </c>
      <c r="BQ21" s="14">
        <v>10013</v>
      </c>
      <c r="BR21" s="14">
        <v>10014</v>
      </c>
      <c r="BS21" s="14">
        <v>10015</v>
      </c>
      <c r="BT21" s="14">
        <v>10016</v>
      </c>
      <c r="BU21" s="14">
        <v>10017</v>
      </c>
      <c r="BV21" s="14">
        <v>10018</v>
      </c>
      <c r="BW21" s="14">
        <v>10019</v>
      </c>
      <c r="BX21" s="14">
        <v>10020</v>
      </c>
      <c r="BY21" s="14">
        <v>10021</v>
      </c>
      <c r="BZ21" s="14">
        <v>10022</v>
      </c>
      <c r="CA21" s="14">
        <v>10023</v>
      </c>
      <c r="CB21" s="14">
        <v>10024</v>
      </c>
      <c r="CC21" s="14">
        <v>10025</v>
      </c>
      <c r="CD21" s="7"/>
      <c r="CE21" s="14">
        <v>48</v>
      </c>
      <c r="CF21" s="14">
        <v>49</v>
      </c>
      <c r="CG21" s="14">
        <v>50</v>
      </c>
      <c r="CH21" s="14">
        <v>51</v>
      </c>
      <c r="CI21" s="14">
        <v>52</v>
      </c>
      <c r="CJ21" s="14">
        <v>53</v>
      </c>
      <c r="CK21" s="14">
        <v>54</v>
      </c>
      <c r="CL21" s="14">
        <v>55</v>
      </c>
      <c r="CM21" s="14">
        <v>56</v>
      </c>
      <c r="CN21" s="14">
        <v>57</v>
      </c>
      <c r="CO21" s="14">
        <v>58</v>
      </c>
      <c r="CP21" s="14">
        <v>59</v>
      </c>
      <c r="CQ21" s="14">
        <v>60</v>
      </c>
      <c r="CR21" s="14">
        <v>61</v>
      </c>
      <c r="CS21" s="14">
        <v>62</v>
      </c>
      <c r="CT21" s="14">
        <v>63</v>
      </c>
      <c r="CU21" s="14">
        <v>64</v>
      </c>
      <c r="CV21" s="14">
        <v>65</v>
      </c>
      <c r="CW21" s="14">
        <v>66</v>
      </c>
      <c r="CX21" s="14">
        <v>67</v>
      </c>
      <c r="CY21" s="14">
        <v>68</v>
      </c>
      <c r="CZ21" s="14">
        <v>69</v>
      </c>
      <c r="DA21" s="14">
        <v>70</v>
      </c>
      <c r="DB21" s="14">
        <v>71</v>
      </c>
      <c r="DC21" s="14">
        <v>72</v>
      </c>
      <c r="DD21" s="14">
        <v>73</v>
      </c>
      <c r="DE21" s="14">
        <v>74</v>
      </c>
      <c r="DF21" s="14">
        <v>75</v>
      </c>
      <c r="DG21" s="14">
        <v>76</v>
      </c>
      <c r="DH21" s="14">
        <v>77</v>
      </c>
      <c r="DI21" s="14">
        <v>78</v>
      </c>
      <c r="DJ21" s="14">
        <v>79</v>
      </c>
      <c r="DK21" s="14">
        <v>80</v>
      </c>
      <c r="DL21" s="14">
        <v>81</v>
      </c>
      <c r="DM21" s="14">
        <v>82</v>
      </c>
      <c r="DN21" s="14">
        <v>83</v>
      </c>
      <c r="DO21" s="27"/>
      <c r="DP21" s="14">
        <v>96</v>
      </c>
      <c r="DQ21" s="14">
        <v>97</v>
      </c>
      <c r="DR21" s="14">
        <f>+DQ21+1</f>
        <v>98</v>
      </c>
      <c r="DS21" s="14">
        <f t="shared" ref="DS21:EY21" si="23">+DR21+1</f>
        <v>99</v>
      </c>
      <c r="DT21" s="14">
        <f t="shared" si="23"/>
        <v>100</v>
      </c>
      <c r="DU21" s="14">
        <f t="shared" si="23"/>
        <v>101</v>
      </c>
      <c r="DV21" s="14">
        <f t="shared" si="23"/>
        <v>102</v>
      </c>
      <c r="DW21" s="14">
        <f t="shared" si="23"/>
        <v>103</v>
      </c>
      <c r="DX21" s="14">
        <f t="shared" si="23"/>
        <v>104</v>
      </c>
      <c r="DY21" s="14">
        <f t="shared" si="23"/>
        <v>105</v>
      </c>
      <c r="DZ21" s="14">
        <f t="shared" si="23"/>
        <v>106</v>
      </c>
      <c r="EA21" s="14">
        <f t="shared" si="23"/>
        <v>107</v>
      </c>
      <c r="EB21" s="14">
        <f t="shared" si="23"/>
        <v>108</v>
      </c>
      <c r="EC21" s="14">
        <f t="shared" si="23"/>
        <v>109</v>
      </c>
      <c r="ED21" s="14">
        <f t="shared" si="23"/>
        <v>110</v>
      </c>
      <c r="EE21" s="14">
        <f t="shared" si="23"/>
        <v>111</v>
      </c>
      <c r="EF21" s="14">
        <f t="shared" si="23"/>
        <v>112</v>
      </c>
      <c r="EG21" s="14">
        <f t="shared" si="23"/>
        <v>113</v>
      </c>
      <c r="EH21" s="14">
        <f t="shared" si="23"/>
        <v>114</v>
      </c>
      <c r="EI21" s="14">
        <f t="shared" si="23"/>
        <v>115</v>
      </c>
      <c r="EJ21" s="14">
        <f t="shared" si="23"/>
        <v>116</v>
      </c>
      <c r="EK21" s="14">
        <f t="shared" si="23"/>
        <v>117</v>
      </c>
      <c r="EL21" s="14">
        <f t="shared" si="23"/>
        <v>118</v>
      </c>
      <c r="EM21" s="14">
        <f t="shared" si="23"/>
        <v>119</v>
      </c>
      <c r="EN21" s="14">
        <f t="shared" si="23"/>
        <v>120</v>
      </c>
      <c r="EO21" s="14">
        <f t="shared" si="23"/>
        <v>121</v>
      </c>
      <c r="EP21" s="14">
        <f t="shared" si="23"/>
        <v>122</v>
      </c>
      <c r="EQ21" s="14">
        <f t="shared" si="23"/>
        <v>123</v>
      </c>
      <c r="ER21" s="14">
        <f t="shared" si="23"/>
        <v>124</v>
      </c>
      <c r="ES21" s="14">
        <f t="shared" si="23"/>
        <v>125</v>
      </c>
      <c r="ET21" s="14">
        <f t="shared" si="23"/>
        <v>126</v>
      </c>
      <c r="EU21" s="14">
        <f t="shared" si="23"/>
        <v>127</v>
      </c>
      <c r="EV21" s="14">
        <f t="shared" si="23"/>
        <v>128</v>
      </c>
      <c r="EW21" s="14">
        <f t="shared" si="23"/>
        <v>129</v>
      </c>
      <c r="EX21" s="14">
        <f t="shared" si="23"/>
        <v>130</v>
      </c>
      <c r="EY21" s="14">
        <f t="shared" si="23"/>
        <v>131</v>
      </c>
      <c r="EZ21" s="7"/>
      <c r="FA21" s="14">
        <v>118</v>
      </c>
      <c r="FB21" s="14">
        <v>1000</v>
      </c>
      <c r="FC21" s="14">
        <v>119</v>
      </c>
      <c r="FD21" s="14">
        <v>120</v>
      </c>
      <c r="FE21" s="14">
        <f>+FD21</f>
        <v>120</v>
      </c>
      <c r="FF21" s="14">
        <f t="shared" ref="FF21:GL21" si="24">+FE21</f>
        <v>120</v>
      </c>
      <c r="FG21" s="14">
        <f t="shared" si="24"/>
        <v>120</v>
      </c>
      <c r="FH21" s="14">
        <f>+FG21</f>
        <v>120</v>
      </c>
      <c r="FI21" s="14">
        <f t="shared" si="24"/>
        <v>120</v>
      </c>
      <c r="FJ21" s="14">
        <f t="shared" si="24"/>
        <v>120</v>
      </c>
      <c r="FK21" s="14">
        <f t="shared" si="24"/>
        <v>120</v>
      </c>
      <c r="FL21" s="14">
        <f t="shared" si="24"/>
        <v>120</v>
      </c>
      <c r="FM21" s="14">
        <f t="shared" si="24"/>
        <v>120</v>
      </c>
      <c r="FN21" s="14">
        <f t="shared" si="24"/>
        <v>120</v>
      </c>
      <c r="FO21" s="14">
        <f t="shared" si="24"/>
        <v>120</v>
      </c>
      <c r="FP21" s="14">
        <f t="shared" si="24"/>
        <v>120</v>
      </c>
      <c r="FQ21" s="14">
        <f t="shared" si="24"/>
        <v>120</v>
      </c>
      <c r="FR21" s="14">
        <f t="shared" si="24"/>
        <v>120</v>
      </c>
      <c r="FS21" s="14">
        <f t="shared" si="24"/>
        <v>120</v>
      </c>
      <c r="FT21" s="14">
        <f t="shared" si="24"/>
        <v>120</v>
      </c>
      <c r="FU21" s="14">
        <f t="shared" si="24"/>
        <v>120</v>
      </c>
      <c r="FV21" s="14">
        <f t="shared" si="24"/>
        <v>120</v>
      </c>
      <c r="FW21" s="14">
        <f t="shared" si="24"/>
        <v>120</v>
      </c>
      <c r="FX21" s="14">
        <f t="shared" si="24"/>
        <v>120</v>
      </c>
      <c r="FY21" s="14">
        <f t="shared" si="24"/>
        <v>120</v>
      </c>
      <c r="FZ21" s="14">
        <f t="shared" si="24"/>
        <v>120</v>
      </c>
      <c r="GA21" s="14">
        <f t="shared" si="24"/>
        <v>120</v>
      </c>
      <c r="GB21" s="14">
        <f t="shared" si="24"/>
        <v>120</v>
      </c>
      <c r="GC21" s="14">
        <f t="shared" si="24"/>
        <v>120</v>
      </c>
      <c r="GD21" s="14">
        <f t="shared" si="24"/>
        <v>120</v>
      </c>
      <c r="GE21" s="14">
        <f t="shared" si="24"/>
        <v>120</v>
      </c>
      <c r="GF21" s="14">
        <f t="shared" si="24"/>
        <v>120</v>
      </c>
      <c r="GG21" s="14">
        <f t="shared" si="24"/>
        <v>120</v>
      </c>
      <c r="GH21" s="14">
        <f t="shared" si="24"/>
        <v>120</v>
      </c>
      <c r="GI21" s="14">
        <f t="shared" si="24"/>
        <v>120</v>
      </c>
      <c r="GJ21" s="14">
        <f t="shared" si="24"/>
        <v>120</v>
      </c>
      <c r="GK21" s="14">
        <f t="shared" si="24"/>
        <v>120</v>
      </c>
      <c r="GL21" s="14">
        <f t="shared" si="24"/>
        <v>120</v>
      </c>
      <c r="GM21" s="27"/>
      <c r="GN21" s="14">
        <v>143</v>
      </c>
      <c r="GO21" s="14">
        <v>1000</v>
      </c>
      <c r="GP21" s="14">
        <v>1001</v>
      </c>
      <c r="GQ21" s="14">
        <v>144</v>
      </c>
      <c r="GR21" s="14">
        <f>+GQ21</f>
        <v>144</v>
      </c>
      <c r="GS21" s="14">
        <f t="shared" ref="GS21:HY21" si="25">+GR21</f>
        <v>144</v>
      </c>
      <c r="GT21" s="14">
        <f t="shared" si="25"/>
        <v>144</v>
      </c>
      <c r="GU21" s="14">
        <f t="shared" si="25"/>
        <v>144</v>
      </c>
      <c r="GV21" s="14">
        <f t="shared" si="25"/>
        <v>144</v>
      </c>
      <c r="GW21" s="14">
        <f t="shared" si="25"/>
        <v>144</v>
      </c>
      <c r="GX21" s="14">
        <f t="shared" si="25"/>
        <v>144</v>
      </c>
      <c r="GY21" s="14">
        <f t="shared" si="25"/>
        <v>144</v>
      </c>
      <c r="GZ21" s="14">
        <f t="shared" si="25"/>
        <v>144</v>
      </c>
      <c r="HA21" s="14">
        <f t="shared" si="25"/>
        <v>144</v>
      </c>
      <c r="HB21" s="14">
        <f t="shared" si="25"/>
        <v>144</v>
      </c>
      <c r="HC21" s="14">
        <f t="shared" si="25"/>
        <v>144</v>
      </c>
      <c r="HD21" s="14">
        <f t="shared" si="25"/>
        <v>144</v>
      </c>
      <c r="HE21" s="14">
        <f t="shared" si="25"/>
        <v>144</v>
      </c>
      <c r="HF21" s="14">
        <f t="shared" si="25"/>
        <v>144</v>
      </c>
      <c r="HG21" s="14">
        <f t="shared" si="25"/>
        <v>144</v>
      </c>
      <c r="HH21" s="14">
        <f t="shared" si="25"/>
        <v>144</v>
      </c>
      <c r="HI21" s="14">
        <f t="shared" si="25"/>
        <v>144</v>
      </c>
      <c r="HJ21" s="14">
        <f t="shared" si="25"/>
        <v>144</v>
      </c>
      <c r="HK21" s="14">
        <f t="shared" si="25"/>
        <v>144</v>
      </c>
      <c r="HL21" s="14">
        <f t="shared" si="25"/>
        <v>144</v>
      </c>
      <c r="HM21" s="14">
        <f t="shared" si="25"/>
        <v>144</v>
      </c>
      <c r="HN21" s="14">
        <f t="shared" si="25"/>
        <v>144</v>
      </c>
      <c r="HO21" s="14">
        <f t="shared" si="25"/>
        <v>144</v>
      </c>
      <c r="HP21" s="14">
        <f t="shared" si="25"/>
        <v>144</v>
      </c>
      <c r="HQ21" s="14">
        <f t="shared" si="25"/>
        <v>144</v>
      </c>
      <c r="HR21" s="14">
        <f t="shared" si="25"/>
        <v>144</v>
      </c>
      <c r="HS21" s="14">
        <f t="shared" si="25"/>
        <v>144</v>
      </c>
      <c r="HT21" s="14">
        <f t="shared" si="25"/>
        <v>144</v>
      </c>
      <c r="HU21" s="14">
        <f t="shared" si="25"/>
        <v>144</v>
      </c>
      <c r="HV21" s="14">
        <f t="shared" si="25"/>
        <v>144</v>
      </c>
      <c r="HW21" s="14">
        <f t="shared" si="25"/>
        <v>144</v>
      </c>
      <c r="HX21" s="14">
        <f t="shared" si="25"/>
        <v>144</v>
      </c>
      <c r="HY21" s="14">
        <f t="shared" si="25"/>
        <v>144</v>
      </c>
      <c r="HZ21" s="27"/>
      <c r="IA21" s="14">
        <v>400</v>
      </c>
      <c r="IB21" s="14">
        <v>401</v>
      </c>
      <c r="IC21" s="14">
        <v>402</v>
      </c>
      <c r="ID21" s="14">
        <v>403</v>
      </c>
      <c r="IE21" s="14">
        <f>+ID21</f>
        <v>403</v>
      </c>
      <c r="IF21" s="14">
        <f t="shared" ref="IF21:JL21" si="26">+IE21</f>
        <v>403</v>
      </c>
      <c r="IG21" s="14">
        <f t="shared" si="26"/>
        <v>403</v>
      </c>
      <c r="IH21" s="14">
        <f t="shared" si="26"/>
        <v>403</v>
      </c>
      <c r="II21" s="14">
        <f t="shared" si="26"/>
        <v>403</v>
      </c>
      <c r="IJ21" s="14">
        <f t="shared" si="26"/>
        <v>403</v>
      </c>
      <c r="IK21" s="14">
        <f t="shared" si="26"/>
        <v>403</v>
      </c>
      <c r="IL21" s="14">
        <f t="shared" si="26"/>
        <v>403</v>
      </c>
      <c r="IM21" s="14">
        <f t="shared" si="26"/>
        <v>403</v>
      </c>
      <c r="IN21" s="14">
        <f t="shared" si="26"/>
        <v>403</v>
      </c>
      <c r="IO21" s="14">
        <f t="shared" si="26"/>
        <v>403</v>
      </c>
      <c r="IP21" s="14">
        <f t="shared" si="26"/>
        <v>403</v>
      </c>
      <c r="IQ21" s="14">
        <f t="shared" si="26"/>
        <v>403</v>
      </c>
      <c r="IR21" s="14">
        <f t="shared" si="26"/>
        <v>403</v>
      </c>
      <c r="IS21" s="14">
        <f t="shared" si="26"/>
        <v>403</v>
      </c>
      <c r="IT21" s="14">
        <f t="shared" si="26"/>
        <v>403</v>
      </c>
      <c r="IU21" s="14">
        <f t="shared" si="26"/>
        <v>403</v>
      </c>
      <c r="IV21" s="14">
        <f t="shared" si="26"/>
        <v>403</v>
      </c>
      <c r="IW21" s="14">
        <f t="shared" si="26"/>
        <v>403</v>
      </c>
      <c r="IX21" s="14">
        <f t="shared" si="26"/>
        <v>403</v>
      </c>
      <c r="IY21" s="14">
        <f t="shared" si="26"/>
        <v>403</v>
      </c>
      <c r="IZ21" s="14">
        <f t="shared" si="26"/>
        <v>403</v>
      </c>
      <c r="JA21" s="14">
        <f t="shared" si="26"/>
        <v>403</v>
      </c>
      <c r="JB21" s="14">
        <f t="shared" si="26"/>
        <v>403</v>
      </c>
      <c r="JC21" s="14">
        <f t="shared" si="26"/>
        <v>403</v>
      </c>
      <c r="JD21" s="14">
        <f t="shared" si="26"/>
        <v>403</v>
      </c>
      <c r="JE21" s="14">
        <f t="shared" si="26"/>
        <v>403</v>
      </c>
      <c r="JF21" s="14">
        <f t="shared" si="26"/>
        <v>403</v>
      </c>
      <c r="JG21" s="14">
        <f t="shared" si="26"/>
        <v>403</v>
      </c>
      <c r="JH21" s="14">
        <f t="shared" si="26"/>
        <v>403</v>
      </c>
      <c r="JI21" s="14">
        <f t="shared" si="26"/>
        <v>403</v>
      </c>
      <c r="JJ21" s="14">
        <f t="shared" si="26"/>
        <v>403</v>
      </c>
      <c r="JK21" s="14">
        <f t="shared" si="26"/>
        <v>403</v>
      </c>
      <c r="JL21" s="14">
        <f t="shared" si="26"/>
        <v>403</v>
      </c>
      <c r="JM21" s="7"/>
      <c r="JN21" s="14">
        <v>238</v>
      </c>
      <c r="JO21" s="14">
        <v>239</v>
      </c>
      <c r="JP21" s="14">
        <f>+JO21</f>
        <v>239</v>
      </c>
      <c r="JQ21" s="14">
        <f t="shared" ref="JQ21:KW21" si="27">+JP21</f>
        <v>239</v>
      </c>
      <c r="JR21" s="14">
        <f t="shared" si="27"/>
        <v>239</v>
      </c>
      <c r="JS21" s="14">
        <f t="shared" si="27"/>
        <v>239</v>
      </c>
      <c r="JT21" s="14">
        <f t="shared" si="27"/>
        <v>239</v>
      </c>
      <c r="JU21" s="14">
        <f t="shared" si="27"/>
        <v>239</v>
      </c>
      <c r="JV21" s="14">
        <f t="shared" si="27"/>
        <v>239</v>
      </c>
      <c r="JW21" s="14">
        <f t="shared" si="27"/>
        <v>239</v>
      </c>
      <c r="JX21" s="14">
        <f t="shared" si="27"/>
        <v>239</v>
      </c>
      <c r="JY21" s="14">
        <f t="shared" si="27"/>
        <v>239</v>
      </c>
      <c r="JZ21" s="14">
        <f t="shared" si="27"/>
        <v>239</v>
      </c>
      <c r="KA21" s="14">
        <f t="shared" si="27"/>
        <v>239</v>
      </c>
      <c r="KB21" s="14">
        <f t="shared" si="27"/>
        <v>239</v>
      </c>
      <c r="KC21" s="14">
        <f t="shared" si="27"/>
        <v>239</v>
      </c>
      <c r="KD21" s="14">
        <f t="shared" si="27"/>
        <v>239</v>
      </c>
      <c r="KE21" s="14">
        <f t="shared" si="27"/>
        <v>239</v>
      </c>
      <c r="KF21" s="14">
        <f t="shared" si="27"/>
        <v>239</v>
      </c>
      <c r="KG21" s="14">
        <f t="shared" si="27"/>
        <v>239</v>
      </c>
      <c r="KH21" s="14">
        <f t="shared" si="27"/>
        <v>239</v>
      </c>
      <c r="KI21" s="14">
        <f t="shared" si="27"/>
        <v>239</v>
      </c>
      <c r="KJ21" s="14">
        <f t="shared" si="27"/>
        <v>239</v>
      </c>
      <c r="KK21" s="14">
        <f t="shared" si="27"/>
        <v>239</v>
      </c>
      <c r="KL21" s="14">
        <f t="shared" si="27"/>
        <v>239</v>
      </c>
      <c r="KM21" s="14">
        <f t="shared" si="27"/>
        <v>239</v>
      </c>
      <c r="KN21" s="14">
        <f t="shared" si="27"/>
        <v>239</v>
      </c>
      <c r="KO21" s="14">
        <f t="shared" si="27"/>
        <v>239</v>
      </c>
      <c r="KP21" s="14">
        <f t="shared" si="27"/>
        <v>239</v>
      </c>
      <c r="KQ21" s="14">
        <f t="shared" si="27"/>
        <v>239</v>
      </c>
      <c r="KR21" s="14">
        <f t="shared" si="27"/>
        <v>239</v>
      </c>
      <c r="KS21" s="14">
        <f t="shared" si="27"/>
        <v>239</v>
      </c>
      <c r="KT21" s="14">
        <f t="shared" si="27"/>
        <v>239</v>
      </c>
      <c r="KU21" s="14">
        <f t="shared" si="27"/>
        <v>239</v>
      </c>
      <c r="KV21" s="14">
        <f t="shared" si="27"/>
        <v>239</v>
      </c>
      <c r="KW21" s="14">
        <f t="shared" si="27"/>
        <v>239</v>
      </c>
      <c r="KX21" s="7"/>
      <c r="KY21" s="14">
        <v>286</v>
      </c>
      <c r="KZ21" s="14">
        <v>287</v>
      </c>
      <c r="LA21" s="14">
        <v>287</v>
      </c>
      <c r="LB21" s="14">
        <v>287</v>
      </c>
      <c r="LC21" s="14">
        <v>287</v>
      </c>
      <c r="LD21" s="14">
        <v>287</v>
      </c>
      <c r="LE21" s="14">
        <v>287</v>
      </c>
      <c r="LF21" s="14">
        <v>287</v>
      </c>
      <c r="LG21" s="14">
        <v>287</v>
      </c>
      <c r="LH21" s="14">
        <v>287</v>
      </c>
      <c r="LI21" s="14">
        <v>287</v>
      </c>
      <c r="LJ21" s="14">
        <v>287</v>
      </c>
      <c r="LK21" s="14">
        <v>287</v>
      </c>
      <c r="LL21" s="14">
        <v>287</v>
      </c>
      <c r="LM21" s="14">
        <v>287</v>
      </c>
      <c r="LN21" s="14">
        <v>287</v>
      </c>
      <c r="LO21" s="14">
        <v>287</v>
      </c>
      <c r="LP21" s="14">
        <v>287</v>
      </c>
      <c r="LQ21" s="14">
        <v>288</v>
      </c>
      <c r="LR21" s="14">
        <v>289</v>
      </c>
      <c r="LS21" s="14">
        <v>290</v>
      </c>
      <c r="LT21" s="14">
        <v>291</v>
      </c>
      <c r="LU21" s="14">
        <v>292</v>
      </c>
      <c r="LV21" s="14">
        <v>293</v>
      </c>
      <c r="LW21" s="14">
        <v>294</v>
      </c>
      <c r="LX21" s="14">
        <v>295</v>
      </c>
      <c r="LY21" s="14">
        <v>296</v>
      </c>
      <c r="LZ21" s="14">
        <v>297</v>
      </c>
      <c r="MA21" s="14">
        <v>298</v>
      </c>
      <c r="MB21" s="14">
        <v>299</v>
      </c>
      <c r="MC21" s="14">
        <v>300</v>
      </c>
      <c r="MD21" s="14">
        <v>301</v>
      </c>
      <c r="ME21" s="14">
        <v>302</v>
      </c>
      <c r="MF21" s="14">
        <v>303</v>
      </c>
      <c r="MG21" s="14">
        <v>304</v>
      </c>
      <c r="MH21" s="14">
        <v>305</v>
      </c>
      <c r="MI21" s="14">
        <v>306</v>
      </c>
      <c r="MJ21" s="14">
        <v>307</v>
      </c>
      <c r="MK21" s="14">
        <v>308</v>
      </c>
      <c r="ML21" s="14">
        <v>309</v>
      </c>
      <c r="MM21" s="14">
        <v>310</v>
      </c>
      <c r="MN21" s="14">
        <v>311</v>
      </c>
      <c r="MO21" s="14">
        <v>312</v>
      </c>
      <c r="MP21" s="14">
        <v>313</v>
      </c>
      <c r="MQ21" s="14">
        <v>314</v>
      </c>
      <c r="MR21" s="14">
        <v>315</v>
      </c>
      <c r="MS21" s="14">
        <v>316</v>
      </c>
      <c r="MT21" s="14">
        <v>317</v>
      </c>
      <c r="MU21" s="14">
        <v>318</v>
      </c>
      <c r="MV21" s="14">
        <v>319</v>
      </c>
      <c r="MW21" s="14">
        <v>320</v>
      </c>
      <c r="MX21" s="14">
        <v>321</v>
      </c>
      <c r="MY21" s="7"/>
      <c r="MZ21" s="14">
        <v>333</v>
      </c>
      <c r="NA21" s="54">
        <v>335</v>
      </c>
      <c r="NB21" s="54">
        <v>336</v>
      </c>
      <c r="NC21" s="54">
        <v>337</v>
      </c>
      <c r="ND21" s="54">
        <v>338</v>
      </c>
      <c r="NE21" s="54">
        <v>339</v>
      </c>
      <c r="NF21" s="54">
        <v>340</v>
      </c>
      <c r="NG21" s="14">
        <v>341</v>
      </c>
      <c r="NH21" s="14">
        <v>342</v>
      </c>
      <c r="NI21" s="14">
        <v>343</v>
      </c>
      <c r="NJ21" s="14">
        <v>344</v>
      </c>
      <c r="NK21" s="14">
        <v>345</v>
      </c>
      <c r="NL21" s="14">
        <v>346</v>
      </c>
      <c r="NM21" s="14">
        <v>347</v>
      </c>
      <c r="NN21" s="14">
        <v>348</v>
      </c>
      <c r="NO21" s="14">
        <v>349</v>
      </c>
      <c r="NP21" s="14">
        <v>350</v>
      </c>
      <c r="NQ21" s="14">
        <v>351</v>
      </c>
      <c r="NR21" s="14">
        <v>352</v>
      </c>
      <c r="NS21" s="14">
        <v>353</v>
      </c>
      <c r="NT21" s="14">
        <v>354</v>
      </c>
      <c r="NU21" s="14">
        <v>355</v>
      </c>
      <c r="NV21" s="14">
        <v>356</v>
      </c>
      <c r="NW21" s="14">
        <v>357</v>
      </c>
      <c r="NX21" s="14">
        <v>358</v>
      </c>
      <c r="NY21" s="14">
        <v>359</v>
      </c>
      <c r="NZ21" s="14">
        <v>360</v>
      </c>
      <c r="OA21" s="14">
        <v>361</v>
      </c>
      <c r="OB21" s="14">
        <v>362</v>
      </c>
      <c r="OC21" s="14">
        <v>363</v>
      </c>
      <c r="OD21" s="14">
        <v>364</v>
      </c>
      <c r="OE21" s="14">
        <v>365</v>
      </c>
      <c r="OF21" s="14">
        <v>366</v>
      </c>
      <c r="OG21" s="14">
        <v>367</v>
      </c>
      <c r="OH21" s="14">
        <v>368</v>
      </c>
      <c r="OI21" s="14">
        <v>369</v>
      </c>
      <c r="OK21" s="14">
        <v>371</v>
      </c>
      <c r="OL21" s="14">
        <v>372</v>
      </c>
      <c r="OM21" s="14">
        <v>373</v>
      </c>
      <c r="ON21" s="14">
        <v>374</v>
      </c>
      <c r="OO21" s="14">
        <v>375</v>
      </c>
      <c r="OP21" s="14">
        <v>376</v>
      </c>
      <c r="OQ21" s="14">
        <v>377</v>
      </c>
      <c r="OR21" s="14">
        <v>378</v>
      </c>
      <c r="OS21" s="14">
        <v>379</v>
      </c>
      <c r="OT21" s="14">
        <v>380</v>
      </c>
      <c r="OU21" s="14">
        <v>381</v>
      </c>
      <c r="OV21" s="14">
        <v>382</v>
      </c>
      <c r="OW21" s="14">
        <v>383</v>
      </c>
      <c r="OX21" s="14">
        <v>384</v>
      </c>
      <c r="OY21" s="14">
        <v>385</v>
      </c>
      <c r="OZ21" s="14">
        <v>386</v>
      </c>
      <c r="PA21" s="14">
        <v>387</v>
      </c>
      <c r="PB21" s="14">
        <v>388</v>
      </c>
      <c r="PC21" s="14">
        <v>389</v>
      </c>
      <c r="PD21" s="14">
        <v>390</v>
      </c>
      <c r="PE21" s="14">
        <v>391</v>
      </c>
      <c r="PF21" s="14">
        <v>392</v>
      </c>
      <c r="PG21" s="14">
        <v>393</v>
      </c>
      <c r="PH21" s="14">
        <v>394</v>
      </c>
      <c r="PI21" s="14">
        <v>395</v>
      </c>
      <c r="PJ21" s="14">
        <v>396</v>
      </c>
      <c r="PK21" s="14">
        <v>397</v>
      </c>
      <c r="PL21" s="14">
        <v>398</v>
      </c>
      <c r="PM21" s="14">
        <v>399</v>
      </c>
      <c r="PN21" s="14">
        <v>400</v>
      </c>
      <c r="PO21" s="14">
        <v>401</v>
      </c>
      <c r="PP21" s="14">
        <v>402</v>
      </c>
      <c r="PQ21" s="14">
        <v>403</v>
      </c>
      <c r="PR21" s="14">
        <v>404</v>
      </c>
      <c r="PS21" s="14">
        <v>405</v>
      </c>
      <c r="PT21" s="14">
        <v>406</v>
      </c>
      <c r="PV21" s="13"/>
      <c r="PW21" s="13"/>
      <c r="PX21" s="13"/>
      <c r="PY21" s="13"/>
      <c r="PZ21" s="13"/>
      <c r="QA21" s="13"/>
      <c r="QB21" s="13"/>
      <c r="QC21" s="13"/>
      <c r="QD21" s="13"/>
      <c r="QE21" s="13"/>
      <c r="QF21" s="13"/>
      <c r="QG21" s="13"/>
      <c r="QH21" s="13"/>
      <c r="QI21" s="13"/>
      <c r="QJ21" s="13"/>
      <c r="QK21" s="13"/>
      <c r="QL21" s="13"/>
      <c r="QM21" s="13"/>
      <c r="QN21" s="13"/>
      <c r="QO21" s="13"/>
      <c r="QP21" s="13"/>
      <c r="QQ21" s="13"/>
      <c r="QR21" s="13"/>
      <c r="QS21" s="13"/>
      <c r="QT21" s="13"/>
      <c r="QU21" s="13"/>
      <c r="QV21" s="13"/>
      <c r="QW21" s="13"/>
      <c r="QX21" s="13"/>
      <c r="QY21" s="13"/>
      <c r="QZ21" s="13"/>
      <c r="RA21" s="13"/>
      <c r="RB21" s="13"/>
      <c r="RC21" s="13"/>
      <c r="RD21" s="13"/>
      <c r="RE21" s="13"/>
      <c r="RF21" s="13"/>
      <c r="RG21" s="13"/>
      <c r="RH21" s="13"/>
      <c r="RI21" s="48"/>
    </row>
    <row r="22" spans="1:477" s="2" customFormat="1" x14ac:dyDescent="0.25">
      <c r="A22" s="50"/>
      <c r="B22" s="143"/>
      <c r="C22" s="2" t="s">
        <v>100</v>
      </c>
      <c r="D22" s="10" t="s">
        <v>83</v>
      </c>
      <c r="E22" s="2" t="s">
        <v>15</v>
      </c>
      <c r="F22" s="2" t="s">
        <v>5</v>
      </c>
      <c r="G22" s="2" t="s">
        <v>4</v>
      </c>
      <c r="H22" s="2" t="s">
        <v>106</v>
      </c>
      <c r="I22" s="2" t="s">
        <v>16</v>
      </c>
      <c r="J22" s="2">
        <v>2016</v>
      </c>
      <c r="K22" s="2">
        <f>+J22+1</f>
        <v>2017</v>
      </c>
      <c r="L22" s="2">
        <f t="shared" ref="L22:AR22" si="28">+K22+1</f>
        <v>2018</v>
      </c>
      <c r="M22" s="2">
        <f t="shared" si="28"/>
        <v>2019</v>
      </c>
      <c r="N22" s="2">
        <f t="shared" si="28"/>
        <v>2020</v>
      </c>
      <c r="O22" s="2">
        <f t="shared" si="28"/>
        <v>2021</v>
      </c>
      <c r="P22" s="2">
        <f t="shared" si="28"/>
        <v>2022</v>
      </c>
      <c r="Q22" s="2">
        <f t="shared" si="28"/>
        <v>2023</v>
      </c>
      <c r="R22" s="2">
        <f t="shared" si="28"/>
        <v>2024</v>
      </c>
      <c r="S22" s="2">
        <f t="shared" si="28"/>
        <v>2025</v>
      </c>
      <c r="T22" s="2">
        <f t="shared" si="28"/>
        <v>2026</v>
      </c>
      <c r="U22" s="2">
        <f t="shared" si="28"/>
        <v>2027</v>
      </c>
      <c r="V22" s="2">
        <f t="shared" si="28"/>
        <v>2028</v>
      </c>
      <c r="W22" s="2">
        <f t="shared" si="28"/>
        <v>2029</v>
      </c>
      <c r="X22" s="2">
        <f t="shared" si="28"/>
        <v>2030</v>
      </c>
      <c r="Y22" s="2">
        <f t="shared" si="28"/>
        <v>2031</v>
      </c>
      <c r="Z22" s="2">
        <f>+Y22+1</f>
        <v>2032</v>
      </c>
      <c r="AA22" s="2">
        <f t="shared" si="28"/>
        <v>2033</v>
      </c>
      <c r="AB22" s="2">
        <f t="shared" si="28"/>
        <v>2034</v>
      </c>
      <c r="AC22" s="2">
        <f t="shared" si="28"/>
        <v>2035</v>
      </c>
      <c r="AD22" s="2">
        <f t="shared" si="28"/>
        <v>2036</v>
      </c>
      <c r="AE22" s="2">
        <f t="shared" si="28"/>
        <v>2037</v>
      </c>
      <c r="AF22" s="2">
        <f t="shared" si="28"/>
        <v>2038</v>
      </c>
      <c r="AG22" s="2">
        <f t="shared" si="28"/>
        <v>2039</v>
      </c>
      <c r="AH22" s="2">
        <f t="shared" si="28"/>
        <v>2040</v>
      </c>
      <c r="AI22" s="2">
        <f t="shared" si="28"/>
        <v>2041</v>
      </c>
      <c r="AJ22" s="2">
        <f t="shared" si="28"/>
        <v>2042</v>
      </c>
      <c r="AK22" s="2">
        <f t="shared" si="28"/>
        <v>2043</v>
      </c>
      <c r="AL22" s="2">
        <f t="shared" si="28"/>
        <v>2044</v>
      </c>
      <c r="AM22" s="2">
        <f t="shared" si="28"/>
        <v>2045</v>
      </c>
      <c r="AN22" s="2">
        <f t="shared" si="28"/>
        <v>2046</v>
      </c>
      <c r="AO22" s="2">
        <f t="shared" si="28"/>
        <v>2047</v>
      </c>
      <c r="AP22" s="2">
        <f t="shared" si="28"/>
        <v>2048</v>
      </c>
      <c r="AQ22" s="2">
        <f t="shared" si="28"/>
        <v>2049</v>
      </c>
      <c r="AR22" s="2">
        <f t="shared" si="28"/>
        <v>2050</v>
      </c>
      <c r="AT22" s="2" t="s">
        <v>0</v>
      </c>
      <c r="AU22" s="2">
        <v>2016</v>
      </c>
      <c r="AV22" s="2">
        <f>+AU22+1</f>
        <v>2017</v>
      </c>
      <c r="AW22" s="2">
        <f t="shared" ref="AW22" si="29">+AV22+1</f>
        <v>2018</v>
      </c>
      <c r="AX22" s="2">
        <f t="shared" ref="AX22" si="30">+AW22+1</f>
        <v>2019</v>
      </c>
      <c r="AY22" s="2">
        <f t="shared" ref="AY22" si="31">+AX22+1</f>
        <v>2020</v>
      </c>
      <c r="AZ22" s="2">
        <f t="shared" ref="AZ22" si="32">+AY22+1</f>
        <v>2021</v>
      </c>
      <c r="BA22" s="2">
        <f t="shared" ref="BA22" si="33">+AZ22+1</f>
        <v>2022</v>
      </c>
      <c r="BB22" s="2">
        <f t="shared" ref="BB22" si="34">+BA22+1</f>
        <v>2023</v>
      </c>
      <c r="BC22" s="2">
        <f t="shared" ref="BC22" si="35">+BB22+1</f>
        <v>2024</v>
      </c>
      <c r="BD22" s="2">
        <f t="shared" ref="BD22" si="36">+BC22+1</f>
        <v>2025</v>
      </c>
      <c r="BE22" s="2">
        <f t="shared" ref="BE22" si="37">+BD22+1</f>
        <v>2026</v>
      </c>
      <c r="BF22" s="2">
        <f t="shared" ref="BF22" si="38">+BE22+1</f>
        <v>2027</v>
      </c>
      <c r="BG22" s="2">
        <f t="shared" ref="BG22" si="39">+BF22+1</f>
        <v>2028</v>
      </c>
      <c r="BH22" s="2">
        <f t="shared" ref="BH22" si="40">+BG22+1</f>
        <v>2029</v>
      </c>
      <c r="BI22" s="2">
        <f t="shared" ref="BI22" si="41">+BH22+1</f>
        <v>2030</v>
      </c>
      <c r="BJ22" s="2">
        <f t="shared" ref="BJ22" si="42">+BI22+1</f>
        <v>2031</v>
      </c>
      <c r="BK22" s="2">
        <f>+BJ22+1</f>
        <v>2032</v>
      </c>
      <c r="BL22" s="2">
        <f t="shared" ref="BL22" si="43">+BK22+1</f>
        <v>2033</v>
      </c>
      <c r="BM22" s="2">
        <f t="shared" ref="BM22" si="44">+BL22+1</f>
        <v>2034</v>
      </c>
      <c r="BN22" s="2">
        <f t="shared" ref="BN22" si="45">+BM22+1</f>
        <v>2035</v>
      </c>
      <c r="BO22" s="2">
        <f t="shared" ref="BO22" si="46">+BN22+1</f>
        <v>2036</v>
      </c>
      <c r="BP22" s="2">
        <f t="shared" ref="BP22" si="47">+BO22+1</f>
        <v>2037</v>
      </c>
      <c r="BQ22" s="2">
        <f t="shared" ref="BQ22" si="48">+BP22+1</f>
        <v>2038</v>
      </c>
      <c r="BR22" s="2">
        <f t="shared" ref="BR22" si="49">+BQ22+1</f>
        <v>2039</v>
      </c>
      <c r="BS22" s="2">
        <f t="shared" ref="BS22" si="50">+BR22+1</f>
        <v>2040</v>
      </c>
      <c r="BT22" s="2">
        <f t="shared" ref="BT22" si="51">+BS22+1</f>
        <v>2041</v>
      </c>
      <c r="BU22" s="2">
        <f t="shared" ref="BU22" si="52">+BT22+1</f>
        <v>2042</v>
      </c>
      <c r="BV22" s="2">
        <f t="shared" ref="BV22" si="53">+BU22+1</f>
        <v>2043</v>
      </c>
      <c r="BW22" s="2">
        <f t="shared" ref="BW22" si="54">+BV22+1</f>
        <v>2044</v>
      </c>
      <c r="BX22" s="2">
        <f t="shared" ref="BX22" si="55">+BW22+1</f>
        <v>2045</v>
      </c>
      <c r="BY22" s="2">
        <f t="shared" ref="BY22" si="56">+BX22+1</f>
        <v>2046</v>
      </c>
      <c r="BZ22" s="2">
        <f t="shared" ref="BZ22" si="57">+BY22+1</f>
        <v>2047</v>
      </c>
      <c r="CA22" s="2">
        <f t="shared" ref="CA22" si="58">+BZ22+1</f>
        <v>2048</v>
      </c>
      <c r="CB22" s="2">
        <f t="shared" ref="CB22" si="59">+CA22+1</f>
        <v>2049</v>
      </c>
      <c r="CC22" s="2">
        <f t="shared" ref="CC22" si="60">+CB22+1</f>
        <v>2050</v>
      </c>
      <c r="CE22" s="2" t="s">
        <v>0</v>
      </c>
      <c r="CF22" s="2">
        <v>2016</v>
      </c>
      <c r="CG22" s="2">
        <f>+CF22+1</f>
        <v>2017</v>
      </c>
      <c r="CH22" s="2">
        <f t="shared" ref="CH22:DN22" si="61">+CG22+1</f>
        <v>2018</v>
      </c>
      <c r="CI22" s="2">
        <f t="shared" si="61"/>
        <v>2019</v>
      </c>
      <c r="CJ22" s="2">
        <f t="shared" si="61"/>
        <v>2020</v>
      </c>
      <c r="CK22" s="2">
        <f t="shared" si="61"/>
        <v>2021</v>
      </c>
      <c r="CL22" s="2">
        <f t="shared" si="61"/>
        <v>2022</v>
      </c>
      <c r="CM22" s="2">
        <f t="shared" si="61"/>
        <v>2023</v>
      </c>
      <c r="CN22" s="2">
        <f t="shared" si="61"/>
        <v>2024</v>
      </c>
      <c r="CO22" s="2">
        <f t="shared" si="61"/>
        <v>2025</v>
      </c>
      <c r="CP22" s="2">
        <f t="shared" si="61"/>
        <v>2026</v>
      </c>
      <c r="CQ22" s="2">
        <f t="shared" si="61"/>
        <v>2027</v>
      </c>
      <c r="CR22" s="2">
        <f t="shared" si="61"/>
        <v>2028</v>
      </c>
      <c r="CS22" s="2">
        <f t="shared" si="61"/>
        <v>2029</v>
      </c>
      <c r="CT22" s="2">
        <f t="shared" si="61"/>
        <v>2030</v>
      </c>
      <c r="CU22" s="2">
        <f t="shared" si="61"/>
        <v>2031</v>
      </c>
      <c r="CV22" s="2">
        <f t="shared" si="61"/>
        <v>2032</v>
      </c>
      <c r="CW22" s="2">
        <f t="shared" si="61"/>
        <v>2033</v>
      </c>
      <c r="CX22" s="2">
        <f t="shared" si="61"/>
        <v>2034</v>
      </c>
      <c r="CY22" s="2">
        <f t="shared" si="61"/>
        <v>2035</v>
      </c>
      <c r="CZ22" s="2">
        <f t="shared" si="61"/>
        <v>2036</v>
      </c>
      <c r="DA22" s="2">
        <f t="shared" si="61"/>
        <v>2037</v>
      </c>
      <c r="DB22" s="2">
        <f t="shared" si="61"/>
        <v>2038</v>
      </c>
      <c r="DC22" s="2">
        <f t="shared" si="61"/>
        <v>2039</v>
      </c>
      <c r="DD22" s="2">
        <f t="shared" si="61"/>
        <v>2040</v>
      </c>
      <c r="DE22" s="2">
        <f t="shared" si="61"/>
        <v>2041</v>
      </c>
      <c r="DF22" s="2">
        <f t="shared" si="61"/>
        <v>2042</v>
      </c>
      <c r="DG22" s="2">
        <f t="shared" si="61"/>
        <v>2043</v>
      </c>
      <c r="DH22" s="2">
        <f t="shared" si="61"/>
        <v>2044</v>
      </c>
      <c r="DI22" s="2">
        <f t="shared" si="61"/>
        <v>2045</v>
      </c>
      <c r="DJ22" s="2">
        <f t="shared" si="61"/>
        <v>2046</v>
      </c>
      <c r="DK22" s="2">
        <f t="shared" si="61"/>
        <v>2047</v>
      </c>
      <c r="DL22" s="2">
        <f t="shared" si="61"/>
        <v>2048</v>
      </c>
      <c r="DM22" s="2">
        <f t="shared" si="61"/>
        <v>2049</v>
      </c>
      <c r="DN22" s="2">
        <f t="shared" si="61"/>
        <v>2050</v>
      </c>
      <c r="DP22" s="2" t="s">
        <v>0</v>
      </c>
      <c r="DQ22" s="2">
        <v>2016</v>
      </c>
      <c r="DR22" s="2">
        <f t="shared" ref="DR22" si="62">+DQ22+1</f>
        <v>2017</v>
      </c>
      <c r="DS22" s="2">
        <f t="shared" ref="DS22" si="63">+DR22+1</f>
        <v>2018</v>
      </c>
      <c r="DT22" s="2">
        <f t="shared" ref="DT22" si="64">+DS22+1</f>
        <v>2019</v>
      </c>
      <c r="DU22" s="2">
        <f t="shared" ref="DU22" si="65">+DT22+1</f>
        <v>2020</v>
      </c>
      <c r="DV22" s="2">
        <f t="shared" ref="DV22" si="66">+DU22+1</f>
        <v>2021</v>
      </c>
      <c r="DW22" s="2">
        <f t="shared" ref="DW22" si="67">+DV22+1</f>
        <v>2022</v>
      </c>
      <c r="DX22" s="2">
        <f t="shared" ref="DX22" si="68">+DW22+1</f>
        <v>2023</v>
      </c>
      <c r="DY22" s="2">
        <f t="shared" ref="DY22" si="69">+DX22+1</f>
        <v>2024</v>
      </c>
      <c r="DZ22" s="2">
        <f t="shared" ref="DZ22" si="70">+DY22+1</f>
        <v>2025</v>
      </c>
      <c r="EA22" s="2">
        <f t="shared" ref="EA22" si="71">+DZ22+1</f>
        <v>2026</v>
      </c>
      <c r="EB22" s="2">
        <f t="shared" ref="EB22" si="72">+EA22+1</f>
        <v>2027</v>
      </c>
      <c r="EC22" s="2">
        <f t="shared" ref="EC22" si="73">+EB22+1</f>
        <v>2028</v>
      </c>
      <c r="ED22" s="2">
        <f t="shared" ref="ED22" si="74">+EC22+1</f>
        <v>2029</v>
      </c>
      <c r="EE22" s="2">
        <f t="shared" ref="EE22" si="75">+ED22+1</f>
        <v>2030</v>
      </c>
      <c r="EF22" s="2">
        <f t="shared" ref="EF22" si="76">+EE22+1</f>
        <v>2031</v>
      </c>
      <c r="EG22" s="2">
        <f t="shared" ref="EG22" si="77">+EF22+1</f>
        <v>2032</v>
      </c>
      <c r="EH22" s="2">
        <f t="shared" ref="EH22" si="78">+EG22+1</f>
        <v>2033</v>
      </c>
      <c r="EI22" s="2">
        <f t="shared" ref="EI22" si="79">+EH22+1</f>
        <v>2034</v>
      </c>
      <c r="EJ22" s="2">
        <f t="shared" ref="EJ22" si="80">+EI22+1</f>
        <v>2035</v>
      </c>
      <c r="EK22" s="2">
        <f t="shared" ref="EK22" si="81">+EJ22+1</f>
        <v>2036</v>
      </c>
      <c r="EL22" s="2">
        <f t="shared" ref="EL22" si="82">+EK22+1</f>
        <v>2037</v>
      </c>
      <c r="EM22" s="2">
        <f t="shared" ref="EM22" si="83">+EL22+1</f>
        <v>2038</v>
      </c>
      <c r="EN22" s="2">
        <f t="shared" ref="EN22" si="84">+EM22+1</f>
        <v>2039</v>
      </c>
      <c r="EO22" s="2">
        <f t="shared" ref="EO22" si="85">+EN22+1</f>
        <v>2040</v>
      </c>
      <c r="EP22" s="2">
        <f t="shared" ref="EP22" si="86">+EO22+1</f>
        <v>2041</v>
      </c>
      <c r="EQ22" s="2">
        <f t="shared" ref="EQ22" si="87">+EP22+1</f>
        <v>2042</v>
      </c>
      <c r="ER22" s="2">
        <f t="shared" ref="ER22" si="88">+EQ22+1</f>
        <v>2043</v>
      </c>
      <c r="ES22" s="2">
        <f t="shared" ref="ES22" si="89">+ER22+1</f>
        <v>2044</v>
      </c>
      <c r="ET22" s="2">
        <f t="shared" ref="ET22" si="90">+ES22+1</f>
        <v>2045</v>
      </c>
      <c r="EU22" s="2">
        <f t="shared" ref="EU22" si="91">+ET22+1</f>
        <v>2046</v>
      </c>
      <c r="EV22" s="2">
        <f t="shared" ref="EV22" si="92">+EU22+1</f>
        <v>2047</v>
      </c>
      <c r="EW22" s="2">
        <f t="shared" ref="EW22" si="93">+EV22+1</f>
        <v>2048</v>
      </c>
      <c r="EX22" s="2">
        <f t="shared" ref="EX22" si="94">+EW22+1</f>
        <v>2049</v>
      </c>
      <c r="EY22" s="2">
        <f t="shared" ref="EY22" si="95">+EX22+1</f>
        <v>2050</v>
      </c>
      <c r="FA22" s="2" t="str">
        <f>+Input!GP$7</f>
        <v>Infrastructure Description</v>
      </c>
      <c r="FB22" s="2" t="s">
        <v>150</v>
      </c>
      <c r="FC22" s="2" t="s">
        <v>149</v>
      </c>
      <c r="FD22" s="2">
        <v>2016</v>
      </c>
      <c r="FE22" s="2">
        <f t="shared" ref="FE22" si="96">+FD22+1</f>
        <v>2017</v>
      </c>
      <c r="FF22" s="2">
        <f t="shared" ref="FF22" si="97">+FE22+1</f>
        <v>2018</v>
      </c>
      <c r="FG22" s="2">
        <f t="shared" ref="FG22" si="98">+FF22+1</f>
        <v>2019</v>
      </c>
      <c r="FH22" s="2">
        <f t="shared" ref="FH22" si="99">+FG22+1</f>
        <v>2020</v>
      </c>
      <c r="FI22" s="2">
        <f t="shared" ref="FI22" si="100">+FH22+1</f>
        <v>2021</v>
      </c>
      <c r="FJ22" s="2">
        <f t="shared" ref="FJ22" si="101">+FI22+1</f>
        <v>2022</v>
      </c>
      <c r="FK22" s="2">
        <f t="shared" ref="FK22" si="102">+FJ22+1</f>
        <v>2023</v>
      </c>
      <c r="FL22" s="2">
        <f t="shared" ref="FL22" si="103">+FK22+1</f>
        <v>2024</v>
      </c>
      <c r="FM22" s="2">
        <f t="shared" ref="FM22" si="104">+FL22+1</f>
        <v>2025</v>
      </c>
      <c r="FN22" s="2">
        <f t="shared" ref="FN22" si="105">+FM22+1</f>
        <v>2026</v>
      </c>
      <c r="FO22" s="2">
        <f t="shared" ref="FO22" si="106">+FN22+1</f>
        <v>2027</v>
      </c>
      <c r="FP22" s="2">
        <f t="shared" ref="FP22" si="107">+FO22+1</f>
        <v>2028</v>
      </c>
      <c r="FQ22" s="2">
        <f t="shared" ref="FQ22" si="108">+FP22+1</f>
        <v>2029</v>
      </c>
      <c r="FR22" s="2">
        <f t="shared" ref="FR22" si="109">+FQ22+1</f>
        <v>2030</v>
      </c>
      <c r="FS22" s="2">
        <f t="shared" ref="FS22" si="110">+FR22+1</f>
        <v>2031</v>
      </c>
      <c r="FT22" s="2">
        <f t="shared" ref="FT22" si="111">+FS22+1</f>
        <v>2032</v>
      </c>
      <c r="FU22" s="2">
        <f t="shared" ref="FU22" si="112">+FT22+1</f>
        <v>2033</v>
      </c>
      <c r="FV22" s="2">
        <f t="shared" ref="FV22" si="113">+FU22+1</f>
        <v>2034</v>
      </c>
      <c r="FW22" s="2">
        <f t="shared" ref="FW22" si="114">+FV22+1</f>
        <v>2035</v>
      </c>
      <c r="FX22" s="2">
        <f t="shared" ref="FX22" si="115">+FW22+1</f>
        <v>2036</v>
      </c>
      <c r="FY22" s="2">
        <f t="shared" ref="FY22" si="116">+FX22+1</f>
        <v>2037</v>
      </c>
      <c r="FZ22" s="2">
        <f t="shared" ref="FZ22" si="117">+FY22+1</f>
        <v>2038</v>
      </c>
      <c r="GA22" s="2">
        <f t="shared" ref="GA22" si="118">+FZ22+1</f>
        <v>2039</v>
      </c>
      <c r="GB22" s="2">
        <f t="shared" ref="GB22" si="119">+GA22+1</f>
        <v>2040</v>
      </c>
      <c r="GC22" s="2">
        <f t="shared" ref="GC22" si="120">+GB22+1</f>
        <v>2041</v>
      </c>
      <c r="GD22" s="2">
        <f t="shared" ref="GD22" si="121">+GC22+1</f>
        <v>2042</v>
      </c>
      <c r="GE22" s="2">
        <f t="shared" ref="GE22" si="122">+GD22+1</f>
        <v>2043</v>
      </c>
      <c r="GF22" s="2">
        <f t="shared" ref="GF22" si="123">+GE22+1</f>
        <v>2044</v>
      </c>
      <c r="GG22" s="2">
        <f t="shared" ref="GG22" si="124">+GF22+1</f>
        <v>2045</v>
      </c>
      <c r="GH22" s="2">
        <f t="shared" ref="GH22" si="125">+GG22+1</f>
        <v>2046</v>
      </c>
      <c r="GI22" s="2">
        <f t="shared" ref="GI22" si="126">+GH22+1</f>
        <v>2047</v>
      </c>
      <c r="GJ22" s="2">
        <f t="shared" ref="GJ22" si="127">+GI22+1</f>
        <v>2048</v>
      </c>
      <c r="GK22" s="2">
        <f t="shared" ref="GK22" si="128">+GJ22+1</f>
        <v>2049</v>
      </c>
      <c r="GL22" s="2">
        <f t="shared" ref="GL22" si="129">+GK22+1</f>
        <v>2050</v>
      </c>
      <c r="GM22" s="32"/>
      <c r="GN22" s="2" t="str">
        <f>+Input!GT$7</f>
        <v>Description</v>
      </c>
      <c r="GO22" s="2" t="s">
        <v>105</v>
      </c>
      <c r="GP22" s="2" t="s">
        <v>94</v>
      </c>
      <c r="GQ22" s="2">
        <v>2016</v>
      </c>
      <c r="GR22" s="2">
        <f t="shared" ref="GR22:HY22" si="130">+GQ22+1</f>
        <v>2017</v>
      </c>
      <c r="GS22" s="2">
        <f t="shared" si="130"/>
        <v>2018</v>
      </c>
      <c r="GT22" s="2">
        <f t="shared" si="130"/>
        <v>2019</v>
      </c>
      <c r="GU22" s="2">
        <f t="shared" si="130"/>
        <v>2020</v>
      </c>
      <c r="GV22" s="2">
        <f t="shared" si="130"/>
        <v>2021</v>
      </c>
      <c r="GW22" s="2">
        <f t="shared" si="130"/>
        <v>2022</v>
      </c>
      <c r="GX22" s="2">
        <f t="shared" si="130"/>
        <v>2023</v>
      </c>
      <c r="GY22" s="2">
        <f t="shared" si="130"/>
        <v>2024</v>
      </c>
      <c r="GZ22" s="2">
        <f t="shared" si="130"/>
        <v>2025</v>
      </c>
      <c r="HA22" s="2">
        <f t="shared" si="130"/>
        <v>2026</v>
      </c>
      <c r="HB22" s="2">
        <f t="shared" si="130"/>
        <v>2027</v>
      </c>
      <c r="HC22" s="2">
        <f t="shared" si="130"/>
        <v>2028</v>
      </c>
      <c r="HD22" s="2">
        <f t="shared" si="130"/>
        <v>2029</v>
      </c>
      <c r="HE22" s="2">
        <f t="shared" si="130"/>
        <v>2030</v>
      </c>
      <c r="HF22" s="2">
        <f t="shared" si="130"/>
        <v>2031</v>
      </c>
      <c r="HG22" s="2">
        <f t="shared" si="130"/>
        <v>2032</v>
      </c>
      <c r="HH22" s="2">
        <f t="shared" si="130"/>
        <v>2033</v>
      </c>
      <c r="HI22" s="2">
        <f t="shared" si="130"/>
        <v>2034</v>
      </c>
      <c r="HJ22" s="2">
        <f t="shared" si="130"/>
        <v>2035</v>
      </c>
      <c r="HK22" s="2">
        <f t="shared" si="130"/>
        <v>2036</v>
      </c>
      <c r="HL22" s="2">
        <f t="shared" si="130"/>
        <v>2037</v>
      </c>
      <c r="HM22" s="2">
        <f t="shared" si="130"/>
        <v>2038</v>
      </c>
      <c r="HN22" s="2">
        <f t="shared" si="130"/>
        <v>2039</v>
      </c>
      <c r="HO22" s="2">
        <f t="shared" si="130"/>
        <v>2040</v>
      </c>
      <c r="HP22" s="2">
        <f t="shared" si="130"/>
        <v>2041</v>
      </c>
      <c r="HQ22" s="2">
        <f t="shared" si="130"/>
        <v>2042</v>
      </c>
      <c r="HR22" s="2">
        <f t="shared" si="130"/>
        <v>2043</v>
      </c>
      <c r="HS22" s="2">
        <f t="shared" si="130"/>
        <v>2044</v>
      </c>
      <c r="HT22" s="2">
        <f t="shared" si="130"/>
        <v>2045</v>
      </c>
      <c r="HU22" s="2">
        <f t="shared" si="130"/>
        <v>2046</v>
      </c>
      <c r="HV22" s="2">
        <f t="shared" si="130"/>
        <v>2047</v>
      </c>
      <c r="HW22" s="2">
        <f t="shared" si="130"/>
        <v>2048</v>
      </c>
      <c r="HX22" s="2">
        <f t="shared" si="130"/>
        <v>2049</v>
      </c>
      <c r="HY22" s="2">
        <f t="shared" si="130"/>
        <v>2050</v>
      </c>
      <c r="HZ22" s="32"/>
      <c r="IA22" s="2">
        <f>+Input!IH$7</f>
        <v>0</v>
      </c>
      <c r="IB22" s="2" t="s">
        <v>158</v>
      </c>
      <c r="IC22" s="2" t="s">
        <v>159</v>
      </c>
      <c r="ID22" s="2">
        <v>2016</v>
      </c>
      <c r="IE22" s="2">
        <f t="shared" ref="IE22" si="131">+ID22+1</f>
        <v>2017</v>
      </c>
      <c r="IF22" s="2">
        <f t="shared" ref="IF22" si="132">+IE22+1</f>
        <v>2018</v>
      </c>
      <c r="IG22" s="2">
        <f t="shared" ref="IG22" si="133">+IF22+1</f>
        <v>2019</v>
      </c>
      <c r="IH22" s="2">
        <f t="shared" ref="IH22" si="134">+IG22+1</f>
        <v>2020</v>
      </c>
      <c r="II22" s="2">
        <f t="shared" ref="II22" si="135">+IH22+1</f>
        <v>2021</v>
      </c>
      <c r="IJ22" s="2">
        <f t="shared" ref="IJ22" si="136">+II22+1</f>
        <v>2022</v>
      </c>
      <c r="IK22" s="2">
        <f t="shared" ref="IK22" si="137">+IJ22+1</f>
        <v>2023</v>
      </c>
      <c r="IL22" s="2">
        <f t="shared" ref="IL22" si="138">+IK22+1</f>
        <v>2024</v>
      </c>
      <c r="IM22" s="2">
        <f t="shared" ref="IM22" si="139">+IL22+1</f>
        <v>2025</v>
      </c>
      <c r="IN22" s="2">
        <f t="shared" ref="IN22" si="140">+IM22+1</f>
        <v>2026</v>
      </c>
      <c r="IO22" s="2">
        <f t="shared" ref="IO22" si="141">+IN22+1</f>
        <v>2027</v>
      </c>
      <c r="IP22" s="2">
        <f t="shared" ref="IP22" si="142">+IO22+1</f>
        <v>2028</v>
      </c>
      <c r="IQ22" s="2">
        <f t="shared" ref="IQ22" si="143">+IP22+1</f>
        <v>2029</v>
      </c>
      <c r="IR22" s="2">
        <f t="shared" ref="IR22" si="144">+IQ22+1</f>
        <v>2030</v>
      </c>
      <c r="IS22" s="2">
        <f t="shared" ref="IS22" si="145">+IR22+1</f>
        <v>2031</v>
      </c>
      <c r="IT22" s="2">
        <f t="shared" ref="IT22" si="146">+IS22+1</f>
        <v>2032</v>
      </c>
      <c r="IU22" s="2">
        <f t="shared" ref="IU22" si="147">+IT22+1</f>
        <v>2033</v>
      </c>
      <c r="IV22" s="2">
        <f t="shared" ref="IV22" si="148">+IU22+1</f>
        <v>2034</v>
      </c>
      <c r="IW22" s="2">
        <f t="shared" ref="IW22" si="149">+IV22+1</f>
        <v>2035</v>
      </c>
      <c r="IX22" s="2">
        <f t="shared" ref="IX22" si="150">+IW22+1</f>
        <v>2036</v>
      </c>
      <c r="IY22" s="2">
        <f t="shared" ref="IY22" si="151">+IX22+1</f>
        <v>2037</v>
      </c>
      <c r="IZ22" s="2">
        <f t="shared" ref="IZ22" si="152">+IY22+1</f>
        <v>2038</v>
      </c>
      <c r="JA22" s="2">
        <f t="shared" ref="JA22" si="153">+IZ22+1</f>
        <v>2039</v>
      </c>
      <c r="JB22" s="2">
        <f t="shared" ref="JB22" si="154">+JA22+1</f>
        <v>2040</v>
      </c>
      <c r="JC22" s="2">
        <f t="shared" ref="JC22" si="155">+JB22+1</f>
        <v>2041</v>
      </c>
      <c r="JD22" s="2">
        <f t="shared" ref="JD22" si="156">+JC22+1</f>
        <v>2042</v>
      </c>
      <c r="JE22" s="2">
        <f t="shared" ref="JE22" si="157">+JD22+1</f>
        <v>2043</v>
      </c>
      <c r="JF22" s="2">
        <f t="shared" ref="JF22" si="158">+JE22+1</f>
        <v>2044</v>
      </c>
      <c r="JG22" s="2">
        <f t="shared" ref="JG22" si="159">+JF22+1</f>
        <v>2045</v>
      </c>
      <c r="JH22" s="2">
        <f t="shared" ref="JH22" si="160">+JG22+1</f>
        <v>2046</v>
      </c>
      <c r="JI22" s="2">
        <f t="shared" ref="JI22" si="161">+JH22+1</f>
        <v>2047</v>
      </c>
      <c r="JJ22" s="2">
        <f t="shared" ref="JJ22" si="162">+JI22+1</f>
        <v>2048</v>
      </c>
      <c r="JK22" s="2">
        <f t="shared" ref="JK22" si="163">+JJ22+1</f>
        <v>2049</v>
      </c>
      <c r="JL22" s="2">
        <f t="shared" ref="JL22" si="164">+JK22+1</f>
        <v>2050</v>
      </c>
      <c r="JN22" s="2" t="s">
        <v>0</v>
      </c>
      <c r="JO22" s="2">
        <v>2016</v>
      </c>
      <c r="JP22" s="2">
        <f>+JO22+1</f>
        <v>2017</v>
      </c>
      <c r="JQ22" s="2">
        <f t="shared" ref="JQ22:KW22" si="165">+JP22+1</f>
        <v>2018</v>
      </c>
      <c r="JR22" s="2">
        <f t="shared" si="165"/>
        <v>2019</v>
      </c>
      <c r="JS22" s="2">
        <f t="shared" si="165"/>
        <v>2020</v>
      </c>
      <c r="JT22" s="2">
        <f t="shared" si="165"/>
        <v>2021</v>
      </c>
      <c r="JU22" s="2">
        <f t="shared" si="165"/>
        <v>2022</v>
      </c>
      <c r="JV22" s="2">
        <f t="shared" si="165"/>
        <v>2023</v>
      </c>
      <c r="JW22" s="2">
        <f t="shared" si="165"/>
        <v>2024</v>
      </c>
      <c r="JX22" s="2">
        <f t="shared" si="165"/>
        <v>2025</v>
      </c>
      <c r="JY22" s="2">
        <f t="shared" si="165"/>
        <v>2026</v>
      </c>
      <c r="JZ22" s="2">
        <f t="shared" si="165"/>
        <v>2027</v>
      </c>
      <c r="KA22" s="2">
        <f t="shared" si="165"/>
        <v>2028</v>
      </c>
      <c r="KB22" s="2">
        <f t="shared" si="165"/>
        <v>2029</v>
      </c>
      <c r="KC22" s="2">
        <f t="shared" si="165"/>
        <v>2030</v>
      </c>
      <c r="KD22" s="2">
        <f t="shared" si="165"/>
        <v>2031</v>
      </c>
      <c r="KE22" s="2">
        <f t="shared" si="165"/>
        <v>2032</v>
      </c>
      <c r="KF22" s="2">
        <f t="shared" si="165"/>
        <v>2033</v>
      </c>
      <c r="KG22" s="2">
        <f t="shared" si="165"/>
        <v>2034</v>
      </c>
      <c r="KH22" s="2">
        <f t="shared" si="165"/>
        <v>2035</v>
      </c>
      <c r="KI22" s="2">
        <f t="shared" si="165"/>
        <v>2036</v>
      </c>
      <c r="KJ22" s="2">
        <f t="shared" si="165"/>
        <v>2037</v>
      </c>
      <c r="KK22" s="2">
        <f t="shared" si="165"/>
        <v>2038</v>
      </c>
      <c r="KL22" s="2">
        <f t="shared" si="165"/>
        <v>2039</v>
      </c>
      <c r="KM22" s="2">
        <f t="shared" si="165"/>
        <v>2040</v>
      </c>
      <c r="KN22" s="2">
        <f t="shared" si="165"/>
        <v>2041</v>
      </c>
      <c r="KO22" s="2">
        <f t="shared" si="165"/>
        <v>2042</v>
      </c>
      <c r="KP22" s="2">
        <f t="shared" si="165"/>
        <v>2043</v>
      </c>
      <c r="KQ22" s="2">
        <f t="shared" si="165"/>
        <v>2044</v>
      </c>
      <c r="KR22" s="2">
        <f t="shared" si="165"/>
        <v>2045</v>
      </c>
      <c r="KS22" s="2">
        <f t="shared" si="165"/>
        <v>2046</v>
      </c>
      <c r="KT22" s="2">
        <f t="shared" si="165"/>
        <v>2047</v>
      </c>
      <c r="KU22" s="2">
        <f t="shared" si="165"/>
        <v>2048</v>
      </c>
      <c r="KV22" s="2">
        <f t="shared" si="165"/>
        <v>2049</v>
      </c>
      <c r="KW22" s="2">
        <f t="shared" si="165"/>
        <v>2050</v>
      </c>
      <c r="KY22" s="2" t="s">
        <v>0</v>
      </c>
      <c r="KZ22" s="2">
        <v>2000</v>
      </c>
      <c r="LA22" s="2">
        <v>2001</v>
      </c>
      <c r="LB22" s="2">
        <v>2002</v>
      </c>
      <c r="LC22" s="2">
        <v>2003</v>
      </c>
      <c r="LD22" s="2">
        <v>2004</v>
      </c>
      <c r="LE22" s="2">
        <v>2005</v>
      </c>
      <c r="LF22" s="2">
        <v>2006</v>
      </c>
      <c r="LG22" s="2">
        <v>2007</v>
      </c>
      <c r="LH22" s="2">
        <v>2008</v>
      </c>
      <c r="LI22" s="2">
        <v>2009</v>
      </c>
      <c r="LJ22" s="2">
        <v>2010</v>
      </c>
      <c r="LK22" s="2">
        <v>2011</v>
      </c>
      <c r="LL22" s="2">
        <v>2012</v>
      </c>
      <c r="LM22" s="2">
        <v>2013</v>
      </c>
      <c r="LN22" s="2">
        <v>2014</v>
      </c>
      <c r="LO22" s="2">
        <v>2015</v>
      </c>
      <c r="LP22" s="2">
        <v>2016</v>
      </c>
      <c r="LQ22" s="2">
        <f>+Input!DV$7</f>
        <v>2017</v>
      </c>
      <c r="LR22" s="2">
        <f>+Input!DW$7</f>
        <v>2018</v>
      </c>
      <c r="LS22" s="2">
        <f>+Input!DX$7</f>
        <v>2019</v>
      </c>
      <c r="LT22" s="2">
        <f>+Input!DY$7</f>
        <v>2020</v>
      </c>
      <c r="LU22" s="2">
        <f>+Input!DZ$7</f>
        <v>2021</v>
      </c>
      <c r="LV22" s="2">
        <f>+Input!EA$7</f>
        <v>2022</v>
      </c>
      <c r="LW22" s="2">
        <f>+Input!EB$7</f>
        <v>2023</v>
      </c>
      <c r="LX22" s="2">
        <f>+Input!EC$7</f>
        <v>2024</v>
      </c>
      <c r="LY22" s="2">
        <f>+Input!ED$7</f>
        <v>2025</v>
      </c>
      <c r="LZ22" s="2">
        <f>+Input!EE$7</f>
        <v>2026</v>
      </c>
      <c r="MA22" s="2">
        <f>+Input!EF$7</f>
        <v>2027</v>
      </c>
      <c r="MB22" s="2">
        <f>+Input!EG$7</f>
        <v>2028</v>
      </c>
      <c r="MC22" s="2">
        <f>+Input!EH$7</f>
        <v>2029</v>
      </c>
      <c r="MD22" s="2">
        <f>+Input!EI$7</f>
        <v>2030</v>
      </c>
      <c r="ME22" s="2">
        <f>+Input!EJ$7</f>
        <v>2031</v>
      </c>
      <c r="MF22" s="2">
        <f>+Input!EK$7</f>
        <v>2032</v>
      </c>
      <c r="MG22" s="2">
        <f>+Input!EL$7</f>
        <v>2033</v>
      </c>
      <c r="MH22" s="2">
        <f>+Input!EM$7</f>
        <v>2034</v>
      </c>
      <c r="MI22" s="2">
        <f>+Input!EN$7</f>
        <v>2035</v>
      </c>
      <c r="MJ22" s="2">
        <f>+Input!EO$7</f>
        <v>2036</v>
      </c>
      <c r="MK22" s="2">
        <f>+Input!EP$7</f>
        <v>2037</v>
      </c>
      <c r="ML22" s="2">
        <f>+Input!EQ$7</f>
        <v>2038</v>
      </c>
      <c r="MM22" s="2">
        <f>+Input!ER$7</f>
        <v>2039</v>
      </c>
      <c r="MN22" s="2">
        <f>+Input!ES$7</f>
        <v>2040</v>
      </c>
      <c r="MO22" s="2">
        <f>+Input!ET$7</f>
        <v>2041</v>
      </c>
      <c r="MP22" s="2">
        <f>+Input!EU$7</f>
        <v>2042</v>
      </c>
      <c r="MQ22" s="2">
        <f>+Input!EV$7</f>
        <v>2043</v>
      </c>
      <c r="MR22" s="2">
        <f>+Input!EW$7</f>
        <v>2044</v>
      </c>
      <c r="MS22" s="2">
        <f>+Input!EX$7</f>
        <v>2045</v>
      </c>
      <c r="MT22" s="2">
        <f>+Input!EY$7</f>
        <v>2046</v>
      </c>
      <c r="MU22" s="2">
        <f>+Input!EZ$7</f>
        <v>2047</v>
      </c>
      <c r="MV22" s="2">
        <f>+Input!FA$7</f>
        <v>2048</v>
      </c>
      <c r="MW22" s="2">
        <f>+Input!FB$7</f>
        <v>2049</v>
      </c>
      <c r="MX22" s="2">
        <f>+Input!FC$7</f>
        <v>2050</v>
      </c>
      <c r="MZ22" s="2" t="s">
        <v>0</v>
      </c>
      <c r="NA22" s="2">
        <f>+Input!FF$7</f>
        <v>2016</v>
      </c>
      <c r="NB22" s="2">
        <f>+Input!FG$7</f>
        <v>2017</v>
      </c>
      <c r="NC22" s="2">
        <f>+Input!FH$7</f>
        <v>2018</v>
      </c>
      <c r="ND22" s="2">
        <f>+Input!FI$7</f>
        <v>2019</v>
      </c>
      <c r="NE22" s="2">
        <f>+Input!FJ$7</f>
        <v>2020</v>
      </c>
      <c r="NF22" s="2">
        <f>+Input!FK$7</f>
        <v>2021</v>
      </c>
      <c r="NG22" s="2">
        <f>+Input!FL$7</f>
        <v>2022</v>
      </c>
      <c r="NH22" s="2">
        <f>+Input!FM$7</f>
        <v>2023</v>
      </c>
      <c r="NI22" s="2">
        <f>+Input!FN$7</f>
        <v>2024</v>
      </c>
      <c r="NJ22" s="2">
        <f>+Input!FO$7</f>
        <v>2025</v>
      </c>
      <c r="NK22" s="2">
        <f>+Input!FP$7</f>
        <v>2026</v>
      </c>
      <c r="NL22" s="2">
        <f>+Input!FQ$7</f>
        <v>2027</v>
      </c>
      <c r="NM22" s="2">
        <f>+Input!FR$7</f>
        <v>2028</v>
      </c>
      <c r="NN22" s="2">
        <f>+Input!FS$7</f>
        <v>2029</v>
      </c>
      <c r="NO22" s="2">
        <f>+Input!FT$7</f>
        <v>2030</v>
      </c>
      <c r="NP22" s="2">
        <f>+Input!FU$7</f>
        <v>2031</v>
      </c>
      <c r="NQ22" s="2">
        <f>+Input!FV$7</f>
        <v>2032</v>
      </c>
      <c r="NR22" s="2">
        <f>+Input!FW$7</f>
        <v>2033</v>
      </c>
      <c r="NS22" s="2">
        <f>+Input!FX$7</f>
        <v>2034</v>
      </c>
      <c r="NT22" s="2">
        <f>+Input!FY$7</f>
        <v>2035</v>
      </c>
      <c r="NU22" s="2">
        <f>+Input!FZ$7</f>
        <v>2036</v>
      </c>
      <c r="NV22" s="2">
        <f>+Input!GA$7</f>
        <v>2037</v>
      </c>
      <c r="NW22" s="2">
        <f>+Input!GB$7</f>
        <v>2038</v>
      </c>
      <c r="NX22" s="2">
        <f>+Input!GC$7</f>
        <v>2039</v>
      </c>
      <c r="NY22" s="2">
        <f>+Input!GD$7</f>
        <v>2040</v>
      </c>
      <c r="NZ22" s="2">
        <f>+Input!GE$7</f>
        <v>2041</v>
      </c>
      <c r="OA22" s="2">
        <f>+Input!GF$7</f>
        <v>2042</v>
      </c>
      <c r="OB22" s="2">
        <f>+Input!GG$7</f>
        <v>2043</v>
      </c>
      <c r="OC22" s="2">
        <f>+Input!GH$7</f>
        <v>2044</v>
      </c>
      <c r="OD22" s="2">
        <f>+Input!GI$7</f>
        <v>2045</v>
      </c>
      <c r="OE22" s="2">
        <f>+Input!GJ$7</f>
        <v>2046</v>
      </c>
      <c r="OF22" s="2">
        <f>+Input!GK$7</f>
        <v>2047</v>
      </c>
      <c r="OG22" s="2">
        <f>+Input!GL$7</f>
        <v>2048</v>
      </c>
      <c r="OH22" s="2">
        <f>+Input!GM$7</f>
        <v>2049</v>
      </c>
      <c r="OI22" s="2">
        <f>+Input!GN$7</f>
        <v>2050</v>
      </c>
      <c r="OK22" s="2" t="s">
        <v>0</v>
      </c>
      <c r="OL22" s="2">
        <v>2016</v>
      </c>
      <c r="OM22" s="2">
        <f t="shared" ref="OM22:PT22" si="166">+OL22+1</f>
        <v>2017</v>
      </c>
      <c r="ON22" s="2">
        <f t="shared" si="166"/>
        <v>2018</v>
      </c>
      <c r="OO22" s="2">
        <f t="shared" si="166"/>
        <v>2019</v>
      </c>
      <c r="OP22" s="2">
        <f t="shared" si="166"/>
        <v>2020</v>
      </c>
      <c r="OQ22" s="2">
        <f t="shared" si="166"/>
        <v>2021</v>
      </c>
      <c r="OR22" s="2">
        <f t="shared" si="166"/>
        <v>2022</v>
      </c>
      <c r="OS22" s="2">
        <f t="shared" si="166"/>
        <v>2023</v>
      </c>
      <c r="OT22" s="2">
        <f t="shared" si="166"/>
        <v>2024</v>
      </c>
      <c r="OU22" s="2">
        <f t="shared" si="166"/>
        <v>2025</v>
      </c>
      <c r="OV22" s="2">
        <f t="shared" si="166"/>
        <v>2026</v>
      </c>
      <c r="OW22" s="2">
        <f t="shared" si="166"/>
        <v>2027</v>
      </c>
      <c r="OX22" s="2">
        <f t="shared" si="166"/>
        <v>2028</v>
      </c>
      <c r="OY22" s="2">
        <f t="shared" si="166"/>
        <v>2029</v>
      </c>
      <c r="OZ22" s="2">
        <f t="shared" si="166"/>
        <v>2030</v>
      </c>
      <c r="PA22" s="2">
        <f t="shared" si="166"/>
        <v>2031</v>
      </c>
      <c r="PB22" s="2">
        <f t="shared" si="166"/>
        <v>2032</v>
      </c>
      <c r="PC22" s="2">
        <f t="shared" si="166"/>
        <v>2033</v>
      </c>
      <c r="PD22" s="2">
        <f t="shared" si="166"/>
        <v>2034</v>
      </c>
      <c r="PE22" s="2">
        <f t="shared" si="166"/>
        <v>2035</v>
      </c>
      <c r="PF22" s="2">
        <f t="shared" si="166"/>
        <v>2036</v>
      </c>
      <c r="PG22" s="2">
        <f t="shared" si="166"/>
        <v>2037</v>
      </c>
      <c r="PH22" s="2">
        <f t="shared" si="166"/>
        <v>2038</v>
      </c>
      <c r="PI22" s="2">
        <f t="shared" si="166"/>
        <v>2039</v>
      </c>
      <c r="PJ22" s="2">
        <f t="shared" si="166"/>
        <v>2040</v>
      </c>
      <c r="PK22" s="2">
        <f t="shared" si="166"/>
        <v>2041</v>
      </c>
      <c r="PL22" s="2">
        <f t="shared" si="166"/>
        <v>2042</v>
      </c>
      <c r="PM22" s="2">
        <f t="shared" si="166"/>
        <v>2043</v>
      </c>
      <c r="PN22" s="2">
        <f t="shared" si="166"/>
        <v>2044</v>
      </c>
      <c r="PO22" s="2">
        <f t="shared" si="166"/>
        <v>2045</v>
      </c>
      <c r="PP22" s="2">
        <f t="shared" si="166"/>
        <v>2046</v>
      </c>
      <c r="PQ22" s="2">
        <f t="shared" si="166"/>
        <v>2047</v>
      </c>
      <c r="PR22" s="2">
        <f t="shared" si="166"/>
        <v>2048</v>
      </c>
      <c r="PS22" s="2">
        <f t="shared" si="166"/>
        <v>2049</v>
      </c>
      <c r="PT22" s="2">
        <f t="shared" si="166"/>
        <v>2050</v>
      </c>
      <c r="PV22" s="2" t="s">
        <v>10</v>
      </c>
      <c r="PW22" s="2">
        <f t="shared" ref="PW22:RE22" si="167">+J22</f>
        <v>2016</v>
      </c>
      <c r="PX22" s="2">
        <f t="shared" si="167"/>
        <v>2017</v>
      </c>
      <c r="PY22" s="2">
        <f t="shared" si="167"/>
        <v>2018</v>
      </c>
      <c r="PZ22" s="2">
        <f t="shared" si="167"/>
        <v>2019</v>
      </c>
      <c r="QA22" s="2">
        <f t="shared" si="167"/>
        <v>2020</v>
      </c>
      <c r="QB22" s="2">
        <f t="shared" si="167"/>
        <v>2021</v>
      </c>
      <c r="QC22" s="2">
        <f t="shared" si="167"/>
        <v>2022</v>
      </c>
      <c r="QD22" s="2">
        <f t="shared" si="167"/>
        <v>2023</v>
      </c>
      <c r="QE22" s="2">
        <f t="shared" si="167"/>
        <v>2024</v>
      </c>
      <c r="QF22" s="2">
        <f t="shared" si="167"/>
        <v>2025</v>
      </c>
      <c r="QG22" s="2">
        <f t="shared" si="167"/>
        <v>2026</v>
      </c>
      <c r="QH22" s="2">
        <f t="shared" si="167"/>
        <v>2027</v>
      </c>
      <c r="QI22" s="2">
        <f t="shared" si="167"/>
        <v>2028</v>
      </c>
      <c r="QJ22" s="2">
        <f t="shared" si="167"/>
        <v>2029</v>
      </c>
      <c r="QK22" s="2">
        <f t="shared" si="167"/>
        <v>2030</v>
      </c>
      <c r="QL22" s="2">
        <f t="shared" si="167"/>
        <v>2031</v>
      </c>
      <c r="QM22" s="2">
        <f t="shared" si="167"/>
        <v>2032</v>
      </c>
      <c r="QN22" s="2">
        <f t="shared" si="167"/>
        <v>2033</v>
      </c>
      <c r="QO22" s="2">
        <f t="shared" si="167"/>
        <v>2034</v>
      </c>
      <c r="QP22" s="2">
        <f t="shared" si="167"/>
        <v>2035</v>
      </c>
      <c r="QQ22" s="2">
        <f t="shared" si="167"/>
        <v>2036</v>
      </c>
      <c r="QR22" s="2">
        <f t="shared" si="167"/>
        <v>2037</v>
      </c>
      <c r="QS22" s="2">
        <f t="shared" si="167"/>
        <v>2038</v>
      </c>
      <c r="QT22" s="2">
        <f t="shared" si="167"/>
        <v>2039</v>
      </c>
      <c r="QU22" s="2">
        <f t="shared" si="167"/>
        <v>2040</v>
      </c>
      <c r="QV22" s="2">
        <f t="shared" si="167"/>
        <v>2041</v>
      </c>
      <c r="QW22" s="2">
        <f t="shared" si="167"/>
        <v>2042</v>
      </c>
      <c r="QX22" s="2">
        <f t="shared" si="167"/>
        <v>2043</v>
      </c>
      <c r="QY22" s="2">
        <f t="shared" si="167"/>
        <v>2044</v>
      </c>
      <c r="QZ22" s="2">
        <f t="shared" si="167"/>
        <v>2045</v>
      </c>
      <c r="RA22" s="2">
        <f t="shared" si="167"/>
        <v>2046</v>
      </c>
      <c r="RB22" s="2">
        <f t="shared" si="167"/>
        <v>2047</v>
      </c>
      <c r="RC22" s="2">
        <f t="shared" si="167"/>
        <v>2048</v>
      </c>
      <c r="RD22" s="2">
        <f t="shared" si="167"/>
        <v>2049</v>
      </c>
      <c r="RE22" s="2">
        <f t="shared" si="167"/>
        <v>2050</v>
      </c>
      <c r="RF22" s="87" t="str">
        <f>+RF2</f>
        <v>Total w
0% Discount</v>
      </c>
      <c r="RG22" s="87" t="str">
        <f>+RG2</f>
        <v>Total w 3% Discount</v>
      </c>
      <c r="RH22" s="79"/>
      <c r="RI22" s="48"/>
    </row>
    <row r="23" spans="1:477" hidden="1" outlineLevel="1" x14ac:dyDescent="0.25">
      <c r="A23" s="50"/>
      <c r="B23" s="143"/>
      <c r="C23" s="111" t="s">
        <v>76</v>
      </c>
      <c r="D23" s="108">
        <f>+$D$11</f>
        <v>234</v>
      </c>
      <c r="E23" s="110">
        <v>2000</v>
      </c>
      <c r="F23" s="68">
        <f t="shared" ref="F23:F54" si="168">+$D$5</f>
        <v>40000</v>
      </c>
      <c r="G23" s="69">
        <f>VLOOKUP($C23,Input!$A$8:$HV$39,MATCH(G$21,Input!$A$6:$HV$6,0),FALSE)</f>
        <v>2.91</v>
      </c>
      <c r="H23" s="123">
        <f>VLOOKUP($C23,Input!$A$8:$HV$39,MATCH(H$21,Input!$A$6:$HV$6,0),FALSE)</f>
        <v>0</v>
      </c>
      <c r="I23" s="70">
        <f>VLOOKUP($C23,Input!$A$8:$HV$39,MATCH(I$21,Input!$A$6:$HV$6,0),FALSE)</f>
        <v>14</v>
      </c>
      <c r="J23" s="1">
        <f>+IF($E23=J$22,VLOOKUP($C23,Input!$A$8:$AN$39,MATCH(J$21,Input!$A$6:$AN$6,0),FALSE)+$H23,0)*$D23</f>
        <v>0</v>
      </c>
      <c r="K23" s="1">
        <f>+IF($E23=K$22,VLOOKUP($C23,Input!$A$8:$AN$39,MATCH(K$21,Input!$A$6:$AN$6,0),FALSE)+$H23,0)*$D23</f>
        <v>0</v>
      </c>
      <c r="L23" s="1">
        <f>+IF($E23=L$22,VLOOKUP($C23,Input!$A$8:$AN$39,MATCH(L$21,Input!$A$6:$AN$6,0),FALSE)+$H23,0)*$D23</f>
        <v>0</v>
      </c>
      <c r="M23" s="1">
        <f>+IF($E23=M$22,VLOOKUP($C23,Input!$A$8:$AN$39,MATCH(M$21,Input!$A$6:$AN$6,0),FALSE)+$H23,0)*$D23</f>
        <v>0</v>
      </c>
      <c r="N23" s="1">
        <f>+IF($E23=N$22,VLOOKUP($C23,Input!$A$8:$AN$39,MATCH(N$21,Input!$A$6:$AN$6,0),FALSE)+$H23,0)*$D23</f>
        <v>0</v>
      </c>
      <c r="O23" s="1">
        <f>+IF($E23=O$22,VLOOKUP($C23,Input!$A$8:$AN$39,MATCH(O$21,Input!$A$6:$AN$6,0),FALSE)+$H23,0)*$D23</f>
        <v>0</v>
      </c>
      <c r="P23" s="1">
        <f>+IF($E23=P$22,VLOOKUP($C23,Input!$A$8:$AN$39,MATCH(P$21,Input!$A$6:$AN$6,0),FALSE)+$H23,0)*$D23</f>
        <v>0</v>
      </c>
      <c r="Q23" s="1">
        <f>+IF($E23=Q$22,VLOOKUP($C23,Input!$A$8:$AN$39,MATCH(Q$21,Input!$A$6:$AN$6,0),FALSE)+$H23,0)*$D23</f>
        <v>0</v>
      </c>
      <c r="R23" s="1">
        <f>+IF($E23=R$22,VLOOKUP($C23,Input!$A$8:$AN$39,MATCH(R$21,Input!$A$6:$AN$6,0),FALSE)+$H23,0)*$D23</f>
        <v>0</v>
      </c>
      <c r="S23" s="1">
        <f>+IF($E23=S$22,VLOOKUP($C23,Input!$A$8:$AN$39,MATCH(S$21,Input!$A$6:$AN$6,0),FALSE)+$H23,0)*$D23</f>
        <v>0</v>
      </c>
      <c r="T23" s="1">
        <f>+IF($E23=T$22,VLOOKUP($C23,Input!$A$8:$AN$39,MATCH(T$21,Input!$A$6:$AN$6,0),FALSE)+$H23,0)*$D23</f>
        <v>0</v>
      </c>
      <c r="U23" s="1">
        <f>+IF($E23=U$22,VLOOKUP($C23,Input!$A$8:$AN$39,MATCH(U$21,Input!$A$6:$AN$6,0),FALSE)+$H23,0)*$D23</f>
        <v>0</v>
      </c>
      <c r="V23" s="1">
        <f>+IF($E23=V$22,VLOOKUP($C23,Input!$A$8:$AN$39,MATCH(V$21,Input!$A$6:$AN$6,0),FALSE)+$H23,0)*$D23</f>
        <v>0</v>
      </c>
      <c r="W23" s="1">
        <f>+IF($E23=W$22,VLOOKUP($C23,Input!$A$8:$AN$39,MATCH(W$21,Input!$A$6:$AN$6,0),FALSE)+$H23,0)*$D23</f>
        <v>0</v>
      </c>
      <c r="X23" s="1">
        <f>+IF($E23=X$22,VLOOKUP($C23,Input!$A$8:$AN$39,MATCH(X$21,Input!$A$6:$AN$6,0),FALSE)+$H23,0)*$D23</f>
        <v>0</v>
      </c>
      <c r="Y23" s="1">
        <f>+IF($E23=Y$22,VLOOKUP($C23,Input!$A$8:$AN$39,MATCH(Y$21,Input!$A$6:$AN$6,0),FALSE)+$H23,0)*$D23</f>
        <v>0</v>
      </c>
      <c r="Z23" s="1">
        <f>+IF($E23=Z$22,VLOOKUP($C23,Input!$A$8:$AN$39,MATCH(Z$21,Input!$A$6:$AN$6,0),FALSE)+$H23,0)*$D23</f>
        <v>0</v>
      </c>
      <c r="AA23" s="1">
        <f>+IF($E23=AA$22,VLOOKUP($C23,Input!$A$8:$AN$39,MATCH(AA$21,Input!$A$6:$AN$6,0),FALSE)+$H23,0)*$D23</f>
        <v>0</v>
      </c>
      <c r="AB23" s="1">
        <f>+IF($E23=AB$22,VLOOKUP($C23,Input!$A$8:$AN$39,MATCH(AB$21,Input!$A$6:$AN$6,0),FALSE)+$H23,0)*$D23</f>
        <v>0</v>
      </c>
      <c r="AC23" s="1">
        <f>+IF($E23=AC$22,VLOOKUP($C23,Input!$A$8:$AN$39,MATCH(AC$21,Input!$A$6:$AN$6,0),FALSE)+$H23,0)*$D23</f>
        <v>0</v>
      </c>
      <c r="AD23" s="1">
        <f>+IF($E23=AD$22,VLOOKUP($C23,Input!$A$8:$AN$39,MATCH(AD$21,Input!$A$6:$AN$6,0),FALSE)+$H23,0)*$D23</f>
        <v>0</v>
      </c>
      <c r="AE23" s="1">
        <f>+IF($E23=AE$22,VLOOKUP($C23,Input!$A$8:$AN$39,MATCH(AE$21,Input!$A$6:$AN$6,0),FALSE)+$H23,0)*$D23</f>
        <v>0</v>
      </c>
      <c r="AF23" s="1">
        <f>+IF($E23=AF$22,VLOOKUP($C23,Input!$A$8:$AN$39,MATCH(AF$21,Input!$A$6:$AN$6,0),FALSE)+$H23,0)*$D23</f>
        <v>0</v>
      </c>
      <c r="AG23" s="1">
        <f>+IF($E23=AG$22,VLOOKUP($C23,Input!$A$8:$AN$39,MATCH(AG$21,Input!$A$6:$AN$6,0),FALSE)+$H23,0)*$D23</f>
        <v>0</v>
      </c>
      <c r="AH23" s="1">
        <f>+IF($E23=AH$22,VLOOKUP($C23,Input!$A$8:$AN$39,MATCH(AH$21,Input!$A$6:$AN$6,0),FALSE)+$H23,0)*$D23</f>
        <v>0</v>
      </c>
      <c r="AI23" s="1">
        <f>+IF($E23=AI$22,VLOOKUP($C23,Input!$A$8:$AN$39,MATCH(AI$21,Input!$A$6:$AN$6,0),FALSE)+$H23,0)*$D23</f>
        <v>0</v>
      </c>
      <c r="AJ23" s="1">
        <f>+IF($E23=AJ$22,VLOOKUP($C23,Input!$A$8:$AN$39,MATCH(AJ$21,Input!$A$6:$AN$6,0),FALSE)+$H23,0)*$D23</f>
        <v>0</v>
      </c>
      <c r="AK23" s="1">
        <f>+IF($E23=AK$22,VLOOKUP($C23,Input!$A$8:$AN$39,MATCH(AK$21,Input!$A$6:$AN$6,0),FALSE)+$H23,0)*$D23</f>
        <v>0</v>
      </c>
      <c r="AL23" s="1">
        <f>+IF($E23=AL$22,VLOOKUP($C23,Input!$A$8:$AN$39,MATCH(AL$21,Input!$A$6:$AN$6,0),FALSE)+$H23,0)*$D23</f>
        <v>0</v>
      </c>
      <c r="AM23" s="1">
        <f>+IF($E23=AM$22,VLOOKUP($C23,Input!$A$8:$AN$39,MATCH(AM$21,Input!$A$6:$AN$6,0),FALSE)+$H23,0)*$D23</f>
        <v>0</v>
      </c>
      <c r="AN23" s="1">
        <f>+IF($E23=AN$22,VLOOKUP($C23,Input!$A$8:$AN$39,MATCH(AN$21,Input!$A$6:$AN$6,0),FALSE)+$H23,0)*$D23</f>
        <v>0</v>
      </c>
      <c r="AO23" s="1">
        <f>+IF($E23=AO$22,VLOOKUP($C23,Input!$A$8:$AN$39,MATCH(AO$21,Input!$A$6:$AN$6,0),FALSE)+$H23,0)*$D23</f>
        <v>0</v>
      </c>
      <c r="AP23" s="1">
        <f>+IF($E23=AP$22,VLOOKUP($C23,Input!$A$8:$AN$39,MATCH(AP$21,Input!$A$6:$AN$6,0),FALSE)+$H23,0)*$D23</f>
        <v>0</v>
      </c>
      <c r="AQ23" s="1">
        <f>+IF($E23=AQ$22,VLOOKUP($C23,Input!$A$8:$AN$39,MATCH(AQ$21,Input!$A$6:$AN$6,0),FALSE)+$H23,0)*$D23</f>
        <v>0</v>
      </c>
      <c r="AR23" s="1">
        <f>+IF($E23=AR$22,VLOOKUP($C23,Input!$A$8:$AN$39,MATCH(AR$21,Input!$A$6:$AN$6,0),FALSE)+$H23,0)*$D23</f>
        <v>0</v>
      </c>
      <c r="AT23" t="str">
        <f>VLOOKUP($C23,Input!$A$8:$HV$39,MATCH(AT$21,Input!$A$6:$HV$6,0),FALSE)</f>
        <v>Parts and administrative cost</v>
      </c>
      <c r="AU23" s="1">
        <f>+IF($E23=AU$22,VLOOKUP($C23,Input!$A$8:$HV$39,MATCH(AU$21,Input!$A$6:$HV$6,0),FALSE),0)*$D23</f>
        <v>0</v>
      </c>
      <c r="AV23" s="1">
        <f>+IF($E23=AV$22,VLOOKUP($C23,Input!$A$8:$HV$39,MATCH(AV$21,Input!$A$6:$HV$6,0),FALSE),0)*$D23</f>
        <v>0</v>
      </c>
      <c r="AW23" s="1">
        <f>+IF($E23=AW$22,VLOOKUP($C23,Input!$A$8:$HV$39,MATCH(AW$21,Input!$A$6:$HV$6,0),FALSE),0)*$D23</f>
        <v>0</v>
      </c>
      <c r="AX23" s="1">
        <f>+IF($E23=AX$22,VLOOKUP($C23,Input!$A$8:$HV$39,MATCH(AX$21,Input!$A$6:$HV$6,0),FALSE),0)*$D23</f>
        <v>0</v>
      </c>
      <c r="AY23" s="1">
        <f>+IF($E23=AY$22,VLOOKUP($C23,Input!$A$8:$HV$39,MATCH(AY$21,Input!$A$6:$HV$6,0),FALSE),0)*$D23</f>
        <v>0</v>
      </c>
      <c r="AZ23" s="1">
        <f>+IF($E23=AZ$22,VLOOKUP($C23,Input!$A$8:$HV$39,MATCH(AZ$21,Input!$A$6:$HV$6,0),FALSE),0)*$D23</f>
        <v>0</v>
      </c>
      <c r="BA23" s="1">
        <f>+IF($E23=BA$22,VLOOKUP($C23,Input!$A$8:$HV$39,MATCH(BA$21,Input!$A$6:$HV$6,0),FALSE),0)*$D23</f>
        <v>0</v>
      </c>
      <c r="BB23" s="1">
        <f>+IF($E23=BB$22,VLOOKUP($C23,Input!$A$8:$HV$39,MATCH(BB$21,Input!$A$6:$HV$6,0),FALSE),0)*$D23</f>
        <v>0</v>
      </c>
      <c r="BC23" s="1">
        <f>+IF($E23=BC$22,VLOOKUP($C23,Input!$A$8:$HV$39,MATCH(BC$21,Input!$A$6:$HV$6,0),FALSE),0)*$D23</f>
        <v>0</v>
      </c>
      <c r="BD23" s="1">
        <f>+IF($E23=BD$22,VLOOKUP($C23,Input!$A$8:$HV$39,MATCH(BD$21,Input!$A$6:$HV$6,0),FALSE),0)*$D23</f>
        <v>0</v>
      </c>
      <c r="BE23" s="1">
        <f>+IF($E23=BE$22,VLOOKUP($C23,Input!$A$8:$HV$39,MATCH(BE$21,Input!$A$6:$HV$6,0),FALSE),0)*$D23</f>
        <v>0</v>
      </c>
      <c r="BF23" s="1">
        <f>+IF($E23=BF$22,VLOOKUP($C23,Input!$A$8:$HV$39,MATCH(BF$21,Input!$A$6:$HV$6,0),FALSE),0)*$D23</f>
        <v>0</v>
      </c>
      <c r="BG23" s="1">
        <f>+IF($E23=BG$22,VLOOKUP($C23,Input!$A$8:$HV$39,MATCH(BG$21,Input!$A$6:$HV$6,0),FALSE),0)*$D23</f>
        <v>0</v>
      </c>
      <c r="BH23" s="1">
        <f>+IF($E23=BH$22,VLOOKUP($C23,Input!$A$8:$HV$39,MATCH(BH$21,Input!$A$6:$HV$6,0),FALSE),0)*$D23</f>
        <v>0</v>
      </c>
      <c r="BI23" s="1">
        <f>+IF($E23=BI$22,VLOOKUP($C23,Input!$A$8:$HV$39,MATCH(BI$21,Input!$A$6:$HV$6,0),FALSE),0)*$D23</f>
        <v>0</v>
      </c>
      <c r="BJ23" s="1">
        <f>+IF($E23=BJ$22,VLOOKUP($C23,Input!$A$8:$HV$39,MATCH(BJ$21,Input!$A$6:$HV$6,0),FALSE),0)*$D23</f>
        <v>0</v>
      </c>
      <c r="BK23" s="1">
        <f>+IF($E23=BK$22,VLOOKUP($C23,Input!$A$8:$HV$39,MATCH(BK$21,Input!$A$6:$HV$6,0),FALSE),0)*$D23</f>
        <v>0</v>
      </c>
      <c r="BL23" s="1">
        <f>+IF($E23=BL$22,VLOOKUP($C23,Input!$A$8:$HV$39,MATCH(BL$21,Input!$A$6:$HV$6,0),FALSE),0)*$D23</f>
        <v>0</v>
      </c>
      <c r="BM23" s="1">
        <f>+IF($E23=BM$22,VLOOKUP($C23,Input!$A$8:$HV$39,MATCH(BM$21,Input!$A$6:$HV$6,0),FALSE),0)*$D23</f>
        <v>0</v>
      </c>
      <c r="BN23" s="1">
        <f>+IF($E23=BN$22,VLOOKUP($C23,Input!$A$8:$HV$39,MATCH(BN$21,Input!$A$6:$HV$6,0),FALSE),0)*$D23</f>
        <v>0</v>
      </c>
      <c r="BO23" s="1">
        <f>+IF($E23=BO$22,VLOOKUP($C23,Input!$A$8:$HV$39,MATCH(BO$21,Input!$A$6:$HV$6,0),FALSE),0)*$D23</f>
        <v>0</v>
      </c>
      <c r="BP23" s="1">
        <f>+IF($E23=BP$22,VLOOKUP($C23,Input!$A$8:$HV$39,MATCH(BP$21,Input!$A$6:$HV$6,0),FALSE),0)*$D23</f>
        <v>0</v>
      </c>
      <c r="BQ23" s="1">
        <f>+IF($E23=BQ$22,VLOOKUP($C23,Input!$A$8:$HV$39,MATCH(BQ$21,Input!$A$6:$HV$6,0),FALSE),0)*$D23</f>
        <v>0</v>
      </c>
      <c r="BR23" s="1">
        <f>+IF($E23=BR$22,VLOOKUP($C23,Input!$A$8:$HV$39,MATCH(BR$21,Input!$A$6:$HV$6,0),FALSE),0)*$D23</f>
        <v>0</v>
      </c>
      <c r="BS23" s="1">
        <f>+IF($E23=BS$22,VLOOKUP($C23,Input!$A$8:$HV$39,MATCH(BS$21,Input!$A$6:$HV$6,0),FALSE),0)*$D23</f>
        <v>0</v>
      </c>
      <c r="BT23" s="1">
        <f>+IF($E23=BT$22,VLOOKUP($C23,Input!$A$8:$HV$39,MATCH(BT$21,Input!$A$6:$HV$6,0),FALSE),0)*$D23</f>
        <v>0</v>
      </c>
      <c r="BU23" s="1">
        <f>+IF($E23=BU$22,VLOOKUP($C23,Input!$A$8:$HV$39,MATCH(BU$21,Input!$A$6:$HV$6,0),FALSE),0)*$D23</f>
        <v>0</v>
      </c>
      <c r="BV23" s="1">
        <f>+IF($E23=BV$22,VLOOKUP($C23,Input!$A$8:$HV$39,MATCH(BV$21,Input!$A$6:$HV$6,0),FALSE),0)*$D23</f>
        <v>0</v>
      </c>
      <c r="BW23" s="1">
        <f>+IF($E23=BW$22,VLOOKUP($C23,Input!$A$8:$HV$39,MATCH(BW$21,Input!$A$6:$HV$6,0),FALSE),0)*$D23</f>
        <v>0</v>
      </c>
      <c r="BX23" s="1">
        <f>+IF($E23=BX$22,VLOOKUP($C23,Input!$A$8:$HV$39,MATCH(BX$21,Input!$A$6:$HV$6,0),FALSE),0)*$D23</f>
        <v>0</v>
      </c>
      <c r="BY23" s="1">
        <f>+IF($E23=BY$22,VLOOKUP($C23,Input!$A$8:$HV$39,MATCH(BY$21,Input!$A$6:$HV$6,0),FALSE),0)*$D23</f>
        <v>0</v>
      </c>
      <c r="BZ23" s="1">
        <f>+IF($E23=BZ$22,VLOOKUP($C23,Input!$A$8:$HV$39,MATCH(BZ$21,Input!$A$6:$HV$6,0),FALSE),0)*$D23</f>
        <v>0</v>
      </c>
      <c r="CA23" s="1">
        <f>+IF($E23=CA$22,VLOOKUP($C23,Input!$A$8:$HV$39,MATCH(CA$21,Input!$A$6:$HV$6,0),FALSE),0)*$D23</f>
        <v>0</v>
      </c>
      <c r="CB23" s="1">
        <f>+IF($E23=CB$22,VLOOKUP($C23,Input!$A$8:$HV$39,MATCH(CB$21,Input!$A$6:$HV$6,0),FALSE),0)*$D23</f>
        <v>0</v>
      </c>
      <c r="CC23" s="1">
        <f>+IF($E23=CC$22,VLOOKUP($C23,Input!$A$8:$HV$39,MATCH(CC$21,Input!$A$6:$HV$6,0),FALSE),0)*$D23</f>
        <v>0</v>
      </c>
      <c r="CE23" t="str">
        <f>VLOOKUP($C23,Input!$A$8:$HV$39,MATCH(CE$21,Input!$A$6:$HV$6,0),FALSE)</f>
        <v>Engine Rebuild @ 7 Yr</v>
      </c>
      <c r="CF23" s="1">
        <f>IF($E23+$I23+$D$7&lt;=CF$22,0,IF(CF$22-$D$7&gt;=$E23,IF(COUNTIF($KZ23:LP23,"&gt;0")&gt;0,VLOOKUP($C23,Input!$A$8:$HV$21,MATCH($CE$21+COUNTIF($KZ23:LP23,"&gt;0"),Input!$A$6:$HV$6,0),FALSE),0),0))*$D23</f>
        <v>0</v>
      </c>
      <c r="CG23" s="1">
        <f>IF($E23+$I23+$D$7&lt;=CG$22,0,IF(CG$22-$D$7&gt;=$E23,IF(COUNTIF($KZ23:LQ23,"&gt;0")&gt;0,VLOOKUP($C23,Input!$A$8:$HV$21,MATCH($CE$21+COUNTIF($KZ23:LQ23,"&gt;0"),Input!$A$6:$HV$6,0),FALSE),0),0))*$D23</f>
        <v>0</v>
      </c>
      <c r="CH23" s="1">
        <f>IF($E23+$I23+$D$7&lt;=CH$22,0,IF(CH$22-$D$7&gt;=$E23,IF(COUNTIF($KZ23:LR23,"&gt;0")&gt;0,VLOOKUP($C23,Input!$A$8:$HV$21,MATCH($CE$21+COUNTIF($KZ23:LR23,"&gt;0"),Input!$A$6:$HV$6,0),FALSE),0),0))*$D23</f>
        <v>0</v>
      </c>
      <c r="CI23" s="1">
        <f>IF($E23+$I23+$D$7&lt;=CI$22,0,IF(CI$22-$D$7&gt;=$E23,IF(COUNTIF($KZ23:LS23,"&gt;0")&gt;0,VLOOKUP($C23,Input!$A$8:$HV$21,MATCH($CE$21+COUNTIF($KZ23:LS23,"&gt;0"),Input!$A$6:$HV$6,0),FALSE),0),0))*$D23</f>
        <v>0</v>
      </c>
      <c r="CJ23" s="1">
        <f>IF($E23+$I23+$D$7&lt;=CJ$22,0,IF(CJ$22-$D$7&gt;=$E23,IF(COUNTIF($KZ23:LT23,"&gt;0")&gt;0,VLOOKUP($C23,Input!$A$8:$HV$21,MATCH($CE$21+COUNTIF($KZ23:LT23,"&gt;0"),Input!$A$6:$HV$6,0),FALSE),0),0))*$D23</f>
        <v>0</v>
      </c>
      <c r="CK23" s="1">
        <f>IF($E23+$I23+$D$7&lt;=CK$22,0,IF(CK$22-$D$7&gt;=$E23,IF(COUNTIF($KZ23:LU23,"&gt;0")&gt;0,VLOOKUP($C23,Input!$A$8:$HV$21,MATCH($CE$21+COUNTIF($KZ23:LU23,"&gt;0"),Input!$A$6:$HV$6,0),FALSE),0),0))*$D23</f>
        <v>0</v>
      </c>
      <c r="CL23" s="1">
        <f>IF($E23+$I23+$D$7&lt;=CL$22,0,IF(CL$22-$D$7&gt;=$E23,IF(COUNTIF($KZ23:LV23,"&gt;0")&gt;0,VLOOKUP($C23,Input!$A$8:$HV$21,MATCH($CE$21+COUNTIF($KZ23:LV23,"&gt;0"),Input!$A$6:$HV$6,0),FALSE),0),0))*$D23</f>
        <v>0</v>
      </c>
      <c r="CM23" s="1">
        <f>IF($E23+$I23+$D$7&lt;=CM$22,0,IF(CM$22-$D$7&gt;=$E23,IF(COUNTIF($KZ23:LW23,"&gt;0")&gt;0,VLOOKUP($C23,Input!$A$8:$HV$21,MATCH($CE$21+COUNTIF($KZ23:LW23,"&gt;0"),Input!$A$6:$HV$6,0),FALSE),0),0))*$D23</f>
        <v>0</v>
      </c>
      <c r="CN23" s="1">
        <f>IF($E23+$I23+$D$7&lt;=CN$22,0,IF(CN$22-$D$7&gt;=$E23,IF(COUNTIF($KZ23:LX23,"&gt;0")&gt;0,VLOOKUP($C23,Input!$A$8:$HV$21,MATCH($CE$21+COUNTIF($KZ23:LX23,"&gt;0"),Input!$A$6:$HV$6,0),FALSE),0),0))*$D23</f>
        <v>0</v>
      </c>
      <c r="CO23" s="1">
        <f>IF($E23+$I23+$D$7&lt;=CO$22,0,IF(CO$22-$D$7&gt;=$E23,IF(COUNTIF($KZ23:LY23,"&gt;0")&gt;0,VLOOKUP($C23,Input!$A$8:$HV$21,MATCH($CE$21+COUNTIF($KZ23:LY23,"&gt;0"),Input!$A$6:$HV$6,0),FALSE),0),0))*$D23</f>
        <v>0</v>
      </c>
      <c r="CP23" s="1">
        <f>IF($E23+$I23+$D$7&lt;=CP$22,0,IF(CP$22-$D$7&gt;=$E23,IF(COUNTIF($KZ23:LZ23,"&gt;0")&gt;0,VLOOKUP($C23,Input!$A$8:$HV$21,MATCH($CE$21+COUNTIF($KZ23:LZ23,"&gt;0"),Input!$A$6:$HV$6,0),FALSE),0),0))*$D23</f>
        <v>0</v>
      </c>
      <c r="CQ23" s="1">
        <f>IF($E23+$I23+$D$7&lt;=CQ$22,0,IF(CQ$22-$D$7&gt;=$E23,IF(COUNTIF($KZ23:MA23,"&gt;0")&gt;0,VLOOKUP($C23,Input!$A$8:$HV$21,MATCH($CE$21+COUNTIF($KZ23:MA23,"&gt;0"),Input!$A$6:$HV$6,0),FALSE),0),0))*$D23</f>
        <v>0</v>
      </c>
      <c r="CR23" s="1">
        <f>IF($E23+$I23+$D$7&lt;=CR$22,0,IF(CR$22-$D$7&gt;=$E23,IF(COUNTIF($KZ23:MB23,"&gt;0")&gt;0,VLOOKUP($C23,Input!$A$8:$HV$21,MATCH($CE$21+COUNTIF($KZ23:MB23,"&gt;0"),Input!$A$6:$HV$6,0),FALSE),0),0))*$D23</f>
        <v>0</v>
      </c>
      <c r="CS23" s="1">
        <f>IF($E23+$I23+$D$7&lt;=CS$22,0,IF(CS$22-$D$7&gt;=$E23,IF(COUNTIF($KZ23:MC23,"&gt;0")&gt;0,VLOOKUP($C23,Input!$A$8:$HV$21,MATCH($CE$21+COUNTIF($KZ23:MC23,"&gt;0"),Input!$A$6:$HV$6,0),FALSE),0),0))*$D23</f>
        <v>0</v>
      </c>
      <c r="CT23" s="1">
        <f>IF($E23+$I23+$D$7&lt;=CT$22,0,IF(CT$22-$D$7&gt;=$E23,IF(COUNTIF($KZ23:MD23,"&gt;0")&gt;0,VLOOKUP($C23,Input!$A$8:$HV$21,MATCH($CE$21+COUNTIF($KZ23:MD23,"&gt;0"),Input!$A$6:$HV$6,0),FALSE),0),0))*$D23</f>
        <v>0</v>
      </c>
      <c r="CU23" s="1">
        <f>IF($E23+$I23+$D$7&lt;=CU$22,0,IF(CU$22-$D$7&gt;=$E23,IF(COUNTIF($KZ23:ME23,"&gt;0")&gt;0,VLOOKUP($C23,Input!$A$8:$HV$21,MATCH($CE$21+COUNTIF($KZ23:ME23,"&gt;0"),Input!$A$6:$HV$6,0),FALSE),0),0))*$D23</f>
        <v>0</v>
      </c>
      <c r="CV23" s="1">
        <f>IF($E23+$I23+$D$7&lt;=CV$22,0,IF(CV$22-$D$7&gt;=$E23,IF(COUNTIF($KZ23:MF23,"&gt;0")&gt;0,VLOOKUP($C23,Input!$A$8:$HV$21,MATCH($CE$21+COUNTIF($KZ23:MF23,"&gt;0"),Input!$A$6:$HV$6,0),FALSE),0),0))*$D23</f>
        <v>0</v>
      </c>
      <c r="CW23" s="1">
        <f>IF($E23+$I23+$D$7&lt;=CW$22,0,IF(CW$22-$D$7&gt;=$E23,IF(COUNTIF($KZ23:MG23,"&gt;0")&gt;0,VLOOKUP($C23,Input!$A$8:$HV$21,MATCH($CE$21+COUNTIF($KZ23:MG23,"&gt;0"),Input!$A$6:$HV$6,0),FALSE),0),0))*$D23</f>
        <v>0</v>
      </c>
      <c r="CX23" s="1">
        <f>IF($E23+$I23+$D$7&lt;=CX$22,0,IF(CX$22-$D$7&gt;=$E23,IF(COUNTIF($KZ23:MH23,"&gt;0")&gt;0,VLOOKUP($C23,Input!$A$8:$HV$21,MATCH($CE$21+COUNTIF($KZ23:MH23,"&gt;0"),Input!$A$6:$HV$6,0),FALSE),0),0))*$D23</f>
        <v>0</v>
      </c>
      <c r="CY23" s="1">
        <f>IF($E23+$I23+$D$7&lt;=CY$22,0,IF(CY$22-$D$7&gt;=$E23,IF(COUNTIF($KZ23:MI23,"&gt;0")&gt;0,VLOOKUP($C23,Input!$A$8:$HV$21,MATCH($CE$21+COUNTIF($KZ23:MI23,"&gt;0"),Input!$A$6:$HV$6,0),FALSE),0),0))*$D23</f>
        <v>0</v>
      </c>
      <c r="CZ23" s="1">
        <f>IF($E23+$I23+$D$7&lt;=CZ$22,0,IF(CZ$22-$D$7&gt;=$E23,IF(COUNTIF($KZ23:MJ23,"&gt;0")&gt;0,VLOOKUP($C23,Input!$A$8:$HV$21,MATCH($CE$21+COUNTIF($KZ23:MJ23,"&gt;0"),Input!$A$6:$HV$6,0),FALSE),0),0))*$D23</f>
        <v>0</v>
      </c>
      <c r="DA23" s="1">
        <f>IF($E23+$I23+$D$7&lt;=DA$22,0,IF(DA$22-$D$7&gt;=$E23,IF(COUNTIF($KZ23:MK23,"&gt;0")&gt;0,VLOOKUP($C23,Input!$A$8:$HV$21,MATCH($CE$21+COUNTIF($KZ23:MK23,"&gt;0"),Input!$A$6:$HV$6,0),FALSE),0),0))*$D23</f>
        <v>0</v>
      </c>
      <c r="DB23" s="1">
        <f>IF($E23+$I23+$D$7&lt;=DB$22,0,IF(DB$22-$D$7&gt;=$E23,IF(COUNTIF($KZ23:ML23,"&gt;0")&gt;0,VLOOKUP($C23,Input!$A$8:$HV$21,MATCH($CE$21+COUNTIF($KZ23:ML23,"&gt;0"),Input!$A$6:$HV$6,0),FALSE),0),0))*$D23</f>
        <v>0</v>
      </c>
      <c r="DC23" s="1">
        <f>IF($E23+$I23+$D$7&lt;=DC$22,0,IF(DC$22-$D$7&gt;=$E23,IF(COUNTIF($KZ23:MM23,"&gt;0")&gt;0,VLOOKUP($C23,Input!$A$8:$HV$21,MATCH($CE$21+COUNTIF($KZ23:MM23,"&gt;0"),Input!$A$6:$HV$6,0),FALSE),0),0))*$D23</f>
        <v>0</v>
      </c>
      <c r="DD23" s="1">
        <f>IF($E23+$I23+$D$7&lt;=DD$22,0,IF(DD$22-$D$7&gt;=$E23,IF(COUNTIF($KZ23:MN23,"&gt;0")&gt;0,VLOOKUP($C23,Input!$A$8:$HV$21,MATCH($CE$21+COUNTIF($KZ23:MN23,"&gt;0"),Input!$A$6:$HV$6,0),FALSE),0),0))*$D23</f>
        <v>0</v>
      </c>
      <c r="DE23" s="1">
        <f>IF($E23+$I23+$D$7&lt;=DE$22,0,IF(DE$22-$D$7&gt;=$E23,IF(COUNTIF($KZ23:MO23,"&gt;0")&gt;0,VLOOKUP($C23,Input!$A$8:$HV$21,MATCH($CE$21+COUNTIF($KZ23:MO23,"&gt;0"),Input!$A$6:$HV$6,0),FALSE),0),0))*$D23</f>
        <v>0</v>
      </c>
      <c r="DF23" s="1">
        <f>IF($E23+$I23+$D$7&lt;=DF$22,0,IF(DF$22-$D$7&gt;=$E23,IF(COUNTIF($KZ23:MP23,"&gt;0")&gt;0,VLOOKUP($C23,Input!$A$8:$HV$21,MATCH($CE$21+COUNTIF($KZ23:MP23,"&gt;0"),Input!$A$6:$HV$6,0),FALSE),0),0))*$D23</f>
        <v>0</v>
      </c>
      <c r="DG23" s="1">
        <f>IF($E23+$I23+$D$7&lt;=DG$22,0,IF(DG$22-$D$7&gt;=$E23,IF(COUNTIF($KZ23:MQ23,"&gt;0")&gt;0,VLOOKUP($C23,Input!$A$8:$HV$21,MATCH($CE$21+COUNTIF($KZ23:MQ23,"&gt;0"),Input!$A$6:$HV$6,0),FALSE),0),0))*$D23</f>
        <v>0</v>
      </c>
      <c r="DH23" s="1">
        <f>IF($E23+$I23+$D$7&lt;=DH$22,0,IF(DH$22-$D$7&gt;=$E23,IF(COUNTIF($KZ23:MR23,"&gt;0")&gt;0,VLOOKUP($C23,Input!$A$8:$HV$21,MATCH($CE$21+COUNTIF($KZ23:MR23,"&gt;0"),Input!$A$6:$HV$6,0),FALSE),0),0))*$D23</f>
        <v>0</v>
      </c>
      <c r="DI23" s="1">
        <f>IF($E23+$I23+$D$7&lt;=DI$22,0,IF(DI$22-$D$7&gt;=$E23,IF(COUNTIF($KZ23:MS23,"&gt;0")&gt;0,VLOOKUP($C23,Input!$A$8:$HV$21,MATCH($CE$21+COUNTIF($KZ23:MS23,"&gt;0"),Input!$A$6:$HV$6,0),FALSE),0),0))*$D23</f>
        <v>0</v>
      </c>
      <c r="DJ23" s="1">
        <f>IF($E23+$I23+$D$7&lt;=DJ$22,0,IF(DJ$22-$D$7&gt;=$E23,IF(COUNTIF($KZ23:MT23,"&gt;0")&gt;0,VLOOKUP($C23,Input!$A$8:$HV$21,MATCH($CE$21+COUNTIF($KZ23:MT23,"&gt;0"),Input!$A$6:$HV$6,0),FALSE),0),0))*$D23</f>
        <v>0</v>
      </c>
      <c r="DK23" s="1">
        <f>IF($E23+$I23+$D$7&lt;=DK$22,0,IF(DK$22-$D$7&gt;=$E23,IF(COUNTIF($KZ23:MU23,"&gt;0")&gt;0,VLOOKUP($C23,Input!$A$8:$HV$21,MATCH($CE$21+COUNTIF($KZ23:MU23,"&gt;0"),Input!$A$6:$HV$6,0),FALSE),0),0))*$D23</f>
        <v>0</v>
      </c>
      <c r="DL23" s="1">
        <f>IF($E23+$I23+$D$7&lt;=DL$22,0,IF(DL$22-$D$7&gt;=$E23,IF(COUNTIF($KZ23:MV23,"&gt;0")&gt;0,VLOOKUP($C23,Input!$A$8:$HV$21,MATCH($CE$21+COUNTIF($KZ23:MV23,"&gt;0"),Input!$A$6:$HV$6,0),FALSE),0),0))*$D23</f>
        <v>0</v>
      </c>
      <c r="DM23" s="1">
        <f>IF($E23+$I23+$D$7&lt;=DM$22,0,IF(DM$22-$D$7&gt;=$E23,IF(COUNTIF($KZ23:MW23,"&gt;0")&gt;0,VLOOKUP($C23,Input!$A$8:$HV$21,MATCH($CE$21+COUNTIF($KZ23:MW23,"&gt;0"),Input!$A$6:$HV$6,0),FALSE),0),0))*$D23</f>
        <v>0</v>
      </c>
      <c r="DN23" s="1">
        <f>IF($E23+$I23+$D$7&lt;=DN$22,0,IF(DN$22-$D$7&gt;=$E23,IF(COUNTIF($KZ23:MX23,"&gt;0")&gt;0,VLOOKUP($C23,Input!$A$8:$HV$21,MATCH($CE$21+COUNTIF($KZ23:MX23,"&gt;0"),Input!$A$6:$HV$6,0),FALSE),0),0))*$D23</f>
        <v>0</v>
      </c>
      <c r="DP23" t="str">
        <f>+VLOOKUP($C23,Input!$A$8:$GZ$39,MATCH(DP$21,Input!$A$6:$GZ$6,0),FALSE)</f>
        <v>Bus Maintenance at 0.85/mile</v>
      </c>
      <c r="DQ23" s="1">
        <f>IF($E23+$I23+$D$7&lt;=DQ$22,0,IF(DQ$22-$D$7&gt;=$E23,IF(COUNTIF($KZ23:LP23,"&gt;0")&gt;0,VLOOKUP($C23,Input!$A$8:$HV$21,MATCH($DP$21+COUNTIF($KZ23:LP23,"&gt;0"),Input!$A$6:$HV$6,0),FALSE),0),0))*$D23*$F23</f>
        <v>0</v>
      </c>
      <c r="DR23" s="1">
        <f>IF($E23+$I23+$D$7&lt;=DR$22,0,IF(DR$22-$D$7&gt;=$E23,IF(COUNTIF($KZ23:LQ23,"&gt;0")&gt;0,VLOOKUP($C23,Input!$A$8:$HV$21,MATCH($DP$21+COUNTIF($KZ23:LQ23,"&gt;0"),Input!$A$6:$HV$6,0),FALSE),0),0))*$D23*$F23</f>
        <v>0</v>
      </c>
      <c r="DS23" s="1">
        <f>IF($E23+$I23+$D$7&lt;=DS$22,0,IF(DS$22-$D$7&gt;=$E23,IF(COUNTIF($KZ23:LR23,"&gt;0")&gt;0,VLOOKUP($C23,Input!$A$8:$HV$21,MATCH($DP$21+COUNTIF($KZ23:LR23,"&gt;0"),Input!$A$6:$HV$6,0),FALSE),0),0))*$D23*$F23</f>
        <v>0</v>
      </c>
      <c r="DT23" s="1">
        <f>IF($E23+$I23+$D$7&lt;=DT$22,0,IF(DT$22-$D$7&gt;=$E23,IF(COUNTIF($KZ23:LS23,"&gt;0")&gt;0,VLOOKUP($C23,Input!$A$8:$HV$21,MATCH($DP$21+COUNTIF($KZ23:LS23,"&gt;0"),Input!$A$6:$HV$6,0),FALSE),0),0))*$D23*$F23</f>
        <v>0</v>
      </c>
      <c r="DU23" s="1">
        <f>IF($E23+$I23+$D$7&lt;=DU$22,0,IF(DU$22-$D$7&gt;=$E23,IF(COUNTIF($KZ23:LT23,"&gt;0")&gt;0,VLOOKUP($C23,Input!$A$8:$HV$21,MATCH($DP$21+COUNTIF($KZ23:LT23,"&gt;0"),Input!$A$6:$HV$6,0),FALSE),0),0))*$D23*$F23</f>
        <v>0</v>
      </c>
      <c r="DV23" s="1">
        <f>IF($E23+$I23+$D$7&lt;=DV$22,0,IF(DV$22-$D$7&gt;=$E23,IF(COUNTIF($KZ23:LU23,"&gt;0")&gt;0,VLOOKUP($C23,Input!$A$8:$HV$21,MATCH($DP$21+COUNTIF($KZ23:LU23,"&gt;0"),Input!$A$6:$HV$6,0),FALSE),0),0))*$D23*$F23</f>
        <v>0</v>
      </c>
      <c r="DW23" s="1">
        <f>IF($E23+$I23+$D$7&lt;=DW$22,0,IF(DW$22-$D$7&gt;=$E23,IF(COUNTIF($KZ23:LV23,"&gt;0")&gt;0,VLOOKUP($C23,Input!$A$8:$HV$21,MATCH($DP$21+COUNTIF($KZ23:LV23,"&gt;0"),Input!$A$6:$HV$6,0),FALSE),0),0))*$D23*$F23</f>
        <v>0</v>
      </c>
      <c r="DX23" s="1">
        <f>IF($E23+$I23+$D$7&lt;=DX$22,0,IF(DX$22-$D$7&gt;=$E23,IF(COUNTIF($KZ23:LW23,"&gt;0")&gt;0,VLOOKUP($C23,Input!$A$8:$HV$21,MATCH($DP$21+COUNTIF($KZ23:LW23,"&gt;0"),Input!$A$6:$HV$6,0),FALSE),0),0))*$D23*$F23</f>
        <v>0</v>
      </c>
      <c r="DY23" s="1">
        <f>IF($E23+$I23+$D$7&lt;=DY$22,0,IF(DY$22-$D$7&gt;=$E23,IF(COUNTIF($KZ23:LX23,"&gt;0")&gt;0,VLOOKUP($C23,Input!$A$8:$HV$21,MATCH($DP$21+COUNTIF($KZ23:LX23,"&gt;0"),Input!$A$6:$HV$6,0),FALSE),0),0))*$D23*$F23</f>
        <v>0</v>
      </c>
      <c r="DZ23" s="1">
        <f>IF($E23+$I23+$D$7&lt;=DZ$22,0,IF(DZ$22-$D$7&gt;=$E23,IF(COUNTIF($KZ23:LY23,"&gt;0")&gt;0,VLOOKUP($C23,Input!$A$8:$HV$21,MATCH($DP$21+COUNTIF($KZ23:LY23,"&gt;0"),Input!$A$6:$HV$6,0),FALSE),0),0))*$D23*$F23</f>
        <v>0</v>
      </c>
      <c r="EA23" s="1">
        <f>IF($E23+$I23+$D$7&lt;=EA$22,0,IF(EA$22-$D$7&gt;=$E23,IF(COUNTIF($KZ23:LZ23,"&gt;0")&gt;0,VLOOKUP($C23,Input!$A$8:$HV$21,MATCH($DP$21+COUNTIF($KZ23:LZ23,"&gt;0"),Input!$A$6:$HV$6,0),FALSE),0),0))*$D23*$F23</f>
        <v>0</v>
      </c>
      <c r="EB23" s="1">
        <f>IF($E23+$I23+$D$7&lt;=EB$22,0,IF(EB$22-$D$7&gt;=$E23,IF(COUNTIF($KZ23:MA23,"&gt;0")&gt;0,VLOOKUP($C23,Input!$A$8:$HV$21,MATCH($DP$21+COUNTIF($KZ23:MA23,"&gt;0"),Input!$A$6:$HV$6,0),FALSE),0),0))*$D23*$F23</f>
        <v>0</v>
      </c>
      <c r="EC23" s="1">
        <f>IF($E23+$I23+$D$7&lt;=EC$22,0,IF(EC$22-$D$7&gt;=$E23,IF(COUNTIF($KZ23:MB23,"&gt;0")&gt;0,VLOOKUP($C23,Input!$A$8:$HV$21,MATCH($DP$21+COUNTIF($KZ23:MB23,"&gt;0"),Input!$A$6:$HV$6,0),FALSE),0),0))*$D23*$F23</f>
        <v>0</v>
      </c>
      <c r="ED23" s="1">
        <f>IF($E23+$I23+$D$7&lt;=ED$22,0,IF(ED$22-$D$7&gt;=$E23,IF(COUNTIF($KZ23:MC23,"&gt;0")&gt;0,VLOOKUP($C23,Input!$A$8:$HV$21,MATCH($DP$21+COUNTIF($KZ23:MC23,"&gt;0"),Input!$A$6:$HV$6,0),FALSE),0),0))*$D23*$F23</f>
        <v>0</v>
      </c>
      <c r="EE23" s="1">
        <f>IF($E23+$I23+$D$7&lt;=EE$22,0,IF(EE$22-$D$7&gt;=$E23,IF(COUNTIF($KZ23:MD23,"&gt;0")&gt;0,VLOOKUP($C23,Input!$A$8:$HV$21,MATCH($DP$21+COUNTIF($KZ23:MD23,"&gt;0"),Input!$A$6:$HV$6,0),FALSE),0),0))*$D23*$F23</f>
        <v>0</v>
      </c>
      <c r="EF23" s="1">
        <f>IF($E23+$I23+$D$7&lt;=EF$22,0,IF(EF$22-$D$7&gt;=$E23,IF(COUNTIF($KZ23:ME23,"&gt;0")&gt;0,VLOOKUP($C23,Input!$A$8:$HV$21,MATCH($DP$21+COUNTIF($KZ23:ME23,"&gt;0"),Input!$A$6:$HV$6,0),FALSE),0),0))*$D23*$F23</f>
        <v>0</v>
      </c>
      <c r="EG23" s="1">
        <f>IF($E23+$I23+$D$7&lt;=EG$22,0,IF(EG$22-$D$7&gt;=$E23,IF(COUNTIF($KZ23:MF23,"&gt;0")&gt;0,VLOOKUP($C23,Input!$A$8:$HV$21,MATCH($DP$21+COUNTIF($KZ23:MF23,"&gt;0"),Input!$A$6:$HV$6,0),FALSE),0),0))*$D23*$F23</f>
        <v>0</v>
      </c>
      <c r="EH23" s="1">
        <f>IF($E23+$I23+$D$7&lt;=EH$22,0,IF(EH$22-$D$7&gt;=$E23,IF(COUNTIF($KZ23:MG23,"&gt;0")&gt;0,VLOOKUP($C23,Input!$A$8:$HV$21,MATCH($DP$21+COUNTIF($KZ23:MG23,"&gt;0"),Input!$A$6:$HV$6,0),FALSE),0),0))*$D23*$F23</f>
        <v>0</v>
      </c>
      <c r="EI23" s="1">
        <f>IF($E23+$I23+$D$7&lt;=EI$22,0,IF(EI$22-$D$7&gt;=$E23,IF(COUNTIF($KZ23:MH23,"&gt;0")&gt;0,VLOOKUP($C23,Input!$A$8:$HV$21,MATCH($DP$21+COUNTIF($KZ23:MH23,"&gt;0"),Input!$A$6:$HV$6,0),FALSE),0),0))*$D23*$F23</f>
        <v>0</v>
      </c>
      <c r="EJ23" s="1">
        <f>IF($E23+$I23+$D$7&lt;=EJ$22,0,IF(EJ$22-$D$7&gt;=$E23,IF(COUNTIF($KZ23:MI23,"&gt;0")&gt;0,VLOOKUP($C23,Input!$A$8:$HV$21,MATCH($DP$21+COUNTIF($KZ23:MI23,"&gt;0"),Input!$A$6:$HV$6,0),FALSE),0),0))*$D23*$F23</f>
        <v>0</v>
      </c>
      <c r="EK23" s="1">
        <f>IF($E23+$I23+$D$7&lt;=EK$22,0,IF(EK$22-$D$7&gt;=$E23,IF(COUNTIF($KZ23:MJ23,"&gt;0")&gt;0,VLOOKUP($C23,Input!$A$8:$HV$21,MATCH($DP$21+COUNTIF($KZ23:MJ23,"&gt;0"),Input!$A$6:$HV$6,0),FALSE),0),0))*$D23*$F23</f>
        <v>0</v>
      </c>
      <c r="EL23" s="1">
        <f>IF($E23+$I23+$D$7&lt;=EL$22,0,IF(EL$22-$D$7&gt;=$E23,IF(COUNTIF($KZ23:MK23,"&gt;0")&gt;0,VLOOKUP($C23,Input!$A$8:$HV$21,MATCH($DP$21+COUNTIF($KZ23:MK23,"&gt;0"),Input!$A$6:$HV$6,0),FALSE),0),0))*$D23*$F23</f>
        <v>0</v>
      </c>
      <c r="EM23" s="1">
        <f>IF($E23+$I23+$D$7&lt;=EM$22,0,IF(EM$22-$D$7&gt;=$E23,IF(COUNTIF($KZ23:ML23,"&gt;0")&gt;0,VLOOKUP($C23,Input!$A$8:$HV$21,MATCH($DP$21+COUNTIF($KZ23:ML23,"&gt;0"),Input!$A$6:$HV$6,0),FALSE),0),0))*$D23*$F23</f>
        <v>0</v>
      </c>
      <c r="EN23" s="1">
        <f>IF($E23+$I23+$D$7&lt;=EN$22,0,IF(EN$22-$D$7&gt;=$E23,IF(COUNTIF($KZ23:MM23,"&gt;0")&gt;0,VLOOKUP($C23,Input!$A$8:$HV$21,MATCH($DP$21+COUNTIF($KZ23:MM23,"&gt;0"),Input!$A$6:$HV$6,0),FALSE),0),0))*$D23*$F23</f>
        <v>0</v>
      </c>
      <c r="EO23" s="1">
        <f>IF($E23+$I23+$D$7&lt;=EO$22,0,IF(EO$22-$D$7&gt;=$E23,IF(COUNTIF($KZ23:MN23,"&gt;0")&gt;0,VLOOKUP($C23,Input!$A$8:$HV$21,MATCH($DP$21+COUNTIF($KZ23:MN23,"&gt;0"),Input!$A$6:$HV$6,0),FALSE),0),0))*$D23*$F23</f>
        <v>0</v>
      </c>
      <c r="EP23" s="1">
        <f>IF($E23+$I23+$D$7&lt;=EP$22,0,IF(EP$22-$D$7&gt;=$E23,IF(COUNTIF($KZ23:MO23,"&gt;0")&gt;0,VLOOKUP($C23,Input!$A$8:$HV$21,MATCH($DP$21+COUNTIF($KZ23:MO23,"&gt;0"),Input!$A$6:$HV$6,0),FALSE),0),0))*$D23*$F23</f>
        <v>0</v>
      </c>
      <c r="EQ23" s="1">
        <f>IF($E23+$I23+$D$7&lt;=EQ$22,0,IF(EQ$22-$D$7&gt;=$E23,IF(COUNTIF($KZ23:MP23,"&gt;0")&gt;0,VLOOKUP($C23,Input!$A$8:$HV$21,MATCH($DP$21+COUNTIF($KZ23:MP23,"&gt;0"),Input!$A$6:$HV$6,0),FALSE),0),0))*$D23*$F23</f>
        <v>0</v>
      </c>
      <c r="ER23" s="1">
        <f>IF($E23+$I23+$D$7&lt;=ER$22,0,IF(ER$22-$D$7&gt;=$E23,IF(COUNTIF($KZ23:MQ23,"&gt;0")&gt;0,VLOOKUP($C23,Input!$A$8:$HV$21,MATCH($DP$21+COUNTIF($KZ23:MQ23,"&gt;0"),Input!$A$6:$HV$6,0),FALSE),0),0))*$D23*$F23</f>
        <v>0</v>
      </c>
      <c r="ES23" s="1">
        <f>IF($E23+$I23+$D$7&lt;=ES$22,0,IF(ES$22-$D$7&gt;=$E23,IF(COUNTIF($KZ23:MR23,"&gt;0")&gt;0,VLOOKUP($C23,Input!$A$8:$HV$21,MATCH($DP$21+COUNTIF($KZ23:MR23,"&gt;0"),Input!$A$6:$HV$6,0),FALSE),0),0))*$D23*$F23</f>
        <v>0</v>
      </c>
      <c r="ET23" s="1">
        <f>IF($E23+$I23+$D$7&lt;=ET$22,0,IF(ET$22-$D$7&gt;=$E23,IF(COUNTIF($KZ23:MS23,"&gt;0")&gt;0,VLOOKUP($C23,Input!$A$8:$HV$21,MATCH($DP$21+COUNTIF($KZ23:MS23,"&gt;0"),Input!$A$6:$HV$6,0),FALSE),0),0))*$D23*$F23</f>
        <v>0</v>
      </c>
      <c r="EU23" s="1">
        <f>IF($E23+$I23+$D$7&lt;=EU$22,0,IF(EU$22-$D$7&gt;=$E23,IF(COUNTIF($KZ23:MT23,"&gt;0")&gt;0,VLOOKUP($C23,Input!$A$8:$HV$21,MATCH($DP$21+COUNTIF($KZ23:MT23,"&gt;0"),Input!$A$6:$HV$6,0),FALSE),0),0))*$D23*$F23</f>
        <v>0</v>
      </c>
      <c r="EV23" s="1">
        <f>IF($E23+$I23+$D$7&lt;=EV$22,0,IF(EV$22-$D$7&gt;=$E23,IF(COUNTIF($KZ23:MU23,"&gt;0")&gt;0,VLOOKUP($C23,Input!$A$8:$HV$21,MATCH($DP$21+COUNTIF($KZ23:MU23,"&gt;0"),Input!$A$6:$HV$6,0),FALSE),0),0))*$D23*$F23</f>
        <v>0</v>
      </c>
      <c r="EW23" s="1">
        <f>IF($E23+$I23+$D$7&lt;=EW$22,0,IF(EW$22-$D$7&gt;=$E23,IF(COUNTIF($KZ23:MV23,"&gt;0")&gt;0,VLOOKUP($C23,Input!$A$8:$HV$21,MATCH($DP$21+COUNTIF($KZ23:MV23,"&gt;0"),Input!$A$6:$HV$6,0),FALSE),0),0))*$D23*$F23</f>
        <v>0</v>
      </c>
      <c r="EX23" s="1">
        <f>IF($E23+$I23+$D$7&lt;=EX$22,0,IF(EX$22-$D$7&gt;=$E23,IF(COUNTIF($KZ23:MW23,"&gt;0")&gt;0,VLOOKUP($C23,Input!$A$8:$HV$21,MATCH($DP$21+COUNTIF($KZ23:MW23,"&gt;0"),Input!$A$6:$HV$6,0),FALSE),0),0))*$D23*$F23</f>
        <v>0</v>
      </c>
      <c r="EY23" s="1">
        <f>IF($E23+$I23+$D$7&lt;=EY$22,0,IF(EY$22-$D$7&gt;=$E23,IF(COUNTIF($KZ23:MX23,"&gt;0")&gt;0,VLOOKUP($C23,Input!$A$8:$HV$21,MATCH($DP$21+COUNTIF($KZ23:MX23,"&gt;0"),Input!$A$6:$HV$6,0),FALSE),0),0))*$D23*$F23</f>
        <v>0</v>
      </c>
      <c r="EZ23" s="1"/>
      <c r="FA23" t="str">
        <f>VLOOKUP($C23,Input!$A$8:$GZ$39,MATCH(FA$21,Input!$A$6:$GZ$6,0),FALSE)</f>
        <v>NA</v>
      </c>
      <c r="FB23">
        <f>IF((VLOOKUP($C23,Input!$A$8:$GZ$39,MATCH(FB$21,Input!$A$6:$GZ$6,0),FALSE))="Y",$D23/VLOOKUP($C23,Input!$A$8:$GZ$39,MATCH(FC$21,Input!$A$6:$GZ$6,0),FALSE),0)</f>
        <v>0</v>
      </c>
      <c r="FC23">
        <f>IF((VLOOKUP($C23,Input!$A$8:$GZ$39,MATCH(FB$21,Input!$A$6:$GZ$6,0),FALSE))="Y",0,IF((VLOOKUP($C23,Input!$A$8:$GZ$39,MATCH(FC$21,Input!$A$6:$GZ$6,0),FALSE))&gt;0,$D23/VLOOKUP($C23,Input!$A$8:$GZ$39,MATCH(FC$21,Input!$A$6:$GZ$6,0),FALSE),0))</f>
        <v>0</v>
      </c>
      <c r="FD23" s="1">
        <f>+IF($E23=FD$22,VLOOKUP($C23,Input!$A$8:$GZ$39,MATCH(FD$21,Input!$A$6:$GZ$6,0),FALSE),0)*IF(FD$19&gt;=MAX(FC$19:$FD$19),MIN((FD$19-MAX(FC$19:$FD$19)),(FD$19-FC$19)),0)+IF($E23=FD$22,VLOOKUP($C23,Input!$A$8:$GZ$39,MATCH(FD$21,Input!$A$6:$GZ$6,0),FALSE),0)*IF(FD$18&gt;=MAX(FC$18:$FD$18),MIN((FD$18-MAX(FC$18:$FD$18)),(FD$18-FC$18)),0)</f>
        <v>0</v>
      </c>
      <c r="FE23" s="1">
        <f>+IF($E23=FE$22,VLOOKUP($C23,Input!$A$8:$GZ$39,MATCH(FE$21,Input!$A$6:$GZ$6,0),FALSE),0)*IF(FE$19&gt;=MAX(FD$19:$FD$19),MIN((FE$19-MAX(FD$19:$FD$19)),(FE$19-FD$19)),0)+IF($E23=FE$22,VLOOKUP($C23,Input!$A$8:$GZ$39,MATCH(FE$21,Input!$A$6:$GZ$6,0),FALSE),0)*IF(FE$18&gt;=MAX(FD$18:$FD$18),MIN((FE$18-MAX(FD$18:$FD$18)),(FE$18-FD$18)),0)</f>
        <v>0</v>
      </c>
      <c r="FF23" s="1">
        <f>+IF($E23=FF$22,VLOOKUP($C23,Input!$A$8:$GZ$39,MATCH(FF$21,Input!$A$6:$GZ$6,0),FALSE),0)*IF(FF$19&gt;=MAX($FD$19:FE$19),MIN((FF$19-MAX($FD$19:FE$19)),(FF$19-FE$19)),0)+IF($E23=FF$22,VLOOKUP($C23,Input!$A$8:$GZ$39,MATCH(FF$21,Input!$A$6:$GZ$6,0),FALSE),0)*IF(FF$18&gt;=MAX($FD$18:FE$18),MIN((FF$18-MAX($FD$18:FE$18)),(FF$18-FE$18)),0)</f>
        <v>0</v>
      </c>
      <c r="FG23" s="1">
        <f>+IF($E23=FG$22,VLOOKUP($C23,Input!$A$8:$GZ$39,MATCH(FG$21,Input!$A$6:$GZ$6,0),FALSE),0)*IF(FG$19&gt;=MAX($FD$19:FF$19),MIN((FG$19-MAX($FD$19:FF$19)),(FG$19-FF$19)),0)+IF($E23=FG$22,VLOOKUP($C23,Input!$A$8:$GZ$39,MATCH(FG$21,Input!$A$6:$GZ$6,0),FALSE),0)*IF(FG$18&gt;=MAX($FD$18:FF$18),MIN((FG$18-MAX($FD$18:FF$18)),(FG$18-FF$18)),0)</f>
        <v>0</v>
      </c>
      <c r="FH23" s="1">
        <f>+IF($E23=FH$22,VLOOKUP($C23,Input!$A$8:$GZ$39,MATCH(FH$21,Input!$A$6:$GZ$6,0),FALSE),0)*IF(FH$19&gt;=MAX($FD$19:FG$19),MIN((FH$19-MAX($FD$19:FG$19)),(FH$19-FG$19)),0)+IF($E23=FH$22,VLOOKUP($C23,Input!$A$8:$GZ$39,MATCH(FH$21,Input!$A$6:$GZ$6,0),FALSE),0)*IF(FH$18&gt;=MAX($FD$18:FG$18),MIN((FH$18-MAX($FD$18:FG$18)),(FH$18-FG$18)),0)</f>
        <v>0</v>
      </c>
      <c r="FI23" s="1">
        <f>+IF($E23=FI$22,VLOOKUP($C23,Input!$A$8:$GZ$39,MATCH(FI$21,Input!$A$6:$GZ$6,0),FALSE),0)*IF(FI$19&gt;=MAX($FD$19:FH$19),MIN((FI$19-MAX($FD$19:FH$19)),(FI$19-FH$19)),0)+IF($E23=FI$22,VLOOKUP($C23,Input!$A$8:$GZ$39,MATCH(FI$21,Input!$A$6:$GZ$6,0),FALSE),0)*IF(FI$18&gt;=MAX($FD$18:FH$18),MIN((FI$18-MAX($FD$18:FH$18)),(FI$18-FH$18)),0)</f>
        <v>0</v>
      </c>
      <c r="FJ23" s="1">
        <f>+IF($E23=FJ$22,VLOOKUP($C23,Input!$A$8:$GZ$39,MATCH(FJ$21,Input!$A$6:$GZ$6,0),FALSE),0)*IF(FJ$19&gt;=MAX($FD$19:FI$19),MIN((FJ$19-MAX($FD$19:FI$19)),(FJ$19-FI$19)),0)+IF($E23=FJ$22,VLOOKUP($C23,Input!$A$8:$GZ$39,MATCH(FJ$21,Input!$A$6:$GZ$6,0),FALSE),0)*IF(FJ$18&gt;=MAX($FD$18:FI$18),MIN((FJ$18-MAX($FD$18:FI$18)),(FJ$18-FI$18)),0)</f>
        <v>0</v>
      </c>
      <c r="FK23" s="1">
        <f>+IF($E23=FK$22,VLOOKUP($C23,Input!$A$8:$GZ$39,MATCH(FK$21,Input!$A$6:$GZ$6,0),FALSE),0)*IF(FK$19&gt;=MAX($FD$19:FJ$19),MIN((FK$19-MAX($FD$19:FJ$19)),(FK$19-FJ$19)),0)+IF($E23=FK$22,VLOOKUP($C23,Input!$A$8:$GZ$39,MATCH(FK$21,Input!$A$6:$GZ$6,0),FALSE),0)*IF(FK$18&gt;=MAX($FD$18:FJ$18),MIN((FK$18-MAX($FD$18:FJ$18)),(FK$18-FJ$18)),0)</f>
        <v>0</v>
      </c>
      <c r="FL23" s="1">
        <f>+IF($E23=FL$22,VLOOKUP($C23,Input!$A$8:$GZ$39,MATCH(FL$21,Input!$A$6:$GZ$6,0),FALSE),0)*IF(FL$19&gt;=MAX($FD$19:FK$19),MIN((FL$19-MAX($FD$19:FK$19)),(FL$19-FK$19)),0)+IF($E23=FL$22,VLOOKUP($C23,Input!$A$8:$GZ$39,MATCH(FL$21,Input!$A$6:$GZ$6,0),FALSE),0)*IF(FL$18&gt;=MAX($FD$18:FK$18),MIN((FL$18-MAX($FD$18:FK$18)),(FL$18-FK$18)),0)</f>
        <v>0</v>
      </c>
      <c r="FM23" s="1">
        <f>+IF($E23=FM$22,VLOOKUP($C23,Input!$A$8:$GZ$39,MATCH(FM$21,Input!$A$6:$GZ$6,0),FALSE),0)*IF(FM$19&gt;=MAX($FD$19:FL$19),MIN((FM$19-MAX($FD$19:FL$19)),(FM$19-FL$19)),0)+IF($E23=FM$22,VLOOKUP($C23,Input!$A$8:$GZ$39,MATCH(FM$21,Input!$A$6:$GZ$6,0),FALSE),0)*IF(FM$18&gt;=MAX($FD$18:FL$18),MIN((FM$18-MAX($FD$18:FL$18)),(FM$18-FL$18)),0)</f>
        <v>0</v>
      </c>
      <c r="FN23" s="1">
        <f>+IF($E23=FN$22,VLOOKUP($C23,Input!$A$8:$GZ$39,MATCH(FN$21,Input!$A$6:$GZ$6,0),FALSE),0)*IF(FN$19&gt;=MAX($FD$19:FM$19),MIN((FN$19-MAX($FD$19:FM$19)),(FN$19-FM$19)),0)+IF($E23=FN$22,VLOOKUP($C23,Input!$A$8:$GZ$39,MATCH(FN$21,Input!$A$6:$GZ$6,0),FALSE),0)*IF(FN$18&gt;=MAX($FD$18:FM$18),MIN((FN$18-MAX($FD$18:FM$18)),(FN$18-FM$18)),0)</f>
        <v>0</v>
      </c>
      <c r="FO23" s="1">
        <f>+IF($E23=FO$22,VLOOKUP($C23,Input!$A$8:$GZ$39,MATCH(FO$21,Input!$A$6:$GZ$6,0),FALSE),0)*IF(FO$19&gt;=MAX($FD$19:FN$19),MIN((FO$19-MAX($FD$19:FN$19)),(FO$19-FN$19)),0)+IF($E23=FO$22,VLOOKUP($C23,Input!$A$8:$GZ$39,MATCH(FO$21,Input!$A$6:$GZ$6,0),FALSE),0)*IF(FO$18&gt;=MAX($FD$18:FN$18),MIN((FO$18-MAX($FD$18:FN$18)),(FO$18-FN$18)),0)</f>
        <v>0</v>
      </c>
      <c r="FP23" s="1">
        <f>+IF($E23=FP$22,VLOOKUP($C23,Input!$A$8:$GZ$39,MATCH(FP$21,Input!$A$6:$GZ$6,0),FALSE),0)*IF(FP$19&gt;=MAX($FD$19:FO$19),MIN((FP$19-MAX($FD$19:FO$19)),(FP$19-FO$19)),0)+IF($E23=FP$22,VLOOKUP($C23,Input!$A$8:$GZ$39,MATCH(FP$21,Input!$A$6:$GZ$6,0),FALSE),0)*IF(FP$18&gt;=MAX($FD$18:FO$18),MIN((FP$18-MAX($FD$18:FO$18)),(FP$18-FO$18)),0)</f>
        <v>0</v>
      </c>
      <c r="FQ23" s="1">
        <f>+IF($E23=FQ$22,VLOOKUP($C23,Input!$A$8:$GZ$39,MATCH(FQ$21,Input!$A$6:$GZ$6,0),FALSE),0)*IF(FQ$19&gt;=MAX($FD$19:FP$19),MIN((FQ$19-MAX($FD$19:FP$19)),(FQ$19-FP$19)),0)+IF($E23=FQ$22,VLOOKUP($C23,Input!$A$8:$GZ$39,MATCH(FQ$21,Input!$A$6:$GZ$6,0),FALSE),0)*IF(FQ$18&gt;=MAX($FD$18:FP$18),MIN((FQ$18-MAX($FD$18:FP$18)),(FQ$18-FP$18)),0)</f>
        <v>0</v>
      </c>
      <c r="FR23" s="1">
        <f>+IF($E23=FR$22,VLOOKUP($C23,Input!$A$8:$GZ$39,MATCH(FR$21,Input!$A$6:$GZ$6,0),FALSE),0)*IF(FR$19&gt;=MAX($FD$19:FQ$19),MIN((FR$19-MAX($FD$19:FQ$19)),(FR$19-FQ$19)),0)+IF($E23=FR$22,VLOOKUP($C23,Input!$A$8:$GZ$39,MATCH(FR$21,Input!$A$6:$GZ$6,0),FALSE),0)*IF(FR$18&gt;=MAX($FD$18:FQ$18),MIN((FR$18-MAX($FD$18:FQ$18)),(FR$18-FQ$18)),0)</f>
        <v>0</v>
      </c>
      <c r="FS23" s="1">
        <f>+IF($E23=FS$22,VLOOKUP($C23,Input!$A$8:$GZ$39,MATCH(FS$21,Input!$A$6:$GZ$6,0),FALSE),0)*IF(FS$19&gt;=MAX($FD$19:FR$19),MIN((FS$19-MAX($FD$19:FR$19)),(FS$19-FR$19)),0)+IF($E23=FS$22,VLOOKUP($C23,Input!$A$8:$GZ$39,MATCH(FS$21,Input!$A$6:$GZ$6,0),FALSE),0)*IF(FS$18&gt;=MAX($FD$18:FR$18),MIN((FS$18-MAX($FD$18:FR$18)),(FS$18-FR$18)),0)</f>
        <v>0</v>
      </c>
      <c r="FT23" s="1">
        <f>+IF($E23=FT$22,VLOOKUP($C23,Input!$A$8:$GZ$39,MATCH(FT$21,Input!$A$6:$GZ$6,0),FALSE),0)*IF(FT$19&gt;=MAX($FD$19:FS$19),MIN((FT$19-MAX($FD$19:FS$19)),(FT$19-FS$19)),0)+IF($E23=FT$22,VLOOKUP($C23,Input!$A$8:$GZ$39,MATCH(FT$21,Input!$A$6:$GZ$6,0),FALSE),0)*IF(FT$18&gt;=MAX($FD$18:FS$18),MIN((FT$18-MAX($FD$18:FS$18)),(FT$18-FS$18)),0)</f>
        <v>0</v>
      </c>
      <c r="FU23" s="1">
        <f>+IF($E23=FU$22,VLOOKUP($C23,Input!$A$8:$GZ$39,MATCH(FU$21,Input!$A$6:$GZ$6,0),FALSE),0)*IF(FU$19&gt;=MAX($FD$19:FT$19),MIN((FU$19-MAX($FD$19:FT$19)),(FU$19-FT$19)),0)+IF($E23=FU$22,VLOOKUP($C23,Input!$A$8:$GZ$39,MATCH(FU$21,Input!$A$6:$GZ$6,0),FALSE),0)*IF(FU$18&gt;=MAX($FD$18:FT$18),MIN((FU$18-MAX($FD$18:FT$18)),(FU$18-FT$18)),0)</f>
        <v>0</v>
      </c>
      <c r="FV23" s="1">
        <f>+IF($E23=FV$22,VLOOKUP($C23,Input!$A$8:$GZ$39,MATCH(FV$21,Input!$A$6:$GZ$6,0),FALSE),0)*IF(FV$19&gt;=MAX($FD$19:FU$19),MIN((FV$19-MAX($FD$19:FU$19)),(FV$19-FU$19)),0)+IF($E23=FV$22,VLOOKUP($C23,Input!$A$8:$GZ$39,MATCH(FV$21,Input!$A$6:$GZ$6,0),FALSE),0)*IF(FV$18&gt;=MAX($FD$18:FU$18),MIN((FV$18-MAX($FD$18:FU$18)),(FV$18-FU$18)),0)</f>
        <v>0</v>
      </c>
      <c r="FW23" s="1">
        <f>+IF($E23=FW$22,VLOOKUP($C23,Input!$A$8:$GZ$39,MATCH(FW$21,Input!$A$6:$GZ$6,0),FALSE),0)*IF(FW$19&gt;=MAX($FD$19:FV$19),MIN((FW$19-MAX($FD$19:FV$19)),(FW$19-FV$19)),0)+IF($E23=FW$22,VLOOKUP($C23,Input!$A$8:$GZ$39,MATCH(FW$21,Input!$A$6:$GZ$6,0),FALSE),0)*IF(FW$18&gt;=MAX($FD$18:FV$18),MIN((FW$18-MAX($FD$18:FV$18)),(FW$18-FV$18)),0)</f>
        <v>0</v>
      </c>
      <c r="FX23" s="1">
        <f>+IF($E23=FX$22,VLOOKUP($C23,Input!$A$8:$GZ$39,MATCH(FX$21,Input!$A$6:$GZ$6,0),FALSE),0)*IF(FX$19&gt;=MAX($FD$19:FW$19),MIN((FX$19-MAX($FD$19:FW$19)),(FX$19-FW$19)),0)+IF($E23=FX$22,VLOOKUP($C23,Input!$A$8:$GZ$39,MATCH(FX$21,Input!$A$6:$GZ$6,0),FALSE),0)*IF(FX$18&gt;=MAX($FD$18:FW$18),MIN((FX$18-MAX($FD$18:FW$18)),(FX$18-FW$18)),0)</f>
        <v>0</v>
      </c>
      <c r="FY23" s="1">
        <f>+IF($E23=FY$22,VLOOKUP($C23,Input!$A$8:$GZ$39,MATCH(FY$21,Input!$A$6:$GZ$6,0),FALSE),0)*IF(FY$19&gt;=MAX($FD$19:FX$19),MIN((FY$19-MAX($FD$19:FX$19)),(FY$19-FX$19)),0)+IF($E23=FY$22,VLOOKUP($C23,Input!$A$8:$GZ$39,MATCH(FY$21,Input!$A$6:$GZ$6,0),FALSE),0)*IF(FY$18&gt;=MAX($FD$18:FX$18),MIN((FY$18-MAX($FD$18:FX$18)),(FY$18-FX$18)),0)</f>
        <v>0</v>
      </c>
      <c r="FZ23" s="1">
        <f>+IF($E23=FZ$22,VLOOKUP($C23,Input!$A$8:$GZ$39,MATCH(FZ$21,Input!$A$6:$GZ$6,0),FALSE),0)*IF(FZ$19&gt;=MAX($FD$19:FY$19),MIN((FZ$19-MAX($FD$19:FY$19)),(FZ$19-FY$19)),0)+IF($E23=FZ$22,VLOOKUP($C23,Input!$A$8:$GZ$39,MATCH(FZ$21,Input!$A$6:$GZ$6,0),FALSE),0)*IF(FZ$18&gt;=MAX($FD$18:FY$18),MIN((FZ$18-MAX($FD$18:FY$18)),(FZ$18-FY$18)),0)</f>
        <v>0</v>
      </c>
      <c r="GA23" s="1">
        <f>+IF($E23=GA$22,VLOOKUP($C23,Input!$A$8:$GZ$39,MATCH(GA$21,Input!$A$6:$GZ$6,0),FALSE),0)*IF(GA$19&gt;=MAX($FD$19:FZ$19),MIN((GA$19-MAX($FD$19:FZ$19)),(GA$19-FZ$19)),0)+IF($E23=GA$22,VLOOKUP($C23,Input!$A$8:$GZ$39,MATCH(GA$21,Input!$A$6:$GZ$6,0),FALSE),0)*IF(GA$18&gt;=MAX($FD$18:FZ$18),MIN((GA$18-MAX($FD$18:FZ$18)),(GA$18-FZ$18)),0)</f>
        <v>0</v>
      </c>
      <c r="GB23" s="1">
        <f>+IF($E23=GB$22,VLOOKUP($C23,Input!$A$8:$GZ$39,MATCH(GB$21,Input!$A$6:$GZ$6,0),FALSE),0)*IF(GB$19&gt;=MAX($FD$19:GA$19),MIN((GB$19-MAX($FD$19:GA$19)),(GB$19-GA$19)),0)+IF($E23=GB$22,VLOOKUP($C23,Input!$A$8:$GZ$39,MATCH(GB$21,Input!$A$6:$GZ$6,0),FALSE),0)*IF(GB$18&gt;=MAX($FD$18:GA$18),MIN((GB$18-MAX($FD$18:GA$18)),(GB$18-GA$18)),0)</f>
        <v>0</v>
      </c>
      <c r="GC23" s="1">
        <f>+IF($E23=GC$22,VLOOKUP($C23,Input!$A$8:$GZ$39,MATCH(GC$21,Input!$A$6:$GZ$6,0),FALSE),0)*IF(GC$19&gt;=MAX($FD$19:GB$19),MIN((GC$19-MAX($FD$19:GB$19)),(GC$19-GB$19)),0)+IF($E23=GC$22,VLOOKUP($C23,Input!$A$8:$GZ$39,MATCH(GC$21,Input!$A$6:$GZ$6,0),FALSE),0)*IF(GC$18&gt;=MAX($FD$18:GB$18),MIN((GC$18-MAX($FD$18:GB$18)),(GC$18-GB$18)),0)</f>
        <v>0</v>
      </c>
      <c r="GD23" s="1">
        <f>+IF($E23=GD$22,VLOOKUP($C23,Input!$A$8:$GZ$39,MATCH(GD$21,Input!$A$6:$GZ$6,0),FALSE),0)*IF(GD$19&gt;=MAX($FD$19:GC$19),MIN((GD$19-MAX($FD$19:GC$19)),(GD$19-GC$19)),0)+IF($E23=GD$22,VLOOKUP($C23,Input!$A$8:$GZ$39,MATCH(GD$21,Input!$A$6:$GZ$6,0),FALSE),0)*IF(GD$18&gt;=MAX($FD$18:GC$18),MIN((GD$18-MAX($FD$18:GC$18)),(GD$18-GC$18)),0)</f>
        <v>0</v>
      </c>
      <c r="GE23" s="1">
        <f>+IF($E23=GE$22,VLOOKUP($C23,Input!$A$8:$GZ$39,MATCH(GE$21,Input!$A$6:$GZ$6,0),FALSE),0)*IF(GE$19&gt;=MAX($FD$19:GD$19),MIN((GE$19-MAX($FD$19:GD$19)),(GE$19-GD$19)),0)+IF($E23=GE$22,VLOOKUP($C23,Input!$A$8:$GZ$39,MATCH(GE$21,Input!$A$6:$GZ$6,0),FALSE),0)*IF(GE$18&gt;=MAX($FD$18:GD$18),MIN((GE$18-MAX($FD$18:GD$18)),(GE$18-GD$18)),0)</f>
        <v>0</v>
      </c>
      <c r="GF23" s="1">
        <f>+IF($E23=GF$22,VLOOKUP($C23,Input!$A$8:$GZ$39,MATCH(GF$21,Input!$A$6:$GZ$6,0),FALSE),0)*IF(GF$19&gt;=MAX($FD$19:GE$19),MIN((GF$19-MAX($FD$19:GE$19)),(GF$19-GE$19)),0)+IF($E23=GF$22,VLOOKUP($C23,Input!$A$8:$GZ$39,MATCH(GF$21,Input!$A$6:$GZ$6,0),FALSE),0)*IF(GF$18&gt;=MAX($FD$18:GE$18),MIN((GF$18-MAX($FD$18:GE$18)),(GF$18-GE$18)),0)</f>
        <v>0</v>
      </c>
      <c r="GG23" s="1">
        <f>+IF($E23=GG$22,VLOOKUP($C23,Input!$A$8:$GZ$39,MATCH(GG$21,Input!$A$6:$GZ$6,0),FALSE),0)*IF(GG$19&gt;=MAX($FD$19:GF$19),MIN((GG$19-MAX($FD$19:GF$19)),(GG$19-GF$19)),0)+IF($E23=GG$22,VLOOKUP($C23,Input!$A$8:$GZ$39,MATCH(GG$21,Input!$A$6:$GZ$6,0),FALSE),0)*IF(GG$18&gt;=MAX($FD$18:GF$18),MIN((GG$18-MAX($FD$18:GF$18)),(GG$18-GF$18)),0)</f>
        <v>0</v>
      </c>
      <c r="GH23" s="1">
        <f>+IF($E23=GH$22,VLOOKUP($C23,Input!$A$8:$GZ$39,MATCH(GH$21,Input!$A$6:$GZ$6,0),FALSE),0)*IF(GH$19&gt;=MAX($FD$19:GG$19),MIN((GH$19-MAX($FD$19:GG$19)),(GH$19-GG$19)),0)+IF($E23=GH$22,VLOOKUP($C23,Input!$A$8:$GZ$39,MATCH(GH$21,Input!$A$6:$GZ$6,0),FALSE),0)*IF(GH$18&gt;=MAX($FD$18:GG$18),MIN((GH$18-MAX($FD$18:GG$18)),(GH$18-GG$18)),0)</f>
        <v>0</v>
      </c>
      <c r="GI23" s="1">
        <f>+IF($E23=GI$22,VLOOKUP($C23,Input!$A$8:$GZ$39,MATCH(GI$21,Input!$A$6:$GZ$6,0),FALSE),0)*IF(GI$19&gt;=MAX($FD$19:GH$19),MIN((GI$19-MAX($FD$19:GH$19)),(GI$19-GH$19)),0)+IF($E23=GI$22,VLOOKUP($C23,Input!$A$8:$GZ$39,MATCH(GI$21,Input!$A$6:$GZ$6,0),FALSE),0)*IF(GI$18&gt;=MAX($FD$18:GH$18),MIN((GI$18-MAX($FD$18:GH$18)),(GI$18-GH$18)),0)</f>
        <v>0</v>
      </c>
      <c r="GJ23" s="1">
        <f>+IF($E23=GJ$22,VLOOKUP($C23,Input!$A$8:$GZ$39,MATCH(GJ$21,Input!$A$6:$GZ$6,0),FALSE),0)*IF(GJ$19&gt;=MAX($FD$19:GI$19),MIN((GJ$19-MAX($FD$19:GI$19)),(GJ$19-GI$19)),0)+IF($E23=GJ$22,VLOOKUP($C23,Input!$A$8:$GZ$39,MATCH(GJ$21,Input!$A$6:$GZ$6,0),FALSE),0)*IF(GJ$18&gt;=MAX($FD$18:GI$18),MIN((GJ$18-MAX($FD$18:GI$18)),(GJ$18-GI$18)),0)</f>
        <v>0</v>
      </c>
      <c r="GK23" s="1">
        <f>+IF($E23=GK$22,VLOOKUP($C23,Input!$A$8:$GZ$39,MATCH(GK$21,Input!$A$6:$GZ$6,0),FALSE),0)*IF(GK$19&gt;=MAX($FD$19:GJ$19),MIN((GK$19-MAX($FD$19:GJ$19)),(GK$19-GJ$19)),0)+IF($E23=GK$22,VLOOKUP($C23,Input!$A$8:$GZ$39,MATCH(GK$21,Input!$A$6:$GZ$6,0),FALSE),0)*IF(GK$18&gt;=MAX($FD$18:GJ$18),MIN((GK$18-MAX($FD$18:GJ$18)),(GK$18-GJ$18)),0)</f>
        <v>0</v>
      </c>
      <c r="GL23" s="1">
        <f>+IF($E23=GL$22,VLOOKUP($C23,Input!$A$8:$GZ$39,MATCH(GL$21,Input!$A$6:$GZ$6,0),FALSE),0)*IF(GL$19&gt;=MAX($FD$19:GK$19),MIN((GL$19-MAX($FD$19:GK$19)),(GL$19-GK$19)),0)+IF($E23=GL$22,VLOOKUP($C23,Input!$A$8:$GZ$39,MATCH(GL$21,Input!$A$6:$GZ$6,0),FALSE),0)*IF(GL$18&gt;=MAX($FD$18:GK$18),MIN((GL$18-MAX($FD$18:GK$18)),(GL$18-GK$18)),0)</f>
        <v>0</v>
      </c>
      <c r="GM23" s="42"/>
      <c r="GN23" t="str">
        <f>VLOOKUP($C23,Input!$A$8:$GZ$39,MATCH(GN$21,Input!$A$6:$GZ$6,0),FALSE)</f>
        <v>NA</v>
      </c>
      <c r="GO23">
        <f>IF((VLOOKUP($C23,Input!$A$8:$GZ$39,MATCH(GO$21,Input!$A$6:$GZ$6,0),FALSE))="Y",$D23/VLOOKUP($C23,Input!$A$8:$GZ$39,MATCH(GP$21,Input!$A$6:$GZ$6,0),FALSE),0)</f>
        <v>0</v>
      </c>
      <c r="GP23">
        <f>IF((VLOOKUP($C23,Input!$A$8:$GZ$39,MATCH(GO$21,Input!$A$6:$GZ$6,0),FALSE))="Y",0,IF((VLOOKUP($C23,Input!$A$8:$GZ$39,MATCH(GP$21,Input!$A$6:$GZ$6,0),FALSE))&gt;0,$D23/VLOOKUP($C23,Input!$A$8:$GZ$39,MATCH(GP$21,Input!$A$6:$GZ$6,0),FALSE),0))</f>
        <v>0</v>
      </c>
      <c r="GQ23" s="1">
        <f>+IF($E23=GQ$22,VLOOKUP($C23,Input!$A$8:$GZ$39,MATCH(GQ$21,Input!$A$6:$GZ$6,0),FALSE),0)*IF(GQ$19&gt;=MAX($GP$19:GP$19),MIN((GQ$19-MAX($GP$19:GP$19)),(GQ$19-GP$19)),0)+IF($E23=GQ$22,VLOOKUP($C23,Input!$A$8:$GZ$39,MATCH(GQ$21,Input!$A$6:$GZ$6,0),FALSE),0)*IF(GQ$18&gt;=MAX($GP$18:GP$18),MIN((GQ$18-MAX($GP$18:GP$18)),(GQ$18-GP$18)),0)</f>
        <v>0</v>
      </c>
      <c r="GR23" s="1">
        <f>+IF($E23=GR$22,VLOOKUP($C23,Input!$A$8:$GZ$39,MATCH(GR$21,Input!$A$6:$GZ$6,0),FALSE),0)*IF(GR$19&gt;=MAX($GP$19:GQ$19),MIN((GR$19-MAX($GP$19:GQ$19)),(GR$19-GQ$19)),0)+IF($E23=GR$22,VLOOKUP($C23,Input!$A$8:$GZ$39,MATCH(GR$21,Input!$A$6:$GZ$6,0),FALSE),0)*IF(GR$18&gt;=MAX($GP$18:GQ$18),MIN((GR$18-MAX($GP$18:GQ$18)),(GR$18-GQ$18)),0)</f>
        <v>0</v>
      </c>
      <c r="GS23" s="1">
        <f>+IF($E23=GS$22,VLOOKUP($C23,Input!$A$8:$GZ$39,MATCH(GS$21,Input!$A$6:$GZ$6,0),FALSE),0)*IF(GS$19&gt;=MAX($GP$19:GR$19),MIN((GS$19-MAX($GP$19:GR$19)),(GS$19-GR$19)),0)+IF($E23=GS$22,VLOOKUP($C23,Input!$A$8:$GZ$39,MATCH(GS$21,Input!$A$6:$GZ$6,0),FALSE),0)*IF(GS$18&gt;=MAX($GP$18:GR$18),MIN((GS$18-MAX($GP$18:GR$18)),(GS$18-GR$18)),0)</f>
        <v>0</v>
      </c>
      <c r="GT23" s="1">
        <f>+IF($E23=GT$22,VLOOKUP($C23,Input!$A$8:$GZ$39,MATCH(GT$21,Input!$A$6:$GZ$6,0),FALSE),0)*IF(GT$19&gt;=MAX($GP$19:GS$19),MIN((GT$19-MAX($GP$19:GS$19)),(GT$19-GS$19)),0)+IF($E23=GT$22,VLOOKUP($C23,Input!$A$8:$GZ$39,MATCH(GT$21,Input!$A$6:$GZ$6,0),FALSE),0)*IF(GT$18&gt;=MAX($GP$18:GS$18),MIN((GT$18-MAX($GP$18:GS$18)),(GT$18-GS$18)),0)</f>
        <v>0</v>
      </c>
      <c r="GU23" s="1">
        <f>+IF($E23=GU$22,VLOOKUP($C23,Input!$A$8:$GZ$39,MATCH(GU$21,Input!$A$6:$GZ$6,0),FALSE),0)*IF(GU$19&gt;=MAX($GP$19:GT$19),MIN((GU$19-MAX($GP$19:GT$19)),(GU$19-GT$19)),0)+IF($E23=GU$22,VLOOKUP($C23,Input!$A$8:$GZ$39,MATCH(GU$21,Input!$A$6:$GZ$6,0),FALSE),0)*IF(GU$18&gt;=MAX($GP$18:GT$18),MIN((GU$18-MAX($GP$18:GT$18)),(GU$18-GT$18)),0)</f>
        <v>0</v>
      </c>
      <c r="GV23" s="1">
        <f>+IF($E23=GV$22,VLOOKUP($C23,Input!$A$8:$GZ$39,MATCH(GV$21,Input!$A$6:$GZ$6,0),FALSE),0)*IF(GV$19&gt;=MAX($GP$19:GU$19),MIN((GV$19-MAX($GP$19:GU$19)),(GV$19-GU$19)),0)+IF($E23=GV$22,VLOOKUP($C23,Input!$A$8:$GZ$39,MATCH(GV$21,Input!$A$6:$GZ$6,0),FALSE),0)*IF(GV$18&gt;=MAX($GP$18:GU$18),MIN((GV$18-MAX($GP$18:GU$18)),(GV$18-GU$18)),0)</f>
        <v>0</v>
      </c>
      <c r="GW23" s="1">
        <f>+IF($E23=GW$22,VLOOKUP($C23,Input!$A$8:$GZ$39,MATCH(GW$21,Input!$A$6:$GZ$6,0),FALSE),0)*IF(GW$19&gt;=MAX($GP$19:GV$19),MIN((GW$19-MAX($GP$19:GV$19)),(GW$19-GV$19)),0)+IF($E23=GW$22,VLOOKUP($C23,Input!$A$8:$GZ$39,MATCH(GW$21,Input!$A$6:$GZ$6,0),FALSE),0)*IF(GW$18&gt;=MAX($GP$18:GV$18),MIN((GW$18-MAX($GP$18:GV$18)),(GW$18-GV$18)),0)</f>
        <v>0</v>
      </c>
      <c r="GX23" s="1">
        <f>+IF($E23=GX$22,VLOOKUP($C23,Input!$A$8:$GZ$39,MATCH(GX$21,Input!$A$6:$GZ$6,0),FALSE),0)*IF(GX$19&gt;=MAX($GP$19:GW$19),MIN((GX$19-MAX($GP$19:GW$19)),(GX$19-GW$19)),0)+IF($E23=GX$22,VLOOKUP($C23,Input!$A$8:$GZ$39,MATCH(GX$21,Input!$A$6:$GZ$6,0),FALSE),0)*IF(GX$18&gt;=MAX($GP$18:GW$18),MIN((GX$18-MAX($GP$18:GW$18)),(GX$18-GW$18)),0)</f>
        <v>0</v>
      </c>
      <c r="GY23" s="1">
        <f>+IF($E23=GY$22,VLOOKUP($C23,Input!$A$8:$GZ$39,MATCH(GY$21,Input!$A$6:$GZ$6,0),FALSE),0)*IF(GY$19&gt;=MAX($GP$19:GX$19),MIN((GY$19-MAX($GP$19:GX$19)),(GY$19-GX$19)),0)+IF($E23=GY$22,VLOOKUP($C23,Input!$A$8:$GZ$39,MATCH(GY$21,Input!$A$6:$GZ$6,0),FALSE),0)*IF(GY$18&gt;=MAX($GP$18:GX$18),MIN((GY$18-MAX($GP$18:GX$18)),(GY$18-GX$18)),0)</f>
        <v>0</v>
      </c>
      <c r="GZ23" s="1">
        <f>+IF($E23=GZ$22,VLOOKUP($C23,Input!$A$8:$GZ$39,MATCH(GZ$21,Input!$A$6:$GZ$6,0),FALSE),0)*IF(GZ$19&gt;=MAX($GP$19:GY$19),MIN((GZ$19-MAX($GP$19:GY$19)),(GZ$19-GY$19)),0)+IF($E23=GZ$22,VLOOKUP($C23,Input!$A$8:$GZ$39,MATCH(GZ$21,Input!$A$6:$GZ$6,0),FALSE),0)*IF(GZ$18&gt;=MAX($GP$18:GY$18),MIN((GZ$18-MAX($GP$18:GY$18)),(GZ$18-GY$18)),0)</f>
        <v>0</v>
      </c>
      <c r="HA23" s="1">
        <f>+IF($E23=HA$22,VLOOKUP($C23,Input!$A$8:$GZ$39,MATCH(HA$21,Input!$A$6:$GZ$6,0),FALSE),0)*IF(HA$19&gt;=MAX($GP$19:GZ$19),MIN((HA$19-MAX($GP$19:GZ$19)),(HA$19-GZ$19)),0)+IF($E23=HA$22,VLOOKUP($C23,Input!$A$8:$GZ$39,MATCH(HA$21,Input!$A$6:$GZ$6,0),FALSE),0)*IF(HA$18&gt;=MAX($GP$18:GZ$18),MIN((HA$18-MAX($GP$18:GZ$18)),(HA$18-GZ$18)),0)</f>
        <v>0</v>
      </c>
      <c r="HB23" s="1">
        <f>+IF($E23=HB$22,VLOOKUP($C23,Input!$A$8:$GZ$39,MATCH(HB$21,Input!$A$6:$GZ$6,0),FALSE),0)*IF(HB$19&gt;=MAX($GP$19:HA$19),MIN((HB$19-MAX($GP$19:HA$19)),(HB$19-HA$19)),0)+IF($E23=HB$22,VLOOKUP($C23,Input!$A$8:$GZ$39,MATCH(HB$21,Input!$A$6:$GZ$6,0),FALSE),0)*IF(HB$18&gt;=MAX($GP$18:HA$18),MIN((HB$18-MAX($GP$18:HA$18)),(HB$18-HA$18)),0)</f>
        <v>0</v>
      </c>
      <c r="HC23" s="1">
        <f>+IF($E23=HC$22,VLOOKUP($C23,Input!$A$8:$GZ$39,MATCH(HC$21,Input!$A$6:$GZ$6,0),FALSE),0)*IF(HC$19&gt;=MAX($GP$19:HB$19),MIN((HC$19-MAX($GP$19:HB$19)),(HC$19-HB$19)),0)+IF($E23=HC$22,VLOOKUP($C23,Input!$A$8:$GZ$39,MATCH(HC$21,Input!$A$6:$GZ$6,0),FALSE),0)*IF(HC$18&gt;=MAX($GP$18:HB$18),MIN((HC$18-MAX($GP$18:HB$18)),(HC$18-HB$18)),0)</f>
        <v>0</v>
      </c>
      <c r="HD23" s="1">
        <f>+IF($E23=HD$22,VLOOKUP($C23,Input!$A$8:$GZ$39,MATCH(HD$21,Input!$A$6:$GZ$6,0),FALSE),0)*IF(HD$19&gt;=MAX($GP$19:HC$19),MIN((HD$19-MAX($GP$19:HC$19)),(HD$19-HC$19)),0)+IF($E23=HD$22,VLOOKUP($C23,Input!$A$8:$GZ$39,MATCH(HD$21,Input!$A$6:$GZ$6,0),FALSE),0)*IF(HD$18&gt;=MAX($GP$18:HC$18),MIN((HD$18-MAX($GP$18:HC$18)),(HD$18-HC$18)),0)</f>
        <v>0</v>
      </c>
      <c r="HE23" s="1">
        <f>+IF($E23=HE$22,VLOOKUP($C23,Input!$A$8:$GZ$39,MATCH(HE$21,Input!$A$6:$GZ$6,0),FALSE),0)*IF(HE$19&gt;=MAX($GP$19:HD$19),MIN((HE$19-MAX($GP$19:HD$19)),(HE$19-HD$19)),0)+IF($E23=HE$22,VLOOKUP($C23,Input!$A$8:$GZ$39,MATCH(HE$21,Input!$A$6:$GZ$6,0),FALSE),0)*IF(HE$18&gt;=MAX($GP$18:HD$18),MIN((HE$18-MAX($GP$18:HD$18)),(HE$18-HD$18)),0)</f>
        <v>0</v>
      </c>
      <c r="HF23" s="1">
        <f>+IF($E23=HF$22,VLOOKUP($C23,Input!$A$8:$GZ$39,MATCH(HF$21,Input!$A$6:$GZ$6,0),FALSE),0)*IF(HF$19&gt;=MAX($GP$19:HE$19),MIN((HF$19-MAX($GP$19:HE$19)),(HF$19-HE$19)),0)+IF($E23=HF$22,VLOOKUP($C23,Input!$A$8:$GZ$39,MATCH(HF$21,Input!$A$6:$GZ$6,0),FALSE),0)*IF(HF$18&gt;=MAX($GP$18:HE$18),MIN((HF$18-MAX($GP$18:HE$18)),(HF$18-HE$18)),0)</f>
        <v>0</v>
      </c>
      <c r="HG23" s="1">
        <f>+IF($E23=HG$22,VLOOKUP($C23,Input!$A$8:$GZ$39,MATCH(HG$21,Input!$A$6:$GZ$6,0),FALSE),0)*IF(HG$19&gt;=MAX($GP$19:HF$19),MIN((HG$19-MAX($GP$19:HF$19)),(HG$19-HF$19)),0)+IF($E23=HG$22,VLOOKUP($C23,Input!$A$8:$GZ$39,MATCH(HG$21,Input!$A$6:$GZ$6,0),FALSE),0)*IF(HG$18&gt;=MAX($GP$18:HF$18),MIN((HG$18-MAX($GP$18:HF$18)),(HG$18-HF$18)),0)</f>
        <v>0</v>
      </c>
      <c r="HH23" s="1">
        <f>+IF($E23=HH$22,VLOOKUP($C23,Input!$A$8:$GZ$39,MATCH(HH$21,Input!$A$6:$GZ$6,0),FALSE),0)*IF(HH$19&gt;=MAX($GP$19:HG$19),MIN((HH$19-MAX($GP$19:HG$19)),(HH$19-HG$19)),0)+IF($E23=HH$22,VLOOKUP($C23,Input!$A$8:$GZ$39,MATCH(HH$21,Input!$A$6:$GZ$6,0),FALSE),0)*IF(HH$18&gt;=MAX($GP$18:HG$18),MIN((HH$18-MAX($GP$18:HG$18)),(HH$18-HG$18)),0)</f>
        <v>0</v>
      </c>
      <c r="HI23" s="1">
        <f>+IF($E23=HI$22,VLOOKUP($C23,Input!$A$8:$GZ$39,MATCH(HI$21,Input!$A$6:$GZ$6,0),FALSE),0)*IF(HI$19&gt;=MAX($GP$19:HH$19),MIN((HI$19-MAX($GP$19:HH$19)),(HI$19-HH$19)),0)+IF($E23=HI$22,VLOOKUP($C23,Input!$A$8:$GZ$39,MATCH(HI$21,Input!$A$6:$GZ$6,0),FALSE),0)*IF(HI$18&gt;=MAX($GP$18:HH$18),MIN((HI$18-MAX($GP$18:HH$18)),(HI$18-HH$18)),0)</f>
        <v>0</v>
      </c>
      <c r="HJ23" s="1">
        <f>+IF($E23=HJ$22,VLOOKUP($C23,Input!$A$8:$GZ$39,MATCH(HJ$21,Input!$A$6:$GZ$6,0),FALSE),0)*IF(HJ$19&gt;=MAX($GP$19:HI$19),MIN((HJ$19-MAX($GP$19:HI$19)),(HJ$19-HI$19)),0)+IF($E23=HJ$22,VLOOKUP($C23,Input!$A$8:$GZ$39,MATCH(HJ$21,Input!$A$6:$GZ$6,0),FALSE),0)*IF(HJ$18&gt;=MAX($GP$18:HI$18),MIN((HJ$18-MAX($GP$18:HI$18)),(HJ$18-HI$18)),0)</f>
        <v>0</v>
      </c>
      <c r="HK23" s="1">
        <f>+IF($E23=HK$22,VLOOKUP($C23,Input!$A$8:$GZ$39,MATCH(HK$21,Input!$A$6:$GZ$6,0),FALSE),0)*IF(HK$19&gt;=MAX($GP$19:HJ$19),MIN((HK$19-MAX($GP$19:HJ$19)),(HK$19-HJ$19)),0)+IF($E23=HK$22,VLOOKUP($C23,Input!$A$8:$GZ$39,MATCH(HK$21,Input!$A$6:$GZ$6,0),FALSE),0)*IF(HK$18&gt;=MAX($GP$18:HJ$18),MIN((HK$18-MAX($GP$18:HJ$18)),(HK$18-HJ$18)),0)</f>
        <v>0</v>
      </c>
      <c r="HL23" s="1">
        <f>+IF($E23=HL$22,VLOOKUP($C23,Input!$A$8:$GZ$39,MATCH(HL$21,Input!$A$6:$GZ$6,0),FALSE),0)*IF(HL$19&gt;=MAX($GP$19:HK$19),MIN((HL$19-MAX($GP$19:HK$19)),(HL$19-HK$19)),0)+IF($E23=HL$22,VLOOKUP($C23,Input!$A$8:$GZ$39,MATCH(HL$21,Input!$A$6:$GZ$6,0),FALSE),0)*IF(HL$18&gt;=MAX($GP$18:HK$18),MIN((HL$18-MAX($GP$18:HK$18)),(HL$18-HK$18)),0)</f>
        <v>0</v>
      </c>
      <c r="HM23" s="1">
        <f>+IF($E23=HM$22,VLOOKUP($C23,Input!$A$8:$GZ$39,MATCH(HM$21,Input!$A$6:$GZ$6,0),FALSE),0)*IF(HM$19&gt;=MAX($GP$19:HL$19),MIN((HM$19-MAX($GP$19:HL$19)),(HM$19-HL$19)),0)+IF($E23=HM$22,VLOOKUP($C23,Input!$A$8:$GZ$39,MATCH(HM$21,Input!$A$6:$GZ$6,0),FALSE),0)*IF(HM$18&gt;=MAX($GP$18:HL$18),MIN((HM$18-MAX($GP$18:HL$18)),(HM$18-HL$18)),0)</f>
        <v>0</v>
      </c>
      <c r="HN23" s="1">
        <f>+IF($E23=HN$22,VLOOKUP($C23,Input!$A$8:$GZ$39,MATCH(HN$21,Input!$A$6:$GZ$6,0),FALSE),0)*IF(HN$19&gt;=MAX($GP$19:HM$19),MIN((HN$19-MAX($GP$19:HM$19)),(HN$19-HM$19)),0)+IF($E23=HN$22,VLOOKUP($C23,Input!$A$8:$GZ$39,MATCH(HN$21,Input!$A$6:$GZ$6,0),FALSE),0)*IF(HN$18&gt;=MAX($GP$18:HM$18),MIN((HN$18-MAX($GP$18:HM$18)),(HN$18-HM$18)),0)</f>
        <v>0</v>
      </c>
      <c r="HO23" s="1">
        <f>+IF($E23=HO$22,VLOOKUP($C23,Input!$A$8:$GZ$39,MATCH(HO$21,Input!$A$6:$GZ$6,0),FALSE),0)*IF(HO$19&gt;=MAX($GP$19:HN$19),MIN((HO$19-MAX($GP$19:HN$19)),(HO$19-HN$19)),0)+IF($E23=HO$22,VLOOKUP($C23,Input!$A$8:$GZ$39,MATCH(HO$21,Input!$A$6:$GZ$6,0),FALSE),0)*IF(HO$18&gt;=MAX($GP$18:HN$18),MIN((HO$18-MAX($GP$18:HN$18)),(HO$18-HN$18)),0)</f>
        <v>0</v>
      </c>
      <c r="HP23" s="1">
        <f>+IF($E23=HP$22,VLOOKUP($C23,Input!$A$8:$GZ$39,MATCH(HP$21,Input!$A$6:$GZ$6,0),FALSE),0)*IF(HP$19&gt;=MAX($GP$19:HO$19),MIN((HP$19-MAX($GP$19:HO$19)),(HP$19-HO$19)),0)+IF($E23=HP$22,VLOOKUP($C23,Input!$A$8:$GZ$39,MATCH(HP$21,Input!$A$6:$GZ$6,0),FALSE),0)*IF(HP$18&gt;=MAX($GP$18:HO$18),MIN((HP$18-MAX($GP$18:HO$18)),(HP$18-HO$18)),0)</f>
        <v>0</v>
      </c>
      <c r="HQ23" s="1">
        <f>+IF($E23=HQ$22,VLOOKUP($C23,Input!$A$8:$GZ$39,MATCH(HQ$21,Input!$A$6:$GZ$6,0),FALSE),0)*IF(HQ$19&gt;=MAX($GP$19:HP$19),MIN((HQ$19-MAX($GP$19:HP$19)),(HQ$19-HP$19)),0)+IF($E23=HQ$22,VLOOKUP($C23,Input!$A$8:$GZ$39,MATCH(HQ$21,Input!$A$6:$GZ$6,0),FALSE),0)*IF(HQ$18&gt;=MAX($GP$18:HP$18),MIN((HQ$18-MAX($GP$18:HP$18)),(HQ$18-HP$18)),0)</f>
        <v>0</v>
      </c>
      <c r="HR23" s="1">
        <f>+IF($E23=HR$22,VLOOKUP($C23,Input!$A$8:$GZ$39,MATCH(HR$21,Input!$A$6:$GZ$6,0),FALSE),0)*IF(HR$19&gt;=MAX($GP$19:HQ$19),MIN((HR$19-MAX($GP$19:HQ$19)),(HR$19-HQ$19)),0)+IF($E23=HR$22,VLOOKUP($C23,Input!$A$8:$GZ$39,MATCH(HR$21,Input!$A$6:$GZ$6,0),FALSE),0)*IF(HR$18&gt;=MAX($GP$18:HQ$18),MIN((HR$18-MAX($GP$18:HQ$18)),(HR$18-HQ$18)),0)</f>
        <v>0</v>
      </c>
      <c r="HS23" s="1">
        <f>+IF($E23=HS$22,VLOOKUP($C23,Input!$A$8:$GZ$39,MATCH(HS$21,Input!$A$6:$GZ$6,0),FALSE),0)*IF(HS$19&gt;=MAX($GP$19:HR$19),MIN((HS$19-MAX($GP$19:HR$19)),(HS$19-HR$19)),0)+IF($E23=HS$22,VLOOKUP($C23,Input!$A$8:$GZ$39,MATCH(HS$21,Input!$A$6:$GZ$6,0),FALSE),0)*IF(HS$18&gt;=MAX($GP$18:HR$18),MIN((HS$18-MAX($GP$18:HR$18)),(HS$18-HR$18)),0)</f>
        <v>0</v>
      </c>
      <c r="HT23" s="1">
        <f>+IF($E23=HT$22,VLOOKUP($C23,Input!$A$8:$GZ$39,MATCH(HT$21,Input!$A$6:$GZ$6,0),FALSE),0)*IF(HT$19&gt;=MAX($GP$19:HS$19),MIN((HT$19-MAX($GP$19:HS$19)),(HT$19-HS$19)),0)+IF($E23=HT$22,VLOOKUP($C23,Input!$A$8:$GZ$39,MATCH(HT$21,Input!$A$6:$GZ$6,0),FALSE),0)*IF(HT$18&gt;=MAX($GP$18:HS$18),MIN((HT$18-MAX($GP$18:HS$18)),(HT$18-HS$18)),0)</f>
        <v>0</v>
      </c>
      <c r="HU23" s="1">
        <f>+IF($E23=HU$22,VLOOKUP($C23,Input!$A$8:$GZ$39,MATCH(HU$21,Input!$A$6:$GZ$6,0),FALSE),0)*IF(HU$19&gt;=MAX($GP$19:HT$19),MIN((HU$19-MAX($GP$19:HT$19)),(HU$19-HT$19)),0)+IF($E23=HU$22,VLOOKUP($C23,Input!$A$8:$GZ$39,MATCH(HU$21,Input!$A$6:$GZ$6,0),FALSE),0)*IF(HU$18&gt;=MAX($GP$18:HT$18),MIN((HU$18-MAX($GP$18:HT$18)),(HU$18-HT$18)),0)</f>
        <v>0</v>
      </c>
      <c r="HV23" s="1">
        <f>+IF($E23=HV$22,VLOOKUP($C23,Input!$A$8:$GZ$39,MATCH(HV$21,Input!$A$6:$GZ$6,0),FALSE),0)*IF(HV$19&gt;=MAX($GP$19:HU$19),MIN((HV$19-MAX($GP$19:HU$19)),(HV$19-HU$19)),0)+IF($E23=HV$22,VLOOKUP($C23,Input!$A$8:$GZ$39,MATCH(HV$21,Input!$A$6:$GZ$6,0),FALSE),0)*IF(HV$18&gt;=MAX($GP$18:HU$18),MIN((HV$18-MAX($GP$18:HU$18)),(HV$18-HU$18)),0)</f>
        <v>0</v>
      </c>
      <c r="HW23" s="1">
        <f>+IF($E23=HW$22,VLOOKUP($C23,Input!$A$8:$GZ$39,MATCH(HW$21,Input!$A$6:$GZ$6,0),FALSE),0)*IF(HW$19&gt;=MAX($GP$19:HV$19),MIN((HW$19-MAX($GP$19:HV$19)),(HW$19-HV$19)),0)+IF($E23=HW$22,VLOOKUP($C23,Input!$A$8:$GZ$39,MATCH(HW$21,Input!$A$6:$GZ$6,0),FALSE),0)*IF(HW$18&gt;=MAX($GP$18:HV$18),MIN((HW$18-MAX($GP$18:HV$18)),(HW$18-HV$18)),0)</f>
        <v>0</v>
      </c>
      <c r="HX23" s="1">
        <f>+IF($E23=HX$22,VLOOKUP($C23,Input!$A$8:$GZ$39,MATCH(HX$21,Input!$A$6:$GZ$6,0),FALSE),0)*IF(HX$19&gt;=MAX($GP$19:HW$19),MIN((HX$19-MAX($GP$19:HW$19)),(HX$19-HW$19)),0)+IF($E23=HX$22,VLOOKUP($C23,Input!$A$8:$GZ$39,MATCH(HX$21,Input!$A$6:$GZ$6,0),FALSE),0)*IF(HX$18&gt;=MAX($GP$18:HW$18),MIN((HX$18-MAX($GP$18:HW$18)),(HX$18-HW$18)),0)</f>
        <v>0</v>
      </c>
      <c r="HY23" s="1">
        <f>+IF($E23=HY$22,VLOOKUP($C23,Input!$A$8:$GZ$39,MATCH(HY$21,Input!$A$6:$GZ$6,0),FALSE),0)*IF(HY$19&gt;=MAX($GP$19:HX$19),MIN((HY$19-MAX($GP$19:HX$19)),(HY$19-HX$19)),0)+IF($E23=HY$22,VLOOKUP($C23,Input!$A$8:$GZ$39,MATCH(HY$21,Input!$A$6:$GZ$6,0),FALSE),0)*IF(HY$18&gt;=MAX($GP$18:HX$18),MIN((HY$18-MAX($GP$18:HX$18)),(HY$18-HX$18)),0)</f>
        <v>0</v>
      </c>
      <c r="HZ23" s="42"/>
      <c r="IA23" t="str">
        <f>VLOOKUP($C23,Input!$A$8:$IA$39,MATCH(IA$21,Input!$A$6:$IA$6,0),FALSE)</f>
        <v>NA</v>
      </c>
      <c r="IB23" s="132">
        <f>IF((VLOOKUP($C23,Input!$A$8:$IA$39,MATCH(IB$21,Input!$A$6:$IA$6,0),FALSE))="Y",$D23/VLOOKUP($C23,Input!$A$8:$IA$39,MATCH(IC$21,Input!$A$6:$IA$6,0),FALSE),0)</f>
        <v>0</v>
      </c>
      <c r="IC23" s="132">
        <f>IF((VLOOKUP($C23,Input!$A$8:$IA$39,MATCH(IB$21,Input!$A$6:$IA$6,0),FALSE))="Y",0,IF((VLOOKUP($C23,Input!$A$8:$IA$39,MATCH(IC$21,Input!$A$6:$IA$6,0),FALSE))&gt;0,$D23/VLOOKUP($C23,Input!$A$8:$IA$39,MATCH(IC$21,Input!$A$6:$IA$6,0),FALSE),0))</f>
        <v>0</v>
      </c>
      <c r="ID23" s="1">
        <f>+IF($E23=ID$22,VLOOKUP($C23,Input!$A$8:$IA$39,MATCH(ID$21,Input!$A$6:$IA$6,0),FALSE),0)*IF(ID$19&gt;=MAX($IC$19:IC$19),MIN((ID$19-MAX($IC$19:IC$19)),(ID$19-IC$19)),0)+IF($E23=ID$22,VLOOKUP($C23,Input!$A$8:$IA$39,MATCH(ID$21,Input!$A$6:$IA$6,0),FALSE),0)*IF(ID$18&gt;=MAX($IC$18:IC$18),MIN((ID$18-MAX($IC$18:IC$18)),(ID$18-IC$18)),0)</f>
        <v>0</v>
      </c>
      <c r="IE23" s="1">
        <f>+IF($E23=IE$22,VLOOKUP($C23,Input!$A$8:$IA$39,MATCH(IE$21,Input!$A$6:$IA$6,0),FALSE),0)*IF(IE$19&gt;=MAX($IC$19:ID$19),MIN((IE$19-MAX($IC$19:ID$19)),(IE$19-ID$19)),0)+IF($E23=IE$22,VLOOKUP($C23,Input!$A$8:$IA$39,MATCH(IE$21,Input!$A$6:$IA$6,0),FALSE),0)*IF(IE$18&gt;=MAX($IC$18:ID$18),MIN((IE$18-MAX($IC$18:ID$18)),(IE$18-ID$18)),0)</f>
        <v>0</v>
      </c>
      <c r="IF23" s="1">
        <f>+IF($E23=IF$22,VLOOKUP($C23,Input!$A$8:$IA$39,MATCH(IF$21,Input!$A$6:$IA$6,0),FALSE),0)*IF(IF$19&gt;=MAX($IC$19:IE$19),MIN((IF$19-MAX($IC$19:IE$19)),(IF$19-IE$19)),0)+IF($E23=IF$22,VLOOKUP($C23,Input!$A$8:$IA$39,MATCH(IF$21,Input!$A$6:$IA$6,0),FALSE),0)*IF(IF$18&gt;=MAX($IC$18:IE$18),MIN((IF$18-MAX($IC$18:IE$18)),(IF$18-IE$18)),0)</f>
        <v>0</v>
      </c>
      <c r="IG23" s="1">
        <f>+IF($E23=IG$22,VLOOKUP($C23,Input!$A$8:$IA$39,MATCH(IG$21,Input!$A$6:$IA$6,0),FALSE),0)*IF(IG$19&gt;=MAX($IC$19:IF$19),MIN((IG$19-MAX($IC$19:IF$19)),(IG$19-IF$19)),0)+IF($E23=IG$22,VLOOKUP($C23,Input!$A$8:$IA$39,MATCH(IG$21,Input!$A$6:$IA$6,0),FALSE),0)*IF(IG$18&gt;=MAX($IC$18:IF$18),MIN((IG$18-MAX($IC$18:IF$18)),(IG$18-IF$18)),0)</f>
        <v>0</v>
      </c>
      <c r="IH23" s="1">
        <f>+IF($E23=IH$22,VLOOKUP($C23,Input!$A$8:$IA$39,MATCH(IH$21,Input!$A$6:$IA$6,0),FALSE),0)*IF(IH$19&gt;=MAX($IC$19:IG$19),MIN((IH$19-MAX($IC$19:IG$19)),(IH$19-IG$19)),0)+IF($E23=IH$22,VLOOKUP($C23,Input!$A$8:$IA$39,MATCH(IH$21,Input!$A$6:$IA$6,0),FALSE),0)*IF(IH$18&gt;=MAX($IC$18:IG$18),MIN((IH$18-MAX($IC$18:IG$18)),(IH$18-IG$18)),0)</f>
        <v>0</v>
      </c>
      <c r="II23" s="1">
        <f>+IF($E23=II$22,VLOOKUP($C23,Input!$A$8:$IA$39,MATCH(II$21,Input!$A$6:$IA$6,0),FALSE),0)*IF(II$19&gt;=MAX($IC$19:IH$19),MIN((II$19-MAX($IC$19:IH$19)),(II$19-IH$19)),0)+IF($E23=II$22,VLOOKUP($C23,Input!$A$8:$IA$39,MATCH(II$21,Input!$A$6:$IA$6,0),FALSE),0)*IF(II$18&gt;=MAX($IC$18:IH$18),MIN((II$18-MAX($IC$18:IH$18)),(II$18-IH$18)),0)</f>
        <v>0</v>
      </c>
      <c r="IJ23" s="1">
        <f>+IF($E23=IJ$22,VLOOKUP($C23,Input!$A$8:$IA$39,MATCH(IJ$21,Input!$A$6:$IA$6,0),FALSE),0)*IF(IJ$19&gt;=MAX($IC$19:II$19),MIN((IJ$19-MAX($IC$19:II$19)),(IJ$19-II$19)),0)+IF($E23=IJ$22,VLOOKUP($C23,Input!$A$8:$IA$39,MATCH(IJ$21,Input!$A$6:$IA$6,0),FALSE),0)*IF(IJ$18&gt;=MAX($IC$18:II$18),MIN((IJ$18-MAX($IC$18:II$18)),(IJ$18-II$18)),0)</f>
        <v>0</v>
      </c>
      <c r="IK23" s="1">
        <f>+IF($E23=IK$22,VLOOKUP($C23,Input!$A$8:$IA$39,MATCH(IK$21,Input!$A$6:$IA$6,0),FALSE),0)*IF(IK$19&gt;=MAX($IC$19:IJ$19),MIN((IK$19-MAX($IC$19:IJ$19)),(IK$19-IJ$19)),0)+IF($E23=IK$22,VLOOKUP($C23,Input!$A$8:$IA$39,MATCH(IK$21,Input!$A$6:$IA$6,0),FALSE),0)*IF(IK$18&gt;=MAX($IC$18:IJ$18),MIN((IK$18-MAX($IC$18:IJ$18)),(IK$18-IJ$18)),0)</f>
        <v>0</v>
      </c>
      <c r="IL23" s="1">
        <f>+IF($E23=IL$22,VLOOKUP($C23,Input!$A$8:$IA$39,MATCH(IL$21,Input!$A$6:$IA$6,0),FALSE),0)*IF(IL$19&gt;=MAX($IC$19:IK$19),MIN((IL$19-MAX($IC$19:IK$19)),(IL$19-IK$19)),0)+IF($E23=IL$22,VLOOKUP($C23,Input!$A$8:$IA$39,MATCH(IL$21,Input!$A$6:$IA$6,0),FALSE),0)*IF(IL$18&gt;=MAX($IC$18:IK$18),MIN((IL$18-MAX($IC$18:IK$18)),(IL$18-IK$18)),0)</f>
        <v>0</v>
      </c>
      <c r="IM23" s="1">
        <f>+IF($E23=IM$22,VLOOKUP($C23,Input!$A$8:$IA$39,MATCH(IM$21,Input!$A$6:$IA$6,0),FALSE),0)*IF(IM$19&gt;=MAX($IC$19:IL$19),MIN((IM$19-MAX($IC$19:IL$19)),(IM$19-IL$19)),0)+IF($E23=IM$22,VLOOKUP($C23,Input!$A$8:$IA$39,MATCH(IM$21,Input!$A$6:$IA$6,0),FALSE),0)*IF(IM$18&gt;=MAX($IC$18:IL$18),MIN((IM$18-MAX($IC$18:IL$18)),(IM$18-IL$18)),0)</f>
        <v>0</v>
      </c>
      <c r="IN23" s="1">
        <f>+IF($E23=IN$22,VLOOKUP($C23,Input!$A$8:$IA$39,MATCH(IN$21,Input!$A$6:$IA$6,0),FALSE),0)*IF(IN$19&gt;=MAX($IC$19:IM$19),MIN((IN$19-MAX($IC$19:IM$19)),(IN$19-IM$19)),0)+IF($E23=IN$22,VLOOKUP($C23,Input!$A$8:$IA$39,MATCH(IN$21,Input!$A$6:$IA$6,0),FALSE),0)*IF(IN$18&gt;=MAX($IC$18:IM$18),MIN((IN$18-MAX($IC$18:IM$18)),(IN$18-IM$18)),0)</f>
        <v>0</v>
      </c>
      <c r="IO23" s="1">
        <f>+IF($E23=IO$22,VLOOKUP($C23,Input!$A$8:$IA$39,MATCH(IO$21,Input!$A$6:$IA$6,0),FALSE),0)*IF(IO$19&gt;=MAX($IC$19:IN$19),MIN((IO$19-MAX($IC$19:IN$19)),(IO$19-IN$19)),0)+IF($E23=IO$22,VLOOKUP($C23,Input!$A$8:$IA$39,MATCH(IO$21,Input!$A$6:$IA$6,0),FALSE),0)*IF(IO$18&gt;=MAX($IC$18:IN$18),MIN((IO$18-MAX($IC$18:IN$18)),(IO$18-IN$18)),0)</f>
        <v>0</v>
      </c>
      <c r="IP23" s="1">
        <f>+IF($E23=IP$22,VLOOKUP($C23,Input!$A$8:$IA$39,MATCH(IP$21,Input!$A$6:$IA$6,0),FALSE),0)*IF(IP$19&gt;=MAX($IC$19:IO$19),MIN((IP$19-MAX($IC$19:IO$19)),(IP$19-IO$19)),0)+IF($E23=IP$22,VLOOKUP($C23,Input!$A$8:$IA$39,MATCH(IP$21,Input!$A$6:$IA$6,0),FALSE),0)*IF(IP$18&gt;=MAX($IC$18:IO$18),MIN((IP$18-MAX($IC$18:IO$18)),(IP$18-IO$18)),0)</f>
        <v>0</v>
      </c>
      <c r="IQ23" s="1">
        <f>+IF($E23=IQ$22,VLOOKUP($C23,Input!$A$8:$IA$39,MATCH(IQ$21,Input!$A$6:$IA$6,0),FALSE),0)*IF(IQ$19&gt;=MAX($IC$19:IP$19),MIN((IQ$19-MAX($IC$19:IP$19)),(IQ$19-IP$19)),0)+IF($E23=IQ$22,VLOOKUP($C23,Input!$A$8:$IA$39,MATCH(IQ$21,Input!$A$6:$IA$6,0),FALSE),0)*IF(IQ$18&gt;=MAX($IC$18:IP$18),MIN((IQ$18-MAX($IC$18:IP$18)),(IQ$18-IP$18)),0)</f>
        <v>0</v>
      </c>
      <c r="IR23" s="1">
        <f>+IF($E23=IR$22,VLOOKUP($C23,Input!$A$8:$IA$39,MATCH(IR$21,Input!$A$6:$IA$6,0),FALSE),0)*IF(IR$19&gt;=MAX($IC$19:IQ$19),MIN((IR$19-MAX($IC$19:IQ$19)),(IR$19-IQ$19)),0)+IF($E23=IR$22,VLOOKUP($C23,Input!$A$8:$IA$39,MATCH(IR$21,Input!$A$6:$IA$6,0),FALSE),0)*IF(IR$18&gt;=MAX($IC$18:IQ$18),MIN((IR$18-MAX($IC$18:IQ$18)),(IR$18-IQ$18)),0)</f>
        <v>0</v>
      </c>
      <c r="IS23" s="1">
        <f>+IF($E23=IS$22,VLOOKUP($C23,Input!$A$8:$IA$39,MATCH(IS$21,Input!$A$6:$IA$6,0),FALSE),0)*IF(IS$19&gt;=MAX($IC$19:IR$19),MIN((IS$19-MAX($IC$19:IR$19)),(IS$19-IR$19)),0)+IF($E23=IS$22,VLOOKUP($C23,Input!$A$8:$IA$39,MATCH(IS$21,Input!$A$6:$IA$6,0),FALSE),0)*IF(IS$18&gt;=MAX($IC$18:IR$18),MIN((IS$18-MAX($IC$18:IR$18)),(IS$18-IR$18)),0)</f>
        <v>0</v>
      </c>
      <c r="IT23" s="1">
        <f>+IF($E23=IT$22,VLOOKUP($C23,Input!$A$8:$IA$39,MATCH(IT$21,Input!$A$6:$IA$6,0),FALSE),0)*IF(IT$19&gt;=MAX($IC$19:IS$19),MIN((IT$19-MAX($IC$19:IS$19)),(IT$19-IS$19)),0)+IF($E23=IT$22,VLOOKUP($C23,Input!$A$8:$IA$39,MATCH(IT$21,Input!$A$6:$IA$6,0),FALSE),0)*IF(IT$18&gt;=MAX($IC$18:IS$18),MIN((IT$18-MAX($IC$18:IS$18)),(IT$18-IS$18)),0)</f>
        <v>0</v>
      </c>
      <c r="IU23" s="1">
        <f>+IF($E23=IU$22,VLOOKUP($C23,Input!$A$8:$IA$39,MATCH(IU$21,Input!$A$6:$IA$6,0),FALSE),0)*IF(IU$19&gt;=MAX($IC$19:IT$19),MIN((IU$19-MAX($IC$19:IT$19)),(IU$19-IT$19)),0)+IF($E23=IU$22,VLOOKUP($C23,Input!$A$8:$IA$39,MATCH(IU$21,Input!$A$6:$IA$6,0),FALSE),0)*IF(IU$18&gt;=MAX($IC$18:IT$18),MIN((IU$18-MAX($IC$18:IT$18)),(IU$18-IT$18)),0)</f>
        <v>0</v>
      </c>
      <c r="IV23" s="1">
        <f>+IF($E23=IV$22,VLOOKUP($C23,Input!$A$8:$IA$39,MATCH(IV$21,Input!$A$6:$IA$6,0),FALSE),0)*IF(IV$19&gt;=MAX($IC$19:IU$19),MIN((IV$19-MAX($IC$19:IU$19)),(IV$19-IU$19)),0)+IF($E23=IV$22,VLOOKUP($C23,Input!$A$8:$IA$39,MATCH(IV$21,Input!$A$6:$IA$6,0),FALSE),0)*IF(IV$18&gt;=MAX($IC$18:IU$18),MIN((IV$18-MAX($IC$18:IU$18)),(IV$18-IU$18)),0)</f>
        <v>0</v>
      </c>
      <c r="IW23" s="1">
        <f>+IF($E23=IW$22,VLOOKUP($C23,Input!$A$8:$IA$39,MATCH(IW$21,Input!$A$6:$IA$6,0),FALSE),0)*IF(IW$19&gt;=MAX($IC$19:IV$19),MIN((IW$19-MAX($IC$19:IV$19)),(IW$19-IV$19)),0)+IF($E23=IW$22,VLOOKUP($C23,Input!$A$8:$IA$39,MATCH(IW$21,Input!$A$6:$IA$6,0),FALSE),0)*IF(IW$18&gt;=MAX($IC$18:IV$18),MIN((IW$18-MAX($IC$18:IV$18)),(IW$18-IV$18)),0)</f>
        <v>0</v>
      </c>
      <c r="IX23" s="1">
        <f>+IF($E23=IX$22,VLOOKUP($C23,Input!$A$8:$IA$39,MATCH(IX$21,Input!$A$6:$IA$6,0),FALSE),0)*IF(IX$19&gt;=MAX($IC$19:IW$19),MIN((IX$19-MAX($IC$19:IW$19)),(IX$19-IW$19)),0)+IF($E23=IX$22,VLOOKUP($C23,Input!$A$8:$IA$39,MATCH(IX$21,Input!$A$6:$IA$6,0),FALSE),0)*IF(IX$18&gt;=MAX($IC$18:IW$18),MIN((IX$18-MAX($IC$18:IW$18)),(IX$18-IW$18)),0)</f>
        <v>0</v>
      </c>
      <c r="IY23" s="1">
        <f>+IF($E23=IY$22,VLOOKUP($C23,Input!$A$8:$IA$39,MATCH(IY$21,Input!$A$6:$IA$6,0),FALSE),0)*IF(IY$19&gt;=MAX($IC$19:IX$19),MIN((IY$19-MAX($IC$19:IX$19)),(IY$19-IX$19)),0)+IF($E23=IY$22,VLOOKUP($C23,Input!$A$8:$IA$39,MATCH(IY$21,Input!$A$6:$IA$6,0),FALSE),0)*IF(IY$18&gt;=MAX($IC$18:IX$18),MIN((IY$18-MAX($IC$18:IX$18)),(IY$18-IX$18)),0)</f>
        <v>0</v>
      </c>
      <c r="IZ23" s="1">
        <f>+IF($E23=IZ$22,VLOOKUP($C23,Input!$A$8:$IA$39,MATCH(IZ$21,Input!$A$6:$IA$6,0),FALSE),0)*IF(IZ$19&gt;=MAX($IC$19:IY$19),MIN((IZ$19-MAX($IC$19:IY$19)),(IZ$19-IY$19)),0)+IF($E23=IZ$22,VLOOKUP($C23,Input!$A$8:$IA$39,MATCH(IZ$21,Input!$A$6:$IA$6,0),FALSE),0)*IF(IZ$18&gt;=MAX($IC$18:IY$18),MIN((IZ$18-MAX($IC$18:IY$18)),(IZ$18-IY$18)),0)</f>
        <v>0</v>
      </c>
      <c r="JA23" s="1">
        <f>+IF($E23=JA$22,VLOOKUP($C23,Input!$A$8:$IA$39,MATCH(JA$21,Input!$A$6:$IA$6,0),FALSE),0)*IF(JA$19&gt;=MAX($IC$19:IZ$19),MIN((JA$19-MAX($IC$19:IZ$19)),(JA$19-IZ$19)),0)+IF($E23=JA$22,VLOOKUP($C23,Input!$A$8:$IA$39,MATCH(JA$21,Input!$A$6:$IA$6,0),FALSE),0)*IF(JA$18&gt;=MAX($IC$18:IZ$18),MIN((JA$18-MAX($IC$18:IZ$18)),(JA$18-IZ$18)),0)</f>
        <v>0</v>
      </c>
      <c r="JB23" s="1">
        <f>+IF($E23=JB$22,VLOOKUP($C23,Input!$A$8:$IA$39,MATCH(JB$21,Input!$A$6:$IA$6,0),FALSE),0)*IF(JB$19&gt;=MAX($IC$19:JA$19),MIN((JB$19-MAX($IC$19:JA$19)),(JB$19-JA$19)),0)+IF($E23=JB$22,VLOOKUP($C23,Input!$A$8:$IA$39,MATCH(JB$21,Input!$A$6:$IA$6,0),FALSE),0)*IF(JB$18&gt;=MAX($IC$18:JA$18),MIN((JB$18-MAX($IC$18:JA$18)),(JB$18-JA$18)),0)</f>
        <v>0</v>
      </c>
      <c r="JC23" s="1">
        <f>+IF($E23=JC$22,VLOOKUP($C23,Input!$A$8:$IA$39,MATCH(JC$21,Input!$A$6:$IA$6,0),FALSE),0)*IF(JC$19&gt;=MAX($IC$19:JB$19),MIN((JC$19-MAX($IC$19:JB$19)),(JC$19-JB$19)),0)+IF($E23=JC$22,VLOOKUP($C23,Input!$A$8:$IA$39,MATCH(JC$21,Input!$A$6:$IA$6,0),FALSE),0)*IF(JC$18&gt;=MAX($IC$18:JB$18),MIN((JC$18-MAX($IC$18:JB$18)),(JC$18-JB$18)),0)</f>
        <v>0</v>
      </c>
      <c r="JD23" s="1">
        <f>+IF($E23=JD$22,VLOOKUP($C23,Input!$A$8:$IA$39,MATCH(JD$21,Input!$A$6:$IA$6,0),FALSE),0)*IF(JD$19&gt;=MAX($IC$19:JC$19),MIN((JD$19-MAX($IC$19:JC$19)),(JD$19-JC$19)),0)+IF($E23=JD$22,VLOOKUP($C23,Input!$A$8:$IA$39,MATCH(JD$21,Input!$A$6:$IA$6,0),FALSE),0)*IF(JD$18&gt;=MAX($IC$18:JC$18),MIN((JD$18-MAX($IC$18:JC$18)),(JD$18-JC$18)),0)</f>
        <v>0</v>
      </c>
      <c r="JE23" s="1">
        <f>+IF($E23=JE$22,VLOOKUP($C23,Input!$A$8:$IA$39,MATCH(JE$21,Input!$A$6:$IA$6,0),FALSE),0)*IF(JE$19&gt;=MAX($IC$19:JD$19),MIN((JE$19-MAX($IC$19:JD$19)),(JE$19-JD$19)),0)+IF($E23=JE$22,VLOOKUP($C23,Input!$A$8:$IA$39,MATCH(JE$21,Input!$A$6:$IA$6,0),FALSE),0)*IF(JE$18&gt;=MAX($IC$18:JD$18),MIN((JE$18-MAX($IC$18:JD$18)),(JE$18-JD$18)),0)</f>
        <v>0</v>
      </c>
      <c r="JF23" s="1">
        <f>+IF($E23=JF$22,VLOOKUP($C23,Input!$A$8:$IA$39,MATCH(JF$21,Input!$A$6:$IA$6,0),FALSE),0)*IF(JF$19&gt;=MAX($IC$19:JE$19),MIN((JF$19-MAX($IC$19:JE$19)),(JF$19-JE$19)),0)+IF($E23=JF$22,VLOOKUP($C23,Input!$A$8:$IA$39,MATCH(JF$21,Input!$A$6:$IA$6,0),FALSE),0)*IF(JF$18&gt;=MAX($IC$18:JE$18),MIN((JF$18-MAX($IC$18:JE$18)),(JF$18-JE$18)),0)</f>
        <v>0</v>
      </c>
      <c r="JG23" s="1">
        <f>+IF($E23=JG$22,VLOOKUP($C23,Input!$A$8:$IA$39,MATCH(JG$21,Input!$A$6:$IA$6,0),FALSE),0)*IF(JG$19&gt;=MAX($IC$19:JF$19),MIN((JG$19-MAX($IC$19:JF$19)),(JG$19-JF$19)),0)+IF($E23=JG$22,VLOOKUP($C23,Input!$A$8:$IA$39,MATCH(JG$21,Input!$A$6:$IA$6,0),FALSE),0)*IF(JG$18&gt;=MAX($IC$18:JF$18),MIN((JG$18-MAX($IC$18:JF$18)),(JG$18-JF$18)),0)</f>
        <v>0</v>
      </c>
      <c r="JH23" s="1">
        <f>+IF($E23=JH$22,VLOOKUP($C23,Input!$A$8:$IA$39,MATCH(JH$21,Input!$A$6:$IA$6,0),FALSE),0)*IF(JH$19&gt;=MAX($IC$19:JG$19),MIN((JH$19-MAX($IC$19:JG$19)),(JH$19-JG$19)),0)+IF($E23=JH$22,VLOOKUP($C23,Input!$A$8:$IA$39,MATCH(JH$21,Input!$A$6:$IA$6,0),FALSE),0)*IF(JH$18&gt;=MAX($IC$18:JG$18),MIN((JH$18-MAX($IC$18:JG$18)),(JH$18-JG$18)),0)</f>
        <v>0</v>
      </c>
      <c r="JI23" s="1">
        <f>+IF($E23=JI$22,VLOOKUP($C23,Input!$A$8:$IA$39,MATCH(JI$21,Input!$A$6:$IA$6,0),FALSE),0)*IF(JI$19&gt;=MAX($IC$19:JH$19),MIN((JI$19-MAX($IC$19:JH$19)),(JI$19-JH$19)),0)+IF($E23=JI$22,VLOOKUP($C23,Input!$A$8:$IA$39,MATCH(JI$21,Input!$A$6:$IA$6,0),FALSE),0)*IF(JI$18&gt;=MAX($IC$18:JH$18),MIN((JI$18-MAX($IC$18:JH$18)),(JI$18-JH$18)),0)</f>
        <v>0</v>
      </c>
      <c r="JJ23" s="1">
        <f>+IF($E23=JJ$22,VLOOKUP($C23,Input!$A$8:$IA$39,MATCH(JJ$21,Input!$A$6:$IA$6,0),FALSE),0)*IF(JJ$19&gt;=MAX($IC$19:JI$19),MIN((JJ$19-MAX($IC$19:JI$19)),(JJ$19-JI$19)),0)+IF($E23=JJ$22,VLOOKUP($C23,Input!$A$8:$IA$39,MATCH(JJ$21,Input!$A$6:$IA$6,0),FALSE),0)*IF(JJ$18&gt;=MAX($IC$18:JI$18),MIN((JJ$18-MAX($IC$18:JI$18)),(JJ$18-JI$18)),0)</f>
        <v>0</v>
      </c>
      <c r="JK23" s="1">
        <f>+IF($E23=JK$22,VLOOKUP($C23,Input!$A$8:$IA$39,MATCH(JK$21,Input!$A$6:$IA$6,0),FALSE),0)*IF(JK$19&gt;=MAX($IC$19:JJ$19),MIN((JK$19-MAX($IC$19:JJ$19)),(JK$19-JJ$19)),0)+IF($E23=JK$22,VLOOKUP($C23,Input!$A$8:$IA$39,MATCH(JK$21,Input!$A$6:$IA$6,0),FALSE),0)*IF(JK$18&gt;=MAX($IC$18:JJ$18),MIN((JK$18-MAX($IC$18:JJ$18)),(JK$18-JJ$18)),0)</f>
        <v>0</v>
      </c>
      <c r="JL23" s="1">
        <f>+IF($E23=JL$22,VLOOKUP($C23,Input!$A$8:$IA$39,MATCH(JL$21,Input!$A$6:$IA$6,0),FALSE),0)*IF(JL$19&gt;=MAX($IC$19:JK$19),MIN((JL$19-MAX($IC$19:JK$19)),(JL$19-JK$19)),0)+IF($E23=JL$22,VLOOKUP($C23,Input!$A$8:$IA$39,MATCH(JL$21,Input!$A$6:$IA$6,0),FALSE),0)*IF(JL$18&gt;=MAX($IC$18:JK$18),MIN((JL$18-MAX($IC$18:JK$18)),(JL$18-JK$18)),0)</f>
        <v>0</v>
      </c>
      <c r="JN23" t="str">
        <f>+VLOOKUP($C23,Input!$A$8:$GZ$39,MATCH(JN$21,Input!$A$6:$GZ$6,0),FALSE)</f>
        <v>CNG Station Maint in fuel price</v>
      </c>
      <c r="JO23" s="1">
        <f>IF($E23+$I23+$D$7&lt;=JO$22,0,IF(JO$22-$D$7&gt;=$E23,VLOOKUP($C23,Input!$A$8:$GZ$39,MATCH(JO$21,Input!$A$6:$GZ$6,0),FALSE),0)*$F23/$G23)*$D23</f>
        <v>0</v>
      </c>
      <c r="JP23" s="1">
        <f>IF($E23+$I23+$D$7&lt;=JP$22,0,IF(JP$22-$D$7&gt;=$E23,VLOOKUP($C23,Input!$A$8:$GZ$39,MATCH(JP$21,Input!$A$6:$GZ$6,0),FALSE),0)*$F23/$G23)*$D23</f>
        <v>0</v>
      </c>
      <c r="JQ23" s="1">
        <f>IF($E23+$I23+$D$7&lt;=JQ$22,0,IF(JQ$22-$D$7&gt;=$E23,VLOOKUP($C23,Input!$A$8:$GZ$39,MATCH(JQ$21,Input!$A$6:$GZ$6,0),FALSE),0)*$F23/$G23)*$D23</f>
        <v>0</v>
      </c>
      <c r="JR23" s="1">
        <f>IF($E23+$I23+$D$7&lt;=JR$22,0,IF(JR$22-$D$7&gt;=$E23,VLOOKUP($C23,Input!$A$8:$GZ$39,MATCH(JR$21,Input!$A$6:$GZ$6,0),FALSE),0)*$F23/$G23)*$D23</f>
        <v>0</v>
      </c>
      <c r="JS23" s="1">
        <f>IF($E23+$I23+$D$7&lt;=JS$22,0,IF(JS$22-$D$7&gt;=$E23,VLOOKUP($C23,Input!$A$8:$GZ$39,MATCH(JS$21,Input!$A$6:$GZ$6,0),FALSE),0)*$F23/$G23)*$D23</f>
        <v>0</v>
      </c>
      <c r="JT23" s="1">
        <f>IF($E23+$I23+$D$7&lt;=JT$22,0,IF(JT$22-$D$7&gt;=$E23,VLOOKUP($C23,Input!$A$8:$GZ$39,MATCH(JT$21,Input!$A$6:$GZ$6,0),FALSE),0)*$F23/$G23)*$D23</f>
        <v>0</v>
      </c>
      <c r="JU23" s="1">
        <f>IF($E23+$I23+$D$7&lt;=JU$22,0,IF(JU$22-$D$7&gt;=$E23,VLOOKUP($C23,Input!$A$8:$GZ$39,MATCH(JU$21,Input!$A$6:$GZ$6,0),FALSE),0)*$F23/$G23)*$D23</f>
        <v>0</v>
      </c>
      <c r="JV23" s="1">
        <f>IF($E23+$I23+$D$7&lt;=JV$22,0,IF(JV$22-$D$7&gt;=$E23,VLOOKUP($C23,Input!$A$8:$GZ$39,MATCH(JV$21,Input!$A$6:$GZ$6,0),FALSE),0)*$F23/$G23)*$D23</f>
        <v>0</v>
      </c>
      <c r="JW23" s="1">
        <f>IF($E23+$I23+$D$7&lt;=JW$22,0,IF(JW$22-$D$7&gt;=$E23,VLOOKUP($C23,Input!$A$8:$GZ$39,MATCH(JW$21,Input!$A$6:$GZ$6,0),FALSE),0)*$F23/$G23)*$D23</f>
        <v>0</v>
      </c>
      <c r="JX23" s="1">
        <f>IF($E23+$I23+$D$7&lt;=JX$22,0,IF(JX$22-$D$7&gt;=$E23,VLOOKUP($C23,Input!$A$8:$GZ$39,MATCH(JX$21,Input!$A$6:$GZ$6,0),FALSE),0)*$F23/$G23)*$D23</f>
        <v>0</v>
      </c>
      <c r="JY23" s="1">
        <f>IF($E23+$I23+$D$7&lt;=JY$22,0,IF(JY$22-$D$7&gt;=$E23,VLOOKUP($C23,Input!$A$8:$GZ$39,MATCH(JY$21,Input!$A$6:$GZ$6,0),FALSE),0)*$F23/$G23)*$D23</f>
        <v>0</v>
      </c>
      <c r="JZ23" s="1">
        <f>IF($E23+$I23+$D$7&lt;=JZ$22,0,IF(JZ$22-$D$7&gt;=$E23,VLOOKUP($C23,Input!$A$8:$GZ$39,MATCH(JZ$21,Input!$A$6:$GZ$6,0),FALSE),0)*$F23/$G23)*$D23</f>
        <v>0</v>
      </c>
      <c r="KA23" s="1">
        <f>IF($E23+$I23+$D$7&lt;=KA$22,0,IF(KA$22-$D$7&gt;=$E23,VLOOKUP($C23,Input!$A$8:$GZ$39,MATCH(KA$21,Input!$A$6:$GZ$6,0),FALSE),0)*$F23/$G23)*$D23</f>
        <v>0</v>
      </c>
      <c r="KB23" s="1">
        <f>IF($E23+$I23+$D$7&lt;=KB$22,0,IF(KB$22-$D$7&gt;=$E23,VLOOKUP($C23,Input!$A$8:$GZ$39,MATCH(KB$21,Input!$A$6:$GZ$6,0),FALSE),0)*$F23/$G23)*$D23</f>
        <v>0</v>
      </c>
      <c r="KC23" s="1">
        <f>IF($E23+$I23+$D$7&lt;=KC$22,0,IF(KC$22-$D$7&gt;=$E23,VLOOKUP($C23,Input!$A$8:$GZ$39,MATCH(KC$21,Input!$A$6:$GZ$6,0),FALSE),0)*$F23/$G23)*$D23</f>
        <v>0</v>
      </c>
      <c r="KD23" s="1">
        <f>IF($E23+$I23+$D$7&lt;=KD$22,0,IF(KD$22-$D$7&gt;=$E23,VLOOKUP($C23,Input!$A$8:$GZ$39,MATCH(KD$21,Input!$A$6:$GZ$6,0),FALSE),0)*$F23/$G23)*$D23</f>
        <v>0</v>
      </c>
      <c r="KE23" s="1">
        <f>IF($E23+$I23+$D$7&lt;=KE$22,0,IF(KE$22-$D$7&gt;=$E23,VLOOKUP($C23,Input!$A$8:$GZ$39,MATCH(KE$21,Input!$A$6:$GZ$6,0),FALSE),0)*$F23/$G23)*$D23</f>
        <v>0</v>
      </c>
      <c r="KF23" s="1">
        <f>IF($E23+$I23+$D$7&lt;=KF$22,0,IF(KF$22-$D$7&gt;=$E23,VLOOKUP($C23,Input!$A$8:$GZ$39,MATCH(KF$21,Input!$A$6:$GZ$6,0),FALSE),0)*$F23/$G23)*$D23</f>
        <v>0</v>
      </c>
      <c r="KG23" s="1">
        <f>IF($E23+$I23+$D$7&lt;=KG$22,0,IF(KG$22-$D$7&gt;=$E23,VLOOKUP($C23,Input!$A$8:$GZ$39,MATCH(KG$21,Input!$A$6:$GZ$6,0),FALSE),0)*$F23/$G23)*$D23</f>
        <v>0</v>
      </c>
      <c r="KH23" s="1">
        <f>IF($E23+$I23+$D$7&lt;=KH$22,0,IF(KH$22-$D$7&gt;=$E23,VLOOKUP($C23,Input!$A$8:$GZ$39,MATCH(KH$21,Input!$A$6:$GZ$6,0),FALSE),0)*$F23/$G23)*$D23</f>
        <v>0</v>
      </c>
      <c r="KI23" s="1">
        <f>IF($E23+$I23+$D$7&lt;=KI$22,0,IF(KI$22-$D$7&gt;=$E23,VLOOKUP($C23,Input!$A$8:$GZ$39,MATCH(KI$21,Input!$A$6:$GZ$6,0),FALSE),0)*$F23/$G23)*$D23</f>
        <v>0</v>
      </c>
      <c r="KJ23" s="1">
        <f>IF($E23+$I23+$D$7&lt;=KJ$22,0,IF(KJ$22-$D$7&gt;=$E23,VLOOKUP($C23,Input!$A$8:$GZ$39,MATCH(KJ$21,Input!$A$6:$GZ$6,0),FALSE),0)*$F23/$G23)*$D23</f>
        <v>0</v>
      </c>
      <c r="KK23" s="1">
        <f>IF($E23+$I23+$D$7&lt;=KK$22,0,IF(KK$22-$D$7&gt;=$E23,VLOOKUP($C23,Input!$A$8:$GZ$39,MATCH(KK$21,Input!$A$6:$GZ$6,0),FALSE),0)*$F23/$G23)*$D23</f>
        <v>0</v>
      </c>
      <c r="KL23" s="1">
        <f>IF($E23+$I23+$D$7&lt;=KL$22,0,IF(KL$22-$D$7&gt;=$E23,VLOOKUP($C23,Input!$A$8:$GZ$39,MATCH(KL$21,Input!$A$6:$GZ$6,0),FALSE),0)*$F23/$G23)*$D23</f>
        <v>0</v>
      </c>
      <c r="KM23" s="1">
        <f>IF($E23+$I23+$D$7&lt;=KM$22,0,IF(KM$22-$D$7&gt;=$E23,VLOOKUP($C23,Input!$A$8:$GZ$39,MATCH(KM$21,Input!$A$6:$GZ$6,0),FALSE),0)*$F23/$G23)*$D23</f>
        <v>0</v>
      </c>
      <c r="KN23" s="1">
        <f>IF($E23+$I23+$D$7&lt;=KN$22,0,IF(KN$22-$D$7&gt;=$E23,VLOOKUP($C23,Input!$A$8:$GZ$39,MATCH(KN$21,Input!$A$6:$GZ$6,0),FALSE),0)*$F23/$G23)*$D23</f>
        <v>0</v>
      </c>
      <c r="KO23" s="1">
        <f>IF($E23+$I23+$D$7&lt;=KO$22,0,IF(KO$22-$D$7&gt;=$E23,VLOOKUP($C23,Input!$A$8:$GZ$39,MATCH(KO$21,Input!$A$6:$GZ$6,0),FALSE),0)*$F23/$G23)*$D23</f>
        <v>0</v>
      </c>
      <c r="KP23" s="1">
        <f>IF($E23+$I23+$D$7&lt;=KP$22,0,IF(KP$22-$D$7&gt;=$E23,VLOOKUP($C23,Input!$A$8:$GZ$39,MATCH(KP$21,Input!$A$6:$GZ$6,0),FALSE),0)*$F23/$G23)*$D23</f>
        <v>0</v>
      </c>
      <c r="KQ23" s="1">
        <f>IF($E23+$I23+$D$7&lt;=KQ$22,0,IF(KQ$22-$D$7&gt;=$E23,VLOOKUP($C23,Input!$A$8:$GZ$39,MATCH(KQ$21,Input!$A$6:$GZ$6,0),FALSE),0)*$F23/$G23)*$D23</f>
        <v>0</v>
      </c>
      <c r="KR23" s="1">
        <f>IF($E23+$I23+$D$7&lt;=KR$22,0,IF(KR$22-$D$7&gt;=$E23,VLOOKUP($C23,Input!$A$8:$GZ$39,MATCH(KR$21,Input!$A$6:$GZ$6,0),FALSE),0)*$F23/$G23)*$D23</f>
        <v>0</v>
      </c>
      <c r="KS23" s="1">
        <f>IF($E23+$I23+$D$7&lt;=KS$22,0,IF(KS$22-$D$7&gt;=$E23,VLOOKUP($C23,Input!$A$8:$GZ$39,MATCH(KS$21,Input!$A$6:$GZ$6,0),FALSE),0)*$F23/$G23)*$D23</f>
        <v>0</v>
      </c>
      <c r="KT23" s="1">
        <f>IF($E23+$I23+$D$7&lt;=KT$22,0,IF(KT$22-$D$7&gt;=$E23,VLOOKUP($C23,Input!$A$8:$GZ$39,MATCH(KT$21,Input!$A$6:$GZ$6,0),FALSE),0)*$F23/$G23)*$D23</f>
        <v>0</v>
      </c>
      <c r="KU23" s="1">
        <f>IF($E23+$I23+$D$7&lt;=KU$22,0,IF(KU$22-$D$7&gt;=$E23,VLOOKUP($C23,Input!$A$8:$GZ$39,MATCH(KU$21,Input!$A$6:$GZ$6,0),FALSE),0)*$F23/$G23)*$D23</f>
        <v>0</v>
      </c>
      <c r="KV23" s="1">
        <f>IF($E23+$I23+$D$7&lt;=KV$22,0,IF(KV$22-$D$7&gt;=$E23,VLOOKUP($C23,Input!$A$8:$GZ$39,MATCH(KV$21,Input!$A$6:$GZ$6,0),FALSE),0)*$F23/$G23)*$D23</f>
        <v>0</v>
      </c>
      <c r="KW23" s="1">
        <f>IF($E23+$I23+$D$7&lt;=KW$22,0,IF(KW$22-$D$7&gt;=$E23,VLOOKUP($C23,Input!$A$8:$GZ$39,MATCH(KW$21,Input!$A$6:$GZ$6,0),FALSE),0)*$F23/$G23)*$D23</f>
        <v>0</v>
      </c>
      <c r="KY23" t="str">
        <f>VLOOKUP($C23,Input!$A$8:$HV$39,MATCH(KY$21,Input!$A$6:$HV$6,0),FALSE)</f>
        <v xml:space="preserve">CNG (compressed and at pump, including station maintenance) </v>
      </c>
      <c r="KZ23" s="1">
        <f>IF($E23+$I23+$D$7&lt;=KZ$22,0,IF(KZ$22-$D$7&gt;=$E23,VLOOKUP($C23,Input!$A$8:$HV$39,MATCH(KZ$21,Input!$A$6:$HV$6,0),FALSE)/$G23*$F23,0))*$D23</f>
        <v>3602474.2268041242</v>
      </c>
      <c r="LA23" s="1">
        <f>IF($E23+$I23+$D$7&lt;=LA$22,0,IF(LA$22-$D$7&gt;=$E23,VLOOKUP($C23,Input!$A$8:$HV$39,MATCH(LA$21,Input!$A$6:$HV$6,0),FALSE)/$G23*$F23,0))*$D23</f>
        <v>3602474.2268041242</v>
      </c>
      <c r="LB23" s="1">
        <f>IF($E23+$I23+$D$7&lt;=LB$22,0,IF(LB$22-$D$7&gt;=$E23,VLOOKUP($C23,Input!$A$8:$HV$39,MATCH(LB$21,Input!$A$6:$HV$6,0),FALSE)/$G23*$F23,0))*$D23</f>
        <v>3602474.2268041242</v>
      </c>
      <c r="LC23" s="1">
        <f>IF($E23+$I23+$D$7&lt;=LC$22,0,IF(LC$22-$D$7&gt;=$E23,VLOOKUP($C23,Input!$A$8:$HV$39,MATCH(LC$21,Input!$A$6:$HV$6,0),FALSE)/$G23*$F23,0))*$D23</f>
        <v>3602474.2268041242</v>
      </c>
      <c r="LD23" s="1">
        <f>IF($E23+$I23+$D$7&lt;=LD$22,0,IF(LD$22-$D$7&gt;=$E23,VLOOKUP($C23,Input!$A$8:$HV$39,MATCH(LD$21,Input!$A$6:$HV$6,0),FALSE)/$G23*$F23,0))*$D23</f>
        <v>3602474.2268041242</v>
      </c>
      <c r="LE23" s="1">
        <f>IF($E23+$I23+$D$7&lt;=LE$22,0,IF(LE$22-$D$7&gt;=$E23,VLOOKUP($C23,Input!$A$8:$HV$39,MATCH(LE$21,Input!$A$6:$HV$6,0),FALSE)/$G23*$F23,0))*$D23</f>
        <v>3602474.2268041242</v>
      </c>
      <c r="LF23" s="1">
        <f>IF($E23+$I23+$D$7&lt;=LF$22,0,IF(LF$22-$D$7&gt;=$E23,VLOOKUP($C23,Input!$A$8:$HV$39,MATCH(LF$21,Input!$A$6:$HV$6,0),FALSE)/$G23*$F23,0))*$D23</f>
        <v>3602474.2268041242</v>
      </c>
      <c r="LG23" s="1">
        <f>IF($E23+$I23+$D$7&lt;=LG$22,0,IF(LG$22-$D$7&gt;=$E23,VLOOKUP($C23,Input!$A$8:$HV$39,MATCH(LG$21,Input!$A$6:$HV$6,0),FALSE)/$G23*$F23,0))*$D23</f>
        <v>3602474.2268041242</v>
      </c>
      <c r="LH23" s="1">
        <f>IF($E23+$I23+$D$7&lt;=LH$22,0,IF(LH$22-$D$7&gt;=$E23,VLOOKUP($C23,Input!$A$8:$HV$39,MATCH(LH$21,Input!$A$6:$HV$6,0),FALSE)/$G23*$F23,0))*$D23</f>
        <v>3602474.2268041242</v>
      </c>
      <c r="LI23" s="1">
        <f>IF($E23+$I23+$D$7&lt;=LI$22,0,IF(LI$22-$D$7&gt;=$E23,VLOOKUP($C23,Input!$A$8:$HV$39,MATCH(LI$21,Input!$A$6:$HV$6,0),FALSE)/$G23*$F23,0))*$D23</f>
        <v>3602474.2268041242</v>
      </c>
      <c r="LJ23" s="1">
        <f>IF($E23+$I23+$D$7&lt;=LJ$22,0,IF(LJ$22-$D$7&gt;=$E23,VLOOKUP($C23,Input!$A$8:$HV$39,MATCH(LJ$21,Input!$A$6:$HV$6,0),FALSE)/$G23*$F23,0))*$D23</f>
        <v>3602474.2268041242</v>
      </c>
      <c r="LK23" s="1">
        <f>IF($E23+$I23+$D$7&lt;=LK$22,0,IF(LK$22-$D$7&gt;=$E23,VLOOKUP($C23,Input!$A$8:$HV$39,MATCH(LK$21,Input!$A$6:$HV$6,0),FALSE)/$G23*$F23,0))*$D23</f>
        <v>3602474.2268041242</v>
      </c>
      <c r="LL23" s="1">
        <f>IF($E23+$I23+$D$7&lt;=LL$22,0,IF(LL$22-$D$7&gt;=$E23,VLOOKUP($C23,Input!$A$8:$HV$39,MATCH(LL$21,Input!$A$6:$HV$6,0),FALSE)/$G23*$F23,0))*$D23</f>
        <v>3602474.2268041242</v>
      </c>
      <c r="LM23" s="1">
        <f>IF($E23+$I23+$D$7&lt;=LM$22,0,IF(LM$22-$D$7&gt;=$E23,VLOOKUP($C23,Input!$A$8:$HV$39,MATCH(LM$21,Input!$A$6:$HV$6,0),FALSE)/$G23*$F23,0))*$D23</f>
        <v>3602474.2268041242</v>
      </c>
      <c r="LN23" s="1">
        <f>IF($E23+$I23+$D$7&lt;=LN$22,0,IF(LN$22-$D$7&gt;=$E23,VLOOKUP($C23,Input!$A$8:$HV$39,MATCH(LN$21,Input!$A$6:$HV$6,0),FALSE)/$G23*$F23,0))*$D23</f>
        <v>0</v>
      </c>
      <c r="LO23" s="1">
        <f>IF($E23+$I23+$D$7&lt;=LO$22,0,IF(LO$22-$D$7&gt;=$E23,VLOOKUP($C23,Input!$A$8:$HV$39,MATCH(LO$21,Input!$A$6:$HV$6,0),FALSE)/$G23*$F23,0))*$D23</f>
        <v>0</v>
      </c>
      <c r="LP23" s="1">
        <f>IF($E23+$I23+$D$7&lt;=LP$22,0,IF(LP$22-$D$7&gt;=$E23,VLOOKUP($C23,Input!$A$8:$HV$39,MATCH(LP$21,Input!$A$6:$HV$6,0),FALSE)/$G23*$F23,0))*$D23</f>
        <v>0</v>
      </c>
      <c r="LQ23" s="1">
        <f>IF($E23+$I23+$D$7&lt;=LQ$22,0,IF(LQ$22-$D$7&gt;=$E23,VLOOKUP($C23,Input!$A$8:$HV$39,MATCH(LQ$21,Input!$A$6:$HV$6,0),FALSE)/$G23*$F23,0))*$D23</f>
        <v>0</v>
      </c>
      <c r="LR23" s="1">
        <f>IF($E23+$I23+$D$7&lt;=LR$22,0,IF(LR$22-$D$7&gt;=$E23,VLOOKUP($C23,Input!$A$8:$HV$39,MATCH(LR$21,Input!$A$6:$HV$6,0),FALSE)/$G23*$F23,0))*$D23</f>
        <v>0</v>
      </c>
      <c r="LS23" s="1">
        <f>IF($E23+$I23+$D$7&lt;=LS$22,0,IF(LS$22-$D$7&gt;=$E23,VLOOKUP($C23,Input!$A$8:$HV$39,MATCH(LS$21,Input!$A$6:$HV$6,0),FALSE)/$G23*$F23,0))*$D23</f>
        <v>0</v>
      </c>
      <c r="LT23" s="1">
        <f>IF($E23+$I23+$D$7&lt;=LT$22,0,IF(LT$22-$D$7&gt;=$E23,VLOOKUP($C23,Input!$A$8:$HV$39,MATCH(LT$21,Input!$A$6:$HV$6,0),FALSE)/$G23*$F23,0))*$D23</f>
        <v>0</v>
      </c>
      <c r="LU23" s="1">
        <f>IF($E23+$I23+$D$7&lt;=LU$22,0,IF(LU$22-$D$7&gt;=$E23,VLOOKUP($C23,Input!$A$8:$HV$39,MATCH(LU$21,Input!$A$6:$HV$6,0),FALSE)/$G23*$F23,0))*$D23</f>
        <v>0</v>
      </c>
      <c r="LV23" s="1">
        <f>IF($E23+$I23+$D$7&lt;=LV$22,0,IF(LV$22-$D$7&gt;=$E23,VLOOKUP($C23,Input!$A$8:$HV$39,MATCH(LV$21,Input!$A$6:$HV$6,0),FALSE)/$G23*$F23,0))*$D23</f>
        <v>0</v>
      </c>
      <c r="LW23" s="1">
        <f>IF($E23+$I23+$D$7&lt;=LW$22,0,IF(LW$22-$D$7&gt;=$E23,VLOOKUP($C23,Input!$A$8:$HV$39,MATCH(LW$21,Input!$A$6:$HV$6,0),FALSE)/$G23*$F23,0))*$D23</f>
        <v>0</v>
      </c>
      <c r="LX23" s="1">
        <f>IF($E23+$I23+$D$7&lt;=LX$22,0,IF(LX$22-$D$7&gt;=$E23,VLOOKUP($C23,Input!$A$8:$HV$39,MATCH(LX$21,Input!$A$6:$HV$6,0),FALSE)/$G23*$F23,0))*$D23</f>
        <v>0</v>
      </c>
      <c r="LY23" s="1">
        <f>IF($E23+$I23+$D$7&lt;=LY$22,0,IF(LY$22-$D$7&gt;=$E23,VLOOKUP($C23,Input!$A$8:$HV$39,MATCH(LY$21,Input!$A$6:$HV$6,0),FALSE)/$G23*$F23,0))*$D23</f>
        <v>0</v>
      </c>
      <c r="LZ23" s="1">
        <f>IF($E23+$I23+$D$7&lt;=LZ$22,0,IF(LZ$22-$D$7&gt;=$E23,VLOOKUP($C23,Input!$A$8:$HV$39,MATCH(LZ$21,Input!$A$6:$HV$6,0),FALSE)/$G23*$F23,0))*$D23</f>
        <v>0</v>
      </c>
      <c r="MA23" s="1">
        <f>IF($E23+$I23+$D$7&lt;=MA$22,0,IF(MA$22-$D$7&gt;=$E23,VLOOKUP($C23,Input!$A$8:$HV$39,MATCH(MA$21,Input!$A$6:$HV$6,0),FALSE)/$G23*$F23,0))*$D23</f>
        <v>0</v>
      </c>
      <c r="MB23" s="1">
        <f>IF($E23+$I23+$D$7&lt;=MB$22,0,IF(MB$22-$D$7&gt;=$E23,VLOOKUP($C23,Input!$A$8:$HV$39,MATCH(MB$21,Input!$A$6:$HV$6,0),FALSE)/$G23*$F23,0))*$D23</f>
        <v>0</v>
      </c>
      <c r="MC23" s="1">
        <f>IF($E23+$I23+$D$7&lt;=MC$22,0,IF(MC$22-$D$7&gt;=$E23,VLOOKUP($C23,Input!$A$8:$HV$39,MATCH(MC$21,Input!$A$6:$HV$6,0),FALSE)/$G23*$F23,0))*$D23</f>
        <v>0</v>
      </c>
      <c r="MD23" s="1">
        <f>IF($E23+$I23+$D$7&lt;=MD$22,0,IF(MD$22-$D$7&gt;=$E23,VLOOKUP($C23,Input!$A$8:$HV$39,MATCH(MD$21,Input!$A$6:$HV$6,0),FALSE)/$G23*$F23,0))*$D23</f>
        <v>0</v>
      </c>
      <c r="ME23" s="1">
        <f>IF($E23+$I23+$D$7&lt;=ME$22,0,IF(ME$22-$D$7&gt;=$E23,VLOOKUP($C23,Input!$A$8:$HV$39,MATCH(ME$21,Input!$A$6:$HV$6,0),FALSE)/$G23*$F23,0))*$D23</f>
        <v>0</v>
      </c>
      <c r="MF23" s="1">
        <f>IF($E23+$I23+$D$7&lt;=MF$22,0,IF(MF$22-$D$7&gt;=$E23,VLOOKUP($C23,Input!$A$8:$HV$39,MATCH(MF$21,Input!$A$6:$HV$6,0),FALSE)/$G23*$F23,0))*$D23</f>
        <v>0</v>
      </c>
      <c r="MG23" s="1">
        <f>IF($E23+$I23+$D$7&lt;=MG$22,0,IF(MG$22-$D$7&gt;=$E23,VLOOKUP($C23,Input!$A$8:$HV$39,MATCH(MG$21,Input!$A$6:$HV$6,0),FALSE)/$G23*$F23,0))*$D23</f>
        <v>0</v>
      </c>
      <c r="MH23" s="1">
        <f>IF($E23+$I23+$D$7&lt;=MH$22,0,IF(MH$22-$D$7&gt;=$E23,VLOOKUP($C23,Input!$A$8:$HV$39,MATCH(MH$21,Input!$A$6:$HV$6,0),FALSE)/$G23*$F23,0))*$D23</f>
        <v>0</v>
      </c>
      <c r="MI23" s="1">
        <f>IF($E23+$I23+$D$7&lt;=MI$22,0,IF(MI$22-$D$7&gt;=$E23,VLOOKUP($C23,Input!$A$8:$HV$39,MATCH(MI$21,Input!$A$6:$HV$6,0),FALSE)/$G23*$F23,0))*$D23</f>
        <v>0</v>
      </c>
      <c r="MJ23" s="1">
        <f>IF($E23+$I23+$D$7&lt;=MJ$22,0,IF(MJ$22-$D$7&gt;=$E23,VLOOKUP($C23,Input!$A$8:$HV$39,MATCH(MJ$21,Input!$A$6:$HV$6,0),FALSE)/$G23*$F23,0))*$D23</f>
        <v>0</v>
      </c>
      <c r="MK23" s="1">
        <f>IF($E23+$I23+$D$7&lt;=MK$22,0,IF(MK$22-$D$7&gt;=$E23,VLOOKUP($C23,Input!$A$8:$HV$39,MATCH(MK$21,Input!$A$6:$HV$6,0),FALSE)/$G23*$F23,0))*$D23</f>
        <v>0</v>
      </c>
      <c r="ML23" s="1">
        <f>IF($E23+$I23+$D$7&lt;=ML$22,0,IF(ML$22-$D$7&gt;=$E23,VLOOKUP($C23,Input!$A$8:$HV$39,MATCH(ML$21,Input!$A$6:$HV$6,0),FALSE)/$G23*$F23,0))*$D23</f>
        <v>0</v>
      </c>
      <c r="MM23" s="1">
        <f>IF($E23+$I23+$D$7&lt;=MM$22,0,IF(MM$22-$D$7&gt;=$E23,VLOOKUP($C23,Input!$A$8:$HV$39,MATCH(MM$21,Input!$A$6:$HV$6,0),FALSE)/$G23*$F23,0))*$D23</f>
        <v>0</v>
      </c>
      <c r="MN23" s="1">
        <f>IF($E23+$I23+$D$7&lt;=MN$22,0,IF(MN$22-$D$7&gt;=$E23,VLOOKUP($C23,Input!$A$8:$HV$39,MATCH(MN$21,Input!$A$6:$HV$6,0),FALSE)/$G23*$F23,0))*$D23</f>
        <v>0</v>
      </c>
      <c r="MO23" s="1">
        <f>IF($E23+$I23+$D$7&lt;=MO$22,0,IF(MO$22-$D$7&gt;=$E23,VLOOKUP($C23,Input!$A$8:$HV$39,MATCH(MO$21,Input!$A$6:$HV$6,0),FALSE)/$G23*$F23,0))*$D23</f>
        <v>0</v>
      </c>
      <c r="MP23" s="1">
        <f>IF($E23+$I23+$D$7&lt;=MP$22,0,IF(MP$22-$D$7&gt;=$E23,VLOOKUP($C23,Input!$A$8:$HV$39,MATCH(MP$21,Input!$A$6:$HV$6,0),FALSE)/$G23*$F23,0))*$D23</f>
        <v>0</v>
      </c>
      <c r="MQ23" s="1">
        <f>IF($E23+$I23+$D$7&lt;=MQ$22,0,IF(MQ$22-$D$7&gt;=$E23,VLOOKUP($C23,Input!$A$8:$HV$39,MATCH(MQ$21,Input!$A$6:$HV$6,0),FALSE)/$G23*$F23,0))*$D23</f>
        <v>0</v>
      </c>
      <c r="MR23" s="1">
        <f>IF($E23+$I23+$D$7&lt;=MR$22,0,IF(MR$22-$D$7&gt;=$E23,VLOOKUP($C23,Input!$A$8:$HV$39,MATCH(MR$21,Input!$A$6:$HV$6,0),FALSE)/$G23*$F23,0))*$D23</f>
        <v>0</v>
      </c>
      <c r="MS23" s="1">
        <f>IF($E23+$I23+$D$7&lt;=MS$22,0,IF(MS$22-$D$7&gt;=$E23,VLOOKUP($C23,Input!$A$8:$HV$39,MATCH(MS$21,Input!$A$6:$HV$6,0),FALSE)/$G23*$F23,0))*$D23</f>
        <v>0</v>
      </c>
      <c r="MT23" s="1">
        <f>IF($E23+$I23+$D$7&lt;=MT$22,0,IF(MT$22-$D$7&gt;=$E23,VLOOKUP($C23,Input!$A$8:$HV$39,MATCH(MT$21,Input!$A$6:$HV$6,0),FALSE)/$G23*$F23,0))*$D23</f>
        <v>0</v>
      </c>
      <c r="MU23" s="1">
        <f>IF($E23+$I23+$D$7&lt;=MU$22,0,IF(MU$22-$D$7&gt;=$E23,VLOOKUP($C23,Input!$A$8:$HV$39,MATCH(MU$21,Input!$A$6:$HV$6,0),FALSE)/$G23*$F23,0))*$D23</f>
        <v>0</v>
      </c>
      <c r="MV23" s="1">
        <f>IF($E23+$I23+$D$7&lt;=MV$22,0,IF(MV$22-$D$7&gt;=$E23,VLOOKUP($C23,Input!$A$8:$HV$39,MATCH(MV$21,Input!$A$6:$HV$6,0),FALSE)/$G23*$F23,0))*$D23</f>
        <v>0</v>
      </c>
      <c r="MW23" s="1">
        <f>IF($E23+$I23+$D$7&lt;=MW$22,0,IF(MW$22-$D$7&gt;=$E23,VLOOKUP($C23,Input!$A$8:$HV$39,MATCH(MW$21,Input!$A$6:$HV$6,0),FALSE)/$G23*$F23,0))*$D23</f>
        <v>0</v>
      </c>
      <c r="MX23" s="1">
        <f>IF($E23+$I23+$D$7&lt;=MX$22,0,IF(MX$22-$D$7&gt;=$E23,VLOOKUP($C23,Input!$A$8:$HV$39,MATCH(MX$21,Input!$A$6:$HV$6,0),FALSE)/$G23*$F23,0))*$D23</f>
        <v>0</v>
      </c>
      <c r="MZ23" t="str">
        <f>VLOOKUP($C23,Input!$A$8:$HV$39,MATCH(MZ$21,Input!$A$6:$HV$6,0),FALSE)</f>
        <v>Fossil CNG LCFS Credit ($/DGE)</v>
      </c>
      <c r="NA23" s="1">
        <f>IF($E23+$I23+$D$7&lt;=NA$22,0,IF(NA$22-$D$7&gt;=$E23,-VLOOKUP($C23,Input!$A$8:$HV$39,MATCH(NA$21,Input!$A$6:$HV$6,0),FALSE)/$G23*$F23,0))*$D23*$G$4/100</f>
        <v>0</v>
      </c>
      <c r="NB23" s="1">
        <f>IF($E23+$I23+$D$7&lt;=NB$22,0,IF(NB$22-$D$7&gt;=$E23,-VLOOKUP($C23,Input!$A$8:$HV$39,MATCH(NB$21,Input!$A$6:$HV$6,0),FALSE)/$G23*$F23,0))*$D23*$G$4/100</f>
        <v>0</v>
      </c>
      <c r="NC23" s="1">
        <f>IF($E23+$I23+$D$7&lt;=NC$22,0,IF(NC$22-$D$7&gt;=$E23,-VLOOKUP($C23,Input!$A$8:$HV$39,MATCH(NC$21,Input!$A$6:$HV$6,0),FALSE)/$G23*$F23,0))*$D23*$G$4/100</f>
        <v>0</v>
      </c>
      <c r="ND23" s="1">
        <f>IF($E23+$I23+$D$7&lt;=ND$22,0,IF(ND$22-$D$7&gt;=$E23,-VLOOKUP($C23,Input!$A$8:$HV$39,MATCH(ND$21,Input!$A$6:$HV$6,0),FALSE)/$G23*$F23,0))*$D23*$G$4/100</f>
        <v>0</v>
      </c>
      <c r="NE23" s="1">
        <f>IF($E23+$I23+$D$7&lt;=NE$22,0,IF(NE$22-$D$7&gt;=$E23,-VLOOKUP($C23,Input!$A$8:$HV$39,MATCH(NE$21,Input!$A$6:$HV$6,0),FALSE)/$G23*$F23,0))*$D23*$G$4/100</f>
        <v>0</v>
      </c>
      <c r="NF23" s="1">
        <f>IF($E23+$I23+$D$7&lt;=NF$22,0,IF(NF$22-$D$7&gt;=$E23,-VLOOKUP($C23,Input!$A$8:$HV$39,MATCH(NF$21,Input!$A$6:$HV$6,0),FALSE)/$G23*$F23,0))*$D23*$G$4/100</f>
        <v>0</v>
      </c>
      <c r="NG23" s="1">
        <f>IF($E23+$I23+$D$7&lt;=NG$22,0,IF(NG$22-$D$7&gt;=$E23,-VLOOKUP($C23,Input!$A$8:$HV$39,MATCH(NG$21,Input!$A$6:$HV$6,0),FALSE)/$G23*$F23,0))*$D23*$G$4/100</f>
        <v>0</v>
      </c>
      <c r="NH23" s="1">
        <f>IF($E23+$I23+$D$7&lt;=NH$22,0,IF(NH$22-$D$7&gt;=$E23,-VLOOKUP($C23,Input!$A$8:$HV$39,MATCH(NH$21,Input!$A$6:$HV$6,0),FALSE)/$G23*$F23,0))*$D23*$G$4/100</f>
        <v>0</v>
      </c>
      <c r="NI23" s="1">
        <f>IF($E23+$I23+$D$7&lt;=NI$22,0,IF(NI$22-$D$7&gt;=$E23,-VLOOKUP($C23,Input!$A$8:$HV$39,MATCH(NI$21,Input!$A$6:$HV$6,0),FALSE)/$G23*$F23,0))*$D23*$G$4/100</f>
        <v>0</v>
      </c>
      <c r="NJ23" s="1">
        <f>IF($E23+$I23+$D$7&lt;=NJ$22,0,IF(NJ$22-$D$7&gt;=$E23,-VLOOKUP($C23,Input!$A$8:$HV$39,MATCH(NJ$21,Input!$A$6:$HV$6,0),FALSE)/$G23*$F23,0))*$D23*$G$4/100</f>
        <v>0</v>
      </c>
      <c r="NK23" s="1">
        <f>IF($E23+$I23+$D$7&lt;=NK$22,0,IF(NK$22-$D$7&gt;=$E23,-VLOOKUP($C23,Input!$A$8:$HV$39,MATCH(NK$21,Input!$A$6:$HV$6,0),FALSE)/$G23*$F23,0))*$D23*$G$4/100</f>
        <v>0</v>
      </c>
      <c r="NL23" s="1">
        <f>IF($E23+$I23+$D$7&lt;=NL$22,0,IF(NL$22-$D$7&gt;=$E23,-VLOOKUP($C23,Input!$A$8:$HV$39,MATCH(NL$21,Input!$A$6:$HV$6,0),FALSE)/$G23*$F23,0))*$D23*$G$4/100</f>
        <v>0</v>
      </c>
      <c r="NM23" s="1">
        <f>IF($E23+$I23+$D$7&lt;=NM$22,0,IF(NM$22-$D$7&gt;=$E23,-VLOOKUP($C23,Input!$A$8:$HV$39,MATCH(NM$21,Input!$A$6:$HV$6,0),FALSE)/$G23*$F23,0))*$D23*$G$4/100</f>
        <v>0</v>
      </c>
      <c r="NN23" s="1">
        <f>IF($E23+$I23+$D$7&lt;=NN$22,0,IF(NN$22-$D$7&gt;=$E23,-VLOOKUP($C23,Input!$A$8:$HV$39,MATCH(NN$21,Input!$A$6:$HV$6,0),FALSE)/$G23*$F23,0))*$D23*$G$4/100</f>
        <v>0</v>
      </c>
      <c r="NO23" s="1">
        <f>IF($E23+$I23+$D$7&lt;=NO$22,0,IF(NO$22-$D$7&gt;=$E23,-VLOOKUP($C23,Input!$A$8:$HV$39,MATCH(NO$21,Input!$A$6:$HV$6,0),FALSE)/$G23*$F23,0))*$D23*$G$4/100</f>
        <v>0</v>
      </c>
      <c r="NP23" s="1">
        <f>IF($E23+$I23+$D$7&lt;=NP$22,0,IF(NP$22-$D$7&gt;=$E23,-VLOOKUP($C23,Input!$A$8:$HV$39,MATCH(NP$21,Input!$A$6:$HV$6,0),FALSE)/$G23*$F23,0))*$D23*$G$4/100</f>
        <v>0</v>
      </c>
      <c r="NQ23" s="1">
        <f>IF($E23+$I23+$D$7&lt;=NQ$22,0,IF(NQ$22-$D$7&gt;=$E23,-VLOOKUP($C23,Input!$A$8:$HV$39,MATCH(NQ$21,Input!$A$6:$HV$6,0),FALSE)/$G23*$F23,0))*$D23*$G$4/100</f>
        <v>0</v>
      </c>
      <c r="NR23" s="1">
        <f>IF($E23+$I23+$D$7&lt;=NR$22,0,IF(NR$22-$D$7&gt;=$E23,-VLOOKUP($C23,Input!$A$8:$HV$39,MATCH(NR$21,Input!$A$6:$HV$6,0),FALSE)/$G23*$F23,0))*$D23*$G$4/100</f>
        <v>0</v>
      </c>
      <c r="NS23" s="1">
        <f>IF($E23+$I23+$D$7&lt;=NS$22,0,IF(NS$22-$D$7&gt;=$E23,-VLOOKUP($C23,Input!$A$8:$HV$39,MATCH(NS$21,Input!$A$6:$HV$6,0),FALSE)/$G23*$F23,0))*$D23*$G$4/100</f>
        <v>0</v>
      </c>
      <c r="NT23" s="1">
        <f>IF($E23+$I23+$D$7&lt;=NT$22,0,IF(NT$22-$D$7&gt;=$E23,-VLOOKUP($C23,Input!$A$8:$HV$39,MATCH(NT$21,Input!$A$6:$HV$6,0),FALSE)/$G23*$F23,0))*$D23*$G$4/100</f>
        <v>0</v>
      </c>
      <c r="NU23" s="1">
        <f>IF($E23+$I23+$D$7&lt;=NU$22,0,IF(NU$22-$D$7&gt;=$E23,-VLOOKUP($C23,Input!$A$8:$HV$39,MATCH(NU$21,Input!$A$6:$HV$6,0),FALSE)/$G23*$F23,0))*$D23*$G$4/100</f>
        <v>0</v>
      </c>
      <c r="NV23" s="1">
        <f>IF($E23+$I23+$D$7&lt;=NV$22,0,IF(NV$22-$D$7&gt;=$E23,-VLOOKUP($C23,Input!$A$8:$HV$39,MATCH(NV$21,Input!$A$6:$HV$6,0),FALSE)/$G23*$F23,0))*$D23*$G$4/100</f>
        <v>0</v>
      </c>
      <c r="NW23" s="1">
        <f>IF($E23+$I23+$D$7&lt;=NW$22,0,IF(NW$22-$D$7&gt;=$E23,-VLOOKUP($C23,Input!$A$8:$HV$39,MATCH(NW$21,Input!$A$6:$HV$6,0),FALSE)/$G23*$F23,0))*$D23*$G$4/100</f>
        <v>0</v>
      </c>
      <c r="NX23" s="1">
        <f>IF($E23+$I23+$D$7&lt;=NX$22,0,IF(NX$22-$D$7&gt;=$E23,-VLOOKUP($C23,Input!$A$8:$HV$39,MATCH(NX$21,Input!$A$6:$HV$6,0),FALSE)/$G23*$F23,0))*$D23*$G$4/100</f>
        <v>0</v>
      </c>
      <c r="NY23" s="1">
        <f>IF($E23+$I23+$D$7&lt;=NY$22,0,IF(NY$22-$D$7&gt;=$E23,-VLOOKUP($C23,Input!$A$8:$HV$39,MATCH(NY$21,Input!$A$6:$HV$6,0),FALSE)/$G23*$F23,0))*$D23*$G$4/100</f>
        <v>0</v>
      </c>
      <c r="NZ23" s="1">
        <f>IF($E23+$I23+$D$7&lt;=NZ$22,0,IF(NZ$22-$D$7&gt;=$E23,-VLOOKUP($C23,Input!$A$8:$HV$39,MATCH(NZ$21,Input!$A$6:$HV$6,0),FALSE)/$G23*$F23,0))*$D23*$G$4/100</f>
        <v>0</v>
      </c>
      <c r="OA23" s="1">
        <f>IF($E23+$I23+$D$7&lt;=OA$22,0,IF(OA$22-$D$7&gt;=$E23,-VLOOKUP($C23,Input!$A$8:$HV$39,MATCH(OA$21,Input!$A$6:$HV$6,0),FALSE)/$G23*$F23,0))*$D23*$G$4/100</f>
        <v>0</v>
      </c>
      <c r="OB23" s="1">
        <f>IF($E23+$I23+$D$7&lt;=OB$22,0,IF(OB$22-$D$7&gt;=$E23,-VLOOKUP($C23,Input!$A$8:$HV$39,MATCH(OB$21,Input!$A$6:$HV$6,0),FALSE)/$G23*$F23,0))*$D23*$G$4/100</f>
        <v>0</v>
      </c>
      <c r="OC23" s="1">
        <f>IF($E23+$I23+$D$7&lt;=OC$22,0,IF(OC$22-$D$7&gt;=$E23,-VLOOKUP($C23,Input!$A$8:$HV$39,MATCH(OC$21,Input!$A$6:$HV$6,0),FALSE)/$G23*$F23,0))*$D23*$G$4/100</f>
        <v>0</v>
      </c>
      <c r="OD23" s="1">
        <f>IF($E23+$I23+$D$7&lt;=OD$22,0,IF(OD$22-$D$7&gt;=$E23,-VLOOKUP($C23,Input!$A$8:$HV$39,MATCH(OD$21,Input!$A$6:$HV$6,0),FALSE)/$G23*$F23,0))*$D23*$G$4/100</f>
        <v>0</v>
      </c>
      <c r="OE23" s="1">
        <f>IF($E23+$I23+$D$7&lt;=OE$22,0,IF(OE$22-$D$7&gt;=$E23,-VLOOKUP($C23,Input!$A$8:$HV$39,MATCH(OE$21,Input!$A$6:$HV$6,0),FALSE)/$G23*$F23,0))*$D23*$G$4/100</f>
        <v>0</v>
      </c>
      <c r="OF23" s="1">
        <f>IF($E23+$I23+$D$7&lt;=OF$22,0,IF(OF$22-$D$7&gt;=$E23,-VLOOKUP($C23,Input!$A$8:$HV$39,MATCH(OF$21,Input!$A$6:$HV$6,0),FALSE)/$G23*$F23,0))*$D23*$G$4/100</f>
        <v>0</v>
      </c>
      <c r="OG23" s="1">
        <f>IF($E23+$I23+$D$7&lt;=OG$22,0,IF(OG$22-$D$7&gt;=$E23,-VLOOKUP($C23,Input!$A$8:$HV$39,MATCH(OG$21,Input!$A$6:$HV$6,0),FALSE)/$G23*$F23,0))*$D23*$G$4/100</f>
        <v>0</v>
      </c>
      <c r="OH23" s="1">
        <f>IF($E23+$I23+$D$7&lt;=OH$22,0,IF(OH$22-$D$7&gt;=$E23,-VLOOKUP($C23,Input!$A$8:$HV$39,MATCH(OH$21,Input!$A$6:$HV$6,0),FALSE)/$G23*$F23,0))*$D23*$G$4/100</f>
        <v>0</v>
      </c>
      <c r="OI23" s="1">
        <f>IF($E23+$I23+$D$7&lt;=OI$22,0,IF(OI$22-$D$7&gt;=$E23,-VLOOKUP($C23,Input!$A$8:$HV$39,MATCH(OI$21,Input!$A$6:$HV$6,0),FALSE)/$G23*$F23,0))*$D23*$G$4/100</f>
        <v>0</v>
      </c>
      <c r="OK23" t="str">
        <f>VLOOKUP($C23,Input!$A$8:$HW$39,MATCH(OK$21,Input!$A$6:$HW$6,0),FALSE)</f>
        <v>NA</v>
      </c>
      <c r="OL23" s="1">
        <f>IF($E23+$I23+$D$7&lt;=OL$22,0,IF(OL$22-$D$7&gt;=$E23,IF(COUNTIF($KZ23:LP23,"&gt;0")&gt;0,VLOOKUP($C23,Input!$A$8:$HV$21,MATCH($OK$21+COUNTIF($KZ23:LP23,"&gt;0"),Input!$A$6:$HV$6,0),FALSE),0),0))*$D23</f>
        <v>0</v>
      </c>
      <c r="OM23" s="1">
        <f>IF($E23+$I23+$D$7&lt;=OM$22,0,IF(OM$22-$D$7&gt;=$E23,IF(COUNTIF($KZ23:LQ23,"&gt;0")&gt;0,VLOOKUP($C23,Input!$A$8:$HV$21,MATCH($OK$21+COUNTIF($KZ23:LQ23,"&gt;0"),Input!$A$6:$HV$6,0),FALSE),0),0))*$D23</f>
        <v>0</v>
      </c>
      <c r="ON23" s="1">
        <f>IF($E23+$I23+$D$7&lt;=ON$22,0,IF(ON$22-$D$7&gt;=$E23,IF(COUNTIF($KZ23:LR23,"&gt;0")&gt;0,VLOOKUP($C23,Input!$A$8:$HV$21,MATCH($OK$21+COUNTIF($KZ23:LR23,"&gt;0"),Input!$A$6:$HV$6,0),FALSE),0),0))*$D23</f>
        <v>0</v>
      </c>
      <c r="OO23" s="1">
        <f>IF($E23+$I23+$D$7&lt;=OO$22,0,IF(OO$22-$D$7&gt;=$E23,IF(COUNTIF($KZ23:LS23,"&gt;0")&gt;0,VLOOKUP($C23,Input!$A$8:$HV$21,MATCH($OK$21+COUNTIF($KZ23:LS23,"&gt;0"),Input!$A$6:$HV$6,0),FALSE),0),0))*$D23</f>
        <v>0</v>
      </c>
      <c r="OP23" s="1">
        <f>IF($E23+$I23+$D$7&lt;=OP$22,0,IF(OP$22-$D$7&gt;=$E23,IF(COUNTIF($KZ23:LT23,"&gt;0")&gt;0,VLOOKUP($C23,Input!$A$8:$HV$21,MATCH($OK$21+COUNTIF($KZ23:LT23,"&gt;0"),Input!$A$6:$HV$6,0),FALSE),0),0))*$D23</f>
        <v>0</v>
      </c>
      <c r="OQ23" s="1">
        <f>IF($E23+$I23+$D$7&lt;=OQ$22,0,IF(OQ$22-$D$7&gt;=$E23,IF(COUNTIF($KZ23:LU23,"&gt;0")&gt;0,VLOOKUP($C23,Input!$A$8:$HV$21,MATCH($OK$21+COUNTIF($KZ23:LU23,"&gt;0"),Input!$A$6:$HV$6,0),FALSE),0),0))*$D23</f>
        <v>0</v>
      </c>
      <c r="OR23" s="1">
        <f>IF($E23+$I23+$D$7&lt;=OR$22,0,IF(OR$22-$D$7&gt;=$E23,IF(COUNTIF($KZ23:LV23,"&gt;0")&gt;0,VLOOKUP($C23,Input!$A$8:$HV$21,MATCH($OK$21+COUNTIF($KZ23:LV23,"&gt;0"),Input!$A$6:$HV$6,0),FALSE),0),0))*$D23</f>
        <v>0</v>
      </c>
      <c r="OS23" s="1">
        <f>IF($E23+$I23+$D$7&lt;=OS$22,0,IF(OS$22-$D$7&gt;=$E23,IF(COUNTIF($KZ23:LW23,"&gt;0")&gt;0,VLOOKUP($C23,Input!$A$8:$HV$21,MATCH($OK$21+COUNTIF($KZ23:LW23,"&gt;0"),Input!$A$6:$HV$6,0),FALSE),0),0))*$D23</f>
        <v>0</v>
      </c>
      <c r="OT23" s="1">
        <f>IF($E23+$I23+$D$7&lt;=OT$22,0,IF(OT$22-$D$7&gt;=$E23,IF(COUNTIF($KZ23:LX23,"&gt;0")&gt;0,VLOOKUP($C23,Input!$A$8:$HV$21,MATCH($OK$21+COUNTIF($KZ23:LX23,"&gt;0"),Input!$A$6:$HV$6,0),FALSE),0),0))*$D23</f>
        <v>0</v>
      </c>
      <c r="OU23" s="1">
        <f>IF($E23+$I23+$D$7&lt;=OU$22,0,IF(OU$22-$D$7&gt;=$E23,IF(COUNTIF($KZ23:LY23,"&gt;0")&gt;0,VLOOKUP($C23,Input!$A$8:$HV$21,MATCH($OK$21+COUNTIF($KZ23:LY23,"&gt;0"),Input!$A$6:$HV$6,0),FALSE),0),0))*$D23</f>
        <v>0</v>
      </c>
      <c r="OV23" s="1">
        <f>IF($E23+$I23+$D$7&lt;=OV$22,0,IF(OV$22-$D$7&gt;=$E23,IF(COUNTIF($KZ23:LZ23,"&gt;0")&gt;0,VLOOKUP($C23,Input!$A$8:$HV$21,MATCH($OK$21+COUNTIF($KZ23:LZ23,"&gt;0"),Input!$A$6:$HV$6,0),FALSE),0),0))*$D23</f>
        <v>0</v>
      </c>
      <c r="OW23" s="1">
        <f>IF($E23+$I23+$D$7&lt;=OW$22,0,IF(OW$22-$D$7&gt;=$E23,IF(COUNTIF($KZ23:MA23,"&gt;0")&gt;0,VLOOKUP($C23,Input!$A$8:$HV$21,MATCH($OK$21+COUNTIF($KZ23:MA23,"&gt;0"),Input!$A$6:$HV$6,0),FALSE),0),0))*$D23</f>
        <v>0</v>
      </c>
      <c r="OX23" s="1">
        <f>IF($E23+$I23+$D$7&lt;=OX$22,0,IF(OX$22-$D$7&gt;=$E23,IF(COUNTIF($KZ23:MB23,"&gt;0")&gt;0,VLOOKUP($C23,Input!$A$8:$HV$21,MATCH($OK$21+COUNTIF($KZ23:MB23,"&gt;0"),Input!$A$6:$HV$6,0),FALSE),0),0))*$D23</f>
        <v>0</v>
      </c>
      <c r="OY23" s="1">
        <f>IF($E23+$I23+$D$7&lt;=OY$22,0,IF(OY$22-$D$7&gt;=$E23,IF(COUNTIF($KZ23:MC23,"&gt;0")&gt;0,VLOOKUP($C23,Input!$A$8:$HV$21,MATCH($OK$21+COUNTIF($KZ23:MC23,"&gt;0"),Input!$A$6:$HV$6,0),FALSE),0),0))*$D23</f>
        <v>0</v>
      </c>
      <c r="OZ23" s="1">
        <f>IF($E23+$I23+$D$7&lt;=OZ$22,0,IF(OZ$22-$D$7&gt;=$E23,IF(COUNTIF($KZ23:MD23,"&gt;0")&gt;0,VLOOKUP($C23,Input!$A$8:$HV$21,MATCH($OK$21+COUNTIF($KZ23:MD23,"&gt;0"),Input!$A$6:$HV$6,0),FALSE),0),0))*$D23</f>
        <v>0</v>
      </c>
      <c r="PA23" s="1">
        <f>IF($E23+$I23+$D$7&lt;=PA$22,0,IF(PA$22-$D$7&gt;=$E23,IF(COUNTIF($KZ23:ME23,"&gt;0")&gt;0,VLOOKUP($C23,Input!$A$8:$HV$21,MATCH($OK$21+COUNTIF($KZ23:ME23,"&gt;0"),Input!$A$6:$HV$6,0),FALSE),0),0))*$D23</f>
        <v>0</v>
      </c>
      <c r="PB23" s="1">
        <f>IF($E23+$I23+$D$7&lt;=PB$22,0,IF(PB$22-$D$7&gt;=$E23,IF(COUNTIF($KZ23:MF23,"&gt;0")&gt;0,VLOOKUP($C23,Input!$A$8:$HV$21,MATCH($OK$21+COUNTIF($KZ23:MF23,"&gt;0"),Input!$A$6:$HV$6,0),FALSE),0),0))*$D23</f>
        <v>0</v>
      </c>
      <c r="PC23" s="1">
        <f>IF($E23+$I23+$D$7&lt;=PC$22,0,IF(PC$22-$D$7&gt;=$E23,IF(COUNTIF($KZ23:MG23,"&gt;0")&gt;0,VLOOKUP($C23,Input!$A$8:$HV$21,MATCH($OK$21+COUNTIF($KZ23:MG23,"&gt;0"),Input!$A$6:$HV$6,0),FALSE),0),0))*$D23</f>
        <v>0</v>
      </c>
      <c r="PD23" s="1">
        <f>IF($E23+$I23+$D$7&lt;=PD$22,0,IF(PD$22-$D$7&gt;=$E23,IF(COUNTIF($KZ23:MH23,"&gt;0")&gt;0,VLOOKUP($C23,Input!$A$8:$HV$21,MATCH($OK$21+COUNTIF($KZ23:MH23,"&gt;0"),Input!$A$6:$HV$6,0),FALSE),0),0))*$D23</f>
        <v>0</v>
      </c>
      <c r="PE23" s="1">
        <f>IF($E23+$I23+$D$7&lt;=PE$22,0,IF(PE$22-$D$7&gt;=$E23,IF(COUNTIF($KZ23:MI23,"&gt;0")&gt;0,VLOOKUP($C23,Input!$A$8:$HV$21,MATCH($OK$21+COUNTIF($KZ23:MI23,"&gt;0"),Input!$A$6:$HV$6,0),FALSE),0),0))*$D23</f>
        <v>0</v>
      </c>
      <c r="PF23" s="1">
        <f>IF($E23+$I23+$D$7&lt;=PF$22,0,IF(PF$22-$D$7&gt;=$E23,IF(COUNTIF($KZ23:MJ23,"&gt;0")&gt;0,VLOOKUP($C23,Input!$A$8:$HV$21,MATCH($OK$21+COUNTIF($KZ23:MJ23,"&gt;0"),Input!$A$6:$HV$6,0),FALSE),0),0))*$D23</f>
        <v>0</v>
      </c>
      <c r="PG23" s="1">
        <f>IF($E23+$I23+$D$7&lt;=PG$22,0,IF(PG$22-$D$7&gt;=$E23,IF(COUNTIF($KZ23:MK23,"&gt;0")&gt;0,VLOOKUP($C23,Input!$A$8:$HV$21,MATCH($OK$21+COUNTIF($KZ23:MK23,"&gt;0"),Input!$A$6:$HV$6,0),FALSE),0),0))*$D23</f>
        <v>0</v>
      </c>
      <c r="PH23" s="1">
        <f>IF($E23+$I23+$D$7&lt;=PH$22,0,IF(PH$22-$D$7&gt;=$E23,IF(COUNTIF($KZ23:ML23,"&gt;0")&gt;0,VLOOKUP($C23,Input!$A$8:$HV$21,MATCH($OK$21+COUNTIF($KZ23:ML23,"&gt;0"),Input!$A$6:$HV$6,0),FALSE),0),0))*$D23</f>
        <v>0</v>
      </c>
      <c r="PI23" s="1">
        <f>IF($E23+$I23+$D$7&lt;=PI$22,0,IF(PI$22-$D$7&gt;=$E23,IF(COUNTIF($KZ23:MM23,"&gt;0")&gt;0,VLOOKUP($C23,Input!$A$8:$HV$21,MATCH($OK$21+COUNTIF($KZ23:MM23,"&gt;0"),Input!$A$6:$HV$6,0),FALSE),0),0))*$D23</f>
        <v>0</v>
      </c>
      <c r="PJ23" s="1">
        <f>IF($E23+$I23+$D$7&lt;=PJ$22,0,IF(PJ$22-$D$7&gt;=$E23,IF(COUNTIF($KZ23:MN23,"&gt;0")&gt;0,VLOOKUP($C23,Input!$A$8:$HV$21,MATCH($OK$21+COUNTIF($KZ23:MN23,"&gt;0"),Input!$A$6:$HV$6,0),FALSE),0),0))*$D23</f>
        <v>0</v>
      </c>
      <c r="PK23" s="1">
        <f>IF($E23+$I23+$D$7&lt;=PK$22,0,IF(PK$22-$D$7&gt;=$E23,IF(COUNTIF($KZ23:MO23,"&gt;0")&gt;0,VLOOKUP($C23,Input!$A$8:$HV$21,MATCH($OK$21+COUNTIF($KZ23:MO23,"&gt;0"),Input!$A$6:$HV$6,0),FALSE),0),0))*$D23</f>
        <v>0</v>
      </c>
      <c r="PL23" s="1">
        <f>IF($E23+$I23+$D$7&lt;=PL$22,0,IF(PL$22-$D$7&gt;=$E23,IF(COUNTIF($KZ23:MP23,"&gt;0")&gt;0,VLOOKUP($C23,Input!$A$8:$HV$21,MATCH($OK$21+COUNTIF($KZ23:MP23,"&gt;0"),Input!$A$6:$HV$6,0),FALSE),0),0))*$D23</f>
        <v>0</v>
      </c>
      <c r="PM23" s="1">
        <f>IF($E23+$I23+$D$7&lt;=PM$22,0,IF(PM$22-$D$7&gt;=$E23,IF(COUNTIF($KZ23:MQ23,"&gt;0")&gt;0,VLOOKUP($C23,Input!$A$8:$HV$21,MATCH($OK$21+COUNTIF($KZ23:MQ23,"&gt;0"),Input!$A$6:$HV$6,0),FALSE),0),0))*$D23</f>
        <v>0</v>
      </c>
      <c r="PN23" s="1">
        <f>IF($E23+$I23+$D$7&lt;=PN$22,0,IF(PN$22-$D$7&gt;=$E23,IF(COUNTIF($KZ23:MR23,"&gt;0")&gt;0,VLOOKUP($C23,Input!$A$8:$HV$21,MATCH($OK$21+COUNTIF($KZ23:MR23,"&gt;0"),Input!$A$6:$HV$6,0),FALSE),0),0))*$D23</f>
        <v>0</v>
      </c>
      <c r="PO23" s="1">
        <f>IF($E23+$I23+$D$7&lt;=PO$22,0,IF(PO$22-$D$7&gt;=$E23,IF(COUNTIF($KZ23:MS23,"&gt;0")&gt;0,VLOOKUP($C23,Input!$A$8:$HV$21,MATCH($OK$21+COUNTIF($KZ23:MS23,"&gt;0"),Input!$A$6:$HV$6,0),FALSE),0),0))*$D23</f>
        <v>0</v>
      </c>
      <c r="PP23" s="1">
        <f>IF($E23+$I23+$D$7&lt;=PP$22,0,IF(PP$22-$D$7&gt;=$E23,IF(COUNTIF($KZ23:MT23,"&gt;0")&gt;0,VLOOKUP($C23,Input!$A$8:$HV$21,MATCH($OK$21+COUNTIF($KZ23:MT23,"&gt;0"),Input!$A$6:$HV$6,0),FALSE),0),0))*$D23</f>
        <v>0</v>
      </c>
      <c r="PQ23" s="1">
        <f>IF($E23+$I23+$D$7&lt;=PQ$22,0,IF(PQ$22-$D$7&gt;=$E23,IF(COUNTIF($KZ23:MU23,"&gt;0")&gt;0,VLOOKUP($C23,Input!$A$8:$HV$21,MATCH($OK$21+COUNTIF($KZ23:MU23,"&gt;0"),Input!$A$6:$HV$6,0),FALSE),0),0))*$D23</f>
        <v>0</v>
      </c>
      <c r="PR23" s="1">
        <f>IF($E23+$I23+$D$7&lt;=PR$22,0,IF(PR$22-$D$7&gt;=$E23,IF(COUNTIF($KZ23:MV23,"&gt;0")&gt;0,VLOOKUP($C23,Input!$A$8:$HV$21,MATCH($OK$21+COUNTIF($KZ23:MV23,"&gt;0"),Input!$A$6:$HV$6,0),FALSE),0),0))*$D23</f>
        <v>0</v>
      </c>
      <c r="PS23" s="1">
        <f>IF($E23+$I23+$D$7&lt;=PS$22,0,IF(PS$22-$D$7&gt;=$E23,IF(COUNTIF($KZ23:MW23,"&gt;0")&gt;0,VLOOKUP($C23,Input!$A$8:$HV$21,MATCH($OK$21+COUNTIF($KZ23:MW23,"&gt;0"),Input!$A$6:$HV$6,0),FALSE),0),0))*$D23</f>
        <v>0</v>
      </c>
      <c r="PT23" s="1">
        <f>IF($E23+$I23+$D$7&lt;=PT$22,0,IF(PT$22-$D$7&gt;=$E23,IF(COUNTIF($KZ23:MX23,"&gt;0")&gt;0,VLOOKUP($C23,Input!$A$8:$HV$21,MATCH($OK$21+COUNTIF($KZ23:MX23,"&gt;0"),Input!$A$6:$HV$6,0),FALSE),0),0))*$D23</f>
        <v>0</v>
      </c>
      <c r="PV23" s="1" t="str">
        <f t="shared" ref="PV23:PV54" si="169">E23&amp;" MY "&amp;C23&amp;" {"&amp;D23&amp;" Buses}"</f>
        <v>2000 MY 40' CNG w Midlife Rebuild {234 Buses}</v>
      </c>
      <c r="PW23" s="1">
        <f>+J23+AU23+CF23+DQ23+GQ23+JO23+LP23+NA23+OL23+ID23+FD23</f>
        <v>0</v>
      </c>
      <c r="PX23" s="1">
        <f t="shared" ref="PX23:RE23" si="170">+K23+AV23+CG23+DR23+GR23+JP23+LQ23+NB23+OM23+IE23+FE23</f>
        <v>0</v>
      </c>
      <c r="PY23" s="1">
        <f t="shared" si="170"/>
        <v>0</v>
      </c>
      <c r="PZ23" s="1">
        <f t="shared" si="170"/>
        <v>0</v>
      </c>
      <c r="QA23" s="1">
        <f t="shared" si="170"/>
        <v>0</v>
      </c>
      <c r="QB23" s="1">
        <f t="shared" si="170"/>
        <v>0</v>
      </c>
      <c r="QC23" s="1">
        <f t="shared" si="170"/>
        <v>0</v>
      </c>
      <c r="QD23" s="1">
        <f t="shared" si="170"/>
        <v>0</v>
      </c>
      <c r="QE23" s="1">
        <f t="shared" si="170"/>
        <v>0</v>
      </c>
      <c r="QF23" s="1">
        <f t="shared" si="170"/>
        <v>0</v>
      </c>
      <c r="QG23" s="1">
        <f t="shared" si="170"/>
        <v>0</v>
      </c>
      <c r="QH23" s="1">
        <f t="shared" si="170"/>
        <v>0</v>
      </c>
      <c r="QI23" s="1">
        <f t="shared" si="170"/>
        <v>0</v>
      </c>
      <c r="QJ23" s="1">
        <f t="shared" si="170"/>
        <v>0</v>
      </c>
      <c r="QK23" s="1">
        <f t="shared" si="170"/>
        <v>0</v>
      </c>
      <c r="QL23" s="1">
        <f t="shared" si="170"/>
        <v>0</v>
      </c>
      <c r="QM23" s="1">
        <f t="shared" si="170"/>
        <v>0</v>
      </c>
      <c r="QN23" s="1">
        <f t="shared" si="170"/>
        <v>0</v>
      </c>
      <c r="QO23" s="1">
        <f t="shared" si="170"/>
        <v>0</v>
      </c>
      <c r="QP23" s="1">
        <f t="shared" si="170"/>
        <v>0</v>
      </c>
      <c r="QQ23" s="1">
        <f t="shared" si="170"/>
        <v>0</v>
      </c>
      <c r="QR23" s="1">
        <f t="shared" si="170"/>
        <v>0</v>
      </c>
      <c r="QS23" s="1">
        <f t="shared" si="170"/>
        <v>0</v>
      </c>
      <c r="QT23" s="1">
        <f t="shared" si="170"/>
        <v>0</v>
      </c>
      <c r="QU23" s="1">
        <f t="shared" si="170"/>
        <v>0</v>
      </c>
      <c r="QV23" s="1">
        <f t="shared" si="170"/>
        <v>0</v>
      </c>
      <c r="QW23" s="1">
        <f t="shared" si="170"/>
        <v>0</v>
      </c>
      <c r="QX23" s="1">
        <f t="shared" si="170"/>
        <v>0</v>
      </c>
      <c r="QY23" s="1">
        <f t="shared" si="170"/>
        <v>0</v>
      </c>
      <c r="QZ23" s="1">
        <f t="shared" si="170"/>
        <v>0</v>
      </c>
      <c r="RA23" s="1">
        <f t="shared" si="170"/>
        <v>0</v>
      </c>
      <c r="RB23" s="1">
        <f t="shared" si="170"/>
        <v>0</v>
      </c>
      <c r="RC23" s="1">
        <f t="shared" si="170"/>
        <v>0</v>
      </c>
      <c r="RD23" s="1">
        <f t="shared" si="170"/>
        <v>0</v>
      </c>
      <c r="RE23" s="1">
        <f t="shared" si="170"/>
        <v>0</v>
      </c>
      <c r="RF23" s="1">
        <f>SUM(PW23:RE23)</f>
        <v>0</v>
      </c>
      <c r="RG23" s="1">
        <f>PW23+NPV($D$8,PX23:RE23)</f>
        <v>0</v>
      </c>
      <c r="RH23" s="72"/>
      <c r="RI23" s="37"/>
    </row>
    <row r="24" spans="1:477" hidden="1" outlineLevel="1" x14ac:dyDescent="0.25">
      <c r="A24" s="50"/>
      <c r="B24" s="143"/>
      <c r="C24" s="111" t="s">
        <v>76</v>
      </c>
      <c r="D24" s="108">
        <f t="shared" ref="D24:D73" si="171">+$D$11</f>
        <v>234</v>
      </c>
      <c r="E24" s="110">
        <v>2001</v>
      </c>
      <c r="F24" s="68">
        <f t="shared" si="168"/>
        <v>40000</v>
      </c>
      <c r="G24" s="69">
        <f>VLOOKUP($C24,Input!$A$8:$HV$39,MATCH(G$21,Input!$A$6:$HV$6,0),FALSE)</f>
        <v>2.91</v>
      </c>
      <c r="H24" s="123">
        <f>VLOOKUP($C24,Input!$A$8:$HV$39,MATCH(H$21,Input!$A$6:$HV$6,0),FALSE)</f>
        <v>0</v>
      </c>
      <c r="I24" s="70">
        <f>VLOOKUP($C24,Input!$A$8:$HV$39,MATCH(I$21,Input!$A$6:$HV$6,0),FALSE)</f>
        <v>14</v>
      </c>
      <c r="J24" s="1">
        <f>+IF($E24=J$22,VLOOKUP($C24,Input!$A$8:$AN$39,MATCH(J$21,Input!$A$6:$AN$6,0),FALSE)+$H24,0)*$D24</f>
        <v>0</v>
      </c>
      <c r="K24" s="1">
        <f>+IF($E24=K$22,VLOOKUP($C24,Input!$A$8:$AN$39,MATCH(K$21,Input!$A$6:$AN$6,0),FALSE)+$H24,0)*$D24</f>
        <v>0</v>
      </c>
      <c r="L24" s="1">
        <f>+IF($E24=L$22,VLOOKUP($C24,Input!$A$8:$AN$39,MATCH(L$21,Input!$A$6:$AN$6,0),FALSE)+$H24,0)*$D24</f>
        <v>0</v>
      </c>
      <c r="M24" s="1">
        <f>+IF($E24=M$22,VLOOKUP($C24,Input!$A$8:$AN$39,MATCH(M$21,Input!$A$6:$AN$6,0),FALSE)+$H24,0)*$D24</f>
        <v>0</v>
      </c>
      <c r="N24" s="1">
        <f>+IF($E24=N$22,VLOOKUP($C24,Input!$A$8:$AN$39,MATCH(N$21,Input!$A$6:$AN$6,0),FALSE)+$H24,0)*$D24</f>
        <v>0</v>
      </c>
      <c r="O24" s="1">
        <f>+IF($E24=O$22,VLOOKUP($C24,Input!$A$8:$AN$39,MATCH(O$21,Input!$A$6:$AN$6,0),FALSE)+$H24,0)*$D24</f>
        <v>0</v>
      </c>
      <c r="P24" s="1">
        <f>+IF($E24=P$22,VLOOKUP($C24,Input!$A$8:$AN$39,MATCH(P$21,Input!$A$6:$AN$6,0),FALSE)+$H24,0)*$D24</f>
        <v>0</v>
      </c>
      <c r="Q24" s="1">
        <f>+IF($E24=Q$22,VLOOKUP($C24,Input!$A$8:$AN$39,MATCH(Q$21,Input!$A$6:$AN$6,0),FALSE)+$H24,0)*$D24</f>
        <v>0</v>
      </c>
      <c r="R24" s="1">
        <f>+IF($E24=R$22,VLOOKUP($C24,Input!$A$8:$AN$39,MATCH(R$21,Input!$A$6:$AN$6,0),FALSE)+$H24,0)*$D24</f>
        <v>0</v>
      </c>
      <c r="S24" s="1">
        <f>+IF($E24=S$22,VLOOKUP($C24,Input!$A$8:$AN$39,MATCH(S$21,Input!$A$6:$AN$6,0),FALSE)+$H24,0)*$D24</f>
        <v>0</v>
      </c>
      <c r="T24" s="1">
        <f>+IF($E24=T$22,VLOOKUP($C24,Input!$A$8:$AN$39,MATCH(T$21,Input!$A$6:$AN$6,0),FALSE)+$H24,0)*$D24</f>
        <v>0</v>
      </c>
      <c r="U24" s="1">
        <f>+IF($E24=U$22,VLOOKUP($C24,Input!$A$8:$AN$39,MATCH(U$21,Input!$A$6:$AN$6,0),FALSE)+$H24,0)*$D24</f>
        <v>0</v>
      </c>
      <c r="V24" s="1">
        <f>+IF($E24=V$22,VLOOKUP($C24,Input!$A$8:$AN$39,MATCH(V$21,Input!$A$6:$AN$6,0),FALSE)+$H24,0)*$D24</f>
        <v>0</v>
      </c>
      <c r="W24" s="1">
        <f>+IF($E24=W$22,VLOOKUP($C24,Input!$A$8:$AN$39,MATCH(W$21,Input!$A$6:$AN$6,0),FALSE)+$H24,0)*$D24</f>
        <v>0</v>
      </c>
      <c r="X24" s="1">
        <f>+IF($E24=X$22,VLOOKUP($C24,Input!$A$8:$AN$39,MATCH(X$21,Input!$A$6:$AN$6,0),FALSE)+$H24,0)*$D24</f>
        <v>0</v>
      </c>
      <c r="Y24" s="1">
        <f>+IF($E24=Y$22,VLOOKUP($C24,Input!$A$8:$AN$39,MATCH(Y$21,Input!$A$6:$AN$6,0),FALSE)+$H24,0)*$D24</f>
        <v>0</v>
      </c>
      <c r="Z24" s="1">
        <f>+IF($E24=Z$22,VLOOKUP($C24,Input!$A$8:$AN$39,MATCH(Z$21,Input!$A$6:$AN$6,0),FALSE)+$H24,0)*$D24</f>
        <v>0</v>
      </c>
      <c r="AA24" s="1">
        <f>+IF($E24=AA$22,VLOOKUP($C24,Input!$A$8:$AN$39,MATCH(AA$21,Input!$A$6:$AN$6,0),FALSE)+$H24,0)*$D24</f>
        <v>0</v>
      </c>
      <c r="AB24" s="1">
        <f>+IF($E24=AB$22,VLOOKUP($C24,Input!$A$8:$AN$39,MATCH(AB$21,Input!$A$6:$AN$6,0),FALSE)+$H24,0)*$D24</f>
        <v>0</v>
      </c>
      <c r="AC24" s="1">
        <f>+IF($E24=AC$22,VLOOKUP($C24,Input!$A$8:$AN$39,MATCH(AC$21,Input!$A$6:$AN$6,0),FALSE)+$H24,0)*$D24</f>
        <v>0</v>
      </c>
      <c r="AD24" s="1">
        <f>+IF($E24=AD$22,VLOOKUP($C24,Input!$A$8:$AN$39,MATCH(AD$21,Input!$A$6:$AN$6,0),FALSE)+$H24,0)*$D24</f>
        <v>0</v>
      </c>
      <c r="AE24" s="1">
        <f>+IF($E24=AE$22,VLOOKUP($C24,Input!$A$8:$AN$39,MATCH(AE$21,Input!$A$6:$AN$6,0),FALSE)+$H24,0)*$D24</f>
        <v>0</v>
      </c>
      <c r="AF24" s="1">
        <f>+IF($E24=AF$22,VLOOKUP($C24,Input!$A$8:$AN$39,MATCH(AF$21,Input!$A$6:$AN$6,0),FALSE)+$H24,0)*$D24</f>
        <v>0</v>
      </c>
      <c r="AG24" s="1">
        <f>+IF($E24=AG$22,VLOOKUP($C24,Input!$A$8:$AN$39,MATCH(AG$21,Input!$A$6:$AN$6,0),FALSE)+$H24,0)*$D24</f>
        <v>0</v>
      </c>
      <c r="AH24" s="1">
        <f>+IF($E24=AH$22,VLOOKUP($C24,Input!$A$8:$AN$39,MATCH(AH$21,Input!$A$6:$AN$6,0),FALSE)+$H24,0)*$D24</f>
        <v>0</v>
      </c>
      <c r="AI24" s="1">
        <f>+IF($E24=AI$22,VLOOKUP($C24,Input!$A$8:$AN$39,MATCH(AI$21,Input!$A$6:$AN$6,0),FALSE)+$H24,0)*$D24</f>
        <v>0</v>
      </c>
      <c r="AJ24" s="1">
        <f>+IF($E24=AJ$22,VLOOKUP($C24,Input!$A$8:$AN$39,MATCH(AJ$21,Input!$A$6:$AN$6,0),FALSE)+$H24,0)*$D24</f>
        <v>0</v>
      </c>
      <c r="AK24" s="1">
        <f>+IF($E24=AK$22,VLOOKUP($C24,Input!$A$8:$AN$39,MATCH(AK$21,Input!$A$6:$AN$6,0),FALSE)+$H24,0)*$D24</f>
        <v>0</v>
      </c>
      <c r="AL24" s="1">
        <f>+IF($E24=AL$22,VLOOKUP($C24,Input!$A$8:$AN$39,MATCH(AL$21,Input!$A$6:$AN$6,0),FALSE)+$H24,0)*$D24</f>
        <v>0</v>
      </c>
      <c r="AM24" s="1">
        <f>+IF($E24=AM$22,VLOOKUP($C24,Input!$A$8:$AN$39,MATCH(AM$21,Input!$A$6:$AN$6,0),FALSE)+$H24,0)*$D24</f>
        <v>0</v>
      </c>
      <c r="AN24" s="1">
        <f>+IF($E24=AN$22,VLOOKUP($C24,Input!$A$8:$AN$39,MATCH(AN$21,Input!$A$6:$AN$6,0),FALSE)+$H24,0)*$D24</f>
        <v>0</v>
      </c>
      <c r="AO24" s="1">
        <f>+IF($E24=AO$22,VLOOKUP($C24,Input!$A$8:$AN$39,MATCH(AO$21,Input!$A$6:$AN$6,0),FALSE)+$H24,0)*$D24</f>
        <v>0</v>
      </c>
      <c r="AP24" s="1">
        <f>+IF($E24=AP$22,VLOOKUP($C24,Input!$A$8:$AN$39,MATCH(AP$21,Input!$A$6:$AN$6,0),FALSE)+$H24,0)*$D24</f>
        <v>0</v>
      </c>
      <c r="AQ24" s="1">
        <f>+IF($E24=AQ$22,VLOOKUP($C24,Input!$A$8:$AN$39,MATCH(AQ$21,Input!$A$6:$AN$6,0),FALSE)+$H24,0)*$D24</f>
        <v>0</v>
      </c>
      <c r="AR24" s="1">
        <f>+IF($E24=AR$22,VLOOKUP($C24,Input!$A$8:$AN$39,MATCH(AR$21,Input!$A$6:$AN$6,0),FALSE)+$H24,0)*$D24</f>
        <v>0</v>
      </c>
      <c r="AT24" t="str">
        <f>VLOOKUP($C24,Input!$A$8:$HV$39,MATCH(AT$21,Input!$A$6:$HV$6,0),FALSE)</f>
        <v>Parts and administrative cost</v>
      </c>
      <c r="AU24" s="1">
        <f>+IF($E24=AU$22,VLOOKUP($C24,Input!$A$8:$HV$39,MATCH(AU$21,Input!$A$6:$HV$6,0),FALSE),0)*$D24</f>
        <v>0</v>
      </c>
      <c r="AV24" s="1">
        <f>+IF($E24=AV$22,VLOOKUP($C24,Input!$A$8:$HV$39,MATCH(AV$21,Input!$A$6:$HV$6,0),FALSE),0)*$D24</f>
        <v>0</v>
      </c>
      <c r="AW24" s="1">
        <f>+IF($E24=AW$22,VLOOKUP($C24,Input!$A$8:$HV$39,MATCH(AW$21,Input!$A$6:$HV$6,0),FALSE),0)*$D24</f>
        <v>0</v>
      </c>
      <c r="AX24" s="1">
        <f>+IF($E24=AX$22,VLOOKUP($C24,Input!$A$8:$HV$39,MATCH(AX$21,Input!$A$6:$HV$6,0),FALSE),0)*$D24</f>
        <v>0</v>
      </c>
      <c r="AY24" s="1">
        <f>+IF($E24=AY$22,VLOOKUP($C24,Input!$A$8:$HV$39,MATCH(AY$21,Input!$A$6:$HV$6,0),FALSE),0)*$D24</f>
        <v>0</v>
      </c>
      <c r="AZ24" s="1">
        <f>+IF($E24=AZ$22,VLOOKUP($C24,Input!$A$8:$HV$39,MATCH(AZ$21,Input!$A$6:$HV$6,0),FALSE),0)*$D24</f>
        <v>0</v>
      </c>
      <c r="BA24" s="1">
        <f>+IF($E24=BA$22,VLOOKUP($C24,Input!$A$8:$HV$39,MATCH(BA$21,Input!$A$6:$HV$6,0),FALSE),0)*$D24</f>
        <v>0</v>
      </c>
      <c r="BB24" s="1">
        <f>+IF($E24=BB$22,VLOOKUP($C24,Input!$A$8:$HV$39,MATCH(BB$21,Input!$A$6:$HV$6,0),FALSE),0)*$D24</f>
        <v>0</v>
      </c>
      <c r="BC24" s="1">
        <f>+IF($E24=BC$22,VLOOKUP($C24,Input!$A$8:$HV$39,MATCH(BC$21,Input!$A$6:$HV$6,0),FALSE),0)*$D24</f>
        <v>0</v>
      </c>
      <c r="BD24" s="1">
        <f>+IF($E24=BD$22,VLOOKUP($C24,Input!$A$8:$HV$39,MATCH(BD$21,Input!$A$6:$HV$6,0),FALSE),0)*$D24</f>
        <v>0</v>
      </c>
      <c r="BE24" s="1">
        <f>+IF($E24=BE$22,VLOOKUP($C24,Input!$A$8:$HV$39,MATCH(BE$21,Input!$A$6:$HV$6,0),FALSE),0)*$D24</f>
        <v>0</v>
      </c>
      <c r="BF24" s="1">
        <f>+IF($E24=BF$22,VLOOKUP($C24,Input!$A$8:$HV$39,MATCH(BF$21,Input!$A$6:$HV$6,0),FALSE),0)*$D24</f>
        <v>0</v>
      </c>
      <c r="BG24" s="1">
        <f>+IF($E24=BG$22,VLOOKUP($C24,Input!$A$8:$HV$39,MATCH(BG$21,Input!$A$6:$HV$6,0),FALSE),0)*$D24</f>
        <v>0</v>
      </c>
      <c r="BH24" s="1">
        <f>+IF($E24=BH$22,VLOOKUP($C24,Input!$A$8:$HV$39,MATCH(BH$21,Input!$A$6:$HV$6,0),FALSE),0)*$D24</f>
        <v>0</v>
      </c>
      <c r="BI24" s="1">
        <f>+IF($E24=BI$22,VLOOKUP($C24,Input!$A$8:$HV$39,MATCH(BI$21,Input!$A$6:$HV$6,0),FALSE),0)*$D24</f>
        <v>0</v>
      </c>
      <c r="BJ24" s="1">
        <f>+IF($E24=BJ$22,VLOOKUP($C24,Input!$A$8:$HV$39,MATCH(BJ$21,Input!$A$6:$HV$6,0),FALSE),0)*$D24</f>
        <v>0</v>
      </c>
      <c r="BK24" s="1">
        <f>+IF($E24=BK$22,VLOOKUP($C24,Input!$A$8:$HV$39,MATCH(BK$21,Input!$A$6:$HV$6,0),FALSE),0)*$D24</f>
        <v>0</v>
      </c>
      <c r="BL24" s="1">
        <f>+IF($E24=BL$22,VLOOKUP($C24,Input!$A$8:$HV$39,MATCH(BL$21,Input!$A$6:$HV$6,0),FALSE),0)*$D24</f>
        <v>0</v>
      </c>
      <c r="BM24" s="1">
        <f>+IF($E24=BM$22,VLOOKUP($C24,Input!$A$8:$HV$39,MATCH(BM$21,Input!$A$6:$HV$6,0),FALSE),0)*$D24</f>
        <v>0</v>
      </c>
      <c r="BN24" s="1">
        <f>+IF($E24=BN$22,VLOOKUP($C24,Input!$A$8:$HV$39,MATCH(BN$21,Input!$A$6:$HV$6,0),FALSE),0)*$D24</f>
        <v>0</v>
      </c>
      <c r="BO24" s="1">
        <f>+IF($E24=BO$22,VLOOKUP($C24,Input!$A$8:$HV$39,MATCH(BO$21,Input!$A$6:$HV$6,0),FALSE),0)*$D24</f>
        <v>0</v>
      </c>
      <c r="BP24" s="1">
        <f>+IF($E24=BP$22,VLOOKUP($C24,Input!$A$8:$HV$39,MATCH(BP$21,Input!$A$6:$HV$6,0),FALSE),0)*$D24</f>
        <v>0</v>
      </c>
      <c r="BQ24" s="1">
        <f>+IF($E24=BQ$22,VLOOKUP($C24,Input!$A$8:$HV$39,MATCH(BQ$21,Input!$A$6:$HV$6,0),FALSE),0)*$D24</f>
        <v>0</v>
      </c>
      <c r="BR24" s="1">
        <f>+IF($E24=BR$22,VLOOKUP($C24,Input!$A$8:$HV$39,MATCH(BR$21,Input!$A$6:$HV$6,0),FALSE),0)*$D24</f>
        <v>0</v>
      </c>
      <c r="BS24" s="1">
        <f>+IF($E24=BS$22,VLOOKUP($C24,Input!$A$8:$HV$39,MATCH(BS$21,Input!$A$6:$HV$6,0),FALSE),0)*$D24</f>
        <v>0</v>
      </c>
      <c r="BT24" s="1">
        <f>+IF($E24=BT$22,VLOOKUP($C24,Input!$A$8:$HV$39,MATCH(BT$21,Input!$A$6:$HV$6,0),FALSE),0)*$D24</f>
        <v>0</v>
      </c>
      <c r="BU24" s="1">
        <f>+IF($E24=BU$22,VLOOKUP($C24,Input!$A$8:$HV$39,MATCH(BU$21,Input!$A$6:$HV$6,0),FALSE),0)*$D24</f>
        <v>0</v>
      </c>
      <c r="BV24" s="1">
        <f>+IF($E24=BV$22,VLOOKUP($C24,Input!$A$8:$HV$39,MATCH(BV$21,Input!$A$6:$HV$6,0),FALSE),0)*$D24</f>
        <v>0</v>
      </c>
      <c r="BW24" s="1">
        <f>+IF($E24=BW$22,VLOOKUP($C24,Input!$A$8:$HV$39,MATCH(BW$21,Input!$A$6:$HV$6,0),FALSE),0)*$D24</f>
        <v>0</v>
      </c>
      <c r="BX24" s="1">
        <f>+IF($E24=BX$22,VLOOKUP($C24,Input!$A$8:$HV$39,MATCH(BX$21,Input!$A$6:$HV$6,0),FALSE),0)*$D24</f>
        <v>0</v>
      </c>
      <c r="BY24" s="1">
        <f>+IF($E24=BY$22,VLOOKUP($C24,Input!$A$8:$HV$39,MATCH(BY$21,Input!$A$6:$HV$6,0),FALSE),0)*$D24</f>
        <v>0</v>
      </c>
      <c r="BZ24" s="1">
        <f>+IF($E24=BZ$22,VLOOKUP($C24,Input!$A$8:$HV$39,MATCH(BZ$21,Input!$A$6:$HV$6,0),FALSE),0)*$D24</f>
        <v>0</v>
      </c>
      <c r="CA24" s="1">
        <f>+IF($E24=CA$22,VLOOKUP($C24,Input!$A$8:$HV$39,MATCH(CA$21,Input!$A$6:$HV$6,0),FALSE),0)*$D24</f>
        <v>0</v>
      </c>
      <c r="CB24" s="1">
        <f>+IF($E24=CB$22,VLOOKUP($C24,Input!$A$8:$HV$39,MATCH(CB$21,Input!$A$6:$HV$6,0),FALSE),0)*$D24</f>
        <v>0</v>
      </c>
      <c r="CC24" s="1">
        <f>+IF($E24=CC$22,VLOOKUP($C24,Input!$A$8:$HV$39,MATCH(CC$21,Input!$A$6:$HV$6,0),FALSE),0)*$D24</f>
        <v>0</v>
      </c>
      <c r="CE24" t="str">
        <f>VLOOKUP($C24,Input!$A$8:$HV$39,MATCH(CE$21,Input!$A$6:$HV$6,0),FALSE)</f>
        <v>Engine Rebuild @ 7 Yr</v>
      </c>
      <c r="CF24" s="1">
        <f>IF($E24+$I24+$D$7&lt;=CF$22,0,IF(CF$22-$D$7&gt;=$E24,IF(COUNTIF($KZ24:LP24,"&gt;0")&gt;0,VLOOKUP($C24,Input!$A$8:$HV$21,MATCH($CE$21+COUNTIF($KZ24:LP24,"&gt;0"),Input!$A$6:$HV$6,0),FALSE),0),0))*$D24</f>
        <v>0</v>
      </c>
      <c r="CG24" s="1">
        <f>IF($E24+$I24+$D$7&lt;=CG$22,0,IF(CG$22-$D$7&gt;=$E24,IF(COUNTIF($KZ24:LQ24,"&gt;0")&gt;0,VLOOKUP($C24,Input!$A$8:$HV$21,MATCH($CE$21+COUNTIF($KZ24:LQ24,"&gt;0"),Input!$A$6:$HV$6,0),FALSE),0),0))*$D24</f>
        <v>0</v>
      </c>
      <c r="CH24" s="1">
        <f>IF($E24+$I24+$D$7&lt;=CH$22,0,IF(CH$22-$D$7&gt;=$E24,IF(COUNTIF($KZ24:LR24,"&gt;0")&gt;0,VLOOKUP($C24,Input!$A$8:$HV$21,MATCH($CE$21+COUNTIF($KZ24:LR24,"&gt;0"),Input!$A$6:$HV$6,0),FALSE),0),0))*$D24</f>
        <v>0</v>
      </c>
      <c r="CI24" s="1">
        <f>IF($E24+$I24+$D$7&lt;=CI$22,0,IF(CI$22-$D$7&gt;=$E24,IF(COUNTIF($KZ24:LS24,"&gt;0")&gt;0,VLOOKUP($C24,Input!$A$8:$HV$21,MATCH($CE$21+COUNTIF($KZ24:LS24,"&gt;0"),Input!$A$6:$HV$6,0),FALSE),0),0))*$D24</f>
        <v>0</v>
      </c>
      <c r="CJ24" s="1">
        <f>IF($E24+$I24+$D$7&lt;=CJ$22,0,IF(CJ$22-$D$7&gt;=$E24,IF(COUNTIF($KZ24:LT24,"&gt;0")&gt;0,VLOOKUP($C24,Input!$A$8:$HV$21,MATCH($CE$21+COUNTIF($KZ24:LT24,"&gt;0"),Input!$A$6:$HV$6,0),FALSE),0),0))*$D24</f>
        <v>0</v>
      </c>
      <c r="CK24" s="1">
        <f>IF($E24+$I24+$D$7&lt;=CK$22,0,IF(CK$22-$D$7&gt;=$E24,IF(COUNTIF($KZ24:LU24,"&gt;0")&gt;0,VLOOKUP($C24,Input!$A$8:$HV$21,MATCH($CE$21+COUNTIF($KZ24:LU24,"&gt;0"),Input!$A$6:$HV$6,0),FALSE),0),0))*$D24</f>
        <v>0</v>
      </c>
      <c r="CL24" s="1">
        <f>IF($E24+$I24+$D$7&lt;=CL$22,0,IF(CL$22-$D$7&gt;=$E24,IF(COUNTIF($KZ24:LV24,"&gt;0")&gt;0,VLOOKUP($C24,Input!$A$8:$HV$21,MATCH($CE$21+COUNTIF($KZ24:LV24,"&gt;0"),Input!$A$6:$HV$6,0),FALSE),0),0))*$D24</f>
        <v>0</v>
      </c>
      <c r="CM24" s="1">
        <f>IF($E24+$I24+$D$7&lt;=CM$22,0,IF(CM$22-$D$7&gt;=$E24,IF(COUNTIF($KZ24:LW24,"&gt;0")&gt;0,VLOOKUP($C24,Input!$A$8:$HV$21,MATCH($CE$21+COUNTIF($KZ24:LW24,"&gt;0"),Input!$A$6:$HV$6,0),FALSE),0),0))*$D24</f>
        <v>0</v>
      </c>
      <c r="CN24" s="1">
        <f>IF($E24+$I24+$D$7&lt;=CN$22,0,IF(CN$22-$D$7&gt;=$E24,IF(COUNTIF($KZ24:LX24,"&gt;0")&gt;0,VLOOKUP($C24,Input!$A$8:$HV$21,MATCH($CE$21+COUNTIF($KZ24:LX24,"&gt;0"),Input!$A$6:$HV$6,0),FALSE),0),0))*$D24</f>
        <v>0</v>
      </c>
      <c r="CO24" s="1">
        <f>IF($E24+$I24+$D$7&lt;=CO$22,0,IF(CO$22-$D$7&gt;=$E24,IF(COUNTIF($KZ24:LY24,"&gt;0")&gt;0,VLOOKUP($C24,Input!$A$8:$HV$21,MATCH($CE$21+COUNTIF($KZ24:LY24,"&gt;0"),Input!$A$6:$HV$6,0),FALSE),0),0))*$D24</f>
        <v>0</v>
      </c>
      <c r="CP24" s="1">
        <f>IF($E24+$I24+$D$7&lt;=CP$22,0,IF(CP$22-$D$7&gt;=$E24,IF(COUNTIF($KZ24:LZ24,"&gt;0")&gt;0,VLOOKUP($C24,Input!$A$8:$HV$21,MATCH($CE$21+COUNTIF($KZ24:LZ24,"&gt;0"),Input!$A$6:$HV$6,0),FALSE),0),0))*$D24</f>
        <v>0</v>
      </c>
      <c r="CQ24" s="1">
        <f>IF($E24+$I24+$D$7&lt;=CQ$22,0,IF(CQ$22-$D$7&gt;=$E24,IF(COUNTIF($KZ24:MA24,"&gt;0")&gt;0,VLOOKUP($C24,Input!$A$8:$HV$21,MATCH($CE$21+COUNTIF($KZ24:MA24,"&gt;0"),Input!$A$6:$HV$6,0),FALSE),0),0))*$D24</f>
        <v>0</v>
      </c>
      <c r="CR24" s="1">
        <f>IF($E24+$I24+$D$7&lt;=CR$22,0,IF(CR$22-$D$7&gt;=$E24,IF(COUNTIF($KZ24:MB24,"&gt;0")&gt;0,VLOOKUP($C24,Input!$A$8:$HV$21,MATCH($CE$21+COUNTIF($KZ24:MB24,"&gt;0"),Input!$A$6:$HV$6,0),FALSE),0),0))*$D24</f>
        <v>0</v>
      </c>
      <c r="CS24" s="1">
        <f>IF($E24+$I24+$D$7&lt;=CS$22,0,IF(CS$22-$D$7&gt;=$E24,IF(COUNTIF($KZ24:MC24,"&gt;0")&gt;0,VLOOKUP($C24,Input!$A$8:$HV$21,MATCH($CE$21+COUNTIF($KZ24:MC24,"&gt;0"),Input!$A$6:$HV$6,0),FALSE),0),0))*$D24</f>
        <v>0</v>
      </c>
      <c r="CT24" s="1">
        <f>IF($E24+$I24+$D$7&lt;=CT$22,0,IF(CT$22-$D$7&gt;=$E24,IF(COUNTIF($KZ24:MD24,"&gt;0")&gt;0,VLOOKUP($C24,Input!$A$8:$HV$21,MATCH($CE$21+COUNTIF($KZ24:MD24,"&gt;0"),Input!$A$6:$HV$6,0),FALSE),0),0))*$D24</f>
        <v>0</v>
      </c>
      <c r="CU24" s="1">
        <f>IF($E24+$I24+$D$7&lt;=CU$22,0,IF(CU$22-$D$7&gt;=$E24,IF(COUNTIF($KZ24:ME24,"&gt;0")&gt;0,VLOOKUP($C24,Input!$A$8:$HV$21,MATCH($CE$21+COUNTIF($KZ24:ME24,"&gt;0"),Input!$A$6:$HV$6,0),FALSE),0),0))*$D24</f>
        <v>0</v>
      </c>
      <c r="CV24" s="1">
        <f>IF($E24+$I24+$D$7&lt;=CV$22,0,IF(CV$22-$D$7&gt;=$E24,IF(COUNTIF($KZ24:MF24,"&gt;0")&gt;0,VLOOKUP($C24,Input!$A$8:$HV$21,MATCH($CE$21+COUNTIF($KZ24:MF24,"&gt;0"),Input!$A$6:$HV$6,0),FALSE),0),0))*$D24</f>
        <v>0</v>
      </c>
      <c r="CW24" s="1">
        <f>IF($E24+$I24+$D$7&lt;=CW$22,0,IF(CW$22-$D$7&gt;=$E24,IF(COUNTIF($KZ24:MG24,"&gt;0")&gt;0,VLOOKUP($C24,Input!$A$8:$HV$21,MATCH($CE$21+COUNTIF($KZ24:MG24,"&gt;0"),Input!$A$6:$HV$6,0),FALSE),0),0))*$D24</f>
        <v>0</v>
      </c>
      <c r="CX24" s="1">
        <f>IF($E24+$I24+$D$7&lt;=CX$22,0,IF(CX$22-$D$7&gt;=$E24,IF(COUNTIF($KZ24:MH24,"&gt;0")&gt;0,VLOOKUP($C24,Input!$A$8:$HV$21,MATCH($CE$21+COUNTIF($KZ24:MH24,"&gt;0"),Input!$A$6:$HV$6,0),FALSE),0),0))*$D24</f>
        <v>0</v>
      </c>
      <c r="CY24" s="1">
        <f>IF($E24+$I24+$D$7&lt;=CY$22,0,IF(CY$22-$D$7&gt;=$E24,IF(COUNTIF($KZ24:MI24,"&gt;0")&gt;0,VLOOKUP($C24,Input!$A$8:$HV$21,MATCH($CE$21+COUNTIF($KZ24:MI24,"&gt;0"),Input!$A$6:$HV$6,0),FALSE),0),0))*$D24</f>
        <v>0</v>
      </c>
      <c r="CZ24" s="1">
        <f>IF($E24+$I24+$D$7&lt;=CZ$22,0,IF(CZ$22-$D$7&gt;=$E24,IF(COUNTIF($KZ24:MJ24,"&gt;0")&gt;0,VLOOKUP($C24,Input!$A$8:$HV$21,MATCH($CE$21+COUNTIF($KZ24:MJ24,"&gt;0"),Input!$A$6:$HV$6,0),FALSE),0),0))*$D24</f>
        <v>0</v>
      </c>
      <c r="DA24" s="1">
        <f>IF($E24+$I24+$D$7&lt;=DA$22,0,IF(DA$22-$D$7&gt;=$E24,IF(COUNTIF($KZ24:MK24,"&gt;0")&gt;0,VLOOKUP($C24,Input!$A$8:$HV$21,MATCH($CE$21+COUNTIF($KZ24:MK24,"&gt;0"),Input!$A$6:$HV$6,0),FALSE),0),0))*$D24</f>
        <v>0</v>
      </c>
      <c r="DB24" s="1">
        <f>IF($E24+$I24+$D$7&lt;=DB$22,0,IF(DB$22-$D$7&gt;=$E24,IF(COUNTIF($KZ24:ML24,"&gt;0")&gt;0,VLOOKUP($C24,Input!$A$8:$HV$21,MATCH($CE$21+COUNTIF($KZ24:ML24,"&gt;0"),Input!$A$6:$HV$6,0),FALSE),0),0))*$D24</f>
        <v>0</v>
      </c>
      <c r="DC24" s="1">
        <f>IF($E24+$I24+$D$7&lt;=DC$22,0,IF(DC$22-$D$7&gt;=$E24,IF(COUNTIF($KZ24:MM24,"&gt;0")&gt;0,VLOOKUP($C24,Input!$A$8:$HV$21,MATCH($CE$21+COUNTIF($KZ24:MM24,"&gt;0"),Input!$A$6:$HV$6,0),FALSE),0),0))*$D24</f>
        <v>0</v>
      </c>
      <c r="DD24" s="1">
        <f>IF($E24+$I24+$D$7&lt;=DD$22,0,IF(DD$22-$D$7&gt;=$E24,IF(COUNTIF($KZ24:MN24,"&gt;0")&gt;0,VLOOKUP($C24,Input!$A$8:$HV$21,MATCH($CE$21+COUNTIF($KZ24:MN24,"&gt;0"),Input!$A$6:$HV$6,0),FALSE),0),0))*$D24</f>
        <v>0</v>
      </c>
      <c r="DE24" s="1">
        <f>IF($E24+$I24+$D$7&lt;=DE$22,0,IF(DE$22-$D$7&gt;=$E24,IF(COUNTIF($KZ24:MO24,"&gt;0")&gt;0,VLOOKUP($C24,Input!$A$8:$HV$21,MATCH($CE$21+COUNTIF($KZ24:MO24,"&gt;0"),Input!$A$6:$HV$6,0),FALSE),0),0))*$D24</f>
        <v>0</v>
      </c>
      <c r="DF24" s="1">
        <f>IF($E24+$I24+$D$7&lt;=DF$22,0,IF(DF$22-$D$7&gt;=$E24,IF(COUNTIF($KZ24:MP24,"&gt;0")&gt;0,VLOOKUP($C24,Input!$A$8:$HV$21,MATCH($CE$21+COUNTIF($KZ24:MP24,"&gt;0"),Input!$A$6:$HV$6,0),FALSE),0),0))*$D24</f>
        <v>0</v>
      </c>
      <c r="DG24" s="1">
        <f>IF($E24+$I24+$D$7&lt;=DG$22,0,IF(DG$22-$D$7&gt;=$E24,IF(COUNTIF($KZ24:MQ24,"&gt;0")&gt;0,VLOOKUP($C24,Input!$A$8:$HV$21,MATCH($CE$21+COUNTIF($KZ24:MQ24,"&gt;0"),Input!$A$6:$HV$6,0),FALSE),0),0))*$D24</f>
        <v>0</v>
      </c>
      <c r="DH24" s="1">
        <f>IF($E24+$I24+$D$7&lt;=DH$22,0,IF(DH$22-$D$7&gt;=$E24,IF(COUNTIF($KZ24:MR24,"&gt;0")&gt;0,VLOOKUP($C24,Input!$A$8:$HV$21,MATCH($CE$21+COUNTIF($KZ24:MR24,"&gt;0"),Input!$A$6:$HV$6,0),FALSE),0),0))*$D24</f>
        <v>0</v>
      </c>
      <c r="DI24" s="1">
        <f>IF($E24+$I24+$D$7&lt;=DI$22,0,IF(DI$22-$D$7&gt;=$E24,IF(COUNTIF($KZ24:MS24,"&gt;0")&gt;0,VLOOKUP($C24,Input!$A$8:$HV$21,MATCH($CE$21+COUNTIF($KZ24:MS24,"&gt;0"),Input!$A$6:$HV$6,0),FALSE),0),0))*$D24</f>
        <v>0</v>
      </c>
      <c r="DJ24" s="1">
        <f>IF($E24+$I24+$D$7&lt;=DJ$22,0,IF(DJ$22-$D$7&gt;=$E24,IF(COUNTIF($KZ24:MT24,"&gt;0")&gt;0,VLOOKUP($C24,Input!$A$8:$HV$21,MATCH($CE$21+COUNTIF($KZ24:MT24,"&gt;0"),Input!$A$6:$HV$6,0),FALSE),0),0))*$D24</f>
        <v>0</v>
      </c>
      <c r="DK24" s="1">
        <f>IF($E24+$I24+$D$7&lt;=DK$22,0,IF(DK$22-$D$7&gt;=$E24,IF(COUNTIF($KZ24:MU24,"&gt;0")&gt;0,VLOOKUP($C24,Input!$A$8:$HV$21,MATCH($CE$21+COUNTIF($KZ24:MU24,"&gt;0"),Input!$A$6:$HV$6,0),FALSE),0),0))*$D24</f>
        <v>0</v>
      </c>
      <c r="DL24" s="1">
        <f>IF($E24+$I24+$D$7&lt;=DL$22,0,IF(DL$22-$D$7&gt;=$E24,IF(COUNTIF($KZ24:MV24,"&gt;0")&gt;0,VLOOKUP($C24,Input!$A$8:$HV$21,MATCH($CE$21+COUNTIF($KZ24:MV24,"&gt;0"),Input!$A$6:$HV$6,0),FALSE),0),0))*$D24</f>
        <v>0</v>
      </c>
      <c r="DM24" s="1">
        <f>IF($E24+$I24+$D$7&lt;=DM$22,0,IF(DM$22-$D$7&gt;=$E24,IF(COUNTIF($KZ24:MW24,"&gt;0")&gt;0,VLOOKUP($C24,Input!$A$8:$HV$21,MATCH($CE$21+COUNTIF($KZ24:MW24,"&gt;0"),Input!$A$6:$HV$6,0),FALSE),0),0))*$D24</f>
        <v>0</v>
      </c>
      <c r="DN24" s="1">
        <f>IF($E24+$I24+$D$7&lt;=DN$22,0,IF(DN$22-$D$7&gt;=$E24,IF(COUNTIF($KZ24:MX24,"&gt;0")&gt;0,VLOOKUP($C24,Input!$A$8:$HV$21,MATCH($CE$21+COUNTIF($KZ24:MX24,"&gt;0"),Input!$A$6:$HV$6,0),FALSE),0),0))*$D24</f>
        <v>0</v>
      </c>
      <c r="DP24" t="str">
        <f>+VLOOKUP($C24,Input!$A$8:$GZ$39,MATCH(DP$21,Input!$A$6:$GZ$6,0),FALSE)</f>
        <v>Bus Maintenance at 0.85/mile</v>
      </c>
      <c r="DQ24" s="1">
        <f>IF($E24+$I24+$D$7&lt;=DQ$22,0,IF(DQ$22-$D$7&gt;=$E24,IF(COUNTIF($KZ24:LP24,"&gt;0")&gt;0,VLOOKUP($C24,Input!$A$8:$HV$21,MATCH($DP$21+COUNTIF($KZ24:LP24,"&gt;0"),Input!$A$6:$HV$6,0),FALSE),0),0))*$D24*$F24</f>
        <v>0</v>
      </c>
      <c r="DR24" s="1">
        <f>IF($E24+$I24+$D$7&lt;=DR$22,0,IF(DR$22-$D$7&gt;=$E24,IF(COUNTIF($KZ24:LQ24,"&gt;0")&gt;0,VLOOKUP($C24,Input!$A$8:$HV$21,MATCH($DP$21+COUNTIF($KZ24:LQ24,"&gt;0"),Input!$A$6:$HV$6,0),FALSE),0),0))*$D24*$F24</f>
        <v>0</v>
      </c>
      <c r="DS24" s="1">
        <f>IF($E24+$I24+$D$7&lt;=DS$22,0,IF(DS$22-$D$7&gt;=$E24,IF(COUNTIF($KZ24:LR24,"&gt;0")&gt;0,VLOOKUP($C24,Input!$A$8:$HV$21,MATCH($DP$21+COUNTIF($KZ24:LR24,"&gt;0"),Input!$A$6:$HV$6,0),FALSE),0),0))*$D24*$F24</f>
        <v>0</v>
      </c>
      <c r="DT24" s="1">
        <f>IF($E24+$I24+$D$7&lt;=DT$22,0,IF(DT$22-$D$7&gt;=$E24,IF(COUNTIF($KZ24:LS24,"&gt;0")&gt;0,VLOOKUP($C24,Input!$A$8:$HV$21,MATCH($DP$21+COUNTIF($KZ24:LS24,"&gt;0"),Input!$A$6:$HV$6,0),FALSE),0),0))*$D24*$F24</f>
        <v>0</v>
      </c>
      <c r="DU24" s="1">
        <f>IF($E24+$I24+$D$7&lt;=DU$22,0,IF(DU$22-$D$7&gt;=$E24,IF(COUNTIF($KZ24:LT24,"&gt;0")&gt;0,VLOOKUP($C24,Input!$A$8:$HV$21,MATCH($DP$21+COUNTIF($KZ24:LT24,"&gt;0"),Input!$A$6:$HV$6,0),FALSE),0),0))*$D24*$F24</f>
        <v>0</v>
      </c>
      <c r="DV24" s="1">
        <f>IF($E24+$I24+$D$7&lt;=DV$22,0,IF(DV$22-$D$7&gt;=$E24,IF(COUNTIF($KZ24:LU24,"&gt;0")&gt;0,VLOOKUP($C24,Input!$A$8:$HV$21,MATCH($DP$21+COUNTIF($KZ24:LU24,"&gt;0"),Input!$A$6:$HV$6,0),FALSE),0),0))*$D24*$F24</f>
        <v>0</v>
      </c>
      <c r="DW24" s="1">
        <f>IF($E24+$I24+$D$7&lt;=DW$22,0,IF(DW$22-$D$7&gt;=$E24,IF(COUNTIF($KZ24:LV24,"&gt;0")&gt;0,VLOOKUP($C24,Input!$A$8:$HV$21,MATCH($DP$21+COUNTIF($KZ24:LV24,"&gt;0"),Input!$A$6:$HV$6,0),FALSE),0),0))*$D24*$F24</f>
        <v>0</v>
      </c>
      <c r="DX24" s="1">
        <f>IF($E24+$I24+$D$7&lt;=DX$22,0,IF(DX$22-$D$7&gt;=$E24,IF(COUNTIF($KZ24:LW24,"&gt;0")&gt;0,VLOOKUP($C24,Input!$A$8:$HV$21,MATCH($DP$21+COUNTIF($KZ24:LW24,"&gt;0"),Input!$A$6:$HV$6,0),FALSE),0),0))*$D24*$F24</f>
        <v>0</v>
      </c>
      <c r="DY24" s="1">
        <f>IF($E24+$I24+$D$7&lt;=DY$22,0,IF(DY$22-$D$7&gt;=$E24,IF(COUNTIF($KZ24:LX24,"&gt;0")&gt;0,VLOOKUP($C24,Input!$A$8:$HV$21,MATCH($DP$21+COUNTIF($KZ24:LX24,"&gt;0"),Input!$A$6:$HV$6,0),FALSE),0),0))*$D24*$F24</f>
        <v>0</v>
      </c>
      <c r="DZ24" s="1">
        <f>IF($E24+$I24+$D$7&lt;=DZ$22,0,IF(DZ$22-$D$7&gt;=$E24,IF(COUNTIF($KZ24:LY24,"&gt;0")&gt;0,VLOOKUP($C24,Input!$A$8:$HV$21,MATCH($DP$21+COUNTIF($KZ24:LY24,"&gt;0"),Input!$A$6:$HV$6,0),FALSE),0),0))*$D24*$F24</f>
        <v>0</v>
      </c>
      <c r="EA24" s="1">
        <f>IF($E24+$I24+$D$7&lt;=EA$22,0,IF(EA$22-$D$7&gt;=$E24,IF(COUNTIF($KZ24:LZ24,"&gt;0")&gt;0,VLOOKUP($C24,Input!$A$8:$HV$21,MATCH($DP$21+COUNTIF($KZ24:LZ24,"&gt;0"),Input!$A$6:$HV$6,0),FALSE),0),0))*$D24*$F24</f>
        <v>0</v>
      </c>
      <c r="EB24" s="1">
        <f>IF($E24+$I24+$D$7&lt;=EB$22,0,IF(EB$22-$D$7&gt;=$E24,IF(COUNTIF($KZ24:MA24,"&gt;0")&gt;0,VLOOKUP($C24,Input!$A$8:$HV$21,MATCH($DP$21+COUNTIF($KZ24:MA24,"&gt;0"),Input!$A$6:$HV$6,0),FALSE),0),0))*$D24*$F24</f>
        <v>0</v>
      </c>
      <c r="EC24" s="1">
        <f>IF($E24+$I24+$D$7&lt;=EC$22,0,IF(EC$22-$D$7&gt;=$E24,IF(COUNTIF($KZ24:MB24,"&gt;0")&gt;0,VLOOKUP($C24,Input!$A$8:$HV$21,MATCH($DP$21+COUNTIF($KZ24:MB24,"&gt;0"),Input!$A$6:$HV$6,0),FALSE),0),0))*$D24*$F24</f>
        <v>0</v>
      </c>
      <c r="ED24" s="1">
        <f>IF($E24+$I24+$D$7&lt;=ED$22,0,IF(ED$22-$D$7&gt;=$E24,IF(COUNTIF($KZ24:MC24,"&gt;0")&gt;0,VLOOKUP($C24,Input!$A$8:$HV$21,MATCH($DP$21+COUNTIF($KZ24:MC24,"&gt;0"),Input!$A$6:$HV$6,0),FALSE),0),0))*$D24*$F24</f>
        <v>0</v>
      </c>
      <c r="EE24" s="1">
        <f>IF($E24+$I24+$D$7&lt;=EE$22,0,IF(EE$22-$D$7&gt;=$E24,IF(COUNTIF($KZ24:MD24,"&gt;0")&gt;0,VLOOKUP($C24,Input!$A$8:$HV$21,MATCH($DP$21+COUNTIF($KZ24:MD24,"&gt;0"),Input!$A$6:$HV$6,0),FALSE),0),0))*$D24*$F24</f>
        <v>0</v>
      </c>
      <c r="EF24" s="1">
        <f>IF($E24+$I24+$D$7&lt;=EF$22,0,IF(EF$22-$D$7&gt;=$E24,IF(COUNTIF($KZ24:ME24,"&gt;0")&gt;0,VLOOKUP($C24,Input!$A$8:$HV$21,MATCH($DP$21+COUNTIF($KZ24:ME24,"&gt;0"),Input!$A$6:$HV$6,0),FALSE),0),0))*$D24*$F24</f>
        <v>0</v>
      </c>
      <c r="EG24" s="1">
        <f>IF($E24+$I24+$D$7&lt;=EG$22,0,IF(EG$22-$D$7&gt;=$E24,IF(COUNTIF($KZ24:MF24,"&gt;0")&gt;0,VLOOKUP($C24,Input!$A$8:$HV$21,MATCH($DP$21+COUNTIF($KZ24:MF24,"&gt;0"),Input!$A$6:$HV$6,0),FALSE),0),0))*$D24*$F24</f>
        <v>0</v>
      </c>
      <c r="EH24" s="1">
        <f>IF($E24+$I24+$D$7&lt;=EH$22,0,IF(EH$22-$D$7&gt;=$E24,IF(COUNTIF($KZ24:MG24,"&gt;0")&gt;0,VLOOKUP($C24,Input!$A$8:$HV$21,MATCH($DP$21+COUNTIF($KZ24:MG24,"&gt;0"),Input!$A$6:$HV$6,0),FALSE),0),0))*$D24*$F24</f>
        <v>0</v>
      </c>
      <c r="EI24" s="1">
        <f>IF($E24+$I24+$D$7&lt;=EI$22,0,IF(EI$22-$D$7&gt;=$E24,IF(COUNTIF($KZ24:MH24,"&gt;0")&gt;0,VLOOKUP($C24,Input!$A$8:$HV$21,MATCH($DP$21+COUNTIF($KZ24:MH24,"&gt;0"),Input!$A$6:$HV$6,0),FALSE),0),0))*$D24*$F24</f>
        <v>0</v>
      </c>
      <c r="EJ24" s="1">
        <f>IF($E24+$I24+$D$7&lt;=EJ$22,0,IF(EJ$22-$D$7&gt;=$E24,IF(COUNTIF($KZ24:MI24,"&gt;0")&gt;0,VLOOKUP($C24,Input!$A$8:$HV$21,MATCH($DP$21+COUNTIF($KZ24:MI24,"&gt;0"),Input!$A$6:$HV$6,0),FALSE),0),0))*$D24*$F24</f>
        <v>0</v>
      </c>
      <c r="EK24" s="1">
        <f>IF($E24+$I24+$D$7&lt;=EK$22,0,IF(EK$22-$D$7&gt;=$E24,IF(COUNTIF($KZ24:MJ24,"&gt;0")&gt;0,VLOOKUP($C24,Input!$A$8:$HV$21,MATCH($DP$21+COUNTIF($KZ24:MJ24,"&gt;0"),Input!$A$6:$HV$6,0),FALSE),0),0))*$D24*$F24</f>
        <v>0</v>
      </c>
      <c r="EL24" s="1">
        <f>IF($E24+$I24+$D$7&lt;=EL$22,0,IF(EL$22-$D$7&gt;=$E24,IF(COUNTIF($KZ24:MK24,"&gt;0")&gt;0,VLOOKUP($C24,Input!$A$8:$HV$21,MATCH($DP$21+COUNTIF($KZ24:MK24,"&gt;0"),Input!$A$6:$HV$6,0),FALSE),0),0))*$D24*$F24</f>
        <v>0</v>
      </c>
      <c r="EM24" s="1">
        <f>IF($E24+$I24+$D$7&lt;=EM$22,0,IF(EM$22-$D$7&gt;=$E24,IF(COUNTIF($KZ24:ML24,"&gt;0")&gt;0,VLOOKUP($C24,Input!$A$8:$HV$21,MATCH($DP$21+COUNTIF($KZ24:ML24,"&gt;0"),Input!$A$6:$HV$6,0),FALSE),0),0))*$D24*$F24</f>
        <v>0</v>
      </c>
      <c r="EN24" s="1">
        <f>IF($E24+$I24+$D$7&lt;=EN$22,0,IF(EN$22-$D$7&gt;=$E24,IF(COUNTIF($KZ24:MM24,"&gt;0")&gt;0,VLOOKUP($C24,Input!$A$8:$HV$21,MATCH($DP$21+COUNTIF($KZ24:MM24,"&gt;0"),Input!$A$6:$HV$6,0),FALSE),0),0))*$D24*$F24</f>
        <v>0</v>
      </c>
      <c r="EO24" s="1">
        <f>IF($E24+$I24+$D$7&lt;=EO$22,0,IF(EO$22-$D$7&gt;=$E24,IF(COUNTIF($KZ24:MN24,"&gt;0")&gt;0,VLOOKUP($C24,Input!$A$8:$HV$21,MATCH($DP$21+COUNTIF($KZ24:MN24,"&gt;0"),Input!$A$6:$HV$6,0),FALSE),0),0))*$D24*$F24</f>
        <v>0</v>
      </c>
      <c r="EP24" s="1">
        <f>IF($E24+$I24+$D$7&lt;=EP$22,0,IF(EP$22-$D$7&gt;=$E24,IF(COUNTIF($KZ24:MO24,"&gt;0")&gt;0,VLOOKUP($C24,Input!$A$8:$HV$21,MATCH($DP$21+COUNTIF($KZ24:MO24,"&gt;0"),Input!$A$6:$HV$6,0),FALSE),0),0))*$D24*$F24</f>
        <v>0</v>
      </c>
      <c r="EQ24" s="1">
        <f>IF($E24+$I24+$D$7&lt;=EQ$22,0,IF(EQ$22-$D$7&gt;=$E24,IF(COUNTIF($KZ24:MP24,"&gt;0")&gt;0,VLOOKUP($C24,Input!$A$8:$HV$21,MATCH($DP$21+COUNTIF($KZ24:MP24,"&gt;0"),Input!$A$6:$HV$6,0),FALSE),0),0))*$D24*$F24</f>
        <v>0</v>
      </c>
      <c r="ER24" s="1">
        <f>IF($E24+$I24+$D$7&lt;=ER$22,0,IF(ER$22-$D$7&gt;=$E24,IF(COUNTIF($KZ24:MQ24,"&gt;0")&gt;0,VLOOKUP($C24,Input!$A$8:$HV$21,MATCH($DP$21+COUNTIF($KZ24:MQ24,"&gt;0"),Input!$A$6:$HV$6,0),FALSE),0),0))*$D24*$F24</f>
        <v>0</v>
      </c>
      <c r="ES24" s="1">
        <f>IF($E24+$I24+$D$7&lt;=ES$22,0,IF(ES$22-$D$7&gt;=$E24,IF(COUNTIF($KZ24:MR24,"&gt;0")&gt;0,VLOOKUP($C24,Input!$A$8:$HV$21,MATCH($DP$21+COUNTIF($KZ24:MR24,"&gt;0"),Input!$A$6:$HV$6,0),FALSE),0),0))*$D24*$F24</f>
        <v>0</v>
      </c>
      <c r="ET24" s="1">
        <f>IF($E24+$I24+$D$7&lt;=ET$22,0,IF(ET$22-$D$7&gt;=$E24,IF(COUNTIF($KZ24:MS24,"&gt;0")&gt;0,VLOOKUP($C24,Input!$A$8:$HV$21,MATCH($DP$21+COUNTIF($KZ24:MS24,"&gt;0"),Input!$A$6:$HV$6,0),FALSE),0),0))*$D24*$F24</f>
        <v>0</v>
      </c>
      <c r="EU24" s="1">
        <f>IF($E24+$I24+$D$7&lt;=EU$22,0,IF(EU$22-$D$7&gt;=$E24,IF(COUNTIF($KZ24:MT24,"&gt;0")&gt;0,VLOOKUP($C24,Input!$A$8:$HV$21,MATCH($DP$21+COUNTIF($KZ24:MT24,"&gt;0"),Input!$A$6:$HV$6,0),FALSE),0),0))*$D24*$F24</f>
        <v>0</v>
      </c>
      <c r="EV24" s="1">
        <f>IF($E24+$I24+$D$7&lt;=EV$22,0,IF(EV$22-$D$7&gt;=$E24,IF(COUNTIF($KZ24:MU24,"&gt;0")&gt;0,VLOOKUP($C24,Input!$A$8:$HV$21,MATCH($DP$21+COUNTIF($KZ24:MU24,"&gt;0"),Input!$A$6:$HV$6,0),FALSE),0),0))*$D24*$F24</f>
        <v>0</v>
      </c>
      <c r="EW24" s="1">
        <f>IF($E24+$I24+$D$7&lt;=EW$22,0,IF(EW$22-$D$7&gt;=$E24,IF(COUNTIF($KZ24:MV24,"&gt;0")&gt;0,VLOOKUP($C24,Input!$A$8:$HV$21,MATCH($DP$21+COUNTIF($KZ24:MV24,"&gt;0"),Input!$A$6:$HV$6,0),FALSE),0),0))*$D24*$F24</f>
        <v>0</v>
      </c>
      <c r="EX24" s="1">
        <f>IF($E24+$I24+$D$7&lt;=EX$22,0,IF(EX$22-$D$7&gt;=$E24,IF(COUNTIF($KZ24:MW24,"&gt;0")&gt;0,VLOOKUP($C24,Input!$A$8:$HV$21,MATCH($DP$21+COUNTIF($KZ24:MW24,"&gt;0"),Input!$A$6:$HV$6,0),FALSE),0),0))*$D24*$F24</f>
        <v>0</v>
      </c>
      <c r="EY24" s="1">
        <f>IF($E24+$I24+$D$7&lt;=EY$22,0,IF(EY$22-$D$7&gt;=$E24,IF(COUNTIF($KZ24:MX24,"&gt;0")&gt;0,VLOOKUP($C24,Input!$A$8:$HV$21,MATCH($DP$21+COUNTIF($KZ24:MX24,"&gt;0"),Input!$A$6:$HV$6,0),FALSE),0),0))*$D24*$F24</f>
        <v>0</v>
      </c>
      <c r="EZ24" s="1"/>
      <c r="FA24" t="str">
        <f>VLOOKUP($C24,Input!$A$8:$GZ$39,MATCH(FA$21,Input!$A$6:$GZ$6,0),FALSE)</f>
        <v>NA</v>
      </c>
      <c r="FB24">
        <f>IF((VLOOKUP($C24,Input!$A$8:$GZ$39,MATCH(FB$21,Input!$A$6:$GZ$6,0),FALSE))="Y",$D24/VLOOKUP($C24,Input!$A$8:$GZ$39,MATCH(FC$21,Input!$A$6:$GZ$6,0),FALSE),0)</f>
        <v>0</v>
      </c>
      <c r="FC24">
        <f>IF((VLOOKUP($C24,Input!$A$8:$GZ$39,MATCH(FB$21,Input!$A$6:$GZ$6,0),FALSE))="Y",0,IF((VLOOKUP($C24,Input!$A$8:$GZ$39,MATCH(FC$21,Input!$A$6:$GZ$6,0),FALSE))&gt;0,$D24/VLOOKUP($C24,Input!$A$8:$GZ$39,MATCH(FC$21,Input!$A$6:$GZ$6,0),FALSE),0))</f>
        <v>0</v>
      </c>
      <c r="FD24" s="1">
        <f>+IF($E24=FD$22,VLOOKUP($C24,Input!$A$8:$GZ$39,MATCH(FD$21,Input!$A$6:$GZ$6,0),FALSE),0)*IF(FD$19&gt;=MAX(FC$19:$FD$19),MIN((FD$19-MAX(FC$19:$FD$19)),(FD$19-FC$19)),0)+IF($E24=FD$22,VLOOKUP($C24,Input!$A$8:$GZ$39,MATCH(FD$21,Input!$A$6:$GZ$6,0),FALSE),0)*IF(FD$18&gt;=MAX(FC$18:$FD$18),MIN((FD$18-MAX(FC$18:$FD$18)),(FD$18-FC$18)),0)</f>
        <v>0</v>
      </c>
      <c r="FE24" s="1">
        <f>+IF($E24=FE$22,VLOOKUP($C24,Input!$A$8:$GZ$39,MATCH(FE$21,Input!$A$6:$GZ$6,0),FALSE),0)*IF(FE$19&gt;=MAX(FD$19:$FD$19),MIN((FE$19-MAX(FD$19:$FD$19)),(FE$19-FD$19)),0)+IF($E24=FE$22,VLOOKUP($C24,Input!$A$8:$GZ$39,MATCH(FE$21,Input!$A$6:$GZ$6,0),FALSE),0)*IF(FE$18&gt;=MAX(FD$18:$FD$18),MIN((FE$18-MAX(FD$18:$FD$18)),(FE$18-FD$18)),0)</f>
        <v>0</v>
      </c>
      <c r="FF24" s="1">
        <f>+IF($E24=FF$22,VLOOKUP($C24,Input!$A$8:$GZ$39,MATCH(FF$21,Input!$A$6:$GZ$6,0),FALSE),0)*IF(FF$19&gt;=MAX($FD$19:FE$19),MIN((FF$19-MAX($FD$19:FE$19)),(FF$19-FE$19)),0)+IF($E24=FF$22,VLOOKUP($C24,Input!$A$8:$GZ$39,MATCH(FF$21,Input!$A$6:$GZ$6,0),FALSE),0)*IF(FF$18&gt;=MAX($FD$18:FE$18),MIN((FF$18-MAX($FD$18:FE$18)),(FF$18-FE$18)),0)</f>
        <v>0</v>
      </c>
      <c r="FG24" s="1">
        <f>+IF($E24=FG$22,VLOOKUP($C24,Input!$A$8:$GZ$39,MATCH(FG$21,Input!$A$6:$GZ$6,0),FALSE),0)*IF(FG$19&gt;=MAX($FD$19:FF$19),MIN((FG$19-MAX($FD$19:FF$19)),(FG$19-FF$19)),0)+IF($E24=FG$22,VLOOKUP($C24,Input!$A$8:$GZ$39,MATCH(FG$21,Input!$A$6:$GZ$6,0),FALSE),0)*IF(FG$18&gt;=MAX($FD$18:FF$18),MIN((FG$18-MAX($FD$18:FF$18)),(FG$18-FF$18)),0)</f>
        <v>0</v>
      </c>
      <c r="FH24" s="1">
        <f>+IF($E24=FH$22,VLOOKUP($C24,Input!$A$8:$GZ$39,MATCH(FH$21,Input!$A$6:$GZ$6,0),FALSE),0)*IF(FH$19&gt;=MAX($FD$19:FG$19),MIN((FH$19-MAX($FD$19:FG$19)),(FH$19-FG$19)),0)+IF($E24=FH$22,VLOOKUP($C24,Input!$A$8:$GZ$39,MATCH(FH$21,Input!$A$6:$GZ$6,0),FALSE),0)*IF(FH$18&gt;=MAX($FD$18:FG$18),MIN((FH$18-MAX($FD$18:FG$18)),(FH$18-FG$18)),0)</f>
        <v>0</v>
      </c>
      <c r="FI24" s="1">
        <f>+IF($E24=FI$22,VLOOKUP($C24,Input!$A$8:$GZ$39,MATCH(FI$21,Input!$A$6:$GZ$6,0),FALSE),0)*IF(FI$19&gt;=MAX($FD$19:FH$19),MIN((FI$19-MAX($FD$19:FH$19)),(FI$19-FH$19)),0)+IF($E24=FI$22,VLOOKUP($C24,Input!$A$8:$GZ$39,MATCH(FI$21,Input!$A$6:$GZ$6,0),FALSE),0)*IF(FI$18&gt;=MAX($FD$18:FH$18),MIN((FI$18-MAX($FD$18:FH$18)),(FI$18-FH$18)),0)</f>
        <v>0</v>
      </c>
      <c r="FJ24" s="1">
        <f>+IF($E24=FJ$22,VLOOKUP($C24,Input!$A$8:$GZ$39,MATCH(FJ$21,Input!$A$6:$GZ$6,0),FALSE),0)*IF(FJ$19&gt;=MAX($FD$19:FI$19),MIN((FJ$19-MAX($FD$19:FI$19)),(FJ$19-FI$19)),0)+IF($E24=FJ$22,VLOOKUP($C24,Input!$A$8:$GZ$39,MATCH(FJ$21,Input!$A$6:$GZ$6,0),FALSE),0)*IF(FJ$18&gt;=MAX($FD$18:FI$18),MIN((FJ$18-MAX($FD$18:FI$18)),(FJ$18-FI$18)),0)</f>
        <v>0</v>
      </c>
      <c r="FK24" s="1">
        <f>+IF($E24=FK$22,VLOOKUP($C24,Input!$A$8:$GZ$39,MATCH(FK$21,Input!$A$6:$GZ$6,0),FALSE),0)*IF(FK$19&gt;=MAX($FD$19:FJ$19),MIN((FK$19-MAX($FD$19:FJ$19)),(FK$19-FJ$19)),0)+IF($E24=FK$22,VLOOKUP($C24,Input!$A$8:$GZ$39,MATCH(FK$21,Input!$A$6:$GZ$6,0),FALSE),0)*IF(FK$18&gt;=MAX($FD$18:FJ$18),MIN((FK$18-MAX($FD$18:FJ$18)),(FK$18-FJ$18)),0)</f>
        <v>0</v>
      </c>
      <c r="FL24" s="1">
        <f>+IF($E24=FL$22,VLOOKUP($C24,Input!$A$8:$GZ$39,MATCH(FL$21,Input!$A$6:$GZ$6,0),FALSE),0)*IF(FL$19&gt;=MAX($FD$19:FK$19),MIN((FL$19-MAX($FD$19:FK$19)),(FL$19-FK$19)),0)+IF($E24=FL$22,VLOOKUP($C24,Input!$A$8:$GZ$39,MATCH(FL$21,Input!$A$6:$GZ$6,0),FALSE),0)*IF(FL$18&gt;=MAX($FD$18:FK$18),MIN((FL$18-MAX($FD$18:FK$18)),(FL$18-FK$18)),0)</f>
        <v>0</v>
      </c>
      <c r="FM24" s="1">
        <f>+IF($E24=FM$22,VLOOKUP($C24,Input!$A$8:$GZ$39,MATCH(FM$21,Input!$A$6:$GZ$6,0),FALSE),0)*IF(FM$19&gt;=MAX($FD$19:FL$19),MIN((FM$19-MAX($FD$19:FL$19)),(FM$19-FL$19)),0)+IF($E24=FM$22,VLOOKUP($C24,Input!$A$8:$GZ$39,MATCH(FM$21,Input!$A$6:$GZ$6,0),FALSE),0)*IF(FM$18&gt;=MAX($FD$18:FL$18),MIN((FM$18-MAX($FD$18:FL$18)),(FM$18-FL$18)),0)</f>
        <v>0</v>
      </c>
      <c r="FN24" s="1">
        <f>+IF($E24=FN$22,VLOOKUP($C24,Input!$A$8:$GZ$39,MATCH(FN$21,Input!$A$6:$GZ$6,0),FALSE),0)*IF(FN$19&gt;=MAX($FD$19:FM$19),MIN((FN$19-MAX($FD$19:FM$19)),(FN$19-FM$19)),0)+IF($E24=FN$22,VLOOKUP($C24,Input!$A$8:$GZ$39,MATCH(FN$21,Input!$A$6:$GZ$6,0),FALSE),0)*IF(FN$18&gt;=MAX($FD$18:FM$18),MIN((FN$18-MAX($FD$18:FM$18)),(FN$18-FM$18)),0)</f>
        <v>0</v>
      </c>
      <c r="FO24" s="1">
        <f>+IF($E24=FO$22,VLOOKUP($C24,Input!$A$8:$GZ$39,MATCH(FO$21,Input!$A$6:$GZ$6,0),FALSE),0)*IF(FO$19&gt;=MAX($FD$19:FN$19),MIN((FO$19-MAX($FD$19:FN$19)),(FO$19-FN$19)),0)+IF($E24=FO$22,VLOOKUP($C24,Input!$A$8:$GZ$39,MATCH(FO$21,Input!$A$6:$GZ$6,0),FALSE),0)*IF(FO$18&gt;=MAX($FD$18:FN$18),MIN((FO$18-MAX($FD$18:FN$18)),(FO$18-FN$18)),0)</f>
        <v>0</v>
      </c>
      <c r="FP24" s="1">
        <f>+IF($E24=FP$22,VLOOKUP($C24,Input!$A$8:$GZ$39,MATCH(FP$21,Input!$A$6:$GZ$6,0),FALSE),0)*IF(FP$19&gt;=MAX($FD$19:FO$19),MIN((FP$19-MAX($FD$19:FO$19)),(FP$19-FO$19)),0)+IF($E24=FP$22,VLOOKUP($C24,Input!$A$8:$GZ$39,MATCH(FP$21,Input!$A$6:$GZ$6,0),FALSE),0)*IF(FP$18&gt;=MAX($FD$18:FO$18),MIN((FP$18-MAX($FD$18:FO$18)),(FP$18-FO$18)),0)</f>
        <v>0</v>
      </c>
      <c r="FQ24" s="1">
        <f>+IF($E24=FQ$22,VLOOKUP($C24,Input!$A$8:$GZ$39,MATCH(FQ$21,Input!$A$6:$GZ$6,0),FALSE),0)*IF(FQ$19&gt;=MAX($FD$19:FP$19),MIN((FQ$19-MAX($FD$19:FP$19)),(FQ$19-FP$19)),0)+IF($E24=FQ$22,VLOOKUP($C24,Input!$A$8:$GZ$39,MATCH(FQ$21,Input!$A$6:$GZ$6,0),FALSE),0)*IF(FQ$18&gt;=MAX($FD$18:FP$18),MIN((FQ$18-MAX($FD$18:FP$18)),(FQ$18-FP$18)),0)</f>
        <v>0</v>
      </c>
      <c r="FR24" s="1">
        <f>+IF($E24=FR$22,VLOOKUP($C24,Input!$A$8:$GZ$39,MATCH(FR$21,Input!$A$6:$GZ$6,0),FALSE),0)*IF(FR$19&gt;=MAX($FD$19:FQ$19),MIN((FR$19-MAX($FD$19:FQ$19)),(FR$19-FQ$19)),0)+IF($E24=FR$22,VLOOKUP($C24,Input!$A$8:$GZ$39,MATCH(FR$21,Input!$A$6:$GZ$6,0),FALSE),0)*IF(FR$18&gt;=MAX($FD$18:FQ$18),MIN((FR$18-MAX($FD$18:FQ$18)),(FR$18-FQ$18)),0)</f>
        <v>0</v>
      </c>
      <c r="FS24" s="1">
        <f>+IF($E24=FS$22,VLOOKUP($C24,Input!$A$8:$GZ$39,MATCH(FS$21,Input!$A$6:$GZ$6,0),FALSE),0)*IF(FS$19&gt;=MAX($FD$19:FR$19),MIN((FS$19-MAX($FD$19:FR$19)),(FS$19-FR$19)),0)+IF($E24=FS$22,VLOOKUP($C24,Input!$A$8:$GZ$39,MATCH(FS$21,Input!$A$6:$GZ$6,0),FALSE),0)*IF(FS$18&gt;=MAX($FD$18:FR$18),MIN((FS$18-MAX($FD$18:FR$18)),(FS$18-FR$18)),0)</f>
        <v>0</v>
      </c>
      <c r="FT24" s="1">
        <f>+IF($E24=FT$22,VLOOKUP($C24,Input!$A$8:$GZ$39,MATCH(FT$21,Input!$A$6:$GZ$6,0),FALSE),0)*IF(FT$19&gt;=MAX($FD$19:FS$19),MIN((FT$19-MAX($FD$19:FS$19)),(FT$19-FS$19)),0)+IF($E24=FT$22,VLOOKUP($C24,Input!$A$8:$GZ$39,MATCH(FT$21,Input!$A$6:$GZ$6,0),FALSE),0)*IF(FT$18&gt;=MAX($FD$18:FS$18),MIN((FT$18-MAX($FD$18:FS$18)),(FT$18-FS$18)),0)</f>
        <v>0</v>
      </c>
      <c r="FU24" s="1">
        <f>+IF($E24=FU$22,VLOOKUP($C24,Input!$A$8:$GZ$39,MATCH(FU$21,Input!$A$6:$GZ$6,0),FALSE),0)*IF(FU$19&gt;=MAX($FD$19:FT$19),MIN((FU$19-MAX($FD$19:FT$19)),(FU$19-FT$19)),0)+IF($E24=FU$22,VLOOKUP($C24,Input!$A$8:$GZ$39,MATCH(FU$21,Input!$A$6:$GZ$6,0),FALSE),0)*IF(FU$18&gt;=MAX($FD$18:FT$18),MIN((FU$18-MAX($FD$18:FT$18)),(FU$18-FT$18)),0)</f>
        <v>0</v>
      </c>
      <c r="FV24" s="1">
        <f>+IF($E24=FV$22,VLOOKUP($C24,Input!$A$8:$GZ$39,MATCH(FV$21,Input!$A$6:$GZ$6,0),FALSE),0)*IF(FV$19&gt;=MAX($FD$19:FU$19),MIN((FV$19-MAX($FD$19:FU$19)),(FV$19-FU$19)),0)+IF($E24=FV$22,VLOOKUP($C24,Input!$A$8:$GZ$39,MATCH(FV$21,Input!$A$6:$GZ$6,0),FALSE),0)*IF(FV$18&gt;=MAX($FD$18:FU$18),MIN((FV$18-MAX($FD$18:FU$18)),(FV$18-FU$18)),0)</f>
        <v>0</v>
      </c>
      <c r="FW24" s="1">
        <f>+IF($E24=FW$22,VLOOKUP($C24,Input!$A$8:$GZ$39,MATCH(FW$21,Input!$A$6:$GZ$6,0),FALSE),0)*IF(FW$19&gt;=MAX($FD$19:FV$19),MIN((FW$19-MAX($FD$19:FV$19)),(FW$19-FV$19)),0)+IF($E24=FW$22,VLOOKUP($C24,Input!$A$8:$GZ$39,MATCH(FW$21,Input!$A$6:$GZ$6,0),FALSE),0)*IF(FW$18&gt;=MAX($FD$18:FV$18),MIN((FW$18-MAX($FD$18:FV$18)),(FW$18-FV$18)),0)</f>
        <v>0</v>
      </c>
      <c r="FX24" s="1">
        <f>+IF($E24=FX$22,VLOOKUP($C24,Input!$A$8:$GZ$39,MATCH(FX$21,Input!$A$6:$GZ$6,0),FALSE),0)*IF(FX$19&gt;=MAX($FD$19:FW$19),MIN((FX$19-MAX($FD$19:FW$19)),(FX$19-FW$19)),0)+IF($E24=FX$22,VLOOKUP($C24,Input!$A$8:$GZ$39,MATCH(FX$21,Input!$A$6:$GZ$6,0),FALSE),0)*IF(FX$18&gt;=MAX($FD$18:FW$18),MIN((FX$18-MAX($FD$18:FW$18)),(FX$18-FW$18)),0)</f>
        <v>0</v>
      </c>
      <c r="FY24" s="1">
        <f>+IF($E24=FY$22,VLOOKUP($C24,Input!$A$8:$GZ$39,MATCH(FY$21,Input!$A$6:$GZ$6,0),FALSE),0)*IF(FY$19&gt;=MAX($FD$19:FX$19),MIN((FY$19-MAX($FD$19:FX$19)),(FY$19-FX$19)),0)+IF($E24=FY$22,VLOOKUP($C24,Input!$A$8:$GZ$39,MATCH(FY$21,Input!$A$6:$GZ$6,0),FALSE),0)*IF(FY$18&gt;=MAX($FD$18:FX$18),MIN((FY$18-MAX($FD$18:FX$18)),(FY$18-FX$18)),0)</f>
        <v>0</v>
      </c>
      <c r="FZ24" s="1">
        <f>+IF($E24=FZ$22,VLOOKUP($C24,Input!$A$8:$GZ$39,MATCH(FZ$21,Input!$A$6:$GZ$6,0),FALSE),0)*IF(FZ$19&gt;=MAX($FD$19:FY$19),MIN((FZ$19-MAX($FD$19:FY$19)),(FZ$19-FY$19)),0)+IF($E24=FZ$22,VLOOKUP($C24,Input!$A$8:$GZ$39,MATCH(FZ$21,Input!$A$6:$GZ$6,0),FALSE),0)*IF(FZ$18&gt;=MAX($FD$18:FY$18),MIN((FZ$18-MAX($FD$18:FY$18)),(FZ$18-FY$18)),0)</f>
        <v>0</v>
      </c>
      <c r="GA24" s="1">
        <f>+IF($E24=GA$22,VLOOKUP($C24,Input!$A$8:$GZ$39,MATCH(GA$21,Input!$A$6:$GZ$6,0),FALSE),0)*IF(GA$19&gt;=MAX($FD$19:FZ$19),MIN((GA$19-MAX($FD$19:FZ$19)),(GA$19-FZ$19)),0)+IF($E24=GA$22,VLOOKUP($C24,Input!$A$8:$GZ$39,MATCH(GA$21,Input!$A$6:$GZ$6,0),FALSE),0)*IF(GA$18&gt;=MAX($FD$18:FZ$18),MIN((GA$18-MAX($FD$18:FZ$18)),(GA$18-FZ$18)),0)</f>
        <v>0</v>
      </c>
      <c r="GB24" s="1">
        <f>+IF($E24=GB$22,VLOOKUP($C24,Input!$A$8:$GZ$39,MATCH(GB$21,Input!$A$6:$GZ$6,0),FALSE),0)*IF(GB$19&gt;=MAX($FD$19:GA$19),MIN((GB$19-MAX($FD$19:GA$19)),(GB$19-GA$19)),0)+IF($E24=GB$22,VLOOKUP($C24,Input!$A$8:$GZ$39,MATCH(GB$21,Input!$A$6:$GZ$6,0),FALSE),0)*IF(GB$18&gt;=MAX($FD$18:GA$18),MIN((GB$18-MAX($FD$18:GA$18)),(GB$18-GA$18)),0)</f>
        <v>0</v>
      </c>
      <c r="GC24" s="1">
        <f>+IF($E24=GC$22,VLOOKUP($C24,Input!$A$8:$GZ$39,MATCH(GC$21,Input!$A$6:$GZ$6,0),FALSE),0)*IF(GC$19&gt;=MAX($FD$19:GB$19),MIN((GC$19-MAX($FD$19:GB$19)),(GC$19-GB$19)),0)+IF($E24=GC$22,VLOOKUP($C24,Input!$A$8:$GZ$39,MATCH(GC$21,Input!$A$6:$GZ$6,0),FALSE),0)*IF(GC$18&gt;=MAX($FD$18:GB$18),MIN((GC$18-MAX($FD$18:GB$18)),(GC$18-GB$18)),0)</f>
        <v>0</v>
      </c>
      <c r="GD24" s="1">
        <f>+IF($E24=GD$22,VLOOKUP($C24,Input!$A$8:$GZ$39,MATCH(GD$21,Input!$A$6:$GZ$6,0),FALSE),0)*IF(GD$19&gt;=MAX($FD$19:GC$19),MIN((GD$19-MAX($FD$19:GC$19)),(GD$19-GC$19)),0)+IF($E24=GD$22,VLOOKUP($C24,Input!$A$8:$GZ$39,MATCH(GD$21,Input!$A$6:$GZ$6,0),FALSE),0)*IF(GD$18&gt;=MAX($FD$18:GC$18),MIN((GD$18-MAX($FD$18:GC$18)),(GD$18-GC$18)),0)</f>
        <v>0</v>
      </c>
      <c r="GE24" s="1">
        <f>+IF($E24=GE$22,VLOOKUP($C24,Input!$A$8:$GZ$39,MATCH(GE$21,Input!$A$6:$GZ$6,0),FALSE),0)*IF(GE$19&gt;=MAX($FD$19:GD$19),MIN((GE$19-MAX($FD$19:GD$19)),(GE$19-GD$19)),0)+IF($E24=GE$22,VLOOKUP($C24,Input!$A$8:$GZ$39,MATCH(GE$21,Input!$A$6:$GZ$6,0),FALSE),0)*IF(GE$18&gt;=MAX($FD$18:GD$18),MIN((GE$18-MAX($FD$18:GD$18)),(GE$18-GD$18)),0)</f>
        <v>0</v>
      </c>
      <c r="GF24" s="1">
        <f>+IF($E24=GF$22,VLOOKUP($C24,Input!$A$8:$GZ$39,MATCH(GF$21,Input!$A$6:$GZ$6,0),FALSE),0)*IF(GF$19&gt;=MAX($FD$19:GE$19),MIN((GF$19-MAX($FD$19:GE$19)),(GF$19-GE$19)),0)+IF($E24=GF$22,VLOOKUP($C24,Input!$A$8:$GZ$39,MATCH(GF$21,Input!$A$6:$GZ$6,0),FALSE),0)*IF(GF$18&gt;=MAX($FD$18:GE$18),MIN((GF$18-MAX($FD$18:GE$18)),(GF$18-GE$18)),0)</f>
        <v>0</v>
      </c>
      <c r="GG24" s="1">
        <f>+IF($E24=GG$22,VLOOKUP($C24,Input!$A$8:$GZ$39,MATCH(GG$21,Input!$A$6:$GZ$6,0),FALSE),0)*IF(GG$19&gt;=MAX($FD$19:GF$19),MIN((GG$19-MAX($FD$19:GF$19)),(GG$19-GF$19)),0)+IF($E24=GG$22,VLOOKUP($C24,Input!$A$8:$GZ$39,MATCH(GG$21,Input!$A$6:$GZ$6,0),FALSE),0)*IF(GG$18&gt;=MAX($FD$18:GF$18),MIN((GG$18-MAX($FD$18:GF$18)),(GG$18-GF$18)),0)</f>
        <v>0</v>
      </c>
      <c r="GH24" s="1">
        <f>+IF($E24=GH$22,VLOOKUP($C24,Input!$A$8:$GZ$39,MATCH(GH$21,Input!$A$6:$GZ$6,0),FALSE),0)*IF(GH$19&gt;=MAX($FD$19:GG$19),MIN((GH$19-MAX($FD$19:GG$19)),(GH$19-GG$19)),0)+IF($E24=GH$22,VLOOKUP($C24,Input!$A$8:$GZ$39,MATCH(GH$21,Input!$A$6:$GZ$6,0),FALSE),0)*IF(GH$18&gt;=MAX($FD$18:GG$18),MIN((GH$18-MAX($FD$18:GG$18)),(GH$18-GG$18)),0)</f>
        <v>0</v>
      </c>
      <c r="GI24" s="1">
        <f>+IF($E24=GI$22,VLOOKUP($C24,Input!$A$8:$GZ$39,MATCH(GI$21,Input!$A$6:$GZ$6,0),FALSE),0)*IF(GI$19&gt;=MAX($FD$19:GH$19),MIN((GI$19-MAX($FD$19:GH$19)),(GI$19-GH$19)),0)+IF($E24=GI$22,VLOOKUP($C24,Input!$A$8:$GZ$39,MATCH(GI$21,Input!$A$6:$GZ$6,0),FALSE),0)*IF(GI$18&gt;=MAX($FD$18:GH$18),MIN((GI$18-MAX($FD$18:GH$18)),(GI$18-GH$18)),0)</f>
        <v>0</v>
      </c>
      <c r="GJ24" s="1">
        <f>+IF($E24=GJ$22,VLOOKUP($C24,Input!$A$8:$GZ$39,MATCH(GJ$21,Input!$A$6:$GZ$6,0),FALSE),0)*IF(GJ$19&gt;=MAX($FD$19:GI$19),MIN((GJ$19-MAX($FD$19:GI$19)),(GJ$19-GI$19)),0)+IF($E24=GJ$22,VLOOKUP($C24,Input!$A$8:$GZ$39,MATCH(GJ$21,Input!$A$6:$GZ$6,0),FALSE),0)*IF(GJ$18&gt;=MAX($FD$18:GI$18),MIN((GJ$18-MAX($FD$18:GI$18)),(GJ$18-GI$18)),0)</f>
        <v>0</v>
      </c>
      <c r="GK24" s="1">
        <f>+IF($E24=GK$22,VLOOKUP($C24,Input!$A$8:$GZ$39,MATCH(GK$21,Input!$A$6:$GZ$6,0),FALSE),0)*IF(GK$19&gt;=MAX($FD$19:GJ$19),MIN((GK$19-MAX($FD$19:GJ$19)),(GK$19-GJ$19)),0)+IF($E24=GK$22,VLOOKUP($C24,Input!$A$8:$GZ$39,MATCH(GK$21,Input!$A$6:$GZ$6,0),FALSE),0)*IF(GK$18&gt;=MAX($FD$18:GJ$18),MIN((GK$18-MAX($FD$18:GJ$18)),(GK$18-GJ$18)),0)</f>
        <v>0</v>
      </c>
      <c r="GL24" s="1">
        <f>+IF($E24=GL$22,VLOOKUP($C24,Input!$A$8:$GZ$39,MATCH(GL$21,Input!$A$6:$GZ$6,0),FALSE),0)*IF(GL$19&gt;=MAX($FD$19:GK$19),MIN((GL$19-MAX($FD$19:GK$19)),(GL$19-GK$19)),0)+IF($E24=GL$22,VLOOKUP($C24,Input!$A$8:$GZ$39,MATCH(GL$21,Input!$A$6:$GZ$6,0),FALSE),0)*IF(GL$18&gt;=MAX($FD$18:GK$18),MIN((GL$18-MAX($FD$18:GK$18)),(GL$18-GK$18)),0)</f>
        <v>0</v>
      </c>
      <c r="GM24" s="42"/>
      <c r="GN24" t="str">
        <f>VLOOKUP($C24,Input!$A$8:$GZ$39,MATCH(GN$21,Input!$A$6:$GZ$6,0),FALSE)</f>
        <v>NA</v>
      </c>
      <c r="GO24">
        <f>IF((VLOOKUP($C24,Input!$A$8:$GZ$39,MATCH(GO$21,Input!$A$6:$GZ$6,0),FALSE))="Y",$D24/VLOOKUP($C24,Input!$A$8:$GZ$39,MATCH(GP$21,Input!$A$6:$GZ$6,0),FALSE),0)</f>
        <v>0</v>
      </c>
      <c r="GP24">
        <f>IF((VLOOKUP($C24,Input!$A$8:$GZ$39,MATCH(GO$21,Input!$A$6:$GZ$6,0),FALSE))="Y",0,IF((VLOOKUP($C24,Input!$A$8:$GZ$39,MATCH(GP$21,Input!$A$6:$GZ$6,0),FALSE))&gt;0,$D24/VLOOKUP($C24,Input!$A$8:$GZ$39,MATCH(GP$21,Input!$A$6:$GZ$6,0),FALSE),0))</f>
        <v>0</v>
      </c>
      <c r="GQ24" s="1">
        <f>+IF($E24=GQ$22,VLOOKUP($C24,Input!$A$8:$GZ$39,MATCH(GQ$21,Input!$A$6:$GZ$6,0),FALSE),0)*IF(GQ$19&gt;=MAX($GP$19:GP$19),MIN((GQ$19-MAX($GP$19:GP$19)),(GQ$19-GP$19)),0)+IF($E24=GQ$22,VLOOKUP($C24,Input!$A$8:$GZ$39,MATCH(GQ$21,Input!$A$6:$GZ$6,0),FALSE),0)*IF(GQ$18&gt;=MAX($GP$18:GP$18),MIN((GQ$18-MAX($GP$18:GP$18)),(GQ$18-GP$18)),0)</f>
        <v>0</v>
      </c>
      <c r="GR24" s="1">
        <f>+IF($E24=GR$22,VLOOKUP($C24,Input!$A$8:$GZ$39,MATCH(GR$21,Input!$A$6:$GZ$6,0),FALSE),0)*IF(GR$19&gt;=MAX($GP$19:GQ$19),MIN((GR$19-MAX($GP$19:GQ$19)),(GR$19-GQ$19)),0)+IF($E24=GR$22,VLOOKUP($C24,Input!$A$8:$GZ$39,MATCH(GR$21,Input!$A$6:$GZ$6,0),FALSE),0)*IF(GR$18&gt;=MAX($GP$18:GQ$18),MIN((GR$18-MAX($GP$18:GQ$18)),(GR$18-GQ$18)),0)</f>
        <v>0</v>
      </c>
      <c r="GS24" s="1">
        <f>+IF($E24=GS$22,VLOOKUP($C24,Input!$A$8:$GZ$39,MATCH(GS$21,Input!$A$6:$GZ$6,0),FALSE),0)*IF(GS$19&gt;=MAX($GP$19:GR$19),MIN((GS$19-MAX($GP$19:GR$19)),(GS$19-GR$19)),0)+IF($E24=GS$22,VLOOKUP($C24,Input!$A$8:$GZ$39,MATCH(GS$21,Input!$A$6:$GZ$6,0),FALSE),0)*IF(GS$18&gt;=MAX($GP$18:GR$18),MIN((GS$18-MAX($GP$18:GR$18)),(GS$18-GR$18)),0)</f>
        <v>0</v>
      </c>
      <c r="GT24" s="1">
        <f>+IF($E24=GT$22,VLOOKUP($C24,Input!$A$8:$GZ$39,MATCH(GT$21,Input!$A$6:$GZ$6,0),FALSE),0)*IF(GT$19&gt;=MAX($GP$19:GS$19),MIN((GT$19-MAX($GP$19:GS$19)),(GT$19-GS$19)),0)+IF($E24=GT$22,VLOOKUP($C24,Input!$A$8:$GZ$39,MATCH(GT$21,Input!$A$6:$GZ$6,0),FALSE),0)*IF(GT$18&gt;=MAX($GP$18:GS$18),MIN((GT$18-MAX($GP$18:GS$18)),(GT$18-GS$18)),0)</f>
        <v>0</v>
      </c>
      <c r="GU24" s="1">
        <f>+IF($E24=GU$22,VLOOKUP($C24,Input!$A$8:$GZ$39,MATCH(GU$21,Input!$A$6:$GZ$6,0),FALSE),0)*IF(GU$19&gt;=MAX($GP$19:GT$19),MIN((GU$19-MAX($GP$19:GT$19)),(GU$19-GT$19)),0)+IF($E24=GU$22,VLOOKUP($C24,Input!$A$8:$GZ$39,MATCH(GU$21,Input!$A$6:$GZ$6,0),FALSE),0)*IF(GU$18&gt;=MAX($GP$18:GT$18),MIN((GU$18-MAX($GP$18:GT$18)),(GU$18-GT$18)),0)</f>
        <v>0</v>
      </c>
      <c r="GV24" s="1">
        <f>+IF($E24=GV$22,VLOOKUP($C24,Input!$A$8:$GZ$39,MATCH(GV$21,Input!$A$6:$GZ$6,0),FALSE),0)*IF(GV$19&gt;=MAX($GP$19:GU$19),MIN((GV$19-MAX($GP$19:GU$19)),(GV$19-GU$19)),0)+IF($E24=GV$22,VLOOKUP($C24,Input!$A$8:$GZ$39,MATCH(GV$21,Input!$A$6:$GZ$6,0),FALSE),0)*IF(GV$18&gt;=MAX($GP$18:GU$18),MIN((GV$18-MAX($GP$18:GU$18)),(GV$18-GU$18)),0)</f>
        <v>0</v>
      </c>
      <c r="GW24" s="1">
        <f>+IF($E24=GW$22,VLOOKUP($C24,Input!$A$8:$GZ$39,MATCH(GW$21,Input!$A$6:$GZ$6,0),FALSE),0)*IF(GW$19&gt;=MAX($GP$19:GV$19),MIN((GW$19-MAX($GP$19:GV$19)),(GW$19-GV$19)),0)+IF($E24=GW$22,VLOOKUP($C24,Input!$A$8:$GZ$39,MATCH(GW$21,Input!$A$6:$GZ$6,0),FALSE),0)*IF(GW$18&gt;=MAX($GP$18:GV$18),MIN((GW$18-MAX($GP$18:GV$18)),(GW$18-GV$18)),0)</f>
        <v>0</v>
      </c>
      <c r="GX24" s="1">
        <f>+IF($E24=GX$22,VLOOKUP($C24,Input!$A$8:$GZ$39,MATCH(GX$21,Input!$A$6:$GZ$6,0),FALSE),0)*IF(GX$19&gt;=MAX($GP$19:GW$19),MIN((GX$19-MAX($GP$19:GW$19)),(GX$19-GW$19)),0)+IF($E24=GX$22,VLOOKUP($C24,Input!$A$8:$GZ$39,MATCH(GX$21,Input!$A$6:$GZ$6,0),FALSE),0)*IF(GX$18&gt;=MAX($GP$18:GW$18),MIN((GX$18-MAX($GP$18:GW$18)),(GX$18-GW$18)),0)</f>
        <v>0</v>
      </c>
      <c r="GY24" s="1">
        <f>+IF($E24=GY$22,VLOOKUP($C24,Input!$A$8:$GZ$39,MATCH(GY$21,Input!$A$6:$GZ$6,0),FALSE),0)*IF(GY$19&gt;=MAX($GP$19:GX$19),MIN((GY$19-MAX($GP$19:GX$19)),(GY$19-GX$19)),0)+IF($E24=GY$22,VLOOKUP($C24,Input!$A$8:$GZ$39,MATCH(GY$21,Input!$A$6:$GZ$6,0),FALSE),0)*IF(GY$18&gt;=MAX($GP$18:GX$18),MIN((GY$18-MAX($GP$18:GX$18)),(GY$18-GX$18)),0)</f>
        <v>0</v>
      </c>
      <c r="GZ24" s="1">
        <f>+IF($E24=GZ$22,VLOOKUP($C24,Input!$A$8:$GZ$39,MATCH(GZ$21,Input!$A$6:$GZ$6,0),FALSE),0)*IF(GZ$19&gt;=MAX($GP$19:GY$19),MIN((GZ$19-MAX($GP$19:GY$19)),(GZ$19-GY$19)),0)+IF($E24=GZ$22,VLOOKUP($C24,Input!$A$8:$GZ$39,MATCH(GZ$21,Input!$A$6:$GZ$6,0),FALSE),0)*IF(GZ$18&gt;=MAX($GP$18:GY$18),MIN((GZ$18-MAX($GP$18:GY$18)),(GZ$18-GY$18)),0)</f>
        <v>0</v>
      </c>
      <c r="HA24" s="1">
        <f>+IF($E24=HA$22,VLOOKUP($C24,Input!$A$8:$GZ$39,MATCH(HA$21,Input!$A$6:$GZ$6,0),FALSE),0)*IF(HA$19&gt;=MAX($GP$19:GZ$19),MIN((HA$19-MAX($GP$19:GZ$19)),(HA$19-GZ$19)),0)+IF($E24=HA$22,VLOOKUP($C24,Input!$A$8:$GZ$39,MATCH(HA$21,Input!$A$6:$GZ$6,0),FALSE),0)*IF(HA$18&gt;=MAX($GP$18:GZ$18),MIN((HA$18-MAX($GP$18:GZ$18)),(HA$18-GZ$18)),0)</f>
        <v>0</v>
      </c>
      <c r="HB24" s="1">
        <f>+IF($E24=HB$22,VLOOKUP($C24,Input!$A$8:$GZ$39,MATCH(HB$21,Input!$A$6:$GZ$6,0),FALSE),0)*IF(HB$19&gt;=MAX($GP$19:HA$19),MIN((HB$19-MAX($GP$19:HA$19)),(HB$19-HA$19)),0)+IF($E24=HB$22,VLOOKUP($C24,Input!$A$8:$GZ$39,MATCH(HB$21,Input!$A$6:$GZ$6,0),FALSE),0)*IF(HB$18&gt;=MAX($GP$18:HA$18),MIN((HB$18-MAX($GP$18:HA$18)),(HB$18-HA$18)),0)</f>
        <v>0</v>
      </c>
      <c r="HC24" s="1">
        <f>+IF($E24=HC$22,VLOOKUP($C24,Input!$A$8:$GZ$39,MATCH(HC$21,Input!$A$6:$GZ$6,0),FALSE),0)*IF(HC$19&gt;=MAX($GP$19:HB$19),MIN((HC$19-MAX($GP$19:HB$19)),(HC$19-HB$19)),0)+IF($E24=HC$22,VLOOKUP($C24,Input!$A$8:$GZ$39,MATCH(HC$21,Input!$A$6:$GZ$6,0),FALSE),0)*IF(HC$18&gt;=MAX($GP$18:HB$18),MIN((HC$18-MAX($GP$18:HB$18)),(HC$18-HB$18)),0)</f>
        <v>0</v>
      </c>
      <c r="HD24" s="1">
        <f>+IF($E24=HD$22,VLOOKUP($C24,Input!$A$8:$GZ$39,MATCH(HD$21,Input!$A$6:$GZ$6,0),FALSE),0)*IF(HD$19&gt;=MAX($GP$19:HC$19),MIN((HD$19-MAX($GP$19:HC$19)),(HD$19-HC$19)),0)+IF($E24=HD$22,VLOOKUP($C24,Input!$A$8:$GZ$39,MATCH(HD$21,Input!$A$6:$GZ$6,0),FALSE),0)*IF(HD$18&gt;=MAX($GP$18:HC$18),MIN((HD$18-MAX($GP$18:HC$18)),(HD$18-HC$18)),0)</f>
        <v>0</v>
      </c>
      <c r="HE24" s="1">
        <f>+IF($E24=HE$22,VLOOKUP($C24,Input!$A$8:$GZ$39,MATCH(HE$21,Input!$A$6:$GZ$6,0),FALSE),0)*IF(HE$19&gt;=MAX($GP$19:HD$19),MIN((HE$19-MAX($GP$19:HD$19)),(HE$19-HD$19)),0)+IF($E24=HE$22,VLOOKUP($C24,Input!$A$8:$GZ$39,MATCH(HE$21,Input!$A$6:$GZ$6,0),FALSE),0)*IF(HE$18&gt;=MAX($GP$18:HD$18),MIN((HE$18-MAX($GP$18:HD$18)),(HE$18-HD$18)),0)</f>
        <v>0</v>
      </c>
      <c r="HF24" s="1">
        <f>+IF($E24=HF$22,VLOOKUP($C24,Input!$A$8:$GZ$39,MATCH(HF$21,Input!$A$6:$GZ$6,0),FALSE),0)*IF(HF$19&gt;=MAX($GP$19:HE$19),MIN((HF$19-MAX($GP$19:HE$19)),(HF$19-HE$19)),0)+IF($E24=HF$22,VLOOKUP($C24,Input!$A$8:$GZ$39,MATCH(HF$21,Input!$A$6:$GZ$6,0),FALSE),0)*IF(HF$18&gt;=MAX($GP$18:HE$18),MIN((HF$18-MAX($GP$18:HE$18)),(HF$18-HE$18)),0)</f>
        <v>0</v>
      </c>
      <c r="HG24" s="1">
        <f>+IF($E24=HG$22,VLOOKUP($C24,Input!$A$8:$GZ$39,MATCH(HG$21,Input!$A$6:$GZ$6,0),FALSE),0)*IF(HG$19&gt;=MAX($GP$19:HF$19),MIN((HG$19-MAX($GP$19:HF$19)),(HG$19-HF$19)),0)+IF($E24=HG$22,VLOOKUP($C24,Input!$A$8:$GZ$39,MATCH(HG$21,Input!$A$6:$GZ$6,0),FALSE),0)*IF(HG$18&gt;=MAX($GP$18:HF$18),MIN((HG$18-MAX($GP$18:HF$18)),(HG$18-HF$18)),0)</f>
        <v>0</v>
      </c>
      <c r="HH24" s="1">
        <f>+IF($E24=HH$22,VLOOKUP($C24,Input!$A$8:$GZ$39,MATCH(HH$21,Input!$A$6:$GZ$6,0),FALSE),0)*IF(HH$19&gt;=MAX($GP$19:HG$19),MIN((HH$19-MAX($GP$19:HG$19)),(HH$19-HG$19)),0)+IF($E24=HH$22,VLOOKUP($C24,Input!$A$8:$GZ$39,MATCH(HH$21,Input!$A$6:$GZ$6,0),FALSE),0)*IF(HH$18&gt;=MAX($GP$18:HG$18),MIN((HH$18-MAX($GP$18:HG$18)),(HH$18-HG$18)),0)</f>
        <v>0</v>
      </c>
      <c r="HI24" s="1">
        <f>+IF($E24=HI$22,VLOOKUP($C24,Input!$A$8:$GZ$39,MATCH(HI$21,Input!$A$6:$GZ$6,0),FALSE),0)*IF(HI$19&gt;=MAX($GP$19:HH$19),MIN((HI$19-MAX($GP$19:HH$19)),(HI$19-HH$19)),0)+IF($E24=HI$22,VLOOKUP($C24,Input!$A$8:$GZ$39,MATCH(HI$21,Input!$A$6:$GZ$6,0),FALSE),0)*IF(HI$18&gt;=MAX($GP$18:HH$18),MIN((HI$18-MAX($GP$18:HH$18)),(HI$18-HH$18)),0)</f>
        <v>0</v>
      </c>
      <c r="HJ24" s="1">
        <f>+IF($E24=HJ$22,VLOOKUP($C24,Input!$A$8:$GZ$39,MATCH(HJ$21,Input!$A$6:$GZ$6,0),FALSE),0)*IF(HJ$19&gt;=MAX($GP$19:HI$19),MIN((HJ$19-MAX($GP$19:HI$19)),(HJ$19-HI$19)),0)+IF($E24=HJ$22,VLOOKUP($C24,Input!$A$8:$GZ$39,MATCH(HJ$21,Input!$A$6:$GZ$6,0),FALSE),0)*IF(HJ$18&gt;=MAX($GP$18:HI$18),MIN((HJ$18-MAX($GP$18:HI$18)),(HJ$18-HI$18)),0)</f>
        <v>0</v>
      </c>
      <c r="HK24" s="1">
        <f>+IF($E24=HK$22,VLOOKUP($C24,Input!$A$8:$GZ$39,MATCH(HK$21,Input!$A$6:$GZ$6,0),FALSE),0)*IF(HK$19&gt;=MAX($GP$19:HJ$19),MIN((HK$19-MAX($GP$19:HJ$19)),(HK$19-HJ$19)),0)+IF($E24=HK$22,VLOOKUP($C24,Input!$A$8:$GZ$39,MATCH(HK$21,Input!$A$6:$GZ$6,0),FALSE),0)*IF(HK$18&gt;=MAX($GP$18:HJ$18),MIN((HK$18-MAX($GP$18:HJ$18)),(HK$18-HJ$18)),0)</f>
        <v>0</v>
      </c>
      <c r="HL24" s="1">
        <f>+IF($E24=HL$22,VLOOKUP($C24,Input!$A$8:$GZ$39,MATCH(HL$21,Input!$A$6:$GZ$6,0),FALSE),0)*IF(HL$19&gt;=MAX($GP$19:HK$19),MIN((HL$19-MAX($GP$19:HK$19)),(HL$19-HK$19)),0)+IF($E24=HL$22,VLOOKUP($C24,Input!$A$8:$GZ$39,MATCH(HL$21,Input!$A$6:$GZ$6,0),FALSE),0)*IF(HL$18&gt;=MAX($GP$18:HK$18),MIN((HL$18-MAX($GP$18:HK$18)),(HL$18-HK$18)),0)</f>
        <v>0</v>
      </c>
      <c r="HM24" s="1">
        <f>+IF($E24=HM$22,VLOOKUP($C24,Input!$A$8:$GZ$39,MATCH(HM$21,Input!$A$6:$GZ$6,0),FALSE),0)*IF(HM$19&gt;=MAX($GP$19:HL$19),MIN((HM$19-MAX($GP$19:HL$19)),(HM$19-HL$19)),0)+IF($E24=HM$22,VLOOKUP($C24,Input!$A$8:$GZ$39,MATCH(HM$21,Input!$A$6:$GZ$6,0),FALSE),0)*IF(HM$18&gt;=MAX($GP$18:HL$18),MIN((HM$18-MAX($GP$18:HL$18)),(HM$18-HL$18)),0)</f>
        <v>0</v>
      </c>
      <c r="HN24" s="1">
        <f>+IF($E24=HN$22,VLOOKUP($C24,Input!$A$8:$GZ$39,MATCH(HN$21,Input!$A$6:$GZ$6,0),FALSE),0)*IF(HN$19&gt;=MAX($GP$19:HM$19),MIN((HN$19-MAX($GP$19:HM$19)),(HN$19-HM$19)),0)+IF($E24=HN$22,VLOOKUP($C24,Input!$A$8:$GZ$39,MATCH(HN$21,Input!$A$6:$GZ$6,0),FALSE),0)*IF(HN$18&gt;=MAX($GP$18:HM$18),MIN((HN$18-MAX($GP$18:HM$18)),(HN$18-HM$18)),0)</f>
        <v>0</v>
      </c>
      <c r="HO24" s="1">
        <f>+IF($E24=HO$22,VLOOKUP($C24,Input!$A$8:$GZ$39,MATCH(HO$21,Input!$A$6:$GZ$6,0),FALSE),0)*IF(HO$19&gt;=MAX($GP$19:HN$19),MIN((HO$19-MAX($GP$19:HN$19)),(HO$19-HN$19)),0)+IF($E24=HO$22,VLOOKUP($C24,Input!$A$8:$GZ$39,MATCH(HO$21,Input!$A$6:$GZ$6,0),FALSE),0)*IF(HO$18&gt;=MAX($GP$18:HN$18),MIN((HO$18-MAX($GP$18:HN$18)),(HO$18-HN$18)),0)</f>
        <v>0</v>
      </c>
      <c r="HP24" s="1">
        <f>+IF($E24=HP$22,VLOOKUP($C24,Input!$A$8:$GZ$39,MATCH(HP$21,Input!$A$6:$GZ$6,0),FALSE),0)*IF(HP$19&gt;=MAX($GP$19:HO$19),MIN((HP$19-MAX($GP$19:HO$19)),(HP$19-HO$19)),0)+IF($E24=HP$22,VLOOKUP($C24,Input!$A$8:$GZ$39,MATCH(HP$21,Input!$A$6:$GZ$6,0),FALSE),0)*IF(HP$18&gt;=MAX($GP$18:HO$18),MIN((HP$18-MAX($GP$18:HO$18)),(HP$18-HO$18)),0)</f>
        <v>0</v>
      </c>
      <c r="HQ24" s="1">
        <f>+IF($E24=HQ$22,VLOOKUP($C24,Input!$A$8:$GZ$39,MATCH(HQ$21,Input!$A$6:$GZ$6,0),FALSE),0)*IF(HQ$19&gt;=MAX($GP$19:HP$19),MIN((HQ$19-MAX($GP$19:HP$19)),(HQ$19-HP$19)),0)+IF($E24=HQ$22,VLOOKUP($C24,Input!$A$8:$GZ$39,MATCH(HQ$21,Input!$A$6:$GZ$6,0),FALSE),0)*IF(HQ$18&gt;=MAX($GP$18:HP$18),MIN((HQ$18-MAX($GP$18:HP$18)),(HQ$18-HP$18)),0)</f>
        <v>0</v>
      </c>
      <c r="HR24" s="1">
        <f>+IF($E24=HR$22,VLOOKUP($C24,Input!$A$8:$GZ$39,MATCH(HR$21,Input!$A$6:$GZ$6,0),FALSE),0)*IF(HR$19&gt;=MAX($GP$19:HQ$19),MIN((HR$19-MAX($GP$19:HQ$19)),(HR$19-HQ$19)),0)+IF($E24=HR$22,VLOOKUP($C24,Input!$A$8:$GZ$39,MATCH(HR$21,Input!$A$6:$GZ$6,0),FALSE),0)*IF(HR$18&gt;=MAX($GP$18:HQ$18),MIN((HR$18-MAX($GP$18:HQ$18)),(HR$18-HQ$18)),0)</f>
        <v>0</v>
      </c>
      <c r="HS24" s="1">
        <f>+IF($E24=HS$22,VLOOKUP($C24,Input!$A$8:$GZ$39,MATCH(HS$21,Input!$A$6:$GZ$6,0),FALSE),0)*IF(HS$19&gt;=MAX($GP$19:HR$19),MIN((HS$19-MAX($GP$19:HR$19)),(HS$19-HR$19)),0)+IF($E24=HS$22,VLOOKUP($C24,Input!$A$8:$GZ$39,MATCH(HS$21,Input!$A$6:$GZ$6,0),FALSE),0)*IF(HS$18&gt;=MAX($GP$18:HR$18),MIN((HS$18-MAX($GP$18:HR$18)),(HS$18-HR$18)),0)</f>
        <v>0</v>
      </c>
      <c r="HT24" s="1">
        <f>+IF($E24=HT$22,VLOOKUP($C24,Input!$A$8:$GZ$39,MATCH(HT$21,Input!$A$6:$GZ$6,0),FALSE),0)*IF(HT$19&gt;=MAX($GP$19:HS$19),MIN((HT$19-MAX($GP$19:HS$19)),(HT$19-HS$19)),0)+IF($E24=HT$22,VLOOKUP($C24,Input!$A$8:$GZ$39,MATCH(HT$21,Input!$A$6:$GZ$6,0),FALSE),0)*IF(HT$18&gt;=MAX($GP$18:HS$18),MIN((HT$18-MAX($GP$18:HS$18)),(HT$18-HS$18)),0)</f>
        <v>0</v>
      </c>
      <c r="HU24" s="1">
        <f>+IF($E24=HU$22,VLOOKUP($C24,Input!$A$8:$GZ$39,MATCH(HU$21,Input!$A$6:$GZ$6,0),FALSE),0)*IF(HU$19&gt;=MAX($GP$19:HT$19),MIN((HU$19-MAX($GP$19:HT$19)),(HU$19-HT$19)),0)+IF($E24=HU$22,VLOOKUP($C24,Input!$A$8:$GZ$39,MATCH(HU$21,Input!$A$6:$GZ$6,0),FALSE),0)*IF(HU$18&gt;=MAX($GP$18:HT$18),MIN((HU$18-MAX($GP$18:HT$18)),(HU$18-HT$18)),0)</f>
        <v>0</v>
      </c>
      <c r="HV24" s="1">
        <f>+IF($E24=HV$22,VLOOKUP($C24,Input!$A$8:$GZ$39,MATCH(HV$21,Input!$A$6:$GZ$6,0),FALSE),0)*IF(HV$19&gt;=MAX($GP$19:HU$19),MIN((HV$19-MAX($GP$19:HU$19)),(HV$19-HU$19)),0)+IF($E24=HV$22,VLOOKUP($C24,Input!$A$8:$GZ$39,MATCH(HV$21,Input!$A$6:$GZ$6,0),FALSE),0)*IF(HV$18&gt;=MAX($GP$18:HU$18),MIN((HV$18-MAX($GP$18:HU$18)),(HV$18-HU$18)),0)</f>
        <v>0</v>
      </c>
      <c r="HW24" s="1">
        <f>+IF($E24=HW$22,VLOOKUP($C24,Input!$A$8:$GZ$39,MATCH(HW$21,Input!$A$6:$GZ$6,0),FALSE),0)*IF(HW$19&gt;=MAX($GP$19:HV$19),MIN((HW$19-MAX($GP$19:HV$19)),(HW$19-HV$19)),0)+IF($E24=HW$22,VLOOKUP($C24,Input!$A$8:$GZ$39,MATCH(HW$21,Input!$A$6:$GZ$6,0),FALSE),0)*IF(HW$18&gt;=MAX($GP$18:HV$18),MIN((HW$18-MAX($GP$18:HV$18)),(HW$18-HV$18)),0)</f>
        <v>0</v>
      </c>
      <c r="HX24" s="1">
        <f>+IF($E24=HX$22,VLOOKUP($C24,Input!$A$8:$GZ$39,MATCH(HX$21,Input!$A$6:$GZ$6,0),FALSE),0)*IF(HX$19&gt;=MAX($GP$19:HW$19),MIN((HX$19-MAX($GP$19:HW$19)),(HX$19-HW$19)),0)+IF($E24=HX$22,VLOOKUP($C24,Input!$A$8:$GZ$39,MATCH(HX$21,Input!$A$6:$GZ$6,0),FALSE),0)*IF(HX$18&gt;=MAX($GP$18:HW$18),MIN((HX$18-MAX($GP$18:HW$18)),(HX$18-HW$18)),0)</f>
        <v>0</v>
      </c>
      <c r="HY24" s="1">
        <f>+IF($E24=HY$22,VLOOKUP($C24,Input!$A$8:$GZ$39,MATCH(HY$21,Input!$A$6:$GZ$6,0),FALSE),0)*IF(HY$19&gt;=MAX($GP$19:HX$19),MIN((HY$19-MAX($GP$19:HX$19)),(HY$19-HX$19)),0)+IF($E24=HY$22,VLOOKUP($C24,Input!$A$8:$GZ$39,MATCH(HY$21,Input!$A$6:$GZ$6,0),FALSE),0)*IF(HY$18&gt;=MAX($GP$18:HX$18),MIN((HY$18-MAX($GP$18:HX$18)),(HY$18-HX$18)),0)</f>
        <v>0</v>
      </c>
      <c r="HZ24" s="42"/>
      <c r="IA24" t="str">
        <f>VLOOKUP($C24,Input!$A$8:$IA$39,MATCH(IA$21,Input!$A$6:$IA$6,0),FALSE)</f>
        <v>NA</v>
      </c>
      <c r="IB24" s="132">
        <f>IF((VLOOKUP($C24,Input!$A$8:$IA$39,MATCH(IB$21,Input!$A$6:$IA$6,0),FALSE))="Y",$D24/VLOOKUP($C24,Input!$A$8:$IA$39,MATCH(IC$21,Input!$A$6:$IA$6,0),FALSE),0)</f>
        <v>0</v>
      </c>
      <c r="IC24" s="132">
        <f>IF((VLOOKUP($C24,Input!$A$8:$IA$39,MATCH(IB$21,Input!$A$6:$IA$6,0),FALSE))="Y",0,IF((VLOOKUP($C24,Input!$A$8:$IA$39,MATCH(IC$21,Input!$A$6:$IA$6,0),FALSE))&gt;0,$D24/VLOOKUP($C24,Input!$A$8:$IA$39,MATCH(IC$21,Input!$A$6:$IA$6,0),FALSE),0))</f>
        <v>0</v>
      </c>
      <c r="ID24" s="1">
        <f>+IF($E24=ID$22,VLOOKUP($C24,Input!$A$8:$IA$39,MATCH(ID$21,Input!$A$6:$IA$6,0),FALSE),0)*IF(ID$19&gt;=MAX($IC$19:IC$19),MIN((ID$19-MAX($IC$19:IC$19)),(ID$19-IC$19)),0)+IF($E24=ID$22,VLOOKUP($C24,Input!$A$8:$IA$39,MATCH(ID$21,Input!$A$6:$IA$6,0),FALSE),0)*IF(ID$18&gt;=MAX($IC$18:IC$18),MIN((ID$18-MAX($IC$18:IC$18)),(ID$18-IC$18)),0)</f>
        <v>0</v>
      </c>
      <c r="IE24" s="1">
        <f>+IF($E24=IE$22,VLOOKUP($C24,Input!$A$8:$IA$39,MATCH(IE$21,Input!$A$6:$IA$6,0),FALSE),0)*IF(IE$19&gt;=MAX($IC$19:ID$19),MIN((IE$19-MAX($IC$19:ID$19)),(IE$19-ID$19)),0)+IF($E24=IE$22,VLOOKUP($C24,Input!$A$8:$IA$39,MATCH(IE$21,Input!$A$6:$IA$6,0),FALSE),0)*IF(IE$18&gt;=MAX($IC$18:ID$18),MIN((IE$18-MAX($IC$18:ID$18)),(IE$18-ID$18)),0)</f>
        <v>0</v>
      </c>
      <c r="IF24" s="1">
        <f>+IF($E24=IF$22,VLOOKUP($C24,Input!$A$8:$IA$39,MATCH(IF$21,Input!$A$6:$IA$6,0),FALSE),0)*IF(IF$19&gt;=MAX($IC$19:IE$19),MIN((IF$19-MAX($IC$19:IE$19)),(IF$19-IE$19)),0)+IF($E24=IF$22,VLOOKUP($C24,Input!$A$8:$IA$39,MATCH(IF$21,Input!$A$6:$IA$6,0),FALSE),0)*IF(IF$18&gt;=MAX($IC$18:IE$18),MIN((IF$18-MAX($IC$18:IE$18)),(IF$18-IE$18)),0)</f>
        <v>0</v>
      </c>
      <c r="IG24" s="1">
        <f>+IF($E24=IG$22,VLOOKUP($C24,Input!$A$8:$IA$39,MATCH(IG$21,Input!$A$6:$IA$6,0),FALSE),0)*IF(IG$19&gt;=MAX($IC$19:IF$19),MIN((IG$19-MAX($IC$19:IF$19)),(IG$19-IF$19)),0)+IF($E24=IG$22,VLOOKUP($C24,Input!$A$8:$IA$39,MATCH(IG$21,Input!$A$6:$IA$6,0),FALSE),0)*IF(IG$18&gt;=MAX($IC$18:IF$18),MIN((IG$18-MAX($IC$18:IF$18)),(IG$18-IF$18)),0)</f>
        <v>0</v>
      </c>
      <c r="IH24" s="1">
        <f>+IF($E24=IH$22,VLOOKUP($C24,Input!$A$8:$IA$39,MATCH(IH$21,Input!$A$6:$IA$6,0),FALSE),0)*IF(IH$19&gt;=MAX($IC$19:IG$19),MIN((IH$19-MAX($IC$19:IG$19)),(IH$19-IG$19)),0)+IF($E24=IH$22,VLOOKUP($C24,Input!$A$8:$IA$39,MATCH(IH$21,Input!$A$6:$IA$6,0),FALSE),0)*IF(IH$18&gt;=MAX($IC$18:IG$18),MIN((IH$18-MAX($IC$18:IG$18)),(IH$18-IG$18)),0)</f>
        <v>0</v>
      </c>
      <c r="II24" s="1">
        <f>+IF($E24=II$22,VLOOKUP($C24,Input!$A$8:$IA$39,MATCH(II$21,Input!$A$6:$IA$6,0),FALSE),0)*IF(II$19&gt;=MAX($IC$19:IH$19),MIN((II$19-MAX($IC$19:IH$19)),(II$19-IH$19)),0)+IF($E24=II$22,VLOOKUP($C24,Input!$A$8:$IA$39,MATCH(II$21,Input!$A$6:$IA$6,0),FALSE),0)*IF(II$18&gt;=MAX($IC$18:IH$18),MIN((II$18-MAX($IC$18:IH$18)),(II$18-IH$18)),0)</f>
        <v>0</v>
      </c>
      <c r="IJ24" s="1">
        <f>+IF($E24=IJ$22,VLOOKUP($C24,Input!$A$8:$IA$39,MATCH(IJ$21,Input!$A$6:$IA$6,0),FALSE),0)*IF(IJ$19&gt;=MAX($IC$19:II$19),MIN((IJ$19-MAX($IC$19:II$19)),(IJ$19-II$19)),0)+IF($E24=IJ$22,VLOOKUP($C24,Input!$A$8:$IA$39,MATCH(IJ$21,Input!$A$6:$IA$6,0),FALSE),0)*IF(IJ$18&gt;=MAX($IC$18:II$18),MIN((IJ$18-MAX($IC$18:II$18)),(IJ$18-II$18)),0)</f>
        <v>0</v>
      </c>
      <c r="IK24" s="1">
        <f>+IF($E24=IK$22,VLOOKUP($C24,Input!$A$8:$IA$39,MATCH(IK$21,Input!$A$6:$IA$6,0),FALSE),0)*IF(IK$19&gt;=MAX($IC$19:IJ$19),MIN((IK$19-MAX($IC$19:IJ$19)),(IK$19-IJ$19)),0)+IF($E24=IK$22,VLOOKUP($C24,Input!$A$8:$IA$39,MATCH(IK$21,Input!$A$6:$IA$6,0),FALSE),0)*IF(IK$18&gt;=MAX($IC$18:IJ$18),MIN((IK$18-MAX($IC$18:IJ$18)),(IK$18-IJ$18)),0)</f>
        <v>0</v>
      </c>
      <c r="IL24" s="1">
        <f>+IF($E24=IL$22,VLOOKUP($C24,Input!$A$8:$IA$39,MATCH(IL$21,Input!$A$6:$IA$6,0),FALSE),0)*IF(IL$19&gt;=MAX($IC$19:IK$19),MIN((IL$19-MAX($IC$19:IK$19)),(IL$19-IK$19)),0)+IF($E24=IL$22,VLOOKUP($C24,Input!$A$8:$IA$39,MATCH(IL$21,Input!$A$6:$IA$6,0),FALSE),0)*IF(IL$18&gt;=MAX($IC$18:IK$18),MIN((IL$18-MAX($IC$18:IK$18)),(IL$18-IK$18)),0)</f>
        <v>0</v>
      </c>
      <c r="IM24" s="1">
        <f>+IF($E24=IM$22,VLOOKUP($C24,Input!$A$8:$IA$39,MATCH(IM$21,Input!$A$6:$IA$6,0),FALSE),0)*IF(IM$19&gt;=MAX($IC$19:IL$19),MIN((IM$19-MAX($IC$19:IL$19)),(IM$19-IL$19)),0)+IF($E24=IM$22,VLOOKUP($C24,Input!$A$8:$IA$39,MATCH(IM$21,Input!$A$6:$IA$6,0),FALSE),0)*IF(IM$18&gt;=MAX($IC$18:IL$18),MIN((IM$18-MAX($IC$18:IL$18)),(IM$18-IL$18)),0)</f>
        <v>0</v>
      </c>
      <c r="IN24" s="1">
        <f>+IF($E24=IN$22,VLOOKUP($C24,Input!$A$8:$IA$39,MATCH(IN$21,Input!$A$6:$IA$6,0),FALSE),0)*IF(IN$19&gt;=MAX($IC$19:IM$19),MIN((IN$19-MAX($IC$19:IM$19)),(IN$19-IM$19)),0)+IF($E24=IN$22,VLOOKUP($C24,Input!$A$8:$IA$39,MATCH(IN$21,Input!$A$6:$IA$6,0),FALSE),0)*IF(IN$18&gt;=MAX($IC$18:IM$18),MIN((IN$18-MAX($IC$18:IM$18)),(IN$18-IM$18)),0)</f>
        <v>0</v>
      </c>
      <c r="IO24" s="1">
        <f>+IF($E24=IO$22,VLOOKUP($C24,Input!$A$8:$IA$39,MATCH(IO$21,Input!$A$6:$IA$6,0),FALSE),0)*IF(IO$19&gt;=MAX($IC$19:IN$19),MIN((IO$19-MAX($IC$19:IN$19)),(IO$19-IN$19)),0)+IF($E24=IO$22,VLOOKUP($C24,Input!$A$8:$IA$39,MATCH(IO$21,Input!$A$6:$IA$6,0),FALSE),0)*IF(IO$18&gt;=MAX($IC$18:IN$18),MIN((IO$18-MAX($IC$18:IN$18)),(IO$18-IN$18)),0)</f>
        <v>0</v>
      </c>
      <c r="IP24" s="1">
        <f>+IF($E24=IP$22,VLOOKUP($C24,Input!$A$8:$IA$39,MATCH(IP$21,Input!$A$6:$IA$6,0),FALSE),0)*IF(IP$19&gt;=MAX($IC$19:IO$19),MIN((IP$19-MAX($IC$19:IO$19)),(IP$19-IO$19)),0)+IF($E24=IP$22,VLOOKUP($C24,Input!$A$8:$IA$39,MATCH(IP$21,Input!$A$6:$IA$6,0),FALSE),0)*IF(IP$18&gt;=MAX($IC$18:IO$18),MIN((IP$18-MAX($IC$18:IO$18)),(IP$18-IO$18)),0)</f>
        <v>0</v>
      </c>
      <c r="IQ24" s="1">
        <f>+IF($E24=IQ$22,VLOOKUP($C24,Input!$A$8:$IA$39,MATCH(IQ$21,Input!$A$6:$IA$6,0),FALSE),0)*IF(IQ$19&gt;=MAX($IC$19:IP$19),MIN((IQ$19-MAX($IC$19:IP$19)),(IQ$19-IP$19)),0)+IF($E24=IQ$22,VLOOKUP($C24,Input!$A$8:$IA$39,MATCH(IQ$21,Input!$A$6:$IA$6,0),FALSE),0)*IF(IQ$18&gt;=MAX($IC$18:IP$18),MIN((IQ$18-MAX($IC$18:IP$18)),(IQ$18-IP$18)),0)</f>
        <v>0</v>
      </c>
      <c r="IR24" s="1">
        <f>+IF($E24=IR$22,VLOOKUP($C24,Input!$A$8:$IA$39,MATCH(IR$21,Input!$A$6:$IA$6,0),FALSE),0)*IF(IR$19&gt;=MAX($IC$19:IQ$19),MIN((IR$19-MAX($IC$19:IQ$19)),(IR$19-IQ$19)),0)+IF($E24=IR$22,VLOOKUP($C24,Input!$A$8:$IA$39,MATCH(IR$21,Input!$A$6:$IA$6,0),FALSE),0)*IF(IR$18&gt;=MAX($IC$18:IQ$18),MIN((IR$18-MAX($IC$18:IQ$18)),(IR$18-IQ$18)),0)</f>
        <v>0</v>
      </c>
      <c r="IS24" s="1">
        <f>+IF($E24=IS$22,VLOOKUP($C24,Input!$A$8:$IA$39,MATCH(IS$21,Input!$A$6:$IA$6,0),FALSE),0)*IF(IS$19&gt;=MAX($IC$19:IR$19),MIN((IS$19-MAX($IC$19:IR$19)),(IS$19-IR$19)),0)+IF($E24=IS$22,VLOOKUP($C24,Input!$A$8:$IA$39,MATCH(IS$21,Input!$A$6:$IA$6,0),FALSE),0)*IF(IS$18&gt;=MAX($IC$18:IR$18),MIN((IS$18-MAX($IC$18:IR$18)),(IS$18-IR$18)),0)</f>
        <v>0</v>
      </c>
      <c r="IT24" s="1">
        <f>+IF($E24=IT$22,VLOOKUP($C24,Input!$A$8:$IA$39,MATCH(IT$21,Input!$A$6:$IA$6,0),FALSE),0)*IF(IT$19&gt;=MAX($IC$19:IS$19),MIN((IT$19-MAX($IC$19:IS$19)),(IT$19-IS$19)),0)+IF($E24=IT$22,VLOOKUP($C24,Input!$A$8:$IA$39,MATCH(IT$21,Input!$A$6:$IA$6,0),FALSE),0)*IF(IT$18&gt;=MAX($IC$18:IS$18),MIN((IT$18-MAX($IC$18:IS$18)),(IT$18-IS$18)),0)</f>
        <v>0</v>
      </c>
      <c r="IU24" s="1">
        <f>+IF($E24=IU$22,VLOOKUP($C24,Input!$A$8:$IA$39,MATCH(IU$21,Input!$A$6:$IA$6,0),FALSE),0)*IF(IU$19&gt;=MAX($IC$19:IT$19),MIN((IU$19-MAX($IC$19:IT$19)),(IU$19-IT$19)),0)+IF($E24=IU$22,VLOOKUP($C24,Input!$A$8:$IA$39,MATCH(IU$21,Input!$A$6:$IA$6,0),FALSE),0)*IF(IU$18&gt;=MAX($IC$18:IT$18),MIN((IU$18-MAX($IC$18:IT$18)),(IU$18-IT$18)),0)</f>
        <v>0</v>
      </c>
      <c r="IV24" s="1">
        <f>+IF($E24=IV$22,VLOOKUP($C24,Input!$A$8:$IA$39,MATCH(IV$21,Input!$A$6:$IA$6,0),FALSE),0)*IF(IV$19&gt;=MAX($IC$19:IU$19),MIN((IV$19-MAX($IC$19:IU$19)),(IV$19-IU$19)),0)+IF($E24=IV$22,VLOOKUP($C24,Input!$A$8:$IA$39,MATCH(IV$21,Input!$A$6:$IA$6,0),FALSE),0)*IF(IV$18&gt;=MAX($IC$18:IU$18),MIN((IV$18-MAX($IC$18:IU$18)),(IV$18-IU$18)),0)</f>
        <v>0</v>
      </c>
      <c r="IW24" s="1">
        <f>+IF($E24=IW$22,VLOOKUP($C24,Input!$A$8:$IA$39,MATCH(IW$21,Input!$A$6:$IA$6,0),FALSE),0)*IF(IW$19&gt;=MAX($IC$19:IV$19),MIN((IW$19-MAX($IC$19:IV$19)),(IW$19-IV$19)),0)+IF($E24=IW$22,VLOOKUP($C24,Input!$A$8:$IA$39,MATCH(IW$21,Input!$A$6:$IA$6,0),FALSE),0)*IF(IW$18&gt;=MAX($IC$18:IV$18),MIN((IW$18-MAX($IC$18:IV$18)),(IW$18-IV$18)),0)</f>
        <v>0</v>
      </c>
      <c r="IX24" s="1">
        <f>+IF($E24=IX$22,VLOOKUP($C24,Input!$A$8:$IA$39,MATCH(IX$21,Input!$A$6:$IA$6,0),FALSE),0)*IF(IX$19&gt;=MAX($IC$19:IW$19),MIN((IX$19-MAX($IC$19:IW$19)),(IX$19-IW$19)),0)+IF($E24=IX$22,VLOOKUP($C24,Input!$A$8:$IA$39,MATCH(IX$21,Input!$A$6:$IA$6,0),FALSE),0)*IF(IX$18&gt;=MAX($IC$18:IW$18),MIN((IX$18-MAX($IC$18:IW$18)),(IX$18-IW$18)),0)</f>
        <v>0</v>
      </c>
      <c r="IY24" s="1">
        <f>+IF($E24=IY$22,VLOOKUP($C24,Input!$A$8:$IA$39,MATCH(IY$21,Input!$A$6:$IA$6,0),FALSE),0)*IF(IY$19&gt;=MAX($IC$19:IX$19),MIN((IY$19-MAX($IC$19:IX$19)),(IY$19-IX$19)),0)+IF($E24=IY$22,VLOOKUP($C24,Input!$A$8:$IA$39,MATCH(IY$21,Input!$A$6:$IA$6,0),FALSE),0)*IF(IY$18&gt;=MAX($IC$18:IX$18),MIN((IY$18-MAX($IC$18:IX$18)),(IY$18-IX$18)),0)</f>
        <v>0</v>
      </c>
      <c r="IZ24" s="1">
        <f>+IF($E24=IZ$22,VLOOKUP($C24,Input!$A$8:$IA$39,MATCH(IZ$21,Input!$A$6:$IA$6,0),FALSE),0)*IF(IZ$19&gt;=MAX($IC$19:IY$19),MIN((IZ$19-MAX($IC$19:IY$19)),(IZ$19-IY$19)),0)+IF($E24=IZ$22,VLOOKUP($C24,Input!$A$8:$IA$39,MATCH(IZ$21,Input!$A$6:$IA$6,0),FALSE),0)*IF(IZ$18&gt;=MAX($IC$18:IY$18),MIN((IZ$18-MAX($IC$18:IY$18)),(IZ$18-IY$18)),0)</f>
        <v>0</v>
      </c>
      <c r="JA24" s="1">
        <f>+IF($E24=JA$22,VLOOKUP($C24,Input!$A$8:$IA$39,MATCH(JA$21,Input!$A$6:$IA$6,0),FALSE),0)*IF(JA$19&gt;=MAX($IC$19:IZ$19),MIN((JA$19-MAX($IC$19:IZ$19)),(JA$19-IZ$19)),0)+IF($E24=JA$22,VLOOKUP($C24,Input!$A$8:$IA$39,MATCH(JA$21,Input!$A$6:$IA$6,0),FALSE),0)*IF(JA$18&gt;=MAX($IC$18:IZ$18),MIN((JA$18-MAX($IC$18:IZ$18)),(JA$18-IZ$18)),0)</f>
        <v>0</v>
      </c>
      <c r="JB24" s="1">
        <f>+IF($E24=JB$22,VLOOKUP($C24,Input!$A$8:$IA$39,MATCH(JB$21,Input!$A$6:$IA$6,0),FALSE),0)*IF(JB$19&gt;=MAX($IC$19:JA$19),MIN((JB$19-MAX($IC$19:JA$19)),(JB$19-JA$19)),0)+IF($E24=JB$22,VLOOKUP($C24,Input!$A$8:$IA$39,MATCH(JB$21,Input!$A$6:$IA$6,0),FALSE),0)*IF(JB$18&gt;=MAX($IC$18:JA$18),MIN((JB$18-MAX($IC$18:JA$18)),(JB$18-JA$18)),0)</f>
        <v>0</v>
      </c>
      <c r="JC24" s="1">
        <f>+IF($E24=JC$22,VLOOKUP($C24,Input!$A$8:$IA$39,MATCH(JC$21,Input!$A$6:$IA$6,0),FALSE),0)*IF(JC$19&gt;=MAX($IC$19:JB$19),MIN((JC$19-MAX($IC$19:JB$19)),(JC$19-JB$19)),0)+IF($E24=JC$22,VLOOKUP($C24,Input!$A$8:$IA$39,MATCH(JC$21,Input!$A$6:$IA$6,0),FALSE),0)*IF(JC$18&gt;=MAX($IC$18:JB$18),MIN((JC$18-MAX($IC$18:JB$18)),(JC$18-JB$18)),0)</f>
        <v>0</v>
      </c>
      <c r="JD24" s="1">
        <f>+IF($E24=JD$22,VLOOKUP($C24,Input!$A$8:$IA$39,MATCH(JD$21,Input!$A$6:$IA$6,0),FALSE),0)*IF(JD$19&gt;=MAX($IC$19:JC$19),MIN((JD$19-MAX($IC$19:JC$19)),(JD$19-JC$19)),0)+IF($E24=JD$22,VLOOKUP($C24,Input!$A$8:$IA$39,MATCH(JD$21,Input!$A$6:$IA$6,0),FALSE),0)*IF(JD$18&gt;=MAX($IC$18:JC$18),MIN((JD$18-MAX($IC$18:JC$18)),(JD$18-JC$18)),0)</f>
        <v>0</v>
      </c>
      <c r="JE24" s="1">
        <f>+IF($E24=JE$22,VLOOKUP($C24,Input!$A$8:$IA$39,MATCH(JE$21,Input!$A$6:$IA$6,0),FALSE),0)*IF(JE$19&gt;=MAX($IC$19:JD$19),MIN((JE$19-MAX($IC$19:JD$19)),(JE$19-JD$19)),0)+IF($E24=JE$22,VLOOKUP($C24,Input!$A$8:$IA$39,MATCH(JE$21,Input!$A$6:$IA$6,0),FALSE),0)*IF(JE$18&gt;=MAX($IC$18:JD$18),MIN((JE$18-MAX($IC$18:JD$18)),(JE$18-JD$18)),0)</f>
        <v>0</v>
      </c>
      <c r="JF24" s="1">
        <f>+IF($E24=JF$22,VLOOKUP($C24,Input!$A$8:$IA$39,MATCH(JF$21,Input!$A$6:$IA$6,0),FALSE),0)*IF(JF$19&gt;=MAX($IC$19:JE$19),MIN((JF$19-MAX($IC$19:JE$19)),(JF$19-JE$19)),0)+IF($E24=JF$22,VLOOKUP($C24,Input!$A$8:$IA$39,MATCH(JF$21,Input!$A$6:$IA$6,0),FALSE),0)*IF(JF$18&gt;=MAX($IC$18:JE$18),MIN((JF$18-MAX($IC$18:JE$18)),(JF$18-JE$18)),0)</f>
        <v>0</v>
      </c>
      <c r="JG24" s="1">
        <f>+IF($E24=JG$22,VLOOKUP($C24,Input!$A$8:$IA$39,MATCH(JG$21,Input!$A$6:$IA$6,0),FALSE),0)*IF(JG$19&gt;=MAX($IC$19:JF$19),MIN((JG$19-MAX($IC$19:JF$19)),(JG$19-JF$19)),0)+IF($E24=JG$22,VLOOKUP($C24,Input!$A$8:$IA$39,MATCH(JG$21,Input!$A$6:$IA$6,0),FALSE),0)*IF(JG$18&gt;=MAX($IC$18:JF$18),MIN((JG$18-MAX($IC$18:JF$18)),(JG$18-JF$18)),0)</f>
        <v>0</v>
      </c>
      <c r="JH24" s="1">
        <f>+IF($E24=JH$22,VLOOKUP($C24,Input!$A$8:$IA$39,MATCH(JH$21,Input!$A$6:$IA$6,0),FALSE),0)*IF(JH$19&gt;=MAX($IC$19:JG$19),MIN((JH$19-MAX($IC$19:JG$19)),(JH$19-JG$19)),0)+IF($E24=JH$22,VLOOKUP($C24,Input!$A$8:$IA$39,MATCH(JH$21,Input!$A$6:$IA$6,0),FALSE),0)*IF(JH$18&gt;=MAX($IC$18:JG$18),MIN((JH$18-MAX($IC$18:JG$18)),(JH$18-JG$18)),0)</f>
        <v>0</v>
      </c>
      <c r="JI24" s="1">
        <f>+IF($E24=JI$22,VLOOKUP($C24,Input!$A$8:$IA$39,MATCH(JI$21,Input!$A$6:$IA$6,0),FALSE),0)*IF(JI$19&gt;=MAX($IC$19:JH$19),MIN((JI$19-MAX($IC$19:JH$19)),(JI$19-JH$19)),0)+IF($E24=JI$22,VLOOKUP($C24,Input!$A$8:$IA$39,MATCH(JI$21,Input!$A$6:$IA$6,0),FALSE),0)*IF(JI$18&gt;=MAX($IC$18:JH$18),MIN((JI$18-MAX($IC$18:JH$18)),(JI$18-JH$18)),0)</f>
        <v>0</v>
      </c>
      <c r="JJ24" s="1">
        <f>+IF($E24=JJ$22,VLOOKUP($C24,Input!$A$8:$IA$39,MATCH(JJ$21,Input!$A$6:$IA$6,0),FALSE),0)*IF(JJ$19&gt;=MAX($IC$19:JI$19),MIN((JJ$19-MAX($IC$19:JI$19)),(JJ$19-JI$19)),0)+IF($E24=JJ$22,VLOOKUP($C24,Input!$A$8:$IA$39,MATCH(JJ$21,Input!$A$6:$IA$6,0),FALSE),0)*IF(JJ$18&gt;=MAX($IC$18:JI$18),MIN((JJ$18-MAX($IC$18:JI$18)),(JJ$18-JI$18)),0)</f>
        <v>0</v>
      </c>
      <c r="JK24" s="1">
        <f>+IF($E24=JK$22,VLOOKUP($C24,Input!$A$8:$IA$39,MATCH(JK$21,Input!$A$6:$IA$6,0),FALSE),0)*IF(JK$19&gt;=MAX($IC$19:JJ$19),MIN((JK$19-MAX($IC$19:JJ$19)),(JK$19-JJ$19)),0)+IF($E24=JK$22,VLOOKUP($C24,Input!$A$8:$IA$39,MATCH(JK$21,Input!$A$6:$IA$6,0),FALSE),0)*IF(JK$18&gt;=MAX($IC$18:JJ$18),MIN((JK$18-MAX($IC$18:JJ$18)),(JK$18-JJ$18)),0)</f>
        <v>0</v>
      </c>
      <c r="JL24" s="1">
        <f>+IF($E24=JL$22,VLOOKUP($C24,Input!$A$8:$IA$39,MATCH(JL$21,Input!$A$6:$IA$6,0),FALSE),0)*IF(JL$19&gt;=MAX($IC$19:JK$19),MIN((JL$19-MAX($IC$19:JK$19)),(JL$19-JK$19)),0)+IF($E24=JL$22,VLOOKUP($C24,Input!$A$8:$IA$39,MATCH(JL$21,Input!$A$6:$IA$6,0),FALSE),0)*IF(JL$18&gt;=MAX($IC$18:JK$18),MIN((JL$18-MAX($IC$18:JK$18)),(JL$18-JK$18)),0)</f>
        <v>0</v>
      </c>
      <c r="JN24" t="str">
        <f>+VLOOKUP($C24,Input!$A$8:$GZ$39,MATCH(JN$21,Input!$A$6:$GZ$6,0),FALSE)</f>
        <v>CNG Station Maint in fuel price</v>
      </c>
      <c r="JO24" s="1">
        <f>IF($E24+$I24+$D$7&lt;=JO$22,0,IF(JO$22-$D$7&gt;=$E24,VLOOKUP($C24,Input!$A$8:$GZ$39,MATCH(JO$21,Input!$A$6:$GZ$6,0),FALSE),0)*$F24/$G24)*$D24</f>
        <v>0</v>
      </c>
      <c r="JP24" s="1">
        <f>IF($E24+$I24+$D$7&lt;=JP$22,0,IF(JP$22-$D$7&gt;=$E24,VLOOKUP($C24,Input!$A$8:$GZ$39,MATCH(JP$21,Input!$A$6:$GZ$6,0),FALSE),0)*$F24/$G24)*$D24</f>
        <v>0</v>
      </c>
      <c r="JQ24" s="1">
        <f>IF($E24+$I24+$D$7&lt;=JQ$22,0,IF(JQ$22-$D$7&gt;=$E24,VLOOKUP($C24,Input!$A$8:$GZ$39,MATCH(JQ$21,Input!$A$6:$GZ$6,0),FALSE),0)*$F24/$G24)*$D24</f>
        <v>0</v>
      </c>
      <c r="JR24" s="1">
        <f>IF($E24+$I24+$D$7&lt;=JR$22,0,IF(JR$22-$D$7&gt;=$E24,VLOOKUP($C24,Input!$A$8:$GZ$39,MATCH(JR$21,Input!$A$6:$GZ$6,0),FALSE),0)*$F24/$G24)*$D24</f>
        <v>0</v>
      </c>
      <c r="JS24" s="1">
        <f>IF($E24+$I24+$D$7&lt;=JS$22,0,IF(JS$22-$D$7&gt;=$E24,VLOOKUP($C24,Input!$A$8:$GZ$39,MATCH(JS$21,Input!$A$6:$GZ$6,0),FALSE),0)*$F24/$G24)*$D24</f>
        <v>0</v>
      </c>
      <c r="JT24" s="1">
        <f>IF($E24+$I24+$D$7&lt;=JT$22,0,IF(JT$22-$D$7&gt;=$E24,VLOOKUP($C24,Input!$A$8:$GZ$39,MATCH(JT$21,Input!$A$6:$GZ$6,0),FALSE),0)*$F24/$G24)*$D24</f>
        <v>0</v>
      </c>
      <c r="JU24" s="1">
        <f>IF($E24+$I24+$D$7&lt;=JU$22,0,IF(JU$22-$D$7&gt;=$E24,VLOOKUP($C24,Input!$A$8:$GZ$39,MATCH(JU$21,Input!$A$6:$GZ$6,0),FALSE),0)*$F24/$G24)*$D24</f>
        <v>0</v>
      </c>
      <c r="JV24" s="1">
        <f>IF($E24+$I24+$D$7&lt;=JV$22,0,IF(JV$22-$D$7&gt;=$E24,VLOOKUP($C24,Input!$A$8:$GZ$39,MATCH(JV$21,Input!$A$6:$GZ$6,0),FALSE),0)*$F24/$G24)*$D24</f>
        <v>0</v>
      </c>
      <c r="JW24" s="1">
        <f>IF($E24+$I24+$D$7&lt;=JW$22,0,IF(JW$22-$D$7&gt;=$E24,VLOOKUP($C24,Input!$A$8:$GZ$39,MATCH(JW$21,Input!$A$6:$GZ$6,0),FALSE),0)*$F24/$G24)*$D24</f>
        <v>0</v>
      </c>
      <c r="JX24" s="1">
        <f>IF($E24+$I24+$D$7&lt;=JX$22,0,IF(JX$22-$D$7&gt;=$E24,VLOOKUP($C24,Input!$A$8:$GZ$39,MATCH(JX$21,Input!$A$6:$GZ$6,0),FALSE),0)*$F24/$G24)*$D24</f>
        <v>0</v>
      </c>
      <c r="JY24" s="1">
        <f>IF($E24+$I24+$D$7&lt;=JY$22,0,IF(JY$22-$D$7&gt;=$E24,VLOOKUP($C24,Input!$A$8:$GZ$39,MATCH(JY$21,Input!$A$6:$GZ$6,0),FALSE),0)*$F24/$G24)*$D24</f>
        <v>0</v>
      </c>
      <c r="JZ24" s="1">
        <f>IF($E24+$I24+$D$7&lt;=JZ$22,0,IF(JZ$22-$D$7&gt;=$E24,VLOOKUP($C24,Input!$A$8:$GZ$39,MATCH(JZ$21,Input!$A$6:$GZ$6,0),FALSE),0)*$F24/$G24)*$D24</f>
        <v>0</v>
      </c>
      <c r="KA24" s="1">
        <f>IF($E24+$I24+$D$7&lt;=KA$22,0,IF(KA$22-$D$7&gt;=$E24,VLOOKUP($C24,Input!$A$8:$GZ$39,MATCH(KA$21,Input!$A$6:$GZ$6,0),FALSE),0)*$F24/$G24)*$D24</f>
        <v>0</v>
      </c>
      <c r="KB24" s="1">
        <f>IF($E24+$I24+$D$7&lt;=KB$22,0,IF(KB$22-$D$7&gt;=$E24,VLOOKUP($C24,Input!$A$8:$GZ$39,MATCH(KB$21,Input!$A$6:$GZ$6,0),FALSE),0)*$F24/$G24)*$D24</f>
        <v>0</v>
      </c>
      <c r="KC24" s="1">
        <f>IF($E24+$I24+$D$7&lt;=KC$22,0,IF(KC$22-$D$7&gt;=$E24,VLOOKUP($C24,Input!$A$8:$GZ$39,MATCH(KC$21,Input!$A$6:$GZ$6,0),FALSE),0)*$F24/$G24)*$D24</f>
        <v>0</v>
      </c>
      <c r="KD24" s="1">
        <f>IF($E24+$I24+$D$7&lt;=KD$22,0,IF(KD$22-$D$7&gt;=$E24,VLOOKUP($C24,Input!$A$8:$GZ$39,MATCH(KD$21,Input!$A$6:$GZ$6,0),FALSE),0)*$F24/$G24)*$D24</f>
        <v>0</v>
      </c>
      <c r="KE24" s="1">
        <f>IF($E24+$I24+$D$7&lt;=KE$22,0,IF(KE$22-$D$7&gt;=$E24,VLOOKUP($C24,Input!$A$8:$GZ$39,MATCH(KE$21,Input!$A$6:$GZ$6,0),FALSE),0)*$F24/$G24)*$D24</f>
        <v>0</v>
      </c>
      <c r="KF24" s="1">
        <f>IF($E24+$I24+$D$7&lt;=KF$22,0,IF(KF$22-$D$7&gt;=$E24,VLOOKUP($C24,Input!$A$8:$GZ$39,MATCH(KF$21,Input!$A$6:$GZ$6,0),FALSE),0)*$F24/$G24)*$D24</f>
        <v>0</v>
      </c>
      <c r="KG24" s="1">
        <f>IF($E24+$I24+$D$7&lt;=KG$22,0,IF(KG$22-$D$7&gt;=$E24,VLOOKUP($C24,Input!$A$8:$GZ$39,MATCH(KG$21,Input!$A$6:$GZ$6,0),FALSE),0)*$F24/$G24)*$D24</f>
        <v>0</v>
      </c>
      <c r="KH24" s="1">
        <f>IF($E24+$I24+$D$7&lt;=KH$22,0,IF(KH$22-$D$7&gt;=$E24,VLOOKUP($C24,Input!$A$8:$GZ$39,MATCH(KH$21,Input!$A$6:$GZ$6,0),FALSE),0)*$F24/$G24)*$D24</f>
        <v>0</v>
      </c>
      <c r="KI24" s="1">
        <f>IF($E24+$I24+$D$7&lt;=KI$22,0,IF(KI$22-$D$7&gt;=$E24,VLOOKUP($C24,Input!$A$8:$GZ$39,MATCH(KI$21,Input!$A$6:$GZ$6,0),FALSE),0)*$F24/$G24)*$D24</f>
        <v>0</v>
      </c>
      <c r="KJ24" s="1">
        <f>IF($E24+$I24+$D$7&lt;=KJ$22,0,IF(KJ$22-$D$7&gt;=$E24,VLOOKUP($C24,Input!$A$8:$GZ$39,MATCH(KJ$21,Input!$A$6:$GZ$6,0),FALSE),0)*$F24/$G24)*$D24</f>
        <v>0</v>
      </c>
      <c r="KK24" s="1">
        <f>IF($E24+$I24+$D$7&lt;=KK$22,0,IF(KK$22-$D$7&gt;=$E24,VLOOKUP($C24,Input!$A$8:$GZ$39,MATCH(KK$21,Input!$A$6:$GZ$6,0),FALSE),0)*$F24/$G24)*$D24</f>
        <v>0</v>
      </c>
      <c r="KL24" s="1">
        <f>IF($E24+$I24+$D$7&lt;=KL$22,0,IF(KL$22-$D$7&gt;=$E24,VLOOKUP($C24,Input!$A$8:$GZ$39,MATCH(KL$21,Input!$A$6:$GZ$6,0),FALSE),0)*$F24/$G24)*$D24</f>
        <v>0</v>
      </c>
      <c r="KM24" s="1">
        <f>IF($E24+$I24+$D$7&lt;=KM$22,0,IF(KM$22-$D$7&gt;=$E24,VLOOKUP($C24,Input!$A$8:$GZ$39,MATCH(KM$21,Input!$A$6:$GZ$6,0),FALSE),0)*$F24/$G24)*$D24</f>
        <v>0</v>
      </c>
      <c r="KN24" s="1">
        <f>IF($E24+$I24+$D$7&lt;=KN$22,0,IF(KN$22-$D$7&gt;=$E24,VLOOKUP($C24,Input!$A$8:$GZ$39,MATCH(KN$21,Input!$A$6:$GZ$6,0),FALSE),0)*$F24/$G24)*$D24</f>
        <v>0</v>
      </c>
      <c r="KO24" s="1">
        <f>IF($E24+$I24+$D$7&lt;=KO$22,0,IF(KO$22-$D$7&gt;=$E24,VLOOKUP($C24,Input!$A$8:$GZ$39,MATCH(KO$21,Input!$A$6:$GZ$6,0),FALSE),0)*$F24/$G24)*$D24</f>
        <v>0</v>
      </c>
      <c r="KP24" s="1">
        <f>IF($E24+$I24+$D$7&lt;=KP$22,0,IF(KP$22-$D$7&gt;=$E24,VLOOKUP($C24,Input!$A$8:$GZ$39,MATCH(KP$21,Input!$A$6:$GZ$6,0),FALSE),0)*$F24/$G24)*$D24</f>
        <v>0</v>
      </c>
      <c r="KQ24" s="1">
        <f>IF($E24+$I24+$D$7&lt;=KQ$22,0,IF(KQ$22-$D$7&gt;=$E24,VLOOKUP($C24,Input!$A$8:$GZ$39,MATCH(KQ$21,Input!$A$6:$GZ$6,0),FALSE),0)*$F24/$G24)*$D24</f>
        <v>0</v>
      </c>
      <c r="KR24" s="1">
        <f>IF($E24+$I24+$D$7&lt;=KR$22,0,IF(KR$22-$D$7&gt;=$E24,VLOOKUP($C24,Input!$A$8:$GZ$39,MATCH(KR$21,Input!$A$6:$GZ$6,0),FALSE),0)*$F24/$G24)*$D24</f>
        <v>0</v>
      </c>
      <c r="KS24" s="1">
        <f>IF($E24+$I24+$D$7&lt;=KS$22,0,IF(KS$22-$D$7&gt;=$E24,VLOOKUP($C24,Input!$A$8:$GZ$39,MATCH(KS$21,Input!$A$6:$GZ$6,0),FALSE),0)*$F24/$G24)*$D24</f>
        <v>0</v>
      </c>
      <c r="KT24" s="1">
        <f>IF($E24+$I24+$D$7&lt;=KT$22,0,IF(KT$22-$D$7&gt;=$E24,VLOOKUP($C24,Input!$A$8:$GZ$39,MATCH(KT$21,Input!$A$6:$GZ$6,0),FALSE),0)*$F24/$G24)*$D24</f>
        <v>0</v>
      </c>
      <c r="KU24" s="1">
        <f>IF($E24+$I24+$D$7&lt;=KU$22,0,IF(KU$22-$D$7&gt;=$E24,VLOOKUP($C24,Input!$A$8:$GZ$39,MATCH(KU$21,Input!$A$6:$GZ$6,0),FALSE),0)*$F24/$G24)*$D24</f>
        <v>0</v>
      </c>
      <c r="KV24" s="1">
        <f>IF($E24+$I24+$D$7&lt;=KV$22,0,IF(KV$22-$D$7&gt;=$E24,VLOOKUP($C24,Input!$A$8:$GZ$39,MATCH(KV$21,Input!$A$6:$GZ$6,0),FALSE),0)*$F24/$G24)*$D24</f>
        <v>0</v>
      </c>
      <c r="KW24" s="1">
        <f>IF($E24+$I24+$D$7&lt;=KW$22,0,IF(KW$22-$D$7&gt;=$E24,VLOOKUP($C24,Input!$A$8:$GZ$39,MATCH(KW$21,Input!$A$6:$GZ$6,0),FALSE),0)*$F24/$G24)*$D24</f>
        <v>0</v>
      </c>
      <c r="KY24" t="str">
        <f>VLOOKUP($C24,Input!$A$8:$HV$39,MATCH(KY$21,Input!$A$6:$HV$6,0),FALSE)</f>
        <v xml:space="preserve">CNG (compressed and at pump, including station maintenance) </v>
      </c>
      <c r="KZ24" s="1">
        <f>IF($E24+$I24+$D$7&lt;=KZ$22,0,IF(KZ$22-$D$7&gt;=$E24,VLOOKUP($C24,Input!$A$8:$HV$39,MATCH(KZ$21,Input!$A$6:$HV$6,0),FALSE)/$G24*$F24,0))*$D24</f>
        <v>0</v>
      </c>
      <c r="LA24" s="1">
        <f>IF($E24+$I24+$D$7&lt;=LA$22,0,IF(LA$22-$D$7&gt;=$E24,VLOOKUP($C24,Input!$A$8:$HV$39,MATCH(LA$21,Input!$A$6:$HV$6,0),FALSE)/$G24*$F24,0))*$D24</f>
        <v>3602474.2268041242</v>
      </c>
      <c r="LB24" s="1">
        <f>IF($E24+$I24+$D$7&lt;=LB$22,0,IF(LB$22-$D$7&gt;=$E24,VLOOKUP($C24,Input!$A$8:$HV$39,MATCH(LB$21,Input!$A$6:$HV$6,0),FALSE)/$G24*$F24,0))*$D24</f>
        <v>3602474.2268041242</v>
      </c>
      <c r="LC24" s="1">
        <f>IF($E24+$I24+$D$7&lt;=LC$22,0,IF(LC$22-$D$7&gt;=$E24,VLOOKUP($C24,Input!$A$8:$HV$39,MATCH(LC$21,Input!$A$6:$HV$6,0),FALSE)/$G24*$F24,0))*$D24</f>
        <v>3602474.2268041242</v>
      </c>
      <c r="LD24" s="1">
        <f>IF($E24+$I24+$D$7&lt;=LD$22,0,IF(LD$22-$D$7&gt;=$E24,VLOOKUP($C24,Input!$A$8:$HV$39,MATCH(LD$21,Input!$A$6:$HV$6,0),FALSE)/$G24*$F24,0))*$D24</f>
        <v>3602474.2268041242</v>
      </c>
      <c r="LE24" s="1">
        <f>IF($E24+$I24+$D$7&lt;=LE$22,0,IF(LE$22-$D$7&gt;=$E24,VLOOKUP($C24,Input!$A$8:$HV$39,MATCH(LE$21,Input!$A$6:$HV$6,0),FALSE)/$G24*$F24,0))*$D24</f>
        <v>3602474.2268041242</v>
      </c>
      <c r="LF24" s="1">
        <f>IF($E24+$I24+$D$7&lt;=LF$22,0,IF(LF$22-$D$7&gt;=$E24,VLOOKUP($C24,Input!$A$8:$HV$39,MATCH(LF$21,Input!$A$6:$HV$6,0),FALSE)/$G24*$F24,0))*$D24</f>
        <v>3602474.2268041242</v>
      </c>
      <c r="LG24" s="1">
        <f>IF($E24+$I24+$D$7&lt;=LG$22,0,IF(LG$22-$D$7&gt;=$E24,VLOOKUP($C24,Input!$A$8:$HV$39,MATCH(LG$21,Input!$A$6:$HV$6,0),FALSE)/$G24*$F24,0))*$D24</f>
        <v>3602474.2268041242</v>
      </c>
      <c r="LH24" s="1">
        <f>IF($E24+$I24+$D$7&lt;=LH$22,0,IF(LH$22-$D$7&gt;=$E24,VLOOKUP($C24,Input!$A$8:$HV$39,MATCH(LH$21,Input!$A$6:$HV$6,0),FALSE)/$G24*$F24,0))*$D24</f>
        <v>3602474.2268041242</v>
      </c>
      <c r="LI24" s="1">
        <f>IF($E24+$I24+$D$7&lt;=LI$22,0,IF(LI$22-$D$7&gt;=$E24,VLOOKUP($C24,Input!$A$8:$HV$39,MATCH(LI$21,Input!$A$6:$HV$6,0),FALSE)/$G24*$F24,0))*$D24</f>
        <v>3602474.2268041242</v>
      </c>
      <c r="LJ24" s="1">
        <f>IF($E24+$I24+$D$7&lt;=LJ$22,0,IF(LJ$22-$D$7&gt;=$E24,VLOOKUP($C24,Input!$A$8:$HV$39,MATCH(LJ$21,Input!$A$6:$HV$6,0),FALSE)/$G24*$F24,0))*$D24</f>
        <v>3602474.2268041242</v>
      </c>
      <c r="LK24" s="1">
        <f>IF($E24+$I24+$D$7&lt;=LK$22,0,IF(LK$22-$D$7&gt;=$E24,VLOOKUP($C24,Input!$A$8:$HV$39,MATCH(LK$21,Input!$A$6:$HV$6,0),FALSE)/$G24*$F24,0))*$D24</f>
        <v>3602474.2268041242</v>
      </c>
      <c r="LL24" s="1">
        <f>IF($E24+$I24+$D$7&lt;=LL$22,0,IF(LL$22-$D$7&gt;=$E24,VLOOKUP($C24,Input!$A$8:$HV$39,MATCH(LL$21,Input!$A$6:$HV$6,0),FALSE)/$G24*$F24,0))*$D24</f>
        <v>3602474.2268041242</v>
      </c>
      <c r="LM24" s="1">
        <f>IF($E24+$I24+$D$7&lt;=LM$22,0,IF(LM$22-$D$7&gt;=$E24,VLOOKUP($C24,Input!$A$8:$HV$39,MATCH(LM$21,Input!$A$6:$HV$6,0),FALSE)/$G24*$F24,0))*$D24</f>
        <v>3602474.2268041242</v>
      </c>
      <c r="LN24" s="1">
        <f>IF($E24+$I24+$D$7&lt;=LN$22,0,IF(LN$22-$D$7&gt;=$E24,VLOOKUP($C24,Input!$A$8:$HV$39,MATCH(LN$21,Input!$A$6:$HV$6,0),FALSE)/$G24*$F24,0))*$D24</f>
        <v>3602474.2268041242</v>
      </c>
      <c r="LO24" s="1">
        <f>IF($E24+$I24+$D$7&lt;=LO$22,0,IF(LO$22-$D$7&gt;=$E24,VLOOKUP($C24,Input!$A$8:$HV$39,MATCH(LO$21,Input!$A$6:$HV$6,0),FALSE)/$G24*$F24,0))*$D24</f>
        <v>0</v>
      </c>
      <c r="LP24" s="1">
        <f>IF($E24+$I24+$D$7&lt;=LP$22,0,IF(LP$22-$D$7&gt;=$E24,VLOOKUP($C24,Input!$A$8:$HV$39,MATCH(LP$21,Input!$A$6:$HV$6,0),FALSE)/$G24*$F24,0))*$D24</f>
        <v>0</v>
      </c>
      <c r="LQ24" s="1">
        <f>IF($E24+$I24+$D$7&lt;=LQ$22,0,IF(LQ$22-$D$7&gt;=$E24,VLOOKUP($C24,Input!$A$8:$HV$39,MATCH(LQ$21,Input!$A$6:$HV$6,0),FALSE)/$G24*$F24,0))*$D24</f>
        <v>0</v>
      </c>
      <c r="LR24" s="1">
        <f>IF($E24+$I24+$D$7&lt;=LR$22,0,IF(LR$22-$D$7&gt;=$E24,VLOOKUP($C24,Input!$A$8:$HV$39,MATCH(LR$21,Input!$A$6:$HV$6,0),FALSE)/$G24*$F24,0))*$D24</f>
        <v>0</v>
      </c>
      <c r="LS24" s="1">
        <f>IF($E24+$I24+$D$7&lt;=LS$22,0,IF(LS$22-$D$7&gt;=$E24,VLOOKUP($C24,Input!$A$8:$HV$39,MATCH(LS$21,Input!$A$6:$HV$6,0),FALSE)/$G24*$F24,0))*$D24</f>
        <v>0</v>
      </c>
      <c r="LT24" s="1">
        <f>IF($E24+$I24+$D$7&lt;=LT$22,0,IF(LT$22-$D$7&gt;=$E24,VLOOKUP($C24,Input!$A$8:$HV$39,MATCH(LT$21,Input!$A$6:$HV$6,0),FALSE)/$G24*$F24,0))*$D24</f>
        <v>0</v>
      </c>
      <c r="LU24" s="1">
        <f>IF($E24+$I24+$D$7&lt;=LU$22,0,IF(LU$22-$D$7&gt;=$E24,VLOOKUP($C24,Input!$A$8:$HV$39,MATCH(LU$21,Input!$A$6:$HV$6,0),FALSE)/$G24*$F24,0))*$D24</f>
        <v>0</v>
      </c>
      <c r="LV24" s="1">
        <f>IF($E24+$I24+$D$7&lt;=LV$22,0,IF(LV$22-$D$7&gt;=$E24,VLOOKUP($C24,Input!$A$8:$HV$39,MATCH(LV$21,Input!$A$6:$HV$6,0),FALSE)/$G24*$F24,0))*$D24</f>
        <v>0</v>
      </c>
      <c r="LW24" s="1">
        <f>IF($E24+$I24+$D$7&lt;=LW$22,0,IF(LW$22-$D$7&gt;=$E24,VLOOKUP($C24,Input!$A$8:$HV$39,MATCH(LW$21,Input!$A$6:$HV$6,0),FALSE)/$G24*$F24,0))*$D24</f>
        <v>0</v>
      </c>
      <c r="LX24" s="1">
        <f>IF($E24+$I24+$D$7&lt;=LX$22,0,IF(LX$22-$D$7&gt;=$E24,VLOOKUP($C24,Input!$A$8:$HV$39,MATCH(LX$21,Input!$A$6:$HV$6,0),FALSE)/$G24*$F24,0))*$D24</f>
        <v>0</v>
      </c>
      <c r="LY24" s="1">
        <f>IF($E24+$I24+$D$7&lt;=LY$22,0,IF(LY$22-$D$7&gt;=$E24,VLOOKUP($C24,Input!$A$8:$HV$39,MATCH(LY$21,Input!$A$6:$HV$6,0),FALSE)/$G24*$F24,0))*$D24</f>
        <v>0</v>
      </c>
      <c r="LZ24" s="1">
        <f>IF($E24+$I24+$D$7&lt;=LZ$22,0,IF(LZ$22-$D$7&gt;=$E24,VLOOKUP($C24,Input!$A$8:$HV$39,MATCH(LZ$21,Input!$A$6:$HV$6,0),FALSE)/$G24*$F24,0))*$D24</f>
        <v>0</v>
      </c>
      <c r="MA24" s="1">
        <f>IF($E24+$I24+$D$7&lt;=MA$22,0,IF(MA$22-$D$7&gt;=$E24,VLOOKUP($C24,Input!$A$8:$HV$39,MATCH(MA$21,Input!$A$6:$HV$6,0),FALSE)/$G24*$F24,0))*$D24</f>
        <v>0</v>
      </c>
      <c r="MB24" s="1">
        <f>IF($E24+$I24+$D$7&lt;=MB$22,0,IF(MB$22-$D$7&gt;=$E24,VLOOKUP($C24,Input!$A$8:$HV$39,MATCH(MB$21,Input!$A$6:$HV$6,0),FALSE)/$G24*$F24,0))*$D24</f>
        <v>0</v>
      </c>
      <c r="MC24" s="1">
        <f>IF($E24+$I24+$D$7&lt;=MC$22,0,IF(MC$22-$D$7&gt;=$E24,VLOOKUP($C24,Input!$A$8:$HV$39,MATCH(MC$21,Input!$A$6:$HV$6,0),FALSE)/$G24*$F24,0))*$D24</f>
        <v>0</v>
      </c>
      <c r="MD24" s="1">
        <f>IF($E24+$I24+$D$7&lt;=MD$22,0,IF(MD$22-$D$7&gt;=$E24,VLOOKUP($C24,Input!$A$8:$HV$39,MATCH(MD$21,Input!$A$6:$HV$6,0),FALSE)/$G24*$F24,0))*$D24</f>
        <v>0</v>
      </c>
      <c r="ME24" s="1">
        <f>IF($E24+$I24+$D$7&lt;=ME$22,0,IF(ME$22-$D$7&gt;=$E24,VLOOKUP($C24,Input!$A$8:$HV$39,MATCH(ME$21,Input!$A$6:$HV$6,0),FALSE)/$G24*$F24,0))*$D24</f>
        <v>0</v>
      </c>
      <c r="MF24" s="1">
        <f>IF($E24+$I24+$D$7&lt;=MF$22,0,IF(MF$22-$D$7&gt;=$E24,VLOOKUP($C24,Input!$A$8:$HV$39,MATCH(MF$21,Input!$A$6:$HV$6,0),FALSE)/$G24*$F24,0))*$D24</f>
        <v>0</v>
      </c>
      <c r="MG24" s="1">
        <f>IF($E24+$I24+$D$7&lt;=MG$22,0,IF(MG$22-$D$7&gt;=$E24,VLOOKUP($C24,Input!$A$8:$HV$39,MATCH(MG$21,Input!$A$6:$HV$6,0),FALSE)/$G24*$F24,0))*$D24</f>
        <v>0</v>
      </c>
      <c r="MH24" s="1">
        <f>IF($E24+$I24+$D$7&lt;=MH$22,0,IF(MH$22-$D$7&gt;=$E24,VLOOKUP($C24,Input!$A$8:$HV$39,MATCH(MH$21,Input!$A$6:$HV$6,0),FALSE)/$G24*$F24,0))*$D24</f>
        <v>0</v>
      </c>
      <c r="MI24" s="1">
        <f>IF($E24+$I24+$D$7&lt;=MI$22,0,IF(MI$22-$D$7&gt;=$E24,VLOOKUP($C24,Input!$A$8:$HV$39,MATCH(MI$21,Input!$A$6:$HV$6,0),FALSE)/$G24*$F24,0))*$D24</f>
        <v>0</v>
      </c>
      <c r="MJ24" s="1">
        <f>IF($E24+$I24+$D$7&lt;=MJ$22,0,IF(MJ$22-$D$7&gt;=$E24,VLOOKUP($C24,Input!$A$8:$HV$39,MATCH(MJ$21,Input!$A$6:$HV$6,0),FALSE)/$G24*$F24,0))*$D24</f>
        <v>0</v>
      </c>
      <c r="MK24" s="1">
        <f>IF($E24+$I24+$D$7&lt;=MK$22,0,IF(MK$22-$D$7&gt;=$E24,VLOOKUP($C24,Input!$A$8:$HV$39,MATCH(MK$21,Input!$A$6:$HV$6,0),FALSE)/$G24*$F24,0))*$D24</f>
        <v>0</v>
      </c>
      <c r="ML24" s="1">
        <f>IF($E24+$I24+$D$7&lt;=ML$22,0,IF(ML$22-$D$7&gt;=$E24,VLOOKUP($C24,Input!$A$8:$HV$39,MATCH(ML$21,Input!$A$6:$HV$6,0),FALSE)/$G24*$F24,0))*$D24</f>
        <v>0</v>
      </c>
      <c r="MM24" s="1">
        <f>IF($E24+$I24+$D$7&lt;=MM$22,0,IF(MM$22-$D$7&gt;=$E24,VLOOKUP($C24,Input!$A$8:$HV$39,MATCH(MM$21,Input!$A$6:$HV$6,0),FALSE)/$G24*$F24,0))*$D24</f>
        <v>0</v>
      </c>
      <c r="MN24" s="1">
        <f>IF($E24+$I24+$D$7&lt;=MN$22,0,IF(MN$22-$D$7&gt;=$E24,VLOOKUP($C24,Input!$A$8:$HV$39,MATCH(MN$21,Input!$A$6:$HV$6,0),FALSE)/$G24*$F24,0))*$D24</f>
        <v>0</v>
      </c>
      <c r="MO24" s="1">
        <f>IF($E24+$I24+$D$7&lt;=MO$22,0,IF(MO$22-$D$7&gt;=$E24,VLOOKUP($C24,Input!$A$8:$HV$39,MATCH(MO$21,Input!$A$6:$HV$6,0),FALSE)/$G24*$F24,0))*$D24</f>
        <v>0</v>
      </c>
      <c r="MP24" s="1">
        <f>IF($E24+$I24+$D$7&lt;=MP$22,0,IF(MP$22-$D$7&gt;=$E24,VLOOKUP($C24,Input!$A$8:$HV$39,MATCH(MP$21,Input!$A$6:$HV$6,0),FALSE)/$G24*$F24,0))*$D24</f>
        <v>0</v>
      </c>
      <c r="MQ24" s="1">
        <f>IF($E24+$I24+$D$7&lt;=MQ$22,0,IF(MQ$22-$D$7&gt;=$E24,VLOOKUP($C24,Input!$A$8:$HV$39,MATCH(MQ$21,Input!$A$6:$HV$6,0),FALSE)/$G24*$F24,0))*$D24</f>
        <v>0</v>
      </c>
      <c r="MR24" s="1">
        <f>IF($E24+$I24+$D$7&lt;=MR$22,0,IF(MR$22-$D$7&gt;=$E24,VLOOKUP($C24,Input!$A$8:$HV$39,MATCH(MR$21,Input!$A$6:$HV$6,0),FALSE)/$G24*$F24,0))*$D24</f>
        <v>0</v>
      </c>
      <c r="MS24" s="1">
        <f>IF($E24+$I24+$D$7&lt;=MS$22,0,IF(MS$22-$D$7&gt;=$E24,VLOOKUP($C24,Input!$A$8:$HV$39,MATCH(MS$21,Input!$A$6:$HV$6,0),FALSE)/$G24*$F24,0))*$D24</f>
        <v>0</v>
      </c>
      <c r="MT24" s="1">
        <f>IF($E24+$I24+$D$7&lt;=MT$22,0,IF(MT$22-$D$7&gt;=$E24,VLOOKUP($C24,Input!$A$8:$HV$39,MATCH(MT$21,Input!$A$6:$HV$6,0),FALSE)/$G24*$F24,0))*$D24</f>
        <v>0</v>
      </c>
      <c r="MU24" s="1">
        <f>IF($E24+$I24+$D$7&lt;=MU$22,0,IF(MU$22-$D$7&gt;=$E24,VLOOKUP($C24,Input!$A$8:$HV$39,MATCH(MU$21,Input!$A$6:$HV$6,0),FALSE)/$G24*$F24,0))*$D24</f>
        <v>0</v>
      </c>
      <c r="MV24" s="1">
        <f>IF($E24+$I24+$D$7&lt;=MV$22,0,IF(MV$22-$D$7&gt;=$E24,VLOOKUP($C24,Input!$A$8:$HV$39,MATCH(MV$21,Input!$A$6:$HV$6,0),FALSE)/$G24*$F24,0))*$D24</f>
        <v>0</v>
      </c>
      <c r="MW24" s="1">
        <f>IF($E24+$I24+$D$7&lt;=MW$22,0,IF(MW$22-$D$7&gt;=$E24,VLOOKUP($C24,Input!$A$8:$HV$39,MATCH(MW$21,Input!$A$6:$HV$6,0),FALSE)/$G24*$F24,0))*$D24</f>
        <v>0</v>
      </c>
      <c r="MX24" s="1">
        <f>IF($E24+$I24+$D$7&lt;=MX$22,0,IF(MX$22-$D$7&gt;=$E24,VLOOKUP($C24,Input!$A$8:$HV$39,MATCH(MX$21,Input!$A$6:$HV$6,0),FALSE)/$G24*$F24,0))*$D24</f>
        <v>0</v>
      </c>
      <c r="MZ24" t="str">
        <f>VLOOKUP($C24,Input!$A$8:$HV$39,MATCH(MZ$21,Input!$A$6:$HV$6,0),FALSE)</f>
        <v>Fossil CNG LCFS Credit ($/DGE)</v>
      </c>
      <c r="NA24" s="1">
        <f>IF($E24+$I24+$D$7&lt;=NA$22,0,IF(NA$22-$D$7&gt;=$E24,-VLOOKUP($C24,Input!$A$8:$HV$39,MATCH(NA$21,Input!$A$6:$HV$6,0),FALSE)/$G24*$F24,0))*$D24*$G$4/100</f>
        <v>0</v>
      </c>
      <c r="NB24" s="1">
        <f>IF($E24+$I24+$D$7&lt;=NB$22,0,IF(NB$22-$D$7&gt;=$E24,-VLOOKUP($C24,Input!$A$8:$HV$39,MATCH(NB$21,Input!$A$6:$HV$6,0),FALSE)/$G24*$F24,0))*$D24*$G$4/100</f>
        <v>0</v>
      </c>
      <c r="NC24" s="1">
        <f>IF($E24+$I24+$D$7&lt;=NC$22,0,IF(NC$22-$D$7&gt;=$E24,-VLOOKUP($C24,Input!$A$8:$HV$39,MATCH(NC$21,Input!$A$6:$HV$6,0),FALSE)/$G24*$F24,0))*$D24*$G$4/100</f>
        <v>0</v>
      </c>
      <c r="ND24" s="1">
        <f>IF($E24+$I24+$D$7&lt;=ND$22,0,IF(ND$22-$D$7&gt;=$E24,-VLOOKUP($C24,Input!$A$8:$HV$39,MATCH(ND$21,Input!$A$6:$HV$6,0),FALSE)/$G24*$F24,0))*$D24*$G$4/100</f>
        <v>0</v>
      </c>
      <c r="NE24" s="1">
        <f>IF($E24+$I24+$D$7&lt;=NE$22,0,IF(NE$22-$D$7&gt;=$E24,-VLOOKUP($C24,Input!$A$8:$HV$39,MATCH(NE$21,Input!$A$6:$HV$6,0),FALSE)/$G24*$F24,0))*$D24*$G$4/100</f>
        <v>0</v>
      </c>
      <c r="NF24" s="1">
        <f>IF($E24+$I24+$D$7&lt;=NF$22,0,IF(NF$22-$D$7&gt;=$E24,-VLOOKUP($C24,Input!$A$8:$HV$39,MATCH(NF$21,Input!$A$6:$HV$6,0),FALSE)/$G24*$F24,0))*$D24*$G$4/100</f>
        <v>0</v>
      </c>
      <c r="NG24" s="1">
        <f>IF($E24+$I24+$D$7&lt;=NG$22,0,IF(NG$22-$D$7&gt;=$E24,-VLOOKUP($C24,Input!$A$8:$HV$39,MATCH(NG$21,Input!$A$6:$HV$6,0),FALSE)/$G24*$F24,0))*$D24*$G$4/100</f>
        <v>0</v>
      </c>
      <c r="NH24" s="1">
        <f>IF($E24+$I24+$D$7&lt;=NH$22,0,IF(NH$22-$D$7&gt;=$E24,-VLOOKUP($C24,Input!$A$8:$HV$39,MATCH(NH$21,Input!$A$6:$HV$6,0),FALSE)/$G24*$F24,0))*$D24*$G$4/100</f>
        <v>0</v>
      </c>
      <c r="NI24" s="1">
        <f>IF($E24+$I24+$D$7&lt;=NI$22,0,IF(NI$22-$D$7&gt;=$E24,-VLOOKUP($C24,Input!$A$8:$HV$39,MATCH(NI$21,Input!$A$6:$HV$6,0),FALSE)/$G24*$F24,0))*$D24*$G$4/100</f>
        <v>0</v>
      </c>
      <c r="NJ24" s="1">
        <f>IF($E24+$I24+$D$7&lt;=NJ$22,0,IF(NJ$22-$D$7&gt;=$E24,-VLOOKUP($C24,Input!$A$8:$HV$39,MATCH(NJ$21,Input!$A$6:$HV$6,0),FALSE)/$G24*$F24,0))*$D24*$G$4/100</f>
        <v>0</v>
      </c>
      <c r="NK24" s="1">
        <f>IF($E24+$I24+$D$7&lt;=NK$22,0,IF(NK$22-$D$7&gt;=$E24,-VLOOKUP($C24,Input!$A$8:$HV$39,MATCH(NK$21,Input!$A$6:$HV$6,0),FALSE)/$G24*$F24,0))*$D24*$G$4/100</f>
        <v>0</v>
      </c>
      <c r="NL24" s="1">
        <f>IF($E24+$I24+$D$7&lt;=NL$22,0,IF(NL$22-$D$7&gt;=$E24,-VLOOKUP($C24,Input!$A$8:$HV$39,MATCH(NL$21,Input!$A$6:$HV$6,0),FALSE)/$G24*$F24,0))*$D24*$G$4/100</f>
        <v>0</v>
      </c>
      <c r="NM24" s="1">
        <f>IF($E24+$I24+$D$7&lt;=NM$22,0,IF(NM$22-$D$7&gt;=$E24,-VLOOKUP($C24,Input!$A$8:$HV$39,MATCH(NM$21,Input!$A$6:$HV$6,0),FALSE)/$G24*$F24,0))*$D24*$G$4/100</f>
        <v>0</v>
      </c>
      <c r="NN24" s="1">
        <f>IF($E24+$I24+$D$7&lt;=NN$22,0,IF(NN$22-$D$7&gt;=$E24,-VLOOKUP($C24,Input!$A$8:$HV$39,MATCH(NN$21,Input!$A$6:$HV$6,0),FALSE)/$G24*$F24,0))*$D24*$G$4/100</f>
        <v>0</v>
      </c>
      <c r="NO24" s="1">
        <f>IF($E24+$I24+$D$7&lt;=NO$22,0,IF(NO$22-$D$7&gt;=$E24,-VLOOKUP($C24,Input!$A$8:$HV$39,MATCH(NO$21,Input!$A$6:$HV$6,0),FALSE)/$G24*$F24,0))*$D24*$G$4/100</f>
        <v>0</v>
      </c>
      <c r="NP24" s="1">
        <f>IF($E24+$I24+$D$7&lt;=NP$22,0,IF(NP$22-$D$7&gt;=$E24,-VLOOKUP($C24,Input!$A$8:$HV$39,MATCH(NP$21,Input!$A$6:$HV$6,0),FALSE)/$G24*$F24,0))*$D24*$G$4/100</f>
        <v>0</v>
      </c>
      <c r="NQ24" s="1">
        <f>IF($E24+$I24+$D$7&lt;=NQ$22,0,IF(NQ$22-$D$7&gt;=$E24,-VLOOKUP($C24,Input!$A$8:$HV$39,MATCH(NQ$21,Input!$A$6:$HV$6,0),FALSE)/$G24*$F24,0))*$D24*$G$4/100</f>
        <v>0</v>
      </c>
      <c r="NR24" s="1">
        <f>IF($E24+$I24+$D$7&lt;=NR$22,0,IF(NR$22-$D$7&gt;=$E24,-VLOOKUP($C24,Input!$A$8:$HV$39,MATCH(NR$21,Input!$A$6:$HV$6,0),FALSE)/$G24*$F24,0))*$D24*$G$4/100</f>
        <v>0</v>
      </c>
      <c r="NS24" s="1">
        <f>IF($E24+$I24+$D$7&lt;=NS$22,0,IF(NS$22-$D$7&gt;=$E24,-VLOOKUP($C24,Input!$A$8:$HV$39,MATCH(NS$21,Input!$A$6:$HV$6,0),FALSE)/$G24*$F24,0))*$D24*$G$4/100</f>
        <v>0</v>
      </c>
      <c r="NT24" s="1">
        <f>IF($E24+$I24+$D$7&lt;=NT$22,0,IF(NT$22-$D$7&gt;=$E24,-VLOOKUP($C24,Input!$A$8:$HV$39,MATCH(NT$21,Input!$A$6:$HV$6,0),FALSE)/$G24*$F24,0))*$D24*$G$4/100</f>
        <v>0</v>
      </c>
      <c r="NU24" s="1">
        <f>IF($E24+$I24+$D$7&lt;=NU$22,0,IF(NU$22-$D$7&gt;=$E24,-VLOOKUP($C24,Input!$A$8:$HV$39,MATCH(NU$21,Input!$A$6:$HV$6,0),FALSE)/$G24*$F24,0))*$D24*$G$4/100</f>
        <v>0</v>
      </c>
      <c r="NV24" s="1">
        <f>IF($E24+$I24+$D$7&lt;=NV$22,0,IF(NV$22-$D$7&gt;=$E24,-VLOOKUP($C24,Input!$A$8:$HV$39,MATCH(NV$21,Input!$A$6:$HV$6,0),FALSE)/$G24*$F24,0))*$D24*$G$4/100</f>
        <v>0</v>
      </c>
      <c r="NW24" s="1">
        <f>IF($E24+$I24+$D$7&lt;=NW$22,0,IF(NW$22-$D$7&gt;=$E24,-VLOOKUP($C24,Input!$A$8:$HV$39,MATCH(NW$21,Input!$A$6:$HV$6,0),FALSE)/$G24*$F24,0))*$D24*$G$4/100</f>
        <v>0</v>
      </c>
      <c r="NX24" s="1">
        <f>IF($E24+$I24+$D$7&lt;=NX$22,0,IF(NX$22-$D$7&gt;=$E24,-VLOOKUP($C24,Input!$A$8:$HV$39,MATCH(NX$21,Input!$A$6:$HV$6,0),FALSE)/$G24*$F24,0))*$D24*$G$4/100</f>
        <v>0</v>
      </c>
      <c r="NY24" s="1">
        <f>IF($E24+$I24+$D$7&lt;=NY$22,0,IF(NY$22-$D$7&gt;=$E24,-VLOOKUP($C24,Input!$A$8:$HV$39,MATCH(NY$21,Input!$A$6:$HV$6,0),FALSE)/$G24*$F24,0))*$D24*$G$4/100</f>
        <v>0</v>
      </c>
      <c r="NZ24" s="1">
        <f>IF($E24+$I24+$D$7&lt;=NZ$22,0,IF(NZ$22-$D$7&gt;=$E24,-VLOOKUP($C24,Input!$A$8:$HV$39,MATCH(NZ$21,Input!$A$6:$HV$6,0),FALSE)/$G24*$F24,0))*$D24*$G$4/100</f>
        <v>0</v>
      </c>
      <c r="OA24" s="1">
        <f>IF($E24+$I24+$D$7&lt;=OA$22,0,IF(OA$22-$D$7&gt;=$E24,-VLOOKUP($C24,Input!$A$8:$HV$39,MATCH(OA$21,Input!$A$6:$HV$6,0),FALSE)/$G24*$F24,0))*$D24*$G$4/100</f>
        <v>0</v>
      </c>
      <c r="OB24" s="1">
        <f>IF($E24+$I24+$D$7&lt;=OB$22,0,IF(OB$22-$D$7&gt;=$E24,-VLOOKUP($C24,Input!$A$8:$HV$39,MATCH(OB$21,Input!$A$6:$HV$6,0),FALSE)/$G24*$F24,0))*$D24*$G$4/100</f>
        <v>0</v>
      </c>
      <c r="OC24" s="1">
        <f>IF($E24+$I24+$D$7&lt;=OC$22,0,IF(OC$22-$D$7&gt;=$E24,-VLOOKUP($C24,Input!$A$8:$HV$39,MATCH(OC$21,Input!$A$6:$HV$6,0),FALSE)/$G24*$F24,0))*$D24*$G$4/100</f>
        <v>0</v>
      </c>
      <c r="OD24" s="1">
        <f>IF($E24+$I24+$D$7&lt;=OD$22,0,IF(OD$22-$D$7&gt;=$E24,-VLOOKUP($C24,Input!$A$8:$HV$39,MATCH(OD$21,Input!$A$6:$HV$6,0),FALSE)/$G24*$F24,0))*$D24*$G$4/100</f>
        <v>0</v>
      </c>
      <c r="OE24" s="1">
        <f>IF($E24+$I24+$D$7&lt;=OE$22,0,IF(OE$22-$D$7&gt;=$E24,-VLOOKUP($C24,Input!$A$8:$HV$39,MATCH(OE$21,Input!$A$6:$HV$6,0),FALSE)/$G24*$F24,0))*$D24*$G$4/100</f>
        <v>0</v>
      </c>
      <c r="OF24" s="1">
        <f>IF($E24+$I24+$D$7&lt;=OF$22,0,IF(OF$22-$D$7&gt;=$E24,-VLOOKUP($C24,Input!$A$8:$HV$39,MATCH(OF$21,Input!$A$6:$HV$6,0),FALSE)/$G24*$F24,0))*$D24*$G$4/100</f>
        <v>0</v>
      </c>
      <c r="OG24" s="1">
        <f>IF($E24+$I24+$D$7&lt;=OG$22,0,IF(OG$22-$D$7&gt;=$E24,-VLOOKUP($C24,Input!$A$8:$HV$39,MATCH(OG$21,Input!$A$6:$HV$6,0),FALSE)/$G24*$F24,0))*$D24*$G$4/100</f>
        <v>0</v>
      </c>
      <c r="OH24" s="1">
        <f>IF($E24+$I24+$D$7&lt;=OH$22,0,IF(OH$22-$D$7&gt;=$E24,-VLOOKUP($C24,Input!$A$8:$HV$39,MATCH(OH$21,Input!$A$6:$HV$6,0),FALSE)/$G24*$F24,0))*$D24*$G$4/100</f>
        <v>0</v>
      </c>
      <c r="OI24" s="1">
        <f>IF($E24+$I24+$D$7&lt;=OI$22,0,IF(OI$22-$D$7&gt;=$E24,-VLOOKUP($C24,Input!$A$8:$HV$39,MATCH(OI$21,Input!$A$6:$HV$6,0),FALSE)/$G24*$F24,0))*$D24*$G$4/100</f>
        <v>0</v>
      </c>
      <c r="OK24" t="str">
        <f>VLOOKUP($C24,Input!$A$8:$HW$39,MATCH(OK$21,Input!$A$6:$HW$6,0),FALSE)</f>
        <v>NA</v>
      </c>
      <c r="OL24" s="1">
        <f>IF($E24+$I24+$D$7&lt;=OL$22,0,IF(OL$22-$D$7&gt;=$E24,IF(COUNTIF($KZ24:LP24,"&gt;0")&gt;0,VLOOKUP($C24,Input!$A$8:$HV$21,MATCH($OK$21+COUNTIF($KZ24:LP24,"&gt;0"),Input!$A$6:$HV$6,0),FALSE),0),0))*$D24</f>
        <v>0</v>
      </c>
      <c r="OM24" s="1">
        <f>IF($E24+$I24+$D$7&lt;=OM$22,0,IF(OM$22-$D$7&gt;=$E24,IF(COUNTIF($KZ24:LQ24,"&gt;0")&gt;0,VLOOKUP($C24,Input!$A$8:$HV$21,MATCH($OK$21+COUNTIF($KZ24:LQ24,"&gt;0"),Input!$A$6:$HV$6,0),FALSE),0),0))*$D24</f>
        <v>0</v>
      </c>
      <c r="ON24" s="1">
        <f>IF($E24+$I24+$D$7&lt;=ON$22,0,IF(ON$22-$D$7&gt;=$E24,IF(COUNTIF($KZ24:LR24,"&gt;0")&gt;0,VLOOKUP($C24,Input!$A$8:$HV$21,MATCH($OK$21+COUNTIF($KZ24:LR24,"&gt;0"),Input!$A$6:$HV$6,0),FALSE),0),0))*$D24</f>
        <v>0</v>
      </c>
      <c r="OO24" s="1">
        <f>IF($E24+$I24+$D$7&lt;=OO$22,0,IF(OO$22-$D$7&gt;=$E24,IF(COUNTIF($KZ24:LS24,"&gt;0")&gt;0,VLOOKUP($C24,Input!$A$8:$HV$21,MATCH($OK$21+COUNTIF($KZ24:LS24,"&gt;0"),Input!$A$6:$HV$6,0),FALSE),0),0))*$D24</f>
        <v>0</v>
      </c>
      <c r="OP24" s="1">
        <f>IF($E24+$I24+$D$7&lt;=OP$22,0,IF(OP$22-$D$7&gt;=$E24,IF(COUNTIF($KZ24:LT24,"&gt;0")&gt;0,VLOOKUP($C24,Input!$A$8:$HV$21,MATCH($OK$21+COUNTIF($KZ24:LT24,"&gt;0"),Input!$A$6:$HV$6,0),FALSE),0),0))*$D24</f>
        <v>0</v>
      </c>
      <c r="OQ24" s="1">
        <f>IF($E24+$I24+$D$7&lt;=OQ$22,0,IF(OQ$22-$D$7&gt;=$E24,IF(COUNTIF($KZ24:LU24,"&gt;0")&gt;0,VLOOKUP($C24,Input!$A$8:$HV$21,MATCH($OK$21+COUNTIF($KZ24:LU24,"&gt;0"),Input!$A$6:$HV$6,0),FALSE),0),0))*$D24</f>
        <v>0</v>
      </c>
      <c r="OR24" s="1">
        <f>IF($E24+$I24+$D$7&lt;=OR$22,0,IF(OR$22-$D$7&gt;=$E24,IF(COUNTIF($KZ24:LV24,"&gt;0")&gt;0,VLOOKUP($C24,Input!$A$8:$HV$21,MATCH($OK$21+COUNTIF($KZ24:LV24,"&gt;0"),Input!$A$6:$HV$6,0),FALSE),0),0))*$D24</f>
        <v>0</v>
      </c>
      <c r="OS24" s="1">
        <f>IF($E24+$I24+$D$7&lt;=OS$22,0,IF(OS$22-$D$7&gt;=$E24,IF(COUNTIF($KZ24:LW24,"&gt;0")&gt;0,VLOOKUP($C24,Input!$A$8:$HV$21,MATCH($OK$21+COUNTIF($KZ24:LW24,"&gt;0"),Input!$A$6:$HV$6,0),FALSE),0),0))*$D24</f>
        <v>0</v>
      </c>
      <c r="OT24" s="1">
        <f>IF($E24+$I24+$D$7&lt;=OT$22,0,IF(OT$22-$D$7&gt;=$E24,IF(COUNTIF($KZ24:LX24,"&gt;0")&gt;0,VLOOKUP($C24,Input!$A$8:$HV$21,MATCH($OK$21+COUNTIF($KZ24:LX24,"&gt;0"),Input!$A$6:$HV$6,0),FALSE),0),0))*$D24</f>
        <v>0</v>
      </c>
      <c r="OU24" s="1">
        <f>IF($E24+$I24+$D$7&lt;=OU$22,0,IF(OU$22-$D$7&gt;=$E24,IF(COUNTIF($KZ24:LY24,"&gt;0")&gt;0,VLOOKUP($C24,Input!$A$8:$HV$21,MATCH($OK$21+COUNTIF($KZ24:LY24,"&gt;0"),Input!$A$6:$HV$6,0),FALSE),0),0))*$D24</f>
        <v>0</v>
      </c>
      <c r="OV24" s="1">
        <f>IF($E24+$I24+$D$7&lt;=OV$22,0,IF(OV$22-$D$7&gt;=$E24,IF(COUNTIF($KZ24:LZ24,"&gt;0")&gt;0,VLOOKUP($C24,Input!$A$8:$HV$21,MATCH($OK$21+COUNTIF($KZ24:LZ24,"&gt;0"),Input!$A$6:$HV$6,0),FALSE),0),0))*$D24</f>
        <v>0</v>
      </c>
      <c r="OW24" s="1">
        <f>IF($E24+$I24+$D$7&lt;=OW$22,0,IF(OW$22-$D$7&gt;=$E24,IF(COUNTIF($KZ24:MA24,"&gt;0")&gt;0,VLOOKUP($C24,Input!$A$8:$HV$21,MATCH($OK$21+COUNTIF($KZ24:MA24,"&gt;0"),Input!$A$6:$HV$6,0),FALSE),0),0))*$D24</f>
        <v>0</v>
      </c>
      <c r="OX24" s="1">
        <f>IF($E24+$I24+$D$7&lt;=OX$22,0,IF(OX$22-$D$7&gt;=$E24,IF(COUNTIF($KZ24:MB24,"&gt;0")&gt;0,VLOOKUP($C24,Input!$A$8:$HV$21,MATCH($OK$21+COUNTIF($KZ24:MB24,"&gt;0"),Input!$A$6:$HV$6,0),FALSE),0),0))*$D24</f>
        <v>0</v>
      </c>
      <c r="OY24" s="1">
        <f>IF($E24+$I24+$D$7&lt;=OY$22,0,IF(OY$22-$D$7&gt;=$E24,IF(COUNTIF($KZ24:MC24,"&gt;0")&gt;0,VLOOKUP($C24,Input!$A$8:$HV$21,MATCH($OK$21+COUNTIF($KZ24:MC24,"&gt;0"),Input!$A$6:$HV$6,0),FALSE),0),0))*$D24</f>
        <v>0</v>
      </c>
      <c r="OZ24" s="1">
        <f>IF($E24+$I24+$D$7&lt;=OZ$22,0,IF(OZ$22-$D$7&gt;=$E24,IF(COUNTIF($KZ24:MD24,"&gt;0")&gt;0,VLOOKUP($C24,Input!$A$8:$HV$21,MATCH($OK$21+COUNTIF($KZ24:MD24,"&gt;0"),Input!$A$6:$HV$6,0),FALSE),0),0))*$D24</f>
        <v>0</v>
      </c>
      <c r="PA24" s="1">
        <f>IF($E24+$I24+$D$7&lt;=PA$22,0,IF(PA$22-$D$7&gt;=$E24,IF(COUNTIF($KZ24:ME24,"&gt;0")&gt;0,VLOOKUP($C24,Input!$A$8:$HV$21,MATCH($OK$21+COUNTIF($KZ24:ME24,"&gt;0"),Input!$A$6:$HV$6,0),FALSE),0),0))*$D24</f>
        <v>0</v>
      </c>
      <c r="PB24" s="1">
        <f>IF($E24+$I24+$D$7&lt;=PB$22,0,IF(PB$22-$D$7&gt;=$E24,IF(COUNTIF($KZ24:MF24,"&gt;0")&gt;0,VLOOKUP($C24,Input!$A$8:$HV$21,MATCH($OK$21+COUNTIF($KZ24:MF24,"&gt;0"),Input!$A$6:$HV$6,0),FALSE),0),0))*$D24</f>
        <v>0</v>
      </c>
      <c r="PC24" s="1">
        <f>IF($E24+$I24+$D$7&lt;=PC$22,0,IF(PC$22-$D$7&gt;=$E24,IF(COUNTIF($KZ24:MG24,"&gt;0")&gt;0,VLOOKUP($C24,Input!$A$8:$HV$21,MATCH($OK$21+COUNTIF($KZ24:MG24,"&gt;0"),Input!$A$6:$HV$6,0),FALSE),0),0))*$D24</f>
        <v>0</v>
      </c>
      <c r="PD24" s="1">
        <f>IF($E24+$I24+$D$7&lt;=PD$22,0,IF(PD$22-$D$7&gt;=$E24,IF(COUNTIF($KZ24:MH24,"&gt;0")&gt;0,VLOOKUP($C24,Input!$A$8:$HV$21,MATCH($OK$21+COUNTIF($KZ24:MH24,"&gt;0"),Input!$A$6:$HV$6,0),FALSE),0),0))*$D24</f>
        <v>0</v>
      </c>
      <c r="PE24" s="1">
        <f>IF($E24+$I24+$D$7&lt;=PE$22,0,IF(PE$22-$D$7&gt;=$E24,IF(COUNTIF($KZ24:MI24,"&gt;0")&gt;0,VLOOKUP($C24,Input!$A$8:$HV$21,MATCH($OK$21+COUNTIF($KZ24:MI24,"&gt;0"),Input!$A$6:$HV$6,0),FALSE),0),0))*$D24</f>
        <v>0</v>
      </c>
      <c r="PF24" s="1">
        <f>IF($E24+$I24+$D$7&lt;=PF$22,0,IF(PF$22-$D$7&gt;=$E24,IF(COUNTIF($KZ24:MJ24,"&gt;0")&gt;0,VLOOKUP($C24,Input!$A$8:$HV$21,MATCH($OK$21+COUNTIF($KZ24:MJ24,"&gt;0"),Input!$A$6:$HV$6,0),FALSE),0),0))*$D24</f>
        <v>0</v>
      </c>
      <c r="PG24" s="1">
        <f>IF($E24+$I24+$D$7&lt;=PG$22,0,IF(PG$22-$D$7&gt;=$E24,IF(COUNTIF($KZ24:MK24,"&gt;0")&gt;0,VLOOKUP($C24,Input!$A$8:$HV$21,MATCH($OK$21+COUNTIF($KZ24:MK24,"&gt;0"),Input!$A$6:$HV$6,0),FALSE),0),0))*$D24</f>
        <v>0</v>
      </c>
      <c r="PH24" s="1">
        <f>IF($E24+$I24+$D$7&lt;=PH$22,0,IF(PH$22-$D$7&gt;=$E24,IF(COUNTIF($KZ24:ML24,"&gt;0")&gt;0,VLOOKUP($C24,Input!$A$8:$HV$21,MATCH($OK$21+COUNTIF($KZ24:ML24,"&gt;0"),Input!$A$6:$HV$6,0),FALSE),0),0))*$D24</f>
        <v>0</v>
      </c>
      <c r="PI24" s="1">
        <f>IF($E24+$I24+$D$7&lt;=PI$22,0,IF(PI$22-$D$7&gt;=$E24,IF(COUNTIF($KZ24:MM24,"&gt;0")&gt;0,VLOOKUP($C24,Input!$A$8:$HV$21,MATCH($OK$21+COUNTIF($KZ24:MM24,"&gt;0"),Input!$A$6:$HV$6,0),FALSE),0),0))*$D24</f>
        <v>0</v>
      </c>
      <c r="PJ24" s="1">
        <f>IF($E24+$I24+$D$7&lt;=PJ$22,0,IF(PJ$22-$D$7&gt;=$E24,IF(COUNTIF($KZ24:MN24,"&gt;0")&gt;0,VLOOKUP($C24,Input!$A$8:$HV$21,MATCH($OK$21+COUNTIF($KZ24:MN24,"&gt;0"),Input!$A$6:$HV$6,0),FALSE),0),0))*$D24</f>
        <v>0</v>
      </c>
      <c r="PK24" s="1">
        <f>IF($E24+$I24+$D$7&lt;=PK$22,0,IF(PK$22-$D$7&gt;=$E24,IF(COUNTIF($KZ24:MO24,"&gt;0")&gt;0,VLOOKUP($C24,Input!$A$8:$HV$21,MATCH($OK$21+COUNTIF($KZ24:MO24,"&gt;0"),Input!$A$6:$HV$6,0),FALSE),0),0))*$D24</f>
        <v>0</v>
      </c>
      <c r="PL24" s="1">
        <f>IF($E24+$I24+$D$7&lt;=PL$22,0,IF(PL$22-$D$7&gt;=$E24,IF(COUNTIF($KZ24:MP24,"&gt;0")&gt;0,VLOOKUP($C24,Input!$A$8:$HV$21,MATCH($OK$21+COUNTIF($KZ24:MP24,"&gt;0"),Input!$A$6:$HV$6,0),FALSE),0),0))*$D24</f>
        <v>0</v>
      </c>
      <c r="PM24" s="1">
        <f>IF($E24+$I24+$D$7&lt;=PM$22,0,IF(PM$22-$D$7&gt;=$E24,IF(COUNTIF($KZ24:MQ24,"&gt;0")&gt;0,VLOOKUP($C24,Input!$A$8:$HV$21,MATCH($OK$21+COUNTIF($KZ24:MQ24,"&gt;0"),Input!$A$6:$HV$6,0),FALSE),0),0))*$D24</f>
        <v>0</v>
      </c>
      <c r="PN24" s="1">
        <f>IF($E24+$I24+$D$7&lt;=PN$22,0,IF(PN$22-$D$7&gt;=$E24,IF(COUNTIF($KZ24:MR24,"&gt;0")&gt;0,VLOOKUP($C24,Input!$A$8:$HV$21,MATCH($OK$21+COUNTIF($KZ24:MR24,"&gt;0"),Input!$A$6:$HV$6,0),FALSE),0),0))*$D24</f>
        <v>0</v>
      </c>
      <c r="PO24" s="1">
        <f>IF($E24+$I24+$D$7&lt;=PO$22,0,IF(PO$22-$D$7&gt;=$E24,IF(COUNTIF($KZ24:MS24,"&gt;0")&gt;0,VLOOKUP($C24,Input!$A$8:$HV$21,MATCH($OK$21+COUNTIF($KZ24:MS24,"&gt;0"),Input!$A$6:$HV$6,0),FALSE),0),0))*$D24</f>
        <v>0</v>
      </c>
      <c r="PP24" s="1">
        <f>IF($E24+$I24+$D$7&lt;=PP$22,0,IF(PP$22-$D$7&gt;=$E24,IF(COUNTIF($KZ24:MT24,"&gt;0")&gt;0,VLOOKUP($C24,Input!$A$8:$HV$21,MATCH($OK$21+COUNTIF($KZ24:MT24,"&gt;0"),Input!$A$6:$HV$6,0),FALSE),0),0))*$D24</f>
        <v>0</v>
      </c>
      <c r="PQ24" s="1">
        <f>IF($E24+$I24+$D$7&lt;=PQ$22,0,IF(PQ$22-$D$7&gt;=$E24,IF(COUNTIF($KZ24:MU24,"&gt;0")&gt;0,VLOOKUP($C24,Input!$A$8:$HV$21,MATCH($OK$21+COUNTIF($KZ24:MU24,"&gt;0"),Input!$A$6:$HV$6,0),FALSE),0),0))*$D24</f>
        <v>0</v>
      </c>
      <c r="PR24" s="1">
        <f>IF($E24+$I24+$D$7&lt;=PR$22,0,IF(PR$22-$D$7&gt;=$E24,IF(COUNTIF($KZ24:MV24,"&gt;0")&gt;0,VLOOKUP($C24,Input!$A$8:$HV$21,MATCH($OK$21+COUNTIF($KZ24:MV24,"&gt;0"),Input!$A$6:$HV$6,0),FALSE),0),0))*$D24</f>
        <v>0</v>
      </c>
      <c r="PS24" s="1">
        <f>IF($E24+$I24+$D$7&lt;=PS$22,0,IF(PS$22-$D$7&gt;=$E24,IF(COUNTIF($KZ24:MW24,"&gt;0")&gt;0,VLOOKUP($C24,Input!$A$8:$HV$21,MATCH($OK$21+COUNTIF($KZ24:MW24,"&gt;0"),Input!$A$6:$HV$6,0),FALSE),0),0))*$D24</f>
        <v>0</v>
      </c>
      <c r="PT24" s="1">
        <f>IF($E24+$I24+$D$7&lt;=PT$22,0,IF(PT$22-$D$7&gt;=$E24,IF(COUNTIF($KZ24:MX24,"&gt;0")&gt;0,VLOOKUP($C24,Input!$A$8:$HV$21,MATCH($OK$21+COUNTIF($KZ24:MX24,"&gt;0"),Input!$A$6:$HV$6,0),FALSE),0),0))*$D24</f>
        <v>0</v>
      </c>
      <c r="PV24" s="1" t="str">
        <f t="shared" si="169"/>
        <v>2001 MY 40' CNG w Midlife Rebuild {234 Buses}</v>
      </c>
      <c r="PW24" s="1">
        <f t="shared" ref="PW24:PW63" si="172">+J24+AU24+CF24+DQ24+GQ24+JO24+LP24+NA24+OL24+ID24+FD24</f>
        <v>0</v>
      </c>
      <c r="PX24" s="1">
        <f t="shared" ref="PX24:PX63" si="173">+K24+AV24+CG24+DR24+GR24+JP24+LQ24+NB24+OM24+IE24+FE24</f>
        <v>0</v>
      </c>
      <c r="PY24" s="1">
        <f t="shared" ref="PY24:PY63" si="174">+L24+AW24+CH24+DS24+GS24+JQ24+LR24+NC24+ON24+IF24+FF24</f>
        <v>0</v>
      </c>
      <c r="PZ24" s="1">
        <f t="shared" ref="PZ24:PZ63" si="175">+M24+AX24+CI24+DT24+GT24+JR24+LS24+ND24+OO24+IG24+FG24</f>
        <v>0</v>
      </c>
      <c r="QA24" s="1">
        <f t="shared" ref="QA24:QA63" si="176">+N24+AY24+CJ24+DU24+GU24+JS24+LT24+NE24+OP24+IH24+FH24</f>
        <v>0</v>
      </c>
      <c r="QB24" s="1">
        <f t="shared" ref="QB24:QB63" si="177">+O24+AZ24+CK24+DV24+GV24+JT24+LU24+NF24+OQ24+II24+FI24</f>
        <v>0</v>
      </c>
      <c r="QC24" s="1">
        <f t="shared" ref="QC24:QC63" si="178">+P24+BA24+CL24+DW24+GW24+JU24+LV24+NG24+OR24+IJ24+FJ24</f>
        <v>0</v>
      </c>
      <c r="QD24" s="1">
        <f t="shared" ref="QD24:QD63" si="179">+Q24+BB24+CM24+DX24+GX24+JV24+LW24+NH24+OS24+IK24+FK24</f>
        <v>0</v>
      </c>
      <c r="QE24" s="1">
        <f t="shared" ref="QE24:QE63" si="180">+R24+BC24+CN24+DY24+GY24+JW24+LX24+NI24+OT24+IL24+FL24</f>
        <v>0</v>
      </c>
      <c r="QF24" s="1">
        <f t="shared" ref="QF24:QF63" si="181">+S24+BD24+CO24+DZ24+GZ24+JX24+LY24+NJ24+OU24+IM24+FM24</f>
        <v>0</v>
      </c>
      <c r="QG24" s="1">
        <f t="shared" ref="QG24:QG63" si="182">+T24+BE24+CP24+EA24+HA24+JY24+LZ24+NK24+OV24+IN24+FN24</f>
        <v>0</v>
      </c>
      <c r="QH24" s="1">
        <f t="shared" ref="QH24:QH63" si="183">+U24+BF24+CQ24+EB24+HB24+JZ24+MA24+NL24+OW24+IO24+FO24</f>
        <v>0</v>
      </c>
      <c r="QI24" s="1">
        <f t="shared" ref="QI24:QI63" si="184">+V24+BG24+CR24+EC24+HC24+KA24+MB24+NM24+OX24+IP24+FP24</f>
        <v>0</v>
      </c>
      <c r="QJ24" s="1">
        <f t="shared" ref="QJ24:QJ63" si="185">+W24+BH24+CS24+ED24+HD24+KB24+MC24+NN24+OY24+IQ24+FQ24</f>
        <v>0</v>
      </c>
      <c r="QK24" s="1">
        <f t="shared" ref="QK24:QK63" si="186">+X24+BI24+CT24+EE24+HE24+KC24+MD24+NO24+OZ24+IR24+FR24</f>
        <v>0</v>
      </c>
      <c r="QL24" s="1">
        <f t="shared" ref="QL24:QL63" si="187">+Y24+BJ24+CU24+EF24+HF24+KD24+ME24+NP24+PA24+IS24+FS24</f>
        <v>0</v>
      </c>
      <c r="QM24" s="1">
        <f t="shared" ref="QM24:QM63" si="188">+Z24+BK24+CV24+EG24+HG24+KE24+MF24+NQ24+PB24+IT24+FT24</f>
        <v>0</v>
      </c>
      <c r="QN24" s="1">
        <f t="shared" ref="QN24:QN63" si="189">+AA24+BL24+CW24+EH24+HH24+KF24+MG24+NR24+PC24+IU24+FU24</f>
        <v>0</v>
      </c>
      <c r="QO24" s="1">
        <f t="shared" ref="QO24:QO63" si="190">+AB24+BM24+CX24+EI24+HI24+KG24+MH24+NS24+PD24+IV24+FV24</f>
        <v>0</v>
      </c>
      <c r="QP24" s="1">
        <f t="shared" ref="QP24:QP63" si="191">+AC24+BN24+CY24+EJ24+HJ24+KH24+MI24+NT24+PE24+IW24+FW24</f>
        <v>0</v>
      </c>
      <c r="QQ24" s="1">
        <f t="shared" ref="QQ24:QQ63" si="192">+AD24+BO24+CZ24+EK24+HK24+KI24+MJ24+NU24+PF24+IX24+FX24</f>
        <v>0</v>
      </c>
      <c r="QR24" s="1">
        <f t="shared" ref="QR24:QR63" si="193">+AE24+BP24+DA24+EL24+HL24+KJ24+MK24+NV24+PG24+IY24+FY24</f>
        <v>0</v>
      </c>
      <c r="QS24" s="1">
        <f t="shared" ref="QS24:QS63" si="194">+AF24+BQ24+DB24+EM24+HM24+KK24+ML24+NW24+PH24+IZ24+FZ24</f>
        <v>0</v>
      </c>
      <c r="QT24" s="1">
        <f t="shared" ref="QT24:QT63" si="195">+AG24+BR24+DC24+EN24+HN24+KL24+MM24+NX24+PI24+JA24+GA24</f>
        <v>0</v>
      </c>
      <c r="QU24" s="1">
        <f t="shared" ref="QU24:QU63" si="196">+AH24+BS24+DD24+EO24+HO24+KM24+MN24+NY24+PJ24+JB24+GB24</f>
        <v>0</v>
      </c>
      <c r="QV24" s="1">
        <f t="shared" ref="QV24:QV63" si="197">+AI24+BT24+DE24+EP24+HP24+KN24+MO24+NZ24+PK24+JC24+GC24</f>
        <v>0</v>
      </c>
      <c r="QW24" s="1">
        <f t="shared" ref="QW24:QW63" si="198">+AJ24+BU24+DF24+EQ24+HQ24+KO24+MP24+OA24+PL24+JD24+GD24</f>
        <v>0</v>
      </c>
      <c r="QX24" s="1">
        <f t="shared" ref="QX24:QX63" si="199">+AK24+BV24+DG24+ER24+HR24+KP24+MQ24+OB24+PM24+JE24+GE24</f>
        <v>0</v>
      </c>
      <c r="QY24" s="1">
        <f t="shared" ref="QY24:QY63" si="200">+AL24+BW24+DH24+ES24+HS24+KQ24+MR24+OC24+PN24+JF24+GF24</f>
        <v>0</v>
      </c>
      <c r="QZ24" s="1">
        <f t="shared" ref="QZ24:QZ63" si="201">+AM24+BX24+DI24+ET24+HT24+KR24+MS24+OD24+PO24+JG24+GG24</f>
        <v>0</v>
      </c>
      <c r="RA24" s="1">
        <f t="shared" ref="RA24:RA63" si="202">+AN24+BY24+DJ24+EU24+HU24+KS24+MT24+OE24+PP24+JH24+GH24</f>
        <v>0</v>
      </c>
      <c r="RB24" s="1">
        <f t="shared" ref="RB24:RB63" si="203">+AO24+BZ24+DK24+EV24+HV24+KT24+MU24+OF24+PQ24+JI24+GI24</f>
        <v>0</v>
      </c>
      <c r="RC24" s="1">
        <f t="shared" ref="RC24:RC63" si="204">+AP24+CA24+DL24+EW24+HW24+KU24+MV24+OG24+PR24+JJ24+GJ24</f>
        <v>0</v>
      </c>
      <c r="RD24" s="1">
        <f t="shared" ref="RD24:RD63" si="205">+AQ24+CB24+DM24+EX24+HX24+KV24+MW24+OH24+PS24+JK24+GK24</f>
        <v>0</v>
      </c>
      <c r="RE24" s="1">
        <f t="shared" ref="RE24:RE63" si="206">+AR24+CC24+DN24+EY24+HY24+KW24+MX24+OI24+PT24+JL24+GL24</f>
        <v>0</v>
      </c>
      <c r="RF24" s="1">
        <f t="shared" ref="RF24:RF73" si="207">SUM(PW24:RE24)</f>
        <v>0</v>
      </c>
      <c r="RG24" s="1">
        <f t="shared" ref="RG24:RG73" si="208">PW24+NPV($D$8,PX24:RE24)</f>
        <v>0</v>
      </c>
      <c r="RH24" s="72"/>
      <c r="RI24" s="37"/>
    </row>
    <row r="25" spans="1:477" hidden="1" outlineLevel="1" x14ac:dyDescent="0.25">
      <c r="A25" s="50"/>
      <c r="B25" s="143"/>
      <c r="C25" s="111" t="s">
        <v>76</v>
      </c>
      <c r="D25" s="108">
        <f t="shared" si="171"/>
        <v>234</v>
      </c>
      <c r="E25" s="110">
        <f t="shared" ref="E25:E73" si="209">+E24+1</f>
        <v>2002</v>
      </c>
      <c r="F25" s="68">
        <f t="shared" si="168"/>
        <v>40000</v>
      </c>
      <c r="G25" s="69">
        <f>VLOOKUP($C25,Input!$A$8:$HV$39,MATCH(G$21,Input!$A$6:$HV$6,0),FALSE)</f>
        <v>2.91</v>
      </c>
      <c r="H25" s="123">
        <f>VLOOKUP($C25,Input!$A$8:$HV$39,MATCH(H$21,Input!$A$6:$HV$6,0),FALSE)</f>
        <v>0</v>
      </c>
      <c r="I25" s="70">
        <f>VLOOKUP($C25,Input!$A$8:$HV$39,MATCH(I$21,Input!$A$6:$HV$6,0),FALSE)</f>
        <v>14</v>
      </c>
      <c r="J25" s="1">
        <f>+IF($E25=J$22,VLOOKUP($C25,Input!$A$8:$AN$39,MATCH(J$21,Input!$A$6:$AN$6,0),FALSE)+$H25,0)*$D25</f>
        <v>0</v>
      </c>
      <c r="K25" s="1">
        <f>+IF($E25=K$22,VLOOKUP($C25,Input!$A$8:$AN$39,MATCH(K$21,Input!$A$6:$AN$6,0),FALSE)+$H25,0)*$D25</f>
        <v>0</v>
      </c>
      <c r="L25" s="1">
        <f>+IF($E25=L$22,VLOOKUP($C25,Input!$A$8:$AN$39,MATCH(L$21,Input!$A$6:$AN$6,0),FALSE)+$H25,0)*$D25</f>
        <v>0</v>
      </c>
      <c r="M25" s="1">
        <f>+IF($E25=M$22,VLOOKUP($C25,Input!$A$8:$AN$39,MATCH(M$21,Input!$A$6:$AN$6,0),FALSE)+$H25,0)*$D25</f>
        <v>0</v>
      </c>
      <c r="N25" s="1">
        <f>+IF($E25=N$22,VLOOKUP($C25,Input!$A$8:$AN$39,MATCH(N$21,Input!$A$6:$AN$6,0),FALSE)+$H25,0)*$D25</f>
        <v>0</v>
      </c>
      <c r="O25" s="1">
        <f>+IF($E25=O$22,VLOOKUP($C25,Input!$A$8:$AN$39,MATCH(O$21,Input!$A$6:$AN$6,0),FALSE)+$H25,0)*$D25</f>
        <v>0</v>
      </c>
      <c r="P25" s="1">
        <f>+IF($E25=P$22,VLOOKUP($C25,Input!$A$8:$AN$39,MATCH(P$21,Input!$A$6:$AN$6,0),FALSE)+$H25,0)*$D25</f>
        <v>0</v>
      </c>
      <c r="Q25" s="1">
        <f>+IF($E25=Q$22,VLOOKUP($C25,Input!$A$8:$AN$39,MATCH(Q$21,Input!$A$6:$AN$6,0),FALSE)+$H25,0)*$D25</f>
        <v>0</v>
      </c>
      <c r="R25" s="1">
        <f>+IF($E25=R$22,VLOOKUP($C25,Input!$A$8:$AN$39,MATCH(R$21,Input!$A$6:$AN$6,0),FALSE)+$H25,0)*$D25</f>
        <v>0</v>
      </c>
      <c r="S25" s="1">
        <f>+IF($E25=S$22,VLOOKUP($C25,Input!$A$8:$AN$39,MATCH(S$21,Input!$A$6:$AN$6,0),FALSE)+$H25,0)*$D25</f>
        <v>0</v>
      </c>
      <c r="T25" s="1">
        <f>+IF($E25=T$22,VLOOKUP($C25,Input!$A$8:$AN$39,MATCH(T$21,Input!$A$6:$AN$6,0),FALSE)+$H25,0)*$D25</f>
        <v>0</v>
      </c>
      <c r="U25" s="1">
        <f>+IF($E25=U$22,VLOOKUP($C25,Input!$A$8:$AN$39,MATCH(U$21,Input!$A$6:$AN$6,0),FALSE)+$H25,0)*$D25</f>
        <v>0</v>
      </c>
      <c r="V25" s="1">
        <f>+IF($E25=V$22,VLOOKUP($C25,Input!$A$8:$AN$39,MATCH(V$21,Input!$A$6:$AN$6,0),FALSE)+$H25,0)*$D25</f>
        <v>0</v>
      </c>
      <c r="W25" s="1">
        <f>+IF($E25=W$22,VLOOKUP($C25,Input!$A$8:$AN$39,MATCH(W$21,Input!$A$6:$AN$6,0),FALSE)+$H25,0)*$D25</f>
        <v>0</v>
      </c>
      <c r="X25" s="1">
        <f>+IF($E25=X$22,VLOOKUP($C25,Input!$A$8:$AN$39,MATCH(X$21,Input!$A$6:$AN$6,0),FALSE)+$H25,0)*$D25</f>
        <v>0</v>
      </c>
      <c r="Y25" s="1">
        <f>+IF($E25=Y$22,VLOOKUP($C25,Input!$A$8:$AN$39,MATCH(Y$21,Input!$A$6:$AN$6,0),FALSE)+$H25,0)*$D25</f>
        <v>0</v>
      </c>
      <c r="Z25" s="1">
        <f>+IF($E25=Z$22,VLOOKUP($C25,Input!$A$8:$AN$39,MATCH(Z$21,Input!$A$6:$AN$6,0),FALSE)+$H25,0)*$D25</f>
        <v>0</v>
      </c>
      <c r="AA25" s="1">
        <f>+IF($E25=AA$22,VLOOKUP($C25,Input!$A$8:$AN$39,MATCH(AA$21,Input!$A$6:$AN$6,0),FALSE)+$H25,0)*$D25</f>
        <v>0</v>
      </c>
      <c r="AB25" s="1">
        <f>+IF($E25=AB$22,VLOOKUP($C25,Input!$A$8:$AN$39,MATCH(AB$21,Input!$A$6:$AN$6,0),FALSE)+$H25,0)*$D25</f>
        <v>0</v>
      </c>
      <c r="AC25" s="1">
        <f>+IF($E25=AC$22,VLOOKUP($C25,Input!$A$8:$AN$39,MATCH(AC$21,Input!$A$6:$AN$6,0),FALSE)+$H25,0)*$D25</f>
        <v>0</v>
      </c>
      <c r="AD25" s="1">
        <f>+IF($E25=AD$22,VLOOKUP($C25,Input!$A$8:$AN$39,MATCH(AD$21,Input!$A$6:$AN$6,0),FALSE)+$H25,0)*$D25</f>
        <v>0</v>
      </c>
      <c r="AE25" s="1">
        <f>+IF($E25=AE$22,VLOOKUP($C25,Input!$A$8:$AN$39,MATCH(AE$21,Input!$A$6:$AN$6,0),FALSE)+$H25,0)*$D25</f>
        <v>0</v>
      </c>
      <c r="AF25" s="1">
        <f>+IF($E25=AF$22,VLOOKUP($C25,Input!$A$8:$AN$39,MATCH(AF$21,Input!$A$6:$AN$6,0),FALSE)+$H25,0)*$D25</f>
        <v>0</v>
      </c>
      <c r="AG25" s="1">
        <f>+IF($E25=AG$22,VLOOKUP($C25,Input!$A$8:$AN$39,MATCH(AG$21,Input!$A$6:$AN$6,0),FALSE)+$H25,0)*$D25</f>
        <v>0</v>
      </c>
      <c r="AH25" s="1">
        <f>+IF($E25=AH$22,VLOOKUP($C25,Input!$A$8:$AN$39,MATCH(AH$21,Input!$A$6:$AN$6,0),FALSE)+$H25,0)*$D25</f>
        <v>0</v>
      </c>
      <c r="AI25" s="1">
        <f>+IF($E25=AI$22,VLOOKUP($C25,Input!$A$8:$AN$39,MATCH(AI$21,Input!$A$6:$AN$6,0),FALSE)+$H25,0)*$D25</f>
        <v>0</v>
      </c>
      <c r="AJ25" s="1">
        <f>+IF($E25=AJ$22,VLOOKUP($C25,Input!$A$8:$AN$39,MATCH(AJ$21,Input!$A$6:$AN$6,0),FALSE)+$H25,0)*$D25</f>
        <v>0</v>
      </c>
      <c r="AK25" s="1">
        <f>+IF($E25=AK$22,VLOOKUP($C25,Input!$A$8:$AN$39,MATCH(AK$21,Input!$A$6:$AN$6,0),FALSE)+$H25,0)*$D25</f>
        <v>0</v>
      </c>
      <c r="AL25" s="1">
        <f>+IF($E25=AL$22,VLOOKUP($C25,Input!$A$8:$AN$39,MATCH(AL$21,Input!$A$6:$AN$6,0),FALSE)+$H25,0)*$D25</f>
        <v>0</v>
      </c>
      <c r="AM25" s="1">
        <f>+IF($E25=AM$22,VLOOKUP($C25,Input!$A$8:$AN$39,MATCH(AM$21,Input!$A$6:$AN$6,0),FALSE)+$H25,0)*$D25</f>
        <v>0</v>
      </c>
      <c r="AN25" s="1">
        <f>+IF($E25=AN$22,VLOOKUP($C25,Input!$A$8:$AN$39,MATCH(AN$21,Input!$A$6:$AN$6,0),FALSE)+$H25,0)*$D25</f>
        <v>0</v>
      </c>
      <c r="AO25" s="1">
        <f>+IF($E25=AO$22,VLOOKUP($C25,Input!$A$8:$AN$39,MATCH(AO$21,Input!$A$6:$AN$6,0),FALSE)+$H25,0)*$D25</f>
        <v>0</v>
      </c>
      <c r="AP25" s="1">
        <f>+IF($E25=AP$22,VLOOKUP($C25,Input!$A$8:$AN$39,MATCH(AP$21,Input!$A$6:$AN$6,0),FALSE)+$H25,0)*$D25</f>
        <v>0</v>
      </c>
      <c r="AQ25" s="1">
        <f>+IF($E25=AQ$22,VLOOKUP($C25,Input!$A$8:$AN$39,MATCH(AQ$21,Input!$A$6:$AN$6,0),FALSE)+$H25,0)*$D25</f>
        <v>0</v>
      </c>
      <c r="AR25" s="1">
        <f>+IF($E25=AR$22,VLOOKUP($C25,Input!$A$8:$AN$39,MATCH(AR$21,Input!$A$6:$AN$6,0),FALSE)+$H25,0)*$D25</f>
        <v>0</v>
      </c>
      <c r="AT25" t="str">
        <f>VLOOKUP($C25,Input!$A$8:$HV$39,MATCH(AT$21,Input!$A$6:$HV$6,0),FALSE)</f>
        <v>Parts and administrative cost</v>
      </c>
      <c r="AU25" s="1">
        <f>+IF($E25=AU$22,VLOOKUP($C25,Input!$A$8:$HV$39,MATCH(AU$21,Input!$A$6:$HV$6,0),FALSE),0)*$D25</f>
        <v>0</v>
      </c>
      <c r="AV25" s="1">
        <f>+IF($E25=AV$22,VLOOKUP($C25,Input!$A$8:$HV$39,MATCH(AV$21,Input!$A$6:$HV$6,0),FALSE),0)*$D25</f>
        <v>0</v>
      </c>
      <c r="AW25" s="1">
        <f>+IF($E25=AW$22,VLOOKUP($C25,Input!$A$8:$HV$39,MATCH(AW$21,Input!$A$6:$HV$6,0),FALSE),0)*$D25</f>
        <v>0</v>
      </c>
      <c r="AX25" s="1">
        <f>+IF($E25=AX$22,VLOOKUP($C25,Input!$A$8:$HV$39,MATCH(AX$21,Input!$A$6:$HV$6,0),FALSE),0)*$D25</f>
        <v>0</v>
      </c>
      <c r="AY25" s="1">
        <f>+IF($E25=AY$22,VLOOKUP($C25,Input!$A$8:$HV$39,MATCH(AY$21,Input!$A$6:$HV$6,0),FALSE),0)*$D25</f>
        <v>0</v>
      </c>
      <c r="AZ25" s="1">
        <f>+IF($E25=AZ$22,VLOOKUP($C25,Input!$A$8:$HV$39,MATCH(AZ$21,Input!$A$6:$HV$6,0),FALSE),0)*$D25</f>
        <v>0</v>
      </c>
      <c r="BA25" s="1">
        <f>+IF($E25=BA$22,VLOOKUP($C25,Input!$A$8:$HV$39,MATCH(BA$21,Input!$A$6:$HV$6,0),FALSE),0)*$D25</f>
        <v>0</v>
      </c>
      <c r="BB25" s="1">
        <f>+IF($E25=BB$22,VLOOKUP($C25,Input!$A$8:$HV$39,MATCH(BB$21,Input!$A$6:$HV$6,0),FALSE),0)*$D25</f>
        <v>0</v>
      </c>
      <c r="BC25" s="1">
        <f>+IF($E25=BC$22,VLOOKUP($C25,Input!$A$8:$HV$39,MATCH(BC$21,Input!$A$6:$HV$6,0),FALSE),0)*$D25</f>
        <v>0</v>
      </c>
      <c r="BD25" s="1">
        <f>+IF($E25=BD$22,VLOOKUP($C25,Input!$A$8:$HV$39,MATCH(BD$21,Input!$A$6:$HV$6,0),FALSE),0)*$D25</f>
        <v>0</v>
      </c>
      <c r="BE25" s="1">
        <f>+IF($E25=BE$22,VLOOKUP($C25,Input!$A$8:$HV$39,MATCH(BE$21,Input!$A$6:$HV$6,0),FALSE),0)*$D25</f>
        <v>0</v>
      </c>
      <c r="BF25" s="1">
        <f>+IF($E25=BF$22,VLOOKUP($C25,Input!$A$8:$HV$39,MATCH(BF$21,Input!$A$6:$HV$6,0),FALSE),0)*$D25</f>
        <v>0</v>
      </c>
      <c r="BG25" s="1">
        <f>+IF($E25=BG$22,VLOOKUP($C25,Input!$A$8:$HV$39,MATCH(BG$21,Input!$A$6:$HV$6,0),FALSE),0)*$D25</f>
        <v>0</v>
      </c>
      <c r="BH25" s="1">
        <f>+IF($E25=BH$22,VLOOKUP($C25,Input!$A$8:$HV$39,MATCH(BH$21,Input!$A$6:$HV$6,0),FALSE),0)*$D25</f>
        <v>0</v>
      </c>
      <c r="BI25" s="1">
        <f>+IF($E25=BI$22,VLOOKUP($C25,Input!$A$8:$HV$39,MATCH(BI$21,Input!$A$6:$HV$6,0),FALSE),0)*$D25</f>
        <v>0</v>
      </c>
      <c r="BJ25" s="1">
        <f>+IF($E25=BJ$22,VLOOKUP($C25,Input!$A$8:$HV$39,MATCH(BJ$21,Input!$A$6:$HV$6,0),FALSE),0)*$D25</f>
        <v>0</v>
      </c>
      <c r="BK25" s="1">
        <f>+IF($E25=BK$22,VLOOKUP($C25,Input!$A$8:$HV$39,MATCH(BK$21,Input!$A$6:$HV$6,0),FALSE),0)*$D25</f>
        <v>0</v>
      </c>
      <c r="BL25" s="1">
        <f>+IF($E25=BL$22,VLOOKUP($C25,Input!$A$8:$HV$39,MATCH(BL$21,Input!$A$6:$HV$6,0),FALSE),0)*$D25</f>
        <v>0</v>
      </c>
      <c r="BM25" s="1">
        <f>+IF($E25=BM$22,VLOOKUP($C25,Input!$A$8:$HV$39,MATCH(BM$21,Input!$A$6:$HV$6,0),FALSE),0)*$D25</f>
        <v>0</v>
      </c>
      <c r="BN25" s="1">
        <f>+IF($E25=BN$22,VLOOKUP($C25,Input!$A$8:$HV$39,MATCH(BN$21,Input!$A$6:$HV$6,0),FALSE),0)*$D25</f>
        <v>0</v>
      </c>
      <c r="BO25" s="1">
        <f>+IF($E25=BO$22,VLOOKUP($C25,Input!$A$8:$HV$39,MATCH(BO$21,Input!$A$6:$HV$6,0),FALSE),0)*$D25</f>
        <v>0</v>
      </c>
      <c r="BP25" s="1">
        <f>+IF($E25=BP$22,VLOOKUP($C25,Input!$A$8:$HV$39,MATCH(BP$21,Input!$A$6:$HV$6,0),FALSE),0)*$D25</f>
        <v>0</v>
      </c>
      <c r="BQ25" s="1">
        <f>+IF($E25=BQ$22,VLOOKUP($C25,Input!$A$8:$HV$39,MATCH(BQ$21,Input!$A$6:$HV$6,0),FALSE),0)*$D25</f>
        <v>0</v>
      </c>
      <c r="BR25" s="1">
        <f>+IF($E25=BR$22,VLOOKUP($C25,Input!$A$8:$HV$39,MATCH(BR$21,Input!$A$6:$HV$6,0),FALSE),0)*$D25</f>
        <v>0</v>
      </c>
      <c r="BS25" s="1">
        <f>+IF($E25=BS$22,VLOOKUP($C25,Input!$A$8:$HV$39,MATCH(BS$21,Input!$A$6:$HV$6,0),FALSE),0)*$D25</f>
        <v>0</v>
      </c>
      <c r="BT25" s="1">
        <f>+IF($E25=BT$22,VLOOKUP($C25,Input!$A$8:$HV$39,MATCH(BT$21,Input!$A$6:$HV$6,0),FALSE),0)*$D25</f>
        <v>0</v>
      </c>
      <c r="BU25" s="1">
        <f>+IF($E25=BU$22,VLOOKUP($C25,Input!$A$8:$HV$39,MATCH(BU$21,Input!$A$6:$HV$6,0),FALSE),0)*$D25</f>
        <v>0</v>
      </c>
      <c r="BV25" s="1">
        <f>+IF($E25=BV$22,VLOOKUP($C25,Input!$A$8:$HV$39,MATCH(BV$21,Input!$A$6:$HV$6,0),FALSE),0)*$D25</f>
        <v>0</v>
      </c>
      <c r="BW25" s="1">
        <f>+IF($E25=BW$22,VLOOKUP($C25,Input!$A$8:$HV$39,MATCH(BW$21,Input!$A$6:$HV$6,0),FALSE),0)*$D25</f>
        <v>0</v>
      </c>
      <c r="BX25" s="1">
        <f>+IF($E25=BX$22,VLOOKUP($C25,Input!$A$8:$HV$39,MATCH(BX$21,Input!$A$6:$HV$6,0),FALSE),0)*$D25</f>
        <v>0</v>
      </c>
      <c r="BY25" s="1">
        <f>+IF($E25=BY$22,VLOOKUP($C25,Input!$A$8:$HV$39,MATCH(BY$21,Input!$A$6:$HV$6,0),FALSE),0)*$D25</f>
        <v>0</v>
      </c>
      <c r="BZ25" s="1">
        <f>+IF($E25=BZ$22,VLOOKUP($C25,Input!$A$8:$HV$39,MATCH(BZ$21,Input!$A$6:$HV$6,0),FALSE),0)*$D25</f>
        <v>0</v>
      </c>
      <c r="CA25" s="1">
        <f>+IF($E25=CA$22,VLOOKUP($C25,Input!$A$8:$HV$39,MATCH(CA$21,Input!$A$6:$HV$6,0),FALSE),0)*$D25</f>
        <v>0</v>
      </c>
      <c r="CB25" s="1">
        <f>+IF($E25=CB$22,VLOOKUP($C25,Input!$A$8:$HV$39,MATCH(CB$21,Input!$A$6:$HV$6,0),FALSE),0)*$D25</f>
        <v>0</v>
      </c>
      <c r="CC25" s="1">
        <f>+IF($E25=CC$22,VLOOKUP($C25,Input!$A$8:$HV$39,MATCH(CC$21,Input!$A$6:$HV$6,0),FALSE),0)*$D25</f>
        <v>0</v>
      </c>
      <c r="CE25" t="str">
        <f>VLOOKUP($C25,Input!$A$8:$HV$39,MATCH(CE$21,Input!$A$6:$HV$6,0),FALSE)</f>
        <v>Engine Rebuild @ 7 Yr</v>
      </c>
      <c r="CF25" s="1">
        <f>IF($E25+$I25+$D$7&lt;=CF$22,0,IF(CF$22-$D$7&gt;=$E25,IF(COUNTIF($KZ25:LP25,"&gt;0")&gt;0,VLOOKUP($C25,Input!$A$8:$HV$21,MATCH($CE$21+COUNTIF($KZ25:LP25,"&gt;0"),Input!$A$6:$HV$6,0),FALSE),0),0))*$D25</f>
        <v>0</v>
      </c>
      <c r="CG25" s="1">
        <f>IF($E25+$I25+$D$7&lt;=CG$22,0,IF(CG$22-$D$7&gt;=$E25,IF(COUNTIF($KZ25:LQ25,"&gt;0")&gt;0,VLOOKUP($C25,Input!$A$8:$HV$21,MATCH($CE$21+COUNTIF($KZ25:LQ25,"&gt;0"),Input!$A$6:$HV$6,0),FALSE),0),0))*$D25</f>
        <v>0</v>
      </c>
      <c r="CH25" s="1">
        <f>IF($E25+$I25+$D$7&lt;=CH$22,0,IF(CH$22-$D$7&gt;=$E25,IF(COUNTIF($KZ25:LR25,"&gt;0")&gt;0,VLOOKUP($C25,Input!$A$8:$HV$21,MATCH($CE$21+COUNTIF($KZ25:LR25,"&gt;0"),Input!$A$6:$HV$6,0),FALSE),0),0))*$D25</f>
        <v>0</v>
      </c>
      <c r="CI25" s="1">
        <f>IF($E25+$I25+$D$7&lt;=CI$22,0,IF(CI$22-$D$7&gt;=$E25,IF(COUNTIF($KZ25:LS25,"&gt;0")&gt;0,VLOOKUP($C25,Input!$A$8:$HV$21,MATCH($CE$21+COUNTIF($KZ25:LS25,"&gt;0"),Input!$A$6:$HV$6,0),FALSE),0),0))*$D25</f>
        <v>0</v>
      </c>
      <c r="CJ25" s="1">
        <f>IF($E25+$I25+$D$7&lt;=CJ$22,0,IF(CJ$22-$D$7&gt;=$E25,IF(COUNTIF($KZ25:LT25,"&gt;0")&gt;0,VLOOKUP($C25,Input!$A$8:$HV$21,MATCH($CE$21+COUNTIF($KZ25:LT25,"&gt;0"),Input!$A$6:$HV$6,0),FALSE),0),0))*$D25</f>
        <v>0</v>
      </c>
      <c r="CK25" s="1">
        <f>IF($E25+$I25+$D$7&lt;=CK$22,0,IF(CK$22-$D$7&gt;=$E25,IF(COUNTIF($KZ25:LU25,"&gt;0")&gt;0,VLOOKUP($C25,Input!$A$8:$HV$21,MATCH($CE$21+COUNTIF($KZ25:LU25,"&gt;0"),Input!$A$6:$HV$6,0),FALSE),0),0))*$D25</f>
        <v>0</v>
      </c>
      <c r="CL25" s="1">
        <f>IF($E25+$I25+$D$7&lt;=CL$22,0,IF(CL$22-$D$7&gt;=$E25,IF(COUNTIF($KZ25:LV25,"&gt;0")&gt;0,VLOOKUP($C25,Input!$A$8:$HV$21,MATCH($CE$21+COUNTIF($KZ25:LV25,"&gt;0"),Input!$A$6:$HV$6,0),FALSE),0),0))*$D25</f>
        <v>0</v>
      </c>
      <c r="CM25" s="1">
        <f>IF($E25+$I25+$D$7&lt;=CM$22,0,IF(CM$22-$D$7&gt;=$E25,IF(COUNTIF($KZ25:LW25,"&gt;0")&gt;0,VLOOKUP($C25,Input!$A$8:$HV$21,MATCH($CE$21+COUNTIF($KZ25:LW25,"&gt;0"),Input!$A$6:$HV$6,0),FALSE),0),0))*$D25</f>
        <v>0</v>
      </c>
      <c r="CN25" s="1">
        <f>IF($E25+$I25+$D$7&lt;=CN$22,0,IF(CN$22-$D$7&gt;=$E25,IF(COUNTIF($KZ25:LX25,"&gt;0")&gt;0,VLOOKUP($C25,Input!$A$8:$HV$21,MATCH($CE$21+COUNTIF($KZ25:LX25,"&gt;0"),Input!$A$6:$HV$6,0),FALSE),0),0))*$D25</f>
        <v>0</v>
      </c>
      <c r="CO25" s="1">
        <f>IF($E25+$I25+$D$7&lt;=CO$22,0,IF(CO$22-$D$7&gt;=$E25,IF(COUNTIF($KZ25:LY25,"&gt;0")&gt;0,VLOOKUP($C25,Input!$A$8:$HV$21,MATCH($CE$21+COUNTIF($KZ25:LY25,"&gt;0"),Input!$A$6:$HV$6,0),FALSE),0),0))*$D25</f>
        <v>0</v>
      </c>
      <c r="CP25" s="1">
        <f>IF($E25+$I25+$D$7&lt;=CP$22,0,IF(CP$22-$D$7&gt;=$E25,IF(COUNTIF($KZ25:LZ25,"&gt;0")&gt;0,VLOOKUP($C25,Input!$A$8:$HV$21,MATCH($CE$21+COUNTIF($KZ25:LZ25,"&gt;0"),Input!$A$6:$HV$6,0),FALSE),0),0))*$D25</f>
        <v>0</v>
      </c>
      <c r="CQ25" s="1">
        <f>IF($E25+$I25+$D$7&lt;=CQ$22,0,IF(CQ$22-$D$7&gt;=$E25,IF(COUNTIF($KZ25:MA25,"&gt;0")&gt;0,VLOOKUP($C25,Input!$A$8:$HV$21,MATCH($CE$21+COUNTIF($KZ25:MA25,"&gt;0"),Input!$A$6:$HV$6,0),FALSE),0),0))*$D25</f>
        <v>0</v>
      </c>
      <c r="CR25" s="1">
        <f>IF($E25+$I25+$D$7&lt;=CR$22,0,IF(CR$22-$D$7&gt;=$E25,IF(COUNTIF($KZ25:MB25,"&gt;0")&gt;0,VLOOKUP($C25,Input!$A$8:$HV$21,MATCH($CE$21+COUNTIF($KZ25:MB25,"&gt;0"),Input!$A$6:$HV$6,0),FALSE),0),0))*$D25</f>
        <v>0</v>
      </c>
      <c r="CS25" s="1">
        <f>IF($E25+$I25+$D$7&lt;=CS$22,0,IF(CS$22-$D$7&gt;=$E25,IF(COUNTIF($KZ25:MC25,"&gt;0")&gt;0,VLOOKUP($C25,Input!$A$8:$HV$21,MATCH($CE$21+COUNTIF($KZ25:MC25,"&gt;0"),Input!$A$6:$HV$6,0),FALSE),0),0))*$D25</f>
        <v>0</v>
      </c>
      <c r="CT25" s="1">
        <f>IF($E25+$I25+$D$7&lt;=CT$22,0,IF(CT$22-$D$7&gt;=$E25,IF(COUNTIF($KZ25:MD25,"&gt;0")&gt;0,VLOOKUP($C25,Input!$A$8:$HV$21,MATCH($CE$21+COUNTIF($KZ25:MD25,"&gt;0"),Input!$A$6:$HV$6,0),FALSE),0),0))*$D25</f>
        <v>0</v>
      </c>
      <c r="CU25" s="1">
        <f>IF($E25+$I25+$D$7&lt;=CU$22,0,IF(CU$22-$D$7&gt;=$E25,IF(COUNTIF($KZ25:ME25,"&gt;0")&gt;0,VLOOKUP($C25,Input!$A$8:$HV$21,MATCH($CE$21+COUNTIF($KZ25:ME25,"&gt;0"),Input!$A$6:$HV$6,0),FALSE),0),0))*$D25</f>
        <v>0</v>
      </c>
      <c r="CV25" s="1">
        <f>IF($E25+$I25+$D$7&lt;=CV$22,0,IF(CV$22-$D$7&gt;=$E25,IF(COUNTIF($KZ25:MF25,"&gt;0")&gt;0,VLOOKUP($C25,Input!$A$8:$HV$21,MATCH($CE$21+COUNTIF($KZ25:MF25,"&gt;0"),Input!$A$6:$HV$6,0),FALSE),0),0))*$D25</f>
        <v>0</v>
      </c>
      <c r="CW25" s="1">
        <f>IF($E25+$I25+$D$7&lt;=CW$22,0,IF(CW$22-$D$7&gt;=$E25,IF(COUNTIF($KZ25:MG25,"&gt;0")&gt;0,VLOOKUP($C25,Input!$A$8:$HV$21,MATCH($CE$21+COUNTIF($KZ25:MG25,"&gt;0"),Input!$A$6:$HV$6,0),FALSE),0),0))*$D25</f>
        <v>0</v>
      </c>
      <c r="CX25" s="1">
        <f>IF($E25+$I25+$D$7&lt;=CX$22,0,IF(CX$22-$D$7&gt;=$E25,IF(COUNTIF($KZ25:MH25,"&gt;0")&gt;0,VLOOKUP($C25,Input!$A$8:$HV$21,MATCH($CE$21+COUNTIF($KZ25:MH25,"&gt;0"),Input!$A$6:$HV$6,0),FALSE),0),0))*$D25</f>
        <v>0</v>
      </c>
      <c r="CY25" s="1">
        <f>IF($E25+$I25+$D$7&lt;=CY$22,0,IF(CY$22-$D$7&gt;=$E25,IF(COUNTIF($KZ25:MI25,"&gt;0")&gt;0,VLOOKUP($C25,Input!$A$8:$HV$21,MATCH($CE$21+COUNTIF($KZ25:MI25,"&gt;0"),Input!$A$6:$HV$6,0),FALSE),0),0))*$D25</f>
        <v>0</v>
      </c>
      <c r="CZ25" s="1">
        <f>IF($E25+$I25+$D$7&lt;=CZ$22,0,IF(CZ$22-$D$7&gt;=$E25,IF(COUNTIF($KZ25:MJ25,"&gt;0")&gt;0,VLOOKUP($C25,Input!$A$8:$HV$21,MATCH($CE$21+COUNTIF($KZ25:MJ25,"&gt;0"),Input!$A$6:$HV$6,0),FALSE),0),0))*$D25</f>
        <v>0</v>
      </c>
      <c r="DA25" s="1">
        <f>IF($E25+$I25+$D$7&lt;=DA$22,0,IF(DA$22-$D$7&gt;=$E25,IF(COUNTIF($KZ25:MK25,"&gt;0")&gt;0,VLOOKUP($C25,Input!$A$8:$HV$21,MATCH($CE$21+COUNTIF($KZ25:MK25,"&gt;0"),Input!$A$6:$HV$6,0),FALSE),0),0))*$D25</f>
        <v>0</v>
      </c>
      <c r="DB25" s="1">
        <f>IF($E25+$I25+$D$7&lt;=DB$22,0,IF(DB$22-$D$7&gt;=$E25,IF(COUNTIF($KZ25:ML25,"&gt;0")&gt;0,VLOOKUP($C25,Input!$A$8:$HV$21,MATCH($CE$21+COUNTIF($KZ25:ML25,"&gt;0"),Input!$A$6:$HV$6,0),FALSE),0),0))*$D25</f>
        <v>0</v>
      </c>
      <c r="DC25" s="1">
        <f>IF($E25+$I25+$D$7&lt;=DC$22,0,IF(DC$22-$D$7&gt;=$E25,IF(COUNTIF($KZ25:MM25,"&gt;0")&gt;0,VLOOKUP($C25,Input!$A$8:$HV$21,MATCH($CE$21+COUNTIF($KZ25:MM25,"&gt;0"),Input!$A$6:$HV$6,0),FALSE),0),0))*$D25</f>
        <v>0</v>
      </c>
      <c r="DD25" s="1">
        <f>IF($E25+$I25+$D$7&lt;=DD$22,0,IF(DD$22-$D$7&gt;=$E25,IF(COUNTIF($KZ25:MN25,"&gt;0")&gt;0,VLOOKUP($C25,Input!$A$8:$HV$21,MATCH($CE$21+COUNTIF($KZ25:MN25,"&gt;0"),Input!$A$6:$HV$6,0),FALSE),0),0))*$D25</f>
        <v>0</v>
      </c>
      <c r="DE25" s="1">
        <f>IF($E25+$I25+$D$7&lt;=DE$22,0,IF(DE$22-$D$7&gt;=$E25,IF(COUNTIF($KZ25:MO25,"&gt;0")&gt;0,VLOOKUP($C25,Input!$A$8:$HV$21,MATCH($CE$21+COUNTIF($KZ25:MO25,"&gt;0"),Input!$A$6:$HV$6,0),FALSE),0),0))*$D25</f>
        <v>0</v>
      </c>
      <c r="DF25" s="1">
        <f>IF($E25+$I25+$D$7&lt;=DF$22,0,IF(DF$22-$D$7&gt;=$E25,IF(COUNTIF($KZ25:MP25,"&gt;0")&gt;0,VLOOKUP($C25,Input!$A$8:$HV$21,MATCH($CE$21+COUNTIF($KZ25:MP25,"&gt;0"),Input!$A$6:$HV$6,0),FALSE),0),0))*$D25</f>
        <v>0</v>
      </c>
      <c r="DG25" s="1">
        <f>IF($E25+$I25+$D$7&lt;=DG$22,0,IF(DG$22-$D$7&gt;=$E25,IF(COUNTIF($KZ25:MQ25,"&gt;0")&gt;0,VLOOKUP($C25,Input!$A$8:$HV$21,MATCH($CE$21+COUNTIF($KZ25:MQ25,"&gt;0"),Input!$A$6:$HV$6,0),FALSE),0),0))*$D25</f>
        <v>0</v>
      </c>
      <c r="DH25" s="1">
        <f>IF($E25+$I25+$D$7&lt;=DH$22,0,IF(DH$22-$D$7&gt;=$E25,IF(COUNTIF($KZ25:MR25,"&gt;0")&gt;0,VLOOKUP($C25,Input!$A$8:$HV$21,MATCH($CE$21+COUNTIF($KZ25:MR25,"&gt;0"),Input!$A$6:$HV$6,0),FALSE),0),0))*$D25</f>
        <v>0</v>
      </c>
      <c r="DI25" s="1">
        <f>IF($E25+$I25+$D$7&lt;=DI$22,0,IF(DI$22-$D$7&gt;=$E25,IF(COUNTIF($KZ25:MS25,"&gt;0")&gt;0,VLOOKUP($C25,Input!$A$8:$HV$21,MATCH($CE$21+COUNTIF($KZ25:MS25,"&gt;0"),Input!$A$6:$HV$6,0),FALSE),0),0))*$D25</f>
        <v>0</v>
      </c>
      <c r="DJ25" s="1">
        <f>IF($E25+$I25+$D$7&lt;=DJ$22,0,IF(DJ$22-$D$7&gt;=$E25,IF(COUNTIF($KZ25:MT25,"&gt;0")&gt;0,VLOOKUP($C25,Input!$A$8:$HV$21,MATCH($CE$21+COUNTIF($KZ25:MT25,"&gt;0"),Input!$A$6:$HV$6,0),FALSE),0),0))*$D25</f>
        <v>0</v>
      </c>
      <c r="DK25" s="1">
        <f>IF($E25+$I25+$D$7&lt;=DK$22,0,IF(DK$22-$D$7&gt;=$E25,IF(COUNTIF($KZ25:MU25,"&gt;0")&gt;0,VLOOKUP($C25,Input!$A$8:$HV$21,MATCH($CE$21+COUNTIF($KZ25:MU25,"&gt;0"),Input!$A$6:$HV$6,0),FALSE),0),0))*$D25</f>
        <v>0</v>
      </c>
      <c r="DL25" s="1">
        <f>IF($E25+$I25+$D$7&lt;=DL$22,0,IF(DL$22-$D$7&gt;=$E25,IF(COUNTIF($KZ25:MV25,"&gt;0")&gt;0,VLOOKUP($C25,Input!$A$8:$HV$21,MATCH($CE$21+COUNTIF($KZ25:MV25,"&gt;0"),Input!$A$6:$HV$6,0),FALSE),0),0))*$D25</f>
        <v>0</v>
      </c>
      <c r="DM25" s="1">
        <f>IF($E25+$I25+$D$7&lt;=DM$22,0,IF(DM$22-$D$7&gt;=$E25,IF(COUNTIF($KZ25:MW25,"&gt;0")&gt;0,VLOOKUP($C25,Input!$A$8:$HV$21,MATCH($CE$21+COUNTIF($KZ25:MW25,"&gt;0"),Input!$A$6:$HV$6,0),FALSE),0),0))*$D25</f>
        <v>0</v>
      </c>
      <c r="DN25" s="1">
        <f>IF($E25+$I25+$D$7&lt;=DN$22,0,IF(DN$22-$D$7&gt;=$E25,IF(COUNTIF($KZ25:MX25,"&gt;0")&gt;0,VLOOKUP($C25,Input!$A$8:$HV$21,MATCH($CE$21+COUNTIF($KZ25:MX25,"&gt;0"),Input!$A$6:$HV$6,0),FALSE),0),0))*$D25</f>
        <v>0</v>
      </c>
      <c r="DP25" t="str">
        <f>+VLOOKUP($C25,Input!$A$8:$GZ$39,MATCH(DP$21,Input!$A$6:$GZ$6,0),FALSE)</f>
        <v>Bus Maintenance at 0.85/mile</v>
      </c>
      <c r="DQ25" s="1">
        <f>IF($E25+$I25+$D$7&lt;=DQ$22,0,IF(DQ$22-$D$7&gt;=$E25,IF(COUNTIF($KZ25:LP25,"&gt;0")&gt;0,VLOOKUP($C25,Input!$A$8:$HV$21,MATCH($DP$21+COUNTIF($KZ25:LP25,"&gt;0"),Input!$A$6:$HV$6,0),FALSE),0),0))*$D25*$F25</f>
        <v>0</v>
      </c>
      <c r="DR25" s="1">
        <f>IF($E25+$I25+$D$7&lt;=DR$22,0,IF(DR$22-$D$7&gt;=$E25,IF(COUNTIF($KZ25:LQ25,"&gt;0")&gt;0,VLOOKUP($C25,Input!$A$8:$HV$21,MATCH($DP$21+COUNTIF($KZ25:LQ25,"&gt;0"),Input!$A$6:$HV$6,0),FALSE),0),0))*$D25*$F25</f>
        <v>0</v>
      </c>
      <c r="DS25" s="1">
        <f>IF($E25+$I25+$D$7&lt;=DS$22,0,IF(DS$22-$D$7&gt;=$E25,IF(COUNTIF($KZ25:LR25,"&gt;0")&gt;0,VLOOKUP($C25,Input!$A$8:$HV$21,MATCH($DP$21+COUNTIF($KZ25:LR25,"&gt;0"),Input!$A$6:$HV$6,0),FALSE),0),0))*$D25*$F25</f>
        <v>0</v>
      </c>
      <c r="DT25" s="1">
        <f>IF($E25+$I25+$D$7&lt;=DT$22,0,IF(DT$22-$D$7&gt;=$E25,IF(COUNTIF($KZ25:LS25,"&gt;0")&gt;0,VLOOKUP($C25,Input!$A$8:$HV$21,MATCH($DP$21+COUNTIF($KZ25:LS25,"&gt;0"),Input!$A$6:$HV$6,0),FALSE),0),0))*$D25*$F25</f>
        <v>0</v>
      </c>
      <c r="DU25" s="1">
        <f>IF($E25+$I25+$D$7&lt;=DU$22,0,IF(DU$22-$D$7&gt;=$E25,IF(COUNTIF($KZ25:LT25,"&gt;0")&gt;0,VLOOKUP($C25,Input!$A$8:$HV$21,MATCH($DP$21+COUNTIF($KZ25:LT25,"&gt;0"),Input!$A$6:$HV$6,0),FALSE),0),0))*$D25*$F25</f>
        <v>0</v>
      </c>
      <c r="DV25" s="1">
        <f>IF($E25+$I25+$D$7&lt;=DV$22,0,IF(DV$22-$D$7&gt;=$E25,IF(COUNTIF($KZ25:LU25,"&gt;0")&gt;0,VLOOKUP($C25,Input!$A$8:$HV$21,MATCH($DP$21+COUNTIF($KZ25:LU25,"&gt;0"),Input!$A$6:$HV$6,0),FALSE),0),0))*$D25*$F25</f>
        <v>0</v>
      </c>
      <c r="DW25" s="1">
        <f>IF($E25+$I25+$D$7&lt;=DW$22,0,IF(DW$22-$D$7&gt;=$E25,IF(COUNTIF($KZ25:LV25,"&gt;0")&gt;0,VLOOKUP($C25,Input!$A$8:$HV$21,MATCH($DP$21+COUNTIF($KZ25:LV25,"&gt;0"),Input!$A$6:$HV$6,0),FALSE),0),0))*$D25*$F25</f>
        <v>0</v>
      </c>
      <c r="DX25" s="1">
        <f>IF($E25+$I25+$D$7&lt;=DX$22,0,IF(DX$22-$D$7&gt;=$E25,IF(COUNTIF($KZ25:LW25,"&gt;0")&gt;0,VLOOKUP($C25,Input!$A$8:$HV$21,MATCH($DP$21+COUNTIF($KZ25:LW25,"&gt;0"),Input!$A$6:$HV$6,0),FALSE),0),0))*$D25*$F25</f>
        <v>0</v>
      </c>
      <c r="DY25" s="1">
        <f>IF($E25+$I25+$D$7&lt;=DY$22,0,IF(DY$22-$D$7&gt;=$E25,IF(COUNTIF($KZ25:LX25,"&gt;0")&gt;0,VLOOKUP($C25,Input!$A$8:$HV$21,MATCH($DP$21+COUNTIF($KZ25:LX25,"&gt;0"),Input!$A$6:$HV$6,0),FALSE),0),0))*$D25*$F25</f>
        <v>0</v>
      </c>
      <c r="DZ25" s="1">
        <f>IF($E25+$I25+$D$7&lt;=DZ$22,0,IF(DZ$22-$D$7&gt;=$E25,IF(COUNTIF($KZ25:LY25,"&gt;0")&gt;0,VLOOKUP($C25,Input!$A$8:$HV$21,MATCH($DP$21+COUNTIF($KZ25:LY25,"&gt;0"),Input!$A$6:$HV$6,0),FALSE),0),0))*$D25*$F25</f>
        <v>0</v>
      </c>
      <c r="EA25" s="1">
        <f>IF($E25+$I25+$D$7&lt;=EA$22,0,IF(EA$22-$D$7&gt;=$E25,IF(COUNTIF($KZ25:LZ25,"&gt;0")&gt;0,VLOOKUP($C25,Input!$A$8:$HV$21,MATCH($DP$21+COUNTIF($KZ25:LZ25,"&gt;0"),Input!$A$6:$HV$6,0),FALSE),0),0))*$D25*$F25</f>
        <v>0</v>
      </c>
      <c r="EB25" s="1">
        <f>IF($E25+$I25+$D$7&lt;=EB$22,0,IF(EB$22-$D$7&gt;=$E25,IF(COUNTIF($KZ25:MA25,"&gt;0")&gt;0,VLOOKUP($C25,Input!$A$8:$HV$21,MATCH($DP$21+COUNTIF($KZ25:MA25,"&gt;0"),Input!$A$6:$HV$6,0),FALSE),0),0))*$D25*$F25</f>
        <v>0</v>
      </c>
      <c r="EC25" s="1">
        <f>IF($E25+$I25+$D$7&lt;=EC$22,0,IF(EC$22-$D$7&gt;=$E25,IF(COUNTIF($KZ25:MB25,"&gt;0")&gt;0,VLOOKUP($C25,Input!$A$8:$HV$21,MATCH($DP$21+COUNTIF($KZ25:MB25,"&gt;0"),Input!$A$6:$HV$6,0),FALSE),0),0))*$D25*$F25</f>
        <v>0</v>
      </c>
      <c r="ED25" s="1">
        <f>IF($E25+$I25+$D$7&lt;=ED$22,0,IF(ED$22-$D$7&gt;=$E25,IF(COUNTIF($KZ25:MC25,"&gt;0")&gt;0,VLOOKUP($C25,Input!$A$8:$HV$21,MATCH($DP$21+COUNTIF($KZ25:MC25,"&gt;0"),Input!$A$6:$HV$6,0),FALSE),0),0))*$D25*$F25</f>
        <v>0</v>
      </c>
      <c r="EE25" s="1">
        <f>IF($E25+$I25+$D$7&lt;=EE$22,0,IF(EE$22-$D$7&gt;=$E25,IF(COUNTIF($KZ25:MD25,"&gt;0")&gt;0,VLOOKUP($C25,Input!$A$8:$HV$21,MATCH($DP$21+COUNTIF($KZ25:MD25,"&gt;0"),Input!$A$6:$HV$6,0),FALSE),0),0))*$D25*$F25</f>
        <v>0</v>
      </c>
      <c r="EF25" s="1">
        <f>IF($E25+$I25+$D$7&lt;=EF$22,0,IF(EF$22-$D$7&gt;=$E25,IF(COUNTIF($KZ25:ME25,"&gt;0")&gt;0,VLOOKUP($C25,Input!$A$8:$HV$21,MATCH($DP$21+COUNTIF($KZ25:ME25,"&gt;0"),Input!$A$6:$HV$6,0),FALSE),0),0))*$D25*$F25</f>
        <v>0</v>
      </c>
      <c r="EG25" s="1">
        <f>IF($E25+$I25+$D$7&lt;=EG$22,0,IF(EG$22-$D$7&gt;=$E25,IF(COUNTIF($KZ25:MF25,"&gt;0")&gt;0,VLOOKUP($C25,Input!$A$8:$HV$21,MATCH($DP$21+COUNTIF($KZ25:MF25,"&gt;0"),Input!$A$6:$HV$6,0),FALSE),0),0))*$D25*$F25</f>
        <v>0</v>
      </c>
      <c r="EH25" s="1">
        <f>IF($E25+$I25+$D$7&lt;=EH$22,0,IF(EH$22-$D$7&gt;=$E25,IF(COUNTIF($KZ25:MG25,"&gt;0")&gt;0,VLOOKUP($C25,Input!$A$8:$HV$21,MATCH($DP$21+COUNTIF($KZ25:MG25,"&gt;0"),Input!$A$6:$HV$6,0),FALSE),0),0))*$D25*$F25</f>
        <v>0</v>
      </c>
      <c r="EI25" s="1">
        <f>IF($E25+$I25+$D$7&lt;=EI$22,0,IF(EI$22-$D$7&gt;=$E25,IF(COUNTIF($KZ25:MH25,"&gt;0")&gt;0,VLOOKUP($C25,Input!$A$8:$HV$21,MATCH($DP$21+COUNTIF($KZ25:MH25,"&gt;0"),Input!$A$6:$HV$6,0),FALSE),0),0))*$D25*$F25</f>
        <v>0</v>
      </c>
      <c r="EJ25" s="1">
        <f>IF($E25+$I25+$D$7&lt;=EJ$22,0,IF(EJ$22-$D$7&gt;=$E25,IF(COUNTIF($KZ25:MI25,"&gt;0")&gt;0,VLOOKUP($C25,Input!$A$8:$HV$21,MATCH($DP$21+COUNTIF($KZ25:MI25,"&gt;0"),Input!$A$6:$HV$6,0),FALSE),0),0))*$D25*$F25</f>
        <v>0</v>
      </c>
      <c r="EK25" s="1">
        <f>IF($E25+$I25+$D$7&lt;=EK$22,0,IF(EK$22-$D$7&gt;=$E25,IF(COUNTIF($KZ25:MJ25,"&gt;0")&gt;0,VLOOKUP($C25,Input!$A$8:$HV$21,MATCH($DP$21+COUNTIF($KZ25:MJ25,"&gt;0"),Input!$A$6:$HV$6,0),FALSE),0),0))*$D25*$F25</f>
        <v>0</v>
      </c>
      <c r="EL25" s="1">
        <f>IF($E25+$I25+$D$7&lt;=EL$22,0,IF(EL$22-$D$7&gt;=$E25,IF(COUNTIF($KZ25:MK25,"&gt;0")&gt;0,VLOOKUP($C25,Input!$A$8:$HV$21,MATCH($DP$21+COUNTIF($KZ25:MK25,"&gt;0"),Input!$A$6:$HV$6,0),FALSE),0),0))*$D25*$F25</f>
        <v>0</v>
      </c>
      <c r="EM25" s="1">
        <f>IF($E25+$I25+$D$7&lt;=EM$22,0,IF(EM$22-$D$7&gt;=$E25,IF(COUNTIF($KZ25:ML25,"&gt;0")&gt;0,VLOOKUP($C25,Input!$A$8:$HV$21,MATCH($DP$21+COUNTIF($KZ25:ML25,"&gt;0"),Input!$A$6:$HV$6,0),FALSE),0),0))*$D25*$F25</f>
        <v>0</v>
      </c>
      <c r="EN25" s="1">
        <f>IF($E25+$I25+$D$7&lt;=EN$22,0,IF(EN$22-$D$7&gt;=$E25,IF(COUNTIF($KZ25:MM25,"&gt;0")&gt;0,VLOOKUP($C25,Input!$A$8:$HV$21,MATCH($DP$21+COUNTIF($KZ25:MM25,"&gt;0"),Input!$A$6:$HV$6,0),FALSE),0),0))*$D25*$F25</f>
        <v>0</v>
      </c>
      <c r="EO25" s="1">
        <f>IF($E25+$I25+$D$7&lt;=EO$22,0,IF(EO$22-$D$7&gt;=$E25,IF(COUNTIF($KZ25:MN25,"&gt;0")&gt;0,VLOOKUP($C25,Input!$A$8:$HV$21,MATCH($DP$21+COUNTIF($KZ25:MN25,"&gt;0"),Input!$A$6:$HV$6,0),FALSE),0),0))*$D25*$F25</f>
        <v>0</v>
      </c>
      <c r="EP25" s="1">
        <f>IF($E25+$I25+$D$7&lt;=EP$22,0,IF(EP$22-$D$7&gt;=$E25,IF(COUNTIF($KZ25:MO25,"&gt;0")&gt;0,VLOOKUP($C25,Input!$A$8:$HV$21,MATCH($DP$21+COUNTIF($KZ25:MO25,"&gt;0"),Input!$A$6:$HV$6,0),FALSE),0),0))*$D25*$F25</f>
        <v>0</v>
      </c>
      <c r="EQ25" s="1">
        <f>IF($E25+$I25+$D$7&lt;=EQ$22,0,IF(EQ$22-$D$7&gt;=$E25,IF(COUNTIF($KZ25:MP25,"&gt;0")&gt;0,VLOOKUP($C25,Input!$A$8:$HV$21,MATCH($DP$21+COUNTIF($KZ25:MP25,"&gt;0"),Input!$A$6:$HV$6,0),FALSE),0),0))*$D25*$F25</f>
        <v>0</v>
      </c>
      <c r="ER25" s="1">
        <f>IF($E25+$I25+$D$7&lt;=ER$22,0,IF(ER$22-$D$7&gt;=$E25,IF(COUNTIF($KZ25:MQ25,"&gt;0")&gt;0,VLOOKUP($C25,Input!$A$8:$HV$21,MATCH($DP$21+COUNTIF($KZ25:MQ25,"&gt;0"),Input!$A$6:$HV$6,0),FALSE),0),0))*$D25*$F25</f>
        <v>0</v>
      </c>
      <c r="ES25" s="1">
        <f>IF($E25+$I25+$D$7&lt;=ES$22,0,IF(ES$22-$D$7&gt;=$E25,IF(COUNTIF($KZ25:MR25,"&gt;0")&gt;0,VLOOKUP($C25,Input!$A$8:$HV$21,MATCH($DP$21+COUNTIF($KZ25:MR25,"&gt;0"),Input!$A$6:$HV$6,0),FALSE),0),0))*$D25*$F25</f>
        <v>0</v>
      </c>
      <c r="ET25" s="1">
        <f>IF($E25+$I25+$D$7&lt;=ET$22,0,IF(ET$22-$D$7&gt;=$E25,IF(COUNTIF($KZ25:MS25,"&gt;0")&gt;0,VLOOKUP($C25,Input!$A$8:$HV$21,MATCH($DP$21+COUNTIF($KZ25:MS25,"&gt;0"),Input!$A$6:$HV$6,0),FALSE),0),0))*$D25*$F25</f>
        <v>0</v>
      </c>
      <c r="EU25" s="1">
        <f>IF($E25+$I25+$D$7&lt;=EU$22,0,IF(EU$22-$D$7&gt;=$E25,IF(COUNTIF($KZ25:MT25,"&gt;0")&gt;0,VLOOKUP($C25,Input!$A$8:$HV$21,MATCH($DP$21+COUNTIF($KZ25:MT25,"&gt;0"),Input!$A$6:$HV$6,0),FALSE),0),0))*$D25*$F25</f>
        <v>0</v>
      </c>
      <c r="EV25" s="1">
        <f>IF($E25+$I25+$D$7&lt;=EV$22,0,IF(EV$22-$D$7&gt;=$E25,IF(COUNTIF($KZ25:MU25,"&gt;0")&gt;0,VLOOKUP($C25,Input!$A$8:$HV$21,MATCH($DP$21+COUNTIF($KZ25:MU25,"&gt;0"),Input!$A$6:$HV$6,0),FALSE),0),0))*$D25*$F25</f>
        <v>0</v>
      </c>
      <c r="EW25" s="1">
        <f>IF($E25+$I25+$D$7&lt;=EW$22,0,IF(EW$22-$D$7&gt;=$E25,IF(COUNTIF($KZ25:MV25,"&gt;0")&gt;0,VLOOKUP($C25,Input!$A$8:$HV$21,MATCH($DP$21+COUNTIF($KZ25:MV25,"&gt;0"),Input!$A$6:$HV$6,0),FALSE),0),0))*$D25*$F25</f>
        <v>0</v>
      </c>
      <c r="EX25" s="1">
        <f>IF($E25+$I25+$D$7&lt;=EX$22,0,IF(EX$22-$D$7&gt;=$E25,IF(COUNTIF($KZ25:MW25,"&gt;0")&gt;0,VLOOKUP($C25,Input!$A$8:$HV$21,MATCH($DP$21+COUNTIF($KZ25:MW25,"&gt;0"),Input!$A$6:$HV$6,0),FALSE),0),0))*$D25*$F25</f>
        <v>0</v>
      </c>
      <c r="EY25" s="1">
        <f>IF($E25+$I25+$D$7&lt;=EY$22,0,IF(EY$22-$D$7&gt;=$E25,IF(COUNTIF($KZ25:MX25,"&gt;0")&gt;0,VLOOKUP($C25,Input!$A$8:$HV$21,MATCH($DP$21+COUNTIF($KZ25:MX25,"&gt;0"),Input!$A$6:$HV$6,0),FALSE),0),0))*$D25*$F25</f>
        <v>0</v>
      </c>
      <c r="EZ25" s="1"/>
      <c r="FA25" t="str">
        <f>VLOOKUP($C25,Input!$A$8:$GZ$39,MATCH(FA$21,Input!$A$6:$GZ$6,0),FALSE)</f>
        <v>NA</v>
      </c>
      <c r="FB25">
        <f>IF((VLOOKUP($C25,Input!$A$8:$GZ$39,MATCH(FB$21,Input!$A$6:$GZ$6,0),FALSE))="Y",$D25/VLOOKUP($C25,Input!$A$8:$GZ$39,MATCH(FC$21,Input!$A$6:$GZ$6,0),FALSE),0)</f>
        <v>0</v>
      </c>
      <c r="FC25">
        <f>IF((VLOOKUP($C25,Input!$A$8:$GZ$39,MATCH(FB$21,Input!$A$6:$GZ$6,0),FALSE))="Y",0,IF((VLOOKUP($C25,Input!$A$8:$GZ$39,MATCH(FC$21,Input!$A$6:$GZ$6,0),FALSE))&gt;0,$D25/VLOOKUP($C25,Input!$A$8:$GZ$39,MATCH(FC$21,Input!$A$6:$GZ$6,0),FALSE),0))</f>
        <v>0</v>
      </c>
      <c r="FD25" s="1">
        <f>+IF($E25=FD$22,VLOOKUP($C25,Input!$A$8:$GZ$39,MATCH(FD$21,Input!$A$6:$GZ$6,0),FALSE),0)*IF(FD$19&gt;=MAX(FC$19:$FD$19),MIN((FD$19-MAX(FC$19:$FD$19)),(FD$19-FC$19)),0)+IF($E25=FD$22,VLOOKUP($C25,Input!$A$8:$GZ$39,MATCH(FD$21,Input!$A$6:$GZ$6,0),FALSE),0)*IF(FD$18&gt;=MAX(FC$18:$FD$18),MIN((FD$18-MAX(FC$18:$FD$18)),(FD$18-FC$18)),0)</f>
        <v>0</v>
      </c>
      <c r="FE25" s="1">
        <f>+IF($E25=FE$22,VLOOKUP($C25,Input!$A$8:$GZ$39,MATCH(FE$21,Input!$A$6:$GZ$6,0),FALSE),0)*IF(FE$19&gt;=MAX(FD$19:$FD$19),MIN((FE$19-MAX(FD$19:$FD$19)),(FE$19-FD$19)),0)+IF($E25=FE$22,VLOOKUP($C25,Input!$A$8:$GZ$39,MATCH(FE$21,Input!$A$6:$GZ$6,0),FALSE),0)*IF(FE$18&gt;=MAX(FD$18:$FD$18),MIN((FE$18-MAX(FD$18:$FD$18)),(FE$18-FD$18)),0)</f>
        <v>0</v>
      </c>
      <c r="FF25" s="1">
        <f>+IF($E25=FF$22,VLOOKUP($C25,Input!$A$8:$GZ$39,MATCH(FF$21,Input!$A$6:$GZ$6,0),FALSE),0)*IF(FF$19&gt;=MAX($FD$19:FE$19),MIN((FF$19-MAX($FD$19:FE$19)),(FF$19-FE$19)),0)+IF($E25=FF$22,VLOOKUP($C25,Input!$A$8:$GZ$39,MATCH(FF$21,Input!$A$6:$GZ$6,0),FALSE),0)*IF(FF$18&gt;=MAX($FD$18:FE$18),MIN((FF$18-MAX($FD$18:FE$18)),(FF$18-FE$18)),0)</f>
        <v>0</v>
      </c>
      <c r="FG25" s="1">
        <f>+IF($E25=FG$22,VLOOKUP($C25,Input!$A$8:$GZ$39,MATCH(FG$21,Input!$A$6:$GZ$6,0),FALSE),0)*IF(FG$19&gt;=MAX($FD$19:FF$19),MIN((FG$19-MAX($FD$19:FF$19)),(FG$19-FF$19)),0)+IF($E25=FG$22,VLOOKUP($C25,Input!$A$8:$GZ$39,MATCH(FG$21,Input!$A$6:$GZ$6,0),FALSE),0)*IF(FG$18&gt;=MAX($FD$18:FF$18),MIN((FG$18-MAX($FD$18:FF$18)),(FG$18-FF$18)),0)</f>
        <v>0</v>
      </c>
      <c r="FH25" s="1">
        <f>+IF($E25=FH$22,VLOOKUP($C25,Input!$A$8:$GZ$39,MATCH(FH$21,Input!$A$6:$GZ$6,0),FALSE),0)*IF(FH$19&gt;=MAX($FD$19:FG$19),MIN((FH$19-MAX($FD$19:FG$19)),(FH$19-FG$19)),0)+IF($E25=FH$22,VLOOKUP($C25,Input!$A$8:$GZ$39,MATCH(FH$21,Input!$A$6:$GZ$6,0),FALSE),0)*IF(FH$18&gt;=MAX($FD$18:FG$18),MIN((FH$18-MAX($FD$18:FG$18)),(FH$18-FG$18)),0)</f>
        <v>0</v>
      </c>
      <c r="FI25" s="1">
        <f>+IF($E25=FI$22,VLOOKUP($C25,Input!$A$8:$GZ$39,MATCH(FI$21,Input!$A$6:$GZ$6,0),FALSE),0)*IF(FI$19&gt;=MAX($FD$19:FH$19),MIN((FI$19-MAX($FD$19:FH$19)),(FI$19-FH$19)),0)+IF($E25=FI$22,VLOOKUP($C25,Input!$A$8:$GZ$39,MATCH(FI$21,Input!$A$6:$GZ$6,0),FALSE),0)*IF(FI$18&gt;=MAX($FD$18:FH$18),MIN((FI$18-MAX($FD$18:FH$18)),(FI$18-FH$18)),0)</f>
        <v>0</v>
      </c>
      <c r="FJ25" s="1">
        <f>+IF($E25=FJ$22,VLOOKUP($C25,Input!$A$8:$GZ$39,MATCH(FJ$21,Input!$A$6:$GZ$6,0),FALSE),0)*IF(FJ$19&gt;=MAX($FD$19:FI$19),MIN((FJ$19-MAX($FD$19:FI$19)),(FJ$19-FI$19)),0)+IF($E25=FJ$22,VLOOKUP($C25,Input!$A$8:$GZ$39,MATCH(FJ$21,Input!$A$6:$GZ$6,0),FALSE),0)*IF(FJ$18&gt;=MAX($FD$18:FI$18),MIN((FJ$18-MAX($FD$18:FI$18)),(FJ$18-FI$18)),0)</f>
        <v>0</v>
      </c>
      <c r="FK25" s="1">
        <f>+IF($E25=FK$22,VLOOKUP($C25,Input!$A$8:$GZ$39,MATCH(FK$21,Input!$A$6:$GZ$6,0),FALSE),0)*IF(FK$19&gt;=MAX($FD$19:FJ$19),MIN((FK$19-MAX($FD$19:FJ$19)),(FK$19-FJ$19)),0)+IF($E25=FK$22,VLOOKUP($C25,Input!$A$8:$GZ$39,MATCH(FK$21,Input!$A$6:$GZ$6,0),FALSE),0)*IF(FK$18&gt;=MAX($FD$18:FJ$18),MIN((FK$18-MAX($FD$18:FJ$18)),(FK$18-FJ$18)),0)</f>
        <v>0</v>
      </c>
      <c r="FL25" s="1">
        <f>+IF($E25=FL$22,VLOOKUP($C25,Input!$A$8:$GZ$39,MATCH(FL$21,Input!$A$6:$GZ$6,0),FALSE),0)*IF(FL$19&gt;=MAX($FD$19:FK$19),MIN((FL$19-MAX($FD$19:FK$19)),(FL$19-FK$19)),0)+IF($E25=FL$22,VLOOKUP($C25,Input!$A$8:$GZ$39,MATCH(FL$21,Input!$A$6:$GZ$6,0),FALSE),0)*IF(FL$18&gt;=MAX($FD$18:FK$18),MIN((FL$18-MAX($FD$18:FK$18)),(FL$18-FK$18)),0)</f>
        <v>0</v>
      </c>
      <c r="FM25" s="1">
        <f>+IF($E25=FM$22,VLOOKUP($C25,Input!$A$8:$GZ$39,MATCH(FM$21,Input!$A$6:$GZ$6,0),FALSE),0)*IF(FM$19&gt;=MAX($FD$19:FL$19),MIN((FM$19-MAX($FD$19:FL$19)),(FM$19-FL$19)),0)+IF($E25=FM$22,VLOOKUP($C25,Input!$A$8:$GZ$39,MATCH(FM$21,Input!$A$6:$GZ$6,0),FALSE),0)*IF(FM$18&gt;=MAX($FD$18:FL$18),MIN((FM$18-MAX($FD$18:FL$18)),(FM$18-FL$18)),0)</f>
        <v>0</v>
      </c>
      <c r="FN25" s="1">
        <f>+IF($E25=FN$22,VLOOKUP($C25,Input!$A$8:$GZ$39,MATCH(FN$21,Input!$A$6:$GZ$6,0),FALSE),0)*IF(FN$19&gt;=MAX($FD$19:FM$19),MIN((FN$19-MAX($FD$19:FM$19)),(FN$19-FM$19)),0)+IF($E25=FN$22,VLOOKUP($C25,Input!$A$8:$GZ$39,MATCH(FN$21,Input!$A$6:$GZ$6,0),FALSE),0)*IF(FN$18&gt;=MAX($FD$18:FM$18),MIN((FN$18-MAX($FD$18:FM$18)),(FN$18-FM$18)),0)</f>
        <v>0</v>
      </c>
      <c r="FO25" s="1">
        <f>+IF($E25=FO$22,VLOOKUP($C25,Input!$A$8:$GZ$39,MATCH(FO$21,Input!$A$6:$GZ$6,0),FALSE),0)*IF(FO$19&gt;=MAX($FD$19:FN$19),MIN((FO$19-MAX($FD$19:FN$19)),(FO$19-FN$19)),0)+IF($E25=FO$22,VLOOKUP($C25,Input!$A$8:$GZ$39,MATCH(FO$21,Input!$A$6:$GZ$6,0),FALSE),0)*IF(FO$18&gt;=MAX($FD$18:FN$18),MIN((FO$18-MAX($FD$18:FN$18)),(FO$18-FN$18)),0)</f>
        <v>0</v>
      </c>
      <c r="FP25" s="1">
        <f>+IF($E25=FP$22,VLOOKUP($C25,Input!$A$8:$GZ$39,MATCH(FP$21,Input!$A$6:$GZ$6,0),FALSE),0)*IF(FP$19&gt;=MAX($FD$19:FO$19),MIN((FP$19-MAX($FD$19:FO$19)),(FP$19-FO$19)),0)+IF($E25=FP$22,VLOOKUP($C25,Input!$A$8:$GZ$39,MATCH(FP$21,Input!$A$6:$GZ$6,0),FALSE),0)*IF(FP$18&gt;=MAX($FD$18:FO$18),MIN((FP$18-MAX($FD$18:FO$18)),(FP$18-FO$18)),0)</f>
        <v>0</v>
      </c>
      <c r="FQ25" s="1">
        <f>+IF($E25=FQ$22,VLOOKUP($C25,Input!$A$8:$GZ$39,MATCH(FQ$21,Input!$A$6:$GZ$6,0),FALSE),0)*IF(FQ$19&gt;=MAX($FD$19:FP$19),MIN((FQ$19-MAX($FD$19:FP$19)),(FQ$19-FP$19)),0)+IF($E25=FQ$22,VLOOKUP($C25,Input!$A$8:$GZ$39,MATCH(FQ$21,Input!$A$6:$GZ$6,0),FALSE),0)*IF(FQ$18&gt;=MAX($FD$18:FP$18),MIN((FQ$18-MAX($FD$18:FP$18)),(FQ$18-FP$18)),0)</f>
        <v>0</v>
      </c>
      <c r="FR25" s="1">
        <f>+IF($E25=FR$22,VLOOKUP($C25,Input!$A$8:$GZ$39,MATCH(FR$21,Input!$A$6:$GZ$6,0),FALSE),0)*IF(FR$19&gt;=MAX($FD$19:FQ$19),MIN((FR$19-MAX($FD$19:FQ$19)),(FR$19-FQ$19)),0)+IF($E25=FR$22,VLOOKUP($C25,Input!$A$8:$GZ$39,MATCH(FR$21,Input!$A$6:$GZ$6,0),FALSE),0)*IF(FR$18&gt;=MAX($FD$18:FQ$18),MIN((FR$18-MAX($FD$18:FQ$18)),(FR$18-FQ$18)),0)</f>
        <v>0</v>
      </c>
      <c r="FS25" s="1">
        <f>+IF($E25=FS$22,VLOOKUP($C25,Input!$A$8:$GZ$39,MATCH(FS$21,Input!$A$6:$GZ$6,0),FALSE),0)*IF(FS$19&gt;=MAX($FD$19:FR$19),MIN((FS$19-MAX($FD$19:FR$19)),(FS$19-FR$19)),0)+IF($E25=FS$22,VLOOKUP($C25,Input!$A$8:$GZ$39,MATCH(FS$21,Input!$A$6:$GZ$6,0),FALSE),0)*IF(FS$18&gt;=MAX($FD$18:FR$18),MIN((FS$18-MAX($FD$18:FR$18)),(FS$18-FR$18)),0)</f>
        <v>0</v>
      </c>
      <c r="FT25" s="1">
        <f>+IF($E25=FT$22,VLOOKUP($C25,Input!$A$8:$GZ$39,MATCH(FT$21,Input!$A$6:$GZ$6,0),FALSE),0)*IF(FT$19&gt;=MAX($FD$19:FS$19),MIN((FT$19-MAX($FD$19:FS$19)),(FT$19-FS$19)),0)+IF($E25=FT$22,VLOOKUP($C25,Input!$A$8:$GZ$39,MATCH(FT$21,Input!$A$6:$GZ$6,0),FALSE),0)*IF(FT$18&gt;=MAX($FD$18:FS$18),MIN((FT$18-MAX($FD$18:FS$18)),(FT$18-FS$18)),0)</f>
        <v>0</v>
      </c>
      <c r="FU25" s="1">
        <f>+IF($E25=FU$22,VLOOKUP($C25,Input!$A$8:$GZ$39,MATCH(FU$21,Input!$A$6:$GZ$6,0),FALSE),0)*IF(FU$19&gt;=MAX($FD$19:FT$19),MIN((FU$19-MAX($FD$19:FT$19)),(FU$19-FT$19)),0)+IF($E25=FU$22,VLOOKUP($C25,Input!$A$8:$GZ$39,MATCH(FU$21,Input!$A$6:$GZ$6,0),FALSE),0)*IF(FU$18&gt;=MAX($FD$18:FT$18),MIN((FU$18-MAX($FD$18:FT$18)),(FU$18-FT$18)),0)</f>
        <v>0</v>
      </c>
      <c r="FV25" s="1">
        <f>+IF($E25=FV$22,VLOOKUP($C25,Input!$A$8:$GZ$39,MATCH(FV$21,Input!$A$6:$GZ$6,0),FALSE),0)*IF(FV$19&gt;=MAX($FD$19:FU$19),MIN((FV$19-MAX($FD$19:FU$19)),(FV$19-FU$19)),0)+IF($E25=FV$22,VLOOKUP($C25,Input!$A$8:$GZ$39,MATCH(FV$21,Input!$A$6:$GZ$6,0),FALSE),0)*IF(FV$18&gt;=MAX($FD$18:FU$18),MIN((FV$18-MAX($FD$18:FU$18)),(FV$18-FU$18)),0)</f>
        <v>0</v>
      </c>
      <c r="FW25" s="1">
        <f>+IF($E25=FW$22,VLOOKUP($C25,Input!$A$8:$GZ$39,MATCH(FW$21,Input!$A$6:$GZ$6,0),FALSE),0)*IF(FW$19&gt;=MAX($FD$19:FV$19),MIN((FW$19-MAX($FD$19:FV$19)),(FW$19-FV$19)),0)+IF($E25=FW$22,VLOOKUP($C25,Input!$A$8:$GZ$39,MATCH(FW$21,Input!$A$6:$GZ$6,0),FALSE),0)*IF(FW$18&gt;=MAX($FD$18:FV$18),MIN((FW$18-MAX($FD$18:FV$18)),(FW$18-FV$18)),0)</f>
        <v>0</v>
      </c>
      <c r="FX25" s="1">
        <f>+IF($E25=FX$22,VLOOKUP($C25,Input!$A$8:$GZ$39,MATCH(FX$21,Input!$A$6:$GZ$6,0),FALSE),0)*IF(FX$19&gt;=MAX($FD$19:FW$19),MIN((FX$19-MAX($FD$19:FW$19)),(FX$19-FW$19)),0)+IF($E25=FX$22,VLOOKUP($C25,Input!$A$8:$GZ$39,MATCH(FX$21,Input!$A$6:$GZ$6,0),FALSE),0)*IF(FX$18&gt;=MAX($FD$18:FW$18),MIN((FX$18-MAX($FD$18:FW$18)),(FX$18-FW$18)),0)</f>
        <v>0</v>
      </c>
      <c r="FY25" s="1">
        <f>+IF($E25=FY$22,VLOOKUP($C25,Input!$A$8:$GZ$39,MATCH(FY$21,Input!$A$6:$GZ$6,0),FALSE),0)*IF(FY$19&gt;=MAX($FD$19:FX$19),MIN((FY$19-MAX($FD$19:FX$19)),(FY$19-FX$19)),0)+IF($E25=FY$22,VLOOKUP($C25,Input!$A$8:$GZ$39,MATCH(FY$21,Input!$A$6:$GZ$6,0),FALSE),0)*IF(FY$18&gt;=MAX($FD$18:FX$18),MIN((FY$18-MAX($FD$18:FX$18)),(FY$18-FX$18)),0)</f>
        <v>0</v>
      </c>
      <c r="FZ25" s="1">
        <f>+IF($E25=FZ$22,VLOOKUP($C25,Input!$A$8:$GZ$39,MATCH(FZ$21,Input!$A$6:$GZ$6,0),FALSE),0)*IF(FZ$19&gt;=MAX($FD$19:FY$19),MIN((FZ$19-MAX($FD$19:FY$19)),(FZ$19-FY$19)),0)+IF($E25=FZ$22,VLOOKUP($C25,Input!$A$8:$GZ$39,MATCH(FZ$21,Input!$A$6:$GZ$6,0),FALSE),0)*IF(FZ$18&gt;=MAX($FD$18:FY$18),MIN((FZ$18-MAX($FD$18:FY$18)),(FZ$18-FY$18)),0)</f>
        <v>0</v>
      </c>
      <c r="GA25" s="1">
        <f>+IF($E25=GA$22,VLOOKUP($C25,Input!$A$8:$GZ$39,MATCH(GA$21,Input!$A$6:$GZ$6,0),FALSE),0)*IF(GA$19&gt;=MAX($FD$19:FZ$19),MIN((GA$19-MAX($FD$19:FZ$19)),(GA$19-FZ$19)),0)+IF($E25=GA$22,VLOOKUP($C25,Input!$A$8:$GZ$39,MATCH(GA$21,Input!$A$6:$GZ$6,0),FALSE),0)*IF(GA$18&gt;=MAX($FD$18:FZ$18),MIN((GA$18-MAX($FD$18:FZ$18)),(GA$18-FZ$18)),0)</f>
        <v>0</v>
      </c>
      <c r="GB25" s="1">
        <f>+IF($E25=GB$22,VLOOKUP($C25,Input!$A$8:$GZ$39,MATCH(GB$21,Input!$A$6:$GZ$6,0),FALSE),0)*IF(GB$19&gt;=MAX($FD$19:GA$19),MIN((GB$19-MAX($FD$19:GA$19)),(GB$19-GA$19)),0)+IF($E25=GB$22,VLOOKUP($C25,Input!$A$8:$GZ$39,MATCH(GB$21,Input!$A$6:$GZ$6,0),FALSE),0)*IF(GB$18&gt;=MAX($FD$18:GA$18),MIN((GB$18-MAX($FD$18:GA$18)),(GB$18-GA$18)),0)</f>
        <v>0</v>
      </c>
      <c r="GC25" s="1">
        <f>+IF($E25=GC$22,VLOOKUP($C25,Input!$A$8:$GZ$39,MATCH(GC$21,Input!$A$6:$GZ$6,0),FALSE),0)*IF(GC$19&gt;=MAX($FD$19:GB$19),MIN((GC$19-MAX($FD$19:GB$19)),(GC$19-GB$19)),0)+IF($E25=GC$22,VLOOKUP($C25,Input!$A$8:$GZ$39,MATCH(GC$21,Input!$A$6:$GZ$6,0),FALSE),0)*IF(GC$18&gt;=MAX($FD$18:GB$18),MIN((GC$18-MAX($FD$18:GB$18)),(GC$18-GB$18)),0)</f>
        <v>0</v>
      </c>
      <c r="GD25" s="1">
        <f>+IF($E25=GD$22,VLOOKUP($C25,Input!$A$8:$GZ$39,MATCH(GD$21,Input!$A$6:$GZ$6,0),FALSE),0)*IF(GD$19&gt;=MAX($FD$19:GC$19),MIN((GD$19-MAX($FD$19:GC$19)),(GD$19-GC$19)),0)+IF($E25=GD$22,VLOOKUP($C25,Input!$A$8:$GZ$39,MATCH(GD$21,Input!$A$6:$GZ$6,0),FALSE),0)*IF(GD$18&gt;=MAX($FD$18:GC$18),MIN((GD$18-MAX($FD$18:GC$18)),(GD$18-GC$18)),0)</f>
        <v>0</v>
      </c>
      <c r="GE25" s="1">
        <f>+IF($E25=GE$22,VLOOKUP($C25,Input!$A$8:$GZ$39,MATCH(GE$21,Input!$A$6:$GZ$6,0),FALSE),0)*IF(GE$19&gt;=MAX($FD$19:GD$19),MIN((GE$19-MAX($FD$19:GD$19)),(GE$19-GD$19)),0)+IF($E25=GE$22,VLOOKUP($C25,Input!$A$8:$GZ$39,MATCH(GE$21,Input!$A$6:$GZ$6,0),FALSE),0)*IF(GE$18&gt;=MAX($FD$18:GD$18),MIN((GE$18-MAX($FD$18:GD$18)),(GE$18-GD$18)),0)</f>
        <v>0</v>
      </c>
      <c r="GF25" s="1">
        <f>+IF($E25=GF$22,VLOOKUP($C25,Input!$A$8:$GZ$39,MATCH(GF$21,Input!$A$6:$GZ$6,0),FALSE),0)*IF(GF$19&gt;=MAX($FD$19:GE$19),MIN((GF$19-MAX($FD$19:GE$19)),(GF$19-GE$19)),0)+IF($E25=GF$22,VLOOKUP($C25,Input!$A$8:$GZ$39,MATCH(GF$21,Input!$A$6:$GZ$6,0),FALSE),0)*IF(GF$18&gt;=MAX($FD$18:GE$18),MIN((GF$18-MAX($FD$18:GE$18)),(GF$18-GE$18)),0)</f>
        <v>0</v>
      </c>
      <c r="GG25" s="1">
        <f>+IF($E25=GG$22,VLOOKUP($C25,Input!$A$8:$GZ$39,MATCH(GG$21,Input!$A$6:$GZ$6,0),FALSE),0)*IF(GG$19&gt;=MAX($FD$19:GF$19),MIN((GG$19-MAX($FD$19:GF$19)),(GG$19-GF$19)),0)+IF($E25=GG$22,VLOOKUP($C25,Input!$A$8:$GZ$39,MATCH(GG$21,Input!$A$6:$GZ$6,0),FALSE),0)*IF(GG$18&gt;=MAX($FD$18:GF$18),MIN((GG$18-MAX($FD$18:GF$18)),(GG$18-GF$18)),0)</f>
        <v>0</v>
      </c>
      <c r="GH25" s="1">
        <f>+IF($E25=GH$22,VLOOKUP($C25,Input!$A$8:$GZ$39,MATCH(GH$21,Input!$A$6:$GZ$6,0),FALSE),0)*IF(GH$19&gt;=MAX($FD$19:GG$19),MIN((GH$19-MAX($FD$19:GG$19)),(GH$19-GG$19)),0)+IF($E25=GH$22,VLOOKUP($C25,Input!$A$8:$GZ$39,MATCH(GH$21,Input!$A$6:$GZ$6,0),FALSE),0)*IF(GH$18&gt;=MAX($FD$18:GG$18),MIN((GH$18-MAX($FD$18:GG$18)),(GH$18-GG$18)),0)</f>
        <v>0</v>
      </c>
      <c r="GI25" s="1">
        <f>+IF($E25=GI$22,VLOOKUP($C25,Input!$A$8:$GZ$39,MATCH(GI$21,Input!$A$6:$GZ$6,0),FALSE),0)*IF(GI$19&gt;=MAX($FD$19:GH$19),MIN((GI$19-MAX($FD$19:GH$19)),(GI$19-GH$19)),0)+IF($E25=GI$22,VLOOKUP($C25,Input!$A$8:$GZ$39,MATCH(GI$21,Input!$A$6:$GZ$6,0),FALSE),0)*IF(GI$18&gt;=MAX($FD$18:GH$18),MIN((GI$18-MAX($FD$18:GH$18)),(GI$18-GH$18)),0)</f>
        <v>0</v>
      </c>
      <c r="GJ25" s="1">
        <f>+IF($E25=GJ$22,VLOOKUP($C25,Input!$A$8:$GZ$39,MATCH(GJ$21,Input!$A$6:$GZ$6,0),FALSE),0)*IF(GJ$19&gt;=MAX($FD$19:GI$19),MIN((GJ$19-MAX($FD$19:GI$19)),(GJ$19-GI$19)),0)+IF($E25=GJ$22,VLOOKUP($C25,Input!$A$8:$GZ$39,MATCH(GJ$21,Input!$A$6:$GZ$6,0),FALSE),0)*IF(GJ$18&gt;=MAX($FD$18:GI$18),MIN((GJ$18-MAX($FD$18:GI$18)),(GJ$18-GI$18)),0)</f>
        <v>0</v>
      </c>
      <c r="GK25" s="1">
        <f>+IF($E25=GK$22,VLOOKUP($C25,Input!$A$8:$GZ$39,MATCH(GK$21,Input!$A$6:$GZ$6,0),FALSE),0)*IF(GK$19&gt;=MAX($FD$19:GJ$19),MIN((GK$19-MAX($FD$19:GJ$19)),(GK$19-GJ$19)),0)+IF($E25=GK$22,VLOOKUP($C25,Input!$A$8:$GZ$39,MATCH(GK$21,Input!$A$6:$GZ$6,0),FALSE),0)*IF(GK$18&gt;=MAX($FD$18:GJ$18),MIN((GK$18-MAX($FD$18:GJ$18)),(GK$18-GJ$18)),0)</f>
        <v>0</v>
      </c>
      <c r="GL25" s="1">
        <f>+IF($E25=GL$22,VLOOKUP($C25,Input!$A$8:$GZ$39,MATCH(GL$21,Input!$A$6:$GZ$6,0),FALSE),0)*IF(GL$19&gt;=MAX($FD$19:GK$19),MIN((GL$19-MAX($FD$19:GK$19)),(GL$19-GK$19)),0)+IF($E25=GL$22,VLOOKUP($C25,Input!$A$8:$GZ$39,MATCH(GL$21,Input!$A$6:$GZ$6,0),FALSE),0)*IF(GL$18&gt;=MAX($FD$18:GK$18),MIN((GL$18-MAX($FD$18:GK$18)),(GL$18-GK$18)),0)</f>
        <v>0</v>
      </c>
      <c r="GM25" s="42"/>
      <c r="GN25" t="str">
        <f>VLOOKUP($C25,Input!$A$8:$GZ$39,MATCH(GN$21,Input!$A$6:$GZ$6,0),FALSE)</f>
        <v>NA</v>
      </c>
      <c r="GO25">
        <f>IF((VLOOKUP($C25,Input!$A$8:$GZ$39,MATCH(GO$21,Input!$A$6:$GZ$6,0),FALSE))="Y",$D25/VLOOKUP($C25,Input!$A$8:$GZ$39,MATCH(GP$21,Input!$A$6:$GZ$6,0),FALSE),0)</f>
        <v>0</v>
      </c>
      <c r="GP25">
        <f>IF((VLOOKUP($C25,Input!$A$8:$GZ$39,MATCH(GO$21,Input!$A$6:$GZ$6,0),FALSE))="Y",0,IF((VLOOKUP($C25,Input!$A$8:$GZ$39,MATCH(GP$21,Input!$A$6:$GZ$6,0),FALSE))&gt;0,$D25/VLOOKUP($C25,Input!$A$8:$GZ$39,MATCH(GP$21,Input!$A$6:$GZ$6,0),FALSE),0))</f>
        <v>0</v>
      </c>
      <c r="GQ25" s="1">
        <f>+IF($E25=GQ$22,VLOOKUP($C25,Input!$A$8:$GZ$39,MATCH(GQ$21,Input!$A$6:$GZ$6,0),FALSE),0)*IF(GQ$19&gt;=MAX($GP$19:GP$19),MIN((GQ$19-MAX($GP$19:GP$19)),(GQ$19-GP$19)),0)+IF($E25=GQ$22,VLOOKUP($C25,Input!$A$8:$GZ$39,MATCH(GQ$21,Input!$A$6:$GZ$6,0),FALSE),0)*IF(GQ$18&gt;=MAX($GP$18:GP$18),MIN((GQ$18-MAX($GP$18:GP$18)),(GQ$18-GP$18)),0)</f>
        <v>0</v>
      </c>
      <c r="GR25" s="1">
        <f>+IF($E25=GR$22,VLOOKUP($C25,Input!$A$8:$GZ$39,MATCH(GR$21,Input!$A$6:$GZ$6,0),FALSE),0)*IF(GR$19&gt;=MAX($GP$19:GQ$19),MIN((GR$19-MAX($GP$19:GQ$19)),(GR$19-GQ$19)),0)+IF($E25=GR$22,VLOOKUP($C25,Input!$A$8:$GZ$39,MATCH(GR$21,Input!$A$6:$GZ$6,0),FALSE),0)*IF(GR$18&gt;=MAX($GP$18:GQ$18),MIN((GR$18-MAX($GP$18:GQ$18)),(GR$18-GQ$18)),0)</f>
        <v>0</v>
      </c>
      <c r="GS25" s="1">
        <f>+IF($E25=GS$22,VLOOKUP($C25,Input!$A$8:$GZ$39,MATCH(GS$21,Input!$A$6:$GZ$6,0),FALSE),0)*IF(GS$19&gt;=MAX($GP$19:GR$19),MIN((GS$19-MAX($GP$19:GR$19)),(GS$19-GR$19)),0)+IF($E25=GS$22,VLOOKUP($C25,Input!$A$8:$GZ$39,MATCH(GS$21,Input!$A$6:$GZ$6,0),FALSE),0)*IF(GS$18&gt;=MAX($GP$18:GR$18),MIN((GS$18-MAX($GP$18:GR$18)),(GS$18-GR$18)),0)</f>
        <v>0</v>
      </c>
      <c r="GT25" s="1">
        <f>+IF($E25=GT$22,VLOOKUP($C25,Input!$A$8:$GZ$39,MATCH(GT$21,Input!$A$6:$GZ$6,0),FALSE),0)*IF(GT$19&gt;=MAX($GP$19:GS$19),MIN((GT$19-MAX($GP$19:GS$19)),(GT$19-GS$19)),0)+IF($E25=GT$22,VLOOKUP($C25,Input!$A$8:$GZ$39,MATCH(GT$21,Input!$A$6:$GZ$6,0),FALSE),0)*IF(GT$18&gt;=MAX($GP$18:GS$18),MIN((GT$18-MAX($GP$18:GS$18)),(GT$18-GS$18)),0)</f>
        <v>0</v>
      </c>
      <c r="GU25" s="1">
        <f>+IF($E25=GU$22,VLOOKUP($C25,Input!$A$8:$GZ$39,MATCH(GU$21,Input!$A$6:$GZ$6,0),FALSE),0)*IF(GU$19&gt;=MAX($GP$19:GT$19),MIN((GU$19-MAX($GP$19:GT$19)),(GU$19-GT$19)),0)+IF($E25=GU$22,VLOOKUP($C25,Input!$A$8:$GZ$39,MATCH(GU$21,Input!$A$6:$GZ$6,0),FALSE),0)*IF(GU$18&gt;=MAX($GP$18:GT$18),MIN((GU$18-MAX($GP$18:GT$18)),(GU$18-GT$18)),0)</f>
        <v>0</v>
      </c>
      <c r="GV25" s="1">
        <f>+IF($E25=GV$22,VLOOKUP($C25,Input!$A$8:$GZ$39,MATCH(GV$21,Input!$A$6:$GZ$6,0),FALSE),0)*IF(GV$19&gt;=MAX($GP$19:GU$19),MIN((GV$19-MAX($GP$19:GU$19)),(GV$19-GU$19)),0)+IF($E25=GV$22,VLOOKUP($C25,Input!$A$8:$GZ$39,MATCH(GV$21,Input!$A$6:$GZ$6,0),FALSE),0)*IF(GV$18&gt;=MAX($GP$18:GU$18),MIN((GV$18-MAX($GP$18:GU$18)),(GV$18-GU$18)),0)</f>
        <v>0</v>
      </c>
      <c r="GW25" s="1">
        <f>+IF($E25=GW$22,VLOOKUP($C25,Input!$A$8:$GZ$39,MATCH(GW$21,Input!$A$6:$GZ$6,0),FALSE),0)*IF(GW$19&gt;=MAX($GP$19:GV$19),MIN((GW$19-MAX($GP$19:GV$19)),(GW$19-GV$19)),0)+IF($E25=GW$22,VLOOKUP($C25,Input!$A$8:$GZ$39,MATCH(GW$21,Input!$A$6:$GZ$6,0),FALSE),0)*IF(GW$18&gt;=MAX($GP$18:GV$18),MIN((GW$18-MAX($GP$18:GV$18)),(GW$18-GV$18)),0)</f>
        <v>0</v>
      </c>
      <c r="GX25" s="1">
        <f>+IF($E25=GX$22,VLOOKUP($C25,Input!$A$8:$GZ$39,MATCH(GX$21,Input!$A$6:$GZ$6,0),FALSE),0)*IF(GX$19&gt;=MAX($GP$19:GW$19),MIN((GX$19-MAX($GP$19:GW$19)),(GX$19-GW$19)),0)+IF($E25=GX$22,VLOOKUP($C25,Input!$A$8:$GZ$39,MATCH(GX$21,Input!$A$6:$GZ$6,0),FALSE),0)*IF(GX$18&gt;=MAX($GP$18:GW$18),MIN((GX$18-MAX($GP$18:GW$18)),(GX$18-GW$18)),0)</f>
        <v>0</v>
      </c>
      <c r="GY25" s="1">
        <f>+IF($E25=GY$22,VLOOKUP($C25,Input!$A$8:$GZ$39,MATCH(GY$21,Input!$A$6:$GZ$6,0),FALSE),0)*IF(GY$19&gt;=MAX($GP$19:GX$19),MIN((GY$19-MAX($GP$19:GX$19)),(GY$19-GX$19)),0)+IF($E25=GY$22,VLOOKUP($C25,Input!$A$8:$GZ$39,MATCH(GY$21,Input!$A$6:$GZ$6,0),FALSE),0)*IF(GY$18&gt;=MAX($GP$18:GX$18),MIN((GY$18-MAX($GP$18:GX$18)),(GY$18-GX$18)),0)</f>
        <v>0</v>
      </c>
      <c r="GZ25" s="1">
        <f>+IF($E25=GZ$22,VLOOKUP($C25,Input!$A$8:$GZ$39,MATCH(GZ$21,Input!$A$6:$GZ$6,0),FALSE),0)*IF(GZ$19&gt;=MAX($GP$19:GY$19),MIN((GZ$19-MAX($GP$19:GY$19)),(GZ$19-GY$19)),0)+IF($E25=GZ$22,VLOOKUP($C25,Input!$A$8:$GZ$39,MATCH(GZ$21,Input!$A$6:$GZ$6,0),FALSE),0)*IF(GZ$18&gt;=MAX($GP$18:GY$18),MIN((GZ$18-MAX($GP$18:GY$18)),(GZ$18-GY$18)),0)</f>
        <v>0</v>
      </c>
      <c r="HA25" s="1">
        <f>+IF($E25=HA$22,VLOOKUP($C25,Input!$A$8:$GZ$39,MATCH(HA$21,Input!$A$6:$GZ$6,0),FALSE),0)*IF(HA$19&gt;=MAX($GP$19:GZ$19),MIN((HA$19-MAX($GP$19:GZ$19)),(HA$19-GZ$19)),0)+IF($E25=HA$22,VLOOKUP($C25,Input!$A$8:$GZ$39,MATCH(HA$21,Input!$A$6:$GZ$6,0),FALSE),0)*IF(HA$18&gt;=MAX($GP$18:GZ$18),MIN((HA$18-MAX($GP$18:GZ$18)),(HA$18-GZ$18)),0)</f>
        <v>0</v>
      </c>
      <c r="HB25" s="1">
        <f>+IF($E25=HB$22,VLOOKUP($C25,Input!$A$8:$GZ$39,MATCH(HB$21,Input!$A$6:$GZ$6,0),FALSE),0)*IF(HB$19&gt;=MAX($GP$19:HA$19),MIN((HB$19-MAX($GP$19:HA$19)),(HB$19-HA$19)),0)+IF($E25=HB$22,VLOOKUP($C25,Input!$A$8:$GZ$39,MATCH(HB$21,Input!$A$6:$GZ$6,0),FALSE),0)*IF(HB$18&gt;=MAX($GP$18:HA$18),MIN((HB$18-MAX($GP$18:HA$18)),(HB$18-HA$18)),0)</f>
        <v>0</v>
      </c>
      <c r="HC25" s="1">
        <f>+IF($E25=HC$22,VLOOKUP($C25,Input!$A$8:$GZ$39,MATCH(HC$21,Input!$A$6:$GZ$6,0),FALSE),0)*IF(HC$19&gt;=MAX($GP$19:HB$19),MIN((HC$19-MAX($GP$19:HB$19)),(HC$19-HB$19)),0)+IF($E25=HC$22,VLOOKUP($C25,Input!$A$8:$GZ$39,MATCH(HC$21,Input!$A$6:$GZ$6,0),FALSE),0)*IF(HC$18&gt;=MAX($GP$18:HB$18),MIN((HC$18-MAX($GP$18:HB$18)),(HC$18-HB$18)),0)</f>
        <v>0</v>
      </c>
      <c r="HD25" s="1">
        <f>+IF($E25=HD$22,VLOOKUP($C25,Input!$A$8:$GZ$39,MATCH(HD$21,Input!$A$6:$GZ$6,0),FALSE),0)*IF(HD$19&gt;=MAX($GP$19:HC$19),MIN((HD$19-MAX($GP$19:HC$19)),(HD$19-HC$19)),0)+IF($E25=HD$22,VLOOKUP($C25,Input!$A$8:$GZ$39,MATCH(HD$21,Input!$A$6:$GZ$6,0),FALSE),0)*IF(HD$18&gt;=MAX($GP$18:HC$18),MIN((HD$18-MAX($GP$18:HC$18)),(HD$18-HC$18)),0)</f>
        <v>0</v>
      </c>
      <c r="HE25" s="1">
        <f>+IF($E25=HE$22,VLOOKUP($C25,Input!$A$8:$GZ$39,MATCH(HE$21,Input!$A$6:$GZ$6,0),FALSE),0)*IF(HE$19&gt;=MAX($GP$19:HD$19),MIN((HE$19-MAX($GP$19:HD$19)),(HE$19-HD$19)),0)+IF($E25=HE$22,VLOOKUP($C25,Input!$A$8:$GZ$39,MATCH(HE$21,Input!$A$6:$GZ$6,0),FALSE),0)*IF(HE$18&gt;=MAX($GP$18:HD$18),MIN((HE$18-MAX($GP$18:HD$18)),(HE$18-HD$18)),0)</f>
        <v>0</v>
      </c>
      <c r="HF25" s="1">
        <f>+IF($E25=HF$22,VLOOKUP($C25,Input!$A$8:$GZ$39,MATCH(HF$21,Input!$A$6:$GZ$6,0),FALSE),0)*IF(HF$19&gt;=MAX($GP$19:HE$19),MIN((HF$19-MAX($GP$19:HE$19)),(HF$19-HE$19)),0)+IF($E25=HF$22,VLOOKUP($C25,Input!$A$8:$GZ$39,MATCH(HF$21,Input!$A$6:$GZ$6,0),FALSE),0)*IF(HF$18&gt;=MAX($GP$18:HE$18),MIN((HF$18-MAX($GP$18:HE$18)),(HF$18-HE$18)),0)</f>
        <v>0</v>
      </c>
      <c r="HG25" s="1">
        <f>+IF($E25=HG$22,VLOOKUP($C25,Input!$A$8:$GZ$39,MATCH(HG$21,Input!$A$6:$GZ$6,0),FALSE),0)*IF(HG$19&gt;=MAX($GP$19:HF$19),MIN((HG$19-MAX($GP$19:HF$19)),(HG$19-HF$19)),0)+IF($E25=HG$22,VLOOKUP($C25,Input!$A$8:$GZ$39,MATCH(HG$21,Input!$A$6:$GZ$6,0),FALSE),0)*IF(HG$18&gt;=MAX($GP$18:HF$18),MIN((HG$18-MAX($GP$18:HF$18)),(HG$18-HF$18)),0)</f>
        <v>0</v>
      </c>
      <c r="HH25" s="1">
        <f>+IF($E25=HH$22,VLOOKUP($C25,Input!$A$8:$GZ$39,MATCH(HH$21,Input!$A$6:$GZ$6,0),FALSE),0)*IF(HH$19&gt;=MAX($GP$19:HG$19),MIN((HH$19-MAX($GP$19:HG$19)),(HH$19-HG$19)),0)+IF($E25=HH$22,VLOOKUP($C25,Input!$A$8:$GZ$39,MATCH(HH$21,Input!$A$6:$GZ$6,0),FALSE),0)*IF(HH$18&gt;=MAX($GP$18:HG$18),MIN((HH$18-MAX($GP$18:HG$18)),(HH$18-HG$18)),0)</f>
        <v>0</v>
      </c>
      <c r="HI25" s="1">
        <f>+IF($E25=HI$22,VLOOKUP($C25,Input!$A$8:$GZ$39,MATCH(HI$21,Input!$A$6:$GZ$6,0),FALSE),0)*IF(HI$19&gt;=MAX($GP$19:HH$19),MIN((HI$19-MAX($GP$19:HH$19)),(HI$19-HH$19)),0)+IF($E25=HI$22,VLOOKUP($C25,Input!$A$8:$GZ$39,MATCH(HI$21,Input!$A$6:$GZ$6,0),FALSE),0)*IF(HI$18&gt;=MAX($GP$18:HH$18),MIN((HI$18-MAX($GP$18:HH$18)),(HI$18-HH$18)),0)</f>
        <v>0</v>
      </c>
      <c r="HJ25" s="1">
        <f>+IF($E25=HJ$22,VLOOKUP($C25,Input!$A$8:$GZ$39,MATCH(HJ$21,Input!$A$6:$GZ$6,0),FALSE),0)*IF(HJ$19&gt;=MAX($GP$19:HI$19),MIN((HJ$19-MAX($GP$19:HI$19)),(HJ$19-HI$19)),0)+IF($E25=HJ$22,VLOOKUP($C25,Input!$A$8:$GZ$39,MATCH(HJ$21,Input!$A$6:$GZ$6,0),FALSE),0)*IF(HJ$18&gt;=MAX($GP$18:HI$18),MIN((HJ$18-MAX($GP$18:HI$18)),(HJ$18-HI$18)),0)</f>
        <v>0</v>
      </c>
      <c r="HK25" s="1">
        <f>+IF($E25=HK$22,VLOOKUP($C25,Input!$A$8:$GZ$39,MATCH(HK$21,Input!$A$6:$GZ$6,0),FALSE),0)*IF(HK$19&gt;=MAX($GP$19:HJ$19),MIN((HK$19-MAX($GP$19:HJ$19)),(HK$19-HJ$19)),0)+IF($E25=HK$22,VLOOKUP($C25,Input!$A$8:$GZ$39,MATCH(HK$21,Input!$A$6:$GZ$6,0),FALSE),0)*IF(HK$18&gt;=MAX($GP$18:HJ$18),MIN((HK$18-MAX($GP$18:HJ$18)),(HK$18-HJ$18)),0)</f>
        <v>0</v>
      </c>
      <c r="HL25" s="1">
        <f>+IF($E25=HL$22,VLOOKUP($C25,Input!$A$8:$GZ$39,MATCH(HL$21,Input!$A$6:$GZ$6,0),FALSE),0)*IF(HL$19&gt;=MAX($GP$19:HK$19),MIN((HL$19-MAX($GP$19:HK$19)),(HL$19-HK$19)),0)+IF($E25=HL$22,VLOOKUP($C25,Input!$A$8:$GZ$39,MATCH(HL$21,Input!$A$6:$GZ$6,0),FALSE),0)*IF(HL$18&gt;=MAX($GP$18:HK$18),MIN((HL$18-MAX($GP$18:HK$18)),(HL$18-HK$18)),0)</f>
        <v>0</v>
      </c>
      <c r="HM25" s="1">
        <f>+IF($E25=HM$22,VLOOKUP($C25,Input!$A$8:$GZ$39,MATCH(HM$21,Input!$A$6:$GZ$6,0),FALSE),0)*IF(HM$19&gt;=MAX($GP$19:HL$19),MIN((HM$19-MAX($GP$19:HL$19)),(HM$19-HL$19)),0)+IF($E25=HM$22,VLOOKUP($C25,Input!$A$8:$GZ$39,MATCH(HM$21,Input!$A$6:$GZ$6,0),FALSE),0)*IF(HM$18&gt;=MAX($GP$18:HL$18),MIN((HM$18-MAX($GP$18:HL$18)),(HM$18-HL$18)),0)</f>
        <v>0</v>
      </c>
      <c r="HN25" s="1">
        <f>+IF($E25=HN$22,VLOOKUP($C25,Input!$A$8:$GZ$39,MATCH(HN$21,Input!$A$6:$GZ$6,0),FALSE),0)*IF(HN$19&gt;=MAX($GP$19:HM$19),MIN((HN$19-MAX($GP$19:HM$19)),(HN$19-HM$19)),0)+IF($E25=HN$22,VLOOKUP($C25,Input!$A$8:$GZ$39,MATCH(HN$21,Input!$A$6:$GZ$6,0),FALSE),0)*IF(HN$18&gt;=MAX($GP$18:HM$18),MIN((HN$18-MAX($GP$18:HM$18)),(HN$18-HM$18)),0)</f>
        <v>0</v>
      </c>
      <c r="HO25" s="1">
        <f>+IF($E25=HO$22,VLOOKUP($C25,Input!$A$8:$GZ$39,MATCH(HO$21,Input!$A$6:$GZ$6,0),FALSE),0)*IF(HO$19&gt;=MAX($GP$19:HN$19),MIN((HO$19-MAX($GP$19:HN$19)),(HO$19-HN$19)),0)+IF($E25=HO$22,VLOOKUP($C25,Input!$A$8:$GZ$39,MATCH(HO$21,Input!$A$6:$GZ$6,0),FALSE),0)*IF(HO$18&gt;=MAX($GP$18:HN$18),MIN((HO$18-MAX($GP$18:HN$18)),(HO$18-HN$18)),0)</f>
        <v>0</v>
      </c>
      <c r="HP25" s="1">
        <f>+IF($E25=HP$22,VLOOKUP($C25,Input!$A$8:$GZ$39,MATCH(HP$21,Input!$A$6:$GZ$6,0),FALSE),0)*IF(HP$19&gt;=MAX($GP$19:HO$19),MIN((HP$19-MAX($GP$19:HO$19)),(HP$19-HO$19)),0)+IF($E25=HP$22,VLOOKUP($C25,Input!$A$8:$GZ$39,MATCH(HP$21,Input!$A$6:$GZ$6,0),FALSE),0)*IF(HP$18&gt;=MAX($GP$18:HO$18),MIN((HP$18-MAX($GP$18:HO$18)),(HP$18-HO$18)),0)</f>
        <v>0</v>
      </c>
      <c r="HQ25" s="1">
        <f>+IF($E25=HQ$22,VLOOKUP($C25,Input!$A$8:$GZ$39,MATCH(HQ$21,Input!$A$6:$GZ$6,0),FALSE),0)*IF(HQ$19&gt;=MAX($GP$19:HP$19),MIN((HQ$19-MAX($GP$19:HP$19)),(HQ$19-HP$19)),0)+IF($E25=HQ$22,VLOOKUP($C25,Input!$A$8:$GZ$39,MATCH(HQ$21,Input!$A$6:$GZ$6,0),FALSE),0)*IF(HQ$18&gt;=MAX($GP$18:HP$18),MIN((HQ$18-MAX($GP$18:HP$18)),(HQ$18-HP$18)),0)</f>
        <v>0</v>
      </c>
      <c r="HR25" s="1">
        <f>+IF($E25=HR$22,VLOOKUP($C25,Input!$A$8:$GZ$39,MATCH(HR$21,Input!$A$6:$GZ$6,0),FALSE),0)*IF(HR$19&gt;=MAX($GP$19:HQ$19),MIN((HR$19-MAX($GP$19:HQ$19)),(HR$19-HQ$19)),0)+IF($E25=HR$22,VLOOKUP($C25,Input!$A$8:$GZ$39,MATCH(HR$21,Input!$A$6:$GZ$6,0),FALSE),0)*IF(HR$18&gt;=MAX($GP$18:HQ$18),MIN((HR$18-MAX($GP$18:HQ$18)),(HR$18-HQ$18)),0)</f>
        <v>0</v>
      </c>
      <c r="HS25" s="1">
        <f>+IF($E25=HS$22,VLOOKUP($C25,Input!$A$8:$GZ$39,MATCH(HS$21,Input!$A$6:$GZ$6,0),FALSE),0)*IF(HS$19&gt;=MAX($GP$19:HR$19),MIN((HS$19-MAX($GP$19:HR$19)),(HS$19-HR$19)),0)+IF($E25=HS$22,VLOOKUP($C25,Input!$A$8:$GZ$39,MATCH(HS$21,Input!$A$6:$GZ$6,0),FALSE),0)*IF(HS$18&gt;=MAX($GP$18:HR$18),MIN((HS$18-MAX($GP$18:HR$18)),(HS$18-HR$18)),0)</f>
        <v>0</v>
      </c>
      <c r="HT25" s="1">
        <f>+IF($E25=HT$22,VLOOKUP($C25,Input!$A$8:$GZ$39,MATCH(HT$21,Input!$A$6:$GZ$6,0),FALSE),0)*IF(HT$19&gt;=MAX($GP$19:HS$19),MIN((HT$19-MAX($GP$19:HS$19)),(HT$19-HS$19)),0)+IF($E25=HT$22,VLOOKUP($C25,Input!$A$8:$GZ$39,MATCH(HT$21,Input!$A$6:$GZ$6,0),FALSE),0)*IF(HT$18&gt;=MAX($GP$18:HS$18),MIN((HT$18-MAX($GP$18:HS$18)),(HT$18-HS$18)),0)</f>
        <v>0</v>
      </c>
      <c r="HU25" s="1">
        <f>+IF($E25=HU$22,VLOOKUP($C25,Input!$A$8:$GZ$39,MATCH(HU$21,Input!$A$6:$GZ$6,0),FALSE),0)*IF(HU$19&gt;=MAX($GP$19:HT$19),MIN((HU$19-MAX($GP$19:HT$19)),(HU$19-HT$19)),0)+IF($E25=HU$22,VLOOKUP($C25,Input!$A$8:$GZ$39,MATCH(HU$21,Input!$A$6:$GZ$6,0),FALSE),0)*IF(HU$18&gt;=MAX($GP$18:HT$18),MIN((HU$18-MAX($GP$18:HT$18)),(HU$18-HT$18)),0)</f>
        <v>0</v>
      </c>
      <c r="HV25" s="1">
        <f>+IF($E25=HV$22,VLOOKUP($C25,Input!$A$8:$GZ$39,MATCH(HV$21,Input!$A$6:$GZ$6,0),FALSE),0)*IF(HV$19&gt;=MAX($GP$19:HU$19),MIN((HV$19-MAX($GP$19:HU$19)),(HV$19-HU$19)),0)+IF($E25=HV$22,VLOOKUP($C25,Input!$A$8:$GZ$39,MATCH(HV$21,Input!$A$6:$GZ$6,0),FALSE),0)*IF(HV$18&gt;=MAX($GP$18:HU$18),MIN((HV$18-MAX($GP$18:HU$18)),(HV$18-HU$18)),0)</f>
        <v>0</v>
      </c>
      <c r="HW25" s="1">
        <f>+IF($E25=HW$22,VLOOKUP($C25,Input!$A$8:$GZ$39,MATCH(HW$21,Input!$A$6:$GZ$6,0),FALSE),0)*IF(HW$19&gt;=MAX($GP$19:HV$19),MIN((HW$19-MAX($GP$19:HV$19)),(HW$19-HV$19)),0)+IF($E25=HW$22,VLOOKUP($C25,Input!$A$8:$GZ$39,MATCH(HW$21,Input!$A$6:$GZ$6,0),FALSE),0)*IF(HW$18&gt;=MAX($GP$18:HV$18),MIN((HW$18-MAX($GP$18:HV$18)),(HW$18-HV$18)),0)</f>
        <v>0</v>
      </c>
      <c r="HX25" s="1">
        <f>+IF($E25=HX$22,VLOOKUP($C25,Input!$A$8:$GZ$39,MATCH(HX$21,Input!$A$6:$GZ$6,0),FALSE),0)*IF(HX$19&gt;=MAX($GP$19:HW$19),MIN((HX$19-MAX($GP$19:HW$19)),(HX$19-HW$19)),0)+IF($E25=HX$22,VLOOKUP($C25,Input!$A$8:$GZ$39,MATCH(HX$21,Input!$A$6:$GZ$6,0),FALSE),0)*IF(HX$18&gt;=MAX($GP$18:HW$18),MIN((HX$18-MAX($GP$18:HW$18)),(HX$18-HW$18)),0)</f>
        <v>0</v>
      </c>
      <c r="HY25" s="1">
        <f>+IF($E25=HY$22,VLOOKUP($C25,Input!$A$8:$GZ$39,MATCH(HY$21,Input!$A$6:$GZ$6,0),FALSE),0)*IF(HY$19&gt;=MAX($GP$19:HX$19),MIN((HY$19-MAX($GP$19:HX$19)),(HY$19-HX$19)),0)+IF($E25=HY$22,VLOOKUP($C25,Input!$A$8:$GZ$39,MATCH(HY$21,Input!$A$6:$GZ$6,0),FALSE),0)*IF(HY$18&gt;=MAX($GP$18:HX$18),MIN((HY$18-MAX($GP$18:HX$18)),(HY$18-HX$18)),0)</f>
        <v>0</v>
      </c>
      <c r="HZ25" s="42"/>
      <c r="IA25" t="str">
        <f>VLOOKUP($C25,Input!$A$8:$IA$39,MATCH(IA$21,Input!$A$6:$IA$6,0),FALSE)</f>
        <v>NA</v>
      </c>
      <c r="IB25" s="132">
        <f>IF((VLOOKUP($C25,Input!$A$8:$IA$39,MATCH(IB$21,Input!$A$6:$IA$6,0),FALSE))="Y",$D25/VLOOKUP($C25,Input!$A$8:$IA$39,MATCH(IC$21,Input!$A$6:$IA$6,0),FALSE),0)</f>
        <v>0</v>
      </c>
      <c r="IC25" s="132">
        <f>IF((VLOOKUP($C25,Input!$A$8:$IA$39,MATCH(IB$21,Input!$A$6:$IA$6,0),FALSE))="Y",0,IF((VLOOKUP($C25,Input!$A$8:$IA$39,MATCH(IC$21,Input!$A$6:$IA$6,0),FALSE))&gt;0,$D25/VLOOKUP($C25,Input!$A$8:$IA$39,MATCH(IC$21,Input!$A$6:$IA$6,0),FALSE),0))</f>
        <v>0</v>
      </c>
      <c r="ID25" s="1">
        <f>+IF($E25=ID$22,VLOOKUP($C25,Input!$A$8:$IA$39,MATCH(ID$21,Input!$A$6:$IA$6,0),FALSE),0)*IF(ID$19&gt;=MAX($IC$19:IC$19),MIN((ID$19-MAX($IC$19:IC$19)),(ID$19-IC$19)),0)+IF($E25=ID$22,VLOOKUP($C25,Input!$A$8:$IA$39,MATCH(ID$21,Input!$A$6:$IA$6,0),FALSE),0)*IF(ID$18&gt;=MAX($IC$18:IC$18),MIN((ID$18-MAX($IC$18:IC$18)),(ID$18-IC$18)),0)</f>
        <v>0</v>
      </c>
      <c r="IE25" s="1">
        <f>+IF($E25=IE$22,VLOOKUP($C25,Input!$A$8:$IA$39,MATCH(IE$21,Input!$A$6:$IA$6,0),FALSE),0)*IF(IE$19&gt;=MAX($IC$19:ID$19),MIN((IE$19-MAX($IC$19:ID$19)),(IE$19-ID$19)),0)+IF($E25=IE$22,VLOOKUP($C25,Input!$A$8:$IA$39,MATCH(IE$21,Input!$A$6:$IA$6,0),FALSE),0)*IF(IE$18&gt;=MAX($IC$18:ID$18),MIN((IE$18-MAX($IC$18:ID$18)),(IE$18-ID$18)),0)</f>
        <v>0</v>
      </c>
      <c r="IF25" s="1">
        <f>+IF($E25=IF$22,VLOOKUP($C25,Input!$A$8:$IA$39,MATCH(IF$21,Input!$A$6:$IA$6,0),FALSE),0)*IF(IF$19&gt;=MAX($IC$19:IE$19),MIN((IF$19-MAX($IC$19:IE$19)),(IF$19-IE$19)),0)+IF($E25=IF$22,VLOOKUP($C25,Input!$A$8:$IA$39,MATCH(IF$21,Input!$A$6:$IA$6,0),FALSE),0)*IF(IF$18&gt;=MAX($IC$18:IE$18),MIN((IF$18-MAX($IC$18:IE$18)),(IF$18-IE$18)),0)</f>
        <v>0</v>
      </c>
      <c r="IG25" s="1">
        <f>+IF($E25=IG$22,VLOOKUP($C25,Input!$A$8:$IA$39,MATCH(IG$21,Input!$A$6:$IA$6,0),FALSE),0)*IF(IG$19&gt;=MAX($IC$19:IF$19),MIN((IG$19-MAX($IC$19:IF$19)),(IG$19-IF$19)),0)+IF($E25=IG$22,VLOOKUP($C25,Input!$A$8:$IA$39,MATCH(IG$21,Input!$A$6:$IA$6,0),FALSE),0)*IF(IG$18&gt;=MAX($IC$18:IF$18),MIN((IG$18-MAX($IC$18:IF$18)),(IG$18-IF$18)),0)</f>
        <v>0</v>
      </c>
      <c r="IH25" s="1">
        <f>+IF($E25=IH$22,VLOOKUP($C25,Input!$A$8:$IA$39,MATCH(IH$21,Input!$A$6:$IA$6,0),FALSE),0)*IF(IH$19&gt;=MAX($IC$19:IG$19),MIN((IH$19-MAX($IC$19:IG$19)),(IH$19-IG$19)),0)+IF($E25=IH$22,VLOOKUP($C25,Input!$A$8:$IA$39,MATCH(IH$21,Input!$A$6:$IA$6,0),FALSE),0)*IF(IH$18&gt;=MAX($IC$18:IG$18),MIN((IH$18-MAX($IC$18:IG$18)),(IH$18-IG$18)),0)</f>
        <v>0</v>
      </c>
      <c r="II25" s="1">
        <f>+IF($E25=II$22,VLOOKUP($C25,Input!$A$8:$IA$39,MATCH(II$21,Input!$A$6:$IA$6,0),FALSE),0)*IF(II$19&gt;=MAX($IC$19:IH$19),MIN((II$19-MAX($IC$19:IH$19)),(II$19-IH$19)),0)+IF($E25=II$22,VLOOKUP($C25,Input!$A$8:$IA$39,MATCH(II$21,Input!$A$6:$IA$6,0),FALSE),0)*IF(II$18&gt;=MAX($IC$18:IH$18),MIN((II$18-MAX($IC$18:IH$18)),(II$18-IH$18)),0)</f>
        <v>0</v>
      </c>
      <c r="IJ25" s="1">
        <f>+IF($E25=IJ$22,VLOOKUP($C25,Input!$A$8:$IA$39,MATCH(IJ$21,Input!$A$6:$IA$6,0),FALSE),0)*IF(IJ$19&gt;=MAX($IC$19:II$19),MIN((IJ$19-MAX($IC$19:II$19)),(IJ$19-II$19)),0)+IF($E25=IJ$22,VLOOKUP($C25,Input!$A$8:$IA$39,MATCH(IJ$21,Input!$A$6:$IA$6,0),FALSE),0)*IF(IJ$18&gt;=MAX($IC$18:II$18),MIN((IJ$18-MAX($IC$18:II$18)),(IJ$18-II$18)),0)</f>
        <v>0</v>
      </c>
      <c r="IK25" s="1">
        <f>+IF($E25=IK$22,VLOOKUP($C25,Input!$A$8:$IA$39,MATCH(IK$21,Input!$A$6:$IA$6,0),FALSE),0)*IF(IK$19&gt;=MAX($IC$19:IJ$19),MIN((IK$19-MAX($IC$19:IJ$19)),(IK$19-IJ$19)),0)+IF($E25=IK$22,VLOOKUP($C25,Input!$A$8:$IA$39,MATCH(IK$21,Input!$A$6:$IA$6,0),FALSE),0)*IF(IK$18&gt;=MAX($IC$18:IJ$18),MIN((IK$18-MAX($IC$18:IJ$18)),(IK$18-IJ$18)),0)</f>
        <v>0</v>
      </c>
      <c r="IL25" s="1">
        <f>+IF($E25=IL$22,VLOOKUP($C25,Input!$A$8:$IA$39,MATCH(IL$21,Input!$A$6:$IA$6,0),FALSE),0)*IF(IL$19&gt;=MAX($IC$19:IK$19),MIN((IL$19-MAX($IC$19:IK$19)),(IL$19-IK$19)),0)+IF($E25=IL$22,VLOOKUP($C25,Input!$A$8:$IA$39,MATCH(IL$21,Input!$A$6:$IA$6,0),FALSE),0)*IF(IL$18&gt;=MAX($IC$18:IK$18),MIN((IL$18-MAX($IC$18:IK$18)),(IL$18-IK$18)),0)</f>
        <v>0</v>
      </c>
      <c r="IM25" s="1">
        <f>+IF($E25=IM$22,VLOOKUP($C25,Input!$A$8:$IA$39,MATCH(IM$21,Input!$A$6:$IA$6,0),FALSE),0)*IF(IM$19&gt;=MAX($IC$19:IL$19),MIN((IM$19-MAX($IC$19:IL$19)),(IM$19-IL$19)),0)+IF($E25=IM$22,VLOOKUP($C25,Input!$A$8:$IA$39,MATCH(IM$21,Input!$A$6:$IA$6,0),FALSE),0)*IF(IM$18&gt;=MAX($IC$18:IL$18),MIN((IM$18-MAX($IC$18:IL$18)),(IM$18-IL$18)),0)</f>
        <v>0</v>
      </c>
      <c r="IN25" s="1">
        <f>+IF($E25=IN$22,VLOOKUP($C25,Input!$A$8:$IA$39,MATCH(IN$21,Input!$A$6:$IA$6,0),FALSE),0)*IF(IN$19&gt;=MAX($IC$19:IM$19),MIN((IN$19-MAX($IC$19:IM$19)),(IN$19-IM$19)),0)+IF($E25=IN$22,VLOOKUP($C25,Input!$A$8:$IA$39,MATCH(IN$21,Input!$A$6:$IA$6,0),FALSE),0)*IF(IN$18&gt;=MAX($IC$18:IM$18),MIN((IN$18-MAX($IC$18:IM$18)),(IN$18-IM$18)),0)</f>
        <v>0</v>
      </c>
      <c r="IO25" s="1">
        <f>+IF($E25=IO$22,VLOOKUP($C25,Input!$A$8:$IA$39,MATCH(IO$21,Input!$A$6:$IA$6,0),FALSE),0)*IF(IO$19&gt;=MAX($IC$19:IN$19),MIN((IO$19-MAX($IC$19:IN$19)),(IO$19-IN$19)),0)+IF($E25=IO$22,VLOOKUP($C25,Input!$A$8:$IA$39,MATCH(IO$21,Input!$A$6:$IA$6,0),FALSE),0)*IF(IO$18&gt;=MAX($IC$18:IN$18),MIN((IO$18-MAX($IC$18:IN$18)),(IO$18-IN$18)),0)</f>
        <v>0</v>
      </c>
      <c r="IP25" s="1">
        <f>+IF($E25=IP$22,VLOOKUP($C25,Input!$A$8:$IA$39,MATCH(IP$21,Input!$A$6:$IA$6,0),FALSE),0)*IF(IP$19&gt;=MAX($IC$19:IO$19),MIN((IP$19-MAX($IC$19:IO$19)),(IP$19-IO$19)),0)+IF($E25=IP$22,VLOOKUP($C25,Input!$A$8:$IA$39,MATCH(IP$21,Input!$A$6:$IA$6,0),FALSE),0)*IF(IP$18&gt;=MAX($IC$18:IO$18),MIN((IP$18-MAX($IC$18:IO$18)),(IP$18-IO$18)),0)</f>
        <v>0</v>
      </c>
      <c r="IQ25" s="1">
        <f>+IF($E25=IQ$22,VLOOKUP($C25,Input!$A$8:$IA$39,MATCH(IQ$21,Input!$A$6:$IA$6,0),FALSE),0)*IF(IQ$19&gt;=MAX($IC$19:IP$19),MIN((IQ$19-MAX($IC$19:IP$19)),(IQ$19-IP$19)),0)+IF($E25=IQ$22,VLOOKUP($C25,Input!$A$8:$IA$39,MATCH(IQ$21,Input!$A$6:$IA$6,0),FALSE),0)*IF(IQ$18&gt;=MAX($IC$18:IP$18),MIN((IQ$18-MAX($IC$18:IP$18)),(IQ$18-IP$18)),0)</f>
        <v>0</v>
      </c>
      <c r="IR25" s="1">
        <f>+IF($E25=IR$22,VLOOKUP($C25,Input!$A$8:$IA$39,MATCH(IR$21,Input!$A$6:$IA$6,0),FALSE),0)*IF(IR$19&gt;=MAX($IC$19:IQ$19),MIN((IR$19-MAX($IC$19:IQ$19)),(IR$19-IQ$19)),0)+IF($E25=IR$22,VLOOKUP($C25,Input!$A$8:$IA$39,MATCH(IR$21,Input!$A$6:$IA$6,0),FALSE),0)*IF(IR$18&gt;=MAX($IC$18:IQ$18),MIN((IR$18-MAX($IC$18:IQ$18)),(IR$18-IQ$18)),0)</f>
        <v>0</v>
      </c>
      <c r="IS25" s="1">
        <f>+IF($E25=IS$22,VLOOKUP($C25,Input!$A$8:$IA$39,MATCH(IS$21,Input!$A$6:$IA$6,0),FALSE),0)*IF(IS$19&gt;=MAX($IC$19:IR$19),MIN((IS$19-MAX($IC$19:IR$19)),(IS$19-IR$19)),0)+IF($E25=IS$22,VLOOKUP($C25,Input!$A$8:$IA$39,MATCH(IS$21,Input!$A$6:$IA$6,0),FALSE),0)*IF(IS$18&gt;=MAX($IC$18:IR$18),MIN((IS$18-MAX($IC$18:IR$18)),(IS$18-IR$18)),0)</f>
        <v>0</v>
      </c>
      <c r="IT25" s="1">
        <f>+IF($E25=IT$22,VLOOKUP($C25,Input!$A$8:$IA$39,MATCH(IT$21,Input!$A$6:$IA$6,0),FALSE),0)*IF(IT$19&gt;=MAX($IC$19:IS$19),MIN((IT$19-MAX($IC$19:IS$19)),(IT$19-IS$19)),0)+IF($E25=IT$22,VLOOKUP($C25,Input!$A$8:$IA$39,MATCH(IT$21,Input!$A$6:$IA$6,0),FALSE),0)*IF(IT$18&gt;=MAX($IC$18:IS$18),MIN((IT$18-MAX($IC$18:IS$18)),(IT$18-IS$18)),0)</f>
        <v>0</v>
      </c>
      <c r="IU25" s="1">
        <f>+IF($E25=IU$22,VLOOKUP($C25,Input!$A$8:$IA$39,MATCH(IU$21,Input!$A$6:$IA$6,0),FALSE),0)*IF(IU$19&gt;=MAX($IC$19:IT$19),MIN((IU$19-MAX($IC$19:IT$19)),(IU$19-IT$19)),0)+IF($E25=IU$22,VLOOKUP($C25,Input!$A$8:$IA$39,MATCH(IU$21,Input!$A$6:$IA$6,0),FALSE),0)*IF(IU$18&gt;=MAX($IC$18:IT$18),MIN((IU$18-MAX($IC$18:IT$18)),(IU$18-IT$18)),0)</f>
        <v>0</v>
      </c>
      <c r="IV25" s="1">
        <f>+IF($E25=IV$22,VLOOKUP($C25,Input!$A$8:$IA$39,MATCH(IV$21,Input!$A$6:$IA$6,0),FALSE),0)*IF(IV$19&gt;=MAX($IC$19:IU$19),MIN((IV$19-MAX($IC$19:IU$19)),(IV$19-IU$19)),0)+IF($E25=IV$22,VLOOKUP($C25,Input!$A$8:$IA$39,MATCH(IV$21,Input!$A$6:$IA$6,0),FALSE),0)*IF(IV$18&gt;=MAX($IC$18:IU$18),MIN((IV$18-MAX($IC$18:IU$18)),(IV$18-IU$18)),0)</f>
        <v>0</v>
      </c>
      <c r="IW25" s="1">
        <f>+IF($E25=IW$22,VLOOKUP($C25,Input!$A$8:$IA$39,MATCH(IW$21,Input!$A$6:$IA$6,0),FALSE),0)*IF(IW$19&gt;=MAX($IC$19:IV$19),MIN((IW$19-MAX($IC$19:IV$19)),(IW$19-IV$19)),0)+IF($E25=IW$22,VLOOKUP($C25,Input!$A$8:$IA$39,MATCH(IW$21,Input!$A$6:$IA$6,0),FALSE),0)*IF(IW$18&gt;=MAX($IC$18:IV$18),MIN((IW$18-MAX($IC$18:IV$18)),(IW$18-IV$18)),0)</f>
        <v>0</v>
      </c>
      <c r="IX25" s="1">
        <f>+IF($E25=IX$22,VLOOKUP($C25,Input!$A$8:$IA$39,MATCH(IX$21,Input!$A$6:$IA$6,0),FALSE),0)*IF(IX$19&gt;=MAX($IC$19:IW$19),MIN((IX$19-MAX($IC$19:IW$19)),(IX$19-IW$19)),0)+IF($E25=IX$22,VLOOKUP($C25,Input!$A$8:$IA$39,MATCH(IX$21,Input!$A$6:$IA$6,0),FALSE),0)*IF(IX$18&gt;=MAX($IC$18:IW$18),MIN((IX$18-MAX($IC$18:IW$18)),(IX$18-IW$18)),0)</f>
        <v>0</v>
      </c>
      <c r="IY25" s="1">
        <f>+IF($E25=IY$22,VLOOKUP($C25,Input!$A$8:$IA$39,MATCH(IY$21,Input!$A$6:$IA$6,0),FALSE),0)*IF(IY$19&gt;=MAX($IC$19:IX$19),MIN((IY$19-MAX($IC$19:IX$19)),(IY$19-IX$19)),0)+IF($E25=IY$22,VLOOKUP($C25,Input!$A$8:$IA$39,MATCH(IY$21,Input!$A$6:$IA$6,0),FALSE),0)*IF(IY$18&gt;=MAX($IC$18:IX$18),MIN((IY$18-MAX($IC$18:IX$18)),(IY$18-IX$18)),0)</f>
        <v>0</v>
      </c>
      <c r="IZ25" s="1">
        <f>+IF($E25=IZ$22,VLOOKUP($C25,Input!$A$8:$IA$39,MATCH(IZ$21,Input!$A$6:$IA$6,0),FALSE),0)*IF(IZ$19&gt;=MAX($IC$19:IY$19),MIN((IZ$19-MAX($IC$19:IY$19)),(IZ$19-IY$19)),0)+IF($E25=IZ$22,VLOOKUP($C25,Input!$A$8:$IA$39,MATCH(IZ$21,Input!$A$6:$IA$6,0),FALSE),0)*IF(IZ$18&gt;=MAX($IC$18:IY$18),MIN((IZ$18-MAX($IC$18:IY$18)),(IZ$18-IY$18)),0)</f>
        <v>0</v>
      </c>
      <c r="JA25" s="1">
        <f>+IF($E25=JA$22,VLOOKUP($C25,Input!$A$8:$IA$39,MATCH(JA$21,Input!$A$6:$IA$6,0),FALSE),0)*IF(JA$19&gt;=MAX($IC$19:IZ$19),MIN((JA$19-MAX($IC$19:IZ$19)),(JA$19-IZ$19)),0)+IF($E25=JA$22,VLOOKUP($C25,Input!$A$8:$IA$39,MATCH(JA$21,Input!$A$6:$IA$6,0),FALSE),0)*IF(JA$18&gt;=MAX($IC$18:IZ$18),MIN((JA$18-MAX($IC$18:IZ$18)),(JA$18-IZ$18)),0)</f>
        <v>0</v>
      </c>
      <c r="JB25" s="1">
        <f>+IF($E25=JB$22,VLOOKUP($C25,Input!$A$8:$IA$39,MATCH(JB$21,Input!$A$6:$IA$6,0),FALSE),0)*IF(JB$19&gt;=MAX($IC$19:JA$19),MIN((JB$19-MAX($IC$19:JA$19)),(JB$19-JA$19)),0)+IF($E25=JB$22,VLOOKUP($C25,Input!$A$8:$IA$39,MATCH(JB$21,Input!$A$6:$IA$6,0),FALSE),0)*IF(JB$18&gt;=MAX($IC$18:JA$18),MIN((JB$18-MAX($IC$18:JA$18)),(JB$18-JA$18)),0)</f>
        <v>0</v>
      </c>
      <c r="JC25" s="1">
        <f>+IF($E25=JC$22,VLOOKUP($C25,Input!$A$8:$IA$39,MATCH(JC$21,Input!$A$6:$IA$6,0),FALSE),0)*IF(JC$19&gt;=MAX($IC$19:JB$19),MIN((JC$19-MAX($IC$19:JB$19)),(JC$19-JB$19)),0)+IF($E25=JC$22,VLOOKUP($C25,Input!$A$8:$IA$39,MATCH(JC$21,Input!$A$6:$IA$6,0),FALSE),0)*IF(JC$18&gt;=MAX($IC$18:JB$18),MIN((JC$18-MAX($IC$18:JB$18)),(JC$18-JB$18)),0)</f>
        <v>0</v>
      </c>
      <c r="JD25" s="1">
        <f>+IF($E25=JD$22,VLOOKUP($C25,Input!$A$8:$IA$39,MATCH(JD$21,Input!$A$6:$IA$6,0),FALSE),0)*IF(JD$19&gt;=MAX($IC$19:JC$19),MIN((JD$19-MAX($IC$19:JC$19)),(JD$19-JC$19)),0)+IF($E25=JD$22,VLOOKUP($C25,Input!$A$8:$IA$39,MATCH(JD$21,Input!$A$6:$IA$6,0),FALSE),0)*IF(JD$18&gt;=MAX($IC$18:JC$18),MIN((JD$18-MAX($IC$18:JC$18)),(JD$18-JC$18)),0)</f>
        <v>0</v>
      </c>
      <c r="JE25" s="1">
        <f>+IF($E25=JE$22,VLOOKUP($C25,Input!$A$8:$IA$39,MATCH(JE$21,Input!$A$6:$IA$6,0),FALSE),0)*IF(JE$19&gt;=MAX($IC$19:JD$19),MIN((JE$19-MAX($IC$19:JD$19)),(JE$19-JD$19)),0)+IF($E25=JE$22,VLOOKUP($C25,Input!$A$8:$IA$39,MATCH(JE$21,Input!$A$6:$IA$6,0),FALSE),0)*IF(JE$18&gt;=MAX($IC$18:JD$18),MIN((JE$18-MAX($IC$18:JD$18)),(JE$18-JD$18)),0)</f>
        <v>0</v>
      </c>
      <c r="JF25" s="1">
        <f>+IF($E25=JF$22,VLOOKUP($C25,Input!$A$8:$IA$39,MATCH(JF$21,Input!$A$6:$IA$6,0),FALSE),0)*IF(JF$19&gt;=MAX($IC$19:JE$19),MIN((JF$19-MAX($IC$19:JE$19)),(JF$19-JE$19)),0)+IF($E25=JF$22,VLOOKUP($C25,Input!$A$8:$IA$39,MATCH(JF$21,Input!$A$6:$IA$6,0),FALSE),0)*IF(JF$18&gt;=MAX($IC$18:JE$18),MIN((JF$18-MAX($IC$18:JE$18)),(JF$18-JE$18)),0)</f>
        <v>0</v>
      </c>
      <c r="JG25" s="1">
        <f>+IF($E25=JG$22,VLOOKUP($C25,Input!$A$8:$IA$39,MATCH(JG$21,Input!$A$6:$IA$6,0),FALSE),0)*IF(JG$19&gt;=MAX($IC$19:JF$19),MIN((JG$19-MAX($IC$19:JF$19)),(JG$19-JF$19)),0)+IF($E25=JG$22,VLOOKUP($C25,Input!$A$8:$IA$39,MATCH(JG$21,Input!$A$6:$IA$6,0),FALSE),0)*IF(JG$18&gt;=MAX($IC$18:JF$18),MIN((JG$18-MAX($IC$18:JF$18)),(JG$18-JF$18)),0)</f>
        <v>0</v>
      </c>
      <c r="JH25" s="1">
        <f>+IF($E25=JH$22,VLOOKUP($C25,Input!$A$8:$IA$39,MATCH(JH$21,Input!$A$6:$IA$6,0),FALSE),0)*IF(JH$19&gt;=MAX($IC$19:JG$19),MIN((JH$19-MAX($IC$19:JG$19)),(JH$19-JG$19)),0)+IF($E25=JH$22,VLOOKUP($C25,Input!$A$8:$IA$39,MATCH(JH$21,Input!$A$6:$IA$6,0),FALSE),0)*IF(JH$18&gt;=MAX($IC$18:JG$18),MIN((JH$18-MAX($IC$18:JG$18)),(JH$18-JG$18)),0)</f>
        <v>0</v>
      </c>
      <c r="JI25" s="1">
        <f>+IF($E25=JI$22,VLOOKUP($C25,Input!$A$8:$IA$39,MATCH(JI$21,Input!$A$6:$IA$6,0),FALSE),0)*IF(JI$19&gt;=MAX($IC$19:JH$19),MIN((JI$19-MAX($IC$19:JH$19)),(JI$19-JH$19)),0)+IF($E25=JI$22,VLOOKUP($C25,Input!$A$8:$IA$39,MATCH(JI$21,Input!$A$6:$IA$6,0),FALSE),0)*IF(JI$18&gt;=MAX($IC$18:JH$18),MIN((JI$18-MAX($IC$18:JH$18)),(JI$18-JH$18)),0)</f>
        <v>0</v>
      </c>
      <c r="JJ25" s="1">
        <f>+IF($E25=JJ$22,VLOOKUP($C25,Input!$A$8:$IA$39,MATCH(JJ$21,Input!$A$6:$IA$6,0),FALSE),0)*IF(JJ$19&gt;=MAX($IC$19:JI$19),MIN((JJ$19-MAX($IC$19:JI$19)),(JJ$19-JI$19)),0)+IF($E25=JJ$22,VLOOKUP($C25,Input!$A$8:$IA$39,MATCH(JJ$21,Input!$A$6:$IA$6,0),FALSE),0)*IF(JJ$18&gt;=MAX($IC$18:JI$18),MIN((JJ$18-MAX($IC$18:JI$18)),(JJ$18-JI$18)),0)</f>
        <v>0</v>
      </c>
      <c r="JK25" s="1">
        <f>+IF($E25=JK$22,VLOOKUP($C25,Input!$A$8:$IA$39,MATCH(JK$21,Input!$A$6:$IA$6,0),FALSE),0)*IF(JK$19&gt;=MAX($IC$19:JJ$19),MIN((JK$19-MAX($IC$19:JJ$19)),(JK$19-JJ$19)),0)+IF($E25=JK$22,VLOOKUP($C25,Input!$A$8:$IA$39,MATCH(JK$21,Input!$A$6:$IA$6,0),FALSE),0)*IF(JK$18&gt;=MAX($IC$18:JJ$18),MIN((JK$18-MAX($IC$18:JJ$18)),(JK$18-JJ$18)),0)</f>
        <v>0</v>
      </c>
      <c r="JL25" s="1">
        <f>+IF($E25=JL$22,VLOOKUP($C25,Input!$A$8:$IA$39,MATCH(JL$21,Input!$A$6:$IA$6,0),FALSE),0)*IF(JL$19&gt;=MAX($IC$19:JK$19),MIN((JL$19-MAX($IC$19:JK$19)),(JL$19-JK$19)),0)+IF($E25=JL$22,VLOOKUP($C25,Input!$A$8:$IA$39,MATCH(JL$21,Input!$A$6:$IA$6,0),FALSE),0)*IF(JL$18&gt;=MAX($IC$18:JK$18),MIN((JL$18-MAX($IC$18:JK$18)),(JL$18-JK$18)),0)</f>
        <v>0</v>
      </c>
      <c r="JN25" t="str">
        <f>+VLOOKUP($C25,Input!$A$8:$GZ$39,MATCH(JN$21,Input!$A$6:$GZ$6,0),FALSE)</f>
        <v>CNG Station Maint in fuel price</v>
      </c>
      <c r="JO25" s="1">
        <f>IF($E25+$I25+$D$7&lt;=JO$22,0,IF(JO$22-$D$7&gt;=$E25,VLOOKUP($C25,Input!$A$8:$GZ$39,MATCH(JO$21,Input!$A$6:$GZ$6,0),FALSE),0)*$F25/$G25)*$D25</f>
        <v>0</v>
      </c>
      <c r="JP25" s="1">
        <f>IF($E25+$I25+$D$7&lt;=JP$22,0,IF(JP$22-$D$7&gt;=$E25,VLOOKUP($C25,Input!$A$8:$GZ$39,MATCH(JP$21,Input!$A$6:$GZ$6,0),FALSE),0)*$F25/$G25)*$D25</f>
        <v>0</v>
      </c>
      <c r="JQ25" s="1">
        <f>IF($E25+$I25+$D$7&lt;=JQ$22,0,IF(JQ$22-$D$7&gt;=$E25,VLOOKUP($C25,Input!$A$8:$GZ$39,MATCH(JQ$21,Input!$A$6:$GZ$6,0),FALSE),0)*$F25/$G25)*$D25</f>
        <v>0</v>
      </c>
      <c r="JR25" s="1">
        <f>IF($E25+$I25+$D$7&lt;=JR$22,0,IF(JR$22-$D$7&gt;=$E25,VLOOKUP($C25,Input!$A$8:$GZ$39,MATCH(JR$21,Input!$A$6:$GZ$6,0),FALSE),0)*$F25/$G25)*$D25</f>
        <v>0</v>
      </c>
      <c r="JS25" s="1">
        <f>IF($E25+$I25+$D$7&lt;=JS$22,0,IF(JS$22-$D$7&gt;=$E25,VLOOKUP($C25,Input!$A$8:$GZ$39,MATCH(JS$21,Input!$A$6:$GZ$6,0),FALSE),0)*$F25/$G25)*$D25</f>
        <v>0</v>
      </c>
      <c r="JT25" s="1">
        <f>IF($E25+$I25+$D$7&lt;=JT$22,0,IF(JT$22-$D$7&gt;=$E25,VLOOKUP($C25,Input!$A$8:$GZ$39,MATCH(JT$21,Input!$A$6:$GZ$6,0),FALSE),0)*$F25/$G25)*$D25</f>
        <v>0</v>
      </c>
      <c r="JU25" s="1">
        <f>IF($E25+$I25+$D$7&lt;=JU$22,0,IF(JU$22-$D$7&gt;=$E25,VLOOKUP($C25,Input!$A$8:$GZ$39,MATCH(JU$21,Input!$A$6:$GZ$6,0),FALSE),0)*$F25/$G25)*$D25</f>
        <v>0</v>
      </c>
      <c r="JV25" s="1">
        <f>IF($E25+$I25+$D$7&lt;=JV$22,0,IF(JV$22-$D$7&gt;=$E25,VLOOKUP($C25,Input!$A$8:$GZ$39,MATCH(JV$21,Input!$A$6:$GZ$6,0),FALSE),0)*$F25/$G25)*$D25</f>
        <v>0</v>
      </c>
      <c r="JW25" s="1">
        <f>IF($E25+$I25+$D$7&lt;=JW$22,0,IF(JW$22-$D$7&gt;=$E25,VLOOKUP($C25,Input!$A$8:$GZ$39,MATCH(JW$21,Input!$A$6:$GZ$6,0),FALSE),0)*$F25/$G25)*$D25</f>
        <v>0</v>
      </c>
      <c r="JX25" s="1">
        <f>IF($E25+$I25+$D$7&lt;=JX$22,0,IF(JX$22-$D$7&gt;=$E25,VLOOKUP($C25,Input!$A$8:$GZ$39,MATCH(JX$21,Input!$A$6:$GZ$6,0),FALSE),0)*$F25/$G25)*$D25</f>
        <v>0</v>
      </c>
      <c r="JY25" s="1">
        <f>IF($E25+$I25+$D$7&lt;=JY$22,0,IF(JY$22-$D$7&gt;=$E25,VLOOKUP($C25,Input!$A$8:$GZ$39,MATCH(JY$21,Input!$A$6:$GZ$6,0),FALSE),0)*$F25/$G25)*$D25</f>
        <v>0</v>
      </c>
      <c r="JZ25" s="1">
        <f>IF($E25+$I25+$D$7&lt;=JZ$22,0,IF(JZ$22-$D$7&gt;=$E25,VLOOKUP($C25,Input!$A$8:$GZ$39,MATCH(JZ$21,Input!$A$6:$GZ$6,0),FALSE),0)*$F25/$G25)*$D25</f>
        <v>0</v>
      </c>
      <c r="KA25" s="1">
        <f>IF($E25+$I25+$D$7&lt;=KA$22,0,IF(KA$22-$D$7&gt;=$E25,VLOOKUP($C25,Input!$A$8:$GZ$39,MATCH(KA$21,Input!$A$6:$GZ$6,0),FALSE),0)*$F25/$G25)*$D25</f>
        <v>0</v>
      </c>
      <c r="KB25" s="1">
        <f>IF($E25+$I25+$D$7&lt;=KB$22,0,IF(KB$22-$D$7&gt;=$E25,VLOOKUP($C25,Input!$A$8:$GZ$39,MATCH(KB$21,Input!$A$6:$GZ$6,0),FALSE),0)*$F25/$G25)*$D25</f>
        <v>0</v>
      </c>
      <c r="KC25" s="1">
        <f>IF($E25+$I25+$D$7&lt;=KC$22,0,IF(KC$22-$D$7&gt;=$E25,VLOOKUP($C25,Input!$A$8:$GZ$39,MATCH(KC$21,Input!$A$6:$GZ$6,0),FALSE),0)*$F25/$G25)*$D25</f>
        <v>0</v>
      </c>
      <c r="KD25" s="1">
        <f>IF($E25+$I25+$D$7&lt;=KD$22,0,IF(KD$22-$D$7&gt;=$E25,VLOOKUP($C25,Input!$A$8:$GZ$39,MATCH(KD$21,Input!$A$6:$GZ$6,0),FALSE),0)*$F25/$G25)*$D25</f>
        <v>0</v>
      </c>
      <c r="KE25" s="1">
        <f>IF($E25+$I25+$D$7&lt;=KE$22,0,IF(KE$22-$D$7&gt;=$E25,VLOOKUP($C25,Input!$A$8:$GZ$39,MATCH(KE$21,Input!$A$6:$GZ$6,0),FALSE),0)*$F25/$G25)*$D25</f>
        <v>0</v>
      </c>
      <c r="KF25" s="1">
        <f>IF($E25+$I25+$D$7&lt;=KF$22,0,IF(KF$22-$D$7&gt;=$E25,VLOOKUP($C25,Input!$A$8:$GZ$39,MATCH(KF$21,Input!$A$6:$GZ$6,0),FALSE),0)*$F25/$G25)*$D25</f>
        <v>0</v>
      </c>
      <c r="KG25" s="1">
        <f>IF($E25+$I25+$D$7&lt;=KG$22,0,IF(KG$22-$D$7&gt;=$E25,VLOOKUP($C25,Input!$A$8:$GZ$39,MATCH(KG$21,Input!$A$6:$GZ$6,0),FALSE),0)*$F25/$G25)*$D25</f>
        <v>0</v>
      </c>
      <c r="KH25" s="1">
        <f>IF($E25+$I25+$D$7&lt;=KH$22,0,IF(KH$22-$D$7&gt;=$E25,VLOOKUP($C25,Input!$A$8:$GZ$39,MATCH(KH$21,Input!$A$6:$GZ$6,0),FALSE),0)*$F25/$G25)*$D25</f>
        <v>0</v>
      </c>
      <c r="KI25" s="1">
        <f>IF($E25+$I25+$D$7&lt;=KI$22,0,IF(KI$22-$D$7&gt;=$E25,VLOOKUP($C25,Input!$A$8:$GZ$39,MATCH(KI$21,Input!$A$6:$GZ$6,0),FALSE),0)*$F25/$G25)*$D25</f>
        <v>0</v>
      </c>
      <c r="KJ25" s="1">
        <f>IF($E25+$I25+$D$7&lt;=KJ$22,0,IF(KJ$22-$D$7&gt;=$E25,VLOOKUP($C25,Input!$A$8:$GZ$39,MATCH(KJ$21,Input!$A$6:$GZ$6,0),FALSE),0)*$F25/$G25)*$D25</f>
        <v>0</v>
      </c>
      <c r="KK25" s="1">
        <f>IF($E25+$I25+$D$7&lt;=KK$22,0,IF(KK$22-$D$7&gt;=$E25,VLOOKUP($C25,Input!$A$8:$GZ$39,MATCH(KK$21,Input!$A$6:$GZ$6,0),FALSE),0)*$F25/$G25)*$D25</f>
        <v>0</v>
      </c>
      <c r="KL25" s="1">
        <f>IF($E25+$I25+$D$7&lt;=KL$22,0,IF(KL$22-$D$7&gt;=$E25,VLOOKUP($C25,Input!$A$8:$GZ$39,MATCH(KL$21,Input!$A$6:$GZ$6,0),FALSE),0)*$F25/$G25)*$D25</f>
        <v>0</v>
      </c>
      <c r="KM25" s="1">
        <f>IF($E25+$I25+$D$7&lt;=KM$22,0,IF(KM$22-$D$7&gt;=$E25,VLOOKUP($C25,Input!$A$8:$GZ$39,MATCH(KM$21,Input!$A$6:$GZ$6,0),FALSE),0)*$F25/$G25)*$D25</f>
        <v>0</v>
      </c>
      <c r="KN25" s="1">
        <f>IF($E25+$I25+$D$7&lt;=KN$22,0,IF(KN$22-$D$7&gt;=$E25,VLOOKUP($C25,Input!$A$8:$GZ$39,MATCH(KN$21,Input!$A$6:$GZ$6,0),FALSE),0)*$F25/$G25)*$D25</f>
        <v>0</v>
      </c>
      <c r="KO25" s="1">
        <f>IF($E25+$I25+$D$7&lt;=KO$22,0,IF(KO$22-$D$7&gt;=$E25,VLOOKUP($C25,Input!$A$8:$GZ$39,MATCH(KO$21,Input!$A$6:$GZ$6,0),FALSE),0)*$F25/$G25)*$D25</f>
        <v>0</v>
      </c>
      <c r="KP25" s="1">
        <f>IF($E25+$I25+$D$7&lt;=KP$22,0,IF(KP$22-$D$7&gt;=$E25,VLOOKUP($C25,Input!$A$8:$GZ$39,MATCH(KP$21,Input!$A$6:$GZ$6,0),FALSE),0)*$F25/$G25)*$D25</f>
        <v>0</v>
      </c>
      <c r="KQ25" s="1">
        <f>IF($E25+$I25+$D$7&lt;=KQ$22,0,IF(KQ$22-$D$7&gt;=$E25,VLOOKUP($C25,Input!$A$8:$GZ$39,MATCH(KQ$21,Input!$A$6:$GZ$6,0),FALSE),0)*$F25/$G25)*$D25</f>
        <v>0</v>
      </c>
      <c r="KR25" s="1">
        <f>IF($E25+$I25+$D$7&lt;=KR$22,0,IF(KR$22-$D$7&gt;=$E25,VLOOKUP($C25,Input!$A$8:$GZ$39,MATCH(KR$21,Input!$A$6:$GZ$6,0),FALSE),0)*$F25/$G25)*$D25</f>
        <v>0</v>
      </c>
      <c r="KS25" s="1">
        <f>IF($E25+$I25+$D$7&lt;=KS$22,0,IF(KS$22-$D$7&gt;=$E25,VLOOKUP($C25,Input!$A$8:$GZ$39,MATCH(KS$21,Input!$A$6:$GZ$6,0),FALSE),0)*$F25/$G25)*$D25</f>
        <v>0</v>
      </c>
      <c r="KT25" s="1">
        <f>IF($E25+$I25+$D$7&lt;=KT$22,0,IF(KT$22-$D$7&gt;=$E25,VLOOKUP($C25,Input!$A$8:$GZ$39,MATCH(KT$21,Input!$A$6:$GZ$6,0),FALSE),0)*$F25/$G25)*$D25</f>
        <v>0</v>
      </c>
      <c r="KU25" s="1">
        <f>IF($E25+$I25+$D$7&lt;=KU$22,0,IF(KU$22-$D$7&gt;=$E25,VLOOKUP($C25,Input!$A$8:$GZ$39,MATCH(KU$21,Input!$A$6:$GZ$6,0),FALSE),0)*$F25/$G25)*$D25</f>
        <v>0</v>
      </c>
      <c r="KV25" s="1">
        <f>IF($E25+$I25+$D$7&lt;=KV$22,0,IF(KV$22-$D$7&gt;=$E25,VLOOKUP($C25,Input!$A$8:$GZ$39,MATCH(KV$21,Input!$A$6:$GZ$6,0),FALSE),0)*$F25/$G25)*$D25</f>
        <v>0</v>
      </c>
      <c r="KW25" s="1">
        <f>IF($E25+$I25+$D$7&lt;=KW$22,0,IF(KW$22-$D$7&gt;=$E25,VLOOKUP($C25,Input!$A$8:$GZ$39,MATCH(KW$21,Input!$A$6:$GZ$6,0),FALSE),0)*$F25/$G25)*$D25</f>
        <v>0</v>
      </c>
      <c r="KY25" t="str">
        <f>VLOOKUP($C25,Input!$A$8:$HV$39,MATCH(KY$21,Input!$A$6:$HV$6,0),FALSE)</f>
        <v xml:space="preserve">CNG (compressed and at pump, including station maintenance) </v>
      </c>
      <c r="KZ25" s="1">
        <f>IF($E25+$I25+$D$7&lt;=KZ$22,0,IF(KZ$22-$D$7&gt;=$E25,VLOOKUP($C25,Input!$A$8:$HV$39,MATCH(KZ$21,Input!$A$6:$HV$6,0),FALSE)/$G25*$F25,0))*$D25</f>
        <v>0</v>
      </c>
      <c r="LA25" s="1">
        <f>IF($E25+$I25+$D$7&lt;=LA$22,0,IF(LA$22-$D$7&gt;=$E25,VLOOKUP($C25,Input!$A$8:$HV$39,MATCH(LA$21,Input!$A$6:$HV$6,0),FALSE)/$G25*$F25,0))*$D25</f>
        <v>0</v>
      </c>
      <c r="LB25" s="1">
        <f>IF($E25+$I25+$D$7&lt;=LB$22,0,IF(LB$22-$D$7&gt;=$E25,VLOOKUP($C25,Input!$A$8:$HV$39,MATCH(LB$21,Input!$A$6:$HV$6,0),FALSE)/$G25*$F25,0))*$D25</f>
        <v>3602474.2268041242</v>
      </c>
      <c r="LC25" s="1">
        <f>IF($E25+$I25+$D$7&lt;=LC$22,0,IF(LC$22-$D$7&gt;=$E25,VLOOKUP($C25,Input!$A$8:$HV$39,MATCH(LC$21,Input!$A$6:$HV$6,0),FALSE)/$G25*$F25,0))*$D25</f>
        <v>3602474.2268041242</v>
      </c>
      <c r="LD25" s="1">
        <f>IF($E25+$I25+$D$7&lt;=LD$22,0,IF(LD$22-$D$7&gt;=$E25,VLOOKUP($C25,Input!$A$8:$HV$39,MATCH(LD$21,Input!$A$6:$HV$6,0),FALSE)/$G25*$F25,0))*$D25</f>
        <v>3602474.2268041242</v>
      </c>
      <c r="LE25" s="1">
        <f>IF($E25+$I25+$D$7&lt;=LE$22,0,IF(LE$22-$D$7&gt;=$E25,VLOOKUP($C25,Input!$A$8:$HV$39,MATCH(LE$21,Input!$A$6:$HV$6,0),FALSE)/$G25*$F25,0))*$D25</f>
        <v>3602474.2268041242</v>
      </c>
      <c r="LF25" s="1">
        <f>IF($E25+$I25+$D$7&lt;=LF$22,0,IF(LF$22-$D$7&gt;=$E25,VLOOKUP($C25,Input!$A$8:$HV$39,MATCH(LF$21,Input!$A$6:$HV$6,0),FALSE)/$G25*$F25,0))*$D25</f>
        <v>3602474.2268041242</v>
      </c>
      <c r="LG25" s="1">
        <f>IF($E25+$I25+$D$7&lt;=LG$22,0,IF(LG$22-$D$7&gt;=$E25,VLOOKUP($C25,Input!$A$8:$HV$39,MATCH(LG$21,Input!$A$6:$HV$6,0),FALSE)/$G25*$F25,0))*$D25</f>
        <v>3602474.2268041242</v>
      </c>
      <c r="LH25" s="1">
        <f>IF($E25+$I25+$D$7&lt;=LH$22,0,IF(LH$22-$D$7&gt;=$E25,VLOOKUP($C25,Input!$A$8:$HV$39,MATCH(LH$21,Input!$A$6:$HV$6,0),FALSE)/$G25*$F25,0))*$D25</f>
        <v>3602474.2268041242</v>
      </c>
      <c r="LI25" s="1">
        <f>IF($E25+$I25+$D$7&lt;=LI$22,0,IF(LI$22-$D$7&gt;=$E25,VLOOKUP($C25,Input!$A$8:$HV$39,MATCH(LI$21,Input!$A$6:$HV$6,0),FALSE)/$G25*$F25,0))*$D25</f>
        <v>3602474.2268041242</v>
      </c>
      <c r="LJ25" s="1">
        <f>IF($E25+$I25+$D$7&lt;=LJ$22,0,IF(LJ$22-$D$7&gt;=$E25,VLOOKUP($C25,Input!$A$8:$HV$39,MATCH(LJ$21,Input!$A$6:$HV$6,0),FALSE)/$G25*$F25,0))*$D25</f>
        <v>3602474.2268041242</v>
      </c>
      <c r="LK25" s="1">
        <f>IF($E25+$I25+$D$7&lt;=LK$22,0,IF(LK$22-$D$7&gt;=$E25,VLOOKUP($C25,Input!$A$8:$HV$39,MATCH(LK$21,Input!$A$6:$HV$6,0),FALSE)/$G25*$F25,0))*$D25</f>
        <v>3602474.2268041242</v>
      </c>
      <c r="LL25" s="1">
        <f>IF($E25+$I25+$D$7&lt;=LL$22,0,IF(LL$22-$D$7&gt;=$E25,VLOOKUP($C25,Input!$A$8:$HV$39,MATCH(LL$21,Input!$A$6:$HV$6,0),FALSE)/$G25*$F25,0))*$D25</f>
        <v>3602474.2268041242</v>
      </c>
      <c r="LM25" s="1">
        <f>IF($E25+$I25+$D$7&lt;=LM$22,0,IF(LM$22-$D$7&gt;=$E25,VLOOKUP($C25,Input!$A$8:$HV$39,MATCH(LM$21,Input!$A$6:$HV$6,0),FALSE)/$G25*$F25,0))*$D25</f>
        <v>3602474.2268041242</v>
      </c>
      <c r="LN25" s="1">
        <f>IF($E25+$I25+$D$7&lt;=LN$22,0,IF(LN$22-$D$7&gt;=$E25,VLOOKUP($C25,Input!$A$8:$HV$39,MATCH(LN$21,Input!$A$6:$HV$6,0),FALSE)/$G25*$F25,0))*$D25</f>
        <v>3602474.2268041242</v>
      </c>
      <c r="LO25" s="1">
        <f>IF($E25+$I25+$D$7&lt;=LO$22,0,IF(LO$22-$D$7&gt;=$E25,VLOOKUP($C25,Input!$A$8:$HV$39,MATCH(LO$21,Input!$A$6:$HV$6,0),FALSE)/$G25*$F25,0))*$D25</f>
        <v>3602474.2268041242</v>
      </c>
      <c r="LP25" s="1">
        <f>IF($E25+$I25+$D$7&lt;=LP$22,0,IF(LP$22-$D$7&gt;=$E25,VLOOKUP($C25,Input!$A$8:$HV$39,MATCH(LP$21,Input!$A$6:$HV$6,0),FALSE)/$G25*$F25,0))*$D25</f>
        <v>0</v>
      </c>
      <c r="LQ25" s="1">
        <f>IF($E25+$I25+$D$7&lt;=LQ$22,0,IF(LQ$22-$D$7&gt;=$E25,VLOOKUP($C25,Input!$A$8:$HV$39,MATCH(LQ$21,Input!$A$6:$HV$6,0),FALSE)/$G25*$F25,0))*$D25</f>
        <v>0</v>
      </c>
      <c r="LR25" s="1">
        <f>IF($E25+$I25+$D$7&lt;=LR$22,0,IF(LR$22-$D$7&gt;=$E25,VLOOKUP($C25,Input!$A$8:$HV$39,MATCH(LR$21,Input!$A$6:$HV$6,0),FALSE)/$G25*$F25,0))*$D25</f>
        <v>0</v>
      </c>
      <c r="LS25" s="1">
        <f>IF($E25+$I25+$D$7&lt;=LS$22,0,IF(LS$22-$D$7&gt;=$E25,VLOOKUP($C25,Input!$A$8:$HV$39,MATCH(LS$21,Input!$A$6:$HV$6,0),FALSE)/$G25*$F25,0))*$D25</f>
        <v>0</v>
      </c>
      <c r="LT25" s="1">
        <f>IF($E25+$I25+$D$7&lt;=LT$22,0,IF(LT$22-$D$7&gt;=$E25,VLOOKUP($C25,Input!$A$8:$HV$39,MATCH(LT$21,Input!$A$6:$HV$6,0),FALSE)/$G25*$F25,0))*$D25</f>
        <v>0</v>
      </c>
      <c r="LU25" s="1">
        <f>IF($E25+$I25+$D$7&lt;=LU$22,0,IF(LU$22-$D$7&gt;=$E25,VLOOKUP($C25,Input!$A$8:$HV$39,MATCH(LU$21,Input!$A$6:$HV$6,0),FALSE)/$G25*$F25,0))*$D25</f>
        <v>0</v>
      </c>
      <c r="LV25" s="1">
        <f>IF($E25+$I25+$D$7&lt;=LV$22,0,IF(LV$22-$D$7&gt;=$E25,VLOOKUP($C25,Input!$A$8:$HV$39,MATCH(LV$21,Input!$A$6:$HV$6,0),FALSE)/$G25*$F25,0))*$D25</f>
        <v>0</v>
      </c>
      <c r="LW25" s="1">
        <f>IF($E25+$I25+$D$7&lt;=LW$22,0,IF(LW$22-$D$7&gt;=$E25,VLOOKUP($C25,Input!$A$8:$HV$39,MATCH(LW$21,Input!$A$6:$HV$6,0),FALSE)/$G25*$F25,0))*$D25</f>
        <v>0</v>
      </c>
      <c r="LX25" s="1">
        <f>IF($E25+$I25+$D$7&lt;=LX$22,0,IF(LX$22-$D$7&gt;=$E25,VLOOKUP($C25,Input!$A$8:$HV$39,MATCH(LX$21,Input!$A$6:$HV$6,0),FALSE)/$G25*$F25,0))*$D25</f>
        <v>0</v>
      </c>
      <c r="LY25" s="1">
        <f>IF($E25+$I25+$D$7&lt;=LY$22,0,IF(LY$22-$D$7&gt;=$E25,VLOOKUP($C25,Input!$A$8:$HV$39,MATCH(LY$21,Input!$A$6:$HV$6,0),FALSE)/$G25*$F25,0))*$D25</f>
        <v>0</v>
      </c>
      <c r="LZ25" s="1">
        <f>IF($E25+$I25+$D$7&lt;=LZ$22,0,IF(LZ$22-$D$7&gt;=$E25,VLOOKUP($C25,Input!$A$8:$HV$39,MATCH(LZ$21,Input!$A$6:$HV$6,0),FALSE)/$G25*$F25,0))*$D25</f>
        <v>0</v>
      </c>
      <c r="MA25" s="1">
        <f>IF($E25+$I25+$D$7&lt;=MA$22,0,IF(MA$22-$D$7&gt;=$E25,VLOOKUP($C25,Input!$A$8:$HV$39,MATCH(MA$21,Input!$A$6:$HV$6,0),FALSE)/$G25*$F25,0))*$D25</f>
        <v>0</v>
      </c>
      <c r="MB25" s="1">
        <f>IF($E25+$I25+$D$7&lt;=MB$22,0,IF(MB$22-$D$7&gt;=$E25,VLOOKUP($C25,Input!$A$8:$HV$39,MATCH(MB$21,Input!$A$6:$HV$6,0),FALSE)/$G25*$F25,0))*$D25</f>
        <v>0</v>
      </c>
      <c r="MC25" s="1">
        <f>IF($E25+$I25+$D$7&lt;=MC$22,0,IF(MC$22-$D$7&gt;=$E25,VLOOKUP($C25,Input!$A$8:$HV$39,MATCH(MC$21,Input!$A$6:$HV$6,0),FALSE)/$G25*$F25,0))*$D25</f>
        <v>0</v>
      </c>
      <c r="MD25" s="1">
        <f>IF($E25+$I25+$D$7&lt;=MD$22,0,IF(MD$22-$D$7&gt;=$E25,VLOOKUP($C25,Input!$A$8:$HV$39,MATCH(MD$21,Input!$A$6:$HV$6,0),FALSE)/$G25*$F25,0))*$D25</f>
        <v>0</v>
      </c>
      <c r="ME25" s="1">
        <f>IF($E25+$I25+$D$7&lt;=ME$22,0,IF(ME$22-$D$7&gt;=$E25,VLOOKUP($C25,Input!$A$8:$HV$39,MATCH(ME$21,Input!$A$6:$HV$6,0),FALSE)/$G25*$F25,0))*$D25</f>
        <v>0</v>
      </c>
      <c r="MF25" s="1">
        <f>IF($E25+$I25+$D$7&lt;=MF$22,0,IF(MF$22-$D$7&gt;=$E25,VLOOKUP($C25,Input!$A$8:$HV$39,MATCH(MF$21,Input!$A$6:$HV$6,0),FALSE)/$G25*$F25,0))*$D25</f>
        <v>0</v>
      </c>
      <c r="MG25" s="1">
        <f>IF($E25+$I25+$D$7&lt;=MG$22,0,IF(MG$22-$D$7&gt;=$E25,VLOOKUP($C25,Input!$A$8:$HV$39,MATCH(MG$21,Input!$A$6:$HV$6,0),FALSE)/$G25*$F25,0))*$D25</f>
        <v>0</v>
      </c>
      <c r="MH25" s="1">
        <f>IF($E25+$I25+$D$7&lt;=MH$22,0,IF(MH$22-$D$7&gt;=$E25,VLOOKUP($C25,Input!$A$8:$HV$39,MATCH(MH$21,Input!$A$6:$HV$6,0),FALSE)/$G25*$F25,0))*$D25</f>
        <v>0</v>
      </c>
      <c r="MI25" s="1">
        <f>IF($E25+$I25+$D$7&lt;=MI$22,0,IF(MI$22-$D$7&gt;=$E25,VLOOKUP($C25,Input!$A$8:$HV$39,MATCH(MI$21,Input!$A$6:$HV$6,0),FALSE)/$G25*$F25,0))*$D25</f>
        <v>0</v>
      </c>
      <c r="MJ25" s="1">
        <f>IF($E25+$I25+$D$7&lt;=MJ$22,0,IF(MJ$22-$D$7&gt;=$E25,VLOOKUP($C25,Input!$A$8:$HV$39,MATCH(MJ$21,Input!$A$6:$HV$6,0),FALSE)/$G25*$F25,0))*$D25</f>
        <v>0</v>
      </c>
      <c r="MK25" s="1">
        <f>IF($E25+$I25+$D$7&lt;=MK$22,0,IF(MK$22-$D$7&gt;=$E25,VLOOKUP($C25,Input!$A$8:$HV$39,MATCH(MK$21,Input!$A$6:$HV$6,0),FALSE)/$G25*$F25,0))*$D25</f>
        <v>0</v>
      </c>
      <c r="ML25" s="1">
        <f>IF($E25+$I25+$D$7&lt;=ML$22,0,IF(ML$22-$D$7&gt;=$E25,VLOOKUP($C25,Input!$A$8:$HV$39,MATCH(ML$21,Input!$A$6:$HV$6,0),FALSE)/$G25*$F25,0))*$D25</f>
        <v>0</v>
      </c>
      <c r="MM25" s="1">
        <f>IF($E25+$I25+$D$7&lt;=MM$22,0,IF(MM$22-$D$7&gt;=$E25,VLOOKUP($C25,Input!$A$8:$HV$39,MATCH(MM$21,Input!$A$6:$HV$6,0),FALSE)/$G25*$F25,0))*$D25</f>
        <v>0</v>
      </c>
      <c r="MN25" s="1">
        <f>IF($E25+$I25+$D$7&lt;=MN$22,0,IF(MN$22-$D$7&gt;=$E25,VLOOKUP($C25,Input!$A$8:$HV$39,MATCH(MN$21,Input!$A$6:$HV$6,0),FALSE)/$G25*$F25,0))*$D25</f>
        <v>0</v>
      </c>
      <c r="MO25" s="1">
        <f>IF($E25+$I25+$D$7&lt;=MO$22,0,IF(MO$22-$D$7&gt;=$E25,VLOOKUP($C25,Input!$A$8:$HV$39,MATCH(MO$21,Input!$A$6:$HV$6,0),FALSE)/$G25*$F25,0))*$D25</f>
        <v>0</v>
      </c>
      <c r="MP25" s="1">
        <f>IF($E25+$I25+$D$7&lt;=MP$22,0,IF(MP$22-$D$7&gt;=$E25,VLOOKUP($C25,Input!$A$8:$HV$39,MATCH(MP$21,Input!$A$6:$HV$6,0),FALSE)/$G25*$F25,0))*$D25</f>
        <v>0</v>
      </c>
      <c r="MQ25" s="1">
        <f>IF($E25+$I25+$D$7&lt;=MQ$22,0,IF(MQ$22-$D$7&gt;=$E25,VLOOKUP($C25,Input!$A$8:$HV$39,MATCH(MQ$21,Input!$A$6:$HV$6,0),FALSE)/$G25*$F25,0))*$D25</f>
        <v>0</v>
      </c>
      <c r="MR25" s="1">
        <f>IF($E25+$I25+$D$7&lt;=MR$22,0,IF(MR$22-$D$7&gt;=$E25,VLOOKUP($C25,Input!$A$8:$HV$39,MATCH(MR$21,Input!$A$6:$HV$6,0),FALSE)/$G25*$F25,0))*$D25</f>
        <v>0</v>
      </c>
      <c r="MS25" s="1">
        <f>IF($E25+$I25+$D$7&lt;=MS$22,0,IF(MS$22-$D$7&gt;=$E25,VLOOKUP($C25,Input!$A$8:$HV$39,MATCH(MS$21,Input!$A$6:$HV$6,0),FALSE)/$G25*$F25,0))*$D25</f>
        <v>0</v>
      </c>
      <c r="MT25" s="1">
        <f>IF($E25+$I25+$D$7&lt;=MT$22,0,IF(MT$22-$D$7&gt;=$E25,VLOOKUP($C25,Input!$A$8:$HV$39,MATCH(MT$21,Input!$A$6:$HV$6,0),FALSE)/$G25*$F25,0))*$D25</f>
        <v>0</v>
      </c>
      <c r="MU25" s="1">
        <f>IF($E25+$I25+$D$7&lt;=MU$22,0,IF(MU$22-$D$7&gt;=$E25,VLOOKUP($C25,Input!$A$8:$HV$39,MATCH(MU$21,Input!$A$6:$HV$6,0),FALSE)/$G25*$F25,0))*$D25</f>
        <v>0</v>
      </c>
      <c r="MV25" s="1">
        <f>IF($E25+$I25+$D$7&lt;=MV$22,0,IF(MV$22-$D$7&gt;=$E25,VLOOKUP($C25,Input!$A$8:$HV$39,MATCH(MV$21,Input!$A$6:$HV$6,0),FALSE)/$G25*$F25,0))*$D25</f>
        <v>0</v>
      </c>
      <c r="MW25" s="1">
        <f>IF($E25+$I25+$D$7&lt;=MW$22,0,IF(MW$22-$D$7&gt;=$E25,VLOOKUP($C25,Input!$A$8:$HV$39,MATCH(MW$21,Input!$A$6:$HV$6,0),FALSE)/$G25*$F25,0))*$D25</f>
        <v>0</v>
      </c>
      <c r="MX25" s="1">
        <f>IF($E25+$I25+$D$7&lt;=MX$22,0,IF(MX$22-$D$7&gt;=$E25,VLOOKUP($C25,Input!$A$8:$HV$39,MATCH(MX$21,Input!$A$6:$HV$6,0),FALSE)/$G25*$F25,0))*$D25</f>
        <v>0</v>
      </c>
      <c r="MZ25" t="str">
        <f>VLOOKUP($C25,Input!$A$8:$HV$39,MATCH(MZ$21,Input!$A$6:$HV$6,0),FALSE)</f>
        <v>Fossil CNG LCFS Credit ($/DGE)</v>
      </c>
      <c r="NA25" s="1">
        <f>IF($E25+$I25+$D$7&lt;=NA$22,0,IF(NA$22-$D$7&gt;=$E25,-VLOOKUP($C25,Input!$A$8:$HV$39,MATCH(NA$21,Input!$A$6:$HV$6,0),FALSE)/$G25*$F25,0))*$D25*$G$4/100</f>
        <v>0</v>
      </c>
      <c r="NB25" s="1">
        <f>IF($E25+$I25+$D$7&lt;=NB$22,0,IF(NB$22-$D$7&gt;=$E25,-VLOOKUP($C25,Input!$A$8:$HV$39,MATCH(NB$21,Input!$A$6:$HV$6,0),FALSE)/$G25*$F25,0))*$D25*$G$4/100</f>
        <v>0</v>
      </c>
      <c r="NC25" s="1">
        <f>IF($E25+$I25+$D$7&lt;=NC$22,0,IF(NC$22-$D$7&gt;=$E25,-VLOOKUP($C25,Input!$A$8:$HV$39,MATCH(NC$21,Input!$A$6:$HV$6,0),FALSE)/$G25*$F25,0))*$D25*$G$4/100</f>
        <v>0</v>
      </c>
      <c r="ND25" s="1">
        <f>IF($E25+$I25+$D$7&lt;=ND$22,0,IF(ND$22-$D$7&gt;=$E25,-VLOOKUP($C25,Input!$A$8:$HV$39,MATCH(ND$21,Input!$A$6:$HV$6,0),FALSE)/$G25*$F25,0))*$D25*$G$4/100</f>
        <v>0</v>
      </c>
      <c r="NE25" s="1">
        <f>IF($E25+$I25+$D$7&lt;=NE$22,0,IF(NE$22-$D$7&gt;=$E25,-VLOOKUP($C25,Input!$A$8:$HV$39,MATCH(NE$21,Input!$A$6:$HV$6,0),FALSE)/$G25*$F25,0))*$D25*$G$4/100</f>
        <v>0</v>
      </c>
      <c r="NF25" s="1">
        <f>IF($E25+$I25+$D$7&lt;=NF$22,0,IF(NF$22-$D$7&gt;=$E25,-VLOOKUP($C25,Input!$A$8:$HV$39,MATCH(NF$21,Input!$A$6:$HV$6,0),FALSE)/$G25*$F25,0))*$D25*$G$4/100</f>
        <v>0</v>
      </c>
      <c r="NG25" s="1">
        <f>IF($E25+$I25+$D$7&lt;=NG$22,0,IF(NG$22-$D$7&gt;=$E25,-VLOOKUP($C25,Input!$A$8:$HV$39,MATCH(NG$21,Input!$A$6:$HV$6,0),FALSE)/$G25*$F25,0))*$D25*$G$4/100</f>
        <v>0</v>
      </c>
      <c r="NH25" s="1">
        <f>IF($E25+$I25+$D$7&lt;=NH$22,0,IF(NH$22-$D$7&gt;=$E25,-VLOOKUP($C25,Input!$A$8:$HV$39,MATCH(NH$21,Input!$A$6:$HV$6,0),FALSE)/$G25*$F25,0))*$D25*$G$4/100</f>
        <v>0</v>
      </c>
      <c r="NI25" s="1">
        <f>IF($E25+$I25+$D$7&lt;=NI$22,0,IF(NI$22-$D$7&gt;=$E25,-VLOOKUP($C25,Input!$A$8:$HV$39,MATCH(NI$21,Input!$A$6:$HV$6,0),FALSE)/$G25*$F25,0))*$D25*$G$4/100</f>
        <v>0</v>
      </c>
      <c r="NJ25" s="1">
        <f>IF($E25+$I25+$D$7&lt;=NJ$22,0,IF(NJ$22-$D$7&gt;=$E25,-VLOOKUP($C25,Input!$A$8:$HV$39,MATCH(NJ$21,Input!$A$6:$HV$6,0),FALSE)/$G25*$F25,0))*$D25*$G$4/100</f>
        <v>0</v>
      </c>
      <c r="NK25" s="1">
        <f>IF($E25+$I25+$D$7&lt;=NK$22,0,IF(NK$22-$D$7&gt;=$E25,-VLOOKUP($C25,Input!$A$8:$HV$39,MATCH(NK$21,Input!$A$6:$HV$6,0),FALSE)/$G25*$F25,0))*$D25*$G$4/100</f>
        <v>0</v>
      </c>
      <c r="NL25" s="1">
        <f>IF($E25+$I25+$D$7&lt;=NL$22,0,IF(NL$22-$D$7&gt;=$E25,-VLOOKUP($C25,Input!$A$8:$HV$39,MATCH(NL$21,Input!$A$6:$HV$6,0),FALSE)/$G25*$F25,0))*$D25*$G$4/100</f>
        <v>0</v>
      </c>
      <c r="NM25" s="1">
        <f>IF($E25+$I25+$D$7&lt;=NM$22,0,IF(NM$22-$D$7&gt;=$E25,-VLOOKUP($C25,Input!$A$8:$HV$39,MATCH(NM$21,Input!$A$6:$HV$6,0),FALSE)/$G25*$F25,0))*$D25*$G$4/100</f>
        <v>0</v>
      </c>
      <c r="NN25" s="1">
        <f>IF($E25+$I25+$D$7&lt;=NN$22,0,IF(NN$22-$D$7&gt;=$E25,-VLOOKUP($C25,Input!$A$8:$HV$39,MATCH(NN$21,Input!$A$6:$HV$6,0),FALSE)/$G25*$F25,0))*$D25*$G$4/100</f>
        <v>0</v>
      </c>
      <c r="NO25" s="1">
        <f>IF($E25+$I25+$D$7&lt;=NO$22,0,IF(NO$22-$D$7&gt;=$E25,-VLOOKUP($C25,Input!$A$8:$HV$39,MATCH(NO$21,Input!$A$6:$HV$6,0),FALSE)/$G25*$F25,0))*$D25*$G$4/100</f>
        <v>0</v>
      </c>
      <c r="NP25" s="1">
        <f>IF($E25+$I25+$D$7&lt;=NP$22,0,IF(NP$22-$D$7&gt;=$E25,-VLOOKUP($C25,Input!$A$8:$HV$39,MATCH(NP$21,Input!$A$6:$HV$6,0),FALSE)/$G25*$F25,0))*$D25*$G$4/100</f>
        <v>0</v>
      </c>
      <c r="NQ25" s="1">
        <f>IF($E25+$I25+$D$7&lt;=NQ$22,0,IF(NQ$22-$D$7&gt;=$E25,-VLOOKUP($C25,Input!$A$8:$HV$39,MATCH(NQ$21,Input!$A$6:$HV$6,0),FALSE)/$G25*$F25,0))*$D25*$G$4/100</f>
        <v>0</v>
      </c>
      <c r="NR25" s="1">
        <f>IF($E25+$I25+$D$7&lt;=NR$22,0,IF(NR$22-$D$7&gt;=$E25,-VLOOKUP($C25,Input!$A$8:$HV$39,MATCH(NR$21,Input!$A$6:$HV$6,0),FALSE)/$G25*$F25,0))*$D25*$G$4/100</f>
        <v>0</v>
      </c>
      <c r="NS25" s="1">
        <f>IF($E25+$I25+$D$7&lt;=NS$22,0,IF(NS$22-$D$7&gt;=$E25,-VLOOKUP($C25,Input!$A$8:$HV$39,MATCH(NS$21,Input!$A$6:$HV$6,0),FALSE)/$G25*$F25,0))*$D25*$G$4/100</f>
        <v>0</v>
      </c>
      <c r="NT25" s="1">
        <f>IF($E25+$I25+$D$7&lt;=NT$22,0,IF(NT$22-$D$7&gt;=$E25,-VLOOKUP($C25,Input!$A$8:$HV$39,MATCH(NT$21,Input!$A$6:$HV$6,0),FALSE)/$G25*$F25,0))*$D25*$G$4/100</f>
        <v>0</v>
      </c>
      <c r="NU25" s="1">
        <f>IF($E25+$I25+$D$7&lt;=NU$22,0,IF(NU$22-$D$7&gt;=$E25,-VLOOKUP($C25,Input!$A$8:$HV$39,MATCH(NU$21,Input!$A$6:$HV$6,0),FALSE)/$G25*$F25,0))*$D25*$G$4/100</f>
        <v>0</v>
      </c>
      <c r="NV25" s="1">
        <f>IF($E25+$I25+$D$7&lt;=NV$22,0,IF(NV$22-$D$7&gt;=$E25,-VLOOKUP($C25,Input!$A$8:$HV$39,MATCH(NV$21,Input!$A$6:$HV$6,0),FALSE)/$G25*$F25,0))*$D25*$G$4/100</f>
        <v>0</v>
      </c>
      <c r="NW25" s="1">
        <f>IF($E25+$I25+$D$7&lt;=NW$22,0,IF(NW$22-$D$7&gt;=$E25,-VLOOKUP($C25,Input!$A$8:$HV$39,MATCH(NW$21,Input!$A$6:$HV$6,0),FALSE)/$G25*$F25,0))*$D25*$G$4/100</f>
        <v>0</v>
      </c>
      <c r="NX25" s="1">
        <f>IF($E25+$I25+$D$7&lt;=NX$22,0,IF(NX$22-$D$7&gt;=$E25,-VLOOKUP($C25,Input!$A$8:$HV$39,MATCH(NX$21,Input!$A$6:$HV$6,0),FALSE)/$G25*$F25,0))*$D25*$G$4/100</f>
        <v>0</v>
      </c>
      <c r="NY25" s="1">
        <f>IF($E25+$I25+$D$7&lt;=NY$22,0,IF(NY$22-$D$7&gt;=$E25,-VLOOKUP($C25,Input!$A$8:$HV$39,MATCH(NY$21,Input!$A$6:$HV$6,0),FALSE)/$G25*$F25,0))*$D25*$G$4/100</f>
        <v>0</v>
      </c>
      <c r="NZ25" s="1">
        <f>IF($E25+$I25+$D$7&lt;=NZ$22,0,IF(NZ$22-$D$7&gt;=$E25,-VLOOKUP($C25,Input!$A$8:$HV$39,MATCH(NZ$21,Input!$A$6:$HV$6,0),FALSE)/$G25*$F25,0))*$D25*$G$4/100</f>
        <v>0</v>
      </c>
      <c r="OA25" s="1">
        <f>IF($E25+$I25+$D$7&lt;=OA$22,0,IF(OA$22-$D$7&gt;=$E25,-VLOOKUP($C25,Input!$A$8:$HV$39,MATCH(OA$21,Input!$A$6:$HV$6,0),FALSE)/$G25*$F25,0))*$D25*$G$4/100</f>
        <v>0</v>
      </c>
      <c r="OB25" s="1">
        <f>IF($E25+$I25+$D$7&lt;=OB$22,0,IF(OB$22-$D$7&gt;=$E25,-VLOOKUP($C25,Input!$A$8:$HV$39,MATCH(OB$21,Input!$A$6:$HV$6,0),FALSE)/$G25*$F25,0))*$D25*$G$4/100</f>
        <v>0</v>
      </c>
      <c r="OC25" s="1">
        <f>IF($E25+$I25+$D$7&lt;=OC$22,0,IF(OC$22-$D$7&gt;=$E25,-VLOOKUP($C25,Input!$A$8:$HV$39,MATCH(OC$21,Input!$A$6:$HV$6,0),FALSE)/$G25*$F25,0))*$D25*$G$4/100</f>
        <v>0</v>
      </c>
      <c r="OD25" s="1">
        <f>IF($E25+$I25+$D$7&lt;=OD$22,0,IF(OD$22-$D$7&gt;=$E25,-VLOOKUP($C25,Input!$A$8:$HV$39,MATCH(OD$21,Input!$A$6:$HV$6,0),FALSE)/$G25*$F25,0))*$D25*$G$4/100</f>
        <v>0</v>
      </c>
      <c r="OE25" s="1">
        <f>IF($E25+$I25+$D$7&lt;=OE$22,0,IF(OE$22-$D$7&gt;=$E25,-VLOOKUP($C25,Input!$A$8:$HV$39,MATCH(OE$21,Input!$A$6:$HV$6,0),FALSE)/$G25*$F25,0))*$D25*$G$4/100</f>
        <v>0</v>
      </c>
      <c r="OF25" s="1">
        <f>IF($E25+$I25+$D$7&lt;=OF$22,0,IF(OF$22-$D$7&gt;=$E25,-VLOOKUP($C25,Input!$A$8:$HV$39,MATCH(OF$21,Input!$A$6:$HV$6,0),FALSE)/$G25*$F25,0))*$D25*$G$4/100</f>
        <v>0</v>
      </c>
      <c r="OG25" s="1">
        <f>IF($E25+$I25+$D$7&lt;=OG$22,0,IF(OG$22-$D$7&gt;=$E25,-VLOOKUP($C25,Input!$A$8:$HV$39,MATCH(OG$21,Input!$A$6:$HV$6,0),FALSE)/$G25*$F25,0))*$D25*$G$4/100</f>
        <v>0</v>
      </c>
      <c r="OH25" s="1">
        <f>IF($E25+$I25+$D$7&lt;=OH$22,0,IF(OH$22-$D$7&gt;=$E25,-VLOOKUP($C25,Input!$A$8:$HV$39,MATCH(OH$21,Input!$A$6:$HV$6,0),FALSE)/$G25*$F25,0))*$D25*$G$4/100</f>
        <v>0</v>
      </c>
      <c r="OI25" s="1">
        <f>IF($E25+$I25+$D$7&lt;=OI$22,0,IF(OI$22-$D$7&gt;=$E25,-VLOOKUP($C25,Input!$A$8:$HV$39,MATCH(OI$21,Input!$A$6:$HV$6,0),FALSE)/$G25*$F25,0))*$D25*$G$4/100</f>
        <v>0</v>
      </c>
      <c r="OK25" t="str">
        <f>VLOOKUP($C25,Input!$A$8:$HW$39,MATCH(OK$21,Input!$A$6:$HW$6,0),FALSE)</f>
        <v>NA</v>
      </c>
      <c r="OL25" s="1">
        <f>IF($E25+$I25+$D$7&lt;=OL$22,0,IF(OL$22-$D$7&gt;=$E25,IF(COUNTIF($KZ25:LP25,"&gt;0")&gt;0,VLOOKUP($C25,Input!$A$8:$HV$21,MATCH($OK$21+COUNTIF($KZ25:LP25,"&gt;0"),Input!$A$6:$HV$6,0),FALSE),0),0))*$D25</f>
        <v>0</v>
      </c>
      <c r="OM25" s="1">
        <f>IF($E25+$I25+$D$7&lt;=OM$22,0,IF(OM$22-$D$7&gt;=$E25,IF(COUNTIF($KZ25:LQ25,"&gt;0")&gt;0,VLOOKUP($C25,Input!$A$8:$HV$21,MATCH($OK$21+COUNTIF($KZ25:LQ25,"&gt;0"),Input!$A$6:$HV$6,0),FALSE),0),0))*$D25</f>
        <v>0</v>
      </c>
      <c r="ON25" s="1">
        <f>IF($E25+$I25+$D$7&lt;=ON$22,0,IF(ON$22-$D$7&gt;=$E25,IF(COUNTIF($KZ25:LR25,"&gt;0")&gt;0,VLOOKUP($C25,Input!$A$8:$HV$21,MATCH($OK$21+COUNTIF($KZ25:LR25,"&gt;0"),Input!$A$6:$HV$6,0),FALSE),0),0))*$D25</f>
        <v>0</v>
      </c>
      <c r="OO25" s="1">
        <f>IF($E25+$I25+$D$7&lt;=OO$22,0,IF(OO$22-$D$7&gt;=$E25,IF(COUNTIF($KZ25:LS25,"&gt;0")&gt;0,VLOOKUP($C25,Input!$A$8:$HV$21,MATCH($OK$21+COUNTIF($KZ25:LS25,"&gt;0"),Input!$A$6:$HV$6,0),FALSE),0),0))*$D25</f>
        <v>0</v>
      </c>
      <c r="OP25" s="1">
        <f>IF($E25+$I25+$D$7&lt;=OP$22,0,IF(OP$22-$D$7&gt;=$E25,IF(COUNTIF($KZ25:LT25,"&gt;0")&gt;0,VLOOKUP($C25,Input!$A$8:$HV$21,MATCH($OK$21+COUNTIF($KZ25:LT25,"&gt;0"),Input!$A$6:$HV$6,0),FALSE),0),0))*$D25</f>
        <v>0</v>
      </c>
      <c r="OQ25" s="1">
        <f>IF($E25+$I25+$D$7&lt;=OQ$22,0,IF(OQ$22-$D$7&gt;=$E25,IF(COUNTIF($KZ25:LU25,"&gt;0")&gt;0,VLOOKUP($C25,Input!$A$8:$HV$21,MATCH($OK$21+COUNTIF($KZ25:LU25,"&gt;0"),Input!$A$6:$HV$6,0),FALSE),0),0))*$D25</f>
        <v>0</v>
      </c>
      <c r="OR25" s="1">
        <f>IF($E25+$I25+$D$7&lt;=OR$22,0,IF(OR$22-$D$7&gt;=$E25,IF(COUNTIF($KZ25:LV25,"&gt;0")&gt;0,VLOOKUP($C25,Input!$A$8:$HV$21,MATCH($OK$21+COUNTIF($KZ25:LV25,"&gt;0"),Input!$A$6:$HV$6,0),FALSE),0),0))*$D25</f>
        <v>0</v>
      </c>
      <c r="OS25" s="1">
        <f>IF($E25+$I25+$D$7&lt;=OS$22,0,IF(OS$22-$D$7&gt;=$E25,IF(COUNTIF($KZ25:LW25,"&gt;0")&gt;0,VLOOKUP($C25,Input!$A$8:$HV$21,MATCH($OK$21+COUNTIF($KZ25:LW25,"&gt;0"),Input!$A$6:$HV$6,0),FALSE),0),0))*$D25</f>
        <v>0</v>
      </c>
      <c r="OT25" s="1">
        <f>IF($E25+$I25+$D$7&lt;=OT$22,0,IF(OT$22-$D$7&gt;=$E25,IF(COUNTIF($KZ25:LX25,"&gt;0")&gt;0,VLOOKUP($C25,Input!$A$8:$HV$21,MATCH($OK$21+COUNTIF($KZ25:LX25,"&gt;0"),Input!$A$6:$HV$6,0),FALSE),0),0))*$D25</f>
        <v>0</v>
      </c>
      <c r="OU25" s="1">
        <f>IF($E25+$I25+$D$7&lt;=OU$22,0,IF(OU$22-$D$7&gt;=$E25,IF(COUNTIF($KZ25:LY25,"&gt;0")&gt;0,VLOOKUP($C25,Input!$A$8:$HV$21,MATCH($OK$21+COUNTIF($KZ25:LY25,"&gt;0"),Input!$A$6:$HV$6,0),FALSE),0),0))*$D25</f>
        <v>0</v>
      </c>
      <c r="OV25" s="1">
        <f>IF($E25+$I25+$D$7&lt;=OV$22,0,IF(OV$22-$D$7&gt;=$E25,IF(COUNTIF($KZ25:LZ25,"&gt;0")&gt;0,VLOOKUP($C25,Input!$A$8:$HV$21,MATCH($OK$21+COUNTIF($KZ25:LZ25,"&gt;0"),Input!$A$6:$HV$6,0),FALSE),0),0))*$D25</f>
        <v>0</v>
      </c>
      <c r="OW25" s="1">
        <f>IF($E25+$I25+$D$7&lt;=OW$22,0,IF(OW$22-$D$7&gt;=$E25,IF(COUNTIF($KZ25:MA25,"&gt;0")&gt;0,VLOOKUP($C25,Input!$A$8:$HV$21,MATCH($OK$21+COUNTIF($KZ25:MA25,"&gt;0"),Input!$A$6:$HV$6,0),FALSE),0),0))*$D25</f>
        <v>0</v>
      </c>
      <c r="OX25" s="1">
        <f>IF($E25+$I25+$D$7&lt;=OX$22,0,IF(OX$22-$D$7&gt;=$E25,IF(COUNTIF($KZ25:MB25,"&gt;0")&gt;0,VLOOKUP($C25,Input!$A$8:$HV$21,MATCH($OK$21+COUNTIF($KZ25:MB25,"&gt;0"),Input!$A$6:$HV$6,0),FALSE),0),0))*$D25</f>
        <v>0</v>
      </c>
      <c r="OY25" s="1">
        <f>IF($E25+$I25+$D$7&lt;=OY$22,0,IF(OY$22-$D$7&gt;=$E25,IF(COUNTIF($KZ25:MC25,"&gt;0")&gt;0,VLOOKUP($C25,Input!$A$8:$HV$21,MATCH($OK$21+COUNTIF($KZ25:MC25,"&gt;0"),Input!$A$6:$HV$6,0),FALSE),0),0))*$D25</f>
        <v>0</v>
      </c>
      <c r="OZ25" s="1">
        <f>IF($E25+$I25+$D$7&lt;=OZ$22,0,IF(OZ$22-$D$7&gt;=$E25,IF(COUNTIF($KZ25:MD25,"&gt;0")&gt;0,VLOOKUP($C25,Input!$A$8:$HV$21,MATCH($OK$21+COUNTIF($KZ25:MD25,"&gt;0"),Input!$A$6:$HV$6,0),FALSE),0),0))*$D25</f>
        <v>0</v>
      </c>
      <c r="PA25" s="1">
        <f>IF($E25+$I25+$D$7&lt;=PA$22,0,IF(PA$22-$D$7&gt;=$E25,IF(COUNTIF($KZ25:ME25,"&gt;0")&gt;0,VLOOKUP($C25,Input!$A$8:$HV$21,MATCH($OK$21+COUNTIF($KZ25:ME25,"&gt;0"),Input!$A$6:$HV$6,0),FALSE),0),0))*$D25</f>
        <v>0</v>
      </c>
      <c r="PB25" s="1">
        <f>IF($E25+$I25+$D$7&lt;=PB$22,0,IF(PB$22-$D$7&gt;=$E25,IF(COUNTIF($KZ25:MF25,"&gt;0")&gt;0,VLOOKUP($C25,Input!$A$8:$HV$21,MATCH($OK$21+COUNTIF($KZ25:MF25,"&gt;0"),Input!$A$6:$HV$6,0),FALSE),0),0))*$D25</f>
        <v>0</v>
      </c>
      <c r="PC25" s="1">
        <f>IF($E25+$I25+$D$7&lt;=PC$22,0,IF(PC$22-$D$7&gt;=$E25,IF(COUNTIF($KZ25:MG25,"&gt;0")&gt;0,VLOOKUP($C25,Input!$A$8:$HV$21,MATCH($OK$21+COUNTIF($KZ25:MG25,"&gt;0"),Input!$A$6:$HV$6,0),FALSE),0),0))*$D25</f>
        <v>0</v>
      </c>
      <c r="PD25" s="1">
        <f>IF($E25+$I25+$D$7&lt;=PD$22,0,IF(PD$22-$D$7&gt;=$E25,IF(COUNTIF($KZ25:MH25,"&gt;0")&gt;0,VLOOKUP($C25,Input!$A$8:$HV$21,MATCH($OK$21+COUNTIF($KZ25:MH25,"&gt;0"),Input!$A$6:$HV$6,0),FALSE),0),0))*$D25</f>
        <v>0</v>
      </c>
      <c r="PE25" s="1">
        <f>IF($E25+$I25+$D$7&lt;=PE$22,0,IF(PE$22-$D$7&gt;=$E25,IF(COUNTIF($KZ25:MI25,"&gt;0")&gt;0,VLOOKUP($C25,Input!$A$8:$HV$21,MATCH($OK$21+COUNTIF($KZ25:MI25,"&gt;0"),Input!$A$6:$HV$6,0),FALSE),0),0))*$D25</f>
        <v>0</v>
      </c>
      <c r="PF25" s="1">
        <f>IF($E25+$I25+$D$7&lt;=PF$22,0,IF(PF$22-$D$7&gt;=$E25,IF(COUNTIF($KZ25:MJ25,"&gt;0")&gt;0,VLOOKUP($C25,Input!$A$8:$HV$21,MATCH($OK$21+COUNTIF($KZ25:MJ25,"&gt;0"),Input!$A$6:$HV$6,0),FALSE),0),0))*$D25</f>
        <v>0</v>
      </c>
      <c r="PG25" s="1">
        <f>IF($E25+$I25+$D$7&lt;=PG$22,0,IF(PG$22-$D$7&gt;=$E25,IF(COUNTIF($KZ25:MK25,"&gt;0")&gt;0,VLOOKUP($C25,Input!$A$8:$HV$21,MATCH($OK$21+COUNTIF($KZ25:MK25,"&gt;0"),Input!$A$6:$HV$6,0),FALSE),0),0))*$D25</f>
        <v>0</v>
      </c>
      <c r="PH25" s="1">
        <f>IF($E25+$I25+$D$7&lt;=PH$22,0,IF(PH$22-$D$7&gt;=$E25,IF(COUNTIF($KZ25:ML25,"&gt;0")&gt;0,VLOOKUP($C25,Input!$A$8:$HV$21,MATCH($OK$21+COUNTIF($KZ25:ML25,"&gt;0"),Input!$A$6:$HV$6,0),FALSE),0),0))*$D25</f>
        <v>0</v>
      </c>
      <c r="PI25" s="1">
        <f>IF($E25+$I25+$D$7&lt;=PI$22,0,IF(PI$22-$D$7&gt;=$E25,IF(COUNTIF($KZ25:MM25,"&gt;0")&gt;0,VLOOKUP($C25,Input!$A$8:$HV$21,MATCH($OK$21+COUNTIF($KZ25:MM25,"&gt;0"),Input!$A$6:$HV$6,0),FALSE),0),0))*$D25</f>
        <v>0</v>
      </c>
      <c r="PJ25" s="1">
        <f>IF($E25+$I25+$D$7&lt;=PJ$22,0,IF(PJ$22-$D$7&gt;=$E25,IF(COUNTIF($KZ25:MN25,"&gt;0")&gt;0,VLOOKUP($C25,Input!$A$8:$HV$21,MATCH($OK$21+COUNTIF($KZ25:MN25,"&gt;0"),Input!$A$6:$HV$6,0),FALSE),0),0))*$D25</f>
        <v>0</v>
      </c>
      <c r="PK25" s="1">
        <f>IF($E25+$I25+$D$7&lt;=PK$22,0,IF(PK$22-$D$7&gt;=$E25,IF(COUNTIF($KZ25:MO25,"&gt;0")&gt;0,VLOOKUP($C25,Input!$A$8:$HV$21,MATCH($OK$21+COUNTIF($KZ25:MO25,"&gt;0"),Input!$A$6:$HV$6,0),FALSE),0),0))*$D25</f>
        <v>0</v>
      </c>
      <c r="PL25" s="1">
        <f>IF($E25+$I25+$D$7&lt;=PL$22,0,IF(PL$22-$D$7&gt;=$E25,IF(COUNTIF($KZ25:MP25,"&gt;0")&gt;0,VLOOKUP($C25,Input!$A$8:$HV$21,MATCH($OK$21+COUNTIF($KZ25:MP25,"&gt;0"),Input!$A$6:$HV$6,0),FALSE),0),0))*$D25</f>
        <v>0</v>
      </c>
      <c r="PM25" s="1">
        <f>IF($E25+$I25+$D$7&lt;=PM$22,0,IF(PM$22-$D$7&gt;=$E25,IF(COUNTIF($KZ25:MQ25,"&gt;0")&gt;0,VLOOKUP($C25,Input!$A$8:$HV$21,MATCH($OK$21+COUNTIF($KZ25:MQ25,"&gt;0"),Input!$A$6:$HV$6,0),FALSE),0),0))*$D25</f>
        <v>0</v>
      </c>
      <c r="PN25" s="1">
        <f>IF($E25+$I25+$D$7&lt;=PN$22,0,IF(PN$22-$D$7&gt;=$E25,IF(COUNTIF($KZ25:MR25,"&gt;0")&gt;0,VLOOKUP($C25,Input!$A$8:$HV$21,MATCH($OK$21+COUNTIF($KZ25:MR25,"&gt;0"),Input!$A$6:$HV$6,0),FALSE),0),0))*$D25</f>
        <v>0</v>
      </c>
      <c r="PO25" s="1">
        <f>IF($E25+$I25+$D$7&lt;=PO$22,0,IF(PO$22-$D$7&gt;=$E25,IF(COUNTIF($KZ25:MS25,"&gt;0")&gt;0,VLOOKUP($C25,Input!$A$8:$HV$21,MATCH($OK$21+COUNTIF($KZ25:MS25,"&gt;0"),Input!$A$6:$HV$6,0),FALSE),0),0))*$D25</f>
        <v>0</v>
      </c>
      <c r="PP25" s="1">
        <f>IF($E25+$I25+$D$7&lt;=PP$22,0,IF(PP$22-$D$7&gt;=$E25,IF(COUNTIF($KZ25:MT25,"&gt;0")&gt;0,VLOOKUP($C25,Input!$A$8:$HV$21,MATCH($OK$21+COUNTIF($KZ25:MT25,"&gt;0"),Input!$A$6:$HV$6,0),FALSE),0),0))*$D25</f>
        <v>0</v>
      </c>
      <c r="PQ25" s="1">
        <f>IF($E25+$I25+$D$7&lt;=PQ$22,0,IF(PQ$22-$D$7&gt;=$E25,IF(COUNTIF($KZ25:MU25,"&gt;0")&gt;0,VLOOKUP($C25,Input!$A$8:$HV$21,MATCH($OK$21+COUNTIF($KZ25:MU25,"&gt;0"),Input!$A$6:$HV$6,0),FALSE),0),0))*$D25</f>
        <v>0</v>
      </c>
      <c r="PR25" s="1">
        <f>IF($E25+$I25+$D$7&lt;=PR$22,0,IF(PR$22-$D$7&gt;=$E25,IF(COUNTIF($KZ25:MV25,"&gt;0")&gt;0,VLOOKUP($C25,Input!$A$8:$HV$21,MATCH($OK$21+COUNTIF($KZ25:MV25,"&gt;0"),Input!$A$6:$HV$6,0),FALSE),0),0))*$D25</f>
        <v>0</v>
      </c>
      <c r="PS25" s="1">
        <f>IF($E25+$I25+$D$7&lt;=PS$22,0,IF(PS$22-$D$7&gt;=$E25,IF(COUNTIF($KZ25:MW25,"&gt;0")&gt;0,VLOOKUP($C25,Input!$A$8:$HV$21,MATCH($OK$21+COUNTIF($KZ25:MW25,"&gt;0"),Input!$A$6:$HV$6,0),FALSE),0),0))*$D25</f>
        <v>0</v>
      </c>
      <c r="PT25" s="1">
        <f>IF($E25+$I25+$D$7&lt;=PT$22,0,IF(PT$22-$D$7&gt;=$E25,IF(COUNTIF($KZ25:MX25,"&gt;0")&gt;0,VLOOKUP($C25,Input!$A$8:$HV$21,MATCH($OK$21+COUNTIF($KZ25:MX25,"&gt;0"),Input!$A$6:$HV$6,0),FALSE),0),0))*$D25</f>
        <v>0</v>
      </c>
      <c r="PV25" s="1" t="str">
        <f t="shared" si="169"/>
        <v>2002 MY 40' CNG w Midlife Rebuild {234 Buses}</v>
      </c>
      <c r="PW25" s="1">
        <f t="shared" si="172"/>
        <v>0</v>
      </c>
      <c r="PX25" s="1">
        <f t="shared" si="173"/>
        <v>0</v>
      </c>
      <c r="PY25" s="1">
        <f t="shared" si="174"/>
        <v>0</v>
      </c>
      <c r="PZ25" s="1">
        <f t="shared" si="175"/>
        <v>0</v>
      </c>
      <c r="QA25" s="1">
        <f t="shared" si="176"/>
        <v>0</v>
      </c>
      <c r="QB25" s="1">
        <f t="shared" si="177"/>
        <v>0</v>
      </c>
      <c r="QC25" s="1">
        <f t="shared" si="178"/>
        <v>0</v>
      </c>
      <c r="QD25" s="1">
        <f t="shared" si="179"/>
        <v>0</v>
      </c>
      <c r="QE25" s="1">
        <f t="shared" si="180"/>
        <v>0</v>
      </c>
      <c r="QF25" s="1">
        <f t="shared" si="181"/>
        <v>0</v>
      </c>
      <c r="QG25" s="1">
        <f t="shared" si="182"/>
        <v>0</v>
      </c>
      <c r="QH25" s="1">
        <f t="shared" si="183"/>
        <v>0</v>
      </c>
      <c r="QI25" s="1">
        <f t="shared" si="184"/>
        <v>0</v>
      </c>
      <c r="QJ25" s="1">
        <f t="shared" si="185"/>
        <v>0</v>
      </c>
      <c r="QK25" s="1">
        <f t="shared" si="186"/>
        <v>0</v>
      </c>
      <c r="QL25" s="1">
        <f t="shared" si="187"/>
        <v>0</v>
      </c>
      <c r="QM25" s="1">
        <f t="shared" si="188"/>
        <v>0</v>
      </c>
      <c r="QN25" s="1">
        <f t="shared" si="189"/>
        <v>0</v>
      </c>
      <c r="QO25" s="1">
        <f t="shared" si="190"/>
        <v>0</v>
      </c>
      <c r="QP25" s="1">
        <f t="shared" si="191"/>
        <v>0</v>
      </c>
      <c r="QQ25" s="1">
        <f t="shared" si="192"/>
        <v>0</v>
      </c>
      <c r="QR25" s="1">
        <f t="shared" si="193"/>
        <v>0</v>
      </c>
      <c r="QS25" s="1">
        <f t="shared" si="194"/>
        <v>0</v>
      </c>
      <c r="QT25" s="1">
        <f t="shared" si="195"/>
        <v>0</v>
      </c>
      <c r="QU25" s="1">
        <f t="shared" si="196"/>
        <v>0</v>
      </c>
      <c r="QV25" s="1">
        <f t="shared" si="197"/>
        <v>0</v>
      </c>
      <c r="QW25" s="1">
        <f t="shared" si="198"/>
        <v>0</v>
      </c>
      <c r="QX25" s="1">
        <f t="shared" si="199"/>
        <v>0</v>
      </c>
      <c r="QY25" s="1">
        <f t="shared" si="200"/>
        <v>0</v>
      </c>
      <c r="QZ25" s="1">
        <f t="shared" si="201"/>
        <v>0</v>
      </c>
      <c r="RA25" s="1">
        <f t="shared" si="202"/>
        <v>0</v>
      </c>
      <c r="RB25" s="1">
        <f t="shared" si="203"/>
        <v>0</v>
      </c>
      <c r="RC25" s="1">
        <f t="shared" si="204"/>
        <v>0</v>
      </c>
      <c r="RD25" s="1">
        <f t="shared" si="205"/>
        <v>0</v>
      </c>
      <c r="RE25" s="1">
        <f t="shared" si="206"/>
        <v>0</v>
      </c>
      <c r="RF25" s="1">
        <f t="shared" si="207"/>
        <v>0</v>
      </c>
      <c r="RG25" s="1">
        <f t="shared" si="208"/>
        <v>0</v>
      </c>
      <c r="RH25" s="72"/>
      <c r="RI25" s="37"/>
    </row>
    <row r="26" spans="1:477" hidden="1" outlineLevel="1" x14ac:dyDescent="0.25">
      <c r="A26" s="50"/>
      <c r="B26" s="143"/>
      <c r="C26" s="111" t="s">
        <v>76</v>
      </c>
      <c r="D26" s="108">
        <f t="shared" si="171"/>
        <v>234</v>
      </c>
      <c r="E26" s="110">
        <f t="shared" si="209"/>
        <v>2003</v>
      </c>
      <c r="F26" s="68">
        <f t="shared" si="168"/>
        <v>40000</v>
      </c>
      <c r="G26" s="69">
        <f>VLOOKUP($C26,Input!$A$8:$HV$39,MATCH(G$21,Input!$A$6:$HV$6,0),FALSE)</f>
        <v>2.91</v>
      </c>
      <c r="H26" s="123">
        <f>VLOOKUP($C26,Input!$A$8:$HV$39,MATCH(H$21,Input!$A$6:$HV$6,0),FALSE)</f>
        <v>0</v>
      </c>
      <c r="I26" s="70">
        <f>VLOOKUP($C26,Input!$A$8:$HV$39,MATCH(I$21,Input!$A$6:$HV$6,0),FALSE)</f>
        <v>14</v>
      </c>
      <c r="J26" s="1">
        <f>+IF($E26=J$22,VLOOKUP($C26,Input!$A$8:$AN$39,MATCH(J$21,Input!$A$6:$AN$6,0),FALSE)+$H26,0)*$D26</f>
        <v>0</v>
      </c>
      <c r="K26" s="1">
        <f>+IF($E26=K$22,VLOOKUP($C26,Input!$A$8:$AN$39,MATCH(K$21,Input!$A$6:$AN$6,0),FALSE)+$H26,0)*$D26</f>
        <v>0</v>
      </c>
      <c r="L26" s="1">
        <f>+IF($E26=L$22,VLOOKUP($C26,Input!$A$8:$AN$39,MATCH(L$21,Input!$A$6:$AN$6,0),FALSE)+$H26,0)*$D26</f>
        <v>0</v>
      </c>
      <c r="M26" s="1">
        <f>+IF($E26=M$22,VLOOKUP($C26,Input!$A$8:$AN$39,MATCH(M$21,Input!$A$6:$AN$6,0),FALSE)+$H26,0)*$D26</f>
        <v>0</v>
      </c>
      <c r="N26" s="1">
        <f>+IF($E26=N$22,VLOOKUP($C26,Input!$A$8:$AN$39,MATCH(N$21,Input!$A$6:$AN$6,0),FALSE)+$H26,0)*$D26</f>
        <v>0</v>
      </c>
      <c r="O26" s="1">
        <f>+IF($E26=O$22,VLOOKUP($C26,Input!$A$8:$AN$39,MATCH(O$21,Input!$A$6:$AN$6,0),FALSE)+$H26,0)*$D26</f>
        <v>0</v>
      </c>
      <c r="P26" s="1">
        <f>+IF($E26=P$22,VLOOKUP($C26,Input!$A$8:$AN$39,MATCH(P$21,Input!$A$6:$AN$6,0),FALSE)+$H26,0)*$D26</f>
        <v>0</v>
      </c>
      <c r="Q26" s="1">
        <f>+IF($E26=Q$22,VLOOKUP($C26,Input!$A$8:$AN$39,MATCH(Q$21,Input!$A$6:$AN$6,0),FALSE)+$H26,0)*$D26</f>
        <v>0</v>
      </c>
      <c r="R26" s="1">
        <f>+IF($E26=R$22,VLOOKUP($C26,Input!$A$8:$AN$39,MATCH(R$21,Input!$A$6:$AN$6,0),FALSE)+$H26,0)*$D26</f>
        <v>0</v>
      </c>
      <c r="S26" s="1">
        <f>+IF($E26=S$22,VLOOKUP($C26,Input!$A$8:$AN$39,MATCH(S$21,Input!$A$6:$AN$6,0),FALSE)+$H26,0)*$D26</f>
        <v>0</v>
      </c>
      <c r="T26" s="1">
        <f>+IF($E26=T$22,VLOOKUP($C26,Input!$A$8:$AN$39,MATCH(T$21,Input!$A$6:$AN$6,0),FALSE)+$H26,0)*$D26</f>
        <v>0</v>
      </c>
      <c r="U26" s="1">
        <f>+IF($E26=U$22,VLOOKUP($C26,Input!$A$8:$AN$39,MATCH(U$21,Input!$A$6:$AN$6,0),FALSE)+$H26,0)*$D26</f>
        <v>0</v>
      </c>
      <c r="V26" s="1">
        <f>+IF($E26=V$22,VLOOKUP($C26,Input!$A$8:$AN$39,MATCH(V$21,Input!$A$6:$AN$6,0),FALSE)+$H26,0)*$D26</f>
        <v>0</v>
      </c>
      <c r="W26" s="1">
        <f>+IF($E26=W$22,VLOOKUP($C26,Input!$A$8:$AN$39,MATCH(W$21,Input!$A$6:$AN$6,0),FALSE)+$H26,0)*$D26</f>
        <v>0</v>
      </c>
      <c r="X26" s="1">
        <f>+IF($E26=X$22,VLOOKUP($C26,Input!$A$8:$AN$39,MATCH(X$21,Input!$A$6:$AN$6,0),FALSE)+$H26,0)*$D26</f>
        <v>0</v>
      </c>
      <c r="Y26" s="1">
        <f>+IF($E26=Y$22,VLOOKUP($C26,Input!$A$8:$AN$39,MATCH(Y$21,Input!$A$6:$AN$6,0),FALSE)+$H26,0)*$D26</f>
        <v>0</v>
      </c>
      <c r="Z26" s="1">
        <f>+IF($E26=Z$22,VLOOKUP($C26,Input!$A$8:$AN$39,MATCH(Z$21,Input!$A$6:$AN$6,0),FALSE)+$H26,0)*$D26</f>
        <v>0</v>
      </c>
      <c r="AA26" s="1">
        <f>+IF($E26=AA$22,VLOOKUP($C26,Input!$A$8:$AN$39,MATCH(AA$21,Input!$A$6:$AN$6,0),FALSE)+$H26,0)*$D26</f>
        <v>0</v>
      </c>
      <c r="AB26" s="1">
        <f>+IF($E26=AB$22,VLOOKUP($C26,Input!$A$8:$AN$39,MATCH(AB$21,Input!$A$6:$AN$6,0),FALSE)+$H26,0)*$D26</f>
        <v>0</v>
      </c>
      <c r="AC26" s="1">
        <f>+IF($E26=AC$22,VLOOKUP($C26,Input!$A$8:$AN$39,MATCH(AC$21,Input!$A$6:$AN$6,0),FALSE)+$H26,0)*$D26</f>
        <v>0</v>
      </c>
      <c r="AD26" s="1">
        <f>+IF($E26=AD$22,VLOOKUP($C26,Input!$A$8:$AN$39,MATCH(AD$21,Input!$A$6:$AN$6,0),FALSE)+$H26,0)*$D26</f>
        <v>0</v>
      </c>
      <c r="AE26" s="1">
        <f>+IF($E26=AE$22,VLOOKUP($C26,Input!$A$8:$AN$39,MATCH(AE$21,Input!$A$6:$AN$6,0),FALSE)+$H26,0)*$D26</f>
        <v>0</v>
      </c>
      <c r="AF26" s="1">
        <f>+IF($E26=AF$22,VLOOKUP($C26,Input!$A$8:$AN$39,MATCH(AF$21,Input!$A$6:$AN$6,0),FALSE)+$H26,0)*$D26</f>
        <v>0</v>
      </c>
      <c r="AG26" s="1">
        <f>+IF($E26=AG$22,VLOOKUP($C26,Input!$A$8:$AN$39,MATCH(AG$21,Input!$A$6:$AN$6,0),FALSE)+$H26,0)*$D26</f>
        <v>0</v>
      </c>
      <c r="AH26" s="1">
        <f>+IF($E26=AH$22,VLOOKUP($C26,Input!$A$8:$AN$39,MATCH(AH$21,Input!$A$6:$AN$6,0),FALSE)+$H26,0)*$D26</f>
        <v>0</v>
      </c>
      <c r="AI26" s="1">
        <f>+IF($E26=AI$22,VLOOKUP($C26,Input!$A$8:$AN$39,MATCH(AI$21,Input!$A$6:$AN$6,0),FALSE)+$H26,0)*$D26</f>
        <v>0</v>
      </c>
      <c r="AJ26" s="1">
        <f>+IF($E26=AJ$22,VLOOKUP($C26,Input!$A$8:$AN$39,MATCH(AJ$21,Input!$A$6:$AN$6,0),FALSE)+$H26,0)*$D26</f>
        <v>0</v>
      </c>
      <c r="AK26" s="1">
        <f>+IF($E26=AK$22,VLOOKUP($C26,Input!$A$8:$AN$39,MATCH(AK$21,Input!$A$6:$AN$6,0),FALSE)+$H26,0)*$D26</f>
        <v>0</v>
      </c>
      <c r="AL26" s="1">
        <f>+IF($E26=AL$22,VLOOKUP($C26,Input!$A$8:$AN$39,MATCH(AL$21,Input!$A$6:$AN$6,0),FALSE)+$H26,0)*$D26</f>
        <v>0</v>
      </c>
      <c r="AM26" s="1">
        <f>+IF($E26=AM$22,VLOOKUP($C26,Input!$A$8:$AN$39,MATCH(AM$21,Input!$A$6:$AN$6,0),FALSE)+$H26,0)*$D26</f>
        <v>0</v>
      </c>
      <c r="AN26" s="1">
        <f>+IF($E26=AN$22,VLOOKUP($C26,Input!$A$8:$AN$39,MATCH(AN$21,Input!$A$6:$AN$6,0),FALSE)+$H26,0)*$D26</f>
        <v>0</v>
      </c>
      <c r="AO26" s="1">
        <f>+IF($E26=AO$22,VLOOKUP($C26,Input!$A$8:$AN$39,MATCH(AO$21,Input!$A$6:$AN$6,0),FALSE)+$H26,0)*$D26</f>
        <v>0</v>
      </c>
      <c r="AP26" s="1">
        <f>+IF($E26=AP$22,VLOOKUP($C26,Input!$A$8:$AN$39,MATCH(AP$21,Input!$A$6:$AN$6,0),FALSE)+$H26,0)*$D26</f>
        <v>0</v>
      </c>
      <c r="AQ26" s="1">
        <f>+IF($E26=AQ$22,VLOOKUP($C26,Input!$A$8:$AN$39,MATCH(AQ$21,Input!$A$6:$AN$6,0),FALSE)+$H26,0)*$D26</f>
        <v>0</v>
      </c>
      <c r="AR26" s="1">
        <f>+IF($E26=AR$22,VLOOKUP($C26,Input!$A$8:$AN$39,MATCH(AR$21,Input!$A$6:$AN$6,0),FALSE)+$H26,0)*$D26</f>
        <v>0</v>
      </c>
      <c r="AT26" t="str">
        <f>VLOOKUP($C26,Input!$A$8:$HV$39,MATCH(AT$21,Input!$A$6:$HV$6,0),FALSE)</f>
        <v>Parts and administrative cost</v>
      </c>
      <c r="AU26" s="1">
        <f>+IF($E26=AU$22,VLOOKUP($C26,Input!$A$8:$HV$39,MATCH(AU$21,Input!$A$6:$HV$6,0),FALSE),0)*$D26</f>
        <v>0</v>
      </c>
      <c r="AV26" s="1">
        <f>+IF($E26=AV$22,VLOOKUP($C26,Input!$A$8:$HV$39,MATCH(AV$21,Input!$A$6:$HV$6,0),FALSE),0)*$D26</f>
        <v>0</v>
      </c>
      <c r="AW26" s="1">
        <f>+IF($E26=AW$22,VLOOKUP($C26,Input!$A$8:$HV$39,MATCH(AW$21,Input!$A$6:$HV$6,0),FALSE),0)*$D26</f>
        <v>0</v>
      </c>
      <c r="AX26" s="1">
        <f>+IF($E26=AX$22,VLOOKUP($C26,Input!$A$8:$HV$39,MATCH(AX$21,Input!$A$6:$HV$6,0),FALSE),0)*$D26</f>
        <v>0</v>
      </c>
      <c r="AY26" s="1">
        <f>+IF($E26=AY$22,VLOOKUP($C26,Input!$A$8:$HV$39,MATCH(AY$21,Input!$A$6:$HV$6,0),FALSE),0)*$D26</f>
        <v>0</v>
      </c>
      <c r="AZ26" s="1">
        <f>+IF($E26=AZ$22,VLOOKUP($C26,Input!$A$8:$HV$39,MATCH(AZ$21,Input!$A$6:$HV$6,0),FALSE),0)*$D26</f>
        <v>0</v>
      </c>
      <c r="BA26" s="1">
        <f>+IF($E26=BA$22,VLOOKUP($C26,Input!$A$8:$HV$39,MATCH(BA$21,Input!$A$6:$HV$6,0),FALSE),0)*$D26</f>
        <v>0</v>
      </c>
      <c r="BB26" s="1">
        <f>+IF($E26=BB$22,VLOOKUP($C26,Input!$A$8:$HV$39,MATCH(BB$21,Input!$A$6:$HV$6,0),FALSE),0)*$D26</f>
        <v>0</v>
      </c>
      <c r="BC26" s="1">
        <f>+IF($E26=BC$22,VLOOKUP($C26,Input!$A$8:$HV$39,MATCH(BC$21,Input!$A$6:$HV$6,0),FALSE),0)*$D26</f>
        <v>0</v>
      </c>
      <c r="BD26" s="1">
        <f>+IF($E26=BD$22,VLOOKUP($C26,Input!$A$8:$HV$39,MATCH(BD$21,Input!$A$6:$HV$6,0),FALSE),0)*$D26</f>
        <v>0</v>
      </c>
      <c r="BE26" s="1">
        <f>+IF($E26=BE$22,VLOOKUP($C26,Input!$A$8:$HV$39,MATCH(BE$21,Input!$A$6:$HV$6,0),FALSE),0)*$D26</f>
        <v>0</v>
      </c>
      <c r="BF26" s="1">
        <f>+IF($E26=BF$22,VLOOKUP($C26,Input!$A$8:$HV$39,MATCH(BF$21,Input!$A$6:$HV$6,0),FALSE),0)*$D26</f>
        <v>0</v>
      </c>
      <c r="BG26" s="1">
        <f>+IF($E26=BG$22,VLOOKUP($C26,Input!$A$8:$HV$39,MATCH(BG$21,Input!$A$6:$HV$6,0),FALSE),0)*$D26</f>
        <v>0</v>
      </c>
      <c r="BH26" s="1">
        <f>+IF($E26=BH$22,VLOOKUP($C26,Input!$A$8:$HV$39,MATCH(BH$21,Input!$A$6:$HV$6,0),FALSE),0)*$D26</f>
        <v>0</v>
      </c>
      <c r="BI26" s="1">
        <f>+IF($E26=BI$22,VLOOKUP($C26,Input!$A$8:$HV$39,MATCH(BI$21,Input!$A$6:$HV$6,0),FALSE),0)*$D26</f>
        <v>0</v>
      </c>
      <c r="BJ26" s="1">
        <f>+IF($E26=BJ$22,VLOOKUP($C26,Input!$A$8:$HV$39,MATCH(BJ$21,Input!$A$6:$HV$6,0),FALSE),0)*$D26</f>
        <v>0</v>
      </c>
      <c r="BK26" s="1">
        <f>+IF($E26=BK$22,VLOOKUP($C26,Input!$A$8:$HV$39,MATCH(BK$21,Input!$A$6:$HV$6,0),FALSE),0)*$D26</f>
        <v>0</v>
      </c>
      <c r="BL26" s="1">
        <f>+IF($E26=BL$22,VLOOKUP($C26,Input!$A$8:$HV$39,MATCH(BL$21,Input!$A$6:$HV$6,0),FALSE),0)*$D26</f>
        <v>0</v>
      </c>
      <c r="BM26" s="1">
        <f>+IF($E26=BM$22,VLOOKUP($C26,Input!$A$8:$HV$39,MATCH(BM$21,Input!$A$6:$HV$6,0),FALSE),0)*$D26</f>
        <v>0</v>
      </c>
      <c r="BN26" s="1">
        <f>+IF($E26=BN$22,VLOOKUP($C26,Input!$A$8:$HV$39,MATCH(BN$21,Input!$A$6:$HV$6,0),FALSE),0)*$D26</f>
        <v>0</v>
      </c>
      <c r="BO26" s="1">
        <f>+IF($E26=BO$22,VLOOKUP($C26,Input!$A$8:$HV$39,MATCH(BO$21,Input!$A$6:$HV$6,0),FALSE),0)*$D26</f>
        <v>0</v>
      </c>
      <c r="BP26" s="1">
        <f>+IF($E26=BP$22,VLOOKUP($C26,Input!$A$8:$HV$39,MATCH(BP$21,Input!$A$6:$HV$6,0),FALSE),0)*$D26</f>
        <v>0</v>
      </c>
      <c r="BQ26" s="1">
        <f>+IF($E26=BQ$22,VLOOKUP($C26,Input!$A$8:$HV$39,MATCH(BQ$21,Input!$A$6:$HV$6,0),FALSE),0)*$D26</f>
        <v>0</v>
      </c>
      <c r="BR26" s="1">
        <f>+IF($E26=BR$22,VLOOKUP($C26,Input!$A$8:$HV$39,MATCH(BR$21,Input!$A$6:$HV$6,0),FALSE),0)*$D26</f>
        <v>0</v>
      </c>
      <c r="BS26" s="1">
        <f>+IF($E26=BS$22,VLOOKUP($C26,Input!$A$8:$HV$39,MATCH(BS$21,Input!$A$6:$HV$6,0),FALSE),0)*$D26</f>
        <v>0</v>
      </c>
      <c r="BT26" s="1">
        <f>+IF($E26=BT$22,VLOOKUP($C26,Input!$A$8:$HV$39,MATCH(BT$21,Input!$A$6:$HV$6,0),FALSE),0)*$D26</f>
        <v>0</v>
      </c>
      <c r="BU26" s="1">
        <f>+IF($E26=BU$22,VLOOKUP($C26,Input!$A$8:$HV$39,MATCH(BU$21,Input!$A$6:$HV$6,0),FALSE),0)*$D26</f>
        <v>0</v>
      </c>
      <c r="BV26" s="1">
        <f>+IF($E26=BV$22,VLOOKUP($C26,Input!$A$8:$HV$39,MATCH(BV$21,Input!$A$6:$HV$6,0),FALSE),0)*$D26</f>
        <v>0</v>
      </c>
      <c r="BW26" s="1">
        <f>+IF($E26=BW$22,VLOOKUP($C26,Input!$A$8:$HV$39,MATCH(BW$21,Input!$A$6:$HV$6,0),FALSE),0)*$D26</f>
        <v>0</v>
      </c>
      <c r="BX26" s="1">
        <f>+IF($E26=BX$22,VLOOKUP($C26,Input!$A$8:$HV$39,MATCH(BX$21,Input!$A$6:$HV$6,0),FALSE),0)*$D26</f>
        <v>0</v>
      </c>
      <c r="BY26" s="1">
        <f>+IF($E26=BY$22,VLOOKUP($C26,Input!$A$8:$HV$39,MATCH(BY$21,Input!$A$6:$HV$6,0),FALSE),0)*$D26</f>
        <v>0</v>
      </c>
      <c r="BZ26" s="1">
        <f>+IF($E26=BZ$22,VLOOKUP($C26,Input!$A$8:$HV$39,MATCH(BZ$21,Input!$A$6:$HV$6,0),FALSE),0)*$D26</f>
        <v>0</v>
      </c>
      <c r="CA26" s="1">
        <f>+IF($E26=CA$22,VLOOKUP($C26,Input!$A$8:$HV$39,MATCH(CA$21,Input!$A$6:$HV$6,0),FALSE),0)*$D26</f>
        <v>0</v>
      </c>
      <c r="CB26" s="1">
        <f>+IF($E26=CB$22,VLOOKUP($C26,Input!$A$8:$HV$39,MATCH(CB$21,Input!$A$6:$HV$6,0),FALSE),0)*$D26</f>
        <v>0</v>
      </c>
      <c r="CC26" s="1">
        <f>+IF($E26=CC$22,VLOOKUP($C26,Input!$A$8:$HV$39,MATCH(CC$21,Input!$A$6:$HV$6,0),FALSE),0)*$D26</f>
        <v>0</v>
      </c>
      <c r="CE26" t="str">
        <f>VLOOKUP($C26,Input!$A$8:$HV$39,MATCH(CE$21,Input!$A$6:$HV$6,0),FALSE)</f>
        <v>Engine Rebuild @ 7 Yr</v>
      </c>
      <c r="CF26" s="1">
        <f>IF($E26+$I26+$D$7&lt;=CF$22,0,IF(CF$22-$D$7&gt;=$E26,IF(COUNTIF($KZ26:LP26,"&gt;0")&gt;0,VLOOKUP($C26,Input!$A$8:$HV$21,MATCH($CE$21+COUNTIF($KZ26:LP26,"&gt;0"),Input!$A$6:$HV$6,0),FALSE),0),0))*$D26</f>
        <v>0</v>
      </c>
      <c r="CG26" s="1">
        <f>IF($E26+$I26+$D$7&lt;=CG$22,0,IF(CG$22-$D$7&gt;=$E26,IF(COUNTIF($KZ26:LQ26,"&gt;0")&gt;0,VLOOKUP($C26,Input!$A$8:$HV$21,MATCH($CE$21+COUNTIF($KZ26:LQ26,"&gt;0"),Input!$A$6:$HV$6,0),FALSE),0),0))*$D26</f>
        <v>0</v>
      </c>
      <c r="CH26" s="1">
        <f>IF($E26+$I26+$D$7&lt;=CH$22,0,IF(CH$22-$D$7&gt;=$E26,IF(COUNTIF($KZ26:LR26,"&gt;0")&gt;0,VLOOKUP($C26,Input!$A$8:$HV$21,MATCH($CE$21+COUNTIF($KZ26:LR26,"&gt;0"),Input!$A$6:$HV$6,0),FALSE),0),0))*$D26</f>
        <v>0</v>
      </c>
      <c r="CI26" s="1">
        <f>IF($E26+$I26+$D$7&lt;=CI$22,0,IF(CI$22-$D$7&gt;=$E26,IF(COUNTIF($KZ26:LS26,"&gt;0")&gt;0,VLOOKUP($C26,Input!$A$8:$HV$21,MATCH($CE$21+COUNTIF($KZ26:LS26,"&gt;0"),Input!$A$6:$HV$6,0),FALSE),0),0))*$D26</f>
        <v>0</v>
      </c>
      <c r="CJ26" s="1">
        <f>IF($E26+$I26+$D$7&lt;=CJ$22,0,IF(CJ$22-$D$7&gt;=$E26,IF(COUNTIF($KZ26:LT26,"&gt;0")&gt;0,VLOOKUP($C26,Input!$A$8:$HV$21,MATCH($CE$21+COUNTIF($KZ26:LT26,"&gt;0"),Input!$A$6:$HV$6,0),FALSE),0),0))*$D26</f>
        <v>0</v>
      </c>
      <c r="CK26" s="1">
        <f>IF($E26+$I26+$D$7&lt;=CK$22,0,IF(CK$22-$D$7&gt;=$E26,IF(COUNTIF($KZ26:LU26,"&gt;0")&gt;0,VLOOKUP($C26,Input!$A$8:$HV$21,MATCH($CE$21+COUNTIF($KZ26:LU26,"&gt;0"),Input!$A$6:$HV$6,0),FALSE),0),0))*$D26</f>
        <v>0</v>
      </c>
      <c r="CL26" s="1">
        <f>IF($E26+$I26+$D$7&lt;=CL$22,0,IF(CL$22-$D$7&gt;=$E26,IF(COUNTIF($KZ26:LV26,"&gt;0")&gt;0,VLOOKUP($C26,Input!$A$8:$HV$21,MATCH($CE$21+COUNTIF($KZ26:LV26,"&gt;0"),Input!$A$6:$HV$6,0),FALSE),0),0))*$D26</f>
        <v>0</v>
      </c>
      <c r="CM26" s="1">
        <f>IF($E26+$I26+$D$7&lt;=CM$22,0,IF(CM$22-$D$7&gt;=$E26,IF(COUNTIF($KZ26:LW26,"&gt;0")&gt;0,VLOOKUP($C26,Input!$A$8:$HV$21,MATCH($CE$21+COUNTIF($KZ26:LW26,"&gt;0"),Input!$A$6:$HV$6,0),FALSE),0),0))*$D26</f>
        <v>0</v>
      </c>
      <c r="CN26" s="1">
        <f>IF($E26+$I26+$D$7&lt;=CN$22,0,IF(CN$22-$D$7&gt;=$E26,IF(COUNTIF($KZ26:LX26,"&gt;0")&gt;0,VLOOKUP($C26,Input!$A$8:$HV$21,MATCH($CE$21+COUNTIF($KZ26:LX26,"&gt;0"),Input!$A$6:$HV$6,0),FALSE),0),0))*$D26</f>
        <v>0</v>
      </c>
      <c r="CO26" s="1">
        <f>IF($E26+$I26+$D$7&lt;=CO$22,0,IF(CO$22-$D$7&gt;=$E26,IF(COUNTIF($KZ26:LY26,"&gt;0")&gt;0,VLOOKUP($C26,Input!$A$8:$HV$21,MATCH($CE$21+COUNTIF($KZ26:LY26,"&gt;0"),Input!$A$6:$HV$6,0),FALSE),0),0))*$D26</f>
        <v>0</v>
      </c>
      <c r="CP26" s="1">
        <f>IF($E26+$I26+$D$7&lt;=CP$22,0,IF(CP$22-$D$7&gt;=$E26,IF(COUNTIF($KZ26:LZ26,"&gt;0")&gt;0,VLOOKUP($C26,Input!$A$8:$HV$21,MATCH($CE$21+COUNTIF($KZ26:LZ26,"&gt;0"),Input!$A$6:$HV$6,0),FALSE),0),0))*$D26</f>
        <v>0</v>
      </c>
      <c r="CQ26" s="1">
        <f>IF($E26+$I26+$D$7&lt;=CQ$22,0,IF(CQ$22-$D$7&gt;=$E26,IF(COUNTIF($KZ26:MA26,"&gt;0")&gt;0,VLOOKUP($C26,Input!$A$8:$HV$21,MATCH($CE$21+COUNTIF($KZ26:MA26,"&gt;0"),Input!$A$6:$HV$6,0),FALSE),0),0))*$D26</f>
        <v>0</v>
      </c>
      <c r="CR26" s="1">
        <f>IF($E26+$I26+$D$7&lt;=CR$22,0,IF(CR$22-$D$7&gt;=$E26,IF(COUNTIF($KZ26:MB26,"&gt;0")&gt;0,VLOOKUP($C26,Input!$A$8:$HV$21,MATCH($CE$21+COUNTIF($KZ26:MB26,"&gt;0"),Input!$A$6:$HV$6,0),FALSE),0),0))*$D26</f>
        <v>0</v>
      </c>
      <c r="CS26" s="1">
        <f>IF($E26+$I26+$D$7&lt;=CS$22,0,IF(CS$22-$D$7&gt;=$E26,IF(COUNTIF($KZ26:MC26,"&gt;0")&gt;0,VLOOKUP($C26,Input!$A$8:$HV$21,MATCH($CE$21+COUNTIF($KZ26:MC26,"&gt;0"),Input!$A$6:$HV$6,0),FALSE),0),0))*$D26</f>
        <v>0</v>
      </c>
      <c r="CT26" s="1">
        <f>IF($E26+$I26+$D$7&lt;=CT$22,0,IF(CT$22-$D$7&gt;=$E26,IF(COUNTIF($KZ26:MD26,"&gt;0")&gt;0,VLOOKUP($C26,Input!$A$8:$HV$21,MATCH($CE$21+COUNTIF($KZ26:MD26,"&gt;0"),Input!$A$6:$HV$6,0),FALSE),0),0))*$D26</f>
        <v>0</v>
      </c>
      <c r="CU26" s="1">
        <f>IF($E26+$I26+$D$7&lt;=CU$22,0,IF(CU$22-$D$7&gt;=$E26,IF(COUNTIF($KZ26:ME26,"&gt;0")&gt;0,VLOOKUP($C26,Input!$A$8:$HV$21,MATCH($CE$21+COUNTIF($KZ26:ME26,"&gt;0"),Input!$A$6:$HV$6,0),FALSE),0),0))*$D26</f>
        <v>0</v>
      </c>
      <c r="CV26" s="1">
        <f>IF($E26+$I26+$D$7&lt;=CV$22,0,IF(CV$22-$D$7&gt;=$E26,IF(COUNTIF($KZ26:MF26,"&gt;0")&gt;0,VLOOKUP($C26,Input!$A$8:$HV$21,MATCH($CE$21+COUNTIF($KZ26:MF26,"&gt;0"),Input!$A$6:$HV$6,0),FALSE),0),0))*$D26</f>
        <v>0</v>
      </c>
      <c r="CW26" s="1">
        <f>IF($E26+$I26+$D$7&lt;=CW$22,0,IF(CW$22-$D$7&gt;=$E26,IF(COUNTIF($KZ26:MG26,"&gt;0")&gt;0,VLOOKUP($C26,Input!$A$8:$HV$21,MATCH($CE$21+COUNTIF($KZ26:MG26,"&gt;0"),Input!$A$6:$HV$6,0),FALSE),0),0))*$D26</f>
        <v>0</v>
      </c>
      <c r="CX26" s="1">
        <f>IF($E26+$I26+$D$7&lt;=CX$22,0,IF(CX$22-$D$7&gt;=$E26,IF(COUNTIF($KZ26:MH26,"&gt;0")&gt;0,VLOOKUP($C26,Input!$A$8:$HV$21,MATCH($CE$21+COUNTIF($KZ26:MH26,"&gt;0"),Input!$A$6:$HV$6,0),FALSE),0),0))*$D26</f>
        <v>0</v>
      </c>
      <c r="CY26" s="1">
        <f>IF($E26+$I26+$D$7&lt;=CY$22,0,IF(CY$22-$D$7&gt;=$E26,IF(COUNTIF($KZ26:MI26,"&gt;0")&gt;0,VLOOKUP($C26,Input!$A$8:$HV$21,MATCH($CE$21+COUNTIF($KZ26:MI26,"&gt;0"),Input!$A$6:$HV$6,0),FALSE),0),0))*$D26</f>
        <v>0</v>
      </c>
      <c r="CZ26" s="1">
        <f>IF($E26+$I26+$D$7&lt;=CZ$22,0,IF(CZ$22-$D$7&gt;=$E26,IF(COUNTIF($KZ26:MJ26,"&gt;0")&gt;0,VLOOKUP($C26,Input!$A$8:$HV$21,MATCH($CE$21+COUNTIF($KZ26:MJ26,"&gt;0"),Input!$A$6:$HV$6,0),FALSE),0),0))*$D26</f>
        <v>0</v>
      </c>
      <c r="DA26" s="1">
        <f>IF($E26+$I26+$D$7&lt;=DA$22,0,IF(DA$22-$D$7&gt;=$E26,IF(COUNTIF($KZ26:MK26,"&gt;0")&gt;0,VLOOKUP($C26,Input!$A$8:$HV$21,MATCH($CE$21+COUNTIF($KZ26:MK26,"&gt;0"),Input!$A$6:$HV$6,0),FALSE),0),0))*$D26</f>
        <v>0</v>
      </c>
      <c r="DB26" s="1">
        <f>IF($E26+$I26+$D$7&lt;=DB$22,0,IF(DB$22-$D$7&gt;=$E26,IF(COUNTIF($KZ26:ML26,"&gt;0")&gt;0,VLOOKUP($C26,Input!$A$8:$HV$21,MATCH($CE$21+COUNTIF($KZ26:ML26,"&gt;0"),Input!$A$6:$HV$6,0),FALSE),0),0))*$D26</f>
        <v>0</v>
      </c>
      <c r="DC26" s="1">
        <f>IF($E26+$I26+$D$7&lt;=DC$22,0,IF(DC$22-$D$7&gt;=$E26,IF(COUNTIF($KZ26:MM26,"&gt;0")&gt;0,VLOOKUP($C26,Input!$A$8:$HV$21,MATCH($CE$21+COUNTIF($KZ26:MM26,"&gt;0"),Input!$A$6:$HV$6,0),FALSE),0),0))*$D26</f>
        <v>0</v>
      </c>
      <c r="DD26" s="1">
        <f>IF($E26+$I26+$D$7&lt;=DD$22,0,IF(DD$22-$D$7&gt;=$E26,IF(COUNTIF($KZ26:MN26,"&gt;0")&gt;0,VLOOKUP($C26,Input!$A$8:$HV$21,MATCH($CE$21+COUNTIF($KZ26:MN26,"&gt;0"),Input!$A$6:$HV$6,0),FALSE),0),0))*$D26</f>
        <v>0</v>
      </c>
      <c r="DE26" s="1">
        <f>IF($E26+$I26+$D$7&lt;=DE$22,0,IF(DE$22-$D$7&gt;=$E26,IF(COUNTIF($KZ26:MO26,"&gt;0")&gt;0,VLOOKUP($C26,Input!$A$8:$HV$21,MATCH($CE$21+COUNTIF($KZ26:MO26,"&gt;0"),Input!$A$6:$HV$6,0),FALSE),0),0))*$D26</f>
        <v>0</v>
      </c>
      <c r="DF26" s="1">
        <f>IF($E26+$I26+$D$7&lt;=DF$22,0,IF(DF$22-$D$7&gt;=$E26,IF(COUNTIF($KZ26:MP26,"&gt;0")&gt;0,VLOOKUP($C26,Input!$A$8:$HV$21,MATCH($CE$21+COUNTIF($KZ26:MP26,"&gt;0"),Input!$A$6:$HV$6,0),FALSE),0),0))*$D26</f>
        <v>0</v>
      </c>
      <c r="DG26" s="1">
        <f>IF($E26+$I26+$D$7&lt;=DG$22,0,IF(DG$22-$D$7&gt;=$E26,IF(COUNTIF($KZ26:MQ26,"&gt;0")&gt;0,VLOOKUP($C26,Input!$A$8:$HV$21,MATCH($CE$21+COUNTIF($KZ26:MQ26,"&gt;0"),Input!$A$6:$HV$6,0),FALSE),0),0))*$D26</f>
        <v>0</v>
      </c>
      <c r="DH26" s="1">
        <f>IF($E26+$I26+$D$7&lt;=DH$22,0,IF(DH$22-$D$7&gt;=$E26,IF(COUNTIF($KZ26:MR26,"&gt;0")&gt;0,VLOOKUP($C26,Input!$A$8:$HV$21,MATCH($CE$21+COUNTIF($KZ26:MR26,"&gt;0"),Input!$A$6:$HV$6,0),FALSE),0),0))*$D26</f>
        <v>0</v>
      </c>
      <c r="DI26" s="1">
        <f>IF($E26+$I26+$D$7&lt;=DI$22,0,IF(DI$22-$D$7&gt;=$E26,IF(COUNTIF($KZ26:MS26,"&gt;0")&gt;0,VLOOKUP($C26,Input!$A$8:$HV$21,MATCH($CE$21+COUNTIF($KZ26:MS26,"&gt;0"),Input!$A$6:$HV$6,0),FALSE),0),0))*$D26</f>
        <v>0</v>
      </c>
      <c r="DJ26" s="1">
        <f>IF($E26+$I26+$D$7&lt;=DJ$22,0,IF(DJ$22-$D$7&gt;=$E26,IF(COUNTIF($KZ26:MT26,"&gt;0")&gt;0,VLOOKUP($C26,Input!$A$8:$HV$21,MATCH($CE$21+COUNTIF($KZ26:MT26,"&gt;0"),Input!$A$6:$HV$6,0),FALSE),0),0))*$D26</f>
        <v>0</v>
      </c>
      <c r="DK26" s="1">
        <f>IF($E26+$I26+$D$7&lt;=DK$22,0,IF(DK$22-$D$7&gt;=$E26,IF(COUNTIF($KZ26:MU26,"&gt;0")&gt;0,VLOOKUP($C26,Input!$A$8:$HV$21,MATCH($CE$21+COUNTIF($KZ26:MU26,"&gt;0"),Input!$A$6:$HV$6,0),FALSE),0),0))*$D26</f>
        <v>0</v>
      </c>
      <c r="DL26" s="1">
        <f>IF($E26+$I26+$D$7&lt;=DL$22,0,IF(DL$22-$D$7&gt;=$E26,IF(COUNTIF($KZ26:MV26,"&gt;0")&gt;0,VLOOKUP($C26,Input!$A$8:$HV$21,MATCH($CE$21+COUNTIF($KZ26:MV26,"&gt;0"),Input!$A$6:$HV$6,0),FALSE),0),0))*$D26</f>
        <v>0</v>
      </c>
      <c r="DM26" s="1">
        <f>IF($E26+$I26+$D$7&lt;=DM$22,0,IF(DM$22-$D$7&gt;=$E26,IF(COUNTIF($KZ26:MW26,"&gt;0")&gt;0,VLOOKUP($C26,Input!$A$8:$HV$21,MATCH($CE$21+COUNTIF($KZ26:MW26,"&gt;0"),Input!$A$6:$HV$6,0),FALSE),0),0))*$D26</f>
        <v>0</v>
      </c>
      <c r="DN26" s="1">
        <f>IF($E26+$I26+$D$7&lt;=DN$22,0,IF(DN$22-$D$7&gt;=$E26,IF(COUNTIF($KZ26:MX26,"&gt;0")&gt;0,VLOOKUP($C26,Input!$A$8:$HV$21,MATCH($CE$21+COUNTIF($KZ26:MX26,"&gt;0"),Input!$A$6:$HV$6,0),FALSE),0),0))*$D26</f>
        <v>0</v>
      </c>
      <c r="DP26" t="str">
        <f>+VLOOKUP($C26,Input!$A$8:$GZ$39,MATCH(DP$21,Input!$A$6:$GZ$6,0),FALSE)</f>
        <v>Bus Maintenance at 0.85/mile</v>
      </c>
      <c r="DQ26" s="1">
        <f>IF($E26+$I26+$D$7&lt;=DQ$22,0,IF(DQ$22-$D$7&gt;=$E26,IF(COUNTIF($KZ26:LP26,"&gt;0")&gt;0,VLOOKUP($C26,Input!$A$8:$HV$21,MATCH($DP$21+COUNTIF($KZ26:LP26,"&gt;0"),Input!$A$6:$HV$6,0),FALSE),0),0))*$D26*$F26</f>
        <v>7956000</v>
      </c>
      <c r="DR26" s="1">
        <f>IF($E26+$I26+$D$7&lt;=DR$22,0,IF(DR$22-$D$7&gt;=$E26,IF(COUNTIF($KZ26:LQ26,"&gt;0")&gt;0,VLOOKUP($C26,Input!$A$8:$HV$21,MATCH($DP$21+COUNTIF($KZ26:LQ26,"&gt;0"),Input!$A$6:$HV$6,0),FALSE),0),0))*$D26*$F26</f>
        <v>0</v>
      </c>
      <c r="DS26" s="1">
        <f>IF($E26+$I26+$D$7&lt;=DS$22,0,IF(DS$22-$D$7&gt;=$E26,IF(COUNTIF($KZ26:LR26,"&gt;0")&gt;0,VLOOKUP($C26,Input!$A$8:$HV$21,MATCH($DP$21+COUNTIF($KZ26:LR26,"&gt;0"),Input!$A$6:$HV$6,0),FALSE),0),0))*$D26*$F26</f>
        <v>0</v>
      </c>
      <c r="DT26" s="1">
        <f>IF($E26+$I26+$D$7&lt;=DT$22,0,IF(DT$22-$D$7&gt;=$E26,IF(COUNTIF($KZ26:LS26,"&gt;0")&gt;0,VLOOKUP($C26,Input!$A$8:$HV$21,MATCH($DP$21+COUNTIF($KZ26:LS26,"&gt;0"),Input!$A$6:$HV$6,0),FALSE),0),0))*$D26*$F26</f>
        <v>0</v>
      </c>
      <c r="DU26" s="1">
        <f>IF($E26+$I26+$D$7&lt;=DU$22,0,IF(DU$22-$D$7&gt;=$E26,IF(COUNTIF($KZ26:LT26,"&gt;0")&gt;0,VLOOKUP($C26,Input!$A$8:$HV$21,MATCH($DP$21+COUNTIF($KZ26:LT26,"&gt;0"),Input!$A$6:$HV$6,0),FALSE),0),0))*$D26*$F26</f>
        <v>0</v>
      </c>
      <c r="DV26" s="1">
        <f>IF($E26+$I26+$D$7&lt;=DV$22,0,IF(DV$22-$D$7&gt;=$E26,IF(COUNTIF($KZ26:LU26,"&gt;0")&gt;0,VLOOKUP($C26,Input!$A$8:$HV$21,MATCH($DP$21+COUNTIF($KZ26:LU26,"&gt;0"),Input!$A$6:$HV$6,0),FALSE),0),0))*$D26*$F26</f>
        <v>0</v>
      </c>
      <c r="DW26" s="1">
        <f>IF($E26+$I26+$D$7&lt;=DW$22,0,IF(DW$22-$D$7&gt;=$E26,IF(COUNTIF($KZ26:LV26,"&gt;0")&gt;0,VLOOKUP($C26,Input!$A$8:$HV$21,MATCH($DP$21+COUNTIF($KZ26:LV26,"&gt;0"),Input!$A$6:$HV$6,0),FALSE),0),0))*$D26*$F26</f>
        <v>0</v>
      </c>
      <c r="DX26" s="1">
        <f>IF($E26+$I26+$D$7&lt;=DX$22,0,IF(DX$22-$D$7&gt;=$E26,IF(COUNTIF($KZ26:LW26,"&gt;0")&gt;0,VLOOKUP($C26,Input!$A$8:$HV$21,MATCH($DP$21+COUNTIF($KZ26:LW26,"&gt;0"),Input!$A$6:$HV$6,0),FALSE),0),0))*$D26*$F26</f>
        <v>0</v>
      </c>
      <c r="DY26" s="1">
        <f>IF($E26+$I26+$D$7&lt;=DY$22,0,IF(DY$22-$D$7&gt;=$E26,IF(COUNTIF($KZ26:LX26,"&gt;0")&gt;0,VLOOKUP($C26,Input!$A$8:$HV$21,MATCH($DP$21+COUNTIF($KZ26:LX26,"&gt;0"),Input!$A$6:$HV$6,0),FALSE),0),0))*$D26*$F26</f>
        <v>0</v>
      </c>
      <c r="DZ26" s="1">
        <f>IF($E26+$I26+$D$7&lt;=DZ$22,0,IF(DZ$22-$D$7&gt;=$E26,IF(COUNTIF($KZ26:LY26,"&gt;0")&gt;0,VLOOKUP($C26,Input!$A$8:$HV$21,MATCH($DP$21+COUNTIF($KZ26:LY26,"&gt;0"),Input!$A$6:$HV$6,0),FALSE),0),0))*$D26*$F26</f>
        <v>0</v>
      </c>
      <c r="EA26" s="1">
        <f>IF($E26+$I26+$D$7&lt;=EA$22,0,IF(EA$22-$D$7&gt;=$E26,IF(COUNTIF($KZ26:LZ26,"&gt;0")&gt;0,VLOOKUP($C26,Input!$A$8:$HV$21,MATCH($DP$21+COUNTIF($KZ26:LZ26,"&gt;0"),Input!$A$6:$HV$6,0),FALSE),0),0))*$D26*$F26</f>
        <v>0</v>
      </c>
      <c r="EB26" s="1">
        <f>IF($E26+$I26+$D$7&lt;=EB$22,0,IF(EB$22-$D$7&gt;=$E26,IF(COUNTIF($KZ26:MA26,"&gt;0")&gt;0,VLOOKUP($C26,Input!$A$8:$HV$21,MATCH($DP$21+COUNTIF($KZ26:MA26,"&gt;0"),Input!$A$6:$HV$6,0),FALSE),0),0))*$D26*$F26</f>
        <v>0</v>
      </c>
      <c r="EC26" s="1">
        <f>IF($E26+$I26+$D$7&lt;=EC$22,0,IF(EC$22-$D$7&gt;=$E26,IF(COUNTIF($KZ26:MB26,"&gt;0")&gt;0,VLOOKUP($C26,Input!$A$8:$HV$21,MATCH($DP$21+COUNTIF($KZ26:MB26,"&gt;0"),Input!$A$6:$HV$6,0),FALSE),0),0))*$D26*$F26</f>
        <v>0</v>
      </c>
      <c r="ED26" s="1">
        <f>IF($E26+$I26+$D$7&lt;=ED$22,0,IF(ED$22-$D$7&gt;=$E26,IF(COUNTIF($KZ26:MC26,"&gt;0")&gt;0,VLOOKUP($C26,Input!$A$8:$HV$21,MATCH($DP$21+COUNTIF($KZ26:MC26,"&gt;0"),Input!$A$6:$HV$6,0),FALSE),0),0))*$D26*$F26</f>
        <v>0</v>
      </c>
      <c r="EE26" s="1">
        <f>IF($E26+$I26+$D$7&lt;=EE$22,0,IF(EE$22-$D$7&gt;=$E26,IF(COUNTIF($KZ26:MD26,"&gt;0")&gt;0,VLOOKUP($C26,Input!$A$8:$HV$21,MATCH($DP$21+COUNTIF($KZ26:MD26,"&gt;0"),Input!$A$6:$HV$6,0),FALSE),0),0))*$D26*$F26</f>
        <v>0</v>
      </c>
      <c r="EF26" s="1">
        <f>IF($E26+$I26+$D$7&lt;=EF$22,0,IF(EF$22-$D$7&gt;=$E26,IF(COUNTIF($KZ26:ME26,"&gt;0")&gt;0,VLOOKUP($C26,Input!$A$8:$HV$21,MATCH($DP$21+COUNTIF($KZ26:ME26,"&gt;0"),Input!$A$6:$HV$6,0),FALSE),0),0))*$D26*$F26</f>
        <v>0</v>
      </c>
      <c r="EG26" s="1">
        <f>IF($E26+$I26+$D$7&lt;=EG$22,0,IF(EG$22-$D$7&gt;=$E26,IF(COUNTIF($KZ26:MF26,"&gt;0")&gt;0,VLOOKUP($C26,Input!$A$8:$HV$21,MATCH($DP$21+COUNTIF($KZ26:MF26,"&gt;0"),Input!$A$6:$HV$6,0),FALSE),0),0))*$D26*$F26</f>
        <v>0</v>
      </c>
      <c r="EH26" s="1">
        <f>IF($E26+$I26+$D$7&lt;=EH$22,0,IF(EH$22-$D$7&gt;=$E26,IF(COUNTIF($KZ26:MG26,"&gt;0")&gt;0,VLOOKUP($C26,Input!$A$8:$HV$21,MATCH($DP$21+COUNTIF($KZ26:MG26,"&gt;0"),Input!$A$6:$HV$6,0),FALSE),0),0))*$D26*$F26</f>
        <v>0</v>
      </c>
      <c r="EI26" s="1">
        <f>IF($E26+$I26+$D$7&lt;=EI$22,0,IF(EI$22-$D$7&gt;=$E26,IF(COUNTIF($KZ26:MH26,"&gt;0")&gt;0,VLOOKUP($C26,Input!$A$8:$HV$21,MATCH($DP$21+COUNTIF($KZ26:MH26,"&gt;0"),Input!$A$6:$HV$6,0),FALSE),0),0))*$D26*$F26</f>
        <v>0</v>
      </c>
      <c r="EJ26" s="1">
        <f>IF($E26+$I26+$D$7&lt;=EJ$22,0,IF(EJ$22-$D$7&gt;=$E26,IF(COUNTIF($KZ26:MI26,"&gt;0")&gt;0,VLOOKUP($C26,Input!$A$8:$HV$21,MATCH($DP$21+COUNTIF($KZ26:MI26,"&gt;0"),Input!$A$6:$HV$6,0),FALSE),0),0))*$D26*$F26</f>
        <v>0</v>
      </c>
      <c r="EK26" s="1">
        <f>IF($E26+$I26+$D$7&lt;=EK$22,0,IF(EK$22-$D$7&gt;=$E26,IF(COUNTIF($KZ26:MJ26,"&gt;0")&gt;0,VLOOKUP($C26,Input!$A$8:$HV$21,MATCH($DP$21+COUNTIF($KZ26:MJ26,"&gt;0"),Input!$A$6:$HV$6,0),FALSE),0),0))*$D26*$F26</f>
        <v>0</v>
      </c>
      <c r="EL26" s="1">
        <f>IF($E26+$I26+$D$7&lt;=EL$22,0,IF(EL$22-$D$7&gt;=$E26,IF(COUNTIF($KZ26:MK26,"&gt;0")&gt;0,VLOOKUP($C26,Input!$A$8:$HV$21,MATCH($DP$21+COUNTIF($KZ26:MK26,"&gt;0"),Input!$A$6:$HV$6,0),FALSE),0),0))*$D26*$F26</f>
        <v>0</v>
      </c>
      <c r="EM26" s="1">
        <f>IF($E26+$I26+$D$7&lt;=EM$22,0,IF(EM$22-$D$7&gt;=$E26,IF(COUNTIF($KZ26:ML26,"&gt;0")&gt;0,VLOOKUP($C26,Input!$A$8:$HV$21,MATCH($DP$21+COUNTIF($KZ26:ML26,"&gt;0"),Input!$A$6:$HV$6,0),FALSE),0),0))*$D26*$F26</f>
        <v>0</v>
      </c>
      <c r="EN26" s="1">
        <f>IF($E26+$I26+$D$7&lt;=EN$22,0,IF(EN$22-$D$7&gt;=$E26,IF(COUNTIF($KZ26:MM26,"&gt;0")&gt;0,VLOOKUP($C26,Input!$A$8:$HV$21,MATCH($DP$21+COUNTIF($KZ26:MM26,"&gt;0"),Input!$A$6:$HV$6,0),FALSE),0),0))*$D26*$F26</f>
        <v>0</v>
      </c>
      <c r="EO26" s="1">
        <f>IF($E26+$I26+$D$7&lt;=EO$22,0,IF(EO$22-$D$7&gt;=$E26,IF(COUNTIF($KZ26:MN26,"&gt;0")&gt;0,VLOOKUP($C26,Input!$A$8:$HV$21,MATCH($DP$21+COUNTIF($KZ26:MN26,"&gt;0"),Input!$A$6:$HV$6,0),FALSE),0),0))*$D26*$F26</f>
        <v>0</v>
      </c>
      <c r="EP26" s="1">
        <f>IF($E26+$I26+$D$7&lt;=EP$22,0,IF(EP$22-$D$7&gt;=$E26,IF(COUNTIF($KZ26:MO26,"&gt;0")&gt;0,VLOOKUP($C26,Input!$A$8:$HV$21,MATCH($DP$21+COUNTIF($KZ26:MO26,"&gt;0"),Input!$A$6:$HV$6,0),FALSE),0),0))*$D26*$F26</f>
        <v>0</v>
      </c>
      <c r="EQ26" s="1">
        <f>IF($E26+$I26+$D$7&lt;=EQ$22,0,IF(EQ$22-$D$7&gt;=$E26,IF(COUNTIF($KZ26:MP26,"&gt;0")&gt;0,VLOOKUP($C26,Input!$A$8:$HV$21,MATCH($DP$21+COUNTIF($KZ26:MP26,"&gt;0"),Input!$A$6:$HV$6,0),FALSE),0),0))*$D26*$F26</f>
        <v>0</v>
      </c>
      <c r="ER26" s="1">
        <f>IF($E26+$I26+$D$7&lt;=ER$22,0,IF(ER$22-$D$7&gt;=$E26,IF(COUNTIF($KZ26:MQ26,"&gt;0")&gt;0,VLOOKUP($C26,Input!$A$8:$HV$21,MATCH($DP$21+COUNTIF($KZ26:MQ26,"&gt;0"),Input!$A$6:$HV$6,0),FALSE),0),0))*$D26*$F26</f>
        <v>0</v>
      </c>
      <c r="ES26" s="1">
        <f>IF($E26+$I26+$D$7&lt;=ES$22,0,IF(ES$22-$D$7&gt;=$E26,IF(COUNTIF($KZ26:MR26,"&gt;0")&gt;0,VLOOKUP($C26,Input!$A$8:$HV$21,MATCH($DP$21+COUNTIF($KZ26:MR26,"&gt;0"),Input!$A$6:$HV$6,0),FALSE),0),0))*$D26*$F26</f>
        <v>0</v>
      </c>
      <c r="ET26" s="1">
        <f>IF($E26+$I26+$D$7&lt;=ET$22,0,IF(ET$22-$D$7&gt;=$E26,IF(COUNTIF($KZ26:MS26,"&gt;0")&gt;0,VLOOKUP($C26,Input!$A$8:$HV$21,MATCH($DP$21+COUNTIF($KZ26:MS26,"&gt;0"),Input!$A$6:$HV$6,0),FALSE),0),0))*$D26*$F26</f>
        <v>0</v>
      </c>
      <c r="EU26" s="1">
        <f>IF($E26+$I26+$D$7&lt;=EU$22,0,IF(EU$22-$D$7&gt;=$E26,IF(COUNTIF($KZ26:MT26,"&gt;0")&gt;0,VLOOKUP($C26,Input!$A$8:$HV$21,MATCH($DP$21+COUNTIF($KZ26:MT26,"&gt;0"),Input!$A$6:$HV$6,0),FALSE),0),0))*$D26*$F26</f>
        <v>0</v>
      </c>
      <c r="EV26" s="1">
        <f>IF($E26+$I26+$D$7&lt;=EV$22,0,IF(EV$22-$D$7&gt;=$E26,IF(COUNTIF($KZ26:MU26,"&gt;0")&gt;0,VLOOKUP($C26,Input!$A$8:$HV$21,MATCH($DP$21+COUNTIF($KZ26:MU26,"&gt;0"),Input!$A$6:$HV$6,0),FALSE),0),0))*$D26*$F26</f>
        <v>0</v>
      </c>
      <c r="EW26" s="1">
        <f>IF($E26+$I26+$D$7&lt;=EW$22,0,IF(EW$22-$D$7&gt;=$E26,IF(COUNTIF($KZ26:MV26,"&gt;0")&gt;0,VLOOKUP($C26,Input!$A$8:$HV$21,MATCH($DP$21+COUNTIF($KZ26:MV26,"&gt;0"),Input!$A$6:$HV$6,0),FALSE),0),0))*$D26*$F26</f>
        <v>0</v>
      </c>
      <c r="EX26" s="1">
        <f>IF($E26+$I26+$D$7&lt;=EX$22,0,IF(EX$22-$D$7&gt;=$E26,IF(COUNTIF($KZ26:MW26,"&gt;0")&gt;0,VLOOKUP($C26,Input!$A$8:$HV$21,MATCH($DP$21+COUNTIF($KZ26:MW26,"&gt;0"),Input!$A$6:$HV$6,0),FALSE),0),0))*$D26*$F26</f>
        <v>0</v>
      </c>
      <c r="EY26" s="1">
        <f>IF($E26+$I26+$D$7&lt;=EY$22,0,IF(EY$22-$D$7&gt;=$E26,IF(COUNTIF($KZ26:MX26,"&gt;0")&gt;0,VLOOKUP($C26,Input!$A$8:$HV$21,MATCH($DP$21+COUNTIF($KZ26:MX26,"&gt;0"),Input!$A$6:$HV$6,0),FALSE),0),0))*$D26*$F26</f>
        <v>0</v>
      </c>
      <c r="EZ26" s="1"/>
      <c r="FA26" t="str">
        <f>VLOOKUP($C26,Input!$A$8:$GZ$39,MATCH(FA$21,Input!$A$6:$GZ$6,0),FALSE)</f>
        <v>NA</v>
      </c>
      <c r="FB26">
        <f>IF((VLOOKUP($C26,Input!$A$8:$GZ$39,MATCH(FB$21,Input!$A$6:$GZ$6,0),FALSE))="Y",$D26/VLOOKUP($C26,Input!$A$8:$GZ$39,MATCH(FC$21,Input!$A$6:$GZ$6,0),FALSE),0)</f>
        <v>0</v>
      </c>
      <c r="FC26">
        <f>IF((VLOOKUP($C26,Input!$A$8:$GZ$39,MATCH(FB$21,Input!$A$6:$GZ$6,0),FALSE))="Y",0,IF((VLOOKUP($C26,Input!$A$8:$GZ$39,MATCH(FC$21,Input!$A$6:$GZ$6,0),FALSE))&gt;0,$D26/VLOOKUP($C26,Input!$A$8:$GZ$39,MATCH(FC$21,Input!$A$6:$GZ$6,0),FALSE),0))</f>
        <v>0</v>
      </c>
      <c r="FD26" s="1">
        <f>+IF($E26=FD$22,VLOOKUP($C26,Input!$A$8:$GZ$39,MATCH(FD$21,Input!$A$6:$GZ$6,0),FALSE),0)*IF(FD$19&gt;=MAX(FC$19:$FD$19),MIN((FD$19-MAX(FC$19:$FD$19)),(FD$19-FC$19)),0)+IF($E26=FD$22,VLOOKUP($C26,Input!$A$8:$GZ$39,MATCH(FD$21,Input!$A$6:$GZ$6,0),FALSE),0)*IF(FD$18&gt;=MAX(FC$18:$FD$18),MIN((FD$18-MAX(FC$18:$FD$18)),(FD$18-FC$18)),0)</f>
        <v>0</v>
      </c>
      <c r="FE26" s="1">
        <f>+IF($E26=FE$22,VLOOKUP($C26,Input!$A$8:$GZ$39,MATCH(FE$21,Input!$A$6:$GZ$6,0),FALSE),0)*IF(FE$19&gt;=MAX(FD$19:$FD$19),MIN((FE$19-MAX(FD$19:$FD$19)),(FE$19-FD$19)),0)+IF($E26=FE$22,VLOOKUP($C26,Input!$A$8:$GZ$39,MATCH(FE$21,Input!$A$6:$GZ$6,0),FALSE),0)*IF(FE$18&gt;=MAX(FD$18:$FD$18),MIN((FE$18-MAX(FD$18:$FD$18)),(FE$18-FD$18)),0)</f>
        <v>0</v>
      </c>
      <c r="FF26" s="1">
        <f>+IF($E26=FF$22,VLOOKUP($C26,Input!$A$8:$GZ$39,MATCH(FF$21,Input!$A$6:$GZ$6,0),FALSE),0)*IF(FF$19&gt;=MAX($FD$19:FE$19),MIN((FF$19-MAX($FD$19:FE$19)),(FF$19-FE$19)),0)+IF($E26=FF$22,VLOOKUP($C26,Input!$A$8:$GZ$39,MATCH(FF$21,Input!$A$6:$GZ$6,0),FALSE),0)*IF(FF$18&gt;=MAX($FD$18:FE$18),MIN((FF$18-MAX($FD$18:FE$18)),(FF$18-FE$18)),0)</f>
        <v>0</v>
      </c>
      <c r="FG26" s="1">
        <f>+IF($E26=FG$22,VLOOKUP($C26,Input!$A$8:$GZ$39,MATCH(FG$21,Input!$A$6:$GZ$6,0),FALSE),0)*IF(FG$19&gt;=MAX($FD$19:FF$19),MIN((FG$19-MAX($FD$19:FF$19)),(FG$19-FF$19)),0)+IF($E26=FG$22,VLOOKUP($C26,Input!$A$8:$GZ$39,MATCH(FG$21,Input!$A$6:$GZ$6,0),FALSE),0)*IF(FG$18&gt;=MAX($FD$18:FF$18),MIN((FG$18-MAX($FD$18:FF$18)),(FG$18-FF$18)),0)</f>
        <v>0</v>
      </c>
      <c r="FH26" s="1">
        <f>+IF($E26=FH$22,VLOOKUP($C26,Input!$A$8:$GZ$39,MATCH(FH$21,Input!$A$6:$GZ$6,0),FALSE),0)*IF(FH$19&gt;=MAX($FD$19:FG$19),MIN((FH$19-MAX($FD$19:FG$19)),(FH$19-FG$19)),0)+IF($E26=FH$22,VLOOKUP($C26,Input!$A$8:$GZ$39,MATCH(FH$21,Input!$A$6:$GZ$6,0),FALSE),0)*IF(FH$18&gt;=MAX($FD$18:FG$18),MIN((FH$18-MAX($FD$18:FG$18)),(FH$18-FG$18)),0)</f>
        <v>0</v>
      </c>
      <c r="FI26" s="1">
        <f>+IF($E26=FI$22,VLOOKUP($C26,Input!$A$8:$GZ$39,MATCH(FI$21,Input!$A$6:$GZ$6,0),FALSE),0)*IF(FI$19&gt;=MAX($FD$19:FH$19),MIN((FI$19-MAX($FD$19:FH$19)),(FI$19-FH$19)),0)+IF($E26=FI$22,VLOOKUP($C26,Input!$A$8:$GZ$39,MATCH(FI$21,Input!$A$6:$GZ$6,0),FALSE),0)*IF(FI$18&gt;=MAX($FD$18:FH$18),MIN((FI$18-MAX($FD$18:FH$18)),(FI$18-FH$18)),0)</f>
        <v>0</v>
      </c>
      <c r="FJ26" s="1">
        <f>+IF($E26=FJ$22,VLOOKUP($C26,Input!$A$8:$GZ$39,MATCH(FJ$21,Input!$A$6:$GZ$6,0),FALSE),0)*IF(FJ$19&gt;=MAX($FD$19:FI$19),MIN((FJ$19-MAX($FD$19:FI$19)),(FJ$19-FI$19)),0)+IF($E26=FJ$22,VLOOKUP($C26,Input!$A$8:$GZ$39,MATCH(FJ$21,Input!$A$6:$GZ$6,0),FALSE),0)*IF(FJ$18&gt;=MAX($FD$18:FI$18),MIN((FJ$18-MAX($FD$18:FI$18)),(FJ$18-FI$18)),0)</f>
        <v>0</v>
      </c>
      <c r="FK26" s="1">
        <f>+IF($E26=FK$22,VLOOKUP($C26,Input!$A$8:$GZ$39,MATCH(FK$21,Input!$A$6:$GZ$6,0),FALSE),0)*IF(FK$19&gt;=MAX($FD$19:FJ$19),MIN((FK$19-MAX($FD$19:FJ$19)),(FK$19-FJ$19)),0)+IF($E26=FK$22,VLOOKUP($C26,Input!$A$8:$GZ$39,MATCH(FK$21,Input!$A$6:$GZ$6,0),FALSE),0)*IF(FK$18&gt;=MAX($FD$18:FJ$18),MIN((FK$18-MAX($FD$18:FJ$18)),(FK$18-FJ$18)),0)</f>
        <v>0</v>
      </c>
      <c r="FL26" s="1">
        <f>+IF($E26=FL$22,VLOOKUP($C26,Input!$A$8:$GZ$39,MATCH(FL$21,Input!$A$6:$GZ$6,0),FALSE),0)*IF(FL$19&gt;=MAX($FD$19:FK$19),MIN((FL$19-MAX($FD$19:FK$19)),(FL$19-FK$19)),0)+IF($E26=FL$22,VLOOKUP($C26,Input!$A$8:$GZ$39,MATCH(FL$21,Input!$A$6:$GZ$6,0),FALSE),0)*IF(FL$18&gt;=MAX($FD$18:FK$18),MIN((FL$18-MAX($FD$18:FK$18)),(FL$18-FK$18)),0)</f>
        <v>0</v>
      </c>
      <c r="FM26" s="1">
        <f>+IF($E26=FM$22,VLOOKUP($C26,Input!$A$8:$GZ$39,MATCH(FM$21,Input!$A$6:$GZ$6,0),FALSE),0)*IF(FM$19&gt;=MAX($FD$19:FL$19),MIN((FM$19-MAX($FD$19:FL$19)),(FM$19-FL$19)),0)+IF($E26=FM$22,VLOOKUP($C26,Input!$A$8:$GZ$39,MATCH(FM$21,Input!$A$6:$GZ$6,0),FALSE),0)*IF(FM$18&gt;=MAX($FD$18:FL$18),MIN((FM$18-MAX($FD$18:FL$18)),(FM$18-FL$18)),0)</f>
        <v>0</v>
      </c>
      <c r="FN26" s="1">
        <f>+IF($E26=FN$22,VLOOKUP($C26,Input!$A$8:$GZ$39,MATCH(FN$21,Input!$A$6:$GZ$6,0),FALSE),0)*IF(FN$19&gt;=MAX($FD$19:FM$19),MIN((FN$19-MAX($FD$19:FM$19)),(FN$19-FM$19)),0)+IF($E26=FN$22,VLOOKUP($C26,Input!$A$8:$GZ$39,MATCH(FN$21,Input!$A$6:$GZ$6,0),FALSE),0)*IF(FN$18&gt;=MAX($FD$18:FM$18),MIN((FN$18-MAX($FD$18:FM$18)),(FN$18-FM$18)),0)</f>
        <v>0</v>
      </c>
      <c r="FO26" s="1">
        <f>+IF($E26=FO$22,VLOOKUP($C26,Input!$A$8:$GZ$39,MATCH(FO$21,Input!$A$6:$GZ$6,0),FALSE),0)*IF(FO$19&gt;=MAX($FD$19:FN$19),MIN((FO$19-MAX($FD$19:FN$19)),(FO$19-FN$19)),0)+IF($E26=FO$22,VLOOKUP($C26,Input!$A$8:$GZ$39,MATCH(FO$21,Input!$A$6:$GZ$6,0),FALSE),0)*IF(FO$18&gt;=MAX($FD$18:FN$18),MIN((FO$18-MAX($FD$18:FN$18)),(FO$18-FN$18)),0)</f>
        <v>0</v>
      </c>
      <c r="FP26" s="1">
        <f>+IF($E26=FP$22,VLOOKUP($C26,Input!$A$8:$GZ$39,MATCH(FP$21,Input!$A$6:$GZ$6,0),FALSE),0)*IF(FP$19&gt;=MAX($FD$19:FO$19),MIN((FP$19-MAX($FD$19:FO$19)),(FP$19-FO$19)),0)+IF($E26=FP$22,VLOOKUP($C26,Input!$A$8:$GZ$39,MATCH(FP$21,Input!$A$6:$GZ$6,0),FALSE),0)*IF(FP$18&gt;=MAX($FD$18:FO$18),MIN((FP$18-MAX($FD$18:FO$18)),(FP$18-FO$18)),0)</f>
        <v>0</v>
      </c>
      <c r="FQ26" s="1">
        <f>+IF($E26=FQ$22,VLOOKUP($C26,Input!$A$8:$GZ$39,MATCH(FQ$21,Input!$A$6:$GZ$6,0),FALSE),0)*IF(FQ$19&gt;=MAX($FD$19:FP$19),MIN((FQ$19-MAX($FD$19:FP$19)),(FQ$19-FP$19)),0)+IF($E26=FQ$22,VLOOKUP($C26,Input!$A$8:$GZ$39,MATCH(FQ$21,Input!$A$6:$GZ$6,0),FALSE),0)*IF(FQ$18&gt;=MAX($FD$18:FP$18),MIN((FQ$18-MAX($FD$18:FP$18)),(FQ$18-FP$18)),0)</f>
        <v>0</v>
      </c>
      <c r="FR26" s="1">
        <f>+IF($E26=FR$22,VLOOKUP($C26,Input!$A$8:$GZ$39,MATCH(FR$21,Input!$A$6:$GZ$6,0),FALSE),0)*IF(FR$19&gt;=MAX($FD$19:FQ$19),MIN((FR$19-MAX($FD$19:FQ$19)),(FR$19-FQ$19)),0)+IF($E26=FR$22,VLOOKUP($C26,Input!$A$8:$GZ$39,MATCH(FR$21,Input!$A$6:$GZ$6,0),FALSE),0)*IF(FR$18&gt;=MAX($FD$18:FQ$18),MIN((FR$18-MAX($FD$18:FQ$18)),(FR$18-FQ$18)),0)</f>
        <v>0</v>
      </c>
      <c r="FS26" s="1">
        <f>+IF($E26=FS$22,VLOOKUP($C26,Input!$A$8:$GZ$39,MATCH(FS$21,Input!$A$6:$GZ$6,0),FALSE),0)*IF(FS$19&gt;=MAX($FD$19:FR$19),MIN((FS$19-MAX($FD$19:FR$19)),(FS$19-FR$19)),0)+IF($E26=FS$22,VLOOKUP($C26,Input!$A$8:$GZ$39,MATCH(FS$21,Input!$A$6:$GZ$6,0),FALSE),0)*IF(FS$18&gt;=MAX($FD$18:FR$18),MIN((FS$18-MAX($FD$18:FR$18)),(FS$18-FR$18)),0)</f>
        <v>0</v>
      </c>
      <c r="FT26" s="1">
        <f>+IF($E26=FT$22,VLOOKUP($C26,Input!$A$8:$GZ$39,MATCH(FT$21,Input!$A$6:$GZ$6,0),FALSE),0)*IF(FT$19&gt;=MAX($FD$19:FS$19),MIN((FT$19-MAX($FD$19:FS$19)),(FT$19-FS$19)),0)+IF($E26=FT$22,VLOOKUP($C26,Input!$A$8:$GZ$39,MATCH(FT$21,Input!$A$6:$GZ$6,0),FALSE),0)*IF(FT$18&gt;=MAX($FD$18:FS$18),MIN((FT$18-MAX($FD$18:FS$18)),(FT$18-FS$18)),0)</f>
        <v>0</v>
      </c>
      <c r="FU26" s="1">
        <f>+IF($E26=FU$22,VLOOKUP($C26,Input!$A$8:$GZ$39,MATCH(FU$21,Input!$A$6:$GZ$6,0),FALSE),0)*IF(FU$19&gt;=MAX($FD$19:FT$19),MIN((FU$19-MAX($FD$19:FT$19)),(FU$19-FT$19)),0)+IF($E26=FU$22,VLOOKUP($C26,Input!$A$8:$GZ$39,MATCH(FU$21,Input!$A$6:$GZ$6,0),FALSE),0)*IF(FU$18&gt;=MAX($FD$18:FT$18),MIN((FU$18-MAX($FD$18:FT$18)),(FU$18-FT$18)),0)</f>
        <v>0</v>
      </c>
      <c r="FV26" s="1">
        <f>+IF($E26=FV$22,VLOOKUP($C26,Input!$A$8:$GZ$39,MATCH(FV$21,Input!$A$6:$GZ$6,0),FALSE),0)*IF(FV$19&gt;=MAX($FD$19:FU$19),MIN((FV$19-MAX($FD$19:FU$19)),(FV$19-FU$19)),0)+IF($E26=FV$22,VLOOKUP($C26,Input!$A$8:$GZ$39,MATCH(FV$21,Input!$A$6:$GZ$6,0),FALSE),0)*IF(FV$18&gt;=MAX($FD$18:FU$18),MIN((FV$18-MAX($FD$18:FU$18)),(FV$18-FU$18)),0)</f>
        <v>0</v>
      </c>
      <c r="FW26" s="1">
        <f>+IF($E26=FW$22,VLOOKUP($C26,Input!$A$8:$GZ$39,MATCH(FW$21,Input!$A$6:$GZ$6,0),FALSE),0)*IF(FW$19&gt;=MAX($FD$19:FV$19),MIN((FW$19-MAX($FD$19:FV$19)),(FW$19-FV$19)),0)+IF($E26=FW$22,VLOOKUP($C26,Input!$A$8:$GZ$39,MATCH(FW$21,Input!$A$6:$GZ$6,0),FALSE),0)*IF(FW$18&gt;=MAX($FD$18:FV$18),MIN((FW$18-MAX($FD$18:FV$18)),(FW$18-FV$18)),0)</f>
        <v>0</v>
      </c>
      <c r="FX26" s="1">
        <f>+IF($E26=FX$22,VLOOKUP($C26,Input!$A$8:$GZ$39,MATCH(FX$21,Input!$A$6:$GZ$6,0),FALSE),0)*IF(FX$19&gt;=MAX($FD$19:FW$19),MIN((FX$19-MAX($FD$19:FW$19)),(FX$19-FW$19)),0)+IF($E26=FX$22,VLOOKUP($C26,Input!$A$8:$GZ$39,MATCH(FX$21,Input!$A$6:$GZ$6,0),FALSE),0)*IF(FX$18&gt;=MAX($FD$18:FW$18),MIN((FX$18-MAX($FD$18:FW$18)),(FX$18-FW$18)),0)</f>
        <v>0</v>
      </c>
      <c r="FY26" s="1">
        <f>+IF($E26=FY$22,VLOOKUP($C26,Input!$A$8:$GZ$39,MATCH(FY$21,Input!$A$6:$GZ$6,0),FALSE),0)*IF(FY$19&gt;=MAX($FD$19:FX$19),MIN((FY$19-MAX($FD$19:FX$19)),(FY$19-FX$19)),0)+IF($E26=FY$22,VLOOKUP($C26,Input!$A$8:$GZ$39,MATCH(FY$21,Input!$A$6:$GZ$6,0),FALSE),0)*IF(FY$18&gt;=MAX($FD$18:FX$18),MIN((FY$18-MAX($FD$18:FX$18)),(FY$18-FX$18)),0)</f>
        <v>0</v>
      </c>
      <c r="FZ26" s="1">
        <f>+IF($E26=FZ$22,VLOOKUP($C26,Input!$A$8:$GZ$39,MATCH(FZ$21,Input!$A$6:$GZ$6,0),FALSE),0)*IF(FZ$19&gt;=MAX($FD$19:FY$19),MIN((FZ$19-MAX($FD$19:FY$19)),(FZ$19-FY$19)),0)+IF($E26=FZ$22,VLOOKUP($C26,Input!$A$8:$GZ$39,MATCH(FZ$21,Input!$A$6:$GZ$6,0),FALSE),0)*IF(FZ$18&gt;=MAX($FD$18:FY$18),MIN((FZ$18-MAX($FD$18:FY$18)),(FZ$18-FY$18)),0)</f>
        <v>0</v>
      </c>
      <c r="GA26" s="1">
        <f>+IF($E26=GA$22,VLOOKUP($C26,Input!$A$8:$GZ$39,MATCH(GA$21,Input!$A$6:$GZ$6,0),FALSE),0)*IF(GA$19&gt;=MAX($FD$19:FZ$19),MIN((GA$19-MAX($FD$19:FZ$19)),(GA$19-FZ$19)),0)+IF($E26=GA$22,VLOOKUP($C26,Input!$A$8:$GZ$39,MATCH(GA$21,Input!$A$6:$GZ$6,0),FALSE),0)*IF(GA$18&gt;=MAX($FD$18:FZ$18),MIN((GA$18-MAX($FD$18:FZ$18)),(GA$18-FZ$18)),0)</f>
        <v>0</v>
      </c>
      <c r="GB26" s="1">
        <f>+IF($E26=GB$22,VLOOKUP($C26,Input!$A$8:$GZ$39,MATCH(GB$21,Input!$A$6:$GZ$6,0),FALSE),0)*IF(GB$19&gt;=MAX($FD$19:GA$19),MIN((GB$19-MAX($FD$19:GA$19)),(GB$19-GA$19)),0)+IF($E26=GB$22,VLOOKUP($C26,Input!$A$8:$GZ$39,MATCH(GB$21,Input!$A$6:$GZ$6,0),FALSE),0)*IF(GB$18&gt;=MAX($FD$18:GA$18),MIN((GB$18-MAX($FD$18:GA$18)),(GB$18-GA$18)),0)</f>
        <v>0</v>
      </c>
      <c r="GC26" s="1">
        <f>+IF($E26=GC$22,VLOOKUP($C26,Input!$A$8:$GZ$39,MATCH(GC$21,Input!$A$6:$GZ$6,0),FALSE),0)*IF(GC$19&gt;=MAX($FD$19:GB$19),MIN((GC$19-MAX($FD$19:GB$19)),(GC$19-GB$19)),0)+IF($E26=GC$22,VLOOKUP($C26,Input!$A$8:$GZ$39,MATCH(GC$21,Input!$A$6:$GZ$6,0),FALSE),0)*IF(GC$18&gt;=MAX($FD$18:GB$18),MIN((GC$18-MAX($FD$18:GB$18)),(GC$18-GB$18)),0)</f>
        <v>0</v>
      </c>
      <c r="GD26" s="1">
        <f>+IF($E26=GD$22,VLOOKUP($C26,Input!$A$8:$GZ$39,MATCH(GD$21,Input!$A$6:$GZ$6,0),FALSE),0)*IF(GD$19&gt;=MAX($FD$19:GC$19),MIN((GD$19-MAX($FD$19:GC$19)),(GD$19-GC$19)),0)+IF($E26=GD$22,VLOOKUP($C26,Input!$A$8:$GZ$39,MATCH(GD$21,Input!$A$6:$GZ$6,0),FALSE),0)*IF(GD$18&gt;=MAX($FD$18:GC$18),MIN((GD$18-MAX($FD$18:GC$18)),(GD$18-GC$18)),0)</f>
        <v>0</v>
      </c>
      <c r="GE26" s="1">
        <f>+IF($E26=GE$22,VLOOKUP($C26,Input!$A$8:$GZ$39,MATCH(GE$21,Input!$A$6:$GZ$6,0),FALSE),0)*IF(GE$19&gt;=MAX($FD$19:GD$19),MIN((GE$19-MAX($FD$19:GD$19)),(GE$19-GD$19)),0)+IF($E26=GE$22,VLOOKUP($C26,Input!$A$8:$GZ$39,MATCH(GE$21,Input!$A$6:$GZ$6,0),FALSE),0)*IF(GE$18&gt;=MAX($FD$18:GD$18),MIN((GE$18-MAX($FD$18:GD$18)),(GE$18-GD$18)),0)</f>
        <v>0</v>
      </c>
      <c r="GF26" s="1">
        <f>+IF($E26=GF$22,VLOOKUP($C26,Input!$A$8:$GZ$39,MATCH(GF$21,Input!$A$6:$GZ$6,0),FALSE),0)*IF(GF$19&gt;=MAX($FD$19:GE$19),MIN((GF$19-MAX($FD$19:GE$19)),(GF$19-GE$19)),0)+IF($E26=GF$22,VLOOKUP($C26,Input!$A$8:$GZ$39,MATCH(GF$21,Input!$A$6:$GZ$6,0),FALSE),0)*IF(GF$18&gt;=MAX($FD$18:GE$18),MIN((GF$18-MAX($FD$18:GE$18)),(GF$18-GE$18)),0)</f>
        <v>0</v>
      </c>
      <c r="GG26" s="1">
        <f>+IF($E26=GG$22,VLOOKUP($C26,Input!$A$8:$GZ$39,MATCH(GG$21,Input!$A$6:$GZ$6,0),FALSE),0)*IF(GG$19&gt;=MAX($FD$19:GF$19),MIN((GG$19-MAX($FD$19:GF$19)),(GG$19-GF$19)),0)+IF($E26=GG$22,VLOOKUP($C26,Input!$A$8:$GZ$39,MATCH(GG$21,Input!$A$6:$GZ$6,0),FALSE),0)*IF(GG$18&gt;=MAX($FD$18:GF$18),MIN((GG$18-MAX($FD$18:GF$18)),(GG$18-GF$18)),0)</f>
        <v>0</v>
      </c>
      <c r="GH26" s="1">
        <f>+IF($E26=GH$22,VLOOKUP($C26,Input!$A$8:$GZ$39,MATCH(GH$21,Input!$A$6:$GZ$6,0),FALSE),0)*IF(GH$19&gt;=MAX($FD$19:GG$19),MIN((GH$19-MAX($FD$19:GG$19)),(GH$19-GG$19)),0)+IF($E26=GH$22,VLOOKUP($C26,Input!$A$8:$GZ$39,MATCH(GH$21,Input!$A$6:$GZ$6,0),FALSE),0)*IF(GH$18&gt;=MAX($FD$18:GG$18),MIN((GH$18-MAX($FD$18:GG$18)),(GH$18-GG$18)),0)</f>
        <v>0</v>
      </c>
      <c r="GI26" s="1">
        <f>+IF($E26=GI$22,VLOOKUP($C26,Input!$A$8:$GZ$39,MATCH(GI$21,Input!$A$6:$GZ$6,0),FALSE),0)*IF(GI$19&gt;=MAX($FD$19:GH$19),MIN((GI$19-MAX($FD$19:GH$19)),(GI$19-GH$19)),0)+IF($E26=GI$22,VLOOKUP($C26,Input!$A$8:$GZ$39,MATCH(GI$21,Input!$A$6:$GZ$6,0),FALSE),0)*IF(GI$18&gt;=MAX($FD$18:GH$18),MIN((GI$18-MAX($FD$18:GH$18)),(GI$18-GH$18)),0)</f>
        <v>0</v>
      </c>
      <c r="GJ26" s="1">
        <f>+IF($E26=GJ$22,VLOOKUP($C26,Input!$A$8:$GZ$39,MATCH(GJ$21,Input!$A$6:$GZ$6,0),FALSE),0)*IF(GJ$19&gt;=MAX($FD$19:GI$19),MIN((GJ$19-MAX($FD$19:GI$19)),(GJ$19-GI$19)),0)+IF($E26=GJ$22,VLOOKUP($C26,Input!$A$8:$GZ$39,MATCH(GJ$21,Input!$A$6:$GZ$6,0),FALSE),0)*IF(GJ$18&gt;=MAX($FD$18:GI$18),MIN((GJ$18-MAX($FD$18:GI$18)),(GJ$18-GI$18)),0)</f>
        <v>0</v>
      </c>
      <c r="GK26" s="1">
        <f>+IF($E26=GK$22,VLOOKUP($C26,Input!$A$8:$GZ$39,MATCH(GK$21,Input!$A$6:$GZ$6,0),FALSE),0)*IF(GK$19&gt;=MAX($FD$19:GJ$19),MIN((GK$19-MAX($FD$19:GJ$19)),(GK$19-GJ$19)),0)+IF($E26=GK$22,VLOOKUP($C26,Input!$A$8:$GZ$39,MATCH(GK$21,Input!$A$6:$GZ$6,0),FALSE),0)*IF(GK$18&gt;=MAX($FD$18:GJ$18),MIN((GK$18-MAX($FD$18:GJ$18)),(GK$18-GJ$18)),0)</f>
        <v>0</v>
      </c>
      <c r="GL26" s="1">
        <f>+IF($E26=GL$22,VLOOKUP($C26,Input!$A$8:$GZ$39,MATCH(GL$21,Input!$A$6:$GZ$6,0),FALSE),0)*IF(GL$19&gt;=MAX($FD$19:GK$19),MIN((GL$19-MAX($FD$19:GK$19)),(GL$19-GK$19)),0)+IF($E26=GL$22,VLOOKUP($C26,Input!$A$8:$GZ$39,MATCH(GL$21,Input!$A$6:$GZ$6,0),FALSE),0)*IF(GL$18&gt;=MAX($FD$18:GK$18),MIN((GL$18-MAX($FD$18:GK$18)),(GL$18-GK$18)),0)</f>
        <v>0</v>
      </c>
      <c r="GM26" s="42"/>
      <c r="GN26" t="str">
        <f>VLOOKUP($C26,Input!$A$8:$GZ$39,MATCH(GN$21,Input!$A$6:$GZ$6,0),FALSE)</f>
        <v>NA</v>
      </c>
      <c r="GO26">
        <f>IF((VLOOKUP($C26,Input!$A$8:$GZ$39,MATCH(GO$21,Input!$A$6:$GZ$6,0),FALSE))="Y",$D26/VLOOKUP($C26,Input!$A$8:$GZ$39,MATCH(GP$21,Input!$A$6:$GZ$6,0),FALSE),0)</f>
        <v>0</v>
      </c>
      <c r="GP26">
        <f>IF((VLOOKUP($C26,Input!$A$8:$GZ$39,MATCH(GO$21,Input!$A$6:$GZ$6,0),FALSE))="Y",0,IF((VLOOKUP($C26,Input!$A$8:$GZ$39,MATCH(GP$21,Input!$A$6:$GZ$6,0),FALSE))&gt;0,$D26/VLOOKUP($C26,Input!$A$8:$GZ$39,MATCH(GP$21,Input!$A$6:$GZ$6,0),FALSE),0))</f>
        <v>0</v>
      </c>
      <c r="GQ26" s="1">
        <f>+IF($E26=GQ$22,VLOOKUP($C26,Input!$A$8:$GZ$39,MATCH(GQ$21,Input!$A$6:$GZ$6,0),FALSE),0)*IF(GQ$19&gt;=MAX($GP$19:GP$19),MIN((GQ$19-MAX($GP$19:GP$19)),(GQ$19-GP$19)),0)+IF($E26=GQ$22,VLOOKUP($C26,Input!$A$8:$GZ$39,MATCH(GQ$21,Input!$A$6:$GZ$6,0),FALSE),0)*IF(GQ$18&gt;=MAX($GP$18:GP$18),MIN((GQ$18-MAX($GP$18:GP$18)),(GQ$18-GP$18)),0)</f>
        <v>0</v>
      </c>
      <c r="GR26" s="1">
        <f>+IF($E26=GR$22,VLOOKUP($C26,Input!$A$8:$GZ$39,MATCH(GR$21,Input!$A$6:$GZ$6,0),FALSE),0)*IF(GR$19&gt;=MAX($GP$19:GQ$19),MIN((GR$19-MAX($GP$19:GQ$19)),(GR$19-GQ$19)),0)+IF($E26=GR$22,VLOOKUP($C26,Input!$A$8:$GZ$39,MATCH(GR$21,Input!$A$6:$GZ$6,0),FALSE),0)*IF(GR$18&gt;=MAX($GP$18:GQ$18),MIN((GR$18-MAX($GP$18:GQ$18)),(GR$18-GQ$18)),0)</f>
        <v>0</v>
      </c>
      <c r="GS26" s="1">
        <f>+IF($E26=GS$22,VLOOKUP($C26,Input!$A$8:$GZ$39,MATCH(GS$21,Input!$A$6:$GZ$6,0),FALSE),0)*IF(GS$19&gt;=MAX($GP$19:GR$19),MIN((GS$19-MAX($GP$19:GR$19)),(GS$19-GR$19)),0)+IF($E26=GS$22,VLOOKUP($C26,Input!$A$8:$GZ$39,MATCH(GS$21,Input!$A$6:$GZ$6,0),FALSE),0)*IF(GS$18&gt;=MAX($GP$18:GR$18),MIN((GS$18-MAX($GP$18:GR$18)),(GS$18-GR$18)),0)</f>
        <v>0</v>
      </c>
      <c r="GT26" s="1">
        <f>+IF($E26=GT$22,VLOOKUP($C26,Input!$A$8:$GZ$39,MATCH(GT$21,Input!$A$6:$GZ$6,0),FALSE),0)*IF(GT$19&gt;=MAX($GP$19:GS$19),MIN((GT$19-MAX($GP$19:GS$19)),(GT$19-GS$19)),0)+IF($E26=GT$22,VLOOKUP($C26,Input!$A$8:$GZ$39,MATCH(GT$21,Input!$A$6:$GZ$6,0),FALSE),0)*IF(GT$18&gt;=MAX($GP$18:GS$18),MIN((GT$18-MAX($GP$18:GS$18)),(GT$18-GS$18)),0)</f>
        <v>0</v>
      </c>
      <c r="GU26" s="1">
        <f>+IF($E26=GU$22,VLOOKUP($C26,Input!$A$8:$GZ$39,MATCH(GU$21,Input!$A$6:$GZ$6,0),FALSE),0)*IF(GU$19&gt;=MAX($GP$19:GT$19),MIN((GU$19-MAX($GP$19:GT$19)),(GU$19-GT$19)),0)+IF($E26=GU$22,VLOOKUP($C26,Input!$A$8:$GZ$39,MATCH(GU$21,Input!$A$6:$GZ$6,0),FALSE),0)*IF(GU$18&gt;=MAX($GP$18:GT$18),MIN((GU$18-MAX($GP$18:GT$18)),(GU$18-GT$18)),0)</f>
        <v>0</v>
      </c>
      <c r="GV26" s="1">
        <f>+IF($E26=GV$22,VLOOKUP($C26,Input!$A$8:$GZ$39,MATCH(GV$21,Input!$A$6:$GZ$6,0),FALSE),0)*IF(GV$19&gt;=MAX($GP$19:GU$19),MIN((GV$19-MAX($GP$19:GU$19)),(GV$19-GU$19)),0)+IF($E26=GV$22,VLOOKUP($C26,Input!$A$8:$GZ$39,MATCH(GV$21,Input!$A$6:$GZ$6,0),FALSE),0)*IF(GV$18&gt;=MAX($GP$18:GU$18),MIN((GV$18-MAX($GP$18:GU$18)),(GV$18-GU$18)),0)</f>
        <v>0</v>
      </c>
      <c r="GW26" s="1">
        <f>+IF($E26=GW$22,VLOOKUP($C26,Input!$A$8:$GZ$39,MATCH(GW$21,Input!$A$6:$GZ$6,0),FALSE),0)*IF(GW$19&gt;=MAX($GP$19:GV$19),MIN((GW$19-MAX($GP$19:GV$19)),(GW$19-GV$19)),0)+IF($E26=GW$22,VLOOKUP($C26,Input!$A$8:$GZ$39,MATCH(GW$21,Input!$A$6:$GZ$6,0),FALSE),0)*IF(GW$18&gt;=MAX($GP$18:GV$18),MIN((GW$18-MAX($GP$18:GV$18)),(GW$18-GV$18)),0)</f>
        <v>0</v>
      </c>
      <c r="GX26" s="1">
        <f>+IF($E26=GX$22,VLOOKUP($C26,Input!$A$8:$GZ$39,MATCH(GX$21,Input!$A$6:$GZ$6,0),FALSE),0)*IF(GX$19&gt;=MAX($GP$19:GW$19),MIN((GX$19-MAX($GP$19:GW$19)),(GX$19-GW$19)),0)+IF($E26=GX$22,VLOOKUP($C26,Input!$A$8:$GZ$39,MATCH(GX$21,Input!$A$6:$GZ$6,0),FALSE),0)*IF(GX$18&gt;=MAX($GP$18:GW$18),MIN((GX$18-MAX($GP$18:GW$18)),(GX$18-GW$18)),0)</f>
        <v>0</v>
      </c>
      <c r="GY26" s="1">
        <f>+IF($E26=GY$22,VLOOKUP($C26,Input!$A$8:$GZ$39,MATCH(GY$21,Input!$A$6:$GZ$6,0),FALSE),0)*IF(GY$19&gt;=MAX($GP$19:GX$19),MIN((GY$19-MAX($GP$19:GX$19)),(GY$19-GX$19)),0)+IF($E26=GY$22,VLOOKUP($C26,Input!$A$8:$GZ$39,MATCH(GY$21,Input!$A$6:$GZ$6,0),FALSE),0)*IF(GY$18&gt;=MAX($GP$18:GX$18),MIN((GY$18-MAX($GP$18:GX$18)),(GY$18-GX$18)),0)</f>
        <v>0</v>
      </c>
      <c r="GZ26" s="1">
        <f>+IF($E26=GZ$22,VLOOKUP($C26,Input!$A$8:$GZ$39,MATCH(GZ$21,Input!$A$6:$GZ$6,0),FALSE),0)*IF(GZ$19&gt;=MAX($GP$19:GY$19),MIN((GZ$19-MAX($GP$19:GY$19)),(GZ$19-GY$19)),0)+IF($E26=GZ$22,VLOOKUP($C26,Input!$A$8:$GZ$39,MATCH(GZ$21,Input!$A$6:$GZ$6,0),FALSE),0)*IF(GZ$18&gt;=MAX($GP$18:GY$18),MIN((GZ$18-MAX($GP$18:GY$18)),(GZ$18-GY$18)),0)</f>
        <v>0</v>
      </c>
      <c r="HA26" s="1">
        <f>+IF($E26=HA$22,VLOOKUP($C26,Input!$A$8:$GZ$39,MATCH(HA$21,Input!$A$6:$GZ$6,0),FALSE),0)*IF(HA$19&gt;=MAX($GP$19:GZ$19),MIN((HA$19-MAX($GP$19:GZ$19)),(HA$19-GZ$19)),0)+IF($E26=HA$22,VLOOKUP($C26,Input!$A$8:$GZ$39,MATCH(HA$21,Input!$A$6:$GZ$6,0),FALSE),0)*IF(HA$18&gt;=MAX($GP$18:GZ$18),MIN((HA$18-MAX($GP$18:GZ$18)),(HA$18-GZ$18)),0)</f>
        <v>0</v>
      </c>
      <c r="HB26" s="1">
        <f>+IF($E26=HB$22,VLOOKUP($C26,Input!$A$8:$GZ$39,MATCH(HB$21,Input!$A$6:$GZ$6,0),FALSE),0)*IF(HB$19&gt;=MAX($GP$19:HA$19),MIN((HB$19-MAX($GP$19:HA$19)),(HB$19-HA$19)),0)+IF($E26=HB$22,VLOOKUP($C26,Input!$A$8:$GZ$39,MATCH(HB$21,Input!$A$6:$GZ$6,0),FALSE),0)*IF(HB$18&gt;=MAX($GP$18:HA$18),MIN((HB$18-MAX($GP$18:HA$18)),(HB$18-HA$18)),0)</f>
        <v>0</v>
      </c>
      <c r="HC26" s="1">
        <f>+IF($E26=HC$22,VLOOKUP($C26,Input!$A$8:$GZ$39,MATCH(HC$21,Input!$A$6:$GZ$6,0),FALSE),0)*IF(HC$19&gt;=MAX($GP$19:HB$19),MIN((HC$19-MAX($GP$19:HB$19)),(HC$19-HB$19)),0)+IF($E26=HC$22,VLOOKUP($C26,Input!$A$8:$GZ$39,MATCH(HC$21,Input!$A$6:$GZ$6,0),FALSE),0)*IF(HC$18&gt;=MAX($GP$18:HB$18),MIN((HC$18-MAX($GP$18:HB$18)),(HC$18-HB$18)),0)</f>
        <v>0</v>
      </c>
      <c r="HD26" s="1">
        <f>+IF($E26=HD$22,VLOOKUP($C26,Input!$A$8:$GZ$39,MATCH(HD$21,Input!$A$6:$GZ$6,0),FALSE),0)*IF(HD$19&gt;=MAX($GP$19:HC$19),MIN((HD$19-MAX($GP$19:HC$19)),(HD$19-HC$19)),0)+IF($E26=HD$22,VLOOKUP($C26,Input!$A$8:$GZ$39,MATCH(HD$21,Input!$A$6:$GZ$6,0),FALSE),0)*IF(HD$18&gt;=MAX($GP$18:HC$18),MIN((HD$18-MAX($GP$18:HC$18)),(HD$18-HC$18)),0)</f>
        <v>0</v>
      </c>
      <c r="HE26" s="1">
        <f>+IF($E26=HE$22,VLOOKUP($C26,Input!$A$8:$GZ$39,MATCH(HE$21,Input!$A$6:$GZ$6,0),FALSE),0)*IF(HE$19&gt;=MAX($GP$19:HD$19),MIN((HE$19-MAX($GP$19:HD$19)),(HE$19-HD$19)),0)+IF($E26=HE$22,VLOOKUP($C26,Input!$A$8:$GZ$39,MATCH(HE$21,Input!$A$6:$GZ$6,0),FALSE),0)*IF(HE$18&gt;=MAX($GP$18:HD$18),MIN((HE$18-MAX($GP$18:HD$18)),(HE$18-HD$18)),0)</f>
        <v>0</v>
      </c>
      <c r="HF26" s="1">
        <f>+IF($E26=HF$22,VLOOKUP($C26,Input!$A$8:$GZ$39,MATCH(HF$21,Input!$A$6:$GZ$6,0),FALSE),0)*IF(HF$19&gt;=MAX($GP$19:HE$19),MIN((HF$19-MAX($GP$19:HE$19)),(HF$19-HE$19)),0)+IF($E26=HF$22,VLOOKUP($C26,Input!$A$8:$GZ$39,MATCH(HF$21,Input!$A$6:$GZ$6,0),FALSE),0)*IF(HF$18&gt;=MAX($GP$18:HE$18),MIN((HF$18-MAX($GP$18:HE$18)),(HF$18-HE$18)),0)</f>
        <v>0</v>
      </c>
      <c r="HG26" s="1">
        <f>+IF($E26=HG$22,VLOOKUP($C26,Input!$A$8:$GZ$39,MATCH(HG$21,Input!$A$6:$GZ$6,0),FALSE),0)*IF(HG$19&gt;=MAX($GP$19:HF$19),MIN((HG$19-MAX($GP$19:HF$19)),(HG$19-HF$19)),0)+IF($E26=HG$22,VLOOKUP($C26,Input!$A$8:$GZ$39,MATCH(HG$21,Input!$A$6:$GZ$6,0),FALSE),0)*IF(HG$18&gt;=MAX($GP$18:HF$18),MIN((HG$18-MAX($GP$18:HF$18)),(HG$18-HF$18)),0)</f>
        <v>0</v>
      </c>
      <c r="HH26" s="1">
        <f>+IF($E26=HH$22,VLOOKUP($C26,Input!$A$8:$GZ$39,MATCH(HH$21,Input!$A$6:$GZ$6,0),FALSE),0)*IF(HH$19&gt;=MAX($GP$19:HG$19),MIN((HH$19-MAX($GP$19:HG$19)),(HH$19-HG$19)),0)+IF($E26=HH$22,VLOOKUP($C26,Input!$A$8:$GZ$39,MATCH(HH$21,Input!$A$6:$GZ$6,0),FALSE),0)*IF(HH$18&gt;=MAX($GP$18:HG$18),MIN((HH$18-MAX($GP$18:HG$18)),(HH$18-HG$18)),0)</f>
        <v>0</v>
      </c>
      <c r="HI26" s="1">
        <f>+IF($E26=HI$22,VLOOKUP($C26,Input!$A$8:$GZ$39,MATCH(HI$21,Input!$A$6:$GZ$6,0),FALSE),0)*IF(HI$19&gt;=MAX($GP$19:HH$19),MIN((HI$19-MAX($GP$19:HH$19)),(HI$19-HH$19)),0)+IF($E26=HI$22,VLOOKUP($C26,Input!$A$8:$GZ$39,MATCH(HI$21,Input!$A$6:$GZ$6,0),FALSE),0)*IF(HI$18&gt;=MAX($GP$18:HH$18),MIN((HI$18-MAX($GP$18:HH$18)),(HI$18-HH$18)),0)</f>
        <v>0</v>
      </c>
      <c r="HJ26" s="1">
        <f>+IF($E26=HJ$22,VLOOKUP($C26,Input!$A$8:$GZ$39,MATCH(HJ$21,Input!$A$6:$GZ$6,0),FALSE),0)*IF(HJ$19&gt;=MAX($GP$19:HI$19),MIN((HJ$19-MAX($GP$19:HI$19)),(HJ$19-HI$19)),0)+IF($E26=HJ$22,VLOOKUP($C26,Input!$A$8:$GZ$39,MATCH(HJ$21,Input!$A$6:$GZ$6,0),FALSE),0)*IF(HJ$18&gt;=MAX($GP$18:HI$18),MIN((HJ$18-MAX($GP$18:HI$18)),(HJ$18-HI$18)),0)</f>
        <v>0</v>
      </c>
      <c r="HK26" s="1">
        <f>+IF($E26=HK$22,VLOOKUP($C26,Input!$A$8:$GZ$39,MATCH(HK$21,Input!$A$6:$GZ$6,0),FALSE),0)*IF(HK$19&gt;=MAX($GP$19:HJ$19),MIN((HK$19-MAX($GP$19:HJ$19)),(HK$19-HJ$19)),0)+IF($E26=HK$22,VLOOKUP($C26,Input!$A$8:$GZ$39,MATCH(HK$21,Input!$A$6:$GZ$6,0),FALSE),0)*IF(HK$18&gt;=MAX($GP$18:HJ$18),MIN((HK$18-MAX($GP$18:HJ$18)),(HK$18-HJ$18)),0)</f>
        <v>0</v>
      </c>
      <c r="HL26" s="1">
        <f>+IF($E26=HL$22,VLOOKUP($C26,Input!$A$8:$GZ$39,MATCH(HL$21,Input!$A$6:$GZ$6,0),FALSE),0)*IF(HL$19&gt;=MAX($GP$19:HK$19),MIN((HL$19-MAX($GP$19:HK$19)),(HL$19-HK$19)),0)+IF($E26=HL$22,VLOOKUP($C26,Input!$A$8:$GZ$39,MATCH(HL$21,Input!$A$6:$GZ$6,0),FALSE),0)*IF(HL$18&gt;=MAX($GP$18:HK$18),MIN((HL$18-MAX($GP$18:HK$18)),(HL$18-HK$18)),0)</f>
        <v>0</v>
      </c>
      <c r="HM26" s="1">
        <f>+IF($E26=HM$22,VLOOKUP($C26,Input!$A$8:$GZ$39,MATCH(HM$21,Input!$A$6:$GZ$6,0),FALSE),0)*IF(HM$19&gt;=MAX($GP$19:HL$19),MIN((HM$19-MAX($GP$19:HL$19)),(HM$19-HL$19)),0)+IF($E26=HM$22,VLOOKUP($C26,Input!$A$8:$GZ$39,MATCH(HM$21,Input!$A$6:$GZ$6,0),FALSE),0)*IF(HM$18&gt;=MAX($GP$18:HL$18),MIN((HM$18-MAX($GP$18:HL$18)),(HM$18-HL$18)),0)</f>
        <v>0</v>
      </c>
      <c r="HN26" s="1">
        <f>+IF($E26=HN$22,VLOOKUP($C26,Input!$A$8:$GZ$39,MATCH(HN$21,Input!$A$6:$GZ$6,0),FALSE),0)*IF(HN$19&gt;=MAX($GP$19:HM$19),MIN((HN$19-MAX($GP$19:HM$19)),(HN$19-HM$19)),0)+IF($E26=HN$22,VLOOKUP($C26,Input!$A$8:$GZ$39,MATCH(HN$21,Input!$A$6:$GZ$6,0),FALSE),0)*IF(HN$18&gt;=MAX($GP$18:HM$18),MIN((HN$18-MAX($GP$18:HM$18)),(HN$18-HM$18)),0)</f>
        <v>0</v>
      </c>
      <c r="HO26" s="1">
        <f>+IF($E26=HO$22,VLOOKUP($C26,Input!$A$8:$GZ$39,MATCH(HO$21,Input!$A$6:$GZ$6,0),FALSE),0)*IF(HO$19&gt;=MAX($GP$19:HN$19),MIN((HO$19-MAX($GP$19:HN$19)),(HO$19-HN$19)),0)+IF($E26=HO$22,VLOOKUP($C26,Input!$A$8:$GZ$39,MATCH(HO$21,Input!$A$6:$GZ$6,0),FALSE),0)*IF(HO$18&gt;=MAX($GP$18:HN$18),MIN((HO$18-MAX($GP$18:HN$18)),(HO$18-HN$18)),0)</f>
        <v>0</v>
      </c>
      <c r="HP26" s="1">
        <f>+IF($E26=HP$22,VLOOKUP($C26,Input!$A$8:$GZ$39,MATCH(HP$21,Input!$A$6:$GZ$6,0),FALSE),0)*IF(HP$19&gt;=MAX($GP$19:HO$19),MIN((HP$19-MAX($GP$19:HO$19)),(HP$19-HO$19)),0)+IF($E26=HP$22,VLOOKUP($C26,Input!$A$8:$GZ$39,MATCH(HP$21,Input!$A$6:$GZ$6,0),FALSE),0)*IF(HP$18&gt;=MAX($GP$18:HO$18),MIN((HP$18-MAX($GP$18:HO$18)),(HP$18-HO$18)),0)</f>
        <v>0</v>
      </c>
      <c r="HQ26" s="1">
        <f>+IF($E26=HQ$22,VLOOKUP($C26,Input!$A$8:$GZ$39,MATCH(HQ$21,Input!$A$6:$GZ$6,0),FALSE),0)*IF(HQ$19&gt;=MAX($GP$19:HP$19),MIN((HQ$19-MAX($GP$19:HP$19)),(HQ$19-HP$19)),0)+IF($E26=HQ$22,VLOOKUP($C26,Input!$A$8:$GZ$39,MATCH(HQ$21,Input!$A$6:$GZ$6,0),FALSE),0)*IF(HQ$18&gt;=MAX($GP$18:HP$18),MIN((HQ$18-MAX($GP$18:HP$18)),(HQ$18-HP$18)),0)</f>
        <v>0</v>
      </c>
      <c r="HR26" s="1">
        <f>+IF($E26=HR$22,VLOOKUP($C26,Input!$A$8:$GZ$39,MATCH(HR$21,Input!$A$6:$GZ$6,0),FALSE),0)*IF(HR$19&gt;=MAX($GP$19:HQ$19),MIN((HR$19-MAX($GP$19:HQ$19)),(HR$19-HQ$19)),0)+IF($E26=HR$22,VLOOKUP($C26,Input!$A$8:$GZ$39,MATCH(HR$21,Input!$A$6:$GZ$6,0),FALSE),0)*IF(HR$18&gt;=MAX($GP$18:HQ$18),MIN((HR$18-MAX($GP$18:HQ$18)),(HR$18-HQ$18)),0)</f>
        <v>0</v>
      </c>
      <c r="HS26" s="1">
        <f>+IF($E26=HS$22,VLOOKUP($C26,Input!$A$8:$GZ$39,MATCH(HS$21,Input!$A$6:$GZ$6,0),FALSE),0)*IF(HS$19&gt;=MAX($GP$19:HR$19),MIN((HS$19-MAX($GP$19:HR$19)),(HS$19-HR$19)),0)+IF($E26=HS$22,VLOOKUP($C26,Input!$A$8:$GZ$39,MATCH(HS$21,Input!$A$6:$GZ$6,0),FALSE),0)*IF(HS$18&gt;=MAX($GP$18:HR$18),MIN((HS$18-MAX($GP$18:HR$18)),(HS$18-HR$18)),0)</f>
        <v>0</v>
      </c>
      <c r="HT26" s="1">
        <f>+IF($E26=HT$22,VLOOKUP($C26,Input!$A$8:$GZ$39,MATCH(HT$21,Input!$A$6:$GZ$6,0),FALSE),0)*IF(HT$19&gt;=MAX($GP$19:HS$19),MIN((HT$19-MAX($GP$19:HS$19)),(HT$19-HS$19)),0)+IF($E26=HT$22,VLOOKUP($C26,Input!$A$8:$GZ$39,MATCH(HT$21,Input!$A$6:$GZ$6,0),FALSE),0)*IF(HT$18&gt;=MAX($GP$18:HS$18),MIN((HT$18-MAX($GP$18:HS$18)),(HT$18-HS$18)),0)</f>
        <v>0</v>
      </c>
      <c r="HU26" s="1">
        <f>+IF($E26=HU$22,VLOOKUP($C26,Input!$A$8:$GZ$39,MATCH(HU$21,Input!$A$6:$GZ$6,0),FALSE),0)*IF(HU$19&gt;=MAX($GP$19:HT$19),MIN((HU$19-MAX($GP$19:HT$19)),(HU$19-HT$19)),0)+IF($E26=HU$22,VLOOKUP($C26,Input!$A$8:$GZ$39,MATCH(HU$21,Input!$A$6:$GZ$6,0),FALSE),0)*IF(HU$18&gt;=MAX($GP$18:HT$18),MIN((HU$18-MAX($GP$18:HT$18)),(HU$18-HT$18)),0)</f>
        <v>0</v>
      </c>
      <c r="HV26" s="1">
        <f>+IF($E26=HV$22,VLOOKUP($C26,Input!$A$8:$GZ$39,MATCH(HV$21,Input!$A$6:$GZ$6,0),FALSE),0)*IF(HV$19&gt;=MAX($GP$19:HU$19),MIN((HV$19-MAX($GP$19:HU$19)),(HV$19-HU$19)),0)+IF($E26=HV$22,VLOOKUP($C26,Input!$A$8:$GZ$39,MATCH(HV$21,Input!$A$6:$GZ$6,0),FALSE),0)*IF(HV$18&gt;=MAX($GP$18:HU$18),MIN((HV$18-MAX($GP$18:HU$18)),(HV$18-HU$18)),0)</f>
        <v>0</v>
      </c>
      <c r="HW26" s="1">
        <f>+IF($E26=HW$22,VLOOKUP($C26,Input!$A$8:$GZ$39,MATCH(HW$21,Input!$A$6:$GZ$6,0),FALSE),0)*IF(HW$19&gt;=MAX($GP$19:HV$19),MIN((HW$19-MAX($GP$19:HV$19)),(HW$19-HV$19)),0)+IF($E26=HW$22,VLOOKUP($C26,Input!$A$8:$GZ$39,MATCH(HW$21,Input!$A$6:$GZ$6,0),FALSE),0)*IF(HW$18&gt;=MAX($GP$18:HV$18),MIN((HW$18-MAX($GP$18:HV$18)),(HW$18-HV$18)),0)</f>
        <v>0</v>
      </c>
      <c r="HX26" s="1">
        <f>+IF($E26=HX$22,VLOOKUP($C26,Input!$A$8:$GZ$39,MATCH(HX$21,Input!$A$6:$GZ$6,0),FALSE),0)*IF(HX$19&gt;=MAX($GP$19:HW$19),MIN((HX$19-MAX($GP$19:HW$19)),(HX$19-HW$19)),0)+IF($E26=HX$22,VLOOKUP($C26,Input!$A$8:$GZ$39,MATCH(HX$21,Input!$A$6:$GZ$6,0),FALSE),0)*IF(HX$18&gt;=MAX($GP$18:HW$18),MIN((HX$18-MAX($GP$18:HW$18)),(HX$18-HW$18)),0)</f>
        <v>0</v>
      </c>
      <c r="HY26" s="1">
        <f>+IF($E26=HY$22,VLOOKUP($C26,Input!$A$8:$GZ$39,MATCH(HY$21,Input!$A$6:$GZ$6,0),FALSE),0)*IF(HY$19&gt;=MAX($GP$19:HX$19),MIN((HY$19-MAX($GP$19:HX$19)),(HY$19-HX$19)),0)+IF($E26=HY$22,VLOOKUP($C26,Input!$A$8:$GZ$39,MATCH(HY$21,Input!$A$6:$GZ$6,0),FALSE),0)*IF(HY$18&gt;=MAX($GP$18:HX$18),MIN((HY$18-MAX($GP$18:HX$18)),(HY$18-HX$18)),0)</f>
        <v>0</v>
      </c>
      <c r="HZ26" s="42"/>
      <c r="IA26" t="str">
        <f>VLOOKUP($C26,Input!$A$8:$IA$39,MATCH(IA$21,Input!$A$6:$IA$6,0),FALSE)</f>
        <v>NA</v>
      </c>
      <c r="IB26" s="132">
        <f>IF((VLOOKUP($C26,Input!$A$8:$IA$39,MATCH(IB$21,Input!$A$6:$IA$6,0),FALSE))="Y",$D26/VLOOKUP($C26,Input!$A$8:$IA$39,MATCH(IC$21,Input!$A$6:$IA$6,0),FALSE),0)</f>
        <v>0</v>
      </c>
      <c r="IC26" s="132">
        <f>IF((VLOOKUP($C26,Input!$A$8:$IA$39,MATCH(IB$21,Input!$A$6:$IA$6,0),FALSE))="Y",0,IF((VLOOKUP($C26,Input!$A$8:$IA$39,MATCH(IC$21,Input!$A$6:$IA$6,0),FALSE))&gt;0,$D26/VLOOKUP($C26,Input!$A$8:$IA$39,MATCH(IC$21,Input!$A$6:$IA$6,0),FALSE),0))</f>
        <v>0</v>
      </c>
      <c r="ID26" s="1">
        <f>+IF($E26=ID$22,VLOOKUP($C26,Input!$A$8:$IA$39,MATCH(ID$21,Input!$A$6:$IA$6,0),FALSE),0)*IF(ID$19&gt;=MAX($IC$19:IC$19),MIN((ID$19-MAX($IC$19:IC$19)),(ID$19-IC$19)),0)+IF($E26=ID$22,VLOOKUP($C26,Input!$A$8:$IA$39,MATCH(ID$21,Input!$A$6:$IA$6,0),FALSE),0)*IF(ID$18&gt;=MAX($IC$18:IC$18),MIN((ID$18-MAX($IC$18:IC$18)),(ID$18-IC$18)),0)</f>
        <v>0</v>
      </c>
      <c r="IE26" s="1">
        <f>+IF($E26=IE$22,VLOOKUP($C26,Input!$A$8:$IA$39,MATCH(IE$21,Input!$A$6:$IA$6,0),FALSE),0)*IF(IE$19&gt;=MAX($IC$19:ID$19),MIN((IE$19-MAX($IC$19:ID$19)),(IE$19-ID$19)),0)+IF($E26=IE$22,VLOOKUP($C26,Input!$A$8:$IA$39,MATCH(IE$21,Input!$A$6:$IA$6,0),FALSE),0)*IF(IE$18&gt;=MAX($IC$18:ID$18),MIN((IE$18-MAX($IC$18:ID$18)),(IE$18-ID$18)),0)</f>
        <v>0</v>
      </c>
      <c r="IF26" s="1">
        <f>+IF($E26=IF$22,VLOOKUP($C26,Input!$A$8:$IA$39,MATCH(IF$21,Input!$A$6:$IA$6,0),FALSE),0)*IF(IF$19&gt;=MAX($IC$19:IE$19),MIN((IF$19-MAX($IC$19:IE$19)),(IF$19-IE$19)),0)+IF($E26=IF$22,VLOOKUP($C26,Input!$A$8:$IA$39,MATCH(IF$21,Input!$A$6:$IA$6,0),FALSE),0)*IF(IF$18&gt;=MAX($IC$18:IE$18),MIN((IF$18-MAX($IC$18:IE$18)),(IF$18-IE$18)),0)</f>
        <v>0</v>
      </c>
      <c r="IG26" s="1">
        <f>+IF($E26=IG$22,VLOOKUP($C26,Input!$A$8:$IA$39,MATCH(IG$21,Input!$A$6:$IA$6,0),FALSE),0)*IF(IG$19&gt;=MAX($IC$19:IF$19),MIN((IG$19-MAX($IC$19:IF$19)),(IG$19-IF$19)),0)+IF($E26=IG$22,VLOOKUP($C26,Input!$A$8:$IA$39,MATCH(IG$21,Input!$A$6:$IA$6,0),FALSE),0)*IF(IG$18&gt;=MAX($IC$18:IF$18),MIN((IG$18-MAX($IC$18:IF$18)),(IG$18-IF$18)),0)</f>
        <v>0</v>
      </c>
      <c r="IH26" s="1">
        <f>+IF($E26=IH$22,VLOOKUP($C26,Input!$A$8:$IA$39,MATCH(IH$21,Input!$A$6:$IA$6,0),FALSE),0)*IF(IH$19&gt;=MAX($IC$19:IG$19),MIN((IH$19-MAX($IC$19:IG$19)),(IH$19-IG$19)),0)+IF($E26=IH$22,VLOOKUP($C26,Input!$A$8:$IA$39,MATCH(IH$21,Input!$A$6:$IA$6,0),FALSE),0)*IF(IH$18&gt;=MAX($IC$18:IG$18),MIN((IH$18-MAX($IC$18:IG$18)),(IH$18-IG$18)),0)</f>
        <v>0</v>
      </c>
      <c r="II26" s="1">
        <f>+IF($E26=II$22,VLOOKUP($C26,Input!$A$8:$IA$39,MATCH(II$21,Input!$A$6:$IA$6,0),FALSE),0)*IF(II$19&gt;=MAX($IC$19:IH$19),MIN((II$19-MAX($IC$19:IH$19)),(II$19-IH$19)),0)+IF($E26=II$22,VLOOKUP($C26,Input!$A$8:$IA$39,MATCH(II$21,Input!$A$6:$IA$6,0),FALSE),0)*IF(II$18&gt;=MAX($IC$18:IH$18),MIN((II$18-MAX($IC$18:IH$18)),(II$18-IH$18)),0)</f>
        <v>0</v>
      </c>
      <c r="IJ26" s="1">
        <f>+IF($E26=IJ$22,VLOOKUP($C26,Input!$A$8:$IA$39,MATCH(IJ$21,Input!$A$6:$IA$6,0),FALSE),0)*IF(IJ$19&gt;=MAX($IC$19:II$19),MIN((IJ$19-MAX($IC$19:II$19)),(IJ$19-II$19)),0)+IF($E26=IJ$22,VLOOKUP($C26,Input!$A$8:$IA$39,MATCH(IJ$21,Input!$A$6:$IA$6,0),FALSE),0)*IF(IJ$18&gt;=MAX($IC$18:II$18),MIN((IJ$18-MAX($IC$18:II$18)),(IJ$18-II$18)),0)</f>
        <v>0</v>
      </c>
      <c r="IK26" s="1">
        <f>+IF($E26=IK$22,VLOOKUP($C26,Input!$A$8:$IA$39,MATCH(IK$21,Input!$A$6:$IA$6,0),FALSE),0)*IF(IK$19&gt;=MAX($IC$19:IJ$19),MIN((IK$19-MAX($IC$19:IJ$19)),(IK$19-IJ$19)),0)+IF($E26=IK$22,VLOOKUP($C26,Input!$A$8:$IA$39,MATCH(IK$21,Input!$A$6:$IA$6,0),FALSE),0)*IF(IK$18&gt;=MAX($IC$18:IJ$18),MIN((IK$18-MAX($IC$18:IJ$18)),(IK$18-IJ$18)),0)</f>
        <v>0</v>
      </c>
      <c r="IL26" s="1">
        <f>+IF($E26=IL$22,VLOOKUP($C26,Input!$A$8:$IA$39,MATCH(IL$21,Input!$A$6:$IA$6,0),FALSE),0)*IF(IL$19&gt;=MAX($IC$19:IK$19),MIN((IL$19-MAX($IC$19:IK$19)),(IL$19-IK$19)),0)+IF($E26=IL$22,VLOOKUP($C26,Input!$A$8:$IA$39,MATCH(IL$21,Input!$A$6:$IA$6,0),FALSE),0)*IF(IL$18&gt;=MAX($IC$18:IK$18),MIN((IL$18-MAX($IC$18:IK$18)),(IL$18-IK$18)),0)</f>
        <v>0</v>
      </c>
      <c r="IM26" s="1">
        <f>+IF($E26=IM$22,VLOOKUP($C26,Input!$A$8:$IA$39,MATCH(IM$21,Input!$A$6:$IA$6,0),FALSE),0)*IF(IM$19&gt;=MAX($IC$19:IL$19),MIN((IM$19-MAX($IC$19:IL$19)),(IM$19-IL$19)),0)+IF($E26=IM$22,VLOOKUP($C26,Input!$A$8:$IA$39,MATCH(IM$21,Input!$A$6:$IA$6,0),FALSE),0)*IF(IM$18&gt;=MAX($IC$18:IL$18),MIN((IM$18-MAX($IC$18:IL$18)),(IM$18-IL$18)),0)</f>
        <v>0</v>
      </c>
      <c r="IN26" s="1">
        <f>+IF($E26=IN$22,VLOOKUP($C26,Input!$A$8:$IA$39,MATCH(IN$21,Input!$A$6:$IA$6,0),FALSE),0)*IF(IN$19&gt;=MAX($IC$19:IM$19),MIN((IN$19-MAX($IC$19:IM$19)),(IN$19-IM$19)),0)+IF($E26=IN$22,VLOOKUP($C26,Input!$A$8:$IA$39,MATCH(IN$21,Input!$A$6:$IA$6,0),FALSE),0)*IF(IN$18&gt;=MAX($IC$18:IM$18),MIN((IN$18-MAX($IC$18:IM$18)),(IN$18-IM$18)),0)</f>
        <v>0</v>
      </c>
      <c r="IO26" s="1">
        <f>+IF($E26=IO$22,VLOOKUP($C26,Input!$A$8:$IA$39,MATCH(IO$21,Input!$A$6:$IA$6,0),FALSE),0)*IF(IO$19&gt;=MAX($IC$19:IN$19),MIN((IO$19-MAX($IC$19:IN$19)),(IO$19-IN$19)),0)+IF($E26=IO$22,VLOOKUP($C26,Input!$A$8:$IA$39,MATCH(IO$21,Input!$A$6:$IA$6,0),FALSE),0)*IF(IO$18&gt;=MAX($IC$18:IN$18),MIN((IO$18-MAX($IC$18:IN$18)),(IO$18-IN$18)),0)</f>
        <v>0</v>
      </c>
      <c r="IP26" s="1">
        <f>+IF($E26=IP$22,VLOOKUP($C26,Input!$A$8:$IA$39,MATCH(IP$21,Input!$A$6:$IA$6,0),FALSE),0)*IF(IP$19&gt;=MAX($IC$19:IO$19),MIN((IP$19-MAX($IC$19:IO$19)),(IP$19-IO$19)),0)+IF($E26=IP$22,VLOOKUP($C26,Input!$A$8:$IA$39,MATCH(IP$21,Input!$A$6:$IA$6,0),FALSE),0)*IF(IP$18&gt;=MAX($IC$18:IO$18),MIN((IP$18-MAX($IC$18:IO$18)),(IP$18-IO$18)),0)</f>
        <v>0</v>
      </c>
      <c r="IQ26" s="1">
        <f>+IF($E26=IQ$22,VLOOKUP($C26,Input!$A$8:$IA$39,MATCH(IQ$21,Input!$A$6:$IA$6,0),FALSE),0)*IF(IQ$19&gt;=MAX($IC$19:IP$19),MIN((IQ$19-MAX($IC$19:IP$19)),(IQ$19-IP$19)),0)+IF($E26=IQ$22,VLOOKUP($C26,Input!$A$8:$IA$39,MATCH(IQ$21,Input!$A$6:$IA$6,0),FALSE),0)*IF(IQ$18&gt;=MAX($IC$18:IP$18),MIN((IQ$18-MAX($IC$18:IP$18)),(IQ$18-IP$18)),0)</f>
        <v>0</v>
      </c>
      <c r="IR26" s="1">
        <f>+IF($E26=IR$22,VLOOKUP($C26,Input!$A$8:$IA$39,MATCH(IR$21,Input!$A$6:$IA$6,0),FALSE),0)*IF(IR$19&gt;=MAX($IC$19:IQ$19),MIN((IR$19-MAX($IC$19:IQ$19)),(IR$19-IQ$19)),0)+IF($E26=IR$22,VLOOKUP($C26,Input!$A$8:$IA$39,MATCH(IR$21,Input!$A$6:$IA$6,0),FALSE),0)*IF(IR$18&gt;=MAX($IC$18:IQ$18),MIN((IR$18-MAX($IC$18:IQ$18)),(IR$18-IQ$18)),0)</f>
        <v>0</v>
      </c>
      <c r="IS26" s="1">
        <f>+IF($E26=IS$22,VLOOKUP($C26,Input!$A$8:$IA$39,MATCH(IS$21,Input!$A$6:$IA$6,0),FALSE),0)*IF(IS$19&gt;=MAX($IC$19:IR$19),MIN((IS$19-MAX($IC$19:IR$19)),(IS$19-IR$19)),0)+IF($E26=IS$22,VLOOKUP($C26,Input!$A$8:$IA$39,MATCH(IS$21,Input!$A$6:$IA$6,0),FALSE),0)*IF(IS$18&gt;=MAX($IC$18:IR$18),MIN((IS$18-MAX($IC$18:IR$18)),(IS$18-IR$18)),0)</f>
        <v>0</v>
      </c>
      <c r="IT26" s="1">
        <f>+IF($E26=IT$22,VLOOKUP($C26,Input!$A$8:$IA$39,MATCH(IT$21,Input!$A$6:$IA$6,0),FALSE),0)*IF(IT$19&gt;=MAX($IC$19:IS$19),MIN((IT$19-MAX($IC$19:IS$19)),(IT$19-IS$19)),0)+IF($E26=IT$22,VLOOKUP($C26,Input!$A$8:$IA$39,MATCH(IT$21,Input!$A$6:$IA$6,0),FALSE),0)*IF(IT$18&gt;=MAX($IC$18:IS$18),MIN((IT$18-MAX($IC$18:IS$18)),(IT$18-IS$18)),0)</f>
        <v>0</v>
      </c>
      <c r="IU26" s="1">
        <f>+IF($E26=IU$22,VLOOKUP($C26,Input!$A$8:$IA$39,MATCH(IU$21,Input!$A$6:$IA$6,0),FALSE),0)*IF(IU$19&gt;=MAX($IC$19:IT$19),MIN((IU$19-MAX($IC$19:IT$19)),(IU$19-IT$19)),0)+IF($E26=IU$22,VLOOKUP($C26,Input!$A$8:$IA$39,MATCH(IU$21,Input!$A$6:$IA$6,0),FALSE),0)*IF(IU$18&gt;=MAX($IC$18:IT$18),MIN((IU$18-MAX($IC$18:IT$18)),(IU$18-IT$18)),0)</f>
        <v>0</v>
      </c>
      <c r="IV26" s="1">
        <f>+IF($E26=IV$22,VLOOKUP($C26,Input!$A$8:$IA$39,MATCH(IV$21,Input!$A$6:$IA$6,0),FALSE),0)*IF(IV$19&gt;=MAX($IC$19:IU$19),MIN((IV$19-MAX($IC$19:IU$19)),(IV$19-IU$19)),0)+IF($E26=IV$22,VLOOKUP($C26,Input!$A$8:$IA$39,MATCH(IV$21,Input!$A$6:$IA$6,0),FALSE),0)*IF(IV$18&gt;=MAX($IC$18:IU$18),MIN((IV$18-MAX($IC$18:IU$18)),(IV$18-IU$18)),0)</f>
        <v>0</v>
      </c>
      <c r="IW26" s="1">
        <f>+IF($E26=IW$22,VLOOKUP($C26,Input!$A$8:$IA$39,MATCH(IW$21,Input!$A$6:$IA$6,0),FALSE),0)*IF(IW$19&gt;=MAX($IC$19:IV$19),MIN((IW$19-MAX($IC$19:IV$19)),(IW$19-IV$19)),0)+IF($E26=IW$22,VLOOKUP($C26,Input!$A$8:$IA$39,MATCH(IW$21,Input!$A$6:$IA$6,0),FALSE),0)*IF(IW$18&gt;=MAX($IC$18:IV$18),MIN((IW$18-MAX($IC$18:IV$18)),(IW$18-IV$18)),0)</f>
        <v>0</v>
      </c>
      <c r="IX26" s="1">
        <f>+IF($E26=IX$22,VLOOKUP($C26,Input!$A$8:$IA$39,MATCH(IX$21,Input!$A$6:$IA$6,0),FALSE),0)*IF(IX$19&gt;=MAX($IC$19:IW$19),MIN((IX$19-MAX($IC$19:IW$19)),(IX$19-IW$19)),0)+IF($E26=IX$22,VLOOKUP($C26,Input!$A$8:$IA$39,MATCH(IX$21,Input!$A$6:$IA$6,0),FALSE),0)*IF(IX$18&gt;=MAX($IC$18:IW$18),MIN((IX$18-MAX($IC$18:IW$18)),(IX$18-IW$18)),0)</f>
        <v>0</v>
      </c>
      <c r="IY26" s="1">
        <f>+IF($E26=IY$22,VLOOKUP($C26,Input!$A$8:$IA$39,MATCH(IY$21,Input!$A$6:$IA$6,0),FALSE),0)*IF(IY$19&gt;=MAX($IC$19:IX$19),MIN((IY$19-MAX($IC$19:IX$19)),(IY$19-IX$19)),0)+IF($E26=IY$22,VLOOKUP($C26,Input!$A$8:$IA$39,MATCH(IY$21,Input!$A$6:$IA$6,0),FALSE),0)*IF(IY$18&gt;=MAX($IC$18:IX$18),MIN((IY$18-MAX($IC$18:IX$18)),(IY$18-IX$18)),0)</f>
        <v>0</v>
      </c>
      <c r="IZ26" s="1">
        <f>+IF($E26=IZ$22,VLOOKUP($C26,Input!$A$8:$IA$39,MATCH(IZ$21,Input!$A$6:$IA$6,0),FALSE),0)*IF(IZ$19&gt;=MAX($IC$19:IY$19),MIN((IZ$19-MAX($IC$19:IY$19)),(IZ$19-IY$19)),0)+IF($E26=IZ$22,VLOOKUP($C26,Input!$A$8:$IA$39,MATCH(IZ$21,Input!$A$6:$IA$6,0),FALSE),0)*IF(IZ$18&gt;=MAX($IC$18:IY$18),MIN((IZ$18-MAX($IC$18:IY$18)),(IZ$18-IY$18)),0)</f>
        <v>0</v>
      </c>
      <c r="JA26" s="1">
        <f>+IF($E26=JA$22,VLOOKUP($C26,Input!$A$8:$IA$39,MATCH(JA$21,Input!$A$6:$IA$6,0),FALSE),0)*IF(JA$19&gt;=MAX($IC$19:IZ$19),MIN((JA$19-MAX($IC$19:IZ$19)),(JA$19-IZ$19)),0)+IF($E26=JA$22,VLOOKUP($C26,Input!$A$8:$IA$39,MATCH(JA$21,Input!$A$6:$IA$6,0),FALSE),0)*IF(JA$18&gt;=MAX($IC$18:IZ$18),MIN((JA$18-MAX($IC$18:IZ$18)),(JA$18-IZ$18)),0)</f>
        <v>0</v>
      </c>
      <c r="JB26" s="1">
        <f>+IF($E26=JB$22,VLOOKUP($C26,Input!$A$8:$IA$39,MATCH(JB$21,Input!$A$6:$IA$6,0),FALSE),0)*IF(JB$19&gt;=MAX($IC$19:JA$19),MIN((JB$19-MAX($IC$19:JA$19)),(JB$19-JA$19)),0)+IF($E26=JB$22,VLOOKUP($C26,Input!$A$8:$IA$39,MATCH(JB$21,Input!$A$6:$IA$6,0),FALSE),0)*IF(JB$18&gt;=MAX($IC$18:JA$18),MIN((JB$18-MAX($IC$18:JA$18)),(JB$18-JA$18)),0)</f>
        <v>0</v>
      </c>
      <c r="JC26" s="1">
        <f>+IF($E26=JC$22,VLOOKUP($C26,Input!$A$8:$IA$39,MATCH(JC$21,Input!$A$6:$IA$6,0),FALSE),0)*IF(JC$19&gt;=MAX($IC$19:JB$19),MIN((JC$19-MAX($IC$19:JB$19)),(JC$19-JB$19)),0)+IF($E26=JC$22,VLOOKUP($C26,Input!$A$8:$IA$39,MATCH(JC$21,Input!$A$6:$IA$6,0),FALSE),0)*IF(JC$18&gt;=MAX($IC$18:JB$18),MIN((JC$18-MAX($IC$18:JB$18)),(JC$18-JB$18)),0)</f>
        <v>0</v>
      </c>
      <c r="JD26" s="1">
        <f>+IF($E26=JD$22,VLOOKUP($C26,Input!$A$8:$IA$39,MATCH(JD$21,Input!$A$6:$IA$6,0),FALSE),0)*IF(JD$19&gt;=MAX($IC$19:JC$19),MIN((JD$19-MAX($IC$19:JC$19)),(JD$19-JC$19)),0)+IF($E26=JD$22,VLOOKUP($C26,Input!$A$8:$IA$39,MATCH(JD$21,Input!$A$6:$IA$6,0),FALSE),0)*IF(JD$18&gt;=MAX($IC$18:JC$18),MIN((JD$18-MAX($IC$18:JC$18)),(JD$18-JC$18)),0)</f>
        <v>0</v>
      </c>
      <c r="JE26" s="1">
        <f>+IF($E26=JE$22,VLOOKUP($C26,Input!$A$8:$IA$39,MATCH(JE$21,Input!$A$6:$IA$6,0),FALSE),0)*IF(JE$19&gt;=MAX($IC$19:JD$19),MIN((JE$19-MAX($IC$19:JD$19)),(JE$19-JD$19)),0)+IF($E26=JE$22,VLOOKUP($C26,Input!$A$8:$IA$39,MATCH(JE$21,Input!$A$6:$IA$6,0),FALSE),0)*IF(JE$18&gt;=MAX($IC$18:JD$18),MIN((JE$18-MAX($IC$18:JD$18)),(JE$18-JD$18)),0)</f>
        <v>0</v>
      </c>
      <c r="JF26" s="1">
        <f>+IF($E26=JF$22,VLOOKUP($C26,Input!$A$8:$IA$39,MATCH(JF$21,Input!$A$6:$IA$6,0),FALSE),0)*IF(JF$19&gt;=MAX($IC$19:JE$19),MIN((JF$19-MAX($IC$19:JE$19)),(JF$19-JE$19)),0)+IF($E26=JF$22,VLOOKUP($C26,Input!$A$8:$IA$39,MATCH(JF$21,Input!$A$6:$IA$6,0),FALSE),0)*IF(JF$18&gt;=MAX($IC$18:JE$18),MIN((JF$18-MAX($IC$18:JE$18)),(JF$18-JE$18)),0)</f>
        <v>0</v>
      </c>
      <c r="JG26" s="1">
        <f>+IF($E26=JG$22,VLOOKUP($C26,Input!$A$8:$IA$39,MATCH(JG$21,Input!$A$6:$IA$6,0),FALSE),0)*IF(JG$19&gt;=MAX($IC$19:JF$19),MIN((JG$19-MAX($IC$19:JF$19)),(JG$19-JF$19)),0)+IF($E26=JG$22,VLOOKUP($C26,Input!$A$8:$IA$39,MATCH(JG$21,Input!$A$6:$IA$6,0),FALSE),0)*IF(JG$18&gt;=MAX($IC$18:JF$18),MIN((JG$18-MAX($IC$18:JF$18)),(JG$18-JF$18)),0)</f>
        <v>0</v>
      </c>
      <c r="JH26" s="1">
        <f>+IF($E26=JH$22,VLOOKUP($C26,Input!$A$8:$IA$39,MATCH(JH$21,Input!$A$6:$IA$6,0),FALSE),0)*IF(JH$19&gt;=MAX($IC$19:JG$19),MIN((JH$19-MAX($IC$19:JG$19)),(JH$19-JG$19)),0)+IF($E26=JH$22,VLOOKUP($C26,Input!$A$8:$IA$39,MATCH(JH$21,Input!$A$6:$IA$6,0),FALSE),0)*IF(JH$18&gt;=MAX($IC$18:JG$18),MIN((JH$18-MAX($IC$18:JG$18)),(JH$18-JG$18)),0)</f>
        <v>0</v>
      </c>
      <c r="JI26" s="1">
        <f>+IF($E26=JI$22,VLOOKUP($C26,Input!$A$8:$IA$39,MATCH(JI$21,Input!$A$6:$IA$6,0),FALSE),0)*IF(JI$19&gt;=MAX($IC$19:JH$19),MIN((JI$19-MAX($IC$19:JH$19)),(JI$19-JH$19)),0)+IF($E26=JI$22,VLOOKUP($C26,Input!$A$8:$IA$39,MATCH(JI$21,Input!$A$6:$IA$6,0),FALSE),0)*IF(JI$18&gt;=MAX($IC$18:JH$18),MIN((JI$18-MAX($IC$18:JH$18)),(JI$18-JH$18)),0)</f>
        <v>0</v>
      </c>
      <c r="JJ26" s="1">
        <f>+IF($E26=JJ$22,VLOOKUP($C26,Input!$A$8:$IA$39,MATCH(JJ$21,Input!$A$6:$IA$6,0),FALSE),0)*IF(JJ$19&gt;=MAX($IC$19:JI$19),MIN((JJ$19-MAX($IC$19:JI$19)),(JJ$19-JI$19)),0)+IF($E26=JJ$22,VLOOKUP($C26,Input!$A$8:$IA$39,MATCH(JJ$21,Input!$A$6:$IA$6,0),FALSE),0)*IF(JJ$18&gt;=MAX($IC$18:JI$18),MIN((JJ$18-MAX($IC$18:JI$18)),(JJ$18-JI$18)),0)</f>
        <v>0</v>
      </c>
      <c r="JK26" s="1">
        <f>+IF($E26=JK$22,VLOOKUP($C26,Input!$A$8:$IA$39,MATCH(JK$21,Input!$A$6:$IA$6,0),FALSE),0)*IF(JK$19&gt;=MAX($IC$19:JJ$19),MIN((JK$19-MAX($IC$19:JJ$19)),(JK$19-JJ$19)),0)+IF($E26=JK$22,VLOOKUP($C26,Input!$A$8:$IA$39,MATCH(JK$21,Input!$A$6:$IA$6,0),FALSE),0)*IF(JK$18&gt;=MAX($IC$18:JJ$18),MIN((JK$18-MAX($IC$18:JJ$18)),(JK$18-JJ$18)),0)</f>
        <v>0</v>
      </c>
      <c r="JL26" s="1">
        <f>+IF($E26=JL$22,VLOOKUP($C26,Input!$A$8:$IA$39,MATCH(JL$21,Input!$A$6:$IA$6,0),FALSE),0)*IF(JL$19&gt;=MAX($IC$19:JK$19),MIN((JL$19-MAX($IC$19:JK$19)),(JL$19-JK$19)),0)+IF($E26=JL$22,VLOOKUP($C26,Input!$A$8:$IA$39,MATCH(JL$21,Input!$A$6:$IA$6,0),FALSE),0)*IF(JL$18&gt;=MAX($IC$18:JK$18),MIN((JL$18-MAX($IC$18:JK$18)),(JL$18-JK$18)),0)</f>
        <v>0</v>
      </c>
      <c r="JN26" t="str">
        <f>+VLOOKUP($C26,Input!$A$8:$GZ$39,MATCH(JN$21,Input!$A$6:$GZ$6,0),FALSE)</f>
        <v>CNG Station Maint in fuel price</v>
      </c>
      <c r="JO26" s="1">
        <f>IF($E26+$I26+$D$7&lt;=JO$22,0,IF(JO$22-$D$7&gt;=$E26,VLOOKUP($C26,Input!$A$8:$GZ$39,MATCH(JO$21,Input!$A$6:$GZ$6,0),FALSE),0)*$F26/$G26)*$D26</f>
        <v>0</v>
      </c>
      <c r="JP26" s="1">
        <f>IF($E26+$I26+$D$7&lt;=JP$22,0,IF(JP$22-$D$7&gt;=$E26,VLOOKUP($C26,Input!$A$8:$GZ$39,MATCH(JP$21,Input!$A$6:$GZ$6,0),FALSE),0)*$F26/$G26)*$D26</f>
        <v>0</v>
      </c>
      <c r="JQ26" s="1">
        <f>IF($E26+$I26+$D$7&lt;=JQ$22,0,IF(JQ$22-$D$7&gt;=$E26,VLOOKUP($C26,Input!$A$8:$GZ$39,MATCH(JQ$21,Input!$A$6:$GZ$6,0),FALSE),0)*$F26/$G26)*$D26</f>
        <v>0</v>
      </c>
      <c r="JR26" s="1">
        <f>IF($E26+$I26+$D$7&lt;=JR$22,0,IF(JR$22-$D$7&gt;=$E26,VLOOKUP($C26,Input!$A$8:$GZ$39,MATCH(JR$21,Input!$A$6:$GZ$6,0),FALSE),0)*$F26/$G26)*$D26</f>
        <v>0</v>
      </c>
      <c r="JS26" s="1">
        <f>IF($E26+$I26+$D$7&lt;=JS$22,0,IF(JS$22-$D$7&gt;=$E26,VLOOKUP($C26,Input!$A$8:$GZ$39,MATCH(JS$21,Input!$A$6:$GZ$6,0),FALSE),0)*$F26/$G26)*$D26</f>
        <v>0</v>
      </c>
      <c r="JT26" s="1">
        <f>IF($E26+$I26+$D$7&lt;=JT$22,0,IF(JT$22-$D$7&gt;=$E26,VLOOKUP($C26,Input!$A$8:$GZ$39,MATCH(JT$21,Input!$A$6:$GZ$6,0),FALSE),0)*$F26/$G26)*$D26</f>
        <v>0</v>
      </c>
      <c r="JU26" s="1">
        <f>IF($E26+$I26+$D$7&lt;=JU$22,0,IF(JU$22-$D$7&gt;=$E26,VLOOKUP($C26,Input!$A$8:$GZ$39,MATCH(JU$21,Input!$A$6:$GZ$6,0),FALSE),0)*$F26/$G26)*$D26</f>
        <v>0</v>
      </c>
      <c r="JV26" s="1">
        <f>IF($E26+$I26+$D$7&lt;=JV$22,0,IF(JV$22-$D$7&gt;=$E26,VLOOKUP($C26,Input!$A$8:$GZ$39,MATCH(JV$21,Input!$A$6:$GZ$6,0),FALSE),0)*$F26/$G26)*$D26</f>
        <v>0</v>
      </c>
      <c r="JW26" s="1">
        <f>IF($E26+$I26+$D$7&lt;=JW$22,0,IF(JW$22-$D$7&gt;=$E26,VLOOKUP($C26,Input!$A$8:$GZ$39,MATCH(JW$21,Input!$A$6:$GZ$6,0),FALSE),0)*$F26/$G26)*$D26</f>
        <v>0</v>
      </c>
      <c r="JX26" s="1">
        <f>IF($E26+$I26+$D$7&lt;=JX$22,0,IF(JX$22-$D$7&gt;=$E26,VLOOKUP($C26,Input!$A$8:$GZ$39,MATCH(JX$21,Input!$A$6:$GZ$6,0),FALSE),0)*$F26/$G26)*$D26</f>
        <v>0</v>
      </c>
      <c r="JY26" s="1">
        <f>IF($E26+$I26+$D$7&lt;=JY$22,0,IF(JY$22-$D$7&gt;=$E26,VLOOKUP($C26,Input!$A$8:$GZ$39,MATCH(JY$21,Input!$A$6:$GZ$6,0),FALSE),0)*$F26/$G26)*$D26</f>
        <v>0</v>
      </c>
      <c r="JZ26" s="1">
        <f>IF($E26+$I26+$D$7&lt;=JZ$22,0,IF(JZ$22-$D$7&gt;=$E26,VLOOKUP($C26,Input!$A$8:$GZ$39,MATCH(JZ$21,Input!$A$6:$GZ$6,0),FALSE),0)*$F26/$G26)*$D26</f>
        <v>0</v>
      </c>
      <c r="KA26" s="1">
        <f>IF($E26+$I26+$D$7&lt;=KA$22,0,IF(KA$22-$D$7&gt;=$E26,VLOOKUP($C26,Input!$A$8:$GZ$39,MATCH(KA$21,Input!$A$6:$GZ$6,0),FALSE),0)*$F26/$G26)*$D26</f>
        <v>0</v>
      </c>
      <c r="KB26" s="1">
        <f>IF($E26+$I26+$D$7&lt;=KB$22,0,IF(KB$22-$D$7&gt;=$E26,VLOOKUP($C26,Input!$A$8:$GZ$39,MATCH(KB$21,Input!$A$6:$GZ$6,0),FALSE),0)*$F26/$G26)*$D26</f>
        <v>0</v>
      </c>
      <c r="KC26" s="1">
        <f>IF($E26+$I26+$D$7&lt;=KC$22,0,IF(KC$22-$D$7&gt;=$E26,VLOOKUP($C26,Input!$A$8:$GZ$39,MATCH(KC$21,Input!$A$6:$GZ$6,0),FALSE),0)*$F26/$G26)*$D26</f>
        <v>0</v>
      </c>
      <c r="KD26" s="1">
        <f>IF($E26+$I26+$D$7&lt;=KD$22,0,IF(KD$22-$D$7&gt;=$E26,VLOOKUP($C26,Input!$A$8:$GZ$39,MATCH(KD$21,Input!$A$6:$GZ$6,0),FALSE),0)*$F26/$G26)*$D26</f>
        <v>0</v>
      </c>
      <c r="KE26" s="1">
        <f>IF($E26+$I26+$D$7&lt;=KE$22,0,IF(KE$22-$D$7&gt;=$E26,VLOOKUP($C26,Input!$A$8:$GZ$39,MATCH(KE$21,Input!$A$6:$GZ$6,0),FALSE),0)*$F26/$G26)*$D26</f>
        <v>0</v>
      </c>
      <c r="KF26" s="1">
        <f>IF($E26+$I26+$D$7&lt;=KF$22,0,IF(KF$22-$D$7&gt;=$E26,VLOOKUP($C26,Input!$A$8:$GZ$39,MATCH(KF$21,Input!$A$6:$GZ$6,0),FALSE),0)*$F26/$G26)*$D26</f>
        <v>0</v>
      </c>
      <c r="KG26" s="1">
        <f>IF($E26+$I26+$D$7&lt;=KG$22,0,IF(KG$22-$D$7&gt;=$E26,VLOOKUP($C26,Input!$A$8:$GZ$39,MATCH(KG$21,Input!$A$6:$GZ$6,0),FALSE),0)*$F26/$G26)*$D26</f>
        <v>0</v>
      </c>
      <c r="KH26" s="1">
        <f>IF($E26+$I26+$D$7&lt;=KH$22,0,IF(KH$22-$D$7&gt;=$E26,VLOOKUP($C26,Input!$A$8:$GZ$39,MATCH(KH$21,Input!$A$6:$GZ$6,0),FALSE),0)*$F26/$G26)*$D26</f>
        <v>0</v>
      </c>
      <c r="KI26" s="1">
        <f>IF($E26+$I26+$D$7&lt;=KI$22,0,IF(KI$22-$D$7&gt;=$E26,VLOOKUP($C26,Input!$A$8:$GZ$39,MATCH(KI$21,Input!$A$6:$GZ$6,0),FALSE),0)*$F26/$G26)*$D26</f>
        <v>0</v>
      </c>
      <c r="KJ26" s="1">
        <f>IF($E26+$I26+$D$7&lt;=KJ$22,0,IF(KJ$22-$D$7&gt;=$E26,VLOOKUP($C26,Input!$A$8:$GZ$39,MATCH(KJ$21,Input!$A$6:$GZ$6,0),FALSE),0)*$F26/$G26)*$D26</f>
        <v>0</v>
      </c>
      <c r="KK26" s="1">
        <f>IF($E26+$I26+$D$7&lt;=KK$22,0,IF(KK$22-$D$7&gt;=$E26,VLOOKUP($C26,Input!$A$8:$GZ$39,MATCH(KK$21,Input!$A$6:$GZ$6,0),FALSE),0)*$F26/$G26)*$D26</f>
        <v>0</v>
      </c>
      <c r="KL26" s="1">
        <f>IF($E26+$I26+$D$7&lt;=KL$22,0,IF(KL$22-$D$7&gt;=$E26,VLOOKUP($C26,Input!$A$8:$GZ$39,MATCH(KL$21,Input!$A$6:$GZ$6,0),FALSE),0)*$F26/$G26)*$D26</f>
        <v>0</v>
      </c>
      <c r="KM26" s="1">
        <f>IF($E26+$I26+$D$7&lt;=KM$22,0,IF(KM$22-$D$7&gt;=$E26,VLOOKUP($C26,Input!$A$8:$GZ$39,MATCH(KM$21,Input!$A$6:$GZ$6,0),FALSE),0)*$F26/$G26)*$D26</f>
        <v>0</v>
      </c>
      <c r="KN26" s="1">
        <f>IF($E26+$I26+$D$7&lt;=KN$22,0,IF(KN$22-$D$7&gt;=$E26,VLOOKUP($C26,Input!$A$8:$GZ$39,MATCH(KN$21,Input!$A$6:$GZ$6,0),FALSE),0)*$F26/$G26)*$D26</f>
        <v>0</v>
      </c>
      <c r="KO26" s="1">
        <f>IF($E26+$I26+$D$7&lt;=KO$22,0,IF(KO$22-$D$7&gt;=$E26,VLOOKUP($C26,Input!$A$8:$GZ$39,MATCH(KO$21,Input!$A$6:$GZ$6,0),FALSE),0)*$F26/$G26)*$D26</f>
        <v>0</v>
      </c>
      <c r="KP26" s="1">
        <f>IF($E26+$I26+$D$7&lt;=KP$22,0,IF(KP$22-$D$7&gt;=$E26,VLOOKUP($C26,Input!$A$8:$GZ$39,MATCH(KP$21,Input!$A$6:$GZ$6,0),FALSE),0)*$F26/$G26)*$D26</f>
        <v>0</v>
      </c>
      <c r="KQ26" s="1">
        <f>IF($E26+$I26+$D$7&lt;=KQ$22,0,IF(KQ$22-$D$7&gt;=$E26,VLOOKUP($C26,Input!$A$8:$GZ$39,MATCH(KQ$21,Input!$A$6:$GZ$6,0),FALSE),0)*$F26/$G26)*$D26</f>
        <v>0</v>
      </c>
      <c r="KR26" s="1">
        <f>IF($E26+$I26+$D$7&lt;=KR$22,0,IF(KR$22-$D$7&gt;=$E26,VLOOKUP($C26,Input!$A$8:$GZ$39,MATCH(KR$21,Input!$A$6:$GZ$6,0),FALSE),0)*$F26/$G26)*$D26</f>
        <v>0</v>
      </c>
      <c r="KS26" s="1">
        <f>IF($E26+$I26+$D$7&lt;=KS$22,0,IF(KS$22-$D$7&gt;=$E26,VLOOKUP($C26,Input!$A$8:$GZ$39,MATCH(KS$21,Input!$A$6:$GZ$6,0),FALSE),0)*$F26/$G26)*$D26</f>
        <v>0</v>
      </c>
      <c r="KT26" s="1">
        <f>IF($E26+$I26+$D$7&lt;=KT$22,0,IF(KT$22-$D$7&gt;=$E26,VLOOKUP($C26,Input!$A$8:$GZ$39,MATCH(KT$21,Input!$A$6:$GZ$6,0),FALSE),0)*$F26/$G26)*$D26</f>
        <v>0</v>
      </c>
      <c r="KU26" s="1">
        <f>IF($E26+$I26+$D$7&lt;=KU$22,0,IF(KU$22-$D$7&gt;=$E26,VLOOKUP($C26,Input!$A$8:$GZ$39,MATCH(KU$21,Input!$A$6:$GZ$6,0),FALSE),0)*$F26/$G26)*$D26</f>
        <v>0</v>
      </c>
      <c r="KV26" s="1">
        <f>IF($E26+$I26+$D$7&lt;=KV$22,0,IF(KV$22-$D$7&gt;=$E26,VLOOKUP($C26,Input!$A$8:$GZ$39,MATCH(KV$21,Input!$A$6:$GZ$6,0),FALSE),0)*$F26/$G26)*$D26</f>
        <v>0</v>
      </c>
      <c r="KW26" s="1">
        <f>IF($E26+$I26+$D$7&lt;=KW$22,0,IF(KW$22-$D$7&gt;=$E26,VLOOKUP($C26,Input!$A$8:$GZ$39,MATCH(KW$21,Input!$A$6:$GZ$6,0),FALSE),0)*$F26/$G26)*$D26</f>
        <v>0</v>
      </c>
      <c r="KY26" t="str">
        <f>VLOOKUP($C26,Input!$A$8:$HV$39,MATCH(KY$21,Input!$A$6:$HV$6,0),FALSE)</f>
        <v xml:space="preserve">CNG (compressed and at pump, including station maintenance) </v>
      </c>
      <c r="KZ26" s="1">
        <f>IF($E26+$I26+$D$7&lt;=KZ$22,0,IF(KZ$22-$D$7&gt;=$E26,VLOOKUP($C26,Input!$A$8:$HV$39,MATCH(KZ$21,Input!$A$6:$HV$6,0),FALSE)/$G26*$F26,0))*$D26</f>
        <v>0</v>
      </c>
      <c r="LA26" s="1">
        <f>IF($E26+$I26+$D$7&lt;=LA$22,0,IF(LA$22-$D$7&gt;=$E26,VLOOKUP($C26,Input!$A$8:$HV$39,MATCH(LA$21,Input!$A$6:$HV$6,0),FALSE)/$G26*$F26,0))*$D26</f>
        <v>0</v>
      </c>
      <c r="LB26" s="1">
        <f>IF($E26+$I26+$D$7&lt;=LB$22,0,IF(LB$22-$D$7&gt;=$E26,VLOOKUP($C26,Input!$A$8:$HV$39,MATCH(LB$21,Input!$A$6:$HV$6,0),FALSE)/$G26*$F26,0))*$D26</f>
        <v>0</v>
      </c>
      <c r="LC26" s="1">
        <f>IF($E26+$I26+$D$7&lt;=LC$22,0,IF(LC$22-$D$7&gt;=$E26,VLOOKUP($C26,Input!$A$8:$HV$39,MATCH(LC$21,Input!$A$6:$HV$6,0),FALSE)/$G26*$F26,0))*$D26</f>
        <v>3602474.2268041242</v>
      </c>
      <c r="LD26" s="1">
        <f>IF($E26+$I26+$D$7&lt;=LD$22,0,IF(LD$22-$D$7&gt;=$E26,VLOOKUP($C26,Input!$A$8:$HV$39,MATCH(LD$21,Input!$A$6:$HV$6,0),FALSE)/$G26*$F26,0))*$D26</f>
        <v>3602474.2268041242</v>
      </c>
      <c r="LE26" s="1">
        <f>IF($E26+$I26+$D$7&lt;=LE$22,0,IF(LE$22-$D$7&gt;=$E26,VLOOKUP($C26,Input!$A$8:$HV$39,MATCH(LE$21,Input!$A$6:$HV$6,0),FALSE)/$G26*$F26,0))*$D26</f>
        <v>3602474.2268041242</v>
      </c>
      <c r="LF26" s="1">
        <f>IF($E26+$I26+$D$7&lt;=LF$22,0,IF(LF$22-$D$7&gt;=$E26,VLOOKUP($C26,Input!$A$8:$HV$39,MATCH(LF$21,Input!$A$6:$HV$6,0),FALSE)/$G26*$F26,0))*$D26</f>
        <v>3602474.2268041242</v>
      </c>
      <c r="LG26" s="1">
        <f>IF($E26+$I26+$D$7&lt;=LG$22,0,IF(LG$22-$D$7&gt;=$E26,VLOOKUP($C26,Input!$A$8:$HV$39,MATCH(LG$21,Input!$A$6:$HV$6,0),FALSE)/$G26*$F26,0))*$D26</f>
        <v>3602474.2268041242</v>
      </c>
      <c r="LH26" s="1">
        <f>IF($E26+$I26+$D$7&lt;=LH$22,0,IF(LH$22-$D$7&gt;=$E26,VLOOKUP($C26,Input!$A$8:$HV$39,MATCH(LH$21,Input!$A$6:$HV$6,0),FALSE)/$G26*$F26,0))*$D26</f>
        <v>3602474.2268041242</v>
      </c>
      <c r="LI26" s="1">
        <f>IF($E26+$I26+$D$7&lt;=LI$22,0,IF(LI$22-$D$7&gt;=$E26,VLOOKUP($C26,Input!$A$8:$HV$39,MATCH(LI$21,Input!$A$6:$HV$6,0),FALSE)/$G26*$F26,0))*$D26</f>
        <v>3602474.2268041242</v>
      </c>
      <c r="LJ26" s="1">
        <f>IF($E26+$I26+$D$7&lt;=LJ$22,0,IF(LJ$22-$D$7&gt;=$E26,VLOOKUP($C26,Input!$A$8:$HV$39,MATCH(LJ$21,Input!$A$6:$HV$6,0),FALSE)/$G26*$F26,0))*$D26</f>
        <v>3602474.2268041242</v>
      </c>
      <c r="LK26" s="1">
        <f>IF($E26+$I26+$D$7&lt;=LK$22,0,IF(LK$22-$D$7&gt;=$E26,VLOOKUP($C26,Input!$A$8:$HV$39,MATCH(LK$21,Input!$A$6:$HV$6,0),FALSE)/$G26*$F26,0))*$D26</f>
        <v>3602474.2268041242</v>
      </c>
      <c r="LL26" s="1">
        <f>IF($E26+$I26+$D$7&lt;=LL$22,0,IF(LL$22-$D$7&gt;=$E26,VLOOKUP($C26,Input!$A$8:$HV$39,MATCH(LL$21,Input!$A$6:$HV$6,0),FALSE)/$G26*$F26,0))*$D26</f>
        <v>3602474.2268041242</v>
      </c>
      <c r="LM26" s="1">
        <f>IF($E26+$I26+$D$7&lt;=LM$22,0,IF(LM$22-$D$7&gt;=$E26,VLOOKUP($C26,Input!$A$8:$HV$39,MATCH(LM$21,Input!$A$6:$HV$6,0),FALSE)/$G26*$F26,0))*$D26</f>
        <v>3602474.2268041242</v>
      </c>
      <c r="LN26" s="1">
        <f>IF($E26+$I26+$D$7&lt;=LN$22,0,IF(LN$22-$D$7&gt;=$E26,VLOOKUP($C26,Input!$A$8:$HV$39,MATCH(LN$21,Input!$A$6:$HV$6,0),FALSE)/$G26*$F26,0))*$D26</f>
        <v>3602474.2268041242</v>
      </c>
      <c r="LO26" s="1">
        <f>IF($E26+$I26+$D$7&lt;=LO$22,0,IF(LO$22-$D$7&gt;=$E26,VLOOKUP($C26,Input!$A$8:$HV$39,MATCH(LO$21,Input!$A$6:$HV$6,0),FALSE)/$G26*$F26,0))*$D26</f>
        <v>3602474.2268041242</v>
      </c>
      <c r="LP26" s="1">
        <f>IF($E26+$I26+$D$7&lt;=LP$22,0,IF(LP$22-$D$7&gt;=$E26,VLOOKUP($C26,Input!$A$8:$HV$39,MATCH(LP$21,Input!$A$6:$HV$6,0),FALSE)/$G26*$F26,0))*$D26</f>
        <v>3602474.2268041242</v>
      </c>
      <c r="LQ26" s="1">
        <f>IF($E26+$I26+$D$7&lt;=LQ$22,0,IF(LQ$22-$D$7&gt;=$E26,VLOOKUP($C26,Input!$A$8:$HV$39,MATCH(LQ$21,Input!$A$6:$HV$6,0),FALSE)/$G26*$F26,0))*$D26</f>
        <v>0</v>
      </c>
      <c r="LR26" s="1">
        <f>IF($E26+$I26+$D$7&lt;=LR$22,0,IF(LR$22-$D$7&gt;=$E26,VLOOKUP($C26,Input!$A$8:$HV$39,MATCH(LR$21,Input!$A$6:$HV$6,0),FALSE)/$G26*$F26,0))*$D26</f>
        <v>0</v>
      </c>
      <c r="LS26" s="1">
        <f>IF($E26+$I26+$D$7&lt;=LS$22,0,IF(LS$22-$D$7&gt;=$E26,VLOOKUP($C26,Input!$A$8:$HV$39,MATCH(LS$21,Input!$A$6:$HV$6,0),FALSE)/$G26*$F26,0))*$D26</f>
        <v>0</v>
      </c>
      <c r="LT26" s="1">
        <f>IF($E26+$I26+$D$7&lt;=LT$22,0,IF(LT$22-$D$7&gt;=$E26,VLOOKUP($C26,Input!$A$8:$HV$39,MATCH(LT$21,Input!$A$6:$HV$6,0),FALSE)/$G26*$F26,0))*$D26</f>
        <v>0</v>
      </c>
      <c r="LU26" s="1">
        <f>IF($E26+$I26+$D$7&lt;=LU$22,0,IF(LU$22-$D$7&gt;=$E26,VLOOKUP($C26,Input!$A$8:$HV$39,MATCH(LU$21,Input!$A$6:$HV$6,0),FALSE)/$G26*$F26,0))*$D26</f>
        <v>0</v>
      </c>
      <c r="LV26" s="1">
        <f>IF($E26+$I26+$D$7&lt;=LV$22,0,IF(LV$22-$D$7&gt;=$E26,VLOOKUP($C26,Input!$A$8:$HV$39,MATCH(LV$21,Input!$A$6:$HV$6,0),FALSE)/$G26*$F26,0))*$D26</f>
        <v>0</v>
      </c>
      <c r="LW26" s="1">
        <f>IF($E26+$I26+$D$7&lt;=LW$22,0,IF(LW$22-$D$7&gt;=$E26,VLOOKUP($C26,Input!$A$8:$HV$39,MATCH(LW$21,Input!$A$6:$HV$6,0),FALSE)/$G26*$F26,0))*$D26</f>
        <v>0</v>
      </c>
      <c r="LX26" s="1">
        <f>IF($E26+$I26+$D$7&lt;=LX$22,0,IF(LX$22-$D$7&gt;=$E26,VLOOKUP($C26,Input!$A$8:$HV$39,MATCH(LX$21,Input!$A$6:$HV$6,0),FALSE)/$G26*$F26,0))*$D26</f>
        <v>0</v>
      </c>
      <c r="LY26" s="1">
        <f>IF($E26+$I26+$D$7&lt;=LY$22,0,IF(LY$22-$D$7&gt;=$E26,VLOOKUP($C26,Input!$A$8:$HV$39,MATCH(LY$21,Input!$A$6:$HV$6,0),FALSE)/$G26*$F26,0))*$D26</f>
        <v>0</v>
      </c>
      <c r="LZ26" s="1">
        <f>IF($E26+$I26+$D$7&lt;=LZ$22,0,IF(LZ$22-$D$7&gt;=$E26,VLOOKUP($C26,Input!$A$8:$HV$39,MATCH(LZ$21,Input!$A$6:$HV$6,0),FALSE)/$G26*$F26,0))*$D26</f>
        <v>0</v>
      </c>
      <c r="MA26" s="1">
        <f>IF($E26+$I26+$D$7&lt;=MA$22,0,IF(MA$22-$D$7&gt;=$E26,VLOOKUP($C26,Input!$A$8:$HV$39,MATCH(MA$21,Input!$A$6:$HV$6,0),FALSE)/$G26*$F26,0))*$D26</f>
        <v>0</v>
      </c>
      <c r="MB26" s="1">
        <f>IF($E26+$I26+$D$7&lt;=MB$22,0,IF(MB$22-$D$7&gt;=$E26,VLOOKUP($C26,Input!$A$8:$HV$39,MATCH(MB$21,Input!$A$6:$HV$6,0),FALSE)/$G26*$F26,0))*$D26</f>
        <v>0</v>
      </c>
      <c r="MC26" s="1">
        <f>IF($E26+$I26+$D$7&lt;=MC$22,0,IF(MC$22-$D$7&gt;=$E26,VLOOKUP($C26,Input!$A$8:$HV$39,MATCH(MC$21,Input!$A$6:$HV$6,0),FALSE)/$G26*$F26,0))*$D26</f>
        <v>0</v>
      </c>
      <c r="MD26" s="1">
        <f>IF($E26+$I26+$D$7&lt;=MD$22,0,IF(MD$22-$D$7&gt;=$E26,VLOOKUP($C26,Input!$A$8:$HV$39,MATCH(MD$21,Input!$A$6:$HV$6,0),FALSE)/$G26*$F26,0))*$D26</f>
        <v>0</v>
      </c>
      <c r="ME26" s="1">
        <f>IF($E26+$I26+$D$7&lt;=ME$22,0,IF(ME$22-$D$7&gt;=$E26,VLOOKUP($C26,Input!$A$8:$HV$39,MATCH(ME$21,Input!$A$6:$HV$6,0),FALSE)/$G26*$F26,0))*$D26</f>
        <v>0</v>
      </c>
      <c r="MF26" s="1">
        <f>IF($E26+$I26+$D$7&lt;=MF$22,0,IF(MF$22-$D$7&gt;=$E26,VLOOKUP($C26,Input!$A$8:$HV$39,MATCH(MF$21,Input!$A$6:$HV$6,0),FALSE)/$G26*$F26,0))*$D26</f>
        <v>0</v>
      </c>
      <c r="MG26" s="1">
        <f>IF($E26+$I26+$D$7&lt;=MG$22,0,IF(MG$22-$D$7&gt;=$E26,VLOOKUP($C26,Input!$A$8:$HV$39,MATCH(MG$21,Input!$A$6:$HV$6,0),FALSE)/$G26*$F26,0))*$D26</f>
        <v>0</v>
      </c>
      <c r="MH26" s="1">
        <f>IF($E26+$I26+$D$7&lt;=MH$22,0,IF(MH$22-$D$7&gt;=$E26,VLOOKUP($C26,Input!$A$8:$HV$39,MATCH(MH$21,Input!$A$6:$HV$6,0),FALSE)/$G26*$F26,0))*$D26</f>
        <v>0</v>
      </c>
      <c r="MI26" s="1">
        <f>IF($E26+$I26+$D$7&lt;=MI$22,0,IF(MI$22-$D$7&gt;=$E26,VLOOKUP($C26,Input!$A$8:$HV$39,MATCH(MI$21,Input!$A$6:$HV$6,0),FALSE)/$G26*$F26,0))*$D26</f>
        <v>0</v>
      </c>
      <c r="MJ26" s="1">
        <f>IF($E26+$I26+$D$7&lt;=MJ$22,0,IF(MJ$22-$D$7&gt;=$E26,VLOOKUP($C26,Input!$A$8:$HV$39,MATCH(MJ$21,Input!$A$6:$HV$6,0),FALSE)/$G26*$F26,0))*$D26</f>
        <v>0</v>
      </c>
      <c r="MK26" s="1">
        <f>IF($E26+$I26+$D$7&lt;=MK$22,0,IF(MK$22-$D$7&gt;=$E26,VLOOKUP($C26,Input!$A$8:$HV$39,MATCH(MK$21,Input!$A$6:$HV$6,0),FALSE)/$G26*$F26,0))*$D26</f>
        <v>0</v>
      </c>
      <c r="ML26" s="1">
        <f>IF($E26+$I26+$D$7&lt;=ML$22,0,IF(ML$22-$D$7&gt;=$E26,VLOOKUP($C26,Input!$A$8:$HV$39,MATCH(ML$21,Input!$A$6:$HV$6,0),FALSE)/$G26*$F26,0))*$D26</f>
        <v>0</v>
      </c>
      <c r="MM26" s="1">
        <f>IF($E26+$I26+$D$7&lt;=MM$22,0,IF(MM$22-$D$7&gt;=$E26,VLOOKUP($C26,Input!$A$8:$HV$39,MATCH(MM$21,Input!$A$6:$HV$6,0),FALSE)/$G26*$F26,0))*$D26</f>
        <v>0</v>
      </c>
      <c r="MN26" s="1">
        <f>IF($E26+$I26+$D$7&lt;=MN$22,0,IF(MN$22-$D$7&gt;=$E26,VLOOKUP($C26,Input!$A$8:$HV$39,MATCH(MN$21,Input!$A$6:$HV$6,0),FALSE)/$G26*$F26,0))*$D26</f>
        <v>0</v>
      </c>
      <c r="MO26" s="1">
        <f>IF($E26+$I26+$D$7&lt;=MO$22,0,IF(MO$22-$D$7&gt;=$E26,VLOOKUP($C26,Input!$A$8:$HV$39,MATCH(MO$21,Input!$A$6:$HV$6,0),FALSE)/$G26*$F26,0))*$D26</f>
        <v>0</v>
      </c>
      <c r="MP26" s="1">
        <f>IF($E26+$I26+$D$7&lt;=MP$22,0,IF(MP$22-$D$7&gt;=$E26,VLOOKUP($C26,Input!$A$8:$HV$39,MATCH(MP$21,Input!$A$6:$HV$6,0),FALSE)/$G26*$F26,0))*$D26</f>
        <v>0</v>
      </c>
      <c r="MQ26" s="1">
        <f>IF($E26+$I26+$D$7&lt;=MQ$22,0,IF(MQ$22-$D$7&gt;=$E26,VLOOKUP($C26,Input!$A$8:$HV$39,MATCH(MQ$21,Input!$A$6:$HV$6,0),FALSE)/$G26*$F26,0))*$D26</f>
        <v>0</v>
      </c>
      <c r="MR26" s="1">
        <f>IF($E26+$I26+$D$7&lt;=MR$22,0,IF(MR$22-$D$7&gt;=$E26,VLOOKUP($C26,Input!$A$8:$HV$39,MATCH(MR$21,Input!$A$6:$HV$6,0),FALSE)/$G26*$F26,0))*$D26</f>
        <v>0</v>
      </c>
      <c r="MS26" s="1">
        <f>IF($E26+$I26+$D$7&lt;=MS$22,0,IF(MS$22-$D$7&gt;=$E26,VLOOKUP($C26,Input!$A$8:$HV$39,MATCH(MS$21,Input!$A$6:$HV$6,0),FALSE)/$G26*$F26,0))*$D26</f>
        <v>0</v>
      </c>
      <c r="MT26" s="1">
        <f>IF($E26+$I26+$D$7&lt;=MT$22,0,IF(MT$22-$D$7&gt;=$E26,VLOOKUP($C26,Input!$A$8:$HV$39,MATCH(MT$21,Input!$A$6:$HV$6,0),FALSE)/$G26*$F26,0))*$D26</f>
        <v>0</v>
      </c>
      <c r="MU26" s="1">
        <f>IF($E26+$I26+$D$7&lt;=MU$22,0,IF(MU$22-$D$7&gt;=$E26,VLOOKUP($C26,Input!$A$8:$HV$39,MATCH(MU$21,Input!$A$6:$HV$6,0),FALSE)/$G26*$F26,0))*$D26</f>
        <v>0</v>
      </c>
      <c r="MV26" s="1">
        <f>IF($E26+$I26+$D$7&lt;=MV$22,0,IF(MV$22-$D$7&gt;=$E26,VLOOKUP($C26,Input!$A$8:$HV$39,MATCH(MV$21,Input!$A$6:$HV$6,0),FALSE)/$G26*$F26,0))*$D26</f>
        <v>0</v>
      </c>
      <c r="MW26" s="1">
        <f>IF($E26+$I26+$D$7&lt;=MW$22,0,IF(MW$22-$D$7&gt;=$E26,VLOOKUP($C26,Input!$A$8:$HV$39,MATCH(MW$21,Input!$A$6:$HV$6,0),FALSE)/$G26*$F26,0))*$D26</f>
        <v>0</v>
      </c>
      <c r="MX26" s="1">
        <f>IF($E26+$I26+$D$7&lt;=MX$22,0,IF(MX$22-$D$7&gt;=$E26,VLOOKUP($C26,Input!$A$8:$HV$39,MATCH(MX$21,Input!$A$6:$HV$6,0),FALSE)/$G26*$F26,0))*$D26</f>
        <v>0</v>
      </c>
      <c r="MZ26" t="str">
        <f>VLOOKUP($C26,Input!$A$8:$HV$39,MATCH(MZ$21,Input!$A$6:$HV$6,0),FALSE)</f>
        <v>Fossil CNG LCFS Credit ($/DGE)</v>
      </c>
      <c r="NA26" s="1">
        <f>IF($E26+$I26+$D$7&lt;=NA$22,0,IF(NA$22-$D$7&gt;=$E26,-VLOOKUP($C26,Input!$A$8:$HV$39,MATCH(NA$21,Input!$A$6:$HV$6,0),FALSE)/$G26*$F26,0))*$D26*$G$4/100</f>
        <v>-517858.66465979372</v>
      </c>
      <c r="NB26" s="1">
        <f>IF($E26+$I26+$D$7&lt;=NB$22,0,IF(NB$22-$D$7&gt;=$E26,-VLOOKUP($C26,Input!$A$8:$HV$39,MATCH(NB$21,Input!$A$6:$HV$6,0),FALSE)/$G26*$F26,0))*$D26*$G$4/100</f>
        <v>0</v>
      </c>
      <c r="NC26" s="1">
        <f>IF($E26+$I26+$D$7&lt;=NC$22,0,IF(NC$22-$D$7&gt;=$E26,-VLOOKUP($C26,Input!$A$8:$HV$39,MATCH(NC$21,Input!$A$6:$HV$6,0),FALSE)/$G26*$F26,0))*$D26*$G$4/100</f>
        <v>0</v>
      </c>
      <c r="ND26" s="1">
        <f>IF($E26+$I26+$D$7&lt;=ND$22,0,IF(ND$22-$D$7&gt;=$E26,-VLOOKUP($C26,Input!$A$8:$HV$39,MATCH(ND$21,Input!$A$6:$HV$6,0),FALSE)/$G26*$F26,0))*$D26*$G$4/100</f>
        <v>0</v>
      </c>
      <c r="NE26" s="1">
        <f>IF($E26+$I26+$D$7&lt;=NE$22,0,IF(NE$22-$D$7&gt;=$E26,-VLOOKUP($C26,Input!$A$8:$HV$39,MATCH(NE$21,Input!$A$6:$HV$6,0),FALSE)/$G26*$F26,0))*$D26*$G$4/100</f>
        <v>0</v>
      </c>
      <c r="NF26" s="1">
        <f>IF($E26+$I26+$D$7&lt;=NF$22,0,IF(NF$22-$D$7&gt;=$E26,-VLOOKUP($C26,Input!$A$8:$HV$39,MATCH(NF$21,Input!$A$6:$HV$6,0),FALSE)/$G26*$F26,0))*$D26*$G$4/100</f>
        <v>0</v>
      </c>
      <c r="NG26" s="1">
        <f>IF($E26+$I26+$D$7&lt;=NG$22,0,IF(NG$22-$D$7&gt;=$E26,-VLOOKUP($C26,Input!$A$8:$HV$39,MATCH(NG$21,Input!$A$6:$HV$6,0),FALSE)/$G26*$F26,0))*$D26*$G$4/100</f>
        <v>0</v>
      </c>
      <c r="NH26" s="1">
        <f>IF($E26+$I26+$D$7&lt;=NH$22,0,IF(NH$22-$D$7&gt;=$E26,-VLOOKUP($C26,Input!$A$8:$HV$39,MATCH(NH$21,Input!$A$6:$HV$6,0),FALSE)/$G26*$F26,0))*$D26*$G$4/100</f>
        <v>0</v>
      </c>
      <c r="NI26" s="1">
        <f>IF($E26+$I26+$D$7&lt;=NI$22,0,IF(NI$22-$D$7&gt;=$E26,-VLOOKUP($C26,Input!$A$8:$HV$39,MATCH(NI$21,Input!$A$6:$HV$6,0),FALSE)/$G26*$F26,0))*$D26*$G$4/100</f>
        <v>0</v>
      </c>
      <c r="NJ26" s="1">
        <f>IF($E26+$I26+$D$7&lt;=NJ$22,0,IF(NJ$22-$D$7&gt;=$E26,-VLOOKUP($C26,Input!$A$8:$HV$39,MATCH(NJ$21,Input!$A$6:$HV$6,0),FALSE)/$G26*$F26,0))*$D26*$G$4/100</f>
        <v>0</v>
      </c>
      <c r="NK26" s="1">
        <f>IF($E26+$I26+$D$7&lt;=NK$22,0,IF(NK$22-$D$7&gt;=$E26,-VLOOKUP($C26,Input!$A$8:$HV$39,MATCH(NK$21,Input!$A$6:$HV$6,0),FALSE)/$G26*$F26,0))*$D26*$G$4/100</f>
        <v>0</v>
      </c>
      <c r="NL26" s="1">
        <f>IF($E26+$I26+$D$7&lt;=NL$22,0,IF(NL$22-$D$7&gt;=$E26,-VLOOKUP($C26,Input!$A$8:$HV$39,MATCH(NL$21,Input!$A$6:$HV$6,0),FALSE)/$G26*$F26,0))*$D26*$G$4/100</f>
        <v>0</v>
      </c>
      <c r="NM26" s="1">
        <f>IF($E26+$I26+$D$7&lt;=NM$22,0,IF(NM$22-$D$7&gt;=$E26,-VLOOKUP($C26,Input!$A$8:$HV$39,MATCH(NM$21,Input!$A$6:$HV$6,0),FALSE)/$G26*$F26,0))*$D26*$G$4/100</f>
        <v>0</v>
      </c>
      <c r="NN26" s="1">
        <f>IF($E26+$I26+$D$7&lt;=NN$22,0,IF(NN$22-$D$7&gt;=$E26,-VLOOKUP($C26,Input!$A$8:$HV$39,MATCH(NN$21,Input!$A$6:$HV$6,0),FALSE)/$G26*$F26,0))*$D26*$G$4/100</f>
        <v>0</v>
      </c>
      <c r="NO26" s="1">
        <f>IF($E26+$I26+$D$7&lt;=NO$22,0,IF(NO$22-$D$7&gt;=$E26,-VLOOKUP($C26,Input!$A$8:$HV$39,MATCH(NO$21,Input!$A$6:$HV$6,0),FALSE)/$G26*$F26,0))*$D26*$G$4/100</f>
        <v>0</v>
      </c>
      <c r="NP26" s="1">
        <f>IF($E26+$I26+$D$7&lt;=NP$22,0,IF(NP$22-$D$7&gt;=$E26,-VLOOKUP($C26,Input!$A$8:$HV$39,MATCH(NP$21,Input!$A$6:$HV$6,0),FALSE)/$G26*$F26,0))*$D26*$G$4/100</f>
        <v>0</v>
      </c>
      <c r="NQ26" s="1">
        <f>IF($E26+$I26+$D$7&lt;=NQ$22,0,IF(NQ$22-$D$7&gt;=$E26,-VLOOKUP($C26,Input!$A$8:$HV$39,MATCH(NQ$21,Input!$A$6:$HV$6,0),FALSE)/$G26*$F26,0))*$D26*$G$4/100</f>
        <v>0</v>
      </c>
      <c r="NR26" s="1">
        <f>IF($E26+$I26+$D$7&lt;=NR$22,0,IF(NR$22-$D$7&gt;=$E26,-VLOOKUP($C26,Input!$A$8:$HV$39,MATCH(NR$21,Input!$A$6:$HV$6,0),FALSE)/$G26*$F26,0))*$D26*$G$4/100</f>
        <v>0</v>
      </c>
      <c r="NS26" s="1">
        <f>IF($E26+$I26+$D$7&lt;=NS$22,0,IF(NS$22-$D$7&gt;=$E26,-VLOOKUP($C26,Input!$A$8:$HV$39,MATCH(NS$21,Input!$A$6:$HV$6,0),FALSE)/$G26*$F26,0))*$D26*$G$4/100</f>
        <v>0</v>
      </c>
      <c r="NT26" s="1">
        <f>IF($E26+$I26+$D$7&lt;=NT$22,0,IF(NT$22-$D$7&gt;=$E26,-VLOOKUP($C26,Input!$A$8:$HV$39,MATCH(NT$21,Input!$A$6:$HV$6,0),FALSE)/$G26*$F26,0))*$D26*$G$4/100</f>
        <v>0</v>
      </c>
      <c r="NU26" s="1">
        <f>IF($E26+$I26+$D$7&lt;=NU$22,0,IF(NU$22-$D$7&gt;=$E26,-VLOOKUP($C26,Input!$A$8:$HV$39,MATCH(NU$21,Input!$A$6:$HV$6,0),FALSE)/$G26*$F26,0))*$D26*$G$4/100</f>
        <v>0</v>
      </c>
      <c r="NV26" s="1">
        <f>IF($E26+$I26+$D$7&lt;=NV$22,0,IF(NV$22-$D$7&gt;=$E26,-VLOOKUP($C26,Input!$A$8:$HV$39,MATCH(NV$21,Input!$A$6:$HV$6,0),FALSE)/$G26*$F26,0))*$D26*$G$4/100</f>
        <v>0</v>
      </c>
      <c r="NW26" s="1">
        <f>IF($E26+$I26+$D$7&lt;=NW$22,0,IF(NW$22-$D$7&gt;=$E26,-VLOOKUP($C26,Input!$A$8:$HV$39,MATCH(NW$21,Input!$A$6:$HV$6,0),FALSE)/$G26*$F26,0))*$D26*$G$4/100</f>
        <v>0</v>
      </c>
      <c r="NX26" s="1">
        <f>IF($E26+$I26+$D$7&lt;=NX$22,0,IF(NX$22-$D$7&gt;=$E26,-VLOOKUP($C26,Input!$A$8:$HV$39,MATCH(NX$21,Input!$A$6:$HV$6,0),FALSE)/$G26*$F26,0))*$D26*$G$4/100</f>
        <v>0</v>
      </c>
      <c r="NY26" s="1">
        <f>IF($E26+$I26+$D$7&lt;=NY$22,0,IF(NY$22-$D$7&gt;=$E26,-VLOOKUP($C26,Input!$A$8:$HV$39,MATCH(NY$21,Input!$A$6:$HV$6,0),FALSE)/$G26*$F26,0))*$D26*$G$4/100</f>
        <v>0</v>
      </c>
      <c r="NZ26" s="1">
        <f>IF($E26+$I26+$D$7&lt;=NZ$22,0,IF(NZ$22-$D$7&gt;=$E26,-VLOOKUP($C26,Input!$A$8:$HV$39,MATCH(NZ$21,Input!$A$6:$HV$6,0),FALSE)/$G26*$F26,0))*$D26*$G$4/100</f>
        <v>0</v>
      </c>
      <c r="OA26" s="1">
        <f>IF($E26+$I26+$D$7&lt;=OA$22,0,IF(OA$22-$D$7&gt;=$E26,-VLOOKUP($C26,Input!$A$8:$HV$39,MATCH(OA$21,Input!$A$6:$HV$6,0),FALSE)/$G26*$F26,0))*$D26*$G$4/100</f>
        <v>0</v>
      </c>
      <c r="OB26" s="1">
        <f>IF($E26+$I26+$D$7&lt;=OB$22,0,IF(OB$22-$D$7&gt;=$E26,-VLOOKUP($C26,Input!$A$8:$HV$39,MATCH(OB$21,Input!$A$6:$HV$6,0),FALSE)/$G26*$F26,0))*$D26*$G$4/100</f>
        <v>0</v>
      </c>
      <c r="OC26" s="1">
        <f>IF($E26+$I26+$D$7&lt;=OC$22,0,IF(OC$22-$D$7&gt;=$E26,-VLOOKUP($C26,Input!$A$8:$HV$39,MATCH(OC$21,Input!$A$6:$HV$6,0),FALSE)/$G26*$F26,0))*$D26*$G$4/100</f>
        <v>0</v>
      </c>
      <c r="OD26" s="1">
        <f>IF($E26+$I26+$D$7&lt;=OD$22,0,IF(OD$22-$D$7&gt;=$E26,-VLOOKUP($C26,Input!$A$8:$HV$39,MATCH(OD$21,Input!$A$6:$HV$6,0),FALSE)/$G26*$F26,0))*$D26*$G$4/100</f>
        <v>0</v>
      </c>
      <c r="OE26" s="1">
        <f>IF($E26+$I26+$D$7&lt;=OE$22,0,IF(OE$22-$D$7&gt;=$E26,-VLOOKUP($C26,Input!$A$8:$HV$39,MATCH(OE$21,Input!$A$6:$HV$6,0),FALSE)/$G26*$F26,0))*$D26*$G$4/100</f>
        <v>0</v>
      </c>
      <c r="OF26" s="1">
        <f>IF($E26+$I26+$D$7&lt;=OF$22,0,IF(OF$22-$D$7&gt;=$E26,-VLOOKUP($C26,Input!$A$8:$HV$39,MATCH(OF$21,Input!$A$6:$HV$6,0),FALSE)/$G26*$F26,0))*$D26*$G$4/100</f>
        <v>0</v>
      </c>
      <c r="OG26" s="1">
        <f>IF($E26+$I26+$D$7&lt;=OG$22,0,IF(OG$22-$D$7&gt;=$E26,-VLOOKUP($C26,Input!$A$8:$HV$39,MATCH(OG$21,Input!$A$6:$HV$6,0),FALSE)/$G26*$F26,0))*$D26*$G$4/100</f>
        <v>0</v>
      </c>
      <c r="OH26" s="1">
        <f>IF($E26+$I26+$D$7&lt;=OH$22,0,IF(OH$22-$D$7&gt;=$E26,-VLOOKUP($C26,Input!$A$8:$HV$39,MATCH(OH$21,Input!$A$6:$HV$6,0),FALSE)/$G26*$F26,0))*$D26*$G$4/100</f>
        <v>0</v>
      </c>
      <c r="OI26" s="1">
        <f>IF($E26+$I26+$D$7&lt;=OI$22,0,IF(OI$22-$D$7&gt;=$E26,-VLOOKUP($C26,Input!$A$8:$HV$39,MATCH(OI$21,Input!$A$6:$HV$6,0),FALSE)/$G26*$F26,0))*$D26*$G$4/100</f>
        <v>0</v>
      </c>
      <c r="OK26" t="str">
        <f>VLOOKUP($C26,Input!$A$8:$HW$39,MATCH(OK$21,Input!$A$6:$HW$6,0),FALSE)</f>
        <v>NA</v>
      </c>
      <c r="OL26" s="1">
        <f>IF($E26+$I26+$D$7&lt;=OL$22,0,IF(OL$22-$D$7&gt;=$E26,IF(COUNTIF($KZ26:LP26,"&gt;0")&gt;0,VLOOKUP($C26,Input!$A$8:$HV$21,MATCH($OK$21+COUNTIF($KZ26:LP26,"&gt;0"),Input!$A$6:$HV$6,0),FALSE),0),0))*$D26</f>
        <v>0</v>
      </c>
      <c r="OM26" s="1">
        <f>IF($E26+$I26+$D$7&lt;=OM$22,0,IF(OM$22-$D$7&gt;=$E26,IF(COUNTIF($KZ26:LQ26,"&gt;0")&gt;0,VLOOKUP($C26,Input!$A$8:$HV$21,MATCH($OK$21+COUNTIF($KZ26:LQ26,"&gt;0"),Input!$A$6:$HV$6,0),FALSE),0),0))*$D26</f>
        <v>0</v>
      </c>
      <c r="ON26" s="1">
        <f>IF($E26+$I26+$D$7&lt;=ON$22,0,IF(ON$22-$D$7&gt;=$E26,IF(COUNTIF($KZ26:LR26,"&gt;0")&gt;0,VLOOKUP($C26,Input!$A$8:$HV$21,MATCH($OK$21+COUNTIF($KZ26:LR26,"&gt;0"),Input!$A$6:$HV$6,0),FALSE),0),0))*$D26</f>
        <v>0</v>
      </c>
      <c r="OO26" s="1">
        <f>IF($E26+$I26+$D$7&lt;=OO$22,0,IF(OO$22-$D$7&gt;=$E26,IF(COUNTIF($KZ26:LS26,"&gt;0")&gt;0,VLOOKUP($C26,Input!$A$8:$HV$21,MATCH($OK$21+COUNTIF($KZ26:LS26,"&gt;0"),Input!$A$6:$HV$6,0),FALSE),0),0))*$D26</f>
        <v>0</v>
      </c>
      <c r="OP26" s="1">
        <f>IF($E26+$I26+$D$7&lt;=OP$22,0,IF(OP$22-$D$7&gt;=$E26,IF(COUNTIF($KZ26:LT26,"&gt;0")&gt;0,VLOOKUP($C26,Input!$A$8:$HV$21,MATCH($OK$21+COUNTIF($KZ26:LT26,"&gt;0"),Input!$A$6:$HV$6,0),FALSE),0),0))*$D26</f>
        <v>0</v>
      </c>
      <c r="OQ26" s="1">
        <f>IF($E26+$I26+$D$7&lt;=OQ$22,0,IF(OQ$22-$D$7&gt;=$E26,IF(COUNTIF($KZ26:LU26,"&gt;0")&gt;0,VLOOKUP($C26,Input!$A$8:$HV$21,MATCH($OK$21+COUNTIF($KZ26:LU26,"&gt;0"),Input!$A$6:$HV$6,0),FALSE),0),0))*$D26</f>
        <v>0</v>
      </c>
      <c r="OR26" s="1">
        <f>IF($E26+$I26+$D$7&lt;=OR$22,0,IF(OR$22-$D$7&gt;=$E26,IF(COUNTIF($KZ26:LV26,"&gt;0")&gt;0,VLOOKUP($C26,Input!$A$8:$HV$21,MATCH($OK$21+COUNTIF($KZ26:LV26,"&gt;0"),Input!$A$6:$HV$6,0),FALSE),0),0))*$D26</f>
        <v>0</v>
      </c>
      <c r="OS26" s="1">
        <f>IF($E26+$I26+$D$7&lt;=OS$22,0,IF(OS$22-$D$7&gt;=$E26,IF(COUNTIF($KZ26:LW26,"&gt;0")&gt;0,VLOOKUP($C26,Input!$A$8:$HV$21,MATCH($OK$21+COUNTIF($KZ26:LW26,"&gt;0"),Input!$A$6:$HV$6,0),FALSE),0),0))*$D26</f>
        <v>0</v>
      </c>
      <c r="OT26" s="1">
        <f>IF($E26+$I26+$D$7&lt;=OT$22,0,IF(OT$22-$D$7&gt;=$E26,IF(COUNTIF($KZ26:LX26,"&gt;0")&gt;0,VLOOKUP($C26,Input!$A$8:$HV$21,MATCH($OK$21+COUNTIF($KZ26:LX26,"&gt;0"),Input!$A$6:$HV$6,0),FALSE),0),0))*$D26</f>
        <v>0</v>
      </c>
      <c r="OU26" s="1">
        <f>IF($E26+$I26+$D$7&lt;=OU$22,0,IF(OU$22-$D$7&gt;=$E26,IF(COUNTIF($KZ26:LY26,"&gt;0")&gt;0,VLOOKUP($C26,Input!$A$8:$HV$21,MATCH($OK$21+COUNTIF($KZ26:LY26,"&gt;0"),Input!$A$6:$HV$6,0),FALSE),0),0))*$D26</f>
        <v>0</v>
      </c>
      <c r="OV26" s="1">
        <f>IF($E26+$I26+$D$7&lt;=OV$22,0,IF(OV$22-$D$7&gt;=$E26,IF(COUNTIF($KZ26:LZ26,"&gt;0")&gt;0,VLOOKUP($C26,Input!$A$8:$HV$21,MATCH($OK$21+COUNTIF($KZ26:LZ26,"&gt;0"),Input!$A$6:$HV$6,0),FALSE),0),0))*$D26</f>
        <v>0</v>
      </c>
      <c r="OW26" s="1">
        <f>IF($E26+$I26+$D$7&lt;=OW$22,0,IF(OW$22-$D$7&gt;=$E26,IF(COUNTIF($KZ26:MA26,"&gt;0")&gt;0,VLOOKUP($C26,Input!$A$8:$HV$21,MATCH($OK$21+COUNTIF($KZ26:MA26,"&gt;0"),Input!$A$6:$HV$6,0),FALSE),0),0))*$D26</f>
        <v>0</v>
      </c>
      <c r="OX26" s="1">
        <f>IF($E26+$I26+$D$7&lt;=OX$22,0,IF(OX$22-$D$7&gt;=$E26,IF(COUNTIF($KZ26:MB26,"&gt;0")&gt;0,VLOOKUP($C26,Input!$A$8:$HV$21,MATCH($OK$21+COUNTIF($KZ26:MB26,"&gt;0"),Input!$A$6:$HV$6,0),FALSE),0),0))*$D26</f>
        <v>0</v>
      </c>
      <c r="OY26" s="1">
        <f>IF($E26+$I26+$D$7&lt;=OY$22,0,IF(OY$22-$D$7&gt;=$E26,IF(COUNTIF($KZ26:MC26,"&gt;0")&gt;0,VLOOKUP($C26,Input!$A$8:$HV$21,MATCH($OK$21+COUNTIF($KZ26:MC26,"&gt;0"),Input!$A$6:$HV$6,0),FALSE),0),0))*$D26</f>
        <v>0</v>
      </c>
      <c r="OZ26" s="1">
        <f>IF($E26+$I26+$D$7&lt;=OZ$22,0,IF(OZ$22-$D$7&gt;=$E26,IF(COUNTIF($KZ26:MD26,"&gt;0")&gt;0,VLOOKUP($C26,Input!$A$8:$HV$21,MATCH($OK$21+COUNTIF($KZ26:MD26,"&gt;0"),Input!$A$6:$HV$6,0),FALSE),0),0))*$D26</f>
        <v>0</v>
      </c>
      <c r="PA26" s="1">
        <f>IF($E26+$I26+$D$7&lt;=PA$22,0,IF(PA$22-$D$7&gt;=$E26,IF(COUNTIF($KZ26:ME26,"&gt;0")&gt;0,VLOOKUP($C26,Input!$A$8:$HV$21,MATCH($OK$21+COUNTIF($KZ26:ME26,"&gt;0"),Input!$A$6:$HV$6,0),FALSE),0),0))*$D26</f>
        <v>0</v>
      </c>
      <c r="PB26" s="1">
        <f>IF($E26+$I26+$D$7&lt;=PB$22,0,IF(PB$22-$D$7&gt;=$E26,IF(COUNTIF($KZ26:MF26,"&gt;0")&gt;0,VLOOKUP($C26,Input!$A$8:$HV$21,MATCH($OK$21+COUNTIF($KZ26:MF26,"&gt;0"),Input!$A$6:$HV$6,0),FALSE),0),0))*$D26</f>
        <v>0</v>
      </c>
      <c r="PC26" s="1">
        <f>IF($E26+$I26+$D$7&lt;=PC$22,0,IF(PC$22-$D$7&gt;=$E26,IF(COUNTIF($KZ26:MG26,"&gt;0")&gt;0,VLOOKUP($C26,Input!$A$8:$HV$21,MATCH($OK$21+COUNTIF($KZ26:MG26,"&gt;0"),Input!$A$6:$HV$6,0),FALSE),0),0))*$D26</f>
        <v>0</v>
      </c>
      <c r="PD26" s="1">
        <f>IF($E26+$I26+$D$7&lt;=PD$22,0,IF(PD$22-$D$7&gt;=$E26,IF(COUNTIF($KZ26:MH26,"&gt;0")&gt;0,VLOOKUP($C26,Input!$A$8:$HV$21,MATCH($OK$21+COUNTIF($KZ26:MH26,"&gt;0"),Input!$A$6:$HV$6,0),FALSE),0),0))*$D26</f>
        <v>0</v>
      </c>
      <c r="PE26" s="1">
        <f>IF($E26+$I26+$D$7&lt;=PE$22,0,IF(PE$22-$D$7&gt;=$E26,IF(COUNTIF($KZ26:MI26,"&gt;0")&gt;0,VLOOKUP($C26,Input!$A$8:$HV$21,MATCH($OK$21+COUNTIF($KZ26:MI26,"&gt;0"),Input!$A$6:$HV$6,0),FALSE),0),0))*$D26</f>
        <v>0</v>
      </c>
      <c r="PF26" s="1">
        <f>IF($E26+$I26+$D$7&lt;=PF$22,0,IF(PF$22-$D$7&gt;=$E26,IF(COUNTIF($KZ26:MJ26,"&gt;0")&gt;0,VLOOKUP($C26,Input!$A$8:$HV$21,MATCH($OK$21+COUNTIF($KZ26:MJ26,"&gt;0"),Input!$A$6:$HV$6,0),FALSE),0),0))*$D26</f>
        <v>0</v>
      </c>
      <c r="PG26" s="1">
        <f>IF($E26+$I26+$D$7&lt;=PG$22,0,IF(PG$22-$D$7&gt;=$E26,IF(COUNTIF($KZ26:MK26,"&gt;0")&gt;0,VLOOKUP($C26,Input!$A$8:$HV$21,MATCH($OK$21+COUNTIF($KZ26:MK26,"&gt;0"),Input!$A$6:$HV$6,0),FALSE),0),0))*$D26</f>
        <v>0</v>
      </c>
      <c r="PH26" s="1">
        <f>IF($E26+$I26+$D$7&lt;=PH$22,0,IF(PH$22-$D$7&gt;=$E26,IF(COUNTIF($KZ26:ML26,"&gt;0")&gt;0,VLOOKUP($C26,Input!$A$8:$HV$21,MATCH($OK$21+COUNTIF($KZ26:ML26,"&gt;0"),Input!$A$6:$HV$6,0),FALSE),0),0))*$D26</f>
        <v>0</v>
      </c>
      <c r="PI26" s="1">
        <f>IF($E26+$I26+$D$7&lt;=PI$22,0,IF(PI$22-$D$7&gt;=$E26,IF(COUNTIF($KZ26:MM26,"&gt;0")&gt;0,VLOOKUP($C26,Input!$A$8:$HV$21,MATCH($OK$21+COUNTIF($KZ26:MM26,"&gt;0"),Input!$A$6:$HV$6,0),FALSE),0),0))*$D26</f>
        <v>0</v>
      </c>
      <c r="PJ26" s="1">
        <f>IF($E26+$I26+$D$7&lt;=PJ$22,0,IF(PJ$22-$D$7&gt;=$E26,IF(COUNTIF($KZ26:MN26,"&gt;0")&gt;0,VLOOKUP($C26,Input!$A$8:$HV$21,MATCH($OK$21+COUNTIF($KZ26:MN26,"&gt;0"),Input!$A$6:$HV$6,0),FALSE),0),0))*$D26</f>
        <v>0</v>
      </c>
      <c r="PK26" s="1">
        <f>IF($E26+$I26+$D$7&lt;=PK$22,0,IF(PK$22-$D$7&gt;=$E26,IF(COUNTIF($KZ26:MO26,"&gt;0")&gt;0,VLOOKUP($C26,Input!$A$8:$HV$21,MATCH($OK$21+COUNTIF($KZ26:MO26,"&gt;0"),Input!$A$6:$HV$6,0),FALSE),0),0))*$D26</f>
        <v>0</v>
      </c>
      <c r="PL26" s="1">
        <f>IF($E26+$I26+$D$7&lt;=PL$22,0,IF(PL$22-$D$7&gt;=$E26,IF(COUNTIF($KZ26:MP26,"&gt;0")&gt;0,VLOOKUP($C26,Input!$A$8:$HV$21,MATCH($OK$21+COUNTIF($KZ26:MP26,"&gt;0"),Input!$A$6:$HV$6,0),FALSE),0),0))*$D26</f>
        <v>0</v>
      </c>
      <c r="PM26" s="1">
        <f>IF($E26+$I26+$D$7&lt;=PM$22,0,IF(PM$22-$D$7&gt;=$E26,IF(COUNTIF($KZ26:MQ26,"&gt;0")&gt;0,VLOOKUP($C26,Input!$A$8:$HV$21,MATCH($OK$21+COUNTIF($KZ26:MQ26,"&gt;0"),Input!$A$6:$HV$6,0),FALSE),0),0))*$D26</f>
        <v>0</v>
      </c>
      <c r="PN26" s="1">
        <f>IF($E26+$I26+$D$7&lt;=PN$22,0,IF(PN$22-$D$7&gt;=$E26,IF(COUNTIF($KZ26:MR26,"&gt;0")&gt;0,VLOOKUP($C26,Input!$A$8:$HV$21,MATCH($OK$21+COUNTIF($KZ26:MR26,"&gt;0"),Input!$A$6:$HV$6,0),FALSE),0),0))*$D26</f>
        <v>0</v>
      </c>
      <c r="PO26" s="1">
        <f>IF($E26+$I26+$D$7&lt;=PO$22,0,IF(PO$22-$D$7&gt;=$E26,IF(COUNTIF($KZ26:MS26,"&gt;0")&gt;0,VLOOKUP($C26,Input!$A$8:$HV$21,MATCH($OK$21+COUNTIF($KZ26:MS26,"&gt;0"),Input!$A$6:$HV$6,0),FALSE),0),0))*$D26</f>
        <v>0</v>
      </c>
      <c r="PP26" s="1">
        <f>IF($E26+$I26+$D$7&lt;=PP$22,0,IF(PP$22-$D$7&gt;=$E26,IF(COUNTIF($KZ26:MT26,"&gt;0")&gt;0,VLOOKUP($C26,Input!$A$8:$HV$21,MATCH($OK$21+COUNTIF($KZ26:MT26,"&gt;0"),Input!$A$6:$HV$6,0),FALSE),0),0))*$D26</f>
        <v>0</v>
      </c>
      <c r="PQ26" s="1">
        <f>IF($E26+$I26+$D$7&lt;=PQ$22,0,IF(PQ$22-$D$7&gt;=$E26,IF(COUNTIF($KZ26:MU26,"&gt;0")&gt;0,VLOOKUP($C26,Input!$A$8:$HV$21,MATCH($OK$21+COUNTIF($KZ26:MU26,"&gt;0"),Input!$A$6:$HV$6,0),FALSE),0),0))*$D26</f>
        <v>0</v>
      </c>
      <c r="PR26" s="1">
        <f>IF($E26+$I26+$D$7&lt;=PR$22,0,IF(PR$22-$D$7&gt;=$E26,IF(COUNTIF($KZ26:MV26,"&gt;0")&gt;0,VLOOKUP($C26,Input!$A$8:$HV$21,MATCH($OK$21+COUNTIF($KZ26:MV26,"&gt;0"),Input!$A$6:$HV$6,0),FALSE),0),0))*$D26</f>
        <v>0</v>
      </c>
      <c r="PS26" s="1">
        <f>IF($E26+$I26+$D$7&lt;=PS$22,0,IF(PS$22-$D$7&gt;=$E26,IF(COUNTIF($KZ26:MW26,"&gt;0")&gt;0,VLOOKUP($C26,Input!$A$8:$HV$21,MATCH($OK$21+COUNTIF($KZ26:MW26,"&gt;0"),Input!$A$6:$HV$6,0),FALSE),0),0))*$D26</f>
        <v>0</v>
      </c>
      <c r="PT26" s="1">
        <f>IF($E26+$I26+$D$7&lt;=PT$22,0,IF(PT$22-$D$7&gt;=$E26,IF(COUNTIF($KZ26:MX26,"&gt;0")&gt;0,VLOOKUP($C26,Input!$A$8:$HV$21,MATCH($OK$21+COUNTIF($KZ26:MX26,"&gt;0"),Input!$A$6:$HV$6,0),FALSE),0),0))*$D26</f>
        <v>0</v>
      </c>
      <c r="PV26" s="1" t="str">
        <f t="shared" si="169"/>
        <v>2003 MY 40' CNG w Midlife Rebuild {234 Buses}</v>
      </c>
      <c r="PW26" s="1">
        <f t="shared" si="172"/>
        <v>11040615.56214433</v>
      </c>
      <c r="PX26" s="1">
        <f t="shared" si="173"/>
        <v>0</v>
      </c>
      <c r="PY26" s="1">
        <f t="shared" si="174"/>
        <v>0</v>
      </c>
      <c r="PZ26" s="1">
        <f t="shared" si="175"/>
        <v>0</v>
      </c>
      <c r="QA26" s="1">
        <f t="shared" si="176"/>
        <v>0</v>
      </c>
      <c r="QB26" s="1">
        <f t="shared" si="177"/>
        <v>0</v>
      </c>
      <c r="QC26" s="1">
        <f t="shared" si="178"/>
        <v>0</v>
      </c>
      <c r="QD26" s="1">
        <f t="shared" si="179"/>
        <v>0</v>
      </c>
      <c r="QE26" s="1">
        <f t="shared" si="180"/>
        <v>0</v>
      </c>
      <c r="QF26" s="1">
        <f t="shared" si="181"/>
        <v>0</v>
      </c>
      <c r="QG26" s="1">
        <f t="shared" si="182"/>
        <v>0</v>
      </c>
      <c r="QH26" s="1">
        <f t="shared" si="183"/>
        <v>0</v>
      </c>
      <c r="QI26" s="1">
        <f t="shared" si="184"/>
        <v>0</v>
      </c>
      <c r="QJ26" s="1">
        <f t="shared" si="185"/>
        <v>0</v>
      </c>
      <c r="QK26" s="1">
        <f t="shared" si="186"/>
        <v>0</v>
      </c>
      <c r="QL26" s="1">
        <f t="shared" si="187"/>
        <v>0</v>
      </c>
      <c r="QM26" s="1">
        <f t="shared" si="188"/>
        <v>0</v>
      </c>
      <c r="QN26" s="1">
        <f t="shared" si="189"/>
        <v>0</v>
      </c>
      <c r="QO26" s="1">
        <f t="shared" si="190"/>
        <v>0</v>
      </c>
      <c r="QP26" s="1">
        <f t="shared" si="191"/>
        <v>0</v>
      </c>
      <c r="QQ26" s="1">
        <f t="shared" si="192"/>
        <v>0</v>
      </c>
      <c r="QR26" s="1">
        <f t="shared" si="193"/>
        <v>0</v>
      </c>
      <c r="QS26" s="1">
        <f t="shared" si="194"/>
        <v>0</v>
      </c>
      <c r="QT26" s="1">
        <f t="shared" si="195"/>
        <v>0</v>
      </c>
      <c r="QU26" s="1">
        <f t="shared" si="196"/>
        <v>0</v>
      </c>
      <c r="QV26" s="1">
        <f t="shared" si="197"/>
        <v>0</v>
      </c>
      <c r="QW26" s="1">
        <f t="shared" si="198"/>
        <v>0</v>
      </c>
      <c r="QX26" s="1">
        <f t="shared" si="199"/>
        <v>0</v>
      </c>
      <c r="QY26" s="1">
        <f t="shared" si="200"/>
        <v>0</v>
      </c>
      <c r="QZ26" s="1">
        <f t="shared" si="201"/>
        <v>0</v>
      </c>
      <c r="RA26" s="1">
        <f t="shared" si="202"/>
        <v>0</v>
      </c>
      <c r="RB26" s="1">
        <f t="shared" si="203"/>
        <v>0</v>
      </c>
      <c r="RC26" s="1">
        <f t="shared" si="204"/>
        <v>0</v>
      </c>
      <c r="RD26" s="1">
        <f t="shared" si="205"/>
        <v>0</v>
      </c>
      <c r="RE26" s="1">
        <f t="shared" si="206"/>
        <v>0</v>
      </c>
      <c r="RF26" s="1">
        <f t="shared" si="207"/>
        <v>11040615.56214433</v>
      </c>
      <c r="RG26" s="1">
        <f t="shared" si="208"/>
        <v>11040615.56214433</v>
      </c>
      <c r="RH26" s="72"/>
      <c r="RI26" s="37"/>
    </row>
    <row r="27" spans="1:477" hidden="1" outlineLevel="1" x14ac:dyDescent="0.25">
      <c r="A27" s="50"/>
      <c r="B27" s="143"/>
      <c r="C27" s="111" t="s">
        <v>76</v>
      </c>
      <c r="D27" s="108">
        <f t="shared" si="171"/>
        <v>234</v>
      </c>
      <c r="E27" s="110">
        <f t="shared" si="209"/>
        <v>2004</v>
      </c>
      <c r="F27" s="68">
        <f t="shared" si="168"/>
        <v>40000</v>
      </c>
      <c r="G27" s="69">
        <f>VLOOKUP($C27,Input!$A$8:$HV$39,MATCH(G$21,Input!$A$6:$HV$6,0),FALSE)</f>
        <v>2.91</v>
      </c>
      <c r="H27" s="123">
        <f>VLOOKUP($C27,Input!$A$8:$HV$39,MATCH(H$21,Input!$A$6:$HV$6,0),FALSE)</f>
        <v>0</v>
      </c>
      <c r="I27" s="70">
        <f>VLOOKUP($C27,Input!$A$8:$HV$39,MATCH(I$21,Input!$A$6:$HV$6,0),FALSE)</f>
        <v>14</v>
      </c>
      <c r="J27" s="1">
        <f>+IF($E27=J$22,VLOOKUP($C27,Input!$A$8:$AN$39,MATCH(J$21,Input!$A$6:$AN$6,0),FALSE)+$H27,0)*$D27</f>
        <v>0</v>
      </c>
      <c r="K27" s="1">
        <f>+IF($E27=K$22,VLOOKUP($C27,Input!$A$8:$AN$39,MATCH(K$21,Input!$A$6:$AN$6,0),FALSE)+$H27,0)*$D27</f>
        <v>0</v>
      </c>
      <c r="L27" s="1">
        <f>+IF($E27=L$22,VLOOKUP($C27,Input!$A$8:$AN$39,MATCH(L$21,Input!$A$6:$AN$6,0),FALSE)+$H27,0)*$D27</f>
        <v>0</v>
      </c>
      <c r="M27" s="1">
        <f>+IF($E27=M$22,VLOOKUP($C27,Input!$A$8:$AN$39,MATCH(M$21,Input!$A$6:$AN$6,0),FALSE)+$H27,0)*$D27</f>
        <v>0</v>
      </c>
      <c r="N27" s="1">
        <f>+IF($E27=N$22,VLOOKUP($C27,Input!$A$8:$AN$39,MATCH(N$21,Input!$A$6:$AN$6,0),FALSE)+$H27,0)*$D27</f>
        <v>0</v>
      </c>
      <c r="O27" s="1">
        <f>+IF($E27=O$22,VLOOKUP($C27,Input!$A$8:$AN$39,MATCH(O$21,Input!$A$6:$AN$6,0),FALSE)+$H27,0)*$D27</f>
        <v>0</v>
      </c>
      <c r="P27" s="1">
        <f>+IF($E27=P$22,VLOOKUP($C27,Input!$A$8:$AN$39,MATCH(P$21,Input!$A$6:$AN$6,0),FALSE)+$H27,0)*$D27</f>
        <v>0</v>
      </c>
      <c r="Q27" s="1">
        <f>+IF($E27=Q$22,VLOOKUP($C27,Input!$A$8:$AN$39,MATCH(Q$21,Input!$A$6:$AN$6,0),FALSE)+$H27,0)*$D27</f>
        <v>0</v>
      </c>
      <c r="R27" s="1">
        <f>+IF($E27=R$22,VLOOKUP($C27,Input!$A$8:$AN$39,MATCH(R$21,Input!$A$6:$AN$6,0),FALSE)+$H27,0)*$D27</f>
        <v>0</v>
      </c>
      <c r="S27" s="1">
        <f>+IF($E27=S$22,VLOOKUP($C27,Input!$A$8:$AN$39,MATCH(S$21,Input!$A$6:$AN$6,0),FALSE)+$H27,0)*$D27</f>
        <v>0</v>
      </c>
      <c r="T27" s="1">
        <f>+IF($E27=T$22,VLOOKUP($C27,Input!$A$8:$AN$39,MATCH(T$21,Input!$A$6:$AN$6,0),FALSE)+$H27,0)*$D27</f>
        <v>0</v>
      </c>
      <c r="U27" s="1">
        <f>+IF($E27=U$22,VLOOKUP($C27,Input!$A$8:$AN$39,MATCH(U$21,Input!$A$6:$AN$6,0),FALSE)+$H27,0)*$D27</f>
        <v>0</v>
      </c>
      <c r="V27" s="1">
        <f>+IF($E27=V$22,VLOOKUP($C27,Input!$A$8:$AN$39,MATCH(V$21,Input!$A$6:$AN$6,0),FALSE)+$H27,0)*$D27</f>
        <v>0</v>
      </c>
      <c r="W27" s="1">
        <f>+IF($E27=W$22,VLOOKUP($C27,Input!$A$8:$AN$39,MATCH(W$21,Input!$A$6:$AN$6,0),FALSE)+$H27,0)*$D27</f>
        <v>0</v>
      </c>
      <c r="X27" s="1">
        <f>+IF($E27=X$22,VLOOKUP($C27,Input!$A$8:$AN$39,MATCH(X$21,Input!$A$6:$AN$6,0),FALSE)+$H27,0)*$D27</f>
        <v>0</v>
      </c>
      <c r="Y27" s="1">
        <f>+IF($E27=Y$22,VLOOKUP($C27,Input!$A$8:$AN$39,MATCH(Y$21,Input!$A$6:$AN$6,0),FALSE)+$H27,0)*$D27</f>
        <v>0</v>
      </c>
      <c r="Z27" s="1">
        <f>+IF($E27=Z$22,VLOOKUP($C27,Input!$A$8:$AN$39,MATCH(Z$21,Input!$A$6:$AN$6,0),FALSE)+$H27,0)*$D27</f>
        <v>0</v>
      </c>
      <c r="AA27" s="1">
        <f>+IF($E27=AA$22,VLOOKUP($C27,Input!$A$8:$AN$39,MATCH(AA$21,Input!$A$6:$AN$6,0),FALSE)+$H27,0)*$D27</f>
        <v>0</v>
      </c>
      <c r="AB27" s="1">
        <f>+IF($E27=AB$22,VLOOKUP($C27,Input!$A$8:$AN$39,MATCH(AB$21,Input!$A$6:$AN$6,0),FALSE)+$H27,0)*$D27</f>
        <v>0</v>
      </c>
      <c r="AC27" s="1">
        <f>+IF($E27=AC$22,VLOOKUP($C27,Input!$A$8:$AN$39,MATCH(AC$21,Input!$A$6:$AN$6,0),FALSE)+$H27,0)*$D27</f>
        <v>0</v>
      </c>
      <c r="AD27" s="1">
        <f>+IF($E27=AD$22,VLOOKUP($C27,Input!$A$8:$AN$39,MATCH(AD$21,Input!$A$6:$AN$6,0),FALSE)+$H27,0)*$D27</f>
        <v>0</v>
      </c>
      <c r="AE27" s="1">
        <f>+IF($E27=AE$22,VLOOKUP($C27,Input!$A$8:$AN$39,MATCH(AE$21,Input!$A$6:$AN$6,0),FALSE)+$H27,0)*$D27</f>
        <v>0</v>
      </c>
      <c r="AF27" s="1">
        <f>+IF($E27=AF$22,VLOOKUP($C27,Input!$A$8:$AN$39,MATCH(AF$21,Input!$A$6:$AN$6,0),FALSE)+$H27,0)*$D27</f>
        <v>0</v>
      </c>
      <c r="AG27" s="1">
        <f>+IF($E27=AG$22,VLOOKUP($C27,Input!$A$8:$AN$39,MATCH(AG$21,Input!$A$6:$AN$6,0),FALSE)+$H27,0)*$D27</f>
        <v>0</v>
      </c>
      <c r="AH27" s="1">
        <f>+IF($E27=AH$22,VLOOKUP($C27,Input!$A$8:$AN$39,MATCH(AH$21,Input!$A$6:$AN$6,0),FALSE)+$H27,0)*$D27</f>
        <v>0</v>
      </c>
      <c r="AI27" s="1">
        <f>+IF($E27=AI$22,VLOOKUP($C27,Input!$A$8:$AN$39,MATCH(AI$21,Input!$A$6:$AN$6,0),FALSE)+$H27,0)*$D27</f>
        <v>0</v>
      </c>
      <c r="AJ27" s="1">
        <f>+IF($E27=AJ$22,VLOOKUP($C27,Input!$A$8:$AN$39,MATCH(AJ$21,Input!$A$6:$AN$6,0),FALSE)+$H27,0)*$D27</f>
        <v>0</v>
      </c>
      <c r="AK27" s="1">
        <f>+IF($E27=AK$22,VLOOKUP($C27,Input!$A$8:$AN$39,MATCH(AK$21,Input!$A$6:$AN$6,0),FALSE)+$H27,0)*$D27</f>
        <v>0</v>
      </c>
      <c r="AL27" s="1">
        <f>+IF($E27=AL$22,VLOOKUP($C27,Input!$A$8:$AN$39,MATCH(AL$21,Input!$A$6:$AN$6,0),FALSE)+$H27,0)*$D27</f>
        <v>0</v>
      </c>
      <c r="AM27" s="1">
        <f>+IF($E27=AM$22,VLOOKUP($C27,Input!$A$8:$AN$39,MATCH(AM$21,Input!$A$6:$AN$6,0),FALSE)+$H27,0)*$D27</f>
        <v>0</v>
      </c>
      <c r="AN27" s="1">
        <f>+IF($E27=AN$22,VLOOKUP($C27,Input!$A$8:$AN$39,MATCH(AN$21,Input!$A$6:$AN$6,0),FALSE)+$H27,0)*$D27</f>
        <v>0</v>
      </c>
      <c r="AO27" s="1">
        <f>+IF($E27=AO$22,VLOOKUP($C27,Input!$A$8:$AN$39,MATCH(AO$21,Input!$A$6:$AN$6,0),FALSE)+$H27,0)*$D27</f>
        <v>0</v>
      </c>
      <c r="AP27" s="1">
        <f>+IF($E27=AP$22,VLOOKUP($C27,Input!$A$8:$AN$39,MATCH(AP$21,Input!$A$6:$AN$6,0),FALSE)+$H27,0)*$D27</f>
        <v>0</v>
      </c>
      <c r="AQ27" s="1">
        <f>+IF($E27=AQ$22,VLOOKUP($C27,Input!$A$8:$AN$39,MATCH(AQ$21,Input!$A$6:$AN$6,0),FALSE)+$H27,0)*$D27</f>
        <v>0</v>
      </c>
      <c r="AR27" s="1">
        <f>+IF($E27=AR$22,VLOOKUP($C27,Input!$A$8:$AN$39,MATCH(AR$21,Input!$A$6:$AN$6,0),FALSE)+$H27,0)*$D27</f>
        <v>0</v>
      </c>
      <c r="AT27" t="str">
        <f>VLOOKUP($C27,Input!$A$8:$HV$39,MATCH(AT$21,Input!$A$6:$HV$6,0),FALSE)</f>
        <v>Parts and administrative cost</v>
      </c>
      <c r="AU27" s="1">
        <f>+IF($E27=AU$22,VLOOKUP($C27,Input!$A$8:$HV$39,MATCH(AU$21,Input!$A$6:$HV$6,0),FALSE),0)*$D27</f>
        <v>0</v>
      </c>
      <c r="AV27" s="1">
        <f>+IF($E27=AV$22,VLOOKUP($C27,Input!$A$8:$HV$39,MATCH(AV$21,Input!$A$6:$HV$6,0),FALSE),0)*$D27</f>
        <v>0</v>
      </c>
      <c r="AW27" s="1">
        <f>+IF($E27=AW$22,VLOOKUP($C27,Input!$A$8:$HV$39,MATCH(AW$21,Input!$A$6:$HV$6,0),FALSE),0)*$D27</f>
        <v>0</v>
      </c>
      <c r="AX27" s="1">
        <f>+IF($E27=AX$22,VLOOKUP($C27,Input!$A$8:$HV$39,MATCH(AX$21,Input!$A$6:$HV$6,0),FALSE),0)*$D27</f>
        <v>0</v>
      </c>
      <c r="AY27" s="1">
        <f>+IF($E27=AY$22,VLOOKUP($C27,Input!$A$8:$HV$39,MATCH(AY$21,Input!$A$6:$HV$6,0),FALSE),0)*$D27</f>
        <v>0</v>
      </c>
      <c r="AZ27" s="1">
        <f>+IF($E27=AZ$22,VLOOKUP($C27,Input!$A$8:$HV$39,MATCH(AZ$21,Input!$A$6:$HV$6,0),FALSE),0)*$D27</f>
        <v>0</v>
      </c>
      <c r="BA27" s="1">
        <f>+IF($E27=BA$22,VLOOKUP($C27,Input!$A$8:$HV$39,MATCH(BA$21,Input!$A$6:$HV$6,0),FALSE),0)*$D27</f>
        <v>0</v>
      </c>
      <c r="BB27" s="1">
        <f>+IF($E27=BB$22,VLOOKUP($C27,Input!$A$8:$HV$39,MATCH(BB$21,Input!$A$6:$HV$6,0),FALSE),0)*$D27</f>
        <v>0</v>
      </c>
      <c r="BC27" s="1">
        <f>+IF($E27=BC$22,VLOOKUP($C27,Input!$A$8:$HV$39,MATCH(BC$21,Input!$A$6:$HV$6,0),FALSE),0)*$D27</f>
        <v>0</v>
      </c>
      <c r="BD27" s="1">
        <f>+IF($E27=BD$22,VLOOKUP($C27,Input!$A$8:$HV$39,MATCH(BD$21,Input!$A$6:$HV$6,0),FALSE),0)*$D27</f>
        <v>0</v>
      </c>
      <c r="BE27" s="1">
        <f>+IF($E27=BE$22,VLOOKUP($C27,Input!$A$8:$HV$39,MATCH(BE$21,Input!$A$6:$HV$6,0),FALSE),0)*$D27</f>
        <v>0</v>
      </c>
      <c r="BF27" s="1">
        <f>+IF($E27=BF$22,VLOOKUP($C27,Input!$A$8:$HV$39,MATCH(BF$21,Input!$A$6:$HV$6,0),FALSE),0)*$D27</f>
        <v>0</v>
      </c>
      <c r="BG27" s="1">
        <f>+IF($E27=BG$22,VLOOKUP($C27,Input!$A$8:$HV$39,MATCH(BG$21,Input!$A$6:$HV$6,0),FALSE),0)*$D27</f>
        <v>0</v>
      </c>
      <c r="BH27" s="1">
        <f>+IF($E27=BH$22,VLOOKUP($C27,Input!$A$8:$HV$39,MATCH(BH$21,Input!$A$6:$HV$6,0),FALSE),0)*$D27</f>
        <v>0</v>
      </c>
      <c r="BI27" s="1">
        <f>+IF($E27=BI$22,VLOOKUP($C27,Input!$A$8:$HV$39,MATCH(BI$21,Input!$A$6:$HV$6,0),FALSE),0)*$D27</f>
        <v>0</v>
      </c>
      <c r="BJ27" s="1">
        <f>+IF($E27=BJ$22,VLOOKUP($C27,Input!$A$8:$HV$39,MATCH(BJ$21,Input!$A$6:$HV$6,0),FALSE),0)*$D27</f>
        <v>0</v>
      </c>
      <c r="BK27" s="1">
        <f>+IF($E27=BK$22,VLOOKUP($C27,Input!$A$8:$HV$39,MATCH(BK$21,Input!$A$6:$HV$6,0),FALSE),0)*$D27</f>
        <v>0</v>
      </c>
      <c r="BL27" s="1">
        <f>+IF($E27=BL$22,VLOOKUP($C27,Input!$A$8:$HV$39,MATCH(BL$21,Input!$A$6:$HV$6,0),FALSE),0)*$D27</f>
        <v>0</v>
      </c>
      <c r="BM27" s="1">
        <f>+IF($E27=BM$22,VLOOKUP($C27,Input!$A$8:$HV$39,MATCH(BM$21,Input!$A$6:$HV$6,0),FALSE),0)*$D27</f>
        <v>0</v>
      </c>
      <c r="BN27" s="1">
        <f>+IF($E27=BN$22,VLOOKUP($C27,Input!$A$8:$HV$39,MATCH(BN$21,Input!$A$6:$HV$6,0),FALSE),0)*$D27</f>
        <v>0</v>
      </c>
      <c r="BO27" s="1">
        <f>+IF($E27=BO$22,VLOOKUP($C27,Input!$A$8:$HV$39,MATCH(BO$21,Input!$A$6:$HV$6,0),FALSE),0)*$D27</f>
        <v>0</v>
      </c>
      <c r="BP27" s="1">
        <f>+IF($E27=BP$22,VLOOKUP($C27,Input!$A$8:$HV$39,MATCH(BP$21,Input!$A$6:$HV$6,0),FALSE),0)*$D27</f>
        <v>0</v>
      </c>
      <c r="BQ27" s="1">
        <f>+IF($E27=BQ$22,VLOOKUP($C27,Input!$A$8:$HV$39,MATCH(BQ$21,Input!$A$6:$HV$6,0),FALSE),0)*$D27</f>
        <v>0</v>
      </c>
      <c r="BR27" s="1">
        <f>+IF($E27=BR$22,VLOOKUP($C27,Input!$A$8:$HV$39,MATCH(BR$21,Input!$A$6:$HV$6,0),FALSE),0)*$D27</f>
        <v>0</v>
      </c>
      <c r="BS27" s="1">
        <f>+IF($E27=BS$22,VLOOKUP($C27,Input!$A$8:$HV$39,MATCH(BS$21,Input!$A$6:$HV$6,0),FALSE),0)*$D27</f>
        <v>0</v>
      </c>
      <c r="BT27" s="1">
        <f>+IF($E27=BT$22,VLOOKUP($C27,Input!$A$8:$HV$39,MATCH(BT$21,Input!$A$6:$HV$6,0),FALSE),0)*$D27</f>
        <v>0</v>
      </c>
      <c r="BU27" s="1">
        <f>+IF($E27=BU$22,VLOOKUP($C27,Input!$A$8:$HV$39,MATCH(BU$21,Input!$A$6:$HV$6,0),FALSE),0)*$D27</f>
        <v>0</v>
      </c>
      <c r="BV27" s="1">
        <f>+IF($E27=BV$22,VLOOKUP($C27,Input!$A$8:$HV$39,MATCH(BV$21,Input!$A$6:$HV$6,0),FALSE),0)*$D27</f>
        <v>0</v>
      </c>
      <c r="BW27" s="1">
        <f>+IF($E27=BW$22,VLOOKUP($C27,Input!$A$8:$HV$39,MATCH(BW$21,Input!$A$6:$HV$6,0),FALSE),0)*$D27</f>
        <v>0</v>
      </c>
      <c r="BX27" s="1">
        <f>+IF($E27=BX$22,VLOOKUP($C27,Input!$A$8:$HV$39,MATCH(BX$21,Input!$A$6:$HV$6,0),FALSE),0)*$D27</f>
        <v>0</v>
      </c>
      <c r="BY27" s="1">
        <f>+IF($E27=BY$22,VLOOKUP($C27,Input!$A$8:$HV$39,MATCH(BY$21,Input!$A$6:$HV$6,0),FALSE),0)*$D27</f>
        <v>0</v>
      </c>
      <c r="BZ27" s="1">
        <f>+IF($E27=BZ$22,VLOOKUP($C27,Input!$A$8:$HV$39,MATCH(BZ$21,Input!$A$6:$HV$6,0),FALSE),0)*$D27</f>
        <v>0</v>
      </c>
      <c r="CA27" s="1">
        <f>+IF($E27=CA$22,VLOOKUP($C27,Input!$A$8:$HV$39,MATCH(CA$21,Input!$A$6:$HV$6,0),FALSE),0)*$D27</f>
        <v>0</v>
      </c>
      <c r="CB27" s="1">
        <f>+IF($E27=CB$22,VLOOKUP($C27,Input!$A$8:$HV$39,MATCH(CB$21,Input!$A$6:$HV$6,0),FALSE),0)*$D27</f>
        <v>0</v>
      </c>
      <c r="CC27" s="1">
        <f>+IF($E27=CC$22,VLOOKUP($C27,Input!$A$8:$HV$39,MATCH(CC$21,Input!$A$6:$HV$6,0),FALSE),0)*$D27</f>
        <v>0</v>
      </c>
      <c r="CE27" t="str">
        <f>VLOOKUP($C27,Input!$A$8:$HV$39,MATCH(CE$21,Input!$A$6:$HV$6,0),FALSE)</f>
        <v>Engine Rebuild @ 7 Yr</v>
      </c>
      <c r="CF27" s="1">
        <f>IF($E27+$I27+$D$7&lt;=CF$22,0,IF(CF$22-$D$7&gt;=$E27,IF(COUNTIF($KZ27:LP27,"&gt;0")&gt;0,VLOOKUP($C27,Input!$A$8:$HV$21,MATCH($CE$21+COUNTIF($KZ27:LP27,"&gt;0"),Input!$A$6:$HV$6,0),FALSE),0),0))*$D27</f>
        <v>0</v>
      </c>
      <c r="CG27" s="1">
        <f>IF($E27+$I27+$D$7&lt;=CG$22,0,IF(CG$22-$D$7&gt;=$E27,IF(COUNTIF($KZ27:LQ27,"&gt;0")&gt;0,VLOOKUP($C27,Input!$A$8:$HV$21,MATCH($CE$21+COUNTIF($KZ27:LQ27,"&gt;0"),Input!$A$6:$HV$6,0),FALSE),0),0))*$D27</f>
        <v>0</v>
      </c>
      <c r="CH27" s="1">
        <f>IF($E27+$I27+$D$7&lt;=CH$22,0,IF(CH$22-$D$7&gt;=$E27,IF(COUNTIF($KZ27:LR27,"&gt;0")&gt;0,VLOOKUP($C27,Input!$A$8:$HV$21,MATCH($CE$21+COUNTIF($KZ27:LR27,"&gt;0"),Input!$A$6:$HV$6,0),FALSE),0),0))*$D27</f>
        <v>0</v>
      </c>
      <c r="CI27" s="1">
        <f>IF($E27+$I27+$D$7&lt;=CI$22,0,IF(CI$22-$D$7&gt;=$E27,IF(COUNTIF($KZ27:LS27,"&gt;0")&gt;0,VLOOKUP($C27,Input!$A$8:$HV$21,MATCH($CE$21+COUNTIF($KZ27:LS27,"&gt;0"),Input!$A$6:$HV$6,0),FALSE),0),0))*$D27</f>
        <v>0</v>
      </c>
      <c r="CJ27" s="1">
        <f>IF($E27+$I27+$D$7&lt;=CJ$22,0,IF(CJ$22-$D$7&gt;=$E27,IF(COUNTIF($KZ27:LT27,"&gt;0")&gt;0,VLOOKUP($C27,Input!$A$8:$HV$21,MATCH($CE$21+COUNTIF($KZ27:LT27,"&gt;0"),Input!$A$6:$HV$6,0),FALSE),0),0))*$D27</f>
        <v>0</v>
      </c>
      <c r="CK27" s="1">
        <f>IF($E27+$I27+$D$7&lt;=CK$22,0,IF(CK$22-$D$7&gt;=$E27,IF(COUNTIF($KZ27:LU27,"&gt;0")&gt;0,VLOOKUP($C27,Input!$A$8:$HV$21,MATCH($CE$21+COUNTIF($KZ27:LU27,"&gt;0"),Input!$A$6:$HV$6,0),FALSE),0),0))*$D27</f>
        <v>0</v>
      </c>
      <c r="CL27" s="1">
        <f>IF($E27+$I27+$D$7&lt;=CL$22,0,IF(CL$22-$D$7&gt;=$E27,IF(COUNTIF($KZ27:LV27,"&gt;0")&gt;0,VLOOKUP($C27,Input!$A$8:$HV$21,MATCH($CE$21+COUNTIF($KZ27:LV27,"&gt;0"),Input!$A$6:$HV$6,0),FALSE),0),0))*$D27</f>
        <v>0</v>
      </c>
      <c r="CM27" s="1">
        <f>IF($E27+$I27+$D$7&lt;=CM$22,0,IF(CM$22-$D$7&gt;=$E27,IF(COUNTIF($KZ27:LW27,"&gt;0")&gt;0,VLOOKUP($C27,Input!$A$8:$HV$21,MATCH($CE$21+COUNTIF($KZ27:LW27,"&gt;0"),Input!$A$6:$HV$6,0),FALSE),0),0))*$D27</f>
        <v>0</v>
      </c>
      <c r="CN27" s="1">
        <f>IF($E27+$I27+$D$7&lt;=CN$22,0,IF(CN$22-$D$7&gt;=$E27,IF(COUNTIF($KZ27:LX27,"&gt;0")&gt;0,VLOOKUP($C27,Input!$A$8:$HV$21,MATCH($CE$21+COUNTIF($KZ27:LX27,"&gt;0"),Input!$A$6:$HV$6,0),FALSE),0),0))*$D27</f>
        <v>0</v>
      </c>
      <c r="CO27" s="1">
        <f>IF($E27+$I27+$D$7&lt;=CO$22,0,IF(CO$22-$D$7&gt;=$E27,IF(COUNTIF($KZ27:LY27,"&gt;0")&gt;0,VLOOKUP($C27,Input!$A$8:$HV$21,MATCH($CE$21+COUNTIF($KZ27:LY27,"&gt;0"),Input!$A$6:$HV$6,0),FALSE),0),0))*$D27</f>
        <v>0</v>
      </c>
      <c r="CP27" s="1">
        <f>IF($E27+$I27+$D$7&lt;=CP$22,0,IF(CP$22-$D$7&gt;=$E27,IF(COUNTIF($KZ27:LZ27,"&gt;0")&gt;0,VLOOKUP($C27,Input!$A$8:$HV$21,MATCH($CE$21+COUNTIF($KZ27:LZ27,"&gt;0"),Input!$A$6:$HV$6,0),FALSE),0),0))*$D27</f>
        <v>0</v>
      </c>
      <c r="CQ27" s="1">
        <f>IF($E27+$I27+$D$7&lt;=CQ$22,0,IF(CQ$22-$D$7&gt;=$E27,IF(COUNTIF($KZ27:MA27,"&gt;0")&gt;0,VLOOKUP($C27,Input!$A$8:$HV$21,MATCH($CE$21+COUNTIF($KZ27:MA27,"&gt;0"),Input!$A$6:$HV$6,0),FALSE),0),0))*$D27</f>
        <v>0</v>
      </c>
      <c r="CR27" s="1">
        <f>IF($E27+$I27+$D$7&lt;=CR$22,0,IF(CR$22-$D$7&gt;=$E27,IF(COUNTIF($KZ27:MB27,"&gt;0")&gt;0,VLOOKUP($C27,Input!$A$8:$HV$21,MATCH($CE$21+COUNTIF($KZ27:MB27,"&gt;0"),Input!$A$6:$HV$6,0),FALSE),0),0))*$D27</f>
        <v>0</v>
      </c>
      <c r="CS27" s="1">
        <f>IF($E27+$I27+$D$7&lt;=CS$22,0,IF(CS$22-$D$7&gt;=$E27,IF(COUNTIF($KZ27:MC27,"&gt;0")&gt;0,VLOOKUP($C27,Input!$A$8:$HV$21,MATCH($CE$21+COUNTIF($KZ27:MC27,"&gt;0"),Input!$A$6:$HV$6,0),FALSE),0),0))*$D27</f>
        <v>0</v>
      </c>
      <c r="CT27" s="1">
        <f>IF($E27+$I27+$D$7&lt;=CT$22,0,IF(CT$22-$D$7&gt;=$E27,IF(COUNTIF($KZ27:MD27,"&gt;0")&gt;0,VLOOKUP($C27,Input!$A$8:$HV$21,MATCH($CE$21+COUNTIF($KZ27:MD27,"&gt;0"),Input!$A$6:$HV$6,0),FALSE),0),0))*$D27</f>
        <v>0</v>
      </c>
      <c r="CU27" s="1">
        <f>IF($E27+$I27+$D$7&lt;=CU$22,0,IF(CU$22-$D$7&gt;=$E27,IF(COUNTIF($KZ27:ME27,"&gt;0")&gt;0,VLOOKUP($C27,Input!$A$8:$HV$21,MATCH($CE$21+COUNTIF($KZ27:ME27,"&gt;0"),Input!$A$6:$HV$6,0),FALSE),0),0))*$D27</f>
        <v>0</v>
      </c>
      <c r="CV27" s="1">
        <f>IF($E27+$I27+$D$7&lt;=CV$22,0,IF(CV$22-$D$7&gt;=$E27,IF(COUNTIF($KZ27:MF27,"&gt;0")&gt;0,VLOOKUP($C27,Input!$A$8:$HV$21,MATCH($CE$21+COUNTIF($KZ27:MF27,"&gt;0"),Input!$A$6:$HV$6,0),FALSE),0),0))*$D27</f>
        <v>0</v>
      </c>
      <c r="CW27" s="1">
        <f>IF($E27+$I27+$D$7&lt;=CW$22,0,IF(CW$22-$D$7&gt;=$E27,IF(COUNTIF($KZ27:MG27,"&gt;0")&gt;0,VLOOKUP($C27,Input!$A$8:$HV$21,MATCH($CE$21+COUNTIF($KZ27:MG27,"&gt;0"),Input!$A$6:$HV$6,0),FALSE),0),0))*$D27</f>
        <v>0</v>
      </c>
      <c r="CX27" s="1">
        <f>IF($E27+$I27+$D$7&lt;=CX$22,0,IF(CX$22-$D$7&gt;=$E27,IF(COUNTIF($KZ27:MH27,"&gt;0")&gt;0,VLOOKUP($C27,Input!$A$8:$HV$21,MATCH($CE$21+COUNTIF($KZ27:MH27,"&gt;0"),Input!$A$6:$HV$6,0),FALSE),0),0))*$D27</f>
        <v>0</v>
      </c>
      <c r="CY27" s="1">
        <f>IF($E27+$I27+$D$7&lt;=CY$22,0,IF(CY$22-$D$7&gt;=$E27,IF(COUNTIF($KZ27:MI27,"&gt;0")&gt;0,VLOOKUP($C27,Input!$A$8:$HV$21,MATCH($CE$21+COUNTIF($KZ27:MI27,"&gt;0"),Input!$A$6:$HV$6,0),FALSE),0),0))*$D27</f>
        <v>0</v>
      </c>
      <c r="CZ27" s="1">
        <f>IF($E27+$I27+$D$7&lt;=CZ$22,0,IF(CZ$22-$D$7&gt;=$E27,IF(COUNTIF($KZ27:MJ27,"&gt;0")&gt;0,VLOOKUP($C27,Input!$A$8:$HV$21,MATCH($CE$21+COUNTIF($KZ27:MJ27,"&gt;0"),Input!$A$6:$HV$6,0),FALSE),0),0))*$D27</f>
        <v>0</v>
      </c>
      <c r="DA27" s="1">
        <f>IF($E27+$I27+$D$7&lt;=DA$22,0,IF(DA$22-$D$7&gt;=$E27,IF(COUNTIF($KZ27:MK27,"&gt;0")&gt;0,VLOOKUP($C27,Input!$A$8:$HV$21,MATCH($CE$21+COUNTIF($KZ27:MK27,"&gt;0"),Input!$A$6:$HV$6,0),FALSE),0),0))*$D27</f>
        <v>0</v>
      </c>
      <c r="DB27" s="1">
        <f>IF($E27+$I27+$D$7&lt;=DB$22,0,IF(DB$22-$D$7&gt;=$E27,IF(COUNTIF($KZ27:ML27,"&gt;0")&gt;0,VLOOKUP($C27,Input!$A$8:$HV$21,MATCH($CE$21+COUNTIF($KZ27:ML27,"&gt;0"),Input!$A$6:$HV$6,0),FALSE),0),0))*$D27</f>
        <v>0</v>
      </c>
      <c r="DC27" s="1">
        <f>IF($E27+$I27+$D$7&lt;=DC$22,0,IF(DC$22-$D$7&gt;=$E27,IF(COUNTIF($KZ27:MM27,"&gt;0")&gt;0,VLOOKUP($C27,Input!$A$8:$HV$21,MATCH($CE$21+COUNTIF($KZ27:MM27,"&gt;0"),Input!$A$6:$HV$6,0),FALSE),0),0))*$D27</f>
        <v>0</v>
      </c>
      <c r="DD27" s="1">
        <f>IF($E27+$I27+$D$7&lt;=DD$22,0,IF(DD$22-$D$7&gt;=$E27,IF(COUNTIF($KZ27:MN27,"&gt;0")&gt;0,VLOOKUP($C27,Input!$A$8:$HV$21,MATCH($CE$21+COUNTIF($KZ27:MN27,"&gt;0"),Input!$A$6:$HV$6,0),FALSE),0),0))*$D27</f>
        <v>0</v>
      </c>
      <c r="DE27" s="1">
        <f>IF($E27+$I27+$D$7&lt;=DE$22,0,IF(DE$22-$D$7&gt;=$E27,IF(COUNTIF($KZ27:MO27,"&gt;0")&gt;0,VLOOKUP($C27,Input!$A$8:$HV$21,MATCH($CE$21+COUNTIF($KZ27:MO27,"&gt;0"),Input!$A$6:$HV$6,0),FALSE),0),0))*$D27</f>
        <v>0</v>
      </c>
      <c r="DF27" s="1">
        <f>IF($E27+$I27+$D$7&lt;=DF$22,0,IF(DF$22-$D$7&gt;=$E27,IF(COUNTIF($KZ27:MP27,"&gt;0")&gt;0,VLOOKUP($C27,Input!$A$8:$HV$21,MATCH($CE$21+COUNTIF($KZ27:MP27,"&gt;0"),Input!$A$6:$HV$6,0),FALSE),0),0))*$D27</f>
        <v>0</v>
      </c>
      <c r="DG27" s="1">
        <f>IF($E27+$I27+$D$7&lt;=DG$22,0,IF(DG$22-$D$7&gt;=$E27,IF(COUNTIF($KZ27:MQ27,"&gt;0")&gt;0,VLOOKUP($C27,Input!$A$8:$HV$21,MATCH($CE$21+COUNTIF($KZ27:MQ27,"&gt;0"),Input!$A$6:$HV$6,0),FALSE),0),0))*$D27</f>
        <v>0</v>
      </c>
      <c r="DH27" s="1">
        <f>IF($E27+$I27+$D$7&lt;=DH$22,0,IF(DH$22-$D$7&gt;=$E27,IF(COUNTIF($KZ27:MR27,"&gt;0")&gt;0,VLOOKUP($C27,Input!$A$8:$HV$21,MATCH($CE$21+COUNTIF($KZ27:MR27,"&gt;0"),Input!$A$6:$HV$6,0),FALSE),0),0))*$D27</f>
        <v>0</v>
      </c>
      <c r="DI27" s="1">
        <f>IF($E27+$I27+$D$7&lt;=DI$22,0,IF(DI$22-$D$7&gt;=$E27,IF(COUNTIF($KZ27:MS27,"&gt;0")&gt;0,VLOOKUP($C27,Input!$A$8:$HV$21,MATCH($CE$21+COUNTIF($KZ27:MS27,"&gt;0"),Input!$A$6:$HV$6,0),FALSE),0),0))*$D27</f>
        <v>0</v>
      </c>
      <c r="DJ27" s="1">
        <f>IF($E27+$I27+$D$7&lt;=DJ$22,0,IF(DJ$22-$D$7&gt;=$E27,IF(COUNTIF($KZ27:MT27,"&gt;0")&gt;0,VLOOKUP($C27,Input!$A$8:$HV$21,MATCH($CE$21+COUNTIF($KZ27:MT27,"&gt;0"),Input!$A$6:$HV$6,0),FALSE),0),0))*$D27</f>
        <v>0</v>
      </c>
      <c r="DK27" s="1">
        <f>IF($E27+$I27+$D$7&lt;=DK$22,0,IF(DK$22-$D$7&gt;=$E27,IF(COUNTIF($KZ27:MU27,"&gt;0")&gt;0,VLOOKUP($C27,Input!$A$8:$HV$21,MATCH($CE$21+COUNTIF($KZ27:MU27,"&gt;0"),Input!$A$6:$HV$6,0),FALSE),0),0))*$D27</f>
        <v>0</v>
      </c>
      <c r="DL27" s="1">
        <f>IF($E27+$I27+$D$7&lt;=DL$22,0,IF(DL$22-$D$7&gt;=$E27,IF(COUNTIF($KZ27:MV27,"&gt;0")&gt;0,VLOOKUP($C27,Input!$A$8:$HV$21,MATCH($CE$21+COUNTIF($KZ27:MV27,"&gt;0"),Input!$A$6:$HV$6,0),FALSE),0),0))*$D27</f>
        <v>0</v>
      </c>
      <c r="DM27" s="1">
        <f>IF($E27+$I27+$D$7&lt;=DM$22,0,IF(DM$22-$D$7&gt;=$E27,IF(COUNTIF($KZ27:MW27,"&gt;0")&gt;0,VLOOKUP($C27,Input!$A$8:$HV$21,MATCH($CE$21+COUNTIF($KZ27:MW27,"&gt;0"),Input!$A$6:$HV$6,0),FALSE),0),0))*$D27</f>
        <v>0</v>
      </c>
      <c r="DN27" s="1">
        <f>IF($E27+$I27+$D$7&lt;=DN$22,0,IF(DN$22-$D$7&gt;=$E27,IF(COUNTIF($KZ27:MX27,"&gt;0")&gt;0,VLOOKUP($C27,Input!$A$8:$HV$21,MATCH($CE$21+COUNTIF($KZ27:MX27,"&gt;0"),Input!$A$6:$HV$6,0),FALSE),0),0))*$D27</f>
        <v>0</v>
      </c>
      <c r="DP27" t="str">
        <f>+VLOOKUP($C27,Input!$A$8:$GZ$39,MATCH(DP$21,Input!$A$6:$GZ$6,0),FALSE)</f>
        <v>Bus Maintenance at 0.85/mile</v>
      </c>
      <c r="DQ27" s="1">
        <f>IF($E27+$I27+$D$7&lt;=DQ$22,0,IF(DQ$22-$D$7&gt;=$E27,IF(COUNTIF($KZ27:LP27,"&gt;0")&gt;0,VLOOKUP($C27,Input!$A$8:$HV$21,MATCH($DP$21+COUNTIF($KZ27:LP27,"&gt;0"),Input!$A$6:$HV$6,0),FALSE),0),0))*$D27*$F27</f>
        <v>7956000</v>
      </c>
      <c r="DR27" s="1">
        <f>IF($E27+$I27+$D$7&lt;=DR$22,0,IF(DR$22-$D$7&gt;=$E27,IF(COUNTIF($KZ27:LQ27,"&gt;0")&gt;0,VLOOKUP($C27,Input!$A$8:$HV$21,MATCH($DP$21+COUNTIF($KZ27:LQ27,"&gt;0"),Input!$A$6:$HV$6,0),FALSE),0),0))*$D27*$F27</f>
        <v>7956000</v>
      </c>
      <c r="DS27" s="1">
        <f>IF($E27+$I27+$D$7&lt;=DS$22,0,IF(DS$22-$D$7&gt;=$E27,IF(COUNTIF($KZ27:LR27,"&gt;0")&gt;0,VLOOKUP($C27,Input!$A$8:$HV$21,MATCH($DP$21+COUNTIF($KZ27:LR27,"&gt;0"),Input!$A$6:$HV$6,0),FALSE),0),0))*$D27*$F27</f>
        <v>0</v>
      </c>
      <c r="DT27" s="1">
        <f>IF($E27+$I27+$D$7&lt;=DT$22,0,IF(DT$22-$D$7&gt;=$E27,IF(COUNTIF($KZ27:LS27,"&gt;0")&gt;0,VLOOKUP($C27,Input!$A$8:$HV$21,MATCH($DP$21+COUNTIF($KZ27:LS27,"&gt;0"),Input!$A$6:$HV$6,0),FALSE),0),0))*$D27*$F27</f>
        <v>0</v>
      </c>
      <c r="DU27" s="1">
        <f>IF($E27+$I27+$D$7&lt;=DU$22,0,IF(DU$22-$D$7&gt;=$E27,IF(COUNTIF($KZ27:LT27,"&gt;0")&gt;0,VLOOKUP($C27,Input!$A$8:$HV$21,MATCH($DP$21+COUNTIF($KZ27:LT27,"&gt;0"),Input!$A$6:$HV$6,0),FALSE),0),0))*$D27*$F27</f>
        <v>0</v>
      </c>
      <c r="DV27" s="1">
        <f>IF($E27+$I27+$D$7&lt;=DV$22,0,IF(DV$22-$D$7&gt;=$E27,IF(COUNTIF($KZ27:LU27,"&gt;0")&gt;0,VLOOKUP($C27,Input!$A$8:$HV$21,MATCH($DP$21+COUNTIF($KZ27:LU27,"&gt;0"),Input!$A$6:$HV$6,0),FALSE),0),0))*$D27*$F27</f>
        <v>0</v>
      </c>
      <c r="DW27" s="1">
        <f>IF($E27+$I27+$D$7&lt;=DW$22,0,IF(DW$22-$D$7&gt;=$E27,IF(COUNTIF($KZ27:LV27,"&gt;0")&gt;0,VLOOKUP($C27,Input!$A$8:$HV$21,MATCH($DP$21+COUNTIF($KZ27:LV27,"&gt;0"),Input!$A$6:$HV$6,0),FALSE),0),0))*$D27*$F27</f>
        <v>0</v>
      </c>
      <c r="DX27" s="1">
        <f>IF($E27+$I27+$D$7&lt;=DX$22,0,IF(DX$22-$D$7&gt;=$E27,IF(COUNTIF($KZ27:LW27,"&gt;0")&gt;0,VLOOKUP($C27,Input!$A$8:$HV$21,MATCH($DP$21+COUNTIF($KZ27:LW27,"&gt;0"),Input!$A$6:$HV$6,0),FALSE),0),0))*$D27*$F27</f>
        <v>0</v>
      </c>
      <c r="DY27" s="1">
        <f>IF($E27+$I27+$D$7&lt;=DY$22,0,IF(DY$22-$D$7&gt;=$E27,IF(COUNTIF($KZ27:LX27,"&gt;0")&gt;0,VLOOKUP($C27,Input!$A$8:$HV$21,MATCH($DP$21+COUNTIF($KZ27:LX27,"&gt;0"),Input!$A$6:$HV$6,0),FALSE),0),0))*$D27*$F27</f>
        <v>0</v>
      </c>
      <c r="DZ27" s="1">
        <f>IF($E27+$I27+$D$7&lt;=DZ$22,0,IF(DZ$22-$D$7&gt;=$E27,IF(COUNTIF($KZ27:LY27,"&gt;0")&gt;0,VLOOKUP($C27,Input!$A$8:$HV$21,MATCH($DP$21+COUNTIF($KZ27:LY27,"&gt;0"),Input!$A$6:$HV$6,0),FALSE),0),0))*$D27*$F27</f>
        <v>0</v>
      </c>
      <c r="EA27" s="1">
        <f>IF($E27+$I27+$D$7&lt;=EA$22,0,IF(EA$22-$D$7&gt;=$E27,IF(COUNTIF($KZ27:LZ27,"&gt;0")&gt;0,VLOOKUP($C27,Input!$A$8:$HV$21,MATCH($DP$21+COUNTIF($KZ27:LZ27,"&gt;0"),Input!$A$6:$HV$6,0),FALSE),0),0))*$D27*$F27</f>
        <v>0</v>
      </c>
      <c r="EB27" s="1">
        <f>IF($E27+$I27+$D$7&lt;=EB$22,0,IF(EB$22-$D$7&gt;=$E27,IF(COUNTIF($KZ27:MA27,"&gt;0")&gt;0,VLOOKUP($C27,Input!$A$8:$HV$21,MATCH($DP$21+COUNTIF($KZ27:MA27,"&gt;0"),Input!$A$6:$HV$6,0),FALSE),0),0))*$D27*$F27</f>
        <v>0</v>
      </c>
      <c r="EC27" s="1">
        <f>IF($E27+$I27+$D$7&lt;=EC$22,0,IF(EC$22-$D$7&gt;=$E27,IF(COUNTIF($KZ27:MB27,"&gt;0")&gt;0,VLOOKUP($C27,Input!$A$8:$HV$21,MATCH($DP$21+COUNTIF($KZ27:MB27,"&gt;0"),Input!$A$6:$HV$6,0),FALSE),0),0))*$D27*$F27</f>
        <v>0</v>
      </c>
      <c r="ED27" s="1">
        <f>IF($E27+$I27+$D$7&lt;=ED$22,0,IF(ED$22-$D$7&gt;=$E27,IF(COUNTIF($KZ27:MC27,"&gt;0")&gt;0,VLOOKUP($C27,Input!$A$8:$HV$21,MATCH($DP$21+COUNTIF($KZ27:MC27,"&gt;0"),Input!$A$6:$HV$6,0),FALSE),0),0))*$D27*$F27</f>
        <v>0</v>
      </c>
      <c r="EE27" s="1">
        <f>IF($E27+$I27+$D$7&lt;=EE$22,0,IF(EE$22-$D$7&gt;=$E27,IF(COUNTIF($KZ27:MD27,"&gt;0")&gt;0,VLOOKUP($C27,Input!$A$8:$HV$21,MATCH($DP$21+COUNTIF($KZ27:MD27,"&gt;0"),Input!$A$6:$HV$6,0),FALSE),0),0))*$D27*$F27</f>
        <v>0</v>
      </c>
      <c r="EF27" s="1">
        <f>IF($E27+$I27+$D$7&lt;=EF$22,0,IF(EF$22-$D$7&gt;=$E27,IF(COUNTIF($KZ27:ME27,"&gt;0")&gt;0,VLOOKUP($C27,Input!$A$8:$HV$21,MATCH($DP$21+COUNTIF($KZ27:ME27,"&gt;0"),Input!$A$6:$HV$6,0),FALSE),0),0))*$D27*$F27</f>
        <v>0</v>
      </c>
      <c r="EG27" s="1">
        <f>IF($E27+$I27+$D$7&lt;=EG$22,0,IF(EG$22-$D$7&gt;=$E27,IF(COUNTIF($KZ27:MF27,"&gt;0")&gt;0,VLOOKUP($C27,Input!$A$8:$HV$21,MATCH($DP$21+COUNTIF($KZ27:MF27,"&gt;0"),Input!$A$6:$HV$6,0),FALSE),0),0))*$D27*$F27</f>
        <v>0</v>
      </c>
      <c r="EH27" s="1">
        <f>IF($E27+$I27+$D$7&lt;=EH$22,0,IF(EH$22-$D$7&gt;=$E27,IF(COUNTIF($KZ27:MG27,"&gt;0")&gt;0,VLOOKUP($C27,Input!$A$8:$HV$21,MATCH($DP$21+COUNTIF($KZ27:MG27,"&gt;0"),Input!$A$6:$HV$6,0),FALSE),0),0))*$D27*$F27</f>
        <v>0</v>
      </c>
      <c r="EI27" s="1">
        <f>IF($E27+$I27+$D$7&lt;=EI$22,0,IF(EI$22-$D$7&gt;=$E27,IF(COUNTIF($KZ27:MH27,"&gt;0")&gt;0,VLOOKUP($C27,Input!$A$8:$HV$21,MATCH($DP$21+COUNTIF($KZ27:MH27,"&gt;0"),Input!$A$6:$HV$6,0),FALSE),0),0))*$D27*$F27</f>
        <v>0</v>
      </c>
      <c r="EJ27" s="1">
        <f>IF($E27+$I27+$D$7&lt;=EJ$22,0,IF(EJ$22-$D$7&gt;=$E27,IF(COUNTIF($KZ27:MI27,"&gt;0")&gt;0,VLOOKUP($C27,Input!$A$8:$HV$21,MATCH($DP$21+COUNTIF($KZ27:MI27,"&gt;0"),Input!$A$6:$HV$6,0),FALSE),0),0))*$D27*$F27</f>
        <v>0</v>
      </c>
      <c r="EK27" s="1">
        <f>IF($E27+$I27+$D$7&lt;=EK$22,0,IF(EK$22-$D$7&gt;=$E27,IF(COUNTIF($KZ27:MJ27,"&gt;0")&gt;0,VLOOKUP($C27,Input!$A$8:$HV$21,MATCH($DP$21+COUNTIF($KZ27:MJ27,"&gt;0"),Input!$A$6:$HV$6,0),FALSE),0),0))*$D27*$F27</f>
        <v>0</v>
      </c>
      <c r="EL27" s="1">
        <f>IF($E27+$I27+$D$7&lt;=EL$22,0,IF(EL$22-$D$7&gt;=$E27,IF(COUNTIF($KZ27:MK27,"&gt;0")&gt;0,VLOOKUP($C27,Input!$A$8:$HV$21,MATCH($DP$21+COUNTIF($KZ27:MK27,"&gt;0"),Input!$A$6:$HV$6,0),FALSE),0),0))*$D27*$F27</f>
        <v>0</v>
      </c>
      <c r="EM27" s="1">
        <f>IF($E27+$I27+$D$7&lt;=EM$22,0,IF(EM$22-$D$7&gt;=$E27,IF(COUNTIF($KZ27:ML27,"&gt;0")&gt;0,VLOOKUP($C27,Input!$A$8:$HV$21,MATCH($DP$21+COUNTIF($KZ27:ML27,"&gt;0"),Input!$A$6:$HV$6,0),FALSE),0),0))*$D27*$F27</f>
        <v>0</v>
      </c>
      <c r="EN27" s="1">
        <f>IF($E27+$I27+$D$7&lt;=EN$22,0,IF(EN$22-$D$7&gt;=$E27,IF(COUNTIF($KZ27:MM27,"&gt;0")&gt;0,VLOOKUP($C27,Input!$A$8:$HV$21,MATCH($DP$21+COUNTIF($KZ27:MM27,"&gt;0"),Input!$A$6:$HV$6,0),FALSE),0),0))*$D27*$F27</f>
        <v>0</v>
      </c>
      <c r="EO27" s="1">
        <f>IF($E27+$I27+$D$7&lt;=EO$22,0,IF(EO$22-$D$7&gt;=$E27,IF(COUNTIF($KZ27:MN27,"&gt;0")&gt;0,VLOOKUP($C27,Input!$A$8:$HV$21,MATCH($DP$21+COUNTIF($KZ27:MN27,"&gt;0"),Input!$A$6:$HV$6,0),FALSE),0),0))*$D27*$F27</f>
        <v>0</v>
      </c>
      <c r="EP27" s="1">
        <f>IF($E27+$I27+$D$7&lt;=EP$22,0,IF(EP$22-$D$7&gt;=$E27,IF(COUNTIF($KZ27:MO27,"&gt;0")&gt;0,VLOOKUP($C27,Input!$A$8:$HV$21,MATCH($DP$21+COUNTIF($KZ27:MO27,"&gt;0"),Input!$A$6:$HV$6,0),FALSE),0),0))*$D27*$F27</f>
        <v>0</v>
      </c>
      <c r="EQ27" s="1">
        <f>IF($E27+$I27+$D$7&lt;=EQ$22,0,IF(EQ$22-$D$7&gt;=$E27,IF(COUNTIF($KZ27:MP27,"&gt;0")&gt;0,VLOOKUP($C27,Input!$A$8:$HV$21,MATCH($DP$21+COUNTIF($KZ27:MP27,"&gt;0"),Input!$A$6:$HV$6,0),FALSE),0),0))*$D27*$F27</f>
        <v>0</v>
      </c>
      <c r="ER27" s="1">
        <f>IF($E27+$I27+$D$7&lt;=ER$22,0,IF(ER$22-$D$7&gt;=$E27,IF(COUNTIF($KZ27:MQ27,"&gt;0")&gt;0,VLOOKUP($C27,Input!$A$8:$HV$21,MATCH($DP$21+COUNTIF($KZ27:MQ27,"&gt;0"),Input!$A$6:$HV$6,0),FALSE),0),0))*$D27*$F27</f>
        <v>0</v>
      </c>
      <c r="ES27" s="1">
        <f>IF($E27+$I27+$D$7&lt;=ES$22,0,IF(ES$22-$D$7&gt;=$E27,IF(COUNTIF($KZ27:MR27,"&gt;0")&gt;0,VLOOKUP($C27,Input!$A$8:$HV$21,MATCH($DP$21+COUNTIF($KZ27:MR27,"&gt;0"),Input!$A$6:$HV$6,0),FALSE),0),0))*$D27*$F27</f>
        <v>0</v>
      </c>
      <c r="ET27" s="1">
        <f>IF($E27+$I27+$D$7&lt;=ET$22,0,IF(ET$22-$D$7&gt;=$E27,IF(COUNTIF($KZ27:MS27,"&gt;0")&gt;0,VLOOKUP($C27,Input!$A$8:$HV$21,MATCH($DP$21+COUNTIF($KZ27:MS27,"&gt;0"),Input!$A$6:$HV$6,0),FALSE),0),0))*$D27*$F27</f>
        <v>0</v>
      </c>
      <c r="EU27" s="1">
        <f>IF($E27+$I27+$D$7&lt;=EU$22,0,IF(EU$22-$D$7&gt;=$E27,IF(COUNTIF($KZ27:MT27,"&gt;0")&gt;0,VLOOKUP($C27,Input!$A$8:$HV$21,MATCH($DP$21+COUNTIF($KZ27:MT27,"&gt;0"),Input!$A$6:$HV$6,0),FALSE),0),0))*$D27*$F27</f>
        <v>0</v>
      </c>
      <c r="EV27" s="1">
        <f>IF($E27+$I27+$D$7&lt;=EV$22,0,IF(EV$22-$D$7&gt;=$E27,IF(COUNTIF($KZ27:MU27,"&gt;0")&gt;0,VLOOKUP($C27,Input!$A$8:$HV$21,MATCH($DP$21+COUNTIF($KZ27:MU27,"&gt;0"),Input!$A$6:$HV$6,0),FALSE),0),0))*$D27*$F27</f>
        <v>0</v>
      </c>
      <c r="EW27" s="1">
        <f>IF($E27+$I27+$D$7&lt;=EW$22,0,IF(EW$22-$D$7&gt;=$E27,IF(COUNTIF($KZ27:MV27,"&gt;0")&gt;0,VLOOKUP($C27,Input!$A$8:$HV$21,MATCH($DP$21+COUNTIF($KZ27:MV27,"&gt;0"),Input!$A$6:$HV$6,0),FALSE),0),0))*$D27*$F27</f>
        <v>0</v>
      </c>
      <c r="EX27" s="1">
        <f>IF($E27+$I27+$D$7&lt;=EX$22,0,IF(EX$22-$D$7&gt;=$E27,IF(COUNTIF($KZ27:MW27,"&gt;0")&gt;0,VLOOKUP($C27,Input!$A$8:$HV$21,MATCH($DP$21+COUNTIF($KZ27:MW27,"&gt;0"),Input!$A$6:$HV$6,0),FALSE),0),0))*$D27*$F27</f>
        <v>0</v>
      </c>
      <c r="EY27" s="1">
        <f>IF($E27+$I27+$D$7&lt;=EY$22,0,IF(EY$22-$D$7&gt;=$E27,IF(COUNTIF($KZ27:MX27,"&gt;0")&gt;0,VLOOKUP($C27,Input!$A$8:$HV$21,MATCH($DP$21+COUNTIF($KZ27:MX27,"&gt;0"),Input!$A$6:$HV$6,0),FALSE),0),0))*$D27*$F27</f>
        <v>0</v>
      </c>
      <c r="EZ27" s="1"/>
      <c r="FA27" t="str">
        <f>VLOOKUP($C27,Input!$A$8:$GZ$39,MATCH(FA$21,Input!$A$6:$GZ$6,0),FALSE)</f>
        <v>NA</v>
      </c>
      <c r="FB27">
        <f>IF((VLOOKUP($C27,Input!$A$8:$GZ$39,MATCH(FB$21,Input!$A$6:$GZ$6,0),FALSE))="Y",$D27/VLOOKUP($C27,Input!$A$8:$GZ$39,MATCH(FC$21,Input!$A$6:$GZ$6,0),FALSE),0)</f>
        <v>0</v>
      </c>
      <c r="FC27">
        <f>IF((VLOOKUP($C27,Input!$A$8:$GZ$39,MATCH(FB$21,Input!$A$6:$GZ$6,0),FALSE))="Y",0,IF((VLOOKUP($C27,Input!$A$8:$GZ$39,MATCH(FC$21,Input!$A$6:$GZ$6,0),FALSE))&gt;0,$D27/VLOOKUP($C27,Input!$A$8:$GZ$39,MATCH(FC$21,Input!$A$6:$GZ$6,0),FALSE),0))</f>
        <v>0</v>
      </c>
      <c r="FD27" s="1">
        <f>+IF($E27=FD$22,VLOOKUP($C27,Input!$A$8:$GZ$39,MATCH(FD$21,Input!$A$6:$GZ$6,0),FALSE),0)*IF(FD$19&gt;=MAX(FC$19:$FD$19),MIN((FD$19-MAX(FC$19:$FD$19)),(FD$19-FC$19)),0)+IF($E27=FD$22,VLOOKUP($C27,Input!$A$8:$GZ$39,MATCH(FD$21,Input!$A$6:$GZ$6,0),FALSE),0)*IF(FD$18&gt;=MAX(FC$18:$FD$18),MIN((FD$18-MAX(FC$18:$FD$18)),(FD$18-FC$18)),0)</f>
        <v>0</v>
      </c>
      <c r="FE27" s="1">
        <f>+IF($E27=FE$22,VLOOKUP($C27,Input!$A$8:$GZ$39,MATCH(FE$21,Input!$A$6:$GZ$6,0),FALSE),0)*IF(FE$19&gt;=MAX(FD$19:$FD$19),MIN((FE$19-MAX(FD$19:$FD$19)),(FE$19-FD$19)),0)+IF($E27=FE$22,VLOOKUP($C27,Input!$A$8:$GZ$39,MATCH(FE$21,Input!$A$6:$GZ$6,0),FALSE),0)*IF(FE$18&gt;=MAX(FD$18:$FD$18),MIN((FE$18-MAX(FD$18:$FD$18)),(FE$18-FD$18)),0)</f>
        <v>0</v>
      </c>
      <c r="FF27" s="1">
        <f>+IF($E27=FF$22,VLOOKUP($C27,Input!$A$8:$GZ$39,MATCH(FF$21,Input!$A$6:$GZ$6,0),FALSE),0)*IF(FF$19&gt;=MAX($FD$19:FE$19),MIN((FF$19-MAX($FD$19:FE$19)),(FF$19-FE$19)),0)+IF($E27=FF$22,VLOOKUP($C27,Input!$A$8:$GZ$39,MATCH(FF$21,Input!$A$6:$GZ$6,0),FALSE),0)*IF(FF$18&gt;=MAX($FD$18:FE$18),MIN((FF$18-MAX($FD$18:FE$18)),(FF$18-FE$18)),0)</f>
        <v>0</v>
      </c>
      <c r="FG27" s="1">
        <f>+IF($E27=FG$22,VLOOKUP($C27,Input!$A$8:$GZ$39,MATCH(FG$21,Input!$A$6:$GZ$6,0),FALSE),0)*IF(FG$19&gt;=MAX($FD$19:FF$19),MIN((FG$19-MAX($FD$19:FF$19)),(FG$19-FF$19)),0)+IF($E27=FG$22,VLOOKUP($C27,Input!$A$8:$GZ$39,MATCH(FG$21,Input!$A$6:$GZ$6,0),FALSE),0)*IF(FG$18&gt;=MAX($FD$18:FF$18),MIN((FG$18-MAX($FD$18:FF$18)),(FG$18-FF$18)),0)</f>
        <v>0</v>
      </c>
      <c r="FH27" s="1">
        <f>+IF($E27=FH$22,VLOOKUP($C27,Input!$A$8:$GZ$39,MATCH(FH$21,Input!$A$6:$GZ$6,0),FALSE),0)*IF(FH$19&gt;=MAX($FD$19:FG$19),MIN((FH$19-MAX($FD$19:FG$19)),(FH$19-FG$19)),0)+IF($E27=FH$22,VLOOKUP($C27,Input!$A$8:$GZ$39,MATCH(FH$21,Input!$A$6:$GZ$6,0),FALSE),0)*IF(FH$18&gt;=MAX($FD$18:FG$18),MIN((FH$18-MAX($FD$18:FG$18)),(FH$18-FG$18)),0)</f>
        <v>0</v>
      </c>
      <c r="FI27" s="1">
        <f>+IF($E27=FI$22,VLOOKUP($C27,Input!$A$8:$GZ$39,MATCH(FI$21,Input!$A$6:$GZ$6,0),FALSE),0)*IF(FI$19&gt;=MAX($FD$19:FH$19),MIN((FI$19-MAX($FD$19:FH$19)),(FI$19-FH$19)),0)+IF($E27=FI$22,VLOOKUP($C27,Input!$A$8:$GZ$39,MATCH(FI$21,Input!$A$6:$GZ$6,0),FALSE),0)*IF(FI$18&gt;=MAX($FD$18:FH$18),MIN((FI$18-MAX($FD$18:FH$18)),(FI$18-FH$18)),0)</f>
        <v>0</v>
      </c>
      <c r="FJ27" s="1">
        <f>+IF($E27=FJ$22,VLOOKUP($C27,Input!$A$8:$GZ$39,MATCH(FJ$21,Input!$A$6:$GZ$6,0),FALSE),0)*IF(FJ$19&gt;=MAX($FD$19:FI$19),MIN((FJ$19-MAX($FD$19:FI$19)),(FJ$19-FI$19)),0)+IF($E27=FJ$22,VLOOKUP($C27,Input!$A$8:$GZ$39,MATCH(FJ$21,Input!$A$6:$GZ$6,0),FALSE),0)*IF(FJ$18&gt;=MAX($FD$18:FI$18),MIN((FJ$18-MAX($FD$18:FI$18)),(FJ$18-FI$18)),0)</f>
        <v>0</v>
      </c>
      <c r="FK27" s="1">
        <f>+IF($E27=FK$22,VLOOKUP($C27,Input!$A$8:$GZ$39,MATCH(FK$21,Input!$A$6:$GZ$6,0),FALSE),0)*IF(FK$19&gt;=MAX($FD$19:FJ$19),MIN((FK$19-MAX($FD$19:FJ$19)),(FK$19-FJ$19)),0)+IF($E27=FK$22,VLOOKUP($C27,Input!$A$8:$GZ$39,MATCH(FK$21,Input!$A$6:$GZ$6,0),FALSE),0)*IF(FK$18&gt;=MAX($FD$18:FJ$18),MIN((FK$18-MAX($FD$18:FJ$18)),(FK$18-FJ$18)),0)</f>
        <v>0</v>
      </c>
      <c r="FL27" s="1">
        <f>+IF($E27=FL$22,VLOOKUP($C27,Input!$A$8:$GZ$39,MATCH(FL$21,Input!$A$6:$GZ$6,0),FALSE),0)*IF(FL$19&gt;=MAX($FD$19:FK$19),MIN((FL$19-MAX($FD$19:FK$19)),(FL$19-FK$19)),0)+IF($E27=FL$22,VLOOKUP($C27,Input!$A$8:$GZ$39,MATCH(FL$21,Input!$A$6:$GZ$6,0),FALSE),0)*IF(FL$18&gt;=MAX($FD$18:FK$18),MIN((FL$18-MAX($FD$18:FK$18)),(FL$18-FK$18)),0)</f>
        <v>0</v>
      </c>
      <c r="FM27" s="1">
        <f>+IF($E27=FM$22,VLOOKUP($C27,Input!$A$8:$GZ$39,MATCH(FM$21,Input!$A$6:$GZ$6,0),FALSE),0)*IF(FM$19&gt;=MAX($FD$19:FL$19),MIN((FM$19-MAX($FD$19:FL$19)),(FM$19-FL$19)),0)+IF($E27=FM$22,VLOOKUP($C27,Input!$A$8:$GZ$39,MATCH(FM$21,Input!$A$6:$GZ$6,0),FALSE),0)*IF(FM$18&gt;=MAX($FD$18:FL$18),MIN((FM$18-MAX($FD$18:FL$18)),(FM$18-FL$18)),0)</f>
        <v>0</v>
      </c>
      <c r="FN27" s="1">
        <f>+IF($E27=FN$22,VLOOKUP($C27,Input!$A$8:$GZ$39,MATCH(FN$21,Input!$A$6:$GZ$6,0),FALSE),0)*IF(FN$19&gt;=MAX($FD$19:FM$19),MIN((FN$19-MAX($FD$19:FM$19)),(FN$19-FM$19)),0)+IF($E27=FN$22,VLOOKUP($C27,Input!$A$8:$GZ$39,MATCH(FN$21,Input!$A$6:$GZ$6,0),FALSE),0)*IF(FN$18&gt;=MAX($FD$18:FM$18),MIN((FN$18-MAX($FD$18:FM$18)),(FN$18-FM$18)),0)</f>
        <v>0</v>
      </c>
      <c r="FO27" s="1">
        <f>+IF($E27=FO$22,VLOOKUP($C27,Input!$A$8:$GZ$39,MATCH(FO$21,Input!$A$6:$GZ$6,0),FALSE),0)*IF(FO$19&gt;=MAX($FD$19:FN$19),MIN((FO$19-MAX($FD$19:FN$19)),(FO$19-FN$19)),0)+IF($E27=FO$22,VLOOKUP($C27,Input!$A$8:$GZ$39,MATCH(FO$21,Input!$A$6:$GZ$6,0),FALSE),0)*IF(FO$18&gt;=MAX($FD$18:FN$18),MIN((FO$18-MAX($FD$18:FN$18)),(FO$18-FN$18)),0)</f>
        <v>0</v>
      </c>
      <c r="FP27" s="1">
        <f>+IF($E27=FP$22,VLOOKUP($C27,Input!$A$8:$GZ$39,MATCH(FP$21,Input!$A$6:$GZ$6,0),FALSE),0)*IF(FP$19&gt;=MAX($FD$19:FO$19),MIN((FP$19-MAX($FD$19:FO$19)),(FP$19-FO$19)),0)+IF($E27=FP$22,VLOOKUP($C27,Input!$A$8:$GZ$39,MATCH(FP$21,Input!$A$6:$GZ$6,0),FALSE),0)*IF(FP$18&gt;=MAX($FD$18:FO$18),MIN((FP$18-MAX($FD$18:FO$18)),(FP$18-FO$18)),0)</f>
        <v>0</v>
      </c>
      <c r="FQ27" s="1">
        <f>+IF($E27=FQ$22,VLOOKUP($C27,Input!$A$8:$GZ$39,MATCH(FQ$21,Input!$A$6:$GZ$6,0),FALSE),0)*IF(FQ$19&gt;=MAX($FD$19:FP$19),MIN((FQ$19-MAX($FD$19:FP$19)),(FQ$19-FP$19)),0)+IF($E27=FQ$22,VLOOKUP($C27,Input!$A$8:$GZ$39,MATCH(FQ$21,Input!$A$6:$GZ$6,0),FALSE),0)*IF(FQ$18&gt;=MAX($FD$18:FP$18),MIN((FQ$18-MAX($FD$18:FP$18)),(FQ$18-FP$18)),0)</f>
        <v>0</v>
      </c>
      <c r="FR27" s="1">
        <f>+IF($E27=FR$22,VLOOKUP($C27,Input!$A$8:$GZ$39,MATCH(FR$21,Input!$A$6:$GZ$6,0),FALSE),0)*IF(FR$19&gt;=MAX($FD$19:FQ$19),MIN((FR$19-MAX($FD$19:FQ$19)),(FR$19-FQ$19)),0)+IF($E27=FR$22,VLOOKUP($C27,Input!$A$8:$GZ$39,MATCH(FR$21,Input!$A$6:$GZ$6,0),FALSE),0)*IF(FR$18&gt;=MAX($FD$18:FQ$18),MIN((FR$18-MAX($FD$18:FQ$18)),(FR$18-FQ$18)),0)</f>
        <v>0</v>
      </c>
      <c r="FS27" s="1">
        <f>+IF($E27=FS$22,VLOOKUP($C27,Input!$A$8:$GZ$39,MATCH(FS$21,Input!$A$6:$GZ$6,0),FALSE),0)*IF(FS$19&gt;=MAX($FD$19:FR$19),MIN((FS$19-MAX($FD$19:FR$19)),(FS$19-FR$19)),0)+IF($E27=FS$22,VLOOKUP($C27,Input!$A$8:$GZ$39,MATCH(FS$21,Input!$A$6:$GZ$6,0),FALSE),0)*IF(FS$18&gt;=MAX($FD$18:FR$18),MIN((FS$18-MAX($FD$18:FR$18)),(FS$18-FR$18)),0)</f>
        <v>0</v>
      </c>
      <c r="FT27" s="1">
        <f>+IF($E27=FT$22,VLOOKUP($C27,Input!$A$8:$GZ$39,MATCH(FT$21,Input!$A$6:$GZ$6,0),FALSE),0)*IF(FT$19&gt;=MAX($FD$19:FS$19),MIN((FT$19-MAX($FD$19:FS$19)),(FT$19-FS$19)),0)+IF($E27=FT$22,VLOOKUP($C27,Input!$A$8:$GZ$39,MATCH(FT$21,Input!$A$6:$GZ$6,0),FALSE),0)*IF(FT$18&gt;=MAX($FD$18:FS$18),MIN((FT$18-MAX($FD$18:FS$18)),(FT$18-FS$18)),0)</f>
        <v>0</v>
      </c>
      <c r="FU27" s="1">
        <f>+IF($E27=FU$22,VLOOKUP($C27,Input!$A$8:$GZ$39,MATCH(FU$21,Input!$A$6:$GZ$6,0),FALSE),0)*IF(FU$19&gt;=MAX($FD$19:FT$19),MIN((FU$19-MAX($FD$19:FT$19)),(FU$19-FT$19)),0)+IF($E27=FU$22,VLOOKUP($C27,Input!$A$8:$GZ$39,MATCH(FU$21,Input!$A$6:$GZ$6,0),FALSE),0)*IF(FU$18&gt;=MAX($FD$18:FT$18),MIN((FU$18-MAX($FD$18:FT$18)),(FU$18-FT$18)),0)</f>
        <v>0</v>
      </c>
      <c r="FV27" s="1">
        <f>+IF($E27=FV$22,VLOOKUP($C27,Input!$A$8:$GZ$39,MATCH(FV$21,Input!$A$6:$GZ$6,0),FALSE),0)*IF(FV$19&gt;=MAX($FD$19:FU$19),MIN((FV$19-MAX($FD$19:FU$19)),(FV$19-FU$19)),0)+IF($E27=FV$22,VLOOKUP($C27,Input!$A$8:$GZ$39,MATCH(FV$21,Input!$A$6:$GZ$6,0),FALSE),0)*IF(FV$18&gt;=MAX($FD$18:FU$18),MIN((FV$18-MAX($FD$18:FU$18)),(FV$18-FU$18)),0)</f>
        <v>0</v>
      </c>
      <c r="FW27" s="1">
        <f>+IF($E27=FW$22,VLOOKUP($C27,Input!$A$8:$GZ$39,MATCH(FW$21,Input!$A$6:$GZ$6,0),FALSE),0)*IF(FW$19&gt;=MAX($FD$19:FV$19),MIN((FW$19-MAX($FD$19:FV$19)),(FW$19-FV$19)),0)+IF($E27=FW$22,VLOOKUP($C27,Input!$A$8:$GZ$39,MATCH(FW$21,Input!$A$6:$GZ$6,0),FALSE),0)*IF(FW$18&gt;=MAX($FD$18:FV$18),MIN((FW$18-MAX($FD$18:FV$18)),(FW$18-FV$18)),0)</f>
        <v>0</v>
      </c>
      <c r="FX27" s="1">
        <f>+IF($E27=FX$22,VLOOKUP($C27,Input!$A$8:$GZ$39,MATCH(FX$21,Input!$A$6:$GZ$6,0),FALSE),0)*IF(FX$19&gt;=MAX($FD$19:FW$19),MIN((FX$19-MAX($FD$19:FW$19)),(FX$19-FW$19)),0)+IF($E27=FX$22,VLOOKUP($C27,Input!$A$8:$GZ$39,MATCH(FX$21,Input!$A$6:$GZ$6,0),FALSE),0)*IF(FX$18&gt;=MAX($FD$18:FW$18),MIN((FX$18-MAX($FD$18:FW$18)),(FX$18-FW$18)),0)</f>
        <v>0</v>
      </c>
      <c r="FY27" s="1">
        <f>+IF($E27=FY$22,VLOOKUP($C27,Input!$A$8:$GZ$39,MATCH(FY$21,Input!$A$6:$GZ$6,0),FALSE),0)*IF(FY$19&gt;=MAX($FD$19:FX$19),MIN((FY$19-MAX($FD$19:FX$19)),(FY$19-FX$19)),0)+IF($E27=FY$22,VLOOKUP($C27,Input!$A$8:$GZ$39,MATCH(FY$21,Input!$A$6:$GZ$6,0),FALSE),0)*IF(FY$18&gt;=MAX($FD$18:FX$18),MIN((FY$18-MAX($FD$18:FX$18)),(FY$18-FX$18)),0)</f>
        <v>0</v>
      </c>
      <c r="FZ27" s="1">
        <f>+IF($E27=FZ$22,VLOOKUP($C27,Input!$A$8:$GZ$39,MATCH(FZ$21,Input!$A$6:$GZ$6,0),FALSE),0)*IF(FZ$19&gt;=MAX($FD$19:FY$19),MIN((FZ$19-MAX($FD$19:FY$19)),(FZ$19-FY$19)),0)+IF($E27=FZ$22,VLOOKUP($C27,Input!$A$8:$GZ$39,MATCH(FZ$21,Input!$A$6:$GZ$6,0),FALSE),0)*IF(FZ$18&gt;=MAX($FD$18:FY$18),MIN((FZ$18-MAX($FD$18:FY$18)),(FZ$18-FY$18)),0)</f>
        <v>0</v>
      </c>
      <c r="GA27" s="1">
        <f>+IF($E27=GA$22,VLOOKUP($C27,Input!$A$8:$GZ$39,MATCH(GA$21,Input!$A$6:$GZ$6,0),FALSE),0)*IF(GA$19&gt;=MAX($FD$19:FZ$19),MIN((GA$19-MAX($FD$19:FZ$19)),(GA$19-FZ$19)),0)+IF($E27=GA$22,VLOOKUP($C27,Input!$A$8:$GZ$39,MATCH(GA$21,Input!$A$6:$GZ$6,0),FALSE),0)*IF(GA$18&gt;=MAX($FD$18:FZ$18),MIN((GA$18-MAX($FD$18:FZ$18)),(GA$18-FZ$18)),0)</f>
        <v>0</v>
      </c>
      <c r="GB27" s="1">
        <f>+IF($E27=GB$22,VLOOKUP($C27,Input!$A$8:$GZ$39,MATCH(GB$21,Input!$A$6:$GZ$6,0),FALSE),0)*IF(GB$19&gt;=MAX($FD$19:GA$19),MIN((GB$19-MAX($FD$19:GA$19)),(GB$19-GA$19)),0)+IF($E27=GB$22,VLOOKUP($C27,Input!$A$8:$GZ$39,MATCH(GB$21,Input!$A$6:$GZ$6,0),FALSE),0)*IF(GB$18&gt;=MAX($FD$18:GA$18),MIN((GB$18-MAX($FD$18:GA$18)),(GB$18-GA$18)),0)</f>
        <v>0</v>
      </c>
      <c r="GC27" s="1">
        <f>+IF($E27=GC$22,VLOOKUP($C27,Input!$A$8:$GZ$39,MATCH(GC$21,Input!$A$6:$GZ$6,0),FALSE),0)*IF(GC$19&gt;=MAX($FD$19:GB$19),MIN((GC$19-MAX($FD$19:GB$19)),(GC$19-GB$19)),0)+IF($E27=GC$22,VLOOKUP($C27,Input!$A$8:$GZ$39,MATCH(GC$21,Input!$A$6:$GZ$6,0),FALSE),0)*IF(GC$18&gt;=MAX($FD$18:GB$18),MIN((GC$18-MAX($FD$18:GB$18)),(GC$18-GB$18)),0)</f>
        <v>0</v>
      </c>
      <c r="GD27" s="1">
        <f>+IF($E27=GD$22,VLOOKUP($C27,Input!$A$8:$GZ$39,MATCH(GD$21,Input!$A$6:$GZ$6,0),FALSE),0)*IF(GD$19&gt;=MAX($FD$19:GC$19),MIN((GD$19-MAX($FD$19:GC$19)),(GD$19-GC$19)),0)+IF($E27=GD$22,VLOOKUP($C27,Input!$A$8:$GZ$39,MATCH(GD$21,Input!$A$6:$GZ$6,0),FALSE),0)*IF(GD$18&gt;=MAX($FD$18:GC$18),MIN((GD$18-MAX($FD$18:GC$18)),(GD$18-GC$18)),0)</f>
        <v>0</v>
      </c>
      <c r="GE27" s="1">
        <f>+IF($E27=GE$22,VLOOKUP($C27,Input!$A$8:$GZ$39,MATCH(GE$21,Input!$A$6:$GZ$6,0),FALSE),0)*IF(GE$19&gt;=MAX($FD$19:GD$19),MIN((GE$19-MAX($FD$19:GD$19)),(GE$19-GD$19)),0)+IF($E27=GE$22,VLOOKUP($C27,Input!$A$8:$GZ$39,MATCH(GE$21,Input!$A$6:$GZ$6,0),FALSE),0)*IF(GE$18&gt;=MAX($FD$18:GD$18),MIN((GE$18-MAX($FD$18:GD$18)),(GE$18-GD$18)),0)</f>
        <v>0</v>
      </c>
      <c r="GF27" s="1">
        <f>+IF($E27=GF$22,VLOOKUP($C27,Input!$A$8:$GZ$39,MATCH(GF$21,Input!$A$6:$GZ$6,0),FALSE),0)*IF(GF$19&gt;=MAX($FD$19:GE$19),MIN((GF$19-MAX($FD$19:GE$19)),(GF$19-GE$19)),0)+IF($E27=GF$22,VLOOKUP($C27,Input!$A$8:$GZ$39,MATCH(GF$21,Input!$A$6:$GZ$6,0),FALSE),0)*IF(GF$18&gt;=MAX($FD$18:GE$18),MIN((GF$18-MAX($FD$18:GE$18)),(GF$18-GE$18)),0)</f>
        <v>0</v>
      </c>
      <c r="GG27" s="1">
        <f>+IF($E27=GG$22,VLOOKUP($C27,Input!$A$8:$GZ$39,MATCH(GG$21,Input!$A$6:$GZ$6,0),FALSE),0)*IF(GG$19&gt;=MAX($FD$19:GF$19),MIN((GG$19-MAX($FD$19:GF$19)),(GG$19-GF$19)),0)+IF($E27=GG$22,VLOOKUP($C27,Input!$A$8:$GZ$39,MATCH(GG$21,Input!$A$6:$GZ$6,0),FALSE),0)*IF(GG$18&gt;=MAX($FD$18:GF$18),MIN((GG$18-MAX($FD$18:GF$18)),(GG$18-GF$18)),0)</f>
        <v>0</v>
      </c>
      <c r="GH27" s="1">
        <f>+IF($E27=GH$22,VLOOKUP($C27,Input!$A$8:$GZ$39,MATCH(GH$21,Input!$A$6:$GZ$6,0),FALSE),0)*IF(GH$19&gt;=MAX($FD$19:GG$19),MIN((GH$19-MAX($FD$19:GG$19)),(GH$19-GG$19)),0)+IF($E27=GH$22,VLOOKUP($C27,Input!$A$8:$GZ$39,MATCH(GH$21,Input!$A$6:$GZ$6,0),FALSE),0)*IF(GH$18&gt;=MAX($FD$18:GG$18),MIN((GH$18-MAX($FD$18:GG$18)),(GH$18-GG$18)),0)</f>
        <v>0</v>
      </c>
      <c r="GI27" s="1">
        <f>+IF($E27=GI$22,VLOOKUP($C27,Input!$A$8:$GZ$39,MATCH(GI$21,Input!$A$6:$GZ$6,0),FALSE),0)*IF(GI$19&gt;=MAX($FD$19:GH$19),MIN((GI$19-MAX($FD$19:GH$19)),(GI$19-GH$19)),0)+IF($E27=GI$22,VLOOKUP($C27,Input!$A$8:$GZ$39,MATCH(GI$21,Input!$A$6:$GZ$6,0),FALSE),0)*IF(GI$18&gt;=MAX($FD$18:GH$18),MIN((GI$18-MAX($FD$18:GH$18)),(GI$18-GH$18)),0)</f>
        <v>0</v>
      </c>
      <c r="GJ27" s="1">
        <f>+IF($E27=GJ$22,VLOOKUP($C27,Input!$A$8:$GZ$39,MATCH(GJ$21,Input!$A$6:$GZ$6,0),FALSE),0)*IF(GJ$19&gt;=MAX($FD$19:GI$19),MIN((GJ$19-MAX($FD$19:GI$19)),(GJ$19-GI$19)),0)+IF($E27=GJ$22,VLOOKUP($C27,Input!$A$8:$GZ$39,MATCH(GJ$21,Input!$A$6:$GZ$6,0),FALSE),0)*IF(GJ$18&gt;=MAX($FD$18:GI$18),MIN((GJ$18-MAX($FD$18:GI$18)),(GJ$18-GI$18)),0)</f>
        <v>0</v>
      </c>
      <c r="GK27" s="1">
        <f>+IF($E27=GK$22,VLOOKUP($C27,Input!$A$8:$GZ$39,MATCH(GK$21,Input!$A$6:$GZ$6,0),FALSE),0)*IF(GK$19&gt;=MAX($FD$19:GJ$19),MIN((GK$19-MAX($FD$19:GJ$19)),(GK$19-GJ$19)),0)+IF($E27=GK$22,VLOOKUP($C27,Input!$A$8:$GZ$39,MATCH(GK$21,Input!$A$6:$GZ$6,0),FALSE),0)*IF(GK$18&gt;=MAX($FD$18:GJ$18),MIN((GK$18-MAX($FD$18:GJ$18)),(GK$18-GJ$18)),0)</f>
        <v>0</v>
      </c>
      <c r="GL27" s="1">
        <f>+IF($E27=GL$22,VLOOKUP($C27,Input!$A$8:$GZ$39,MATCH(GL$21,Input!$A$6:$GZ$6,0),FALSE),0)*IF(GL$19&gt;=MAX($FD$19:GK$19),MIN((GL$19-MAX($FD$19:GK$19)),(GL$19-GK$19)),0)+IF($E27=GL$22,VLOOKUP($C27,Input!$A$8:$GZ$39,MATCH(GL$21,Input!$A$6:$GZ$6,0),FALSE),0)*IF(GL$18&gt;=MAX($FD$18:GK$18),MIN((GL$18-MAX($FD$18:GK$18)),(GL$18-GK$18)),0)</f>
        <v>0</v>
      </c>
      <c r="GM27" s="42"/>
      <c r="GN27" t="str">
        <f>VLOOKUP($C27,Input!$A$8:$GZ$39,MATCH(GN$21,Input!$A$6:$GZ$6,0),FALSE)</f>
        <v>NA</v>
      </c>
      <c r="GO27">
        <f>IF((VLOOKUP($C27,Input!$A$8:$GZ$39,MATCH(GO$21,Input!$A$6:$GZ$6,0),FALSE))="Y",$D27/VLOOKUP($C27,Input!$A$8:$GZ$39,MATCH(GP$21,Input!$A$6:$GZ$6,0),FALSE),0)</f>
        <v>0</v>
      </c>
      <c r="GP27">
        <f>IF((VLOOKUP($C27,Input!$A$8:$GZ$39,MATCH(GO$21,Input!$A$6:$GZ$6,0),FALSE))="Y",0,IF((VLOOKUP($C27,Input!$A$8:$GZ$39,MATCH(GP$21,Input!$A$6:$GZ$6,0),FALSE))&gt;0,$D27/VLOOKUP($C27,Input!$A$8:$GZ$39,MATCH(GP$21,Input!$A$6:$GZ$6,0),FALSE),0))</f>
        <v>0</v>
      </c>
      <c r="GQ27" s="1">
        <f>+IF($E27=GQ$22,VLOOKUP($C27,Input!$A$8:$GZ$39,MATCH(GQ$21,Input!$A$6:$GZ$6,0),FALSE),0)*IF(GQ$19&gt;=MAX($GP$19:GP$19),MIN((GQ$19-MAX($GP$19:GP$19)),(GQ$19-GP$19)),0)+IF($E27=GQ$22,VLOOKUP($C27,Input!$A$8:$GZ$39,MATCH(GQ$21,Input!$A$6:$GZ$6,0),FALSE),0)*IF(GQ$18&gt;=MAX($GP$18:GP$18),MIN((GQ$18-MAX($GP$18:GP$18)),(GQ$18-GP$18)),0)</f>
        <v>0</v>
      </c>
      <c r="GR27" s="1">
        <f>+IF($E27=GR$22,VLOOKUP($C27,Input!$A$8:$GZ$39,MATCH(GR$21,Input!$A$6:$GZ$6,0),FALSE),0)*IF(GR$19&gt;=MAX($GP$19:GQ$19),MIN((GR$19-MAX($GP$19:GQ$19)),(GR$19-GQ$19)),0)+IF($E27=GR$22,VLOOKUP($C27,Input!$A$8:$GZ$39,MATCH(GR$21,Input!$A$6:$GZ$6,0),FALSE),0)*IF(GR$18&gt;=MAX($GP$18:GQ$18),MIN((GR$18-MAX($GP$18:GQ$18)),(GR$18-GQ$18)),0)</f>
        <v>0</v>
      </c>
      <c r="GS27" s="1">
        <f>+IF($E27=GS$22,VLOOKUP($C27,Input!$A$8:$GZ$39,MATCH(GS$21,Input!$A$6:$GZ$6,0),FALSE),0)*IF(GS$19&gt;=MAX($GP$19:GR$19),MIN((GS$19-MAX($GP$19:GR$19)),(GS$19-GR$19)),0)+IF($E27=GS$22,VLOOKUP($C27,Input!$A$8:$GZ$39,MATCH(GS$21,Input!$A$6:$GZ$6,0),FALSE),0)*IF(GS$18&gt;=MAX($GP$18:GR$18),MIN((GS$18-MAX($GP$18:GR$18)),(GS$18-GR$18)),0)</f>
        <v>0</v>
      </c>
      <c r="GT27" s="1">
        <f>+IF($E27=GT$22,VLOOKUP($C27,Input!$A$8:$GZ$39,MATCH(GT$21,Input!$A$6:$GZ$6,0),FALSE),0)*IF(GT$19&gt;=MAX($GP$19:GS$19),MIN((GT$19-MAX($GP$19:GS$19)),(GT$19-GS$19)),0)+IF($E27=GT$22,VLOOKUP($C27,Input!$A$8:$GZ$39,MATCH(GT$21,Input!$A$6:$GZ$6,0),FALSE),0)*IF(GT$18&gt;=MAX($GP$18:GS$18),MIN((GT$18-MAX($GP$18:GS$18)),(GT$18-GS$18)),0)</f>
        <v>0</v>
      </c>
      <c r="GU27" s="1">
        <f>+IF($E27=GU$22,VLOOKUP($C27,Input!$A$8:$GZ$39,MATCH(GU$21,Input!$A$6:$GZ$6,0),FALSE),0)*IF(GU$19&gt;=MAX($GP$19:GT$19),MIN((GU$19-MAX($GP$19:GT$19)),(GU$19-GT$19)),0)+IF($E27=GU$22,VLOOKUP($C27,Input!$A$8:$GZ$39,MATCH(GU$21,Input!$A$6:$GZ$6,0),FALSE),0)*IF(GU$18&gt;=MAX($GP$18:GT$18),MIN((GU$18-MAX($GP$18:GT$18)),(GU$18-GT$18)),0)</f>
        <v>0</v>
      </c>
      <c r="GV27" s="1">
        <f>+IF($E27=GV$22,VLOOKUP($C27,Input!$A$8:$GZ$39,MATCH(GV$21,Input!$A$6:$GZ$6,0),FALSE),0)*IF(GV$19&gt;=MAX($GP$19:GU$19),MIN((GV$19-MAX($GP$19:GU$19)),(GV$19-GU$19)),0)+IF($E27=GV$22,VLOOKUP($C27,Input!$A$8:$GZ$39,MATCH(GV$21,Input!$A$6:$GZ$6,0),FALSE),0)*IF(GV$18&gt;=MAX($GP$18:GU$18),MIN((GV$18-MAX($GP$18:GU$18)),(GV$18-GU$18)),0)</f>
        <v>0</v>
      </c>
      <c r="GW27" s="1">
        <f>+IF($E27=GW$22,VLOOKUP($C27,Input!$A$8:$GZ$39,MATCH(GW$21,Input!$A$6:$GZ$6,0),FALSE),0)*IF(GW$19&gt;=MAX($GP$19:GV$19),MIN((GW$19-MAX($GP$19:GV$19)),(GW$19-GV$19)),0)+IF($E27=GW$22,VLOOKUP($C27,Input!$A$8:$GZ$39,MATCH(GW$21,Input!$A$6:$GZ$6,0),FALSE),0)*IF(GW$18&gt;=MAX($GP$18:GV$18),MIN((GW$18-MAX($GP$18:GV$18)),(GW$18-GV$18)),0)</f>
        <v>0</v>
      </c>
      <c r="GX27" s="1">
        <f>+IF($E27=GX$22,VLOOKUP($C27,Input!$A$8:$GZ$39,MATCH(GX$21,Input!$A$6:$GZ$6,0),FALSE),0)*IF(GX$19&gt;=MAX($GP$19:GW$19),MIN((GX$19-MAX($GP$19:GW$19)),(GX$19-GW$19)),0)+IF($E27=GX$22,VLOOKUP($C27,Input!$A$8:$GZ$39,MATCH(GX$21,Input!$A$6:$GZ$6,0),FALSE),0)*IF(GX$18&gt;=MAX($GP$18:GW$18),MIN((GX$18-MAX($GP$18:GW$18)),(GX$18-GW$18)),0)</f>
        <v>0</v>
      </c>
      <c r="GY27" s="1">
        <f>+IF($E27=GY$22,VLOOKUP($C27,Input!$A$8:$GZ$39,MATCH(GY$21,Input!$A$6:$GZ$6,0),FALSE),0)*IF(GY$19&gt;=MAX($GP$19:GX$19),MIN((GY$19-MAX($GP$19:GX$19)),(GY$19-GX$19)),0)+IF($E27=GY$22,VLOOKUP($C27,Input!$A$8:$GZ$39,MATCH(GY$21,Input!$A$6:$GZ$6,0),FALSE),0)*IF(GY$18&gt;=MAX($GP$18:GX$18),MIN((GY$18-MAX($GP$18:GX$18)),(GY$18-GX$18)),0)</f>
        <v>0</v>
      </c>
      <c r="GZ27" s="1">
        <f>+IF($E27=GZ$22,VLOOKUP($C27,Input!$A$8:$GZ$39,MATCH(GZ$21,Input!$A$6:$GZ$6,0),FALSE),0)*IF(GZ$19&gt;=MAX($GP$19:GY$19),MIN((GZ$19-MAX($GP$19:GY$19)),(GZ$19-GY$19)),0)+IF($E27=GZ$22,VLOOKUP($C27,Input!$A$8:$GZ$39,MATCH(GZ$21,Input!$A$6:$GZ$6,0),FALSE),0)*IF(GZ$18&gt;=MAX($GP$18:GY$18),MIN((GZ$18-MAX($GP$18:GY$18)),(GZ$18-GY$18)),0)</f>
        <v>0</v>
      </c>
      <c r="HA27" s="1">
        <f>+IF($E27=HA$22,VLOOKUP($C27,Input!$A$8:$GZ$39,MATCH(HA$21,Input!$A$6:$GZ$6,0),FALSE),0)*IF(HA$19&gt;=MAX($GP$19:GZ$19),MIN((HA$19-MAX($GP$19:GZ$19)),(HA$19-GZ$19)),0)+IF($E27=HA$22,VLOOKUP($C27,Input!$A$8:$GZ$39,MATCH(HA$21,Input!$A$6:$GZ$6,0),FALSE),0)*IF(HA$18&gt;=MAX($GP$18:GZ$18),MIN((HA$18-MAX($GP$18:GZ$18)),(HA$18-GZ$18)),0)</f>
        <v>0</v>
      </c>
      <c r="HB27" s="1">
        <f>+IF($E27=HB$22,VLOOKUP($C27,Input!$A$8:$GZ$39,MATCH(HB$21,Input!$A$6:$GZ$6,0),FALSE),0)*IF(HB$19&gt;=MAX($GP$19:HA$19),MIN((HB$19-MAX($GP$19:HA$19)),(HB$19-HA$19)),0)+IF($E27=HB$22,VLOOKUP($C27,Input!$A$8:$GZ$39,MATCH(HB$21,Input!$A$6:$GZ$6,0),FALSE),0)*IF(HB$18&gt;=MAX($GP$18:HA$18),MIN((HB$18-MAX($GP$18:HA$18)),(HB$18-HA$18)),0)</f>
        <v>0</v>
      </c>
      <c r="HC27" s="1">
        <f>+IF($E27=HC$22,VLOOKUP($C27,Input!$A$8:$GZ$39,MATCH(HC$21,Input!$A$6:$GZ$6,0),FALSE),0)*IF(HC$19&gt;=MAX($GP$19:HB$19),MIN((HC$19-MAX($GP$19:HB$19)),(HC$19-HB$19)),0)+IF($E27=HC$22,VLOOKUP($C27,Input!$A$8:$GZ$39,MATCH(HC$21,Input!$A$6:$GZ$6,0),FALSE),0)*IF(HC$18&gt;=MAX($GP$18:HB$18),MIN((HC$18-MAX($GP$18:HB$18)),(HC$18-HB$18)),0)</f>
        <v>0</v>
      </c>
      <c r="HD27" s="1">
        <f>+IF($E27=HD$22,VLOOKUP($C27,Input!$A$8:$GZ$39,MATCH(HD$21,Input!$A$6:$GZ$6,0),FALSE),0)*IF(HD$19&gt;=MAX($GP$19:HC$19),MIN((HD$19-MAX($GP$19:HC$19)),(HD$19-HC$19)),0)+IF($E27=HD$22,VLOOKUP($C27,Input!$A$8:$GZ$39,MATCH(HD$21,Input!$A$6:$GZ$6,0),FALSE),0)*IF(HD$18&gt;=MAX($GP$18:HC$18),MIN((HD$18-MAX($GP$18:HC$18)),(HD$18-HC$18)),0)</f>
        <v>0</v>
      </c>
      <c r="HE27" s="1">
        <f>+IF($E27=HE$22,VLOOKUP($C27,Input!$A$8:$GZ$39,MATCH(HE$21,Input!$A$6:$GZ$6,0),FALSE),0)*IF(HE$19&gt;=MAX($GP$19:HD$19),MIN((HE$19-MAX($GP$19:HD$19)),(HE$19-HD$19)),0)+IF($E27=HE$22,VLOOKUP($C27,Input!$A$8:$GZ$39,MATCH(HE$21,Input!$A$6:$GZ$6,0),FALSE),0)*IF(HE$18&gt;=MAX($GP$18:HD$18),MIN((HE$18-MAX($GP$18:HD$18)),(HE$18-HD$18)),0)</f>
        <v>0</v>
      </c>
      <c r="HF27" s="1">
        <f>+IF($E27=HF$22,VLOOKUP($C27,Input!$A$8:$GZ$39,MATCH(HF$21,Input!$A$6:$GZ$6,0),FALSE),0)*IF(HF$19&gt;=MAX($GP$19:HE$19),MIN((HF$19-MAX($GP$19:HE$19)),(HF$19-HE$19)),0)+IF($E27=HF$22,VLOOKUP($C27,Input!$A$8:$GZ$39,MATCH(HF$21,Input!$A$6:$GZ$6,0),FALSE),0)*IF(HF$18&gt;=MAX($GP$18:HE$18),MIN((HF$18-MAX($GP$18:HE$18)),(HF$18-HE$18)),0)</f>
        <v>0</v>
      </c>
      <c r="HG27" s="1">
        <f>+IF($E27=HG$22,VLOOKUP($C27,Input!$A$8:$GZ$39,MATCH(HG$21,Input!$A$6:$GZ$6,0),FALSE),0)*IF(HG$19&gt;=MAX($GP$19:HF$19),MIN((HG$19-MAX($GP$19:HF$19)),(HG$19-HF$19)),0)+IF($E27=HG$22,VLOOKUP($C27,Input!$A$8:$GZ$39,MATCH(HG$21,Input!$A$6:$GZ$6,0),FALSE),0)*IF(HG$18&gt;=MAX($GP$18:HF$18),MIN((HG$18-MAX($GP$18:HF$18)),(HG$18-HF$18)),0)</f>
        <v>0</v>
      </c>
      <c r="HH27" s="1">
        <f>+IF($E27=HH$22,VLOOKUP($C27,Input!$A$8:$GZ$39,MATCH(HH$21,Input!$A$6:$GZ$6,0),FALSE),0)*IF(HH$19&gt;=MAX($GP$19:HG$19),MIN((HH$19-MAX($GP$19:HG$19)),(HH$19-HG$19)),0)+IF($E27=HH$22,VLOOKUP($C27,Input!$A$8:$GZ$39,MATCH(HH$21,Input!$A$6:$GZ$6,0),FALSE),0)*IF(HH$18&gt;=MAX($GP$18:HG$18),MIN((HH$18-MAX($GP$18:HG$18)),(HH$18-HG$18)),0)</f>
        <v>0</v>
      </c>
      <c r="HI27" s="1">
        <f>+IF($E27=HI$22,VLOOKUP($C27,Input!$A$8:$GZ$39,MATCH(HI$21,Input!$A$6:$GZ$6,0),FALSE),0)*IF(HI$19&gt;=MAX($GP$19:HH$19),MIN((HI$19-MAX($GP$19:HH$19)),(HI$19-HH$19)),0)+IF($E27=HI$22,VLOOKUP($C27,Input!$A$8:$GZ$39,MATCH(HI$21,Input!$A$6:$GZ$6,0),FALSE),0)*IF(HI$18&gt;=MAX($GP$18:HH$18),MIN((HI$18-MAX($GP$18:HH$18)),(HI$18-HH$18)),0)</f>
        <v>0</v>
      </c>
      <c r="HJ27" s="1">
        <f>+IF($E27=HJ$22,VLOOKUP($C27,Input!$A$8:$GZ$39,MATCH(HJ$21,Input!$A$6:$GZ$6,0),FALSE),0)*IF(HJ$19&gt;=MAX($GP$19:HI$19),MIN((HJ$19-MAX($GP$19:HI$19)),(HJ$19-HI$19)),0)+IF($E27=HJ$22,VLOOKUP($C27,Input!$A$8:$GZ$39,MATCH(HJ$21,Input!$A$6:$GZ$6,0),FALSE),0)*IF(HJ$18&gt;=MAX($GP$18:HI$18),MIN((HJ$18-MAX($GP$18:HI$18)),(HJ$18-HI$18)),0)</f>
        <v>0</v>
      </c>
      <c r="HK27" s="1">
        <f>+IF($E27=HK$22,VLOOKUP($C27,Input!$A$8:$GZ$39,MATCH(HK$21,Input!$A$6:$GZ$6,0),FALSE),0)*IF(HK$19&gt;=MAX($GP$19:HJ$19),MIN((HK$19-MAX($GP$19:HJ$19)),(HK$19-HJ$19)),0)+IF($E27=HK$22,VLOOKUP($C27,Input!$A$8:$GZ$39,MATCH(HK$21,Input!$A$6:$GZ$6,0),FALSE),0)*IF(HK$18&gt;=MAX($GP$18:HJ$18),MIN((HK$18-MAX($GP$18:HJ$18)),(HK$18-HJ$18)),0)</f>
        <v>0</v>
      </c>
      <c r="HL27" s="1">
        <f>+IF($E27=HL$22,VLOOKUP($C27,Input!$A$8:$GZ$39,MATCH(HL$21,Input!$A$6:$GZ$6,0),FALSE),0)*IF(HL$19&gt;=MAX($GP$19:HK$19),MIN((HL$19-MAX($GP$19:HK$19)),(HL$19-HK$19)),0)+IF($E27=HL$22,VLOOKUP($C27,Input!$A$8:$GZ$39,MATCH(HL$21,Input!$A$6:$GZ$6,0),FALSE),0)*IF(HL$18&gt;=MAX($GP$18:HK$18),MIN((HL$18-MAX($GP$18:HK$18)),(HL$18-HK$18)),0)</f>
        <v>0</v>
      </c>
      <c r="HM27" s="1">
        <f>+IF($E27=HM$22,VLOOKUP($C27,Input!$A$8:$GZ$39,MATCH(HM$21,Input!$A$6:$GZ$6,0),FALSE),0)*IF(HM$19&gt;=MAX($GP$19:HL$19),MIN((HM$19-MAX($GP$19:HL$19)),(HM$19-HL$19)),0)+IF($E27=HM$22,VLOOKUP($C27,Input!$A$8:$GZ$39,MATCH(HM$21,Input!$A$6:$GZ$6,0),FALSE),0)*IF(HM$18&gt;=MAX($GP$18:HL$18),MIN((HM$18-MAX($GP$18:HL$18)),(HM$18-HL$18)),0)</f>
        <v>0</v>
      </c>
      <c r="HN27" s="1">
        <f>+IF($E27=HN$22,VLOOKUP($C27,Input!$A$8:$GZ$39,MATCH(HN$21,Input!$A$6:$GZ$6,0),FALSE),0)*IF(HN$19&gt;=MAX($GP$19:HM$19),MIN((HN$19-MAX($GP$19:HM$19)),(HN$19-HM$19)),0)+IF($E27=HN$22,VLOOKUP($C27,Input!$A$8:$GZ$39,MATCH(HN$21,Input!$A$6:$GZ$6,0),FALSE),0)*IF(HN$18&gt;=MAX($GP$18:HM$18),MIN((HN$18-MAX($GP$18:HM$18)),(HN$18-HM$18)),0)</f>
        <v>0</v>
      </c>
      <c r="HO27" s="1">
        <f>+IF($E27=HO$22,VLOOKUP($C27,Input!$A$8:$GZ$39,MATCH(HO$21,Input!$A$6:$GZ$6,0),FALSE),0)*IF(HO$19&gt;=MAX($GP$19:HN$19),MIN((HO$19-MAX($GP$19:HN$19)),(HO$19-HN$19)),0)+IF($E27=HO$22,VLOOKUP($C27,Input!$A$8:$GZ$39,MATCH(HO$21,Input!$A$6:$GZ$6,0),FALSE),0)*IF(HO$18&gt;=MAX($GP$18:HN$18),MIN((HO$18-MAX($GP$18:HN$18)),(HO$18-HN$18)),0)</f>
        <v>0</v>
      </c>
      <c r="HP27" s="1">
        <f>+IF($E27=HP$22,VLOOKUP($C27,Input!$A$8:$GZ$39,MATCH(HP$21,Input!$A$6:$GZ$6,0),FALSE),0)*IF(HP$19&gt;=MAX($GP$19:HO$19),MIN((HP$19-MAX($GP$19:HO$19)),(HP$19-HO$19)),0)+IF($E27=HP$22,VLOOKUP($C27,Input!$A$8:$GZ$39,MATCH(HP$21,Input!$A$6:$GZ$6,0),FALSE),0)*IF(HP$18&gt;=MAX($GP$18:HO$18),MIN((HP$18-MAX($GP$18:HO$18)),(HP$18-HO$18)),0)</f>
        <v>0</v>
      </c>
      <c r="HQ27" s="1">
        <f>+IF($E27=HQ$22,VLOOKUP($C27,Input!$A$8:$GZ$39,MATCH(HQ$21,Input!$A$6:$GZ$6,0),FALSE),0)*IF(HQ$19&gt;=MAX($GP$19:HP$19),MIN((HQ$19-MAX($GP$19:HP$19)),(HQ$19-HP$19)),0)+IF($E27=HQ$22,VLOOKUP($C27,Input!$A$8:$GZ$39,MATCH(HQ$21,Input!$A$6:$GZ$6,0),FALSE),0)*IF(HQ$18&gt;=MAX($GP$18:HP$18),MIN((HQ$18-MAX($GP$18:HP$18)),(HQ$18-HP$18)),0)</f>
        <v>0</v>
      </c>
      <c r="HR27" s="1">
        <f>+IF($E27=HR$22,VLOOKUP($C27,Input!$A$8:$GZ$39,MATCH(HR$21,Input!$A$6:$GZ$6,0),FALSE),0)*IF(HR$19&gt;=MAX($GP$19:HQ$19),MIN((HR$19-MAX($GP$19:HQ$19)),(HR$19-HQ$19)),0)+IF($E27=HR$22,VLOOKUP($C27,Input!$A$8:$GZ$39,MATCH(HR$21,Input!$A$6:$GZ$6,0),FALSE),0)*IF(HR$18&gt;=MAX($GP$18:HQ$18),MIN((HR$18-MAX($GP$18:HQ$18)),(HR$18-HQ$18)),0)</f>
        <v>0</v>
      </c>
      <c r="HS27" s="1">
        <f>+IF($E27=HS$22,VLOOKUP($C27,Input!$A$8:$GZ$39,MATCH(HS$21,Input!$A$6:$GZ$6,0),FALSE),0)*IF(HS$19&gt;=MAX($GP$19:HR$19),MIN((HS$19-MAX($GP$19:HR$19)),(HS$19-HR$19)),0)+IF($E27=HS$22,VLOOKUP($C27,Input!$A$8:$GZ$39,MATCH(HS$21,Input!$A$6:$GZ$6,0),FALSE),0)*IF(HS$18&gt;=MAX($GP$18:HR$18),MIN((HS$18-MAX($GP$18:HR$18)),(HS$18-HR$18)),0)</f>
        <v>0</v>
      </c>
      <c r="HT27" s="1">
        <f>+IF($E27=HT$22,VLOOKUP($C27,Input!$A$8:$GZ$39,MATCH(HT$21,Input!$A$6:$GZ$6,0),FALSE),0)*IF(HT$19&gt;=MAX($GP$19:HS$19),MIN((HT$19-MAX($GP$19:HS$19)),(HT$19-HS$19)),0)+IF($E27=HT$22,VLOOKUP($C27,Input!$A$8:$GZ$39,MATCH(HT$21,Input!$A$6:$GZ$6,0),FALSE),0)*IF(HT$18&gt;=MAX($GP$18:HS$18),MIN((HT$18-MAX($GP$18:HS$18)),(HT$18-HS$18)),0)</f>
        <v>0</v>
      </c>
      <c r="HU27" s="1">
        <f>+IF($E27=HU$22,VLOOKUP($C27,Input!$A$8:$GZ$39,MATCH(HU$21,Input!$A$6:$GZ$6,0),FALSE),0)*IF(HU$19&gt;=MAX($GP$19:HT$19),MIN((HU$19-MAX($GP$19:HT$19)),(HU$19-HT$19)),0)+IF($E27=HU$22,VLOOKUP($C27,Input!$A$8:$GZ$39,MATCH(HU$21,Input!$A$6:$GZ$6,0),FALSE),0)*IF(HU$18&gt;=MAX($GP$18:HT$18),MIN((HU$18-MAX($GP$18:HT$18)),(HU$18-HT$18)),0)</f>
        <v>0</v>
      </c>
      <c r="HV27" s="1">
        <f>+IF($E27=HV$22,VLOOKUP($C27,Input!$A$8:$GZ$39,MATCH(HV$21,Input!$A$6:$GZ$6,0),FALSE),0)*IF(HV$19&gt;=MAX($GP$19:HU$19),MIN((HV$19-MAX($GP$19:HU$19)),(HV$19-HU$19)),0)+IF($E27=HV$22,VLOOKUP($C27,Input!$A$8:$GZ$39,MATCH(HV$21,Input!$A$6:$GZ$6,0),FALSE),0)*IF(HV$18&gt;=MAX($GP$18:HU$18),MIN((HV$18-MAX($GP$18:HU$18)),(HV$18-HU$18)),0)</f>
        <v>0</v>
      </c>
      <c r="HW27" s="1">
        <f>+IF($E27=HW$22,VLOOKUP($C27,Input!$A$8:$GZ$39,MATCH(HW$21,Input!$A$6:$GZ$6,0),FALSE),0)*IF(HW$19&gt;=MAX($GP$19:HV$19),MIN((HW$19-MAX($GP$19:HV$19)),(HW$19-HV$19)),0)+IF($E27=HW$22,VLOOKUP($C27,Input!$A$8:$GZ$39,MATCH(HW$21,Input!$A$6:$GZ$6,0),FALSE),0)*IF(HW$18&gt;=MAX($GP$18:HV$18),MIN((HW$18-MAX($GP$18:HV$18)),(HW$18-HV$18)),0)</f>
        <v>0</v>
      </c>
      <c r="HX27" s="1">
        <f>+IF($E27=HX$22,VLOOKUP($C27,Input!$A$8:$GZ$39,MATCH(HX$21,Input!$A$6:$GZ$6,0),FALSE),0)*IF(HX$19&gt;=MAX($GP$19:HW$19),MIN((HX$19-MAX($GP$19:HW$19)),(HX$19-HW$19)),0)+IF($E27=HX$22,VLOOKUP($C27,Input!$A$8:$GZ$39,MATCH(HX$21,Input!$A$6:$GZ$6,0),FALSE),0)*IF(HX$18&gt;=MAX($GP$18:HW$18),MIN((HX$18-MAX($GP$18:HW$18)),(HX$18-HW$18)),0)</f>
        <v>0</v>
      </c>
      <c r="HY27" s="1">
        <f>+IF($E27=HY$22,VLOOKUP($C27,Input!$A$8:$GZ$39,MATCH(HY$21,Input!$A$6:$GZ$6,0),FALSE),0)*IF(HY$19&gt;=MAX($GP$19:HX$19),MIN((HY$19-MAX($GP$19:HX$19)),(HY$19-HX$19)),0)+IF($E27=HY$22,VLOOKUP($C27,Input!$A$8:$GZ$39,MATCH(HY$21,Input!$A$6:$GZ$6,0),FALSE),0)*IF(HY$18&gt;=MAX($GP$18:HX$18),MIN((HY$18-MAX($GP$18:HX$18)),(HY$18-HX$18)),0)</f>
        <v>0</v>
      </c>
      <c r="HZ27" s="42"/>
      <c r="IA27" t="str">
        <f>VLOOKUP($C27,Input!$A$8:$IA$39,MATCH(IA$21,Input!$A$6:$IA$6,0),FALSE)</f>
        <v>NA</v>
      </c>
      <c r="IB27" s="132">
        <f>IF((VLOOKUP($C27,Input!$A$8:$IA$39,MATCH(IB$21,Input!$A$6:$IA$6,0),FALSE))="Y",$D27/VLOOKUP($C27,Input!$A$8:$IA$39,MATCH(IC$21,Input!$A$6:$IA$6,0),FALSE),0)</f>
        <v>0</v>
      </c>
      <c r="IC27" s="132">
        <f>IF((VLOOKUP($C27,Input!$A$8:$IA$39,MATCH(IB$21,Input!$A$6:$IA$6,0),FALSE))="Y",0,IF((VLOOKUP($C27,Input!$A$8:$IA$39,MATCH(IC$21,Input!$A$6:$IA$6,0),FALSE))&gt;0,$D27/VLOOKUP($C27,Input!$A$8:$IA$39,MATCH(IC$21,Input!$A$6:$IA$6,0),FALSE),0))</f>
        <v>0</v>
      </c>
      <c r="ID27" s="1">
        <f>+IF($E27=ID$22,VLOOKUP($C27,Input!$A$8:$IA$39,MATCH(ID$21,Input!$A$6:$IA$6,0),FALSE),0)*IF(ID$19&gt;=MAX($IC$19:IC$19),MIN((ID$19-MAX($IC$19:IC$19)),(ID$19-IC$19)),0)+IF($E27=ID$22,VLOOKUP($C27,Input!$A$8:$IA$39,MATCH(ID$21,Input!$A$6:$IA$6,0),FALSE),0)*IF(ID$18&gt;=MAX($IC$18:IC$18),MIN((ID$18-MAX($IC$18:IC$18)),(ID$18-IC$18)),0)</f>
        <v>0</v>
      </c>
      <c r="IE27" s="1">
        <f>+IF($E27=IE$22,VLOOKUP($C27,Input!$A$8:$IA$39,MATCH(IE$21,Input!$A$6:$IA$6,0),FALSE),0)*IF(IE$19&gt;=MAX($IC$19:ID$19),MIN((IE$19-MAX($IC$19:ID$19)),(IE$19-ID$19)),0)+IF($E27=IE$22,VLOOKUP($C27,Input!$A$8:$IA$39,MATCH(IE$21,Input!$A$6:$IA$6,0),FALSE),0)*IF(IE$18&gt;=MAX($IC$18:ID$18),MIN((IE$18-MAX($IC$18:ID$18)),(IE$18-ID$18)),0)</f>
        <v>0</v>
      </c>
      <c r="IF27" s="1">
        <f>+IF($E27=IF$22,VLOOKUP($C27,Input!$A$8:$IA$39,MATCH(IF$21,Input!$A$6:$IA$6,0),FALSE),0)*IF(IF$19&gt;=MAX($IC$19:IE$19),MIN((IF$19-MAX($IC$19:IE$19)),(IF$19-IE$19)),0)+IF($E27=IF$22,VLOOKUP($C27,Input!$A$8:$IA$39,MATCH(IF$21,Input!$A$6:$IA$6,0),FALSE),0)*IF(IF$18&gt;=MAX($IC$18:IE$18),MIN((IF$18-MAX($IC$18:IE$18)),(IF$18-IE$18)),0)</f>
        <v>0</v>
      </c>
      <c r="IG27" s="1">
        <f>+IF($E27=IG$22,VLOOKUP($C27,Input!$A$8:$IA$39,MATCH(IG$21,Input!$A$6:$IA$6,0),FALSE),0)*IF(IG$19&gt;=MAX($IC$19:IF$19),MIN((IG$19-MAX($IC$19:IF$19)),(IG$19-IF$19)),0)+IF($E27=IG$22,VLOOKUP($C27,Input!$A$8:$IA$39,MATCH(IG$21,Input!$A$6:$IA$6,0),FALSE),0)*IF(IG$18&gt;=MAX($IC$18:IF$18),MIN((IG$18-MAX($IC$18:IF$18)),(IG$18-IF$18)),0)</f>
        <v>0</v>
      </c>
      <c r="IH27" s="1">
        <f>+IF($E27=IH$22,VLOOKUP($C27,Input!$A$8:$IA$39,MATCH(IH$21,Input!$A$6:$IA$6,0),FALSE),0)*IF(IH$19&gt;=MAX($IC$19:IG$19),MIN((IH$19-MAX($IC$19:IG$19)),(IH$19-IG$19)),0)+IF($E27=IH$22,VLOOKUP($C27,Input!$A$8:$IA$39,MATCH(IH$21,Input!$A$6:$IA$6,0),FALSE),0)*IF(IH$18&gt;=MAX($IC$18:IG$18),MIN((IH$18-MAX($IC$18:IG$18)),(IH$18-IG$18)),0)</f>
        <v>0</v>
      </c>
      <c r="II27" s="1">
        <f>+IF($E27=II$22,VLOOKUP($C27,Input!$A$8:$IA$39,MATCH(II$21,Input!$A$6:$IA$6,0),FALSE),0)*IF(II$19&gt;=MAX($IC$19:IH$19),MIN((II$19-MAX($IC$19:IH$19)),(II$19-IH$19)),0)+IF($E27=II$22,VLOOKUP($C27,Input!$A$8:$IA$39,MATCH(II$21,Input!$A$6:$IA$6,0),FALSE),0)*IF(II$18&gt;=MAX($IC$18:IH$18),MIN((II$18-MAX($IC$18:IH$18)),(II$18-IH$18)),0)</f>
        <v>0</v>
      </c>
      <c r="IJ27" s="1">
        <f>+IF($E27=IJ$22,VLOOKUP($C27,Input!$A$8:$IA$39,MATCH(IJ$21,Input!$A$6:$IA$6,0),FALSE),0)*IF(IJ$19&gt;=MAX($IC$19:II$19),MIN((IJ$19-MAX($IC$19:II$19)),(IJ$19-II$19)),0)+IF($E27=IJ$22,VLOOKUP($C27,Input!$A$8:$IA$39,MATCH(IJ$21,Input!$A$6:$IA$6,0),FALSE),0)*IF(IJ$18&gt;=MAX($IC$18:II$18),MIN((IJ$18-MAX($IC$18:II$18)),(IJ$18-II$18)),0)</f>
        <v>0</v>
      </c>
      <c r="IK27" s="1">
        <f>+IF($E27=IK$22,VLOOKUP($C27,Input!$A$8:$IA$39,MATCH(IK$21,Input!$A$6:$IA$6,0),FALSE),0)*IF(IK$19&gt;=MAX($IC$19:IJ$19),MIN((IK$19-MAX($IC$19:IJ$19)),(IK$19-IJ$19)),0)+IF($E27=IK$22,VLOOKUP($C27,Input!$A$8:$IA$39,MATCH(IK$21,Input!$A$6:$IA$6,0),FALSE),0)*IF(IK$18&gt;=MAX($IC$18:IJ$18),MIN((IK$18-MAX($IC$18:IJ$18)),(IK$18-IJ$18)),0)</f>
        <v>0</v>
      </c>
      <c r="IL27" s="1">
        <f>+IF($E27=IL$22,VLOOKUP($C27,Input!$A$8:$IA$39,MATCH(IL$21,Input!$A$6:$IA$6,0),FALSE),0)*IF(IL$19&gt;=MAX($IC$19:IK$19),MIN((IL$19-MAX($IC$19:IK$19)),(IL$19-IK$19)),0)+IF($E27=IL$22,VLOOKUP($C27,Input!$A$8:$IA$39,MATCH(IL$21,Input!$A$6:$IA$6,0),FALSE),0)*IF(IL$18&gt;=MAX($IC$18:IK$18),MIN((IL$18-MAX($IC$18:IK$18)),(IL$18-IK$18)),0)</f>
        <v>0</v>
      </c>
      <c r="IM27" s="1">
        <f>+IF($E27=IM$22,VLOOKUP($C27,Input!$A$8:$IA$39,MATCH(IM$21,Input!$A$6:$IA$6,0),FALSE),0)*IF(IM$19&gt;=MAX($IC$19:IL$19),MIN((IM$19-MAX($IC$19:IL$19)),(IM$19-IL$19)),0)+IF($E27=IM$22,VLOOKUP($C27,Input!$A$8:$IA$39,MATCH(IM$21,Input!$A$6:$IA$6,0),FALSE),0)*IF(IM$18&gt;=MAX($IC$18:IL$18),MIN((IM$18-MAX($IC$18:IL$18)),(IM$18-IL$18)),0)</f>
        <v>0</v>
      </c>
      <c r="IN27" s="1">
        <f>+IF($E27=IN$22,VLOOKUP($C27,Input!$A$8:$IA$39,MATCH(IN$21,Input!$A$6:$IA$6,0),FALSE),0)*IF(IN$19&gt;=MAX($IC$19:IM$19),MIN((IN$19-MAX($IC$19:IM$19)),(IN$19-IM$19)),0)+IF($E27=IN$22,VLOOKUP($C27,Input!$A$8:$IA$39,MATCH(IN$21,Input!$A$6:$IA$6,0),FALSE),0)*IF(IN$18&gt;=MAX($IC$18:IM$18),MIN((IN$18-MAX($IC$18:IM$18)),(IN$18-IM$18)),0)</f>
        <v>0</v>
      </c>
      <c r="IO27" s="1">
        <f>+IF($E27=IO$22,VLOOKUP($C27,Input!$A$8:$IA$39,MATCH(IO$21,Input!$A$6:$IA$6,0),FALSE),0)*IF(IO$19&gt;=MAX($IC$19:IN$19),MIN((IO$19-MAX($IC$19:IN$19)),(IO$19-IN$19)),0)+IF($E27=IO$22,VLOOKUP($C27,Input!$A$8:$IA$39,MATCH(IO$21,Input!$A$6:$IA$6,0),FALSE),0)*IF(IO$18&gt;=MAX($IC$18:IN$18),MIN((IO$18-MAX($IC$18:IN$18)),(IO$18-IN$18)),0)</f>
        <v>0</v>
      </c>
      <c r="IP27" s="1">
        <f>+IF($E27=IP$22,VLOOKUP($C27,Input!$A$8:$IA$39,MATCH(IP$21,Input!$A$6:$IA$6,0),FALSE),0)*IF(IP$19&gt;=MAX($IC$19:IO$19),MIN((IP$19-MAX($IC$19:IO$19)),(IP$19-IO$19)),0)+IF($E27=IP$22,VLOOKUP($C27,Input!$A$8:$IA$39,MATCH(IP$21,Input!$A$6:$IA$6,0),FALSE),0)*IF(IP$18&gt;=MAX($IC$18:IO$18),MIN((IP$18-MAX($IC$18:IO$18)),(IP$18-IO$18)),0)</f>
        <v>0</v>
      </c>
      <c r="IQ27" s="1">
        <f>+IF($E27=IQ$22,VLOOKUP($C27,Input!$A$8:$IA$39,MATCH(IQ$21,Input!$A$6:$IA$6,0),FALSE),0)*IF(IQ$19&gt;=MAX($IC$19:IP$19),MIN((IQ$19-MAX($IC$19:IP$19)),(IQ$19-IP$19)),0)+IF($E27=IQ$22,VLOOKUP($C27,Input!$A$8:$IA$39,MATCH(IQ$21,Input!$A$6:$IA$6,0),FALSE),0)*IF(IQ$18&gt;=MAX($IC$18:IP$18),MIN((IQ$18-MAX($IC$18:IP$18)),(IQ$18-IP$18)),0)</f>
        <v>0</v>
      </c>
      <c r="IR27" s="1">
        <f>+IF($E27=IR$22,VLOOKUP($C27,Input!$A$8:$IA$39,MATCH(IR$21,Input!$A$6:$IA$6,0),FALSE),0)*IF(IR$19&gt;=MAX($IC$19:IQ$19),MIN((IR$19-MAX($IC$19:IQ$19)),(IR$19-IQ$19)),0)+IF($E27=IR$22,VLOOKUP($C27,Input!$A$8:$IA$39,MATCH(IR$21,Input!$A$6:$IA$6,0),FALSE),0)*IF(IR$18&gt;=MAX($IC$18:IQ$18),MIN((IR$18-MAX($IC$18:IQ$18)),(IR$18-IQ$18)),0)</f>
        <v>0</v>
      </c>
      <c r="IS27" s="1">
        <f>+IF($E27=IS$22,VLOOKUP($C27,Input!$A$8:$IA$39,MATCH(IS$21,Input!$A$6:$IA$6,0),FALSE),0)*IF(IS$19&gt;=MAX($IC$19:IR$19),MIN((IS$19-MAX($IC$19:IR$19)),(IS$19-IR$19)),0)+IF($E27=IS$22,VLOOKUP($C27,Input!$A$8:$IA$39,MATCH(IS$21,Input!$A$6:$IA$6,0),FALSE),0)*IF(IS$18&gt;=MAX($IC$18:IR$18),MIN((IS$18-MAX($IC$18:IR$18)),(IS$18-IR$18)),0)</f>
        <v>0</v>
      </c>
      <c r="IT27" s="1">
        <f>+IF($E27=IT$22,VLOOKUP($C27,Input!$A$8:$IA$39,MATCH(IT$21,Input!$A$6:$IA$6,0),FALSE),0)*IF(IT$19&gt;=MAX($IC$19:IS$19),MIN((IT$19-MAX($IC$19:IS$19)),(IT$19-IS$19)),0)+IF($E27=IT$22,VLOOKUP($C27,Input!$A$8:$IA$39,MATCH(IT$21,Input!$A$6:$IA$6,0),FALSE),0)*IF(IT$18&gt;=MAX($IC$18:IS$18),MIN((IT$18-MAX($IC$18:IS$18)),(IT$18-IS$18)),0)</f>
        <v>0</v>
      </c>
      <c r="IU27" s="1">
        <f>+IF($E27=IU$22,VLOOKUP($C27,Input!$A$8:$IA$39,MATCH(IU$21,Input!$A$6:$IA$6,0),FALSE),0)*IF(IU$19&gt;=MAX($IC$19:IT$19),MIN((IU$19-MAX($IC$19:IT$19)),(IU$19-IT$19)),0)+IF($E27=IU$22,VLOOKUP($C27,Input!$A$8:$IA$39,MATCH(IU$21,Input!$A$6:$IA$6,0),FALSE),0)*IF(IU$18&gt;=MAX($IC$18:IT$18),MIN((IU$18-MAX($IC$18:IT$18)),(IU$18-IT$18)),0)</f>
        <v>0</v>
      </c>
      <c r="IV27" s="1">
        <f>+IF($E27=IV$22,VLOOKUP($C27,Input!$A$8:$IA$39,MATCH(IV$21,Input!$A$6:$IA$6,0),FALSE),0)*IF(IV$19&gt;=MAX($IC$19:IU$19),MIN((IV$19-MAX($IC$19:IU$19)),(IV$19-IU$19)),0)+IF($E27=IV$22,VLOOKUP($C27,Input!$A$8:$IA$39,MATCH(IV$21,Input!$A$6:$IA$6,0),FALSE),0)*IF(IV$18&gt;=MAX($IC$18:IU$18),MIN((IV$18-MAX($IC$18:IU$18)),(IV$18-IU$18)),0)</f>
        <v>0</v>
      </c>
      <c r="IW27" s="1">
        <f>+IF($E27=IW$22,VLOOKUP($C27,Input!$A$8:$IA$39,MATCH(IW$21,Input!$A$6:$IA$6,0),FALSE),0)*IF(IW$19&gt;=MAX($IC$19:IV$19),MIN((IW$19-MAX($IC$19:IV$19)),(IW$19-IV$19)),0)+IF($E27=IW$22,VLOOKUP($C27,Input!$A$8:$IA$39,MATCH(IW$21,Input!$A$6:$IA$6,0),FALSE),0)*IF(IW$18&gt;=MAX($IC$18:IV$18),MIN((IW$18-MAX($IC$18:IV$18)),(IW$18-IV$18)),0)</f>
        <v>0</v>
      </c>
      <c r="IX27" s="1">
        <f>+IF($E27=IX$22,VLOOKUP($C27,Input!$A$8:$IA$39,MATCH(IX$21,Input!$A$6:$IA$6,0),FALSE),0)*IF(IX$19&gt;=MAX($IC$19:IW$19),MIN((IX$19-MAX($IC$19:IW$19)),(IX$19-IW$19)),0)+IF($E27=IX$22,VLOOKUP($C27,Input!$A$8:$IA$39,MATCH(IX$21,Input!$A$6:$IA$6,0),FALSE),0)*IF(IX$18&gt;=MAX($IC$18:IW$18),MIN((IX$18-MAX($IC$18:IW$18)),(IX$18-IW$18)),0)</f>
        <v>0</v>
      </c>
      <c r="IY27" s="1">
        <f>+IF($E27=IY$22,VLOOKUP($C27,Input!$A$8:$IA$39,MATCH(IY$21,Input!$A$6:$IA$6,0),FALSE),0)*IF(IY$19&gt;=MAX($IC$19:IX$19),MIN((IY$19-MAX($IC$19:IX$19)),(IY$19-IX$19)),0)+IF($E27=IY$22,VLOOKUP($C27,Input!$A$8:$IA$39,MATCH(IY$21,Input!$A$6:$IA$6,0),FALSE),0)*IF(IY$18&gt;=MAX($IC$18:IX$18),MIN((IY$18-MAX($IC$18:IX$18)),(IY$18-IX$18)),0)</f>
        <v>0</v>
      </c>
      <c r="IZ27" s="1">
        <f>+IF($E27=IZ$22,VLOOKUP($C27,Input!$A$8:$IA$39,MATCH(IZ$21,Input!$A$6:$IA$6,0),FALSE),0)*IF(IZ$19&gt;=MAX($IC$19:IY$19),MIN((IZ$19-MAX($IC$19:IY$19)),(IZ$19-IY$19)),0)+IF($E27=IZ$22,VLOOKUP($C27,Input!$A$8:$IA$39,MATCH(IZ$21,Input!$A$6:$IA$6,0),FALSE),0)*IF(IZ$18&gt;=MAX($IC$18:IY$18),MIN((IZ$18-MAX($IC$18:IY$18)),(IZ$18-IY$18)),0)</f>
        <v>0</v>
      </c>
      <c r="JA27" s="1">
        <f>+IF($E27=JA$22,VLOOKUP($C27,Input!$A$8:$IA$39,MATCH(JA$21,Input!$A$6:$IA$6,0),FALSE),0)*IF(JA$19&gt;=MAX($IC$19:IZ$19),MIN((JA$19-MAX($IC$19:IZ$19)),(JA$19-IZ$19)),0)+IF($E27=JA$22,VLOOKUP($C27,Input!$A$8:$IA$39,MATCH(JA$21,Input!$A$6:$IA$6,0),FALSE),0)*IF(JA$18&gt;=MAX($IC$18:IZ$18),MIN((JA$18-MAX($IC$18:IZ$18)),(JA$18-IZ$18)),0)</f>
        <v>0</v>
      </c>
      <c r="JB27" s="1">
        <f>+IF($E27=JB$22,VLOOKUP($C27,Input!$A$8:$IA$39,MATCH(JB$21,Input!$A$6:$IA$6,0),FALSE),0)*IF(JB$19&gt;=MAX($IC$19:JA$19),MIN((JB$19-MAX($IC$19:JA$19)),(JB$19-JA$19)),0)+IF($E27=JB$22,VLOOKUP($C27,Input!$A$8:$IA$39,MATCH(JB$21,Input!$A$6:$IA$6,0),FALSE),0)*IF(JB$18&gt;=MAX($IC$18:JA$18),MIN((JB$18-MAX($IC$18:JA$18)),(JB$18-JA$18)),0)</f>
        <v>0</v>
      </c>
      <c r="JC27" s="1">
        <f>+IF($E27=JC$22,VLOOKUP($C27,Input!$A$8:$IA$39,MATCH(JC$21,Input!$A$6:$IA$6,0),FALSE),0)*IF(JC$19&gt;=MAX($IC$19:JB$19),MIN((JC$19-MAX($IC$19:JB$19)),(JC$19-JB$19)),0)+IF($E27=JC$22,VLOOKUP($C27,Input!$A$8:$IA$39,MATCH(JC$21,Input!$A$6:$IA$6,0),FALSE),0)*IF(JC$18&gt;=MAX($IC$18:JB$18),MIN((JC$18-MAX($IC$18:JB$18)),(JC$18-JB$18)),0)</f>
        <v>0</v>
      </c>
      <c r="JD27" s="1">
        <f>+IF($E27=JD$22,VLOOKUP($C27,Input!$A$8:$IA$39,MATCH(JD$21,Input!$A$6:$IA$6,0),FALSE),0)*IF(JD$19&gt;=MAX($IC$19:JC$19),MIN((JD$19-MAX($IC$19:JC$19)),(JD$19-JC$19)),0)+IF($E27=JD$22,VLOOKUP($C27,Input!$A$8:$IA$39,MATCH(JD$21,Input!$A$6:$IA$6,0),FALSE),0)*IF(JD$18&gt;=MAX($IC$18:JC$18),MIN((JD$18-MAX($IC$18:JC$18)),(JD$18-JC$18)),0)</f>
        <v>0</v>
      </c>
      <c r="JE27" s="1">
        <f>+IF($E27=JE$22,VLOOKUP($C27,Input!$A$8:$IA$39,MATCH(JE$21,Input!$A$6:$IA$6,0),FALSE),0)*IF(JE$19&gt;=MAX($IC$19:JD$19),MIN((JE$19-MAX($IC$19:JD$19)),(JE$19-JD$19)),0)+IF($E27=JE$22,VLOOKUP($C27,Input!$A$8:$IA$39,MATCH(JE$21,Input!$A$6:$IA$6,0),FALSE),0)*IF(JE$18&gt;=MAX($IC$18:JD$18),MIN((JE$18-MAX($IC$18:JD$18)),(JE$18-JD$18)),0)</f>
        <v>0</v>
      </c>
      <c r="JF27" s="1">
        <f>+IF($E27=JF$22,VLOOKUP($C27,Input!$A$8:$IA$39,MATCH(JF$21,Input!$A$6:$IA$6,0),FALSE),0)*IF(JF$19&gt;=MAX($IC$19:JE$19),MIN((JF$19-MAX($IC$19:JE$19)),(JF$19-JE$19)),0)+IF($E27=JF$22,VLOOKUP($C27,Input!$A$8:$IA$39,MATCH(JF$21,Input!$A$6:$IA$6,0),FALSE),0)*IF(JF$18&gt;=MAX($IC$18:JE$18),MIN((JF$18-MAX($IC$18:JE$18)),(JF$18-JE$18)),0)</f>
        <v>0</v>
      </c>
      <c r="JG27" s="1">
        <f>+IF($E27=JG$22,VLOOKUP($C27,Input!$A$8:$IA$39,MATCH(JG$21,Input!$A$6:$IA$6,0),FALSE),0)*IF(JG$19&gt;=MAX($IC$19:JF$19),MIN((JG$19-MAX($IC$19:JF$19)),(JG$19-JF$19)),0)+IF($E27=JG$22,VLOOKUP($C27,Input!$A$8:$IA$39,MATCH(JG$21,Input!$A$6:$IA$6,0),FALSE),0)*IF(JG$18&gt;=MAX($IC$18:JF$18),MIN((JG$18-MAX($IC$18:JF$18)),(JG$18-JF$18)),0)</f>
        <v>0</v>
      </c>
      <c r="JH27" s="1">
        <f>+IF($E27=JH$22,VLOOKUP($C27,Input!$A$8:$IA$39,MATCH(JH$21,Input!$A$6:$IA$6,0),FALSE),0)*IF(JH$19&gt;=MAX($IC$19:JG$19),MIN((JH$19-MAX($IC$19:JG$19)),(JH$19-JG$19)),0)+IF($E27=JH$22,VLOOKUP($C27,Input!$A$8:$IA$39,MATCH(JH$21,Input!$A$6:$IA$6,0),FALSE),0)*IF(JH$18&gt;=MAX($IC$18:JG$18),MIN((JH$18-MAX($IC$18:JG$18)),(JH$18-JG$18)),0)</f>
        <v>0</v>
      </c>
      <c r="JI27" s="1">
        <f>+IF($E27=JI$22,VLOOKUP($C27,Input!$A$8:$IA$39,MATCH(JI$21,Input!$A$6:$IA$6,0),FALSE),0)*IF(JI$19&gt;=MAX($IC$19:JH$19),MIN((JI$19-MAX($IC$19:JH$19)),(JI$19-JH$19)),0)+IF($E27=JI$22,VLOOKUP($C27,Input!$A$8:$IA$39,MATCH(JI$21,Input!$A$6:$IA$6,0),FALSE),0)*IF(JI$18&gt;=MAX($IC$18:JH$18),MIN((JI$18-MAX($IC$18:JH$18)),(JI$18-JH$18)),0)</f>
        <v>0</v>
      </c>
      <c r="JJ27" s="1">
        <f>+IF($E27=JJ$22,VLOOKUP($C27,Input!$A$8:$IA$39,MATCH(JJ$21,Input!$A$6:$IA$6,0),FALSE),0)*IF(JJ$19&gt;=MAX($IC$19:JI$19),MIN((JJ$19-MAX($IC$19:JI$19)),(JJ$19-JI$19)),0)+IF($E27=JJ$22,VLOOKUP($C27,Input!$A$8:$IA$39,MATCH(JJ$21,Input!$A$6:$IA$6,0),FALSE),0)*IF(JJ$18&gt;=MAX($IC$18:JI$18),MIN((JJ$18-MAX($IC$18:JI$18)),(JJ$18-JI$18)),0)</f>
        <v>0</v>
      </c>
      <c r="JK27" s="1">
        <f>+IF($E27=JK$22,VLOOKUP($C27,Input!$A$8:$IA$39,MATCH(JK$21,Input!$A$6:$IA$6,0),FALSE),0)*IF(JK$19&gt;=MAX($IC$19:JJ$19),MIN((JK$19-MAX($IC$19:JJ$19)),(JK$19-JJ$19)),0)+IF($E27=JK$22,VLOOKUP($C27,Input!$A$8:$IA$39,MATCH(JK$21,Input!$A$6:$IA$6,0),FALSE),0)*IF(JK$18&gt;=MAX($IC$18:JJ$18),MIN((JK$18-MAX($IC$18:JJ$18)),(JK$18-JJ$18)),0)</f>
        <v>0</v>
      </c>
      <c r="JL27" s="1">
        <f>+IF($E27=JL$22,VLOOKUP($C27,Input!$A$8:$IA$39,MATCH(JL$21,Input!$A$6:$IA$6,0),FALSE),0)*IF(JL$19&gt;=MAX($IC$19:JK$19),MIN((JL$19-MAX($IC$19:JK$19)),(JL$19-JK$19)),0)+IF($E27=JL$22,VLOOKUP($C27,Input!$A$8:$IA$39,MATCH(JL$21,Input!$A$6:$IA$6,0),FALSE),0)*IF(JL$18&gt;=MAX($IC$18:JK$18),MIN((JL$18-MAX($IC$18:JK$18)),(JL$18-JK$18)),0)</f>
        <v>0</v>
      </c>
      <c r="JN27" t="str">
        <f>+VLOOKUP($C27,Input!$A$8:$GZ$39,MATCH(JN$21,Input!$A$6:$GZ$6,0),FALSE)</f>
        <v>CNG Station Maint in fuel price</v>
      </c>
      <c r="JO27" s="1">
        <f>IF($E27+$I27+$D$7&lt;=JO$22,0,IF(JO$22-$D$7&gt;=$E27,VLOOKUP($C27,Input!$A$8:$GZ$39,MATCH(JO$21,Input!$A$6:$GZ$6,0),FALSE),0)*$F27/$G27)*$D27</f>
        <v>0</v>
      </c>
      <c r="JP27" s="1">
        <f>IF($E27+$I27+$D$7&lt;=JP$22,0,IF(JP$22-$D$7&gt;=$E27,VLOOKUP($C27,Input!$A$8:$GZ$39,MATCH(JP$21,Input!$A$6:$GZ$6,0),FALSE),0)*$F27/$G27)*$D27</f>
        <v>0</v>
      </c>
      <c r="JQ27" s="1">
        <f>IF($E27+$I27+$D$7&lt;=JQ$22,0,IF(JQ$22-$D$7&gt;=$E27,VLOOKUP($C27,Input!$A$8:$GZ$39,MATCH(JQ$21,Input!$A$6:$GZ$6,0),FALSE),0)*$F27/$G27)*$D27</f>
        <v>0</v>
      </c>
      <c r="JR27" s="1">
        <f>IF($E27+$I27+$D$7&lt;=JR$22,0,IF(JR$22-$D$7&gt;=$E27,VLOOKUP($C27,Input!$A$8:$GZ$39,MATCH(JR$21,Input!$A$6:$GZ$6,0),FALSE),0)*$F27/$G27)*$D27</f>
        <v>0</v>
      </c>
      <c r="JS27" s="1">
        <f>IF($E27+$I27+$D$7&lt;=JS$22,0,IF(JS$22-$D$7&gt;=$E27,VLOOKUP($C27,Input!$A$8:$GZ$39,MATCH(JS$21,Input!$A$6:$GZ$6,0),FALSE),0)*$F27/$G27)*$D27</f>
        <v>0</v>
      </c>
      <c r="JT27" s="1">
        <f>IF($E27+$I27+$D$7&lt;=JT$22,0,IF(JT$22-$D$7&gt;=$E27,VLOOKUP($C27,Input!$A$8:$GZ$39,MATCH(JT$21,Input!$A$6:$GZ$6,0),FALSE),0)*$F27/$G27)*$D27</f>
        <v>0</v>
      </c>
      <c r="JU27" s="1">
        <f>IF($E27+$I27+$D$7&lt;=JU$22,0,IF(JU$22-$D$7&gt;=$E27,VLOOKUP($C27,Input!$A$8:$GZ$39,MATCH(JU$21,Input!$A$6:$GZ$6,0),FALSE),0)*$F27/$G27)*$D27</f>
        <v>0</v>
      </c>
      <c r="JV27" s="1">
        <f>IF($E27+$I27+$D$7&lt;=JV$22,0,IF(JV$22-$D$7&gt;=$E27,VLOOKUP($C27,Input!$A$8:$GZ$39,MATCH(JV$21,Input!$A$6:$GZ$6,0),FALSE),0)*$F27/$G27)*$D27</f>
        <v>0</v>
      </c>
      <c r="JW27" s="1">
        <f>IF($E27+$I27+$D$7&lt;=JW$22,0,IF(JW$22-$D$7&gt;=$E27,VLOOKUP($C27,Input!$A$8:$GZ$39,MATCH(JW$21,Input!$A$6:$GZ$6,0),FALSE),0)*$F27/$G27)*$D27</f>
        <v>0</v>
      </c>
      <c r="JX27" s="1">
        <f>IF($E27+$I27+$D$7&lt;=JX$22,0,IF(JX$22-$D$7&gt;=$E27,VLOOKUP($C27,Input!$A$8:$GZ$39,MATCH(JX$21,Input!$A$6:$GZ$6,0),FALSE),0)*$F27/$G27)*$D27</f>
        <v>0</v>
      </c>
      <c r="JY27" s="1">
        <f>IF($E27+$I27+$D$7&lt;=JY$22,0,IF(JY$22-$D$7&gt;=$E27,VLOOKUP($C27,Input!$A$8:$GZ$39,MATCH(JY$21,Input!$A$6:$GZ$6,0),FALSE),0)*$F27/$G27)*$D27</f>
        <v>0</v>
      </c>
      <c r="JZ27" s="1">
        <f>IF($E27+$I27+$D$7&lt;=JZ$22,0,IF(JZ$22-$D$7&gt;=$E27,VLOOKUP($C27,Input!$A$8:$GZ$39,MATCH(JZ$21,Input!$A$6:$GZ$6,0),FALSE),0)*$F27/$G27)*$D27</f>
        <v>0</v>
      </c>
      <c r="KA27" s="1">
        <f>IF($E27+$I27+$D$7&lt;=KA$22,0,IF(KA$22-$D$7&gt;=$E27,VLOOKUP($C27,Input!$A$8:$GZ$39,MATCH(KA$21,Input!$A$6:$GZ$6,0),FALSE),0)*$F27/$G27)*$D27</f>
        <v>0</v>
      </c>
      <c r="KB27" s="1">
        <f>IF($E27+$I27+$D$7&lt;=KB$22,0,IF(KB$22-$D$7&gt;=$E27,VLOOKUP($C27,Input!$A$8:$GZ$39,MATCH(KB$21,Input!$A$6:$GZ$6,0),FALSE),0)*$F27/$G27)*$D27</f>
        <v>0</v>
      </c>
      <c r="KC27" s="1">
        <f>IF($E27+$I27+$D$7&lt;=KC$22,0,IF(KC$22-$D$7&gt;=$E27,VLOOKUP($C27,Input!$A$8:$GZ$39,MATCH(KC$21,Input!$A$6:$GZ$6,0),FALSE),0)*$F27/$G27)*$D27</f>
        <v>0</v>
      </c>
      <c r="KD27" s="1">
        <f>IF($E27+$I27+$D$7&lt;=KD$22,0,IF(KD$22-$D$7&gt;=$E27,VLOOKUP($C27,Input!$A$8:$GZ$39,MATCH(KD$21,Input!$A$6:$GZ$6,0),FALSE),0)*$F27/$G27)*$D27</f>
        <v>0</v>
      </c>
      <c r="KE27" s="1">
        <f>IF($E27+$I27+$D$7&lt;=KE$22,0,IF(KE$22-$D$7&gt;=$E27,VLOOKUP($C27,Input!$A$8:$GZ$39,MATCH(KE$21,Input!$A$6:$GZ$6,0),FALSE),0)*$F27/$G27)*$D27</f>
        <v>0</v>
      </c>
      <c r="KF27" s="1">
        <f>IF($E27+$I27+$D$7&lt;=KF$22,0,IF(KF$22-$D$7&gt;=$E27,VLOOKUP($C27,Input!$A$8:$GZ$39,MATCH(KF$21,Input!$A$6:$GZ$6,0),FALSE),0)*$F27/$G27)*$D27</f>
        <v>0</v>
      </c>
      <c r="KG27" s="1">
        <f>IF($E27+$I27+$D$7&lt;=KG$22,0,IF(KG$22-$D$7&gt;=$E27,VLOOKUP($C27,Input!$A$8:$GZ$39,MATCH(KG$21,Input!$A$6:$GZ$6,0),FALSE),0)*$F27/$G27)*$D27</f>
        <v>0</v>
      </c>
      <c r="KH27" s="1">
        <f>IF($E27+$I27+$D$7&lt;=KH$22,0,IF(KH$22-$D$7&gt;=$E27,VLOOKUP($C27,Input!$A$8:$GZ$39,MATCH(KH$21,Input!$A$6:$GZ$6,0),FALSE),0)*$F27/$G27)*$D27</f>
        <v>0</v>
      </c>
      <c r="KI27" s="1">
        <f>IF($E27+$I27+$D$7&lt;=KI$22,0,IF(KI$22-$D$7&gt;=$E27,VLOOKUP($C27,Input!$A$8:$GZ$39,MATCH(KI$21,Input!$A$6:$GZ$6,0),FALSE),0)*$F27/$G27)*$D27</f>
        <v>0</v>
      </c>
      <c r="KJ27" s="1">
        <f>IF($E27+$I27+$D$7&lt;=KJ$22,0,IF(KJ$22-$D$7&gt;=$E27,VLOOKUP($C27,Input!$A$8:$GZ$39,MATCH(KJ$21,Input!$A$6:$GZ$6,0),FALSE),0)*$F27/$G27)*$D27</f>
        <v>0</v>
      </c>
      <c r="KK27" s="1">
        <f>IF($E27+$I27+$D$7&lt;=KK$22,0,IF(KK$22-$D$7&gt;=$E27,VLOOKUP($C27,Input!$A$8:$GZ$39,MATCH(KK$21,Input!$A$6:$GZ$6,0),FALSE),0)*$F27/$G27)*$D27</f>
        <v>0</v>
      </c>
      <c r="KL27" s="1">
        <f>IF($E27+$I27+$D$7&lt;=KL$22,0,IF(KL$22-$D$7&gt;=$E27,VLOOKUP($C27,Input!$A$8:$GZ$39,MATCH(KL$21,Input!$A$6:$GZ$6,0),FALSE),0)*$F27/$G27)*$D27</f>
        <v>0</v>
      </c>
      <c r="KM27" s="1">
        <f>IF($E27+$I27+$D$7&lt;=KM$22,0,IF(KM$22-$D$7&gt;=$E27,VLOOKUP($C27,Input!$A$8:$GZ$39,MATCH(KM$21,Input!$A$6:$GZ$6,0),FALSE),0)*$F27/$G27)*$D27</f>
        <v>0</v>
      </c>
      <c r="KN27" s="1">
        <f>IF($E27+$I27+$D$7&lt;=KN$22,0,IF(KN$22-$D$7&gt;=$E27,VLOOKUP($C27,Input!$A$8:$GZ$39,MATCH(KN$21,Input!$A$6:$GZ$6,0),FALSE),0)*$F27/$G27)*$D27</f>
        <v>0</v>
      </c>
      <c r="KO27" s="1">
        <f>IF($E27+$I27+$D$7&lt;=KO$22,0,IF(KO$22-$D$7&gt;=$E27,VLOOKUP($C27,Input!$A$8:$GZ$39,MATCH(KO$21,Input!$A$6:$GZ$6,0),FALSE),0)*$F27/$G27)*$D27</f>
        <v>0</v>
      </c>
      <c r="KP27" s="1">
        <f>IF($E27+$I27+$D$7&lt;=KP$22,0,IF(KP$22-$D$7&gt;=$E27,VLOOKUP($C27,Input!$A$8:$GZ$39,MATCH(KP$21,Input!$A$6:$GZ$6,0),FALSE),0)*$F27/$G27)*$D27</f>
        <v>0</v>
      </c>
      <c r="KQ27" s="1">
        <f>IF($E27+$I27+$D$7&lt;=KQ$22,0,IF(KQ$22-$D$7&gt;=$E27,VLOOKUP($C27,Input!$A$8:$GZ$39,MATCH(KQ$21,Input!$A$6:$GZ$6,0),FALSE),0)*$F27/$G27)*$D27</f>
        <v>0</v>
      </c>
      <c r="KR27" s="1">
        <f>IF($E27+$I27+$D$7&lt;=KR$22,0,IF(KR$22-$D$7&gt;=$E27,VLOOKUP($C27,Input!$A$8:$GZ$39,MATCH(KR$21,Input!$A$6:$GZ$6,0),FALSE),0)*$F27/$G27)*$D27</f>
        <v>0</v>
      </c>
      <c r="KS27" s="1">
        <f>IF($E27+$I27+$D$7&lt;=KS$22,0,IF(KS$22-$D$7&gt;=$E27,VLOOKUP($C27,Input!$A$8:$GZ$39,MATCH(KS$21,Input!$A$6:$GZ$6,0),FALSE),0)*$F27/$G27)*$D27</f>
        <v>0</v>
      </c>
      <c r="KT27" s="1">
        <f>IF($E27+$I27+$D$7&lt;=KT$22,0,IF(KT$22-$D$7&gt;=$E27,VLOOKUP($C27,Input!$A$8:$GZ$39,MATCH(KT$21,Input!$A$6:$GZ$6,0),FALSE),0)*$F27/$G27)*$D27</f>
        <v>0</v>
      </c>
      <c r="KU27" s="1">
        <f>IF($E27+$I27+$D$7&lt;=KU$22,0,IF(KU$22-$D$7&gt;=$E27,VLOOKUP($C27,Input!$A$8:$GZ$39,MATCH(KU$21,Input!$A$6:$GZ$6,0),FALSE),0)*$F27/$G27)*$D27</f>
        <v>0</v>
      </c>
      <c r="KV27" s="1">
        <f>IF($E27+$I27+$D$7&lt;=KV$22,0,IF(KV$22-$D$7&gt;=$E27,VLOOKUP($C27,Input!$A$8:$GZ$39,MATCH(KV$21,Input!$A$6:$GZ$6,0),FALSE),0)*$F27/$G27)*$D27</f>
        <v>0</v>
      </c>
      <c r="KW27" s="1">
        <f>IF($E27+$I27+$D$7&lt;=KW$22,0,IF(KW$22-$D$7&gt;=$E27,VLOOKUP($C27,Input!$A$8:$GZ$39,MATCH(KW$21,Input!$A$6:$GZ$6,0),FALSE),0)*$F27/$G27)*$D27</f>
        <v>0</v>
      </c>
      <c r="KY27" t="str">
        <f>VLOOKUP($C27,Input!$A$8:$HV$39,MATCH(KY$21,Input!$A$6:$HV$6,0),FALSE)</f>
        <v xml:space="preserve">CNG (compressed and at pump, including station maintenance) </v>
      </c>
      <c r="KZ27" s="1">
        <f>IF($E27+$I27+$D$7&lt;=KZ$22,0,IF(KZ$22-$D$7&gt;=$E27,VLOOKUP($C27,Input!$A$8:$HV$39,MATCH(KZ$21,Input!$A$6:$HV$6,0),FALSE)/$G27*$F27,0))*$D27</f>
        <v>0</v>
      </c>
      <c r="LA27" s="1">
        <f>IF($E27+$I27+$D$7&lt;=LA$22,0,IF(LA$22-$D$7&gt;=$E27,VLOOKUP($C27,Input!$A$8:$HV$39,MATCH(LA$21,Input!$A$6:$HV$6,0),FALSE)/$G27*$F27,0))*$D27</f>
        <v>0</v>
      </c>
      <c r="LB27" s="1">
        <f>IF($E27+$I27+$D$7&lt;=LB$22,0,IF(LB$22-$D$7&gt;=$E27,VLOOKUP($C27,Input!$A$8:$HV$39,MATCH(LB$21,Input!$A$6:$HV$6,0),FALSE)/$G27*$F27,0))*$D27</f>
        <v>0</v>
      </c>
      <c r="LC27" s="1">
        <f>IF($E27+$I27+$D$7&lt;=LC$22,0,IF(LC$22-$D$7&gt;=$E27,VLOOKUP($C27,Input!$A$8:$HV$39,MATCH(LC$21,Input!$A$6:$HV$6,0),FALSE)/$G27*$F27,0))*$D27</f>
        <v>0</v>
      </c>
      <c r="LD27" s="1">
        <f>IF($E27+$I27+$D$7&lt;=LD$22,0,IF(LD$22-$D$7&gt;=$E27,VLOOKUP($C27,Input!$A$8:$HV$39,MATCH(LD$21,Input!$A$6:$HV$6,0),FALSE)/$G27*$F27,0))*$D27</f>
        <v>3602474.2268041242</v>
      </c>
      <c r="LE27" s="1">
        <f>IF($E27+$I27+$D$7&lt;=LE$22,0,IF(LE$22-$D$7&gt;=$E27,VLOOKUP($C27,Input!$A$8:$HV$39,MATCH(LE$21,Input!$A$6:$HV$6,0),FALSE)/$G27*$F27,0))*$D27</f>
        <v>3602474.2268041242</v>
      </c>
      <c r="LF27" s="1">
        <f>IF($E27+$I27+$D$7&lt;=LF$22,0,IF(LF$22-$D$7&gt;=$E27,VLOOKUP($C27,Input!$A$8:$HV$39,MATCH(LF$21,Input!$A$6:$HV$6,0),FALSE)/$G27*$F27,0))*$D27</f>
        <v>3602474.2268041242</v>
      </c>
      <c r="LG27" s="1">
        <f>IF($E27+$I27+$D$7&lt;=LG$22,0,IF(LG$22-$D$7&gt;=$E27,VLOOKUP($C27,Input!$A$8:$HV$39,MATCH(LG$21,Input!$A$6:$HV$6,0),FALSE)/$G27*$F27,0))*$D27</f>
        <v>3602474.2268041242</v>
      </c>
      <c r="LH27" s="1">
        <f>IF($E27+$I27+$D$7&lt;=LH$22,0,IF(LH$22-$D$7&gt;=$E27,VLOOKUP($C27,Input!$A$8:$HV$39,MATCH(LH$21,Input!$A$6:$HV$6,0),FALSE)/$G27*$F27,0))*$D27</f>
        <v>3602474.2268041242</v>
      </c>
      <c r="LI27" s="1">
        <f>IF($E27+$I27+$D$7&lt;=LI$22,0,IF(LI$22-$D$7&gt;=$E27,VLOOKUP($C27,Input!$A$8:$HV$39,MATCH(LI$21,Input!$A$6:$HV$6,0),FALSE)/$G27*$F27,0))*$D27</f>
        <v>3602474.2268041242</v>
      </c>
      <c r="LJ27" s="1">
        <f>IF($E27+$I27+$D$7&lt;=LJ$22,0,IF(LJ$22-$D$7&gt;=$E27,VLOOKUP($C27,Input!$A$8:$HV$39,MATCH(LJ$21,Input!$A$6:$HV$6,0),FALSE)/$G27*$F27,0))*$D27</f>
        <v>3602474.2268041242</v>
      </c>
      <c r="LK27" s="1">
        <f>IF($E27+$I27+$D$7&lt;=LK$22,0,IF(LK$22-$D$7&gt;=$E27,VLOOKUP($C27,Input!$A$8:$HV$39,MATCH(LK$21,Input!$A$6:$HV$6,0),FALSE)/$G27*$F27,0))*$D27</f>
        <v>3602474.2268041242</v>
      </c>
      <c r="LL27" s="1">
        <f>IF($E27+$I27+$D$7&lt;=LL$22,0,IF(LL$22-$D$7&gt;=$E27,VLOOKUP($C27,Input!$A$8:$HV$39,MATCH(LL$21,Input!$A$6:$HV$6,0),FALSE)/$G27*$F27,0))*$D27</f>
        <v>3602474.2268041242</v>
      </c>
      <c r="LM27" s="1">
        <f>IF($E27+$I27+$D$7&lt;=LM$22,0,IF(LM$22-$D$7&gt;=$E27,VLOOKUP($C27,Input!$A$8:$HV$39,MATCH(LM$21,Input!$A$6:$HV$6,0),FALSE)/$G27*$F27,0))*$D27</f>
        <v>3602474.2268041242</v>
      </c>
      <c r="LN27" s="1">
        <f>IF($E27+$I27+$D$7&lt;=LN$22,0,IF(LN$22-$D$7&gt;=$E27,VLOOKUP($C27,Input!$A$8:$HV$39,MATCH(LN$21,Input!$A$6:$HV$6,0),FALSE)/$G27*$F27,0))*$D27</f>
        <v>3602474.2268041242</v>
      </c>
      <c r="LO27" s="1">
        <f>IF($E27+$I27+$D$7&lt;=LO$22,0,IF(LO$22-$D$7&gt;=$E27,VLOOKUP($C27,Input!$A$8:$HV$39,MATCH(LO$21,Input!$A$6:$HV$6,0),FALSE)/$G27*$F27,0))*$D27</f>
        <v>3602474.2268041242</v>
      </c>
      <c r="LP27" s="1">
        <f>IF($E27+$I27+$D$7&lt;=LP$22,0,IF(LP$22-$D$7&gt;=$E27,VLOOKUP($C27,Input!$A$8:$HV$39,MATCH(LP$21,Input!$A$6:$HV$6,0),FALSE)/$G27*$F27,0))*$D27</f>
        <v>3602474.2268041242</v>
      </c>
      <c r="LQ27" s="1">
        <f>IF($E27+$I27+$D$7&lt;=LQ$22,0,IF(LQ$22-$D$7&gt;=$E27,VLOOKUP($C27,Input!$A$8:$HV$39,MATCH(LQ$21,Input!$A$6:$HV$6,0),FALSE)/$G27*$F27,0))*$D27</f>
        <v>4095062.0596988951</v>
      </c>
      <c r="LR27" s="1">
        <f>IF($E27+$I27+$D$7&lt;=LR$22,0,IF(LR$22-$D$7&gt;=$E27,VLOOKUP($C27,Input!$A$8:$HV$39,MATCH(LR$21,Input!$A$6:$HV$6,0),FALSE)/$G27*$F27,0))*$D27</f>
        <v>0</v>
      </c>
      <c r="LS27" s="1">
        <f>IF($E27+$I27+$D$7&lt;=LS$22,0,IF(LS$22-$D$7&gt;=$E27,VLOOKUP($C27,Input!$A$8:$HV$39,MATCH(LS$21,Input!$A$6:$HV$6,0),FALSE)/$G27*$F27,0))*$D27</f>
        <v>0</v>
      </c>
      <c r="LT27" s="1">
        <f>IF($E27+$I27+$D$7&lt;=LT$22,0,IF(LT$22-$D$7&gt;=$E27,VLOOKUP($C27,Input!$A$8:$HV$39,MATCH(LT$21,Input!$A$6:$HV$6,0),FALSE)/$G27*$F27,0))*$D27</f>
        <v>0</v>
      </c>
      <c r="LU27" s="1">
        <f>IF($E27+$I27+$D$7&lt;=LU$22,0,IF(LU$22-$D$7&gt;=$E27,VLOOKUP($C27,Input!$A$8:$HV$39,MATCH(LU$21,Input!$A$6:$HV$6,0),FALSE)/$G27*$F27,0))*$D27</f>
        <v>0</v>
      </c>
      <c r="LV27" s="1">
        <f>IF($E27+$I27+$D$7&lt;=LV$22,0,IF(LV$22-$D$7&gt;=$E27,VLOOKUP($C27,Input!$A$8:$HV$39,MATCH(LV$21,Input!$A$6:$HV$6,0),FALSE)/$G27*$F27,0))*$D27</f>
        <v>0</v>
      </c>
      <c r="LW27" s="1">
        <f>IF($E27+$I27+$D$7&lt;=LW$22,0,IF(LW$22-$D$7&gt;=$E27,VLOOKUP($C27,Input!$A$8:$HV$39,MATCH(LW$21,Input!$A$6:$HV$6,0),FALSE)/$G27*$F27,0))*$D27</f>
        <v>0</v>
      </c>
      <c r="LX27" s="1">
        <f>IF($E27+$I27+$D$7&lt;=LX$22,0,IF(LX$22-$D$7&gt;=$E27,VLOOKUP($C27,Input!$A$8:$HV$39,MATCH(LX$21,Input!$A$6:$HV$6,0),FALSE)/$G27*$F27,0))*$D27</f>
        <v>0</v>
      </c>
      <c r="LY27" s="1">
        <f>IF($E27+$I27+$D$7&lt;=LY$22,0,IF(LY$22-$D$7&gt;=$E27,VLOOKUP($C27,Input!$A$8:$HV$39,MATCH(LY$21,Input!$A$6:$HV$6,0),FALSE)/$G27*$F27,0))*$D27</f>
        <v>0</v>
      </c>
      <c r="LZ27" s="1">
        <f>IF($E27+$I27+$D$7&lt;=LZ$22,0,IF(LZ$22-$D$7&gt;=$E27,VLOOKUP($C27,Input!$A$8:$HV$39,MATCH(LZ$21,Input!$A$6:$HV$6,0),FALSE)/$G27*$F27,0))*$D27</f>
        <v>0</v>
      </c>
      <c r="MA27" s="1">
        <f>IF($E27+$I27+$D$7&lt;=MA$22,0,IF(MA$22-$D$7&gt;=$E27,VLOOKUP($C27,Input!$A$8:$HV$39,MATCH(MA$21,Input!$A$6:$HV$6,0),FALSE)/$G27*$F27,0))*$D27</f>
        <v>0</v>
      </c>
      <c r="MB27" s="1">
        <f>IF($E27+$I27+$D$7&lt;=MB$22,0,IF(MB$22-$D$7&gt;=$E27,VLOOKUP($C27,Input!$A$8:$HV$39,MATCH(MB$21,Input!$A$6:$HV$6,0),FALSE)/$G27*$F27,0))*$D27</f>
        <v>0</v>
      </c>
      <c r="MC27" s="1">
        <f>IF($E27+$I27+$D$7&lt;=MC$22,0,IF(MC$22-$D$7&gt;=$E27,VLOOKUP($C27,Input!$A$8:$HV$39,MATCH(MC$21,Input!$A$6:$HV$6,0),FALSE)/$G27*$F27,0))*$D27</f>
        <v>0</v>
      </c>
      <c r="MD27" s="1">
        <f>IF($E27+$I27+$D$7&lt;=MD$22,0,IF(MD$22-$D$7&gt;=$E27,VLOOKUP($C27,Input!$A$8:$HV$39,MATCH(MD$21,Input!$A$6:$HV$6,0),FALSE)/$G27*$F27,0))*$D27</f>
        <v>0</v>
      </c>
      <c r="ME27" s="1">
        <f>IF($E27+$I27+$D$7&lt;=ME$22,0,IF(ME$22-$D$7&gt;=$E27,VLOOKUP($C27,Input!$A$8:$HV$39,MATCH(ME$21,Input!$A$6:$HV$6,0),FALSE)/$G27*$F27,0))*$D27</f>
        <v>0</v>
      </c>
      <c r="MF27" s="1">
        <f>IF($E27+$I27+$D$7&lt;=MF$22,0,IF(MF$22-$D$7&gt;=$E27,VLOOKUP($C27,Input!$A$8:$HV$39,MATCH(MF$21,Input!$A$6:$HV$6,0),FALSE)/$G27*$F27,0))*$D27</f>
        <v>0</v>
      </c>
      <c r="MG27" s="1">
        <f>IF($E27+$I27+$D$7&lt;=MG$22,0,IF(MG$22-$D$7&gt;=$E27,VLOOKUP($C27,Input!$A$8:$HV$39,MATCH(MG$21,Input!$A$6:$HV$6,0),FALSE)/$G27*$F27,0))*$D27</f>
        <v>0</v>
      </c>
      <c r="MH27" s="1">
        <f>IF($E27+$I27+$D$7&lt;=MH$22,0,IF(MH$22-$D$7&gt;=$E27,VLOOKUP($C27,Input!$A$8:$HV$39,MATCH(MH$21,Input!$A$6:$HV$6,0),FALSE)/$G27*$F27,0))*$D27</f>
        <v>0</v>
      </c>
      <c r="MI27" s="1">
        <f>IF($E27+$I27+$D$7&lt;=MI$22,0,IF(MI$22-$D$7&gt;=$E27,VLOOKUP($C27,Input!$A$8:$HV$39,MATCH(MI$21,Input!$A$6:$HV$6,0),FALSE)/$G27*$F27,0))*$D27</f>
        <v>0</v>
      </c>
      <c r="MJ27" s="1">
        <f>IF($E27+$I27+$D$7&lt;=MJ$22,0,IF(MJ$22-$D$7&gt;=$E27,VLOOKUP($C27,Input!$A$8:$HV$39,MATCH(MJ$21,Input!$A$6:$HV$6,0),FALSE)/$G27*$F27,0))*$D27</f>
        <v>0</v>
      </c>
      <c r="MK27" s="1">
        <f>IF($E27+$I27+$D$7&lt;=MK$22,0,IF(MK$22-$D$7&gt;=$E27,VLOOKUP($C27,Input!$A$8:$HV$39,MATCH(MK$21,Input!$A$6:$HV$6,0),FALSE)/$G27*$F27,0))*$D27</f>
        <v>0</v>
      </c>
      <c r="ML27" s="1">
        <f>IF($E27+$I27+$D$7&lt;=ML$22,0,IF(ML$22-$D$7&gt;=$E27,VLOOKUP($C27,Input!$A$8:$HV$39,MATCH(ML$21,Input!$A$6:$HV$6,0),FALSE)/$G27*$F27,0))*$D27</f>
        <v>0</v>
      </c>
      <c r="MM27" s="1">
        <f>IF($E27+$I27+$D$7&lt;=MM$22,0,IF(MM$22-$D$7&gt;=$E27,VLOOKUP($C27,Input!$A$8:$HV$39,MATCH(MM$21,Input!$A$6:$HV$6,0),FALSE)/$G27*$F27,0))*$D27</f>
        <v>0</v>
      </c>
      <c r="MN27" s="1">
        <f>IF($E27+$I27+$D$7&lt;=MN$22,0,IF(MN$22-$D$7&gt;=$E27,VLOOKUP($C27,Input!$A$8:$HV$39,MATCH(MN$21,Input!$A$6:$HV$6,0),FALSE)/$G27*$F27,0))*$D27</f>
        <v>0</v>
      </c>
      <c r="MO27" s="1">
        <f>IF($E27+$I27+$D$7&lt;=MO$22,0,IF(MO$22-$D$7&gt;=$E27,VLOOKUP($C27,Input!$A$8:$HV$39,MATCH(MO$21,Input!$A$6:$HV$6,0),FALSE)/$G27*$F27,0))*$D27</f>
        <v>0</v>
      </c>
      <c r="MP27" s="1">
        <f>IF($E27+$I27+$D$7&lt;=MP$22,0,IF(MP$22-$D$7&gt;=$E27,VLOOKUP($C27,Input!$A$8:$HV$39,MATCH(MP$21,Input!$A$6:$HV$6,0),FALSE)/$G27*$F27,0))*$D27</f>
        <v>0</v>
      </c>
      <c r="MQ27" s="1">
        <f>IF($E27+$I27+$D$7&lt;=MQ$22,0,IF(MQ$22-$D$7&gt;=$E27,VLOOKUP($C27,Input!$A$8:$HV$39,MATCH(MQ$21,Input!$A$6:$HV$6,0),FALSE)/$G27*$F27,0))*$D27</f>
        <v>0</v>
      </c>
      <c r="MR27" s="1">
        <f>IF($E27+$I27+$D$7&lt;=MR$22,0,IF(MR$22-$D$7&gt;=$E27,VLOOKUP($C27,Input!$A$8:$HV$39,MATCH(MR$21,Input!$A$6:$HV$6,0),FALSE)/$G27*$F27,0))*$D27</f>
        <v>0</v>
      </c>
      <c r="MS27" s="1">
        <f>IF($E27+$I27+$D$7&lt;=MS$22,0,IF(MS$22-$D$7&gt;=$E27,VLOOKUP($C27,Input!$A$8:$HV$39,MATCH(MS$21,Input!$A$6:$HV$6,0),FALSE)/$G27*$F27,0))*$D27</f>
        <v>0</v>
      </c>
      <c r="MT27" s="1">
        <f>IF($E27+$I27+$D$7&lt;=MT$22,0,IF(MT$22-$D$7&gt;=$E27,VLOOKUP($C27,Input!$A$8:$HV$39,MATCH(MT$21,Input!$A$6:$HV$6,0),FALSE)/$G27*$F27,0))*$D27</f>
        <v>0</v>
      </c>
      <c r="MU27" s="1">
        <f>IF($E27+$I27+$D$7&lt;=MU$22,0,IF(MU$22-$D$7&gt;=$E27,VLOOKUP($C27,Input!$A$8:$HV$39,MATCH(MU$21,Input!$A$6:$HV$6,0),FALSE)/$G27*$F27,0))*$D27</f>
        <v>0</v>
      </c>
      <c r="MV27" s="1">
        <f>IF($E27+$I27+$D$7&lt;=MV$22,0,IF(MV$22-$D$7&gt;=$E27,VLOOKUP($C27,Input!$A$8:$HV$39,MATCH(MV$21,Input!$A$6:$HV$6,0),FALSE)/$G27*$F27,0))*$D27</f>
        <v>0</v>
      </c>
      <c r="MW27" s="1">
        <f>IF($E27+$I27+$D$7&lt;=MW$22,0,IF(MW$22-$D$7&gt;=$E27,VLOOKUP($C27,Input!$A$8:$HV$39,MATCH(MW$21,Input!$A$6:$HV$6,0),FALSE)/$G27*$F27,0))*$D27</f>
        <v>0</v>
      </c>
      <c r="MX27" s="1">
        <f>IF($E27+$I27+$D$7&lt;=MX$22,0,IF(MX$22-$D$7&gt;=$E27,VLOOKUP($C27,Input!$A$8:$HV$39,MATCH(MX$21,Input!$A$6:$HV$6,0),FALSE)/$G27*$F27,0))*$D27</f>
        <v>0</v>
      </c>
      <c r="MZ27" t="str">
        <f>VLOOKUP($C27,Input!$A$8:$HV$39,MATCH(MZ$21,Input!$A$6:$HV$6,0),FALSE)</f>
        <v>Fossil CNG LCFS Credit ($/DGE)</v>
      </c>
      <c r="NA27" s="1">
        <f>IF($E27+$I27+$D$7&lt;=NA$22,0,IF(NA$22-$D$7&gt;=$E27,-VLOOKUP($C27,Input!$A$8:$HV$39,MATCH(NA$21,Input!$A$6:$HV$6,0),FALSE)/$G27*$F27,0))*$D27*$G$4/100</f>
        <v>-517858.66465979372</v>
      </c>
      <c r="NB27" s="1">
        <f>IF($E27+$I27+$D$7&lt;=NB$22,0,IF(NB$22-$D$7&gt;=$E27,-VLOOKUP($C27,Input!$A$8:$HV$39,MATCH(NB$21,Input!$A$6:$HV$6,0),FALSE)/$G27*$F27,0))*$D27*$G$4/100</f>
        <v>-458300.37674226821</v>
      </c>
      <c r="NC27" s="1">
        <f>IF($E27+$I27+$D$7&lt;=NC$22,0,IF(NC$22-$D$7&gt;=$E27,-VLOOKUP($C27,Input!$A$8:$HV$39,MATCH(NC$21,Input!$A$6:$HV$6,0),FALSE)/$G27*$F27,0))*$D27*$G$4/100</f>
        <v>0</v>
      </c>
      <c r="ND27" s="1">
        <f>IF($E27+$I27+$D$7&lt;=ND$22,0,IF(ND$22-$D$7&gt;=$E27,-VLOOKUP($C27,Input!$A$8:$HV$39,MATCH(ND$21,Input!$A$6:$HV$6,0),FALSE)/$G27*$F27,0))*$D27*$G$4/100</f>
        <v>0</v>
      </c>
      <c r="NE27" s="1">
        <f>IF($E27+$I27+$D$7&lt;=NE$22,0,IF(NE$22-$D$7&gt;=$E27,-VLOOKUP($C27,Input!$A$8:$HV$39,MATCH(NE$21,Input!$A$6:$HV$6,0),FALSE)/$G27*$F27,0))*$D27*$G$4/100</f>
        <v>0</v>
      </c>
      <c r="NF27" s="1">
        <f>IF($E27+$I27+$D$7&lt;=NF$22,0,IF(NF$22-$D$7&gt;=$E27,-VLOOKUP($C27,Input!$A$8:$HV$39,MATCH(NF$21,Input!$A$6:$HV$6,0),FALSE)/$G27*$F27,0))*$D27*$G$4/100</f>
        <v>0</v>
      </c>
      <c r="NG27" s="1">
        <f>IF($E27+$I27+$D$7&lt;=NG$22,0,IF(NG$22-$D$7&gt;=$E27,-VLOOKUP($C27,Input!$A$8:$HV$39,MATCH(NG$21,Input!$A$6:$HV$6,0),FALSE)/$G27*$F27,0))*$D27*$G$4/100</f>
        <v>0</v>
      </c>
      <c r="NH27" s="1">
        <f>IF($E27+$I27+$D$7&lt;=NH$22,0,IF(NH$22-$D$7&gt;=$E27,-VLOOKUP($C27,Input!$A$8:$HV$39,MATCH(NH$21,Input!$A$6:$HV$6,0),FALSE)/$G27*$F27,0))*$D27*$G$4/100</f>
        <v>0</v>
      </c>
      <c r="NI27" s="1">
        <f>IF($E27+$I27+$D$7&lt;=NI$22,0,IF(NI$22-$D$7&gt;=$E27,-VLOOKUP($C27,Input!$A$8:$HV$39,MATCH(NI$21,Input!$A$6:$HV$6,0),FALSE)/$G27*$F27,0))*$D27*$G$4/100</f>
        <v>0</v>
      </c>
      <c r="NJ27" s="1">
        <f>IF($E27+$I27+$D$7&lt;=NJ$22,0,IF(NJ$22-$D$7&gt;=$E27,-VLOOKUP($C27,Input!$A$8:$HV$39,MATCH(NJ$21,Input!$A$6:$HV$6,0),FALSE)/$G27*$F27,0))*$D27*$G$4/100</f>
        <v>0</v>
      </c>
      <c r="NK27" s="1">
        <f>IF($E27+$I27+$D$7&lt;=NK$22,0,IF(NK$22-$D$7&gt;=$E27,-VLOOKUP($C27,Input!$A$8:$HV$39,MATCH(NK$21,Input!$A$6:$HV$6,0),FALSE)/$G27*$F27,0))*$D27*$G$4/100</f>
        <v>0</v>
      </c>
      <c r="NL27" s="1">
        <f>IF($E27+$I27+$D$7&lt;=NL$22,0,IF(NL$22-$D$7&gt;=$E27,-VLOOKUP($C27,Input!$A$8:$HV$39,MATCH(NL$21,Input!$A$6:$HV$6,0),FALSE)/$G27*$F27,0))*$D27*$G$4/100</f>
        <v>0</v>
      </c>
      <c r="NM27" s="1">
        <f>IF($E27+$I27+$D$7&lt;=NM$22,0,IF(NM$22-$D$7&gt;=$E27,-VLOOKUP($C27,Input!$A$8:$HV$39,MATCH(NM$21,Input!$A$6:$HV$6,0),FALSE)/$G27*$F27,0))*$D27*$G$4/100</f>
        <v>0</v>
      </c>
      <c r="NN27" s="1">
        <f>IF($E27+$I27+$D$7&lt;=NN$22,0,IF(NN$22-$D$7&gt;=$E27,-VLOOKUP($C27,Input!$A$8:$HV$39,MATCH(NN$21,Input!$A$6:$HV$6,0),FALSE)/$G27*$F27,0))*$D27*$G$4/100</f>
        <v>0</v>
      </c>
      <c r="NO27" s="1">
        <f>IF($E27+$I27+$D$7&lt;=NO$22,0,IF(NO$22-$D$7&gt;=$E27,-VLOOKUP($C27,Input!$A$8:$HV$39,MATCH(NO$21,Input!$A$6:$HV$6,0),FALSE)/$G27*$F27,0))*$D27*$G$4/100</f>
        <v>0</v>
      </c>
      <c r="NP27" s="1">
        <f>IF($E27+$I27+$D$7&lt;=NP$22,0,IF(NP$22-$D$7&gt;=$E27,-VLOOKUP($C27,Input!$A$8:$HV$39,MATCH(NP$21,Input!$A$6:$HV$6,0),FALSE)/$G27*$F27,0))*$D27*$G$4/100</f>
        <v>0</v>
      </c>
      <c r="NQ27" s="1">
        <f>IF($E27+$I27+$D$7&lt;=NQ$22,0,IF(NQ$22-$D$7&gt;=$E27,-VLOOKUP($C27,Input!$A$8:$HV$39,MATCH(NQ$21,Input!$A$6:$HV$6,0),FALSE)/$G27*$F27,0))*$D27*$G$4/100</f>
        <v>0</v>
      </c>
      <c r="NR27" s="1">
        <f>IF($E27+$I27+$D$7&lt;=NR$22,0,IF(NR$22-$D$7&gt;=$E27,-VLOOKUP($C27,Input!$A$8:$HV$39,MATCH(NR$21,Input!$A$6:$HV$6,0),FALSE)/$G27*$F27,0))*$D27*$G$4/100</f>
        <v>0</v>
      </c>
      <c r="NS27" s="1">
        <f>IF($E27+$I27+$D$7&lt;=NS$22,0,IF(NS$22-$D$7&gt;=$E27,-VLOOKUP($C27,Input!$A$8:$HV$39,MATCH(NS$21,Input!$A$6:$HV$6,0),FALSE)/$G27*$F27,0))*$D27*$G$4/100</f>
        <v>0</v>
      </c>
      <c r="NT27" s="1">
        <f>IF($E27+$I27+$D$7&lt;=NT$22,0,IF(NT$22-$D$7&gt;=$E27,-VLOOKUP($C27,Input!$A$8:$HV$39,MATCH(NT$21,Input!$A$6:$HV$6,0),FALSE)/$G27*$F27,0))*$D27*$G$4/100</f>
        <v>0</v>
      </c>
      <c r="NU27" s="1">
        <f>IF($E27+$I27+$D$7&lt;=NU$22,0,IF(NU$22-$D$7&gt;=$E27,-VLOOKUP($C27,Input!$A$8:$HV$39,MATCH(NU$21,Input!$A$6:$HV$6,0),FALSE)/$G27*$F27,0))*$D27*$G$4/100</f>
        <v>0</v>
      </c>
      <c r="NV27" s="1">
        <f>IF($E27+$I27+$D$7&lt;=NV$22,0,IF(NV$22-$D$7&gt;=$E27,-VLOOKUP($C27,Input!$A$8:$HV$39,MATCH(NV$21,Input!$A$6:$HV$6,0),FALSE)/$G27*$F27,0))*$D27*$G$4/100</f>
        <v>0</v>
      </c>
      <c r="NW27" s="1">
        <f>IF($E27+$I27+$D$7&lt;=NW$22,0,IF(NW$22-$D$7&gt;=$E27,-VLOOKUP($C27,Input!$A$8:$HV$39,MATCH(NW$21,Input!$A$6:$HV$6,0),FALSE)/$G27*$F27,0))*$D27*$G$4/100</f>
        <v>0</v>
      </c>
      <c r="NX27" s="1">
        <f>IF($E27+$I27+$D$7&lt;=NX$22,0,IF(NX$22-$D$7&gt;=$E27,-VLOOKUP($C27,Input!$A$8:$HV$39,MATCH(NX$21,Input!$A$6:$HV$6,0),FALSE)/$G27*$F27,0))*$D27*$G$4/100</f>
        <v>0</v>
      </c>
      <c r="NY27" s="1">
        <f>IF($E27+$I27+$D$7&lt;=NY$22,0,IF(NY$22-$D$7&gt;=$E27,-VLOOKUP($C27,Input!$A$8:$HV$39,MATCH(NY$21,Input!$A$6:$HV$6,0),FALSE)/$G27*$F27,0))*$D27*$G$4/100</f>
        <v>0</v>
      </c>
      <c r="NZ27" s="1">
        <f>IF($E27+$I27+$D$7&lt;=NZ$22,0,IF(NZ$22-$D$7&gt;=$E27,-VLOOKUP($C27,Input!$A$8:$HV$39,MATCH(NZ$21,Input!$A$6:$HV$6,0),FALSE)/$G27*$F27,0))*$D27*$G$4/100</f>
        <v>0</v>
      </c>
      <c r="OA27" s="1">
        <f>IF($E27+$I27+$D$7&lt;=OA$22,0,IF(OA$22-$D$7&gt;=$E27,-VLOOKUP($C27,Input!$A$8:$HV$39,MATCH(OA$21,Input!$A$6:$HV$6,0),FALSE)/$G27*$F27,0))*$D27*$G$4/100</f>
        <v>0</v>
      </c>
      <c r="OB27" s="1">
        <f>IF($E27+$I27+$D$7&lt;=OB$22,0,IF(OB$22-$D$7&gt;=$E27,-VLOOKUP($C27,Input!$A$8:$HV$39,MATCH(OB$21,Input!$A$6:$HV$6,0),FALSE)/$G27*$F27,0))*$D27*$G$4/100</f>
        <v>0</v>
      </c>
      <c r="OC27" s="1">
        <f>IF($E27+$I27+$D$7&lt;=OC$22,0,IF(OC$22-$D$7&gt;=$E27,-VLOOKUP($C27,Input!$A$8:$HV$39,MATCH(OC$21,Input!$A$6:$HV$6,0),FALSE)/$G27*$F27,0))*$D27*$G$4/100</f>
        <v>0</v>
      </c>
      <c r="OD27" s="1">
        <f>IF($E27+$I27+$D$7&lt;=OD$22,0,IF(OD$22-$D$7&gt;=$E27,-VLOOKUP($C27,Input!$A$8:$HV$39,MATCH(OD$21,Input!$A$6:$HV$6,0),FALSE)/$G27*$F27,0))*$D27*$G$4/100</f>
        <v>0</v>
      </c>
      <c r="OE27" s="1">
        <f>IF($E27+$I27+$D$7&lt;=OE$22,0,IF(OE$22-$D$7&gt;=$E27,-VLOOKUP($C27,Input!$A$8:$HV$39,MATCH(OE$21,Input!$A$6:$HV$6,0),FALSE)/$G27*$F27,0))*$D27*$G$4/100</f>
        <v>0</v>
      </c>
      <c r="OF27" s="1">
        <f>IF($E27+$I27+$D$7&lt;=OF$22,0,IF(OF$22-$D$7&gt;=$E27,-VLOOKUP($C27,Input!$A$8:$HV$39,MATCH(OF$21,Input!$A$6:$HV$6,0),FALSE)/$G27*$F27,0))*$D27*$G$4/100</f>
        <v>0</v>
      </c>
      <c r="OG27" s="1">
        <f>IF($E27+$I27+$D$7&lt;=OG$22,0,IF(OG$22-$D$7&gt;=$E27,-VLOOKUP($C27,Input!$A$8:$HV$39,MATCH(OG$21,Input!$A$6:$HV$6,0),FALSE)/$G27*$F27,0))*$D27*$G$4/100</f>
        <v>0</v>
      </c>
      <c r="OH27" s="1">
        <f>IF($E27+$I27+$D$7&lt;=OH$22,0,IF(OH$22-$D$7&gt;=$E27,-VLOOKUP($C27,Input!$A$8:$HV$39,MATCH(OH$21,Input!$A$6:$HV$6,0),FALSE)/$G27*$F27,0))*$D27*$G$4/100</f>
        <v>0</v>
      </c>
      <c r="OI27" s="1">
        <f>IF($E27+$I27+$D$7&lt;=OI$22,0,IF(OI$22-$D$7&gt;=$E27,-VLOOKUP($C27,Input!$A$8:$HV$39,MATCH(OI$21,Input!$A$6:$HV$6,0),FALSE)/$G27*$F27,0))*$D27*$G$4/100</f>
        <v>0</v>
      </c>
      <c r="OK27" t="str">
        <f>VLOOKUP($C27,Input!$A$8:$HW$39,MATCH(OK$21,Input!$A$6:$HW$6,0),FALSE)</f>
        <v>NA</v>
      </c>
      <c r="OL27" s="1">
        <f>IF($E27+$I27+$D$7&lt;=OL$22,0,IF(OL$22-$D$7&gt;=$E27,IF(COUNTIF($KZ27:LP27,"&gt;0")&gt;0,VLOOKUP($C27,Input!$A$8:$HV$21,MATCH($OK$21+COUNTIF($KZ27:LP27,"&gt;0"),Input!$A$6:$HV$6,0),FALSE),0),0))*$D27</f>
        <v>0</v>
      </c>
      <c r="OM27" s="1">
        <f>IF($E27+$I27+$D$7&lt;=OM$22,0,IF(OM$22-$D$7&gt;=$E27,IF(COUNTIF($KZ27:LQ27,"&gt;0")&gt;0,VLOOKUP($C27,Input!$A$8:$HV$21,MATCH($OK$21+COUNTIF($KZ27:LQ27,"&gt;0"),Input!$A$6:$HV$6,0),FALSE),0),0))*$D27</f>
        <v>0</v>
      </c>
      <c r="ON27" s="1">
        <f>IF($E27+$I27+$D$7&lt;=ON$22,0,IF(ON$22-$D$7&gt;=$E27,IF(COUNTIF($KZ27:LR27,"&gt;0")&gt;0,VLOOKUP($C27,Input!$A$8:$HV$21,MATCH($OK$21+COUNTIF($KZ27:LR27,"&gt;0"),Input!$A$6:$HV$6,0),FALSE),0),0))*$D27</f>
        <v>0</v>
      </c>
      <c r="OO27" s="1">
        <f>IF($E27+$I27+$D$7&lt;=OO$22,0,IF(OO$22-$D$7&gt;=$E27,IF(COUNTIF($KZ27:LS27,"&gt;0")&gt;0,VLOOKUP($C27,Input!$A$8:$HV$21,MATCH($OK$21+COUNTIF($KZ27:LS27,"&gt;0"),Input!$A$6:$HV$6,0),FALSE),0),0))*$D27</f>
        <v>0</v>
      </c>
      <c r="OP27" s="1">
        <f>IF($E27+$I27+$D$7&lt;=OP$22,0,IF(OP$22-$D$7&gt;=$E27,IF(COUNTIF($KZ27:LT27,"&gt;0")&gt;0,VLOOKUP($C27,Input!$A$8:$HV$21,MATCH($OK$21+COUNTIF($KZ27:LT27,"&gt;0"),Input!$A$6:$HV$6,0),FALSE),0),0))*$D27</f>
        <v>0</v>
      </c>
      <c r="OQ27" s="1">
        <f>IF($E27+$I27+$D$7&lt;=OQ$22,0,IF(OQ$22-$D$7&gt;=$E27,IF(COUNTIF($KZ27:LU27,"&gt;0")&gt;0,VLOOKUP($C27,Input!$A$8:$HV$21,MATCH($OK$21+COUNTIF($KZ27:LU27,"&gt;0"),Input!$A$6:$HV$6,0),FALSE),0),0))*$D27</f>
        <v>0</v>
      </c>
      <c r="OR27" s="1">
        <f>IF($E27+$I27+$D$7&lt;=OR$22,0,IF(OR$22-$D$7&gt;=$E27,IF(COUNTIF($KZ27:LV27,"&gt;0")&gt;0,VLOOKUP($C27,Input!$A$8:$HV$21,MATCH($OK$21+COUNTIF($KZ27:LV27,"&gt;0"),Input!$A$6:$HV$6,0),FALSE),0),0))*$D27</f>
        <v>0</v>
      </c>
      <c r="OS27" s="1">
        <f>IF($E27+$I27+$D$7&lt;=OS$22,0,IF(OS$22-$D$7&gt;=$E27,IF(COUNTIF($KZ27:LW27,"&gt;0")&gt;0,VLOOKUP($C27,Input!$A$8:$HV$21,MATCH($OK$21+COUNTIF($KZ27:LW27,"&gt;0"),Input!$A$6:$HV$6,0),FALSE),0),0))*$D27</f>
        <v>0</v>
      </c>
      <c r="OT27" s="1">
        <f>IF($E27+$I27+$D$7&lt;=OT$22,0,IF(OT$22-$D$7&gt;=$E27,IF(COUNTIF($KZ27:LX27,"&gt;0")&gt;0,VLOOKUP($C27,Input!$A$8:$HV$21,MATCH($OK$21+COUNTIF($KZ27:LX27,"&gt;0"),Input!$A$6:$HV$6,0),FALSE),0),0))*$D27</f>
        <v>0</v>
      </c>
      <c r="OU27" s="1">
        <f>IF($E27+$I27+$D$7&lt;=OU$22,0,IF(OU$22-$D$7&gt;=$E27,IF(COUNTIF($KZ27:LY27,"&gt;0")&gt;0,VLOOKUP($C27,Input!$A$8:$HV$21,MATCH($OK$21+COUNTIF($KZ27:LY27,"&gt;0"),Input!$A$6:$HV$6,0),FALSE),0),0))*$D27</f>
        <v>0</v>
      </c>
      <c r="OV27" s="1">
        <f>IF($E27+$I27+$D$7&lt;=OV$22,0,IF(OV$22-$D$7&gt;=$E27,IF(COUNTIF($KZ27:LZ27,"&gt;0")&gt;0,VLOOKUP($C27,Input!$A$8:$HV$21,MATCH($OK$21+COUNTIF($KZ27:LZ27,"&gt;0"),Input!$A$6:$HV$6,0),FALSE),0),0))*$D27</f>
        <v>0</v>
      </c>
      <c r="OW27" s="1">
        <f>IF($E27+$I27+$D$7&lt;=OW$22,0,IF(OW$22-$D$7&gt;=$E27,IF(COUNTIF($KZ27:MA27,"&gt;0")&gt;0,VLOOKUP($C27,Input!$A$8:$HV$21,MATCH($OK$21+COUNTIF($KZ27:MA27,"&gt;0"),Input!$A$6:$HV$6,0),FALSE),0),0))*$D27</f>
        <v>0</v>
      </c>
      <c r="OX27" s="1">
        <f>IF($E27+$I27+$D$7&lt;=OX$22,0,IF(OX$22-$D$7&gt;=$E27,IF(COUNTIF($KZ27:MB27,"&gt;0")&gt;0,VLOOKUP($C27,Input!$A$8:$HV$21,MATCH($OK$21+COUNTIF($KZ27:MB27,"&gt;0"),Input!$A$6:$HV$6,0),FALSE),0),0))*$D27</f>
        <v>0</v>
      </c>
      <c r="OY27" s="1">
        <f>IF($E27+$I27+$D$7&lt;=OY$22,0,IF(OY$22-$D$7&gt;=$E27,IF(COUNTIF($KZ27:MC27,"&gt;0")&gt;0,VLOOKUP($C27,Input!$A$8:$HV$21,MATCH($OK$21+COUNTIF($KZ27:MC27,"&gt;0"),Input!$A$6:$HV$6,0),FALSE),0),0))*$D27</f>
        <v>0</v>
      </c>
      <c r="OZ27" s="1">
        <f>IF($E27+$I27+$D$7&lt;=OZ$22,0,IF(OZ$22-$D$7&gt;=$E27,IF(COUNTIF($KZ27:MD27,"&gt;0")&gt;0,VLOOKUP($C27,Input!$A$8:$HV$21,MATCH($OK$21+COUNTIF($KZ27:MD27,"&gt;0"),Input!$A$6:$HV$6,0),FALSE),0),0))*$D27</f>
        <v>0</v>
      </c>
      <c r="PA27" s="1">
        <f>IF($E27+$I27+$D$7&lt;=PA$22,0,IF(PA$22-$D$7&gt;=$E27,IF(COUNTIF($KZ27:ME27,"&gt;0")&gt;0,VLOOKUP($C27,Input!$A$8:$HV$21,MATCH($OK$21+COUNTIF($KZ27:ME27,"&gt;0"),Input!$A$6:$HV$6,0),FALSE),0),0))*$D27</f>
        <v>0</v>
      </c>
      <c r="PB27" s="1">
        <f>IF($E27+$I27+$D$7&lt;=PB$22,0,IF(PB$22-$D$7&gt;=$E27,IF(COUNTIF($KZ27:MF27,"&gt;0")&gt;0,VLOOKUP($C27,Input!$A$8:$HV$21,MATCH($OK$21+COUNTIF($KZ27:MF27,"&gt;0"),Input!$A$6:$HV$6,0),FALSE),0),0))*$D27</f>
        <v>0</v>
      </c>
      <c r="PC27" s="1">
        <f>IF($E27+$I27+$D$7&lt;=PC$22,0,IF(PC$22-$D$7&gt;=$E27,IF(COUNTIF($KZ27:MG27,"&gt;0")&gt;0,VLOOKUP($C27,Input!$A$8:$HV$21,MATCH($OK$21+COUNTIF($KZ27:MG27,"&gt;0"),Input!$A$6:$HV$6,0),FALSE),0),0))*$D27</f>
        <v>0</v>
      </c>
      <c r="PD27" s="1">
        <f>IF($E27+$I27+$D$7&lt;=PD$22,0,IF(PD$22-$D$7&gt;=$E27,IF(COUNTIF($KZ27:MH27,"&gt;0")&gt;0,VLOOKUP($C27,Input!$A$8:$HV$21,MATCH($OK$21+COUNTIF($KZ27:MH27,"&gt;0"),Input!$A$6:$HV$6,0),FALSE),0),0))*$D27</f>
        <v>0</v>
      </c>
      <c r="PE27" s="1">
        <f>IF($E27+$I27+$D$7&lt;=PE$22,0,IF(PE$22-$D$7&gt;=$E27,IF(COUNTIF($KZ27:MI27,"&gt;0")&gt;0,VLOOKUP($C27,Input!$A$8:$HV$21,MATCH($OK$21+COUNTIF($KZ27:MI27,"&gt;0"),Input!$A$6:$HV$6,0),FALSE),0),0))*$D27</f>
        <v>0</v>
      </c>
      <c r="PF27" s="1">
        <f>IF($E27+$I27+$D$7&lt;=PF$22,0,IF(PF$22-$D$7&gt;=$E27,IF(COUNTIF($KZ27:MJ27,"&gt;0")&gt;0,VLOOKUP($C27,Input!$A$8:$HV$21,MATCH($OK$21+COUNTIF($KZ27:MJ27,"&gt;0"),Input!$A$6:$HV$6,0),FALSE),0),0))*$D27</f>
        <v>0</v>
      </c>
      <c r="PG27" s="1">
        <f>IF($E27+$I27+$D$7&lt;=PG$22,0,IF(PG$22-$D$7&gt;=$E27,IF(COUNTIF($KZ27:MK27,"&gt;0")&gt;0,VLOOKUP($C27,Input!$A$8:$HV$21,MATCH($OK$21+COUNTIF($KZ27:MK27,"&gt;0"),Input!$A$6:$HV$6,0),FALSE),0),0))*$D27</f>
        <v>0</v>
      </c>
      <c r="PH27" s="1">
        <f>IF($E27+$I27+$D$7&lt;=PH$22,0,IF(PH$22-$D$7&gt;=$E27,IF(COUNTIF($KZ27:ML27,"&gt;0")&gt;0,VLOOKUP($C27,Input!$A$8:$HV$21,MATCH($OK$21+COUNTIF($KZ27:ML27,"&gt;0"),Input!$A$6:$HV$6,0),FALSE),0),0))*$D27</f>
        <v>0</v>
      </c>
      <c r="PI27" s="1">
        <f>IF($E27+$I27+$D$7&lt;=PI$22,0,IF(PI$22-$D$7&gt;=$E27,IF(COUNTIF($KZ27:MM27,"&gt;0")&gt;0,VLOOKUP($C27,Input!$A$8:$HV$21,MATCH($OK$21+COUNTIF($KZ27:MM27,"&gt;0"),Input!$A$6:$HV$6,0),FALSE),0),0))*$D27</f>
        <v>0</v>
      </c>
      <c r="PJ27" s="1">
        <f>IF($E27+$I27+$D$7&lt;=PJ$22,0,IF(PJ$22-$D$7&gt;=$E27,IF(COUNTIF($KZ27:MN27,"&gt;0")&gt;0,VLOOKUP($C27,Input!$A$8:$HV$21,MATCH($OK$21+COUNTIF($KZ27:MN27,"&gt;0"),Input!$A$6:$HV$6,0),FALSE),0),0))*$D27</f>
        <v>0</v>
      </c>
      <c r="PK27" s="1">
        <f>IF($E27+$I27+$D$7&lt;=PK$22,0,IF(PK$22-$D$7&gt;=$E27,IF(COUNTIF($KZ27:MO27,"&gt;0")&gt;0,VLOOKUP($C27,Input!$A$8:$HV$21,MATCH($OK$21+COUNTIF($KZ27:MO27,"&gt;0"),Input!$A$6:$HV$6,0),FALSE),0),0))*$D27</f>
        <v>0</v>
      </c>
      <c r="PL27" s="1">
        <f>IF($E27+$I27+$D$7&lt;=PL$22,0,IF(PL$22-$D$7&gt;=$E27,IF(COUNTIF($KZ27:MP27,"&gt;0")&gt;0,VLOOKUP($C27,Input!$A$8:$HV$21,MATCH($OK$21+COUNTIF($KZ27:MP27,"&gt;0"),Input!$A$6:$HV$6,0),FALSE),0),0))*$D27</f>
        <v>0</v>
      </c>
      <c r="PM27" s="1">
        <f>IF($E27+$I27+$D$7&lt;=PM$22,0,IF(PM$22-$D$7&gt;=$E27,IF(COUNTIF($KZ27:MQ27,"&gt;0")&gt;0,VLOOKUP($C27,Input!$A$8:$HV$21,MATCH($OK$21+COUNTIF($KZ27:MQ27,"&gt;0"),Input!$A$6:$HV$6,0),FALSE),0),0))*$D27</f>
        <v>0</v>
      </c>
      <c r="PN27" s="1">
        <f>IF($E27+$I27+$D$7&lt;=PN$22,0,IF(PN$22-$D$7&gt;=$E27,IF(COUNTIF($KZ27:MR27,"&gt;0")&gt;0,VLOOKUP($C27,Input!$A$8:$HV$21,MATCH($OK$21+COUNTIF($KZ27:MR27,"&gt;0"),Input!$A$6:$HV$6,0),FALSE),0),0))*$D27</f>
        <v>0</v>
      </c>
      <c r="PO27" s="1">
        <f>IF($E27+$I27+$D$7&lt;=PO$22,0,IF(PO$22-$D$7&gt;=$E27,IF(COUNTIF($KZ27:MS27,"&gt;0")&gt;0,VLOOKUP($C27,Input!$A$8:$HV$21,MATCH($OK$21+COUNTIF($KZ27:MS27,"&gt;0"),Input!$A$6:$HV$6,0),FALSE),0),0))*$D27</f>
        <v>0</v>
      </c>
      <c r="PP27" s="1">
        <f>IF($E27+$I27+$D$7&lt;=PP$22,0,IF(PP$22-$D$7&gt;=$E27,IF(COUNTIF($KZ27:MT27,"&gt;0")&gt;0,VLOOKUP($C27,Input!$A$8:$HV$21,MATCH($OK$21+COUNTIF($KZ27:MT27,"&gt;0"),Input!$A$6:$HV$6,0),FALSE),0),0))*$D27</f>
        <v>0</v>
      </c>
      <c r="PQ27" s="1">
        <f>IF($E27+$I27+$D$7&lt;=PQ$22,0,IF(PQ$22-$D$7&gt;=$E27,IF(COUNTIF($KZ27:MU27,"&gt;0")&gt;0,VLOOKUP($C27,Input!$A$8:$HV$21,MATCH($OK$21+COUNTIF($KZ27:MU27,"&gt;0"),Input!$A$6:$HV$6,0),FALSE),0),0))*$D27</f>
        <v>0</v>
      </c>
      <c r="PR27" s="1">
        <f>IF($E27+$I27+$D$7&lt;=PR$22,0,IF(PR$22-$D$7&gt;=$E27,IF(COUNTIF($KZ27:MV27,"&gt;0")&gt;0,VLOOKUP($C27,Input!$A$8:$HV$21,MATCH($OK$21+COUNTIF($KZ27:MV27,"&gt;0"),Input!$A$6:$HV$6,0),FALSE),0),0))*$D27</f>
        <v>0</v>
      </c>
      <c r="PS27" s="1">
        <f>IF($E27+$I27+$D$7&lt;=PS$22,0,IF(PS$22-$D$7&gt;=$E27,IF(COUNTIF($KZ27:MW27,"&gt;0")&gt;0,VLOOKUP($C27,Input!$A$8:$HV$21,MATCH($OK$21+COUNTIF($KZ27:MW27,"&gt;0"),Input!$A$6:$HV$6,0),FALSE),0),0))*$D27</f>
        <v>0</v>
      </c>
      <c r="PT27" s="1">
        <f>IF($E27+$I27+$D$7&lt;=PT$22,0,IF(PT$22-$D$7&gt;=$E27,IF(COUNTIF($KZ27:MX27,"&gt;0")&gt;0,VLOOKUP($C27,Input!$A$8:$HV$21,MATCH($OK$21+COUNTIF($KZ27:MX27,"&gt;0"),Input!$A$6:$HV$6,0),FALSE),0),0))*$D27</f>
        <v>0</v>
      </c>
      <c r="PV27" s="1" t="str">
        <f t="shared" si="169"/>
        <v>2004 MY 40' CNG w Midlife Rebuild {234 Buses}</v>
      </c>
      <c r="PW27" s="1">
        <f t="shared" si="172"/>
        <v>11040615.56214433</v>
      </c>
      <c r="PX27" s="1">
        <f t="shared" si="173"/>
        <v>11592761.682956627</v>
      </c>
      <c r="PY27" s="1">
        <f t="shared" si="174"/>
        <v>0</v>
      </c>
      <c r="PZ27" s="1">
        <f t="shared" si="175"/>
        <v>0</v>
      </c>
      <c r="QA27" s="1">
        <f t="shared" si="176"/>
        <v>0</v>
      </c>
      <c r="QB27" s="1">
        <f t="shared" si="177"/>
        <v>0</v>
      </c>
      <c r="QC27" s="1">
        <f t="shared" si="178"/>
        <v>0</v>
      </c>
      <c r="QD27" s="1">
        <f t="shared" si="179"/>
        <v>0</v>
      </c>
      <c r="QE27" s="1">
        <f t="shared" si="180"/>
        <v>0</v>
      </c>
      <c r="QF27" s="1">
        <f t="shared" si="181"/>
        <v>0</v>
      </c>
      <c r="QG27" s="1">
        <f t="shared" si="182"/>
        <v>0</v>
      </c>
      <c r="QH27" s="1">
        <f t="shared" si="183"/>
        <v>0</v>
      </c>
      <c r="QI27" s="1">
        <f t="shared" si="184"/>
        <v>0</v>
      </c>
      <c r="QJ27" s="1">
        <f t="shared" si="185"/>
        <v>0</v>
      </c>
      <c r="QK27" s="1">
        <f t="shared" si="186"/>
        <v>0</v>
      </c>
      <c r="QL27" s="1">
        <f t="shared" si="187"/>
        <v>0</v>
      </c>
      <c r="QM27" s="1">
        <f t="shared" si="188"/>
        <v>0</v>
      </c>
      <c r="QN27" s="1">
        <f t="shared" si="189"/>
        <v>0</v>
      </c>
      <c r="QO27" s="1">
        <f t="shared" si="190"/>
        <v>0</v>
      </c>
      <c r="QP27" s="1">
        <f t="shared" si="191"/>
        <v>0</v>
      </c>
      <c r="QQ27" s="1">
        <f t="shared" si="192"/>
        <v>0</v>
      </c>
      <c r="QR27" s="1">
        <f t="shared" si="193"/>
        <v>0</v>
      </c>
      <c r="QS27" s="1">
        <f t="shared" si="194"/>
        <v>0</v>
      </c>
      <c r="QT27" s="1">
        <f t="shared" si="195"/>
        <v>0</v>
      </c>
      <c r="QU27" s="1">
        <f t="shared" si="196"/>
        <v>0</v>
      </c>
      <c r="QV27" s="1">
        <f t="shared" si="197"/>
        <v>0</v>
      </c>
      <c r="QW27" s="1">
        <f t="shared" si="198"/>
        <v>0</v>
      </c>
      <c r="QX27" s="1">
        <f t="shared" si="199"/>
        <v>0</v>
      </c>
      <c r="QY27" s="1">
        <f t="shared" si="200"/>
        <v>0</v>
      </c>
      <c r="QZ27" s="1">
        <f t="shared" si="201"/>
        <v>0</v>
      </c>
      <c r="RA27" s="1">
        <f t="shared" si="202"/>
        <v>0</v>
      </c>
      <c r="RB27" s="1">
        <f t="shared" si="203"/>
        <v>0</v>
      </c>
      <c r="RC27" s="1">
        <f t="shared" si="204"/>
        <v>0</v>
      </c>
      <c r="RD27" s="1">
        <f t="shared" si="205"/>
        <v>0</v>
      </c>
      <c r="RE27" s="1">
        <f t="shared" si="206"/>
        <v>0</v>
      </c>
      <c r="RF27" s="1">
        <f t="shared" si="207"/>
        <v>22633377.245100956</v>
      </c>
      <c r="RG27" s="1">
        <f t="shared" si="208"/>
        <v>22295723.992199309</v>
      </c>
      <c r="RH27" s="72"/>
      <c r="RI27" s="37"/>
    </row>
    <row r="28" spans="1:477" hidden="1" outlineLevel="1" x14ac:dyDescent="0.25">
      <c r="A28" s="50"/>
      <c r="B28" s="143"/>
      <c r="C28" s="111" t="s">
        <v>76</v>
      </c>
      <c r="D28" s="108">
        <f t="shared" si="171"/>
        <v>234</v>
      </c>
      <c r="E28" s="110">
        <f t="shared" si="209"/>
        <v>2005</v>
      </c>
      <c r="F28" s="68">
        <f t="shared" si="168"/>
        <v>40000</v>
      </c>
      <c r="G28" s="69">
        <f>VLOOKUP($C28,Input!$A$8:$HV$39,MATCH(G$21,Input!$A$6:$HV$6,0),FALSE)</f>
        <v>2.91</v>
      </c>
      <c r="H28" s="123">
        <f>VLOOKUP($C28,Input!$A$8:$HV$39,MATCH(H$21,Input!$A$6:$HV$6,0),FALSE)</f>
        <v>0</v>
      </c>
      <c r="I28" s="70">
        <f>VLOOKUP($C28,Input!$A$8:$HV$39,MATCH(I$21,Input!$A$6:$HV$6,0),FALSE)</f>
        <v>14</v>
      </c>
      <c r="J28" s="1">
        <f>+IF($E28=J$22,VLOOKUP($C28,Input!$A$8:$AN$39,MATCH(J$21,Input!$A$6:$AN$6,0),FALSE)+$H28,0)*$D28</f>
        <v>0</v>
      </c>
      <c r="K28" s="1">
        <f>+IF($E28=K$22,VLOOKUP($C28,Input!$A$8:$AN$39,MATCH(K$21,Input!$A$6:$AN$6,0),FALSE)+$H28,0)*$D28</f>
        <v>0</v>
      </c>
      <c r="L28" s="1">
        <f>+IF($E28=L$22,VLOOKUP($C28,Input!$A$8:$AN$39,MATCH(L$21,Input!$A$6:$AN$6,0),FALSE)+$H28,0)*$D28</f>
        <v>0</v>
      </c>
      <c r="M28" s="1">
        <f>+IF($E28=M$22,VLOOKUP($C28,Input!$A$8:$AN$39,MATCH(M$21,Input!$A$6:$AN$6,0),FALSE)+$H28,0)*$D28</f>
        <v>0</v>
      </c>
      <c r="N28" s="1">
        <f>+IF($E28=N$22,VLOOKUP($C28,Input!$A$8:$AN$39,MATCH(N$21,Input!$A$6:$AN$6,0),FALSE)+$H28,0)*$D28</f>
        <v>0</v>
      </c>
      <c r="O28" s="1">
        <f>+IF($E28=O$22,VLOOKUP($C28,Input!$A$8:$AN$39,MATCH(O$21,Input!$A$6:$AN$6,0),FALSE)+$H28,0)*$D28</f>
        <v>0</v>
      </c>
      <c r="P28" s="1">
        <f>+IF($E28=P$22,VLOOKUP($C28,Input!$A$8:$AN$39,MATCH(P$21,Input!$A$6:$AN$6,0),FALSE)+$H28,0)*$D28</f>
        <v>0</v>
      </c>
      <c r="Q28" s="1">
        <f>+IF($E28=Q$22,VLOOKUP($C28,Input!$A$8:$AN$39,MATCH(Q$21,Input!$A$6:$AN$6,0),FALSE)+$H28,0)*$D28</f>
        <v>0</v>
      </c>
      <c r="R28" s="1">
        <f>+IF($E28=R$22,VLOOKUP($C28,Input!$A$8:$AN$39,MATCH(R$21,Input!$A$6:$AN$6,0),FALSE)+$H28,0)*$D28</f>
        <v>0</v>
      </c>
      <c r="S28" s="1">
        <f>+IF($E28=S$22,VLOOKUP($C28,Input!$A$8:$AN$39,MATCH(S$21,Input!$A$6:$AN$6,0),FALSE)+$H28,0)*$D28</f>
        <v>0</v>
      </c>
      <c r="T28" s="1">
        <f>+IF($E28=T$22,VLOOKUP($C28,Input!$A$8:$AN$39,MATCH(T$21,Input!$A$6:$AN$6,0),FALSE)+$H28,0)*$D28</f>
        <v>0</v>
      </c>
      <c r="U28" s="1">
        <f>+IF($E28=U$22,VLOOKUP($C28,Input!$A$8:$AN$39,MATCH(U$21,Input!$A$6:$AN$6,0),FALSE)+$H28,0)*$D28</f>
        <v>0</v>
      </c>
      <c r="V28" s="1">
        <f>+IF($E28=V$22,VLOOKUP($C28,Input!$A$8:$AN$39,MATCH(V$21,Input!$A$6:$AN$6,0),FALSE)+$H28,0)*$D28</f>
        <v>0</v>
      </c>
      <c r="W28" s="1">
        <f>+IF($E28=W$22,VLOOKUP($C28,Input!$A$8:$AN$39,MATCH(W$21,Input!$A$6:$AN$6,0),FALSE)+$H28,0)*$D28</f>
        <v>0</v>
      </c>
      <c r="X28" s="1">
        <f>+IF($E28=X$22,VLOOKUP($C28,Input!$A$8:$AN$39,MATCH(X$21,Input!$A$6:$AN$6,0),FALSE)+$H28,0)*$D28</f>
        <v>0</v>
      </c>
      <c r="Y28" s="1">
        <f>+IF($E28=Y$22,VLOOKUP($C28,Input!$A$8:$AN$39,MATCH(Y$21,Input!$A$6:$AN$6,0),FALSE)+$H28,0)*$D28</f>
        <v>0</v>
      </c>
      <c r="Z28" s="1">
        <f>+IF($E28=Z$22,VLOOKUP($C28,Input!$A$8:$AN$39,MATCH(Z$21,Input!$A$6:$AN$6,0),FALSE)+$H28,0)*$D28</f>
        <v>0</v>
      </c>
      <c r="AA28" s="1">
        <f>+IF($E28=AA$22,VLOOKUP($C28,Input!$A$8:$AN$39,MATCH(AA$21,Input!$A$6:$AN$6,0),FALSE)+$H28,0)*$D28</f>
        <v>0</v>
      </c>
      <c r="AB28" s="1">
        <f>+IF($E28=AB$22,VLOOKUP($C28,Input!$A$8:$AN$39,MATCH(AB$21,Input!$A$6:$AN$6,0),FALSE)+$H28,0)*$D28</f>
        <v>0</v>
      </c>
      <c r="AC28" s="1">
        <f>+IF($E28=AC$22,VLOOKUP($C28,Input!$A$8:$AN$39,MATCH(AC$21,Input!$A$6:$AN$6,0),FALSE)+$H28,0)*$D28</f>
        <v>0</v>
      </c>
      <c r="AD28" s="1">
        <f>+IF($E28=AD$22,VLOOKUP($C28,Input!$A$8:$AN$39,MATCH(AD$21,Input!$A$6:$AN$6,0),FALSE)+$H28,0)*$D28</f>
        <v>0</v>
      </c>
      <c r="AE28" s="1">
        <f>+IF($E28=AE$22,VLOOKUP($C28,Input!$A$8:$AN$39,MATCH(AE$21,Input!$A$6:$AN$6,0),FALSE)+$H28,0)*$D28</f>
        <v>0</v>
      </c>
      <c r="AF28" s="1">
        <f>+IF($E28=AF$22,VLOOKUP($C28,Input!$A$8:$AN$39,MATCH(AF$21,Input!$A$6:$AN$6,0),FALSE)+$H28,0)*$D28</f>
        <v>0</v>
      </c>
      <c r="AG28" s="1">
        <f>+IF($E28=AG$22,VLOOKUP($C28,Input!$A$8:$AN$39,MATCH(AG$21,Input!$A$6:$AN$6,0),FALSE)+$H28,0)*$D28</f>
        <v>0</v>
      </c>
      <c r="AH28" s="1">
        <f>+IF($E28=AH$22,VLOOKUP($C28,Input!$A$8:$AN$39,MATCH(AH$21,Input!$A$6:$AN$6,0),FALSE)+$H28,0)*$D28</f>
        <v>0</v>
      </c>
      <c r="AI28" s="1">
        <f>+IF($E28=AI$22,VLOOKUP($C28,Input!$A$8:$AN$39,MATCH(AI$21,Input!$A$6:$AN$6,0),FALSE)+$H28,0)*$D28</f>
        <v>0</v>
      </c>
      <c r="AJ28" s="1">
        <f>+IF($E28=AJ$22,VLOOKUP($C28,Input!$A$8:$AN$39,MATCH(AJ$21,Input!$A$6:$AN$6,0),FALSE)+$H28,0)*$D28</f>
        <v>0</v>
      </c>
      <c r="AK28" s="1">
        <f>+IF($E28=AK$22,VLOOKUP($C28,Input!$A$8:$AN$39,MATCH(AK$21,Input!$A$6:$AN$6,0),FALSE)+$H28,0)*$D28</f>
        <v>0</v>
      </c>
      <c r="AL28" s="1">
        <f>+IF($E28=AL$22,VLOOKUP($C28,Input!$A$8:$AN$39,MATCH(AL$21,Input!$A$6:$AN$6,0),FALSE)+$H28,0)*$D28</f>
        <v>0</v>
      </c>
      <c r="AM28" s="1">
        <f>+IF($E28=AM$22,VLOOKUP($C28,Input!$A$8:$AN$39,MATCH(AM$21,Input!$A$6:$AN$6,0),FALSE)+$H28,0)*$D28</f>
        <v>0</v>
      </c>
      <c r="AN28" s="1">
        <f>+IF($E28=AN$22,VLOOKUP($C28,Input!$A$8:$AN$39,MATCH(AN$21,Input!$A$6:$AN$6,0),FALSE)+$H28,0)*$D28</f>
        <v>0</v>
      </c>
      <c r="AO28" s="1">
        <f>+IF($E28=AO$22,VLOOKUP($C28,Input!$A$8:$AN$39,MATCH(AO$21,Input!$A$6:$AN$6,0),FALSE)+$H28,0)*$D28</f>
        <v>0</v>
      </c>
      <c r="AP28" s="1">
        <f>+IF($E28=AP$22,VLOOKUP($C28,Input!$A$8:$AN$39,MATCH(AP$21,Input!$A$6:$AN$6,0),FALSE)+$H28,0)*$D28</f>
        <v>0</v>
      </c>
      <c r="AQ28" s="1">
        <f>+IF($E28=AQ$22,VLOOKUP($C28,Input!$A$8:$AN$39,MATCH(AQ$21,Input!$A$6:$AN$6,0),FALSE)+$H28,0)*$D28</f>
        <v>0</v>
      </c>
      <c r="AR28" s="1">
        <f>+IF($E28=AR$22,VLOOKUP($C28,Input!$A$8:$AN$39,MATCH(AR$21,Input!$A$6:$AN$6,0),FALSE)+$H28,0)*$D28</f>
        <v>0</v>
      </c>
      <c r="AT28" t="str">
        <f>VLOOKUP($C28,Input!$A$8:$HV$39,MATCH(AT$21,Input!$A$6:$HV$6,0),FALSE)</f>
        <v>Parts and administrative cost</v>
      </c>
      <c r="AU28" s="1">
        <f>+IF($E28=AU$22,VLOOKUP($C28,Input!$A$8:$HV$39,MATCH(AU$21,Input!$A$6:$HV$6,0),FALSE),0)*$D28</f>
        <v>0</v>
      </c>
      <c r="AV28" s="1">
        <f>+IF($E28=AV$22,VLOOKUP($C28,Input!$A$8:$HV$39,MATCH(AV$21,Input!$A$6:$HV$6,0),FALSE),0)*$D28</f>
        <v>0</v>
      </c>
      <c r="AW28" s="1">
        <f>+IF($E28=AW$22,VLOOKUP($C28,Input!$A$8:$HV$39,MATCH(AW$21,Input!$A$6:$HV$6,0),FALSE),0)*$D28</f>
        <v>0</v>
      </c>
      <c r="AX28" s="1">
        <f>+IF($E28=AX$22,VLOOKUP($C28,Input!$A$8:$HV$39,MATCH(AX$21,Input!$A$6:$HV$6,0),FALSE),0)*$D28</f>
        <v>0</v>
      </c>
      <c r="AY28" s="1">
        <f>+IF($E28=AY$22,VLOOKUP($C28,Input!$A$8:$HV$39,MATCH(AY$21,Input!$A$6:$HV$6,0),FALSE),0)*$D28</f>
        <v>0</v>
      </c>
      <c r="AZ28" s="1">
        <f>+IF($E28=AZ$22,VLOOKUP($C28,Input!$A$8:$HV$39,MATCH(AZ$21,Input!$A$6:$HV$6,0),FALSE),0)*$D28</f>
        <v>0</v>
      </c>
      <c r="BA28" s="1">
        <f>+IF($E28=BA$22,VLOOKUP($C28,Input!$A$8:$HV$39,MATCH(BA$21,Input!$A$6:$HV$6,0),FALSE),0)*$D28</f>
        <v>0</v>
      </c>
      <c r="BB28" s="1">
        <f>+IF($E28=BB$22,VLOOKUP($C28,Input!$A$8:$HV$39,MATCH(BB$21,Input!$A$6:$HV$6,0),FALSE),0)*$D28</f>
        <v>0</v>
      </c>
      <c r="BC28" s="1">
        <f>+IF($E28=BC$22,VLOOKUP($C28,Input!$A$8:$HV$39,MATCH(BC$21,Input!$A$6:$HV$6,0),FALSE),0)*$D28</f>
        <v>0</v>
      </c>
      <c r="BD28" s="1">
        <f>+IF($E28=BD$22,VLOOKUP($C28,Input!$A$8:$HV$39,MATCH(BD$21,Input!$A$6:$HV$6,0),FALSE),0)*$D28</f>
        <v>0</v>
      </c>
      <c r="BE28" s="1">
        <f>+IF($E28=BE$22,VLOOKUP($C28,Input!$A$8:$HV$39,MATCH(BE$21,Input!$A$6:$HV$6,0),FALSE),0)*$D28</f>
        <v>0</v>
      </c>
      <c r="BF28" s="1">
        <f>+IF($E28=BF$22,VLOOKUP($C28,Input!$A$8:$HV$39,MATCH(BF$21,Input!$A$6:$HV$6,0),FALSE),0)*$D28</f>
        <v>0</v>
      </c>
      <c r="BG28" s="1">
        <f>+IF($E28=BG$22,VLOOKUP($C28,Input!$A$8:$HV$39,MATCH(BG$21,Input!$A$6:$HV$6,0),FALSE),0)*$D28</f>
        <v>0</v>
      </c>
      <c r="BH28" s="1">
        <f>+IF($E28=BH$22,VLOOKUP($C28,Input!$A$8:$HV$39,MATCH(BH$21,Input!$A$6:$HV$6,0),FALSE),0)*$D28</f>
        <v>0</v>
      </c>
      <c r="BI28" s="1">
        <f>+IF($E28=BI$22,VLOOKUP($C28,Input!$A$8:$HV$39,MATCH(BI$21,Input!$A$6:$HV$6,0),FALSE),0)*$D28</f>
        <v>0</v>
      </c>
      <c r="BJ28" s="1">
        <f>+IF($E28=BJ$22,VLOOKUP($C28,Input!$A$8:$HV$39,MATCH(BJ$21,Input!$A$6:$HV$6,0),FALSE),0)*$D28</f>
        <v>0</v>
      </c>
      <c r="BK28" s="1">
        <f>+IF($E28=BK$22,VLOOKUP($C28,Input!$A$8:$HV$39,MATCH(BK$21,Input!$A$6:$HV$6,0),FALSE),0)*$D28</f>
        <v>0</v>
      </c>
      <c r="BL28" s="1">
        <f>+IF($E28=BL$22,VLOOKUP($C28,Input!$A$8:$HV$39,MATCH(BL$21,Input!$A$6:$HV$6,0),FALSE),0)*$D28</f>
        <v>0</v>
      </c>
      <c r="BM28" s="1">
        <f>+IF($E28=BM$22,VLOOKUP($C28,Input!$A$8:$HV$39,MATCH(BM$21,Input!$A$6:$HV$6,0),FALSE),0)*$D28</f>
        <v>0</v>
      </c>
      <c r="BN28" s="1">
        <f>+IF($E28=BN$22,VLOOKUP($C28,Input!$A$8:$HV$39,MATCH(BN$21,Input!$A$6:$HV$6,0),FALSE),0)*$D28</f>
        <v>0</v>
      </c>
      <c r="BO28" s="1">
        <f>+IF($E28=BO$22,VLOOKUP($C28,Input!$A$8:$HV$39,MATCH(BO$21,Input!$A$6:$HV$6,0),FALSE),0)*$D28</f>
        <v>0</v>
      </c>
      <c r="BP28" s="1">
        <f>+IF($E28=BP$22,VLOOKUP($C28,Input!$A$8:$HV$39,MATCH(BP$21,Input!$A$6:$HV$6,0),FALSE),0)*$D28</f>
        <v>0</v>
      </c>
      <c r="BQ28" s="1">
        <f>+IF($E28=BQ$22,VLOOKUP($C28,Input!$A$8:$HV$39,MATCH(BQ$21,Input!$A$6:$HV$6,0),FALSE),0)*$D28</f>
        <v>0</v>
      </c>
      <c r="BR28" s="1">
        <f>+IF($E28=BR$22,VLOOKUP($C28,Input!$A$8:$HV$39,MATCH(BR$21,Input!$A$6:$HV$6,0),FALSE),0)*$D28</f>
        <v>0</v>
      </c>
      <c r="BS28" s="1">
        <f>+IF($E28=BS$22,VLOOKUP($C28,Input!$A$8:$HV$39,MATCH(BS$21,Input!$A$6:$HV$6,0),FALSE),0)*$D28</f>
        <v>0</v>
      </c>
      <c r="BT28" s="1">
        <f>+IF($E28=BT$22,VLOOKUP($C28,Input!$A$8:$HV$39,MATCH(BT$21,Input!$A$6:$HV$6,0),FALSE),0)*$D28</f>
        <v>0</v>
      </c>
      <c r="BU28" s="1">
        <f>+IF($E28=BU$22,VLOOKUP($C28,Input!$A$8:$HV$39,MATCH(BU$21,Input!$A$6:$HV$6,0),FALSE),0)*$D28</f>
        <v>0</v>
      </c>
      <c r="BV28" s="1">
        <f>+IF($E28=BV$22,VLOOKUP($C28,Input!$A$8:$HV$39,MATCH(BV$21,Input!$A$6:$HV$6,0),FALSE),0)*$D28</f>
        <v>0</v>
      </c>
      <c r="BW28" s="1">
        <f>+IF($E28=BW$22,VLOOKUP($C28,Input!$A$8:$HV$39,MATCH(BW$21,Input!$A$6:$HV$6,0),FALSE),0)*$D28</f>
        <v>0</v>
      </c>
      <c r="BX28" s="1">
        <f>+IF($E28=BX$22,VLOOKUP($C28,Input!$A$8:$HV$39,MATCH(BX$21,Input!$A$6:$HV$6,0),FALSE),0)*$D28</f>
        <v>0</v>
      </c>
      <c r="BY28" s="1">
        <f>+IF($E28=BY$22,VLOOKUP($C28,Input!$A$8:$HV$39,MATCH(BY$21,Input!$A$6:$HV$6,0),FALSE),0)*$D28</f>
        <v>0</v>
      </c>
      <c r="BZ28" s="1">
        <f>+IF($E28=BZ$22,VLOOKUP($C28,Input!$A$8:$HV$39,MATCH(BZ$21,Input!$A$6:$HV$6,0),FALSE),0)*$D28</f>
        <v>0</v>
      </c>
      <c r="CA28" s="1">
        <f>+IF($E28=CA$22,VLOOKUP($C28,Input!$A$8:$HV$39,MATCH(CA$21,Input!$A$6:$HV$6,0),FALSE),0)*$D28</f>
        <v>0</v>
      </c>
      <c r="CB28" s="1">
        <f>+IF($E28=CB$22,VLOOKUP($C28,Input!$A$8:$HV$39,MATCH(CB$21,Input!$A$6:$HV$6,0),FALSE),0)*$D28</f>
        <v>0</v>
      </c>
      <c r="CC28" s="1">
        <f>+IF($E28=CC$22,VLOOKUP($C28,Input!$A$8:$HV$39,MATCH(CC$21,Input!$A$6:$HV$6,0),FALSE),0)*$D28</f>
        <v>0</v>
      </c>
      <c r="CE28" t="str">
        <f>VLOOKUP($C28,Input!$A$8:$HV$39,MATCH(CE$21,Input!$A$6:$HV$6,0),FALSE)</f>
        <v>Engine Rebuild @ 7 Yr</v>
      </c>
      <c r="CF28" s="1">
        <f>IF($E28+$I28+$D$7&lt;=CF$22,0,IF(CF$22-$D$7&gt;=$E28,IF(COUNTIF($KZ28:LP28,"&gt;0")&gt;0,VLOOKUP($C28,Input!$A$8:$HV$21,MATCH($CE$21+COUNTIF($KZ28:LP28,"&gt;0"),Input!$A$6:$HV$6,0),FALSE),0),0))*$D28</f>
        <v>0</v>
      </c>
      <c r="CG28" s="1">
        <f>IF($E28+$I28+$D$7&lt;=CG$22,0,IF(CG$22-$D$7&gt;=$E28,IF(COUNTIF($KZ28:LQ28,"&gt;0")&gt;0,VLOOKUP($C28,Input!$A$8:$HV$21,MATCH($CE$21+COUNTIF($KZ28:LQ28,"&gt;0"),Input!$A$6:$HV$6,0),FALSE),0),0))*$D28</f>
        <v>0</v>
      </c>
      <c r="CH28" s="1">
        <f>IF($E28+$I28+$D$7&lt;=CH$22,0,IF(CH$22-$D$7&gt;=$E28,IF(COUNTIF($KZ28:LR28,"&gt;0")&gt;0,VLOOKUP($C28,Input!$A$8:$HV$21,MATCH($CE$21+COUNTIF($KZ28:LR28,"&gt;0"),Input!$A$6:$HV$6,0),FALSE),0),0))*$D28</f>
        <v>0</v>
      </c>
      <c r="CI28" s="1">
        <f>IF($E28+$I28+$D$7&lt;=CI$22,0,IF(CI$22-$D$7&gt;=$E28,IF(COUNTIF($KZ28:LS28,"&gt;0")&gt;0,VLOOKUP($C28,Input!$A$8:$HV$21,MATCH($CE$21+COUNTIF($KZ28:LS28,"&gt;0"),Input!$A$6:$HV$6,0),FALSE),0),0))*$D28</f>
        <v>0</v>
      </c>
      <c r="CJ28" s="1">
        <f>IF($E28+$I28+$D$7&lt;=CJ$22,0,IF(CJ$22-$D$7&gt;=$E28,IF(COUNTIF($KZ28:LT28,"&gt;0")&gt;0,VLOOKUP($C28,Input!$A$8:$HV$21,MATCH($CE$21+COUNTIF($KZ28:LT28,"&gt;0"),Input!$A$6:$HV$6,0),FALSE),0),0))*$D28</f>
        <v>0</v>
      </c>
      <c r="CK28" s="1">
        <f>IF($E28+$I28+$D$7&lt;=CK$22,0,IF(CK$22-$D$7&gt;=$E28,IF(COUNTIF($KZ28:LU28,"&gt;0")&gt;0,VLOOKUP($C28,Input!$A$8:$HV$21,MATCH($CE$21+COUNTIF($KZ28:LU28,"&gt;0"),Input!$A$6:$HV$6,0),FALSE),0),0))*$D28</f>
        <v>0</v>
      </c>
      <c r="CL28" s="1">
        <f>IF($E28+$I28+$D$7&lt;=CL$22,0,IF(CL$22-$D$7&gt;=$E28,IF(COUNTIF($KZ28:LV28,"&gt;0")&gt;0,VLOOKUP($C28,Input!$A$8:$HV$21,MATCH($CE$21+COUNTIF($KZ28:LV28,"&gt;0"),Input!$A$6:$HV$6,0),FALSE),0),0))*$D28</f>
        <v>0</v>
      </c>
      <c r="CM28" s="1">
        <f>IF($E28+$I28+$D$7&lt;=CM$22,0,IF(CM$22-$D$7&gt;=$E28,IF(COUNTIF($KZ28:LW28,"&gt;0")&gt;0,VLOOKUP($C28,Input!$A$8:$HV$21,MATCH($CE$21+COUNTIF($KZ28:LW28,"&gt;0"),Input!$A$6:$HV$6,0),FALSE),0),0))*$D28</f>
        <v>0</v>
      </c>
      <c r="CN28" s="1">
        <f>IF($E28+$I28+$D$7&lt;=CN$22,0,IF(CN$22-$D$7&gt;=$E28,IF(COUNTIF($KZ28:LX28,"&gt;0")&gt;0,VLOOKUP($C28,Input!$A$8:$HV$21,MATCH($CE$21+COUNTIF($KZ28:LX28,"&gt;0"),Input!$A$6:$HV$6,0),FALSE),0),0))*$D28</f>
        <v>0</v>
      </c>
      <c r="CO28" s="1">
        <f>IF($E28+$I28+$D$7&lt;=CO$22,0,IF(CO$22-$D$7&gt;=$E28,IF(COUNTIF($KZ28:LY28,"&gt;0")&gt;0,VLOOKUP($C28,Input!$A$8:$HV$21,MATCH($CE$21+COUNTIF($KZ28:LY28,"&gt;0"),Input!$A$6:$HV$6,0),FALSE),0),0))*$D28</f>
        <v>0</v>
      </c>
      <c r="CP28" s="1">
        <f>IF($E28+$I28+$D$7&lt;=CP$22,0,IF(CP$22-$D$7&gt;=$E28,IF(COUNTIF($KZ28:LZ28,"&gt;0")&gt;0,VLOOKUP($C28,Input!$A$8:$HV$21,MATCH($CE$21+COUNTIF($KZ28:LZ28,"&gt;0"),Input!$A$6:$HV$6,0),FALSE),0),0))*$D28</f>
        <v>0</v>
      </c>
      <c r="CQ28" s="1">
        <f>IF($E28+$I28+$D$7&lt;=CQ$22,0,IF(CQ$22-$D$7&gt;=$E28,IF(COUNTIF($KZ28:MA28,"&gt;0")&gt;0,VLOOKUP($C28,Input!$A$8:$HV$21,MATCH($CE$21+COUNTIF($KZ28:MA28,"&gt;0"),Input!$A$6:$HV$6,0),FALSE),0),0))*$D28</f>
        <v>0</v>
      </c>
      <c r="CR28" s="1">
        <f>IF($E28+$I28+$D$7&lt;=CR$22,0,IF(CR$22-$D$7&gt;=$E28,IF(COUNTIF($KZ28:MB28,"&gt;0")&gt;0,VLOOKUP($C28,Input!$A$8:$HV$21,MATCH($CE$21+COUNTIF($KZ28:MB28,"&gt;0"),Input!$A$6:$HV$6,0),FALSE),0),0))*$D28</f>
        <v>0</v>
      </c>
      <c r="CS28" s="1">
        <f>IF($E28+$I28+$D$7&lt;=CS$22,0,IF(CS$22-$D$7&gt;=$E28,IF(COUNTIF($KZ28:MC28,"&gt;0")&gt;0,VLOOKUP($C28,Input!$A$8:$HV$21,MATCH($CE$21+COUNTIF($KZ28:MC28,"&gt;0"),Input!$A$6:$HV$6,0),FALSE),0),0))*$D28</f>
        <v>0</v>
      </c>
      <c r="CT28" s="1">
        <f>IF($E28+$I28+$D$7&lt;=CT$22,0,IF(CT$22-$D$7&gt;=$E28,IF(COUNTIF($KZ28:MD28,"&gt;0")&gt;0,VLOOKUP($C28,Input!$A$8:$HV$21,MATCH($CE$21+COUNTIF($KZ28:MD28,"&gt;0"),Input!$A$6:$HV$6,0),FALSE),0),0))*$D28</f>
        <v>0</v>
      </c>
      <c r="CU28" s="1">
        <f>IF($E28+$I28+$D$7&lt;=CU$22,0,IF(CU$22-$D$7&gt;=$E28,IF(COUNTIF($KZ28:ME28,"&gt;0")&gt;0,VLOOKUP($C28,Input!$A$8:$HV$21,MATCH($CE$21+COUNTIF($KZ28:ME28,"&gt;0"),Input!$A$6:$HV$6,0),FALSE),0),0))*$D28</f>
        <v>0</v>
      </c>
      <c r="CV28" s="1">
        <f>IF($E28+$I28+$D$7&lt;=CV$22,0,IF(CV$22-$D$7&gt;=$E28,IF(COUNTIF($KZ28:MF28,"&gt;0")&gt;0,VLOOKUP($C28,Input!$A$8:$HV$21,MATCH($CE$21+COUNTIF($KZ28:MF28,"&gt;0"),Input!$A$6:$HV$6,0),FALSE),0),0))*$D28</f>
        <v>0</v>
      </c>
      <c r="CW28" s="1">
        <f>IF($E28+$I28+$D$7&lt;=CW$22,0,IF(CW$22-$D$7&gt;=$E28,IF(COUNTIF($KZ28:MG28,"&gt;0")&gt;0,VLOOKUP($C28,Input!$A$8:$HV$21,MATCH($CE$21+COUNTIF($KZ28:MG28,"&gt;0"),Input!$A$6:$HV$6,0),FALSE),0),0))*$D28</f>
        <v>0</v>
      </c>
      <c r="CX28" s="1">
        <f>IF($E28+$I28+$D$7&lt;=CX$22,0,IF(CX$22-$D$7&gt;=$E28,IF(COUNTIF($KZ28:MH28,"&gt;0")&gt;0,VLOOKUP($C28,Input!$A$8:$HV$21,MATCH($CE$21+COUNTIF($KZ28:MH28,"&gt;0"),Input!$A$6:$HV$6,0),FALSE),0),0))*$D28</f>
        <v>0</v>
      </c>
      <c r="CY28" s="1">
        <f>IF($E28+$I28+$D$7&lt;=CY$22,0,IF(CY$22-$D$7&gt;=$E28,IF(COUNTIF($KZ28:MI28,"&gt;0")&gt;0,VLOOKUP($C28,Input!$A$8:$HV$21,MATCH($CE$21+COUNTIF($KZ28:MI28,"&gt;0"),Input!$A$6:$HV$6,0),FALSE),0),0))*$D28</f>
        <v>0</v>
      </c>
      <c r="CZ28" s="1">
        <f>IF($E28+$I28+$D$7&lt;=CZ$22,0,IF(CZ$22-$D$7&gt;=$E28,IF(COUNTIF($KZ28:MJ28,"&gt;0")&gt;0,VLOOKUP($C28,Input!$A$8:$HV$21,MATCH($CE$21+COUNTIF($KZ28:MJ28,"&gt;0"),Input!$A$6:$HV$6,0),FALSE),0),0))*$D28</f>
        <v>0</v>
      </c>
      <c r="DA28" s="1">
        <f>IF($E28+$I28+$D$7&lt;=DA$22,0,IF(DA$22-$D$7&gt;=$E28,IF(COUNTIF($KZ28:MK28,"&gt;0")&gt;0,VLOOKUP($C28,Input!$A$8:$HV$21,MATCH($CE$21+COUNTIF($KZ28:MK28,"&gt;0"),Input!$A$6:$HV$6,0),FALSE),0),0))*$D28</f>
        <v>0</v>
      </c>
      <c r="DB28" s="1">
        <f>IF($E28+$I28+$D$7&lt;=DB$22,0,IF(DB$22-$D$7&gt;=$E28,IF(COUNTIF($KZ28:ML28,"&gt;0")&gt;0,VLOOKUP($C28,Input!$A$8:$HV$21,MATCH($CE$21+COUNTIF($KZ28:ML28,"&gt;0"),Input!$A$6:$HV$6,0),FALSE),0),0))*$D28</f>
        <v>0</v>
      </c>
      <c r="DC28" s="1">
        <f>IF($E28+$I28+$D$7&lt;=DC$22,0,IF(DC$22-$D$7&gt;=$E28,IF(COUNTIF($KZ28:MM28,"&gt;0")&gt;0,VLOOKUP($C28,Input!$A$8:$HV$21,MATCH($CE$21+COUNTIF($KZ28:MM28,"&gt;0"),Input!$A$6:$HV$6,0),FALSE),0),0))*$D28</f>
        <v>0</v>
      </c>
      <c r="DD28" s="1">
        <f>IF($E28+$I28+$D$7&lt;=DD$22,0,IF(DD$22-$D$7&gt;=$E28,IF(COUNTIF($KZ28:MN28,"&gt;0")&gt;0,VLOOKUP($C28,Input!$A$8:$HV$21,MATCH($CE$21+COUNTIF($KZ28:MN28,"&gt;0"),Input!$A$6:$HV$6,0),FALSE),0),0))*$D28</f>
        <v>0</v>
      </c>
      <c r="DE28" s="1">
        <f>IF($E28+$I28+$D$7&lt;=DE$22,0,IF(DE$22-$D$7&gt;=$E28,IF(COUNTIF($KZ28:MO28,"&gt;0")&gt;0,VLOOKUP($C28,Input!$A$8:$HV$21,MATCH($CE$21+COUNTIF($KZ28:MO28,"&gt;0"),Input!$A$6:$HV$6,0),FALSE),0),0))*$D28</f>
        <v>0</v>
      </c>
      <c r="DF28" s="1">
        <f>IF($E28+$I28+$D$7&lt;=DF$22,0,IF(DF$22-$D$7&gt;=$E28,IF(COUNTIF($KZ28:MP28,"&gt;0")&gt;0,VLOOKUP($C28,Input!$A$8:$HV$21,MATCH($CE$21+COUNTIF($KZ28:MP28,"&gt;0"),Input!$A$6:$HV$6,0),FALSE),0),0))*$D28</f>
        <v>0</v>
      </c>
      <c r="DG28" s="1">
        <f>IF($E28+$I28+$D$7&lt;=DG$22,0,IF(DG$22-$D$7&gt;=$E28,IF(COUNTIF($KZ28:MQ28,"&gt;0")&gt;0,VLOOKUP($C28,Input!$A$8:$HV$21,MATCH($CE$21+COUNTIF($KZ28:MQ28,"&gt;0"),Input!$A$6:$HV$6,0),FALSE),0),0))*$D28</f>
        <v>0</v>
      </c>
      <c r="DH28" s="1">
        <f>IF($E28+$I28+$D$7&lt;=DH$22,0,IF(DH$22-$D$7&gt;=$E28,IF(COUNTIF($KZ28:MR28,"&gt;0")&gt;0,VLOOKUP($C28,Input!$A$8:$HV$21,MATCH($CE$21+COUNTIF($KZ28:MR28,"&gt;0"),Input!$A$6:$HV$6,0),FALSE),0),0))*$D28</f>
        <v>0</v>
      </c>
      <c r="DI28" s="1">
        <f>IF($E28+$I28+$D$7&lt;=DI$22,0,IF(DI$22-$D$7&gt;=$E28,IF(COUNTIF($KZ28:MS28,"&gt;0")&gt;0,VLOOKUP($C28,Input!$A$8:$HV$21,MATCH($CE$21+COUNTIF($KZ28:MS28,"&gt;0"),Input!$A$6:$HV$6,0),FALSE),0),0))*$D28</f>
        <v>0</v>
      </c>
      <c r="DJ28" s="1">
        <f>IF($E28+$I28+$D$7&lt;=DJ$22,0,IF(DJ$22-$D$7&gt;=$E28,IF(COUNTIF($KZ28:MT28,"&gt;0")&gt;0,VLOOKUP($C28,Input!$A$8:$HV$21,MATCH($CE$21+COUNTIF($KZ28:MT28,"&gt;0"),Input!$A$6:$HV$6,0),FALSE),0),0))*$D28</f>
        <v>0</v>
      </c>
      <c r="DK28" s="1">
        <f>IF($E28+$I28+$D$7&lt;=DK$22,0,IF(DK$22-$D$7&gt;=$E28,IF(COUNTIF($KZ28:MU28,"&gt;0")&gt;0,VLOOKUP($C28,Input!$A$8:$HV$21,MATCH($CE$21+COUNTIF($KZ28:MU28,"&gt;0"),Input!$A$6:$HV$6,0),FALSE),0),0))*$D28</f>
        <v>0</v>
      </c>
      <c r="DL28" s="1">
        <f>IF($E28+$I28+$D$7&lt;=DL$22,0,IF(DL$22-$D$7&gt;=$E28,IF(COUNTIF($KZ28:MV28,"&gt;0")&gt;0,VLOOKUP($C28,Input!$A$8:$HV$21,MATCH($CE$21+COUNTIF($KZ28:MV28,"&gt;0"),Input!$A$6:$HV$6,0),FALSE),0),0))*$D28</f>
        <v>0</v>
      </c>
      <c r="DM28" s="1">
        <f>IF($E28+$I28+$D$7&lt;=DM$22,0,IF(DM$22-$D$7&gt;=$E28,IF(COUNTIF($KZ28:MW28,"&gt;0")&gt;0,VLOOKUP($C28,Input!$A$8:$HV$21,MATCH($CE$21+COUNTIF($KZ28:MW28,"&gt;0"),Input!$A$6:$HV$6,0),FALSE),0),0))*$D28</f>
        <v>0</v>
      </c>
      <c r="DN28" s="1">
        <f>IF($E28+$I28+$D$7&lt;=DN$22,0,IF(DN$22-$D$7&gt;=$E28,IF(COUNTIF($KZ28:MX28,"&gt;0")&gt;0,VLOOKUP($C28,Input!$A$8:$HV$21,MATCH($CE$21+COUNTIF($KZ28:MX28,"&gt;0"),Input!$A$6:$HV$6,0),FALSE),0),0))*$D28</f>
        <v>0</v>
      </c>
      <c r="DP28" t="str">
        <f>+VLOOKUP($C28,Input!$A$8:$GZ$39,MATCH(DP$21,Input!$A$6:$GZ$6,0),FALSE)</f>
        <v>Bus Maintenance at 0.85/mile</v>
      </c>
      <c r="DQ28" s="1">
        <f>IF($E28+$I28+$D$7&lt;=DQ$22,0,IF(DQ$22-$D$7&gt;=$E28,IF(COUNTIF($KZ28:LP28,"&gt;0")&gt;0,VLOOKUP($C28,Input!$A$8:$HV$21,MATCH($DP$21+COUNTIF($KZ28:LP28,"&gt;0"),Input!$A$6:$HV$6,0),FALSE),0),0))*$D28*$F28</f>
        <v>7956000</v>
      </c>
      <c r="DR28" s="1">
        <f>IF($E28+$I28+$D$7&lt;=DR$22,0,IF(DR$22-$D$7&gt;=$E28,IF(COUNTIF($KZ28:LQ28,"&gt;0")&gt;0,VLOOKUP($C28,Input!$A$8:$HV$21,MATCH($DP$21+COUNTIF($KZ28:LQ28,"&gt;0"),Input!$A$6:$HV$6,0),FALSE),0),0))*$D28*$F28</f>
        <v>7956000</v>
      </c>
      <c r="DS28" s="1">
        <f>IF($E28+$I28+$D$7&lt;=DS$22,0,IF(DS$22-$D$7&gt;=$E28,IF(COUNTIF($KZ28:LR28,"&gt;0")&gt;0,VLOOKUP($C28,Input!$A$8:$HV$21,MATCH($DP$21+COUNTIF($KZ28:LR28,"&gt;0"),Input!$A$6:$HV$6,0),FALSE),0),0))*$D28*$F28</f>
        <v>7956000</v>
      </c>
      <c r="DT28" s="1">
        <f>IF($E28+$I28+$D$7&lt;=DT$22,0,IF(DT$22-$D$7&gt;=$E28,IF(COUNTIF($KZ28:LS28,"&gt;0")&gt;0,VLOOKUP($C28,Input!$A$8:$HV$21,MATCH($DP$21+COUNTIF($KZ28:LS28,"&gt;0"),Input!$A$6:$HV$6,0),FALSE),0),0))*$D28*$F28</f>
        <v>0</v>
      </c>
      <c r="DU28" s="1">
        <f>IF($E28+$I28+$D$7&lt;=DU$22,0,IF(DU$22-$D$7&gt;=$E28,IF(COUNTIF($KZ28:LT28,"&gt;0")&gt;0,VLOOKUP($C28,Input!$A$8:$HV$21,MATCH($DP$21+COUNTIF($KZ28:LT28,"&gt;0"),Input!$A$6:$HV$6,0),FALSE),0),0))*$D28*$F28</f>
        <v>0</v>
      </c>
      <c r="DV28" s="1">
        <f>IF($E28+$I28+$D$7&lt;=DV$22,0,IF(DV$22-$D$7&gt;=$E28,IF(COUNTIF($KZ28:LU28,"&gt;0")&gt;0,VLOOKUP($C28,Input!$A$8:$HV$21,MATCH($DP$21+COUNTIF($KZ28:LU28,"&gt;0"),Input!$A$6:$HV$6,0),FALSE),0),0))*$D28*$F28</f>
        <v>0</v>
      </c>
      <c r="DW28" s="1">
        <f>IF($E28+$I28+$D$7&lt;=DW$22,0,IF(DW$22-$D$7&gt;=$E28,IF(COUNTIF($KZ28:LV28,"&gt;0")&gt;0,VLOOKUP($C28,Input!$A$8:$HV$21,MATCH($DP$21+COUNTIF($KZ28:LV28,"&gt;0"),Input!$A$6:$HV$6,0),FALSE),0),0))*$D28*$F28</f>
        <v>0</v>
      </c>
      <c r="DX28" s="1">
        <f>IF($E28+$I28+$D$7&lt;=DX$22,0,IF(DX$22-$D$7&gt;=$E28,IF(COUNTIF($KZ28:LW28,"&gt;0")&gt;0,VLOOKUP($C28,Input!$A$8:$HV$21,MATCH($DP$21+COUNTIF($KZ28:LW28,"&gt;0"),Input!$A$6:$HV$6,0),FALSE),0),0))*$D28*$F28</f>
        <v>0</v>
      </c>
      <c r="DY28" s="1">
        <f>IF($E28+$I28+$D$7&lt;=DY$22,0,IF(DY$22-$D$7&gt;=$E28,IF(COUNTIF($KZ28:LX28,"&gt;0")&gt;0,VLOOKUP($C28,Input!$A$8:$HV$21,MATCH($DP$21+COUNTIF($KZ28:LX28,"&gt;0"),Input!$A$6:$HV$6,0),FALSE),0),0))*$D28*$F28</f>
        <v>0</v>
      </c>
      <c r="DZ28" s="1">
        <f>IF($E28+$I28+$D$7&lt;=DZ$22,0,IF(DZ$22-$D$7&gt;=$E28,IF(COUNTIF($KZ28:LY28,"&gt;0")&gt;0,VLOOKUP($C28,Input!$A$8:$HV$21,MATCH($DP$21+COUNTIF($KZ28:LY28,"&gt;0"),Input!$A$6:$HV$6,0),FALSE),0),0))*$D28*$F28</f>
        <v>0</v>
      </c>
      <c r="EA28" s="1">
        <f>IF($E28+$I28+$D$7&lt;=EA$22,0,IF(EA$22-$D$7&gt;=$E28,IF(COUNTIF($KZ28:LZ28,"&gt;0")&gt;0,VLOOKUP($C28,Input!$A$8:$HV$21,MATCH($DP$21+COUNTIF($KZ28:LZ28,"&gt;0"),Input!$A$6:$HV$6,0),FALSE),0),0))*$D28*$F28</f>
        <v>0</v>
      </c>
      <c r="EB28" s="1">
        <f>IF($E28+$I28+$D$7&lt;=EB$22,0,IF(EB$22-$D$7&gt;=$E28,IF(COUNTIF($KZ28:MA28,"&gt;0")&gt;0,VLOOKUP($C28,Input!$A$8:$HV$21,MATCH($DP$21+COUNTIF($KZ28:MA28,"&gt;0"),Input!$A$6:$HV$6,0),FALSE),0),0))*$D28*$F28</f>
        <v>0</v>
      </c>
      <c r="EC28" s="1">
        <f>IF($E28+$I28+$D$7&lt;=EC$22,0,IF(EC$22-$D$7&gt;=$E28,IF(COUNTIF($KZ28:MB28,"&gt;0")&gt;0,VLOOKUP($C28,Input!$A$8:$HV$21,MATCH($DP$21+COUNTIF($KZ28:MB28,"&gt;0"),Input!$A$6:$HV$6,0),FALSE),0),0))*$D28*$F28</f>
        <v>0</v>
      </c>
      <c r="ED28" s="1">
        <f>IF($E28+$I28+$D$7&lt;=ED$22,0,IF(ED$22-$D$7&gt;=$E28,IF(COUNTIF($KZ28:MC28,"&gt;0")&gt;0,VLOOKUP($C28,Input!$A$8:$HV$21,MATCH($DP$21+COUNTIF($KZ28:MC28,"&gt;0"),Input!$A$6:$HV$6,0),FALSE),0),0))*$D28*$F28</f>
        <v>0</v>
      </c>
      <c r="EE28" s="1">
        <f>IF($E28+$I28+$D$7&lt;=EE$22,0,IF(EE$22-$D$7&gt;=$E28,IF(COUNTIF($KZ28:MD28,"&gt;0")&gt;0,VLOOKUP($C28,Input!$A$8:$HV$21,MATCH($DP$21+COUNTIF($KZ28:MD28,"&gt;0"),Input!$A$6:$HV$6,0),FALSE),0),0))*$D28*$F28</f>
        <v>0</v>
      </c>
      <c r="EF28" s="1">
        <f>IF($E28+$I28+$D$7&lt;=EF$22,0,IF(EF$22-$D$7&gt;=$E28,IF(COUNTIF($KZ28:ME28,"&gt;0")&gt;0,VLOOKUP($C28,Input!$A$8:$HV$21,MATCH($DP$21+COUNTIF($KZ28:ME28,"&gt;0"),Input!$A$6:$HV$6,0),FALSE),0),0))*$D28*$F28</f>
        <v>0</v>
      </c>
      <c r="EG28" s="1">
        <f>IF($E28+$I28+$D$7&lt;=EG$22,0,IF(EG$22-$D$7&gt;=$E28,IF(COUNTIF($KZ28:MF28,"&gt;0")&gt;0,VLOOKUP($C28,Input!$A$8:$HV$21,MATCH($DP$21+COUNTIF($KZ28:MF28,"&gt;0"),Input!$A$6:$HV$6,0),FALSE),0),0))*$D28*$F28</f>
        <v>0</v>
      </c>
      <c r="EH28" s="1">
        <f>IF($E28+$I28+$D$7&lt;=EH$22,0,IF(EH$22-$D$7&gt;=$E28,IF(COUNTIF($KZ28:MG28,"&gt;0")&gt;0,VLOOKUP($C28,Input!$A$8:$HV$21,MATCH($DP$21+COUNTIF($KZ28:MG28,"&gt;0"),Input!$A$6:$HV$6,0),FALSE),0),0))*$D28*$F28</f>
        <v>0</v>
      </c>
      <c r="EI28" s="1">
        <f>IF($E28+$I28+$D$7&lt;=EI$22,0,IF(EI$22-$D$7&gt;=$E28,IF(COUNTIF($KZ28:MH28,"&gt;0")&gt;0,VLOOKUP($C28,Input!$A$8:$HV$21,MATCH($DP$21+COUNTIF($KZ28:MH28,"&gt;0"),Input!$A$6:$HV$6,0),FALSE),0),0))*$D28*$F28</f>
        <v>0</v>
      </c>
      <c r="EJ28" s="1">
        <f>IF($E28+$I28+$D$7&lt;=EJ$22,0,IF(EJ$22-$D$7&gt;=$E28,IF(COUNTIF($KZ28:MI28,"&gt;0")&gt;0,VLOOKUP($C28,Input!$A$8:$HV$21,MATCH($DP$21+COUNTIF($KZ28:MI28,"&gt;0"),Input!$A$6:$HV$6,0),FALSE),0),0))*$D28*$F28</f>
        <v>0</v>
      </c>
      <c r="EK28" s="1">
        <f>IF($E28+$I28+$D$7&lt;=EK$22,0,IF(EK$22-$D$7&gt;=$E28,IF(COUNTIF($KZ28:MJ28,"&gt;0")&gt;0,VLOOKUP($C28,Input!$A$8:$HV$21,MATCH($DP$21+COUNTIF($KZ28:MJ28,"&gt;0"),Input!$A$6:$HV$6,0),FALSE),0),0))*$D28*$F28</f>
        <v>0</v>
      </c>
      <c r="EL28" s="1">
        <f>IF($E28+$I28+$D$7&lt;=EL$22,0,IF(EL$22-$D$7&gt;=$E28,IF(COUNTIF($KZ28:MK28,"&gt;0")&gt;0,VLOOKUP($C28,Input!$A$8:$HV$21,MATCH($DP$21+COUNTIF($KZ28:MK28,"&gt;0"),Input!$A$6:$HV$6,0),FALSE),0),0))*$D28*$F28</f>
        <v>0</v>
      </c>
      <c r="EM28" s="1">
        <f>IF($E28+$I28+$D$7&lt;=EM$22,0,IF(EM$22-$D$7&gt;=$E28,IF(COUNTIF($KZ28:ML28,"&gt;0")&gt;0,VLOOKUP($C28,Input!$A$8:$HV$21,MATCH($DP$21+COUNTIF($KZ28:ML28,"&gt;0"),Input!$A$6:$HV$6,0),FALSE),0),0))*$D28*$F28</f>
        <v>0</v>
      </c>
      <c r="EN28" s="1">
        <f>IF($E28+$I28+$D$7&lt;=EN$22,0,IF(EN$22-$D$7&gt;=$E28,IF(COUNTIF($KZ28:MM28,"&gt;0")&gt;0,VLOOKUP($C28,Input!$A$8:$HV$21,MATCH($DP$21+COUNTIF($KZ28:MM28,"&gt;0"),Input!$A$6:$HV$6,0),FALSE),0),0))*$D28*$F28</f>
        <v>0</v>
      </c>
      <c r="EO28" s="1">
        <f>IF($E28+$I28+$D$7&lt;=EO$22,0,IF(EO$22-$D$7&gt;=$E28,IF(COUNTIF($KZ28:MN28,"&gt;0")&gt;0,VLOOKUP($C28,Input!$A$8:$HV$21,MATCH($DP$21+COUNTIF($KZ28:MN28,"&gt;0"),Input!$A$6:$HV$6,0),FALSE),0),0))*$D28*$F28</f>
        <v>0</v>
      </c>
      <c r="EP28" s="1">
        <f>IF($E28+$I28+$D$7&lt;=EP$22,0,IF(EP$22-$D$7&gt;=$E28,IF(COUNTIF($KZ28:MO28,"&gt;0")&gt;0,VLOOKUP($C28,Input!$A$8:$HV$21,MATCH($DP$21+COUNTIF($KZ28:MO28,"&gt;0"),Input!$A$6:$HV$6,0),FALSE),0),0))*$D28*$F28</f>
        <v>0</v>
      </c>
      <c r="EQ28" s="1">
        <f>IF($E28+$I28+$D$7&lt;=EQ$22,0,IF(EQ$22-$D$7&gt;=$E28,IF(COUNTIF($KZ28:MP28,"&gt;0")&gt;0,VLOOKUP($C28,Input!$A$8:$HV$21,MATCH($DP$21+COUNTIF($KZ28:MP28,"&gt;0"),Input!$A$6:$HV$6,0),FALSE),0),0))*$D28*$F28</f>
        <v>0</v>
      </c>
      <c r="ER28" s="1">
        <f>IF($E28+$I28+$D$7&lt;=ER$22,0,IF(ER$22-$D$7&gt;=$E28,IF(COUNTIF($KZ28:MQ28,"&gt;0")&gt;0,VLOOKUP($C28,Input!$A$8:$HV$21,MATCH($DP$21+COUNTIF($KZ28:MQ28,"&gt;0"),Input!$A$6:$HV$6,0),FALSE),0),0))*$D28*$F28</f>
        <v>0</v>
      </c>
      <c r="ES28" s="1">
        <f>IF($E28+$I28+$D$7&lt;=ES$22,0,IF(ES$22-$D$7&gt;=$E28,IF(COUNTIF($KZ28:MR28,"&gt;0")&gt;0,VLOOKUP($C28,Input!$A$8:$HV$21,MATCH($DP$21+COUNTIF($KZ28:MR28,"&gt;0"),Input!$A$6:$HV$6,0),FALSE),0),0))*$D28*$F28</f>
        <v>0</v>
      </c>
      <c r="ET28" s="1">
        <f>IF($E28+$I28+$D$7&lt;=ET$22,0,IF(ET$22-$D$7&gt;=$E28,IF(COUNTIF($KZ28:MS28,"&gt;0")&gt;0,VLOOKUP($C28,Input!$A$8:$HV$21,MATCH($DP$21+COUNTIF($KZ28:MS28,"&gt;0"),Input!$A$6:$HV$6,0),FALSE),0),0))*$D28*$F28</f>
        <v>0</v>
      </c>
      <c r="EU28" s="1">
        <f>IF($E28+$I28+$D$7&lt;=EU$22,0,IF(EU$22-$D$7&gt;=$E28,IF(COUNTIF($KZ28:MT28,"&gt;0")&gt;0,VLOOKUP($C28,Input!$A$8:$HV$21,MATCH($DP$21+COUNTIF($KZ28:MT28,"&gt;0"),Input!$A$6:$HV$6,0),FALSE),0),0))*$D28*$F28</f>
        <v>0</v>
      </c>
      <c r="EV28" s="1">
        <f>IF($E28+$I28+$D$7&lt;=EV$22,0,IF(EV$22-$D$7&gt;=$E28,IF(COUNTIF($KZ28:MU28,"&gt;0")&gt;0,VLOOKUP($C28,Input!$A$8:$HV$21,MATCH($DP$21+COUNTIF($KZ28:MU28,"&gt;0"),Input!$A$6:$HV$6,0),FALSE),0),0))*$D28*$F28</f>
        <v>0</v>
      </c>
      <c r="EW28" s="1">
        <f>IF($E28+$I28+$D$7&lt;=EW$22,0,IF(EW$22-$D$7&gt;=$E28,IF(COUNTIF($KZ28:MV28,"&gt;0")&gt;0,VLOOKUP($C28,Input!$A$8:$HV$21,MATCH($DP$21+COUNTIF($KZ28:MV28,"&gt;0"),Input!$A$6:$HV$6,0),FALSE),0),0))*$D28*$F28</f>
        <v>0</v>
      </c>
      <c r="EX28" s="1">
        <f>IF($E28+$I28+$D$7&lt;=EX$22,0,IF(EX$22-$D$7&gt;=$E28,IF(COUNTIF($KZ28:MW28,"&gt;0")&gt;0,VLOOKUP($C28,Input!$A$8:$HV$21,MATCH($DP$21+COUNTIF($KZ28:MW28,"&gt;0"),Input!$A$6:$HV$6,0),FALSE),0),0))*$D28*$F28</f>
        <v>0</v>
      </c>
      <c r="EY28" s="1">
        <f>IF($E28+$I28+$D$7&lt;=EY$22,0,IF(EY$22-$D$7&gt;=$E28,IF(COUNTIF($KZ28:MX28,"&gt;0")&gt;0,VLOOKUP($C28,Input!$A$8:$HV$21,MATCH($DP$21+COUNTIF($KZ28:MX28,"&gt;0"),Input!$A$6:$HV$6,0),FALSE),0),0))*$D28*$F28</f>
        <v>0</v>
      </c>
      <c r="EZ28" s="1"/>
      <c r="FA28" t="str">
        <f>VLOOKUP($C28,Input!$A$8:$GZ$39,MATCH(FA$21,Input!$A$6:$GZ$6,0),FALSE)</f>
        <v>NA</v>
      </c>
      <c r="FB28">
        <f>IF((VLOOKUP($C28,Input!$A$8:$GZ$39,MATCH(FB$21,Input!$A$6:$GZ$6,0),FALSE))="Y",$D28/VLOOKUP($C28,Input!$A$8:$GZ$39,MATCH(FC$21,Input!$A$6:$GZ$6,0),FALSE),0)</f>
        <v>0</v>
      </c>
      <c r="FC28">
        <f>IF((VLOOKUP($C28,Input!$A$8:$GZ$39,MATCH(FB$21,Input!$A$6:$GZ$6,0),FALSE))="Y",0,IF((VLOOKUP($C28,Input!$A$8:$GZ$39,MATCH(FC$21,Input!$A$6:$GZ$6,0),FALSE))&gt;0,$D28/VLOOKUP($C28,Input!$A$8:$GZ$39,MATCH(FC$21,Input!$A$6:$GZ$6,0),FALSE),0))</f>
        <v>0</v>
      </c>
      <c r="FD28" s="1">
        <f>+IF($E28=FD$22,VLOOKUP($C28,Input!$A$8:$GZ$39,MATCH(FD$21,Input!$A$6:$GZ$6,0),FALSE),0)*IF(FD$19&gt;=MAX(FC$19:$FD$19),MIN((FD$19-MAX(FC$19:$FD$19)),(FD$19-FC$19)),0)+IF($E28=FD$22,VLOOKUP($C28,Input!$A$8:$GZ$39,MATCH(FD$21,Input!$A$6:$GZ$6,0),FALSE),0)*IF(FD$18&gt;=MAX(FC$18:$FD$18),MIN((FD$18-MAX(FC$18:$FD$18)),(FD$18-FC$18)),0)</f>
        <v>0</v>
      </c>
      <c r="FE28" s="1">
        <f>+IF($E28=FE$22,VLOOKUP($C28,Input!$A$8:$GZ$39,MATCH(FE$21,Input!$A$6:$GZ$6,0),FALSE),0)*IF(FE$19&gt;=MAX(FD$19:$FD$19),MIN((FE$19-MAX(FD$19:$FD$19)),(FE$19-FD$19)),0)+IF($E28=FE$22,VLOOKUP($C28,Input!$A$8:$GZ$39,MATCH(FE$21,Input!$A$6:$GZ$6,0),FALSE),0)*IF(FE$18&gt;=MAX(FD$18:$FD$18),MIN((FE$18-MAX(FD$18:$FD$18)),(FE$18-FD$18)),0)</f>
        <v>0</v>
      </c>
      <c r="FF28" s="1">
        <f>+IF($E28=FF$22,VLOOKUP($C28,Input!$A$8:$GZ$39,MATCH(FF$21,Input!$A$6:$GZ$6,0),FALSE),0)*IF(FF$19&gt;=MAX($FD$19:FE$19),MIN((FF$19-MAX($FD$19:FE$19)),(FF$19-FE$19)),0)+IF($E28=FF$22,VLOOKUP($C28,Input!$A$8:$GZ$39,MATCH(FF$21,Input!$A$6:$GZ$6,0),FALSE),0)*IF(FF$18&gt;=MAX($FD$18:FE$18),MIN((FF$18-MAX($FD$18:FE$18)),(FF$18-FE$18)),0)</f>
        <v>0</v>
      </c>
      <c r="FG28" s="1">
        <f>+IF($E28=FG$22,VLOOKUP($C28,Input!$A$8:$GZ$39,MATCH(FG$21,Input!$A$6:$GZ$6,0),FALSE),0)*IF(FG$19&gt;=MAX($FD$19:FF$19),MIN((FG$19-MAX($FD$19:FF$19)),(FG$19-FF$19)),0)+IF($E28=FG$22,VLOOKUP($C28,Input!$A$8:$GZ$39,MATCH(FG$21,Input!$A$6:$GZ$6,0),FALSE),0)*IF(FG$18&gt;=MAX($FD$18:FF$18),MIN((FG$18-MAX($FD$18:FF$18)),(FG$18-FF$18)),0)</f>
        <v>0</v>
      </c>
      <c r="FH28" s="1">
        <f>+IF($E28=FH$22,VLOOKUP($C28,Input!$A$8:$GZ$39,MATCH(FH$21,Input!$A$6:$GZ$6,0),FALSE),0)*IF(FH$19&gt;=MAX($FD$19:FG$19),MIN((FH$19-MAX($FD$19:FG$19)),(FH$19-FG$19)),0)+IF($E28=FH$22,VLOOKUP($C28,Input!$A$8:$GZ$39,MATCH(FH$21,Input!$A$6:$GZ$6,0),FALSE),0)*IF(FH$18&gt;=MAX($FD$18:FG$18),MIN((FH$18-MAX($FD$18:FG$18)),(FH$18-FG$18)),0)</f>
        <v>0</v>
      </c>
      <c r="FI28" s="1">
        <f>+IF($E28=FI$22,VLOOKUP($C28,Input!$A$8:$GZ$39,MATCH(FI$21,Input!$A$6:$GZ$6,0),FALSE),0)*IF(FI$19&gt;=MAX($FD$19:FH$19),MIN((FI$19-MAX($FD$19:FH$19)),(FI$19-FH$19)),0)+IF($E28=FI$22,VLOOKUP($C28,Input!$A$8:$GZ$39,MATCH(FI$21,Input!$A$6:$GZ$6,0),FALSE),0)*IF(FI$18&gt;=MAX($FD$18:FH$18),MIN((FI$18-MAX($FD$18:FH$18)),(FI$18-FH$18)),0)</f>
        <v>0</v>
      </c>
      <c r="FJ28" s="1">
        <f>+IF($E28=FJ$22,VLOOKUP($C28,Input!$A$8:$GZ$39,MATCH(FJ$21,Input!$A$6:$GZ$6,0),FALSE),0)*IF(FJ$19&gt;=MAX($FD$19:FI$19),MIN((FJ$19-MAX($FD$19:FI$19)),(FJ$19-FI$19)),0)+IF($E28=FJ$22,VLOOKUP($C28,Input!$A$8:$GZ$39,MATCH(FJ$21,Input!$A$6:$GZ$6,0),FALSE),0)*IF(FJ$18&gt;=MAX($FD$18:FI$18),MIN((FJ$18-MAX($FD$18:FI$18)),(FJ$18-FI$18)),0)</f>
        <v>0</v>
      </c>
      <c r="FK28" s="1">
        <f>+IF($E28=FK$22,VLOOKUP($C28,Input!$A$8:$GZ$39,MATCH(FK$21,Input!$A$6:$GZ$6,0),FALSE),0)*IF(FK$19&gt;=MAX($FD$19:FJ$19),MIN((FK$19-MAX($FD$19:FJ$19)),(FK$19-FJ$19)),0)+IF($E28=FK$22,VLOOKUP($C28,Input!$A$8:$GZ$39,MATCH(FK$21,Input!$A$6:$GZ$6,0),FALSE),0)*IF(FK$18&gt;=MAX($FD$18:FJ$18),MIN((FK$18-MAX($FD$18:FJ$18)),(FK$18-FJ$18)),0)</f>
        <v>0</v>
      </c>
      <c r="FL28" s="1">
        <f>+IF($E28=FL$22,VLOOKUP($C28,Input!$A$8:$GZ$39,MATCH(FL$21,Input!$A$6:$GZ$6,0),FALSE),0)*IF(FL$19&gt;=MAX($FD$19:FK$19),MIN((FL$19-MAX($FD$19:FK$19)),(FL$19-FK$19)),0)+IF($E28=FL$22,VLOOKUP($C28,Input!$A$8:$GZ$39,MATCH(FL$21,Input!$A$6:$GZ$6,0),FALSE),0)*IF(FL$18&gt;=MAX($FD$18:FK$18),MIN((FL$18-MAX($FD$18:FK$18)),(FL$18-FK$18)),0)</f>
        <v>0</v>
      </c>
      <c r="FM28" s="1">
        <f>+IF($E28=FM$22,VLOOKUP($C28,Input!$A$8:$GZ$39,MATCH(FM$21,Input!$A$6:$GZ$6,0),FALSE),0)*IF(FM$19&gt;=MAX($FD$19:FL$19),MIN((FM$19-MAX($FD$19:FL$19)),(FM$19-FL$19)),0)+IF($E28=FM$22,VLOOKUP($C28,Input!$A$8:$GZ$39,MATCH(FM$21,Input!$A$6:$GZ$6,0),FALSE),0)*IF(FM$18&gt;=MAX($FD$18:FL$18),MIN((FM$18-MAX($FD$18:FL$18)),(FM$18-FL$18)),0)</f>
        <v>0</v>
      </c>
      <c r="FN28" s="1">
        <f>+IF($E28=FN$22,VLOOKUP($C28,Input!$A$8:$GZ$39,MATCH(FN$21,Input!$A$6:$GZ$6,0),FALSE),0)*IF(FN$19&gt;=MAX($FD$19:FM$19),MIN((FN$19-MAX($FD$19:FM$19)),(FN$19-FM$19)),0)+IF($E28=FN$22,VLOOKUP($C28,Input!$A$8:$GZ$39,MATCH(FN$21,Input!$A$6:$GZ$6,0),FALSE),0)*IF(FN$18&gt;=MAX($FD$18:FM$18),MIN((FN$18-MAX($FD$18:FM$18)),(FN$18-FM$18)),0)</f>
        <v>0</v>
      </c>
      <c r="FO28" s="1">
        <f>+IF($E28=FO$22,VLOOKUP($C28,Input!$A$8:$GZ$39,MATCH(FO$21,Input!$A$6:$GZ$6,0),FALSE),0)*IF(FO$19&gt;=MAX($FD$19:FN$19),MIN((FO$19-MAX($FD$19:FN$19)),(FO$19-FN$19)),0)+IF($E28=FO$22,VLOOKUP($C28,Input!$A$8:$GZ$39,MATCH(FO$21,Input!$A$6:$GZ$6,0),FALSE),0)*IF(FO$18&gt;=MAX($FD$18:FN$18),MIN((FO$18-MAX($FD$18:FN$18)),(FO$18-FN$18)),0)</f>
        <v>0</v>
      </c>
      <c r="FP28" s="1">
        <f>+IF($E28=FP$22,VLOOKUP($C28,Input!$A$8:$GZ$39,MATCH(FP$21,Input!$A$6:$GZ$6,0),FALSE),0)*IF(FP$19&gt;=MAX($FD$19:FO$19),MIN((FP$19-MAX($FD$19:FO$19)),(FP$19-FO$19)),0)+IF($E28=FP$22,VLOOKUP($C28,Input!$A$8:$GZ$39,MATCH(FP$21,Input!$A$6:$GZ$6,0),FALSE),0)*IF(FP$18&gt;=MAX($FD$18:FO$18),MIN((FP$18-MAX($FD$18:FO$18)),(FP$18-FO$18)),0)</f>
        <v>0</v>
      </c>
      <c r="FQ28" s="1">
        <f>+IF($E28=FQ$22,VLOOKUP($C28,Input!$A$8:$GZ$39,MATCH(FQ$21,Input!$A$6:$GZ$6,0),FALSE),0)*IF(FQ$19&gt;=MAX($FD$19:FP$19),MIN((FQ$19-MAX($FD$19:FP$19)),(FQ$19-FP$19)),0)+IF($E28=FQ$22,VLOOKUP($C28,Input!$A$8:$GZ$39,MATCH(FQ$21,Input!$A$6:$GZ$6,0),FALSE),0)*IF(FQ$18&gt;=MAX($FD$18:FP$18),MIN((FQ$18-MAX($FD$18:FP$18)),(FQ$18-FP$18)),0)</f>
        <v>0</v>
      </c>
      <c r="FR28" s="1">
        <f>+IF($E28=FR$22,VLOOKUP($C28,Input!$A$8:$GZ$39,MATCH(FR$21,Input!$A$6:$GZ$6,0),FALSE),0)*IF(FR$19&gt;=MAX($FD$19:FQ$19),MIN((FR$19-MAX($FD$19:FQ$19)),(FR$19-FQ$19)),0)+IF($E28=FR$22,VLOOKUP($C28,Input!$A$8:$GZ$39,MATCH(FR$21,Input!$A$6:$GZ$6,0),FALSE),0)*IF(FR$18&gt;=MAX($FD$18:FQ$18),MIN((FR$18-MAX($FD$18:FQ$18)),(FR$18-FQ$18)),0)</f>
        <v>0</v>
      </c>
      <c r="FS28" s="1">
        <f>+IF($E28=FS$22,VLOOKUP($C28,Input!$A$8:$GZ$39,MATCH(FS$21,Input!$A$6:$GZ$6,0),FALSE),0)*IF(FS$19&gt;=MAX($FD$19:FR$19),MIN((FS$19-MAX($FD$19:FR$19)),(FS$19-FR$19)),0)+IF($E28=FS$22,VLOOKUP($C28,Input!$A$8:$GZ$39,MATCH(FS$21,Input!$A$6:$GZ$6,0),FALSE),0)*IF(FS$18&gt;=MAX($FD$18:FR$18),MIN((FS$18-MAX($FD$18:FR$18)),(FS$18-FR$18)),0)</f>
        <v>0</v>
      </c>
      <c r="FT28" s="1">
        <f>+IF($E28=FT$22,VLOOKUP($C28,Input!$A$8:$GZ$39,MATCH(FT$21,Input!$A$6:$GZ$6,0),FALSE),0)*IF(FT$19&gt;=MAX($FD$19:FS$19),MIN((FT$19-MAX($FD$19:FS$19)),(FT$19-FS$19)),0)+IF($E28=FT$22,VLOOKUP($C28,Input!$A$8:$GZ$39,MATCH(FT$21,Input!$A$6:$GZ$6,0),FALSE),0)*IF(FT$18&gt;=MAX($FD$18:FS$18),MIN((FT$18-MAX($FD$18:FS$18)),(FT$18-FS$18)),0)</f>
        <v>0</v>
      </c>
      <c r="FU28" s="1">
        <f>+IF($E28=FU$22,VLOOKUP($C28,Input!$A$8:$GZ$39,MATCH(FU$21,Input!$A$6:$GZ$6,0),FALSE),0)*IF(FU$19&gt;=MAX($FD$19:FT$19),MIN((FU$19-MAX($FD$19:FT$19)),(FU$19-FT$19)),0)+IF($E28=FU$22,VLOOKUP($C28,Input!$A$8:$GZ$39,MATCH(FU$21,Input!$A$6:$GZ$6,0),FALSE),0)*IF(FU$18&gt;=MAX($FD$18:FT$18),MIN((FU$18-MAX($FD$18:FT$18)),(FU$18-FT$18)),0)</f>
        <v>0</v>
      </c>
      <c r="FV28" s="1">
        <f>+IF($E28=FV$22,VLOOKUP($C28,Input!$A$8:$GZ$39,MATCH(FV$21,Input!$A$6:$GZ$6,0),FALSE),0)*IF(FV$19&gt;=MAX($FD$19:FU$19),MIN((FV$19-MAX($FD$19:FU$19)),(FV$19-FU$19)),0)+IF($E28=FV$22,VLOOKUP($C28,Input!$A$8:$GZ$39,MATCH(FV$21,Input!$A$6:$GZ$6,0),FALSE),0)*IF(FV$18&gt;=MAX($FD$18:FU$18),MIN((FV$18-MAX($FD$18:FU$18)),(FV$18-FU$18)),0)</f>
        <v>0</v>
      </c>
      <c r="FW28" s="1">
        <f>+IF($E28=FW$22,VLOOKUP($C28,Input!$A$8:$GZ$39,MATCH(FW$21,Input!$A$6:$GZ$6,0),FALSE),0)*IF(FW$19&gt;=MAX($FD$19:FV$19),MIN((FW$19-MAX($FD$19:FV$19)),(FW$19-FV$19)),0)+IF($E28=FW$22,VLOOKUP($C28,Input!$A$8:$GZ$39,MATCH(FW$21,Input!$A$6:$GZ$6,0),FALSE),0)*IF(FW$18&gt;=MAX($FD$18:FV$18),MIN((FW$18-MAX($FD$18:FV$18)),(FW$18-FV$18)),0)</f>
        <v>0</v>
      </c>
      <c r="FX28" s="1">
        <f>+IF($E28=FX$22,VLOOKUP($C28,Input!$A$8:$GZ$39,MATCH(FX$21,Input!$A$6:$GZ$6,0),FALSE),0)*IF(FX$19&gt;=MAX($FD$19:FW$19),MIN((FX$19-MAX($FD$19:FW$19)),(FX$19-FW$19)),0)+IF($E28=FX$22,VLOOKUP($C28,Input!$A$8:$GZ$39,MATCH(FX$21,Input!$A$6:$GZ$6,0),FALSE),0)*IF(FX$18&gt;=MAX($FD$18:FW$18),MIN((FX$18-MAX($FD$18:FW$18)),(FX$18-FW$18)),0)</f>
        <v>0</v>
      </c>
      <c r="FY28" s="1">
        <f>+IF($E28=FY$22,VLOOKUP($C28,Input!$A$8:$GZ$39,MATCH(FY$21,Input!$A$6:$GZ$6,0),FALSE),0)*IF(FY$19&gt;=MAX($FD$19:FX$19),MIN((FY$19-MAX($FD$19:FX$19)),(FY$19-FX$19)),0)+IF($E28=FY$22,VLOOKUP($C28,Input!$A$8:$GZ$39,MATCH(FY$21,Input!$A$6:$GZ$6,0),FALSE),0)*IF(FY$18&gt;=MAX($FD$18:FX$18),MIN((FY$18-MAX($FD$18:FX$18)),(FY$18-FX$18)),0)</f>
        <v>0</v>
      </c>
      <c r="FZ28" s="1">
        <f>+IF($E28=FZ$22,VLOOKUP($C28,Input!$A$8:$GZ$39,MATCH(FZ$21,Input!$A$6:$GZ$6,0),FALSE),0)*IF(FZ$19&gt;=MAX($FD$19:FY$19),MIN((FZ$19-MAX($FD$19:FY$19)),(FZ$19-FY$19)),0)+IF($E28=FZ$22,VLOOKUP($C28,Input!$A$8:$GZ$39,MATCH(FZ$21,Input!$A$6:$GZ$6,0),FALSE),0)*IF(FZ$18&gt;=MAX($FD$18:FY$18),MIN((FZ$18-MAX($FD$18:FY$18)),(FZ$18-FY$18)),0)</f>
        <v>0</v>
      </c>
      <c r="GA28" s="1">
        <f>+IF($E28=GA$22,VLOOKUP($C28,Input!$A$8:$GZ$39,MATCH(GA$21,Input!$A$6:$GZ$6,0),FALSE),0)*IF(GA$19&gt;=MAX($FD$19:FZ$19),MIN((GA$19-MAX($FD$19:FZ$19)),(GA$19-FZ$19)),0)+IF($E28=GA$22,VLOOKUP($C28,Input!$A$8:$GZ$39,MATCH(GA$21,Input!$A$6:$GZ$6,0),FALSE),0)*IF(GA$18&gt;=MAX($FD$18:FZ$18),MIN((GA$18-MAX($FD$18:FZ$18)),(GA$18-FZ$18)),0)</f>
        <v>0</v>
      </c>
      <c r="GB28" s="1">
        <f>+IF($E28=GB$22,VLOOKUP($C28,Input!$A$8:$GZ$39,MATCH(GB$21,Input!$A$6:$GZ$6,0),FALSE),0)*IF(GB$19&gt;=MAX($FD$19:GA$19),MIN((GB$19-MAX($FD$19:GA$19)),(GB$19-GA$19)),0)+IF($E28=GB$22,VLOOKUP($C28,Input!$A$8:$GZ$39,MATCH(GB$21,Input!$A$6:$GZ$6,0),FALSE),0)*IF(GB$18&gt;=MAX($FD$18:GA$18),MIN((GB$18-MAX($FD$18:GA$18)),(GB$18-GA$18)),0)</f>
        <v>0</v>
      </c>
      <c r="GC28" s="1">
        <f>+IF($E28=GC$22,VLOOKUP($C28,Input!$A$8:$GZ$39,MATCH(GC$21,Input!$A$6:$GZ$6,0),FALSE),0)*IF(GC$19&gt;=MAX($FD$19:GB$19),MIN((GC$19-MAX($FD$19:GB$19)),(GC$19-GB$19)),0)+IF($E28=GC$22,VLOOKUP($C28,Input!$A$8:$GZ$39,MATCH(GC$21,Input!$A$6:$GZ$6,0),FALSE),0)*IF(GC$18&gt;=MAX($FD$18:GB$18),MIN((GC$18-MAX($FD$18:GB$18)),(GC$18-GB$18)),0)</f>
        <v>0</v>
      </c>
      <c r="GD28" s="1">
        <f>+IF($E28=GD$22,VLOOKUP($C28,Input!$A$8:$GZ$39,MATCH(GD$21,Input!$A$6:$GZ$6,0),FALSE),0)*IF(GD$19&gt;=MAX($FD$19:GC$19),MIN((GD$19-MAX($FD$19:GC$19)),(GD$19-GC$19)),0)+IF($E28=GD$22,VLOOKUP($C28,Input!$A$8:$GZ$39,MATCH(GD$21,Input!$A$6:$GZ$6,0),FALSE),0)*IF(GD$18&gt;=MAX($FD$18:GC$18),MIN((GD$18-MAX($FD$18:GC$18)),(GD$18-GC$18)),0)</f>
        <v>0</v>
      </c>
      <c r="GE28" s="1">
        <f>+IF($E28=GE$22,VLOOKUP($C28,Input!$A$8:$GZ$39,MATCH(GE$21,Input!$A$6:$GZ$6,0),FALSE),0)*IF(GE$19&gt;=MAX($FD$19:GD$19),MIN((GE$19-MAX($FD$19:GD$19)),(GE$19-GD$19)),0)+IF($E28=GE$22,VLOOKUP($C28,Input!$A$8:$GZ$39,MATCH(GE$21,Input!$A$6:$GZ$6,0),FALSE),0)*IF(GE$18&gt;=MAX($FD$18:GD$18),MIN((GE$18-MAX($FD$18:GD$18)),(GE$18-GD$18)),0)</f>
        <v>0</v>
      </c>
      <c r="GF28" s="1">
        <f>+IF($E28=GF$22,VLOOKUP($C28,Input!$A$8:$GZ$39,MATCH(GF$21,Input!$A$6:$GZ$6,0),FALSE),0)*IF(GF$19&gt;=MAX($FD$19:GE$19),MIN((GF$19-MAX($FD$19:GE$19)),(GF$19-GE$19)),0)+IF($E28=GF$22,VLOOKUP($C28,Input!$A$8:$GZ$39,MATCH(GF$21,Input!$A$6:$GZ$6,0),FALSE),0)*IF(GF$18&gt;=MAX($FD$18:GE$18),MIN((GF$18-MAX($FD$18:GE$18)),(GF$18-GE$18)),0)</f>
        <v>0</v>
      </c>
      <c r="GG28" s="1">
        <f>+IF($E28=GG$22,VLOOKUP($C28,Input!$A$8:$GZ$39,MATCH(GG$21,Input!$A$6:$GZ$6,0),FALSE),0)*IF(GG$19&gt;=MAX($FD$19:GF$19),MIN((GG$19-MAX($FD$19:GF$19)),(GG$19-GF$19)),0)+IF($E28=GG$22,VLOOKUP($C28,Input!$A$8:$GZ$39,MATCH(GG$21,Input!$A$6:$GZ$6,0),FALSE),0)*IF(GG$18&gt;=MAX($FD$18:GF$18),MIN((GG$18-MAX($FD$18:GF$18)),(GG$18-GF$18)),0)</f>
        <v>0</v>
      </c>
      <c r="GH28" s="1">
        <f>+IF($E28=GH$22,VLOOKUP($C28,Input!$A$8:$GZ$39,MATCH(GH$21,Input!$A$6:$GZ$6,0),FALSE),0)*IF(GH$19&gt;=MAX($FD$19:GG$19),MIN((GH$19-MAX($FD$19:GG$19)),(GH$19-GG$19)),0)+IF($E28=GH$22,VLOOKUP($C28,Input!$A$8:$GZ$39,MATCH(GH$21,Input!$A$6:$GZ$6,0),FALSE),0)*IF(GH$18&gt;=MAX($FD$18:GG$18),MIN((GH$18-MAX($FD$18:GG$18)),(GH$18-GG$18)),0)</f>
        <v>0</v>
      </c>
      <c r="GI28" s="1">
        <f>+IF($E28=GI$22,VLOOKUP($C28,Input!$A$8:$GZ$39,MATCH(GI$21,Input!$A$6:$GZ$6,0),FALSE),0)*IF(GI$19&gt;=MAX($FD$19:GH$19),MIN((GI$19-MAX($FD$19:GH$19)),(GI$19-GH$19)),0)+IF($E28=GI$22,VLOOKUP($C28,Input!$A$8:$GZ$39,MATCH(GI$21,Input!$A$6:$GZ$6,0),FALSE),0)*IF(GI$18&gt;=MAX($FD$18:GH$18),MIN((GI$18-MAX($FD$18:GH$18)),(GI$18-GH$18)),0)</f>
        <v>0</v>
      </c>
      <c r="GJ28" s="1">
        <f>+IF($E28=GJ$22,VLOOKUP($C28,Input!$A$8:$GZ$39,MATCH(GJ$21,Input!$A$6:$GZ$6,0),FALSE),0)*IF(GJ$19&gt;=MAX($FD$19:GI$19),MIN((GJ$19-MAX($FD$19:GI$19)),(GJ$19-GI$19)),0)+IF($E28=GJ$22,VLOOKUP($C28,Input!$A$8:$GZ$39,MATCH(GJ$21,Input!$A$6:$GZ$6,0),FALSE),0)*IF(GJ$18&gt;=MAX($FD$18:GI$18),MIN((GJ$18-MAX($FD$18:GI$18)),(GJ$18-GI$18)),0)</f>
        <v>0</v>
      </c>
      <c r="GK28" s="1">
        <f>+IF($E28=GK$22,VLOOKUP($C28,Input!$A$8:$GZ$39,MATCH(GK$21,Input!$A$6:$GZ$6,0),FALSE),0)*IF(GK$19&gt;=MAX($FD$19:GJ$19),MIN((GK$19-MAX($FD$19:GJ$19)),(GK$19-GJ$19)),0)+IF($E28=GK$22,VLOOKUP($C28,Input!$A$8:$GZ$39,MATCH(GK$21,Input!$A$6:$GZ$6,0),FALSE),0)*IF(GK$18&gt;=MAX($FD$18:GJ$18),MIN((GK$18-MAX($FD$18:GJ$18)),(GK$18-GJ$18)),0)</f>
        <v>0</v>
      </c>
      <c r="GL28" s="1">
        <f>+IF($E28=GL$22,VLOOKUP($C28,Input!$A$8:$GZ$39,MATCH(GL$21,Input!$A$6:$GZ$6,0),FALSE),0)*IF(GL$19&gt;=MAX($FD$19:GK$19),MIN((GL$19-MAX($FD$19:GK$19)),(GL$19-GK$19)),0)+IF($E28=GL$22,VLOOKUP($C28,Input!$A$8:$GZ$39,MATCH(GL$21,Input!$A$6:$GZ$6,0),FALSE),0)*IF(GL$18&gt;=MAX($FD$18:GK$18),MIN((GL$18-MAX($FD$18:GK$18)),(GL$18-GK$18)),0)</f>
        <v>0</v>
      </c>
      <c r="GM28" s="42"/>
      <c r="GN28" t="str">
        <f>VLOOKUP($C28,Input!$A$8:$GZ$39,MATCH(GN$21,Input!$A$6:$GZ$6,0),FALSE)</f>
        <v>NA</v>
      </c>
      <c r="GO28">
        <f>IF((VLOOKUP($C28,Input!$A$8:$GZ$39,MATCH(GO$21,Input!$A$6:$GZ$6,0),FALSE))="Y",$D28/VLOOKUP($C28,Input!$A$8:$GZ$39,MATCH(GP$21,Input!$A$6:$GZ$6,0),FALSE),0)</f>
        <v>0</v>
      </c>
      <c r="GP28">
        <f>IF((VLOOKUP($C28,Input!$A$8:$GZ$39,MATCH(GO$21,Input!$A$6:$GZ$6,0),FALSE))="Y",0,IF((VLOOKUP($C28,Input!$A$8:$GZ$39,MATCH(GP$21,Input!$A$6:$GZ$6,0),FALSE))&gt;0,$D28/VLOOKUP($C28,Input!$A$8:$GZ$39,MATCH(GP$21,Input!$A$6:$GZ$6,0),FALSE),0))</f>
        <v>0</v>
      </c>
      <c r="GQ28" s="1">
        <f>+IF($E28=GQ$22,VLOOKUP($C28,Input!$A$8:$GZ$39,MATCH(GQ$21,Input!$A$6:$GZ$6,0),FALSE),0)*IF(GQ$19&gt;=MAX($GP$19:GP$19),MIN((GQ$19-MAX($GP$19:GP$19)),(GQ$19-GP$19)),0)+IF($E28=GQ$22,VLOOKUP($C28,Input!$A$8:$GZ$39,MATCH(GQ$21,Input!$A$6:$GZ$6,0),FALSE),0)*IF(GQ$18&gt;=MAX($GP$18:GP$18),MIN((GQ$18-MAX($GP$18:GP$18)),(GQ$18-GP$18)),0)</f>
        <v>0</v>
      </c>
      <c r="GR28" s="1">
        <f>+IF($E28=GR$22,VLOOKUP($C28,Input!$A$8:$GZ$39,MATCH(GR$21,Input!$A$6:$GZ$6,0),FALSE),0)*IF(GR$19&gt;=MAX($GP$19:GQ$19),MIN((GR$19-MAX($GP$19:GQ$19)),(GR$19-GQ$19)),0)+IF($E28=GR$22,VLOOKUP($C28,Input!$A$8:$GZ$39,MATCH(GR$21,Input!$A$6:$GZ$6,0),FALSE),0)*IF(GR$18&gt;=MAX($GP$18:GQ$18),MIN((GR$18-MAX($GP$18:GQ$18)),(GR$18-GQ$18)),0)</f>
        <v>0</v>
      </c>
      <c r="GS28" s="1">
        <f>+IF($E28=GS$22,VLOOKUP($C28,Input!$A$8:$GZ$39,MATCH(GS$21,Input!$A$6:$GZ$6,0),FALSE),0)*IF(GS$19&gt;=MAX($GP$19:GR$19),MIN((GS$19-MAX($GP$19:GR$19)),(GS$19-GR$19)),0)+IF($E28=GS$22,VLOOKUP($C28,Input!$A$8:$GZ$39,MATCH(GS$21,Input!$A$6:$GZ$6,0),FALSE),0)*IF(GS$18&gt;=MAX($GP$18:GR$18),MIN((GS$18-MAX($GP$18:GR$18)),(GS$18-GR$18)),0)</f>
        <v>0</v>
      </c>
      <c r="GT28" s="1">
        <f>+IF($E28=GT$22,VLOOKUP($C28,Input!$A$8:$GZ$39,MATCH(GT$21,Input!$A$6:$GZ$6,0),FALSE),0)*IF(GT$19&gt;=MAX($GP$19:GS$19),MIN((GT$19-MAX($GP$19:GS$19)),(GT$19-GS$19)),0)+IF($E28=GT$22,VLOOKUP($C28,Input!$A$8:$GZ$39,MATCH(GT$21,Input!$A$6:$GZ$6,0),FALSE),0)*IF(GT$18&gt;=MAX($GP$18:GS$18),MIN((GT$18-MAX($GP$18:GS$18)),(GT$18-GS$18)),0)</f>
        <v>0</v>
      </c>
      <c r="GU28" s="1">
        <f>+IF($E28=GU$22,VLOOKUP($C28,Input!$A$8:$GZ$39,MATCH(GU$21,Input!$A$6:$GZ$6,0),FALSE),0)*IF(GU$19&gt;=MAX($GP$19:GT$19),MIN((GU$19-MAX($GP$19:GT$19)),(GU$19-GT$19)),0)+IF($E28=GU$22,VLOOKUP($C28,Input!$A$8:$GZ$39,MATCH(GU$21,Input!$A$6:$GZ$6,0),FALSE),0)*IF(GU$18&gt;=MAX($GP$18:GT$18),MIN((GU$18-MAX($GP$18:GT$18)),(GU$18-GT$18)),0)</f>
        <v>0</v>
      </c>
      <c r="GV28" s="1">
        <f>+IF($E28=GV$22,VLOOKUP($C28,Input!$A$8:$GZ$39,MATCH(GV$21,Input!$A$6:$GZ$6,0),FALSE),0)*IF(GV$19&gt;=MAX($GP$19:GU$19),MIN((GV$19-MAX($GP$19:GU$19)),(GV$19-GU$19)),0)+IF($E28=GV$22,VLOOKUP($C28,Input!$A$8:$GZ$39,MATCH(GV$21,Input!$A$6:$GZ$6,0),FALSE),0)*IF(GV$18&gt;=MAX($GP$18:GU$18),MIN((GV$18-MAX($GP$18:GU$18)),(GV$18-GU$18)),0)</f>
        <v>0</v>
      </c>
      <c r="GW28" s="1">
        <f>+IF($E28=GW$22,VLOOKUP($C28,Input!$A$8:$GZ$39,MATCH(GW$21,Input!$A$6:$GZ$6,0),FALSE),0)*IF(GW$19&gt;=MAX($GP$19:GV$19),MIN((GW$19-MAX($GP$19:GV$19)),(GW$19-GV$19)),0)+IF($E28=GW$22,VLOOKUP($C28,Input!$A$8:$GZ$39,MATCH(GW$21,Input!$A$6:$GZ$6,0),FALSE),0)*IF(GW$18&gt;=MAX($GP$18:GV$18),MIN((GW$18-MAX($GP$18:GV$18)),(GW$18-GV$18)),0)</f>
        <v>0</v>
      </c>
      <c r="GX28" s="1">
        <f>+IF($E28=GX$22,VLOOKUP($C28,Input!$A$8:$GZ$39,MATCH(GX$21,Input!$A$6:$GZ$6,0),FALSE),0)*IF(GX$19&gt;=MAX($GP$19:GW$19),MIN((GX$19-MAX($GP$19:GW$19)),(GX$19-GW$19)),0)+IF($E28=GX$22,VLOOKUP($C28,Input!$A$8:$GZ$39,MATCH(GX$21,Input!$A$6:$GZ$6,0),FALSE),0)*IF(GX$18&gt;=MAX($GP$18:GW$18),MIN((GX$18-MAX($GP$18:GW$18)),(GX$18-GW$18)),0)</f>
        <v>0</v>
      </c>
      <c r="GY28" s="1">
        <f>+IF($E28=GY$22,VLOOKUP($C28,Input!$A$8:$GZ$39,MATCH(GY$21,Input!$A$6:$GZ$6,0),FALSE),0)*IF(GY$19&gt;=MAX($GP$19:GX$19),MIN((GY$19-MAX($GP$19:GX$19)),(GY$19-GX$19)),0)+IF($E28=GY$22,VLOOKUP($C28,Input!$A$8:$GZ$39,MATCH(GY$21,Input!$A$6:$GZ$6,0),FALSE),0)*IF(GY$18&gt;=MAX($GP$18:GX$18),MIN((GY$18-MAX($GP$18:GX$18)),(GY$18-GX$18)),0)</f>
        <v>0</v>
      </c>
      <c r="GZ28" s="1">
        <f>+IF($E28=GZ$22,VLOOKUP($C28,Input!$A$8:$GZ$39,MATCH(GZ$21,Input!$A$6:$GZ$6,0),FALSE),0)*IF(GZ$19&gt;=MAX($GP$19:GY$19),MIN((GZ$19-MAX($GP$19:GY$19)),(GZ$19-GY$19)),0)+IF($E28=GZ$22,VLOOKUP($C28,Input!$A$8:$GZ$39,MATCH(GZ$21,Input!$A$6:$GZ$6,0),FALSE),0)*IF(GZ$18&gt;=MAX($GP$18:GY$18),MIN((GZ$18-MAX($GP$18:GY$18)),(GZ$18-GY$18)),0)</f>
        <v>0</v>
      </c>
      <c r="HA28" s="1">
        <f>+IF($E28=HA$22,VLOOKUP($C28,Input!$A$8:$GZ$39,MATCH(HA$21,Input!$A$6:$GZ$6,0),FALSE),0)*IF(HA$19&gt;=MAX($GP$19:GZ$19),MIN((HA$19-MAX($GP$19:GZ$19)),(HA$19-GZ$19)),0)+IF($E28=HA$22,VLOOKUP($C28,Input!$A$8:$GZ$39,MATCH(HA$21,Input!$A$6:$GZ$6,0),FALSE),0)*IF(HA$18&gt;=MAX($GP$18:GZ$18),MIN((HA$18-MAX($GP$18:GZ$18)),(HA$18-GZ$18)),0)</f>
        <v>0</v>
      </c>
      <c r="HB28" s="1">
        <f>+IF($E28=HB$22,VLOOKUP($C28,Input!$A$8:$GZ$39,MATCH(HB$21,Input!$A$6:$GZ$6,0),FALSE),0)*IF(HB$19&gt;=MAX($GP$19:HA$19),MIN((HB$19-MAX($GP$19:HA$19)),(HB$19-HA$19)),0)+IF($E28=HB$22,VLOOKUP($C28,Input!$A$8:$GZ$39,MATCH(HB$21,Input!$A$6:$GZ$6,0),FALSE),0)*IF(HB$18&gt;=MAX($GP$18:HA$18),MIN((HB$18-MAX($GP$18:HA$18)),(HB$18-HA$18)),0)</f>
        <v>0</v>
      </c>
      <c r="HC28" s="1">
        <f>+IF($E28=HC$22,VLOOKUP($C28,Input!$A$8:$GZ$39,MATCH(HC$21,Input!$A$6:$GZ$6,0),FALSE),0)*IF(HC$19&gt;=MAX($GP$19:HB$19),MIN((HC$19-MAX($GP$19:HB$19)),(HC$19-HB$19)),0)+IF($E28=HC$22,VLOOKUP($C28,Input!$A$8:$GZ$39,MATCH(HC$21,Input!$A$6:$GZ$6,0),FALSE),0)*IF(HC$18&gt;=MAX($GP$18:HB$18),MIN((HC$18-MAX($GP$18:HB$18)),(HC$18-HB$18)),0)</f>
        <v>0</v>
      </c>
      <c r="HD28" s="1">
        <f>+IF($E28=HD$22,VLOOKUP($C28,Input!$A$8:$GZ$39,MATCH(HD$21,Input!$A$6:$GZ$6,0),FALSE),0)*IF(HD$19&gt;=MAX($GP$19:HC$19),MIN((HD$19-MAX($GP$19:HC$19)),(HD$19-HC$19)),0)+IF($E28=HD$22,VLOOKUP($C28,Input!$A$8:$GZ$39,MATCH(HD$21,Input!$A$6:$GZ$6,0),FALSE),0)*IF(HD$18&gt;=MAX($GP$18:HC$18),MIN((HD$18-MAX($GP$18:HC$18)),(HD$18-HC$18)),0)</f>
        <v>0</v>
      </c>
      <c r="HE28" s="1">
        <f>+IF($E28=HE$22,VLOOKUP($C28,Input!$A$8:$GZ$39,MATCH(HE$21,Input!$A$6:$GZ$6,0),FALSE),0)*IF(HE$19&gt;=MAX($GP$19:HD$19),MIN((HE$19-MAX($GP$19:HD$19)),(HE$19-HD$19)),0)+IF($E28=HE$22,VLOOKUP($C28,Input!$A$8:$GZ$39,MATCH(HE$21,Input!$A$6:$GZ$6,0),FALSE),0)*IF(HE$18&gt;=MAX($GP$18:HD$18),MIN((HE$18-MAX($GP$18:HD$18)),(HE$18-HD$18)),0)</f>
        <v>0</v>
      </c>
      <c r="HF28" s="1">
        <f>+IF($E28=HF$22,VLOOKUP($C28,Input!$A$8:$GZ$39,MATCH(HF$21,Input!$A$6:$GZ$6,0),FALSE),0)*IF(HF$19&gt;=MAX($GP$19:HE$19),MIN((HF$19-MAX($GP$19:HE$19)),(HF$19-HE$19)),0)+IF($E28=HF$22,VLOOKUP($C28,Input!$A$8:$GZ$39,MATCH(HF$21,Input!$A$6:$GZ$6,0),FALSE),0)*IF(HF$18&gt;=MAX($GP$18:HE$18),MIN((HF$18-MAX($GP$18:HE$18)),(HF$18-HE$18)),0)</f>
        <v>0</v>
      </c>
      <c r="HG28" s="1">
        <f>+IF($E28=HG$22,VLOOKUP($C28,Input!$A$8:$GZ$39,MATCH(HG$21,Input!$A$6:$GZ$6,0),FALSE),0)*IF(HG$19&gt;=MAX($GP$19:HF$19),MIN((HG$19-MAX($GP$19:HF$19)),(HG$19-HF$19)),0)+IF($E28=HG$22,VLOOKUP($C28,Input!$A$8:$GZ$39,MATCH(HG$21,Input!$A$6:$GZ$6,0),FALSE),0)*IF(HG$18&gt;=MAX($GP$18:HF$18),MIN((HG$18-MAX($GP$18:HF$18)),(HG$18-HF$18)),0)</f>
        <v>0</v>
      </c>
      <c r="HH28" s="1">
        <f>+IF($E28=HH$22,VLOOKUP($C28,Input!$A$8:$GZ$39,MATCH(HH$21,Input!$A$6:$GZ$6,0),FALSE),0)*IF(HH$19&gt;=MAX($GP$19:HG$19),MIN((HH$19-MAX($GP$19:HG$19)),(HH$19-HG$19)),0)+IF($E28=HH$22,VLOOKUP($C28,Input!$A$8:$GZ$39,MATCH(HH$21,Input!$A$6:$GZ$6,0),FALSE),0)*IF(HH$18&gt;=MAX($GP$18:HG$18),MIN((HH$18-MAX($GP$18:HG$18)),(HH$18-HG$18)),0)</f>
        <v>0</v>
      </c>
      <c r="HI28" s="1">
        <f>+IF($E28=HI$22,VLOOKUP($C28,Input!$A$8:$GZ$39,MATCH(HI$21,Input!$A$6:$GZ$6,0),FALSE),0)*IF(HI$19&gt;=MAX($GP$19:HH$19),MIN((HI$19-MAX($GP$19:HH$19)),(HI$19-HH$19)),0)+IF($E28=HI$22,VLOOKUP($C28,Input!$A$8:$GZ$39,MATCH(HI$21,Input!$A$6:$GZ$6,0),FALSE),0)*IF(HI$18&gt;=MAX($GP$18:HH$18),MIN((HI$18-MAX($GP$18:HH$18)),(HI$18-HH$18)),0)</f>
        <v>0</v>
      </c>
      <c r="HJ28" s="1">
        <f>+IF($E28=HJ$22,VLOOKUP($C28,Input!$A$8:$GZ$39,MATCH(HJ$21,Input!$A$6:$GZ$6,0),FALSE),0)*IF(HJ$19&gt;=MAX($GP$19:HI$19),MIN((HJ$19-MAX($GP$19:HI$19)),(HJ$19-HI$19)),0)+IF($E28=HJ$22,VLOOKUP($C28,Input!$A$8:$GZ$39,MATCH(HJ$21,Input!$A$6:$GZ$6,0),FALSE),0)*IF(HJ$18&gt;=MAX($GP$18:HI$18),MIN((HJ$18-MAX($GP$18:HI$18)),(HJ$18-HI$18)),0)</f>
        <v>0</v>
      </c>
      <c r="HK28" s="1">
        <f>+IF($E28=HK$22,VLOOKUP($C28,Input!$A$8:$GZ$39,MATCH(HK$21,Input!$A$6:$GZ$6,0),FALSE),0)*IF(HK$19&gt;=MAX($GP$19:HJ$19),MIN((HK$19-MAX($GP$19:HJ$19)),(HK$19-HJ$19)),0)+IF($E28=HK$22,VLOOKUP($C28,Input!$A$8:$GZ$39,MATCH(HK$21,Input!$A$6:$GZ$6,0),FALSE),0)*IF(HK$18&gt;=MAX($GP$18:HJ$18),MIN((HK$18-MAX($GP$18:HJ$18)),(HK$18-HJ$18)),0)</f>
        <v>0</v>
      </c>
      <c r="HL28" s="1">
        <f>+IF($E28=HL$22,VLOOKUP($C28,Input!$A$8:$GZ$39,MATCH(HL$21,Input!$A$6:$GZ$6,0),FALSE),0)*IF(HL$19&gt;=MAX($GP$19:HK$19),MIN((HL$19-MAX($GP$19:HK$19)),(HL$19-HK$19)),0)+IF($E28=HL$22,VLOOKUP($C28,Input!$A$8:$GZ$39,MATCH(HL$21,Input!$A$6:$GZ$6,0),FALSE),0)*IF(HL$18&gt;=MAX($GP$18:HK$18),MIN((HL$18-MAX($GP$18:HK$18)),(HL$18-HK$18)),0)</f>
        <v>0</v>
      </c>
      <c r="HM28" s="1">
        <f>+IF($E28=HM$22,VLOOKUP($C28,Input!$A$8:$GZ$39,MATCH(HM$21,Input!$A$6:$GZ$6,0),FALSE),0)*IF(HM$19&gt;=MAX($GP$19:HL$19),MIN((HM$19-MAX($GP$19:HL$19)),(HM$19-HL$19)),0)+IF($E28=HM$22,VLOOKUP($C28,Input!$A$8:$GZ$39,MATCH(HM$21,Input!$A$6:$GZ$6,0),FALSE),0)*IF(HM$18&gt;=MAX($GP$18:HL$18),MIN((HM$18-MAX($GP$18:HL$18)),(HM$18-HL$18)),0)</f>
        <v>0</v>
      </c>
      <c r="HN28" s="1">
        <f>+IF($E28=HN$22,VLOOKUP($C28,Input!$A$8:$GZ$39,MATCH(HN$21,Input!$A$6:$GZ$6,0),FALSE),0)*IF(HN$19&gt;=MAX($GP$19:HM$19),MIN((HN$19-MAX($GP$19:HM$19)),(HN$19-HM$19)),0)+IF($E28=HN$22,VLOOKUP($C28,Input!$A$8:$GZ$39,MATCH(HN$21,Input!$A$6:$GZ$6,0),FALSE),0)*IF(HN$18&gt;=MAX($GP$18:HM$18),MIN((HN$18-MAX($GP$18:HM$18)),(HN$18-HM$18)),0)</f>
        <v>0</v>
      </c>
      <c r="HO28" s="1">
        <f>+IF($E28=HO$22,VLOOKUP($C28,Input!$A$8:$GZ$39,MATCH(HO$21,Input!$A$6:$GZ$6,0),FALSE),0)*IF(HO$19&gt;=MAX($GP$19:HN$19),MIN((HO$19-MAX($GP$19:HN$19)),(HO$19-HN$19)),0)+IF($E28=HO$22,VLOOKUP($C28,Input!$A$8:$GZ$39,MATCH(HO$21,Input!$A$6:$GZ$6,0),FALSE),0)*IF(HO$18&gt;=MAX($GP$18:HN$18),MIN((HO$18-MAX($GP$18:HN$18)),(HO$18-HN$18)),0)</f>
        <v>0</v>
      </c>
      <c r="HP28" s="1">
        <f>+IF($E28=HP$22,VLOOKUP($C28,Input!$A$8:$GZ$39,MATCH(HP$21,Input!$A$6:$GZ$6,0),FALSE),0)*IF(HP$19&gt;=MAX($GP$19:HO$19),MIN((HP$19-MAX($GP$19:HO$19)),(HP$19-HO$19)),0)+IF($E28=HP$22,VLOOKUP($C28,Input!$A$8:$GZ$39,MATCH(HP$21,Input!$A$6:$GZ$6,0),FALSE),0)*IF(HP$18&gt;=MAX($GP$18:HO$18),MIN((HP$18-MAX($GP$18:HO$18)),(HP$18-HO$18)),0)</f>
        <v>0</v>
      </c>
      <c r="HQ28" s="1">
        <f>+IF($E28=HQ$22,VLOOKUP($C28,Input!$A$8:$GZ$39,MATCH(HQ$21,Input!$A$6:$GZ$6,0),FALSE),0)*IF(HQ$19&gt;=MAX($GP$19:HP$19),MIN((HQ$19-MAX($GP$19:HP$19)),(HQ$19-HP$19)),0)+IF($E28=HQ$22,VLOOKUP($C28,Input!$A$8:$GZ$39,MATCH(HQ$21,Input!$A$6:$GZ$6,0),FALSE),0)*IF(HQ$18&gt;=MAX($GP$18:HP$18),MIN((HQ$18-MAX($GP$18:HP$18)),(HQ$18-HP$18)),0)</f>
        <v>0</v>
      </c>
      <c r="HR28" s="1">
        <f>+IF($E28=HR$22,VLOOKUP($C28,Input!$A$8:$GZ$39,MATCH(HR$21,Input!$A$6:$GZ$6,0),FALSE),0)*IF(HR$19&gt;=MAX($GP$19:HQ$19),MIN((HR$19-MAX($GP$19:HQ$19)),(HR$19-HQ$19)),0)+IF($E28=HR$22,VLOOKUP($C28,Input!$A$8:$GZ$39,MATCH(HR$21,Input!$A$6:$GZ$6,0),FALSE),0)*IF(HR$18&gt;=MAX($GP$18:HQ$18),MIN((HR$18-MAX($GP$18:HQ$18)),(HR$18-HQ$18)),0)</f>
        <v>0</v>
      </c>
      <c r="HS28" s="1">
        <f>+IF($E28=HS$22,VLOOKUP($C28,Input!$A$8:$GZ$39,MATCH(HS$21,Input!$A$6:$GZ$6,0),FALSE),0)*IF(HS$19&gt;=MAX($GP$19:HR$19),MIN((HS$19-MAX($GP$19:HR$19)),(HS$19-HR$19)),0)+IF($E28=HS$22,VLOOKUP($C28,Input!$A$8:$GZ$39,MATCH(HS$21,Input!$A$6:$GZ$6,0),FALSE),0)*IF(HS$18&gt;=MAX($GP$18:HR$18),MIN((HS$18-MAX($GP$18:HR$18)),(HS$18-HR$18)),0)</f>
        <v>0</v>
      </c>
      <c r="HT28" s="1">
        <f>+IF($E28=HT$22,VLOOKUP($C28,Input!$A$8:$GZ$39,MATCH(HT$21,Input!$A$6:$GZ$6,0),FALSE),0)*IF(HT$19&gt;=MAX($GP$19:HS$19),MIN((HT$19-MAX($GP$19:HS$19)),(HT$19-HS$19)),0)+IF($E28=HT$22,VLOOKUP($C28,Input!$A$8:$GZ$39,MATCH(HT$21,Input!$A$6:$GZ$6,0),FALSE),0)*IF(HT$18&gt;=MAX($GP$18:HS$18),MIN((HT$18-MAX($GP$18:HS$18)),(HT$18-HS$18)),0)</f>
        <v>0</v>
      </c>
      <c r="HU28" s="1">
        <f>+IF($E28=HU$22,VLOOKUP($C28,Input!$A$8:$GZ$39,MATCH(HU$21,Input!$A$6:$GZ$6,0),FALSE),0)*IF(HU$19&gt;=MAX($GP$19:HT$19),MIN((HU$19-MAX($GP$19:HT$19)),(HU$19-HT$19)),0)+IF($E28=HU$22,VLOOKUP($C28,Input!$A$8:$GZ$39,MATCH(HU$21,Input!$A$6:$GZ$6,0),FALSE),0)*IF(HU$18&gt;=MAX($GP$18:HT$18),MIN((HU$18-MAX($GP$18:HT$18)),(HU$18-HT$18)),0)</f>
        <v>0</v>
      </c>
      <c r="HV28" s="1">
        <f>+IF($E28=HV$22,VLOOKUP($C28,Input!$A$8:$GZ$39,MATCH(HV$21,Input!$A$6:$GZ$6,0),FALSE),0)*IF(HV$19&gt;=MAX($GP$19:HU$19),MIN((HV$19-MAX($GP$19:HU$19)),(HV$19-HU$19)),0)+IF($E28=HV$22,VLOOKUP($C28,Input!$A$8:$GZ$39,MATCH(HV$21,Input!$A$6:$GZ$6,0),FALSE),0)*IF(HV$18&gt;=MAX($GP$18:HU$18),MIN((HV$18-MAX($GP$18:HU$18)),(HV$18-HU$18)),0)</f>
        <v>0</v>
      </c>
      <c r="HW28" s="1">
        <f>+IF($E28=HW$22,VLOOKUP($C28,Input!$A$8:$GZ$39,MATCH(HW$21,Input!$A$6:$GZ$6,0),FALSE),0)*IF(HW$19&gt;=MAX($GP$19:HV$19),MIN((HW$19-MAX($GP$19:HV$19)),(HW$19-HV$19)),0)+IF($E28=HW$22,VLOOKUP($C28,Input!$A$8:$GZ$39,MATCH(HW$21,Input!$A$6:$GZ$6,0),FALSE),0)*IF(HW$18&gt;=MAX($GP$18:HV$18),MIN((HW$18-MAX($GP$18:HV$18)),(HW$18-HV$18)),0)</f>
        <v>0</v>
      </c>
      <c r="HX28" s="1">
        <f>+IF($E28=HX$22,VLOOKUP($C28,Input!$A$8:$GZ$39,MATCH(HX$21,Input!$A$6:$GZ$6,0),FALSE),0)*IF(HX$19&gt;=MAX($GP$19:HW$19),MIN((HX$19-MAX($GP$19:HW$19)),(HX$19-HW$19)),0)+IF($E28=HX$22,VLOOKUP($C28,Input!$A$8:$GZ$39,MATCH(HX$21,Input!$A$6:$GZ$6,0),FALSE),0)*IF(HX$18&gt;=MAX($GP$18:HW$18),MIN((HX$18-MAX($GP$18:HW$18)),(HX$18-HW$18)),0)</f>
        <v>0</v>
      </c>
      <c r="HY28" s="1">
        <f>+IF($E28=HY$22,VLOOKUP($C28,Input!$A$8:$GZ$39,MATCH(HY$21,Input!$A$6:$GZ$6,0),FALSE),0)*IF(HY$19&gt;=MAX($GP$19:HX$19),MIN((HY$19-MAX($GP$19:HX$19)),(HY$19-HX$19)),0)+IF($E28=HY$22,VLOOKUP($C28,Input!$A$8:$GZ$39,MATCH(HY$21,Input!$A$6:$GZ$6,0),FALSE),0)*IF(HY$18&gt;=MAX($GP$18:HX$18),MIN((HY$18-MAX($GP$18:HX$18)),(HY$18-HX$18)),0)</f>
        <v>0</v>
      </c>
      <c r="HZ28" s="42"/>
      <c r="IA28" t="str">
        <f>VLOOKUP($C28,Input!$A$8:$IA$39,MATCH(IA$21,Input!$A$6:$IA$6,0),FALSE)</f>
        <v>NA</v>
      </c>
      <c r="IB28" s="132">
        <f>IF((VLOOKUP($C28,Input!$A$8:$IA$39,MATCH(IB$21,Input!$A$6:$IA$6,0),FALSE))="Y",$D28/VLOOKUP($C28,Input!$A$8:$IA$39,MATCH(IC$21,Input!$A$6:$IA$6,0),FALSE),0)</f>
        <v>0</v>
      </c>
      <c r="IC28" s="132">
        <f>IF((VLOOKUP($C28,Input!$A$8:$IA$39,MATCH(IB$21,Input!$A$6:$IA$6,0),FALSE))="Y",0,IF((VLOOKUP($C28,Input!$A$8:$IA$39,MATCH(IC$21,Input!$A$6:$IA$6,0),FALSE))&gt;0,$D28/VLOOKUP($C28,Input!$A$8:$IA$39,MATCH(IC$21,Input!$A$6:$IA$6,0),FALSE),0))</f>
        <v>0</v>
      </c>
      <c r="ID28" s="1">
        <f>+IF($E28=ID$22,VLOOKUP($C28,Input!$A$8:$IA$39,MATCH(ID$21,Input!$A$6:$IA$6,0),FALSE),0)*IF(ID$19&gt;=MAX($IC$19:IC$19),MIN((ID$19-MAX($IC$19:IC$19)),(ID$19-IC$19)),0)+IF($E28=ID$22,VLOOKUP($C28,Input!$A$8:$IA$39,MATCH(ID$21,Input!$A$6:$IA$6,0),FALSE),0)*IF(ID$18&gt;=MAX($IC$18:IC$18),MIN((ID$18-MAX($IC$18:IC$18)),(ID$18-IC$18)),0)</f>
        <v>0</v>
      </c>
      <c r="IE28" s="1">
        <f>+IF($E28=IE$22,VLOOKUP($C28,Input!$A$8:$IA$39,MATCH(IE$21,Input!$A$6:$IA$6,0),FALSE),0)*IF(IE$19&gt;=MAX($IC$19:ID$19),MIN((IE$19-MAX($IC$19:ID$19)),(IE$19-ID$19)),0)+IF($E28=IE$22,VLOOKUP($C28,Input!$A$8:$IA$39,MATCH(IE$21,Input!$A$6:$IA$6,0),FALSE),0)*IF(IE$18&gt;=MAX($IC$18:ID$18),MIN((IE$18-MAX($IC$18:ID$18)),(IE$18-ID$18)),0)</f>
        <v>0</v>
      </c>
      <c r="IF28" s="1">
        <f>+IF($E28=IF$22,VLOOKUP($C28,Input!$A$8:$IA$39,MATCH(IF$21,Input!$A$6:$IA$6,0),FALSE),0)*IF(IF$19&gt;=MAX($IC$19:IE$19),MIN((IF$19-MAX($IC$19:IE$19)),(IF$19-IE$19)),0)+IF($E28=IF$22,VLOOKUP($C28,Input!$A$8:$IA$39,MATCH(IF$21,Input!$A$6:$IA$6,0),FALSE),0)*IF(IF$18&gt;=MAX($IC$18:IE$18),MIN((IF$18-MAX($IC$18:IE$18)),(IF$18-IE$18)),0)</f>
        <v>0</v>
      </c>
      <c r="IG28" s="1">
        <f>+IF($E28=IG$22,VLOOKUP($C28,Input!$A$8:$IA$39,MATCH(IG$21,Input!$A$6:$IA$6,0),FALSE),0)*IF(IG$19&gt;=MAX($IC$19:IF$19),MIN((IG$19-MAX($IC$19:IF$19)),(IG$19-IF$19)),0)+IF($E28=IG$22,VLOOKUP($C28,Input!$A$8:$IA$39,MATCH(IG$21,Input!$A$6:$IA$6,0),FALSE),0)*IF(IG$18&gt;=MAX($IC$18:IF$18),MIN((IG$18-MAX($IC$18:IF$18)),(IG$18-IF$18)),0)</f>
        <v>0</v>
      </c>
      <c r="IH28" s="1">
        <f>+IF($E28=IH$22,VLOOKUP($C28,Input!$A$8:$IA$39,MATCH(IH$21,Input!$A$6:$IA$6,0),FALSE),0)*IF(IH$19&gt;=MAX($IC$19:IG$19),MIN((IH$19-MAX($IC$19:IG$19)),(IH$19-IG$19)),0)+IF($E28=IH$22,VLOOKUP($C28,Input!$A$8:$IA$39,MATCH(IH$21,Input!$A$6:$IA$6,0),FALSE),0)*IF(IH$18&gt;=MAX($IC$18:IG$18),MIN((IH$18-MAX($IC$18:IG$18)),(IH$18-IG$18)),0)</f>
        <v>0</v>
      </c>
      <c r="II28" s="1">
        <f>+IF($E28=II$22,VLOOKUP($C28,Input!$A$8:$IA$39,MATCH(II$21,Input!$A$6:$IA$6,0),FALSE),0)*IF(II$19&gt;=MAX($IC$19:IH$19),MIN((II$19-MAX($IC$19:IH$19)),(II$19-IH$19)),0)+IF($E28=II$22,VLOOKUP($C28,Input!$A$8:$IA$39,MATCH(II$21,Input!$A$6:$IA$6,0),FALSE),0)*IF(II$18&gt;=MAX($IC$18:IH$18),MIN((II$18-MAX($IC$18:IH$18)),(II$18-IH$18)),0)</f>
        <v>0</v>
      </c>
      <c r="IJ28" s="1">
        <f>+IF($E28=IJ$22,VLOOKUP($C28,Input!$A$8:$IA$39,MATCH(IJ$21,Input!$A$6:$IA$6,0),FALSE),0)*IF(IJ$19&gt;=MAX($IC$19:II$19),MIN((IJ$19-MAX($IC$19:II$19)),(IJ$19-II$19)),0)+IF($E28=IJ$22,VLOOKUP($C28,Input!$A$8:$IA$39,MATCH(IJ$21,Input!$A$6:$IA$6,0),FALSE),0)*IF(IJ$18&gt;=MAX($IC$18:II$18),MIN((IJ$18-MAX($IC$18:II$18)),(IJ$18-II$18)),0)</f>
        <v>0</v>
      </c>
      <c r="IK28" s="1">
        <f>+IF($E28=IK$22,VLOOKUP($C28,Input!$A$8:$IA$39,MATCH(IK$21,Input!$A$6:$IA$6,0),FALSE),0)*IF(IK$19&gt;=MAX($IC$19:IJ$19),MIN((IK$19-MAX($IC$19:IJ$19)),(IK$19-IJ$19)),0)+IF($E28=IK$22,VLOOKUP($C28,Input!$A$8:$IA$39,MATCH(IK$21,Input!$A$6:$IA$6,0),FALSE),0)*IF(IK$18&gt;=MAX($IC$18:IJ$18),MIN((IK$18-MAX($IC$18:IJ$18)),(IK$18-IJ$18)),0)</f>
        <v>0</v>
      </c>
      <c r="IL28" s="1">
        <f>+IF($E28=IL$22,VLOOKUP($C28,Input!$A$8:$IA$39,MATCH(IL$21,Input!$A$6:$IA$6,0),FALSE),0)*IF(IL$19&gt;=MAX($IC$19:IK$19),MIN((IL$19-MAX($IC$19:IK$19)),(IL$19-IK$19)),0)+IF($E28=IL$22,VLOOKUP($C28,Input!$A$8:$IA$39,MATCH(IL$21,Input!$A$6:$IA$6,0),FALSE),0)*IF(IL$18&gt;=MAX($IC$18:IK$18),MIN((IL$18-MAX($IC$18:IK$18)),(IL$18-IK$18)),0)</f>
        <v>0</v>
      </c>
      <c r="IM28" s="1">
        <f>+IF($E28=IM$22,VLOOKUP($C28,Input!$A$8:$IA$39,MATCH(IM$21,Input!$A$6:$IA$6,0),FALSE),0)*IF(IM$19&gt;=MAX($IC$19:IL$19),MIN((IM$19-MAX($IC$19:IL$19)),(IM$19-IL$19)),0)+IF($E28=IM$22,VLOOKUP($C28,Input!$A$8:$IA$39,MATCH(IM$21,Input!$A$6:$IA$6,0),FALSE),0)*IF(IM$18&gt;=MAX($IC$18:IL$18),MIN((IM$18-MAX($IC$18:IL$18)),(IM$18-IL$18)),0)</f>
        <v>0</v>
      </c>
      <c r="IN28" s="1">
        <f>+IF($E28=IN$22,VLOOKUP($C28,Input!$A$8:$IA$39,MATCH(IN$21,Input!$A$6:$IA$6,0),FALSE),0)*IF(IN$19&gt;=MAX($IC$19:IM$19),MIN((IN$19-MAX($IC$19:IM$19)),(IN$19-IM$19)),0)+IF($E28=IN$22,VLOOKUP($C28,Input!$A$8:$IA$39,MATCH(IN$21,Input!$A$6:$IA$6,0),FALSE),0)*IF(IN$18&gt;=MAX($IC$18:IM$18),MIN((IN$18-MAX($IC$18:IM$18)),(IN$18-IM$18)),0)</f>
        <v>0</v>
      </c>
      <c r="IO28" s="1">
        <f>+IF($E28=IO$22,VLOOKUP($C28,Input!$A$8:$IA$39,MATCH(IO$21,Input!$A$6:$IA$6,0),FALSE),0)*IF(IO$19&gt;=MAX($IC$19:IN$19),MIN((IO$19-MAX($IC$19:IN$19)),(IO$19-IN$19)),0)+IF($E28=IO$22,VLOOKUP($C28,Input!$A$8:$IA$39,MATCH(IO$21,Input!$A$6:$IA$6,0),FALSE),0)*IF(IO$18&gt;=MAX($IC$18:IN$18),MIN((IO$18-MAX($IC$18:IN$18)),(IO$18-IN$18)),0)</f>
        <v>0</v>
      </c>
      <c r="IP28" s="1">
        <f>+IF($E28=IP$22,VLOOKUP($C28,Input!$A$8:$IA$39,MATCH(IP$21,Input!$A$6:$IA$6,0),FALSE),0)*IF(IP$19&gt;=MAX($IC$19:IO$19),MIN((IP$19-MAX($IC$19:IO$19)),(IP$19-IO$19)),0)+IF($E28=IP$22,VLOOKUP($C28,Input!$A$8:$IA$39,MATCH(IP$21,Input!$A$6:$IA$6,0),FALSE),0)*IF(IP$18&gt;=MAX($IC$18:IO$18),MIN((IP$18-MAX($IC$18:IO$18)),(IP$18-IO$18)),0)</f>
        <v>0</v>
      </c>
      <c r="IQ28" s="1">
        <f>+IF($E28=IQ$22,VLOOKUP($C28,Input!$A$8:$IA$39,MATCH(IQ$21,Input!$A$6:$IA$6,0),FALSE),0)*IF(IQ$19&gt;=MAX($IC$19:IP$19),MIN((IQ$19-MAX($IC$19:IP$19)),(IQ$19-IP$19)),0)+IF($E28=IQ$22,VLOOKUP($C28,Input!$A$8:$IA$39,MATCH(IQ$21,Input!$A$6:$IA$6,0),FALSE),0)*IF(IQ$18&gt;=MAX($IC$18:IP$18),MIN((IQ$18-MAX($IC$18:IP$18)),(IQ$18-IP$18)),0)</f>
        <v>0</v>
      </c>
      <c r="IR28" s="1">
        <f>+IF($E28=IR$22,VLOOKUP($C28,Input!$A$8:$IA$39,MATCH(IR$21,Input!$A$6:$IA$6,0),FALSE),0)*IF(IR$19&gt;=MAX($IC$19:IQ$19),MIN((IR$19-MAX($IC$19:IQ$19)),(IR$19-IQ$19)),0)+IF($E28=IR$22,VLOOKUP($C28,Input!$A$8:$IA$39,MATCH(IR$21,Input!$A$6:$IA$6,0),FALSE),0)*IF(IR$18&gt;=MAX($IC$18:IQ$18),MIN((IR$18-MAX($IC$18:IQ$18)),(IR$18-IQ$18)),0)</f>
        <v>0</v>
      </c>
      <c r="IS28" s="1">
        <f>+IF($E28=IS$22,VLOOKUP($C28,Input!$A$8:$IA$39,MATCH(IS$21,Input!$A$6:$IA$6,0),FALSE),0)*IF(IS$19&gt;=MAX($IC$19:IR$19),MIN((IS$19-MAX($IC$19:IR$19)),(IS$19-IR$19)),0)+IF($E28=IS$22,VLOOKUP($C28,Input!$A$8:$IA$39,MATCH(IS$21,Input!$A$6:$IA$6,0),FALSE),0)*IF(IS$18&gt;=MAX($IC$18:IR$18),MIN((IS$18-MAX($IC$18:IR$18)),(IS$18-IR$18)),0)</f>
        <v>0</v>
      </c>
      <c r="IT28" s="1">
        <f>+IF($E28=IT$22,VLOOKUP($C28,Input!$A$8:$IA$39,MATCH(IT$21,Input!$A$6:$IA$6,0),FALSE),0)*IF(IT$19&gt;=MAX($IC$19:IS$19),MIN((IT$19-MAX($IC$19:IS$19)),(IT$19-IS$19)),0)+IF($E28=IT$22,VLOOKUP($C28,Input!$A$8:$IA$39,MATCH(IT$21,Input!$A$6:$IA$6,0),FALSE),0)*IF(IT$18&gt;=MAX($IC$18:IS$18),MIN((IT$18-MAX($IC$18:IS$18)),(IT$18-IS$18)),0)</f>
        <v>0</v>
      </c>
      <c r="IU28" s="1">
        <f>+IF($E28=IU$22,VLOOKUP($C28,Input!$A$8:$IA$39,MATCH(IU$21,Input!$A$6:$IA$6,0),FALSE),0)*IF(IU$19&gt;=MAX($IC$19:IT$19),MIN((IU$19-MAX($IC$19:IT$19)),(IU$19-IT$19)),0)+IF($E28=IU$22,VLOOKUP($C28,Input!$A$8:$IA$39,MATCH(IU$21,Input!$A$6:$IA$6,0),FALSE),0)*IF(IU$18&gt;=MAX($IC$18:IT$18),MIN((IU$18-MAX($IC$18:IT$18)),(IU$18-IT$18)),0)</f>
        <v>0</v>
      </c>
      <c r="IV28" s="1">
        <f>+IF($E28=IV$22,VLOOKUP($C28,Input!$A$8:$IA$39,MATCH(IV$21,Input!$A$6:$IA$6,0),FALSE),0)*IF(IV$19&gt;=MAX($IC$19:IU$19),MIN((IV$19-MAX($IC$19:IU$19)),(IV$19-IU$19)),0)+IF($E28=IV$22,VLOOKUP($C28,Input!$A$8:$IA$39,MATCH(IV$21,Input!$A$6:$IA$6,0),FALSE),0)*IF(IV$18&gt;=MAX($IC$18:IU$18),MIN((IV$18-MAX($IC$18:IU$18)),(IV$18-IU$18)),0)</f>
        <v>0</v>
      </c>
      <c r="IW28" s="1">
        <f>+IF($E28=IW$22,VLOOKUP($C28,Input!$A$8:$IA$39,MATCH(IW$21,Input!$A$6:$IA$6,0),FALSE),0)*IF(IW$19&gt;=MAX($IC$19:IV$19),MIN((IW$19-MAX($IC$19:IV$19)),(IW$19-IV$19)),0)+IF($E28=IW$22,VLOOKUP($C28,Input!$A$8:$IA$39,MATCH(IW$21,Input!$A$6:$IA$6,0),FALSE),0)*IF(IW$18&gt;=MAX($IC$18:IV$18),MIN((IW$18-MAX($IC$18:IV$18)),(IW$18-IV$18)),0)</f>
        <v>0</v>
      </c>
      <c r="IX28" s="1">
        <f>+IF($E28=IX$22,VLOOKUP($C28,Input!$A$8:$IA$39,MATCH(IX$21,Input!$A$6:$IA$6,0),FALSE),0)*IF(IX$19&gt;=MAX($IC$19:IW$19),MIN((IX$19-MAX($IC$19:IW$19)),(IX$19-IW$19)),0)+IF($E28=IX$22,VLOOKUP($C28,Input!$A$8:$IA$39,MATCH(IX$21,Input!$A$6:$IA$6,0),FALSE),0)*IF(IX$18&gt;=MAX($IC$18:IW$18),MIN((IX$18-MAX($IC$18:IW$18)),(IX$18-IW$18)),0)</f>
        <v>0</v>
      </c>
      <c r="IY28" s="1">
        <f>+IF($E28=IY$22,VLOOKUP($C28,Input!$A$8:$IA$39,MATCH(IY$21,Input!$A$6:$IA$6,0),FALSE),0)*IF(IY$19&gt;=MAX($IC$19:IX$19),MIN((IY$19-MAX($IC$19:IX$19)),(IY$19-IX$19)),0)+IF($E28=IY$22,VLOOKUP($C28,Input!$A$8:$IA$39,MATCH(IY$21,Input!$A$6:$IA$6,0),FALSE),0)*IF(IY$18&gt;=MAX($IC$18:IX$18),MIN((IY$18-MAX($IC$18:IX$18)),(IY$18-IX$18)),0)</f>
        <v>0</v>
      </c>
      <c r="IZ28" s="1">
        <f>+IF($E28=IZ$22,VLOOKUP($C28,Input!$A$8:$IA$39,MATCH(IZ$21,Input!$A$6:$IA$6,0),FALSE),0)*IF(IZ$19&gt;=MAX($IC$19:IY$19),MIN((IZ$19-MAX($IC$19:IY$19)),(IZ$19-IY$19)),0)+IF($E28=IZ$22,VLOOKUP($C28,Input!$A$8:$IA$39,MATCH(IZ$21,Input!$A$6:$IA$6,0),FALSE),0)*IF(IZ$18&gt;=MAX($IC$18:IY$18),MIN((IZ$18-MAX($IC$18:IY$18)),(IZ$18-IY$18)),0)</f>
        <v>0</v>
      </c>
      <c r="JA28" s="1">
        <f>+IF($E28=JA$22,VLOOKUP($C28,Input!$A$8:$IA$39,MATCH(JA$21,Input!$A$6:$IA$6,0),FALSE),0)*IF(JA$19&gt;=MAX($IC$19:IZ$19),MIN((JA$19-MAX($IC$19:IZ$19)),(JA$19-IZ$19)),0)+IF($E28=JA$22,VLOOKUP($C28,Input!$A$8:$IA$39,MATCH(JA$21,Input!$A$6:$IA$6,0),FALSE),0)*IF(JA$18&gt;=MAX($IC$18:IZ$18),MIN((JA$18-MAX($IC$18:IZ$18)),(JA$18-IZ$18)),0)</f>
        <v>0</v>
      </c>
      <c r="JB28" s="1">
        <f>+IF($E28=JB$22,VLOOKUP($C28,Input!$A$8:$IA$39,MATCH(JB$21,Input!$A$6:$IA$6,0),FALSE),0)*IF(JB$19&gt;=MAX($IC$19:JA$19),MIN((JB$19-MAX($IC$19:JA$19)),(JB$19-JA$19)),0)+IF($E28=JB$22,VLOOKUP($C28,Input!$A$8:$IA$39,MATCH(JB$21,Input!$A$6:$IA$6,0),FALSE),0)*IF(JB$18&gt;=MAX($IC$18:JA$18),MIN((JB$18-MAX($IC$18:JA$18)),(JB$18-JA$18)),0)</f>
        <v>0</v>
      </c>
      <c r="JC28" s="1">
        <f>+IF($E28=JC$22,VLOOKUP($C28,Input!$A$8:$IA$39,MATCH(JC$21,Input!$A$6:$IA$6,0),FALSE),0)*IF(JC$19&gt;=MAX($IC$19:JB$19),MIN((JC$19-MAX($IC$19:JB$19)),(JC$19-JB$19)),0)+IF($E28=JC$22,VLOOKUP($C28,Input!$A$8:$IA$39,MATCH(JC$21,Input!$A$6:$IA$6,0),FALSE),0)*IF(JC$18&gt;=MAX($IC$18:JB$18),MIN((JC$18-MAX($IC$18:JB$18)),(JC$18-JB$18)),0)</f>
        <v>0</v>
      </c>
      <c r="JD28" s="1">
        <f>+IF($E28=JD$22,VLOOKUP($C28,Input!$A$8:$IA$39,MATCH(JD$21,Input!$A$6:$IA$6,0),FALSE),0)*IF(JD$19&gt;=MAX($IC$19:JC$19),MIN((JD$19-MAX($IC$19:JC$19)),(JD$19-JC$19)),0)+IF($E28=JD$22,VLOOKUP($C28,Input!$A$8:$IA$39,MATCH(JD$21,Input!$A$6:$IA$6,0),FALSE),0)*IF(JD$18&gt;=MAX($IC$18:JC$18),MIN((JD$18-MAX($IC$18:JC$18)),(JD$18-JC$18)),0)</f>
        <v>0</v>
      </c>
      <c r="JE28" s="1">
        <f>+IF($E28=JE$22,VLOOKUP($C28,Input!$A$8:$IA$39,MATCH(JE$21,Input!$A$6:$IA$6,0),FALSE),0)*IF(JE$19&gt;=MAX($IC$19:JD$19),MIN((JE$19-MAX($IC$19:JD$19)),(JE$19-JD$19)),0)+IF($E28=JE$22,VLOOKUP($C28,Input!$A$8:$IA$39,MATCH(JE$21,Input!$A$6:$IA$6,0),FALSE),0)*IF(JE$18&gt;=MAX($IC$18:JD$18),MIN((JE$18-MAX($IC$18:JD$18)),(JE$18-JD$18)),0)</f>
        <v>0</v>
      </c>
      <c r="JF28" s="1">
        <f>+IF($E28=JF$22,VLOOKUP($C28,Input!$A$8:$IA$39,MATCH(JF$21,Input!$A$6:$IA$6,0),FALSE),0)*IF(JF$19&gt;=MAX($IC$19:JE$19),MIN((JF$19-MAX($IC$19:JE$19)),(JF$19-JE$19)),0)+IF($E28=JF$22,VLOOKUP($C28,Input!$A$8:$IA$39,MATCH(JF$21,Input!$A$6:$IA$6,0),FALSE),0)*IF(JF$18&gt;=MAX($IC$18:JE$18),MIN((JF$18-MAX($IC$18:JE$18)),(JF$18-JE$18)),0)</f>
        <v>0</v>
      </c>
      <c r="JG28" s="1">
        <f>+IF($E28=JG$22,VLOOKUP($C28,Input!$A$8:$IA$39,MATCH(JG$21,Input!$A$6:$IA$6,0),FALSE),0)*IF(JG$19&gt;=MAX($IC$19:JF$19),MIN((JG$19-MAX($IC$19:JF$19)),(JG$19-JF$19)),0)+IF($E28=JG$22,VLOOKUP($C28,Input!$A$8:$IA$39,MATCH(JG$21,Input!$A$6:$IA$6,0),FALSE),0)*IF(JG$18&gt;=MAX($IC$18:JF$18),MIN((JG$18-MAX($IC$18:JF$18)),(JG$18-JF$18)),0)</f>
        <v>0</v>
      </c>
      <c r="JH28" s="1">
        <f>+IF($E28=JH$22,VLOOKUP($C28,Input!$A$8:$IA$39,MATCH(JH$21,Input!$A$6:$IA$6,0),FALSE),0)*IF(JH$19&gt;=MAX($IC$19:JG$19),MIN((JH$19-MAX($IC$19:JG$19)),(JH$19-JG$19)),0)+IF($E28=JH$22,VLOOKUP($C28,Input!$A$8:$IA$39,MATCH(JH$21,Input!$A$6:$IA$6,0),FALSE),0)*IF(JH$18&gt;=MAX($IC$18:JG$18),MIN((JH$18-MAX($IC$18:JG$18)),(JH$18-JG$18)),0)</f>
        <v>0</v>
      </c>
      <c r="JI28" s="1">
        <f>+IF($E28=JI$22,VLOOKUP($C28,Input!$A$8:$IA$39,MATCH(JI$21,Input!$A$6:$IA$6,0),FALSE),0)*IF(JI$19&gt;=MAX($IC$19:JH$19),MIN((JI$19-MAX($IC$19:JH$19)),(JI$19-JH$19)),0)+IF($E28=JI$22,VLOOKUP($C28,Input!$A$8:$IA$39,MATCH(JI$21,Input!$A$6:$IA$6,0),FALSE),0)*IF(JI$18&gt;=MAX($IC$18:JH$18),MIN((JI$18-MAX($IC$18:JH$18)),(JI$18-JH$18)),0)</f>
        <v>0</v>
      </c>
      <c r="JJ28" s="1">
        <f>+IF($E28=JJ$22,VLOOKUP($C28,Input!$A$8:$IA$39,MATCH(JJ$21,Input!$A$6:$IA$6,0),FALSE),0)*IF(JJ$19&gt;=MAX($IC$19:JI$19),MIN((JJ$19-MAX($IC$19:JI$19)),(JJ$19-JI$19)),0)+IF($E28=JJ$22,VLOOKUP($C28,Input!$A$8:$IA$39,MATCH(JJ$21,Input!$A$6:$IA$6,0),FALSE),0)*IF(JJ$18&gt;=MAX($IC$18:JI$18),MIN((JJ$18-MAX($IC$18:JI$18)),(JJ$18-JI$18)),0)</f>
        <v>0</v>
      </c>
      <c r="JK28" s="1">
        <f>+IF($E28=JK$22,VLOOKUP($C28,Input!$A$8:$IA$39,MATCH(JK$21,Input!$A$6:$IA$6,0),FALSE),0)*IF(JK$19&gt;=MAX($IC$19:JJ$19),MIN((JK$19-MAX($IC$19:JJ$19)),(JK$19-JJ$19)),0)+IF($E28=JK$22,VLOOKUP($C28,Input!$A$8:$IA$39,MATCH(JK$21,Input!$A$6:$IA$6,0),FALSE),0)*IF(JK$18&gt;=MAX($IC$18:JJ$18),MIN((JK$18-MAX($IC$18:JJ$18)),(JK$18-JJ$18)),0)</f>
        <v>0</v>
      </c>
      <c r="JL28" s="1">
        <f>+IF($E28=JL$22,VLOOKUP($C28,Input!$A$8:$IA$39,MATCH(JL$21,Input!$A$6:$IA$6,0),FALSE),0)*IF(JL$19&gt;=MAX($IC$19:JK$19),MIN((JL$19-MAX($IC$19:JK$19)),(JL$19-JK$19)),0)+IF($E28=JL$22,VLOOKUP($C28,Input!$A$8:$IA$39,MATCH(JL$21,Input!$A$6:$IA$6,0),FALSE),0)*IF(JL$18&gt;=MAX($IC$18:JK$18),MIN((JL$18-MAX($IC$18:JK$18)),(JL$18-JK$18)),0)</f>
        <v>0</v>
      </c>
      <c r="JN28" t="str">
        <f>+VLOOKUP($C28,Input!$A$8:$GZ$39,MATCH(JN$21,Input!$A$6:$GZ$6,0),FALSE)</f>
        <v>CNG Station Maint in fuel price</v>
      </c>
      <c r="JO28" s="1">
        <f>IF($E28+$I28+$D$7&lt;=JO$22,0,IF(JO$22-$D$7&gt;=$E28,VLOOKUP($C28,Input!$A$8:$GZ$39,MATCH(JO$21,Input!$A$6:$GZ$6,0),FALSE),0)*$F28/$G28)*$D28</f>
        <v>0</v>
      </c>
      <c r="JP28" s="1">
        <f>IF($E28+$I28+$D$7&lt;=JP$22,0,IF(JP$22-$D$7&gt;=$E28,VLOOKUP($C28,Input!$A$8:$GZ$39,MATCH(JP$21,Input!$A$6:$GZ$6,0),FALSE),0)*$F28/$G28)*$D28</f>
        <v>0</v>
      </c>
      <c r="JQ28" s="1">
        <f>IF($E28+$I28+$D$7&lt;=JQ$22,0,IF(JQ$22-$D$7&gt;=$E28,VLOOKUP($C28,Input!$A$8:$GZ$39,MATCH(JQ$21,Input!$A$6:$GZ$6,0),FALSE),0)*$F28/$G28)*$D28</f>
        <v>0</v>
      </c>
      <c r="JR28" s="1">
        <f>IF($E28+$I28+$D$7&lt;=JR$22,0,IF(JR$22-$D$7&gt;=$E28,VLOOKUP($C28,Input!$A$8:$GZ$39,MATCH(JR$21,Input!$A$6:$GZ$6,0),FALSE),0)*$F28/$G28)*$D28</f>
        <v>0</v>
      </c>
      <c r="JS28" s="1">
        <f>IF($E28+$I28+$D$7&lt;=JS$22,0,IF(JS$22-$D$7&gt;=$E28,VLOOKUP($C28,Input!$A$8:$GZ$39,MATCH(JS$21,Input!$A$6:$GZ$6,0),FALSE),0)*$F28/$G28)*$D28</f>
        <v>0</v>
      </c>
      <c r="JT28" s="1">
        <f>IF($E28+$I28+$D$7&lt;=JT$22,0,IF(JT$22-$D$7&gt;=$E28,VLOOKUP($C28,Input!$A$8:$GZ$39,MATCH(JT$21,Input!$A$6:$GZ$6,0),FALSE),0)*$F28/$G28)*$D28</f>
        <v>0</v>
      </c>
      <c r="JU28" s="1">
        <f>IF($E28+$I28+$D$7&lt;=JU$22,0,IF(JU$22-$D$7&gt;=$E28,VLOOKUP($C28,Input!$A$8:$GZ$39,MATCH(JU$21,Input!$A$6:$GZ$6,0),FALSE),0)*$F28/$G28)*$D28</f>
        <v>0</v>
      </c>
      <c r="JV28" s="1">
        <f>IF($E28+$I28+$D$7&lt;=JV$22,0,IF(JV$22-$D$7&gt;=$E28,VLOOKUP($C28,Input!$A$8:$GZ$39,MATCH(JV$21,Input!$A$6:$GZ$6,0),FALSE),0)*$F28/$G28)*$D28</f>
        <v>0</v>
      </c>
      <c r="JW28" s="1">
        <f>IF($E28+$I28+$D$7&lt;=JW$22,0,IF(JW$22-$D$7&gt;=$E28,VLOOKUP($C28,Input!$A$8:$GZ$39,MATCH(JW$21,Input!$A$6:$GZ$6,0),FALSE),0)*$F28/$G28)*$D28</f>
        <v>0</v>
      </c>
      <c r="JX28" s="1">
        <f>IF($E28+$I28+$D$7&lt;=JX$22,0,IF(JX$22-$D$7&gt;=$E28,VLOOKUP($C28,Input!$A$8:$GZ$39,MATCH(JX$21,Input!$A$6:$GZ$6,0),FALSE),0)*$F28/$G28)*$D28</f>
        <v>0</v>
      </c>
      <c r="JY28" s="1">
        <f>IF($E28+$I28+$D$7&lt;=JY$22,0,IF(JY$22-$D$7&gt;=$E28,VLOOKUP($C28,Input!$A$8:$GZ$39,MATCH(JY$21,Input!$A$6:$GZ$6,0),FALSE),0)*$F28/$G28)*$D28</f>
        <v>0</v>
      </c>
      <c r="JZ28" s="1">
        <f>IF($E28+$I28+$D$7&lt;=JZ$22,0,IF(JZ$22-$D$7&gt;=$E28,VLOOKUP($C28,Input!$A$8:$GZ$39,MATCH(JZ$21,Input!$A$6:$GZ$6,0),FALSE),0)*$F28/$G28)*$D28</f>
        <v>0</v>
      </c>
      <c r="KA28" s="1">
        <f>IF($E28+$I28+$D$7&lt;=KA$22,0,IF(KA$22-$D$7&gt;=$E28,VLOOKUP($C28,Input!$A$8:$GZ$39,MATCH(KA$21,Input!$A$6:$GZ$6,0),FALSE),0)*$F28/$G28)*$D28</f>
        <v>0</v>
      </c>
      <c r="KB28" s="1">
        <f>IF($E28+$I28+$D$7&lt;=KB$22,0,IF(KB$22-$D$7&gt;=$E28,VLOOKUP($C28,Input!$A$8:$GZ$39,MATCH(KB$21,Input!$A$6:$GZ$6,0),FALSE),0)*$F28/$G28)*$D28</f>
        <v>0</v>
      </c>
      <c r="KC28" s="1">
        <f>IF($E28+$I28+$D$7&lt;=KC$22,0,IF(KC$22-$D$7&gt;=$E28,VLOOKUP($C28,Input!$A$8:$GZ$39,MATCH(KC$21,Input!$A$6:$GZ$6,0),FALSE),0)*$F28/$G28)*$D28</f>
        <v>0</v>
      </c>
      <c r="KD28" s="1">
        <f>IF($E28+$I28+$D$7&lt;=KD$22,0,IF(KD$22-$D$7&gt;=$E28,VLOOKUP($C28,Input!$A$8:$GZ$39,MATCH(KD$21,Input!$A$6:$GZ$6,0),FALSE),0)*$F28/$G28)*$D28</f>
        <v>0</v>
      </c>
      <c r="KE28" s="1">
        <f>IF($E28+$I28+$D$7&lt;=KE$22,0,IF(KE$22-$D$7&gt;=$E28,VLOOKUP($C28,Input!$A$8:$GZ$39,MATCH(KE$21,Input!$A$6:$GZ$6,0),FALSE),0)*$F28/$G28)*$D28</f>
        <v>0</v>
      </c>
      <c r="KF28" s="1">
        <f>IF($E28+$I28+$D$7&lt;=KF$22,0,IF(KF$22-$D$7&gt;=$E28,VLOOKUP($C28,Input!$A$8:$GZ$39,MATCH(KF$21,Input!$A$6:$GZ$6,0),FALSE),0)*$F28/$G28)*$D28</f>
        <v>0</v>
      </c>
      <c r="KG28" s="1">
        <f>IF($E28+$I28+$D$7&lt;=KG$22,0,IF(KG$22-$D$7&gt;=$E28,VLOOKUP($C28,Input!$A$8:$GZ$39,MATCH(KG$21,Input!$A$6:$GZ$6,0),FALSE),0)*$F28/$G28)*$D28</f>
        <v>0</v>
      </c>
      <c r="KH28" s="1">
        <f>IF($E28+$I28+$D$7&lt;=KH$22,0,IF(KH$22-$D$7&gt;=$E28,VLOOKUP($C28,Input!$A$8:$GZ$39,MATCH(KH$21,Input!$A$6:$GZ$6,0),FALSE),0)*$F28/$G28)*$D28</f>
        <v>0</v>
      </c>
      <c r="KI28" s="1">
        <f>IF($E28+$I28+$D$7&lt;=KI$22,0,IF(KI$22-$D$7&gt;=$E28,VLOOKUP($C28,Input!$A$8:$GZ$39,MATCH(KI$21,Input!$A$6:$GZ$6,0),FALSE),0)*$F28/$G28)*$D28</f>
        <v>0</v>
      </c>
      <c r="KJ28" s="1">
        <f>IF($E28+$I28+$D$7&lt;=KJ$22,0,IF(KJ$22-$D$7&gt;=$E28,VLOOKUP($C28,Input!$A$8:$GZ$39,MATCH(KJ$21,Input!$A$6:$GZ$6,0),FALSE),0)*$F28/$G28)*$D28</f>
        <v>0</v>
      </c>
      <c r="KK28" s="1">
        <f>IF($E28+$I28+$D$7&lt;=KK$22,0,IF(KK$22-$D$7&gt;=$E28,VLOOKUP($C28,Input!$A$8:$GZ$39,MATCH(KK$21,Input!$A$6:$GZ$6,0),FALSE),0)*$F28/$G28)*$D28</f>
        <v>0</v>
      </c>
      <c r="KL28" s="1">
        <f>IF($E28+$I28+$D$7&lt;=KL$22,0,IF(KL$22-$D$7&gt;=$E28,VLOOKUP($C28,Input!$A$8:$GZ$39,MATCH(KL$21,Input!$A$6:$GZ$6,0),FALSE),0)*$F28/$G28)*$D28</f>
        <v>0</v>
      </c>
      <c r="KM28" s="1">
        <f>IF($E28+$I28+$D$7&lt;=KM$22,0,IF(KM$22-$D$7&gt;=$E28,VLOOKUP($C28,Input!$A$8:$GZ$39,MATCH(KM$21,Input!$A$6:$GZ$6,0),FALSE),0)*$F28/$G28)*$D28</f>
        <v>0</v>
      </c>
      <c r="KN28" s="1">
        <f>IF($E28+$I28+$D$7&lt;=KN$22,0,IF(KN$22-$D$7&gt;=$E28,VLOOKUP($C28,Input!$A$8:$GZ$39,MATCH(KN$21,Input!$A$6:$GZ$6,0),FALSE),0)*$F28/$G28)*$D28</f>
        <v>0</v>
      </c>
      <c r="KO28" s="1">
        <f>IF($E28+$I28+$D$7&lt;=KO$22,0,IF(KO$22-$D$7&gt;=$E28,VLOOKUP($C28,Input!$A$8:$GZ$39,MATCH(KO$21,Input!$A$6:$GZ$6,0),FALSE),0)*$F28/$G28)*$D28</f>
        <v>0</v>
      </c>
      <c r="KP28" s="1">
        <f>IF($E28+$I28+$D$7&lt;=KP$22,0,IF(KP$22-$D$7&gt;=$E28,VLOOKUP($C28,Input!$A$8:$GZ$39,MATCH(KP$21,Input!$A$6:$GZ$6,0),FALSE),0)*$F28/$G28)*$D28</f>
        <v>0</v>
      </c>
      <c r="KQ28" s="1">
        <f>IF($E28+$I28+$D$7&lt;=KQ$22,0,IF(KQ$22-$D$7&gt;=$E28,VLOOKUP($C28,Input!$A$8:$GZ$39,MATCH(KQ$21,Input!$A$6:$GZ$6,0),FALSE),0)*$F28/$G28)*$D28</f>
        <v>0</v>
      </c>
      <c r="KR28" s="1">
        <f>IF($E28+$I28+$D$7&lt;=KR$22,0,IF(KR$22-$D$7&gt;=$E28,VLOOKUP($C28,Input!$A$8:$GZ$39,MATCH(KR$21,Input!$A$6:$GZ$6,0),FALSE),0)*$F28/$G28)*$D28</f>
        <v>0</v>
      </c>
      <c r="KS28" s="1">
        <f>IF($E28+$I28+$D$7&lt;=KS$22,0,IF(KS$22-$D$7&gt;=$E28,VLOOKUP($C28,Input!$A$8:$GZ$39,MATCH(KS$21,Input!$A$6:$GZ$6,0),FALSE),0)*$F28/$G28)*$D28</f>
        <v>0</v>
      </c>
      <c r="KT28" s="1">
        <f>IF($E28+$I28+$D$7&lt;=KT$22,0,IF(KT$22-$D$7&gt;=$E28,VLOOKUP($C28,Input!$A$8:$GZ$39,MATCH(KT$21,Input!$A$6:$GZ$6,0),FALSE),0)*$F28/$G28)*$D28</f>
        <v>0</v>
      </c>
      <c r="KU28" s="1">
        <f>IF($E28+$I28+$D$7&lt;=KU$22,0,IF(KU$22-$D$7&gt;=$E28,VLOOKUP($C28,Input!$A$8:$GZ$39,MATCH(KU$21,Input!$A$6:$GZ$6,0),FALSE),0)*$F28/$G28)*$D28</f>
        <v>0</v>
      </c>
      <c r="KV28" s="1">
        <f>IF($E28+$I28+$D$7&lt;=KV$22,0,IF(KV$22-$D$7&gt;=$E28,VLOOKUP($C28,Input!$A$8:$GZ$39,MATCH(KV$21,Input!$A$6:$GZ$6,0),FALSE),0)*$F28/$G28)*$D28</f>
        <v>0</v>
      </c>
      <c r="KW28" s="1">
        <f>IF($E28+$I28+$D$7&lt;=KW$22,0,IF(KW$22-$D$7&gt;=$E28,VLOOKUP($C28,Input!$A$8:$GZ$39,MATCH(KW$21,Input!$A$6:$GZ$6,0),FALSE),0)*$F28/$G28)*$D28</f>
        <v>0</v>
      </c>
      <c r="KY28" t="str">
        <f>VLOOKUP($C28,Input!$A$8:$HV$39,MATCH(KY$21,Input!$A$6:$HV$6,0),FALSE)</f>
        <v xml:space="preserve">CNG (compressed and at pump, including station maintenance) </v>
      </c>
      <c r="KZ28" s="1">
        <f>IF($E28+$I28+$D$7&lt;=KZ$22,0,IF(KZ$22-$D$7&gt;=$E28,VLOOKUP($C28,Input!$A$8:$HV$39,MATCH(KZ$21,Input!$A$6:$HV$6,0),FALSE)/$G28*$F28,0))*$D28</f>
        <v>0</v>
      </c>
      <c r="LA28" s="1">
        <f>IF($E28+$I28+$D$7&lt;=LA$22,0,IF(LA$22-$D$7&gt;=$E28,VLOOKUP($C28,Input!$A$8:$HV$39,MATCH(LA$21,Input!$A$6:$HV$6,0),FALSE)/$G28*$F28,0))*$D28</f>
        <v>0</v>
      </c>
      <c r="LB28" s="1">
        <f>IF($E28+$I28+$D$7&lt;=LB$22,0,IF(LB$22-$D$7&gt;=$E28,VLOOKUP($C28,Input!$A$8:$HV$39,MATCH(LB$21,Input!$A$6:$HV$6,0),FALSE)/$G28*$F28,0))*$D28</f>
        <v>0</v>
      </c>
      <c r="LC28" s="1">
        <f>IF($E28+$I28+$D$7&lt;=LC$22,0,IF(LC$22-$D$7&gt;=$E28,VLOOKUP($C28,Input!$A$8:$HV$39,MATCH(LC$21,Input!$A$6:$HV$6,0),FALSE)/$G28*$F28,0))*$D28</f>
        <v>0</v>
      </c>
      <c r="LD28" s="1">
        <f>IF($E28+$I28+$D$7&lt;=LD$22,0,IF(LD$22-$D$7&gt;=$E28,VLOOKUP($C28,Input!$A$8:$HV$39,MATCH(LD$21,Input!$A$6:$HV$6,0),FALSE)/$G28*$F28,0))*$D28</f>
        <v>0</v>
      </c>
      <c r="LE28" s="1">
        <f>IF($E28+$I28+$D$7&lt;=LE$22,0,IF(LE$22-$D$7&gt;=$E28,VLOOKUP($C28,Input!$A$8:$HV$39,MATCH(LE$21,Input!$A$6:$HV$6,0),FALSE)/$G28*$F28,0))*$D28</f>
        <v>3602474.2268041242</v>
      </c>
      <c r="LF28" s="1">
        <f>IF($E28+$I28+$D$7&lt;=LF$22,0,IF(LF$22-$D$7&gt;=$E28,VLOOKUP($C28,Input!$A$8:$HV$39,MATCH(LF$21,Input!$A$6:$HV$6,0),FALSE)/$G28*$F28,0))*$D28</f>
        <v>3602474.2268041242</v>
      </c>
      <c r="LG28" s="1">
        <f>IF($E28+$I28+$D$7&lt;=LG$22,0,IF(LG$22-$D$7&gt;=$E28,VLOOKUP($C28,Input!$A$8:$HV$39,MATCH(LG$21,Input!$A$6:$HV$6,0),FALSE)/$G28*$F28,0))*$D28</f>
        <v>3602474.2268041242</v>
      </c>
      <c r="LH28" s="1">
        <f>IF($E28+$I28+$D$7&lt;=LH$22,0,IF(LH$22-$D$7&gt;=$E28,VLOOKUP($C28,Input!$A$8:$HV$39,MATCH(LH$21,Input!$A$6:$HV$6,0),FALSE)/$G28*$F28,0))*$D28</f>
        <v>3602474.2268041242</v>
      </c>
      <c r="LI28" s="1">
        <f>IF($E28+$I28+$D$7&lt;=LI$22,0,IF(LI$22-$D$7&gt;=$E28,VLOOKUP($C28,Input!$A$8:$HV$39,MATCH(LI$21,Input!$A$6:$HV$6,0),FALSE)/$G28*$F28,0))*$D28</f>
        <v>3602474.2268041242</v>
      </c>
      <c r="LJ28" s="1">
        <f>IF($E28+$I28+$D$7&lt;=LJ$22,0,IF(LJ$22-$D$7&gt;=$E28,VLOOKUP($C28,Input!$A$8:$HV$39,MATCH(LJ$21,Input!$A$6:$HV$6,0),FALSE)/$G28*$F28,0))*$D28</f>
        <v>3602474.2268041242</v>
      </c>
      <c r="LK28" s="1">
        <f>IF($E28+$I28+$D$7&lt;=LK$22,0,IF(LK$22-$D$7&gt;=$E28,VLOOKUP($C28,Input!$A$8:$HV$39,MATCH(LK$21,Input!$A$6:$HV$6,0),FALSE)/$G28*$F28,0))*$D28</f>
        <v>3602474.2268041242</v>
      </c>
      <c r="LL28" s="1">
        <f>IF($E28+$I28+$D$7&lt;=LL$22,0,IF(LL$22-$D$7&gt;=$E28,VLOOKUP($C28,Input!$A$8:$HV$39,MATCH(LL$21,Input!$A$6:$HV$6,0),FALSE)/$G28*$F28,0))*$D28</f>
        <v>3602474.2268041242</v>
      </c>
      <c r="LM28" s="1">
        <f>IF($E28+$I28+$D$7&lt;=LM$22,0,IF(LM$22-$D$7&gt;=$E28,VLOOKUP($C28,Input!$A$8:$HV$39,MATCH(LM$21,Input!$A$6:$HV$6,0),FALSE)/$G28*$F28,0))*$D28</f>
        <v>3602474.2268041242</v>
      </c>
      <c r="LN28" s="1">
        <f>IF($E28+$I28+$D$7&lt;=LN$22,0,IF(LN$22-$D$7&gt;=$E28,VLOOKUP($C28,Input!$A$8:$HV$39,MATCH(LN$21,Input!$A$6:$HV$6,0),FALSE)/$G28*$F28,0))*$D28</f>
        <v>3602474.2268041242</v>
      </c>
      <c r="LO28" s="1">
        <f>IF($E28+$I28+$D$7&lt;=LO$22,0,IF(LO$22-$D$7&gt;=$E28,VLOOKUP($C28,Input!$A$8:$HV$39,MATCH(LO$21,Input!$A$6:$HV$6,0),FALSE)/$G28*$F28,0))*$D28</f>
        <v>3602474.2268041242</v>
      </c>
      <c r="LP28" s="1">
        <f>IF($E28+$I28+$D$7&lt;=LP$22,0,IF(LP$22-$D$7&gt;=$E28,VLOOKUP($C28,Input!$A$8:$HV$39,MATCH(LP$21,Input!$A$6:$HV$6,0),FALSE)/$G28*$F28,0))*$D28</f>
        <v>3602474.2268041242</v>
      </c>
      <c r="LQ28" s="1">
        <f>IF($E28+$I28+$D$7&lt;=LQ$22,0,IF(LQ$22-$D$7&gt;=$E28,VLOOKUP($C28,Input!$A$8:$HV$39,MATCH(LQ$21,Input!$A$6:$HV$6,0),FALSE)/$G28*$F28,0))*$D28</f>
        <v>4095062.0596988951</v>
      </c>
      <c r="LR28" s="1">
        <f>IF($E28+$I28+$D$7&lt;=LR$22,0,IF(LR$22-$D$7&gt;=$E28,VLOOKUP($C28,Input!$A$8:$HV$39,MATCH(LR$21,Input!$A$6:$HV$6,0),FALSE)/$G28*$F28,0))*$D28</f>
        <v>4354580.3338031322</v>
      </c>
      <c r="LS28" s="1">
        <f>IF($E28+$I28+$D$7&lt;=LS$22,0,IF(LS$22-$D$7&gt;=$E28,VLOOKUP($C28,Input!$A$8:$HV$39,MATCH(LS$21,Input!$A$6:$HV$6,0),FALSE)/$G28*$F28,0))*$D28</f>
        <v>0</v>
      </c>
      <c r="LT28" s="1">
        <f>IF($E28+$I28+$D$7&lt;=LT$22,0,IF(LT$22-$D$7&gt;=$E28,VLOOKUP($C28,Input!$A$8:$HV$39,MATCH(LT$21,Input!$A$6:$HV$6,0),FALSE)/$G28*$F28,0))*$D28</f>
        <v>0</v>
      </c>
      <c r="LU28" s="1">
        <f>IF($E28+$I28+$D$7&lt;=LU$22,0,IF(LU$22-$D$7&gt;=$E28,VLOOKUP($C28,Input!$A$8:$HV$39,MATCH(LU$21,Input!$A$6:$HV$6,0),FALSE)/$G28*$F28,0))*$D28</f>
        <v>0</v>
      </c>
      <c r="LV28" s="1">
        <f>IF($E28+$I28+$D$7&lt;=LV$22,0,IF(LV$22-$D$7&gt;=$E28,VLOOKUP($C28,Input!$A$8:$HV$39,MATCH(LV$21,Input!$A$6:$HV$6,0),FALSE)/$G28*$F28,0))*$D28</f>
        <v>0</v>
      </c>
      <c r="LW28" s="1">
        <f>IF($E28+$I28+$D$7&lt;=LW$22,0,IF(LW$22-$D$7&gt;=$E28,VLOOKUP($C28,Input!$A$8:$HV$39,MATCH(LW$21,Input!$A$6:$HV$6,0),FALSE)/$G28*$F28,0))*$D28</f>
        <v>0</v>
      </c>
      <c r="LX28" s="1">
        <f>IF($E28+$I28+$D$7&lt;=LX$22,0,IF(LX$22-$D$7&gt;=$E28,VLOOKUP($C28,Input!$A$8:$HV$39,MATCH(LX$21,Input!$A$6:$HV$6,0),FALSE)/$G28*$F28,0))*$D28</f>
        <v>0</v>
      </c>
      <c r="LY28" s="1">
        <f>IF($E28+$I28+$D$7&lt;=LY$22,0,IF(LY$22-$D$7&gt;=$E28,VLOOKUP($C28,Input!$A$8:$HV$39,MATCH(LY$21,Input!$A$6:$HV$6,0),FALSE)/$G28*$F28,0))*$D28</f>
        <v>0</v>
      </c>
      <c r="LZ28" s="1">
        <f>IF($E28+$I28+$D$7&lt;=LZ$22,0,IF(LZ$22-$D$7&gt;=$E28,VLOOKUP($C28,Input!$A$8:$HV$39,MATCH(LZ$21,Input!$A$6:$HV$6,0),FALSE)/$G28*$F28,0))*$D28</f>
        <v>0</v>
      </c>
      <c r="MA28" s="1">
        <f>IF($E28+$I28+$D$7&lt;=MA$22,0,IF(MA$22-$D$7&gt;=$E28,VLOOKUP($C28,Input!$A$8:$HV$39,MATCH(MA$21,Input!$A$6:$HV$6,0),FALSE)/$G28*$F28,0))*$D28</f>
        <v>0</v>
      </c>
      <c r="MB28" s="1">
        <f>IF($E28+$I28+$D$7&lt;=MB$22,0,IF(MB$22-$D$7&gt;=$E28,VLOOKUP($C28,Input!$A$8:$HV$39,MATCH(MB$21,Input!$A$6:$HV$6,0),FALSE)/$G28*$F28,0))*$D28</f>
        <v>0</v>
      </c>
      <c r="MC28" s="1">
        <f>IF($E28+$I28+$D$7&lt;=MC$22,0,IF(MC$22-$D$7&gt;=$E28,VLOOKUP($C28,Input!$A$8:$HV$39,MATCH(MC$21,Input!$A$6:$HV$6,0),FALSE)/$G28*$F28,0))*$D28</f>
        <v>0</v>
      </c>
      <c r="MD28" s="1">
        <f>IF($E28+$I28+$D$7&lt;=MD$22,0,IF(MD$22-$D$7&gt;=$E28,VLOOKUP($C28,Input!$A$8:$HV$39,MATCH(MD$21,Input!$A$6:$HV$6,0),FALSE)/$G28*$F28,0))*$D28</f>
        <v>0</v>
      </c>
      <c r="ME28" s="1">
        <f>IF($E28+$I28+$D$7&lt;=ME$22,0,IF(ME$22-$D$7&gt;=$E28,VLOOKUP($C28,Input!$A$8:$HV$39,MATCH(ME$21,Input!$A$6:$HV$6,0),FALSE)/$G28*$F28,0))*$D28</f>
        <v>0</v>
      </c>
      <c r="MF28" s="1">
        <f>IF($E28+$I28+$D$7&lt;=MF$22,0,IF(MF$22-$D$7&gt;=$E28,VLOOKUP($C28,Input!$A$8:$HV$39,MATCH(MF$21,Input!$A$6:$HV$6,0),FALSE)/$G28*$F28,0))*$D28</f>
        <v>0</v>
      </c>
      <c r="MG28" s="1">
        <f>IF($E28+$I28+$D$7&lt;=MG$22,0,IF(MG$22-$D$7&gt;=$E28,VLOOKUP($C28,Input!$A$8:$HV$39,MATCH(MG$21,Input!$A$6:$HV$6,0),FALSE)/$G28*$F28,0))*$D28</f>
        <v>0</v>
      </c>
      <c r="MH28" s="1">
        <f>IF($E28+$I28+$D$7&lt;=MH$22,0,IF(MH$22-$D$7&gt;=$E28,VLOOKUP($C28,Input!$A$8:$HV$39,MATCH(MH$21,Input!$A$6:$HV$6,0),FALSE)/$G28*$F28,0))*$D28</f>
        <v>0</v>
      </c>
      <c r="MI28" s="1">
        <f>IF($E28+$I28+$D$7&lt;=MI$22,0,IF(MI$22-$D$7&gt;=$E28,VLOOKUP($C28,Input!$A$8:$HV$39,MATCH(MI$21,Input!$A$6:$HV$6,0),FALSE)/$G28*$F28,0))*$D28</f>
        <v>0</v>
      </c>
      <c r="MJ28" s="1">
        <f>IF($E28+$I28+$D$7&lt;=MJ$22,0,IF(MJ$22-$D$7&gt;=$E28,VLOOKUP($C28,Input!$A$8:$HV$39,MATCH(MJ$21,Input!$A$6:$HV$6,0),FALSE)/$G28*$F28,0))*$D28</f>
        <v>0</v>
      </c>
      <c r="MK28" s="1">
        <f>IF($E28+$I28+$D$7&lt;=MK$22,0,IF(MK$22-$D$7&gt;=$E28,VLOOKUP($C28,Input!$A$8:$HV$39,MATCH(MK$21,Input!$A$6:$HV$6,0),FALSE)/$G28*$F28,0))*$D28</f>
        <v>0</v>
      </c>
      <c r="ML28" s="1">
        <f>IF($E28+$I28+$D$7&lt;=ML$22,0,IF(ML$22-$D$7&gt;=$E28,VLOOKUP($C28,Input!$A$8:$HV$39,MATCH(ML$21,Input!$A$6:$HV$6,0),FALSE)/$G28*$F28,0))*$D28</f>
        <v>0</v>
      </c>
      <c r="MM28" s="1">
        <f>IF($E28+$I28+$D$7&lt;=MM$22,0,IF(MM$22-$D$7&gt;=$E28,VLOOKUP($C28,Input!$A$8:$HV$39,MATCH(MM$21,Input!$A$6:$HV$6,0),FALSE)/$G28*$F28,0))*$D28</f>
        <v>0</v>
      </c>
      <c r="MN28" s="1">
        <f>IF($E28+$I28+$D$7&lt;=MN$22,0,IF(MN$22-$D$7&gt;=$E28,VLOOKUP($C28,Input!$A$8:$HV$39,MATCH(MN$21,Input!$A$6:$HV$6,0),FALSE)/$G28*$F28,0))*$D28</f>
        <v>0</v>
      </c>
      <c r="MO28" s="1">
        <f>IF($E28+$I28+$D$7&lt;=MO$22,0,IF(MO$22-$D$7&gt;=$E28,VLOOKUP($C28,Input!$A$8:$HV$39,MATCH(MO$21,Input!$A$6:$HV$6,0),FALSE)/$G28*$F28,0))*$D28</f>
        <v>0</v>
      </c>
      <c r="MP28" s="1">
        <f>IF($E28+$I28+$D$7&lt;=MP$22,0,IF(MP$22-$D$7&gt;=$E28,VLOOKUP($C28,Input!$A$8:$HV$39,MATCH(MP$21,Input!$A$6:$HV$6,0),FALSE)/$G28*$F28,0))*$D28</f>
        <v>0</v>
      </c>
      <c r="MQ28" s="1">
        <f>IF($E28+$I28+$D$7&lt;=MQ$22,0,IF(MQ$22-$D$7&gt;=$E28,VLOOKUP($C28,Input!$A$8:$HV$39,MATCH(MQ$21,Input!$A$6:$HV$6,0),FALSE)/$G28*$F28,0))*$D28</f>
        <v>0</v>
      </c>
      <c r="MR28" s="1">
        <f>IF($E28+$I28+$D$7&lt;=MR$22,0,IF(MR$22-$D$7&gt;=$E28,VLOOKUP($C28,Input!$A$8:$HV$39,MATCH(MR$21,Input!$A$6:$HV$6,0),FALSE)/$G28*$F28,0))*$D28</f>
        <v>0</v>
      </c>
      <c r="MS28" s="1">
        <f>IF($E28+$I28+$D$7&lt;=MS$22,0,IF(MS$22-$D$7&gt;=$E28,VLOOKUP($C28,Input!$A$8:$HV$39,MATCH(MS$21,Input!$A$6:$HV$6,0),FALSE)/$G28*$F28,0))*$D28</f>
        <v>0</v>
      </c>
      <c r="MT28" s="1">
        <f>IF($E28+$I28+$D$7&lt;=MT$22,0,IF(MT$22-$D$7&gt;=$E28,VLOOKUP($C28,Input!$A$8:$HV$39,MATCH(MT$21,Input!$A$6:$HV$6,0),FALSE)/$G28*$F28,0))*$D28</f>
        <v>0</v>
      </c>
      <c r="MU28" s="1">
        <f>IF($E28+$I28+$D$7&lt;=MU$22,0,IF(MU$22-$D$7&gt;=$E28,VLOOKUP($C28,Input!$A$8:$HV$39,MATCH(MU$21,Input!$A$6:$HV$6,0),FALSE)/$G28*$F28,0))*$D28</f>
        <v>0</v>
      </c>
      <c r="MV28" s="1">
        <f>IF($E28+$I28+$D$7&lt;=MV$22,0,IF(MV$22-$D$7&gt;=$E28,VLOOKUP($C28,Input!$A$8:$HV$39,MATCH(MV$21,Input!$A$6:$HV$6,0),FALSE)/$G28*$F28,0))*$D28</f>
        <v>0</v>
      </c>
      <c r="MW28" s="1">
        <f>IF($E28+$I28+$D$7&lt;=MW$22,0,IF(MW$22-$D$7&gt;=$E28,VLOOKUP($C28,Input!$A$8:$HV$39,MATCH(MW$21,Input!$A$6:$HV$6,0),FALSE)/$G28*$F28,0))*$D28</f>
        <v>0</v>
      </c>
      <c r="MX28" s="1">
        <f>IF($E28+$I28+$D$7&lt;=MX$22,0,IF(MX$22-$D$7&gt;=$E28,VLOOKUP($C28,Input!$A$8:$HV$39,MATCH(MX$21,Input!$A$6:$HV$6,0),FALSE)/$G28*$F28,0))*$D28</f>
        <v>0</v>
      </c>
      <c r="MZ28" t="str">
        <f>VLOOKUP($C28,Input!$A$8:$HV$39,MATCH(MZ$21,Input!$A$6:$HV$6,0),FALSE)</f>
        <v>Fossil CNG LCFS Credit ($/DGE)</v>
      </c>
      <c r="NA28" s="1">
        <f>IF($E28+$I28+$D$7&lt;=NA$22,0,IF(NA$22-$D$7&gt;=$E28,-VLOOKUP($C28,Input!$A$8:$HV$39,MATCH(NA$21,Input!$A$6:$HV$6,0),FALSE)/$G28*$F28,0))*$D28*$G$4/100</f>
        <v>-517858.66465979372</v>
      </c>
      <c r="NB28" s="1">
        <f>IF($E28+$I28+$D$7&lt;=NB$22,0,IF(NB$22-$D$7&gt;=$E28,-VLOOKUP($C28,Input!$A$8:$HV$39,MATCH(NB$21,Input!$A$6:$HV$6,0),FALSE)/$G28*$F28,0))*$D28*$G$4/100</f>
        <v>-458300.37674226821</v>
      </c>
      <c r="NC28" s="1">
        <f>IF($E28+$I28+$D$7&lt;=NC$22,0,IF(NC$22-$D$7&gt;=$E28,-VLOOKUP($C28,Input!$A$8:$HV$39,MATCH(NC$21,Input!$A$6:$HV$6,0),FALSE)/$G28*$F28,0))*$D28*$G$4/100</f>
        <v>-398742.08882474189</v>
      </c>
      <c r="ND28" s="1">
        <f>IF($E28+$I28+$D$7&lt;=ND$22,0,IF(ND$22-$D$7&gt;=$E28,-VLOOKUP($C28,Input!$A$8:$HV$39,MATCH(ND$21,Input!$A$6:$HV$6,0),FALSE)/$G28*$F28,0))*$D28*$G$4/100</f>
        <v>0</v>
      </c>
      <c r="NE28" s="1">
        <f>IF($E28+$I28+$D$7&lt;=NE$22,0,IF(NE$22-$D$7&gt;=$E28,-VLOOKUP($C28,Input!$A$8:$HV$39,MATCH(NE$21,Input!$A$6:$HV$6,0),FALSE)/$G28*$F28,0))*$D28*$G$4/100</f>
        <v>0</v>
      </c>
      <c r="NF28" s="1">
        <f>IF($E28+$I28+$D$7&lt;=NF$22,0,IF(NF$22-$D$7&gt;=$E28,-VLOOKUP($C28,Input!$A$8:$HV$39,MATCH(NF$21,Input!$A$6:$HV$6,0),FALSE)/$G28*$F28,0))*$D28*$G$4/100</f>
        <v>0</v>
      </c>
      <c r="NG28" s="1">
        <f>IF($E28+$I28+$D$7&lt;=NG$22,0,IF(NG$22-$D$7&gt;=$E28,-VLOOKUP($C28,Input!$A$8:$HV$39,MATCH(NG$21,Input!$A$6:$HV$6,0),FALSE)/$G28*$F28,0))*$D28*$G$4/100</f>
        <v>0</v>
      </c>
      <c r="NH28" s="1">
        <f>IF($E28+$I28+$D$7&lt;=NH$22,0,IF(NH$22-$D$7&gt;=$E28,-VLOOKUP($C28,Input!$A$8:$HV$39,MATCH(NH$21,Input!$A$6:$HV$6,0),FALSE)/$G28*$F28,0))*$D28*$G$4/100</f>
        <v>0</v>
      </c>
      <c r="NI28" s="1">
        <f>IF($E28+$I28+$D$7&lt;=NI$22,0,IF(NI$22-$D$7&gt;=$E28,-VLOOKUP($C28,Input!$A$8:$HV$39,MATCH(NI$21,Input!$A$6:$HV$6,0),FALSE)/$G28*$F28,0))*$D28*$G$4/100</f>
        <v>0</v>
      </c>
      <c r="NJ28" s="1">
        <f>IF($E28+$I28+$D$7&lt;=NJ$22,0,IF(NJ$22-$D$7&gt;=$E28,-VLOOKUP($C28,Input!$A$8:$HV$39,MATCH(NJ$21,Input!$A$6:$HV$6,0),FALSE)/$G28*$F28,0))*$D28*$G$4/100</f>
        <v>0</v>
      </c>
      <c r="NK28" s="1">
        <f>IF($E28+$I28+$D$7&lt;=NK$22,0,IF(NK$22-$D$7&gt;=$E28,-VLOOKUP($C28,Input!$A$8:$HV$39,MATCH(NK$21,Input!$A$6:$HV$6,0),FALSE)/$G28*$F28,0))*$D28*$G$4/100</f>
        <v>0</v>
      </c>
      <c r="NL28" s="1">
        <f>IF($E28+$I28+$D$7&lt;=NL$22,0,IF(NL$22-$D$7&gt;=$E28,-VLOOKUP($C28,Input!$A$8:$HV$39,MATCH(NL$21,Input!$A$6:$HV$6,0),FALSE)/$G28*$F28,0))*$D28*$G$4/100</f>
        <v>0</v>
      </c>
      <c r="NM28" s="1">
        <f>IF($E28+$I28+$D$7&lt;=NM$22,0,IF(NM$22-$D$7&gt;=$E28,-VLOOKUP($C28,Input!$A$8:$HV$39,MATCH(NM$21,Input!$A$6:$HV$6,0),FALSE)/$G28*$F28,0))*$D28*$G$4/100</f>
        <v>0</v>
      </c>
      <c r="NN28" s="1">
        <f>IF($E28+$I28+$D$7&lt;=NN$22,0,IF(NN$22-$D$7&gt;=$E28,-VLOOKUP($C28,Input!$A$8:$HV$39,MATCH(NN$21,Input!$A$6:$HV$6,0),FALSE)/$G28*$F28,0))*$D28*$G$4/100</f>
        <v>0</v>
      </c>
      <c r="NO28" s="1">
        <f>IF($E28+$I28+$D$7&lt;=NO$22,0,IF(NO$22-$D$7&gt;=$E28,-VLOOKUP($C28,Input!$A$8:$HV$39,MATCH(NO$21,Input!$A$6:$HV$6,0),FALSE)/$G28*$F28,0))*$D28*$G$4/100</f>
        <v>0</v>
      </c>
      <c r="NP28" s="1">
        <f>IF($E28+$I28+$D$7&lt;=NP$22,0,IF(NP$22-$D$7&gt;=$E28,-VLOOKUP($C28,Input!$A$8:$HV$39,MATCH(NP$21,Input!$A$6:$HV$6,0),FALSE)/$G28*$F28,0))*$D28*$G$4/100</f>
        <v>0</v>
      </c>
      <c r="NQ28" s="1">
        <f>IF($E28+$I28+$D$7&lt;=NQ$22,0,IF(NQ$22-$D$7&gt;=$E28,-VLOOKUP($C28,Input!$A$8:$HV$39,MATCH(NQ$21,Input!$A$6:$HV$6,0),FALSE)/$G28*$F28,0))*$D28*$G$4/100</f>
        <v>0</v>
      </c>
      <c r="NR28" s="1">
        <f>IF($E28+$I28+$D$7&lt;=NR$22,0,IF(NR$22-$D$7&gt;=$E28,-VLOOKUP($C28,Input!$A$8:$HV$39,MATCH(NR$21,Input!$A$6:$HV$6,0),FALSE)/$G28*$F28,0))*$D28*$G$4/100</f>
        <v>0</v>
      </c>
      <c r="NS28" s="1">
        <f>IF($E28+$I28+$D$7&lt;=NS$22,0,IF(NS$22-$D$7&gt;=$E28,-VLOOKUP($C28,Input!$A$8:$HV$39,MATCH(NS$21,Input!$A$6:$HV$6,0),FALSE)/$G28*$F28,0))*$D28*$G$4/100</f>
        <v>0</v>
      </c>
      <c r="NT28" s="1">
        <f>IF($E28+$I28+$D$7&lt;=NT$22,0,IF(NT$22-$D$7&gt;=$E28,-VLOOKUP($C28,Input!$A$8:$HV$39,MATCH(NT$21,Input!$A$6:$HV$6,0),FALSE)/$G28*$F28,0))*$D28*$G$4/100</f>
        <v>0</v>
      </c>
      <c r="NU28" s="1">
        <f>IF($E28+$I28+$D$7&lt;=NU$22,0,IF(NU$22-$D$7&gt;=$E28,-VLOOKUP($C28,Input!$A$8:$HV$39,MATCH(NU$21,Input!$A$6:$HV$6,0),FALSE)/$G28*$F28,0))*$D28*$G$4/100</f>
        <v>0</v>
      </c>
      <c r="NV28" s="1">
        <f>IF($E28+$I28+$D$7&lt;=NV$22,0,IF(NV$22-$D$7&gt;=$E28,-VLOOKUP($C28,Input!$A$8:$HV$39,MATCH(NV$21,Input!$A$6:$HV$6,0),FALSE)/$G28*$F28,0))*$D28*$G$4/100</f>
        <v>0</v>
      </c>
      <c r="NW28" s="1">
        <f>IF($E28+$I28+$D$7&lt;=NW$22,0,IF(NW$22-$D$7&gt;=$E28,-VLOOKUP($C28,Input!$A$8:$HV$39,MATCH(NW$21,Input!$A$6:$HV$6,0),FALSE)/$G28*$F28,0))*$D28*$G$4/100</f>
        <v>0</v>
      </c>
      <c r="NX28" s="1">
        <f>IF($E28+$I28+$D$7&lt;=NX$22,0,IF(NX$22-$D$7&gt;=$E28,-VLOOKUP($C28,Input!$A$8:$HV$39,MATCH(NX$21,Input!$A$6:$HV$6,0),FALSE)/$G28*$F28,0))*$D28*$G$4/100</f>
        <v>0</v>
      </c>
      <c r="NY28" s="1">
        <f>IF($E28+$I28+$D$7&lt;=NY$22,0,IF(NY$22-$D$7&gt;=$E28,-VLOOKUP($C28,Input!$A$8:$HV$39,MATCH(NY$21,Input!$A$6:$HV$6,0),FALSE)/$G28*$F28,0))*$D28*$G$4/100</f>
        <v>0</v>
      </c>
      <c r="NZ28" s="1">
        <f>IF($E28+$I28+$D$7&lt;=NZ$22,0,IF(NZ$22-$D$7&gt;=$E28,-VLOOKUP($C28,Input!$A$8:$HV$39,MATCH(NZ$21,Input!$A$6:$HV$6,0),FALSE)/$G28*$F28,0))*$D28*$G$4/100</f>
        <v>0</v>
      </c>
      <c r="OA28" s="1">
        <f>IF($E28+$I28+$D$7&lt;=OA$22,0,IF(OA$22-$D$7&gt;=$E28,-VLOOKUP($C28,Input!$A$8:$HV$39,MATCH(OA$21,Input!$A$6:$HV$6,0),FALSE)/$G28*$F28,0))*$D28*$G$4/100</f>
        <v>0</v>
      </c>
      <c r="OB28" s="1">
        <f>IF($E28+$I28+$D$7&lt;=OB$22,0,IF(OB$22-$D$7&gt;=$E28,-VLOOKUP($C28,Input!$A$8:$HV$39,MATCH(OB$21,Input!$A$6:$HV$6,0),FALSE)/$G28*$F28,0))*$D28*$G$4/100</f>
        <v>0</v>
      </c>
      <c r="OC28" s="1">
        <f>IF($E28+$I28+$D$7&lt;=OC$22,0,IF(OC$22-$D$7&gt;=$E28,-VLOOKUP($C28,Input!$A$8:$HV$39,MATCH(OC$21,Input!$A$6:$HV$6,0),FALSE)/$G28*$F28,0))*$D28*$G$4/100</f>
        <v>0</v>
      </c>
      <c r="OD28" s="1">
        <f>IF($E28+$I28+$D$7&lt;=OD$22,0,IF(OD$22-$D$7&gt;=$E28,-VLOOKUP($C28,Input!$A$8:$HV$39,MATCH(OD$21,Input!$A$6:$HV$6,0),FALSE)/$G28*$F28,0))*$D28*$G$4/100</f>
        <v>0</v>
      </c>
      <c r="OE28" s="1">
        <f>IF($E28+$I28+$D$7&lt;=OE$22,0,IF(OE$22-$D$7&gt;=$E28,-VLOOKUP($C28,Input!$A$8:$HV$39,MATCH(OE$21,Input!$A$6:$HV$6,0),FALSE)/$G28*$F28,0))*$D28*$G$4/100</f>
        <v>0</v>
      </c>
      <c r="OF28" s="1">
        <f>IF($E28+$I28+$D$7&lt;=OF$22,0,IF(OF$22-$D$7&gt;=$E28,-VLOOKUP($C28,Input!$A$8:$HV$39,MATCH(OF$21,Input!$A$6:$HV$6,0),FALSE)/$G28*$F28,0))*$D28*$G$4/100</f>
        <v>0</v>
      </c>
      <c r="OG28" s="1">
        <f>IF($E28+$I28+$D$7&lt;=OG$22,0,IF(OG$22-$D$7&gt;=$E28,-VLOOKUP($C28,Input!$A$8:$HV$39,MATCH(OG$21,Input!$A$6:$HV$6,0),FALSE)/$G28*$F28,0))*$D28*$G$4/100</f>
        <v>0</v>
      </c>
      <c r="OH28" s="1">
        <f>IF($E28+$I28+$D$7&lt;=OH$22,0,IF(OH$22-$D$7&gt;=$E28,-VLOOKUP($C28,Input!$A$8:$HV$39,MATCH(OH$21,Input!$A$6:$HV$6,0),FALSE)/$G28*$F28,0))*$D28*$G$4/100</f>
        <v>0</v>
      </c>
      <c r="OI28" s="1">
        <f>IF($E28+$I28+$D$7&lt;=OI$22,0,IF(OI$22-$D$7&gt;=$E28,-VLOOKUP($C28,Input!$A$8:$HV$39,MATCH(OI$21,Input!$A$6:$HV$6,0),FALSE)/$G28*$F28,0))*$D28*$G$4/100</f>
        <v>0</v>
      </c>
      <c r="OK28" t="str">
        <f>VLOOKUP($C28,Input!$A$8:$HW$39,MATCH(OK$21,Input!$A$6:$HW$6,0),FALSE)</f>
        <v>NA</v>
      </c>
      <c r="OL28" s="1">
        <f>IF($E28+$I28+$D$7&lt;=OL$22,0,IF(OL$22-$D$7&gt;=$E28,IF(COUNTIF($KZ28:LP28,"&gt;0")&gt;0,VLOOKUP($C28,Input!$A$8:$HV$21,MATCH($OK$21+COUNTIF($KZ28:LP28,"&gt;0"),Input!$A$6:$HV$6,0),FALSE),0),0))*$D28</f>
        <v>0</v>
      </c>
      <c r="OM28" s="1">
        <f>IF($E28+$I28+$D$7&lt;=OM$22,0,IF(OM$22-$D$7&gt;=$E28,IF(COUNTIF($KZ28:LQ28,"&gt;0")&gt;0,VLOOKUP($C28,Input!$A$8:$HV$21,MATCH($OK$21+COUNTIF($KZ28:LQ28,"&gt;0"),Input!$A$6:$HV$6,0),FALSE),0),0))*$D28</f>
        <v>0</v>
      </c>
      <c r="ON28" s="1">
        <f>IF($E28+$I28+$D$7&lt;=ON$22,0,IF(ON$22-$D$7&gt;=$E28,IF(COUNTIF($KZ28:LR28,"&gt;0")&gt;0,VLOOKUP($C28,Input!$A$8:$HV$21,MATCH($OK$21+COUNTIF($KZ28:LR28,"&gt;0"),Input!$A$6:$HV$6,0),FALSE),0),0))*$D28</f>
        <v>0</v>
      </c>
      <c r="OO28" s="1">
        <f>IF($E28+$I28+$D$7&lt;=OO$22,0,IF(OO$22-$D$7&gt;=$E28,IF(COUNTIF($KZ28:LS28,"&gt;0")&gt;0,VLOOKUP($C28,Input!$A$8:$HV$21,MATCH($OK$21+COUNTIF($KZ28:LS28,"&gt;0"),Input!$A$6:$HV$6,0),FALSE),0),0))*$D28</f>
        <v>0</v>
      </c>
      <c r="OP28" s="1">
        <f>IF($E28+$I28+$D$7&lt;=OP$22,0,IF(OP$22-$D$7&gt;=$E28,IF(COUNTIF($KZ28:LT28,"&gt;0")&gt;0,VLOOKUP($C28,Input!$A$8:$HV$21,MATCH($OK$21+COUNTIF($KZ28:LT28,"&gt;0"),Input!$A$6:$HV$6,0),FALSE),0),0))*$D28</f>
        <v>0</v>
      </c>
      <c r="OQ28" s="1">
        <f>IF($E28+$I28+$D$7&lt;=OQ$22,0,IF(OQ$22-$D$7&gt;=$E28,IF(COUNTIF($KZ28:LU28,"&gt;0")&gt;0,VLOOKUP($C28,Input!$A$8:$HV$21,MATCH($OK$21+COUNTIF($KZ28:LU28,"&gt;0"),Input!$A$6:$HV$6,0),FALSE),0),0))*$D28</f>
        <v>0</v>
      </c>
      <c r="OR28" s="1">
        <f>IF($E28+$I28+$D$7&lt;=OR$22,0,IF(OR$22-$D$7&gt;=$E28,IF(COUNTIF($KZ28:LV28,"&gt;0")&gt;0,VLOOKUP($C28,Input!$A$8:$HV$21,MATCH($OK$21+COUNTIF($KZ28:LV28,"&gt;0"),Input!$A$6:$HV$6,0),FALSE),0),0))*$D28</f>
        <v>0</v>
      </c>
      <c r="OS28" s="1">
        <f>IF($E28+$I28+$D$7&lt;=OS$22,0,IF(OS$22-$D$7&gt;=$E28,IF(COUNTIF($KZ28:LW28,"&gt;0")&gt;0,VLOOKUP($C28,Input!$A$8:$HV$21,MATCH($OK$21+COUNTIF($KZ28:LW28,"&gt;0"),Input!$A$6:$HV$6,0),FALSE),0),0))*$D28</f>
        <v>0</v>
      </c>
      <c r="OT28" s="1">
        <f>IF($E28+$I28+$D$7&lt;=OT$22,0,IF(OT$22-$D$7&gt;=$E28,IF(COUNTIF($KZ28:LX28,"&gt;0")&gt;0,VLOOKUP($C28,Input!$A$8:$HV$21,MATCH($OK$21+COUNTIF($KZ28:LX28,"&gt;0"),Input!$A$6:$HV$6,0),FALSE),0),0))*$D28</f>
        <v>0</v>
      </c>
      <c r="OU28" s="1">
        <f>IF($E28+$I28+$D$7&lt;=OU$22,0,IF(OU$22-$D$7&gt;=$E28,IF(COUNTIF($KZ28:LY28,"&gt;0")&gt;0,VLOOKUP($C28,Input!$A$8:$HV$21,MATCH($OK$21+COUNTIF($KZ28:LY28,"&gt;0"),Input!$A$6:$HV$6,0),FALSE),0),0))*$D28</f>
        <v>0</v>
      </c>
      <c r="OV28" s="1">
        <f>IF($E28+$I28+$D$7&lt;=OV$22,0,IF(OV$22-$D$7&gt;=$E28,IF(COUNTIF($KZ28:LZ28,"&gt;0")&gt;0,VLOOKUP($C28,Input!$A$8:$HV$21,MATCH($OK$21+COUNTIF($KZ28:LZ28,"&gt;0"),Input!$A$6:$HV$6,0),FALSE),0),0))*$D28</f>
        <v>0</v>
      </c>
      <c r="OW28" s="1">
        <f>IF($E28+$I28+$D$7&lt;=OW$22,0,IF(OW$22-$D$7&gt;=$E28,IF(COUNTIF($KZ28:MA28,"&gt;0")&gt;0,VLOOKUP($C28,Input!$A$8:$HV$21,MATCH($OK$21+COUNTIF($KZ28:MA28,"&gt;0"),Input!$A$6:$HV$6,0),FALSE),0),0))*$D28</f>
        <v>0</v>
      </c>
      <c r="OX28" s="1">
        <f>IF($E28+$I28+$D$7&lt;=OX$22,0,IF(OX$22-$D$7&gt;=$E28,IF(COUNTIF($KZ28:MB28,"&gt;0")&gt;0,VLOOKUP($C28,Input!$A$8:$HV$21,MATCH($OK$21+COUNTIF($KZ28:MB28,"&gt;0"),Input!$A$6:$HV$6,0),FALSE),0),0))*$D28</f>
        <v>0</v>
      </c>
      <c r="OY28" s="1">
        <f>IF($E28+$I28+$D$7&lt;=OY$22,0,IF(OY$22-$D$7&gt;=$E28,IF(COUNTIF($KZ28:MC28,"&gt;0")&gt;0,VLOOKUP($C28,Input!$A$8:$HV$21,MATCH($OK$21+COUNTIF($KZ28:MC28,"&gt;0"),Input!$A$6:$HV$6,0),FALSE),0),0))*$D28</f>
        <v>0</v>
      </c>
      <c r="OZ28" s="1">
        <f>IF($E28+$I28+$D$7&lt;=OZ$22,0,IF(OZ$22-$D$7&gt;=$E28,IF(COUNTIF($KZ28:MD28,"&gt;0")&gt;0,VLOOKUP($C28,Input!$A$8:$HV$21,MATCH($OK$21+COUNTIF($KZ28:MD28,"&gt;0"),Input!$A$6:$HV$6,0),FALSE),0),0))*$D28</f>
        <v>0</v>
      </c>
      <c r="PA28" s="1">
        <f>IF($E28+$I28+$D$7&lt;=PA$22,0,IF(PA$22-$D$7&gt;=$E28,IF(COUNTIF($KZ28:ME28,"&gt;0")&gt;0,VLOOKUP($C28,Input!$A$8:$HV$21,MATCH($OK$21+COUNTIF($KZ28:ME28,"&gt;0"),Input!$A$6:$HV$6,0),FALSE),0),0))*$D28</f>
        <v>0</v>
      </c>
      <c r="PB28" s="1">
        <f>IF($E28+$I28+$D$7&lt;=PB$22,0,IF(PB$22-$D$7&gt;=$E28,IF(COUNTIF($KZ28:MF28,"&gt;0")&gt;0,VLOOKUP($C28,Input!$A$8:$HV$21,MATCH($OK$21+COUNTIF($KZ28:MF28,"&gt;0"),Input!$A$6:$HV$6,0),FALSE),0),0))*$D28</f>
        <v>0</v>
      </c>
      <c r="PC28" s="1">
        <f>IF($E28+$I28+$D$7&lt;=PC$22,0,IF(PC$22-$D$7&gt;=$E28,IF(COUNTIF($KZ28:MG28,"&gt;0")&gt;0,VLOOKUP($C28,Input!$A$8:$HV$21,MATCH($OK$21+COUNTIF($KZ28:MG28,"&gt;0"),Input!$A$6:$HV$6,0),FALSE),0),0))*$D28</f>
        <v>0</v>
      </c>
      <c r="PD28" s="1">
        <f>IF($E28+$I28+$D$7&lt;=PD$22,0,IF(PD$22-$D$7&gt;=$E28,IF(COUNTIF($KZ28:MH28,"&gt;0")&gt;0,VLOOKUP($C28,Input!$A$8:$HV$21,MATCH($OK$21+COUNTIF($KZ28:MH28,"&gt;0"),Input!$A$6:$HV$6,0),FALSE),0),0))*$D28</f>
        <v>0</v>
      </c>
      <c r="PE28" s="1">
        <f>IF($E28+$I28+$D$7&lt;=PE$22,0,IF(PE$22-$D$7&gt;=$E28,IF(COUNTIF($KZ28:MI28,"&gt;0")&gt;0,VLOOKUP($C28,Input!$A$8:$HV$21,MATCH($OK$21+COUNTIF($KZ28:MI28,"&gt;0"),Input!$A$6:$HV$6,0),FALSE),0),0))*$D28</f>
        <v>0</v>
      </c>
      <c r="PF28" s="1">
        <f>IF($E28+$I28+$D$7&lt;=PF$22,0,IF(PF$22-$D$7&gt;=$E28,IF(COUNTIF($KZ28:MJ28,"&gt;0")&gt;0,VLOOKUP($C28,Input!$A$8:$HV$21,MATCH($OK$21+COUNTIF($KZ28:MJ28,"&gt;0"),Input!$A$6:$HV$6,0),FALSE),0),0))*$D28</f>
        <v>0</v>
      </c>
      <c r="PG28" s="1">
        <f>IF($E28+$I28+$D$7&lt;=PG$22,0,IF(PG$22-$D$7&gt;=$E28,IF(COUNTIF($KZ28:MK28,"&gt;0")&gt;0,VLOOKUP($C28,Input!$A$8:$HV$21,MATCH($OK$21+COUNTIF($KZ28:MK28,"&gt;0"),Input!$A$6:$HV$6,0),FALSE),0),0))*$D28</f>
        <v>0</v>
      </c>
      <c r="PH28" s="1">
        <f>IF($E28+$I28+$D$7&lt;=PH$22,0,IF(PH$22-$D$7&gt;=$E28,IF(COUNTIF($KZ28:ML28,"&gt;0")&gt;0,VLOOKUP($C28,Input!$A$8:$HV$21,MATCH($OK$21+COUNTIF($KZ28:ML28,"&gt;0"),Input!$A$6:$HV$6,0),FALSE),0),0))*$D28</f>
        <v>0</v>
      </c>
      <c r="PI28" s="1">
        <f>IF($E28+$I28+$D$7&lt;=PI$22,0,IF(PI$22-$D$7&gt;=$E28,IF(COUNTIF($KZ28:MM28,"&gt;0")&gt;0,VLOOKUP($C28,Input!$A$8:$HV$21,MATCH($OK$21+COUNTIF($KZ28:MM28,"&gt;0"),Input!$A$6:$HV$6,0),FALSE),0),0))*$D28</f>
        <v>0</v>
      </c>
      <c r="PJ28" s="1">
        <f>IF($E28+$I28+$D$7&lt;=PJ$22,0,IF(PJ$22-$D$7&gt;=$E28,IF(COUNTIF($KZ28:MN28,"&gt;0")&gt;0,VLOOKUP($C28,Input!$A$8:$HV$21,MATCH($OK$21+COUNTIF($KZ28:MN28,"&gt;0"),Input!$A$6:$HV$6,0),FALSE),0),0))*$D28</f>
        <v>0</v>
      </c>
      <c r="PK28" s="1">
        <f>IF($E28+$I28+$D$7&lt;=PK$22,0,IF(PK$22-$D$7&gt;=$E28,IF(COUNTIF($KZ28:MO28,"&gt;0")&gt;0,VLOOKUP($C28,Input!$A$8:$HV$21,MATCH($OK$21+COUNTIF($KZ28:MO28,"&gt;0"),Input!$A$6:$HV$6,0),FALSE),0),0))*$D28</f>
        <v>0</v>
      </c>
      <c r="PL28" s="1">
        <f>IF($E28+$I28+$D$7&lt;=PL$22,0,IF(PL$22-$D$7&gt;=$E28,IF(COUNTIF($KZ28:MP28,"&gt;0")&gt;0,VLOOKUP($C28,Input!$A$8:$HV$21,MATCH($OK$21+COUNTIF($KZ28:MP28,"&gt;0"),Input!$A$6:$HV$6,0),FALSE),0),0))*$D28</f>
        <v>0</v>
      </c>
      <c r="PM28" s="1">
        <f>IF($E28+$I28+$D$7&lt;=PM$22,0,IF(PM$22-$D$7&gt;=$E28,IF(COUNTIF($KZ28:MQ28,"&gt;0")&gt;0,VLOOKUP($C28,Input!$A$8:$HV$21,MATCH($OK$21+COUNTIF($KZ28:MQ28,"&gt;0"),Input!$A$6:$HV$6,0),FALSE),0),0))*$D28</f>
        <v>0</v>
      </c>
      <c r="PN28" s="1">
        <f>IF($E28+$I28+$D$7&lt;=PN$22,0,IF(PN$22-$D$7&gt;=$E28,IF(COUNTIF($KZ28:MR28,"&gt;0")&gt;0,VLOOKUP($C28,Input!$A$8:$HV$21,MATCH($OK$21+COUNTIF($KZ28:MR28,"&gt;0"),Input!$A$6:$HV$6,0),FALSE),0),0))*$D28</f>
        <v>0</v>
      </c>
      <c r="PO28" s="1">
        <f>IF($E28+$I28+$D$7&lt;=PO$22,0,IF(PO$22-$D$7&gt;=$E28,IF(COUNTIF($KZ28:MS28,"&gt;0")&gt;0,VLOOKUP($C28,Input!$A$8:$HV$21,MATCH($OK$21+COUNTIF($KZ28:MS28,"&gt;0"),Input!$A$6:$HV$6,0),FALSE),0),0))*$D28</f>
        <v>0</v>
      </c>
      <c r="PP28" s="1">
        <f>IF($E28+$I28+$D$7&lt;=PP$22,0,IF(PP$22-$D$7&gt;=$E28,IF(COUNTIF($KZ28:MT28,"&gt;0")&gt;0,VLOOKUP($C28,Input!$A$8:$HV$21,MATCH($OK$21+COUNTIF($KZ28:MT28,"&gt;0"),Input!$A$6:$HV$6,0),FALSE),0),0))*$D28</f>
        <v>0</v>
      </c>
      <c r="PQ28" s="1">
        <f>IF($E28+$I28+$D$7&lt;=PQ$22,0,IF(PQ$22-$D$7&gt;=$E28,IF(COUNTIF($KZ28:MU28,"&gt;0")&gt;0,VLOOKUP($C28,Input!$A$8:$HV$21,MATCH($OK$21+COUNTIF($KZ28:MU28,"&gt;0"),Input!$A$6:$HV$6,0),FALSE),0),0))*$D28</f>
        <v>0</v>
      </c>
      <c r="PR28" s="1">
        <f>IF($E28+$I28+$D$7&lt;=PR$22,0,IF(PR$22-$D$7&gt;=$E28,IF(COUNTIF($KZ28:MV28,"&gt;0")&gt;0,VLOOKUP($C28,Input!$A$8:$HV$21,MATCH($OK$21+COUNTIF($KZ28:MV28,"&gt;0"),Input!$A$6:$HV$6,0),FALSE),0),0))*$D28</f>
        <v>0</v>
      </c>
      <c r="PS28" s="1">
        <f>IF($E28+$I28+$D$7&lt;=PS$22,0,IF(PS$22-$D$7&gt;=$E28,IF(COUNTIF($KZ28:MW28,"&gt;0")&gt;0,VLOOKUP($C28,Input!$A$8:$HV$21,MATCH($OK$21+COUNTIF($KZ28:MW28,"&gt;0"),Input!$A$6:$HV$6,0),FALSE),0),0))*$D28</f>
        <v>0</v>
      </c>
      <c r="PT28" s="1">
        <f>IF($E28+$I28+$D$7&lt;=PT$22,0,IF(PT$22-$D$7&gt;=$E28,IF(COUNTIF($KZ28:MX28,"&gt;0")&gt;0,VLOOKUP($C28,Input!$A$8:$HV$21,MATCH($OK$21+COUNTIF($KZ28:MX28,"&gt;0"),Input!$A$6:$HV$6,0),FALSE),0),0))*$D28</f>
        <v>0</v>
      </c>
      <c r="PV28" s="1" t="str">
        <f t="shared" si="169"/>
        <v>2005 MY 40' CNG w Midlife Rebuild {234 Buses}</v>
      </c>
      <c r="PW28" s="1">
        <f t="shared" si="172"/>
        <v>11040615.56214433</v>
      </c>
      <c r="PX28" s="1">
        <f t="shared" si="173"/>
        <v>11592761.682956627</v>
      </c>
      <c r="PY28" s="1">
        <f t="shared" si="174"/>
        <v>11911838.244978391</v>
      </c>
      <c r="PZ28" s="1">
        <f t="shared" si="175"/>
        <v>0</v>
      </c>
      <c r="QA28" s="1">
        <f t="shared" si="176"/>
        <v>0</v>
      </c>
      <c r="QB28" s="1">
        <f t="shared" si="177"/>
        <v>0</v>
      </c>
      <c r="QC28" s="1">
        <f t="shared" si="178"/>
        <v>0</v>
      </c>
      <c r="QD28" s="1">
        <f t="shared" si="179"/>
        <v>0</v>
      </c>
      <c r="QE28" s="1">
        <f t="shared" si="180"/>
        <v>0</v>
      </c>
      <c r="QF28" s="1">
        <f t="shared" si="181"/>
        <v>0</v>
      </c>
      <c r="QG28" s="1">
        <f t="shared" si="182"/>
        <v>0</v>
      </c>
      <c r="QH28" s="1">
        <f t="shared" si="183"/>
        <v>0</v>
      </c>
      <c r="QI28" s="1">
        <f t="shared" si="184"/>
        <v>0</v>
      </c>
      <c r="QJ28" s="1">
        <f t="shared" si="185"/>
        <v>0</v>
      </c>
      <c r="QK28" s="1">
        <f t="shared" si="186"/>
        <v>0</v>
      </c>
      <c r="QL28" s="1">
        <f t="shared" si="187"/>
        <v>0</v>
      </c>
      <c r="QM28" s="1">
        <f t="shared" si="188"/>
        <v>0</v>
      </c>
      <c r="QN28" s="1">
        <f t="shared" si="189"/>
        <v>0</v>
      </c>
      <c r="QO28" s="1">
        <f t="shared" si="190"/>
        <v>0</v>
      </c>
      <c r="QP28" s="1">
        <f t="shared" si="191"/>
        <v>0</v>
      </c>
      <c r="QQ28" s="1">
        <f t="shared" si="192"/>
        <v>0</v>
      </c>
      <c r="QR28" s="1">
        <f t="shared" si="193"/>
        <v>0</v>
      </c>
      <c r="QS28" s="1">
        <f t="shared" si="194"/>
        <v>0</v>
      </c>
      <c r="QT28" s="1">
        <f t="shared" si="195"/>
        <v>0</v>
      </c>
      <c r="QU28" s="1">
        <f t="shared" si="196"/>
        <v>0</v>
      </c>
      <c r="QV28" s="1">
        <f t="shared" si="197"/>
        <v>0</v>
      </c>
      <c r="QW28" s="1">
        <f t="shared" si="198"/>
        <v>0</v>
      </c>
      <c r="QX28" s="1">
        <f t="shared" si="199"/>
        <v>0</v>
      </c>
      <c r="QY28" s="1">
        <f t="shared" si="200"/>
        <v>0</v>
      </c>
      <c r="QZ28" s="1">
        <f t="shared" si="201"/>
        <v>0</v>
      </c>
      <c r="RA28" s="1">
        <f t="shared" si="202"/>
        <v>0</v>
      </c>
      <c r="RB28" s="1">
        <f t="shared" si="203"/>
        <v>0</v>
      </c>
      <c r="RC28" s="1">
        <f t="shared" si="204"/>
        <v>0</v>
      </c>
      <c r="RD28" s="1">
        <f t="shared" si="205"/>
        <v>0</v>
      </c>
      <c r="RE28" s="1">
        <f t="shared" si="206"/>
        <v>0</v>
      </c>
      <c r="RF28" s="1">
        <f t="shared" si="207"/>
        <v>34545215.490079343</v>
      </c>
      <c r="RG28" s="1">
        <f t="shared" si="208"/>
        <v>33523773.992178939</v>
      </c>
      <c r="RH28" s="72"/>
      <c r="RI28" s="37"/>
    </row>
    <row r="29" spans="1:477" hidden="1" outlineLevel="1" x14ac:dyDescent="0.25">
      <c r="A29" s="50"/>
      <c r="B29" s="143"/>
      <c r="C29" s="111" t="s">
        <v>76</v>
      </c>
      <c r="D29" s="108">
        <f t="shared" si="171"/>
        <v>234</v>
      </c>
      <c r="E29" s="110">
        <f t="shared" si="209"/>
        <v>2006</v>
      </c>
      <c r="F29" s="68">
        <f t="shared" si="168"/>
        <v>40000</v>
      </c>
      <c r="G29" s="69">
        <f>VLOOKUP($C29,Input!$A$8:$HV$39,MATCH(G$21,Input!$A$6:$HV$6,0),FALSE)</f>
        <v>2.91</v>
      </c>
      <c r="H29" s="123">
        <f>VLOOKUP($C29,Input!$A$8:$HV$39,MATCH(H$21,Input!$A$6:$HV$6,0),FALSE)</f>
        <v>0</v>
      </c>
      <c r="I29" s="70">
        <f>VLOOKUP($C29,Input!$A$8:$HV$39,MATCH(I$21,Input!$A$6:$HV$6,0),FALSE)</f>
        <v>14</v>
      </c>
      <c r="J29" s="1">
        <f>+IF($E29=J$22,VLOOKUP($C29,Input!$A$8:$AN$39,MATCH(J$21,Input!$A$6:$AN$6,0),FALSE)+$H29,0)*$D29</f>
        <v>0</v>
      </c>
      <c r="K29" s="1">
        <f>+IF($E29=K$22,VLOOKUP($C29,Input!$A$8:$AN$39,MATCH(K$21,Input!$A$6:$AN$6,0),FALSE)+$H29,0)*$D29</f>
        <v>0</v>
      </c>
      <c r="L29" s="1">
        <f>+IF($E29=L$22,VLOOKUP($C29,Input!$A$8:$AN$39,MATCH(L$21,Input!$A$6:$AN$6,0),FALSE)+$H29,0)*$D29</f>
        <v>0</v>
      </c>
      <c r="M29" s="1">
        <f>+IF($E29=M$22,VLOOKUP($C29,Input!$A$8:$AN$39,MATCH(M$21,Input!$A$6:$AN$6,0),FALSE)+$H29,0)*$D29</f>
        <v>0</v>
      </c>
      <c r="N29" s="1">
        <f>+IF($E29=N$22,VLOOKUP($C29,Input!$A$8:$AN$39,MATCH(N$21,Input!$A$6:$AN$6,0),FALSE)+$H29,0)*$D29</f>
        <v>0</v>
      </c>
      <c r="O29" s="1">
        <f>+IF($E29=O$22,VLOOKUP($C29,Input!$A$8:$AN$39,MATCH(O$21,Input!$A$6:$AN$6,0),FALSE)+$H29,0)*$D29</f>
        <v>0</v>
      </c>
      <c r="P29" s="1">
        <f>+IF($E29=P$22,VLOOKUP($C29,Input!$A$8:$AN$39,MATCH(P$21,Input!$A$6:$AN$6,0),FALSE)+$H29,0)*$D29</f>
        <v>0</v>
      </c>
      <c r="Q29" s="1">
        <f>+IF($E29=Q$22,VLOOKUP($C29,Input!$A$8:$AN$39,MATCH(Q$21,Input!$A$6:$AN$6,0),FALSE)+$H29,0)*$D29</f>
        <v>0</v>
      </c>
      <c r="R29" s="1">
        <f>+IF($E29=R$22,VLOOKUP($C29,Input!$A$8:$AN$39,MATCH(R$21,Input!$A$6:$AN$6,0),FALSE)+$H29,0)*$D29</f>
        <v>0</v>
      </c>
      <c r="S29" s="1">
        <f>+IF($E29=S$22,VLOOKUP($C29,Input!$A$8:$AN$39,MATCH(S$21,Input!$A$6:$AN$6,0),FALSE)+$H29,0)*$D29</f>
        <v>0</v>
      </c>
      <c r="T29" s="1">
        <f>+IF($E29=T$22,VLOOKUP($C29,Input!$A$8:$AN$39,MATCH(T$21,Input!$A$6:$AN$6,0),FALSE)+$H29,0)*$D29</f>
        <v>0</v>
      </c>
      <c r="U29" s="1">
        <f>+IF($E29=U$22,VLOOKUP($C29,Input!$A$8:$AN$39,MATCH(U$21,Input!$A$6:$AN$6,0),FALSE)+$H29,0)*$D29</f>
        <v>0</v>
      </c>
      <c r="V29" s="1">
        <f>+IF($E29=V$22,VLOOKUP($C29,Input!$A$8:$AN$39,MATCH(V$21,Input!$A$6:$AN$6,0),FALSE)+$H29,0)*$D29</f>
        <v>0</v>
      </c>
      <c r="W29" s="1">
        <f>+IF($E29=W$22,VLOOKUP($C29,Input!$A$8:$AN$39,MATCH(W$21,Input!$A$6:$AN$6,0),FALSE)+$H29,0)*$D29</f>
        <v>0</v>
      </c>
      <c r="X29" s="1">
        <f>+IF($E29=X$22,VLOOKUP($C29,Input!$A$8:$AN$39,MATCH(X$21,Input!$A$6:$AN$6,0),FALSE)+$H29,0)*$D29</f>
        <v>0</v>
      </c>
      <c r="Y29" s="1">
        <f>+IF($E29=Y$22,VLOOKUP($C29,Input!$A$8:$AN$39,MATCH(Y$21,Input!$A$6:$AN$6,0),FALSE)+$H29,0)*$D29</f>
        <v>0</v>
      </c>
      <c r="Z29" s="1">
        <f>+IF($E29=Z$22,VLOOKUP($C29,Input!$A$8:$AN$39,MATCH(Z$21,Input!$A$6:$AN$6,0),FALSE)+$H29,0)*$D29</f>
        <v>0</v>
      </c>
      <c r="AA29" s="1">
        <f>+IF($E29=AA$22,VLOOKUP($C29,Input!$A$8:$AN$39,MATCH(AA$21,Input!$A$6:$AN$6,0),FALSE)+$H29,0)*$D29</f>
        <v>0</v>
      </c>
      <c r="AB29" s="1">
        <f>+IF($E29=AB$22,VLOOKUP($C29,Input!$A$8:$AN$39,MATCH(AB$21,Input!$A$6:$AN$6,0),FALSE)+$H29,0)*$D29</f>
        <v>0</v>
      </c>
      <c r="AC29" s="1">
        <f>+IF($E29=AC$22,VLOOKUP($C29,Input!$A$8:$AN$39,MATCH(AC$21,Input!$A$6:$AN$6,0),FALSE)+$H29,0)*$D29</f>
        <v>0</v>
      </c>
      <c r="AD29" s="1">
        <f>+IF($E29=AD$22,VLOOKUP($C29,Input!$A$8:$AN$39,MATCH(AD$21,Input!$A$6:$AN$6,0),FALSE)+$H29,0)*$D29</f>
        <v>0</v>
      </c>
      <c r="AE29" s="1">
        <f>+IF($E29=AE$22,VLOOKUP($C29,Input!$A$8:$AN$39,MATCH(AE$21,Input!$A$6:$AN$6,0),FALSE)+$H29,0)*$D29</f>
        <v>0</v>
      </c>
      <c r="AF29" s="1">
        <f>+IF($E29=AF$22,VLOOKUP($C29,Input!$A$8:$AN$39,MATCH(AF$21,Input!$A$6:$AN$6,0),FALSE)+$H29,0)*$D29</f>
        <v>0</v>
      </c>
      <c r="AG29" s="1">
        <f>+IF($E29=AG$22,VLOOKUP($C29,Input!$A$8:$AN$39,MATCH(AG$21,Input!$A$6:$AN$6,0),FALSE)+$H29,0)*$D29</f>
        <v>0</v>
      </c>
      <c r="AH29" s="1">
        <f>+IF($E29=AH$22,VLOOKUP($C29,Input!$A$8:$AN$39,MATCH(AH$21,Input!$A$6:$AN$6,0),FALSE)+$H29,0)*$D29</f>
        <v>0</v>
      </c>
      <c r="AI29" s="1">
        <f>+IF($E29=AI$22,VLOOKUP($C29,Input!$A$8:$AN$39,MATCH(AI$21,Input!$A$6:$AN$6,0),FALSE)+$H29,0)*$D29</f>
        <v>0</v>
      </c>
      <c r="AJ29" s="1">
        <f>+IF($E29=AJ$22,VLOOKUP($C29,Input!$A$8:$AN$39,MATCH(AJ$21,Input!$A$6:$AN$6,0),FALSE)+$H29,0)*$D29</f>
        <v>0</v>
      </c>
      <c r="AK29" s="1">
        <f>+IF($E29=AK$22,VLOOKUP($C29,Input!$A$8:$AN$39,MATCH(AK$21,Input!$A$6:$AN$6,0),FALSE)+$H29,0)*$D29</f>
        <v>0</v>
      </c>
      <c r="AL29" s="1">
        <f>+IF($E29=AL$22,VLOOKUP($C29,Input!$A$8:$AN$39,MATCH(AL$21,Input!$A$6:$AN$6,0),FALSE)+$H29,0)*$D29</f>
        <v>0</v>
      </c>
      <c r="AM29" s="1">
        <f>+IF($E29=AM$22,VLOOKUP($C29,Input!$A$8:$AN$39,MATCH(AM$21,Input!$A$6:$AN$6,0),FALSE)+$H29,0)*$D29</f>
        <v>0</v>
      </c>
      <c r="AN29" s="1">
        <f>+IF($E29=AN$22,VLOOKUP($C29,Input!$A$8:$AN$39,MATCH(AN$21,Input!$A$6:$AN$6,0),FALSE)+$H29,0)*$D29</f>
        <v>0</v>
      </c>
      <c r="AO29" s="1">
        <f>+IF($E29=AO$22,VLOOKUP($C29,Input!$A$8:$AN$39,MATCH(AO$21,Input!$A$6:$AN$6,0),FALSE)+$H29,0)*$D29</f>
        <v>0</v>
      </c>
      <c r="AP29" s="1">
        <f>+IF($E29=AP$22,VLOOKUP($C29,Input!$A$8:$AN$39,MATCH(AP$21,Input!$A$6:$AN$6,0),FALSE)+$H29,0)*$D29</f>
        <v>0</v>
      </c>
      <c r="AQ29" s="1">
        <f>+IF($E29=AQ$22,VLOOKUP($C29,Input!$A$8:$AN$39,MATCH(AQ$21,Input!$A$6:$AN$6,0),FALSE)+$H29,0)*$D29</f>
        <v>0</v>
      </c>
      <c r="AR29" s="1">
        <f>+IF($E29=AR$22,VLOOKUP($C29,Input!$A$8:$AN$39,MATCH(AR$21,Input!$A$6:$AN$6,0),FALSE)+$H29,0)*$D29</f>
        <v>0</v>
      </c>
      <c r="AT29" t="str">
        <f>VLOOKUP($C29,Input!$A$8:$HV$39,MATCH(AT$21,Input!$A$6:$HV$6,0),FALSE)</f>
        <v>Parts and administrative cost</v>
      </c>
      <c r="AU29" s="1">
        <f>+IF($E29=AU$22,VLOOKUP($C29,Input!$A$8:$HV$39,MATCH(AU$21,Input!$A$6:$HV$6,0),FALSE),0)*$D29</f>
        <v>0</v>
      </c>
      <c r="AV29" s="1">
        <f>+IF($E29=AV$22,VLOOKUP($C29,Input!$A$8:$HV$39,MATCH(AV$21,Input!$A$6:$HV$6,0),FALSE),0)*$D29</f>
        <v>0</v>
      </c>
      <c r="AW29" s="1">
        <f>+IF($E29=AW$22,VLOOKUP($C29,Input!$A$8:$HV$39,MATCH(AW$21,Input!$A$6:$HV$6,0),FALSE),0)*$D29</f>
        <v>0</v>
      </c>
      <c r="AX29" s="1">
        <f>+IF($E29=AX$22,VLOOKUP($C29,Input!$A$8:$HV$39,MATCH(AX$21,Input!$A$6:$HV$6,0),FALSE),0)*$D29</f>
        <v>0</v>
      </c>
      <c r="AY29" s="1">
        <f>+IF($E29=AY$22,VLOOKUP($C29,Input!$A$8:$HV$39,MATCH(AY$21,Input!$A$6:$HV$6,0),FALSE),0)*$D29</f>
        <v>0</v>
      </c>
      <c r="AZ29" s="1">
        <f>+IF($E29=AZ$22,VLOOKUP($C29,Input!$A$8:$HV$39,MATCH(AZ$21,Input!$A$6:$HV$6,0),FALSE),0)*$D29</f>
        <v>0</v>
      </c>
      <c r="BA29" s="1">
        <f>+IF($E29=BA$22,VLOOKUP($C29,Input!$A$8:$HV$39,MATCH(BA$21,Input!$A$6:$HV$6,0),FALSE),0)*$D29</f>
        <v>0</v>
      </c>
      <c r="BB29" s="1">
        <f>+IF($E29=BB$22,VLOOKUP($C29,Input!$A$8:$HV$39,MATCH(BB$21,Input!$A$6:$HV$6,0),FALSE),0)*$D29</f>
        <v>0</v>
      </c>
      <c r="BC29" s="1">
        <f>+IF($E29=BC$22,VLOOKUP($C29,Input!$A$8:$HV$39,MATCH(BC$21,Input!$A$6:$HV$6,0),FALSE),0)*$D29</f>
        <v>0</v>
      </c>
      <c r="BD29" s="1">
        <f>+IF($E29=BD$22,VLOOKUP($C29,Input!$A$8:$HV$39,MATCH(BD$21,Input!$A$6:$HV$6,0),FALSE),0)*$D29</f>
        <v>0</v>
      </c>
      <c r="BE29" s="1">
        <f>+IF($E29=BE$22,VLOOKUP($C29,Input!$A$8:$HV$39,MATCH(BE$21,Input!$A$6:$HV$6,0),FALSE),0)*$D29</f>
        <v>0</v>
      </c>
      <c r="BF29" s="1">
        <f>+IF($E29=BF$22,VLOOKUP($C29,Input!$A$8:$HV$39,MATCH(BF$21,Input!$A$6:$HV$6,0),FALSE),0)*$D29</f>
        <v>0</v>
      </c>
      <c r="BG29" s="1">
        <f>+IF($E29=BG$22,VLOOKUP($C29,Input!$A$8:$HV$39,MATCH(BG$21,Input!$A$6:$HV$6,0),FALSE),0)*$D29</f>
        <v>0</v>
      </c>
      <c r="BH29" s="1">
        <f>+IF($E29=BH$22,VLOOKUP($C29,Input!$A$8:$HV$39,MATCH(BH$21,Input!$A$6:$HV$6,0),FALSE),0)*$D29</f>
        <v>0</v>
      </c>
      <c r="BI29" s="1">
        <f>+IF($E29=BI$22,VLOOKUP($C29,Input!$A$8:$HV$39,MATCH(BI$21,Input!$A$6:$HV$6,0),FALSE),0)*$D29</f>
        <v>0</v>
      </c>
      <c r="BJ29" s="1">
        <f>+IF($E29=BJ$22,VLOOKUP($C29,Input!$A$8:$HV$39,MATCH(BJ$21,Input!$A$6:$HV$6,0),FALSE),0)*$D29</f>
        <v>0</v>
      </c>
      <c r="BK29" s="1">
        <f>+IF($E29=BK$22,VLOOKUP($C29,Input!$A$8:$HV$39,MATCH(BK$21,Input!$A$6:$HV$6,0),FALSE),0)*$D29</f>
        <v>0</v>
      </c>
      <c r="BL29" s="1">
        <f>+IF($E29=BL$22,VLOOKUP($C29,Input!$A$8:$HV$39,MATCH(BL$21,Input!$A$6:$HV$6,0),FALSE),0)*$D29</f>
        <v>0</v>
      </c>
      <c r="BM29" s="1">
        <f>+IF($E29=BM$22,VLOOKUP($C29,Input!$A$8:$HV$39,MATCH(BM$21,Input!$A$6:$HV$6,0),FALSE),0)*$D29</f>
        <v>0</v>
      </c>
      <c r="BN29" s="1">
        <f>+IF($E29=BN$22,VLOOKUP($C29,Input!$A$8:$HV$39,MATCH(BN$21,Input!$A$6:$HV$6,0),FALSE),0)*$D29</f>
        <v>0</v>
      </c>
      <c r="BO29" s="1">
        <f>+IF($E29=BO$22,VLOOKUP($C29,Input!$A$8:$HV$39,MATCH(BO$21,Input!$A$6:$HV$6,0),FALSE),0)*$D29</f>
        <v>0</v>
      </c>
      <c r="BP29" s="1">
        <f>+IF($E29=BP$22,VLOOKUP($C29,Input!$A$8:$HV$39,MATCH(BP$21,Input!$A$6:$HV$6,0),FALSE),0)*$D29</f>
        <v>0</v>
      </c>
      <c r="BQ29" s="1">
        <f>+IF($E29=BQ$22,VLOOKUP($C29,Input!$A$8:$HV$39,MATCH(BQ$21,Input!$A$6:$HV$6,0),FALSE),0)*$D29</f>
        <v>0</v>
      </c>
      <c r="BR29" s="1">
        <f>+IF($E29=BR$22,VLOOKUP($C29,Input!$A$8:$HV$39,MATCH(BR$21,Input!$A$6:$HV$6,0),FALSE),0)*$D29</f>
        <v>0</v>
      </c>
      <c r="BS29" s="1">
        <f>+IF($E29=BS$22,VLOOKUP($C29,Input!$A$8:$HV$39,MATCH(BS$21,Input!$A$6:$HV$6,0),FALSE),0)*$D29</f>
        <v>0</v>
      </c>
      <c r="BT29" s="1">
        <f>+IF($E29=BT$22,VLOOKUP($C29,Input!$A$8:$HV$39,MATCH(BT$21,Input!$A$6:$HV$6,0),FALSE),0)*$D29</f>
        <v>0</v>
      </c>
      <c r="BU29" s="1">
        <f>+IF($E29=BU$22,VLOOKUP($C29,Input!$A$8:$HV$39,MATCH(BU$21,Input!$A$6:$HV$6,0),FALSE),0)*$D29</f>
        <v>0</v>
      </c>
      <c r="BV29" s="1">
        <f>+IF($E29=BV$22,VLOOKUP($C29,Input!$A$8:$HV$39,MATCH(BV$21,Input!$A$6:$HV$6,0),FALSE),0)*$D29</f>
        <v>0</v>
      </c>
      <c r="BW29" s="1">
        <f>+IF($E29=BW$22,VLOOKUP($C29,Input!$A$8:$HV$39,MATCH(BW$21,Input!$A$6:$HV$6,0),FALSE),0)*$D29</f>
        <v>0</v>
      </c>
      <c r="BX29" s="1">
        <f>+IF($E29=BX$22,VLOOKUP($C29,Input!$A$8:$HV$39,MATCH(BX$21,Input!$A$6:$HV$6,0),FALSE),0)*$D29</f>
        <v>0</v>
      </c>
      <c r="BY29" s="1">
        <f>+IF($E29=BY$22,VLOOKUP($C29,Input!$A$8:$HV$39,MATCH(BY$21,Input!$A$6:$HV$6,0),FALSE),0)*$D29</f>
        <v>0</v>
      </c>
      <c r="BZ29" s="1">
        <f>+IF($E29=BZ$22,VLOOKUP($C29,Input!$A$8:$HV$39,MATCH(BZ$21,Input!$A$6:$HV$6,0),FALSE),0)*$D29</f>
        <v>0</v>
      </c>
      <c r="CA29" s="1">
        <f>+IF($E29=CA$22,VLOOKUP($C29,Input!$A$8:$HV$39,MATCH(CA$21,Input!$A$6:$HV$6,0),FALSE),0)*$D29</f>
        <v>0</v>
      </c>
      <c r="CB29" s="1">
        <f>+IF($E29=CB$22,VLOOKUP($C29,Input!$A$8:$HV$39,MATCH(CB$21,Input!$A$6:$HV$6,0),FALSE),0)*$D29</f>
        <v>0</v>
      </c>
      <c r="CC29" s="1">
        <f>+IF($E29=CC$22,VLOOKUP($C29,Input!$A$8:$HV$39,MATCH(CC$21,Input!$A$6:$HV$6,0),FALSE),0)*$D29</f>
        <v>0</v>
      </c>
      <c r="CE29" t="str">
        <f>VLOOKUP($C29,Input!$A$8:$HV$39,MATCH(CE$21,Input!$A$6:$HV$6,0),FALSE)</f>
        <v>Engine Rebuild @ 7 Yr</v>
      </c>
      <c r="CF29" s="1">
        <f>IF($E29+$I29+$D$7&lt;=CF$22,0,IF(CF$22-$D$7&gt;=$E29,IF(COUNTIF($KZ29:LP29,"&gt;0")&gt;0,VLOOKUP($C29,Input!$A$8:$HV$21,MATCH($CE$21+COUNTIF($KZ29:LP29,"&gt;0"),Input!$A$6:$HV$6,0),FALSE),0),0))*$D29</f>
        <v>0</v>
      </c>
      <c r="CG29" s="1">
        <f>IF($E29+$I29+$D$7&lt;=CG$22,0,IF(CG$22-$D$7&gt;=$E29,IF(COUNTIF($KZ29:LQ29,"&gt;0")&gt;0,VLOOKUP($C29,Input!$A$8:$HV$21,MATCH($CE$21+COUNTIF($KZ29:LQ29,"&gt;0"),Input!$A$6:$HV$6,0),FALSE),0),0))*$D29</f>
        <v>0</v>
      </c>
      <c r="CH29" s="1">
        <f>IF($E29+$I29+$D$7&lt;=CH$22,0,IF(CH$22-$D$7&gt;=$E29,IF(COUNTIF($KZ29:LR29,"&gt;0")&gt;0,VLOOKUP($C29,Input!$A$8:$HV$21,MATCH($CE$21+COUNTIF($KZ29:LR29,"&gt;0"),Input!$A$6:$HV$6,0),FALSE),0),0))*$D29</f>
        <v>0</v>
      </c>
      <c r="CI29" s="1">
        <f>IF($E29+$I29+$D$7&lt;=CI$22,0,IF(CI$22-$D$7&gt;=$E29,IF(COUNTIF($KZ29:LS29,"&gt;0")&gt;0,VLOOKUP($C29,Input!$A$8:$HV$21,MATCH($CE$21+COUNTIF($KZ29:LS29,"&gt;0"),Input!$A$6:$HV$6,0),FALSE),0),0))*$D29</f>
        <v>0</v>
      </c>
      <c r="CJ29" s="1">
        <f>IF($E29+$I29+$D$7&lt;=CJ$22,0,IF(CJ$22-$D$7&gt;=$E29,IF(COUNTIF($KZ29:LT29,"&gt;0")&gt;0,VLOOKUP($C29,Input!$A$8:$HV$21,MATCH($CE$21+COUNTIF($KZ29:LT29,"&gt;0"),Input!$A$6:$HV$6,0),FALSE),0),0))*$D29</f>
        <v>0</v>
      </c>
      <c r="CK29" s="1">
        <f>IF($E29+$I29+$D$7&lt;=CK$22,0,IF(CK$22-$D$7&gt;=$E29,IF(COUNTIF($KZ29:LU29,"&gt;0")&gt;0,VLOOKUP($C29,Input!$A$8:$HV$21,MATCH($CE$21+COUNTIF($KZ29:LU29,"&gt;0"),Input!$A$6:$HV$6,0),FALSE),0),0))*$D29</f>
        <v>0</v>
      </c>
      <c r="CL29" s="1">
        <f>IF($E29+$I29+$D$7&lt;=CL$22,0,IF(CL$22-$D$7&gt;=$E29,IF(COUNTIF($KZ29:LV29,"&gt;0")&gt;0,VLOOKUP($C29,Input!$A$8:$HV$21,MATCH($CE$21+COUNTIF($KZ29:LV29,"&gt;0"),Input!$A$6:$HV$6,0),FALSE),0),0))*$D29</f>
        <v>0</v>
      </c>
      <c r="CM29" s="1">
        <f>IF($E29+$I29+$D$7&lt;=CM$22,0,IF(CM$22-$D$7&gt;=$E29,IF(COUNTIF($KZ29:LW29,"&gt;0")&gt;0,VLOOKUP($C29,Input!$A$8:$HV$21,MATCH($CE$21+COUNTIF($KZ29:LW29,"&gt;0"),Input!$A$6:$HV$6,0),FALSE),0),0))*$D29</f>
        <v>0</v>
      </c>
      <c r="CN29" s="1">
        <f>IF($E29+$I29+$D$7&lt;=CN$22,0,IF(CN$22-$D$7&gt;=$E29,IF(COUNTIF($KZ29:LX29,"&gt;0")&gt;0,VLOOKUP($C29,Input!$A$8:$HV$21,MATCH($CE$21+COUNTIF($KZ29:LX29,"&gt;0"),Input!$A$6:$HV$6,0),FALSE),0),0))*$D29</f>
        <v>0</v>
      </c>
      <c r="CO29" s="1">
        <f>IF($E29+$I29+$D$7&lt;=CO$22,0,IF(CO$22-$D$7&gt;=$E29,IF(COUNTIF($KZ29:LY29,"&gt;0")&gt;0,VLOOKUP($C29,Input!$A$8:$HV$21,MATCH($CE$21+COUNTIF($KZ29:LY29,"&gt;0"),Input!$A$6:$HV$6,0),FALSE),0),0))*$D29</f>
        <v>0</v>
      </c>
      <c r="CP29" s="1">
        <f>IF($E29+$I29+$D$7&lt;=CP$22,0,IF(CP$22-$D$7&gt;=$E29,IF(COUNTIF($KZ29:LZ29,"&gt;0")&gt;0,VLOOKUP($C29,Input!$A$8:$HV$21,MATCH($CE$21+COUNTIF($KZ29:LZ29,"&gt;0"),Input!$A$6:$HV$6,0),FALSE),0),0))*$D29</f>
        <v>0</v>
      </c>
      <c r="CQ29" s="1">
        <f>IF($E29+$I29+$D$7&lt;=CQ$22,0,IF(CQ$22-$D$7&gt;=$E29,IF(COUNTIF($KZ29:MA29,"&gt;0")&gt;0,VLOOKUP($C29,Input!$A$8:$HV$21,MATCH($CE$21+COUNTIF($KZ29:MA29,"&gt;0"),Input!$A$6:$HV$6,0),FALSE),0),0))*$D29</f>
        <v>0</v>
      </c>
      <c r="CR29" s="1">
        <f>IF($E29+$I29+$D$7&lt;=CR$22,0,IF(CR$22-$D$7&gt;=$E29,IF(COUNTIF($KZ29:MB29,"&gt;0")&gt;0,VLOOKUP($C29,Input!$A$8:$HV$21,MATCH($CE$21+COUNTIF($KZ29:MB29,"&gt;0"),Input!$A$6:$HV$6,0),FALSE),0),0))*$D29</f>
        <v>0</v>
      </c>
      <c r="CS29" s="1">
        <f>IF($E29+$I29+$D$7&lt;=CS$22,0,IF(CS$22-$D$7&gt;=$E29,IF(COUNTIF($KZ29:MC29,"&gt;0")&gt;0,VLOOKUP($C29,Input!$A$8:$HV$21,MATCH($CE$21+COUNTIF($KZ29:MC29,"&gt;0"),Input!$A$6:$HV$6,0),FALSE),0),0))*$D29</f>
        <v>0</v>
      </c>
      <c r="CT29" s="1">
        <f>IF($E29+$I29+$D$7&lt;=CT$22,0,IF(CT$22-$D$7&gt;=$E29,IF(COUNTIF($KZ29:MD29,"&gt;0")&gt;0,VLOOKUP($C29,Input!$A$8:$HV$21,MATCH($CE$21+COUNTIF($KZ29:MD29,"&gt;0"),Input!$A$6:$HV$6,0),FALSE),0),0))*$D29</f>
        <v>0</v>
      </c>
      <c r="CU29" s="1">
        <f>IF($E29+$I29+$D$7&lt;=CU$22,0,IF(CU$22-$D$7&gt;=$E29,IF(COUNTIF($KZ29:ME29,"&gt;0")&gt;0,VLOOKUP($C29,Input!$A$8:$HV$21,MATCH($CE$21+COUNTIF($KZ29:ME29,"&gt;0"),Input!$A$6:$HV$6,0),FALSE),0),0))*$D29</f>
        <v>0</v>
      </c>
      <c r="CV29" s="1">
        <f>IF($E29+$I29+$D$7&lt;=CV$22,0,IF(CV$22-$D$7&gt;=$E29,IF(COUNTIF($KZ29:MF29,"&gt;0")&gt;0,VLOOKUP($C29,Input!$A$8:$HV$21,MATCH($CE$21+COUNTIF($KZ29:MF29,"&gt;0"),Input!$A$6:$HV$6,0),FALSE),0),0))*$D29</f>
        <v>0</v>
      </c>
      <c r="CW29" s="1">
        <f>IF($E29+$I29+$D$7&lt;=CW$22,0,IF(CW$22-$D$7&gt;=$E29,IF(COUNTIF($KZ29:MG29,"&gt;0")&gt;0,VLOOKUP($C29,Input!$A$8:$HV$21,MATCH($CE$21+COUNTIF($KZ29:MG29,"&gt;0"),Input!$A$6:$HV$6,0),FALSE),0),0))*$D29</f>
        <v>0</v>
      </c>
      <c r="CX29" s="1">
        <f>IF($E29+$I29+$D$7&lt;=CX$22,0,IF(CX$22-$D$7&gt;=$E29,IF(COUNTIF($KZ29:MH29,"&gt;0")&gt;0,VLOOKUP($C29,Input!$A$8:$HV$21,MATCH($CE$21+COUNTIF($KZ29:MH29,"&gt;0"),Input!$A$6:$HV$6,0),FALSE),0),0))*$D29</f>
        <v>0</v>
      </c>
      <c r="CY29" s="1">
        <f>IF($E29+$I29+$D$7&lt;=CY$22,0,IF(CY$22-$D$7&gt;=$E29,IF(COUNTIF($KZ29:MI29,"&gt;0")&gt;0,VLOOKUP($C29,Input!$A$8:$HV$21,MATCH($CE$21+COUNTIF($KZ29:MI29,"&gt;0"),Input!$A$6:$HV$6,0),FALSE),0),0))*$D29</f>
        <v>0</v>
      </c>
      <c r="CZ29" s="1">
        <f>IF($E29+$I29+$D$7&lt;=CZ$22,0,IF(CZ$22-$D$7&gt;=$E29,IF(COUNTIF($KZ29:MJ29,"&gt;0")&gt;0,VLOOKUP($C29,Input!$A$8:$HV$21,MATCH($CE$21+COUNTIF($KZ29:MJ29,"&gt;0"),Input!$A$6:$HV$6,0),FALSE),0),0))*$D29</f>
        <v>0</v>
      </c>
      <c r="DA29" s="1">
        <f>IF($E29+$I29+$D$7&lt;=DA$22,0,IF(DA$22-$D$7&gt;=$E29,IF(COUNTIF($KZ29:MK29,"&gt;0")&gt;0,VLOOKUP($C29,Input!$A$8:$HV$21,MATCH($CE$21+COUNTIF($KZ29:MK29,"&gt;0"),Input!$A$6:$HV$6,0),FALSE),0),0))*$D29</f>
        <v>0</v>
      </c>
      <c r="DB29" s="1">
        <f>IF($E29+$I29+$D$7&lt;=DB$22,0,IF(DB$22-$D$7&gt;=$E29,IF(COUNTIF($KZ29:ML29,"&gt;0")&gt;0,VLOOKUP($C29,Input!$A$8:$HV$21,MATCH($CE$21+COUNTIF($KZ29:ML29,"&gt;0"),Input!$A$6:$HV$6,0),FALSE),0),0))*$D29</f>
        <v>0</v>
      </c>
      <c r="DC29" s="1">
        <f>IF($E29+$I29+$D$7&lt;=DC$22,0,IF(DC$22-$D$7&gt;=$E29,IF(COUNTIF($KZ29:MM29,"&gt;0")&gt;0,VLOOKUP($C29,Input!$A$8:$HV$21,MATCH($CE$21+COUNTIF($KZ29:MM29,"&gt;0"),Input!$A$6:$HV$6,0),FALSE),0),0))*$D29</f>
        <v>0</v>
      </c>
      <c r="DD29" s="1">
        <f>IF($E29+$I29+$D$7&lt;=DD$22,0,IF(DD$22-$D$7&gt;=$E29,IF(COUNTIF($KZ29:MN29,"&gt;0")&gt;0,VLOOKUP($C29,Input!$A$8:$HV$21,MATCH($CE$21+COUNTIF($KZ29:MN29,"&gt;0"),Input!$A$6:$HV$6,0),FALSE),0),0))*$D29</f>
        <v>0</v>
      </c>
      <c r="DE29" s="1">
        <f>IF($E29+$I29+$D$7&lt;=DE$22,0,IF(DE$22-$D$7&gt;=$E29,IF(COUNTIF($KZ29:MO29,"&gt;0")&gt;0,VLOOKUP($C29,Input!$A$8:$HV$21,MATCH($CE$21+COUNTIF($KZ29:MO29,"&gt;0"),Input!$A$6:$HV$6,0),FALSE),0),0))*$D29</f>
        <v>0</v>
      </c>
      <c r="DF29" s="1">
        <f>IF($E29+$I29+$D$7&lt;=DF$22,0,IF(DF$22-$D$7&gt;=$E29,IF(COUNTIF($KZ29:MP29,"&gt;0")&gt;0,VLOOKUP($C29,Input!$A$8:$HV$21,MATCH($CE$21+COUNTIF($KZ29:MP29,"&gt;0"),Input!$A$6:$HV$6,0),FALSE),0),0))*$D29</f>
        <v>0</v>
      </c>
      <c r="DG29" s="1">
        <f>IF($E29+$I29+$D$7&lt;=DG$22,0,IF(DG$22-$D$7&gt;=$E29,IF(COUNTIF($KZ29:MQ29,"&gt;0")&gt;0,VLOOKUP($C29,Input!$A$8:$HV$21,MATCH($CE$21+COUNTIF($KZ29:MQ29,"&gt;0"),Input!$A$6:$HV$6,0),FALSE),0),0))*$D29</f>
        <v>0</v>
      </c>
      <c r="DH29" s="1">
        <f>IF($E29+$I29+$D$7&lt;=DH$22,0,IF(DH$22-$D$7&gt;=$E29,IF(COUNTIF($KZ29:MR29,"&gt;0")&gt;0,VLOOKUP($C29,Input!$A$8:$HV$21,MATCH($CE$21+COUNTIF($KZ29:MR29,"&gt;0"),Input!$A$6:$HV$6,0),FALSE),0),0))*$D29</f>
        <v>0</v>
      </c>
      <c r="DI29" s="1">
        <f>IF($E29+$I29+$D$7&lt;=DI$22,0,IF(DI$22-$D$7&gt;=$E29,IF(COUNTIF($KZ29:MS29,"&gt;0")&gt;0,VLOOKUP($C29,Input!$A$8:$HV$21,MATCH($CE$21+COUNTIF($KZ29:MS29,"&gt;0"),Input!$A$6:$HV$6,0),FALSE),0),0))*$D29</f>
        <v>0</v>
      </c>
      <c r="DJ29" s="1">
        <f>IF($E29+$I29+$D$7&lt;=DJ$22,0,IF(DJ$22-$D$7&gt;=$E29,IF(COUNTIF($KZ29:MT29,"&gt;0")&gt;0,VLOOKUP($C29,Input!$A$8:$HV$21,MATCH($CE$21+COUNTIF($KZ29:MT29,"&gt;0"),Input!$A$6:$HV$6,0),FALSE),0),0))*$D29</f>
        <v>0</v>
      </c>
      <c r="DK29" s="1">
        <f>IF($E29+$I29+$D$7&lt;=DK$22,0,IF(DK$22-$D$7&gt;=$E29,IF(COUNTIF($KZ29:MU29,"&gt;0")&gt;0,VLOOKUP($C29,Input!$A$8:$HV$21,MATCH($CE$21+COUNTIF($KZ29:MU29,"&gt;0"),Input!$A$6:$HV$6,0),FALSE),0),0))*$D29</f>
        <v>0</v>
      </c>
      <c r="DL29" s="1">
        <f>IF($E29+$I29+$D$7&lt;=DL$22,0,IF(DL$22-$D$7&gt;=$E29,IF(COUNTIF($KZ29:MV29,"&gt;0")&gt;0,VLOOKUP($C29,Input!$A$8:$HV$21,MATCH($CE$21+COUNTIF($KZ29:MV29,"&gt;0"),Input!$A$6:$HV$6,0),FALSE),0),0))*$D29</f>
        <v>0</v>
      </c>
      <c r="DM29" s="1">
        <f>IF($E29+$I29+$D$7&lt;=DM$22,0,IF(DM$22-$D$7&gt;=$E29,IF(COUNTIF($KZ29:MW29,"&gt;0")&gt;0,VLOOKUP($C29,Input!$A$8:$HV$21,MATCH($CE$21+COUNTIF($KZ29:MW29,"&gt;0"),Input!$A$6:$HV$6,0),FALSE),0),0))*$D29</f>
        <v>0</v>
      </c>
      <c r="DN29" s="1">
        <f>IF($E29+$I29+$D$7&lt;=DN$22,0,IF(DN$22-$D$7&gt;=$E29,IF(COUNTIF($KZ29:MX29,"&gt;0")&gt;0,VLOOKUP($C29,Input!$A$8:$HV$21,MATCH($CE$21+COUNTIF($KZ29:MX29,"&gt;0"),Input!$A$6:$HV$6,0),FALSE),0),0))*$D29</f>
        <v>0</v>
      </c>
      <c r="DP29" t="str">
        <f>+VLOOKUP($C29,Input!$A$8:$GZ$39,MATCH(DP$21,Input!$A$6:$GZ$6,0),FALSE)</f>
        <v>Bus Maintenance at 0.85/mile</v>
      </c>
      <c r="DQ29" s="1">
        <f>IF($E29+$I29+$D$7&lt;=DQ$22,0,IF(DQ$22-$D$7&gt;=$E29,IF(COUNTIF($KZ29:LP29,"&gt;0")&gt;0,VLOOKUP($C29,Input!$A$8:$HV$21,MATCH($DP$21+COUNTIF($KZ29:LP29,"&gt;0"),Input!$A$6:$HV$6,0),FALSE),0),0))*$D29*$F29</f>
        <v>7956000</v>
      </c>
      <c r="DR29" s="1">
        <f>IF($E29+$I29+$D$7&lt;=DR$22,0,IF(DR$22-$D$7&gt;=$E29,IF(COUNTIF($KZ29:LQ29,"&gt;0")&gt;0,VLOOKUP($C29,Input!$A$8:$HV$21,MATCH($DP$21+COUNTIF($KZ29:LQ29,"&gt;0"),Input!$A$6:$HV$6,0),FALSE),0),0))*$D29*$F29</f>
        <v>7956000</v>
      </c>
      <c r="DS29" s="1">
        <f>IF($E29+$I29+$D$7&lt;=DS$22,0,IF(DS$22-$D$7&gt;=$E29,IF(COUNTIF($KZ29:LR29,"&gt;0")&gt;0,VLOOKUP($C29,Input!$A$8:$HV$21,MATCH($DP$21+COUNTIF($KZ29:LR29,"&gt;0"),Input!$A$6:$HV$6,0),FALSE),0),0))*$D29*$F29</f>
        <v>7956000</v>
      </c>
      <c r="DT29" s="1">
        <f>IF($E29+$I29+$D$7&lt;=DT$22,0,IF(DT$22-$D$7&gt;=$E29,IF(COUNTIF($KZ29:LS29,"&gt;0")&gt;0,VLOOKUP($C29,Input!$A$8:$HV$21,MATCH($DP$21+COUNTIF($KZ29:LS29,"&gt;0"),Input!$A$6:$HV$6,0),FALSE),0),0))*$D29*$F29</f>
        <v>7956000</v>
      </c>
      <c r="DU29" s="1">
        <f>IF($E29+$I29+$D$7&lt;=DU$22,0,IF(DU$22-$D$7&gt;=$E29,IF(COUNTIF($KZ29:LT29,"&gt;0")&gt;0,VLOOKUP($C29,Input!$A$8:$HV$21,MATCH($DP$21+COUNTIF($KZ29:LT29,"&gt;0"),Input!$A$6:$HV$6,0),FALSE),0),0))*$D29*$F29</f>
        <v>0</v>
      </c>
      <c r="DV29" s="1">
        <f>IF($E29+$I29+$D$7&lt;=DV$22,0,IF(DV$22-$D$7&gt;=$E29,IF(COUNTIF($KZ29:LU29,"&gt;0")&gt;0,VLOOKUP($C29,Input!$A$8:$HV$21,MATCH($DP$21+COUNTIF($KZ29:LU29,"&gt;0"),Input!$A$6:$HV$6,0),FALSE),0),0))*$D29*$F29</f>
        <v>0</v>
      </c>
      <c r="DW29" s="1">
        <f>IF($E29+$I29+$D$7&lt;=DW$22,0,IF(DW$22-$D$7&gt;=$E29,IF(COUNTIF($KZ29:LV29,"&gt;0")&gt;0,VLOOKUP($C29,Input!$A$8:$HV$21,MATCH($DP$21+COUNTIF($KZ29:LV29,"&gt;0"),Input!$A$6:$HV$6,0),FALSE),0),0))*$D29*$F29</f>
        <v>0</v>
      </c>
      <c r="DX29" s="1">
        <f>IF($E29+$I29+$D$7&lt;=DX$22,0,IF(DX$22-$D$7&gt;=$E29,IF(COUNTIF($KZ29:LW29,"&gt;0")&gt;0,VLOOKUP($C29,Input!$A$8:$HV$21,MATCH($DP$21+COUNTIF($KZ29:LW29,"&gt;0"),Input!$A$6:$HV$6,0),FALSE),0),0))*$D29*$F29</f>
        <v>0</v>
      </c>
      <c r="DY29" s="1">
        <f>IF($E29+$I29+$D$7&lt;=DY$22,0,IF(DY$22-$D$7&gt;=$E29,IF(COUNTIF($KZ29:LX29,"&gt;0")&gt;0,VLOOKUP($C29,Input!$A$8:$HV$21,MATCH($DP$21+COUNTIF($KZ29:LX29,"&gt;0"),Input!$A$6:$HV$6,0),FALSE),0),0))*$D29*$F29</f>
        <v>0</v>
      </c>
      <c r="DZ29" s="1">
        <f>IF($E29+$I29+$D$7&lt;=DZ$22,0,IF(DZ$22-$D$7&gt;=$E29,IF(COUNTIF($KZ29:LY29,"&gt;0")&gt;0,VLOOKUP($C29,Input!$A$8:$HV$21,MATCH($DP$21+COUNTIF($KZ29:LY29,"&gt;0"),Input!$A$6:$HV$6,0),FALSE),0),0))*$D29*$F29</f>
        <v>0</v>
      </c>
      <c r="EA29" s="1">
        <f>IF($E29+$I29+$D$7&lt;=EA$22,0,IF(EA$22-$D$7&gt;=$E29,IF(COUNTIF($KZ29:LZ29,"&gt;0")&gt;0,VLOOKUP($C29,Input!$A$8:$HV$21,MATCH($DP$21+COUNTIF($KZ29:LZ29,"&gt;0"),Input!$A$6:$HV$6,0),FALSE),0),0))*$D29*$F29</f>
        <v>0</v>
      </c>
      <c r="EB29" s="1">
        <f>IF($E29+$I29+$D$7&lt;=EB$22,0,IF(EB$22-$D$7&gt;=$E29,IF(COUNTIF($KZ29:MA29,"&gt;0")&gt;0,VLOOKUP($C29,Input!$A$8:$HV$21,MATCH($DP$21+COUNTIF($KZ29:MA29,"&gt;0"),Input!$A$6:$HV$6,0),FALSE),0),0))*$D29*$F29</f>
        <v>0</v>
      </c>
      <c r="EC29" s="1">
        <f>IF($E29+$I29+$D$7&lt;=EC$22,0,IF(EC$22-$D$7&gt;=$E29,IF(COUNTIF($KZ29:MB29,"&gt;0")&gt;0,VLOOKUP($C29,Input!$A$8:$HV$21,MATCH($DP$21+COUNTIF($KZ29:MB29,"&gt;0"),Input!$A$6:$HV$6,0),FALSE),0),0))*$D29*$F29</f>
        <v>0</v>
      </c>
      <c r="ED29" s="1">
        <f>IF($E29+$I29+$D$7&lt;=ED$22,0,IF(ED$22-$D$7&gt;=$E29,IF(COUNTIF($KZ29:MC29,"&gt;0")&gt;0,VLOOKUP($C29,Input!$A$8:$HV$21,MATCH($DP$21+COUNTIF($KZ29:MC29,"&gt;0"),Input!$A$6:$HV$6,0),FALSE),0),0))*$D29*$F29</f>
        <v>0</v>
      </c>
      <c r="EE29" s="1">
        <f>IF($E29+$I29+$D$7&lt;=EE$22,0,IF(EE$22-$D$7&gt;=$E29,IF(COUNTIF($KZ29:MD29,"&gt;0")&gt;0,VLOOKUP($C29,Input!$A$8:$HV$21,MATCH($DP$21+COUNTIF($KZ29:MD29,"&gt;0"),Input!$A$6:$HV$6,0),FALSE),0),0))*$D29*$F29</f>
        <v>0</v>
      </c>
      <c r="EF29" s="1">
        <f>IF($E29+$I29+$D$7&lt;=EF$22,0,IF(EF$22-$D$7&gt;=$E29,IF(COUNTIF($KZ29:ME29,"&gt;0")&gt;0,VLOOKUP($C29,Input!$A$8:$HV$21,MATCH($DP$21+COUNTIF($KZ29:ME29,"&gt;0"),Input!$A$6:$HV$6,0),FALSE),0),0))*$D29*$F29</f>
        <v>0</v>
      </c>
      <c r="EG29" s="1">
        <f>IF($E29+$I29+$D$7&lt;=EG$22,0,IF(EG$22-$D$7&gt;=$E29,IF(COUNTIF($KZ29:MF29,"&gt;0")&gt;0,VLOOKUP($C29,Input!$A$8:$HV$21,MATCH($DP$21+COUNTIF($KZ29:MF29,"&gt;0"),Input!$A$6:$HV$6,0),FALSE),0),0))*$D29*$F29</f>
        <v>0</v>
      </c>
      <c r="EH29" s="1">
        <f>IF($E29+$I29+$D$7&lt;=EH$22,0,IF(EH$22-$D$7&gt;=$E29,IF(COUNTIF($KZ29:MG29,"&gt;0")&gt;0,VLOOKUP($C29,Input!$A$8:$HV$21,MATCH($DP$21+COUNTIF($KZ29:MG29,"&gt;0"),Input!$A$6:$HV$6,0),FALSE),0),0))*$D29*$F29</f>
        <v>0</v>
      </c>
      <c r="EI29" s="1">
        <f>IF($E29+$I29+$D$7&lt;=EI$22,0,IF(EI$22-$D$7&gt;=$E29,IF(COUNTIF($KZ29:MH29,"&gt;0")&gt;0,VLOOKUP($C29,Input!$A$8:$HV$21,MATCH($DP$21+COUNTIF($KZ29:MH29,"&gt;0"),Input!$A$6:$HV$6,0),FALSE),0),0))*$D29*$F29</f>
        <v>0</v>
      </c>
      <c r="EJ29" s="1">
        <f>IF($E29+$I29+$D$7&lt;=EJ$22,0,IF(EJ$22-$D$7&gt;=$E29,IF(COUNTIF($KZ29:MI29,"&gt;0")&gt;0,VLOOKUP($C29,Input!$A$8:$HV$21,MATCH($DP$21+COUNTIF($KZ29:MI29,"&gt;0"),Input!$A$6:$HV$6,0),FALSE),0),0))*$D29*$F29</f>
        <v>0</v>
      </c>
      <c r="EK29" s="1">
        <f>IF($E29+$I29+$D$7&lt;=EK$22,0,IF(EK$22-$D$7&gt;=$E29,IF(COUNTIF($KZ29:MJ29,"&gt;0")&gt;0,VLOOKUP($C29,Input!$A$8:$HV$21,MATCH($DP$21+COUNTIF($KZ29:MJ29,"&gt;0"),Input!$A$6:$HV$6,0),FALSE),0),0))*$D29*$F29</f>
        <v>0</v>
      </c>
      <c r="EL29" s="1">
        <f>IF($E29+$I29+$D$7&lt;=EL$22,0,IF(EL$22-$D$7&gt;=$E29,IF(COUNTIF($KZ29:MK29,"&gt;0")&gt;0,VLOOKUP($C29,Input!$A$8:$HV$21,MATCH($DP$21+COUNTIF($KZ29:MK29,"&gt;0"),Input!$A$6:$HV$6,0),FALSE),0),0))*$D29*$F29</f>
        <v>0</v>
      </c>
      <c r="EM29" s="1">
        <f>IF($E29+$I29+$D$7&lt;=EM$22,0,IF(EM$22-$D$7&gt;=$E29,IF(COUNTIF($KZ29:ML29,"&gt;0")&gt;0,VLOOKUP($C29,Input!$A$8:$HV$21,MATCH($DP$21+COUNTIF($KZ29:ML29,"&gt;0"),Input!$A$6:$HV$6,0),FALSE),0),0))*$D29*$F29</f>
        <v>0</v>
      </c>
      <c r="EN29" s="1">
        <f>IF($E29+$I29+$D$7&lt;=EN$22,0,IF(EN$22-$D$7&gt;=$E29,IF(COUNTIF($KZ29:MM29,"&gt;0")&gt;0,VLOOKUP($C29,Input!$A$8:$HV$21,MATCH($DP$21+COUNTIF($KZ29:MM29,"&gt;0"),Input!$A$6:$HV$6,0),FALSE),0),0))*$D29*$F29</f>
        <v>0</v>
      </c>
      <c r="EO29" s="1">
        <f>IF($E29+$I29+$D$7&lt;=EO$22,0,IF(EO$22-$D$7&gt;=$E29,IF(COUNTIF($KZ29:MN29,"&gt;0")&gt;0,VLOOKUP($C29,Input!$A$8:$HV$21,MATCH($DP$21+COUNTIF($KZ29:MN29,"&gt;0"),Input!$A$6:$HV$6,0),FALSE),0),0))*$D29*$F29</f>
        <v>0</v>
      </c>
      <c r="EP29" s="1">
        <f>IF($E29+$I29+$D$7&lt;=EP$22,0,IF(EP$22-$D$7&gt;=$E29,IF(COUNTIF($KZ29:MO29,"&gt;0")&gt;0,VLOOKUP($C29,Input!$A$8:$HV$21,MATCH($DP$21+COUNTIF($KZ29:MO29,"&gt;0"),Input!$A$6:$HV$6,0),FALSE),0),0))*$D29*$F29</f>
        <v>0</v>
      </c>
      <c r="EQ29" s="1">
        <f>IF($E29+$I29+$D$7&lt;=EQ$22,0,IF(EQ$22-$D$7&gt;=$E29,IF(COUNTIF($KZ29:MP29,"&gt;0")&gt;0,VLOOKUP($C29,Input!$A$8:$HV$21,MATCH($DP$21+COUNTIF($KZ29:MP29,"&gt;0"),Input!$A$6:$HV$6,0),FALSE),0),0))*$D29*$F29</f>
        <v>0</v>
      </c>
      <c r="ER29" s="1">
        <f>IF($E29+$I29+$D$7&lt;=ER$22,0,IF(ER$22-$D$7&gt;=$E29,IF(COUNTIF($KZ29:MQ29,"&gt;0")&gt;0,VLOOKUP($C29,Input!$A$8:$HV$21,MATCH($DP$21+COUNTIF($KZ29:MQ29,"&gt;0"),Input!$A$6:$HV$6,0),FALSE),0),0))*$D29*$F29</f>
        <v>0</v>
      </c>
      <c r="ES29" s="1">
        <f>IF($E29+$I29+$D$7&lt;=ES$22,0,IF(ES$22-$D$7&gt;=$E29,IF(COUNTIF($KZ29:MR29,"&gt;0")&gt;0,VLOOKUP($C29,Input!$A$8:$HV$21,MATCH($DP$21+COUNTIF($KZ29:MR29,"&gt;0"),Input!$A$6:$HV$6,0),FALSE),0),0))*$D29*$F29</f>
        <v>0</v>
      </c>
      <c r="ET29" s="1">
        <f>IF($E29+$I29+$D$7&lt;=ET$22,0,IF(ET$22-$D$7&gt;=$E29,IF(COUNTIF($KZ29:MS29,"&gt;0")&gt;0,VLOOKUP($C29,Input!$A$8:$HV$21,MATCH($DP$21+COUNTIF($KZ29:MS29,"&gt;0"),Input!$A$6:$HV$6,0),FALSE),0),0))*$D29*$F29</f>
        <v>0</v>
      </c>
      <c r="EU29" s="1">
        <f>IF($E29+$I29+$D$7&lt;=EU$22,0,IF(EU$22-$D$7&gt;=$E29,IF(COUNTIF($KZ29:MT29,"&gt;0")&gt;0,VLOOKUP($C29,Input!$A$8:$HV$21,MATCH($DP$21+COUNTIF($KZ29:MT29,"&gt;0"),Input!$A$6:$HV$6,0),FALSE),0),0))*$D29*$F29</f>
        <v>0</v>
      </c>
      <c r="EV29" s="1">
        <f>IF($E29+$I29+$D$7&lt;=EV$22,0,IF(EV$22-$D$7&gt;=$E29,IF(COUNTIF($KZ29:MU29,"&gt;0")&gt;0,VLOOKUP($C29,Input!$A$8:$HV$21,MATCH($DP$21+COUNTIF($KZ29:MU29,"&gt;0"),Input!$A$6:$HV$6,0),FALSE),0),0))*$D29*$F29</f>
        <v>0</v>
      </c>
      <c r="EW29" s="1">
        <f>IF($E29+$I29+$D$7&lt;=EW$22,0,IF(EW$22-$D$7&gt;=$E29,IF(COUNTIF($KZ29:MV29,"&gt;0")&gt;0,VLOOKUP($C29,Input!$A$8:$HV$21,MATCH($DP$21+COUNTIF($KZ29:MV29,"&gt;0"),Input!$A$6:$HV$6,0),FALSE),0),0))*$D29*$F29</f>
        <v>0</v>
      </c>
      <c r="EX29" s="1">
        <f>IF($E29+$I29+$D$7&lt;=EX$22,0,IF(EX$22-$D$7&gt;=$E29,IF(COUNTIF($KZ29:MW29,"&gt;0")&gt;0,VLOOKUP($C29,Input!$A$8:$HV$21,MATCH($DP$21+COUNTIF($KZ29:MW29,"&gt;0"),Input!$A$6:$HV$6,0),FALSE),0),0))*$D29*$F29</f>
        <v>0</v>
      </c>
      <c r="EY29" s="1">
        <f>IF($E29+$I29+$D$7&lt;=EY$22,0,IF(EY$22-$D$7&gt;=$E29,IF(COUNTIF($KZ29:MX29,"&gt;0")&gt;0,VLOOKUP($C29,Input!$A$8:$HV$21,MATCH($DP$21+COUNTIF($KZ29:MX29,"&gt;0"),Input!$A$6:$HV$6,0),FALSE),0),0))*$D29*$F29</f>
        <v>0</v>
      </c>
      <c r="EZ29" s="1"/>
      <c r="FA29" t="str">
        <f>VLOOKUP($C29,Input!$A$8:$GZ$39,MATCH(FA$21,Input!$A$6:$GZ$6,0),FALSE)</f>
        <v>NA</v>
      </c>
      <c r="FB29">
        <f>IF((VLOOKUP($C29,Input!$A$8:$GZ$39,MATCH(FB$21,Input!$A$6:$GZ$6,0),FALSE))="Y",$D29/VLOOKUP($C29,Input!$A$8:$GZ$39,MATCH(FC$21,Input!$A$6:$GZ$6,0),FALSE),0)</f>
        <v>0</v>
      </c>
      <c r="FC29">
        <f>IF((VLOOKUP($C29,Input!$A$8:$GZ$39,MATCH(FB$21,Input!$A$6:$GZ$6,0),FALSE))="Y",0,IF((VLOOKUP($C29,Input!$A$8:$GZ$39,MATCH(FC$21,Input!$A$6:$GZ$6,0),FALSE))&gt;0,$D29/VLOOKUP($C29,Input!$A$8:$GZ$39,MATCH(FC$21,Input!$A$6:$GZ$6,0),FALSE),0))</f>
        <v>0</v>
      </c>
      <c r="FD29" s="1">
        <f>+IF($E29=FD$22,VLOOKUP($C29,Input!$A$8:$GZ$39,MATCH(FD$21,Input!$A$6:$GZ$6,0),FALSE),0)*IF(FD$19&gt;=MAX(FC$19:$FD$19),MIN((FD$19-MAX(FC$19:$FD$19)),(FD$19-FC$19)),0)+IF($E29=FD$22,VLOOKUP($C29,Input!$A$8:$GZ$39,MATCH(FD$21,Input!$A$6:$GZ$6,0),FALSE),0)*IF(FD$18&gt;=MAX(FC$18:$FD$18),MIN((FD$18-MAX(FC$18:$FD$18)),(FD$18-FC$18)),0)</f>
        <v>0</v>
      </c>
      <c r="FE29" s="1">
        <f>+IF($E29=FE$22,VLOOKUP($C29,Input!$A$8:$GZ$39,MATCH(FE$21,Input!$A$6:$GZ$6,0),FALSE),0)*IF(FE$19&gt;=MAX(FD$19:$FD$19),MIN((FE$19-MAX(FD$19:$FD$19)),(FE$19-FD$19)),0)+IF($E29=FE$22,VLOOKUP($C29,Input!$A$8:$GZ$39,MATCH(FE$21,Input!$A$6:$GZ$6,0),FALSE),0)*IF(FE$18&gt;=MAX(FD$18:$FD$18),MIN((FE$18-MAX(FD$18:$FD$18)),(FE$18-FD$18)),0)</f>
        <v>0</v>
      </c>
      <c r="FF29" s="1">
        <f>+IF($E29=FF$22,VLOOKUP($C29,Input!$A$8:$GZ$39,MATCH(FF$21,Input!$A$6:$GZ$6,0),FALSE),0)*IF(FF$19&gt;=MAX($FD$19:FE$19),MIN((FF$19-MAX($FD$19:FE$19)),(FF$19-FE$19)),0)+IF($E29=FF$22,VLOOKUP($C29,Input!$A$8:$GZ$39,MATCH(FF$21,Input!$A$6:$GZ$6,0),FALSE),0)*IF(FF$18&gt;=MAX($FD$18:FE$18),MIN((FF$18-MAX($FD$18:FE$18)),(FF$18-FE$18)),0)</f>
        <v>0</v>
      </c>
      <c r="FG29" s="1">
        <f>+IF($E29=FG$22,VLOOKUP($C29,Input!$A$8:$GZ$39,MATCH(FG$21,Input!$A$6:$GZ$6,0),FALSE),0)*IF(FG$19&gt;=MAX($FD$19:FF$19),MIN((FG$19-MAX($FD$19:FF$19)),(FG$19-FF$19)),0)+IF($E29=FG$22,VLOOKUP($C29,Input!$A$8:$GZ$39,MATCH(FG$21,Input!$A$6:$GZ$6,0),FALSE),0)*IF(FG$18&gt;=MAX($FD$18:FF$18),MIN((FG$18-MAX($FD$18:FF$18)),(FG$18-FF$18)),0)</f>
        <v>0</v>
      </c>
      <c r="FH29" s="1">
        <f>+IF($E29=FH$22,VLOOKUP($C29,Input!$A$8:$GZ$39,MATCH(FH$21,Input!$A$6:$GZ$6,0),FALSE),0)*IF(FH$19&gt;=MAX($FD$19:FG$19),MIN((FH$19-MAX($FD$19:FG$19)),(FH$19-FG$19)),0)+IF($E29=FH$22,VLOOKUP($C29,Input!$A$8:$GZ$39,MATCH(FH$21,Input!$A$6:$GZ$6,0),FALSE),0)*IF(FH$18&gt;=MAX($FD$18:FG$18),MIN((FH$18-MAX($FD$18:FG$18)),(FH$18-FG$18)),0)</f>
        <v>0</v>
      </c>
      <c r="FI29" s="1">
        <f>+IF($E29=FI$22,VLOOKUP($C29,Input!$A$8:$GZ$39,MATCH(FI$21,Input!$A$6:$GZ$6,0),FALSE),0)*IF(FI$19&gt;=MAX($FD$19:FH$19),MIN((FI$19-MAX($FD$19:FH$19)),(FI$19-FH$19)),0)+IF($E29=FI$22,VLOOKUP($C29,Input!$A$8:$GZ$39,MATCH(FI$21,Input!$A$6:$GZ$6,0),FALSE),0)*IF(FI$18&gt;=MAX($FD$18:FH$18),MIN((FI$18-MAX($FD$18:FH$18)),(FI$18-FH$18)),0)</f>
        <v>0</v>
      </c>
      <c r="FJ29" s="1">
        <f>+IF($E29=FJ$22,VLOOKUP($C29,Input!$A$8:$GZ$39,MATCH(FJ$21,Input!$A$6:$GZ$6,0),FALSE),0)*IF(FJ$19&gt;=MAX($FD$19:FI$19),MIN((FJ$19-MAX($FD$19:FI$19)),(FJ$19-FI$19)),0)+IF($E29=FJ$22,VLOOKUP($C29,Input!$A$8:$GZ$39,MATCH(FJ$21,Input!$A$6:$GZ$6,0),FALSE),0)*IF(FJ$18&gt;=MAX($FD$18:FI$18),MIN((FJ$18-MAX($FD$18:FI$18)),(FJ$18-FI$18)),0)</f>
        <v>0</v>
      </c>
      <c r="FK29" s="1">
        <f>+IF($E29=FK$22,VLOOKUP($C29,Input!$A$8:$GZ$39,MATCH(FK$21,Input!$A$6:$GZ$6,0),FALSE),0)*IF(FK$19&gt;=MAX($FD$19:FJ$19),MIN((FK$19-MAX($FD$19:FJ$19)),(FK$19-FJ$19)),0)+IF($E29=FK$22,VLOOKUP($C29,Input!$A$8:$GZ$39,MATCH(FK$21,Input!$A$6:$GZ$6,0),FALSE),0)*IF(FK$18&gt;=MAX($FD$18:FJ$18),MIN((FK$18-MAX($FD$18:FJ$18)),(FK$18-FJ$18)),0)</f>
        <v>0</v>
      </c>
      <c r="FL29" s="1">
        <f>+IF($E29=FL$22,VLOOKUP($C29,Input!$A$8:$GZ$39,MATCH(FL$21,Input!$A$6:$GZ$6,0),FALSE),0)*IF(FL$19&gt;=MAX($FD$19:FK$19),MIN((FL$19-MAX($FD$19:FK$19)),(FL$19-FK$19)),0)+IF($E29=FL$22,VLOOKUP($C29,Input!$A$8:$GZ$39,MATCH(FL$21,Input!$A$6:$GZ$6,0),FALSE),0)*IF(FL$18&gt;=MAX($FD$18:FK$18),MIN((FL$18-MAX($FD$18:FK$18)),(FL$18-FK$18)),0)</f>
        <v>0</v>
      </c>
      <c r="FM29" s="1">
        <f>+IF($E29=FM$22,VLOOKUP($C29,Input!$A$8:$GZ$39,MATCH(FM$21,Input!$A$6:$GZ$6,0),FALSE),0)*IF(FM$19&gt;=MAX($FD$19:FL$19),MIN((FM$19-MAX($FD$19:FL$19)),(FM$19-FL$19)),0)+IF($E29=FM$22,VLOOKUP($C29,Input!$A$8:$GZ$39,MATCH(FM$21,Input!$A$6:$GZ$6,0),FALSE),0)*IF(FM$18&gt;=MAX($FD$18:FL$18),MIN((FM$18-MAX($FD$18:FL$18)),(FM$18-FL$18)),0)</f>
        <v>0</v>
      </c>
      <c r="FN29" s="1">
        <f>+IF($E29=FN$22,VLOOKUP($C29,Input!$A$8:$GZ$39,MATCH(FN$21,Input!$A$6:$GZ$6,0),FALSE),0)*IF(FN$19&gt;=MAX($FD$19:FM$19),MIN((FN$19-MAX($FD$19:FM$19)),(FN$19-FM$19)),0)+IF($E29=FN$22,VLOOKUP($C29,Input!$A$8:$GZ$39,MATCH(FN$21,Input!$A$6:$GZ$6,0),FALSE),0)*IF(FN$18&gt;=MAX($FD$18:FM$18),MIN((FN$18-MAX($FD$18:FM$18)),(FN$18-FM$18)),0)</f>
        <v>0</v>
      </c>
      <c r="FO29" s="1">
        <f>+IF($E29=FO$22,VLOOKUP($C29,Input!$A$8:$GZ$39,MATCH(FO$21,Input!$A$6:$GZ$6,0),FALSE),0)*IF(FO$19&gt;=MAX($FD$19:FN$19),MIN((FO$19-MAX($FD$19:FN$19)),(FO$19-FN$19)),0)+IF($E29=FO$22,VLOOKUP($C29,Input!$A$8:$GZ$39,MATCH(FO$21,Input!$A$6:$GZ$6,0),FALSE),0)*IF(FO$18&gt;=MAX($FD$18:FN$18),MIN((FO$18-MAX($FD$18:FN$18)),(FO$18-FN$18)),0)</f>
        <v>0</v>
      </c>
      <c r="FP29" s="1">
        <f>+IF($E29=FP$22,VLOOKUP($C29,Input!$A$8:$GZ$39,MATCH(FP$21,Input!$A$6:$GZ$6,0),FALSE),0)*IF(FP$19&gt;=MAX($FD$19:FO$19),MIN((FP$19-MAX($FD$19:FO$19)),(FP$19-FO$19)),0)+IF($E29=FP$22,VLOOKUP($C29,Input!$A$8:$GZ$39,MATCH(FP$21,Input!$A$6:$GZ$6,0),FALSE),0)*IF(FP$18&gt;=MAX($FD$18:FO$18),MIN((FP$18-MAX($FD$18:FO$18)),(FP$18-FO$18)),0)</f>
        <v>0</v>
      </c>
      <c r="FQ29" s="1">
        <f>+IF($E29=FQ$22,VLOOKUP($C29,Input!$A$8:$GZ$39,MATCH(FQ$21,Input!$A$6:$GZ$6,0),FALSE),0)*IF(FQ$19&gt;=MAX($FD$19:FP$19),MIN((FQ$19-MAX($FD$19:FP$19)),(FQ$19-FP$19)),0)+IF($E29=FQ$22,VLOOKUP($C29,Input!$A$8:$GZ$39,MATCH(FQ$21,Input!$A$6:$GZ$6,0),FALSE),0)*IF(FQ$18&gt;=MAX($FD$18:FP$18),MIN((FQ$18-MAX($FD$18:FP$18)),(FQ$18-FP$18)),0)</f>
        <v>0</v>
      </c>
      <c r="FR29" s="1">
        <f>+IF($E29=FR$22,VLOOKUP($C29,Input!$A$8:$GZ$39,MATCH(FR$21,Input!$A$6:$GZ$6,0),FALSE),0)*IF(FR$19&gt;=MAX($FD$19:FQ$19),MIN((FR$19-MAX($FD$19:FQ$19)),(FR$19-FQ$19)),0)+IF($E29=FR$22,VLOOKUP($C29,Input!$A$8:$GZ$39,MATCH(FR$21,Input!$A$6:$GZ$6,0),FALSE),0)*IF(FR$18&gt;=MAX($FD$18:FQ$18),MIN((FR$18-MAX($FD$18:FQ$18)),(FR$18-FQ$18)),0)</f>
        <v>0</v>
      </c>
      <c r="FS29" s="1">
        <f>+IF($E29=FS$22,VLOOKUP($C29,Input!$A$8:$GZ$39,MATCH(FS$21,Input!$A$6:$GZ$6,0),FALSE),0)*IF(FS$19&gt;=MAX($FD$19:FR$19),MIN((FS$19-MAX($FD$19:FR$19)),(FS$19-FR$19)),0)+IF($E29=FS$22,VLOOKUP($C29,Input!$A$8:$GZ$39,MATCH(FS$21,Input!$A$6:$GZ$6,0),FALSE),0)*IF(FS$18&gt;=MAX($FD$18:FR$18),MIN((FS$18-MAX($FD$18:FR$18)),(FS$18-FR$18)),0)</f>
        <v>0</v>
      </c>
      <c r="FT29" s="1">
        <f>+IF($E29=FT$22,VLOOKUP($C29,Input!$A$8:$GZ$39,MATCH(FT$21,Input!$A$6:$GZ$6,0),FALSE),0)*IF(FT$19&gt;=MAX($FD$19:FS$19),MIN((FT$19-MAX($FD$19:FS$19)),(FT$19-FS$19)),0)+IF($E29=FT$22,VLOOKUP($C29,Input!$A$8:$GZ$39,MATCH(FT$21,Input!$A$6:$GZ$6,0),FALSE),0)*IF(FT$18&gt;=MAX($FD$18:FS$18),MIN((FT$18-MAX($FD$18:FS$18)),(FT$18-FS$18)),0)</f>
        <v>0</v>
      </c>
      <c r="FU29" s="1">
        <f>+IF($E29=FU$22,VLOOKUP($C29,Input!$A$8:$GZ$39,MATCH(FU$21,Input!$A$6:$GZ$6,0),FALSE),0)*IF(FU$19&gt;=MAX($FD$19:FT$19),MIN((FU$19-MAX($FD$19:FT$19)),(FU$19-FT$19)),0)+IF($E29=FU$22,VLOOKUP($C29,Input!$A$8:$GZ$39,MATCH(FU$21,Input!$A$6:$GZ$6,0),FALSE),0)*IF(FU$18&gt;=MAX($FD$18:FT$18),MIN((FU$18-MAX($FD$18:FT$18)),(FU$18-FT$18)),0)</f>
        <v>0</v>
      </c>
      <c r="FV29" s="1">
        <f>+IF($E29=FV$22,VLOOKUP($C29,Input!$A$8:$GZ$39,MATCH(FV$21,Input!$A$6:$GZ$6,0),FALSE),0)*IF(FV$19&gt;=MAX($FD$19:FU$19),MIN((FV$19-MAX($FD$19:FU$19)),(FV$19-FU$19)),0)+IF($E29=FV$22,VLOOKUP($C29,Input!$A$8:$GZ$39,MATCH(FV$21,Input!$A$6:$GZ$6,0),FALSE),0)*IF(FV$18&gt;=MAX($FD$18:FU$18),MIN((FV$18-MAX($FD$18:FU$18)),(FV$18-FU$18)),0)</f>
        <v>0</v>
      </c>
      <c r="FW29" s="1">
        <f>+IF($E29=FW$22,VLOOKUP($C29,Input!$A$8:$GZ$39,MATCH(FW$21,Input!$A$6:$GZ$6,0),FALSE),0)*IF(FW$19&gt;=MAX($FD$19:FV$19),MIN((FW$19-MAX($FD$19:FV$19)),(FW$19-FV$19)),0)+IF($E29=FW$22,VLOOKUP($C29,Input!$A$8:$GZ$39,MATCH(FW$21,Input!$A$6:$GZ$6,0),FALSE),0)*IF(FW$18&gt;=MAX($FD$18:FV$18),MIN((FW$18-MAX($FD$18:FV$18)),(FW$18-FV$18)),0)</f>
        <v>0</v>
      </c>
      <c r="FX29" s="1">
        <f>+IF($E29=FX$22,VLOOKUP($C29,Input!$A$8:$GZ$39,MATCH(FX$21,Input!$A$6:$GZ$6,0),FALSE),0)*IF(FX$19&gt;=MAX($FD$19:FW$19),MIN((FX$19-MAX($FD$19:FW$19)),(FX$19-FW$19)),0)+IF($E29=FX$22,VLOOKUP($C29,Input!$A$8:$GZ$39,MATCH(FX$21,Input!$A$6:$GZ$6,0),FALSE),0)*IF(FX$18&gt;=MAX($FD$18:FW$18),MIN((FX$18-MAX($FD$18:FW$18)),(FX$18-FW$18)),0)</f>
        <v>0</v>
      </c>
      <c r="FY29" s="1">
        <f>+IF($E29=FY$22,VLOOKUP($C29,Input!$A$8:$GZ$39,MATCH(FY$21,Input!$A$6:$GZ$6,0),FALSE),0)*IF(FY$19&gt;=MAX($FD$19:FX$19),MIN((FY$19-MAX($FD$19:FX$19)),(FY$19-FX$19)),0)+IF($E29=FY$22,VLOOKUP($C29,Input!$A$8:$GZ$39,MATCH(FY$21,Input!$A$6:$GZ$6,0),FALSE),0)*IF(FY$18&gt;=MAX($FD$18:FX$18),MIN((FY$18-MAX($FD$18:FX$18)),(FY$18-FX$18)),0)</f>
        <v>0</v>
      </c>
      <c r="FZ29" s="1">
        <f>+IF($E29=FZ$22,VLOOKUP($C29,Input!$A$8:$GZ$39,MATCH(FZ$21,Input!$A$6:$GZ$6,0),FALSE),0)*IF(FZ$19&gt;=MAX($FD$19:FY$19),MIN((FZ$19-MAX($FD$19:FY$19)),(FZ$19-FY$19)),0)+IF($E29=FZ$22,VLOOKUP($C29,Input!$A$8:$GZ$39,MATCH(FZ$21,Input!$A$6:$GZ$6,0),FALSE),0)*IF(FZ$18&gt;=MAX($FD$18:FY$18),MIN((FZ$18-MAX($FD$18:FY$18)),(FZ$18-FY$18)),0)</f>
        <v>0</v>
      </c>
      <c r="GA29" s="1">
        <f>+IF($E29=GA$22,VLOOKUP($C29,Input!$A$8:$GZ$39,MATCH(GA$21,Input!$A$6:$GZ$6,0),FALSE),0)*IF(GA$19&gt;=MAX($FD$19:FZ$19),MIN((GA$19-MAX($FD$19:FZ$19)),(GA$19-FZ$19)),0)+IF($E29=GA$22,VLOOKUP($C29,Input!$A$8:$GZ$39,MATCH(GA$21,Input!$A$6:$GZ$6,0),FALSE),0)*IF(GA$18&gt;=MAX($FD$18:FZ$18),MIN((GA$18-MAX($FD$18:FZ$18)),(GA$18-FZ$18)),0)</f>
        <v>0</v>
      </c>
      <c r="GB29" s="1">
        <f>+IF($E29=GB$22,VLOOKUP($C29,Input!$A$8:$GZ$39,MATCH(GB$21,Input!$A$6:$GZ$6,0),FALSE),0)*IF(GB$19&gt;=MAX($FD$19:GA$19),MIN((GB$19-MAX($FD$19:GA$19)),(GB$19-GA$19)),0)+IF($E29=GB$22,VLOOKUP($C29,Input!$A$8:$GZ$39,MATCH(GB$21,Input!$A$6:$GZ$6,0),FALSE),0)*IF(GB$18&gt;=MAX($FD$18:GA$18),MIN((GB$18-MAX($FD$18:GA$18)),(GB$18-GA$18)),0)</f>
        <v>0</v>
      </c>
      <c r="GC29" s="1">
        <f>+IF($E29=GC$22,VLOOKUP($C29,Input!$A$8:$GZ$39,MATCH(GC$21,Input!$A$6:$GZ$6,0),FALSE),0)*IF(GC$19&gt;=MAX($FD$19:GB$19),MIN((GC$19-MAX($FD$19:GB$19)),(GC$19-GB$19)),0)+IF($E29=GC$22,VLOOKUP($C29,Input!$A$8:$GZ$39,MATCH(GC$21,Input!$A$6:$GZ$6,0),FALSE),0)*IF(GC$18&gt;=MAX($FD$18:GB$18),MIN((GC$18-MAX($FD$18:GB$18)),(GC$18-GB$18)),0)</f>
        <v>0</v>
      </c>
      <c r="GD29" s="1">
        <f>+IF($E29=GD$22,VLOOKUP($C29,Input!$A$8:$GZ$39,MATCH(GD$21,Input!$A$6:$GZ$6,0),FALSE),0)*IF(GD$19&gt;=MAX($FD$19:GC$19),MIN((GD$19-MAX($FD$19:GC$19)),(GD$19-GC$19)),0)+IF($E29=GD$22,VLOOKUP($C29,Input!$A$8:$GZ$39,MATCH(GD$21,Input!$A$6:$GZ$6,0),FALSE),0)*IF(GD$18&gt;=MAX($FD$18:GC$18),MIN((GD$18-MAX($FD$18:GC$18)),(GD$18-GC$18)),0)</f>
        <v>0</v>
      </c>
      <c r="GE29" s="1">
        <f>+IF($E29=GE$22,VLOOKUP($C29,Input!$A$8:$GZ$39,MATCH(GE$21,Input!$A$6:$GZ$6,0),FALSE),0)*IF(GE$19&gt;=MAX($FD$19:GD$19),MIN((GE$19-MAX($FD$19:GD$19)),(GE$19-GD$19)),0)+IF($E29=GE$22,VLOOKUP($C29,Input!$A$8:$GZ$39,MATCH(GE$21,Input!$A$6:$GZ$6,0),FALSE),0)*IF(GE$18&gt;=MAX($FD$18:GD$18),MIN((GE$18-MAX($FD$18:GD$18)),(GE$18-GD$18)),0)</f>
        <v>0</v>
      </c>
      <c r="GF29" s="1">
        <f>+IF($E29=GF$22,VLOOKUP($C29,Input!$A$8:$GZ$39,MATCH(GF$21,Input!$A$6:$GZ$6,0),FALSE),0)*IF(GF$19&gt;=MAX($FD$19:GE$19),MIN((GF$19-MAX($FD$19:GE$19)),(GF$19-GE$19)),0)+IF($E29=GF$22,VLOOKUP($C29,Input!$A$8:$GZ$39,MATCH(GF$21,Input!$A$6:$GZ$6,0),FALSE),0)*IF(GF$18&gt;=MAX($FD$18:GE$18),MIN((GF$18-MAX($FD$18:GE$18)),(GF$18-GE$18)),0)</f>
        <v>0</v>
      </c>
      <c r="GG29" s="1">
        <f>+IF($E29=GG$22,VLOOKUP($C29,Input!$A$8:$GZ$39,MATCH(GG$21,Input!$A$6:$GZ$6,0),FALSE),0)*IF(GG$19&gt;=MAX($FD$19:GF$19),MIN((GG$19-MAX($FD$19:GF$19)),(GG$19-GF$19)),0)+IF($E29=GG$22,VLOOKUP($C29,Input!$A$8:$GZ$39,MATCH(GG$21,Input!$A$6:$GZ$6,0),FALSE),0)*IF(GG$18&gt;=MAX($FD$18:GF$18),MIN((GG$18-MAX($FD$18:GF$18)),(GG$18-GF$18)),0)</f>
        <v>0</v>
      </c>
      <c r="GH29" s="1">
        <f>+IF($E29=GH$22,VLOOKUP($C29,Input!$A$8:$GZ$39,MATCH(GH$21,Input!$A$6:$GZ$6,0),FALSE),0)*IF(GH$19&gt;=MAX($FD$19:GG$19),MIN((GH$19-MAX($FD$19:GG$19)),(GH$19-GG$19)),0)+IF($E29=GH$22,VLOOKUP($C29,Input!$A$8:$GZ$39,MATCH(GH$21,Input!$A$6:$GZ$6,0),FALSE),0)*IF(GH$18&gt;=MAX($FD$18:GG$18),MIN((GH$18-MAX($FD$18:GG$18)),(GH$18-GG$18)),0)</f>
        <v>0</v>
      </c>
      <c r="GI29" s="1">
        <f>+IF($E29=GI$22,VLOOKUP($C29,Input!$A$8:$GZ$39,MATCH(GI$21,Input!$A$6:$GZ$6,0),FALSE),0)*IF(GI$19&gt;=MAX($FD$19:GH$19),MIN((GI$19-MAX($FD$19:GH$19)),(GI$19-GH$19)),0)+IF($E29=GI$22,VLOOKUP($C29,Input!$A$8:$GZ$39,MATCH(GI$21,Input!$A$6:$GZ$6,0),FALSE),0)*IF(GI$18&gt;=MAX($FD$18:GH$18),MIN((GI$18-MAX($FD$18:GH$18)),(GI$18-GH$18)),0)</f>
        <v>0</v>
      </c>
      <c r="GJ29" s="1">
        <f>+IF($E29=GJ$22,VLOOKUP($C29,Input!$A$8:$GZ$39,MATCH(GJ$21,Input!$A$6:$GZ$6,0),FALSE),0)*IF(GJ$19&gt;=MAX($FD$19:GI$19),MIN((GJ$19-MAX($FD$19:GI$19)),(GJ$19-GI$19)),0)+IF($E29=GJ$22,VLOOKUP($C29,Input!$A$8:$GZ$39,MATCH(GJ$21,Input!$A$6:$GZ$6,0),FALSE),0)*IF(GJ$18&gt;=MAX($FD$18:GI$18),MIN((GJ$18-MAX($FD$18:GI$18)),(GJ$18-GI$18)),0)</f>
        <v>0</v>
      </c>
      <c r="GK29" s="1">
        <f>+IF($E29=GK$22,VLOOKUP($C29,Input!$A$8:$GZ$39,MATCH(GK$21,Input!$A$6:$GZ$6,0),FALSE),0)*IF(GK$19&gt;=MAX($FD$19:GJ$19),MIN((GK$19-MAX($FD$19:GJ$19)),(GK$19-GJ$19)),0)+IF($E29=GK$22,VLOOKUP($C29,Input!$A$8:$GZ$39,MATCH(GK$21,Input!$A$6:$GZ$6,0),FALSE),0)*IF(GK$18&gt;=MAX($FD$18:GJ$18),MIN((GK$18-MAX($FD$18:GJ$18)),(GK$18-GJ$18)),0)</f>
        <v>0</v>
      </c>
      <c r="GL29" s="1">
        <f>+IF($E29=GL$22,VLOOKUP($C29,Input!$A$8:$GZ$39,MATCH(GL$21,Input!$A$6:$GZ$6,0),FALSE),0)*IF(GL$19&gt;=MAX($FD$19:GK$19),MIN((GL$19-MAX($FD$19:GK$19)),(GL$19-GK$19)),0)+IF($E29=GL$22,VLOOKUP($C29,Input!$A$8:$GZ$39,MATCH(GL$21,Input!$A$6:$GZ$6,0),FALSE),0)*IF(GL$18&gt;=MAX($FD$18:GK$18),MIN((GL$18-MAX($FD$18:GK$18)),(GL$18-GK$18)),0)</f>
        <v>0</v>
      </c>
      <c r="GM29" s="42"/>
      <c r="GN29" t="str">
        <f>VLOOKUP($C29,Input!$A$8:$GZ$39,MATCH(GN$21,Input!$A$6:$GZ$6,0),FALSE)</f>
        <v>NA</v>
      </c>
      <c r="GO29">
        <f>IF((VLOOKUP($C29,Input!$A$8:$GZ$39,MATCH(GO$21,Input!$A$6:$GZ$6,0),FALSE))="Y",$D29/VLOOKUP($C29,Input!$A$8:$GZ$39,MATCH(GP$21,Input!$A$6:$GZ$6,0),FALSE),0)</f>
        <v>0</v>
      </c>
      <c r="GP29">
        <f>IF((VLOOKUP($C29,Input!$A$8:$GZ$39,MATCH(GO$21,Input!$A$6:$GZ$6,0),FALSE))="Y",0,IF((VLOOKUP($C29,Input!$A$8:$GZ$39,MATCH(GP$21,Input!$A$6:$GZ$6,0),FALSE))&gt;0,$D29/VLOOKUP($C29,Input!$A$8:$GZ$39,MATCH(GP$21,Input!$A$6:$GZ$6,0),FALSE),0))</f>
        <v>0</v>
      </c>
      <c r="GQ29" s="1">
        <f>+IF($E29=GQ$22,VLOOKUP($C29,Input!$A$8:$GZ$39,MATCH(GQ$21,Input!$A$6:$GZ$6,0),FALSE),0)*IF(GQ$19&gt;=MAX($GP$19:GP$19),MIN((GQ$19-MAX($GP$19:GP$19)),(GQ$19-GP$19)),0)+IF($E29=GQ$22,VLOOKUP($C29,Input!$A$8:$GZ$39,MATCH(GQ$21,Input!$A$6:$GZ$6,0),FALSE),0)*IF(GQ$18&gt;=MAX($GP$18:GP$18),MIN((GQ$18-MAX($GP$18:GP$18)),(GQ$18-GP$18)),0)</f>
        <v>0</v>
      </c>
      <c r="GR29" s="1">
        <f>+IF($E29=GR$22,VLOOKUP($C29,Input!$A$8:$GZ$39,MATCH(GR$21,Input!$A$6:$GZ$6,0),FALSE),0)*IF(GR$19&gt;=MAX($GP$19:GQ$19),MIN((GR$19-MAX($GP$19:GQ$19)),(GR$19-GQ$19)),0)+IF($E29=GR$22,VLOOKUP($C29,Input!$A$8:$GZ$39,MATCH(GR$21,Input!$A$6:$GZ$6,0),FALSE),0)*IF(GR$18&gt;=MAX($GP$18:GQ$18),MIN((GR$18-MAX($GP$18:GQ$18)),(GR$18-GQ$18)),0)</f>
        <v>0</v>
      </c>
      <c r="GS29" s="1">
        <f>+IF($E29=GS$22,VLOOKUP($C29,Input!$A$8:$GZ$39,MATCH(GS$21,Input!$A$6:$GZ$6,0),FALSE),0)*IF(GS$19&gt;=MAX($GP$19:GR$19),MIN((GS$19-MAX($GP$19:GR$19)),(GS$19-GR$19)),0)+IF($E29=GS$22,VLOOKUP($C29,Input!$A$8:$GZ$39,MATCH(GS$21,Input!$A$6:$GZ$6,0),FALSE),0)*IF(GS$18&gt;=MAX($GP$18:GR$18),MIN((GS$18-MAX($GP$18:GR$18)),(GS$18-GR$18)),0)</f>
        <v>0</v>
      </c>
      <c r="GT29" s="1">
        <f>+IF($E29=GT$22,VLOOKUP($C29,Input!$A$8:$GZ$39,MATCH(GT$21,Input!$A$6:$GZ$6,0),FALSE),0)*IF(GT$19&gt;=MAX($GP$19:GS$19),MIN((GT$19-MAX($GP$19:GS$19)),(GT$19-GS$19)),0)+IF($E29=GT$22,VLOOKUP($C29,Input!$A$8:$GZ$39,MATCH(GT$21,Input!$A$6:$GZ$6,0),FALSE),0)*IF(GT$18&gt;=MAX($GP$18:GS$18),MIN((GT$18-MAX($GP$18:GS$18)),(GT$18-GS$18)),0)</f>
        <v>0</v>
      </c>
      <c r="GU29" s="1">
        <f>+IF($E29=GU$22,VLOOKUP($C29,Input!$A$8:$GZ$39,MATCH(GU$21,Input!$A$6:$GZ$6,0),FALSE),0)*IF(GU$19&gt;=MAX($GP$19:GT$19),MIN((GU$19-MAX($GP$19:GT$19)),(GU$19-GT$19)),0)+IF($E29=GU$22,VLOOKUP($C29,Input!$A$8:$GZ$39,MATCH(GU$21,Input!$A$6:$GZ$6,0),FALSE),0)*IF(GU$18&gt;=MAX($GP$18:GT$18),MIN((GU$18-MAX($GP$18:GT$18)),(GU$18-GT$18)),0)</f>
        <v>0</v>
      </c>
      <c r="GV29" s="1">
        <f>+IF($E29=GV$22,VLOOKUP($C29,Input!$A$8:$GZ$39,MATCH(GV$21,Input!$A$6:$GZ$6,0),FALSE),0)*IF(GV$19&gt;=MAX($GP$19:GU$19),MIN((GV$19-MAX($GP$19:GU$19)),(GV$19-GU$19)),0)+IF($E29=GV$22,VLOOKUP($C29,Input!$A$8:$GZ$39,MATCH(GV$21,Input!$A$6:$GZ$6,0),FALSE),0)*IF(GV$18&gt;=MAX($GP$18:GU$18),MIN((GV$18-MAX($GP$18:GU$18)),(GV$18-GU$18)),0)</f>
        <v>0</v>
      </c>
      <c r="GW29" s="1">
        <f>+IF($E29=GW$22,VLOOKUP($C29,Input!$A$8:$GZ$39,MATCH(GW$21,Input!$A$6:$GZ$6,0),FALSE),0)*IF(GW$19&gt;=MAX($GP$19:GV$19),MIN((GW$19-MAX($GP$19:GV$19)),(GW$19-GV$19)),0)+IF($E29=GW$22,VLOOKUP($C29,Input!$A$8:$GZ$39,MATCH(GW$21,Input!$A$6:$GZ$6,0),FALSE),0)*IF(GW$18&gt;=MAX($GP$18:GV$18),MIN((GW$18-MAX($GP$18:GV$18)),(GW$18-GV$18)),0)</f>
        <v>0</v>
      </c>
      <c r="GX29" s="1">
        <f>+IF($E29=GX$22,VLOOKUP($C29,Input!$A$8:$GZ$39,MATCH(GX$21,Input!$A$6:$GZ$6,0),FALSE),0)*IF(GX$19&gt;=MAX($GP$19:GW$19),MIN((GX$19-MAX($GP$19:GW$19)),(GX$19-GW$19)),0)+IF($E29=GX$22,VLOOKUP($C29,Input!$A$8:$GZ$39,MATCH(GX$21,Input!$A$6:$GZ$6,0),FALSE),0)*IF(GX$18&gt;=MAX($GP$18:GW$18),MIN((GX$18-MAX($GP$18:GW$18)),(GX$18-GW$18)),0)</f>
        <v>0</v>
      </c>
      <c r="GY29" s="1">
        <f>+IF($E29=GY$22,VLOOKUP($C29,Input!$A$8:$GZ$39,MATCH(GY$21,Input!$A$6:$GZ$6,0),FALSE),0)*IF(GY$19&gt;=MAX($GP$19:GX$19),MIN((GY$19-MAX($GP$19:GX$19)),(GY$19-GX$19)),0)+IF($E29=GY$22,VLOOKUP($C29,Input!$A$8:$GZ$39,MATCH(GY$21,Input!$A$6:$GZ$6,0),FALSE),0)*IF(GY$18&gt;=MAX($GP$18:GX$18),MIN((GY$18-MAX($GP$18:GX$18)),(GY$18-GX$18)),0)</f>
        <v>0</v>
      </c>
      <c r="GZ29" s="1">
        <f>+IF($E29=GZ$22,VLOOKUP($C29,Input!$A$8:$GZ$39,MATCH(GZ$21,Input!$A$6:$GZ$6,0),FALSE),0)*IF(GZ$19&gt;=MAX($GP$19:GY$19),MIN((GZ$19-MAX($GP$19:GY$19)),(GZ$19-GY$19)),0)+IF($E29=GZ$22,VLOOKUP($C29,Input!$A$8:$GZ$39,MATCH(GZ$21,Input!$A$6:$GZ$6,0),FALSE),0)*IF(GZ$18&gt;=MAX($GP$18:GY$18),MIN((GZ$18-MAX($GP$18:GY$18)),(GZ$18-GY$18)),0)</f>
        <v>0</v>
      </c>
      <c r="HA29" s="1">
        <f>+IF($E29=HA$22,VLOOKUP($C29,Input!$A$8:$GZ$39,MATCH(HA$21,Input!$A$6:$GZ$6,0),FALSE),0)*IF(HA$19&gt;=MAX($GP$19:GZ$19),MIN((HA$19-MAX($GP$19:GZ$19)),(HA$19-GZ$19)),0)+IF($E29=HA$22,VLOOKUP($C29,Input!$A$8:$GZ$39,MATCH(HA$21,Input!$A$6:$GZ$6,0),FALSE),0)*IF(HA$18&gt;=MAX($GP$18:GZ$18),MIN((HA$18-MAX($GP$18:GZ$18)),(HA$18-GZ$18)),0)</f>
        <v>0</v>
      </c>
      <c r="HB29" s="1">
        <f>+IF($E29=HB$22,VLOOKUP($C29,Input!$A$8:$GZ$39,MATCH(HB$21,Input!$A$6:$GZ$6,0),FALSE),0)*IF(HB$19&gt;=MAX($GP$19:HA$19),MIN((HB$19-MAX($GP$19:HA$19)),(HB$19-HA$19)),0)+IF($E29=HB$22,VLOOKUP($C29,Input!$A$8:$GZ$39,MATCH(HB$21,Input!$A$6:$GZ$6,0),FALSE),0)*IF(HB$18&gt;=MAX($GP$18:HA$18),MIN((HB$18-MAX($GP$18:HA$18)),(HB$18-HA$18)),0)</f>
        <v>0</v>
      </c>
      <c r="HC29" s="1">
        <f>+IF($E29=HC$22,VLOOKUP($C29,Input!$A$8:$GZ$39,MATCH(HC$21,Input!$A$6:$GZ$6,0),FALSE),0)*IF(HC$19&gt;=MAX($GP$19:HB$19),MIN((HC$19-MAX($GP$19:HB$19)),(HC$19-HB$19)),0)+IF($E29=HC$22,VLOOKUP($C29,Input!$A$8:$GZ$39,MATCH(HC$21,Input!$A$6:$GZ$6,0),FALSE),0)*IF(HC$18&gt;=MAX($GP$18:HB$18),MIN((HC$18-MAX($GP$18:HB$18)),(HC$18-HB$18)),0)</f>
        <v>0</v>
      </c>
      <c r="HD29" s="1">
        <f>+IF($E29=HD$22,VLOOKUP($C29,Input!$A$8:$GZ$39,MATCH(HD$21,Input!$A$6:$GZ$6,0),FALSE),0)*IF(HD$19&gt;=MAX($GP$19:HC$19),MIN((HD$19-MAX($GP$19:HC$19)),(HD$19-HC$19)),0)+IF($E29=HD$22,VLOOKUP($C29,Input!$A$8:$GZ$39,MATCH(HD$21,Input!$A$6:$GZ$6,0),FALSE),0)*IF(HD$18&gt;=MAX($GP$18:HC$18),MIN((HD$18-MAX($GP$18:HC$18)),(HD$18-HC$18)),0)</f>
        <v>0</v>
      </c>
      <c r="HE29" s="1">
        <f>+IF($E29=HE$22,VLOOKUP($C29,Input!$A$8:$GZ$39,MATCH(HE$21,Input!$A$6:$GZ$6,0),FALSE),0)*IF(HE$19&gt;=MAX($GP$19:HD$19),MIN((HE$19-MAX($GP$19:HD$19)),(HE$19-HD$19)),0)+IF($E29=HE$22,VLOOKUP($C29,Input!$A$8:$GZ$39,MATCH(HE$21,Input!$A$6:$GZ$6,0),FALSE),0)*IF(HE$18&gt;=MAX($GP$18:HD$18),MIN((HE$18-MAX($GP$18:HD$18)),(HE$18-HD$18)),0)</f>
        <v>0</v>
      </c>
      <c r="HF29" s="1">
        <f>+IF($E29=HF$22,VLOOKUP($C29,Input!$A$8:$GZ$39,MATCH(HF$21,Input!$A$6:$GZ$6,0),FALSE),0)*IF(HF$19&gt;=MAX($GP$19:HE$19),MIN((HF$19-MAX($GP$19:HE$19)),(HF$19-HE$19)),0)+IF($E29=HF$22,VLOOKUP($C29,Input!$A$8:$GZ$39,MATCH(HF$21,Input!$A$6:$GZ$6,0),FALSE),0)*IF(HF$18&gt;=MAX($GP$18:HE$18),MIN((HF$18-MAX($GP$18:HE$18)),(HF$18-HE$18)),0)</f>
        <v>0</v>
      </c>
      <c r="HG29" s="1">
        <f>+IF($E29=HG$22,VLOOKUP($C29,Input!$A$8:$GZ$39,MATCH(HG$21,Input!$A$6:$GZ$6,0),FALSE),0)*IF(HG$19&gt;=MAX($GP$19:HF$19),MIN((HG$19-MAX($GP$19:HF$19)),(HG$19-HF$19)),0)+IF($E29=HG$22,VLOOKUP($C29,Input!$A$8:$GZ$39,MATCH(HG$21,Input!$A$6:$GZ$6,0),FALSE),0)*IF(HG$18&gt;=MAX($GP$18:HF$18),MIN((HG$18-MAX($GP$18:HF$18)),(HG$18-HF$18)),0)</f>
        <v>0</v>
      </c>
      <c r="HH29" s="1">
        <f>+IF($E29=HH$22,VLOOKUP($C29,Input!$A$8:$GZ$39,MATCH(HH$21,Input!$A$6:$GZ$6,0),FALSE),0)*IF(HH$19&gt;=MAX($GP$19:HG$19),MIN((HH$19-MAX($GP$19:HG$19)),(HH$19-HG$19)),0)+IF($E29=HH$22,VLOOKUP($C29,Input!$A$8:$GZ$39,MATCH(HH$21,Input!$A$6:$GZ$6,0),FALSE),0)*IF(HH$18&gt;=MAX($GP$18:HG$18),MIN((HH$18-MAX($GP$18:HG$18)),(HH$18-HG$18)),0)</f>
        <v>0</v>
      </c>
      <c r="HI29" s="1">
        <f>+IF($E29=HI$22,VLOOKUP($C29,Input!$A$8:$GZ$39,MATCH(HI$21,Input!$A$6:$GZ$6,0),FALSE),0)*IF(HI$19&gt;=MAX($GP$19:HH$19),MIN((HI$19-MAX($GP$19:HH$19)),(HI$19-HH$19)),0)+IF($E29=HI$22,VLOOKUP($C29,Input!$A$8:$GZ$39,MATCH(HI$21,Input!$A$6:$GZ$6,0),FALSE),0)*IF(HI$18&gt;=MAX($GP$18:HH$18),MIN((HI$18-MAX($GP$18:HH$18)),(HI$18-HH$18)),0)</f>
        <v>0</v>
      </c>
      <c r="HJ29" s="1">
        <f>+IF($E29=HJ$22,VLOOKUP($C29,Input!$A$8:$GZ$39,MATCH(HJ$21,Input!$A$6:$GZ$6,0),FALSE),0)*IF(HJ$19&gt;=MAX($GP$19:HI$19),MIN((HJ$19-MAX($GP$19:HI$19)),(HJ$19-HI$19)),0)+IF($E29=HJ$22,VLOOKUP($C29,Input!$A$8:$GZ$39,MATCH(HJ$21,Input!$A$6:$GZ$6,0),FALSE),0)*IF(HJ$18&gt;=MAX($GP$18:HI$18),MIN((HJ$18-MAX($GP$18:HI$18)),(HJ$18-HI$18)),0)</f>
        <v>0</v>
      </c>
      <c r="HK29" s="1">
        <f>+IF($E29=HK$22,VLOOKUP($C29,Input!$A$8:$GZ$39,MATCH(HK$21,Input!$A$6:$GZ$6,0),FALSE),0)*IF(HK$19&gt;=MAX($GP$19:HJ$19),MIN((HK$19-MAX($GP$19:HJ$19)),(HK$19-HJ$19)),0)+IF($E29=HK$22,VLOOKUP($C29,Input!$A$8:$GZ$39,MATCH(HK$21,Input!$A$6:$GZ$6,0),FALSE),0)*IF(HK$18&gt;=MAX($GP$18:HJ$18),MIN((HK$18-MAX($GP$18:HJ$18)),(HK$18-HJ$18)),0)</f>
        <v>0</v>
      </c>
      <c r="HL29" s="1">
        <f>+IF($E29=HL$22,VLOOKUP($C29,Input!$A$8:$GZ$39,MATCH(HL$21,Input!$A$6:$GZ$6,0),FALSE),0)*IF(HL$19&gt;=MAX($GP$19:HK$19),MIN((HL$19-MAX($GP$19:HK$19)),(HL$19-HK$19)),0)+IF($E29=HL$22,VLOOKUP($C29,Input!$A$8:$GZ$39,MATCH(HL$21,Input!$A$6:$GZ$6,0),FALSE),0)*IF(HL$18&gt;=MAX($GP$18:HK$18),MIN((HL$18-MAX($GP$18:HK$18)),(HL$18-HK$18)),0)</f>
        <v>0</v>
      </c>
      <c r="HM29" s="1">
        <f>+IF($E29=HM$22,VLOOKUP($C29,Input!$A$8:$GZ$39,MATCH(HM$21,Input!$A$6:$GZ$6,0),FALSE),0)*IF(HM$19&gt;=MAX($GP$19:HL$19),MIN((HM$19-MAX($GP$19:HL$19)),(HM$19-HL$19)),0)+IF($E29=HM$22,VLOOKUP($C29,Input!$A$8:$GZ$39,MATCH(HM$21,Input!$A$6:$GZ$6,0),FALSE),0)*IF(HM$18&gt;=MAX($GP$18:HL$18),MIN((HM$18-MAX($GP$18:HL$18)),(HM$18-HL$18)),0)</f>
        <v>0</v>
      </c>
      <c r="HN29" s="1">
        <f>+IF($E29=HN$22,VLOOKUP($C29,Input!$A$8:$GZ$39,MATCH(HN$21,Input!$A$6:$GZ$6,0),FALSE),0)*IF(HN$19&gt;=MAX($GP$19:HM$19),MIN((HN$19-MAX($GP$19:HM$19)),(HN$19-HM$19)),0)+IF($E29=HN$22,VLOOKUP($C29,Input!$A$8:$GZ$39,MATCH(HN$21,Input!$A$6:$GZ$6,0),FALSE),0)*IF(HN$18&gt;=MAX($GP$18:HM$18),MIN((HN$18-MAX($GP$18:HM$18)),(HN$18-HM$18)),0)</f>
        <v>0</v>
      </c>
      <c r="HO29" s="1">
        <f>+IF($E29=HO$22,VLOOKUP($C29,Input!$A$8:$GZ$39,MATCH(HO$21,Input!$A$6:$GZ$6,0),FALSE),0)*IF(HO$19&gt;=MAX($GP$19:HN$19),MIN((HO$19-MAX($GP$19:HN$19)),(HO$19-HN$19)),0)+IF($E29=HO$22,VLOOKUP($C29,Input!$A$8:$GZ$39,MATCH(HO$21,Input!$A$6:$GZ$6,0),FALSE),0)*IF(HO$18&gt;=MAX($GP$18:HN$18),MIN((HO$18-MAX($GP$18:HN$18)),(HO$18-HN$18)),0)</f>
        <v>0</v>
      </c>
      <c r="HP29" s="1">
        <f>+IF($E29=HP$22,VLOOKUP($C29,Input!$A$8:$GZ$39,MATCH(HP$21,Input!$A$6:$GZ$6,0),FALSE),0)*IF(HP$19&gt;=MAX($GP$19:HO$19),MIN((HP$19-MAX($GP$19:HO$19)),(HP$19-HO$19)),0)+IF($E29=HP$22,VLOOKUP($C29,Input!$A$8:$GZ$39,MATCH(HP$21,Input!$A$6:$GZ$6,0),FALSE),0)*IF(HP$18&gt;=MAX($GP$18:HO$18),MIN((HP$18-MAX($GP$18:HO$18)),(HP$18-HO$18)),0)</f>
        <v>0</v>
      </c>
      <c r="HQ29" s="1">
        <f>+IF($E29=HQ$22,VLOOKUP($C29,Input!$A$8:$GZ$39,MATCH(HQ$21,Input!$A$6:$GZ$6,0),FALSE),0)*IF(HQ$19&gt;=MAX($GP$19:HP$19),MIN((HQ$19-MAX($GP$19:HP$19)),(HQ$19-HP$19)),0)+IF($E29=HQ$22,VLOOKUP($C29,Input!$A$8:$GZ$39,MATCH(HQ$21,Input!$A$6:$GZ$6,0),FALSE),0)*IF(HQ$18&gt;=MAX($GP$18:HP$18),MIN((HQ$18-MAX($GP$18:HP$18)),(HQ$18-HP$18)),0)</f>
        <v>0</v>
      </c>
      <c r="HR29" s="1">
        <f>+IF($E29=HR$22,VLOOKUP($C29,Input!$A$8:$GZ$39,MATCH(HR$21,Input!$A$6:$GZ$6,0),FALSE),0)*IF(HR$19&gt;=MAX($GP$19:HQ$19),MIN((HR$19-MAX($GP$19:HQ$19)),(HR$19-HQ$19)),0)+IF($E29=HR$22,VLOOKUP($C29,Input!$A$8:$GZ$39,MATCH(HR$21,Input!$A$6:$GZ$6,0),FALSE),0)*IF(HR$18&gt;=MAX($GP$18:HQ$18),MIN((HR$18-MAX($GP$18:HQ$18)),(HR$18-HQ$18)),0)</f>
        <v>0</v>
      </c>
      <c r="HS29" s="1">
        <f>+IF($E29=HS$22,VLOOKUP($C29,Input!$A$8:$GZ$39,MATCH(HS$21,Input!$A$6:$GZ$6,0),FALSE),0)*IF(HS$19&gt;=MAX($GP$19:HR$19),MIN((HS$19-MAX($GP$19:HR$19)),(HS$19-HR$19)),0)+IF($E29=HS$22,VLOOKUP($C29,Input!$A$8:$GZ$39,MATCH(HS$21,Input!$A$6:$GZ$6,0),FALSE),0)*IF(HS$18&gt;=MAX($GP$18:HR$18),MIN((HS$18-MAX($GP$18:HR$18)),(HS$18-HR$18)),0)</f>
        <v>0</v>
      </c>
      <c r="HT29" s="1">
        <f>+IF($E29=HT$22,VLOOKUP($C29,Input!$A$8:$GZ$39,MATCH(HT$21,Input!$A$6:$GZ$6,0),FALSE),0)*IF(HT$19&gt;=MAX($GP$19:HS$19),MIN((HT$19-MAX($GP$19:HS$19)),(HT$19-HS$19)),0)+IF($E29=HT$22,VLOOKUP($C29,Input!$A$8:$GZ$39,MATCH(HT$21,Input!$A$6:$GZ$6,0),FALSE),0)*IF(HT$18&gt;=MAX($GP$18:HS$18),MIN((HT$18-MAX($GP$18:HS$18)),(HT$18-HS$18)),0)</f>
        <v>0</v>
      </c>
      <c r="HU29" s="1">
        <f>+IF($E29=HU$22,VLOOKUP($C29,Input!$A$8:$GZ$39,MATCH(HU$21,Input!$A$6:$GZ$6,0),FALSE),0)*IF(HU$19&gt;=MAX($GP$19:HT$19),MIN((HU$19-MAX($GP$19:HT$19)),(HU$19-HT$19)),0)+IF($E29=HU$22,VLOOKUP($C29,Input!$A$8:$GZ$39,MATCH(HU$21,Input!$A$6:$GZ$6,0),FALSE),0)*IF(HU$18&gt;=MAX($GP$18:HT$18),MIN((HU$18-MAX($GP$18:HT$18)),(HU$18-HT$18)),0)</f>
        <v>0</v>
      </c>
      <c r="HV29" s="1">
        <f>+IF($E29=HV$22,VLOOKUP($C29,Input!$A$8:$GZ$39,MATCH(HV$21,Input!$A$6:$GZ$6,0),FALSE),0)*IF(HV$19&gt;=MAX($GP$19:HU$19),MIN((HV$19-MAX($GP$19:HU$19)),(HV$19-HU$19)),0)+IF($E29=HV$22,VLOOKUP($C29,Input!$A$8:$GZ$39,MATCH(HV$21,Input!$A$6:$GZ$6,0),FALSE),0)*IF(HV$18&gt;=MAX($GP$18:HU$18),MIN((HV$18-MAX($GP$18:HU$18)),(HV$18-HU$18)),0)</f>
        <v>0</v>
      </c>
      <c r="HW29" s="1">
        <f>+IF($E29=HW$22,VLOOKUP($C29,Input!$A$8:$GZ$39,MATCH(HW$21,Input!$A$6:$GZ$6,0),FALSE),0)*IF(HW$19&gt;=MAX($GP$19:HV$19),MIN((HW$19-MAX($GP$19:HV$19)),(HW$19-HV$19)),0)+IF($E29=HW$22,VLOOKUP($C29,Input!$A$8:$GZ$39,MATCH(HW$21,Input!$A$6:$GZ$6,0),FALSE),0)*IF(HW$18&gt;=MAX($GP$18:HV$18),MIN((HW$18-MAX($GP$18:HV$18)),(HW$18-HV$18)),0)</f>
        <v>0</v>
      </c>
      <c r="HX29" s="1">
        <f>+IF($E29=HX$22,VLOOKUP($C29,Input!$A$8:$GZ$39,MATCH(HX$21,Input!$A$6:$GZ$6,0),FALSE),0)*IF(HX$19&gt;=MAX($GP$19:HW$19),MIN((HX$19-MAX($GP$19:HW$19)),(HX$19-HW$19)),0)+IF($E29=HX$22,VLOOKUP($C29,Input!$A$8:$GZ$39,MATCH(HX$21,Input!$A$6:$GZ$6,0),FALSE),0)*IF(HX$18&gt;=MAX($GP$18:HW$18),MIN((HX$18-MAX($GP$18:HW$18)),(HX$18-HW$18)),0)</f>
        <v>0</v>
      </c>
      <c r="HY29" s="1">
        <f>+IF($E29=HY$22,VLOOKUP($C29,Input!$A$8:$GZ$39,MATCH(HY$21,Input!$A$6:$GZ$6,0),FALSE),0)*IF(HY$19&gt;=MAX($GP$19:HX$19),MIN((HY$19-MAX($GP$19:HX$19)),(HY$19-HX$19)),0)+IF($E29=HY$22,VLOOKUP($C29,Input!$A$8:$GZ$39,MATCH(HY$21,Input!$A$6:$GZ$6,0),FALSE),0)*IF(HY$18&gt;=MAX($GP$18:HX$18),MIN((HY$18-MAX($GP$18:HX$18)),(HY$18-HX$18)),0)</f>
        <v>0</v>
      </c>
      <c r="HZ29" s="42"/>
      <c r="IA29" t="str">
        <f>VLOOKUP($C29,Input!$A$8:$IA$39,MATCH(IA$21,Input!$A$6:$IA$6,0),FALSE)</f>
        <v>NA</v>
      </c>
      <c r="IB29" s="132">
        <f>IF((VLOOKUP($C29,Input!$A$8:$IA$39,MATCH(IB$21,Input!$A$6:$IA$6,0),FALSE))="Y",$D29/VLOOKUP($C29,Input!$A$8:$IA$39,MATCH(IC$21,Input!$A$6:$IA$6,0),FALSE),0)</f>
        <v>0</v>
      </c>
      <c r="IC29" s="132">
        <f>IF((VLOOKUP($C29,Input!$A$8:$IA$39,MATCH(IB$21,Input!$A$6:$IA$6,0),FALSE))="Y",0,IF((VLOOKUP($C29,Input!$A$8:$IA$39,MATCH(IC$21,Input!$A$6:$IA$6,0),FALSE))&gt;0,$D29/VLOOKUP($C29,Input!$A$8:$IA$39,MATCH(IC$21,Input!$A$6:$IA$6,0),FALSE),0))</f>
        <v>0</v>
      </c>
      <c r="ID29" s="1">
        <f>+IF($E29=ID$22,VLOOKUP($C29,Input!$A$8:$IA$39,MATCH(ID$21,Input!$A$6:$IA$6,0),FALSE),0)*IF(ID$19&gt;=MAX($IC$19:IC$19),MIN((ID$19-MAX($IC$19:IC$19)),(ID$19-IC$19)),0)+IF($E29=ID$22,VLOOKUP($C29,Input!$A$8:$IA$39,MATCH(ID$21,Input!$A$6:$IA$6,0),FALSE),0)*IF(ID$18&gt;=MAX($IC$18:IC$18),MIN((ID$18-MAX($IC$18:IC$18)),(ID$18-IC$18)),0)</f>
        <v>0</v>
      </c>
      <c r="IE29" s="1">
        <f>+IF($E29=IE$22,VLOOKUP($C29,Input!$A$8:$IA$39,MATCH(IE$21,Input!$A$6:$IA$6,0),FALSE),0)*IF(IE$19&gt;=MAX($IC$19:ID$19),MIN((IE$19-MAX($IC$19:ID$19)),(IE$19-ID$19)),0)+IF($E29=IE$22,VLOOKUP($C29,Input!$A$8:$IA$39,MATCH(IE$21,Input!$A$6:$IA$6,0),FALSE),0)*IF(IE$18&gt;=MAX($IC$18:ID$18),MIN((IE$18-MAX($IC$18:ID$18)),(IE$18-ID$18)),0)</f>
        <v>0</v>
      </c>
      <c r="IF29" s="1">
        <f>+IF($E29=IF$22,VLOOKUP($C29,Input!$A$8:$IA$39,MATCH(IF$21,Input!$A$6:$IA$6,0),FALSE),0)*IF(IF$19&gt;=MAX($IC$19:IE$19),MIN((IF$19-MAX($IC$19:IE$19)),(IF$19-IE$19)),0)+IF($E29=IF$22,VLOOKUP($C29,Input!$A$8:$IA$39,MATCH(IF$21,Input!$A$6:$IA$6,0),FALSE),0)*IF(IF$18&gt;=MAX($IC$18:IE$18),MIN((IF$18-MAX($IC$18:IE$18)),(IF$18-IE$18)),0)</f>
        <v>0</v>
      </c>
      <c r="IG29" s="1">
        <f>+IF($E29=IG$22,VLOOKUP($C29,Input!$A$8:$IA$39,MATCH(IG$21,Input!$A$6:$IA$6,0),FALSE),0)*IF(IG$19&gt;=MAX($IC$19:IF$19),MIN((IG$19-MAX($IC$19:IF$19)),(IG$19-IF$19)),0)+IF($E29=IG$22,VLOOKUP($C29,Input!$A$8:$IA$39,MATCH(IG$21,Input!$A$6:$IA$6,0),FALSE),0)*IF(IG$18&gt;=MAX($IC$18:IF$18),MIN((IG$18-MAX($IC$18:IF$18)),(IG$18-IF$18)),0)</f>
        <v>0</v>
      </c>
      <c r="IH29" s="1">
        <f>+IF($E29=IH$22,VLOOKUP($C29,Input!$A$8:$IA$39,MATCH(IH$21,Input!$A$6:$IA$6,0),FALSE),0)*IF(IH$19&gt;=MAX($IC$19:IG$19),MIN((IH$19-MAX($IC$19:IG$19)),(IH$19-IG$19)),0)+IF($E29=IH$22,VLOOKUP($C29,Input!$A$8:$IA$39,MATCH(IH$21,Input!$A$6:$IA$6,0),FALSE),0)*IF(IH$18&gt;=MAX($IC$18:IG$18),MIN((IH$18-MAX($IC$18:IG$18)),(IH$18-IG$18)),0)</f>
        <v>0</v>
      </c>
      <c r="II29" s="1">
        <f>+IF($E29=II$22,VLOOKUP($C29,Input!$A$8:$IA$39,MATCH(II$21,Input!$A$6:$IA$6,0),FALSE),0)*IF(II$19&gt;=MAX($IC$19:IH$19),MIN((II$19-MAX($IC$19:IH$19)),(II$19-IH$19)),0)+IF($E29=II$22,VLOOKUP($C29,Input!$A$8:$IA$39,MATCH(II$21,Input!$A$6:$IA$6,0),FALSE),0)*IF(II$18&gt;=MAX($IC$18:IH$18),MIN((II$18-MAX($IC$18:IH$18)),(II$18-IH$18)),0)</f>
        <v>0</v>
      </c>
      <c r="IJ29" s="1">
        <f>+IF($E29=IJ$22,VLOOKUP($C29,Input!$A$8:$IA$39,MATCH(IJ$21,Input!$A$6:$IA$6,0),FALSE),0)*IF(IJ$19&gt;=MAX($IC$19:II$19),MIN((IJ$19-MAX($IC$19:II$19)),(IJ$19-II$19)),0)+IF($E29=IJ$22,VLOOKUP($C29,Input!$A$8:$IA$39,MATCH(IJ$21,Input!$A$6:$IA$6,0),FALSE),0)*IF(IJ$18&gt;=MAX($IC$18:II$18),MIN((IJ$18-MAX($IC$18:II$18)),(IJ$18-II$18)),0)</f>
        <v>0</v>
      </c>
      <c r="IK29" s="1">
        <f>+IF($E29=IK$22,VLOOKUP($C29,Input!$A$8:$IA$39,MATCH(IK$21,Input!$A$6:$IA$6,0),FALSE),0)*IF(IK$19&gt;=MAX($IC$19:IJ$19),MIN((IK$19-MAX($IC$19:IJ$19)),(IK$19-IJ$19)),0)+IF($E29=IK$22,VLOOKUP($C29,Input!$A$8:$IA$39,MATCH(IK$21,Input!$A$6:$IA$6,0),FALSE),0)*IF(IK$18&gt;=MAX($IC$18:IJ$18),MIN((IK$18-MAX($IC$18:IJ$18)),(IK$18-IJ$18)),0)</f>
        <v>0</v>
      </c>
      <c r="IL29" s="1">
        <f>+IF($E29=IL$22,VLOOKUP($C29,Input!$A$8:$IA$39,MATCH(IL$21,Input!$A$6:$IA$6,0),FALSE),0)*IF(IL$19&gt;=MAX($IC$19:IK$19),MIN((IL$19-MAX($IC$19:IK$19)),(IL$19-IK$19)),0)+IF($E29=IL$22,VLOOKUP($C29,Input!$A$8:$IA$39,MATCH(IL$21,Input!$A$6:$IA$6,0),FALSE),0)*IF(IL$18&gt;=MAX($IC$18:IK$18),MIN((IL$18-MAX($IC$18:IK$18)),(IL$18-IK$18)),0)</f>
        <v>0</v>
      </c>
      <c r="IM29" s="1">
        <f>+IF($E29=IM$22,VLOOKUP($C29,Input!$A$8:$IA$39,MATCH(IM$21,Input!$A$6:$IA$6,0),FALSE),0)*IF(IM$19&gt;=MAX($IC$19:IL$19),MIN((IM$19-MAX($IC$19:IL$19)),(IM$19-IL$19)),0)+IF($E29=IM$22,VLOOKUP($C29,Input!$A$8:$IA$39,MATCH(IM$21,Input!$A$6:$IA$6,0),FALSE),0)*IF(IM$18&gt;=MAX($IC$18:IL$18),MIN((IM$18-MAX($IC$18:IL$18)),(IM$18-IL$18)),0)</f>
        <v>0</v>
      </c>
      <c r="IN29" s="1">
        <f>+IF($E29=IN$22,VLOOKUP($C29,Input!$A$8:$IA$39,MATCH(IN$21,Input!$A$6:$IA$6,0),FALSE),0)*IF(IN$19&gt;=MAX($IC$19:IM$19),MIN((IN$19-MAX($IC$19:IM$19)),(IN$19-IM$19)),0)+IF($E29=IN$22,VLOOKUP($C29,Input!$A$8:$IA$39,MATCH(IN$21,Input!$A$6:$IA$6,0),FALSE),0)*IF(IN$18&gt;=MAX($IC$18:IM$18),MIN((IN$18-MAX($IC$18:IM$18)),(IN$18-IM$18)),0)</f>
        <v>0</v>
      </c>
      <c r="IO29" s="1">
        <f>+IF($E29=IO$22,VLOOKUP($C29,Input!$A$8:$IA$39,MATCH(IO$21,Input!$A$6:$IA$6,0),FALSE),0)*IF(IO$19&gt;=MAX($IC$19:IN$19),MIN((IO$19-MAX($IC$19:IN$19)),(IO$19-IN$19)),0)+IF($E29=IO$22,VLOOKUP($C29,Input!$A$8:$IA$39,MATCH(IO$21,Input!$A$6:$IA$6,0),FALSE),0)*IF(IO$18&gt;=MAX($IC$18:IN$18),MIN((IO$18-MAX($IC$18:IN$18)),(IO$18-IN$18)),0)</f>
        <v>0</v>
      </c>
      <c r="IP29" s="1">
        <f>+IF($E29=IP$22,VLOOKUP($C29,Input!$A$8:$IA$39,MATCH(IP$21,Input!$A$6:$IA$6,0),FALSE),0)*IF(IP$19&gt;=MAX($IC$19:IO$19),MIN((IP$19-MAX($IC$19:IO$19)),(IP$19-IO$19)),0)+IF($E29=IP$22,VLOOKUP($C29,Input!$A$8:$IA$39,MATCH(IP$21,Input!$A$6:$IA$6,0),FALSE),0)*IF(IP$18&gt;=MAX($IC$18:IO$18),MIN((IP$18-MAX($IC$18:IO$18)),(IP$18-IO$18)),0)</f>
        <v>0</v>
      </c>
      <c r="IQ29" s="1">
        <f>+IF($E29=IQ$22,VLOOKUP($C29,Input!$A$8:$IA$39,MATCH(IQ$21,Input!$A$6:$IA$6,0),FALSE),0)*IF(IQ$19&gt;=MAX($IC$19:IP$19),MIN((IQ$19-MAX($IC$19:IP$19)),(IQ$19-IP$19)),0)+IF($E29=IQ$22,VLOOKUP($C29,Input!$A$8:$IA$39,MATCH(IQ$21,Input!$A$6:$IA$6,0),FALSE),0)*IF(IQ$18&gt;=MAX($IC$18:IP$18),MIN((IQ$18-MAX($IC$18:IP$18)),(IQ$18-IP$18)),0)</f>
        <v>0</v>
      </c>
      <c r="IR29" s="1">
        <f>+IF($E29=IR$22,VLOOKUP($C29,Input!$A$8:$IA$39,MATCH(IR$21,Input!$A$6:$IA$6,0),FALSE),0)*IF(IR$19&gt;=MAX($IC$19:IQ$19),MIN((IR$19-MAX($IC$19:IQ$19)),(IR$19-IQ$19)),0)+IF($E29=IR$22,VLOOKUP($C29,Input!$A$8:$IA$39,MATCH(IR$21,Input!$A$6:$IA$6,0),FALSE),0)*IF(IR$18&gt;=MAX($IC$18:IQ$18),MIN((IR$18-MAX($IC$18:IQ$18)),(IR$18-IQ$18)),0)</f>
        <v>0</v>
      </c>
      <c r="IS29" s="1">
        <f>+IF($E29=IS$22,VLOOKUP($C29,Input!$A$8:$IA$39,MATCH(IS$21,Input!$A$6:$IA$6,0),FALSE),0)*IF(IS$19&gt;=MAX($IC$19:IR$19),MIN((IS$19-MAX($IC$19:IR$19)),(IS$19-IR$19)),0)+IF($E29=IS$22,VLOOKUP($C29,Input!$A$8:$IA$39,MATCH(IS$21,Input!$A$6:$IA$6,0),FALSE),0)*IF(IS$18&gt;=MAX($IC$18:IR$18),MIN((IS$18-MAX($IC$18:IR$18)),(IS$18-IR$18)),0)</f>
        <v>0</v>
      </c>
      <c r="IT29" s="1">
        <f>+IF($E29=IT$22,VLOOKUP($C29,Input!$A$8:$IA$39,MATCH(IT$21,Input!$A$6:$IA$6,0),FALSE),0)*IF(IT$19&gt;=MAX($IC$19:IS$19),MIN((IT$19-MAX($IC$19:IS$19)),(IT$19-IS$19)),0)+IF($E29=IT$22,VLOOKUP($C29,Input!$A$8:$IA$39,MATCH(IT$21,Input!$A$6:$IA$6,0),FALSE),0)*IF(IT$18&gt;=MAX($IC$18:IS$18),MIN((IT$18-MAX($IC$18:IS$18)),(IT$18-IS$18)),0)</f>
        <v>0</v>
      </c>
      <c r="IU29" s="1">
        <f>+IF($E29=IU$22,VLOOKUP($C29,Input!$A$8:$IA$39,MATCH(IU$21,Input!$A$6:$IA$6,0),FALSE),0)*IF(IU$19&gt;=MAX($IC$19:IT$19),MIN((IU$19-MAX($IC$19:IT$19)),(IU$19-IT$19)),0)+IF($E29=IU$22,VLOOKUP($C29,Input!$A$8:$IA$39,MATCH(IU$21,Input!$A$6:$IA$6,0),FALSE),0)*IF(IU$18&gt;=MAX($IC$18:IT$18),MIN((IU$18-MAX($IC$18:IT$18)),(IU$18-IT$18)),0)</f>
        <v>0</v>
      </c>
      <c r="IV29" s="1">
        <f>+IF($E29=IV$22,VLOOKUP($C29,Input!$A$8:$IA$39,MATCH(IV$21,Input!$A$6:$IA$6,0),FALSE),0)*IF(IV$19&gt;=MAX($IC$19:IU$19),MIN((IV$19-MAX($IC$19:IU$19)),(IV$19-IU$19)),0)+IF($E29=IV$22,VLOOKUP($C29,Input!$A$8:$IA$39,MATCH(IV$21,Input!$A$6:$IA$6,0),FALSE),0)*IF(IV$18&gt;=MAX($IC$18:IU$18),MIN((IV$18-MAX($IC$18:IU$18)),(IV$18-IU$18)),0)</f>
        <v>0</v>
      </c>
      <c r="IW29" s="1">
        <f>+IF($E29=IW$22,VLOOKUP($C29,Input!$A$8:$IA$39,MATCH(IW$21,Input!$A$6:$IA$6,0),FALSE),0)*IF(IW$19&gt;=MAX($IC$19:IV$19),MIN((IW$19-MAX($IC$19:IV$19)),(IW$19-IV$19)),0)+IF($E29=IW$22,VLOOKUP($C29,Input!$A$8:$IA$39,MATCH(IW$21,Input!$A$6:$IA$6,0),FALSE),0)*IF(IW$18&gt;=MAX($IC$18:IV$18),MIN((IW$18-MAX($IC$18:IV$18)),(IW$18-IV$18)),0)</f>
        <v>0</v>
      </c>
      <c r="IX29" s="1">
        <f>+IF($E29=IX$22,VLOOKUP($C29,Input!$A$8:$IA$39,MATCH(IX$21,Input!$A$6:$IA$6,0),FALSE),0)*IF(IX$19&gt;=MAX($IC$19:IW$19),MIN((IX$19-MAX($IC$19:IW$19)),(IX$19-IW$19)),0)+IF($E29=IX$22,VLOOKUP($C29,Input!$A$8:$IA$39,MATCH(IX$21,Input!$A$6:$IA$6,0),FALSE),0)*IF(IX$18&gt;=MAX($IC$18:IW$18),MIN((IX$18-MAX($IC$18:IW$18)),(IX$18-IW$18)),0)</f>
        <v>0</v>
      </c>
      <c r="IY29" s="1">
        <f>+IF($E29=IY$22,VLOOKUP($C29,Input!$A$8:$IA$39,MATCH(IY$21,Input!$A$6:$IA$6,0),FALSE),0)*IF(IY$19&gt;=MAX($IC$19:IX$19),MIN((IY$19-MAX($IC$19:IX$19)),(IY$19-IX$19)),0)+IF($E29=IY$22,VLOOKUP($C29,Input!$A$8:$IA$39,MATCH(IY$21,Input!$A$6:$IA$6,0),FALSE),0)*IF(IY$18&gt;=MAX($IC$18:IX$18),MIN((IY$18-MAX($IC$18:IX$18)),(IY$18-IX$18)),0)</f>
        <v>0</v>
      </c>
      <c r="IZ29" s="1">
        <f>+IF($E29=IZ$22,VLOOKUP($C29,Input!$A$8:$IA$39,MATCH(IZ$21,Input!$A$6:$IA$6,0),FALSE),0)*IF(IZ$19&gt;=MAX($IC$19:IY$19),MIN((IZ$19-MAX($IC$19:IY$19)),(IZ$19-IY$19)),0)+IF($E29=IZ$22,VLOOKUP($C29,Input!$A$8:$IA$39,MATCH(IZ$21,Input!$A$6:$IA$6,0),FALSE),0)*IF(IZ$18&gt;=MAX($IC$18:IY$18),MIN((IZ$18-MAX($IC$18:IY$18)),(IZ$18-IY$18)),0)</f>
        <v>0</v>
      </c>
      <c r="JA29" s="1">
        <f>+IF($E29=JA$22,VLOOKUP($C29,Input!$A$8:$IA$39,MATCH(JA$21,Input!$A$6:$IA$6,0),FALSE),0)*IF(JA$19&gt;=MAX($IC$19:IZ$19),MIN((JA$19-MAX($IC$19:IZ$19)),(JA$19-IZ$19)),0)+IF($E29=JA$22,VLOOKUP($C29,Input!$A$8:$IA$39,MATCH(JA$21,Input!$A$6:$IA$6,0),FALSE),0)*IF(JA$18&gt;=MAX($IC$18:IZ$18),MIN((JA$18-MAX($IC$18:IZ$18)),(JA$18-IZ$18)),0)</f>
        <v>0</v>
      </c>
      <c r="JB29" s="1">
        <f>+IF($E29=JB$22,VLOOKUP($C29,Input!$A$8:$IA$39,MATCH(JB$21,Input!$A$6:$IA$6,0),FALSE),0)*IF(JB$19&gt;=MAX($IC$19:JA$19),MIN((JB$19-MAX($IC$19:JA$19)),(JB$19-JA$19)),0)+IF($E29=JB$22,VLOOKUP($C29,Input!$A$8:$IA$39,MATCH(JB$21,Input!$A$6:$IA$6,0),FALSE),0)*IF(JB$18&gt;=MAX($IC$18:JA$18),MIN((JB$18-MAX($IC$18:JA$18)),(JB$18-JA$18)),0)</f>
        <v>0</v>
      </c>
      <c r="JC29" s="1">
        <f>+IF($E29=JC$22,VLOOKUP($C29,Input!$A$8:$IA$39,MATCH(JC$21,Input!$A$6:$IA$6,0),FALSE),0)*IF(JC$19&gt;=MAX($IC$19:JB$19),MIN((JC$19-MAX($IC$19:JB$19)),(JC$19-JB$19)),0)+IF($E29=JC$22,VLOOKUP($C29,Input!$A$8:$IA$39,MATCH(JC$21,Input!$A$6:$IA$6,0),FALSE),0)*IF(JC$18&gt;=MAX($IC$18:JB$18),MIN((JC$18-MAX($IC$18:JB$18)),(JC$18-JB$18)),0)</f>
        <v>0</v>
      </c>
      <c r="JD29" s="1">
        <f>+IF($E29=JD$22,VLOOKUP($C29,Input!$A$8:$IA$39,MATCH(JD$21,Input!$A$6:$IA$6,0),FALSE),0)*IF(JD$19&gt;=MAX($IC$19:JC$19),MIN((JD$19-MAX($IC$19:JC$19)),(JD$19-JC$19)),0)+IF($E29=JD$22,VLOOKUP($C29,Input!$A$8:$IA$39,MATCH(JD$21,Input!$A$6:$IA$6,0),FALSE),0)*IF(JD$18&gt;=MAX($IC$18:JC$18),MIN((JD$18-MAX($IC$18:JC$18)),(JD$18-JC$18)),0)</f>
        <v>0</v>
      </c>
      <c r="JE29" s="1">
        <f>+IF($E29=JE$22,VLOOKUP($C29,Input!$A$8:$IA$39,MATCH(JE$21,Input!$A$6:$IA$6,0),FALSE),0)*IF(JE$19&gt;=MAX($IC$19:JD$19),MIN((JE$19-MAX($IC$19:JD$19)),(JE$19-JD$19)),0)+IF($E29=JE$22,VLOOKUP($C29,Input!$A$8:$IA$39,MATCH(JE$21,Input!$A$6:$IA$6,0),FALSE),0)*IF(JE$18&gt;=MAX($IC$18:JD$18),MIN((JE$18-MAX($IC$18:JD$18)),(JE$18-JD$18)),0)</f>
        <v>0</v>
      </c>
      <c r="JF29" s="1">
        <f>+IF($E29=JF$22,VLOOKUP($C29,Input!$A$8:$IA$39,MATCH(JF$21,Input!$A$6:$IA$6,0),FALSE),0)*IF(JF$19&gt;=MAX($IC$19:JE$19),MIN((JF$19-MAX($IC$19:JE$19)),(JF$19-JE$19)),0)+IF($E29=JF$22,VLOOKUP($C29,Input!$A$8:$IA$39,MATCH(JF$21,Input!$A$6:$IA$6,0),FALSE),0)*IF(JF$18&gt;=MAX($IC$18:JE$18),MIN((JF$18-MAX($IC$18:JE$18)),(JF$18-JE$18)),0)</f>
        <v>0</v>
      </c>
      <c r="JG29" s="1">
        <f>+IF($E29=JG$22,VLOOKUP($C29,Input!$A$8:$IA$39,MATCH(JG$21,Input!$A$6:$IA$6,0),FALSE),0)*IF(JG$19&gt;=MAX($IC$19:JF$19),MIN((JG$19-MAX($IC$19:JF$19)),(JG$19-JF$19)),0)+IF($E29=JG$22,VLOOKUP($C29,Input!$A$8:$IA$39,MATCH(JG$21,Input!$A$6:$IA$6,0),FALSE),0)*IF(JG$18&gt;=MAX($IC$18:JF$18),MIN((JG$18-MAX($IC$18:JF$18)),(JG$18-JF$18)),0)</f>
        <v>0</v>
      </c>
      <c r="JH29" s="1">
        <f>+IF($E29=JH$22,VLOOKUP($C29,Input!$A$8:$IA$39,MATCH(JH$21,Input!$A$6:$IA$6,0),FALSE),0)*IF(JH$19&gt;=MAX($IC$19:JG$19),MIN((JH$19-MAX($IC$19:JG$19)),(JH$19-JG$19)),0)+IF($E29=JH$22,VLOOKUP($C29,Input!$A$8:$IA$39,MATCH(JH$21,Input!$A$6:$IA$6,0),FALSE),0)*IF(JH$18&gt;=MAX($IC$18:JG$18),MIN((JH$18-MAX($IC$18:JG$18)),(JH$18-JG$18)),0)</f>
        <v>0</v>
      </c>
      <c r="JI29" s="1">
        <f>+IF($E29=JI$22,VLOOKUP($C29,Input!$A$8:$IA$39,MATCH(JI$21,Input!$A$6:$IA$6,0),FALSE),0)*IF(JI$19&gt;=MAX($IC$19:JH$19),MIN((JI$19-MAX($IC$19:JH$19)),(JI$19-JH$19)),0)+IF($E29=JI$22,VLOOKUP($C29,Input!$A$8:$IA$39,MATCH(JI$21,Input!$A$6:$IA$6,0),FALSE),0)*IF(JI$18&gt;=MAX($IC$18:JH$18),MIN((JI$18-MAX($IC$18:JH$18)),(JI$18-JH$18)),0)</f>
        <v>0</v>
      </c>
      <c r="JJ29" s="1">
        <f>+IF($E29=JJ$22,VLOOKUP($C29,Input!$A$8:$IA$39,MATCH(JJ$21,Input!$A$6:$IA$6,0),FALSE),0)*IF(JJ$19&gt;=MAX($IC$19:JI$19),MIN((JJ$19-MAX($IC$19:JI$19)),(JJ$19-JI$19)),0)+IF($E29=JJ$22,VLOOKUP($C29,Input!$A$8:$IA$39,MATCH(JJ$21,Input!$A$6:$IA$6,0),FALSE),0)*IF(JJ$18&gt;=MAX($IC$18:JI$18),MIN((JJ$18-MAX($IC$18:JI$18)),(JJ$18-JI$18)),0)</f>
        <v>0</v>
      </c>
      <c r="JK29" s="1">
        <f>+IF($E29=JK$22,VLOOKUP($C29,Input!$A$8:$IA$39,MATCH(JK$21,Input!$A$6:$IA$6,0),FALSE),0)*IF(JK$19&gt;=MAX($IC$19:JJ$19),MIN((JK$19-MAX($IC$19:JJ$19)),(JK$19-JJ$19)),0)+IF($E29=JK$22,VLOOKUP($C29,Input!$A$8:$IA$39,MATCH(JK$21,Input!$A$6:$IA$6,0),FALSE),0)*IF(JK$18&gt;=MAX($IC$18:JJ$18),MIN((JK$18-MAX($IC$18:JJ$18)),(JK$18-JJ$18)),0)</f>
        <v>0</v>
      </c>
      <c r="JL29" s="1">
        <f>+IF($E29=JL$22,VLOOKUP($C29,Input!$A$8:$IA$39,MATCH(JL$21,Input!$A$6:$IA$6,0),FALSE),0)*IF(JL$19&gt;=MAX($IC$19:JK$19),MIN((JL$19-MAX($IC$19:JK$19)),(JL$19-JK$19)),0)+IF($E29=JL$22,VLOOKUP($C29,Input!$A$8:$IA$39,MATCH(JL$21,Input!$A$6:$IA$6,0),FALSE),0)*IF(JL$18&gt;=MAX($IC$18:JK$18),MIN((JL$18-MAX($IC$18:JK$18)),(JL$18-JK$18)),0)</f>
        <v>0</v>
      </c>
      <c r="JN29" t="str">
        <f>+VLOOKUP($C29,Input!$A$8:$GZ$39,MATCH(JN$21,Input!$A$6:$GZ$6,0),FALSE)</f>
        <v>CNG Station Maint in fuel price</v>
      </c>
      <c r="JO29" s="1">
        <f>IF($E29+$I29+$D$7&lt;=JO$22,0,IF(JO$22-$D$7&gt;=$E29,VLOOKUP($C29,Input!$A$8:$GZ$39,MATCH(JO$21,Input!$A$6:$GZ$6,0),FALSE),0)*$F29/$G29)*$D29</f>
        <v>0</v>
      </c>
      <c r="JP29" s="1">
        <f>IF($E29+$I29+$D$7&lt;=JP$22,0,IF(JP$22-$D$7&gt;=$E29,VLOOKUP($C29,Input!$A$8:$GZ$39,MATCH(JP$21,Input!$A$6:$GZ$6,0),FALSE),0)*$F29/$G29)*$D29</f>
        <v>0</v>
      </c>
      <c r="JQ29" s="1">
        <f>IF($E29+$I29+$D$7&lt;=JQ$22,0,IF(JQ$22-$D$7&gt;=$E29,VLOOKUP($C29,Input!$A$8:$GZ$39,MATCH(JQ$21,Input!$A$6:$GZ$6,0),FALSE),0)*$F29/$G29)*$D29</f>
        <v>0</v>
      </c>
      <c r="JR29" s="1">
        <f>IF($E29+$I29+$D$7&lt;=JR$22,0,IF(JR$22-$D$7&gt;=$E29,VLOOKUP($C29,Input!$A$8:$GZ$39,MATCH(JR$21,Input!$A$6:$GZ$6,0),FALSE),0)*$F29/$G29)*$D29</f>
        <v>0</v>
      </c>
      <c r="JS29" s="1">
        <f>IF($E29+$I29+$D$7&lt;=JS$22,0,IF(JS$22-$D$7&gt;=$E29,VLOOKUP($C29,Input!$A$8:$GZ$39,MATCH(JS$21,Input!$A$6:$GZ$6,0),FALSE),0)*$F29/$G29)*$D29</f>
        <v>0</v>
      </c>
      <c r="JT29" s="1">
        <f>IF($E29+$I29+$D$7&lt;=JT$22,0,IF(JT$22-$D$7&gt;=$E29,VLOOKUP($C29,Input!$A$8:$GZ$39,MATCH(JT$21,Input!$A$6:$GZ$6,0),FALSE),0)*$F29/$G29)*$D29</f>
        <v>0</v>
      </c>
      <c r="JU29" s="1">
        <f>IF($E29+$I29+$D$7&lt;=JU$22,0,IF(JU$22-$D$7&gt;=$E29,VLOOKUP($C29,Input!$A$8:$GZ$39,MATCH(JU$21,Input!$A$6:$GZ$6,0),FALSE),0)*$F29/$G29)*$D29</f>
        <v>0</v>
      </c>
      <c r="JV29" s="1">
        <f>IF($E29+$I29+$D$7&lt;=JV$22,0,IF(JV$22-$D$7&gt;=$E29,VLOOKUP($C29,Input!$A$8:$GZ$39,MATCH(JV$21,Input!$A$6:$GZ$6,0),FALSE),0)*$F29/$G29)*$D29</f>
        <v>0</v>
      </c>
      <c r="JW29" s="1">
        <f>IF($E29+$I29+$D$7&lt;=JW$22,0,IF(JW$22-$D$7&gt;=$E29,VLOOKUP($C29,Input!$A$8:$GZ$39,MATCH(JW$21,Input!$A$6:$GZ$6,0),FALSE),0)*$F29/$G29)*$D29</f>
        <v>0</v>
      </c>
      <c r="JX29" s="1">
        <f>IF($E29+$I29+$D$7&lt;=JX$22,0,IF(JX$22-$D$7&gt;=$E29,VLOOKUP($C29,Input!$A$8:$GZ$39,MATCH(JX$21,Input!$A$6:$GZ$6,0),FALSE),0)*$F29/$G29)*$D29</f>
        <v>0</v>
      </c>
      <c r="JY29" s="1">
        <f>IF($E29+$I29+$D$7&lt;=JY$22,0,IF(JY$22-$D$7&gt;=$E29,VLOOKUP($C29,Input!$A$8:$GZ$39,MATCH(JY$21,Input!$A$6:$GZ$6,0),FALSE),0)*$F29/$G29)*$D29</f>
        <v>0</v>
      </c>
      <c r="JZ29" s="1">
        <f>IF($E29+$I29+$D$7&lt;=JZ$22,0,IF(JZ$22-$D$7&gt;=$E29,VLOOKUP($C29,Input!$A$8:$GZ$39,MATCH(JZ$21,Input!$A$6:$GZ$6,0),FALSE),0)*$F29/$G29)*$D29</f>
        <v>0</v>
      </c>
      <c r="KA29" s="1">
        <f>IF($E29+$I29+$D$7&lt;=KA$22,0,IF(KA$22-$D$7&gt;=$E29,VLOOKUP($C29,Input!$A$8:$GZ$39,MATCH(KA$21,Input!$A$6:$GZ$6,0),FALSE),0)*$F29/$G29)*$D29</f>
        <v>0</v>
      </c>
      <c r="KB29" s="1">
        <f>IF($E29+$I29+$D$7&lt;=KB$22,0,IF(KB$22-$D$7&gt;=$E29,VLOOKUP($C29,Input!$A$8:$GZ$39,MATCH(KB$21,Input!$A$6:$GZ$6,0),FALSE),0)*$F29/$G29)*$D29</f>
        <v>0</v>
      </c>
      <c r="KC29" s="1">
        <f>IF($E29+$I29+$D$7&lt;=KC$22,0,IF(KC$22-$D$7&gt;=$E29,VLOOKUP($C29,Input!$A$8:$GZ$39,MATCH(KC$21,Input!$A$6:$GZ$6,0),FALSE),0)*$F29/$G29)*$D29</f>
        <v>0</v>
      </c>
      <c r="KD29" s="1">
        <f>IF($E29+$I29+$D$7&lt;=KD$22,0,IF(KD$22-$D$7&gt;=$E29,VLOOKUP($C29,Input!$A$8:$GZ$39,MATCH(KD$21,Input!$A$6:$GZ$6,0),FALSE),0)*$F29/$G29)*$D29</f>
        <v>0</v>
      </c>
      <c r="KE29" s="1">
        <f>IF($E29+$I29+$D$7&lt;=KE$22,0,IF(KE$22-$D$7&gt;=$E29,VLOOKUP($C29,Input!$A$8:$GZ$39,MATCH(KE$21,Input!$A$6:$GZ$6,0),FALSE),0)*$F29/$G29)*$D29</f>
        <v>0</v>
      </c>
      <c r="KF29" s="1">
        <f>IF($E29+$I29+$D$7&lt;=KF$22,0,IF(KF$22-$D$7&gt;=$E29,VLOOKUP($C29,Input!$A$8:$GZ$39,MATCH(KF$21,Input!$A$6:$GZ$6,0),FALSE),0)*$F29/$G29)*$D29</f>
        <v>0</v>
      </c>
      <c r="KG29" s="1">
        <f>IF($E29+$I29+$D$7&lt;=KG$22,0,IF(KG$22-$D$7&gt;=$E29,VLOOKUP($C29,Input!$A$8:$GZ$39,MATCH(KG$21,Input!$A$6:$GZ$6,0),FALSE),0)*$F29/$G29)*$D29</f>
        <v>0</v>
      </c>
      <c r="KH29" s="1">
        <f>IF($E29+$I29+$D$7&lt;=KH$22,0,IF(KH$22-$D$7&gt;=$E29,VLOOKUP($C29,Input!$A$8:$GZ$39,MATCH(KH$21,Input!$A$6:$GZ$6,0),FALSE),0)*$F29/$G29)*$D29</f>
        <v>0</v>
      </c>
      <c r="KI29" s="1">
        <f>IF($E29+$I29+$D$7&lt;=KI$22,0,IF(KI$22-$D$7&gt;=$E29,VLOOKUP($C29,Input!$A$8:$GZ$39,MATCH(KI$21,Input!$A$6:$GZ$6,0),FALSE),0)*$F29/$G29)*$D29</f>
        <v>0</v>
      </c>
      <c r="KJ29" s="1">
        <f>IF($E29+$I29+$D$7&lt;=KJ$22,0,IF(KJ$22-$D$7&gt;=$E29,VLOOKUP($C29,Input!$A$8:$GZ$39,MATCH(KJ$21,Input!$A$6:$GZ$6,0),FALSE),0)*$F29/$G29)*$D29</f>
        <v>0</v>
      </c>
      <c r="KK29" s="1">
        <f>IF($E29+$I29+$D$7&lt;=KK$22,0,IF(KK$22-$D$7&gt;=$E29,VLOOKUP($C29,Input!$A$8:$GZ$39,MATCH(KK$21,Input!$A$6:$GZ$6,0),FALSE),0)*$F29/$G29)*$D29</f>
        <v>0</v>
      </c>
      <c r="KL29" s="1">
        <f>IF($E29+$I29+$D$7&lt;=KL$22,0,IF(KL$22-$D$7&gt;=$E29,VLOOKUP($C29,Input!$A$8:$GZ$39,MATCH(KL$21,Input!$A$6:$GZ$6,0),FALSE),0)*$F29/$G29)*$D29</f>
        <v>0</v>
      </c>
      <c r="KM29" s="1">
        <f>IF($E29+$I29+$D$7&lt;=KM$22,0,IF(KM$22-$D$7&gt;=$E29,VLOOKUP($C29,Input!$A$8:$GZ$39,MATCH(KM$21,Input!$A$6:$GZ$6,0),FALSE),0)*$F29/$G29)*$D29</f>
        <v>0</v>
      </c>
      <c r="KN29" s="1">
        <f>IF($E29+$I29+$D$7&lt;=KN$22,0,IF(KN$22-$D$7&gt;=$E29,VLOOKUP($C29,Input!$A$8:$GZ$39,MATCH(KN$21,Input!$A$6:$GZ$6,0),FALSE),0)*$F29/$G29)*$D29</f>
        <v>0</v>
      </c>
      <c r="KO29" s="1">
        <f>IF($E29+$I29+$D$7&lt;=KO$22,0,IF(KO$22-$D$7&gt;=$E29,VLOOKUP($C29,Input!$A$8:$GZ$39,MATCH(KO$21,Input!$A$6:$GZ$6,0),FALSE),0)*$F29/$G29)*$D29</f>
        <v>0</v>
      </c>
      <c r="KP29" s="1">
        <f>IF($E29+$I29+$D$7&lt;=KP$22,0,IF(KP$22-$D$7&gt;=$E29,VLOOKUP($C29,Input!$A$8:$GZ$39,MATCH(KP$21,Input!$A$6:$GZ$6,0),FALSE),0)*$F29/$G29)*$D29</f>
        <v>0</v>
      </c>
      <c r="KQ29" s="1">
        <f>IF($E29+$I29+$D$7&lt;=KQ$22,0,IF(KQ$22-$D$7&gt;=$E29,VLOOKUP($C29,Input!$A$8:$GZ$39,MATCH(KQ$21,Input!$A$6:$GZ$6,0),FALSE),0)*$F29/$G29)*$D29</f>
        <v>0</v>
      </c>
      <c r="KR29" s="1">
        <f>IF($E29+$I29+$D$7&lt;=KR$22,0,IF(KR$22-$D$7&gt;=$E29,VLOOKUP($C29,Input!$A$8:$GZ$39,MATCH(KR$21,Input!$A$6:$GZ$6,0),FALSE),0)*$F29/$G29)*$D29</f>
        <v>0</v>
      </c>
      <c r="KS29" s="1">
        <f>IF($E29+$I29+$D$7&lt;=KS$22,0,IF(KS$22-$D$7&gt;=$E29,VLOOKUP($C29,Input!$A$8:$GZ$39,MATCH(KS$21,Input!$A$6:$GZ$6,0),FALSE),0)*$F29/$G29)*$D29</f>
        <v>0</v>
      </c>
      <c r="KT29" s="1">
        <f>IF($E29+$I29+$D$7&lt;=KT$22,0,IF(KT$22-$D$7&gt;=$E29,VLOOKUP($C29,Input!$A$8:$GZ$39,MATCH(KT$21,Input!$A$6:$GZ$6,0),FALSE),0)*$F29/$G29)*$D29</f>
        <v>0</v>
      </c>
      <c r="KU29" s="1">
        <f>IF($E29+$I29+$D$7&lt;=KU$22,0,IF(KU$22-$D$7&gt;=$E29,VLOOKUP($C29,Input!$A$8:$GZ$39,MATCH(KU$21,Input!$A$6:$GZ$6,0),FALSE),0)*$F29/$G29)*$D29</f>
        <v>0</v>
      </c>
      <c r="KV29" s="1">
        <f>IF($E29+$I29+$D$7&lt;=KV$22,0,IF(KV$22-$D$7&gt;=$E29,VLOOKUP($C29,Input!$A$8:$GZ$39,MATCH(KV$21,Input!$A$6:$GZ$6,0),FALSE),0)*$F29/$G29)*$D29</f>
        <v>0</v>
      </c>
      <c r="KW29" s="1">
        <f>IF($E29+$I29+$D$7&lt;=KW$22,0,IF(KW$22-$D$7&gt;=$E29,VLOOKUP($C29,Input!$A$8:$GZ$39,MATCH(KW$21,Input!$A$6:$GZ$6,0),FALSE),0)*$F29/$G29)*$D29</f>
        <v>0</v>
      </c>
      <c r="KY29" t="str">
        <f>VLOOKUP($C29,Input!$A$8:$HV$39,MATCH(KY$21,Input!$A$6:$HV$6,0),FALSE)</f>
        <v xml:space="preserve">CNG (compressed and at pump, including station maintenance) </v>
      </c>
      <c r="KZ29" s="1">
        <f>IF($E29+$I29+$D$7&lt;=KZ$22,0,IF(KZ$22-$D$7&gt;=$E29,VLOOKUP($C29,Input!$A$8:$HV$39,MATCH(KZ$21,Input!$A$6:$HV$6,0),FALSE)/$G29*$F29,0))*$D29</f>
        <v>0</v>
      </c>
      <c r="LA29" s="1">
        <f>IF($E29+$I29+$D$7&lt;=LA$22,0,IF(LA$22-$D$7&gt;=$E29,VLOOKUP($C29,Input!$A$8:$HV$39,MATCH(LA$21,Input!$A$6:$HV$6,0),FALSE)/$G29*$F29,0))*$D29</f>
        <v>0</v>
      </c>
      <c r="LB29" s="1">
        <f>IF($E29+$I29+$D$7&lt;=LB$22,0,IF(LB$22-$D$7&gt;=$E29,VLOOKUP($C29,Input!$A$8:$HV$39,MATCH(LB$21,Input!$A$6:$HV$6,0),FALSE)/$G29*$F29,0))*$D29</f>
        <v>0</v>
      </c>
      <c r="LC29" s="1">
        <f>IF($E29+$I29+$D$7&lt;=LC$22,0,IF(LC$22-$D$7&gt;=$E29,VLOOKUP($C29,Input!$A$8:$HV$39,MATCH(LC$21,Input!$A$6:$HV$6,0),FALSE)/$G29*$F29,0))*$D29</f>
        <v>0</v>
      </c>
      <c r="LD29" s="1">
        <f>IF($E29+$I29+$D$7&lt;=LD$22,0,IF(LD$22-$D$7&gt;=$E29,VLOOKUP($C29,Input!$A$8:$HV$39,MATCH(LD$21,Input!$A$6:$HV$6,0),FALSE)/$G29*$F29,0))*$D29</f>
        <v>0</v>
      </c>
      <c r="LE29" s="1">
        <f>IF($E29+$I29+$D$7&lt;=LE$22,0,IF(LE$22-$D$7&gt;=$E29,VLOOKUP($C29,Input!$A$8:$HV$39,MATCH(LE$21,Input!$A$6:$HV$6,0),FALSE)/$G29*$F29,0))*$D29</f>
        <v>0</v>
      </c>
      <c r="LF29" s="1">
        <f>IF($E29+$I29+$D$7&lt;=LF$22,0,IF(LF$22-$D$7&gt;=$E29,VLOOKUP($C29,Input!$A$8:$HV$39,MATCH(LF$21,Input!$A$6:$HV$6,0),FALSE)/$G29*$F29,0))*$D29</f>
        <v>3602474.2268041242</v>
      </c>
      <c r="LG29" s="1">
        <f>IF($E29+$I29+$D$7&lt;=LG$22,0,IF(LG$22-$D$7&gt;=$E29,VLOOKUP($C29,Input!$A$8:$HV$39,MATCH(LG$21,Input!$A$6:$HV$6,0),FALSE)/$G29*$F29,0))*$D29</f>
        <v>3602474.2268041242</v>
      </c>
      <c r="LH29" s="1">
        <f>IF($E29+$I29+$D$7&lt;=LH$22,0,IF(LH$22-$D$7&gt;=$E29,VLOOKUP($C29,Input!$A$8:$HV$39,MATCH(LH$21,Input!$A$6:$HV$6,0),FALSE)/$G29*$F29,0))*$D29</f>
        <v>3602474.2268041242</v>
      </c>
      <c r="LI29" s="1">
        <f>IF($E29+$I29+$D$7&lt;=LI$22,0,IF(LI$22-$D$7&gt;=$E29,VLOOKUP($C29,Input!$A$8:$HV$39,MATCH(LI$21,Input!$A$6:$HV$6,0),FALSE)/$G29*$F29,0))*$D29</f>
        <v>3602474.2268041242</v>
      </c>
      <c r="LJ29" s="1">
        <f>IF($E29+$I29+$D$7&lt;=LJ$22,0,IF(LJ$22-$D$7&gt;=$E29,VLOOKUP($C29,Input!$A$8:$HV$39,MATCH(LJ$21,Input!$A$6:$HV$6,0),FALSE)/$G29*$F29,0))*$D29</f>
        <v>3602474.2268041242</v>
      </c>
      <c r="LK29" s="1">
        <f>IF($E29+$I29+$D$7&lt;=LK$22,0,IF(LK$22-$D$7&gt;=$E29,VLOOKUP($C29,Input!$A$8:$HV$39,MATCH(LK$21,Input!$A$6:$HV$6,0),FALSE)/$G29*$F29,0))*$D29</f>
        <v>3602474.2268041242</v>
      </c>
      <c r="LL29" s="1">
        <f>IF($E29+$I29+$D$7&lt;=LL$22,0,IF(LL$22-$D$7&gt;=$E29,VLOOKUP($C29,Input!$A$8:$HV$39,MATCH(LL$21,Input!$A$6:$HV$6,0),FALSE)/$G29*$F29,0))*$D29</f>
        <v>3602474.2268041242</v>
      </c>
      <c r="LM29" s="1">
        <f>IF($E29+$I29+$D$7&lt;=LM$22,0,IF(LM$22-$D$7&gt;=$E29,VLOOKUP($C29,Input!$A$8:$HV$39,MATCH(LM$21,Input!$A$6:$HV$6,0),FALSE)/$G29*$F29,0))*$D29</f>
        <v>3602474.2268041242</v>
      </c>
      <c r="LN29" s="1">
        <f>IF($E29+$I29+$D$7&lt;=LN$22,0,IF(LN$22-$D$7&gt;=$E29,VLOOKUP($C29,Input!$A$8:$HV$39,MATCH(LN$21,Input!$A$6:$HV$6,0),FALSE)/$G29*$F29,0))*$D29</f>
        <v>3602474.2268041242</v>
      </c>
      <c r="LO29" s="1">
        <f>IF($E29+$I29+$D$7&lt;=LO$22,0,IF(LO$22-$D$7&gt;=$E29,VLOOKUP($C29,Input!$A$8:$HV$39,MATCH(LO$21,Input!$A$6:$HV$6,0),FALSE)/$G29*$F29,0))*$D29</f>
        <v>3602474.2268041242</v>
      </c>
      <c r="LP29" s="1">
        <f>IF($E29+$I29+$D$7&lt;=LP$22,0,IF(LP$22-$D$7&gt;=$E29,VLOOKUP($C29,Input!$A$8:$HV$39,MATCH(LP$21,Input!$A$6:$HV$6,0),FALSE)/$G29*$F29,0))*$D29</f>
        <v>3602474.2268041242</v>
      </c>
      <c r="LQ29" s="1">
        <f>IF($E29+$I29+$D$7&lt;=LQ$22,0,IF(LQ$22-$D$7&gt;=$E29,VLOOKUP($C29,Input!$A$8:$HV$39,MATCH(LQ$21,Input!$A$6:$HV$6,0),FALSE)/$G29*$F29,0))*$D29</f>
        <v>4095062.0596988951</v>
      </c>
      <c r="LR29" s="1">
        <f>IF($E29+$I29+$D$7&lt;=LR$22,0,IF(LR$22-$D$7&gt;=$E29,VLOOKUP($C29,Input!$A$8:$HV$39,MATCH(LR$21,Input!$A$6:$HV$6,0),FALSE)/$G29*$F29,0))*$D29</f>
        <v>4354580.3338031322</v>
      </c>
      <c r="LS29" s="1">
        <f>IF($E29+$I29+$D$7&lt;=LS$22,0,IF(LS$22-$D$7&gt;=$E29,VLOOKUP($C29,Input!$A$8:$HV$39,MATCH(LS$21,Input!$A$6:$HV$6,0),FALSE)/$G29*$F29,0))*$D29</f>
        <v>4566065.837049745</v>
      </c>
      <c r="LT29" s="1">
        <f>IF($E29+$I29+$D$7&lt;=LT$22,0,IF(LT$22-$D$7&gt;=$E29,VLOOKUP($C29,Input!$A$8:$HV$39,MATCH(LT$21,Input!$A$6:$HV$6,0),FALSE)/$G29*$F29,0))*$D29</f>
        <v>0</v>
      </c>
      <c r="LU29" s="1">
        <f>IF($E29+$I29+$D$7&lt;=LU$22,0,IF(LU$22-$D$7&gt;=$E29,VLOOKUP($C29,Input!$A$8:$HV$39,MATCH(LU$21,Input!$A$6:$HV$6,0),FALSE)/$G29*$F29,0))*$D29</f>
        <v>0</v>
      </c>
      <c r="LV29" s="1">
        <f>IF($E29+$I29+$D$7&lt;=LV$22,0,IF(LV$22-$D$7&gt;=$E29,VLOOKUP($C29,Input!$A$8:$HV$39,MATCH(LV$21,Input!$A$6:$HV$6,0),FALSE)/$G29*$F29,0))*$D29</f>
        <v>0</v>
      </c>
      <c r="LW29" s="1">
        <f>IF($E29+$I29+$D$7&lt;=LW$22,0,IF(LW$22-$D$7&gt;=$E29,VLOOKUP($C29,Input!$A$8:$HV$39,MATCH(LW$21,Input!$A$6:$HV$6,0),FALSE)/$G29*$F29,0))*$D29</f>
        <v>0</v>
      </c>
      <c r="LX29" s="1">
        <f>IF($E29+$I29+$D$7&lt;=LX$22,0,IF(LX$22-$D$7&gt;=$E29,VLOOKUP($C29,Input!$A$8:$HV$39,MATCH(LX$21,Input!$A$6:$HV$6,0),FALSE)/$G29*$F29,0))*$D29</f>
        <v>0</v>
      </c>
      <c r="LY29" s="1">
        <f>IF($E29+$I29+$D$7&lt;=LY$22,0,IF(LY$22-$D$7&gt;=$E29,VLOOKUP($C29,Input!$A$8:$HV$39,MATCH(LY$21,Input!$A$6:$HV$6,0),FALSE)/$G29*$F29,0))*$D29</f>
        <v>0</v>
      </c>
      <c r="LZ29" s="1">
        <f>IF($E29+$I29+$D$7&lt;=LZ$22,0,IF(LZ$22-$D$7&gt;=$E29,VLOOKUP($C29,Input!$A$8:$HV$39,MATCH(LZ$21,Input!$A$6:$HV$6,0),FALSE)/$G29*$F29,0))*$D29</f>
        <v>0</v>
      </c>
      <c r="MA29" s="1">
        <f>IF($E29+$I29+$D$7&lt;=MA$22,0,IF(MA$22-$D$7&gt;=$E29,VLOOKUP($C29,Input!$A$8:$HV$39,MATCH(MA$21,Input!$A$6:$HV$6,0),FALSE)/$G29*$F29,0))*$D29</f>
        <v>0</v>
      </c>
      <c r="MB29" s="1">
        <f>IF($E29+$I29+$D$7&lt;=MB$22,0,IF(MB$22-$D$7&gt;=$E29,VLOOKUP($C29,Input!$A$8:$HV$39,MATCH(MB$21,Input!$A$6:$HV$6,0),FALSE)/$G29*$F29,0))*$D29</f>
        <v>0</v>
      </c>
      <c r="MC29" s="1">
        <f>IF($E29+$I29+$D$7&lt;=MC$22,0,IF(MC$22-$D$7&gt;=$E29,VLOOKUP($C29,Input!$A$8:$HV$39,MATCH(MC$21,Input!$A$6:$HV$6,0),FALSE)/$G29*$F29,0))*$D29</f>
        <v>0</v>
      </c>
      <c r="MD29" s="1">
        <f>IF($E29+$I29+$D$7&lt;=MD$22,0,IF(MD$22-$D$7&gt;=$E29,VLOOKUP($C29,Input!$A$8:$HV$39,MATCH(MD$21,Input!$A$6:$HV$6,0),FALSE)/$G29*$F29,0))*$D29</f>
        <v>0</v>
      </c>
      <c r="ME29" s="1">
        <f>IF($E29+$I29+$D$7&lt;=ME$22,0,IF(ME$22-$D$7&gt;=$E29,VLOOKUP($C29,Input!$A$8:$HV$39,MATCH(ME$21,Input!$A$6:$HV$6,0),FALSE)/$G29*$F29,0))*$D29</f>
        <v>0</v>
      </c>
      <c r="MF29" s="1">
        <f>IF($E29+$I29+$D$7&lt;=MF$22,0,IF(MF$22-$D$7&gt;=$E29,VLOOKUP($C29,Input!$A$8:$HV$39,MATCH(MF$21,Input!$A$6:$HV$6,0),FALSE)/$G29*$F29,0))*$D29</f>
        <v>0</v>
      </c>
      <c r="MG29" s="1">
        <f>IF($E29+$I29+$D$7&lt;=MG$22,0,IF(MG$22-$D$7&gt;=$E29,VLOOKUP($C29,Input!$A$8:$HV$39,MATCH(MG$21,Input!$A$6:$HV$6,0),FALSE)/$G29*$F29,0))*$D29</f>
        <v>0</v>
      </c>
      <c r="MH29" s="1">
        <f>IF($E29+$I29+$D$7&lt;=MH$22,0,IF(MH$22-$D$7&gt;=$E29,VLOOKUP($C29,Input!$A$8:$HV$39,MATCH(MH$21,Input!$A$6:$HV$6,0),FALSE)/$G29*$F29,0))*$D29</f>
        <v>0</v>
      </c>
      <c r="MI29" s="1">
        <f>IF($E29+$I29+$D$7&lt;=MI$22,0,IF(MI$22-$D$7&gt;=$E29,VLOOKUP($C29,Input!$A$8:$HV$39,MATCH(MI$21,Input!$A$6:$HV$6,0),FALSE)/$G29*$F29,0))*$D29</f>
        <v>0</v>
      </c>
      <c r="MJ29" s="1">
        <f>IF($E29+$I29+$D$7&lt;=MJ$22,0,IF(MJ$22-$D$7&gt;=$E29,VLOOKUP($C29,Input!$A$8:$HV$39,MATCH(MJ$21,Input!$A$6:$HV$6,0),FALSE)/$G29*$F29,0))*$D29</f>
        <v>0</v>
      </c>
      <c r="MK29" s="1">
        <f>IF($E29+$I29+$D$7&lt;=MK$22,0,IF(MK$22-$D$7&gt;=$E29,VLOOKUP($C29,Input!$A$8:$HV$39,MATCH(MK$21,Input!$A$6:$HV$6,0),FALSE)/$G29*$F29,0))*$D29</f>
        <v>0</v>
      </c>
      <c r="ML29" s="1">
        <f>IF($E29+$I29+$D$7&lt;=ML$22,0,IF(ML$22-$D$7&gt;=$E29,VLOOKUP($C29,Input!$A$8:$HV$39,MATCH(ML$21,Input!$A$6:$HV$6,0),FALSE)/$G29*$F29,0))*$D29</f>
        <v>0</v>
      </c>
      <c r="MM29" s="1">
        <f>IF($E29+$I29+$D$7&lt;=MM$22,0,IF(MM$22-$D$7&gt;=$E29,VLOOKUP($C29,Input!$A$8:$HV$39,MATCH(MM$21,Input!$A$6:$HV$6,0),FALSE)/$G29*$F29,0))*$D29</f>
        <v>0</v>
      </c>
      <c r="MN29" s="1">
        <f>IF($E29+$I29+$D$7&lt;=MN$22,0,IF(MN$22-$D$7&gt;=$E29,VLOOKUP($C29,Input!$A$8:$HV$39,MATCH(MN$21,Input!$A$6:$HV$6,0),FALSE)/$G29*$F29,0))*$D29</f>
        <v>0</v>
      </c>
      <c r="MO29" s="1">
        <f>IF($E29+$I29+$D$7&lt;=MO$22,0,IF(MO$22-$D$7&gt;=$E29,VLOOKUP($C29,Input!$A$8:$HV$39,MATCH(MO$21,Input!$A$6:$HV$6,0),FALSE)/$G29*$F29,0))*$D29</f>
        <v>0</v>
      </c>
      <c r="MP29" s="1">
        <f>IF($E29+$I29+$D$7&lt;=MP$22,0,IF(MP$22-$D$7&gt;=$E29,VLOOKUP($C29,Input!$A$8:$HV$39,MATCH(MP$21,Input!$A$6:$HV$6,0),FALSE)/$G29*$F29,0))*$D29</f>
        <v>0</v>
      </c>
      <c r="MQ29" s="1">
        <f>IF($E29+$I29+$D$7&lt;=MQ$22,0,IF(MQ$22-$D$7&gt;=$E29,VLOOKUP($C29,Input!$A$8:$HV$39,MATCH(MQ$21,Input!$A$6:$HV$6,0),FALSE)/$G29*$F29,0))*$D29</f>
        <v>0</v>
      </c>
      <c r="MR29" s="1">
        <f>IF($E29+$I29+$D$7&lt;=MR$22,0,IF(MR$22-$D$7&gt;=$E29,VLOOKUP($C29,Input!$A$8:$HV$39,MATCH(MR$21,Input!$A$6:$HV$6,0),FALSE)/$G29*$F29,0))*$D29</f>
        <v>0</v>
      </c>
      <c r="MS29" s="1">
        <f>IF($E29+$I29+$D$7&lt;=MS$22,0,IF(MS$22-$D$7&gt;=$E29,VLOOKUP($C29,Input!$A$8:$HV$39,MATCH(MS$21,Input!$A$6:$HV$6,0),FALSE)/$G29*$F29,0))*$D29</f>
        <v>0</v>
      </c>
      <c r="MT29" s="1">
        <f>IF($E29+$I29+$D$7&lt;=MT$22,0,IF(MT$22-$D$7&gt;=$E29,VLOOKUP($C29,Input!$A$8:$HV$39,MATCH(MT$21,Input!$A$6:$HV$6,0),FALSE)/$G29*$F29,0))*$D29</f>
        <v>0</v>
      </c>
      <c r="MU29" s="1">
        <f>IF($E29+$I29+$D$7&lt;=MU$22,0,IF(MU$22-$D$7&gt;=$E29,VLOOKUP($C29,Input!$A$8:$HV$39,MATCH(MU$21,Input!$A$6:$HV$6,0),FALSE)/$G29*$F29,0))*$D29</f>
        <v>0</v>
      </c>
      <c r="MV29" s="1">
        <f>IF($E29+$I29+$D$7&lt;=MV$22,0,IF(MV$22-$D$7&gt;=$E29,VLOOKUP($C29,Input!$A$8:$HV$39,MATCH(MV$21,Input!$A$6:$HV$6,0),FALSE)/$G29*$F29,0))*$D29</f>
        <v>0</v>
      </c>
      <c r="MW29" s="1">
        <f>IF($E29+$I29+$D$7&lt;=MW$22,0,IF(MW$22-$D$7&gt;=$E29,VLOOKUP($C29,Input!$A$8:$HV$39,MATCH(MW$21,Input!$A$6:$HV$6,0),FALSE)/$G29*$F29,0))*$D29</f>
        <v>0</v>
      </c>
      <c r="MX29" s="1">
        <f>IF($E29+$I29+$D$7&lt;=MX$22,0,IF(MX$22-$D$7&gt;=$E29,VLOOKUP($C29,Input!$A$8:$HV$39,MATCH(MX$21,Input!$A$6:$HV$6,0),FALSE)/$G29*$F29,0))*$D29</f>
        <v>0</v>
      </c>
      <c r="MZ29" t="str">
        <f>VLOOKUP($C29,Input!$A$8:$HV$39,MATCH(MZ$21,Input!$A$6:$HV$6,0),FALSE)</f>
        <v>Fossil CNG LCFS Credit ($/DGE)</v>
      </c>
      <c r="NA29" s="1">
        <f>IF($E29+$I29+$D$7&lt;=NA$22,0,IF(NA$22-$D$7&gt;=$E29,-VLOOKUP($C29,Input!$A$8:$HV$39,MATCH(NA$21,Input!$A$6:$HV$6,0),FALSE)/$G29*$F29,0))*$D29*$G$4/100</f>
        <v>-517858.66465979372</v>
      </c>
      <c r="NB29" s="1">
        <f>IF($E29+$I29+$D$7&lt;=NB$22,0,IF(NB$22-$D$7&gt;=$E29,-VLOOKUP($C29,Input!$A$8:$HV$39,MATCH(NB$21,Input!$A$6:$HV$6,0),FALSE)/$G29*$F29,0))*$D29*$G$4/100</f>
        <v>-458300.37674226821</v>
      </c>
      <c r="NC29" s="1">
        <f>IF($E29+$I29+$D$7&lt;=NC$22,0,IF(NC$22-$D$7&gt;=$E29,-VLOOKUP($C29,Input!$A$8:$HV$39,MATCH(NC$21,Input!$A$6:$HV$6,0),FALSE)/$G29*$F29,0))*$D29*$G$4/100</f>
        <v>-398742.08882474189</v>
      </c>
      <c r="ND29" s="1">
        <f>IF($E29+$I29+$D$7&lt;=ND$22,0,IF(ND$22-$D$7&gt;=$E29,-VLOOKUP($C29,Input!$A$8:$HV$39,MATCH(ND$21,Input!$A$6:$HV$6,0),FALSE)/$G29*$F29,0))*$D29*$G$4/100</f>
        <v>-299478.27562886622</v>
      </c>
      <c r="NE29" s="1">
        <f>IF($E29+$I29+$D$7&lt;=NE$22,0,IF(NE$22-$D$7&gt;=$E29,-VLOOKUP($C29,Input!$A$8:$HV$39,MATCH(NE$21,Input!$A$6:$HV$6,0),FALSE)/$G29*$F29,0))*$D29*$G$4/100</f>
        <v>0</v>
      </c>
      <c r="NF29" s="1">
        <f>IF($E29+$I29+$D$7&lt;=NF$22,0,IF(NF$22-$D$7&gt;=$E29,-VLOOKUP($C29,Input!$A$8:$HV$39,MATCH(NF$21,Input!$A$6:$HV$6,0),FALSE)/$G29*$F29,0))*$D29*$G$4/100</f>
        <v>0</v>
      </c>
      <c r="NG29" s="1">
        <f>IF($E29+$I29+$D$7&lt;=NG$22,0,IF(NG$22-$D$7&gt;=$E29,-VLOOKUP($C29,Input!$A$8:$HV$39,MATCH(NG$21,Input!$A$6:$HV$6,0),FALSE)/$G29*$F29,0))*$D29*$G$4/100</f>
        <v>0</v>
      </c>
      <c r="NH29" s="1">
        <f>IF($E29+$I29+$D$7&lt;=NH$22,0,IF(NH$22-$D$7&gt;=$E29,-VLOOKUP($C29,Input!$A$8:$HV$39,MATCH(NH$21,Input!$A$6:$HV$6,0),FALSE)/$G29*$F29,0))*$D29*$G$4/100</f>
        <v>0</v>
      </c>
      <c r="NI29" s="1">
        <f>IF($E29+$I29+$D$7&lt;=NI$22,0,IF(NI$22-$D$7&gt;=$E29,-VLOOKUP($C29,Input!$A$8:$HV$39,MATCH(NI$21,Input!$A$6:$HV$6,0),FALSE)/$G29*$F29,0))*$D29*$G$4/100</f>
        <v>0</v>
      </c>
      <c r="NJ29" s="1">
        <f>IF($E29+$I29+$D$7&lt;=NJ$22,0,IF(NJ$22-$D$7&gt;=$E29,-VLOOKUP($C29,Input!$A$8:$HV$39,MATCH(NJ$21,Input!$A$6:$HV$6,0),FALSE)/$G29*$F29,0))*$D29*$G$4/100</f>
        <v>0</v>
      </c>
      <c r="NK29" s="1">
        <f>IF($E29+$I29+$D$7&lt;=NK$22,0,IF(NK$22-$D$7&gt;=$E29,-VLOOKUP($C29,Input!$A$8:$HV$39,MATCH(NK$21,Input!$A$6:$HV$6,0),FALSE)/$G29*$F29,0))*$D29*$G$4/100</f>
        <v>0</v>
      </c>
      <c r="NL29" s="1">
        <f>IF($E29+$I29+$D$7&lt;=NL$22,0,IF(NL$22-$D$7&gt;=$E29,-VLOOKUP($C29,Input!$A$8:$HV$39,MATCH(NL$21,Input!$A$6:$HV$6,0),FALSE)/$G29*$F29,0))*$D29*$G$4/100</f>
        <v>0</v>
      </c>
      <c r="NM29" s="1">
        <f>IF($E29+$I29+$D$7&lt;=NM$22,0,IF(NM$22-$D$7&gt;=$E29,-VLOOKUP($C29,Input!$A$8:$HV$39,MATCH(NM$21,Input!$A$6:$HV$6,0),FALSE)/$G29*$F29,0))*$D29*$G$4/100</f>
        <v>0</v>
      </c>
      <c r="NN29" s="1">
        <f>IF($E29+$I29+$D$7&lt;=NN$22,0,IF(NN$22-$D$7&gt;=$E29,-VLOOKUP($C29,Input!$A$8:$HV$39,MATCH(NN$21,Input!$A$6:$HV$6,0),FALSE)/$G29*$F29,0))*$D29*$G$4/100</f>
        <v>0</v>
      </c>
      <c r="NO29" s="1">
        <f>IF($E29+$I29+$D$7&lt;=NO$22,0,IF(NO$22-$D$7&gt;=$E29,-VLOOKUP($C29,Input!$A$8:$HV$39,MATCH(NO$21,Input!$A$6:$HV$6,0),FALSE)/$G29*$F29,0))*$D29*$G$4/100</f>
        <v>0</v>
      </c>
      <c r="NP29" s="1">
        <f>IF($E29+$I29+$D$7&lt;=NP$22,0,IF(NP$22-$D$7&gt;=$E29,-VLOOKUP($C29,Input!$A$8:$HV$39,MATCH(NP$21,Input!$A$6:$HV$6,0),FALSE)/$G29*$F29,0))*$D29*$G$4/100</f>
        <v>0</v>
      </c>
      <c r="NQ29" s="1">
        <f>IF($E29+$I29+$D$7&lt;=NQ$22,0,IF(NQ$22-$D$7&gt;=$E29,-VLOOKUP($C29,Input!$A$8:$HV$39,MATCH(NQ$21,Input!$A$6:$HV$6,0),FALSE)/$G29*$F29,0))*$D29*$G$4/100</f>
        <v>0</v>
      </c>
      <c r="NR29" s="1">
        <f>IF($E29+$I29+$D$7&lt;=NR$22,0,IF(NR$22-$D$7&gt;=$E29,-VLOOKUP($C29,Input!$A$8:$HV$39,MATCH(NR$21,Input!$A$6:$HV$6,0),FALSE)/$G29*$F29,0))*$D29*$G$4/100</f>
        <v>0</v>
      </c>
      <c r="NS29" s="1">
        <f>IF($E29+$I29+$D$7&lt;=NS$22,0,IF(NS$22-$D$7&gt;=$E29,-VLOOKUP($C29,Input!$A$8:$HV$39,MATCH(NS$21,Input!$A$6:$HV$6,0),FALSE)/$G29*$F29,0))*$D29*$G$4/100</f>
        <v>0</v>
      </c>
      <c r="NT29" s="1">
        <f>IF($E29+$I29+$D$7&lt;=NT$22,0,IF(NT$22-$D$7&gt;=$E29,-VLOOKUP($C29,Input!$A$8:$HV$39,MATCH(NT$21,Input!$A$6:$HV$6,0),FALSE)/$G29*$F29,0))*$D29*$G$4/100</f>
        <v>0</v>
      </c>
      <c r="NU29" s="1">
        <f>IF($E29+$I29+$D$7&lt;=NU$22,0,IF(NU$22-$D$7&gt;=$E29,-VLOOKUP($C29,Input!$A$8:$HV$39,MATCH(NU$21,Input!$A$6:$HV$6,0),FALSE)/$G29*$F29,0))*$D29*$G$4/100</f>
        <v>0</v>
      </c>
      <c r="NV29" s="1">
        <f>IF($E29+$I29+$D$7&lt;=NV$22,0,IF(NV$22-$D$7&gt;=$E29,-VLOOKUP($C29,Input!$A$8:$HV$39,MATCH(NV$21,Input!$A$6:$HV$6,0),FALSE)/$G29*$F29,0))*$D29*$G$4/100</f>
        <v>0</v>
      </c>
      <c r="NW29" s="1">
        <f>IF($E29+$I29+$D$7&lt;=NW$22,0,IF(NW$22-$D$7&gt;=$E29,-VLOOKUP($C29,Input!$A$8:$HV$39,MATCH(NW$21,Input!$A$6:$HV$6,0),FALSE)/$G29*$F29,0))*$D29*$G$4/100</f>
        <v>0</v>
      </c>
      <c r="NX29" s="1">
        <f>IF($E29+$I29+$D$7&lt;=NX$22,0,IF(NX$22-$D$7&gt;=$E29,-VLOOKUP($C29,Input!$A$8:$HV$39,MATCH(NX$21,Input!$A$6:$HV$6,0),FALSE)/$G29*$F29,0))*$D29*$G$4/100</f>
        <v>0</v>
      </c>
      <c r="NY29" s="1">
        <f>IF($E29+$I29+$D$7&lt;=NY$22,0,IF(NY$22-$D$7&gt;=$E29,-VLOOKUP($C29,Input!$A$8:$HV$39,MATCH(NY$21,Input!$A$6:$HV$6,0),FALSE)/$G29*$F29,0))*$D29*$G$4/100</f>
        <v>0</v>
      </c>
      <c r="NZ29" s="1">
        <f>IF($E29+$I29+$D$7&lt;=NZ$22,0,IF(NZ$22-$D$7&gt;=$E29,-VLOOKUP($C29,Input!$A$8:$HV$39,MATCH(NZ$21,Input!$A$6:$HV$6,0),FALSE)/$G29*$F29,0))*$D29*$G$4/100</f>
        <v>0</v>
      </c>
      <c r="OA29" s="1">
        <f>IF($E29+$I29+$D$7&lt;=OA$22,0,IF(OA$22-$D$7&gt;=$E29,-VLOOKUP($C29,Input!$A$8:$HV$39,MATCH(OA$21,Input!$A$6:$HV$6,0),FALSE)/$G29*$F29,0))*$D29*$G$4/100</f>
        <v>0</v>
      </c>
      <c r="OB29" s="1">
        <f>IF($E29+$I29+$D$7&lt;=OB$22,0,IF(OB$22-$D$7&gt;=$E29,-VLOOKUP($C29,Input!$A$8:$HV$39,MATCH(OB$21,Input!$A$6:$HV$6,0),FALSE)/$G29*$F29,0))*$D29*$G$4/100</f>
        <v>0</v>
      </c>
      <c r="OC29" s="1">
        <f>IF($E29+$I29+$D$7&lt;=OC$22,0,IF(OC$22-$D$7&gt;=$E29,-VLOOKUP($C29,Input!$A$8:$HV$39,MATCH(OC$21,Input!$A$6:$HV$6,0),FALSE)/$G29*$F29,0))*$D29*$G$4/100</f>
        <v>0</v>
      </c>
      <c r="OD29" s="1">
        <f>IF($E29+$I29+$D$7&lt;=OD$22,0,IF(OD$22-$D$7&gt;=$E29,-VLOOKUP($C29,Input!$A$8:$HV$39,MATCH(OD$21,Input!$A$6:$HV$6,0),FALSE)/$G29*$F29,0))*$D29*$G$4/100</f>
        <v>0</v>
      </c>
      <c r="OE29" s="1">
        <f>IF($E29+$I29+$D$7&lt;=OE$22,0,IF(OE$22-$D$7&gt;=$E29,-VLOOKUP($C29,Input!$A$8:$HV$39,MATCH(OE$21,Input!$A$6:$HV$6,0),FALSE)/$G29*$F29,0))*$D29*$G$4/100</f>
        <v>0</v>
      </c>
      <c r="OF29" s="1">
        <f>IF($E29+$I29+$D$7&lt;=OF$22,0,IF(OF$22-$D$7&gt;=$E29,-VLOOKUP($C29,Input!$A$8:$HV$39,MATCH(OF$21,Input!$A$6:$HV$6,0),FALSE)/$G29*$F29,0))*$D29*$G$4/100</f>
        <v>0</v>
      </c>
      <c r="OG29" s="1">
        <f>IF($E29+$I29+$D$7&lt;=OG$22,0,IF(OG$22-$D$7&gt;=$E29,-VLOOKUP($C29,Input!$A$8:$HV$39,MATCH(OG$21,Input!$A$6:$HV$6,0),FALSE)/$G29*$F29,0))*$D29*$G$4/100</f>
        <v>0</v>
      </c>
      <c r="OH29" s="1">
        <f>IF($E29+$I29+$D$7&lt;=OH$22,0,IF(OH$22-$D$7&gt;=$E29,-VLOOKUP($C29,Input!$A$8:$HV$39,MATCH(OH$21,Input!$A$6:$HV$6,0),FALSE)/$G29*$F29,0))*$D29*$G$4/100</f>
        <v>0</v>
      </c>
      <c r="OI29" s="1">
        <f>IF($E29+$I29+$D$7&lt;=OI$22,0,IF(OI$22-$D$7&gt;=$E29,-VLOOKUP($C29,Input!$A$8:$HV$39,MATCH(OI$21,Input!$A$6:$HV$6,0),FALSE)/$G29*$F29,0))*$D29*$G$4/100</f>
        <v>0</v>
      </c>
      <c r="OK29" t="str">
        <f>VLOOKUP($C29,Input!$A$8:$HW$39,MATCH(OK$21,Input!$A$6:$HW$6,0),FALSE)</f>
        <v>NA</v>
      </c>
      <c r="OL29" s="1">
        <f>IF($E29+$I29+$D$7&lt;=OL$22,0,IF(OL$22-$D$7&gt;=$E29,IF(COUNTIF($KZ29:LP29,"&gt;0")&gt;0,VLOOKUP($C29,Input!$A$8:$HV$21,MATCH($OK$21+COUNTIF($KZ29:LP29,"&gt;0"),Input!$A$6:$HV$6,0),FALSE),0),0))*$D29</f>
        <v>0</v>
      </c>
      <c r="OM29" s="1">
        <f>IF($E29+$I29+$D$7&lt;=OM$22,0,IF(OM$22-$D$7&gt;=$E29,IF(COUNTIF($KZ29:LQ29,"&gt;0")&gt;0,VLOOKUP($C29,Input!$A$8:$HV$21,MATCH($OK$21+COUNTIF($KZ29:LQ29,"&gt;0"),Input!$A$6:$HV$6,0),FALSE),0),0))*$D29</f>
        <v>0</v>
      </c>
      <c r="ON29" s="1">
        <f>IF($E29+$I29+$D$7&lt;=ON$22,0,IF(ON$22-$D$7&gt;=$E29,IF(COUNTIF($KZ29:LR29,"&gt;0")&gt;0,VLOOKUP($C29,Input!$A$8:$HV$21,MATCH($OK$21+COUNTIF($KZ29:LR29,"&gt;0"),Input!$A$6:$HV$6,0),FALSE),0),0))*$D29</f>
        <v>0</v>
      </c>
      <c r="OO29" s="1">
        <f>IF($E29+$I29+$D$7&lt;=OO$22,0,IF(OO$22-$D$7&gt;=$E29,IF(COUNTIF($KZ29:LS29,"&gt;0")&gt;0,VLOOKUP($C29,Input!$A$8:$HV$21,MATCH($OK$21+COUNTIF($KZ29:LS29,"&gt;0"),Input!$A$6:$HV$6,0),FALSE),0),0))*$D29</f>
        <v>0</v>
      </c>
      <c r="OP29" s="1">
        <f>IF($E29+$I29+$D$7&lt;=OP$22,0,IF(OP$22-$D$7&gt;=$E29,IF(COUNTIF($KZ29:LT29,"&gt;0")&gt;0,VLOOKUP($C29,Input!$A$8:$HV$21,MATCH($OK$21+COUNTIF($KZ29:LT29,"&gt;0"),Input!$A$6:$HV$6,0),FALSE),0),0))*$D29</f>
        <v>0</v>
      </c>
      <c r="OQ29" s="1">
        <f>IF($E29+$I29+$D$7&lt;=OQ$22,0,IF(OQ$22-$D$7&gt;=$E29,IF(COUNTIF($KZ29:LU29,"&gt;0")&gt;0,VLOOKUP($C29,Input!$A$8:$HV$21,MATCH($OK$21+COUNTIF($KZ29:LU29,"&gt;0"),Input!$A$6:$HV$6,0),FALSE),0),0))*$D29</f>
        <v>0</v>
      </c>
      <c r="OR29" s="1">
        <f>IF($E29+$I29+$D$7&lt;=OR$22,0,IF(OR$22-$D$7&gt;=$E29,IF(COUNTIF($KZ29:LV29,"&gt;0")&gt;0,VLOOKUP($C29,Input!$A$8:$HV$21,MATCH($OK$21+COUNTIF($KZ29:LV29,"&gt;0"),Input!$A$6:$HV$6,0),FALSE),0),0))*$D29</f>
        <v>0</v>
      </c>
      <c r="OS29" s="1">
        <f>IF($E29+$I29+$D$7&lt;=OS$22,0,IF(OS$22-$D$7&gt;=$E29,IF(COUNTIF($KZ29:LW29,"&gt;0")&gt;0,VLOOKUP($C29,Input!$A$8:$HV$21,MATCH($OK$21+COUNTIF($KZ29:LW29,"&gt;0"),Input!$A$6:$HV$6,0),FALSE),0),0))*$D29</f>
        <v>0</v>
      </c>
      <c r="OT29" s="1">
        <f>IF($E29+$I29+$D$7&lt;=OT$22,0,IF(OT$22-$D$7&gt;=$E29,IF(COUNTIF($KZ29:LX29,"&gt;0")&gt;0,VLOOKUP($C29,Input!$A$8:$HV$21,MATCH($OK$21+COUNTIF($KZ29:LX29,"&gt;0"),Input!$A$6:$HV$6,0),FALSE),0),0))*$D29</f>
        <v>0</v>
      </c>
      <c r="OU29" s="1">
        <f>IF($E29+$I29+$D$7&lt;=OU$22,0,IF(OU$22-$D$7&gt;=$E29,IF(COUNTIF($KZ29:LY29,"&gt;0")&gt;0,VLOOKUP($C29,Input!$A$8:$HV$21,MATCH($OK$21+COUNTIF($KZ29:LY29,"&gt;0"),Input!$A$6:$HV$6,0),FALSE),0),0))*$D29</f>
        <v>0</v>
      </c>
      <c r="OV29" s="1">
        <f>IF($E29+$I29+$D$7&lt;=OV$22,0,IF(OV$22-$D$7&gt;=$E29,IF(COUNTIF($KZ29:LZ29,"&gt;0")&gt;0,VLOOKUP($C29,Input!$A$8:$HV$21,MATCH($OK$21+COUNTIF($KZ29:LZ29,"&gt;0"),Input!$A$6:$HV$6,0),FALSE),0),0))*$D29</f>
        <v>0</v>
      </c>
      <c r="OW29" s="1">
        <f>IF($E29+$I29+$D$7&lt;=OW$22,0,IF(OW$22-$D$7&gt;=$E29,IF(COUNTIF($KZ29:MA29,"&gt;0")&gt;0,VLOOKUP($C29,Input!$A$8:$HV$21,MATCH($OK$21+COUNTIF($KZ29:MA29,"&gt;0"),Input!$A$6:$HV$6,0),FALSE),0),0))*$D29</f>
        <v>0</v>
      </c>
      <c r="OX29" s="1">
        <f>IF($E29+$I29+$D$7&lt;=OX$22,0,IF(OX$22-$D$7&gt;=$E29,IF(COUNTIF($KZ29:MB29,"&gt;0")&gt;0,VLOOKUP($C29,Input!$A$8:$HV$21,MATCH($OK$21+COUNTIF($KZ29:MB29,"&gt;0"),Input!$A$6:$HV$6,0),FALSE),0),0))*$D29</f>
        <v>0</v>
      </c>
      <c r="OY29" s="1">
        <f>IF($E29+$I29+$D$7&lt;=OY$22,0,IF(OY$22-$D$7&gt;=$E29,IF(COUNTIF($KZ29:MC29,"&gt;0")&gt;0,VLOOKUP($C29,Input!$A$8:$HV$21,MATCH($OK$21+COUNTIF($KZ29:MC29,"&gt;0"),Input!$A$6:$HV$6,0),FALSE),0),0))*$D29</f>
        <v>0</v>
      </c>
      <c r="OZ29" s="1">
        <f>IF($E29+$I29+$D$7&lt;=OZ$22,0,IF(OZ$22-$D$7&gt;=$E29,IF(COUNTIF($KZ29:MD29,"&gt;0")&gt;0,VLOOKUP($C29,Input!$A$8:$HV$21,MATCH($OK$21+COUNTIF($KZ29:MD29,"&gt;0"),Input!$A$6:$HV$6,0),FALSE),0),0))*$D29</f>
        <v>0</v>
      </c>
      <c r="PA29" s="1">
        <f>IF($E29+$I29+$D$7&lt;=PA$22,0,IF(PA$22-$D$7&gt;=$E29,IF(COUNTIF($KZ29:ME29,"&gt;0")&gt;0,VLOOKUP($C29,Input!$A$8:$HV$21,MATCH($OK$21+COUNTIF($KZ29:ME29,"&gt;0"),Input!$A$6:$HV$6,0),FALSE),0),0))*$D29</f>
        <v>0</v>
      </c>
      <c r="PB29" s="1">
        <f>IF($E29+$I29+$D$7&lt;=PB$22,0,IF(PB$22-$D$7&gt;=$E29,IF(COUNTIF($KZ29:MF29,"&gt;0")&gt;0,VLOOKUP($C29,Input!$A$8:$HV$21,MATCH($OK$21+COUNTIF($KZ29:MF29,"&gt;0"),Input!$A$6:$HV$6,0),FALSE),0),0))*$D29</f>
        <v>0</v>
      </c>
      <c r="PC29" s="1">
        <f>IF($E29+$I29+$D$7&lt;=PC$22,0,IF(PC$22-$D$7&gt;=$E29,IF(COUNTIF($KZ29:MG29,"&gt;0")&gt;0,VLOOKUP($C29,Input!$A$8:$HV$21,MATCH($OK$21+COUNTIF($KZ29:MG29,"&gt;0"),Input!$A$6:$HV$6,0),FALSE),0),0))*$D29</f>
        <v>0</v>
      </c>
      <c r="PD29" s="1">
        <f>IF($E29+$I29+$D$7&lt;=PD$22,0,IF(PD$22-$D$7&gt;=$E29,IF(COUNTIF($KZ29:MH29,"&gt;0")&gt;0,VLOOKUP($C29,Input!$A$8:$HV$21,MATCH($OK$21+COUNTIF($KZ29:MH29,"&gt;0"),Input!$A$6:$HV$6,0),FALSE),0),0))*$D29</f>
        <v>0</v>
      </c>
      <c r="PE29" s="1">
        <f>IF($E29+$I29+$D$7&lt;=PE$22,0,IF(PE$22-$D$7&gt;=$E29,IF(COUNTIF($KZ29:MI29,"&gt;0")&gt;0,VLOOKUP($C29,Input!$A$8:$HV$21,MATCH($OK$21+COUNTIF($KZ29:MI29,"&gt;0"),Input!$A$6:$HV$6,0),FALSE),0),0))*$D29</f>
        <v>0</v>
      </c>
      <c r="PF29" s="1">
        <f>IF($E29+$I29+$D$7&lt;=PF$22,0,IF(PF$22-$D$7&gt;=$E29,IF(COUNTIF($KZ29:MJ29,"&gt;0")&gt;0,VLOOKUP($C29,Input!$A$8:$HV$21,MATCH($OK$21+COUNTIF($KZ29:MJ29,"&gt;0"),Input!$A$6:$HV$6,0),FALSE),0),0))*$D29</f>
        <v>0</v>
      </c>
      <c r="PG29" s="1">
        <f>IF($E29+$I29+$D$7&lt;=PG$22,0,IF(PG$22-$D$7&gt;=$E29,IF(COUNTIF($KZ29:MK29,"&gt;0")&gt;0,VLOOKUP($C29,Input!$A$8:$HV$21,MATCH($OK$21+COUNTIF($KZ29:MK29,"&gt;0"),Input!$A$6:$HV$6,0),FALSE),0),0))*$D29</f>
        <v>0</v>
      </c>
      <c r="PH29" s="1">
        <f>IF($E29+$I29+$D$7&lt;=PH$22,0,IF(PH$22-$D$7&gt;=$E29,IF(COUNTIF($KZ29:ML29,"&gt;0")&gt;0,VLOOKUP($C29,Input!$A$8:$HV$21,MATCH($OK$21+COUNTIF($KZ29:ML29,"&gt;0"),Input!$A$6:$HV$6,0),FALSE),0),0))*$D29</f>
        <v>0</v>
      </c>
      <c r="PI29" s="1">
        <f>IF($E29+$I29+$D$7&lt;=PI$22,0,IF(PI$22-$D$7&gt;=$E29,IF(COUNTIF($KZ29:MM29,"&gt;0")&gt;0,VLOOKUP($C29,Input!$A$8:$HV$21,MATCH($OK$21+COUNTIF($KZ29:MM29,"&gt;0"),Input!$A$6:$HV$6,0),FALSE),0),0))*$D29</f>
        <v>0</v>
      </c>
      <c r="PJ29" s="1">
        <f>IF($E29+$I29+$D$7&lt;=PJ$22,0,IF(PJ$22-$D$7&gt;=$E29,IF(COUNTIF($KZ29:MN29,"&gt;0")&gt;0,VLOOKUP($C29,Input!$A$8:$HV$21,MATCH($OK$21+COUNTIF($KZ29:MN29,"&gt;0"),Input!$A$6:$HV$6,0),FALSE),0),0))*$D29</f>
        <v>0</v>
      </c>
      <c r="PK29" s="1">
        <f>IF($E29+$I29+$D$7&lt;=PK$22,0,IF(PK$22-$D$7&gt;=$E29,IF(COUNTIF($KZ29:MO29,"&gt;0")&gt;0,VLOOKUP($C29,Input!$A$8:$HV$21,MATCH($OK$21+COUNTIF($KZ29:MO29,"&gt;0"),Input!$A$6:$HV$6,0),FALSE),0),0))*$D29</f>
        <v>0</v>
      </c>
      <c r="PL29" s="1">
        <f>IF($E29+$I29+$D$7&lt;=PL$22,0,IF(PL$22-$D$7&gt;=$E29,IF(COUNTIF($KZ29:MP29,"&gt;0")&gt;0,VLOOKUP($C29,Input!$A$8:$HV$21,MATCH($OK$21+COUNTIF($KZ29:MP29,"&gt;0"),Input!$A$6:$HV$6,0),FALSE),0),0))*$D29</f>
        <v>0</v>
      </c>
      <c r="PM29" s="1">
        <f>IF($E29+$I29+$D$7&lt;=PM$22,0,IF(PM$22-$D$7&gt;=$E29,IF(COUNTIF($KZ29:MQ29,"&gt;0")&gt;0,VLOOKUP($C29,Input!$A$8:$HV$21,MATCH($OK$21+COUNTIF($KZ29:MQ29,"&gt;0"),Input!$A$6:$HV$6,0),FALSE),0),0))*$D29</f>
        <v>0</v>
      </c>
      <c r="PN29" s="1">
        <f>IF($E29+$I29+$D$7&lt;=PN$22,0,IF(PN$22-$D$7&gt;=$E29,IF(COUNTIF($KZ29:MR29,"&gt;0")&gt;0,VLOOKUP($C29,Input!$A$8:$HV$21,MATCH($OK$21+COUNTIF($KZ29:MR29,"&gt;0"),Input!$A$6:$HV$6,0),FALSE),0),0))*$D29</f>
        <v>0</v>
      </c>
      <c r="PO29" s="1">
        <f>IF($E29+$I29+$D$7&lt;=PO$22,0,IF(PO$22-$D$7&gt;=$E29,IF(COUNTIF($KZ29:MS29,"&gt;0")&gt;0,VLOOKUP($C29,Input!$A$8:$HV$21,MATCH($OK$21+COUNTIF($KZ29:MS29,"&gt;0"),Input!$A$6:$HV$6,0),FALSE),0),0))*$D29</f>
        <v>0</v>
      </c>
      <c r="PP29" s="1">
        <f>IF($E29+$I29+$D$7&lt;=PP$22,0,IF(PP$22-$D$7&gt;=$E29,IF(COUNTIF($KZ29:MT29,"&gt;0")&gt;0,VLOOKUP($C29,Input!$A$8:$HV$21,MATCH($OK$21+COUNTIF($KZ29:MT29,"&gt;0"),Input!$A$6:$HV$6,0),FALSE),0),0))*$D29</f>
        <v>0</v>
      </c>
      <c r="PQ29" s="1">
        <f>IF($E29+$I29+$D$7&lt;=PQ$22,0,IF(PQ$22-$D$7&gt;=$E29,IF(COUNTIF($KZ29:MU29,"&gt;0")&gt;0,VLOOKUP($C29,Input!$A$8:$HV$21,MATCH($OK$21+COUNTIF($KZ29:MU29,"&gt;0"),Input!$A$6:$HV$6,0),FALSE),0),0))*$D29</f>
        <v>0</v>
      </c>
      <c r="PR29" s="1">
        <f>IF($E29+$I29+$D$7&lt;=PR$22,0,IF(PR$22-$D$7&gt;=$E29,IF(COUNTIF($KZ29:MV29,"&gt;0")&gt;0,VLOOKUP($C29,Input!$A$8:$HV$21,MATCH($OK$21+COUNTIF($KZ29:MV29,"&gt;0"),Input!$A$6:$HV$6,0),FALSE),0),0))*$D29</f>
        <v>0</v>
      </c>
      <c r="PS29" s="1">
        <f>IF($E29+$I29+$D$7&lt;=PS$22,0,IF(PS$22-$D$7&gt;=$E29,IF(COUNTIF($KZ29:MW29,"&gt;0")&gt;0,VLOOKUP($C29,Input!$A$8:$HV$21,MATCH($OK$21+COUNTIF($KZ29:MW29,"&gt;0"),Input!$A$6:$HV$6,0),FALSE),0),0))*$D29</f>
        <v>0</v>
      </c>
      <c r="PT29" s="1">
        <f>IF($E29+$I29+$D$7&lt;=PT$22,0,IF(PT$22-$D$7&gt;=$E29,IF(COUNTIF($KZ29:MX29,"&gt;0")&gt;0,VLOOKUP($C29,Input!$A$8:$HV$21,MATCH($OK$21+COUNTIF($KZ29:MX29,"&gt;0"),Input!$A$6:$HV$6,0),FALSE),0),0))*$D29</f>
        <v>0</v>
      </c>
      <c r="PV29" s="1" t="str">
        <f t="shared" si="169"/>
        <v>2006 MY 40' CNG w Midlife Rebuild {234 Buses}</v>
      </c>
      <c r="PW29" s="1">
        <f t="shared" si="172"/>
        <v>11040615.56214433</v>
      </c>
      <c r="PX29" s="1">
        <f t="shared" si="173"/>
        <v>11592761.682956627</v>
      </c>
      <c r="PY29" s="1">
        <f t="shared" si="174"/>
        <v>11911838.244978391</v>
      </c>
      <c r="PZ29" s="1">
        <f t="shared" si="175"/>
        <v>12222587.561420878</v>
      </c>
      <c r="QA29" s="1">
        <f t="shared" si="176"/>
        <v>0</v>
      </c>
      <c r="QB29" s="1">
        <f t="shared" si="177"/>
        <v>0</v>
      </c>
      <c r="QC29" s="1">
        <f t="shared" si="178"/>
        <v>0</v>
      </c>
      <c r="QD29" s="1">
        <f t="shared" si="179"/>
        <v>0</v>
      </c>
      <c r="QE29" s="1">
        <f t="shared" si="180"/>
        <v>0</v>
      </c>
      <c r="QF29" s="1">
        <f t="shared" si="181"/>
        <v>0</v>
      </c>
      <c r="QG29" s="1">
        <f t="shared" si="182"/>
        <v>0</v>
      </c>
      <c r="QH29" s="1">
        <f t="shared" si="183"/>
        <v>0</v>
      </c>
      <c r="QI29" s="1">
        <f t="shared" si="184"/>
        <v>0</v>
      </c>
      <c r="QJ29" s="1">
        <f t="shared" si="185"/>
        <v>0</v>
      </c>
      <c r="QK29" s="1">
        <f t="shared" si="186"/>
        <v>0</v>
      </c>
      <c r="QL29" s="1">
        <f t="shared" si="187"/>
        <v>0</v>
      </c>
      <c r="QM29" s="1">
        <f t="shared" si="188"/>
        <v>0</v>
      </c>
      <c r="QN29" s="1">
        <f t="shared" si="189"/>
        <v>0</v>
      </c>
      <c r="QO29" s="1">
        <f t="shared" si="190"/>
        <v>0</v>
      </c>
      <c r="QP29" s="1">
        <f t="shared" si="191"/>
        <v>0</v>
      </c>
      <c r="QQ29" s="1">
        <f t="shared" si="192"/>
        <v>0</v>
      </c>
      <c r="QR29" s="1">
        <f t="shared" si="193"/>
        <v>0</v>
      </c>
      <c r="QS29" s="1">
        <f t="shared" si="194"/>
        <v>0</v>
      </c>
      <c r="QT29" s="1">
        <f t="shared" si="195"/>
        <v>0</v>
      </c>
      <c r="QU29" s="1">
        <f t="shared" si="196"/>
        <v>0</v>
      </c>
      <c r="QV29" s="1">
        <f t="shared" si="197"/>
        <v>0</v>
      </c>
      <c r="QW29" s="1">
        <f t="shared" si="198"/>
        <v>0</v>
      </c>
      <c r="QX29" s="1">
        <f t="shared" si="199"/>
        <v>0</v>
      </c>
      <c r="QY29" s="1">
        <f t="shared" si="200"/>
        <v>0</v>
      </c>
      <c r="QZ29" s="1">
        <f t="shared" si="201"/>
        <v>0</v>
      </c>
      <c r="RA29" s="1">
        <f t="shared" si="202"/>
        <v>0</v>
      </c>
      <c r="RB29" s="1">
        <f t="shared" si="203"/>
        <v>0</v>
      </c>
      <c r="RC29" s="1">
        <f t="shared" si="204"/>
        <v>0</v>
      </c>
      <c r="RD29" s="1">
        <f t="shared" si="205"/>
        <v>0</v>
      </c>
      <c r="RE29" s="1">
        <f t="shared" si="206"/>
        <v>0</v>
      </c>
      <c r="RF29" s="1">
        <f t="shared" si="207"/>
        <v>46767803.051500224</v>
      </c>
      <c r="RG29" s="1">
        <f t="shared" si="208"/>
        <v>44709173.054726928</v>
      </c>
      <c r="RH29" s="72"/>
      <c r="RI29" s="37"/>
    </row>
    <row r="30" spans="1:477" hidden="1" outlineLevel="1" x14ac:dyDescent="0.25">
      <c r="A30" s="50"/>
      <c r="B30" s="143"/>
      <c r="C30" s="111" t="s">
        <v>76</v>
      </c>
      <c r="D30" s="108">
        <f t="shared" si="171"/>
        <v>234</v>
      </c>
      <c r="E30" s="110">
        <f t="shared" si="209"/>
        <v>2007</v>
      </c>
      <c r="F30" s="68">
        <f t="shared" si="168"/>
        <v>40000</v>
      </c>
      <c r="G30" s="69">
        <f>VLOOKUP($C30,Input!$A$8:$HV$39,MATCH(G$21,Input!$A$6:$HV$6,0),FALSE)</f>
        <v>2.91</v>
      </c>
      <c r="H30" s="123">
        <f>VLOOKUP($C30,Input!$A$8:$HV$39,MATCH(H$21,Input!$A$6:$HV$6,0),FALSE)</f>
        <v>0</v>
      </c>
      <c r="I30" s="70">
        <f>VLOOKUP($C30,Input!$A$8:$HV$39,MATCH(I$21,Input!$A$6:$HV$6,0),FALSE)</f>
        <v>14</v>
      </c>
      <c r="J30" s="1">
        <f>+IF($E30=J$22,VLOOKUP($C30,Input!$A$8:$AN$39,MATCH(J$21,Input!$A$6:$AN$6,0),FALSE)+$H30,0)*$D30</f>
        <v>0</v>
      </c>
      <c r="K30" s="1">
        <f>+IF($E30=K$22,VLOOKUP($C30,Input!$A$8:$AN$39,MATCH(K$21,Input!$A$6:$AN$6,0),FALSE)+$H30,0)*$D30</f>
        <v>0</v>
      </c>
      <c r="L30" s="1">
        <f>+IF($E30=L$22,VLOOKUP($C30,Input!$A$8:$AN$39,MATCH(L$21,Input!$A$6:$AN$6,0),FALSE)+$H30,0)*$D30</f>
        <v>0</v>
      </c>
      <c r="M30" s="1">
        <f>+IF($E30=M$22,VLOOKUP($C30,Input!$A$8:$AN$39,MATCH(M$21,Input!$A$6:$AN$6,0),FALSE)+$H30,0)*$D30</f>
        <v>0</v>
      </c>
      <c r="N30" s="1">
        <f>+IF($E30=N$22,VLOOKUP($C30,Input!$A$8:$AN$39,MATCH(N$21,Input!$A$6:$AN$6,0),FALSE)+$H30,0)*$D30</f>
        <v>0</v>
      </c>
      <c r="O30" s="1">
        <f>+IF($E30=O$22,VLOOKUP($C30,Input!$A$8:$AN$39,MATCH(O$21,Input!$A$6:$AN$6,0),FALSE)+$H30,0)*$D30</f>
        <v>0</v>
      </c>
      <c r="P30" s="1">
        <f>+IF($E30=P$22,VLOOKUP($C30,Input!$A$8:$AN$39,MATCH(P$21,Input!$A$6:$AN$6,0),FALSE)+$H30,0)*$D30</f>
        <v>0</v>
      </c>
      <c r="Q30" s="1">
        <f>+IF($E30=Q$22,VLOOKUP($C30,Input!$A$8:$AN$39,MATCH(Q$21,Input!$A$6:$AN$6,0),FALSE)+$H30,0)*$D30</f>
        <v>0</v>
      </c>
      <c r="R30" s="1">
        <f>+IF($E30=R$22,VLOOKUP($C30,Input!$A$8:$AN$39,MATCH(R$21,Input!$A$6:$AN$6,0),FALSE)+$H30,0)*$D30</f>
        <v>0</v>
      </c>
      <c r="S30" s="1">
        <f>+IF($E30=S$22,VLOOKUP($C30,Input!$A$8:$AN$39,MATCH(S$21,Input!$A$6:$AN$6,0),FALSE)+$H30,0)*$D30</f>
        <v>0</v>
      </c>
      <c r="T30" s="1">
        <f>+IF($E30=T$22,VLOOKUP($C30,Input!$A$8:$AN$39,MATCH(T$21,Input!$A$6:$AN$6,0),FALSE)+$H30,0)*$D30</f>
        <v>0</v>
      </c>
      <c r="U30" s="1">
        <f>+IF($E30=U$22,VLOOKUP($C30,Input!$A$8:$AN$39,MATCH(U$21,Input!$A$6:$AN$6,0),FALSE)+$H30,0)*$D30</f>
        <v>0</v>
      </c>
      <c r="V30" s="1">
        <f>+IF($E30=V$22,VLOOKUP($C30,Input!$A$8:$AN$39,MATCH(V$21,Input!$A$6:$AN$6,0),FALSE)+$H30,0)*$D30</f>
        <v>0</v>
      </c>
      <c r="W30" s="1">
        <f>+IF($E30=W$22,VLOOKUP($C30,Input!$A$8:$AN$39,MATCH(W$21,Input!$A$6:$AN$6,0),FALSE)+$H30,0)*$D30</f>
        <v>0</v>
      </c>
      <c r="X30" s="1">
        <f>+IF($E30=X$22,VLOOKUP($C30,Input!$A$8:$AN$39,MATCH(X$21,Input!$A$6:$AN$6,0),FALSE)+$H30,0)*$D30</f>
        <v>0</v>
      </c>
      <c r="Y30" s="1">
        <f>+IF($E30=Y$22,VLOOKUP($C30,Input!$A$8:$AN$39,MATCH(Y$21,Input!$A$6:$AN$6,0),FALSE)+$H30,0)*$D30</f>
        <v>0</v>
      </c>
      <c r="Z30" s="1">
        <f>+IF($E30=Z$22,VLOOKUP($C30,Input!$A$8:$AN$39,MATCH(Z$21,Input!$A$6:$AN$6,0),FALSE)+$H30,0)*$D30</f>
        <v>0</v>
      </c>
      <c r="AA30" s="1">
        <f>+IF($E30=AA$22,VLOOKUP($C30,Input!$A$8:$AN$39,MATCH(AA$21,Input!$A$6:$AN$6,0),FALSE)+$H30,0)*$D30</f>
        <v>0</v>
      </c>
      <c r="AB30" s="1">
        <f>+IF($E30=AB$22,VLOOKUP($C30,Input!$A$8:$AN$39,MATCH(AB$21,Input!$A$6:$AN$6,0),FALSE)+$H30,0)*$D30</f>
        <v>0</v>
      </c>
      <c r="AC30" s="1">
        <f>+IF($E30=AC$22,VLOOKUP($C30,Input!$A$8:$AN$39,MATCH(AC$21,Input!$A$6:$AN$6,0),FALSE)+$H30,0)*$D30</f>
        <v>0</v>
      </c>
      <c r="AD30" s="1">
        <f>+IF($E30=AD$22,VLOOKUP($C30,Input!$A$8:$AN$39,MATCH(AD$21,Input!$A$6:$AN$6,0),FALSE)+$H30,0)*$D30</f>
        <v>0</v>
      </c>
      <c r="AE30" s="1">
        <f>+IF($E30=AE$22,VLOOKUP($C30,Input!$A$8:$AN$39,MATCH(AE$21,Input!$A$6:$AN$6,0),FALSE)+$H30,0)*$D30</f>
        <v>0</v>
      </c>
      <c r="AF30" s="1">
        <f>+IF($E30=AF$22,VLOOKUP($C30,Input!$A$8:$AN$39,MATCH(AF$21,Input!$A$6:$AN$6,0),FALSE)+$H30,0)*$D30</f>
        <v>0</v>
      </c>
      <c r="AG30" s="1">
        <f>+IF($E30=AG$22,VLOOKUP($C30,Input!$A$8:$AN$39,MATCH(AG$21,Input!$A$6:$AN$6,0),FALSE)+$H30,0)*$D30</f>
        <v>0</v>
      </c>
      <c r="AH30" s="1">
        <f>+IF($E30=AH$22,VLOOKUP($C30,Input!$A$8:$AN$39,MATCH(AH$21,Input!$A$6:$AN$6,0),FALSE)+$H30,0)*$D30</f>
        <v>0</v>
      </c>
      <c r="AI30" s="1">
        <f>+IF($E30=AI$22,VLOOKUP($C30,Input!$A$8:$AN$39,MATCH(AI$21,Input!$A$6:$AN$6,0),FALSE)+$H30,0)*$D30</f>
        <v>0</v>
      </c>
      <c r="AJ30" s="1">
        <f>+IF($E30=AJ$22,VLOOKUP($C30,Input!$A$8:$AN$39,MATCH(AJ$21,Input!$A$6:$AN$6,0),FALSE)+$H30,0)*$D30</f>
        <v>0</v>
      </c>
      <c r="AK30" s="1">
        <f>+IF($E30=AK$22,VLOOKUP($C30,Input!$A$8:$AN$39,MATCH(AK$21,Input!$A$6:$AN$6,0),FALSE)+$H30,0)*$D30</f>
        <v>0</v>
      </c>
      <c r="AL30" s="1">
        <f>+IF($E30=AL$22,VLOOKUP($C30,Input!$A$8:$AN$39,MATCH(AL$21,Input!$A$6:$AN$6,0),FALSE)+$H30,0)*$D30</f>
        <v>0</v>
      </c>
      <c r="AM30" s="1">
        <f>+IF($E30=AM$22,VLOOKUP($C30,Input!$A$8:$AN$39,MATCH(AM$21,Input!$A$6:$AN$6,0),FALSE)+$H30,0)*$D30</f>
        <v>0</v>
      </c>
      <c r="AN30" s="1">
        <f>+IF($E30=AN$22,VLOOKUP($C30,Input!$A$8:$AN$39,MATCH(AN$21,Input!$A$6:$AN$6,0),FALSE)+$H30,0)*$D30</f>
        <v>0</v>
      </c>
      <c r="AO30" s="1">
        <f>+IF($E30=AO$22,VLOOKUP($C30,Input!$A$8:$AN$39,MATCH(AO$21,Input!$A$6:$AN$6,0),FALSE)+$H30,0)*$D30</f>
        <v>0</v>
      </c>
      <c r="AP30" s="1">
        <f>+IF($E30=AP$22,VLOOKUP($C30,Input!$A$8:$AN$39,MATCH(AP$21,Input!$A$6:$AN$6,0),FALSE)+$H30,0)*$D30</f>
        <v>0</v>
      </c>
      <c r="AQ30" s="1">
        <f>+IF($E30=AQ$22,VLOOKUP($C30,Input!$A$8:$AN$39,MATCH(AQ$21,Input!$A$6:$AN$6,0),FALSE)+$H30,0)*$D30</f>
        <v>0</v>
      </c>
      <c r="AR30" s="1">
        <f>+IF($E30=AR$22,VLOOKUP($C30,Input!$A$8:$AN$39,MATCH(AR$21,Input!$A$6:$AN$6,0),FALSE)+$H30,0)*$D30</f>
        <v>0</v>
      </c>
      <c r="AT30" t="str">
        <f>VLOOKUP($C30,Input!$A$8:$HV$39,MATCH(AT$21,Input!$A$6:$HV$6,0),FALSE)</f>
        <v>Parts and administrative cost</v>
      </c>
      <c r="AU30" s="1">
        <f>+IF($E30=AU$22,VLOOKUP($C30,Input!$A$8:$HV$39,MATCH(AU$21,Input!$A$6:$HV$6,0),FALSE),0)*$D30</f>
        <v>0</v>
      </c>
      <c r="AV30" s="1">
        <f>+IF($E30=AV$22,VLOOKUP($C30,Input!$A$8:$HV$39,MATCH(AV$21,Input!$A$6:$HV$6,0),FALSE),0)*$D30</f>
        <v>0</v>
      </c>
      <c r="AW30" s="1">
        <f>+IF($E30=AW$22,VLOOKUP($C30,Input!$A$8:$HV$39,MATCH(AW$21,Input!$A$6:$HV$6,0),FALSE),0)*$D30</f>
        <v>0</v>
      </c>
      <c r="AX30" s="1">
        <f>+IF($E30=AX$22,VLOOKUP($C30,Input!$A$8:$HV$39,MATCH(AX$21,Input!$A$6:$HV$6,0),FALSE),0)*$D30</f>
        <v>0</v>
      </c>
      <c r="AY30" s="1">
        <f>+IF($E30=AY$22,VLOOKUP($C30,Input!$A$8:$HV$39,MATCH(AY$21,Input!$A$6:$HV$6,0),FALSE),0)*$D30</f>
        <v>0</v>
      </c>
      <c r="AZ30" s="1">
        <f>+IF($E30=AZ$22,VLOOKUP($C30,Input!$A$8:$HV$39,MATCH(AZ$21,Input!$A$6:$HV$6,0),FALSE),0)*$D30</f>
        <v>0</v>
      </c>
      <c r="BA30" s="1">
        <f>+IF($E30=BA$22,VLOOKUP($C30,Input!$A$8:$HV$39,MATCH(BA$21,Input!$A$6:$HV$6,0),FALSE),0)*$D30</f>
        <v>0</v>
      </c>
      <c r="BB30" s="1">
        <f>+IF($E30=BB$22,VLOOKUP($C30,Input!$A$8:$HV$39,MATCH(BB$21,Input!$A$6:$HV$6,0),FALSE),0)*$D30</f>
        <v>0</v>
      </c>
      <c r="BC30" s="1">
        <f>+IF($E30=BC$22,VLOOKUP($C30,Input!$A$8:$HV$39,MATCH(BC$21,Input!$A$6:$HV$6,0),FALSE),0)*$D30</f>
        <v>0</v>
      </c>
      <c r="BD30" s="1">
        <f>+IF($E30=BD$22,VLOOKUP($C30,Input!$A$8:$HV$39,MATCH(BD$21,Input!$A$6:$HV$6,0),FALSE),0)*$D30</f>
        <v>0</v>
      </c>
      <c r="BE30" s="1">
        <f>+IF($E30=BE$22,VLOOKUP($C30,Input!$A$8:$HV$39,MATCH(BE$21,Input!$A$6:$HV$6,0),FALSE),0)*$D30</f>
        <v>0</v>
      </c>
      <c r="BF30" s="1">
        <f>+IF($E30=BF$22,VLOOKUP($C30,Input!$A$8:$HV$39,MATCH(BF$21,Input!$A$6:$HV$6,0),FALSE),0)*$D30</f>
        <v>0</v>
      </c>
      <c r="BG30" s="1">
        <f>+IF($E30=BG$22,VLOOKUP($C30,Input!$A$8:$HV$39,MATCH(BG$21,Input!$A$6:$HV$6,0),FALSE),0)*$D30</f>
        <v>0</v>
      </c>
      <c r="BH30" s="1">
        <f>+IF($E30=BH$22,VLOOKUP($C30,Input!$A$8:$HV$39,MATCH(BH$21,Input!$A$6:$HV$6,0),FALSE),0)*$D30</f>
        <v>0</v>
      </c>
      <c r="BI30" s="1">
        <f>+IF($E30=BI$22,VLOOKUP($C30,Input!$A$8:$HV$39,MATCH(BI$21,Input!$A$6:$HV$6,0),FALSE),0)*$D30</f>
        <v>0</v>
      </c>
      <c r="BJ30" s="1">
        <f>+IF($E30=BJ$22,VLOOKUP($C30,Input!$A$8:$HV$39,MATCH(BJ$21,Input!$A$6:$HV$6,0),FALSE),0)*$D30</f>
        <v>0</v>
      </c>
      <c r="BK30" s="1">
        <f>+IF($E30=BK$22,VLOOKUP($C30,Input!$A$8:$HV$39,MATCH(BK$21,Input!$A$6:$HV$6,0),FALSE),0)*$D30</f>
        <v>0</v>
      </c>
      <c r="BL30" s="1">
        <f>+IF($E30=BL$22,VLOOKUP($C30,Input!$A$8:$HV$39,MATCH(BL$21,Input!$A$6:$HV$6,0),FALSE),0)*$D30</f>
        <v>0</v>
      </c>
      <c r="BM30" s="1">
        <f>+IF($E30=BM$22,VLOOKUP($C30,Input!$A$8:$HV$39,MATCH(BM$21,Input!$A$6:$HV$6,0),FALSE),0)*$D30</f>
        <v>0</v>
      </c>
      <c r="BN30" s="1">
        <f>+IF($E30=BN$22,VLOOKUP($C30,Input!$A$8:$HV$39,MATCH(BN$21,Input!$A$6:$HV$6,0),FALSE),0)*$D30</f>
        <v>0</v>
      </c>
      <c r="BO30" s="1">
        <f>+IF($E30=BO$22,VLOOKUP($C30,Input!$A$8:$HV$39,MATCH(BO$21,Input!$A$6:$HV$6,0),FALSE),0)*$D30</f>
        <v>0</v>
      </c>
      <c r="BP30" s="1">
        <f>+IF($E30=BP$22,VLOOKUP($C30,Input!$A$8:$HV$39,MATCH(BP$21,Input!$A$6:$HV$6,0),FALSE),0)*$D30</f>
        <v>0</v>
      </c>
      <c r="BQ30" s="1">
        <f>+IF($E30=BQ$22,VLOOKUP($C30,Input!$A$8:$HV$39,MATCH(BQ$21,Input!$A$6:$HV$6,0),FALSE),0)*$D30</f>
        <v>0</v>
      </c>
      <c r="BR30" s="1">
        <f>+IF($E30=BR$22,VLOOKUP($C30,Input!$A$8:$HV$39,MATCH(BR$21,Input!$A$6:$HV$6,0),FALSE),0)*$D30</f>
        <v>0</v>
      </c>
      <c r="BS30" s="1">
        <f>+IF($E30=BS$22,VLOOKUP($C30,Input!$A$8:$HV$39,MATCH(BS$21,Input!$A$6:$HV$6,0),FALSE),0)*$D30</f>
        <v>0</v>
      </c>
      <c r="BT30" s="1">
        <f>+IF($E30=BT$22,VLOOKUP($C30,Input!$A$8:$HV$39,MATCH(BT$21,Input!$A$6:$HV$6,0),FALSE),0)*$D30</f>
        <v>0</v>
      </c>
      <c r="BU30" s="1">
        <f>+IF($E30=BU$22,VLOOKUP($C30,Input!$A$8:$HV$39,MATCH(BU$21,Input!$A$6:$HV$6,0),FALSE),0)*$D30</f>
        <v>0</v>
      </c>
      <c r="BV30" s="1">
        <f>+IF($E30=BV$22,VLOOKUP($C30,Input!$A$8:$HV$39,MATCH(BV$21,Input!$A$6:$HV$6,0),FALSE),0)*$D30</f>
        <v>0</v>
      </c>
      <c r="BW30" s="1">
        <f>+IF($E30=BW$22,VLOOKUP($C30,Input!$A$8:$HV$39,MATCH(BW$21,Input!$A$6:$HV$6,0),FALSE),0)*$D30</f>
        <v>0</v>
      </c>
      <c r="BX30" s="1">
        <f>+IF($E30=BX$22,VLOOKUP($C30,Input!$A$8:$HV$39,MATCH(BX$21,Input!$A$6:$HV$6,0),FALSE),0)*$D30</f>
        <v>0</v>
      </c>
      <c r="BY30" s="1">
        <f>+IF($E30=BY$22,VLOOKUP($C30,Input!$A$8:$HV$39,MATCH(BY$21,Input!$A$6:$HV$6,0),FALSE),0)*$D30</f>
        <v>0</v>
      </c>
      <c r="BZ30" s="1">
        <f>+IF($E30=BZ$22,VLOOKUP($C30,Input!$A$8:$HV$39,MATCH(BZ$21,Input!$A$6:$HV$6,0),FALSE),0)*$D30</f>
        <v>0</v>
      </c>
      <c r="CA30" s="1">
        <f>+IF($E30=CA$22,VLOOKUP($C30,Input!$A$8:$HV$39,MATCH(CA$21,Input!$A$6:$HV$6,0),FALSE),0)*$D30</f>
        <v>0</v>
      </c>
      <c r="CB30" s="1">
        <f>+IF($E30=CB$22,VLOOKUP($C30,Input!$A$8:$HV$39,MATCH(CB$21,Input!$A$6:$HV$6,0),FALSE),0)*$D30</f>
        <v>0</v>
      </c>
      <c r="CC30" s="1">
        <f>+IF($E30=CC$22,VLOOKUP($C30,Input!$A$8:$HV$39,MATCH(CC$21,Input!$A$6:$HV$6,0),FALSE),0)*$D30</f>
        <v>0</v>
      </c>
      <c r="CE30" t="str">
        <f>VLOOKUP($C30,Input!$A$8:$HV$39,MATCH(CE$21,Input!$A$6:$HV$6,0),FALSE)</f>
        <v>Engine Rebuild @ 7 Yr</v>
      </c>
      <c r="CF30" s="1">
        <f>IF($E30+$I30+$D$7&lt;=CF$22,0,IF(CF$22-$D$7&gt;=$E30,IF(COUNTIF($KZ30:LP30,"&gt;0")&gt;0,VLOOKUP($C30,Input!$A$8:$HV$21,MATCH($CE$21+COUNTIF($KZ30:LP30,"&gt;0"),Input!$A$6:$HV$6,0),FALSE),0),0))*$D30</f>
        <v>0</v>
      </c>
      <c r="CG30" s="1">
        <f>IF($E30+$I30+$D$7&lt;=CG$22,0,IF(CG$22-$D$7&gt;=$E30,IF(COUNTIF($KZ30:LQ30,"&gt;0")&gt;0,VLOOKUP($C30,Input!$A$8:$HV$21,MATCH($CE$21+COUNTIF($KZ30:LQ30,"&gt;0"),Input!$A$6:$HV$6,0),FALSE),0),0))*$D30</f>
        <v>0</v>
      </c>
      <c r="CH30" s="1">
        <f>IF($E30+$I30+$D$7&lt;=CH$22,0,IF(CH$22-$D$7&gt;=$E30,IF(COUNTIF($KZ30:LR30,"&gt;0")&gt;0,VLOOKUP($C30,Input!$A$8:$HV$21,MATCH($CE$21+COUNTIF($KZ30:LR30,"&gt;0"),Input!$A$6:$HV$6,0),FALSE),0),0))*$D30</f>
        <v>0</v>
      </c>
      <c r="CI30" s="1">
        <f>IF($E30+$I30+$D$7&lt;=CI$22,0,IF(CI$22-$D$7&gt;=$E30,IF(COUNTIF($KZ30:LS30,"&gt;0")&gt;0,VLOOKUP($C30,Input!$A$8:$HV$21,MATCH($CE$21+COUNTIF($KZ30:LS30,"&gt;0"),Input!$A$6:$HV$6,0),FALSE),0),0))*$D30</f>
        <v>0</v>
      </c>
      <c r="CJ30" s="1">
        <f>IF($E30+$I30+$D$7&lt;=CJ$22,0,IF(CJ$22-$D$7&gt;=$E30,IF(COUNTIF($KZ30:LT30,"&gt;0")&gt;0,VLOOKUP($C30,Input!$A$8:$HV$21,MATCH($CE$21+COUNTIF($KZ30:LT30,"&gt;0"),Input!$A$6:$HV$6,0),FALSE),0),0))*$D30</f>
        <v>0</v>
      </c>
      <c r="CK30" s="1">
        <f>IF($E30+$I30+$D$7&lt;=CK$22,0,IF(CK$22-$D$7&gt;=$E30,IF(COUNTIF($KZ30:LU30,"&gt;0")&gt;0,VLOOKUP($C30,Input!$A$8:$HV$21,MATCH($CE$21+COUNTIF($KZ30:LU30,"&gt;0"),Input!$A$6:$HV$6,0),FALSE),0),0))*$D30</f>
        <v>0</v>
      </c>
      <c r="CL30" s="1">
        <f>IF($E30+$I30+$D$7&lt;=CL$22,0,IF(CL$22-$D$7&gt;=$E30,IF(COUNTIF($KZ30:LV30,"&gt;0")&gt;0,VLOOKUP($C30,Input!$A$8:$HV$21,MATCH($CE$21+COUNTIF($KZ30:LV30,"&gt;0"),Input!$A$6:$HV$6,0),FALSE),0),0))*$D30</f>
        <v>0</v>
      </c>
      <c r="CM30" s="1">
        <f>IF($E30+$I30+$D$7&lt;=CM$22,0,IF(CM$22-$D$7&gt;=$E30,IF(COUNTIF($KZ30:LW30,"&gt;0")&gt;0,VLOOKUP($C30,Input!$A$8:$HV$21,MATCH($CE$21+COUNTIF($KZ30:LW30,"&gt;0"),Input!$A$6:$HV$6,0),FALSE),0),0))*$D30</f>
        <v>0</v>
      </c>
      <c r="CN30" s="1">
        <f>IF($E30+$I30+$D$7&lt;=CN$22,0,IF(CN$22-$D$7&gt;=$E30,IF(COUNTIF($KZ30:LX30,"&gt;0")&gt;0,VLOOKUP($C30,Input!$A$8:$HV$21,MATCH($CE$21+COUNTIF($KZ30:LX30,"&gt;0"),Input!$A$6:$HV$6,0),FALSE),0),0))*$D30</f>
        <v>0</v>
      </c>
      <c r="CO30" s="1">
        <f>IF($E30+$I30+$D$7&lt;=CO$22,0,IF(CO$22-$D$7&gt;=$E30,IF(COUNTIF($KZ30:LY30,"&gt;0")&gt;0,VLOOKUP($C30,Input!$A$8:$HV$21,MATCH($CE$21+COUNTIF($KZ30:LY30,"&gt;0"),Input!$A$6:$HV$6,0),FALSE),0),0))*$D30</f>
        <v>0</v>
      </c>
      <c r="CP30" s="1">
        <f>IF($E30+$I30+$D$7&lt;=CP$22,0,IF(CP$22-$D$7&gt;=$E30,IF(COUNTIF($KZ30:LZ30,"&gt;0")&gt;0,VLOOKUP($C30,Input!$A$8:$HV$21,MATCH($CE$21+COUNTIF($KZ30:LZ30,"&gt;0"),Input!$A$6:$HV$6,0),FALSE),0),0))*$D30</f>
        <v>0</v>
      </c>
      <c r="CQ30" s="1">
        <f>IF($E30+$I30+$D$7&lt;=CQ$22,0,IF(CQ$22-$D$7&gt;=$E30,IF(COUNTIF($KZ30:MA30,"&gt;0")&gt;0,VLOOKUP($C30,Input!$A$8:$HV$21,MATCH($CE$21+COUNTIF($KZ30:MA30,"&gt;0"),Input!$A$6:$HV$6,0),FALSE),0),0))*$D30</f>
        <v>0</v>
      </c>
      <c r="CR30" s="1">
        <f>IF($E30+$I30+$D$7&lt;=CR$22,0,IF(CR$22-$D$7&gt;=$E30,IF(COUNTIF($KZ30:MB30,"&gt;0")&gt;0,VLOOKUP($C30,Input!$A$8:$HV$21,MATCH($CE$21+COUNTIF($KZ30:MB30,"&gt;0"),Input!$A$6:$HV$6,0),FALSE),0),0))*$D30</f>
        <v>0</v>
      </c>
      <c r="CS30" s="1">
        <f>IF($E30+$I30+$D$7&lt;=CS$22,0,IF(CS$22-$D$7&gt;=$E30,IF(COUNTIF($KZ30:MC30,"&gt;0")&gt;0,VLOOKUP($C30,Input!$A$8:$HV$21,MATCH($CE$21+COUNTIF($KZ30:MC30,"&gt;0"),Input!$A$6:$HV$6,0),FALSE),0),0))*$D30</f>
        <v>0</v>
      </c>
      <c r="CT30" s="1">
        <f>IF($E30+$I30+$D$7&lt;=CT$22,0,IF(CT$22-$D$7&gt;=$E30,IF(COUNTIF($KZ30:MD30,"&gt;0")&gt;0,VLOOKUP($C30,Input!$A$8:$HV$21,MATCH($CE$21+COUNTIF($KZ30:MD30,"&gt;0"),Input!$A$6:$HV$6,0),FALSE),0),0))*$D30</f>
        <v>0</v>
      </c>
      <c r="CU30" s="1">
        <f>IF($E30+$I30+$D$7&lt;=CU$22,0,IF(CU$22-$D$7&gt;=$E30,IF(COUNTIF($KZ30:ME30,"&gt;0")&gt;0,VLOOKUP($C30,Input!$A$8:$HV$21,MATCH($CE$21+COUNTIF($KZ30:ME30,"&gt;0"),Input!$A$6:$HV$6,0),FALSE),0),0))*$D30</f>
        <v>0</v>
      </c>
      <c r="CV30" s="1">
        <f>IF($E30+$I30+$D$7&lt;=CV$22,0,IF(CV$22-$D$7&gt;=$E30,IF(COUNTIF($KZ30:MF30,"&gt;0")&gt;0,VLOOKUP($C30,Input!$A$8:$HV$21,MATCH($CE$21+COUNTIF($KZ30:MF30,"&gt;0"),Input!$A$6:$HV$6,0),FALSE),0),0))*$D30</f>
        <v>0</v>
      </c>
      <c r="CW30" s="1">
        <f>IF($E30+$I30+$D$7&lt;=CW$22,0,IF(CW$22-$D$7&gt;=$E30,IF(COUNTIF($KZ30:MG30,"&gt;0")&gt;0,VLOOKUP($C30,Input!$A$8:$HV$21,MATCH($CE$21+COUNTIF($KZ30:MG30,"&gt;0"),Input!$A$6:$HV$6,0),FALSE),0),0))*$D30</f>
        <v>0</v>
      </c>
      <c r="CX30" s="1">
        <f>IF($E30+$I30+$D$7&lt;=CX$22,0,IF(CX$22-$D$7&gt;=$E30,IF(COUNTIF($KZ30:MH30,"&gt;0")&gt;0,VLOOKUP($C30,Input!$A$8:$HV$21,MATCH($CE$21+COUNTIF($KZ30:MH30,"&gt;0"),Input!$A$6:$HV$6,0),FALSE),0),0))*$D30</f>
        <v>0</v>
      </c>
      <c r="CY30" s="1">
        <f>IF($E30+$I30+$D$7&lt;=CY$22,0,IF(CY$22-$D$7&gt;=$E30,IF(COUNTIF($KZ30:MI30,"&gt;0")&gt;0,VLOOKUP($C30,Input!$A$8:$HV$21,MATCH($CE$21+COUNTIF($KZ30:MI30,"&gt;0"),Input!$A$6:$HV$6,0),FALSE),0),0))*$D30</f>
        <v>0</v>
      </c>
      <c r="CZ30" s="1">
        <f>IF($E30+$I30+$D$7&lt;=CZ$22,0,IF(CZ$22-$D$7&gt;=$E30,IF(COUNTIF($KZ30:MJ30,"&gt;0")&gt;0,VLOOKUP($C30,Input!$A$8:$HV$21,MATCH($CE$21+COUNTIF($KZ30:MJ30,"&gt;0"),Input!$A$6:$HV$6,0),FALSE),0),0))*$D30</f>
        <v>0</v>
      </c>
      <c r="DA30" s="1">
        <f>IF($E30+$I30+$D$7&lt;=DA$22,0,IF(DA$22-$D$7&gt;=$E30,IF(COUNTIF($KZ30:MK30,"&gt;0")&gt;0,VLOOKUP($C30,Input!$A$8:$HV$21,MATCH($CE$21+COUNTIF($KZ30:MK30,"&gt;0"),Input!$A$6:$HV$6,0),FALSE),0),0))*$D30</f>
        <v>0</v>
      </c>
      <c r="DB30" s="1">
        <f>IF($E30+$I30+$D$7&lt;=DB$22,0,IF(DB$22-$D$7&gt;=$E30,IF(COUNTIF($KZ30:ML30,"&gt;0")&gt;0,VLOOKUP($C30,Input!$A$8:$HV$21,MATCH($CE$21+COUNTIF($KZ30:ML30,"&gt;0"),Input!$A$6:$HV$6,0),FALSE),0),0))*$D30</f>
        <v>0</v>
      </c>
      <c r="DC30" s="1">
        <f>IF($E30+$I30+$D$7&lt;=DC$22,0,IF(DC$22-$D$7&gt;=$E30,IF(COUNTIF($KZ30:MM30,"&gt;0")&gt;0,VLOOKUP($C30,Input!$A$8:$HV$21,MATCH($CE$21+COUNTIF($KZ30:MM30,"&gt;0"),Input!$A$6:$HV$6,0),FALSE),0),0))*$D30</f>
        <v>0</v>
      </c>
      <c r="DD30" s="1">
        <f>IF($E30+$I30+$D$7&lt;=DD$22,0,IF(DD$22-$D$7&gt;=$E30,IF(COUNTIF($KZ30:MN30,"&gt;0")&gt;0,VLOOKUP($C30,Input!$A$8:$HV$21,MATCH($CE$21+COUNTIF($KZ30:MN30,"&gt;0"),Input!$A$6:$HV$6,0),FALSE),0),0))*$D30</f>
        <v>0</v>
      </c>
      <c r="DE30" s="1">
        <f>IF($E30+$I30+$D$7&lt;=DE$22,0,IF(DE$22-$D$7&gt;=$E30,IF(COUNTIF($KZ30:MO30,"&gt;0")&gt;0,VLOOKUP($C30,Input!$A$8:$HV$21,MATCH($CE$21+COUNTIF($KZ30:MO30,"&gt;0"),Input!$A$6:$HV$6,0),FALSE),0),0))*$D30</f>
        <v>0</v>
      </c>
      <c r="DF30" s="1">
        <f>IF($E30+$I30+$D$7&lt;=DF$22,0,IF(DF$22-$D$7&gt;=$E30,IF(COUNTIF($KZ30:MP30,"&gt;0")&gt;0,VLOOKUP($C30,Input!$A$8:$HV$21,MATCH($CE$21+COUNTIF($KZ30:MP30,"&gt;0"),Input!$A$6:$HV$6,0),FALSE),0),0))*$D30</f>
        <v>0</v>
      </c>
      <c r="DG30" s="1">
        <f>IF($E30+$I30+$D$7&lt;=DG$22,0,IF(DG$22-$D$7&gt;=$E30,IF(COUNTIF($KZ30:MQ30,"&gt;0")&gt;0,VLOOKUP($C30,Input!$A$8:$HV$21,MATCH($CE$21+COUNTIF($KZ30:MQ30,"&gt;0"),Input!$A$6:$HV$6,0),FALSE),0),0))*$D30</f>
        <v>0</v>
      </c>
      <c r="DH30" s="1">
        <f>IF($E30+$I30+$D$7&lt;=DH$22,0,IF(DH$22-$D$7&gt;=$E30,IF(COUNTIF($KZ30:MR30,"&gt;0")&gt;0,VLOOKUP($C30,Input!$A$8:$HV$21,MATCH($CE$21+COUNTIF($KZ30:MR30,"&gt;0"),Input!$A$6:$HV$6,0),FALSE),0),0))*$D30</f>
        <v>0</v>
      </c>
      <c r="DI30" s="1">
        <f>IF($E30+$I30+$D$7&lt;=DI$22,0,IF(DI$22-$D$7&gt;=$E30,IF(COUNTIF($KZ30:MS30,"&gt;0")&gt;0,VLOOKUP($C30,Input!$A$8:$HV$21,MATCH($CE$21+COUNTIF($KZ30:MS30,"&gt;0"),Input!$A$6:$HV$6,0),FALSE),0),0))*$D30</f>
        <v>0</v>
      </c>
      <c r="DJ30" s="1">
        <f>IF($E30+$I30+$D$7&lt;=DJ$22,0,IF(DJ$22-$D$7&gt;=$E30,IF(COUNTIF($KZ30:MT30,"&gt;0")&gt;0,VLOOKUP($C30,Input!$A$8:$HV$21,MATCH($CE$21+COUNTIF($KZ30:MT30,"&gt;0"),Input!$A$6:$HV$6,0),FALSE),0),0))*$D30</f>
        <v>0</v>
      </c>
      <c r="DK30" s="1">
        <f>IF($E30+$I30+$D$7&lt;=DK$22,0,IF(DK$22-$D$7&gt;=$E30,IF(COUNTIF($KZ30:MU30,"&gt;0")&gt;0,VLOOKUP($C30,Input!$A$8:$HV$21,MATCH($CE$21+COUNTIF($KZ30:MU30,"&gt;0"),Input!$A$6:$HV$6,0),FALSE),0),0))*$D30</f>
        <v>0</v>
      </c>
      <c r="DL30" s="1">
        <f>IF($E30+$I30+$D$7&lt;=DL$22,0,IF(DL$22-$D$7&gt;=$E30,IF(COUNTIF($KZ30:MV30,"&gt;0")&gt;0,VLOOKUP($C30,Input!$A$8:$HV$21,MATCH($CE$21+COUNTIF($KZ30:MV30,"&gt;0"),Input!$A$6:$HV$6,0),FALSE),0),0))*$D30</f>
        <v>0</v>
      </c>
      <c r="DM30" s="1">
        <f>IF($E30+$I30+$D$7&lt;=DM$22,0,IF(DM$22-$D$7&gt;=$E30,IF(COUNTIF($KZ30:MW30,"&gt;0")&gt;0,VLOOKUP($C30,Input!$A$8:$HV$21,MATCH($CE$21+COUNTIF($KZ30:MW30,"&gt;0"),Input!$A$6:$HV$6,0),FALSE),0),0))*$D30</f>
        <v>0</v>
      </c>
      <c r="DN30" s="1">
        <f>IF($E30+$I30+$D$7&lt;=DN$22,0,IF(DN$22-$D$7&gt;=$E30,IF(COUNTIF($KZ30:MX30,"&gt;0")&gt;0,VLOOKUP($C30,Input!$A$8:$HV$21,MATCH($CE$21+COUNTIF($KZ30:MX30,"&gt;0"),Input!$A$6:$HV$6,0),FALSE),0),0))*$D30</f>
        <v>0</v>
      </c>
      <c r="DP30" t="str">
        <f>+VLOOKUP($C30,Input!$A$8:$GZ$39,MATCH(DP$21,Input!$A$6:$GZ$6,0),FALSE)</f>
        <v>Bus Maintenance at 0.85/mile</v>
      </c>
      <c r="DQ30" s="1">
        <f>IF($E30+$I30+$D$7&lt;=DQ$22,0,IF(DQ$22-$D$7&gt;=$E30,IF(COUNTIF($KZ30:LP30,"&gt;0")&gt;0,VLOOKUP($C30,Input!$A$8:$HV$21,MATCH($DP$21+COUNTIF($KZ30:LP30,"&gt;0"),Input!$A$6:$HV$6,0),FALSE),0),0))*$D30*$F30</f>
        <v>7956000</v>
      </c>
      <c r="DR30" s="1">
        <f>IF($E30+$I30+$D$7&lt;=DR$22,0,IF(DR$22-$D$7&gt;=$E30,IF(COUNTIF($KZ30:LQ30,"&gt;0")&gt;0,VLOOKUP($C30,Input!$A$8:$HV$21,MATCH($DP$21+COUNTIF($KZ30:LQ30,"&gt;0"),Input!$A$6:$HV$6,0),FALSE),0),0))*$D30*$F30</f>
        <v>7956000</v>
      </c>
      <c r="DS30" s="1">
        <f>IF($E30+$I30+$D$7&lt;=DS$22,0,IF(DS$22-$D$7&gt;=$E30,IF(COUNTIF($KZ30:LR30,"&gt;0")&gt;0,VLOOKUP($C30,Input!$A$8:$HV$21,MATCH($DP$21+COUNTIF($KZ30:LR30,"&gt;0"),Input!$A$6:$HV$6,0),FALSE),0),0))*$D30*$F30</f>
        <v>7956000</v>
      </c>
      <c r="DT30" s="1">
        <f>IF($E30+$I30+$D$7&lt;=DT$22,0,IF(DT$22-$D$7&gt;=$E30,IF(COUNTIF($KZ30:LS30,"&gt;0")&gt;0,VLOOKUP($C30,Input!$A$8:$HV$21,MATCH($DP$21+COUNTIF($KZ30:LS30,"&gt;0"),Input!$A$6:$HV$6,0),FALSE),0),0))*$D30*$F30</f>
        <v>7956000</v>
      </c>
      <c r="DU30" s="1">
        <f>IF($E30+$I30+$D$7&lt;=DU$22,0,IF(DU$22-$D$7&gt;=$E30,IF(COUNTIF($KZ30:LT30,"&gt;0")&gt;0,VLOOKUP($C30,Input!$A$8:$HV$21,MATCH($DP$21+COUNTIF($KZ30:LT30,"&gt;0"),Input!$A$6:$HV$6,0),FALSE),0),0))*$D30*$F30</f>
        <v>7956000</v>
      </c>
      <c r="DV30" s="1">
        <f>IF($E30+$I30+$D$7&lt;=DV$22,0,IF(DV$22-$D$7&gt;=$E30,IF(COUNTIF($KZ30:LU30,"&gt;0")&gt;0,VLOOKUP($C30,Input!$A$8:$HV$21,MATCH($DP$21+COUNTIF($KZ30:LU30,"&gt;0"),Input!$A$6:$HV$6,0),FALSE),0),0))*$D30*$F30</f>
        <v>0</v>
      </c>
      <c r="DW30" s="1">
        <f>IF($E30+$I30+$D$7&lt;=DW$22,0,IF(DW$22-$D$7&gt;=$E30,IF(COUNTIF($KZ30:LV30,"&gt;0")&gt;0,VLOOKUP($C30,Input!$A$8:$HV$21,MATCH($DP$21+COUNTIF($KZ30:LV30,"&gt;0"),Input!$A$6:$HV$6,0),FALSE),0),0))*$D30*$F30</f>
        <v>0</v>
      </c>
      <c r="DX30" s="1">
        <f>IF($E30+$I30+$D$7&lt;=DX$22,0,IF(DX$22-$D$7&gt;=$E30,IF(COUNTIF($KZ30:LW30,"&gt;0")&gt;0,VLOOKUP($C30,Input!$A$8:$HV$21,MATCH($DP$21+COUNTIF($KZ30:LW30,"&gt;0"),Input!$A$6:$HV$6,0),FALSE),0),0))*$D30*$F30</f>
        <v>0</v>
      </c>
      <c r="DY30" s="1">
        <f>IF($E30+$I30+$D$7&lt;=DY$22,0,IF(DY$22-$D$7&gt;=$E30,IF(COUNTIF($KZ30:LX30,"&gt;0")&gt;0,VLOOKUP($C30,Input!$A$8:$HV$21,MATCH($DP$21+COUNTIF($KZ30:LX30,"&gt;0"),Input!$A$6:$HV$6,0),FALSE),0),0))*$D30*$F30</f>
        <v>0</v>
      </c>
      <c r="DZ30" s="1">
        <f>IF($E30+$I30+$D$7&lt;=DZ$22,0,IF(DZ$22-$D$7&gt;=$E30,IF(COUNTIF($KZ30:LY30,"&gt;0")&gt;0,VLOOKUP($C30,Input!$A$8:$HV$21,MATCH($DP$21+COUNTIF($KZ30:LY30,"&gt;0"),Input!$A$6:$HV$6,0),FALSE),0),0))*$D30*$F30</f>
        <v>0</v>
      </c>
      <c r="EA30" s="1">
        <f>IF($E30+$I30+$D$7&lt;=EA$22,0,IF(EA$22-$D$7&gt;=$E30,IF(COUNTIF($KZ30:LZ30,"&gt;0")&gt;0,VLOOKUP($C30,Input!$A$8:$HV$21,MATCH($DP$21+COUNTIF($KZ30:LZ30,"&gt;0"),Input!$A$6:$HV$6,0),FALSE),0),0))*$D30*$F30</f>
        <v>0</v>
      </c>
      <c r="EB30" s="1">
        <f>IF($E30+$I30+$D$7&lt;=EB$22,0,IF(EB$22-$D$7&gt;=$E30,IF(COUNTIF($KZ30:MA30,"&gt;0")&gt;0,VLOOKUP($C30,Input!$A$8:$HV$21,MATCH($DP$21+COUNTIF($KZ30:MA30,"&gt;0"),Input!$A$6:$HV$6,0),FALSE),0),0))*$D30*$F30</f>
        <v>0</v>
      </c>
      <c r="EC30" s="1">
        <f>IF($E30+$I30+$D$7&lt;=EC$22,0,IF(EC$22-$D$7&gt;=$E30,IF(COUNTIF($KZ30:MB30,"&gt;0")&gt;0,VLOOKUP($C30,Input!$A$8:$HV$21,MATCH($DP$21+COUNTIF($KZ30:MB30,"&gt;0"),Input!$A$6:$HV$6,0),FALSE),0),0))*$D30*$F30</f>
        <v>0</v>
      </c>
      <c r="ED30" s="1">
        <f>IF($E30+$I30+$D$7&lt;=ED$22,0,IF(ED$22-$D$7&gt;=$E30,IF(COUNTIF($KZ30:MC30,"&gt;0")&gt;0,VLOOKUP($C30,Input!$A$8:$HV$21,MATCH($DP$21+COUNTIF($KZ30:MC30,"&gt;0"),Input!$A$6:$HV$6,0),FALSE),0),0))*$D30*$F30</f>
        <v>0</v>
      </c>
      <c r="EE30" s="1">
        <f>IF($E30+$I30+$D$7&lt;=EE$22,0,IF(EE$22-$D$7&gt;=$E30,IF(COUNTIF($KZ30:MD30,"&gt;0")&gt;0,VLOOKUP($C30,Input!$A$8:$HV$21,MATCH($DP$21+COUNTIF($KZ30:MD30,"&gt;0"),Input!$A$6:$HV$6,0),FALSE),0),0))*$D30*$F30</f>
        <v>0</v>
      </c>
      <c r="EF30" s="1">
        <f>IF($E30+$I30+$D$7&lt;=EF$22,0,IF(EF$22-$D$7&gt;=$E30,IF(COUNTIF($KZ30:ME30,"&gt;0")&gt;0,VLOOKUP($C30,Input!$A$8:$HV$21,MATCH($DP$21+COUNTIF($KZ30:ME30,"&gt;0"),Input!$A$6:$HV$6,0),FALSE),0),0))*$D30*$F30</f>
        <v>0</v>
      </c>
      <c r="EG30" s="1">
        <f>IF($E30+$I30+$D$7&lt;=EG$22,0,IF(EG$22-$D$7&gt;=$E30,IF(COUNTIF($KZ30:MF30,"&gt;0")&gt;0,VLOOKUP($C30,Input!$A$8:$HV$21,MATCH($DP$21+COUNTIF($KZ30:MF30,"&gt;0"),Input!$A$6:$HV$6,0),FALSE),0),0))*$D30*$F30</f>
        <v>0</v>
      </c>
      <c r="EH30" s="1">
        <f>IF($E30+$I30+$D$7&lt;=EH$22,0,IF(EH$22-$D$7&gt;=$E30,IF(COUNTIF($KZ30:MG30,"&gt;0")&gt;0,VLOOKUP($C30,Input!$A$8:$HV$21,MATCH($DP$21+COUNTIF($KZ30:MG30,"&gt;0"),Input!$A$6:$HV$6,0),FALSE),0),0))*$D30*$F30</f>
        <v>0</v>
      </c>
      <c r="EI30" s="1">
        <f>IF($E30+$I30+$D$7&lt;=EI$22,0,IF(EI$22-$D$7&gt;=$E30,IF(COUNTIF($KZ30:MH30,"&gt;0")&gt;0,VLOOKUP($C30,Input!$A$8:$HV$21,MATCH($DP$21+COUNTIF($KZ30:MH30,"&gt;0"),Input!$A$6:$HV$6,0),FALSE),0),0))*$D30*$F30</f>
        <v>0</v>
      </c>
      <c r="EJ30" s="1">
        <f>IF($E30+$I30+$D$7&lt;=EJ$22,0,IF(EJ$22-$D$7&gt;=$E30,IF(COUNTIF($KZ30:MI30,"&gt;0")&gt;0,VLOOKUP($C30,Input!$A$8:$HV$21,MATCH($DP$21+COUNTIF($KZ30:MI30,"&gt;0"),Input!$A$6:$HV$6,0),FALSE),0),0))*$D30*$F30</f>
        <v>0</v>
      </c>
      <c r="EK30" s="1">
        <f>IF($E30+$I30+$D$7&lt;=EK$22,0,IF(EK$22-$D$7&gt;=$E30,IF(COUNTIF($KZ30:MJ30,"&gt;0")&gt;0,VLOOKUP($C30,Input!$A$8:$HV$21,MATCH($DP$21+COUNTIF($KZ30:MJ30,"&gt;0"),Input!$A$6:$HV$6,0),FALSE),0),0))*$D30*$F30</f>
        <v>0</v>
      </c>
      <c r="EL30" s="1">
        <f>IF($E30+$I30+$D$7&lt;=EL$22,0,IF(EL$22-$D$7&gt;=$E30,IF(COUNTIF($KZ30:MK30,"&gt;0")&gt;0,VLOOKUP($C30,Input!$A$8:$HV$21,MATCH($DP$21+COUNTIF($KZ30:MK30,"&gt;0"),Input!$A$6:$HV$6,0),FALSE),0),0))*$D30*$F30</f>
        <v>0</v>
      </c>
      <c r="EM30" s="1">
        <f>IF($E30+$I30+$D$7&lt;=EM$22,0,IF(EM$22-$D$7&gt;=$E30,IF(COUNTIF($KZ30:ML30,"&gt;0")&gt;0,VLOOKUP($C30,Input!$A$8:$HV$21,MATCH($DP$21+COUNTIF($KZ30:ML30,"&gt;0"),Input!$A$6:$HV$6,0),FALSE),0),0))*$D30*$F30</f>
        <v>0</v>
      </c>
      <c r="EN30" s="1">
        <f>IF($E30+$I30+$D$7&lt;=EN$22,0,IF(EN$22-$D$7&gt;=$E30,IF(COUNTIF($KZ30:MM30,"&gt;0")&gt;0,VLOOKUP($C30,Input!$A$8:$HV$21,MATCH($DP$21+COUNTIF($KZ30:MM30,"&gt;0"),Input!$A$6:$HV$6,0),FALSE),0),0))*$D30*$F30</f>
        <v>0</v>
      </c>
      <c r="EO30" s="1">
        <f>IF($E30+$I30+$D$7&lt;=EO$22,0,IF(EO$22-$D$7&gt;=$E30,IF(COUNTIF($KZ30:MN30,"&gt;0")&gt;0,VLOOKUP($C30,Input!$A$8:$HV$21,MATCH($DP$21+COUNTIF($KZ30:MN30,"&gt;0"),Input!$A$6:$HV$6,0),FALSE),0),0))*$D30*$F30</f>
        <v>0</v>
      </c>
      <c r="EP30" s="1">
        <f>IF($E30+$I30+$D$7&lt;=EP$22,0,IF(EP$22-$D$7&gt;=$E30,IF(COUNTIF($KZ30:MO30,"&gt;0")&gt;0,VLOOKUP($C30,Input!$A$8:$HV$21,MATCH($DP$21+COUNTIF($KZ30:MO30,"&gt;0"),Input!$A$6:$HV$6,0),FALSE),0),0))*$D30*$F30</f>
        <v>0</v>
      </c>
      <c r="EQ30" s="1">
        <f>IF($E30+$I30+$D$7&lt;=EQ$22,0,IF(EQ$22-$D$7&gt;=$E30,IF(COUNTIF($KZ30:MP30,"&gt;0")&gt;0,VLOOKUP($C30,Input!$A$8:$HV$21,MATCH($DP$21+COUNTIF($KZ30:MP30,"&gt;0"),Input!$A$6:$HV$6,0),FALSE),0),0))*$D30*$F30</f>
        <v>0</v>
      </c>
      <c r="ER30" s="1">
        <f>IF($E30+$I30+$D$7&lt;=ER$22,0,IF(ER$22-$D$7&gt;=$E30,IF(COUNTIF($KZ30:MQ30,"&gt;0")&gt;0,VLOOKUP($C30,Input!$A$8:$HV$21,MATCH($DP$21+COUNTIF($KZ30:MQ30,"&gt;0"),Input!$A$6:$HV$6,0),FALSE),0),0))*$D30*$F30</f>
        <v>0</v>
      </c>
      <c r="ES30" s="1">
        <f>IF($E30+$I30+$D$7&lt;=ES$22,0,IF(ES$22-$D$7&gt;=$E30,IF(COUNTIF($KZ30:MR30,"&gt;0")&gt;0,VLOOKUP($C30,Input!$A$8:$HV$21,MATCH($DP$21+COUNTIF($KZ30:MR30,"&gt;0"),Input!$A$6:$HV$6,0),FALSE),0),0))*$D30*$F30</f>
        <v>0</v>
      </c>
      <c r="ET30" s="1">
        <f>IF($E30+$I30+$D$7&lt;=ET$22,0,IF(ET$22-$D$7&gt;=$E30,IF(COUNTIF($KZ30:MS30,"&gt;0")&gt;0,VLOOKUP($C30,Input!$A$8:$HV$21,MATCH($DP$21+COUNTIF($KZ30:MS30,"&gt;0"),Input!$A$6:$HV$6,0),FALSE),0),0))*$D30*$F30</f>
        <v>0</v>
      </c>
      <c r="EU30" s="1">
        <f>IF($E30+$I30+$D$7&lt;=EU$22,0,IF(EU$22-$D$7&gt;=$E30,IF(COUNTIF($KZ30:MT30,"&gt;0")&gt;0,VLOOKUP($C30,Input!$A$8:$HV$21,MATCH($DP$21+COUNTIF($KZ30:MT30,"&gt;0"),Input!$A$6:$HV$6,0),FALSE),0),0))*$D30*$F30</f>
        <v>0</v>
      </c>
      <c r="EV30" s="1">
        <f>IF($E30+$I30+$D$7&lt;=EV$22,0,IF(EV$22-$D$7&gt;=$E30,IF(COUNTIF($KZ30:MU30,"&gt;0")&gt;0,VLOOKUP($C30,Input!$A$8:$HV$21,MATCH($DP$21+COUNTIF($KZ30:MU30,"&gt;0"),Input!$A$6:$HV$6,0),FALSE),0),0))*$D30*$F30</f>
        <v>0</v>
      </c>
      <c r="EW30" s="1">
        <f>IF($E30+$I30+$D$7&lt;=EW$22,0,IF(EW$22-$D$7&gt;=$E30,IF(COUNTIF($KZ30:MV30,"&gt;0")&gt;0,VLOOKUP($C30,Input!$A$8:$HV$21,MATCH($DP$21+COUNTIF($KZ30:MV30,"&gt;0"),Input!$A$6:$HV$6,0),FALSE),0),0))*$D30*$F30</f>
        <v>0</v>
      </c>
      <c r="EX30" s="1">
        <f>IF($E30+$I30+$D$7&lt;=EX$22,0,IF(EX$22-$D$7&gt;=$E30,IF(COUNTIF($KZ30:MW30,"&gt;0")&gt;0,VLOOKUP($C30,Input!$A$8:$HV$21,MATCH($DP$21+COUNTIF($KZ30:MW30,"&gt;0"),Input!$A$6:$HV$6,0),FALSE),0),0))*$D30*$F30</f>
        <v>0</v>
      </c>
      <c r="EY30" s="1">
        <f>IF($E30+$I30+$D$7&lt;=EY$22,0,IF(EY$22-$D$7&gt;=$E30,IF(COUNTIF($KZ30:MX30,"&gt;0")&gt;0,VLOOKUP($C30,Input!$A$8:$HV$21,MATCH($DP$21+COUNTIF($KZ30:MX30,"&gt;0"),Input!$A$6:$HV$6,0),FALSE),0),0))*$D30*$F30</f>
        <v>0</v>
      </c>
      <c r="EZ30" s="1"/>
      <c r="FA30" t="str">
        <f>VLOOKUP($C30,Input!$A$8:$GZ$39,MATCH(FA$21,Input!$A$6:$GZ$6,0),FALSE)</f>
        <v>NA</v>
      </c>
      <c r="FB30">
        <f>IF((VLOOKUP($C30,Input!$A$8:$GZ$39,MATCH(FB$21,Input!$A$6:$GZ$6,0),FALSE))="Y",$D30/VLOOKUP($C30,Input!$A$8:$GZ$39,MATCH(FC$21,Input!$A$6:$GZ$6,0),FALSE),0)</f>
        <v>0</v>
      </c>
      <c r="FC30">
        <f>IF((VLOOKUP($C30,Input!$A$8:$GZ$39,MATCH(FB$21,Input!$A$6:$GZ$6,0),FALSE))="Y",0,IF((VLOOKUP($C30,Input!$A$8:$GZ$39,MATCH(FC$21,Input!$A$6:$GZ$6,0),FALSE))&gt;0,$D30/VLOOKUP($C30,Input!$A$8:$GZ$39,MATCH(FC$21,Input!$A$6:$GZ$6,0),FALSE),0))</f>
        <v>0</v>
      </c>
      <c r="FD30" s="1">
        <f>+IF($E30=FD$22,VLOOKUP($C30,Input!$A$8:$GZ$39,MATCH(FD$21,Input!$A$6:$GZ$6,0),FALSE),0)*IF(FD$19&gt;=MAX(FC$19:$FD$19),MIN((FD$19-MAX(FC$19:$FD$19)),(FD$19-FC$19)),0)+IF($E30=FD$22,VLOOKUP($C30,Input!$A$8:$GZ$39,MATCH(FD$21,Input!$A$6:$GZ$6,0),FALSE),0)*IF(FD$18&gt;=MAX(FC$18:$FD$18),MIN((FD$18-MAX(FC$18:$FD$18)),(FD$18-FC$18)),0)</f>
        <v>0</v>
      </c>
      <c r="FE30" s="1">
        <f>+IF($E30=FE$22,VLOOKUP($C30,Input!$A$8:$GZ$39,MATCH(FE$21,Input!$A$6:$GZ$6,0),FALSE),0)*IF(FE$19&gt;=MAX(FD$19:$FD$19),MIN((FE$19-MAX(FD$19:$FD$19)),(FE$19-FD$19)),0)+IF($E30=FE$22,VLOOKUP($C30,Input!$A$8:$GZ$39,MATCH(FE$21,Input!$A$6:$GZ$6,0),FALSE),0)*IF(FE$18&gt;=MAX(FD$18:$FD$18),MIN((FE$18-MAX(FD$18:$FD$18)),(FE$18-FD$18)),0)</f>
        <v>0</v>
      </c>
      <c r="FF30" s="1">
        <f>+IF($E30=FF$22,VLOOKUP($C30,Input!$A$8:$GZ$39,MATCH(FF$21,Input!$A$6:$GZ$6,0),FALSE),0)*IF(FF$19&gt;=MAX($FD$19:FE$19),MIN((FF$19-MAX($FD$19:FE$19)),(FF$19-FE$19)),0)+IF($E30=FF$22,VLOOKUP($C30,Input!$A$8:$GZ$39,MATCH(FF$21,Input!$A$6:$GZ$6,0),FALSE),0)*IF(FF$18&gt;=MAX($FD$18:FE$18),MIN((FF$18-MAX($FD$18:FE$18)),(FF$18-FE$18)),0)</f>
        <v>0</v>
      </c>
      <c r="FG30" s="1">
        <f>+IF($E30=FG$22,VLOOKUP($C30,Input!$A$8:$GZ$39,MATCH(FG$21,Input!$A$6:$GZ$6,0),FALSE),0)*IF(FG$19&gt;=MAX($FD$19:FF$19),MIN((FG$19-MAX($FD$19:FF$19)),(FG$19-FF$19)),0)+IF($E30=FG$22,VLOOKUP($C30,Input!$A$8:$GZ$39,MATCH(FG$21,Input!$A$6:$GZ$6,0),FALSE),0)*IF(FG$18&gt;=MAX($FD$18:FF$18),MIN((FG$18-MAX($FD$18:FF$18)),(FG$18-FF$18)),0)</f>
        <v>0</v>
      </c>
      <c r="FH30" s="1">
        <f>+IF($E30=FH$22,VLOOKUP($C30,Input!$A$8:$GZ$39,MATCH(FH$21,Input!$A$6:$GZ$6,0),FALSE),0)*IF(FH$19&gt;=MAX($FD$19:FG$19),MIN((FH$19-MAX($FD$19:FG$19)),(FH$19-FG$19)),0)+IF($E30=FH$22,VLOOKUP($C30,Input!$A$8:$GZ$39,MATCH(FH$21,Input!$A$6:$GZ$6,0),FALSE),0)*IF(FH$18&gt;=MAX($FD$18:FG$18),MIN((FH$18-MAX($FD$18:FG$18)),(FH$18-FG$18)),0)</f>
        <v>0</v>
      </c>
      <c r="FI30" s="1">
        <f>+IF($E30=FI$22,VLOOKUP($C30,Input!$A$8:$GZ$39,MATCH(FI$21,Input!$A$6:$GZ$6,0),FALSE),0)*IF(FI$19&gt;=MAX($FD$19:FH$19),MIN((FI$19-MAX($FD$19:FH$19)),(FI$19-FH$19)),0)+IF($E30=FI$22,VLOOKUP($C30,Input!$A$8:$GZ$39,MATCH(FI$21,Input!$A$6:$GZ$6,0),FALSE),0)*IF(FI$18&gt;=MAX($FD$18:FH$18),MIN((FI$18-MAX($FD$18:FH$18)),(FI$18-FH$18)),0)</f>
        <v>0</v>
      </c>
      <c r="FJ30" s="1">
        <f>+IF($E30=FJ$22,VLOOKUP($C30,Input!$A$8:$GZ$39,MATCH(FJ$21,Input!$A$6:$GZ$6,0),FALSE),0)*IF(FJ$19&gt;=MAX($FD$19:FI$19),MIN((FJ$19-MAX($FD$19:FI$19)),(FJ$19-FI$19)),0)+IF($E30=FJ$22,VLOOKUP($C30,Input!$A$8:$GZ$39,MATCH(FJ$21,Input!$A$6:$GZ$6,0),FALSE),0)*IF(FJ$18&gt;=MAX($FD$18:FI$18),MIN((FJ$18-MAX($FD$18:FI$18)),(FJ$18-FI$18)),0)</f>
        <v>0</v>
      </c>
      <c r="FK30" s="1">
        <f>+IF($E30=FK$22,VLOOKUP($C30,Input!$A$8:$GZ$39,MATCH(FK$21,Input!$A$6:$GZ$6,0),FALSE),0)*IF(FK$19&gt;=MAX($FD$19:FJ$19),MIN((FK$19-MAX($FD$19:FJ$19)),(FK$19-FJ$19)),0)+IF($E30=FK$22,VLOOKUP($C30,Input!$A$8:$GZ$39,MATCH(FK$21,Input!$A$6:$GZ$6,0),FALSE),0)*IF(FK$18&gt;=MAX($FD$18:FJ$18),MIN((FK$18-MAX($FD$18:FJ$18)),(FK$18-FJ$18)),0)</f>
        <v>0</v>
      </c>
      <c r="FL30" s="1">
        <f>+IF($E30=FL$22,VLOOKUP($C30,Input!$A$8:$GZ$39,MATCH(FL$21,Input!$A$6:$GZ$6,0),FALSE),0)*IF(FL$19&gt;=MAX($FD$19:FK$19),MIN((FL$19-MAX($FD$19:FK$19)),(FL$19-FK$19)),0)+IF($E30=FL$22,VLOOKUP($C30,Input!$A$8:$GZ$39,MATCH(FL$21,Input!$A$6:$GZ$6,0),FALSE),0)*IF(FL$18&gt;=MAX($FD$18:FK$18),MIN((FL$18-MAX($FD$18:FK$18)),(FL$18-FK$18)),0)</f>
        <v>0</v>
      </c>
      <c r="FM30" s="1">
        <f>+IF($E30=FM$22,VLOOKUP($C30,Input!$A$8:$GZ$39,MATCH(FM$21,Input!$A$6:$GZ$6,0),FALSE),0)*IF(FM$19&gt;=MAX($FD$19:FL$19),MIN((FM$19-MAX($FD$19:FL$19)),(FM$19-FL$19)),0)+IF($E30=FM$22,VLOOKUP($C30,Input!$A$8:$GZ$39,MATCH(FM$21,Input!$A$6:$GZ$6,0),FALSE),0)*IF(FM$18&gt;=MAX($FD$18:FL$18),MIN((FM$18-MAX($FD$18:FL$18)),(FM$18-FL$18)),0)</f>
        <v>0</v>
      </c>
      <c r="FN30" s="1">
        <f>+IF($E30=FN$22,VLOOKUP($C30,Input!$A$8:$GZ$39,MATCH(FN$21,Input!$A$6:$GZ$6,0),FALSE),0)*IF(FN$19&gt;=MAX($FD$19:FM$19),MIN((FN$19-MAX($FD$19:FM$19)),(FN$19-FM$19)),0)+IF($E30=FN$22,VLOOKUP($C30,Input!$A$8:$GZ$39,MATCH(FN$21,Input!$A$6:$GZ$6,0),FALSE),0)*IF(FN$18&gt;=MAX($FD$18:FM$18),MIN((FN$18-MAX($FD$18:FM$18)),(FN$18-FM$18)),0)</f>
        <v>0</v>
      </c>
      <c r="FO30" s="1">
        <f>+IF($E30=FO$22,VLOOKUP($C30,Input!$A$8:$GZ$39,MATCH(FO$21,Input!$A$6:$GZ$6,0),FALSE),0)*IF(FO$19&gt;=MAX($FD$19:FN$19),MIN((FO$19-MAX($FD$19:FN$19)),(FO$19-FN$19)),0)+IF($E30=FO$22,VLOOKUP($C30,Input!$A$8:$GZ$39,MATCH(FO$21,Input!$A$6:$GZ$6,0),FALSE),0)*IF(FO$18&gt;=MAX($FD$18:FN$18),MIN((FO$18-MAX($FD$18:FN$18)),(FO$18-FN$18)),0)</f>
        <v>0</v>
      </c>
      <c r="FP30" s="1">
        <f>+IF($E30=FP$22,VLOOKUP($C30,Input!$A$8:$GZ$39,MATCH(FP$21,Input!$A$6:$GZ$6,0),FALSE),0)*IF(FP$19&gt;=MAX($FD$19:FO$19),MIN((FP$19-MAX($FD$19:FO$19)),(FP$19-FO$19)),0)+IF($E30=FP$22,VLOOKUP($C30,Input!$A$8:$GZ$39,MATCH(FP$21,Input!$A$6:$GZ$6,0),FALSE),0)*IF(FP$18&gt;=MAX($FD$18:FO$18),MIN((FP$18-MAX($FD$18:FO$18)),(FP$18-FO$18)),0)</f>
        <v>0</v>
      </c>
      <c r="FQ30" s="1">
        <f>+IF($E30=FQ$22,VLOOKUP($C30,Input!$A$8:$GZ$39,MATCH(FQ$21,Input!$A$6:$GZ$6,0),FALSE),0)*IF(FQ$19&gt;=MAX($FD$19:FP$19),MIN((FQ$19-MAX($FD$19:FP$19)),(FQ$19-FP$19)),0)+IF($E30=FQ$22,VLOOKUP($C30,Input!$A$8:$GZ$39,MATCH(FQ$21,Input!$A$6:$GZ$6,0),FALSE),0)*IF(FQ$18&gt;=MAX($FD$18:FP$18),MIN((FQ$18-MAX($FD$18:FP$18)),(FQ$18-FP$18)),0)</f>
        <v>0</v>
      </c>
      <c r="FR30" s="1">
        <f>+IF($E30=FR$22,VLOOKUP($C30,Input!$A$8:$GZ$39,MATCH(FR$21,Input!$A$6:$GZ$6,0),FALSE),0)*IF(FR$19&gt;=MAX($FD$19:FQ$19),MIN((FR$19-MAX($FD$19:FQ$19)),(FR$19-FQ$19)),0)+IF($E30=FR$22,VLOOKUP($C30,Input!$A$8:$GZ$39,MATCH(FR$21,Input!$A$6:$GZ$6,0),FALSE),0)*IF(FR$18&gt;=MAX($FD$18:FQ$18),MIN((FR$18-MAX($FD$18:FQ$18)),(FR$18-FQ$18)),0)</f>
        <v>0</v>
      </c>
      <c r="FS30" s="1">
        <f>+IF($E30=FS$22,VLOOKUP($C30,Input!$A$8:$GZ$39,MATCH(FS$21,Input!$A$6:$GZ$6,0),FALSE),0)*IF(FS$19&gt;=MAX($FD$19:FR$19),MIN((FS$19-MAX($FD$19:FR$19)),(FS$19-FR$19)),0)+IF($E30=FS$22,VLOOKUP($C30,Input!$A$8:$GZ$39,MATCH(FS$21,Input!$A$6:$GZ$6,0),FALSE),0)*IF(FS$18&gt;=MAX($FD$18:FR$18),MIN((FS$18-MAX($FD$18:FR$18)),(FS$18-FR$18)),0)</f>
        <v>0</v>
      </c>
      <c r="FT30" s="1">
        <f>+IF($E30=FT$22,VLOOKUP($C30,Input!$A$8:$GZ$39,MATCH(FT$21,Input!$A$6:$GZ$6,0),FALSE),0)*IF(FT$19&gt;=MAX($FD$19:FS$19),MIN((FT$19-MAX($FD$19:FS$19)),(FT$19-FS$19)),0)+IF($E30=FT$22,VLOOKUP($C30,Input!$A$8:$GZ$39,MATCH(FT$21,Input!$A$6:$GZ$6,0),FALSE),0)*IF(FT$18&gt;=MAX($FD$18:FS$18),MIN((FT$18-MAX($FD$18:FS$18)),(FT$18-FS$18)),0)</f>
        <v>0</v>
      </c>
      <c r="FU30" s="1">
        <f>+IF($E30=FU$22,VLOOKUP($C30,Input!$A$8:$GZ$39,MATCH(FU$21,Input!$A$6:$GZ$6,0),FALSE),0)*IF(FU$19&gt;=MAX($FD$19:FT$19),MIN((FU$19-MAX($FD$19:FT$19)),(FU$19-FT$19)),0)+IF($E30=FU$22,VLOOKUP($C30,Input!$A$8:$GZ$39,MATCH(FU$21,Input!$A$6:$GZ$6,0),FALSE),0)*IF(FU$18&gt;=MAX($FD$18:FT$18),MIN((FU$18-MAX($FD$18:FT$18)),(FU$18-FT$18)),0)</f>
        <v>0</v>
      </c>
      <c r="FV30" s="1">
        <f>+IF($E30=FV$22,VLOOKUP($C30,Input!$A$8:$GZ$39,MATCH(FV$21,Input!$A$6:$GZ$6,0),FALSE),0)*IF(FV$19&gt;=MAX($FD$19:FU$19),MIN((FV$19-MAX($FD$19:FU$19)),(FV$19-FU$19)),0)+IF($E30=FV$22,VLOOKUP($C30,Input!$A$8:$GZ$39,MATCH(FV$21,Input!$A$6:$GZ$6,0),FALSE),0)*IF(FV$18&gt;=MAX($FD$18:FU$18),MIN((FV$18-MAX($FD$18:FU$18)),(FV$18-FU$18)),0)</f>
        <v>0</v>
      </c>
      <c r="FW30" s="1">
        <f>+IF($E30=FW$22,VLOOKUP($C30,Input!$A$8:$GZ$39,MATCH(FW$21,Input!$A$6:$GZ$6,0),FALSE),0)*IF(FW$19&gt;=MAX($FD$19:FV$19),MIN((FW$19-MAX($FD$19:FV$19)),(FW$19-FV$19)),0)+IF($E30=FW$22,VLOOKUP($C30,Input!$A$8:$GZ$39,MATCH(FW$21,Input!$A$6:$GZ$6,0),FALSE),0)*IF(FW$18&gt;=MAX($FD$18:FV$18),MIN((FW$18-MAX($FD$18:FV$18)),(FW$18-FV$18)),0)</f>
        <v>0</v>
      </c>
      <c r="FX30" s="1">
        <f>+IF($E30=FX$22,VLOOKUP($C30,Input!$A$8:$GZ$39,MATCH(FX$21,Input!$A$6:$GZ$6,0),FALSE),0)*IF(FX$19&gt;=MAX($FD$19:FW$19),MIN((FX$19-MAX($FD$19:FW$19)),(FX$19-FW$19)),0)+IF($E30=FX$22,VLOOKUP($C30,Input!$A$8:$GZ$39,MATCH(FX$21,Input!$A$6:$GZ$6,0),FALSE),0)*IF(FX$18&gt;=MAX($FD$18:FW$18),MIN((FX$18-MAX($FD$18:FW$18)),(FX$18-FW$18)),0)</f>
        <v>0</v>
      </c>
      <c r="FY30" s="1">
        <f>+IF($E30=FY$22,VLOOKUP($C30,Input!$A$8:$GZ$39,MATCH(FY$21,Input!$A$6:$GZ$6,0),FALSE),0)*IF(FY$19&gt;=MAX($FD$19:FX$19),MIN((FY$19-MAX($FD$19:FX$19)),(FY$19-FX$19)),0)+IF($E30=FY$22,VLOOKUP($C30,Input!$A$8:$GZ$39,MATCH(FY$21,Input!$A$6:$GZ$6,0),FALSE),0)*IF(FY$18&gt;=MAX($FD$18:FX$18),MIN((FY$18-MAX($FD$18:FX$18)),(FY$18-FX$18)),0)</f>
        <v>0</v>
      </c>
      <c r="FZ30" s="1">
        <f>+IF($E30=FZ$22,VLOOKUP($C30,Input!$A$8:$GZ$39,MATCH(FZ$21,Input!$A$6:$GZ$6,0),FALSE),0)*IF(FZ$19&gt;=MAX($FD$19:FY$19),MIN((FZ$19-MAX($FD$19:FY$19)),(FZ$19-FY$19)),0)+IF($E30=FZ$22,VLOOKUP($C30,Input!$A$8:$GZ$39,MATCH(FZ$21,Input!$A$6:$GZ$6,0),FALSE),0)*IF(FZ$18&gt;=MAX($FD$18:FY$18),MIN((FZ$18-MAX($FD$18:FY$18)),(FZ$18-FY$18)),0)</f>
        <v>0</v>
      </c>
      <c r="GA30" s="1">
        <f>+IF($E30=GA$22,VLOOKUP($C30,Input!$A$8:$GZ$39,MATCH(GA$21,Input!$A$6:$GZ$6,0),FALSE),0)*IF(GA$19&gt;=MAX($FD$19:FZ$19),MIN((GA$19-MAX($FD$19:FZ$19)),(GA$19-FZ$19)),0)+IF($E30=GA$22,VLOOKUP($C30,Input!$A$8:$GZ$39,MATCH(GA$21,Input!$A$6:$GZ$6,0),FALSE),0)*IF(GA$18&gt;=MAX($FD$18:FZ$18),MIN((GA$18-MAX($FD$18:FZ$18)),(GA$18-FZ$18)),0)</f>
        <v>0</v>
      </c>
      <c r="GB30" s="1">
        <f>+IF($E30=GB$22,VLOOKUP($C30,Input!$A$8:$GZ$39,MATCH(GB$21,Input!$A$6:$GZ$6,0),FALSE),0)*IF(GB$19&gt;=MAX($FD$19:GA$19),MIN((GB$19-MAX($FD$19:GA$19)),(GB$19-GA$19)),0)+IF($E30=GB$22,VLOOKUP($C30,Input!$A$8:$GZ$39,MATCH(GB$21,Input!$A$6:$GZ$6,0),FALSE),0)*IF(GB$18&gt;=MAX($FD$18:GA$18),MIN((GB$18-MAX($FD$18:GA$18)),(GB$18-GA$18)),0)</f>
        <v>0</v>
      </c>
      <c r="GC30" s="1">
        <f>+IF($E30=GC$22,VLOOKUP($C30,Input!$A$8:$GZ$39,MATCH(GC$21,Input!$A$6:$GZ$6,0),FALSE),0)*IF(GC$19&gt;=MAX($FD$19:GB$19),MIN((GC$19-MAX($FD$19:GB$19)),(GC$19-GB$19)),0)+IF($E30=GC$22,VLOOKUP($C30,Input!$A$8:$GZ$39,MATCH(GC$21,Input!$A$6:$GZ$6,0),FALSE),0)*IF(GC$18&gt;=MAX($FD$18:GB$18),MIN((GC$18-MAX($FD$18:GB$18)),(GC$18-GB$18)),0)</f>
        <v>0</v>
      </c>
      <c r="GD30" s="1">
        <f>+IF($E30=GD$22,VLOOKUP($C30,Input!$A$8:$GZ$39,MATCH(GD$21,Input!$A$6:$GZ$6,0),FALSE),0)*IF(GD$19&gt;=MAX($FD$19:GC$19),MIN((GD$19-MAX($FD$19:GC$19)),(GD$19-GC$19)),0)+IF($E30=GD$22,VLOOKUP($C30,Input!$A$8:$GZ$39,MATCH(GD$21,Input!$A$6:$GZ$6,0),FALSE),0)*IF(GD$18&gt;=MAX($FD$18:GC$18),MIN((GD$18-MAX($FD$18:GC$18)),(GD$18-GC$18)),0)</f>
        <v>0</v>
      </c>
      <c r="GE30" s="1">
        <f>+IF($E30=GE$22,VLOOKUP($C30,Input!$A$8:$GZ$39,MATCH(GE$21,Input!$A$6:$GZ$6,0),FALSE),0)*IF(GE$19&gt;=MAX($FD$19:GD$19),MIN((GE$19-MAX($FD$19:GD$19)),(GE$19-GD$19)),0)+IF($E30=GE$22,VLOOKUP($C30,Input!$A$8:$GZ$39,MATCH(GE$21,Input!$A$6:$GZ$6,0),FALSE),0)*IF(GE$18&gt;=MAX($FD$18:GD$18),MIN((GE$18-MAX($FD$18:GD$18)),(GE$18-GD$18)),0)</f>
        <v>0</v>
      </c>
      <c r="GF30" s="1">
        <f>+IF($E30=GF$22,VLOOKUP($C30,Input!$A$8:$GZ$39,MATCH(GF$21,Input!$A$6:$GZ$6,0),FALSE),0)*IF(GF$19&gt;=MAX($FD$19:GE$19),MIN((GF$19-MAX($FD$19:GE$19)),(GF$19-GE$19)),0)+IF($E30=GF$22,VLOOKUP($C30,Input!$A$8:$GZ$39,MATCH(GF$21,Input!$A$6:$GZ$6,0),FALSE),0)*IF(GF$18&gt;=MAX($FD$18:GE$18),MIN((GF$18-MAX($FD$18:GE$18)),(GF$18-GE$18)),0)</f>
        <v>0</v>
      </c>
      <c r="GG30" s="1">
        <f>+IF($E30=GG$22,VLOOKUP($C30,Input!$A$8:$GZ$39,MATCH(GG$21,Input!$A$6:$GZ$6,0),FALSE),0)*IF(GG$19&gt;=MAX($FD$19:GF$19),MIN((GG$19-MAX($FD$19:GF$19)),(GG$19-GF$19)),0)+IF($E30=GG$22,VLOOKUP($C30,Input!$A$8:$GZ$39,MATCH(GG$21,Input!$A$6:$GZ$6,0),FALSE),0)*IF(GG$18&gt;=MAX($FD$18:GF$18),MIN((GG$18-MAX($FD$18:GF$18)),(GG$18-GF$18)),0)</f>
        <v>0</v>
      </c>
      <c r="GH30" s="1">
        <f>+IF($E30=GH$22,VLOOKUP($C30,Input!$A$8:$GZ$39,MATCH(GH$21,Input!$A$6:$GZ$6,0),FALSE),0)*IF(GH$19&gt;=MAX($FD$19:GG$19),MIN((GH$19-MAX($FD$19:GG$19)),(GH$19-GG$19)),0)+IF($E30=GH$22,VLOOKUP($C30,Input!$A$8:$GZ$39,MATCH(GH$21,Input!$A$6:$GZ$6,0),FALSE),0)*IF(GH$18&gt;=MAX($FD$18:GG$18),MIN((GH$18-MAX($FD$18:GG$18)),(GH$18-GG$18)),0)</f>
        <v>0</v>
      </c>
      <c r="GI30" s="1">
        <f>+IF($E30=GI$22,VLOOKUP($C30,Input!$A$8:$GZ$39,MATCH(GI$21,Input!$A$6:$GZ$6,0),FALSE),0)*IF(GI$19&gt;=MAX($FD$19:GH$19),MIN((GI$19-MAX($FD$19:GH$19)),(GI$19-GH$19)),0)+IF($E30=GI$22,VLOOKUP($C30,Input!$A$8:$GZ$39,MATCH(GI$21,Input!$A$6:$GZ$6,0),FALSE),0)*IF(GI$18&gt;=MAX($FD$18:GH$18),MIN((GI$18-MAX($FD$18:GH$18)),(GI$18-GH$18)),0)</f>
        <v>0</v>
      </c>
      <c r="GJ30" s="1">
        <f>+IF($E30=GJ$22,VLOOKUP($C30,Input!$A$8:$GZ$39,MATCH(GJ$21,Input!$A$6:$GZ$6,0),FALSE),0)*IF(GJ$19&gt;=MAX($FD$19:GI$19),MIN((GJ$19-MAX($FD$19:GI$19)),(GJ$19-GI$19)),0)+IF($E30=GJ$22,VLOOKUP($C30,Input!$A$8:$GZ$39,MATCH(GJ$21,Input!$A$6:$GZ$6,0),FALSE),0)*IF(GJ$18&gt;=MAX($FD$18:GI$18),MIN((GJ$18-MAX($FD$18:GI$18)),(GJ$18-GI$18)),0)</f>
        <v>0</v>
      </c>
      <c r="GK30" s="1">
        <f>+IF($E30=GK$22,VLOOKUP($C30,Input!$A$8:$GZ$39,MATCH(GK$21,Input!$A$6:$GZ$6,0),FALSE),0)*IF(GK$19&gt;=MAX($FD$19:GJ$19),MIN((GK$19-MAX($FD$19:GJ$19)),(GK$19-GJ$19)),0)+IF($E30=GK$22,VLOOKUP($C30,Input!$A$8:$GZ$39,MATCH(GK$21,Input!$A$6:$GZ$6,0),FALSE),0)*IF(GK$18&gt;=MAX($FD$18:GJ$18),MIN((GK$18-MAX($FD$18:GJ$18)),(GK$18-GJ$18)),0)</f>
        <v>0</v>
      </c>
      <c r="GL30" s="1">
        <f>+IF($E30=GL$22,VLOOKUP($C30,Input!$A$8:$GZ$39,MATCH(GL$21,Input!$A$6:$GZ$6,0),FALSE),0)*IF(GL$19&gt;=MAX($FD$19:GK$19),MIN((GL$19-MAX($FD$19:GK$19)),(GL$19-GK$19)),0)+IF($E30=GL$22,VLOOKUP($C30,Input!$A$8:$GZ$39,MATCH(GL$21,Input!$A$6:$GZ$6,0),FALSE),0)*IF(GL$18&gt;=MAX($FD$18:GK$18),MIN((GL$18-MAX($FD$18:GK$18)),(GL$18-GK$18)),0)</f>
        <v>0</v>
      </c>
      <c r="GM30" s="42"/>
      <c r="GN30" t="str">
        <f>VLOOKUP($C30,Input!$A$8:$GZ$39,MATCH(GN$21,Input!$A$6:$GZ$6,0),FALSE)</f>
        <v>NA</v>
      </c>
      <c r="GO30">
        <f>IF((VLOOKUP($C30,Input!$A$8:$GZ$39,MATCH(GO$21,Input!$A$6:$GZ$6,0),FALSE))="Y",$D30/VLOOKUP($C30,Input!$A$8:$GZ$39,MATCH(GP$21,Input!$A$6:$GZ$6,0),FALSE),0)</f>
        <v>0</v>
      </c>
      <c r="GP30">
        <f>IF((VLOOKUP($C30,Input!$A$8:$GZ$39,MATCH(GO$21,Input!$A$6:$GZ$6,0),FALSE))="Y",0,IF((VLOOKUP($C30,Input!$A$8:$GZ$39,MATCH(GP$21,Input!$A$6:$GZ$6,0),FALSE))&gt;0,$D30/VLOOKUP($C30,Input!$A$8:$GZ$39,MATCH(GP$21,Input!$A$6:$GZ$6,0),FALSE),0))</f>
        <v>0</v>
      </c>
      <c r="GQ30" s="1">
        <f>+IF($E30=GQ$22,VLOOKUP($C30,Input!$A$8:$GZ$39,MATCH(GQ$21,Input!$A$6:$GZ$6,0),FALSE),0)*IF(GQ$19&gt;=MAX($GP$19:GP$19),MIN((GQ$19-MAX($GP$19:GP$19)),(GQ$19-GP$19)),0)+IF($E30=GQ$22,VLOOKUP($C30,Input!$A$8:$GZ$39,MATCH(GQ$21,Input!$A$6:$GZ$6,0),FALSE),0)*IF(GQ$18&gt;=MAX($GP$18:GP$18),MIN((GQ$18-MAX($GP$18:GP$18)),(GQ$18-GP$18)),0)</f>
        <v>0</v>
      </c>
      <c r="GR30" s="1">
        <f>+IF($E30=GR$22,VLOOKUP($C30,Input!$A$8:$GZ$39,MATCH(GR$21,Input!$A$6:$GZ$6,0),FALSE),0)*IF(GR$19&gt;=MAX($GP$19:GQ$19),MIN((GR$19-MAX($GP$19:GQ$19)),(GR$19-GQ$19)),0)+IF($E30=GR$22,VLOOKUP($C30,Input!$A$8:$GZ$39,MATCH(GR$21,Input!$A$6:$GZ$6,0),FALSE),0)*IF(GR$18&gt;=MAX($GP$18:GQ$18),MIN((GR$18-MAX($GP$18:GQ$18)),(GR$18-GQ$18)),0)</f>
        <v>0</v>
      </c>
      <c r="GS30" s="1">
        <f>+IF($E30=GS$22,VLOOKUP($C30,Input!$A$8:$GZ$39,MATCH(GS$21,Input!$A$6:$GZ$6,0),FALSE),0)*IF(GS$19&gt;=MAX($GP$19:GR$19),MIN((GS$19-MAX($GP$19:GR$19)),(GS$19-GR$19)),0)+IF($E30=GS$22,VLOOKUP($C30,Input!$A$8:$GZ$39,MATCH(GS$21,Input!$A$6:$GZ$6,0),FALSE),0)*IF(GS$18&gt;=MAX($GP$18:GR$18),MIN((GS$18-MAX($GP$18:GR$18)),(GS$18-GR$18)),0)</f>
        <v>0</v>
      </c>
      <c r="GT30" s="1">
        <f>+IF($E30=GT$22,VLOOKUP($C30,Input!$A$8:$GZ$39,MATCH(GT$21,Input!$A$6:$GZ$6,0),FALSE),0)*IF(GT$19&gt;=MAX($GP$19:GS$19),MIN((GT$19-MAX($GP$19:GS$19)),(GT$19-GS$19)),0)+IF($E30=GT$22,VLOOKUP($C30,Input!$A$8:$GZ$39,MATCH(GT$21,Input!$A$6:$GZ$6,0),FALSE),0)*IF(GT$18&gt;=MAX($GP$18:GS$18),MIN((GT$18-MAX($GP$18:GS$18)),(GT$18-GS$18)),0)</f>
        <v>0</v>
      </c>
      <c r="GU30" s="1">
        <f>+IF($E30=GU$22,VLOOKUP($C30,Input!$A$8:$GZ$39,MATCH(GU$21,Input!$A$6:$GZ$6,0),FALSE),0)*IF(GU$19&gt;=MAX($GP$19:GT$19),MIN((GU$19-MAX($GP$19:GT$19)),(GU$19-GT$19)),0)+IF($E30=GU$22,VLOOKUP($C30,Input!$A$8:$GZ$39,MATCH(GU$21,Input!$A$6:$GZ$6,0),FALSE),0)*IF(GU$18&gt;=MAX($GP$18:GT$18),MIN((GU$18-MAX($GP$18:GT$18)),(GU$18-GT$18)),0)</f>
        <v>0</v>
      </c>
      <c r="GV30" s="1">
        <f>+IF($E30=GV$22,VLOOKUP($C30,Input!$A$8:$GZ$39,MATCH(GV$21,Input!$A$6:$GZ$6,0),FALSE),0)*IF(GV$19&gt;=MAX($GP$19:GU$19),MIN((GV$19-MAX($GP$19:GU$19)),(GV$19-GU$19)),0)+IF($E30=GV$22,VLOOKUP($C30,Input!$A$8:$GZ$39,MATCH(GV$21,Input!$A$6:$GZ$6,0),FALSE),0)*IF(GV$18&gt;=MAX($GP$18:GU$18),MIN((GV$18-MAX($GP$18:GU$18)),(GV$18-GU$18)),0)</f>
        <v>0</v>
      </c>
      <c r="GW30" s="1">
        <f>+IF($E30=GW$22,VLOOKUP($C30,Input!$A$8:$GZ$39,MATCH(GW$21,Input!$A$6:$GZ$6,0),FALSE),0)*IF(GW$19&gt;=MAX($GP$19:GV$19),MIN((GW$19-MAX($GP$19:GV$19)),(GW$19-GV$19)),0)+IF($E30=GW$22,VLOOKUP($C30,Input!$A$8:$GZ$39,MATCH(GW$21,Input!$A$6:$GZ$6,0),FALSE),0)*IF(GW$18&gt;=MAX($GP$18:GV$18),MIN((GW$18-MAX($GP$18:GV$18)),(GW$18-GV$18)),0)</f>
        <v>0</v>
      </c>
      <c r="GX30" s="1">
        <f>+IF($E30=GX$22,VLOOKUP($C30,Input!$A$8:$GZ$39,MATCH(GX$21,Input!$A$6:$GZ$6,0),FALSE),0)*IF(GX$19&gt;=MAX($GP$19:GW$19),MIN((GX$19-MAX($GP$19:GW$19)),(GX$19-GW$19)),0)+IF($E30=GX$22,VLOOKUP($C30,Input!$A$8:$GZ$39,MATCH(GX$21,Input!$A$6:$GZ$6,0),FALSE),0)*IF(GX$18&gt;=MAX($GP$18:GW$18),MIN((GX$18-MAX($GP$18:GW$18)),(GX$18-GW$18)),0)</f>
        <v>0</v>
      </c>
      <c r="GY30" s="1">
        <f>+IF($E30=GY$22,VLOOKUP($C30,Input!$A$8:$GZ$39,MATCH(GY$21,Input!$A$6:$GZ$6,0),FALSE),0)*IF(GY$19&gt;=MAX($GP$19:GX$19),MIN((GY$19-MAX($GP$19:GX$19)),(GY$19-GX$19)),0)+IF($E30=GY$22,VLOOKUP($C30,Input!$A$8:$GZ$39,MATCH(GY$21,Input!$A$6:$GZ$6,0),FALSE),0)*IF(GY$18&gt;=MAX($GP$18:GX$18),MIN((GY$18-MAX($GP$18:GX$18)),(GY$18-GX$18)),0)</f>
        <v>0</v>
      </c>
      <c r="GZ30" s="1">
        <f>+IF($E30=GZ$22,VLOOKUP($C30,Input!$A$8:$GZ$39,MATCH(GZ$21,Input!$A$6:$GZ$6,0),FALSE),0)*IF(GZ$19&gt;=MAX($GP$19:GY$19),MIN((GZ$19-MAX($GP$19:GY$19)),(GZ$19-GY$19)),0)+IF($E30=GZ$22,VLOOKUP($C30,Input!$A$8:$GZ$39,MATCH(GZ$21,Input!$A$6:$GZ$6,0),FALSE),0)*IF(GZ$18&gt;=MAX($GP$18:GY$18),MIN((GZ$18-MAX($GP$18:GY$18)),(GZ$18-GY$18)),0)</f>
        <v>0</v>
      </c>
      <c r="HA30" s="1">
        <f>+IF($E30=HA$22,VLOOKUP($C30,Input!$A$8:$GZ$39,MATCH(HA$21,Input!$A$6:$GZ$6,0),FALSE),0)*IF(HA$19&gt;=MAX($GP$19:GZ$19),MIN((HA$19-MAX($GP$19:GZ$19)),(HA$19-GZ$19)),0)+IF($E30=HA$22,VLOOKUP($C30,Input!$A$8:$GZ$39,MATCH(HA$21,Input!$A$6:$GZ$6,0),FALSE),0)*IF(HA$18&gt;=MAX($GP$18:GZ$18),MIN((HA$18-MAX($GP$18:GZ$18)),(HA$18-GZ$18)),0)</f>
        <v>0</v>
      </c>
      <c r="HB30" s="1">
        <f>+IF($E30=HB$22,VLOOKUP($C30,Input!$A$8:$GZ$39,MATCH(HB$21,Input!$A$6:$GZ$6,0),FALSE),0)*IF(HB$19&gt;=MAX($GP$19:HA$19),MIN((HB$19-MAX($GP$19:HA$19)),(HB$19-HA$19)),0)+IF($E30=HB$22,VLOOKUP($C30,Input!$A$8:$GZ$39,MATCH(HB$21,Input!$A$6:$GZ$6,0),FALSE),0)*IF(HB$18&gt;=MAX($GP$18:HA$18),MIN((HB$18-MAX($GP$18:HA$18)),(HB$18-HA$18)),0)</f>
        <v>0</v>
      </c>
      <c r="HC30" s="1">
        <f>+IF($E30=HC$22,VLOOKUP($C30,Input!$A$8:$GZ$39,MATCH(HC$21,Input!$A$6:$GZ$6,0),FALSE),0)*IF(HC$19&gt;=MAX($GP$19:HB$19),MIN((HC$19-MAX($GP$19:HB$19)),(HC$19-HB$19)),0)+IF($E30=HC$22,VLOOKUP($C30,Input!$A$8:$GZ$39,MATCH(HC$21,Input!$A$6:$GZ$6,0),FALSE),0)*IF(HC$18&gt;=MAX($GP$18:HB$18),MIN((HC$18-MAX($GP$18:HB$18)),(HC$18-HB$18)),0)</f>
        <v>0</v>
      </c>
      <c r="HD30" s="1">
        <f>+IF($E30=HD$22,VLOOKUP($C30,Input!$A$8:$GZ$39,MATCH(HD$21,Input!$A$6:$GZ$6,0),FALSE),0)*IF(HD$19&gt;=MAX($GP$19:HC$19),MIN((HD$19-MAX($GP$19:HC$19)),(HD$19-HC$19)),0)+IF($E30=HD$22,VLOOKUP($C30,Input!$A$8:$GZ$39,MATCH(HD$21,Input!$A$6:$GZ$6,0),FALSE),0)*IF(HD$18&gt;=MAX($GP$18:HC$18),MIN((HD$18-MAX($GP$18:HC$18)),(HD$18-HC$18)),0)</f>
        <v>0</v>
      </c>
      <c r="HE30" s="1">
        <f>+IF($E30=HE$22,VLOOKUP($C30,Input!$A$8:$GZ$39,MATCH(HE$21,Input!$A$6:$GZ$6,0),FALSE),0)*IF(HE$19&gt;=MAX($GP$19:HD$19),MIN((HE$19-MAX($GP$19:HD$19)),(HE$19-HD$19)),0)+IF($E30=HE$22,VLOOKUP($C30,Input!$A$8:$GZ$39,MATCH(HE$21,Input!$A$6:$GZ$6,0),FALSE),0)*IF(HE$18&gt;=MAX($GP$18:HD$18),MIN((HE$18-MAX($GP$18:HD$18)),(HE$18-HD$18)),0)</f>
        <v>0</v>
      </c>
      <c r="HF30" s="1">
        <f>+IF($E30=HF$22,VLOOKUP($C30,Input!$A$8:$GZ$39,MATCH(HF$21,Input!$A$6:$GZ$6,0),FALSE),0)*IF(HF$19&gt;=MAX($GP$19:HE$19),MIN((HF$19-MAX($GP$19:HE$19)),(HF$19-HE$19)),0)+IF($E30=HF$22,VLOOKUP($C30,Input!$A$8:$GZ$39,MATCH(HF$21,Input!$A$6:$GZ$6,0),FALSE),0)*IF(HF$18&gt;=MAX($GP$18:HE$18),MIN((HF$18-MAX($GP$18:HE$18)),(HF$18-HE$18)),0)</f>
        <v>0</v>
      </c>
      <c r="HG30" s="1">
        <f>+IF($E30=HG$22,VLOOKUP($C30,Input!$A$8:$GZ$39,MATCH(HG$21,Input!$A$6:$GZ$6,0),FALSE),0)*IF(HG$19&gt;=MAX($GP$19:HF$19),MIN((HG$19-MAX($GP$19:HF$19)),(HG$19-HF$19)),0)+IF($E30=HG$22,VLOOKUP($C30,Input!$A$8:$GZ$39,MATCH(HG$21,Input!$A$6:$GZ$6,0),FALSE),0)*IF(HG$18&gt;=MAX($GP$18:HF$18),MIN((HG$18-MAX($GP$18:HF$18)),(HG$18-HF$18)),0)</f>
        <v>0</v>
      </c>
      <c r="HH30" s="1">
        <f>+IF($E30=HH$22,VLOOKUP($C30,Input!$A$8:$GZ$39,MATCH(HH$21,Input!$A$6:$GZ$6,0),FALSE),0)*IF(HH$19&gt;=MAX($GP$19:HG$19),MIN((HH$19-MAX($GP$19:HG$19)),(HH$19-HG$19)),0)+IF($E30=HH$22,VLOOKUP($C30,Input!$A$8:$GZ$39,MATCH(HH$21,Input!$A$6:$GZ$6,0),FALSE),0)*IF(HH$18&gt;=MAX($GP$18:HG$18),MIN((HH$18-MAX($GP$18:HG$18)),(HH$18-HG$18)),0)</f>
        <v>0</v>
      </c>
      <c r="HI30" s="1">
        <f>+IF($E30=HI$22,VLOOKUP($C30,Input!$A$8:$GZ$39,MATCH(HI$21,Input!$A$6:$GZ$6,0),FALSE),0)*IF(HI$19&gt;=MAX($GP$19:HH$19),MIN((HI$19-MAX($GP$19:HH$19)),(HI$19-HH$19)),0)+IF($E30=HI$22,VLOOKUP($C30,Input!$A$8:$GZ$39,MATCH(HI$21,Input!$A$6:$GZ$6,0),FALSE),0)*IF(HI$18&gt;=MAX($GP$18:HH$18),MIN((HI$18-MAX($GP$18:HH$18)),(HI$18-HH$18)),0)</f>
        <v>0</v>
      </c>
      <c r="HJ30" s="1">
        <f>+IF($E30=HJ$22,VLOOKUP($C30,Input!$A$8:$GZ$39,MATCH(HJ$21,Input!$A$6:$GZ$6,0),FALSE),0)*IF(HJ$19&gt;=MAX($GP$19:HI$19),MIN((HJ$19-MAX($GP$19:HI$19)),(HJ$19-HI$19)),0)+IF($E30=HJ$22,VLOOKUP($C30,Input!$A$8:$GZ$39,MATCH(HJ$21,Input!$A$6:$GZ$6,0),FALSE),0)*IF(HJ$18&gt;=MAX($GP$18:HI$18),MIN((HJ$18-MAX($GP$18:HI$18)),(HJ$18-HI$18)),0)</f>
        <v>0</v>
      </c>
      <c r="HK30" s="1">
        <f>+IF($E30=HK$22,VLOOKUP($C30,Input!$A$8:$GZ$39,MATCH(HK$21,Input!$A$6:$GZ$6,0),FALSE),0)*IF(HK$19&gt;=MAX($GP$19:HJ$19),MIN((HK$19-MAX($GP$19:HJ$19)),(HK$19-HJ$19)),0)+IF($E30=HK$22,VLOOKUP($C30,Input!$A$8:$GZ$39,MATCH(HK$21,Input!$A$6:$GZ$6,0),FALSE),0)*IF(HK$18&gt;=MAX($GP$18:HJ$18),MIN((HK$18-MAX($GP$18:HJ$18)),(HK$18-HJ$18)),0)</f>
        <v>0</v>
      </c>
      <c r="HL30" s="1">
        <f>+IF($E30=HL$22,VLOOKUP($C30,Input!$A$8:$GZ$39,MATCH(HL$21,Input!$A$6:$GZ$6,0),FALSE),0)*IF(HL$19&gt;=MAX($GP$19:HK$19),MIN((HL$19-MAX($GP$19:HK$19)),(HL$19-HK$19)),0)+IF($E30=HL$22,VLOOKUP($C30,Input!$A$8:$GZ$39,MATCH(HL$21,Input!$A$6:$GZ$6,0),FALSE),0)*IF(HL$18&gt;=MAX($GP$18:HK$18),MIN((HL$18-MAX($GP$18:HK$18)),(HL$18-HK$18)),0)</f>
        <v>0</v>
      </c>
      <c r="HM30" s="1">
        <f>+IF($E30=HM$22,VLOOKUP($C30,Input!$A$8:$GZ$39,MATCH(HM$21,Input!$A$6:$GZ$6,0),FALSE),0)*IF(HM$19&gt;=MAX($GP$19:HL$19),MIN((HM$19-MAX($GP$19:HL$19)),(HM$19-HL$19)),0)+IF($E30=HM$22,VLOOKUP($C30,Input!$A$8:$GZ$39,MATCH(HM$21,Input!$A$6:$GZ$6,0),FALSE),0)*IF(HM$18&gt;=MAX($GP$18:HL$18),MIN((HM$18-MAX($GP$18:HL$18)),(HM$18-HL$18)),0)</f>
        <v>0</v>
      </c>
      <c r="HN30" s="1">
        <f>+IF($E30=HN$22,VLOOKUP($C30,Input!$A$8:$GZ$39,MATCH(HN$21,Input!$A$6:$GZ$6,0),FALSE),0)*IF(HN$19&gt;=MAX($GP$19:HM$19),MIN((HN$19-MAX($GP$19:HM$19)),(HN$19-HM$19)),0)+IF($E30=HN$22,VLOOKUP($C30,Input!$A$8:$GZ$39,MATCH(HN$21,Input!$A$6:$GZ$6,0),FALSE),0)*IF(HN$18&gt;=MAX($GP$18:HM$18),MIN((HN$18-MAX($GP$18:HM$18)),(HN$18-HM$18)),0)</f>
        <v>0</v>
      </c>
      <c r="HO30" s="1">
        <f>+IF($E30=HO$22,VLOOKUP($C30,Input!$A$8:$GZ$39,MATCH(HO$21,Input!$A$6:$GZ$6,0),FALSE),0)*IF(HO$19&gt;=MAX($GP$19:HN$19),MIN((HO$19-MAX($GP$19:HN$19)),(HO$19-HN$19)),0)+IF($E30=HO$22,VLOOKUP($C30,Input!$A$8:$GZ$39,MATCH(HO$21,Input!$A$6:$GZ$6,0),FALSE),0)*IF(HO$18&gt;=MAX($GP$18:HN$18),MIN((HO$18-MAX($GP$18:HN$18)),(HO$18-HN$18)),0)</f>
        <v>0</v>
      </c>
      <c r="HP30" s="1">
        <f>+IF($E30=HP$22,VLOOKUP($C30,Input!$A$8:$GZ$39,MATCH(HP$21,Input!$A$6:$GZ$6,0),FALSE),0)*IF(HP$19&gt;=MAX($GP$19:HO$19),MIN((HP$19-MAX($GP$19:HO$19)),(HP$19-HO$19)),0)+IF($E30=HP$22,VLOOKUP($C30,Input!$A$8:$GZ$39,MATCH(HP$21,Input!$A$6:$GZ$6,0),FALSE),0)*IF(HP$18&gt;=MAX($GP$18:HO$18),MIN((HP$18-MAX($GP$18:HO$18)),(HP$18-HO$18)),0)</f>
        <v>0</v>
      </c>
      <c r="HQ30" s="1">
        <f>+IF($E30=HQ$22,VLOOKUP($C30,Input!$A$8:$GZ$39,MATCH(HQ$21,Input!$A$6:$GZ$6,0),FALSE),0)*IF(HQ$19&gt;=MAX($GP$19:HP$19),MIN((HQ$19-MAX($GP$19:HP$19)),(HQ$19-HP$19)),0)+IF($E30=HQ$22,VLOOKUP($C30,Input!$A$8:$GZ$39,MATCH(HQ$21,Input!$A$6:$GZ$6,0),FALSE),0)*IF(HQ$18&gt;=MAX($GP$18:HP$18),MIN((HQ$18-MAX($GP$18:HP$18)),(HQ$18-HP$18)),0)</f>
        <v>0</v>
      </c>
      <c r="HR30" s="1">
        <f>+IF($E30=HR$22,VLOOKUP($C30,Input!$A$8:$GZ$39,MATCH(HR$21,Input!$A$6:$GZ$6,0),FALSE),0)*IF(HR$19&gt;=MAX($GP$19:HQ$19),MIN((HR$19-MAX($GP$19:HQ$19)),(HR$19-HQ$19)),0)+IF($E30=HR$22,VLOOKUP($C30,Input!$A$8:$GZ$39,MATCH(HR$21,Input!$A$6:$GZ$6,0),FALSE),0)*IF(HR$18&gt;=MAX($GP$18:HQ$18),MIN((HR$18-MAX($GP$18:HQ$18)),(HR$18-HQ$18)),0)</f>
        <v>0</v>
      </c>
      <c r="HS30" s="1">
        <f>+IF($E30=HS$22,VLOOKUP($C30,Input!$A$8:$GZ$39,MATCH(HS$21,Input!$A$6:$GZ$6,0),FALSE),0)*IF(HS$19&gt;=MAX($GP$19:HR$19),MIN((HS$19-MAX($GP$19:HR$19)),(HS$19-HR$19)),0)+IF($E30=HS$22,VLOOKUP($C30,Input!$A$8:$GZ$39,MATCH(HS$21,Input!$A$6:$GZ$6,0),FALSE),0)*IF(HS$18&gt;=MAX($GP$18:HR$18),MIN((HS$18-MAX($GP$18:HR$18)),(HS$18-HR$18)),0)</f>
        <v>0</v>
      </c>
      <c r="HT30" s="1">
        <f>+IF($E30=HT$22,VLOOKUP($C30,Input!$A$8:$GZ$39,MATCH(HT$21,Input!$A$6:$GZ$6,0),FALSE),0)*IF(HT$19&gt;=MAX($GP$19:HS$19),MIN((HT$19-MAX($GP$19:HS$19)),(HT$19-HS$19)),0)+IF($E30=HT$22,VLOOKUP($C30,Input!$A$8:$GZ$39,MATCH(HT$21,Input!$A$6:$GZ$6,0),FALSE),0)*IF(HT$18&gt;=MAX($GP$18:HS$18),MIN((HT$18-MAX($GP$18:HS$18)),(HT$18-HS$18)),0)</f>
        <v>0</v>
      </c>
      <c r="HU30" s="1">
        <f>+IF($E30=HU$22,VLOOKUP($C30,Input!$A$8:$GZ$39,MATCH(HU$21,Input!$A$6:$GZ$6,0),FALSE),0)*IF(HU$19&gt;=MAX($GP$19:HT$19),MIN((HU$19-MAX($GP$19:HT$19)),(HU$19-HT$19)),0)+IF($E30=HU$22,VLOOKUP($C30,Input!$A$8:$GZ$39,MATCH(HU$21,Input!$A$6:$GZ$6,0),FALSE),0)*IF(HU$18&gt;=MAX($GP$18:HT$18),MIN((HU$18-MAX($GP$18:HT$18)),(HU$18-HT$18)),0)</f>
        <v>0</v>
      </c>
      <c r="HV30" s="1">
        <f>+IF($E30=HV$22,VLOOKUP($C30,Input!$A$8:$GZ$39,MATCH(HV$21,Input!$A$6:$GZ$6,0),FALSE),0)*IF(HV$19&gt;=MAX($GP$19:HU$19),MIN((HV$19-MAX($GP$19:HU$19)),(HV$19-HU$19)),0)+IF($E30=HV$22,VLOOKUP($C30,Input!$A$8:$GZ$39,MATCH(HV$21,Input!$A$6:$GZ$6,0),FALSE),0)*IF(HV$18&gt;=MAX($GP$18:HU$18),MIN((HV$18-MAX($GP$18:HU$18)),(HV$18-HU$18)),0)</f>
        <v>0</v>
      </c>
      <c r="HW30" s="1">
        <f>+IF($E30=HW$22,VLOOKUP($C30,Input!$A$8:$GZ$39,MATCH(HW$21,Input!$A$6:$GZ$6,0),FALSE),0)*IF(HW$19&gt;=MAX($GP$19:HV$19),MIN((HW$19-MAX($GP$19:HV$19)),(HW$19-HV$19)),0)+IF($E30=HW$22,VLOOKUP($C30,Input!$A$8:$GZ$39,MATCH(HW$21,Input!$A$6:$GZ$6,0),FALSE),0)*IF(HW$18&gt;=MAX($GP$18:HV$18),MIN((HW$18-MAX($GP$18:HV$18)),(HW$18-HV$18)),0)</f>
        <v>0</v>
      </c>
      <c r="HX30" s="1">
        <f>+IF($E30=HX$22,VLOOKUP($C30,Input!$A$8:$GZ$39,MATCH(HX$21,Input!$A$6:$GZ$6,0),FALSE),0)*IF(HX$19&gt;=MAX($GP$19:HW$19),MIN((HX$19-MAX($GP$19:HW$19)),(HX$19-HW$19)),0)+IF($E30=HX$22,VLOOKUP($C30,Input!$A$8:$GZ$39,MATCH(HX$21,Input!$A$6:$GZ$6,0),FALSE),0)*IF(HX$18&gt;=MAX($GP$18:HW$18),MIN((HX$18-MAX($GP$18:HW$18)),(HX$18-HW$18)),0)</f>
        <v>0</v>
      </c>
      <c r="HY30" s="1">
        <f>+IF($E30=HY$22,VLOOKUP($C30,Input!$A$8:$GZ$39,MATCH(HY$21,Input!$A$6:$GZ$6,0),FALSE),0)*IF(HY$19&gt;=MAX($GP$19:HX$19),MIN((HY$19-MAX($GP$19:HX$19)),(HY$19-HX$19)),0)+IF($E30=HY$22,VLOOKUP($C30,Input!$A$8:$GZ$39,MATCH(HY$21,Input!$A$6:$GZ$6,0),FALSE),0)*IF(HY$18&gt;=MAX($GP$18:HX$18),MIN((HY$18-MAX($GP$18:HX$18)),(HY$18-HX$18)),0)</f>
        <v>0</v>
      </c>
      <c r="HZ30" s="42"/>
      <c r="IA30" t="str">
        <f>VLOOKUP($C30,Input!$A$8:$IA$39,MATCH(IA$21,Input!$A$6:$IA$6,0),FALSE)</f>
        <v>NA</v>
      </c>
      <c r="IB30" s="132">
        <f>IF((VLOOKUP($C30,Input!$A$8:$IA$39,MATCH(IB$21,Input!$A$6:$IA$6,0),FALSE))="Y",$D30/VLOOKUP($C30,Input!$A$8:$IA$39,MATCH(IC$21,Input!$A$6:$IA$6,0),FALSE),0)</f>
        <v>0</v>
      </c>
      <c r="IC30" s="132">
        <f>IF((VLOOKUP($C30,Input!$A$8:$IA$39,MATCH(IB$21,Input!$A$6:$IA$6,0),FALSE))="Y",0,IF((VLOOKUP($C30,Input!$A$8:$IA$39,MATCH(IC$21,Input!$A$6:$IA$6,0),FALSE))&gt;0,$D30/VLOOKUP($C30,Input!$A$8:$IA$39,MATCH(IC$21,Input!$A$6:$IA$6,0),FALSE),0))</f>
        <v>0</v>
      </c>
      <c r="ID30" s="1">
        <f>+IF($E30=ID$22,VLOOKUP($C30,Input!$A$8:$IA$39,MATCH(ID$21,Input!$A$6:$IA$6,0),FALSE),0)*IF(ID$19&gt;=MAX($IC$19:IC$19),MIN((ID$19-MAX($IC$19:IC$19)),(ID$19-IC$19)),0)+IF($E30=ID$22,VLOOKUP($C30,Input!$A$8:$IA$39,MATCH(ID$21,Input!$A$6:$IA$6,0),FALSE),0)*IF(ID$18&gt;=MAX($IC$18:IC$18),MIN((ID$18-MAX($IC$18:IC$18)),(ID$18-IC$18)),0)</f>
        <v>0</v>
      </c>
      <c r="IE30" s="1">
        <f>+IF($E30=IE$22,VLOOKUP($C30,Input!$A$8:$IA$39,MATCH(IE$21,Input!$A$6:$IA$6,0),FALSE),0)*IF(IE$19&gt;=MAX($IC$19:ID$19),MIN((IE$19-MAX($IC$19:ID$19)),(IE$19-ID$19)),0)+IF($E30=IE$22,VLOOKUP($C30,Input!$A$8:$IA$39,MATCH(IE$21,Input!$A$6:$IA$6,0),FALSE),0)*IF(IE$18&gt;=MAX($IC$18:ID$18),MIN((IE$18-MAX($IC$18:ID$18)),(IE$18-ID$18)),0)</f>
        <v>0</v>
      </c>
      <c r="IF30" s="1">
        <f>+IF($E30=IF$22,VLOOKUP($C30,Input!$A$8:$IA$39,MATCH(IF$21,Input!$A$6:$IA$6,0),FALSE),0)*IF(IF$19&gt;=MAX($IC$19:IE$19),MIN((IF$19-MAX($IC$19:IE$19)),(IF$19-IE$19)),0)+IF($E30=IF$22,VLOOKUP($C30,Input!$A$8:$IA$39,MATCH(IF$21,Input!$A$6:$IA$6,0),FALSE),0)*IF(IF$18&gt;=MAX($IC$18:IE$18),MIN((IF$18-MAX($IC$18:IE$18)),(IF$18-IE$18)),0)</f>
        <v>0</v>
      </c>
      <c r="IG30" s="1">
        <f>+IF($E30=IG$22,VLOOKUP($C30,Input!$A$8:$IA$39,MATCH(IG$21,Input!$A$6:$IA$6,0),FALSE),0)*IF(IG$19&gt;=MAX($IC$19:IF$19),MIN((IG$19-MAX($IC$19:IF$19)),(IG$19-IF$19)),0)+IF($E30=IG$22,VLOOKUP($C30,Input!$A$8:$IA$39,MATCH(IG$21,Input!$A$6:$IA$6,0),FALSE),0)*IF(IG$18&gt;=MAX($IC$18:IF$18),MIN((IG$18-MAX($IC$18:IF$18)),(IG$18-IF$18)),0)</f>
        <v>0</v>
      </c>
      <c r="IH30" s="1">
        <f>+IF($E30=IH$22,VLOOKUP($C30,Input!$A$8:$IA$39,MATCH(IH$21,Input!$A$6:$IA$6,0),FALSE),0)*IF(IH$19&gt;=MAX($IC$19:IG$19),MIN((IH$19-MAX($IC$19:IG$19)),(IH$19-IG$19)),0)+IF($E30=IH$22,VLOOKUP($C30,Input!$A$8:$IA$39,MATCH(IH$21,Input!$A$6:$IA$6,0),FALSE),0)*IF(IH$18&gt;=MAX($IC$18:IG$18),MIN((IH$18-MAX($IC$18:IG$18)),(IH$18-IG$18)),0)</f>
        <v>0</v>
      </c>
      <c r="II30" s="1">
        <f>+IF($E30=II$22,VLOOKUP($C30,Input!$A$8:$IA$39,MATCH(II$21,Input!$A$6:$IA$6,0),FALSE),0)*IF(II$19&gt;=MAX($IC$19:IH$19),MIN((II$19-MAX($IC$19:IH$19)),(II$19-IH$19)),0)+IF($E30=II$22,VLOOKUP($C30,Input!$A$8:$IA$39,MATCH(II$21,Input!$A$6:$IA$6,0),FALSE),0)*IF(II$18&gt;=MAX($IC$18:IH$18),MIN((II$18-MAX($IC$18:IH$18)),(II$18-IH$18)),0)</f>
        <v>0</v>
      </c>
      <c r="IJ30" s="1">
        <f>+IF($E30=IJ$22,VLOOKUP($C30,Input!$A$8:$IA$39,MATCH(IJ$21,Input!$A$6:$IA$6,0),FALSE),0)*IF(IJ$19&gt;=MAX($IC$19:II$19),MIN((IJ$19-MAX($IC$19:II$19)),(IJ$19-II$19)),0)+IF($E30=IJ$22,VLOOKUP($C30,Input!$A$8:$IA$39,MATCH(IJ$21,Input!$A$6:$IA$6,0),FALSE),0)*IF(IJ$18&gt;=MAX($IC$18:II$18),MIN((IJ$18-MAX($IC$18:II$18)),(IJ$18-II$18)),0)</f>
        <v>0</v>
      </c>
      <c r="IK30" s="1">
        <f>+IF($E30=IK$22,VLOOKUP($C30,Input!$A$8:$IA$39,MATCH(IK$21,Input!$A$6:$IA$6,0),FALSE),0)*IF(IK$19&gt;=MAX($IC$19:IJ$19),MIN((IK$19-MAX($IC$19:IJ$19)),(IK$19-IJ$19)),0)+IF($E30=IK$22,VLOOKUP($C30,Input!$A$8:$IA$39,MATCH(IK$21,Input!$A$6:$IA$6,0),FALSE),0)*IF(IK$18&gt;=MAX($IC$18:IJ$18),MIN((IK$18-MAX($IC$18:IJ$18)),(IK$18-IJ$18)),0)</f>
        <v>0</v>
      </c>
      <c r="IL30" s="1">
        <f>+IF($E30=IL$22,VLOOKUP($C30,Input!$A$8:$IA$39,MATCH(IL$21,Input!$A$6:$IA$6,0),FALSE),0)*IF(IL$19&gt;=MAX($IC$19:IK$19),MIN((IL$19-MAX($IC$19:IK$19)),(IL$19-IK$19)),0)+IF($E30=IL$22,VLOOKUP($C30,Input!$A$8:$IA$39,MATCH(IL$21,Input!$A$6:$IA$6,0),FALSE),0)*IF(IL$18&gt;=MAX($IC$18:IK$18),MIN((IL$18-MAX($IC$18:IK$18)),(IL$18-IK$18)),0)</f>
        <v>0</v>
      </c>
      <c r="IM30" s="1">
        <f>+IF($E30=IM$22,VLOOKUP($C30,Input!$A$8:$IA$39,MATCH(IM$21,Input!$A$6:$IA$6,0),FALSE),0)*IF(IM$19&gt;=MAX($IC$19:IL$19),MIN((IM$19-MAX($IC$19:IL$19)),(IM$19-IL$19)),0)+IF($E30=IM$22,VLOOKUP($C30,Input!$A$8:$IA$39,MATCH(IM$21,Input!$A$6:$IA$6,0),FALSE),0)*IF(IM$18&gt;=MAX($IC$18:IL$18),MIN((IM$18-MAX($IC$18:IL$18)),(IM$18-IL$18)),0)</f>
        <v>0</v>
      </c>
      <c r="IN30" s="1">
        <f>+IF($E30=IN$22,VLOOKUP($C30,Input!$A$8:$IA$39,MATCH(IN$21,Input!$A$6:$IA$6,0),FALSE),0)*IF(IN$19&gt;=MAX($IC$19:IM$19),MIN((IN$19-MAX($IC$19:IM$19)),(IN$19-IM$19)),0)+IF($E30=IN$22,VLOOKUP($C30,Input!$A$8:$IA$39,MATCH(IN$21,Input!$A$6:$IA$6,0),FALSE),0)*IF(IN$18&gt;=MAX($IC$18:IM$18),MIN((IN$18-MAX($IC$18:IM$18)),(IN$18-IM$18)),0)</f>
        <v>0</v>
      </c>
      <c r="IO30" s="1">
        <f>+IF($E30=IO$22,VLOOKUP($C30,Input!$A$8:$IA$39,MATCH(IO$21,Input!$A$6:$IA$6,0),FALSE),0)*IF(IO$19&gt;=MAX($IC$19:IN$19),MIN((IO$19-MAX($IC$19:IN$19)),(IO$19-IN$19)),0)+IF($E30=IO$22,VLOOKUP($C30,Input!$A$8:$IA$39,MATCH(IO$21,Input!$A$6:$IA$6,0),FALSE),0)*IF(IO$18&gt;=MAX($IC$18:IN$18),MIN((IO$18-MAX($IC$18:IN$18)),(IO$18-IN$18)),0)</f>
        <v>0</v>
      </c>
      <c r="IP30" s="1">
        <f>+IF($E30=IP$22,VLOOKUP($C30,Input!$A$8:$IA$39,MATCH(IP$21,Input!$A$6:$IA$6,0),FALSE),0)*IF(IP$19&gt;=MAX($IC$19:IO$19),MIN((IP$19-MAX($IC$19:IO$19)),(IP$19-IO$19)),0)+IF($E30=IP$22,VLOOKUP($C30,Input!$A$8:$IA$39,MATCH(IP$21,Input!$A$6:$IA$6,0),FALSE),0)*IF(IP$18&gt;=MAX($IC$18:IO$18),MIN((IP$18-MAX($IC$18:IO$18)),(IP$18-IO$18)),0)</f>
        <v>0</v>
      </c>
      <c r="IQ30" s="1">
        <f>+IF($E30=IQ$22,VLOOKUP($C30,Input!$A$8:$IA$39,MATCH(IQ$21,Input!$A$6:$IA$6,0),FALSE),0)*IF(IQ$19&gt;=MAX($IC$19:IP$19),MIN((IQ$19-MAX($IC$19:IP$19)),(IQ$19-IP$19)),0)+IF($E30=IQ$22,VLOOKUP($C30,Input!$A$8:$IA$39,MATCH(IQ$21,Input!$A$6:$IA$6,0),FALSE),0)*IF(IQ$18&gt;=MAX($IC$18:IP$18),MIN((IQ$18-MAX($IC$18:IP$18)),(IQ$18-IP$18)),0)</f>
        <v>0</v>
      </c>
      <c r="IR30" s="1">
        <f>+IF($E30=IR$22,VLOOKUP($C30,Input!$A$8:$IA$39,MATCH(IR$21,Input!$A$6:$IA$6,0),FALSE),0)*IF(IR$19&gt;=MAX($IC$19:IQ$19),MIN((IR$19-MAX($IC$19:IQ$19)),(IR$19-IQ$19)),0)+IF($E30=IR$22,VLOOKUP($C30,Input!$A$8:$IA$39,MATCH(IR$21,Input!$A$6:$IA$6,0),FALSE),0)*IF(IR$18&gt;=MAX($IC$18:IQ$18),MIN((IR$18-MAX($IC$18:IQ$18)),(IR$18-IQ$18)),0)</f>
        <v>0</v>
      </c>
      <c r="IS30" s="1">
        <f>+IF($E30=IS$22,VLOOKUP($C30,Input!$A$8:$IA$39,MATCH(IS$21,Input!$A$6:$IA$6,0),FALSE),0)*IF(IS$19&gt;=MAX($IC$19:IR$19),MIN((IS$19-MAX($IC$19:IR$19)),(IS$19-IR$19)),0)+IF($E30=IS$22,VLOOKUP($C30,Input!$A$8:$IA$39,MATCH(IS$21,Input!$A$6:$IA$6,0),FALSE),0)*IF(IS$18&gt;=MAX($IC$18:IR$18),MIN((IS$18-MAX($IC$18:IR$18)),(IS$18-IR$18)),0)</f>
        <v>0</v>
      </c>
      <c r="IT30" s="1">
        <f>+IF($E30=IT$22,VLOOKUP($C30,Input!$A$8:$IA$39,MATCH(IT$21,Input!$A$6:$IA$6,0),FALSE),0)*IF(IT$19&gt;=MAX($IC$19:IS$19),MIN((IT$19-MAX($IC$19:IS$19)),(IT$19-IS$19)),0)+IF($E30=IT$22,VLOOKUP($C30,Input!$A$8:$IA$39,MATCH(IT$21,Input!$A$6:$IA$6,0),FALSE),0)*IF(IT$18&gt;=MAX($IC$18:IS$18),MIN((IT$18-MAX($IC$18:IS$18)),(IT$18-IS$18)),0)</f>
        <v>0</v>
      </c>
      <c r="IU30" s="1">
        <f>+IF($E30=IU$22,VLOOKUP($C30,Input!$A$8:$IA$39,MATCH(IU$21,Input!$A$6:$IA$6,0),FALSE),0)*IF(IU$19&gt;=MAX($IC$19:IT$19),MIN((IU$19-MAX($IC$19:IT$19)),(IU$19-IT$19)),0)+IF($E30=IU$22,VLOOKUP($C30,Input!$A$8:$IA$39,MATCH(IU$21,Input!$A$6:$IA$6,0),FALSE),0)*IF(IU$18&gt;=MAX($IC$18:IT$18),MIN((IU$18-MAX($IC$18:IT$18)),(IU$18-IT$18)),0)</f>
        <v>0</v>
      </c>
      <c r="IV30" s="1">
        <f>+IF($E30=IV$22,VLOOKUP($C30,Input!$A$8:$IA$39,MATCH(IV$21,Input!$A$6:$IA$6,0),FALSE),0)*IF(IV$19&gt;=MAX($IC$19:IU$19),MIN((IV$19-MAX($IC$19:IU$19)),(IV$19-IU$19)),0)+IF($E30=IV$22,VLOOKUP($C30,Input!$A$8:$IA$39,MATCH(IV$21,Input!$A$6:$IA$6,0),FALSE),0)*IF(IV$18&gt;=MAX($IC$18:IU$18),MIN((IV$18-MAX($IC$18:IU$18)),(IV$18-IU$18)),0)</f>
        <v>0</v>
      </c>
      <c r="IW30" s="1">
        <f>+IF($E30=IW$22,VLOOKUP($C30,Input!$A$8:$IA$39,MATCH(IW$21,Input!$A$6:$IA$6,0),FALSE),0)*IF(IW$19&gt;=MAX($IC$19:IV$19),MIN((IW$19-MAX($IC$19:IV$19)),(IW$19-IV$19)),0)+IF($E30=IW$22,VLOOKUP($C30,Input!$A$8:$IA$39,MATCH(IW$21,Input!$A$6:$IA$6,0),FALSE),0)*IF(IW$18&gt;=MAX($IC$18:IV$18),MIN((IW$18-MAX($IC$18:IV$18)),(IW$18-IV$18)),0)</f>
        <v>0</v>
      </c>
      <c r="IX30" s="1">
        <f>+IF($E30=IX$22,VLOOKUP($C30,Input!$A$8:$IA$39,MATCH(IX$21,Input!$A$6:$IA$6,0),FALSE),0)*IF(IX$19&gt;=MAX($IC$19:IW$19),MIN((IX$19-MAX($IC$19:IW$19)),(IX$19-IW$19)),0)+IF($E30=IX$22,VLOOKUP($C30,Input!$A$8:$IA$39,MATCH(IX$21,Input!$A$6:$IA$6,0),FALSE),0)*IF(IX$18&gt;=MAX($IC$18:IW$18),MIN((IX$18-MAX($IC$18:IW$18)),(IX$18-IW$18)),0)</f>
        <v>0</v>
      </c>
      <c r="IY30" s="1">
        <f>+IF($E30=IY$22,VLOOKUP($C30,Input!$A$8:$IA$39,MATCH(IY$21,Input!$A$6:$IA$6,0),FALSE),0)*IF(IY$19&gt;=MAX($IC$19:IX$19),MIN((IY$19-MAX($IC$19:IX$19)),(IY$19-IX$19)),0)+IF($E30=IY$22,VLOOKUP($C30,Input!$A$8:$IA$39,MATCH(IY$21,Input!$A$6:$IA$6,0),FALSE),0)*IF(IY$18&gt;=MAX($IC$18:IX$18),MIN((IY$18-MAX($IC$18:IX$18)),(IY$18-IX$18)),0)</f>
        <v>0</v>
      </c>
      <c r="IZ30" s="1">
        <f>+IF($E30=IZ$22,VLOOKUP($C30,Input!$A$8:$IA$39,MATCH(IZ$21,Input!$A$6:$IA$6,0),FALSE),0)*IF(IZ$19&gt;=MAX($IC$19:IY$19),MIN((IZ$19-MAX($IC$19:IY$19)),(IZ$19-IY$19)),0)+IF($E30=IZ$22,VLOOKUP($C30,Input!$A$8:$IA$39,MATCH(IZ$21,Input!$A$6:$IA$6,0),FALSE),0)*IF(IZ$18&gt;=MAX($IC$18:IY$18),MIN((IZ$18-MAX($IC$18:IY$18)),(IZ$18-IY$18)),0)</f>
        <v>0</v>
      </c>
      <c r="JA30" s="1">
        <f>+IF($E30=JA$22,VLOOKUP($C30,Input!$A$8:$IA$39,MATCH(JA$21,Input!$A$6:$IA$6,0),FALSE),0)*IF(JA$19&gt;=MAX($IC$19:IZ$19),MIN((JA$19-MAX($IC$19:IZ$19)),(JA$19-IZ$19)),0)+IF($E30=JA$22,VLOOKUP($C30,Input!$A$8:$IA$39,MATCH(JA$21,Input!$A$6:$IA$6,0),FALSE),0)*IF(JA$18&gt;=MAX($IC$18:IZ$18),MIN((JA$18-MAX($IC$18:IZ$18)),(JA$18-IZ$18)),0)</f>
        <v>0</v>
      </c>
      <c r="JB30" s="1">
        <f>+IF($E30=JB$22,VLOOKUP($C30,Input!$A$8:$IA$39,MATCH(JB$21,Input!$A$6:$IA$6,0),FALSE),0)*IF(JB$19&gt;=MAX($IC$19:JA$19),MIN((JB$19-MAX($IC$19:JA$19)),(JB$19-JA$19)),0)+IF($E30=JB$22,VLOOKUP($C30,Input!$A$8:$IA$39,MATCH(JB$21,Input!$A$6:$IA$6,0),FALSE),0)*IF(JB$18&gt;=MAX($IC$18:JA$18),MIN((JB$18-MAX($IC$18:JA$18)),(JB$18-JA$18)),0)</f>
        <v>0</v>
      </c>
      <c r="JC30" s="1">
        <f>+IF($E30=JC$22,VLOOKUP($C30,Input!$A$8:$IA$39,MATCH(JC$21,Input!$A$6:$IA$6,0),FALSE),0)*IF(JC$19&gt;=MAX($IC$19:JB$19),MIN((JC$19-MAX($IC$19:JB$19)),(JC$19-JB$19)),0)+IF($E30=JC$22,VLOOKUP($C30,Input!$A$8:$IA$39,MATCH(JC$21,Input!$A$6:$IA$6,0),FALSE),0)*IF(JC$18&gt;=MAX($IC$18:JB$18),MIN((JC$18-MAX($IC$18:JB$18)),(JC$18-JB$18)),0)</f>
        <v>0</v>
      </c>
      <c r="JD30" s="1">
        <f>+IF($E30=JD$22,VLOOKUP($C30,Input!$A$8:$IA$39,MATCH(JD$21,Input!$A$6:$IA$6,0),FALSE),0)*IF(JD$19&gt;=MAX($IC$19:JC$19),MIN((JD$19-MAX($IC$19:JC$19)),(JD$19-JC$19)),0)+IF($E30=JD$22,VLOOKUP($C30,Input!$A$8:$IA$39,MATCH(JD$21,Input!$A$6:$IA$6,0),FALSE),0)*IF(JD$18&gt;=MAX($IC$18:JC$18),MIN((JD$18-MAX($IC$18:JC$18)),(JD$18-JC$18)),0)</f>
        <v>0</v>
      </c>
      <c r="JE30" s="1">
        <f>+IF($E30=JE$22,VLOOKUP($C30,Input!$A$8:$IA$39,MATCH(JE$21,Input!$A$6:$IA$6,0),FALSE),0)*IF(JE$19&gt;=MAX($IC$19:JD$19),MIN((JE$19-MAX($IC$19:JD$19)),(JE$19-JD$19)),0)+IF($E30=JE$22,VLOOKUP($C30,Input!$A$8:$IA$39,MATCH(JE$21,Input!$A$6:$IA$6,0),FALSE),0)*IF(JE$18&gt;=MAX($IC$18:JD$18),MIN((JE$18-MAX($IC$18:JD$18)),(JE$18-JD$18)),0)</f>
        <v>0</v>
      </c>
      <c r="JF30" s="1">
        <f>+IF($E30=JF$22,VLOOKUP($C30,Input!$A$8:$IA$39,MATCH(JF$21,Input!$A$6:$IA$6,0),FALSE),0)*IF(JF$19&gt;=MAX($IC$19:JE$19),MIN((JF$19-MAX($IC$19:JE$19)),(JF$19-JE$19)),0)+IF($E30=JF$22,VLOOKUP($C30,Input!$A$8:$IA$39,MATCH(JF$21,Input!$A$6:$IA$6,0),FALSE),0)*IF(JF$18&gt;=MAX($IC$18:JE$18),MIN((JF$18-MAX($IC$18:JE$18)),(JF$18-JE$18)),0)</f>
        <v>0</v>
      </c>
      <c r="JG30" s="1">
        <f>+IF($E30=JG$22,VLOOKUP($C30,Input!$A$8:$IA$39,MATCH(JG$21,Input!$A$6:$IA$6,0),FALSE),0)*IF(JG$19&gt;=MAX($IC$19:JF$19),MIN((JG$19-MAX($IC$19:JF$19)),(JG$19-JF$19)),0)+IF($E30=JG$22,VLOOKUP($C30,Input!$A$8:$IA$39,MATCH(JG$21,Input!$A$6:$IA$6,0),FALSE),0)*IF(JG$18&gt;=MAX($IC$18:JF$18),MIN((JG$18-MAX($IC$18:JF$18)),(JG$18-JF$18)),0)</f>
        <v>0</v>
      </c>
      <c r="JH30" s="1">
        <f>+IF($E30=JH$22,VLOOKUP($C30,Input!$A$8:$IA$39,MATCH(JH$21,Input!$A$6:$IA$6,0),FALSE),0)*IF(JH$19&gt;=MAX($IC$19:JG$19),MIN((JH$19-MAX($IC$19:JG$19)),(JH$19-JG$19)),0)+IF($E30=JH$22,VLOOKUP($C30,Input!$A$8:$IA$39,MATCH(JH$21,Input!$A$6:$IA$6,0),FALSE),0)*IF(JH$18&gt;=MAX($IC$18:JG$18),MIN((JH$18-MAX($IC$18:JG$18)),(JH$18-JG$18)),0)</f>
        <v>0</v>
      </c>
      <c r="JI30" s="1">
        <f>+IF($E30=JI$22,VLOOKUP($C30,Input!$A$8:$IA$39,MATCH(JI$21,Input!$A$6:$IA$6,0),FALSE),0)*IF(JI$19&gt;=MAX($IC$19:JH$19),MIN((JI$19-MAX($IC$19:JH$19)),(JI$19-JH$19)),0)+IF($E30=JI$22,VLOOKUP($C30,Input!$A$8:$IA$39,MATCH(JI$21,Input!$A$6:$IA$6,0),FALSE),0)*IF(JI$18&gt;=MAX($IC$18:JH$18),MIN((JI$18-MAX($IC$18:JH$18)),(JI$18-JH$18)),0)</f>
        <v>0</v>
      </c>
      <c r="JJ30" s="1">
        <f>+IF($E30=JJ$22,VLOOKUP($C30,Input!$A$8:$IA$39,MATCH(JJ$21,Input!$A$6:$IA$6,0),FALSE),0)*IF(JJ$19&gt;=MAX($IC$19:JI$19),MIN((JJ$19-MAX($IC$19:JI$19)),(JJ$19-JI$19)),0)+IF($E30=JJ$22,VLOOKUP($C30,Input!$A$8:$IA$39,MATCH(JJ$21,Input!$A$6:$IA$6,0),FALSE),0)*IF(JJ$18&gt;=MAX($IC$18:JI$18),MIN((JJ$18-MAX($IC$18:JI$18)),(JJ$18-JI$18)),0)</f>
        <v>0</v>
      </c>
      <c r="JK30" s="1">
        <f>+IF($E30=JK$22,VLOOKUP($C30,Input!$A$8:$IA$39,MATCH(JK$21,Input!$A$6:$IA$6,0),FALSE),0)*IF(JK$19&gt;=MAX($IC$19:JJ$19),MIN((JK$19-MAX($IC$19:JJ$19)),(JK$19-JJ$19)),0)+IF($E30=JK$22,VLOOKUP($C30,Input!$A$8:$IA$39,MATCH(JK$21,Input!$A$6:$IA$6,0),FALSE),0)*IF(JK$18&gt;=MAX($IC$18:JJ$18),MIN((JK$18-MAX($IC$18:JJ$18)),(JK$18-JJ$18)),0)</f>
        <v>0</v>
      </c>
      <c r="JL30" s="1">
        <f>+IF($E30=JL$22,VLOOKUP($C30,Input!$A$8:$IA$39,MATCH(JL$21,Input!$A$6:$IA$6,0),FALSE),0)*IF(JL$19&gt;=MAX($IC$19:JK$19),MIN((JL$19-MAX($IC$19:JK$19)),(JL$19-JK$19)),0)+IF($E30=JL$22,VLOOKUP($C30,Input!$A$8:$IA$39,MATCH(JL$21,Input!$A$6:$IA$6,0),FALSE),0)*IF(JL$18&gt;=MAX($IC$18:JK$18),MIN((JL$18-MAX($IC$18:JK$18)),(JL$18-JK$18)),0)</f>
        <v>0</v>
      </c>
      <c r="JN30" t="str">
        <f>+VLOOKUP($C30,Input!$A$8:$GZ$39,MATCH(JN$21,Input!$A$6:$GZ$6,0),FALSE)</f>
        <v>CNG Station Maint in fuel price</v>
      </c>
      <c r="JO30" s="1">
        <f>IF($E30+$I30+$D$7&lt;=JO$22,0,IF(JO$22-$D$7&gt;=$E30,VLOOKUP($C30,Input!$A$8:$GZ$39,MATCH(JO$21,Input!$A$6:$GZ$6,0),FALSE),0)*$F30/$G30)*$D30</f>
        <v>0</v>
      </c>
      <c r="JP30" s="1">
        <f>IF($E30+$I30+$D$7&lt;=JP$22,0,IF(JP$22-$D$7&gt;=$E30,VLOOKUP($C30,Input!$A$8:$GZ$39,MATCH(JP$21,Input!$A$6:$GZ$6,0),FALSE),0)*$F30/$G30)*$D30</f>
        <v>0</v>
      </c>
      <c r="JQ30" s="1">
        <f>IF($E30+$I30+$D$7&lt;=JQ$22,0,IF(JQ$22-$D$7&gt;=$E30,VLOOKUP($C30,Input!$A$8:$GZ$39,MATCH(JQ$21,Input!$A$6:$GZ$6,0),FALSE),0)*$F30/$G30)*$D30</f>
        <v>0</v>
      </c>
      <c r="JR30" s="1">
        <f>IF($E30+$I30+$D$7&lt;=JR$22,0,IF(JR$22-$D$7&gt;=$E30,VLOOKUP($C30,Input!$A$8:$GZ$39,MATCH(JR$21,Input!$A$6:$GZ$6,0),FALSE),0)*$F30/$G30)*$D30</f>
        <v>0</v>
      </c>
      <c r="JS30" s="1">
        <f>IF($E30+$I30+$D$7&lt;=JS$22,0,IF(JS$22-$D$7&gt;=$E30,VLOOKUP($C30,Input!$A$8:$GZ$39,MATCH(JS$21,Input!$A$6:$GZ$6,0),FALSE),0)*$F30/$G30)*$D30</f>
        <v>0</v>
      </c>
      <c r="JT30" s="1">
        <f>IF($E30+$I30+$D$7&lt;=JT$22,0,IF(JT$22-$D$7&gt;=$E30,VLOOKUP($C30,Input!$A$8:$GZ$39,MATCH(JT$21,Input!$A$6:$GZ$6,0),FALSE),0)*$F30/$G30)*$D30</f>
        <v>0</v>
      </c>
      <c r="JU30" s="1">
        <f>IF($E30+$I30+$D$7&lt;=JU$22,0,IF(JU$22-$D$7&gt;=$E30,VLOOKUP($C30,Input!$A$8:$GZ$39,MATCH(JU$21,Input!$A$6:$GZ$6,0),FALSE),0)*$F30/$G30)*$D30</f>
        <v>0</v>
      </c>
      <c r="JV30" s="1">
        <f>IF($E30+$I30+$D$7&lt;=JV$22,0,IF(JV$22-$D$7&gt;=$E30,VLOOKUP($C30,Input!$A$8:$GZ$39,MATCH(JV$21,Input!$A$6:$GZ$6,0),FALSE),0)*$F30/$G30)*$D30</f>
        <v>0</v>
      </c>
      <c r="JW30" s="1">
        <f>IF($E30+$I30+$D$7&lt;=JW$22,0,IF(JW$22-$D$7&gt;=$E30,VLOOKUP($C30,Input!$A$8:$GZ$39,MATCH(JW$21,Input!$A$6:$GZ$6,0),FALSE),0)*$F30/$G30)*$D30</f>
        <v>0</v>
      </c>
      <c r="JX30" s="1">
        <f>IF($E30+$I30+$D$7&lt;=JX$22,0,IF(JX$22-$D$7&gt;=$E30,VLOOKUP($C30,Input!$A$8:$GZ$39,MATCH(JX$21,Input!$A$6:$GZ$6,0),FALSE),0)*$F30/$G30)*$D30</f>
        <v>0</v>
      </c>
      <c r="JY30" s="1">
        <f>IF($E30+$I30+$D$7&lt;=JY$22,0,IF(JY$22-$D$7&gt;=$E30,VLOOKUP($C30,Input!$A$8:$GZ$39,MATCH(JY$21,Input!$A$6:$GZ$6,0),FALSE),0)*$F30/$G30)*$D30</f>
        <v>0</v>
      </c>
      <c r="JZ30" s="1">
        <f>IF($E30+$I30+$D$7&lt;=JZ$22,0,IF(JZ$22-$D$7&gt;=$E30,VLOOKUP($C30,Input!$A$8:$GZ$39,MATCH(JZ$21,Input!$A$6:$GZ$6,0),FALSE),0)*$F30/$G30)*$D30</f>
        <v>0</v>
      </c>
      <c r="KA30" s="1">
        <f>IF($E30+$I30+$D$7&lt;=KA$22,0,IF(KA$22-$D$7&gt;=$E30,VLOOKUP($C30,Input!$A$8:$GZ$39,MATCH(KA$21,Input!$A$6:$GZ$6,0),FALSE),0)*$F30/$G30)*$D30</f>
        <v>0</v>
      </c>
      <c r="KB30" s="1">
        <f>IF($E30+$I30+$D$7&lt;=KB$22,0,IF(KB$22-$D$7&gt;=$E30,VLOOKUP($C30,Input!$A$8:$GZ$39,MATCH(KB$21,Input!$A$6:$GZ$6,0),FALSE),0)*$F30/$G30)*$D30</f>
        <v>0</v>
      </c>
      <c r="KC30" s="1">
        <f>IF($E30+$I30+$D$7&lt;=KC$22,0,IF(KC$22-$D$7&gt;=$E30,VLOOKUP($C30,Input!$A$8:$GZ$39,MATCH(KC$21,Input!$A$6:$GZ$6,0),FALSE),0)*$F30/$G30)*$D30</f>
        <v>0</v>
      </c>
      <c r="KD30" s="1">
        <f>IF($E30+$I30+$D$7&lt;=KD$22,0,IF(KD$22-$D$7&gt;=$E30,VLOOKUP($C30,Input!$A$8:$GZ$39,MATCH(KD$21,Input!$A$6:$GZ$6,0),FALSE),0)*$F30/$G30)*$D30</f>
        <v>0</v>
      </c>
      <c r="KE30" s="1">
        <f>IF($E30+$I30+$D$7&lt;=KE$22,0,IF(KE$22-$D$7&gt;=$E30,VLOOKUP($C30,Input!$A$8:$GZ$39,MATCH(KE$21,Input!$A$6:$GZ$6,0),FALSE),0)*$F30/$G30)*$D30</f>
        <v>0</v>
      </c>
      <c r="KF30" s="1">
        <f>IF($E30+$I30+$D$7&lt;=KF$22,0,IF(KF$22-$D$7&gt;=$E30,VLOOKUP($C30,Input!$A$8:$GZ$39,MATCH(KF$21,Input!$A$6:$GZ$6,0),FALSE),0)*$F30/$G30)*$D30</f>
        <v>0</v>
      </c>
      <c r="KG30" s="1">
        <f>IF($E30+$I30+$D$7&lt;=KG$22,0,IF(KG$22-$D$7&gt;=$E30,VLOOKUP($C30,Input!$A$8:$GZ$39,MATCH(KG$21,Input!$A$6:$GZ$6,0),FALSE),0)*$F30/$G30)*$D30</f>
        <v>0</v>
      </c>
      <c r="KH30" s="1">
        <f>IF($E30+$I30+$D$7&lt;=KH$22,0,IF(KH$22-$D$7&gt;=$E30,VLOOKUP($C30,Input!$A$8:$GZ$39,MATCH(KH$21,Input!$A$6:$GZ$6,0),FALSE),0)*$F30/$G30)*$D30</f>
        <v>0</v>
      </c>
      <c r="KI30" s="1">
        <f>IF($E30+$I30+$D$7&lt;=KI$22,0,IF(KI$22-$D$7&gt;=$E30,VLOOKUP($C30,Input!$A$8:$GZ$39,MATCH(KI$21,Input!$A$6:$GZ$6,0),FALSE),0)*$F30/$G30)*$D30</f>
        <v>0</v>
      </c>
      <c r="KJ30" s="1">
        <f>IF($E30+$I30+$D$7&lt;=KJ$22,0,IF(KJ$22-$D$7&gt;=$E30,VLOOKUP($C30,Input!$A$8:$GZ$39,MATCH(KJ$21,Input!$A$6:$GZ$6,0),FALSE),0)*$F30/$G30)*$D30</f>
        <v>0</v>
      </c>
      <c r="KK30" s="1">
        <f>IF($E30+$I30+$D$7&lt;=KK$22,0,IF(KK$22-$D$7&gt;=$E30,VLOOKUP($C30,Input!$A$8:$GZ$39,MATCH(KK$21,Input!$A$6:$GZ$6,0),FALSE),0)*$F30/$G30)*$D30</f>
        <v>0</v>
      </c>
      <c r="KL30" s="1">
        <f>IF($E30+$I30+$D$7&lt;=KL$22,0,IF(KL$22-$D$7&gt;=$E30,VLOOKUP($C30,Input!$A$8:$GZ$39,MATCH(KL$21,Input!$A$6:$GZ$6,0),FALSE),0)*$F30/$G30)*$D30</f>
        <v>0</v>
      </c>
      <c r="KM30" s="1">
        <f>IF($E30+$I30+$D$7&lt;=KM$22,0,IF(KM$22-$D$7&gt;=$E30,VLOOKUP($C30,Input!$A$8:$GZ$39,MATCH(KM$21,Input!$A$6:$GZ$6,0),FALSE),0)*$F30/$G30)*$D30</f>
        <v>0</v>
      </c>
      <c r="KN30" s="1">
        <f>IF($E30+$I30+$D$7&lt;=KN$22,0,IF(KN$22-$D$7&gt;=$E30,VLOOKUP($C30,Input!$A$8:$GZ$39,MATCH(KN$21,Input!$A$6:$GZ$6,0),FALSE),0)*$F30/$G30)*$D30</f>
        <v>0</v>
      </c>
      <c r="KO30" s="1">
        <f>IF($E30+$I30+$D$7&lt;=KO$22,0,IF(KO$22-$D$7&gt;=$E30,VLOOKUP($C30,Input!$A$8:$GZ$39,MATCH(KO$21,Input!$A$6:$GZ$6,0),FALSE),0)*$F30/$G30)*$D30</f>
        <v>0</v>
      </c>
      <c r="KP30" s="1">
        <f>IF($E30+$I30+$D$7&lt;=KP$22,0,IF(KP$22-$D$7&gt;=$E30,VLOOKUP($C30,Input!$A$8:$GZ$39,MATCH(KP$21,Input!$A$6:$GZ$6,0),FALSE),0)*$F30/$G30)*$D30</f>
        <v>0</v>
      </c>
      <c r="KQ30" s="1">
        <f>IF($E30+$I30+$D$7&lt;=KQ$22,0,IF(KQ$22-$D$7&gt;=$E30,VLOOKUP($C30,Input!$A$8:$GZ$39,MATCH(KQ$21,Input!$A$6:$GZ$6,0),FALSE),0)*$F30/$G30)*$D30</f>
        <v>0</v>
      </c>
      <c r="KR30" s="1">
        <f>IF($E30+$I30+$D$7&lt;=KR$22,0,IF(KR$22-$D$7&gt;=$E30,VLOOKUP($C30,Input!$A$8:$GZ$39,MATCH(KR$21,Input!$A$6:$GZ$6,0),FALSE),0)*$F30/$G30)*$D30</f>
        <v>0</v>
      </c>
      <c r="KS30" s="1">
        <f>IF($E30+$I30+$D$7&lt;=KS$22,0,IF(KS$22-$D$7&gt;=$E30,VLOOKUP($C30,Input!$A$8:$GZ$39,MATCH(KS$21,Input!$A$6:$GZ$6,0),FALSE),0)*$F30/$G30)*$D30</f>
        <v>0</v>
      </c>
      <c r="KT30" s="1">
        <f>IF($E30+$I30+$D$7&lt;=KT$22,0,IF(KT$22-$D$7&gt;=$E30,VLOOKUP($C30,Input!$A$8:$GZ$39,MATCH(KT$21,Input!$A$6:$GZ$6,0),FALSE),0)*$F30/$G30)*$D30</f>
        <v>0</v>
      </c>
      <c r="KU30" s="1">
        <f>IF($E30+$I30+$D$7&lt;=KU$22,0,IF(KU$22-$D$7&gt;=$E30,VLOOKUP($C30,Input!$A$8:$GZ$39,MATCH(KU$21,Input!$A$6:$GZ$6,0),FALSE),0)*$F30/$G30)*$D30</f>
        <v>0</v>
      </c>
      <c r="KV30" s="1">
        <f>IF($E30+$I30+$D$7&lt;=KV$22,0,IF(KV$22-$D$7&gt;=$E30,VLOOKUP($C30,Input!$A$8:$GZ$39,MATCH(KV$21,Input!$A$6:$GZ$6,0),FALSE),0)*$F30/$G30)*$D30</f>
        <v>0</v>
      </c>
      <c r="KW30" s="1">
        <f>IF($E30+$I30+$D$7&lt;=KW$22,0,IF(KW$22-$D$7&gt;=$E30,VLOOKUP($C30,Input!$A$8:$GZ$39,MATCH(KW$21,Input!$A$6:$GZ$6,0),FALSE),0)*$F30/$G30)*$D30</f>
        <v>0</v>
      </c>
      <c r="KY30" t="str">
        <f>VLOOKUP($C30,Input!$A$8:$HV$39,MATCH(KY$21,Input!$A$6:$HV$6,0),FALSE)</f>
        <v xml:space="preserve">CNG (compressed and at pump, including station maintenance) </v>
      </c>
      <c r="KZ30" s="1">
        <f>IF($E30+$I30+$D$7&lt;=KZ$22,0,IF(KZ$22-$D$7&gt;=$E30,VLOOKUP($C30,Input!$A$8:$HV$39,MATCH(KZ$21,Input!$A$6:$HV$6,0),FALSE)/$G30*$F30,0))*$D30</f>
        <v>0</v>
      </c>
      <c r="LA30" s="1">
        <f>IF($E30+$I30+$D$7&lt;=LA$22,0,IF(LA$22-$D$7&gt;=$E30,VLOOKUP($C30,Input!$A$8:$HV$39,MATCH(LA$21,Input!$A$6:$HV$6,0),FALSE)/$G30*$F30,0))*$D30</f>
        <v>0</v>
      </c>
      <c r="LB30" s="1">
        <f>IF($E30+$I30+$D$7&lt;=LB$22,0,IF(LB$22-$D$7&gt;=$E30,VLOOKUP($C30,Input!$A$8:$HV$39,MATCH(LB$21,Input!$A$6:$HV$6,0),FALSE)/$G30*$F30,0))*$D30</f>
        <v>0</v>
      </c>
      <c r="LC30" s="1">
        <f>IF($E30+$I30+$D$7&lt;=LC$22,0,IF(LC$22-$D$7&gt;=$E30,VLOOKUP($C30,Input!$A$8:$HV$39,MATCH(LC$21,Input!$A$6:$HV$6,0),FALSE)/$G30*$F30,0))*$D30</f>
        <v>0</v>
      </c>
      <c r="LD30" s="1">
        <f>IF($E30+$I30+$D$7&lt;=LD$22,0,IF(LD$22-$D$7&gt;=$E30,VLOOKUP($C30,Input!$A$8:$HV$39,MATCH(LD$21,Input!$A$6:$HV$6,0),FALSE)/$G30*$F30,0))*$D30</f>
        <v>0</v>
      </c>
      <c r="LE30" s="1">
        <f>IF($E30+$I30+$D$7&lt;=LE$22,0,IF(LE$22-$D$7&gt;=$E30,VLOOKUP($C30,Input!$A$8:$HV$39,MATCH(LE$21,Input!$A$6:$HV$6,0),FALSE)/$G30*$F30,0))*$D30</f>
        <v>0</v>
      </c>
      <c r="LF30" s="1">
        <f>IF($E30+$I30+$D$7&lt;=LF$22,0,IF(LF$22-$D$7&gt;=$E30,VLOOKUP($C30,Input!$A$8:$HV$39,MATCH(LF$21,Input!$A$6:$HV$6,0),FALSE)/$G30*$F30,0))*$D30</f>
        <v>0</v>
      </c>
      <c r="LG30" s="1">
        <f>IF($E30+$I30+$D$7&lt;=LG$22,0,IF(LG$22-$D$7&gt;=$E30,VLOOKUP($C30,Input!$A$8:$HV$39,MATCH(LG$21,Input!$A$6:$HV$6,0),FALSE)/$G30*$F30,0))*$D30</f>
        <v>3602474.2268041242</v>
      </c>
      <c r="LH30" s="1">
        <f>IF($E30+$I30+$D$7&lt;=LH$22,0,IF(LH$22-$D$7&gt;=$E30,VLOOKUP($C30,Input!$A$8:$HV$39,MATCH(LH$21,Input!$A$6:$HV$6,0),FALSE)/$G30*$F30,0))*$D30</f>
        <v>3602474.2268041242</v>
      </c>
      <c r="LI30" s="1">
        <f>IF($E30+$I30+$D$7&lt;=LI$22,0,IF(LI$22-$D$7&gt;=$E30,VLOOKUP($C30,Input!$A$8:$HV$39,MATCH(LI$21,Input!$A$6:$HV$6,0),FALSE)/$G30*$F30,0))*$D30</f>
        <v>3602474.2268041242</v>
      </c>
      <c r="LJ30" s="1">
        <f>IF($E30+$I30+$D$7&lt;=LJ$22,0,IF(LJ$22-$D$7&gt;=$E30,VLOOKUP($C30,Input!$A$8:$HV$39,MATCH(LJ$21,Input!$A$6:$HV$6,0),FALSE)/$G30*$F30,0))*$D30</f>
        <v>3602474.2268041242</v>
      </c>
      <c r="LK30" s="1">
        <f>IF($E30+$I30+$D$7&lt;=LK$22,0,IF(LK$22-$D$7&gt;=$E30,VLOOKUP($C30,Input!$A$8:$HV$39,MATCH(LK$21,Input!$A$6:$HV$6,0),FALSE)/$G30*$F30,0))*$D30</f>
        <v>3602474.2268041242</v>
      </c>
      <c r="LL30" s="1">
        <f>IF($E30+$I30+$D$7&lt;=LL$22,0,IF(LL$22-$D$7&gt;=$E30,VLOOKUP($C30,Input!$A$8:$HV$39,MATCH(LL$21,Input!$A$6:$HV$6,0),FALSE)/$G30*$F30,0))*$D30</f>
        <v>3602474.2268041242</v>
      </c>
      <c r="LM30" s="1">
        <f>IF($E30+$I30+$D$7&lt;=LM$22,0,IF(LM$22-$D$7&gt;=$E30,VLOOKUP($C30,Input!$A$8:$HV$39,MATCH(LM$21,Input!$A$6:$HV$6,0),FALSE)/$G30*$F30,0))*$D30</f>
        <v>3602474.2268041242</v>
      </c>
      <c r="LN30" s="1">
        <f>IF($E30+$I30+$D$7&lt;=LN$22,0,IF(LN$22-$D$7&gt;=$E30,VLOOKUP($C30,Input!$A$8:$HV$39,MATCH(LN$21,Input!$A$6:$HV$6,0),FALSE)/$G30*$F30,0))*$D30</f>
        <v>3602474.2268041242</v>
      </c>
      <c r="LO30" s="1">
        <f>IF($E30+$I30+$D$7&lt;=LO$22,0,IF(LO$22-$D$7&gt;=$E30,VLOOKUP($C30,Input!$A$8:$HV$39,MATCH(LO$21,Input!$A$6:$HV$6,0),FALSE)/$G30*$F30,0))*$D30</f>
        <v>3602474.2268041242</v>
      </c>
      <c r="LP30" s="1">
        <f>IF($E30+$I30+$D$7&lt;=LP$22,0,IF(LP$22-$D$7&gt;=$E30,VLOOKUP($C30,Input!$A$8:$HV$39,MATCH(LP$21,Input!$A$6:$HV$6,0),FALSE)/$G30*$F30,0))*$D30</f>
        <v>3602474.2268041242</v>
      </c>
      <c r="LQ30" s="1">
        <f>IF($E30+$I30+$D$7&lt;=LQ$22,0,IF(LQ$22-$D$7&gt;=$E30,VLOOKUP($C30,Input!$A$8:$HV$39,MATCH(LQ$21,Input!$A$6:$HV$6,0),FALSE)/$G30*$F30,0))*$D30</f>
        <v>4095062.0596988951</v>
      </c>
      <c r="LR30" s="1">
        <f>IF($E30+$I30+$D$7&lt;=LR$22,0,IF(LR$22-$D$7&gt;=$E30,VLOOKUP($C30,Input!$A$8:$HV$39,MATCH(LR$21,Input!$A$6:$HV$6,0),FALSE)/$G30*$F30,0))*$D30</f>
        <v>4354580.3338031322</v>
      </c>
      <c r="LS30" s="1">
        <f>IF($E30+$I30+$D$7&lt;=LS$22,0,IF(LS$22-$D$7&gt;=$E30,VLOOKUP($C30,Input!$A$8:$HV$39,MATCH(LS$21,Input!$A$6:$HV$6,0),FALSE)/$G30*$F30,0))*$D30</f>
        <v>4566065.837049745</v>
      </c>
      <c r="LT30" s="1">
        <f>IF($E30+$I30+$D$7&lt;=LT$22,0,IF(LT$22-$D$7&gt;=$E30,VLOOKUP($C30,Input!$A$8:$HV$39,MATCH(LT$21,Input!$A$6:$HV$6,0),FALSE)/$G30*$F30,0))*$D30</f>
        <v>4707696.1225886121</v>
      </c>
      <c r="LU30" s="1">
        <f>IF($E30+$I30+$D$7&lt;=LU$22,0,IF(LU$22-$D$7&gt;=$E30,VLOOKUP($C30,Input!$A$8:$HV$39,MATCH(LU$21,Input!$A$6:$HV$6,0),FALSE)/$G30*$F30,0))*$D30</f>
        <v>0</v>
      </c>
      <c r="LV30" s="1">
        <f>IF($E30+$I30+$D$7&lt;=LV$22,0,IF(LV$22-$D$7&gt;=$E30,VLOOKUP($C30,Input!$A$8:$HV$39,MATCH(LV$21,Input!$A$6:$HV$6,0),FALSE)/$G30*$F30,0))*$D30</f>
        <v>0</v>
      </c>
      <c r="LW30" s="1">
        <f>IF($E30+$I30+$D$7&lt;=LW$22,0,IF(LW$22-$D$7&gt;=$E30,VLOOKUP($C30,Input!$A$8:$HV$39,MATCH(LW$21,Input!$A$6:$HV$6,0),FALSE)/$G30*$F30,0))*$D30</f>
        <v>0</v>
      </c>
      <c r="LX30" s="1">
        <f>IF($E30+$I30+$D$7&lt;=LX$22,0,IF(LX$22-$D$7&gt;=$E30,VLOOKUP($C30,Input!$A$8:$HV$39,MATCH(LX$21,Input!$A$6:$HV$6,0),FALSE)/$G30*$F30,0))*$D30</f>
        <v>0</v>
      </c>
      <c r="LY30" s="1">
        <f>IF($E30+$I30+$D$7&lt;=LY$22,0,IF(LY$22-$D$7&gt;=$E30,VLOOKUP($C30,Input!$A$8:$HV$39,MATCH(LY$21,Input!$A$6:$HV$6,0),FALSE)/$G30*$F30,0))*$D30</f>
        <v>0</v>
      </c>
      <c r="LZ30" s="1">
        <f>IF($E30+$I30+$D$7&lt;=LZ$22,0,IF(LZ$22-$D$7&gt;=$E30,VLOOKUP($C30,Input!$A$8:$HV$39,MATCH(LZ$21,Input!$A$6:$HV$6,0),FALSE)/$G30*$F30,0))*$D30</f>
        <v>0</v>
      </c>
      <c r="MA30" s="1">
        <f>IF($E30+$I30+$D$7&lt;=MA$22,0,IF(MA$22-$D$7&gt;=$E30,VLOOKUP($C30,Input!$A$8:$HV$39,MATCH(MA$21,Input!$A$6:$HV$6,0),FALSE)/$G30*$F30,0))*$D30</f>
        <v>0</v>
      </c>
      <c r="MB30" s="1">
        <f>IF($E30+$I30+$D$7&lt;=MB$22,0,IF(MB$22-$D$7&gt;=$E30,VLOOKUP($C30,Input!$A$8:$HV$39,MATCH(MB$21,Input!$A$6:$HV$6,0),FALSE)/$G30*$F30,0))*$D30</f>
        <v>0</v>
      </c>
      <c r="MC30" s="1">
        <f>IF($E30+$I30+$D$7&lt;=MC$22,0,IF(MC$22-$D$7&gt;=$E30,VLOOKUP($C30,Input!$A$8:$HV$39,MATCH(MC$21,Input!$A$6:$HV$6,0),FALSE)/$G30*$F30,0))*$D30</f>
        <v>0</v>
      </c>
      <c r="MD30" s="1">
        <f>IF($E30+$I30+$D$7&lt;=MD$22,0,IF(MD$22-$D$7&gt;=$E30,VLOOKUP($C30,Input!$A$8:$HV$39,MATCH(MD$21,Input!$A$6:$HV$6,0),FALSE)/$G30*$F30,0))*$D30</f>
        <v>0</v>
      </c>
      <c r="ME30" s="1">
        <f>IF($E30+$I30+$D$7&lt;=ME$22,0,IF(ME$22-$D$7&gt;=$E30,VLOOKUP($C30,Input!$A$8:$HV$39,MATCH(ME$21,Input!$A$6:$HV$6,0),FALSE)/$G30*$F30,0))*$D30</f>
        <v>0</v>
      </c>
      <c r="MF30" s="1">
        <f>IF($E30+$I30+$D$7&lt;=MF$22,0,IF(MF$22-$D$7&gt;=$E30,VLOOKUP($C30,Input!$A$8:$HV$39,MATCH(MF$21,Input!$A$6:$HV$6,0),FALSE)/$G30*$F30,0))*$D30</f>
        <v>0</v>
      </c>
      <c r="MG30" s="1">
        <f>IF($E30+$I30+$D$7&lt;=MG$22,0,IF(MG$22-$D$7&gt;=$E30,VLOOKUP($C30,Input!$A$8:$HV$39,MATCH(MG$21,Input!$A$6:$HV$6,0),FALSE)/$G30*$F30,0))*$D30</f>
        <v>0</v>
      </c>
      <c r="MH30" s="1">
        <f>IF($E30+$I30+$D$7&lt;=MH$22,0,IF(MH$22-$D$7&gt;=$E30,VLOOKUP($C30,Input!$A$8:$HV$39,MATCH(MH$21,Input!$A$6:$HV$6,0),FALSE)/$G30*$F30,0))*$D30</f>
        <v>0</v>
      </c>
      <c r="MI30" s="1">
        <f>IF($E30+$I30+$D$7&lt;=MI$22,0,IF(MI$22-$D$7&gt;=$E30,VLOOKUP($C30,Input!$A$8:$HV$39,MATCH(MI$21,Input!$A$6:$HV$6,0),FALSE)/$G30*$F30,0))*$D30</f>
        <v>0</v>
      </c>
      <c r="MJ30" s="1">
        <f>IF($E30+$I30+$D$7&lt;=MJ$22,0,IF(MJ$22-$D$7&gt;=$E30,VLOOKUP($C30,Input!$A$8:$HV$39,MATCH(MJ$21,Input!$A$6:$HV$6,0),FALSE)/$G30*$F30,0))*$D30</f>
        <v>0</v>
      </c>
      <c r="MK30" s="1">
        <f>IF($E30+$I30+$D$7&lt;=MK$22,0,IF(MK$22-$D$7&gt;=$E30,VLOOKUP($C30,Input!$A$8:$HV$39,MATCH(MK$21,Input!$A$6:$HV$6,0),FALSE)/$G30*$F30,0))*$D30</f>
        <v>0</v>
      </c>
      <c r="ML30" s="1">
        <f>IF($E30+$I30+$D$7&lt;=ML$22,0,IF(ML$22-$D$7&gt;=$E30,VLOOKUP($C30,Input!$A$8:$HV$39,MATCH(ML$21,Input!$A$6:$HV$6,0),FALSE)/$G30*$F30,0))*$D30</f>
        <v>0</v>
      </c>
      <c r="MM30" s="1">
        <f>IF($E30+$I30+$D$7&lt;=MM$22,0,IF(MM$22-$D$7&gt;=$E30,VLOOKUP($C30,Input!$A$8:$HV$39,MATCH(MM$21,Input!$A$6:$HV$6,0),FALSE)/$G30*$F30,0))*$D30</f>
        <v>0</v>
      </c>
      <c r="MN30" s="1">
        <f>IF($E30+$I30+$D$7&lt;=MN$22,0,IF(MN$22-$D$7&gt;=$E30,VLOOKUP($C30,Input!$A$8:$HV$39,MATCH(MN$21,Input!$A$6:$HV$6,0),FALSE)/$G30*$F30,0))*$D30</f>
        <v>0</v>
      </c>
      <c r="MO30" s="1">
        <f>IF($E30+$I30+$D$7&lt;=MO$22,0,IF(MO$22-$D$7&gt;=$E30,VLOOKUP($C30,Input!$A$8:$HV$39,MATCH(MO$21,Input!$A$6:$HV$6,0),FALSE)/$G30*$F30,0))*$D30</f>
        <v>0</v>
      </c>
      <c r="MP30" s="1">
        <f>IF($E30+$I30+$D$7&lt;=MP$22,0,IF(MP$22-$D$7&gt;=$E30,VLOOKUP($C30,Input!$A$8:$HV$39,MATCH(MP$21,Input!$A$6:$HV$6,0),FALSE)/$G30*$F30,0))*$D30</f>
        <v>0</v>
      </c>
      <c r="MQ30" s="1">
        <f>IF($E30+$I30+$D$7&lt;=MQ$22,0,IF(MQ$22-$D$7&gt;=$E30,VLOOKUP($C30,Input!$A$8:$HV$39,MATCH(MQ$21,Input!$A$6:$HV$6,0),FALSE)/$G30*$F30,0))*$D30</f>
        <v>0</v>
      </c>
      <c r="MR30" s="1">
        <f>IF($E30+$I30+$D$7&lt;=MR$22,0,IF(MR$22-$D$7&gt;=$E30,VLOOKUP($C30,Input!$A$8:$HV$39,MATCH(MR$21,Input!$A$6:$HV$6,0),FALSE)/$G30*$F30,0))*$D30</f>
        <v>0</v>
      </c>
      <c r="MS30" s="1">
        <f>IF($E30+$I30+$D$7&lt;=MS$22,0,IF(MS$22-$D$7&gt;=$E30,VLOOKUP($C30,Input!$A$8:$HV$39,MATCH(MS$21,Input!$A$6:$HV$6,0),FALSE)/$G30*$F30,0))*$D30</f>
        <v>0</v>
      </c>
      <c r="MT30" s="1">
        <f>IF($E30+$I30+$D$7&lt;=MT$22,0,IF(MT$22-$D$7&gt;=$E30,VLOOKUP($C30,Input!$A$8:$HV$39,MATCH(MT$21,Input!$A$6:$HV$6,0),FALSE)/$G30*$F30,0))*$D30</f>
        <v>0</v>
      </c>
      <c r="MU30" s="1">
        <f>IF($E30+$I30+$D$7&lt;=MU$22,0,IF(MU$22-$D$7&gt;=$E30,VLOOKUP($C30,Input!$A$8:$HV$39,MATCH(MU$21,Input!$A$6:$HV$6,0),FALSE)/$G30*$F30,0))*$D30</f>
        <v>0</v>
      </c>
      <c r="MV30" s="1">
        <f>IF($E30+$I30+$D$7&lt;=MV$22,0,IF(MV$22-$D$7&gt;=$E30,VLOOKUP($C30,Input!$A$8:$HV$39,MATCH(MV$21,Input!$A$6:$HV$6,0),FALSE)/$G30*$F30,0))*$D30</f>
        <v>0</v>
      </c>
      <c r="MW30" s="1">
        <f>IF($E30+$I30+$D$7&lt;=MW$22,0,IF(MW$22-$D$7&gt;=$E30,VLOOKUP($C30,Input!$A$8:$HV$39,MATCH(MW$21,Input!$A$6:$HV$6,0),FALSE)/$G30*$F30,0))*$D30</f>
        <v>0</v>
      </c>
      <c r="MX30" s="1">
        <f>IF($E30+$I30+$D$7&lt;=MX$22,0,IF(MX$22-$D$7&gt;=$E30,VLOOKUP($C30,Input!$A$8:$HV$39,MATCH(MX$21,Input!$A$6:$HV$6,0),FALSE)/$G30*$F30,0))*$D30</f>
        <v>0</v>
      </c>
      <c r="MZ30" t="str">
        <f>VLOOKUP($C30,Input!$A$8:$HV$39,MATCH(MZ$21,Input!$A$6:$HV$6,0),FALSE)</f>
        <v>Fossil CNG LCFS Credit ($/DGE)</v>
      </c>
      <c r="NA30" s="1">
        <f>IF($E30+$I30+$D$7&lt;=NA$22,0,IF(NA$22-$D$7&gt;=$E30,-VLOOKUP($C30,Input!$A$8:$HV$39,MATCH(NA$21,Input!$A$6:$HV$6,0),FALSE)/$G30*$F30,0))*$D30*$G$4/100</f>
        <v>-517858.66465979372</v>
      </c>
      <c r="NB30" s="1">
        <f>IF($E30+$I30+$D$7&lt;=NB$22,0,IF(NB$22-$D$7&gt;=$E30,-VLOOKUP($C30,Input!$A$8:$HV$39,MATCH(NB$21,Input!$A$6:$HV$6,0),FALSE)/$G30*$F30,0))*$D30*$G$4/100</f>
        <v>-458300.37674226821</v>
      </c>
      <c r="NC30" s="1">
        <f>IF($E30+$I30+$D$7&lt;=NC$22,0,IF(NC$22-$D$7&gt;=$E30,-VLOOKUP($C30,Input!$A$8:$HV$39,MATCH(NC$21,Input!$A$6:$HV$6,0),FALSE)/$G30*$F30,0))*$D30*$G$4/100</f>
        <v>-398742.08882474189</v>
      </c>
      <c r="ND30" s="1">
        <f>IF($E30+$I30+$D$7&lt;=ND$22,0,IF(ND$22-$D$7&gt;=$E30,-VLOOKUP($C30,Input!$A$8:$HV$39,MATCH(ND$21,Input!$A$6:$HV$6,0),FALSE)/$G30*$F30,0))*$D30*$G$4/100</f>
        <v>-299478.27562886622</v>
      </c>
      <c r="NE30" s="1">
        <f>IF($E30+$I30+$D$7&lt;=NE$22,0,IF(NE$22-$D$7&gt;=$E30,-VLOOKUP($C30,Input!$A$8:$HV$39,MATCH(NE$21,Input!$A$6:$HV$6,0),FALSE)/$G30*$F30,0))*$D30*$G$4/100</f>
        <v>-200214.46243298994</v>
      </c>
      <c r="NF30" s="1">
        <f>IF($E30+$I30+$D$7&lt;=NF$22,0,IF(NF$22-$D$7&gt;=$E30,-VLOOKUP($C30,Input!$A$8:$HV$39,MATCH(NF$21,Input!$A$6:$HV$6,0),FALSE)/$G30*$F30,0))*$D30*$G$4/100</f>
        <v>0</v>
      </c>
      <c r="NG30" s="1">
        <f>IF($E30+$I30+$D$7&lt;=NG$22,0,IF(NG$22-$D$7&gt;=$E30,-VLOOKUP($C30,Input!$A$8:$HV$39,MATCH(NG$21,Input!$A$6:$HV$6,0),FALSE)/$G30*$F30,0))*$D30*$G$4/100</f>
        <v>0</v>
      </c>
      <c r="NH30" s="1">
        <f>IF($E30+$I30+$D$7&lt;=NH$22,0,IF(NH$22-$D$7&gt;=$E30,-VLOOKUP($C30,Input!$A$8:$HV$39,MATCH(NH$21,Input!$A$6:$HV$6,0),FALSE)/$G30*$F30,0))*$D30*$G$4/100</f>
        <v>0</v>
      </c>
      <c r="NI30" s="1">
        <f>IF($E30+$I30+$D$7&lt;=NI$22,0,IF(NI$22-$D$7&gt;=$E30,-VLOOKUP($C30,Input!$A$8:$HV$39,MATCH(NI$21,Input!$A$6:$HV$6,0),FALSE)/$G30*$F30,0))*$D30*$G$4/100</f>
        <v>0</v>
      </c>
      <c r="NJ30" s="1">
        <f>IF($E30+$I30+$D$7&lt;=NJ$22,0,IF(NJ$22-$D$7&gt;=$E30,-VLOOKUP($C30,Input!$A$8:$HV$39,MATCH(NJ$21,Input!$A$6:$HV$6,0),FALSE)/$G30*$F30,0))*$D30*$G$4/100</f>
        <v>0</v>
      </c>
      <c r="NK30" s="1">
        <f>IF($E30+$I30+$D$7&lt;=NK$22,0,IF(NK$22-$D$7&gt;=$E30,-VLOOKUP($C30,Input!$A$8:$HV$39,MATCH(NK$21,Input!$A$6:$HV$6,0),FALSE)/$G30*$F30,0))*$D30*$G$4/100</f>
        <v>0</v>
      </c>
      <c r="NL30" s="1">
        <f>IF($E30+$I30+$D$7&lt;=NL$22,0,IF(NL$22-$D$7&gt;=$E30,-VLOOKUP($C30,Input!$A$8:$HV$39,MATCH(NL$21,Input!$A$6:$HV$6,0),FALSE)/$G30*$F30,0))*$D30*$G$4/100</f>
        <v>0</v>
      </c>
      <c r="NM30" s="1">
        <f>IF($E30+$I30+$D$7&lt;=NM$22,0,IF(NM$22-$D$7&gt;=$E30,-VLOOKUP($C30,Input!$A$8:$HV$39,MATCH(NM$21,Input!$A$6:$HV$6,0),FALSE)/$G30*$F30,0))*$D30*$G$4/100</f>
        <v>0</v>
      </c>
      <c r="NN30" s="1">
        <f>IF($E30+$I30+$D$7&lt;=NN$22,0,IF(NN$22-$D$7&gt;=$E30,-VLOOKUP($C30,Input!$A$8:$HV$39,MATCH(NN$21,Input!$A$6:$HV$6,0),FALSE)/$G30*$F30,0))*$D30*$G$4/100</f>
        <v>0</v>
      </c>
      <c r="NO30" s="1">
        <f>IF($E30+$I30+$D$7&lt;=NO$22,0,IF(NO$22-$D$7&gt;=$E30,-VLOOKUP($C30,Input!$A$8:$HV$39,MATCH(NO$21,Input!$A$6:$HV$6,0),FALSE)/$G30*$F30,0))*$D30*$G$4/100</f>
        <v>0</v>
      </c>
      <c r="NP30" s="1">
        <f>IF($E30+$I30+$D$7&lt;=NP$22,0,IF(NP$22-$D$7&gt;=$E30,-VLOOKUP($C30,Input!$A$8:$HV$39,MATCH(NP$21,Input!$A$6:$HV$6,0),FALSE)/$G30*$F30,0))*$D30*$G$4/100</f>
        <v>0</v>
      </c>
      <c r="NQ30" s="1">
        <f>IF($E30+$I30+$D$7&lt;=NQ$22,0,IF(NQ$22-$D$7&gt;=$E30,-VLOOKUP($C30,Input!$A$8:$HV$39,MATCH(NQ$21,Input!$A$6:$HV$6,0),FALSE)/$G30*$F30,0))*$D30*$G$4/100</f>
        <v>0</v>
      </c>
      <c r="NR30" s="1">
        <f>IF($E30+$I30+$D$7&lt;=NR$22,0,IF(NR$22-$D$7&gt;=$E30,-VLOOKUP($C30,Input!$A$8:$HV$39,MATCH(NR$21,Input!$A$6:$HV$6,0),FALSE)/$G30*$F30,0))*$D30*$G$4/100</f>
        <v>0</v>
      </c>
      <c r="NS30" s="1">
        <f>IF($E30+$I30+$D$7&lt;=NS$22,0,IF(NS$22-$D$7&gt;=$E30,-VLOOKUP($C30,Input!$A$8:$HV$39,MATCH(NS$21,Input!$A$6:$HV$6,0),FALSE)/$G30*$F30,0))*$D30*$G$4/100</f>
        <v>0</v>
      </c>
      <c r="NT30" s="1">
        <f>IF($E30+$I30+$D$7&lt;=NT$22,0,IF(NT$22-$D$7&gt;=$E30,-VLOOKUP($C30,Input!$A$8:$HV$39,MATCH(NT$21,Input!$A$6:$HV$6,0),FALSE)/$G30*$F30,0))*$D30*$G$4/100</f>
        <v>0</v>
      </c>
      <c r="NU30" s="1">
        <f>IF($E30+$I30+$D$7&lt;=NU$22,0,IF(NU$22-$D$7&gt;=$E30,-VLOOKUP($C30,Input!$A$8:$HV$39,MATCH(NU$21,Input!$A$6:$HV$6,0),FALSE)/$G30*$F30,0))*$D30*$G$4/100</f>
        <v>0</v>
      </c>
      <c r="NV30" s="1">
        <f>IF($E30+$I30+$D$7&lt;=NV$22,0,IF(NV$22-$D$7&gt;=$E30,-VLOOKUP($C30,Input!$A$8:$HV$39,MATCH(NV$21,Input!$A$6:$HV$6,0),FALSE)/$G30*$F30,0))*$D30*$G$4/100</f>
        <v>0</v>
      </c>
      <c r="NW30" s="1">
        <f>IF($E30+$I30+$D$7&lt;=NW$22,0,IF(NW$22-$D$7&gt;=$E30,-VLOOKUP($C30,Input!$A$8:$HV$39,MATCH(NW$21,Input!$A$6:$HV$6,0),FALSE)/$G30*$F30,0))*$D30*$G$4/100</f>
        <v>0</v>
      </c>
      <c r="NX30" s="1">
        <f>IF($E30+$I30+$D$7&lt;=NX$22,0,IF(NX$22-$D$7&gt;=$E30,-VLOOKUP($C30,Input!$A$8:$HV$39,MATCH(NX$21,Input!$A$6:$HV$6,0),FALSE)/$G30*$F30,0))*$D30*$G$4/100</f>
        <v>0</v>
      </c>
      <c r="NY30" s="1">
        <f>IF($E30+$I30+$D$7&lt;=NY$22,0,IF(NY$22-$D$7&gt;=$E30,-VLOOKUP($C30,Input!$A$8:$HV$39,MATCH(NY$21,Input!$A$6:$HV$6,0),FALSE)/$G30*$F30,0))*$D30*$G$4/100</f>
        <v>0</v>
      </c>
      <c r="NZ30" s="1">
        <f>IF($E30+$I30+$D$7&lt;=NZ$22,0,IF(NZ$22-$D$7&gt;=$E30,-VLOOKUP($C30,Input!$A$8:$HV$39,MATCH(NZ$21,Input!$A$6:$HV$6,0),FALSE)/$G30*$F30,0))*$D30*$G$4/100</f>
        <v>0</v>
      </c>
      <c r="OA30" s="1">
        <f>IF($E30+$I30+$D$7&lt;=OA$22,0,IF(OA$22-$D$7&gt;=$E30,-VLOOKUP($C30,Input!$A$8:$HV$39,MATCH(OA$21,Input!$A$6:$HV$6,0),FALSE)/$G30*$F30,0))*$D30*$G$4/100</f>
        <v>0</v>
      </c>
      <c r="OB30" s="1">
        <f>IF($E30+$I30+$D$7&lt;=OB$22,0,IF(OB$22-$D$7&gt;=$E30,-VLOOKUP($C30,Input!$A$8:$HV$39,MATCH(OB$21,Input!$A$6:$HV$6,0),FALSE)/$G30*$F30,0))*$D30*$G$4/100</f>
        <v>0</v>
      </c>
      <c r="OC30" s="1">
        <f>IF($E30+$I30+$D$7&lt;=OC$22,0,IF(OC$22-$D$7&gt;=$E30,-VLOOKUP($C30,Input!$A$8:$HV$39,MATCH(OC$21,Input!$A$6:$HV$6,0),FALSE)/$G30*$F30,0))*$D30*$G$4/100</f>
        <v>0</v>
      </c>
      <c r="OD30" s="1">
        <f>IF($E30+$I30+$D$7&lt;=OD$22,0,IF(OD$22-$D$7&gt;=$E30,-VLOOKUP($C30,Input!$A$8:$HV$39,MATCH(OD$21,Input!$A$6:$HV$6,0),FALSE)/$G30*$F30,0))*$D30*$G$4/100</f>
        <v>0</v>
      </c>
      <c r="OE30" s="1">
        <f>IF($E30+$I30+$D$7&lt;=OE$22,0,IF(OE$22-$D$7&gt;=$E30,-VLOOKUP($C30,Input!$A$8:$HV$39,MATCH(OE$21,Input!$A$6:$HV$6,0),FALSE)/$G30*$F30,0))*$D30*$G$4/100</f>
        <v>0</v>
      </c>
      <c r="OF30" s="1">
        <f>IF($E30+$I30+$D$7&lt;=OF$22,0,IF(OF$22-$D$7&gt;=$E30,-VLOOKUP($C30,Input!$A$8:$HV$39,MATCH(OF$21,Input!$A$6:$HV$6,0),FALSE)/$G30*$F30,0))*$D30*$G$4/100</f>
        <v>0</v>
      </c>
      <c r="OG30" s="1">
        <f>IF($E30+$I30+$D$7&lt;=OG$22,0,IF(OG$22-$D$7&gt;=$E30,-VLOOKUP($C30,Input!$A$8:$HV$39,MATCH(OG$21,Input!$A$6:$HV$6,0),FALSE)/$G30*$F30,0))*$D30*$G$4/100</f>
        <v>0</v>
      </c>
      <c r="OH30" s="1">
        <f>IF($E30+$I30+$D$7&lt;=OH$22,0,IF(OH$22-$D$7&gt;=$E30,-VLOOKUP($C30,Input!$A$8:$HV$39,MATCH(OH$21,Input!$A$6:$HV$6,0),FALSE)/$G30*$F30,0))*$D30*$G$4/100</f>
        <v>0</v>
      </c>
      <c r="OI30" s="1">
        <f>IF($E30+$I30+$D$7&lt;=OI$22,0,IF(OI$22-$D$7&gt;=$E30,-VLOOKUP($C30,Input!$A$8:$HV$39,MATCH(OI$21,Input!$A$6:$HV$6,0),FALSE)/$G30*$F30,0))*$D30*$G$4/100</f>
        <v>0</v>
      </c>
      <c r="OK30" t="str">
        <f>VLOOKUP($C30,Input!$A$8:$HW$39,MATCH(OK$21,Input!$A$6:$HW$6,0),FALSE)</f>
        <v>NA</v>
      </c>
      <c r="OL30" s="1">
        <f>IF($E30+$I30+$D$7&lt;=OL$22,0,IF(OL$22-$D$7&gt;=$E30,IF(COUNTIF($KZ30:LP30,"&gt;0")&gt;0,VLOOKUP($C30,Input!$A$8:$HV$21,MATCH($OK$21+COUNTIF($KZ30:LP30,"&gt;0"),Input!$A$6:$HV$6,0),FALSE),0),0))*$D30</f>
        <v>0</v>
      </c>
      <c r="OM30" s="1">
        <f>IF($E30+$I30+$D$7&lt;=OM$22,0,IF(OM$22-$D$7&gt;=$E30,IF(COUNTIF($KZ30:LQ30,"&gt;0")&gt;0,VLOOKUP($C30,Input!$A$8:$HV$21,MATCH($OK$21+COUNTIF($KZ30:LQ30,"&gt;0"),Input!$A$6:$HV$6,0),FALSE),0),0))*$D30</f>
        <v>0</v>
      </c>
      <c r="ON30" s="1">
        <f>IF($E30+$I30+$D$7&lt;=ON$22,0,IF(ON$22-$D$7&gt;=$E30,IF(COUNTIF($KZ30:LR30,"&gt;0")&gt;0,VLOOKUP($C30,Input!$A$8:$HV$21,MATCH($OK$21+COUNTIF($KZ30:LR30,"&gt;0"),Input!$A$6:$HV$6,0),FALSE),0),0))*$D30</f>
        <v>0</v>
      </c>
      <c r="OO30" s="1">
        <f>IF($E30+$I30+$D$7&lt;=OO$22,0,IF(OO$22-$D$7&gt;=$E30,IF(COUNTIF($KZ30:LS30,"&gt;0")&gt;0,VLOOKUP($C30,Input!$A$8:$HV$21,MATCH($OK$21+COUNTIF($KZ30:LS30,"&gt;0"),Input!$A$6:$HV$6,0),FALSE),0),0))*$D30</f>
        <v>0</v>
      </c>
      <c r="OP30" s="1">
        <f>IF($E30+$I30+$D$7&lt;=OP$22,0,IF(OP$22-$D$7&gt;=$E30,IF(COUNTIF($KZ30:LT30,"&gt;0")&gt;0,VLOOKUP($C30,Input!$A$8:$HV$21,MATCH($OK$21+COUNTIF($KZ30:LT30,"&gt;0"),Input!$A$6:$HV$6,0),FALSE),0),0))*$D30</f>
        <v>0</v>
      </c>
      <c r="OQ30" s="1">
        <f>IF($E30+$I30+$D$7&lt;=OQ$22,0,IF(OQ$22-$D$7&gt;=$E30,IF(COUNTIF($KZ30:LU30,"&gt;0")&gt;0,VLOOKUP($C30,Input!$A$8:$HV$21,MATCH($OK$21+COUNTIF($KZ30:LU30,"&gt;0"),Input!$A$6:$HV$6,0),FALSE),0),0))*$D30</f>
        <v>0</v>
      </c>
      <c r="OR30" s="1">
        <f>IF($E30+$I30+$D$7&lt;=OR$22,0,IF(OR$22-$D$7&gt;=$E30,IF(COUNTIF($KZ30:LV30,"&gt;0")&gt;0,VLOOKUP($C30,Input!$A$8:$HV$21,MATCH($OK$21+COUNTIF($KZ30:LV30,"&gt;0"),Input!$A$6:$HV$6,0),FALSE),0),0))*$D30</f>
        <v>0</v>
      </c>
      <c r="OS30" s="1">
        <f>IF($E30+$I30+$D$7&lt;=OS$22,0,IF(OS$22-$D$7&gt;=$E30,IF(COUNTIF($KZ30:LW30,"&gt;0")&gt;0,VLOOKUP($C30,Input!$A$8:$HV$21,MATCH($OK$21+COUNTIF($KZ30:LW30,"&gt;0"),Input!$A$6:$HV$6,0),FALSE),0),0))*$D30</f>
        <v>0</v>
      </c>
      <c r="OT30" s="1">
        <f>IF($E30+$I30+$D$7&lt;=OT$22,0,IF(OT$22-$D$7&gt;=$E30,IF(COUNTIF($KZ30:LX30,"&gt;0")&gt;0,VLOOKUP($C30,Input!$A$8:$HV$21,MATCH($OK$21+COUNTIF($KZ30:LX30,"&gt;0"),Input!$A$6:$HV$6,0),FALSE),0),0))*$D30</f>
        <v>0</v>
      </c>
      <c r="OU30" s="1">
        <f>IF($E30+$I30+$D$7&lt;=OU$22,0,IF(OU$22-$D$7&gt;=$E30,IF(COUNTIF($KZ30:LY30,"&gt;0")&gt;0,VLOOKUP($C30,Input!$A$8:$HV$21,MATCH($OK$21+COUNTIF($KZ30:LY30,"&gt;0"),Input!$A$6:$HV$6,0),FALSE),0),0))*$D30</f>
        <v>0</v>
      </c>
      <c r="OV30" s="1">
        <f>IF($E30+$I30+$D$7&lt;=OV$22,0,IF(OV$22-$D$7&gt;=$E30,IF(COUNTIF($KZ30:LZ30,"&gt;0")&gt;0,VLOOKUP($C30,Input!$A$8:$HV$21,MATCH($OK$21+COUNTIF($KZ30:LZ30,"&gt;0"),Input!$A$6:$HV$6,0),FALSE),0),0))*$D30</f>
        <v>0</v>
      </c>
      <c r="OW30" s="1">
        <f>IF($E30+$I30+$D$7&lt;=OW$22,0,IF(OW$22-$D$7&gt;=$E30,IF(COUNTIF($KZ30:MA30,"&gt;0")&gt;0,VLOOKUP($C30,Input!$A$8:$HV$21,MATCH($OK$21+COUNTIF($KZ30:MA30,"&gt;0"),Input!$A$6:$HV$6,0),FALSE),0),0))*$D30</f>
        <v>0</v>
      </c>
      <c r="OX30" s="1">
        <f>IF($E30+$I30+$D$7&lt;=OX$22,0,IF(OX$22-$D$7&gt;=$E30,IF(COUNTIF($KZ30:MB30,"&gt;0")&gt;0,VLOOKUP($C30,Input!$A$8:$HV$21,MATCH($OK$21+COUNTIF($KZ30:MB30,"&gt;0"),Input!$A$6:$HV$6,0),FALSE),0),0))*$D30</f>
        <v>0</v>
      </c>
      <c r="OY30" s="1">
        <f>IF($E30+$I30+$D$7&lt;=OY$22,0,IF(OY$22-$D$7&gt;=$E30,IF(COUNTIF($KZ30:MC30,"&gt;0")&gt;0,VLOOKUP($C30,Input!$A$8:$HV$21,MATCH($OK$21+COUNTIF($KZ30:MC30,"&gt;0"),Input!$A$6:$HV$6,0),FALSE),0),0))*$D30</f>
        <v>0</v>
      </c>
      <c r="OZ30" s="1">
        <f>IF($E30+$I30+$D$7&lt;=OZ$22,0,IF(OZ$22-$D$7&gt;=$E30,IF(COUNTIF($KZ30:MD30,"&gt;0")&gt;0,VLOOKUP($C30,Input!$A$8:$HV$21,MATCH($OK$21+COUNTIF($KZ30:MD30,"&gt;0"),Input!$A$6:$HV$6,0),FALSE),0),0))*$D30</f>
        <v>0</v>
      </c>
      <c r="PA30" s="1">
        <f>IF($E30+$I30+$D$7&lt;=PA$22,0,IF(PA$22-$D$7&gt;=$E30,IF(COUNTIF($KZ30:ME30,"&gt;0")&gt;0,VLOOKUP($C30,Input!$A$8:$HV$21,MATCH($OK$21+COUNTIF($KZ30:ME30,"&gt;0"),Input!$A$6:$HV$6,0),FALSE),0),0))*$D30</f>
        <v>0</v>
      </c>
      <c r="PB30" s="1">
        <f>IF($E30+$I30+$D$7&lt;=PB$22,0,IF(PB$22-$D$7&gt;=$E30,IF(COUNTIF($KZ30:MF30,"&gt;0")&gt;0,VLOOKUP($C30,Input!$A$8:$HV$21,MATCH($OK$21+COUNTIF($KZ30:MF30,"&gt;0"),Input!$A$6:$HV$6,0),FALSE),0),0))*$D30</f>
        <v>0</v>
      </c>
      <c r="PC30" s="1">
        <f>IF($E30+$I30+$D$7&lt;=PC$22,0,IF(PC$22-$D$7&gt;=$E30,IF(COUNTIF($KZ30:MG30,"&gt;0")&gt;0,VLOOKUP($C30,Input!$A$8:$HV$21,MATCH($OK$21+COUNTIF($KZ30:MG30,"&gt;0"),Input!$A$6:$HV$6,0),FALSE),0),0))*$D30</f>
        <v>0</v>
      </c>
      <c r="PD30" s="1">
        <f>IF($E30+$I30+$D$7&lt;=PD$22,0,IF(PD$22-$D$7&gt;=$E30,IF(COUNTIF($KZ30:MH30,"&gt;0")&gt;0,VLOOKUP($C30,Input!$A$8:$HV$21,MATCH($OK$21+COUNTIF($KZ30:MH30,"&gt;0"),Input!$A$6:$HV$6,0),FALSE),0),0))*$D30</f>
        <v>0</v>
      </c>
      <c r="PE30" s="1">
        <f>IF($E30+$I30+$D$7&lt;=PE$22,0,IF(PE$22-$D$7&gt;=$E30,IF(COUNTIF($KZ30:MI30,"&gt;0")&gt;0,VLOOKUP($C30,Input!$A$8:$HV$21,MATCH($OK$21+COUNTIF($KZ30:MI30,"&gt;0"),Input!$A$6:$HV$6,0),FALSE),0),0))*$D30</f>
        <v>0</v>
      </c>
      <c r="PF30" s="1">
        <f>IF($E30+$I30+$D$7&lt;=PF$22,0,IF(PF$22-$D$7&gt;=$E30,IF(COUNTIF($KZ30:MJ30,"&gt;0")&gt;0,VLOOKUP($C30,Input!$A$8:$HV$21,MATCH($OK$21+COUNTIF($KZ30:MJ30,"&gt;0"),Input!$A$6:$HV$6,0),FALSE),0),0))*$D30</f>
        <v>0</v>
      </c>
      <c r="PG30" s="1">
        <f>IF($E30+$I30+$D$7&lt;=PG$22,0,IF(PG$22-$D$7&gt;=$E30,IF(COUNTIF($KZ30:MK30,"&gt;0")&gt;0,VLOOKUP($C30,Input!$A$8:$HV$21,MATCH($OK$21+COUNTIF($KZ30:MK30,"&gt;0"),Input!$A$6:$HV$6,0),FALSE),0),0))*$D30</f>
        <v>0</v>
      </c>
      <c r="PH30" s="1">
        <f>IF($E30+$I30+$D$7&lt;=PH$22,0,IF(PH$22-$D$7&gt;=$E30,IF(COUNTIF($KZ30:ML30,"&gt;0")&gt;0,VLOOKUP($C30,Input!$A$8:$HV$21,MATCH($OK$21+COUNTIF($KZ30:ML30,"&gt;0"),Input!$A$6:$HV$6,0),FALSE),0),0))*$D30</f>
        <v>0</v>
      </c>
      <c r="PI30" s="1">
        <f>IF($E30+$I30+$D$7&lt;=PI$22,0,IF(PI$22-$D$7&gt;=$E30,IF(COUNTIF($KZ30:MM30,"&gt;0")&gt;0,VLOOKUP($C30,Input!$A$8:$HV$21,MATCH($OK$21+COUNTIF($KZ30:MM30,"&gt;0"),Input!$A$6:$HV$6,0),FALSE),0),0))*$D30</f>
        <v>0</v>
      </c>
      <c r="PJ30" s="1">
        <f>IF($E30+$I30+$D$7&lt;=PJ$22,0,IF(PJ$22-$D$7&gt;=$E30,IF(COUNTIF($KZ30:MN30,"&gt;0")&gt;0,VLOOKUP($C30,Input!$A$8:$HV$21,MATCH($OK$21+COUNTIF($KZ30:MN30,"&gt;0"),Input!$A$6:$HV$6,0),FALSE),0),0))*$D30</f>
        <v>0</v>
      </c>
      <c r="PK30" s="1">
        <f>IF($E30+$I30+$D$7&lt;=PK$22,0,IF(PK$22-$D$7&gt;=$E30,IF(COUNTIF($KZ30:MO30,"&gt;0")&gt;0,VLOOKUP($C30,Input!$A$8:$HV$21,MATCH($OK$21+COUNTIF($KZ30:MO30,"&gt;0"),Input!$A$6:$HV$6,0),FALSE),0),0))*$D30</f>
        <v>0</v>
      </c>
      <c r="PL30" s="1">
        <f>IF($E30+$I30+$D$7&lt;=PL$22,0,IF(PL$22-$D$7&gt;=$E30,IF(COUNTIF($KZ30:MP30,"&gt;0")&gt;0,VLOOKUP($C30,Input!$A$8:$HV$21,MATCH($OK$21+COUNTIF($KZ30:MP30,"&gt;0"),Input!$A$6:$HV$6,0),FALSE),0),0))*$D30</f>
        <v>0</v>
      </c>
      <c r="PM30" s="1">
        <f>IF($E30+$I30+$D$7&lt;=PM$22,0,IF(PM$22-$D$7&gt;=$E30,IF(COUNTIF($KZ30:MQ30,"&gt;0")&gt;0,VLOOKUP($C30,Input!$A$8:$HV$21,MATCH($OK$21+COUNTIF($KZ30:MQ30,"&gt;0"),Input!$A$6:$HV$6,0),FALSE),0),0))*$D30</f>
        <v>0</v>
      </c>
      <c r="PN30" s="1">
        <f>IF($E30+$I30+$D$7&lt;=PN$22,0,IF(PN$22-$D$7&gt;=$E30,IF(COUNTIF($KZ30:MR30,"&gt;0")&gt;0,VLOOKUP($C30,Input!$A$8:$HV$21,MATCH($OK$21+COUNTIF($KZ30:MR30,"&gt;0"),Input!$A$6:$HV$6,0),FALSE),0),0))*$D30</f>
        <v>0</v>
      </c>
      <c r="PO30" s="1">
        <f>IF($E30+$I30+$D$7&lt;=PO$22,0,IF(PO$22-$D$7&gt;=$E30,IF(COUNTIF($KZ30:MS30,"&gt;0")&gt;0,VLOOKUP($C30,Input!$A$8:$HV$21,MATCH($OK$21+COUNTIF($KZ30:MS30,"&gt;0"),Input!$A$6:$HV$6,0),FALSE),0),0))*$D30</f>
        <v>0</v>
      </c>
      <c r="PP30" s="1">
        <f>IF($E30+$I30+$D$7&lt;=PP$22,0,IF(PP$22-$D$7&gt;=$E30,IF(COUNTIF($KZ30:MT30,"&gt;0")&gt;0,VLOOKUP($C30,Input!$A$8:$HV$21,MATCH($OK$21+COUNTIF($KZ30:MT30,"&gt;0"),Input!$A$6:$HV$6,0),FALSE),0),0))*$D30</f>
        <v>0</v>
      </c>
      <c r="PQ30" s="1">
        <f>IF($E30+$I30+$D$7&lt;=PQ$22,0,IF(PQ$22-$D$7&gt;=$E30,IF(COUNTIF($KZ30:MU30,"&gt;0")&gt;0,VLOOKUP($C30,Input!$A$8:$HV$21,MATCH($OK$21+COUNTIF($KZ30:MU30,"&gt;0"),Input!$A$6:$HV$6,0),FALSE),0),0))*$D30</f>
        <v>0</v>
      </c>
      <c r="PR30" s="1">
        <f>IF($E30+$I30+$D$7&lt;=PR$22,0,IF(PR$22-$D$7&gt;=$E30,IF(COUNTIF($KZ30:MV30,"&gt;0")&gt;0,VLOOKUP($C30,Input!$A$8:$HV$21,MATCH($OK$21+COUNTIF($KZ30:MV30,"&gt;0"),Input!$A$6:$HV$6,0),FALSE),0),0))*$D30</f>
        <v>0</v>
      </c>
      <c r="PS30" s="1">
        <f>IF($E30+$I30+$D$7&lt;=PS$22,0,IF(PS$22-$D$7&gt;=$E30,IF(COUNTIF($KZ30:MW30,"&gt;0")&gt;0,VLOOKUP($C30,Input!$A$8:$HV$21,MATCH($OK$21+COUNTIF($KZ30:MW30,"&gt;0"),Input!$A$6:$HV$6,0),FALSE),0),0))*$D30</f>
        <v>0</v>
      </c>
      <c r="PT30" s="1">
        <f>IF($E30+$I30+$D$7&lt;=PT$22,0,IF(PT$22-$D$7&gt;=$E30,IF(COUNTIF($KZ30:MX30,"&gt;0")&gt;0,VLOOKUP($C30,Input!$A$8:$HV$21,MATCH($OK$21+COUNTIF($KZ30:MX30,"&gt;0"),Input!$A$6:$HV$6,0),FALSE),0),0))*$D30</f>
        <v>0</v>
      </c>
      <c r="PV30" s="1" t="str">
        <f t="shared" si="169"/>
        <v>2007 MY 40' CNG w Midlife Rebuild {234 Buses}</v>
      </c>
      <c r="PW30" s="1">
        <f t="shared" si="172"/>
        <v>11040615.56214433</v>
      </c>
      <c r="PX30" s="1">
        <f t="shared" si="173"/>
        <v>11592761.682956627</v>
      </c>
      <c r="PY30" s="1">
        <f t="shared" si="174"/>
        <v>11911838.244978391</v>
      </c>
      <c r="PZ30" s="1">
        <f t="shared" si="175"/>
        <v>12222587.561420878</v>
      </c>
      <c r="QA30" s="1">
        <f t="shared" si="176"/>
        <v>12463481.660155622</v>
      </c>
      <c r="QB30" s="1">
        <f t="shared" si="177"/>
        <v>0</v>
      </c>
      <c r="QC30" s="1">
        <f t="shared" si="178"/>
        <v>0</v>
      </c>
      <c r="QD30" s="1">
        <f t="shared" si="179"/>
        <v>0</v>
      </c>
      <c r="QE30" s="1">
        <f t="shared" si="180"/>
        <v>0</v>
      </c>
      <c r="QF30" s="1">
        <f t="shared" si="181"/>
        <v>0</v>
      </c>
      <c r="QG30" s="1">
        <f t="shared" si="182"/>
        <v>0</v>
      </c>
      <c r="QH30" s="1">
        <f t="shared" si="183"/>
        <v>0</v>
      </c>
      <c r="QI30" s="1">
        <f t="shared" si="184"/>
        <v>0</v>
      </c>
      <c r="QJ30" s="1">
        <f t="shared" si="185"/>
        <v>0</v>
      </c>
      <c r="QK30" s="1">
        <f t="shared" si="186"/>
        <v>0</v>
      </c>
      <c r="QL30" s="1">
        <f t="shared" si="187"/>
        <v>0</v>
      </c>
      <c r="QM30" s="1">
        <f t="shared" si="188"/>
        <v>0</v>
      </c>
      <c r="QN30" s="1">
        <f t="shared" si="189"/>
        <v>0</v>
      </c>
      <c r="QO30" s="1">
        <f t="shared" si="190"/>
        <v>0</v>
      </c>
      <c r="QP30" s="1">
        <f t="shared" si="191"/>
        <v>0</v>
      </c>
      <c r="QQ30" s="1">
        <f t="shared" si="192"/>
        <v>0</v>
      </c>
      <c r="QR30" s="1">
        <f t="shared" si="193"/>
        <v>0</v>
      </c>
      <c r="QS30" s="1">
        <f t="shared" si="194"/>
        <v>0</v>
      </c>
      <c r="QT30" s="1">
        <f t="shared" si="195"/>
        <v>0</v>
      </c>
      <c r="QU30" s="1">
        <f t="shared" si="196"/>
        <v>0</v>
      </c>
      <c r="QV30" s="1">
        <f t="shared" si="197"/>
        <v>0</v>
      </c>
      <c r="QW30" s="1">
        <f t="shared" si="198"/>
        <v>0</v>
      </c>
      <c r="QX30" s="1">
        <f t="shared" si="199"/>
        <v>0</v>
      </c>
      <c r="QY30" s="1">
        <f t="shared" si="200"/>
        <v>0</v>
      </c>
      <c r="QZ30" s="1">
        <f t="shared" si="201"/>
        <v>0</v>
      </c>
      <c r="RA30" s="1">
        <f t="shared" si="202"/>
        <v>0</v>
      </c>
      <c r="RB30" s="1">
        <f t="shared" si="203"/>
        <v>0</v>
      </c>
      <c r="RC30" s="1">
        <f t="shared" si="204"/>
        <v>0</v>
      </c>
      <c r="RD30" s="1">
        <f t="shared" si="205"/>
        <v>0</v>
      </c>
      <c r="RE30" s="1">
        <f t="shared" si="206"/>
        <v>0</v>
      </c>
      <c r="RF30" s="1">
        <f t="shared" si="207"/>
        <v>59231284.711655848</v>
      </c>
      <c r="RG30" s="1">
        <f t="shared" si="208"/>
        <v>55782815.081709929</v>
      </c>
      <c r="RH30" s="72"/>
      <c r="RI30" s="37"/>
    </row>
    <row r="31" spans="1:477" hidden="1" outlineLevel="1" x14ac:dyDescent="0.25">
      <c r="A31" s="50"/>
      <c r="B31" s="143"/>
      <c r="C31" s="111" t="s">
        <v>76</v>
      </c>
      <c r="D31" s="108">
        <f t="shared" si="171"/>
        <v>234</v>
      </c>
      <c r="E31" s="110">
        <f t="shared" si="209"/>
        <v>2008</v>
      </c>
      <c r="F31" s="68">
        <f t="shared" si="168"/>
        <v>40000</v>
      </c>
      <c r="G31" s="69">
        <f>VLOOKUP($C31,Input!$A$8:$HV$39,MATCH(G$21,Input!$A$6:$HV$6,0),FALSE)</f>
        <v>2.91</v>
      </c>
      <c r="H31" s="123">
        <f>VLOOKUP($C31,Input!$A$8:$HV$39,MATCH(H$21,Input!$A$6:$HV$6,0),FALSE)</f>
        <v>0</v>
      </c>
      <c r="I31" s="70">
        <f>VLOOKUP($C31,Input!$A$8:$HV$39,MATCH(I$21,Input!$A$6:$HV$6,0),FALSE)</f>
        <v>14</v>
      </c>
      <c r="J31" s="1">
        <f>+IF($E31=J$22,VLOOKUP($C31,Input!$A$8:$AN$39,MATCH(J$21,Input!$A$6:$AN$6,0),FALSE)+$H31,0)*$D31</f>
        <v>0</v>
      </c>
      <c r="K31" s="1">
        <f>+IF($E31=K$22,VLOOKUP($C31,Input!$A$8:$AN$39,MATCH(K$21,Input!$A$6:$AN$6,0),FALSE)+$H31,0)*$D31</f>
        <v>0</v>
      </c>
      <c r="L31" s="1">
        <f>+IF($E31=L$22,VLOOKUP($C31,Input!$A$8:$AN$39,MATCH(L$21,Input!$A$6:$AN$6,0),FALSE)+$H31,0)*$D31</f>
        <v>0</v>
      </c>
      <c r="M31" s="1">
        <f>+IF($E31=M$22,VLOOKUP($C31,Input!$A$8:$AN$39,MATCH(M$21,Input!$A$6:$AN$6,0),FALSE)+$H31,0)*$D31</f>
        <v>0</v>
      </c>
      <c r="N31" s="1">
        <f>+IF($E31=N$22,VLOOKUP($C31,Input!$A$8:$AN$39,MATCH(N$21,Input!$A$6:$AN$6,0),FALSE)+$H31,0)*$D31</f>
        <v>0</v>
      </c>
      <c r="O31" s="1">
        <f>+IF($E31=O$22,VLOOKUP($C31,Input!$A$8:$AN$39,MATCH(O$21,Input!$A$6:$AN$6,0),FALSE)+$H31,0)*$D31</f>
        <v>0</v>
      </c>
      <c r="P31" s="1">
        <f>+IF($E31=P$22,VLOOKUP($C31,Input!$A$8:$AN$39,MATCH(P$21,Input!$A$6:$AN$6,0),FALSE)+$H31,0)*$D31</f>
        <v>0</v>
      </c>
      <c r="Q31" s="1">
        <f>+IF($E31=Q$22,VLOOKUP($C31,Input!$A$8:$AN$39,MATCH(Q$21,Input!$A$6:$AN$6,0),FALSE)+$H31,0)*$D31</f>
        <v>0</v>
      </c>
      <c r="R31" s="1">
        <f>+IF($E31=R$22,VLOOKUP($C31,Input!$A$8:$AN$39,MATCH(R$21,Input!$A$6:$AN$6,0),FALSE)+$H31,0)*$D31</f>
        <v>0</v>
      </c>
      <c r="S31" s="1">
        <f>+IF($E31=S$22,VLOOKUP($C31,Input!$A$8:$AN$39,MATCH(S$21,Input!$A$6:$AN$6,0),FALSE)+$H31,0)*$D31</f>
        <v>0</v>
      </c>
      <c r="T31" s="1">
        <f>+IF($E31=T$22,VLOOKUP($C31,Input!$A$8:$AN$39,MATCH(T$21,Input!$A$6:$AN$6,0),FALSE)+$H31,0)*$D31</f>
        <v>0</v>
      </c>
      <c r="U31" s="1">
        <f>+IF($E31=U$22,VLOOKUP($C31,Input!$A$8:$AN$39,MATCH(U$21,Input!$A$6:$AN$6,0),FALSE)+$H31,0)*$D31</f>
        <v>0</v>
      </c>
      <c r="V31" s="1">
        <f>+IF($E31=V$22,VLOOKUP($C31,Input!$A$8:$AN$39,MATCH(V$21,Input!$A$6:$AN$6,0),FALSE)+$H31,0)*$D31</f>
        <v>0</v>
      </c>
      <c r="W31" s="1">
        <f>+IF($E31=W$22,VLOOKUP($C31,Input!$A$8:$AN$39,MATCH(W$21,Input!$A$6:$AN$6,0),FALSE)+$H31,0)*$D31</f>
        <v>0</v>
      </c>
      <c r="X31" s="1">
        <f>+IF($E31=X$22,VLOOKUP($C31,Input!$A$8:$AN$39,MATCH(X$21,Input!$A$6:$AN$6,0),FALSE)+$H31,0)*$D31</f>
        <v>0</v>
      </c>
      <c r="Y31" s="1">
        <f>+IF($E31=Y$22,VLOOKUP($C31,Input!$A$8:$AN$39,MATCH(Y$21,Input!$A$6:$AN$6,0),FALSE)+$H31,0)*$D31</f>
        <v>0</v>
      </c>
      <c r="Z31" s="1">
        <f>+IF($E31=Z$22,VLOOKUP($C31,Input!$A$8:$AN$39,MATCH(Z$21,Input!$A$6:$AN$6,0),FALSE)+$H31,0)*$D31</f>
        <v>0</v>
      </c>
      <c r="AA31" s="1">
        <f>+IF($E31=AA$22,VLOOKUP($C31,Input!$A$8:$AN$39,MATCH(AA$21,Input!$A$6:$AN$6,0),FALSE)+$H31,0)*$D31</f>
        <v>0</v>
      </c>
      <c r="AB31" s="1">
        <f>+IF($E31=AB$22,VLOOKUP($C31,Input!$A$8:$AN$39,MATCH(AB$21,Input!$A$6:$AN$6,0),FALSE)+$H31,0)*$D31</f>
        <v>0</v>
      </c>
      <c r="AC31" s="1">
        <f>+IF($E31=AC$22,VLOOKUP($C31,Input!$A$8:$AN$39,MATCH(AC$21,Input!$A$6:$AN$6,0),FALSE)+$H31,0)*$D31</f>
        <v>0</v>
      </c>
      <c r="AD31" s="1">
        <f>+IF($E31=AD$22,VLOOKUP($C31,Input!$A$8:$AN$39,MATCH(AD$21,Input!$A$6:$AN$6,0),FALSE)+$H31,0)*$D31</f>
        <v>0</v>
      </c>
      <c r="AE31" s="1">
        <f>+IF($E31=AE$22,VLOOKUP($C31,Input!$A$8:$AN$39,MATCH(AE$21,Input!$A$6:$AN$6,0),FALSE)+$H31,0)*$D31</f>
        <v>0</v>
      </c>
      <c r="AF31" s="1">
        <f>+IF($E31=AF$22,VLOOKUP($C31,Input!$A$8:$AN$39,MATCH(AF$21,Input!$A$6:$AN$6,0),FALSE)+$H31,0)*$D31</f>
        <v>0</v>
      </c>
      <c r="AG31" s="1">
        <f>+IF($E31=AG$22,VLOOKUP($C31,Input!$A$8:$AN$39,MATCH(AG$21,Input!$A$6:$AN$6,0),FALSE)+$H31,0)*$D31</f>
        <v>0</v>
      </c>
      <c r="AH31" s="1">
        <f>+IF($E31=AH$22,VLOOKUP($C31,Input!$A$8:$AN$39,MATCH(AH$21,Input!$A$6:$AN$6,0),FALSE)+$H31,0)*$D31</f>
        <v>0</v>
      </c>
      <c r="AI31" s="1">
        <f>+IF($E31=AI$22,VLOOKUP($C31,Input!$A$8:$AN$39,MATCH(AI$21,Input!$A$6:$AN$6,0),FALSE)+$H31,0)*$D31</f>
        <v>0</v>
      </c>
      <c r="AJ31" s="1">
        <f>+IF($E31=AJ$22,VLOOKUP($C31,Input!$A$8:$AN$39,MATCH(AJ$21,Input!$A$6:$AN$6,0),FALSE)+$H31,0)*$D31</f>
        <v>0</v>
      </c>
      <c r="AK31" s="1">
        <f>+IF($E31=AK$22,VLOOKUP($C31,Input!$A$8:$AN$39,MATCH(AK$21,Input!$A$6:$AN$6,0),FALSE)+$H31,0)*$D31</f>
        <v>0</v>
      </c>
      <c r="AL31" s="1">
        <f>+IF($E31=AL$22,VLOOKUP($C31,Input!$A$8:$AN$39,MATCH(AL$21,Input!$A$6:$AN$6,0),FALSE)+$H31,0)*$D31</f>
        <v>0</v>
      </c>
      <c r="AM31" s="1">
        <f>+IF($E31=AM$22,VLOOKUP($C31,Input!$A$8:$AN$39,MATCH(AM$21,Input!$A$6:$AN$6,0),FALSE)+$H31,0)*$D31</f>
        <v>0</v>
      </c>
      <c r="AN31" s="1">
        <f>+IF($E31=AN$22,VLOOKUP($C31,Input!$A$8:$AN$39,MATCH(AN$21,Input!$A$6:$AN$6,0),FALSE)+$H31,0)*$D31</f>
        <v>0</v>
      </c>
      <c r="AO31" s="1">
        <f>+IF($E31=AO$22,VLOOKUP($C31,Input!$A$8:$AN$39,MATCH(AO$21,Input!$A$6:$AN$6,0),FALSE)+$H31,0)*$D31</f>
        <v>0</v>
      </c>
      <c r="AP31" s="1">
        <f>+IF($E31=AP$22,VLOOKUP($C31,Input!$A$8:$AN$39,MATCH(AP$21,Input!$A$6:$AN$6,0),FALSE)+$H31,0)*$D31</f>
        <v>0</v>
      </c>
      <c r="AQ31" s="1">
        <f>+IF($E31=AQ$22,VLOOKUP($C31,Input!$A$8:$AN$39,MATCH(AQ$21,Input!$A$6:$AN$6,0),FALSE)+$H31,0)*$D31</f>
        <v>0</v>
      </c>
      <c r="AR31" s="1">
        <f>+IF($E31=AR$22,VLOOKUP($C31,Input!$A$8:$AN$39,MATCH(AR$21,Input!$A$6:$AN$6,0),FALSE)+$H31,0)*$D31</f>
        <v>0</v>
      </c>
      <c r="AT31" t="str">
        <f>VLOOKUP($C31,Input!$A$8:$HV$39,MATCH(AT$21,Input!$A$6:$HV$6,0),FALSE)</f>
        <v>Parts and administrative cost</v>
      </c>
      <c r="AU31" s="1">
        <f>+IF($E31=AU$22,VLOOKUP($C31,Input!$A$8:$HV$39,MATCH(AU$21,Input!$A$6:$HV$6,0),FALSE),0)*$D31</f>
        <v>0</v>
      </c>
      <c r="AV31" s="1">
        <f>+IF($E31=AV$22,VLOOKUP($C31,Input!$A$8:$HV$39,MATCH(AV$21,Input!$A$6:$HV$6,0),FALSE),0)*$D31</f>
        <v>0</v>
      </c>
      <c r="AW31" s="1">
        <f>+IF($E31=AW$22,VLOOKUP($C31,Input!$A$8:$HV$39,MATCH(AW$21,Input!$A$6:$HV$6,0),FALSE),0)*$D31</f>
        <v>0</v>
      </c>
      <c r="AX31" s="1">
        <f>+IF($E31=AX$22,VLOOKUP($C31,Input!$A$8:$HV$39,MATCH(AX$21,Input!$A$6:$HV$6,0),FALSE),0)*$D31</f>
        <v>0</v>
      </c>
      <c r="AY31" s="1">
        <f>+IF($E31=AY$22,VLOOKUP($C31,Input!$A$8:$HV$39,MATCH(AY$21,Input!$A$6:$HV$6,0),FALSE),0)*$D31</f>
        <v>0</v>
      </c>
      <c r="AZ31" s="1">
        <f>+IF($E31=AZ$22,VLOOKUP($C31,Input!$A$8:$HV$39,MATCH(AZ$21,Input!$A$6:$HV$6,0),FALSE),0)*$D31</f>
        <v>0</v>
      </c>
      <c r="BA31" s="1">
        <f>+IF($E31=BA$22,VLOOKUP($C31,Input!$A$8:$HV$39,MATCH(BA$21,Input!$A$6:$HV$6,0),FALSE),0)*$D31</f>
        <v>0</v>
      </c>
      <c r="BB31" s="1">
        <f>+IF($E31=BB$22,VLOOKUP($C31,Input!$A$8:$HV$39,MATCH(BB$21,Input!$A$6:$HV$6,0),FALSE),0)*$D31</f>
        <v>0</v>
      </c>
      <c r="BC31" s="1">
        <f>+IF($E31=BC$22,VLOOKUP($C31,Input!$A$8:$HV$39,MATCH(BC$21,Input!$A$6:$HV$6,0),FALSE),0)*$D31</f>
        <v>0</v>
      </c>
      <c r="BD31" s="1">
        <f>+IF($E31=BD$22,VLOOKUP($C31,Input!$A$8:$HV$39,MATCH(BD$21,Input!$A$6:$HV$6,0),FALSE),0)*$D31</f>
        <v>0</v>
      </c>
      <c r="BE31" s="1">
        <f>+IF($E31=BE$22,VLOOKUP($C31,Input!$A$8:$HV$39,MATCH(BE$21,Input!$A$6:$HV$6,0),FALSE),0)*$D31</f>
        <v>0</v>
      </c>
      <c r="BF31" s="1">
        <f>+IF($E31=BF$22,VLOOKUP($C31,Input!$A$8:$HV$39,MATCH(BF$21,Input!$A$6:$HV$6,0),FALSE),0)*$D31</f>
        <v>0</v>
      </c>
      <c r="BG31" s="1">
        <f>+IF($E31=BG$22,VLOOKUP($C31,Input!$A$8:$HV$39,MATCH(BG$21,Input!$A$6:$HV$6,0),FALSE),0)*$D31</f>
        <v>0</v>
      </c>
      <c r="BH31" s="1">
        <f>+IF($E31=BH$22,VLOOKUP($C31,Input!$A$8:$HV$39,MATCH(BH$21,Input!$A$6:$HV$6,0),FALSE),0)*$D31</f>
        <v>0</v>
      </c>
      <c r="BI31" s="1">
        <f>+IF($E31=BI$22,VLOOKUP($C31,Input!$A$8:$HV$39,MATCH(BI$21,Input!$A$6:$HV$6,0),FALSE),0)*$D31</f>
        <v>0</v>
      </c>
      <c r="BJ31" s="1">
        <f>+IF($E31=BJ$22,VLOOKUP($C31,Input!$A$8:$HV$39,MATCH(BJ$21,Input!$A$6:$HV$6,0),FALSE),0)*$D31</f>
        <v>0</v>
      </c>
      <c r="BK31" s="1">
        <f>+IF($E31=BK$22,VLOOKUP($C31,Input!$A$8:$HV$39,MATCH(BK$21,Input!$A$6:$HV$6,0),FALSE),0)*$D31</f>
        <v>0</v>
      </c>
      <c r="BL31" s="1">
        <f>+IF($E31=BL$22,VLOOKUP($C31,Input!$A$8:$HV$39,MATCH(BL$21,Input!$A$6:$HV$6,0),FALSE),0)*$D31</f>
        <v>0</v>
      </c>
      <c r="BM31" s="1">
        <f>+IF($E31=BM$22,VLOOKUP($C31,Input!$A$8:$HV$39,MATCH(BM$21,Input!$A$6:$HV$6,0),FALSE),0)*$D31</f>
        <v>0</v>
      </c>
      <c r="BN31" s="1">
        <f>+IF($E31=BN$22,VLOOKUP($C31,Input!$A$8:$HV$39,MATCH(BN$21,Input!$A$6:$HV$6,0),FALSE),0)*$D31</f>
        <v>0</v>
      </c>
      <c r="BO31" s="1">
        <f>+IF($E31=BO$22,VLOOKUP($C31,Input!$A$8:$HV$39,MATCH(BO$21,Input!$A$6:$HV$6,0),FALSE),0)*$D31</f>
        <v>0</v>
      </c>
      <c r="BP31" s="1">
        <f>+IF($E31=BP$22,VLOOKUP($C31,Input!$A$8:$HV$39,MATCH(BP$21,Input!$A$6:$HV$6,0),FALSE),0)*$D31</f>
        <v>0</v>
      </c>
      <c r="BQ31" s="1">
        <f>+IF($E31=BQ$22,VLOOKUP($C31,Input!$A$8:$HV$39,MATCH(BQ$21,Input!$A$6:$HV$6,0),FALSE),0)*$D31</f>
        <v>0</v>
      </c>
      <c r="BR31" s="1">
        <f>+IF($E31=BR$22,VLOOKUP($C31,Input!$A$8:$HV$39,MATCH(BR$21,Input!$A$6:$HV$6,0),FALSE),0)*$D31</f>
        <v>0</v>
      </c>
      <c r="BS31" s="1">
        <f>+IF($E31=BS$22,VLOOKUP($C31,Input!$A$8:$HV$39,MATCH(BS$21,Input!$A$6:$HV$6,0),FALSE),0)*$D31</f>
        <v>0</v>
      </c>
      <c r="BT31" s="1">
        <f>+IF($E31=BT$22,VLOOKUP($C31,Input!$A$8:$HV$39,MATCH(BT$21,Input!$A$6:$HV$6,0),FALSE),0)*$D31</f>
        <v>0</v>
      </c>
      <c r="BU31" s="1">
        <f>+IF($E31=BU$22,VLOOKUP($C31,Input!$A$8:$HV$39,MATCH(BU$21,Input!$A$6:$HV$6,0),FALSE),0)*$D31</f>
        <v>0</v>
      </c>
      <c r="BV31" s="1">
        <f>+IF($E31=BV$22,VLOOKUP($C31,Input!$A$8:$HV$39,MATCH(BV$21,Input!$A$6:$HV$6,0),FALSE),0)*$D31</f>
        <v>0</v>
      </c>
      <c r="BW31" s="1">
        <f>+IF($E31=BW$22,VLOOKUP($C31,Input!$A$8:$HV$39,MATCH(BW$21,Input!$A$6:$HV$6,0),FALSE),0)*$D31</f>
        <v>0</v>
      </c>
      <c r="BX31" s="1">
        <f>+IF($E31=BX$22,VLOOKUP($C31,Input!$A$8:$HV$39,MATCH(BX$21,Input!$A$6:$HV$6,0),FALSE),0)*$D31</f>
        <v>0</v>
      </c>
      <c r="BY31" s="1">
        <f>+IF($E31=BY$22,VLOOKUP($C31,Input!$A$8:$HV$39,MATCH(BY$21,Input!$A$6:$HV$6,0),FALSE),0)*$D31</f>
        <v>0</v>
      </c>
      <c r="BZ31" s="1">
        <f>+IF($E31=BZ$22,VLOOKUP($C31,Input!$A$8:$HV$39,MATCH(BZ$21,Input!$A$6:$HV$6,0),FALSE),0)*$D31</f>
        <v>0</v>
      </c>
      <c r="CA31" s="1">
        <f>+IF($E31=CA$22,VLOOKUP($C31,Input!$A$8:$HV$39,MATCH(CA$21,Input!$A$6:$HV$6,0),FALSE),0)*$D31</f>
        <v>0</v>
      </c>
      <c r="CB31" s="1">
        <f>+IF($E31=CB$22,VLOOKUP($C31,Input!$A$8:$HV$39,MATCH(CB$21,Input!$A$6:$HV$6,0),FALSE),0)*$D31</f>
        <v>0</v>
      </c>
      <c r="CC31" s="1">
        <f>+IF($E31=CC$22,VLOOKUP($C31,Input!$A$8:$HV$39,MATCH(CC$21,Input!$A$6:$HV$6,0),FALSE),0)*$D31</f>
        <v>0</v>
      </c>
      <c r="CE31" t="str">
        <f>VLOOKUP($C31,Input!$A$8:$HV$39,MATCH(CE$21,Input!$A$6:$HV$6,0),FALSE)</f>
        <v>Engine Rebuild @ 7 Yr</v>
      </c>
      <c r="CF31" s="1">
        <f>IF($E31+$I31+$D$7&lt;=CF$22,0,IF(CF$22-$D$7&gt;=$E31,IF(COUNTIF($KZ31:LP31,"&gt;0")&gt;0,VLOOKUP($C31,Input!$A$8:$HV$21,MATCH($CE$21+COUNTIF($KZ31:LP31,"&gt;0"),Input!$A$6:$HV$6,0),FALSE),0),0))*$D31</f>
        <v>0</v>
      </c>
      <c r="CG31" s="1">
        <f>IF($E31+$I31+$D$7&lt;=CG$22,0,IF(CG$22-$D$7&gt;=$E31,IF(COUNTIF($KZ31:LQ31,"&gt;0")&gt;0,VLOOKUP($C31,Input!$A$8:$HV$21,MATCH($CE$21+COUNTIF($KZ31:LQ31,"&gt;0"),Input!$A$6:$HV$6,0),FALSE),0),0))*$D31</f>
        <v>0</v>
      </c>
      <c r="CH31" s="1">
        <f>IF($E31+$I31+$D$7&lt;=CH$22,0,IF(CH$22-$D$7&gt;=$E31,IF(COUNTIF($KZ31:LR31,"&gt;0")&gt;0,VLOOKUP($C31,Input!$A$8:$HV$21,MATCH($CE$21+COUNTIF($KZ31:LR31,"&gt;0"),Input!$A$6:$HV$6,0),FALSE),0),0))*$D31</f>
        <v>0</v>
      </c>
      <c r="CI31" s="1">
        <f>IF($E31+$I31+$D$7&lt;=CI$22,0,IF(CI$22-$D$7&gt;=$E31,IF(COUNTIF($KZ31:LS31,"&gt;0")&gt;0,VLOOKUP($C31,Input!$A$8:$HV$21,MATCH($CE$21+COUNTIF($KZ31:LS31,"&gt;0"),Input!$A$6:$HV$6,0),FALSE),0),0))*$D31</f>
        <v>0</v>
      </c>
      <c r="CJ31" s="1">
        <f>IF($E31+$I31+$D$7&lt;=CJ$22,0,IF(CJ$22-$D$7&gt;=$E31,IF(COUNTIF($KZ31:LT31,"&gt;0")&gt;0,VLOOKUP($C31,Input!$A$8:$HV$21,MATCH($CE$21+COUNTIF($KZ31:LT31,"&gt;0"),Input!$A$6:$HV$6,0),FALSE),0),0))*$D31</f>
        <v>0</v>
      </c>
      <c r="CK31" s="1">
        <f>IF($E31+$I31+$D$7&lt;=CK$22,0,IF(CK$22-$D$7&gt;=$E31,IF(COUNTIF($KZ31:LU31,"&gt;0")&gt;0,VLOOKUP($C31,Input!$A$8:$HV$21,MATCH($CE$21+COUNTIF($KZ31:LU31,"&gt;0"),Input!$A$6:$HV$6,0),FALSE),0),0))*$D31</f>
        <v>0</v>
      </c>
      <c r="CL31" s="1">
        <f>IF($E31+$I31+$D$7&lt;=CL$22,0,IF(CL$22-$D$7&gt;=$E31,IF(COUNTIF($KZ31:LV31,"&gt;0")&gt;0,VLOOKUP($C31,Input!$A$8:$HV$21,MATCH($CE$21+COUNTIF($KZ31:LV31,"&gt;0"),Input!$A$6:$HV$6,0),FALSE),0),0))*$D31</f>
        <v>0</v>
      </c>
      <c r="CM31" s="1">
        <f>IF($E31+$I31+$D$7&lt;=CM$22,0,IF(CM$22-$D$7&gt;=$E31,IF(COUNTIF($KZ31:LW31,"&gt;0")&gt;0,VLOOKUP($C31,Input!$A$8:$HV$21,MATCH($CE$21+COUNTIF($KZ31:LW31,"&gt;0"),Input!$A$6:$HV$6,0),FALSE),0),0))*$D31</f>
        <v>0</v>
      </c>
      <c r="CN31" s="1">
        <f>IF($E31+$I31+$D$7&lt;=CN$22,0,IF(CN$22-$D$7&gt;=$E31,IF(COUNTIF($KZ31:LX31,"&gt;0")&gt;0,VLOOKUP($C31,Input!$A$8:$HV$21,MATCH($CE$21+COUNTIF($KZ31:LX31,"&gt;0"),Input!$A$6:$HV$6,0),FALSE),0),0))*$D31</f>
        <v>0</v>
      </c>
      <c r="CO31" s="1">
        <f>IF($E31+$I31+$D$7&lt;=CO$22,0,IF(CO$22-$D$7&gt;=$E31,IF(COUNTIF($KZ31:LY31,"&gt;0")&gt;0,VLOOKUP($C31,Input!$A$8:$HV$21,MATCH($CE$21+COUNTIF($KZ31:LY31,"&gt;0"),Input!$A$6:$HV$6,0),FALSE),0),0))*$D31</f>
        <v>0</v>
      </c>
      <c r="CP31" s="1">
        <f>IF($E31+$I31+$D$7&lt;=CP$22,0,IF(CP$22-$D$7&gt;=$E31,IF(COUNTIF($KZ31:LZ31,"&gt;0")&gt;0,VLOOKUP($C31,Input!$A$8:$HV$21,MATCH($CE$21+COUNTIF($KZ31:LZ31,"&gt;0"),Input!$A$6:$HV$6,0),FALSE),0),0))*$D31</f>
        <v>0</v>
      </c>
      <c r="CQ31" s="1">
        <f>IF($E31+$I31+$D$7&lt;=CQ$22,0,IF(CQ$22-$D$7&gt;=$E31,IF(COUNTIF($KZ31:MA31,"&gt;0")&gt;0,VLOOKUP($C31,Input!$A$8:$HV$21,MATCH($CE$21+COUNTIF($KZ31:MA31,"&gt;0"),Input!$A$6:$HV$6,0),FALSE),0),0))*$D31</f>
        <v>0</v>
      </c>
      <c r="CR31" s="1">
        <f>IF($E31+$I31+$D$7&lt;=CR$22,0,IF(CR$22-$D$7&gt;=$E31,IF(COUNTIF($KZ31:MB31,"&gt;0")&gt;0,VLOOKUP($C31,Input!$A$8:$HV$21,MATCH($CE$21+COUNTIF($KZ31:MB31,"&gt;0"),Input!$A$6:$HV$6,0),FALSE),0),0))*$D31</f>
        <v>0</v>
      </c>
      <c r="CS31" s="1">
        <f>IF($E31+$I31+$D$7&lt;=CS$22,0,IF(CS$22-$D$7&gt;=$E31,IF(COUNTIF($KZ31:MC31,"&gt;0")&gt;0,VLOOKUP($C31,Input!$A$8:$HV$21,MATCH($CE$21+COUNTIF($KZ31:MC31,"&gt;0"),Input!$A$6:$HV$6,0),FALSE),0),0))*$D31</f>
        <v>0</v>
      </c>
      <c r="CT31" s="1">
        <f>IF($E31+$I31+$D$7&lt;=CT$22,0,IF(CT$22-$D$7&gt;=$E31,IF(COUNTIF($KZ31:MD31,"&gt;0")&gt;0,VLOOKUP($C31,Input!$A$8:$HV$21,MATCH($CE$21+COUNTIF($KZ31:MD31,"&gt;0"),Input!$A$6:$HV$6,0),FALSE),0),0))*$D31</f>
        <v>0</v>
      </c>
      <c r="CU31" s="1">
        <f>IF($E31+$I31+$D$7&lt;=CU$22,0,IF(CU$22-$D$7&gt;=$E31,IF(COUNTIF($KZ31:ME31,"&gt;0")&gt;0,VLOOKUP($C31,Input!$A$8:$HV$21,MATCH($CE$21+COUNTIF($KZ31:ME31,"&gt;0"),Input!$A$6:$HV$6,0),FALSE),0),0))*$D31</f>
        <v>0</v>
      </c>
      <c r="CV31" s="1">
        <f>IF($E31+$I31+$D$7&lt;=CV$22,0,IF(CV$22-$D$7&gt;=$E31,IF(COUNTIF($KZ31:MF31,"&gt;0")&gt;0,VLOOKUP($C31,Input!$A$8:$HV$21,MATCH($CE$21+COUNTIF($KZ31:MF31,"&gt;0"),Input!$A$6:$HV$6,0),FALSE),0),0))*$D31</f>
        <v>0</v>
      </c>
      <c r="CW31" s="1">
        <f>IF($E31+$I31+$D$7&lt;=CW$22,0,IF(CW$22-$D$7&gt;=$E31,IF(COUNTIF($KZ31:MG31,"&gt;0")&gt;0,VLOOKUP($C31,Input!$A$8:$HV$21,MATCH($CE$21+COUNTIF($KZ31:MG31,"&gt;0"),Input!$A$6:$HV$6,0),FALSE),0),0))*$D31</f>
        <v>0</v>
      </c>
      <c r="CX31" s="1">
        <f>IF($E31+$I31+$D$7&lt;=CX$22,0,IF(CX$22-$D$7&gt;=$E31,IF(COUNTIF($KZ31:MH31,"&gt;0")&gt;0,VLOOKUP($C31,Input!$A$8:$HV$21,MATCH($CE$21+COUNTIF($KZ31:MH31,"&gt;0"),Input!$A$6:$HV$6,0),FALSE),0),0))*$D31</f>
        <v>0</v>
      </c>
      <c r="CY31" s="1">
        <f>IF($E31+$I31+$D$7&lt;=CY$22,0,IF(CY$22-$D$7&gt;=$E31,IF(COUNTIF($KZ31:MI31,"&gt;0")&gt;0,VLOOKUP($C31,Input!$A$8:$HV$21,MATCH($CE$21+COUNTIF($KZ31:MI31,"&gt;0"),Input!$A$6:$HV$6,0),FALSE),0),0))*$D31</f>
        <v>0</v>
      </c>
      <c r="CZ31" s="1">
        <f>IF($E31+$I31+$D$7&lt;=CZ$22,0,IF(CZ$22-$D$7&gt;=$E31,IF(COUNTIF($KZ31:MJ31,"&gt;0")&gt;0,VLOOKUP($C31,Input!$A$8:$HV$21,MATCH($CE$21+COUNTIF($KZ31:MJ31,"&gt;0"),Input!$A$6:$HV$6,0),FALSE),0),0))*$D31</f>
        <v>0</v>
      </c>
      <c r="DA31" s="1">
        <f>IF($E31+$I31+$D$7&lt;=DA$22,0,IF(DA$22-$D$7&gt;=$E31,IF(COUNTIF($KZ31:MK31,"&gt;0")&gt;0,VLOOKUP($C31,Input!$A$8:$HV$21,MATCH($CE$21+COUNTIF($KZ31:MK31,"&gt;0"),Input!$A$6:$HV$6,0),FALSE),0),0))*$D31</f>
        <v>0</v>
      </c>
      <c r="DB31" s="1">
        <f>IF($E31+$I31+$D$7&lt;=DB$22,0,IF(DB$22-$D$7&gt;=$E31,IF(COUNTIF($KZ31:ML31,"&gt;0")&gt;0,VLOOKUP($C31,Input!$A$8:$HV$21,MATCH($CE$21+COUNTIF($KZ31:ML31,"&gt;0"),Input!$A$6:$HV$6,0),FALSE),0),0))*$D31</f>
        <v>0</v>
      </c>
      <c r="DC31" s="1">
        <f>IF($E31+$I31+$D$7&lt;=DC$22,0,IF(DC$22-$D$7&gt;=$E31,IF(COUNTIF($KZ31:MM31,"&gt;0")&gt;0,VLOOKUP($C31,Input!$A$8:$HV$21,MATCH($CE$21+COUNTIF($KZ31:MM31,"&gt;0"),Input!$A$6:$HV$6,0),FALSE),0),0))*$D31</f>
        <v>0</v>
      </c>
      <c r="DD31" s="1">
        <f>IF($E31+$I31+$D$7&lt;=DD$22,0,IF(DD$22-$D$7&gt;=$E31,IF(COUNTIF($KZ31:MN31,"&gt;0")&gt;0,VLOOKUP($C31,Input!$A$8:$HV$21,MATCH($CE$21+COUNTIF($KZ31:MN31,"&gt;0"),Input!$A$6:$HV$6,0),FALSE),0),0))*$D31</f>
        <v>0</v>
      </c>
      <c r="DE31" s="1">
        <f>IF($E31+$I31+$D$7&lt;=DE$22,0,IF(DE$22-$D$7&gt;=$E31,IF(COUNTIF($KZ31:MO31,"&gt;0")&gt;0,VLOOKUP($C31,Input!$A$8:$HV$21,MATCH($CE$21+COUNTIF($KZ31:MO31,"&gt;0"),Input!$A$6:$HV$6,0),FALSE),0),0))*$D31</f>
        <v>0</v>
      </c>
      <c r="DF31" s="1">
        <f>IF($E31+$I31+$D$7&lt;=DF$22,0,IF(DF$22-$D$7&gt;=$E31,IF(COUNTIF($KZ31:MP31,"&gt;0")&gt;0,VLOOKUP($C31,Input!$A$8:$HV$21,MATCH($CE$21+COUNTIF($KZ31:MP31,"&gt;0"),Input!$A$6:$HV$6,0),FALSE),0),0))*$D31</f>
        <v>0</v>
      </c>
      <c r="DG31" s="1">
        <f>IF($E31+$I31+$D$7&lt;=DG$22,0,IF(DG$22-$D$7&gt;=$E31,IF(COUNTIF($KZ31:MQ31,"&gt;0")&gt;0,VLOOKUP($C31,Input!$A$8:$HV$21,MATCH($CE$21+COUNTIF($KZ31:MQ31,"&gt;0"),Input!$A$6:$HV$6,0),FALSE),0),0))*$D31</f>
        <v>0</v>
      </c>
      <c r="DH31" s="1">
        <f>IF($E31+$I31+$D$7&lt;=DH$22,0,IF(DH$22-$D$7&gt;=$E31,IF(COUNTIF($KZ31:MR31,"&gt;0")&gt;0,VLOOKUP($C31,Input!$A$8:$HV$21,MATCH($CE$21+COUNTIF($KZ31:MR31,"&gt;0"),Input!$A$6:$HV$6,0),FALSE),0),0))*$D31</f>
        <v>0</v>
      </c>
      <c r="DI31" s="1">
        <f>IF($E31+$I31+$D$7&lt;=DI$22,0,IF(DI$22-$D$7&gt;=$E31,IF(COUNTIF($KZ31:MS31,"&gt;0")&gt;0,VLOOKUP($C31,Input!$A$8:$HV$21,MATCH($CE$21+COUNTIF($KZ31:MS31,"&gt;0"),Input!$A$6:$HV$6,0),FALSE),0),0))*$D31</f>
        <v>0</v>
      </c>
      <c r="DJ31" s="1">
        <f>IF($E31+$I31+$D$7&lt;=DJ$22,0,IF(DJ$22-$D$7&gt;=$E31,IF(COUNTIF($KZ31:MT31,"&gt;0")&gt;0,VLOOKUP($C31,Input!$A$8:$HV$21,MATCH($CE$21+COUNTIF($KZ31:MT31,"&gt;0"),Input!$A$6:$HV$6,0),FALSE),0),0))*$D31</f>
        <v>0</v>
      </c>
      <c r="DK31" s="1">
        <f>IF($E31+$I31+$D$7&lt;=DK$22,0,IF(DK$22-$D$7&gt;=$E31,IF(COUNTIF($KZ31:MU31,"&gt;0")&gt;0,VLOOKUP($C31,Input!$A$8:$HV$21,MATCH($CE$21+COUNTIF($KZ31:MU31,"&gt;0"),Input!$A$6:$HV$6,0),FALSE),0),0))*$D31</f>
        <v>0</v>
      </c>
      <c r="DL31" s="1">
        <f>IF($E31+$I31+$D$7&lt;=DL$22,0,IF(DL$22-$D$7&gt;=$E31,IF(COUNTIF($KZ31:MV31,"&gt;0")&gt;0,VLOOKUP($C31,Input!$A$8:$HV$21,MATCH($CE$21+COUNTIF($KZ31:MV31,"&gt;0"),Input!$A$6:$HV$6,0),FALSE),0),0))*$D31</f>
        <v>0</v>
      </c>
      <c r="DM31" s="1">
        <f>IF($E31+$I31+$D$7&lt;=DM$22,0,IF(DM$22-$D$7&gt;=$E31,IF(COUNTIF($KZ31:MW31,"&gt;0")&gt;0,VLOOKUP($C31,Input!$A$8:$HV$21,MATCH($CE$21+COUNTIF($KZ31:MW31,"&gt;0"),Input!$A$6:$HV$6,0),FALSE),0),0))*$D31</f>
        <v>0</v>
      </c>
      <c r="DN31" s="1">
        <f>IF($E31+$I31+$D$7&lt;=DN$22,0,IF(DN$22-$D$7&gt;=$E31,IF(COUNTIF($KZ31:MX31,"&gt;0")&gt;0,VLOOKUP($C31,Input!$A$8:$HV$21,MATCH($CE$21+COUNTIF($KZ31:MX31,"&gt;0"),Input!$A$6:$HV$6,0),FALSE),0),0))*$D31</f>
        <v>0</v>
      </c>
      <c r="DP31" t="str">
        <f>+VLOOKUP($C31,Input!$A$8:$GZ$39,MATCH(DP$21,Input!$A$6:$GZ$6,0),FALSE)</f>
        <v>Bus Maintenance at 0.85/mile</v>
      </c>
      <c r="DQ31" s="1">
        <f>IF($E31+$I31+$D$7&lt;=DQ$22,0,IF(DQ$22-$D$7&gt;=$E31,IF(COUNTIF($KZ31:LP31,"&gt;0")&gt;0,VLOOKUP($C31,Input!$A$8:$HV$21,MATCH($DP$21+COUNTIF($KZ31:LP31,"&gt;0"),Input!$A$6:$HV$6,0),FALSE),0),0))*$D31*$F31</f>
        <v>7956000</v>
      </c>
      <c r="DR31" s="1">
        <f>IF($E31+$I31+$D$7&lt;=DR$22,0,IF(DR$22-$D$7&gt;=$E31,IF(COUNTIF($KZ31:LQ31,"&gt;0")&gt;0,VLOOKUP($C31,Input!$A$8:$HV$21,MATCH($DP$21+COUNTIF($KZ31:LQ31,"&gt;0"),Input!$A$6:$HV$6,0),FALSE),0),0))*$D31*$F31</f>
        <v>7956000</v>
      </c>
      <c r="DS31" s="1">
        <f>IF($E31+$I31+$D$7&lt;=DS$22,0,IF(DS$22-$D$7&gt;=$E31,IF(COUNTIF($KZ31:LR31,"&gt;0")&gt;0,VLOOKUP($C31,Input!$A$8:$HV$21,MATCH($DP$21+COUNTIF($KZ31:LR31,"&gt;0"),Input!$A$6:$HV$6,0),FALSE),0),0))*$D31*$F31</f>
        <v>7956000</v>
      </c>
      <c r="DT31" s="1">
        <f>IF($E31+$I31+$D$7&lt;=DT$22,0,IF(DT$22-$D$7&gt;=$E31,IF(COUNTIF($KZ31:LS31,"&gt;0")&gt;0,VLOOKUP($C31,Input!$A$8:$HV$21,MATCH($DP$21+COUNTIF($KZ31:LS31,"&gt;0"),Input!$A$6:$HV$6,0),FALSE),0),0))*$D31*$F31</f>
        <v>7956000</v>
      </c>
      <c r="DU31" s="1">
        <f>IF($E31+$I31+$D$7&lt;=DU$22,0,IF(DU$22-$D$7&gt;=$E31,IF(COUNTIF($KZ31:LT31,"&gt;0")&gt;0,VLOOKUP($C31,Input!$A$8:$HV$21,MATCH($DP$21+COUNTIF($KZ31:LT31,"&gt;0"),Input!$A$6:$HV$6,0),FALSE),0),0))*$D31*$F31</f>
        <v>7956000</v>
      </c>
      <c r="DV31" s="1">
        <f>IF($E31+$I31+$D$7&lt;=DV$22,0,IF(DV$22-$D$7&gt;=$E31,IF(COUNTIF($KZ31:LU31,"&gt;0")&gt;0,VLOOKUP($C31,Input!$A$8:$HV$21,MATCH($DP$21+COUNTIF($KZ31:LU31,"&gt;0"),Input!$A$6:$HV$6,0),FALSE),0),0))*$D31*$F31</f>
        <v>7956000</v>
      </c>
      <c r="DW31" s="1">
        <f>IF($E31+$I31+$D$7&lt;=DW$22,0,IF(DW$22-$D$7&gt;=$E31,IF(COUNTIF($KZ31:LV31,"&gt;0")&gt;0,VLOOKUP($C31,Input!$A$8:$HV$21,MATCH($DP$21+COUNTIF($KZ31:LV31,"&gt;0"),Input!$A$6:$HV$6,0),FALSE),0),0))*$D31*$F31</f>
        <v>0</v>
      </c>
      <c r="DX31" s="1">
        <f>IF($E31+$I31+$D$7&lt;=DX$22,0,IF(DX$22-$D$7&gt;=$E31,IF(COUNTIF($KZ31:LW31,"&gt;0")&gt;0,VLOOKUP($C31,Input!$A$8:$HV$21,MATCH($DP$21+COUNTIF($KZ31:LW31,"&gt;0"),Input!$A$6:$HV$6,0),FALSE),0),0))*$D31*$F31</f>
        <v>0</v>
      </c>
      <c r="DY31" s="1">
        <f>IF($E31+$I31+$D$7&lt;=DY$22,0,IF(DY$22-$D$7&gt;=$E31,IF(COUNTIF($KZ31:LX31,"&gt;0")&gt;0,VLOOKUP($C31,Input!$A$8:$HV$21,MATCH($DP$21+COUNTIF($KZ31:LX31,"&gt;0"),Input!$A$6:$HV$6,0),FALSE),0),0))*$D31*$F31</f>
        <v>0</v>
      </c>
      <c r="DZ31" s="1">
        <f>IF($E31+$I31+$D$7&lt;=DZ$22,0,IF(DZ$22-$D$7&gt;=$E31,IF(COUNTIF($KZ31:LY31,"&gt;0")&gt;0,VLOOKUP($C31,Input!$A$8:$HV$21,MATCH($DP$21+COUNTIF($KZ31:LY31,"&gt;0"),Input!$A$6:$HV$6,0),FALSE),0),0))*$D31*$F31</f>
        <v>0</v>
      </c>
      <c r="EA31" s="1">
        <f>IF($E31+$I31+$D$7&lt;=EA$22,0,IF(EA$22-$D$7&gt;=$E31,IF(COUNTIF($KZ31:LZ31,"&gt;0")&gt;0,VLOOKUP($C31,Input!$A$8:$HV$21,MATCH($DP$21+COUNTIF($KZ31:LZ31,"&gt;0"),Input!$A$6:$HV$6,0),FALSE),0),0))*$D31*$F31</f>
        <v>0</v>
      </c>
      <c r="EB31" s="1">
        <f>IF($E31+$I31+$D$7&lt;=EB$22,0,IF(EB$22-$D$7&gt;=$E31,IF(COUNTIF($KZ31:MA31,"&gt;0")&gt;0,VLOOKUP($C31,Input!$A$8:$HV$21,MATCH($DP$21+COUNTIF($KZ31:MA31,"&gt;0"),Input!$A$6:$HV$6,0),FALSE),0),0))*$D31*$F31</f>
        <v>0</v>
      </c>
      <c r="EC31" s="1">
        <f>IF($E31+$I31+$D$7&lt;=EC$22,0,IF(EC$22-$D$7&gt;=$E31,IF(COUNTIF($KZ31:MB31,"&gt;0")&gt;0,VLOOKUP($C31,Input!$A$8:$HV$21,MATCH($DP$21+COUNTIF($KZ31:MB31,"&gt;0"),Input!$A$6:$HV$6,0),FALSE),0),0))*$D31*$F31</f>
        <v>0</v>
      </c>
      <c r="ED31" s="1">
        <f>IF($E31+$I31+$D$7&lt;=ED$22,0,IF(ED$22-$D$7&gt;=$E31,IF(COUNTIF($KZ31:MC31,"&gt;0")&gt;0,VLOOKUP($C31,Input!$A$8:$HV$21,MATCH($DP$21+COUNTIF($KZ31:MC31,"&gt;0"),Input!$A$6:$HV$6,0),FALSE),0),0))*$D31*$F31</f>
        <v>0</v>
      </c>
      <c r="EE31" s="1">
        <f>IF($E31+$I31+$D$7&lt;=EE$22,0,IF(EE$22-$D$7&gt;=$E31,IF(COUNTIF($KZ31:MD31,"&gt;0")&gt;0,VLOOKUP($C31,Input!$A$8:$HV$21,MATCH($DP$21+COUNTIF($KZ31:MD31,"&gt;0"),Input!$A$6:$HV$6,0),FALSE),0),0))*$D31*$F31</f>
        <v>0</v>
      </c>
      <c r="EF31" s="1">
        <f>IF($E31+$I31+$D$7&lt;=EF$22,0,IF(EF$22-$D$7&gt;=$E31,IF(COUNTIF($KZ31:ME31,"&gt;0")&gt;0,VLOOKUP($C31,Input!$A$8:$HV$21,MATCH($DP$21+COUNTIF($KZ31:ME31,"&gt;0"),Input!$A$6:$HV$6,0),FALSE),0),0))*$D31*$F31</f>
        <v>0</v>
      </c>
      <c r="EG31" s="1">
        <f>IF($E31+$I31+$D$7&lt;=EG$22,0,IF(EG$22-$D$7&gt;=$E31,IF(COUNTIF($KZ31:MF31,"&gt;0")&gt;0,VLOOKUP($C31,Input!$A$8:$HV$21,MATCH($DP$21+COUNTIF($KZ31:MF31,"&gt;0"),Input!$A$6:$HV$6,0),FALSE),0),0))*$D31*$F31</f>
        <v>0</v>
      </c>
      <c r="EH31" s="1">
        <f>IF($E31+$I31+$D$7&lt;=EH$22,0,IF(EH$22-$D$7&gt;=$E31,IF(COUNTIF($KZ31:MG31,"&gt;0")&gt;0,VLOOKUP($C31,Input!$A$8:$HV$21,MATCH($DP$21+COUNTIF($KZ31:MG31,"&gt;0"),Input!$A$6:$HV$6,0),FALSE),0),0))*$D31*$F31</f>
        <v>0</v>
      </c>
      <c r="EI31" s="1">
        <f>IF($E31+$I31+$D$7&lt;=EI$22,0,IF(EI$22-$D$7&gt;=$E31,IF(COUNTIF($KZ31:MH31,"&gt;0")&gt;0,VLOOKUP($C31,Input!$A$8:$HV$21,MATCH($DP$21+COUNTIF($KZ31:MH31,"&gt;0"),Input!$A$6:$HV$6,0),FALSE),0),0))*$D31*$F31</f>
        <v>0</v>
      </c>
      <c r="EJ31" s="1">
        <f>IF($E31+$I31+$D$7&lt;=EJ$22,0,IF(EJ$22-$D$7&gt;=$E31,IF(COUNTIF($KZ31:MI31,"&gt;0")&gt;0,VLOOKUP($C31,Input!$A$8:$HV$21,MATCH($DP$21+COUNTIF($KZ31:MI31,"&gt;0"),Input!$A$6:$HV$6,0),FALSE),0),0))*$D31*$F31</f>
        <v>0</v>
      </c>
      <c r="EK31" s="1">
        <f>IF($E31+$I31+$D$7&lt;=EK$22,0,IF(EK$22-$D$7&gt;=$E31,IF(COUNTIF($KZ31:MJ31,"&gt;0")&gt;0,VLOOKUP($C31,Input!$A$8:$HV$21,MATCH($DP$21+COUNTIF($KZ31:MJ31,"&gt;0"),Input!$A$6:$HV$6,0),FALSE),0),0))*$D31*$F31</f>
        <v>0</v>
      </c>
      <c r="EL31" s="1">
        <f>IF($E31+$I31+$D$7&lt;=EL$22,0,IF(EL$22-$D$7&gt;=$E31,IF(COUNTIF($KZ31:MK31,"&gt;0")&gt;0,VLOOKUP($C31,Input!$A$8:$HV$21,MATCH($DP$21+COUNTIF($KZ31:MK31,"&gt;0"),Input!$A$6:$HV$6,0),FALSE),0),0))*$D31*$F31</f>
        <v>0</v>
      </c>
      <c r="EM31" s="1">
        <f>IF($E31+$I31+$D$7&lt;=EM$22,0,IF(EM$22-$D$7&gt;=$E31,IF(COUNTIF($KZ31:ML31,"&gt;0")&gt;0,VLOOKUP($C31,Input!$A$8:$HV$21,MATCH($DP$21+COUNTIF($KZ31:ML31,"&gt;0"),Input!$A$6:$HV$6,0),FALSE),0),0))*$D31*$F31</f>
        <v>0</v>
      </c>
      <c r="EN31" s="1">
        <f>IF($E31+$I31+$D$7&lt;=EN$22,0,IF(EN$22-$D$7&gt;=$E31,IF(COUNTIF($KZ31:MM31,"&gt;0")&gt;0,VLOOKUP($C31,Input!$A$8:$HV$21,MATCH($DP$21+COUNTIF($KZ31:MM31,"&gt;0"),Input!$A$6:$HV$6,0),FALSE),0),0))*$D31*$F31</f>
        <v>0</v>
      </c>
      <c r="EO31" s="1">
        <f>IF($E31+$I31+$D$7&lt;=EO$22,0,IF(EO$22-$D$7&gt;=$E31,IF(COUNTIF($KZ31:MN31,"&gt;0")&gt;0,VLOOKUP($C31,Input!$A$8:$HV$21,MATCH($DP$21+COUNTIF($KZ31:MN31,"&gt;0"),Input!$A$6:$HV$6,0),FALSE),0),0))*$D31*$F31</f>
        <v>0</v>
      </c>
      <c r="EP31" s="1">
        <f>IF($E31+$I31+$D$7&lt;=EP$22,0,IF(EP$22-$D$7&gt;=$E31,IF(COUNTIF($KZ31:MO31,"&gt;0")&gt;0,VLOOKUP($C31,Input!$A$8:$HV$21,MATCH($DP$21+COUNTIF($KZ31:MO31,"&gt;0"),Input!$A$6:$HV$6,0),FALSE),0),0))*$D31*$F31</f>
        <v>0</v>
      </c>
      <c r="EQ31" s="1">
        <f>IF($E31+$I31+$D$7&lt;=EQ$22,0,IF(EQ$22-$D$7&gt;=$E31,IF(COUNTIF($KZ31:MP31,"&gt;0")&gt;0,VLOOKUP($C31,Input!$A$8:$HV$21,MATCH($DP$21+COUNTIF($KZ31:MP31,"&gt;0"),Input!$A$6:$HV$6,0),FALSE),0),0))*$D31*$F31</f>
        <v>0</v>
      </c>
      <c r="ER31" s="1">
        <f>IF($E31+$I31+$D$7&lt;=ER$22,0,IF(ER$22-$D$7&gt;=$E31,IF(COUNTIF($KZ31:MQ31,"&gt;0")&gt;0,VLOOKUP($C31,Input!$A$8:$HV$21,MATCH($DP$21+COUNTIF($KZ31:MQ31,"&gt;0"),Input!$A$6:$HV$6,0),FALSE),0),0))*$D31*$F31</f>
        <v>0</v>
      </c>
      <c r="ES31" s="1">
        <f>IF($E31+$I31+$D$7&lt;=ES$22,0,IF(ES$22-$D$7&gt;=$E31,IF(COUNTIF($KZ31:MR31,"&gt;0")&gt;0,VLOOKUP($C31,Input!$A$8:$HV$21,MATCH($DP$21+COUNTIF($KZ31:MR31,"&gt;0"),Input!$A$6:$HV$6,0),FALSE),0),0))*$D31*$F31</f>
        <v>0</v>
      </c>
      <c r="ET31" s="1">
        <f>IF($E31+$I31+$D$7&lt;=ET$22,0,IF(ET$22-$D$7&gt;=$E31,IF(COUNTIF($KZ31:MS31,"&gt;0")&gt;0,VLOOKUP($C31,Input!$A$8:$HV$21,MATCH($DP$21+COUNTIF($KZ31:MS31,"&gt;0"),Input!$A$6:$HV$6,0),FALSE),0),0))*$D31*$F31</f>
        <v>0</v>
      </c>
      <c r="EU31" s="1">
        <f>IF($E31+$I31+$D$7&lt;=EU$22,0,IF(EU$22-$D$7&gt;=$E31,IF(COUNTIF($KZ31:MT31,"&gt;0")&gt;0,VLOOKUP($C31,Input!$A$8:$HV$21,MATCH($DP$21+COUNTIF($KZ31:MT31,"&gt;0"),Input!$A$6:$HV$6,0),FALSE),0),0))*$D31*$F31</f>
        <v>0</v>
      </c>
      <c r="EV31" s="1">
        <f>IF($E31+$I31+$D$7&lt;=EV$22,0,IF(EV$22-$D$7&gt;=$E31,IF(COUNTIF($KZ31:MU31,"&gt;0")&gt;0,VLOOKUP($C31,Input!$A$8:$HV$21,MATCH($DP$21+COUNTIF($KZ31:MU31,"&gt;0"),Input!$A$6:$HV$6,0),FALSE),0),0))*$D31*$F31</f>
        <v>0</v>
      </c>
      <c r="EW31" s="1">
        <f>IF($E31+$I31+$D$7&lt;=EW$22,0,IF(EW$22-$D$7&gt;=$E31,IF(COUNTIF($KZ31:MV31,"&gt;0")&gt;0,VLOOKUP($C31,Input!$A$8:$HV$21,MATCH($DP$21+COUNTIF($KZ31:MV31,"&gt;0"),Input!$A$6:$HV$6,0),FALSE),0),0))*$D31*$F31</f>
        <v>0</v>
      </c>
      <c r="EX31" s="1">
        <f>IF($E31+$I31+$D$7&lt;=EX$22,0,IF(EX$22-$D$7&gt;=$E31,IF(COUNTIF($KZ31:MW31,"&gt;0")&gt;0,VLOOKUP($C31,Input!$A$8:$HV$21,MATCH($DP$21+COUNTIF($KZ31:MW31,"&gt;0"),Input!$A$6:$HV$6,0),FALSE),0),0))*$D31*$F31</f>
        <v>0</v>
      </c>
      <c r="EY31" s="1">
        <f>IF($E31+$I31+$D$7&lt;=EY$22,0,IF(EY$22-$D$7&gt;=$E31,IF(COUNTIF($KZ31:MX31,"&gt;0")&gt;0,VLOOKUP($C31,Input!$A$8:$HV$21,MATCH($DP$21+COUNTIF($KZ31:MX31,"&gt;0"),Input!$A$6:$HV$6,0),FALSE),0),0))*$D31*$F31</f>
        <v>0</v>
      </c>
      <c r="EZ31" s="1"/>
      <c r="FA31" t="str">
        <f>VLOOKUP($C31,Input!$A$8:$GZ$39,MATCH(FA$21,Input!$A$6:$GZ$6,0),FALSE)</f>
        <v>NA</v>
      </c>
      <c r="FB31">
        <f>IF((VLOOKUP($C31,Input!$A$8:$GZ$39,MATCH(FB$21,Input!$A$6:$GZ$6,0),FALSE))="Y",$D31/VLOOKUP($C31,Input!$A$8:$GZ$39,MATCH(FC$21,Input!$A$6:$GZ$6,0),FALSE),0)</f>
        <v>0</v>
      </c>
      <c r="FC31">
        <f>IF((VLOOKUP($C31,Input!$A$8:$GZ$39,MATCH(FB$21,Input!$A$6:$GZ$6,0),FALSE))="Y",0,IF((VLOOKUP($C31,Input!$A$8:$GZ$39,MATCH(FC$21,Input!$A$6:$GZ$6,0),FALSE))&gt;0,$D31/VLOOKUP($C31,Input!$A$8:$GZ$39,MATCH(FC$21,Input!$A$6:$GZ$6,0),FALSE),0))</f>
        <v>0</v>
      </c>
      <c r="FD31" s="1">
        <f>+IF($E31=FD$22,VLOOKUP($C31,Input!$A$8:$GZ$39,MATCH(FD$21,Input!$A$6:$GZ$6,0),FALSE),0)*IF(FD$19&gt;=MAX(FC$19:$FD$19),MIN((FD$19-MAX(FC$19:$FD$19)),(FD$19-FC$19)),0)+IF($E31=FD$22,VLOOKUP($C31,Input!$A$8:$GZ$39,MATCH(FD$21,Input!$A$6:$GZ$6,0),FALSE),0)*IF(FD$18&gt;=MAX(FC$18:$FD$18),MIN((FD$18-MAX(FC$18:$FD$18)),(FD$18-FC$18)),0)</f>
        <v>0</v>
      </c>
      <c r="FE31" s="1">
        <f>+IF($E31=FE$22,VLOOKUP($C31,Input!$A$8:$GZ$39,MATCH(FE$21,Input!$A$6:$GZ$6,0),FALSE),0)*IF(FE$19&gt;=MAX(FD$19:$FD$19),MIN((FE$19-MAX(FD$19:$FD$19)),(FE$19-FD$19)),0)+IF($E31=FE$22,VLOOKUP($C31,Input!$A$8:$GZ$39,MATCH(FE$21,Input!$A$6:$GZ$6,0),FALSE),0)*IF(FE$18&gt;=MAX(FD$18:$FD$18),MIN((FE$18-MAX(FD$18:$FD$18)),(FE$18-FD$18)),0)</f>
        <v>0</v>
      </c>
      <c r="FF31" s="1">
        <f>+IF($E31=FF$22,VLOOKUP($C31,Input!$A$8:$GZ$39,MATCH(FF$21,Input!$A$6:$GZ$6,0),FALSE),0)*IF(FF$19&gt;=MAX($FD$19:FE$19),MIN((FF$19-MAX($FD$19:FE$19)),(FF$19-FE$19)),0)+IF($E31=FF$22,VLOOKUP($C31,Input!$A$8:$GZ$39,MATCH(FF$21,Input!$A$6:$GZ$6,0),FALSE),0)*IF(FF$18&gt;=MAX($FD$18:FE$18),MIN((FF$18-MAX($FD$18:FE$18)),(FF$18-FE$18)),0)</f>
        <v>0</v>
      </c>
      <c r="FG31" s="1">
        <f>+IF($E31=FG$22,VLOOKUP($C31,Input!$A$8:$GZ$39,MATCH(FG$21,Input!$A$6:$GZ$6,0),FALSE),0)*IF(FG$19&gt;=MAX($FD$19:FF$19),MIN((FG$19-MAX($FD$19:FF$19)),(FG$19-FF$19)),0)+IF($E31=FG$22,VLOOKUP($C31,Input!$A$8:$GZ$39,MATCH(FG$21,Input!$A$6:$GZ$6,0),FALSE),0)*IF(FG$18&gt;=MAX($FD$18:FF$18),MIN((FG$18-MAX($FD$18:FF$18)),(FG$18-FF$18)),0)</f>
        <v>0</v>
      </c>
      <c r="FH31" s="1">
        <f>+IF($E31=FH$22,VLOOKUP($C31,Input!$A$8:$GZ$39,MATCH(FH$21,Input!$A$6:$GZ$6,0),FALSE),0)*IF(FH$19&gt;=MAX($FD$19:FG$19),MIN((FH$19-MAX($FD$19:FG$19)),(FH$19-FG$19)),0)+IF($E31=FH$22,VLOOKUP($C31,Input!$A$8:$GZ$39,MATCH(FH$21,Input!$A$6:$GZ$6,0),FALSE),0)*IF(FH$18&gt;=MAX($FD$18:FG$18),MIN((FH$18-MAX($FD$18:FG$18)),(FH$18-FG$18)),0)</f>
        <v>0</v>
      </c>
      <c r="FI31" s="1">
        <f>+IF($E31=FI$22,VLOOKUP($C31,Input!$A$8:$GZ$39,MATCH(FI$21,Input!$A$6:$GZ$6,0),FALSE),0)*IF(FI$19&gt;=MAX($FD$19:FH$19),MIN((FI$19-MAX($FD$19:FH$19)),(FI$19-FH$19)),0)+IF($E31=FI$22,VLOOKUP($C31,Input!$A$8:$GZ$39,MATCH(FI$21,Input!$A$6:$GZ$6,0),FALSE),0)*IF(FI$18&gt;=MAX($FD$18:FH$18),MIN((FI$18-MAX($FD$18:FH$18)),(FI$18-FH$18)),0)</f>
        <v>0</v>
      </c>
      <c r="FJ31" s="1">
        <f>+IF($E31=FJ$22,VLOOKUP($C31,Input!$A$8:$GZ$39,MATCH(FJ$21,Input!$A$6:$GZ$6,0),FALSE),0)*IF(FJ$19&gt;=MAX($FD$19:FI$19),MIN((FJ$19-MAX($FD$19:FI$19)),(FJ$19-FI$19)),0)+IF($E31=FJ$22,VLOOKUP($C31,Input!$A$8:$GZ$39,MATCH(FJ$21,Input!$A$6:$GZ$6,0),FALSE),0)*IF(FJ$18&gt;=MAX($FD$18:FI$18),MIN((FJ$18-MAX($FD$18:FI$18)),(FJ$18-FI$18)),0)</f>
        <v>0</v>
      </c>
      <c r="FK31" s="1">
        <f>+IF($E31=FK$22,VLOOKUP($C31,Input!$A$8:$GZ$39,MATCH(FK$21,Input!$A$6:$GZ$6,0),FALSE),0)*IF(FK$19&gt;=MAX($FD$19:FJ$19),MIN((FK$19-MAX($FD$19:FJ$19)),(FK$19-FJ$19)),0)+IF($E31=FK$22,VLOOKUP($C31,Input!$A$8:$GZ$39,MATCH(FK$21,Input!$A$6:$GZ$6,0),FALSE),0)*IF(FK$18&gt;=MAX($FD$18:FJ$18),MIN((FK$18-MAX($FD$18:FJ$18)),(FK$18-FJ$18)),0)</f>
        <v>0</v>
      </c>
      <c r="FL31" s="1">
        <f>+IF($E31=FL$22,VLOOKUP($C31,Input!$A$8:$GZ$39,MATCH(FL$21,Input!$A$6:$GZ$6,0),FALSE),0)*IF(FL$19&gt;=MAX($FD$19:FK$19),MIN((FL$19-MAX($FD$19:FK$19)),(FL$19-FK$19)),0)+IF($E31=FL$22,VLOOKUP($C31,Input!$A$8:$GZ$39,MATCH(FL$21,Input!$A$6:$GZ$6,0),FALSE),0)*IF(FL$18&gt;=MAX($FD$18:FK$18),MIN((FL$18-MAX($FD$18:FK$18)),(FL$18-FK$18)),0)</f>
        <v>0</v>
      </c>
      <c r="FM31" s="1">
        <f>+IF($E31=FM$22,VLOOKUP($C31,Input!$A$8:$GZ$39,MATCH(FM$21,Input!$A$6:$GZ$6,0),FALSE),0)*IF(FM$19&gt;=MAX($FD$19:FL$19),MIN((FM$19-MAX($FD$19:FL$19)),(FM$19-FL$19)),0)+IF($E31=FM$22,VLOOKUP($C31,Input!$A$8:$GZ$39,MATCH(FM$21,Input!$A$6:$GZ$6,0),FALSE),0)*IF(FM$18&gt;=MAX($FD$18:FL$18),MIN((FM$18-MAX($FD$18:FL$18)),(FM$18-FL$18)),0)</f>
        <v>0</v>
      </c>
      <c r="FN31" s="1">
        <f>+IF($E31=FN$22,VLOOKUP($C31,Input!$A$8:$GZ$39,MATCH(FN$21,Input!$A$6:$GZ$6,0),FALSE),0)*IF(FN$19&gt;=MAX($FD$19:FM$19),MIN((FN$19-MAX($FD$19:FM$19)),(FN$19-FM$19)),0)+IF($E31=FN$22,VLOOKUP($C31,Input!$A$8:$GZ$39,MATCH(FN$21,Input!$A$6:$GZ$6,0),FALSE),0)*IF(FN$18&gt;=MAX($FD$18:FM$18),MIN((FN$18-MAX($FD$18:FM$18)),(FN$18-FM$18)),0)</f>
        <v>0</v>
      </c>
      <c r="FO31" s="1">
        <f>+IF($E31=FO$22,VLOOKUP($C31,Input!$A$8:$GZ$39,MATCH(FO$21,Input!$A$6:$GZ$6,0),FALSE),0)*IF(FO$19&gt;=MAX($FD$19:FN$19),MIN((FO$19-MAX($FD$19:FN$19)),(FO$19-FN$19)),0)+IF($E31=FO$22,VLOOKUP($C31,Input!$A$8:$GZ$39,MATCH(FO$21,Input!$A$6:$GZ$6,0),FALSE),0)*IF(FO$18&gt;=MAX($FD$18:FN$18),MIN((FO$18-MAX($FD$18:FN$18)),(FO$18-FN$18)),0)</f>
        <v>0</v>
      </c>
      <c r="FP31" s="1">
        <f>+IF($E31=FP$22,VLOOKUP($C31,Input!$A$8:$GZ$39,MATCH(FP$21,Input!$A$6:$GZ$6,0),FALSE),0)*IF(FP$19&gt;=MAX($FD$19:FO$19),MIN((FP$19-MAX($FD$19:FO$19)),(FP$19-FO$19)),0)+IF($E31=FP$22,VLOOKUP($C31,Input!$A$8:$GZ$39,MATCH(FP$21,Input!$A$6:$GZ$6,0),FALSE),0)*IF(FP$18&gt;=MAX($FD$18:FO$18),MIN((FP$18-MAX($FD$18:FO$18)),(FP$18-FO$18)),0)</f>
        <v>0</v>
      </c>
      <c r="FQ31" s="1">
        <f>+IF($E31=FQ$22,VLOOKUP($C31,Input!$A$8:$GZ$39,MATCH(FQ$21,Input!$A$6:$GZ$6,0),FALSE),0)*IF(FQ$19&gt;=MAX($FD$19:FP$19),MIN((FQ$19-MAX($FD$19:FP$19)),(FQ$19-FP$19)),0)+IF($E31=FQ$22,VLOOKUP($C31,Input!$A$8:$GZ$39,MATCH(FQ$21,Input!$A$6:$GZ$6,0),FALSE),0)*IF(FQ$18&gt;=MAX($FD$18:FP$18),MIN((FQ$18-MAX($FD$18:FP$18)),(FQ$18-FP$18)),0)</f>
        <v>0</v>
      </c>
      <c r="FR31" s="1">
        <f>+IF($E31=FR$22,VLOOKUP($C31,Input!$A$8:$GZ$39,MATCH(FR$21,Input!$A$6:$GZ$6,0),FALSE),0)*IF(FR$19&gt;=MAX($FD$19:FQ$19),MIN((FR$19-MAX($FD$19:FQ$19)),(FR$19-FQ$19)),0)+IF($E31=FR$22,VLOOKUP($C31,Input!$A$8:$GZ$39,MATCH(FR$21,Input!$A$6:$GZ$6,0),FALSE),0)*IF(FR$18&gt;=MAX($FD$18:FQ$18),MIN((FR$18-MAX($FD$18:FQ$18)),(FR$18-FQ$18)),0)</f>
        <v>0</v>
      </c>
      <c r="FS31" s="1">
        <f>+IF($E31=FS$22,VLOOKUP($C31,Input!$A$8:$GZ$39,MATCH(FS$21,Input!$A$6:$GZ$6,0),FALSE),0)*IF(FS$19&gt;=MAX($FD$19:FR$19),MIN((FS$19-MAX($FD$19:FR$19)),(FS$19-FR$19)),0)+IF($E31=FS$22,VLOOKUP($C31,Input!$A$8:$GZ$39,MATCH(FS$21,Input!$A$6:$GZ$6,0),FALSE),0)*IF(FS$18&gt;=MAX($FD$18:FR$18),MIN((FS$18-MAX($FD$18:FR$18)),(FS$18-FR$18)),0)</f>
        <v>0</v>
      </c>
      <c r="FT31" s="1">
        <f>+IF($E31=FT$22,VLOOKUP($C31,Input!$A$8:$GZ$39,MATCH(FT$21,Input!$A$6:$GZ$6,0),FALSE),0)*IF(FT$19&gt;=MAX($FD$19:FS$19),MIN((FT$19-MAX($FD$19:FS$19)),(FT$19-FS$19)),0)+IF($E31=FT$22,VLOOKUP($C31,Input!$A$8:$GZ$39,MATCH(FT$21,Input!$A$6:$GZ$6,0),FALSE),0)*IF(FT$18&gt;=MAX($FD$18:FS$18),MIN((FT$18-MAX($FD$18:FS$18)),(FT$18-FS$18)),0)</f>
        <v>0</v>
      </c>
      <c r="FU31" s="1">
        <f>+IF($E31=FU$22,VLOOKUP($C31,Input!$A$8:$GZ$39,MATCH(FU$21,Input!$A$6:$GZ$6,0),FALSE),0)*IF(FU$19&gt;=MAX($FD$19:FT$19),MIN((FU$19-MAX($FD$19:FT$19)),(FU$19-FT$19)),0)+IF($E31=FU$22,VLOOKUP($C31,Input!$A$8:$GZ$39,MATCH(FU$21,Input!$A$6:$GZ$6,0),FALSE),0)*IF(FU$18&gt;=MAX($FD$18:FT$18),MIN((FU$18-MAX($FD$18:FT$18)),(FU$18-FT$18)),0)</f>
        <v>0</v>
      </c>
      <c r="FV31" s="1">
        <f>+IF($E31=FV$22,VLOOKUP($C31,Input!$A$8:$GZ$39,MATCH(FV$21,Input!$A$6:$GZ$6,0),FALSE),0)*IF(FV$19&gt;=MAX($FD$19:FU$19),MIN((FV$19-MAX($FD$19:FU$19)),(FV$19-FU$19)),0)+IF($E31=FV$22,VLOOKUP($C31,Input!$A$8:$GZ$39,MATCH(FV$21,Input!$A$6:$GZ$6,0),FALSE),0)*IF(FV$18&gt;=MAX($FD$18:FU$18),MIN((FV$18-MAX($FD$18:FU$18)),(FV$18-FU$18)),0)</f>
        <v>0</v>
      </c>
      <c r="FW31" s="1">
        <f>+IF($E31=FW$22,VLOOKUP($C31,Input!$A$8:$GZ$39,MATCH(FW$21,Input!$A$6:$GZ$6,0),FALSE),0)*IF(FW$19&gt;=MAX($FD$19:FV$19),MIN((FW$19-MAX($FD$19:FV$19)),(FW$19-FV$19)),0)+IF($E31=FW$22,VLOOKUP($C31,Input!$A$8:$GZ$39,MATCH(FW$21,Input!$A$6:$GZ$6,0),FALSE),0)*IF(FW$18&gt;=MAX($FD$18:FV$18),MIN((FW$18-MAX($FD$18:FV$18)),(FW$18-FV$18)),0)</f>
        <v>0</v>
      </c>
      <c r="FX31" s="1">
        <f>+IF($E31=FX$22,VLOOKUP($C31,Input!$A$8:$GZ$39,MATCH(FX$21,Input!$A$6:$GZ$6,0),FALSE),0)*IF(FX$19&gt;=MAX($FD$19:FW$19),MIN((FX$19-MAX($FD$19:FW$19)),(FX$19-FW$19)),0)+IF($E31=FX$22,VLOOKUP($C31,Input!$A$8:$GZ$39,MATCH(FX$21,Input!$A$6:$GZ$6,0),FALSE),0)*IF(FX$18&gt;=MAX($FD$18:FW$18),MIN((FX$18-MAX($FD$18:FW$18)),(FX$18-FW$18)),0)</f>
        <v>0</v>
      </c>
      <c r="FY31" s="1">
        <f>+IF($E31=FY$22,VLOOKUP($C31,Input!$A$8:$GZ$39,MATCH(FY$21,Input!$A$6:$GZ$6,0),FALSE),0)*IF(FY$19&gt;=MAX($FD$19:FX$19),MIN((FY$19-MAX($FD$19:FX$19)),(FY$19-FX$19)),0)+IF($E31=FY$22,VLOOKUP($C31,Input!$A$8:$GZ$39,MATCH(FY$21,Input!$A$6:$GZ$6,0),FALSE),0)*IF(FY$18&gt;=MAX($FD$18:FX$18),MIN((FY$18-MAX($FD$18:FX$18)),(FY$18-FX$18)),0)</f>
        <v>0</v>
      </c>
      <c r="FZ31" s="1">
        <f>+IF($E31=FZ$22,VLOOKUP($C31,Input!$A$8:$GZ$39,MATCH(FZ$21,Input!$A$6:$GZ$6,0),FALSE),0)*IF(FZ$19&gt;=MAX($FD$19:FY$19),MIN((FZ$19-MAX($FD$19:FY$19)),(FZ$19-FY$19)),0)+IF($E31=FZ$22,VLOOKUP($C31,Input!$A$8:$GZ$39,MATCH(FZ$21,Input!$A$6:$GZ$6,0),FALSE),0)*IF(FZ$18&gt;=MAX($FD$18:FY$18),MIN((FZ$18-MAX($FD$18:FY$18)),(FZ$18-FY$18)),0)</f>
        <v>0</v>
      </c>
      <c r="GA31" s="1">
        <f>+IF($E31=GA$22,VLOOKUP($C31,Input!$A$8:$GZ$39,MATCH(GA$21,Input!$A$6:$GZ$6,0),FALSE),0)*IF(GA$19&gt;=MAX($FD$19:FZ$19),MIN((GA$19-MAX($FD$19:FZ$19)),(GA$19-FZ$19)),0)+IF($E31=GA$22,VLOOKUP($C31,Input!$A$8:$GZ$39,MATCH(GA$21,Input!$A$6:$GZ$6,0),FALSE),0)*IF(GA$18&gt;=MAX($FD$18:FZ$18),MIN((GA$18-MAX($FD$18:FZ$18)),(GA$18-FZ$18)),0)</f>
        <v>0</v>
      </c>
      <c r="GB31" s="1">
        <f>+IF($E31=GB$22,VLOOKUP($C31,Input!$A$8:$GZ$39,MATCH(GB$21,Input!$A$6:$GZ$6,0),FALSE),0)*IF(GB$19&gt;=MAX($FD$19:GA$19),MIN((GB$19-MAX($FD$19:GA$19)),(GB$19-GA$19)),0)+IF($E31=GB$22,VLOOKUP($C31,Input!$A$8:$GZ$39,MATCH(GB$21,Input!$A$6:$GZ$6,0),FALSE),0)*IF(GB$18&gt;=MAX($FD$18:GA$18),MIN((GB$18-MAX($FD$18:GA$18)),(GB$18-GA$18)),0)</f>
        <v>0</v>
      </c>
      <c r="GC31" s="1">
        <f>+IF($E31=GC$22,VLOOKUP($C31,Input!$A$8:$GZ$39,MATCH(GC$21,Input!$A$6:$GZ$6,0),FALSE),0)*IF(GC$19&gt;=MAX($FD$19:GB$19),MIN((GC$19-MAX($FD$19:GB$19)),(GC$19-GB$19)),0)+IF($E31=GC$22,VLOOKUP($C31,Input!$A$8:$GZ$39,MATCH(GC$21,Input!$A$6:$GZ$6,0),FALSE),0)*IF(GC$18&gt;=MAX($FD$18:GB$18),MIN((GC$18-MAX($FD$18:GB$18)),(GC$18-GB$18)),0)</f>
        <v>0</v>
      </c>
      <c r="GD31" s="1">
        <f>+IF($E31=GD$22,VLOOKUP($C31,Input!$A$8:$GZ$39,MATCH(GD$21,Input!$A$6:$GZ$6,0),FALSE),0)*IF(GD$19&gt;=MAX($FD$19:GC$19),MIN((GD$19-MAX($FD$19:GC$19)),(GD$19-GC$19)),0)+IF($E31=GD$22,VLOOKUP($C31,Input!$A$8:$GZ$39,MATCH(GD$21,Input!$A$6:$GZ$6,0),FALSE),0)*IF(GD$18&gt;=MAX($FD$18:GC$18),MIN((GD$18-MAX($FD$18:GC$18)),(GD$18-GC$18)),0)</f>
        <v>0</v>
      </c>
      <c r="GE31" s="1">
        <f>+IF($E31=GE$22,VLOOKUP($C31,Input!$A$8:$GZ$39,MATCH(GE$21,Input!$A$6:$GZ$6,0),FALSE),0)*IF(GE$19&gt;=MAX($FD$19:GD$19),MIN((GE$19-MAX($FD$19:GD$19)),(GE$19-GD$19)),0)+IF($E31=GE$22,VLOOKUP($C31,Input!$A$8:$GZ$39,MATCH(GE$21,Input!$A$6:$GZ$6,0),FALSE),0)*IF(GE$18&gt;=MAX($FD$18:GD$18),MIN((GE$18-MAX($FD$18:GD$18)),(GE$18-GD$18)),0)</f>
        <v>0</v>
      </c>
      <c r="GF31" s="1">
        <f>+IF($E31=GF$22,VLOOKUP($C31,Input!$A$8:$GZ$39,MATCH(GF$21,Input!$A$6:$GZ$6,0),FALSE),0)*IF(GF$19&gt;=MAX($FD$19:GE$19),MIN((GF$19-MAX($FD$19:GE$19)),(GF$19-GE$19)),0)+IF($E31=GF$22,VLOOKUP($C31,Input!$A$8:$GZ$39,MATCH(GF$21,Input!$A$6:$GZ$6,0),FALSE),0)*IF(GF$18&gt;=MAX($FD$18:GE$18),MIN((GF$18-MAX($FD$18:GE$18)),(GF$18-GE$18)),0)</f>
        <v>0</v>
      </c>
      <c r="GG31" s="1">
        <f>+IF($E31=GG$22,VLOOKUP($C31,Input!$A$8:$GZ$39,MATCH(GG$21,Input!$A$6:$GZ$6,0),FALSE),0)*IF(GG$19&gt;=MAX($FD$19:GF$19),MIN((GG$19-MAX($FD$19:GF$19)),(GG$19-GF$19)),0)+IF($E31=GG$22,VLOOKUP($C31,Input!$A$8:$GZ$39,MATCH(GG$21,Input!$A$6:$GZ$6,0),FALSE),0)*IF(GG$18&gt;=MAX($FD$18:GF$18),MIN((GG$18-MAX($FD$18:GF$18)),(GG$18-GF$18)),0)</f>
        <v>0</v>
      </c>
      <c r="GH31" s="1">
        <f>+IF($E31=GH$22,VLOOKUP($C31,Input!$A$8:$GZ$39,MATCH(GH$21,Input!$A$6:$GZ$6,0),FALSE),0)*IF(GH$19&gt;=MAX($FD$19:GG$19),MIN((GH$19-MAX($FD$19:GG$19)),(GH$19-GG$19)),0)+IF($E31=GH$22,VLOOKUP($C31,Input!$A$8:$GZ$39,MATCH(GH$21,Input!$A$6:$GZ$6,0),FALSE),0)*IF(GH$18&gt;=MAX($FD$18:GG$18),MIN((GH$18-MAX($FD$18:GG$18)),(GH$18-GG$18)),0)</f>
        <v>0</v>
      </c>
      <c r="GI31" s="1">
        <f>+IF($E31=GI$22,VLOOKUP($C31,Input!$A$8:$GZ$39,MATCH(GI$21,Input!$A$6:$GZ$6,0),FALSE),0)*IF(GI$19&gt;=MAX($FD$19:GH$19),MIN((GI$19-MAX($FD$19:GH$19)),(GI$19-GH$19)),0)+IF($E31=GI$22,VLOOKUP($C31,Input!$A$8:$GZ$39,MATCH(GI$21,Input!$A$6:$GZ$6,0),FALSE),0)*IF(GI$18&gt;=MAX($FD$18:GH$18),MIN((GI$18-MAX($FD$18:GH$18)),(GI$18-GH$18)),0)</f>
        <v>0</v>
      </c>
      <c r="GJ31" s="1">
        <f>+IF($E31=GJ$22,VLOOKUP($C31,Input!$A$8:$GZ$39,MATCH(GJ$21,Input!$A$6:$GZ$6,0),FALSE),0)*IF(GJ$19&gt;=MAX($FD$19:GI$19),MIN((GJ$19-MAX($FD$19:GI$19)),(GJ$19-GI$19)),0)+IF($E31=GJ$22,VLOOKUP($C31,Input!$A$8:$GZ$39,MATCH(GJ$21,Input!$A$6:$GZ$6,0),FALSE),0)*IF(GJ$18&gt;=MAX($FD$18:GI$18),MIN((GJ$18-MAX($FD$18:GI$18)),(GJ$18-GI$18)),0)</f>
        <v>0</v>
      </c>
      <c r="GK31" s="1">
        <f>+IF($E31=GK$22,VLOOKUP($C31,Input!$A$8:$GZ$39,MATCH(GK$21,Input!$A$6:$GZ$6,0),FALSE),0)*IF(GK$19&gt;=MAX($FD$19:GJ$19),MIN((GK$19-MAX($FD$19:GJ$19)),(GK$19-GJ$19)),0)+IF($E31=GK$22,VLOOKUP($C31,Input!$A$8:$GZ$39,MATCH(GK$21,Input!$A$6:$GZ$6,0),FALSE),0)*IF(GK$18&gt;=MAX($FD$18:GJ$18),MIN((GK$18-MAX($FD$18:GJ$18)),(GK$18-GJ$18)),0)</f>
        <v>0</v>
      </c>
      <c r="GL31" s="1">
        <f>+IF($E31=GL$22,VLOOKUP($C31,Input!$A$8:$GZ$39,MATCH(GL$21,Input!$A$6:$GZ$6,0),FALSE),0)*IF(GL$19&gt;=MAX($FD$19:GK$19),MIN((GL$19-MAX($FD$19:GK$19)),(GL$19-GK$19)),0)+IF($E31=GL$22,VLOOKUP($C31,Input!$A$8:$GZ$39,MATCH(GL$21,Input!$A$6:$GZ$6,0),FALSE),0)*IF(GL$18&gt;=MAX($FD$18:GK$18),MIN((GL$18-MAX($FD$18:GK$18)),(GL$18-GK$18)),0)</f>
        <v>0</v>
      </c>
      <c r="GM31" s="42"/>
      <c r="GN31" t="str">
        <f>VLOOKUP($C31,Input!$A$8:$GZ$39,MATCH(GN$21,Input!$A$6:$GZ$6,0),FALSE)</f>
        <v>NA</v>
      </c>
      <c r="GO31">
        <f>IF((VLOOKUP($C31,Input!$A$8:$GZ$39,MATCH(GO$21,Input!$A$6:$GZ$6,0),FALSE))="Y",$D31/VLOOKUP($C31,Input!$A$8:$GZ$39,MATCH(GP$21,Input!$A$6:$GZ$6,0),FALSE),0)</f>
        <v>0</v>
      </c>
      <c r="GP31">
        <f>IF((VLOOKUP($C31,Input!$A$8:$GZ$39,MATCH(GO$21,Input!$A$6:$GZ$6,0),FALSE))="Y",0,IF((VLOOKUP($C31,Input!$A$8:$GZ$39,MATCH(GP$21,Input!$A$6:$GZ$6,0),FALSE))&gt;0,$D31/VLOOKUP($C31,Input!$A$8:$GZ$39,MATCH(GP$21,Input!$A$6:$GZ$6,0),FALSE),0))</f>
        <v>0</v>
      </c>
      <c r="GQ31" s="1">
        <f>+IF($E31=GQ$22,VLOOKUP($C31,Input!$A$8:$GZ$39,MATCH(GQ$21,Input!$A$6:$GZ$6,0),FALSE),0)*IF(GQ$19&gt;=MAX($GP$19:GP$19),MIN((GQ$19-MAX($GP$19:GP$19)),(GQ$19-GP$19)),0)+IF($E31=GQ$22,VLOOKUP($C31,Input!$A$8:$GZ$39,MATCH(GQ$21,Input!$A$6:$GZ$6,0),FALSE),0)*IF(GQ$18&gt;=MAX($GP$18:GP$18),MIN((GQ$18-MAX($GP$18:GP$18)),(GQ$18-GP$18)),0)</f>
        <v>0</v>
      </c>
      <c r="GR31" s="1">
        <f>+IF($E31=GR$22,VLOOKUP($C31,Input!$A$8:$GZ$39,MATCH(GR$21,Input!$A$6:$GZ$6,0),FALSE),0)*IF(GR$19&gt;=MAX($GP$19:GQ$19),MIN((GR$19-MAX($GP$19:GQ$19)),(GR$19-GQ$19)),0)+IF($E31=GR$22,VLOOKUP($C31,Input!$A$8:$GZ$39,MATCH(GR$21,Input!$A$6:$GZ$6,0),FALSE),0)*IF(GR$18&gt;=MAX($GP$18:GQ$18),MIN((GR$18-MAX($GP$18:GQ$18)),(GR$18-GQ$18)),0)</f>
        <v>0</v>
      </c>
      <c r="GS31" s="1">
        <f>+IF($E31=GS$22,VLOOKUP($C31,Input!$A$8:$GZ$39,MATCH(GS$21,Input!$A$6:$GZ$6,0),FALSE),0)*IF(GS$19&gt;=MAX($GP$19:GR$19),MIN((GS$19-MAX($GP$19:GR$19)),(GS$19-GR$19)),0)+IF($E31=GS$22,VLOOKUP($C31,Input!$A$8:$GZ$39,MATCH(GS$21,Input!$A$6:$GZ$6,0),FALSE),0)*IF(GS$18&gt;=MAX($GP$18:GR$18),MIN((GS$18-MAX($GP$18:GR$18)),(GS$18-GR$18)),0)</f>
        <v>0</v>
      </c>
      <c r="GT31" s="1">
        <f>+IF($E31=GT$22,VLOOKUP($C31,Input!$A$8:$GZ$39,MATCH(GT$21,Input!$A$6:$GZ$6,0),FALSE),0)*IF(GT$19&gt;=MAX($GP$19:GS$19),MIN((GT$19-MAX($GP$19:GS$19)),(GT$19-GS$19)),0)+IF($E31=GT$22,VLOOKUP($C31,Input!$A$8:$GZ$39,MATCH(GT$21,Input!$A$6:$GZ$6,0),FALSE),0)*IF(GT$18&gt;=MAX($GP$18:GS$18),MIN((GT$18-MAX($GP$18:GS$18)),(GT$18-GS$18)),0)</f>
        <v>0</v>
      </c>
      <c r="GU31" s="1">
        <f>+IF($E31=GU$22,VLOOKUP($C31,Input!$A$8:$GZ$39,MATCH(GU$21,Input!$A$6:$GZ$6,0),FALSE),0)*IF(GU$19&gt;=MAX($GP$19:GT$19),MIN((GU$19-MAX($GP$19:GT$19)),(GU$19-GT$19)),0)+IF($E31=GU$22,VLOOKUP($C31,Input!$A$8:$GZ$39,MATCH(GU$21,Input!$A$6:$GZ$6,0),FALSE),0)*IF(GU$18&gt;=MAX($GP$18:GT$18),MIN((GU$18-MAX($GP$18:GT$18)),(GU$18-GT$18)),0)</f>
        <v>0</v>
      </c>
      <c r="GV31" s="1">
        <f>+IF($E31=GV$22,VLOOKUP($C31,Input!$A$8:$GZ$39,MATCH(GV$21,Input!$A$6:$GZ$6,0),FALSE),0)*IF(GV$19&gt;=MAX($GP$19:GU$19),MIN((GV$19-MAX($GP$19:GU$19)),(GV$19-GU$19)),0)+IF($E31=GV$22,VLOOKUP($C31,Input!$A$8:$GZ$39,MATCH(GV$21,Input!$A$6:$GZ$6,0),FALSE),0)*IF(GV$18&gt;=MAX($GP$18:GU$18),MIN((GV$18-MAX($GP$18:GU$18)),(GV$18-GU$18)),0)</f>
        <v>0</v>
      </c>
      <c r="GW31" s="1">
        <f>+IF($E31=GW$22,VLOOKUP($C31,Input!$A$8:$GZ$39,MATCH(GW$21,Input!$A$6:$GZ$6,0),FALSE),0)*IF(GW$19&gt;=MAX($GP$19:GV$19),MIN((GW$19-MAX($GP$19:GV$19)),(GW$19-GV$19)),0)+IF($E31=GW$22,VLOOKUP($C31,Input!$A$8:$GZ$39,MATCH(GW$21,Input!$A$6:$GZ$6,0),FALSE),0)*IF(GW$18&gt;=MAX($GP$18:GV$18),MIN((GW$18-MAX($GP$18:GV$18)),(GW$18-GV$18)),0)</f>
        <v>0</v>
      </c>
      <c r="GX31" s="1">
        <f>+IF($E31=GX$22,VLOOKUP($C31,Input!$A$8:$GZ$39,MATCH(GX$21,Input!$A$6:$GZ$6,0),FALSE),0)*IF(GX$19&gt;=MAX($GP$19:GW$19),MIN((GX$19-MAX($GP$19:GW$19)),(GX$19-GW$19)),0)+IF($E31=GX$22,VLOOKUP($C31,Input!$A$8:$GZ$39,MATCH(GX$21,Input!$A$6:$GZ$6,0),FALSE),0)*IF(GX$18&gt;=MAX($GP$18:GW$18),MIN((GX$18-MAX($GP$18:GW$18)),(GX$18-GW$18)),0)</f>
        <v>0</v>
      </c>
      <c r="GY31" s="1">
        <f>+IF($E31=GY$22,VLOOKUP($C31,Input!$A$8:$GZ$39,MATCH(GY$21,Input!$A$6:$GZ$6,0),FALSE),0)*IF(GY$19&gt;=MAX($GP$19:GX$19),MIN((GY$19-MAX($GP$19:GX$19)),(GY$19-GX$19)),0)+IF($E31=GY$22,VLOOKUP($C31,Input!$A$8:$GZ$39,MATCH(GY$21,Input!$A$6:$GZ$6,0),FALSE),0)*IF(GY$18&gt;=MAX($GP$18:GX$18),MIN((GY$18-MAX($GP$18:GX$18)),(GY$18-GX$18)),0)</f>
        <v>0</v>
      </c>
      <c r="GZ31" s="1">
        <f>+IF($E31=GZ$22,VLOOKUP($C31,Input!$A$8:$GZ$39,MATCH(GZ$21,Input!$A$6:$GZ$6,0),FALSE),0)*IF(GZ$19&gt;=MAX($GP$19:GY$19),MIN((GZ$19-MAX($GP$19:GY$19)),(GZ$19-GY$19)),0)+IF($E31=GZ$22,VLOOKUP($C31,Input!$A$8:$GZ$39,MATCH(GZ$21,Input!$A$6:$GZ$6,0),FALSE),0)*IF(GZ$18&gt;=MAX($GP$18:GY$18),MIN((GZ$18-MAX($GP$18:GY$18)),(GZ$18-GY$18)),0)</f>
        <v>0</v>
      </c>
      <c r="HA31" s="1">
        <f>+IF($E31=HA$22,VLOOKUP($C31,Input!$A$8:$GZ$39,MATCH(HA$21,Input!$A$6:$GZ$6,0),FALSE),0)*IF(HA$19&gt;=MAX($GP$19:GZ$19),MIN((HA$19-MAX($GP$19:GZ$19)),(HA$19-GZ$19)),0)+IF($E31=HA$22,VLOOKUP($C31,Input!$A$8:$GZ$39,MATCH(HA$21,Input!$A$6:$GZ$6,0),FALSE),0)*IF(HA$18&gt;=MAX($GP$18:GZ$18),MIN((HA$18-MAX($GP$18:GZ$18)),(HA$18-GZ$18)),0)</f>
        <v>0</v>
      </c>
      <c r="HB31" s="1">
        <f>+IF($E31=HB$22,VLOOKUP($C31,Input!$A$8:$GZ$39,MATCH(HB$21,Input!$A$6:$GZ$6,0),FALSE),0)*IF(HB$19&gt;=MAX($GP$19:HA$19),MIN((HB$19-MAX($GP$19:HA$19)),(HB$19-HA$19)),0)+IF($E31=HB$22,VLOOKUP($C31,Input!$A$8:$GZ$39,MATCH(HB$21,Input!$A$6:$GZ$6,0),FALSE),0)*IF(HB$18&gt;=MAX($GP$18:HA$18),MIN((HB$18-MAX($GP$18:HA$18)),(HB$18-HA$18)),0)</f>
        <v>0</v>
      </c>
      <c r="HC31" s="1">
        <f>+IF($E31=HC$22,VLOOKUP($C31,Input!$A$8:$GZ$39,MATCH(HC$21,Input!$A$6:$GZ$6,0),FALSE),0)*IF(HC$19&gt;=MAX($GP$19:HB$19),MIN((HC$19-MAX($GP$19:HB$19)),(HC$19-HB$19)),0)+IF($E31=HC$22,VLOOKUP($C31,Input!$A$8:$GZ$39,MATCH(HC$21,Input!$A$6:$GZ$6,0),FALSE),0)*IF(HC$18&gt;=MAX($GP$18:HB$18),MIN((HC$18-MAX($GP$18:HB$18)),(HC$18-HB$18)),0)</f>
        <v>0</v>
      </c>
      <c r="HD31" s="1">
        <f>+IF($E31=HD$22,VLOOKUP($C31,Input!$A$8:$GZ$39,MATCH(HD$21,Input!$A$6:$GZ$6,0),FALSE),0)*IF(HD$19&gt;=MAX($GP$19:HC$19),MIN((HD$19-MAX($GP$19:HC$19)),(HD$19-HC$19)),0)+IF($E31=HD$22,VLOOKUP($C31,Input!$A$8:$GZ$39,MATCH(HD$21,Input!$A$6:$GZ$6,0),FALSE),0)*IF(HD$18&gt;=MAX($GP$18:HC$18),MIN((HD$18-MAX($GP$18:HC$18)),(HD$18-HC$18)),0)</f>
        <v>0</v>
      </c>
      <c r="HE31" s="1">
        <f>+IF($E31=HE$22,VLOOKUP($C31,Input!$A$8:$GZ$39,MATCH(HE$21,Input!$A$6:$GZ$6,0),FALSE),0)*IF(HE$19&gt;=MAX($GP$19:HD$19),MIN((HE$19-MAX($GP$19:HD$19)),(HE$19-HD$19)),0)+IF($E31=HE$22,VLOOKUP($C31,Input!$A$8:$GZ$39,MATCH(HE$21,Input!$A$6:$GZ$6,0),FALSE),0)*IF(HE$18&gt;=MAX($GP$18:HD$18),MIN((HE$18-MAX($GP$18:HD$18)),(HE$18-HD$18)),0)</f>
        <v>0</v>
      </c>
      <c r="HF31" s="1">
        <f>+IF($E31=HF$22,VLOOKUP($C31,Input!$A$8:$GZ$39,MATCH(HF$21,Input!$A$6:$GZ$6,0),FALSE),0)*IF(HF$19&gt;=MAX($GP$19:HE$19),MIN((HF$19-MAX($GP$19:HE$19)),(HF$19-HE$19)),0)+IF($E31=HF$22,VLOOKUP($C31,Input!$A$8:$GZ$39,MATCH(HF$21,Input!$A$6:$GZ$6,0),FALSE),0)*IF(HF$18&gt;=MAX($GP$18:HE$18),MIN((HF$18-MAX($GP$18:HE$18)),(HF$18-HE$18)),0)</f>
        <v>0</v>
      </c>
      <c r="HG31" s="1">
        <f>+IF($E31=HG$22,VLOOKUP($C31,Input!$A$8:$GZ$39,MATCH(HG$21,Input!$A$6:$GZ$6,0),FALSE),0)*IF(HG$19&gt;=MAX($GP$19:HF$19),MIN((HG$19-MAX($GP$19:HF$19)),(HG$19-HF$19)),0)+IF($E31=HG$22,VLOOKUP($C31,Input!$A$8:$GZ$39,MATCH(HG$21,Input!$A$6:$GZ$6,0),FALSE),0)*IF(HG$18&gt;=MAX($GP$18:HF$18),MIN((HG$18-MAX($GP$18:HF$18)),(HG$18-HF$18)),0)</f>
        <v>0</v>
      </c>
      <c r="HH31" s="1">
        <f>+IF($E31=HH$22,VLOOKUP($C31,Input!$A$8:$GZ$39,MATCH(HH$21,Input!$A$6:$GZ$6,0),FALSE),0)*IF(HH$19&gt;=MAX($GP$19:HG$19),MIN((HH$19-MAX($GP$19:HG$19)),(HH$19-HG$19)),0)+IF($E31=HH$22,VLOOKUP($C31,Input!$A$8:$GZ$39,MATCH(HH$21,Input!$A$6:$GZ$6,0),FALSE),0)*IF(HH$18&gt;=MAX($GP$18:HG$18),MIN((HH$18-MAX($GP$18:HG$18)),(HH$18-HG$18)),0)</f>
        <v>0</v>
      </c>
      <c r="HI31" s="1">
        <f>+IF($E31=HI$22,VLOOKUP($C31,Input!$A$8:$GZ$39,MATCH(HI$21,Input!$A$6:$GZ$6,0),FALSE),0)*IF(HI$19&gt;=MAX($GP$19:HH$19),MIN((HI$19-MAX($GP$19:HH$19)),(HI$19-HH$19)),0)+IF($E31=HI$22,VLOOKUP($C31,Input!$A$8:$GZ$39,MATCH(HI$21,Input!$A$6:$GZ$6,0),FALSE),0)*IF(HI$18&gt;=MAX($GP$18:HH$18),MIN((HI$18-MAX($GP$18:HH$18)),(HI$18-HH$18)),0)</f>
        <v>0</v>
      </c>
      <c r="HJ31" s="1">
        <f>+IF($E31=HJ$22,VLOOKUP($C31,Input!$A$8:$GZ$39,MATCH(HJ$21,Input!$A$6:$GZ$6,0),FALSE),0)*IF(HJ$19&gt;=MAX($GP$19:HI$19),MIN((HJ$19-MAX($GP$19:HI$19)),(HJ$19-HI$19)),0)+IF($E31=HJ$22,VLOOKUP($C31,Input!$A$8:$GZ$39,MATCH(HJ$21,Input!$A$6:$GZ$6,0),FALSE),0)*IF(HJ$18&gt;=MAX($GP$18:HI$18),MIN((HJ$18-MAX($GP$18:HI$18)),(HJ$18-HI$18)),0)</f>
        <v>0</v>
      </c>
      <c r="HK31" s="1">
        <f>+IF($E31=HK$22,VLOOKUP($C31,Input!$A$8:$GZ$39,MATCH(HK$21,Input!$A$6:$GZ$6,0),FALSE),0)*IF(HK$19&gt;=MAX($GP$19:HJ$19),MIN((HK$19-MAX($GP$19:HJ$19)),(HK$19-HJ$19)),0)+IF($E31=HK$22,VLOOKUP($C31,Input!$A$8:$GZ$39,MATCH(HK$21,Input!$A$6:$GZ$6,0),FALSE),0)*IF(HK$18&gt;=MAX($GP$18:HJ$18),MIN((HK$18-MAX($GP$18:HJ$18)),(HK$18-HJ$18)),0)</f>
        <v>0</v>
      </c>
      <c r="HL31" s="1">
        <f>+IF($E31=HL$22,VLOOKUP($C31,Input!$A$8:$GZ$39,MATCH(HL$21,Input!$A$6:$GZ$6,0),FALSE),0)*IF(HL$19&gt;=MAX($GP$19:HK$19),MIN((HL$19-MAX($GP$19:HK$19)),(HL$19-HK$19)),0)+IF($E31=HL$22,VLOOKUP($C31,Input!$A$8:$GZ$39,MATCH(HL$21,Input!$A$6:$GZ$6,0),FALSE),0)*IF(HL$18&gt;=MAX($GP$18:HK$18),MIN((HL$18-MAX($GP$18:HK$18)),(HL$18-HK$18)),0)</f>
        <v>0</v>
      </c>
      <c r="HM31" s="1">
        <f>+IF($E31=HM$22,VLOOKUP($C31,Input!$A$8:$GZ$39,MATCH(HM$21,Input!$A$6:$GZ$6,0),FALSE),0)*IF(HM$19&gt;=MAX($GP$19:HL$19),MIN((HM$19-MAX($GP$19:HL$19)),(HM$19-HL$19)),0)+IF($E31=HM$22,VLOOKUP($C31,Input!$A$8:$GZ$39,MATCH(HM$21,Input!$A$6:$GZ$6,0),FALSE),0)*IF(HM$18&gt;=MAX($GP$18:HL$18),MIN((HM$18-MAX($GP$18:HL$18)),(HM$18-HL$18)),0)</f>
        <v>0</v>
      </c>
      <c r="HN31" s="1">
        <f>+IF($E31=HN$22,VLOOKUP($C31,Input!$A$8:$GZ$39,MATCH(HN$21,Input!$A$6:$GZ$6,0),FALSE),0)*IF(HN$19&gt;=MAX($GP$19:HM$19),MIN((HN$19-MAX($GP$19:HM$19)),(HN$19-HM$19)),0)+IF($E31=HN$22,VLOOKUP($C31,Input!$A$8:$GZ$39,MATCH(HN$21,Input!$A$6:$GZ$6,0),FALSE),0)*IF(HN$18&gt;=MAX($GP$18:HM$18),MIN((HN$18-MAX($GP$18:HM$18)),(HN$18-HM$18)),0)</f>
        <v>0</v>
      </c>
      <c r="HO31" s="1">
        <f>+IF($E31=HO$22,VLOOKUP($C31,Input!$A$8:$GZ$39,MATCH(HO$21,Input!$A$6:$GZ$6,0),FALSE),0)*IF(HO$19&gt;=MAX($GP$19:HN$19),MIN((HO$19-MAX($GP$19:HN$19)),(HO$19-HN$19)),0)+IF($E31=HO$22,VLOOKUP($C31,Input!$A$8:$GZ$39,MATCH(HO$21,Input!$A$6:$GZ$6,0),FALSE),0)*IF(HO$18&gt;=MAX($GP$18:HN$18),MIN((HO$18-MAX($GP$18:HN$18)),(HO$18-HN$18)),0)</f>
        <v>0</v>
      </c>
      <c r="HP31" s="1">
        <f>+IF($E31=HP$22,VLOOKUP($C31,Input!$A$8:$GZ$39,MATCH(HP$21,Input!$A$6:$GZ$6,0),FALSE),0)*IF(HP$19&gt;=MAX($GP$19:HO$19),MIN((HP$19-MAX($GP$19:HO$19)),(HP$19-HO$19)),0)+IF($E31=HP$22,VLOOKUP($C31,Input!$A$8:$GZ$39,MATCH(HP$21,Input!$A$6:$GZ$6,0),FALSE),0)*IF(HP$18&gt;=MAX($GP$18:HO$18),MIN((HP$18-MAX($GP$18:HO$18)),(HP$18-HO$18)),0)</f>
        <v>0</v>
      </c>
      <c r="HQ31" s="1">
        <f>+IF($E31=HQ$22,VLOOKUP($C31,Input!$A$8:$GZ$39,MATCH(HQ$21,Input!$A$6:$GZ$6,0),FALSE),0)*IF(HQ$19&gt;=MAX($GP$19:HP$19),MIN((HQ$19-MAX($GP$19:HP$19)),(HQ$19-HP$19)),0)+IF($E31=HQ$22,VLOOKUP($C31,Input!$A$8:$GZ$39,MATCH(HQ$21,Input!$A$6:$GZ$6,0),FALSE),0)*IF(HQ$18&gt;=MAX($GP$18:HP$18),MIN((HQ$18-MAX($GP$18:HP$18)),(HQ$18-HP$18)),0)</f>
        <v>0</v>
      </c>
      <c r="HR31" s="1">
        <f>+IF($E31=HR$22,VLOOKUP($C31,Input!$A$8:$GZ$39,MATCH(HR$21,Input!$A$6:$GZ$6,0),FALSE),0)*IF(HR$19&gt;=MAX($GP$19:HQ$19),MIN((HR$19-MAX($GP$19:HQ$19)),(HR$19-HQ$19)),0)+IF($E31=HR$22,VLOOKUP($C31,Input!$A$8:$GZ$39,MATCH(HR$21,Input!$A$6:$GZ$6,0),FALSE),0)*IF(HR$18&gt;=MAX($GP$18:HQ$18),MIN((HR$18-MAX($GP$18:HQ$18)),(HR$18-HQ$18)),0)</f>
        <v>0</v>
      </c>
      <c r="HS31" s="1">
        <f>+IF($E31=HS$22,VLOOKUP($C31,Input!$A$8:$GZ$39,MATCH(HS$21,Input!$A$6:$GZ$6,0),FALSE),0)*IF(HS$19&gt;=MAX($GP$19:HR$19),MIN((HS$19-MAX($GP$19:HR$19)),(HS$19-HR$19)),0)+IF($E31=HS$22,VLOOKUP($C31,Input!$A$8:$GZ$39,MATCH(HS$21,Input!$A$6:$GZ$6,0),FALSE),0)*IF(HS$18&gt;=MAX($GP$18:HR$18),MIN((HS$18-MAX($GP$18:HR$18)),(HS$18-HR$18)),0)</f>
        <v>0</v>
      </c>
      <c r="HT31" s="1">
        <f>+IF($E31=HT$22,VLOOKUP($C31,Input!$A$8:$GZ$39,MATCH(HT$21,Input!$A$6:$GZ$6,0),FALSE),0)*IF(HT$19&gt;=MAX($GP$19:HS$19),MIN((HT$19-MAX($GP$19:HS$19)),(HT$19-HS$19)),0)+IF($E31=HT$22,VLOOKUP($C31,Input!$A$8:$GZ$39,MATCH(HT$21,Input!$A$6:$GZ$6,0),FALSE),0)*IF(HT$18&gt;=MAX($GP$18:HS$18),MIN((HT$18-MAX($GP$18:HS$18)),(HT$18-HS$18)),0)</f>
        <v>0</v>
      </c>
      <c r="HU31" s="1">
        <f>+IF($E31=HU$22,VLOOKUP($C31,Input!$A$8:$GZ$39,MATCH(HU$21,Input!$A$6:$GZ$6,0),FALSE),0)*IF(HU$19&gt;=MAX($GP$19:HT$19),MIN((HU$19-MAX($GP$19:HT$19)),(HU$19-HT$19)),0)+IF($E31=HU$22,VLOOKUP($C31,Input!$A$8:$GZ$39,MATCH(HU$21,Input!$A$6:$GZ$6,0),FALSE),0)*IF(HU$18&gt;=MAX($GP$18:HT$18),MIN((HU$18-MAX($GP$18:HT$18)),(HU$18-HT$18)),0)</f>
        <v>0</v>
      </c>
      <c r="HV31" s="1">
        <f>+IF($E31=HV$22,VLOOKUP($C31,Input!$A$8:$GZ$39,MATCH(HV$21,Input!$A$6:$GZ$6,0),FALSE),0)*IF(HV$19&gt;=MAX($GP$19:HU$19),MIN((HV$19-MAX($GP$19:HU$19)),(HV$19-HU$19)),0)+IF($E31=HV$22,VLOOKUP($C31,Input!$A$8:$GZ$39,MATCH(HV$21,Input!$A$6:$GZ$6,0),FALSE),0)*IF(HV$18&gt;=MAX($GP$18:HU$18),MIN((HV$18-MAX($GP$18:HU$18)),(HV$18-HU$18)),0)</f>
        <v>0</v>
      </c>
      <c r="HW31" s="1">
        <f>+IF($E31=HW$22,VLOOKUP($C31,Input!$A$8:$GZ$39,MATCH(HW$21,Input!$A$6:$GZ$6,0),FALSE),0)*IF(HW$19&gt;=MAX($GP$19:HV$19),MIN((HW$19-MAX($GP$19:HV$19)),(HW$19-HV$19)),0)+IF($E31=HW$22,VLOOKUP($C31,Input!$A$8:$GZ$39,MATCH(HW$21,Input!$A$6:$GZ$6,0),FALSE),0)*IF(HW$18&gt;=MAX($GP$18:HV$18),MIN((HW$18-MAX($GP$18:HV$18)),(HW$18-HV$18)),0)</f>
        <v>0</v>
      </c>
      <c r="HX31" s="1">
        <f>+IF($E31=HX$22,VLOOKUP($C31,Input!$A$8:$GZ$39,MATCH(HX$21,Input!$A$6:$GZ$6,0),FALSE),0)*IF(HX$19&gt;=MAX($GP$19:HW$19),MIN((HX$19-MAX($GP$19:HW$19)),(HX$19-HW$19)),0)+IF($E31=HX$22,VLOOKUP($C31,Input!$A$8:$GZ$39,MATCH(HX$21,Input!$A$6:$GZ$6,0),FALSE),0)*IF(HX$18&gt;=MAX($GP$18:HW$18),MIN((HX$18-MAX($GP$18:HW$18)),(HX$18-HW$18)),0)</f>
        <v>0</v>
      </c>
      <c r="HY31" s="1">
        <f>+IF($E31=HY$22,VLOOKUP($C31,Input!$A$8:$GZ$39,MATCH(HY$21,Input!$A$6:$GZ$6,0),FALSE),0)*IF(HY$19&gt;=MAX($GP$19:HX$19),MIN((HY$19-MAX($GP$19:HX$19)),(HY$19-HX$19)),0)+IF($E31=HY$22,VLOOKUP($C31,Input!$A$8:$GZ$39,MATCH(HY$21,Input!$A$6:$GZ$6,0),FALSE),0)*IF(HY$18&gt;=MAX($GP$18:HX$18),MIN((HY$18-MAX($GP$18:HX$18)),(HY$18-HX$18)),0)</f>
        <v>0</v>
      </c>
      <c r="HZ31" s="42"/>
      <c r="IA31" t="str">
        <f>VLOOKUP($C31,Input!$A$8:$IA$39,MATCH(IA$21,Input!$A$6:$IA$6,0),FALSE)</f>
        <v>NA</v>
      </c>
      <c r="IB31" s="132">
        <f>IF((VLOOKUP($C31,Input!$A$8:$IA$39,MATCH(IB$21,Input!$A$6:$IA$6,0),FALSE))="Y",$D31/VLOOKUP($C31,Input!$A$8:$IA$39,MATCH(IC$21,Input!$A$6:$IA$6,0),FALSE),0)</f>
        <v>0</v>
      </c>
      <c r="IC31" s="132">
        <f>IF((VLOOKUP($C31,Input!$A$8:$IA$39,MATCH(IB$21,Input!$A$6:$IA$6,0),FALSE))="Y",0,IF((VLOOKUP($C31,Input!$A$8:$IA$39,MATCH(IC$21,Input!$A$6:$IA$6,0),FALSE))&gt;0,$D31/VLOOKUP($C31,Input!$A$8:$IA$39,MATCH(IC$21,Input!$A$6:$IA$6,0),FALSE),0))</f>
        <v>0</v>
      </c>
      <c r="ID31" s="1">
        <f>+IF($E31=ID$22,VLOOKUP($C31,Input!$A$8:$IA$39,MATCH(ID$21,Input!$A$6:$IA$6,0),FALSE),0)*IF(ID$19&gt;=MAX($IC$19:IC$19),MIN((ID$19-MAX($IC$19:IC$19)),(ID$19-IC$19)),0)+IF($E31=ID$22,VLOOKUP($C31,Input!$A$8:$IA$39,MATCH(ID$21,Input!$A$6:$IA$6,0),FALSE),0)*IF(ID$18&gt;=MAX($IC$18:IC$18),MIN((ID$18-MAX($IC$18:IC$18)),(ID$18-IC$18)),0)</f>
        <v>0</v>
      </c>
      <c r="IE31" s="1">
        <f>+IF($E31=IE$22,VLOOKUP($C31,Input!$A$8:$IA$39,MATCH(IE$21,Input!$A$6:$IA$6,0),FALSE),0)*IF(IE$19&gt;=MAX($IC$19:ID$19),MIN((IE$19-MAX($IC$19:ID$19)),(IE$19-ID$19)),0)+IF($E31=IE$22,VLOOKUP($C31,Input!$A$8:$IA$39,MATCH(IE$21,Input!$A$6:$IA$6,0),FALSE),0)*IF(IE$18&gt;=MAX($IC$18:ID$18),MIN((IE$18-MAX($IC$18:ID$18)),(IE$18-ID$18)),0)</f>
        <v>0</v>
      </c>
      <c r="IF31" s="1">
        <f>+IF($E31=IF$22,VLOOKUP($C31,Input!$A$8:$IA$39,MATCH(IF$21,Input!$A$6:$IA$6,0),FALSE),0)*IF(IF$19&gt;=MAX($IC$19:IE$19),MIN((IF$19-MAX($IC$19:IE$19)),(IF$19-IE$19)),0)+IF($E31=IF$22,VLOOKUP($C31,Input!$A$8:$IA$39,MATCH(IF$21,Input!$A$6:$IA$6,0),FALSE),0)*IF(IF$18&gt;=MAX($IC$18:IE$18),MIN((IF$18-MAX($IC$18:IE$18)),(IF$18-IE$18)),0)</f>
        <v>0</v>
      </c>
      <c r="IG31" s="1">
        <f>+IF($E31=IG$22,VLOOKUP($C31,Input!$A$8:$IA$39,MATCH(IG$21,Input!$A$6:$IA$6,0),FALSE),0)*IF(IG$19&gt;=MAX($IC$19:IF$19),MIN((IG$19-MAX($IC$19:IF$19)),(IG$19-IF$19)),0)+IF($E31=IG$22,VLOOKUP($C31,Input!$A$8:$IA$39,MATCH(IG$21,Input!$A$6:$IA$6,0),FALSE),0)*IF(IG$18&gt;=MAX($IC$18:IF$18),MIN((IG$18-MAX($IC$18:IF$18)),(IG$18-IF$18)),0)</f>
        <v>0</v>
      </c>
      <c r="IH31" s="1">
        <f>+IF($E31=IH$22,VLOOKUP($C31,Input!$A$8:$IA$39,MATCH(IH$21,Input!$A$6:$IA$6,0),FALSE),0)*IF(IH$19&gt;=MAX($IC$19:IG$19),MIN((IH$19-MAX($IC$19:IG$19)),(IH$19-IG$19)),0)+IF($E31=IH$22,VLOOKUP($C31,Input!$A$8:$IA$39,MATCH(IH$21,Input!$A$6:$IA$6,0),FALSE),0)*IF(IH$18&gt;=MAX($IC$18:IG$18),MIN((IH$18-MAX($IC$18:IG$18)),(IH$18-IG$18)),0)</f>
        <v>0</v>
      </c>
      <c r="II31" s="1">
        <f>+IF($E31=II$22,VLOOKUP($C31,Input!$A$8:$IA$39,MATCH(II$21,Input!$A$6:$IA$6,0),FALSE),0)*IF(II$19&gt;=MAX($IC$19:IH$19),MIN((II$19-MAX($IC$19:IH$19)),(II$19-IH$19)),0)+IF($E31=II$22,VLOOKUP($C31,Input!$A$8:$IA$39,MATCH(II$21,Input!$A$6:$IA$6,0),FALSE),0)*IF(II$18&gt;=MAX($IC$18:IH$18),MIN((II$18-MAX($IC$18:IH$18)),(II$18-IH$18)),0)</f>
        <v>0</v>
      </c>
      <c r="IJ31" s="1">
        <f>+IF($E31=IJ$22,VLOOKUP($C31,Input!$A$8:$IA$39,MATCH(IJ$21,Input!$A$6:$IA$6,0),FALSE),0)*IF(IJ$19&gt;=MAX($IC$19:II$19),MIN((IJ$19-MAX($IC$19:II$19)),(IJ$19-II$19)),0)+IF($E31=IJ$22,VLOOKUP($C31,Input!$A$8:$IA$39,MATCH(IJ$21,Input!$A$6:$IA$6,0),FALSE),0)*IF(IJ$18&gt;=MAX($IC$18:II$18),MIN((IJ$18-MAX($IC$18:II$18)),(IJ$18-II$18)),0)</f>
        <v>0</v>
      </c>
      <c r="IK31" s="1">
        <f>+IF($E31=IK$22,VLOOKUP($C31,Input!$A$8:$IA$39,MATCH(IK$21,Input!$A$6:$IA$6,0),FALSE),0)*IF(IK$19&gt;=MAX($IC$19:IJ$19),MIN((IK$19-MAX($IC$19:IJ$19)),(IK$19-IJ$19)),0)+IF($E31=IK$22,VLOOKUP($C31,Input!$A$8:$IA$39,MATCH(IK$21,Input!$A$6:$IA$6,0),FALSE),0)*IF(IK$18&gt;=MAX($IC$18:IJ$18),MIN((IK$18-MAX($IC$18:IJ$18)),(IK$18-IJ$18)),0)</f>
        <v>0</v>
      </c>
      <c r="IL31" s="1">
        <f>+IF($E31=IL$22,VLOOKUP($C31,Input!$A$8:$IA$39,MATCH(IL$21,Input!$A$6:$IA$6,0),FALSE),0)*IF(IL$19&gt;=MAX($IC$19:IK$19),MIN((IL$19-MAX($IC$19:IK$19)),(IL$19-IK$19)),0)+IF($E31=IL$22,VLOOKUP($C31,Input!$A$8:$IA$39,MATCH(IL$21,Input!$A$6:$IA$6,0),FALSE),0)*IF(IL$18&gt;=MAX($IC$18:IK$18),MIN((IL$18-MAX($IC$18:IK$18)),(IL$18-IK$18)),0)</f>
        <v>0</v>
      </c>
      <c r="IM31" s="1">
        <f>+IF($E31=IM$22,VLOOKUP($C31,Input!$A$8:$IA$39,MATCH(IM$21,Input!$A$6:$IA$6,0),FALSE),0)*IF(IM$19&gt;=MAX($IC$19:IL$19),MIN((IM$19-MAX($IC$19:IL$19)),(IM$19-IL$19)),0)+IF($E31=IM$22,VLOOKUP($C31,Input!$A$8:$IA$39,MATCH(IM$21,Input!$A$6:$IA$6,0),FALSE),0)*IF(IM$18&gt;=MAX($IC$18:IL$18),MIN((IM$18-MAX($IC$18:IL$18)),(IM$18-IL$18)),0)</f>
        <v>0</v>
      </c>
      <c r="IN31" s="1">
        <f>+IF($E31=IN$22,VLOOKUP($C31,Input!$A$8:$IA$39,MATCH(IN$21,Input!$A$6:$IA$6,0),FALSE),0)*IF(IN$19&gt;=MAX($IC$19:IM$19),MIN((IN$19-MAX($IC$19:IM$19)),(IN$19-IM$19)),0)+IF($E31=IN$22,VLOOKUP($C31,Input!$A$8:$IA$39,MATCH(IN$21,Input!$A$6:$IA$6,0),FALSE),0)*IF(IN$18&gt;=MAX($IC$18:IM$18),MIN((IN$18-MAX($IC$18:IM$18)),(IN$18-IM$18)),0)</f>
        <v>0</v>
      </c>
      <c r="IO31" s="1">
        <f>+IF($E31=IO$22,VLOOKUP($C31,Input!$A$8:$IA$39,MATCH(IO$21,Input!$A$6:$IA$6,0),FALSE),0)*IF(IO$19&gt;=MAX($IC$19:IN$19),MIN((IO$19-MAX($IC$19:IN$19)),(IO$19-IN$19)),0)+IF($E31=IO$22,VLOOKUP($C31,Input!$A$8:$IA$39,MATCH(IO$21,Input!$A$6:$IA$6,0),FALSE),0)*IF(IO$18&gt;=MAX($IC$18:IN$18),MIN((IO$18-MAX($IC$18:IN$18)),(IO$18-IN$18)),0)</f>
        <v>0</v>
      </c>
      <c r="IP31" s="1">
        <f>+IF($E31=IP$22,VLOOKUP($C31,Input!$A$8:$IA$39,MATCH(IP$21,Input!$A$6:$IA$6,0),FALSE),0)*IF(IP$19&gt;=MAX($IC$19:IO$19),MIN((IP$19-MAX($IC$19:IO$19)),(IP$19-IO$19)),0)+IF($E31=IP$22,VLOOKUP($C31,Input!$A$8:$IA$39,MATCH(IP$21,Input!$A$6:$IA$6,0),FALSE),0)*IF(IP$18&gt;=MAX($IC$18:IO$18),MIN((IP$18-MAX($IC$18:IO$18)),(IP$18-IO$18)),0)</f>
        <v>0</v>
      </c>
      <c r="IQ31" s="1">
        <f>+IF($E31=IQ$22,VLOOKUP($C31,Input!$A$8:$IA$39,MATCH(IQ$21,Input!$A$6:$IA$6,0),FALSE),0)*IF(IQ$19&gt;=MAX($IC$19:IP$19),MIN((IQ$19-MAX($IC$19:IP$19)),(IQ$19-IP$19)),0)+IF($E31=IQ$22,VLOOKUP($C31,Input!$A$8:$IA$39,MATCH(IQ$21,Input!$A$6:$IA$6,0),FALSE),0)*IF(IQ$18&gt;=MAX($IC$18:IP$18),MIN((IQ$18-MAX($IC$18:IP$18)),(IQ$18-IP$18)),0)</f>
        <v>0</v>
      </c>
      <c r="IR31" s="1">
        <f>+IF($E31=IR$22,VLOOKUP($C31,Input!$A$8:$IA$39,MATCH(IR$21,Input!$A$6:$IA$6,0),FALSE),0)*IF(IR$19&gt;=MAX($IC$19:IQ$19),MIN((IR$19-MAX($IC$19:IQ$19)),(IR$19-IQ$19)),0)+IF($E31=IR$22,VLOOKUP($C31,Input!$A$8:$IA$39,MATCH(IR$21,Input!$A$6:$IA$6,0),FALSE),0)*IF(IR$18&gt;=MAX($IC$18:IQ$18),MIN((IR$18-MAX($IC$18:IQ$18)),(IR$18-IQ$18)),0)</f>
        <v>0</v>
      </c>
      <c r="IS31" s="1">
        <f>+IF($E31=IS$22,VLOOKUP($C31,Input!$A$8:$IA$39,MATCH(IS$21,Input!$A$6:$IA$6,0),FALSE),0)*IF(IS$19&gt;=MAX($IC$19:IR$19),MIN((IS$19-MAX($IC$19:IR$19)),(IS$19-IR$19)),0)+IF($E31=IS$22,VLOOKUP($C31,Input!$A$8:$IA$39,MATCH(IS$21,Input!$A$6:$IA$6,0),FALSE),0)*IF(IS$18&gt;=MAX($IC$18:IR$18),MIN((IS$18-MAX($IC$18:IR$18)),(IS$18-IR$18)),0)</f>
        <v>0</v>
      </c>
      <c r="IT31" s="1">
        <f>+IF($E31=IT$22,VLOOKUP($C31,Input!$A$8:$IA$39,MATCH(IT$21,Input!$A$6:$IA$6,0),FALSE),0)*IF(IT$19&gt;=MAX($IC$19:IS$19),MIN((IT$19-MAX($IC$19:IS$19)),(IT$19-IS$19)),0)+IF($E31=IT$22,VLOOKUP($C31,Input!$A$8:$IA$39,MATCH(IT$21,Input!$A$6:$IA$6,0),FALSE),0)*IF(IT$18&gt;=MAX($IC$18:IS$18),MIN((IT$18-MAX($IC$18:IS$18)),(IT$18-IS$18)),0)</f>
        <v>0</v>
      </c>
      <c r="IU31" s="1">
        <f>+IF($E31=IU$22,VLOOKUP($C31,Input!$A$8:$IA$39,MATCH(IU$21,Input!$A$6:$IA$6,0),FALSE),0)*IF(IU$19&gt;=MAX($IC$19:IT$19),MIN((IU$19-MAX($IC$19:IT$19)),(IU$19-IT$19)),0)+IF($E31=IU$22,VLOOKUP($C31,Input!$A$8:$IA$39,MATCH(IU$21,Input!$A$6:$IA$6,0),FALSE),0)*IF(IU$18&gt;=MAX($IC$18:IT$18),MIN((IU$18-MAX($IC$18:IT$18)),(IU$18-IT$18)),0)</f>
        <v>0</v>
      </c>
      <c r="IV31" s="1">
        <f>+IF($E31=IV$22,VLOOKUP($C31,Input!$A$8:$IA$39,MATCH(IV$21,Input!$A$6:$IA$6,0),FALSE),0)*IF(IV$19&gt;=MAX($IC$19:IU$19),MIN((IV$19-MAX($IC$19:IU$19)),(IV$19-IU$19)),0)+IF($E31=IV$22,VLOOKUP($C31,Input!$A$8:$IA$39,MATCH(IV$21,Input!$A$6:$IA$6,0),FALSE),0)*IF(IV$18&gt;=MAX($IC$18:IU$18),MIN((IV$18-MAX($IC$18:IU$18)),(IV$18-IU$18)),0)</f>
        <v>0</v>
      </c>
      <c r="IW31" s="1">
        <f>+IF($E31=IW$22,VLOOKUP($C31,Input!$A$8:$IA$39,MATCH(IW$21,Input!$A$6:$IA$6,0),FALSE),0)*IF(IW$19&gt;=MAX($IC$19:IV$19),MIN((IW$19-MAX($IC$19:IV$19)),(IW$19-IV$19)),0)+IF($E31=IW$22,VLOOKUP($C31,Input!$A$8:$IA$39,MATCH(IW$21,Input!$A$6:$IA$6,0),FALSE),0)*IF(IW$18&gt;=MAX($IC$18:IV$18),MIN((IW$18-MAX($IC$18:IV$18)),(IW$18-IV$18)),0)</f>
        <v>0</v>
      </c>
      <c r="IX31" s="1">
        <f>+IF($E31=IX$22,VLOOKUP($C31,Input!$A$8:$IA$39,MATCH(IX$21,Input!$A$6:$IA$6,0),FALSE),0)*IF(IX$19&gt;=MAX($IC$19:IW$19),MIN((IX$19-MAX($IC$19:IW$19)),(IX$19-IW$19)),0)+IF($E31=IX$22,VLOOKUP($C31,Input!$A$8:$IA$39,MATCH(IX$21,Input!$A$6:$IA$6,0),FALSE),0)*IF(IX$18&gt;=MAX($IC$18:IW$18),MIN((IX$18-MAX($IC$18:IW$18)),(IX$18-IW$18)),0)</f>
        <v>0</v>
      </c>
      <c r="IY31" s="1">
        <f>+IF($E31=IY$22,VLOOKUP($C31,Input!$A$8:$IA$39,MATCH(IY$21,Input!$A$6:$IA$6,0),FALSE),0)*IF(IY$19&gt;=MAX($IC$19:IX$19),MIN((IY$19-MAX($IC$19:IX$19)),(IY$19-IX$19)),0)+IF($E31=IY$22,VLOOKUP($C31,Input!$A$8:$IA$39,MATCH(IY$21,Input!$A$6:$IA$6,0),FALSE),0)*IF(IY$18&gt;=MAX($IC$18:IX$18),MIN((IY$18-MAX($IC$18:IX$18)),(IY$18-IX$18)),0)</f>
        <v>0</v>
      </c>
      <c r="IZ31" s="1">
        <f>+IF($E31=IZ$22,VLOOKUP($C31,Input!$A$8:$IA$39,MATCH(IZ$21,Input!$A$6:$IA$6,0),FALSE),0)*IF(IZ$19&gt;=MAX($IC$19:IY$19),MIN((IZ$19-MAX($IC$19:IY$19)),(IZ$19-IY$19)),0)+IF($E31=IZ$22,VLOOKUP($C31,Input!$A$8:$IA$39,MATCH(IZ$21,Input!$A$6:$IA$6,0),FALSE),0)*IF(IZ$18&gt;=MAX($IC$18:IY$18),MIN((IZ$18-MAX($IC$18:IY$18)),(IZ$18-IY$18)),0)</f>
        <v>0</v>
      </c>
      <c r="JA31" s="1">
        <f>+IF($E31=JA$22,VLOOKUP($C31,Input!$A$8:$IA$39,MATCH(JA$21,Input!$A$6:$IA$6,0),FALSE),0)*IF(JA$19&gt;=MAX($IC$19:IZ$19),MIN((JA$19-MAX($IC$19:IZ$19)),(JA$19-IZ$19)),0)+IF($E31=JA$22,VLOOKUP($C31,Input!$A$8:$IA$39,MATCH(JA$21,Input!$A$6:$IA$6,0),FALSE),0)*IF(JA$18&gt;=MAX($IC$18:IZ$18),MIN((JA$18-MAX($IC$18:IZ$18)),(JA$18-IZ$18)),0)</f>
        <v>0</v>
      </c>
      <c r="JB31" s="1">
        <f>+IF($E31=JB$22,VLOOKUP($C31,Input!$A$8:$IA$39,MATCH(JB$21,Input!$A$6:$IA$6,0),FALSE),0)*IF(JB$19&gt;=MAX($IC$19:JA$19),MIN((JB$19-MAX($IC$19:JA$19)),(JB$19-JA$19)),0)+IF($E31=JB$22,VLOOKUP($C31,Input!$A$8:$IA$39,MATCH(JB$21,Input!$A$6:$IA$6,0),FALSE),0)*IF(JB$18&gt;=MAX($IC$18:JA$18),MIN((JB$18-MAX($IC$18:JA$18)),(JB$18-JA$18)),0)</f>
        <v>0</v>
      </c>
      <c r="JC31" s="1">
        <f>+IF($E31=JC$22,VLOOKUP($C31,Input!$A$8:$IA$39,MATCH(JC$21,Input!$A$6:$IA$6,0),FALSE),0)*IF(JC$19&gt;=MAX($IC$19:JB$19),MIN((JC$19-MAX($IC$19:JB$19)),(JC$19-JB$19)),0)+IF($E31=JC$22,VLOOKUP($C31,Input!$A$8:$IA$39,MATCH(JC$21,Input!$A$6:$IA$6,0),FALSE),0)*IF(JC$18&gt;=MAX($IC$18:JB$18),MIN((JC$18-MAX($IC$18:JB$18)),(JC$18-JB$18)),0)</f>
        <v>0</v>
      </c>
      <c r="JD31" s="1">
        <f>+IF($E31=JD$22,VLOOKUP($C31,Input!$A$8:$IA$39,MATCH(JD$21,Input!$A$6:$IA$6,0),FALSE),0)*IF(JD$19&gt;=MAX($IC$19:JC$19),MIN((JD$19-MAX($IC$19:JC$19)),(JD$19-JC$19)),0)+IF($E31=JD$22,VLOOKUP($C31,Input!$A$8:$IA$39,MATCH(JD$21,Input!$A$6:$IA$6,0),FALSE),0)*IF(JD$18&gt;=MAX($IC$18:JC$18),MIN((JD$18-MAX($IC$18:JC$18)),(JD$18-JC$18)),0)</f>
        <v>0</v>
      </c>
      <c r="JE31" s="1">
        <f>+IF($E31=JE$22,VLOOKUP($C31,Input!$A$8:$IA$39,MATCH(JE$21,Input!$A$6:$IA$6,0),FALSE),0)*IF(JE$19&gt;=MAX($IC$19:JD$19),MIN((JE$19-MAX($IC$19:JD$19)),(JE$19-JD$19)),0)+IF($E31=JE$22,VLOOKUP($C31,Input!$A$8:$IA$39,MATCH(JE$21,Input!$A$6:$IA$6,0),FALSE),0)*IF(JE$18&gt;=MAX($IC$18:JD$18),MIN((JE$18-MAX($IC$18:JD$18)),(JE$18-JD$18)),0)</f>
        <v>0</v>
      </c>
      <c r="JF31" s="1">
        <f>+IF($E31=JF$22,VLOOKUP($C31,Input!$A$8:$IA$39,MATCH(JF$21,Input!$A$6:$IA$6,0),FALSE),0)*IF(JF$19&gt;=MAX($IC$19:JE$19),MIN((JF$19-MAX($IC$19:JE$19)),(JF$19-JE$19)),0)+IF($E31=JF$22,VLOOKUP($C31,Input!$A$8:$IA$39,MATCH(JF$21,Input!$A$6:$IA$6,0),FALSE),0)*IF(JF$18&gt;=MAX($IC$18:JE$18),MIN((JF$18-MAX($IC$18:JE$18)),(JF$18-JE$18)),0)</f>
        <v>0</v>
      </c>
      <c r="JG31" s="1">
        <f>+IF($E31=JG$22,VLOOKUP($C31,Input!$A$8:$IA$39,MATCH(JG$21,Input!$A$6:$IA$6,0),FALSE),0)*IF(JG$19&gt;=MAX($IC$19:JF$19),MIN((JG$19-MAX($IC$19:JF$19)),(JG$19-JF$19)),0)+IF($E31=JG$22,VLOOKUP($C31,Input!$A$8:$IA$39,MATCH(JG$21,Input!$A$6:$IA$6,0),FALSE),0)*IF(JG$18&gt;=MAX($IC$18:JF$18),MIN((JG$18-MAX($IC$18:JF$18)),(JG$18-JF$18)),0)</f>
        <v>0</v>
      </c>
      <c r="JH31" s="1">
        <f>+IF($E31=JH$22,VLOOKUP($C31,Input!$A$8:$IA$39,MATCH(JH$21,Input!$A$6:$IA$6,0),FALSE),0)*IF(JH$19&gt;=MAX($IC$19:JG$19),MIN((JH$19-MAX($IC$19:JG$19)),(JH$19-JG$19)),0)+IF($E31=JH$22,VLOOKUP($C31,Input!$A$8:$IA$39,MATCH(JH$21,Input!$A$6:$IA$6,0),FALSE),0)*IF(JH$18&gt;=MAX($IC$18:JG$18),MIN((JH$18-MAX($IC$18:JG$18)),(JH$18-JG$18)),0)</f>
        <v>0</v>
      </c>
      <c r="JI31" s="1">
        <f>+IF($E31=JI$22,VLOOKUP($C31,Input!$A$8:$IA$39,MATCH(JI$21,Input!$A$6:$IA$6,0),FALSE),0)*IF(JI$19&gt;=MAX($IC$19:JH$19),MIN((JI$19-MAX($IC$19:JH$19)),(JI$19-JH$19)),0)+IF($E31=JI$22,VLOOKUP($C31,Input!$A$8:$IA$39,MATCH(JI$21,Input!$A$6:$IA$6,0),FALSE),0)*IF(JI$18&gt;=MAX($IC$18:JH$18),MIN((JI$18-MAX($IC$18:JH$18)),(JI$18-JH$18)),0)</f>
        <v>0</v>
      </c>
      <c r="JJ31" s="1">
        <f>+IF($E31=JJ$22,VLOOKUP($C31,Input!$A$8:$IA$39,MATCH(JJ$21,Input!$A$6:$IA$6,0),FALSE),0)*IF(JJ$19&gt;=MAX($IC$19:JI$19),MIN((JJ$19-MAX($IC$19:JI$19)),(JJ$19-JI$19)),0)+IF($E31=JJ$22,VLOOKUP($C31,Input!$A$8:$IA$39,MATCH(JJ$21,Input!$A$6:$IA$6,0),FALSE),0)*IF(JJ$18&gt;=MAX($IC$18:JI$18),MIN((JJ$18-MAX($IC$18:JI$18)),(JJ$18-JI$18)),0)</f>
        <v>0</v>
      </c>
      <c r="JK31" s="1">
        <f>+IF($E31=JK$22,VLOOKUP($C31,Input!$A$8:$IA$39,MATCH(JK$21,Input!$A$6:$IA$6,0),FALSE),0)*IF(JK$19&gt;=MAX($IC$19:JJ$19),MIN((JK$19-MAX($IC$19:JJ$19)),(JK$19-JJ$19)),0)+IF($E31=JK$22,VLOOKUP($C31,Input!$A$8:$IA$39,MATCH(JK$21,Input!$A$6:$IA$6,0),FALSE),0)*IF(JK$18&gt;=MAX($IC$18:JJ$18),MIN((JK$18-MAX($IC$18:JJ$18)),(JK$18-JJ$18)),0)</f>
        <v>0</v>
      </c>
      <c r="JL31" s="1">
        <f>+IF($E31=JL$22,VLOOKUP($C31,Input!$A$8:$IA$39,MATCH(JL$21,Input!$A$6:$IA$6,0),FALSE),0)*IF(JL$19&gt;=MAX($IC$19:JK$19),MIN((JL$19-MAX($IC$19:JK$19)),(JL$19-JK$19)),0)+IF($E31=JL$22,VLOOKUP($C31,Input!$A$8:$IA$39,MATCH(JL$21,Input!$A$6:$IA$6,0),FALSE),0)*IF(JL$18&gt;=MAX($IC$18:JK$18),MIN((JL$18-MAX($IC$18:JK$18)),(JL$18-JK$18)),0)</f>
        <v>0</v>
      </c>
      <c r="JN31" t="str">
        <f>+VLOOKUP($C31,Input!$A$8:$GZ$39,MATCH(JN$21,Input!$A$6:$GZ$6,0),FALSE)</f>
        <v>CNG Station Maint in fuel price</v>
      </c>
      <c r="JO31" s="1">
        <f>IF($E31+$I31+$D$7&lt;=JO$22,0,IF(JO$22-$D$7&gt;=$E31,VLOOKUP($C31,Input!$A$8:$GZ$39,MATCH(JO$21,Input!$A$6:$GZ$6,0),FALSE),0)*$F31/$G31)*$D31</f>
        <v>0</v>
      </c>
      <c r="JP31" s="1">
        <f>IF($E31+$I31+$D$7&lt;=JP$22,0,IF(JP$22-$D$7&gt;=$E31,VLOOKUP($C31,Input!$A$8:$GZ$39,MATCH(JP$21,Input!$A$6:$GZ$6,0),FALSE),0)*$F31/$G31)*$D31</f>
        <v>0</v>
      </c>
      <c r="JQ31" s="1">
        <f>IF($E31+$I31+$D$7&lt;=JQ$22,0,IF(JQ$22-$D$7&gt;=$E31,VLOOKUP($C31,Input!$A$8:$GZ$39,MATCH(JQ$21,Input!$A$6:$GZ$6,0),FALSE),0)*$F31/$G31)*$D31</f>
        <v>0</v>
      </c>
      <c r="JR31" s="1">
        <f>IF($E31+$I31+$D$7&lt;=JR$22,0,IF(JR$22-$D$7&gt;=$E31,VLOOKUP($C31,Input!$A$8:$GZ$39,MATCH(JR$21,Input!$A$6:$GZ$6,0),FALSE),0)*$F31/$G31)*$D31</f>
        <v>0</v>
      </c>
      <c r="JS31" s="1">
        <f>IF($E31+$I31+$D$7&lt;=JS$22,0,IF(JS$22-$D$7&gt;=$E31,VLOOKUP($C31,Input!$A$8:$GZ$39,MATCH(JS$21,Input!$A$6:$GZ$6,0),FALSE),0)*$F31/$G31)*$D31</f>
        <v>0</v>
      </c>
      <c r="JT31" s="1">
        <f>IF($E31+$I31+$D$7&lt;=JT$22,0,IF(JT$22-$D$7&gt;=$E31,VLOOKUP($C31,Input!$A$8:$GZ$39,MATCH(JT$21,Input!$A$6:$GZ$6,0),FALSE),0)*$F31/$G31)*$D31</f>
        <v>0</v>
      </c>
      <c r="JU31" s="1">
        <f>IF($E31+$I31+$D$7&lt;=JU$22,0,IF(JU$22-$D$7&gt;=$E31,VLOOKUP($C31,Input!$A$8:$GZ$39,MATCH(JU$21,Input!$A$6:$GZ$6,0),FALSE),0)*$F31/$G31)*$D31</f>
        <v>0</v>
      </c>
      <c r="JV31" s="1">
        <f>IF($E31+$I31+$D$7&lt;=JV$22,0,IF(JV$22-$D$7&gt;=$E31,VLOOKUP($C31,Input!$A$8:$GZ$39,MATCH(JV$21,Input!$A$6:$GZ$6,0),FALSE),0)*$F31/$G31)*$D31</f>
        <v>0</v>
      </c>
      <c r="JW31" s="1">
        <f>IF($E31+$I31+$D$7&lt;=JW$22,0,IF(JW$22-$D$7&gt;=$E31,VLOOKUP($C31,Input!$A$8:$GZ$39,MATCH(JW$21,Input!$A$6:$GZ$6,0),FALSE),0)*$F31/$G31)*$D31</f>
        <v>0</v>
      </c>
      <c r="JX31" s="1">
        <f>IF($E31+$I31+$D$7&lt;=JX$22,0,IF(JX$22-$D$7&gt;=$E31,VLOOKUP($C31,Input!$A$8:$GZ$39,MATCH(JX$21,Input!$A$6:$GZ$6,0),FALSE),0)*$F31/$G31)*$D31</f>
        <v>0</v>
      </c>
      <c r="JY31" s="1">
        <f>IF($E31+$I31+$D$7&lt;=JY$22,0,IF(JY$22-$D$7&gt;=$E31,VLOOKUP($C31,Input!$A$8:$GZ$39,MATCH(JY$21,Input!$A$6:$GZ$6,0),FALSE),0)*$F31/$G31)*$D31</f>
        <v>0</v>
      </c>
      <c r="JZ31" s="1">
        <f>IF($E31+$I31+$D$7&lt;=JZ$22,0,IF(JZ$22-$D$7&gt;=$E31,VLOOKUP($C31,Input!$A$8:$GZ$39,MATCH(JZ$21,Input!$A$6:$GZ$6,0),FALSE),0)*$F31/$G31)*$D31</f>
        <v>0</v>
      </c>
      <c r="KA31" s="1">
        <f>IF($E31+$I31+$D$7&lt;=KA$22,0,IF(KA$22-$D$7&gt;=$E31,VLOOKUP($C31,Input!$A$8:$GZ$39,MATCH(KA$21,Input!$A$6:$GZ$6,0),FALSE),0)*$F31/$G31)*$D31</f>
        <v>0</v>
      </c>
      <c r="KB31" s="1">
        <f>IF($E31+$I31+$D$7&lt;=KB$22,0,IF(KB$22-$D$7&gt;=$E31,VLOOKUP($C31,Input!$A$8:$GZ$39,MATCH(KB$21,Input!$A$6:$GZ$6,0),FALSE),0)*$F31/$G31)*$D31</f>
        <v>0</v>
      </c>
      <c r="KC31" s="1">
        <f>IF($E31+$I31+$D$7&lt;=KC$22,0,IF(KC$22-$D$7&gt;=$E31,VLOOKUP($C31,Input!$A$8:$GZ$39,MATCH(KC$21,Input!$A$6:$GZ$6,0),FALSE),0)*$F31/$G31)*$D31</f>
        <v>0</v>
      </c>
      <c r="KD31" s="1">
        <f>IF($E31+$I31+$D$7&lt;=KD$22,0,IF(KD$22-$D$7&gt;=$E31,VLOOKUP($C31,Input!$A$8:$GZ$39,MATCH(KD$21,Input!$A$6:$GZ$6,0),FALSE),0)*$F31/$G31)*$D31</f>
        <v>0</v>
      </c>
      <c r="KE31" s="1">
        <f>IF($E31+$I31+$D$7&lt;=KE$22,0,IF(KE$22-$D$7&gt;=$E31,VLOOKUP($C31,Input!$A$8:$GZ$39,MATCH(KE$21,Input!$A$6:$GZ$6,0),FALSE),0)*$F31/$G31)*$D31</f>
        <v>0</v>
      </c>
      <c r="KF31" s="1">
        <f>IF($E31+$I31+$D$7&lt;=KF$22,0,IF(KF$22-$D$7&gt;=$E31,VLOOKUP($C31,Input!$A$8:$GZ$39,MATCH(KF$21,Input!$A$6:$GZ$6,0),FALSE),0)*$F31/$G31)*$D31</f>
        <v>0</v>
      </c>
      <c r="KG31" s="1">
        <f>IF($E31+$I31+$D$7&lt;=KG$22,0,IF(KG$22-$D$7&gt;=$E31,VLOOKUP($C31,Input!$A$8:$GZ$39,MATCH(KG$21,Input!$A$6:$GZ$6,0),FALSE),0)*$F31/$G31)*$D31</f>
        <v>0</v>
      </c>
      <c r="KH31" s="1">
        <f>IF($E31+$I31+$D$7&lt;=KH$22,0,IF(KH$22-$D$7&gt;=$E31,VLOOKUP($C31,Input!$A$8:$GZ$39,MATCH(KH$21,Input!$A$6:$GZ$6,0),FALSE),0)*$F31/$G31)*$D31</f>
        <v>0</v>
      </c>
      <c r="KI31" s="1">
        <f>IF($E31+$I31+$D$7&lt;=KI$22,0,IF(KI$22-$D$7&gt;=$E31,VLOOKUP($C31,Input!$A$8:$GZ$39,MATCH(KI$21,Input!$A$6:$GZ$6,0),FALSE),0)*$F31/$G31)*$D31</f>
        <v>0</v>
      </c>
      <c r="KJ31" s="1">
        <f>IF($E31+$I31+$D$7&lt;=KJ$22,0,IF(KJ$22-$D$7&gt;=$E31,VLOOKUP($C31,Input!$A$8:$GZ$39,MATCH(KJ$21,Input!$A$6:$GZ$6,0),FALSE),0)*$F31/$G31)*$D31</f>
        <v>0</v>
      </c>
      <c r="KK31" s="1">
        <f>IF($E31+$I31+$D$7&lt;=KK$22,0,IF(KK$22-$D$7&gt;=$E31,VLOOKUP($C31,Input!$A$8:$GZ$39,MATCH(KK$21,Input!$A$6:$GZ$6,0),FALSE),0)*$F31/$G31)*$D31</f>
        <v>0</v>
      </c>
      <c r="KL31" s="1">
        <f>IF($E31+$I31+$D$7&lt;=KL$22,0,IF(KL$22-$D$7&gt;=$E31,VLOOKUP($C31,Input!$A$8:$GZ$39,MATCH(KL$21,Input!$A$6:$GZ$6,0),FALSE),0)*$F31/$G31)*$D31</f>
        <v>0</v>
      </c>
      <c r="KM31" s="1">
        <f>IF($E31+$I31+$D$7&lt;=KM$22,0,IF(KM$22-$D$7&gt;=$E31,VLOOKUP($C31,Input!$A$8:$GZ$39,MATCH(KM$21,Input!$A$6:$GZ$6,0),FALSE),0)*$F31/$G31)*$D31</f>
        <v>0</v>
      </c>
      <c r="KN31" s="1">
        <f>IF($E31+$I31+$D$7&lt;=KN$22,0,IF(KN$22-$D$7&gt;=$E31,VLOOKUP($C31,Input!$A$8:$GZ$39,MATCH(KN$21,Input!$A$6:$GZ$6,0),FALSE),0)*$F31/$G31)*$D31</f>
        <v>0</v>
      </c>
      <c r="KO31" s="1">
        <f>IF($E31+$I31+$D$7&lt;=KO$22,0,IF(KO$22-$D$7&gt;=$E31,VLOOKUP($C31,Input!$A$8:$GZ$39,MATCH(KO$21,Input!$A$6:$GZ$6,0),FALSE),0)*$F31/$G31)*$D31</f>
        <v>0</v>
      </c>
      <c r="KP31" s="1">
        <f>IF($E31+$I31+$D$7&lt;=KP$22,0,IF(KP$22-$D$7&gt;=$E31,VLOOKUP($C31,Input!$A$8:$GZ$39,MATCH(KP$21,Input!$A$6:$GZ$6,0),FALSE),0)*$F31/$G31)*$D31</f>
        <v>0</v>
      </c>
      <c r="KQ31" s="1">
        <f>IF($E31+$I31+$D$7&lt;=KQ$22,0,IF(KQ$22-$D$7&gt;=$E31,VLOOKUP($C31,Input!$A$8:$GZ$39,MATCH(KQ$21,Input!$A$6:$GZ$6,0),FALSE),0)*$F31/$G31)*$D31</f>
        <v>0</v>
      </c>
      <c r="KR31" s="1">
        <f>IF($E31+$I31+$D$7&lt;=KR$22,0,IF(KR$22-$D$7&gt;=$E31,VLOOKUP($C31,Input!$A$8:$GZ$39,MATCH(KR$21,Input!$A$6:$GZ$6,0),FALSE),0)*$F31/$G31)*$D31</f>
        <v>0</v>
      </c>
      <c r="KS31" s="1">
        <f>IF($E31+$I31+$D$7&lt;=KS$22,0,IF(KS$22-$D$7&gt;=$E31,VLOOKUP($C31,Input!$A$8:$GZ$39,MATCH(KS$21,Input!$A$6:$GZ$6,0),FALSE),0)*$F31/$G31)*$D31</f>
        <v>0</v>
      </c>
      <c r="KT31" s="1">
        <f>IF($E31+$I31+$D$7&lt;=KT$22,0,IF(KT$22-$D$7&gt;=$E31,VLOOKUP($C31,Input!$A$8:$GZ$39,MATCH(KT$21,Input!$A$6:$GZ$6,0),FALSE),0)*$F31/$G31)*$D31</f>
        <v>0</v>
      </c>
      <c r="KU31" s="1">
        <f>IF($E31+$I31+$D$7&lt;=KU$22,0,IF(KU$22-$D$7&gt;=$E31,VLOOKUP($C31,Input!$A$8:$GZ$39,MATCH(KU$21,Input!$A$6:$GZ$6,0),FALSE),0)*$F31/$G31)*$D31</f>
        <v>0</v>
      </c>
      <c r="KV31" s="1">
        <f>IF($E31+$I31+$D$7&lt;=KV$22,0,IF(KV$22-$D$7&gt;=$E31,VLOOKUP($C31,Input!$A$8:$GZ$39,MATCH(KV$21,Input!$A$6:$GZ$6,0),FALSE),0)*$F31/$G31)*$D31</f>
        <v>0</v>
      </c>
      <c r="KW31" s="1">
        <f>IF($E31+$I31+$D$7&lt;=KW$22,0,IF(KW$22-$D$7&gt;=$E31,VLOOKUP($C31,Input!$A$8:$GZ$39,MATCH(KW$21,Input!$A$6:$GZ$6,0),FALSE),0)*$F31/$G31)*$D31</f>
        <v>0</v>
      </c>
      <c r="KY31" t="str">
        <f>VLOOKUP($C31,Input!$A$8:$HV$39,MATCH(KY$21,Input!$A$6:$HV$6,0),FALSE)</f>
        <v xml:space="preserve">CNG (compressed and at pump, including station maintenance) </v>
      </c>
      <c r="KZ31" s="1">
        <f>IF($E31+$I31+$D$7&lt;=KZ$22,0,IF(KZ$22-$D$7&gt;=$E31,VLOOKUP($C31,Input!$A$8:$HV$39,MATCH(KZ$21,Input!$A$6:$HV$6,0),FALSE)/$G31*$F31,0))*$D31</f>
        <v>0</v>
      </c>
      <c r="LA31" s="1">
        <f>IF($E31+$I31+$D$7&lt;=LA$22,0,IF(LA$22-$D$7&gt;=$E31,VLOOKUP($C31,Input!$A$8:$HV$39,MATCH(LA$21,Input!$A$6:$HV$6,0),FALSE)/$G31*$F31,0))*$D31</f>
        <v>0</v>
      </c>
      <c r="LB31" s="1">
        <f>IF($E31+$I31+$D$7&lt;=LB$22,0,IF(LB$22-$D$7&gt;=$E31,VLOOKUP($C31,Input!$A$8:$HV$39,MATCH(LB$21,Input!$A$6:$HV$6,0),FALSE)/$G31*$F31,0))*$D31</f>
        <v>0</v>
      </c>
      <c r="LC31" s="1">
        <f>IF($E31+$I31+$D$7&lt;=LC$22,0,IF(LC$22-$D$7&gt;=$E31,VLOOKUP($C31,Input!$A$8:$HV$39,MATCH(LC$21,Input!$A$6:$HV$6,0),FALSE)/$G31*$F31,0))*$D31</f>
        <v>0</v>
      </c>
      <c r="LD31" s="1">
        <f>IF($E31+$I31+$D$7&lt;=LD$22,0,IF(LD$22-$D$7&gt;=$E31,VLOOKUP($C31,Input!$A$8:$HV$39,MATCH(LD$21,Input!$A$6:$HV$6,0),FALSE)/$G31*$F31,0))*$D31</f>
        <v>0</v>
      </c>
      <c r="LE31" s="1">
        <f>IF($E31+$I31+$D$7&lt;=LE$22,0,IF(LE$22-$D$7&gt;=$E31,VLOOKUP($C31,Input!$A$8:$HV$39,MATCH(LE$21,Input!$A$6:$HV$6,0),FALSE)/$G31*$F31,0))*$D31</f>
        <v>0</v>
      </c>
      <c r="LF31" s="1">
        <f>IF($E31+$I31+$D$7&lt;=LF$22,0,IF(LF$22-$D$7&gt;=$E31,VLOOKUP($C31,Input!$A$8:$HV$39,MATCH(LF$21,Input!$A$6:$HV$6,0),FALSE)/$G31*$F31,0))*$D31</f>
        <v>0</v>
      </c>
      <c r="LG31" s="1">
        <f>IF($E31+$I31+$D$7&lt;=LG$22,0,IF(LG$22-$D$7&gt;=$E31,VLOOKUP($C31,Input!$A$8:$HV$39,MATCH(LG$21,Input!$A$6:$HV$6,0),FALSE)/$G31*$F31,0))*$D31</f>
        <v>0</v>
      </c>
      <c r="LH31" s="1">
        <f>IF($E31+$I31+$D$7&lt;=LH$22,0,IF(LH$22-$D$7&gt;=$E31,VLOOKUP($C31,Input!$A$8:$HV$39,MATCH(LH$21,Input!$A$6:$HV$6,0),FALSE)/$G31*$F31,0))*$D31</f>
        <v>3602474.2268041242</v>
      </c>
      <c r="LI31" s="1">
        <f>IF($E31+$I31+$D$7&lt;=LI$22,0,IF(LI$22-$D$7&gt;=$E31,VLOOKUP($C31,Input!$A$8:$HV$39,MATCH(LI$21,Input!$A$6:$HV$6,0),FALSE)/$G31*$F31,0))*$D31</f>
        <v>3602474.2268041242</v>
      </c>
      <c r="LJ31" s="1">
        <f>IF($E31+$I31+$D$7&lt;=LJ$22,0,IF(LJ$22-$D$7&gt;=$E31,VLOOKUP($C31,Input!$A$8:$HV$39,MATCH(LJ$21,Input!$A$6:$HV$6,0),FALSE)/$G31*$F31,0))*$D31</f>
        <v>3602474.2268041242</v>
      </c>
      <c r="LK31" s="1">
        <f>IF($E31+$I31+$D$7&lt;=LK$22,0,IF(LK$22-$D$7&gt;=$E31,VLOOKUP($C31,Input!$A$8:$HV$39,MATCH(LK$21,Input!$A$6:$HV$6,0),FALSE)/$G31*$F31,0))*$D31</f>
        <v>3602474.2268041242</v>
      </c>
      <c r="LL31" s="1">
        <f>IF($E31+$I31+$D$7&lt;=LL$22,0,IF(LL$22-$D$7&gt;=$E31,VLOOKUP($C31,Input!$A$8:$HV$39,MATCH(LL$21,Input!$A$6:$HV$6,0),FALSE)/$G31*$F31,0))*$D31</f>
        <v>3602474.2268041242</v>
      </c>
      <c r="LM31" s="1">
        <f>IF($E31+$I31+$D$7&lt;=LM$22,0,IF(LM$22-$D$7&gt;=$E31,VLOOKUP($C31,Input!$A$8:$HV$39,MATCH(LM$21,Input!$A$6:$HV$6,0),FALSE)/$G31*$F31,0))*$D31</f>
        <v>3602474.2268041242</v>
      </c>
      <c r="LN31" s="1">
        <f>IF($E31+$I31+$D$7&lt;=LN$22,0,IF(LN$22-$D$7&gt;=$E31,VLOOKUP($C31,Input!$A$8:$HV$39,MATCH(LN$21,Input!$A$6:$HV$6,0),FALSE)/$G31*$F31,0))*$D31</f>
        <v>3602474.2268041242</v>
      </c>
      <c r="LO31" s="1">
        <f>IF($E31+$I31+$D$7&lt;=LO$22,0,IF(LO$22-$D$7&gt;=$E31,VLOOKUP($C31,Input!$A$8:$HV$39,MATCH(LO$21,Input!$A$6:$HV$6,0),FALSE)/$G31*$F31,0))*$D31</f>
        <v>3602474.2268041242</v>
      </c>
      <c r="LP31" s="1">
        <f>IF($E31+$I31+$D$7&lt;=LP$22,0,IF(LP$22-$D$7&gt;=$E31,VLOOKUP($C31,Input!$A$8:$HV$39,MATCH(LP$21,Input!$A$6:$HV$6,0),FALSE)/$G31*$F31,0))*$D31</f>
        <v>3602474.2268041242</v>
      </c>
      <c r="LQ31" s="1">
        <f>IF($E31+$I31+$D$7&lt;=LQ$22,0,IF(LQ$22-$D$7&gt;=$E31,VLOOKUP($C31,Input!$A$8:$HV$39,MATCH(LQ$21,Input!$A$6:$HV$6,0),FALSE)/$G31*$F31,0))*$D31</f>
        <v>4095062.0596988951</v>
      </c>
      <c r="LR31" s="1">
        <f>IF($E31+$I31+$D$7&lt;=LR$22,0,IF(LR$22-$D$7&gt;=$E31,VLOOKUP($C31,Input!$A$8:$HV$39,MATCH(LR$21,Input!$A$6:$HV$6,0),FALSE)/$G31*$F31,0))*$D31</f>
        <v>4354580.3338031322</v>
      </c>
      <c r="LS31" s="1">
        <f>IF($E31+$I31+$D$7&lt;=LS$22,0,IF(LS$22-$D$7&gt;=$E31,VLOOKUP($C31,Input!$A$8:$HV$39,MATCH(LS$21,Input!$A$6:$HV$6,0),FALSE)/$G31*$F31,0))*$D31</f>
        <v>4566065.837049745</v>
      </c>
      <c r="LT31" s="1">
        <f>IF($E31+$I31+$D$7&lt;=LT$22,0,IF(LT$22-$D$7&gt;=$E31,VLOOKUP($C31,Input!$A$8:$HV$39,MATCH(LT$21,Input!$A$6:$HV$6,0),FALSE)/$G31*$F31,0))*$D31</f>
        <v>4707696.1225886121</v>
      </c>
      <c r="LU31" s="1">
        <f>IF($E31+$I31+$D$7&lt;=LU$22,0,IF(LU$22-$D$7&gt;=$E31,VLOOKUP($C31,Input!$A$8:$HV$39,MATCH(LU$21,Input!$A$6:$HV$6,0),FALSE)/$G31*$F31,0))*$D31</f>
        <v>4726060.0490946593</v>
      </c>
      <c r="LV31" s="1">
        <f>IF($E31+$I31+$D$7&lt;=LV$22,0,IF(LV$22-$D$7&gt;=$E31,VLOOKUP($C31,Input!$A$8:$HV$39,MATCH(LV$21,Input!$A$6:$HV$6,0),FALSE)/$G31*$F31,0))*$D31</f>
        <v>0</v>
      </c>
      <c r="LW31" s="1">
        <f>IF($E31+$I31+$D$7&lt;=LW$22,0,IF(LW$22-$D$7&gt;=$E31,VLOOKUP($C31,Input!$A$8:$HV$39,MATCH(LW$21,Input!$A$6:$HV$6,0),FALSE)/$G31*$F31,0))*$D31</f>
        <v>0</v>
      </c>
      <c r="LX31" s="1">
        <f>IF($E31+$I31+$D$7&lt;=LX$22,0,IF(LX$22-$D$7&gt;=$E31,VLOOKUP($C31,Input!$A$8:$HV$39,MATCH(LX$21,Input!$A$6:$HV$6,0),FALSE)/$G31*$F31,0))*$D31</f>
        <v>0</v>
      </c>
      <c r="LY31" s="1">
        <f>IF($E31+$I31+$D$7&lt;=LY$22,0,IF(LY$22-$D$7&gt;=$E31,VLOOKUP($C31,Input!$A$8:$HV$39,MATCH(LY$21,Input!$A$6:$HV$6,0),FALSE)/$G31*$F31,0))*$D31</f>
        <v>0</v>
      </c>
      <c r="LZ31" s="1">
        <f>IF($E31+$I31+$D$7&lt;=LZ$22,0,IF(LZ$22-$D$7&gt;=$E31,VLOOKUP($C31,Input!$A$8:$HV$39,MATCH(LZ$21,Input!$A$6:$HV$6,0),FALSE)/$G31*$F31,0))*$D31</f>
        <v>0</v>
      </c>
      <c r="MA31" s="1">
        <f>IF($E31+$I31+$D$7&lt;=MA$22,0,IF(MA$22-$D$7&gt;=$E31,VLOOKUP($C31,Input!$A$8:$HV$39,MATCH(MA$21,Input!$A$6:$HV$6,0),FALSE)/$G31*$F31,0))*$D31</f>
        <v>0</v>
      </c>
      <c r="MB31" s="1">
        <f>IF($E31+$I31+$D$7&lt;=MB$22,0,IF(MB$22-$D$7&gt;=$E31,VLOOKUP($C31,Input!$A$8:$HV$39,MATCH(MB$21,Input!$A$6:$HV$6,0),FALSE)/$G31*$F31,0))*$D31</f>
        <v>0</v>
      </c>
      <c r="MC31" s="1">
        <f>IF($E31+$I31+$D$7&lt;=MC$22,0,IF(MC$22-$D$7&gt;=$E31,VLOOKUP($C31,Input!$A$8:$HV$39,MATCH(MC$21,Input!$A$6:$HV$6,0),FALSE)/$G31*$F31,0))*$D31</f>
        <v>0</v>
      </c>
      <c r="MD31" s="1">
        <f>IF($E31+$I31+$D$7&lt;=MD$22,0,IF(MD$22-$D$7&gt;=$E31,VLOOKUP($C31,Input!$A$8:$HV$39,MATCH(MD$21,Input!$A$6:$HV$6,0),FALSE)/$G31*$F31,0))*$D31</f>
        <v>0</v>
      </c>
      <c r="ME31" s="1">
        <f>IF($E31+$I31+$D$7&lt;=ME$22,0,IF(ME$22-$D$7&gt;=$E31,VLOOKUP($C31,Input!$A$8:$HV$39,MATCH(ME$21,Input!$A$6:$HV$6,0),FALSE)/$G31*$F31,0))*$D31</f>
        <v>0</v>
      </c>
      <c r="MF31" s="1">
        <f>IF($E31+$I31+$D$7&lt;=MF$22,0,IF(MF$22-$D$7&gt;=$E31,VLOOKUP($C31,Input!$A$8:$HV$39,MATCH(MF$21,Input!$A$6:$HV$6,0),FALSE)/$G31*$F31,0))*$D31</f>
        <v>0</v>
      </c>
      <c r="MG31" s="1">
        <f>IF($E31+$I31+$D$7&lt;=MG$22,0,IF(MG$22-$D$7&gt;=$E31,VLOOKUP($C31,Input!$A$8:$HV$39,MATCH(MG$21,Input!$A$6:$HV$6,0),FALSE)/$G31*$F31,0))*$D31</f>
        <v>0</v>
      </c>
      <c r="MH31" s="1">
        <f>IF($E31+$I31+$D$7&lt;=MH$22,0,IF(MH$22-$D$7&gt;=$E31,VLOOKUP($C31,Input!$A$8:$HV$39,MATCH(MH$21,Input!$A$6:$HV$6,0),FALSE)/$G31*$F31,0))*$D31</f>
        <v>0</v>
      </c>
      <c r="MI31" s="1">
        <f>IF($E31+$I31+$D$7&lt;=MI$22,0,IF(MI$22-$D$7&gt;=$E31,VLOOKUP($C31,Input!$A$8:$HV$39,MATCH(MI$21,Input!$A$6:$HV$6,0),FALSE)/$G31*$F31,0))*$D31</f>
        <v>0</v>
      </c>
      <c r="MJ31" s="1">
        <f>IF($E31+$I31+$D$7&lt;=MJ$22,0,IF(MJ$22-$D$7&gt;=$E31,VLOOKUP($C31,Input!$A$8:$HV$39,MATCH(MJ$21,Input!$A$6:$HV$6,0),FALSE)/$G31*$F31,0))*$D31</f>
        <v>0</v>
      </c>
      <c r="MK31" s="1">
        <f>IF($E31+$I31+$D$7&lt;=MK$22,0,IF(MK$22-$D$7&gt;=$E31,VLOOKUP($C31,Input!$A$8:$HV$39,MATCH(MK$21,Input!$A$6:$HV$6,0),FALSE)/$G31*$F31,0))*$D31</f>
        <v>0</v>
      </c>
      <c r="ML31" s="1">
        <f>IF($E31+$I31+$D$7&lt;=ML$22,0,IF(ML$22-$D$7&gt;=$E31,VLOOKUP($C31,Input!$A$8:$HV$39,MATCH(ML$21,Input!$A$6:$HV$6,0),FALSE)/$G31*$F31,0))*$D31</f>
        <v>0</v>
      </c>
      <c r="MM31" s="1">
        <f>IF($E31+$I31+$D$7&lt;=MM$22,0,IF(MM$22-$D$7&gt;=$E31,VLOOKUP($C31,Input!$A$8:$HV$39,MATCH(MM$21,Input!$A$6:$HV$6,0),FALSE)/$G31*$F31,0))*$D31</f>
        <v>0</v>
      </c>
      <c r="MN31" s="1">
        <f>IF($E31+$I31+$D$7&lt;=MN$22,0,IF(MN$22-$D$7&gt;=$E31,VLOOKUP($C31,Input!$A$8:$HV$39,MATCH(MN$21,Input!$A$6:$HV$6,0),FALSE)/$G31*$F31,0))*$D31</f>
        <v>0</v>
      </c>
      <c r="MO31" s="1">
        <f>IF($E31+$I31+$D$7&lt;=MO$22,0,IF(MO$22-$D$7&gt;=$E31,VLOOKUP($C31,Input!$A$8:$HV$39,MATCH(MO$21,Input!$A$6:$HV$6,0),FALSE)/$G31*$F31,0))*$D31</f>
        <v>0</v>
      </c>
      <c r="MP31" s="1">
        <f>IF($E31+$I31+$D$7&lt;=MP$22,0,IF(MP$22-$D$7&gt;=$E31,VLOOKUP($C31,Input!$A$8:$HV$39,MATCH(MP$21,Input!$A$6:$HV$6,0),FALSE)/$G31*$F31,0))*$D31</f>
        <v>0</v>
      </c>
      <c r="MQ31" s="1">
        <f>IF($E31+$I31+$D$7&lt;=MQ$22,0,IF(MQ$22-$D$7&gt;=$E31,VLOOKUP($C31,Input!$A$8:$HV$39,MATCH(MQ$21,Input!$A$6:$HV$6,0),FALSE)/$G31*$F31,0))*$D31</f>
        <v>0</v>
      </c>
      <c r="MR31" s="1">
        <f>IF($E31+$I31+$D$7&lt;=MR$22,0,IF(MR$22-$D$7&gt;=$E31,VLOOKUP($C31,Input!$A$8:$HV$39,MATCH(MR$21,Input!$A$6:$HV$6,0),FALSE)/$G31*$F31,0))*$D31</f>
        <v>0</v>
      </c>
      <c r="MS31" s="1">
        <f>IF($E31+$I31+$D$7&lt;=MS$22,0,IF(MS$22-$D$7&gt;=$E31,VLOOKUP($C31,Input!$A$8:$HV$39,MATCH(MS$21,Input!$A$6:$HV$6,0),FALSE)/$G31*$F31,0))*$D31</f>
        <v>0</v>
      </c>
      <c r="MT31" s="1">
        <f>IF($E31+$I31+$D$7&lt;=MT$22,0,IF(MT$22-$D$7&gt;=$E31,VLOOKUP($C31,Input!$A$8:$HV$39,MATCH(MT$21,Input!$A$6:$HV$6,0),FALSE)/$G31*$F31,0))*$D31</f>
        <v>0</v>
      </c>
      <c r="MU31" s="1">
        <f>IF($E31+$I31+$D$7&lt;=MU$22,0,IF(MU$22-$D$7&gt;=$E31,VLOOKUP($C31,Input!$A$8:$HV$39,MATCH(MU$21,Input!$A$6:$HV$6,0),FALSE)/$G31*$F31,0))*$D31</f>
        <v>0</v>
      </c>
      <c r="MV31" s="1">
        <f>IF($E31+$I31+$D$7&lt;=MV$22,0,IF(MV$22-$D$7&gt;=$E31,VLOOKUP($C31,Input!$A$8:$HV$39,MATCH(MV$21,Input!$A$6:$HV$6,0),FALSE)/$G31*$F31,0))*$D31</f>
        <v>0</v>
      </c>
      <c r="MW31" s="1">
        <f>IF($E31+$I31+$D$7&lt;=MW$22,0,IF(MW$22-$D$7&gt;=$E31,VLOOKUP($C31,Input!$A$8:$HV$39,MATCH(MW$21,Input!$A$6:$HV$6,0),FALSE)/$G31*$F31,0))*$D31</f>
        <v>0</v>
      </c>
      <c r="MX31" s="1">
        <f>IF($E31+$I31+$D$7&lt;=MX$22,0,IF(MX$22-$D$7&gt;=$E31,VLOOKUP($C31,Input!$A$8:$HV$39,MATCH(MX$21,Input!$A$6:$HV$6,0),FALSE)/$G31*$F31,0))*$D31</f>
        <v>0</v>
      </c>
      <c r="MZ31" t="str">
        <f>VLOOKUP($C31,Input!$A$8:$HV$39,MATCH(MZ$21,Input!$A$6:$HV$6,0),FALSE)</f>
        <v>Fossil CNG LCFS Credit ($/DGE)</v>
      </c>
      <c r="NA31" s="1">
        <f>IF($E31+$I31+$D$7&lt;=NA$22,0,IF(NA$22-$D$7&gt;=$E31,-VLOOKUP($C31,Input!$A$8:$HV$39,MATCH(NA$21,Input!$A$6:$HV$6,0),FALSE)/$G31*$F31,0))*$D31*$G$4/100</f>
        <v>-517858.66465979372</v>
      </c>
      <c r="NB31" s="1">
        <f>IF($E31+$I31+$D$7&lt;=NB$22,0,IF(NB$22-$D$7&gt;=$E31,-VLOOKUP($C31,Input!$A$8:$HV$39,MATCH(NB$21,Input!$A$6:$HV$6,0),FALSE)/$G31*$F31,0))*$D31*$G$4/100</f>
        <v>-458300.37674226821</v>
      </c>
      <c r="NC31" s="1">
        <f>IF($E31+$I31+$D$7&lt;=NC$22,0,IF(NC$22-$D$7&gt;=$E31,-VLOOKUP($C31,Input!$A$8:$HV$39,MATCH(NC$21,Input!$A$6:$HV$6,0),FALSE)/$G31*$F31,0))*$D31*$G$4/100</f>
        <v>-398742.08882474189</v>
      </c>
      <c r="ND31" s="1">
        <f>IF($E31+$I31+$D$7&lt;=ND$22,0,IF(ND$22-$D$7&gt;=$E31,-VLOOKUP($C31,Input!$A$8:$HV$39,MATCH(ND$21,Input!$A$6:$HV$6,0),FALSE)/$G31*$F31,0))*$D31*$G$4/100</f>
        <v>-299478.27562886622</v>
      </c>
      <c r="NE31" s="1">
        <f>IF($E31+$I31+$D$7&lt;=NE$22,0,IF(NE$22-$D$7&gt;=$E31,-VLOOKUP($C31,Input!$A$8:$HV$39,MATCH(NE$21,Input!$A$6:$HV$6,0),FALSE)/$G31*$F31,0))*$D31*$G$4/100</f>
        <v>-200214.46243298994</v>
      </c>
      <c r="NF31" s="1">
        <f>IF($E31+$I31+$D$7&lt;=NF$22,0,IF(NF$22-$D$7&gt;=$E31,-VLOOKUP($C31,Input!$A$8:$HV$39,MATCH(NF$21,Input!$A$6:$HV$6,0),FALSE)/$G31*$F31,0))*$D31*$G$4/100</f>
        <v>-200214.46243298994</v>
      </c>
      <c r="NG31" s="1">
        <f>IF($E31+$I31+$D$7&lt;=NG$22,0,IF(NG$22-$D$7&gt;=$E31,-VLOOKUP($C31,Input!$A$8:$HV$39,MATCH(NG$21,Input!$A$6:$HV$6,0),FALSE)/$G31*$F31,0))*$D31*$G$4/100</f>
        <v>0</v>
      </c>
      <c r="NH31" s="1">
        <f>IF($E31+$I31+$D$7&lt;=NH$22,0,IF(NH$22-$D$7&gt;=$E31,-VLOOKUP($C31,Input!$A$8:$HV$39,MATCH(NH$21,Input!$A$6:$HV$6,0),FALSE)/$G31*$F31,0))*$D31*$G$4/100</f>
        <v>0</v>
      </c>
      <c r="NI31" s="1">
        <f>IF($E31+$I31+$D$7&lt;=NI$22,0,IF(NI$22-$D$7&gt;=$E31,-VLOOKUP($C31,Input!$A$8:$HV$39,MATCH(NI$21,Input!$A$6:$HV$6,0),FALSE)/$G31*$F31,0))*$D31*$G$4/100</f>
        <v>0</v>
      </c>
      <c r="NJ31" s="1">
        <f>IF($E31+$I31+$D$7&lt;=NJ$22,0,IF(NJ$22-$D$7&gt;=$E31,-VLOOKUP($C31,Input!$A$8:$HV$39,MATCH(NJ$21,Input!$A$6:$HV$6,0),FALSE)/$G31*$F31,0))*$D31*$G$4/100</f>
        <v>0</v>
      </c>
      <c r="NK31" s="1">
        <f>IF($E31+$I31+$D$7&lt;=NK$22,0,IF(NK$22-$D$7&gt;=$E31,-VLOOKUP($C31,Input!$A$8:$HV$39,MATCH(NK$21,Input!$A$6:$HV$6,0),FALSE)/$G31*$F31,0))*$D31*$G$4/100</f>
        <v>0</v>
      </c>
      <c r="NL31" s="1">
        <f>IF($E31+$I31+$D$7&lt;=NL$22,0,IF(NL$22-$D$7&gt;=$E31,-VLOOKUP($C31,Input!$A$8:$HV$39,MATCH(NL$21,Input!$A$6:$HV$6,0),FALSE)/$G31*$F31,0))*$D31*$G$4/100</f>
        <v>0</v>
      </c>
      <c r="NM31" s="1">
        <f>IF($E31+$I31+$D$7&lt;=NM$22,0,IF(NM$22-$D$7&gt;=$E31,-VLOOKUP($C31,Input!$A$8:$HV$39,MATCH(NM$21,Input!$A$6:$HV$6,0),FALSE)/$G31*$F31,0))*$D31*$G$4/100</f>
        <v>0</v>
      </c>
      <c r="NN31" s="1">
        <f>IF($E31+$I31+$D$7&lt;=NN$22,0,IF(NN$22-$D$7&gt;=$E31,-VLOOKUP($C31,Input!$A$8:$HV$39,MATCH(NN$21,Input!$A$6:$HV$6,0),FALSE)/$G31*$F31,0))*$D31*$G$4/100</f>
        <v>0</v>
      </c>
      <c r="NO31" s="1">
        <f>IF($E31+$I31+$D$7&lt;=NO$22,0,IF(NO$22-$D$7&gt;=$E31,-VLOOKUP($C31,Input!$A$8:$HV$39,MATCH(NO$21,Input!$A$6:$HV$6,0),FALSE)/$G31*$F31,0))*$D31*$G$4/100</f>
        <v>0</v>
      </c>
      <c r="NP31" s="1">
        <f>IF($E31+$I31+$D$7&lt;=NP$22,0,IF(NP$22-$D$7&gt;=$E31,-VLOOKUP($C31,Input!$A$8:$HV$39,MATCH(NP$21,Input!$A$6:$HV$6,0),FALSE)/$G31*$F31,0))*$D31*$G$4/100</f>
        <v>0</v>
      </c>
      <c r="NQ31" s="1">
        <f>IF($E31+$I31+$D$7&lt;=NQ$22,0,IF(NQ$22-$D$7&gt;=$E31,-VLOOKUP($C31,Input!$A$8:$HV$39,MATCH(NQ$21,Input!$A$6:$HV$6,0),FALSE)/$G31*$F31,0))*$D31*$G$4/100</f>
        <v>0</v>
      </c>
      <c r="NR31" s="1">
        <f>IF($E31+$I31+$D$7&lt;=NR$22,0,IF(NR$22-$D$7&gt;=$E31,-VLOOKUP($C31,Input!$A$8:$HV$39,MATCH(NR$21,Input!$A$6:$HV$6,0),FALSE)/$G31*$F31,0))*$D31*$G$4/100</f>
        <v>0</v>
      </c>
      <c r="NS31" s="1">
        <f>IF($E31+$I31+$D$7&lt;=NS$22,0,IF(NS$22-$D$7&gt;=$E31,-VLOOKUP($C31,Input!$A$8:$HV$39,MATCH(NS$21,Input!$A$6:$HV$6,0),FALSE)/$G31*$F31,0))*$D31*$G$4/100</f>
        <v>0</v>
      </c>
      <c r="NT31" s="1">
        <f>IF($E31+$I31+$D$7&lt;=NT$22,0,IF(NT$22-$D$7&gt;=$E31,-VLOOKUP($C31,Input!$A$8:$HV$39,MATCH(NT$21,Input!$A$6:$HV$6,0),FALSE)/$G31*$F31,0))*$D31*$G$4/100</f>
        <v>0</v>
      </c>
      <c r="NU31" s="1">
        <f>IF($E31+$I31+$D$7&lt;=NU$22,0,IF(NU$22-$D$7&gt;=$E31,-VLOOKUP($C31,Input!$A$8:$HV$39,MATCH(NU$21,Input!$A$6:$HV$6,0),FALSE)/$G31*$F31,0))*$D31*$G$4/100</f>
        <v>0</v>
      </c>
      <c r="NV31" s="1">
        <f>IF($E31+$I31+$D$7&lt;=NV$22,0,IF(NV$22-$D$7&gt;=$E31,-VLOOKUP($C31,Input!$A$8:$HV$39,MATCH(NV$21,Input!$A$6:$HV$6,0),FALSE)/$G31*$F31,0))*$D31*$G$4/100</f>
        <v>0</v>
      </c>
      <c r="NW31" s="1">
        <f>IF($E31+$I31+$D$7&lt;=NW$22,0,IF(NW$22-$D$7&gt;=$E31,-VLOOKUP($C31,Input!$A$8:$HV$39,MATCH(NW$21,Input!$A$6:$HV$6,0),FALSE)/$G31*$F31,0))*$D31*$G$4/100</f>
        <v>0</v>
      </c>
      <c r="NX31" s="1">
        <f>IF($E31+$I31+$D$7&lt;=NX$22,0,IF(NX$22-$D$7&gt;=$E31,-VLOOKUP($C31,Input!$A$8:$HV$39,MATCH(NX$21,Input!$A$6:$HV$6,0),FALSE)/$G31*$F31,0))*$D31*$G$4/100</f>
        <v>0</v>
      </c>
      <c r="NY31" s="1">
        <f>IF($E31+$I31+$D$7&lt;=NY$22,0,IF(NY$22-$D$7&gt;=$E31,-VLOOKUP($C31,Input!$A$8:$HV$39,MATCH(NY$21,Input!$A$6:$HV$6,0),FALSE)/$G31*$F31,0))*$D31*$G$4/100</f>
        <v>0</v>
      </c>
      <c r="NZ31" s="1">
        <f>IF($E31+$I31+$D$7&lt;=NZ$22,0,IF(NZ$22-$D$7&gt;=$E31,-VLOOKUP($C31,Input!$A$8:$HV$39,MATCH(NZ$21,Input!$A$6:$HV$6,0),FALSE)/$G31*$F31,0))*$D31*$G$4/100</f>
        <v>0</v>
      </c>
      <c r="OA31" s="1">
        <f>IF($E31+$I31+$D$7&lt;=OA$22,0,IF(OA$22-$D$7&gt;=$E31,-VLOOKUP($C31,Input!$A$8:$HV$39,MATCH(OA$21,Input!$A$6:$HV$6,0),FALSE)/$G31*$F31,0))*$D31*$G$4/100</f>
        <v>0</v>
      </c>
      <c r="OB31" s="1">
        <f>IF($E31+$I31+$D$7&lt;=OB$22,0,IF(OB$22-$D$7&gt;=$E31,-VLOOKUP($C31,Input!$A$8:$HV$39,MATCH(OB$21,Input!$A$6:$HV$6,0),FALSE)/$G31*$F31,0))*$D31*$G$4/100</f>
        <v>0</v>
      </c>
      <c r="OC31" s="1">
        <f>IF($E31+$I31+$D$7&lt;=OC$22,0,IF(OC$22-$D$7&gt;=$E31,-VLOOKUP($C31,Input!$A$8:$HV$39,MATCH(OC$21,Input!$A$6:$HV$6,0),FALSE)/$G31*$F31,0))*$D31*$G$4/100</f>
        <v>0</v>
      </c>
      <c r="OD31" s="1">
        <f>IF($E31+$I31+$D$7&lt;=OD$22,0,IF(OD$22-$D$7&gt;=$E31,-VLOOKUP($C31,Input!$A$8:$HV$39,MATCH(OD$21,Input!$A$6:$HV$6,0),FALSE)/$G31*$F31,0))*$D31*$G$4/100</f>
        <v>0</v>
      </c>
      <c r="OE31" s="1">
        <f>IF($E31+$I31+$D$7&lt;=OE$22,0,IF(OE$22-$D$7&gt;=$E31,-VLOOKUP($C31,Input!$A$8:$HV$39,MATCH(OE$21,Input!$A$6:$HV$6,0),FALSE)/$G31*$F31,0))*$D31*$G$4/100</f>
        <v>0</v>
      </c>
      <c r="OF31" s="1">
        <f>IF($E31+$I31+$D$7&lt;=OF$22,0,IF(OF$22-$D$7&gt;=$E31,-VLOOKUP($C31,Input!$A$8:$HV$39,MATCH(OF$21,Input!$A$6:$HV$6,0),FALSE)/$G31*$F31,0))*$D31*$G$4/100</f>
        <v>0</v>
      </c>
      <c r="OG31" s="1">
        <f>IF($E31+$I31+$D$7&lt;=OG$22,0,IF(OG$22-$D$7&gt;=$E31,-VLOOKUP($C31,Input!$A$8:$HV$39,MATCH(OG$21,Input!$A$6:$HV$6,0),FALSE)/$G31*$F31,0))*$D31*$G$4/100</f>
        <v>0</v>
      </c>
      <c r="OH31" s="1">
        <f>IF($E31+$I31+$D$7&lt;=OH$22,0,IF(OH$22-$D$7&gt;=$E31,-VLOOKUP($C31,Input!$A$8:$HV$39,MATCH(OH$21,Input!$A$6:$HV$6,0),FALSE)/$G31*$F31,0))*$D31*$G$4/100</f>
        <v>0</v>
      </c>
      <c r="OI31" s="1">
        <f>IF($E31+$I31+$D$7&lt;=OI$22,0,IF(OI$22-$D$7&gt;=$E31,-VLOOKUP($C31,Input!$A$8:$HV$39,MATCH(OI$21,Input!$A$6:$HV$6,0),FALSE)/$G31*$F31,0))*$D31*$G$4/100</f>
        <v>0</v>
      </c>
      <c r="OK31" t="str">
        <f>VLOOKUP($C31,Input!$A$8:$HW$39,MATCH(OK$21,Input!$A$6:$HW$6,0),FALSE)</f>
        <v>NA</v>
      </c>
      <c r="OL31" s="1">
        <f>IF($E31+$I31+$D$7&lt;=OL$22,0,IF(OL$22-$D$7&gt;=$E31,IF(COUNTIF($KZ31:LP31,"&gt;0")&gt;0,VLOOKUP($C31,Input!$A$8:$HV$21,MATCH($OK$21+COUNTIF($KZ31:LP31,"&gt;0"),Input!$A$6:$HV$6,0),FALSE),0),0))*$D31</f>
        <v>0</v>
      </c>
      <c r="OM31" s="1">
        <f>IF($E31+$I31+$D$7&lt;=OM$22,0,IF(OM$22-$D$7&gt;=$E31,IF(COUNTIF($KZ31:LQ31,"&gt;0")&gt;0,VLOOKUP($C31,Input!$A$8:$HV$21,MATCH($OK$21+COUNTIF($KZ31:LQ31,"&gt;0"),Input!$A$6:$HV$6,0),FALSE),0),0))*$D31</f>
        <v>0</v>
      </c>
      <c r="ON31" s="1">
        <f>IF($E31+$I31+$D$7&lt;=ON$22,0,IF(ON$22-$D$7&gt;=$E31,IF(COUNTIF($KZ31:LR31,"&gt;0")&gt;0,VLOOKUP($C31,Input!$A$8:$HV$21,MATCH($OK$21+COUNTIF($KZ31:LR31,"&gt;0"),Input!$A$6:$HV$6,0),FALSE),0),0))*$D31</f>
        <v>0</v>
      </c>
      <c r="OO31" s="1">
        <f>IF($E31+$I31+$D$7&lt;=OO$22,0,IF(OO$22-$D$7&gt;=$E31,IF(COUNTIF($KZ31:LS31,"&gt;0")&gt;0,VLOOKUP($C31,Input!$A$8:$HV$21,MATCH($OK$21+COUNTIF($KZ31:LS31,"&gt;0"),Input!$A$6:$HV$6,0),FALSE),0),0))*$D31</f>
        <v>0</v>
      </c>
      <c r="OP31" s="1">
        <f>IF($E31+$I31+$D$7&lt;=OP$22,0,IF(OP$22-$D$7&gt;=$E31,IF(COUNTIF($KZ31:LT31,"&gt;0")&gt;0,VLOOKUP($C31,Input!$A$8:$HV$21,MATCH($OK$21+COUNTIF($KZ31:LT31,"&gt;0"),Input!$A$6:$HV$6,0),FALSE),0),0))*$D31</f>
        <v>0</v>
      </c>
      <c r="OQ31" s="1">
        <f>IF($E31+$I31+$D$7&lt;=OQ$22,0,IF(OQ$22-$D$7&gt;=$E31,IF(COUNTIF($KZ31:LU31,"&gt;0")&gt;0,VLOOKUP($C31,Input!$A$8:$HV$21,MATCH($OK$21+COUNTIF($KZ31:LU31,"&gt;0"),Input!$A$6:$HV$6,0),FALSE),0),0))*$D31</f>
        <v>0</v>
      </c>
      <c r="OR31" s="1">
        <f>IF($E31+$I31+$D$7&lt;=OR$22,0,IF(OR$22-$D$7&gt;=$E31,IF(COUNTIF($KZ31:LV31,"&gt;0")&gt;0,VLOOKUP($C31,Input!$A$8:$HV$21,MATCH($OK$21+COUNTIF($KZ31:LV31,"&gt;0"),Input!$A$6:$HV$6,0),FALSE),0),0))*$D31</f>
        <v>0</v>
      </c>
      <c r="OS31" s="1">
        <f>IF($E31+$I31+$D$7&lt;=OS$22,0,IF(OS$22-$D$7&gt;=$E31,IF(COUNTIF($KZ31:LW31,"&gt;0")&gt;0,VLOOKUP($C31,Input!$A$8:$HV$21,MATCH($OK$21+COUNTIF($KZ31:LW31,"&gt;0"),Input!$A$6:$HV$6,0),FALSE),0),0))*$D31</f>
        <v>0</v>
      </c>
      <c r="OT31" s="1">
        <f>IF($E31+$I31+$D$7&lt;=OT$22,0,IF(OT$22-$D$7&gt;=$E31,IF(COUNTIF($KZ31:LX31,"&gt;0")&gt;0,VLOOKUP($C31,Input!$A$8:$HV$21,MATCH($OK$21+COUNTIF($KZ31:LX31,"&gt;0"),Input!$A$6:$HV$6,0),FALSE),0),0))*$D31</f>
        <v>0</v>
      </c>
      <c r="OU31" s="1">
        <f>IF($E31+$I31+$D$7&lt;=OU$22,0,IF(OU$22-$D$7&gt;=$E31,IF(COUNTIF($KZ31:LY31,"&gt;0")&gt;0,VLOOKUP($C31,Input!$A$8:$HV$21,MATCH($OK$21+COUNTIF($KZ31:LY31,"&gt;0"),Input!$A$6:$HV$6,0),FALSE),0),0))*$D31</f>
        <v>0</v>
      </c>
      <c r="OV31" s="1">
        <f>IF($E31+$I31+$D$7&lt;=OV$22,0,IF(OV$22-$D$7&gt;=$E31,IF(COUNTIF($KZ31:LZ31,"&gt;0")&gt;0,VLOOKUP($C31,Input!$A$8:$HV$21,MATCH($OK$21+COUNTIF($KZ31:LZ31,"&gt;0"),Input!$A$6:$HV$6,0),FALSE),0),0))*$D31</f>
        <v>0</v>
      </c>
      <c r="OW31" s="1">
        <f>IF($E31+$I31+$D$7&lt;=OW$22,0,IF(OW$22-$D$7&gt;=$E31,IF(COUNTIF($KZ31:MA31,"&gt;0")&gt;0,VLOOKUP($C31,Input!$A$8:$HV$21,MATCH($OK$21+COUNTIF($KZ31:MA31,"&gt;0"),Input!$A$6:$HV$6,0),FALSE),0),0))*$D31</f>
        <v>0</v>
      </c>
      <c r="OX31" s="1">
        <f>IF($E31+$I31+$D$7&lt;=OX$22,0,IF(OX$22-$D$7&gt;=$E31,IF(COUNTIF($KZ31:MB31,"&gt;0")&gt;0,VLOOKUP($C31,Input!$A$8:$HV$21,MATCH($OK$21+COUNTIF($KZ31:MB31,"&gt;0"),Input!$A$6:$HV$6,0),FALSE),0),0))*$D31</f>
        <v>0</v>
      </c>
      <c r="OY31" s="1">
        <f>IF($E31+$I31+$D$7&lt;=OY$22,0,IF(OY$22-$D$7&gt;=$E31,IF(COUNTIF($KZ31:MC31,"&gt;0")&gt;0,VLOOKUP($C31,Input!$A$8:$HV$21,MATCH($OK$21+COUNTIF($KZ31:MC31,"&gt;0"),Input!$A$6:$HV$6,0),FALSE),0),0))*$D31</f>
        <v>0</v>
      </c>
      <c r="OZ31" s="1">
        <f>IF($E31+$I31+$D$7&lt;=OZ$22,0,IF(OZ$22-$D$7&gt;=$E31,IF(COUNTIF($KZ31:MD31,"&gt;0")&gt;0,VLOOKUP($C31,Input!$A$8:$HV$21,MATCH($OK$21+COUNTIF($KZ31:MD31,"&gt;0"),Input!$A$6:$HV$6,0),FALSE),0),0))*$D31</f>
        <v>0</v>
      </c>
      <c r="PA31" s="1">
        <f>IF($E31+$I31+$D$7&lt;=PA$22,0,IF(PA$22-$D$7&gt;=$E31,IF(COUNTIF($KZ31:ME31,"&gt;0")&gt;0,VLOOKUP($C31,Input!$A$8:$HV$21,MATCH($OK$21+COUNTIF($KZ31:ME31,"&gt;0"),Input!$A$6:$HV$6,0),FALSE),0),0))*$D31</f>
        <v>0</v>
      </c>
      <c r="PB31" s="1">
        <f>IF($E31+$I31+$D$7&lt;=PB$22,0,IF(PB$22-$D$7&gt;=$E31,IF(COUNTIF($KZ31:MF31,"&gt;0")&gt;0,VLOOKUP($C31,Input!$A$8:$HV$21,MATCH($OK$21+COUNTIF($KZ31:MF31,"&gt;0"),Input!$A$6:$HV$6,0),FALSE),0),0))*$D31</f>
        <v>0</v>
      </c>
      <c r="PC31" s="1">
        <f>IF($E31+$I31+$D$7&lt;=PC$22,0,IF(PC$22-$D$7&gt;=$E31,IF(COUNTIF($KZ31:MG31,"&gt;0")&gt;0,VLOOKUP($C31,Input!$A$8:$HV$21,MATCH($OK$21+COUNTIF($KZ31:MG31,"&gt;0"),Input!$A$6:$HV$6,0),FALSE),0),0))*$D31</f>
        <v>0</v>
      </c>
      <c r="PD31" s="1">
        <f>IF($E31+$I31+$D$7&lt;=PD$22,0,IF(PD$22-$D$7&gt;=$E31,IF(COUNTIF($KZ31:MH31,"&gt;0")&gt;0,VLOOKUP($C31,Input!$A$8:$HV$21,MATCH($OK$21+COUNTIF($KZ31:MH31,"&gt;0"),Input!$A$6:$HV$6,0),FALSE),0),0))*$D31</f>
        <v>0</v>
      </c>
      <c r="PE31" s="1">
        <f>IF($E31+$I31+$D$7&lt;=PE$22,0,IF(PE$22-$D$7&gt;=$E31,IF(COUNTIF($KZ31:MI31,"&gt;0")&gt;0,VLOOKUP($C31,Input!$A$8:$HV$21,MATCH($OK$21+COUNTIF($KZ31:MI31,"&gt;0"),Input!$A$6:$HV$6,0),FALSE),0),0))*$D31</f>
        <v>0</v>
      </c>
      <c r="PF31" s="1">
        <f>IF($E31+$I31+$D$7&lt;=PF$22,0,IF(PF$22-$D$7&gt;=$E31,IF(COUNTIF($KZ31:MJ31,"&gt;0")&gt;0,VLOOKUP($C31,Input!$A$8:$HV$21,MATCH($OK$21+COUNTIF($KZ31:MJ31,"&gt;0"),Input!$A$6:$HV$6,0),FALSE),0),0))*$D31</f>
        <v>0</v>
      </c>
      <c r="PG31" s="1">
        <f>IF($E31+$I31+$D$7&lt;=PG$22,0,IF(PG$22-$D$7&gt;=$E31,IF(COUNTIF($KZ31:MK31,"&gt;0")&gt;0,VLOOKUP($C31,Input!$A$8:$HV$21,MATCH($OK$21+COUNTIF($KZ31:MK31,"&gt;0"),Input!$A$6:$HV$6,0),FALSE),0),0))*$D31</f>
        <v>0</v>
      </c>
      <c r="PH31" s="1">
        <f>IF($E31+$I31+$D$7&lt;=PH$22,0,IF(PH$22-$D$7&gt;=$E31,IF(COUNTIF($KZ31:ML31,"&gt;0")&gt;0,VLOOKUP($C31,Input!$A$8:$HV$21,MATCH($OK$21+COUNTIF($KZ31:ML31,"&gt;0"),Input!$A$6:$HV$6,0),FALSE),0),0))*$D31</f>
        <v>0</v>
      </c>
      <c r="PI31" s="1">
        <f>IF($E31+$I31+$D$7&lt;=PI$22,0,IF(PI$22-$D$7&gt;=$E31,IF(COUNTIF($KZ31:MM31,"&gt;0")&gt;0,VLOOKUP($C31,Input!$A$8:$HV$21,MATCH($OK$21+COUNTIF($KZ31:MM31,"&gt;0"),Input!$A$6:$HV$6,0),FALSE),0),0))*$D31</f>
        <v>0</v>
      </c>
      <c r="PJ31" s="1">
        <f>IF($E31+$I31+$D$7&lt;=PJ$22,0,IF(PJ$22-$D$7&gt;=$E31,IF(COUNTIF($KZ31:MN31,"&gt;0")&gt;0,VLOOKUP($C31,Input!$A$8:$HV$21,MATCH($OK$21+COUNTIF($KZ31:MN31,"&gt;0"),Input!$A$6:$HV$6,0),FALSE),0),0))*$D31</f>
        <v>0</v>
      </c>
      <c r="PK31" s="1">
        <f>IF($E31+$I31+$D$7&lt;=PK$22,0,IF(PK$22-$D$7&gt;=$E31,IF(COUNTIF($KZ31:MO31,"&gt;0")&gt;0,VLOOKUP($C31,Input!$A$8:$HV$21,MATCH($OK$21+COUNTIF($KZ31:MO31,"&gt;0"),Input!$A$6:$HV$6,0),FALSE),0),0))*$D31</f>
        <v>0</v>
      </c>
      <c r="PL31" s="1">
        <f>IF($E31+$I31+$D$7&lt;=PL$22,0,IF(PL$22-$D$7&gt;=$E31,IF(COUNTIF($KZ31:MP31,"&gt;0")&gt;0,VLOOKUP($C31,Input!$A$8:$HV$21,MATCH($OK$21+COUNTIF($KZ31:MP31,"&gt;0"),Input!$A$6:$HV$6,0),FALSE),0),0))*$D31</f>
        <v>0</v>
      </c>
      <c r="PM31" s="1">
        <f>IF($E31+$I31+$D$7&lt;=PM$22,0,IF(PM$22-$D$7&gt;=$E31,IF(COUNTIF($KZ31:MQ31,"&gt;0")&gt;0,VLOOKUP($C31,Input!$A$8:$HV$21,MATCH($OK$21+COUNTIF($KZ31:MQ31,"&gt;0"),Input!$A$6:$HV$6,0),FALSE),0),0))*$D31</f>
        <v>0</v>
      </c>
      <c r="PN31" s="1">
        <f>IF($E31+$I31+$D$7&lt;=PN$22,0,IF(PN$22-$D$7&gt;=$E31,IF(COUNTIF($KZ31:MR31,"&gt;0")&gt;0,VLOOKUP($C31,Input!$A$8:$HV$21,MATCH($OK$21+COUNTIF($KZ31:MR31,"&gt;0"),Input!$A$6:$HV$6,0),FALSE),0),0))*$D31</f>
        <v>0</v>
      </c>
      <c r="PO31" s="1">
        <f>IF($E31+$I31+$D$7&lt;=PO$22,0,IF(PO$22-$D$7&gt;=$E31,IF(COUNTIF($KZ31:MS31,"&gt;0")&gt;0,VLOOKUP($C31,Input!$A$8:$HV$21,MATCH($OK$21+COUNTIF($KZ31:MS31,"&gt;0"),Input!$A$6:$HV$6,0),FALSE),0),0))*$D31</f>
        <v>0</v>
      </c>
      <c r="PP31" s="1">
        <f>IF($E31+$I31+$D$7&lt;=PP$22,0,IF(PP$22-$D$7&gt;=$E31,IF(COUNTIF($KZ31:MT31,"&gt;0")&gt;0,VLOOKUP($C31,Input!$A$8:$HV$21,MATCH($OK$21+COUNTIF($KZ31:MT31,"&gt;0"),Input!$A$6:$HV$6,0),FALSE),0),0))*$D31</f>
        <v>0</v>
      </c>
      <c r="PQ31" s="1">
        <f>IF($E31+$I31+$D$7&lt;=PQ$22,0,IF(PQ$22-$D$7&gt;=$E31,IF(COUNTIF($KZ31:MU31,"&gt;0")&gt;0,VLOOKUP($C31,Input!$A$8:$HV$21,MATCH($OK$21+COUNTIF($KZ31:MU31,"&gt;0"),Input!$A$6:$HV$6,0),FALSE),0),0))*$D31</f>
        <v>0</v>
      </c>
      <c r="PR31" s="1">
        <f>IF($E31+$I31+$D$7&lt;=PR$22,0,IF(PR$22-$D$7&gt;=$E31,IF(COUNTIF($KZ31:MV31,"&gt;0")&gt;0,VLOOKUP($C31,Input!$A$8:$HV$21,MATCH($OK$21+COUNTIF($KZ31:MV31,"&gt;0"),Input!$A$6:$HV$6,0),FALSE),0),0))*$D31</f>
        <v>0</v>
      </c>
      <c r="PS31" s="1">
        <f>IF($E31+$I31+$D$7&lt;=PS$22,0,IF(PS$22-$D$7&gt;=$E31,IF(COUNTIF($KZ31:MW31,"&gt;0")&gt;0,VLOOKUP($C31,Input!$A$8:$HV$21,MATCH($OK$21+COUNTIF($KZ31:MW31,"&gt;0"),Input!$A$6:$HV$6,0),FALSE),0),0))*$D31</f>
        <v>0</v>
      </c>
      <c r="PT31" s="1">
        <f>IF($E31+$I31+$D$7&lt;=PT$22,0,IF(PT$22-$D$7&gt;=$E31,IF(COUNTIF($KZ31:MX31,"&gt;0")&gt;0,VLOOKUP($C31,Input!$A$8:$HV$21,MATCH($OK$21+COUNTIF($KZ31:MX31,"&gt;0"),Input!$A$6:$HV$6,0),FALSE),0),0))*$D31</f>
        <v>0</v>
      </c>
      <c r="PV31" s="1" t="str">
        <f t="shared" si="169"/>
        <v>2008 MY 40' CNG w Midlife Rebuild {234 Buses}</v>
      </c>
      <c r="PW31" s="1">
        <f t="shared" si="172"/>
        <v>11040615.56214433</v>
      </c>
      <c r="PX31" s="1">
        <f t="shared" si="173"/>
        <v>11592761.682956627</v>
      </c>
      <c r="PY31" s="1">
        <f t="shared" si="174"/>
        <v>11911838.244978391</v>
      </c>
      <c r="PZ31" s="1">
        <f t="shared" si="175"/>
        <v>12222587.561420878</v>
      </c>
      <c r="QA31" s="1">
        <f t="shared" si="176"/>
        <v>12463481.660155622</v>
      </c>
      <c r="QB31" s="1">
        <f t="shared" si="177"/>
        <v>12481845.586661668</v>
      </c>
      <c r="QC31" s="1">
        <f t="shared" si="178"/>
        <v>0</v>
      </c>
      <c r="QD31" s="1">
        <f t="shared" si="179"/>
        <v>0</v>
      </c>
      <c r="QE31" s="1">
        <f t="shared" si="180"/>
        <v>0</v>
      </c>
      <c r="QF31" s="1">
        <f t="shared" si="181"/>
        <v>0</v>
      </c>
      <c r="QG31" s="1">
        <f t="shared" si="182"/>
        <v>0</v>
      </c>
      <c r="QH31" s="1">
        <f t="shared" si="183"/>
        <v>0</v>
      </c>
      <c r="QI31" s="1">
        <f t="shared" si="184"/>
        <v>0</v>
      </c>
      <c r="QJ31" s="1">
        <f t="shared" si="185"/>
        <v>0</v>
      </c>
      <c r="QK31" s="1">
        <f t="shared" si="186"/>
        <v>0</v>
      </c>
      <c r="QL31" s="1">
        <f t="shared" si="187"/>
        <v>0</v>
      </c>
      <c r="QM31" s="1">
        <f t="shared" si="188"/>
        <v>0</v>
      </c>
      <c r="QN31" s="1">
        <f t="shared" si="189"/>
        <v>0</v>
      </c>
      <c r="QO31" s="1">
        <f t="shared" si="190"/>
        <v>0</v>
      </c>
      <c r="QP31" s="1">
        <f t="shared" si="191"/>
        <v>0</v>
      </c>
      <c r="QQ31" s="1">
        <f t="shared" si="192"/>
        <v>0</v>
      </c>
      <c r="QR31" s="1">
        <f t="shared" si="193"/>
        <v>0</v>
      </c>
      <c r="QS31" s="1">
        <f t="shared" si="194"/>
        <v>0</v>
      </c>
      <c r="QT31" s="1">
        <f t="shared" si="195"/>
        <v>0</v>
      </c>
      <c r="QU31" s="1">
        <f t="shared" si="196"/>
        <v>0</v>
      </c>
      <c r="QV31" s="1">
        <f t="shared" si="197"/>
        <v>0</v>
      </c>
      <c r="QW31" s="1">
        <f t="shared" si="198"/>
        <v>0</v>
      </c>
      <c r="QX31" s="1">
        <f t="shared" si="199"/>
        <v>0</v>
      </c>
      <c r="QY31" s="1">
        <f t="shared" si="200"/>
        <v>0</v>
      </c>
      <c r="QZ31" s="1">
        <f t="shared" si="201"/>
        <v>0</v>
      </c>
      <c r="RA31" s="1">
        <f t="shared" si="202"/>
        <v>0</v>
      </c>
      <c r="RB31" s="1">
        <f t="shared" si="203"/>
        <v>0</v>
      </c>
      <c r="RC31" s="1">
        <f t="shared" si="204"/>
        <v>0</v>
      </c>
      <c r="RD31" s="1">
        <f t="shared" si="205"/>
        <v>0</v>
      </c>
      <c r="RE31" s="1">
        <f t="shared" si="206"/>
        <v>0</v>
      </c>
      <c r="RF31" s="1">
        <f t="shared" si="207"/>
        <v>71713130.298317522</v>
      </c>
      <c r="RG31" s="1">
        <f t="shared" si="208"/>
        <v>66549764.730090991</v>
      </c>
      <c r="RH31" s="72"/>
      <c r="RI31" s="37"/>
    </row>
    <row r="32" spans="1:477" hidden="1" outlineLevel="1" x14ac:dyDescent="0.25">
      <c r="A32" s="50"/>
      <c r="B32" s="143"/>
      <c r="C32" s="111" t="s">
        <v>76</v>
      </c>
      <c r="D32" s="108">
        <f t="shared" si="171"/>
        <v>234</v>
      </c>
      <c r="E32" s="110">
        <f t="shared" si="209"/>
        <v>2009</v>
      </c>
      <c r="F32" s="68">
        <f t="shared" si="168"/>
        <v>40000</v>
      </c>
      <c r="G32" s="69">
        <f>VLOOKUP($C32,Input!$A$8:$HV$39,MATCH(G$21,Input!$A$6:$HV$6,0),FALSE)</f>
        <v>2.91</v>
      </c>
      <c r="H32" s="123">
        <f>VLOOKUP($C32,Input!$A$8:$HV$39,MATCH(H$21,Input!$A$6:$HV$6,0),FALSE)</f>
        <v>0</v>
      </c>
      <c r="I32" s="70">
        <f>VLOOKUP($C32,Input!$A$8:$HV$39,MATCH(I$21,Input!$A$6:$HV$6,0),FALSE)</f>
        <v>14</v>
      </c>
      <c r="J32" s="1">
        <f>+IF($E32=J$22,VLOOKUP($C32,Input!$A$8:$AN$39,MATCH(J$21,Input!$A$6:$AN$6,0),FALSE)+$H32,0)*$D32</f>
        <v>0</v>
      </c>
      <c r="K32" s="1">
        <f>+IF($E32=K$22,VLOOKUP($C32,Input!$A$8:$AN$39,MATCH(K$21,Input!$A$6:$AN$6,0),FALSE)+$H32,0)*$D32</f>
        <v>0</v>
      </c>
      <c r="L32" s="1">
        <f>+IF($E32=L$22,VLOOKUP($C32,Input!$A$8:$AN$39,MATCH(L$21,Input!$A$6:$AN$6,0),FALSE)+$H32,0)*$D32</f>
        <v>0</v>
      </c>
      <c r="M32" s="1">
        <f>+IF($E32=M$22,VLOOKUP($C32,Input!$A$8:$AN$39,MATCH(M$21,Input!$A$6:$AN$6,0),FALSE)+$H32,0)*$D32</f>
        <v>0</v>
      </c>
      <c r="N32" s="1">
        <f>+IF($E32=N$22,VLOOKUP($C32,Input!$A$8:$AN$39,MATCH(N$21,Input!$A$6:$AN$6,0),FALSE)+$H32,0)*$D32</f>
        <v>0</v>
      </c>
      <c r="O32" s="1">
        <f>+IF($E32=O$22,VLOOKUP($C32,Input!$A$8:$AN$39,MATCH(O$21,Input!$A$6:$AN$6,0),FALSE)+$H32,0)*$D32</f>
        <v>0</v>
      </c>
      <c r="P32" s="1">
        <f>+IF($E32=P$22,VLOOKUP($C32,Input!$A$8:$AN$39,MATCH(P$21,Input!$A$6:$AN$6,0),FALSE)+$H32,0)*$D32</f>
        <v>0</v>
      </c>
      <c r="Q32" s="1">
        <f>+IF($E32=Q$22,VLOOKUP($C32,Input!$A$8:$AN$39,MATCH(Q$21,Input!$A$6:$AN$6,0),FALSE)+$H32,0)*$D32</f>
        <v>0</v>
      </c>
      <c r="R32" s="1">
        <f>+IF($E32=R$22,VLOOKUP($C32,Input!$A$8:$AN$39,MATCH(R$21,Input!$A$6:$AN$6,0),FALSE)+$H32,0)*$D32</f>
        <v>0</v>
      </c>
      <c r="S32" s="1">
        <f>+IF($E32=S$22,VLOOKUP($C32,Input!$A$8:$AN$39,MATCH(S$21,Input!$A$6:$AN$6,0),FALSE)+$H32,0)*$D32</f>
        <v>0</v>
      </c>
      <c r="T32" s="1">
        <f>+IF($E32=T$22,VLOOKUP($C32,Input!$A$8:$AN$39,MATCH(T$21,Input!$A$6:$AN$6,0),FALSE)+$H32,0)*$D32</f>
        <v>0</v>
      </c>
      <c r="U32" s="1">
        <f>+IF($E32=U$22,VLOOKUP($C32,Input!$A$8:$AN$39,MATCH(U$21,Input!$A$6:$AN$6,0),FALSE)+$H32,0)*$D32</f>
        <v>0</v>
      </c>
      <c r="V32" s="1">
        <f>+IF($E32=V$22,VLOOKUP($C32,Input!$A$8:$AN$39,MATCH(V$21,Input!$A$6:$AN$6,0),FALSE)+$H32,0)*$D32</f>
        <v>0</v>
      </c>
      <c r="W32" s="1">
        <f>+IF($E32=W$22,VLOOKUP($C32,Input!$A$8:$AN$39,MATCH(W$21,Input!$A$6:$AN$6,0),FALSE)+$H32,0)*$D32</f>
        <v>0</v>
      </c>
      <c r="X32" s="1">
        <f>+IF($E32=X$22,VLOOKUP($C32,Input!$A$8:$AN$39,MATCH(X$21,Input!$A$6:$AN$6,0),FALSE)+$H32,0)*$D32</f>
        <v>0</v>
      </c>
      <c r="Y32" s="1">
        <f>+IF($E32=Y$22,VLOOKUP($C32,Input!$A$8:$AN$39,MATCH(Y$21,Input!$A$6:$AN$6,0),FALSE)+$H32,0)*$D32</f>
        <v>0</v>
      </c>
      <c r="Z32" s="1">
        <f>+IF($E32=Z$22,VLOOKUP($C32,Input!$A$8:$AN$39,MATCH(Z$21,Input!$A$6:$AN$6,0),FALSE)+$H32,0)*$D32</f>
        <v>0</v>
      </c>
      <c r="AA32" s="1">
        <f>+IF($E32=AA$22,VLOOKUP($C32,Input!$A$8:$AN$39,MATCH(AA$21,Input!$A$6:$AN$6,0),FALSE)+$H32,0)*$D32</f>
        <v>0</v>
      </c>
      <c r="AB32" s="1">
        <f>+IF($E32=AB$22,VLOOKUP($C32,Input!$A$8:$AN$39,MATCH(AB$21,Input!$A$6:$AN$6,0),FALSE)+$H32,0)*$D32</f>
        <v>0</v>
      </c>
      <c r="AC32" s="1">
        <f>+IF($E32=AC$22,VLOOKUP($C32,Input!$A$8:$AN$39,MATCH(AC$21,Input!$A$6:$AN$6,0),FALSE)+$H32,0)*$D32</f>
        <v>0</v>
      </c>
      <c r="AD32" s="1">
        <f>+IF($E32=AD$22,VLOOKUP($C32,Input!$A$8:$AN$39,MATCH(AD$21,Input!$A$6:$AN$6,0),FALSE)+$H32,0)*$D32</f>
        <v>0</v>
      </c>
      <c r="AE32" s="1">
        <f>+IF($E32=AE$22,VLOOKUP($C32,Input!$A$8:$AN$39,MATCH(AE$21,Input!$A$6:$AN$6,0),FALSE)+$H32,0)*$D32</f>
        <v>0</v>
      </c>
      <c r="AF32" s="1">
        <f>+IF($E32=AF$22,VLOOKUP($C32,Input!$A$8:$AN$39,MATCH(AF$21,Input!$A$6:$AN$6,0),FALSE)+$H32,0)*$D32</f>
        <v>0</v>
      </c>
      <c r="AG32" s="1">
        <f>+IF($E32=AG$22,VLOOKUP($C32,Input!$A$8:$AN$39,MATCH(AG$21,Input!$A$6:$AN$6,0),FALSE)+$H32,0)*$D32</f>
        <v>0</v>
      </c>
      <c r="AH32" s="1">
        <f>+IF($E32=AH$22,VLOOKUP($C32,Input!$A$8:$AN$39,MATCH(AH$21,Input!$A$6:$AN$6,0),FALSE)+$H32,0)*$D32</f>
        <v>0</v>
      </c>
      <c r="AI32" s="1">
        <f>+IF($E32=AI$22,VLOOKUP($C32,Input!$A$8:$AN$39,MATCH(AI$21,Input!$A$6:$AN$6,0),FALSE)+$H32,0)*$D32</f>
        <v>0</v>
      </c>
      <c r="AJ32" s="1">
        <f>+IF($E32=AJ$22,VLOOKUP($C32,Input!$A$8:$AN$39,MATCH(AJ$21,Input!$A$6:$AN$6,0),FALSE)+$H32,0)*$D32</f>
        <v>0</v>
      </c>
      <c r="AK32" s="1">
        <f>+IF($E32=AK$22,VLOOKUP($C32,Input!$A$8:$AN$39,MATCH(AK$21,Input!$A$6:$AN$6,0),FALSE)+$H32,0)*$D32</f>
        <v>0</v>
      </c>
      <c r="AL32" s="1">
        <f>+IF($E32=AL$22,VLOOKUP($C32,Input!$A$8:$AN$39,MATCH(AL$21,Input!$A$6:$AN$6,0),FALSE)+$H32,0)*$D32</f>
        <v>0</v>
      </c>
      <c r="AM32" s="1">
        <f>+IF($E32=AM$22,VLOOKUP($C32,Input!$A$8:$AN$39,MATCH(AM$21,Input!$A$6:$AN$6,0),FALSE)+$H32,0)*$D32</f>
        <v>0</v>
      </c>
      <c r="AN32" s="1">
        <f>+IF($E32=AN$22,VLOOKUP($C32,Input!$A$8:$AN$39,MATCH(AN$21,Input!$A$6:$AN$6,0),FALSE)+$H32,0)*$D32</f>
        <v>0</v>
      </c>
      <c r="AO32" s="1">
        <f>+IF($E32=AO$22,VLOOKUP($C32,Input!$A$8:$AN$39,MATCH(AO$21,Input!$A$6:$AN$6,0),FALSE)+$H32,0)*$D32</f>
        <v>0</v>
      </c>
      <c r="AP32" s="1">
        <f>+IF($E32=AP$22,VLOOKUP($C32,Input!$A$8:$AN$39,MATCH(AP$21,Input!$A$6:$AN$6,0),FALSE)+$H32,0)*$D32</f>
        <v>0</v>
      </c>
      <c r="AQ32" s="1">
        <f>+IF($E32=AQ$22,VLOOKUP($C32,Input!$A$8:$AN$39,MATCH(AQ$21,Input!$A$6:$AN$6,0),FALSE)+$H32,0)*$D32</f>
        <v>0</v>
      </c>
      <c r="AR32" s="1">
        <f>+IF($E32=AR$22,VLOOKUP($C32,Input!$A$8:$AN$39,MATCH(AR$21,Input!$A$6:$AN$6,0),FALSE)+$H32,0)*$D32</f>
        <v>0</v>
      </c>
      <c r="AT32" t="str">
        <f>VLOOKUP($C32,Input!$A$8:$HV$39,MATCH(AT$21,Input!$A$6:$HV$6,0),FALSE)</f>
        <v>Parts and administrative cost</v>
      </c>
      <c r="AU32" s="1">
        <f>+IF($E32=AU$22,VLOOKUP($C32,Input!$A$8:$HV$39,MATCH(AU$21,Input!$A$6:$HV$6,0),FALSE),0)*$D32</f>
        <v>0</v>
      </c>
      <c r="AV32" s="1">
        <f>+IF($E32=AV$22,VLOOKUP($C32,Input!$A$8:$HV$39,MATCH(AV$21,Input!$A$6:$HV$6,0),FALSE),0)*$D32</f>
        <v>0</v>
      </c>
      <c r="AW32" s="1">
        <f>+IF($E32=AW$22,VLOOKUP($C32,Input!$A$8:$HV$39,MATCH(AW$21,Input!$A$6:$HV$6,0),FALSE),0)*$D32</f>
        <v>0</v>
      </c>
      <c r="AX32" s="1">
        <f>+IF($E32=AX$22,VLOOKUP($C32,Input!$A$8:$HV$39,MATCH(AX$21,Input!$A$6:$HV$6,0),FALSE),0)*$D32</f>
        <v>0</v>
      </c>
      <c r="AY32" s="1">
        <f>+IF($E32=AY$22,VLOOKUP($C32,Input!$A$8:$HV$39,MATCH(AY$21,Input!$A$6:$HV$6,0),FALSE),0)*$D32</f>
        <v>0</v>
      </c>
      <c r="AZ32" s="1">
        <f>+IF($E32=AZ$22,VLOOKUP($C32,Input!$A$8:$HV$39,MATCH(AZ$21,Input!$A$6:$HV$6,0),FALSE),0)*$D32</f>
        <v>0</v>
      </c>
      <c r="BA32" s="1">
        <f>+IF($E32=BA$22,VLOOKUP($C32,Input!$A$8:$HV$39,MATCH(BA$21,Input!$A$6:$HV$6,0),FALSE),0)*$D32</f>
        <v>0</v>
      </c>
      <c r="BB32" s="1">
        <f>+IF($E32=BB$22,VLOOKUP($C32,Input!$A$8:$HV$39,MATCH(BB$21,Input!$A$6:$HV$6,0),FALSE),0)*$D32</f>
        <v>0</v>
      </c>
      <c r="BC32" s="1">
        <f>+IF($E32=BC$22,VLOOKUP($C32,Input!$A$8:$HV$39,MATCH(BC$21,Input!$A$6:$HV$6,0),FALSE),0)*$D32</f>
        <v>0</v>
      </c>
      <c r="BD32" s="1">
        <f>+IF($E32=BD$22,VLOOKUP($C32,Input!$A$8:$HV$39,MATCH(BD$21,Input!$A$6:$HV$6,0),FALSE),0)*$D32</f>
        <v>0</v>
      </c>
      <c r="BE32" s="1">
        <f>+IF($E32=BE$22,VLOOKUP($C32,Input!$A$8:$HV$39,MATCH(BE$21,Input!$A$6:$HV$6,0),FALSE),0)*$D32</f>
        <v>0</v>
      </c>
      <c r="BF32" s="1">
        <f>+IF($E32=BF$22,VLOOKUP($C32,Input!$A$8:$HV$39,MATCH(BF$21,Input!$A$6:$HV$6,0),FALSE),0)*$D32</f>
        <v>0</v>
      </c>
      <c r="BG32" s="1">
        <f>+IF($E32=BG$22,VLOOKUP($C32,Input!$A$8:$HV$39,MATCH(BG$21,Input!$A$6:$HV$6,0),FALSE),0)*$D32</f>
        <v>0</v>
      </c>
      <c r="BH32" s="1">
        <f>+IF($E32=BH$22,VLOOKUP($C32,Input!$A$8:$HV$39,MATCH(BH$21,Input!$A$6:$HV$6,0),FALSE),0)*$D32</f>
        <v>0</v>
      </c>
      <c r="BI32" s="1">
        <f>+IF($E32=BI$22,VLOOKUP($C32,Input!$A$8:$HV$39,MATCH(BI$21,Input!$A$6:$HV$6,0),FALSE),0)*$D32</f>
        <v>0</v>
      </c>
      <c r="BJ32" s="1">
        <f>+IF($E32=BJ$22,VLOOKUP($C32,Input!$A$8:$HV$39,MATCH(BJ$21,Input!$A$6:$HV$6,0),FALSE),0)*$D32</f>
        <v>0</v>
      </c>
      <c r="BK32" s="1">
        <f>+IF($E32=BK$22,VLOOKUP($C32,Input!$A$8:$HV$39,MATCH(BK$21,Input!$A$6:$HV$6,0),FALSE),0)*$D32</f>
        <v>0</v>
      </c>
      <c r="BL32" s="1">
        <f>+IF($E32=BL$22,VLOOKUP($C32,Input!$A$8:$HV$39,MATCH(BL$21,Input!$A$6:$HV$6,0),FALSE),0)*$D32</f>
        <v>0</v>
      </c>
      <c r="BM32" s="1">
        <f>+IF($E32=BM$22,VLOOKUP($C32,Input!$A$8:$HV$39,MATCH(BM$21,Input!$A$6:$HV$6,0),FALSE),0)*$D32</f>
        <v>0</v>
      </c>
      <c r="BN32" s="1">
        <f>+IF($E32=BN$22,VLOOKUP($C32,Input!$A$8:$HV$39,MATCH(BN$21,Input!$A$6:$HV$6,0),FALSE),0)*$D32</f>
        <v>0</v>
      </c>
      <c r="BO32" s="1">
        <f>+IF($E32=BO$22,VLOOKUP($C32,Input!$A$8:$HV$39,MATCH(BO$21,Input!$A$6:$HV$6,0),FALSE),0)*$D32</f>
        <v>0</v>
      </c>
      <c r="BP32" s="1">
        <f>+IF($E32=BP$22,VLOOKUP($C32,Input!$A$8:$HV$39,MATCH(BP$21,Input!$A$6:$HV$6,0),FALSE),0)*$D32</f>
        <v>0</v>
      </c>
      <c r="BQ32" s="1">
        <f>+IF($E32=BQ$22,VLOOKUP($C32,Input!$A$8:$HV$39,MATCH(BQ$21,Input!$A$6:$HV$6,0),FALSE),0)*$D32</f>
        <v>0</v>
      </c>
      <c r="BR32" s="1">
        <f>+IF($E32=BR$22,VLOOKUP($C32,Input!$A$8:$HV$39,MATCH(BR$21,Input!$A$6:$HV$6,0),FALSE),0)*$D32</f>
        <v>0</v>
      </c>
      <c r="BS32" s="1">
        <f>+IF($E32=BS$22,VLOOKUP($C32,Input!$A$8:$HV$39,MATCH(BS$21,Input!$A$6:$HV$6,0),FALSE),0)*$D32</f>
        <v>0</v>
      </c>
      <c r="BT32" s="1">
        <f>+IF($E32=BT$22,VLOOKUP($C32,Input!$A$8:$HV$39,MATCH(BT$21,Input!$A$6:$HV$6,0),FALSE),0)*$D32</f>
        <v>0</v>
      </c>
      <c r="BU32" s="1">
        <f>+IF($E32=BU$22,VLOOKUP($C32,Input!$A$8:$HV$39,MATCH(BU$21,Input!$A$6:$HV$6,0),FALSE),0)*$D32</f>
        <v>0</v>
      </c>
      <c r="BV32" s="1">
        <f>+IF($E32=BV$22,VLOOKUP($C32,Input!$A$8:$HV$39,MATCH(BV$21,Input!$A$6:$HV$6,0),FALSE),0)*$D32</f>
        <v>0</v>
      </c>
      <c r="BW32" s="1">
        <f>+IF($E32=BW$22,VLOOKUP($C32,Input!$A$8:$HV$39,MATCH(BW$21,Input!$A$6:$HV$6,0),FALSE),0)*$D32</f>
        <v>0</v>
      </c>
      <c r="BX32" s="1">
        <f>+IF($E32=BX$22,VLOOKUP($C32,Input!$A$8:$HV$39,MATCH(BX$21,Input!$A$6:$HV$6,0),FALSE),0)*$D32</f>
        <v>0</v>
      </c>
      <c r="BY32" s="1">
        <f>+IF($E32=BY$22,VLOOKUP($C32,Input!$A$8:$HV$39,MATCH(BY$21,Input!$A$6:$HV$6,0),FALSE),0)*$D32</f>
        <v>0</v>
      </c>
      <c r="BZ32" s="1">
        <f>+IF($E32=BZ$22,VLOOKUP($C32,Input!$A$8:$HV$39,MATCH(BZ$21,Input!$A$6:$HV$6,0),FALSE),0)*$D32</f>
        <v>0</v>
      </c>
      <c r="CA32" s="1">
        <f>+IF($E32=CA$22,VLOOKUP($C32,Input!$A$8:$HV$39,MATCH(CA$21,Input!$A$6:$HV$6,0),FALSE),0)*$D32</f>
        <v>0</v>
      </c>
      <c r="CB32" s="1">
        <f>+IF($E32=CB$22,VLOOKUP($C32,Input!$A$8:$HV$39,MATCH(CB$21,Input!$A$6:$HV$6,0),FALSE),0)*$D32</f>
        <v>0</v>
      </c>
      <c r="CC32" s="1">
        <f>+IF($E32=CC$22,VLOOKUP($C32,Input!$A$8:$HV$39,MATCH(CC$21,Input!$A$6:$HV$6,0),FALSE),0)*$D32</f>
        <v>0</v>
      </c>
      <c r="CE32" t="str">
        <f>VLOOKUP($C32,Input!$A$8:$HV$39,MATCH(CE$21,Input!$A$6:$HV$6,0),FALSE)</f>
        <v>Engine Rebuild @ 7 Yr</v>
      </c>
      <c r="CF32" s="1">
        <f>IF($E32+$I32+$D$7&lt;=CF$22,0,IF(CF$22-$D$7&gt;=$E32,IF(COUNTIF($KZ32:LP32,"&gt;0")&gt;0,VLOOKUP($C32,Input!$A$8:$HV$21,MATCH($CE$21+COUNTIF($KZ32:LP32,"&gt;0"),Input!$A$6:$HV$6,0),FALSE),0),0))*$D32</f>
        <v>0</v>
      </c>
      <c r="CG32" s="1">
        <f>IF($E32+$I32+$D$7&lt;=CG$22,0,IF(CG$22-$D$7&gt;=$E32,IF(COUNTIF($KZ32:LQ32,"&gt;0")&gt;0,VLOOKUP($C32,Input!$A$8:$HV$21,MATCH($CE$21+COUNTIF($KZ32:LQ32,"&gt;0"),Input!$A$6:$HV$6,0),FALSE),0),0))*$D32</f>
        <v>0</v>
      </c>
      <c r="CH32" s="1">
        <f>IF($E32+$I32+$D$7&lt;=CH$22,0,IF(CH$22-$D$7&gt;=$E32,IF(COUNTIF($KZ32:LR32,"&gt;0")&gt;0,VLOOKUP($C32,Input!$A$8:$HV$21,MATCH($CE$21+COUNTIF($KZ32:LR32,"&gt;0"),Input!$A$6:$HV$6,0),FALSE),0),0))*$D32</f>
        <v>0</v>
      </c>
      <c r="CI32" s="1">
        <f>IF($E32+$I32+$D$7&lt;=CI$22,0,IF(CI$22-$D$7&gt;=$E32,IF(COUNTIF($KZ32:LS32,"&gt;0")&gt;0,VLOOKUP($C32,Input!$A$8:$HV$21,MATCH($CE$21+COUNTIF($KZ32:LS32,"&gt;0"),Input!$A$6:$HV$6,0),FALSE),0),0))*$D32</f>
        <v>0</v>
      </c>
      <c r="CJ32" s="1">
        <f>IF($E32+$I32+$D$7&lt;=CJ$22,0,IF(CJ$22-$D$7&gt;=$E32,IF(COUNTIF($KZ32:LT32,"&gt;0")&gt;0,VLOOKUP($C32,Input!$A$8:$HV$21,MATCH($CE$21+COUNTIF($KZ32:LT32,"&gt;0"),Input!$A$6:$HV$6,0),FALSE),0),0))*$D32</f>
        <v>0</v>
      </c>
      <c r="CK32" s="1">
        <f>IF($E32+$I32+$D$7&lt;=CK$22,0,IF(CK$22-$D$7&gt;=$E32,IF(COUNTIF($KZ32:LU32,"&gt;0")&gt;0,VLOOKUP($C32,Input!$A$8:$HV$21,MATCH($CE$21+COUNTIF($KZ32:LU32,"&gt;0"),Input!$A$6:$HV$6,0),FALSE),0),0))*$D32</f>
        <v>0</v>
      </c>
      <c r="CL32" s="1">
        <f>IF($E32+$I32+$D$7&lt;=CL$22,0,IF(CL$22-$D$7&gt;=$E32,IF(COUNTIF($KZ32:LV32,"&gt;0")&gt;0,VLOOKUP($C32,Input!$A$8:$HV$21,MATCH($CE$21+COUNTIF($KZ32:LV32,"&gt;0"),Input!$A$6:$HV$6,0),FALSE),0),0))*$D32</f>
        <v>0</v>
      </c>
      <c r="CM32" s="1">
        <f>IF($E32+$I32+$D$7&lt;=CM$22,0,IF(CM$22-$D$7&gt;=$E32,IF(COUNTIF($KZ32:LW32,"&gt;0")&gt;0,VLOOKUP($C32,Input!$A$8:$HV$21,MATCH($CE$21+COUNTIF($KZ32:LW32,"&gt;0"),Input!$A$6:$HV$6,0),FALSE),0),0))*$D32</f>
        <v>0</v>
      </c>
      <c r="CN32" s="1">
        <f>IF($E32+$I32+$D$7&lt;=CN$22,0,IF(CN$22-$D$7&gt;=$E32,IF(COUNTIF($KZ32:LX32,"&gt;0")&gt;0,VLOOKUP($C32,Input!$A$8:$HV$21,MATCH($CE$21+COUNTIF($KZ32:LX32,"&gt;0"),Input!$A$6:$HV$6,0),FALSE),0),0))*$D32</f>
        <v>0</v>
      </c>
      <c r="CO32" s="1">
        <f>IF($E32+$I32+$D$7&lt;=CO$22,0,IF(CO$22-$D$7&gt;=$E32,IF(COUNTIF($KZ32:LY32,"&gt;0")&gt;0,VLOOKUP($C32,Input!$A$8:$HV$21,MATCH($CE$21+COUNTIF($KZ32:LY32,"&gt;0"),Input!$A$6:$HV$6,0),FALSE),0),0))*$D32</f>
        <v>0</v>
      </c>
      <c r="CP32" s="1">
        <f>IF($E32+$I32+$D$7&lt;=CP$22,0,IF(CP$22-$D$7&gt;=$E32,IF(COUNTIF($KZ32:LZ32,"&gt;0")&gt;0,VLOOKUP($C32,Input!$A$8:$HV$21,MATCH($CE$21+COUNTIF($KZ32:LZ32,"&gt;0"),Input!$A$6:$HV$6,0),FALSE),0),0))*$D32</f>
        <v>0</v>
      </c>
      <c r="CQ32" s="1">
        <f>IF($E32+$I32+$D$7&lt;=CQ$22,0,IF(CQ$22-$D$7&gt;=$E32,IF(COUNTIF($KZ32:MA32,"&gt;0")&gt;0,VLOOKUP($C32,Input!$A$8:$HV$21,MATCH($CE$21+COUNTIF($KZ32:MA32,"&gt;0"),Input!$A$6:$HV$6,0),FALSE),0),0))*$D32</f>
        <v>0</v>
      </c>
      <c r="CR32" s="1">
        <f>IF($E32+$I32+$D$7&lt;=CR$22,0,IF(CR$22-$D$7&gt;=$E32,IF(COUNTIF($KZ32:MB32,"&gt;0")&gt;0,VLOOKUP($C32,Input!$A$8:$HV$21,MATCH($CE$21+COUNTIF($KZ32:MB32,"&gt;0"),Input!$A$6:$HV$6,0),FALSE),0),0))*$D32</f>
        <v>0</v>
      </c>
      <c r="CS32" s="1">
        <f>IF($E32+$I32+$D$7&lt;=CS$22,0,IF(CS$22-$D$7&gt;=$E32,IF(COUNTIF($KZ32:MC32,"&gt;0")&gt;0,VLOOKUP($C32,Input!$A$8:$HV$21,MATCH($CE$21+COUNTIF($KZ32:MC32,"&gt;0"),Input!$A$6:$HV$6,0),FALSE),0),0))*$D32</f>
        <v>0</v>
      </c>
      <c r="CT32" s="1">
        <f>IF($E32+$I32+$D$7&lt;=CT$22,0,IF(CT$22-$D$7&gt;=$E32,IF(COUNTIF($KZ32:MD32,"&gt;0")&gt;0,VLOOKUP($C32,Input!$A$8:$HV$21,MATCH($CE$21+COUNTIF($KZ32:MD32,"&gt;0"),Input!$A$6:$HV$6,0),FALSE),0),0))*$D32</f>
        <v>0</v>
      </c>
      <c r="CU32" s="1">
        <f>IF($E32+$I32+$D$7&lt;=CU$22,0,IF(CU$22-$D$7&gt;=$E32,IF(COUNTIF($KZ32:ME32,"&gt;0")&gt;0,VLOOKUP($C32,Input!$A$8:$HV$21,MATCH($CE$21+COUNTIF($KZ32:ME32,"&gt;0"),Input!$A$6:$HV$6,0),FALSE),0),0))*$D32</f>
        <v>0</v>
      </c>
      <c r="CV32" s="1">
        <f>IF($E32+$I32+$D$7&lt;=CV$22,0,IF(CV$22-$D$7&gt;=$E32,IF(COUNTIF($KZ32:MF32,"&gt;0")&gt;0,VLOOKUP($C32,Input!$A$8:$HV$21,MATCH($CE$21+COUNTIF($KZ32:MF32,"&gt;0"),Input!$A$6:$HV$6,0),FALSE),0),0))*$D32</f>
        <v>0</v>
      </c>
      <c r="CW32" s="1">
        <f>IF($E32+$I32+$D$7&lt;=CW$22,0,IF(CW$22-$D$7&gt;=$E32,IF(COUNTIF($KZ32:MG32,"&gt;0")&gt;0,VLOOKUP($C32,Input!$A$8:$HV$21,MATCH($CE$21+COUNTIF($KZ32:MG32,"&gt;0"),Input!$A$6:$HV$6,0),FALSE),0),0))*$D32</f>
        <v>0</v>
      </c>
      <c r="CX32" s="1">
        <f>IF($E32+$I32+$D$7&lt;=CX$22,0,IF(CX$22-$D$7&gt;=$E32,IF(COUNTIF($KZ32:MH32,"&gt;0")&gt;0,VLOOKUP($C32,Input!$A$8:$HV$21,MATCH($CE$21+COUNTIF($KZ32:MH32,"&gt;0"),Input!$A$6:$HV$6,0),FALSE),0),0))*$D32</f>
        <v>0</v>
      </c>
      <c r="CY32" s="1">
        <f>IF($E32+$I32+$D$7&lt;=CY$22,0,IF(CY$22-$D$7&gt;=$E32,IF(COUNTIF($KZ32:MI32,"&gt;0")&gt;0,VLOOKUP($C32,Input!$A$8:$HV$21,MATCH($CE$21+COUNTIF($KZ32:MI32,"&gt;0"),Input!$A$6:$HV$6,0),FALSE),0),0))*$D32</f>
        <v>0</v>
      </c>
      <c r="CZ32" s="1">
        <f>IF($E32+$I32+$D$7&lt;=CZ$22,0,IF(CZ$22-$D$7&gt;=$E32,IF(COUNTIF($KZ32:MJ32,"&gt;0")&gt;0,VLOOKUP($C32,Input!$A$8:$HV$21,MATCH($CE$21+COUNTIF($KZ32:MJ32,"&gt;0"),Input!$A$6:$HV$6,0),FALSE),0),0))*$D32</f>
        <v>0</v>
      </c>
      <c r="DA32" s="1">
        <f>IF($E32+$I32+$D$7&lt;=DA$22,0,IF(DA$22-$D$7&gt;=$E32,IF(COUNTIF($KZ32:MK32,"&gt;0")&gt;0,VLOOKUP($C32,Input!$A$8:$HV$21,MATCH($CE$21+COUNTIF($KZ32:MK32,"&gt;0"),Input!$A$6:$HV$6,0),FALSE),0),0))*$D32</f>
        <v>0</v>
      </c>
      <c r="DB32" s="1">
        <f>IF($E32+$I32+$D$7&lt;=DB$22,0,IF(DB$22-$D$7&gt;=$E32,IF(COUNTIF($KZ32:ML32,"&gt;0")&gt;0,VLOOKUP($C32,Input!$A$8:$HV$21,MATCH($CE$21+COUNTIF($KZ32:ML32,"&gt;0"),Input!$A$6:$HV$6,0),FALSE),0),0))*$D32</f>
        <v>0</v>
      </c>
      <c r="DC32" s="1">
        <f>IF($E32+$I32+$D$7&lt;=DC$22,0,IF(DC$22-$D$7&gt;=$E32,IF(COUNTIF($KZ32:MM32,"&gt;0")&gt;0,VLOOKUP($C32,Input!$A$8:$HV$21,MATCH($CE$21+COUNTIF($KZ32:MM32,"&gt;0"),Input!$A$6:$HV$6,0),FALSE),0),0))*$D32</f>
        <v>0</v>
      </c>
      <c r="DD32" s="1">
        <f>IF($E32+$I32+$D$7&lt;=DD$22,0,IF(DD$22-$D$7&gt;=$E32,IF(COUNTIF($KZ32:MN32,"&gt;0")&gt;0,VLOOKUP($C32,Input!$A$8:$HV$21,MATCH($CE$21+COUNTIF($KZ32:MN32,"&gt;0"),Input!$A$6:$HV$6,0),FALSE),0),0))*$D32</f>
        <v>0</v>
      </c>
      <c r="DE32" s="1">
        <f>IF($E32+$I32+$D$7&lt;=DE$22,0,IF(DE$22-$D$7&gt;=$E32,IF(COUNTIF($KZ32:MO32,"&gt;0")&gt;0,VLOOKUP($C32,Input!$A$8:$HV$21,MATCH($CE$21+COUNTIF($KZ32:MO32,"&gt;0"),Input!$A$6:$HV$6,0),FALSE),0),0))*$D32</f>
        <v>0</v>
      </c>
      <c r="DF32" s="1">
        <f>IF($E32+$I32+$D$7&lt;=DF$22,0,IF(DF$22-$D$7&gt;=$E32,IF(COUNTIF($KZ32:MP32,"&gt;0")&gt;0,VLOOKUP($C32,Input!$A$8:$HV$21,MATCH($CE$21+COUNTIF($KZ32:MP32,"&gt;0"),Input!$A$6:$HV$6,0),FALSE),0),0))*$D32</f>
        <v>0</v>
      </c>
      <c r="DG32" s="1">
        <f>IF($E32+$I32+$D$7&lt;=DG$22,0,IF(DG$22-$D$7&gt;=$E32,IF(COUNTIF($KZ32:MQ32,"&gt;0")&gt;0,VLOOKUP($C32,Input!$A$8:$HV$21,MATCH($CE$21+COUNTIF($KZ32:MQ32,"&gt;0"),Input!$A$6:$HV$6,0),FALSE),0),0))*$D32</f>
        <v>0</v>
      </c>
      <c r="DH32" s="1">
        <f>IF($E32+$I32+$D$7&lt;=DH$22,0,IF(DH$22-$D$7&gt;=$E32,IF(COUNTIF($KZ32:MR32,"&gt;0")&gt;0,VLOOKUP($C32,Input!$A$8:$HV$21,MATCH($CE$21+COUNTIF($KZ32:MR32,"&gt;0"),Input!$A$6:$HV$6,0),FALSE),0),0))*$D32</f>
        <v>0</v>
      </c>
      <c r="DI32" s="1">
        <f>IF($E32+$I32+$D$7&lt;=DI$22,0,IF(DI$22-$D$7&gt;=$E32,IF(COUNTIF($KZ32:MS32,"&gt;0")&gt;0,VLOOKUP($C32,Input!$A$8:$HV$21,MATCH($CE$21+COUNTIF($KZ32:MS32,"&gt;0"),Input!$A$6:$HV$6,0),FALSE),0),0))*$D32</f>
        <v>0</v>
      </c>
      <c r="DJ32" s="1">
        <f>IF($E32+$I32+$D$7&lt;=DJ$22,0,IF(DJ$22-$D$7&gt;=$E32,IF(COUNTIF($KZ32:MT32,"&gt;0")&gt;0,VLOOKUP($C32,Input!$A$8:$HV$21,MATCH($CE$21+COUNTIF($KZ32:MT32,"&gt;0"),Input!$A$6:$HV$6,0),FALSE),0),0))*$D32</f>
        <v>0</v>
      </c>
      <c r="DK32" s="1">
        <f>IF($E32+$I32+$D$7&lt;=DK$22,0,IF(DK$22-$D$7&gt;=$E32,IF(COUNTIF($KZ32:MU32,"&gt;0")&gt;0,VLOOKUP($C32,Input!$A$8:$HV$21,MATCH($CE$21+COUNTIF($KZ32:MU32,"&gt;0"),Input!$A$6:$HV$6,0),FALSE),0),0))*$D32</f>
        <v>0</v>
      </c>
      <c r="DL32" s="1">
        <f>IF($E32+$I32+$D$7&lt;=DL$22,0,IF(DL$22-$D$7&gt;=$E32,IF(COUNTIF($KZ32:MV32,"&gt;0")&gt;0,VLOOKUP($C32,Input!$A$8:$HV$21,MATCH($CE$21+COUNTIF($KZ32:MV32,"&gt;0"),Input!$A$6:$HV$6,0),FALSE),0),0))*$D32</f>
        <v>0</v>
      </c>
      <c r="DM32" s="1">
        <f>IF($E32+$I32+$D$7&lt;=DM$22,0,IF(DM$22-$D$7&gt;=$E32,IF(COUNTIF($KZ32:MW32,"&gt;0")&gt;0,VLOOKUP($C32,Input!$A$8:$HV$21,MATCH($CE$21+COUNTIF($KZ32:MW32,"&gt;0"),Input!$A$6:$HV$6,0),FALSE),0),0))*$D32</f>
        <v>0</v>
      </c>
      <c r="DN32" s="1">
        <f>IF($E32+$I32+$D$7&lt;=DN$22,0,IF(DN$22-$D$7&gt;=$E32,IF(COUNTIF($KZ32:MX32,"&gt;0")&gt;0,VLOOKUP($C32,Input!$A$8:$HV$21,MATCH($CE$21+COUNTIF($KZ32:MX32,"&gt;0"),Input!$A$6:$HV$6,0),FALSE),0),0))*$D32</f>
        <v>0</v>
      </c>
      <c r="DP32" t="str">
        <f>+VLOOKUP($C32,Input!$A$8:$GZ$39,MATCH(DP$21,Input!$A$6:$GZ$6,0),FALSE)</f>
        <v>Bus Maintenance at 0.85/mile</v>
      </c>
      <c r="DQ32" s="1">
        <f>IF($E32+$I32+$D$7&lt;=DQ$22,0,IF(DQ$22-$D$7&gt;=$E32,IF(COUNTIF($KZ32:LP32,"&gt;0")&gt;0,VLOOKUP($C32,Input!$A$8:$HV$21,MATCH($DP$21+COUNTIF($KZ32:LP32,"&gt;0"),Input!$A$6:$HV$6,0),FALSE),0),0))*$D32*$F32</f>
        <v>7956000</v>
      </c>
      <c r="DR32" s="1">
        <f>IF($E32+$I32+$D$7&lt;=DR$22,0,IF(DR$22-$D$7&gt;=$E32,IF(COUNTIF($KZ32:LQ32,"&gt;0")&gt;0,VLOOKUP($C32,Input!$A$8:$HV$21,MATCH($DP$21+COUNTIF($KZ32:LQ32,"&gt;0"),Input!$A$6:$HV$6,0),FALSE),0),0))*$D32*$F32</f>
        <v>7956000</v>
      </c>
      <c r="DS32" s="1">
        <f>IF($E32+$I32+$D$7&lt;=DS$22,0,IF(DS$22-$D$7&gt;=$E32,IF(COUNTIF($KZ32:LR32,"&gt;0")&gt;0,VLOOKUP($C32,Input!$A$8:$HV$21,MATCH($DP$21+COUNTIF($KZ32:LR32,"&gt;0"),Input!$A$6:$HV$6,0),FALSE),0),0))*$D32*$F32</f>
        <v>7956000</v>
      </c>
      <c r="DT32" s="1">
        <f>IF($E32+$I32+$D$7&lt;=DT$22,0,IF(DT$22-$D$7&gt;=$E32,IF(COUNTIF($KZ32:LS32,"&gt;0")&gt;0,VLOOKUP($C32,Input!$A$8:$HV$21,MATCH($DP$21+COUNTIF($KZ32:LS32,"&gt;0"),Input!$A$6:$HV$6,0),FALSE),0),0))*$D32*$F32</f>
        <v>7956000</v>
      </c>
      <c r="DU32" s="1">
        <f>IF($E32+$I32+$D$7&lt;=DU$22,0,IF(DU$22-$D$7&gt;=$E32,IF(COUNTIF($KZ32:LT32,"&gt;0")&gt;0,VLOOKUP($C32,Input!$A$8:$HV$21,MATCH($DP$21+COUNTIF($KZ32:LT32,"&gt;0"),Input!$A$6:$HV$6,0),FALSE),0),0))*$D32*$F32</f>
        <v>7956000</v>
      </c>
      <c r="DV32" s="1">
        <f>IF($E32+$I32+$D$7&lt;=DV$22,0,IF(DV$22-$D$7&gt;=$E32,IF(COUNTIF($KZ32:LU32,"&gt;0")&gt;0,VLOOKUP($C32,Input!$A$8:$HV$21,MATCH($DP$21+COUNTIF($KZ32:LU32,"&gt;0"),Input!$A$6:$HV$6,0),FALSE),0),0))*$D32*$F32</f>
        <v>7956000</v>
      </c>
      <c r="DW32" s="1">
        <f>IF($E32+$I32+$D$7&lt;=DW$22,0,IF(DW$22-$D$7&gt;=$E32,IF(COUNTIF($KZ32:LV32,"&gt;0")&gt;0,VLOOKUP($C32,Input!$A$8:$HV$21,MATCH($DP$21+COUNTIF($KZ32:LV32,"&gt;0"),Input!$A$6:$HV$6,0),FALSE),0),0))*$D32*$F32</f>
        <v>7956000</v>
      </c>
      <c r="DX32" s="1">
        <f>IF($E32+$I32+$D$7&lt;=DX$22,0,IF(DX$22-$D$7&gt;=$E32,IF(COUNTIF($KZ32:LW32,"&gt;0")&gt;0,VLOOKUP($C32,Input!$A$8:$HV$21,MATCH($DP$21+COUNTIF($KZ32:LW32,"&gt;0"),Input!$A$6:$HV$6,0),FALSE),0),0))*$D32*$F32</f>
        <v>0</v>
      </c>
      <c r="DY32" s="1">
        <f>IF($E32+$I32+$D$7&lt;=DY$22,0,IF(DY$22-$D$7&gt;=$E32,IF(COUNTIF($KZ32:LX32,"&gt;0")&gt;0,VLOOKUP($C32,Input!$A$8:$HV$21,MATCH($DP$21+COUNTIF($KZ32:LX32,"&gt;0"),Input!$A$6:$HV$6,0),FALSE),0),0))*$D32*$F32</f>
        <v>0</v>
      </c>
      <c r="DZ32" s="1">
        <f>IF($E32+$I32+$D$7&lt;=DZ$22,0,IF(DZ$22-$D$7&gt;=$E32,IF(COUNTIF($KZ32:LY32,"&gt;0")&gt;0,VLOOKUP($C32,Input!$A$8:$HV$21,MATCH($DP$21+COUNTIF($KZ32:LY32,"&gt;0"),Input!$A$6:$HV$6,0),FALSE),0),0))*$D32*$F32</f>
        <v>0</v>
      </c>
      <c r="EA32" s="1">
        <f>IF($E32+$I32+$D$7&lt;=EA$22,0,IF(EA$22-$D$7&gt;=$E32,IF(COUNTIF($KZ32:LZ32,"&gt;0")&gt;0,VLOOKUP($C32,Input!$A$8:$HV$21,MATCH($DP$21+COUNTIF($KZ32:LZ32,"&gt;0"),Input!$A$6:$HV$6,0),FALSE),0),0))*$D32*$F32</f>
        <v>0</v>
      </c>
      <c r="EB32" s="1">
        <f>IF($E32+$I32+$D$7&lt;=EB$22,0,IF(EB$22-$D$7&gt;=$E32,IF(COUNTIF($KZ32:MA32,"&gt;0")&gt;0,VLOOKUP($C32,Input!$A$8:$HV$21,MATCH($DP$21+COUNTIF($KZ32:MA32,"&gt;0"),Input!$A$6:$HV$6,0),FALSE),0),0))*$D32*$F32</f>
        <v>0</v>
      </c>
      <c r="EC32" s="1">
        <f>IF($E32+$I32+$D$7&lt;=EC$22,0,IF(EC$22-$D$7&gt;=$E32,IF(COUNTIF($KZ32:MB32,"&gt;0")&gt;0,VLOOKUP($C32,Input!$A$8:$HV$21,MATCH($DP$21+COUNTIF($KZ32:MB32,"&gt;0"),Input!$A$6:$HV$6,0),FALSE),0),0))*$D32*$F32</f>
        <v>0</v>
      </c>
      <c r="ED32" s="1">
        <f>IF($E32+$I32+$D$7&lt;=ED$22,0,IF(ED$22-$D$7&gt;=$E32,IF(COUNTIF($KZ32:MC32,"&gt;0")&gt;0,VLOOKUP($C32,Input!$A$8:$HV$21,MATCH($DP$21+COUNTIF($KZ32:MC32,"&gt;0"),Input!$A$6:$HV$6,0),FALSE),0),0))*$D32*$F32</f>
        <v>0</v>
      </c>
      <c r="EE32" s="1">
        <f>IF($E32+$I32+$D$7&lt;=EE$22,0,IF(EE$22-$D$7&gt;=$E32,IF(COUNTIF($KZ32:MD32,"&gt;0")&gt;0,VLOOKUP($C32,Input!$A$8:$HV$21,MATCH($DP$21+COUNTIF($KZ32:MD32,"&gt;0"),Input!$A$6:$HV$6,0),FALSE),0),0))*$D32*$F32</f>
        <v>0</v>
      </c>
      <c r="EF32" s="1">
        <f>IF($E32+$I32+$D$7&lt;=EF$22,0,IF(EF$22-$D$7&gt;=$E32,IF(COUNTIF($KZ32:ME32,"&gt;0")&gt;0,VLOOKUP($C32,Input!$A$8:$HV$21,MATCH($DP$21+COUNTIF($KZ32:ME32,"&gt;0"),Input!$A$6:$HV$6,0),FALSE),0),0))*$D32*$F32</f>
        <v>0</v>
      </c>
      <c r="EG32" s="1">
        <f>IF($E32+$I32+$D$7&lt;=EG$22,0,IF(EG$22-$D$7&gt;=$E32,IF(COUNTIF($KZ32:MF32,"&gt;0")&gt;0,VLOOKUP($C32,Input!$A$8:$HV$21,MATCH($DP$21+COUNTIF($KZ32:MF32,"&gt;0"),Input!$A$6:$HV$6,0),FALSE),0),0))*$D32*$F32</f>
        <v>0</v>
      </c>
      <c r="EH32" s="1">
        <f>IF($E32+$I32+$D$7&lt;=EH$22,0,IF(EH$22-$D$7&gt;=$E32,IF(COUNTIF($KZ32:MG32,"&gt;0")&gt;0,VLOOKUP($C32,Input!$A$8:$HV$21,MATCH($DP$21+COUNTIF($KZ32:MG32,"&gt;0"),Input!$A$6:$HV$6,0),FALSE),0),0))*$D32*$F32</f>
        <v>0</v>
      </c>
      <c r="EI32" s="1">
        <f>IF($E32+$I32+$D$7&lt;=EI$22,0,IF(EI$22-$D$7&gt;=$E32,IF(COUNTIF($KZ32:MH32,"&gt;0")&gt;0,VLOOKUP($C32,Input!$A$8:$HV$21,MATCH($DP$21+COUNTIF($KZ32:MH32,"&gt;0"),Input!$A$6:$HV$6,0),FALSE),0),0))*$D32*$F32</f>
        <v>0</v>
      </c>
      <c r="EJ32" s="1">
        <f>IF($E32+$I32+$D$7&lt;=EJ$22,0,IF(EJ$22-$D$7&gt;=$E32,IF(COUNTIF($KZ32:MI32,"&gt;0")&gt;0,VLOOKUP($C32,Input!$A$8:$HV$21,MATCH($DP$21+COUNTIF($KZ32:MI32,"&gt;0"),Input!$A$6:$HV$6,0),FALSE),0),0))*$D32*$F32</f>
        <v>0</v>
      </c>
      <c r="EK32" s="1">
        <f>IF($E32+$I32+$D$7&lt;=EK$22,0,IF(EK$22-$D$7&gt;=$E32,IF(COUNTIF($KZ32:MJ32,"&gt;0")&gt;0,VLOOKUP($C32,Input!$A$8:$HV$21,MATCH($DP$21+COUNTIF($KZ32:MJ32,"&gt;0"),Input!$A$6:$HV$6,0),FALSE),0),0))*$D32*$F32</f>
        <v>0</v>
      </c>
      <c r="EL32" s="1">
        <f>IF($E32+$I32+$D$7&lt;=EL$22,0,IF(EL$22-$D$7&gt;=$E32,IF(COUNTIF($KZ32:MK32,"&gt;0")&gt;0,VLOOKUP($C32,Input!$A$8:$HV$21,MATCH($DP$21+COUNTIF($KZ32:MK32,"&gt;0"),Input!$A$6:$HV$6,0),FALSE),0),0))*$D32*$F32</f>
        <v>0</v>
      </c>
      <c r="EM32" s="1">
        <f>IF($E32+$I32+$D$7&lt;=EM$22,0,IF(EM$22-$D$7&gt;=$E32,IF(COUNTIF($KZ32:ML32,"&gt;0")&gt;0,VLOOKUP($C32,Input!$A$8:$HV$21,MATCH($DP$21+COUNTIF($KZ32:ML32,"&gt;0"),Input!$A$6:$HV$6,0),FALSE),0),0))*$D32*$F32</f>
        <v>0</v>
      </c>
      <c r="EN32" s="1">
        <f>IF($E32+$I32+$D$7&lt;=EN$22,0,IF(EN$22-$D$7&gt;=$E32,IF(COUNTIF($KZ32:MM32,"&gt;0")&gt;0,VLOOKUP($C32,Input!$A$8:$HV$21,MATCH($DP$21+COUNTIF($KZ32:MM32,"&gt;0"),Input!$A$6:$HV$6,0),FALSE),0),0))*$D32*$F32</f>
        <v>0</v>
      </c>
      <c r="EO32" s="1">
        <f>IF($E32+$I32+$D$7&lt;=EO$22,0,IF(EO$22-$D$7&gt;=$E32,IF(COUNTIF($KZ32:MN32,"&gt;0")&gt;0,VLOOKUP($C32,Input!$A$8:$HV$21,MATCH($DP$21+COUNTIF($KZ32:MN32,"&gt;0"),Input!$A$6:$HV$6,0),FALSE),0),0))*$D32*$F32</f>
        <v>0</v>
      </c>
      <c r="EP32" s="1">
        <f>IF($E32+$I32+$D$7&lt;=EP$22,0,IF(EP$22-$D$7&gt;=$E32,IF(COUNTIF($KZ32:MO32,"&gt;0")&gt;0,VLOOKUP($C32,Input!$A$8:$HV$21,MATCH($DP$21+COUNTIF($KZ32:MO32,"&gt;0"),Input!$A$6:$HV$6,0),FALSE),0),0))*$D32*$F32</f>
        <v>0</v>
      </c>
      <c r="EQ32" s="1">
        <f>IF($E32+$I32+$D$7&lt;=EQ$22,0,IF(EQ$22-$D$7&gt;=$E32,IF(COUNTIF($KZ32:MP32,"&gt;0")&gt;0,VLOOKUP($C32,Input!$A$8:$HV$21,MATCH($DP$21+COUNTIF($KZ32:MP32,"&gt;0"),Input!$A$6:$HV$6,0),FALSE),0),0))*$D32*$F32</f>
        <v>0</v>
      </c>
      <c r="ER32" s="1">
        <f>IF($E32+$I32+$D$7&lt;=ER$22,0,IF(ER$22-$D$7&gt;=$E32,IF(COUNTIF($KZ32:MQ32,"&gt;0")&gt;0,VLOOKUP($C32,Input!$A$8:$HV$21,MATCH($DP$21+COUNTIF($KZ32:MQ32,"&gt;0"),Input!$A$6:$HV$6,0),FALSE),0),0))*$D32*$F32</f>
        <v>0</v>
      </c>
      <c r="ES32" s="1">
        <f>IF($E32+$I32+$D$7&lt;=ES$22,0,IF(ES$22-$D$7&gt;=$E32,IF(COUNTIF($KZ32:MR32,"&gt;0")&gt;0,VLOOKUP($C32,Input!$A$8:$HV$21,MATCH($DP$21+COUNTIF($KZ32:MR32,"&gt;0"),Input!$A$6:$HV$6,0),FALSE),0),0))*$D32*$F32</f>
        <v>0</v>
      </c>
      <c r="ET32" s="1">
        <f>IF($E32+$I32+$D$7&lt;=ET$22,0,IF(ET$22-$D$7&gt;=$E32,IF(COUNTIF($KZ32:MS32,"&gt;0")&gt;0,VLOOKUP($C32,Input!$A$8:$HV$21,MATCH($DP$21+COUNTIF($KZ32:MS32,"&gt;0"),Input!$A$6:$HV$6,0),FALSE),0),0))*$D32*$F32</f>
        <v>0</v>
      </c>
      <c r="EU32" s="1">
        <f>IF($E32+$I32+$D$7&lt;=EU$22,0,IF(EU$22-$D$7&gt;=$E32,IF(COUNTIF($KZ32:MT32,"&gt;0")&gt;0,VLOOKUP($C32,Input!$A$8:$HV$21,MATCH($DP$21+COUNTIF($KZ32:MT32,"&gt;0"),Input!$A$6:$HV$6,0),FALSE),0),0))*$D32*$F32</f>
        <v>0</v>
      </c>
      <c r="EV32" s="1">
        <f>IF($E32+$I32+$D$7&lt;=EV$22,0,IF(EV$22-$D$7&gt;=$E32,IF(COUNTIF($KZ32:MU32,"&gt;0")&gt;0,VLOOKUP($C32,Input!$A$8:$HV$21,MATCH($DP$21+COUNTIF($KZ32:MU32,"&gt;0"),Input!$A$6:$HV$6,0),FALSE),0),0))*$D32*$F32</f>
        <v>0</v>
      </c>
      <c r="EW32" s="1">
        <f>IF($E32+$I32+$D$7&lt;=EW$22,0,IF(EW$22-$D$7&gt;=$E32,IF(COUNTIF($KZ32:MV32,"&gt;0")&gt;0,VLOOKUP($C32,Input!$A$8:$HV$21,MATCH($DP$21+COUNTIF($KZ32:MV32,"&gt;0"),Input!$A$6:$HV$6,0),FALSE),0),0))*$D32*$F32</f>
        <v>0</v>
      </c>
      <c r="EX32" s="1">
        <f>IF($E32+$I32+$D$7&lt;=EX$22,0,IF(EX$22-$D$7&gt;=$E32,IF(COUNTIF($KZ32:MW32,"&gt;0")&gt;0,VLOOKUP($C32,Input!$A$8:$HV$21,MATCH($DP$21+COUNTIF($KZ32:MW32,"&gt;0"),Input!$A$6:$HV$6,0),FALSE),0),0))*$D32*$F32</f>
        <v>0</v>
      </c>
      <c r="EY32" s="1">
        <f>IF($E32+$I32+$D$7&lt;=EY$22,0,IF(EY$22-$D$7&gt;=$E32,IF(COUNTIF($KZ32:MX32,"&gt;0")&gt;0,VLOOKUP($C32,Input!$A$8:$HV$21,MATCH($DP$21+COUNTIF($KZ32:MX32,"&gt;0"),Input!$A$6:$HV$6,0),FALSE),0),0))*$D32*$F32</f>
        <v>0</v>
      </c>
      <c r="EZ32" s="1"/>
      <c r="FA32" t="str">
        <f>VLOOKUP($C32,Input!$A$8:$GZ$39,MATCH(FA$21,Input!$A$6:$GZ$6,0),FALSE)</f>
        <v>NA</v>
      </c>
      <c r="FB32">
        <f>IF((VLOOKUP($C32,Input!$A$8:$GZ$39,MATCH(FB$21,Input!$A$6:$GZ$6,0),FALSE))="Y",$D32/VLOOKUP($C32,Input!$A$8:$GZ$39,MATCH(FC$21,Input!$A$6:$GZ$6,0),FALSE),0)</f>
        <v>0</v>
      </c>
      <c r="FC32">
        <f>IF((VLOOKUP($C32,Input!$A$8:$GZ$39,MATCH(FB$21,Input!$A$6:$GZ$6,0),FALSE))="Y",0,IF((VLOOKUP($C32,Input!$A$8:$GZ$39,MATCH(FC$21,Input!$A$6:$GZ$6,0),FALSE))&gt;0,$D32/VLOOKUP($C32,Input!$A$8:$GZ$39,MATCH(FC$21,Input!$A$6:$GZ$6,0),FALSE),0))</f>
        <v>0</v>
      </c>
      <c r="FD32" s="1">
        <f>+IF($E32=FD$22,VLOOKUP($C32,Input!$A$8:$GZ$39,MATCH(FD$21,Input!$A$6:$GZ$6,0),FALSE),0)*IF(FD$19&gt;=MAX(FC$19:$FD$19),MIN((FD$19-MAX(FC$19:$FD$19)),(FD$19-FC$19)),0)+IF($E32=FD$22,VLOOKUP($C32,Input!$A$8:$GZ$39,MATCH(FD$21,Input!$A$6:$GZ$6,0),FALSE),0)*IF(FD$18&gt;=MAX(FC$18:$FD$18),MIN((FD$18-MAX(FC$18:$FD$18)),(FD$18-FC$18)),0)</f>
        <v>0</v>
      </c>
      <c r="FE32" s="1">
        <f>+IF($E32=FE$22,VLOOKUP($C32,Input!$A$8:$GZ$39,MATCH(FE$21,Input!$A$6:$GZ$6,0),FALSE),0)*IF(FE$19&gt;=MAX(FD$19:$FD$19),MIN((FE$19-MAX(FD$19:$FD$19)),(FE$19-FD$19)),0)+IF($E32=FE$22,VLOOKUP($C32,Input!$A$8:$GZ$39,MATCH(FE$21,Input!$A$6:$GZ$6,0),FALSE),0)*IF(FE$18&gt;=MAX(FD$18:$FD$18),MIN((FE$18-MAX(FD$18:$FD$18)),(FE$18-FD$18)),0)</f>
        <v>0</v>
      </c>
      <c r="FF32" s="1">
        <f>+IF($E32=FF$22,VLOOKUP($C32,Input!$A$8:$GZ$39,MATCH(FF$21,Input!$A$6:$GZ$6,0),FALSE),0)*IF(FF$19&gt;=MAX($FD$19:FE$19),MIN((FF$19-MAX($FD$19:FE$19)),(FF$19-FE$19)),0)+IF($E32=FF$22,VLOOKUP($C32,Input!$A$8:$GZ$39,MATCH(FF$21,Input!$A$6:$GZ$6,0),FALSE),0)*IF(FF$18&gt;=MAX($FD$18:FE$18),MIN((FF$18-MAX($FD$18:FE$18)),(FF$18-FE$18)),0)</f>
        <v>0</v>
      </c>
      <c r="FG32" s="1">
        <f>+IF($E32=FG$22,VLOOKUP($C32,Input!$A$8:$GZ$39,MATCH(FG$21,Input!$A$6:$GZ$6,0),FALSE),0)*IF(FG$19&gt;=MAX($FD$19:FF$19),MIN((FG$19-MAX($FD$19:FF$19)),(FG$19-FF$19)),0)+IF($E32=FG$22,VLOOKUP($C32,Input!$A$8:$GZ$39,MATCH(FG$21,Input!$A$6:$GZ$6,0),FALSE),0)*IF(FG$18&gt;=MAX($FD$18:FF$18),MIN((FG$18-MAX($FD$18:FF$18)),(FG$18-FF$18)),0)</f>
        <v>0</v>
      </c>
      <c r="FH32" s="1">
        <f>+IF($E32=FH$22,VLOOKUP($C32,Input!$A$8:$GZ$39,MATCH(FH$21,Input!$A$6:$GZ$6,0),FALSE),0)*IF(FH$19&gt;=MAX($FD$19:FG$19),MIN((FH$19-MAX($FD$19:FG$19)),(FH$19-FG$19)),0)+IF($E32=FH$22,VLOOKUP($C32,Input!$A$8:$GZ$39,MATCH(FH$21,Input!$A$6:$GZ$6,0),FALSE),0)*IF(FH$18&gt;=MAX($FD$18:FG$18),MIN((FH$18-MAX($FD$18:FG$18)),(FH$18-FG$18)),0)</f>
        <v>0</v>
      </c>
      <c r="FI32" s="1">
        <f>+IF($E32=FI$22,VLOOKUP($C32,Input!$A$8:$GZ$39,MATCH(FI$21,Input!$A$6:$GZ$6,0),FALSE),0)*IF(FI$19&gt;=MAX($FD$19:FH$19),MIN((FI$19-MAX($FD$19:FH$19)),(FI$19-FH$19)),0)+IF($E32=FI$22,VLOOKUP($C32,Input!$A$8:$GZ$39,MATCH(FI$21,Input!$A$6:$GZ$6,0),FALSE),0)*IF(FI$18&gt;=MAX($FD$18:FH$18),MIN((FI$18-MAX($FD$18:FH$18)),(FI$18-FH$18)),0)</f>
        <v>0</v>
      </c>
      <c r="FJ32" s="1">
        <f>+IF($E32=FJ$22,VLOOKUP($C32,Input!$A$8:$GZ$39,MATCH(FJ$21,Input!$A$6:$GZ$6,0),FALSE),0)*IF(FJ$19&gt;=MAX($FD$19:FI$19),MIN((FJ$19-MAX($FD$19:FI$19)),(FJ$19-FI$19)),0)+IF($E32=FJ$22,VLOOKUP($C32,Input!$A$8:$GZ$39,MATCH(FJ$21,Input!$A$6:$GZ$6,0),FALSE),0)*IF(FJ$18&gt;=MAX($FD$18:FI$18),MIN((FJ$18-MAX($FD$18:FI$18)),(FJ$18-FI$18)),0)</f>
        <v>0</v>
      </c>
      <c r="FK32" s="1">
        <f>+IF($E32=FK$22,VLOOKUP($C32,Input!$A$8:$GZ$39,MATCH(FK$21,Input!$A$6:$GZ$6,0),FALSE),0)*IF(FK$19&gt;=MAX($FD$19:FJ$19),MIN((FK$19-MAX($FD$19:FJ$19)),(FK$19-FJ$19)),0)+IF($E32=FK$22,VLOOKUP($C32,Input!$A$8:$GZ$39,MATCH(FK$21,Input!$A$6:$GZ$6,0),FALSE),0)*IF(FK$18&gt;=MAX($FD$18:FJ$18),MIN((FK$18-MAX($FD$18:FJ$18)),(FK$18-FJ$18)),0)</f>
        <v>0</v>
      </c>
      <c r="FL32" s="1">
        <f>+IF($E32=FL$22,VLOOKUP($C32,Input!$A$8:$GZ$39,MATCH(FL$21,Input!$A$6:$GZ$6,0),FALSE),0)*IF(FL$19&gt;=MAX($FD$19:FK$19),MIN((FL$19-MAX($FD$19:FK$19)),(FL$19-FK$19)),0)+IF($E32=FL$22,VLOOKUP($C32,Input!$A$8:$GZ$39,MATCH(FL$21,Input!$A$6:$GZ$6,0),FALSE),0)*IF(FL$18&gt;=MAX($FD$18:FK$18),MIN((FL$18-MAX($FD$18:FK$18)),(FL$18-FK$18)),0)</f>
        <v>0</v>
      </c>
      <c r="FM32" s="1">
        <f>+IF($E32=FM$22,VLOOKUP($C32,Input!$A$8:$GZ$39,MATCH(FM$21,Input!$A$6:$GZ$6,0),FALSE),0)*IF(FM$19&gt;=MAX($FD$19:FL$19),MIN((FM$19-MAX($FD$19:FL$19)),(FM$19-FL$19)),0)+IF($E32=FM$22,VLOOKUP($C32,Input!$A$8:$GZ$39,MATCH(FM$21,Input!$A$6:$GZ$6,0),FALSE),0)*IF(FM$18&gt;=MAX($FD$18:FL$18),MIN((FM$18-MAX($FD$18:FL$18)),(FM$18-FL$18)),0)</f>
        <v>0</v>
      </c>
      <c r="FN32" s="1">
        <f>+IF($E32=FN$22,VLOOKUP($C32,Input!$A$8:$GZ$39,MATCH(FN$21,Input!$A$6:$GZ$6,0),FALSE),0)*IF(FN$19&gt;=MAX($FD$19:FM$19),MIN((FN$19-MAX($FD$19:FM$19)),(FN$19-FM$19)),0)+IF($E32=FN$22,VLOOKUP($C32,Input!$A$8:$GZ$39,MATCH(FN$21,Input!$A$6:$GZ$6,0),FALSE),0)*IF(FN$18&gt;=MAX($FD$18:FM$18),MIN((FN$18-MAX($FD$18:FM$18)),(FN$18-FM$18)),0)</f>
        <v>0</v>
      </c>
      <c r="FO32" s="1">
        <f>+IF($E32=FO$22,VLOOKUP($C32,Input!$A$8:$GZ$39,MATCH(FO$21,Input!$A$6:$GZ$6,0),FALSE),0)*IF(FO$19&gt;=MAX($FD$19:FN$19),MIN((FO$19-MAX($FD$19:FN$19)),(FO$19-FN$19)),0)+IF($E32=FO$22,VLOOKUP($C32,Input!$A$8:$GZ$39,MATCH(FO$21,Input!$A$6:$GZ$6,0),FALSE),0)*IF(FO$18&gt;=MAX($FD$18:FN$18),MIN((FO$18-MAX($FD$18:FN$18)),(FO$18-FN$18)),0)</f>
        <v>0</v>
      </c>
      <c r="FP32" s="1">
        <f>+IF($E32=FP$22,VLOOKUP($C32,Input!$A$8:$GZ$39,MATCH(FP$21,Input!$A$6:$GZ$6,0),FALSE),0)*IF(FP$19&gt;=MAX($FD$19:FO$19),MIN((FP$19-MAX($FD$19:FO$19)),(FP$19-FO$19)),0)+IF($E32=FP$22,VLOOKUP($C32,Input!$A$8:$GZ$39,MATCH(FP$21,Input!$A$6:$GZ$6,0),FALSE),0)*IF(FP$18&gt;=MAX($FD$18:FO$18),MIN((FP$18-MAX($FD$18:FO$18)),(FP$18-FO$18)),0)</f>
        <v>0</v>
      </c>
      <c r="FQ32" s="1">
        <f>+IF($E32=FQ$22,VLOOKUP($C32,Input!$A$8:$GZ$39,MATCH(FQ$21,Input!$A$6:$GZ$6,0),FALSE),0)*IF(FQ$19&gt;=MAX($FD$19:FP$19),MIN((FQ$19-MAX($FD$19:FP$19)),(FQ$19-FP$19)),0)+IF($E32=FQ$22,VLOOKUP($C32,Input!$A$8:$GZ$39,MATCH(FQ$21,Input!$A$6:$GZ$6,0),FALSE),0)*IF(FQ$18&gt;=MAX($FD$18:FP$18),MIN((FQ$18-MAX($FD$18:FP$18)),(FQ$18-FP$18)),0)</f>
        <v>0</v>
      </c>
      <c r="FR32" s="1">
        <f>+IF($E32=FR$22,VLOOKUP($C32,Input!$A$8:$GZ$39,MATCH(FR$21,Input!$A$6:$GZ$6,0),FALSE),0)*IF(FR$19&gt;=MAX($FD$19:FQ$19),MIN((FR$19-MAX($FD$19:FQ$19)),(FR$19-FQ$19)),0)+IF($E32=FR$22,VLOOKUP($C32,Input!$A$8:$GZ$39,MATCH(FR$21,Input!$A$6:$GZ$6,0),FALSE),0)*IF(FR$18&gt;=MAX($FD$18:FQ$18),MIN((FR$18-MAX($FD$18:FQ$18)),(FR$18-FQ$18)),0)</f>
        <v>0</v>
      </c>
      <c r="FS32" s="1">
        <f>+IF($E32=FS$22,VLOOKUP($C32,Input!$A$8:$GZ$39,MATCH(FS$21,Input!$A$6:$GZ$6,0),FALSE),0)*IF(FS$19&gt;=MAX($FD$19:FR$19),MIN((FS$19-MAX($FD$19:FR$19)),(FS$19-FR$19)),0)+IF($E32=FS$22,VLOOKUP($C32,Input!$A$8:$GZ$39,MATCH(FS$21,Input!$A$6:$GZ$6,0),FALSE),0)*IF(FS$18&gt;=MAX($FD$18:FR$18),MIN((FS$18-MAX($FD$18:FR$18)),(FS$18-FR$18)),0)</f>
        <v>0</v>
      </c>
      <c r="FT32" s="1">
        <f>+IF($E32=FT$22,VLOOKUP($C32,Input!$A$8:$GZ$39,MATCH(FT$21,Input!$A$6:$GZ$6,0),FALSE),0)*IF(FT$19&gt;=MAX($FD$19:FS$19),MIN((FT$19-MAX($FD$19:FS$19)),(FT$19-FS$19)),0)+IF($E32=FT$22,VLOOKUP($C32,Input!$A$8:$GZ$39,MATCH(FT$21,Input!$A$6:$GZ$6,0),FALSE),0)*IF(FT$18&gt;=MAX($FD$18:FS$18),MIN((FT$18-MAX($FD$18:FS$18)),(FT$18-FS$18)),0)</f>
        <v>0</v>
      </c>
      <c r="FU32" s="1">
        <f>+IF($E32=FU$22,VLOOKUP($C32,Input!$A$8:$GZ$39,MATCH(FU$21,Input!$A$6:$GZ$6,0),FALSE),0)*IF(FU$19&gt;=MAX($FD$19:FT$19),MIN((FU$19-MAX($FD$19:FT$19)),(FU$19-FT$19)),0)+IF($E32=FU$22,VLOOKUP($C32,Input!$A$8:$GZ$39,MATCH(FU$21,Input!$A$6:$GZ$6,0),FALSE),0)*IF(FU$18&gt;=MAX($FD$18:FT$18),MIN((FU$18-MAX($FD$18:FT$18)),(FU$18-FT$18)),0)</f>
        <v>0</v>
      </c>
      <c r="FV32" s="1">
        <f>+IF($E32=FV$22,VLOOKUP($C32,Input!$A$8:$GZ$39,MATCH(FV$21,Input!$A$6:$GZ$6,0),FALSE),0)*IF(FV$19&gt;=MAX($FD$19:FU$19),MIN((FV$19-MAX($FD$19:FU$19)),(FV$19-FU$19)),0)+IF($E32=FV$22,VLOOKUP($C32,Input!$A$8:$GZ$39,MATCH(FV$21,Input!$A$6:$GZ$6,0),FALSE),0)*IF(FV$18&gt;=MAX($FD$18:FU$18),MIN((FV$18-MAX($FD$18:FU$18)),(FV$18-FU$18)),0)</f>
        <v>0</v>
      </c>
      <c r="FW32" s="1">
        <f>+IF($E32=FW$22,VLOOKUP($C32,Input!$A$8:$GZ$39,MATCH(FW$21,Input!$A$6:$GZ$6,0),FALSE),0)*IF(FW$19&gt;=MAX($FD$19:FV$19),MIN((FW$19-MAX($FD$19:FV$19)),(FW$19-FV$19)),0)+IF($E32=FW$22,VLOOKUP($C32,Input!$A$8:$GZ$39,MATCH(FW$21,Input!$A$6:$GZ$6,0),FALSE),0)*IF(FW$18&gt;=MAX($FD$18:FV$18),MIN((FW$18-MAX($FD$18:FV$18)),(FW$18-FV$18)),0)</f>
        <v>0</v>
      </c>
      <c r="FX32" s="1">
        <f>+IF($E32=FX$22,VLOOKUP($C32,Input!$A$8:$GZ$39,MATCH(FX$21,Input!$A$6:$GZ$6,0),FALSE),0)*IF(FX$19&gt;=MAX($FD$19:FW$19),MIN((FX$19-MAX($FD$19:FW$19)),(FX$19-FW$19)),0)+IF($E32=FX$22,VLOOKUP($C32,Input!$A$8:$GZ$39,MATCH(FX$21,Input!$A$6:$GZ$6,0),FALSE),0)*IF(FX$18&gt;=MAX($FD$18:FW$18),MIN((FX$18-MAX($FD$18:FW$18)),(FX$18-FW$18)),0)</f>
        <v>0</v>
      </c>
      <c r="FY32" s="1">
        <f>+IF($E32=FY$22,VLOOKUP($C32,Input!$A$8:$GZ$39,MATCH(FY$21,Input!$A$6:$GZ$6,0),FALSE),0)*IF(FY$19&gt;=MAX($FD$19:FX$19),MIN((FY$19-MAX($FD$19:FX$19)),(FY$19-FX$19)),0)+IF($E32=FY$22,VLOOKUP($C32,Input!$A$8:$GZ$39,MATCH(FY$21,Input!$A$6:$GZ$6,0),FALSE),0)*IF(FY$18&gt;=MAX($FD$18:FX$18),MIN((FY$18-MAX($FD$18:FX$18)),(FY$18-FX$18)),0)</f>
        <v>0</v>
      </c>
      <c r="FZ32" s="1">
        <f>+IF($E32=FZ$22,VLOOKUP($C32,Input!$A$8:$GZ$39,MATCH(FZ$21,Input!$A$6:$GZ$6,0),FALSE),0)*IF(FZ$19&gt;=MAX($FD$19:FY$19),MIN((FZ$19-MAX($FD$19:FY$19)),(FZ$19-FY$19)),0)+IF($E32=FZ$22,VLOOKUP($C32,Input!$A$8:$GZ$39,MATCH(FZ$21,Input!$A$6:$GZ$6,0),FALSE),0)*IF(FZ$18&gt;=MAX($FD$18:FY$18),MIN((FZ$18-MAX($FD$18:FY$18)),(FZ$18-FY$18)),0)</f>
        <v>0</v>
      </c>
      <c r="GA32" s="1">
        <f>+IF($E32=GA$22,VLOOKUP($C32,Input!$A$8:$GZ$39,MATCH(GA$21,Input!$A$6:$GZ$6,0),FALSE),0)*IF(GA$19&gt;=MAX($FD$19:FZ$19),MIN((GA$19-MAX($FD$19:FZ$19)),(GA$19-FZ$19)),0)+IF($E32=GA$22,VLOOKUP($C32,Input!$A$8:$GZ$39,MATCH(GA$21,Input!$A$6:$GZ$6,0),FALSE),0)*IF(GA$18&gt;=MAX($FD$18:FZ$18),MIN((GA$18-MAX($FD$18:FZ$18)),(GA$18-FZ$18)),0)</f>
        <v>0</v>
      </c>
      <c r="GB32" s="1">
        <f>+IF($E32=GB$22,VLOOKUP($C32,Input!$A$8:$GZ$39,MATCH(GB$21,Input!$A$6:$GZ$6,0),FALSE),0)*IF(GB$19&gt;=MAX($FD$19:GA$19),MIN((GB$19-MAX($FD$19:GA$19)),(GB$19-GA$19)),0)+IF($E32=GB$22,VLOOKUP($C32,Input!$A$8:$GZ$39,MATCH(GB$21,Input!$A$6:$GZ$6,0),FALSE),0)*IF(GB$18&gt;=MAX($FD$18:GA$18),MIN((GB$18-MAX($FD$18:GA$18)),(GB$18-GA$18)),0)</f>
        <v>0</v>
      </c>
      <c r="GC32" s="1">
        <f>+IF($E32=GC$22,VLOOKUP($C32,Input!$A$8:$GZ$39,MATCH(GC$21,Input!$A$6:$GZ$6,0),FALSE),0)*IF(GC$19&gt;=MAX($FD$19:GB$19),MIN((GC$19-MAX($FD$19:GB$19)),(GC$19-GB$19)),0)+IF($E32=GC$22,VLOOKUP($C32,Input!$A$8:$GZ$39,MATCH(GC$21,Input!$A$6:$GZ$6,0),FALSE),0)*IF(GC$18&gt;=MAX($FD$18:GB$18),MIN((GC$18-MAX($FD$18:GB$18)),(GC$18-GB$18)),0)</f>
        <v>0</v>
      </c>
      <c r="GD32" s="1">
        <f>+IF($E32=GD$22,VLOOKUP($C32,Input!$A$8:$GZ$39,MATCH(GD$21,Input!$A$6:$GZ$6,0),FALSE),0)*IF(GD$19&gt;=MAX($FD$19:GC$19),MIN((GD$19-MAX($FD$19:GC$19)),(GD$19-GC$19)),0)+IF($E32=GD$22,VLOOKUP($C32,Input!$A$8:$GZ$39,MATCH(GD$21,Input!$A$6:$GZ$6,0),FALSE),0)*IF(GD$18&gt;=MAX($FD$18:GC$18),MIN((GD$18-MAX($FD$18:GC$18)),(GD$18-GC$18)),0)</f>
        <v>0</v>
      </c>
      <c r="GE32" s="1">
        <f>+IF($E32=GE$22,VLOOKUP($C32,Input!$A$8:$GZ$39,MATCH(GE$21,Input!$A$6:$GZ$6,0),FALSE),0)*IF(GE$19&gt;=MAX($FD$19:GD$19),MIN((GE$19-MAX($FD$19:GD$19)),(GE$19-GD$19)),0)+IF($E32=GE$22,VLOOKUP($C32,Input!$A$8:$GZ$39,MATCH(GE$21,Input!$A$6:$GZ$6,0),FALSE),0)*IF(GE$18&gt;=MAX($FD$18:GD$18),MIN((GE$18-MAX($FD$18:GD$18)),(GE$18-GD$18)),0)</f>
        <v>0</v>
      </c>
      <c r="GF32" s="1">
        <f>+IF($E32=GF$22,VLOOKUP($C32,Input!$A$8:$GZ$39,MATCH(GF$21,Input!$A$6:$GZ$6,0),FALSE),0)*IF(GF$19&gt;=MAX($FD$19:GE$19),MIN((GF$19-MAX($FD$19:GE$19)),(GF$19-GE$19)),0)+IF($E32=GF$22,VLOOKUP($C32,Input!$A$8:$GZ$39,MATCH(GF$21,Input!$A$6:$GZ$6,0),FALSE),0)*IF(GF$18&gt;=MAX($FD$18:GE$18),MIN((GF$18-MAX($FD$18:GE$18)),(GF$18-GE$18)),0)</f>
        <v>0</v>
      </c>
      <c r="GG32" s="1">
        <f>+IF($E32=GG$22,VLOOKUP($C32,Input!$A$8:$GZ$39,MATCH(GG$21,Input!$A$6:$GZ$6,0),FALSE),0)*IF(GG$19&gt;=MAX($FD$19:GF$19),MIN((GG$19-MAX($FD$19:GF$19)),(GG$19-GF$19)),0)+IF($E32=GG$22,VLOOKUP($C32,Input!$A$8:$GZ$39,MATCH(GG$21,Input!$A$6:$GZ$6,0),FALSE),0)*IF(GG$18&gt;=MAX($FD$18:GF$18),MIN((GG$18-MAX($FD$18:GF$18)),(GG$18-GF$18)),0)</f>
        <v>0</v>
      </c>
      <c r="GH32" s="1">
        <f>+IF($E32=GH$22,VLOOKUP($C32,Input!$A$8:$GZ$39,MATCH(GH$21,Input!$A$6:$GZ$6,0),FALSE),0)*IF(GH$19&gt;=MAX($FD$19:GG$19),MIN((GH$19-MAX($FD$19:GG$19)),(GH$19-GG$19)),0)+IF($E32=GH$22,VLOOKUP($C32,Input!$A$8:$GZ$39,MATCH(GH$21,Input!$A$6:$GZ$6,0),FALSE),0)*IF(GH$18&gt;=MAX($FD$18:GG$18),MIN((GH$18-MAX($FD$18:GG$18)),(GH$18-GG$18)),0)</f>
        <v>0</v>
      </c>
      <c r="GI32" s="1">
        <f>+IF($E32=GI$22,VLOOKUP($C32,Input!$A$8:$GZ$39,MATCH(GI$21,Input!$A$6:$GZ$6,0),FALSE),0)*IF(GI$19&gt;=MAX($FD$19:GH$19),MIN((GI$19-MAX($FD$19:GH$19)),(GI$19-GH$19)),0)+IF($E32=GI$22,VLOOKUP($C32,Input!$A$8:$GZ$39,MATCH(GI$21,Input!$A$6:$GZ$6,0),FALSE),0)*IF(GI$18&gt;=MAX($FD$18:GH$18),MIN((GI$18-MAX($FD$18:GH$18)),(GI$18-GH$18)),0)</f>
        <v>0</v>
      </c>
      <c r="GJ32" s="1">
        <f>+IF($E32=GJ$22,VLOOKUP($C32,Input!$A$8:$GZ$39,MATCH(GJ$21,Input!$A$6:$GZ$6,0),FALSE),0)*IF(GJ$19&gt;=MAX($FD$19:GI$19),MIN((GJ$19-MAX($FD$19:GI$19)),(GJ$19-GI$19)),0)+IF($E32=GJ$22,VLOOKUP($C32,Input!$A$8:$GZ$39,MATCH(GJ$21,Input!$A$6:$GZ$6,0),FALSE),0)*IF(GJ$18&gt;=MAX($FD$18:GI$18),MIN((GJ$18-MAX($FD$18:GI$18)),(GJ$18-GI$18)),0)</f>
        <v>0</v>
      </c>
      <c r="GK32" s="1">
        <f>+IF($E32=GK$22,VLOOKUP($C32,Input!$A$8:$GZ$39,MATCH(GK$21,Input!$A$6:$GZ$6,0),FALSE),0)*IF(GK$19&gt;=MAX($FD$19:GJ$19),MIN((GK$19-MAX($FD$19:GJ$19)),(GK$19-GJ$19)),0)+IF($E32=GK$22,VLOOKUP($C32,Input!$A$8:$GZ$39,MATCH(GK$21,Input!$A$6:$GZ$6,0),FALSE),0)*IF(GK$18&gt;=MAX($FD$18:GJ$18),MIN((GK$18-MAX($FD$18:GJ$18)),(GK$18-GJ$18)),0)</f>
        <v>0</v>
      </c>
      <c r="GL32" s="1">
        <f>+IF($E32=GL$22,VLOOKUP($C32,Input!$A$8:$GZ$39,MATCH(GL$21,Input!$A$6:$GZ$6,0),FALSE),0)*IF(GL$19&gt;=MAX($FD$19:GK$19),MIN((GL$19-MAX($FD$19:GK$19)),(GL$19-GK$19)),0)+IF($E32=GL$22,VLOOKUP($C32,Input!$A$8:$GZ$39,MATCH(GL$21,Input!$A$6:$GZ$6,0),FALSE),0)*IF(GL$18&gt;=MAX($FD$18:GK$18),MIN((GL$18-MAX($FD$18:GK$18)),(GL$18-GK$18)),0)</f>
        <v>0</v>
      </c>
      <c r="GM32" s="42"/>
      <c r="GN32" t="str">
        <f>VLOOKUP($C32,Input!$A$8:$GZ$39,MATCH(GN$21,Input!$A$6:$GZ$6,0),FALSE)</f>
        <v>NA</v>
      </c>
      <c r="GO32">
        <f>IF((VLOOKUP($C32,Input!$A$8:$GZ$39,MATCH(GO$21,Input!$A$6:$GZ$6,0),FALSE))="Y",$D32/VLOOKUP($C32,Input!$A$8:$GZ$39,MATCH(GP$21,Input!$A$6:$GZ$6,0),FALSE),0)</f>
        <v>0</v>
      </c>
      <c r="GP32">
        <f>IF((VLOOKUP($C32,Input!$A$8:$GZ$39,MATCH(GO$21,Input!$A$6:$GZ$6,0),FALSE))="Y",0,IF((VLOOKUP($C32,Input!$A$8:$GZ$39,MATCH(GP$21,Input!$A$6:$GZ$6,0),FALSE))&gt;0,$D32/VLOOKUP($C32,Input!$A$8:$GZ$39,MATCH(GP$21,Input!$A$6:$GZ$6,0),FALSE),0))</f>
        <v>0</v>
      </c>
      <c r="GQ32" s="1">
        <f>+IF($E32=GQ$22,VLOOKUP($C32,Input!$A$8:$GZ$39,MATCH(GQ$21,Input!$A$6:$GZ$6,0),FALSE),0)*IF(GQ$19&gt;=MAX($GP$19:GP$19),MIN((GQ$19-MAX($GP$19:GP$19)),(GQ$19-GP$19)),0)+IF($E32=GQ$22,VLOOKUP($C32,Input!$A$8:$GZ$39,MATCH(GQ$21,Input!$A$6:$GZ$6,0),FALSE),0)*IF(GQ$18&gt;=MAX($GP$18:GP$18),MIN((GQ$18-MAX($GP$18:GP$18)),(GQ$18-GP$18)),0)</f>
        <v>0</v>
      </c>
      <c r="GR32" s="1">
        <f>+IF($E32=GR$22,VLOOKUP($C32,Input!$A$8:$GZ$39,MATCH(GR$21,Input!$A$6:$GZ$6,0),FALSE),0)*IF(GR$19&gt;=MAX($GP$19:GQ$19),MIN((GR$19-MAX($GP$19:GQ$19)),(GR$19-GQ$19)),0)+IF($E32=GR$22,VLOOKUP($C32,Input!$A$8:$GZ$39,MATCH(GR$21,Input!$A$6:$GZ$6,0),FALSE),0)*IF(GR$18&gt;=MAX($GP$18:GQ$18),MIN((GR$18-MAX($GP$18:GQ$18)),(GR$18-GQ$18)),0)</f>
        <v>0</v>
      </c>
      <c r="GS32" s="1">
        <f>+IF($E32=GS$22,VLOOKUP($C32,Input!$A$8:$GZ$39,MATCH(GS$21,Input!$A$6:$GZ$6,0),FALSE),0)*IF(GS$19&gt;=MAX($GP$19:GR$19),MIN((GS$19-MAX($GP$19:GR$19)),(GS$19-GR$19)),0)+IF($E32=GS$22,VLOOKUP($C32,Input!$A$8:$GZ$39,MATCH(GS$21,Input!$A$6:$GZ$6,0),FALSE),0)*IF(GS$18&gt;=MAX($GP$18:GR$18),MIN((GS$18-MAX($GP$18:GR$18)),(GS$18-GR$18)),0)</f>
        <v>0</v>
      </c>
      <c r="GT32" s="1">
        <f>+IF($E32=GT$22,VLOOKUP($C32,Input!$A$8:$GZ$39,MATCH(GT$21,Input!$A$6:$GZ$6,0),FALSE),0)*IF(GT$19&gt;=MAX($GP$19:GS$19),MIN((GT$19-MAX($GP$19:GS$19)),(GT$19-GS$19)),0)+IF($E32=GT$22,VLOOKUP($C32,Input!$A$8:$GZ$39,MATCH(GT$21,Input!$A$6:$GZ$6,0),FALSE),0)*IF(GT$18&gt;=MAX($GP$18:GS$18),MIN((GT$18-MAX($GP$18:GS$18)),(GT$18-GS$18)),0)</f>
        <v>0</v>
      </c>
      <c r="GU32" s="1">
        <f>+IF($E32=GU$22,VLOOKUP($C32,Input!$A$8:$GZ$39,MATCH(GU$21,Input!$A$6:$GZ$6,0),FALSE),0)*IF(GU$19&gt;=MAX($GP$19:GT$19),MIN((GU$19-MAX($GP$19:GT$19)),(GU$19-GT$19)),0)+IF($E32=GU$22,VLOOKUP($C32,Input!$A$8:$GZ$39,MATCH(GU$21,Input!$A$6:$GZ$6,0),FALSE),0)*IF(GU$18&gt;=MAX($GP$18:GT$18),MIN((GU$18-MAX($GP$18:GT$18)),(GU$18-GT$18)),0)</f>
        <v>0</v>
      </c>
      <c r="GV32" s="1">
        <f>+IF($E32=GV$22,VLOOKUP($C32,Input!$A$8:$GZ$39,MATCH(GV$21,Input!$A$6:$GZ$6,0),FALSE),0)*IF(GV$19&gt;=MAX($GP$19:GU$19),MIN((GV$19-MAX($GP$19:GU$19)),(GV$19-GU$19)),0)+IF($E32=GV$22,VLOOKUP($C32,Input!$A$8:$GZ$39,MATCH(GV$21,Input!$A$6:$GZ$6,0),FALSE),0)*IF(GV$18&gt;=MAX($GP$18:GU$18),MIN((GV$18-MAX($GP$18:GU$18)),(GV$18-GU$18)),0)</f>
        <v>0</v>
      </c>
      <c r="GW32" s="1">
        <f>+IF($E32=GW$22,VLOOKUP($C32,Input!$A$8:$GZ$39,MATCH(GW$21,Input!$A$6:$GZ$6,0),FALSE),0)*IF(GW$19&gt;=MAX($GP$19:GV$19),MIN((GW$19-MAX($GP$19:GV$19)),(GW$19-GV$19)),0)+IF($E32=GW$22,VLOOKUP($C32,Input!$A$8:$GZ$39,MATCH(GW$21,Input!$A$6:$GZ$6,0),FALSE),0)*IF(GW$18&gt;=MAX($GP$18:GV$18),MIN((GW$18-MAX($GP$18:GV$18)),(GW$18-GV$18)),0)</f>
        <v>0</v>
      </c>
      <c r="GX32" s="1">
        <f>+IF($E32=GX$22,VLOOKUP($C32,Input!$A$8:$GZ$39,MATCH(GX$21,Input!$A$6:$GZ$6,0),FALSE),0)*IF(GX$19&gt;=MAX($GP$19:GW$19),MIN((GX$19-MAX($GP$19:GW$19)),(GX$19-GW$19)),0)+IF($E32=GX$22,VLOOKUP($C32,Input!$A$8:$GZ$39,MATCH(GX$21,Input!$A$6:$GZ$6,0),FALSE),0)*IF(GX$18&gt;=MAX($GP$18:GW$18),MIN((GX$18-MAX($GP$18:GW$18)),(GX$18-GW$18)),0)</f>
        <v>0</v>
      </c>
      <c r="GY32" s="1">
        <f>+IF($E32=GY$22,VLOOKUP($C32,Input!$A$8:$GZ$39,MATCH(GY$21,Input!$A$6:$GZ$6,0),FALSE),0)*IF(GY$19&gt;=MAX($GP$19:GX$19),MIN((GY$19-MAX($GP$19:GX$19)),(GY$19-GX$19)),0)+IF($E32=GY$22,VLOOKUP($C32,Input!$A$8:$GZ$39,MATCH(GY$21,Input!$A$6:$GZ$6,0),FALSE),0)*IF(GY$18&gt;=MAX($GP$18:GX$18),MIN((GY$18-MAX($GP$18:GX$18)),(GY$18-GX$18)),0)</f>
        <v>0</v>
      </c>
      <c r="GZ32" s="1">
        <f>+IF($E32=GZ$22,VLOOKUP($C32,Input!$A$8:$GZ$39,MATCH(GZ$21,Input!$A$6:$GZ$6,0),FALSE),0)*IF(GZ$19&gt;=MAX($GP$19:GY$19),MIN((GZ$19-MAX($GP$19:GY$19)),(GZ$19-GY$19)),0)+IF($E32=GZ$22,VLOOKUP($C32,Input!$A$8:$GZ$39,MATCH(GZ$21,Input!$A$6:$GZ$6,0),FALSE),0)*IF(GZ$18&gt;=MAX($GP$18:GY$18),MIN((GZ$18-MAX($GP$18:GY$18)),(GZ$18-GY$18)),0)</f>
        <v>0</v>
      </c>
      <c r="HA32" s="1">
        <f>+IF($E32=HA$22,VLOOKUP($C32,Input!$A$8:$GZ$39,MATCH(HA$21,Input!$A$6:$GZ$6,0),FALSE),0)*IF(HA$19&gt;=MAX($GP$19:GZ$19),MIN((HA$19-MAX($GP$19:GZ$19)),(HA$19-GZ$19)),0)+IF($E32=HA$22,VLOOKUP($C32,Input!$A$8:$GZ$39,MATCH(HA$21,Input!$A$6:$GZ$6,0),FALSE),0)*IF(HA$18&gt;=MAX($GP$18:GZ$18),MIN((HA$18-MAX($GP$18:GZ$18)),(HA$18-GZ$18)),0)</f>
        <v>0</v>
      </c>
      <c r="HB32" s="1">
        <f>+IF($E32=HB$22,VLOOKUP($C32,Input!$A$8:$GZ$39,MATCH(HB$21,Input!$A$6:$GZ$6,0),FALSE),0)*IF(HB$19&gt;=MAX($GP$19:HA$19),MIN((HB$19-MAX($GP$19:HA$19)),(HB$19-HA$19)),0)+IF($E32=HB$22,VLOOKUP($C32,Input!$A$8:$GZ$39,MATCH(HB$21,Input!$A$6:$GZ$6,0),FALSE),0)*IF(HB$18&gt;=MAX($GP$18:HA$18),MIN((HB$18-MAX($GP$18:HA$18)),(HB$18-HA$18)),0)</f>
        <v>0</v>
      </c>
      <c r="HC32" s="1">
        <f>+IF($E32=HC$22,VLOOKUP($C32,Input!$A$8:$GZ$39,MATCH(HC$21,Input!$A$6:$GZ$6,0),FALSE),0)*IF(HC$19&gt;=MAX($GP$19:HB$19),MIN((HC$19-MAX($GP$19:HB$19)),(HC$19-HB$19)),0)+IF($E32=HC$22,VLOOKUP($C32,Input!$A$8:$GZ$39,MATCH(HC$21,Input!$A$6:$GZ$6,0),FALSE),0)*IF(HC$18&gt;=MAX($GP$18:HB$18),MIN((HC$18-MAX($GP$18:HB$18)),(HC$18-HB$18)),0)</f>
        <v>0</v>
      </c>
      <c r="HD32" s="1">
        <f>+IF($E32=HD$22,VLOOKUP($C32,Input!$A$8:$GZ$39,MATCH(HD$21,Input!$A$6:$GZ$6,0),FALSE),0)*IF(HD$19&gt;=MAX($GP$19:HC$19),MIN((HD$19-MAX($GP$19:HC$19)),(HD$19-HC$19)),0)+IF($E32=HD$22,VLOOKUP($C32,Input!$A$8:$GZ$39,MATCH(HD$21,Input!$A$6:$GZ$6,0),FALSE),0)*IF(HD$18&gt;=MAX($GP$18:HC$18),MIN((HD$18-MAX($GP$18:HC$18)),(HD$18-HC$18)),0)</f>
        <v>0</v>
      </c>
      <c r="HE32" s="1">
        <f>+IF($E32=HE$22,VLOOKUP($C32,Input!$A$8:$GZ$39,MATCH(HE$21,Input!$A$6:$GZ$6,0),FALSE),0)*IF(HE$19&gt;=MAX($GP$19:HD$19),MIN((HE$19-MAX($GP$19:HD$19)),(HE$19-HD$19)),0)+IF($E32=HE$22,VLOOKUP($C32,Input!$A$8:$GZ$39,MATCH(HE$21,Input!$A$6:$GZ$6,0),FALSE),0)*IF(HE$18&gt;=MAX($GP$18:HD$18),MIN((HE$18-MAX($GP$18:HD$18)),(HE$18-HD$18)),0)</f>
        <v>0</v>
      </c>
      <c r="HF32" s="1">
        <f>+IF($E32=HF$22,VLOOKUP($C32,Input!$A$8:$GZ$39,MATCH(HF$21,Input!$A$6:$GZ$6,0),FALSE),0)*IF(HF$19&gt;=MAX($GP$19:HE$19),MIN((HF$19-MAX($GP$19:HE$19)),(HF$19-HE$19)),0)+IF($E32=HF$22,VLOOKUP($C32,Input!$A$8:$GZ$39,MATCH(HF$21,Input!$A$6:$GZ$6,0),FALSE),0)*IF(HF$18&gt;=MAX($GP$18:HE$18),MIN((HF$18-MAX($GP$18:HE$18)),(HF$18-HE$18)),0)</f>
        <v>0</v>
      </c>
      <c r="HG32" s="1">
        <f>+IF($E32=HG$22,VLOOKUP($C32,Input!$A$8:$GZ$39,MATCH(HG$21,Input!$A$6:$GZ$6,0),FALSE),0)*IF(HG$19&gt;=MAX($GP$19:HF$19),MIN((HG$19-MAX($GP$19:HF$19)),(HG$19-HF$19)),0)+IF($E32=HG$22,VLOOKUP($C32,Input!$A$8:$GZ$39,MATCH(HG$21,Input!$A$6:$GZ$6,0),FALSE),0)*IF(HG$18&gt;=MAX($GP$18:HF$18),MIN((HG$18-MAX($GP$18:HF$18)),(HG$18-HF$18)),0)</f>
        <v>0</v>
      </c>
      <c r="HH32" s="1">
        <f>+IF($E32=HH$22,VLOOKUP($C32,Input!$A$8:$GZ$39,MATCH(HH$21,Input!$A$6:$GZ$6,0),FALSE),0)*IF(HH$19&gt;=MAX($GP$19:HG$19),MIN((HH$19-MAX($GP$19:HG$19)),(HH$19-HG$19)),0)+IF($E32=HH$22,VLOOKUP($C32,Input!$A$8:$GZ$39,MATCH(HH$21,Input!$A$6:$GZ$6,0),FALSE),0)*IF(HH$18&gt;=MAX($GP$18:HG$18),MIN((HH$18-MAX($GP$18:HG$18)),(HH$18-HG$18)),0)</f>
        <v>0</v>
      </c>
      <c r="HI32" s="1">
        <f>+IF($E32=HI$22,VLOOKUP($C32,Input!$A$8:$GZ$39,MATCH(HI$21,Input!$A$6:$GZ$6,0),FALSE),0)*IF(HI$19&gt;=MAX($GP$19:HH$19),MIN((HI$19-MAX($GP$19:HH$19)),(HI$19-HH$19)),0)+IF($E32=HI$22,VLOOKUP($C32,Input!$A$8:$GZ$39,MATCH(HI$21,Input!$A$6:$GZ$6,0),FALSE),0)*IF(HI$18&gt;=MAX($GP$18:HH$18),MIN((HI$18-MAX($GP$18:HH$18)),(HI$18-HH$18)),0)</f>
        <v>0</v>
      </c>
      <c r="HJ32" s="1">
        <f>+IF($E32=HJ$22,VLOOKUP($C32,Input!$A$8:$GZ$39,MATCH(HJ$21,Input!$A$6:$GZ$6,0),FALSE),0)*IF(HJ$19&gt;=MAX($GP$19:HI$19),MIN((HJ$19-MAX($GP$19:HI$19)),(HJ$19-HI$19)),0)+IF($E32=HJ$22,VLOOKUP($C32,Input!$A$8:$GZ$39,MATCH(HJ$21,Input!$A$6:$GZ$6,0),FALSE),0)*IF(HJ$18&gt;=MAX($GP$18:HI$18),MIN((HJ$18-MAX($GP$18:HI$18)),(HJ$18-HI$18)),0)</f>
        <v>0</v>
      </c>
      <c r="HK32" s="1">
        <f>+IF($E32=HK$22,VLOOKUP($C32,Input!$A$8:$GZ$39,MATCH(HK$21,Input!$A$6:$GZ$6,0),FALSE),0)*IF(HK$19&gt;=MAX($GP$19:HJ$19),MIN((HK$19-MAX($GP$19:HJ$19)),(HK$19-HJ$19)),0)+IF($E32=HK$22,VLOOKUP($C32,Input!$A$8:$GZ$39,MATCH(HK$21,Input!$A$6:$GZ$6,0),FALSE),0)*IF(HK$18&gt;=MAX($GP$18:HJ$18),MIN((HK$18-MAX($GP$18:HJ$18)),(HK$18-HJ$18)),0)</f>
        <v>0</v>
      </c>
      <c r="HL32" s="1">
        <f>+IF($E32=HL$22,VLOOKUP($C32,Input!$A$8:$GZ$39,MATCH(HL$21,Input!$A$6:$GZ$6,0),FALSE),0)*IF(HL$19&gt;=MAX($GP$19:HK$19),MIN((HL$19-MAX($GP$19:HK$19)),(HL$19-HK$19)),0)+IF($E32=HL$22,VLOOKUP($C32,Input!$A$8:$GZ$39,MATCH(HL$21,Input!$A$6:$GZ$6,0),FALSE),0)*IF(HL$18&gt;=MAX($GP$18:HK$18),MIN((HL$18-MAX($GP$18:HK$18)),(HL$18-HK$18)),0)</f>
        <v>0</v>
      </c>
      <c r="HM32" s="1">
        <f>+IF($E32=HM$22,VLOOKUP($C32,Input!$A$8:$GZ$39,MATCH(HM$21,Input!$A$6:$GZ$6,0),FALSE),0)*IF(HM$19&gt;=MAX($GP$19:HL$19),MIN((HM$19-MAX($GP$19:HL$19)),(HM$19-HL$19)),0)+IF($E32=HM$22,VLOOKUP($C32,Input!$A$8:$GZ$39,MATCH(HM$21,Input!$A$6:$GZ$6,0),FALSE),0)*IF(HM$18&gt;=MAX($GP$18:HL$18),MIN((HM$18-MAX($GP$18:HL$18)),(HM$18-HL$18)),0)</f>
        <v>0</v>
      </c>
      <c r="HN32" s="1">
        <f>+IF($E32=HN$22,VLOOKUP($C32,Input!$A$8:$GZ$39,MATCH(HN$21,Input!$A$6:$GZ$6,0),FALSE),0)*IF(HN$19&gt;=MAX($GP$19:HM$19),MIN((HN$19-MAX($GP$19:HM$19)),(HN$19-HM$19)),0)+IF($E32=HN$22,VLOOKUP($C32,Input!$A$8:$GZ$39,MATCH(HN$21,Input!$A$6:$GZ$6,0),FALSE),0)*IF(HN$18&gt;=MAX($GP$18:HM$18),MIN((HN$18-MAX($GP$18:HM$18)),(HN$18-HM$18)),0)</f>
        <v>0</v>
      </c>
      <c r="HO32" s="1">
        <f>+IF($E32=HO$22,VLOOKUP($C32,Input!$A$8:$GZ$39,MATCH(HO$21,Input!$A$6:$GZ$6,0),FALSE),0)*IF(HO$19&gt;=MAX($GP$19:HN$19),MIN((HO$19-MAX($GP$19:HN$19)),(HO$19-HN$19)),0)+IF($E32=HO$22,VLOOKUP($C32,Input!$A$8:$GZ$39,MATCH(HO$21,Input!$A$6:$GZ$6,0),FALSE),0)*IF(HO$18&gt;=MAX($GP$18:HN$18),MIN((HO$18-MAX($GP$18:HN$18)),(HO$18-HN$18)),0)</f>
        <v>0</v>
      </c>
      <c r="HP32" s="1">
        <f>+IF($E32=HP$22,VLOOKUP($C32,Input!$A$8:$GZ$39,MATCH(HP$21,Input!$A$6:$GZ$6,0),FALSE),0)*IF(HP$19&gt;=MAX($GP$19:HO$19),MIN((HP$19-MAX($GP$19:HO$19)),(HP$19-HO$19)),0)+IF($E32=HP$22,VLOOKUP($C32,Input!$A$8:$GZ$39,MATCH(HP$21,Input!$A$6:$GZ$6,0),FALSE),0)*IF(HP$18&gt;=MAX($GP$18:HO$18),MIN((HP$18-MAX($GP$18:HO$18)),(HP$18-HO$18)),0)</f>
        <v>0</v>
      </c>
      <c r="HQ32" s="1">
        <f>+IF($E32=HQ$22,VLOOKUP($C32,Input!$A$8:$GZ$39,MATCH(HQ$21,Input!$A$6:$GZ$6,0),FALSE),0)*IF(HQ$19&gt;=MAX($GP$19:HP$19),MIN((HQ$19-MAX($GP$19:HP$19)),(HQ$19-HP$19)),0)+IF($E32=HQ$22,VLOOKUP($C32,Input!$A$8:$GZ$39,MATCH(HQ$21,Input!$A$6:$GZ$6,0),FALSE),0)*IF(HQ$18&gt;=MAX($GP$18:HP$18),MIN((HQ$18-MAX($GP$18:HP$18)),(HQ$18-HP$18)),0)</f>
        <v>0</v>
      </c>
      <c r="HR32" s="1">
        <f>+IF($E32=HR$22,VLOOKUP($C32,Input!$A$8:$GZ$39,MATCH(HR$21,Input!$A$6:$GZ$6,0),FALSE),0)*IF(HR$19&gt;=MAX($GP$19:HQ$19),MIN((HR$19-MAX($GP$19:HQ$19)),(HR$19-HQ$19)),0)+IF($E32=HR$22,VLOOKUP($C32,Input!$A$8:$GZ$39,MATCH(HR$21,Input!$A$6:$GZ$6,0),FALSE),0)*IF(HR$18&gt;=MAX($GP$18:HQ$18),MIN((HR$18-MAX($GP$18:HQ$18)),(HR$18-HQ$18)),0)</f>
        <v>0</v>
      </c>
      <c r="HS32" s="1">
        <f>+IF($E32=HS$22,VLOOKUP($C32,Input!$A$8:$GZ$39,MATCH(HS$21,Input!$A$6:$GZ$6,0),FALSE),0)*IF(HS$19&gt;=MAX($GP$19:HR$19),MIN((HS$19-MAX($GP$19:HR$19)),(HS$19-HR$19)),0)+IF($E32=HS$22,VLOOKUP($C32,Input!$A$8:$GZ$39,MATCH(HS$21,Input!$A$6:$GZ$6,0),FALSE),0)*IF(HS$18&gt;=MAX($GP$18:HR$18),MIN((HS$18-MAX($GP$18:HR$18)),(HS$18-HR$18)),0)</f>
        <v>0</v>
      </c>
      <c r="HT32" s="1">
        <f>+IF($E32=HT$22,VLOOKUP($C32,Input!$A$8:$GZ$39,MATCH(HT$21,Input!$A$6:$GZ$6,0),FALSE),0)*IF(HT$19&gt;=MAX($GP$19:HS$19),MIN((HT$19-MAX($GP$19:HS$19)),(HT$19-HS$19)),0)+IF($E32=HT$22,VLOOKUP($C32,Input!$A$8:$GZ$39,MATCH(HT$21,Input!$A$6:$GZ$6,0),FALSE),0)*IF(HT$18&gt;=MAX($GP$18:HS$18),MIN((HT$18-MAX($GP$18:HS$18)),(HT$18-HS$18)),0)</f>
        <v>0</v>
      </c>
      <c r="HU32" s="1">
        <f>+IF($E32=HU$22,VLOOKUP($C32,Input!$A$8:$GZ$39,MATCH(HU$21,Input!$A$6:$GZ$6,0),FALSE),0)*IF(HU$19&gt;=MAX($GP$19:HT$19),MIN((HU$19-MAX($GP$19:HT$19)),(HU$19-HT$19)),0)+IF($E32=HU$22,VLOOKUP($C32,Input!$A$8:$GZ$39,MATCH(HU$21,Input!$A$6:$GZ$6,0),FALSE),0)*IF(HU$18&gt;=MAX($GP$18:HT$18),MIN((HU$18-MAX($GP$18:HT$18)),(HU$18-HT$18)),0)</f>
        <v>0</v>
      </c>
      <c r="HV32" s="1">
        <f>+IF($E32=HV$22,VLOOKUP($C32,Input!$A$8:$GZ$39,MATCH(HV$21,Input!$A$6:$GZ$6,0),FALSE),0)*IF(HV$19&gt;=MAX($GP$19:HU$19),MIN((HV$19-MAX($GP$19:HU$19)),(HV$19-HU$19)),0)+IF($E32=HV$22,VLOOKUP($C32,Input!$A$8:$GZ$39,MATCH(HV$21,Input!$A$6:$GZ$6,0),FALSE),0)*IF(HV$18&gt;=MAX($GP$18:HU$18),MIN((HV$18-MAX($GP$18:HU$18)),(HV$18-HU$18)),0)</f>
        <v>0</v>
      </c>
      <c r="HW32" s="1">
        <f>+IF($E32=HW$22,VLOOKUP($C32,Input!$A$8:$GZ$39,MATCH(HW$21,Input!$A$6:$GZ$6,0),FALSE),0)*IF(HW$19&gt;=MAX($GP$19:HV$19),MIN((HW$19-MAX($GP$19:HV$19)),(HW$19-HV$19)),0)+IF($E32=HW$22,VLOOKUP($C32,Input!$A$8:$GZ$39,MATCH(HW$21,Input!$A$6:$GZ$6,0),FALSE),0)*IF(HW$18&gt;=MAX($GP$18:HV$18),MIN((HW$18-MAX($GP$18:HV$18)),(HW$18-HV$18)),0)</f>
        <v>0</v>
      </c>
      <c r="HX32" s="1">
        <f>+IF($E32=HX$22,VLOOKUP($C32,Input!$A$8:$GZ$39,MATCH(HX$21,Input!$A$6:$GZ$6,0),FALSE),0)*IF(HX$19&gt;=MAX($GP$19:HW$19),MIN((HX$19-MAX($GP$19:HW$19)),(HX$19-HW$19)),0)+IF($E32=HX$22,VLOOKUP($C32,Input!$A$8:$GZ$39,MATCH(HX$21,Input!$A$6:$GZ$6,0),FALSE),0)*IF(HX$18&gt;=MAX($GP$18:HW$18),MIN((HX$18-MAX($GP$18:HW$18)),(HX$18-HW$18)),0)</f>
        <v>0</v>
      </c>
      <c r="HY32" s="1">
        <f>+IF($E32=HY$22,VLOOKUP($C32,Input!$A$8:$GZ$39,MATCH(HY$21,Input!$A$6:$GZ$6,0),FALSE),0)*IF(HY$19&gt;=MAX($GP$19:HX$19),MIN((HY$19-MAX($GP$19:HX$19)),(HY$19-HX$19)),0)+IF($E32=HY$22,VLOOKUP($C32,Input!$A$8:$GZ$39,MATCH(HY$21,Input!$A$6:$GZ$6,0),FALSE),0)*IF(HY$18&gt;=MAX($GP$18:HX$18),MIN((HY$18-MAX($GP$18:HX$18)),(HY$18-HX$18)),0)</f>
        <v>0</v>
      </c>
      <c r="HZ32" s="42"/>
      <c r="IA32" t="str">
        <f>VLOOKUP($C32,Input!$A$8:$IA$39,MATCH(IA$21,Input!$A$6:$IA$6,0),FALSE)</f>
        <v>NA</v>
      </c>
      <c r="IB32" s="132">
        <f>IF((VLOOKUP($C32,Input!$A$8:$IA$39,MATCH(IB$21,Input!$A$6:$IA$6,0),FALSE))="Y",$D32/VLOOKUP($C32,Input!$A$8:$IA$39,MATCH(IC$21,Input!$A$6:$IA$6,0),FALSE),0)</f>
        <v>0</v>
      </c>
      <c r="IC32" s="132">
        <f>IF((VLOOKUP($C32,Input!$A$8:$IA$39,MATCH(IB$21,Input!$A$6:$IA$6,0),FALSE))="Y",0,IF((VLOOKUP($C32,Input!$A$8:$IA$39,MATCH(IC$21,Input!$A$6:$IA$6,0),FALSE))&gt;0,$D32/VLOOKUP($C32,Input!$A$8:$IA$39,MATCH(IC$21,Input!$A$6:$IA$6,0),FALSE),0))</f>
        <v>0</v>
      </c>
      <c r="ID32" s="1">
        <f>+IF($E32=ID$22,VLOOKUP($C32,Input!$A$8:$IA$39,MATCH(ID$21,Input!$A$6:$IA$6,0),FALSE),0)*IF(ID$19&gt;=MAX($IC$19:IC$19),MIN((ID$19-MAX($IC$19:IC$19)),(ID$19-IC$19)),0)+IF($E32=ID$22,VLOOKUP($C32,Input!$A$8:$IA$39,MATCH(ID$21,Input!$A$6:$IA$6,0),FALSE),0)*IF(ID$18&gt;=MAX($IC$18:IC$18),MIN((ID$18-MAX($IC$18:IC$18)),(ID$18-IC$18)),0)</f>
        <v>0</v>
      </c>
      <c r="IE32" s="1">
        <f>+IF($E32=IE$22,VLOOKUP($C32,Input!$A$8:$IA$39,MATCH(IE$21,Input!$A$6:$IA$6,0),FALSE),0)*IF(IE$19&gt;=MAX($IC$19:ID$19),MIN((IE$19-MAX($IC$19:ID$19)),(IE$19-ID$19)),0)+IF($E32=IE$22,VLOOKUP($C32,Input!$A$8:$IA$39,MATCH(IE$21,Input!$A$6:$IA$6,0),FALSE),0)*IF(IE$18&gt;=MAX($IC$18:ID$18),MIN((IE$18-MAX($IC$18:ID$18)),(IE$18-ID$18)),0)</f>
        <v>0</v>
      </c>
      <c r="IF32" s="1">
        <f>+IF($E32=IF$22,VLOOKUP($C32,Input!$A$8:$IA$39,MATCH(IF$21,Input!$A$6:$IA$6,0),FALSE),0)*IF(IF$19&gt;=MAX($IC$19:IE$19),MIN((IF$19-MAX($IC$19:IE$19)),(IF$19-IE$19)),0)+IF($E32=IF$22,VLOOKUP($C32,Input!$A$8:$IA$39,MATCH(IF$21,Input!$A$6:$IA$6,0),FALSE),0)*IF(IF$18&gt;=MAX($IC$18:IE$18),MIN((IF$18-MAX($IC$18:IE$18)),(IF$18-IE$18)),0)</f>
        <v>0</v>
      </c>
      <c r="IG32" s="1">
        <f>+IF($E32=IG$22,VLOOKUP($C32,Input!$A$8:$IA$39,MATCH(IG$21,Input!$A$6:$IA$6,0),FALSE),0)*IF(IG$19&gt;=MAX($IC$19:IF$19),MIN((IG$19-MAX($IC$19:IF$19)),(IG$19-IF$19)),0)+IF($E32=IG$22,VLOOKUP($C32,Input!$A$8:$IA$39,MATCH(IG$21,Input!$A$6:$IA$6,0),FALSE),0)*IF(IG$18&gt;=MAX($IC$18:IF$18),MIN((IG$18-MAX($IC$18:IF$18)),(IG$18-IF$18)),0)</f>
        <v>0</v>
      </c>
      <c r="IH32" s="1">
        <f>+IF($E32=IH$22,VLOOKUP($C32,Input!$A$8:$IA$39,MATCH(IH$21,Input!$A$6:$IA$6,0),FALSE),0)*IF(IH$19&gt;=MAX($IC$19:IG$19),MIN((IH$19-MAX($IC$19:IG$19)),(IH$19-IG$19)),0)+IF($E32=IH$22,VLOOKUP($C32,Input!$A$8:$IA$39,MATCH(IH$21,Input!$A$6:$IA$6,0),FALSE),0)*IF(IH$18&gt;=MAX($IC$18:IG$18),MIN((IH$18-MAX($IC$18:IG$18)),(IH$18-IG$18)),0)</f>
        <v>0</v>
      </c>
      <c r="II32" s="1">
        <f>+IF($E32=II$22,VLOOKUP($C32,Input!$A$8:$IA$39,MATCH(II$21,Input!$A$6:$IA$6,0),FALSE),0)*IF(II$19&gt;=MAX($IC$19:IH$19),MIN((II$19-MAX($IC$19:IH$19)),(II$19-IH$19)),0)+IF($E32=II$22,VLOOKUP($C32,Input!$A$8:$IA$39,MATCH(II$21,Input!$A$6:$IA$6,0),FALSE),0)*IF(II$18&gt;=MAX($IC$18:IH$18),MIN((II$18-MAX($IC$18:IH$18)),(II$18-IH$18)),0)</f>
        <v>0</v>
      </c>
      <c r="IJ32" s="1">
        <f>+IF($E32=IJ$22,VLOOKUP($C32,Input!$A$8:$IA$39,MATCH(IJ$21,Input!$A$6:$IA$6,0),FALSE),0)*IF(IJ$19&gt;=MAX($IC$19:II$19),MIN((IJ$19-MAX($IC$19:II$19)),(IJ$19-II$19)),0)+IF($E32=IJ$22,VLOOKUP($C32,Input!$A$8:$IA$39,MATCH(IJ$21,Input!$A$6:$IA$6,0),FALSE),0)*IF(IJ$18&gt;=MAX($IC$18:II$18),MIN((IJ$18-MAX($IC$18:II$18)),(IJ$18-II$18)),0)</f>
        <v>0</v>
      </c>
      <c r="IK32" s="1">
        <f>+IF($E32=IK$22,VLOOKUP($C32,Input!$A$8:$IA$39,MATCH(IK$21,Input!$A$6:$IA$6,0),FALSE),0)*IF(IK$19&gt;=MAX($IC$19:IJ$19),MIN((IK$19-MAX($IC$19:IJ$19)),(IK$19-IJ$19)),0)+IF($E32=IK$22,VLOOKUP($C32,Input!$A$8:$IA$39,MATCH(IK$21,Input!$A$6:$IA$6,0),FALSE),0)*IF(IK$18&gt;=MAX($IC$18:IJ$18),MIN((IK$18-MAX($IC$18:IJ$18)),(IK$18-IJ$18)),0)</f>
        <v>0</v>
      </c>
      <c r="IL32" s="1">
        <f>+IF($E32=IL$22,VLOOKUP($C32,Input!$A$8:$IA$39,MATCH(IL$21,Input!$A$6:$IA$6,0),FALSE),0)*IF(IL$19&gt;=MAX($IC$19:IK$19),MIN((IL$19-MAX($IC$19:IK$19)),(IL$19-IK$19)),0)+IF($E32=IL$22,VLOOKUP($C32,Input!$A$8:$IA$39,MATCH(IL$21,Input!$A$6:$IA$6,0),FALSE),0)*IF(IL$18&gt;=MAX($IC$18:IK$18),MIN((IL$18-MAX($IC$18:IK$18)),(IL$18-IK$18)),0)</f>
        <v>0</v>
      </c>
      <c r="IM32" s="1">
        <f>+IF($E32=IM$22,VLOOKUP($C32,Input!$A$8:$IA$39,MATCH(IM$21,Input!$A$6:$IA$6,0),FALSE),0)*IF(IM$19&gt;=MAX($IC$19:IL$19),MIN((IM$19-MAX($IC$19:IL$19)),(IM$19-IL$19)),0)+IF($E32=IM$22,VLOOKUP($C32,Input!$A$8:$IA$39,MATCH(IM$21,Input!$A$6:$IA$6,0),FALSE),0)*IF(IM$18&gt;=MAX($IC$18:IL$18),MIN((IM$18-MAX($IC$18:IL$18)),(IM$18-IL$18)),0)</f>
        <v>0</v>
      </c>
      <c r="IN32" s="1">
        <f>+IF($E32=IN$22,VLOOKUP($C32,Input!$A$8:$IA$39,MATCH(IN$21,Input!$A$6:$IA$6,0),FALSE),0)*IF(IN$19&gt;=MAX($IC$19:IM$19),MIN((IN$19-MAX($IC$19:IM$19)),(IN$19-IM$19)),0)+IF($E32=IN$22,VLOOKUP($C32,Input!$A$8:$IA$39,MATCH(IN$21,Input!$A$6:$IA$6,0),FALSE),0)*IF(IN$18&gt;=MAX($IC$18:IM$18),MIN((IN$18-MAX($IC$18:IM$18)),(IN$18-IM$18)),0)</f>
        <v>0</v>
      </c>
      <c r="IO32" s="1">
        <f>+IF($E32=IO$22,VLOOKUP($C32,Input!$A$8:$IA$39,MATCH(IO$21,Input!$A$6:$IA$6,0),FALSE),0)*IF(IO$19&gt;=MAX($IC$19:IN$19),MIN((IO$19-MAX($IC$19:IN$19)),(IO$19-IN$19)),0)+IF($E32=IO$22,VLOOKUP($C32,Input!$A$8:$IA$39,MATCH(IO$21,Input!$A$6:$IA$6,0),FALSE),0)*IF(IO$18&gt;=MAX($IC$18:IN$18),MIN((IO$18-MAX($IC$18:IN$18)),(IO$18-IN$18)),0)</f>
        <v>0</v>
      </c>
      <c r="IP32" s="1">
        <f>+IF($E32=IP$22,VLOOKUP($C32,Input!$A$8:$IA$39,MATCH(IP$21,Input!$A$6:$IA$6,0),FALSE),0)*IF(IP$19&gt;=MAX($IC$19:IO$19),MIN((IP$19-MAX($IC$19:IO$19)),(IP$19-IO$19)),0)+IF($E32=IP$22,VLOOKUP($C32,Input!$A$8:$IA$39,MATCH(IP$21,Input!$A$6:$IA$6,0),FALSE),0)*IF(IP$18&gt;=MAX($IC$18:IO$18),MIN((IP$18-MAX($IC$18:IO$18)),(IP$18-IO$18)),0)</f>
        <v>0</v>
      </c>
      <c r="IQ32" s="1">
        <f>+IF($E32=IQ$22,VLOOKUP($C32,Input!$A$8:$IA$39,MATCH(IQ$21,Input!$A$6:$IA$6,0),FALSE),0)*IF(IQ$19&gt;=MAX($IC$19:IP$19),MIN((IQ$19-MAX($IC$19:IP$19)),(IQ$19-IP$19)),0)+IF($E32=IQ$22,VLOOKUP($C32,Input!$A$8:$IA$39,MATCH(IQ$21,Input!$A$6:$IA$6,0),FALSE),0)*IF(IQ$18&gt;=MAX($IC$18:IP$18),MIN((IQ$18-MAX($IC$18:IP$18)),(IQ$18-IP$18)),0)</f>
        <v>0</v>
      </c>
      <c r="IR32" s="1">
        <f>+IF($E32=IR$22,VLOOKUP($C32,Input!$A$8:$IA$39,MATCH(IR$21,Input!$A$6:$IA$6,0),FALSE),0)*IF(IR$19&gt;=MAX($IC$19:IQ$19),MIN((IR$19-MAX($IC$19:IQ$19)),(IR$19-IQ$19)),0)+IF($E32=IR$22,VLOOKUP($C32,Input!$A$8:$IA$39,MATCH(IR$21,Input!$A$6:$IA$6,0),FALSE),0)*IF(IR$18&gt;=MAX($IC$18:IQ$18),MIN((IR$18-MAX($IC$18:IQ$18)),(IR$18-IQ$18)),0)</f>
        <v>0</v>
      </c>
      <c r="IS32" s="1">
        <f>+IF($E32=IS$22,VLOOKUP($C32,Input!$A$8:$IA$39,MATCH(IS$21,Input!$A$6:$IA$6,0),FALSE),0)*IF(IS$19&gt;=MAX($IC$19:IR$19),MIN((IS$19-MAX($IC$19:IR$19)),(IS$19-IR$19)),0)+IF($E32=IS$22,VLOOKUP($C32,Input!$A$8:$IA$39,MATCH(IS$21,Input!$A$6:$IA$6,0),FALSE),0)*IF(IS$18&gt;=MAX($IC$18:IR$18),MIN((IS$18-MAX($IC$18:IR$18)),(IS$18-IR$18)),0)</f>
        <v>0</v>
      </c>
      <c r="IT32" s="1">
        <f>+IF($E32=IT$22,VLOOKUP($C32,Input!$A$8:$IA$39,MATCH(IT$21,Input!$A$6:$IA$6,0),FALSE),0)*IF(IT$19&gt;=MAX($IC$19:IS$19),MIN((IT$19-MAX($IC$19:IS$19)),(IT$19-IS$19)),0)+IF($E32=IT$22,VLOOKUP($C32,Input!$A$8:$IA$39,MATCH(IT$21,Input!$A$6:$IA$6,0),FALSE),0)*IF(IT$18&gt;=MAX($IC$18:IS$18),MIN((IT$18-MAX($IC$18:IS$18)),(IT$18-IS$18)),0)</f>
        <v>0</v>
      </c>
      <c r="IU32" s="1">
        <f>+IF($E32=IU$22,VLOOKUP($C32,Input!$A$8:$IA$39,MATCH(IU$21,Input!$A$6:$IA$6,0),FALSE),0)*IF(IU$19&gt;=MAX($IC$19:IT$19),MIN((IU$19-MAX($IC$19:IT$19)),(IU$19-IT$19)),0)+IF($E32=IU$22,VLOOKUP($C32,Input!$A$8:$IA$39,MATCH(IU$21,Input!$A$6:$IA$6,0),FALSE),0)*IF(IU$18&gt;=MAX($IC$18:IT$18),MIN((IU$18-MAX($IC$18:IT$18)),(IU$18-IT$18)),0)</f>
        <v>0</v>
      </c>
      <c r="IV32" s="1">
        <f>+IF($E32=IV$22,VLOOKUP($C32,Input!$A$8:$IA$39,MATCH(IV$21,Input!$A$6:$IA$6,0),FALSE),0)*IF(IV$19&gt;=MAX($IC$19:IU$19),MIN((IV$19-MAX($IC$19:IU$19)),(IV$19-IU$19)),0)+IF($E32=IV$22,VLOOKUP($C32,Input!$A$8:$IA$39,MATCH(IV$21,Input!$A$6:$IA$6,0),FALSE),0)*IF(IV$18&gt;=MAX($IC$18:IU$18),MIN((IV$18-MAX($IC$18:IU$18)),(IV$18-IU$18)),0)</f>
        <v>0</v>
      </c>
      <c r="IW32" s="1">
        <f>+IF($E32=IW$22,VLOOKUP($C32,Input!$A$8:$IA$39,MATCH(IW$21,Input!$A$6:$IA$6,0),FALSE),0)*IF(IW$19&gt;=MAX($IC$19:IV$19),MIN((IW$19-MAX($IC$19:IV$19)),(IW$19-IV$19)),0)+IF($E32=IW$22,VLOOKUP($C32,Input!$A$8:$IA$39,MATCH(IW$21,Input!$A$6:$IA$6,0),FALSE),0)*IF(IW$18&gt;=MAX($IC$18:IV$18),MIN((IW$18-MAX($IC$18:IV$18)),(IW$18-IV$18)),0)</f>
        <v>0</v>
      </c>
      <c r="IX32" s="1">
        <f>+IF($E32=IX$22,VLOOKUP($C32,Input!$A$8:$IA$39,MATCH(IX$21,Input!$A$6:$IA$6,0),FALSE),0)*IF(IX$19&gt;=MAX($IC$19:IW$19),MIN((IX$19-MAX($IC$19:IW$19)),(IX$19-IW$19)),0)+IF($E32=IX$22,VLOOKUP($C32,Input!$A$8:$IA$39,MATCH(IX$21,Input!$A$6:$IA$6,0),FALSE),0)*IF(IX$18&gt;=MAX($IC$18:IW$18),MIN((IX$18-MAX($IC$18:IW$18)),(IX$18-IW$18)),0)</f>
        <v>0</v>
      </c>
      <c r="IY32" s="1">
        <f>+IF($E32=IY$22,VLOOKUP($C32,Input!$A$8:$IA$39,MATCH(IY$21,Input!$A$6:$IA$6,0),FALSE),0)*IF(IY$19&gt;=MAX($IC$19:IX$19),MIN((IY$19-MAX($IC$19:IX$19)),(IY$19-IX$19)),0)+IF($E32=IY$22,VLOOKUP($C32,Input!$A$8:$IA$39,MATCH(IY$21,Input!$A$6:$IA$6,0),FALSE),0)*IF(IY$18&gt;=MAX($IC$18:IX$18),MIN((IY$18-MAX($IC$18:IX$18)),(IY$18-IX$18)),0)</f>
        <v>0</v>
      </c>
      <c r="IZ32" s="1">
        <f>+IF($E32=IZ$22,VLOOKUP($C32,Input!$A$8:$IA$39,MATCH(IZ$21,Input!$A$6:$IA$6,0),FALSE),0)*IF(IZ$19&gt;=MAX($IC$19:IY$19),MIN((IZ$19-MAX($IC$19:IY$19)),(IZ$19-IY$19)),0)+IF($E32=IZ$22,VLOOKUP($C32,Input!$A$8:$IA$39,MATCH(IZ$21,Input!$A$6:$IA$6,0),FALSE),0)*IF(IZ$18&gt;=MAX($IC$18:IY$18),MIN((IZ$18-MAX($IC$18:IY$18)),(IZ$18-IY$18)),0)</f>
        <v>0</v>
      </c>
      <c r="JA32" s="1">
        <f>+IF($E32=JA$22,VLOOKUP($C32,Input!$A$8:$IA$39,MATCH(JA$21,Input!$A$6:$IA$6,0),FALSE),0)*IF(JA$19&gt;=MAX($IC$19:IZ$19),MIN((JA$19-MAX($IC$19:IZ$19)),(JA$19-IZ$19)),0)+IF($E32=JA$22,VLOOKUP($C32,Input!$A$8:$IA$39,MATCH(JA$21,Input!$A$6:$IA$6,0),FALSE),0)*IF(JA$18&gt;=MAX($IC$18:IZ$18),MIN((JA$18-MAX($IC$18:IZ$18)),(JA$18-IZ$18)),0)</f>
        <v>0</v>
      </c>
      <c r="JB32" s="1">
        <f>+IF($E32=JB$22,VLOOKUP($C32,Input!$A$8:$IA$39,MATCH(JB$21,Input!$A$6:$IA$6,0),FALSE),0)*IF(JB$19&gt;=MAX($IC$19:JA$19),MIN((JB$19-MAX($IC$19:JA$19)),(JB$19-JA$19)),0)+IF($E32=JB$22,VLOOKUP($C32,Input!$A$8:$IA$39,MATCH(JB$21,Input!$A$6:$IA$6,0),FALSE),0)*IF(JB$18&gt;=MAX($IC$18:JA$18),MIN((JB$18-MAX($IC$18:JA$18)),(JB$18-JA$18)),0)</f>
        <v>0</v>
      </c>
      <c r="JC32" s="1">
        <f>+IF($E32=JC$22,VLOOKUP($C32,Input!$A$8:$IA$39,MATCH(JC$21,Input!$A$6:$IA$6,0),FALSE),0)*IF(JC$19&gt;=MAX($IC$19:JB$19),MIN((JC$19-MAX($IC$19:JB$19)),(JC$19-JB$19)),0)+IF($E32=JC$22,VLOOKUP($C32,Input!$A$8:$IA$39,MATCH(JC$21,Input!$A$6:$IA$6,0),FALSE),0)*IF(JC$18&gt;=MAX($IC$18:JB$18),MIN((JC$18-MAX($IC$18:JB$18)),(JC$18-JB$18)),0)</f>
        <v>0</v>
      </c>
      <c r="JD32" s="1">
        <f>+IF($E32=JD$22,VLOOKUP($C32,Input!$A$8:$IA$39,MATCH(JD$21,Input!$A$6:$IA$6,0),FALSE),0)*IF(JD$19&gt;=MAX($IC$19:JC$19),MIN((JD$19-MAX($IC$19:JC$19)),(JD$19-JC$19)),0)+IF($E32=JD$22,VLOOKUP($C32,Input!$A$8:$IA$39,MATCH(JD$21,Input!$A$6:$IA$6,0),FALSE),0)*IF(JD$18&gt;=MAX($IC$18:JC$18),MIN((JD$18-MAX($IC$18:JC$18)),(JD$18-JC$18)),0)</f>
        <v>0</v>
      </c>
      <c r="JE32" s="1">
        <f>+IF($E32=JE$22,VLOOKUP($C32,Input!$A$8:$IA$39,MATCH(JE$21,Input!$A$6:$IA$6,0),FALSE),0)*IF(JE$19&gt;=MAX($IC$19:JD$19),MIN((JE$19-MAX($IC$19:JD$19)),(JE$19-JD$19)),0)+IF($E32=JE$22,VLOOKUP($C32,Input!$A$8:$IA$39,MATCH(JE$21,Input!$A$6:$IA$6,0),FALSE),0)*IF(JE$18&gt;=MAX($IC$18:JD$18),MIN((JE$18-MAX($IC$18:JD$18)),(JE$18-JD$18)),0)</f>
        <v>0</v>
      </c>
      <c r="JF32" s="1">
        <f>+IF($E32=JF$22,VLOOKUP($C32,Input!$A$8:$IA$39,MATCH(JF$21,Input!$A$6:$IA$6,0),FALSE),0)*IF(JF$19&gt;=MAX($IC$19:JE$19),MIN((JF$19-MAX($IC$19:JE$19)),(JF$19-JE$19)),0)+IF($E32=JF$22,VLOOKUP($C32,Input!$A$8:$IA$39,MATCH(JF$21,Input!$A$6:$IA$6,0),FALSE),0)*IF(JF$18&gt;=MAX($IC$18:JE$18),MIN((JF$18-MAX($IC$18:JE$18)),(JF$18-JE$18)),0)</f>
        <v>0</v>
      </c>
      <c r="JG32" s="1">
        <f>+IF($E32=JG$22,VLOOKUP($C32,Input!$A$8:$IA$39,MATCH(JG$21,Input!$A$6:$IA$6,0),FALSE),0)*IF(JG$19&gt;=MAX($IC$19:JF$19),MIN((JG$19-MAX($IC$19:JF$19)),(JG$19-JF$19)),0)+IF($E32=JG$22,VLOOKUP($C32,Input!$A$8:$IA$39,MATCH(JG$21,Input!$A$6:$IA$6,0),FALSE),0)*IF(JG$18&gt;=MAX($IC$18:JF$18),MIN((JG$18-MAX($IC$18:JF$18)),(JG$18-JF$18)),0)</f>
        <v>0</v>
      </c>
      <c r="JH32" s="1">
        <f>+IF($E32=JH$22,VLOOKUP($C32,Input!$A$8:$IA$39,MATCH(JH$21,Input!$A$6:$IA$6,0),FALSE),0)*IF(JH$19&gt;=MAX($IC$19:JG$19),MIN((JH$19-MAX($IC$19:JG$19)),(JH$19-JG$19)),0)+IF($E32=JH$22,VLOOKUP($C32,Input!$A$8:$IA$39,MATCH(JH$21,Input!$A$6:$IA$6,0),FALSE),0)*IF(JH$18&gt;=MAX($IC$18:JG$18),MIN((JH$18-MAX($IC$18:JG$18)),(JH$18-JG$18)),0)</f>
        <v>0</v>
      </c>
      <c r="JI32" s="1">
        <f>+IF($E32=JI$22,VLOOKUP($C32,Input!$A$8:$IA$39,MATCH(JI$21,Input!$A$6:$IA$6,0),FALSE),0)*IF(JI$19&gt;=MAX($IC$19:JH$19),MIN((JI$19-MAX($IC$19:JH$19)),(JI$19-JH$19)),0)+IF($E32=JI$22,VLOOKUP($C32,Input!$A$8:$IA$39,MATCH(JI$21,Input!$A$6:$IA$6,0),FALSE),0)*IF(JI$18&gt;=MAX($IC$18:JH$18),MIN((JI$18-MAX($IC$18:JH$18)),(JI$18-JH$18)),0)</f>
        <v>0</v>
      </c>
      <c r="JJ32" s="1">
        <f>+IF($E32=JJ$22,VLOOKUP($C32,Input!$A$8:$IA$39,MATCH(JJ$21,Input!$A$6:$IA$6,0),FALSE),0)*IF(JJ$19&gt;=MAX($IC$19:JI$19),MIN((JJ$19-MAX($IC$19:JI$19)),(JJ$19-JI$19)),0)+IF($E32=JJ$22,VLOOKUP($C32,Input!$A$8:$IA$39,MATCH(JJ$21,Input!$A$6:$IA$6,0),FALSE),0)*IF(JJ$18&gt;=MAX($IC$18:JI$18),MIN((JJ$18-MAX($IC$18:JI$18)),(JJ$18-JI$18)),0)</f>
        <v>0</v>
      </c>
      <c r="JK32" s="1">
        <f>+IF($E32=JK$22,VLOOKUP($C32,Input!$A$8:$IA$39,MATCH(JK$21,Input!$A$6:$IA$6,0),FALSE),0)*IF(JK$19&gt;=MAX($IC$19:JJ$19),MIN((JK$19-MAX($IC$19:JJ$19)),(JK$19-JJ$19)),0)+IF($E32=JK$22,VLOOKUP($C32,Input!$A$8:$IA$39,MATCH(JK$21,Input!$A$6:$IA$6,0),FALSE),0)*IF(JK$18&gt;=MAX($IC$18:JJ$18),MIN((JK$18-MAX($IC$18:JJ$18)),(JK$18-JJ$18)),0)</f>
        <v>0</v>
      </c>
      <c r="JL32" s="1">
        <f>+IF($E32=JL$22,VLOOKUP($C32,Input!$A$8:$IA$39,MATCH(JL$21,Input!$A$6:$IA$6,0),FALSE),0)*IF(JL$19&gt;=MAX($IC$19:JK$19),MIN((JL$19-MAX($IC$19:JK$19)),(JL$19-JK$19)),0)+IF($E32=JL$22,VLOOKUP($C32,Input!$A$8:$IA$39,MATCH(JL$21,Input!$A$6:$IA$6,0),FALSE),0)*IF(JL$18&gt;=MAX($IC$18:JK$18),MIN((JL$18-MAX($IC$18:JK$18)),(JL$18-JK$18)),0)</f>
        <v>0</v>
      </c>
      <c r="JN32" t="str">
        <f>+VLOOKUP($C32,Input!$A$8:$GZ$39,MATCH(JN$21,Input!$A$6:$GZ$6,0),FALSE)</f>
        <v>CNG Station Maint in fuel price</v>
      </c>
      <c r="JO32" s="1">
        <f>IF($E32+$I32+$D$7&lt;=JO$22,0,IF(JO$22-$D$7&gt;=$E32,VLOOKUP($C32,Input!$A$8:$GZ$39,MATCH(JO$21,Input!$A$6:$GZ$6,0),FALSE),0)*$F32/$G32)*$D32</f>
        <v>0</v>
      </c>
      <c r="JP32" s="1">
        <f>IF($E32+$I32+$D$7&lt;=JP$22,0,IF(JP$22-$D$7&gt;=$E32,VLOOKUP($C32,Input!$A$8:$GZ$39,MATCH(JP$21,Input!$A$6:$GZ$6,0),FALSE),0)*$F32/$G32)*$D32</f>
        <v>0</v>
      </c>
      <c r="JQ32" s="1">
        <f>IF($E32+$I32+$D$7&lt;=JQ$22,0,IF(JQ$22-$D$7&gt;=$E32,VLOOKUP($C32,Input!$A$8:$GZ$39,MATCH(JQ$21,Input!$A$6:$GZ$6,0),FALSE),0)*$F32/$G32)*$D32</f>
        <v>0</v>
      </c>
      <c r="JR32" s="1">
        <f>IF($E32+$I32+$D$7&lt;=JR$22,0,IF(JR$22-$D$7&gt;=$E32,VLOOKUP($C32,Input!$A$8:$GZ$39,MATCH(JR$21,Input!$A$6:$GZ$6,0),FALSE),0)*$F32/$G32)*$D32</f>
        <v>0</v>
      </c>
      <c r="JS32" s="1">
        <f>IF($E32+$I32+$D$7&lt;=JS$22,0,IF(JS$22-$D$7&gt;=$E32,VLOOKUP($C32,Input!$A$8:$GZ$39,MATCH(JS$21,Input!$A$6:$GZ$6,0),FALSE),0)*$F32/$G32)*$D32</f>
        <v>0</v>
      </c>
      <c r="JT32" s="1">
        <f>IF($E32+$I32+$D$7&lt;=JT$22,0,IF(JT$22-$D$7&gt;=$E32,VLOOKUP($C32,Input!$A$8:$GZ$39,MATCH(JT$21,Input!$A$6:$GZ$6,0),FALSE),0)*$F32/$G32)*$D32</f>
        <v>0</v>
      </c>
      <c r="JU32" s="1">
        <f>IF($E32+$I32+$D$7&lt;=JU$22,0,IF(JU$22-$D$7&gt;=$E32,VLOOKUP($C32,Input!$A$8:$GZ$39,MATCH(JU$21,Input!$A$6:$GZ$6,0),FALSE),0)*$F32/$G32)*$D32</f>
        <v>0</v>
      </c>
      <c r="JV32" s="1">
        <f>IF($E32+$I32+$D$7&lt;=JV$22,0,IF(JV$22-$D$7&gt;=$E32,VLOOKUP($C32,Input!$A$8:$GZ$39,MATCH(JV$21,Input!$A$6:$GZ$6,0),FALSE),0)*$F32/$G32)*$D32</f>
        <v>0</v>
      </c>
      <c r="JW32" s="1">
        <f>IF($E32+$I32+$D$7&lt;=JW$22,0,IF(JW$22-$D$7&gt;=$E32,VLOOKUP($C32,Input!$A$8:$GZ$39,MATCH(JW$21,Input!$A$6:$GZ$6,0),FALSE),0)*$F32/$G32)*$D32</f>
        <v>0</v>
      </c>
      <c r="JX32" s="1">
        <f>IF($E32+$I32+$D$7&lt;=JX$22,0,IF(JX$22-$D$7&gt;=$E32,VLOOKUP($C32,Input!$A$8:$GZ$39,MATCH(JX$21,Input!$A$6:$GZ$6,0),FALSE),0)*$F32/$G32)*$D32</f>
        <v>0</v>
      </c>
      <c r="JY32" s="1">
        <f>IF($E32+$I32+$D$7&lt;=JY$22,0,IF(JY$22-$D$7&gt;=$E32,VLOOKUP($C32,Input!$A$8:$GZ$39,MATCH(JY$21,Input!$A$6:$GZ$6,0),FALSE),0)*$F32/$G32)*$D32</f>
        <v>0</v>
      </c>
      <c r="JZ32" s="1">
        <f>IF($E32+$I32+$D$7&lt;=JZ$22,0,IF(JZ$22-$D$7&gt;=$E32,VLOOKUP($C32,Input!$A$8:$GZ$39,MATCH(JZ$21,Input!$A$6:$GZ$6,0),FALSE),0)*$F32/$G32)*$D32</f>
        <v>0</v>
      </c>
      <c r="KA32" s="1">
        <f>IF($E32+$I32+$D$7&lt;=KA$22,0,IF(KA$22-$D$7&gt;=$E32,VLOOKUP($C32,Input!$A$8:$GZ$39,MATCH(KA$21,Input!$A$6:$GZ$6,0),FALSE),0)*$F32/$G32)*$D32</f>
        <v>0</v>
      </c>
      <c r="KB32" s="1">
        <f>IF($E32+$I32+$D$7&lt;=KB$22,0,IF(KB$22-$D$7&gt;=$E32,VLOOKUP($C32,Input!$A$8:$GZ$39,MATCH(KB$21,Input!$A$6:$GZ$6,0),FALSE),0)*$F32/$G32)*$D32</f>
        <v>0</v>
      </c>
      <c r="KC32" s="1">
        <f>IF($E32+$I32+$D$7&lt;=KC$22,0,IF(KC$22-$D$7&gt;=$E32,VLOOKUP($C32,Input!$A$8:$GZ$39,MATCH(KC$21,Input!$A$6:$GZ$6,0),FALSE),0)*$F32/$G32)*$D32</f>
        <v>0</v>
      </c>
      <c r="KD32" s="1">
        <f>IF($E32+$I32+$D$7&lt;=KD$22,0,IF(KD$22-$D$7&gt;=$E32,VLOOKUP($C32,Input!$A$8:$GZ$39,MATCH(KD$21,Input!$A$6:$GZ$6,0),FALSE),0)*$F32/$G32)*$D32</f>
        <v>0</v>
      </c>
      <c r="KE32" s="1">
        <f>IF($E32+$I32+$D$7&lt;=KE$22,0,IF(KE$22-$D$7&gt;=$E32,VLOOKUP($C32,Input!$A$8:$GZ$39,MATCH(KE$21,Input!$A$6:$GZ$6,0),FALSE),0)*$F32/$G32)*$D32</f>
        <v>0</v>
      </c>
      <c r="KF32" s="1">
        <f>IF($E32+$I32+$D$7&lt;=KF$22,0,IF(KF$22-$D$7&gt;=$E32,VLOOKUP($C32,Input!$A$8:$GZ$39,MATCH(KF$21,Input!$A$6:$GZ$6,0),FALSE),0)*$F32/$G32)*$D32</f>
        <v>0</v>
      </c>
      <c r="KG32" s="1">
        <f>IF($E32+$I32+$D$7&lt;=KG$22,0,IF(KG$22-$D$7&gt;=$E32,VLOOKUP($C32,Input!$A$8:$GZ$39,MATCH(KG$21,Input!$A$6:$GZ$6,0),FALSE),0)*$F32/$G32)*$D32</f>
        <v>0</v>
      </c>
      <c r="KH32" s="1">
        <f>IF($E32+$I32+$D$7&lt;=KH$22,0,IF(KH$22-$D$7&gt;=$E32,VLOOKUP($C32,Input!$A$8:$GZ$39,MATCH(KH$21,Input!$A$6:$GZ$6,0),FALSE),0)*$F32/$G32)*$D32</f>
        <v>0</v>
      </c>
      <c r="KI32" s="1">
        <f>IF($E32+$I32+$D$7&lt;=KI$22,0,IF(KI$22-$D$7&gt;=$E32,VLOOKUP($C32,Input!$A$8:$GZ$39,MATCH(KI$21,Input!$A$6:$GZ$6,0),FALSE),0)*$F32/$G32)*$D32</f>
        <v>0</v>
      </c>
      <c r="KJ32" s="1">
        <f>IF($E32+$I32+$D$7&lt;=KJ$22,0,IF(KJ$22-$D$7&gt;=$E32,VLOOKUP($C32,Input!$A$8:$GZ$39,MATCH(KJ$21,Input!$A$6:$GZ$6,0),FALSE),0)*$F32/$G32)*$D32</f>
        <v>0</v>
      </c>
      <c r="KK32" s="1">
        <f>IF($E32+$I32+$D$7&lt;=KK$22,0,IF(KK$22-$D$7&gt;=$E32,VLOOKUP($C32,Input!$A$8:$GZ$39,MATCH(KK$21,Input!$A$6:$GZ$6,0),FALSE),0)*$F32/$G32)*$D32</f>
        <v>0</v>
      </c>
      <c r="KL32" s="1">
        <f>IF($E32+$I32+$D$7&lt;=KL$22,0,IF(KL$22-$D$7&gt;=$E32,VLOOKUP($C32,Input!$A$8:$GZ$39,MATCH(KL$21,Input!$A$6:$GZ$6,0),FALSE),0)*$F32/$G32)*$D32</f>
        <v>0</v>
      </c>
      <c r="KM32" s="1">
        <f>IF($E32+$I32+$D$7&lt;=KM$22,0,IF(KM$22-$D$7&gt;=$E32,VLOOKUP($C32,Input!$A$8:$GZ$39,MATCH(KM$21,Input!$A$6:$GZ$6,0),FALSE),0)*$F32/$G32)*$D32</f>
        <v>0</v>
      </c>
      <c r="KN32" s="1">
        <f>IF($E32+$I32+$D$7&lt;=KN$22,0,IF(KN$22-$D$7&gt;=$E32,VLOOKUP($C32,Input!$A$8:$GZ$39,MATCH(KN$21,Input!$A$6:$GZ$6,0),FALSE),0)*$F32/$G32)*$D32</f>
        <v>0</v>
      </c>
      <c r="KO32" s="1">
        <f>IF($E32+$I32+$D$7&lt;=KO$22,0,IF(KO$22-$D$7&gt;=$E32,VLOOKUP($C32,Input!$A$8:$GZ$39,MATCH(KO$21,Input!$A$6:$GZ$6,0),FALSE),0)*$F32/$G32)*$D32</f>
        <v>0</v>
      </c>
      <c r="KP32" s="1">
        <f>IF($E32+$I32+$D$7&lt;=KP$22,0,IF(KP$22-$D$7&gt;=$E32,VLOOKUP($C32,Input!$A$8:$GZ$39,MATCH(KP$21,Input!$A$6:$GZ$6,0),FALSE),0)*$F32/$G32)*$D32</f>
        <v>0</v>
      </c>
      <c r="KQ32" s="1">
        <f>IF($E32+$I32+$D$7&lt;=KQ$22,0,IF(KQ$22-$D$7&gt;=$E32,VLOOKUP($C32,Input!$A$8:$GZ$39,MATCH(KQ$21,Input!$A$6:$GZ$6,0),FALSE),0)*$F32/$G32)*$D32</f>
        <v>0</v>
      </c>
      <c r="KR32" s="1">
        <f>IF($E32+$I32+$D$7&lt;=KR$22,0,IF(KR$22-$D$7&gt;=$E32,VLOOKUP($C32,Input!$A$8:$GZ$39,MATCH(KR$21,Input!$A$6:$GZ$6,0),FALSE),0)*$F32/$G32)*$D32</f>
        <v>0</v>
      </c>
      <c r="KS32" s="1">
        <f>IF($E32+$I32+$D$7&lt;=KS$22,0,IF(KS$22-$D$7&gt;=$E32,VLOOKUP($C32,Input!$A$8:$GZ$39,MATCH(KS$21,Input!$A$6:$GZ$6,0),FALSE),0)*$F32/$G32)*$D32</f>
        <v>0</v>
      </c>
      <c r="KT32" s="1">
        <f>IF($E32+$I32+$D$7&lt;=KT$22,0,IF(KT$22-$D$7&gt;=$E32,VLOOKUP($C32,Input!$A$8:$GZ$39,MATCH(KT$21,Input!$A$6:$GZ$6,0),FALSE),0)*$F32/$G32)*$D32</f>
        <v>0</v>
      </c>
      <c r="KU32" s="1">
        <f>IF($E32+$I32+$D$7&lt;=KU$22,0,IF(KU$22-$D$7&gt;=$E32,VLOOKUP($C32,Input!$A$8:$GZ$39,MATCH(KU$21,Input!$A$6:$GZ$6,0),FALSE),0)*$F32/$G32)*$D32</f>
        <v>0</v>
      </c>
      <c r="KV32" s="1">
        <f>IF($E32+$I32+$D$7&lt;=KV$22,0,IF(KV$22-$D$7&gt;=$E32,VLOOKUP($C32,Input!$A$8:$GZ$39,MATCH(KV$21,Input!$A$6:$GZ$6,0),FALSE),0)*$F32/$G32)*$D32</f>
        <v>0</v>
      </c>
      <c r="KW32" s="1">
        <f>IF($E32+$I32+$D$7&lt;=KW$22,0,IF(KW$22-$D$7&gt;=$E32,VLOOKUP($C32,Input!$A$8:$GZ$39,MATCH(KW$21,Input!$A$6:$GZ$6,0),FALSE),0)*$F32/$G32)*$D32</f>
        <v>0</v>
      </c>
      <c r="KY32" t="str">
        <f>VLOOKUP($C32,Input!$A$8:$HV$39,MATCH(KY$21,Input!$A$6:$HV$6,0),FALSE)</f>
        <v xml:space="preserve">CNG (compressed and at pump, including station maintenance) </v>
      </c>
      <c r="KZ32" s="1">
        <f>IF($E32+$I32+$D$7&lt;=KZ$22,0,IF(KZ$22-$D$7&gt;=$E32,VLOOKUP($C32,Input!$A$8:$HV$39,MATCH(KZ$21,Input!$A$6:$HV$6,0),FALSE)/$G32*$F32,0))*$D32</f>
        <v>0</v>
      </c>
      <c r="LA32" s="1">
        <f>IF($E32+$I32+$D$7&lt;=LA$22,0,IF(LA$22-$D$7&gt;=$E32,VLOOKUP($C32,Input!$A$8:$HV$39,MATCH(LA$21,Input!$A$6:$HV$6,0),FALSE)/$G32*$F32,0))*$D32</f>
        <v>0</v>
      </c>
      <c r="LB32" s="1">
        <f>IF($E32+$I32+$D$7&lt;=LB$22,0,IF(LB$22-$D$7&gt;=$E32,VLOOKUP($C32,Input!$A$8:$HV$39,MATCH(LB$21,Input!$A$6:$HV$6,0),FALSE)/$G32*$F32,0))*$D32</f>
        <v>0</v>
      </c>
      <c r="LC32" s="1">
        <f>IF($E32+$I32+$D$7&lt;=LC$22,0,IF(LC$22-$D$7&gt;=$E32,VLOOKUP($C32,Input!$A$8:$HV$39,MATCH(LC$21,Input!$A$6:$HV$6,0),FALSE)/$G32*$F32,0))*$D32</f>
        <v>0</v>
      </c>
      <c r="LD32" s="1">
        <f>IF($E32+$I32+$D$7&lt;=LD$22,0,IF(LD$22-$D$7&gt;=$E32,VLOOKUP($C32,Input!$A$8:$HV$39,MATCH(LD$21,Input!$A$6:$HV$6,0),FALSE)/$G32*$F32,0))*$D32</f>
        <v>0</v>
      </c>
      <c r="LE32" s="1">
        <f>IF($E32+$I32+$D$7&lt;=LE$22,0,IF(LE$22-$D$7&gt;=$E32,VLOOKUP($C32,Input!$A$8:$HV$39,MATCH(LE$21,Input!$A$6:$HV$6,0),FALSE)/$G32*$F32,0))*$D32</f>
        <v>0</v>
      </c>
      <c r="LF32" s="1">
        <f>IF($E32+$I32+$D$7&lt;=LF$22,0,IF(LF$22-$D$7&gt;=$E32,VLOOKUP($C32,Input!$A$8:$HV$39,MATCH(LF$21,Input!$A$6:$HV$6,0),FALSE)/$G32*$F32,0))*$D32</f>
        <v>0</v>
      </c>
      <c r="LG32" s="1">
        <f>IF($E32+$I32+$D$7&lt;=LG$22,0,IF(LG$22-$D$7&gt;=$E32,VLOOKUP($C32,Input!$A$8:$HV$39,MATCH(LG$21,Input!$A$6:$HV$6,0),FALSE)/$G32*$F32,0))*$D32</f>
        <v>0</v>
      </c>
      <c r="LH32" s="1">
        <f>IF($E32+$I32+$D$7&lt;=LH$22,0,IF(LH$22-$D$7&gt;=$E32,VLOOKUP($C32,Input!$A$8:$HV$39,MATCH(LH$21,Input!$A$6:$HV$6,0),FALSE)/$G32*$F32,0))*$D32</f>
        <v>0</v>
      </c>
      <c r="LI32" s="1">
        <f>IF($E32+$I32+$D$7&lt;=LI$22,0,IF(LI$22-$D$7&gt;=$E32,VLOOKUP($C32,Input!$A$8:$HV$39,MATCH(LI$21,Input!$A$6:$HV$6,0),FALSE)/$G32*$F32,0))*$D32</f>
        <v>3602474.2268041242</v>
      </c>
      <c r="LJ32" s="1">
        <f>IF($E32+$I32+$D$7&lt;=LJ$22,0,IF(LJ$22-$D$7&gt;=$E32,VLOOKUP($C32,Input!$A$8:$HV$39,MATCH(LJ$21,Input!$A$6:$HV$6,0),FALSE)/$G32*$F32,0))*$D32</f>
        <v>3602474.2268041242</v>
      </c>
      <c r="LK32" s="1">
        <f>IF($E32+$I32+$D$7&lt;=LK$22,0,IF(LK$22-$D$7&gt;=$E32,VLOOKUP($C32,Input!$A$8:$HV$39,MATCH(LK$21,Input!$A$6:$HV$6,0),FALSE)/$G32*$F32,0))*$D32</f>
        <v>3602474.2268041242</v>
      </c>
      <c r="LL32" s="1">
        <f>IF($E32+$I32+$D$7&lt;=LL$22,0,IF(LL$22-$D$7&gt;=$E32,VLOOKUP($C32,Input!$A$8:$HV$39,MATCH(LL$21,Input!$A$6:$HV$6,0),FALSE)/$G32*$F32,0))*$D32</f>
        <v>3602474.2268041242</v>
      </c>
      <c r="LM32" s="1">
        <f>IF($E32+$I32+$D$7&lt;=LM$22,0,IF(LM$22-$D$7&gt;=$E32,VLOOKUP($C32,Input!$A$8:$HV$39,MATCH(LM$21,Input!$A$6:$HV$6,0),FALSE)/$G32*$F32,0))*$D32</f>
        <v>3602474.2268041242</v>
      </c>
      <c r="LN32" s="1">
        <f>IF($E32+$I32+$D$7&lt;=LN$22,0,IF(LN$22-$D$7&gt;=$E32,VLOOKUP($C32,Input!$A$8:$HV$39,MATCH(LN$21,Input!$A$6:$HV$6,0),FALSE)/$G32*$F32,0))*$D32</f>
        <v>3602474.2268041242</v>
      </c>
      <c r="LO32" s="1">
        <f>IF($E32+$I32+$D$7&lt;=LO$22,0,IF(LO$22-$D$7&gt;=$E32,VLOOKUP($C32,Input!$A$8:$HV$39,MATCH(LO$21,Input!$A$6:$HV$6,0),FALSE)/$G32*$F32,0))*$D32</f>
        <v>3602474.2268041242</v>
      </c>
      <c r="LP32" s="1">
        <f>IF($E32+$I32+$D$7&lt;=LP$22,0,IF(LP$22-$D$7&gt;=$E32,VLOOKUP($C32,Input!$A$8:$HV$39,MATCH(LP$21,Input!$A$6:$HV$6,0),FALSE)/$G32*$F32,0))*$D32</f>
        <v>3602474.2268041242</v>
      </c>
      <c r="LQ32" s="1">
        <f>IF($E32+$I32+$D$7&lt;=LQ$22,0,IF(LQ$22-$D$7&gt;=$E32,VLOOKUP($C32,Input!$A$8:$HV$39,MATCH(LQ$21,Input!$A$6:$HV$6,0),FALSE)/$G32*$F32,0))*$D32</f>
        <v>4095062.0596988951</v>
      </c>
      <c r="LR32" s="1">
        <f>IF($E32+$I32+$D$7&lt;=LR$22,0,IF(LR$22-$D$7&gt;=$E32,VLOOKUP($C32,Input!$A$8:$HV$39,MATCH(LR$21,Input!$A$6:$HV$6,0),FALSE)/$G32*$F32,0))*$D32</f>
        <v>4354580.3338031322</v>
      </c>
      <c r="LS32" s="1">
        <f>IF($E32+$I32+$D$7&lt;=LS$22,0,IF(LS$22-$D$7&gt;=$E32,VLOOKUP($C32,Input!$A$8:$HV$39,MATCH(LS$21,Input!$A$6:$HV$6,0),FALSE)/$G32*$F32,0))*$D32</f>
        <v>4566065.837049745</v>
      </c>
      <c r="LT32" s="1">
        <f>IF($E32+$I32+$D$7&lt;=LT$22,0,IF(LT$22-$D$7&gt;=$E32,VLOOKUP($C32,Input!$A$8:$HV$39,MATCH(LT$21,Input!$A$6:$HV$6,0),FALSE)/$G32*$F32,0))*$D32</f>
        <v>4707696.1225886121</v>
      </c>
      <c r="LU32" s="1">
        <f>IF($E32+$I32+$D$7&lt;=LU$22,0,IF(LU$22-$D$7&gt;=$E32,VLOOKUP($C32,Input!$A$8:$HV$39,MATCH(LU$21,Input!$A$6:$HV$6,0),FALSE)/$G32*$F32,0))*$D32</f>
        <v>4726060.0490946593</v>
      </c>
      <c r="LV32" s="1">
        <f>IF($E32+$I32+$D$7&lt;=LV$22,0,IF(LV$22-$D$7&gt;=$E32,VLOOKUP($C32,Input!$A$8:$HV$39,MATCH(LV$21,Input!$A$6:$HV$6,0),FALSE)/$G32*$F32,0))*$D32</f>
        <v>4734825.1352958865</v>
      </c>
      <c r="LW32" s="1">
        <f>IF($E32+$I32+$D$7&lt;=LW$22,0,IF(LW$22-$D$7&gt;=$E32,VLOOKUP($C32,Input!$A$8:$HV$39,MATCH(LW$21,Input!$A$6:$HV$6,0),FALSE)/$G32*$F32,0))*$D32</f>
        <v>0</v>
      </c>
      <c r="LX32" s="1">
        <f>IF($E32+$I32+$D$7&lt;=LX$22,0,IF(LX$22-$D$7&gt;=$E32,VLOOKUP($C32,Input!$A$8:$HV$39,MATCH(LX$21,Input!$A$6:$HV$6,0),FALSE)/$G32*$F32,0))*$D32</f>
        <v>0</v>
      </c>
      <c r="LY32" s="1">
        <f>IF($E32+$I32+$D$7&lt;=LY$22,0,IF(LY$22-$D$7&gt;=$E32,VLOOKUP($C32,Input!$A$8:$HV$39,MATCH(LY$21,Input!$A$6:$HV$6,0),FALSE)/$G32*$F32,0))*$D32</f>
        <v>0</v>
      </c>
      <c r="LZ32" s="1">
        <f>IF($E32+$I32+$D$7&lt;=LZ$22,0,IF(LZ$22-$D$7&gt;=$E32,VLOOKUP($C32,Input!$A$8:$HV$39,MATCH(LZ$21,Input!$A$6:$HV$6,0),FALSE)/$G32*$F32,0))*$D32</f>
        <v>0</v>
      </c>
      <c r="MA32" s="1">
        <f>IF($E32+$I32+$D$7&lt;=MA$22,0,IF(MA$22-$D$7&gt;=$E32,VLOOKUP($C32,Input!$A$8:$HV$39,MATCH(MA$21,Input!$A$6:$HV$6,0),FALSE)/$G32*$F32,0))*$D32</f>
        <v>0</v>
      </c>
      <c r="MB32" s="1">
        <f>IF($E32+$I32+$D$7&lt;=MB$22,0,IF(MB$22-$D$7&gt;=$E32,VLOOKUP($C32,Input!$A$8:$HV$39,MATCH(MB$21,Input!$A$6:$HV$6,0),FALSE)/$G32*$F32,0))*$D32</f>
        <v>0</v>
      </c>
      <c r="MC32" s="1">
        <f>IF($E32+$I32+$D$7&lt;=MC$22,0,IF(MC$22-$D$7&gt;=$E32,VLOOKUP($C32,Input!$A$8:$HV$39,MATCH(MC$21,Input!$A$6:$HV$6,0),FALSE)/$G32*$F32,0))*$D32</f>
        <v>0</v>
      </c>
      <c r="MD32" s="1">
        <f>IF($E32+$I32+$D$7&lt;=MD$22,0,IF(MD$22-$D$7&gt;=$E32,VLOOKUP($C32,Input!$A$8:$HV$39,MATCH(MD$21,Input!$A$6:$HV$6,0),FALSE)/$G32*$F32,0))*$D32</f>
        <v>0</v>
      </c>
      <c r="ME32" s="1">
        <f>IF($E32+$I32+$D$7&lt;=ME$22,0,IF(ME$22-$D$7&gt;=$E32,VLOOKUP($C32,Input!$A$8:$HV$39,MATCH(ME$21,Input!$A$6:$HV$6,0),FALSE)/$G32*$F32,0))*$D32</f>
        <v>0</v>
      </c>
      <c r="MF32" s="1">
        <f>IF($E32+$I32+$D$7&lt;=MF$22,0,IF(MF$22-$D$7&gt;=$E32,VLOOKUP($C32,Input!$A$8:$HV$39,MATCH(MF$21,Input!$A$6:$HV$6,0),FALSE)/$G32*$F32,0))*$D32</f>
        <v>0</v>
      </c>
      <c r="MG32" s="1">
        <f>IF($E32+$I32+$D$7&lt;=MG$22,0,IF(MG$22-$D$7&gt;=$E32,VLOOKUP($C32,Input!$A$8:$HV$39,MATCH(MG$21,Input!$A$6:$HV$6,0),FALSE)/$G32*$F32,0))*$D32</f>
        <v>0</v>
      </c>
      <c r="MH32" s="1">
        <f>IF($E32+$I32+$D$7&lt;=MH$22,0,IF(MH$22-$D$7&gt;=$E32,VLOOKUP($C32,Input!$A$8:$HV$39,MATCH(MH$21,Input!$A$6:$HV$6,0),FALSE)/$G32*$F32,0))*$D32</f>
        <v>0</v>
      </c>
      <c r="MI32" s="1">
        <f>IF($E32+$I32+$D$7&lt;=MI$22,0,IF(MI$22-$D$7&gt;=$E32,VLOOKUP($C32,Input!$A$8:$HV$39,MATCH(MI$21,Input!$A$6:$HV$6,0),FALSE)/$G32*$F32,0))*$D32</f>
        <v>0</v>
      </c>
      <c r="MJ32" s="1">
        <f>IF($E32+$I32+$D$7&lt;=MJ$22,0,IF(MJ$22-$D$7&gt;=$E32,VLOOKUP($C32,Input!$A$8:$HV$39,MATCH(MJ$21,Input!$A$6:$HV$6,0),FALSE)/$G32*$F32,0))*$D32</f>
        <v>0</v>
      </c>
      <c r="MK32" s="1">
        <f>IF($E32+$I32+$D$7&lt;=MK$22,0,IF(MK$22-$D$7&gt;=$E32,VLOOKUP($C32,Input!$A$8:$HV$39,MATCH(MK$21,Input!$A$6:$HV$6,0),FALSE)/$G32*$F32,0))*$D32</f>
        <v>0</v>
      </c>
      <c r="ML32" s="1">
        <f>IF($E32+$I32+$D$7&lt;=ML$22,0,IF(ML$22-$D$7&gt;=$E32,VLOOKUP($C32,Input!$A$8:$HV$39,MATCH(ML$21,Input!$A$6:$HV$6,0),FALSE)/$G32*$F32,0))*$D32</f>
        <v>0</v>
      </c>
      <c r="MM32" s="1">
        <f>IF($E32+$I32+$D$7&lt;=MM$22,0,IF(MM$22-$D$7&gt;=$E32,VLOOKUP($C32,Input!$A$8:$HV$39,MATCH(MM$21,Input!$A$6:$HV$6,0),FALSE)/$G32*$F32,0))*$D32</f>
        <v>0</v>
      </c>
      <c r="MN32" s="1">
        <f>IF($E32+$I32+$D$7&lt;=MN$22,0,IF(MN$22-$D$7&gt;=$E32,VLOOKUP($C32,Input!$A$8:$HV$39,MATCH(MN$21,Input!$A$6:$HV$6,0),FALSE)/$G32*$F32,0))*$D32</f>
        <v>0</v>
      </c>
      <c r="MO32" s="1">
        <f>IF($E32+$I32+$D$7&lt;=MO$22,0,IF(MO$22-$D$7&gt;=$E32,VLOOKUP($C32,Input!$A$8:$HV$39,MATCH(MO$21,Input!$A$6:$HV$6,0),FALSE)/$G32*$F32,0))*$D32</f>
        <v>0</v>
      </c>
      <c r="MP32" s="1">
        <f>IF($E32+$I32+$D$7&lt;=MP$22,0,IF(MP$22-$D$7&gt;=$E32,VLOOKUP($C32,Input!$A$8:$HV$39,MATCH(MP$21,Input!$A$6:$HV$6,0),FALSE)/$G32*$F32,0))*$D32</f>
        <v>0</v>
      </c>
      <c r="MQ32" s="1">
        <f>IF($E32+$I32+$D$7&lt;=MQ$22,0,IF(MQ$22-$D$7&gt;=$E32,VLOOKUP($C32,Input!$A$8:$HV$39,MATCH(MQ$21,Input!$A$6:$HV$6,0),FALSE)/$G32*$F32,0))*$D32</f>
        <v>0</v>
      </c>
      <c r="MR32" s="1">
        <f>IF($E32+$I32+$D$7&lt;=MR$22,0,IF(MR$22-$D$7&gt;=$E32,VLOOKUP($C32,Input!$A$8:$HV$39,MATCH(MR$21,Input!$A$6:$HV$6,0),FALSE)/$G32*$F32,0))*$D32</f>
        <v>0</v>
      </c>
      <c r="MS32" s="1">
        <f>IF($E32+$I32+$D$7&lt;=MS$22,0,IF(MS$22-$D$7&gt;=$E32,VLOOKUP($C32,Input!$A$8:$HV$39,MATCH(MS$21,Input!$A$6:$HV$6,0),FALSE)/$G32*$F32,0))*$D32</f>
        <v>0</v>
      </c>
      <c r="MT32" s="1">
        <f>IF($E32+$I32+$D$7&lt;=MT$22,0,IF(MT$22-$D$7&gt;=$E32,VLOOKUP($C32,Input!$A$8:$HV$39,MATCH(MT$21,Input!$A$6:$HV$6,0),FALSE)/$G32*$F32,0))*$D32</f>
        <v>0</v>
      </c>
      <c r="MU32" s="1">
        <f>IF($E32+$I32+$D$7&lt;=MU$22,0,IF(MU$22-$D$7&gt;=$E32,VLOOKUP($C32,Input!$A$8:$HV$39,MATCH(MU$21,Input!$A$6:$HV$6,0),FALSE)/$G32*$F32,0))*$D32</f>
        <v>0</v>
      </c>
      <c r="MV32" s="1">
        <f>IF($E32+$I32+$D$7&lt;=MV$22,0,IF(MV$22-$D$7&gt;=$E32,VLOOKUP($C32,Input!$A$8:$HV$39,MATCH(MV$21,Input!$A$6:$HV$6,0),FALSE)/$G32*$F32,0))*$D32</f>
        <v>0</v>
      </c>
      <c r="MW32" s="1">
        <f>IF($E32+$I32+$D$7&lt;=MW$22,0,IF(MW$22-$D$7&gt;=$E32,VLOOKUP($C32,Input!$A$8:$HV$39,MATCH(MW$21,Input!$A$6:$HV$6,0),FALSE)/$G32*$F32,0))*$D32</f>
        <v>0</v>
      </c>
      <c r="MX32" s="1">
        <f>IF($E32+$I32+$D$7&lt;=MX$22,0,IF(MX$22-$D$7&gt;=$E32,VLOOKUP($C32,Input!$A$8:$HV$39,MATCH(MX$21,Input!$A$6:$HV$6,0),FALSE)/$G32*$F32,0))*$D32</f>
        <v>0</v>
      </c>
      <c r="MZ32" t="str">
        <f>VLOOKUP($C32,Input!$A$8:$HV$39,MATCH(MZ$21,Input!$A$6:$HV$6,0),FALSE)</f>
        <v>Fossil CNG LCFS Credit ($/DGE)</v>
      </c>
      <c r="NA32" s="1">
        <f>IF($E32+$I32+$D$7&lt;=NA$22,0,IF(NA$22-$D$7&gt;=$E32,-VLOOKUP($C32,Input!$A$8:$HV$39,MATCH(NA$21,Input!$A$6:$HV$6,0),FALSE)/$G32*$F32,0))*$D32*$G$4/100</f>
        <v>-517858.66465979372</v>
      </c>
      <c r="NB32" s="1">
        <f>IF($E32+$I32+$D$7&lt;=NB$22,0,IF(NB$22-$D$7&gt;=$E32,-VLOOKUP($C32,Input!$A$8:$HV$39,MATCH(NB$21,Input!$A$6:$HV$6,0),FALSE)/$G32*$F32,0))*$D32*$G$4/100</f>
        <v>-458300.37674226821</v>
      </c>
      <c r="NC32" s="1">
        <f>IF($E32+$I32+$D$7&lt;=NC$22,0,IF(NC$22-$D$7&gt;=$E32,-VLOOKUP($C32,Input!$A$8:$HV$39,MATCH(NC$21,Input!$A$6:$HV$6,0),FALSE)/$G32*$F32,0))*$D32*$G$4/100</f>
        <v>-398742.08882474189</v>
      </c>
      <c r="ND32" s="1">
        <f>IF($E32+$I32+$D$7&lt;=ND$22,0,IF(ND$22-$D$7&gt;=$E32,-VLOOKUP($C32,Input!$A$8:$HV$39,MATCH(ND$21,Input!$A$6:$HV$6,0),FALSE)/$G32*$F32,0))*$D32*$G$4/100</f>
        <v>-299478.27562886622</v>
      </c>
      <c r="NE32" s="1">
        <f>IF($E32+$I32+$D$7&lt;=NE$22,0,IF(NE$22-$D$7&gt;=$E32,-VLOOKUP($C32,Input!$A$8:$HV$39,MATCH(NE$21,Input!$A$6:$HV$6,0),FALSE)/$G32*$F32,0))*$D32*$G$4/100</f>
        <v>-200214.46243298994</v>
      </c>
      <c r="NF32" s="1">
        <f>IF($E32+$I32+$D$7&lt;=NF$22,0,IF(NF$22-$D$7&gt;=$E32,-VLOOKUP($C32,Input!$A$8:$HV$39,MATCH(NF$21,Input!$A$6:$HV$6,0),FALSE)/$G32*$F32,0))*$D32*$G$4/100</f>
        <v>-200214.46243298994</v>
      </c>
      <c r="NG32" s="1">
        <f>IF($E32+$I32+$D$7&lt;=NG$22,0,IF(NG$22-$D$7&gt;=$E32,-VLOOKUP($C32,Input!$A$8:$HV$39,MATCH(NG$21,Input!$A$6:$HV$6,0),FALSE)/$G32*$F32,0))*$D32*$G$4/100</f>
        <v>-200214.46243298994</v>
      </c>
      <c r="NH32" s="1">
        <f>IF($E32+$I32+$D$7&lt;=NH$22,0,IF(NH$22-$D$7&gt;=$E32,-VLOOKUP($C32,Input!$A$8:$HV$39,MATCH(NH$21,Input!$A$6:$HV$6,0),FALSE)/$G32*$F32,0))*$D32*$G$4/100</f>
        <v>0</v>
      </c>
      <c r="NI32" s="1">
        <f>IF($E32+$I32+$D$7&lt;=NI$22,0,IF(NI$22-$D$7&gt;=$E32,-VLOOKUP($C32,Input!$A$8:$HV$39,MATCH(NI$21,Input!$A$6:$HV$6,0),FALSE)/$G32*$F32,0))*$D32*$G$4/100</f>
        <v>0</v>
      </c>
      <c r="NJ32" s="1">
        <f>IF($E32+$I32+$D$7&lt;=NJ$22,0,IF(NJ$22-$D$7&gt;=$E32,-VLOOKUP($C32,Input!$A$8:$HV$39,MATCH(NJ$21,Input!$A$6:$HV$6,0),FALSE)/$G32*$F32,0))*$D32*$G$4/100</f>
        <v>0</v>
      </c>
      <c r="NK32" s="1">
        <f>IF($E32+$I32+$D$7&lt;=NK$22,0,IF(NK$22-$D$7&gt;=$E32,-VLOOKUP($C32,Input!$A$8:$HV$39,MATCH(NK$21,Input!$A$6:$HV$6,0),FALSE)/$G32*$F32,0))*$D32*$G$4/100</f>
        <v>0</v>
      </c>
      <c r="NL32" s="1">
        <f>IF($E32+$I32+$D$7&lt;=NL$22,0,IF(NL$22-$D$7&gt;=$E32,-VLOOKUP($C32,Input!$A$8:$HV$39,MATCH(NL$21,Input!$A$6:$HV$6,0),FALSE)/$G32*$F32,0))*$D32*$G$4/100</f>
        <v>0</v>
      </c>
      <c r="NM32" s="1">
        <f>IF($E32+$I32+$D$7&lt;=NM$22,0,IF(NM$22-$D$7&gt;=$E32,-VLOOKUP($C32,Input!$A$8:$HV$39,MATCH(NM$21,Input!$A$6:$HV$6,0),FALSE)/$G32*$F32,0))*$D32*$G$4/100</f>
        <v>0</v>
      </c>
      <c r="NN32" s="1">
        <f>IF($E32+$I32+$D$7&lt;=NN$22,0,IF(NN$22-$D$7&gt;=$E32,-VLOOKUP($C32,Input!$A$8:$HV$39,MATCH(NN$21,Input!$A$6:$HV$6,0),FALSE)/$G32*$F32,0))*$D32*$G$4/100</f>
        <v>0</v>
      </c>
      <c r="NO32" s="1">
        <f>IF($E32+$I32+$D$7&lt;=NO$22,0,IF(NO$22-$D$7&gt;=$E32,-VLOOKUP($C32,Input!$A$8:$HV$39,MATCH(NO$21,Input!$A$6:$HV$6,0),FALSE)/$G32*$F32,0))*$D32*$G$4/100</f>
        <v>0</v>
      </c>
      <c r="NP32" s="1">
        <f>IF($E32+$I32+$D$7&lt;=NP$22,0,IF(NP$22-$D$7&gt;=$E32,-VLOOKUP($C32,Input!$A$8:$HV$39,MATCH(NP$21,Input!$A$6:$HV$6,0),FALSE)/$G32*$F32,0))*$D32*$G$4/100</f>
        <v>0</v>
      </c>
      <c r="NQ32" s="1">
        <f>IF($E32+$I32+$D$7&lt;=NQ$22,0,IF(NQ$22-$D$7&gt;=$E32,-VLOOKUP($C32,Input!$A$8:$HV$39,MATCH(NQ$21,Input!$A$6:$HV$6,0),FALSE)/$G32*$F32,0))*$D32*$G$4/100</f>
        <v>0</v>
      </c>
      <c r="NR32" s="1">
        <f>IF($E32+$I32+$D$7&lt;=NR$22,0,IF(NR$22-$D$7&gt;=$E32,-VLOOKUP($C32,Input!$A$8:$HV$39,MATCH(NR$21,Input!$A$6:$HV$6,0),FALSE)/$G32*$F32,0))*$D32*$G$4/100</f>
        <v>0</v>
      </c>
      <c r="NS32" s="1">
        <f>IF($E32+$I32+$D$7&lt;=NS$22,0,IF(NS$22-$D$7&gt;=$E32,-VLOOKUP($C32,Input!$A$8:$HV$39,MATCH(NS$21,Input!$A$6:$HV$6,0),FALSE)/$G32*$F32,0))*$D32*$G$4/100</f>
        <v>0</v>
      </c>
      <c r="NT32" s="1">
        <f>IF($E32+$I32+$D$7&lt;=NT$22,0,IF(NT$22-$D$7&gt;=$E32,-VLOOKUP($C32,Input!$A$8:$HV$39,MATCH(NT$21,Input!$A$6:$HV$6,0),FALSE)/$G32*$F32,0))*$D32*$G$4/100</f>
        <v>0</v>
      </c>
      <c r="NU32" s="1">
        <f>IF($E32+$I32+$D$7&lt;=NU$22,0,IF(NU$22-$D$7&gt;=$E32,-VLOOKUP($C32,Input!$A$8:$HV$39,MATCH(NU$21,Input!$A$6:$HV$6,0),FALSE)/$G32*$F32,0))*$D32*$G$4/100</f>
        <v>0</v>
      </c>
      <c r="NV32" s="1">
        <f>IF($E32+$I32+$D$7&lt;=NV$22,0,IF(NV$22-$D$7&gt;=$E32,-VLOOKUP($C32,Input!$A$8:$HV$39,MATCH(NV$21,Input!$A$6:$HV$6,0),FALSE)/$G32*$F32,0))*$D32*$G$4/100</f>
        <v>0</v>
      </c>
      <c r="NW32" s="1">
        <f>IF($E32+$I32+$D$7&lt;=NW$22,0,IF(NW$22-$D$7&gt;=$E32,-VLOOKUP($C32,Input!$A$8:$HV$39,MATCH(NW$21,Input!$A$6:$HV$6,0),FALSE)/$G32*$F32,0))*$D32*$G$4/100</f>
        <v>0</v>
      </c>
      <c r="NX32" s="1">
        <f>IF($E32+$I32+$D$7&lt;=NX$22,0,IF(NX$22-$D$7&gt;=$E32,-VLOOKUP($C32,Input!$A$8:$HV$39,MATCH(NX$21,Input!$A$6:$HV$6,0),FALSE)/$G32*$F32,0))*$D32*$G$4/100</f>
        <v>0</v>
      </c>
      <c r="NY32" s="1">
        <f>IF($E32+$I32+$D$7&lt;=NY$22,0,IF(NY$22-$D$7&gt;=$E32,-VLOOKUP($C32,Input!$A$8:$HV$39,MATCH(NY$21,Input!$A$6:$HV$6,0),FALSE)/$G32*$F32,0))*$D32*$G$4/100</f>
        <v>0</v>
      </c>
      <c r="NZ32" s="1">
        <f>IF($E32+$I32+$D$7&lt;=NZ$22,0,IF(NZ$22-$D$7&gt;=$E32,-VLOOKUP($C32,Input!$A$8:$HV$39,MATCH(NZ$21,Input!$A$6:$HV$6,0),FALSE)/$G32*$F32,0))*$D32*$G$4/100</f>
        <v>0</v>
      </c>
      <c r="OA32" s="1">
        <f>IF($E32+$I32+$D$7&lt;=OA$22,0,IF(OA$22-$D$7&gt;=$E32,-VLOOKUP($C32,Input!$A$8:$HV$39,MATCH(OA$21,Input!$A$6:$HV$6,0),FALSE)/$G32*$F32,0))*$D32*$G$4/100</f>
        <v>0</v>
      </c>
      <c r="OB32" s="1">
        <f>IF($E32+$I32+$D$7&lt;=OB$22,0,IF(OB$22-$D$7&gt;=$E32,-VLOOKUP($C32,Input!$A$8:$HV$39,MATCH(OB$21,Input!$A$6:$HV$6,0),FALSE)/$G32*$F32,0))*$D32*$G$4/100</f>
        <v>0</v>
      </c>
      <c r="OC32" s="1">
        <f>IF($E32+$I32+$D$7&lt;=OC$22,0,IF(OC$22-$D$7&gt;=$E32,-VLOOKUP($C32,Input!$A$8:$HV$39,MATCH(OC$21,Input!$A$6:$HV$6,0),FALSE)/$G32*$F32,0))*$D32*$G$4/100</f>
        <v>0</v>
      </c>
      <c r="OD32" s="1">
        <f>IF($E32+$I32+$D$7&lt;=OD$22,0,IF(OD$22-$D$7&gt;=$E32,-VLOOKUP($C32,Input!$A$8:$HV$39,MATCH(OD$21,Input!$A$6:$HV$6,0),FALSE)/$G32*$F32,0))*$D32*$G$4/100</f>
        <v>0</v>
      </c>
      <c r="OE32" s="1">
        <f>IF($E32+$I32+$D$7&lt;=OE$22,0,IF(OE$22-$D$7&gt;=$E32,-VLOOKUP($C32,Input!$A$8:$HV$39,MATCH(OE$21,Input!$A$6:$HV$6,0),FALSE)/$G32*$F32,0))*$D32*$G$4/100</f>
        <v>0</v>
      </c>
      <c r="OF32" s="1">
        <f>IF($E32+$I32+$D$7&lt;=OF$22,0,IF(OF$22-$D$7&gt;=$E32,-VLOOKUP($C32,Input!$A$8:$HV$39,MATCH(OF$21,Input!$A$6:$HV$6,0),FALSE)/$G32*$F32,0))*$D32*$G$4/100</f>
        <v>0</v>
      </c>
      <c r="OG32" s="1">
        <f>IF($E32+$I32+$D$7&lt;=OG$22,0,IF(OG$22-$D$7&gt;=$E32,-VLOOKUP($C32,Input!$A$8:$HV$39,MATCH(OG$21,Input!$A$6:$HV$6,0),FALSE)/$G32*$F32,0))*$D32*$G$4/100</f>
        <v>0</v>
      </c>
      <c r="OH32" s="1">
        <f>IF($E32+$I32+$D$7&lt;=OH$22,0,IF(OH$22-$D$7&gt;=$E32,-VLOOKUP($C32,Input!$A$8:$HV$39,MATCH(OH$21,Input!$A$6:$HV$6,0),FALSE)/$G32*$F32,0))*$D32*$G$4/100</f>
        <v>0</v>
      </c>
      <c r="OI32" s="1">
        <f>IF($E32+$I32+$D$7&lt;=OI$22,0,IF(OI$22-$D$7&gt;=$E32,-VLOOKUP($C32,Input!$A$8:$HV$39,MATCH(OI$21,Input!$A$6:$HV$6,0),FALSE)/$G32*$F32,0))*$D32*$G$4/100</f>
        <v>0</v>
      </c>
      <c r="OK32" t="str">
        <f>VLOOKUP($C32,Input!$A$8:$HW$39,MATCH(OK$21,Input!$A$6:$HW$6,0),FALSE)</f>
        <v>NA</v>
      </c>
      <c r="OL32" s="1">
        <f>IF($E32+$I32+$D$7&lt;=OL$22,0,IF(OL$22-$D$7&gt;=$E32,IF(COUNTIF($KZ32:LP32,"&gt;0")&gt;0,VLOOKUP($C32,Input!$A$8:$HV$21,MATCH($OK$21+COUNTIF($KZ32:LP32,"&gt;0"),Input!$A$6:$HV$6,0),FALSE),0),0))*$D32</f>
        <v>0</v>
      </c>
      <c r="OM32" s="1">
        <f>IF($E32+$I32+$D$7&lt;=OM$22,0,IF(OM$22-$D$7&gt;=$E32,IF(COUNTIF($KZ32:LQ32,"&gt;0")&gt;0,VLOOKUP($C32,Input!$A$8:$HV$21,MATCH($OK$21+COUNTIF($KZ32:LQ32,"&gt;0"),Input!$A$6:$HV$6,0),FALSE),0),0))*$D32</f>
        <v>0</v>
      </c>
      <c r="ON32" s="1">
        <f>IF($E32+$I32+$D$7&lt;=ON$22,0,IF(ON$22-$D$7&gt;=$E32,IF(COUNTIF($KZ32:LR32,"&gt;0")&gt;0,VLOOKUP($C32,Input!$A$8:$HV$21,MATCH($OK$21+COUNTIF($KZ32:LR32,"&gt;0"),Input!$A$6:$HV$6,0),FALSE),0),0))*$D32</f>
        <v>0</v>
      </c>
      <c r="OO32" s="1">
        <f>IF($E32+$I32+$D$7&lt;=OO$22,0,IF(OO$22-$D$7&gt;=$E32,IF(COUNTIF($KZ32:LS32,"&gt;0")&gt;0,VLOOKUP($C32,Input!$A$8:$HV$21,MATCH($OK$21+COUNTIF($KZ32:LS32,"&gt;0"),Input!$A$6:$HV$6,0),FALSE),0),0))*$D32</f>
        <v>0</v>
      </c>
      <c r="OP32" s="1">
        <f>IF($E32+$I32+$D$7&lt;=OP$22,0,IF(OP$22-$D$7&gt;=$E32,IF(COUNTIF($KZ32:LT32,"&gt;0")&gt;0,VLOOKUP($C32,Input!$A$8:$HV$21,MATCH($OK$21+COUNTIF($KZ32:LT32,"&gt;0"),Input!$A$6:$HV$6,0),FALSE),0),0))*$D32</f>
        <v>0</v>
      </c>
      <c r="OQ32" s="1">
        <f>IF($E32+$I32+$D$7&lt;=OQ$22,0,IF(OQ$22-$D$7&gt;=$E32,IF(COUNTIF($KZ32:LU32,"&gt;0")&gt;0,VLOOKUP($C32,Input!$A$8:$HV$21,MATCH($OK$21+COUNTIF($KZ32:LU32,"&gt;0"),Input!$A$6:$HV$6,0),FALSE),0),0))*$D32</f>
        <v>0</v>
      </c>
      <c r="OR32" s="1">
        <f>IF($E32+$I32+$D$7&lt;=OR$22,0,IF(OR$22-$D$7&gt;=$E32,IF(COUNTIF($KZ32:LV32,"&gt;0")&gt;0,VLOOKUP($C32,Input!$A$8:$HV$21,MATCH($OK$21+COUNTIF($KZ32:LV32,"&gt;0"),Input!$A$6:$HV$6,0),FALSE),0),0))*$D32</f>
        <v>0</v>
      </c>
      <c r="OS32" s="1">
        <f>IF($E32+$I32+$D$7&lt;=OS$22,0,IF(OS$22-$D$7&gt;=$E32,IF(COUNTIF($KZ32:LW32,"&gt;0")&gt;0,VLOOKUP($C32,Input!$A$8:$HV$21,MATCH($OK$21+COUNTIF($KZ32:LW32,"&gt;0"),Input!$A$6:$HV$6,0),FALSE),0),0))*$D32</f>
        <v>0</v>
      </c>
      <c r="OT32" s="1">
        <f>IF($E32+$I32+$D$7&lt;=OT$22,0,IF(OT$22-$D$7&gt;=$E32,IF(COUNTIF($KZ32:LX32,"&gt;0")&gt;0,VLOOKUP($C32,Input!$A$8:$HV$21,MATCH($OK$21+COUNTIF($KZ32:LX32,"&gt;0"),Input!$A$6:$HV$6,0),FALSE),0),0))*$D32</f>
        <v>0</v>
      </c>
      <c r="OU32" s="1">
        <f>IF($E32+$I32+$D$7&lt;=OU$22,0,IF(OU$22-$D$7&gt;=$E32,IF(COUNTIF($KZ32:LY32,"&gt;0")&gt;0,VLOOKUP($C32,Input!$A$8:$HV$21,MATCH($OK$21+COUNTIF($KZ32:LY32,"&gt;0"),Input!$A$6:$HV$6,0),FALSE),0),0))*$D32</f>
        <v>0</v>
      </c>
      <c r="OV32" s="1">
        <f>IF($E32+$I32+$D$7&lt;=OV$22,0,IF(OV$22-$D$7&gt;=$E32,IF(COUNTIF($KZ32:LZ32,"&gt;0")&gt;0,VLOOKUP($C32,Input!$A$8:$HV$21,MATCH($OK$21+COUNTIF($KZ32:LZ32,"&gt;0"),Input!$A$6:$HV$6,0),FALSE),0),0))*$D32</f>
        <v>0</v>
      </c>
      <c r="OW32" s="1">
        <f>IF($E32+$I32+$D$7&lt;=OW$22,0,IF(OW$22-$D$7&gt;=$E32,IF(COUNTIF($KZ32:MA32,"&gt;0")&gt;0,VLOOKUP($C32,Input!$A$8:$HV$21,MATCH($OK$21+COUNTIF($KZ32:MA32,"&gt;0"),Input!$A$6:$HV$6,0),FALSE),0),0))*$D32</f>
        <v>0</v>
      </c>
      <c r="OX32" s="1">
        <f>IF($E32+$I32+$D$7&lt;=OX$22,0,IF(OX$22-$D$7&gt;=$E32,IF(COUNTIF($KZ32:MB32,"&gt;0")&gt;0,VLOOKUP($C32,Input!$A$8:$HV$21,MATCH($OK$21+COUNTIF($KZ32:MB32,"&gt;0"),Input!$A$6:$HV$6,0),FALSE),0),0))*$D32</f>
        <v>0</v>
      </c>
      <c r="OY32" s="1">
        <f>IF($E32+$I32+$D$7&lt;=OY$22,0,IF(OY$22-$D$7&gt;=$E32,IF(COUNTIF($KZ32:MC32,"&gt;0")&gt;0,VLOOKUP($C32,Input!$A$8:$HV$21,MATCH($OK$21+COUNTIF($KZ32:MC32,"&gt;0"),Input!$A$6:$HV$6,0),FALSE),0),0))*$D32</f>
        <v>0</v>
      </c>
      <c r="OZ32" s="1">
        <f>IF($E32+$I32+$D$7&lt;=OZ$22,0,IF(OZ$22-$D$7&gt;=$E32,IF(COUNTIF($KZ32:MD32,"&gt;0")&gt;0,VLOOKUP($C32,Input!$A$8:$HV$21,MATCH($OK$21+COUNTIF($KZ32:MD32,"&gt;0"),Input!$A$6:$HV$6,0),FALSE),0),0))*$D32</f>
        <v>0</v>
      </c>
      <c r="PA32" s="1">
        <f>IF($E32+$I32+$D$7&lt;=PA$22,0,IF(PA$22-$D$7&gt;=$E32,IF(COUNTIF($KZ32:ME32,"&gt;0")&gt;0,VLOOKUP($C32,Input!$A$8:$HV$21,MATCH($OK$21+COUNTIF($KZ32:ME32,"&gt;0"),Input!$A$6:$HV$6,0),FALSE),0),0))*$D32</f>
        <v>0</v>
      </c>
      <c r="PB32" s="1">
        <f>IF($E32+$I32+$D$7&lt;=PB$22,0,IF(PB$22-$D$7&gt;=$E32,IF(COUNTIF($KZ32:MF32,"&gt;0")&gt;0,VLOOKUP($C32,Input!$A$8:$HV$21,MATCH($OK$21+COUNTIF($KZ32:MF32,"&gt;0"),Input!$A$6:$HV$6,0),FALSE),0),0))*$D32</f>
        <v>0</v>
      </c>
      <c r="PC32" s="1">
        <f>IF($E32+$I32+$D$7&lt;=PC$22,0,IF(PC$22-$D$7&gt;=$E32,IF(COUNTIF($KZ32:MG32,"&gt;0")&gt;0,VLOOKUP($C32,Input!$A$8:$HV$21,MATCH($OK$21+COUNTIF($KZ32:MG32,"&gt;0"),Input!$A$6:$HV$6,0),FALSE),0),0))*$D32</f>
        <v>0</v>
      </c>
      <c r="PD32" s="1">
        <f>IF($E32+$I32+$D$7&lt;=PD$22,0,IF(PD$22-$D$7&gt;=$E32,IF(COUNTIF($KZ32:MH32,"&gt;0")&gt;0,VLOOKUP($C32,Input!$A$8:$HV$21,MATCH($OK$21+COUNTIF($KZ32:MH32,"&gt;0"),Input!$A$6:$HV$6,0),FALSE),0),0))*$D32</f>
        <v>0</v>
      </c>
      <c r="PE32" s="1">
        <f>IF($E32+$I32+$D$7&lt;=PE$22,0,IF(PE$22-$D$7&gt;=$E32,IF(COUNTIF($KZ32:MI32,"&gt;0")&gt;0,VLOOKUP($C32,Input!$A$8:$HV$21,MATCH($OK$21+COUNTIF($KZ32:MI32,"&gt;0"),Input!$A$6:$HV$6,0),FALSE),0),0))*$D32</f>
        <v>0</v>
      </c>
      <c r="PF32" s="1">
        <f>IF($E32+$I32+$D$7&lt;=PF$22,0,IF(PF$22-$D$7&gt;=$E32,IF(COUNTIF($KZ32:MJ32,"&gt;0")&gt;0,VLOOKUP($C32,Input!$A$8:$HV$21,MATCH($OK$21+COUNTIF($KZ32:MJ32,"&gt;0"),Input!$A$6:$HV$6,0),FALSE),0),0))*$D32</f>
        <v>0</v>
      </c>
      <c r="PG32" s="1">
        <f>IF($E32+$I32+$D$7&lt;=PG$22,0,IF(PG$22-$D$7&gt;=$E32,IF(COUNTIF($KZ32:MK32,"&gt;0")&gt;0,VLOOKUP($C32,Input!$A$8:$HV$21,MATCH($OK$21+COUNTIF($KZ32:MK32,"&gt;0"),Input!$A$6:$HV$6,0),FALSE),0),0))*$D32</f>
        <v>0</v>
      </c>
      <c r="PH32" s="1">
        <f>IF($E32+$I32+$D$7&lt;=PH$22,0,IF(PH$22-$D$7&gt;=$E32,IF(COUNTIF($KZ32:ML32,"&gt;0")&gt;0,VLOOKUP($C32,Input!$A$8:$HV$21,MATCH($OK$21+COUNTIF($KZ32:ML32,"&gt;0"),Input!$A$6:$HV$6,0),FALSE),0),0))*$D32</f>
        <v>0</v>
      </c>
      <c r="PI32" s="1">
        <f>IF($E32+$I32+$D$7&lt;=PI$22,0,IF(PI$22-$D$7&gt;=$E32,IF(COUNTIF($KZ32:MM32,"&gt;0")&gt;0,VLOOKUP($C32,Input!$A$8:$HV$21,MATCH($OK$21+COUNTIF($KZ32:MM32,"&gt;0"),Input!$A$6:$HV$6,0),FALSE),0),0))*$D32</f>
        <v>0</v>
      </c>
      <c r="PJ32" s="1">
        <f>IF($E32+$I32+$D$7&lt;=PJ$22,0,IF(PJ$22-$D$7&gt;=$E32,IF(COUNTIF($KZ32:MN32,"&gt;0")&gt;0,VLOOKUP($C32,Input!$A$8:$HV$21,MATCH($OK$21+COUNTIF($KZ32:MN32,"&gt;0"),Input!$A$6:$HV$6,0),FALSE),0),0))*$D32</f>
        <v>0</v>
      </c>
      <c r="PK32" s="1">
        <f>IF($E32+$I32+$D$7&lt;=PK$22,0,IF(PK$22-$D$7&gt;=$E32,IF(COUNTIF($KZ32:MO32,"&gt;0")&gt;0,VLOOKUP($C32,Input!$A$8:$HV$21,MATCH($OK$21+COUNTIF($KZ32:MO32,"&gt;0"),Input!$A$6:$HV$6,0),FALSE),0),0))*$D32</f>
        <v>0</v>
      </c>
      <c r="PL32" s="1">
        <f>IF($E32+$I32+$D$7&lt;=PL$22,0,IF(PL$22-$D$7&gt;=$E32,IF(COUNTIF($KZ32:MP32,"&gt;0")&gt;0,VLOOKUP($C32,Input!$A$8:$HV$21,MATCH($OK$21+COUNTIF($KZ32:MP32,"&gt;0"),Input!$A$6:$HV$6,0),FALSE),0),0))*$D32</f>
        <v>0</v>
      </c>
      <c r="PM32" s="1">
        <f>IF($E32+$I32+$D$7&lt;=PM$22,0,IF(PM$22-$D$7&gt;=$E32,IF(COUNTIF($KZ32:MQ32,"&gt;0")&gt;0,VLOOKUP($C32,Input!$A$8:$HV$21,MATCH($OK$21+COUNTIF($KZ32:MQ32,"&gt;0"),Input!$A$6:$HV$6,0),FALSE),0),0))*$D32</f>
        <v>0</v>
      </c>
      <c r="PN32" s="1">
        <f>IF($E32+$I32+$D$7&lt;=PN$22,0,IF(PN$22-$D$7&gt;=$E32,IF(COUNTIF($KZ32:MR32,"&gt;0")&gt;0,VLOOKUP($C32,Input!$A$8:$HV$21,MATCH($OK$21+COUNTIF($KZ32:MR32,"&gt;0"),Input!$A$6:$HV$6,0),FALSE),0),0))*$D32</f>
        <v>0</v>
      </c>
      <c r="PO32" s="1">
        <f>IF($E32+$I32+$D$7&lt;=PO$22,0,IF(PO$22-$D$7&gt;=$E32,IF(COUNTIF($KZ32:MS32,"&gt;0")&gt;0,VLOOKUP($C32,Input!$A$8:$HV$21,MATCH($OK$21+COUNTIF($KZ32:MS32,"&gt;0"),Input!$A$6:$HV$6,0),FALSE),0),0))*$D32</f>
        <v>0</v>
      </c>
      <c r="PP32" s="1">
        <f>IF($E32+$I32+$D$7&lt;=PP$22,0,IF(PP$22-$D$7&gt;=$E32,IF(COUNTIF($KZ32:MT32,"&gt;0")&gt;0,VLOOKUP($C32,Input!$A$8:$HV$21,MATCH($OK$21+COUNTIF($KZ32:MT32,"&gt;0"),Input!$A$6:$HV$6,0),FALSE),0),0))*$D32</f>
        <v>0</v>
      </c>
      <c r="PQ32" s="1">
        <f>IF($E32+$I32+$D$7&lt;=PQ$22,0,IF(PQ$22-$D$7&gt;=$E32,IF(COUNTIF($KZ32:MU32,"&gt;0")&gt;0,VLOOKUP($C32,Input!$A$8:$HV$21,MATCH($OK$21+COUNTIF($KZ32:MU32,"&gt;0"),Input!$A$6:$HV$6,0),FALSE),0),0))*$D32</f>
        <v>0</v>
      </c>
      <c r="PR32" s="1">
        <f>IF($E32+$I32+$D$7&lt;=PR$22,0,IF(PR$22-$D$7&gt;=$E32,IF(COUNTIF($KZ32:MV32,"&gt;0")&gt;0,VLOOKUP($C32,Input!$A$8:$HV$21,MATCH($OK$21+COUNTIF($KZ32:MV32,"&gt;0"),Input!$A$6:$HV$6,0),FALSE),0),0))*$D32</f>
        <v>0</v>
      </c>
      <c r="PS32" s="1">
        <f>IF($E32+$I32+$D$7&lt;=PS$22,0,IF(PS$22-$D$7&gt;=$E32,IF(COUNTIF($KZ32:MW32,"&gt;0")&gt;0,VLOOKUP($C32,Input!$A$8:$HV$21,MATCH($OK$21+COUNTIF($KZ32:MW32,"&gt;0"),Input!$A$6:$HV$6,0),FALSE),0),0))*$D32</f>
        <v>0</v>
      </c>
      <c r="PT32" s="1">
        <f>IF($E32+$I32+$D$7&lt;=PT$22,0,IF(PT$22-$D$7&gt;=$E32,IF(COUNTIF($KZ32:MX32,"&gt;0")&gt;0,VLOOKUP($C32,Input!$A$8:$HV$21,MATCH($OK$21+COUNTIF($KZ32:MX32,"&gt;0"),Input!$A$6:$HV$6,0),FALSE),0),0))*$D32</f>
        <v>0</v>
      </c>
      <c r="PV32" s="1" t="str">
        <f t="shared" si="169"/>
        <v>2009 MY 40' CNG w Midlife Rebuild {234 Buses}</v>
      </c>
      <c r="PW32" s="1">
        <f t="shared" si="172"/>
        <v>11040615.56214433</v>
      </c>
      <c r="PX32" s="1">
        <f t="shared" si="173"/>
        <v>11592761.682956627</v>
      </c>
      <c r="PY32" s="1">
        <f t="shared" si="174"/>
        <v>11911838.244978391</v>
      </c>
      <c r="PZ32" s="1">
        <f t="shared" si="175"/>
        <v>12222587.561420878</v>
      </c>
      <c r="QA32" s="1">
        <f t="shared" si="176"/>
        <v>12463481.660155622</v>
      </c>
      <c r="QB32" s="1">
        <f t="shared" si="177"/>
        <v>12481845.586661668</v>
      </c>
      <c r="QC32" s="1">
        <f t="shared" si="178"/>
        <v>12490610.672862897</v>
      </c>
      <c r="QD32" s="1">
        <f t="shared" si="179"/>
        <v>0</v>
      </c>
      <c r="QE32" s="1">
        <f t="shared" si="180"/>
        <v>0</v>
      </c>
      <c r="QF32" s="1">
        <f t="shared" si="181"/>
        <v>0</v>
      </c>
      <c r="QG32" s="1">
        <f t="shared" si="182"/>
        <v>0</v>
      </c>
      <c r="QH32" s="1">
        <f t="shared" si="183"/>
        <v>0</v>
      </c>
      <c r="QI32" s="1">
        <f t="shared" si="184"/>
        <v>0</v>
      </c>
      <c r="QJ32" s="1">
        <f t="shared" si="185"/>
        <v>0</v>
      </c>
      <c r="QK32" s="1">
        <f t="shared" si="186"/>
        <v>0</v>
      </c>
      <c r="QL32" s="1">
        <f t="shared" si="187"/>
        <v>0</v>
      </c>
      <c r="QM32" s="1">
        <f t="shared" si="188"/>
        <v>0</v>
      </c>
      <c r="QN32" s="1">
        <f t="shared" si="189"/>
        <v>0</v>
      </c>
      <c r="QO32" s="1">
        <f t="shared" si="190"/>
        <v>0</v>
      </c>
      <c r="QP32" s="1">
        <f t="shared" si="191"/>
        <v>0</v>
      </c>
      <c r="QQ32" s="1">
        <f t="shared" si="192"/>
        <v>0</v>
      </c>
      <c r="QR32" s="1">
        <f t="shared" si="193"/>
        <v>0</v>
      </c>
      <c r="QS32" s="1">
        <f t="shared" si="194"/>
        <v>0</v>
      </c>
      <c r="QT32" s="1">
        <f t="shared" si="195"/>
        <v>0</v>
      </c>
      <c r="QU32" s="1">
        <f t="shared" si="196"/>
        <v>0</v>
      </c>
      <c r="QV32" s="1">
        <f t="shared" si="197"/>
        <v>0</v>
      </c>
      <c r="QW32" s="1">
        <f t="shared" si="198"/>
        <v>0</v>
      </c>
      <c r="QX32" s="1">
        <f t="shared" si="199"/>
        <v>0</v>
      </c>
      <c r="QY32" s="1">
        <f t="shared" si="200"/>
        <v>0</v>
      </c>
      <c r="QZ32" s="1">
        <f t="shared" si="201"/>
        <v>0</v>
      </c>
      <c r="RA32" s="1">
        <f t="shared" si="202"/>
        <v>0</v>
      </c>
      <c r="RB32" s="1">
        <f t="shared" si="203"/>
        <v>0</v>
      </c>
      <c r="RC32" s="1">
        <f t="shared" si="204"/>
        <v>0</v>
      </c>
      <c r="RD32" s="1">
        <f t="shared" si="205"/>
        <v>0</v>
      </c>
      <c r="RE32" s="1">
        <f t="shared" si="206"/>
        <v>0</v>
      </c>
      <c r="RF32" s="1">
        <f t="shared" si="207"/>
        <v>84203740.971180424</v>
      </c>
      <c r="RG32" s="1">
        <f t="shared" si="208"/>
        <v>77010454.524978489</v>
      </c>
      <c r="RH32" s="72"/>
      <c r="RI32" s="37"/>
    </row>
    <row r="33" spans="1:477" hidden="1" outlineLevel="1" x14ac:dyDescent="0.25">
      <c r="A33" s="50"/>
      <c r="B33" s="143"/>
      <c r="C33" s="111" t="s">
        <v>76</v>
      </c>
      <c r="D33" s="108">
        <f t="shared" si="171"/>
        <v>234</v>
      </c>
      <c r="E33" s="110">
        <f t="shared" si="209"/>
        <v>2010</v>
      </c>
      <c r="F33" s="68">
        <f t="shared" si="168"/>
        <v>40000</v>
      </c>
      <c r="G33" s="69">
        <f>VLOOKUP($C33,Input!$A$8:$HV$39,MATCH(G$21,Input!$A$6:$HV$6,0),FALSE)</f>
        <v>2.91</v>
      </c>
      <c r="H33" s="123">
        <f>VLOOKUP($C33,Input!$A$8:$HV$39,MATCH(H$21,Input!$A$6:$HV$6,0),FALSE)</f>
        <v>0</v>
      </c>
      <c r="I33" s="70">
        <f>VLOOKUP($C33,Input!$A$8:$HV$39,MATCH(I$21,Input!$A$6:$HV$6,0),FALSE)</f>
        <v>14</v>
      </c>
      <c r="J33" s="1">
        <f>+IF($E33=J$22,VLOOKUP($C33,Input!$A$8:$AN$39,MATCH(J$21,Input!$A$6:$AN$6,0),FALSE)+$H33,0)*$D33</f>
        <v>0</v>
      </c>
      <c r="K33" s="1">
        <f>+IF($E33=K$22,VLOOKUP($C33,Input!$A$8:$AN$39,MATCH(K$21,Input!$A$6:$AN$6,0),FALSE)+$H33,0)*$D33</f>
        <v>0</v>
      </c>
      <c r="L33" s="1">
        <f>+IF($E33=L$22,VLOOKUP($C33,Input!$A$8:$AN$39,MATCH(L$21,Input!$A$6:$AN$6,0),FALSE)+$H33,0)*$D33</f>
        <v>0</v>
      </c>
      <c r="M33" s="1">
        <f>+IF($E33=M$22,VLOOKUP($C33,Input!$A$8:$AN$39,MATCH(M$21,Input!$A$6:$AN$6,0),FALSE)+$H33,0)*$D33</f>
        <v>0</v>
      </c>
      <c r="N33" s="1">
        <f>+IF($E33=N$22,VLOOKUP($C33,Input!$A$8:$AN$39,MATCH(N$21,Input!$A$6:$AN$6,0),FALSE)+$H33,0)*$D33</f>
        <v>0</v>
      </c>
      <c r="O33" s="1">
        <f>+IF($E33=O$22,VLOOKUP($C33,Input!$A$8:$AN$39,MATCH(O$21,Input!$A$6:$AN$6,0),FALSE)+$H33,0)*$D33</f>
        <v>0</v>
      </c>
      <c r="P33" s="1">
        <f>+IF($E33=P$22,VLOOKUP($C33,Input!$A$8:$AN$39,MATCH(P$21,Input!$A$6:$AN$6,0),FALSE)+$H33,0)*$D33</f>
        <v>0</v>
      </c>
      <c r="Q33" s="1">
        <f>+IF($E33=Q$22,VLOOKUP($C33,Input!$A$8:$AN$39,MATCH(Q$21,Input!$A$6:$AN$6,0),FALSE)+$H33,0)*$D33</f>
        <v>0</v>
      </c>
      <c r="R33" s="1">
        <f>+IF($E33=R$22,VLOOKUP($C33,Input!$A$8:$AN$39,MATCH(R$21,Input!$A$6:$AN$6,0),FALSE)+$H33,0)*$D33</f>
        <v>0</v>
      </c>
      <c r="S33" s="1">
        <f>+IF($E33=S$22,VLOOKUP($C33,Input!$A$8:$AN$39,MATCH(S$21,Input!$A$6:$AN$6,0),FALSE)+$H33,0)*$D33</f>
        <v>0</v>
      </c>
      <c r="T33" s="1">
        <f>+IF($E33=T$22,VLOOKUP($C33,Input!$A$8:$AN$39,MATCH(T$21,Input!$A$6:$AN$6,0),FALSE)+$H33,0)*$D33</f>
        <v>0</v>
      </c>
      <c r="U33" s="1">
        <f>+IF($E33=U$22,VLOOKUP($C33,Input!$A$8:$AN$39,MATCH(U$21,Input!$A$6:$AN$6,0),FALSE)+$H33,0)*$D33</f>
        <v>0</v>
      </c>
      <c r="V33" s="1">
        <f>+IF($E33=V$22,VLOOKUP($C33,Input!$A$8:$AN$39,MATCH(V$21,Input!$A$6:$AN$6,0),FALSE)+$H33,0)*$D33</f>
        <v>0</v>
      </c>
      <c r="W33" s="1">
        <f>+IF($E33=W$22,VLOOKUP($C33,Input!$A$8:$AN$39,MATCH(W$21,Input!$A$6:$AN$6,0),FALSE)+$H33,0)*$D33</f>
        <v>0</v>
      </c>
      <c r="X33" s="1">
        <f>+IF($E33=X$22,VLOOKUP($C33,Input!$A$8:$AN$39,MATCH(X$21,Input!$A$6:$AN$6,0),FALSE)+$H33,0)*$D33</f>
        <v>0</v>
      </c>
      <c r="Y33" s="1">
        <f>+IF($E33=Y$22,VLOOKUP($C33,Input!$A$8:$AN$39,MATCH(Y$21,Input!$A$6:$AN$6,0),FALSE)+$H33,0)*$D33</f>
        <v>0</v>
      </c>
      <c r="Z33" s="1">
        <f>+IF($E33=Z$22,VLOOKUP($C33,Input!$A$8:$AN$39,MATCH(Z$21,Input!$A$6:$AN$6,0),FALSE)+$H33,0)*$D33</f>
        <v>0</v>
      </c>
      <c r="AA33" s="1">
        <f>+IF($E33=AA$22,VLOOKUP($C33,Input!$A$8:$AN$39,MATCH(AA$21,Input!$A$6:$AN$6,0),FALSE)+$H33,0)*$D33</f>
        <v>0</v>
      </c>
      <c r="AB33" s="1">
        <f>+IF($E33=AB$22,VLOOKUP($C33,Input!$A$8:$AN$39,MATCH(AB$21,Input!$A$6:$AN$6,0),FALSE)+$H33,0)*$D33</f>
        <v>0</v>
      </c>
      <c r="AC33" s="1">
        <f>+IF($E33=AC$22,VLOOKUP($C33,Input!$A$8:$AN$39,MATCH(AC$21,Input!$A$6:$AN$6,0),FALSE)+$H33,0)*$D33</f>
        <v>0</v>
      </c>
      <c r="AD33" s="1">
        <f>+IF($E33=AD$22,VLOOKUP($C33,Input!$A$8:$AN$39,MATCH(AD$21,Input!$A$6:$AN$6,0),FALSE)+$H33,0)*$D33</f>
        <v>0</v>
      </c>
      <c r="AE33" s="1">
        <f>+IF($E33=AE$22,VLOOKUP($C33,Input!$A$8:$AN$39,MATCH(AE$21,Input!$A$6:$AN$6,0),FALSE)+$H33,0)*$D33</f>
        <v>0</v>
      </c>
      <c r="AF33" s="1">
        <f>+IF($E33=AF$22,VLOOKUP($C33,Input!$A$8:$AN$39,MATCH(AF$21,Input!$A$6:$AN$6,0),FALSE)+$H33,0)*$D33</f>
        <v>0</v>
      </c>
      <c r="AG33" s="1">
        <f>+IF($E33=AG$22,VLOOKUP($C33,Input!$A$8:$AN$39,MATCH(AG$21,Input!$A$6:$AN$6,0),FALSE)+$H33,0)*$D33</f>
        <v>0</v>
      </c>
      <c r="AH33" s="1">
        <f>+IF($E33=AH$22,VLOOKUP($C33,Input!$A$8:$AN$39,MATCH(AH$21,Input!$A$6:$AN$6,0),FALSE)+$H33,0)*$D33</f>
        <v>0</v>
      </c>
      <c r="AI33" s="1">
        <f>+IF($E33=AI$22,VLOOKUP($C33,Input!$A$8:$AN$39,MATCH(AI$21,Input!$A$6:$AN$6,0),FALSE)+$H33,0)*$D33</f>
        <v>0</v>
      </c>
      <c r="AJ33" s="1">
        <f>+IF($E33=AJ$22,VLOOKUP($C33,Input!$A$8:$AN$39,MATCH(AJ$21,Input!$A$6:$AN$6,0),FALSE)+$H33,0)*$D33</f>
        <v>0</v>
      </c>
      <c r="AK33" s="1">
        <f>+IF($E33=AK$22,VLOOKUP($C33,Input!$A$8:$AN$39,MATCH(AK$21,Input!$A$6:$AN$6,0),FALSE)+$H33,0)*$D33</f>
        <v>0</v>
      </c>
      <c r="AL33" s="1">
        <f>+IF($E33=AL$22,VLOOKUP($C33,Input!$A$8:$AN$39,MATCH(AL$21,Input!$A$6:$AN$6,0),FALSE)+$H33,0)*$D33</f>
        <v>0</v>
      </c>
      <c r="AM33" s="1">
        <f>+IF($E33=AM$22,VLOOKUP($C33,Input!$A$8:$AN$39,MATCH(AM$21,Input!$A$6:$AN$6,0),FALSE)+$H33,0)*$D33</f>
        <v>0</v>
      </c>
      <c r="AN33" s="1">
        <f>+IF($E33=AN$22,VLOOKUP($C33,Input!$A$8:$AN$39,MATCH(AN$21,Input!$A$6:$AN$6,0),FALSE)+$H33,0)*$D33</f>
        <v>0</v>
      </c>
      <c r="AO33" s="1">
        <f>+IF($E33=AO$22,VLOOKUP($C33,Input!$A$8:$AN$39,MATCH(AO$21,Input!$A$6:$AN$6,0),FALSE)+$H33,0)*$D33</f>
        <v>0</v>
      </c>
      <c r="AP33" s="1">
        <f>+IF($E33=AP$22,VLOOKUP($C33,Input!$A$8:$AN$39,MATCH(AP$21,Input!$A$6:$AN$6,0),FALSE)+$H33,0)*$D33</f>
        <v>0</v>
      </c>
      <c r="AQ33" s="1">
        <f>+IF($E33=AQ$22,VLOOKUP($C33,Input!$A$8:$AN$39,MATCH(AQ$21,Input!$A$6:$AN$6,0),FALSE)+$H33,0)*$D33</f>
        <v>0</v>
      </c>
      <c r="AR33" s="1">
        <f>+IF($E33=AR$22,VLOOKUP($C33,Input!$A$8:$AN$39,MATCH(AR$21,Input!$A$6:$AN$6,0),FALSE)+$H33,0)*$D33</f>
        <v>0</v>
      </c>
      <c r="AT33" t="str">
        <f>VLOOKUP($C33,Input!$A$8:$HV$39,MATCH(AT$21,Input!$A$6:$HV$6,0),FALSE)</f>
        <v>Parts and administrative cost</v>
      </c>
      <c r="AU33" s="1">
        <f>+IF($E33=AU$22,VLOOKUP($C33,Input!$A$8:$HV$39,MATCH(AU$21,Input!$A$6:$HV$6,0),FALSE),0)*$D33</f>
        <v>0</v>
      </c>
      <c r="AV33" s="1">
        <f>+IF($E33=AV$22,VLOOKUP($C33,Input!$A$8:$HV$39,MATCH(AV$21,Input!$A$6:$HV$6,0),FALSE),0)*$D33</f>
        <v>0</v>
      </c>
      <c r="AW33" s="1">
        <f>+IF($E33=AW$22,VLOOKUP($C33,Input!$A$8:$HV$39,MATCH(AW$21,Input!$A$6:$HV$6,0),FALSE),0)*$D33</f>
        <v>0</v>
      </c>
      <c r="AX33" s="1">
        <f>+IF($E33=AX$22,VLOOKUP($C33,Input!$A$8:$HV$39,MATCH(AX$21,Input!$A$6:$HV$6,0),FALSE),0)*$D33</f>
        <v>0</v>
      </c>
      <c r="AY33" s="1">
        <f>+IF($E33=AY$22,VLOOKUP($C33,Input!$A$8:$HV$39,MATCH(AY$21,Input!$A$6:$HV$6,0),FALSE),0)*$D33</f>
        <v>0</v>
      </c>
      <c r="AZ33" s="1">
        <f>+IF($E33=AZ$22,VLOOKUP($C33,Input!$A$8:$HV$39,MATCH(AZ$21,Input!$A$6:$HV$6,0),FALSE),0)*$D33</f>
        <v>0</v>
      </c>
      <c r="BA33" s="1">
        <f>+IF($E33=BA$22,VLOOKUP($C33,Input!$A$8:$HV$39,MATCH(BA$21,Input!$A$6:$HV$6,0),FALSE),0)*$D33</f>
        <v>0</v>
      </c>
      <c r="BB33" s="1">
        <f>+IF($E33=BB$22,VLOOKUP($C33,Input!$A$8:$HV$39,MATCH(BB$21,Input!$A$6:$HV$6,0),FALSE),0)*$D33</f>
        <v>0</v>
      </c>
      <c r="BC33" s="1">
        <f>+IF($E33=BC$22,VLOOKUP($C33,Input!$A$8:$HV$39,MATCH(BC$21,Input!$A$6:$HV$6,0),FALSE),0)*$D33</f>
        <v>0</v>
      </c>
      <c r="BD33" s="1">
        <f>+IF($E33=BD$22,VLOOKUP($C33,Input!$A$8:$HV$39,MATCH(BD$21,Input!$A$6:$HV$6,0),FALSE),0)*$D33</f>
        <v>0</v>
      </c>
      <c r="BE33" s="1">
        <f>+IF($E33=BE$22,VLOOKUP($C33,Input!$A$8:$HV$39,MATCH(BE$21,Input!$A$6:$HV$6,0),FALSE),0)*$D33</f>
        <v>0</v>
      </c>
      <c r="BF33" s="1">
        <f>+IF($E33=BF$22,VLOOKUP($C33,Input!$A$8:$HV$39,MATCH(BF$21,Input!$A$6:$HV$6,0),FALSE),0)*$D33</f>
        <v>0</v>
      </c>
      <c r="BG33" s="1">
        <f>+IF($E33=BG$22,VLOOKUP($C33,Input!$A$8:$HV$39,MATCH(BG$21,Input!$A$6:$HV$6,0),FALSE),0)*$D33</f>
        <v>0</v>
      </c>
      <c r="BH33" s="1">
        <f>+IF($E33=BH$22,VLOOKUP($C33,Input!$A$8:$HV$39,MATCH(BH$21,Input!$A$6:$HV$6,0),FALSE),0)*$D33</f>
        <v>0</v>
      </c>
      <c r="BI33" s="1">
        <f>+IF($E33=BI$22,VLOOKUP($C33,Input!$A$8:$HV$39,MATCH(BI$21,Input!$A$6:$HV$6,0),FALSE),0)*$D33</f>
        <v>0</v>
      </c>
      <c r="BJ33" s="1">
        <f>+IF($E33=BJ$22,VLOOKUP($C33,Input!$A$8:$HV$39,MATCH(BJ$21,Input!$A$6:$HV$6,0),FALSE),0)*$D33</f>
        <v>0</v>
      </c>
      <c r="BK33" s="1">
        <f>+IF($E33=BK$22,VLOOKUP($C33,Input!$A$8:$HV$39,MATCH(BK$21,Input!$A$6:$HV$6,0),FALSE),0)*$D33</f>
        <v>0</v>
      </c>
      <c r="BL33" s="1">
        <f>+IF($E33=BL$22,VLOOKUP($C33,Input!$A$8:$HV$39,MATCH(BL$21,Input!$A$6:$HV$6,0),FALSE),0)*$D33</f>
        <v>0</v>
      </c>
      <c r="BM33" s="1">
        <f>+IF($E33=BM$22,VLOOKUP($C33,Input!$A$8:$HV$39,MATCH(BM$21,Input!$A$6:$HV$6,0),FALSE),0)*$D33</f>
        <v>0</v>
      </c>
      <c r="BN33" s="1">
        <f>+IF($E33=BN$22,VLOOKUP($C33,Input!$A$8:$HV$39,MATCH(BN$21,Input!$A$6:$HV$6,0),FALSE),0)*$D33</f>
        <v>0</v>
      </c>
      <c r="BO33" s="1">
        <f>+IF($E33=BO$22,VLOOKUP($C33,Input!$A$8:$HV$39,MATCH(BO$21,Input!$A$6:$HV$6,0),FALSE),0)*$D33</f>
        <v>0</v>
      </c>
      <c r="BP33" s="1">
        <f>+IF($E33=BP$22,VLOOKUP($C33,Input!$A$8:$HV$39,MATCH(BP$21,Input!$A$6:$HV$6,0),FALSE),0)*$D33</f>
        <v>0</v>
      </c>
      <c r="BQ33" s="1">
        <f>+IF($E33=BQ$22,VLOOKUP($C33,Input!$A$8:$HV$39,MATCH(BQ$21,Input!$A$6:$HV$6,0),FALSE),0)*$D33</f>
        <v>0</v>
      </c>
      <c r="BR33" s="1">
        <f>+IF($E33=BR$22,VLOOKUP($C33,Input!$A$8:$HV$39,MATCH(BR$21,Input!$A$6:$HV$6,0),FALSE),0)*$D33</f>
        <v>0</v>
      </c>
      <c r="BS33" s="1">
        <f>+IF($E33=BS$22,VLOOKUP($C33,Input!$A$8:$HV$39,MATCH(BS$21,Input!$A$6:$HV$6,0),FALSE),0)*$D33</f>
        <v>0</v>
      </c>
      <c r="BT33" s="1">
        <f>+IF($E33=BT$22,VLOOKUP($C33,Input!$A$8:$HV$39,MATCH(BT$21,Input!$A$6:$HV$6,0),FALSE),0)*$D33</f>
        <v>0</v>
      </c>
      <c r="BU33" s="1">
        <f>+IF($E33=BU$22,VLOOKUP($C33,Input!$A$8:$HV$39,MATCH(BU$21,Input!$A$6:$HV$6,0),FALSE),0)*$D33</f>
        <v>0</v>
      </c>
      <c r="BV33" s="1">
        <f>+IF($E33=BV$22,VLOOKUP($C33,Input!$A$8:$HV$39,MATCH(BV$21,Input!$A$6:$HV$6,0),FALSE),0)*$D33</f>
        <v>0</v>
      </c>
      <c r="BW33" s="1">
        <f>+IF($E33=BW$22,VLOOKUP($C33,Input!$A$8:$HV$39,MATCH(BW$21,Input!$A$6:$HV$6,0),FALSE),0)*$D33</f>
        <v>0</v>
      </c>
      <c r="BX33" s="1">
        <f>+IF($E33=BX$22,VLOOKUP($C33,Input!$A$8:$HV$39,MATCH(BX$21,Input!$A$6:$HV$6,0),FALSE),0)*$D33</f>
        <v>0</v>
      </c>
      <c r="BY33" s="1">
        <f>+IF($E33=BY$22,VLOOKUP($C33,Input!$A$8:$HV$39,MATCH(BY$21,Input!$A$6:$HV$6,0),FALSE),0)*$D33</f>
        <v>0</v>
      </c>
      <c r="BZ33" s="1">
        <f>+IF($E33=BZ$22,VLOOKUP($C33,Input!$A$8:$HV$39,MATCH(BZ$21,Input!$A$6:$HV$6,0),FALSE),0)*$D33</f>
        <v>0</v>
      </c>
      <c r="CA33" s="1">
        <f>+IF($E33=CA$22,VLOOKUP($C33,Input!$A$8:$HV$39,MATCH(CA$21,Input!$A$6:$HV$6,0),FALSE),0)*$D33</f>
        <v>0</v>
      </c>
      <c r="CB33" s="1">
        <f>+IF($E33=CB$22,VLOOKUP($C33,Input!$A$8:$HV$39,MATCH(CB$21,Input!$A$6:$HV$6,0),FALSE),0)*$D33</f>
        <v>0</v>
      </c>
      <c r="CC33" s="1">
        <f>+IF($E33=CC$22,VLOOKUP($C33,Input!$A$8:$HV$39,MATCH(CC$21,Input!$A$6:$HV$6,0),FALSE),0)*$D33</f>
        <v>0</v>
      </c>
      <c r="CE33" t="str">
        <f>VLOOKUP($C33,Input!$A$8:$HV$39,MATCH(CE$21,Input!$A$6:$HV$6,0),FALSE)</f>
        <v>Engine Rebuild @ 7 Yr</v>
      </c>
      <c r="CF33" s="1">
        <f>IF($E33+$I33+$D$7&lt;=CF$22,0,IF(CF$22-$D$7&gt;=$E33,IF(COUNTIF($KZ33:LP33,"&gt;0")&gt;0,VLOOKUP($C33,Input!$A$8:$HV$21,MATCH($CE$21+COUNTIF($KZ33:LP33,"&gt;0"),Input!$A$6:$HV$6,0),FALSE),0),0))*$D33</f>
        <v>8190000</v>
      </c>
      <c r="CG33" s="1">
        <f>IF($E33+$I33+$D$7&lt;=CG$22,0,IF(CG$22-$D$7&gt;=$E33,IF(COUNTIF($KZ33:LQ33,"&gt;0")&gt;0,VLOOKUP($C33,Input!$A$8:$HV$21,MATCH($CE$21+COUNTIF($KZ33:LQ33,"&gt;0"),Input!$A$6:$HV$6,0),FALSE),0),0))*$D33</f>
        <v>0</v>
      </c>
      <c r="CH33" s="1">
        <f>IF($E33+$I33+$D$7&lt;=CH$22,0,IF(CH$22-$D$7&gt;=$E33,IF(COUNTIF($KZ33:LR33,"&gt;0")&gt;0,VLOOKUP($C33,Input!$A$8:$HV$21,MATCH($CE$21+COUNTIF($KZ33:LR33,"&gt;0"),Input!$A$6:$HV$6,0),FALSE),0),0))*$D33</f>
        <v>0</v>
      </c>
      <c r="CI33" s="1">
        <f>IF($E33+$I33+$D$7&lt;=CI$22,0,IF(CI$22-$D$7&gt;=$E33,IF(COUNTIF($KZ33:LS33,"&gt;0")&gt;0,VLOOKUP($C33,Input!$A$8:$HV$21,MATCH($CE$21+COUNTIF($KZ33:LS33,"&gt;0"),Input!$A$6:$HV$6,0),FALSE),0),0))*$D33</f>
        <v>0</v>
      </c>
      <c r="CJ33" s="1">
        <f>IF($E33+$I33+$D$7&lt;=CJ$22,0,IF(CJ$22-$D$7&gt;=$E33,IF(COUNTIF($KZ33:LT33,"&gt;0")&gt;0,VLOOKUP($C33,Input!$A$8:$HV$21,MATCH($CE$21+COUNTIF($KZ33:LT33,"&gt;0"),Input!$A$6:$HV$6,0),FALSE),0),0))*$D33</f>
        <v>0</v>
      </c>
      <c r="CK33" s="1">
        <f>IF($E33+$I33+$D$7&lt;=CK$22,0,IF(CK$22-$D$7&gt;=$E33,IF(COUNTIF($KZ33:LU33,"&gt;0")&gt;0,VLOOKUP($C33,Input!$A$8:$HV$21,MATCH($CE$21+COUNTIF($KZ33:LU33,"&gt;0"),Input!$A$6:$HV$6,0),FALSE),0),0))*$D33</f>
        <v>0</v>
      </c>
      <c r="CL33" s="1">
        <f>IF($E33+$I33+$D$7&lt;=CL$22,0,IF(CL$22-$D$7&gt;=$E33,IF(COUNTIF($KZ33:LV33,"&gt;0")&gt;0,VLOOKUP($C33,Input!$A$8:$HV$21,MATCH($CE$21+COUNTIF($KZ33:LV33,"&gt;0"),Input!$A$6:$HV$6,0),FALSE),0),0))*$D33</f>
        <v>0</v>
      </c>
      <c r="CM33" s="1">
        <f>IF($E33+$I33+$D$7&lt;=CM$22,0,IF(CM$22-$D$7&gt;=$E33,IF(COUNTIF($KZ33:LW33,"&gt;0")&gt;0,VLOOKUP($C33,Input!$A$8:$HV$21,MATCH($CE$21+COUNTIF($KZ33:LW33,"&gt;0"),Input!$A$6:$HV$6,0),FALSE),0),0))*$D33</f>
        <v>0</v>
      </c>
      <c r="CN33" s="1">
        <f>IF($E33+$I33+$D$7&lt;=CN$22,0,IF(CN$22-$D$7&gt;=$E33,IF(COUNTIF($KZ33:LX33,"&gt;0")&gt;0,VLOOKUP($C33,Input!$A$8:$HV$21,MATCH($CE$21+COUNTIF($KZ33:LX33,"&gt;0"),Input!$A$6:$HV$6,0),FALSE),0),0))*$D33</f>
        <v>0</v>
      </c>
      <c r="CO33" s="1">
        <f>IF($E33+$I33+$D$7&lt;=CO$22,0,IF(CO$22-$D$7&gt;=$E33,IF(COUNTIF($KZ33:LY33,"&gt;0")&gt;0,VLOOKUP($C33,Input!$A$8:$HV$21,MATCH($CE$21+COUNTIF($KZ33:LY33,"&gt;0"),Input!$A$6:$HV$6,0),FALSE),0),0))*$D33</f>
        <v>0</v>
      </c>
      <c r="CP33" s="1">
        <f>IF($E33+$I33+$D$7&lt;=CP$22,0,IF(CP$22-$D$7&gt;=$E33,IF(COUNTIF($KZ33:LZ33,"&gt;0")&gt;0,VLOOKUP($C33,Input!$A$8:$HV$21,MATCH($CE$21+COUNTIF($KZ33:LZ33,"&gt;0"),Input!$A$6:$HV$6,0),FALSE),0),0))*$D33</f>
        <v>0</v>
      </c>
      <c r="CQ33" s="1">
        <f>IF($E33+$I33+$D$7&lt;=CQ$22,0,IF(CQ$22-$D$7&gt;=$E33,IF(COUNTIF($KZ33:MA33,"&gt;0")&gt;0,VLOOKUP($C33,Input!$A$8:$HV$21,MATCH($CE$21+COUNTIF($KZ33:MA33,"&gt;0"),Input!$A$6:$HV$6,0),FALSE),0),0))*$D33</f>
        <v>0</v>
      </c>
      <c r="CR33" s="1">
        <f>IF($E33+$I33+$D$7&lt;=CR$22,0,IF(CR$22-$D$7&gt;=$E33,IF(COUNTIF($KZ33:MB33,"&gt;0")&gt;0,VLOOKUP($C33,Input!$A$8:$HV$21,MATCH($CE$21+COUNTIF($KZ33:MB33,"&gt;0"),Input!$A$6:$HV$6,0),FALSE),0),0))*$D33</f>
        <v>0</v>
      </c>
      <c r="CS33" s="1">
        <f>IF($E33+$I33+$D$7&lt;=CS$22,0,IF(CS$22-$D$7&gt;=$E33,IF(COUNTIF($KZ33:MC33,"&gt;0")&gt;0,VLOOKUP($C33,Input!$A$8:$HV$21,MATCH($CE$21+COUNTIF($KZ33:MC33,"&gt;0"),Input!$A$6:$HV$6,0),FALSE),0),0))*$D33</f>
        <v>0</v>
      </c>
      <c r="CT33" s="1">
        <f>IF($E33+$I33+$D$7&lt;=CT$22,0,IF(CT$22-$D$7&gt;=$E33,IF(COUNTIF($KZ33:MD33,"&gt;0")&gt;0,VLOOKUP($C33,Input!$A$8:$HV$21,MATCH($CE$21+COUNTIF($KZ33:MD33,"&gt;0"),Input!$A$6:$HV$6,0),FALSE),0),0))*$D33</f>
        <v>0</v>
      </c>
      <c r="CU33" s="1">
        <f>IF($E33+$I33+$D$7&lt;=CU$22,0,IF(CU$22-$D$7&gt;=$E33,IF(COUNTIF($KZ33:ME33,"&gt;0")&gt;0,VLOOKUP($C33,Input!$A$8:$HV$21,MATCH($CE$21+COUNTIF($KZ33:ME33,"&gt;0"),Input!$A$6:$HV$6,0),FALSE),0),0))*$D33</f>
        <v>0</v>
      </c>
      <c r="CV33" s="1">
        <f>IF($E33+$I33+$D$7&lt;=CV$22,0,IF(CV$22-$D$7&gt;=$E33,IF(COUNTIF($KZ33:MF33,"&gt;0")&gt;0,VLOOKUP($C33,Input!$A$8:$HV$21,MATCH($CE$21+COUNTIF($KZ33:MF33,"&gt;0"),Input!$A$6:$HV$6,0),FALSE),0),0))*$D33</f>
        <v>0</v>
      </c>
      <c r="CW33" s="1">
        <f>IF($E33+$I33+$D$7&lt;=CW$22,0,IF(CW$22-$D$7&gt;=$E33,IF(COUNTIF($KZ33:MG33,"&gt;0")&gt;0,VLOOKUP($C33,Input!$A$8:$HV$21,MATCH($CE$21+COUNTIF($KZ33:MG33,"&gt;0"),Input!$A$6:$HV$6,0),FALSE),0),0))*$D33</f>
        <v>0</v>
      </c>
      <c r="CX33" s="1">
        <f>IF($E33+$I33+$D$7&lt;=CX$22,0,IF(CX$22-$D$7&gt;=$E33,IF(COUNTIF($KZ33:MH33,"&gt;0")&gt;0,VLOOKUP($C33,Input!$A$8:$HV$21,MATCH($CE$21+COUNTIF($KZ33:MH33,"&gt;0"),Input!$A$6:$HV$6,0),FALSE),0),0))*$D33</f>
        <v>0</v>
      </c>
      <c r="CY33" s="1">
        <f>IF($E33+$I33+$D$7&lt;=CY$22,0,IF(CY$22-$D$7&gt;=$E33,IF(COUNTIF($KZ33:MI33,"&gt;0")&gt;0,VLOOKUP($C33,Input!$A$8:$HV$21,MATCH($CE$21+COUNTIF($KZ33:MI33,"&gt;0"),Input!$A$6:$HV$6,0),FALSE),0),0))*$D33</f>
        <v>0</v>
      </c>
      <c r="CZ33" s="1">
        <f>IF($E33+$I33+$D$7&lt;=CZ$22,0,IF(CZ$22-$D$7&gt;=$E33,IF(COUNTIF($KZ33:MJ33,"&gt;0")&gt;0,VLOOKUP($C33,Input!$A$8:$HV$21,MATCH($CE$21+COUNTIF($KZ33:MJ33,"&gt;0"),Input!$A$6:$HV$6,0),FALSE),0),0))*$D33</f>
        <v>0</v>
      </c>
      <c r="DA33" s="1">
        <f>IF($E33+$I33+$D$7&lt;=DA$22,0,IF(DA$22-$D$7&gt;=$E33,IF(COUNTIF($KZ33:MK33,"&gt;0")&gt;0,VLOOKUP($C33,Input!$A$8:$HV$21,MATCH($CE$21+COUNTIF($KZ33:MK33,"&gt;0"),Input!$A$6:$HV$6,0),FALSE),0),0))*$D33</f>
        <v>0</v>
      </c>
      <c r="DB33" s="1">
        <f>IF($E33+$I33+$D$7&lt;=DB$22,0,IF(DB$22-$D$7&gt;=$E33,IF(COUNTIF($KZ33:ML33,"&gt;0")&gt;0,VLOOKUP($C33,Input!$A$8:$HV$21,MATCH($CE$21+COUNTIF($KZ33:ML33,"&gt;0"),Input!$A$6:$HV$6,0),FALSE),0),0))*$D33</f>
        <v>0</v>
      </c>
      <c r="DC33" s="1">
        <f>IF($E33+$I33+$D$7&lt;=DC$22,0,IF(DC$22-$D$7&gt;=$E33,IF(COUNTIF($KZ33:MM33,"&gt;0")&gt;0,VLOOKUP($C33,Input!$A$8:$HV$21,MATCH($CE$21+COUNTIF($KZ33:MM33,"&gt;0"),Input!$A$6:$HV$6,0),FALSE),0),0))*$D33</f>
        <v>0</v>
      </c>
      <c r="DD33" s="1">
        <f>IF($E33+$I33+$D$7&lt;=DD$22,0,IF(DD$22-$D$7&gt;=$E33,IF(COUNTIF($KZ33:MN33,"&gt;0")&gt;0,VLOOKUP($C33,Input!$A$8:$HV$21,MATCH($CE$21+COUNTIF($KZ33:MN33,"&gt;0"),Input!$A$6:$HV$6,0),FALSE),0),0))*$D33</f>
        <v>0</v>
      </c>
      <c r="DE33" s="1">
        <f>IF($E33+$I33+$D$7&lt;=DE$22,0,IF(DE$22-$D$7&gt;=$E33,IF(COUNTIF($KZ33:MO33,"&gt;0")&gt;0,VLOOKUP($C33,Input!$A$8:$HV$21,MATCH($CE$21+COUNTIF($KZ33:MO33,"&gt;0"),Input!$A$6:$HV$6,0),FALSE),0),0))*$D33</f>
        <v>0</v>
      </c>
      <c r="DF33" s="1">
        <f>IF($E33+$I33+$D$7&lt;=DF$22,0,IF(DF$22-$D$7&gt;=$E33,IF(COUNTIF($KZ33:MP33,"&gt;0")&gt;0,VLOOKUP($C33,Input!$A$8:$HV$21,MATCH($CE$21+COUNTIF($KZ33:MP33,"&gt;0"),Input!$A$6:$HV$6,0),FALSE),0),0))*$D33</f>
        <v>0</v>
      </c>
      <c r="DG33" s="1">
        <f>IF($E33+$I33+$D$7&lt;=DG$22,0,IF(DG$22-$D$7&gt;=$E33,IF(COUNTIF($KZ33:MQ33,"&gt;0")&gt;0,VLOOKUP($C33,Input!$A$8:$HV$21,MATCH($CE$21+COUNTIF($KZ33:MQ33,"&gt;0"),Input!$A$6:$HV$6,0),FALSE),0),0))*$D33</f>
        <v>0</v>
      </c>
      <c r="DH33" s="1">
        <f>IF($E33+$I33+$D$7&lt;=DH$22,0,IF(DH$22-$D$7&gt;=$E33,IF(COUNTIF($KZ33:MR33,"&gt;0")&gt;0,VLOOKUP($C33,Input!$A$8:$HV$21,MATCH($CE$21+COUNTIF($KZ33:MR33,"&gt;0"),Input!$A$6:$HV$6,0),FALSE),0),0))*$D33</f>
        <v>0</v>
      </c>
      <c r="DI33" s="1">
        <f>IF($E33+$I33+$D$7&lt;=DI$22,0,IF(DI$22-$D$7&gt;=$E33,IF(COUNTIF($KZ33:MS33,"&gt;0")&gt;0,VLOOKUP($C33,Input!$A$8:$HV$21,MATCH($CE$21+COUNTIF($KZ33:MS33,"&gt;0"),Input!$A$6:$HV$6,0),FALSE),0),0))*$D33</f>
        <v>0</v>
      </c>
      <c r="DJ33" s="1">
        <f>IF($E33+$I33+$D$7&lt;=DJ$22,0,IF(DJ$22-$D$7&gt;=$E33,IF(COUNTIF($KZ33:MT33,"&gt;0")&gt;0,VLOOKUP($C33,Input!$A$8:$HV$21,MATCH($CE$21+COUNTIF($KZ33:MT33,"&gt;0"),Input!$A$6:$HV$6,0),FALSE),0),0))*$D33</f>
        <v>0</v>
      </c>
      <c r="DK33" s="1">
        <f>IF($E33+$I33+$D$7&lt;=DK$22,0,IF(DK$22-$D$7&gt;=$E33,IF(COUNTIF($KZ33:MU33,"&gt;0")&gt;0,VLOOKUP($C33,Input!$A$8:$HV$21,MATCH($CE$21+COUNTIF($KZ33:MU33,"&gt;0"),Input!$A$6:$HV$6,0),FALSE),0),0))*$D33</f>
        <v>0</v>
      </c>
      <c r="DL33" s="1">
        <f>IF($E33+$I33+$D$7&lt;=DL$22,0,IF(DL$22-$D$7&gt;=$E33,IF(COUNTIF($KZ33:MV33,"&gt;0")&gt;0,VLOOKUP($C33,Input!$A$8:$HV$21,MATCH($CE$21+COUNTIF($KZ33:MV33,"&gt;0"),Input!$A$6:$HV$6,0),FALSE),0),0))*$D33</f>
        <v>0</v>
      </c>
      <c r="DM33" s="1">
        <f>IF($E33+$I33+$D$7&lt;=DM$22,0,IF(DM$22-$D$7&gt;=$E33,IF(COUNTIF($KZ33:MW33,"&gt;0")&gt;0,VLOOKUP($C33,Input!$A$8:$HV$21,MATCH($CE$21+COUNTIF($KZ33:MW33,"&gt;0"),Input!$A$6:$HV$6,0),FALSE),0),0))*$D33</f>
        <v>0</v>
      </c>
      <c r="DN33" s="1">
        <f>IF($E33+$I33+$D$7&lt;=DN$22,0,IF(DN$22-$D$7&gt;=$E33,IF(COUNTIF($KZ33:MX33,"&gt;0")&gt;0,VLOOKUP($C33,Input!$A$8:$HV$21,MATCH($CE$21+COUNTIF($KZ33:MX33,"&gt;0"),Input!$A$6:$HV$6,0),FALSE),0),0))*$D33</f>
        <v>0</v>
      </c>
      <c r="DP33" t="str">
        <f>+VLOOKUP($C33,Input!$A$8:$GZ$39,MATCH(DP$21,Input!$A$6:$GZ$6,0),FALSE)</f>
        <v>Bus Maintenance at 0.85/mile</v>
      </c>
      <c r="DQ33" s="1">
        <f>IF($E33+$I33+$D$7&lt;=DQ$22,0,IF(DQ$22-$D$7&gt;=$E33,IF(COUNTIF($KZ33:LP33,"&gt;0")&gt;0,VLOOKUP($C33,Input!$A$8:$HV$21,MATCH($DP$21+COUNTIF($KZ33:LP33,"&gt;0"),Input!$A$6:$HV$6,0),FALSE),0),0))*$D33*$F33</f>
        <v>7956000</v>
      </c>
      <c r="DR33" s="1">
        <f>IF($E33+$I33+$D$7&lt;=DR$22,0,IF(DR$22-$D$7&gt;=$E33,IF(COUNTIF($KZ33:LQ33,"&gt;0")&gt;0,VLOOKUP($C33,Input!$A$8:$HV$21,MATCH($DP$21+COUNTIF($KZ33:LQ33,"&gt;0"),Input!$A$6:$HV$6,0),FALSE),0),0))*$D33*$F33</f>
        <v>7956000</v>
      </c>
      <c r="DS33" s="1">
        <f>IF($E33+$I33+$D$7&lt;=DS$22,0,IF(DS$22-$D$7&gt;=$E33,IF(COUNTIF($KZ33:LR33,"&gt;0")&gt;0,VLOOKUP($C33,Input!$A$8:$HV$21,MATCH($DP$21+COUNTIF($KZ33:LR33,"&gt;0"),Input!$A$6:$HV$6,0),FALSE),0),0))*$D33*$F33</f>
        <v>7956000</v>
      </c>
      <c r="DT33" s="1">
        <f>IF($E33+$I33+$D$7&lt;=DT$22,0,IF(DT$22-$D$7&gt;=$E33,IF(COUNTIF($KZ33:LS33,"&gt;0")&gt;0,VLOOKUP($C33,Input!$A$8:$HV$21,MATCH($DP$21+COUNTIF($KZ33:LS33,"&gt;0"),Input!$A$6:$HV$6,0),FALSE),0),0))*$D33*$F33</f>
        <v>7956000</v>
      </c>
      <c r="DU33" s="1">
        <f>IF($E33+$I33+$D$7&lt;=DU$22,0,IF(DU$22-$D$7&gt;=$E33,IF(COUNTIF($KZ33:LT33,"&gt;0")&gt;0,VLOOKUP($C33,Input!$A$8:$HV$21,MATCH($DP$21+COUNTIF($KZ33:LT33,"&gt;0"),Input!$A$6:$HV$6,0),FALSE),0),0))*$D33*$F33</f>
        <v>7956000</v>
      </c>
      <c r="DV33" s="1">
        <f>IF($E33+$I33+$D$7&lt;=DV$22,0,IF(DV$22-$D$7&gt;=$E33,IF(COUNTIF($KZ33:LU33,"&gt;0")&gt;0,VLOOKUP($C33,Input!$A$8:$HV$21,MATCH($DP$21+COUNTIF($KZ33:LU33,"&gt;0"),Input!$A$6:$HV$6,0),FALSE),0),0))*$D33*$F33</f>
        <v>7956000</v>
      </c>
      <c r="DW33" s="1">
        <f>IF($E33+$I33+$D$7&lt;=DW$22,0,IF(DW$22-$D$7&gt;=$E33,IF(COUNTIF($KZ33:LV33,"&gt;0")&gt;0,VLOOKUP($C33,Input!$A$8:$HV$21,MATCH($DP$21+COUNTIF($KZ33:LV33,"&gt;0"),Input!$A$6:$HV$6,0),FALSE),0),0))*$D33*$F33</f>
        <v>7956000</v>
      </c>
      <c r="DX33" s="1">
        <f>IF($E33+$I33+$D$7&lt;=DX$22,0,IF(DX$22-$D$7&gt;=$E33,IF(COUNTIF($KZ33:LW33,"&gt;0")&gt;0,VLOOKUP($C33,Input!$A$8:$HV$21,MATCH($DP$21+COUNTIF($KZ33:LW33,"&gt;0"),Input!$A$6:$HV$6,0),FALSE),0),0))*$D33*$F33</f>
        <v>7956000</v>
      </c>
      <c r="DY33" s="1">
        <f>IF($E33+$I33+$D$7&lt;=DY$22,0,IF(DY$22-$D$7&gt;=$E33,IF(COUNTIF($KZ33:LX33,"&gt;0")&gt;0,VLOOKUP($C33,Input!$A$8:$HV$21,MATCH($DP$21+COUNTIF($KZ33:LX33,"&gt;0"),Input!$A$6:$HV$6,0),FALSE),0),0))*$D33*$F33</f>
        <v>0</v>
      </c>
      <c r="DZ33" s="1">
        <f>IF($E33+$I33+$D$7&lt;=DZ$22,0,IF(DZ$22-$D$7&gt;=$E33,IF(COUNTIF($KZ33:LY33,"&gt;0")&gt;0,VLOOKUP($C33,Input!$A$8:$HV$21,MATCH($DP$21+COUNTIF($KZ33:LY33,"&gt;0"),Input!$A$6:$HV$6,0),FALSE),0),0))*$D33*$F33</f>
        <v>0</v>
      </c>
      <c r="EA33" s="1">
        <f>IF($E33+$I33+$D$7&lt;=EA$22,0,IF(EA$22-$D$7&gt;=$E33,IF(COUNTIF($KZ33:LZ33,"&gt;0")&gt;0,VLOOKUP($C33,Input!$A$8:$HV$21,MATCH($DP$21+COUNTIF($KZ33:LZ33,"&gt;0"),Input!$A$6:$HV$6,0),FALSE),0),0))*$D33*$F33</f>
        <v>0</v>
      </c>
      <c r="EB33" s="1">
        <f>IF($E33+$I33+$D$7&lt;=EB$22,0,IF(EB$22-$D$7&gt;=$E33,IF(COUNTIF($KZ33:MA33,"&gt;0")&gt;0,VLOOKUP($C33,Input!$A$8:$HV$21,MATCH($DP$21+COUNTIF($KZ33:MA33,"&gt;0"),Input!$A$6:$HV$6,0),FALSE),0),0))*$D33*$F33</f>
        <v>0</v>
      </c>
      <c r="EC33" s="1">
        <f>IF($E33+$I33+$D$7&lt;=EC$22,0,IF(EC$22-$D$7&gt;=$E33,IF(COUNTIF($KZ33:MB33,"&gt;0")&gt;0,VLOOKUP($C33,Input!$A$8:$HV$21,MATCH($DP$21+COUNTIF($KZ33:MB33,"&gt;0"),Input!$A$6:$HV$6,0),FALSE),0),0))*$D33*$F33</f>
        <v>0</v>
      </c>
      <c r="ED33" s="1">
        <f>IF($E33+$I33+$D$7&lt;=ED$22,0,IF(ED$22-$D$7&gt;=$E33,IF(COUNTIF($KZ33:MC33,"&gt;0")&gt;0,VLOOKUP($C33,Input!$A$8:$HV$21,MATCH($DP$21+COUNTIF($KZ33:MC33,"&gt;0"),Input!$A$6:$HV$6,0),FALSE),0),0))*$D33*$F33</f>
        <v>0</v>
      </c>
      <c r="EE33" s="1">
        <f>IF($E33+$I33+$D$7&lt;=EE$22,0,IF(EE$22-$D$7&gt;=$E33,IF(COUNTIF($KZ33:MD33,"&gt;0")&gt;0,VLOOKUP($C33,Input!$A$8:$HV$21,MATCH($DP$21+COUNTIF($KZ33:MD33,"&gt;0"),Input!$A$6:$HV$6,0),FALSE),0),0))*$D33*$F33</f>
        <v>0</v>
      </c>
      <c r="EF33" s="1">
        <f>IF($E33+$I33+$D$7&lt;=EF$22,0,IF(EF$22-$D$7&gt;=$E33,IF(COUNTIF($KZ33:ME33,"&gt;0")&gt;0,VLOOKUP($C33,Input!$A$8:$HV$21,MATCH($DP$21+COUNTIF($KZ33:ME33,"&gt;0"),Input!$A$6:$HV$6,0),FALSE),0),0))*$D33*$F33</f>
        <v>0</v>
      </c>
      <c r="EG33" s="1">
        <f>IF($E33+$I33+$D$7&lt;=EG$22,0,IF(EG$22-$D$7&gt;=$E33,IF(COUNTIF($KZ33:MF33,"&gt;0")&gt;0,VLOOKUP($C33,Input!$A$8:$HV$21,MATCH($DP$21+COUNTIF($KZ33:MF33,"&gt;0"),Input!$A$6:$HV$6,0),FALSE),0),0))*$D33*$F33</f>
        <v>0</v>
      </c>
      <c r="EH33" s="1">
        <f>IF($E33+$I33+$D$7&lt;=EH$22,0,IF(EH$22-$D$7&gt;=$E33,IF(COUNTIF($KZ33:MG33,"&gt;0")&gt;0,VLOOKUP($C33,Input!$A$8:$HV$21,MATCH($DP$21+COUNTIF($KZ33:MG33,"&gt;0"),Input!$A$6:$HV$6,0),FALSE),0),0))*$D33*$F33</f>
        <v>0</v>
      </c>
      <c r="EI33" s="1">
        <f>IF($E33+$I33+$D$7&lt;=EI$22,0,IF(EI$22-$D$7&gt;=$E33,IF(COUNTIF($KZ33:MH33,"&gt;0")&gt;0,VLOOKUP($C33,Input!$A$8:$HV$21,MATCH($DP$21+COUNTIF($KZ33:MH33,"&gt;0"),Input!$A$6:$HV$6,0),FALSE),0),0))*$D33*$F33</f>
        <v>0</v>
      </c>
      <c r="EJ33" s="1">
        <f>IF($E33+$I33+$D$7&lt;=EJ$22,0,IF(EJ$22-$D$7&gt;=$E33,IF(COUNTIF($KZ33:MI33,"&gt;0")&gt;0,VLOOKUP($C33,Input!$A$8:$HV$21,MATCH($DP$21+COUNTIF($KZ33:MI33,"&gt;0"),Input!$A$6:$HV$6,0),FALSE),0),0))*$D33*$F33</f>
        <v>0</v>
      </c>
      <c r="EK33" s="1">
        <f>IF($E33+$I33+$D$7&lt;=EK$22,0,IF(EK$22-$D$7&gt;=$E33,IF(COUNTIF($KZ33:MJ33,"&gt;0")&gt;0,VLOOKUP($C33,Input!$A$8:$HV$21,MATCH($DP$21+COUNTIF($KZ33:MJ33,"&gt;0"),Input!$A$6:$HV$6,0),FALSE),0),0))*$D33*$F33</f>
        <v>0</v>
      </c>
      <c r="EL33" s="1">
        <f>IF($E33+$I33+$D$7&lt;=EL$22,0,IF(EL$22-$D$7&gt;=$E33,IF(COUNTIF($KZ33:MK33,"&gt;0")&gt;0,VLOOKUP($C33,Input!$A$8:$HV$21,MATCH($DP$21+COUNTIF($KZ33:MK33,"&gt;0"),Input!$A$6:$HV$6,0),FALSE),0),0))*$D33*$F33</f>
        <v>0</v>
      </c>
      <c r="EM33" s="1">
        <f>IF($E33+$I33+$D$7&lt;=EM$22,0,IF(EM$22-$D$7&gt;=$E33,IF(COUNTIF($KZ33:ML33,"&gt;0")&gt;0,VLOOKUP($C33,Input!$A$8:$HV$21,MATCH($DP$21+COUNTIF($KZ33:ML33,"&gt;0"),Input!$A$6:$HV$6,0),FALSE),0),0))*$D33*$F33</f>
        <v>0</v>
      </c>
      <c r="EN33" s="1">
        <f>IF($E33+$I33+$D$7&lt;=EN$22,0,IF(EN$22-$D$7&gt;=$E33,IF(COUNTIF($KZ33:MM33,"&gt;0")&gt;0,VLOOKUP($C33,Input!$A$8:$HV$21,MATCH($DP$21+COUNTIF($KZ33:MM33,"&gt;0"),Input!$A$6:$HV$6,0),FALSE),0),0))*$D33*$F33</f>
        <v>0</v>
      </c>
      <c r="EO33" s="1">
        <f>IF($E33+$I33+$D$7&lt;=EO$22,0,IF(EO$22-$D$7&gt;=$E33,IF(COUNTIF($KZ33:MN33,"&gt;0")&gt;0,VLOOKUP($C33,Input!$A$8:$HV$21,MATCH($DP$21+COUNTIF($KZ33:MN33,"&gt;0"),Input!$A$6:$HV$6,0),FALSE),0),0))*$D33*$F33</f>
        <v>0</v>
      </c>
      <c r="EP33" s="1">
        <f>IF($E33+$I33+$D$7&lt;=EP$22,0,IF(EP$22-$D$7&gt;=$E33,IF(COUNTIF($KZ33:MO33,"&gt;0")&gt;0,VLOOKUP($C33,Input!$A$8:$HV$21,MATCH($DP$21+COUNTIF($KZ33:MO33,"&gt;0"),Input!$A$6:$HV$6,0),FALSE),0),0))*$D33*$F33</f>
        <v>0</v>
      </c>
      <c r="EQ33" s="1">
        <f>IF($E33+$I33+$D$7&lt;=EQ$22,0,IF(EQ$22-$D$7&gt;=$E33,IF(COUNTIF($KZ33:MP33,"&gt;0")&gt;0,VLOOKUP($C33,Input!$A$8:$HV$21,MATCH($DP$21+COUNTIF($KZ33:MP33,"&gt;0"),Input!$A$6:$HV$6,0),FALSE),0),0))*$D33*$F33</f>
        <v>0</v>
      </c>
      <c r="ER33" s="1">
        <f>IF($E33+$I33+$D$7&lt;=ER$22,0,IF(ER$22-$D$7&gt;=$E33,IF(COUNTIF($KZ33:MQ33,"&gt;0")&gt;0,VLOOKUP($C33,Input!$A$8:$HV$21,MATCH($DP$21+COUNTIF($KZ33:MQ33,"&gt;0"),Input!$A$6:$HV$6,0),FALSE),0),0))*$D33*$F33</f>
        <v>0</v>
      </c>
      <c r="ES33" s="1">
        <f>IF($E33+$I33+$D$7&lt;=ES$22,0,IF(ES$22-$D$7&gt;=$E33,IF(COUNTIF($KZ33:MR33,"&gt;0")&gt;0,VLOOKUP($C33,Input!$A$8:$HV$21,MATCH($DP$21+COUNTIF($KZ33:MR33,"&gt;0"),Input!$A$6:$HV$6,0),FALSE),0),0))*$D33*$F33</f>
        <v>0</v>
      </c>
      <c r="ET33" s="1">
        <f>IF($E33+$I33+$D$7&lt;=ET$22,0,IF(ET$22-$D$7&gt;=$E33,IF(COUNTIF($KZ33:MS33,"&gt;0")&gt;0,VLOOKUP($C33,Input!$A$8:$HV$21,MATCH($DP$21+COUNTIF($KZ33:MS33,"&gt;0"),Input!$A$6:$HV$6,0),FALSE),0),0))*$D33*$F33</f>
        <v>0</v>
      </c>
      <c r="EU33" s="1">
        <f>IF($E33+$I33+$D$7&lt;=EU$22,0,IF(EU$22-$D$7&gt;=$E33,IF(COUNTIF($KZ33:MT33,"&gt;0")&gt;0,VLOOKUP($C33,Input!$A$8:$HV$21,MATCH($DP$21+COUNTIF($KZ33:MT33,"&gt;0"),Input!$A$6:$HV$6,0),FALSE),0),0))*$D33*$F33</f>
        <v>0</v>
      </c>
      <c r="EV33" s="1">
        <f>IF($E33+$I33+$D$7&lt;=EV$22,0,IF(EV$22-$D$7&gt;=$E33,IF(COUNTIF($KZ33:MU33,"&gt;0")&gt;0,VLOOKUP($C33,Input!$A$8:$HV$21,MATCH($DP$21+COUNTIF($KZ33:MU33,"&gt;0"),Input!$A$6:$HV$6,0),FALSE),0),0))*$D33*$F33</f>
        <v>0</v>
      </c>
      <c r="EW33" s="1">
        <f>IF($E33+$I33+$D$7&lt;=EW$22,0,IF(EW$22-$D$7&gt;=$E33,IF(COUNTIF($KZ33:MV33,"&gt;0")&gt;0,VLOOKUP($C33,Input!$A$8:$HV$21,MATCH($DP$21+COUNTIF($KZ33:MV33,"&gt;0"),Input!$A$6:$HV$6,0),FALSE),0),0))*$D33*$F33</f>
        <v>0</v>
      </c>
      <c r="EX33" s="1">
        <f>IF($E33+$I33+$D$7&lt;=EX$22,0,IF(EX$22-$D$7&gt;=$E33,IF(COUNTIF($KZ33:MW33,"&gt;0")&gt;0,VLOOKUP($C33,Input!$A$8:$HV$21,MATCH($DP$21+COUNTIF($KZ33:MW33,"&gt;0"),Input!$A$6:$HV$6,0),FALSE),0),0))*$D33*$F33</f>
        <v>0</v>
      </c>
      <c r="EY33" s="1">
        <f>IF($E33+$I33+$D$7&lt;=EY$22,0,IF(EY$22-$D$7&gt;=$E33,IF(COUNTIF($KZ33:MX33,"&gt;0")&gt;0,VLOOKUP($C33,Input!$A$8:$HV$21,MATCH($DP$21+COUNTIF($KZ33:MX33,"&gt;0"),Input!$A$6:$HV$6,0),FALSE),0),0))*$D33*$F33</f>
        <v>0</v>
      </c>
      <c r="EZ33" s="1"/>
      <c r="FA33" t="str">
        <f>VLOOKUP($C33,Input!$A$8:$GZ$39,MATCH(FA$21,Input!$A$6:$GZ$6,0),FALSE)</f>
        <v>NA</v>
      </c>
      <c r="FB33">
        <f>IF((VLOOKUP($C33,Input!$A$8:$GZ$39,MATCH(FB$21,Input!$A$6:$GZ$6,0),FALSE))="Y",$D33/VLOOKUP($C33,Input!$A$8:$GZ$39,MATCH(FC$21,Input!$A$6:$GZ$6,0),FALSE),0)</f>
        <v>0</v>
      </c>
      <c r="FC33">
        <f>IF((VLOOKUP($C33,Input!$A$8:$GZ$39,MATCH(FB$21,Input!$A$6:$GZ$6,0),FALSE))="Y",0,IF((VLOOKUP($C33,Input!$A$8:$GZ$39,MATCH(FC$21,Input!$A$6:$GZ$6,0),FALSE))&gt;0,$D33/VLOOKUP($C33,Input!$A$8:$GZ$39,MATCH(FC$21,Input!$A$6:$GZ$6,0),FALSE),0))</f>
        <v>0</v>
      </c>
      <c r="FD33" s="1">
        <f>+IF($E33=FD$22,VLOOKUP($C33,Input!$A$8:$GZ$39,MATCH(FD$21,Input!$A$6:$GZ$6,0),FALSE),0)*IF(FD$19&gt;=MAX(FC$19:$FD$19),MIN((FD$19-MAX(FC$19:$FD$19)),(FD$19-FC$19)),0)+IF($E33=FD$22,VLOOKUP($C33,Input!$A$8:$GZ$39,MATCH(FD$21,Input!$A$6:$GZ$6,0),FALSE),0)*IF(FD$18&gt;=MAX(FC$18:$FD$18),MIN((FD$18-MAX(FC$18:$FD$18)),(FD$18-FC$18)),0)</f>
        <v>0</v>
      </c>
      <c r="FE33" s="1">
        <f>+IF($E33=FE$22,VLOOKUP($C33,Input!$A$8:$GZ$39,MATCH(FE$21,Input!$A$6:$GZ$6,0),FALSE),0)*IF(FE$19&gt;=MAX(FD$19:$FD$19),MIN((FE$19-MAX(FD$19:$FD$19)),(FE$19-FD$19)),0)+IF($E33=FE$22,VLOOKUP($C33,Input!$A$8:$GZ$39,MATCH(FE$21,Input!$A$6:$GZ$6,0),FALSE),0)*IF(FE$18&gt;=MAX(FD$18:$FD$18),MIN((FE$18-MAX(FD$18:$FD$18)),(FE$18-FD$18)),0)</f>
        <v>0</v>
      </c>
      <c r="FF33" s="1">
        <f>+IF($E33=FF$22,VLOOKUP($C33,Input!$A$8:$GZ$39,MATCH(FF$21,Input!$A$6:$GZ$6,0),FALSE),0)*IF(FF$19&gt;=MAX($FD$19:FE$19),MIN((FF$19-MAX($FD$19:FE$19)),(FF$19-FE$19)),0)+IF($E33=FF$22,VLOOKUP($C33,Input!$A$8:$GZ$39,MATCH(FF$21,Input!$A$6:$GZ$6,0),FALSE),0)*IF(FF$18&gt;=MAX($FD$18:FE$18),MIN((FF$18-MAX($FD$18:FE$18)),(FF$18-FE$18)),0)</f>
        <v>0</v>
      </c>
      <c r="FG33" s="1">
        <f>+IF($E33=FG$22,VLOOKUP($C33,Input!$A$8:$GZ$39,MATCH(FG$21,Input!$A$6:$GZ$6,0),FALSE),0)*IF(FG$19&gt;=MAX($FD$19:FF$19),MIN((FG$19-MAX($FD$19:FF$19)),(FG$19-FF$19)),0)+IF($E33=FG$22,VLOOKUP($C33,Input!$A$8:$GZ$39,MATCH(FG$21,Input!$A$6:$GZ$6,0),FALSE),0)*IF(FG$18&gt;=MAX($FD$18:FF$18),MIN((FG$18-MAX($FD$18:FF$18)),(FG$18-FF$18)),0)</f>
        <v>0</v>
      </c>
      <c r="FH33" s="1">
        <f>+IF($E33=FH$22,VLOOKUP($C33,Input!$A$8:$GZ$39,MATCH(FH$21,Input!$A$6:$GZ$6,0),FALSE),0)*IF(FH$19&gt;=MAX($FD$19:FG$19),MIN((FH$19-MAX($FD$19:FG$19)),(FH$19-FG$19)),0)+IF($E33=FH$22,VLOOKUP($C33,Input!$A$8:$GZ$39,MATCH(FH$21,Input!$A$6:$GZ$6,0),FALSE),0)*IF(FH$18&gt;=MAX($FD$18:FG$18),MIN((FH$18-MAX($FD$18:FG$18)),(FH$18-FG$18)),0)</f>
        <v>0</v>
      </c>
      <c r="FI33" s="1">
        <f>+IF($E33=FI$22,VLOOKUP($C33,Input!$A$8:$GZ$39,MATCH(FI$21,Input!$A$6:$GZ$6,0),FALSE),0)*IF(FI$19&gt;=MAX($FD$19:FH$19),MIN((FI$19-MAX($FD$19:FH$19)),(FI$19-FH$19)),0)+IF($E33=FI$22,VLOOKUP($C33,Input!$A$8:$GZ$39,MATCH(FI$21,Input!$A$6:$GZ$6,0),FALSE),0)*IF(FI$18&gt;=MAX($FD$18:FH$18),MIN((FI$18-MAX($FD$18:FH$18)),(FI$18-FH$18)),0)</f>
        <v>0</v>
      </c>
      <c r="FJ33" s="1">
        <f>+IF($E33=FJ$22,VLOOKUP($C33,Input!$A$8:$GZ$39,MATCH(FJ$21,Input!$A$6:$GZ$6,0),FALSE),0)*IF(FJ$19&gt;=MAX($FD$19:FI$19),MIN((FJ$19-MAX($FD$19:FI$19)),(FJ$19-FI$19)),0)+IF($E33=FJ$22,VLOOKUP($C33,Input!$A$8:$GZ$39,MATCH(FJ$21,Input!$A$6:$GZ$6,0),FALSE),0)*IF(FJ$18&gt;=MAX($FD$18:FI$18),MIN((FJ$18-MAX($FD$18:FI$18)),(FJ$18-FI$18)),0)</f>
        <v>0</v>
      </c>
      <c r="FK33" s="1">
        <f>+IF($E33=FK$22,VLOOKUP($C33,Input!$A$8:$GZ$39,MATCH(FK$21,Input!$A$6:$GZ$6,0),FALSE),0)*IF(FK$19&gt;=MAX($FD$19:FJ$19),MIN((FK$19-MAX($FD$19:FJ$19)),(FK$19-FJ$19)),0)+IF($E33=FK$22,VLOOKUP($C33,Input!$A$8:$GZ$39,MATCH(FK$21,Input!$A$6:$GZ$6,0),FALSE),0)*IF(FK$18&gt;=MAX($FD$18:FJ$18),MIN((FK$18-MAX($FD$18:FJ$18)),(FK$18-FJ$18)),0)</f>
        <v>0</v>
      </c>
      <c r="FL33" s="1">
        <f>+IF($E33=FL$22,VLOOKUP($C33,Input!$A$8:$GZ$39,MATCH(FL$21,Input!$A$6:$GZ$6,0),FALSE),0)*IF(FL$19&gt;=MAX($FD$19:FK$19),MIN((FL$19-MAX($FD$19:FK$19)),(FL$19-FK$19)),0)+IF($E33=FL$22,VLOOKUP($C33,Input!$A$8:$GZ$39,MATCH(FL$21,Input!$A$6:$GZ$6,0),FALSE),0)*IF(FL$18&gt;=MAX($FD$18:FK$18),MIN((FL$18-MAX($FD$18:FK$18)),(FL$18-FK$18)),0)</f>
        <v>0</v>
      </c>
      <c r="FM33" s="1">
        <f>+IF($E33=FM$22,VLOOKUP($C33,Input!$A$8:$GZ$39,MATCH(FM$21,Input!$A$6:$GZ$6,0),FALSE),0)*IF(FM$19&gt;=MAX($FD$19:FL$19),MIN((FM$19-MAX($FD$19:FL$19)),(FM$19-FL$19)),0)+IF($E33=FM$22,VLOOKUP($C33,Input!$A$8:$GZ$39,MATCH(FM$21,Input!$A$6:$GZ$6,0),FALSE),0)*IF(FM$18&gt;=MAX($FD$18:FL$18),MIN((FM$18-MAX($FD$18:FL$18)),(FM$18-FL$18)),0)</f>
        <v>0</v>
      </c>
      <c r="FN33" s="1">
        <f>+IF($E33=FN$22,VLOOKUP($C33,Input!$A$8:$GZ$39,MATCH(FN$21,Input!$A$6:$GZ$6,0),FALSE),0)*IF(FN$19&gt;=MAX($FD$19:FM$19),MIN((FN$19-MAX($FD$19:FM$19)),(FN$19-FM$19)),0)+IF($E33=FN$22,VLOOKUP($C33,Input!$A$8:$GZ$39,MATCH(FN$21,Input!$A$6:$GZ$6,0),FALSE),0)*IF(FN$18&gt;=MAX($FD$18:FM$18),MIN((FN$18-MAX($FD$18:FM$18)),(FN$18-FM$18)),0)</f>
        <v>0</v>
      </c>
      <c r="FO33" s="1">
        <f>+IF($E33=FO$22,VLOOKUP($C33,Input!$A$8:$GZ$39,MATCH(FO$21,Input!$A$6:$GZ$6,0),FALSE),0)*IF(FO$19&gt;=MAX($FD$19:FN$19),MIN((FO$19-MAX($FD$19:FN$19)),(FO$19-FN$19)),0)+IF($E33=FO$22,VLOOKUP($C33,Input!$A$8:$GZ$39,MATCH(FO$21,Input!$A$6:$GZ$6,0),FALSE),0)*IF(FO$18&gt;=MAX($FD$18:FN$18),MIN((FO$18-MAX($FD$18:FN$18)),(FO$18-FN$18)),0)</f>
        <v>0</v>
      </c>
      <c r="FP33" s="1">
        <f>+IF($E33=FP$22,VLOOKUP($C33,Input!$A$8:$GZ$39,MATCH(FP$21,Input!$A$6:$GZ$6,0),FALSE),0)*IF(FP$19&gt;=MAX($FD$19:FO$19),MIN((FP$19-MAX($FD$19:FO$19)),(FP$19-FO$19)),0)+IF($E33=FP$22,VLOOKUP($C33,Input!$A$8:$GZ$39,MATCH(FP$21,Input!$A$6:$GZ$6,0),FALSE),0)*IF(FP$18&gt;=MAX($FD$18:FO$18),MIN((FP$18-MAX($FD$18:FO$18)),(FP$18-FO$18)),0)</f>
        <v>0</v>
      </c>
      <c r="FQ33" s="1">
        <f>+IF($E33=FQ$22,VLOOKUP($C33,Input!$A$8:$GZ$39,MATCH(FQ$21,Input!$A$6:$GZ$6,0),FALSE),0)*IF(FQ$19&gt;=MAX($FD$19:FP$19),MIN((FQ$19-MAX($FD$19:FP$19)),(FQ$19-FP$19)),0)+IF($E33=FQ$22,VLOOKUP($C33,Input!$A$8:$GZ$39,MATCH(FQ$21,Input!$A$6:$GZ$6,0),FALSE),0)*IF(FQ$18&gt;=MAX($FD$18:FP$18),MIN((FQ$18-MAX($FD$18:FP$18)),(FQ$18-FP$18)),0)</f>
        <v>0</v>
      </c>
      <c r="FR33" s="1">
        <f>+IF($E33=FR$22,VLOOKUP($C33,Input!$A$8:$GZ$39,MATCH(FR$21,Input!$A$6:$GZ$6,0),FALSE),0)*IF(FR$19&gt;=MAX($FD$19:FQ$19),MIN((FR$19-MAX($FD$19:FQ$19)),(FR$19-FQ$19)),0)+IF($E33=FR$22,VLOOKUP($C33,Input!$A$8:$GZ$39,MATCH(FR$21,Input!$A$6:$GZ$6,0),FALSE),0)*IF(FR$18&gt;=MAX($FD$18:FQ$18),MIN((FR$18-MAX($FD$18:FQ$18)),(FR$18-FQ$18)),0)</f>
        <v>0</v>
      </c>
      <c r="FS33" s="1">
        <f>+IF($E33=FS$22,VLOOKUP($C33,Input!$A$8:$GZ$39,MATCH(FS$21,Input!$A$6:$GZ$6,0),FALSE),0)*IF(FS$19&gt;=MAX($FD$19:FR$19),MIN((FS$19-MAX($FD$19:FR$19)),(FS$19-FR$19)),0)+IF($E33=FS$22,VLOOKUP($C33,Input!$A$8:$GZ$39,MATCH(FS$21,Input!$A$6:$GZ$6,0),FALSE),0)*IF(FS$18&gt;=MAX($FD$18:FR$18),MIN((FS$18-MAX($FD$18:FR$18)),(FS$18-FR$18)),0)</f>
        <v>0</v>
      </c>
      <c r="FT33" s="1">
        <f>+IF($E33=FT$22,VLOOKUP($C33,Input!$A$8:$GZ$39,MATCH(FT$21,Input!$A$6:$GZ$6,0),FALSE),0)*IF(FT$19&gt;=MAX($FD$19:FS$19),MIN((FT$19-MAX($FD$19:FS$19)),(FT$19-FS$19)),0)+IF($E33=FT$22,VLOOKUP($C33,Input!$A$8:$GZ$39,MATCH(FT$21,Input!$A$6:$GZ$6,0),FALSE),0)*IF(FT$18&gt;=MAX($FD$18:FS$18),MIN((FT$18-MAX($FD$18:FS$18)),(FT$18-FS$18)),0)</f>
        <v>0</v>
      </c>
      <c r="FU33" s="1">
        <f>+IF($E33=FU$22,VLOOKUP($C33,Input!$A$8:$GZ$39,MATCH(FU$21,Input!$A$6:$GZ$6,0),FALSE),0)*IF(FU$19&gt;=MAX($FD$19:FT$19),MIN((FU$19-MAX($FD$19:FT$19)),(FU$19-FT$19)),0)+IF($E33=FU$22,VLOOKUP($C33,Input!$A$8:$GZ$39,MATCH(FU$21,Input!$A$6:$GZ$6,0),FALSE),0)*IF(FU$18&gt;=MAX($FD$18:FT$18),MIN((FU$18-MAX($FD$18:FT$18)),(FU$18-FT$18)),0)</f>
        <v>0</v>
      </c>
      <c r="FV33" s="1">
        <f>+IF($E33=FV$22,VLOOKUP($C33,Input!$A$8:$GZ$39,MATCH(FV$21,Input!$A$6:$GZ$6,0),FALSE),0)*IF(FV$19&gt;=MAX($FD$19:FU$19),MIN((FV$19-MAX($FD$19:FU$19)),(FV$19-FU$19)),0)+IF($E33=FV$22,VLOOKUP($C33,Input!$A$8:$GZ$39,MATCH(FV$21,Input!$A$6:$GZ$6,0),FALSE),0)*IF(FV$18&gt;=MAX($FD$18:FU$18),MIN((FV$18-MAX($FD$18:FU$18)),(FV$18-FU$18)),0)</f>
        <v>0</v>
      </c>
      <c r="FW33" s="1">
        <f>+IF($E33=FW$22,VLOOKUP($C33,Input!$A$8:$GZ$39,MATCH(FW$21,Input!$A$6:$GZ$6,0),FALSE),0)*IF(FW$19&gt;=MAX($FD$19:FV$19),MIN((FW$19-MAX($FD$19:FV$19)),(FW$19-FV$19)),0)+IF($E33=FW$22,VLOOKUP($C33,Input!$A$8:$GZ$39,MATCH(FW$21,Input!$A$6:$GZ$6,0),FALSE),0)*IF(FW$18&gt;=MAX($FD$18:FV$18),MIN((FW$18-MAX($FD$18:FV$18)),(FW$18-FV$18)),0)</f>
        <v>0</v>
      </c>
      <c r="FX33" s="1">
        <f>+IF($E33=FX$22,VLOOKUP($C33,Input!$A$8:$GZ$39,MATCH(FX$21,Input!$A$6:$GZ$6,0),FALSE),0)*IF(FX$19&gt;=MAX($FD$19:FW$19),MIN((FX$19-MAX($FD$19:FW$19)),(FX$19-FW$19)),0)+IF($E33=FX$22,VLOOKUP($C33,Input!$A$8:$GZ$39,MATCH(FX$21,Input!$A$6:$GZ$6,0),FALSE),0)*IF(FX$18&gt;=MAX($FD$18:FW$18),MIN((FX$18-MAX($FD$18:FW$18)),(FX$18-FW$18)),0)</f>
        <v>0</v>
      </c>
      <c r="FY33" s="1">
        <f>+IF($E33=FY$22,VLOOKUP($C33,Input!$A$8:$GZ$39,MATCH(FY$21,Input!$A$6:$GZ$6,0),FALSE),0)*IF(FY$19&gt;=MAX($FD$19:FX$19),MIN((FY$19-MAX($FD$19:FX$19)),(FY$19-FX$19)),0)+IF($E33=FY$22,VLOOKUP($C33,Input!$A$8:$GZ$39,MATCH(FY$21,Input!$A$6:$GZ$6,0),FALSE),0)*IF(FY$18&gt;=MAX($FD$18:FX$18),MIN((FY$18-MAX($FD$18:FX$18)),(FY$18-FX$18)),0)</f>
        <v>0</v>
      </c>
      <c r="FZ33" s="1">
        <f>+IF($E33=FZ$22,VLOOKUP($C33,Input!$A$8:$GZ$39,MATCH(FZ$21,Input!$A$6:$GZ$6,0),FALSE),0)*IF(FZ$19&gt;=MAX($FD$19:FY$19),MIN((FZ$19-MAX($FD$19:FY$19)),(FZ$19-FY$19)),0)+IF($E33=FZ$22,VLOOKUP($C33,Input!$A$8:$GZ$39,MATCH(FZ$21,Input!$A$6:$GZ$6,0),FALSE),0)*IF(FZ$18&gt;=MAX($FD$18:FY$18),MIN((FZ$18-MAX($FD$18:FY$18)),(FZ$18-FY$18)),0)</f>
        <v>0</v>
      </c>
      <c r="GA33" s="1">
        <f>+IF($E33=GA$22,VLOOKUP($C33,Input!$A$8:$GZ$39,MATCH(GA$21,Input!$A$6:$GZ$6,0),FALSE),0)*IF(GA$19&gt;=MAX($FD$19:FZ$19),MIN((GA$19-MAX($FD$19:FZ$19)),(GA$19-FZ$19)),0)+IF($E33=GA$22,VLOOKUP($C33,Input!$A$8:$GZ$39,MATCH(GA$21,Input!$A$6:$GZ$6,0),FALSE),0)*IF(GA$18&gt;=MAX($FD$18:FZ$18),MIN((GA$18-MAX($FD$18:FZ$18)),(GA$18-FZ$18)),0)</f>
        <v>0</v>
      </c>
      <c r="GB33" s="1">
        <f>+IF($E33=GB$22,VLOOKUP($C33,Input!$A$8:$GZ$39,MATCH(GB$21,Input!$A$6:$GZ$6,0),FALSE),0)*IF(GB$19&gt;=MAX($FD$19:GA$19),MIN((GB$19-MAX($FD$19:GA$19)),(GB$19-GA$19)),0)+IF($E33=GB$22,VLOOKUP($C33,Input!$A$8:$GZ$39,MATCH(GB$21,Input!$A$6:$GZ$6,0),FALSE),0)*IF(GB$18&gt;=MAX($FD$18:GA$18),MIN((GB$18-MAX($FD$18:GA$18)),(GB$18-GA$18)),0)</f>
        <v>0</v>
      </c>
      <c r="GC33" s="1">
        <f>+IF($E33=GC$22,VLOOKUP($C33,Input!$A$8:$GZ$39,MATCH(GC$21,Input!$A$6:$GZ$6,0),FALSE),0)*IF(GC$19&gt;=MAX($FD$19:GB$19),MIN((GC$19-MAX($FD$19:GB$19)),(GC$19-GB$19)),0)+IF($E33=GC$22,VLOOKUP($C33,Input!$A$8:$GZ$39,MATCH(GC$21,Input!$A$6:$GZ$6,0),FALSE),0)*IF(GC$18&gt;=MAX($FD$18:GB$18),MIN((GC$18-MAX($FD$18:GB$18)),(GC$18-GB$18)),0)</f>
        <v>0</v>
      </c>
      <c r="GD33" s="1">
        <f>+IF($E33=GD$22,VLOOKUP($C33,Input!$A$8:$GZ$39,MATCH(GD$21,Input!$A$6:$GZ$6,0),FALSE),0)*IF(GD$19&gt;=MAX($FD$19:GC$19),MIN((GD$19-MAX($FD$19:GC$19)),(GD$19-GC$19)),0)+IF($E33=GD$22,VLOOKUP($C33,Input!$A$8:$GZ$39,MATCH(GD$21,Input!$A$6:$GZ$6,0),FALSE),0)*IF(GD$18&gt;=MAX($FD$18:GC$18),MIN((GD$18-MAX($FD$18:GC$18)),(GD$18-GC$18)),0)</f>
        <v>0</v>
      </c>
      <c r="GE33" s="1">
        <f>+IF($E33=GE$22,VLOOKUP($C33,Input!$A$8:$GZ$39,MATCH(GE$21,Input!$A$6:$GZ$6,0),FALSE),0)*IF(GE$19&gt;=MAX($FD$19:GD$19),MIN((GE$19-MAX($FD$19:GD$19)),(GE$19-GD$19)),0)+IF($E33=GE$22,VLOOKUP($C33,Input!$A$8:$GZ$39,MATCH(GE$21,Input!$A$6:$GZ$6,0),FALSE),0)*IF(GE$18&gt;=MAX($FD$18:GD$18),MIN((GE$18-MAX($FD$18:GD$18)),(GE$18-GD$18)),0)</f>
        <v>0</v>
      </c>
      <c r="GF33" s="1">
        <f>+IF($E33=GF$22,VLOOKUP($C33,Input!$A$8:$GZ$39,MATCH(GF$21,Input!$A$6:$GZ$6,0),FALSE),0)*IF(GF$19&gt;=MAX($FD$19:GE$19),MIN((GF$19-MAX($FD$19:GE$19)),(GF$19-GE$19)),0)+IF($E33=GF$22,VLOOKUP($C33,Input!$A$8:$GZ$39,MATCH(GF$21,Input!$A$6:$GZ$6,0),FALSE),0)*IF(GF$18&gt;=MAX($FD$18:GE$18),MIN((GF$18-MAX($FD$18:GE$18)),(GF$18-GE$18)),0)</f>
        <v>0</v>
      </c>
      <c r="GG33" s="1">
        <f>+IF($E33=GG$22,VLOOKUP($C33,Input!$A$8:$GZ$39,MATCH(GG$21,Input!$A$6:$GZ$6,0),FALSE),0)*IF(GG$19&gt;=MAX($FD$19:GF$19),MIN((GG$19-MAX($FD$19:GF$19)),(GG$19-GF$19)),0)+IF($E33=GG$22,VLOOKUP($C33,Input!$A$8:$GZ$39,MATCH(GG$21,Input!$A$6:$GZ$6,0),FALSE),0)*IF(GG$18&gt;=MAX($FD$18:GF$18),MIN((GG$18-MAX($FD$18:GF$18)),(GG$18-GF$18)),0)</f>
        <v>0</v>
      </c>
      <c r="GH33" s="1">
        <f>+IF($E33=GH$22,VLOOKUP($C33,Input!$A$8:$GZ$39,MATCH(GH$21,Input!$A$6:$GZ$6,0),FALSE),0)*IF(GH$19&gt;=MAX($FD$19:GG$19),MIN((GH$19-MAX($FD$19:GG$19)),(GH$19-GG$19)),0)+IF($E33=GH$22,VLOOKUP($C33,Input!$A$8:$GZ$39,MATCH(GH$21,Input!$A$6:$GZ$6,0),FALSE),0)*IF(GH$18&gt;=MAX($FD$18:GG$18),MIN((GH$18-MAX($FD$18:GG$18)),(GH$18-GG$18)),0)</f>
        <v>0</v>
      </c>
      <c r="GI33" s="1">
        <f>+IF($E33=GI$22,VLOOKUP($C33,Input!$A$8:$GZ$39,MATCH(GI$21,Input!$A$6:$GZ$6,0),FALSE),0)*IF(GI$19&gt;=MAX($FD$19:GH$19),MIN((GI$19-MAX($FD$19:GH$19)),(GI$19-GH$19)),0)+IF($E33=GI$22,VLOOKUP($C33,Input!$A$8:$GZ$39,MATCH(GI$21,Input!$A$6:$GZ$6,0),FALSE),0)*IF(GI$18&gt;=MAX($FD$18:GH$18),MIN((GI$18-MAX($FD$18:GH$18)),(GI$18-GH$18)),0)</f>
        <v>0</v>
      </c>
      <c r="GJ33" s="1">
        <f>+IF($E33=GJ$22,VLOOKUP($C33,Input!$A$8:$GZ$39,MATCH(GJ$21,Input!$A$6:$GZ$6,0),FALSE),0)*IF(GJ$19&gt;=MAX($FD$19:GI$19),MIN((GJ$19-MAX($FD$19:GI$19)),(GJ$19-GI$19)),0)+IF($E33=GJ$22,VLOOKUP($C33,Input!$A$8:$GZ$39,MATCH(GJ$21,Input!$A$6:$GZ$6,0),FALSE),0)*IF(GJ$18&gt;=MAX($FD$18:GI$18),MIN((GJ$18-MAX($FD$18:GI$18)),(GJ$18-GI$18)),0)</f>
        <v>0</v>
      </c>
      <c r="GK33" s="1">
        <f>+IF($E33=GK$22,VLOOKUP($C33,Input!$A$8:$GZ$39,MATCH(GK$21,Input!$A$6:$GZ$6,0),FALSE),0)*IF(GK$19&gt;=MAX($FD$19:GJ$19),MIN((GK$19-MAX($FD$19:GJ$19)),(GK$19-GJ$19)),0)+IF($E33=GK$22,VLOOKUP($C33,Input!$A$8:$GZ$39,MATCH(GK$21,Input!$A$6:$GZ$6,0),FALSE),0)*IF(GK$18&gt;=MAX($FD$18:GJ$18),MIN((GK$18-MAX($FD$18:GJ$18)),(GK$18-GJ$18)),0)</f>
        <v>0</v>
      </c>
      <c r="GL33" s="1">
        <f>+IF($E33=GL$22,VLOOKUP($C33,Input!$A$8:$GZ$39,MATCH(GL$21,Input!$A$6:$GZ$6,0),FALSE),0)*IF(GL$19&gt;=MAX($FD$19:GK$19),MIN((GL$19-MAX($FD$19:GK$19)),(GL$19-GK$19)),0)+IF($E33=GL$22,VLOOKUP($C33,Input!$A$8:$GZ$39,MATCH(GL$21,Input!$A$6:$GZ$6,0),FALSE),0)*IF(GL$18&gt;=MAX($FD$18:GK$18),MIN((GL$18-MAX($FD$18:GK$18)),(GL$18-GK$18)),0)</f>
        <v>0</v>
      </c>
      <c r="GM33" s="42"/>
      <c r="GN33" t="str">
        <f>VLOOKUP($C33,Input!$A$8:$GZ$39,MATCH(GN$21,Input!$A$6:$GZ$6,0),FALSE)</f>
        <v>NA</v>
      </c>
      <c r="GO33">
        <f>IF((VLOOKUP($C33,Input!$A$8:$GZ$39,MATCH(GO$21,Input!$A$6:$GZ$6,0),FALSE))="Y",$D33/VLOOKUP($C33,Input!$A$8:$GZ$39,MATCH(GP$21,Input!$A$6:$GZ$6,0),FALSE),0)</f>
        <v>0</v>
      </c>
      <c r="GP33">
        <f>IF((VLOOKUP($C33,Input!$A$8:$GZ$39,MATCH(GO$21,Input!$A$6:$GZ$6,0),FALSE))="Y",0,IF((VLOOKUP($C33,Input!$A$8:$GZ$39,MATCH(GP$21,Input!$A$6:$GZ$6,0),FALSE))&gt;0,$D33/VLOOKUP($C33,Input!$A$8:$GZ$39,MATCH(GP$21,Input!$A$6:$GZ$6,0),FALSE),0))</f>
        <v>0</v>
      </c>
      <c r="GQ33" s="1">
        <f>+IF($E33=GQ$22,VLOOKUP($C33,Input!$A$8:$GZ$39,MATCH(GQ$21,Input!$A$6:$GZ$6,0),FALSE),0)*IF(GQ$19&gt;=MAX($GP$19:GP$19),MIN((GQ$19-MAX($GP$19:GP$19)),(GQ$19-GP$19)),0)+IF($E33=GQ$22,VLOOKUP($C33,Input!$A$8:$GZ$39,MATCH(GQ$21,Input!$A$6:$GZ$6,0),FALSE),0)*IF(GQ$18&gt;=MAX($GP$18:GP$18),MIN((GQ$18-MAX($GP$18:GP$18)),(GQ$18-GP$18)),0)</f>
        <v>0</v>
      </c>
      <c r="GR33" s="1">
        <f>+IF($E33=GR$22,VLOOKUP($C33,Input!$A$8:$GZ$39,MATCH(GR$21,Input!$A$6:$GZ$6,0),FALSE),0)*IF(GR$19&gt;=MAX($GP$19:GQ$19),MIN((GR$19-MAX($GP$19:GQ$19)),(GR$19-GQ$19)),0)+IF($E33=GR$22,VLOOKUP($C33,Input!$A$8:$GZ$39,MATCH(GR$21,Input!$A$6:$GZ$6,0),FALSE),0)*IF(GR$18&gt;=MAX($GP$18:GQ$18),MIN((GR$18-MAX($GP$18:GQ$18)),(GR$18-GQ$18)),0)</f>
        <v>0</v>
      </c>
      <c r="GS33" s="1">
        <f>+IF($E33=GS$22,VLOOKUP($C33,Input!$A$8:$GZ$39,MATCH(GS$21,Input!$A$6:$GZ$6,0),FALSE),0)*IF(GS$19&gt;=MAX($GP$19:GR$19),MIN((GS$19-MAX($GP$19:GR$19)),(GS$19-GR$19)),0)+IF($E33=GS$22,VLOOKUP($C33,Input!$A$8:$GZ$39,MATCH(GS$21,Input!$A$6:$GZ$6,0),FALSE),0)*IF(GS$18&gt;=MAX($GP$18:GR$18),MIN((GS$18-MAX($GP$18:GR$18)),(GS$18-GR$18)),0)</f>
        <v>0</v>
      </c>
      <c r="GT33" s="1">
        <f>+IF($E33=GT$22,VLOOKUP($C33,Input!$A$8:$GZ$39,MATCH(GT$21,Input!$A$6:$GZ$6,0),FALSE),0)*IF(GT$19&gt;=MAX($GP$19:GS$19),MIN((GT$19-MAX($GP$19:GS$19)),(GT$19-GS$19)),0)+IF($E33=GT$22,VLOOKUP($C33,Input!$A$8:$GZ$39,MATCH(GT$21,Input!$A$6:$GZ$6,0),FALSE),0)*IF(GT$18&gt;=MAX($GP$18:GS$18),MIN((GT$18-MAX($GP$18:GS$18)),(GT$18-GS$18)),0)</f>
        <v>0</v>
      </c>
      <c r="GU33" s="1">
        <f>+IF($E33=GU$22,VLOOKUP($C33,Input!$A$8:$GZ$39,MATCH(GU$21,Input!$A$6:$GZ$6,0),FALSE),0)*IF(GU$19&gt;=MAX($GP$19:GT$19),MIN((GU$19-MAX($GP$19:GT$19)),(GU$19-GT$19)),0)+IF($E33=GU$22,VLOOKUP($C33,Input!$A$8:$GZ$39,MATCH(GU$21,Input!$A$6:$GZ$6,0),FALSE),0)*IF(GU$18&gt;=MAX($GP$18:GT$18),MIN((GU$18-MAX($GP$18:GT$18)),(GU$18-GT$18)),0)</f>
        <v>0</v>
      </c>
      <c r="GV33" s="1">
        <f>+IF($E33=GV$22,VLOOKUP($C33,Input!$A$8:$GZ$39,MATCH(GV$21,Input!$A$6:$GZ$6,0),FALSE),0)*IF(GV$19&gt;=MAX($GP$19:GU$19),MIN((GV$19-MAX($GP$19:GU$19)),(GV$19-GU$19)),0)+IF($E33=GV$22,VLOOKUP($C33,Input!$A$8:$GZ$39,MATCH(GV$21,Input!$A$6:$GZ$6,0),FALSE),0)*IF(GV$18&gt;=MAX($GP$18:GU$18),MIN((GV$18-MAX($GP$18:GU$18)),(GV$18-GU$18)),0)</f>
        <v>0</v>
      </c>
      <c r="GW33" s="1">
        <f>+IF($E33=GW$22,VLOOKUP($C33,Input!$A$8:$GZ$39,MATCH(GW$21,Input!$A$6:$GZ$6,0),FALSE),0)*IF(GW$19&gt;=MAX($GP$19:GV$19),MIN((GW$19-MAX($GP$19:GV$19)),(GW$19-GV$19)),0)+IF($E33=GW$22,VLOOKUP($C33,Input!$A$8:$GZ$39,MATCH(GW$21,Input!$A$6:$GZ$6,0),FALSE),0)*IF(GW$18&gt;=MAX($GP$18:GV$18),MIN((GW$18-MAX($GP$18:GV$18)),(GW$18-GV$18)),0)</f>
        <v>0</v>
      </c>
      <c r="GX33" s="1">
        <f>+IF($E33=GX$22,VLOOKUP($C33,Input!$A$8:$GZ$39,MATCH(GX$21,Input!$A$6:$GZ$6,0),FALSE),0)*IF(GX$19&gt;=MAX($GP$19:GW$19),MIN((GX$19-MAX($GP$19:GW$19)),(GX$19-GW$19)),0)+IF($E33=GX$22,VLOOKUP($C33,Input!$A$8:$GZ$39,MATCH(GX$21,Input!$A$6:$GZ$6,0),FALSE),0)*IF(GX$18&gt;=MAX($GP$18:GW$18),MIN((GX$18-MAX($GP$18:GW$18)),(GX$18-GW$18)),0)</f>
        <v>0</v>
      </c>
      <c r="GY33" s="1">
        <f>+IF($E33=GY$22,VLOOKUP($C33,Input!$A$8:$GZ$39,MATCH(GY$21,Input!$A$6:$GZ$6,0),FALSE),0)*IF(GY$19&gt;=MAX($GP$19:GX$19),MIN((GY$19-MAX($GP$19:GX$19)),(GY$19-GX$19)),0)+IF($E33=GY$22,VLOOKUP($C33,Input!$A$8:$GZ$39,MATCH(GY$21,Input!$A$6:$GZ$6,0),FALSE),0)*IF(GY$18&gt;=MAX($GP$18:GX$18),MIN((GY$18-MAX($GP$18:GX$18)),(GY$18-GX$18)),0)</f>
        <v>0</v>
      </c>
      <c r="GZ33" s="1">
        <f>+IF($E33=GZ$22,VLOOKUP($C33,Input!$A$8:$GZ$39,MATCH(GZ$21,Input!$A$6:$GZ$6,0),FALSE),0)*IF(GZ$19&gt;=MAX($GP$19:GY$19),MIN((GZ$19-MAX($GP$19:GY$19)),(GZ$19-GY$19)),0)+IF($E33=GZ$22,VLOOKUP($C33,Input!$A$8:$GZ$39,MATCH(GZ$21,Input!$A$6:$GZ$6,0),FALSE),0)*IF(GZ$18&gt;=MAX($GP$18:GY$18),MIN((GZ$18-MAX($GP$18:GY$18)),(GZ$18-GY$18)),0)</f>
        <v>0</v>
      </c>
      <c r="HA33" s="1">
        <f>+IF($E33=HA$22,VLOOKUP($C33,Input!$A$8:$GZ$39,MATCH(HA$21,Input!$A$6:$GZ$6,0),FALSE),0)*IF(HA$19&gt;=MAX($GP$19:GZ$19),MIN((HA$19-MAX($GP$19:GZ$19)),(HA$19-GZ$19)),0)+IF($E33=HA$22,VLOOKUP($C33,Input!$A$8:$GZ$39,MATCH(HA$21,Input!$A$6:$GZ$6,0),FALSE),0)*IF(HA$18&gt;=MAX($GP$18:GZ$18),MIN((HA$18-MAX($GP$18:GZ$18)),(HA$18-GZ$18)),0)</f>
        <v>0</v>
      </c>
      <c r="HB33" s="1">
        <f>+IF($E33=HB$22,VLOOKUP($C33,Input!$A$8:$GZ$39,MATCH(HB$21,Input!$A$6:$GZ$6,0),FALSE),0)*IF(HB$19&gt;=MAX($GP$19:HA$19),MIN((HB$19-MAX($GP$19:HA$19)),(HB$19-HA$19)),0)+IF($E33=HB$22,VLOOKUP($C33,Input!$A$8:$GZ$39,MATCH(HB$21,Input!$A$6:$GZ$6,0),FALSE),0)*IF(HB$18&gt;=MAX($GP$18:HA$18),MIN((HB$18-MAX($GP$18:HA$18)),(HB$18-HA$18)),0)</f>
        <v>0</v>
      </c>
      <c r="HC33" s="1">
        <f>+IF($E33=HC$22,VLOOKUP($C33,Input!$A$8:$GZ$39,MATCH(HC$21,Input!$A$6:$GZ$6,0),FALSE),0)*IF(HC$19&gt;=MAX($GP$19:HB$19),MIN((HC$19-MAX($GP$19:HB$19)),(HC$19-HB$19)),0)+IF($E33=HC$22,VLOOKUP($C33,Input!$A$8:$GZ$39,MATCH(HC$21,Input!$A$6:$GZ$6,0),FALSE),0)*IF(HC$18&gt;=MAX($GP$18:HB$18),MIN((HC$18-MAX($GP$18:HB$18)),(HC$18-HB$18)),0)</f>
        <v>0</v>
      </c>
      <c r="HD33" s="1">
        <f>+IF($E33=HD$22,VLOOKUP($C33,Input!$A$8:$GZ$39,MATCH(HD$21,Input!$A$6:$GZ$6,0),FALSE),0)*IF(HD$19&gt;=MAX($GP$19:HC$19),MIN((HD$19-MAX($GP$19:HC$19)),(HD$19-HC$19)),0)+IF($E33=HD$22,VLOOKUP($C33,Input!$A$8:$GZ$39,MATCH(HD$21,Input!$A$6:$GZ$6,0),FALSE),0)*IF(HD$18&gt;=MAX($GP$18:HC$18),MIN((HD$18-MAX($GP$18:HC$18)),(HD$18-HC$18)),0)</f>
        <v>0</v>
      </c>
      <c r="HE33" s="1">
        <f>+IF($E33=HE$22,VLOOKUP($C33,Input!$A$8:$GZ$39,MATCH(HE$21,Input!$A$6:$GZ$6,0),FALSE),0)*IF(HE$19&gt;=MAX($GP$19:HD$19),MIN((HE$19-MAX($GP$19:HD$19)),(HE$19-HD$19)),0)+IF($E33=HE$22,VLOOKUP($C33,Input!$A$8:$GZ$39,MATCH(HE$21,Input!$A$6:$GZ$6,0),FALSE),0)*IF(HE$18&gt;=MAX($GP$18:HD$18),MIN((HE$18-MAX($GP$18:HD$18)),(HE$18-HD$18)),0)</f>
        <v>0</v>
      </c>
      <c r="HF33" s="1">
        <f>+IF($E33=HF$22,VLOOKUP($C33,Input!$A$8:$GZ$39,MATCH(HF$21,Input!$A$6:$GZ$6,0),FALSE),0)*IF(HF$19&gt;=MAX($GP$19:HE$19),MIN((HF$19-MAX($GP$19:HE$19)),(HF$19-HE$19)),0)+IF($E33=HF$22,VLOOKUP($C33,Input!$A$8:$GZ$39,MATCH(HF$21,Input!$A$6:$GZ$6,0),FALSE),0)*IF(HF$18&gt;=MAX($GP$18:HE$18),MIN((HF$18-MAX($GP$18:HE$18)),(HF$18-HE$18)),0)</f>
        <v>0</v>
      </c>
      <c r="HG33" s="1">
        <f>+IF($E33=HG$22,VLOOKUP($C33,Input!$A$8:$GZ$39,MATCH(HG$21,Input!$A$6:$GZ$6,0),FALSE),0)*IF(HG$19&gt;=MAX($GP$19:HF$19),MIN((HG$19-MAX($GP$19:HF$19)),(HG$19-HF$19)),0)+IF($E33=HG$22,VLOOKUP($C33,Input!$A$8:$GZ$39,MATCH(HG$21,Input!$A$6:$GZ$6,0),FALSE),0)*IF(HG$18&gt;=MAX($GP$18:HF$18),MIN((HG$18-MAX($GP$18:HF$18)),(HG$18-HF$18)),0)</f>
        <v>0</v>
      </c>
      <c r="HH33" s="1">
        <f>+IF($E33=HH$22,VLOOKUP($C33,Input!$A$8:$GZ$39,MATCH(HH$21,Input!$A$6:$GZ$6,0),FALSE),0)*IF(HH$19&gt;=MAX($GP$19:HG$19),MIN((HH$19-MAX($GP$19:HG$19)),(HH$19-HG$19)),0)+IF($E33=HH$22,VLOOKUP($C33,Input!$A$8:$GZ$39,MATCH(HH$21,Input!$A$6:$GZ$6,0),FALSE),0)*IF(HH$18&gt;=MAX($GP$18:HG$18),MIN((HH$18-MAX($GP$18:HG$18)),(HH$18-HG$18)),0)</f>
        <v>0</v>
      </c>
      <c r="HI33" s="1">
        <f>+IF($E33=HI$22,VLOOKUP($C33,Input!$A$8:$GZ$39,MATCH(HI$21,Input!$A$6:$GZ$6,0),FALSE),0)*IF(HI$19&gt;=MAX($GP$19:HH$19),MIN((HI$19-MAX($GP$19:HH$19)),(HI$19-HH$19)),0)+IF($E33=HI$22,VLOOKUP($C33,Input!$A$8:$GZ$39,MATCH(HI$21,Input!$A$6:$GZ$6,0),FALSE),0)*IF(HI$18&gt;=MAX($GP$18:HH$18),MIN((HI$18-MAX($GP$18:HH$18)),(HI$18-HH$18)),0)</f>
        <v>0</v>
      </c>
      <c r="HJ33" s="1">
        <f>+IF($E33=HJ$22,VLOOKUP($C33,Input!$A$8:$GZ$39,MATCH(HJ$21,Input!$A$6:$GZ$6,0),FALSE),0)*IF(HJ$19&gt;=MAX($GP$19:HI$19),MIN((HJ$19-MAX($GP$19:HI$19)),(HJ$19-HI$19)),0)+IF($E33=HJ$22,VLOOKUP($C33,Input!$A$8:$GZ$39,MATCH(HJ$21,Input!$A$6:$GZ$6,0),FALSE),0)*IF(HJ$18&gt;=MAX($GP$18:HI$18),MIN((HJ$18-MAX($GP$18:HI$18)),(HJ$18-HI$18)),0)</f>
        <v>0</v>
      </c>
      <c r="HK33" s="1">
        <f>+IF($E33=HK$22,VLOOKUP($C33,Input!$A$8:$GZ$39,MATCH(HK$21,Input!$A$6:$GZ$6,0),FALSE),0)*IF(HK$19&gt;=MAX($GP$19:HJ$19),MIN((HK$19-MAX($GP$19:HJ$19)),(HK$19-HJ$19)),0)+IF($E33=HK$22,VLOOKUP($C33,Input!$A$8:$GZ$39,MATCH(HK$21,Input!$A$6:$GZ$6,0),FALSE),0)*IF(HK$18&gt;=MAX($GP$18:HJ$18),MIN((HK$18-MAX($GP$18:HJ$18)),(HK$18-HJ$18)),0)</f>
        <v>0</v>
      </c>
      <c r="HL33" s="1">
        <f>+IF($E33=HL$22,VLOOKUP($C33,Input!$A$8:$GZ$39,MATCH(HL$21,Input!$A$6:$GZ$6,0),FALSE),0)*IF(HL$19&gt;=MAX($GP$19:HK$19),MIN((HL$19-MAX($GP$19:HK$19)),(HL$19-HK$19)),0)+IF($E33=HL$22,VLOOKUP($C33,Input!$A$8:$GZ$39,MATCH(HL$21,Input!$A$6:$GZ$6,0),FALSE),0)*IF(HL$18&gt;=MAX($GP$18:HK$18),MIN((HL$18-MAX($GP$18:HK$18)),(HL$18-HK$18)),0)</f>
        <v>0</v>
      </c>
      <c r="HM33" s="1">
        <f>+IF($E33=HM$22,VLOOKUP($C33,Input!$A$8:$GZ$39,MATCH(HM$21,Input!$A$6:$GZ$6,0),FALSE),0)*IF(HM$19&gt;=MAX($GP$19:HL$19),MIN((HM$19-MAX($GP$19:HL$19)),(HM$19-HL$19)),0)+IF($E33=HM$22,VLOOKUP($C33,Input!$A$8:$GZ$39,MATCH(HM$21,Input!$A$6:$GZ$6,0),FALSE),0)*IF(HM$18&gt;=MAX($GP$18:HL$18),MIN((HM$18-MAX($GP$18:HL$18)),(HM$18-HL$18)),0)</f>
        <v>0</v>
      </c>
      <c r="HN33" s="1">
        <f>+IF($E33=HN$22,VLOOKUP($C33,Input!$A$8:$GZ$39,MATCH(HN$21,Input!$A$6:$GZ$6,0),FALSE),0)*IF(HN$19&gt;=MAX($GP$19:HM$19),MIN((HN$19-MAX($GP$19:HM$19)),(HN$19-HM$19)),0)+IF($E33=HN$22,VLOOKUP($C33,Input!$A$8:$GZ$39,MATCH(HN$21,Input!$A$6:$GZ$6,0),FALSE),0)*IF(HN$18&gt;=MAX($GP$18:HM$18),MIN((HN$18-MAX($GP$18:HM$18)),(HN$18-HM$18)),0)</f>
        <v>0</v>
      </c>
      <c r="HO33" s="1">
        <f>+IF($E33=HO$22,VLOOKUP($C33,Input!$A$8:$GZ$39,MATCH(HO$21,Input!$A$6:$GZ$6,0),FALSE),0)*IF(HO$19&gt;=MAX($GP$19:HN$19),MIN((HO$19-MAX($GP$19:HN$19)),(HO$19-HN$19)),0)+IF($E33=HO$22,VLOOKUP($C33,Input!$A$8:$GZ$39,MATCH(HO$21,Input!$A$6:$GZ$6,0),FALSE),0)*IF(HO$18&gt;=MAX($GP$18:HN$18),MIN((HO$18-MAX($GP$18:HN$18)),(HO$18-HN$18)),0)</f>
        <v>0</v>
      </c>
      <c r="HP33" s="1">
        <f>+IF($E33=HP$22,VLOOKUP($C33,Input!$A$8:$GZ$39,MATCH(HP$21,Input!$A$6:$GZ$6,0),FALSE),0)*IF(HP$19&gt;=MAX($GP$19:HO$19),MIN((HP$19-MAX($GP$19:HO$19)),(HP$19-HO$19)),0)+IF($E33=HP$22,VLOOKUP($C33,Input!$A$8:$GZ$39,MATCH(HP$21,Input!$A$6:$GZ$6,0),FALSE),0)*IF(HP$18&gt;=MAX($GP$18:HO$18),MIN((HP$18-MAX($GP$18:HO$18)),(HP$18-HO$18)),0)</f>
        <v>0</v>
      </c>
      <c r="HQ33" s="1">
        <f>+IF($E33=HQ$22,VLOOKUP($C33,Input!$A$8:$GZ$39,MATCH(HQ$21,Input!$A$6:$GZ$6,0),FALSE),0)*IF(HQ$19&gt;=MAX($GP$19:HP$19),MIN((HQ$19-MAX($GP$19:HP$19)),(HQ$19-HP$19)),0)+IF($E33=HQ$22,VLOOKUP($C33,Input!$A$8:$GZ$39,MATCH(HQ$21,Input!$A$6:$GZ$6,0),FALSE),0)*IF(HQ$18&gt;=MAX($GP$18:HP$18),MIN((HQ$18-MAX($GP$18:HP$18)),(HQ$18-HP$18)),0)</f>
        <v>0</v>
      </c>
      <c r="HR33" s="1">
        <f>+IF($E33=HR$22,VLOOKUP($C33,Input!$A$8:$GZ$39,MATCH(HR$21,Input!$A$6:$GZ$6,0),FALSE),0)*IF(HR$19&gt;=MAX($GP$19:HQ$19),MIN((HR$19-MAX($GP$19:HQ$19)),(HR$19-HQ$19)),0)+IF($E33=HR$22,VLOOKUP($C33,Input!$A$8:$GZ$39,MATCH(HR$21,Input!$A$6:$GZ$6,0),FALSE),0)*IF(HR$18&gt;=MAX($GP$18:HQ$18),MIN((HR$18-MAX($GP$18:HQ$18)),(HR$18-HQ$18)),0)</f>
        <v>0</v>
      </c>
      <c r="HS33" s="1">
        <f>+IF($E33=HS$22,VLOOKUP($C33,Input!$A$8:$GZ$39,MATCH(HS$21,Input!$A$6:$GZ$6,0),FALSE),0)*IF(HS$19&gt;=MAX($GP$19:HR$19),MIN((HS$19-MAX($GP$19:HR$19)),(HS$19-HR$19)),0)+IF($E33=HS$22,VLOOKUP($C33,Input!$A$8:$GZ$39,MATCH(HS$21,Input!$A$6:$GZ$6,0),FALSE),0)*IF(HS$18&gt;=MAX($GP$18:HR$18),MIN((HS$18-MAX($GP$18:HR$18)),(HS$18-HR$18)),0)</f>
        <v>0</v>
      </c>
      <c r="HT33" s="1">
        <f>+IF($E33=HT$22,VLOOKUP($C33,Input!$A$8:$GZ$39,MATCH(HT$21,Input!$A$6:$GZ$6,0),FALSE),0)*IF(HT$19&gt;=MAX($GP$19:HS$19),MIN((HT$19-MAX($GP$19:HS$19)),(HT$19-HS$19)),0)+IF($E33=HT$22,VLOOKUP($C33,Input!$A$8:$GZ$39,MATCH(HT$21,Input!$A$6:$GZ$6,0),FALSE),0)*IF(HT$18&gt;=MAX($GP$18:HS$18),MIN((HT$18-MAX($GP$18:HS$18)),(HT$18-HS$18)),0)</f>
        <v>0</v>
      </c>
      <c r="HU33" s="1">
        <f>+IF($E33=HU$22,VLOOKUP($C33,Input!$A$8:$GZ$39,MATCH(HU$21,Input!$A$6:$GZ$6,0),FALSE),0)*IF(HU$19&gt;=MAX($GP$19:HT$19),MIN((HU$19-MAX($GP$19:HT$19)),(HU$19-HT$19)),0)+IF($E33=HU$22,VLOOKUP($C33,Input!$A$8:$GZ$39,MATCH(HU$21,Input!$A$6:$GZ$6,0),FALSE),0)*IF(HU$18&gt;=MAX($GP$18:HT$18),MIN((HU$18-MAX($GP$18:HT$18)),(HU$18-HT$18)),0)</f>
        <v>0</v>
      </c>
      <c r="HV33" s="1">
        <f>+IF($E33=HV$22,VLOOKUP($C33,Input!$A$8:$GZ$39,MATCH(HV$21,Input!$A$6:$GZ$6,0),FALSE),0)*IF(HV$19&gt;=MAX($GP$19:HU$19),MIN((HV$19-MAX($GP$19:HU$19)),(HV$19-HU$19)),0)+IF($E33=HV$22,VLOOKUP($C33,Input!$A$8:$GZ$39,MATCH(HV$21,Input!$A$6:$GZ$6,0),FALSE),0)*IF(HV$18&gt;=MAX($GP$18:HU$18),MIN((HV$18-MAX($GP$18:HU$18)),(HV$18-HU$18)),0)</f>
        <v>0</v>
      </c>
      <c r="HW33" s="1">
        <f>+IF($E33=HW$22,VLOOKUP($C33,Input!$A$8:$GZ$39,MATCH(HW$21,Input!$A$6:$GZ$6,0),FALSE),0)*IF(HW$19&gt;=MAX($GP$19:HV$19),MIN((HW$19-MAX($GP$19:HV$19)),(HW$19-HV$19)),0)+IF($E33=HW$22,VLOOKUP($C33,Input!$A$8:$GZ$39,MATCH(HW$21,Input!$A$6:$GZ$6,0),FALSE),0)*IF(HW$18&gt;=MAX($GP$18:HV$18),MIN((HW$18-MAX($GP$18:HV$18)),(HW$18-HV$18)),0)</f>
        <v>0</v>
      </c>
      <c r="HX33" s="1">
        <f>+IF($E33=HX$22,VLOOKUP($C33,Input!$A$8:$GZ$39,MATCH(HX$21,Input!$A$6:$GZ$6,0),FALSE),0)*IF(HX$19&gt;=MAX($GP$19:HW$19),MIN((HX$19-MAX($GP$19:HW$19)),(HX$19-HW$19)),0)+IF($E33=HX$22,VLOOKUP($C33,Input!$A$8:$GZ$39,MATCH(HX$21,Input!$A$6:$GZ$6,0),FALSE),0)*IF(HX$18&gt;=MAX($GP$18:HW$18),MIN((HX$18-MAX($GP$18:HW$18)),(HX$18-HW$18)),0)</f>
        <v>0</v>
      </c>
      <c r="HY33" s="1">
        <f>+IF($E33=HY$22,VLOOKUP($C33,Input!$A$8:$GZ$39,MATCH(HY$21,Input!$A$6:$GZ$6,0),FALSE),0)*IF(HY$19&gt;=MAX($GP$19:HX$19),MIN((HY$19-MAX($GP$19:HX$19)),(HY$19-HX$19)),0)+IF($E33=HY$22,VLOOKUP($C33,Input!$A$8:$GZ$39,MATCH(HY$21,Input!$A$6:$GZ$6,0),FALSE),0)*IF(HY$18&gt;=MAX($GP$18:HX$18),MIN((HY$18-MAX($GP$18:HX$18)),(HY$18-HX$18)),0)</f>
        <v>0</v>
      </c>
      <c r="HZ33" s="42"/>
      <c r="IA33" t="str">
        <f>VLOOKUP($C33,Input!$A$8:$IA$39,MATCH(IA$21,Input!$A$6:$IA$6,0),FALSE)</f>
        <v>NA</v>
      </c>
      <c r="IB33" s="132">
        <f>IF((VLOOKUP($C33,Input!$A$8:$IA$39,MATCH(IB$21,Input!$A$6:$IA$6,0),FALSE))="Y",$D33/VLOOKUP($C33,Input!$A$8:$IA$39,MATCH(IC$21,Input!$A$6:$IA$6,0),FALSE),0)</f>
        <v>0</v>
      </c>
      <c r="IC33" s="132">
        <f>IF((VLOOKUP($C33,Input!$A$8:$IA$39,MATCH(IB$21,Input!$A$6:$IA$6,0),FALSE))="Y",0,IF((VLOOKUP($C33,Input!$A$8:$IA$39,MATCH(IC$21,Input!$A$6:$IA$6,0),FALSE))&gt;0,$D33/VLOOKUP($C33,Input!$A$8:$IA$39,MATCH(IC$21,Input!$A$6:$IA$6,0),FALSE),0))</f>
        <v>0</v>
      </c>
      <c r="ID33" s="1">
        <f>+IF($E33=ID$22,VLOOKUP($C33,Input!$A$8:$IA$39,MATCH(ID$21,Input!$A$6:$IA$6,0),FALSE),0)*IF(ID$19&gt;=MAX($IC$19:IC$19),MIN((ID$19-MAX($IC$19:IC$19)),(ID$19-IC$19)),0)+IF($E33=ID$22,VLOOKUP($C33,Input!$A$8:$IA$39,MATCH(ID$21,Input!$A$6:$IA$6,0),FALSE),0)*IF(ID$18&gt;=MAX($IC$18:IC$18),MIN((ID$18-MAX($IC$18:IC$18)),(ID$18-IC$18)),0)</f>
        <v>0</v>
      </c>
      <c r="IE33" s="1">
        <f>+IF($E33=IE$22,VLOOKUP($C33,Input!$A$8:$IA$39,MATCH(IE$21,Input!$A$6:$IA$6,0),FALSE),0)*IF(IE$19&gt;=MAX($IC$19:ID$19),MIN((IE$19-MAX($IC$19:ID$19)),(IE$19-ID$19)),0)+IF($E33=IE$22,VLOOKUP($C33,Input!$A$8:$IA$39,MATCH(IE$21,Input!$A$6:$IA$6,0),FALSE),0)*IF(IE$18&gt;=MAX($IC$18:ID$18),MIN((IE$18-MAX($IC$18:ID$18)),(IE$18-ID$18)),0)</f>
        <v>0</v>
      </c>
      <c r="IF33" s="1">
        <f>+IF($E33=IF$22,VLOOKUP($C33,Input!$A$8:$IA$39,MATCH(IF$21,Input!$A$6:$IA$6,0),FALSE),0)*IF(IF$19&gt;=MAX($IC$19:IE$19),MIN((IF$19-MAX($IC$19:IE$19)),(IF$19-IE$19)),0)+IF($E33=IF$22,VLOOKUP($C33,Input!$A$8:$IA$39,MATCH(IF$21,Input!$A$6:$IA$6,0),FALSE),0)*IF(IF$18&gt;=MAX($IC$18:IE$18),MIN((IF$18-MAX($IC$18:IE$18)),(IF$18-IE$18)),0)</f>
        <v>0</v>
      </c>
      <c r="IG33" s="1">
        <f>+IF($E33=IG$22,VLOOKUP($C33,Input!$A$8:$IA$39,MATCH(IG$21,Input!$A$6:$IA$6,0),FALSE),0)*IF(IG$19&gt;=MAX($IC$19:IF$19),MIN((IG$19-MAX($IC$19:IF$19)),(IG$19-IF$19)),0)+IF($E33=IG$22,VLOOKUP($C33,Input!$A$8:$IA$39,MATCH(IG$21,Input!$A$6:$IA$6,0),FALSE),0)*IF(IG$18&gt;=MAX($IC$18:IF$18),MIN((IG$18-MAX($IC$18:IF$18)),(IG$18-IF$18)),0)</f>
        <v>0</v>
      </c>
      <c r="IH33" s="1">
        <f>+IF($E33=IH$22,VLOOKUP($C33,Input!$A$8:$IA$39,MATCH(IH$21,Input!$A$6:$IA$6,0),FALSE),0)*IF(IH$19&gt;=MAX($IC$19:IG$19),MIN((IH$19-MAX($IC$19:IG$19)),(IH$19-IG$19)),0)+IF($E33=IH$22,VLOOKUP($C33,Input!$A$8:$IA$39,MATCH(IH$21,Input!$A$6:$IA$6,0),FALSE),0)*IF(IH$18&gt;=MAX($IC$18:IG$18),MIN((IH$18-MAX($IC$18:IG$18)),(IH$18-IG$18)),0)</f>
        <v>0</v>
      </c>
      <c r="II33" s="1">
        <f>+IF($E33=II$22,VLOOKUP($C33,Input!$A$8:$IA$39,MATCH(II$21,Input!$A$6:$IA$6,0),FALSE),0)*IF(II$19&gt;=MAX($IC$19:IH$19),MIN((II$19-MAX($IC$19:IH$19)),(II$19-IH$19)),0)+IF($E33=II$22,VLOOKUP($C33,Input!$A$8:$IA$39,MATCH(II$21,Input!$A$6:$IA$6,0),FALSE),0)*IF(II$18&gt;=MAX($IC$18:IH$18),MIN((II$18-MAX($IC$18:IH$18)),(II$18-IH$18)),0)</f>
        <v>0</v>
      </c>
      <c r="IJ33" s="1">
        <f>+IF($E33=IJ$22,VLOOKUP($C33,Input!$A$8:$IA$39,MATCH(IJ$21,Input!$A$6:$IA$6,0),FALSE),0)*IF(IJ$19&gt;=MAX($IC$19:II$19),MIN((IJ$19-MAX($IC$19:II$19)),(IJ$19-II$19)),0)+IF($E33=IJ$22,VLOOKUP($C33,Input!$A$8:$IA$39,MATCH(IJ$21,Input!$A$6:$IA$6,0),FALSE),0)*IF(IJ$18&gt;=MAX($IC$18:II$18),MIN((IJ$18-MAX($IC$18:II$18)),(IJ$18-II$18)),0)</f>
        <v>0</v>
      </c>
      <c r="IK33" s="1">
        <f>+IF($E33=IK$22,VLOOKUP($C33,Input!$A$8:$IA$39,MATCH(IK$21,Input!$A$6:$IA$6,0),FALSE),0)*IF(IK$19&gt;=MAX($IC$19:IJ$19),MIN((IK$19-MAX($IC$19:IJ$19)),(IK$19-IJ$19)),0)+IF($E33=IK$22,VLOOKUP($C33,Input!$A$8:$IA$39,MATCH(IK$21,Input!$A$6:$IA$6,0),FALSE),0)*IF(IK$18&gt;=MAX($IC$18:IJ$18),MIN((IK$18-MAX($IC$18:IJ$18)),(IK$18-IJ$18)),0)</f>
        <v>0</v>
      </c>
      <c r="IL33" s="1">
        <f>+IF($E33=IL$22,VLOOKUP($C33,Input!$A$8:$IA$39,MATCH(IL$21,Input!$A$6:$IA$6,0),FALSE),0)*IF(IL$19&gt;=MAX($IC$19:IK$19),MIN((IL$19-MAX($IC$19:IK$19)),(IL$19-IK$19)),0)+IF($E33=IL$22,VLOOKUP($C33,Input!$A$8:$IA$39,MATCH(IL$21,Input!$A$6:$IA$6,0),FALSE),0)*IF(IL$18&gt;=MAX($IC$18:IK$18),MIN((IL$18-MAX($IC$18:IK$18)),(IL$18-IK$18)),0)</f>
        <v>0</v>
      </c>
      <c r="IM33" s="1">
        <f>+IF($E33=IM$22,VLOOKUP($C33,Input!$A$8:$IA$39,MATCH(IM$21,Input!$A$6:$IA$6,0),FALSE),0)*IF(IM$19&gt;=MAX($IC$19:IL$19),MIN((IM$19-MAX($IC$19:IL$19)),(IM$19-IL$19)),0)+IF($E33=IM$22,VLOOKUP($C33,Input!$A$8:$IA$39,MATCH(IM$21,Input!$A$6:$IA$6,0),FALSE),0)*IF(IM$18&gt;=MAX($IC$18:IL$18),MIN((IM$18-MAX($IC$18:IL$18)),(IM$18-IL$18)),0)</f>
        <v>0</v>
      </c>
      <c r="IN33" s="1">
        <f>+IF($E33=IN$22,VLOOKUP($C33,Input!$A$8:$IA$39,MATCH(IN$21,Input!$A$6:$IA$6,0),FALSE),0)*IF(IN$19&gt;=MAX($IC$19:IM$19),MIN((IN$19-MAX($IC$19:IM$19)),(IN$19-IM$19)),0)+IF($E33=IN$22,VLOOKUP($C33,Input!$A$8:$IA$39,MATCH(IN$21,Input!$A$6:$IA$6,0),FALSE),0)*IF(IN$18&gt;=MAX($IC$18:IM$18),MIN((IN$18-MAX($IC$18:IM$18)),(IN$18-IM$18)),0)</f>
        <v>0</v>
      </c>
      <c r="IO33" s="1">
        <f>+IF($E33=IO$22,VLOOKUP($C33,Input!$A$8:$IA$39,MATCH(IO$21,Input!$A$6:$IA$6,0),FALSE),0)*IF(IO$19&gt;=MAX($IC$19:IN$19),MIN((IO$19-MAX($IC$19:IN$19)),(IO$19-IN$19)),0)+IF($E33=IO$22,VLOOKUP($C33,Input!$A$8:$IA$39,MATCH(IO$21,Input!$A$6:$IA$6,0),FALSE),0)*IF(IO$18&gt;=MAX($IC$18:IN$18),MIN((IO$18-MAX($IC$18:IN$18)),(IO$18-IN$18)),0)</f>
        <v>0</v>
      </c>
      <c r="IP33" s="1">
        <f>+IF($E33=IP$22,VLOOKUP($C33,Input!$A$8:$IA$39,MATCH(IP$21,Input!$A$6:$IA$6,0),FALSE),0)*IF(IP$19&gt;=MAX($IC$19:IO$19),MIN((IP$19-MAX($IC$19:IO$19)),(IP$19-IO$19)),0)+IF($E33=IP$22,VLOOKUP($C33,Input!$A$8:$IA$39,MATCH(IP$21,Input!$A$6:$IA$6,0),FALSE),0)*IF(IP$18&gt;=MAX($IC$18:IO$18),MIN((IP$18-MAX($IC$18:IO$18)),(IP$18-IO$18)),0)</f>
        <v>0</v>
      </c>
      <c r="IQ33" s="1">
        <f>+IF($E33=IQ$22,VLOOKUP($C33,Input!$A$8:$IA$39,MATCH(IQ$21,Input!$A$6:$IA$6,0),FALSE),0)*IF(IQ$19&gt;=MAX($IC$19:IP$19),MIN((IQ$19-MAX($IC$19:IP$19)),(IQ$19-IP$19)),0)+IF($E33=IQ$22,VLOOKUP($C33,Input!$A$8:$IA$39,MATCH(IQ$21,Input!$A$6:$IA$6,0),FALSE),0)*IF(IQ$18&gt;=MAX($IC$18:IP$18),MIN((IQ$18-MAX($IC$18:IP$18)),(IQ$18-IP$18)),0)</f>
        <v>0</v>
      </c>
      <c r="IR33" s="1">
        <f>+IF($E33=IR$22,VLOOKUP($C33,Input!$A$8:$IA$39,MATCH(IR$21,Input!$A$6:$IA$6,0),FALSE),0)*IF(IR$19&gt;=MAX($IC$19:IQ$19),MIN((IR$19-MAX($IC$19:IQ$19)),(IR$19-IQ$19)),0)+IF($E33=IR$22,VLOOKUP($C33,Input!$A$8:$IA$39,MATCH(IR$21,Input!$A$6:$IA$6,0),FALSE),0)*IF(IR$18&gt;=MAX($IC$18:IQ$18),MIN((IR$18-MAX($IC$18:IQ$18)),(IR$18-IQ$18)),0)</f>
        <v>0</v>
      </c>
      <c r="IS33" s="1">
        <f>+IF($E33=IS$22,VLOOKUP($C33,Input!$A$8:$IA$39,MATCH(IS$21,Input!$A$6:$IA$6,0),FALSE),0)*IF(IS$19&gt;=MAX($IC$19:IR$19),MIN((IS$19-MAX($IC$19:IR$19)),(IS$19-IR$19)),0)+IF($E33=IS$22,VLOOKUP($C33,Input!$A$8:$IA$39,MATCH(IS$21,Input!$A$6:$IA$6,0),FALSE),0)*IF(IS$18&gt;=MAX($IC$18:IR$18),MIN((IS$18-MAX($IC$18:IR$18)),(IS$18-IR$18)),0)</f>
        <v>0</v>
      </c>
      <c r="IT33" s="1">
        <f>+IF($E33=IT$22,VLOOKUP($C33,Input!$A$8:$IA$39,MATCH(IT$21,Input!$A$6:$IA$6,0),FALSE),0)*IF(IT$19&gt;=MAX($IC$19:IS$19),MIN((IT$19-MAX($IC$19:IS$19)),(IT$19-IS$19)),0)+IF($E33=IT$22,VLOOKUP($C33,Input!$A$8:$IA$39,MATCH(IT$21,Input!$A$6:$IA$6,0),FALSE),0)*IF(IT$18&gt;=MAX($IC$18:IS$18),MIN((IT$18-MAX($IC$18:IS$18)),(IT$18-IS$18)),0)</f>
        <v>0</v>
      </c>
      <c r="IU33" s="1">
        <f>+IF($E33=IU$22,VLOOKUP($C33,Input!$A$8:$IA$39,MATCH(IU$21,Input!$A$6:$IA$6,0),FALSE),0)*IF(IU$19&gt;=MAX($IC$19:IT$19),MIN((IU$19-MAX($IC$19:IT$19)),(IU$19-IT$19)),0)+IF($E33=IU$22,VLOOKUP($C33,Input!$A$8:$IA$39,MATCH(IU$21,Input!$A$6:$IA$6,0),FALSE),0)*IF(IU$18&gt;=MAX($IC$18:IT$18),MIN((IU$18-MAX($IC$18:IT$18)),(IU$18-IT$18)),0)</f>
        <v>0</v>
      </c>
      <c r="IV33" s="1">
        <f>+IF($E33=IV$22,VLOOKUP($C33,Input!$A$8:$IA$39,MATCH(IV$21,Input!$A$6:$IA$6,0),FALSE),0)*IF(IV$19&gt;=MAX($IC$19:IU$19),MIN((IV$19-MAX($IC$19:IU$19)),(IV$19-IU$19)),0)+IF($E33=IV$22,VLOOKUP($C33,Input!$A$8:$IA$39,MATCH(IV$21,Input!$A$6:$IA$6,0),FALSE),0)*IF(IV$18&gt;=MAX($IC$18:IU$18),MIN((IV$18-MAX($IC$18:IU$18)),(IV$18-IU$18)),0)</f>
        <v>0</v>
      </c>
      <c r="IW33" s="1">
        <f>+IF($E33=IW$22,VLOOKUP($C33,Input!$A$8:$IA$39,MATCH(IW$21,Input!$A$6:$IA$6,0),FALSE),0)*IF(IW$19&gt;=MAX($IC$19:IV$19),MIN((IW$19-MAX($IC$19:IV$19)),(IW$19-IV$19)),0)+IF($E33=IW$22,VLOOKUP($C33,Input!$A$8:$IA$39,MATCH(IW$21,Input!$A$6:$IA$6,0),FALSE),0)*IF(IW$18&gt;=MAX($IC$18:IV$18),MIN((IW$18-MAX($IC$18:IV$18)),(IW$18-IV$18)),0)</f>
        <v>0</v>
      </c>
      <c r="IX33" s="1">
        <f>+IF($E33=IX$22,VLOOKUP($C33,Input!$A$8:$IA$39,MATCH(IX$21,Input!$A$6:$IA$6,0),FALSE),0)*IF(IX$19&gt;=MAX($IC$19:IW$19),MIN((IX$19-MAX($IC$19:IW$19)),(IX$19-IW$19)),0)+IF($E33=IX$22,VLOOKUP($C33,Input!$A$8:$IA$39,MATCH(IX$21,Input!$A$6:$IA$6,0),FALSE),0)*IF(IX$18&gt;=MAX($IC$18:IW$18),MIN((IX$18-MAX($IC$18:IW$18)),(IX$18-IW$18)),0)</f>
        <v>0</v>
      </c>
      <c r="IY33" s="1">
        <f>+IF($E33=IY$22,VLOOKUP($C33,Input!$A$8:$IA$39,MATCH(IY$21,Input!$A$6:$IA$6,0),FALSE),0)*IF(IY$19&gt;=MAX($IC$19:IX$19),MIN((IY$19-MAX($IC$19:IX$19)),(IY$19-IX$19)),0)+IF($E33=IY$22,VLOOKUP($C33,Input!$A$8:$IA$39,MATCH(IY$21,Input!$A$6:$IA$6,0),FALSE),0)*IF(IY$18&gt;=MAX($IC$18:IX$18),MIN((IY$18-MAX($IC$18:IX$18)),(IY$18-IX$18)),0)</f>
        <v>0</v>
      </c>
      <c r="IZ33" s="1">
        <f>+IF($E33=IZ$22,VLOOKUP($C33,Input!$A$8:$IA$39,MATCH(IZ$21,Input!$A$6:$IA$6,0),FALSE),0)*IF(IZ$19&gt;=MAX($IC$19:IY$19),MIN((IZ$19-MAX($IC$19:IY$19)),(IZ$19-IY$19)),0)+IF($E33=IZ$22,VLOOKUP($C33,Input!$A$8:$IA$39,MATCH(IZ$21,Input!$A$6:$IA$6,0),FALSE),0)*IF(IZ$18&gt;=MAX($IC$18:IY$18),MIN((IZ$18-MAX($IC$18:IY$18)),(IZ$18-IY$18)),0)</f>
        <v>0</v>
      </c>
      <c r="JA33" s="1">
        <f>+IF($E33=JA$22,VLOOKUP($C33,Input!$A$8:$IA$39,MATCH(JA$21,Input!$A$6:$IA$6,0),FALSE),0)*IF(JA$19&gt;=MAX($IC$19:IZ$19),MIN((JA$19-MAX($IC$19:IZ$19)),(JA$19-IZ$19)),0)+IF($E33=JA$22,VLOOKUP($C33,Input!$A$8:$IA$39,MATCH(JA$21,Input!$A$6:$IA$6,0),FALSE),0)*IF(JA$18&gt;=MAX($IC$18:IZ$18),MIN((JA$18-MAX($IC$18:IZ$18)),(JA$18-IZ$18)),0)</f>
        <v>0</v>
      </c>
      <c r="JB33" s="1">
        <f>+IF($E33=JB$22,VLOOKUP($C33,Input!$A$8:$IA$39,MATCH(JB$21,Input!$A$6:$IA$6,0),FALSE),0)*IF(JB$19&gt;=MAX($IC$19:JA$19),MIN((JB$19-MAX($IC$19:JA$19)),(JB$19-JA$19)),0)+IF($E33=JB$22,VLOOKUP($C33,Input!$A$8:$IA$39,MATCH(JB$21,Input!$A$6:$IA$6,0),FALSE),0)*IF(JB$18&gt;=MAX($IC$18:JA$18),MIN((JB$18-MAX($IC$18:JA$18)),(JB$18-JA$18)),0)</f>
        <v>0</v>
      </c>
      <c r="JC33" s="1">
        <f>+IF($E33=JC$22,VLOOKUP($C33,Input!$A$8:$IA$39,MATCH(JC$21,Input!$A$6:$IA$6,0),FALSE),0)*IF(JC$19&gt;=MAX($IC$19:JB$19),MIN((JC$19-MAX($IC$19:JB$19)),(JC$19-JB$19)),0)+IF($E33=JC$22,VLOOKUP($C33,Input!$A$8:$IA$39,MATCH(JC$21,Input!$A$6:$IA$6,0),FALSE),0)*IF(JC$18&gt;=MAX($IC$18:JB$18),MIN((JC$18-MAX($IC$18:JB$18)),(JC$18-JB$18)),0)</f>
        <v>0</v>
      </c>
      <c r="JD33" s="1">
        <f>+IF($E33=JD$22,VLOOKUP($C33,Input!$A$8:$IA$39,MATCH(JD$21,Input!$A$6:$IA$6,0),FALSE),0)*IF(JD$19&gt;=MAX($IC$19:JC$19),MIN((JD$19-MAX($IC$19:JC$19)),(JD$19-JC$19)),0)+IF($E33=JD$22,VLOOKUP($C33,Input!$A$8:$IA$39,MATCH(JD$21,Input!$A$6:$IA$6,0),FALSE),0)*IF(JD$18&gt;=MAX($IC$18:JC$18),MIN((JD$18-MAX($IC$18:JC$18)),(JD$18-JC$18)),0)</f>
        <v>0</v>
      </c>
      <c r="JE33" s="1">
        <f>+IF($E33=JE$22,VLOOKUP($C33,Input!$A$8:$IA$39,MATCH(JE$21,Input!$A$6:$IA$6,0),FALSE),0)*IF(JE$19&gt;=MAX($IC$19:JD$19),MIN((JE$19-MAX($IC$19:JD$19)),(JE$19-JD$19)),0)+IF($E33=JE$22,VLOOKUP($C33,Input!$A$8:$IA$39,MATCH(JE$21,Input!$A$6:$IA$6,0),FALSE),0)*IF(JE$18&gt;=MAX($IC$18:JD$18),MIN((JE$18-MAX($IC$18:JD$18)),(JE$18-JD$18)),0)</f>
        <v>0</v>
      </c>
      <c r="JF33" s="1">
        <f>+IF($E33=JF$22,VLOOKUP($C33,Input!$A$8:$IA$39,MATCH(JF$21,Input!$A$6:$IA$6,0),FALSE),0)*IF(JF$19&gt;=MAX($IC$19:JE$19),MIN((JF$19-MAX($IC$19:JE$19)),(JF$19-JE$19)),0)+IF($E33=JF$22,VLOOKUP($C33,Input!$A$8:$IA$39,MATCH(JF$21,Input!$A$6:$IA$6,0),FALSE),0)*IF(JF$18&gt;=MAX($IC$18:JE$18),MIN((JF$18-MAX($IC$18:JE$18)),(JF$18-JE$18)),0)</f>
        <v>0</v>
      </c>
      <c r="JG33" s="1">
        <f>+IF($E33=JG$22,VLOOKUP($C33,Input!$A$8:$IA$39,MATCH(JG$21,Input!$A$6:$IA$6,0),FALSE),0)*IF(JG$19&gt;=MAX($IC$19:JF$19),MIN((JG$19-MAX($IC$19:JF$19)),(JG$19-JF$19)),0)+IF($E33=JG$22,VLOOKUP($C33,Input!$A$8:$IA$39,MATCH(JG$21,Input!$A$6:$IA$6,0),FALSE),0)*IF(JG$18&gt;=MAX($IC$18:JF$18),MIN((JG$18-MAX($IC$18:JF$18)),(JG$18-JF$18)),0)</f>
        <v>0</v>
      </c>
      <c r="JH33" s="1">
        <f>+IF($E33=JH$22,VLOOKUP($C33,Input!$A$8:$IA$39,MATCH(JH$21,Input!$A$6:$IA$6,0),FALSE),0)*IF(JH$19&gt;=MAX($IC$19:JG$19),MIN((JH$19-MAX($IC$19:JG$19)),(JH$19-JG$19)),0)+IF($E33=JH$22,VLOOKUP($C33,Input!$A$8:$IA$39,MATCH(JH$21,Input!$A$6:$IA$6,0),FALSE),0)*IF(JH$18&gt;=MAX($IC$18:JG$18),MIN((JH$18-MAX($IC$18:JG$18)),(JH$18-JG$18)),0)</f>
        <v>0</v>
      </c>
      <c r="JI33" s="1">
        <f>+IF($E33=JI$22,VLOOKUP($C33,Input!$A$8:$IA$39,MATCH(JI$21,Input!$A$6:$IA$6,0),FALSE),0)*IF(JI$19&gt;=MAX($IC$19:JH$19),MIN((JI$19-MAX($IC$19:JH$19)),(JI$19-JH$19)),0)+IF($E33=JI$22,VLOOKUP($C33,Input!$A$8:$IA$39,MATCH(JI$21,Input!$A$6:$IA$6,0),FALSE),0)*IF(JI$18&gt;=MAX($IC$18:JH$18),MIN((JI$18-MAX($IC$18:JH$18)),(JI$18-JH$18)),0)</f>
        <v>0</v>
      </c>
      <c r="JJ33" s="1">
        <f>+IF($E33=JJ$22,VLOOKUP($C33,Input!$A$8:$IA$39,MATCH(JJ$21,Input!$A$6:$IA$6,0),FALSE),0)*IF(JJ$19&gt;=MAX($IC$19:JI$19),MIN((JJ$19-MAX($IC$19:JI$19)),(JJ$19-JI$19)),0)+IF($E33=JJ$22,VLOOKUP($C33,Input!$A$8:$IA$39,MATCH(JJ$21,Input!$A$6:$IA$6,0),FALSE),0)*IF(JJ$18&gt;=MAX($IC$18:JI$18),MIN((JJ$18-MAX($IC$18:JI$18)),(JJ$18-JI$18)),0)</f>
        <v>0</v>
      </c>
      <c r="JK33" s="1">
        <f>+IF($E33=JK$22,VLOOKUP($C33,Input!$A$8:$IA$39,MATCH(JK$21,Input!$A$6:$IA$6,0),FALSE),0)*IF(JK$19&gt;=MAX($IC$19:JJ$19),MIN((JK$19-MAX($IC$19:JJ$19)),(JK$19-JJ$19)),0)+IF($E33=JK$22,VLOOKUP($C33,Input!$A$8:$IA$39,MATCH(JK$21,Input!$A$6:$IA$6,0),FALSE),0)*IF(JK$18&gt;=MAX($IC$18:JJ$18),MIN((JK$18-MAX($IC$18:JJ$18)),(JK$18-JJ$18)),0)</f>
        <v>0</v>
      </c>
      <c r="JL33" s="1">
        <f>+IF($E33=JL$22,VLOOKUP($C33,Input!$A$8:$IA$39,MATCH(JL$21,Input!$A$6:$IA$6,0),FALSE),0)*IF(JL$19&gt;=MAX($IC$19:JK$19),MIN((JL$19-MAX($IC$19:JK$19)),(JL$19-JK$19)),0)+IF($E33=JL$22,VLOOKUP($C33,Input!$A$8:$IA$39,MATCH(JL$21,Input!$A$6:$IA$6,0),FALSE),0)*IF(JL$18&gt;=MAX($IC$18:JK$18),MIN((JL$18-MAX($IC$18:JK$18)),(JL$18-JK$18)),0)</f>
        <v>0</v>
      </c>
      <c r="JN33" t="str">
        <f>+VLOOKUP($C33,Input!$A$8:$GZ$39,MATCH(JN$21,Input!$A$6:$GZ$6,0),FALSE)</f>
        <v>CNG Station Maint in fuel price</v>
      </c>
      <c r="JO33" s="1">
        <f>IF($E33+$I33+$D$7&lt;=JO$22,0,IF(JO$22-$D$7&gt;=$E33,VLOOKUP($C33,Input!$A$8:$GZ$39,MATCH(JO$21,Input!$A$6:$GZ$6,0),FALSE),0)*$F33/$G33)*$D33</f>
        <v>0</v>
      </c>
      <c r="JP33" s="1">
        <f>IF($E33+$I33+$D$7&lt;=JP$22,0,IF(JP$22-$D$7&gt;=$E33,VLOOKUP($C33,Input!$A$8:$GZ$39,MATCH(JP$21,Input!$A$6:$GZ$6,0),FALSE),0)*$F33/$G33)*$D33</f>
        <v>0</v>
      </c>
      <c r="JQ33" s="1">
        <f>IF($E33+$I33+$D$7&lt;=JQ$22,0,IF(JQ$22-$D$7&gt;=$E33,VLOOKUP($C33,Input!$A$8:$GZ$39,MATCH(JQ$21,Input!$A$6:$GZ$6,0),FALSE),0)*$F33/$G33)*$D33</f>
        <v>0</v>
      </c>
      <c r="JR33" s="1">
        <f>IF($E33+$I33+$D$7&lt;=JR$22,0,IF(JR$22-$D$7&gt;=$E33,VLOOKUP($C33,Input!$A$8:$GZ$39,MATCH(JR$21,Input!$A$6:$GZ$6,0),FALSE),0)*$F33/$G33)*$D33</f>
        <v>0</v>
      </c>
      <c r="JS33" s="1">
        <f>IF($E33+$I33+$D$7&lt;=JS$22,0,IF(JS$22-$D$7&gt;=$E33,VLOOKUP($C33,Input!$A$8:$GZ$39,MATCH(JS$21,Input!$A$6:$GZ$6,0),FALSE),0)*$F33/$G33)*$D33</f>
        <v>0</v>
      </c>
      <c r="JT33" s="1">
        <f>IF($E33+$I33+$D$7&lt;=JT$22,0,IF(JT$22-$D$7&gt;=$E33,VLOOKUP($C33,Input!$A$8:$GZ$39,MATCH(JT$21,Input!$A$6:$GZ$6,0),FALSE),0)*$F33/$G33)*$D33</f>
        <v>0</v>
      </c>
      <c r="JU33" s="1">
        <f>IF($E33+$I33+$D$7&lt;=JU$22,0,IF(JU$22-$D$7&gt;=$E33,VLOOKUP($C33,Input!$A$8:$GZ$39,MATCH(JU$21,Input!$A$6:$GZ$6,0),FALSE),0)*$F33/$G33)*$D33</f>
        <v>0</v>
      </c>
      <c r="JV33" s="1">
        <f>IF($E33+$I33+$D$7&lt;=JV$22,0,IF(JV$22-$D$7&gt;=$E33,VLOOKUP($C33,Input!$A$8:$GZ$39,MATCH(JV$21,Input!$A$6:$GZ$6,0),FALSE),0)*$F33/$G33)*$D33</f>
        <v>0</v>
      </c>
      <c r="JW33" s="1">
        <f>IF($E33+$I33+$D$7&lt;=JW$22,0,IF(JW$22-$D$7&gt;=$E33,VLOOKUP($C33,Input!$A$8:$GZ$39,MATCH(JW$21,Input!$A$6:$GZ$6,0),FALSE),0)*$F33/$G33)*$D33</f>
        <v>0</v>
      </c>
      <c r="JX33" s="1">
        <f>IF($E33+$I33+$D$7&lt;=JX$22,0,IF(JX$22-$D$7&gt;=$E33,VLOOKUP($C33,Input!$A$8:$GZ$39,MATCH(JX$21,Input!$A$6:$GZ$6,0),FALSE),0)*$F33/$G33)*$D33</f>
        <v>0</v>
      </c>
      <c r="JY33" s="1">
        <f>IF($E33+$I33+$D$7&lt;=JY$22,0,IF(JY$22-$D$7&gt;=$E33,VLOOKUP($C33,Input!$A$8:$GZ$39,MATCH(JY$21,Input!$A$6:$GZ$6,0),FALSE),0)*$F33/$G33)*$D33</f>
        <v>0</v>
      </c>
      <c r="JZ33" s="1">
        <f>IF($E33+$I33+$D$7&lt;=JZ$22,0,IF(JZ$22-$D$7&gt;=$E33,VLOOKUP($C33,Input!$A$8:$GZ$39,MATCH(JZ$21,Input!$A$6:$GZ$6,0),FALSE),0)*$F33/$G33)*$D33</f>
        <v>0</v>
      </c>
      <c r="KA33" s="1">
        <f>IF($E33+$I33+$D$7&lt;=KA$22,0,IF(KA$22-$D$7&gt;=$E33,VLOOKUP($C33,Input!$A$8:$GZ$39,MATCH(KA$21,Input!$A$6:$GZ$6,0),FALSE),0)*$F33/$G33)*$D33</f>
        <v>0</v>
      </c>
      <c r="KB33" s="1">
        <f>IF($E33+$I33+$D$7&lt;=KB$22,0,IF(KB$22-$D$7&gt;=$E33,VLOOKUP($C33,Input!$A$8:$GZ$39,MATCH(KB$21,Input!$A$6:$GZ$6,0),FALSE),0)*$F33/$G33)*$D33</f>
        <v>0</v>
      </c>
      <c r="KC33" s="1">
        <f>IF($E33+$I33+$D$7&lt;=KC$22,0,IF(KC$22-$D$7&gt;=$E33,VLOOKUP($C33,Input!$A$8:$GZ$39,MATCH(KC$21,Input!$A$6:$GZ$6,0),FALSE),0)*$F33/$G33)*$D33</f>
        <v>0</v>
      </c>
      <c r="KD33" s="1">
        <f>IF($E33+$I33+$D$7&lt;=KD$22,0,IF(KD$22-$D$7&gt;=$E33,VLOOKUP($C33,Input!$A$8:$GZ$39,MATCH(KD$21,Input!$A$6:$GZ$6,0),FALSE),0)*$F33/$G33)*$D33</f>
        <v>0</v>
      </c>
      <c r="KE33" s="1">
        <f>IF($E33+$I33+$D$7&lt;=KE$22,0,IF(KE$22-$D$7&gt;=$E33,VLOOKUP($C33,Input!$A$8:$GZ$39,MATCH(KE$21,Input!$A$6:$GZ$6,0),FALSE),0)*$F33/$G33)*$D33</f>
        <v>0</v>
      </c>
      <c r="KF33" s="1">
        <f>IF($E33+$I33+$D$7&lt;=KF$22,0,IF(KF$22-$D$7&gt;=$E33,VLOOKUP($C33,Input!$A$8:$GZ$39,MATCH(KF$21,Input!$A$6:$GZ$6,0),FALSE),0)*$F33/$G33)*$D33</f>
        <v>0</v>
      </c>
      <c r="KG33" s="1">
        <f>IF($E33+$I33+$D$7&lt;=KG$22,0,IF(KG$22-$D$7&gt;=$E33,VLOOKUP($C33,Input!$A$8:$GZ$39,MATCH(KG$21,Input!$A$6:$GZ$6,0),FALSE),0)*$F33/$G33)*$D33</f>
        <v>0</v>
      </c>
      <c r="KH33" s="1">
        <f>IF($E33+$I33+$D$7&lt;=KH$22,0,IF(KH$22-$D$7&gt;=$E33,VLOOKUP($C33,Input!$A$8:$GZ$39,MATCH(KH$21,Input!$A$6:$GZ$6,0),FALSE),0)*$F33/$G33)*$D33</f>
        <v>0</v>
      </c>
      <c r="KI33" s="1">
        <f>IF($E33+$I33+$D$7&lt;=KI$22,0,IF(KI$22-$D$7&gt;=$E33,VLOOKUP($C33,Input!$A$8:$GZ$39,MATCH(KI$21,Input!$A$6:$GZ$6,0),FALSE),0)*$F33/$G33)*$D33</f>
        <v>0</v>
      </c>
      <c r="KJ33" s="1">
        <f>IF($E33+$I33+$D$7&lt;=KJ$22,0,IF(KJ$22-$D$7&gt;=$E33,VLOOKUP($C33,Input!$A$8:$GZ$39,MATCH(KJ$21,Input!$A$6:$GZ$6,0),FALSE),0)*$F33/$G33)*$D33</f>
        <v>0</v>
      </c>
      <c r="KK33" s="1">
        <f>IF($E33+$I33+$D$7&lt;=KK$22,0,IF(KK$22-$D$7&gt;=$E33,VLOOKUP($C33,Input!$A$8:$GZ$39,MATCH(KK$21,Input!$A$6:$GZ$6,0),FALSE),0)*$F33/$G33)*$D33</f>
        <v>0</v>
      </c>
      <c r="KL33" s="1">
        <f>IF($E33+$I33+$D$7&lt;=KL$22,0,IF(KL$22-$D$7&gt;=$E33,VLOOKUP($C33,Input!$A$8:$GZ$39,MATCH(KL$21,Input!$A$6:$GZ$6,0),FALSE),0)*$F33/$G33)*$D33</f>
        <v>0</v>
      </c>
      <c r="KM33" s="1">
        <f>IF($E33+$I33+$D$7&lt;=KM$22,0,IF(KM$22-$D$7&gt;=$E33,VLOOKUP($C33,Input!$A$8:$GZ$39,MATCH(KM$21,Input!$A$6:$GZ$6,0),FALSE),0)*$F33/$G33)*$D33</f>
        <v>0</v>
      </c>
      <c r="KN33" s="1">
        <f>IF($E33+$I33+$D$7&lt;=KN$22,0,IF(KN$22-$D$7&gt;=$E33,VLOOKUP($C33,Input!$A$8:$GZ$39,MATCH(KN$21,Input!$A$6:$GZ$6,0),FALSE),0)*$F33/$G33)*$D33</f>
        <v>0</v>
      </c>
      <c r="KO33" s="1">
        <f>IF($E33+$I33+$D$7&lt;=KO$22,0,IF(KO$22-$D$7&gt;=$E33,VLOOKUP($C33,Input!$A$8:$GZ$39,MATCH(KO$21,Input!$A$6:$GZ$6,0),FALSE),0)*$F33/$G33)*$D33</f>
        <v>0</v>
      </c>
      <c r="KP33" s="1">
        <f>IF($E33+$I33+$D$7&lt;=KP$22,0,IF(KP$22-$D$7&gt;=$E33,VLOOKUP($C33,Input!$A$8:$GZ$39,MATCH(KP$21,Input!$A$6:$GZ$6,0),FALSE),0)*$F33/$G33)*$D33</f>
        <v>0</v>
      </c>
      <c r="KQ33" s="1">
        <f>IF($E33+$I33+$D$7&lt;=KQ$22,0,IF(KQ$22-$D$7&gt;=$E33,VLOOKUP($C33,Input!$A$8:$GZ$39,MATCH(KQ$21,Input!$A$6:$GZ$6,0),FALSE),0)*$F33/$G33)*$D33</f>
        <v>0</v>
      </c>
      <c r="KR33" s="1">
        <f>IF($E33+$I33+$D$7&lt;=KR$22,0,IF(KR$22-$D$7&gt;=$E33,VLOOKUP($C33,Input!$A$8:$GZ$39,MATCH(KR$21,Input!$A$6:$GZ$6,0),FALSE),0)*$F33/$G33)*$D33</f>
        <v>0</v>
      </c>
      <c r="KS33" s="1">
        <f>IF($E33+$I33+$D$7&lt;=KS$22,0,IF(KS$22-$D$7&gt;=$E33,VLOOKUP($C33,Input!$A$8:$GZ$39,MATCH(KS$21,Input!$A$6:$GZ$6,0),FALSE),0)*$F33/$G33)*$D33</f>
        <v>0</v>
      </c>
      <c r="KT33" s="1">
        <f>IF($E33+$I33+$D$7&lt;=KT$22,0,IF(KT$22-$D$7&gt;=$E33,VLOOKUP($C33,Input!$A$8:$GZ$39,MATCH(KT$21,Input!$A$6:$GZ$6,0),FALSE),0)*$F33/$G33)*$D33</f>
        <v>0</v>
      </c>
      <c r="KU33" s="1">
        <f>IF($E33+$I33+$D$7&lt;=KU$22,0,IF(KU$22-$D$7&gt;=$E33,VLOOKUP($C33,Input!$A$8:$GZ$39,MATCH(KU$21,Input!$A$6:$GZ$6,0),FALSE),0)*$F33/$G33)*$D33</f>
        <v>0</v>
      </c>
      <c r="KV33" s="1">
        <f>IF($E33+$I33+$D$7&lt;=KV$22,0,IF(KV$22-$D$7&gt;=$E33,VLOOKUP($C33,Input!$A$8:$GZ$39,MATCH(KV$21,Input!$A$6:$GZ$6,0),FALSE),0)*$F33/$G33)*$D33</f>
        <v>0</v>
      </c>
      <c r="KW33" s="1">
        <f>IF($E33+$I33+$D$7&lt;=KW$22,0,IF(KW$22-$D$7&gt;=$E33,VLOOKUP($C33,Input!$A$8:$GZ$39,MATCH(KW$21,Input!$A$6:$GZ$6,0),FALSE),0)*$F33/$G33)*$D33</f>
        <v>0</v>
      </c>
      <c r="KY33" t="str">
        <f>VLOOKUP($C33,Input!$A$8:$HV$39,MATCH(KY$21,Input!$A$6:$HV$6,0),FALSE)</f>
        <v xml:space="preserve">CNG (compressed and at pump, including station maintenance) </v>
      </c>
      <c r="KZ33" s="1">
        <f>IF($E33+$I33+$D$7&lt;=KZ$22,0,IF(KZ$22-$D$7&gt;=$E33,VLOOKUP($C33,Input!$A$8:$HV$39,MATCH(KZ$21,Input!$A$6:$HV$6,0),FALSE)/$G33*$F33,0))*$D33</f>
        <v>0</v>
      </c>
      <c r="LA33" s="1">
        <f>IF($E33+$I33+$D$7&lt;=LA$22,0,IF(LA$22-$D$7&gt;=$E33,VLOOKUP($C33,Input!$A$8:$HV$39,MATCH(LA$21,Input!$A$6:$HV$6,0),FALSE)/$G33*$F33,0))*$D33</f>
        <v>0</v>
      </c>
      <c r="LB33" s="1">
        <f>IF($E33+$I33+$D$7&lt;=LB$22,0,IF(LB$22-$D$7&gt;=$E33,VLOOKUP($C33,Input!$A$8:$HV$39,MATCH(LB$21,Input!$A$6:$HV$6,0),FALSE)/$G33*$F33,0))*$D33</f>
        <v>0</v>
      </c>
      <c r="LC33" s="1">
        <f>IF($E33+$I33+$D$7&lt;=LC$22,0,IF(LC$22-$D$7&gt;=$E33,VLOOKUP($C33,Input!$A$8:$HV$39,MATCH(LC$21,Input!$A$6:$HV$6,0),FALSE)/$G33*$F33,0))*$D33</f>
        <v>0</v>
      </c>
      <c r="LD33" s="1">
        <f>IF($E33+$I33+$D$7&lt;=LD$22,0,IF(LD$22-$D$7&gt;=$E33,VLOOKUP($C33,Input!$A$8:$HV$39,MATCH(LD$21,Input!$A$6:$HV$6,0),FALSE)/$G33*$F33,0))*$D33</f>
        <v>0</v>
      </c>
      <c r="LE33" s="1">
        <f>IF($E33+$I33+$D$7&lt;=LE$22,0,IF(LE$22-$D$7&gt;=$E33,VLOOKUP($C33,Input!$A$8:$HV$39,MATCH(LE$21,Input!$A$6:$HV$6,0),FALSE)/$G33*$F33,0))*$D33</f>
        <v>0</v>
      </c>
      <c r="LF33" s="1">
        <f>IF($E33+$I33+$D$7&lt;=LF$22,0,IF(LF$22-$D$7&gt;=$E33,VLOOKUP($C33,Input!$A$8:$HV$39,MATCH(LF$21,Input!$A$6:$HV$6,0),FALSE)/$G33*$F33,0))*$D33</f>
        <v>0</v>
      </c>
      <c r="LG33" s="1">
        <f>IF($E33+$I33+$D$7&lt;=LG$22,0,IF(LG$22-$D$7&gt;=$E33,VLOOKUP($C33,Input!$A$8:$HV$39,MATCH(LG$21,Input!$A$6:$HV$6,0),FALSE)/$G33*$F33,0))*$D33</f>
        <v>0</v>
      </c>
      <c r="LH33" s="1">
        <f>IF($E33+$I33+$D$7&lt;=LH$22,0,IF(LH$22-$D$7&gt;=$E33,VLOOKUP($C33,Input!$A$8:$HV$39,MATCH(LH$21,Input!$A$6:$HV$6,0),FALSE)/$G33*$F33,0))*$D33</f>
        <v>0</v>
      </c>
      <c r="LI33" s="1">
        <f>IF($E33+$I33+$D$7&lt;=LI$22,0,IF(LI$22-$D$7&gt;=$E33,VLOOKUP($C33,Input!$A$8:$HV$39,MATCH(LI$21,Input!$A$6:$HV$6,0),FALSE)/$G33*$F33,0))*$D33</f>
        <v>0</v>
      </c>
      <c r="LJ33" s="1">
        <f>IF($E33+$I33+$D$7&lt;=LJ$22,0,IF(LJ$22-$D$7&gt;=$E33,VLOOKUP($C33,Input!$A$8:$HV$39,MATCH(LJ$21,Input!$A$6:$HV$6,0),FALSE)/$G33*$F33,0))*$D33</f>
        <v>3602474.2268041242</v>
      </c>
      <c r="LK33" s="1">
        <f>IF($E33+$I33+$D$7&lt;=LK$22,0,IF(LK$22-$D$7&gt;=$E33,VLOOKUP($C33,Input!$A$8:$HV$39,MATCH(LK$21,Input!$A$6:$HV$6,0),FALSE)/$G33*$F33,0))*$D33</f>
        <v>3602474.2268041242</v>
      </c>
      <c r="LL33" s="1">
        <f>IF($E33+$I33+$D$7&lt;=LL$22,0,IF(LL$22-$D$7&gt;=$E33,VLOOKUP($C33,Input!$A$8:$HV$39,MATCH(LL$21,Input!$A$6:$HV$6,0),FALSE)/$G33*$F33,0))*$D33</f>
        <v>3602474.2268041242</v>
      </c>
      <c r="LM33" s="1">
        <f>IF($E33+$I33+$D$7&lt;=LM$22,0,IF(LM$22-$D$7&gt;=$E33,VLOOKUP($C33,Input!$A$8:$HV$39,MATCH(LM$21,Input!$A$6:$HV$6,0),FALSE)/$G33*$F33,0))*$D33</f>
        <v>3602474.2268041242</v>
      </c>
      <c r="LN33" s="1">
        <f>IF($E33+$I33+$D$7&lt;=LN$22,0,IF(LN$22-$D$7&gt;=$E33,VLOOKUP($C33,Input!$A$8:$HV$39,MATCH(LN$21,Input!$A$6:$HV$6,0),FALSE)/$G33*$F33,0))*$D33</f>
        <v>3602474.2268041242</v>
      </c>
      <c r="LO33" s="1">
        <f>IF($E33+$I33+$D$7&lt;=LO$22,0,IF(LO$22-$D$7&gt;=$E33,VLOOKUP($C33,Input!$A$8:$HV$39,MATCH(LO$21,Input!$A$6:$HV$6,0),FALSE)/$G33*$F33,0))*$D33</f>
        <v>3602474.2268041242</v>
      </c>
      <c r="LP33" s="1">
        <f>IF($E33+$I33+$D$7&lt;=LP$22,0,IF(LP$22-$D$7&gt;=$E33,VLOOKUP($C33,Input!$A$8:$HV$39,MATCH(LP$21,Input!$A$6:$HV$6,0),FALSE)/$G33*$F33,0))*$D33</f>
        <v>3602474.2268041242</v>
      </c>
      <c r="LQ33" s="1">
        <f>IF($E33+$I33+$D$7&lt;=LQ$22,0,IF(LQ$22-$D$7&gt;=$E33,VLOOKUP($C33,Input!$A$8:$HV$39,MATCH(LQ$21,Input!$A$6:$HV$6,0),FALSE)/$G33*$F33,0))*$D33</f>
        <v>4095062.0596988951</v>
      </c>
      <c r="LR33" s="1">
        <f>IF($E33+$I33+$D$7&lt;=LR$22,0,IF(LR$22-$D$7&gt;=$E33,VLOOKUP($C33,Input!$A$8:$HV$39,MATCH(LR$21,Input!$A$6:$HV$6,0),FALSE)/$G33*$F33,0))*$D33</f>
        <v>4354580.3338031322</v>
      </c>
      <c r="LS33" s="1">
        <f>IF($E33+$I33+$D$7&lt;=LS$22,0,IF(LS$22-$D$7&gt;=$E33,VLOOKUP($C33,Input!$A$8:$HV$39,MATCH(LS$21,Input!$A$6:$HV$6,0),FALSE)/$G33*$F33,0))*$D33</f>
        <v>4566065.837049745</v>
      </c>
      <c r="LT33" s="1">
        <f>IF($E33+$I33+$D$7&lt;=LT$22,0,IF(LT$22-$D$7&gt;=$E33,VLOOKUP($C33,Input!$A$8:$HV$39,MATCH(LT$21,Input!$A$6:$HV$6,0),FALSE)/$G33*$F33,0))*$D33</f>
        <v>4707696.1225886121</v>
      </c>
      <c r="LU33" s="1">
        <f>IF($E33+$I33+$D$7&lt;=LU$22,0,IF(LU$22-$D$7&gt;=$E33,VLOOKUP($C33,Input!$A$8:$HV$39,MATCH(LU$21,Input!$A$6:$HV$6,0),FALSE)/$G33*$F33,0))*$D33</f>
        <v>4726060.0490946593</v>
      </c>
      <c r="LV33" s="1">
        <f>IF($E33+$I33+$D$7&lt;=LV$22,0,IF(LV$22-$D$7&gt;=$E33,VLOOKUP($C33,Input!$A$8:$HV$39,MATCH(LV$21,Input!$A$6:$HV$6,0),FALSE)/$G33*$F33,0))*$D33</f>
        <v>4734825.1352958865</v>
      </c>
      <c r="LW33" s="1">
        <f>IF($E33+$I33+$D$7&lt;=LW$22,0,IF(LW$22-$D$7&gt;=$E33,VLOOKUP($C33,Input!$A$8:$HV$39,MATCH(LW$21,Input!$A$6:$HV$6,0),FALSE)/$G33*$F33,0))*$D33</f>
        <v>4755890.1460853657</v>
      </c>
      <c r="LX33" s="1">
        <f>IF($E33+$I33+$D$7&lt;=LX$22,0,IF(LX$22-$D$7&gt;=$E33,VLOOKUP($C33,Input!$A$8:$HV$39,MATCH(LX$21,Input!$A$6:$HV$6,0),FALSE)/$G33*$F33,0))*$D33</f>
        <v>0</v>
      </c>
      <c r="LY33" s="1">
        <f>IF($E33+$I33+$D$7&lt;=LY$22,0,IF(LY$22-$D$7&gt;=$E33,VLOOKUP($C33,Input!$A$8:$HV$39,MATCH(LY$21,Input!$A$6:$HV$6,0),FALSE)/$G33*$F33,0))*$D33</f>
        <v>0</v>
      </c>
      <c r="LZ33" s="1">
        <f>IF($E33+$I33+$D$7&lt;=LZ$22,0,IF(LZ$22-$D$7&gt;=$E33,VLOOKUP($C33,Input!$A$8:$HV$39,MATCH(LZ$21,Input!$A$6:$HV$6,0),FALSE)/$G33*$F33,0))*$D33</f>
        <v>0</v>
      </c>
      <c r="MA33" s="1">
        <f>IF($E33+$I33+$D$7&lt;=MA$22,0,IF(MA$22-$D$7&gt;=$E33,VLOOKUP($C33,Input!$A$8:$HV$39,MATCH(MA$21,Input!$A$6:$HV$6,0),FALSE)/$G33*$F33,0))*$D33</f>
        <v>0</v>
      </c>
      <c r="MB33" s="1">
        <f>IF($E33+$I33+$D$7&lt;=MB$22,0,IF(MB$22-$D$7&gt;=$E33,VLOOKUP($C33,Input!$A$8:$HV$39,MATCH(MB$21,Input!$A$6:$HV$6,0),FALSE)/$G33*$F33,0))*$D33</f>
        <v>0</v>
      </c>
      <c r="MC33" s="1">
        <f>IF($E33+$I33+$D$7&lt;=MC$22,0,IF(MC$22-$D$7&gt;=$E33,VLOOKUP($C33,Input!$A$8:$HV$39,MATCH(MC$21,Input!$A$6:$HV$6,0),FALSE)/$G33*$F33,0))*$D33</f>
        <v>0</v>
      </c>
      <c r="MD33" s="1">
        <f>IF($E33+$I33+$D$7&lt;=MD$22,0,IF(MD$22-$D$7&gt;=$E33,VLOOKUP($C33,Input!$A$8:$HV$39,MATCH(MD$21,Input!$A$6:$HV$6,0),FALSE)/$G33*$F33,0))*$D33</f>
        <v>0</v>
      </c>
      <c r="ME33" s="1">
        <f>IF($E33+$I33+$D$7&lt;=ME$22,0,IF(ME$22-$D$7&gt;=$E33,VLOOKUP($C33,Input!$A$8:$HV$39,MATCH(ME$21,Input!$A$6:$HV$6,0),FALSE)/$G33*$F33,0))*$D33</f>
        <v>0</v>
      </c>
      <c r="MF33" s="1">
        <f>IF($E33+$I33+$D$7&lt;=MF$22,0,IF(MF$22-$D$7&gt;=$E33,VLOOKUP($C33,Input!$A$8:$HV$39,MATCH(MF$21,Input!$A$6:$HV$6,0),FALSE)/$G33*$F33,0))*$D33</f>
        <v>0</v>
      </c>
      <c r="MG33" s="1">
        <f>IF($E33+$I33+$D$7&lt;=MG$22,0,IF(MG$22-$D$7&gt;=$E33,VLOOKUP($C33,Input!$A$8:$HV$39,MATCH(MG$21,Input!$A$6:$HV$6,0),FALSE)/$G33*$F33,0))*$D33</f>
        <v>0</v>
      </c>
      <c r="MH33" s="1">
        <f>IF($E33+$I33+$D$7&lt;=MH$22,0,IF(MH$22-$D$7&gt;=$E33,VLOOKUP($C33,Input!$A$8:$HV$39,MATCH(MH$21,Input!$A$6:$HV$6,0),FALSE)/$G33*$F33,0))*$D33</f>
        <v>0</v>
      </c>
      <c r="MI33" s="1">
        <f>IF($E33+$I33+$D$7&lt;=MI$22,0,IF(MI$22-$D$7&gt;=$E33,VLOOKUP($C33,Input!$A$8:$HV$39,MATCH(MI$21,Input!$A$6:$HV$6,0),FALSE)/$G33*$F33,0))*$D33</f>
        <v>0</v>
      </c>
      <c r="MJ33" s="1">
        <f>IF($E33+$I33+$D$7&lt;=MJ$22,0,IF(MJ$22-$D$7&gt;=$E33,VLOOKUP($C33,Input!$A$8:$HV$39,MATCH(MJ$21,Input!$A$6:$HV$6,0),FALSE)/$G33*$F33,0))*$D33</f>
        <v>0</v>
      </c>
      <c r="MK33" s="1">
        <f>IF($E33+$I33+$D$7&lt;=MK$22,0,IF(MK$22-$D$7&gt;=$E33,VLOOKUP($C33,Input!$A$8:$HV$39,MATCH(MK$21,Input!$A$6:$HV$6,0),FALSE)/$G33*$F33,0))*$D33</f>
        <v>0</v>
      </c>
      <c r="ML33" s="1">
        <f>IF($E33+$I33+$D$7&lt;=ML$22,0,IF(ML$22-$D$7&gt;=$E33,VLOOKUP($C33,Input!$A$8:$HV$39,MATCH(ML$21,Input!$A$6:$HV$6,0),FALSE)/$G33*$F33,0))*$D33</f>
        <v>0</v>
      </c>
      <c r="MM33" s="1">
        <f>IF($E33+$I33+$D$7&lt;=MM$22,0,IF(MM$22-$D$7&gt;=$E33,VLOOKUP($C33,Input!$A$8:$HV$39,MATCH(MM$21,Input!$A$6:$HV$6,0),FALSE)/$G33*$F33,0))*$D33</f>
        <v>0</v>
      </c>
      <c r="MN33" s="1">
        <f>IF($E33+$I33+$D$7&lt;=MN$22,0,IF(MN$22-$D$7&gt;=$E33,VLOOKUP($C33,Input!$A$8:$HV$39,MATCH(MN$21,Input!$A$6:$HV$6,0),FALSE)/$G33*$F33,0))*$D33</f>
        <v>0</v>
      </c>
      <c r="MO33" s="1">
        <f>IF($E33+$I33+$D$7&lt;=MO$22,0,IF(MO$22-$D$7&gt;=$E33,VLOOKUP($C33,Input!$A$8:$HV$39,MATCH(MO$21,Input!$A$6:$HV$6,0),FALSE)/$G33*$F33,0))*$D33</f>
        <v>0</v>
      </c>
      <c r="MP33" s="1">
        <f>IF($E33+$I33+$D$7&lt;=MP$22,0,IF(MP$22-$D$7&gt;=$E33,VLOOKUP($C33,Input!$A$8:$HV$39,MATCH(MP$21,Input!$A$6:$HV$6,0),FALSE)/$G33*$F33,0))*$D33</f>
        <v>0</v>
      </c>
      <c r="MQ33" s="1">
        <f>IF($E33+$I33+$D$7&lt;=MQ$22,0,IF(MQ$22-$D$7&gt;=$E33,VLOOKUP($C33,Input!$A$8:$HV$39,MATCH(MQ$21,Input!$A$6:$HV$6,0),FALSE)/$G33*$F33,0))*$D33</f>
        <v>0</v>
      </c>
      <c r="MR33" s="1">
        <f>IF($E33+$I33+$D$7&lt;=MR$22,0,IF(MR$22-$D$7&gt;=$E33,VLOOKUP($C33,Input!$A$8:$HV$39,MATCH(MR$21,Input!$A$6:$HV$6,0),FALSE)/$G33*$F33,0))*$D33</f>
        <v>0</v>
      </c>
      <c r="MS33" s="1">
        <f>IF($E33+$I33+$D$7&lt;=MS$22,0,IF(MS$22-$D$7&gt;=$E33,VLOOKUP($C33,Input!$A$8:$HV$39,MATCH(MS$21,Input!$A$6:$HV$6,0),FALSE)/$G33*$F33,0))*$D33</f>
        <v>0</v>
      </c>
      <c r="MT33" s="1">
        <f>IF($E33+$I33+$D$7&lt;=MT$22,0,IF(MT$22-$D$7&gt;=$E33,VLOOKUP($C33,Input!$A$8:$HV$39,MATCH(MT$21,Input!$A$6:$HV$6,0),FALSE)/$G33*$F33,0))*$D33</f>
        <v>0</v>
      </c>
      <c r="MU33" s="1">
        <f>IF($E33+$I33+$D$7&lt;=MU$22,0,IF(MU$22-$D$7&gt;=$E33,VLOOKUP($C33,Input!$A$8:$HV$39,MATCH(MU$21,Input!$A$6:$HV$6,0),FALSE)/$G33*$F33,0))*$D33</f>
        <v>0</v>
      </c>
      <c r="MV33" s="1">
        <f>IF($E33+$I33+$D$7&lt;=MV$22,0,IF(MV$22-$D$7&gt;=$E33,VLOOKUP($C33,Input!$A$8:$HV$39,MATCH(MV$21,Input!$A$6:$HV$6,0),FALSE)/$G33*$F33,0))*$D33</f>
        <v>0</v>
      </c>
      <c r="MW33" s="1">
        <f>IF($E33+$I33+$D$7&lt;=MW$22,0,IF(MW$22-$D$7&gt;=$E33,VLOOKUP($C33,Input!$A$8:$HV$39,MATCH(MW$21,Input!$A$6:$HV$6,0),FALSE)/$G33*$F33,0))*$D33</f>
        <v>0</v>
      </c>
      <c r="MX33" s="1">
        <f>IF($E33+$I33+$D$7&lt;=MX$22,0,IF(MX$22-$D$7&gt;=$E33,VLOOKUP($C33,Input!$A$8:$HV$39,MATCH(MX$21,Input!$A$6:$HV$6,0),FALSE)/$G33*$F33,0))*$D33</f>
        <v>0</v>
      </c>
      <c r="MZ33" t="str">
        <f>VLOOKUP($C33,Input!$A$8:$HV$39,MATCH(MZ$21,Input!$A$6:$HV$6,0),FALSE)</f>
        <v>Fossil CNG LCFS Credit ($/DGE)</v>
      </c>
      <c r="NA33" s="1">
        <f>IF($E33+$I33+$D$7&lt;=NA$22,0,IF(NA$22-$D$7&gt;=$E33,-VLOOKUP($C33,Input!$A$8:$HV$39,MATCH(NA$21,Input!$A$6:$HV$6,0),FALSE)/$G33*$F33,0))*$D33*$G$4/100</f>
        <v>-517858.66465979372</v>
      </c>
      <c r="NB33" s="1">
        <f>IF($E33+$I33+$D$7&lt;=NB$22,0,IF(NB$22-$D$7&gt;=$E33,-VLOOKUP($C33,Input!$A$8:$HV$39,MATCH(NB$21,Input!$A$6:$HV$6,0),FALSE)/$G33*$F33,0))*$D33*$G$4/100</f>
        <v>-458300.37674226821</v>
      </c>
      <c r="NC33" s="1">
        <f>IF($E33+$I33+$D$7&lt;=NC$22,0,IF(NC$22-$D$7&gt;=$E33,-VLOOKUP($C33,Input!$A$8:$HV$39,MATCH(NC$21,Input!$A$6:$HV$6,0),FALSE)/$G33*$F33,0))*$D33*$G$4/100</f>
        <v>-398742.08882474189</v>
      </c>
      <c r="ND33" s="1">
        <f>IF($E33+$I33+$D$7&lt;=ND$22,0,IF(ND$22-$D$7&gt;=$E33,-VLOOKUP($C33,Input!$A$8:$HV$39,MATCH(ND$21,Input!$A$6:$HV$6,0),FALSE)/$G33*$F33,0))*$D33*$G$4/100</f>
        <v>-299478.27562886622</v>
      </c>
      <c r="NE33" s="1">
        <f>IF($E33+$I33+$D$7&lt;=NE$22,0,IF(NE$22-$D$7&gt;=$E33,-VLOOKUP($C33,Input!$A$8:$HV$39,MATCH(NE$21,Input!$A$6:$HV$6,0),FALSE)/$G33*$F33,0))*$D33*$G$4/100</f>
        <v>-200214.46243298994</v>
      </c>
      <c r="NF33" s="1">
        <f>IF($E33+$I33+$D$7&lt;=NF$22,0,IF(NF$22-$D$7&gt;=$E33,-VLOOKUP($C33,Input!$A$8:$HV$39,MATCH(NF$21,Input!$A$6:$HV$6,0),FALSE)/$G33*$F33,0))*$D33*$G$4/100</f>
        <v>-200214.46243298994</v>
      </c>
      <c r="NG33" s="1">
        <f>IF($E33+$I33+$D$7&lt;=NG$22,0,IF(NG$22-$D$7&gt;=$E33,-VLOOKUP($C33,Input!$A$8:$HV$39,MATCH(NG$21,Input!$A$6:$HV$6,0),FALSE)/$G33*$F33,0))*$D33*$G$4/100</f>
        <v>-200214.46243298994</v>
      </c>
      <c r="NH33" s="1">
        <f>IF($E33+$I33+$D$7&lt;=NH$22,0,IF(NH$22-$D$7&gt;=$E33,-VLOOKUP($C33,Input!$A$8:$HV$39,MATCH(NH$21,Input!$A$6:$HV$6,0),FALSE)/$G33*$F33,0))*$D33*$G$4/100</f>
        <v>-200214.46243298994</v>
      </c>
      <c r="NI33" s="1">
        <f>IF($E33+$I33+$D$7&lt;=NI$22,0,IF(NI$22-$D$7&gt;=$E33,-VLOOKUP($C33,Input!$A$8:$HV$39,MATCH(NI$21,Input!$A$6:$HV$6,0),FALSE)/$G33*$F33,0))*$D33*$G$4/100</f>
        <v>0</v>
      </c>
      <c r="NJ33" s="1">
        <f>IF($E33+$I33+$D$7&lt;=NJ$22,0,IF(NJ$22-$D$7&gt;=$E33,-VLOOKUP($C33,Input!$A$8:$HV$39,MATCH(NJ$21,Input!$A$6:$HV$6,0),FALSE)/$G33*$F33,0))*$D33*$G$4/100</f>
        <v>0</v>
      </c>
      <c r="NK33" s="1">
        <f>IF($E33+$I33+$D$7&lt;=NK$22,0,IF(NK$22-$D$7&gt;=$E33,-VLOOKUP($C33,Input!$A$8:$HV$39,MATCH(NK$21,Input!$A$6:$HV$6,0),FALSE)/$G33*$F33,0))*$D33*$G$4/100</f>
        <v>0</v>
      </c>
      <c r="NL33" s="1">
        <f>IF($E33+$I33+$D$7&lt;=NL$22,0,IF(NL$22-$D$7&gt;=$E33,-VLOOKUP($C33,Input!$A$8:$HV$39,MATCH(NL$21,Input!$A$6:$HV$6,0),FALSE)/$G33*$F33,0))*$D33*$G$4/100</f>
        <v>0</v>
      </c>
      <c r="NM33" s="1">
        <f>IF($E33+$I33+$D$7&lt;=NM$22,0,IF(NM$22-$D$7&gt;=$E33,-VLOOKUP($C33,Input!$A$8:$HV$39,MATCH(NM$21,Input!$A$6:$HV$6,0),FALSE)/$G33*$F33,0))*$D33*$G$4/100</f>
        <v>0</v>
      </c>
      <c r="NN33" s="1">
        <f>IF($E33+$I33+$D$7&lt;=NN$22,0,IF(NN$22-$D$7&gt;=$E33,-VLOOKUP($C33,Input!$A$8:$HV$39,MATCH(NN$21,Input!$A$6:$HV$6,0),FALSE)/$G33*$F33,0))*$D33*$G$4/100</f>
        <v>0</v>
      </c>
      <c r="NO33" s="1">
        <f>IF($E33+$I33+$D$7&lt;=NO$22,0,IF(NO$22-$D$7&gt;=$E33,-VLOOKUP($C33,Input!$A$8:$HV$39,MATCH(NO$21,Input!$A$6:$HV$6,0),FALSE)/$G33*$F33,0))*$D33*$G$4/100</f>
        <v>0</v>
      </c>
      <c r="NP33" s="1">
        <f>IF($E33+$I33+$D$7&lt;=NP$22,0,IF(NP$22-$D$7&gt;=$E33,-VLOOKUP($C33,Input!$A$8:$HV$39,MATCH(NP$21,Input!$A$6:$HV$6,0),FALSE)/$G33*$F33,0))*$D33*$G$4/100</f>
        <v>0</v>
      </c>
      <c r="NQ33" s="1">
        <f>IF($E33+$I33+$D$7&lt;=NQ$22,0,IF(NQ$22-$D$7&gt;=$E33,-VLOOKUP($C33,Input!$A$8:$HV$39,MATCH(NQ$21,Input!$A$6:$HV$6,0),FALSE)/$G33*$F33,0))*$D33*$G$4/100</f>
        <v>0</v>
      </c>
      <c r="NR33" s="1">
        <f>IF($E33+$I33+$D$7&lt;=NR$22,0,IF(NR$22-$D$7&gt;=$E33,-VLOOKUP($C33,Input!$A$8:$HV$39,MATCH(NR$21,Input!$A$6:$HV$6,0),FALSE)/$G33*$F33,0))*$D33*$G$4/100</f>
        <v>0</v>
      </c>
      <c r="NS33" s="1">
        <f>IF($E33+$I33+$D$7&lt;=NS$22,0,IF(NS$22-$D$7&gt;=$E33,-VLOOKUP($C33,Input!$A$8:$HV$39,MATCH(NS$21,Input!$A$6:$HV$6,0),FALSE)/$G33*$F33,0))*$D33*$G$4/100</f>
        <v>0</v>
      </c>
      <c r="NT33" s="1">
        <f>IF($E33+$I33+$D$7&lt;=NT$22,0,IF(NT$22-$D$7&gt;=$E33,-VLOOKUP($C33,Input!$A$8:$HV$39,MATCH(NT$21,Input!$A$6:$HV$6,0),FALSE)/$G33*$F33,0))*$D33*$G$4/100</f>
        <v>0</v>
      </c>
      <c r="NU33" s="1">
        <f>IF($E33+$I33+$D$7&lt;=NU$22,0,IF(NU$22-$D$7&gt;=$E33,-VLOOKUP($C33,Input!$A$8:$HV$39,MATCH(NU$21,Input!$A$6:$HV$6,0),FALSE)/$G33*$F33,0))*$D33*$G$4/100</f>
        <v>0</v>
      </c>
      <c r="NV33" s="1">
        <f>IF($E33+$I33+$D$7&lt;=NV$22,0,IF(NV$22-$D$7&gt;=$E33,-VLOOKUP($C33,Input!$A$8:$HV$39,MATCH(NV$21,Input!$A$6:$HV$6,0),FALSE)/$G33*$F33,0))*$D33*$G$4/100</f>
        <v>0</v>
      </c>
      <c r="NW33" s="1">
        <f>IF($E33+$I33+$D$7&lt;=NW$22,0,IF(NW$22-$D$7&gt;=$E33,-VLOOKUP($C33,Input!$A$8:$HV$39,MATCH(NW$21,Input!$A$6:$HV$6,0),FALSE)/$G33*$F33,0))*$D33*$G$4/100</f>
        <v>0</v>
      </c>
      <c r="NX33" s="1">
        <f>IF($E33+$I33+$D$7&lt;=NX$22,0,IF(NX$22-$D$7&gt;=$E33,-VLOOKUP($C33,Input!$A$8:$HV$39,MATCH(NX$21,Input!$A$6:$HV$6,0),FALSE)/$G33*$F33,0))*$D33*$G$4/100</f>
        <v>0</v>
      </c>
      <c r="NY33" s="1">
        <f>IF($E33+$I33+$D$7&lt;=NY$22,0,IF(NY$22-$D$7&gt;=$E33,-VLOOKUP($C33,Input!$A$8:$HV$39,MATCH(NY$21,Input!$A$6:$HV$6,0),FALSE)/$G33*$F33,0))*$D33*$G$4/100</f>
        <v>0</v>
      </c>
      <c r="NZ33" s="1">
        <f>IF($E33+$I33+$D$7&lt;=NZ$22,0,IF(NZ$22-$D$7&gt;=$E33,-VLOOKUP($C33,Input!$A$8:$HV$39,MATCH(NZ$21,Input!$A$6:$HV$6,0),FALSE)/$G33*$F33,0))*$D33*$G$4/100</f>
        <v>0</v>
      </c>
      <c r="OA33" s="1">
        <f>IF($E33+$I33+$D$7&lt;=OA$22,0,IF(OA$22-$D$7&gt;=$E33,-VLOOKUP($C33,Input!$A$8:$HV$39,MATCH(OA$21,Input!$A$6:$HV$6,0),FALSE)/$G33*$F33,0))*$D33*$G$4/100</f>
        <v>0</v>
      </c>
      <c r="OB33" s="1">
        <f>IF($E33+$I33+$D$7&lt;=OB$22,0,IF(OB$22-$D$7&gt;=$E33,-VLOOKUP($C33,Input!$A$8:$HV$39,MATCH(OB$21,Input!$A$6:$HV$6,0),FALSE)/$G33*$F33,0))*$D33*$G$4/100</f>
        <v>0</v>
      </c>
      <c r="OC33" s="1">
        <f>IF($E33+$I33+$D$7&lt;=OC$22,0,IF(OC$22-$D$7&gt;=$E33,-VLOOKUP($C33,Input!$A$8:$HV$39,MATCH(OC$21,Input!$A$6:$HV$6,0),FALSE)/$G33*$F33,0))*$D33*$G$4/100</f>
        <v>0</v>
      </c>
      <c r="OD33" s="1">
        <f>IF($E33+$I33+$D$7&lt;=OD$22,0,IF(OD$22-$D$7&gt;=$E33,-VLOOKUP($C33,Input!$A$8:$HV$39,MATCH(OD$21,Input!$A$6:$HV$6,0),FALSE)/$G33*$F33,0))*$D33*$G$4/100</f>
        <v>0</v>
      </c>
      <c r="OE33" s="1">
        <f>IF($E33+$I33+$D$7&lt;=OE$22,0,IF(OE$22-$D$7&gt;=$E33,-VLOOKUP($C33,Input!$A$8:$HV$39,MATCH(OE$21,Input!$A$6:$HV$6,0),FALSE)/$G33*$F33,0))*$D33*$G$4/100</f>
        <v>0</v>
      </c>
      <c r="OF33" s="1">
        <f>IF($E33+$I33+$D$7&lt;=OF$22,0,IF(OF$22-$D$7&gt;=$E33,-VLOOKUP($C33,Input!$A$8:$HV$39,MATCH(OF$21,Input!$A$6:$HV$6,0),FALSE)/$G33*$F33,0))*$D33*$G$4/100</f>
        <v>0</v>
      </c>
      <c r="OG33" s="1">
        <f>IF($E33+$I33+$D$7&lt;=OG$22,0,IF(OG$22-$D$7&gt;=$E33,-VLOOKUP($C33,Input!$A$8:$HV$39,MATCH(OG$21,Input!$A$6:$HV$6,0),FALSE)/$G33*$F33,0))*$D33*$G$4/100</f>
        <v>0</v>
      </c>
      <c r="OH33" s="1">
        <f>IF($E33+$I33+$D$7&lt;=OH$22,0,IF(OH$22-$D$7&gt;=$E33,-VLOOKUP($C33,Input!$A$8:$HV$39,MATCH(OH$21,Input!$A$6:$HV$6,0),FALSE)/$G33*$F33,0))*$D33*$G$4/100</f>
        <v>0</v>
      </c>
      <c r="OI33" s="1">
        <f>IF($E33+$I33+$D$7&lt;=OI$22,0,IF(OI$22-$D$7&gt;=$E33,-VLOOKUP($C33,Input!$A$8:$HV$39,MATCH(OI$21,Input!$A$6:$HV$6,0),FALSE)/$G33*$F33,0))*$D33*$G$4/100</f>
        <v>0</v>
      </c>
      <c r="OK33" t="str">
        <f>VLOOKUP($C33,Input!$A$8:$HW$39,MATCH(OK$21,Input!$A$6:$HW$6,0),FALSE)</f>
        <v>NA</v>
      </c>
      <c r="OL33" s="1">
        <f>IF($E33+$I33+$D$7&lt;=OL$22,0,IF(OL$22-$D$7&gt;=$E33,IF(COUNTIF($KZ33:LP33,"&gt;0")&gt;0,VLOOKUP($C33,Input!$A$8:$HV$21,MATCH($OK$21+COUNTIF($KZ33:LP33,"&gt;0"),Input!$A$6:$HV$6,0),FALSE),0),0))*$D33</f>
        <v>0</v>
      </c>
      <c r="OM33" s="1">
        <f>IF($E33+$I33+$D$7&lt;=OM$22,0,IF(OM$22-$D$7&gt;=$E33,IF(COUNTIF($KZ33:LQ33,"&gt;0")&gt;0,VLOOKUP($C33,Input!$A$8:$HV$21,MATCH($OK$21+COUNTIF($KZ33:LQ33,"&gt;0"),Input!$A$6:$HV$6,0),FALSE),0),0))*$D33</f>
        <v>0</v>
      </c>
      <c r="ON33" s="1">
        <f>IF($E33+$I33+$D$7&lt;=ON$22,0,IF(ON$22-$D$7&gt;=$E33,IF(COUNTIF($KZ33:LR33,"&gt;0")&gt;0,VLOOKUP($C33,Input!$A$8:$HV$21,MATCH($OK$21+COUNTIF($KZ33:LR33,"&gt;0"),Input!$A$6:$HV$6,0),FALSE),0),0))*$D33</f>
        <v>0</v>
      </c>
      <c r="OO33" s="1">
        <f>IF($E33+$I33+$D$7&lt;=OO$22,0,IF(OO$22-$D$7&gt;=$E33,IF(COUNTIF($KZ33:LS33,"&gt;0")&gt;0,VLOOKUP($C33,Input!$A$8:$HV$21,MATCH($OK$21+COUNTIF($KZ33:LS33,"&gt;0"),Input!$A$6:$HV$6,0),FALSE),0),0))*$D33</f>
        <v>0</v>
      </c>
      <c r="OP33" s="1">
        <f>IF($E33+$I33+$D$7&lt;=OP$22,0,IF(OP$22-$D$7&gt;=$E33,IF(COUNTIF($KZ33:LT33,"&gt;0")&gt;0,VLOOKUP($C33,Input!$A$8:$HV$21,MATCH($OK$21+COUNTIF($KZ33:LT33,"&gt;0"),Input!$A$6:$HV$6,0),FALSE),0),0))*$D33</f>
        <v>0</v>
      </c>
      <c r="OQ33" s="1">
        <f>IF($E33+$I33+$D$7&lt;=OQ$22,0,IF(OQ$22-$D$7&gt;=$E33,IF(COUNTIF($KZ33:LU33,"&gt;0")&gt;0,VLOOKUP($C33,Input!$A$8:$HV$21,MATCH($OK$21+COUNTIF($KZ33:LU33,"&gt;0"),Input!$A$6:$HV$6,0),FALSE),0),0))*$D33</f>
        <v>0</v>
      </c>
      <c r="OR33" s="1">
        <f>IF($E33+$I33+$D$7&lt;=OR$22,0,IF(OR$22-$D$7&gt;=$E33,IF(COUNTIF($KZ33:LV33,"&gt;0")&gt;0,VLOOKUP($C33,Input!$A$8:$HV$21,MATCH($OK$21+COUNTIF($KZ33:LV33,"&gt;0"),Input!$A$6:$HV$6,0),FALSE),0),0))*$D33</f>
        <v>0</v>
      </c>
      <c r="OS33" s="1">
        <f>IF($E33+$I33+$D$7&lt;=OS$22,0,IF(OS$22-$D$7&gt;=$E33,IF(COUNTIF($KZ33:LW33,"&gt;0")&gt;0,VLOOKUP($C33,Input!$A$8:$HV$21,MATCH($OK$21+COUNTIF($KZ33:LW33,"&gt;0"),Input!$A$6:$HV$6,0),FALSE),0),0))*$D33</f>
        <v>0</v>
      </c>
      <c r="OT33" s="1">
        <f>IF($E33+$I33+$D$7&lt;=OT$22,0,IF(OT$22-$D$7&gt;=$E33,IF(COUNTIF($KZ33:LX33,"&gt;0")&gt;0,VLOOKUP($C33,Input!$A$8:$HV$21,MATCH($OK$21+COUNTIF($KZ33:LX33,"&gt;0"),Input!$A$6:$HV$6,0),FALSE),0),0))*$D33</f>
        <v>0</v>
      </c>
      <c r="OU33" s="1">
        <f>IF($E33+$I33+$D$7&lt;=OU$22,0,IF(OU$22-$D$7&gt;=$E33,IF(COUNTIF($KZ33:LY33,"&gt;0")&gt;0,VLOOKUP($C33,Input!$A$8:$HV$21,MATCH($OK$21+COUNTIF($KZ33:LY33,"&gt;0"),Input!$A$6:$HV$6,0),FALSE),0),0))*$D33</f>
        <v>0</v>
      </c>
      <c r="OV33" s="1">
        <f>IF($E33+$I33+$D$7&lt;=OV$22,0,IF(OV$22-$D$7&gt;=$E33,IF(COUNTIF($KZ33:LZ33,"&gt;0")&gt;0,VLOOKUP($C33,Input!$A$8:$HV$21,MATCH($OK$21+COUNTIF($KZ33:LZ33,"&gt;0"),Input!$A$6:$HV$6,0),FALSE),0),0))*$D33</f>
        <v>0</v>
      </c>
      <c r="OW33" s="1">
        <f>IF($E33+$I33+$D$7&lt;=OW$22,0,IF(OW$22-$D$7&gt;=$E33,IF(COUNTIF($KZ33:MA33,"&gt;0")&gt;0,VLOOKUP($C33,Input!$A$8:$HV$21,MATCH($OK$21+COUNTIF($KZ33:MA33,"&gt;0"),Input!$A$6:$HV$6,0),FALSE),0),0))*$D33</f>
        <v>0</v>
      </c>
      <c r="OX33" s="1">
        <f>IF($E33+$I33+$D$7&lt;=OX$22,0,IF(OX$22-$D$7&gt;=$E33,IF(COUNTIF($KZ33:MB33,"&gt;0")&gt;0,VLOOKUP($C33,Input!$A$8:$HV$21,MATCH($OK$21+COUNTIF($KZ33:MB33,"&gt;0"),Input!$A$6:$HV$6,0),FALSE),0),0))*$D33</f>
        <v>0</v>
      </c>
      <c r="OY33" s="1">
        <f>IF($E33+$I33+$D$7&lt;=OY$22,0,IF(OY$22-$D$7&gt;=$E33,IF(COUNTIF($KZ33:MC33,"&gt;0")&gt;0,VLOOKUP($C33,Input!$A$8:$HV$21,MATCH($OK$21+COUNTIF($KZ33:MC33,"&gt;0"),Input!$A$6:$HV$6,0),FALSE),0),0))*$D33</f>
        <v>0</v>
      </c>
      <c r="OZ33" s="1">
        <f>IF($E33+$I33+$D$7&lt;=OZ$22,0,IF(OZ$22-$D$7&gt;=$E33,IF(COUNTIF($KZ33:MD33,"&gt;0")&gt;0,VLOOKUP($C33,Input!$A$8:$HV$21,MATCH($OK$21+COUNTIF($KZ33:MD33,"&gt;0"),Input!$A$6:$HV$6,0),FALSE),0),0))*$D33</f>
        <v>0</v>
      </c>
      <c r="PA33" s="1">
        <f>IF($E33+$I33+$D$7&lt;=PA$22,0,IF(PA$22-$D$7&gt;=$E33,IF(COUNTIF($KZ33:ME33,"&gt;0")&gt;0,VLOOKUP($C33,Input!$A$8:$HV$21,MATCH($OK$21+COUNTIF($KZ33:ME33,"&gt;0"),Input!$A$6:$HV$6,0),FALSE),0),0))*$D33</f>
        <v>0</v>
      </c>
      <c r="PB33" s="1">
        <f>IF($E33+$I33+$D$7&lt;=PB$22,0,IF(PB$22-$D$7&gt;=$E33,IF(COUNTIF($KZ33:MF33,"&gt;0")&gt;0,VLOOKUP($C33,Input!$A$8:$HV$21,MATCH($OK$21+COUNTIF($KZ33:MF33,"&gt;0"),Input!$A$6:$HV$6,0),FALSE),0),0))*$D33</f>
        <v>0</v>
      </c>
      <c r="PC33" s="1">
        <f>IF($E33+$I33+$D$7&lt;=PC$22,0,IF(PC$22-$D$7&gt;=$E33,IF(COUNTIF($KZ33:MG33,"&gt;0")&gt;0,VLOOKUP($C33,Input!$A$8:$HV$21,MATCH($OK$21+COUNTIF($KZ33:MG33,"&gt;0"),Input!$A$6:$HV$6,0),FALSE),0),0))*$D33</f>
        <v>0</v>
      </c>
      <c r="PD33" s="1">
        <f>IF($E33+$I33+$D$7&lt;=PD$22,0,IF(PD$22-$D$7&gt;=$E33,IF(COUNTIF($KZ33:MH33,"&gt;0")&gt;0,VLOOKUP($C33,Input!$A$8:$HV$21,MATCH($OK$21+COUNTIF($KZ33:MH33,"&gt;0"),Input!$A$6:$HV$6,0),FALSE),0),0))*$D33</f>
        <v>0</v>
      </c>
      <c r="PE33" s="1">
        <f>IF($E33+$I33+$D$7&lt;=PE$22,0,IF(PE$22-$D$7&gt;=$E33,IF(COUNTIF($KZ33:MI33,"&gt;0")&gt;0,VLOOKUP($C33,Input!$A$8:$HV$21,MATCH($OK$21+COUNTIF($KZ33:MI33,"&gt;0"),Input!$A$6:$HV$6,0),FALSE),0),0))*$D33</f>
        <v>0</v>
      </c>
      <c r="PF33" s="1">
        <f>IF($E33+$I33+$D$7&lt;=PF$22,0,IF(PF$22-$D$7&gt;=$E33,IF(COUNTIF($KZ33:MJ33,"&gt;0")&gt;0,VLOOKUP($C33,Input!$A$8:$HV$21,MATCH($OK$21+COUNTIF($KZ33:MJ33,"&gt;0"),Input!$A$6:$HV$6,0),FALSE),0),0))*$D33</f>
        <v>0</v>
      </c>
      <c r="PG33" s="1">
        <f>IF($E33+$I33+$D$7&lt;=PG$22,0,IF(PG$22-$D$7&gt;=$E33,IF(COUNTIF($KZ33:MK33,"&gt;0")&gt;0,VLOOKUP($C33,Input!$A$8:$HV$21,MATCH($OK$21+COUNTIF($KZ33:MK33,"&gt;0"),Input!$A$6:$HV$6,0),FALSE),0),0))*$D33</f>
        <v>0</v>
      </c>
      <c r="PH33" s="1">
        <f>IF($E33+$I33+$D$7&lt;=PH$22,0,IF(PH$22-$D$7&gt;=$E33,IF(COUNTIF($KZ33:ML33,"&gt;0")&gt;0,VLOOKUP($C33,Input!$A$8:$HV$21,MATCH($OK$21+COUNTIF($KZ33:ML33,"&gt;0"),Input!$A$6:$HV$6,0),FALSE),0),0))*$D33</f>
        <v>0</v>
      </c>
      <c r="PI33" s="1">
        <f>IF($E33+$I33+$D$7&lt;=PI$22,0,IF(PI$22-$D$7&gt;=$E33,IF(COUNTIF($KZ33:MM33,"&gt;0")&gt;0,VLOOKUP($C33,Input!$A$8:$HV$21,MATCH($OK$21+COUNTIF($KZ33:MM33,"&gt;0"),Input!$A$6:$HV$6,0),FALSE),0),0))*$D33</f>
        <v>0</v>
      </c>
      <c r="PJ33" s="1">
        <f>IF($E33+$I33+$D$7&lt;=PJ$22,0,IF(PJ$22-$D$7&gt;=$E33,IF(COUNTIF($KZ33:MN33,"&gt;0")&gt;0,VLOOKUP($C33,Input!$A$8:$HV$21,MATCH($OK$21+COUNTIF($KZ33:MN33,"&gt;0"),Input!$A$6:$HV$6,0),FALSE),0),0))*$D33</f>
        <v>0</v>
      </c>
      <c r="PK33" s="1">
        <f>IF($E33+$I33+$D$7&lt;=PK$22,0,IF(PK$22-$D$7&gt;=$E33,IF(COUNTIF($KZ33:MO33,"&gt;0")&gt;0,VLOOKUP($C33,Input!$A$8:$HV$21,MATCH($OK$21+COUNTIF($KZ33:MO33,"&gt;0"),Input!$A$6:$HV$6,0),FALSE),0),0))*$D33</f>
        <v>0</v>
      </c>
      <c r="PL33" s="1">
        <f>IF($E33+$I33+$D$7&lt;=PL$22,0,IF(PL$22-$D$7&gt;=$E33,IF(COUNTIF($KZ33:MP33,"&gt;0")&gt;0,VLOOKUP($C33,Input!$A$8:$HV$21,MATCH($OK$21+COUNTIF($KZ33:MP33,"&gt;0"),Input!$A$6:$HV$6,0),FALSE),0),0))*$D33</f>
        <v>0</v>
      </c>
      <c r="PM33" s="1">
        <f>IF($E33+$I33+$D$7&lt;=PM$22,0,IF(PM$22-$D$7&gt;=$E33,IF(COUNTIF($KZ33:MQ33,"&gt;0")&gt;0,VLOOKUP($C33,Input!$A$8:$HV$21,MATCH($OK$21+COUNTIF($KZ33:MQ33,"&gt;0"),Input!$A$6:$HV$6,0),FALSE),0),0))*$D33</f>
        <v>0</v>
      </c>
      <c r="PN33" s="1">
        <f>IF($E33+$I33+$D$7&lt;=PN$22,0,IF(PN$22-$D$7&gt;=$E33,IF(COUNTIF($KZ33:MR33,"&gt;0")&gt;0,VLOOKUP($C33,Input!$A$8:$HV$21,MATCH($OK$21+COUNTIF($KZ33:MR33,"&gt;0"),Input!$A$6:$HV$6,0),FALSE),0),0))*$D33</f>
        <v>0</v>
      </c>
      <c r="PO33" s="1">
        <f>IF($E33+$I33+$D$7&lt;=PO$22,0,IF(PO$22-$D$7&gt;=$E33,IF(COUNTIF($KZ33:MS33,"&gt;0")&gt;0,VLOOKUP($C33,Input!$A$8:$HV$21,MATCH($OK$21+COUNTIF($KZ33:MS33,"&gt;0"),Input!$A$6:$HV$6,0),FALSE),0),0))*$D33</f>
        <v>0</v>
      </c>
      <c r="PP33" s="1">
        <f>IF($E33+$I33+$D$7&lt;=PP$22,0,IF(PP$22-$D$7&gt;=$E33,IF(COUNTIF($KZ33:MT33,"&gt;0")&gt;0,VLOOKUP($C33,Input!$A$8:$HV$21,MATCH($OK$21+COUNTIF($KZ33:MT33,"&gt;0"),Input!$A$6:$HV$6,0),FALSE),0),0))*$D33</f>
        <v>0</v>
      </c>
      <c r="PQ33" s="1">
        <f>IF($E33+$I33+$D$7&lt;=PQ$22,0,IF(PQ$22-$D$7&gt;=$E33,IF(COUNTIF($KZ33:MU33,"&gt;0")&gt;0,VLOOKUP($C33,Input!$A$8:$HV$21,MATCH($OK$21+COUNTIF($KZ33:MU33,"&gt;0"),Input!$A$6:$HV$6,0),FALSE),0),0))*$D33</f>
        <v>0</v>
      </c>
      <c r="PR33" s="1">
        <f>IF($E33+$I33+$D$7&lt;=PR$22,0,IF(PR$22-$D$7&gt;=$E33,IF(COUNTIF($KZ33:MV33,"&gt;0")&gt;0,VLOOKUP($C33,Input!$A$8:$HV$21,MATCH($OK$21+COUNTIF($KZ33:MV33,"&gt;0"),Input!$A$6:$HV$6,0),FALSE),0),0))*$D33</f>
        <v>0</v>
      </c>
      <c r="PS33" s="1">
        <f>IF($E33+$I33+$D$7&lt;=PS$22,0,IF(PS$22-$D$7&gt;=$E33,IF(COUNTIF($KZ33:MW33,"&gt;0")&gt;0,VLOOKUP($C33,Input!$A$8:$HV$21,MATCH($OK$21+COUNTIF($KZ33:MW33,"&gt;0"),Input!$A$6:$HV$6,0),FALSE),0),0))*$D33</f>
        <v>0</v>
      </c>
      <c r="PT33" s="1">
        <f>IF($E33+$I33+$D$7&lt;=PT$22,0,IF(PT$22-$D$7&gt;=$E33,IF(COUNTIF($KZ33:MX33,"&gt;0")&gt;0,VLOOKUP($C33,Input!$A$8:$HV$21,MATCH($OK$21+COUNTIF($KZ33:MX33,"&gt;0"),Input!$A$6:$HV$6,0),FALSE),0),0))*$D33</f>
        <v>0</v>
      </c>
      <c r="PV33" s="1" t="str">
        <f t="shared" si="169"/>
        <v>2010 MY 40' CNG w Midlife Rebuild {234 Buses}</v>
      </c>
      <c r="PW33" s="1">
        <f t="shared" si="172"/>
        <v>19230615.562144328</v>
      </c>
      <c r="PX33" s="1">
        <f t="shared" si="173"/>
        <v>11592761.682956627</v>
      </c>
      <c r="PY33" s="1">
        <f t="shared" si="174"/>
        <v>11911838.244978391</v>
      </c>
      <c r="PZ33" s="1">
        <f t="shared" si="175"/>
        <v>12222587.561420878</v>
      </c>
      <c r="QA33" s="1">
        <f t="shared" si="176"/>
        <v>12463481.660155622</v>
      </c>
      <c r="QB33" s="1">
        <f t="shared" si="177"/>
        <v>12481845.586661668</v>
      </c>
      <c r="QC33" s="1">
        <f t="shared" si="178"/>
        <v>12490610.672862897</v>
      </c>
      <c r="QD33" s="1">
        <f t="shared" si="179"/>
        <v>12511675.683652377</v>
      </c>
      <c r="QE33" s="1">
        <f t="shared" si="180"/>
        <v>0</v>
      </c>
      <c r="QF33" s="1">
        <f t="shared" si="181"/>
        <v>0</v>
      </c>
      <c r="QG33" s="1">
        <f t="shared" si="182"/>
        <v>0</v>
      </c>
      <c r="QH33" s="1">
        <f t="shared" si="183"/>
        <v>0</v>
      </c>
      <c r="QI33" s="1">
        <f t="shared" si="184"/>
        <v>0</v>
      </c>
      <c r="QJ33" s="1">
        <f t="shared" si="185"/>
        <v>0</v>
      </c>
      <c r="QK33" s="1">
        <f t="shared" si="186"/>
        <v>0</v>
      </c>
      <c r="QL33" s="1">
        <f t="shared" si="187"/>
        <v>0</v>
      </c>
      <c r="QM33" s="1">
        <f t="shared" si="188"/>
        <v>0</v>
      </c>
      <c r="QN33" s="1">
        <f t="shared" si="189"/>
        <v>0</v>
      </c>
      <c r="QO33" s="1">
        <f t="shared" si="190"/>
        <v>0</v>
      </c>
      <c r="QP33" s="1">
        <f t="shared" si="191"/>
        <v>0</v>
      </c>
      <c r="QQ33" s="1">
        <f t="shared" si="192"/>
        <v>0</v>
      </c>
      <c r="QR33" s="1">
        <f t="shared" si="193"/>
        <v>0</v>
      </c>
      <c r="QS33" s="1">
        <f t="shared" si="194"/>
        <v>0</v>
      </c>
      <c r="QT33" s="1">
        <f t="shared" si="195"/>
        <v>0</v>
      </c>
      <c r="QU33" s="1">
        <f t="shared" si="196"/>
        <v>0</v>
      </c>
      <c r="QV33" s="1">
        <f t="shared" si="197"/>
        <v>0</v>
      </c>
      <c r="QW33" s="1">
        <f t="shared" si="198"/>
        <v>0</v>
      </c>
      <c r="QX33" s="1">
        <f t="shared" si="199"/>
        <v>0</v>
      </c>
      <c r="QY33" s="1">
        <f t="shared" si="200"/>
        <v>0</v>
      </c>
      <c r="QZ33" s="1">
        <f t="shared" si="201"/>
        <v>0</v>
      </c>
      <c r="RA33" s="1">
        <f t="shared" si="202"/>
        <v>0</v>
      </c>
      <c r="RB33" s="1">
        <f t="shared" si="203"/>
        <v>0</v>
      </c>
      <c r="RC33" s="1">
        <f t="shared" si="204"/>
        <v>0</v>
      </c>
      <c r="RD33" s="1">
        <f t="shared" si="205"/>
        <v>0</v>
      </c>
      <c r="RE33" s="1">
        <f t="shared" si="206"/>
        <v>0</v>
      </c>
      <c r="RF33" s="1">
        <f t="shared" si="207"/>
        <v>104905416.65483278</v>
      </c>
      <c r="RG33" s="1">
        <f t="shared" si="208"/>
        <v>95373591.816037282</v>
      </c>
      <c r="RH33" s="72"/>
      <c r="RI33" s="37"/>
    </row>
    <row r="34" spans="1:477" hidden="1" outlineLevel="1" x14ac:dyDescent="0.25">
      <c r="A34" s="50"/>
      <c r="B34" s="143"/>
      <c r="C34" s="111" t="s">
        <v>76</v>
      </c>
      <c r="D34" s="108">
        <f t="shared" si="171"/>
        <v>234</v>
      </c>
      <c r="E34" s="110">
        <f t="shared" si="209"/>
        <v>2011</v>
      </c>
      <c r="F34" s="68">
        <f t="shared" si="168"/>
        <v>40000</v>
      </c>
      <c r="G34" s="69">
        <f>VLOOKUP($C34,Input!$A$8:$HV$39,MATCH(G$21,Input!$A$6:$HV$6,0),FALSE)</f>
        <v>2.91</v>
      </c>
      <c r="H34" s="123">
        <f>VLOOKUP($C34,Input!$A$8:$HV$39,MATCH(H$21,Input!$A$6:$HV$6,0),FALSE)</f>
        <v>0</v>
      </c>
      <c r="I34" s="70">
        <f>VLOOKUP($C34,Input!$A$8:$HV$39,MATCH(I$21,Input!$A$6:$HV$6,0),FALSE)</f>
        <v>14</v>
      </c>
      <c r="J34" s="1">
        <f>+IF($E34=J$22,VLOOKUP($C34,Input!$A$8:$AN$39,MATCH(J$21,Input!$A$6:$AN$6,0),FALSE)+$H34,0)*$D34</f>
        <v>0</v>
      </c>
      <c r="K34" s="1">
        <f>+IF($E34=K$22,VLOOKUP($C34,Input!$A$8:$AN$39,MATCH(K$21,Input!$A$6:$AN$6,0),FALSE)+$H34,0)*$D34</f>
        <v>0</v>
      </c>
      <c r="L34" s="1">
        <f>+IF($E34=L$22,VLOOKUP($C34,Input!$A$8:$AN$39,MATCH(L$21,Input!$A$6:$AN$6,0),FALSE)+$H34,0)*$D34</f>
        <v>0</v>
      </c>
      <c r="M34" s="1">
        <f>+IF($E34=M$22,VLOOKUP($C34,Input!$A$8:$AN$39,MATCH(M$21,Input!$A$6:$AN$6,0),FALSE)+$H34,0)*$D34</f>
        <v>0</v>
      </c>
      <c r="N34" s="1">
        <f>+IF($E34=N$22,VLOOKUP($C34,Input!$A$8:$AN$39,MATCH(N$21,Input!$A$6:$AN$6,0),FALSE)+$H34,0)*$D34</f>
        <v>0</v>
      </c>
      <c r="O34" s="1">
        <f>+IF($E34=O$22,VLOOKUP($C34,Input!$A$8:$AN$39,MATCH(O$21,Input!$A$6:$AN$6,0),FALSE)+$H34,0)*$D34</f>
        <v>0</v>
      </c>
      <c r="P34" s="1">
        <f>+IF($E34=P$22,VLOOKUP($C34,Input!$A$8:$AN$39,MATCH(P$21,Input!$A$6:$AN$6,0),FALSE)+$H34,0)*$D34</f>
        <v>0</v>
      </c>
      <c r="Q34" s="1">
        <f>+IF($E34=Q$22,VLOOKUP($C34,Input!$A$8:$AN$39,MATCH(Q$21,Input!$A$6:$AN$6,0),FALSE)+$H34,0)*$D34</f>
        <v>0</v>
      </c>
      <c r="R34" s="1">
        <f>+IF($E34=R$22,VLOOKUP($C34,Input!$A$8:$AN$39,MATCH(R$21,Input!$A$6:$AN$6,0),FALSE)+$H34,0)*$D34</f>
        <v>0</v>
      </c>
      <c r="S34" s="1">
        <f>+IF($E34=S$22,VLOOKUP($C34,Input!$A$8:$AN$39,MATCH(S$21,Input!$A$6:$AN$6,0),FALSE)+$H34,0)*$D34</f>
        <v>0</v>
      </c>
      <c r="T34" s="1">
        <f>+IF($E34=T$22,VLOOKUP($C34,Input!$A$8:$AN$39,MATCH(T$21,Input!$A$6:$AN$6,0),FALSE)+$H34,0)*$D34</f>
        <v>0</v>
      </c>
      <c r="U34" s="1">
        <f>+IF($E34=U$22,VLOOKUP($C34,Input!$A$8:$AN$39,MATCH(U$21,Input!$A$6:$AN$6,0),FALSE)+$H34,0)*$D34</f>
        <v>0</v>
      </c>
      <c r="V34" s="1">
        <f>+IF($E34=V$22,VLOOKUP($C34,Input!$A$8:$AN$39,MATCH(V$21,Input!$A$6:$AN$6,0),FALSE)+$H34,0)*$D34</f>
        <v>0</v>
      </c>
      <c r="W34" s="1">
        <f>+IF($E34=W$22,VLOOKUP($C34,Input!$A$8:$AN$39,MATCH(W$21,Input!$A$6:$AN$6,0),FALSE)+$H34,0)*$D34</f>
        <v>0</v>
      </c>
      <c r="X34" s="1">
        <f>+IF($E34=X$22,VLOOKUP($C34,Input!$A$8:$AN$39,MATCH(X$21,Input!$A$6:$AN$6,0),FALSE)+$H34,0)*$D34</f>
        <v>0</v>
      </c>
      <c r="Y34" s="1">
        <f>+IF($E34=Y$22,VLOOKUP($C34,Input!$A$8:$AN$39,MATCH(Y$21,Input!$A$6:$AN$6,0),FALSE)+$H34,0)*$D34</f>
        <v>0</v>
      </c>
      <c r="Z34" s="1">
        <f>+IF($E34=Z$22,VLOOKUP($C34,Input!$A$8:$AN$39,MATCH(Z$21,Input!$A$6:$AN$6,0),FALSE)+$H34,0)*$D34</f>
        <v>0</v>
      </c>
      <c r="AA34" s="1">
        <f>+IF($E34=AA$22,VLOOKUP($C34,Input!$A$8:$AN$39,MATCH(AA$21,Input!$A$6:$AN$6,0),FALSE)+$H34,0)*$D34</f>
        <v>0</v>
      </c>
      <c r="AB34" s="1">
        <f>+IF($E34=AB$22,VLOOKUP($C34,Input!$A$8:$AN$39,MATCH(AB$21,Input!$A$6:$AN$6,0),FALSE)+$H34,0)*$D34</f>
        <v>0</v>
      </c>
      <c r="AC34" s="1">
        <f>+IF($E34=AC$22,VLOOKUP($C34,Input!$A$8:$AN$39,MATCH(AC$21,Input!$A$6:$AN$6,0),FALSE)+$H34,0)*$D34</f>
        <v>0</v>
      </c>
      <c r="AD34" s="1">
        <f>+IF($E34=AD$22,VLOOKUP($C34,Input!$A$8:$AN$39,MATCH(AD$21,Input!$A$6:$AN$6,0),FALSE)+$H34,0)*$D34</f>
        <v>0</v>
      </c>
      <c r="AE34" s="1">
        <f>+IF($E34=AE$22,VLOOKUP($C34,Input!$A$8:$AN$39,MATCH(AE$21,Input!$A$6:$AN$6,0),FALSE)+$H34,0)*$D34</f>
        <v>0</v>
      </c>
      <c r="AF34" s="1">
        <f>+IF($E34=AF$22,VLOOKUP($C34,Input!$A$8:$AN$39,MATCH(AF$21,Input!$A$6:$AN$6,0),FALSE)+$H34,0)*$D34</f>
        <v>0</v>
      </c>
      <c r="AG34" s="1">
        <f>+IF($E34=AG$22,VLOOKUP($C34,Input!$A$8:$AN$39,MATCH(AG$21,Input!$A$6:$AN$6,0),FALSE)+$H34,0)*$D34</f>
        <v>0</v>
      </c>
      <c r="AH34" s="1">
        <f>+IF($E34=AH$22,VLOOKUP($C34,Input!$A$8:$AN$39,MATCH(AH$21,Input!$A$6:$AN$6,0),FALSE)+$H34,0)*$D34</f>
        <v>0</v>
      </c>
      <c r="AI34" s="1">
        <f>+IF($E34=AI$22,VLOOKUP($C34,Input!$A$8:$AN$39,MATCH(AI$21,Input!$A$6:$AN$6,0),FALSE)+$H34,0)*$D34</f>
        <v>0</v>
      </c>
      <c r="AJ34" s="1">
        <f>+IF($E34=AJ$22,VLOOKUP($C34,Input!$A$8:$AN$39,MATCH(AJ$21,Input!$A$6:$AN$6,0),FALSE)+$H34,0)*$D34</f>
        <v>0</v>
      </c>
      <c r="AK34" s="1">
        <f>+IF($E34=AK$22,VLOOKUP($C34,Input!$A$8:$AN$39,MATCH(AK$21,Input!$A$6:$AN$6,0),FALSE)+$H34,0)*$D34</f>
        <v>0</v>
      </c>
      <c r="AL34" s="1">
        <f>+IF($E34=AL$22,VLOOKUP($C34,Input!$A$8:$AN$39,MATCH(AL$21,Input!$A$6:$AN$6,0),FALSE)+$H34,0)*$D34</f>
        <v>0</v>
      </c>
      <c r="AM34" s="1">
        <f>+IF($E34=AM$22,VLOOKUP($C34,Input!$A$8:$AN$39,MATCH(AM$21,Input!$A$6:$AN$6,0),FALSE)+$H34,0)*$D34</f>
        <v>0</v>
      </c>
      <c r="AN34" s="1">
        <f>+IF($E34=AN$22,VLOOKUP($C34,Input!$A$8:$AN$39,MATCH(AN$21,Input!$A$6:$AN$6,0),FALSE)+$H34,0)*$D34</f>
        <v>0</v>
      </c>
      <c r="AO34" s="1">
        <f>+IF($E34=AO$22,VLOOKUP($C34,Input!$A$8:$AN$39,MATCH(AO$21,Input!$A$6:$AN$6,0),FALSE)+$H34,0)*$D34</f>
        <v>0</v>
      </c>
      <c r="AP34" s="1">
        <f>+IF($E34=AP$22,VLOOKUP($C34,Input!$A$8:$AN$39,MATCH(AP$21,Input!$A$6:$AN$6,0),FALSE)+$H34,0)*$D34</f>
        <v>0</v>
      </c>
      <c r="AQ34" s="1">
        <f>+IF($E34=AQ$22,VLOOKUP($C34,Input!$A$8:$AN$39,MATCH(AQ$21,Input!$A$6:$AN$6,0),FALSE)+$H34,0)*$D34</f>
        <v>0</v>
      </c>
      <c r="AR34" s="1">
        <f>+IF($E34=AR$22,VLOOKUP($C34,Input!$A$8:$AN$39,MATCH(AR$21,Input!$A$6:$AN$6,0),FALSE)+$H34,0)*$D34</f>
        <v>0</v>
      </c>
      <c r="AT34" t="str">
        <f>VLOOKUP($C34,Input!$A$8:$HV$39,MATCH(AT$21,Input!$A$6:$HV$6,0),FALSE)</f>
        <v>Parts and administrative cost</v>
      </c>
      <c r="AU34" s="1">
        <f>+IF($E34=AU$22,VLOOKUP($C34,Input!$A$8:$HV$39,MATCH(AU$21,Input!$A$6:$HV$6,0),FALSE),0)*$D34</f>
        <v>0</v>
      </c>
      <c r="AV34" s="1">
        <f>+IF($E34=AV$22,VLOOKUP($C34,Input!$A$8:$HV$39,MATCH(AV$21,Input!$A$6:$HV$6,0),FALSE),0)*$D34</f>
        <v>0</v>
      </c>
      <c r="AW34" s="1">
        <f>+IF($E34=AW$22,VLOOKUP($C34,Input!$A$8:$HV$39,MATCH(AW$21,Input!$A$6:$HV$6,0),FALSE),0)*$D34</f>
        <v>0</v>
      </c>
      <c r="AX34" s="1">
        <f>+IF($E34=AX$22,VLOOKUP($C34,Input!$A$8:$HV$39,MATCH(AX$21,Input!$A$6:$HV$6,0),FALSE),0)*$D34</f>
        <v>0</v>
      </c>
      <c r="AY34" s="1">
        <f>+IF($E34=AY$22,VLOOKUP($C34,Input!$A$8:$HV$39,MATCH(AY$21,Input!$A$6:$HV$6,0),FALSE),0)*$D34</f>
        <v>0</v>
      </c>
      <c r="AZ34" s="1">
        <f>+IF($E34=AZ$22,VLOOKUP($C34,Input!$A$8:$HV$39,MATCH(AZ$21,Input!$A$6:$HV$6,0),FALSE),0)*$D34</f>
        <v>0</v>
      </c>
      <c r="BA34" s="1">
        <f>+IF($E34=BA$22,VLOOKUP($C34,Input!$A$8:$HV$39,MATCH(BA$21,Input!$A$6:$HV$6,0),FALSE),0)*$D34</f>
        <v>0</v>
      </c>
      <c r="BB34" s="1">
        <f>+IF($E34=BB$22,VLOOKUP($C34,Input!$A$8:$HV$39,MATCH(BB$21,Input!$A$6:$HV$6,0),FALSE),0)*$D34</f>
        <v>0</v>
      </c>
      <c r="BC34" s="1">
        <f>+IF($E34=BC$22,VLOOKUP($C34,Input!$A$8:$HV$39,MATCH(BC$21,Input!$A$6:$HV$6,0),FALSE),0)*$D34</f>
        <v>0</v>
      </c>
      <c r="BD34" s="1">
        <f>+IF($E34=BD$22,VLOOKUP($C34,Input!$A$8:$HV$39,MATCH(BD$21,Input!$A$6:$HV$6,0),FALSE),0)*$D34</f>
        <v>0</v>
      </c>
      <c r="BE34" s="1">
        <f>+IF($E34=BE$22,VLOOKUP($C34,Input!$A$8:$HV$39,MATCH(BE$21,Input!$A$6:$HV$6,0),FALSE),0)*$D34</f>
        <v>0</v>
      </c>
      <c r="BF34" s="1">
        <f>+IF($E34=BF$22,VLOOKUP($C34,Input!$A$8:$HV$39,MATCH(BF$21,Input!$A$6:$HV$6,0),FALSE),0)*$D34</f>
        <v>0</v>
      </c>
      <c r="BG34" s="1">
        <f>+IF($E34=BG$22,VLOOKUP($C34,Input!$A$8:$HV$39,MATCH(BG$21,Input!$A$6:$HV$6,0),FALSE),0)*$D34</f>
        <v>0</v>
      </c>
      <c r="BH34" s="1">
        <f>+IF($E34=BH$22,VLOOKUP($C34,Input!$A$8:$HV$39,MATCH(BH$21,Input!$A$6:$HV$6,0),FALSE),0)*$D34</f>
        <v>0</v>
      </c>
      <c r="BI34" s="1">
        <f>+IF($E34=BI$22,VLOOKUP($C34,Input!$A$8:$HV$39,MATCH(BI$21,Input!$A$6:$HV$6,0),FALSE),0)*$D34</f>
        <v>0</v>
      </c>
      <c r="BJ34" s="1">
        <f>+IF($E34=BJ$22,VLOOKUP($C34,Input!$A$8:$HV$39,MATCH(BJ$21,Input!$A$6:$HV$6,0),FALSE),0)*$D34</f>
        <v>0</v>
      </c>
      <c r="BK34" s="1">
        <f>+IF($E34=BK$22,VLOOKUP($C34,Input!$A$8:$HV$39,MATCH(BK$21,Input!$A$6:$HV$6,0),FALSE),0)*$D34</f>
        <v>0</v>
      </c>
      <c r="BL34" s="1">
        <f>+IF($E34=BL$22,VLOOKUP($C34,Input!$A$8:$HV$39,MATCH(BL$21,Input!$A$6:$HV$6,0),FALSE),0)*$D34</f>
        <v>0</v>
      </c>
      <c r="BM34" s="1">
        <f>+IF($E34=BM$22,VLOOKUP($C34,Input!$A$8:$HV$39,MATCH(BM$21,Input!$A$6:$HV$6,0),FALSE),0)*$D34</f>
        <v>0</v>
      </c>
      <c r="BN34" s="1">
        <f>+IF($E34=BN$22,VLOOKUP($C34,Input!$A$8:$HV$39,MATCH(BN$21,Input!$A$6:$HV$6,0),FALSE),0)*$D34</f>
        <v>0</v>
      </c>
      <c r="BO34" s="1">
        <f>+IF($E34=BO$22,VLOOKUP($C34,Input!$A$8:$HV$39,MATCH(BO$21,Input!$A$6:$HV$6,0),FALSE),0)*$D34</f>
        <v>0</v>
      </c>
      <c r="BP34" s="1">
        <f>+IF($E34=BP$22,VLOOKUP($C34,Input!$A$8:$HV$39,MATCH(BP$21,Input!$A$6:$HV$6,0),FALSE),0)*$D34</f>
        <v>0</v>
      </c>
      <c r="BQ34" s="1">
        <f>+IF($E34=BQ$22,VLOOKUP($C34,Input!$A$8:$HV$39,MATCH(BQ$21,Input!$A$6:$HV$6,0),FALSE),0)*$D34</f>
        <v>0</v>
      </c>
      <c r="BR34" s="1">
        <f>+IF($E34=BR$22,VLOOKUP($C34,Input!$A$8:$HV$39,MATCH(BR$21,Input!$A$6:$HV$6,0),FALSE),0)*$D34</f>
        <v>0</v>
      </c>
      <c r="BS34" s="1">
        <f>+IF($E34=BS$22,VLOOKUP($C34,Input!$A$8:$HV$39,MATCH(BS$21,Input!$A$6:$HV$6,0),FALSE),0)*$D34</f>
        <v>0</v>
      </c>
      <c r="BT34" s="1">
        <f>+IF($E34=BT$22,VLOOKUP($C34,Input!$A$8:$HV$39,MATCH(BT$21,Input!$A$6:$HV$6,0),FALSE),0)*$D34</f>
        <v>0</v>
      </c>
      <c r="BU34" s="1">
        <f>+IF($E34=BU$22,VLOOKUP($C34,Input!$A$8:$HV$39,MATCH(BU$21,Input!$A$6:$HV$6,0),FALSE),0)*$D34</f>
        <v>0</v>
      </c>
      <c r="BV34" s="1">
        <f>+IF($E34=BV$22,VLOOKUP($C34,Input!$A$8:$HV$39,MATCH(BV$21,Input!$A$6:$HV$6,0),FALSE),0)*$D34</f>
        <v>0</v>
      </c>
      <c r="BW34" s="1">
        <f>+IF($E34=BW$22,VLOOKUP($C34,Input!$A$8:$HV$39,MATCH(BW$21,Input!$A$6:$HV$6,0),FALSE),0)*$D34</f>
        <v>0</v>
      </c>
      <c r="BX34" s="1">
        <f>+IF($E34=BX$22,VLOOKUP($C34,Input!$A$8:$HV$39,MATCH(BX$21,Input!$A$6:$HV$6,0),FALSE),0)*$D34</f>
        <v>0</v>
      </c>
      <c r="BY34" s="1">
        <f>+IF($E34=BY$22,VLOOKUP($C34,Input!$A$8:$HV$39,MATCH(BY$21,Input!$A$6:$HV$6,0),FALSE),0)*$D34</f>
        <v>0</v>
      </c>
      <c r="BZ34" s="1">
        <f>+IF($E34=BZ$22,VLOOKUP($C34,Input!$A$8:$HV$39,MATCH(BZ$21,Input!$A$6:$HV$6,0),FALSE),0)*$D34</f>
        <v>0</v>
      </c>
      <c r="CA34" s="1">
        <f>+IF($E34=CA$22,VLOOKUP($C34,Input!$A$8:$HV$39,MATCH(CA$21,Input!$A$6:$HV$6,0),FALSE),0)*$D34</f>
        <v>0</v>
      </c>
      <c r="CB34" s="1">
        <f>+IF($E34=CB$22,VLOOKUP($C34,Input!$A$8:$HV$39,MATCH(CB$21,Input!$A$6:$HV$6,0),FALSE),0)*$D34</f>
        <v>0</v>
      </c>
      <c r="CC34" s="1">
        <f>+IF($E34=CC$22,VLOOKUP($C34,Input!$A$8:$HV$39,MATCH(CC$21,Input!$A$6:$HV$6,0),FALSE),0)*$D34</f>
        <v>0</v>
      </c>
      <c r="CE34" t="str">
        <f>VLOOKUP($C34,Input!$A$8:$HV$39,MATCH(CE$21,Input!$A$6:$HV$6,0),FALSE)</f>
        <v>Engine Rebuild @ 7 Yr</v>
      </c>
      <c r="CF34" s="1">
        <f>IF($E34+$I34+$D$7&lt;=CF$22,0,IF(CF$22-$D$7&gt;=$E34,IF(COUNTIF($KZ34:LP34,"&gt;0")&gt;0,VLOOKUP($C34,Input!$A$8:$HV$21,MATCH($CE$21+COUNTIF($KZ34:LP34,"&gt;0"),Input!$A$6:$HV$6,0),FALSE),0),0))*$D34</f>
        <v>0</v>
      </c>
      <c r="CG34" s="1">
        <f>IF($E34+$I34+$D$7&lt;=CG$22,0,IF(CG$22-$D$7&gt;=$E34,IF(COUNTIF($KZ34:LQ34,"&gt;0")&gt;0,VLOOKUP($C34,Input!$A$8:$HV$21,MATCH($CE$21+COUNTIF($KZ34:LQ34,"&gt;0"),Input!$A$6:$HV$6,0),FALSE),0),0))*$D34</f>
        <v>8190000</v>
      </c>
      <c r="CH34" s="1">
        <f>IF($E34+$I34+$D$7&lt;=CH$22,0,IF(CH$22-$D$7&gt;=$E34,IF(COUNTIF($KZ34:LR34,"&gt;0")&gt;0,VLOOKUP($C34,Input!$A$8:$HV$21,MATCH($CE$21+COUNTIF($KZ34:LR34,"&gt;0"),Input!$A$6:$HV$6,0),FALSE),0),0))*$D34</f>
        <v>0</v>
      </c>
      <c r="CI34" s="1">
        <f>IF($E34+$I34+$D$7&lt;=CI$22,0,IF(CI$22-$D$7&gt;=$E34,IF(COUNTIF($KZ34:LS34,"&gt;0")&gt;0,VLOOKUP($C34,Input!$A$8:$HV$21,MATCH($CE$21+COUNTIF($KZ34:LS34,"&gt;0"),Input!$A$6:$HV$6,0),FALSE),0),0))*$D34</f>
        <v>0</v>
      </c>
      <c r="CJ34" s="1">
        <f>IF($E34+$I34+$D$7&lt;=CJ$22,0,IF(CJ$22-$D$7&gt;=$E34,IF(COUNTIF($KZ34:LT34,"&gt;0")&gt;0,VLOOKUP($C34,Input!$A$8:$HV$21,MATCH($CE$21+COUNTIF($KZ34:LT34,"&gt;0"),Input!$A$6:$HV$6,0),FALSE),0),0))*$D34</f>
        <v>0</v>
      </c>
      <c r="CK34" s="1">
        <f>IF($E34+$I34+$D$7&lt;=CK$22,0,IF(CK$22-$D$7&gt;=$E34,IF(COUNTIF($KZ34:LU34,"&gt;0")&gt;0,VLOOKUP($C34,Input!$A$8:$HV$21,MATCH($CE$21+COUNTIF($KZ34:LU34,"&gt;0"),Input!$A$6:$HV$6,0),FALSE),0),0))*$D34</f>
        <v>0</v>
      </c>
      <c r="CL34" s="1">
        <f>IF($E34+$I34+$D$7&lt;=CL$22,0,IF(CL$22-$D$7&gt;=$E34,IF(COUNTIF($KZ34:LV34,"&gt;0")&gt;0,VLOOKUP($C34,Input!$A$8:$HV$21,MATCH($CE$21+COUNTIF($KZ34:LV34,"&gt;0"),Input!$A$6:$HV$6,0),FALSE),0),0))*$D34</f>
        <v>0</v>
      </c>
      <c r="CM34" s="1">
        <f>IF($E34+$I34+$D$7&lt;=CM$22,0,IF(CM$22-$D$7&gt;=$E34,IF(COUNTIF($KZ34:LW34,"&gt;0")&gt;0,VLOOKUP($C34,Input!$A$8:$HV$21,MATCH($CE$21+COUNTIF($KZ34:LW34,"&gt;0"),Input!$A$6:$HV$6,0),FALSE),0),0))*$D34</f>
        <v>0</v>
      </c>
      <c r="CN34" s="1">
        <f>IF($E34+$I34+$D$7&lt;=CN$22,0,IF(CN$22-$D$7&gt;=$E34,IF(COUNTIF($KZ34:LX34,"&gt;0")&gt;0,VLOOKUP($C34,Input!$A$8:$HV$21,MATCH($CE$21+COUNTIF($KZ34:LX34,"&gt;0"),Input!$A$6:$HV$6,0),FALSE),0),0))*$D34</f>
        <v>0</v>
      </c>
      <c r="CO34" s="1">
        <f>IF($E34+$I34+$D$7&lt;=CO$22,0,IF(CO$22-$D$7&gt;=$E34,IF(COUNTIF($KZ34:LY34,"&gt;0")&gt;0,VLOOKUP($C34,Input!$A$8:$HV$21,MATCH($CE$21+COUNTIF($KZ34:LY34,"&gt;0"),Input!$A$6:$HV$6,0),FALSE),0),0))*$D34</f>
        <v>0</v>
      </c>
      <c r="CP34" s="1">
        <f>IF($E34+$I34+$D$7&lt;=CP$22,0,IF(CP$22-$D$7&gt;=$E34,IF(COUNTIF($KZ34:LZ34,"&gt;0")&gt;0,VLOOKUP($C34,Input!$A$8:$HV$21,MATCH($CE$21+COUNTIF($KZ34:LZ34,"&gt;0"),Input!$A$6:$HV$6,0),FALSE),0),0))*$D34</f>
        <v>0</v>
      </c>
      <c r="CQ34" s="1">
        <f>IF($E34+$I34+$D$7&lt;=CQ$22,0,IF(CQ$22-$D$7&gt;=$E34,IF(COUNTIF($KZ34:MA34,"&gt;0")&gt;0,VLOOKUP($C34,Input!$A$8:$HV$21,MATCH($CE$21+COUNTIF($KZ34:MA34,"&gt;0"),Input!$A$6:$HV$6,0),FALSE),0),0))*$D34</f>
        <v>0</v>
      </c>
      <c r="CR34" s="1">
        <f>IF($E34+$I34+$D$7&lt;=CR$22,0,IF(CR$22-$D$7&gt;=$E34,IF(COUNTIF($KZ34:MB34,"&gt;0")&gt;0,VLOOKUP($C34,Input!$A$8:$HV$21,MATCH($CE$21+COUNTIF($KZ34:MB34,"&gt;0"),Input!$A$6:$HV$6,0),FALSE),0),0))*$D34</f>
        <v>0</v>
      </c>
      <c r="CS34" s="1">
        <f>IF($E34+$I34+$D$7&lt;=CS$22,0,IF(CS$22-$D$7&gt;=$E34,IF(COUNTIF($KZ34:MC34,"&gt;0")&gt;0,VLOOKUP($C34,Input!$A$8:$HV$21,MATCH($CE$21+COUNTIF($KZ34:MC34,"&gt;0"),Input!$A$6:$HV$6,0),FALSE),0),0))*$D34</f>
        <v>0</v>
      </c>
      <c r="CT34" s="1">
        <f>IF($E34+$I34+$D$7&lt;=CT$22,0,IF(CT$22-$D$7&gt;=$E34,IF(COUNTIF($KZ34:MD34,"&gt;0")&gt;0,VLOOKUP($C34,Input!$A$8:$HV$21,MATCH($CE$21+COUNTIF($KZ34:MD34,"&gt;0"),Input!$A$6:$HV$6,0),FALSE),0),0))*$D34</f>
        <v>0</v>
      </c>
      <c r="CU34" s="1">
        <f>IF($E34+$I34+$D$7&lt;=CU$22,0,IF(CU$22-$D$7&gt;=$E34,IF(COUNTIF($KZ34:ME34,"&gt;0")&gt;0,VLOOKUP($C34,Input!$A$8:$HV$21,MATCH($CE$21+COUNTIF($KZ34:ME34,"&gt;0"),Input!$A$6:$HV$6,0),FALSE),0),0))*$D34</f>
        <v>0</v>
      </c>
      <c r="CV34" s="1">
        <f>IF($E34+$I34+$D$7&lt;=CV$22,0,IF(CV$22-$D$7&gt;=$E34,IF(COUNTIF($KZ34:MF34,"&gt;0")&gt;0,VLOOKUP($C34,Input!$A$8:$HV$21,MATCH($CE$21+COUNTIF($KZ34:MF34,"&gt;0"),Input!$A$6:$HV$6,0),FALSE),0),0))*$D34</f>
        <v>0</v>
      </c>
      <c r="CW34" s="1">
        <f>IF($E34+$I34+$D$7&lt;=CW$22,0,IF(CW$22-$D$7&gt;=$E34,IF(COUNTIF($KZ34:MG34,"&gt;0")&gt;0,VLOOKUP($C34,Input!$A$8:$HV$21,MATCH($CE$21+COUNTIF($KZ34:MG34,"&gt;0"),Input!$A$6:$HV$6,0),FALSE),0),0))*$D34</f>
        <v>0</v>
      </c>
      <c r="CX34" s="1">
        <f>IF($E34+$I34+$D$7&lt;=CX$22,0,IF(CX$22-$D$7&gt;=$E34,IF(COUNTIF($KZ34:MH34,"&gt;0")&gt;0,VLOOKUP($C34,Input!$A$8:$HV$21,MATCH($CE$21+COUNTIF($KZ34:MH34,"&gt;0"),Input!$A$6:$HV$6,0),FALSE),0),0))*$D34</f>
        <v>0</v>
      </c>
      <c r="CY34" s="1">
        <f>IF($E34+$I34+$D$7&lt;=CY$22,0,IF(CY$22-$D$7&gt;=$E34,IF(COUNTIF($KZ34:MI34,"&gt;0")&gt;0,VLOOKUP($C34,Input!$A$8:$HV$21,MATCH($CE$21+COUNTIF($KZ34:MI34,"&gt;0"),Input!$A$6:$HV$6,0),FALSE),0),0))*$D34</f>
        <v>0</v>
      </c>
      <c r="CZ34" s="1">
        <f>IF($E34+$I34+$D$7&lt;=CZ$22,0,IF(CZ$22-$D$7&gt;=$E34,IF(COUNTIF($KZ34:MJ34,"&gt;0")&gt;0,VLOOKUP($C34,Input!$A$8:$HV$21,MATCH($CE$21+COUNTIF($KZ34:MJ34,"&gt;0"),Input!$A$6:$HV$6,0),FALSE),0),0))*$D34</f>
        <v>0</v>
      </c>
      <c r="DA34" s="1">
        <f>IF($E34+$I34+$D$7&lt;=DA$22,0,IF(DA$22-$D$7&gt;=$E34,IF(COUNTIF($KZ34:MK34,"&gt;0")&gt;0,VLOOKUP($C34,Input!$A$8:$HV$21,MATCH($CE$21+COUNTIF($KZ34:MK34,"&gt;0"),Input!$A$6:$HV$6,0),FALSE),0),0))*$D34</f>
        <v>0</v>
      </c>
      <c r="DB34" s="1">
        <f>IF($E34+$I34+$D$7&lt;=DB$22,0,IF(DB$22-$D$7&gt;=$E34,IF(COUNTIF($KZ34:ML34,"&gt;0")&gt;0,VLOOKUP($C34,Input!$A$8:$HV$21,MATCH($CE$21+COUNTIF($KZ34:ML34,"&gt;0"),Input!$A$6:$HV$6,0),FALSE),0),0))*$D34</f>
        <v>0</v>
      </c>
      <c r="DC34" s="1">
        <f>IF($E34+$I34+$D$7&lt;=DC$22,0,IF(DC$22-$D$7&gt;=$E34,IF(COUNTIF($KZ34:MM34,"&gt;0")&gt;0,VLOOKUP($C34,Input!$A$8:$HV$21,MATCH($CE$21+COUNTIF($KZ34:MM34,"&gt;0"),Input!$A$6:$HV$6,0),FALSE),0),0))*$D34</f>
        <v>0</v>
      </c>
      <c r="DD34" s="1">
        <f>IF($E34+$I34+$D$7&lt;=DD$22,0,IF(DD$22-$D$7&gt;=$E34,IF(COUNTIF($KZ34:MN34,"&gt;0")&gt;0,VLOOKUP($C34,Input!$A$8:$HV$21,MATCH($CE$21+COUNTIF($KZ34:MN34,"&gt;0"),Input!$A$6:$HV$6,0),FALSE),0),0))*$D34</f>
        <v>0</v>
      </c>
      <c r="DE34" s="1">
        <f>IF($E34+$I34+$D$7&lt;=DE$22,0,IF(DE$22-$D$7&gt;=$E34,IF(COUNTIF($KZ34:MO34,"&gt;0")&gt;0,VLOOKUP($C34,Input!$A$8:$HV$21,MATCH($CE$21+COUNTIF($KZ34:MO34,"&gt;0"),Input!$A$6:$HV$6,0),FALSE),0),0))*$D34</f>
        <v>0</v>
      </c>
      <c r="DF34" s="1">
        <f>IF($E34+$I34+$D$7&lt;=DF$22,0,IF(DF$22-$D$7&gt;=$E34,IF(COUNTIF($KZ34:MP34,"&gt;0")&gt;0,VLOOKUP($C34,Input!$A$8:$HV$21,MATCH($CE$21+COUNTIF($KZ34:MP34,"&gt;0"),Input!$A$6:$HV$6,0),FALSE),0),0))*$D34</f>
        <v>0</v>
      </c>
      <c r="DG34" s="1">
        <f>IF($E34+$I34+$D$7&lt;=DG$22,0,IF(DG$22-$D$7&gt;=$E34,IF(COUNTIF($KZ34:MQ34,"&gt;0")&gt;0,VLOOKUP($C34,Input!$A$8:$HV$21,MATCH($CE$21+COUNTIF($KZ34:MQ34,"&gt;0"),Input!$A$6:$HV$6,0),FALSE),0),0))*$D34</f>
        <v>0</v>
      </c>
      <c r="DH34" s="1">
        <f>IF($E34+$I34+$D$7&lt;=DH$22,0,IF(DH$22-$D$7&gt;=$E34,IF(COUNTIF($KZ34:MR34,"&gt;0")&gt;0,VLOOKUP($C34,Input!$A$8:$HV$21,MATCH($CE$21+COUNTIF($KZ34:MR34,"&gt;0"),Input!$A$6:$HV$6,0),FALSE),0),0))*$D34</f>
        <v>0</v>
      </c>
      <c r="DI34" s="1">
        <f>IF($E34+$I34+$D$7&lt;=DI$22,0,IF(DI$22-$D$7&gt;=$E34,IF(COUNTIF($KZ34:MS34,"&gt;0")&gt;0,VLOOKUP($C34,Input!$A$8:$HV$21,MATCH($CE$21+COUNTIF($KZ34:MS34,"&gt;0"),Input!$A$6:$HV$6,0),FALSE),0),0))*$D34</f>
        <v>0</v>
      </c>
      <c r="DJ34" s="1">
        <f>IF($E34+$I34+$D$7&lt;=DJ$22,0,IF(DJ$22-$D$7&gt;=$E34,IF(COUNTIF($KZ34:MT34,"&gt;0")&gt;0,VLOOKUP($C34,Input!$A$8:$HV$21,MATCH($CE$21+COUNTIF($KZ34:MT34,"&gt;0"),Input!$A$6:$HV$6,0),FALSE),0),0))*$D34</f>
        <v>0</v>
      </c>
      <c r="DK34" s="1">
        <f>IF($E34+$I34+$D$7&lt;=DK$22,0,IF(DK$22-$D$7&gt;=$E34,IF(COUNTIF($KZ34:MU34,"&gt;0")&gt;0,VLOOKUP($C34,Input!$A$8:$HV$21,MATCH($CE$21+COUNTIF($KZ34:MU34,"&gt;0"),Input!$A$6:$HV$6,0),FALSE),0),0))*$D34</f>
        <v>0</v>
      </c>
      <c r="DL34" s="1">
        <f>IF($E34+$I34+$D$7&lt;=DL$22,0,IF(DL$22-$D$7&gt;=$E34,IF(COUNTIF($KZ34:MV34,"&gt;0")&gt;0,VLOOKUP($C34,Input!$A$8:$HV$21,MATCH($CE$21+COUNTIF($KZ34:MV34,"&gt;0"),Input!$A$6:$HV$6,0),FALSE),0),0))*$D34</f>
        <v>0</v>
      </c>
      <c r="DM34" s="1">
        <f>IF($E34+$I34+$D$7&lt;=DM$22,0,IF(DM$22-$D$7&gt;=$E34,IF(COUNTIF($KZ34:MW34,"&gt;0")&gt;0,VLOOKUP($C34,Input!$A$8:$HV$21,MATCH($CE$21+COUNTIF($KZ34:MW34,"&gt;0"),Input!$A$6:$HV$6,0),FALSE),0),0))*$D34</f>
        <v>0</v>
      </c>
      <c r="DN34" s="1">
        <f>IF($E34+$I34+$D$7&lt;=DN$22,0,IF(DN$22-$D$7&gt;=$E34,IF(COUNTIF($KZ34:MX34,"&gt;0")&gt;0,VLOOKUP($C34,Input!$A$8:$HV$21,MATCH($CE$21+COUNTIF($KZ34:MX34,"&gt;0"),Input!$A$6:$HV$6,0),FALSE),0),0))*$D34</f>
        <v>0</v>
      </c>
      <c r="DP34" t="str">
        <f>+VLOOKUP($C34,Input!$A$8:$GZ$39,MATCH(DP$21,Input!$A$6:$GZ$6,0),FALSE)</f>
        <v>Bus Maintenance at 0.85/mile</v>
      </c>
      <c r="DQ34" s="1">
        <f>IF($E34+$I34+$D$7&lt;=DQ$22,0,IF(DQ$22-$D$7&gt;=$E34,IF(COUNTIF($KZ34:LP34,"&gt;0")&gt;0,VLOOKUP($C34,Input!$A$8:$HV$21,MATCH($DP$21+COUNTIF($KZ34:LP34,"&gt;0"),Input!$A$6:$HV$6,0),FALSE),0),0))*$D34*$F34</f>
        <v>7956000</v>
      </c>
      <c r="DR34" s="1">
        <f>IF($E34+$I34+$D$7&lt;=DR$22,0,IF(DR$22-$D$7&gt;=$E34,IF(COUNTIF($KZ34:LQ34,"&gt;0")&gt;0,VLOOKUP($C34,Input!$A$8:$HV$21,MATCH($DP$21+COUNTIF($KZ34:LQ34,"&gt;0"),Input!$A$6:$HV$6,0),FALSE),0),0))*$D34*$F34</f>
        <v>7956000</v>
      </c>
      <c r="DS34" s="1">
        <f>IF($E34+$I34+$D$7&lt;=DS$22,0,IF(DS$22-$D$7&gt;=$E34,IF(COUNTIF($KZ34:LR34,"&gt;0")&gt;0,VLOOKUP($C34,Input!$A$8:$HV$21,MATCH($DP$21+COUNTIF($KZ34:LR34,"&gt;0"),Input!$A$6:$HV$6,0),FALSE),0),0))*$D34*$F34</f>
        <v>7956000</v>
      </c>
      <c r="DT34" s="1">
        <f>IF($E34+$I34+$D$7&lt;=DT$22,0,IF(DT$22-$D$7&gt;=$E34,IF(COUNTIF($KZ34:LS34,"&gt;0")&gt;0,VLOOKUP($C34,Input!$A$8:$HV$21,MATCH($DP$21+COUNTIF($KZ34:LS34,"&gt;0"),Input!$A$6:$HV$6,0),FALSE),0),0))*$D34*$F34</f>
        <v>7956000</v>
      </c>
      <c r="DU34" s="1">
        <f>IF($E34+$I34+$D$7&lt;=DU$22,0,IF(DU$22-$D$7&gt;=$E34,IF(COUNTIF($KZ34:LT34,"&gt;0")&gt;0,VLOOKUP($C34,Input!$A$8:$HV$21,MATCH($DP$21+COUNTIF($KZ34:LT34,"&gt;0"),Input!$A$6:$HV$6,0),FALSE),0),0))*$D34*$F34</f>
        <v>7956000</v>
      </c>
      <c r="DV34" s="1">
        <f>IF($E34+$I34+$D$7&lt;=DV$22,0,IF(DV$22-$D$7&gt;=$E34,IF(COUNTIF($KZ34:LU34,"&gt;0")&gt;0,VLOOKUP($C34,Input!$A$8:$HV$21,MATCH($DP$21+COUNTIF($KZ34:LU34,"&gt;0"),Input!$A$6:$HV$6,0),FALSE),0),0))*$D34*$F34</f>
        <v>7956000</v>
      </c>
      <c r="DW34" s="1">
        <f>IF($E34+$I34+$D$7&lt;=DW$22,0,IF(DW$22-$D$7&gt;=$E34,IF(COUNTIF($KZ34:LV34,"&gt;0")&gt;0,VLOOKUP($C34,Input!$A$8:$HV$21,MATCH($DP$21+COUNTIF($KZ34:LV34,"&gt;0"),Input!$A$6:$HV$6,0),FALSE),0),0))*$D34*$F34</f>
        <v>7956000</v>
      </c>
      <c r="DX34" s="1">
        <f>IF($E34+$I34+$D$7&lt;=DX$22,0,IF(DX$22-$D$7&gt;=$E34,IF(COUNTIF($KZ34:LW34,"&gt;0")&gt;0,VLOOKUP($C34,Input!$A$8:$HV$21,MATCH($DP$21+COUNTIF($KZ34:LW34,"&gt;0"),Input!$A$6:$HV$6,0),FALSE),0),0))*$D34*$F34</f>
        <v>7956000</v>
      </c>
      <c r="DY34" s="1">
        <f>IF($E34+$I34+$D$7&lt;=DY$22,0,IF(DY$22-$D$7&gt;=$E34,IF(COUNTIF($KZ34:LX34,"&gt;0")&gt;0,VLOOKUP($C34,Input!$A$8:$HV$21,MATCH($DP$21+COUNTIF($KZ34:LX34,"&gt;0"),Input!$A$6:$HV$6,0),FALSE),0),0))*$D34*$F34</f>
        <v>7956000</v>
      </c>
      <c r="DZ34" s="1">
        <f>IF($E34+$I34+$D$7&lt;=DZ$22,0,IF(DZ$22-$D$7&gt;=$E34,IF(COUNTIF($KZ34:LY34,"&gt;0")&gt;0,VLOOKUP($C34,Input!$A$8:$HV$21,MATCH($DP$21+COUNTIF($KZ34:LY34,"&gt;0"),Input!$A$6:$HV$6,0),FALSE),0),0))*$D34*$F34</f>
        <v>0</v>
      </c>
      <c r="EA34" s="1">
        <f>IF($E34+$I34+$D$7&lt;=EA$22,0,IF(EA$22-$D$7&gt;=$E34,IF(COUNTIF($KZ34:LZ34,"&gt;0")&gt;0,VLOOKUP($C34,Input!$A$8:$HV$21,MATCH($DP$21+COUNTIF($KZ34:LZ34,"&gt;0"),Input!$A$6:$HV$6,0),FALSE),0),0))*$D34*$F34</f>
        <v>0</v>
      </c>
      <c r="EB34" s="1">
        <f>IF($E34+$I34+$D$7&lt;=EB$22,0,IF(EB$22-$D$7&gt;=$E34,IF(COUNTIF($KZ34:MA34,"&gt;0")&gt;0,VLOOKUP($C34,Input!$A$8:$HV$21,MATCH($DP$21+COUNTIF($KZ34:MA34,"&gt;0"),Input!$A$6:$HV$6,0),FALSE),0),0))*$D34*$F34</f>
        <v>0</v>
      </c>
      <c r="EC34" s="1">
        <f>IF($E34+$I34+$D$7&lt;=EC$22,0,IF(EC$22-$D$7&gt;=$E34,IF(COUNTIF($KZ34:MB34,"&gt;0")&gt;0,VLOOKUP($C34,Input!$A$8:$HV$21,MATCH($DP$21+COUNTIF($KZ34:MB34,"&gt;0"),Input!$A$6:$HV$6,0),FALSE),0),0))*$D34*$F34</f>
        <v>0</v>
      </c>
      <c r="ED34" s="1">
        <f>IF($E34+$I34+$D$7&lt;=ED$22,0,IF(ED$22-$D$7&gt;=$E34,IF(COUNTIF($KZ34:MC34,"&gt;0")&gt;0,VLOOKUP($C34,Input!$A$8:$HV$21,MATCH($DP$21+COUNTIF($KZ34:MC34,"&gt;0"),Input!$A$6:$HV$6,0),FALSE),0),0))*$D34*$F34</f>
        <v>0</v>
      </c>
      <c r="EE34" s="1">
        <f>IF($E34+$I34+$D$7&lt;=EE$22,0,IF(EE$22-$D$7&gt;=$E34,IF(COUNTIF($KZ34:MD34,"&gt;0")&gt;0,VLOOKUP($C34,Input!$A$8:$HV$21,MATCH($DP$21+COUNTIF($KZ34:MD34,"&gt;0"),Input!$A$6:$HV$6,0),FALSE),0),0))*$D34*$F34</f>
        <v>0</v>
      </c>
      <c r="EF34" s="1">
        <f>IF($E34+$I34+$D$7&lt;=EF$22,0,IF(EF$22-$D$7&gt;=$E34,IF(COUNTIF($KZ34:ME34,"&gt;0")&gt;0,VLOOKUP($C34,Input!$A$8:$HV$21,MATCH($DP$21+COUNTIF($KZ34:ME34,"&gt;0"),Input!$A$6:$HV$6,0),FALSE),0),0))*$D34*$F34</f>
        <v>0</v>
      </c>
      <c r="EG34" s="1">
        <f>IF($E34+$I34+$D$7&lt;=EG$22,0,IF(EG$22-$D$7&gt;=$E34,IF(COUNTIF($KZ34:MF34,"&gt;0")&gt;0,VLOOKUP($C34,Input!$A$8:$HV$21,MATCH($DP$21+COUNTIF($KZ34:MF34,"&gt;0"),Input!$A$6:$HV$6,0),FALSE),0),0))*$D34*$F34</f>
        <v>0</v>
      </c>
      <c r="EH34" s="1">
        <f>IF($E34+$I34+$D$7&lt;=EH$22,0,IF(EH$22-$D$7&gt;=$E34,IF(COUNTIF($KZ34:MG34,"&gt;0")&gt;0,VLOOKUP($C34,Input!$A$8:$HV$21,MATCH($DP$21+COUNTIF($KZ34:MG34,"&gt;0"),Input!$A$6:$HV$6,0),FALSE),0),0))*$D34*$F34</f>
        <v>0</v>
      </c>
      <c r="EI34" s="1">
        <f>IF($E34+$I34+$D$7&lt;=EI$22,0,IF(EI$22-$D$7&gt;=$E34,IF(COUNTIF($KZ34:MH34,"&gt;0")&gt;0,VLOOKUP($C34,Input!$A$8:$HV$21,MATCH($DP$21+COUNTIF($KZ34:MH34,"&gt;0"),Input!$A$6:$HV$6,0),FALSE),0),0))*$D34*$F34</f>
        <v>0</v>
      </c>
      <c r="EJ34" s="1">
        <f>IF($E34+$I34+$D$7&lt;=EJ$22,0,IF(EJ$22-$D$7&gt;=$E34,IF(COUNTIF($KZ34:MI34,"&gt;0")&gt;0,VLOOKUP($C34,Input!$A$8:$HV$21,MATCH($DP$21+COUNTIF($KZ34:MI34,"&gt;0"),Input!$A$6:$HV$6,0),FALSE),0),0))*$D34*$F34</f>
        <v>0</v>
      </c>
      <c r="EK34" s="1">
        <f>IF($E34+$I34+$D$7&lt;=EK$22,0,IF(EK$22-$D$7&gt;=$E34,IF(COUNTIF($KZ34:MJ34,"&gt;0")&gt;0,VLOOKUP($C34,Input!$A$8:$HV$21,MATCH($DP$21+COUNTIF($KZ34:MJ34,"&gt;0"),Input!$A$6:$HV$6,0),FALSE),0),0))*$D34*$F34</f>
        <v>0</v>
      </c>
      <c r="EL34" s="1">
        <f>IF($E34+$I34+$D$7&lt;=EL$22,0,IF(EL$22-$D$7&gt;=$E34,IF(COUNTIF($KZ34:MK34,"&gt;0")&gt;0,VLOOKUP($C34,Input!$A$8:$HV$21,MATCH($DP$21+COUNTIF($KZ34:MK34,"&gt;0"),Input!$A$6:$HV$6,0),FALSE),0),0))*$D34*$F34</f>
        <v>0</v>
      </c>
      <c r="EM34" s="1">
        <f>IF($E34+$I34+$D$7&lt;=EM$22,0,IF(EM$22-$D$7&gt;=$E34,IF(COUNTIF($KZ34:ML34,"&gt;0")&gt;0,VLOOKUP($C34,Input!$A$8:$HV$21,MATCH($DP$21+COUNTIF($KZ34:ML34,"&gt;0"),Input!$A$6:$HV$6,0),FALSE),0),0))*$D34*$F34</f>
        <v>0</v>
      </c>
      <c r="EN34" s="1">
        <f>IF($E34+$I34+$D$7&lt;=EN$22,0,IF(EN$22-$D$7&gt;=$E34,IF(COUNTIF($KZ34:MM34,"&gt;0")&gt;0,VLOOKUP($C34,Input!$A$8:$HV$21,MATCH($DP$21+COUNTIF($KZ34:MM34,"&gt;0"),Input!$A$6:$HV$6,0),FALSE),0),0))*$D34*$F34</f>
        <v>0</v>
      </c>
      <c r="EO34" s="1">
        <f>IF($E34+$I34+$D$7&lt;=EO$22,0,IF(EO$22-$D$7&gt;=$E34,IF(COUNTIF($KZ34:MN34,"&gt;0")&gt;0,VLOOKUP($C34,Input!$A$8:$HV$21,MATCH($DP$21+COUNTIF($KZ34:MN34,"&gt;0"),Input!$A$6:$HV$6,0),FALSE),0),0))*$D34*$F34</f>
        <v>0</v>
      </c>
      <c r="EP34" s="1">
        <f>IF($E34+$I34+$D$7&lt;=EP$22,0,IF(EP$22-$D$7&gt;=$E34,IF(COUNTIF($KZ34:MO34,"&gt;0")&gt;0,VLOOKUP($C34,Input!$A$8:$HV$21,MATCH($DP$21+COUNTIF($KZ34:MO34,"&gt;0"),Input!$A$6:$HV$6,0),FALSE),0),0))*$D34*$F34</f>
        <v>0</v>
      </c>
      <c r="EQ34" s="1">
        <f>IF($E34+$I34+$D$7&lt;=EQ$22,0,IF(EQ$22-$D$7&gt;=$E34,IF(COUNTIF($KZ34:MP34,"&gt;0")&gt;0,VLOOKUP($C34,Input!$A$8:$HV$21,MATCH($DP$21+COUNTIF($KZ34:MP34,"&gt;0"),Input!$A$6:$HV$6,0),FALSE),0),0))*$D34*$F34</f>
        <v>0</v>
      </c>
      <c r="ER34" s="1">
        <f>IF($E34+$I34+$D$7&lt;=ER$22,0,IF(ER$22-$D$7&gt;=$E34,IF(COUNTIF($KZ34:MQ34,"&gt;0")&gt;0,VLOOKUP($C34,Input!$A$8:$HV$21,MATCH($DP$21+COUNTIF($KZ34:MQ34,"&gt;0"),Input!$A$6:$HV$6,0),FALSE),0),0))*$D34*$F34</f>
        <v>0</v>
      </c>
      <c r="ES34" s="1">
        <f>IF($E34+$I34+$D$7&lt;=ES$22,0,IF(ES$22-$D$7&gt;=$E34,IF(COUNTIF($KZ34:MR34,"&gt;0")&gt;0,VLOOKUP($C34,Input!$A$8:$HV$21,MATCH($DP$21+COUNTIF($KZ34:MR34,"&gt;0"),Input!$A$6:$HV$6,0),FALSE),0),0))*$D34*$F34</f>
        <v>0</v>
      </c>
      <c r="ET34" s="1">
        <f>IF($E34+$I34+$D$7&lt;=ET$22,0,IF(ET$22-$D$7&gt;=$E34,IF(COUNTIF($KZ34:MS34,"&gt;0")&gt;0,VLOOKUP($C34,Input!$A$8:$HV$21,MATCH($DP$21+COUNTIF($KZ34:MS34,"&gt;0"),Input!$A$6:$HV$6,0),FALSE),0),0))*$D34*$F34</f>
        <v>0</v>
      </c>
      <c r="EU34" s="1">
        <f>IF($E34+$I34+$D$7&lt;=EU$22,0,IF(EU$22-$D$7&gt;=$E34,IF(COUNTIF($KZ34:MT34,"&gt;0")&gt;0,VLOOKUP($C34,Input!$A$8:$HV$21,MATCH($DP$21+COUNTIF($KZ34:MT34,"&gt;0"),Input!$A$6:$HV$6,0),FALSE),0),0))*$D34*$F34</f>
        <v>0</v>
      </c>
      <c r="EV34" s="1">
        <f>IF($E34+$I34+$D$7&lt;=EV$22,0,IF(EV$22-$D$7&gt;=$E34,IF(COUNTIF($KZ34:MU34,"&gt;0")&gt;0,VLOOKUP($C34,Input!$A$8:$HV$21,MATCH($DP$21+COUNTIF($KZ34:MU34,"&gt;0"),Input!$A$6:$HV$6,0),FALSE),0),0))*$D34*$F34</f>
        <v>0</v>
      </c>
      <c r="EW34" s="1">
        <f>IF($E34+$I34+$D$7&lt;=EW$22,0,IF(EW$22-$D$7&gt;=$E34,IF(COUNTIF($KZ34:MV34,"&gt;0")&gt;0,VLOOKUP($C34,Input!$A$8:$HV$21,MATCH($DP$21+COUNTIF($KZ34:MV34,"&gt;0"),Input!$A$6:$HV$6,0),FALSE),0),0))*$D34*$F34</f>
        <v>0</v>
      </c>
      <c r="EX34" s="1">
        <f>IF($E34+$I34+$D$7&lt;=EX$22,0,IF(EX$22-$D$7&gt;=$E34,IF(COUNTIF($KZ34:MW34,"&gt;0")&gt;0,VLOOKUP($C34,Input!$A$8:$HV$21,MATCH($DP$21+COUNTIF($KZ34:MW34,"&gt;0"),Input!$A$6:$HV$6,0),FALSE),0),0))*$D34*$F34</f>
        <v>0</v>
      </c>
      <c r="EY34" s="1">
        <f>IF($E34+$I34+$D$7&lt;=EY$22,0,IF(EY$22-$D$7&gt;=$E34,IF(COUNTIF($KZ34:MX34,"&gt;0")&gt;0,VLOOKUP($C34,Input!$A$8:$HV$21,MATCH($DP$21+COUNTIF($KZ34:MX34,"&gt;0"),Input!$A$6:$HV$6,0),FALSE),0),0))*$D34*$F34</f>
        <v>0</v>
      </c>
      <c r="EZ34" s="1"/>
      <c r="FA34" t="str">
        <f>VLOOKUP($C34,Input!$A$8:$GZ$39,MATCH(FA$21,Input!$A$6:$GZ$6,0),FALSE)</f>
        <v>NA</v>
      </c>
      <c r="FB34">
        <f>IF((VLOOKUP($C34,Input!$A$8:$GZ$39,MATCH(FB$21,Input!$A$6:$GZ$6,0),FALSE))="Y",$D34/VLOOKUP($C34,Input!$A$8:$GZ$39,MATCH(FC$21,Input!$A$6:$GZ$6,0),FALSE),0)</f>
        <v>0</v>
      </c>
      <c r="FC34">
        <f>IF((VLOOKUP($C34,Input!$A$8:$GZ$39,MATCH(FB$21,Input!$A$6:$GZ$6,0),FALSE))="Y",0,IF((VLOOKUP($C34,Input!$A$8:$GZ$39,MATCH(FC$21,Input!$A$6:$GZ$6,0),FALSE))&gt;0,$D34/VLOOKUP($C34,Input!$A$8:$GZ$39,MATCH(FC$21,Input!$A$6:$GZ$6,0),FALSE),0))</f>
        <v>0</v>
      </c>
      <c r="FD34" s="1">
        <f>+IF($E34=FD$22,VLOOKUP($C34,Input!$A$8:$GZ$39,MATCH(FD$21,Input!$A$6:$GZ$6,0),FALSE),0)*IF(FD$19&gt;=MAX(FC$19:$FD$19),MIN((FD$19-MAX(FC$19:$FD$19)),(FD$19-FC$19)),0)+IF($E34=FD$22,VLOOKUP($C34,Input!$A$8:$GZ$39,MATCH(FD$21,Input!$A$6:$GZ$6,0),FALSE),0)*IF(FD$18&gt;=MAX(FC$18:$FD$18),MIN((FD$18-MAX(FC$18:$FD$18)),(FD$18-FC$18)),0)</f>
        <v>0</v>
      </c>
      <c r="FE34" s="1">
        <f>+IF($E34=FE$22,VLOOKUP($C34,Input!$A$8:$GZ$39,MATCH(FE$21,Input!$A$6:$GZ$6,0),FALSE),0)*IF(FE$19&gt;=MAX(FD$19:$FD$19),MIN((FE$19-MAX(FD$19:$FD$19)),(FE$19-FD$19)),0)+IF($E34=FE$22,VLOOKUP($C34,Input!$A$8:$GZ$39,MATCH(FE$21,Input!$A$6:$GZ$6,0),FALSE),0)*IF(FE$18&gt;=MAX(FD$18:$FD$18),MIN((FE$18-MAX(FD$18:$FD$18)),(FE$18-FD$18)),0)</f>
        <v>0</v>
      </c>
      <c r="FF34" s="1">
        <f>+IF($E34=FF$22,VLOOKUP($C34,Input!$A$8:$GZ$39,MATCH(FF$21,Input!$A$6:$GZ$6,0),FALSE),0)*IF(FF$19&gt;=MAX($FD$19:FE$19),MIN((FF$19-MAX($FD$19:FE$19)),(FF$19-FE$19)),0)+IF($E34=FF$22,VLOOKUP($C34,Input!$A$8:$GZ$39,MATCH(FF$21,Input!$A$6:$GZ$6,0),FALSE),0)*IF(FF$18&gt;=MAX($FD$18:FE$18),MIN((FF$18-MAX($FD$18:FE$18)),(FF$18-FE$18)),0)</f>
        <v>0</v>
      </c>
      <c r="FG34" s="1">
        <f>+IF($E34=FG$22,VLOOKUP($C34,Input!$A$8:$GZ$39,MATCH(FG$21,Input!$A$6:$GZ$6,0),FALSE),0)*IF(FG$19&gt;=MAX($FD$19:FF$19),MIN((FG$19-MAX($FD$19:FF$19)),(FG$19-FF$19)),0)+IF($E34=FG$22,VLOOKUP($C34,Input!$A$8:$GZ$39,MATCH(FG$21,Input!$A$6:$GZ$6,0),FALSE),0)*IF(FG$18&gt;=MAX($FD$18:FF$18),MIN((FG$18-MAX($FD$18:FF$18)),(FG$18-FF$18)),0)</f>
        <v>0</v>
      </c>
      <c r="FH34" s="1">
        <f>+IF($E34=FH$22,VLOOKUP($C34,Input!$A$8:$GZ$39,MATCH(FH$21,Input!$A$6:$GZ$6,0),FALSE),0)*IF(FH$19&gt;=MAX($FD$19:FG$19),MIN((FH$19-MAX($FD$19:FG$19)),(FH$19-FG$19)),0)+IF($E34=FH$22,VLOOKUP($C34,Input!$A$8:$GZ$39,MATCH(FH$21,Input!$A$6:$GZ$6,0),FALSE),0)*IF(FH$18&gt;=MAX($FD$18:FG$18),MIN((FH$18-MAX($FD$18:FG$18)),(FH$18-FG$18)),0)</f>
        <v>0</v>
      </c>
      <c r="FI34" s="1">
        <f>+IF($E34=FI$22,VLOOKUP($C34,Input!$A$8:$GZ$39,MATCH(FI$21,Input!$A$6:$GZ$6,0),FALSE),0)*IF(FI$19&gt;=MAX($FD$19:FH$19),MIN((FI$19-MAX($FD$19:FH$19)),(FI$19-FH$19)),0)+IF($E34=FI$22,VLOOKUP($C34,Input!$A$8:$GZ$39,MATCH(FI$21,Input!$A$6:$GZ$6,0),FALSE),0)*IF(FI$18&gt;=MAX($FD$18:FH$18),MIN((FI$18-MAX($FD$18:FH$18)),(FI$18-FH$18)),0)</f>
        <v>0</v>
      </c>
      <c r="FJ34" s="1">
        <f>+IF($E34=FJ$22,VLOOKUP($C34,Input!$A$8:$GZ$39,MATCH(FJ$21,Input!$A$6:$GZ$6,0),FALSE),0)*IF(FJ$19&gt;=MAX($FD$19:FI$19),MIN((FJ$19-MAX($FD$19:FI$19)),(FJ$19-FI$19)),0)+IF($E34=FJ$22,VLOOKUP($C34,Input!$A$8:$GZ$39,MATCH(FJ$21,Input!$A$6:$GZ$6,0),FALSE),0)*IF(FJ$18&gt;=MAX($FD$18:FI$18),MIN((FJ$18-MAX($FD$18:FI$18)),(FJ$18-FI$18)),0)</f>
        <v>0</v>
      </c>
      <c r="FK34" s="1">
        <f>+IF($E34=FK$22,VLOOKUP($C34,Input!$A$8:$GZ$39,MATCH(FK$21,Input!$A$6:$GZ$6,0),FALSE),0)*IF(FK$19&gt;=MAX($FD$19:FJ$19),MIN((FK$19-MAX($FD$19:FJ$19)),(FK$19-FJ$19)),0)+IF($E34=FK$22,VLOOKUP($C34,Input!$A$8:$GZ$39,MATCH(FK$21,Input!$A$6:$GZ$6,0),FALSE),0)*IF(FK$18&gt;=MAX($FD$18:FJ$18),MIN((FK$18-MAX($FD$18:FJ$18)),(FK$18-FJ$18)),0)</f>
        <v>0</v>
      </c>
      <c r="FL34" s="1">
        <f>+IF($E34=FL$22,VLOOKUP($C34,Input!$A$8:$GZ$39,MATCH(FL$21,Input!$A$6:$GZ$6,0),FALSE),0)*IF(FL$19&gt;=MAX($FD$19:FK$19),MIN((FL$19-MAX($FD$19:FK$19)),(FL$19-FK$19)),0)+IF($E34=FL$22,VLOOKUP($C34,Input!$A$8:$GZ$39,MATCH(FL$21,Input!$A$6:$GZ$6,0),FALSE),0)*IF(FL$18&gt;=MAX($FD$18:FK$18),MIN((FL$18-MAX($FD$18:FK$18)),(FL$18-FK$18)),0)</f>
        <v>0</v>
      </c>
      <c r="FM34" s="1">
        <f>+IF($E34=FM$22,VLOOKUP($C34,Input!$A$8:$GZ$39,MATCH(FM$21,Input!$A$6:$GZ$6,0),FALSE),0)*IF(FM$19&gt;=MAX($FD$19:FL$19),MIN((FM$19-MAX($FD$19:FL$19)),(FM$19-FL$19)),0)+IF($E34=FM$22,VLOOKUP($C34,Input!$A$8:$GZ$39,MATCH(FM$21,Input!$A$6:$GZ$6,0),FALSE),0)*IF(FM$18&gt;=MAX($FD$18:FL$18),MIN((FM$18-MAX($FD$18:FL$18)),(FM$18-FL$18)),0)</f>
        <v>0</v>
      </c>
      <c r="FN34" s="1">
        <f>+IF($E34=FN$22,VLOOKUP($C34,Input!$A$8:$GZ$39,MATCH(FN$21,Input!$A$6:$GZ$6,0),FALSE),0)*IF(FN$19&gt;=MAX($FD$19:FM$19),MIN((FN$19-MAX($FD$19:FM$19)),(FN$19-FM$19)),0)+IF($E34=FN$22,VLOOKUP($C34,Input!$A$8:$GZ$39,MATCH(FN$21,Input!$A$6:$GZ$6,0),FALSE),0)*IF(FN$18&gt;=MAX($FD$18:FM$18),MIN((FN$18-MAX($FD$18:FM$18)),(FN$18-FM$18)),0)</f>
        <v>0</v>
      </c>
      <c r="FO34" s="1">
        <f>+IF($E34=FO$22,VLOOKUP($C34,Input!$A$8:$GZ$39,MATCH(FO$21,Input!$A$6:$GZ$6,0),FALSE),0)*IF(FO$19&gt;=MAX($FD$19:FN$19),MIN((FO$19-MAX($FD$19:FN$19)),(FO$19-FN$19)),0)+IF($E34=FO$22,VLOOKUP($C34,Input!$A$8:$GZ$39,MATCH(FO$21,Input!$A$6:$GZ$6,0),FALSE),0)*IF(FO$18&gt;=MAX($FD$18:FN$18),MIN((FO$18-MAX($FD$18:FN$18)),(FO$18-FN$18)),0)</f>
        <v>0</v>
      </c>
      <c r="FP34" s="1">
        <f>+IF($E34=FP$22,VLOOKUP($C34,Input!$A$8:$GZ$39,MATCH(FP$21,Input!$A$6:$GZ$6,0),FALSE),0)*IF(FP$19&gt;=MAX($FD$19:FO$19),MIN((FP$19-MAX($FD$19:FO$19)),(FP$19-FO$19)),0)+IF($E34=FP$22,VLOOKUP($C34,Input!$A$8:$GZ$39,MATCH(FP$21,Input!$A$6:$GZ$6,0),FALSE),0)*IF(FP$18&gt;=MAX($FD$18:FO$18),MIN((FP$18-MAX($FD$18:FO$18)),(FP$18-FO$18)),0)</f>
        <v>0</v>
      </c>
      <c r="FQ34" s="1">
        <f>+IF($E34=FQ$22,VLOOKUP($C34,Input!$A$8:$GZ$39,MATCH(FQ$21,Input!$A$6:$GZ$6,0),FALSE),0)*IF(FQ$19&gt;=MAX($FD$19:FP$19),MIN((FQ$19-MAX($FD$19:FP$19)),(FQ$19-FP$19)),0)+IF($E34=FQ$22,VLOOKUP($C34,Input!$A$8:$GZ$39,MATCH(FQ$21,Input!$A$6:$GZ$6,0),FALSE),0)*IF(FQ$18&gt;=MAX($FD$18:FP$18),MIN((FQ$18-MAX($FD$18:FP$18)),(FQ$18-FP$18)),0)</f>
        <v>0</v>
      </c>
      <c r="FR34" s="1">
        <f>+IF($E34=FR$22,VLOOKUP($C34,Input!$A$8:$GZ$39,MATCH(FR$21,Input!$A$6:$GZ$6,0),FALSE),0)*IF(FR$19&gt;=MAX($FD$19:FQ$19),MIN((FR$19-MAX($FD$19:FQ$19)),(FR$19-FQ$19)),0)+IF($E34=FR$22,VLOOKUP($C34,Input!$A$8:$GZ$39,MATCH(FR$21,Input!$A$6:$GZ$6,0),FALSE),0)*IF(FR$18&gt;=MAX($FD$18:FQ$18),MIN((FR$18-MAX($FD$18:FQ$18)),(FR$18-FQ$18)),0)</f>
        <v>0</v>
      </c>
      <c r="FS34" s="1">
        <f>+IF($E34=FS$22,VLOOKUP($C34,Input!$A$8:$GZ$39,MATCH(FS$21,Input!$A$6:$GZ$6,0),FALSE),0)*IF(FS$19&gt;=MAX($FD$19:FR$19),MIN((FS$19-MAX($FD$19:FR$19)),(FS$19-FR$19)),0)+IF($E34=FS$22,VLOOKUP($C34,Input!$A$8:$GZ$39,MATCH(FS$21,Input!$A$6:$GZ$6,0),FALSE),0)*IF(FS$18&gt;=MAX($FD$18:FR$18),MIN((FS$18-MAX($FD$18:FR$18)),(FS$18-FR$18)),0)</f>
        <v>0</v>
      </c>
      <c r="FT34" s="1">
        <f>+IF($E34=FT$22,VLOOKUP($C34,Input!$A$8:$GZ$39,MATCH(FT$21,Input!$A$6:$GZ$6,0),FALSE),0)*IF(FT$19&gt;=MAX($FD$19:FS$19),MIN((FT$19-MAX($FD$19:FS$19)),(FT$19-FS$19)),0)+IF($E34=FT$22,VLOOKUP($C34,Input!$A$8:$GZ$39,MATCH(FT$21,Input!$A$6:$GZ$6,0),FALSE),0)*IF(FT$18&gt;=MAX($FD$18:FS$18),MIN((FT$18-MAX($FD$18:FS$18)),(FT$18-FS$18)),0)</f>
        <v>0</v>
      </c>
      <c r="FU34" s="1">
        <f>+IF($E34=FU$22,VLOOKUP($C34,Input!$A$8:$GZ$39,MATCH(FU$21,Input!$A$6:$GZ$6,0),FALSE),0)*IF(FU$19&gt;=MAX($FD$19:FT$19),MIN((FU$19-MAX($FD$19:FT$19)),(FU$19-FT$19)),0)+IF($E34=FU$22,VLOOKUP($C34,Input!$A$8:$GZ$39,MATCH(FU$21,Input!$A$6:$GZ$6,0),FALSE),0)*IF(FU$18&gt;=MAX($FD$18:FT$18),MIN((FU$18-MAX($FD$18:FT$18)),(FU$18-FT$18)),0)</f>
        <v>0</v>
      </c>
      <c r="FV34" s="1">
        <f>+IF($E34=FV$22,VLOOKUP($C34,Input!$A$8:$GZ$39,MATCH(FV$21,Input!$A$6:$GZ$6,0),FALSE),0)*IF(FV$19&gt;=MAX($FD$19:FU$19),MIN((FV$19-MAX($FD$19:FU$19)),(FV$19-FU$19)),0)+IF($E34=FV$22,VLOOKUP($C34,Input!$A$8:$GZ$39,MATCH(FV$21,Input!$A$6:$GZ$6,0),FALSE),0)*IF(FV$18&gt;=MAX($FD$18:FU$18),MIN((FV$18-MAX($FD$18:FU$18)),(FV$18-FU$18)),0)</f>
        <v>0</v>
      </c>
      <c r="FW34" s="1">
        <f>+IF($E34=FW$22,VLOOKUP($C34,Input!$A$8:$GZ$39,MATCH(FW$21,Input!$A$6:$GZ$6,0),FALSE),0)*IF(FW$19&gt;=MAX($FD$19:FV$19),MIN((FW$19-MAX($FD$19:FV$19)),(FW$19-FV$19)),0)+IF($E34=FW$22,VLOOKUP($C34,Input!$A$8:$GZ$39,MATCH(FW$21,Input!$A$6:$GZ$6,0),FALSE),0)*IF(FW$18&gt;=MAX($FD$18:FV$18),MIN((FW$18-MAX($FD$18:FV$18)),(FW$18-FV$18)),0)</f>
        <v>0</v>
      </c>
      <c r="FX34" s="1">
        <f>+IF($E34=FX$22,VLOOKUP($C34,Input!$A$8:$GZ$39,MATCH(FX$21,Input!$A$6:$GZ$6,0),FALSE),0)*IF(FX$19&gt;=MAX($FD$19:FW$19),MIN((FX$19-MAX($FD$19:FW$19)),(FX$19-FW$19)),0)+IF($E34=FX$22,VLOOKUP($C34,Input!$A$8:$GZ$39,MATCH(FX$21,Input!$A$6:$GZ$6,0),FALSE),0)*IF(FX$18&gt;=MAX($FD$18:FW$18),MIN((FX$18-MAX($FD$18:FW$18)),(FX$18-FW$18)),0)</f>
        <v>0</v>
      </c>
      <c r="FY34" s="1">
        <f>+IF($E34=FY$22,VLOOKUP($C34,Input!$A$8:$GZ$39,MATCH(FY$21,Input!$A$6:$GZ$6,0),FALSE),0)*IF(FY$19&gt;=MAX($FD$19:FX$19),MIN((FY$19-MAX($FD$19:FX$19)),(FY$19-FX$19)),0)+IF($E34=FY$22,VLOOKUP($C34,Input!$A$8:$GZ$39,MATCH(FY$21,Input!$A$6:$GZ$6,0),FALSE),0)*IF(FY$18&gt;=MAX($FD$18:FX$18),MIN((FY$18-MAX($FD$18:FX$18)),(FY$18-FX$18)),0)</f>
        <v>0</v>
      </c>
      <c r="FZ34" s="1">
        <f>+IF($E34=FZ$22,VLOOKUP($C34,Input!$A$8:$GZ$39,MATCH(FZ$21,Input!$A$6:$GZ$6,0),FALSE),0)*IF(FZ$19&gt;=MAX($FD$19:FY$19),MIN((FZ$19-MAX($FD$19:FY$19)),(FZ$19-FY$19)),0)+IF($E34=FZ$22,VLOOKUP($C34,Input!$A$8:$GZ$39,MATCH(FZ$21,Input!$A$6:$GZ$6,0),FALSE),0)*IF(FZ$18&gt;=MAX($FD$18:FY$18),MIN((FZ$18-MAX($FD$18:FY$18)),(FZ$18-FY$18)),0)</f>
        <v>0</v>
      </c>
      <c r="GA34" s="1">
        <f>+IF($E34=GA$22,VLOOKUP($C34,Input!$A$8:$GZ$39,MATCH(GA$21,Input!$A$6:$GZ$6,0),FALSE),0)*IF(GA$19&gt;=MAX($FD$19:FZ$19),MIN((GA$19-MAX($FD$19:FZ$19)),(GA$19-FZ$19)),0)+IF($E34=GA$22,VLOOKUP($C34,Input!$A$8:$GZ$39,MATCH(GA$21,Input!$A$6:$GZ$6,0),FALSE),0)*IF(GA$18&gt;=MAX($FD$18:FZ$18),MIN((GA$18-MAX($FD$18:FZ$18)),(GA$18-FZ$18)),0)</f>
        <v>0</v>
      </c>
      <c r="GB34" s="1">
        <f>+IF($E34=GB$22,VLOOKUP($C34,Input!$A$8:$GZ$39,MATCH(GB$21,Input!$A$6:$GZ$6,0),FALSE),0)*IF(GB$19&gt;=MAX($FD$19:GA$19),MIN((GB$19-MAX($FD$19:GA$19)),(GB$19-GA$19)),0)+IF($E34=GB$22,VLOOKUP($C34,Input!$A$8:$GZ$39,MATCH(GB$21,Input!$A$6:$GZ$6,0),FALSE),0)*IF(GB$18&gt;=MAX($FD$18:GA$18),MIN((GB$18-MAX($FD$18:GA$18)),(GB$18-GA$18)),0)</f>
        <v>0</v>
      </c>
      <c r="GC34" s="1">
        <f>+IF($E34=GC$22,VLOOKUP($C34,Input!$A$8:$GZ$39,MATCH(GC$21,Input!$A$6:$GZ$6,0),FALSE),0)*IF(GC$19&gt;=MAX($FD$19:GB$19),MIN((GC$19-MAX($FD$19:GB$19)),(GC$19-GB$19)),0)+IF($E34=GC$22,VLOOKUP($C34,Input!$A$8:$GZ$39,MATCH(GC$21,Input!$A$6:$GZ$6,0),FALSE),0)*IF(GC$18&gt;=MAX($FD$18:GB$18),MIN((GC$18-MAX($FD$18:GB$18)),(GC$18-GB$18)),0)</f>
        <v>0</v>
      </c>
      <c r="GD34" s="1">
        <f>+IF($E34=GD$22,VLOOKUP($C34,Input!$A$8:$GZ$39,MATCH(GD$21,Input!$A$6:$GZ$6,0),FALSE),0)*IF(GD$19&gt;=MAX($FD$19:GC$19),MIN((GD$19-MAX($FD$19:GC$19)),(GD$19-GC$19)),0)+IF($E34=GD$22,VLOOKUP($C34,Input!$A$8:$GZ$39,MATCH(GD$21,Input!$A$6:$GZ$6,0),FALSE),0)*IF(GD$18&gt;=MAX($FD$18:GC$18),MIN((GD$18-MAX($FD$18:GC$18)),(GD$18-GC$18)),0)</f>
        <v>0</v>
      </c>
      <c r="GE34" s="1">
        <f>+IF($E34=GE$22,VLOOKUP($C34,Input!$A$8:$GZ$39,MATCH(GE$21,Input!$A$6:$GZ$6,0),FALSE),0)*IF(GE$19&gt;=MAX($FD$19:GD$19),MIN((GE$19-MAX($FD$19:GD$19)),(GE$19-GD$19)),0)+IF($E34=GE$22,VLOOKUP($C34,Input!$A$8:$GZ$39,MATCH(GE$21,Input!$A$6:$GZ$6,0),FALSE),0)*IF(GE$18&gt;=MAX($FD$18:GD$18),MIN((GE$18-MAX($FD$18:GD$18)),(GE$18-GD$18)),0)</f>
        <v>0</v>
      </c>
      <c r="GF34" s="1">
        <f>+IF($E34=GF$22,VLOOKUP($C34,Input!$A$8:$GZ$39,MATCH(GF$21,Input!$A$6:$GZ$6,0),FALSE),0)*IF(GF$19&gt;=MAX($FD$19:GE$19),MIN((GF$19-MAX($FD$19:GE$19)),(GF$19-GE$19)),0)+IF($E34=GF$22,VLOOKUP($C34,Input!$A$8:$GZ$39,MATCH(GF$21,Input!$A$6:$GZ$6,0),FALSE),0)*IF(GF$18&gt;=MAX($FD$18:GE$18),MIN((GF$18-MAX($FD$18:GE$18)),(GF$18-GE$18)),0)</f>
        <v>0</v>
      </c>
      <c r="GG34" s="1">
        <f>+IF($E34=GG$22,VLOOKUP($C34,Input!$A$8:$GZ$39,MATCH(GG$21,Input!$A$6:$GZ$6,0),FALSE),0)*IF(GG$19&gt;=MAX($FD$19:GF$19),MIN((GG$19-MAX($FD$19:GF$19)),(GG$19-GF$19)),0)+IF($E34=GG$22,VLOOKUP($C34,Input!$A$8:$GZ$39,MATCH(GG$21,Input!$A$6:$GZ$6,0),FALSE),0)*IF(GG$18&gt;=MAX($FD$18:GF$18),MIN((GG$18-MAX($FD$18:GF$18)),(GG$18-GF$18)),0)</f>
        <v>0</v>
      </c>
      <c r="GH34" s="1">
        <f>+IF($E34=GH$22,VLOOKUP($C34,Input!$A$8:$GZ$39,MATCH(GH$21,Input!$A$6:$GZ$6,0),FALSE),0)*IF(GH$19&gt;=MAX($FD$19:GG$19),MIN((GH$19-MAX($FD$19:GG$19)),(GH$19-GG$19)),0)+IF($E34=GH$22,VLOOKUP($C34,Input!$A$8:$GZ$39,MATCH(GH$21,Input!$A$6:$GZ$6,0),FALSE),0)*IF(GH$18&gt;=MAX($FD$18:GG$18),MIN((GH$18-MAX($FD$18:GG$18)),(GH$18-GG$18)),0)</f>
        <v>0</v>
      </c>
      <c r="GI34" s="1">
        <f>+IF($E34=GI$22,VLOOKUP($C34,Input!$A$8:$GZ$39,MATCH(GI$21,Input!$A$6:$GZ$6,0),FALSE),0)*IF(GI$19&gt;=MAX($FD$19:GH$19),MIN((GI$19-MAX($FD$19:GH$19)),(GI$19-GH$19)),0)+IF($E34=GI$22,VLOOKUP($C34,Input!$A$8:$GZ$39,MATCH(GI$21,Input!$A$6:$GZ$6,0),FALSE),0)*IF(GI$18&gt;=MAX($FD$18:GH$18),MIN((GI$18-MAX($FD$18:GH$18)),(GI$18-GH$18)),0)</f>
        <v>0</v>
      </c>
      <c r="GJ34" s="1">
        <f>+IF($E34=GJ$22,VLOOKUP($C34,Input!$A$8:$GZ$39,MATCH(GJ$21,Input!$A$6:$GZ$6,0),FALSE),0)*IF(GJ$19&gt;=MAX($FD$19:GI$19),MIN((GJ$19-MAX($FD$19:GI$19)),(GJ$19-GI$19)),0)+IF($E34=GJ$22,VLOOKUP($C34,Input!$A$8:$GZ$39,MATCH(GJ$21,Input!$A$6:$GZ$6,0),FALSE),0)*IF(GJ$18&gt;=MAX($FD$18:GI$18),MIN((GJ$18-MAX($FD$18:GI$18)),(GJ$18-GI$18)),0)</f>
        <v>0</v>
      </c>
      <c r="GK34" s="1">
        <f>+IF($E34=GK$22,VLOOKUP($C34,Input!$A$8:$GZ$39,MATCH(GK$21,Input!$A$6:$GZ$6,0),FALSE),0)*IF(GK$19&gt;=MAX($FD$19:GJ$19),MIN((GK$19-MAX($FD$19:GJ$19)),(GK$19-GJ$19)),0)+IF($E34=GK$22,VLOOKUP($C34,Input!$A$8:$GZ$39,MATCH(GK$21,Input!$A$6:$GZ$6,0),FALSE),0)*IF(GK$18&gt;=MAX($FD$18:GJ$18),MIN((GK$18-MAX($FD$18:GJ$18)),(GK$18-GJ$18)),0)</f>
        <v>0</v>
      </c>
      <c r="GL34" s="1">
        <f>+IF($E34=GL$22,VLOOKUP($C34,Input!$A$8:$GZ$39,MATCH(GL$21,Input!$A$6:$GZ$6,0),FALSE),0)*IF(GL$19&gt;=MAX($FD$19:GK$19),MIN((GL$19-MAX($FD$19:GK$19)),(GL$19-GK$19)),0)+IF($E34=GL$22,VLOOKUP($C34,Input!$A$8:$GZ$39,MATCH(GL$21,Input!$A$6:$GZ$6,0),FALSE),0)*IF(GL$18&gt;=MAX($FD$18:GK$18),MIN((GL$18-MAX($FD$18:GK$18)),(GL$18-GK$18)),0)</f>
        <v>0</v>
      </c>
      <c r="GM34" s="42"/>
      <c r="GN34" t="str">
        <f>VLOOKUP($C34,Input!$A$8:$GZ$39,MATCH(GN$21,Input!$A$6:$GZ$6,0),FALSE)</f>
        <v>NA</v>
      </c>
      <c r="GO34">
        <f>IF((VLOOKUP($C34,Input!$A$8:$GZ$39,MATCH(GO$21,Input!$A$6:$GZ$6,0),FALSE))="Y",$D34/VLOOKUP($C34,Input!$A$8:$GZ$39,MATCH(GP$21,Input!$A$6:$GZ$6,0),FALSE),0)</f>
        <v>0</v>
      </c>
      <c r="GP34">
        <f>IF((VLOOKUP($C34,Input!$A$8:$GZ$39,MATCH(GO$21,Input!$A$6:$GZ$6,0),FALSE))="Y",0,IF((VLOOKUP($C34,Input!$A$8:$GZ$39,MATCH(GP$21,Input!$A$6:$GZ$6,0),FALSE))&gt;0,$D34/VLOOKUP($C34,Input!$A$8:$GZ$39,MATCH(GP$21,Input!$A$6:$GZ$6,0),FALSE),0))</f>
        <v>0</v>
      </c>
      <c r="GQ34" s="1">
        <f>+IF($E34=GQ$22,VLOOKUP($C34,Input!$A$8:$GZ$39,MATCH(GQ$21,Input!$A$6:$GZ$6,0),FALSE),0)*IF(GQ$19&gt;=MAX($GP$19:GP$19),MIN((GQ$19-MAX($GP$19:GP$19)),(GQ$19-GP$19)),0)+IF($E34=GQ$22,VLOOKUP($C34,Input!$A$8:$GZ$39,MATCH(GQ$21,Input!$A$6:$GZ$6,0),FALSE),0)*IF(GQ$18&gt;=MAX($GP$18:GP$18),MIN((GQ$18-MAX($GP$18:GP$18)),(GQ$18-GP$18)),0)</f>
        <v>0</v>
      </c>
      <c r="GR34" s="1">
        <f>+IF($E34=GR$22,VLOOKUP($C34,Input!$A$8:$GZ$39,MATCH(GR$21,Input!$A$6:$GZ$6,0),FALSE),0)*IF(GR$19&gt;=MAX($GP$19:GQ$19),MIN((GR$19-MAX($GP$19:GQ$19)),(GR$19-GQ$19)),0)+IF($E34=GR$22,VLOOKUP($C34,Input!$A$8:$GZ$39,MATCH(GR$21,Input!$A$6:$GZ$6,0),FALSE),0)*IF(GR$18&gt;=MAX($GP$18:GQ$18),MIN((GR$18-MAX($GP$18:GQ$18)),(GR$18-GQ$18)),0)</f>
        <v>0</v>
      </c>
      <c r="GS34" s="1">
        <f>+IF($E34=GS$22,VLOOKUP($C34,Input!$A$8:$GZ$39,MATCH(GS$21,Input!$A$6:$GZ$6,0),FALSE),0)*IF(GS$19&gt;=MAX($GP$19:GR$19),MIN((GS$19-MAX($GP$19:GR$19)),(GS$19-GR$19)),0)+IF($E34=GS$22,VLOOKUP($C34,Input!$A$8:$GZ$39,MATCH(GS$21,Input!$A$6:$GZ$6,0),FALSE),0)*IF(GS$18&gt;=MAX($GP$18:GR$18),MIN((GS$18-MAX($GP$18:GR$18)),(GS$18-GR$18)),0)</f>
        <v>0</v>
      </c>
      <c r="GT34" s="1">
        <f>+IF($E34=GT$22,VLOOKUP($C34,Input!$A$8:$GZ$39,MATCH(GT$21,Input!$A$6:$GZ$6,0),FALSE),0)*IF(GT$19&gt;=MAX($GP$19:GS$19),MIN((GT$19-MAX($GP$19:GS$19)),(GT$19-GS$19)),0)+IF($E34=GT$22,VLOOKUP($C34,Input!$A$8:$GZ$39,MATCH(GT$21,Input!$A$6:$GZ$6,0),FALSE),0)*IF(GT$18&gt;=MAX($GP$18:GS$18),MIN((GT$18-MAX($GP$18:GS$18)),(GT$18-GS$18)),0)</f>
        <v>0</v>
      </c>
      <c r="GU34" s="1">
        <f>+IF($E34=GU$22,VLOOKUP($C34,Input!$A$8:$GZ$39,MATCH(GU$21,Input!$A$6:$GZ$6,0),FALSE),0)*IF(GU$19&gt;=MAX($GP$19:GT$19),MIN((GU$19-MAX($GP$19:GT$19)),(GU$19-GT$19)),0)+IF($E34=GU$22,VLOOKUP($C34,Input!$A$8:$GZ$39,MATCH(GU$21,Input!$A$6:$GZ$6,0),FALSE),0)*IF(GU$18&gt;=MAX($GP$18:GT$18),MIN((GU$18-MAX($GP$18:GT$18)),(GU$18-GT$18)),0)</f>
        <v>0</v>
      </c>
      <c r="GV34" s="1">
        <f>+IF($E34=GV$22,VLOOKUP($C34,Input!$A$8:$GZ$39,MATCH(GV$21,Input!$A$6:$GZ$6,0),FALSE),0)*IF(GV$19&gt;=MAX($GP$19:GU$19),MIN((GV$19-MAX($GP$19:GU$19)),(GV$19-GU$19)),0)+IF($E34=GV$22,VLOOKUP($C34,Input!$A$8:$GZ$39,MATCH(GV$21,Input!$A$6:$GZ$6,0),FALSE),0)*IF(GV$18&gt;=MAX($GP$18:GU$18),MIN((GV$18-MAX($GP$18:GU$18)),(GV$18-GU$18)),0)</f>
        <v>0</v>
      </c>
      <c r="GW34" s="1">
        <f>+IF($E34=GW$22,VLOOKUP($C34,Input!$A$8:$GZ$39,MATCH(GW$21,Input!$A$6:$GZ$6,0),FALSE),0)*IF(GW$19&gt;=MAX($GP$19:GV$19),MIN((GW$19-MAX($GP$19:GV$19)),(GW$19-GV$19)),0)+IF($E34=GW$22,VLOOKUP($C34,Input!$A$8:$GZ$39,MATCH(GW$21,Input!$A$6:$GZ$6,0),FALSE),0)*IF(GW$18&gt;=MAX($GP$18:GV$18),MIN((GW$18-MAX($GP$18:GV$18)),(GW$18-GV$18)),0)</f>
        <v>0</v>
      </c>
      <c r="GX34" s="1">
        <f>+IF($E34=GX$22,VLOOKUP($C34,Input!$A$8:$GZ$39,MATCH(GX$21,Input!$A$6:$GZ$6,0),FALSE),0)*IF(GX$19&gt;=MAX($GP$19:GW$19),MIN((GX$19-MAX($GP$19:GW$19)),(GX$19-GW$19)),0)+IF($E34=GX$22,VLOOKUP($C34,Input!$A$8:$GZ$39,MATCH(GX$21,Input!$A$6:$GZ$6,0),FALSE),0)*IF(GX$18&gt;=MAX($GP$18:GW$18),MIN((GX$18-MAX($GP$18:GW$18)),(GX$18-GW$18)),0)</f>
        <v>0</v>
      </c>
      <c r="GY34" s="1">
        <f>+IF($E34=GY$22,VLOOKUP($C34,Input!$A$8:$GZ$39,MATCH(GY$21,Input!$A$6:$GZ$6,0),FALSE),0)*IF(GY$19&gt;=MAX($GP$19:GX$19),MIN((GY$19-MAX($GP$19:GX$19)),(GY$19-GX$19)),0)+IF($E34=GY$22,VLOOKUP($C34,Input!$A$8:$GZ$39,MATCH(GY$21,Input!$A$6:$GZ$6,0),FALSE),0)*IF(GY$18&gt;=MAX($GP$18:GX$18),MIN((GY$18-MAX($GP$18:GX$18)),(GY$18-GX$18)),0)</f>
        <v>0</v>
      </c>
      <c r="GZ34" s="1">
        <f>+IF($E34=GZ$22,VLOOKUP($C34,Input!$A$8:$GZ$39,MATCH(GZ$21,Input!$A$6:$GZ$6,0),FALSE),0)*IF(GZ$19&gt;=MAX($GP$19:GY$19),MIN((GZ$19-MAX($GP$19:GY$19)),(GZ$19-GY$19)),0)+IF($E34=GZ$22,VLOOKUP($C34,Input!$A$8:$GZ$39,MATCH(GZ$21,Input!$A$6:$GZ$6,0),FALSE),0)*IF(GZ$18&gt;=MAX($GP$18:GY$18),MIN((GZ$18-MAX($GP$18:GY$18)),(GZ$18-GY$18)),0)</f>
        <v>0</v>
      </c>
      <c r="HA34" s="1">
        <f>+IF($E34=HA$22,VLOOKUP($C34,Input!$A$8:$GZ$39,MATCH(HA$21,Input!$A$6:$GZ$6,0),FALSE),0)*IF(HA$19&gt;=MAX($GP$19:GZ$19),MIN((HA$19-MAX($GP$19:GZ$19)),(HA$19-GZ$19)),0)+IF($E34=HA$22,VLOOKUP($C34,Input!$A$8:$GZ$39,MATCH(HA$21,Input!$A$6:$GZ$6,0),FALSE),0)*IF(HA$18&gt;=MAX($GP$18:GZ$18),MIN((HA$18-MAX($GP$18:GZ$18)),(HA$18-GZ$18)),0)</f>
        <v>0</v>
      </c>
      <c r="HB34" s="1">
        <f>+IF($E34=HB$22,VLOOKUP($C34,Input!$A$8:$GZ$39,MATCH(HB$21,Input!$A$6:$GZ$6,0),FALSE),0)*IF(HB$19&gt;=MAX($GP$19:HA$19),MIN((HB$19-MAX($GP$19:HA$19)),(HB$19-HA$19)),0)+IF($E34=HB$22,VLOOKUP($C34,Input!$A$8:$GZ$39,MATCH(HB$21,Input!$A$6:$GZ$6,0),FALSE),0)*IF(HB$18&gt;=MAX($GP$18:HA$18),MIN((HB$18-MAX($GP$18:HA$18)),(HB$18-HA$18)),0)</f>
        <v>0</v>
      </c>
      <c r="HC34" s="1">
        <f>+IF($E34=HC$22,VLOOKUP($C34,Input!$A$8:$GZ$39,MATCH(HC$21,Input!$A$6:$GZ$6,0),FALSE),0)*IF(HC$19&gt;=MAX($GP$19:HB$19),MIN((HC$19-MAX($GP$19:HB$19)),(HC$19-HB$19)),0)+IF($E34=HC$22,VLOOKUP($C34,Input!$A$8:$GZ$39,MATCH(HC$21,Input!$A$6:$GZ$6,0),FALSE),0)*IF(HC$18&gt;=MAX($GP$18:HB$18),MIN((HC$18-MAX($GP$18:HB$18)),(HC$18-HB$18)),0)</f>
        <v>0</v>
      </c>
      <c r="HD34" s="1">
        <f>+IF($E34=HD$22,VLOOKUP($C34,Input!$A$8:$GZ$39,MATCH(HD$21,Input!$A$6:$GZ$6,0),FALSE),0)*IF(HD$19&gt;=MAX($GP$19:HC$19),MIN((HD$19-MAX($GP$19:HC$19)),(HD$19-HC$19)),0)+IF($E34=HD$22,VLOOKUP($C34,Input!$A$8:$GZ$39,MATCH(HD$21,Input!$A$6:$GZ$6,0),FALSE),0)*IF(HD$18&gt;=MAX($GP$18:HC$18),MIN((HD$18-MAX($GP$18:HC$18)),(HD$18-HC$18)),0)</f>
        <v>0</v>
      </c>
      <c r="HE34" s="1">
        <f>+IF($E34=HE$22,VLOOKUP($C34,Input!$A$8:$GZ$39,MATCH(HE$21,Input!$A$6:$GZ$6,0),FALSE),0)*IF(HE$19&gt;=MAX($GP$19:HD$19),MIN((HE$19-MAX($GP$19:HD$19)),(HE$19-HD$19)),0)+IF($E34=HE$22,VLOOKUP($C34,Input!$A$8:$GZ$39,MATCH(HE$21,Input!$A$6:$GZ$6,0),FALSE),0)*IF(HE$18&gt;=MAX($GP$18:HD$18),MIN((HE$18-MAX($GP$18:HD$18)),(HE$18-HD$18)),0)</f>
        <v>0</v>
      </c>
      <c r="HF34" s="1">
        <f>+IF($E34=HF$22,VLOOKUP($C34,Input!$A$8:$GZ$39,MATCH(HF$21,Input!$A$6:$GZ$6,0),FALSE),0)*IF(HF$19&gt;=MAX($GP$19:HE$19),MIN((HF$19-MAX($GP$19:HE$19)),(HF$19-HE$19)),0)+IF($E34=HF$22,VLOOKUP($C34,Input!$A$8:$GZ$39,MATCH(HF$21,Input!$A$6:$GZ$6,0),FALSE),0)*IF(HF$18&gt;=MAX($GP$18:HE$18),MIN((HF$18-MAX($GP$18:HE$18)),(HF$18-HE$18)),0)</f>
        <v>0</v>
      </c>
      <c r="HG34" s="1">
        <f>+IF($E34=HG$22,VLOOKUP($C34,Input!$A$8:$GZ$39,MATCH(HG$21,Input!$A$6:$GZ$6,0),FALSE),0)*IF(HG$19&gt;=MAX($GP$19:HF$19),MIN((HG$19-MAX($GP$19:HF$19)),(HG$19-HF$19)),0)+IF($E34=HG$22,VLOOKUP($C34,Input!$A$8:$GZ$39,MATCH(HG$21,Input!$A$6:$GZ$6,0),FALSE),0)*IF(HG$18&gt;=MAX($GP$18:HF$18),MIN((HG$18-MAX($GP$18:HF$18)),(HG$18-HF$18)),0)</f>
        <v>0</v>
      </c>
      <c r="HH34" s="1">
        <f>+IF($E34=HH$22,VLOOKUP($C34,Input!$A$8:$GZ$39,MATCH(HH$21,Input!$A$6:$GZ$6,0),FALSE),0)*IF(HH$19&gt;=MAX($GP$19:HG$19),MIN((HH$19-MAX($GP$19:HG$19)),(HH$19-HG$19)),0)+IF($E34=HH$22,VLOOKUP($C34,Input!$A$8:$GZ$39,MATCH(HH$21,Input!$A$6:$GZ$6,0),FALSE),0)*IF(HH$18&gt;=MAX($GP$18:HG$18),MIN((HH$18-MAX($GP$18:HG$18)),(HH$18-HG$18)),0)</f>
        <v>0</v>
      </c>
      <c r="HI34" s="1">
        <f>+IF($E34=HI$22,VLOOKUP($C34,Input!$A$8:$GZ$39,MATCH(HI$21,Input!$A$6:$GZ$6,0),FALSE),0)*IF(HI$19&gt;=MAX($GP$19:HH$19),MIN((HI$19-MAX($GP$19:HH$19)),(HI$19-HH$19)),0)+IF($E34=HI$22,VLOOKUP($C34,Input!$A$8:$GZ$39,MATCH(HI$21,Input!$A$6:$GZ$6,0),FALSE),0)*IF(HI$18&gt;=MAX($GP$18:HH$18),MIN((HI$18-MAX($GP$18:HH$18)),(HI$18-HH$18)),0)</f>
        <v>0</v>
      </c>
      <c r="HJ34" s="1">
        <f>+IF($E34=HJ$22,VLOOKUP($C34,Input!$A$8:$GZ$39,MATCH(HJ$21,Input!$A$6:$GZ$6,0),FALSE),0)*IF(HJ$19&gt;=MAX($GP$19:HI$19),MIN((HJ$19-MAX($GP$19:HI$19)),(HJ$19-HI$19)),0)+IF($E34=HJ$22,VLOOKUP($C34,Input!$A$8:$GZ$39,MATCH(HJ$21,Input!$A$6:$GZ$6,0),FALSE),0)*IF(HJ$18&gt;=MAX($GP$18:HI$18),MIN((HJ$18-MAX($GP$18:HI$18)),(HJ$18-HI$18)),0)</f>
        <v>0</v>
      </c>
      <c r="HK34" s="1">
        <f>+IF($E34=HK$22,VLOOKUP($C34,Input!$A$8:$GZ$39,MATCH(HK$21,Input!$A$6:$GZ$6,0),FALSE),0)*IF(HK$19&gt;=MAX($GP$19:HJ$19),MIN((HK$19-MAX($GP$19:HJ$19)),(HK$19-HJ$19)),0)+IF($E34=HK$22,VLOOKUP($C34,Input!$A$8:$GZ$39,MATCH(HK$21,Input!$A$6:$GZ$6,0),FALSE),0)*IF(HK$18&gt;=MAX($GP$18:HJ$18),MIN((HK$18-MAX($GP$18:HJ$18)),(HK$18-HJ$18)),0)</f>
        <v>0</v>
      </c>
      <c r="HL34" s="1">
        <f>+IF($E34=HL$22,VLOOKUP($C34,Input!$A$8:$GZ$39,MATCH(HL$21,Input!$A$6:$GZ$6,0),FALSE),0)*IF(HL$19&gt;=MAX($GP$19:HK$19),MIN((HL$19-MAX($GP$19:HK$19)),(HL$19-HK$19)),0)+IF($E34=HL$22,VLOOKUP($C34,Input!$A$8:$GZ$39,MATCH(HL$21,Input!$A$6:$GZ$6,0),FALSE),0)*IF(HL$18&gt;=MAX($GP$18:HK$18),MIN((HL$18-MAX($GP$18:HK$18)),(HL$18-HK$18)),0)</f>
        <v>0</v>
      </c>
      <c r="HM34" s="1">
        <f>+IF($E34=HM$22,VLOOKUP($C34,Input!$A$8:$GZ$39,MATCH(HM$21,Input!$A$6:$GZ$6,0),FALSE),0)*IF(HM$19&gt;=MAX($GP$19:HL$19),MIN((HM$19-MAX($GP$19:HL$19)),(HM$19-HL$19)),0)+IF($E34=HM$22,VLOOKUP($C34,Input!$A$8:$GZ$39,MATCH(HM$21,Input!$A$6:$GZ$6,0),FALSE),0)*IF(HM$18&gt;=MAX($GP$18:HL$18),MIN((HM$18-MAX($GP$18:HL$18)),(HM$18-HL$18)),0)</f>
        <v>0</v>
      </c>
      <c r="HN34" s="1">
        <f>+IF($E34=HN$22,VLOOKUP($C34,Input!$A$8:$GZ$39,MATCH(HN$21,Input!$A$6:$GZ$6,0),FALSE),0)*IF(HN$19&gt;=MAX($GP$19:HM$19),MIN((HN$19-MAX($GP$19:HM$19)),(HN$19-HM$19)),0)+IF($E34=HN$22,VLOOKUP($C34,Input!$A$8:$GZ$39,MATCH(HN$21,Input!$A$6:$GZ$6,0),FALSE),0)*IF(HN$18&gt;=MAX($GP$18:HM$18),MIN((HN$18-MAX($GP$18:HM$18)),(HN$18-HM$18)),0)</f>
        <v>0</v>
      </c>
      <c r="HO34" s="1">
        <f>+IF($E34=HO$22,VLOOKUP($C34,Input!$A$8:$GZ$39,MATCH(HO$21,Input!$A$6:$GZ$6,0),FALSE),0)*IF(HO$19&gt;=MAX($GP$19:HN$19),MIN((HO$19-MAX($GP$19:HN$19)),(HO$19-HN$19)),0)+IF($E34=HO$22,VLOOKUP($C34,Input!$A$8:$GZ$39,MATCH(HO$21,Input!$A$6:$GZ$6,0),FALSE),0)*IF(HO$18&gt;=MAX($GP$18:HN$18),MIN((HO$18-MAX($GP$18:HN$18)),(HO$18-HN$18)),0)</f>
        <v>0</v>
      </c>
      <c r="HP34" s="1">
        <f>+IF($E34=HP$22,VLOOKUP($C34,Input!$A$8:$GZ$39,MATCH(HP$21,Input!$A$6:$GZ$6,0),FALSE),0)*IF(HP$19&gt;=MAX($GP$19:HO$19),MIN((HP$19-MAX($GP$19:HO$19)),(HP$19-HO$19)),0)+IF($E34=HP$22,VLOOKUP($C34,Input!$A$8:$GZ$39,MATCH(HP$21,Input!$A$6:$GZ$6,0),FALSE),0)*IF(HP$18&gt;=MAX($GP$18:HO$18),MIN((HP$18-MAX($GP$18:HO$18)),(HP$18-HO$18)),0)</f>
        <v>0</v>
      </c>
      <c r="HQ34" s="1">
        <f>+IF($E34=HQ$22,VLOOKUP($C34,Input!$A$8:$GZ$39,MATCH(HQ$21,Input!$A$6:$GZ$6,0),FALSE),0)*IF(HQ$19&gt;=MAX($GP$19:HP$19),MIN((HQ$19-MAX($GP$19:HP$19)),(HQ$19-HP$19)),0)+IF($E34=HQ$22,VLOOKUP($C34,Input!$A$8:$GZ$39,MATCH(HQ$21,Input!$A$6:$GZ$6,0),FALSE),0)*IF(HQ$18&gt;=MAX($GP$18:HP$18),MIN((HQ$18-MAX($GP$18:HP$18)),(HQ$18-HP$18)),0)</f>
        <v>0</v>
      </c>
      <c r="HR34" s="1">
        <f>+IF($E34=HR$22,VLOOKUP($C34,Input!$A$8:$GZ$39,MATCH(HR$21,Input!$A$6:$GZ$6,0),FALSE),0)*IF(HR$19&gt;=MAX($GP$19:HQ$19),MIN((HR$19-MAX($GP$19:HQ$19)),(HR$19-HQ$19)),0)+IF($E34=HR$22,VLOOKUP($C34,Input!$A$8:$GZ$39,MATCH(HR$21,Input!$A$6:$GZ$6,0),FALSE),0)*IF(HR$18&gt;=MAX($GP$18:HQ$18),MIN((HR$18-MAX($GP$18:HQ$18)),(HR$18-HQ$18)),0)</f>
        <v>0</v>
      </c>
      <c r="HS34" s="1">
        <f>+IF($E34=HS$22,VLOOKUP($C34,Input!$A$8:$GZ$39,MATCH(HS$21,Input!$A$6:$GZ$6,0),FALSE),0)*IF(HS$19&gt;=MAX($GP$19:HR$19),MIN((HS$19-MAX($GP$19:HR$19)),(HS$19-HR$19)),0)+IF($E34=HS$22,VLOOKUP($C34,Input!$A$8:$GZ$39,MATCH(HS$21,Input!$A$6:$GZ$6,0),FALSE),0)*IF(HS$18&gt;=MAX($GP$18:HR$18),MIN((HS$18-MAX($GP$18:HR$18)),(HS$18-HR$18)),0)</f>
        <v>0</v>
      </c>
      <c r="HT34" s="1">
        <f>+IF($E34=HT$22,VLOOKUP($C34,Input!$A$8:$GZ$39,MATCH(HT$21,Input!$A$6:$GZ$6,0),FALSE),0)*IF(HT$19&gt;=MAX($GP$19:HS$19),MIN((HT$19-MAX($GP$19:HS$19)),(HT$19-HS$19)),0)+IF($E34=HT$22,VLOOKUP($C34,Input!$A$8:$GZ$39,MATCH(HT$21,Input!$A$6:$GZ$6,0),FALSE),0)*IF(HT$18&gt;=MAX($GP$18:HS$18),MIN((HT$18-MAX($GP$18:HS$18)),(HT$18-HS$18)),0)</f>
        <v>0</v>
      </c>
      <c r="HU34" s="1">
        <f>+IF($E34=HU$22,VLOOKUP($C34,Input!$A$8:$GZ$39,MATCH(HU$21,Input!$A$6:$GZ$6,0),FALSE),0)*IF(HU$19&gt;=MAX($GP$19:HT$19),MIN((HU$19-MAX($GP$19:HT$19)),(HU$19-HT$19)),0)+IF($E34=HU$22,VLOOKUP($C34,Input!$A$8:$GZ$39,MATCH(HU$21,Input!$A$6:$GZ$6,0),FALSE),0)*IF(HU$18&gt;=MAX($GP$18:HT$18),MIN((HU$18-MAX($GP$18:HT$18)),(HU$18-HT$18)),0)</f>
        <v>0</v>
      </c>
      <c r="HV34" s="1">
        <f>+IF($E34=HV$22,VLOOKUP($C34,Input!$A$8:$GZ$39,MATCH(HV$21,Input!$A$6:$GZ$6,0),FALSE),0)*IF(HV$19&gt;=MAX($GP$19:HU$19),MIN((HV$19-MAX($GP$19:HU$19)),(HV$19-HU$19)),0)+IF($E34=HV$22,VLOOKUP($C34,Input!$A$8:$GZ$39,MATCH(HV$21,Input!$A$6:$GZ$6,0),FALSE),0)*IF(HV$18&gt;=MAX($GP$18:HU$18),MIN((HV$18-MAX($GP$18:HU$18)),(HV$18-HU$18)),0)</f>
        <v>0</v>
      </c>
      <c r="HW34" s="1">
        <f>+IF($E34=HW$22,VLOOKUP($C34,Input!$A$8:$GZ$39,MATCH(HW$21,Input!$A$6:$GZ$6,0),FALSE),0)*IF(HW$19&gt;=MAX($GP$19:HV$19),MIN((HW$19-MAX($GP$19:HV$19)),(HW$19-HV$19)),0)+IF($E34=HW$22,VLOOKUP($C34,Input!$A$8:$GZ$39,MATCH(HW$21,Input!$A$6:$GZ$6,0),FALSE),0)*IF(HW$18&gt;=MAX($GP$18:HV$18),MIN((HW$18-MAX($GP$18:HV$18)),(HW$18-HV$18)),0)</f>
        <v>0</v>
      </c>
      <c r="HX34" s="1">
        <f>+IF($E34=HX$22,VLOOKUP($C34,Input!$A$8:$GZ$39,MATCH(HX$21,Input!$A$6:$GZ$6,0),FALSE),0)*IF(HX$19&gt;=MAX($GP$19:HW$19),MIN((HX$19-MAX($GP$19:HW$19)),(HX$19-HW$19)),0)+IF($E34=HX$22,VLOOKUP($C34,Input!$A$8:$GZ$39,MATCH(HX$21,Input!$A$6:$GZ$6,0),FALSE),0)*IF(HX$18&gt;=MAX($GP$18:HW$18),MIN((HX$18-MAX($GP$18:HW$18)),(HX$18-HW$18)),0)</f>
        <v>0</v>
      </c>
      <c r="HY34" s="1">
        <f>+IF($E34=HY$22,VLOOKUP($C34,Input!$A$8:$GZ$39,MATCH(HY$21,Input!$A$6:$GZ$6,0),FALSE),0)*IF(HY$19&gt;=MAX($GP$19:HX$19),MIN((HY$19-MAX($GP$19:HX$19)),(HY$19-HX$19)),0)+IF($E34=HY$22,VLOOKUP($C34,Input!$A$8:$GZ$39,MATCH(HY$21,Input!$A$6:$GZ$6,0),FALSE),0)*IF(HY$18&gt;=MAX($GP$18:HX$18),MIN((HY$18-MAX($GP$18:HX$18)),(HY$18-HX$18)),0)</f>
        <v>0</v>
      </c>
      <c r="HZ34" s="42"/>
      <c r="IA34" t="str">
        <f>VLOOKUP($C34,Input!$A$8:$IA$39,MATCH(IA$21,Input!$A$6:$IA$6,0),FALSE)</f>
        <v>NA</v>
      </c>
      <c r="IB34" s="132">
        <f>IF((VLOOKUP($C34,Input!$A$8:$IA$39,MATCH(IB$21,Input!$A$6:$IA$6,0),FALSE))="Y",$D34/VLOOKUP($C34,Input!$A$8:$IA$39,MATCH(IC$21,Input!$A$6:$IA$6,0),FALSE),0)</f>
        <v>0</v>
      </c>
      <c r="IC34" s="132">
        <f>IF((VLOOKUP($C34,Input!$A$8:$IA$39,MATCH(IB$21,Input!$A$6:$IA$6,0),FALSE))="Y",0,IF((VLOOKUP($C34,Input!$A$8:$IA$39,MATCH(IC$21,Input!$A$6:$IA$6,0),FALSE))&gt;0,$D34/VLOOKUP($C34,Input!$A$8:$IA$39,MATCH(IC$21,Input!$A$6:$IA$6,0),FALSE),0))</f>
        <v>0</v>
      </c>
      <c r="ID34" s="1">
        <f>+IF($E34=ID$22,VLOOKUP($C34,Input!$A$8:$IA$39,MATCH(ID$21,Input!$A$6:$IA$6,0),FALSE),0)*IF(ID$19&gt;=MAX($IC$19:IC$19),MIN((ID$19-MAX($IC$19:IC$19)),(ID$19-IC$19)),0)+IF($E34=ID$22,VLOOKUP($C34,Input!$A$8:$IA$39,MATCH(ID$21,Input!$A$6:$IA$6,0),FALSE),0)*IF(ID$18&gt;=MAX($IC$18:IC$18),MIN((ID$18-MAX($IC$18:IC$18)),(ID$18-IC$18)),0)</f>
        <v>0</v>
      </c>
      <c r="IE34" s="1">
        <f>+IF($E34=IE$22,VLOOKUP($C34,Input!$A$8:$IA$39,MATCH(IE$21,Input!$A$6:$IA$6,0),FALSE),0)*IF(IE$19&gt;=MAX($IC$19:ID$19),MIN((IE$19-MAX($IC$19:ID$19)),(IE$19-ID$19)),0)+IF($E34=IE$22,VLOOKUP($C34,Input!$A$8:$IA$39,MATCH(IE$21,Input!$A$6:$IA$6,0),FALSE),0)*IF(IE$18&gt;=MAX($IC$18:ID$18),MIN((IE$18-MAX($IC$18:ID$18)),(IE$18-ID$18)),0)</f>
        <v>0</v>
      </c>
      <c r="IF34" s="1">
        <f>+IF($E34=IF$22,VLOOKUP($C34,Input!$A$8:$IA$39,MATCH(IF$21,Input!$A$6:$IA$6,0),FALSE),0)*IF(IF$19&gt;=MAX($IC$19:IE$19),MIN((IF$19-MAX($IC$19:IE$19)),(IF$19-IE$19)),0)+IF($E34=IF$22,VLOOKUP($C34,Input!$A$8:$IA$39,MATCH(IF$21,Input!$A$6:$IA$6,0),FALSE),0)*IF(IF$18&gt;=MAX($IC$18:IE$18),MIN((IF$18-MAX($IC$18:IE$18)),(IF$18-IE$18)),0)</f>
        <v>0</v>
      </c>
      <c r="IG34" s="1">
        <f>+IF($E34=IG$22,VLOOKUP($C34,Input!$A$8:$IA$39,MATCH(IG$21,Input!$A$6:$IA$6,0),FALSE),0)*IF(IG$19&gt;=MAX($IC$19:IF$19),MIN((IG$19-MAX($IC$19:IF$19)),(IG$19-IF$19)),0)+IF($E34=IG$22,VLOOKUP($C34,Input!$A$8:$IA$39,MATCH(IG$21,Input!$A$6:$IA$6,0),FALSE),0)*IF(IG$18&gt;=MAX($IC$18:IF$18),MIN((IG$18-MAX($IC$18:IF$18)),(IG$18-IF$18)),0)</f>
        <v>0</v>
      </c>
      <c r="IH34" s="1">
        <f>+IF($E34=IH$22,VLOOKUP($C34,Input!$A$8:$IA$39,MATCH(IH$21,Input!$A$6:$IA$6,0),FALSE),0)*IF(IH$19&gt;=MAX($IC$19:IG$19),MIN((IH$19-MAX($IC$19:IG$19)),(IH$19-IG$19)),0)+IF($E34=IH$22,VLOOKUP($C34,Input!$A$8:$IA$39,MATCH(IH$21,Input!$A$6:$IA$6,0),FALSE),0)*IF(IH$18&gt;=MAX($IC$18:IG$18),MIN((IH$18-MAX($IC$18:IG$18)),(IH$18-IG$18)),0)</f>
        <v>0</v>
      </c>
      <c r="II34" s="1">
        <f>+IF($E34=II$22,VLOOKUP($C34,Input!$A$8:$IA$39,MATCH(II$21,Input!$A$6:$IA$6,0),FALSE),0)*IF(II$19&gt;=MAX($IC$19:IH$19),MIN((II$19-MAX($IC$19:IH$19)),(II$19-IH$19)),0)+IF($E34=II$22,VLOOKUP($C34,Input!$A$8:$IA$39,MATCH(II$21,Input!$A$6:$IA$6,0),FALSE),0)*IF(II$18&gt;=MAX($IC$18:IH$18),MIN((II$18-MAX($IC$18:IH$18)),(II$18-IH$18)),0)</f>
        <v>0</v>
      </c>
      <c r="IJ34" s="1">
        <f>+IF($E34=IJ$22,VLOOKUP($C34,Input!$A$8:$IA$39,MATCH(IJ$21,Input!$A$6:$IA$6,0),FALSE),0)*IF(IJ$19&gt;=MAX($IC$19:II$19),MIN((IJ$19-MAX($IC$19:II$19)),(IJ$19-II$19)),0)+IF($E34=IJ$22,VLOOKUP($C34,Input!$A$8:$IA$39,MATCH(IJ$21,Input!$A$6:$IA$6,0),FALSE),0)*IF(IJ$18&gt;=MAX($IC$18:II$18),MIN((IJ$18-MAX($IC$18:II$18)),(IJ$18-II$18)),0)</f>
        <v>0</v>
      </c>
      <c r="IK34" s="1">
        <f>+IF($E34=IK$22,VLOOKUP($C34,Input!$A$8:$IA$39,MATCH(IK$21,Input!$A$6:$IA$6,0),FALSE),0)*IF(IK$19&gt;=MAX($IC$19:IJ$19),MIN((IK$19-MAX($IC$19:IJ$19)),(IK$19-IJ$19)),0)+IF($E34=IK$22,VLOOKUP($C34,Input!$A$8:$IA$39,MATCH(IK$21,Input!$A$6:$IA$6,0),FALSE),0)*IF(IK$18&gt;=MAX($IC$18:IJ$18),MIN((IK$18-MAX($IC$18:IJ$18)),(IK$18-IJ$18)),0)</f>
        <v>0</v>
      </c>
      <c r="IL34" s="1">
        <f>+IF($E34=IL$22,VLOOKUP($C34,Input!$A$8:$IA$39,MATCH(IL$21,Input!$A$6:$IA$6,0),FALSE),0)*IF(IL$19&gt;=MAX($IC$19:IK$19),MIN((IL$19-MAX($IC$19:IK$19)),(IL$19-IK$19)),0)+IF($E34=IL$22,VLOOKUP($C34,Input!$A$8:$IA$39,MATCH(IL$21,Input!$A$6:$IA$6,0),FALSE),0)*IF(IL$18&gt;=MAX($IC$18:IK$18),MIN((IL$18-MAX($IC$18:IK$18)),(IL$18-IK$18)),0)</f>
        <v>0</v>
      </c>
      <c r="IM34" s="1">
        <f>+IF($E34=IM$22,VLOOKUP($C34,Input!$A$8:$IA$39,MATCH(IM$21,Input!$A$6:$IA$6,0),FALSE),0)*IF(IM$19&gt;=MAX($IC$19:IL$19),MIN((IM$19-MAX($IC$19:IL$19)),(IM$19-IL$19)),0)+IF($E34=IM$22,VLOOKUP($C34,Input!$A$8:$IA$39,MATCH(IM$21,Input!$A$6:$IA$6,0),FALSE),0)*IF(IM$18&gt;=MAX($IC$18:IL$18),MIN((IM$18-MAX($IC$18:IL$18)),(IM$18-IL$18)),0)</f>
        <v>0</v>
      </c>
      <c r="IN34" s="1">
        <f>+IF($E34=IN$22,VLOOKUP($C34,Input!$A$8:$IA$39,MATCH(IN$21,Input!$A$6:$IA$6,0),FALSE),0)*IF(IN$19&gt;=MAX($IC$19:IM$19),MIN((IN$19-MAX($IC$19:IM$19)),(IN$19-IM$19)),0)+IF($E34=IN$22,VLOOKUP($C34,Input!$A$8:$IA$39,MATCH(IN$21,Input!$A$6:$IA$6,0),FALSE),0)*IF(IN$18&gt;=MAX($IC$18:IM$18),MIN((IN$18-MAX($IC$18:IM$18)),(IN$18-IM$18)),0)</f>
        <v>0</v>
      </c>
      <c r="IO34" s="1">
        <f>+IF($E34=IO$22,VLOOKUP($C34,Input!$A$8:$IA$39,MATCH(IO$21,Input!$A$6:$IA$6,0),FALSE),0)*IF(IO$19&gt;=MAX($IC$19:IN$19),MIN((IO$19-MAX($IC$19:IN$19)),(IO$19-IN$19)),0)+IF($E34=IO$22,VLOOKUP($C34,Input!$A$8:$IA$39,MATCH(IO$21,Input!$A$6:$IA$6,0),FALSE),0)*IF(IO$18&gt;=MAX($IC$18:IN$18),MIN((IO$18-MAX($IC$18:IN$18)),(IO$18-IN$18)),0)</f>
        <v>0</v>
      </c>
      <c r="IP34" s="1">
        <f>+IF($E34=IP$22,VLOOKUP($C34,Input!$A$8:$IA$39,MATCH(IP$21,Input!$A$6:$IA$6,0),FALSE),0)*IF(IP$19&gt;=MAX($IC$19:IO$19),MIN((IP$19-MAX($IC$19:IO$19)),(IP$19-IO$19)),0)+IF($E34=IP$22,VLOOKUP($C34,Input!$A$8:$IA$39,MATCH(IP$21,Input!$A$6:$IA$6,0),FALSE),0)*IF(IP$18&gt;=MAX($IC$18:IO$18),MIN((IP$18-MAX($IC$18:IO$18)),(IP$18-IO$18)),0)</f>
        <v>0</v>
      </c>
      <c r="IQ34" s="1">
        <f>+IF($E34=IQ$22,VLOOKUP($C34,Input!$A$8:$IA$39,MATCH(IQ$21,Input!$A$6:$IA$6,0),FALSE),0)*IF(IQ$19&gt;=MAX($IC$19:IP$19),MIN((IQ$19-MAX($IC$19:IP$19)),(IQ$19-IP$19)),0)+IF($E34=IQ$22,VLOOKUP($C34,Input!$A$8:$IA$39,MATCH(IQ$21,Input!$A$6:$IA$6,0),FALSE),0)*IF(IQ$18&gt;=MAX($IC$18:IP$18),MIN((IQ$18-MAX($IC$18:IP$18)),(IQ$18-IP$18)),0)</f>
        <v>0</v>
      </c>
      <c r="IR34" s="1">
        <f>+IF($E34=IR$22,VLOOKUP($C34,Input!$A$8:$IA$39,MATCH(IR$21,Input!$A$6:$IA$6,0),FALSE),0)*IF(IR$19&gt;=MAX($IC$19:IQ$19),MIN((IR$19-MAX($IC$19:IQ$19)),(IR$19-IQ$19)),0)+IF($E34=IR$22,VLOOKUP($C34,Input!$A$8:$IA$39,MATCH(IR$21,Input!$A$6:$IA$6,0),FALSE),0)*IF(IR$18&gt;=MAX($IC$18:IQ$18),MIN((IR$18-MAX($IC$18:IQ$18)),(IR$18-IQ$18)),0)</f>
        <v>0</v>
      </c>
      <c r="IS34" s="1">
        <f>+IF($E34=IS$22,VLOOKUP($C34,Input!$A$8:$IA$39,MATCH(IS$21,Input!$A$6:$IA$6,0),FALSE),0)*IF(IS$19&gt;=MAX($IC$19:IR$19),MIN((IS$19-MAX($IC$19:IR$19)),(IS$19-IR$19)),0)+IF($E34=IS$22,VLOOKUP($C34,Input!$A$8:$IA$39,MATCH(IS$21,Input!$A$6:$IA$6,0),FALSE),0)*IF(IS$18&gt;=MAX($IC$18:IR$18),MIN((IS$18-MAX($IC$18:IR$18)),(IS$18-IR$18)),0)</f>
        <v>0</v>
      </c>
      <c r="IT34" s="1">
        <f>+IF($E34=IT$22,VLOOKUP($C34,Input!$A$8:$IA$39,MATCH(IT$21,Input!$A$6:$IA$6,0),FALSE),0)*IF(IT$19&gt;=MAX($IC$19:IS$19),MIN((IT$19-MAX($IC$19:IS$19)),(IT$19-IS$19)),0)+IF($E34=IT$22,VLOOKUP($C34,Input!$A$8:$IA$39,MATCH(IT$21,Input!$A$6:$IA$6,0),FALSE),0)*IF(IT$18&gt;=MAX($IC$18:IS$18),MIN((IT$18-MAX($IC$18:IS$18)),(IT$18-IS$18)),0)</f>
        <v>0</v>
      </c>
      <c r="IU34" s="1">
        <f>+IF($E34=IU$22,VLOOKUP($C34,Input!$A$8:$IA$39,MATCH(IU$21,Input!$A$6:$IA$6,0),FALSE),0)*IF(IU$19&gt;=MAX($IC$19:IT$19),MIN((IU$19-MAX($IC$19:IT$19)),(IU$19-IT$19)),0)+IF($E34=IU$22,VLOOKUP($C34,Input!$A$8:$IA$39,MATCH(IU$21,Input!$A$6:$IA$6,0),FALSE),0)*IF(IU$18&gt;=MAX($IC$18:IT$18),MIN((IU$18-MAX($IC$18:IT$18)),(IU$18-IT$18)),0)</f>
        <v>0</v>
      </c>
      <c r="IV34" s="1">
        <f>+IF($E34=IV$22,VLOOKUP($C34,Input!$A$8:$IA$39,MATCH(IV$21,Input!$A$6:$IA$6,0),FALSE),0)*IF(IV$19&gt;=MAX($IC$19:IU$19),MIN((IV$19-MAX($IC$19:IU$19)),(IV$19-IU$19)),0)+IF($E34=IV$22,VLOOKUP($C34,Input!$A$8:$IA$39,MATCH(IV$21,Input!$A$6:$IA$6,0),FALSE),0)*IF(IV$18&gt;=MAX($IC$18:IU$18),MIN((IV$18-MAX($IC$18:IU$18)),(IV$18-IU$18)),0)</f>
        <v>0</v>
      </c>
      <c r="IW34" s="1">
        <f>+IF($E34=IW$22,VLOOKUP($C34,Input!$A$8:$IA$39,MATCH(IW$21,Input!$A$6:$IA$6,0),FALSE),0)*IF(IW$19&gt;=MAX($IC$19:IV$19),MIN((IW$19-MAX($IC$19:IV$19)),(IW$19-IV$19)),0)+IF($E34=IW$22,VLOOKUP($C34,Input!$A$8:$IA$39,MATCH(IW$21,Input!$A$6:$IA$6,0),FALSE),0)*IF(IW$18&gt;=MAX($IC$18:IV$18),MIN((IW$18-MAX($IC$18:IV$18)),(IW$18-IV$18)),0)</f>
        <v>0</v>
      </c>
      <c r="IX34" s="1">
        <f>+IF($E34=IX$22,VLOOKUP($C34,Input!$A$8:$IA$39,MATCH(IX$21,Input!$A$6:$IA$6,0),FALSE),0)*IF(IX$19&gt;=MAX($IC$19:IW$19),MIN((IX$19-MAX($IC$19:IW$19)),(IX$19-IW$19)),0)+IF($E34=IX$22,VLOOKUP($C34,Input!$A$8:$IA$39,MATCH(IX$21,Input!$A$6:$IA$6,0),FALSE),0)*IF(IX$18&gt;=MAX($IC$18:IW$18),MIN((IX$18-MAX($IC$18:IW$18)),(IX$18-IW$18)),0)</f>
        <v>0</v>
      </c>
      <c r="IY34" s="1">
        <f>+IF($E34=IY$22,VLOOKUP($C34,Input!$A$8:$IA$39,MATCH(IY$21,Input!$A$6:$IA$6,0),FALSE),0)*IF(IY$19&gt;=MAX($IC$19:IX$19),MIN((IY$19-MAX($IC$19:IX$19)),(IY$19-IX$19)),0)+IF($E34=IY$22,VLOOKUP($C34,Input!$A$8:$IA$39,MATCH(IY$21,Input!$A$6:$IA$6,0),FALSE),0)*IF(IY$18&gt;=MAX($IC$18:IX$18),MIN((IY$18-MAX($IC$18:IX$18)),(IY$18-IX$18)),0)</f>
        <v>0</v>
      </c>
      <c r="IZ34" s="1">
        <f>+IF($E34=IZ$22,VLOOKUP($C34,Input!$A$8:$IA$39,MATCH(IZ$21,Input!$A$6:$IA$6,0),FALSE),0)*IF(IZ$19&gt;=MAX($IC$19:IY$19),MIN((IZ$19-MAX($IC$19:IY$19)),(IZ$19-IY$19)),0)+IF($E34=IZ$22,VLOOKUP($C34,Input!$A$8:$IA$39,MATCH(IZ$21,Input!$A$6:$IA$6,0),FALSE),0)*IF(IZ$18&gt;=MAX($IC$18:IY$18),MIN((IZ$18-MAX($IC$18:IY$18)),(IZ$18-IY$18)),0)</f>
        <v>0</v>
      </c>
      <c r="JA34" s="1">
        <f>+IF($E34=JA$22,VLOOKUP($C34,Input!$A$8:$IA$39,MATCH(JA$21,Input!$A$6:$IA$6,0),FALSE),0)*IF(JA$19&gt;=MAX($IC$19:IZ$19),MIN((JA$19-MAX($IC$19:IZ$19)),(JA$19-IZ$19)),0)+IF($E34=JA$22,VLOOKUP($C34,Input!$A$8:$IA$39,MATCH(JA$21,Input!$A$6:$IA$6,0),FALSE),0)*IF(JA$18&gt;=MAX($IC$18:IZ$18),MIN((JA$18-MAX($IC$18:IZ$18)),(JA$18-IZ$18)),0)</f>
        <v>0</v>
      </c>
      <c r="JB34" s="1">
        <f>+IF($E34=JB$22,VLOOKUP($C34,Input!$A$8:$IA$39,MATCH(JB$21,Input!$A$6:$IA$6,0),FALSE),0)*IF(JB$19&gt;=MAX($IC$19:JA$19),MIN((JB$19-MAX($IC$19:JA$19)),(JB$19-JA$19)),0)+IF($E34=JB$22,VLOOKUP($C34,Input!$A$8:$IA$39,MATCH(JB$21,Input!$A$6:$IA$6,0),FALSE),0)*IF(JB$18&gt;=MAX($IC$18:JA$18),MIN((JB$18-MAX($IC$18:JA$18)),(JB$18-JA$18)),0)</f>
        <v>0</v>
      </c>
      <c r="JC34" s="1">
        <f>+IF($E34=JC$22,VLOOKUP($C34,Input!$A$8:$IA$39,MATCH(JC$21,Input!$A$6:$IA$6,0),FALSE),0)*IF(JC$19&gt;=MAX($IC$19:JB$19),MIN((JC$19-MAX($IC$19:JB$19)),(JC$19-JB$19)),0)+IF($E34=JC$22,VLOOKUP($C34,Input!$A$8:$IA$39,MATCH(JC$21,Input!$A$6:$IA$6,0),FALSE),0)*IF(JC$18&gt;=MAX($IC$18:JB$18),MIN((JC$18-MAX($IC$18:JB$18)),(JC$18-JB$18)),0)</f>
        <v>0</v>
      </c>
      <c r="JD34" s="1">
        <f>+IF($E34=JD$22,VLOOKUP($C34,Input!$A$8:$IA$39,MATCH(JD$21,Input!$A$6:$IA$6,0),FALSE),0)*IF(JD$19&gt;=MAX($IC$19:JC$19),MIN((JD$19-MAX($IC$19:JC$19)),(JD$19-JC$19)),0)+IF($E34=JD$22,VLOOKUP($C34,Input!$A$8:$IA$39,MATCH(JD$21,Input!$A$6:$IA$6,0),FALSE),0)*IF(JD$18&gt;=MAX($IC$18:JC$18),MIN((JD$18-MAX($IC$18:JC$18)),(JD$18-JC$18)),0)</f>
        <v>0</v>
      </c>
      <c r="JE34" s="1">
        <f>+IF($E34=JE$22,VLOOKUP($C34,Input!$A$8:$IA$39,MATCH(JE$21,Input!$A$6:$IA$6,0),FALSE),0)*IF(JE$19&gt;=MAX($IC$19:JD$19),MIN((JE$19-MAX($IC$19:JD$19)),(JE$19-JD$19)),0)+IF($E34=JE$22,VLOOKUP($C34,Input!$A$8:$IA$39,MATCH(JE$21,Input!$A$6:$IA$6,0),FALSE),0)*IF(JE$18&gt;=MAX($IC$18:JD$18),MIN((JE$18-MAX($IC$18:JD$18)),(JE$18-JD$18)),0)</f>
        <v>0</v>
      </c>
      <c r="JF34" s="1">
        <f>+IF($E34=JF$22,VLOOKUP($C34,Input!$A$8:$IA$39,MATCH(JF$21,Input!$A$6:$IA$6,0),FALSE),0)*IF(JF$19&gt;=MAX($IC$19:JE$19),MIN((JF$19-MAX($IC$19:JE$19)),(JF$19-JE$19)),0)+IF($E34=JF$22,VLOOKUP($C34,Input!$A$8:$IA$39,MATCH(JF$21,Input!$A$6:$IA$6,0),FALSE),0)*IF(JF$18&gt;=MAX($IC$18:JE$18),MIN((JF$18-MAX($IC$18:JE$18)),(JF$18-JE$18)),0)</f>
        <v>0</v>
      </c>
      <c r="JG34" s="1">
        <f>+IF($E34=JG$22,VLOOKUP($C34,Input!$A$8:$IA$39,MATCH(JG$21,Input!$A$6:$IA$6,0),FALSE),0)*IF(JG$19&gt;=MAX($IC$19:JF$19),MIN((JG$19-MAX($IC$19:JF$19)),(JG$19-JF$19)),0)+IF($E34=JG$22,VLOOKUP($C34,Input!$A$8:$IA$39,MATCH(JG$21,Input!$A$6:$IA$6,0),FALSE),0)*IF(JG$18&gt;=MAX($IC$18:JF$18),MIN((JG$18-MAX($IC$18:JF$18)),(JG$18-JF$18)),0)</f>
        <v>0</v>
      </c>
      <c r="JH34" s="1">
        <f>+IF($E34=JH$22,VLOOKUP($C34,Input!$A$8:$IA$39,MATCH(JH$21,Input!$A$6:$IA$6,0),FALSE),0)*IF(JH$19&gt;=MAX($IC$19:JG$19),MIN((JH$19-MAX($IC$19:JG$19)),(JH$19-JG$19)),0)+IF($E34=JH$22,VLOOKUP($C34,Input!$A$8:$IA$39,MATCH(JH$21,Input!$A$6:$IA$6,0),FALSE),0)*IF(JH$18&gt;=MAX($IC$18:JG$18),MIN((JH$18-MAX($IC$18:JG$18)),(JH$18-JG$18)),0)</f>
        <v>0</v>
      </c>
      <c r="JI34" s="1">
        <f>+IF($E34=JI$22,VLOOKUP($C34,Input!$A$8:$IA$39,MATCH(JI$21,Input!$A$6:$IA$6,0),FALSE),0)*IF(JI$19&gt;=MAX($IC$19:JH$19),MIN((JI$19-MAX($IC$19:JH$19)),(JI$19-JH$19)),0)+IF($E34=JI$22,VLOOKUP($C34,Input!$A$8:$IA$39,MATCH(JI$21,Input!$A$6:$IA$6,0),FALSE),0)*IF(JI$18&gt;=MAX($IC$18:JH$18),MIN((JI$18-MAX($IC$18:JH$18)),(JI$18-JH$18)),0)</f>
        <v>0</v>
      </c>
      <c r="JJ34" s="1">
        <f>+IF($E34=JJ$22,VLOOKUP($C34,Input!$A$8:$IA$39,MATCH(JJ$21,Input!$A$6:$IA$6,0),FALSE),0)*IF(JJ$19&gt;=MAX($IC$19:JI$19),MIN((JJ$19-MAX($IC$19:JI$19)),(JJ$19-JI$19)),0)+IF($E34=JJ$22,VLOOKUP($C34,Input!$A$8:$IA$39,MATCH(JJ$21,Input!$A$6:$IA$6,0),FALSE),0)*IF(JJ$18&gt;=MAX($IC$18:JI$18),MIN((JJ$18-MAX($IC$18:JI$18)),(JJ$18-JI$18)),0)</f>
        <v>0</v>
      </c>
      <c r="JK34" s="1">
        <f>+IF($E34=JK$22,VLOOKUP($C34,Input!$A$8:$IA$39,MATCH(JK$21,Input!$A$6:$IA$6,0),FALSE),0)*IF(JK$19&gt;=MAX($IC$19:JJ$19),MIN((JK$19-MAX($IC$19:JJ$19)),(JK$19-JJ$19)),0)+IF($E34=JK$22,VLOOKUP($C34,Input!$A$8:$IA$39,MATCH(JK$21,Input!$A$6:$IA$6,0),FALSE),0)*IF(JK$18&gt;=MAX($IC$18:JJ$18),MIN((JK$18-MAX($IC$18:JJ$18)),(JK$18-JJ$18)),0)</f>
        <v>0</v>
      </c>
      <c r="JL34" s="1">
        <f>+IF($E34=JL$22,VLOOKUP($C34,Input!$A$8:$IA$39,MATCH(JL$21,Input!$A$6:$IA$6,0),FALSE),0)*IF(JL$19&gt;=MAX($IC$19:JK$19),MIN((JL$19-MAX($IC$19:JK$19)),(JL$19-JK$19)),0)+IF($E34=JL$22,VLOOKUP($C34,Input!$A$8:$IA$39,MATCH(JL$21,Input!$A$6:$IA$6,0),FALSE),0)*IF(JL$18&gt;=MAX($IC$18:JK$18),MIN((JL$18-MAX($IC$18:JK$18)),(JL$18-JK$18)),0)</f>
        <v>0</v>
      </c>
      <c r="JN34" t="str">
        <f>+VLOOKUP($C34,Input!$A$8:$GZ$39,MATCH(JN$21,Input!$A$6:$GZ$6,0),FALSE)</f>
        <v>CNG Station Maint in fuel price</v>
      </c>
      <c r="JO34" s="1">
        <f>IF($E34+$I34+$D$7&lt;=JO$22,0,IF(JO$22-$D$7&gt;=$E34,VLOOKUP($C34,Input!$A$8:$GZ$39,MATCH(JO$21,Input!$A$6:$GZ$6,0),FALSE),0)*$F34/$G34)*$D34</f>
        <v>0</v>
      </c>
      <c r="JP34" s="1">
        <f>IF($E34+$I34+$D$7&lt;=JP$22,0,IF(JP$22-$D$7&gt;=$E34,VLOOKUP($C34,Input!$A$8:$GZ$39,MATCH(JP$21,Input!$A$6:$GZ$6,0),FALSE),0)*$F34/$G34)*$D34</f>
        <v>0</v>
      </c>
      <c r="JQ34" s="1">
        <f>IF($E34+$I34+$D$7&lt;=JQ$22,0,IF(JQ$22-$D$7&gt;=$E34,VLOOKUP($C34,Input!$A$8:$GZ$39,MATCH(JQ$21,Input!$A$6:$GZ$6,0),FALSE),0)*$F34/$G34)*$D34</f>
        <v>0</v>
      </c>
      <c r="JR34" s="1">
        <f>IF($E34+$I34+$D$7&lt;=JR$22,0,IF(JR$22-$D$7&gt;=$E34,VLOOKUP($C34,Input!$A$8:$GZ$39,MATCH(JR$21,Input!$A$6:$GZ$6,0),FALSE),0)*$F34/$G34)*$D34</f>
        <v>0</v>
      </c>
      <c r="JS34" s="1">
        <f>IF($E34+$I34+$D$7&lt;=JS$22,0,IF(JS$22-$D$7&gt;=$E34,VLOOKUP($C34,Input!$A$8:$GZ$39,MATCH(JS$21,Input!$A$6:$GZ$6,0),FALSE),0)*$F34/$G34)*$D34</f>
        <v>0</v>
      </c>
      <c r="JT34" s="1">
        <f>IF($E34+$I34+$D$7&lt;=JT$22,0,IF(JT$22-$D$7&gt;=$E34,VLOOKUP($C34,Input!$A$8:$GZ$39,MATCH(JT$21,Input!$A$6:$GZ$6,0),FALSE),0)*$F34/$G34)*$D34</f>
        <v>0</v>
      </c>
      <c r="JU34" s="1">
        <f>IF($E34+$I34+$D$7&lt;=JU$22,0,IF(JU$22-$D$7&gt;=$E34,VLOOKUP($C34,Input!$A$8:$GZ$39,MATCH(JU$21,Input!$A$6:$GZ$6,0),FALSE),0)*$F34/$G34)*$D34</f>
        <v>0</v>
      </c>
      <c r="JV34" s="1">
        <f>IF($E34+$I34+$D$7&lt;=JV$22,0,IF(JV$22-$D$7&gt;=$E34,VLOOKUP($C34,Input!$A$8:$GZ$39,MATCH(JV$21,Input!$A$6:$GZ$6,0),FALSE),0)*$F34/$G34)*$D34</f>
        <v>0</v>
      </c>
      <c r="JW34" s="1">
        <f>IF($E34+$I34+$D$7&lt;=JW$22,0,IF(JW$22-$D$7&gt;=$E34,VLOOKUP($C34,Input!$A$8:$GZ$39,MATCH(JW$21,Input!$A$6:$GZ$6,0),FALSE),0)*$F34/$G34)*$D34</f>
        <v>0</v>
      </c>
      <c r="JX34" s="1">
        <f>IF($E34+$I34+$D$7&lt;=JX$22,0,IF(JX$22-$D$7&gt;=$E34,VLOOKUP($C34,Input!$A$8:$GZ$39,MATCH(JX$21,Input!$A$6:$GZ$6,0),FALSE),0)*$F34/$G34)*$D34</f>
        <v>0</v>
      </c>
      <c r="JY34" s="1">
        <f>IF($E34+$I34+$D$7&lt;=JY$22,0,IF(JY$22-$D$7&gt;=$E34,VLOOKUP($C34,Input!$A$8:$GZ$39,MATCH(JY$21,Input!$A$6:$GZ$6,0),FALSE),0)*$F34/$G34)*$D34</f>
        <v>0</v>
      </c>
      <c r="JZ34" s="1">
        <f>IF($E34+$I34+$D$7&lt;=JZ$22,0,IF(JZ$22-$D$7&gt;=$E34,VLOOKUP($C34,Input!$A$8:$GZ$39,MATCH(JZ$21,Input!$A$6:$GZ$6,0),FALSE),0)*$F34/$G34)*$D34</f>
        <v>0</v>
      </c>
      <c r="KA34" s="1">
        <f>IF($E34+$I34+$D$7&lt;=KA$22,0,IF(KA$22-$D$7&gt;=$E34,VLOOKUP($C34,Input!$A$8:$GZ$39,MATCH(KA$21,Input!$A$6:$GZ$6,0),FALSE),0)*$F34/$G34)*$D34</f>
        <v>0</v>
      </c>
      <c r="KB34" s="1">
        <f>IF($E34+$I34+$D$7&lt;=KB$22,0,IF(KB$22-$D$7&gt;=$E34,VLOOKUP($C34,Input!$A$8:$GZ$39,MATCH(KB$21,Input!$A$6:$GZ$6,0),FALSE),0)*$F34/$G34)*$D34</f>
        <v>0</v>
      </c>
      <c r="KC34" s="1">
        <f>IF($E34+$I34+$D$7&lt;=KC$22,0,IF(KC$22-$D$7&gt;=$E34,VLOOKUP($C34,Input!$A$8:$GZ$39,MATCH(KC$21,Input!$A$6:$GZ$6,0),FALSE),0)*$F34/$G34)*$D34</f>
        <v>0</v>
      </c>
      <c r="KD34" s="1">
        <f>IF($E34+$I34+$D$7&lt;=KD$22,0,IF(KD$22-$D$7&gt;=$E34,VLOOKUP($C34,Input!$A$8:$GZ$39,MATCH(KD$21,Input!$A$6:$GZ$6,0),FALSE),0)*$F34/$G34)*$D34</f>
        <v>0</v>
      </c>
      <c r="KE34" s="1">
        <f>IF($E34+$I34+$D$7&lt;=KE$22,0,IF(KE$22-$D$7&gt;=$E34,VLOOKUP($C34,Input!$A$8:$GZ$39,MATCH(KE$21,Input!$A$6:$GZ$6,0),FALSE),0)*$F34/$G34)*$D34</f>
        <v>0</v>
      </c>
      <c r="KF34" s="1">
        <f>IF($E34+$I34+$D$7&lt;=KF$22,0,IF(KF$22-$D$7&gt;=$E34,VLOOKUP($C34,Input!$A$8:$GZ$39,MATCH(KF$21,Input!$A$6:$GZ$6,0),FALSE),0)*$F34/$G34)*$D34</f>
        <v>0</v>
      </c>
      <c r="KG34" s="1">
        <f>IF($E34+$I34+$D$7&lt;=KG$22,0,IF(KG$22-$D$7&gt;=$E34,VLOOKUP($C34,Input!$A$8:$GZ$39,MATCH(KG$21,Input!$A$6:$GZ$6,0),FALSE),0)*$F34/$G34)*$D34</f>
        <v>0</v>
      </c>
      <c r="KH34" s="1">
        <f>IF($E34+$I34+$D$7&lt;=KH$22,0,IF(KH$22-$D$7&gt;=$E34,VLOOKUP($C34,Input!$A$8:$GZ$39,MATCH(KH$21,Input!$A$6:$GZ$6,0),FALSE),0)*$F34/$G34)*$D34</f>
        <v>0</v>
      </c>
      <c r="KI34" s="1">
        <f>IF($E34+$I34+$D$7&lt;=KI$22,0,IF(KI$22-$D$7&gt;=$E34,VLOOKUP($C34,Input!$A$8:$GZ$39,MATCH(KI$21,Input!$A$6:$GZ$6,0),FALSE),0)*$F34/$G34)*$D34</f>
        <v>0</v>
      </c>
      <c r="KJ34" s="1">
        <f>IF($E34+$I34+$D$7&lt;=KJ$22,0,IF(KJ$22-$D$7&gt;=$E34,VLOOKUP($C34,Input!$A$8:$GZ$39,MATCH(KJ$21,Input!$A$6:$GZ$6,0),FALSE),0)*$F34/$G34)*$D34</f>
        <v>0</v>
      </c>
      <c r="KK34" s="1">
        <f>IF($E34+$I34+$D$7&lt;=KK$22,0,IF(KK$22-$D$7&gt;=$E34,VLOOKUP($C34,Input!$A$8:$GZ$39,MATCH(KK$21,Input!$A$6:$GZ$6,0),FALSE),0)*$F34/$G34)*$D34</f>
        <v>0</v>
      </c>
      <c r="KL34" s="1">
        <f>IF($E34+$I34+$D$7&lt;=KL$22,0,IF(KL$22-$D$7&gt;=$E34,VLOOKUP($C34,Input!$A$8:$GZ$39,MATCH(KL$21,Input!$A$6:$GZ$6,0),FALSE),0)*$F34/$G34)*$D34</f>
        <v>0</v>
      </c>
      <c r="KM34" s="1">
        <f>IF($E34+$I34+$D$7&lt;=KM$22,0,IF(KM$22-$D$7&gt;=$E34,VLOOKUP($C34,Input!$A$8:$GZ$39,MATCH(KM$21,Input!$A$6:$GZ$6,0),FALSE),0)*$F34/$G34)*$D34</f>
        <v>0</v>
      </c>
      <c r="KN34" s="1">
        <f>IF($E34+$I34+$D$7&lt;=KN$22,0,IF(KN$22-$D$7&gt;=$E34,VLOOKUP($C34,Input!$A$8:$GZ$39,MATCH(KN$21,Input!$A$6:$GZ$6,0),FALSE),0)*$F34/$G34)*$D34</f>
        <v>0</v>
      </c>
      <c r="KO34" s="1">
        <f>IF($E34+$I34+$D$7&lt;=KO$22,0,IF(KO$22-$D$7&gt;=$E34,VLOOKUP($C34,Input!$A$8:$GZ$39,MATCH(KO$21,Input!$A$6:$GZ$6,0),FALSE),0)*$F34/$G34)*$D34</f>
        <v>0</v>
      </c>
      <c r="KP34" s="1">
        <f>IF($E34+$I34+$D$7&lt;=KP$22,0,IF(KP$22-$D$7&gt;=$E34,VLOOKUP($C34,Input!$A$8:$GZ$39,MATCH(KP$21,Input!$A$6:$GZ$6,0),FALSE),0)*$F34/$G34)*$D34</f>
        <v>0</v>
      </c>
      <c r="KQ34" s="1">
        <f>IF($E34+$I34+$D$7&lt;=KQ$22,0,IF(KQ$22-$D$7&gt;=$E34,VLOOKUP($C34,Input!$A$8:$GZ$39,MATCH(KQ$21,Input!$A$6:$GZ$6,0),FALSE),0)*$F34/$G34)*$D34</f>
        <v>0</v>
      </c>
      <c r="KR34" s="1">
        <f>IF($E34+$I34+$D$7&lt;=KR$22,0,IF(KR$22-$D$7&gt;=$E34,VLOOKUP($C34,Input!$A$8:$GZ$39,MATCH(KR$21,Input!$A$6:$GZ$6,0),FALSE),0)*$F34/$G34)*$D34</f>
        <v>0</v>
      </c>
      <c r="KS34" s="1">
        <f>IF($E34+$I34+$D$7&lt;=KS$22,0,IF(KS$22-$D$7&gt;=$E34,VLOOKUP($C34,Input!$A$8:$GZ$39,MATCH(KS$21,Input!$A$6:$GZ$6,0),FALSE),0)*$F34/$G34)*$D34</f>
        <v>0</v>
      </c>
      <c r="KT34" s="1">
        <f>IF($E34+$I34+$D$7&lt;=KT$22,0,IF(KT$22-$D$7&gt;=$E34,VLOOKUP($C34,Input!$A$8:$GZ$39,MATCH(KT$21,Input!$A$6:$GZ$6,0),FALSE),0)*$F34/$G34)*$D34</f>
        <v>0</v>
      </c>
      <c r="KU34" s="1">
        <f>IF($E34+$I34+$D$7&lt;=KU$22,0,IF(KU$22-$D$7&gt;=$E34,VLOOKUP($C34,Input!$A$8:$GZ$39,MATCH(KU$21,Input!$A$6:$GZ$6,0),FALSE),0)*$F34/$G34)*$D34</f>
        <v>0</v>
      </c>
      <c r="KV34" s="1">
        <f>IF($E34+$I34+$D$7&lt;=KV$22,0,IF(KV$22-$D$7&gt;=$E34,VLOOKUP($C34,Input!$A$8:$GZ$39,MATCH(KV$21,Input!$A$6:$GZ$6,0),FALSE),0)*$F34/$G34)*$D34</f>
        <v>0</v>
      </c>
      <c r="KW34" s="1">
        <f>IF($E34+$I34+$D$7&lt;=KW$22,0,IF(KW$22-$D$7&gt;=$E34,VLOOKUP($C34,Input!$A$8:$GZ$39,MATCH(KW$21,Input!$A$6:$GZ$6,0),FALSE),0)*$F34/$G34)*$D34</f>
        <v>0</v>
      </c>
      <c r="KY34" t="str">
        <f>VLOOKUP($C34,Input!$A$8:$HV$39,MATCH(KY$21,Input!$A$6:$HV$6,0),FALSE)</f>
        <v xml:space="preserve">CNG (compressed and at pump, including station maintenance) </v>
      </c>
      <c r="KZ34" s="1">
        <f>IF($E34+$I34+$D$7&lt;=KZ$22,0,IF(KZ$22-$D$7&gt;=$E34,VLOOKUP($C34,Input!$A$8:$HV$39,MATCH(KZ$21,Input!$A$6:$HV$6,0),FALSE)/$G34*$F34,0))*$D34</f>
        <v>0</v>
      </c>
      <c r="LA34" s="1">
        <f>IF($E34+$I34+$D$7&lt;=LA$22,0,IF(LA$22-$D$7&gt;=$E34,VLOOKUP($C34,Input!$A$8:$HV$39,MATCH(LA$21,Input!$A$6:$HV$6,0),FALSE)/$G34*$F34,0))*$D34</f>
        <v>0</v>
      </c>
      <c r="LB34" s="1">
        <f>IF($E34+$I34+$D$7&lt;=LB$22,0,IF(LB$22-$D$7&gt;=$E34,VLOOKUP($C34,Input!$A$8:$HV$39,MATCH(LB$21,Input!$A$6:$HV$6,0),FALSE)/$G34*$F34,0))*$D34</f>
        <v>0</v>
      </c>
      <c r="LC34" s="1">
        <f>IF($E34+$I34+$D$7&lt;=LC$22,0,IF(LC$22-$D$7&gt;=$E34,VLOOKUP($C34,Input!$A$8:$HV$39,MATCH(LC$21,Input!$A$6:$HV$6,0),FALSE)/$G34*$F34,0))*$D34</f>
        <v>0</v>
      </c>
      <c r="LD34" s="1">
        <f>IF($E34+$I34+$D$7&lt;=LD$22,0,IF(LD$22-$D$7&gt;=$E34,VLOOKUP($C34,Input!$A$8:$HV$39,MATCH(LD$21,Input!$A$6:$HV$6,0),FALSE)/$G34*$F34,0))*$D34</f>
        <v>0</v>
      </c>
      <c r="LE34" s="1">
        <f>IF($E34+$I34+$D$7&lt;=LE$22,0,IF(LE$22-$D$7&gt;=$E34,VLOOKUP($C34,Input!$A$8:$HV$39,MATCH(LE$21,Input!$A$6:$HV$6,0),FALSE)/$G34*$F34,0))*$D34</f>
        <v>0</v>
      </c>
      <c r="LF34" s="1">
        <f>IF($E34+$I34+$D$7&lt;=LF$22,0,IF(LF$22-$D$7&gt;=$E34,VLOOKUP($C34,Input!$A$8:$HV$39,MATCH(LF$21,Input!$A$6:$HV$6,0),FALSE)/$G34*$F34,0))*$D34</f>
        <v>0</v>
      </c>
      <c r="LG34" s="1">
        <f>IF($E34+$I34+$D$7&lt;=LG$22,0,IF(LG$22-$D$7&gt;=$E34,VLOOKUP($C34,Input!$A$8:$HV$39,MATCH(LG$21,Input!$A$6:$HV$6,0),FALSE)/$G34*$F34,0))*$D34</f>
        <v>0</v>
      </c>
      <c r="LH34" s="1">
        <f>IF($E34+$I34+$D$7&lt;=LH$22,0,IF(LH$22-$D$7&gt;=$E34,VLOOKUP($C34,Input!$A$8:$HV$39,MATCH(LH$21,Input!$A$6:$HV$6,0),FALSE)/$G34*$F34,0))*$D34</f>
        <v>0</v>
      </c>
      <c r="LI34" s="1">
        <f>IF($E34+$I34+$D$7&lt;=LI$22,0,IF(LI$22-$D$7&gt;=$E34,VLOOKUP($C34,Input!$A$8:$HV$39,MATCH(LI$21,Input!$A$6:$HV$6,0),FALSE)/$G34*$F34,0))*$D34</f>
        <v>0</v>
      </c>
      <c r="LJ34" s="1">
        <f>IF($E34+$I34+$D$7&lt;=LJ$22,0,IF(LJ$22-$D$7&gt;=$E34,VLOOKUP($C34,Input!$A$8:$HV$39,MATCH(LJ$21,Input!$A$6:$HV$6,0),FALSE)/$G34*$F34,0))*$D34</f>
        <v>0</v>
      </c>
      <c r="LK34" s="1">
        <f>IF($E34+$I34+$D$7&lt;=LK$22,0,IF(LK$22-$D$7&gt;=$E34,VLOOKUP($C34,Input!$A$8:$HV$39,MATCH(LK$21,Input!$A$6:$HV$6,0),FALSE)/$G34*$F34,0))*$D34</f>
        <v>3602474.2268041242</v>
      </c>
      <c r="LL34" s="1">
        <f>IF($E34+$I34+$D$7&lt;=LL$22,0,IF(LL$22-$D$7&gt;=$E34,VLOOKUP($C34,Input!$A$8:$HV$39,MATCH(LL$21,Input!$A$6:$HV$6,0),FALSE)/$G34*$F34,0))*$D34</f>
        <v>3602474.2268041242</v>
      </c>
      <c r="LM34" s="1">
        <f>IF($E34+$I34+$D$7&lt;=LM$22,0,IF(LM$22-$D$7&gt;=$E34,VLOOKUP($C34,Input!$A$8:$HV$39,MATCH(LM$21,Input!$A$6:$HV$6,0),FALSE)/$G34*$F34,0))*$D34</f>
        <v>3602474.2268041242</v>
      </c>
      <c r="LN34" s="1">
        <f>IF($E34+$I34+$D$7&lt;=LN$22,0,IF(LN$22-$D$7&gt;=$E34,VLOOKUP($C34,Input!$A$8:$HV$39,MATCH(LN$21,Input!$A$6:$HV$6,0),FALSE)/$G34*$F34,0))*$D34</f>
        <v>3602474.2268041242</v>
      </c>
      <c r="LO34" s="1">
        <f>IF($E34+$I34+$D$7&lt;=LO$22,0,IF(LO$22-$D$7&gt;=$E34,VLOOKUP($C34,Input!$A$8:$HV$39,MATCH(LO$21,Input!$A$6:$HV$6,0),FALSE)/$G34*$F34,0))*$D34</f>
        <v>3602474.2268041242</v>
      </c>
      <c r="LP34" s="1">
        <f>IF($E34+$I34+$D$7&lt;=LP$22,0,IF(LP$22-$D$7&gt;=$E34,VLOOKUP($C34,Input!$A$8:$HV$39,MATCH(LP$21,Input!$A$6:$HV$6,0),FALSE)/$G34*$F34,0))*$D34</f>
        <v>3602474.2268041242</v>
      </c>
      <c r="LQ34" s="1">
        <f>IF($E34+$I34+$D$7&lt;=LQ$22,0,IF(LQ$22-$D$7&gt;=$E34,VLOOKUP($C34,Input!$A$8:$HV$39,MATCH(LQ$21,Input!$A$6:$HV$6,0),FALSE)/$G34*$F34,0))*$D34</f>
        <v>4095062.0596988951</v>
      </c>
      <c r="LR34" s="1">
        <f>IF($E34+$I34+$D$7&lt;=LR$22,0,IF(LR$22-$D$7&gt;=$E34,VLOOKUP($C34,Input!$A$8:$HV$39,MATCH(LR$21,Input!$A$6:$HV$6,0),FALSE)/$G34*$F34,0))*$D34</f>
        <v>4354580.3338031322</v>
      </c>
      <c r="LS34" s="1">
        <f>IF($E34+$I34+$D$7&lt;=LS$22,0,IF(LS$22-$D$7&gt;=$E34,VLOOKUP($C34,Input!$A$8:$HV$39,MATCH(LS$21,Input!$A$6:$HV$6,0),FALSE)/$G34*$F34,0))*$D34</f>
        <v>4566065.837049745</v>
      </c>
      <c r="LT34" s="1">
        <f>IF($E34+$I34+$D$7&lt;=LT$22,0,IF(LT$22-$D$7&gt;=$E34,VLOOKUP($C34,Input!$A$8:$HV$39,MATCH(LT$21,Input!$A$6:$HV$6,0),FALSE)/$G34*$F34,0))*$D34</f>
        <v>4707696.1225886121</v>
      </c>
      <c r="LU34" s="1">
        <f>IF($E34+$I34+$D$7&lt;=LU$22,0,IF(LU$22-$D$7&gt;=$E34,VLOOKUP($C34,Input!$A$8:$HV$39,MATCH(LU$21,Input!$A$6:$HV$6,0),FALSE)/$G34*$F34,0))*$D34</f>
        <v>4726060.0490946593</v>
      </c>
      <c r="LV34" s="1">
        <f>IF($E34+$I34+$D$7&lt;=LV$22,0,IF(LV$22-$D$7&gt;=$E34,VLOOKUP($C34,Input!$A$8:$HV$39,MATCH(LV$21,Input!$A$6:$HV$6,0),FALSE)/$G34*$F34,0))*$D34</f>
        <v>4734825.1352958865</v>
      </c>
      <c r="LW34" s="1">
        <f>IF($E34+$I34+$D$7&lt;=LW$22,0,IF(LW$22-$D$7&gt;=$E34,VLOOKUP($C34,Input!$A$8:$HV$39,MATCH(LW$21,Input!$A$6:$HV$6,0),FALSE)/$G34*$F34,0))*$D34</f>
        <v>4755890.1460853657</v>
      </c>
      <c r="LX34" s="1">
        <f>IF($E34+$I34+$D$7&lt;=LX$22,0,IF(LX$22-$D$7&gt;=$E34,VLOOKUP($C34,Input!$A$8:$HV$39,MATCH(LX$21,Input!$A$6:$HV$6,0),FALSE)/$G34*$F34,0))*$D34</f>
        <v>4800185.7947109519</v>
      </c>
      <c r="LY34" s="1">
        <f>IF($E34+$I34+$D$7&lt;=LY$22,0,IF(LY$22-$D$7&gt;=$E34,VLOOKUP($C34,Input!$A$8:$HV$39,MATCH(LY$21,Input!$A$6:$HV$6,0),FALSE)/$G34*$F34,0))*$D34</f>
        <v>0</v>
      </c>
      <c r="LZ34" s="1">
        <f>IF($E34+$I34+$D$7&lt;=LZ$22,0,IF(LZ$22-$D$7&gt;=$E34,VLOOKUP($C34,Input!$A$8:$HV$39,MATCH(LZ$21,Input!$A$6:$HV$6,0),FALSE)/$G34*$F34,0))*$D34</f>
        <v>0</v>
      </c>
      <c r="MA34" s="1">
        <f>IF($E34+$I34+$D$7&lt;=MA$22,0,IF(MA$22-$D$7&gt;=$E34,VLOOKUP($C34,Input!$A$8:$HV$39,MATCH(MA$21,Input!$A$6:$HV$6,0),FALSE)/$G34*$F34,0))*$D34</f>
        <v>0</v>
      </c>
      <c r="MB34" s="1">
        <f>IF($E34+$I34+$D$7&lt;=MB$22,0,IF(MB$22-$D$7&gt;=$E34,VLOOKUP($C34,Input!$A$8:$HV$39,MATCH(MB$21,Input!$A$6:$HV$6,0),FALSE)/$G34*$F34,0))*$D34</f>
        <v>0</v>
      </c>
      <c r="MC34" s="1">
        <f>IF($E34+$I34+$D$7&lt;=MC$22,0,IF(MC$22-$D$7&gt;=$E34,VLOOKUP($C34,Input!$A$8:$HV$39,MATCH(MC$21,Input!$A$6:$HV$6,0),FALSE)/$G34*$F34,0))*$D34</f>
        <v>0</v>
      </c>
      <c r="MD34" s="1">
        <f>IF($E34+$I34+$D$7&lt;=MD$22,0,IF(MD$22-$D$7&gt;=$E34,VLOOKUP($C34,Input!$A$8:$HV$39,MATCH(MD$21,Input!$A$6:$HV$6,0),FALSE)/$G34*$F34,0))*$D34</f>
        <v>0</v>
      </c>
      <c r="ME34" s="1">
        <f>IF($E34+$I34+$D$7&lt;=ME$22,0,IF(ME$22-$D$7&gt;=$E34,VLOOKUP($C34,Input!$A$8:$HV$39,MATCH(ME$21,Input!$A$6:$HV$6,0),FALSE)/$G34*$F34,0))*$D34</f>
        <v>0</v>
      </c>
      <c r="MF34" s="1">
        <f>IF($E34+$I34+$D$7&lt;=MF$22,0,IF(MF$22-$D$7&gt;=$E34,VLOOKUP($C34,Input!$A$8:$HV$39,MATCH(MF$21,Input!$A$6:$HV$6,0),FALSE)/$G34*$F34,0))*$D34</f>
        <v>0</v>
      </c>
      <c r="MG34" s="1">
        <f>IF($E34+$I34+$D$7&lt;=MG$22,0,IF(MG$22-$D$7&gt;=$E34,VLOOKUP($C34,Input!$A$8:$HV$39,MATCH(MG$21,Input!$A$6:$HV$6,0),FALSE)/$G34*$F34,0))*$D34</f>
        <v>0</v>
      </c>
      <c r="MH34" s="1">
        <f>IF($E34+$I34+$D$7&lt;=MH$22,0,IF(MH$22-$D$7&gt;=$E34,VLOOKUP($C34,Input!$A$8:$HV$39,MATCH(MH$21,Input!$A$6:$HV$6,0),FALSE)/$G34*$F34,0))*$D34</f>
        <v>0</v>
      </c>
      <c r="MI34" s="1">
        <f>IF($E34+$I34+$D$7&lt;=MI$22,0,IF(MI$22-$D$7&gt;=$E34,VLOOKUP($C34,Input!$A$8:$HV$39,MATCH(MI$21,Input!$A$6:$HV$6,0),FALSE)/$G34*$F34,0))*$D34</f>
        <v>0</v>
      </c>
      <c r="MJ34" s="1">
        <f>IF($E34+$I34+$D$7&lt;=MJ$22,0,IF(MJ$22-$D$7&gt;=$E34,VLOOKUP($C34,Input!$A$8:$HV$39,MATCH(MJ$21,Input!$A$6:$HV$6,0),FALSE)/$G34*$F34,0))*$D34</f>
        <v>0</v>
      </c>
      <c r="MK34" s="1">
        <f>IF($E34+$I34+$D$7&lt;=MK$22,0,IF(MK$22-$D$7&gt;=$E34,VLOOKUP($C34,Input!$A$8:$HV$39,MATCH(MK$21,Input!$A$6:$HV$6,0),FALSE)/$G34*$F34,0))*$D34</f>
        <v>0</v>
      </c>
      <c r="ML34" s="1">
        <f>IF($E34+$I34+$D$7&lt;=ML$22,0,IF(ML$22-$D$7&gt;=$E34,VLOOKUP($C34,Input!$A$8:$HV$39,MATCH(ML$21,Input!$A$6:$HV$6,0),FALSE)/$G34*$F34,0))*$D34</f>
        <v>0</v>
      </c>
      <c r="MM34" s="1">
        <f>IF($E34+$I34+$D$7&lt;=MM$22,0,IF(MM$22-$D$7&gt;=$E34,VLOOKUP($C34,Input!$A$8:$HV$39,MATCH(MM$21,Input!$A$6:$HV$6,0),FALSE)/$G34*$F34,0))*$D34</f>
        <v>0</v>
      </c>
      <c r="MN34" s="1">
        <f>IF($E34+$I34+$D$7&lt;=MN$22,0,IF(MN$22-$D$7&gt;=$E34,VLOOKUP($C34,Input!$A$8:$HV$39,MATCH(MN$21,Input!$A$6:$HV$6,0),FALSE)/$G34*$F34,0))*$D34</f>
        <v>0</v>
      </c>
      <c r="MO34" s="1">
        <f>IF($E34+$I34+$D$7&lt;=MO$22,0,IF(MO$22-$D$7&gt;=$E34,VLOOKUP($C34,Input!$A$8:$HV$39,MATCH(MO$21,Input!$A$6:$HV$6,0),FALSE)/$G34*$F34,0))*$D34</f>
        <v>0</v>
      </c>
      <c r="MP34" s="1">
        <f>IF($E34+$I34+$D$7&lt;=MP$22,0,IF(MP$22-$D$7&gt;=$E34,VLOOKUP($C34,Input!$A$8:$HV$39,MATCH(MP$21,Input!$A$6:$HV$6,0),FALSE)/$G34*$F34,0))*$D34</f>
        <v>0</v>
      </c>
      <c r="MQ34" s="1">
        <f>IF($E34+$I34+$D$7&lt;=MQ$22,0,IF(MQ$22-$D$7&gt;=$E34,VLOOKUP($C34,Input!$A$8:$HV$39,MATCH(MQ$21,Input!$A$6:$HV$6,0),FALSE)/$G34*$F34,0))*$D34</f>
        <v>0</v>
      </c>
      <c r="MR34" s="1">
        <f>IF($E34+$I34+$D$7&lt;=MR$22,0,IF(MR$22-$D$7&gt;=$E34,VLOOKUP($C34,Input!$A$8:$HV$39,MATCH(MR$21,Input!$A$6:$HV$6,0),FALSE)/$G34*$F34,0))*$D34</f>
        <v>0</v>
      </c>
      <c r="MS34" s="1">
        <f>IF($E34+$I34+$D$7&lt;=MS$22,0,IF(MS$22-$D$7&gt;=$E34,VLOOKUP($C34,Input!$A$8:$HV$39,MATCH(MS$21,Input!$A$6:$HV$6,0),FALSE)/$G34*$F34,0))*$D34</f>
        <v>0</v>
      </c>
      <c r="MT34" s="1">
        <f>IF($E34+$I34+$D$7&lt;=MT$22,0,IF(MT$22-$D$7&gt;=$E34,VLOOKUP($C34,Input!$A$8:$HV$39,MATCH(MT$21,Input!$A$6:$HV$6,0),FALSE)/$G34*$F34,0))*$D34</f>
        <v>0</v>
      </c>
      <c r="MU34" s="1">
        <f>IF($E34+$I34+$D$7&lt;=MU$22,0,IF(MU$22-$D$7&gt;=$E34,VLOOKUP($C34,Input!$A$8:$HV$39,MATCH(MU$21,Input!$A$6:$HV$6,0),FALSE)/$G34*$F34,0))*$D34</f>
        <v>0</v>
      </c>
      <c r="MV34" s="1">
        <f>IF($E34+$I34+$D$7&lt;=MV$22,0,IF(MV$22-$D$7&gt;=$E34,VLOOKUP($C34,Input!$A$8:$HV$39,MATCH(MV$21,Input!$A$6:$HV$6,0),FALSE)/$G34*$F34,0))*$D34</f>
        <v>0</v>
      </c>
      <c r="MW34" s="1">
        <f>IF($E34+$I34+$D$7&lt;=MW$22,0,IF(MW$22-$D$7&gt;=$E34,VLOOKUP($C34,Input!$A$8:$HV$39,MATCH(MW$21,Input!$A$6:$HV$6,0),FALSE)/$G34*$F34,0))*$D34</f>
        <v>0</v>
      </c>
      <c r="MX34" s="1">
        <f>IF($E34+$I34+$D$7&lt;=MX$22,0,IF(MX$22-$D$7&gt;=$E34,VLOOKUP($C34,Input!$A$8:$HV$39,MATCH(MX$21,Input!$A$6:$HV$6,0),FALSE)/$G34*$F34,0))*$D34</f>
        <v>0</v>
      </c>
      <c r="MZ34" t="str">
        <f>VLOOKUP($C34,Input!$A$8:$HV$39,MATCH(MZ$21,Input!$A$6:$HV$6,0),FALSE)</f>
        <v>Fossil CNG LCFS Credit ($/DGE)</v>
      </c>
      <c r="NA34" s="1">
        <f>IF($E34+$I34+$D$7&lt;=NA$22,0,IF(NA$22-$D$7&gt;=$E34,-VLOOKUP($C34,Input!$A$8:$HV$39,MATCH(NA$21,Input!$A$6:$HV$6,0),FALSE)/$G34*$F34,0))*$D34*$G$4/100</f>
        <v>-517858.66465979372</v>
      </c>
      <c r="NB34" s="1">
        <f>IF($E34+$I34+$D$7&lt;=NB$22,0,IF(NB$22-$D$7&gt;=$E34,-VLOOKUP($C34,Input!$A$8:$HV$39,MATCH(NB$21,Input!$A$6:$HV$6,0),FALSE)/$G34*$F34,0))*$D34*$G$4/100</f>
        <v>-458300.37674226821</v>
      </c>
      <c r="NC34" s="1">
        <f>IF($E34+$I34+$D$7&lt;=NC$22,0,IF(NC$22-$D$7&gt;=$E34,-VLOOKUP($C34,Input!$A$8:$HV$39,MATCH(NC$21,Input!$A$6:$HV$6,0),FALSE)/$G34*$F34,0))*$D34*$G$4/100</f>
        <v>-398742.08882474189</v>
      </c>
      <c r="ND34" s="1">
        <f>IF($E34+$I34+$D$7&lt;=ND$22,0,IF(ND$22-$D$7&gt;=$E34,-VLOOKUP($C34,Input!$A$8:$HV$39,MATCH(ND$21,Input!$A$6:$HV$6,0),FALSE)/$G34*$F34,0))*$D34*$G$4/100</f>
        <v>-299478.27562886622</v>
      </c>
      <c r="NE34" s="1">
        <f>IF($E34+$I34+$D$7&lt;=NE$22,0,IF(NE$22-$D$7&gt;=$E34,-VLOOKUP($C34,Input!$A$8:$HV$39,MATCH(NE$21,Input!$A$6:$HV$6,0),FALSE)/$G34*$F34,0))*$D34*$G$4/100</f>
        <v>-200214.46243298994</v>
      </c>
      <c r="NF34" s="1">
        <f>IF($E34+$I34+$D$7&lt;=NF$22,0,IF(NF$22-$D$7&gt;=$E34,-VLOOKUP($C34,Input!$A$8:$HV$39,MATCH(NF$21,Input!$A$6:$HV$6,0),FALSE)/$G34*$F34,0))*$D34*$G$4/100</f>
        <v>-200214.46243298994</v>
      </c>
      <c r="NG34" s="1">
        <f>IF($E34+$I34+$D$7&lt;=NG$22,0,IF(NG$22-$D$7&gt;=$E34,-VLOOKUP($C34,Input!$A$8:$HV$39,MATCH(NG$21,Input!$A$6:$HV$6,0),FALSE)/$G34*$F34,0))*$D34*$G$4/100</f>
        <v>-200214.46243298994</v>
      </c>
      <c r="NH34" s="1">
        <f>IF($E34+$I34+$D$7&lt;=NH$22,0,IF(NH$22-$D$7&gt;=$E34,-VLOOKUP($C34,Input!$A$8:$HV$39,MATCH(NH$21,Input!$A$6:$HV$6,0),FALSE)/$G34*$F34,0))*$D34*$G$4/100</f>
        <v>-200214.46243298994</v>
      </c>
      <c r="NI34" s="1">
        <f>IF($E34+$I34+$D$7&lt;=NI$22,0,IF(NI$22-$D$7&gt;=$E34,-VLOOKUP($C34,Input!$A$8:$HV$39,MATCH(NI$21,Input!$A$6:$HV$6,0),FALSE)/$G34*$F34,0))*$D34*$G$4/100</f>
        <v>-200214.46243298994</v>
      </c>
      <c r="NJ34" s="1">
        <f>IF($E34+$I34+$D$7&lt;=NJ$22,0,IF(NJ$22-$D$7&gt;=$E34,-VLOOKUP($C34,Input!$A$8:$HV$39,MATCH(NJ$21,Input!$A$6:$HV$6,0),FALSE)/$G34*$F34,0))*$D34*$G$4/100</f>
        <v>0</v>
      </c>
      <c r="NK34" s="1">
        <f>IF($E34+$I34+$D$7&lt;=NK$22,0,IF(NK$22-$D$7&gt;=$E34,-VLOOKUP($C34,Input!$A$8:$HV$39,MATCH(NK$21,Input!$A$6:$HV$6,0),FALSE)/$G34*$F34,0))*$D34*$G$4/100</f>
        <v>0</v>
      </c>
      <c r="NL34" s="1">
        <f>IF($E34+$I34+$D$7&lt;=NL$22,0,IF(NL$22-$D$7&gt;=$E34,-VLOOKUP($C34,Input!$A$8:$HV$39,MATCH(NL$21,Input!$A$6:$HV$6,0),FALSE)/$G34*$F34,0))*$D34*$G$4/100</f>
        <v>0</v>
      </c>
      <c r="NM34" s="1">
        <f>IF($E34+$I34+$D$7&lt;=NM$22,0,IF(NM$22-$D$7&gt;=$E34,-VLOOKUP($C34,Input!$A$8:$HV$39,MATCH(NM$21,Input!$A$6:$HV$6,0),FALSE)/$G34*$F34,0))*$D34*$G$4/100</f>
        <v>0</v>
      </c>
      <c r="NN34" s="1">
        <f>IF($E34+$I34+$D$7&lt;=NN$22,0,IF(NN$22-$D$7&gt;=$E34,-VLOOKUP($C34,Input!$A$8:$HV$39,MATCH(NN$21,Input!$A$6:$HV$6,0),FALSE)/$G34*$F34,0))*$D34*$G$4/100</f>
        <v>0</v>
      </c>
      <c r="NO34" s="1">
        <f>IF($E34+$I34+$D$7&lt;=NO$22,0,IF(NO$22-$D$7&gt;=$E34,-VLOOKUP($C34,Input!$A$8:$HV$39,MATCH(NO$21,Input!$A$6:$HV$6,0),FALSE)/$G34*$F34,0))*$D34*$G$4/100</f>
        <v>0</v>
      </c>
      <c r="NP34" s="1">
        <f>IF($E34+$I34+$D$7&lt;=NP$22,0,IF(NP$22-$D$7&gt;=$E34,-VLOOKUP($C34,Input!$A$8:$HV$39,MATCH(NP$21,Input!$A$6:$HV$6,0),FALSE)/$G34*$F34,0))*$D34*$G$4/100</f>
        <v>0</v>
      </c>
      <c r="NQ34" s="1">
        <f>IF($E34+$I34+$D$7&lt;=NQ$22,0,IF(NQ$22-$D$7&gt;=$E34,-VLOOKUP($C34,Input!$A$8:$HV$39,MATCH(NQ$21,Input!$A$6:$HV$6,0),FALSE)/$G34*$F34,0))*$D34*$G$4/100</f>
        <v>0</v>
      </c>
      <c r="NR34" s="1">
        <f>IF($E34+$I34+$D$7&lt;=NR$22,0,IF(NR$22-$D$7&gt;=$E34,-VLOOKUP($C34,Input!$A$8:$HV$39,MATCH(NR$21,Input!$A$6:$HV$6,0),FALSE)/$G34*$F34,0))*$D34*$G$4/100</f>
        <v>0</v>
      </c>
      <c r="NS34" s="1">
        <f>IF($E34+$I34+$D$7&lt;=NS$22,0,IF(NS$22-$D$7&gt;=$E34,-VLOOKUP($C34,Input!$A$8:$HV$39,MATCH(NS$21,Input!$A$6:$HV$6,0),FALSE)/$G34*$F34,0))*$D34*$G$4/100</f>
        <v>0</v>
      </c>
      <c r="NT34" s="1">
        <f>IF($E34+$I34+$D$7&lt;=NT$22,0,IF(NT$22-$D$7&gt;=$E34,-VLOOKUP($C34,Input!$A$8:$HV$39,MATCH(NT$21,Input!$A$6:$HV$6,0),FALSE)/$G34*$F34,0))*$D34*$G$4/100</f>
        <v>0</v>
      </c>
      <c r="NU34" s="1">
        <f>IF($E34+$I34+$D$7&lt;=NU$22,0,IF(NU$22-$D$7&gt;=$E34,-VLOOKUP($C34,Input!$A$8:$HV$39,MATCH(NU$21,Input!$A$6:$HV$6,0),FALSE)/$G34*$F34,0))*$D34*$G$4/100</f>
        <v>0</v>
      </c>
      <c r="NV34" s="1">
        <f>IF($E34+$I34+$D$7&lt;=NV$22,0,IF(NV$22-$D$7&gt;=$E34,-VLOOKUP($C34,Input!$A$8:$HV$39,MATCH(NV$21,Input!$A$6:$HV$6,0),FALSE)/$G34*$F34,0))*$D34*$G$4/100</f>
        <v>0</v>
      </c>
      <c r="NW34" s="1">
        <f>IF($E34+$I34+$D$7&lt;=NW$22,0,IF(NW$22-$D$7&gt;=$E34,-VLOOKUP($C34,Input!$A$8:$HV$39,MATCH(NW$21,Input!$A$6:$HV$6,0),FALSE)/$G34*$F34,0))*$D34*$G$4/100</f>
        <v>0</v>
      </c>
      <c r="NX34" s="1">
        <f>IF($E34+$I34+$D$7&lt;=NX$22,0,IF(NX$22-$D$7&gt;=$E34,-VLOOKUP($C34,Input!$A$8:$HV$39,MATCH(NX$21,Input!$A$6:$HV$6,0),FALSE)/$G34*$F34,0))*$D34*$G$4/100</f>
        <v>0</v>
      </c>
      <c r="NY34" s="1">
        <f>IF($E34+$I34+$D$7&lt;=NY$22,0,IF(NY$22-$D$7&gt;=$E34,-VLOOKUP($C34,Input!$A$8:$HV$39,MATCH(NY$21,Input!$A$6:$HV$6,0),FALSE)/$G34*$F34,0))*$D34*$G$4/100</f>
        <v>0</v>
      </c>
      <c r="NZ34" s="1">
        <f>IF($E34+$I34+$D$7&lt;=NZ$22,0,IF(NZ$22-$D$7&gt;=$E34,-VLOOKUP($C34,Input!$A$8:$HV$39,MATCH(NZ$21,Input!$A$6:$HV$6,0),FALSE)/$G34*$F34,0))*$D34*$G$4/100</f>
        <v>0</v>
      </c>
      <c r="OA34" s="1">
        <f>IF($E34+$I34+$D$7&lt;=OA$22,0,IF(OA$22-$D$7&gt;=$E34,-VLOOKUP($C34,Input!$A$8:$HV$39,MATCH(OA$21,Input!$A$6:$HV$6,0),FALSE)/$G34*$F34,0))*$D34*$G$4/100</f>
        <v>0</v>
      </c>
      <c r="OB34" s="1">
        <f>IF($E34+$I34+$D$7&lt;=OB$22,0,IF(OB$22-$D$7&gt;=$E34,-VLOOKUP($C34,Input!$A$8:$HV$39,MATCH(OB$21,Input!$A$6:$HV$6,0),FALSE)/$G34*$F34,0))*$D34*$G$4/100</f>
        <v>0</v>
      </c>
      <c r="OC34" s="1">
        <f>IF($E34+$I34+$D$7&lt;=OC$22,0,IF(OC$22-$D$7&gt;=$E34,-VLOOKUP($C34,Input!$A$8:$HV$39,MATCH(OC$21,Input!$A$6:$HV$6,0),FALSE)/$G34*$F34,0))*$D34*$G$4/100</f>
        <v>0</v>
      </c>
      <c r="OD34" s="1">
        <f>IF($E34+$I34+$D$7&lt;=OD$22,0,IF(OD$22-$D$7&gt;=$E34,-VLOOKUP($C34,Input!$A$8:$HV$39,MATCH(OD$21,Input!$A$6:$HV$6,0),FALSE)/$G34*$F34,0))*$D34*$G$4/100</f>
        <v>0</v>
      </c>
      <c r="OE34" s="1">
        <f>IF($E34+$I34+$D$7&lt;=OE$22,0,IF(OE$22-$D$7&gt;=$E34,-VLOOKUP($C34,Input!$A$8:$HV$39,MATCH(OE$21,Input!$A$6:$HV$6,0),FALSE)/$G34*$F34,0))*$D34*$G$4/100</f>
        <v>0</v>
      </c>
      <c r="OF34" s="1">
        <f>IF($E34+$I34+$D$7&lt;=OF$22,0,IF(OF$22-$D$7&gt;=$E34,-VLOOKUP($C34,Input!$A$8:$HV$39,MATCH(OF$21,Input!$A$6:$HV$6,0),FALSE)/$G34*$F34,0))*$D34*$G$4/100</f>
        <v>0</v>
      </c>
      <c r="OG34" s="1">
        <f>IF($E34+$I34+$D$7&lt;=OG$22,0,IF(OG$22-$D$7&gt;=$E34,-VLOOKUP($C34,Input!$A$8:$HV$39,MATCH(OG$21,Input!$A$6:$HV$6,0),FALSE)/$G34*$F34,0))*$D34*$G$4/100</f>
        <v>0</v>
      </c>
      <c r="OH34" s="1">
        <f>IF($E34+$I34+$D$7&lt;=OH$22,0,IF(OH$22-$D$7&gt;=$E34,-VLOOKUP($C34,Input!$A$8:$HV$39,MATCH(OH$21,Input!$A$6:$HV$6,0),FALSE)/$G34*$F34,0))*$D34*$G$4/100</f>
        <v>0</v>
      </c>
      <c r="OI34" s="1">
        <f>IF($E34+$I34+$D$7&lt;=OI$22,0,IF(OI$22-$D$7&gt;=$E34,-VLOOKUP($C34,Input!$A$8:$HV$39,MATCH(OI$21,Input!$A$6:$HV$6,0),FALSE)/$G34*$F34,0))*$D34*$G$4/100</f>
        <v>0</v>
      </c>
      <c r="OK34" t="str">
        <f>VLOOKUP($C34,Input!$A$8:$HW$39,MATCH(OK$21,Input!$A$6:$HW$6,0),FALSE)</f>
        <v>NA</v>
      </c>
      <c r="OL34" s="1">
        <f>IF($E34+$I34+$D$7&lt;=OL$22,0,IF(OL$22-$D$7&gt;=$E34,IF(COUNTIF($KZ34:LP34,"&gt;0")&gt;0,VLOOKUP($C34,Input!$A$8:$HV$21,MATCH($OK$21+COUNTIF($KZ34:LP34,"&gt;0"),Input!$A$6:$HV$6,0),FALSE),0),0))*$D34</f>
        <v>0</v>
      </c>
      <c r="OM34" s="1">
        <f>IF($E34+$I34+$D$7&lt;=OM$22,0,IF(OM$22-$D$7&gt;=$E34,IF(COUNTIF($KZ34:LQ34,"&gt;0")&gt;0,VLOOKUP($C34,Input!$A$8:$HV$21,MATCH($OK$21+COUNTIF($KZ34:LQ34,"&gt;0"),Input!$A$6:$HV$6,0),FALSE),0),0))*$D34</f>
        <v>0</v>
      </c>
      <c r="ON34" s="1">
        <f>IF($E34+$I34+$D$7&lt;=ON$22,0,IF(ON$22-$D$7&gt;=$E34,IF(COUNTIF($KZ34:LR34,"&gt;0")&gt;0,VLOOKUP($C34,Input!$A$8:$HV$21,MATCH($OK$21+COUNTIF($KZ34:LR34,"&gt;0"),Input!$A$6:$HV$6,0),FALSE),0),0))*$D34</f>
        <v>0</v>
      </c>
      <c r="OO34" s="1">
        <f>IF($E34+$I34+$D$7&lt;=OO$22,0,IF(OO$22-$D$7&gt;=$E34,IF(COUNTIF($KZ34:LS34,"&gt;0")&gt;0,VLOOKUP($C34,Input!$A$8:$HV$21,MATCH($OK$21+COUNTIF($KZ34:LS34,"&gt;0"),Input!$A$6:$HV$6,0),FALSE),0),0))*$D34</f>
        <v>0</v>
      </c>
      <c r="OP34" s="1">
        <f>IF($E34+$I34+$D$7&lt;=OP$22,0,IF(OP$22-$D$7&gt;=$E34,IF(COUNTIF($KZ34:LT34,"&gt;0")&gt;0,VLOOKUP($C34,Input!$A$8:$HV$21,MATCH($OK$21+COUNTIF($KZ34:LT34,"&gt;0"),Input!$A$6:$HV$6,0),FALSE),0),0))*$D34</f>
        <v>0</v>
      </c>
      <c r="OQ34" s="1">
        <f>IF($E34+$I34+$D$7&lt;=OQ$22,0,IF(OQ$22-$D$7&gt;=$E34,IF(COUNTIF($KZ34:LU34,"&gt;0")&gt;0,VLOOKUP($C34,Input!$A$8:$HV$21,MATCH($OK$21+COUNTIF($KZ34:LU34,"&gt;0"),Input!$A$6:$HV$6,0),FALSE),0),0))*$D34</f>
        <v>0</v>
      </c>
      <c r="OR34" s="1">
        <f>IF($E34+$I34+$D$7&lt;=OR$22,0,IF(OR$22-$D$7&gt;=$E34,IF(COUNTIF($KZ34:LV34,"&gt;0")&gt;0,VLOOKUP($C34,Input!$A$8:$HV$21,MATCH($OK$21+COUNTIF($KZ34:LV34,"&gt;0"),Input!$A$6:$HV$6,0),FALSE),0),0))*$D34</f>
        <v>0</v>
      </c>
      <c r="OS34" s="1">
        <f>IF($E34+$I34+$D$7&lt;=OS$22,0,IF(OS$22-$D$7&gt;=$E34,IF(COUNTIF($KZ34:LW34,"&gt;0")&gt;0,VLOOKUP($C34,Input!$A$8:$HV$21,MATCH($OK$21+COUNTIF($KZ34:LW34,"&gt;0"),Input!$A$6:$HV$6,0),FALSE),0),0))*$D34</f>
        <v>0</v>
      </c>
      <c r="OT34" s="1">
        <f>IF($E34+$I34+$D$7&lt;=OT$22,0,IF(OT$22-$D$7&gt;=$E34,IF(COUNTIF($KZ34:LX34,"&gt;0")&gt;0,VLOOKUP($C34,Input!$A$8:$HV$21,MATCH($OK$21+COUNTIF($KZ34:LX34,"&gt;0"),Input!$A$6:$HV$6,0),FALSE),0),0))*$D34</f>
        <v>0</v>
      </c>
      <c r="OU34" s="1">
        <f>IF($E34+$I34+$D$7&lt;=OU$22,0,IF(OU$22-$D$7&gt;=$E34,IF(COUNTIF($KZ34:LY34,"&gt;0")&gt;0,VLOOKUP($C34,Input!$A$8:$HV$21,MATCH($OK$21+COUNTIF($KZ34:LY34,"&gt;0"),Input!$A$6:$HV$6,0),FALSE),0),0))*$D34</f>
        <v>0</v>
      </c>
      <c r="OV34" s="1">
        <f>IF($E34+$I34+$D$7&lt;=OV$22,0,IF(OV$22-$D$7&gt;=$E34,IF(COUNTIF($KZ34:LZ34,"&gt;0")&gt;0,VLOOKUP($C34,Input!$A$8:$HV$21,MATCH($OK$21+COUNTIF($KZ34:LZ34,"&gt;0"),Input!$A$6:$HV$6,0),FALSE),0),0))*$D34</f>
        <v>0</v>
      </c>
      <c r="OW34" s="1">
        <f>IF($E34+$I34+$D$7&lt;=OW$22,0,IF(OW$22-$D$7&gt;=$E34,IF(COUNTIF($KZ34:MA34,"&gt;0")&gt;0,VLOOKUP($C34,Input!$A$8:$HV$21,MATCH($OK$21+COUNTIF($KZ34:MA34,"&gt;0"),Input!$A$6:$HV$6,0),FALSE),0),0))*$D34</f>
        <v>0</v>
      </c>
      <c r="OX34" s="1">
        <f>IF($E34+$I34+$D$7&lt;=OX$22,0,IF(OX$22-$D$7&gt;=$E34,IF(COUNTIF($KZ34:MB34,"&gt;0")&gt;0,VLOOKUP($C34,Input!$A$8:$HV$21,MATCH($OK$21+COUNTIF($KZ34:MB34,"&gt;0"),Input!$A$6:$HV$6,0),FALSE),0),0))*$D34</f>
        <v>0</v>
      </c>
      <c r="OY34" s="1">
        <f>IF($E34+$I34+$D$7&lt;=OY$22,0,IF(OY$22-$D$7&gt;=$E34,IF(COUNTIF($KZ34:MC34,"&gt;0")&gt;0,VLOOKUP($C34,Input!$A$8:$HV$21,MATCH($OK$21+COUNTIF($KZ34:MC34,"&gt;0"),Input!$A$6:$HV$6,0),FALSE),0),0))*$D34</f>
        <v>0</v>
      </c>
      <c r="OZ34" s="1">
        <f>IF($E34+$I34+$D$7&lt;=OZ$22,0,IF(OZ$22-$D$7&gt;=$E34,IF(COUNTIF($KZ34:MD34,"&gt;0")&gt;0,VLOOKUP($C34,Input!$A$8:$HV$21,MATCH($OK$21+COUNTIF($KZ34:MD34,"&gt;0"),Input!$A$6:$HV$6,0),FALSE),0),0))*$D34</f>
        <v>0</v>
      </c>
      <c r="PA34" s="1">
        <f>IF($E34+$I34+$D$7&lt;=PA$22,0,IF(PA$22-$D$7&gt;=$E34,IF(COUNTIF($KZ34:ME34,"&gt;0")&gt;0,VLOOKUP($C34,Input!$A$8:$HV$21,MATCH($OK$21+COUNTIF($KZ34:ME34,"&gt;0"),Input!$A$6:$HV$6,0),FALSE),0),0))*$D34</f>
        <v>0</v>
      </c>
      <c r="PB34" s="1">
        <f>IF($E34+$I34+$D$7&lt;=PB$22,0,IF(PB$22-$D$7&gt;=$E34,IF(COUNTIF($KZ34:MF34,"&gt;0")&gt;0,VLOOKUP($C34,Input!$A$8:$HV$21,MATCH($OK$21+COUNTIF($KZ34:MF34,"&gt;0"),Input!$A$6:$HV$6,0),FALSE),0),0))*$D34</f>
        <v>0</v>
      </c>
      <c r="PC34" s="1">
        <f>IF($E34+$I34+$D$7&lt;=PC$22,0,IF(PC$22-$D$7&gt;=$E34,IF(COUNTIF($KZ34:MG34,"&gt;0")&gt;0,VLOOKUP($C34,Input!$A$8:$HV$21,MATCH($OK$21+COUNTIF($KZ34:MG34,"&gt;0"),Input!$A$6:$HV$6,0),FALSE),0),0))*$D34</f>
        <v>0</v>
      </c>
      <c r="PD34" s="1">
        <f>IF($E34+$I34+$D$7&lt;=PD$22,0,IF(PD$22-$D$7&gt;=$E34,IF(COUNTIF($KZ34:MH34,"&gt;0")&gt;0,VLOOKUP($C34,Input!$A$8:$HV$21,MATCH($OK$21+COUNTIF($KZ34:MH34,"&gt;0"),Input!$A$6:$HV$6,0),FALSE),0),0))*$D34</f>
        <v>0</v>
      </c>
      <c r="PE34" s="1">
        <f>IF($E34+$I34+$D$7&lt;=PE$22,0,IF(PE$22-$D$7&gt;=$E34,IF(COUNTIF($KZ34:MI34,"&gt;0")&gt;0,VLOOKUP($C34,Input!$A$8:$HV$21,MATCH($OK$21+COUNTIF($KZ34:MI34,"&gt;0"),Input!$A$6:$HV$6,0),FALSE),0),0))*$D34</f>
        <v>0</v>
      </c>
      <c r="PF34" s="1">
        <f>IF($E34+$I34+$D$7&lt;=PF$22,0,IF(PF$22-$D$7&gt;=$E34,IF(COUNTIF($KZ34:MJ34,"&gt;0")&gt;0,VLOOKUP($C34,Input!$A$8:$HV$21,MATCH($OK$21+COUNTIF($KZ34:MJ34,"&gt;0"),Input!$A$6:$HV$6,0),FALSE),0),0))*$D34</f>
        <v>0</v>
      </c>
      <c r="PG34" s="1">
        <f>IF($E34+$I34+$D$7&lt;=PG$22,0,IF(PG$22-$D$7&gt;=$E34,IF(COUNTIF($KZ34:MK34,"&gt;0")&gt;0,VLOOKUP($C34,Input!$A$8:$HV$21,MATCH($OK$21+COUNTIF($KZ34:MK34,"&gt;0"),Input!$A$6:$HV$6,0),FALSE),0),0))*$D34</f>
        <v>0</v>
      </c>
      <c r="PH34" s="1">
        <f>IF($E34+$I34+$D$7&lt;=PH$22,0,IF(PH$22-$D$7&gt;=$E34,IF(COUNTIF($KZ34:ML34,"&gt;0")&gt;0,VLOOKUP($C34,Input!$A$8:$HV$21,MATCH($OK$21+COUNTIF($KZ34:ML34,"&gt;0"),Input!$A$6:$HV$6,0),FALSE),0),0))*$D34</f>
        <v>0</v>
      </c>
      <c r="PI34" s="1">
        <f>IF($E34+$I34+$D$7&lt;=PI$22,0,IF(PI$22-$D$7&gt;=$E34,IF(COUNTIF($KZ34:MM34,"&gt;0")&gt;0,VLOOKUP($C34,Input!$A$8:$HV$21,MATCH($OK$21+COUNTIF($KZ34:MM34,"&gt;0"),Input!$A$6:$HV$6,0),FALSE),0),0))*$D34</f>
        <v>0</v>
      </c>
      <c r="PJ34" s="1">
        <f>IF($E34+$I34+$D$7&lt;=PJ$22,0,IF(PJ$22-$D$7&gt;=$E34,IF(COUNTIF($KZ34:MN34,"&gt;0")&gt;0,VLOOKUP($C34,Input!$A$8:$HV$21,MATCH($OK$21+COUNTIF($KZ34:MN34,"&gt;0"),Input!$A$6:$HV$6,0),FALSE),0),0))*$D34</f>
        <v>0</v>
      </c>
      <c r="PK34" s="1">
        <f>IF($E34+$I34+$D$7&lt;=PK$22,0,IF(PK$22-$D$7&gt;=$E34,IF(COUNTIF($KZ34:MO34,"&gt;0")&gt;0,VLOOKUP($C34,Input!$A$8:$HV$21,MATCH($OK$21+COUNTIF($KZ34:MO34,"&gt;0"),Input!$A$6:$HV$6,0),FALSE),0),0))*$D34</f>
        <v>0</v>
      </c>
      <c r="PL34" s="1">
        <f>IF($E34+$I34+$D$7&lt;=PL$22,0,IF(PL$22-$D$7&gt;=$E34,IF(COUNTIF($KZ34:MP34,"&gt;0")&gt;0,VLOOKUP($C34,Input!$A$8:$HV$21,MATCH($OK$21+COUNTIF($KZ34:MP34,"&gt;0"),Input!$A$6:$HV$6,0),FALSE),0),0))*$D34</f>
        <v>0</v>
      </c>
      <c r="PM34" s="1">
        <f>IF($E34+$I34+$D$7&lt;=PM$22,0,IF(PM$22-$D$7&gt;=$E34,IF(COUNTIF($KZ34:MQ34,"&gt;0")&gt;0,VLOOKUP($C34,Input!$A$8:$HV$21,MATCH($OK$21+COUNTIF($KZ34:MQ34,"&gt;0"),Input!$A$6:$HV$6,0),FALSE),0),0))*$D34</f>
        <v>0</v>
      </c>
      <c r="PN34" s="1">
        <f>IF($E34+$I34+$D$7&lt;=PN$22,0,IF(PN$22-$D$7&gt;=$E34,IF(COUNTIF($KZ34:MR34,"&gt;0")&gt;0,VLOOKUP($C34,Input!$A$8:$HV$21,MATCH($OK$21+COUNTIF($KZ34:MR34,"&gt;0"),Input!$A$6:$HV$6,0),FALSE),0),0))*$D34</f>
        <v>0</v>
      </c>
      <c r="PO34" s="1">
        <f>IF($E34+$I34+$D$7&lt;=PO$22,0,IF(PO$22-$D$7&gt;=$E34,IF(COUNTIF($KZ34:MS34,"&gt;0")&gt;0,VLOOKUP($C34,Input!$A$8:$HV$21,MATCH($OK$21+COUNTIF($KZ34:MS34,"&gt;0"),Input!$A$6:$HV$6,0),FALSE),0),0))*$D34</f>
        <v>0</v>
      </c>
      <c r="PP34" s="1">
        <f>IF($E34+$I34+$D$7&lt;=PP$22,0,IF(PP$22-$D$7&gt;=$E34,IF(COUNTIF($KZ34:MT34,"&gt;0")&gt;0,VLOOKUP($C34,Input!$A$8:$HV$21,MATCH($OK$21+COUNTIF($KZ34:MT34,"&gt;0"),Input!$A$6:$HV$6,0),FALSE),0),0))*$D34</f>
        <v>0</v>
      </c>
      <c r="PQ34" s="1">
        <f>IF($E34+$I34+$D$7&lt;=PQ$22,0,IF(PQ$22-$D$7&gt;=$E34,IF(COUNTIF($KZ34:MU34,"&gt;0")&gt;0,VLOOKUP($C34,Input!$A$8:$HV$21,MATCH($OK$21+COUNTIF($KZ34:MU34,"&gt;0"),Input!$A$6:$HV$6,0),FALSE),0),0))*$D34</f>
        <v>0</v>
      </c>
      <c r="PR34" s="1">
        <f>IF($E34+$I34+$D$7&lt;=PR$22,0,IF(PR$22-$D$7&gt;=$E34,IF(COUNTIF($KZ34:MV34,"&gt;0")&gt;0,VLOOKUP($C34,Input!$A$8:$HV$21,MATCH($OK$21+COUNTIF($KZ34:MV34,"&gt;0"),Input!$A$6:$HV$6,0),FALSE),0),0))*$D34</f>
        <v>0</v>
      </c>
      <c r="PS34" s="1">
        <f>IF($E34+$I34+$D$7&lt;=PS$22,0,IF(PS$22-$D$7&gt;=$E34,IF(COUNTIF($KZ34:MW34,"&gt;0")&gt;0,VLOOKUP($C34,Input!$A$8:$HV$21,MATCH($OK$21+COUNTIF($KZ34:MW34,"&gt;0"),Input!$A$6:$HV$6,0),FALSE),0),0))*$D34</f>
        <v>0</v>
      </c>
      <c r="PT34" s="1">
        <f>IF($E34+$I34+$D$7&lt;=PT$22,0,IF(PT$22-$D$7&gt;=$E34,IF(COUNTIF($KZ34:MX34,"&gt;0")&gt;0,VLOOKUP($C34,Input!$A$8:$HV$21,MATCH($OK$21+COUNTIF($KZ34:MX34,"&gt;0"),Input!$A$6:$HV$6,0),FALSE),0),0))*$D34</f>
        <v>0</v>
      </c>
      <c r="PV34" s="1" t="str">
        <f t="shared" si="169"/>
        <v>2011 MY 40' CNG w Midlife Rebuild {234 Buses}</v>
      </c>
      <c r="PW34" s="1">
        <f t="shared" si="172"/>
        <v>11040615.56214433</v>
      </c>
      <c r="PX34" s="1">
        <f t="shared" si="173"/>
        <v>19782761.682956625</v>
      </c>
      <c r="PY34" s="1">
        <f t="shared" si="174"/>
        <v>11911838.244978391</v>
      </c>
      <c r="PZ34" s="1">
        <f t="shared" si="175"/>
        <v>12222587.561420878</v>
      </c>
      <c r="QA34" s="1">
        <f t="shared" si="176"/>
        <v>12463481.660155622</v>
      </c>
      <c r="QB34" s="1">
        <f t="shared" si="177"/>
        <v>12481845.586661668</v>
      </c>
      <c r="QC34" s="1">
        <f t="shared" si="178"/>
        <v>12490610.672862897</v>
      </c>
      <c r="QD34" s="1">
        <f t="shared" si="179"/>
        <v>12511675.683652377</v>
      </c>
      <c r="QE34" s="1">
        <f t="shared" si="180"/>
        <v>12555971.332277963</v>
      </c>
      <c r="QF34" s="1">
        <f t="shared" si="181"/>
        <v>0</v>
      </c>
      <c r="QG34" s="1">
        <f t="shared" si="182"/>
        <v>0</v>
      </c>
      <c r="QH34" s="1">
        <f t="shared" si="183"/>
        <v>0</v>
      </c>
      <c r="QI34" s="1">
        <f t="shared" si="184"/>
        <v>0</v>
      </c>
      <c r="QJ34" s="1">
        <f t="shared" si="185"/>
        <v>0</v>
      </c>
      <c r="QK34" s="1">
        <f t="shared" si="186"/>
        <v>0</v>
      </c>
      <c r="QL34" s="1">
        <f t="shared" si="187"/>
        <v>0</v>
      </c>
      <c r="QM34" s="1">
        <f t="shared" si="188"/>
        <v>0</v>
      </c>
      <c r="QN34" s="1">
        <f t="shared" si="189"/>
        <v>0</v>
      </c>
      <c r="QO34" s="1">
        <f t="shared" si="190"/>
        <v>0</v>
      </c>
      <c r="QP34" s="1">
        <f t="shared" si="191"/>
        <v>0</v>
      </c>
      <c r="QQ34" s="1">
        <f t="shared" si="192"/>
        <v>0</v>
      </c>
      <c r="QR34" s="1">
        <f t="shared" si="193"/>
        <v>0</v>
      </c>
      <c r="QS34" s="1">
        <f t="shared" si="194"/>
        <v>0</v>
      </c>
      <c r="QT34" s="1">
        <f t="shared" si="195"/>
        <v>0</v>
      </c>
      <c r="QU34" s="1">
        <f t="shared" si="196"/>
        <v>0</v>
      </c>
      <c r="QV34" s="1">
        <f t="shared" si="197"/>
        <v>0</v>
      </c>
      <c r="QW34" s="1">
        <f t="shared" si="198"/>
        <v>0</v>
      </c>
      <c r="QX34" s="1">
        <f t="shared" si="199"/>
        <v>0</v>
      </c>
      <c r="QY34" s="1">
        <f t="shared" si="200"/>
        <v>0</v>
      </c>
      <c r="QZ34" s="1">
        <f t="shared" si="201"/>
        <v>0</v>
      </c>
      <c r="RA34" s="1">
        <f t="shared" si="202"/>
        <v>0</v>
      </c>
      <c r="RB34" s="1">
        <f t="shared" si="203"/>
        <v>0</v>
      </c>
      <c r="RC34" s="1">
        <f t="shared" si="204"/>
        <v>0</v>
      </c>
      <c r="RD34" s="1">
        <f t="shared" si="205"/>
        <v>0</v>
      </c>
      <c r="RE34" s="1">
        <f t="shared" si="206"/>
        <v>0</v>
      </c>
      <c r="RF34" s="1">
        <f t="shared" si="207"/>
        <v>117461387.98711075</v>
      </c>
      <c r="RG34" s="1">
        <f t="shared" si="208"/>
        <v>105046847.84219818</v>
      </c>
      <c r="RH34" s="72"/>
      <c r="RI34" s="37"/>
    </row>
    <row r="35" spans="1:477" hidden="1" outlineLevel="1" x14ac:dyDescent="0.25">
      <c r="A35" s="50"/>
      <c r="B35" s="143"/>
      <c r="C35" s="111" t="s">
        <v>76</v>
      </c>
      <c r="D35" s="108">
        <f t="shared" si="171"/>
        <v>234</v>
      </c>
      <c r="E35" s="110">
        <f t="shared" si="209"/>
        <v>2012</v>
      </c>
      <c r="F35" s="68">
        <f t="shared" si="168"/>
        <v>40000</v>
      </c>
      <c r="G35" s="69">
        <f>VLOOKUP($C35,Input!$A$8:$HV$39,MATCH(G$21,Input!$A$6:$HV$6,0),FALSE)</f>
        <v>2.91</v>
      </c>
      <c r="H35" s="123">
        <f>VLOOKUP($C35,Input!$A$8:$HV$39,MATCH(H$21,Input!$A$6:$HV$6,0),FALSE)</f>
        <v>0</v>
      </c>
      <c r="I35" s="70">
        <f>VLOOKUP($C35,Input!$A$8:$HV$39,MATCH(I$21,Input!$A$6:$HV$6,0),FALSE)</f>
        <v>14</v>
      </c>
      <c r="J35" s="1">
        <f>+IF($E35=J$22,VLOOKUP($C35,Input!$A$8:$AN$39,MATCH(J$21,Input!$A$6:$AN$6,0),FALSE)+$H35,0)*$D35</f>
        <v>0</v>
      </c>
      <c r="K35" s="1">
        <f>+IF($E35=K$22,VLOOKUP($C35,Input!$A$8:$AN$39,MATCH(K$21,Input!$A$6:$AN$6,0),FALSE)+$H35,0)*$D35</f>
        <v>0</v>
      </c>
      <c r="L35" s="1">
        <f>+IF($E35=L$22,VLOOKUP($C35,Input!$A$8:$AN$39,MATCH(L$21,Input!$A$6:$AN$6,0),FALSE)+$H35,0)*$D35</f>
        <v>0</v>
      </c>
      <c r="M35" s="1">
        <f>+IF($E35=M$22,VLOOKUP($C35,Input!$A$8:$AN$39,MATCH(M$21,Input!$A$6:$AN$6,0),FALSE)+$H35,0)*$D35</f>
        <v>0</v>
      </c>
      <c r="N35" s="1">
        <f>+IF($E35=N$22,VLOOKUP($C35,Input!$A$8:$AN$39,MATCH(N$21,Input!$A$6:$AN$6,0),FALSE)+$H35,0)*$D35</f>
        <v>0</v>
      </c>
      <c r="O35" s="1">
        <f>+IF($E35=O$22,VLOOKUP($C35,Input!$A$8:$AN$39,MATCH(O$21,Input!$A$6:$AN$6,0),FALSE)+$H35,0)*$D35</f>
        <v>0</v>
      </c>
      <c r="P35" s="1">
        <f>+IF($E35=P$22,VLOOKUP($C35,Input!$A$8:$AN$39,MATCH(P$21,Input!$A$6:$AN$6,0),FALSE)+$H35,0)*$D35</f>
        <v>0</v>
      </c>
      <c r="Q35" s="1">
        <f>+IF($E35=Q$22,VLOOKUP($C35,Input!$A$8:$AN$39,MATCH(Q$21,Input!$A$6:$AN$6,0),FALSE)+$H35,0)*$D35</f>
        <v>0</v>
      </c>
      <c r="R35" s="1">
        <f>+IF($E35=R$22,VLOOKUP($C35,Input!$A$8:$AN$39,MATCH(R$21,Input!$A$6:$AN$6,0),FALSE)+$H35,0)*$D35</f>
        <v>0</v>
      </c>
      <c r="S35" s="1">
        <f>+IF($E35=S$22,VLOOKUP($C35,Input!$A$8:$AN$39,MATCH(S$21,Input!$A$6:$AN$6,0),FALSE)+$H35,0)*$D35</f>
        <v>0</v>
      </c>
      <c r="T35" s="1">
        <f>+IF($E35=T$22,VLOOKUP($C35,Input!$A$8:$AN$39,MATCH(T$21,Input!$A$6:$AN$6,0),FALSE)+$H35,0)*$D35</f>
        <v>0</v>
      </c>
      <c r="U35" s="1">
        <f>+IF($E35=U$22,VLOOKUP($C35,Input!$A$8:$AN$39,MATCH(U$21,Input!$A$6:$AN$6,0),FALSE)+$H35,0)*$D35</f>
        <v>0</v>
      </c>
      <c r="V35" s="1">
        <f>+IF($E35=V$22,VLOOKUP($C35,Input!$A$8:$AN$39,MATCH(V$21,Input!$A$6:$AN$6,0),FALSE)+$H35,0)*$D35</f>
        <v>0</v>
      </c>
      <c r="W35" s="1">
        <f>+IF($E35=W$22,VLOOKUP($C35,Input!$A$8:$AN$39,MATCH(W$21,Input!$A$6:$AN$6,0),FALSE)+$H35,0)*$D35</f>
        <v>0</v>
      </c>
      <c r="X35" s="1">
        <f>+IF($E35=X$22,VLOOKUP($C35,Input!$A$8:$AN$39,MATCH(X$21,Input!$A$6:$AN$6,0),FALSE)+$H35,0)*$D35</f>
        <v>0</v>
      </c>
      <c r="Y35" s="1">
        <f>+IF($E35=Y$22,VLOOKUP($C35,Input!$A$8:$AN$39,MATCH(Y$21,Input!$A$6:$AN$6,0),FALSE)+$H35,0)*$D35</f>
        <v>0</v>
      </c>
      <c r="Z35" s="1">
        <f>+IF($E35=Z$22,VLOOKUP($C35,Input!$A$8:$AN$39,MATCH(Z$21,Input!$A$6:$AN$6,0),FALSE)+$H35,0)*$D35</f>
        <v>0</v>
      </c>
      <c r="AA35" s="1">
        <f>+IF($E35=AA$22,VLOOKUP($C35,Input!$A$8:$AN$39,MATCH(AA$21,Input!$A$6:$AN$6,0),FALSE)+$H35,0)*$D35</f>
        <v>0</v>
      </c>
      <c r="AB35" s="1">
        <f>+IF($E35=AB$22,VLOOKUP($C35,Input!$A$8:$AN$39,MATCH(AB$21,Input!$A$6:$AN$6,0),FALSE)+$H35,0)*$D35</f>
        <v>0</v>
      </c>
      <c r="AC35" s="1">
        <f>+IF($E35=AC$22,VLOOKUP($C35,Input!$A$8:$AN$39,MATCH(AC$21,Input!$A$6:$AN$6,0),FALSE)+$H35,0)*$D35</f>
        <v>0</v>
      </c>
      <c r="AD35" s="1">
        <f>+IF($E35=AD$22,VLOOKUP($C35,Input!$A$8:$AN$39,MATCH(AD$21,Input!$A$6:$AN$6,0),FALSE)+$H35,0)*$D35</f>
        <v>0</v>
      </c>
      <c r="AE35" s="1">
        <f>+IF($E35=AE$22,VLOOKUP($C35,Input!$A$8:$AN$39,MATCH(AE$21,Input!$A$6:$AN$6,0),FALSE)+$H35,0)*$D35</f>
        <v>0</v>
      </c>
      <c r="AF35" s="1">
        <f>+IF($E35=AF$22,VLOOKUP($C35,Input!$A$8:$AN$39,MATCH(AF$21,Input!$A$6:$AN$6,0),FALSE)+$H35,0)*$D35</f>
        <v>0</v>
      </c>
      <c r="AG35" s="1">
        <f>+IF($E35=AG$22,VLOOKUP($C35,Input!$A$8:$AN$39,MATCH(AG$21,Input!$A$6:$AN$6,0),FALSE)+$H35,0)*$D35</f>
        <v>0</v>
      </c>
      <c r="AH35" s="1">
        <f>+IF($E35=AH$22,VLOOKUP($C35,Input!$A$8:$AN$39,MATCH(AH$21,Input!$A$6:$AN$6,0),FALSE)+$H35,0)*$D35</f>
        <v>0</v>
      </c>
      <c r="AI35" s="1">
        <f>+IF($E35=AI$22,VLOOKUP($C35,Input!$A$8:$AN$39,MATCH(AI$21,Input!$A$6:$AN$6,0),FALSE)+$H35,0)*$D35</f>
        <v>0</v>
      </c>
      <c r="AJ35" s="1">
        <f>+IF($E35=AJ$22,VLOOKUP($C35,Input!$A$8:$AN$39,MATCH(AJ$21,Input!$A$6:$AN$6,0),FALSE)+$H35,0)*$D35</f>
        <v>0</v>
      </c>
      <c r="AK35" s="1">
        <f>+IF($E35=AK$22,VLOOKUP($C35,Input!$A$8:$AN$39,MATCH(AK$21,Input!$A$6:$AN$6,0),FALSE)+$H35,0)*$D35</f>
        <v>0</v>
      </c>
      <c r="AL35" s="1">
        <f>+IF($E35=AL$22,VLOOKUP($C35,Input!$A$8:$AN$39,MATCH(AL$21,Input!$A$6:$AN$6,0),FALSE)+$H35,0)*$D35</f>
        <v>0</v>
      </c>
      <c r="AM35" s="1">
        <f>+IF($E35=AM$22,VLOOKUP($C35,Input!$A$8:$AN$39,MATCH(AM$21,Input!$A$6:$AN$6,0),FALSE)+$H35,0)*$D35</f>
        <v>0</v>
      </c>
      <c r="AN35" s="1">
        <f>+IF($E35=AN$22,VLOOKUP($C35,Input!$A$8:$AN$39,MATCH(AN$21,Input!$A$6:$AN$6,0),FALSE)+$H35,0)*$D35</f>
        <v>0</v>
      </c>
      <c r="AO35" s="1">
        <f>+IF($E35=AO$22,VLOOKUP($C35,Input!$A$8:$AN$39,MATCH(AO$21,Input!$A$6:$AN$6,0),FALSE)+$H35,0)*$D35</f>
        <v>0</v>
      </c>
      <c r="AP35" s="1">
        <f>+IF($E35=AP$22,VLOOKUP($C35,Input!$A$8:$AN$39,MATCH(AP$21,Input!$A$6:$AN$6,0),FALSE)+$H35,0)*$D35</f>
        <v>0</v>
      </c>
      <c r="AQ35" s="1">
        <f>+IF($E35=AQ$22,VLOOKUP($C35,Input!$A$8:$AN$39,MATCH(AQ$21,Input!$A$6:$AN$6,0),FALSE)+$H35,0)*$D35</f>
        <v>0</v>
      </c>
      <c r="AR35" s="1">
        <f>+IF($E35=AR$22,VLOOKUP($C35,Input!$A$8:$AN$39,MATCH(AR$21,Input!$A$6:$AN$6,0),FALSE)+$H35,0)*$D35</f>
        <v>0</v>
      </c>
      <c r="AT35" t="str">
        <f>VLOOKUP($C35,Input!$A$8:$HV$39,MATCH(AT$21,Input!$A$6:$HV$6,0),FALSE)</f>
        <v>Parts and administrative cost</v>
      </c>
      <c r="AU35" s="1">
        <f>+IF($E35=AU$22,VLOOKUP($C35,Input!$A$8:$HV$39,MATCH(AU$21,Input!$A$6:$HV$6,0),FALSE),0)*$D35</f>
        <v>0</v>
      </c>
      <c r="AV35" s="1">
        <f>+IF($E35=AV$22,VLOOKUP($C35,Input!$A$8:$HV$39,MATCH(AV$21,Input!$A$6:$HV$6,0),FALSE),0)*$D35</f>
        <v>0</v>
      </c>
      <c r="AW35" s="1">
        <f>+IF($E35=AW$22,VLOOKUP($C35,Input!$A$8:$HV$39,MATCH(AW$21,Input!$A$6:$HV$6,0),FALSE),0)*$D35</f>
        <v>0</v>
      </c>
      <c r="AX35" s="1">
        <f>+IF($E35=AX$22,VLOOKUP($C35,Input!$A$8:$HV$39,MATCH(AX$21,Input!$A$6:$HV$6,0),FALSE),0)*$D35</f>
        <v>0</v>
      </c>
      <c r="AY35" s="1">
        <f>+IF($E35=AY$22,VLOOKUP($C35,Input!$A$8:$HV$39,MATCH(AY$21,Input!$A$6:$HV$6,0),FALSE),0)*$D35</f>
        <v>0</v>
      </c>
      <c r="AZ35" s="1">
        <f>+IF($E35=AZ$22,VLOOKUP($C35,Input!$A$8:$HV$39,MATCH(AZ$21,Input!$A$6:$HV$6,0),FALSE),0)*$D35</f>
        <v>0</v>
      </c>
      <c r="BA35" s="1">
        <f>+IF($E35=BA$22,VLOOKUP($C35,Input!$A$8:$HV$39,MATCH(BA$21,Input!$A$6:$HV$6,0),FALSE),0)*$D35</f>
        <v>0</v>
      </c>
      <c r="BB35" s="1">
        <f>+IF($E35=BB$22,VLOOKUP($C35,Input!$A$8:$HV$39,MATCH(BB$21,Input!$A$6:$HV$6,0),FALSE),0)*$D35</f>
        <v>0</v>
      </c>
      <c r="BC35" s="1">
        <f>+IF($E35=BC$22,VLOOKUP($C35,Input!$A$8:$HV$39,MATCH(BC$21,Input!$A$6:$HV$6,0),FALSE),0)*$D35</f>
        <v>0</v>
      </c>
      <c r="BD35" s="1">
        <f>+IF($E35=BD$22,VLOOKUP($C35,Input!$A$8:$HV$39,MATCH(BD$21,Input!$A$6:$HV$6,0),FALSE),0)*$D35</f>
        <v>0</v>
      </c>
      <c r="BE35" s="1">
        <f>+IF($E35=BE$22,VLOOKUP($C35,Input!$A$8:$HV$39,MATCH(BE$21,Input!$A$6:$HV$6,0),FALSE),0)*$D35</f>
        <v>0</v>
      </c>
      <c r="BF35" s="1">
        <f>+IF($E35=BF$22,VLOOKUP($C35,Input!$A$8:$HV$39,MATCH(BF$21,Input!$A$6:$HV$6,0),FALSE),0)*$D35</f>
        <v>0</v>
      </c>
      <c r="BG35" s="1">
        <f>+IF($E35=BG$22,VLOOKUP($C35,Input!$A$8:$HV$39,MATCH(BG$21,Input!$A$6:$HV$6,0),FALSE),0)*$D35</f>
        <v>0</v>
      </c>
      <c r="BH35" s="1">
        <f>+IF($E35=BH$22,VLOOKUP($C35,Input!$A$8:$HV$39,MATCH(BH$21,Input!$A$6:$HV$6,0),FALSE),0)*$D35</f>
        <v>0</v>
      </c>
      <c r="BI35" s="1">
        <f>+IF($E35=BI$22,VLOOKUP($C35,Input!$A$8:$HV$39,MATCH(BI$21,Input!$A$6:$HV$6,0),FALSE),0)*$D35</f>
        <v>0</v>
      </c>
      <c r="BJ35" s="1">
        <f>+IF($E35=BJ$22,VLOOKUP($C35,Input!$A$8:$HV$39,MATCH(BJ$21,Input!$A$6:$HV$6,0),FALSE),0)*$D35</f>
        <v>0</v>
      </c>
      <c r="BK35" s="1">
        <f>+IF($E35=BK$22,VLOOKUP($C35,Input!$A$8:$HV$39,MATCH(BK$21,Input!$A$6:$HV$6,0),FALSE),0)*$D35</f>
        <v>0</v>
      </c>
      <c r="BL35" s="1">
        <f>+IF($E35=BL$22,VLOOKUP($C35,Input!$A$8:$HV$39,MATCH(BL$21,Input!$A$6:$HV$6,0),FALSE),0)*$D35</f>
        <v>0</v>
      </c>
      <c r="BM35" s="1">
        <f>+IF($E35=BM$22,VLOOKUP($C35,Input!$A$8:$HV$39,MATCH(BM$21,Input!$A$6:$HV$6,0),FALSE),0)*$D35</f>
        <v>0</v>
      </c>
      <c r="BN35" s="1">
        <f>+IF($E35=BN$22,VLOOKUP($C35,Input!$A$8:$HV$39,MATCH(BN$21,Input!$A$6:$HV$6,0),FALSE),0)*$D35</f>
        <v>0</v>
      </c>
      <c r="BO35" s="1">
        <f>+IF($E35=BO$22,VLOOKUP($C35,Input!$A$8:$HV$39,MATCH(BO$21,Input!$A$6:$HV$6,0),FALSE),0)*$D35</f>
        <v>0</v>
      </c>
      <c r="BP35" s="1">
        <f>+IF($E35=BP$22,VLOOKUP($C35,Input!$A$8:$HV$39,MATCH(BP$21,Input!$A$6:$HV$6,0),FALSE),0)*$D35</f>
        <v>0</v>
      </c>
      <c r="BQ35" s="1">
        <f>+IF($E35=BQ$22,VLOOKUP($C35,Input!$A$8:$HV$39,MATCH(BQ$21,Input!$A$6:$HV$6,0),FALSE),0)*$D35</f>
        <v>0</v>
      </c>
      <c r="BR35" s="1">
        <f>+IF($E35=BR$22,VLOOKUP($C35,Input!$A$8:$HV$39,MATCH(BR$21,Input!$A$6:$HV$6,0),FALSE),0)*$D35</f>
        <v>0</v>
      </c>
      <c r="BS35" s="1">
        <f>+IF($E35=BS$22,VLOOKUP($C35,Input!$A$8:$HV$39,MATCH(BS$21,Input!$A$6:$HV$6,0),FALSE),0)*$D35</f>
        <v>0</v>
      </c>
      <c r="BT35" s="1">
        <f>+IF($E35=BT$22,VLOOKUP($C35,Input!$A$8:$HV$39,MATCH(BT$21,Input!$A$6:$HV$6,0),FALSE),0)*$D35</f>
        <v>0</v>
      </c>
      <c r="BU35" s="1">
        <f>+IF($E35=BU$22,VLOOKUP($C35,Input!$A$8:$HV$39,MATCH(BU$21,Input!$A$6:$HV$6,0),FALSE),0)*$D35</f>
        <v>0</v>
      </c>
      <c r="BV35" s="1">
        <f>+IF($E35=BV$22,VLOOKUP($C35,Input!$A$8:$HV$39,MATCH(BV$21,Input!$A$6:$HV$6,0),FALSE),0)*$D35</f>
        <v>0</v>
      </c>
      <c r="BW35" s="1">
        <f>+IF($E35=BW$22,VLOOKUP($C35,Input!$A$8:$HV$39,MATCH(BW$21,Input!$A$6:$HV$6,0),FALSE),0)*$D35</f>
        <v>0</v>
      </c>
      <c r="BX35" s="1">
        <f>+IF($E35=BX$22,VLOOKUP($C35,Input!$A$8:$HV$39,MATCH(BX$21,Input!$A$6:$HV$6,0),FALSE),0)*$D35</f>
        <v>0</v>
      </c>
      <c r="BY35" s="1">
        <f>+IF($E35=BY$22,VLOOKUP($C35,Input!$A$8:$HV$39,MATCH(BY$21,Input!$A$6:$HV$6,0),FALSE),0)*$D35</f>
        <v>0</v>
      </c>
      <c r="BZ35" s="1">
        <f>+IF($E35=BZ$22,VLOOKUP($C35,Input!$A$8:$HV$39,MATCH(BZ$21,Input!$A$6:$HV$6,0),FALSE),0)*$D35</f>
        <v>0</v>
      </c>
      <c r="CA35" s="1">
        <f>+IF($E35=CA$22,VLOOKUP($C35,Input!$A$8:$HV$39,MATCH(CA$21,Input!$A$6:$HV$6,0),FALSE),0)*$D35</f>
        <v>0</v>
      </c>
      <c r="CB35" s="1">
        <f>+IF($E35=CB$22,VLOOKUP($C35,Input!$A$8:$HV$39,MATCH(CB$21,Input!$A$6:$HV$6,0),FALSE),0)*$D35</f>
        <v>0</v>
      </c>
      <c r="CC35" s="1">
        <f>+IF($E35=CC$22,VLOOKUP($C35,Input!$A$8:$HV$39,MATCH(CC$21,Input!$A$6:$HV$6,0),FALSE),0)*$D35</f>
        <v>0</v>
      </c>
      <c r="CE35" t="str">
        <f>VLOOKUP($C35,Input!$A$8:$HV$39,MATCH(CE$21,Input!$A$6:$HV$6,0),FALSE)</f>
        <v>Engine Rebuild @ 7 Yr</v>
      </c>
      <c r="CF35" s="1">
        <f>IF($E35+$I35+$D$7&lt;=CF$22,0,IF(CF$22-$D$7&gt;=$E35,IF(COUNTIF($KZ35:LP35,"&gt;0")&gt;0,VLOOKUP($C35,Input!$A$8:$HV$21,MATCH($CE$21+COUNTIF($KZ35:LP35,"&gt;0"),Input!$A$6:$HV$6,0),FALSE),0),0))*$D35</f>
        <v>0</v>
      </c>
      <c r="CG35" s="1">
        <f>IF($E35+$I35+$D$7&lt;=CG$22,0,IF(CG$22-$D$7&gt;=$E35,IF(COUNTIF($KZ35:LQ35,"&gt;0")&gt;0,VLOOKUP($C35,Input!$A$8:$HV$21,MATCH($CE$21+COUNTIF($KZ35:LQ35,"&gt;0"),Input!$A$6:$HV$6,0),FALSE),0),0))*$D35</f>
        <v>0</v>
      </c>
      <c r="CH35" s="1">
        <f>IF($E35+$I35+$D$7&lt;=CH$22,0,IF(CH$22-$D$7&gt;=$E35,IF(COUNTIF($KZ35:LR35,"&gt;0")&gt;0,VLOOKUP($C35,Input!$A$8:$HV$21,MATCH($CE$21+COUNTIF($KZ35:LR35,"&gt;0"),Input!$A$6:$HV$6,0),FALSE),0),0))*$D35</f>
        <v>8190000</v>
      </c>
      <c r="CI35" s="1">
        <f>IF($E35+$I35+$D$7&lt;=CI$22,0,IF(CI$22-$D$7&gt;=$E35,IF(COUNTIF($KZ35:LS35,"&gt;0")&gt;0,VLOOKUP($C35,Input!$A$8:$HV$21,MATCH($CE$21+COUNTIF($KZ35:LS35,"&gt;0"),Input!$A$6:$HV$6,0),FALSE),0),0))*$D35</f>
        <v>0</v>
      </c>
      <c r="CJ35" s="1">
        <f>IF($E35+$I35+$D$7&lt;=CJ$22,0,IF(CJ$22-$D$7&gt;=$E35,IF(COUNTIF($KZ35:LT35,"&gt;0")&gt;0,VLOOKUP($C35,Input!$A$8:$HV$21,MATCH($CE$21+COUNTIF($KZ35:LT35,"&gt;0"),Input!$A$6:$HV$6,0),FALSE),0),0))*$D35</f>
        <v>0</v>
      </c>
      <c r="CK35" s="1">
        <f>IF($E35+$I35+$D$7&lt;=CK$22,0,IF(CK$22-$D$7&gt;=$E35,IF(COUNTIF($KZ35:LU35,"&gt;0")&gt;0,VLOOKUP($C35,Input!$A$8:$HV$21,MATCH($CE$21+COUNTIF($KZ35:LU35,"&gt;0"),Input!$A$6:$HV$6,0),FALSE),0),0))*$D35</f>
        <v>0</v>
      </c>
      <c r="CL35" s="1">
        <f>IF($E35+$I35+$D$7&lt;=CL$22,0,IF(CL$22-$D$7&gt;=$E35,IF(COUNTIF($KZ35:LV35,"&gt;0")&gt;0,VLOOKUP($C35,Input!$A$8:$HV$21,MATCH($CE$21+COUNTIF($KZ35:LV35,"&gt;0"),Input!$A$6:$HV$6,0),FALSE),0),0))*$D35</f>
        <v>0</v>
      </c>
      <c r="CM35" s="1">
        <f>IF($E35+$I35+$D$7&lt;=CM$22,0,IF(CM$22-$D$7&gt;=$E35,IF(COUNTIF($KZ35:LW35,"&gt;0")&gt;0,VLOOKUP($C35,Input!$A$8:$HV$21,MATCH($CE$21+COUNTIF($KZ35:LW35,"&gt;0"),Input!$A$6:$HV$6,0),FALSE),0),0))*$D35</f>
        <v>0</v>
      </c>
      <c r="CN35" s="1">
        <f>IF($E35+$I35+$D$7&lt;=CN$22,0,IF(CN$22-$D$7&gt;=$E35,IF(COUNTIF($KZ35:LX35,"&gt;0")&gt;0,VLOOKUP($C35,Input!$A$8:$HV$21,MATCH($CE$21+COUNTIF($KZ35:LX35,"&gt;0"),Input!$A$6:$HV$6,0),FALSE),0),0))*$D35</f>
        <v>0</v>
      </c>
      <c r="CO35" s="1">
        <f>IF($E35+$I35+$D$7&lt;=CO$22,0,IF(CO$22-$D$7&gt;=$E35,IF(COUNTIF($KZ35:LY35,"&gt;0")&gt;0,VLOOKUP($C35,Input!$A$8:$HV$21,MATCH($CE$21+COUNTIF($KZ35:LY35,"&gt;0"),Input!$A$6:$HV$6,0),FALSE),0),0))*$D35</f>
        <v>0</v>
      </c>
      <c r="CP35" s="1">
        <f>IF($E35+$I35+$D$7&lt;=CP$22,0,IF(CP$22-$D$7&gt;=$E35,IF(COUNTIF($KZ35:LZ35,"&gt;0")&gt;0,VLOOKUP($C35,Input!$A$8:$HV$21,MATCH($CE$21+COUNTIF($KZ35:LZ35,"&gt;0"),Input!$A$6:$HV$6,0),FALSE),0),0))*$D35</f>
        <v>0</v>
      </c>
      <c r="CQ35" s="1">
        <f>IF($E35+$I35+$D$7&lt;=CQ$22,0,IF(CQ$22-$D$7&gt;=$E35,IF(COUNTIF($KZ35:MA35,"&gt;0")&gt;0,VLOOKUP($C35,Input!$A$8:$HV$21,MATCH($CE$21+COUNTIF($KZ35:MA35,"&gt;0"),Input!$A$6:$HV$6,0),FALSE),0),0))*$D35</f>
        <v>0</v>
      </c>
      <c r="CR35" s="1">
        <f>IF($E35+$I35+$D$7&lt;=CR$22,0,IF(CR$22-$D$7&gt;=$E35,IF(COUNTIF($KZ35:MB35,"&gt;0")&gt;0,VLOOKUP($C35,Input!$A$8:$HV$21,MATCH($CE$21+COUNTIF($KZ35:MB35,"&gt;0"),Input!$A$6:$HV$6,0),FALSE),0),0))*$D35</f>
        <v>0</v>
      </c>
      <c r="CS35" s="1">
        <f>IF($E35+$I35+$D$7&lt;=CS$22,0,IF(CS$22-$D$7&gt;=$E35,IF(COUNTIF($KZ35:MC35,"&gt;0")&gt;0,VLOOKUP($C35,Input!$A$8:$HV$21,MATCH($CE$21+COUNTIF($KZ35:MC35,"&gt;0"),Input!$A$6:$HV$6,0),FALSE),0),0))*$D35</f>
        <v>0</v>
      </c>
      <c r="CT35" s="1">
        <f>IF($E35+$I35+$D$7&lt;=CT$22,0,IF(CT$22-$D$7&gt;=$E35,IF(COUNTIF($KZ35:MD35,"&gt;0")&gt;0,VLOOKUP($C35,Input!$A$8:$HV$21,MATCH($CE$21+COUNTIF($KZ35:MD35,"&gt;0"),Input!$A$6:$HV$6,0),FALSE),0),0))*$D35</f>
        <v>0</v>
      </c>
      <c r="CU35" s="1">
        <f>IF($E35+$I35+$D$7&lt;=CU$22,0,IF(CU$22-$D$7&gt;=$E35,IF(COUNTIF($KZ35:ME35,"&gt;0")&gt;0,VLOOKUP($C35,Input!$A$8:$HV$21,MATCH($CE$21+COUNTIF($KZ35:ME35,"&gt;0"),Input!$A$6:$HV$6,0),FALSE),0),0))*$D35</f>
        <v>0</v>
      </c>
      <c r="CV35" s="1">
        <f>IF($E35+$I35+$D$7&lt;=CV$22,0,IF(CV$22-$D$7&gt;=$E35,IF(COUNTIF($KZ35:MF35,"&gt;0")&gt;0,VLOOKUP($C35,Input!$A$8:$HV$21,MATCH($CE$21+COUNTIF($KZ35:MF35,"&gt;0"),Input!$A$6:$HV$6,0),FALSE),0),0))*$D35</f>
        <v>0</v>
      </c>
      <c r="CW35" s="1">
        <f>IF($E35+$I35+$D$7&lt;=CW$22,0,IF(CW$22-$D$7&gt;=$E35,IF(COUNTIF($KZ35:MG35,"&gt;0")&gt;0,VLOOKUP($C35,Input!$A$8:$HV$21,MATCH($CE$21+COUNTIF($KZ35:MG35,"&gt;0"),Input!$A$6:$HV$6,0),FALSE),0),0))*$D35</f>
        <v>0</v>
      </c>
      <c r="CX35" s="1">
        <f>IF($E35+$I35+$D$7&lt;=CX$22,0,IF(CX$22-$D$7&gt;=$E35,IF(COUNTIF($KZ35:MH35,"&gt;0")&gt;0,VLOOKUP($C35,Input!$A$8:$HV$21,MATCH($CE$21+COUNTIF($KZ35:MH35,"&gt;0"),Input!$A$6:$HV$6,0),FALSE),0),0))*$D35</f>
        <v>0</v>
      </c>
      <c r="CY35" s="1">
        <f>IF($E35+$I35+$D$7&lt;=CY$22,0,IF(CY$22-$D$7&gt;=$E35,IF(COUNTIF($KZ35:MI35,"&gt;0")&gt;0,VLOOKUP($C35,Input!$A$8:$HV$21,MATCH($CE$21+COUNTIF($KZ35:MI35,"&gt;0"),Input!$A$6:$HV$6,0),FALSE),0),0))*$D35</f>
        <v>0</v>
      </c>
      <c r="CZ35" s="1">
        <f>IF($E35+$I35+$D$7&lt;=CZ$22,0,IF(CZ$22-$D$7&gt;=$E35,IF(COUNTIF($KZ35:MJ35,"&gt;0")&gt;0,VLOOKUP($C35,Input!$A$8:$HV$21,MATCH($CE$21+COUNTIF($KZ35:MJ35,"&gt;0"),Input!$A$6:$HV$6,0),FALSE),0),0))*$D35</f>
        <v>0</v>
      </c>
      <c r="DA35" s="1">
        <f>IF($E35+$I35+$D$7&lt;=DA$22,0,IF(DA$22-$D$7&gt;=$E35,IF(COUNTIF($KZ35:MK35,"&gt;0")&gt;0,VLOOKUP($C35,Input!$A$8:$HV$21,MATCH($CE$21+COUNTIF($KZ35:MK35,"&gt;0"),Input!$A$6:$HV$6,0),FALSE),0),0))*$D35</f>
        <v>0</v>
      </c>
      <c r="DB35" s="1">
        <f>IF($E35+$I35+$D$7&lt;=DB$22,0,IF(DB$22-$D$7&gt;=$E35,IF(COUNTIF($KZ35:ML35,"&gt;0")&gt;0,VLOOKUP($C35,Input!$A$8:$HV$21,MATCH($CE$21+COUNTIF($KZ35:ML35,"&gt;0"),Input!$A$6:$HV$6,0),FALSE),0),0))*$D35</f>
        <v>0</v>
      </c>
      <c r="DC35" s="1">
        <f>IF($E35+$I35+$D$7&lt;=DC$22,0,IF(DC$22-$D$7&gt;=$E35,IF(COUNTIF($KZ35:MM35,"&gt;0")&gt;0,VLOOKUP($C35,Input!$A$8:$HV$21,MATCH($CE$21+COUNTIF($KZ35:MM35,"&gt;0"),Input!$A$6:$HV$6,0),FALSE),0),0))*$D35</f>
        <v>0</v>
      </c>
      <c r="DD35" s="1">
        <f>IF($E35+$I35+$D$7&lt;=DD$22,0,IF(DD$22-$D$7&gt;=$E35,IF(COUNTIF($KZ35:MN35,"&gt;0")&gt;0,VLOOKUP($C35,Input!$A$8:$HV$21,MATCH($CE$21+COUNTIF($KZ35:MN35,"&gt;0"),Input!$A$6:$HV$6,0),FALSE),0),0))*$D35</f>
        <v>0</v>
      </c>
      <c r="DE35" s="1">
        <f>IF($E35+$I35+$D$7&lt;=DE$22,0,IF(DE$22-$D$7&gt;=$E35,IF(COUNTIF($KZ35:MO35,"&gt;0")&gt;0,VLOOKUP($C35,Input!$A$8:$HV$21,MATCH($CE$21+COUNTIF($KZ35:MO35,"&gt;0"),Input!$A$6:$HV$6,0),FALSE),0),0))*$D35</f>
        <v>0</v>
      </c>
      <c r="DF35" s="1">
        <f>IF($E35+$I35+$D$7&lt;=DF$22,0,IF(DF$22-$D$7&gt;=$E35,IF(COUNTIF($KZ35:MP35,"&gt;0")&gt;0,VLOOKUP($C35,Input!$A$8:$HV$21,MATCH($CE$21+COUNTIF($KZ35:MP35,"&gt;0"),Input!$A$6:$HV$6,0),FALSE),0),0))*$D35</f>
        <v>0</v>
      </c>
      <c r="DG35" s="1">
        <f>IF($E35+$I35+$D$7&lt;=DG$22,0,IF(DG$22-$D$7&gt;=$E35,IF(COUNTIF($KZ35:MQ35,"&gt;0")&gt;0,VLOOKUP($C35,Input!$A$8:$HV$21,MATCH($CE$21+COUNTIF($KZ35:MQ35,"&gt;0"),Input!$A$6:$HV$6,0),FALSE),0),0))*$D35</f>
        <v>0</v>
      </c>
      <c r="DH35" s="1">
        <f>IF($E35+$I35+$D$7&lt;=DH$22,0,IF(DH$22-$D$7&gt;=$E35,IF(COUNTIF($KZ35:MR35,"&gt;0")&gt;0,VLOOKUP($C35,Input!$A$8:$HV$21,MATCH($CE$21+COUNTIF($KZ35:MR35,"&gt;0"),Input!$A$6:$HV$6,0),FALSE),0),0))*$D35</f>
        <v>0</v>
      </c>
      <c r="DI35" s="1">
        <f>IF($E35+$I35+$D$7&lt;=DI$22,0,IF(DI$22-$D$7&gt;=$E35,IF(COUNTIF($KZ35:MS35,"&gt;0")&gt;0,VLOOKUP($C35,Input!$A$8:$HV$21,MATCH($CE$21+COUNTIF($KZ35:MS35,"&gt;0"),Input!$A$6:$HV$6,0),FALSE),0),0))*$D35</f>
        <v>0</v>
      </c>
      <c r="DJ35" s="1">
        <f>IF($E35+$I35+$D$7&lt;=DJ$22,0,IF(DJ$22-$D$7&gt;=$E35,IF(COUNTIF($KZ35:MT35,"&gt;0")&gt;0,VLOOKUP($C35,Input!$A$8:$HV$21,MATCH($CE$21+COUNTIF($KZ35:MT35,"&gt;0"),Input!$A$6:$HV$6,0),FALSE),0),0))*$D35</f>
        <v>0</v>
      </c>
      <c r="DK35" s="1">
        <f>IF($E35+$I35+$D$7&lt;=DK$22,0,IF(DK$22-$D$7&gt;=$E35,IF(COUNTIF($KZ35:MU35,"&gt;0")&gt;0,VLOOKUP($C35,Input!$A$8:$HV$21,MATCH($CE$21+COUNTIF($KZ35:MU35,"&gt;0"),Input!$A$6:$HV$6,0),FALSE),0),0))*$D35</f>
        <v>0</v>
      </c>
      <c r="DL35" s="1">
        <f>IF($E35+$I35+$D$7&lt;=DL$22,0,IF(DL$22-$D$7&gt;=$E35,IF(COUNTIF($KZ35:MV35,"&gt;0")&gt;0,VLOOKUP($C35,Input!$A$8:$HV$21,MATCH($CE$21+COUNTIF($KZ35:MV35,"&gt;0"),Input!$A$6:$HV$6,0),FALSE),0),0))*$D35</f>
        <v>0</v>
      </c>
      <c r="DM35" s="1">
        <f>IF($E35+$I35+$D$7&lt;=DM$22,0,IF(DM$22-$D$7&gt;=$E35,IF(COUNTIF($KZ35:MW35,"&gt;0")&gt;0,VLOOKUP($C35,Input!$A$8:$HV$21,MATCH($CE$21+COUNTIF($KZ35:MW35,"&gt;0"),Input!$A$6:$HV$6,0),FALSE),0),0))*$D35</f>
        <v>0</v>
      </c>
      <c r="DN35" s="1">
        <f>IF($E35+$I35+$D$7&lt;=DN$22,0,IF(DN$22-$D$7&gt;=$E35,IF(COUNTIF($KZ35:MX35,"&gt;0")&gt;0,VLOOKUP($C35,Input!$A$8:$HV$21,MATCH($CE$21+COUNTIF($KZ35:MX35,"&gt;0"),Input!$A$6:$HV$6,0),FALSE),0),0))*$D35</f>
        <v>0</v>
      </c>
      <c r="DP35" t="str">
        <f>+VLOOKUP($C35,Input!$A$8:$GZ$39,MATCH(DP$21,Input!$A$6:$GZ$6,0),FALSE)</f>
        <v>Bus Maintenance at 0.85/mile</v>
      </c>
      <c r="DQ35" s="1">
        <f>IF($E35+$I35+$D$7&lt;=DQ$22,0,IF(DQ$22-$D$7&gt;=$E35,IF(COUNTIF($KZ35:LP35,"&gt;0")&gt;0,VLOOKUP($C35,Input!$A$8:$HV$21,MATCH($DP$21+COUNTIF($KZ35:LP35,"&gt;0"),Input!$A$6:$HV$6,0),FALSE),0),0))*$D35*$F35</f>
        <v>7956000</v>
      </c>
      <c r="DR35" s="1">
        <f>IF($E35+$I35+$D$7&lt;=DR$22,0,IF(DR$22-$D$7&gt;=$E35,IF(COUNTIF($KZ35:LQ35,"&gt;0")&gt;0,VLOOKUP($C35,Input!$A$8:$HV$21,MATCH($DP$21+COUNTIF($KZ35:LQ35,"&gt;0"),Input!$A$6:$HV$6,0),FALSE),0),0))*$D35*$F35</f>
        <v>7956000</v>
      </c>
      <c r="DS35" s="1">
        <f>IF($E35+$I35+$D$7&lt;=DS$22,0,IF(DS$22-$D$7&gt;=$E35,IF(COUNTIF($KZ35:LR35,"&gt;0")&gt;0,VLOOKUP($C35,Input!$A$8:$HV$21,MATCH($DP$21+COUNTIF($KZ35:LR35,"&gt;0"),Input!$A$6:$HV$6,0),FALSE),0),0))*$D35*$F35</f>
        <v>7956000</v>
      </c>
      <c r="DT35" s="1">
        <f>IF($E35+$I35+$D$7&lt;=DT$22,0,IF(DT$22-$D$7&gt;=$E35,IF(COUNTIF($KZ35:LS35,"&gt;0")&gt;0,VLOOKUP($C35,Input!$A$8:$HV$21,MATCH($DP$21+COUNTIF($KZ35:LS35,"&gt;0"),Input!$A$6:$HV$6,0),FALSE),0),0))*$D35*$F35</f>
        <v>7956000</v>
      </c>
      <c r="DU35" s="1">
        <f>IF($E35+$I35+$D$7&lt;=DU$22,0,IF(DU$22-$D$7&gt;=$E35,IF(COUNTIF($KZ35:LT35,"&gt;0")&gt;0,VLOOKUP($C35,Input!$A$8:$HV$21,MATCH($DP$21+COUNTIF($KZ35:LT35,"&gt;0"),Input!$A$6:$HV$6,0),FALSE),0),0))*$D35*$F35</f>
        <v>7956000</v>
      </c>
      <c r="DV35" s="1">
        <f>IF($E35+$I35+$D$7&lt;=DV$22,0,IF(DV$22-$D$7&gt;=$E35,IF(COUNTIF($KZ35:LU35,"&gt;0")&gt;0,VLOOKUP($C35,Input!$A$8:$HV$21,MATCH($DP$21+COUNTIF($KZ35:LU35,"&gt;0"),Input!$A$6:$HV$6,0),FALSE),0),0))*$D35*$F35</f>
        <v>7956000</v>
      </c>
      <c r="DW35" s="1">
        <f>IF($E35+$I35+$D$7&lt;=DW$22,0,IF(DW$22-$D$7&gt;=$E35,IF(COUNTIF($KZ35:LV35,"&gt;0")&gt;0,VLOOKUP($C35,Input!$A$8:$HV$21,MATCH($DP$21+COUNTIF($KZ35:LV35,"&gt;0"),Input!$A$6:$HV$6,0),FALSE),0),0))*$D35*$F35</f>
        <v>7956000</v>
      </c>
      <c r="DX35" s="1">
        <f>IF($E35+$I35+$D$7&lt;=DX$22,0,IF(DX$22-$D$7&gt;=$E35,IF(COUNTIF($KZ35:LW35,"&gt;0")&gt;0,VLOOKUP($C35,Input!$A$8:$HV$21,MATCH($DP$21+COUNTIF($KZ35:LW35,"&gt;0"),Input!$A$6:$HV$6,0),FALSE),0),0))*$D35*$F35</f>
        <v>7956000</v>
      </c>
      <c r="DY35" s="1">
        <f>IF($E35+$I35+$D$7&lt;=DY$22,0,IF(DY$22-$D$7&gt;=$E35,IF(COUNTIF($KZ35:LX35,"&gt;0")&gt;0,VLOOKUP($C35,Input!$A$8:$HV$21,MATCH($DP$21+COUNTIF($KZ35:LX35,"&gt;0"),Input!$A$6:$HV$6,0),FALSE),0),0))*$D35*$F35</f>
        <v>7956000</v>
      </c>
      <c r="DZ35" s="1">
        <f>IF($E35+$I35+$D$7&lt;=DZ$22,0,IF(DZ$22-$D$7&gt;=$E35,IF(COUNTIF($KZ35:LY35,"&gt;0")&gt;0,VLOOKUP($C35,Input!$A$8:$HV$21,MATCH($DP$21+COUNTIF($KZ35:LY35,"&gt;0"),Input!$A$6:$HV$6,0),FALSE),0),0))*$D35*$F35</f>
        <v>7956000</v>
      </c>
      <c r="EA35" s="1">
        <f>IF($E35+$I35+$D$7&lt;=EA$22,0,IF(EA$22-$D$7&gt;=$E35,IF(COUNTIF($KZ35:LZ35,"&gt;0")&gt;0,VLOOKUP($C35,Input!$A$8:$HV$21,MATCH($DP$21+COUNTIF($KZ35:LZ35,"&gt;0"),Input!$A$6:$HV$6,0),FALSE),0),0))*$D35*$F35</f>
        <v>0</v>
      </c>
      <c r="EB35" s="1">
        <f>IF($E35+$I35+$D$7&lt;=EB$22,0,IF(EB$22-$D$7&gt;=$E35,IF(COUNTIF($KZ35:MA35,"&gt;0")&gt;0,VLOOKUP($C35,Input!$A$8:$HV$21,MATCH($DP$21+COUNTIF($KZ35:MA35,"&gt;0"),Input!$A$6:$HV$6,0),FALSE),0),0))*$D35*$F35</f>
        <v>0</v>
      </c>
      <c r="EC35" s="1">
        <f>IF($E35+$I35+$D$7&lt;=EC$22,0,IF(EC$22-$D$7&gt;=$E35,IF(COUNTIF($KZ35:MB35,"&gt;0")&gt;0,VLOOKUP($C35,Input!$A$8:$HV$21,MATCH($DP$21+COUNTIF($KZ35:MB35,"&gt;0"),Input!$A$6:$HV$6,0),FALSE),0),0))*$D35*$F35</f>
        <v>0</v>
      </c>
      <c r="ED35" s="1">
        <f>IF($E35+$I35+$D$7&lt;=ED$22,0,IF(ED$22-$D$7&gt;=$E35,IF(COUNTIF($KZ35:MC35,"&gt;0")&gt;0,VLOOKUP($C35,Input!$A$8:$HV$21,MATCH($DP$21+COUNTIF($KZ35:MC35,"&gt;0"),Input!$A$6:$HV$6,0),FALSE),0),0))*$D35*$F35</f>
        <v>0</v>
      </c>
      <c r="EE35" s="1">
        <f>IF($E35+$I35+$D$7&lt;=EE$22,0,IF(EE$22-$D$7&gt;=$E35,IF(COUNTIF($KZ35:MD35,"&gt;0")&gt;0,VLOOKUP($C35,Input!$A$8:$HV$21,MATCH($DP$21+COUNTIF($KZ35:MD35,"&gt;0"),Input!$A$6:$HV$6,0),FALSE),0),0))*$D35*$F35</f>
        <v>0</v>
      </c>
      <c r="EF35" s="1">
        <f>IF($E35+$I35+$D$7&lt;=EF$22,0,IF(EF$22-$D$7&gt;=$E35,IF(COUNTIF($KZ35:ME35,"&gt;0")&gt;0,VLOOKUP($C35,Input!$A$8:$HV$21,MATCH($DP$21+COUNTIF($KZ35:ME35,"&gt;0"),Input!$A$6:$HV$6,0),FALSE),0),0))*$D35*$F35</f>
        <v>0</v>
      </c>
      <c r="EG35" s="1">
        <f>IF($E35+$I35+$D$7&lt;=EG$22,0,IF(EG$22-$D$7&gt;=$E35,IF(COUNTIF($KZ35:MF35,"&gt;0")&gt;0,VLOOKUP($C35,Input!$A$8:$HV$21,MATCH($DP$21+COUNTIF($KZ35:MF35,"&gt;0"),Input!$A$6:$HV$6,0),FALSE),0),0))*$D35*$F35</f>
        <v>0</v>
      </c>
      <c r="EH35" s="1">
        <f>IF($E35+$I35+$D$7&lt;=EH$22,0,IF(EH$22-$D$7&gt;=$E35,IF(COUNTIF($KZ35:MG35,"&gt;0")&gt;0,VLOOKUP($C35,Input!$A$8:$HV$21,MATCH($DP$21+COUNTIF($KZ35:MG35,"&gt;0"),Input!$A$6:$HV$6,0),FALSE),0),0))*$D35*$F35</f>
        <v>0</v>
      </c>
      <c r="EI35" s="1">
        <f>IF($E35+$I35+$D$7&lt;=EI$22,0,IF(EI$22-$D$7&gt;=$E35,IF(COUNTIF($KZ35:MH35,"&gt;0")&gt;0,VLOOKUP($C35,Input!$A$8:$HV$21,MATCH($DP$21+COUNTIF($KZ35:MH35,"&gt;0"),Input!$A$6:$HV$6,0),FALSE),0),0))*$D35*$F35</f>
        <v>0</v>
      </c>
      <c r="EJ35" s="1">
        <f>IF($E35+$I35+$D$7&lt;=EJ$22,0,IF(EJ$22-$D$7&gt;=$E35,IF(COUNTIF($KZ35:MI35,"&gt;0")&gt;0,VLOOKUP($C35,Input!$A$8:$HV$21,MATCH($DP$21+COUNTIF($KZ35:MI35,"&gt;0"),Input!$A$6:$HV$6,0),FALSE),0),0))*$D35*$F35</f>
        <v>0</v>
      </c>
      <c r="EK35" s="1">
        <f>IF($E35+$I35+$D$7&lt;=EK$22,0,IF(EK$22-$D$7&gt;=$E35,IF(COUNTIF($KZ35:MJ35,"&gt;0")&gt;0,VLOOKUP($C35,Input!$A$8:$HV$21,MATCH($DP$21+COUNTIF($KZ35:MJ35,"&gt;0"),Input!$A$6:$HV$6,0),FALSE),0),0))*$D35*$F35</f>
        <v>0</v>
      </c>
      <c r="EL35" s="1">
        <f>IF($E35+$I35+$D$7&lt;=EL$22,0,IF(EL$22-$D$7&gt;=$E35,IF(COUNTIF($KZ35:MK35,"&gt;0")&gt;0,VLOOKUP($C35,Input!$A$8:$HV$21,MATCH($DP$21+COUNTIF($KZ35:MK35,"&gt;0"),Input!$A$6:$HV$6,0),FALSE),0),0))*$D35*$F35</f>
        <v>0</v>
      </c>
      <c r="EM35" s="1">
        <f>IF($E35+$I35+$D$7&lt;=EM$22,0,IF(EM$22-$D$7&gt;=$E35,IF(COUNTIF($KZ35:ML35,"&gt;0")&gt;0,VLOOKUP($C35,Input!$A$8:$HV$21,MATCH($DP$21+COUNTIF($KZ35:ML35,"&gt;0"),Input!$A$6:$HV$6,0),FALSE),0),0))*$D35*$F35</f>
        <v>0</v>
      </c>
      <c r="EN35" s="1">
        <f>IF($E35+$I35+$D$7&lt;=EN$22,0,IF(EN$22-$D$7&gt;=$E35,IF(COUNTIF($KZ35:MM35,"&gt;0")&gt;0,VLOOKUP($C35,Input!$A$8:$HV$21,MATCH($DP$21+COUNTIF($KZ35:MM35,"&gt;0"),Input!$A$6:$HV$6,0),FALSE),0),0))*$D35*$F35</f>
        <v>0</v>
      </c>
      <c r="EO35" s="1">
        <f>IF($E35+$I35+$D$7&lt;=EO$22,0,IF(EO$22-$D$7&gt;=$E35,IF(COUNTIF($KZ35:MN35,"&gt;0")&gt;0,VLOOKUP($C35,Input!$A$8:$HV$21,MATCH($DP$21+COUNTIF($KZ35:MN35,"&gt;0"),Input!$A$6:$HV$6,0),FALSE),0),0))*$D35*$F35</f>
        <v>0</v>
      </c>
      <c r="EP35" s="1">
        <f>IF($E35+$I35+$D$7&lt;=EP$22,0,IF(EP$22-$D$7&gt;=$E35,IF(COUNTIF($KZ35:MO35,"&gt;0")&gt;0,VLOOKUP($C35,Input!$A$8:$HV$21,MATCH($DP$21+COUNTIF($KZ35:MO35,"&gt;0"),Input!$A$6:$HV$6,0),FALSE),0),0))*$D35*$F35</f>
        <v>0</v>
      </c>
      <c r="EQ35" s="1">
        <f>IF($E35+$I35+$D$7&lt;=EQ$22,0,IF(EQ$22-$D$7&gt;=$E35,IF(COUNTIF($KZ35:MP35,"&gt;0")&gt;0,VLOOKUP($C35,Input!$A$8:$HV$21,MATCH($DP$21+COUNTIF($KZ35:MP35,"&gt;0"),Input!$A$6:$HV$6,0),FALSE),0),0))*$D35*$F35</f>
        <v>0</v>
      </c>
      <c r="ER35" s="1">
        <f>IF($E35+$I35+$D$7&lt;=ER$22,0,IF(ER$22-$D$7&gt;=$E35,IF(COUNTIF($KZ35:MQ35,"&gt;0")&gt;0,VLOOKUP($C35,Input!$A$8:$HV$21,MATCH($DP$21+COUNTIF($KZ35:MQ35,"&gt;0"),Input!$A$6:$HV$6,0),FALSE),0),0))*$D35*$F35</f>
        <v>0</v>
      </c>
      <c r="ES35" s="1">
        <f>IF($E35+$I35+$D$7&lt;=ES$22,0,IF(ES$22-$D$7&gt;=$E35,IF(COUNTIF($KZ35:MR35,"&gt;0")&gt;0,VLOOKUP($C35,Input!$A$8:$HV$21,MATCH($DP$21+COUNTIF($KZ35:MR35,"&gt;0"),Input!$A$6:$HV$6,0),FALSE),0),0))*$D35*$F35</f>
        <v>0</v>
      </c>
      <c r="ET35" s="1">
        <f>IF($E35+$I35+$D$7&lt;=ET$22,0,IF(ET$22-$D$7&gt;=$E35,IF(COUNTIF($KZ35:MS35,"&gt;0")&gt;0,VLOOKUP($C35,Input!$A$8:$HV$21,MATCH($DP$21+COUNTIF($KZ35:MS35,"&gt;0"),Input!$A$6:$HV$6,0),FALSE),0),0))*$D35*$F35</f>
        <v>0</v>
      </c>
      <c r="EU35" s="1">
        <f>IF($E35+$I35+$D$7&lt;=EU$22,0,IF(EU$22-$D$7&gt;=$E35,IF(COUNTIF($KZ35:MT35,"&gt;0")&gt;0,VLOOKUP($C35,Input!$A$8:$HV$21,MATCH($DP$21+COUNTIF($KZ35:MT35,"&gt;0"),Input!$A$6:$HV$6,0),FALSE),0),0))*$D35*$F35</f>
        <v>0</v>
      </c>
      <c r="EV35" s="1">
        <f>IF($E35+$I35+$D$7&lt;=EV$22,0,IF(EV$22-$D$7&gt;=$E35,IF(COUNTIF($KZ35:MU35,"&gt;0")&gt;0,VLOOKUP($C35,Input!$A$8:$HV$21,MATCH($DP$21+COUNTIF($KZ35:MU35,"&gt;0"),Input!$A$6:$HV$6,0),FALSE),0),0))*$D35*$F35</f>
        <v>0</v>
      </c>
      <c r="EW35" s="1">
        <f>IF($E35+$I35+$D$7&lt;=EW$22,0,IF(EW$22-$D$7&gt;=$E35,IF(COUNTIF($KZ35:MV35,"&gt;0")&gt;0,VLOOKUP($C35,Input!$A$8:$HV$21,MATCH($DP$21+COUNTIF($KZ35:MV35,"&gt;0"),Input!$A$6:$HV$6,0),FALSE),0),0))*$D35*$F35</f>
        <v>0</v>
      </c>
      <c r="EX35" s="1">
        <f>IF($E35+$I35+$D$7&lt;=EX$22,0,IF(EX$22-$D$7&gt;=$E35,IF(COUNTIF($KZ35:MW35,"&gt;0")&gt;0,VLOOKUP($C35,Input!$A$8:$HV$21,MATCH($DP$21+COUNTIF($KZ35:MW35,"&gt;0"),Input!$A$6:$HV$6,0),FALSE),0),0))*$D35*$F35</f>
        <v>0</v>
      </c>
      <c r="EY35" s="1">
        <f>IF($E35+$I35+$D$7&lt;=EY$22,0,IF(EY$22-$D$7&gt;=$E35,IF(COUNTIF($KZ35:MX35,"&gt;0")&gt;0,VLOOKUP($C35,Input!$A$8:$HV$21,MATCH($DP$21+COUNTIF($KZ35:MX35,"&gt;0"),Input!$A$6:$HV$6,0),FALSE),0),0))*$D35*$F35</f>
        <v>0</v>
      </c>
      <c r="EZ35" s="1"/>
      <c r="FA35" t="str">
        <f>VLOOKUP($C35,Input!$A$8:$GZ$39,MATCH(FA$21,Input!$A$6:$GZ$6,0),FALSE)</f>
        <v>NA</v>
      </c>
      <c r="FB35">
        <f>IF((VLOOKUP($C35,Input!$A$8:$GZ$39,MATCH(FB$21,Input!$A$6:$GZ$6,0),FALSE))="Y",$D35/VLOOKUP($C35,Input!$A$8:$GZ$39,MATCH(FC$21,Input!$A$6:$GZ$6,0),FALSE),0)</f>
        <v>0</v>
      </c>
      <c r="FC35">
        <f>IF((VLOOKUP($C35,Input!$A$8:$GZ$39,MATCH(FB$21,Input!$A$6:$GZ$6,0),FALSE))="Y",0,IF((VLOOKUP($C35,Input!$A$8:$GZ$39,MATCH(FC$21,Input!$A$6:$GZ$6,0),FALSE))&gt;0,$D35/VLOOKUP($C35,Input!$A$8:$GZ$39,MATCH(FC$21,Input!$A$6:$GZ$6,0),FALSE),0))</f>
        <v>0</v>
      </c>
      <c r="FD35" s="1">
        <f>+IF($E35=FD$22,VLOOKUP($C35,Input!$A$8:$GZ$39,MATCH(FD$21,Input!$A$6:$GZ$6,0),FALSE),0)*IF(FD$19&gt;=MAX(FC$19:$FD$19),MIN((FD$19-MAX(FC$19:$FD$19)),(FD$19-FC$19)),0)+IF($E35=FD$22,VLOOKUP($C35,Input!$A$8:$GZ$39,MATCH(FD$21,Input!$A$6:$GZ$6,0),FALSE),0)*IF(FD$18&gt;=MAX(FC$18:$FD$18),MIN((FD$18-MAX(FC$18:$FD$18)),(FD$18-FC$18)),0)</f>
        <v>0</v>
      </c>
      <c r="FE35" s="1">
        <f>+IF($E35=FE$22,VLOOKUP($C35,Input!$A$8:$GZ$39,MATCH(FE$21,Input!$A$6:$GZ$6,0),FALSE),0)*IF(FE$19&gt;=MAX(FD$19:$FD$19),MIN((FE$19-MAX(FD$19:$FD$19)),(FE$19-FD$19)),0)+IF($E35=FE$22,VLOOKUP($C35,Input!$A$8:$GZ$39,MATCH(FE$21,Input!$A$6:$GZ$6,0),FALSE),0)*IF(FE$18&gt;=MAX(FD$18:$FD$18),MIN((FE$18-MAX(FD$18:$FD$18)),(FE$18-FD$18)),0)</f>
        <v>0</v>
      </c>
      <c r="FF35" s="1">
        <f>+IF($E35=FF$22,VLOOKUP($C35,Input!$A$8:$GZ$39,MATCH(FF$21,Input!$A$6:$GZ$6,0),FALSE),0)*IF(FF$19&gt;=MAX($FD$19:FE$19),MIN((FF$19-MAX($FD$19:FE$19)),(FF$19-FE$19)),0)+IF($E35=FF$22,VLOOKUP($C35,Input!$A$8:$GZ$39,MATCH(FF$21,Input!$A$6:$GZ$6,0),FALSE),0)*IF(FF$18&gt;=MAX($FD$18:FE$18),MIN((FF$18-MAX($FD$18:FE$18)),(FF$18-FE$18)),0)</f>
        <v>0</v>
      </c>
      <c r="FG35" s="1">
        <f>+IF($E35=FG$22,VLOOKUP($C35,Input!$A$8:$GZ$39,MATCH(FG$21,Input!$A$6:$GZ$6,0),FALSE),0)*IF(FG$19&gt;=MAX($FD$19:FF$19),MIN((FG$19-MAX($FD$19:FF$19)),(FG$19-FF$19)),0)+IF($E35=FG$22,VLOOKUP($C35,Input!$A$8:$GZ$39,MATCH(FG$21,Input!$A$6:$GZ$6,0),FALSE),0)*IF(FG$18&gt;=MAX($FD$18:FF$18),MIN((FG$18-MAX($FD$18:FF$18)),(FG$18-FF$18)),0)</f>
        <v>0</v>
      </c>
      <c r="FH35" s="1">
        <f>+IF($E35=FH$22,VLOOKUP($C35,Input!$A$8:$GZ$39,MATCH(FH$21,Input!$A$6:$GZ$6,0),FALSE),0)*IF(FH$19&gt;=MAX($FD$19:FG$19),MIN((FH$19-MAX($FD$19:FG$19)),(FH$19-FG$19)),0)+IF($E35=FH$22,VLOOKUP($C35,Input!$A$8:$GZ$39,MATCH(FH$21,Input!$A$6:$GZ$6,0),FALSE),0)*IF(FH$18&gt;=MAX($FD$18:FG$18),MIN((FH$18-MAX($FD$18:FG$18)),(FH$18-FG$18)),0)</f>
        <v>0</v>
      </c>
      <c r="FI35" s="1">
        <f>+IF($E35=FI$22,VLOOKUP($C35,Input!$A$8:$GZ$39,MATCH(FI$21,Input!$A$6:$GZ$6,0),FALSE),0)*IF(FI$19&gt;=MAX($FD$19:FH$19),MIN((FI$19-MAX($FD$19:FH$19)),(FI$19-FH$19)),0)+IF($E35=FI$22,VLOOKUP($C35,Input!$A$8:$GZ$39,MATCH(FI$21,Input!$A$6:$GZ$6,0),FALSE),0)*IF(FI$18&gt;=MAX($FD$18:FH$18),MIN((FI$18-MAX($FD$18:FH$18)),(FI$18-FH$18)),0)</f>
        <v>0</v>
      </c>
      <c r="FJ35" s="1">
        <f>+IF($E35=FJ$22,VLOOKUP($C35,Input!$A$8:$GZ$39,MATCH(FJ$21,Input!$A$6:$GZ$6,0),FALSE),0)*IF(FJ$19&gt;=MAX($FD$19:FI$19),MIN((FJ$19-MAX($FD$19:FI$19)),(FJ$19-FI$19)),0)+IF($E35=FJ$22,VLOOKUP($C35,Input!$A$8:$GZ$39,MATCH(FJ$21,Input!$A$6:$GZ$6,0),FALSE),0)*IF(FJ$18&gt;=MAX($FD$18:FI$18),MIN((FJ$18-MAX($FD$18:FI$18)),(FJ$18-FI$18)),0)</f>
        <v>0</v>
      </c>
      <c r="FK35" s="1">
        <f>+IF($E35=FK$22,VLOOKUP($C35,Input!$A$8:$GZ$39,MATCH(FK$21,Input!$A$6:$GZ$6,0),FALSE),0)*IF(FK$19&gt;=MAX($FD$19:FJ$19),MIN((FK$19-MAX($FD$19:FJ$19)),(FK$19-FJ$19)),0)+IF($E35=FK$22,VLOOKUP($C35,Input!$A$8:$GZ$39,MATCH(FK$21,Input!$A$6:$GZ$6,0),FALSE),0)*IF(FK$18&gt;=MAX($FD$18:FJ$18),MIN((FK$18-MAX($FD$18:FJ$18)),(FK$18-FJ$18)),0)</f>
        <v>0</v>
      </c>
      <c r="FL35" s="1">
        <f>+IF($E35=FL$22,VLOOKUP($C35,Input!$A$8:$GZ$39,MATCH(FL$21,Input!$A$6:$GZ$6,0),FALSE),0)*IF(FL$19&gt;=MAX($FD$19:FK$19),MIN((FL$19-MAX($FD$19:FK$19)),(FL$19-FK$19)),0)+IF($E35=FL$22,VLOOKUP($C35,Input!$A$8:$GZ$39,MATCH(FL$21,Input!$A$6:$GZ$6,0),FALSE),0)*IF(FL$18&gt;=MAX($FD$18:FK$18),MIN((FL$18-MAX($FD$18:FK$18)),(FL$18-FK$18)),0)</f>
        <v>0</v>
      </c>
      <c r="FM35" s="1">
        <f>+IF($E35=FM$22,VLOOKUP($C35,Input!$A$8:$GZ$39,MATCH(FM$21,Input!$A$6:$GZ$6,0),FALSE),0)*IF(FM$19&gt;=MAX($FD$19:FL$19),MIN((FM$19-MAX($FD$19:FL$19)),(FM$19-FL$19)),0)+IF($E35=FM$22,VLOOKUP($C35,Input!$A$8:$GZ$39,MATCH(FM$21,Input!$A$6:$GZ$6,0),FALSE),0)*IF(FM$18&gt;=MAX($FD$18:FL$18),MIN((FM$18-MAX($FD$18:FL$18)),(FM$18-FL$18)),0)</f>
        <v>0</v>
      </c>
      <c r="FN35" s="1">
        <f>+IF($E35=FN$22,VLOOKUP($C35,Input!$A$8:$GZ$39,MATCH(FN$21,Input!$A$6:$GZ$6,0),FALSE),0)*IF(FN$19&gt;=MAX($FD$19:FM$19),MIN((FN$19-MAX($FD$19:FM$19)),(FN$19-FM$19)),0)+IF($E35=FN$22,VLOOKUP($C35,Input!$A$8:$GZ$39,MATCH(FN$21,Input!$A$6:$GZ$6,0),FALSE),0)*IF(FN$18&gt;=MAX($FD$18:FM$18),MIN((FN$18-MAX($FD$18:FM$18)),(FN$18-FM$18)),0)</f>
        <v>0</v>
      </c>
      <c r="FO35" s="1">
        <f>+IF($E35=FO$22,VLOOKUP($C35,Input!$A$8:$GZ$39,MATCH(FO$21,Input!$A$6:$GZ$6,0),FALSE),0)*IF(FO$19&gt;=MAX($FD$19:FN$19),MIN((FO$19-MAX($FD$19:FN$19)),(FO$19-FN$19)),0)+IF($E35=FO$22,VLOOKUP($C35,Input!$A$8:$GZ$39,MATCH(FO$21,Input!$A$6:$GZ$6,0),FALSE),0)*IF(FO$18&gt;=MAX($FD$18:FN$18),MIN((FO$18-MAX($FD$18:FN$18)),(FO$18-FN$18)),0)</f>
        <v>0</v>
      </c>
      <c r="FP35" s="1">
        <f>+IF($E35=FP$22,VLOOKUP($C35,Input!$A$8:$GZ$39,MATCH(FP$21,Input!$A$6:$GZ$6,0),FALSE),0)*IF(FP$19&gt;=MAX($FD$19:FO$19),MIN((FP$19-MAX($FD$19:FO$19)),(FP$19-FO$19)),0)+IF($E35=FP$22,VLOOKUP($C35,Input!$A$8:$GZ$39,MATCH(FP$21,Input!$A$6:$GZ$6,0),FALSE),0)*IF(FP$18&gt;=MAX($FD$18:FO$18),MIN((FP$18-MAX($FD$18:FO$18)),(FP$18-FO$18)),0)</f>
        <v>0</v>
      </c>
      <c r="FQ35" s="1">
        <f>+IF($E35=FQ$22,VLOOKUP($C35,Input!$A$8:$GZ$39,MATCH(FQ$21,Input!$A$6:$GZ$6,0),FALSE),0)*IF(FQ$19&gt;=MAX($FD$19:FP$19),MIN((FQ$19-MAX($FD$19:FP$19)),(FQ$19-FP$19)),0)+IF($E35=FQ$22,VLOOKUP($C35,Input!$A$8:$GZ$39,MATCH(FQ$21,Input!$A$6:$GZ$6,0),FALSE),0)*IF(FQ$18&gt;=MAX($FD$18:FP$18),MIN((FQ$18-MAX($FD$18:FP$18)),(FQ$18-FP$18)),0)</f>
        <v>0</v>
      </c>
      <c r="FR35" s="1">
        <f>+IF($E35=FR$22,VLOOKUP($C35,Input!$A$8:$GZ$39,MATCH(FR$21,Input!$A$6:$GZ$6,0),FALSE),0)*IF(FR$19&gt;=MAX($FD$19:FQ$19),MIN((FR$19-MAX($FD$19:FQ$19)),(FR$19-FQ$19)),0)+IF($E35=FR$22,VLOOKUP($C35,Input!$A$8:$GZ$39,MATCH(FR$21,Input!$A$6:$GZ$6,0),FALSE),0)*IF(FR$18&gt;=MAX($FD$18:FQ$18),MIN((FR$18-MAX($FD$18:FQ$18)),(FR$18-FQ$18)),0)</f>
        <v>0</v>
      </c>
      <c r="FS35" s="1">
        <f>+IF($E35=FS$22,VLOOKUP($C35,Input!$A$8:$GZ$39,MATCH(FS$21,Input!$A$6:$GZ$6,0),FALSE),0)*IF(FS$19&gt;=MAX($FD$19:FR$19),MIN((FS$19-MAX($FD$19:FR$19)),(FS$19-FR$19)),0)+IF($E35=FS$22,VLOOKUP($C35,Input!$A$8:$GZ$39,MATCH(FS$21,Input!$A$6:$GZ$6,0),FALSE),0)*IF(FS$18&gt;=MAX($FD$18:FR$18),MIN((FS$18-MAX($FD$18:FR$18)),(FS$18-FR$18)),0)</f>
        <v>0</v>
      </c>
      <c r="FT35" s="1">
        <f>+IF($E35=FT$22,VLOOKUP($C35,Input!$A$8:$GZ$39,MATCH(FT$21,Input!$A$6:$GZ$6,0),FALSE),0)*IF(FT$19&gt;=MAX($FD$19:FS$19),MIN((FT$19-MAX($FD$19:FS$19)),(FT$19-FS$19)),0)+IF($E35=FT$22,VLOOKUP($C35,Input!$A$8:$GZ$39,MATCH(FT$21,Input!$A$6:$GZ$6,0),FALSE),0)*IF(FT$18&gt;=MAX($FD$18:FS$18),MIN((FT$18-MAX($FD$18:FS$18)),(FT$18-FS$18)),0)</f>
        <v>0</v>
      </c>
      <c r="FU35" s="1">
        <f>+IF($E35=FU$22,VLOOKUP($C35,Input!$A$8:$GZ$39,MATCH(FU$21,Input!$A$6:$GZ$6,0),FALSE),0)*IF(FU$19&gt;=MAX($FD$19:FT$19),MIN((FU$19-MAX($FD$19:FT$19)),(FU$19-FT$19)),0)+IF($E35=FU$22,VLOOKUP($C35,Input!$A$8:$GZ$39,MATCH(FU$21,Input!$A$6:$GZ$6,0),FALSE),0)*IF(FU$18&gt;=MAX($FD$18:FT$18),MIN((FU$18-MAX($FD$18:FT$18)),(FU$18-FT$18)),0)</f>
        <v>0</v>
      </c>
      <c r="FV35" s="1">
        <f>+IF($E35=FV$22,VLOOKUP($C35,Input!$A$8:$GZ$39,MATCH(FV$21,Input!$A$6:$GZ$6,0),FALSE),0)*IF(FV$19&gt;=MAX($FD$19:FU$19),MIN((FV$19-MAX($FD$19:FU$19)),(FV$19-FU$19)),0)+IF($E35=FV$22,VLOOKUP($C35,Input!$A$8:$GZ$39,MATCH(FV$21,Input!$A$6:$GZ$6,0),FALSE),0)*IF(FV$18&gt;=MAX($FD$18:FU$18),MIN((FV$18-MAX($FD$18:FU$18)),(FV$18-FU$18)),0)</f>
        <v>0</v>
      </c>
      <c r="FW35" s="1">
        <f>+IF($E35=FW$22,VLOOKUP($C35,Input!$A$8:$GZ$39,MATCH(FW$21,Input!$A$6:$GZ$6,0),FALSE),0)*IF(FW$19&gt;=MAX($FD$19:FV$19),MIN((FW$19-MAX($FD$19:FV$19)),(FW$19-FV$19)),0)+IF($E35=FW$22,VLOOKUP($C35,Input!$A$8:$GZ$39,MATCH(FW$21,Input!$A$6:$GZ$6,0),FALSE),0)*IF(FW$18&gt;=MAX($FD$18:FV$18),MIN((FW$18-MAX($FD$18:FV$18)),(FW$18-FV$18)),0)</f>
        <v>0</v>
      </c>
      <c r="FX35" s="1">
        <f>+IF($E35=FX$22,VLOOKUP($C35,Input!$A$8:$GZ$39,MATCH(FX$21,Input!$A$6:$GZ$6,0),FALSE),0)*IF(FX$19&gt;=MAX($FD$19:FW$19),MIN((FX$19-MAX($FD$19:FW$19)),(FX$19-FW$19)),0)+IF($E35=FX$22,VLOOKUP($C35,Input!$A$8:$GZ$39,MATCH(FX$21,Input!$A$6:$GZ$6,0),FALSE),0)*IF(FX$18&gt;=MAX($FD$18:FW$18),MIN((FX$18-MAX($FD$18:FW$18)),(FX$18-FW$18)),0)</f>
        <v>0</v>
      </c>
      <c r="FY35" s="1">
        <f>+IF($E35=FY$22,VLOOKUP($C35,Input!$A$8:$GZ$39,MATCH(FY$21,Input!$A$6:$GZ$6,0),FALSE),0)*IF(FY$19&gt;=MAX($FD$19:FX$19),MIN((FY$19-MAX($FD$19:FX$19)),(FY$19-FX$19)),0)+IF($E35=FY$22,VLOOKUP($C35,Input!$A$8:$GZ$39,MATCH(FY$21,Input!$A$6:$GZ$6,0),FALSE),0)*IF(FY$18&gt;=MAX($FD$18:FX$18),MIN((FY$18-MAX($FD$18:FX$18)),(FY$18-FX$18)),0)</f>
        <v>0</v>
      </c>
      <c r="FZ35" s="1">
        <f>+IF($E35=FZ$22,VLOOKUP($C35,Input!$A$8:$GZ$39,MATCH(FZ$21,Input!$A$6:$GZ$6,0),FALSE),0)*IF(FZ$19&gt;=MAX($FD$19:FY$19),MIN((FZ$19-MAX($FD$19:FY$19)),(FZ$19-FY$19)),0)+IF($E35=FZ$22,VLOOKUP($C35,Input!$A$8:$GZ$39,MATCH(FZ$21,Input!$A$6:$GZ$6,0),FALSE),0)*IF(FZ$18&gt;=MAX($FD$18:FY$18),MIN((FZ$18-MAX($FD$18:FY$18)),(FZ$18-FY$18)),0)</f>
        <v>0</v>
      </c>
      <c r="GA35" s="1">
        <f>+IF($E35=GA$22,VLOOKUP($C35,Input!$A$8:$GZ$39,MATCH(GA$21,Input!$A$6:$GZ$6,0),FALSE),0)*IF(GA$19&gt;=MAX($FD$19:FZ$19),MIN((GA$19-MAX($FD$19:FZ$19)),(GA$19-FZ$19)),0)+IF($E35=GA$22,VLOOKUP($C35,Input!$A$8:$GZ$39,MATCH(GA$21,Input!$A$6:$GZ$6,0),FALSE),0)*IF(GA$18&gt;=MAX($FD$18:FZ$18),MIN((GA$18-MAX($FD$18:FZ$18)),(GA$18-FZ$18)),0)</f>
        <v>0</v>
      </c>
      <c r="GB35" s="1">
        <f>+IF($E35=GB$22,VLOOKUP($C35,Input!$A$8:$GZ$39,MATCH(GB$21,Input!$A$6:$GZ$6,0),FALSE),0)*IF(GB$19&gt;=MAX($FD$19:GA$19),MIN((GB$19-MAX($FD$19:GA$19)),(GB$19-GA$19)),0)+IF($E35=GB$22,VLOOKUP($C35,Input!$A$8:$GZ$39,MATCH(GB$21,Input!$A$6:$GZ$6,0),FALSE),0)*IF(GB$18&gt;=MAX($FD$18:GA$18),MIN((GB$18-MAX($FD$18:GA$18)),(GB$18-GA$18)),0)</f>
        <v>0</v>
      </c>
      <c r="GC35" s="1">
        <f>+IF($E35=GC$22,VLOOKUP($C35,Input!$A$8:$GZ$39,MATCH(GC$21,Input!$A$6:$GZ$6,0),FALSE),0)*IF(GC$19&gt;=MAX($FD$19:GB$19),MIN((GC$19-MAX($FD$19:GB$19)),(GC$19-GB$19)),0)+IF($E35=GC$22,VLOOKUP($C35,Input!$A$8:$GZ$39,MATCH(GC$21,Input!$A$6:$GZ$6,0),FALSE),0)*IF(GC$18&gt;=MAX($FD$18:GB$18),MIN((GC$18-MAX($FD$18:GB$18)),(GC$18-GB$18)),0)</f>
        <v>0</v>
      </c>
      <c r="GD35" s="1">
        <f>+IF($E35=GD$22,VLOOKUP($C35,Input!$A$8:$GZ$39,MATCH(GD$21,Input!$A$6:$GZ$6,0),FALSE),0)*IF(GD$19&gt;=MAX($FD$19:GC$19),MIN((GD$19-MAX($FD$19:GC$19)),(GD$19-GC$19)),0)+IF($E35=GD$22,VLOOKUP($C35,Input!$A$8:$GZ$39,MATCH(GD$21,Input!$A$6:$GZ$6,0),FALSE),0)*IF(GD$18&gt;=MAX($FD$18:GC$18),MIN((GD$18-MAX($FD$18:GC$18)),(GD$18-GC$18)),0)</f>
        <v>0</v>
      </c>
      <c r="GE35" s="1">
        <f>+IF($E35=GE$22,VLOOKUP($C35,Input!$A$8:$GZ$39,MATCH(GE$21,Input!$A$6:$GZ$6,0),FALSE),0)*IF(GE$19&gt;=MAX($FD$19:GD$19),MIN((GE$19-MAX($FD$19:GD$19)),(GE$19-GD$19)),0)+IF($E35=GE$22,VLOOKUP($C35,Input!$A$8:$GZ$39,MATCH(GE$21,Input!$A$6:$GZ$6,0),FALSE),0)*IF(GE$18&gt;=MAX($FD$18:GD$18),MIN((GE$18-MAX($FD$18:GD$18)),(GE$18-GD$18)),0)</f>
        <v>0</v>
      </c>
      <c r="GF35" s="1">
        <f>+IF($E35=GF$22,VLOOKUP($C35,Input!$A$8:$GZ$39,MATCH(GF$21,Input!$A$6:$GZ$6,0),FALSE),0)*IF(GF$19&gt;=MAX($FD$19:GE$19),MIN((GF$19-MAX($FD$19:GE$19)),(GF$19-GE$19)),0)+IF($E35=GF$22,VLOOKUP($C35,Input!$A$8:$GZ$39,MATCH(GF$21,Input!$A$6:$GZ$6,0),FALSE),0)*IF(GF$18&gt;=MAX($FD$18:GE$18),MIN((GF$18-MAX($FD$18:GE$18)),(GF$18-GE$18)),0)</f>
        <v>0</v>
      </c>
      <c r="GG35" s="1">
        <f>+IF($E35=GG$22,VLOOKUP($C35,Input!$A$8:$GZ$39,MATCH(GG$21,Input!$A$6:$GZ$6,0),FALSE),0)*IF(GG$19&gt;=MAX($FD$19:GF$19),MIN((GG$19-MAX($FD$19:GF$19)),(GG$19-GF$19)),0)+IF($E35=GG$22,VLOOKUP($C35,Input!$A$8:$GZ$39,MATCH(GG$21,Input!$A$6:$GZ$6,0),FALSE),0)*IF(GG$18&gt;=MAX($FD$18:GF$18),MIN((GG$18-MAX($FD$18:GF$18)),(GG$18-GF$18)),0)</f>
        <v>0</v>
      </c>
      <c r="GH35" s="1">
        <f>+IF($E35=GH$22,VLOOKUP($C35,Input!$A$8:$GZ$39,MATCH(GH$21,Input!$A$6:$GZ$6,0),FALSE),0)*IF(GH$19&gt;=MAX($FD$19:GG$19),MIN((GH$19-MAX($FD$19:GG$19)),(GH$19-GG$19)),0)+IF($E35=GH$22,VLOOKUP($C35,Input!$A$8:$GZ$39,MATCH(GH$21,Input!$A$6:$GZ$6,0),FALSE),0)*IF(GH$18&gt;=MAX($FD$18:GG$18),MIN((GH$18-MAX($FD$18:GG$18)),(GH$18-GG$18)),0)</f>
        <v>0</v>
      </c>
      <c r="GI35" s="1">
        <f>+IF($E35=GI$22,VLOOKUP($C35,Input!$A$8:$GZ$39,MATCH(GI$21,Input!$A$6:$GZ$6,0),FALSE),0)*IF(GI$19&gt;=MAX($FD$19:GH$19),MIN((GI$19-MAX($FD$19:GH$19)),(GI$19-GH$19)),0)+IF($E35=GI$22,VLOOKUP($C35,Input!$A$8:$GZ$39,MATCH(GI$21,Input!$A$6:$GZ$6,0),FALSE),0)*IF(GI$18&gt;=MAX($FD$18:GH$18),MIN((GI$18-MAX($FD$18:GH$18)),(GI$18-GH$18)),0)</f>
        <v>0</v>
      </c>
      <c r="GJ35" s="1">
        <f>+IF($E35=GJ$22,VLOOKUP($C35,Input!$A$8:$GZ$39,MATCH(GJ$21,Input!$A$6:$GZ$6,0),FALSE),0)*IF(GJ$19&gt;=MAX($FD$19:GI$19),MIN((GJ$19-MAX($FD$19:GI$19)),(GJ$19-GI$19)),0)+IF($E35=GJ$22,VLOOKUP($C35,Input!$A$8:$GZ$39,MATCH(GJ$21,Input!$A$6:$GZ$6,0),FALSE),0)*IF(GJ$18&gt;=MAX($FD$18:GI$18),MIN((GJ$18-MAX($FD$18:GI$18)),(GJ$18-GI$18)),0)</f>
        <v>0</v>
      </c>
      <c r="GK35" s="1">
        <f>+IF($E35=GK$22,VLOOKUP($C35,Input!$A$8:$GZ$39,MATCH(GK$21,Input!$A$6:$GZ$6,0),FALSE),0)*IF(GK$19&gt;=MAX($FD$19:GJ$19),MIN((GK$19-MAX($FD$19:GJ$19)),(GK$19-GJ$19)),0)+IF($E35=GK$22,VLOOKUP($C35,Input!$A$8:$GZ$39,MATCH(GK$21,Input!$A$6:$GZ$6,0),FALSE),0)*IF(GK$18&gt;=MAX($FD$18:GJ$18),MIN((GK$18-MAX($FD$18:GJ$18)),(GK$18-GJ$18)),0)</f>
        <v>0</v>
      </c>
      <c r="GL35" s="1">
        <f>+IF($E35=GL$22,VLOOKUP($C35,Input!$A$8:$GZ$39,MATCH(GL$21,Input!$A$6:$GZ$6,0),FALSE),0)*IF(GL$19&gt;=MAX($FD$19:GK$19),MIN((GL$19-MAX($FD$19:GK$19)),(GL$19-GK$19)),0)+IF($E35=GL$22,VLOOKUP($C35,Input!$A$8:$GZ$39,MATCH(GL$21,Input!$A$6:$GZ$6,0),FALSE),0)*IF(GL$18&gt;=MAX($FD$18:GK$18),MIN((GL$18-MAX($FD$18:GK$18)),(GL$18-GK$18)),0)</f>
        <v>0</v>
      </c>
      <c r="GM35" s="42"/>
      <c r="GN35" t="str">
        <f>VLOOKUP($C35,Input!$A$8:$GZ$39,MATCH(GN$21,Input!$A$6:$GZ$6,0),FALSE)</f>
        <v>NA</v>
      </c>
      <c r="GO35">
        <f>IF((VLOOKUP($C35,Input!$A$8:$GZ$39,MATCH(GO$21,Input!$A$6:$GZ$6,0),FALSE))="Y",$D35/VLOOKUP($C35,Input!$A$8:$GZ$39,MATCH(GP$21,Input!$A$6:$GZ$6,0),FALSE),0)</f>
        <v>0</v>
      </c>
      <c r="GP35">
        <f>IF((VLOOKUP($C35,Input!$A$8:$GZ$39,MATCH(GO$21,Input!$A$6:$GZ$6,0),FALSE))="Y",0,IF((VLOOKUP($C35,Input!$A$8:$GZ$39,MATCH(GP$21,Input!$A$6:$GZ$6,0),FALSE))&gt;0,$D35/VLOOKUP($C35,Input!$A$8:$GZ$39,MATCH(GP$21,Input!$A$6:$GZ$6,0),FALSE),0))</f>
        <v>0</v>
      </c>
      <c r="GQ35" s="1">
        <f>+IF($E35=GQ$22,VLOOKUP($C35,Input!$A$8:$GZ$39,MATCH(GQ$21,Input!$A$6:$GZ$6,0),FALSE),0)*IF(GQ$19&gt;=MAX($GP$19:GP$19),MIN((GQ$19-MAX($GP$19:GP$19)),(GQ$19-GP$19)),0)+IF($E35=GQ$22,VLOOKUP($C35,Input!$A$8:$GZ$39,MATCH(GQ$21,Input!$A$6:$GZ$6,0),FALSE),0)*IF(GQ$18&gt;=MAX($GP$18:GP$18),MIN((GQ$18-MAX($GP$18:GP$18)),(GQ$18-GP$18)),0)</f>
        <v>0</v>
      </c>
      <c r="GR35" s="1">
        <f>+IF($E35=GR$22,VLOOKUP($C35,Input!$A$8:$GZ$39,MATCH(GR$21,Input!$A$6:$GZ$6,0),FALSE),0)*IF(GR$19&gt;=MAX($GP$19:GQ$19),MIN((GR$19-MAX($GP$19:GQ$19)),(GR$19-GQ$19)),0)+IF($E35=GR$22,VLOOKUP($C35,Input!$A$8:$GZ$39,MATCH(GR$21,Input!$A$6:$GZ$6,0),FALSE),0)*IF(GR$18&gt;=MAX($GP$18:GQ$18),MIN((GR$18-MAX($GP$18:GQ$18)),(GR$18-GQ$18)),0)</f>
        <v>0</v>
      </c>
      <c r="GS35" s="1">
        <f>+IF($E35=GS$22,VLOOKUP($C35,Input!$A$8:$GZ$39,MATCH(GS$21,Input!$A$6:$GZ$6,0),FALSE),0)*IF(GS$19&gt;=MAX($GP$19:GR$19),MIN((GS$19-MAX($GP$19:GR$19)),(GS$19-GR$19)),0)+IF($E35=GS$22,VLOOKUP($C35,Input!$A$8:$GZ$39,MATCH(GS$21,Input!$A$6:$GZ$6,0),FALSE),0)*IF(GS$18&gt;=MAX($GP$18:GR$18),MIN((GS$18-MAX($GP$18:GR$18)),(GS$18-GR$18)),0)</f>
        <v>0</v>
      </c>
      <c r="GT35" s="1">
        <f>+IF($E35=GT$22,VLOOKUP($C35,Input!$A$8:$GZ$39,MATCH(GT$21,Input!$A$6:$GZ$6,0),FALSE),0)*IF(GT$19&gt;=MAX($GP$19:GS$19),MIN((GT$19-MAX($GP$19:GS$19)),(GT$19-GS$19)),0)+IF($E35=GT$22,VLOOKUP($C35,Input!$A$8:$GZ$39,MATCH(GT$21,Input!$A$6:$GZ$6,0),FALSE),0)*IF(GT$18&gt;=MAX($GP$18:GS$18),MIN((GT$18-MAX($GP$18:GS$18)),(GT$18-GS$18)),0)</f>
        <v>0</v>
      </c>
      <c r="GU35" s="1">
        <f>+IF($E35=GU$22,VLOOKUP($C35,Input!$A$8:$GZ$39,MATCH(GU$21,Input!$A$6:$GZ$6,0),FALSE),0)*IF(GU$19&gt;=MAX($GP$19:GT$19),MIN((GU$19-MAX($GP$19:GT$19)),(GU$19-GT$19)),0)+IF($E35=GU$22,VLOOKUP($C35,Input!$A$8:$GZ$39,MATCH(GU$21,Input!$A$6:$GZ$6,0),FALSE),0)*IF(GU$18&gt;=MAX($GP$18:GT$18),MIN((GU$18-MAX($GP$18:GT$18)),(GU$18-GT$18)),0)</f>
        <v>0</v>
      </c>
      <c r="GV35" s="1">
        <f>+IF($E35=GV$22,VLOOKUP($C35,Input!$A$8:$GZ$39,MATCH(GV$21,Input!$A$6:$GZ$6,0),FALSE),0)*IF(GV$19&gt;=MAX($GP$19:GU$19),MIN((GV$19-MAX($GP$19:GU$19)),(GV$19-GU$19)),0)+IF($E35=GV$22,VLOOKUP($C35,Input!$A$8:$GZ$39,MATCH(GV$21,Input!$A$6:$GZ$6,0),FALSE),0)*IF(GV$18&gt;=MAX($GP$18:GU$18),MIN((GV$18-MAX($GP$18:GU$18)),(GV$18-GU$18)),0)</f>
        <v>0</v>
      </c>
      <c r="GW35" s="1">
        <f>+IF($E35=GW$22,VLOOKUP($C35,Input!$A$8:$GZ$39,MATCH(GW$21,Input!$A$6:$GZ$6,0),FALSE),0)*IF(GW$19&gt;=MAX($GP$19:GV$19),MIN((GW$19-MAX($GP$19:GV$19)),(GW$19-GV$19)),0)+IF($E35=GW$22,VLOOKUP($C35,Input!$A$8:$GZ$39,MATCH(GW$21,Input!$A$6:$GZ$6,0),FALSE),0)*IF(GW$18&gt;=MAX($GP$18:GV$18),MIN((GW$18-MAX($GP$18:GV$18)),(GW$18-GV$18)),0)</f>
        <v>0</v>
      </c>
      <c r="GX35" s="1">
        <f>+IF($E35=GX$22,VLOOKUP($C35,Input!$A$8:$GZ$39,MATCH(GX$21,Input!$A$6:$GZ$6,0),FALSE),0)*IF(GX$19&gt;=MAX($GP$19:GW$19),MIN((GX$19-MAX($GP$19:GW$19)),(GX$19-GW$19)),0)+IF($E35=GX$22,VLOOKUP($C35,Input!$A$8:$GZ$39,MATCH(GX$21,Input!$A$6:$GZ$6,0),FALSE),0)*IF(GX$18&gt;=MAX($GP$18:GW$18),MIN((GX$18-MAX($GP$18:GW$18)),(GX$18-GW$18)),0)</f>
        <v>0</v>
      </c>
      <c r="GY35" s="1">
        <f>+IF($E35=GY$22,VLOOKUP($C35,Input!$A$8:$GZ$39,MATCH(GY$21,Input!$A$6:$GZ$6,0),FALSE),0)*IF(GY$19&gt;=MAX($GP$19:GX$19),MIN((GY$19-MAX($GP$19:GX$19)),(GY$19-GX$19)),0)+IF($E35=GY$22,VLOOKUP($C35,Input!$A$8:$GZ$39,MATCH(GY$21,Input!$A$6:$GZ$6,0),FALSE),0)*IF(GY$18&gt;=MAX($GP$18:GX$18),MIN((GY$18-MAX($GP$18:GX$18)),(GY$18-GX$18)),0)</f>
        <v>0</v>
      </c>
      <c r="GZ35" s="1">
        <f>+IF($E35=GZ$22,VLOOKUP($C35,Input!$A$8:$GZ$39,MATCH(GZ$21,Input!$A$6:$GZ$6,0),FALSE),0)*IF(GZ$19&gt;=MAX($GP$19:GY$19),MIN((GZ$19-MAX($GP$19:GY$19)),(GZ$19-GY$19)),0)+IF($E35=GZ$22,VLOOKUP($C35,Input!$A$8:$GZ$39,MATCH(GZ$21,Input!$A$6:$GZ$6,0),FALSE),0)*IF(GZ$18&gt;=MAX($GP$18:GY$18),MIN((GZ$18-MAX($GP$18:GY$18)),(GZ$18-GY$18)),0)</f>
        <v>0</v>
      </c>
      <c r="HA35" s="1">
        <f>+IF($E35=HA$22,VLOOKUP($C35,Input!$A$8:$GZ$39,MATCH(HA$21,Input!$A$6:$GZ$6,0),FALSE),0)*IF(HA$19&gt;=MAX($GP$19:GZ$19),MIN((HA$19-MAX($GP$19:GZ$19)),(HA$19-GZ$19)),0)+IF($E35=HA$22,VLOOKUP($C35,Input!$A$8:$GZ$39,MATCH(HA$21,Input!$A$6:$GZ$6,0),FALSE),0)*IF(HA$18&gt;=MAX($GP$18:GZ$18),MIN((HA$18-MAX($GP$18:GZ$18)),(HA$18-GZ$18)),0)</f>
        <v>0</v>
      </c>
      <c r="HB35" s="1">
        <f>+IF($E35=HB$22,VLOOKUP($C35,Input!$A$8:$GZ$39,MATCH(HB$21,Input!$A$6:$GZ$6,0),FALSE),0)*IF(HB$19&gt;=MAX($GP$19:HA$19),MIN((HB$19-MAX($GP$19:HA$19)),(HB$19-HA$19)),0)+IF($E35=HB$22,VLOOKUP($C35,Input!$A$8:$GZ$39,MATCH(HB$21,Input!$A$6:$GZ$6,0),FALSE),0)*IF(HB$18&gt;=MAX($GP$18:HA$18),MIN((HB$18-MAX($GP$18:HA$18)),(HB$18-HA$18)),0)</f>
        <v>0</v>
      </c>
      <c r="HC35" s="1">
        <f>+IF($E35=HC$22,VLOOKUP($C35,Input!$A$8:$GZ$39,MATCH(HC$21,Input!$A$6:$GZ$6,0),FALSE),0)*IF(HC$19&gt;=MAX($GP$19:HB$19),MIN((HC$19-MAX($GP$19:HB$19)),(HC$19-HB$19)),0)+IF($E35=HC$22,VLOOKUP($C35,Input!$A$8:$GZ$39,MATCH(HC$21,Input!$A$6:$GZ$6,0),FALSE),0)*IF(HC$18&gt;=MAX($GP$18:HB$18),MIN((HC$18-MAX($GP$18:HB$18)),(HC$18-HB$18)),0)</f>
        <v>0</v>
      </c>
      <c r="HD35" s="1">
        <f>+IF($E35=HD$22,VLOOKUP($C35,Input!$A$8:$GZ$39,MATCH(HD$21,Input!$A$6:$GZ$6,0),FALSE),0)*IF(HD$19&gt;=MAX($GP$19:HC$19),MIN((HD$19-MAX($GP$19:HC$19)),(HD$19-HC$19)),0)+IF($E35=HD$22,VLOOKUP($C35,Input!$A$8:$GZ$39,MATCH(HD$21,Input!$A$6:$GZ$6,0),FALSE),0)*IF(HD$18&gt;=MAX($GP$18:HC$18),MIN((HD$18-MAX($GP$18:HC$18)),(HD$18-HC$18)),0)</f>
        <v>0</v>
      </c>
      <c r="HE35" s="1">
        <f>+IF($E35=HE$22,VLOOKUP($C35,Input!$A$8:$GZ$39,MATCH(HE$21,Input!$A$6:$GZ$6,0),FALSE),0)*IF(HE$19&gt;=MAX($GP$19:HD$19),MIN((HE$19-MAX($GP$19:HD$19)),(HE$19-HD$19)),0)+IF($E35=HE$22,VLOOKUP($C35,Input!$A$8:$GZ$39,MATCH(HE$21,Input!$A$6:$GZ$6,0),FALSE),0)*IF(HE$18&gt;=MAX($GP$18:HD$18),MIN((HE$18-MAX($GP$18:HD$18)),(HE$18-HD$18)),0)</f>
        <v>0</v>
      </c>
      <c r="HF35" s="1">
        <f>+IF($E35=HF$22,VLOOKUP($C35,Input!$A$8:$GZ$39,MATCH(HF$21,Input!$A$6:$GZ$6,0),FALSE),0)*IF(HF$19&gt;=MAX($GP$19:HE$19),MIN((HF$19-MAX($GP$19:HE$19)),(HF$19-HE$19)),0)+IF($E35=HF$22,VLOOKUP($C35,Input!$A$8:$GZ$39,MATCH(HF$21,Input!$A$6:$GZ$6,0),FALSE),0)*IF(HF$18&gt;=MAX($GP$18:HE$18),MIN((HF$18-MAX($GP$18:HE$18)),(HF$18-HE$18)),0)</f>
        <v>0</v>
      </c>
      <c r="HG35" s="1">
        <f>+IF($E35=HG$22,VLOOKUP($C35,Input!$A$8:$GZ$39,MATCH(HG$21,Input!$A$6:$GZ$6,0),FALSE),0)*IF(HG$19&gt;=MAX($GP$19:HF$19),MIN((HG$19-MAX($GP$19:HF$19)),(HG$19-HF$19)),0)+IF($E35=HG$22,VLOOKUP($C35,Input!$A$8:$GZ$39,MATCH(HG$21,Input!$A$6:$GZ$6,0),FALSE),0)*IF(HG$18&gt;=MAX($GP$18:HF$18),MIN((HG$18-MAX($GP$18:HF$18)),(HG$18-HF$18)),0)</f>
        <v>0</v>
      </c>
      <c r="HH35" s="1">
        <f>+IF($E35=HH$22,VLOOKUP($C35,Input!$A$8:$GZ$39,MATCH(HH$21,Input!$A$6:$GZ$6,0),FALSE),0)*IF(HH$19&gt;=MAX($GP$19:HG$19),MIN((HH$19-MAX($GP$19:HG$19)),(HH$19-HG$19)),0)+IF($E35=HH$22,VLOOKUP($C35,Input!$A$8:$GZ$39,MATCH(HH$21,Input!$A$6:$GZ$6,0),FALSE),0)*IF(HH$18&gt;=MAX($GP$18:HG$18),MIN((HH$18-MAX($GP$18:HG$18)),(HH$18-HG$18)),0)</f>
        <v>0</v>
      </c>
      <c r="HI35" s="1">
        <f>+IF($E35=HI$22,VLOOKUP($C35,Input!$A$8:$GZ$39,MATCH(HI$21,Input!$A$6:$GZ$6,0),FALSE),0)*IF(HI$19&gt;=MAX($GP$19:HH$19),MIN((HI$19-MAX($GP$19:HH$19)),(HI$19-HH$19)),0)+IF($E35=HI$22,VLOOKUP($C35,Input!$A$8:$GZ$39,MATCH(HI$21,Input!$A$6:$GZ$6,0),FALSE),0)*IF(HI$18&gt;=MAX($GP$18:HH$18),MIN((HI$18-MAX($GP$18:HH$18)),(HI$18-HH$18)),0)</f>
        <v>0</v>
      </c>
      <c r="HJ35" s="1">
        <f>+IF($E35=HJ$22,VLOOKUP($C35,Input!$A$8:$GZ$39,MATCH(HJ$21,Input!$A$6:$GZ$6,0),FALSE),0)*IF(HJ$19&gt;=MAX($GP$19:HI$19),MIN((HJ$19-MAX($GP$19:HI$19)),(HJ$19-HI$19)),0)+IF($E35=HJ$22,VLOOKUP($C35,Input!$A$8:$GZ$39,MATCH(HJ$21,Input!$A$6:$GZ$6,0),FALSE),0)*IF(HJ$18&gt;=MAX($GP$18:HI$18),MIN((HJ$18-MAX($GP$18:HI$18)),(HJ$18-HI$18)),0)</f>
        <v>0</v>
      </c>
      <c r="HK35" s="1">
        <f>+IF($E35=HK$22,VLOOKUP($C35,Input!$A$8:$GZ$39,MATCH(HK$21,Input!$A$6:$GZ$6,0),FALSE),0)*IF(HK$19&gt;=MAX($GP$19:HJ$19),MIN((HK$19-MAX($GP$19:HJ$19)),(HK$19-HJ$19)),0)+IF($E35=HK$22,VLOOKUP($C35,Input!$A$8:$GZ$39,MATCH(HK$21,Input!$A$6:$GZ$6,0),FALSE),0)*IF(HK$18&gt;=MAX($GP$18:HJ$18),MIN((HK$18-MAX($GP$18:HJ$18)),(HK$18-HJ$18)),0)</f>
        <v>0</v>
      </c>
      <c r="HL35" s="1">
        <f>+IF($E35=HL$22,VLOOKUP($C35,Input!$A$8:$GZ$39,MATCH(HL$21,Input!$A$6:$GZ$6,0),FALSE),0)*IF(HL$19&gt;=MAX($GP$19:HK$19),MIN((HL$19-MAX($GP$19:HK$19)),(HL$19-HK$19)),0)+IF($E35=HL$22,VLOOKUP($C35,Input!$A$8:$GZ$39,MATCH(HL$21,Input!$A$6:$GZ$6,0),FALSE),0)*IF(HL$18&gt;=MAX($GP$18:HK$18),MIN((HL$18-MAX($GP$18:HK$18)),(HL$18-HK$18)),0)</f>
        <v>0</v>
      </c>
      <c r="HM35" s="1">
        <f>+IF($E35=HM$22,VLOOKUP($C35,Input!$A$8:$GZ$39,MATCH(HM$21,Input!$A$6:$GZ$6,0),FALSE),0)*IF(HM$19&gt;=MAX($GP$19:HL$19),MIN((HM$19-MAX($GP$19:HL$19)),(HM$19-HL$19)),0)+IF($E35=HM$22,VLOOKUP($C35,Input!$A$8:$GZ$39,MATCH(HM$21,Input!$A$6:$GZ$6,0),FALSE),0)*IF(HM$18&gt;=MAX($GP$18:HL$18),MIN((HM$18-MAX($GP$18:HL$18)),(HM$18-HL$18)),0)</f>
        <v>0</v>
      </c>
      <c r="HN35" s="1">
        <f>+IF($E35=HN$22,VLOOKUP($C35,Input!$A$8:$GZ$39,MATCH(HN$21,Input!$A$6:$GZ$6,0),FALSE),0)*IF(HN$19&gt;=MAX($GP$19:HM$19),MIN((HN$19-MAX($GP$19:HM$19)),(HN$19-HM$19)),0)+IF($E35=HN$22,VLOOKUP($C35,Input!$A$8:$GZ$39,MATCH(HN$21,Input!$A$6:$GZ$6,0),FALSE),0)*IF(HN$18&gt;=MAX($GP$18:HM$18),MIN((HN$18-MAX($GP$18:HM$18)),(HN$18-HM$18)),0)</f>
        <v>0</v>
      </c>
      <c r="HO35" s="1">
        <f>+IF($E35=HO$22,VLOOKUP($C35,Input!$A$8:$GZ$39,MATCH(HO$21,Input!$A$6:$GZ$6,0),FALSE),0)*IF(HO$19&gt;=MAX($GP$19:HN$19),MIN((HO$19-MAX($GP$19:HN$19)),(HO$19-HN$19)),0)+IF($E35=HO$22,VLOOKUP($C35,Input!$A$8:$GZ$39,MATCH(HO$21,Input!$A$6:$GZ$6,0),FALSE),0)*IF(HO$18&gt;=MAX($GP$18:HN$18),MIN((HO$18-MAX($GP$18:HN$18)),(HO$18-HN$18)),0)</f>
        <v>0</v>
      </c>
      <c r="HP35" s="1">
        <f>+IF($E35=HP$22,VLOOKUP($C35,Input!$A$8:$GZ$39,MATCH(HP$21,Input!$A$6:$GZ$6,0),FALSE),0)*IF(HP$19&gt;=MAX($GP$19:HO$19),MIN((HP$19-MAX($GP$19:HO$19)),(HP$19-HO$19)),0)+IF($E35=HP$22,VLOOKUP($C35,Input!$A$8:$GZ$39,MATCH(HP$21,Input!$A$6:$GZ$6,0),FALSE),0)*IF(HP$18&gt;=MAX($GP$18:HO$18),MIN((HP$18-MAX($GP$18:HO$18)),(HP$18-HO$18)),0)</f>
        <v>0</v>
      </c>
      <c r="HQ35" s="1">
        <f>+IF($E35=HQ$22,VLOOKUP($C35,Input!$A$8:$GZ$39,MATCH(HQ$21,Input!$A$6:$GZ$6,0),FALSE),0)*IF(HQ$19&gt;=MAX($GP$19:HP$19),MIN((HQ$19-MAX($GP$19:HP$19)),(HQ$19-HP$19)),0)+IF($E35=HQ$22,VLOOKUP($C35,Input!$A$8:$GZ$39,MATCH(HQ$21,Input!$A$6:$GZ$6,0),FALSE),0)*IF(HQ$18&gt;=MAX($GP$18:HP$18),MIN((HQ$18-MAX($GP$18:HP$18)),(HQ$18-HP$18)),0)</f>
        <v>0</v>
      </c>
      <c r="HR35" s="1">
        <f>+IF($E35=HR$22,VLOOKUP($C35,Input!$A$8:$GZ$39,MATCH(HR$21,Input!$A$6:$GZ$6,0),FALSE),0)*IF(HR$19&gt;=MAX($GP$19:HQ$19),MIN((HR$19-MAX($GP$19:HQ$19)),(HR$19-HQ$19)),0)+IF($E35=HR$22,VLOOKUP($C35,Input!$A$8:$GZ$39,MATCH(HR$21,Input!$A$6:$GZ$6,0),FALSE),0)*IF(HR$18&gt;=MAX($GP$18:HQ$18),MIN((HR$18-MAX($GP$18:HQ$18)),(HR$18-HQ$18)),0)</f>
        <v>0</v>
      </c>
      <c r="HS35" s="1">
        <f>+IF($E35=HS$22,VLOOKUP($C35,Input!$A$8:$GZ$39,MATCH(HS$21,Input!$A$6:$GZ$6,0),FALSE),0)*IF(HS$19&gt;=MAX($GP$19:HR$19),MIN((HS$19-MAX($GP$19:HR$19)),(HS$19-HR$19)),0)+IF($E35=HS$22,VLOOKUP($C35,Input!$A$8:$GZ$39,MATCH(HS$21,Input!$A$6:$GZ$6,0),FALSE),0)*IF(HS$18&gt;=MAX($GP$18:HR$18),MIN((HS$18-MAX($GP$18:HR$18)),(HS$18-HR$18)),0)</f>
        <v>0</v>
      </c>
      <c r="HT35" s="1">
        <f>+IF($E35=HT$22,VLOOKUP($C35,Input!$A$8:$GZ$39,MATCH(HT$21,Input!$A$6:$GZ$6,0),FALSE),0)*IF(HT$19&gt;=MAX($GP$19:HS$19),MIN((HT$19-MAX($GP$19:HS$19)),(HT$19-HS$19)),0)+IF($E35=HT$22,VLOOKUP($C35,Input!$A$8:$GZ$39,MATCH(HT$21,Input!$A$6:$GZ$6,0),FALSE),0)*IF(HT$18&gt;=MAX($GP$18:HS$18),MIN((HT$18-MAX($GP$18:HS$18)),(HT$18-HS$18)),0)</f>
        <v>0</v>
      </c>
      <c r="HU35" s="1">
        <f>+IF($E35=HU$22,VLOOKUP($C35,Input!$A$8:$GZ$39,MATCH(HU$21,Input!$A$6:$GZ$6,0),FALSE),0)*IF(HU$19&gt;=MAX($GP$19:HT$19),MIN((HU$19-MAX($GP$19:HT$19)),(HU$19-HT$19)),0)+IF($E35=HU$22,VLOOKUP($C35,Input!$A$8:$GZ$39,MATCH(HU$21,Input!$A$6:$GZ$6,0),FALSE),0)*IF(HU$18&gt;=MAX($GP$18:HT$18),MIN((HU$18-MAX($GP$18:HT$18)),(HU$18-HT$18)),0)</f>
        <v>0</v>
      </c>
      <c r="HV35" s="1">
        <f>+IF($E35=HV$22,VLOOKUP($C35,Input!$A$8:$GZ$39,MATCH(HV$21,Input!$A$6:$GZ$6,0),FALSE),0)*IF(HV$19&gt;=MAX($GP$19:HU$19),MIN((HV$19-MAX($GP$19:HU$19)),(HV$19-HU$19)),0)+IF($E35=HV$22,VLOOKUP($C35,Input!$A$8:$GZ$39,MATCH(HV$21,Input!$A$6:$GZ$6,0),FALSE),0)*IF(HV$18&gt;=MAX($GP$18:HU$18),MIN((HV$18-MAX($GP$18:HU$18)),(HV$18-HU$18)),0)</f>
        <v>0</v>
      </c>
      <c r="HW35" s="1">
        <f>+IF($E35=HW$22,VLOOKUP($C35,Input!$A$8:$GZ$39,MATCH(HW$21,Input!$A$6:$GZ$6,0),FALSE),0)*IF(HW$19&gt;=MAX($GP$19:HV$19),MIN((HW$19-MAX($GP$19:HV$19)),(HW$19-HV$19)),0)+IF($E35=HW$22,VLOOKUP($C35,Input!$A$8:$GZ$39,MATCH(HW$21,Input!$A$6:$GZ$6,0),FALSE),0)*IF(HW$18&gt;=MAX($GP$18:HV$18),MIN((HW$18-MAX($GP$18:HV$18)),(HW$18-HV$18)),0)</f>
        <v>0</v>
      </c>
      <c r="HX35" s="1">
        <f>+IF($E35=HX$22,VLOOKUP($C35,Input!$A$8:$GZ$39,MATCH(HX$21,Input!$A$6:$GZ$6,0),FALSE),0)*IF(HX$19&gt;=MAX($GP$19:HW$19),MIN((HX$19-MAX($GP$19:HW$19)),(HX$19-HW$19)),0)+IF($E35=HX$22,VLOOKUP($C35,Input!$A$8:$GZ$39,MATCH(HX$21,Input!$A$6:$GZ$6,0),FALSE),0)*IF(HX$18&gt;=MAX($GP$18:HW$18),MIN((HX$18-MAX($GP$18:HW$18)),(HX$18-HW$18)),0)</f>
        <v>0</v>
      </c>
      <c r="HY35" s="1">
        <f>+IF($E35=HY$22,VLOOKUP($C35,Input!$A$8:$GZ$39,MATCH(HY$21,Input!$A$6:$GZ$6,0),FALSE),0)*IF(HY$19&gt;=MAX($GP$19:HX$19),MIN((HY$19-MAX($GP$19:HX$19)),(HY$19-HX$19)),0)+IF($E35=HY$22,VLOOKUP($C35,Input!$A$8:$GZ$39,MATCH(HY$21,Input!$A$6:$GZ$6,0),FALSE),0)*IF(HY$18&gt;=MAX($GP$18:HX$18),MIN((HY$18-MAX($GP$18:HX$18)),(HY$18-HX$18)),0)</f>
        <v>0</v>
      </c>
      <c r="HZ35" s="42"/>
      <c r="IA35" t="str">
        <f>VLOOKUP($C35,Input!$A$8:$IA$39,MATCH(IA$21,Input!$A$6:$IA$6,0),FALSE)</f>
        <v>NA</v>
      </c>
      <c r="IB35" s="132">
        <f>IF((VLOOKUP($C35,Input!$A$8:$IA$39,MATCH(IB$21,Input!$A$6:$IA$6,0),FALSE))="Y",$D35/VLOOKUP($C35,Input!$A$8:$IA$39,MATCH(IC$21,Input!$A$6:$IA$6,0),FALSE),0)</f>
        <v>0</v>
      </c>
      <c r="IC35" s="132">
        <f>IF((VLOOKUP($C35,Input!$A$8:$IA$39,MATCH(IB$21,Input!$A$6:$IA$6,0),FALSE))="Y",0,IF((VLOOKUP($C35,Input!$A$8:$IA$39,MATCH(IC$21,Input!$A$6:$IA$6,0),FALSE))&gt;0,$D35/VLOOKUP($C35,Input!$A$8:$IA$39,MATCH(IC$21,Input!$A$6:$IA$6,0),FALSE),0))</f>
        <v>0</v>
      </c>
      <c r="ID35" s="1">
        <f>+IF($E35=ID$22,VLOOKUP($C35,Input!$A$8:$IA$39,MATCH(ID$21,Input!$A$6:$IA$6,0),FALSE),0)*IF(ID$19&gt;=MAX($IC$19:IC$19),MIN((ID$19-MAX($IC$19:IC$19)),(ID$19-IC$19)),0)+IF($E35=ID$22,VLOOKUP($C35,Input!$A$8:$IA$39,MATCH(ID$21,Input!$A$6:$IA$6,0),FALSE),0)*IF(ID$18&gt;=MAX($IC$18:IC$18),MIN((ID$18-MAX($IC$18:IC$18)),(ID$18-IC$18)),0)</f>
        <v>0</v>
      </c>
      <c r="IE35" s="1">
        <f>+IF($E35=IE$22,VLOOKUP($C35,Input!$A$8:$IA$39,MATCH(IE$21,Input!$A$6:$IA$6,0),FALSE),0)*IF(IE$19&gt;=MAX($IC$19:ID$19),MIN((IE$19-MAX($IC$19:ID$19)),(IE$19-ID$19)),0)+IF($E35=IE$22,VLOOKUP($C35,Input!$A$8:$IA$39,MATCH(IE$21,Input!$A$6:$IA$6,0),FALSE),0)*IF(IE$18&gt;=MAX($IC$18:ID$18),MIN((IE$18-MAX($IC$18:ID$18)),(IE$18-ID$18)),0)</f>
        <v>0</v>
      </c>
      <c r="IF35" s="1">
        <f>+IF($E35=IF$22,VLOOKUP($C35,Input!$A$8:$IA$39,MATCH(IF$21,Input!$A$6:$IA$6,0),FALSE),0)*IF(IF$19&gt;=MAX($IC$19:IE$19),MIN((IF$19-MAX($IC$19:IE$19)),(IF$19-IE$19)),0)+IF($E35=IF$22,VLOOKUP($C35,Input!$A$8:$IA$39,MATCH(IF$21,Input!$A$6:$IA$6,0),FALSE),0)*IF(IF$18&gt;=MAX($IC$18:IE$18),MIN((IF$18-MAX($IC$18:IE$18)),(IF$18-IE$18)),0)</f>
        <v>0</v>
      </c>
      <c r="IG35" s="1">
        <f>+IF($E35=IG$22,VLOOKUP($C35,Input!$A$8:$IA$39,MATCH(IG$21,Input!$A$6:$IA$6,0),FALSE),0)*IF(IG$19&gt;=MAX($IC$19:IF$19),MIN((IG$19-MAX($IC$19:IF$19)),(IG$19-IF$19)),0)+IF($E35=IG$22,VLOOKUP($C35,Input!$A$8:$IA$39,MATCH(IG$21,Input!$A$6:$IA$6,0),FALSE),0)*IF(IG$18&gt;=MAX($IC$18:IF$18),MIN((IG$18-MAX($IC$18:IF$18)),(IG$18-IF$18)),0)</f>
        <v>0</v>
      </c>
      <c r="IH35" s="1">
        <f>+IF($E35=IH$22,VLOOKUP($C35,Input!$A$8:$IA$39,MATCH(IH$21,Input!$A$6:$IA$6,0),FALSE),0)*IF(IH$19&gt;=MAX($IC$19:IG$19),MIN((IH$19-MAX($IC$19:IG$19)),(IH$19-IG$19)),0)+IF($E35=IH$22,VLOOKUP($C35,Input!$A$8:$IA$39,MATCH(IH$21,Input!$A$6:$IA$6,0),FALSE),0)*IF(IH$18&gt;=MAX($IC$18:IG$18),MIN((IH$18-MAX($IC$18:IG$18)),(IH$18-IG$18)),0)</f>
        <v>0</v>
      </c>
      <c r="II35" s="1">
        <f>+IF($E35=II$22,VLOOKUP($C35,Input!$A$8:$IA$39,MATCH(II$21,Input!$A$6:$IA$6,0),FALSE),0)*IF(II$19&gt;=MAX($IC$19:IH$19),MIN((II$19-MAX($IC$19:IH$19)),(II$19-IH$19)),0)+IF($E35=II$22,VLOOKUP($C35,Input!$A$8:$IA$39,MATCH(II$21,Input!$A$6:$IA$6,0),FALSE),0)*IF(II$18&gt;=MAX($IC$18:IH$18),MIN((II$18-MAX($IC$18:IH$18)),(II$18-IH$18)),0)</f>
        <v>0</v>
      </c>
      <c r="IJ35" s="1">
        <f>+IF($E35=IJ$22,VLOOKUP($C35,Input!$A$8:$IA$39,MATCH(IJ$21,Input!$A$6:$IA$6,0),FALSE),0)*IF(IJ$19&gt;=MAX($IC$19:II$19),MIN((IJ$19-MAX($IC$19:II$19)),(IJ$19-II$19)),0)+IF($E35=IJ$22,VLOOKUP($C35,Input!$A$8:$IA$39,MATCH(IJ$21,Input!$A$6:$IA$6,0),FALSE),0)*IF(IJ$18&gt;=MAX($IC$18:II$18),MIN((IJ$18-MAX($IC$18:II$18)),(IJ$18-II$18)),0)</f>
        <v>0</v>
      </c>
      <c r="IK35" s="1">
        <f>+IF($E35=IK$22,VLOOKUP($C35,Input!$A$8:$IA$39,MATCH(IK$21,Input!$A$6:$IA$6,0),FALSE),0)*IF(IK$19&gt;=MAX($IC$19:IJ$19),MIN((IK$19-MAX($IC$19:IJ$19)),(IK$19-IJ$19)),0)+IF($E35=IK$22,VLOOKUP($C35,Input!$A$8:$IA$39,MATCH(IK$21,Input!$A$6:$IA$6,0),FALSE),0)*IF(IK$18&gt;=MAX($IC$18:IJ$18),MIN((IK$18-MAX($IC$18:IJ$18)),(IK$18-IJ$18)),0)</f>
        <v>0</v>
      </c>
      <c r="IL35" s="1">
        <f>+IF($E35=IL$22,VLOOKUP($C35,Input!$A$8:$IA$39,MATCH(IL$21,Input!$A$6:$IA$6,0),FALSE),0)*IF(IL$19&gt;=MAX($IC$19:IK$19),MIN((IL$19-MAX($IC$19:IK$19)),(IL$19-IK$19)),0)+IF($E35=IL$22,VLOOKUP($C35,Input!$A$8:$IA$39,MATCH(IL$21,Input!$A$6:$IA$6,0),FALSE),0)*IF(IL$18&gt;=MAX($IC$18:IK$18),MIN((IL$18-MAX($IC$18:IK$18)),(IL$18-IK$18)),0)</f>
        <v>0</v>
      </c>
      <c r="IM35" s="1">
        <f>+IF($E35=IM$22,VLOOKUP($C35,Input!$A$8:$IA$39,MATCH(IM$21,Input!$A$6:$IA$6,0),FALSE),0)*IF(IM$19&gt;=MAX($IC$19:IL$19),MIN((IM$19-MAX($IC$19:IL$19)),(IM$19-IL$19)),0)+IF($E35=IM$22,VLOOKUP($C35,Input!$A$8:$IA$39,MATCH(IM$21,Input!$A$6:$IA$6,0),FALSE),0)*IF(IM$18&gt;=MAX($IC$18:IL$18),MIN((IM$18-MAX($IC$18:IL$18)),(IM$18-IL$18)),0)</f>
        <v>0</v>
      </c>
      <c r="IN35" s="1">
        <f>+IF($E35=IN$22,VLOOKUP($C35,Input!$A$8:$IA$39,MATCH(IN$21,Input!$A$6:$IA$6,0),FALSE),0)*IF(IN$19&gt;=MAX($IC$19:IM$19),MIN((IN$19-MAX($IC$19:IM$19)),(IN$19-IM$19)),0)+IF($E35=IN$22,VLOOKUP($C35,Input!$A$8:$IA$39,MATCH(IN$21,Input!$A$6:$IA$6,0),FALSE),0)*IF(IN$18&gt;=MAX($IC$18:IM$18),MIN((IN$18-MAX($IC$18:IM$18)),(IN$18-IM$18)),0)</f>
        <v>0</v>
      </c>
      <c r="IO35" s="1">
        <f>+IF($E35=IO$22,VLOOKUP($C35,Input!$A$8:$IA$39,MATCH(IO$21,Input!$A$6:$IA$6,0),FALSE),0)*IF(IO$19&gt;=MAX($IC$19:IN$19),MIN((IO$19-MAX($IC$19:IN$19)),(IO$19-IN$19)),0)+IF($E35=IO$22,VLOOKUP($C35,Input!$A$8:$IA$39,MATCH(IO$21,Input!$A$6:$IA$6,0),FALSE),0)*IF(IO$18&gt;=MAX($IC$18:IN$18),MIN((IO$18-MAX($IC$18:IN$18)),(IO$18-IN$18)),0)</f>
        <v>0</v>
      </c>
      <c r="IP35" s="1">
        <f>+IF($E35=IP$22,VLOOKUP($C35,Input!$A$8:$IA$39,MATCH(IP$21,Input!$A$6:$IA$6,0),FALSE),0)*IF(IP$19&gt;=MAX($IC$19:IO$19),MIN((IP$19-MAX($IC$19:IO$19)),(IP$19-IO$19)),0)+IF($E35=IP$22,VLOOKUP($C35,Input!$A$8:$IA$39,MATCH(IP$21,Input!$A$6:$IA$6,0),FALSE),0)*IF(IP$18&gt;=MAX($IC$18:IO$18),MIN((IP$18-MAX($IC$18:IO$18)),(IP$18-IO$18)),0)</f>
        <v>0</v>
      </c>
      <c r="IQ35" s="1">
        <f>+IF($E35=IQ$22,VLOOKUP($C35,Input!$A$8:$IA$39,MATCH(IQ$21,Input!$A$6:$IA$6,0),FALSE),0)*IF(IQ$19&gt;=MAX($IC$19:IP$19),MIN((IQ$19-MAX($IC$19:IP$19)),(IQ$19-IP$19)),0)+IF($E35=IQ$22,VLOOKUP($C35,Input!$A$8:$IA$39,MATCH(IQ$21,Input!$A$6:$IA$6,0),FALSE),0)*IF(IQ$18&gt;=MAX($IC$18:IP$18),MIN((IQ$18-MAX($IC$18:IP$18)),(IQ$18-IP$18)),0)</f>
        <v>0</v>
      </c>
      <c r="IR35" s="1">
        <f>+IF($E35=IR$22,VLOOKUP($C35,Input!$A$8:$IA$39,MATCH(IR$21,Input!$A$6:$IA$6,0),FALSE),0)*IF(IR$19&gt;=MAX($IC$19:IQ$19),MIN((IR$19-MAX($IC$19:IQ$19)),(IR$19-IQ$19)),0)+IF($E35=IR$22,VLOOKUP($C35,Input!$A$8:$IA$39,MATCH(IR$21,Input!$A$6:$IA$6,0),FALSE),0)*IF(IR$18&gt;=MAX($IC$18:IQ$18),MIN((IR$18-MAX($IC$18:IQ$18)),(IR$18-IQ$18)),0)</f>
        <v>0</v>
      </c>
      <c r="IS35" s="1">
        <f>+IF($E35=IS$22,VLOOKUP($C35,Input!$A$8:$IA$39,MATCH(IS$21,Input!$A$6:$IA$6,0),FALSE),0)*IF(IS$19&gt;=MAX($IC$19:IR$19),MIN((IS$19-MAX($IC$19:IR$19)),(IS$19-IR$19)),0)+IF($E35=IS$22,VLOOKUP($C35,Input!$A$8:$IA$39,MATCH(IS$21,Input!$A$6:$IA$6,0),FALSE),0)*IF(IS$18&gt;=MAX($IC$18:IR$18),MIN((IS$18-MAX($IC$18:IR$18)),(IS$18-IR$18)),0)</f>
        <v>0</v>
      </c>
      <c r="IT35" s="1">
        <f>+IF($E35=IT$22,VLOOKUP($C35,Input!$A$8:$IA$39,MATCH(IT$21,Input!$A$6:$IA$6,0),FALSE),0)*IF(IT$19&gt;=MAX($IC$19:IS$19),MIN((IT$19-MAX($IC$19:IS$19)),(IT$19-IS$19)),0)+IF($E35=IT$22,VLOOKUP($C35,Input!$A$8:$IA$39,MATCH(IT$21,Input!$A$6:$IA$6,0),FALSE),0)*IF(IT$18&gt;=MAX($IC$18:IS$18),MIN((IT$18-MAX($IC$18:IS$18)),(IT$18-IS$18)),0)</f>
        <v>0</v>
      </c>
      <c r="IU35" s="1">
        <f>+IF($E35=IU$22,VLOOKUP($C35,Input!$A$8:$IA$39,MATCH(IU$21,Input!$A$6:$IA$6,0),FALSE),0)*IF(IU$19&gt;=MAX($IC$19:IT$19),MIN((IU$19-MAX($IC$19:IT$19)),(IU$19-IT$19)),0)+IF($E35=IU$22,VLOOKUP($C35,Input!$A$8:$IA$39,MATCH(IU$21,Input!$A$6:$IA$6,0),FALSE),0)*IF(IU$18&gt;=MAX($IC$18:IT$18),MIN((IU$18-MAX($IC$18:IT$18)),(IU$18-IT$18)),0)</f>
        <v>0</v>
      </c>
      <c r="IV35" s="1">
        <f>+IF($E35=IV$22,VLOOKUP($C35,Input!$A$8:$IA$39,MATCH(IV$21,Input!$A$6:$IA$6,0),FALSE),0)*IF(IV$19&gt;=MAX($IC$19:IU$19),MIN((IV$19-MAX($IC$19:IU$19)),(IV$19-IU$19)),0)+IF($E35=IV$22,VLOOKUP($C35,Input!$A$8:$IA$39,MATCH(IV$21,Input!$A$6:$IA$6,0),FALSE),0)*IF(IV$18&gt;=MAX($IC$18:IU$18),MIN((IV$18-MAX($IC$18:IU$18)),(IV$18-IU$18)),0)</f>
        <v>0</v>
      </c>
      <c r="IW35" s="1">
        <f>+IF($E35=IW$22,VLOOKUP($C35,Input!$A$8:$IA$39,MATCH(IW$21,Input!$A$6:$IA$6,0),FALSE),0)*IF(IW$19&gt;=MAX($IC$19:IV$19),MIN((IW$19-MAX($IC$19:IV$19)),(IW$19-IV$19)),0)+IF($E35=IW$22,VLOOKUP($C35,Input!$A$8:$IA$39,MATCH(IW$21,Input!$A$6:$IA$6,0),FALSE),0)*IF(IW$18&gt;=MAX($IC$18:IV$18),MIN((IW$18-MAX($IC$18:IV$18)),(IW$18-IV$18)),0)</f>
        <v>0</v>
      </c>
      <c r="IX35" s="1">
        <f>+IF($E35=IX$22,VLOOKUP($C35,Input!$A$8:$IA$39,MATCH(IX$21,Input!$A$6:$IA$6,0),FALSE),0)*IF(IX$19&gt;=MAX($IC$19:IW$19),MIN((IX$19-MAX($IC$19:IW$19)),(IX$19-IW$19)),0)+IF($E35=IX$22,VLOOKUP($C35,Input!$A$8:$IA$39,MATCH(IX$21,Input!$A$6:$IA$6,0),FALSE),0)*IF(IX$18&gt;=MAX($IC$18:IW$18),MIN((IX$18-MAX($IC$18:IW$18)),(IX$18-IW$18)),0)</f>
        <v>0</v>
      </c>
      <c r="IY35" s="1">
        <f>+IF($E35=IY$22,VLOOKUP($C35,Input!$A$8:$IA$39,MATCH(IY$21,Input!$A$6:$IA$6,0),FALSE),0)*IF(IY$19&gt;=MAX($IC$19:IX$19),MIN((IY$19-MAX($IC$19:IX$19)),(IY$19-IX$19)),0)+IF($E35=IY$22,VLOOKUP($C35,Input!$A$8:$IA$39,MATCH(IY$21,Input!$A$6:$IA$6,0),FALSE),0)*IF(IY$18&gt;=MAX($IC$18:IX$18),MIN((IY$18-MAX($IC$18:IX$18)),(IY$18-IX$18)),0)</f>
        <v>0</v>
      </c>
      <c r="IZ35" s="1">
        <f>+IF($E35=IZ$22,VLOOKUP($C35,Input!$A$8:$IA$39,MATCH(IZ$21,Input!$A$6:$IA$6,0),FALSE),0)*IF(IZ$19&gt;=MAX($IC$19:IY$19),MIN((IZ$19-MAX($IC$19:IY$19)),(IZ$19-IY$19)),0)+IF($E35=IZ$22,VLOOKUP($C35,Input!$A$8:$IA$39,MATCH(IZ$21,Input!$A$6:$IA$6,0),FALSE),0)*IF(IZ$18&gt;=MAX($IC$18:IY$18),MIN((IZ$18-MAX($IC$18:IY$18)),(IZ$18-IY$18)),0)</f>
        <v>0</v>
      </c>
      <c r="JA35" s="1">
        <f>+IF($E35=JA$22,VLOOKUP($C35,Input!$A$8:$IA$39,MATCH(JA$21,Input!$A$6:$IA$6,0),FALSE),0)*IF(JA$19&gt;=MAX($IC$19:IZ$19),MIN((JA$19-MAX($IC$19:IZ$19)),(JA$19-IZ$19)),0)+IF($E35=JA$22,VLOOKUP($C35,Input!$A$8:$IA$39,MATCH(JA$21,Input!$A$6:$IA$6,0),FALSE),0)*IF(JA$18&gt;=MAX($IC$18:IZ$18),MIN((JA$18-MAX($IC$18:IZ$18)),(JA$18-IZ$18)),0)</f>
        <v>0</v>
      </c>
      <c r="JB35" s="1">
        <f>+IF($E35=JB$22,VLOOKUP($C35,Input!$A$8:$IA$39,MATCH(JB$21,Input!$A$6:$IA$6,0),FALSE),0)*IF(JB$19&gt;=MAX($IC$19:JA$19),MIN((JB$19-MAX($IC$19:JA$19)),(JB$19-JA$19)),0)+IF($E35=JB$22,VLOOKUP($C35,Input!$A$8:$IA$39,MATCH(JB$21,Input!$A$6:$IA$6,0),FALSE),0)*IF(JB$18&gt;=MAX($IC$18:JA$18),MIN((JB$18-MAX($IC$18:JA$18)),(JB$18-JA$18)),0)</f>
        <v>0</v>
      </c>
      <c r="JC35" s="1">
        <f>+IF($E35=JC$22,VLOOKUP($C35,Input!$A$8:$IA$39,MATCH(JC$21,Input!$A$6:$IA$6,0),FALSE),0)*IF(JC$19&gt;=MAX($IC$19:JB$19),MIN((JC$19-MAX($IC$19:JB$19)),(JC$19-JB$19)),0)+IF($E35=JC$22,VLOOKUP($C35,Input!$A$8:$IA$39,MATCH(JC$21,Input!$A$6:$IA$6,0),FALSE),0)*IF(JC$18&gt;=MAX($IC$18:JB$18),MIN((JC$18-MAX($IC$18:JB$18)),(JC$18-JB$18)),0)</f>
        <v>0</v>
      </c>
      <c r="JD35" s="1">
        <f>+IF($E35=JD$22,VLOOKUP($C35,Input!$A$8:$IA$39,MATCH(JD$21,Input!$A$6:$IA$6,0),FALSE),0)*IF(JD$19&gt;=MAX($IC$19:JC$19),MIN((JD$19-MAX($IC$19:JC$19)),(JD$19-JC$19)),0)+IF($E35=JD$22,VLOOKUP($C35,Input!$A$8:$IA$39,MATCH(JD$21,Input!$A$6:$IA$6,0),FALSE),0)*IF(JD$18&gt;=MAX($IC$18:JC$18),MIN((JD$18-MAX($IC$18:JC$18)),(JD$18-JC$18)),0)</f>
        <v>0</v>
      </c>
      <c r="JE35" s="1">
        <f>+IF($E35=JE$22,VLOOKUP($C35,Input!$A$8:$IA$39,MATCH(JE$21,Input!$A$6:$IA$6,0),FALSE),0)*IF(JE$19&gt;=MAX($IC$19:JD$19),MIN((JE$19-MAX($IC$19:JD$19)),(JE$19-JD$19)),0)+IF($E35=JE$22,VLOOKUP($C35,Input!$A$8:$IA$39,MATCH(JE$21,Input!$A$6:$IA$6,0),FALSE),0)*IF(JE$18&gt;=MAX($IC$18:JD$18),MIN((JE$18-MAX($IC$18:JD$18)),(JE$18-JD$18)),0)</f>
        <v>0</v>
      </c>
      <c r="JF35" s="1">
        <f>+IF($E35=JF$22,VLOOKUP($C35,Input!$A$8:$IA$39,MATCH(JF$21,Input!$A$6:$IA$6,0),FALSE),0)*IF(JF$19&gt;=MAX($IC$19:JE$19),MIN((JF$19-MAX($IC$19:JE$19)),(JF$19-JE$19)),0)+IF($E35=JF$22,VLOOKUP($C35,Input!$A$8:$IA$39,MATCH(JF$21,Input!$A$6:$IA$6,0),FALSE),0)*IF(JF$18&gt;=MAX($IC$18:JE$18),MIN((JF$18-MAX($IC$18:JE$18)),(JF$18-JE$18)),0)</f>
        <v>0</v>
      </c>
      <c r="JG35" s="1">
        <f>+IF($E35=JG$22,VLOOKUP($C35,Input!$A$8:$IA$39,MATCH(JG$21,Input!$A$6:$IA$6,0),FALSE),0)*IF(JG$19&gt;=MAX($IC$19:JF$19),MIN((JG$19-MAX($IC$19:JF$19)),(JG$19-JF$19)),0)+IF($E35=JG$22,VLOOKUP($C35,Input!$A$8:$IA$39,MATCH(JG$21,Input!$A$6:$IA$6,0),FALSE),0)*IF(JG$18&gt;=MAX($IC$18:JF$18),MIN((JG$18-MAX($IC$18:JF$18)),(JG$18-JF$18)),0)</f>
        <v>0</v>
      </c>
      <c r="JH35" s="1">
        <f>+IF($E35=JH$22,VLOOKUP($C35,Input!$A$8:$IA$39,MATCH(JH$21,Input!$A$6:$IA$6,0),FALSE),0)*IF(JH$19&gt;=MAX($IC$19:JG$19),MIN((JH$19-MAX($IC$19:JG$19)),(JH$19-JG$19)),0)+IF($E35=JH$22,VLOOKUP($C35,Input!$A$8:$IA$39,MATCH(JH$21,Input!$A$6:$IA$6,0),FALSE),0)*IF(JH$18&gt;=MAX($IC$18:JG$18),MIN((JH$18-MAX($IC$18:JG$18)),(JH$18-JG$18)),0)</f>
        <v>0</v>
      </c>
      <c r="JI35" s="1">
        <f>+IF($E35=JI$22,VLOOKUP($C35,Input!$A$8:$IA$39,MATCH(JI$21,Input!$A$6:$IA$6,0),FALSE),0)*IF(JI$19&gt;=MAX($IC$19:JH$19),MIN((JI$19-MAX($IC$19:JH$19)),(JI$19-JH$19)),0)+IF($E35=JI$22,VLOOKUP($C35,Input!$A$8:$IA$39,MATCH(JI$21,Input!$A$6:$IA$6,0),FALSE),0)*IF(JI$18&gt;=MAX($IC$18:JH$18),MIN((JI$18-MAX($IC$18:JH$18)),(JI$18-JH$18)),0)</f>
        <v>0</v>
      </c>
      <c r="JJ35" s="1">
        <f>+IF($E35=JJ$22,VLOOKUP($C35,Input!$A$8:$IA$39,MATCH(JJ$21,Input!$A$6:$IA$6,0),FALSE),0)*IF(JJ$19&gt;=MAX($IC$19:JI$19),MIN((JJ$19-MAX($IC$19:JI$19)),(JJ$19-JI$19)),0)+IF($E35=JJ$22,VLOOKUP($C35,Input!$A$8:$IA$39,MATCH(JJ$21,Input!$A$6:$IA$6,0),FALSE),0)*IF(JJ$18&gt;=MAX($IC$18:JI$18),MIN((JJ$18-MAX($IC$18:JI$18)),(JJ$18-JI$18)),0)</f>
        <v>0</v>
      </c>
      <c r="JK35" s="1">
        <f>+IF($E35=JK$22,VLOOKUP($C35,Input!$A$8:$IA$39,MATCH(JK$21,Input!$A$6:$IA$6,0),FALSE),0)*IF(JK$19&gt;=MAX($IC$19:JJ$19),MIN((JK$19-MAX($IC$19:JJ$19)),(JK$19-JJ$19)),0)+IF($E35=JK$22,VLOOKUP($C35,Input!$A$8:$IA$39,MATCH(JK$21,Input!$A$6:$IA$6,0),FALSE),0)*IF(JK$18&gt;=MAX($IC$18:JJ$18),MIN((JK$18-MAX($IC$18:JJ$18)),(JK$18-JJ$18)),0)</f>
        <v>0</v>
      </c>
      <c r="JL35" s="1">
        <f>+IF($E35=JL$22,VLOOKUP($C35,Input!$A$8:$IA$39,MATCH(JL$21,Input!$A$6:$IA$6,0),FALSE),0)*IF(JL$19&gt;=MAX($IC$19:JK$19),MIN((JL$19-MAX($IC$19:JK$19)),(JL$19-JK$19)),0)+IF($E35=JL$22,VLOOKUP($C35,Input!$A$8:$IA$39,MATCH(JL$21,Input!$A$6:$IA$6,0),FALSE),0)*IF(JL$18&gt;=MAX($IC$18:JK$18),MIN((JL$18-MAX($IC$18:JK$18)),(JL$18-JK$18)),0)</f>
        <v>0</v>
      </c>
      <c r="JN35" t="str">
        <f>+VLOOKUP($C35,Input!$A$8:$GZ$39,MATCH(JN$21,Input!$A$6:$GZ$6,0),FALSE)</f>
        <v>CNG Station Maint in fuel price</v>
      </c>
      <c r="JO35" s="1">
        <f>IF($E35+$I35+$D$7&lt;=JO$22,0,IF(JO$22-$D$7&gt;=$E35,VLOOKUP($C35,Input!$A$8:$GZ$39,MATCH(JO$21,Input!$A$6:$GZ$6,0),FALSE),0)*$F35/$G35)*$D35</f>
        <v>0</v>
      </c>
      <c r="JP35" s="1">
        <f>IF($E35+$I35+$D$7&lt;=JP$22,0,IF(JP$22-$D$7&gt;=$E35,VLOOKUP($C35,Input!$A$8:$GZ$39,MATCH(JP$21,Input!$A$6:$GZ$6,0),FALSE),0)*$F35/$G35)*$D35</f>
        <v>0</v>
      </c>
      <c r="JQ35" s="1">
        <f>IF($E35+$I35+$D$7&lt;=JQ$22,0,IF(JQ$22-$D$7&gt;=$E35,VLOOKUP($C35,Input!$A$8:$GZ$39,MATCH(JQ$21,Input!$A$6:$GZ$6,0),FALSE),0)*$F35/$G35)*$D35</f>
        <v>0</v>
      </c>
      <c r="JR35" s="1">
        <f>IF($E35+$I35+$D$7&lt;=JR$22,0,IF(JR$22-$D$7&gt;=$E35,VLOOKUP($C35,Input!$A$8:$GZ$39,MATCH(JR$21,Input!$A$6:$GZ$6,0),FALSE),0)*$F35/$G35)*$D35</f>
        <v>0</v>
      </c>
      <c r="JS35" s="1">
        <f>IF($E35+$I35+$D$7&lt;=JS$22,0,IF(JS$22-$D$7&gt;=$E35,VLOOKUP($C35,Input!$A$8:$GZ$39,MATCH(JS$21,Input!$A$6:$GZ$6,0),FALSE),0)*$F35/$G35)*$D35</f>
        <v>0</v>
      </c>
      <c r="JT35" s="1">
        <f>IF($E35+$I35+$D$7&lt;=JT$22,0,IF(JT$22-$D$7&gt;=$E35,VLOOKUP($C35,Input!$A$8:$GZ$39,MATCH(JT$21,Input!$A$6:$GZ$6,0),FALSE),0)*$F35/$G35)*$D35</f>
        <v>0</v>
      </c>
      <c r="JU35" s="1">
        <f>IF($E35+$I35+$D$7&lt;=JU$22,0,IF(JU$22-$D$7&gt;=$E35,VLOOKUP($C35,Input!$A$8:$GZ$39,MATCH(JU$21,Input!$A$6:$GZ$6,0),FALSE),0)*$F35/$G35)*$D35</f>
        <v>0</v>
      </c>
      <c r="JV35" s="1">
        <f>IF($E35+$I35+$D$7&lt;=JV$22,0,IF(JV$22-$D$7&gt;=$E35,VLOOKUP($C35,Input!$A$8:$GZ$39,MATCH(JV$21,Input!$A$6:$GZ$6,0),FALSE),0)*$F35/$G35)*$D35</f>
        <v>0</v>
      </c>
      <c r="JW35" s="1">
        <f>IF($E35+$I35+$D$7&lt;=JW$22,0,IF(JW$22-$D$7&gt;=$E35,VLOOKUP($C35,Input!$A$8:$GZ$39,MATCH(JW$21,Input!$A$6:$GZ$6,0),FALSE),0)*$F35/$G35)*$D35</f>
        <v>0</v>
      </c>
      <c r="JX35" s="1">
        <f>IF($E35+$I35+$D$7&lt;=JX$22,0,IF(JX$22-$D$7&gt;=$E35,VLOOKUP($C35,Input!$A$8:$GZ$39,MATCH(JX$21,Input!$A$6:$GZ$6,0),FALSE),0)*$F35/$G35)*$D35</f>
        <v>0</v>
      </c>
      <c r="JY35" s="1">
        <f>IF($E35+$I35+$D$7&lt;=JY$22,0,IF(JY$22-$D$7&gt;=$E35,VLOOKUP($C35,Input!$A$8:$GZ$39,MATCH(JY$21,Input!$A$6:$GZ$6,0),FALSE),0)*$F35/$G35)*$D35</f>
        <v>0</v>
      </c>
      <c r="JZ35" s="1">
        <f>IF($E35+$I35+$D$7&lt;=JZ$22,0,IF(JZ$22-$D$7&gt;=$E35,VLOOKUP($C35,Input!$A$8:$GZ$39,MATCH(JZ$21,Input!$A$6:$GZ$6,0),FALSE),0)*$F35/$G35)*$D35</f>
        <v>0</v>
      </c>
      <c r="KA35" s="1">
        <f>IF($E35+$I35+$D$7&lt;=KA$22,0,IF(KA$22-$D$7&gt;=$E35,VLOOKUP($C35,Input!$A$8:$GZ$39,MATCH(KA$21,Input!$A$6:$GZ$6,0),FALSE),0)*$F35/$G35)*$D35</f>
        <v>0</v>
      </c>
      <c r="KB35" s="1">
        <f>IF($E35+$I35+$D$7&lt;=KB$22,0,IF(KB$22-$D$7&gt;=$E35,VLOOKUP($C35,Input!$A$8:$GZ$39,MATCH(KB$21,Input!$A$6:$GZ$6,0),FALSE),0)*$F35/$G35)*$D35</f>
        <v>0</v>
      </c>
      <c r="KC35" s="1">
        <f>IF($E35+$I35+$D$7&lt;=KC$22,0,IF(KC$22-$D$7&gt;=$E35,VLOOKUP($C35,Input!$A$8:$GZ$39,MATCH(KC$21,Input!$A$6:$GZ$6,0),FALSE),0)*$F35/$G35)*$D35</f>
        <v>0</v>
      </c>
      <c r="KD35" s="1">
        <f>IF($E35+$I35+$D$7&lt;=KD$22,0,IF(KD$22-$D$7&gt;=$E35,VLOOKUP($C35,Input!$A$8:$GZ$39,MATCH(KD$21,Input!$A$6:$GZ$6,0),FALSE),0)*$F35/$G35)*$D35</f>
        <v>0</v>
      </c>
      <c r="KE35" s="1">
        <f>IF($E35+$I35+$D$7&lt;=KE$22,0,IF(KE$22-$D$7&gt;=$E35,VLOOKUP($C35,Input!$A$8:$GZ$39,MATCH(KE$21,Input!$A$6:$GZ$6,0),FALSE),0)*$F35/$G35)*$D35</f>
        <v>0</v>
      </c>
      <c r="KF35" s="1">
        <f>IF($E35+$I35+$D$7&lt;=KF$22,0,IF(KF$22-$D$7&gt;=$E35,VLOOKUP($C35,Input!$A$8:$GZ$39,MATCH(KF$21,Input!$A$6:$GZ$6,0),FALSE),0)*$F35/$G35)*$D35</f>
        <v>0</v>
      </c>
      <c r="KG35" s="1">
        <f>IF($E35+$I35+$D$7&lt;=KG$22,0,IF(KG$22-$D$7&gt;=$E35,VLOOKUP($C35,Input!$A$8:$GZ$39,MATCH(KG$21,Input!$A$6:$GZ$6,0),FALSE),0)*$F35/$G35)*$D35</f>
        <v>0</v>
      </c>
      <c r="KH35" s="1">
        <f>IF($E35+$I35+$D$7&lt;=KH$22,0,IF(KH$22-$D$7&gt;=$E35,VLOOKUP($C35,Input!$A$8:$GZ$39,MATCH(KH$21,Input!$A$6:$GZ$6,0),FALSE),0)*$F35/$G35)*$D35</f>
        <v>0</v>
      </c>
      <c r="KI35" s="1">
        <f>IF($E35+$I35+$D$7&lt;=KI$22,0,IF(KI$22-$D$7&gt;=$E35,VLOOKUP($C35,Input!$A$8:$GZ$39,MATCH(KI$21,Input!$A$6:$GZ$6,0),FALSE),0)*$F35/$G35)*$D35</f>
        <v>0</v>
      </c>
      <c r="KJ35" s="1">
        <f>IF($E35+$I35+$D$7&lt;=KJ$22,0,IF(KJ$22-$D$7&gt;=$E35,VLOOKUP($C35,Input!$A$8:$GZ$39,MATCH(KJ$21,Input!$A$6:$GZ$6,0),FALSE),0)*$F35/$G35)*$D35</f>
        <v>0</v>
      </c>
      <c r="KK35" s="1">
        <f>IF($E35+$I35+$D$7&lt;=KK$22,0,IF(KK$22-$D$7&gt;=$E35,VLOOKUP($C35,Input!$A$8:$GZ$39,MATCH(KK$21,Input!$A$6:$GZ$6,0),FALSE),0)*$F35/$G35)*$D35</f>
        <v>0</v>
      </c>
      <c r="KL35" s="1">
        <f>IF($E35+$I35+$D$7&lt;=KL$22,0,IF(KL$22-$D$7&gt;=$E35,VLOOKUP($C35,Input!$A$8:$GZ$39,MATCH(KL$21,Input!$A$6:$GZ$6,0),FALSE),0)*$F35/$G35)*$D35</f>
        <v>0</v>
      </c>
      <c r="KM35" s="1">
        <f>IF($E35+$I35+$D$7&lt;=KM$22,0,IF(KM$22-$D$7&gt;=$E35,VLOOKUP($C35,Input!$A$8:$GZ$39,MATCH(KM$21,Input!$A$6:$GZ$6,0),FALSE),0)*$F35/$G35)*$D35</f>
        <v>0</v>
      </c>
      <c r="KN35" s="1">
        <f>IF($E35+$I35+$D$7&lt;=KN$22,0,IF(KN$22-$D$7&gt;=$E35,VLOOKUP($C35,Input!$A$8:$GZ$39,MATCH(KN$21,Input!$A$6:$GZ$6,0),FALSE),0)*$F35/$G35)*$D35</f>
        <v>0</v>
      </c>
      <c r="KO35" s="1">
        <f>IF($E35+$I35+$D$7&lt;=KO$22,0,IF(KO$22-$D$7&gt;=$E35,VLOOKUP($C35,Input!$A$8:$GZ$39,MATCH(KO$21,Input!$A$6:$GZ$6,0),FALSE),0)*$F35/$G35)*$D35</f>
        <v>0</v>
      </c>
      <c r="KP35" s="1">
        <f>IF($E35+$I35+$D$7&lt;=KP$22,0,IF(KP$22-$D$7&gt;=$E35,VLOOKUP($C35,Input!$A$8:$GZ$39,MATCH(KP$21,Input!$A$6:$GZ$6,0),FALSE),0)*$F35/$G35)*$D35</f>
        <v>0</v>
      </c>
      <c r="KQ35" s="1">
        <f>IF($E35+$I35+$D$7&lt;=KQ$22,0,IF(KQ$22-$D$7&gt;=$E35,VLOOKUP($C35,Input!$A$8:$GZ$39,MATCH(KQ$21,Input!$A$6:$GZ$6,0),FALSE),0)*$F35/$G35)*$D35</f>
        <v>0</v>
      </c>
      <c r="KR35" s="1">
        <f>IF($E35+$I35+$D$7&lt;=KR$22,0,IF(KR$22-$D$7&gt;=$E35,VLOOKUP($C35,Input!$A$8:$GZ$39,MATCH(KR$21,Input!$A$6:$GZ$6,0),FALSE),0)*$F35/$G35)*$D35</f>
        <v>0</v>
      </c>
      <c r="KS35" s="1">
        <f>IF($E35+$I35+$D$7&lt;=KS$22,0,IF(KS$22-$D$7&gt;=$E35,VLOOKUP($C35,Input!$A$8:$GZ$39,MATCH(KS$21,Input!$A$6:$GZ$6,0),FALSE),0)*$F35/$G35)*$D35</f>
        <v>0</v>
      </c>
      <c r="KT35" s="1">
        <f>IF($E35+$I35+$D$7&lt;=KT$22,0,IF(KT$22-$D$7&gt;=$E35,VLOOKUP($C35,Input!$A$8:$GZ$39,MATCH(KT$21,Input!$A$6:$GZ$6,0),FALSE),0)*$F35/$G35)*$D35</f>
        <v>0</v>
      </c>
      <c r="KU35" s="1">
        <f>IF($E35+$I35+$D$7&lt;=KU$22,0,IF(KU$22-$D$7&gt;=$E35,VLOOKUP($C35,Input!$A$8:$GZ$39,MATCH(KU$21,Input!$A$6:$GZ$6,0),FALSE),0)*$F35/$G35)*$D35</f>
        <v>0</v>
      </c>
      <c r="KV35" s="1">
        <f>IF($E35+$I35+$D$7&lt;=KV$22,0,IF(KV$22-$D$7&gt;=$E35,VLOOKUP($C35,Input!$A$8:$GZ$39,MATCH(KV$21,Input!$A$6:$GZ$6,0),FALSE),0)*$F35/$G35)*$D35</f>
        <v>0</v>
      </c>
      <c r="KW35" s="1">
        <f>IF($E35+$I35+$D$7&lt;=KW$22,0,IF(KW$22-$D$7&gt;=$E35,VLOOKUP($C35,Input!$A$8:$GZ$39,MATCH(KW$21,Input!$A$6:$GZ$6,0),FALSE),0)*$F35/$G35)*$D35</f>
        <v>0</v>
      </c>
      <c r="KY35" t="str">
        <f>VLOOKUP($C35,Input!$A$8:$HV$39,MATCH(KY$21,Input!$A$6:$HV$6,0),FALSE)</f>
        <v xml:space="preserve">CNG (compressed and at pump, including station maintenance) </v>
      </c>
      <c r="KZ35" s="1">
        <f>IF($E35+$I35+$D$7&lt;=KZ$22,0,IF(KZ$22-$D$7&gt;=$E35,VLOOKUP($C35,Input!$A$8:$HV$39,MATCH(KZ$21,Input!$A$6:$HV$6,0),FALSE)/$G35*$F35,0))*$D35</f>
        <v>0</v>
      </c>
      <c r="LA35" s="1">
        <f>IF($E35+$I35+$D$7&lt;=LA$22,0,IF(LA$22-$D$7&gt;=$E35,VLOOKUP($C35,Input!$A$8:$HV$39,MATCH(LA$21,Input!$A$6:$HV$6,0),FALSE)/$G35*$F35,0))*$D35</f>
        <v>0</v>
      </c>
      <c r="LB35" s="1">
        <f>IF($E35+$I35+$D$7&lt;=LB$22,0,IF(LB$22-$D$7&gt;=$E35,VLOOKUP($C35,Input!$A$8:$HV$39,MATCH(LB$21,Input!$A$6:$HV$6,0),FALSE)/$G35*$F35,0))*$D35</f>
        <v>0</v>
      </c>
      <c r="LC35" s="1">
        <f>IF($E35+$I35+$D$7&lt;=LC$22,0,IF(LC$22-$D$7&gt;=$E35,VLOOKUP($C35,Input!$A$8:$HV$39,MATCH(LC$21,Input!$A$6:$HV$6,0),FALSE)/$G35*$F35,0))*$D35</f>
        <v>0</v>
      </c>
      <c r="LD35" s="1">
        <f>IF($E35+$I35+$D$7&lt;=LD$22,0,IF(LD$22-$D$7&gt;=$E35,VLOOKUP($C35,Input!$A$8:$HV$39,MATCH(LD$21,Input!$A$6:$HV$6,0),FALSE)/$G35*$F35,0))*$D35</f>
        <v>0</v>
      </c>
      <c r="LE35" s="1">
        <f>IF($E35+$I35+$D$7&lt;=LE$22,0,IF(LE$22-$D$7&gt;=$E35,VLOOKUP($C35,Input!$A$8:$HV$39,MATCH(LE$21,Input!$A$6:$HV$6,0),FALSE)/$G35*$F35,0))*$D35</f>
        <v>0</v>
      </c>
      <c r="LF35" s="1">
        <f>IF($E35+$I35+$D$7&lt;=LF$22,0,IF(LF$22-$D$7&gt;=$E35,VLOOKUP($C35,Input!$A$8:$HV$39,MATCH(LF$21,Input!$A$6:$HV$6,0),FALSE)/$G35*$F35,0))*$D35</f>
        <v>0</v>
      </c>
      <c r="LG35" s="1">
        <f>IF($E35+$I35+$D$7&lt;=LG$22,0,IF(LG$22-$D$7&gt;=$E35,VLOOKUP($C35,Input!$A$8:$HV$39,MATCH(LG$21,Input!$A$6:$HV$6,0),FALSE)/$G35*$F35,0))*$D35</f>
        <v>0</v>
      </c>
      <c r="LH35" s="1">
        <f>IF($E35+$I35+$D$7&lt;=LH$22,0,IF(LH$22-$D$7&gt;=$E35,VLOOKUP($C35,Input!$A$8:$HV$39,MATCH(LH$21,Input!$A$6:$HV$6,0),FALSE)/$G35*$F35,0))*$D35</f>
        <v>0</v>
      </c>
      <c r="LI35" s="1">
        <f>IF($E35+$I35+$D$7&lt;=LI$22,0,IF(LI$22-$D$7&gt;=$E35,VLOOKUP($C35,Input!$A$8:$HV$39,MATCH(LI$21,Input!$A$6:$HV$6,0),FALSE)/$G35*$F35,0))*$D35</f>
        <v>0</v>
      </c>
      <c r="LJ35" s="1">
        <f>IF($E35+$I35+$D$7&lt;=LJ$22,0,IF(LJ$22-$D$7&gt;=$E35,VLOOKUP($C35,Input!$A$8:$HV$39,MATCH(LJ$21,Input!$A$6:$HV$6,0),FALSE)/$G35*$F35,0))*$D35</f>
        <v>0</v>
      </c>
      <c r="LK35" s="1">
        <f>IF($E35+$I35+$D$7&lt;=LK$22,0,IF(LK$22-$D$7&gt;=$E35,VLOOKUP($C35,Input!$A$8:$HV$39,MATCH(LK$21,Input!$A$6:$HV$6,0),FALSE)/$G35*$F35,0))*$D35</f>
        <v>0</v>
      </c>
      <c r="LL35" s="1">
        <f>IF($E35+$I35+$D$7&lt;=LL$22,0,IF(LL$22-$D$7&gt;=$E35,VLOOKUP($C35,Input!$A$8:$HV$39,MATCH(LL$21,Input!$A$6:$HV$6,0),FALSE)/$G35*$F35,0))*$D35</f>
        <v>3602474.2268041242</v>
      </c>
      <c r="LM35" s="1">
        <f>IF($E35+$I35+$D$7&lt;=LM$22,0,IF(LM$22-$D$7&gt;=$E35,VLOOKUP($C35,Input!$A$8:$HV$39,MATCH(LM$21,Input!$A$6:$HV$6,0),FALSE)/$G35*$F35,0))*$D35</f>
        <v>3602474.2268041242</v>
      </c>
      <c r="LN35" s="1">
        <f>IF($E35+$I35+$D$7&lt;=LN$22,0,IF(LN$22-$D$7&gt;=$E35,VLOOKUP($C35,Input!$A$8:$HV$39,MATCH(LN$21,Input!$A$6:$HV$6,0),FALSE)/$G35*$F35,0))*$D35</f>
        <v>3602474.2268041242</v>
      </c>
      <c r="LO35" s="1">
        <f>IF($E35+$I35+$D$7&lt;=LO$22,0,IF(LO$22-$D$7&gt;=$E35,VLOOKUP($C35,Input!$A$8:$HV$39,MATCH(LO$21,Input!$A$6:$HV$6,0),FALSE)/$G35*$F35,0))*$D35</f>
        <v>3602474.2268041242</v>
      </c>
      <c r="LP35" s="1">
        <f>IF($E35+$I35+$D$7&lt;=LP$22,0,IF(LP$22-$D$7&gt;=$E35,VLOOKUP($C35,Input!$A$8:$HV$39,MATCH(LP$21,Input!$A$6:$HV$6,0),FALSE)/$G35*$F35,0))*$D35</f>
        <v>3602474.2268041242</v>
      </c>
      <c r="LQ35" s="1">
        <f>IF($E35+$I35+$D$7&lt;=LQ$22,0,IF(LQ$22-$D$7&gt;=$E35,VLOOKUP($C35,Input!$A$8:$HV$39,MATCH(LQ$21,Input!$A$6:$HV$6,0),FALSE)/$G35*$F35,0))*$D35</f>
        <v>4095062.0596988951</v>
      </c>
      <c r="LR35" s="1">
        <f>IF($E35+$I35+$D$7&lt;=LR$22,0,IF(LR$22-$D$7&gt;=$E35,VLOOKUP($C35,Input!$A$8:$HV$39,MATCH(LR$21,Input!$A$6:$HV$6,0),FALSE)/$G35*$F35,0))*$D35</f>
        <v>4354580.3338031322</v>
      </c>
      <c r="LS35" s="1">
        <f>IF($E35+$I35+$D$7&lt;=LS$22,0,IF(LS$22-$D$7&gt;=$E35,VLOOKUP($C35,Input!$A$8:$HV$39,MATCH(LS$21,Input!$A$6:$HV$6,0),FALSE)/$G35*$F35,0))*$D35</f>
        <v>4566065.837049745</v>
      </c>
      <c r="LT35" s="1">
        <f>IF($E35+$I35+$D$7&lt;=LT$22,0,IF(LT$22-$D$7&gt;=$E35,VLOOKUP($C35,Input!$A$8:$HV$39,MATCH(LT$21,Input!$A$6:$HV$6,0),FALSE)/$G35*$F35,0))*$D35</f>
        <v>4707696.1225886121</v>
      </c>
      <c r="LU35" s="1">
        <f>IF($E35+$I35+$D$7&lt;=LU$22,0,IF(LU$22-$D$7&gt;=$E35,VLOOKUP($C35,Input!$A$8:$HV$39,MATCH(LU$21,Input!$A$6:$HV$6,0),FALSE)/$G35*$F35,0))*$D35</f>
        <v>4726060.0490946593</v>
      </c>
      <c r="LV35" s="1">
        <f>IF($E35+$I35+$D$7&lt;=LV$22,0,IF(LV$22-$D$7&gt;=$E35,VLOOKUP($C35,Input!$A$8:$HV$39,MATCH(LV$21,Input!$A$6:$HV$6,0),FALSE)/$G35*$F35,0))*$D35</f>
        <v>4734825.1352958865</v>
      </c>
      <c r="LW35" s="1">
        <f>IF($E35+$I35+$D$7&lt;=LW$22,0,IF(LW$22-$D$7&gt;=$E35,VLOOKUP($C35,Input!$A$8:$HV$39,MATCH(LW$21,Input!$A$6:$HV$6,0),FALSE)/$G35*$F35,0))*$D35</f>
        <v>4755890.1460853657</v>
      </c>
      <c r="LX35" s="1">
        <f>IF($E35+$I35+$D$7&lt;=LX$22,0,IF(LX$22-$D$7&gt;=$E35,VLOOKUP($C35,Input!$A$8:$HV$39,MATCH(LX$21,Input!$A$6:$HV$6,0),FALSE)/$G35*$F35,0))*$D35</f>
        <v>4800185.7947109519</v>
      </c>
      <c r="LY35" s="1">
        <f>IF($E35+$I35+$D$7&lt;=LY$22,0,IF(LY$22-$D$7&gt;=$E35,VLOOKUP($C35,Input!$A$8:$HV$39,MATCH(LY$21,Input!$A$6:$HV$6,0),FALSE)/$G35*$F35,0))*$D35</f>
        <v>4931707.6323679043</v>
      </c>
      <c r="LZ35" s="1">
        <f>IF($E35+$I35+$D$7&lt;=LZ$22,0,IF(LZ$22-$D$7&gt;=$E35,VLOOKUP($C35,Input!$A$8:$HV$39,MATCH(LZ$21,Input!$A$6:$HV$6,0),FALSE)/$G35*$F35,0))*$D35</f>
        <v>0</v>
      </c>
      <c r="MA35" s="1">
        <f>IF($E35+$I35+$D$7&lt;=MA$22,0,IF(MA$22-$D$7&gt;=$E35,VLOOKUP($C35,Input!$A$8:$HV$39,MATCH(MA$21,Input!$A$6:$HV$6,0),FALSE)/$G35*$F35,0))*$D35</f>
        <v>0</v>
      </c>
      <c r="MB35" s="1">
        <f>IF($E35+$I35+$D$7&lt;=MB$22,0,IF(MB$22-$D$7&gt;=$E35,VLOOKUP($C35,Input!$A$8:$HV$39,MATCH(MB$21,Input!$A$6:$HV$6,0),FALSE)/$G35*$F35,0))*$D35</f>
        <v>0</v>
      </c>
      <c r="MC35" s="1">
        <f>IF($E35+$I35+$D$7&lt;=MC$22,0,IF(MC$22-$D$7&gt;=$E35,VLOOKUP($C35,Input!$A$8:$HV$39,MATCH(MC$21,Input!$A$6:$HV$6,0),FALSE)/$G35*$F35,0))*$D35</f>
        <v>0</v>
      </c>
      <c r="MD35" s="1">
        <f>IF($E35+$I35+$D$7&lt;=MD$22,0,IF(MD$22-$D$7&gt;=$E35,VLOOKUP($C35,Input!$A$8:$HV$39,MATCH(MD$21,Input!$A$6:$HV$6,0),FALSE)/$G35*$F35,0))*$D35</f>
        <v>0</v>
      </c>
      <c r="ME35" s="1">
        <f>IF($E35+$I35+$D$7&lt;=ME$22,0,IF(ME$22-$D$7&gt;=$E35,VLOOKUP($C35,Input!$A$8:$HV$39,MATCH(ME$21,Input!$A$6:$HV$6,0),FALSE)/$G35*$F35,0))*$D35</f>
        <v>0</v>
      </c>
      <c r="MF35" s="1">
        <f>IF($E35+$I35+$D$7&lt;=MF$22,0,IF(MF$22-$D$7&gt;=$E35,VLOOKUP($C35,Input!$A$8:$HV$39,MATCH(MF$21,Input!$A$6:$HV$6,0),FALSE)/$G35*$F35,0))*$D35</f>
        <v>0</v>
      </c>
      <c r="MG35" s="1">
        <f>IF($E35+$I35+$D$7&lt;=MG$22,0,IF(MG$22-$D$7&gt;=$E35,VLOOKUP($C35,Input!$A$8:$HV$39,MATCH(MG$21,Input!$A$6:$HV$6,0),FALSE)/$G35*$F35,0))*$D35</f>
        <v>0</v>
      </c>
      <c r="MH35" s="1">
        <f>IF($E35+$I35+$D$7&lt;=MH$22,0,IF(MH$22-$D$7&gt;=$E35,VLOOKUP($C35,Input!$A$8:$HV$39,MATCH(MH$21,Input!$A$6:$HV$6,0),FALSE)/$G35*$F35,0))*$D35</f>
        <v>0</v>
      </c>
      <c r="MI35" s="1">
        <f>IF($E35+$I35+$D$7&lt;=MI$22,0,IF(MI$22-$D$7&gt;=$E35,VLOOKUP($C35,Input!$A$8:$HV$39,MATCH(MI$21,Input!$A$6:$HV$6,0),FALSE)/$G35*$F35,0))*$D35</f>
        <v>0</v>
      </c>
      <c r="MJ35" s="1">
        <f>IF($E35+$I35+$D$7&lt;=MJ$22,0,IF(MJ$22-$D$7&gt;=$E35,VLOOKUP($C35,Input!$A$8:$HV$39,MATCH(MJ$21,Input!$A$6:$HV$6,0),FALSE)/$G35*$F35,0))*$D35</f>
        <v>0</v>
      </c>
      <c r="MK35" s="1">
        <f>IF($E35+$I35+$D$7&lt;=MK$22,0,IF(MK$22-$D$7&gt;=$E35,VLOOKUP($C35,Input!$A$8:$HV$39,MATCH(MK$21,Input!$A$6:$HV$6,0),FALSE)/$G35*$F35,0))*$D35</f>
        <v>0</v>
      </c>
      <c r="ML35" s="1">
        <f>IF($E35+$I35+$D$7&lt;=ML$22,0,IF(ML$22-$D$7&gt;=$E35,VLOOKUP($C35,Input!$A$8:$HV$39,MATCH(ML$21,Input!$A$6:$HV$6,0),FALSE)/$G35*$F35,0))*$D35</f>
        <v>0</v>
      </c>
      <c r="MM35" s="1">
        <f>IF($E35+$I35+$D$7&lt;=MM$22,0,IF(MM$22-$D$7&gt;=$E35,VLOOKUP($C35,Input!$A$8:$HV$39,MATCH(MM$21,Input!$A$6:$HV$6,0),FALSE)/$G35*$F35,0))*$D35</f>
        <v>0</v>
      </c>
      <c r="MN35" s="1">
        <f>IF($E35+$I35+$D$7&lt;=MN$22,0,IF(MN$22-$D$7&gt;=$E35,VLOOKUP($C35,Input!$A$8:$HV$39,MATCH(MN$21,Input!$A$6:$HV$6,0),FALSE)/$G35*$F35,0))*$D35</f>
        <v>0</v>
      </c>
      <c r="MO35" s="1">
        <f>IF($E35+$I35+$D$7&lt;=MO$22,0,IF(MO$22-$D$7&gt;=$E35,VLOOKUP($C35,Input!$A$8:$HV$39,MATCH(MO$21,Input!$A$6:$HV$6,0),FALSE)/$G35*$F35,0))*$D35</f>
        <v>0</v>
      </c>
      <c r="MP35" s="1">
        <f>IF($E35+$I35+$D$7&lt;=MP$22,0,IF(MP$22-$D$7&gt;=$E35,VLOOKUP($C35,Input!$A$8:$HV$39,MATCH(MP$21,Input!$A$6:$HV$6,0),FALSE)/$G35*$F35,0))*$D35</f>
        <v>0</v>
      </c>
      <c r="MQ35" s="1">
        <f>IF($E35+$I35+$D$7&lt;=MQ$22,0,IF(MQ$22-$D$7&gt;=$E35,VLOOKUP($C35,Input!$A$8:$HV$39,MATCH(MQ$21,Input!$A$6:$HV$6,0),FALSE)/$G35*$F35,0))*$D35</f>
        <v>0</v>
      </c>
      <c r="MR35" s="1">
        <f>IF($E35+$I35+$D$7&lt;=MR$22,0,IF(MR$22-$D$7&gt;=$E35,VLOOKUP($C35,Input!$A$8:$HV$39,MATCH(MR$21,Input!$A$6:$HV$6,0),FALSE)/$G35*$F35,0))*$D35</f>
        <v>0</v>
      </c>
      <c r="MS35" s="1">
        <f>IF($E35+$I35+$D$7&lt;=MS$22,0,IF(MS$22-$D$7&gt;=$E35,VLOOKUP($C35,Input!$A$8:$HV$39,MATCH(MS$21,Input!$A$6:$HV$6,0),FALSE)/$G35*$F35,0))*$D35</f>
        <v>0</v>
      </c>
      <c r="MT35" s="1">
        <f>IF($E35+$I35+$D$7&lt;=MT$22,0,IF(MT$22-$D$7&gt;=$E35,VLOOKUP($C35,Input!$A$8:$HV$39,MATCH(MT$21,Input!$A$6:$HV$6,0),FALSE)/$G35*$F35,0))*$D35</f>
        <v>0</v>
      </c>
      <c r="MU35" s="1">
        <f>IF($E35+$I35+$D$7&lt;=MU$22,0,IF(MU$22-$D$7&gt;=$E35,VLOOKUP($C35,Input!$A$8:$HV$39,MATCH(MU$21,Input!$A$6:$HV$6,0),FALSE)/$G35*$F35,0))*$D35</f>
        <v>0</v>
      </c>
      <c r="MV35" s="1">
        <f>IF($E35+$I35+$D$7&lt;=MV$22,0,IF(MV$22-$D$7&gt;=$E35,VLOOKUP($C35,Input!$A$8:$HV$39,MATCH(MV$21,Input!$A$6:$HV$6,0),FALSE)/$G35*$F35,0))*$D35</f>
        <v>0</v>
      </c>
      <c r="MW35" s="1">
        <f>IF($E35+$I35+$D$7&lt;=MW$22,0,IF(MW$22-$D$7&gt;=$E35,VLOOKUP($C35,Input!$A$8:$HV$39,MATCH(MW$21,Input!$A$6:$HV$6,0),FALSE)/$G35*$F35,0))*$D35</f>
        <v>0</v>
      </c>
      <c r="MX35" s="1">
        <f>IF($E35+$I35+$D$7&lt;=MX$22,0,IF(MX$22-$D$7&gt;=$E35,VLOOKUP($C35,Input!$A$8:$HV$39,MATCH(MX$21,Input!$A$6:$HV$6,0),FALSE)/$G35*$F35,0))*$D35</f>
        <v>0</v>
      </c>
      <c r="MZ35" t="str">
        <f>VLOOKUP($C35,Input!$A$8:$HV$39,MATCH(MZ$21,Input!$A$6:$HV$6,0),FALSE)</f>
        <v>Fossil CNG LCFS Credit ($/DGE)</v>
      </c>
      <c r="NA35" s="1">
        <f>IF($E35+$I35+$D$7&lt;=NA$22,0,IF(NA$22-$D$7&gt;=$E35,-VLOOKUP($C35,Input!$A$8:$HV$39,MATCH(NA$21,Input!$A$6:$HV$6,0),FALSE)/$G35*$F35,0))*$D35*$G$4/100</f>
        <v>-517858.66465979372</v>
      </c>
      <c r="NB35" s="1">
        <f>IF($E35+$I35+$D$7&lt;=NB$22,0,IF(NB$22-$D$7&gt;=$E35,-VLOOKUP($C35,Input!$A$8:$HV$39,MATCH(NB$21,Input!$A$6:$HV$6,0),FALSE)/$G35*$F35,0))*$D35*$G$4/100</f>
        <v>-458300.37674226821</v>
      </c>
      <c r="NC35" s="1">
        <f>IF($E35+$I35+$D$7&lt;=NC$22,0,IF(NC$22-$D$7&gt;=$E35,-VLOOKUP($C35,Input!$A$8:$HV$39,MATCH(NC$21,Input!$A$6:$HV$6,0),FALSE)/$G35*$F35,0))*$D35*$G$4/100</f>
        <v>-398742.08882474189</v>
      </c>
      <c r="ND35" s="1">
        <f>IF($E35+$I35+$D$7&lt;=ND$22,0,IF(ND$22-$D$7&gt;=$E35,-VLOOKUP($C35,Input!$A$8:$HV$39,MATCH(ND$21,Input!$A$6:$HV$6,0),FALSE)/$G35*$F35,0))*$D35*$G$4/100</f>
        <v>-299478.27562886622</v>
      </c>
      <c r="NE35" s="1">
        <f>IF($E35+$I35+$D$7&lt;=NE$22,0,IF(NE$22-$D$7&gt;=$E35,-VLOOKUP($C35,Input!$A$8:$HV$39,MATCH(NE$21,Input!$A$6:$HV$6,0),FALSE)/$G35*$F35,0))*$D35*$G$4/100</f>
        <v>-200214.46243298994</v>
      </c>
      <c r="NF35" s="1">
        <f>IF($E35+$I35+$D$7&lt;=NF$22,0,IF(NF$22-$D$7&gt;=$E35,-VLOOKUP($C35,Input!$A$8:$HV$39,MATCH(NF$21,Input!$A$6:$HV$6,0),FALSE)/$G35*$F35,0))*$D35*$G$4/100</f>
        <v>-200214.46243298994</v>
      </c>
      <c r="NG35" s="1">
        <f>IF($E35+$I35+$D$7&lt;=NG$22,0,IF(NG$22-$D$7&gt;=$E35,-VLOOKUP($C35,Input!$A$8:$HV$39,MATCH(NG$21,Input!$A$6:$HV$6,0),FALSE)/$G35*$F35,0))*$D35*$G$4/100</f>
        <v>-200214.46243298994</v>
      </c>
      <c r="NH35" s="1">
        <f>IF($E35+$I35+$D$7&lt;=NH$22,0,IF(NH$22-$D$7&gt;=$E35,-VLOOKUP($C35,Input!$A$8:$HV$39,MATCH(NH$21,Input!$A$6:$HV$6,0),FALSE)/$G35*$F35,0))*$D35*$G$4/100</f>
        <v>-200214.46243298994</v>
      </c>
      <c r="NI35" s="1">
        <f>IF($E35+$I35+$D$7&lt;=NI$22,0,IF(NI$22-$D$7&gt;=$E35,-VLOOKUP($C35,Input!$A$8:$HV$39,MATCH(NI$21,Input!$A$6:$HV$6,0),FALSE)/$G35*$F35,0))*$D35*$G$4/100</f>
        <v>-200214.46243298994</v>
      </c>
      <c r="NJ35" s="1">
        <f>IF($E35+$I35+$D$7&lt;=NJ$22,0,IF(NJ$22-$D$7&gt;=$E35,-VLOOKUP($C35,Input!$A$8:$HV$39,MATCH(NJ$21,Input!$A$6:$HV$6,0),FALSE)/$G35*$F35,0))*$D35*$G$4/100</f>
        <v>-200214.46243298994</v>
      </c>
      <c r="NK35" s="1">
        <f>IF($E35+$I35+$D$7&lt;=NK$22,0,IF(NK$22-$D$7&gt;=$E35,-VLOOKUP($C35,Input!$A$8:$HV$39,MATCH(NK$21,Input!$A$6:$HV$6,0),FALSE)/$G35*$F35,0))*$D35*$G$4/100</f>
        <v>0</v>
      </c>
      <c r="NL35" s="1">
        <f>IF($E35+$I35+$D$7&lt;=NL$22,0,IF(NL$22-$D$7&gt;=$E35,-VLOOKUP($C35,Input!$A$8:$HV$39,MATCH(NL$21,Input!$A$6:$HV$6,0),FALSE)/$G35*$F35,0))*$D35*$G$4/100</f>
        <v>0</v>
      </c>
      <c r="NM35" s="1">
        <f>IF($E35+$I35+$D$7&lt;=NM$22,0,IF(NM$22-$D$7&gt;=$E35,-VLOOKUP($C35,Input!$A$8:$HV$39,MATCH(NM$21,Input!$A$6:$HV$6,0),FALSE)/$G35*$F35,0))*$D35*$G$4/100</f>
        <v>0</v>
      </c>
      <c r="NN35" s="1">
        <f>IF($E35+$I35+$D$7&lt;=NN$22,0,IF(NN$22-$D$7&gt;=$E35,-VLOOKUP($C35,Input!$A$8:$HV$39,MATCH(NN$21,Input!$A$6:$HV$6,0),FALSE)/$G35*$F35,0))*$D35*$G$4/100</f>
        <v>0</v>
      </c>
      <c r="NO35" s="1">
        <f>IF($E35+$I35+$D$7&lt;=NO$22,0,IF(NO$22-$D$7&gt;=$E35,-VLOOKUP($C35,Input!$A$8:$HV$39,MATCH(NO$21,Input!$A$6:$HV$6,0),FALSE)/$G35*$F35,0))*$D35*$G$4/100</f>
        <v>0</v>
      </c>
      <c r="NP35" s="1">
        <f>IF($E35+$I35+$D$7&lt;=NP$22,0,IF(NP$22-$D$7&gt;=$E35,-VLOOKUP($C35,Input!$A$8:$HV$39,MATCH(NP$21,Input!$A$6:$HV$6,0),FALSE)/$G35*$F35,0))*$D35*$G$4/100</f>
        <v>0</v>
      </c>
      <c r="NQ35" s="1">
        <f>IF($E35+$I35+$D$7&lt;=NQ$22,0,IF(NQ$22-$D$7&gt;=$E35,-VLOOKUP($C35,Input!$A$8:$HV$39,MATCH(NQ$21,Input!$A$6:$HV$6,0),FALSE)/$G35*$F35,0))*$D35*$G$4/100</f>
        <v>0</v>
      </c>
      <c r="NR35" s="1">
        <f>IF($E35+$I35+$D$7&lt;=NR$22,0,IF(NR$22-$D$7&gt;=$E35,-VLOOKUP($C35,Input!$A$8:$HV$39,MATCH(NR$21,Input!$A$6:$HV$6,0),FALSE)/$G35*$F35,0))*$D35*$G$4/100</f>
        <v>0</v>
      </c>
      <c r="NS35" s="1">
        <f>IF($E35+$I35+$D$7&lt;=NS$22,0,IF(NS$22-$D$7&gt;=$E35,-VLOOKUP($C35,Input!$A$8:$HV$39,MATCH(NS$21,Input!$A$6:$HV$6,0),FALSE)/$G35*$F35,0))*$D35*$G$4/100</f>
        <v>0</v>
      </c>
      <c r="NT35" s="1">
        <f>IF($E35+$I35+$D$7&lt;=NT$22,0,IF(NT$22-$D$7&gt;=$E35,-VLOOKUP($C35,Input!$A$8:$HV$39,MATCH(NT$21,Input!$A$6:$HV$6,0),FALSE)/$G35*$F35,0))*$D35*$G$4/100</f>
        <v>0</v>
      </c>
      <c r="NU35" s="1">
        <f>IF($E35+$I35+$D$7&lt;=NU$22,0,IF(NU$22-$D$7&gt;=$E35,-VLOOKUP($C35,Input!$A$8:$HV$39,MATCH(NU$21,Input!$A$6:$HV$6,0),FALSE)/$G35*$F35,0))*$D35*$G$4/100</f>
        <v>0</v>
      </c>
      <c r="NV35" s="1">
        <f>IF($E35+$I35+$D$7&lt;=NV$22,0,IF(NV$22-$D$7&gt;=$E35,-VLOOKUP($C35,Input!$A$8:$HV$39,MATCH(NV$21,Input!$A$6:$HV$6,0),FALSE)/$G35*$F35,0))*$D35*$G$4/100</f>
        <v>0</v>
      </c>
      <c r="NW35" s="1">
        <f>IF($E35+$I35+$D$7&lt;=NW$22,0,IF(NW$22-$D$7&gt;=$E35,-VLOOKUP($C35,Input!$A$8:$HV$39,MATCH(NW$21,Input!$A$6:$HV$6,0),FALSE)/$G35*$F35,0))*$D35*$G$4/100</f>
        <v>0</v>
      </c>
      <c r="NX35" s="1">
        <f>IF($E35+$I35+$D$7&lt;=NX$22,0,IF(NX$22-$D$7&gt;=$E35,-VLOOKUP($C35,Input!$A$8:$HV$39,MATCH(NX$21,Input!$A$6:$HV$6,0),FALSE)/$G35*$F35,0))*$D35*$G$4/100</f>
        <v>0</v>
      </c>
      <c r="NY35" s="1">
        <f>IF($E35+$I35+$D$7&lt;=NY$22,0,IF(NY$22-$D$7&gt;=$E35,-VLOOKUP($C35,Input!$A$8:$HV$39,MATCH(NY$21,Input!$A$6:$HV$6,0),FALSE)/$G35*$F35,0))*$D35*$G$4/100</f>
        <v>0</v>
      </c>
      <c r="NZ35" s="1">
        <f>IF($E35+$I35+$D$7&lt;=NZ$22,0,IF(NZ$22-$D$7&gt;=$E35,-VLOOKUP($C35,Input!$A$8:$HV$39,MATCH(NZ$21,Input!$A$6:$HV$6,0),FALSE)/$G35*$F35,0))*$D35*$G$4/100</f>
        <v>0</v>
      </c>
      <c r="OA35" s="1">
        <f>IF($E35+$I35+$D$7&lt;=OA$22,0,IF(OA$22-$D$7&gt;=$E35,-VLOOKUP($C35,Input!$A$8:$HV$39,MATCH(OA$21,Input!$A$6:$HV$6,0),FALSE)/$G35*$F35,0))*$D35*$G$4/100</f>
        <v>0</v>
      </c>
      <c r="OB35" s="1">
        <f>IF($E35+$I35+$D$7&lt;=OB$22,0,IF(OB$22-$D$7&gt;=$E35,-VLOOKUP($C35,Input!$A$8:$HV$39,MATCH(OB$21,Input!$A$6:$HV$6,0),FALSE)/$G35*$F35,0))*$D35*$G$4/100</f>
        <v>0</v>
      </c>
      <c r="OC35" s="1">
        <f>IF($E35+$I35+$D$7&lt;=OC$22,0,IF(OC$22-$D$7&gt;=$E35,-VLOOKUP($C35,Input!$A$8:$HV$39,MATCH(OC$21,Input!$A$6:$HV$6,0),FALSE)/$G35*$F35,0))*$D35*$G$4/100</f>
        <v>0</v>
      </c>
      <c r="OD35" s="1">
        <f>IF($E35+$I35+$D$7&lt;=OD$22,0,IF(OD$22-$D$7&gt;=$E35,-VLOOKUP($C35,Input!$A$8:$HV$39,MATCH(OD$21,Input!$A$6:$HV$6,0),FALSE)/$G35*$F35,0))*$D35*$G$4/100</f>
        <v>0</v>
      </c>
      <c r="OE35" s="1">
        <f>IF($E35+$I35+$D$7&lt;=OE$22,0,IF(OE$22-$D$7&gt;=$E35,-VLOOKUP($C35,Input!$A$8:$HV$39,MATCH(OE$21,Input!$A$6:$HV$6,0),FALSE)/$G35*$F35,0))*$D35*$G$4/100</f>
        <v>0</v>
      </c>
      <c r="OF35" s="1">
        <f>IF($E35+$I35+$D$7&lt;=OF$22,0,IF(OF$22-$D$7&gt;=$E35,-VLOOKUP($C35,Input!$A$8:$HV$39,MATCH(OF$21,Input!$A$6:$HV$6,0),FALSE)/$G35*$F35,0))*$D35*$G$4/100</f>
        <v>0</v>
      </c>
      <c r="OG35" s="1">
        <f>IF($E35+$I35+$D$7&lt;=OG$22,0,IF(OG$22-$D$7&gt;=$E35,-VLOOKUP($C35,Input!$A$8:$HV$39,MATCH(OG$21,Input!$A$6:$HV$6,0),FALSE)/$G35*$F35,0))*$D35*$G$4/100</f>
        <v>0</v>
      </c>
      <c r="OH35" s="1">
        <f>IF($E35+$I35+$D$7&lt;=OH$22,0,IF(OH$22-$D$7&gt;=$E35,-VLOOKUP($C35,Input!$A$8:$HV$39,MATCH(OH$21,Input!$A$6:$HV$6,0),FALSE)/$G35*$F35,0))*$D35*$G$4/100</f>
        <v>0</v>
      </c>
      <c r="OI35" s="1">
        <f>IF($E35+$I35+$D$7&lt;=OI$22,0,IF(OI$22-$D$7&gt;=$E35,-VLOOKUP($C35,Input!$A$8:$HV$39,MATCH(OI$21,Input!$A$6:$HV$6,0),FALSE)/$G35*$F35,0))*$D35*$G$4/100</f>
        <v>0</v>
      </c>
      <c r="OK35" t="str">
        <f>VLOOKUP($C35,Input!$A$8:$HW$39,MATCH(OK$21,Input!$A$6:$HW$6,0),FALSE)</f>
        <v>NA</v>
      </c>
      <c r="OL35" s="1">
        <f>IF($E35+$I35+$D$7&lt;=OL$22,0,IF(OL$22-$D$7&gt;=$E35,IF(COUNTIF($KZ35:LP35,"&gt;0")&gt;0,VLOOKUP($C35,Input!$A$8:$HV$21,MATCH($OK$21+COUNTIF($KZ35:LP35,"&gt;0"),Input!$A$6:$HV$6,0),FALSE),0),0))*$D35</f>
        <v>0</v>
      </c>
      <c r="OM35" s="1">
        <f>IF($E35+$I35+$D$7&lt;=OM$22,0,IF(OM$22-$D$7&gt;=$E35,IF(COUNTIF($KZ35:LQ35,"&gt;0")&gt;0,VLOOKUP($C35,Input!$A$8:$HV$21,MATCH($OK$21+COUNTIF($KZ35:LQ35,"&gt;0"),Input!$A$6:$HV$6,0),FALSE),0),0))*$D35</f>
        <v>0</v>
      </c>
      <c r="ON35" s="1">
        <f>IF($E35+$I35+$D$7&lt;=ON$22,0,IF(ON$22-$D$7&gt;=$E35,IF(COUNTIF($KZ35:LR35,"&gt;0")&gt;0,VLOOKUP($C35,Input!$A$8:$HV$21,MATCH($OK$21+COUNTIF($KZ35:LR35,"&gt;0"),Input!$A$6:$HV$6,0),FALSE),0),0))*$D35</f>
        <v>0</v>
      </c>
      <c r="OO35" s="1">
        <f>IF($E35+$I35+$D$7&lt;=OO$22,0,IF(OO$22-$D$7&gt;=$E35,IF(COUNTIF($KZ35:LS35,"&gt;0")&gt;0,VLOOKUP($C35,Input!$A$8:$HV$21,MATCH($OK$21+COUNTIF($KZ35:LS35,"&gt;0"),Input!$A$6:$HV$6,0),FALSE),0),0))*$D35</f>
        <v>0</v>
      </c>
      <c r="OP35" s="1">
        <f>IF($E35+$I35+$D$7&lt;=OP$22,0,IF(OP$22-$D$7&gt;=$E35,IF(COUNTIF($KZ35:LT35,"&gt;0")&gt;0,VLOOKUP($C35,Input!$A$8:$HV$21,MATCH($OK$21+COUNTIF($KZ35:LT35,"&gt;0"),Input!$A$6:$HV$6,0),FALSE),0),0))*$D35</f>
        <v>0</v>
      </c>
      <c r="OQ35" s="1">
        <f>IF($E35+$I35+$D$7&lt;=OQ$22,0,IF(OQ$22-$D$7&gt;=$E35,IF(COUNTIF($KZ35:LU35,"&gt;0")&gt;0,VLOOKUP($C35,Input!$A$8:$HV$21,MATCH($OK$21+COUNTIF($KZ35:LU35,"&gt;0"),Input!$A$6:$HV$6,0),FALSE),0),0))*$D35</f>
        <v>0</v>
      </c>
      <c r="OR35" s="1">
        <f>IF($E35+$I35+$D$7&lt;=OR$22,0,IF(OR$22-$D$7&gt;=$E35,IF(COUNTIF($KZ35:LV35,"&gt;0")&gt;0,VLOOKUP($C35,Input!$A$8:$HV$21,MATCH($OK$21+COUNTIF($KZ35:LV35,"&gt;0"),Input!$A$6:$HV$6,0),FALSE),0),0))*$D35</f>
        <v>0</v>
      </c>
      <c r="OS35" s="1">
        <f>IF($E35+$I35+$D$7&lt;=OS$22,0,IF(OS$22-$D$7&gt;=$E35,IF(COUNTIF($KZ35:LW35,"&gt;0")&gt;0,VLOOKUP($C35,Input!$A$8:$HV$21,MATCH($OK$21+COUNTIF($KZ35:LW35,"&gt;0"),Input!$A$6:$HV$6,0),FALSE),0),0))*$D35</f>
        <v>0</v>
      </c>
      <c r="OT35" s="1">
        <f>IF($E35+$I35+$D$7&lt;=OT$22,0,IF(OT$22-$D$7&gt;=$E35,IF(COUNTIF($KZ35:LX35,"&gt;0")&gt;0,VLOOKUP($C35,Input!$A$8:$HV$21,MATCH($OK$21+COUNTIF($KZ35:LX35,"&gt;0"),Input!$A$6:$HV$6,0),FALSE),0),0))*$D35</f>
        <v>0</v>
      </c>
      <c r="OU35" s="1">
        <f>IF($E35+$I35+$D$7&lt;=OU$22,0,IF(OU$22-$D$7&gt;=$E35,IF(COUNTIF($KZ35:LY35,"&gt;0")&gt;0,VLOOKUP($C35,Input!$A$8:$HV$21,MATCH($OK$21+COUNTIF($KZ35:LY35,"&gt;0"),Input!$A$6:$HV$6,0),FALSE),0),0))*$D35</f>
        <v>0</v>
      </c>
      <c r="OV35" s="1">
        <f>IF($E35+$I35+$D$7&lt;=OV$22,0,IF(OV$22-$D$7&gt;=$E35,IF(COUNTIF($KZ35:LZ35,"&gt;0")&gt;0,VLOOKUP($C35,Input!$A$8:$HV$21,MATCH($OK$21+COUNTIF($KZ35:LZ35,"&gt;0"),Input!$A$6:$HV$6,0),FALSE),0),0))*$D35</f>
        <v>0</v>
      </c>
      <c r="OW35" s="1">
        <f>IF($E35+$I35+$D$7&lt;=OW$22,0,IF(OW$22-$D$7&gt;=$E35,IF(COUNTIF($KZ35:MA35,"&gt;0")&gt;0,VLOOKUP($C35,Input!$A$8:$HV$21,MATCH($OK$21+COUNTIF($KZ35:MA35,"&gt;0"),Input!$A$6:$HV$6,0),FALSE),0),0))*$D35</f>
        <v>0</v>
      </c>
      <c r="OX35" s="1">
        <f>IF($E35+$I35+$D$7&lt;=OX$22,0,IF(OX$22-$D$7&gt;=$E35,IF(COUNTIF($KZ35:MB35,"&gt;0")&gt;0,VLOOKUP($C35,Input!$A$8:$HV$21,MATCH($OK$21+COUNTIF($KZ35:MB35,"&gt;0"),Input!$A$6:$HV$6,0),FALSE),0),0))*$D35</f>
        <v>0</v>
      </c>
      <c r="OY35" s="1">
        <f>IF($E35+$I35+$D$7&lt;=OY$22,0,IF(OY$22-$D$7&gt;=$E35,IF(COUNTIF($KZ35:MC35,"&gt;0")&gt;0,VLOOKUP($C35,Input!$A$8:$HV$21,MATCH($OK$21+COUNTIF($KZ35:MC35,"&gt;0"),Input!$A$6:$HV$6,0),FALSE),0),0))*$D35</f>
        <v>0</v>
      </c>
      <c r="OZ35" s="1">
        <f>IF($E35+$I35+$D$7&lt;=OZ$22,0,IF(OZ$22-$D$7&gt;=$E35,IF(COUNTIF($KZ35:MD35,"&gt;0")&gt;0,VLOOKUP($C35,Input!$A$8:$HV$21,MATCH($OK$21+COUNTIF($KZ35:MD35,"&gt;0"),Input!$A$6:$HV$6,0),FALSE),0),0))*$D35</f>
        <v>0</v>
      </c>
      <c r="PA35" s="1">
        <f>IF($E35+$I35+$D$7&lt;=PA$22,0,IF(PA$22-$D$7&gt;=$E35,IF(COUNTIF($KZ35:ME35,"&gt;0")&gt;0,VLOOKUP($C35,Input!$A$8:$HV$21,MATCH($OK$21+COUNTIF($KZ35:ME35,"&gt;0"),Input!$A$6:$HV$6,0),FALSE),0),0))*$D35</f>
        <v>0</v>
      </c>
      <c r="PB35" s="1">
        <f>IF($E35+$I35+$D$7&lt;=PB$22,0,IF(PB$22-$D$7&gt;=$E35,IF(COUNTIF($KZ35:MF35,"&gt;0")&gt;0,VLOOKUP($C35,Input!$A$8:$HV$21,MATCH($OK$21+COUNTIF($KZ35:MF35,"&gt;0"),Input!$A$6:$HV$6,0),FALSE),0),0))*$D35</f>
        <v>0</v>
      </c>
      <c r="PC35" s="1">
        <f>IF($E35+$I35+$D$7&lt;=PC$22,0,IF(PC$22-$D$7&gt;=$E35,IF(COUNTIF($KZ35:MG35,"&gt;0")&gt;0,VLOOKUP($C35,Input!$A$8:$HV$21,MATCH($OK$21+COUNTIF($KZ35:MG35,"&gt;0"),Input!$A$6:$HV$6,0),FALSE),0),0))*$D35</f>
        <v>0</v>
      </c>
      <c r="PD35" s="1">
        <f>IF($E35+$I35+$D$7&lt;=PD$22,0,IF(PD$22-$D$7&gt;=$E35,IF(COUNTIF($KZ35:MH35,"&gt;0")&gt;0,VLOOKUP($C35,Input!$A$8:$HV$21,MATCH($OK$21+COUNTIF($KZ35:MH35,"&gt;0"),Input!$A$6:$HV$6,0),FALSE),0),0))*$D35</f>
        <v>0</v>
      </c>
      <c r="PE35" s="1">
        <f>IF($E35+$I35+$D$7&lt;=PE$22,0,IF(PE$22-$D$7&gt;=$E35,IF(COUNTIF($KZ35:MI35,"&gt;0")&gt;0,VLOOKUP($C35,Input!$A$8:$HV$21,MATCH($OK$21+COUNTIF($KZ35:MI35,"&gt;0"),Input!$A$6:$HV$6,0),FALSE),0),0))*$D35</f>
        <v>0</v>
      </c>
      <c r="PF35" s="1">
        <f>IF($E35+$I35+$D$7&lt;=PF$22,0,IF(PF$22-$D$7&gt;=$E35,IF(COUNTIF($KZ35:MJ35,"&gt;0")&gt;0,VLOOKUP($C35,Input!$A$8:$HV$21,MATCH($OK$21+COUNTIF($KZ35:MJ35,"&gt;0"),Input!$A$6:$HV$6,0),FALSE),0),0))*$D35</f>
        <v>0</v>
      </c>
      <c r="PG35" s="1">
        <f>IF($E35+$I35+$D$7&lt;=PG$22,0,IF(PG$22-$D$7&gt;=$E35,IF(COUNTIF($KZ35:MK35,"&gt;0")&gt;0,VLOOKUP($C35,Input!$A$8:$HV$21,MATCH($OK$21+COUNTIF($KZ35:MK35,"&gt;0"),Input!$A$6:$HV$6,0),FALSE),0),0))*$D35</f>
        <v>0</v>
      </c>
      <c r="PH35" s="1">
        <f>IF($E35+$I35+$D$7&lt;=PH$22,0,IF(PH$22-$D$7&gt;=$E35,IF(COUNTIF($KZ35:ML35,"&gt;0")&gt;0,VLOOKUP($C35,Input!$A$8:$HV$21,MATCH($OK$21+COUNTIF($KZ35:ML35,"&gt;0"),Input!$A$6:$HV$6,0),FALSE),0),0))*$D35</f>
        <v>0</v>
      </c>
      <c r="PI35" s="1">
        <f>IF($E35+$I35+$D$7&lt;=PI$22,0,IF(PI$22-$D$7&gt;=$E35,IF(COUNTIF($KZ35:MM35,"&gt;0")&gt;0,VLOOKUP($C35,Input!$A$8:$HV$21,MATCH($OK$21+COUNTIF($KZ35:MM35,"&gt;0"),Input!$A$6:$HV$6,0),FALSE),0),0))*$D35</f>
        <v>0</v>
      </c>
      <c r="PJ35" s="1">
        <f>IF($E35+$I35+$D$7&lt;=PJ$22,0,IF(PJ$22-$D$7&gt;=$E35,IF(COUNTIF($KZ35:MN35,"&gt;0")&gt;0,VLOOKUP($C35,Input!$A$8:$HV$21,MATCH($OK$21+COUNTIF($KZ35:MN35,"&gt;0"),Input!$A$6:$HV$6,0),FALSE),0),0))*$D35</f>
        <v>0</v>
      </c>
      <c r="PK35" s="1">
        <f>IF($E35+$I35+$D$7&lt;=PK$22,0,IF(PK$22-$D$7&gt;=$E35,IF(COUNTIF($KZ35:MO35,"&gt;0")&gt;0,VLOOKUP($C35,Input!$A$8:$HV$21,MATCH($OK$21+COUNTIF($KZ35:MO35,"&gt;0"),Input!$A$6:$HV$6,0),FALSE),0),0))*$D35</f>
        <v>0</v>
      </c>
      <c r="PL35" s="1">
        <f>IF($E35+$I35+$D$7&lt;=PL$22,0,IF(PL$22-$D$7&gt;=$E35,IF(COUNTIF($KZ35:MP35,"&gt;0")&gt;0,VLOOKUP($C35,Input!$A$8:$HV$21,MATCH($OK$21+COUNTIF($KZ35:MP35,"&gt;0"),Input!$A$6:$HV$6,0),FALSE),0),0))*$D35</f>
        <v>0</v>
      </c>
      <c r="PM35" s="1">
        <f>IF($E35+$I35+$D$7&lt;=PM$22,0,IF(PM$22-$D$7&gt;=$E35,IF(COUNTIF($KZ35:MQ35,"&gt;0")&gt;0,VLOOKUP($C35,Input!$A$8:$HV$21,MATCH($OK$21+COUNTIF($KZ35:MQ35,"&gt;0"),Input!$A$6:$HV$6,0),FALSE),0),0))*$D35</f>
        <v>0</v>
      </c>
      <c r="PN35" s="1">
        <f>IF($E35+$I35+$D$7&lt;=PN$22,0,IF(PN$22-$D$7&gt;=$E35,IF(COUNTIF($KZ35:MR35,"&gt;0")&gt;0,VLOOKUP($C35,Input!$A$8:$HV$21,MATCH($OK$21+COUNTIF($KZ35:MR35,"&gt;0"),Input!$A$6:$HV$6,0),FALSE),0),0))*$D35</f>
        <v>0</v>
      </c>
      <c r="PO35" s="1">
        <f>IF($E35+$I35+$D$7&lt;=PO$22,0,IF(PO$22-$D$7&gt;=$E35,IF(COUNTIF($KZ35:MS35,"&gt;0")&gt;0,VLOOKUP($C35,Input!$A$8:$HV$21,MATCH($OK$21+COUNTIF($KZ35:MS35,"&gt;0"),Input!$A$6:$HV$6,0),FALSE),0),0))*$D35</f>
        <v>0</v>
      </c>
      <c r="PP35" s="1">
        <f>IF($E35+$I35+$D$7&lt;=PP$22,0,IF(PP$22-$D$7&gt;=$E35,IF(COUNTIF($KZ35:MT35,"&gt;0")&gt;0,VLOOKUP($C35,Input!$A$8:$HV$21,MATCH($OK$21+COUNTIF($KZ35:MT35,"&gt;0"),Input!$A$6:$HV$6,0),FALSE),0),0))*$D35</f>
        <v>0</v>
      </c>
      <c r="PQ35" s="1">
        <f>IF($E35+$I35+$D$7&lt;=PQ$22,0,IF(PQ$22-$D$7&gt;=$E35,IF(COUNTIF($KZ35:MU35,"&gt;0")&gt;0,VLOOKUP($C35,Input!$A$8:$HV$21,MATCH($OK$21+COUNTIF($KZ35:MU35,"&gt;0"),Input!$A$6:$HV$6,0),FALSE),0),0))*$D35</f>
        <v>0</v>
      </c>
      <c r="PR35" s="1">
        <f>IF($E35+$I35+$D$7&lt;=PR$22,0,IF(PR$22-$D$7&gt;=$E35,IF(COUNTIF($KZ35:MV35,"&gt;0")&gt;0,VLOOKUP($C35,Input!$A$8:$HV$21,MATCH($OK$21+COUNTIF($KZ35:MV35,"&gt;0"),Input!$A$6:$HV$6,0),FALSE),0),0))*$D35</f>
        <v>0</v>
      </c>
      <c r="PS35" s="1">
        <f>IF($E35+$I35+$D$7&lt;=PS$22,0,IF(PS$22-$D$7&gt;=$E35,IF(COUNTIF($KZ35:MW35,"&gt;0")&gt;0,VLOOKUP($C35,Input!$A$8:$HV$21,MATCH($OK$21+COUNTIF($KZ35:MW35,"&gt;0"),Input!$A$6:$HV$6,0),FALSE),0),0))*$D35</f>
        <v>0</v>
      </c>
      <c r="PT35" s="1">
        <f>IF($E35+$I35+$D$7&lt;=PT$22,0,IF(PT$22-$D$7&gt;=$E35,IF(COUNTIF($KZ35:MX35,"&gt;0")&gt;0,VLOOKUP($C35,Input!$A$8:$HV$21,MATCH($OK$21+COUNTIF($KZ35:MX35,"&gt;0"),Input!$A$6:$HV$6,0),FALSE),0),0))*$D35</f>
        <v>0</v>
      </c>
      <c r="PV35" s="1" t="str">
        <f t="shared" si="169"/>
        <v>2012 MY 40' CNG w Midlife Rebuild {234 Buses}</v>
      </c>
      <c r="PW35" s="1">
        <f t="shared" si="172"/>
        <v>11040615.56214433</v>
      </c>
      <c r="PX35" s="1">
        <f t="shared" si="173"/>
        <v>11592761.682956627</v>
      </c>
      <c r="PY35" s="1">
        <f t="shared" si="174"/>
        <v>20101838.244978391</v>
      </c>
      <c r="PZ35" s="1">
        <f t="shared" si="175"/>
        <v>12222587.561420878</v>
      </c>
      <c r="QA35" s="1">
        <f t="shared" si="176"/>
        <v>12463481.660155622</v>
      </c>
      <c r="QB35" s="1">
        <f t="shared" si="177"/>
        <v>12481845.586661668</v>
      </c>
      <c r="QC35" s="1">
        <f t="shared" si="178"/>
        <v>12490610.672862897</v>
      </c>
      <c r="QD35" s="1">
        <f t="shared" si="179"/>
        <v>12511675.683652377</v>
      </c>
      <c r="QE35" s="1">
        <f t="shared" si="180"/>
        <v>12555971.332277963</v>
      </c>
      <c r="QF35" s="1">
        <f t="shared" si="181"/>
        <v>12687493.169934915</v>
      </c>
      <c r="QG35" s="1">
        <f t="shared" si="182"/>
        <v>0</v>
      </c>
      <c r="QH35" s="1">
        <f t="shared" si="183"/>
        <v>0</v>
      </c>
      <c r="QI35" s="1">
        <f t="shared" si="184"/>
        <v>0</v>
      </c>
      <c r="QJ35" s="1">
        <f t="shared" si="185"/>
        <v>0</v>
      </c>
      <c r="QK35" s="1">
        <f t="shared" si="186"/>
        <v>0</v>
      </c>
      <c r="QL35" s="1">
        <f t="shared" si="187"/>
        <v>0</v>
      </c>
      <c r="QM35" s="1">
        <f t="shared" si="188"/>
        <v>0</v>
      </c>
      <c r="QN35" s="1">
        <f t="shared" si="189"/>
        <v>0</v>
      </c>
      <c r="QO35" s="1">
        <f t="shared" si="190"/>
        <v>0</v>
      </c>
      <c r="QP35" s="1">
        <f t="shared" si="191"/>
        <v>0</v>
      </c>
      <c r="QQ35" s="1">
        <f t="shared" si="192"/>
        <v>0</v>
      </c>
      <c r="QR35" s="1">
        <f t="shared" si="193"/>
        <v>0</v>
      </c>
      <c r="QS35" s="1">
        <f t="shared" si="194"/>
        <v>0</v>
      </c>
      <c r="QT35" s="1">
        <f t="shared" si="195"/>
        <v>0</v>
      </c>
      <c r="QU35" s="1">
        <f t="shared" si="196"/>
        <v>0</v>
      </c>
      <c r="QV35" s="1">
        <f t="shared" si="197"/>
        <v>0</v>
      </c>
      <c r="QW35" s="1">
        <f t="shared" si="198"/>
        <v>0</v>
      </c>
      <c r="QX35" s="1">
        <f t="shared" si="199"/>
        <v>0</v>
      </c>
      <c r="QY35" s="1">
        <f t="shared" si="200"/>
        <v>0</v>
      </c>
      <c r="QZ35" s="1">
        <f t="shared" si="201"/>
        <v>0</v>
      </c>
      <c r="RA35" s="1">
        <f t="shared" si="202"/>
        <v>0</v>
      </c>
      <c r="RB35" s="1">
        <f t="shared" si="203"/>
        <v>0</v>
      </c>
      <c r="RC35" s="1">
        <f t="shared" si="204"/>
        <v>0</v>
      </c>
      <c r="RD35" s="1">
        <f t="shared" si="205"/>
        <v>0</v>
      </c>
      <c r="RE35" s="1">
        <f t="shared" si="206"/>
        <v>0</v>
      </c>
      <c r="RF35" s="1">
        <f t="shared" si="207"/>
        <v>130148881.15704566</v>
      </c>
      <c r="RG35" s="1">
        <f t="shared" si="208"/>
        <v>114539159.0842576</v>
      </c>
      <c r="RH35" s="72"/>
      <c r="RI35" s="37"/>
    </row>
    <row r="36" spans="1:477" hidden="1" outlineLevel="1" x14ac:dyDescent="0.25">
      <c r="A36" s="50"/>
      <c r="B36" s="143"/>
      <c r="C36" s="111" t="s">
        <v>76</v>
      </c>
      <c r="D36" s="108">
        <f t="shared" si="171"/>
        <v>234</v>
      </c>
      <c r="E36" s="110">
        <f t="shared" si="209"/>
        <v>2013</v>
      </c>
      <c r="F36" s="68">
        <f t="shared" si="168"/>
        <v>40000</v>
      </c>
      <c r="G36" s="69">
        <f>VLOOKUP($C36,Input!$A$8:$HV$39,MATCH(G$21,Input!$A$6:$HV$6,0),FALSE)</f>
        <v>2.91</v>
      </c>
      <c r="H36" s="123">
        <f>VLOOKUP($C36,Input!$A$8:$HV$39,MATCH(H$21,Input!$A$6:$HV$6,0),FALSE)</f>
        <v>0</v>
      </c>
      <c r="I36" s="70">
        <f>VLOOKUP($C36,Input!$A$8:$HV$39,MATCH(I$21,Input!$A$6:$HV$6,0),FALSE)</f>
        <v>14</v>
      </c>
      <c r="J36" s="1">
        <f>+IF($E36=J$22,VLOOKUP($C36,Input!$A$8:$AN$39,MATCH(J$21,Input!$A$6:$AN$6,0),FALSE)+$H36,0)*$D36</f>
        <v>0</v>
      </c>
      <c r="K36" s="1">
        <f>+IF($E36=K$22,VLOOKUP($C36,Input!$A$8:$AN$39,MATCH(K$21,Input!$A$6:$AN$6,0),FALSE)+$H36,0)*$D36</f>
        <v>0</v>
      </c>
      <c r="L36" s="1">
        <f>+IF($E36=L$22,VLOOKUP($C36,Input!$A$8:$AN$39,MATCH(L$21,Input!$A$6:$AN$6,0),FALSE)+$H36,0)*$D36</f>
        <v>0</v>
      </c>
      <c r="M36" s="1">
        <f>+IF($E36=M$22,VLOOKUP($C36,Input!$A$8:$AN$39,MATCH(M$21,Input!$A$6:$AN$6,0),FALSE)+$H36,0)*$D36</f>
        <v>0</v>
      </c>
      <c r="N36" s="1">
        <f>+IF($E36=N$22,VLOOKUP($C36,Input!$A$8:$AN$39,MATCH(N$21,Input!$A$6:$AN$6,0),FALSE)+$H36,0)*$D36</f>
        <v>0</v>
      </c>
      <c r="O36" s="1">
        <f>+IF($E36=O$22,VLOOKUP($C36,Input!$A$8:$AN$39,MATCH(O$21,Input!$A$6:$AN$6,0),FALSE)+$H36,0)*$D36</f>
        <v>0</v>
      </c>
      <c r="P36" s="1">
        <f>+IF($E36=P$22,VLOOKUP($C36,Input!$A$8:$AN$39,MATCH(P$21,Input!$A$6:$AN$6,0),FALSE)+$H36,0)*$D36</f>
        <v>0</v>
      </c>
      <c r="Q36" s="1">
        <f>+IF($E36=Q$22,VLOOKUP($C36,Input!$A$8:$AN$39,MATCH(Q$21,Input!$A$6:$AN$6,0),FALSE)+$H36,0)*$D36</f>
        <v>0</v>
      </c>
      <c r="R36" s="1">
        <f>+IF($E36=R$22,VLOOKUP($C36,Input!$A$8:$AN$39,MATCH(R$21,Input!$A$6:$AN$6,0),FALSE)+$H36,0)*$D36</f>
        <v>0</v>
      </c>
      <c r="S36" s="1">
        <f>+IF($E36=S$22,VLOOKUP($C36,Input!$A$8:$AN$39,MATCH(S$21,Input!$A$6:$AN$6,0),FALSE)+$H36,0)*$D36</f>
        <v>0</v>
      </c>
      <c r="T36" s="1">
        <f>+IF($E36=T$22,VLOOKUP($C36,Input!$A$8:$AN$39,MATCH(T$21,Input!$A$6:$AN$6,0),FALSE)+$H36,0)*$D36</f>
        <v>0</v>
      </c>
      <c r="U36" s="1">
        <f>+IF($E36=U$22,VLOOKUP($C36,Input!$A$8:$AN$39,MATCH(U$21,Input!$A$6:$AN$6,0),FALSE)+$H36,0)*$D36</f>
        <v>0</v>
      </c>
      <c r="V36" s="1">
        <f>+IF($E36=V$22,VLOOKUP($C36,Input!$A$8:$AN$39,MATCH(V$21,Input!$A$6:$AN$6,0),FALSE)+$H36,0)*$D36</f>
        <v>0</v>
      </c>
      <c r="W36" s="1">
        <f>+IF($E36=W$22,VLOOKUP($C36,Input!$A$8:$AN$39,MATCH(W$21,Input!$A$6:$AN$6,0),FALSE)+$H36,0)*$D36</f>
        <v>0</v>
      </c>
      <c r="X36" s="1">
        <f>+IF($E36=X$22,VLOOKUP($C36,Input!$A$8:$AN$39,MATCH(X$21,Input!$A$6:$AN$6,0),FALSE)+$H36,0)*$D36</f>
        <v>0</v>
      </c>
      <c r="Y36" s="1">
        <f>+IF($E36=Y$22,VLOOKUP($C36,Input!$A$8:$AN$39,MATCH(Y$21,Input!$A$6:$AN$6,0),FALSE)+$H36,0)*$D36</f>
        <v>0</v>
      </c>
      <c r="Z36" s="1">
        <f>+IF($E36=Z$22,VLOOKUP($C36,Input!$A$8:$AN$39,MATCH(Z$21,Input!$A$6:$AN$6,0),FALSE)+$H36,0)*$D36</f>
        <v>0</v>
      </c>
      <c r="AA36" s="1">
        <f>+IF($E36=AA$22,VLOOKUP($C36,Input!$A$8:$AN$39,MATCH(AA$21,Input!$A$6:$AN$6,0),FALSE)+$H36,0)*$D36</f>
        <v>0</v>
      </c>
      <c r="AB36" s="1">
        <f>+IF($E36=AB$22,VLOOKUP($C36,Input!$A$8:$AN$39,MATCH(AB$21,Input!$A$6:$AN$6,0),FALSE)+$H36,0)*$D36</f>
        <v>0</v>
      </c>
      <c r="AC36" s="1">
        <f>+IF($E36=AC$22,VLOOKUP($C36,Input!$A$8:$AN$39,MATCH(AC$21,Input!$A$6:$AN$6,0),FALSE)+$H36,0)*$D36</f>
        <v>0</v>
      </c>
      <c r="AD36" s="1">
        <f>+IF($E36=AD$22,VLOOKUP($C36,Input!$A$8:$AN$39,MATCH(AD$21,Input!$A$6:$AN$6,0),FALSE)+$H36,0)*$D36</f>
        <v>0</v>
      </c>
      <c r="AE36" s="1">
        <f>+IF($E36=AE$22,VLOOKUP($C36,Input!$A$8:$AN$39,MATCH(AE$21,Input!$A$6:$AN$6,0),FALSE)+$H36,0)*$D36</f>
        <v>0</v>
      </c>
      <c r="AF36" s="1">
        <f>+IF($E36=AF$22,VLOOKUP($C36,Input!$A$8:$AN$39,MATCH(AF$21,Input!$A$6:$AN$6,0),FALSE)+$H36,0)*$D36</f>
        <v>0</v>
      </c>
      <c r="AG36" s="1">
        <f>+IF($E36=AG$22,VLOOKUP($C36,Input!$A$8:$AN$39,MATCH(AG$21,Input!$A$6:$AN$6,0),FALSE)+$H36,0)*$D36</f>
        <v>0</v>
      </c>
      <c r="AH36" s="1">
        <f>+IF($E36=AH$22,VLOOKUP($C36,Input!$A$8:$AN$39,MATCH(AH$21,Input!$A$6:$AN$6,0),FALSE)+$H36,0)*$D36</f>
        <v>0</v>
      </c>
      <c r="AI36" s="1">
        <f>+IF($E36=AI$22,VLOOKUP($C36,Input!$A$8:$AN$39,MATCH(AI$21,Input!$A$6:$AN$6,0),FALSE)+$H36,0)*$D36</f>
        <v>0</v>
      </c>
      <c r="AJ36" s="1">
        <f>+IF($E36=AJ$22,VLOOKUP($C36,Input!$A$8:$AN$39,MATCH(AJ$21,Input!$A$6:$AN$6,0),FALSE)+$H36,0)*$D36</f>
        <v>0</v>
      </c>
      <c r="AK36" s="1">
        <f>+IF($E36=AK$22,VLOOKUP($C36,Input!$A$8:$AN$39,MATCH(AK$21,Input!$A$6:$AN$6,0),FALSE)+$H36,0)*$D36</f>
        <v>0</v>
      </c>
      <c r="AL36" s="1">
        <f>+IF($E36=AL$22,VLOOKUP($C36,Input!$A$8:$AN$39,MATCH(AL$21,Input!$A$6:$AN$6,0),FALSE)+$H36,0)*$D36</f>
        <v>0</v>
      </c>
      <c r="AM36" s="1">
        <f>+IF($E36=AM$22,VLOOKUP($C36,Input!$A$8:$AN$39,MATCH(AM$21,Input!$A$6:$AN$6,0),FALSE)+$H36,0)*$D36</f>
        <v>0</v>
      </c>
      <c r="AN36" s="1">
        <f>+IF($E36=AN$22,VLOOKUP($C36,Input!$A$8:$AN$39,MATCH(AN$21,Input!$A$6:$AN$6,0),FALSE)+$H36,0)*$D36</f>
        <v>0</v>
      </c>
      <c r="AO36" s="1">
        <f>+IF($E36=AO$22,VLOOKUP($C36,Input!$A$8:$AN$39,MATCH(AO$21,Input!$A$6:$AN$6,0),FALSE)+$H36,0)*$D36</f>
        <v>0</v>
      </c>
      <c r="AP36" s="1">
        <f>+IF($E36=AP$22,VLOOKUP($C36,Input!$A$8:$AN$39,MATCH(AP$21,Input!$A$6:$AN$6,0),FALSE)+$H36,0)*$D36</f>
        <v>0</v>
      </c>
      <c r="AQ36" s="1">
        <f>+IF($E36=AQ$22,VLOOKUP($C36,Input!$A$8:$AN$39,MATCH(AQ$21,Input!$A$6:$AN$6,0),FALSE)+$H36,0)*$D36</f>
        <v>0</v>
      </c>
      <c r="AR36" s="1">
        <f>+IF($E36=AR$22,VLOOKUP($C36,Input!$A$8:$AN$39,MATCH(AR$21,Input!$A$6:$AN$6,0),FALSE)+$H36,0)*$D36</f>
        <v>0</v>
      </c>
      <c r="AT36" t="str">
        <f>VLOOKUP($C36,Input!$A$8:$HV$39,MATCH(AT$21,Input!$A$6:$HV$6,0),FALSE)</f>
        <v>Parts and administrative cost</v>
      </c>
      <c r="AU36" s="1">
        <f>+IF($E36=AU$22,VLOOKUP($C36,Input!$A$8:$HV$39,MATCH(AU$21,Input!$A$6:$HV$6,0),FALSE),0)*$D36</f>
        <v>0</v>
      </c>
      <c r="AV36" s="1">
        <f>+IF($E36=AV$22,VLOOKUP($C36,Input!$A$8:$HV$39,MATCH(AV$21,Input!$A$6:$HV$6,0),FALSE),0)*$D36</f>
        <v>0</v>
      </c>
      <c r="AW36" s="1">
        <f>+IF($E36=AW$22,VLOOKUP($C36,Input!$A$8:$HV$39,MATCH(AW$21,Input!$A$6:$HV$6,0),FALSE),0)*$D36</f>
        <v>0</v>
      </c>
      <c r="AX36" s="1">
        <f>+IF($E36=AX$22,VLOOKUP($C36,Input!$A$8:$HV$39,MATCH(AX$21,Input!$A$6:$HV$6,0),FALSE),0)*$D36</f>
        <v>0</v>
      </c>
      <c r="AY36" s="1">
        <f>+IF($E36=AY$22,VLOOKUP($C36,Input!$A$8:$HV$39,MATCH(AY$21,Input!$A$6:$HV$6,0),FALSE),0)*$D36</f>
        <v>0</v>
      </c>
      <c r="AZ36" s="1">
        <f>+IF($E36=AZ$22,VLOOKUP($C36,Input!$A$8:$HV$39,MATCH(AZ$21,Input!$A$6:$HV$6,0),FALSE),0)*$D36</f>
        <v>0</v>
      </c>
      <c r="BA36" s="1">
        <f>+IF($E36=BA$22,VLOOKUP($C36,Input!$A$8:$HV$39,MATCH(BA$21,Input!$A$6:$HV$6,0),FALSE),0)*$D36</f>
        <v>0</v>
      </c>
      <c r="BB36" s="1">
        <f>+IF($E36=BB$22,VLOOKUP($C36,Input!$A$8:$HV$39,MATCH(BB$21,Input!$A$6:$HV$6,0),FALSE),0)*$D36</f>
        <v>0</v>
      </c>
      <c r="BC36" s="1">
        <f>+IF($E36=BC$22,VLOOKUP($C36,Input!$A$8:$HV$39,MATCH(BC$21,Input!$A$6:$HV$6,0),FALSE),0)*$D36</f>
        <v>0</v>
      </c>
      <c r="BD36" s="1">
        <f>+IF($E36=BD$22,VLOOKUP($C36,Input!$A$8:$HV$39,MATCH(BD$21,Input!$A$6:$HV$6,0),FALSE),0)*$D36</f>
        <v>0</v>
      </c>
      <c r="BE36" s="1">
        <f>+IF($E36=BE$22,VLOOKUP($C36,Input!$A$8:$HV$39,MATCH(BE$21,Input!$A$6:$HV$6,0),FALSE),0)*$D36</f>
        <v>0</v>
      </c>
      <c r="BF36" s="1">
        <f>+IF($E36=BF$22,VLOOKUP($C36,Input!$A$8:$HV$39,MATCH(BF$21,Input!$A$6:$HV$6,0),FALSE),0)*$D36</f>
        <v>0</v>
      </c>
      <c r="BG36" s="1">
        <f>+IF($E36=BG$22,VLOOKUP($C36,Input!$A$8:$HV$39,MATCH(BG$21,Input!$A$6:$HV$6,0),FALSE),0)*$D36</f>
        <v>0</v>
      </c>
      <c r="BH36" s="1">
        <f>+IF($E36=BH$22,VLOOKUP($C36,Input!$A$8:$HV$39,MATCH(BH$21,Input!$A$6:$HV$6,0),FALSE),0)*$D36</f>
        <v>0</v>
      </c>
      <c r="BI36" s="1">
        <f>+IF($E36=BI$22,VLOOKUP($C36,Input!$A$8:$HV$39,MATCH(BI$21,Input!$A$6:$HV$6,0),FALSE),0)*$D36</f>
        <v>0</v>
      </c>
      <c r="BJ36" s="1">
        <f>+IF($E36=BJ$22,VLOOKUP($C36,Input!$A$8:$HV$39,MATCH(BJ$21,Input!$A$6:$HV$6,0),FALSE),0)*$D36</f>
        <v>0</v>
      </c>
      <c r="BK36" s="1">
        <f>+IF($E36=BK$22,VLOOKUP($C36,Input!$A$8:$HV$39,MATCH(BK$21,Input!$A$6:$HV$6,0),FALSE),0)*$D36</f>
        <v>0</v>
      </c>
      <c r="BL36" s="1">
        <f>+IF($E36=BL$22,VLOOKUP($C36,Input!$A$8:$HV$39,MATCH(BL$21,Input!$A$6:$HV$6,0),FALSE),0)*$D36</f>
        <v>0</v>
      </c>
      <c r="BM36" s="1">
        <f>+IF($E36=BM$22,VLOOKUP($C36,Input!$A$8:$HV$39,MATCH(BM$21,Input!$A$6:$HV$6,0),FALSE),0)*$D36</f>
        <v>0</v>
      </c>
      <c r="BN36" s="1">
        <f>+IF($E36=BN$22,VLOOKUP($C36,Input!$A$8:$HV$39,MATCH(BN$21,Input!$A$6:$HV$6,0),FALSE),0)*$D36</f>
        <v>0</v>
      </c>
      <c r="BO36" s="1">
        <f>+IF($E36=BO$22,VLOOKUP($C36,Input!$A$8:$HV$39,MATCH(BO$21,Input!$A$6:$HV$6,0),FALSE),0)*$D36</f>
        <v>0</v>
      </c>
      <c r="BP36" s="1">
        <f>+IF($E36=BP$22,VLOOKUP($C36,Input!$A$8:$HV$39,MATCH(BP$21,Input!$A$6:$HV$6,0),FALSE),0)*$D36</f>
        <v>0</v>
      </c>
      <c r="BQ36" s="1">
        <f>+IF($E36=BQ$22,VLOOKUP($C36,Input!$A$8:$HV$39,MATCH(BQ$21,Input!$A$6:$HV$6,0),FALSE),0)*$D36</f>
        <v>0</v>
      </c>
      <c r="BR36" s="1">
        <f>+IF($E36=BR$22,VLOOKUP($C36,Input!$A$8:$HV$39,MATCH(BR$21,Input!$A$6:$HV$6,0),FALSE),0)*$D36</f>
        <v>0</v>
      </c>
      <c r="BS36" s="1">
        <f>+IF($E36=BS$22,VLOOKUP($C36,Input!$A$8:$HV$39,MATCH(BS$21,Input!$A$6:$HV$6,0),FALSE),0)*$D36</f>
        <v>0</v>
      </c>
      <c r="BT36" s="1">
        <f>+IF($E36=BT$22,VLOOKUP($C36,Input!$A$8:$HV$39,MATCH(BT$21,Input!$A$6:$HV$6,0),FALSE),0)*$D36</f>
        <v>0</v>
      </c>
      <c r="BU36" s="1">
        <f>+IF($E36=BU$22,VLOOKUP($C36,Input!$A$8:$HV$39,MATCH(BU$21,Input!$A$6:$HV$6,0),FALSE),0)*$D36</f>
        <v>0</v>
      </c>
      <c r="BV36" s="1">
        <f>+IF($E36=BV$22,VLOOKUP($C36,Input!$A$8:$HV$39,MATCH(BV$21,Input!$A$6:$HV$6,0),FALSE),0)*$D36</f>
        <v>0</v>
      </c>
      <c r="BW36" s="1">
        <f>+IF($E36=BW$22,VLOOKUP($C36,Input!$A$8:$HV$39,MATCH(BW$21,Input!$A$6:$HV$6,0),FALSE),0)*$D36</f>
        <v>0</v>
      </c>
      <c r="BX36" s="1">
        <f>+IF($E36=BX$22,VLOOKUP($C36,Input!$A$8:$HV$39,MATCH(BX$21,Input!$A$6:$HV$6,0),FALSE),0)*$D36</f>
        <v>0</v>
      </c>
      <c r="BY36" s="1">
        <f>+IF($E36=BY$22,VLOOKUP($C36,Input!$A$8:$HV$39,MATCH(BY$21,Input!$A$6:$HV$6,0),FALSE),0)*$D36</f>
        <v>0</v>
      </c>
      <c r="BZ36" s="1">
        <f>+IF($E36=BZ$22,VLOOKUP($C36,Input!$A$8:$HV$39,MATCH(BZ$21,Input!$A$6:$HV$6,0),FALSE),0)*$D36</f>
        <v>0</v>
      </c>
      <c r="CA36" s="1">
        <f>+IF($E36=CA$22,VLOOKUP($C36,Input!$A$8:$HV$39,MATCH(CA$21,Input!$A$6:$HV$6,0),FALSE),0)*$D36</f>
        <v>0</v>
      </c>
      <c r="CB36" s="1">
        <f>+IF($E36=CB$22,VLOOKUP($C36,Input!$A$8:$HV$39,MATCH(CB$21,Input!$A$6:$HV$6,0),FALSE),0)*$D36</f>
        <v>0</v>
      </c>
      <c r="CC36" s="1">
        <f>+IF($E36=CC$22,VLOOKUP($C36,Input!$A$8:$HV$39,MATCH(CC$21,Input!$A$6:$HV$6,0),FALSE),0)*$D36</f>
        <v>0</v>
      </c>
      <c r="CE36" t="str">
        <f>VLOOKUP($C36,Input!$A$8:$HV$39,MATCH(CE$21,Input!$A$6:$HV$6,0),FALSE)</f>
        <v>Engine Rebuild @ 7 Yr</v>
      </c>
      <c r="CF36" s="1">
        <f>IF($E36+$I36+$D$7&lt;=CF$22,0,IF(CF$22-$D$7&gt;=$E36,IF(COUNTIF($KZ36:LP36,"&gt;0")&gt;0,VLOOKUP($C36,Input!$A$8:$HV$21,MATCH($CE$21+COUNTIF($KZ36:LP36,"&gt;0"),Input!$A$6:$HV$6,0),FALSE),0),0))*$D36</f>
        <v>0</v>
      </c>
      <c r="CG36" s="1">
        <f>IF($E36+$I36+$D$7&lt;=CG$22,0,IF(CG$22-$D$7&gt;=$E36,IF(COUNTIF($KZ36:LQ36,"&gt;0")&gt;0,VLOOKUP($C36,Input!$A$8:$HV$21,MATCH($CE$21+COUNTIF($KZ36:LQ36,"&gt;0"),Input!$A$6:$HV$6,0),FALSE),0),0))*$D36</f>
        <v>0</v>
      </c>
      <c r="CH36" s="1">
        <f>IF($E36+$I36+$D$7&lt;=CH$22,0,IF(CH$22-$D$7&gt;=$E36,IF(COUNTIF($KZ36:LR36,"&gt;0")&gt;0,VLOOKUP($C36,Input!$A$8:$HV$21,MATCH($CE$21+COUNTIF($KZ36:LR36,"&gt;0"),Input!$A$6:$HV$6,0),FALSE),0),0))*$D36</f>
        <v>0</v>
      </c>
      <c r="CI36" s="1">
        <f>IF($E36+$I36+$D$7&lt;=CI$22,0,IF(CI$22-$D$7&gt;=$E36,IF(COUNTIF($KZ36:LS36,"&gt;0")&gt;0,VLOOKUP($C36,Input!$A$8:$HV$21,MATCH($CE$21+COUNTIF($KZ36:LS36,"&gt;0"),Input!$A$6:$HV$6,0),FALSE),0),0))*$D36</f>
        <v>8190000</v>
      </c>
      <c r="CJ36" s="1">
        <f>IF($E36+$I36+$D$7&lt;=CJ$22,0,IF(CJ$22-$D$7&gt;=$E36,IF(COUNTIF($KZ36:LT36,"&gt;0")&gt;0,VLOOKUP($C36,Input!$A$8:$HV$21,MATCH($CE$21+COUNTIF($KZ36:LT36,"&gt;0"),Input!$A$6:$HV$6,0),FALSE),0),0))*$D36</f>
        <v>0</v>
      </c>
      <c r="CK36" s="1">
        <f>IF($E36+$I36+$D$7&lt;=CK$22,0,IF(CK$22-$D$7&gt;=$E36,IF(COUNTIF($KZ36:LU36,"&gt;0")&gt;0,VLOOKUP($C36,Input!$A$8:$HV$21,MATCH($CE$21+COUNTIF($KZ36:LU36,"&gt;0"),Input!$A$6:$HV$6,0),FALSE),0),0))*$D36</f>
        <v>0</v>
      </c>
      <c r="CL36" s="1">
        <f>IF($E36+$I36+$D$7&lt;=CL$22,0,IF(CL$22-$D$7&gt;=$E36,IF(COUNTIF($KZ36:LV36,"&gt;0")&gt;0,VLOOKUP($C36,Input!$A$8:$HV$21,MATCH($CE$21+COUNTIF($KZ36:LV36,"&gt;0"),Input!$A$6:$HV$6,0),FALSE),0),0))*$D36</f>
        <v>0</v>
      </c>
      <c r="CM36" s="1">
        <f>IF($E36+$I36+$D$7&lt;=CM$22,0,IF(CM$22-$D$7&gt;=$E36,IF(COUNTIF($KZ36:LW36,"&gt;0")&gt;0,VLOOKUP($C36,Input!$A$8:$HV$21,MATCH($CE$21+COUNTIF($KZ36:LW36,"&gt;0"),Input!$A$6:$HV$6,0),FALSE),0),0))*$D36</f>
        <v>0</v>
      </c>
      <c r="CN36" s="1">
        <f>IF($E36+$I36+$D$7&lt;=CN$22,0,IF(CN$22-$D$7&gt;=$E36,IF(COUNTIF($KZ36:LX36,"&gt;0")&gt;0,VLOOKUP($C36,Input!$A$8:$HV$21,MATCH($CE$21+COUNTIF($KZ36:LX36,"&gt;0"),Input!$A$6:$HV$6,0),FALSE),0),0))*$D36</f>
        <v>0</v>
      </c>
      <c r="CO36" s="1">
        <f>IF($E36+$I36+$D$7&lt;=CO$22,0,IF(CO$22-$D$7&gt;=$E36,IF(COUNTIF($KZ36:LY36,"&gt;0")&gt;0,VLOOKUP($C36,Input!$A$8:$HV$21,MATCH($CE$21+COUNTIF($KZ36:LY36,"&gt;0"),Input!$A$6:$HV$6,0),FALSE),0),0))*$D36</f>
        <v>0</v>
      </c>
      <c r="CP36" s="1">
        <f>IF($E36+$I36+$D$7&lt;=CP$22,0,IF(CP$22-$D$7&gt;=$E36,IF(COUNTIF($KZ36:LZ36,"&gt;0")&gt;0,VLOOKUP($C36,Input!$A$8:$HV$21,MATCH($CE$21+COUNTIF($KZ36:LZ36,"&gt;0"),Input!$A$6:$HV$6,0),FALSE),0),0))*$D36</f>
        <v>0</v>
      </c>
      <c r="CQ36" s="1">
        <f>IF($E36+$I36+$D$7&lt;=CQ$22,0,IF(CQ$22-$D$7&gt;=$E36,IF(COUNTIF($KZ36:MA36,"&gt;0")&gt;0,VLOOKUP($C36,Input!$A$8:$HV$21,MATCH($CE$21+COUNTIF($KZ36:MA36,"&gt;0"),Input!$A$6:$HV$6,0),FALSE),0),0))*$D36</f>
        <v>0</v>
      </c>
      <c r="CR36" s="1">
        <f>IF($E36+$I36+$D$7&lt;=CR$22,0,IF(CR$22-$D$7&gt;=$E36,IF(COUNTIF($KZ36:MB36,"&gt;0")&gt;0,VLOOKUP($C36,Input!$A$8:$HV$21,MATCH($CE$21+COUNTIF($KZ36:MB36,"&gt;0"),Input!$A$6:$HV$6,0),FALSE),0),0))*$D36</f>
        <v>0</v>
      </c>
      <c r="CS36" s="1">
        <f>IF($E36+$I36+$D$7&lt;=CS$22,0,IF(CS$22-$D$7&gt;=$E36,IF(COUNTIF($KZ36:MC36,"&gt;0")&gt;0,VLOOKUP($C36,Input!$A$8:$HV$21,MATCH($CE$21+COUNTIF($KZ36:MC36,"&gt;0"),Input!$A$6:$HV$6,0),FALSE),0),0))*$D36</f>
        <v>0</v>
      </c>
      <c r="CT36" s="1">
        <f>IF($E36+$I36+$D$7&lt;=CT$22,0,IF(CT$22-$D$7&gt;=$E36,IF(COUNTIF($KZ36:MD36,"&gt;0")&gt;0,VLOOKUP($C36,Input!$A$8:$HV$21,MATCH($CE$21+COUNTIF($KZ36:MD36,"&gt;0"),Input!$A$6:$HV$6,0),FALSE),0),0))*$D36</f>
        <v>0</v>
      </c>
      <c r="CU36" s="1">
        <f>IF($E36+$I36+$D$7&lt;=CU$22,0,IF(CU$22-$D$7&gt;=$E36,IF(COUNTIF($KZ36:ME36,"&gt;0")&gt;0,VLOOKUP($C36,Input!$A$8:$HV$21,MATCH($CE$21+COUNTIF($KZ36:ME36,"&gt;0"),Input!$A$6:$HV$6,0),FALSE),0),0))*$D36</f>
        <v>0</v>
      </c>
      <c r="CV36" s="1">
        <f>IF($E36+$I36+$D$7&lt;=CV$22,0,IF(CV$22-$D$7&gt;=$E36,IF(COUNTIF($KZ36:MF36,"&gt;0")&gt;0,VLOOKUP($C36,Input!$A$8:$HV$21,MATCH($CE$21+COUNTIF($KZ36:MF36,"&gt;0"),Input!$A$6:$HV$6,0),FALSE),0),0))*$D36</f>
        <v>0</v>
      </c>
      <c r="CW36" s="1">
        <f>IF($E36+$I36+$D$7&lt;=CW$22,0,IF(CW$22-$D$7&gt;=$E36,IF(COUNTIF($KZ36:MG36,"&gt;0")&gt;0,VLOOKUP($C36,Input!$A$8:$HV$21,MATCH($CE$21+COUNTIF($KZ36:MG36,"&gt;0"),Input!$A$6:$HV$6,0),FALSE),0),0))*$D36</f>
        <v>0</v>
      </c>
      <c r="CX36" s="1">
        <f>IF($E36+$I36+$D$7&lt;=CX$22,0,IF(CX$22-$D$7&gt;=$E36,IF(COUNTIF($KZ36:MH36,"&gt;0")&gt;0,VLOOKUP($C36,Input!$A$8:$HV$21,MATCH($CE$21+COUNTIF($KZ36:MH36,"&gt;0"),Input!$A$6:$HV$6,0),FALSE),0),0))*$D36</f>
        <v>0</v>
      </c>
      <c r="CY36" s="1">
        <f>IF($E36+$I36+$D$7&lt;=CY$22,0,IF(CY$22-$D$7&gt;=$E36,IF(COUNTIF($KZ36:MI36,"&gt;0")&gt;0,VLOOKUP($C36,Input!$A$8:$HV$21,MATCH($CE$21+COUNTIF($KZ36:MI36,"&gt;0"),Input!$A$6:$HV$6,0),FALSE),0),0))*$D36</f>
        <v>0</v>
      </c>
      <c r="CZ36" s="1">
        <f>IF($E36+$I36+$D$7&lt;=CZ$22,0,IF(CZ$22-$D$7&gt;=$E36,IF(COUNTIF($KZ36:MJ36,"&gt;0")&gt;0,VLOOKUP($C36,Input!$A$8:$HV$21,MATCH($CE$21+COUNTIF($KZ36:MJ36,"&gt;0"),Input!$A$6:$HV$6,0),FALSE),0),0))*$D36</f>
        <v>0</v>
      </c>
      <c r="DA36" s="1">
        <f>IF($E36+$I36+$D$7&lt;=DA$22,0,IF(DA$22-$D$7&gt;=$E36,IF(COUNTIF($KZ36:MK36,"&gt;0")&gt;0,VLOOKUP($C36,Input!$A$8:$HV$21,MATCH($CE$21+COUNTIF($KZ36:MK36,"&gt;0"),Input!$A$6:$HV$6,0),FALSE),0),0))*$D36</f>
        <v>0</v>
      </c>
      <c r="DB36" s="1">
        <f>IF($E36+$I36+$D$7&lt;=DB$22,0,IF(DB$22-$D$7&gt;=$E36,IF(COUNTIF($KZ36:ML36,"&gt;0")&gt;0,VLOOKUP($C36,Input!$A$8:$HV$21,MATCH($CE$21+COUNTIF($KZ36:ML36,"&gt;0"),Input!$A$6:$HV$6,0),FALSE),0),0))*$D36</f>
        <v>0</v>
      </c>
      <c r="DC36" s="1">
        <f>IF($E36+$I36+$D$7&lt;=DC$22,0,IF(DC$22-$D$7&gt;=$E36,IF(COUNTIF($KZ36:MM36,"&gt;0")&gt;0,VLOOKUP($C36,Input!$A$8:$HV$21,MATCH($CE$21+COUNTIF($KZ36:MM36,"&gt;0"),Input!$A$6:$HV$6,0),FALSE),0),0))*$D36</f>
        <v>0</v>
      </c>
      <c r="DD36" s="1">
        <f>IF($E36+$I36+$D$7&lt;=DD$22,0,IF(DD$22-$D$7&gt;=$E36,IF(COUNTIF($KZ36:MN36,"&gt;0")&gt;0,VLOOKUP($C36,Input!$A$8:$HV$21,MATCH($CE$21+COUNTIF($KZ36:MN36,"&gt;0"),Input!$A$6:$HV$6,0),FALSE),0),0))*$D36</f>
        <v>0</v>
      </c>
      <c r="DE36" s="1">
        <f>IF($E36+$I36+$D$7&lt;=DE$22,0,IF(DE$22-$D$7&gt;=$E36,IF(COUNTIF($KZ36:MO36,"&gt;0")&gt;0,VLOOKUP($C36,Input!$A$8:$HV$21,MATCH($CE$21+COUNTIF($KZ36:MO36,"&gt;0"),Input!$A$6:$HV$6,0),FALSE),0),0))*$D36</f>
        <v>0</v>
      </c>
      <c r="DF36" s="1">
        <f>IF($E36+$I36+$D$7&lt;=DF$22,0,IF(DF$22-$D$7&gt;=$E36,IF(COUNTIF($KZ36:MP36,"&gt;0")&gt;0,VLOOKUP($C36,Input!$A$8:$HV$21,MATCH($CE$21+COUNTIF($KZ36:MP36,"&gt;0"),Input!$A$6:$HV$6,0),FALSE),0),0))*$D36</f>
        <v>0</v>
      </c>
      <c r="DG36" s="1">
        <f>IF($E36+$I36+$D$7&lt;=DG$22,0,IF(DG$22-$D$7&gt;=$E36,IF(COUNTIF($KZ36:MQ36,"&gt;0")&gt;0,VLOOKUP($C36,Input!$A$8:$HV$21,MATCH($CE$21+COUNTIF($KZ36:MQ36,"&gt;0"),Input!$A$6:$HV$6,0),FALSE),0),0))*$D36</f>
        <v>0</v>
      </c>
      <c r="DH36" s="1">
        <f>IF($E36+$I36+$D$7&lt;=DH$22,0,IF(DH$22-$D$7&gt;=$E36,IF(COUNTIF($KZ36:MR36,"&gt;0")&gt;0,VLOOKUP($C36,Input!$A$8:$HV$21,MATCH($CE$21+COUNTIF($KZ36:MR36,"&gt;0"),Input!$A$6:$HV$6,0),FALSE),0),0))*$D36</f>
        <v>0</v>
      </c>
      <c r="DI36" s="1">
        <f>IF($E36+$I36+$D$7&lt;=DI$22,0,IF(DI$22-$D$7&gt;=$E36,IF(COUNTIF($KZ36:MS36,"&gt;0")&gt;0,VLOOKUP($C36,Input!$A$8:$HV$21,MATCH($CE$21+COUNTIF($KZ36:MS36,"&gt;0"),Input!$A$6:$HV$6,0),FALSE),0),0))*$D36</f>
        <v>0</v>
      </c>
      <c r="DJ36" s="1">
        <f>IF($E36+$I36+$D$7&lt;=DJ$22,0,IF(DJ$22-$D$7&gt;=$E36,IF(COUNTIF($KZ36:MT36,"&gt;0")&gt;0,VLOOKUP($C36,Input!$A$8:$HV$21,MATCH($CE$21+COUNTIF($KZ36:MT36,"&gt;0"),Input!$A$6:$HV$6,0),FALSE),0),0))*$D36</f>
        <v>0</v>
      </c>
      <c r="DK36" s="1">
        <f>IF($E36+$I36+$D$7&lt;=DK$22,0,IF(DK$22-$D$7&gt;=$E36,IF(COUNTIF($KZ36:MU36,"&gt;0")&gt;0,VLOOKUP($C36,Input!$A$8:$HV$21,MATCH($CE$21+COUNTIF($KZ36:MU36,"&gt;0"),Input!$A$6:$HV$6,0),FALSE),0),0))*$D36</f>
        <v>0</v>
      </c>
      <c r="DL36" s="1">
        <f>IF($E36+$I36+$D$7&lt;=DL$22,0,IF(DL$22-$D$7&gt;=$E36,IF(COUNTIF($KZ36:MV36,"&gt;0")&gt;0,VLOOKUP($C36,Input!$A$8:$HV$21,MATCH($CE$21+COUNTIF($KZ36:MV36,"&gt;0"),Input!$A$6:$HV$6,0),FALSE),0),0))*$D36</f>
        <v>0</v>
      </c>
      <c r="DM36" s="1">
        <f>IF($E36+$I36+$D$7&lt;=DM$22,0,IF(DM$22-$D$7&gt;=$E36,IF(COUNTIF($KZ36:MW36,"&gt;0")&gt;0,VLOOKUP($C36,Input!$A$8:$HV$21,MATCH($CE$21+COUNTIF($KZ36:MW36,"&gt;0"),Input!$A$6:$HV$6,0),FALSE),0),0))*$D36</f>
        <v>0</v>
      </c>
      <c r="DN36" s="1">
        <f>IF($E36+$I36+$D$7&lt;=DN$22,0,IF(DN$22-$D$7&gt;=$E36,IF(COUNTIF($KZ36:MX36,"&gt;0")&gt;0,VLOOKUP($C36,Input!$A$8:$HV$21,MATCH($CE$21+COUNTIF($KZ36:MX36,"&gt;0"),Input!$A$6:$HV$6,0),FALSE),0),0))*$D36</f>
        <v>0</v>
      </c>
      <c r="DP36" t="str">
        <f>+VLOOKUP($C36,Input!$A$8:$GZ$39,MATCH(DP$21,Input!$A$6:$GZ$6,0),FALSE)</f>
        <v>Bus Maintenance at 0.85/mile</v>
      </c>
      <c r="DQ36" s="1">
        <f>IF($E36+$I36+$D$7&lt;=DQ$22,0,IF(DQ$22-$D$7&gt;=$E36,IF(COUNTIF($KZ36:LP36,"&gt;0")&gt;0,VLOOKUP($C36,Input!$A$8:$HV$21,MATCH($DP$21+COUNTIF($KZ36:LP36,"&gt;0"),Input!$A$6:$HV$6,0),FALSE),0),0))*$D36*$F36</f>
        <v>7956000</v>
      </c>
      <c r="DR36" s="1">
        <f>IF($E36+$I36+$D$7&lt;=DR$22,0,IF(DR$22-$D$7&gt;=$E36,IF(COUNTIF($KZ36:LQ36,"&gt;0")&gt;0,VLOOKUP($C36,Input!$A$8:$HV$21,MATCH($DP$21+COUNTIF($KZ36:LQ36,"&gt;0"),Input!$A$6:$HV$6,0),FALSE),0),0))*$D36*$F36</f>
        <v>7956000</v>
      </c>
      <c r="DS36" s="1">
        <f>IF($E36+$I36+$D$7&lt;=DS$22,0,IF(DS$22-$D$7&gt;=$E36,IF(COUNTIF($KZ36:LR36,"&gt;0")&gt;0,VLOOKUP($C36,Input!$A$8:$HV$21,MATCH($DP$21+COUNTIF($KZ36:LR36,"&gt;0"),Input!$A$6:$HV$6,0),FALSE),0),0))*$D36*$F36</f>
        <v>7956000</v>
      </c>
      <c r="DT36" s="1">
        <f>IF($E36+$I36+$D$7&lt;=DT$22,0,IF(DT$22-$D$7&gt;=$E36,IF(COUNTIF($KZ36:LS36,"&gt;0")&gt;0,VLOOKUP($C36,Input!$A$8:$HV$21,MATCH($DP$21+COUNTIF($KZ36:LS36,"&gt;0"),Input!$A$6:$HV$6,0),FALSE),0),0))*$D36*$F36</f>
        <v>7956000</v>
      </c>
      <c r="DU36" s="1">
        <f>IF($E36+$I36+$D$7&lt;=DU$22,0,IF(DU$22-$D$7&gt;=$E36,IF(COUNTIF($KZ36:LT36,"&gt;0")&gt;0,VLOOKUP($C36,Input!$A$8:$HV$21,MATCH($DP$21+COUNTIF($KZ36:LT36,"&gt;0"),Input!$A$6:$HV$6,0),FALSE),0),0))*$D36*$F36</f>
        <v>7956000</v>
      </c>
      <c r="DV36" s="1">
        <f>IF($E36+$I36+$D$7&lt;=DV$22,0,IF(DV$22-$D$7&gt;=$E36,IF(COUNTIF($KZ36:LU36,"&gt;0")&gt;0,VLOOKUP($C36,Input!$A$8:$HV$21,MATCH($DP$21+COUNTIF($KZ36:LU36,"&gt;0"),Input!$A$6:$HV$6,0),FALSE),0),0))*$D36*$F36</f>
        <v>7956000</v>
      </c>
      <c r="DW36" s="1">
        <f>IF($E36+$I36+$D$7&lt;=DW$22,0,IF(DW$22-$D$7&gt;=$E36,IF(COUNTIF($KZ36:LV36,"&gt;0")&gt;0,VLOOKUP($C36,Input!$A$8:$HV$21,MATCH($DP$21+COUNTIF($KZ36:LV36,"&gt;0"),Input!$A$6:$HV$6,0),FALSE),0),0))*$D36*$F36</f>
        <v>7956000</v>
      </c>
      <c r="DX36" s="1">
        <f>IF($E36+$I36+$D$7&lt;=DX$22,0,IF(DX$22-$D$7&gt;=$E36,IF(COUNTIF($KZ36:LW36,"&gt;0")&gt;0,VLOOKUP($C36,Input!$A$8:$HV$21,MATCH($DP$21+COUNTIF($KZ36:LW36,"&gt;0"),Input!$A$6:$HV$6,0),FALSE),0),0))*$D36*$F36</f>
        <v>7956000</v>
      </c>
      <c r="DY36" s="1">
        <f>IF($E36+$I36+$D$7&lt;=DY$22,0,IF(DY$22-$D$7&gt;=$E36,IF(COUNTIF($KZ36:LX36,"&gt;0")&gt;0,VLOOKUP($C36,Input!$A$8:$HV$21,MATCH($DP$21+COUNTIF($KZ36:LX36,"&gt;0"),Input!$A$6:$HV$6,0),FALSE),0),0))*$D36*$F36</f>
        <v>7956000</v>
      </c>
      <c r="DZ36" s="1">
        <f>IF($E36+$I36+$D$7&lt;=DZ$22,0,IF(DZ$22-$D$7&gt;=$E36,IF(COUNTIF($KZ36:LY36,"&gt;0")&gt;0,VLOOKUP($C36,Input!$A$8:$HV$21,MATCH($DP$21+COUNTIF($KZ36:LY36,"&gt;0"),Input!$A$6:$HV$6,0),FALSE),0),0))*$D36*$F36</f>
        <v>7956000</v>
      </c>
      <c r="EA36" s="1">
        <f>IF($E36+$I36+$D$7&lt;=EA$22,0,IF(EA$22-$D$7&gt;=$E36,IF(COUNTIF($KZ36:LZ36,"&gt;0")&gt;0,VLOOKUP($C36,Input!$A$8:$HV$21,MATCH($DP$21+COUNTIF($KZ36:LZ36,"&gt;0"),Input!$A$6:$HV$6,0),FALSE),0),0))*$D36*$F36</f>
        <v>7956000</v>
      </c>
      <c r="EB36" s="1">
        <f>IF($E36+$I36+$D$7&lt;=EB$22,0,IF(EB$22-$D$7&gt;=$E36,IF(COUNTIF($KZ36:MA36,"&gt;0")&gt;0,VLOOKUP($C36,Input!$A$8:$HV$21,MATCH($DP$21+COUNTIF($KZ36:MA36,"&gt;0"),Input!$A$6:$HV$6,0),FALSE),0),0))*$D36*$F36</f>
        <v>0</v>
      </c>
      <c r="EC36" s="1">
        <f>IF($E36+$I36+$D$7&lt;=EC$22,0,IF(EC$22-$D$7&gt;=$E36,IF(COUNTIF($KZ36:MB36,"&gt;0")&gt;0,VLOOKUP($C36,Input!$A$8:$HV$21,MATCH($DP$21+COUNTIF($KZ36:MB36,"&gt;0"),Input!$A$6:$HV$6,0),FALSE),0),0))*$D36*$F36</f>
        <v>0</v>
      </c>
      <c r="ED36" s="1">
        <f>IF($E36+$I36+$D$7&lt;=ED$22,0,IF(ED$22-$D$7&gt;=$E36,IF(COUNTIF($KZ36:MC36,"&gt;0")&gt;0,VLOOKUP($C36,Input!$A$8:$HV$21,MATCH($DP$21+COUNTIF($KZ36:MC36,"&gt;0"),Input!$A$6:$HV$6,0),FALSE),0),0))*$D36*$F36</f>
        <v>0</v>
      </c>
      <c r="EE36" s="1">
        <f>IF($E36+$I36+$D$7&lt;=EE$22,0,IF(EE$22-$D$7&gt;=$E36,IF(COUNTIF($KZ36:MD36,"&gt;0")&gt;0,VLOOKUP($C36,Input!$A$8:$HV$21,MATCH($DP$21+COUNTIF($KZ36:MD36,"&gt;0"),Input!$A$6:$HV$6,0),FALSE),0),0))*$D36*$F36</f>
        <v>0</v>
      </c>
      <c r="EF36" s="1">
        <f>IF($E36+$I36+$D$7&lt;=EF$22,0,IF(EF$22-$D$7&gt;=$E36,IF(COUNTIF($KZ36:ME36,"&gt;0")&gt;0,VLOOKUP($C36,Input!$A$8:$HV$21,MATCH($DP$21+COUNTIF($KZ36:ME36,"&gt;0"),Input!$A$6:$HV$6,0),FALSE),0),0))*$D36*$F36</f>
        <v>0</v>
      </c>
      <c r="EG36" s="1">
        <f>IF($E36+$I36+$D$7&lt;=EG$22,0,IF(EG$22-$D$7&gt;=$E36,IF(COUNTIF($KZ36:MF36,"&gt;0")&gt;0,VLOOKUP($C36,Input!$A$8:$HV$21,MATCH($DP$21+COUNTIF($KZ36:MF36,"&gt;0"),Input!$A$6:$HV$6,0),FALSE),0),0))*$D36*$F36</f>
        <v>0</v>
      </c>
      <c r="EH36" s="1">
        <f>IF($E36+$I36+$D$7&lt;=EH$22,0,IF(EH$22-$D$7&gt;=$E36,IF(COUNTIF($KZ36:MG36,"&gt;0")&gt;0,VLOOKUP($C36,Input!$A$8:$HV$21,MATCH($DP$21+COUNTIF($KZ36:MG36,"&gt;0"),Input!$A$6:$HV$6,0),FALSE),0),0))*$D36*$F36</f>
        <v>0</v>
      </c>
      <c r="EI36" s="1">
        <f>IF($E36+$I36+$D$7&lt;=EI$22,0,IF(EI$22-$D$7&gt;=$E36,IF(COUNTIF($KZ36:MH36,"&gt;0")&gt;0,VLOOKUP($C36,Input!$A$8:$HV$21,MATCH($DP$21+COUNTIF($KZ36:MH36,"&gt;0"),Input!$A$6:$HV$6,0),FALSE),0),0))*$D36*$F36</f>
        <v>0</v>
      </c>
      <c r="EJ36" s="1">
        <f>IF($E36+$I36+$D$7&lt;=EJ$22,0,IF(EJ$22-$D$7&gt;=$E36,IF(COUNTIF($KZ36:MI36,"&gt;0")&gt;0,VLOOKUP($C36,Input!$A$8:$HV$21,MATCH($DP$21+COUNTIF($KZ36:MI36,"&gt;0"),Input!$A$6:$HV$6,0),FALSE),0),0))*$D36*$F36</f>
        <v>0</v>
      </c>
      <c r="EK36" s="1">
        <f>IF($E36+$I36+$D$7&lt;=EK$22,0,IF(EK$22-$D$7&gt;=$E36,IF(COUNTIF($KZ36:MJ36,"&gt;0")&gt;0,VLOOKUP($C36,Input!$A$8:$HV$21,MATCH($DP$21+COUNTIF($KZ36:MJ36,"&gt;0"),Input!$A$6:$HV$6,0),FALSE),0),0))*$D36*$F36</f>
        <v>0</v>
      </c>
      <c r="EL36" s="1">
        <f>IF($E36+$I36+$D$7&lt;=EL$22,0,IF(EL$22-$D$7&gt;=$E36,IF(COUNTIF($KZ36:MK36,"&gt;0")&gt;0,VLOOKUP($C36,Input!$A$8:$HV$21,MATCH($DP$21+COUNTIF($KZ36:MK36,"&gt;0"),Input!$A$6:$HV$6,0),FALSE),0),0))*$D36*$F36</f>
        <v>0</v>
      </c>
      <c r="EM36" s="1">
        <f>IF($E36+$I36+$D$7&lt;=EM$22,0,IF(EM$22-$D$7&gt;=$E36,IF(COUNTIF($KZ36:ML36,"&gt;0")&gt;0,VLOOKUP($C36,Input!$A$8:$HV$21,MATCH($DP$21+COUNTIF($KZ36:ML36,"&gt;0"),Input!$A$6:$HV$6,0),FALSE),0),0))*$D36*$F36</f>
        <v>0</v>
      </c>
      <c r="EN36" s="1">
        <f>IF($E36+$I36+$D$7&lt;=EN$22,0,IF(EN$22-$D$7&gt;=$E36,IF(COUNTIF($KZ36:MM36,"&gt;0")&gt;0,VLOOKUP($C36,Input!$A$8:$HV$21,MATCH($DP$21+COUNTIF($KZ36:MM36,"&gt;0"),Input!$A$6:$HV$6,0),FALSE),0),0))*$D36*$F36</f>
        <v>0</v>
      </c>
      <c r="EO36" s="1">
        <f>IF($E36+$I36+$D$7&lt;=EO$22,0,IF(EO$22-$D$7&gt;=$E36,IF(COUNTIF($KZ36:MN36,"&gt;0")&gt;0,VLOOKUP($C36,Input!$A$8:$HV$21,MATCH($DP$21+COUNTIF($KZ36:MN36,"&gt;0"),Input!$A$6:$HV$6,0),FALSE),0),0))*$D36*$F36</f>
        <v>0</v>
      </c>
      <c r="EP36" s="1">
        <f>IF($E36+$I36+$D$7&lt;=EP$22,0,IF(EP$22-$D$7&gt;=$E36,IF(COUNTIF($KZ36:MO36,"&gt;0")&gt;0,VLOOKUP($C36,Input!$A$8:$HV$21,MATCH($DP$21+COUNTIF($KZ36:MO36,"&gt;0"),Input!$A$6:$HV$6,0),FALSE),0),0))*$D36*$F36</f>
        <v>0</v>
      </c>
      <c r="EQ36" s="1">
        <f>IF($E36+$I36+$D$7&lt;=EQ$22,0,IF(EQ$22-$D$7&gt;=$E36,IF(COUNTIF($KZ36:MP36,"&gt;0")&gt;0,VLOOKUP($C36,Input!$A$8:$HV$21,MATCH($DP$21+COUNTIF($KZ36:MP36,"&gt;0"),Input!$A$6:$HV$6,0),FALSE),0),0))*$D36*$F36</f>
        <v>0</v>
      </c>
      <c r="ER36" s="1">
        <f>IF($E36+$I36+$D$7&lt;=ER$22,0,IF(ER$22-$D$7&gt;=$E36,IF(COUNTIF($KZ36:MQ36,"&gt;0")&gt;0,VLOOKUP($C36,Input!$A$8:$HV$21,MATCH($DP$21+COUNTIF($KZ36:MQ36,"&gt;0"),Input!$A$6:$HV$6,0),FALSE),0),0))*$D36*$F36</f>
        <v>0</v>
      </c>
      <c r="ES36" s="1">
        <f>IF($E36+$I36+$D$7&lt;=ES$22,0,IF(ES$22-$D$7&gt;=$E36,IF(COUNTIF($KZ36:MR36,"&gt;0")&gt;0,VLOOKUP($C36,Input!$A$8:$HV$21,MATCH($DP$21+COUNTIF($KZ36:MR36,"&gt;0"),Input!$A$6:$HV$6,0),FALSE),0),0))*$D36*$F36</f>
        <v>0</v>
      </c>
      <c r="ET36" s="1">
        <f>IF($E36+$I36+$D$7&lt;=ET$22,0,IF(ET$22-$D$7&gt;=$E36,IF(COUNTIF($KZ36:MS36,"&gt;0")&gt;0,VLOOKUP($C36,Input!$A$8:$HV$21,MATCH($DP$21+COUNTIF($KZ36:MS36,"&gt;0"),Input!$A$6:$HV$6,0),FALSE),0),0))*$D36*$F36</f>
        <v>0</v>
      </c>
      <c r="EU36" s="1">
        <f>IF($E36+$I36+$D$7&lt;=EU$22,0,IF(EU$22-$D$7&gt;=$E36,IF(COUNTIF($KZ36:MT36,"&gt;0")&gt;0,VLOOKUP($C36,Input!$A$8:$HV$21,MATCH($DP$21+COUNTIF($KZ36:MT36,"&gt;0"),Input!$A$6:$HV$6,0),FALSE),0),0))*$D36*$F36</f>
        <v>0</v>
      </c>
      <c r="EV36" s="1">
        <f>IF($E36+$I36+$D$7&lt;=EV$22,0,IF(EV$22-$D$7&gt;=$E36,IF(COUNTIF($KZ36:MU36,"&gt;0")&gt;0,VLOOKUP($C36,Input!$A$8:$HV$21,MATCH($DP$21+COUNTIF($KZ36:MU36,"&gt;0"),Input!$A$6:$HV$6,0),FALSE),0),0))*$D36*$F36</f>
        <v>0</v>
      </c>
      <c r="EW36" s="1">
        <f>IF($E36+$I36+$D$7&lt;=EW$22,0,IF(EW$22-$D$7&gt;=$E36,IF(COUNTIF($KZ36:MV36,"&gt;0")&gt;0,VLOOKUP($C36,Input!$A$8:$HV$21,MATCH($DP$21+COUNTIF($KZ36:MV36,"&gt;0"),Input!$A$6:$HV$6,0),FALSE),0),0))*$D36*$F36</f>
        <v>0</v>
      </c>
      <c r="EX36" s="1">
        <f>IF($E36+$I36+$D$7&lt;=EX$22,0,IF(EX$22-$D$7&gt;=$E36,IF(COUNTIF($KZ36:MW36,"&gt;0")&gt;0,VLOOKUP($C36,Input!$A$8:$HV$21,MATCH($DP$21+COUNTIF($KZ36:MW36,"&gt;0"),Input!$A$6:$HV$6,0),FALSE),0),0))*$D36*$F36</f>
        <v>0</v>
      </c>
      <c r="EY36" s="1">
        <f>IF($E36+$I36+$D$7&lt;=EY$22,0,IF(EY$22-$D$7&gt;=$E36,IF(COUNTIF($KZ36:MX36,"&gt;0")&gt;0,VLOOKUP($C36,Input!$A$8:$HV$21,MATCH($DP$21+COUNTIF($KZ36:MX36,"&gt;0"),Input!$A$6:$HV$6,0),FALSE),0),0))*$D36*$F36</f>
        <v>0</v>
      </c>
      <c r="EZ36" s="1"/>
      <c r="FA36" t="str">
        <f>VLOOKUP($C36,Input!$A$8:$GZ$39,MATCH(FA$21,Input!$A$6:$GZ$6,0),FALSE)</f>
        <v>NA</v>
      </c>
      <c r="FB36">
        <f>IF((VLOOKUP($C36,Input!$A$8:$GZ$39,MATCH(FB$21,Input!$A$6:$GZ$6,0),FALSE))="Y",$D36/VLOOKUP($C36,Input!$A$8:$GZ$39,MATCH(FC$21,Input!$A$6:$GZ$6,0),FALSE),0)</f>
        <v>0</v>
      </c>
      <c r="FC36">
        <f>IF((VLOOKUP($C36,Input!$A$8:$GZ$39,MATCH(FB$21,Input!$A$6:$GZ$6,0),FALSE))="Y",0,IF((VLOOKUP($C36,Input!$A$8:$GZ$39,MATCH(FC$21,Input!$A$6:$GZ$6,0),FALSE))&gt;0,$D36/VLOOKUP($C36,Input!$A$8:$GZ$39,MATCH(FC$21,Input!$A$6:$GZ$6,0),FALSE),0))</f>
        <v>0</v>
      </c>
      <c r="FD36" s="1">
        <f>+IF($E36=FD$22,VLOOKUP($C36,Input!$A$8:$GZ$39,MATCH(FD$21,Input!$A$6:$GZ$6,0),FALSE),0)*IF(FD$19&gt;=MAX(FC$19:$FD$19),MIN((FD$19-MAX(FC$19:$FD$19)),(FD$19-FC$19)),0)+IF($E36=FD$22,VLOOKUP($C36,Input!$A$8:$GZ$39,MATCH(FD$21,Input!$A$6:$GZ$6,0),FALSE),0)*IF(FD$18&gt;=MAX(FC$18:$FD$18),MIN((FD$18-MAX(FC$18:$FD$18)),(FD$18-FC$18)),0)</f>
        <v>0</v>
      </c>
      <c r="FE36" s="1">
        <f>+IF($E36=FE$22,VLOOKUP($C36,Input!$A$8:$GZ$39,MATCH(FE$21,Input!$A$6:$GZ$6,0),FALSE),0)*IF(FE$19&gt;=MAX(FD$19:$FD$19),MIN((FE$19-MAX(FD$19:$FD$19)),(FE$19-FD$19)),0)+IF($E36=FE$22,VLOOKUP($C36,Input!$A$8:$GZ$39,MATCH(FE$21,Input!$A$6:$GZ$6,0),FALSE),0)*IF(FE$18&gt;=MAX(FD$18:$FD$18),MIN((FE$18-MAX(FD$18:$FD$18)),(FE$18-FD$18)),0)</f>
        <v>0</v>
      </c>
      <c r="FF36" s="1">
        <f>+IF($E36=FF$22,VLOOKUP($C36,Input!$A$8:$GZ$39,MATCH(FF$21,Input!$A$6:$GZ$6,0),FALSE),0)*IF(FF$19&gt;=MAX($FD$19:FE$19),MIN((FF$19-MAX($FD$19:FE$19)),(FF$19-FE$19)),0)+IF($E36=FF$22,VLOOKUP($C36,Input!$A$8:$GZ$39,MATCH(FF$21,Input!$A$6:$GZ$6,0),FALSE),0)*IF(FF$18&gt;=MAX($FD$18:FE$18),MIN((FF$18-MAX($FD$18:FE$18)),(FF$18-FE$18)),0)</f>
        <v>0</v>
      </c>
      <c r="FG36" s="1">
        <f>+IF($E36=FG$22,VLOOKUP($C36,Input!$A$8:$GZ$39,MATCH(FG$21,Input!$A$6:$GZ$6,0),FALSE),0)*IF(FG$19&gt;=MAX($FD$19:FF$19),MIN((FG$19-MAX($FD$19:FF$19)),(FG$19-FF$19)),0)+IF($E36=FG$22,VLOOKUP($C36,Input!$A$8:$GZ$39,MATCH(FG$21,Input!$A$6:$GZ$6,0),FALSE),0)*IF(FG$18&gt;=MAX($FD$18:FF$18),MIN((FG$18-MAX($FD$18:FF$18)),(FG$18-FF$18)),0)</f>
        <v>0</v>
      </c>
      <c r="FH36" s="1">
        <f>+IF($E36=FH$22,VLOOKUP($C36,Input!$A$8:$GZ$39,MATCH(FH$21,Input!$A$6:$GZ$6,0),FALSE),0)*IF(FH$19&gt;=MAX($FD$19:FG$19),MIN((FH$19-MAX($FD$19:FG$19)),(FH$19-FG$19)),0)+IF($E36=FH$22,VLOOKUP($C36,Input!$A$8:$GZ$39,MATCH(FH$21,Input!$A$6:$GZ$6,0),FALSE),0)*IF(FH$18&gt;=MAX($FD$18:FG$18),MIN((FH$18-MAX($FD$18:FG$18)),(FH$18-FG$18)),0)</f>
        <v>0</v>
      </c>
      <c r="FI36" s="1">
        <f>+IF($E36=FI$22,VLOOKUP($C36,Input!$A$8:$GZ$39,MATCH(FI$21,Input!$A$6:$GZ$6,0),FALSE),0)*IF(FI$19&gt;=MAX($FD$19:FH$19),MIN((FI$19-MAX($FD$19:FH$19)),(FI$19-FH$19)),0)+IF($E36=FI$22,VLOOKUP($C36,Input!$A$8:$GZ$39,MATCH(FI$21,Input!$A$6:$GZ$6,0),FALSE),0)*IF(FI$18&gt;=MAX($FD$18:FH$18),MIN((FI$18-MAX($FD$18:FH$18)),(FI$18-FH$18)),0)</f>
        <v>0</v>
      </c>
      <c r="FJ36" s="1">
        <f>+IF($E36=FJ$22,VLOOKUP($C36,Input!$A$8:$GZ$39,MATCH(FJ$21,Input!$A$6:$GZ$6,0),FALSE),0)*IF(FJ$19&gt;=MAX($FD$19:FI$19),MIN((FJ$19-MAX($FD$19:FI$19)),(FJ$19-FI$19)),0)+IF($E36=FJ$22,VLOOKUP($C36,Input!$A$8:$GZ$39,MATCH(FJ$21,Input!$A$6:$GZ$6,0),FALSE),0)*IF(FJ$18&gt;=MAX($FD$18:FI$18),MIN((FJ$18-MAX($FD$18:FI$18)),(FJ$18-FI$18)),0)</f>
        <v>0</v>
      </c>
      <c r="FK36" s="1">
        <f>+IF($E36=FK$22,VLOOKUP($C36,Input!$A$8:$GZ$39,MATCH(FK$21,Input!$A$6:$GZ$6,0),FALSE),0)*IF(FK$19&gt;=MAX($FD$19:FJ$19),MIN((FK$19-MAX($FD$19:FJ$19)),(FK$19-FJ$19)),0)+IF($E36=FK$22,VLOOKUP($C36,Input!$A$8:$GZ$39,MATCH(FK$21,Input!$A$6:$GZ$6,0),FALSE),0)*IF(FK$18&gt;=MAX($FD$18:FJ$18),MIN((FK$18-MAX($FD$18:FJ$18)),(FK$18-FJ$18)),0)</f>
        <v>0</v>
      </c>
      <c r="FL36" s="1">
        <f>+IF($E36=FL$22,VLOOKUP($C36,Input!$A$8:$GZ$39,MATCH(FL$21,Input!$A$6:$GZ$6,0),FALSE),0)*IF(FL$19&gt;=MAX($FD$19:FK$19),MIN((FL$19-MAX($FD$19:FK$19)),(FL$19-FK$19)),0)+IF($E36=FL$22,VLOOKUP($C36,Input!$A$8:$GZ$39,MATCH(FL$21,Input!$A$6:$GZ$6,0),FALSE),0)*IF(FL$18&gt;=MAX($FD$18:FK$18),MIN((FL$18-MAX($FD$18:FK$18)),(FL$18-FK$18)),0)</f>
        <v>0</v>
      </c>
      <c r="FM36" s="1">
        <f>+IF($E36=FM$22,VLOOKUP($C36,Input!$A$8:$GZ$39,MATCH(FM$21,Input!$A$6:$GZ$6,0),FALSE),0)*IF(FM$19&gt;=MAX($FD$19:FL$19),MIN((FM$19-MAX($FD$19:FL$19)),(FM$19-FL$19)),0)+IF($E36=FM$22,VLOOKUP($C36,Input!$A$8:$GZ$39,MATCH(FM$21,Input!$A$6:$GZ$6,0),FALSE),0)*IF(FM$18&gt;=MAX($FD$18:FL$18),MIN((FM$18-MAX($FD$18:FL$18)),(FM$18-FL$18)),0)</f>
        <v>0</v>
      </c>
      <c r="FN36" s="1">
        <f>+IF($E36=FN$22,VLOOKUP($C36,Input!$A$8:$GZ$39,MATCH(FN$21,Input!$A$6:$GZ$6,0),FALSE),0)*IF(FN$19&gt;=MAX($FD$19:FM$19),MIN((FN$19-MAX($FD$19:FM$19)),(FN$19-FM$19)),0)+IF($E36=FN$22,VLOOKUP($C36,Input!$A$8:$GZ$39,MATCH(FN$21,Input!$A$6:$GZ$6,0),FALSE),0)*IF(FN$18&gt;=MAX($FD$18:FM$18),MIN((FN$18-MAX($FD$18:FM$18)),(FN$18-FM$18)),0)</f>
        <v>0</v>
      </c>
      <c r="FO36" s="1">
        <f>+IF($E36=FO$22,VLOOKUP($C36,Input!$A$8:$GZ$39,MATCH(FO$21,Input!$A$6:$GZ$6,0),FALSE),0)*IF(FO$19&gt;=MAX($FD$19:FN$19),MIN((FO$19-MAX($FD$19:FN$19)),(FO$19-FN$19)),0)+IF($E36=FO$22,VLOOKUP($C36,Input!$A$8:$GZ$39,MATCH(FO$21,Input!$A$6:$GZ$6,0),FALSE),0)*IF(FO$18&gt;=MAX($FD$18:FN$18),MIN((FO$18-MAX($FD$18:FN$18)),(FO$18-FN$18)),0)</f>
        <v>0</v>
      </c>
      <c r="FP36" s="1">
        <f>+IF($E36=FP$22,VLOOKUP($C36,Input!$A$8:$GZ$39,MATCH(FP$21,Input!$A$6:$GZ$6,0),FALSE),0)*IF(FP$19&gt;=MAX($FD$19:FO$19),MIN((FP$19-MAX($FD$19:FO$19)),(FP$19-FO$19)),0)+IF($E36=FP$22,VLOOKUP($C36,Input!$A$8:$GZ$39,MATCH(FP$21,Input!$A$6:$GZ$6,0),FALSE),0)*IF(FP$18&gt;=MAX($FD$18:FO$18),MIN((FP$18-MAX($FD$18:FO$18)),(FP$18-FO$18)),0)</f>
        <v>0</v>
      </c>
      <c r="FQ36" s="1">
        <f>+IF($E36=FQ$22,VLOOKUP($C36,Input!$A$8:$GZ$39,MATCH(FQ$21,Input!$A$6:$GZ$6,0),FALSE),0)*IF(FQ$19&gt;=MAX($FD$19:FP$19),MIN((FQ$19-MAX($FD$19:FP$19)),(FQ$19-FP$19)),0)+IF($E36=FQ$22,VLOOKUP($C36,Input!$A$8:$GZ$39,MATCH(FQ$21,Input!$A$6:$GZ$6,0),FALSE),0)*IF(FQ$18&gt;=MAX($FD$18:FP$18),MIN((FQ$18-MAX($FD$18:FP$18)),(FQ$18-FP$18)),0)</f>
        <v>0</v>
      </c>
      <c r="FR36" s="1">
        <f>+IF($E36=FR$22,VLOOKUP($C36,Input!$A$8:$GZ$39,MATCH(FR$21,Input!$A$6:$GZ$6,0),FALSE),0)*IF(FR$19&gt;=MAX($FD$19:FQ$19),MIN((FR$19-MAX($FD$19:FQ$19)),(FR$19-FQ$19)),0)+IF($E36=FR$22,VLOOKUP($C36,Input!$A$8:$GZ$39,MATCH(FR$21,Input!$A$6:$GZ$6,0),FALSE),0)*IF(FR$18&gt;=MAX($FD$18:FQ$18),MIN((FR$18-MAX($FD$18:FQ$18)),(FR$18-FQ$18)),0)</f>
        <v>0</v>
      </c>
      <c r="FS36" s="1">
        <f>+IF($E36=FS$22,VLOOKUP($C36,Input!$A$8:$GZ$39,MATCH(FS$21,Input!$A$6:$GZ$6,0),FALSE),0)*IF(FS$19&gt;=MAX($FD$19:FR$19),MIN((FS$19-MAX($FD$19:FR$19)),(FS$19-FR$19)),0)+IF($E36=FS$22,VLOOKUP($C36,Input!$A$8:$GZ$39,MATCH(FS$21,Input!$A$6:$GZ$6,0),FALSE),0)*IF(FS$18&gt;=MAX($FD$18:FR$18),MIN((FS$18-MAX($FD$18:FR$18)),(FS$18-FR$18)),0)</f>
        <v>0</v>
      </c>
      <c r="FT36" s="1">
        <f>+IF($E36=FT$22,VLOOKUP($C36,Input!$A$8:$GZ$39,MATCH(FT$21,Input!$A$6:$GZ$6,0),FALSE),0)*IF(FT$19&gt;=MAX($FD$19:FS$19),MIN((FT$19-MAX($FD$19:FS$19)),(FT$19-FS$19)),0)+IF($E36=FT$22,VLOOKUP($C36,Input!$A$8:$GZ$39,MATCH(FT$21,Input!$A$6:$GZ$6,0),FALSE),0)*IF(FT$18&gt;=MAX($FD$18:FS$18),MIN((FT$18-MAX($FD$18:FS$18)),(FT$18-FS$18)),0)</f>
        <v>0</v>
      </c>
      <c r="FU36" s="1">
        <f>+IF($E36=FU$22,VLOOKUP($C36,Input!$A$8:$GZ$39,MATCH(FU$21,Input!$A$6:$GZ$6,0),FALSE),0)*IF(FU$19&gt;=MAX($FD$19:FT$19),MIN((FU$19-MAX($FD$19:FT$19)),(FU$19-FT$19)),0)+IF($E36=FU$22,VLOOKUP($C36,Input!$A$8:$GZ$39,MATCH(FU$21,Input!$A$6:$GZ$6,0),FALSE),0)*IF(FU$18&gt;=MAX($FD$18:FT$18),MIN((FU$18-MAX($FD$18:FT$18)),(FU$18-FT$18)),0)</f>
        <v>0</v>
      </c>
      <c r="FV36" s="1">
        <f>+IF($E36=FV$22,VLOOKUP($C36,Input!$A$8:$GZ$39,MATCH(FV$21,Input!$A$6:$GZ$6,0),FALSE),0)*IF(FV$19&gt;=MAX($FD$19:FU$19),MIN((FV$19-MAX($FD$19:FU$19)),(FV$19-FU$19)),0)+IF($E36=FV$22,VLOOKUP($C36,Input!$A$8:$GZ$39,MATCH(FV$21,Input!$A$6:$GZ$6,0),FALSE),0)*IF(FV$18&gt;=MAX($FD$18:FU$18),MIN((FV$18-MAX($FD$18:FU$18)),(FV$18-FU$18)),0)</f>
        <v>0</v>
      </c>
      <c r="FW36" s="1">
        <f>+IF($E36=FW$22,VLOOKUP($C36,Input!$A$8:$GZ$39,MATCH(FW$21,Input!$A$6:$GZ$6,0),FALSE),0)*IF(FW$19&gt;=MAX($FD$19:FV$19),MIN((FW$19-MAX($FD$19:FV$19)),(FW$19-FV$19)),0)+IF($E36=FW$22,VLOOKUP($C36,Input!$A$8:$GZ$39,MATCH(FW$21,Input!$A$6:$GZ$6,0),FALSE),0)*IF(FW$18&gt;=MAX($FD$18:FV$18),MIN((FW$18-MAX($FD$18:FV$18)),(FW$18-FV$18)),0)</f>
        <v>0</v>
      </c>
      <c r="FX36" s="1">
        <f>+IF($E36=FX$22,VLOOKUP($C36,Input!$A$8:$GZ$39,MATCH(FX$21,Input!$A$6:$GZ$6,0),FALSE),0)*IF(FX$19&gt;=MAX($FD$19:FW$19),MIN((FX$19-MAX($FD$19:FW$19)),(FX$19-FW$19)),0)+IF($E36=FX$22,VLOOKUP($C36,Input!$A$8:$GZ$39,MATCH(FX$21,Input!$A$6:$GZ$6,0),FALSE),0)*IF(FX$18&gt;=MAX($FD$18:FW$18),MIN((FX$18-MAX($FD$18:FW$18)),(FX$18-FW$18)),0)</f>
        <v>0</v>
      </c>
      <c r="FY36" s="1">
        <f>+IF($E36=FY$22,VLOOKUP($C36,Input!$A$8:$GZ$39,MATCH(FY$21,Input!$A$6:$GZ$6,0),FALSE),0)*IF(FY$19&gt;=MAX($FD$19:FX$19),MIN((FY$19-MAX($FD$19:FX$19)),(FY$19-FX$19)),0)+IF($E36=FY$22,VLOOKUP($C36,Input!$A$8:$GZ$39,MATCH(FY$21,Input!$A$6:$GZ$6,0),FALSE),0)*IF(FY$18&gt;=MAX($FD$18:FX$18),MIN((FY$18-MAX($FD$18:FX$18)),(FY$18-FX$18)),0)</f>
        <v>0</v>
      </c>
      <c r="FZ36" s="1">
        <f>+IF($E36=FZ$22,VLOOKUP($C36,Input!$A$8:$GZ$39,MATCH(FZ$21,Input!$A$6:$GZ$6,0),FALSE),0)*IF(FZ$19&gt;=MAX($FD$19:FY$19),MIN((FZ$19-MAX($FD$19:FY$19)),(FZ$19-FY$19)),0)+IF($E36=FZ$22,VLOOKUP($C36,Input!$A$8:$GZ$39,MATCH(FZ$21,Input!$A$6:$GZ$6,0),FALSE),0)*IF(FZ$18&gt;=MAX($FD$18:FY$18),MIN((FZ$18-MAX($FD$18:FY$18)),(FZ$18-FY$18)),0)</f>
        <v>0</v>
      </c>
      <c r="GA36" s="1">
        <f>+IF($E36=GA$22,VLOOKUP($C36,Input!$A$8:$GZ$39,MATCH(GA$21,Input!$A$6:$GZ$6,0),FALSE),0)*IF(GA$19&gt;=MAX($FD$19:FZ$19),MIN((GA$19-MAX($FD$19:FZ$19)),(GA$19-FZ$19)),0)+IF($E36=GA$22,VLOOKUP($C36,Input!$A$8:$GZ$39,MATCH(GA$21,Input!$A$6:$GZ$6,0),FALSE),0)*IF(GA$18&gt;=MAX($FD$18:FZ$18),MIN((GA$18-MAX($FD$18:FZ$18)),(GA$18-FZ$18)),0)</f>
        <v>0</v>
      </c>
      <c r="GB36" s="1">
        <f>+IF($E36=GB$22,VLOOKUP($C36,Input!$A$8:$GZ$39,MATCH(GB$21,Input!$A$6:$GZ$6,0),FALSE),0)*IF(GB$19&gt;=MAX($FD$19:GA$19),MIN((GB$19-MAX($FD$19:GA$19)),(GB$19-GA$19)),0)+IF($E36=GB$22,VLOOKUP($C36,Input!$A$8:$GZ$39,MATCH(GB$21,Input!$A$6:$GZ$6,0),FALSE),0)*IF(GB$18&gt;=MAX($FD$18:GA$18),MIN((GB$18-MAX($FD$18:GA$18)),(GB$18-GA$18)),0)</f>
        <v>0</v>
      </c>
      <c r="GC36" s="1">
        <f>+IF($E36=GC$22,VLOOKUP($C36,Input!$A$8:$GZ$39,MATCH(GC$21,Input!$A$6:$GZ$6,0),FALSE),0)*IF(GC$19&gt;=MAX($FD$19:GB$19),MIN((GC$19-MAX($FD$19:GB$19)),(GC$19-GB$19)),0)+IF($E36=GC$22,VLOOKUP($C36,Input!$A$8:$GZ$39,MATCH(GC$21,Input!$A$6:$GZ$6,0),FALSE),0)*IF(GC$18&gt;=MAX($FD$18:GB$18),MIN((GC$18-MAX($FD$18:GB$18)),(GC$18-GB$18)),0)</f>
        <v>0</v>
      </c>
      <c r="GD36" s="1">
        <f>+IF($E36=GD$22,VLOOKUP($C36,Input!$A$8:$GZ$39,MATCH(GD$21,Input!$A$6:$GZ$6,0),FALSE),0)*IF(GD$19&gt;=MAX($FD$19:GC$19),MIN((GD$19-MAX($FD$19:GC$19)),(GD$19-GC$19)),0)+IF($E36=GD$22,VLOOKUP($C36,Input!$A$8:$GZ$39,MATCH(GD$21,Input!$A$6:$GZ$6,0),FALSE),0)*IF(GD$18&gt;=MAX($FD$18:GC$18),MIN((GD$18-MAX($FD$18:GC$18)),(GD$18-GC$18)),0)</f>
        <v>0</v>
      </c>
      <c r="GE36" s="1">
        <f>+IF($E36=GE$22,VLOOKUP($C36,Input!$A$8:$GZ$39,MATCH(GE$21,Input!$A$6:$GZ$6,0),FALSE),0)*IF(GE$19&gt;=MAX($FD$19:GD$19),MIN((GE$19-MAX($FD$19:GD$19)),(GE$19-GD$19)),0)+IF($E36=GE$22,VLOOKUP($C36,Input!$A$8:$GZ$39,MATCH(GE$21,Input!$A$6:$GZ$6,0),FALSE),0)*IF(GE$18&gt;=MAX($FD$18:GD$18),MIN((GE$18-MAX($FD$18:GD$18)),(GE$18-GD$18)),0)</f>
        <v>0</v>
      </c>
      <c r="GF36" s="1">
        <f>+IF($E36=GF$22,VLOOKUP($C36,Input!$A$8:$GZ$39,MATCH(GF$21,Input!$A$6:$GZ$6,0),FALSE),0)*IF(GF$19&gt;=MAX($FD$19:GE$19),MIN((GF$19-MAX($FD$19:GE$19)),(GF$19-GE$19)),0)+IF($E36=GF$22,VLOOKUP($C36,Input!$A$8:$GZ$39,MATCH(GF$21,Input!$A$6:$GZ$6,0),FALSE),0)*IF(GF$18&gt;=MAX($FD$18:GE$18),MIN((GF$18-MAX($FD$18:GE$18)),(GF$18-GE$18)),0)</f>
        <v>0</v>
      </c>
      <c r="GG36" s="1">
        <f>+IF($E36=GG$22,VLOOKUP($C36,Input!$A$8:$GZ$39,MATCH(GG$21,Input!$A$6:$GZ$6,0),FALSE),0)*IF(GG$19&gt;=MAX($FD$19:GF$19),MIN((GG$19-MAX($FD$19:GF$19)),(GG$19-GF$19)),0)+IF($E36=GG$22,VLOOKUP($C36,Input!$A$8:$GZ$39,MATCH(GG$21,Input!$A$6:$GZ$6,0),FALSE),0)*IF(GG$18&gt;=MAX($FD$18:GF$18),MIN((GG$18-MAX($FD$18:GF$18)),(GG$18-GF$18)),0)</f>
        <v>0</v>
      </c>
      <c r="GH36" s="1">
        <f>+IF($E36=GH$22,VLOOKUP($C36,Input!$A$8:$GZ$39,MATCH(GH$21,Input!$A$6:$GZ$6,0),FALSE),0)*IF(GH$19&gt;=MAX($FD$19:GG$19),MIN((GH$19-MAX($FD$19:GG$19)),(GH$19-GG$19)),0)+IF($E36=GH$22,VLOOKUP($C36,Input!$A$8:$GZ$39,MATCH(GH$21,Input!$A$6:$GZ$6,0),FALSE),0)*IF(GH$18&gt;=MAX($FD$18:GG$18),MIN((GH$18-MAX($FD$18:GG$18)),(GH$18-GG$18)),0)</f>
        <v>0</v>
      </c>
      <c r="GI36" s="1">
        <f>+IF($E36=GI$22,VLOOKUP($C36,Input!$A$8:$GZ$39,MATCH(GI$21,Input!$A$6:$GZ$6,0),FALSE),0)*IF(GI$19&gt;=MAX($FD$19:GH$19),MIN((GI$19-MAX($FD$19:GH$19)),(GI$19-GH$19)),0)+IF($E36=GI$22,VLOOKUP($C36,Input!$A$8:$GZ$39,MATCH(GI$21,Input!$A$6:$GZ$6,0),FALSE),0)*IF(GI$18&gt;=MAX($FD$18:GH$18),MIN((GI$18-MAX($FD$18:GH$18)),(GI$18-GH$18)),0)</f>
        <v>0</v>
      </c>
      <c r="GJ36" s="1">
        <f>+IF($E36=GJ$22,VLOOKUP($C36,Input!$A$8:$GZ$39,MATCH(GJ$21,Input!$A$6:$GZ$6,0),FALSE),0)*IF(GJ$19&gt;=MAX($FD$19:GI$19),MIN((GJ$19-MAX($FD$19:GI$19)),(GJ$19-GI$19)),0)+IF($E36=GJ$22,VLOOKUP($C36,Input!$A$8:$GZ$39,MATCH(GJ$21,Input!$A$6:$GZ$6,0),FALSE),0)*IF(GJ$18&gt;=MAX($FD$18:GI$18),MIN((GJ$18-MAX($FD$18:GI$18)),(GJ$18-GI$18)),0)</f>
        <v>0</v>
      </c>
      <c r="GK36" s="1">
        <f>+IF($E36=GK$22,VLOOKUP($C36,Input!$A$8:$GZ$39,MATCH(GK$21,Input!$A$6:$GZ$6,0),FALSE),0)*IF(GK$19&gt;=MAX($FD$19:GJ$19),MIN((GK$19-MAX($FD$19:GJ$19)),(GK$19-GJ$19)),0)+IF($E36=GK$22,VLOOKUP($C36,Input!$A$8:$GZ$39,MATCH(GK$21,Input!$A$6:$GZ$6,0),FALSE),0)*IF(GK$18&gt;=MAX($FD$18:GJ$18),MIN((GK$18-MAX($FD$18:GJ$18)),(GK$18-GJ$18)),0)</f>
        <v>0</v>
      </c>
      <c r="GL36" s="1">
        <f>+IF($E36=GL$22,VLOOKUP($C36,Input!$A$8:$GZ$39,MATCH(GL$21,Input!$A$6:$GZ$6,0),FALSE),0)*IF(GL$19&gt;=MAX($FD$19:GK$19),MIN((GL$19-MAX($FD$19:GK$19)),(GL$19-GK$19)),0)+IF($E36=GL$22,VLOOKUP($C36,Input!$A$8:$GZ$39,MATCH(GL$21,Input!$A$6:$GZ$6,0),FALSE),0)*IF(GL$18&gt;=MAX($FD$18:GK$18),MIN((GL$18-MAX($FD$18:GK$18)),(GL$18-GK$18)),0)</f>
        <v>0</v>
      </c>
      <c r="GM36" s="42"/>
      <c r="GN36" t="str">
        <f>VLOOKUP($C36,Input!$A$8:$GZ$39,MATCH(GN$21,Input!$A$6:$GZ$6,0),FALSE)</f>
        <v>NA</v>
      </c>
      <c r="GO36">
        <f>IF((VLOOKUP($C36,Input!$A$8:$GZ$39,MATCH(GO$21,Input!$A$6:$GZ$6,0),FALSE))="Y",$D36/VLOOKUP($C36,Input!$A$8:$GZ$39,MATCH(GP$21,Input!$A$6:$GZ$6,0),FALSE),0)</f>
        <v>0</v>
      </c>
      <c r="GP36">
        <f>IF((VLOOKUP($C36,Input!$A$8:$GZ$39,MATCH(GO$21,Input!$A$6:$GZ$6,0),FALSE))="Y",0,IF((VLOOKUP($C36,Input!$A$8:$GZ$39,MATCH(GP$21,Input!$A$6:$GZ$6,0),FALSE))&gt;0,$D36/VLOOKUP($C36,Input!$A$8:$GZ$39,MATCH(GP$21,Input!$A$6:$GZ$6,0),FALSE),0))</f>
        <v>0</v>
      </c>
      <c r="GQ36" s="1">
        <f>+IF($E36=GQ$22,VLOOKUP($C36,Input!$A$8:$GZ$39,MATCH(GQ$21,Input!$A$6:$GZ$6,0),FALSE),0)*IF(GQ$19&gt;=MAX($GP$19:GP$19),MIN((GQ$19-MAX($GP$19:GP$19)),(GQ$19-GP$19)),0)+IF($E36=GQ$22,VLOOKUP($C36,Input!$A$8:$GZ$39,MATCH(GQ$21,Input!$A$6:$GZ$6,0),FALSE),0)*IF(GQ$18&gt;=MAX($GP$18:GP$18),MIN((GQ$18-MAX($GP$18:GP$18)),(GQ$18-GP$18)),0)</f>
        <v>0</v>
      </c>
      <c r="GR36" s="1">
        <f>+IF($E36=GR$22,VLOOKUP($C36,Input!$A$8:$GZ$39,MATCH(GR$21,Input!$A$6:$GZ$6,0),FALSE),0)*IF(GR$19&gt;=MAX($GP$19:GQ$19),MIN((GR$19-MAX($GP$19:GQ$19)),(GR$19-GQ$19)),0)+IF($E36=GR$22,VLOOKUP($C36,Input!$A$8:$GZ$39,MATCH(GR$21,Input!$A$6:$GZ$6,0),FALSE),0)*IF(GR$18&gt;=MAX($GP$18:GQ$18),MIN((GR$18-MAX($GP$18:GQ$18)),(GR$18-GQ$18)),0)</f>
        <v>0</v>
      </c>
      <c r="GS36" s="1">
        <f>+IF($E36=GS$22,VLOOKUP($C36,Input!$A$8:$GZ$39,MATCH(GS$21,Input!$A$6:$GZ$6,0),FALSE),0)*IF(GS$19&gt;=MAX($GP$19:GR$19),MIN((GS$19-MAX($GP$19:GR$19)),(GS$19-GR$19)),0)+IF($E36=GS$22,VLOOKUP($C36,Input!$A$8:$GZ$39,MATCH(GS$21,Input!$A$6:$GZ$6,0),FALSE),0)*IF(GS$18&gt;=MAX($GP$18:GR$18),MIN((GS$18-MAX($GP$18:GR$18)),(GS$18-GR$18)),0)</f>
        <v>0</v>
      </c>
      <c r="GT36" s="1">
        <f>+IF($E36=GT$22,VLOOKUP($C36,Input!$A$8:$GZ$39,MATCH(GT$21,Input!$A$6:$GZ$6,0),FALSE),0)*IF(GT$19&gt;=MAX($GP$19:GS$19),MIN((GT$19-MAX($GP$19:GS$19)),(GT$19-GS$19)),0)+IF($E36=GT$22,VLOOKUP($C36,Input!$A$8:$GZ$39,MATCH(GT$21,Input!$A$6:$GZ$6,0),FALSE),0)*IF(GT$18&gt;=MAX($GP$18:GS$18),MIN((GT$18-MAX($GP$18:GS$18)),(GT$18-GS$18)),0)</f>
        <v>0</v>
      </c>
      <c r="GU36" s="1">
        <f>+IF($E36=GU$22,VLOOKUP($C36,Input!$A$8:$GZ$39,MATCH(GU$21,Input!$A$6:$GZ$6,0),FALSE),0)*IF(GU$19&gt;=MAX($GP$19:GT$19),MIN((GU$19-MAX($GP$19:GT$19)),(GU$19-GT$19)),0)+IF($E36=GU$22,VLOOKUP($C36,Input!$A$8:$GZ$39,MATCH(GU$21,Input!$A$6:$GZ$6,0),FALSE),0)*IF(GU$18&gt;=MAX($GP$18:GT$18),MIN((GU$18-MAX($GP$18:GT$18)),(GU$18-GT$18)),0)</f>
        <v>0</v>
      </c>
      <c r="GV36" s="1">
        <f>+IF($E36=GV$22,VLOOKUP($C36,Input!$A$8:$GZ$39,MATCH(GV$21,Input!$A$6:$GZ$6,0),FALSE),0)*IF(GV$19&gt;=MAX($GP$19:GU$19),MIN((GV$19-MAX($GP$19:GU$19)),(GV$19-GU$19)),0)+IF($E36=GV$22,VLOOKUP($C36,Input!$A$8:$GZ$39,MATCH(GV$21,Input!$A$6:$GZ$6,0),FALSE),0)*IF(GV$18&gt;=MAX($GP$18:GU$18),MIN((GV$18-MAX($GP$18:GU$18)),(GV$18-GU$18)),0)</f>
        <v>0</v>
      </c>
      <c r="GW36" s="1">
        <f>+IF($E36=GW$22,VLOOKUP($C36,Input!$A$8:$GZ$39,MATCH(GW$21,Input!$A$6:$GZ$6,0),FALSE),0)*IF(GW$19&gt;=MAX($GP$19:GV$19),MIN((GW$19-MAX($GP$19:GV$19)),(GW$19-GV$19)),0)+IF($E36=GW$22,VLOOKUP($C36,Input!$A$8:$GZ$39,MATCH(GW$21,Input!$A$6:$GZ$6,0),FALSE),0)*IF(GW$18&gt;=MAX($GP$18:GV$18),MIN((GW$18-MAX($GP$18:GV$18)),(GW$18-GV$18)),0)</f>
        <v>0</v>
      </c>
      <c r="GX36" s="1">
        <f>+IF($E36=GX$22,VLOOKUP($C36,Input!$A$8:$GZ$39,MATCH(GX$21,Input!$A$6:$GZ$6,0),FALSE),0)*IF(GX$19&gt;=MAX($GP$19:GW$19),MIN((GX$19-MAX($GP$19:GW$19)),(GX$19-GW$19)),0)+IF($E36=GX$22,VLOOKUP($C36,Input!$A$8:$GZ$39,MATCH(GX$21,Input!$A$6:$GZ$6,0),FALSE),0)*IF(GX$18&gt;=MAX($GP$18:GW$18),MIN((GX$18-MAX($GP$18:GW$18)),(GX$18-GW$18)),0)</f>
        <v>0</v>
      </c>
      <c r="GY36" s="1">
        <f>+IF($E36=GY$22,VLOOKUP($C36,Input!$A$8:$GZ$39,MATCH(GY$21,Input!$A$6:$GZ$6,0),FALSE),0)*IF(GY$19&gt;=MAX($GP$19:GX$19),MIN((GY$19-MAX($GP$19:GX$19)),(GY$19-GX$19)),0)+IF($E36=GY$22,VLOOKUP($C36,Input!$A$8:$GZ$39,MATCH(GY$21,Input!$A$6:$GZ$6,0),FALSE),0)*IF(GY$18&gt;=MAX($GP$18:GX$18),MIN((GY$18-MAX($GP$18:GX$18)),(GY$18-GX$18)),0)</f>
        <v>0</v>
      </c>
      <c r="GZ36" s="1">
        <f>+IF($E36=GZ$22,VLOOKUP($C36,Input!$A$8:$GZ$39,MATCH(GZ$21,Input!$A$6:$GZ$6,0),FALSE),0)*IF(GZ$19&gt;=MAX($GP$19:GY$19),MIN((GZ$19-MAX($GP$19:GY$19)),(GZ$19-GY$19)),0)+IF($E36=GZ$22,VLOOKUP($C36,Input!$A$8:$GZ$39,MATCH(GZ$21,Input!$A$6:$GZ$6,0),FALSE),0)*IF(GZ$18&gt;=MAX($GP$18:GY$18),MIN((GZ$18-MAX($GP$18:GY$18)),(GZ$18-GY$18)),0)</f>
        <v>0</v>
      </c>
      <c r="HA36" s="1">
        <f>+IF($E36=HA$22,VLOOKUP($C36,Input!$A$8:$GZ$39,MATCH(HA$21,Input!$A$6:$GZ$6,0),FALSE),0)*IF(HA$19&gt;=MAX($GP$19:GZ$19),MIN((HA$19-MAX($GP$19:GZ$19)),(HA$19-GZ$19)),0)+IF($E36=HA$22,VLOOKUP($C36,Input!$A$8:$GZ$39,MATCH(HA$21,Input!$A$6:$GZ$6,0),FALSE),0)*IF(HA$18&gt;=MAX($GP$18:GZ$18),MIN((HA$18-MAX($GP$18:GZ$18)),(HA$18-GZ$18)),0)</f>
        <v>0</v>
      </c>
      <c r="HB36" s="1">
        <f>+IF($E36=HB$22,VLOOKUP($C36,Input!$A$8:$GZ$39,MATCH(HB$21,Input!$A$6:$GZ$6,0),FALSE),0)*IF(HB$19&gt;=MAX($GP$19:HA$19),MIN((HB$19-MAX($GP$19:HA$19)),(HB$19-HA$19)),0)+IF($E36=HB$22,VLOOKUP($C36,Input!$A$8:$GZ$39,MATCH(HB$21,Input!$A$6:$GZ$6,0),FALSE),0)*IF(HB$18&gt;=MAX($GP$18:HA$18),MIN((HB$18-MAX($GP$18:HA$18)),(HB$18-HA$18)),0)</f>
        <v>0</v>
      </c>
      <c r="HC36" s="1">
        <f>+IF($E36=HC$22,VLOOKUP($C36,Input!$A$8:$GZ$39,MATCH(HC$21,Input!$A$6:$GZ$6,0),FALSE),0)*IF(HC$19&gt;=MAX($GP$19:HB$19),MIN((HC$19-MAX($GP$19:HB$19)),(HC$19-HB$19)),0)+IF($E36=HC$22,VLOOKUP($C36,Input!$A$8:$GZ$39,MATCH(HC$21,Input!$A$6:$GZ$6,0),FALSE),0)*IF(HC$18&gt;=MAX($GP$18:HB$18),MIN((HC$18-MAX($GP$18:HB$18)),(HC$18-HB$18)),0)</f>
        <v>0</v>
      </c>
      <c r="HD36" s="1">
        <f>+IF($E36=HD$22,VLOOKUP($C36,Input!$A$8:$GZ$39,MATCH(HD$21,Input!$A$6:$GZ$6,0),FALSE),0)*IF(HD$19&gt;=MAX($GP$19:HC$19),MIN((HD$19-MAX($GP$19:HC$19)),(HD$19-HC$19)),0)+IF($E36=HD$22,VLOOKUP($C36,Input!$A$8:$GZ$39,MATCH(HD$21,Input!$A$6:$GZ$6,0),FALSE),0)*IF(HD$18&gt;=MAX($GP$18:HC$18),MIN((HD$18-MAX($GP$18:HC$18)),(HD$18-HC$18)),0)</f>
        <v>0</v>
      </c>
      <c r="HE36" s="1">
        <f>+IF($E36=HE$22,VLOOKUP($C36,Input!$A$8:$GZ$39,MATCH(HE$21,Input!$A$6:$GZ$6,0),FALSE),0)*IF(HE$19&gt;=MAX($GP$19:HD$19),MIN((HE$19-MAX($GP$19:HD$19)),(HE$19-HD$19)),0)+IF($E36=HE$22,VLOOKUP($C36,Input!$A$8:$GZ$39,MATCH(HE$21,Input!$A$6:$GZ$6,0),FALSE),0)*IF(HE$18&gt;=MAX($GP$18:HD$18),MIN((HE$18-MAX($GP$18:HD$18)),(HE$18-HD$18)),0)</f>
        <v>0</v>
      </c>
      <c r="HF36" s="1">
        <f>+IF($E36=HF$22,VLOOKUP($C36,Input!$A$8:$GZ$39,MATCH(HF$21,Input!$A$6:$GZ$6,0),FALSE),0)*IF(HF$19&gt;=MAX($GP$19:HE$19),MIN((HF$19-MAX($GP$19:HE$19)),(HF$19-HE$19)),0)+IF($E36=HF$22,VLOOKUP($C36,Input!$A$8:$GZ$39,MATCH(HF$21,Input!$A$6:$GZ$6,0),FALSE),0)*IF(HF$18&gt;=MAX($GP$18:HE$18),MIN((HF$18-MAX($GP$18:HE$18)),(HF$18-HE$18)),0)</f>
        <v>0</v>
      </c>
      <c r="HG36" s="1">
        <f>+IF($E36=HG$22,VLOOKUP($C36,Input!$A$8:$GZ$39,MATCH(HG$21,Input!$A$6:$GZ$6,0),FALSE),0)*IF(HG$19&gt;=MAX($GP$19:HF$19),MIN((HG$19-MAX($GP$19:HF$19)),(HG$19-HF$19)),0)+IF($E36=HG$22,VLOOKUP($C36,Input!$A$8:$GZ$39,MATCH(HG$21,Input!$A$6:$GZ$6,0),FALSE),0)*IF(HG$18&gt;=MAX($GP$18:HF$18),MIN((HG$18-MAX($GP$18:HF$18)),(HG$18-HF$18)),0)</f>
        <v>0</v>
      </c>
      <c r="HH36" s="1">
        <f>+IF($E36=HH$22,VLOOKUP($C36,Input!$A$8:$GZ$39,MATCH(HH$21,Input!$A$6:$GZ$6,0),FALSE),0)*IF(HH$19&gt;=MAX($GP$19:HG$19),MIN((HH$19-MAX($GP$19:HG$19)),(HH$19-HG$19)),0)+IF($E36=HH$22,VLOOKUP($C36,Input!$A$8:$GZ$39,MATCH(HH$21,Input!$A$6:$GZ$6,0),FALSE),0)*IF(HH$18&gt;=MAX($GP$18:HG$18),MIN((HH$18-MAX($GP$18:HG$18)),(HH$18-HG$18)),0)</f>
        <v>0</v>
      </c>
      <c r="HI36" s="1">
        <f>+IF($E36=HI$22,VLOOKUP($C36,Input!$A$8:$GZ$39,MATCH(HI$21,Input!$A$6:$GZ$6,0),FALSE),0)*IF(HI$19&gt;=MAX($GP$19:HH$19),MIN((HI$19-MAX($GP$19:HH$19)),(HI$19-HH$19)),0)+IF($E36=HI$22,VLOOKUP($C36,Input!$A$8:$GZ$39,MATCH(HI$21,Input!$A$6:$GZ$6,0),FALSE),0)*IF(HI$18&gt;=MAX($GP$18:HH$18),MIN((HI$18-MAX($GP$18:HH$18)),(HI$18-HH$18)),0)</f>
        <v>0</v>
      </c>
      <c r="HJ36" s="1">
        <f>+IF($E36=HJ$22,VLOOKUP($C36,Input!$A$8:$GZ$39,MATCH(HJ$21,Input!$A$6:$GZ$6,0),FALSE),0)*IF(HJ$19&gt;=MAX($GP$19:HI$19),MIN((HJ$19-MAX($GP$19:HI$19)),(HJ$19-HI$19)),0)+IF($E36=HJ$22,VLOOKUP($C36,Input!$A$8:$GZ$39,MATCH(HJ$21,Input!$A$6:$GZ$6,0),FALSE),0)*IF(HJ$18&gt;=MAX($GP$18:HI$18),MIN((HJ$18-MAX($GP$18:HI$18)),(HJ$18-HI$18)),0)</f>
        <v>0</v>
      </c>
      <c r="HK36" s="1">
        <f>+IF($E36=HK$22,VLOOKUP($C36,Input!$A$8:$GZ$39,MATCH(HK$21,Input!$A$6:$GZ$6,0),FALSE),0)*IF(HK$19&gt;=MAX($GP$19:HJ$19),MIN((HK$19-MAX($GP$19:HJ$19)),(HK$19-HJ$19)),0)+IF($E36=HK$22,VLOOKUP($C36,Input!$A$8:$GZ$39,MATCH(HK$21,Input!$A$6:$GZ$6,0),FALSE),0)*IF(HK$18&gt;=MAX($GP$18:HJ$18),MIN((HK$18-MAX($GP$18:HJ$18)),(HK$18-HJ$18)),0)</f>
        <v>0</v>
      </c>
      <c r="HL36" s="1">
        <f>+IF($E36=HL$22,VLOOKUP($C36,Input!$A$8:$GZ$39,MATCH(HL$21,Input!$A$6:$GZ$6,0),FALSE),0)*IF(HL$19&gt;=MAX($GP$19:HK$19),MIN((HL$19-MAX($GP$19:HK$19)),(HL$19-HK$19)),0)+IF($E36=HL$22,VLOOKUP($C36,Input!$A$8:$GZ$39,MATCH(HL$21,Input!$A$6:$GZ$6,0),FALSE),0)*IF(HL$18&gt;=MAX($GP$18:HK$18),MIN((HL$18-MAX($GP$18:HK$18)),(HL$18-HK$18)),0)</f>
        <v>0</v>
      </c>
      <c r="HM36" s="1">
        <f>+IF($E36=HM$22,VLOOKUP($C36,Input!$A$8:$GZ$39,MATCH(HM$21,Input!$A$6:$GZ$6,0),FALSE),0)*IF(HM$19&gt;=MAX($GP$19:HL$19),MIN((HM$19-MAX($GP$19:HL$19)),(HM$19-HL$19)),0)+IF($E36=HM$22,VLOOKUP($C36,Input!$A$8:$GZ$39,MATCH(HM$21,Input!$A$6:$GZ$6,0),FALSE),0)*IF(HM$18&gt;=MAX($GP$18:HL$18),MIN((HM$18-MAX($GP$18:HL$18)),(HM$18-HL$18)),0)</f>
        <v>0</v>
      </c>
      <c r="HN36" s="1">
        <f>+IF($E36=HN$22,VLOOKUP($C36,Input!$A$8:$GZ$39,MATCH(HN$21,Input!$A$6:$GZ$6,0),FALSE),0)*IF(HN$19&gt;=MAX($GP$19:HM$19),MIN((HN$19-MAX($GP$19:HM$19)),(HN$19-HM$19)),0)+IF($E36=HN$22,VLOOKUP($C36,Input!$A$8:$GZ$39,MATCH(HN$21,Input!$A$6:$GZ$6,0),FALSE),0)*IF(HN$18&gt;=MAX($GP$18:HM$18),MIN((HN$18-MAX($GP$18:HM$18)),(HN$18-HM$18)),0)</f>
        <v>0</v>
      </c>
      <c r="HO36" s="1">
        <f>+IF($E36=HO$22,VLOOKUP($C36,Input!$A$8:$GZ$39,MATCH(HO$21,Input!$A$6:$GZ$6,0),FALSE),0)*IF(HO$19&gt;=MAX($GP$19:HN$19),MIN((HO$19-MAX($GP$19:HN$19)),(HO$19-HN$19)),0)+IF($E36=HO$22,VLOOKUP($C36,Input!$A$8:$GZ$39,MATCH(HO$21,Input!$A$6:$GZ$6,0),FALSE),0)*IF(HO$18&gt;=MAX($GP$18:HN$18),MIN((HO$18-MAX($GP$18:HN$18)),(HO$18-HN$18)),0)</f>
        <v>0</v>
      </c>
      <c r="HP36" s="1">
        <f>+IF($E36=HP$22,VLOOKUP($C36,Input!$A$8:$GZ$39,MATCH(HP$21,Input!$A$6:$GZ$6,0),FALSE),0)*IF(HP$19&gt;=MAX($GP$19:HO$19),MIN((HP$19-MAX($GP$19:HO$19)),(HP$19-HO$19)),0)+IF($E36=HP$22,VLOOKUP($C36,Input!$A$8:$GZ$39,MATCH(HP$21,Input!$A$6:$GZ$6,0),FALSE),0)*IF(HP$18&gt;=MAX($GP$18:HO$18),MIN((HP$18-MAX($GP$18:HO$18)),(HP$18-HO$18)),0)</f>
        <v>0</v>
      </c>
      <c r="HQ36" s="1">
        <f>+IF($E36=HQ$22,VLOOKUP($C36,Input!$A$8:$GZ$39,MATCH(HQ$21,Input!$A$6:$GZ$6,0),FALSE),0)*IF(HQ$19&gt;=MAX($GP$19:HP$19),MIN((HQ$19-MAX($GP$19:HP$19)),(HQ$19-HP$19)),0)+IF($E36=HQ$22,VLOOKUP($C36,Input!$A$8:$GZ$39,MATCH(HQ$21,Input!$A$6:$GZ$6,0),FALSE),0)*IF(HQ$18&gt;=MAX($GP$18:HP$18),MIN((HQ$18-MAX($GP$18:HP$18)),(HQ$18-HP$18)),0)</f>
        <v>0</v>
      </c>
      <c r="HR36" s="1">
        <f>+IF($E36=HR$22,VLOOKUP($C36,Input!$A$8:$GZ$39,MATCH(HR$21,Input!$A$6:$GZ$6,0),FALSE),0)*IF(HR$19&gt;=MAX($GP$19:HQ$19),MIN((HR$19-MAX($GP$19:HQ$19)),(HR$19-HQ$19)),0)+IF($E36=HR$22,VLOOKUP($C36,Input!$A$8:$GZ$39,MATCH(HR$21,Input!$A$6:$GZ$6,0),FALSE),0)*IF(HR$18&gt;=MAX($GP$18:HQ$18),MIN((HR$18-MAX($GP$18:HQ$18)),(HR$18-HQ$18)),0)</f>
        <v>0</v>
      </c>
      <c r="HS36" s="1">
        <f>+IF($E36=HS$22,VLOOKUP($C36,Input!$A$8:$GZ$39,MATCH(HS$21,Input!$A$6:$GZ$6,0),FALSE),0)*IF(HS$19&gt;=MAX($GP$19:HR$19),MIN((HS$19-MAX($GP$19:HR$19)),(HS$19-HR$19)),0)+IF($E36=HS$22,VLOOKUP($C36,Input!$A$8:$GZ$39,MATCH(HS$21,Input!$A$6:$GZ$6,0),FALSE),0)*IF(HS$18&gt;=MAX($GP$18:HR$18),MIN((HS$18-MAX($GP$18:HR$18)),(HS$18-HR$18)),0)</f>
        <v>0</v>
      </c>
      <c r="HT36" s="1">
        <f>+IF($E36=HT$22,VLOOKUP($C36,Input!$A$8:$GZ$39,MATCH(HT$21,Input!$A$6:$GZ$6,0),FALSE),0)*IF(HT$19&gt;=MAX($GP$19:HS$19),MIN((HT$19-MAX($GP$19:HS$19)),(HT$19-HS$19)),0)+IF($E36=HT$22,VLOOKUP($C36,Input!$A$8:$GZ$39,MATCH(HT$21,Input!$A$6:$GZ$6,0),FALSE),0)*IF(HT$18&gt;=MAX($GP$18:HS$18),MIN((HT$18-MAX($GP$18:HS$18)),(HT$18-HS$18)),0)</f>
        <v>0</v>
      </c>
      <c r="HU36" s="1">
        <f>+IF($E36=HU$22,VLOOKUP($C36,Input!$A$8:$GZ$39,MATCH(HU$21,Input!$A$6:$GZ$6,0),FALSE),0)*IF(HU$19&gt;=MAX($GP$19:HT$19),MIN((HU$19-MAX($GP$19:HT$19)),(HU$19-HT$19)),0)+IF($E36=HU$22,VLOOKUP($C36,Input!$A$8:$GZ$39,MATCH(HU$21,Input!$A$6:$GZ$6,0),FALSE),0)*IF(HU$18&gt;=MAX($GP$18:HT$18),MIN((HU$18-MAX($GP$18:HT$18)),(HU$18-HT$18)),0)</f>
        <v>0</v>
      </c>
      <c r="HV36" s="1">
        <f>+IF($E36=HV$22,VLOOKUP($C36,Input!$A$8:$GZ$39,MATCH(HV$21,Input!$A$6:$GZ$6,0),FALSE),0)*IF(HV$19&gt;=MAX($GP$19:HU$19),MIN((HV$19-MAX($GP$19:HU$19)),(HV$19-HU$19)),0)+IF($E36=HV$22,VLOOKUP($C36,Input!$A$8:$GZ$39,MATCH(HV$21,Input!$A$6:$GZ$6,0),FALSE),0)*IF(HV$18&gt;=MAX($GP$18:HU$18),MIN((HV$18-MAX($GP$18:HU$18)),(HV$18-HU$18)),0)</f>
        <v>0</v>
      </c>
      <c r="HW36" s="1">
        <f>+IF($E36=HW$22,VLOOKUP($C36,Input!$A$8:$GZ$39,MATCH(HW$21,Input!$A$6:$GZ$6,0),FALSE),0)*IF(HW$19&gt;=MAX($GP$19:HV$19),MIN((HW$19-MAX($GP$19:HV$19)),(HW$19-HV$19)),0)+IF($E36=HW$22,VLOOKUP($C36,Input!$A$8:$GZ$39,MATCH(HW$21,Input!$A$6:$GZ$6,0),FALSE),0)*IF(HW$18&gt;=MAX($GP$18:HV$18),MIN((HW$18-MAX($GP$18:HV$18)),(HW$18-HV$18)),0)</f>
        <v>0</v>
      </c>
      <c r="HX36" s="1">
        <f>+IF($E36=HX$22,VLOOKUP($C36,Input!$A$8:$GZ$39,MATCH(HX$21,Input!$A$6:$GZ$6,0),FALSE),0)*IF(HX$19&gt;=MAX($GP$19:HW$19),MIN((HX$19-MAX($GP$19:HW$19)),(HX$19-HW$19)),0)+IF($E36=HX$22,VLOOKUP($C36,Input!$A$8:$GZ$39,MATCH(HX$21,Input!$A$6:$GZ$6,0),FALSE),0)*IF(HX$18&gt;=MAX($GP$18:HW$18),MIN((HX$18-MAX($GP$18:HW$18)),(HX$18-HW$18)),0)</f>
        <v>0</v>
      </c>
      <c r="HY36" s="1">
        <f>+IF($E36=HY$22,VLOOKUP($C36,Input!$A$8:$GZ$39,MATCH(HY$21,Input!$A$6:$GZ$6,0),FALSE),0)*IF(HY$19&gt;=MAX($GP$19:HX$19),MIN((HY$19-MAX($GP$19:HX$19)),(HY$19-HX$19)),0)+IF($E36=HY$22,VLOOKUP($C36,Input!$A$8:$GZ$39,MATCH(HY$21,Input!$A$6:$GZ$6,0),FALSE),0)*IF(HY$18&gt;=MAX($GP$18:HX$18),MIN((HY$18-MAX($GP$18:HX$18)),(HY$18-HX$18)),0)</f>
        <v>0</v>
      </c>
      <c r="HZ36" s="42"/>
      <c r="IA36" t="str">
        <f>VLOOKUP($C36,Input!$A$8:$IA$39,MATCH(IA$21,Input!$A$6:$IA$6,0),FALSE)</f>
        <v>NA</v>
      </c>
      <c r="IB36" s="132">
        <f>IF((VLOOKUP($C36,Input!$A$8:$IA$39,MATCH(IB$21,Input!$A$6:$IA$6,0),FALSE))="Y",$D36/VLOOKUP($C36,Input!$A$8:$IA$39,MATCH(IC$21,Input!$A$6:$IA$6,0),FALSE),0)</f>
        <v>0</v>
      </c>
      <c r="IC36" s="132">
        <f>IF((VLOOKUP($C36,Input!$A$8:$IA$39,MATCH(IB$21,Input!$A$6:$IA$6,0),FALSE))="Y",0,IF((VLOOKUP($C36,Input!$A$8:$IA$39,MATCH(IC$21,Input!$A$6:$IA$6,0),FALSE))&gt;0,$D36/VLOOKUP($C36,Input!$A$8:$IA$39,MATCH(IC$21,Input!$A$6:$IA$6,0),FALSE),0))</f>
        <v>0</v>
      </c>
      <c r="ID36" s="1">
        <f>+IF($E36=ID$22,VLOOKUP($C36,Input!$A$8:$IA$39,MATCH(ID$21,Input!$A$6:$IA$6,0),FALSE),0)*IF(ID$19&gt;=MAX($IC$19:IC$19),MIN((ID$19-MAX($IC$19:IC$19)),(ID$19-IC$19)),0)+IF($E36=ID$22,VLOOKUP($C36,Input!$A$8:$IA$39,MATCH(ID$21,Input!$A$6:$IA$6,0),FALSE),0)*IF(ID$18&gt;=MAX($IC$18:IC$18),MIN((ID$18-MAX($IC$18:IC$18)),(ID$18-IC$18)),0)</f>
        <v>0</v>
      </c>
      <c r="IE36" s="1">
        <f>+IF($E36=IE$22,VLOOKUP($C36,Input!$A$8:$IA$39,MATCH(IE$21,Input!$A$6:$IA$6,0),FALSE),0)*IF(IE$19&gt;=MAX($IC$19:ID$19),MIN((IE$19-MAX($IC$19:ID$19)),(IE$19-ID$19)),0)+IF($E36=IE$22,VLOOKUP($C36,Input!$A$8:$IA$39,MATCH(IE$21,Input!$A$6:$IA$6,0),FALSE),0)*IF(IE$18&gt;=MAX($IC$18:ID$18),MIN((IE$18-MAX($IC$18:ID$18)),(IE$18-ID$18)),0)</f>
        <v>0</v>
      </c>
      <c r="IF36" s="1">
        <f>+IF($E36=IF$22,VLOOKUP($C36,Input!$A$8:$IA$39,MATCH(IF$21,Input!$A$6:$IA$6,0),FALSE),0)*IF(IF$19&gt;=MAX($IC$19:IE$19),MIN((IF$19-MAX($IC$19:IE$19)),(IF$19-IE$19)),0)+IF($E36=IF$22,VLOOKUP($C36,Input!$A$8:$IA$39,MATCH(IF$21,Input!$A$6:$IA$6,0),FALSE),0)*IF(IF$18&gt;=MAX($IC$18:IE$18),MIN((IF$18-MAX($IC$18:IE$18)),(IF$18-IE$18)),0)</f>
        <v>0</v>
      </c>
      <c r="IG36" s="1">
        <f>+IF($E36=IG$22,VLOOKUP($C36,Input!$A$8:$IA$39,MATCH(IG$21,Input!$A$6:$IA$6,0),FALSE),0)*IF(IG$19&gt;=MAX($IC$19:IF$19),MIN((IG$19-MAX($IC$19:IF$19)),(IG$19-IF$19)),0)+IF($E36=IG$22,VLOOKUP($C36,Input!$A$8:$IA$39,MATCH(IG$21,Input!$A$6:$IA$6,0),FALSE),0)*IF(IG$18&gt;=MAX($IC$18:IF$18),MIN((IG$18-MAX($IC$18:IF$18)),(IG$18-IF$18)),0)</f>
        <v>0</v>
      </c>
      <c r="IH36" s="1">
        <f>+IF($E36=IH$22,VLOOKUP($C36,Input!$A$8:$IA$39,MATCH(IH$21,Input!$A$6:$IA$6,0),FALSE),0)*IF(IH$19&gt;=MAX($IC$19:IG$19),MIN((IH$19-MAX($IC$19:IG$19)),(IH$19-IG$19)),0)+IF($E36=IH$22,VLOOKUP($C36,Input!$A$8:$IA$39,MATCH(IH$21,Input!$A$6:$IA$6,0),FALSE),0)*IF(IH$18&gt;=MAX($IC$18:IG$18),MIN((IH$18-MAX($IC$18:IG$18)),(IH$18-IG$18)),0)</f>
        <v>0</v>
      </c>
      <c r="II36" s="1">
        <f>+IF($E36=II$22,VLOOKUP($C36,Input!$A$8:$IA$39,MATCH(II$21,Input!$A$6:$IA$6,0),FALSE),0)*IF(II$19&gt;=MAX($IC$19:IH$19),MIN((II$19-MAX($IC$19:IH$19)),(II$19-IH$19)),0)+IF($E36=II$22,VLOOKUP($C36,Input!$A$8:$IA$39,MATCH(II$21,Input!$A$6:$IA$6,0),FALSE),0)*IF(II$18&gt;=MAX($IC$18:IH$18),MIN((II$18-MAX($IC$18:IH$18)),(II$18-IH$18)),0)</f>
        <v>0</v>
      </c>
      <c r="IJ36" s="1">
        <f>+IF($E36=IJ$22,VLOOKUP($C36,Input!$A$8:$IA$39,MATCH(IJ$21,Input!$A$6:$IA$6,0),FALSE),0)*IF(IJ$19&gt;=MAX($IC$19:II$19),MIN((IJ$19-MAX($IC$19:II$19)),(IJ$19-II$19)),0)+IF($E36=IJ$22,VLOOKUP($C36,Input!$A$8:$IA$39,MATCH(IJ$21,Input!$A$6:$IA$6,0),FALSE),0)*IF(IJ$18&gt;=MAX($IC$18:II$18),MIN((IJ$18-MAX($IC$18:II$18)),(IJ$18-II$18)),0)</f>
        <v>0</v>
      </c>
      <c r="IK36" s="1">
        <f>+IF($E36=IK$22,VLOOKUP($C36,Input!$A$8:$IA$39,MATCH(IK$21,Input!$A$6:$IA$6,0),FALSE),0)*IF(IK$19&gt;=MAX($IC$19:IJ$19),MIN((IK$19-MAX($IC$19:IJ$19)),(IK$19-IJ$19)),0)+IF($E36=IK$22,VLOOKUP($C36,Input!$A$8:$IA$39,MATCH(IK$21,Input!$A$6:$IA$6,0),FALSE),0)*IF(IK$18&gt;=MAX($IC$18:IJ$18),MIN((IK$18-MAX($IC$18:IJ$18)),(IK$18-IJ$18)),0)</f>
        <v>0</v>
      </c>
      <c r="IL36" s="1">
        <f>+IF($E36=IL$22,VLOOKUP($C36,Input!$A$8:$IA$39,MATCH(IL$21,Input!$A$6:$IA$6,0),FALSE),0)*IF(IL$19&gt;=MAX($IC$19:IK$19),MIN((IL$19-MAX($IC$19:IK$19)),(IL$19-IK$19)),0)+IF($E36=IL$22,VLOOKUP($C36,Input!$A$8:$IA$39,MATCH(IL$21,Input!$A$6:$IA$6,0),FALSE),0)*IF(IL$18&gt;=MAX($IC$18:IK$18),MIN((IL$18-MAX($IC$18:IK$18)),(IL$18-IK$18)),0)</f>
        <v>0</v>
      </c>
      <c r="IM36" s="1">
        <f>+IF($E36=IM$22,VLOOKUP($C36,Input!$A$8:$IA$39,MATCH(IM$21,Input!$A$6:$IA$6,0),FALSE),0)*IF(IM$19&gt;=MAX($IC$19:IL$19),MIN((IM$19-MAX($IC$19:IL$19)),(IM$19-IL$19)),0)+IF($E36=IM$22,VLOOKUP($C36,Input!$A$8:$IA$39,MATCH(IM$21,Input!$A$6:$IA$6,0),FALSE),0)*IF(IM$18&gt;=MAX($IC$18:IL$18),MIN((IM$18-MAX($IC$18:IL$18)),(IM$18-IL$18)),0)</f>
        <v>0</v>
      </c>
      <c r="IN36" s="1">
        <f>+IF($E36=IN$22,VLOOKUP($C36,Input!$A$8:$IA$39,MATCH(IN$21,Input!$A$6:$IA$6,0),FALSE),0)*IF(IN$19&gt;=MAX($IC$19:IM$19),MIN((IN$19-MAX($IC$19:IM$19)),(IN$19-IM$19)),0)+IF($E36=IN$22,VLOOKUP($C36,Input!$A$8:$IA$39,MATCH(IN$21,Input!$A$6:$IA$6,0),FALSE),0)*IF(IN$18&gt;=MAX($IC$18:IM$18),MIN((IN$18-MAX($IC$18:IM$18)),(IN$18-IM$18)),0)</f>
        <v>0</v>
      </c>
      <c r="IO36" s="1">
        <f>+IF($E36=IO$22,VLOOKUP($C36,Input!$A$8:$IA$39,MATCH(IO$21,Input!$A$6:$IA$6,0),FALSE),0)*IF(IO$19&gt;=MAX($IC$19:IN$19),MIN((IO$19-MAX($IC$19:IN$19)),(IO$19-IN$19)),0)+IF($E36=IO$22,VLOOKUP($C36,Input!$A$8:$IA$39,MATCH(IO$21,Input!$A$6:$IA$6,0),FALSE),0)*IF(IO$18&gt;=MAX($IC$18:IN$18),MIN((IO$18-MAX($IC$18:IN$18)),(IO$18-IN$18)),0)</f>
        <v>0</v>
      </c>
      <c r="IP36" s="1">
        <f>+IF($E36=IP$22,VLOOKUP($C36,Input!$A$8:$IA$39,MATCH(IP$21,Input!$A$6:$IA$6,0),FALSE),0)*IF(IP$19&gt;=MAX($IC$19:IO$19),MIN((IP$19-MAX($IC$19:IO$19)),(IP$19-IO$19)),0)+IF($E36=IP$22,VLOOKUP($C36,Input!$A$8:$IA$39,MATCH(IP$21,Input!$A$6:$IA$6,0),FALSE),0)*IF(IP$18&gt;=MAX($IC$18:IO$18),MIN((IP$18-MAX($IC$18:IO$18)),(IP$18-IO$18)),0)</f>
        <v>0</v>
      </c>
      <c r="IQ36" s="1">
        <f>+IF($E36=IQ$22,VLOOKUP($C36,Input!$A$8:$IA$39,MATCH(IQ$21,Input!$A$6:$IA$6,0),FALSE),0)*IF(IQ$19&gt;=MAX($IC$19:IP$19),MIN((IQ$19-MAX($IC$19:IP$19)),(IQ$19-IP$19)),0)+IF($E36=IQ$22,VLOOKUP($C36,Input!$A$8:$IA$39,MATCH(IQ$21,Input!$A$6:$IA$6,0),FALSE),0)*IF(IQ$18&gt;=MAX($IC$18:IP$18),MIN((IQ$18-MAX($IC$18:IP$18)),(IQ$18-IP$18)),0)</f>
        <v>0</v>
      </c>
      <c r="IR36" s="1">
        <f>+IF($E36=IR$22,VLOOKUP($C36,Input!$A$8:$IA$39,MATCH(IR$21,Input!$A$6:$IA$6,0),FALSE),0)*IF(IR$19&gt;=MAX($IC$19:IQ$19),MIN((IR$19-MAX($IC$19:IQ$19)),(IR$19-IQ$19)),0)+IF($E36=IR$22,VLOOKUP($C36,Input!$A$8:$IA$39,MATCH(IR$21,Input!$A$6:$IA$6,0),FALSE),0)*IF(IR$18&gt;=MAX($IC$18:IQ$18),MIN((IR$18-MAX($IC$18:IQ$18)),(IR$18-IQ$18)),0)</f>
        <v>0</v>
      </c>
      <c r="IS36" s="1">
        <f>+IF($E36=IS$22,VLOOKUP($C36,Input!$A$8:$IA$39,MATCH(IS$21,Input!$A$6:$IA$6,0),FALSE),0)*IF(IS$19&gt;=MAX($IC$19:IR$19),MIN((IS$19-MAX($IC$19:IR$19)),(IS$19-IR$19)),0)+IF($E36=IS$22,VLOOKUP($C36,Input!$A$8:$IA$39,MATCH(IS$21,Input!$A$6:$IA$6,0),FALSE),0)*IF(IS$18&gt;=MAX($IC$18:IR$18),MIN((IS$18-MAX($IC$18:IR$18)),(IS$18-IR$18)),0)</f>
        <v>0</v>
      </c>
      <c r="IT36" s="1">
        <f>+IF($E36=IT$22,VLOOKUP($C36,Input!$A$8:$IA$39,MATCH(IT$21,Input!$A$6:$IA$6,0),FALSE),0)*IF(IT$19&gt;=MAX($IC$19:IS$19),MIN((IT$19-MAX($IC$19:IS$19)),(IT$19-IS$19)),0)+IF($E36=IT$22,VLOOKUP($C36,Input!$A$8:$IA$39,MATCH(IT$21,Input!$A$6:$IA$6,0),FALSE),0)*IF(IT$18&gt;=MAX($IC$18:IS$18),MIN((IT$18-MAX($IC$18:IS$18)),(IT$18-IS$18)),0)</f>
        <v>0</v>
      </c>
      <c r="IU36" s="1">
        <f>+IF($E36=IU$22,VLOOKUP($C36,Input!$A$8:$IA$39,MATCH(IU$21,Input!$A$6:$IA$6,0),FALSE),0)*IF(IU$19&gt;=MAX($IC$19:IT$19),MIN((IU$19-MAX($IC$19:IT$19)),(IU$19-IT$19)),0)+IF($E36=IU$22,VLOOKUP($C36,Input!$A$8:$IA$39,MATCH(IU$21,Input!$A$6:$IA$6,0),FALSE),0)*IF(IU$18&gt;=MAX($IC$18:IT$18),MIN((IU$18-MAX($IC$18:IT$18)),(IU$18-IT$18)),0)</f>
        <v>0</v>
      </c>
      <c r="IV36" s="1">
        <f>+IF($E36=IV$22,VLOOKUP($C36,Input!$A$8:$IA$39,MATCH(IV$21,Input!$A$6:$IA$6,0),FALSE),0)*IF(IV$19&gt;=MAX($IC$19:IU$19),MIN((IV$19-MAX($IC$19:IU$19)),(IV$19-IU$19)),0)+IF($E36=IV$22,VLOOKUP($C36,Input!$A$8:$IA$39,MATCH(IV$21,Input!$A$6:$IA$6,0),FALSE),0)*IF(IV$18&gt;=MAX($IC$18:IU$18),MIN((IV$18-MAX($IC$18:IU$18)),(IV$18-IU$18)),0)</f>
        <v>0</v>
      </c>
      <c r="IW36" s="1">
        <f>+IF($E36=IW$22,VLOOKUP($C36,Input!$A$8:$IA$39,MATCH(IW$21,Input!$A$6:$IA$6,0),FALSE),0)*IF(IW$19&gt;=MAX($IC$19:IV$19),MIN((IW$19-MAX($IC$19:IV$19)),(IW$19-IV$19)),0)+IF($E36=IW$22,VLOOKUP($C36,Input!$A$8:$IA$39,MATCH(IW$21,Input!$A$6:$IA$6,0),FALSE),0)*IF(IW$18&gt;=MAX($IC$18:IV$18),MIN((IW$18-MAX($IC$18:IV$18)),(IW$18-IV$18)),0)</f>
        <v>0</v>
      </c>
      <c r="IX36" s="1">
        <f>+IF($E36=IX$22,VLOOKUP($C36,Input!$A$8:$IA$39,MATCH(IX$21,Input!$A$6:$IA$6,0),FALSE),0)*IF(IX$19&gt;=MAX($IC$19:IW$19),MIN((IX$19-MAX($IC$19:IW$19)),(IX$19-IW$19)),0)+IF($E36=IX$22,VLOOKUP($C36,Input!$A$8:$IA$39,MATCH(IX$21,Input!$A$6:$IA$6,0),FALSE),0)*IF(IX$18&gt;=MAX($IC$18:IW$18),MIN((IX$18-MAX($IC$18:IW$18)),(IX$18-IW$18)),0)</f>
        <v>0</v>
      </c>
      <c r="IY36" s="1">
        <f>+IF($E36=IY$22,VLOOKUP($C36,Input!$A$8:$IA$39,MATCH(IY$21,Input!$A$6:$IA$6,0),FALSE),0)*IF(IY$19&gt;=MAX($IC$19:IX$19),MIN((IY$19-MAX($IC$19:IX$19)),(IY$19-IX$19)),0)+IF($E36=IY$22,VLOOKUP($C36,Input!$A$8:$IA$39,MATCH(IY$21,Input!$A$6:$IA$6,0),FALSE),0)*IF(IY$18&gt;=MAX($IC$18:IX$18),MIN((IY$18-MAX($IC$18:IX$18)),(IY$18-IX$18)),0)</f>
        <v>0</v>
      </c>
      <c r="IZ36" s="1">
        <f>+IF($E36=IZ$22,VLOOKUP($C36,Input!$A$8:$IA$39,MATCH(IZ$21,Input!$A$6:$IA$6,0),FALSE),0)*IF(IZ$19&gt;=MAX($IC$19:IY$19),MIN((IZ$19-MAX($IC$19:IY$19)),(IZ$19-IY$19)),0)+IF($E36=IZ$22,VLOOKUP($C36,Input!$A$8:$IA$39,MATCH(IZ$21,Input!$A$6:$IA$6,0),FALSE),0)*IF(IZ$18&gt;=MAX($IC$18:IY$18),MIN((IZ$18-MAX($IC$18:IY$18)),(IZ$18-IY$18)),0)</f>
        <v>0</v>
      </c>
      <c r="JA36" s="1">
        <f>+IF($E36=JA$22,VLOOKUP($C36,Input!$A$8:$IA$39,MATCH(JA$21,Input!$A$6:$IA$6,0),FALSE),0)*IF(JA$19&gt;=MAX($IC$19:IZ$19),MIN((JA$19-MAX($IC$19:IZ$19)),(JA$19-IZ$19)),0)+IF($E36=JA$22,VLOOKUP($C36,Input!$A$8:$IA$39,MATCH(JA$21,Input!$A$6:$IA$6,0),FALSE),0)*IF(JA$18&gt;=MAX($IC$18:IZ$18),MIN((JA$18-MAX($IC$18:IZ$18)),(JA$18-IZ$18)),0)</f>
        <v>0</v>
      </c>
      <c r="JB36" s="1">
        <f>+IF($E36=JB$22,VLOOKUP($C36,Input!$A$8:$IA$39,MATCH(JB$21,Input!$A$6:$IA$6,0),FALSE),0)*IF(JB$19&gt;=MAX($IC$19:JA$19),MIN((JB$19-MAX($IC$19:JA$19)),(JB$19-JA$19)),0)+IF($E36=JB$22,VLOOKUP($C36,Input!$A$8:$IA$39,MATCH(JB$21,Input!$A$6:$IA$6,0),FALSE),0)*IF(JB$18&gt;=MAX($IC$18:JA$18),MIN((JB$18-MAX($IC$18:JA$18)),(JB$18-JA$18)),0)</f>
        <v>0</v>
      </c>
      <c r="JC36" s="1">
        <f>+IF($E36=JC$22,VLOOKUP($C36,Input!$A$8:$IA$39,MATCH(JC$21,Input!$A$6:$IA$6,0),FALSE),0)*IF(JC$19&gt;=MAX($IC$19:JB$19),MIN((JC$19-MAX($IC$19:JB$19)),(JC$19-JB$19)),0)+IF($E36=JC$22,VLOOKUP($C36,Input!$A$8:$IA$39,MATCH(JC$21,Input!$A$6:$IA$6,0),FALSE),0)*IF(JC$18&gt;=MAX($IC$18:JB$18),MIN((JC$18-MAX($IC$18:JB$18)),(JC$18-JB$18)),0)</f>
        <v>0</v>
      </c>
      <c r="JD36" s="1">
        <f>+IF($E36=JD$22,VLOOKUP($C36,Input!$A$8:$IA$39,MATCH(JD$21,Input!$A$6:$IA$6,0),FALSE),0)*IF(JD$19&gt;=MAX($IC$19:JC$19),MIN((JD$19-MAX($IC$19:JC$19)),(JD$19-JC$19)),0)+IF($E36=JD$22,VLOOKUP($C36,Input!$A$8:$IA$39,MATCH(JD$21,Input!$A$6:$IA$6,0),FALSE),0)*IF(JD$18&gt;=MAX($IC$18:JC$18),MIN((JD$18-MAX($IC$18:JC$18)),(JD$18-JC$18)),0)</f>
        <v>0</v>
      </c>
      <c r="JE36" s="1">
        <f>+IF($E36=JE$22,VLOOKUP($C36,Input!$A$8:$IA$39,MATCH(JE$21,Input!$A$6:$IA$6,0),FALSE),0)*IF(JE$19&gt;=MAX($IC$19:JD$19),MIN((JE$19-MAX($IC$19:JD$19)),(JE$19-JD$19)),0)+IF($E36=JE$22,VLOOKUP($C36,Input!$A$8:$IA$39,MATCH(JE$21,Input!$A$6:$IA$6,0),FALSE),0)*IF(JE$18&gt;=MAX($IC$18:JD$18),MIN((JE$18-MAX($IC$18:JD$18)),(JE$18-JD$18)),0)</f>
        <v>0</v>
      </c>
      <c r="JF36" s="1">
        <f>+IF($E36=JF$22,VLOOKUP($C36,Input!$A$8:$IA$39,MATCH(JF$21,Input!$A$6:$IA$6,0),FALSE),0)*IF(JF$19&gt;=MAX($IC$19:JE$19),MIN((JF$19-MAX($IC$19:JE$19)),(JF$19-JE$19)),0)+IF($E36=JF$22,VLOOKUP($C36,Input!$A$8:$IA$39,MATCH(JF$21,Input!$A$6:$IA$6,0),FALSE),0)*IF(JF$18&gt;=MAX($IC$18:JE$18),MIN((JF$18-MAX($IC$18:JE$18)),(JF$18-JE$18)),0)</f>
        <v>0</v>
      </c>
      <c r="JG36" s="1">
        <f>+IF($E36=JG$22,VLOOKUP($C36,Input!$A$8:$IA$39,MATCH(JG$21,Input!$A$6:$IA$6,0),FALSE),0)*IF(JG$19&gt;=MAX($IC$19:JF$19),MIN((JG$19-MAX($IC$19:JF$19)),(JG$19-JF$19)),0)+IF($E36=JG$22,VLOOKUP($C36,Input!$A$8:$IA$39,MATCH(JG$21,Input!$A$6:$IA$6,0),FALSE),0)*IF(JG$18&gt;=MAX($IC$18:JF$18),MIN((JG$18-MAX($IC$18:JF$18)),(JG$18-JF$18)),0)</f>
        <v>0</v>
      </c>
      <c r="JH36" s="1">
        <f>+IF($E36=JH$22,VLOOKUP($C36,Input!$A$8:$IA$39,MATCH(JH$21,Input!$A$6:$IA$6,0),FALSE),0)*IF(JH$19&gt;=MAX($IC$19:JG$19),MIN((JH$19-MAX($IC$19:JG$19)),(JH$19-JG$19)),0)+IF($E36=JH$22,VLOOKUP($C36,Input!$A$8:$IA$39,MATCH(JH$21,Input!$A$6:$IA$6,0),FALSE),0)*IF(JH$18&gt;=MAX($IC$18:JG$18),MIN((JH$18-MAX($IC$18:JG$18)),(JH$18-JG$18)),0)</f>
        <v>0</v>
      </c>
      <c r="JI36" s="1">
        <f>+IF($E36=JI$22,VLOOKUP($C36,Input!$A$8:$IA$39,MATCH(JI$21,Input!$A$6:$IA$6,0),FALSE),0)*IF(JI$19&gt;=MAX($IC$19:JH$19),MIN((JI$19-MAX($IC$19:JH$19)),(JI$19-JH$19)),0)+IF($E36=JI$22,VLOOKUP($C36,Input!$A$8:$IA$39,MATCH(JI$21,Input!$A$6:$IA$6,0),FALSE),0)*IF(JI$18&gt;=MAX($IC$18:JH$18),MIN((JI$18-MAX($IC$18:JH$18)),(JI$18-JH$18)),0)</f>
        <v>0</v>
      </c>
      <c r="JJ36" s="1">
        <f>+IF($E36=JJ$22,VLOOKUP($C36,Input!$A$8:$IA$39,MATCH(JJ$21,Input!$A$6:$IA$6,0),FALSE),0)*IF(JJ$19&gt;=MAX($IC$19:JI$19),MIN((JJ$19-MAX($IC$19:JI$19)),(JJ$19-JI$19)),0)+IF($E36=JJ$22,VLOOKUP($C36,Input!$A$8:$IA$39,MATCH(JJ$21,Input!$A$6:$IA$6,0),FALSE),0)*IF(JJ$18&gt;=MAX($IC$18:JI$18),MIN((JJ$18-MAX($IC$18:JI$18)),(JJ$18-JI$18)),0)</f>
        <v>0</v>
      </c>
      <c r="JK36" s="1">
        <f>+IF($E36=JK$22,VLOOKUP($C36,Input!$A$8:$IA$39,MATCH(JK$21,Input!$A$6:$IA$6,0),FALSE),0)*IF(JK$19&gt;=MAX($IC$19:JJ$19),MIN((JK$19-MAX($IC$19:JJ$19)),(JK$19-JJ$19)),0)+IF($E36=JK$22,VLOOKUP($C36,Input!$A$8:$IA$39,MATCH(JK$21,Input!$A$6:$IA$6,0),FALSE),0)*IF(JK$18&gt;=MAX($IC$18:JJ$18),MIN((JK$18-MAX($IC$18:JJ$18)),(JK$18-JJ$18)),0)</f>
        <v>0</v>
      </c>
      <c r="JL36" s="1">
        <f>+IF($E36=JL$22,VLOOKUP($C36,Input!$A$8:$IA$39,MATCH(JL$21,Input!$A$6:$IA$6,0),FALSE),0)*IF(JL$19&gt;=MAX($IC$19:JK$19),MIN((JL$19-MAX($IC$19:JK$19)),(JL$19-JK$19)),0)+IF($E36=JL$22,VLOOKUP($C36,Input!$A$8:$IA$39,MATCH(JL$21,Input!$A$6:$IA$6,0),FALSE),0)*IF(JL$18&gt;=MAX($IC$18:JK$18),MIN((JL$18-MAX($IC$18:JK$18)),(JL$18-JK$18)),0)</f>
        <v>0</v>
      </c>
      <c r="JN36" t="str">
        <f>+VLOOKUP($C36,Input!$A$8:$GZ$39,MATCH(JN$21,Input!$A$6:$GZ$6,0),FALSE)</f>
        <v>CNG Station Maint in fuel price</v>
      </c>
      <c r="JO36" s="1">
        <f>IF($E36+$I36+$D$7&lt;=JO$22,0,IF(JO$22-$D$7&gt;=$E36,VLOOKUP($C36,Input!$A$8:$GZ$39,MATCH(JO$21,Input!$A$6:$GZ$6,0),FALSE),0)*$F36/$G36)*$D36</f>
        <v>0</v>
      </c>
      <c r="JP36" s="1">
        <f>IF($E36+$I36+$D$7&lt;=JP$22,0,IF(JP$22-$D$7&gt;=$E36,VLOOKUP($C36,Input!$A$8:$GZ$39,MATCH(JP$21,Input!$A$6:$GZ$6,0),FALSE),0)*$F36/$G36)*$D36</f>
        <v>0</v>
      </c>
      <c r="JQ36" s="1">
        <f>IF($E36+$I36+$D$7&lt;=JQ$22,0,IF(JQ$22-$D$7&gt;=$E36,VLOOKUP($C36,Input!$A$8:$GZ$39,MATCH(JQ$21,Input!$A$6:$GZ$6,0),FALSE),0)*$F36/$G36)*$D36</f>
        <v>0</v>
      </c>
      <c r="JR36" s="1">
        <f>IF($E36+$I36+$D$7&lt;=JR$22,0,IF(JR$22-$D$7&gt;=$E36,VLOOKUP($C36,Input!$A$8:$GZ$39,MATCH(JR$21,Input!$A$6:$GZ$6,0),FALSE),0)*$F36/$G36)*$D36</f>
        <v>0</v>
      </c>
      <c r="JS36" s="1">
        <f>IF($E36+$I36+$D$7&lt;=JS$22,0,IF(JS$22-$D$7&gt;=$E36,VLOOKUP($C36,Input!$A$8:$GZ$39,MATCH(JS$21,Input!$A$6:$GZ$6,0),FALSE),0)*$F36/$G36)*$D36</f>
        <v>0</v>
      </c>
      <c r="JT36" s="1">
        <f>IF($E36+$I36+$D$7&lt;=JT$22,0,IF(JT$22-$D$7&gt;=$E36,VLOOKUP($C36,Input!$A$8:$GZ$39,MATCH(JT$21,Input!$A$6:$GZ$6,0),FALSE),0)*$F36/$G36)*$D36</f>
        <v>0</v>
      </c>
      <c r="JU36" s="1">
        <f>IF($E36+$I36+$D$7&lt;=JU$22,0,IF(JU$22-$D$7&gt;=$E36,VLOOKUP($C36,Input!$A$8:$GZ$39,MATCH(JU$21,Input!$A$6:$GZ$6,0),FALSE),0)*$F36/$G36)*$D36</f>
        <v>0</v>
      </c>
      <c r="JV36" s="1">
        <f>IF($E36+$I36+$D$7&lt;=JV$22,0,IF(JV$22-$D$7&gt;=$E36,VLOOKUP($C36,Input!$A$8:$GZ$39,MATCH(JV$21,Input!$A$6:$GZ$6,0),FALSE),0)*$F36/$G36)*$D36</f>
        <v>0</v>
      </c>
      <c r="JW36" s="1">
        <f>IF($E36+$I36+$D$7&lt;=JW$22,0,IF(JW$22-$D$7&gt;=$E36,VLOOKUP($C36,Input!$A$8:$GZ$39,MATCH(JW$21,Input!$A$6:$GZ$6,0),FALSE),0)*$F36/$G36)*$D36</f>
        <v>0</v>
      </c>
      <c r="JX36" s="1">
        <f>IF($E36+$I36+$D$7&lt;=JX$22,0,IF(JX$22-$D$7&gt;=$E36,VLOOKUP($C36,Input!$A$8:$GZ$39,MATCH(JX$21,Input!$A$6:$GZ$6,0),FALSE),0)*$F36/$G36)*$D36</f>
        <v>0</v>
      </c>
      <c r="JY36" s="1">
        <f>IF($E36+$I36+$D$7&lt;=JY$22,0,IF(JY$22-$D$7&gt;=$E36,VLOOKUP($C36,Input!$A$8:$GZ$39,MATCH(JY$21,Input!$A$6:$GZ$6,0),FALSE),0)*$F36/$G36)*$D36</f>
        <v>0</v>
      </c>
      <c r="JZ36" s="1">
        <f>IF($E36+$I36+$D$7&lt;=JZ$22,0,IF(JZ$22-$D$7&gt;=$E36,VLOOKUP($C36,Input!$A$8:$GZ$39,MATCH(JZ$21,Input!$A$6:$GZ$6,0),FALSE),0)*$F36/$G36)*$D36</f>
        <v>0</v>
      </c>
      <c r="KA36" s="1">
        <f>IF($E36+$I36+$D$7&lt;=KA$22,0,IF(KA$22-$D$7&gt;=$E36,VLOOKUP($C36,Input!$A$8:$GZ$39,MATCH(KA$21,Input!$A$6:$GZ$6,0),FALSE),0)*$F36/$G36)*$D36</f>
        <v>0</v>
      </c>
      <c r="KB36" s="1">
        <f>IF($E36+$I36+$D$7&lt;=KB$22,0,IF(KB$22-$D$7&gt;=$E36,VLOOKUP($C36,Input!$A$8:$GZ$39,MATCH(KB$21,Input!$A$6:$GZ$6,0),FALSE),0)*$F36/$G36)*$D36</f>
        <v>0</v>
      </c>
      <c r="KC36" s="1">
        <f>IF($E36+$I36+$D$7&lt;=KC$22,0,IF(KC$22-$D$7&gt;=$E36,VLOOKUP($C36,Input!$A$8:$GZ$39,MATCH(KC$21,Input!$A$6:$GZ$6,0),FALSE),0)*$F36/$G36)*$D36</f>
        <v>0</v>
      </c>
      <c r="KD36" s="1">
        <f>IF($E36+$I36+$D$7&lt;=KD$22,0,IF(KD$22-$D$7&gt;=$E36,VLOOKUP($C36,Input!$A$8:$GZ$39,MATCH(KD$21,Input!$A$6:$GZ$6,0),FALSE),0)*$F36/$G36)*$D36</f>
        <v>0</v>
      </c>
      <c r="KE36" s="1">
        <f>IF($E36+$I36+$D$7&lt;=KE$22,0,IF(KE$22-$D$7&gt;=$E36,VLOOKUP($C36,Input!$A$8:$GZ$39,MATCH(KE$21,Input!$A$6:$GZ$6,0),FALSE),0)*$F36/$G36)*$D36</f>
        <v>0</v>
      </c>
      <c r="KF36" s="1">
        <f>IF($E36+$I36+$D$7&lt;=KF$22,0,IF(KF$22-$D$7&gt;=$E36,VLOOKUP($C36,Input!$A$8:$GZ$39,MATCH(KF$21,Input!$A$6:$GZ$6,0),FALSE),0)*$F36/$G36)*$D36</f>
        <v>0</v>
      </c>
      <c r="KG36" s="1">
        <f>IF($E36+$I36+$D$7&lt;=KG$22,0,IF(KG$22-$D$7&gt;=$E36,VLOOKUP($C36,Input!$A$8:$GZ$39,MATCH(KG$21,Input!$A$6:$GZ$6,0),FALSE),0)*$F36/$G36)*$D36</f>
        <v>0</v>
      </c>
      <c r="KH36" s="1">
        <f>IF($E36+$I36+$D$7&lt;=KH$22,0,IF(KH$22-$D$7&gt;=$E36,VLOOKUP($C36,Input!$A$8:$GZ$39,MATCH(KH$21,Input!$A$6:$GZ$6,0),FALSE),0)*$F36/$G36)*$D36</f>
        <v>0</v>
      </c>
      <c r="KI36" s="1">
        <f>IF($E36+$I36+$D$7&lt;=KI$22,0,IF(KI$22-$D$7&gt;=$E36,VLOOKUP($C36,Input!$A$8:$GZ$39,MATCH(KI$21,Input!$A$6:$GZ$6,0),FALSE),0)*$F36/$G36)*$D36</f>
        <v>0</v>
      </c>
      <c r="KJ36" s="1">
        <f>IF($E36+$I36+$D$7&lt;=KJ$22,0,IF(KJ$22-$D$7&gt;=$E36,VLOOKUP($C36,Input!$A$8:$GZ$39,MATCH(KJ$21,Input!$A$6:$GZ$6,0),FALSE),0)*$F36/$G36)*$D36</f>
        <v>0</v>
      </c>
      <c r="KK36" s="1">
        <f>IF($E36+$I36+$D$7&lt;=KK$22,0,IF(KK$22-$D$7&gt;=$E36,VLOOKUP($C36,Input!$A$8:$GZ$39,MATCH(KK$21,Input!$A$6:$GZ$6,0),FALSE),0)*$F36/$G36)*$D36</f>
        <v>0</v>
      </c>
      <c r="KL36" s="1">
        <f>IF($E36+$I36+$D$7&lt;=KL$22,0,IF(KL$22-$D$7&gt;=$E36,VLOOKUP($C36,Input!$A$8:$GZ$39,MATCH(KL$21,Input!$A$6:$GZ$6,0),FALSE),0)*$F36/$G36)*$D36</f>
        <v>0</v>
      </c>
      <c r="KM36" s="1">
        <f>IF($E36+$I36+$D$7&lt;=KM$22,0,IF(KM$22-$D$7&gt;=$E36,VLOOKUP($C36,Input!$A$8:$GZ$39,MATCH(KM$21,Input!$A$6:$GZ$6,0),FALSE),0)*$F36/$G36)*$D36</f>
        <v>0</v>
      </c>
      <c r="KN36" s="1">
        <f>IF($E36+$I36+$D$7&lt;=KN$22,0,IF(KN$22-$D$7&gt;=$E36,VLOOKUP($C36,Input!$A$8:$GZ$39,MATCH(KN$21,Input!$A$6:$GZ$6,0),FALSE),0)*$F36/$G36)*$D36</f>
        <v>0</v>
      </c>
      <c r="KO36" s="1">
        <f>IF($E36+$I36+$D$7&lt;=KO$22,0,IF(KO$22-$D$7&gt;=$E36,VLOOKUP($C36,Input!$A$8:$GZ$39,MATCH(KO$21,Input!$A$6:$GZ$6,0),FALSE),0)*$F36/$G36)*$D36</f>
        <v>0</v>
      </c>
      <c r="KP36" s="1">
        <f>IF($E36+$I36+$D$7&lt;=KP$22,0,IF(KP$22-$D$7&gt;=$E36,VLOOKUP($C36,Input!$A$8:$GZ$39,MATCH(KP$21,Input!$A$6:$GZ$6,0),FALSE),0)*$F36/$G36)*$D36</f>
        <v>0</v>
      </c>
      <c r="KQ36" s="1">
        <f>IF($E36+$I36+$D$7&lt;=KQ$22,0,IF(KQ$22-$D$7&gt;=$E36,VLOOKUP($C36,Input!$A$8:$GZ$39,MATCH(KQ$21,Input!$A$6:$GZ$6,0),FALSE),0)*$F36/$G36)*$D36</f>
        <v>0</v>
      </c>
      <c r="KR36" s="1">
        <f>IF($E36+$I36+$D$7&lt;=KR$22,0,IF(KR$22-$D$7&gt;=$E36,VLOOKUP($C36,Input!$A$8:$GZ$39,MATCH(KR$21,Input!$A$6:$GZ$6,0),FALSE),0)*$F36/$G36)*$D36</f>
        <v>0</v>
      </c>
      <c r="KS36" s="1">
        <f>IF($E36+$I36+$D$7&lt;=KS$22,0,IF(KS$22-$D$7&gt;=$E36,VLOOKUP($C36,Input!$A$8:$GZ$39,MATCH(KS$21,Input!$A$6:$GZ$6,0),FALSE),0)*$F36/$G36)*$D36</f>
        <v>0</v>
      </c>
      <c r="KT36" s="1">
        <f>IF($E36+$I36+$D$7&lt;=KT$22,0,IF(KT$22-$D$7&gt;=$E36,VLOOKUP($C36,Input!$A$8:$GZ$39,MATCH(KT$21,Input!$A$6:$GZ$6,0),FALSE),0)*$F36/$G36)*$D36</f>
        <v>0</v>
      </c>
      <c r="KU36" s="1">
        <f>IF($E36+$I36+$D$7&lt;=KU$22,0,IF(KU$22-$D$7&gt;=$E36,VLOOKUP($C36,Input!$A$8:$GZ$39,MATCH(KU$21,Input!$A$6:$GZ$6,0),FALSE),0)*$F36/$G36)*$D36</f>
        <v>0</v>
      </c>
      <c r="KV36" s="1">
        <f>IF($E36+$I36+$D$7&lt;=KV$22,0,IF(KV$22-$D$7&gt;=$E36,VLOOKUP($C36,Input!$A$8:$GZ$39,MATCH(KV$21,Input!$A$6:$GZ$6,0),FALSE),0)*$F36/$G36)*$D36</f>
        <v>0</v>
      </c>
      <c r="KW36" s="1">
        <f>IF($E36+$I36+$D$7&lt;=KW$22,0,IF(KW$22-$D$7&gt;=$E36,VLOOKUP($C36,Input!$A$8:$GZ$39,MATCH(KW$21,Input!$A$6:$GZ$6,0),FALSE),0)*$F36/$G36)*$D36</f>
        <v>0</v>
      </c>
      <c r="KY36" t="str">
        <f>VLOOKUP($C36,Input!$A$8:$HV$39,MATCH(KY$21,Input!$A$6:$HV$6,0),FALSE)</f>
        <v xml:space="preserve">CNG (compressed and at pump, including station maintenance) </v>
      </c>
      <c r="KZ36" s="1">
        <f>IF($E36+$I36+$D$7&lt;=KZ$22,0,IF(KZ$22-$D$7&gt;=$E36,VLOOKUP($C36,Input!$A$8:$HV$39,MATCH(KZ$21,Input!$A$6:$HV$6,0),FALSE)/$G36*$F36,0))*$D36</f>
        <v>0</v>
      </c>
      <c r="LA36" s="1">
        <f>IF($E36+$I36+$D$7&lt;=LA$22,0,IF(LA$22-$D$7&gt;=$E36,VLOOKUP($C36,Input!$A$8:$HV$39,MATCH(LA$21,Input!$A$6:$HV$6,0),FALSE)/$G36*$F36,0))*$D36</f>
        <v>0</v>
      </c>
      <c r="LB36" s="1">
        <f>IF($E36+$I36+$D$7&lt;=LB$22,0,IF(LB$22-$D$7&gt;=$E36,VLOOKUP($C36,Input!$A$8:$HV$39,MATCH(LB$21,Input!$A$6:$HV$6,0),FALSE)/$G36*$F36,0))*$D36</f>
        <v>0</v>
      </c>
      <c r="LC36" s="1">
        <f>IF($E36+$I36+$D$7&lt;=LC$22,0,IF(LC$22-$D$7&gt;=$E36,VLOOKUP($C36,Input!$A$8:$HV$39,MATCH(LC$21,Input!$A$6:$HV$6,0),FALSE)/$G36*$F36,0))*$D36</f>
        <v>0</v>
      </c>
      <c r="LD36" s="1">
        <f>IF($E36+$I36+$D$7&lt;=LD$22,0,IF(LD$22-$D$7&gt;=$E36,VLOOKUP($C36,Input!$A$8:$HV$39,MATCH(LD$21,Input!$A$6:$HV$6,0),FALSE)/$G36*$F36,0))*$D36</f>
        <v>0</v>
      </c>
      <c r="LE36" s="1">
        <f>IF($E36+$I36+$D$7&lt;=LE$22,0,IF(LE$22-$D$7&gt;=$E36,VLOOKUP($C36,Input!$A$8:$HV$39,MATCH(LE$21,Input!$A$6:$HV$6,0),FALSE)/$G36*$F36,0))*$D36</f>
        <v>0</v>
      </c>
      <c r="LF36" s="1">
        <f>IF($E36+$I36+$D$7&lt;=LF$22,0,IF(LF$22-$D$7&gt;=$E36,VLOOKUP($C36,Input!$A$8:$HV$39,MATCH(LF$21,Input!$A$6:$HV$6,0),FALSE)/$G36*$F36,0))*$D36</f>
        <v>0</v>
      </c>
      <c r="LG36" s="1">
        <f>IF($E36+$I36+$D$7&lt;=LG$22,0,IF(LG$22-$D$7&gt;=$E36,VLOOKUP($C36,Input!$A$8:$HV$39,MATCH(LG$21,Input!$A$6:$HV$6,0),FALSE)/$G36*$F36,0))*$D36</f>
        <v>0</v>
      </c>
      <c r="LH36" s="1">
        <f>IF($E36+$I36+$D$7&lt;=LH$22,0,IF(LH$22-$D$7&gt;=$E36,VLOOKUP($C36,Input!$A$8:$HV$39,MATCH(LH$21,Input!$A$6:$HV$6,0),FALSE)/$G36*$F36,0))*$D36</f>
        <v>0</v>
      </c>
      <c r="LI36" s="1">
        <f>IF($E36+$I36+$D$7&lt;=LI$22,0,IF(LI$22-$D$7&gt;=$E36,VLOOKUP($C36,Input!$A$8:$HV$39,MATCH(LI$21,Input!$A$6:$HV$6,0),FALSE)/$G36*$F36,0))*$D36</f>
        <v>0</v>
      </c>
      <c r="LJ36" s="1">
        <f>IF($E36+$I36+$D$7&lt;=LJ$22,0,IF(LJ$22-$D$7&gt;=$E36,VLOOKUP($C36,Input!$A$8:$HV$39,MATCH(LJ$21,Input!$A$6:$HV$6,0),FALSE)/$G36*$F36,0))*$D36</f>
        <v>0</v>
      </c>
      <c r="LK36" s="1">
        <f>IF($E36+$I36+$D$7&lt;=LK$22,0,IF(LK$22-$D$7&gt;=$E36,VLOOKUP($C36,Input!$A$8:$HV$39,MATCH(LK$21,Input!$A$6:$HV$6,0),FALSE)/$G36*$F36,0))*$D36</f>
        <v>0</v>
      </c>
      <c r="LL36" s="1">
        <f>IF($E36+$I36+$D$7&lt;=LL$22,0,IF(LL$22-$D$7&gt;=$E36,VLOOKUP($C36,Input!$A$8:$HV$39,MATCH(LL$21,Input!$A$6:$HV$6,0),FALSE)/$G36*$F36,0))*$D36</f>
        <v>0</v>
      </c>
      <c r="LM36" s="1">
        <f>IF($E36+$I36+$D$7&lt;=LM$22,0,IF(LM$22-$D$7&gt;=$E36,VLOOKUP($C36,Input!$A$8:$HV$39,MATCH(LM$21,Input!$A$6:$HV$6,0),FALSE)/$G36*$F36,0))*$D36</f>
        <v>3602474.2268041242</v>
      </c>
      <c r="LN36" s="1">
        <f>IF($E36+$I36+$D$7&lt;=LN$22,0,IF(LN$22-$D$7&gt;=$E36,VLOOKUP($C36,Input!$A$8:$HV$39,MATCH(LN$21,Input!$A$6:$HV$6,0),FALSE)/$G36*$F36,0))*$D36</f>
        <v>3602474.2268041242</v>
      </c>
      <c r="LO36" s="1">
        <f>IF($E36+$I36+$D$7&lt;=LO$22,0,IF(LO$22-$D$7&gt;=$E36,VLOOKUP($C36,Input!$A$8:$HV$39,MATCH(LO$21,Input!$A$6:$HV$6,0),FALSE)/$G36*$F36,0))*$D36</f>
        <v>3602474.2268041242</v>
      </c>
      <c r="LP36" s="1">
        <f>IF($E36+$I36+$D$7&lt;=LP$22,0,IF(LP$22-$D$7&gt;=$E36,VLOOKUP($C36,Input!$A$8:$HV$39,MATCH(LP$21,Input!$A$6:$HV$6,0),FALSE)/$G36*$F36,0))*$D36</f>
        <v>3602474.2268041242</v>
      </c>
      <c r="LQ36" s="1">
        <f>IF($E36+$I36+$D$7&lt;=LQ$22,0,IF(LQ$22-$D$7&gt;=$E36,VLOOKUP($C36,Input!$A$8:$HV$39,MATCH(LQ$21,Input!$A$6:$HV$6,0),FALSE)/$G36*$F36,0))*$D36</f>
        <v>4095062.0596988951</v>
      </c>
      <c r="LR36" s="1">
        <f>IF($E36+$I36+$D$7&lt;=LR$22,0,IF(LR$22-$D$7&gt;=$E36,VLOOKUP($C36,Input!$A$8:$HV$39,MATCH(LR$21,Input!$A$6:$HV$6,0),FALSE)/$G36*$F36,0))*$D36</f>
        <v>4354580.3338031322</v>
      </c>
      <c r="LS36" s="1">
        <f>IF($E36+$I36+$D$7&lt;=LS$22,0,IF(LS$22-$D$7&gt;=$E36,VLOOKUP($C36,Input!$A$8:$HV$39,MATCH(LS$21,Input!$A$6:$HV$6,0),FALSE)/$G36*$F36,0))*$D36</f>
        <v>4566065.837049745</v>
      </c>
      <c r="LT36" s="1">
        <f>IF($E36+$I36+$D$7&lt;=LT$22,0,IF(LT$22-$D$7&gt;=$E36,VLOOKUP($C36,Input!$A$8:$HV$39,MATCH(LT$21,Input!$A$6:$HV$6,0),FALSE)/$G36*$F36,0))*$D36</f>
        <v>4707696.1225886121</v>
      </c>
      <c r="LU36" s="1">
        <f>IF($E36+$I36+$D$7&lt;=LU$22,0,IF(LU$22-$D$7&gt;=$E36,VLOOKUP($C36,Input!$A$8:$HV$39,MATCH(LU$21,Input!$A$6:$HV$6,0),FALSE)/$G36*$F36,0))*$D36</f>
        <v>4726060.0490946593</v>
      </c>
      <c r="LV36" s="1">
        <f>IF($E36+$I36+$D$7&lt;=LV$22,0,IF(LV$22-$D$7&gt;=$E36,VLOOKUP($C36,Input!$A$8:$HV$39,MATCH(LV$21,Input!$A$6:$HV$6,0),FALSE)/$G36*$F36,0))*$D36</f>
        <v>4734825.1352958865</v>
      </c>
      <c r="LW36" s="1">
        <f>IF($E36+$I36+$D$7&lt;=LW$22,0,IF(LW$22-$D$7&gt;=$E36,VLOOKUP($C36,Input!$A$8:$HV$39,MATCH(LW$21,Input!$A$6:$HV$6,0),FALSE)/$G36*$F36,0))*$D36</f>
        <v>4755890.1460853657</v>
      </c>
      <c r="LX36" s="1">
        <f>IF($E36+$I36+$D$7&lt;=LX$22,0,IF(LX$22-$D$7&gt;=$E36,VLOOKUP($C36,Input!$A$8:$HV$39,MATCH(LX$21,Input!$A$6:$HV$6,0),FALSE)/$G36*$F36,0))*$D36</f>
        <v>4800185.7947109519</v>
      </c>
      <c r="LY36" s="1">
        <f>IF($E36+$I36+$D$7&lt;=LY$22,0,IF(LY$22-$D$7&gt;=$E36,VLOOKUP($C36,Input!$A$8:$HV$39,MATCH(LY$21,Input!$A$6:$HV$6,0),FALSE)/$G36*$F36,0))*$D36</f>
        <v>4931707.6323679043</v>
      </c>
      <c r="LZ36" s="1">
        <f>IF($E36+$I36+$D$7&lt;=LZ$22,0,IF(LZ$22-$D$7&gt;=$E36,VLOOKUP($C36,Input!$A$8:$HV$39,MATCH(LZ$21,Input!$A$6:$HV$6,0),FALSE)/$G36*$F36,0))*$D36</f>
        <v>5033420.7092612106</v>
      </c>
      <c r="MA36" s="1">
        <f>IF($E36+$I36+$D$7&lt;=MA$22,0,IF(MA$22-$D$7&gt;=$E36,VLOOKUP($C36,Input!$A$8:$HV$39,MATCH(MA$21,Input!$A$6:$HV$6,0),FALSE)/$G36*$F36,0))*$D36</f>
        <v>0</v>
      </c>
      <c r="MB36" s="1">
        <f>IF($E36+$I36+$D$7&lt;=MB$22,0,IF(MB$22-$D$7&gt;=$E36,VLOOKUP($C36,Input!$A$8:$HV$39,MATCH(MB$21,Input!$A$6:$HV$6,0),FALSE)/$G36*$F36,0))*$D36</f>
        <v>0</v>
      </c>
      <c r="MC36" s="1">
        <f>IF($E36+$I36+$D$7&lt;=MC$22,0,IF(MC$22-$D$7&gt;=$E36,VLOOKUP($C36,Input!$A$8:$HV$39,MATCH(MC$21,Input!$A$6:$HV$6,0),FALSE)/$G36*$F36,0))*$D36</f>
        <v>0</v>
      </c>
      <c r="MD36" s="1">
        <f>IF($E36+$I36+$D$7&lt;=MD$22,0,IF(MD$22-$D$7&gt;=$E36,VLOOKUP($C36,Input!$A$8:$HV$39,MATCH(MD$21,Input!$A$6:$HV$6,0),FALSE)/$G36*$F36,0))*$D36</f>
        <v>0</v>
      </c>
      <c r="ME36" s="1">
        <f>IF($E36+$I36+$D$7&lt;=ME$22,0,IF(ME$22-$D$7&gt;=$E36,VLOOKUP($C36,Input!$A$8:$HV$39,MATCH(ME$21,Input!$A$6:$HV$6,0),FALSE)/$G36*$F36,0))*$D36</f>
        <v>0</v>
      </c>
      <c r="MF36" s="1">
        <f>IF($E36+$I36+$D$7&lt;=MF$22,0,IF(MF$22-$D$7&gt;=$E36,VLOOKUP($C36,Input!$A$8:$HV$39,MATCH(MF$21,Input!$A$6:$HV$6,0),FALSE)/$G36*$F36,0))*$D36</f>
        <v>0</v>
      </c>
      <c r="MG36" s="1">
        <f>IF($E36+$I36+$D$7&lt;=MG$22,0,IF(MG$22-$D$7&gt;=$E36,VLOOKUP($C36,Input!$A$8:$HV$39,MATCH(MG$21,Input!$A$6:$HV$6,0),FALSE)/$G36*$F36,0))*$D36</f>
        <v>0</v>
      </c>
      <c r="MH36" s="1">
        <f>IF($E36+$I36+$D$7&lt;=MH$22,0,IF(MH$22-$D$7&gt;=$E36,VLOOKUP($C36,Input!$A$8:$HV$39,MATCH(MH$21,Input!$A$6:$HV$6,0),FALSE)/$G36*$F36,0))*$D36</f>
        <v>0</v>
      </c>
      <c r="MI36" s="1">
        <f>IF($E36+$I36+$D$7&lt;=MI$22,0,IF(MI$22-$D$7&gt;=$E36,VLOOKUP($C36,Input!$A$8:$HV$39,MATCH(MI$21,Input!$A$6:$HV$6,0),FALSE)/$G36*$F36,0))*$D36</f>
        <v>0</v>
      </c>
      <c r="MJ36" s="1">
        <f>IF($E36+$I36+$D$7&lt;=MJ$22,0,IF(MJ$22-$D$7&gt;=$E36,VLOOKUP($C36,Input!$A$8:$HV$39,MATCH(MJ$21,Input!$A$6:$HV$6,0),FALSE)/$G36*$F36,0))*$D36</f>
        <v>0</v>
      </c>
      <c r="MK36" s="1">
        <f>IF($E36+$I36+$D$7&lt;=MK$22,0,IF(MK$22-$D$7&gt;=$E36,VLOOKUP($C36,Input!$A$8:$HV$39,MATCH(MK$21,Input!$A$6:$HV$6,0),FALSE)/$G36*$F36,0))*$D36</f>
        <v>0</v>
      </c>
      <c r="ML36" s="1">
        <f>IF($E36+$I36+$D$7&lt;=ML$22,0,IF(ML$22-$D$7&gt;=$E36,VLOOKUP($C36,Input!$A$8:$HV$39,MATCH(ML$21,Input!$A$6:$HV$6,0),FALSE)/$G36*$F36,0))*$D36</f>
        <v>0</v>
      </c>
      <c r="MM36" s="1">
        <f>IF($E36+$I36+$D$7&lt;=MM$22,0,IF(MM$22-$D$7&gt;=$E36,VLOOKUP($C36,Input!$A$8:$HV$39,MATCH(MM$21,Input!$A$6:$HV$6,0),FALSE)/$G36*$F36,0))*$D36</f>
        <v>0</v>
      </c>
      <c r="MN36" s="1">
        <f>IF($E36+$I36+$D$7&lt;=MN$22,0,IF(MN$22-$D$7&gt;=$E36,VLOOKUP($C36,Input!$A$8:$HV$39,MATCH(MN$21,Input!$A$6:$HV$6,0),FALSE)/$G36*$F36,0))*$D36</f>
        <v>0</v>
      </c>
      <c r="MO36" s="1">
        <f>IF($E36+$I36+$D$7&lt;=MO$22,0,IF(MO$22-$D$7&gt;=$E36,VLOOKUP($C36,Input!$A$8:$HV$39,MATCH(MO$21,Input!$A$6:$HV$6,0),FALSE)/$G36*$F36,0))*$D36</f>
        <v>0</v>
      </c>
      <c r="MP36" s="1">
        <f>IF($E36+$I36+$D$7&lt;=MP$22,0,IF(MP$22-$D$7&gt;=$E36,VLOOKUP($C36,Input!$A$8:$HV$39,MATCH(MP$21,Input!$A$6:$HV$6,0),FALSE)/$G36*$F36,0))*$D36</f>
        <v>0</v>
      </c>
      <c r="MQ36" s="1">
        <f>IF($E36+$I36+$D$7&lt;=MQ$22,0,IF(MQ$22-$D$7&gt;=$E36,VLOOKUP($C36,Input!$A$8:$HV$39,MATCH(MQ$21,Input!$A$6:$HV$6,0),FALSE)/$G36*$F36,0))*$D36</f>
        <v>0</v>
      </c>
      <c r="MR36" s="1">
        <f>IF($E36+$I36+$D$7&lt;=MR$22,0,IF(MR$22-$D$7&gt;=$E36,VLOOKUP($C36,Input!$A$8:$HV$39,MATCH(MR$21,Input!$A$6:$HV$6,0),FALSE)/$G36*$F36,0))*$D36</f>
        <v>0</v>
      </c>
      <c r="MS36" s="1">
        <f>IF($E36+$I36+$D$7&lt;=MS$22,0,IF(MS$22-$D$7&gt;=$E36,VLOOKUP($C36,Input!$A$8:$HV$39,MATCH(MS$21,Input!$A$6:$HV$6,0),FALSE)/$G36*$F36,0))*$D36</f>
        <v>0</v>
      </c>
      <c r="MT36" s="1">
        <f>IF($E36+$I36+$D$7&lt;=MT$22,0,IF(MT$22-$D$7&gt;=$E36,VLOOKUP($C36,Input!$A$8:$HV$39,MATCH(MT$21,Input!$A$6:$HV$6,0),FALSE)/$G36*$F36,0))*$D36</f>
        <v>0</v>
      </c>
      <c r="MU36" s="1">
        <f>IF($E36+$I36+$D$7&lt;=MU$22,0,IF(MU$22-$D$7&gt;=$E36,VLOOKUP($C36,Input!$A$8:$HV$39,MATCH(MU$21,Input!$A$6:$HV$6,0),FALSE)/$G36*$F36,0))*$D36</f>
        <v>0</v>
      </c>
      <c r="MV36" s="1">
        <f>IF($E36+$I36+$D$7&lt;=MV$22,0,IF(MV$22-$D$7&gt;=$E36,VLOOKUP($C36,Input!$A$8:$HV$39,MATCH(MV$21,Input!$A$6:$HV$6,0),FALSE)/$G36*$F36,0))*$D36</f>
        <v>0</v>
      </c>
      <c r="MW36" s="1">
        <f>IF($E36+$I36+$D$7&lt;=MW$22,0,IF(MW$22-$D$7&gt;=$E36,VLOOKUP($C36,Input!$A$8:$HV$39,MATCH(MW$21,Input!$A$6:$HV$6,0),FALSE)/$G36*$F36,0))*$D36</f>
        <v>0</v>
      </c>
      <c r="MX36" s="1">
        <f>IF($E36+$I36+$D$7&lt;=MX$22,0,IF(MX$22-$D$7&gt;=$E36,VLOOKUP($C36,Input!$A$8:$HV$39,MATCH(MX$21,Input!$A$6:$HV$6,0),FALSE)/$G36*$F36,0))*$D36</f>
        <v>0</v>
      </c>
      <c r="MZ36" t="str">
        <f>VLOOKUP($C36,Input!$A$8:$HV$39,MATCH(MZ$21,Input!$A$6:$HV$6,0),FALSE)</f>
        <v>Fossil CNG LCFS Credit ($/DGE)</v>
      </c>
      <c r="NA36" s="1">
        <f>IF($E36+$I36+$D$7&lt;=NA$22,0,IF(NA$22-$D$7&gt;=$E36,-VLOOKUP($C36,Input!$A$8:$HV$39,MATCH(NA$21,Input!$A$6:$HV$6,0),FALSE)/$G36*$F36,0))*$D36*$G$4/100</f>
        <v>-517858.66465979372</v>
      </c>
      <c r="NB36" s="1">
        <f>IF($E36+$I36+$D$7&lt;=NB$22,0,IF(NB$22-$D$7&gt;=$E36,-VLOOKUP($C36,Input!$A$8:$HV$39,MATCH(NB$21,Input!$A$6:$HV$6,0),FALSE)/$G36*$F36,0))*$D36*$G$4/100</f>
        <v>-458300.37674226821</v>
      </c>
      <c r="NC36" s="1">
        <f>IF($E36+$I36+$D$7&lt;=NC$22,0,IF(NC$22-$D$7&gt;=$E36,-VLOOKUP($C36,Input!$A$8:$HV$39,MATCH(NC$21,Input!$A$6:$HV$6,0),FALSE)/$G36*$F36,0))*$D36*$G$4/100</f>
        <v>-398742.08882474189</v>
      </c>
      <c r="ND36" s="1">
        <f>IF($E36+$I36+$D$7&lt;=ND$22,0,IF(ND$22-$D$7&gt;=$E36,-VLOOKUP($C36,Input!$A$8:$HV$39,MATCH(ND$21,Input!$A$6:$HV$6,0),FALSE)/$G36*$F36,0))*$D36*$G$4/100</f>
        <v>-299478.27562886622</v>
      </c>
      <c r="NE36" s="1">
        <f>IF($E36+$I36+$D$7&lt;=NE$22,0,IF(NE$22-$D$7&gt;=$E36,-VLOOKUP($C36,Input!$A$8:$HV$39,MATCH(NE$21,Input!$A$6:$HV$6,0),FALSE)/$G36*$F36,0))*$D36*$G$4/100</f>
        <v>-200214.46243298994</v>
      </c>
      <c r="NF36" s="1">
        <f>IF($E36+$I36+$D$7&lt;=NF$22,0,IF(NF$22-$D$7&gt;=$E36,-VLOOKUP($C36,Input!$A$8:$HV$39,MATCH(NF$21,Input!$A$6:$HV$6,0),FALSE)/$G36*$F36,0))*$D36*$G$4/100</f>
        <v>-200214.46243298994</v>
      </c>
      <c r="NG36" s="1">
        <f>IF($E36+$I36+$D$7&lt;=NG$22,0,IF(NG$22-$D$7&gt;=$E36,-VLOOKUP($C36,Input!$A$8:$HV$39,MATCH(NG$21,Input!$A$6:$HV$6,0),FALSE)/$G36*$F36,0))*$D36*$G$4/100</f>
        <v>-200214.46243298994</v>
      </c>
      <c r="NH36" s="1">
        <f>IF($E36+$I36+$D$7&lt;=NH$22,0,IF(NH$22-$D$7&gt;=$E36,-VLOOKUP($C36,Input!$A$8:$HV$39,MATCH(NH$21,Input!$A$6:$HV$6,0),FALSE)/$G36*$F36,0))*$D36*$G$4/100</f>
        <v>-200214.46243298994</v>
      </c>
      <c r="NI36" s="1">
        <f>IF($E36+$I36+$D$7&lt;=NI$22,0,IF(NI$22-$D$7&gt;=$E36,-VLOOKUP($C36,Input!$A$8:$HV$39,MATCH(NI$21,Input!$A$6:$HV$6,0),FALSE)/$G36*$F36,0))*$D36*$G$4/100</f>
        <v>-200214.46243298994</v>
      </c>
      <c r="NJ36" s="1">
        <f>IF($E36+$I36+$D$7&lt;=NJ$22,0,IF(NJ$22-$D$7&gt;=$E36,-VLOOKUP($C36,Input!$A$8:$HV$39,MATCH(NJ$21,Input!$A$6:$HV$6,0),FALSE)/$G36*$F36,0))*$D36*$G$4/100</f>
        <v>-200214.46243298994</v>
      </c>
      <c r="NK36" s="1">
        <f>IF($E36+$I36+$D$7&lt;=NK$22,0,IF(NK$22-$D$7&gt;=$E36,-VLOOKUP($C36,Input!$A$8:$HV$39,MATCH(NK$21,Input!$A$6:$HV$6,0),FALSE)/$G36*$F36,0))*$D36*$G$4/100</f>
        <v>-200214.46243298994</v>
      </c>
      <c r="NL36" s="1">
        <f>IF($E36+$I36+$D$7&lt;=NL$22,0,IF(NL$22-$D$7&gt;=$E36,-VLOOKUP($C36,Input!$A$8:$HV$39,MATCH(NL$21,Input!$A$6:$HV$6,0),FALSE)/$G36*$F36,0))*$D36*$G$4/100</f>
        <v>0</v>
      </c>
      <c r="NM36" s="1">
        <f>IF($E36+$I36+$D$7&lt;=NM$22,0,IF(NM$22-$D$7&gt;=$E36,-VLOOKUP($C36,Input!$A$8:$HV$39,MATCH(NM$21,Input!$A$6:$HV$6,0),FALSE)/$G36*$F36,0))*$D36*$G$4/100</f>
        <v>0</v>
      </c>
      <c r="NN36" s="1">
        <f>IF($E36+$I36+$D$7&lt;=NN$22,0,IF(NN$22-$D$7&gt;=$E36,-VLOOKUP($C36,Input!$A$8:$HV$39,MATCH(NN$21,Input!$A$6:$HV$6,0),FALSE)/$G36*$F36,0))*$D36*$G$4/100</f>
        <v>0</v>
      </c>
      <c r="NO36" s="1">
        <f>IF($E36+$I36+$D$7&lt;=NO$22,0,IF(NO$22-$D$7&gt;=$E36,-VLOOKUP($C36,Input!$A$8:$HV$39,MATCH(NO$21,Input!$A$6:$HV$6,0),FALSE)/$G36*$F36,0))*$D36*$G$4/100</f>
        <v>0</v>
      </c>
      <c r="NP36" s="1">
        <f>IF($E36+$I36+$D$7&lt;=NP$22,0,IF(NP$22-$D$7&gt;=$E36,-VLOOKUP($C36,Input!$A$8:$HV$39,MATCH(NP$21,Input!$A$6:$HV$6,0),FALSE)/$G36*$F36,0))*$D36*$G$4/100</f>
        <v>0</v>
      </c>
      <c r="NQ36" s="1">
        <f>IF($E36+$I36+$D$7&lt;=NQ$22,0,IF(NQ$22-$D$7&gt;=$E36,-VLOOKUP($C36,Input!$A$8:$HV$39,MATCH(NQ$21,Input!$A$6:$HV$6,0),FALSE)/$G36*$F36,0))*$D36*$G$4/100</f>
        <v>0</v>
      </c>
      <c r="NR36" s="1">
        <f>IF($E36+$I36+$D$7&lt;=NR$22,0,IF(NR$22-$D$7&gt;=$E36,-VLOOKUP($C36,Input!$A$8:$HV$39,MATCH(NR$21,Input!$A$6:$HV$6,0),FALSE)/$G36*$F36,0))*$D36*$G$4/100</f>
        <v>0</v>
      </c>
      <c r="NS36" s="1">
        <f>IF($E36+$I36+$D$7&lt;=NS$22,0,IF(NS$22-$D$7&gt;=$E36,-VLOOKUP($C36,Input!$A$8:$HV$39,MATCH(NS$21,Input!$A$6:$HV$6,0),FALSE)/$G36*$F36,0))*$D36*$G$4/100</f>
        <v>0</v>
      </c>
      <c r="NT36" s="1">
        <f>IF($E36+$I36+$D$7&lt;=NT$22,0,IF(NT$22-$D$7&gt;=$E36,-VLOOKUP($C36,Input!$A$8:$HV$39,MATCH(NT$21,Input!$A$6:$HV$6,0),FALSE)/$G36*$F36,0))*$D36*$G$4/100</f>
        <v>0</v>
      </c>
      <c r="NU36" s="1">
        <f>IF($E36+$I36+$D$7&lt;=NU$22,0,IF(NU$22-$D$7&gt;=$E36,-VLOOKUP($C36,Input!$A$8:$HV$39,MATCH(NU$21,Input!$A$6:$HV$6,0),FALSE)/$G36*$F36,0))*$D36*$G$4/100</f>
        <v>0</v>
      </c>
      <c r="NV36" s="1">
        <f>IF($E36+$I36+$D$7&lt;=NV$22,0,IF(NV$22-$D$7&gt;=$E36,-VLOOKUP($C36,Input!$A$8:$HV$39,MATCH(NV$21,Input!$A$6:$HV$6,0),FALSE)/$G36*$F36,0))*$D36*$G$4/100</f>
        <v>0</v>
      </c>
      <c r="NW36" s="1">
        <f>IF($E36+$I36+$D$7&lt;=NW$22,0,IF(NW$22-$D$7&gt;=$E36,-VLOOKUP($C36,Input!$A$8:$HV$39,MATCH(NW$21,Input!$A$6:$HV$6,0),FALSE)/$G36*$F36,0))*$D36*$G$4/100</f>
        <v>0</v>
      </c>
      <c r="NX36" s="1">
        <f>IF($E36+$I36+$D$7&lt;=NX$22,0,IF(NX$22-$D$7&gt;=$E36,-VLOOKUP($C36,Input!$A$8:$HV$39,MATCH(NX$21,Input!$A$6:$HV$6,0),FALSE)/$G36*$F36,0))*$D36*$G$4/100</f>
        <v>0</v>
      </c>
      <c r="NY36" s="1">
        <f>IF($E36+$I36+$D$7&lt;=NY$22,0,IF(NY$22-$D$7&gt;=$E36,-VLOOKUP($C36,Input!$A$8:$HV$39,MATCH(NY$21,Input!$A$6:$HV$6,0),FALSE)/$G36*$F36,0))*$D36*$G$4/100</f>
        <v>0</v>
      </c>
      <c r="NZ36" s="1">
        <f>IF($E36+$I36+$D$7&lt;=NZ$22,0,IF(NZ$22-$D$7&gt;=$E36,-VLOOKUP($C36,Input!$A$8:$HV$39,MATCH(NZ$21,Input!$A$6:$HV$6,0),FALSE)/$G36*$F36,0))*$D36*$G$4/100</f>
        <v>0</v>
      </c>
      <c r="OA36" s="1">
        <f>IF($E36+$I36+$D$7&lt;=OA$22,0,IF(OA$22-$D$7&gt;=$E36,-VLOOKUP($C36,Input!$A$8:$HV$39,MATCH(OA$21,Input!$A$6:$HV$6,0),FALSE)/$G36*$F36,0))*$D36*$G$4/100</f>
        <v>0</v>
      </c>
      <c r="OB36" s="1">
        <f>IF($E36+$I36+$D$7&lt;=OB$22,0,IF(OB$22-$D$7&gt;=$E36,-VLOOKUP($C36,Input!$A$8:$HV$39,MATCH(OB$21,Input!$A$6:$HV$6,0),FALSE)/$G36*$F36,0))*$D36*$G$4/100</f>
        <v>0</v>
      </c>
      <c r="OC36" s="1">
        <f>IF($E36+$I36+$D$7&lt;=OC$22,0,IF(OC$22-$D$7&gt;=$E36,-VLOOKUP($C36,Input!$A$8:$HV$39,MATCH(OC$21,Input!$A$6:$HV$6,0),FALSE)/$G36*$F36,0))*$D36*$G$4/100</f>
        <v>0</v>
      </c>
      <c r="OD36" s="1">
        <f>IF($E36+$I36+$D$7&lt;=OD$22,0,IF(OD$22-$D$7&gt;=$E36,-VLOOKUP($C36,Input!$A$8:$HV$39,MATCH(OD$21,Input!$A$6:$HV$6,0),FALSE)/$G36*$F36,0))*$D36*$G$4/100</f>
        <v>0</v>
      </c>
      <c r="OE36" s="1">
        <f>IF($E36+$I36+$D$7&lt;=OE$22,0,IF(OE$22-$D$7&gt;=$E36,-VLOOKUP($C36,Input!$A$8:$HV$39,MATCH(OE$21,Input!$A$6:$HV$6,0),FALSE)/$G36*$F36,0))*$D36*$G$4/100</f>
        <v>0</v>
      </c>
      <c r="OF36" s="1">
        <f>IF($E36+$I36+$D$7&lt;=OF$22,0,IF(OF$22-$D$7&gt;=$E36,-VLOOKUP($C36,Input!$A$8:$HV$39,MATCH(OF$21,Input!$A$6:$HV$6,0),FALSE)/$G36*$F36,0))*$D36*$G$4/100</f>
        <v>0</v>
      </c>
      <c r="OG36" s="1">
        <f>IF($E36+$I36+$D$7&lt;=OG$22,0,IF(OG$22-$D$7&gt;=$E36,-VLOOKUP($C36,Input!$A$8:$HV$39,MATCH(OG$21,Input!$A$6:$HV$6,0),FALSE)/$G36*$F36,0))*$D36*$G$4/100</f>
        <v>0</v>
      </c>
      <c r="OH36" s="1">
        <f>IF($E36+$I36+$D$7&lt;=OH$22,0,IF(OH$22-$D$7&gt;=$E36,-VLOOKUP($C36,Input!$A$8:$HV$39,MATCH(OH$21,Input!$A$6:$HV$6,0),FALSE)/$G36*$F36,0))*$D36*$G$4/100</f>
        <v>0</v>
      </c>
      <c r="OI36" s="1">
        <f>IF($E36+$I36+$D$7&lt;=OI$22,0,IF(OI$22-$D$7&gt;=$E36,-VLOOKUP($C36,Input!$A$8:$HV$39,MATCH(OI$21,Input!$A$6:$HV$6,0),FALSE)/$G36*$F36,0))*$D36*$G$4/100</f>
        <v>0</v>
      </c>
      <c r="OK36" t="str">
        <f>VLOOKUP($C36,Input!$A$8:$HW$39,MATCH(OK$21,Input!$A$6:$HW$6,0),FALSE)</f>
        <v>NA</v>
      </c>
      <c r="OL36" s="1">
        <f>IF($E36+$I36+$D$7&lt;=OL$22,0,IF(OL$22-$D$7&gt;=$E36,IF(COUNTIF($KZ36:LP36,"&gt;0")&gt;0,VLOOKUP($C36,Input!$A$8:$HV$21,MATCH($OK$21+COUNTIF($KZ36:LP36,"&gt;0"),Input!$A$6:$HV$6,0),FALSE),0),0))*$D36</f>
        <v>0</v>
      </c>
      <c r="OM36" s="1">
        <f>IF($E36+$I36+$D$7&lt;=OM$22,0,IF(OM$22-$D$7&gt;=$E36,IF(COUNTIF($KZ36:LQ36,"&gt;0")&gt;0,VLOOKUP($C36,Input!$A$8:$HV$21,MATCH($OK$21+COUNTIF($KZ36:LQ36,"&gt;0"),Input!$A$6:$HV$6,0),FALSE),0),0))*$D36</f>
        <v>0</v>
      </c>
      <c r="ON36" s="1">
        <f>IF($E36+$I36+$D$7&lt;=ON$22,0,IF(ON$22-$D$7&gt;=$E36,IF(COUNTIF($KZ36:LR36,"&gt;0")&gt;0,VLOOKUP($C36,Input!$A$8:$HV$21,MATCH($OK$21+COUNTIF($KZ36:LR36,"&gt;0"),Input!$A$6:$HV$6,0),FALSE),0),0))*$D36</f>
        <v>0</v>
      </c>
      <c r="OO36" s="1">
        <f>IF($E36+$I36+$D$7&lt;=OO$22,0,IF(OO$22-$D$7&gt;=$E36,IF(COUNTIF($KZ36:LS36,"&gt;0")&gt;0,VLOOKUP($C36,Input!$A$8:$HV$21,MATCH($OK$21+COUNTIF($KZ36:LS36,"&gt;0"),Input!$A$6:$HV$6,0),FALSE),0),0))*$D36</f>
        <v>0</v>
      </c>
      <c r="OP36" s="1">
        <f>IF($E36+$I36+$D$7&lt;=OP$22,0,IF(OP$22-$D$7&gt;=$E36,IF(COUNTIF($KZ36:LT36,"&gt;0")&gt;0,VLOOKUP($C36,Input!$A$8:$HV$21,MATCH($OK$21+COUNTIF($KZ36:LT36,"&gt;0"),Input!$A$6:$HV$6,0),FALSE),0),0))*$D36</f>
        <v>0</v>
      </c>
      <c r="OQ36" s="1">
        <f>IF($E36+$I36+$D$7&lt;=OQ$22,0,IF(OQ$22-$D$7&gt;=$E36,IF(COUNTIF($KZ36:LU36,"&gt;0")&gt;0,VLOOKUP($C36,Input!$A$8:$HV$21,MATCH($OK$21+COUNTIF($KZ36:LU36,"&gt;0"),Input!$A$6:$HV$6,0),FALSE),0),0))*$D36</f>
        <v>0</v>
      </c>
      <c r="OR36" s="1">
        <f>IF($E36+$I36+$D$7&lt;=OR$22,0,IF(OR$22-$D$7&gt;=$E36,IF(COUNTIF($KZ36:LV36,"&gt;0")&gt;0,VLOOKUP($C36,Input!$A$8:$HV$21,MATCH($OK$21+COUNTIF($KZ36:LV36,"&gt;0"),Input!$A$6:$HV$6,0),FALSE),0),0))*$D36</f>
        <v>0</v>
      </c>
      <c r="OS36" s="1">
        <f>IF($E36+$I36+$D$7&lt;=OS$22,0,IF(OS$22-$D$7&gt;=$E36,IF(COUNTIF($KZ36:LW36,"&gt;0")&gt;0,VLOOKUP($C36,Input!$A$8:$HV$21,MATCH($OK$21+COUNTIF($KZ36:LW36,"&gt;0"),Input!$A$6:$HV$6,0),FALSE),0),0))*$D36</f>
        <v>0</v>
      </c>
      <c r="OT36" s="1">
        <f>IF($E36+$I36+$D$7&lt;=OT$22,0,IF(OT$22-$D$7&gt;=$E36,IF(COUNTIF($KZ36:LX36,"&gt;0")&gt;0,VLOOKUP($C36,Input!$A$8:$HV$21,MATCH($OK$21+COUNTIF($KZ36:LX36,"&gt;0"),Input!$A$6:$HV$6,0),FALSE),0),0))*$D36</f>
        <v>0</v>
      </c>
      <c r="OU36" s="1">
        <f>IF($E36+$I36+$D$7&lt;=OU$22,0,IF(OU$22-$D$7&gt;=$E36,IF(COUNTIF($KZ36:LY36,"&gt;0")&gt;0,VLOOKUP($C36,Input!$A$8:$HV$21,MATCH($OK$21+COUNTIF($KZ36:LY36,"&gt;0"),Input!$A$6:$HV$6,0),FALSE),0),0))*$D36</f>
        <v>0</v>
      </c>
      <c r="OV36" s="1">
        <f>IF($E36+$I36+$D$7&lt;=OV$22,0,IF(OV$22-$D$7&gt;=$E36,IF(COUNTIF($KZ36:LZ36,"&gt;0")&gt;0,VLOOKUP($C36,Input!$A$8:$HV$21,MATCH($OK$21+COUNTIF($KZ36:LZ36,"&gt;0"),Input!$A$6:$HV$6,0),FALSE),0),0))*$D36</f>
        <v>0</v>
      </c>
      <c r="OW36" s="1">
        <f>IF($E36+$I36+$D$7&lt;=OW$22,0,IF(OW$22-$D$7&gt;=$E36,IF(COUNTIF($KZ36:MA36,"&gt;0")&gt;0,VLOOKUP($C36,Input!$A$8:$HV$21,MATCH($OK$21+COUNTIF($KZ36:MA36,"&gt;0"),Input!$A$6:$HV$6,0),FALSE),0),0))*$D36</f>
        <v>0</v>
      </c>
      <c r="OX36" s="1">
        <f>IF($E36+$I36+$D$7&lt;=OX$22,0,IF(OX$22-$D$7&gt;=$E36,IF(COUNTIF($KZ36:MB36,"&gt;0")&gt;0,VLOOKUP($C36,Input!$A$8:$HV$21,MATCH($OK$21+COUNTIF($KZ36:MB36,"&gt;0"),Input!$A$6:$HV$6,0),FALSE),0),0))*$D36</f>
        <v>0</v>
      </c>
      <c r="OY36" s="1">
        <f>IF($E36+$I36+$D$7&lt;=OY$22,0,IF(OY$22-$D$7&gt;=$E36,IF(COUNTIF($KZ36:MC36,"&gt;0")&gt;0,VLOOKUP($C36,Input!$A$8:$HV$21,MATCH($OK$21+COUNTIF($KZ36:MC36,"&gt;0"),Input!$A$6:$HV$6,0),FALSE),0),0))*$D36</f>
        <v>0</v>
      </c>
      <c r="OZ36" s="1">
        <f>IF($E36+$I36+$D$7&lt;=OZ$22,0,IF(OZ$22-$D$7&gt;=$E36,IF(COUNTIF($KZ36:MD36,"&gt;0")&gt;0,VLOOKUP($C36,Input!$A$8:$HV$21,MATCH($OK$21+COUNTIF($KZ36:MD36,"&gt;0"),Input!$A$6:$HV$6,0),FALSE),0),0))*$D36</f>
        <v>0</v>
      </c>
      <c r="PA36" s="1">
        <f>IF($E36+$I36+$D$7&lt;=PA$22,0,IF(PA$22-$D$7&gt;=$E36,IF(COUNTIF($KZ36:ME36,"&gt;0")&gt;0,VLOOKUP($C36,Input!$A$8:$HV$21,MATCH($OK$21+COUNTIF($KZ36:ME36,"&gt;0"),Input!$A$6:$HV$6,0),FALSE),0),0))*$D36</f>
        <v>0</v>
      </c>
      <c r="PB36" s="1">
        <f>IF($E36+$I36+$D$7&lt;=PB$22,0,IF(PB$22-$D$7&gt;=$E36,IF(COUNTIF($KZ36:MF36,"&gt;0")&gt;0,VLOOKUP($C36,Input!$A$8:$HV$21,MATCH($OK$21+COUNTIF($KZ36:MF36,"&gt;0"),Input!$A$6:$HV$6,0),FALSE),0),0))*$D36</f>
        <v>0</v>
      </c>
      <c r="PC36" s="1">
        <f>IF($E36+$I36+$D$7&lt;=PC$22,0,IF(PC$22-$D$7&gt;=$E36,IF(COUNTIF($KZ36:MG36,"&gt;0")&gt;0,VLOOKUP($C36,Input!$A$8:$HV$21,MATCH($OK$21+COUNTIF($KZ36:MG36,"&gt;0"),Input!$A$6:$HV$6,0),FALSE),0),0))*$D36</f>
        <v>0</v>
      </c>
      <c r="PD36" s="1">
        <f>IF($E36+$I36+$D$7&lt;=PD$22,0,IF(PD$22-$D$7&gt;=$E36,IF(COUNTIF($KZ36:MH36,"&gt;0")&gt;0,VLOOKUP($C36,Input!$A$8:$HV$21,MATCH($OK$21+COUNTIF($KZ36:MH36,"&gt;0"),Input!$A$6:$HV$6,0),FALSE),0),0))*$D36</f>
        <v>0</v>
      </c>
      <c r="PE36" s="1">
        <f>IF($E36+$I36+$D$7&lt;=PE$22,0,IF(PE$22-$D$7&gt;=$E36,IF(COUNTIF($KZ36:MI36,"&gt;0")&gt;0,VLOOKUP($C36,Input!$A$8:$HV$21,MATCH($OK$21+COUNTIF($KZ36:MI36,"&gt;0"),Input!$A$6:$HV$6,0),FALSE),0),0))*$D36</f>
        <v>0</v>
      </c>
      <c r="PF36" s="1">
        <f>IF($E36+$I36+$D$7&lt;=PF$22,0,IF(PF$22-$D$7&gt;=$E36,IF(COUNTIF($KZ36:MJ36,"&gt;0")&gt;0,VLOOKUP($C36,Input!$A$8:$HV$21,MATCH($OK$21+COUNTIF($KZ36:MJ36,"&gt;0"),Input!$A$6:$HV$6,0),FALSE),0),0))*$D36</f>
        <v>0</v>
      </c>
      <c r="PG36" s="1">
        <f>IF($E36+$I36+$D$7&lt;=PG$22,0,IF(PG$22-$D$7&gt;=$E36,IF(COUNTIF($KZ36:MK36,"&gt;0")&gt;0,VLOOKUP($C36,Input!$A$8:$HV$21,MATCH($OK$21+COUNTIF($KZ36:MK36,"&gt;0"),Input!$A$6:$HV$6,0),FALSE),0),0))*$D36</f>
        <v>0</v>
      </c>
      <c r="PH36" s="1">
        <f>IF($E36+$I36+$D$7&lt;=PH$22,0,IF(PH$22-$D$7&gt;=$E36,IF(COUNTIF($KZ36:ML36,"&gt;0")&gt;0,VLOOKUP($C36,Input!$A$8:$HV$21,MATCH($OK$21+COUNTIF($KZ36:ML36,"&gt;0"),Input!$A$6:$HV$6,0),FALSE),0),0))*$D36</f>
        <v>0</v>
      </c>
      <c r="PI36" s="1">
        <f>IF($E36+$I36+$D$7&lt;=PI$22,0,IF(PI$22-$D$7&gt;=$E36,IF(COUNTIF($KZ36:MM36,"&gt;0")&gt;0,VLOOKUP($C36,Input!$A$8:$HV$21,MATCH($OK$21+COUNTIF($KZ36:MM36,"&gt;0"),Input!$A$6:$HV$6,0),FALSE),0),0))*$D36</f>
        <v>0</v>
      </c>
      <c r="PJ36" s="1">
        <f>IF($E36+$I36+$D$7&lt;=PJ$22,0,IF(PJ$22-$D$7&gt;=$E36,IF(COUNTIF($KZ36:MN36,"&gt;0")&gt;0,VLOOKUP($C36,Input!$A$8:$HV$21,MATCH($OK$21+COUNTIF($KZ36:MN36,"&gt;0"),Input!$A$6:$HV$6,0),FALSE),0),0))*$D36</f>
        <v>0</v>
      </c>
      <c r="PK36" s="1">
        <f>IF($E36+$I36+$D$7&lt;=PK$22,0,IF(PK$22-$D$7&gt;=$E36,IF(COUNTIF($KZ36:MO36,"&gt;0")&gt;0,VLOOKUP($C36,Input!$A$8:$HV$21,MATCH($OK$21+COUNTIF($KZ36:MO36,"&gt;0"),Input!$A$6:$HV$6,0),FALSE),0),0))*$D36</f>
        <v>0</v>
      </c>
      <c r="PL36" s="1">
        <f>IF($E36+$I36+$D$7&lt;=PL$22,0,IF(PL$22-$D$7&gt;=$E36,IF(COUNTIF($KZ36:MP36,"&gt;0")&gt;0,VLOOKUP($C36,Input!$A$8:$HV$21,MATCH($OK$21+COUNTIF($KZ36:MP36,"&gt;0"),Input!$A$6:$HV$6,0),FALSE),0),0))*$D36</f>
        <v>0</v>
      </c>
      <c r="PM36" s="1">
        <f>IF($E36+$I36+$D$7&lt;=PM$22,0,IF(PM$22-$D$7&gt;=$E36,IF(COUNTIF($KZ36:MQ36,"&gt;0")&gt;0,VLOOKUP($C36,Input!$A$8:$HV$21,MATCH($OK$21+COUNTIF($KZ36:MQ36,"&gt;0"),Input!$A$6:$HV$6,0),FALSE),0),0))*$D36</f>
        <v>0</v>
      </c>
      <c r="PN36" s="1">
        <f>IF($E36+$I36+$D$7&lt;=PN$22,0,IF(PN$22-$D$7&gt;=$E36,IF(COUNTIF($KZ36:MR36,"&gt;0")&gt;0,VLOOKUP($C36,Input!$A$8:$HV$21,MATCH($OK$21+COUNTIF($KZ36:MR36,"&gt;0"),Input!$A$6:$HV$6,0),FALSE),0),0))*$D36</f>
        <v>0</v>
      </c>
      <c r="PO36" s="1">
        <f>IF($E36+$I36+$D$7&lt;=PO$22,0,IF(PO$22-$D$7&gt;=$E36,IF(COUNTIF($KZ36:MS36,"&gt;0")&gt;0,VLOOKUP($C36,Input!$A$8:$HV$21,MATCH($OK$21+COUNTIF($KZ36:MS36,"&gt;0"),Input!$A$6:$HV$6,0),FALSE),0),0))*$D36</f>
        <v>0</v>
      </c>
      <c r="PP36" s="1">
        <f>IF($E36+$I36+$D$7&lt;=PP$22,0,IF(PP$22-$D$7&gt;=$E36,IF(COUNTIF($KZ36:MT36,"&gt;0")&gt;0,VLOOKUP($C36,Input!$A$8:$HV$21,MATCH($OK$21+COUNTIF($KZ36:MT36,"&gt;0"),Input!$A$6:$HV$6,0),FALSE),0),0))*$D36</f>
        <v>0</v>
      </c>
      <c r="PQ36" s="1">
        <f>IF($E36+$I36+$D$7&lt;=PQ$22,0,IF(PQ$22-$D$7&gt;=$E36,IF(COUNTIF($KZ36:MU36,"&gt;0")&gt;0,VLOOKUP($C36,Input!$A$8:$HV$21,MATCH($OK$21+COUNTIF($KZ36:MU36,"&gt;0"),Input!$A$6:$HV$6,0),FALSE),0),0))*$D36</f>
        <v>0</v>
      </c>
      <c r="PR36" s="1">
        <f>IF($E36+$I36+$D$7&lt;=PR$22,0,IF(PR$22-$D$7&gt;=$E36,IF(COUNTIF($KZ36:MV36,"&gt;0")&gt;0,VLOOKUP($C36,Input!$A$8:$HV$21,MATCH($OK$21+COUNTIF($KZ36:MV36,"&gt;0"),Input!$A$6:$HV$6,0),FALSE),0),0))*$D36</f>
        <v>0</v>
      </c>
      <c r="PS36" s="1">
        <f>IF($E36+$I36+$D$7&lt;=PS$22,0,IF(PS$22-$D$7&gt;=$E36,IF(COUNTIF($KZ36:MW36,"&gt;0")&gt;0,VLOOKUP($C36,Input!$A$8:$HV$21,MATCH($OK$21+COUNTIF($KZ36:MW36,"&gt;0"),Input!$A$6:$HV$6,0),FALSE),0),0))*$D36</f>
        <v>0</v>
      </c>
      <c r="PT36" s="1">
        <f>IF($E36+$I36+$D$7&lt;=PT$22,0,IF(PT$22-$D$7&gt;=$E36,IF(COUNTIF($KZ36:MX36,"&gt;0")&gt;0,VLOOKUP($C36,Input!$A$8:$HV$21,MATCH($OK$21+COUNTIF($KZ36:MX36,"&gt;0"),Input!$A$6:$HV$6,0),FALSE),0),0))*$D36</f>
        <v>0</v>
      </c>
      <c r="PV36" s="1" t="str">
        <f t="shared" si="169"/>
        <v>2013 MY 40' CNG w Midlife Rebuild {234 Buses}</v>
      </c>
      <c r="PW36" s="1">
        <f t="shared" si="172"/>
        <v>11040615.56214433</v>
      </c>
      <c r="PX36" s="1">
        <f t="shared" si="173"/>
        <v>11592761.682956627</v>
      </c>
      <c r="PY36" s="1">
        <f t="shared" si="174"/>
        <v>11911838.244978391</v>
      </c>
      <c r="PZ36" s="1">
        <f t="shared" si="175"/>
        <v>20412587.56142088</v>
      </c>
      <c r="QA36" s="1">
        <f t="shared" si="176"/>
        <v>12463481.660155622</v>
      </c>
      <c r="QB36" s="1">
        <f t="shared" si="177"/>
        <v>12481845.586661668</v>
      </c>
      <c r="QC36" s="1">
        <f t="shared" si="178"/>
        <v>12490610.672862897</v>
      </c>
      <c r="QD36" s="1">
        <f t="shared" si="179"/>
        <v>12511675.683652377</v>
      </c>
      <c r="QE36" s="1">
        <f t="shared" si="180"/>
        <v>12555971.332277963</v>
      </c>
      <c r="QF36" s="1">
        <f t="shared" si="181"/>
        <v>12687493.169934915</v>
      </c>
      <c r="QG36" s="1">
        <f t="shared" si="182"/>
        <v>12789206.246828221</v>
      </c>
      <c r="QH36" s="1">
        <f t="shared" si="183"/>
        <v>0</v>
      </c>
      <c r="QI36" s="1">
        <f t="shared" si="184"/>
        <v>0</v>
      </c>
      <c r="QJ36" s="1">
        <f t="shared" si="185"/>
        <v>0</v>
      </c>
      <c r="QK36" s="1">
        <f t="shared" si="186"/>
        <v>0</v>
      </c>
      <c r="QL36" s="1">
        <f t="shared" si="187"/>
        <v>0</v>
      </c>
      <c r="QM36" s="1">
        <f t="shared" si="188"/>
        <v>0</v>
      </c>
      <c r="QN36" s="1">
        <f t="shared" si="189"/>
        <v>0</v>
      </c>
      <c r="QO36" s="1">
        <f t="shared" si="190"/>
        <v>0</v>
      </c>
      <c r="QP36" s="1">
        <f t="shared" si="191"/>
        <v>0</v>
      </c>
      <c r="QQ36" s="1">
        <f t="shared" si="192"/>
        <v>0</v>
      </c>
      <c r="QR36" s="1">
        <f t="shared" si="193"/>
        <v>0</v>
      </c>
      <c r="QS36" s="1">
        <f t="shared" si="194"/>
        <v>0</v>
      </c>
      <c r="QT36" s="1">
        <f t="shared" si="195"/>
        <v>0</v>
      </c>
      <c r="QU36" s="1">
        <f t="shared" si="196"/>
        <v>0</v>
      </c>
      <c r="QV36" s="1">
        <f t="shared" si="197"/>
        <v>0</v>
      </c>
      <c r="QW36" s="1">
        <f t="shared" si="198"/>
        <v>0</v>
      </c>
      <c r="QX36" s="1">
        <f t="shared" si="199"/>
        <v>0</v>
      </c>
      <c r="QY36" s="1">
        <f t="shared" si="200"/>
        <v>0</v>
      </c>
      <c r="QZ36" s="1">
        <f t="shared" si="201"/>
        <v>0</v>
      </c>
      <c r="RA36" s="1">
        <f t="shared" si="202"/>
        <v>0</v>
      </c>
      <c r="RB36" s="1">
        <f t="shared" si="203"/>
        <v>0</v>
      </c>
      <c r="RC36" s="1">
        <f t="shared" si="204"/>
        <v>0</v>
      </c>
      <c r="RD36" s="1">
        <f t="shared" si="205"/>
        <v>0</v>
      </c>
      <c r="RE36" s="1">
        <f t="shared" si="206"/>
        <v>0</v>
      </c>
      <c r="RF36" s="1">
        <f t="shared" si="207"/>
        <v>142938087.40387389</v>
      </c>
      <c r="RG36" s="1">
        <f t="shared" si="208"/>
        <v>123830679.32317859</v>
      </c>
      <c r="RH36" s="72"/>
      <c r="RI36" s="37"/>
    </row>
    <row r="37" spans="1:477" hidden="1" outlineLevel="1" x14ac:dyDescent="0.25">
      <c r="A37" s="50"/>
      <c r="B37" s="143"/>
      <c r="C37" s="111" t="s">
        <v>76</v>
      </c>
      <c r="D37" s="108">
        <f t="shared" si="171"/>
        <v>234</v>
      </c>
      <c r="E37" s="110">
        <f t="shared" si="209"/>
        <v>2014</v>
      </c>
      <c r="F37" s="68">
        <f t="shared" si="168"/>
        <v>40000</v>
      </c>
      <c r="G37" s="69">
        <f>VLOOKUP($C37,Input!$A$8:$HV$39,MATCH(G$21,Input!$A$6:$HV$6,0),FALSE)</f>
        <v>2.91</v>
      </c>
      <c r="H37" s="123">
        <f>VLOOKUP($C37,Input!$A$8:$HV$39,MATCH(H$21,Input!$A$6:$HV$6,0),FALSE)</f>
        <v>0</v>
      </c>
      <c r="I37" s="70">
        <f>VLOOKUP($C37,Input!$A$8:$HV$39,MATCH(I$21,Input!$A$6:$HV$6,0),FALSE)</f>
        <v>14</v>
      </c>
      <c r="J37" s="1">
        <f>+IF($E37=J$22,VLOOKUP($C37,Input!$A$8:$AN$39,MATCH(J$21,Input!$A$6:$AN$6,0),FALSE)+$H37,0)*$D37</f>
        <v>0</v>
      </c>
      <c r="K37" s="1">
        <f>+IF($E37=K$22,VLOOKUP($C37,Input!$A$8:$AN$39,MATCH(K$21,Input!$A$6:$AN$6,0),FALSE)+$H37,0)*$D37</f>
        <v>0</v>
      </c>
      <c r="L37" s="1">
        <f>+IF($E37=L$22,VLOOKUP($C37,Input!$A$8:$AN$39,MATCH(L$21,Input!$A$6:$AN$6,0),FALSE)+$H37,0)*$D37</f>
        <v>0</v>
      </c>
      <c r="M37" s="1">
        <f>+IF($E37=M$22,VLOOKUP($C37,Input!$A$8:$AN$39,MATCH(M$21,Input!$A$6:$AN$6,0),FALSE)+$H37,0)*$D37</f>
        <v>0</v>
      </c>
      <c r="N37" s="1">
        <f>+IF($E37=N$22,VLOOKUP($C37,Input!$A$8:$AN$39,MATCH(N$21,Input!$A$6:$AN$6,0),FALSE)+$H37,0)*$D37</f>
        <v>0</v>
      </c>
      <c r="O37" s="1">
        <f>+IF($E37=O$22,VLOOKUP($C37,Input!$A$8:$AN$39,MATCH(O$21,Input!$A$6:$AN$6,0),FALSE)+$H37,0)*$D37</f>
        <v>0</v>
      </c>
      <c r="P37" s="1">
        <f>+IF($E37=P$22,VLOOKUP($C37,Input!$A$8:$AN$39,MATCH(P$21,Input!$A$6:$AN$6,0),FALSE)+$H37,0)*$D37</f>
        <v>0</v>
      </c>
      <c r="Q37" s="1">
        <f>+IF($E37=Q$22,VLOOKUP($C37,Input!$A$8:$AN$39,MATCH(Q$21,Input!$A$6:$AN$6,0),FALSE)+$H37,0)*$D37</f>
        <v>0</v>
      </c>
      <c r="R37" s="1">
        <f>+IF($E37=R$22,VLOOKUP($C37,Input!$A$8:$AN$39,MATCH(R$21,Input!$A$6:$AN$6,0),FALSE)+$H37,0)*$D37</f>
        <v>0</v>
      </c>
      <c r="S37" s="1">
        <f>+IF($E37=S$22,VLOOKUP($C37,Input!$A$8:$AN$39,MATCH(S$21,Input!$A$6:$AN$6,0),FALSE)+$H37,0)*$D37</f>
        <v>0</v>
      </c>
      <c r="T37" s="1">
        <f>+IF($E37=T$22,VLOOKUP($C37,Input!$A$8:$AN$39,MATCH(T$21,Input!$A$6:$AN$6,0),FALSE)+$H37,0)*$D37</f>
        <v>0</v>
      </c>
      <c r="U37" s="1">
        <f>+IF($E37=U$22,VLOOKUP($C37,Input!$A$8:$AN$39,MATCH(U$21,Input!$A$6:$AN$6,0),FALSE)+$H37,0)*$D37</f>
        <v>0</v>
      </c>
      <c r="V37" s="1">
        <f>+IF($E37=V$22,VLOOKUP($C37,Input!$A$8:$AN$39,MATCH(V$21,Input!$A$6:$AN$6,0),FALSE)+$H37,0)*$D37</f>
        <v>0</v>
      </c>
      <c r="W37" s="1">
        <f>+IF($E37=W$22,VLOOKUP($C37,Input!$A$8:$AN$39,MATCH(W$21,Input!$A$6:$AN$6,0),FALSE)+$H37,0)*$D37</f>
        <v>0</v>
      </c>
      <c r="X37" s="1">
        <f>+IF($E37=X$22,VLOOKUP($C37,Input!$A$8:$AN$39,MATCH(X$21,Input!$A$6:$AN$6,0),FALSE)+$H37,0)*$D37</f>
        <v>0</v>
      </c>
      <c r="Y37" s="1">
        <f>+IF($E37=Y$22,VLOOKUP($C37,Input!$A$8:$AN$39,MATCH(Y$21,Input!$A$6:$AN$6,0),FALSE)+$H37,0)*$D37</f>
        <v>0</v>
      </c>
      <c r="Z37" s="1">
        <f>+IF($E37=Z$22,VLOOKUP($C37,Input!$A$8:$AN$39,MATCH(Z$21,Input!$A$6:$AN$6,0),FALSE)+$H37,0)*$D37</f>
        <v>0</v>
      </c>
      <c r="AA37" s="1">
        <f>+IF($E37=AA$22,VLOOKUP($C37,Input!$A$8:$AN$39,MATCH(AA$21,Input!$A$6:$AN$6,0),FALSE)+$H37,0)*$D37</f>
        <v>0</v>
      </c>
      <c r="AB37" s="1">
        <f>+IF($E37=AB$22,VLOOKUP($C37,Input!$A$8:$AN$39,MATCH(AB$21,Input!$A$6:$AN$6,0),FALSE)+$H37,0)*$D37</f>
        <v>0</v>
      </c>
      <c r="AC37" s="1">
        <f>+IF($E37=AC$22,VLOOKUP($C37,Input!$A$8:$AN$39,MATCH(AC$21,Input!$A$6:$AN$6,0),FALSE)+$H37,0)*$D37</f>
        <v>0</v>
      </c>
      <c r="AD37" s="1">
        <f>+IF($E37=AD$22,VLOOKUP($C37,Input!$A$8:$AN$39,MATCH(AD$21,Input!$A$6:$AN$6,0),FALSE)+$H37,0)*$D37</f>
        <v>0</v>
      </c>
      <c r="AE37" s="1">
        <f>+IF($E37=AE$22,VLOOKUP($C37,Input!$A$8:$AN$39,MATCH(AE$21,Input!$A$6:$AN$6,0),FALSE)+$H37,0)*$D37</f>
        <v>0</v>
      </c>
      <c r="AF37" s="1">
        <f>+IF($E37=AF$22,VLOOKUP($C37,Input!$A$8:$AN$39,MATCH(AF$21,Input!$A$6:$AN$6,0),FALSE)+$H37,0)*$D37</f>
        <v>0</v>
      </c>
      <c r="AG37" s="1">
        <f>+IF($E37=AG$22,VLOOKUP($C37,Input!$A$8:$AN$39,MATCH(AG$21,Input!$A$6:$AN$6,0),FALSE)+$H37,0)*$D37</f>
        <v>0</v>
      </c>
      <c r="AH37" s="1">
        <f>+IF($E37=AH$22,VLOOKUP($C37,Input!$A$8:$AN$39,MATCH(AH$21,Input!$A$6:$AN$6,0),FALSE)+$H37,0)*$D37</f>
        <v>0</v>
      </c>
      <c r="AI37" s="1">
        <f>+IF($E37=AI$22,VLOOKUP($C37,Input!$A$8:$AN$39,MATCH(AI$21,Input!$A$6:$AN$6,0),FALSE)+$H37,0)*$D37</f>
        <v>0</v>
      </c>
      <c r="AJ37" s="1">
        <f>+IF($E37=AJ$22,VLOOKUP($C37,Input!$A$8:$AN$39,MATCH(AJ$21,Input!$A$6:$AN$6,0),FALSE)+$H37,0)*$D37</f>
        <v>0</v>
      </c>
      <c r="AK37" s="1">
        <f>+IF($E37=AK$22,VLOOKUP($C37,Input!$A$8:$AN$39,MATCH(AK$21,Input!$A$6:$AN$6,0),FALSE)+$H37,0)*$D37</f>
        <v>0</v>
      </c>
      <c r="AL37" s="1">
        <f>+IF($E37=AL$22,VLOOKUP($C37,Input!$A$8:$AN$39,MATCH(AL$21,Input!$A$6:$AN$6,0),FALSE)+$H37,0)*$D37</f>
        <v>0</v>
      </c>
      <c r="AM37" s="1">
        <f>+IF($E37=AM$22,VLOOKUP($C37,Input!$A$8:$AN$39,MATCH(AM$21,Input!$A$6:$AN$6,0),FALSE)+$H37,0)*$D37</f>
        <v>0</v>
      </c>
      <c r="AN37" s="1">
        <f>+IF($E37=AN$22,VLOOKUP($C37,Input!$A$8:$AN$39,MATCH(AN$21,Input!$A$6:$AN$6,0),FALSE)+$H37,0)*$D37</f>
        <v>0</v>
      </c>
      <c r="AO37" s="1">
        <f>+IF($E37=AO$22,VLOOKUP($C37,Input!$A$8:$AN$39,MATCH(AO$21,Input!$A$6:$AN$6,0),FALSE)+$H37,0)*$D37</f>
        <v>0</v>
      </c>
      <c r="AP37" s="1">
        <f>+IF($E37=AP$22,VLOOKUP($C37,Input!$A$8:$AN$39,MATCH(AP$21,Input!$A$6:$AN$6,0),FALSE)+$H37,0)*$D37</f>
        <v>0</v>
      </c>
      <c r="AQ37" s="1">
        <f>+IF($E37=AQ$22,VLOOKUP($C37,Input!$A$8:$AN$39,MATCH(AQ$21,Input!$A$6:$AN$6,0),FALSE)+$H37,0)*$D37</f>
        <v>0</v>
      </c>
      <c r="AR37" s="1">
        <f>+IF($E37=AR$22,VLOOKUP($C37,Input!$A$8:$AN$39,MATCH(AR$21,Input!$A$6:$AN$6,0),FALSE)+$H37,0)*$D37</f>
        <v>0</v>
      </c>
      <c r="AT37" t="str">
        <f>VLOOKUP($C37,Input!$A$8:$HV$39,MATCH(AT$21,Input!$A$6:$HV$6,0),FALSE)</f>
        <v>Parts and administrative cost</v>
      </c>
      <c r="AU37" s="1">
        <f>+IF($E37=AU$22,VLOOKUP($C37,Input!$A$8:$HV$39,MATCH(AU$21,Input!$A$6:$HV$6,0),FALSE),0)*$D37</f>
        <v>0</v>
      </c>
      <c r="AV37" s="1">
        <f>+IF($E37=AV$22,VLOOKUP($C37,Input!$A$8:$HV$39,MATCH(AV$21,Input!$A$6:$HV$6,0),FALSE),0)*$D37</f>
        <v>0</v>
      </c>
      <c r="AW37" s="1">
        <f>+IF($E37=AW$22,VLOOKUP($C37,Input!$A$8:$HV$39,MATCH(AW$21,Input!$A$6:$HV$6,0),FALSE),0)*$D37</f>
        <v>0</v>
      </c>
      <c r="AX37" s="1">
        <f>+IF($E37=AX$22,VLOOKUP($C37,Input!$A$8:$HV$39,MATCH(AX$21,Input!$A$6:$HV$6,0),FALSE),0)*$D37</f>
        <v>0</v>
      </c>
      <c r="AY37" s="1">
        <f>+IF($E37=AY$22,VLOOKUP($C37,Input!$A$8:$HV$39,MATCH(AY$21,Input!$A$6:$HV$6,0),FALSE),0)*$D37</f>
        <v>0</v>
      </c>
      <c r="AZ37" s="1">
        <f>+IF($E37=AZ$22,VLOOKUP($C37,Input!$A$8:$HV$39,MATCH(AZ$21,Input!$A$6:$HV$6,0),FALSE),0)*$D37</f>
        <v>0</v>
      </c>
      <c r="BA37" s="1">
        <f>+IF($E37=BA$22,VLOOKUP($C37,Input!$A$8:$HV$39,MATCH(BA$21,Input!$A$6:$HV$6,0),FALSE),0)*$D37</f>
        <v>0</v>
      </c>
      <c r="BB37" s="1">
        <f>+IF($E37=BB$22,VLOOKUP($C37,Input!$A$8:$HV$39,MATCH(BB$21,Input!$A$6:$HV$6,0),FALSE),0)*$D37</f>
        <v>0</v>
      </c>
      <c r="BC37" s="1">
        <f>+IF($E37=BC$22,VLOOKUP($C37,Input!$A$8:$HV$39,MATCH(BC$21,Input!$A$6:$HV$6,0),FALSE),0)*$D37</f>
        <v>0</v>
      </c>
      <c r="BD37" s="1">
        <f>+IF($E37=BD$22,VLOOKUP($C37,Input!$A$8:$HV$39,MATCH(BD$21,Input!$A$6:$HV$6,0),FALSE),0)*$D37</f>
        <v>0</v>
      </c>
      <c r="BE37" s="1">
        <f>+IF($E37=BE$22,VLOOKUP($C37,Input!$A$8:$HV$39,MATCH(BE$21,Input!$A$6:$HV$6,0),FALSE),0)*$D37</f>
        <v>0</v>
      </c>
      <c r="BF37" s="1">
        <f>+IF($E37=BF$22,VLOOKUP($C37,Input!$A$8:$HV$39,MATCH(BF$21,Input!$A$6:$HV$6,0),FALSE),0)*$D37</f>
        <v>0</v>
      </c>
      <c r="BG37" s="1">
        <f>+IF($E37=BG$22,VLOOKUP($C37,Input!$A$8:$HV$39,MATCH(BG$21,Input!$A$6:$HV$6,0),FALSE),0)*$D37</f>
        <v>0</v>
      </c>
      <c r="BH37" s="1">
        <f>+IF($E37=BH$22,VLOOKUP($C37,Input!$A$8:$HV$39,MATCH(BH$21,Input!$A$6:$HV$6,0),FALSE),0)*$D37</f>
        <v>0</v>
      </c>
      <c r="BI37" s="1">
        <f>+IF($E37=BI$22,VLOOKUP($C37,Input!$A$8:$HV$39,MATCH(BI$21,Input!$A$6:$HV$6,0),FALSE),0)*$D37</f>
        <v>0</v>
      </c>
      <c r="BJ37" s="1">
        <f>+IF($E37=BJ$22,VLOOKUP($C37,Input!$A$8:$HV$39,MATCH(BJ$21,Input!$A$6:$HV$6,0),FALSE),0)*$D37</f>
        <v>0</v>
      </c>
      <c r="BK37" s="1">
        <f>+IF($E37=BK$22,VLOOKUP($C37,Input!$A$8:$HV$39,MATCH(BK$21,Input!$A$6:$HV$6,0),FALSE),0)*$D37</f>
        <v>0</v>
      </c>
      <c r="BL37" s="1">
        <f>+IF($E37=BL$22,VLOOKUP($C37,Input!$A$8:$HV$39,MATCH(BL$21,Input!$A$6:$HV$6,0),FALSE),0)*$D37</f>
        <v>0</v>
      </c>
      <c r="BM37" s="1">
        <f>+IF($E37=BM$22,VLOOKUP($C37,Input!$A$8:$HV$39,MATCH(BM$21,Input!$A$6:$HV$6,0),FALSE),0)*$D37</f>
        <v>0</v>
      </c>
      <c r="BN37" s="1">
        <f>+IF($E37=BN$22,VLOOKUP($C37,Input!$A$8:$HV$39,MATCH(BN$21,Input!$A$6:$HV$6,0),FALSE),0)*$D37</f>
        <v>0</v>
      </c>
      <c r="BO37" s="1">
        <f>+IF($E37=BO$22,VLOOKUP($C37,Input!$A$8:$HV$39,MATCH(BO$21,Input!$A$6:$HV$6,0),FALSE),0)*$D37</f>
        <v>0</v>
      </c>
      <c r="BP37" s="1">
        <f>+IF($E37=BP$22,VLOOKUP($C37,Input!$A$8:$HV$39,MATCH(BP$21,Input!$A$6:$HV$6,0),FALSE),0)*$D37</f>
        <v>0</v>
      </c>
      <c r="BQ37" s="1">
        <f>+IF($E37=BQ$22,VLOOKUP($C37,Input!$A$8:$HV$39,MATCH(BQ$21,Input!$A$6:$HV$6,0),FALSE),0)*$D37</f>
        <v>0</v>
      </c>
      <c r="BR37" s="1">
        <f>+IF($E37=BR$22,VLOOKUP($C37,Input!$A$8:$HV$39,MATCH(BR$21,Input!$A$6:$HV$6,0),FALSE),0)*$D37</f>
        <v>0</v>
      </c>
      <c r="BS37" s="1">
        <f>+IF($E37=BS$22,VLOOKUP($C37,Input!$A$8:$HV$39,MATCH(BS$21,Input!$A$6:$HV$6,0),FALSE),0)*$D37</f>
        <v>0</v>
      </c>
      <c r="BT37" s="1">
        <f>+IF($E37=BT$22,VLOOKUP($C37,Input!$A$8:$HV$39,MATCH(BT$21,Input!$A$6:$HV$6,0),FALSE),0)*$D37</f>
        <v>0</v>
      </c>
      <c r="BU37" s="1">
        <f>+IF($E37=BU$22,VLOOKUP($C37,Input!$A$8:$HV$39,MATCH(BU$21,Input!$A$6:$HV$6,0),FALSE),0)*$D37</f>
        <v>0</v>
      </c>
      <c r="BV37" s="1">
        <f>+IF($E37=BV$22,VLOOKUP($C37,Input!$A$8:$HV$39,MATCH(BV$21,Input!$A$6:$HV$6,0),FALSE),0)*$D37</f>
        <v>0</v>
      </c>
      <c r="BW37" s="1">
        <f>+IF($E37=BW$22,VLOOKUP($C37,Input!$A$8:$HV$39,MATCH(BW$21,Input!$A$6:$HV$6,0),FALSE),0)*$D37</f>
        <v>0</v>
      </c>
      <c r="BX37" s="1">
        <f>+IF($E37=BX$22,VLOOKUP($C37,Input!$A$8:$HV$39,MATCH(BX$21,Input!$A$6:$HV$6,0),FALSE),0)*$D37</f>
        <v>0</v>
      </c>
      <c r="BY37" s="1">
        <f>+IF($E37=BY$22,VLOOKUP($C37,Input!$A$8:$HV$39,MATCH(BY$21,Input!$A$6:$HV$6,0),FALSE),0)*$D37</f>
        <v>0</v>
      </c>
      <c r="BZ37" s="1">
        <f>+IF($E37=BZ$22,VLOOKUP($C37,Input!$A$8:$HV$39,MATCH(BZ$21,Input!$A$6:$HV$6,0),FALSE),0)*$D37</f>
        <v>0</v>
      </c>
      <c r="CA37" s="1">
        <f>+IF($E37=CA$22,VLOOKUP($C37,Input!$A$8:$HV$39,MATCH(CA$21,Input!$A$6:$HV$6,0),FALSE),0)*$D37</f>
        <v>0</v>
      </c>
      <c r="CB37" s="1">
        <f>+IF($E37=CB$22,VLOOKUP($C37,Input!$A$8:$HV$39,MATCH(CB$21,Input!$A$6:$HV$6,0),FALSE),0)*$D37</f>
        <v>0</v>
      </c>
      <c r="CC37" s="1">
        <f>+IF($E37=CC$22,VLOOKUP($C37,Input!$A$8:$HV$39,MATCH(CC$21,Input!$A$6:$HV$6,0),FALSE),0)*$D37</f>
        <v>0</v>
      </c>
      <c r="CE37" t="str">
        <f>VLOOKUP($C37,Input!$A$8:$HV$39,MATCH(CE$21,Input!$A$6:$HV$6,0),FALSE)</f>
        <v>Engine Rebuild @ 7 Yr</v>
      </c>
      <c r="CF37" s="1">
        <f>IF($E37+$I37+$D$7&lt;=CF$22,0,IF(CF$22-$D$7&gt;=$E37,IF(COUNTIF($KZ37:LP37,"&gt;0")&gt;0,VLOOKUP($C37,Input!$A$8:$HV$21,MATCH($CE$21+COUNTIF($KZ37:LP37,"&gt;0"),Input!$A$6:$HV$6,0),FALSE),0),0))*$D37</f>
        <v>0</v>
      </c>
      <c r="CG37" s="1">
        <f>IF($E37+$I37+$D$7&lt;=CG$22,0,IF(CG$22-$D$7&gt;=$E37,IF(COUNTIF($KZ37:LQ37,"&gt;0")&gt;0,VLOOKUP($C37,Input!$A$8:$HV$21,MATCH($CE$21+COUNTIF($KZ37:LQ37,"&gt;0"),Input!$A$6:$HV$6,0),FALSE),0),0))*$D37</f>
        <v>0</v>
      </c>
      <c r="CH37" s="1">
        <f>IF($E37+$I37+$D$7&lt;=CH$22,0,IF(CH$22-$D$7&gt;=$E37,IF(COUNTIF($KZ37:LR37,"&gt;0")&gt;0,VLOOKUP($C37,Input!$A$8:$HV$21,MATCH($CE$21+COUNTIF($KZ37:LR37,"&gt;0"),Input!$A$6:$HV$6,0),FALSE),0),0))*$D37</f>
        <v>0</v>
      </c>
      <c r="CI37" s="1">
        <f>IF($E37+$I37+$D$7&lt;=CI$22,0,IF(CI$22-$D$7&gt;=$E37,IF(COUNTIF($KZ37:LS37,"&gt;0")&gt;0,VLOOKUP($C37,Input!$A$8:$HV$21,MATCH($CE$21+COUNTIF($KZ37:LS37,"&gt;0"),Input!$A$6:$HV$6,0),FALSE),0),0))*$D37</f>
        <v>0</v>
      </c>
      <c r="CJ37" s="1">
        <f>IF($E37+$I37+$D$7&lt;=CJ$22,0,IF(CJ$22-$D$7&gt;=$E37,IF(COUNTIF($KZ37:LT37,"&gt;0")&gt;0,VLOOKUP($C37,Input!$A$8:$HV$21,MATCH($CE$21+COUNTIF($KZ37:LT37,"&gt;0"),Input!$A$6:$HV$6,0),FALSE),0),0))*$D37</f>
        <v>8190000</v>
      </c>
      <c r="CK37" s="1">
        <f>IF($E37+$I37+$D$7&lt;=CK$22,0,IF(CK$22-$D$7&gt;=$E37,IF(COUNTIF($KZ37:LU37,"&gt;0")&gt;0,VLOOKUP($C37,Input!$A$8:$HV$21,MATCH($CE$21+COUNTIF($KZ37:LU37,"&gt;0"),Input!$A$6:$HV$6,0),FALSE),0),0))*$D37</f>
        <v>0</v>
      </c>
      <c r="CL37" s="1">
        <f>IF($E37+$I37+$D$7&lt;=CL$22,0,IF(CL$22-$D$7&gt;=$E37,IF(COUNTIF($KZ37:LV37,"&gt;0")&gt;0,VLOOKUP($C37,Input!$A$8:$HV$21,MATCH($CE$21+COUNTIF($KZ37:LV37,"&gt;0"),Input!$A$6:$HV$6,0),FALSE),0),0))*$D37</f>
        <v>0</v>
      </c>
      <c r="CM37" s="1">
        <f>IF($E37+$I37+$D$7&lt;=CM$22,0,IF(CM$22-$D$7&gt;=$E37,IF(COUNTIF($KZ37:LW37,"&gt;0")&gt;0,VLOOKUP($C37,Input!$A$8:$HV$21,MATCH($CE$21+COUNTIF($KZ37:LW37,"&gt;0"),Input!$A$6:$HV$6,0),FALSE),0),0))*$D37</f>
        <v>0</v>
      </c>
      <c r="CN37" s="1">
        <f>IF($E37+$I37+$D$7&lt;=CN$22,0,IF(CN$22-$D$7&gt;=$E37,IF(COUNTIF($KZ37:LX37,"&gt;0")&gt;0,VLOOKUP($C37,Input!$A$8:$HV$21,MATCH($CE$21+COUNTIF($KZ37:LX37,"&gt;0"),Input!$A$6:$HV$6,0),FALSE),0),0))*$D37</f>
        <v>0</v>
      </c>
      <c r="CO37" s="1">
        <f>IF($E37+$I37+$D$7&lt;=CO$22,0,IF(CO$22-$D$7&gt;=$E37,IF(COUNTIF($KZ37:LY37,"&gt;0")&gt;0,VLOOKUP($C37,Input!$A$8:$HV$21,MATCH($CE$21+COUNTIF($KZ37:LY37,"&gt;0"),Input!$A$6:$HV$6,0),FALSE),0),0))*$D37</f>
        <v>0</v>
      </c>
      <c r="CP37" s="1">
        <f>IF($E37+$I37+$D$7&lt;=CP$22,0,IF(CP$22-$D$7&gt;=$E37,IF(COUNTIF($KZ37:LZ37,"&gt;0")&gt;0,VLOOKUP($C37,Input!$A$8:$HV$21,MATCH($CE$21+COUNTIF($KZ37:LZ37,"&gt;0"),Input!$A$6:$HV$6,0),FALSE),0),0))*$D37</f>
        <v>0</v>
      </c>
      <c r="CQ37" s="1">
        <f>IF($E37+$I37+$D$7&lt;=CQ$22,0,IF(CQ$22-$D$7&gt;=$E37,IF(COUNTIF($KZ37:MA37,"&gt;0")&gt;0,VLOOKUP($C37,Input!$A$8:$HV$21,MATCH($CE$21+COUNTIF($KZ37:MA37,"&gt;0"),Input!$A$6:$HV$6,0),FALSE),0),0))*$D37</f>
        <v>0</v>
      </c>
      <c r="CR37" s="1">
        <f>IF($E37+$I37+$D$7&lt;=CR$22,0,IF(CR$22-$D$7&gt;=$E37,IF(COUNTIF($KZ37:MB37,"&gt;0")&gt;0,VLOOKUP($C37,Input!$A$8:$HV$21,MATCH($CE$21+COUNTIF($KZ37:MB37,"&gt;0"),Input!$A$6:$HV$6,0),FALSE),0),0))*$D37</f>
        <v>0</v>
      </c>
      <c r="CS37" s="1">
        <f>IF($E37+$I37+$D$7&lt;=CS$22,0,IF(CS$22-$D$7&gt;=$E37,IF(COUNTIF($KZ37:MC37,"&gt;0")&gt;0,VLOOKUP($C37,Input!$A$8:$HV$21,MATCH($CE$21+COUNTIF($KZ37:MC37,"&gt;0"),Input!$A$6:$HV$6,0),FALSE),0),0))*$D37</f>
        <v>0</v>
      </c>
      <c r="CT37" s="1">
        <f>IF($E37+$I37+$D$7&lt;=CT$22,0,IF(CT$22-$D$7&gt;=$E37,IF(COUNTIF($KZ37:MD37,"&gt;0")&gt;0,VLOOKUP($C37,Input!$A$8:$HV$21,MATCH($CE$21+COUNTIF($KZ37:MD37,"&gt;0"),Input!$A$6:$HV$6,0),FALSE),0),0))*$D37</f>
        <v>0</v>
      </c>
      <c r="CU37" s="1">
        <f>IF($E37+$I37+$D$7&lt;=CU$22,0,IF(CU$22-$D$7&gt;=$E37,IF(COUNTIF($KZ37:ME37,"&gt;0")&gt;0,VLOOKUP($C37,Input!$A$8:$HV$21,MATCH($CE$21+COUNTIF($KZ37:ME37,"&gt;0"),Input!$A$6:$HV$6,0),FALSE),0),0))*$D37</f>
        <v>0</v>
      </c>
      <c r="CV37" s="1">
        <f>IF($E37+$I37+$D$7&lt;=CV$22,0,IF(CV$22-$D$7&gt;=$E37,IF(COUNTIF($KZ37:MF37,"&gt;0")&gt;0,VLOOKUP($C37,Input!$A$8:$HV$21,MATCH($CE$21+COUNTIF($KZ37:MF37,"&gt;0"),Input!$A$6:$HV$6,0),FALSE),0),0))*$D37</f>
        <v>0</v>
      </c>
      <c r="CW37" s="1">
        <f>IF($E37+$I37+$D$7&lt;=CW$22,0,IF(CW$22-$D$7&gt;=$E37,IF(COUNTIF($KZ37:MG37,"&gt;0")&gt;0,VLOOKUP($C37,Input!$A$8:$HV$21,MATCH($CE$21+COUNTIF($KZ37:MG37,"&gt;0"),Input!$A$6:$HV$6,0),FALSE),0),0))*$D37</f>
        <v>0</v>
      </c>
      <c r="CX37" s="1">
        <f>IF($E37+$I37+$D$7&lt;=CX$22,0,IF(CX$22-$D$7&gt;=$E37,IF(COUNTIF($KZ37:MH37,"&gt;0")&gt;0,VLOOKUP($C37,Input!$A$8:$HV$21,MATCH($CE$21+COUNTIF($KZ37:MH37,"&gt;0"),Input!$A$6:$HV$6,0),FALSE),0),0))*$D37</f>
        <v>0</v>
      </c>
      <c r="CY37" s="1">
        <f>IF($E37+$I37+$D$7&lt;=CY$22,0,IF(CY$22-$D$7&gt;=$E37,IF(COUNTIF($KZ37:MI37,"&gt;0")&gt;0,VLOOKUP($C37,Input!$A$8:$HV$21,MATCH($CE$21+COUNTIF($KZ37:MI37,"&gt;0"),Input!$A$6:$HV$6,0),FALSE),0),0))*$D37</f>
        <v>0</v>
      </c>
      <c r="CZ37" s="1">
        <f>IF($E37+$I37+$D$7&lt;=CZ$22,0,IF(CZ$22-$D$7&gt;=$E37,IF(COUNTIF($KZ37:MJ37,"&gt;0")&gt;0,VLOOKUP($C37,Input!$A$8:$HV$21,MATCH($CE$21+COUNTIF($KZ37:MJ37,"&gt;0"),Input!$A$6:$HV$6,0),FALSE),0),0))*$D37</f>
        <v>0</v>
      </c>
      <c r="DA37" s="1">
        <f>IF($E37+$I37+$D$7&lt;=DA$22,0,IF(DA$22-$D$7&gt;=$E37,IF(COUNTIF($KZ37:MK37,"&gt;0")&gt;0,VLOOKUP($C37,Input!$A$8:$HV$21,MATCH($CE$21+COUNTIF($KZ37:MK37,"&gt;0"),Input!$A$6:$HV$6,0),FALSE),0),0))*$D37</f>
        <v>0</v>
      </c>
      <c r="DB37" s="1">
        <f>IF($E37+$I37+$D$7&lt;=DB$22,0,IF(DB$22-$D$7&gt;=$E37,IF(COUNTIF($KZ37:ML37,"&gt;0")&gt;0,VLOOKUP($C37,Input!$A$8:$HV$21,MATCH($CE$21+COUNTIF($KZ37:ML37,"&gt;0"),Input!$A$6:$HV$6,0),FALSE),0),0))*$D37</f>
        <v>0</v>
      </c>
      <c r="DC37" s="1">
        <f>IF($E37+$I37+$D$7&lt;=DC$22,0,IF(DC$22-$D$7&gt;=$E37,IF(COUNTIF($KZ37:MM37,"&gt;0")&gt;0,VLOOKUP($C37,Input!$A$8:$HV$21,MATCH($CE$21+COUNTIF($KZ37:MM37,"&gt;0"),Input!$A$6:$HV$6,0),FALSE),0),0))*$D37</f>
        <v>0</v>
      </c>
      <c r="DD37" s="1">
        <f>IF($E37+$I37+$D$7&lt;=DD$22,0,IF(DD$22-$D$7&gt;=$E37,IF(COUNTIF($KZ37:MN37,"&gt;0")&gt;0,VLOOKUP($C37,Input!$A$8:$HV$21,MATCH($CE$21+COUNTIF($KZ37:MN37,"&gt;0"),Input!$A$6:$HV$6,0),FALSE),0),0))*$D37</f>
        <v>0</v>
      </c>
      <c r="DE37" s="1">
        <f>IF($E37+$I37+$D$7&lt;=DE$22,0,IF(DE$22-$D$7&gt;=$E37,IF(COUNTIF($KZ37:MO37,"&gt;0")&gt;0,VLOOKUP($C37,Input!$A$8:$HV$21,MATCH($CE$21+COUNTIF($KZ37:MO37,"&gt;0"),Input!$A$6:$HV$6,0),FALSE),0),0))*$D37</f>
        <v>0</v>
      </c>
      <c r="DF37" s="1">
        <f>IF($E37+$I37+$D$7&lt;=DF$22,0,IF(DF$22-$D$7&gt;=$E37,IF(COUNTIF($KZ37:MP37,"&gt;0")&gt;0,VLOOKUP($C37,Input!$A$8:$HV$21,MATCH($CE$21+COUNTIF($KZ37:MP37,"&gt;0"),Input!$A$6:$HV$6,0),FALSE),0),0))*$D37</f>
        <v>0</v>
      </c>
      <c r="DG37" s="1">
        <f>IF($E37+$I37+$D$7&lt;=DG$22,0,IF(DG$22-$D$7&gt;=$E37,IF(COUNTIF($KZ37:MQ37,"&gt;0")&gt;0,VLOOKUP($C37,Input!$A$8:$HV$21,MATCH($CE$21+COUNTIF($KZ37:MQ37,"&gt;0"),Input!$A$6:$HV$6,0),FALSE),0),0))*$D37</f>
        <v>0</v>
      </c>
      <c r="DH37" s="1">
        <f>IF($E37+$I37+$D$7&lt;=DH$22,0,IF(DH$22-$D$7&gt;=$E37,IF(COUNTIF($KZ37:MR37,"&gt;0")&gt;0,VLOOKUP($C37,Input!$A$8:$HV$21,MATCH($CE$21+COUNTIF($KZ37:MR37,"&gt;0"),Input!$A$6:$HV$6,0),FALSE),0),0))*$D37</f>
        <v>0</v>
      </c>
      <c r="DI37" s="1">
        <f>IF($E37+$I37+$D$7&lt;=DI$22,0,IF(DI$22-$D$7&gt;=$E37,IF(COUNTIF($KZ37:MS37,"&gt;0")&gt;0,VLOOKUP($C37,Input!$A$8:$HV$21,MATCH($CE$21+COUNTIF($KZ37:MS37,"&gt;0"),Input!$A$6:$HV$6,0),FALSE),0),0))*$D37</f>
        <v>0</v>
      </c>
      <c r="DJ37" s="1">
        <f>IF($E37+$I37+$D$7&lt;=DJ$22,0,IF(DJ$22-$D$7&gt;=$E37,IF(COUNTIF($KZ37:MT37,"&gt;0")&gt;0,VLOOKUP($C37,Input!$A$8:$HV$21,MATCH($CE$21+COUNTIF($KZ37:MT37,"&gt;0"),Input!$A$6:$HV$6,0),FALSE),0),0))*$D37</f>
        <v>0</v>
      </c>
      <c r="DK37" s="1">
        <f>IF($E37+$I37+$D$7&lt;=DK$22,0,IF(DK$22-$D$7&gt;=$E37,IF(COUNTIF($KZ37:MU37,"&gt;0")&gt;0,VLOOKUP($C37,Input!$A$8:$HV$21,MATCH($CE$21+COUNTIF($KZ37:MU37,"&gt;0"),Input!$A$6:$HV$6,0),FALSE),0),0))*$D37</f>
        <v>0</v>
      </c>
      <c r="DL37" s="1">
        <f>IF($E37+$I37+$D$7&lt;=DL$22,0,IF(DL$22-$D$7&gt;=$E37,IF(COUNTIF($KZ37:MV37,"&gt;0")&gt;0,VLOOKUP($C37,Input!$A$8:$HV$21,MATCH($CE$21+COUNTIF($KZ37:MV37,"&gt;0"),Input!$A$6:$HV$6,0),FALSE),0),0))*$D37</f>
        <v>0</v>
      </c>
      <c r="DM37" s="1">
        <f>IF($E37+$I37+$D$7&lt;=DM$22,0,IF(DM$22-$D$7&gt;=$E37,IF(COUNTIF($KZ37:MW37,"&gt;0")&gt;0,VLOOKUP($C37,Input!$A$8:$HV$21,MATCH($CE$21+COUNTIF($KZ37:MW37,"&gt;0"),Input!$A$6:$HV$6,0),FALSE),0),0))*$D37</f>
        <v>0</v>
      </c>
      <c r="DN37" s="1">
        <f>IF($E37+$I37+$D$7&lt;=DN$22,0,IF(DN$22-$D$7&gt;=$E37,IF(COUNTIF($KZ37:MX37,"&gt;0")&gt;0,VLOOKUP($C37,Input!$A$8:$HV$21,MATCH($CE$21+COUNTIF($KZ37:MX37,"&gt;0"),Input!$A$6:$HV$6,0),FALSE),0),0))*$D37</f>
        <v>0</v>
      </c>
      <c r="DP37" t="str">
        <f>+VLOOKUP($C37,Input!$A$8:$GZ$39,MATCH(DP$21,Input!$A$6:$GZ$6,0),FALSE)</f>
        <v>Bus Maintenance at 0.85/mile</v>
      </c>
      <c r="DQ37" s="1">
        <f>IF($E37+$I37+$D$7&lt;=DQ$22,0,IF(DQ$22-$D$7&gt;=$E37,IF(COUNTIF($KZ37:LP37,"&gt;0")&gt;0,VLOOKUP($C37,Input!$A$8:$HV$21,MATCH($DP$21+COUNTIF($KZ37:LP37,"&gt;0"),Input!$A$6:$HV$6,0),FALSE),0),0))*$D37*$F37</f>
        <v>7956000</v>
      </c>
      <c r="DR37" s="1">
        <f>IF($E37+$I37+$D$7&lt;=DR$22,0,IF(DR$22-$D$7&gt;=$E37,IF(COUNTIF($KZ37:LQ37,"&gt;0")&gt;0,VLOOKUP($C37,Input!$A$8:$HV$21,MATCH($DP$21+COUNTIF($KZ37:LQ37,"&gt;0"),Input!$A$6:$HV$6,0),FALSE),0),0))*$D37*$F37</f>
        <v>7956000</v>
      </c>
      <c r="DS37" s="1">
        <f>IF($E37+$I37+$D$7&lt;=DS$22,0,IF(DS$22-$D$7&gt;=$E37,IF(COUNTIF($KZ37:LR37,"&gt;0")&gt;0,VLOOKUP($C37,Input!$A$8:$HV$21,MATCH($DP$21+COUNTIF($KZ37:LR37,"&gt;0"),Input!$A$6:$HV$6,0),FALSE),0),0))*$D37*$F37</f>
        <v>7956000</v>
      </c>
      <c r="DT37" s="1">
        <f>IF($E37+$I37+$D$7&lt;=DT$22,0,IF(DT$22-$D$7&gt;=$E37,IF(COUNTIF($KZ37:LS37,"&gt;0")&gt;0,VLOOKUP($C37,Input!$A$8:$HV$21,MATCH($DP$21+COUNTIF($KZ37:LS37,"&gt;0"),Input!$A$6:$HV$6,0),FALSE),0),0))*$D37*$F37</f>
        <v>7956000</v>
      </c>
      <c r="DU37" s="1">
        <f>IF($E37+$I37+$D$7&lt;=DU$22,0,IF(DU$22-$D$7&gt;=$E37,IF(COUNTIF($KZ37:LT37,"&gt;0")&gt;0,VLOOKUP($C37,Input!$A$8:$HV$21,MATCH($DP$21+COUNTIF($KZ37:LT37,"&gt;0"),Input!$A$6:$HV$6,0),FALSE),0),0))*$D37*$F37</f>
        <v>7956000</v>
      </c>
      <c r="DV37" s="1">
        <f>IF($E37+$I37+$D$7&lt;=DV$22,0,IF(DV$22-$D$7&gt;=$E37,IF(COUNTIF($KZ37:LU37,"&gt;0")&gt;0,VLOOKUP($C37,Input!$A$8:$HV$21,MATCH($DP$21+COUNTIF($KZ37:LU37,"&gt;0"),Input!$A$6:$HV$6,0),FALSE),0),0))*$D37*$F37</f>
        <v>7956000</v>
      </c>
      <c r="DW37" s="1">
        <f>IF($E37+$I37+$D$7&lt;=DW$22,0,IF(DW$22-$D$7&gt;=$E37,IF(COUNTIF($KZ37:LV37,"&gt;0")&gt;0,VLOOKUP($C37,Input!$A$8:$HV$21,MATCH($DP$21+COUNTIF($KZ37:LV37,"&gt;0"),Input!$A$6:$HV$6,0),FALSE),0),0))*$D37*$F37</f>
        <v>7956000</v>
      </c>
      <c r="DX37" s="1">
        <f>IF($E37+$I37+$D$7&lt;=DX$22,0,IF(DX$22-$D$7&gt;=$E37,IF(COUNTIF($KZ37:LW37,"&gt;0")&gt;0,VLOOKUP($C37,Input!$A$8:$HV$21,MATCH($DP$21+COUNTIF($KZ37:LW37,"&gt;0"),Input!$A$6:$HV$6,0),FALSE),0),0))*$D37*$F37</f>
        <v>7956000</v>
      </c>
      <c r="DY37" s="1">
        <f>IF($E37+$I37+$D$7&lt;=DY$22,0,IF(DY$22-$D$7&gt;=$E37,IF(COUNTIF($KZ37:LX37,"&gt;0")&gt;0,VLOOKUP($C37,Input!$A$8:$HV$21,MATCH($DP$21+COUNTIF($KZ37:LX37,"&gt;0"),Input!$A$6:$HV$6,0),FALSE),0),0))*$D37*$F37</f>
        <v>7956000</v>
      </c>
      <c r="DZ37" s="1">
        <f>IF($E37+$I37+$D$7&lt;=DZ$22,0,IF(DZ$22-$D$7&gt;=$E37,IF(COUNTIF($KZ37:LY37,"&gt;0")&gt;0,VLOOKUP($C37,Input!$A$8:$HV$21,MATCH($DP$21+COUNTIF($KZ37:LY37,"&gt;0"),Input!$A$6:$HV$6,0),FALSE),0),0))*$D37*$F37</f>
        <v>7956000</v>
      </c>
      <c r="EA37" s="1">
        <f>IF($E37+$I37+$D$7&lt;=EA$22,0,IF(EA$22-$D$7&gt;=$E37,IF(COUNTIF($KZ37:LZ37,"&gt;0")&gt;0,VLOOKUP($C37,Input!$A$8:$HV$21,MATCH($DP$21+COUNTIF($KZ37:LZ37,"&gt;0"),Input!$A$6:$HV$6,0),FALSE),0),0))*$D37*$F37</f>
        <v>7956000</v>
      </c>
      <c r="EB37" s="1">
        <f>IF($E37+$I37+$D$7&lt;=EB$22,0,IF(EB$22-$D$7&gt;=$E37,IF(COUNTIF($KZ37:MA37,"&gt;0")&gt;0,VLOOKUP($C37,Input!$A$8:$HV$21,MATCH($DP$21+COUNTIF($KZ37:MA37,"&gt;0"),Input!$A$6:$HV$6,0),FALSE),0),0))*$D37*$F37</f>
        <v>7956000</v>
      </c>
      <c r="EC37" s="1">
        <f>IF($E37+$I37+$D$7&lt;=EC$22,0,IF(EC$22-$D$7&gt;=$E37,IF(COUNTIF($KZ37:MB37,"&gt;0")&gt;0,VLOOKUP($C37,Input!$A$8:$HV$21,MATCH($DP$21+COUNTIF($KZ37:MB37,"&gt;0"),Input!$A$6:$HV$6,0),FALSE),0),0))*$D37*$F37</f>
        <v>0</v>
      </c>
      <c r="ED37" s="1">
        <f>IF($E37+$I37+$D$7&lt;=ED$22,0,IF(ED$22-$D$7&gt;=$E37,IF(COUNTIF($KZ37:MC37,"&gt;0")&gt;0,VLOOKUP($C37,Input!$A$8:$HV$21,MATCH($DP$21+COUNTIF($KZ37:MC37,"&gt;0"),Input!$A$6:$HV$6,0),FALSE),0),0))*$D37*$F37</f>
        <v>0</v>
      </c>
      <c r="EE37" s="1">
        <f>IF($E37+$I37+$D$7&lt;=EE$22,0,IF(EE$22-$D$7&gt;=$E37,IF(COUNTIF($KZ37:MD37,"&gt;0")&gt;0,VLOOKUP($C37,Input!$A$8:$HV$21,MATCH($DP$21+COUNTIF($KZ37:MD37,"&gt;0"),Input!$A$6:$HV$6,0),FALSE),0),0))*$D37*$F37</f>
        <v>0</v>
      </c>
      <c r="EF37" s="1">
        <f>IF($E37+$I37+$D$7&lt;=EF$22,0,IF(EF$22-$D$7&gt;=$E37,IF(COUNTIF($KZ37:ME37,"&gt;0")&gt;0,VLOOKUP($C37,Input!$A$8:$HV$21,MATCH($DP$21+COUNTIF($KZ37:ME37,"&gt;0"),Input!$A$6:$HV$6,0),FALSE),0),0))*$D37*$F37</f>
        <v>0</v>
      </c>
      <c r="EG37" s="1">
        <f>IF($E37+$I37+$D$7&lt;=EG$22,0,IF(EG$22-$D$7&gt;=$E37,IF(COUNTIF($KZ37:MF37,"&gt;0")&gt;0,VLOOKUP($C37,Input!$A$8:$HV$21,MATCH($DP$21+COUNTIF($KZ37:MF37,"&gt;0"),Input!$A$6:$HV$6,0),FALSE),0),0))*$D37*$F37</f>
        <v>0</v>
      </c>
      <c r="EH37" s="1">
        <f>IF($E37+$I37+$D$7&lt;=EH$22,0,IF(EH$22-$D$7&gt;=$E37,IF(COUNTIF($KZ37:MG37,"&gt;0")&gt;0,VLOOKUP($C37,Input!$A$8:$HV$21,MATCH($DP$21+COUNTIF($KZ37:MG37,"&gt;0"),Input!$A$6:$HV$6,0),FALSE),0),0))*$D37*$F37</f>
        <v>0</v>
      </c>
      <c r="EI37" s="1">
        <f>IF($E37+$I37+$D$7&lt;=EI$22,0,IF(EI$22-$D$7&gt;=$E37,IF(COUNTIF($KZ37:MH37,"&gt;0")&gt;0,VLOOKUP($C37,Input!$A$8:$HV$21,MATCH($DP$21+COUNTIF($KZ37:MH37,"&gt;0"),Input!$A$6:$HV$6,0),FALSE),0),0))*$D37*$F37</f>
        <v>0</v>
      </c>
      <c r="EJ37" s="1">
        <f>IF($E37+$I37+$D$7&lt;=EJ$22,0,IF(EJ$22-$D$7&gt;=$E37,IF(COUNTIF($KZ37:MI37,"&gt;0")&gt;0,VLOOKUP($C37,Input!$A$8:$HV$21,MATCH($DP$21+COUNTIF($KZ37:MI37,"&gt;0"),Input!$A$6:$HV$6,0),FALSE),0),0))*$D37*$F37</f>
        <v>0</v>
      </c>
      <c r="EK37" s="1">
        <f>IF($E37+$I37+$D$7&lt;=EK$22,0,IF(EK$22-$D$7&gt;=$E37,IF(COUNTIF($KZ37:MJ37,"&gt;0")&gt;0,VLOOKUP($C37,Input!$A$8:$HV$21,MATCH($DP$21+COUNTIF($KZ37:MJ37,"&gt;0"),Input!$A$6:$HV$6,0),FALSE),0),0))*$D37*$F37</f>
        <v>0</v>
      </c>
      <c r="EL37" s="1">
        <f>IF($E37+$I37+$D$7&lt;=EL$22,0,IF(EL$22-$D$7&gt;=$E37,IF(COUNTIF($KZ37:MK37,"&gt;0")&gt;0,VLOOKUP($C37,Input!$A$8:$HV$21,MATCH($DP$21+COUNTIF($KZ37:MK37,"&gt;0"),Input!$A$6:$HV$6,0),FALSE),0),0))*$D37*$F37</f>
        <v>0</v>
      </c>
      <c r="EM37" s="1">
        <f>IF($E37+$I37+$D$7&lt;=EM$22,0,IF(EM$22-$D$7&gt;=$E37,IF(COUNTIF($KZ37:ML37,"&gt;0")&gt;0,VLOOKUP($C37,Input!$A$8:$HV$21,MATCH($DP$21+COUNTIF($KZ37:ML37,"&gt;0"),Input!$A$6:$HV$6,0),FALSE),0),0))*$D37*$F37</f>
        <v>0</v>
      </c>
      <c r="EN37" s="1">
        <f>IF($E37+$I37+$D$7&lt;=EN$22,0,IF(EN$22-$D$7&gt;=$E37,IF(COUNTIF($KZ37:MM37,"&gt;0")&gt;0,VLOOKUP($C37,Input!$A$8:$HV$21,MATCH($DP$21+COUNTIF($KZ37:MM37,"&gt;0"),Input!$A$6:$HV$6,0),FALSE),0),0))*$D37*$F37</f>
        <v>0</v>
      </c>
      <c r="EO37" s="1">
        <f>IF($E37+$I37+$D$7&lt;=EO$22,0,IF(EO$22-$D$7&gt;=$E37,IF(COUNTIF($KZ37:MN37,"&gt;0")&gt;0,VLOOKUP($C37,Input!$A$8:$HV$21,MATCH($DP$21+COUNTIF($KZ37:MN37,"&gt;0"),Input!$A$6:$HV$6,0),FALSE),0),0))*$D37*$F37</f>
        <v>0</v>
      </c>
      <c r="EP37" s="1">
        <f>IF($E37+$I37+$D$7&lt;=EP$22,0,IF(EP$22-$D$7&gt;=$E37,IF(COUNTIF($KZ37:MO37,"&gt;0")&gt;0,VLOOKUP($C37,Input!$A$8:$HV$21,MATCH($DP$21+COUNTIF($KZ37:MO37,"&gt;0"),Input!$A$6:$HV$6,0),FALSE),0),0))*$D37*$F37</f>
        <v>0</v>
      </c>
      <c r="EQ37" s="1">
        <f>IF($E37+$I37+$D$7&lt;=EQ$22,0,IF(EQ$22-$D$7&gt;=$E37,IF(COUNTIF($KZ37:MP37,"&gt;0")&gt;0,VLOOKUP($C37,Input!$A$8:$HV$21,MATCH($DP$21+COUNTIF($KZ37:MP37,"&gt;0"),Input!$A$6:$HV$6,0),FALSE),0),0))*$D37*$F37</f>
        <v>0</v>
      </c>
      <c r="ER37" s="1">
        <f>IF($E37+$I37+$D$7&lt;=ER$22,0,IF(ER$22-$D$7&gt;=$E37,IF(COUNTIF($KZ37:MQ37,"&gt;0")&gt;0,VLOOKUP($C37,Input!$A$8:$HV$21,MATCH($DP$21+COUNTIF($KZ37:MQ37,"&gt;0"),Input!$A$6:$HV$6,0),FALSE),0),0))*$D37*$F37</f>
        <v>0</v>
      </c>
      <c r="ES37" s="1">
        <f>IF($E37+$I37+$D$7&lt;=ES$22,0,IF(ES$22-$D$7&gt;=$E37,IF(COUNTIF($KZ37:MR37,"&gt;0")&gt;0,VLOOKUP($C37,Input!$A$8:$HV$21,MATCH($DP$21+COUNTIF($KZ37:MR37,"&gt;0"),Input!$A$6:$HV$6,0),FALSE),0),0))*$D37*$F37</f>
        <v>0</v>
      </c>
      <c r="ET37" s="1">
        <f>IF($E37+$I37+$D$7&lt;=ET$22,0,IF(ET$22-$D$7&gt;=$E37,IF(COUNTIF($KZ37:MS37,"&gt;0")&gt;0,VLOOKUP($C37,Input!$A$8:$HV$21,MATCH($DP$21+COUNTIF($KZ37:MS37,"&gt;0"),Input!$A$6:$HV$6,0),FALSE),0),0))*$D37*$F37</f>
        <v>0</v>
      </c>
      <c r="EU37" s="1">
        <f>IF($E37+$I37+$D$7&lt;=EU$22,0,IF(EU$22-$D$7&gt;=$E37,IF(COUNTIF($KZ37:MT37,"&gt;0")&gt;0,VLOOKUP($C37,Input!$A$8:$HV$21,MATCH($DP$21+COUNTIF($KZ37:MT37,"&gt;0"),Input!$A$6:$HV$6,0),FALSE),0),0))*$D37*$F37</f>
        <v>0</v>
      </c>
      <c r="EV37" s="1">
        <f>IF($E37+$I37+$D$7&lt;=EV$22,0,IF(EV$22-$D$7&gt;=$E37,IF(COUNTIF($KZ37:MU37,"&gt;0")&gt;0,VLOOKUP($C37,Input!$A$8:$HV$21,MATCH($DP$21+COUNTIF($KZ37:MU37,"&gt;0"),Input!$A$6:$HV$6,0),FALSE),0),0))*$D37*$F37</f>
        <v>0</v>
      </c>
      <c r="EW37" s="1">
        <f>IF($E37+$I37+$D$7&lt;=EW$22,0,IF(EW$22-$D$7&gt;=$E37,IF(COUNTIF($KZ37:MV37,"&gt;0")&gt;0,VLOOKUP($C37,Input!$A$8:$HV$21,MATCH($DP$21+COUNTIF($KZ37:MV37,"&gt;0"),Input!$A$6:$HV$6,0),FALSE),0),0))*$D37*$F37</f>
        <v>0</v>
      </c>
      <c r="EX37" s="1">
        <f>IF($E37+$I37+$D$7&lt;=EX$22,0,IF(EX$22-$D$7&gt;=$E37,IF(COUNTIF($KZ37:MW37,"&gt;0")&gt;0,VLOOKUP($C37,Input!$A$8:$HV$21,MATCH($DP$21+COUNTIF($KZ37:MW37,"&gt;0"),Input!$A$6:$HV$6,0),FALSE),0),0))*$D37*$F37</f>
        <v>0</v>
      </c>
      <c r="EY37" s="1">
        <f>IF($E37+$I37+$D$7&lt;=EY$22,0,IF(EY$22-$D$7&gt;=$E37,IF(COUNTIF($KZ37:MX37,"&gt;0")&gt;0,VLOOKUP($C37,Input!$A$8:$HV$21,MATCH($DP$21+COUNTIF($KZ37:MX37,"&gt;0"),Input!$A$6:$HV$6,0),FALSE),0),0))*$D37*$F37</f>
        <v>0</v>
      </c>
      <c r="EZ37" s="1"/>
      <c r="FA37" t="str">
        <f>VLOOKUP($C37,Input!$A$8:$GZ$39,MATCH(FA$21,Input!$A$6:$GZ$6,0),FALSE)</f>
        <v>NA</v>
      </c>
      <c r="FB37">
        <f>IF((VLOOKUP($C37,Input!$A$8:$GZ$39,MATCH(FB$21,Input!$A$6:$GZ$6,0),FALSE))="Y",$D37/VLOOKUP($C37,Input!$A$8:$GZ$39,MATCH(FC$21,Input!$A$6:$GZ$6,0),FALSE),0)</f>
        <v>0</v>
      </c>
      <c r="FC37">
        <f>IF((VLOOKUP($C37,Input!$A$8:$GZ$39,MATCH(FB$21,Input!$A$6:$GZ$6,0),FALSE))="Y",0,IF((VLOOKUP($C37,Input!$A$8:$GZ$39,MATCH(FC$21,Input!$A$6:$GZ$6,0),FALSE))&gt;0,$D37/VLOOKUP($C37,Input!$A$8:$GZ$39,MATCH(FC$21,Input!$A$6:$GZ$6,0),FALSE),0))</f>
        <v>0</v>
      </c>
      <c r="FD37" s="1">
        <f>+IF($E37=FD$22,VLOOKUP($C37,Input!$A$8:$GZ$39,MATCH(FD$21,Input!$A$6:$GZ$6,0),FALSE),0)*IF(FD$19&gt;=MAX(FC$19:$FD$19),MIN((FD$19-MAX(FC$19:$FD$19)),(FD$19-FC$19)),0)+IF($E37=FD$22,VLOOKUP($C37,Input!$A$8:$GZ$39,MATCH(FD$21,Input!$A$6:$GZ$6,0),FALSE),0)*IF(FD$18&gt;=MAX(FC$18:$FD$18),MIN((FD$18-MAX(FC$18:$FD$18)),(FD$18-FC$18)),0)</f>
        <v>0</v>
      </c>
      <c r="FE37" s="1">
        <f>+IF($E37=FE$22,VLOOKUP($C37,Input!$A$8:$GZ$39,MATCH(FE$21,Input!$A$6:$GZ$6,0),FALSE),0)*IF(FE$19&gt;=MAX(FD$19:$FD$19),MIN((FE$19-MAX(FD$19:$FD$19)),(FE$19-FD$19)),0)+IF($E37=FE$22,VLOOKUP($C37,Input!$A$8:$GZ$39,MATCH(FE$21,Input!$A$6:$GZ$6,0),FALSE),0)*IF(FE$18&gt;=MAX(FD$18:$FD$18),MIN((FE$18-MAX(FD$18:$FD$18)),(FE$18-FD$18)),0)</f>
        <v>0</v>
      </c>
      <c r="FF37" s="1">
        <f>+IF($E37=FF$22,VLOOKUP($C37,Input!$A$8:$GZ$39,MATCH(FF$21,Input!$A$6:$GZ$6,0),FALSE),0)*IF(FF$19&gt;=MAX($FD$19:FE$19),MIN((FF$19-MAX($FD$19:FE$19)),(FF$19-FE$19)),0)+IF($E37=FF$22,VLOOKUP($C37,Input!$A$8:$GZ$39,MATCH(FF$21,Input!$A$6:$GZ$6,0),FALSE),0)*IF(FF$18&gt;=MAX($FD$18:FE$18),MIN((FF$18-MAX($FD$18:FE$18)),(FF$18-FE$18)),0)</f>
        <v>0</v>
      </c>
      <c r="FG37" s="1">
        <f>+IF($E37=FG$22,VLOOKUP($C37,Input!$A$8:$GZ$39,MATCH(FG$21,Input!$A$6:$GZ$6,0),FALSE),0)*IF(FG$19&gt;=MAX($FD$19:FF$19),MIN((FG$19-MAX($FD$19:FF$19)),(FG$19-FF$19)),0)+IF($E37=FG$22,VLOOKUP($C37,Input!$A$8:$GZ$39,MATCH(FG$21,Input!$A$6:$GZ$6,0),FALSE),0)*IF(FG$18&gt;=MAX($FD$18:FF$18),MIN((FG$18-MAX($FD$18:FF$18)),(FG$18-FF$18)),0)</f>
        <v>0</v>
      </c>
      <c r="FH37" s="1">
        <f>+IF($E37=FH$22,VLOOKUP($C37,Input!$A$8:$GZ$39,MATCH(FH$21,Input!$A$6:$GZ$6,0),FALSE),0)*IF(FH$19&gt;=MAX($FD$19:FG$19),MIN((FH$19-MAX($FD$19:FG$19)),(FH$19-FG$19)),0)+IF($E37=FH$22,VLOOKUP($C37,Input!$A$8:$GZ$39,MATCH(FH$21,Input!$A$6:$GZ$6,0),FALSE),0)*IF(FH$18&gt;=MAX($FD$18:FG$18),MIN((FH$18-MAX($FD$18:FG$18)),(FH$18-FG$18)),0)</f>
        <v>0</v>
      </c>
      <c r="FI37" s="1">
        <f>+IF($E37=FI$22,VLOOKUP($C37,Input!$A$8:$GZ$39,MATCH(FI$21,Input!$A$6:$GZ$6,0),FALSE),0)*IF(FI$19&gt;=MAX($FD$19:FH$19),MIN((FI$19-MAX($FD$19:FH$19)),(FI$19-FH$19)),0)+IF($E37=FI$22,VLOOKUP($C37,Input!$A$8:$GZ$39,MATCH(FI$21,Input!$A$6:$GZ$6,0),FALSE),0)*IF(FI$18&gt;=MAX($FD$18:FH$18),MIN((FI$18-MAX($FD$18:FH$18)),(FI$18-FH$18)),0)</f>
        <v>0</v>
      </c>
      <c r="FJ37" s="1">
        <f>+IF($E37=FJ$22,VLOOKUP($C37,Input!$A$8:$GZ$39,MATCH(FJ$21,Input!$A$6:$GZ$6,0),FALSE),0)*IF(FJ$19&gt;=MAX($FD$19:FI$19),MIN((FJ$19-MAX($FD$19:FI$19)),(FJ$19-FI$19)),0)+IF($E37=FJ$22,VLOOKUP($C37,Input!$A$8:$GZ$39,MATCH(FJ$21,Input!$A$6:$GZ$6,0),FALSE),0)*IF(FJ$18&gt;=MAX($FD$18:FI$18),MIN((FJ$18-MAX($FD$18:FI$18)),(FJ$18-FI$18)),0)</f>
        <v>0</v>
      </c>
      <c r="FK37" s="1">
        <f>+IF($E37=FK$22,VLOOKUP($C37,Input!$A$8:$GZ$39,MATCH(FK$21,Input!$A$6:$GZ$6,0),FALSE),0)*IF(FK$19&gt;=MAX($FD$19:FJ$19),MIN((FK$19-MAX($FD$19:FJ$19)),(FK$19-FJ$19)),0)+IF($E37=FK$22,VLOOKUP($C37,Input!$A$8:$GZ$39,MATCH(FK$21,Input!$A$6:$GZ$6,0),FALSE),0)*IF(FK$18&gt;=MAX($FD$18:FJ$18),MIN((FK$18-MAX($FD$18:FJ$18)),(FK$18-FJ$18)),0)</f>
        <v>0</v>
      </c>
      <c r="FL37" s="1">
        <f>+IF($E37=FL$22,VLOOKUP($C37,Input!$A$8:$GZ$39,MATCH(FL$21,Input!$A$6:$GZ$6,0),FALSE),0)*IF(FL$19&gt;=MAX($FD$19:FK$19),MIN((FL$19-MAX($FD$19:FK$19)),(FL$19-FK$19)),0)+IF($E37=FL$22,VLOOKUP($C37,Input!$A$8:$GZ$39,MATCH(FL$21,Input!$A$6:$GZ$6,0),FALSE),0)*IF(FL$18&gt;=MAX($FD$18:FK$18),MIN((FL$18-MAX($FD$18:FK$18)),(FL$18-FK$18)),0)</f>
        <v>0</v>
      </c>
      <c r="FM37" s="1">
        <f>+IF($E37=FM$22,VLOOKUP($C37,Input!$A$8:$GZ$39,MATCH(FM$21,Input!$A$6:$GZ$6,0),FALSE),0)*IF(FM$19&gt;=MAX($FD$19:FL$19),MIN((FM$19-MAX($FD$19:FL$19)),(FM$19-FL$19)),0)+IF($E37=FM$22,VLOOKUP($C37,Input!$A$8:$GZ$39,MATCH(FM$21,Input!$A$6:$GZ$6,0),FALSE),0)*IF(FM$18&gt;=MAX($FD$18:FL$18),MIN((FM$18-MAX($FD$18:FL$18)),(FM$18-FL$18)),0)</f>
        <v>0</v>
      </c>
      <c r="FN37" s="1">
        <f>+IF($E37=FN$22,VLOOKUP($C37,Input!$A$8:$GZ$39,MATCH(FN$21,Input!$A$6:$GZ$6,0),FALSE),0)*IF(FN$19&gt;=MAX($FD$19:FM$19),MIN((FN$19-MAX($FD$19:FM$19)),(FN$19-FM$19)),0)+IF($E37=FN$22,VLOOKUP($C37,Input!$A$8:$GZ$39,MATCH(FN$21,Input!$A$6:$GZ$6,0),FALSE),0)*IF(FN$18&gt;=MAX($FD$18:FM$18),MIN((FN$18-MAX($FD$18:FM$18)),(FN$18-FM$18)),0)</f>
        <v>0</v>
      </c>
      <c r="FO37" s="1">
        <f>+IF($E37=FO$22,VLOOKUP($C37,Input!$A$8:$GZ$39,MATCH(FO$21,Input!$A$6:$GZ$6,0),FALSE),0)*IF(FO$19&gt;=MAX($FD$19:FN$19),MIN((FO$19-MAX($FD$19:FN$19)),(FO$19-FN$19)),0)+IF($E37=FO$22,VLOOKUP($C37,Input!$A$8:$GZ$39,MATCH(FO$21,Input!$A$6:$GZ$6,0),FALSE),0)*IF(FO$18&gt;=MAX($FD$18:FN$18),MIN((FO$18-MAX($FD$18:FN$18)),(FO$18-FN$18)),0)</f>
        <v>0</v>
      </c>
      <c r="FP37" s="1">
        <f>+IF($E37=FP$22,VLOOKUP($C37,Input!$A$8:$GZ$39,MATCH(FP$21,Input!$A$6:$GZ$6,0),FALSE),0)*IF(FP$19&gt;=MAX($FD$19:FO$19),MIN((FP$19-MAX($FD$19:FO$19)),(FP$19-FO$19)),0)+IF($E37=FP$22,VLOOKUP($C37,Input!$A$8:$GZ$39,MATCH(FP$21,Input!$A$6:$GZ$6,0),FALSE),0)*IF(FP$18&gt;=MAX($FD$18:FO$18),MIN((FP$18-MAX($FD$18:FO$18)),(FP$18-FO$18)),0)</f>
        <v>0</v>
      </c>
      <c r="FQ37" s="1">
        <f>+IF($E37=FQ$22,VLOOKUP($C37,Input!$A$8:$GZ$39,MATCH(FQ$21,Input!$A$6:$GZ$6,0),FALSE),0)*IF(FQ$19&gt;=MAX($FD$19:FP$19),MIN((FQ$19-MAX($FD$19:FP$19)),(FQ$19-FP$19)),0)+IF($E37=FQ$22,VLOOKUP($C37,Input!$A$8:$GZ$39,MATCH(FQ$21,Input!$A$6:$GZ$6,0),FALSE),0)*IF(FQ$18&gt;=MAX($FD$18:FP$18),MIN((FQ$18-MAX($FD$18:FP$18)),(FQ$18-FP$18)),0)</f>
        <v>0</v>
      </c>
      <c r="FR37" s="1">
        <f>+IF($E37=FR$22,VLOOKUP($C37,Input!$A$8:$GZ$39,MATCH(FR$21,Input!$A$6:$GZ$6,0),FALSE),0)*IF(FR$19&gt;=MAX($FD$19:FQ$19),MIN((FR$19-MAX($FD$19:FQ$19)),(FR$19-FQ$19)),0)+IF($E37=FR$22,VLOOKUP($C37,Input!$A$8:$GZ$39,MATCH(FR$21,Input!$A$6:$GZ$6,0),FALSE),0)*IF(FR$18&gt;=MAX($FD$18:FQ$18),MIN((FR$18-MAX($FD$18:FQ$18)),(FR$18-FQ$18)),0)</f>
        <v>0</v>
      </c>
      <c r="FS37" s="1">
        <f>+IF($E37=FS$22,VLOOKUP($C37,Input!$A$8:$GZ$39,MATCH(FS$21,Input!$A$6:$GZ$6,0),FALSE),0)*IF(FS$19&gt;=MAX($FD$19:FR$19),MIN((FS$19-MAX($FD$19:FR$19)),(FS$19-FR$19)),0)+IF($E37=FS$22,VLOOKUP($C37,Input!$A$8:$GZ$39,MATCH(FS$21,Input!$A$6:$GZ$6,0),FALSE),0)*IF(FS$18&gt;=MAX($FD$18:FR$18),MIN((FS$18-MAX($FD$18:FR$18)),(FS$18-FR$18)),0)</f>
        <v>0</v>
      </c>
      <c r="FT37" s="1">
        <f>+IF($E37=FT$22,VLOOKUP($C37,Input!$A$8:$GZ$39,MATCH(FT$21,Input!$A$6:$GZ$6,0),FALSE),0)*IF(FT$19&gt;=MAX($FD$19:FS$19),MIN((FT$19-MAX($FD$19:FS$19)),(FT$19-FS$19)),0)+IF($E37=FT$22,VLOOKUP($C37,Input!$A$8:$GZ$39,MATCH(FT$21,Input!$A$6:$GZ$6,0),FALSE),0)*IF(FT$18&gt;=MAX($FD$18:FS$18),MIN((FT$18-MAX($FD$18:FS$18)),(FT$18-FS$18)),0)</f>
        <v>0</v>
      </c>
      <c r="FU37" s="1">
        <f>+IF($E37=FU$22,VLOOKUP($C37,Input!$A$8:$GZ$39,MATCH(FU$21,Input!$A$6:$GZ$6,0),FALSE),0)*IF(FU$19&gt;=MAX($FD$19:FT$19),MIN((FU$19-MAX($FD$19:FT$19)),(FU$19-FT$19)),0)+IF($E37=FU$22,VLOOKUP($C37,Input!$A$8:$GZ$39,MATCH(FU$21,Input!$A$6:$GZ$6,0),FALSE),0)*IF(FU$18&gt;=MAX($FD$18:FT$18),MIN((FU$18-MAX($FD$18:FT$18)),(FU$18-FT$18)),0)</f>
        <v>0</v>
      </c>
      <c r="FV37" s="1">
        <f>+IF($E37=FV$22,VLOOKUP($C37,Input!$A$8:$GZ$39,MATCH(FV$21,Input!$A$6:$GZ$6,0),FALSE),0)*IF(FV$19&gt;=MAX($FD$19:FU$19),MIN((FV$19-MAX($FD$19:FU$19)),(FV$19-FU$19)),0)+IF($E37=FV$22,VLOOKUP($C37,Input!$A$8:$GZ$39,MATCH(FV$21,Input!$A$6:$GZ$6,0),FALSE),0)*IF(FV$18&gt;=MAX($FD$18:FU$18),MIN((FV$18-MAX($FD$18:FU$18)),(FV$18-FU$18)),0)</f>
        <v>0</v>
      </c>
      <c r="FW37" s="1">
        <f>+IF($E37=FW$22,VLOOKUP($C37,Input!$A$8:$GZ$39,MATCH(FW$21,Input!$A$6:$GZ$6,0),FALSE),0)*IF(FW$19&gt;=MAX($FD$19:FV$19),MIN((FW$19-MAX($FD$19:FV$19)),(FW$19-FV$19)),0)+IF($E37=FW$22,VLOOKUP($C37,Input!$A$8:$GZ$39,MATCH(FW$21,Input!$A$6:$GZ$6,0),FALSE),0)*IF(FW$18&gt;=MAX($FD$18:FV$18),MIN((FW$18-MAX($FD$18:FV$18)),(FW$18-FV$18)),0)</f>
        <v>0</v>
      </c>
      <c r="FX37" s="1">
        <f>+IF($E37=FX$22,VLOOKUP($C37,Input!$A$8:$GZ$39,MATCH(FX$21,Input!$A$6:$GZ$6,0),FALSE),0)*IF(FX$19&gt;=MAX($FD$19:FW$19),MIN((FX$19-MAX($FD$19:FW$19)),(FX$19-FW$19)),0)+IF($E37=FX$22,VLOOKUP($C37,Input!$A$8:$GZ$39,MATCH(FX$21,Input!$A$6:$GZ$6,0),FALSE),0)*IF(FX$18&gt;=MAX($FD$18:FW$18),MIN((FX$18-MAX($FD$18:FW$18)),(FX$18-FW$18)),0)</f>
        <v>0</v>
      </c>
      <c r="FY37" s="1">
        <f>+IF($E37=FY$22,VLOOKUP($C37,Input!$A$8:$GZ$39,MATCH(FY$21,Input!$A$6:$GZ$6,0),FALSE),0)*IF(FY$19&gt;=MAX($FD$19:FX$19),MIN((FY$19-MAX($FD$19:FX$19)),(FY$19-FX$19)),0)+IF($E37=FY$22,VLOOKUP($C37,Input!$A$8:$GZ$39,MATCH(FY$21,Input!$A$6:$GZ$6,0),FALSE),0)*IF(FY$18&gt;=MAX($FD$18:FX$18),MIN((FY$18-MAX($FD$18:FX$18)),(FY$18-FX$18)),0)</f>
        <v>0</v>
      </c>
      <c r="FZ37" s="1">
        <f>+IF($E37=FZ$22,VLOOKUP($C37,Input!$A$8:$GZ$39,MATCH(FZ$21,Input!$A$6:$GZ$6,0),FALSE),0)*IF(FZ$19&gt;=MAX($FD$19:FY$19),MIN((FZ$19-MAX($FD$19:FY$19)),(FZ$19-FY$19)),0)+IF($E37=FZ$22,VLOOKUP($C37,Input!$A$8:$GZ$39,MATCH(FZ$21,Input!$A$6:$GZ$6,0),FALSE),0)*IF(FZ$18&gt;=MAX($FD$18:FY$18),MIN((FZ$18-MAX($FD$18:FY$18)),(FZ$18-FY$18)),0)</f>
        <v>0</v>
      </c>
      <c r="GA37" s="1">
        <f>+IF($E37=GA$22,VLOOKUP($C37,Input!$A$8:$GZ$39,MATCH(GA$21,Input!$A$6:$GZ$6,0),FALSE),0)*IF(GA$19&gt;=MAX($FD$19:FZ$19),MIN((GA$19-MAX($FD$19:FZ$19)),(GA$19-FZ$19)),0)+IF($E37=GA$22,VLOOKUP($C37,Input!$A$8:$GZ$39,MATCH(GA$21,Input!$A$6:$GZ$6,0),FALSE),0)*IF(GA$18&gt;=MAX($FD$18:FZ$18),MIN((GA$18-MAX($FD$18:FZ$18)),(GA$18-FZ$18)),0)</f>
        <v>0</v>
      </c>
      <c r="GB37" s="1">
        <f>+IF($E37=GB$22,VLOOKUP($C37,Input!$A$8:$GZ$39,MATCH(GB$21,Input!$A$6:$GZ$6,0),FALSE),0)*IF(GB$19&gt;=MAX($FD$19:GA$19),MIN((GB$19-MAX($FD$19:GA$19)),(GB$19-GA$19)),0)+IF($E37=GB$22,VLOOKUP($C37,Input!$A$8:$GZ$39,MATCH(GB$21,Input!$A$6:$GZ$6,0),FALSE),0)*IF(GB$18&gt;=MAX($FD$18:GA$18),MIN((GB$18-MAX($FD$18:GA$18)),(GB$18-GA$18)),0)</f>
        <v>0</v>
      </c>
      <c r="GC37" s="1">
        <f>+IF($E37=GC$22,VLOOKUP($C37,Input!$A$8:$GZ$39,MATCH(GC$21,Input!$A$6:$GZ$6,0),FALSE),0)*IF(GC$19&gt;=MAX($FD$19:GB$19),MIN((GC$19-MAX($FD$19:GB$19)),(GC$19-GB$19)),0)+IF($E37=GC$22,VLOOKUP($C37,Input!$A$8:$GZ$39,MATCH(GC$21,Input!$A$6:$GZ$6,0),FALSE),0)*IF(GC$18&gt;=MAX($FD$18:GB$18),MIN((GC$18-MAX($FD$18:GB$18)),(GC$18-GB$18)),0)</f>
        <v>0</v>
      </c>
      <c r="GD37" s="1">
        <f>+IF($E37=GD$22,VLOOKUP($C37,Input!$A$8:$GZ$39,MATCH(GD$21,Input!$A$6:$GZ$6,0),FALSE),0)*IF(GD$19&gt;=MAX($FD$19:GC$19),MIN((GD$19-MAX($FD$19:GC$19)),(GD$19-GC$19)),0)+IF($E37=GD$22,VLOOKUP($C37,Input!$A$8:$GZ$39,MATCH(GD$21,Input!$A$6:$GZ$6,0),FALSE),0)*IF(GD$18&gt;=MAX($FD$18:GC$18),MIN((GD$18-MAX($FD$18:GC$18)),(GD$18-GC$18)),0)</f>
        <v>0</v>
      </c>
      <c r="GE37" s="1">
        <f>+IF($E37=GE$22,VLOOKUP($C37,Input!$A$8:$GZ$39,MATCH(GE$21,Input!$A$6:$GZ$6,0),FALSE),0)*IF(GE$19&gt;=MAX($FD$19:GD$19),MIN((GE$19-MAX($FD$19:GD$19)),(GE$19-GD$19)),0)+IF($E37=GE$22,VLOOKUP($C37,Input!$A$8:$GZ$39,MATCH(GE$21,Input!$A$6:$GZ$6,0),FALSE),0)*IF(GE$18&gt;=MAX($FD$18:GD$18),MIN((GE$18-MAX($FD$18:GD$18)),(GE$18-GD$18)),0)</f>
        <v>0</v>
      </c>
      <c r="GF37" s="1">
        <f>+IF($E37=GF$22,VLOOKUP($C37,Input!$A$8:$GZ$39,MATCH(GF$21,Input!$A$6:$GZ$6,0),FALSE),0)*IF(GF$19&gt;=MAX($FD$19:GE$19),MIN((GF$19-MAX($FD$19:GE$19)),(GF$19-GE$19)),0)+IF($E37=GF$22,VLOOKUP($C37,Input!$A$8:$GZ$39,MATCH(GF$21,Input!$A$6:$GZ$6,0),FALSE),0)*IF(GF$18&gt;=MAX($FD$18:GE$18),MIN((GF$18-MAX($FD$18:GE$18)),(GF$18-GE$18)),0)</f>
        <v>0</v>
      </c>
      <c r="GG37" s="1">
        <f>+IF($E37=GG$22,VLOOKUP($C37,Input!$A$8:$GZ$39,MATCH(GG$21,Input!$A$6:$GZ$6,0),FALSE),0)*IF(GG$19&gt;=MAX($FD$19:GF$19),MIN((GG$19-MAX($FD$19:GF$19)),(GG$19-GF$19)),0)+IF($E37=GG$22,VLOOKUP($C37,Input!$A$8:$GZ$39,MATCH(GG$21,Input!$A$6:$GZ$6,0),FALSE),0)*IF(GG$18&gt;=MAX($FD$18:GF$18),MIN((GG$18-MAX($FD$18:GF$18)),(GG$18-GF$18)),0)</f>
        <v>0</v>
      </c>
      <c r="GH37" s="1">
        <f>+IF($E37=GH$22,VLOOKUP($C37,Input!$A$8:$GZ$39,MATCH(GH$21,Input!$A$6:$GZ$6,0),FALSE),0)*IF(GH$19&gt;=MAX($FD$19:GG$19),MIN((GH$19-MAX($FD$19:GG$19)),(GH$19-GG$19)),0)+IF($E37=GH$22,VLOOKUP($C37,Input!$A$8:$GZ$39,MATCH(GH$21,Input!$A$6:$GZ$6,0),FALSE),0)*IF(GH$18&gt;=MAX($FD$18:GG$18),MIN((GH$18-MAX($FD$18:GG$18)),(GH$18-GG$18)),0)</f>
        <v>0</v>
      </c>
      <c r="GI37" s="1">
        <f>+IF($E37=GI$22,VLOOKUP($C37,Input!$A$8:$GZ$39,MATCH(GI$21,Input!$A$6:$GZ$6,0),FALSE),0)*IF(GI$19&gt;=MAX($FD$19:GH$19),MIN((GI$19-MAX($FD$19:GH$19)),(GI$19-GH$19)),0)+IF($E37=GI$22,VLOOKUP($C37,Input!$A$8:$GZ$39,MATCH(GI$21,Input!$A$6:$GZ$6,0),FALSE),0)*IF(GI$18&gt;=MAX($FD$18:GH$18),MIN((GI$18-MAX($FD$18:GH$18)),(GI$18-GH$18)),0)</f>
        <v>0</v>
      </c>
      <c r="GJ37" s="1">
        <f>+IF($E37=GJ$22,VLOOKUP($C37,Input!$A$8:$GZ$39,MATCH(GJ$21,Input!$A$6:$GZ$6,0),FALSE),0)*IF(GJ$19&gt;=MAX($FD$19:GI$19),MIN((GJ$19-MAX($FD$19:GI$19)),(GJ$19-GI$19)),0)+IF($E37=GJ$22,VLOOKUP($C37,Input!$A$8:$GZ$39,MATCH(GJ$21,Input!$A$6:$GZ$6,0),FALSE),0)*IF(GJ$18&gt;=MAX($FD$18:GI$18),MIN((GJ$18-MAX($FD$18:GI$18)),(GJ$18-GI$18)),0)</f>
        <v>0</v>
      </c>
      <c r="GK37" s="1">
        <f>+IF($E37=GK$22,VLOOKUP($C37,Input!$A$8:$GZ$39,MATCH(GK$21,Input!$A$6:$GZ$6,0),FALSE),0)*IF(GK$19&gt;=MAX($FD$19:GJ$19),MIN((GK$19-MAX($FD$19:GJ$19)),(GK$19-GJ$19)),0)+IF($E37=GK$22,VLOOKUP($C37,Input!$A$8:$GZ$39,MATCH(GK$21,Input!$A$6:$GZ$6,0),FALSE),0)*IF(GK$18&gt;=MAX($FD$18:GJ$18),MIN((GK$18-MAX($FD$18:GJ$18)),(GK$18-GJ$18)),0)</f>
        <v>0</v>
      </c>
      <c r="GL37" s="1">
        <f>+IF($E37=GL$22,VLOOKUP($C37,Input!$A$8:$GZ$39,MATCH(GL$21,Input!$A$6:$GZ$6,0),FALSE),0)*IF(GL$19&gt;=MAX($FD$19:GK$19),MIN((GL$19-MAX($FD$19:GK$19)),(GL$19-GK$19)),0)+IF($E37=GL$22,VLOOKUP($C37,Input!$A$8:$GZ$39,MATCH(GL$21,Input!$A$6:$GZ$6,0),FALSE),0)*IF(GL$18&gt;=MAX($FD$18:GK$18),MIN((GL$18-MAX($FD$18:GK$18)),(GL$18-GK$18)),0)</f>
        <v>0</v>
      </c>
      <c r="GM37" s="42"/>
      <c r="GN37" t="str">
        <f>VLOOKUP($C37,Input!$A$8:$GZ$39,MATCH(GN$21,Input!$A$6:$GZ$6,0),FALSE)</f>
        <v>NA</v>
      </c>
      <c r="GO37">
        <f>IF((VLOOKUP($C37,Input!$A$8:$GZ$39,MATCH(GO$21,Input!$A$6:$GZ$6,0),FALSE))="Y",$D37/VLOOKUP($C37,Input!$A$8:$GZ$39,MATCH(GP$21,Input!$A$6:$GZ$6,0),FALSE),0)</f>
        <v>0</v>
      </c>
      <c r="GP37">
        <f>IF((VLOOKUP($C37,Input!$A$8:$GZ$39,MATCH(GO$21,Input!$A$6:$GZ$6,0),FALSE))="Y",0,IF((VLOOKUP($C37,Input!$A$8:$GZ$39,MATCH(GP$21,Input!$A$6:$GZ$6,0),FALSE))&gt;0,$D37/VLOOKUP($C37,Input!$A$8:$GZ$39,MATCH(GP$21,Input!$A$6:$GZ$6,0),FALSE),0))</f>
        <v>0</v>
      </c>
      <c r="GQ37" s="1">
        <f>+IF($E37=GQ$22,VLOOKUP($C37,Input!$A$8:$GZ$39,MATCH(GQ$21,Input!$A$6:$GZ$6,0),FALSE),0)*IF(GQ$19&gt;=MAX($GP$19:GP$19),MIN((GQ$19-MAX($GP$19:GP$19)),(GQ$19-GP$19)),0)+IF($E37=GQ$22,VLOOKUP($C37,Input!$A$8:$GZ$39,MATCH(GQ$21,Input!$A$6:$GZ$6,0),FALSE),0)*IF(GQ$18&gt;=MAX($GP$18:GP$18),MIN((GQ$18-MAX($GP$18:GP$18)),(GQ$18-GP$18)),0)</f>
        <v>0</v>
      </c>
      <c r="GR37" s="1">
        <f>+IF($E37=GR$22,VLOOKUP($C37,Input!$A$8:$GZ$39,MATCH(GR$21,Input!$A$6:$GZ$6,0),FALSE),0)*IF(GR$19&gt;=MAX($GP$19:GQ$19),MIN((GR$19-MAX($GP$19:GQ$19)),(GR$19-GQ$19)),0)+IF($E37=GR$22,VLOOKUP($C37,Input!$A$8:$GZ$39,MATCH(GR$21,Input!$A$6:$GZ$6,0),FALSE),0)*IF(GR$18&gt;=MAX($GP$18:GQ$18),MIN((GR$18-MAX($GP$18:GQ$18)),(GR$18-GQ$18)),0)</f>
        <v>0</v>
      </c>
      <c r="GS37" s="1">
        <f>+IF($E37=GS$22,VLOOKUP($C37,Input!$A$8:$GZ$39,MATCH(GS$21,Input!$A$6:$GZ$6,0),FALSE),0)*IF(GS$19&gt;=MAX($GP$19:GR$19),MIN((GS$19-MAX($GP$19:GR$19)),(GS$19-GR$19)),0)+IF($E37=GS$22,VLOOKUP($C37,Input!$A$8:$GZ$39,MATCH(GS$21,Input!$A$6:$GZ$6,0),FALSE),0)*IF(GS$18&gt;=MAX($GP$18:GR$18),MIN((GS$18-MAX($GP$18:GR$18)),(GS$18-GR$18)),0)</f>
        <v>0</v>
      </c>
      <c r="GT37" s="1">
        <f>+IF($E37=GT$22,VLOOKUP($C37,Input!$A$8:$GZ$39,MATCH(GT$21,Input!$A$6:$GZ$6,0),FALSE),0)*IF(GT$19&gt;=MAX($GP$19:GS$19),MIN((GT$19-MAX($GP$19:GS$19)),(GT$19-GS$19)),0)+IF($E37=GT$22,VLOOKUP($C37,Input!$A$8:$GZ$39,MATCH(GT$21,Input!$A$6:$GZ$6,0),FALSE),0)*IF(GT$18&gt;=MAX($GP$18:GS$18),MIN((GT$18-MAX($GP$18:GS$18)),(GT$18-GS$18)),0)</f>
        <v>0</v>
      </c>
      <c r="GU37" s="1">
        <f>+IF($E37=GU$22,VLOOKUP($C37,Input!$A$8:$GZ$39,MATCH(GU$21,Input!$A$6:$GZ$6,0),FALSE),0)*IF(GU$19&gt;=MAX($GP$19:GT$19),MIN((GU$19-MAX($GP$19:GT$19)),(GU$19-GT$19)),0)+IF($E37=GU$22,VLOOKUP($C37,Input!$A$8:$GZ$39,MATCH(GU$21,Input!$A$6:$GZ$6,0),FALSE),0)*IF(GU$18&gt;=MAX($GP$18:GT$18),MIN((GU$18-MAX($GP$18:GT$18)),(GU$18-GT$18)),0)</f>
        <v>0</v>
      </c>
      <c r="GV37" s="1">
        <f>+IF($E37=GV$22,VLOOKUP($C37,Input!$A$8:$GZ$39,MATCH(GV$21,Input!$A$6:$GZ$6,0),FALSE),0)*IF(GV$19&gt;=MAX($GP$19:GU$19),MIN((GV$19-MAX($GP$19:GU$19)),(GV$19-GU$19)),0)+IF($E37=GV$22,VLOOKUP($C37,Input!$A$8:$GZ$39,MATCH(GV$21,Input!$A$6:$GZ$6,0),FALSE),0)*IF(GV$18&gt;=MAX($GP$18:GU$18),MIN((GV$18-MAX($GP$18:GU$18)),(GV$18-GU$18)),0)</f>
        <v>0</v>
      </c>
      <c r="GW37" s="1">
        <f>+IF($E37=GW$22,VLOOKUP($C37,Input!$A$8:$GZ$39,MATCH(GW$21,Input!$A$6:$GZ$6,0),FALSE),0)*IF(GW$19&gt;=MAX($GP$19:GV$19),MIN((GW$19-MAX($GP$19:GV$19)),(GW$19-GV$19)),0)+IF($E37=GW$22,VLOOKUP($C37,Input!$A$8:$GZ$39,MATCH(GW$21,Input!$A$6:$GZ$6,0),FALSE),0)*IF(GW$18&gt;=MAX($GP$18:GV$18),MIN((GW$18-MAX($GP$18:GV$18)),(GW$18-GV$18)),0)</f>
        <v>0</v>
      </c>
      <c r="GX37" s="1">
        <f>+IF($E37=GX$22,VLOOKUP($C37,Input!$A$8:$GZ$39,MATCH(GX$21,Input!$A$6:$GZ$6,0),FALSE),0)*IF(GX$19&gt;=MAX($GP$19:GW$19),MIN((GX$19-MAX($GP$19:GW$19)),(GX$19-GW$19)),0)+IF($E37=GX$22,VLOOKUP($C37,Input!$A$8:$GZ$39,MATCH(GX$21,Input!$A$6:$GZ$6,0),FALSE),0)*IF(GX$18&gt;=MAX($GP$18:GW$18),MIN((GX$18-MAX($GP$18:GW$18)),(GX$18-GW$18)),0)</f>
        <v>0</v>
      </c>
      <c r="GY37" s="1">
        <f>+IF($E37=GY$22,VLOOKUP($C37,Input!$A$8:$GZ$39,MATCH(GY$21,Input!$A$6:$GZ$6,0),FALSE),0)*IF(GY$19&gt;=MAX($GP$19:GX$19),MIN((GY$19-MAX($GP$19:GX$19)),(GY$19-GX$19)),0)+IF($E37=GY$22,VLOOKUP($C37,Input!$A$8:$GZ$39,MATCH(GY$21,Input!$A$6:$GZ$6,0),FALSE),0)*IF(GY$18&gt;=MAX($GP$18:GX$18),MIN((GY$18-MAX($GP$18:GX$18)),(GY$18-GX$18)),0)</f>
        <v>0</v>
      </c>
      <c r="GZ37" s="1">
        <f>+IF($E37=GZ$22,VLOOKUP($C37,Input!$A$8:$GZ$39,MATCH(GZ$21,Input!$A$6:$GZ$6,0),FALSE),0)*IF(GZ$19&gt;=MAX($GP$19:GY$19),MIN((GZ$19-MAX($GP$19:GY$19)),(GZ$19-GY$19)),0)+IF($E37=GZ$22,VLOOKUP($C37,Input!$A$8:$GZ$39,MATCH(GZ$21,Input!$A$6:$GZ$6,0),FALSE),0)*IF(GZ$18&gt;=MAX($GP$18:GY$18),MIN((GZ$18-MAX($GP$18:GY$18)),(GZ$18-GY$18)),0)</f>
        <v>0</v>
      </c>
      <c r="HA37" s="1">
        <f>+IF($E37=HA$22,VLOOKUP($C37,Input!$A$8:$GZ$39,MATCH(HA$21,Input!$A$6:$GZ$6,0),FALSE),0)*IF(HA$19&gt;=MAX($GP$19:GZ$19),MIN((HA$19-MAX($GP$19:GZ$19)),(HA$19-GZ$19)),0)+IF($E37=HA$22,VLOOKUP($C37,Input!$A$8:$GZ$39,MATCH(HA$21,Input!$A$6:$GZ$6,0),FALSE),0)*IF(HA$18&gt;=MAX($GP$18:GZ$18),MIN((HA$18-MAX($GP$18:GZ$18)),(HA$18-GZ$18)),0)</f>
        <v>0</v>
      </c>
      <c r="HB37" s="1">
        <f>+IF($E37=HB$22,VLOOKUP($C37,Input!$A$8:$GZ$39,MATCH(HB$21,Input!$A$6:$GZ$6,0),FALSE),0)*IF(HB$19&gt;=MAX($GP$19:HA$19),MIN((HB$19-MAX($GP$19:HA$19)),(HB$19-HA$19)),0)+IF($E37=HB$22,VLOOKUP($C37,Input!$A$8:$GZ$39,MATCH(HB$21,Input!$A$6:$GZ$6,0),FALSE),0)*IF(HB$18&gt;=MAX($GP$18:HA$18),MIN((HB$18-MAX($GP$18:HA$18)),(HB$18-HA$18)),0)</f>
        <v>0</v>
      </c>
      <c r="HC37" s="1">
        <f>+IF($E37=HC$22,VLOOKUP($C37,Input!$A$8:$GZ$39,MATCH(HC$21,Input!$A$6:$GZ$6,0),FALSE),0)*IF(HC$19&gt;=MAX($GP$19:HB$19),MIN((HC$19-MAX($GP$19:HB$19)),(HC$19-HB$19)),0)+IF($E37=HC$22,VLOOKUP($C37,Input!$A$8:$GZ$39,MATCH(HC$21,Input!$A$6:$GZ$6,0),FALSE),0)*IF(HC$18&gt;=MAX($GP$18:HB$18),MIN((HC$18-MAX($GP$18:HB$18)),(HC$18-HB$18)),0)</f>
        <v>0</v>
      </c>
      <c r="HD37" s="1">
        <f>+IF($E37=HD$22,VLOOKUP($C37,Input!$A$8:$GZ$39,MATCH(HD$21,Input!$A$6:$GZ$6,0),FALSE),0)*IF(HD$19&gt;=MAX($GP$19:HC$19),MIN((HD$19-MAX($GP$19:HC$19)),(HD$19-HC$19)),0)+IF($E37=HD$22,VLOOKUP($C37,Input!$A$8:$GZ$39,MATCH(HD$21,Input!$A$6:$GZ$6,0),FALSE),0)*IF(HD$18&gt;=MAX($GP$18:HC$18),MIN((HD$18-MAX($GP$18:HC$18)),(HD$18-HC$18)),0)</f>
        <v>0</v>
      </c>
      <c r="HE37" s="1">
        <f>+IF($E37=HE$22,VLOOKUP($C37,Input!$A$8:$GZ$39,MATCH(HE$21,Input!$A$6:$GZ$6,0),FALSE),0)*IF(HE$19&gt;=MAX($GP$19:HD$19),MIN((HE$19-MAX($GP$19:HD$19)),(HE$19-HD$19)),0)+IF($E37=HE$22,VLOOKUP($C37,Input!$A$8:$GZ$39,MATCH(HE$21,Input!$A$6:$GZ$6,0),FALSE),0)*IF(HE$18&gt;=MAX($GP$18:HD$18),MIN((HE$18-MAX($GP$18:HD$18)),(HE$18-HD$18)),0)</f>
        <v>0</v>
      </c>
      <c r="HF37" s="1">
        <f>+IF($E37=HF$22,VLOOKUP($C37,Input!$A$8:$GZ$39,MATCH(HF$21,Input!$A$6:$GZ$6,0),FALSE),0)*IF(HF$19&gt;=MAX($GP$19:HE$19),MIN((HF$19-MAX($GP$19:HE$19)),(HF$19-HE$19)),0)+IF($E37=HF$22,VLOOKUP($C37,Input!$A$8:$GZ$39,MATCH(HF$21,Input!$A$6:$GZ$6,0),FALSE),0)*IF(HF$18&gt;=MAX($GP$18:HE$18),MIN((HF$18-MAX($GP$18:HE$18)),(HF$18-HE$18)),0)</f>
        <v>0</v>
      </c>
      <c r="HG37" s="1">
        <f>+IF($E37=HG$22,VLOOKUP($C37,Input!$A$8:$GZ$39,MATCH(HG$21,Input!$A$6:$GZ$6,0),FALSE),0)*IF(HG$19&gt;=MAX($GP$19:HF$19),MIN((HG$19-MAX($GP$19:HF$19)),(HG$19-HF$19)),0)+IF($E37=HG$22,VLOOKUP($C37,Input!$A$8:$GZ$39,MATCH(HG$21,Input!$A$6:$GZ$6,0),FALSE),0)*IF(HG$18&gt;=MAX($GP$18:HF$18),MIN((HG$18-MAX($GP$18:HF$18)),(HG$18-HF$18)),0)</f>
        <v>0</v>
      </c>
      <c r="HH37" s="1">
        <f>+IF($E37=HH$22,VLOOKUP($C37,Input!$A$8:$GZ$39,MATCH(HH$21,Input!$A$6:$GZ$6,0),FALSE),0)*IF(HH$19&gt;=MAX($GP$19:HG$19),MIN((HH$19-MAX($GP$19:HG$19)),(HH$19-HG$19)),0)+IF($E37=HH$22,VLOOKUP($C37,Input!$A$8:$GZ$39,MATCH(HH$21,Input!$A$6:$GZ$6,0),FALSE),0)*IF(HH$18&gt;=MAX($GP$18:HG$18),MIN((HH$18-MAX($GP$18:HG$18)),(HH$18-HG$18)),0)</f>
        <v>0</v>
      </c>
      <c r="HI37" s="1">
        <f>+IF($E37=HI$22,VLOOKUP($C37,Input!$A$8:$GZ$39,MATCH(HI$21,Input!$A$6:$GZ$6,0),FALSE),0)*IF(HI$19&gt;=MAX($GP$19:HH$19),MIN((HI$19-MAX($GP$19:HH$19)),(HI$19-HH$19)),0)+IF($E37=HI$22,VLOOKUP($C37,Input!$A$8:$GZ$39,MATCH(HI$21,Input!$A$6:$GZ$6,0),FALSE),0)*IF(HI$18&gt;=MAX($GP$18:HH$18),MIN((HI$18-MAX($GP$18:HH$18)),(HI$18-HH$18)),0)</f>
        <v>0</v>
      </c>
      <c r="HJ37" s="1">
        <f>+IF($E37=HJ$22,VLOOKUP($C37,Input!$A$8:$GZ$39,MATCH(HJ$21,Input!$A$6:$GZ$6,0),FALSE),0)*IF(HJ$19&gt;=MAX($GP$19:HI$19),MIN((HJ$19-MAX($GP$19:HI$19)),(HJ$19-HI$19)),0)+IF($E37=HJ$22,VLOOKUP($C37,Input!$A$8:$GZ$39,MATCH(HJ$21,Input!$A$6:$GZ$6,0),FALSE),0)*IF(HJ$18&gt;=MAX($GP$18:HI$18),MIN((HJ$18-MAX($GP$18:HI$18)),(HJ$18-HI$18)),0)</f>
        <v>0</v>
      </c>
      <c r="HK37" s="1">
        <f>+IF($E37=HK$22,VLOOKUP($C37,Input!$A$8:$GZ$39,MATCH(HK$21,Input!$A$6:$GZ$6,0),FALSE),0)*IF(HK$19&gt;=MAX($GP$19:HJ$19),MIN((HK$19-MAX($GP$19:HJ$19)),(HK$19-HJ$19)),0)+IF($E37=HK$22,VLOOKUP($C37,Input!$A$8:$GZ$39,MATCH(HK$21,Input!$A$6:$GZ$6,0),FALSE),0)*IF(HK$18&gt;=MAX($GP$18:HJ$18),MIN((HK$18-MAX($GP$18:HJ$18)),(HK$18-HJ$18)),0)</f>
        <v>0</v>
      </c>
      <c r="HL37" s="1">
        <f>+IF($E37=HL$22,VLOOKUP($C37,Input!$A$8:$GZ$39,MATCH(HL$21,Input!$A$6:$GZ$6,0),FALSE),0)*IF(HL$19&gt;=MAX($GP$19:HK$19),MIN((HL$19-MAX($GP$19:HK$19)),(HL$19-HK$19)),0)+IF($E37=HL$22,VLOOKUP($C37,Input!$A$8:$GZ$39,MATCH(HL$21,Input!$A$6:$GZ$6,0),FALSE),0)*IF(HL$18&gt;=MAX($GP$18:HK$18),MIN((HL$18-MAX($GP$18:HK$18)),(HL$18-HK$18)),0)</f>
        <v>0</v>
      </c>
      <c r="HM37" s="1">
        <f>+IF($E37=HM$22,VLOOKUP($C37,Input!$A$8:$GZ$39,MATCH(HM$21,Input!$A$6:$GZ$6,0),FALSE),0)*IF(HM$19&gt;=MAX($GP$19:HL$19),MIN((HM$19-MAX($GP$19:HL$19)),(HM$19-HL$19)),0)+IF($E37=HM$22,VLOOKUP($C37,Input!$A$8:$GZ$39,MATCH(HM$21,Input!$A$6:$GZ$6,0),FALSE),0)*IF(HM$18&gt;=MAX($GP$18:HL$18),MIN((HM$18-MAX($GP$18:HL$18)),(HM$18-HL$18)),0)</f>
        <v>0</v>
      </c>
      <c r="HN37" s="1">
        <f>+IF($E37=HN$22,VLOOKUP($C37,Input!$A$8:$GZ$39,MATCH(HN$21,Input!$A$6:$GZ$6,0),FALSE),0)*IF(HN$19&gt;=MAX($GP$19:HM$19),MIN((HN$19-MAX($GP$19:HM$19)),(HN$19-HM$19)),0)+IF($E37=HN$22,VLOOKUP($C37,Input!$A$8:$GZ$39,MATCH(HN$21,Input!$A$6:$GZ$6,0),FALSE),0)*IF(HN$18&gt;=MAX($GP$18:HM$18),MIN((HN$18-MAX($GP$18:HM$18)),(HN$18-HM$18)),0)</f>
        <v>0</v>
      </c>
      <c r="HO37" s="1">
        <f>+IF($E37=HO$22,VLOOKUP($C37,Input!$A$8:$GZ$39,MATCH(HO$21,Input!$A$6:$GZ$6,0),FALSE),0)*IF(HO$19&gt;=MAX($GP$19:HN$19),MIN((HO$19-MAX($GP$19:HN$19)),(HO$19-HN$19)),0)+IF($E37=HO$22,VLOOKUP($C37,Input!$A$8:$GZ$39,MATCH(HO$21,Input!$A$6:$GZ$6,0),FALSE),0)*IF(HO$18&gt;=MAX($GP$18:HN$18),MIN((HO$18-MAX($GP$18:HN$18)),(HO$18-HN$18)),0)</f>
        <v>0</v>
      </c>
      <c r="HP37" s="1">
        <f>+IF($E37=HP$22,VLOOKUP($C37,Input!$A$8:$GZ$39,MATCH(HP$21,Input!$A$6:$GZ$6,0),FALSE),0)*IF(HP$19&gt;=MAX($GP$19:HO$19),MIN((HP$19-MAX($GP$19:HO$19)),(HP$19-HO$19)),0)+IF($E37=HP$22,VLOOKUP($C37,Input!$A$8:$GZ$39,MATCH(HP$21,Input!$A$6:$GZ$6,0),FALSE),0)*IF(HP$18&gt;=MAX($GP$18:HO$18),MIN((HP$18-MAX($GP$18:HO$18)),(HP$18-HO$18)),0)</f>
        <v>0</v>
      </c>
      <c r="HQ37" s="1">
        <f>+IF($E37=HQ$22,VLOOKUP($C37,Input!$A$8:$GZ$39,MATCH(HQ$21,Input!$A$6:$GZ$6,0),FALSE),0)*IF(HQ$19&gt;=MAX($GP$19:HP$19),MIN((HQ$19-MAX($GP$19:HP$19)),(HQ$19-HP$19)),0)+IF($E37=HQ$22,VLOOKUP($C37,Input!$A$8:$GZ$39,MATCH(HQ$21,Input!$A$6:$GZ$6,0),FALSE),0)*IF(HQ$18&gt;=MAX($GP$18:HP$18),MIN((HQ$18-MAX($GP$18:HP$18)),(HQ$18-HP$18)),0)</f>
        <v>0</v>
      </c>
      <c r="HR37" s="1">
        <f>+IF($E37=HR$22,VLOOKUP($C37,Input!$A$8:$GZ$39,MATCH(HR$21,Input!$A$6:$GZ$6,0),FALSE),0)*IF(HR$19&gt;=MAX($GP$19:HQ$19),MIN((HR$19-MAX($GP$19:HQ$19)),(HR$19-HQ$19)),0)+IF($E37=HR$22,VLOOKUP($C37,Input!$A$8:$GZ$39,MATCH(HR$21,Input!$A$6:$GZ$6,0),FALSE),0)*IF(HR$18&gt;=MAX($GP$18:HQ$18),MIN((HR$18-MAX($GP$18:HQ$18)),(HR$18-HQ$18)),0)</f>
        <v>0</v>
      </c>
      <c r="HS37" s="1">
        <f>+IF($E37=HS$22,VLOOKUP($C37,Input!$A$8:$GZ$39,MATCH(HS$21,Input!$A$6:$GZ$6,0),FALSE),0)*IF(HS$19&gt;=MAX($GP$19:HR$19),MIN((HS$19-MAX($GP$19:HR$19)),(HS$19-HR$19)),0)+IF($E37=HS$22,VLOOKUP($C37,Input!$A$8:$GZ$39,MATCH(HS$21,Input!$A$6:$GZ$6,0),FALSE),0)*IF(HS$18&gt;=MAX($GP$18:HR$18),MIN((HS$18-MAX($GP$18:HR$18)),(HS$18-HR$18)),0)</f>
        <v>0</v>
      </c>
      <c r="HT37" s="1">
        <f>+IF($E37=HT$22,VLOOKUP($C37,Input!$A$8:$GZ$39,MATCH(HT$21,Input!$A$6:$GZ$6,0),FALSE),0)*IF(HT$19&gt;=MAX($GP$19:HS$19),MIN((HT$19-MAX($GP$19:HS$19)),(HT$19-HS$19)),0)+IF($E37=HT$22,VLOOKUP($C37,Input!$A$8:$GZ$39,MATCH(HT$21,Input!$A$6:$GZ$6,0),FALSE),0)*IF(HT$18&gt;=MAX($GP$18:HS$18),MIN((HT$18-MAX($GP$18:HS$18)),(HT$18-HS$18)),0)</f>
        <v>0</v>
      </c>
      <c r="HU37" s="1">
        <f>+IF($E37=HU$22,VLOOKUP($C37,Input!$A$8:$GZ$39,MATCH(HU$21,Input!$A$6:$GZ$6,0),FALSE),0)*IF(HU$19&gt;=MAX($GP$19:HT$19),MIN((HU$19-MAX($GP$19:HT$19)),(HU$19-HT$19)),0)+IF($E37=HU$22,VLOOKUP($C37,Input!$A$8:$GZ$39,MATCH(HU$21,Input!$A$6:$GZ$6,0),FALSE),0)*IF(HU$18&gt;=MAX($GP$18:HT$18),MIN((HU$18-MAX($GP$18:HT$18)),(HU$18-HT$18)),0)</f>
        <v>0</v>
      </c>
      <c r="HV37" s="1">
        <f>+IF($E37=HV$22,VLOOKUP($C37,Input!$A$8:$GZ$39,MATCH(HV$21,Input!$A$6:$GZ$6,0),FALSE),0)*IF(HV$19&gt;=MAX($GP$19:HU$19),MIN((HV$19-MAX($GP$19:HU$19)),(HV$19-HU$19)),0)+IF($E37=HV$22,VLOOKUP($C37,Input!$A$8:$GZ$39,MATCH(HV$21,Input!$A$6:$GZ$6,0),FALSE),0)*IF(HV$18&gt;=MAX($GP$18:HU$18),MIN((HV$18-MAX($GP$18:HU$18)),(HV$18-HU$18)),0)</f>
        <v>0</v>
      </c>
      <c r="HW37" s="1">
        <f>+IF($E37=HW$22,VLOOKUP($C37,Input!$A$8:$GZ$39,MATCH(HW$21,Input!$A$6:$GZ$6,0),FALSE),0)*IF(HW$19&gt;=MAX($GP$19:HV$19),MIN((HW$19-MAX($GP$19:HV$19)),(HW$19-HV$19)),0)+IF($E37=HW$22,VLOOKUP($C37,Input!$A$8:$GZ$39,MATCH(HW$21,Input!$A$6:$GZ$6,0),FALSE),0)*IF(HW$18&gt;=MAX($GP$18:HV$18),MIN((HW$18-MAX($GP$18:HV$18)),(HW$18-HV$18)),0)</f>
        <v>0</v>
      </c>
      <c r="HX37" s="1">
        <f>+IF($E37=HX$22,VLOOKUP($C37,Input!$A$8:$GZ$39,MATCH(HX$21,Input!$A$6:$GZ$6,0),FALSE),0)*IF(HX$19&gt;=MAX($GP$19:HW$19),MIN((HX$19-MAX($GP$19:HW$19)),(HX$19-HW$19)),0)+IF($E37=HX$22,VLOOKUP($C37,Input!$A$8:$GZ$39,MATCH(HX$21,Input!$A$6:$GZ$6,0),FALSE),0)*IF(HX$18&gt;=MAX($GP$18:HW$18),MIN((HX$18-MAX($GP$18:HW$18)),(HX$18-HW$18)),0)</f>
        <v>0</v>
      </c>
      <c r="HY37" s="1">
        <f>+IF($E37=HY$22,VLOOKUP($C37,Input!$A$8:$GZ$39,MATCH(HY$21,Input!$A$6:$GZ$6,0),FALSE),0)*IF(HY$19&gt;=MAX($GP$19:HX$19),MIN((HY$19-MAX($GP$19:HX$19)),(HY$19-HX$19)),0)+IF($E37=HY$22,VLOOKUP($C37,Input!$A$8:$GZ$39,MATCH(HY$21,Input!$A$6:$GZ$6,0),FALSE),0)*IF(HY$18&gt;=MAX($GP$18:HX$18),MIN((HY$18-MAX($GP$18:HX$18)),(HY$18-HX$18)),0)</f>
        <v>0</v>
      </c>
      <c r="HZ37" s="42"/>
      <c r="IA37" t="str">
        <f>VLOOKUP($C37,Input!$A$8:$IA$39,MATCH(IA$21,Input!$A$6:$IA$6,0),FALSE)</f>
        <v>NA</v>
      </c>
      <c r="IB37" s="132">
        <f>IF((VLOOKUP($C37,Input!$A$8:$IA$39,MATCH(IB$21,Input!$A$6:$IA$6,0),FALSE))="Y",$D37/VLOOKUP($C37,Input!$A$8:$IA$39,MATCH(IC$21,Input!$A$6:$IA$6,0),FALSE),0)</f>
        <v>0</v>
      </c>
      <c r="IC37" s="132">
        <f>IF((VLOOKUP($C37,Input!$A$8:$IA$39,MATCH(IB$21,Input!$A$6:$IA$6,0),FALSE))="Y",0,IF((VLOOKUP($C37,Input!$A$8:$IA$39,MATCH(IC$21,Input!$A$6:$IA$6,0),FALSE))&gt;0,$D37/VLOOKUP($C37,Input!$A$8:$IA$39,MATCH(IC$21,Input!$A$6:$IA$6,0),FALSE),0))</f>
        <v>0</v>
      </c>
      <c r="ID37" s="1">
        <f>+IF($E37=ID$22,VLOOKUP($C37,Input!$A$8:$IA$39,MATCH(ID$21,Input!$A$6:$IA$6,0),FALSE),0)*IF(ID$19&gt;=MAX($IC$19:IC$19),MIN((ID$19-MAX($IC$19:IC$19)),(ID$19-IC$19)),0)+IF($E37=ID$22,VLOOKUP($C37,Input!$A$8:$IA$39,MATCH(ID$21,Input!$A$6:$IA$6,0),FALSE),0)*IF(ID$18&gt;=MAX($IC$18:IC$18),MIN((ID$18-MAX($IC$18:IC$18)),(ID$18-IC$18)),0)</f>
        <v>0</v>
      </c>
      <c r="IE37" s="1">
        <f>+IF($E37=IE$22,VLOOKUP($C37,Input!$A$8:$IA$39,MATCH(IE$21,Input!$A$6:$IA$6,0),FALSE),0)*IF(IE$19&gt;=MAX($IC$19:ID$19),MIN((IE$19-MAX($IC$19:ID$19)),(IE$19-ID$19)),0)+IF($E37=IE$22,VLOOKUP($C37,Input!$A$8:$IA$39,MATCH(IE$21,Input!$A$6:$IA$6,0),FALSE),0)*IF(IE$18&gt;=MAX($IC$18:ID$18),MIN((IE$18-MAX($IC$18:ID$18)),(IE$18-ID$18)),0)</f>
        <v>0</v>
      </c>
      <c r="IF37" s="1">
        <f>+IF($E37=IF$22,VLOOKUP($C37,Input!$A$8:$IA$39,MATCH(IF$21,Input!$A$6:$IA$6,0),FALSE),0)*IF(IF$19&gt;=MAX($IC$19:IE$19),MIN((IF$19-MAX($IC$19:IE$19)),(IF$19-IE$19)),0)+IF($E37=IF$22,VLOOKUP($C37,Input!$A$8:$IA$39,MATCH(IF$21,Input!$A$6:$IA$6,0),FALSE),0)*IF(IF$18&gt;=MAX($IC$18:IE$18),MIN((IF$18-MAX($IC$18:IE$18)),(IF$18-IE$18)),0)</f>
        <v>0</v>
      </c>
      <c r="IG37" s="1">
        <f>+IF($E37=IG$22,VLOOKUP($C37,Input!$A$8:$IA$39,MATCH(IG$21,Input!$A$6:$IA$6,0),FALSE),0)*IF(IG$19&gt;=MAX($IC$19:IF$19),MIN((IG$19-MAX($IC$19:IF$19)),(IG$19-IF$19)),0)+IF($E37=IG$22,VLOOKUP($C37,Input!$A$8:$IA$39,MATCH(IG$21,Input!$A$6:$IA$6,0),FALSE),0)*IF(IG$18&gt;=MAX($IC$18:IF$18),MIN((IG$18-MAX($IC$18:IF$18)),(IG$18-IF$18)),0)</f>
        <v>0</v>
      </c>
      <c r="IH37" s="1">
        <f>+IF($E37=IH$22,VLOOKUP($C37,Input!$A$8:$IA$39,MATCH(IH$21,Input!$A$6:$IA$6,0),FALSE),0)*IF(IH$19&gt;=MAX($IC$19:IG$19),MIN((IH$19-MAX($IC$19:IG$19)),(IH$19-IG$19)),0)+IF($E37=IH$22,VLOOKUP($C37,Input!$A$8:$IA$39,MATCH(IH$21,Input!$A$6:$IA$6,0),FALSE),0)*IF(IH$18&gt;=MAX($IC$18:IG$18),MIN((IH$18-MAX($IC$18:IG$18)),(IH$18-IG$18)),0)</f>
        <v>0</v>
      </c>
      <c r="II37" s="1">
        <f>+IF($E37=II$22,VLOOKUP($C37,Input!$A$8:$IA$39,MATCH(II$21,Input!$A$6:$IA$6,0),FALSE),0)*IF(II$19&gt;=MAX($IC$19:IH$19),MIN((II$19-MAX($IC$19:IH$19)),(II$19-IH$19)),0)+IF($E37=II$22,VLOOKUP($C37,Input!$A$8:$IA$39,MATCH(II$21,Input!$A$6:$IA$6,0),FALSE),0)*IF(II$18&gt;=MAX($IC$18:IH$18),MIN((II$18-MAX($IC$18:IH$18)),(II$18-IH$18)),0)</f>
        <v>0</v>
      </c>
      <c r="IJ37" s="1">
        <f>+IF($E37=IJ$22,VLOOKUP($C37,Input!$A$8:$IA$39,MATCH(IJ$21,Input!$A$6:$IA$6,0),FALSE),0)*IF(IJ$19&gt;=MAX($IC$19:II$19),MIN((IJ$19-MAX($IC$19:II$19)),(IJ$19-II$19)),0)+IF($E37=IJ$22,VLOOKUP($C37,Input!$A$8:$IA$39,MATCH(IJ$21,Input!$A$6:$IA$6,0),FALSE),0)*IF(IJ$18&gt;=MAX($IC$18:II$18),MIN((IJ$18-MAX($IC$18:II$18)),(IJ$18-II$18)),0)</f>
        <v>0</v>
      </c>
      <c r="IK37" s="1">
        <f>+IF($E37=IK$22,VLOOKUP($C37,Input!$A$8:$IA$39,MATCH(IK$21,Input!$A$6:$IA$6,0),FALSE),0)*IF(IK$19&gt;=MAX($IC$19:IJ$19),MIN((IK$19-MAX($IC$19:IJ$19)),(IK$19-IJ$19)),0)+IF($E37=IK$22,VLOOKUP($C37,Input!$A$8:$IA$39,MATCH(IK$21,Input!$A$6:$IA$6,0),FALSE),0)*IF(IK$18&gt;=MAX($IC$18:IJ$18),MIN((IK$18-MAX($IC$18:IJ$18)),(IK$18-IJ$18)),0)</f>
        <v>0</v>
      </c>
      <c r="IL37" s="1">
        <f>+IF($E37=IL$22,VLOOKUP($C37,Input!$A$8:$IA$39,MATCH(IL$21,Input!$A$6:$IA$6,0),FALSE),0)*IF(IL$19&gt;=MAX($IC$19:IK$19),MIN((IL$19-MAX($IC$19:IK$19)),(IL$19-IK$19)),0)+IF($E37=IL$22,VLOOKUP($C37,Input!$A$8:$IA$39,MATCH(IL$21,Input!$A$6:$IA$6,0),FALSE),0)*IF(IL$18&gt;=MAX($IC$18:IK$18),MIN((IL$18-MAX($IC$18:IK$18)),(IL$18-IK$18)),0)</f>
        <v>0</v>
      </c>
      <c r="IM37" s="1">
        <f>+IF($E37=IM$22,VLOOKUP($C37,Input!$A$8:$IA$39,MATCH(IM$21,Input!$A$6:$IA$6,0),FALSE),0)*IF(IM$19&gt;=MAX($IC$19:IL$19),MIN((IM$19-MAX($IC$19:IL$19)),(IM$19-IL$19)),0)+IF($E37=IM$22,VLOOKUP($C37,Input!$A$8:$IA$39,MATCH(IM$21,Input!$A$6:$IA$6,0),FALSE),0)*IF(IM$18&gt;=MAX($IC$18:IL$18),MIN((IM$18-MAX($IC$18:IL$18)),(IM$18-IL$18)),0)</f>
        <v>0</v>
      </c>
      <c r="IN37" s="1">
        <f>+IF($E37=IN$22,VLOOKUP($C37,Input!$A$8:$IA$39,MATCH(IN$21,Input!$A$6:$IA$6,0),FALSE),0)*IF(IN$19&gt;=MAX($IC$19:IM$19),MIN((IN$19-MAX($IC$19:IM$19)),(IN$19-IM$19)),0)+IF($E37=IN$22,VLOOKUP($C37,Input!$A$8:$IA$39,MATCH(IN$21,Input!$A$6:$IA$6,0),FALSE),0)*IF(IN$18&gt;=MAX($IC$18:IM$18),MIN((IN$18-MAX($IC$18:IM$18)),(IN$18-IM$18)),0)</f>
        <v>0</v>
      </c>
      <c r="IO37" s="1">
        <f>+IF($E37=IO$22,VLOOKUP($C37,Input!$A$8:$IA$39,MATCH(IO$21,Input!$A$6:$IA$6,0),FALSE),0)*IF(IO$19&gt;=MAX($IC$19:IN$19),MIN((IO$19-MAX($IC$19:IN$19)),(IO$19-IN$19)),0)+IF($E37=IO$22,VLOOKUP($C37,Input!$A$8:$IA$39,MATCH(IO$21,Input!$A$6:$IA$6,0),FALSE),0)*IF(IO$18&gt;=MAX($IC$18:IN$18),MIN((IO$18-MAX($IC$18:IN$18)),(IO$18-IN$18)),0)</f>
        <v>0</v>
      </c>
      <c r="IP37" s="1">
        <f>+IF($E37=IP$22,VLOOKUP($C37,Input!$A$8:$IA$39,MATCH(IP$21,Input!$A$6:$IA$6,0),FALSE),0)*IF(IP$19&gt;=MAX($IC$19:IO$19),MIN((IP$19-MAX($IC$19:IO$19)),(IP$19-IO$19)),0)+IF($E37=IP$22,VLOOKUP($C37,Input!$A$8:$IA$39,MATCH(IP$21,Input!$A$6:$IA$6,0),FALSE),0)*IF(IP$18&gt;=MAX($IC$18:IO$18),MIN((IP$18-MAX($IC$18:IO$18)),(IP$18-IO$18)),0)</f>
        <v>0</v>
      </c>
      <c r="IQ37" s="1">
        <f>+IF($E37=IQ$22,VLOOKUP($C37,Input!$A$8:$IA$39,MATCH(IQ$21,Input!$A$6:$IA$6,0),FALSE),0)*IF(IQ$19&gt;=MAX($IC$19:IP$19),MIN((IQ$19-MAX($IC$19:IP$19)),(IQ$19-IP$19)),0)+IF($E37=IQ$22,VLOOKUP($C37,Input!$A$8:$IA$39,MATCH(IQ$21,Input!$A$6:$IA$6,0),FALSE),0)*IF(IQ$18&gt;=MAX($IC$18:IP$18),MIN((IQ$18-MAX($IC$18:IP$18)),(IQ$18-IP$18)),0)</f>
        <v>0</v>
      </c>
      <c r="IR37" s="1">
        <f>+IF($E37=IR$22,VLOOKUP($C37,Input!$A$8:$IA$39,MATCH(IR$21,Input!$A$6:$IA$6,0),FALSE),0)*IF(IR$19&gt;=MAX($IC$19:IQ$19),MIN((IR$19-MAX($IC$19:IQ$19)),(IR$19-IQ$19)),0)+IF($E37=IR$22,VLOOKUP($C37,Input!$A$8:$IA$39,MATCH(IR$21,Input!$A$6:$IA$6,0),FALSE),0)*IF(IR$18&gt;=MAX($IC$18:IQ$18),MIN((IR$18-MAX($IC$18:IQ$18)),(IR$18-IQ$18)),0)</f>
        <v>0</v>
      </c>
      <c r="IS37" s="1">
        <f>+IF($E37=IS$22,VLOOKUP($C37,Input!$A$8:$IA$39,MATCH(IS$21,Input!$A$6:$IA$6,0),FALSE),0)*IF(IS$19&gt;=MAX($IC$19:IR$19),MIN((IS$19-MAX($IC$19:IR$19)),(IS$19-IR$19)),0)+IF($E37=IS$22,VLOOKUP($C37,Input!$A$8:$IA$39,MATCH(IS$21,Input!$A$6:$IA$6,0),FALSE),0)*IF(IS$18&gt;=MAX($IC$18:IR$18),MIN((IS$18-MAX($IC$18:IR$18)),(IS$18-IR$18)),0)</f>
        <v>0</v>
      </c>
      <c r="IT37" s="1">
        <f>+IF($E37=IT$22,VLOOKUP($C37,Input!$A$8:$IA$39,MATCH(IT$21,Input!$A$6:$IA$6,0),FALSE),0)*IF(IT$19&gt;=MAX($IC$19:IS$19),MIN((IT$19-MAX($IC$19:IS$19)),(IT$19-IS$19)),0)+IF($E37=IT$22,VLOOKUP($C37,Input!$A$8:$IA$39,MATCH(IT$21,Input!$A$6:$IA$6,0),FALSE),0)*IF(IT$18&gt;=MAX($IC$18:IS$18),MIN((IT$18-MAX($IC$18:IS$18)),(IT$18-IS$18)),0)</f>
        <v>0</v>
      </c>
      <c r="IU37" s="1">
        <f>+IF($E37=IU$22,VLOOKUP($C37,Input!$A$8:$IA$39,MATCH(IU$21,Input!$A$6:$IA$6,0),FALSE),0)*IF(IU$19&gt;=MAX($IC$19:IT$19),MIN((IU$19-MAX($IC$19:IT$19)),(IU$19-IT$19)),0)+IF($E37=IU$22,VLOOKUP($C37,Input!$A$8:$IA$39,MATCH(IU$21,Input!$A$6:$IA$6,0),FALSE),0)*IF(IU$18&gt;=MAX($IC$18:IT$18),MIN((IU$18-MAX($IC$18:IT$18)),(IU$18-IT$18)),0)</f>
        <v>0</v>
      </c>
      <c r="IV37" s="1">
        <f>+IF($E37=IV$22,VLOOKUP($C37,Input!$A$8:$IA$39,MATCH(IV$21,Input!$A$6:$IA$6,0),FALSE),0)*IF(IV$19&gt;=MAX($IC$19:IU$19),MIN((IV$19-MAX($IC$19:IU$19)),(IV$19-IU$19)),0)+IF($E37=IV$22,VLOOKUP($C37,Input!$A$8:$IA$39,MATCH(IV$21,Input!$A$6:$IA$6,0),FALSE),0)*IF(IV$18&gt;=MAX($IC$18:IU$18),MIN((IV$18-MAX($IC$18:IU$18)),(IV$18-IU$18)),0)</f>
        <v>0</v>
      </c>
      <c r="IW37" s="1">
        <f>+IF($E37=IW$22,VLOOKUP($C37,Input!$A$8:$IA$39,MATCH(IW$21,Input!$A$6:$IA$6,0),FALSE),0)*IF(IW$19&gt;=MAX($IC$19:IV$19),MIN((IW$19-MAX($IC$19:IV$19)),(IW$19-IV$19)),0)+IF($E37=IW$22,VLOOKUP($C37,Input!$A$8:$IA$39,MATCH(IW$21,Input!$A$6:$IA$6,0),FALSE),0)*IF(IW$18&gt;=MAX($IC$18:IV$18),MIN((IW$18-MAX($IC$18:IV$18)),(IW$18-IV$18)),0)</f>
        <v>0</v>
      </c>
      <c r="IX37" s="1">
        <f>+IF($E37=IX$22,VLOOKUP($C37,Input!$A$8:$IA$39,MATCH(IX$21,Input!$A$6:$IA$6,0),FALSE),0)*IF(IX$19&gt;=MAX($IC$19:IW$19),MIN((IX$19-MAX($IC$19:IW$19)),(IX$19-IW$19)),0)+IF($E37=IX$22,VLOOKUP($C37,Input!$A$8:$IA$39,MATCH(IX$21,Input!$A$6:$IA$6,0),FALSE),0)*IF(IX$18&gt;=MAX($IC$18:IW$18),MIN((IX$18-MAX($IC$18:IW$18)),(IX$18-IW$18)),0)</f>
        <v>0</v>
      </c>
      <c r="IY37" s="1">
        <f>+IF($E37=IY$22,VLOOKUP($C37,Input!$A$8:$IA$39,MATCH(IY$21,Input!$A$6:$IA$6,0),FALSE),0)*IF(IY$19&gt;=MAX($IC$19:IX$19),MIN((IY$19-MAX($IC$19:IX$19)),(IY$19-IX$19)),0)+IF($E37=IY$22,VLOOKUP($C37,Input!$A$8:$IA$39,MATCH(IY$21,Input!$A$6:$IA$6,0),FALSE),0)*IF(IY$18&gt;=MAX($IC$18:IX$18),MIN((IY$18-MAX($IC$18:IX$18)),(IY$18-IX$18)),0)</f>
        <v>0</v>
      </c>
      <c r="IZ37" s="1">
        <f>+IF($E37=IZ$22,VLOOKUP($C37,Input!$A$8:$IA$39,MATCH(IZ$21,Input!$A$6:$IA$6,0),FALSE),0)*IF(IZ$19&gt;=MAX($IC$19:IY$19),MIN((IZ$19-MAX($IC$19:IY$19)),(IZ$19-IY$19)),0)+IF($E37=IZ$22,VLOOKUP($C37,Input!$A$8:$IA$39,MATCH(IZ$21,Input!$A$6:$IA$6,0),FALSE),0)*IF(IZ$18&gt;=MAX($IC$18:IY$18),MIN((IZ$18-MAX($IC$18:IY$18)),(IZ$18-IY$18)),0)</f>
        <v>0</v>
      </c>
      <c r="JA37" s="1">
        <f>+IF($E37=JA$22,VLOOKUP($C37,Input!$A$8:$IA$39,MATCH(JA$21,Input!$A$6:$IA$6,0),FALSE),0)*IF(JA$19&gt;=MAX($IC$19:IZ$19),MIN((JA$19-MAX($IC$19:IZ$19)),(JA$19-IZ$19)),0)+IF($E37=JA$22,VLOOKUP($C37,Input!$A$8:$IA$39,MATCH(JA$21,Input!$A$6:$IA$6,0),FALSE),0)*IF(JA$18&gt;=MAX($IC$18:IZ$18),MIN((JA$18-MAX($IC$18:IZ$18)),(JA$18-IZ$18)),0)</f>
        <v>0</v>
      </c>
      <c r="JB37" s="1">
        <f>+IF($E37=JB$22,VLOOKUP($C37,Input!$A$8:$IA$39,MATCH(JB$21,Input!$A$6:$IA$6,0),FALSE),0)*IF(JB$19&gt;=MAX($IC$19:JA$19),MIN((JB$19-MAX($IC$19:JA$19)),(JB$19-JA$19)),0)+IF($E37=JB$22,VLOOKUP($C37,Input!$A$8:$IA$39,MATCH(JB$21,Input!$A$6:$IA$6,0),FALSE),0)*IF(JB$18&gt;=MAX($IC$18:JA$18),MIN((JB$18-MAX($IC$18:JA$18)),(JB$18-JA$18)),0)</f>
        <v>0</v>
      </c>
      <c r="JC37" s="1">
        <f>+IF($E37=JC$22,VLOOKUP($C37,Input!$A$8:$IA$39,MATCH(JC$21,Input!$A$6:$IA$6,0),FALSE),0)*IF(JC$19&gt;=MAX($IC$19:JB$19),MIN((JC$19-MAX($IC$19:JB$19)),(JC$19-JB$19)),0)+IF($E37=JC$22,VLOOKUP($C37,Input!$A$8:$IA$39,MATCH(JC$21,Input!$A$6:$IA$6,0),FALSE),0)*IF(JC$18&gt;=MAX($IC$18:JB$18),MIN((JC$18-MAX($IC$18:JB$18)),(JC$18-JB$18)),0)</f>
        <v>0</v>
      </c>
      <c r="JD37" s="1">
        <f>+IF($E37=JD$22,VLOOKUP($C37,Input!$A$8:$IA$39,MATCH(JD$21,Input!$A$6:$IA$6,0),FALSE),0)*IF(JD$19&gt;=MAX($IC$19:JC$19),MIN((JD$19-MAX($IC$19:JC$19)),(JD$19-JC$19)),0)+IF($E37=JD$22,VLOOKUP($C37,Input!$A$8:$IA$39,MATCH(JD$21,Input!$A$6:$IA$6,0),FALSE),0)*IF(JD$18&gt;=MAX($IC$18:JC$18),MIN((JD$18-MAX($IC$18:JC$18)),(JD$18-JC$18)),0)</f>
        <v>0</v>
      </c>
      <c r="JE37" s="1">
        <f>+IF($E37=JE$22,VLOOKUP($C37,Input!$A$8:$IA$39,MATCH(JE$21,Input!$A$6:$IA$6,0),FALSE),0)*IF(JE$19&gt;=MAX($IC$19:JD$19),MIN((JE$19-MAX($IC$19:JD$19)),(JE$19-JD$19)),0)+IF($E37=JE$22,VLOOKUP($C37,Input!$A$8:$IA$39,MATCH(JE$21,Input!$A$6:$IA$6,0),FALSE),0)*IF(JE$18&gt;=MAX($IC$18:JD$18),MIN((JE$18-MAX($IC$18:JD$18)),(JE$18-JD$18)),0)</f>
        <v>0</v>
      </c>
      <c r="JF37" s="1">
        <f>+IF($E37=JF$22,VLOOKUP($C37,Input!$A$8:$IA$39,MATCH(JF$21,Input!$A$6:$IA$6,0),FALSE),0)*IF(JF$19&gt;=MAX($IC$19:JE$19),MIN((JF$19-MAX($IC$19:JE$19)),(JF$19-JE$19)),0)+IF($E37=JF$22,VLOOKUP($C37,Input!$A$8:$IA$39,MATCH(JF$21,Input!$A$6:$IA$6,0),FALSE),0)*IF(JF$18&gt;=MAX($IC$18:JE$18),MIN((JF$18-MAX($IC$18:JE$18)),(JF$18-JE$18)),0)</f>
        <v>0</v>
      </c>
      <c r="JG37" s="1">
        <f>+IF($E37=JG$22,VLOOKUP($C37,Input!$A$8:$IA$39,MATCH(JG$21,Input!$A$6:$IA$6,0),FALSE),0)*IF(JG$19&gt;=MAX($IC$19:JF$19),MIN((JG$19-MAX($IC$19:JF$19)),(JG$19-JF$19)),0)+IF($E37=JG$22,VLOOKUP($C37,Input!$A$8:$IA$39,MATCH(JG$21,Input!$A$6:$IA$6,0),FALSE),0)*IF(JG$18&gt;=MAX($IC$18:JF$18),MIN((JG$18-MAX($IC$18:JF$18)),(JG$18-JF$18)),0)</f>
        <v>0</v>
      </c>
      <c r="JH37" s="1">
        <f>+IF($E37=JH$22,VLOOKUP($C37,Input!$A$8:$IA$39,MATCH(JH$21,Input!$A$6:$IA$6,0),FALSE),0)*IF(JH$19&gt;=MAX($IC$19:JG$19),MIN((JH$19-MAX($IC$19:JG$19)),(JH$19-JG$19)),0)+IF($E37=JH$22,VLOOKUP($C37,Input!$A$8:$IA$39,MATCH(JH$21,Input!$A$6:$IA$6,0),FALSE),0)*IF(JH$18&gt;=MAX($IC$18:JG$18),MIN((JH$18-MAX($IC$18:JG$18)),(JH$18-JG$18)),0)</f>
        <v>0</v>
      </c>
      <c r="JI37" s="1">
        <f>+IF($E37=JI$22,VLOOKUP($C37,Input!$A$8:$IA$39,MATCH(JI$21,Input!$A$6:$IA$6,0),FALSE),0)*IF(JI$19&gt;=MAX($IC$19:JH$19),MIN((JI$19-MAX($IC$19:JH$19)),(JI$19-JH$19)),0)+IF($E37=JI$22,VLOOKUP($C37,Input!$A$8:$IA$39,MATCH(JI$21,Input!$A$6:$IA$6,0),FALSE),0)*IF(JI$18&gt;=MAX($IC$18:JH$18),MIN((JI$18-MAX($IC$18:JH$18)),(JI$18-JH$18)),0)</f>
        <v>0</v>
      </c>
      <c r="JJ37" s="1">
        <f>+IF($E37=JJ$22,VLOOKUP($C37,Input!$A$8:$IA$39,MATCH(JJ$21,Input!$A$6:$IA$6,0),FALSE),0)*IF(JJ$19&gt;=MAX($IC$19:JI$19),MIN((JJ$19-MAX($IC$19:JI$19)),(JJ$19-JI$19)),0)+IF($E37=JJ$22,VLOOKUP($C37,Input!$A$8:$IA$39,MATCH(JJ$21,Input!$A$6:$IA$6,0),FALSE),0)*IF(JJ$18&gt;=MAX($IC$18:JI$18),MIN((JJ$18-MAX($IC$18:JI$18)),(JJ$18-JI$18)),0)</f>
        <v>0</v>
      </c>
      <c r="JK37" s="1">
        <f>+IF($E37=JK$22,VLOOKUP($C37,Input!$A$8:$IA$39,MATCH(JK$21,Input!$A$6:$IA$6,0),FALSE),0)*IF(JK$19&gt;=MAX($IC$19:JJ$19),MIN((JK$19-MAX($IC$19:JJ$19)),(JK$19-JJ$19)),0)+IF($E37=JK$22,VLOOKUP($C37,Input!$A$8:$IA$39,MATCH(JK$21,Input!$A$6:$IA$6,0),FALSE),0)*IF(JK$18&gt;=MAX($IC$18:JJ$18),MIN((JK$18-MAX($IC$18:JJ$18)),(JK$18-JJ$18)),0)</f>
        <v>0</v>
      </c>
      <c r="JL37" s="1">
        <f>+IF($E37=JL$22,VLOOKUP($C37,Input!$A$8:$IA$39,MATCH(JL$21,Input!$A$6:$IA$6,0),FALSE),0)*IF(JL$19&gt;=MAX($IC$19:JK$19),MIN((JL$19-MAX($IC$19:JK$19)),(JL$19-JK$19)),0)+IF($E37=JL$22,VLOOKUP($C37,Input!$A$8:$IA$39,MATCH(JL$21,Input!$A$6:$IA$6,0),FALSE),0)*IF(JL$18&gt;=MAX($IC$18:JK$18),MIN((JL$18-MAX($IC$18:JK$18)),(JL$18-JK$18)),0)</f>
        <v>0</v>
      </c>
      <c r="JN37" t="str">
        <f>+VLOOKUP($C37,Input!$A$8:$GZ$39,MATCH(JN$21,Input!$A$6:$GZ$6,0),FALSE)</f>
        <v>CNG Station Maint in fuel price</v>
      </c>
      <c r="JO37" s="1">
        <f>IF($E37+$I37+$D$7&lt;=JO$22,0,IF(JO$22-$D$7&gt;=$E37,VLOOKUP($C37,Input!$A$8:$GZ$39,MATCH(JO$21,Input!$A$6:$GZ$6,0),FALSE),0)*$F37/$G37)*$D37</f>
        <v>0</v>
      </c>
      <c r="JP37" s="1">
        <f>IF($E37+$I37+$D$7&lt;=JP$22,0,IF(JP$22-$D$7&gt;=$E37,VLOOKUP($C37,Input!$A$8:$GZ$39,MATCH(JP$21,Input!$A$6:$GZ$6,0),FALSE),0)*$F37/$G37)*$D37</f>
        <v>0</v>
      </c>
      <c r="JQ37" s="1">
        <f>IF($E37+$I37+$D$7&lt;=JQ$22,0,IF(JQ$22-$D$7&gt;=$E37,VLOOKUP($C37,Input!$A$8:$GZ$39,MATCH(JQ$21,Input!$A$6:$GZ$6,0),FALSE),0)*$F37/$G37)*$D37</f>
        <v>0</v>
      </c>
      <c r="JR37" s="1">
        <f>IF($E37+$I37+$D$7&lt;=JR$22,0,IF(JR$22-$D$7&gt;=$E37,VLOOKUP($C37,Input!$A$8:$GZ$39,MATCH(JR$21,Input!$A$6:$GZ$6,0),FALSE),0)*$F37/$G37)*$D37</f>
        <v>0</v>
      </c>
      <c r="JS37" s="1">
        <f>IF($E37+$I37+$D$7&lt;=JS$22,0,IF(JS$22-$D$7&gt;=$E37,VLOOKUP($C37,Input!$A$8:$GZ$39,MATCH(JS$21,Input!$A$6:$GZ$6,0),FALSE),0)*$F37/$G37)*$D37</f>
        <v>0</v>
      </c>
      <c r="JT37" s="1">
        <f>IF($E37+$I37+$D$7&lt;=JT$22,0,IF(JT$22-$D$7&gt;=$E37,VLOOKUP($C37,Input!$A$8:$GZ$39,MATCH(JT$21,Input!$A$6:$GZ$6,0),FALSE),0)*$F37/$G37)*$D37</f>
        <v>0</v>
      </c>
      <c r="JU37" s="1">
        <f>IF($E37+$I37+$D$7&lt;=JU$22,0,IF(JU$22-$D$7&gt;=$E37,VLOOKUP($C37,Input!$A$8:$GZ$39,MATCH(JU$21,Input!$A$6:$GZ$6,0),FALSE),0)*$F37/$G37)*$D37</f>
        <v>0</v>
      </c>
      <c r="JV37" s="1">
        <f>IF($E37+$I37+$D$7&lt;=JV$22,0,IF(JV$22-$D$7&gt;=$E37,VLOOKUP($C37,Input!$A$8:$GZ$39,MATCH(JV$21,Input!$A$6:$GZ$6,0),FALSE),0)*$F37/$G37)*$D37</f>
        <v>0</v>
      </c>
      <c r="JW37" s="1">
        <f>IF($E37+$I37+$D$7&lt;=JW$22,0,IF(JW$22-$D$7&gt;=$E37,VLOOKUP($C37,Input!$A$8:$GZ$39,MATCH(JW$21,Input!$A$6:$GZ$6,0),FALSE),0)*$F37/$G37)*$D37</f>
        <v>0</v>
      </c>
      <c r="JX37" s="1">
        <f>IF($E37+$I37+$D$7&lt;=JX$22,0,IF(JX$22-$D$7&gt;=$E37,VLOOKUP($C37,Input!$A$8:$GZ$39,MATCH(JX$21,Input!$A$6:$GZ$6,0),FALSE),0)*$F37/$G37)*$D37</f>
        <v>0</v>
      </c>
      <c r="JY37" s="1">
        <f>IF($E37+$I37+$D$7&lt;=JY$22,0,IF(JY$22-$D$7&gt;=$E37,VLOOKUP($C37,Input!$A$8:$GZ$39,MATCH(JY$21,Input!$A$6:$GZ$6,0),FALSE),0)*$F37/$G37)*$D37</f>
        <v>0</v>
      </c>
      <c r="JZ37" s="1">
        <f>IF($E37+$I37+$D$7&lt;=JZ$22,0,IF(JZ$22-$D$7&gt;=$E37,VLOOKUP($C37,Input!$A$8:$GZ$39,MATCH(JZ$21,Input!$A$6:$GZ$6,0),FALSE),0)*$F37/$G37)*$D37</f>
        <v>0</v>
      </c>
      <c r="KA37" s="1">
        <f>IF($E37+$I37+$D$7&lt;=KA$22,0,IF(KA$22-$D$7&gt;=$E37,VLOOKUP($C37,Input!$A$8:$GZ$39,MATCH(KA$21,Input!$A$6:$GZ$6,0),FALSE),0)*$F37/$G37)*$D37</f>
        <v>0</v>
      </c>
      <c r="KB37" s="1">
        <f>IF($E37+$I37+$D$7&lt;=KB$22,0,IF(KB$22-$D$7&gt;=$E37,VLOOKUP($C37,Input!$A$8:$GZ$39,MATCH(KB$21,Input!$A$6:$GZ$6,0),FALSE),0)*$F37/$G37)*$D37</f>
        <v>0</v>
      </c>
      <c r="KC37" s="1">
        <f>IF($E37+$I37+$D$7&lt;=KC$22,0,IF(KC$22-$D$7&gt;=$E37,VLOOKUP($C37,Input!$A$8:$GZ$39,MATCH(KC$21,Input!$A$6:$GZ$6,0),FALSE),0)*$F37/$G37)*$D37</f>
        <v>0</v>
      </c>
      <c r="KD37" s="1">
        <f>IF($E37+$I37+$D$7&lt;=KD$22,0,IF(KD$22-$D$7&gt;=$E37,VLOOKUP($C37,Input!$A$8:$GZ$39,MATCH(KD$21,Input!$A$6:$GZ$6,0),FALSE),0)*$F37/$G37)*$D37</f>
        <v>0</v>
      </c>
      <c r="KE37" s="1">
        <f>IF($E37+$I37+$D$7&lt;=KE$22,0,IF(KE$22-$D$7&gt;=$E37,VLOOKUP($C37,Input!$A$8:$GZ$39,MATCH(KE$21,Input!$A$6:$GZ$6,0),FALSE),0)*$F37/$G37)*$D37</f>
        <v>0</v>
      </c>
      <c r="KF37" s="1">
        <f>IF($E37+$I37+$D$7&lt;=KF$22,0,IF(KF$22-$D$7&gt;=$E37,VLOOKUP($C37,Input!$A$8:$GZ$39,MATCH(KF$21,Input!$A$6:$GZ$6,0),FALSE),0)*$F37/$G37)*$D37</f>
        <v>0</v>
      </c>
      <c r="KG37" s="1">
        <f>IF($E37+$I37+$D$7&lt;=KG$22,0,IF(KG$22-$D$7&gt;=$E37,VLOOKUP($C37,Input!$A$8:$GZ$39,MATCH(KG$21,Input!$A$6:$GZ$6,0),FALSE),0)*$F37/$G37)*$D37</f>
        <v>0</v>
      </c>
      <c r="KH37" s="1">
        <f>IF($E37+$I37+$D$7&lt;=KH$22,0,IF(KH$22-$D$7&gt;=$E37,VLOOKUP($C37,Input!$A$8:$GZ$39,MATCH(KH$21,Input!$A$6:$GZ$6,0),FALSE),0)*$F37/$G37)*$D37</f>
        <v>0</v>
      </c>
      <c r="KI37" s="1">
        <f>IF($E37+$I37+$D$7&lt;=KI$22,0,IF(KI$22-$D$7&gt;=$E37,VLOOKUP($C37,Input!$A$8:$GZ$39,MATCH(KI$21,Input!$A$6:$GZ$6,0),FALSE),0)*$F37/$G37)*$D37</f>
        <v>0</v>
      </c>
      <c r="KJ37" s="1">
        <f>IF($E37+$I37+$D$7&lt;=KJ$22,0,IF(KJ$22-$D$7&gt;=$E37,VLOOKUP($C37,Input!$A$8:$GZ$39,MATCH(KJ$21,Input!$A$6:$GZ$6,0),FALSE),0)*$F37/$G37)*$D37</f>
        <v>0</v>
      </c>
      <c r="KK37" s="1">
        <f>IF($E37+$I37+$D$7&lt;=KK$22,0,IF(KK$22-$D$7&gt;=$E37,VLOOKUP($C37,Input!$A$8:$GZ$39,MATCH(KK$21,Input!$A$6:$GZ$6,0),FALSE),0)*$F37/$G37)*$D37</f>
        <v>0</v>
      </c>
      <c r="KL37" s="1">
        <f>IF($E37+$I37+$D$7&lt;=KL$22,0,IF(KL$22-$D$7&gt;=$E37,VLOOKUP($C37,Input!$A$8:$GZ$39,MATCH(KL$21,Input!$A$6:$GZ$6,0),FALSE),0)*$F37/$G37)*$D37</f>
        <v>0</v>
      </c>
      <c r="KM37" s="1">
        <f>IF($E37+$I37+$D$7&lt;=KM$22,0,IF(KM$22-$D$7&gt;=$E37,VLOOKUP($C37,Input!$A$8:$GZ$39,MATCH(KM$21,Input!$A$6:$GZ$6,0),FALSE),0)*$F37/$G37)*$D37</f>
        <v>0</v>
      </c>
      <c r="KN37" s="1">
        <f>IF($E37+$I37+$D$7&lt;=KN$22,0,IF(KN$22-$D$7&gt;=$E37,VLOOKUP($C37,Input!$A$8:$GZ$39,MATCH(KN$21,Input!$A$6:$GZ$6,0),FALSE),0)*$F37/$G37)*$D37</f>
        <v>0</v>
      </c>
      <c r="KO37" s="1">
        <f>IF($E37+$I37+$D$7&lt;=KO$22,0,IF(KO$22-$D$7&gt;=$E37,VLOOKUP($C37,Input!$A$8:$GZ$39,MATCH(KO$21,Input!$A$6:$GZ$6,0),FALSE),0)*$F37/$G37)*$D37</f>
        <v>0</v>
      </c>
      <c r="KP37" s="1">
        <f>IF($E37+$I37+$D$7&lt;=KP$22,0,IF(KP$22-$D$7&gt;=$E37,VLOOKUP($C37,Input!$A$8:$GZ$39,MATCH(KP$21,Input!$A$6:$GZ$6,0),FALSE),0)*$F37/$G37)*$D37</f>
        <v>0</v>
      </c>
      <c r="KQ37" s="1">
        <f>IF($E37+$I37+$D$7&lt;=KQ$22,0,IF(KQ$22-$D$7&gt;=$E37,VLOOKUP($C37,Input!$A$8:$GZ$39,MATCH(KQ$21,Input!$A$6:$GZ$6,0),FALSE),0)*$F37/$G37)*$D37</f>
        <v>0</v>
      </c>
      <c r="KR37" s="1">
        <f>IF($E37+$I37+$D$7&lt;=KR$22,0,IF(KR$22-$D$7&gt;=$E37,VLOOKUP($C37,Input!$A$8:$GZ$39,MATCH(KR$21,Input!$A$6:$GZ$6,0),FALSE),0)*$F37/$G37)*$D37</f>
        <v>0</v>
      </c>
      <c r="KS37" s="1">
        <f>IF($E37+$I37+$D$7&lt;=KS$22,0,IF(KS$22-$D$7&gt;=$E37,VLOOKUP($C37,Input!$A$8:$GZ$39,MATCH(KS$21,Input!$A$6:$GZ$6,0),FALSE),0)*$F37/$G37)*$D37</f>
        <v>0</v>
      </c>
      <c r="KT37" s="1">
        <f>IF($E37+$I37+$D$7&lt;=KT$22,0,IF(KT$22-$D$7&gt;=$E37,VLOOKUP($C37,Input!$A$8:$GZ$39,MATCH(KT$21,Input!$A$6:$GZ$6,0),FALSE),0)*$F37/$G37)*$D37</f>
        <v>0</v>
      </c>
      <c r="KU37" s="1">
        <f>IF($E37+$I37+$D$7&lt;=KU$22,0,IF(KU$22-$D$7&gt;=$E37,VLOOKUP($C37,Input!$A$8:$GZ$39,MATCH(KU$21,Input!$A$6:$GZ$6,0),FALSE),0)*$F37/$G37)*$D37</f>
        <v>0</v>
      </c>
      <c r="KV37" s="1">
        <f>IF($E37+$I37+$D$7&lt;=KV$22,0,IF(KV$22-$D$7&gt;=$E37,VLOOKUP($C37,Input!$A$8:$GZ$39,MATCH(KV$21,Input!$A$6:$GZ$6,0),FALSE),0)*$F37/$G37)*$D37</f>
        <v>0</v>
      </c>
      <c r="KW37" s="1">
        <f>IF($E37+$I37+$D$7&lt;=KW$22,0,IF(KW$22-$D$7&gt;=$E37,VLOOKUP($C37,Input!$A$8:$GZ$39,MATCH(KW$21,Input!$A$6:$GZ$6,0),FALSE),0)*$F37/$G37)*$D37</f>
        <v>0</v>
      </c>
      <c r="KY37" t="str">
        <f>VLOOKUP($C37,Input!$A$8:$HV$39,MATCH(KY$21,Input!$A$6:$HV$6,0),FALSE)</f>
        <v xml:space="preserve">CNG (compressed and at pump, including station maintenance) </v>
      </c>
      <c r="KZ37" s="1">
        <f>IF($E37+$I37+$D$7&lt;=KZ$22,0,IF(KZ$22-$D$7&gt;=$E37,VLOOKUP($C37,Input!$A$8:$HV$39,MATCH(KZ$21,Input!$A$6:$HV$6,0),FALSE)/$G37*$F37,0))*$D37</f>
        <v>0</v>
      </c>
      <c r="LA37" s="1">
        <f>IF($E37+$I37+$D$7&lt;=LA$22,0,IF(LA$22-$D$7&gt;=$E37,VLOOKUP($C37,Input!$A$8:$HV$39,MATCH(LA$21,Input!$A$6:$HV$6,0),FALSE)/$G37*$F37,0))*$D37</f>
        <v>0</v>
      </c>
      <c r="LB37" s="1">
        <f>IF($E37+$I37+$D$7&lt;=LB$22,0,IF(LB$22-$D$7&gt;=$E37,VLOOKUP($C37,Input!$A$8:$HV$39,MATCH(LB$21,Input!$A$6:$HV$6,0),FALSE)/$G37*$F37,0))*$D37</f>
        <v>0</v>
      </c>
      <c r="LC37" s="1">
        <f>IF($E37+$I37+$D$7&lt;=LC$22,0,IF(LC$22-$D$7&gt;=$E37,VLOOKUP($C37,Input!$A$8:$HV$39,MATCH(LC$21,Input!$A$6:$HV$6,0),FALSE)/$G37*$F37,0))*$D37</f>
        <v>0</v>
      </c>
      <c r="LD37" s="1">
        <f>IF($E37+$I37+$D$7&lt;=LD$22,0,IF(LD$22-$D$7&gt;=$E37,VLOOKUP($C37,Input!$A$8:$HV$39,MATCH(LD$21,Input!$A$6:$HV$6,0),FALSE)/$G37*$F37,0))*$D37</f>
        <v>0</v>
      </c>
      <c r="LE37" s="1">
        <f>IF($E37+$I37+$D$7&lt;=LE$22,0,IF(LE$22-$D$7&gt;=$E37,VLOOKUP($C37,Input!$A$8:$HV$39,MATCH(LE$21,Input!$A$6:$HV$6,0),FALSE)/$G37*$F37,0))*$D37</f>
        <v>0</v>
      </c>
      <c r="LF37" s="1">
        <f>IF($E37+$I37+$D$7&lt;=LF$22,0,IF(LF$22-$D$7&gt;=$E37,VLOOKUP($C37,Input!$A$8:$HV$39,MATCH(LF$21,Input!$A$6:$HV$6,0),FALSE)/$G37*$F37,0))*$D37</f>
        <v>0</v>
      </c>
      <c r="LG37" s="1">
        <f>IF($E37+$I37+$D$7&lt;=LG$22,0,IF(LG$22-$D$7&gt;=$E37,VLOOKUP($C37,Input!$A$8:$HV$39,MATCH(LG$21,Input!$A$6:$HV$6,0),FALSE)/$G37*$F37,0))*$D37</f>
        <v>0</v>
      </c>
      <c r="LH37" s="1">
        <f>IF($E37+$I37+$D$7&lt;=LH$22,0,IF(LH$22-$D$7&gt;=$E37,VLOOKUP($C37,Input!$A$8:$HV$39,MATCH(LH$21,Input!$A$6:$HV$6,0),FALSE)/$G37*$F37,0))*$D37</f>
        <v>0</v>
      </c>
      <c r="LI37" s="1">
        <f>IF($E37+$I37+$D$7&lt;=LI$22,0,IF(LI$22-$D$7&gt;=$E37,VLOOKUP($C37,Input!$A$8:$HV$39,MATCH(LI$21,Input!$A$6:$HV$6,0),FALSE)/$G37*$F37,0))*$D37</f>
        <v>0</v>
      </c>
      <c r="LJ37" s="1">
        <f>IF($E37+$I37+$D$7&lt;=LJ$22,0,IF(LJ$22-$D$7&gt;=$E37,VLOOKUP($C37,Input!$A$8:$HV$39,MATCH(LJ$21,Input!$A$6:$HV$6,0),FALSE)/$G37*$F37,0))*$D37</f>
        <v>0</v>
      </c>
      <c r="LK37" s="1">
        <f>IF($E37+$I37+$D$7&lt;=LK$22,0,IF(LK$22-$D$7&gt;=$E37,VLOOKUP($C37,Input!$A$8:$HV$39,MATCH(LK$21,Input!$A$6:$HV$6,0),FALSE)/$G37*$F37,0))*$D37</f>
        <v>0</v>
      </c>
      <c r="LL37" s="1">
        <f>IF($E37+$I37+$D$7&lt;=LL$22,0,IF(LL$22-$D$7&gt;=$E37,VLOOKUP($C37,Input!$A$8:$HV$39,MATCH(LL$21,Input!$A$6:$HV$6,0),FALSE)/$G37*$F37,0))*$D37</f>
        <v>0</v>
      </c>
      <c r="LM37" s="1">
        <f>IF($E37+$I37+$D$7&lt;=LM$22,0,IF(LM$22-$D$7&gt;=$E37,VLOOKUP($C37,Input!$A$8:$HV$39,MATCH(LM$21,Input!$A$6:$HV$6,0),FALSE)/$G37*$F37,0))*$D37</f>
        <v>0</v>
      </c>
      <c r="LN37" s="1">
        <f>IF($E37+$I37+$D$7&lt;=LN$22,0,IF(LN$22-$D$7&gt;=$E37,VLOOKUP($C37,Input!$A$8:$HV$39,MATCH(LN$21,Input!$A$6:$HV$6,0),FALSE)/$G37*$F37,0))*$D37</f>
        <v>3602474.2268041242</v>
      </c>
      <c r="LO37" s="1">
        <f>IF($E37+$I37+$D$7&lt;=LO$22,0,IF(LO$22-$D$7&gt;=$E37,VLOOKUP($C37,Input!$A$8:$HV$39,MATCH(LO$21,Input!$A$6:$HV$6,0),FALSE)/$G37*$F37,0))*$D37</f>
        <v>3602474.2268041242</v>
      </c>
      <c r="LP37" s="1">
        <f>IF($E37+$I37+$D$7&lt;=LP$22,0,IF(LP$22-$D$7&gt;=$E37,VLOOKUP($C37,Input!$A$8:$HV$39,MATCH(LP$21,Input!$A$6:$HV$6,0),FALSE)/$G37*$F37,0))*$D37</f>
        <v>3602474.2268041242</v>
      </c>
      <c r="LQ37" s="1">
        <f>IF($E37+$I37+$D$7&lt;=LQ$22,0,IF(LQ$22-$D$7&gt;=$E37,VLOOKUP($C37,Input!$A$8:$HV$39,MATCH(LQ$21,Input!$A$6:$HV$6,0),FALSE)/$G37*$F37,0))*$D37</f>
        <v>4095062.0596988951</v>
      </c>
      <c r="LR37" s="1">
        <f>IF($E37+$I37+$D$7&lt;=LR$22,0,IF(LR$22-$D$7&gt;=$E37,VLOOKUP($C37,Input!$A$8:$HV$39,MATCH(LR$21,Input!$A$6:$HV$6,0),FALSE)/$G37*$F37,0))*$D37</f>
        <v>4354580.3338031322</v>
      </c>
      <c r="LS37" s="1">
        <f>IF($E37+$I37+$D$7&lt;=LS$22,0,IF(LS$22-$D$7&gt;=$E37,VLOOKUP($C37,Input!$A$8:$HV$39,MATCH(LS$21,Input!$A$6:$HV$6,0),FALSE)/$G37*$F37,0))*$D37</f>
        <v>4566065.837049745</v>
      </c>
      <c r="LT37" s="1">
        <f>IF($E37+$I37+$D$7&lt;=LT$22,0,IF(LT$22-$D$7&gt;=$E37,VLOOKUP($C37,Input!$A$8:$HV$39,MATCH(LT$21,Input!$A$6:$HV$6,0),FALSE)/$G37*$F37,0))*$D37</f>
        <v>4707696.1225886121</v>
      </c>
      <c r="LU37" s="1">
        <f>IF($E37+$I37+$D$7&lt;=LU$22,0,IF(LU$22-$D$7&gt;=$E37,VLOOKUP($C37,Input!$A$8:$HV$39,MATCH(LU$21,Input!$A$6:$HV$6,0),FALSE)/$G37*$F37,0))*$D37</f>
        <v>4726060.0490946593</v>
      </c>
      <c r="LV37" s="1">
        <f>IF($E37+$I37+$D$7&lt;=LV$22,0,IF(LV$22-$D$7&gt;=$E37,VLOOKUP($C37,Input!$A$8:$HV$39,MATCH(LV$21,Input!$A$6:$HV$6,0),FALSE)/$G37*$F37,0))*$D37</f>
        <v>4734825.1352958865</v>
      </c>
      <c r="LW37" s="1">
        <f>IF($E37+$I37+$D$7&lt;=LW$22,0,IF(LW$22-$D$7&gt;=$E37,VLOOKUP($C37,Input!$A$8:$HV$39,MATCH(LW$21,Input!$A$6:$HV$6,0),FALSE)/$G37*$F37,0))*$D37</f>
        <v>4755890.1460853657</v>
      </c>
      <c r="LX37" s="1">
        <f>IF($E37+$I37+$D$7&lt;=LX$22,0,IF(LX$22-$D$7&gt;=$E37,VLOOKUP($C37,Input!$A$8:$HV$39,MATCH(LX$21,Input!$A$6:$HV$6,0),FALSE)/$G37*$F37,0))*$D37</f>
        <v>4800185.7947109519</v>
      </c>
      <c r="LY37" s="1">
        <f>IF($E37+$I37+$D$7&lt;=LY$22,0,IF(LY$22-$D$7&gt;=$E37,VLOOKUP($C37,Input!$A$8:$HV$39,MATCH(LY$21,Input!$A$6:$HV$6,0),FALSE)/$G37*$F37,0))*$D37</f>
        <v>4931707.6323679043</v>
      </c>
      <c r="LZ37" s="1">
        <f>IF($E37+$I37+$D$7&lt;=LZ$22,0,IF(LZ$22-$D$7&gt;=$E37,VLOOKUP($C37,Input!$A$8:$HV$39,MATCH(LZ$21,Input!$A$6:$HV$6,0),FALSE)/$G37*$F37,0))*$D37</f>
        <v>5033420.7092612106</v>
      </c>
      <c r="MA37" s="1">
        <f>IF($E37+$I37+$D$7&lt;=MA$22,0,IF(MA$22-$D$7&gt;=$E37,VLOOKUP($C37,Input!$A$8:$HV$39,MATCH(MA$21,Input!$A$6:$HV$6,0),FALSE)/$G37*$F37,0))*$D37</f>
        <v>5855420.6033015018</v>
      </c>
      <c r="MB37" s="1">
        <f>IF($E37+$I37+$D$7&lt;=MB$22,0,IF(MB$22-$D$7&gt;=$E37,VLOOKUP($C37,Input!$A$8:$HV$39,MATCH(MB$21,Input!$A$6:$HV$6,0),FALSE)/$G37*$F37,0))*$D37</f>
        <v>0</v>
      </c>
      <c r="MC37" s="1">
        <f>IF($E37+$I37+$D$7&lt;=MC$22,0,IF(MC$22-$D$7&gt;=$E37,VLOOKUP($C37,Input!$A$8:$HV$39,MATCH(MC$21,Input!$A$6:$HV$6,0),FALSE)/$G37*$F37,0))*$D37</f>
        <v>0</v>
      </c>
      <c r="MD37" s="1">
        <f>IF($E37+$I37+$D$7&lt;=MD$22,0,IF(MD$22-$D$7&gt;=$E37,VLOOKUP($C37,Input!$A$8:$HV$39,MATCH(MD$21,Input!$A$6:$HV$6,0),FALSE)/$G37*$F37,0))*$D37</f>
        <v>0</v>
      </c>
      <c r="ME37" s="1">
        <f>IF($E37+$I37+$D$7&lt;=ME$22,0,IF(ME$22-$D$7&gt;=$E37,VLOOKUP($C37,Input!$A$8:$HV$39,MATCH(ME$21,Input!$A$6:$HV$6,0),FALSE)/$G37*$F37,0))*$D37</f>
        <v>0</v>
      </c>
      <c r="MF37" s="1">
        <f>IF($E37+$I37+$D$7&lt;=MF$22,0,IF(MF$22-$D$7&gt;=$E37,VLOOKUP($C37,Input!$A$8:$HV$39,MATCH(MF$21,Input!$A$6:$HV$6,0),FALSE)/$G37*$F37,0))*$D37</f>
        <v>0</v>
      </c>
      <c r="MG37" s="1">
        <f>IF($E37+$I37+$D$7&lt;=MG$22,0,IF(MG$22-$D$7&gt;=$E37,VLOOKUP($C37,Input!$A$8:$HV$39,MATCH(MG$21,Input!$A$6:$HV$6,0),FALSE)/$G37*$F37,0))*$D37</f>
        <v>0</v>
      </c>
      <c r="MH37" s="1">
        <f>IF($E37+$I37+$D$7&lt;=MH$22,0,IF(MH$22-$D$7&gt;=$E37,VLOOKUP($C37,Input!$A$8:$HV$39,MATCH(MH$21,Input!$A$6:$HV$6,0),FALSE)/$G37*$F37,0))*$D37</f>
        <v>0</v>
      </c>
      <c r="MI37" s="1">
        <f>IF($E37+$I37+$D$7&lt;=MI$22,0,IF(MI$22-$D$7&gt;=$E37,VLOOKUP($C37,Input!$A$8:$HV$39,MATCH(MI$21,Input!$A$6:$HV$6,0),FALSE)/$G37*$F37,0))*$D37</f>
        <v>0</v>
      </c>
      <c r="MJ37" s="1">
        <f>IF($E37+$I37+$D$7&lt;=MJ$22,0,IF(MJ$22-$D$7&gt;=$E37,VLOOKUP($C37,Input!$A$8:$HV$39,MATCH(MJ$21,Input!$A$6:$HV$6,0),FALSE)/$G37*$F37,0))*$D37</f>
        <v>0</v>
      </c>
      <c r="MK37" s="1">
        <f>IF($E37+$I37+$D$7&lt;=MK$22,0,IF(MK$22-$D$7&gt;=$E37,VLOOKUP($C37,Input!$A$8:$HV$39,MATCH(MK$21,Input!$A$6:$HV$6,0),FALSE)/$G37*$F37,0))*$D37</f>
        <v>0</v>
      </c>
      <c r="ML37" s="1">
        <f>IF($E37+$I37+$D$7&lt;=ML$22,0,IF(ML$22-$D$7&gt;=$E37,VLOOKUP($C37,Input!$A$8:$HV$39,MATCH(ML$21,Input!$A$6:$HV$6,0),FALSE)/$G37*$F37,0))*$D37</f>
        <v>0</v>
      </c>
      <c r="MM37" s="1">
        <f>IF($E37+$I37+$D$7&lt;=MM$22,0,IF(MM$22-$D$7&gt;=$E37,VLOOKUP($C37,Input!$A$8:$HV$39,MATCH(MM$21,Input!$A$6:$HV$6,0),FALSE)/$G37*$F37,0))*$D37</f>
        <v>0</v>
      </c>
      <c r="MN37" s="1">
        <f>IF($E37+$I37+$D$7&lt;=MN$22,0,IF(MN$22-$D$7&gt;=$E37,VLOOKUP($C37,Input!$A$8:$HV$39,MATCH(MN$21,Input!$A$6:$HV$6,0),FALSE)/$G37*$F37,0))*$D37</f>
        <v>0</v>
      </c>
      <c r="MO37" s="1">
        <f>IF($E37+$I37+$D$7&lt;=MO$22,0,IF(MO$22-$D$7&gt;=$E37,VLOOKUP($C37,Input!$A$8:$HV$39,MATCH(MO$21,Input!$A$6:$HV$6,0),FALSE)/$G37*$F37,0))*$D37</f>
        <v>0</v>
      </c>
      <c r="MP37" s="1">
        <f>IF($E37+$I37+$D$7&lt;=MP$22,0,IF(MP$22-$D$7&gt;=$E37,VLOOKUP($C37,Input!$A$8:$HV$39,MATCH(MP$21,Input!$A$6:$HV$6,0),FALSE)/$G37*$F37,0))*$D37</f>
        <v>0</v>
      </c>
      <c r="MQ37" s="1">
        <f>IF($E37+$I37+$D$7&lt;=MQ$22,0,IF(MQ$22-$D$7&gt;=$E37,VLOOKUP($C37,Input!$A$8:$HV$39,MATCH(MQ$21,Input!$A$6:$HV$6,0),FALSE)/$G37*$F37,0))*$D37</f>
        <v>0</v>
      </c>
      <c r="MR37" s="1">
        <f>IF($E37+$I37+$D$7&lt;=MR$22,0,IF(MR$22-$D$7&gt;=$E37,VLOOKUP($C37,Input!$A$8:$HV$39,MATCH(MR$21,Input!$A$6:$HV$6,0),FALSE)/$G37*$F37,0))*$D37</f>
        <v>0</v>
      </c>
      <c r="MS37" s="1">
        <f>IF($E37+$I37+$D$7&lt;=MS$22,0,IF(MS$22-$D$7&gt;=$E37,VLOOKUP($C37,Input!$A$8:$HV$39,MATCH(MS$21,Input!$A$6:$HV$6,0),FALSE)/$G37*$F37,0))*$D37</f>
        <v>0</v>
      </c>
      <c r="MT37" s="1">
        <f>IF($E37+$I37+$D$7&lt;=MT$22,0,IF(MT$22-$D$7&gt;=$E37,VLOOKUP($C37,Input!$A$8:$HV$39,MATCH(MT$21,Input!$A$6:$HV$6,0),FALSE)/$G37*$F37,0))*$D37</f>
        <v>0</v>
      </c>
      <c r="MU37" s="1">
        <f>IF($E37+$I37+$D$7&lt;=MU$22,0,IF(MU$22-$D$7&gt;=$E37,VLOOKUP($C37,Input!$A$8:$HV$39,MATCH(MU$21,Input!$A$6:$HV$6,0),FALSE)/$G37*$F37,0))*$D37</f>
        <v>0</v>
      </c>
      <c r="MV37" s="1">
        <f>IF($E37+$I37+$D$7&lt;=MV$22,0,IF(MV$22-$D$7&gt;=$E37,VLOOKUP($C37,Input!$A$8:$HV$39,MATCH(MV$21,Input!$A$6:$HV$6,0),FALSE)/$G37*$F37,0))*$D37</f>
        <v>0</v>
      </c>
      <c r="MW37" s="1">
        <f>IF($E37+$I37+$D$7&lt;=MW$22,0,IF(MW$22-$D$7&gt;=$E37,VLOOKUP($C37,Input!$A$8:$HV$39,MATCH(MW$21,Input!$A$6:$HV$6,0),FALSE)/$G37*$F37,0))*$D37</f>
        <v>0</v>
      </c>
      <c r="MX37" s="1">
        <f>IF($E37+$I37+$D$7&lt;=MX$22,0,IF(MX$22-$D$7&gt;=$E37,VLOOKUP($C37,Input!$A$8:$HV$39,MATCH(MX$21,Input!$A$6:$HV$6,0),FALSE)/$G37*$F37,0))*$D37</f>
        <v>0</v>
      </c>
      <c r="MZ37" t="str">
        <f>VLOOKUP($C37,Input!$A$8:$HV$39,MATCH(MZ$21,Input!$A$6:$HV$6,0),FALSE)</f>
        <v>Fossil CNG LCFS Credit ($/DGE)</v>
      </c>
      <c r="NA37" s="1">
        <f>IF($E37+$I37+$D$7&lt;=NA$22,0,IF(NA$22-$D$7&gt;=$E37,-VLOOKUP($C37,Input!$A$8:$HV$39,MATCH(NA$21,Input!$A$6:$HV$6,0),FALSE)/$G37*$F37,0))*$D37*$G$4/100</f>
        <v>-517858.66465979372</v>
      </c>
      <c r="NB37" s="1">
        <f>IF($E37+$I37+$D$7&lt;=NB$22,0,IF(NB$22-$D$7&gt;=$E37,-VLOOKUP($C37,Input!$A$8:$HV$39,MATCH(NB$21,Input!$A$6:$HV$6,0),FALSE)/$G37*$F37,0))*$D37*$G$4/100</f>
        <v>-458300.37674226821</v>
      </c>
      <c r="NC37" s="1">
        <f>IF($E37+$I37+$D$7&lt;=NC$22,0,IF(NC$22-$D$7&gt;=$E37,-VLOOKUP($C37,Input!$A$8:$HV$39,MATCH(NC$21,Input!$A$6:$HV$6,0),FALSE)/$G37*$F37,0))*$D37*$G$4/100</f>
        <v>-398742.08882474189</v>
      </c>
      <c r="ND37" s="1">
        <f>IF($E37+$I37+$D$7&lt;=ND$22,0,IF(ND$22-$D$7&gt;=$E37,-VLOOKUP($C37,Input!$A$8:$HV$39,MATCH(ND$21,Input!$A$6:$HV$6,0),FALSE)/$G37*$F37,0))*$D37*$G$4/100</f>
        <v>-299478.27562886622</v>
      </c>
      <c r="NE37" s="1">
        <f>IF($E37+$I37+$D$7&lt;=NE$22,0,IF(NE$22-$D$7&gt;=$E37,-VLOOKUP($C37,Input!$A$8:$HV$39,MATCH(NE$21,Input!$A$6:$HV$6,0),FALSE)/$G37*$F37,0))*$D37*$G$4/100</f>
        <v>-200214.46243298994</v>
      </c>
      <c r="NF37" s="1">
        <f>IF($E37+$I37+$D$7&lt;=NF$22,0,IF(NF$22-$D$7&gt;=$E37,-VLOOKUP($C37,Input!$A$8:$HV$39,MATCH(NF$21,Input!$A$6:$HV$6,0),FALSE)/$G37*$F37,0))*$D37*$G$4/100</f>
        <v>-200214.46243298994</v>
      </c>
      <c r="NG37" s="1">
        <f>IF($E37+$I37+$D$7&lt;=NG$22,0,IF(NG$22-$D$7&gt;=$E37,-VLOOKUP($C37,Input!$A$8:$HV$39,MATCH(NG$21,Input!$A$6:$HV$6,0),FALSE)/$G37*$F37,0))*$D37*$G$4/100</f>
        <v>-200214.46243298994</v>
      </c>
      <c r="NH37" s="1">
        <f>IF($E37+$I37+$D$7&lt;=NH$22,0,IF(NH$22-$D$7&gt;=$E37,-VLOOKUP($C37,Input!$A$8:$HV$39,MATCH(NH$21,Input!$A$6:$HV$6,0),FALSE)/$G37*$F37,0))*$D37*$G$4/100</f>
        <v>-200214.46243298994</v>
      </c>
      <c r="NI37" s="1">
        <f>IF($E37+$I37+$D$7&lt;=NI$22,0,IF(NI$22-$D$7&gt;=$E37,-VLOOKUP($C37,Input!$A$8:$HV$39,MATCH(NI$21,Input!$A$6:$HV$6,0),FALSE)/$G37*$F37,0))*$D37*$G$4/100</f>
        <v>-200214.46243298994</v>
      </c>
      <c r="NJ37" s="1">
        <f>IF($E37+$I37+$D$7&lt;=NJ$22,0,IF(NJ$22-$D$7&gt;=$E37,-VLOOKUP($C37,Input!$A$8:$HV$39,MATCH(NJ$21,Input!$A$6:$HV$6,0),FALSE)/$G37*$F37,0))*$D37*$G$4/100</f>
        <v>-200214.46243298994</v>
      </c>
      <c r="NK37" s="1">
        <f>IF($E37+$I37+$D$7&lt;=NK$22,0,IF(NK$22-$D$7&gt;=$E37,-VLOOKUP($C37,Input!$A$8:$HV$39,MATCH(NK$21,Input!$A$6:$HV$6,0),FALSE)/$G37*$F37,0))*$D37*$G$4/100</f>
        <v>-200214.46243298994</v>
      </c>
      <c r="NL37" s="1">
        <f>IF($E37+$I37+$D$7&lt;=NL$22,0,IF(NL$22-$D$7&gt;=$E37,-VLOOKUP($C37,Input!$A$8:$HV$39,MATCH(NL$21,Input!$A$6:$HV$6,0),FALSE)/$G37*$F37,0))*$D37*$G$4/100</f>
        <v>-200214.46243298994</v>
      </c>
      <c r="NM37" s="1">
        <f>IF($E37+$I37+$D$7&lt;=NM$22,0,IF(NM$22-$D$7&gt;=$E37,-VLOOKUP($C37,Input!$A$8:$HV$39,MATCH(NM$21,Input!$A$6:$HV$6,0),FALSE)/$G37*$F37,0))*$D37*$G$4/100</f>
        <v>0</v>
      </c>
      <c r="NN37" s="1">
        <f>IF($E37+$I37+$D$7&lt;=NN$22,0,IF(NN$22-$D$7&gt;=$E37,-VLOOKUP($C37,Input!$A$8:$HV$39,MATCH(NN$21,Input!$A$6:$HV$6,0),FALSE)/$G37*$F37,0))*$D37*$G$4/100</f>
        <v>0</v>
      </c>
      <c r="NO37" s="1">
        <f>IF($E37+$I37+$D$7&lt;=NO$22,0,IF(NO$22-$D$7&gt;=$E37,-VLOOKUP($C37,Input!$A$8:$HV$39,MATCH(NO$21,Input!$A$6:$HV$6,0),FALSE)/$G37*$F37,0))*$D37*$G$4/100</f>
        <v>0</v>
      </c>
      <c r="NP37" s="1">
        <f>IF($E37+$I37+$D$7&lt;=NP$22,0,IF(NP$22-$D$7&gt;=$E37,-VLOOKUP($C37,Input!$A$8:$HV$39,MATCH(NP$21,Input!$A$6:$HV$6,0),FALSE)/$G37*$F37,0))*$D37*$G$4/100</f>
        <v>0</v>
      </c>
      <c r="NQ37" s="1">
        <f>IF($E37+$I37+$D$7&lt;=NQ$22,0,IF(NQ$22-$D$7&gt;=$E37,-VLOOKUP($C37,Input!$A$8:$HV$39,MATCH(NQ$21,Input!$A$6:$HV$6,0),FALSE)/$G37*$F37,0))*$D37*$G$4/100</f>
        <v>0</v>
      </c>
      <c r="NR37" s="1">
        <f>IF($E37+$I37+$D$7&lt;=NR$22,0,IF(NR$22-$D$7&gt;=$E37,-VLOOKUP($C37,Input!$A$8:$HV$39,MATCH(NR$21,Input!$A$6:$HV$6,0),FALSE)/$G37*$F37,0))*$D37*$G$4/100</f>
        <v>0</v>
      </c>
      <c r="NS37" s="1">
        <f>IF($E37+$I37+$D$7&lt;=NS$22,0,IF(NS$22-$D$7&gt;=$E37,-VLOOKUP($C37,Input!$A$8:$HV$39,MATCH(NS$21,Input!$A$6:$HV$6,0),FALSE)/$G37*$F37,0))*$D37*$G$4/100</f>
        <v>0</v>
      </c>
      <c r="NT37" s="1">
        <f>IF($E37+$I37+$D$7&lt;=NT$22,0,IF(NT$22-$D$7&gt;=$E37,-VLOOKUP($C37,Input!$A$8:$HV$39,MATCH(NT$21,Input!$A$6:$HV$6,0),FALSE)/$G37*$F37,0))*$D37*$G$4/100</f>
        <v>0</v>
      </c>
      <c r="NU37" s="1">
        <f>IF($E37+$I37+$D$7&lt;=NU$22,0,IF(NU$22-$D$7&gt;=$E37,-VLOOKUP($C37,Input!$A$8:$HV$39,MATCH(NU$21,Input!$A$6:$HV$6,0),FALSE)/$G37*$F37,0))*$D37*$G$4/100</f>
        <v>0</v>
      </c>
      <c r="NV37" s="1">
        <f>IF($E37+$I37+$D$7&lt;=NV$22,0,IF(NV$22-$D$7&gt;=$E37,-VLOOKUP($C37,Input!$A$8:$HV$39,MATCH(NV$21,Input!$A$6:$HV$6,0),FALSE)/$G37*$F37,0))*$D37*$G$4/100</f>
        <v>0</v>
      </c>
      <c r="NW37" s="1">
        <f>IF($E37+$I37+$D$7&lt;=NW$22,0,IF(NW$22-$D$7&gt;=$E37,-VLOOKUP($C37,Input!$A$8:$HV$39,MATCH(NW$21,Input!$A$6:$HV$6,0),FALSE)/$G37*$F37,0))*$D37*$G$4/100</f>
        <v>0</v>
      </c>
      <c r="NX37" s="1">
        <f>IF($E37+$I37+$D$7&lt;=NX$22,0,IF(NX$22-$D$7&gt;=$E37,-VLOOKUP($C37,Input!$A$8:$HV$39,MATCH(NX$21,Input!$A$6:$HV$6,0),FALSE)/$G37*$F37,0))*$D37*$G$4/100</f>
        <v>0</v>
      </c>
      <c r="NY37" s="1">
        <f>IF($E37+$I37+$D$7&lt;=NY$22,0,IF(NY$22-$D$7&gt;=$E37,-VLOOKUP($C37,Input!$A$8:$HV$39,MATCH(NY$21,Input!$A$6:$HV$6,0),FALSE)/$G37*$F37,0))*$D37*$G$4/100</f>
        <v>0</v>
      </c>
      <c r="NZ37" s="1">
        <f>IF($E37+$I37+$D$7&lt;=NZ$22,0,IF(NZ$22-$D$7&gt;=$E37,-VLOOKUP($C37,Input!$A$8:$HV$39,MATCH(NZ$21,Input!$A$6:$HV$6,0),FALSE)/$G37*$F37,0))*$D37*$G$4/100</f>
        <v>0</v>
      </c>
      <c r="OA37" s="1">
        <f>IF($E37+$I37+$D$7&lt;=OA$22,0,IF(OA$22-$D$7&gt;=$E37,-VLOOKUP($C37,Input!$A$8:$HV$39,MATCH(OA$21,Input!$A$6:$HV$6,0),FALSE)/$G37*$F37,0))*$D37*$G$4/100</f>
        <v>0</v>
      </c>
      <c r="OB37" s="1">
        <f>IF($E37+$I37+$D$7&lt;=OB$22,0,IF(OB$22-$D$7&gt;=$E37,-VLOOKUP($C37,Input!$A$8:$HV$39,MATCH(OB$21,Input!$A$6:$HV$6,0),FALSE)/$G37*$F37,0))*$D37*$G$4/100</f>
        <v>0</v>
      </c>
      <c r="OC37" s="1">
        <f>IF($E37+$I37+$D$7&lt;=OC$22,0,IF(OC$22-$D$7&gt;=$E37,-VLOOKUP($C37,Input!$A$8:$HV$39,MATCH(OC$21,Input!$A$6:$HV$6,0),FALSE)/$G37*$F37,0))*$D37*$G$4/100</f>
        <v>0</v>
      </c>
      <c r="OD37" s="1">
        <f>IF($E37+$I37+$D$7&lt;=OD$22,0,IF(OD$22-$D$7&gt;=$E37,-VLOOKUP($C37,Input!$A$8:$HV$39,MATCH(OD$21,Input!$A$6:$HV$6,0),FALSE)/$G37*$F37,0))*$D37*$G$4/100</f>
        <v>0</v>
      </c>
      <c r="OE37" s="1">
        <f>IF($E37+$I37+$D$7&lt;=OE$22,0,IF(OE$22-$D$7&gt;=$E37,-VLOOKUP($C37,Input!$A$8:$HV$39,MATCH(OE$21,Input!$A$6:$HV$6,0),FALSE)/$G37*$F37,0))*$D37*$G$4/100</f>
        <v>0</v>
      </c>
      <c r="OF37" s="1">
        <f>IF($E37+$I37+$D$7&lt;=OF$22,0,IF(OF$22-$D$7&gt;=$E37,-VLOOKUP($C37,Input!$A$8:$HV$39,MATCH(OF$21,Input!$A$6:$HV$6,0),FALSE)/$G37*$F37,0))*$D37*$G$4/100</f>
        <v>0</v>
      </c>
      <c r="OG37" s="1">
        <f>IF($E37+$I37+$D$7&lt;=OG$22,0,IF(OG$22-$D$7&gt;=$E37,-VLOOKUP($C37,Input!$A$8:$HV$39,MATCH(OG$21,Input!$A$6:$HV$6,0),FALSE)/$G37*$F37,0))*$D37*$G$4/100</f>
        <v>0</v>
      </c>
      <c r="OH37" s="1">
        <f>IF($E37+$I37+$D$7&lt;=OH$22,0,IF(OH$22-$D$7&gt;=$E37,-VLOOKUP($C37,Input!$A$8:$HV$39,MATCH(OH$21,Input!$A$6:$HV$6,0),FALSE)/$G37*$F37,0))*$D37*$G$4/100</f>
        <v>0</v>
      </c>
      <c r="OI37" s="1">
        <f>IF($E37+$I37+$D$7&lt;=OI$22,0,IF(OI$22-$D$7&gt;=$E37,-VLOOKUP($C37,Input!$A$8:$HV$39,MATCH(OI$21,Input!$A$6:$HV$6,0),FALSE)/$G37*$F37,0))*$D37*$G$4/100</f>
        <v>0</v>
      </c>
      <c r="OK37" t="str">
        <f>VLOOKUP($C37,Input!$A$8:$HW$39,MATCH(OK$21,Input!$A$6:$HW$6,0),FALSE)</f>
        <v>NA</v>
      </c>
      <c r="OL37" s="1">
        <f>IF($E37+$I37+$D$7&lt;=OL$22,0,IF(OL$22-$D$7&gt;=$E37,IF(COUNTIF($KZ37:LP37,"&gt;0")&gt;0,VLOOKUP($C37,Input!$A$8:$HV$21,MATCH($OK$21+COUNTIF($KZ37:LP37,"&gt;0"),Input!$A$6:$HV$6,0),FALSE),0),0))*$D37</f>
        <v>0</v>
      </c>
      <c r="OM37" s="1">
        <f>IF($E37+$I37+$D$7&lt;=OM$22,0,IF(OM$22-$D$7&gt;=$E37,IF(COUNTIF($KZ37:LQ37,"&gt;0")&gt;0,VLOOKUP($C37,Input!$A$8:$HV$21,MATCH($OK$21+COUNTIF($KZ37:LQ37,"&gt;0"),Input!$A$6:$HV$6,0),FALSE),0),0))*$D37</f>
        <v>0</v>
      </c>
      <c r="ON37" s="1">
        <f>IF($E37+$I37+$D$7&lt;=ON$22,0,IF(ON$22-$D$7&gt;=$E37,IF(COUNTIF($KZ37:LR37,"&gt;0")&gt;0,VLOOKUP($C37,Input!$A$8:$HV$21,MATCH($OK$21+COUNTIF($KZ37:LR37,"&gt;0"),Input!$A$6:$HV$6,0),FALSE),0),0))*$D37</f>
        <v>0</v>
      </c>
      <c r="OO37" s="1">
        <f>IF($E37+$I37+$D$7&lt;=OO$22,0,IF(OO$22-$D$7&gt;=$E37,IF(COUNTIF($KZ37:LS37,"&gt;0")&gt;0,VLOOKUP($C37,Input!$A$8:$HV$21,MATCH($OK$21+COUNTIF($KZ37:LS37,"&gt;0"),Input!$A$6:$HV$6,0),FALSE),0),0))*$D37</f>
        <v>0</v>
      </c>
      <c r="OP37" s="1">
        <f>IF($E37+$I37+$D$7&lt;=OP$22,0,IF(OP$22-$D$7&gt;=$E37,IF(COUNTIF($KZ37:LT37,"&gt;0")&gt;0,VLOOKUP($C37,Input!$A$8:$HV$21,MATCH($OK$21+COUNTIF($KZ37:LT37,"&gt;0"),Input!$A$6:$HV$6,0),FALSE),0),0))*$D37</f>
        <v>0</v>
      </c>
      <c r="OQ37" s="1">
        <f>IF($E37+$I37+$D$7&lt;=OQ$22,0,IF(OQ$22-$D$7&gt;=$E37,IF(COUNTIF($KZ37:LU37,"&gt;0")&gt;0,VLOOKUP($C37,Input!$A$8:$HV$21,MATCH($OK$21+COUNTIF($KZ37:LU37,"&gt;0"),Input!$A$6:$HV$6,0),FALSE),0),0))*$D37</f>
        <v>0</v>
      </c>
      <c r="OR37" s="1">
        <f>IF($E37+$I37+$D$7&lt;=OR$22,0,IF(OR$22-$D$7&gt;=$E37,IF(COUNTIF($KZ37:LV37,"&gt;0")&gt;0,VLOOKUP($C37,Input!$A$8:$HV$21,MATCH($OK$21+COUNTIF($KZ37:LV37,"&gt;0"),Input!$A$6:$HV$6,0),FALSE),0),0))*$D37</f>
        <v>0</v>
      </c>
      <c r="OS37" s="1">
        <f>IF($E37+$I37+$D$7&lt;=OS$22,0,IF(OS$22-$D$7&gt;=$E37,IF(COUNTIF($KZ37:LW37,"&gt;0")&gt;0,VLOOKUP($C37,Input!$A$8:$HV$21,MATCH($OK$21+COUNTIF($KZ37:LW37,"&gt;0"),Input!$A$6:$HV$6,0),FALSE),0),0))*$D37</f>
        <v>0</v>
      </c>
      <c r="OT37" s="1">
        <f>IF($E37+$I37+$D$7&lt;=OT$22,0,IF(OT$22-$D$7&gt;=$E37,IF(COUNTIF($KZ37:LX37,"&gt;0")&gt;0,VLOOKUP($C37,Input!$A$8:$HV$21,MATCH($OK$21+COUNTIF($KZ37:LX37,"&gt;0"),Input!$A$6:$HV$6,0),FALSE),0),0))*$D37</f>
        <v>0</v>
      </c>
      <c r="OU37" s="1">
        <f>IF($E37+$I37+$D$7&lt;=OU$22,0,IF(OU$22-$D$7&gt;=$E37,IF(COUNTIF($KZ37:LY37,"&gt;0")&gt;0,VLOOKUP($C37,Input!$A$8:$HV$21,MATCH($OK$21+COUNTIF($KZ37:LY37,"&gt;0"),Input!$A$6:$HV$6,0),FALSE),0),0))*$D37</f>
        <v>0</v>
      </c>
      <c r="OV37" s="1">
        <f>IF($E37+$I37+$D$7&lt;=OV$22,0,IF(OV$22-$D$7&gt;=$E37,IF(COUNTIF($KZ37:LZ37,"&gt;0")&gt;0,VLOOKUP($C37,Input!$A$8:$HV$21,MATCH($OK$21+COUNTIF($KZ37:LZ37,"&gt;0"),Input!$A$6:$HV$6,0),FALSE),0),0))*$D37</f>
        <v>0</v>
      </c>
      <c r="OW37" s="1">
        <f>IF($E37+$I37+$D$7&lt;=OW$22,0,IF(OW$22-$D$7&gt;=$E37,IF(COUNTIF($KZ37:MA37,"&gt;0")&gt;0,VLOOKUP($C37,Input!$A$8:$HV$21,MATCH($OK$21+COUNTIF($KZ37:MA37,"&gt;0"),Input!$A$6:$HV$6,0),FALSE),0),0))*$D37</f>
        <v>0</v>
      </c>
      <c r="OX37" s="1">
        <f>IF($E37+$I37+$D$7&lt;=OX$22,0,IF(OX$22-$D$7&gt;=$E37,IF(COUNTIF($KZ37:MB37,"&gt;0")&gt;0,VLOOKUP($C37,Input!$A$8:$HV$21,MATCH($OK$21+COUNTIF($KZ37:MB37,"&gt;0"),Input!$A$6:$HV$6,0),FALSE),0),0))*$D37</f>
        <v>0</v>
      </c>
      <c r="OY37" s="1">
        <f>IF($E37+$I37+$D$7&lt;=OY$22,0,IF(OY$22-$D$7&gt;=$E37,IF(COUNTIF($KZ37:MC37,"&gt;0")&gt;0,VLOOKUP($C37,Input!$A$8:$HV$21,MATCH($OK$21+COUNTIF($KZ37:MC37,"&gt;0"),Input!$A$6:$HV$6,0),FALSE),0),0))*$D37</f>
        <v>0</v>
      </c>
      <c r="OZ37" s="1">
        <f>IF($E37+$I37+$D$7&lt;=OZ$22,0,IF(OZ$22-$D$7&gt;=$E37,IF(COUNTIF($KZ37:MD37,"&gt;0")&gt;0,VLOOKUP($C37,Input!$A$8:$HV$21,MATCH($OK$21+COUNTIF($KZ37:MD37,"&gt;0"),Input!$A$6:$HV$6,0),FALSE),0),0))*$D37</f>
        <v>0</v>
      </c>
      <c r="PA37" s="1">
        <f>IF($E37+$I37+$D$7&lt;=PA$22,0,IF(PA$22-$D$7&gt;=$E37,IF(COUNTIF($KZ37:ME37,"&gt;0")&gt;0,VLOOKUP($C37,Input!$A$8:$HV$21,MATCH($OK$21+COUNTIF($KZ37:ME37,"&gt;0"),Input!$A$6:$HV$6,0),FALSE),0),0))*$D37</f>
        <v>0</v>
      </c>
      <c r="PB37" s="1">
        <f>IF($E37+$I37+$D$7&lt;=PB$22,0,IF(PB$22-$D$7&gt;=$E37,IF(COUNTIF($KZ37:MF37,"&gt;0")&gt;0,VLOOKUP($C37,Input!$A$8:$HV$21,MATCH($OK$21+COUNTIF($KZ37:MF37,"&gt;0"),Input!$A$6:$HV$6,0),FALSE),0),0))*$D37</f>
        <v>0</v>
      </c>
      <c r="PC37" s="1">
        <f>IF($E37+$I37+$D$7&lt;=PC$22,0,IF(PC$22-$D$7&gt;=$E37,IF(COUNTIF($KZ37:MG37,"&gt;0")&gt;0,VLOOKUP($C37,Input!$A$8:$HV$21,MATCH($OK$21+COUNTIF($KZ37:MG37,"&gt;0"),Input!$A$6:$HV$6,0),FALSE),0),0))*$D37</f>
        <v>0</v>
      </c>
      <c r="PD37" s="1">
        <f>IF($E37+$I37+$D$7&lt;=PD$22,0,IF(PD$22-$D$7&gt;=$E37,IF(COUNTIF($KZ37:MH37,"&gt;0")&gt;0,VLOOKUP($C37,Input!$A$8:$HV$21,MATCH($OK$21+COUNTIF($KZ37:MH37,"&gt;0"),Input!$A$6:$HV$6,0),FALSE),0),0))*$D37</f>
        <v>0</v>
      </c>
      <c r="PE37" s="1">
        <f>IF($E37+$I37+$D$7&lt;=PE$22,0,IF(PE$22-$D$7&gt;=$E37,IF(COUNTIF($KZ37:MI37,"&gt;0")&gt;0,VLOOKUP($C37,Input!$A$8:$HV$21,MATCH($OK$21+COUNTIF($KZ37:MI37,"&gt;0"),Input!$A$6:$HV$6,0),FALSE),0),0))*$D37</f>
        <v>0</v>
      </c>
      <c r="PF37" s="1">
        <f>IF($E37+$I37+$D$7&lt;=PF$22,0,IF(PF$22-$D$7&gt;=$E37,IF(COUNTIF($KZ37:MJ37,"&gt;0")&gt;0,VLOOKUP($C37,Input!$A$8:$HV$21,MATCH($OK$21+COUNTIF($KZ37:MJ37,"&gt;0"),Input!$A$6:$HV$6,0),FALSE),0),0))*$D37</f>
        <v>0</v>
      </c>
      <c r="PG37" s="1">
        <f>IF($E37+$I37+$D$7&lt;=PG$22,0,IF(PG$22-$D$7&gt;=$E37,IF(COUNTIF($KZ37:MK37,"&gt;0")&gt;0,VLOOKUP($C37,Input!$A$8:$HV$21,MATCH($OK$21+COUNTIF($KZ37:MK37,"&gt;0"),Input!$A$6:$HV$6,0),FALSE),0),0))*$D37</f>
        <v>0</v>
      </c>
      <c r="PH37" s="1">
        <f>IF($E37+$I37+$D$7&lt;=PH$22,0,IF(PH$22-$D$7&gt;=$E37,IF(COUNTIF($KZ37:ML37,"&gt;0")&gt;0,VLOOKUP($C37,Input!$A$8:$HV$21,MATCH($OK$21+COUNTIF($KZ37:ML37,"&gt;0"),Input!$A$6:$HV$6,0),FALSE),0),0))*$D37</f>
        <v>0</v>
      </c>
      <c r="PI37" s="1">
        <f>IF($E37+$I37+$D$7&lt;=PI$22,0,IF(PI$22-$D$7&gt;=$E37,IF(COUNTIF($KZ37:MM37,"&gt;0")&gt;0,VLOOKUP($C37,Input!$A$8:$HV$21,MATCH($OK$21+COUNTIF($KZ37:MM37,"&gt;0"),Input!$A$6:$HV$6,0),FALSE),0),0))*$D37</f>
        <v>0</v>
      </c>
      <c r="PJ37" s="1">
        <f>IF($E37+$I37+$D$7&lt;=PJ$22,0,IF(PJ$22-$D$7&gt;=$E37,IF(COUNTIF($KZ37:MN37,"&gt;0")&gt;0,VLOOKUP($C37,Input!$A$8:$HV$21,MATCH($OK$21+COUNTIF($KZ37:MN37,"&gt;0"),Input!$A$6:$HV$6,0),FALSE),0),0))*$D37</f>
        <v>0</v>
      </c>
      <c r="PK37" s="1">
        <f>IF($E37+$I37+$D$7&lt;=PK$22,0,IF(PK$22-$D$7&gt;=$E37,IF(COUNTIF($KZ37:MO37,"&gt;0")&gt;0,VLOOKUP($C37,Input!$A$8:$HV$21,MATCH($OK$21+COUNTIF($KZ37:MO37,"&gt;0"),Input!$A$6:$HV$6,0),FALSE),0),0))*$D37</f>
        <v>0</v>
      </c>
      <c r="PL37" s="1">
        <f>IF($E37+$I37+$D$7&lt;=PL$22,0,IF(PL$22-$D$7&gt;=$E37,IF(COUNTIF($KZ37:MP37,"&gt;0")&gt;0,VLOOKUP($C37,Input!$A$8:$HV$21,MATCH($OK$21+COUNTIF($KZ37:MP37,"&gt;0"),Input!$A$6:$HV$6,0),FALSE),0),0))*$D37</f>
        <v>0</v>
      </c>
      <c r="PM37" s="1">
        <f>IF($E37+$I37+$D$7&lt;=PM$22,0,IF(PM$22-$D$7&gt;=$E37,IF(COUNTIF($KZ37:MQ37,"&gt;0")&gt;0,VLOOKUP($C37,Input!$A$8:$HV$21,MATCH($OK$21+COUNTIF($KZ37:MQ37,"&gt;0"),Input!$A$6:$HV$6,0),FALSE),0),0))*$D37</f>
        <v>0</v>
      </c>
      <c r="PN37" s="1">
        <f>IF($E37+$I37+$D$7&lt;=PN$22,0,IF(PN$22-$D$7&gt;=$E37,IF(COUNTIF($KZ37:MR37,"&gt;0")&gt;0,VLOOKUP($C37,Input!$A$8:$HV$21,MATCH($OK$21+COUNTIF($KZ37:MR37,"&gt;0"),Input!$A$6:$HV$6,0),FALSE),0),0))*$D37</f>
        <v>0</v>
      </c>
      <c r="PO37" s="1">
        <f>IF($E37+$I37+$D$7&lt;=PO$22,0,IF(PO$22-$D$7&gt;=$E37,IF(COUNTIF($KZ37:MS37,"&gt;0")&gt;0,VLOOKUP($C37,Input!$A$8:$HV$21,MATCH($OK$21+COUNTIF($KZ37:MS37,"&gt;0"),Input!$A$6:$HV$6,0),FALSE),0),0))*$D37</f>
        <v>0</v>
      </c>
      <c r="PP37" s="1">
        <f>IF($E37+$I37+$D$7&lt;=PP$22,0,IF(PP$22-$D$7&gt;=$E37,IF(COUNTIF($KZ37:MT37,"&gt;0")&gt;0,VLOOKUP($C37,Input!$A$8:$HV$21,MATCH($OK$21+COUNTIF($KZ37:MT37,"&gt;0"),Input!$A$6:$HV$6,0),FALSE),0),0))*$D37</f>
        <v>0</v>
      </c>
      <c r="PQ37" s="1">
        <f>IF($E37+$I37+$D$7&lt;=PQ$22,0,IF(PQ$22-$D$7&gt;=$E37,IF(COUNTIF($KZ37:MU37,"&gt;0")&gt;0,VLOOKUP($C37,Input!$A$8:$HV$21,MATCH($OK$21+COUNTIF($KZ37:MU37,"&gt;0"),Input!$A$6:$HV$6,0),FALSE),0),0))*$D37</f>
        <v>0</v>
      </c>
      <c r="PR37" s="1">
        <f>IF($E37+$I37+$D$7&lt;=PR$22,0,IF(PR$22-$D$7&gt;=$E37,IF(COUNTIF($KZ37:MV37,"&gt;0")&gt;0,VLOOKUP($C37,Input!$A$8:$HV$21,MATCH($OK$21+COUNTIF($KZ37:MV37,"&gt;0"),Input!$A$6:$HV$6,0),FALSE),0),0))*$D37</f>
        <v>0</v>
      </c>
      <c r="PS37" s="1">
        <f>IF($E37+$I37+$D$7&lt;=PS$22,0,IF(PS$22-$D$7&gt;=$E37,IF(COUNTIF($KZ37:MW37,"&gt;0")&gt;0,VLOOKUP($C37,Input!$A$8:$HV$21,MATCH($OK$21+COUNTIF($KZ37:MW37,"&gt;0"),Input!$A$6:$HV$6,0),FALSE),0),0))*$D37</f>
        <v>0</v>
      </c>
      <c r="PT37" s="1">
        <f>IF($E37+$I37+$D$7&lt;=PT$22,0,IF(PT$22-$D$7&gt;=$E37,IF(COUNTIF($KZ37:MX37,"&gt;0")&gt;0,VLOOKUP($C37,Input!$A$8:$HV$21,MATCH($OK$21+COUNTIF($KZ37:MX37,"&gt;0"),Input!$A$6:$HV$6,0),FALSE),0),0))*$D37</f>
        <v>0</v>
      </c>
      <c r="PV37" s="1" t="str">
        <f t="shared" si="169"/>
        <v>2014 MY 40' CNG w Midlife Rebuild {234 Buses}</v>
      </c>
      <c r="PW37" s="1">
        <f t="shared" si="172"/>
        <v>11040615.56214433</v>
      </c>
      <c r="PX37" s="1">
        <f t="shared" si="173"/>
        <v>11592761.682956627</v>
      </c>
      <c r="PY37" s="1">
        <f t="shared" si="174"/>
        <v>11911838.244978391</v>
      </c>
      <c r="PZ37" s="1">
        <f t="shared" si="175"/>
        <v>12222587.561420878</v>
      </c>
      <c r="QA37" s="1">
        <f t="shared" si="176"/>
        <v>20653481.66015562</v>
      </c>
      <c r="QB37" s="1">
        <f t="shared" si="177"/>
        <v>12481845.586661668</v>
      </c>
      <c r="QC37" s="1">
        <f t="shared" si="178"/>
        <v>12490610.672862897</v>
      </c>
      <c r="QD37" s="1">
        <f t="shared" si="179"/>
        <v>12511675.683652377</v>
      </c>
      <c r="QE37" s="1">
        <f t="shared" si="180"/>
        <v>12555971.332277963</v>
      </c>
      <c r="QF37" s="1">
        <f t="shared" si="181"/>
        <v>12687493.169934915</v>
      </c>
      <c r="QG37" s="1">
        <f t="shared" si="182"/>
        <v>12789206.246828221</v>
      </c>
      <c r="QH37" s="1">
        <f t="shared" si="183"/>
        <v>13611206.140868513</v>
      </c>
      <c r="QI37" s="1">
        <f t="shared" si="184"/>
        <v>0</v>
      </c>
      <c r="QJ37" s="1">
        <f t="shared" si="185"/>
        <v>0</v>
      </c>
      <c r="QK37" s="1">
        <f t="shared" si="186"/>
        <v>0</v>
      </c>
      <c r="QL37" s="1">
        <f t="shared" si="187"/>
        <v>0</v>
      </c>
      <c r="QM37" s="1">
        <f t="shared" si="188"/>
        <v>0</v>
      </c>
      <c r="QN37" s="1">
        <f t="shared" si="189"/>
        <v>0</v>
      </c>
      <c r="QO37" s="1">
        <f t="shared" si="190"/>
        <v>0</v>
      </c>
      <c r="QP37" s="1">
        <f t="shared" si="191"/>
        <v>0</v>
      </c>
      <c r="QQ37" s="1">
        <f t="shared" si="192"/>
        <v>0</v>
      </c>
      <c r="QR37" s="1">
        <f t="shared" si="193"/>
        <v>0</v>
      </c>
      <c r="QS37" s="1">
        <f t="shared" si="194"/>
        <v>0</v>
      </c>
      <c r="QT37" s="1">
        <f t="shared" si="195"/>
        <v>0</v>
      </c>
      <c r="QU37" s="1">
        <f t="shared" si="196"/>
        <v>0</v>
      </c>
      <c r="QV37" s="1">
        <f t="shared" si="197"/>
        <v>0</v>
      </c>
      <c r="QW37" s="1">
        <f t="shared" si="198"/>
        <v>0</v>
      </c>
      <c r="QX37" s="1">
        <f t="shared" si="199"/>
        <v>0</v>
      </c>
      <c r="QY37" s="1">
        <f t="shared" si="200"/>
        <v>0</v>
      </c>
      <c r="QZ37" s="1">
        <f t="shared" si="201"/>
        <v>0</v>
      </c>
      <c r="RA37" s="1">
        <f t="shared" si="202"/>
        <v>0</v>
      </c>
      <c r="RB37" s="1">
        <f t="shared" si="203"/>
        <v>0</v>
      </c>
      <c r="RC37" s="1">
        <f t="shared" si="204"/>
        <v>0</v>
      </c>
      <c r="RD37" s="1">
        <f t="shared" si="205"/>
        <v>0</v>
      </c>
      <c r="RE37" s="1">
        <f t="shared" si="206"/>
        <v>0</v>
      </c>
      <c r="RF37" s="1">
        <f t="shared" si="207"/>
        <v>156549293.54474241</v>
      </c>
      <c r="RG37" s="1">
        <f t="shared" si="208"/>
        <v>133445402.97184084</v>
      </c>
      <c r="RH37" s="72"/>
      <c r="RI37" s="37"/>
    </row>
    <row r="38" spans="1:477" hidden="1" outlineLevel="1" x14ac:dyDescent="0.25">
      <c r="A38" s="50"/>
      <c r="B38" s="143"/>
      <c r="C38" s="111" t="s">
        <v>76</v>
      </c>
      <c r="D38" s="108">
        <f t="shared" si="171"/>
        <v>234</v>
      </c>
      <c r="E38" s="110">
        <f t="shared" si="209"/>
        <v>2015</v>
      </c>
      <c r="F38" s="68">
        <f t="shared" si="168"/>
        <v>40000</v>
      </c>
      <c r="G38" s="69">
        <f>VLOOKUP($C38,Input!$A$8:$HV$39,MATCH(G$21,Input!$A$6:$HV$6,0),FALSE)</f>
        <v>2.91</v>
      </c>
      <c r="H38" s="123">
        <f>VLOOKUP($C38,Input!$A$8:$HV$39,MATCH(H$21,Input!$A$6:$HV$6,0),FALSE)</f>
        <v>0</v>
      </c>
      <c r="I38" s="70">
        <f>VLOOKUP($C38,Input!$A$8:$HV$39,MATCH(I$21,Input!$A$6:$HV$6,0),FALSE)</f>
        <v>14</v>
      </c>
      <c r="J38" s="1">
        <f>+IF($E38=J$22,VLOOKUP($C38,Input!$A$8:$AN$39,MATCH(J$21,Input!$A$6:$AN$6,0),FALSE)+$H38,0)*$D38</f>
        <v>0</v>
      </c>
      <c r="K38" s="1">
        <f>+IF($E38=K$22,VLOOKUP($C38,Input!$A$8:$AN$39,MATCH(K$21,Input!$A$6:$AN$6,0),FALSE)+$H38,0)*$D38</f>
        <v>0</v>
      </c>
      <c r="L38" s="1">
        <f>+IF($E38=L$22,VLOOKUP($C38,Input!$A$8:$AN$39,MATCH(L$21,Input!$A$6:$AN$6,0),FALSE)+$H38,0)*$D38</f>
        <v>0</v>
      </c>
      <c r="M38" s="1">
        <f>+IF($E38=M$22,VLOOKUP($C38,Input!$A$8:$AN$39,MATCH(M$21,Input!$A$6:$AN$6,0),FALSE)+$H38,0)*$D38</f>
        <v>0</v>
      </c>
      <c r="N38" s="1">
        <f>+IF($E38=N$22,VLOOKUP($C38,Input!$A$8:$AN$39,MATCH(N$21,Input!$A$6:$AN$6,0),FALSE)+$H38,0)*$D38</f>
        <v>0</v>
      </c>
      <c r="O38" s="1">
        <f>+IF($E38=O$22,VLOOKUP($C38,Input!$A$8:$AN$39,MATCH(O$21,Input!$A$6:$AN$6,0),FALSE)+$H38,0)*$D38</f>
        <v>0</v>
      </c>
      <c r="P38" s="1">
        <f>+IF($E38=P$22,VLOOKUP($C38,Input!$A$8:$AN$39,MATCH(P$21,Input!$A$6:$AN$6,0),FALSE)+$H38,0)*$D38</f>
        <v>0</v>
      </c>
      <c r="Q38" s="1">
        <f>+IF($E38=Q$22,VLOOKUP($C38,Input!$A$8:$AN$39,MATCH(Q$21,Input!$A$6:$AN$6,0),FALSE)+$H38,0)*$D38</f>
        <v>0</v>
      </c>
      <c r="R38" s="1">
        <f>+IF($E38=R$22,VLOOKUP($C38,Input!$A$8:$AN$39,MATCH(R$21,Input!$A$6:$AN$6,0),FALSE)+$H38,0)*$D38</f>
        <v>0</v>
      </c>
      <c r="S38" s="1">
        <f>+IF($E38=S$22,VLOOKUP($C38,Input!$A$8:$AN$39,MATCH(S$21,Input!$A$6:$AN$6,0),FALSE)+$H38,0)*$D38</f>
        <v>0</v>
      </c>
      <c r="T38" s="1">
        <f>+IF($E38=T$22,VLOOKUP($C38,Input!$A$8:$AN$39,MATCH(T$21,Input!$A$6:$AN$6,0),FALSE)+$H38,0)*$D38</f>
        <v>0</v>
      </c>
      <c r="U38" s="1">
        <f>+IF($E38=U$22,VLOOKUP($C38,Input!$A$8:$AN$39,MATCH(U$21,Input!$A$6:$AN$6,0),FALSE)+$H38,0)*$D38</f>
        <v>0</v>
      </c>
      <c r="V38" s="1">
        <f>+IF($E38=V$22,VLOOKUP($C38,Input!$A$8:$AN$39,MATCH(V$21,Input!$A$6:$AN$6,0),FALSE)+$H38,0)*$D38</f>
        <v>0</v>
      </c>
      <c r="W38" s="1">
        <f>+IF($E38=W$22,VLOOKUP($C38,Input!$A$8:$AN$39,MATCH(W$21,Input!$A$6:$AN$6,0),FALSE)+$H38,0)*$D38</f>
        <v>0</v>
      </c>
      <c r="X38" s="1">
        <f>+IF($E38=X$22,VLOOKUP($C38,Input!$A$8:$AN$39,MATCH(X$21,Input!$A$6:$AN$6,0),FALSE)+$H38,0)*$D38</f>
        <v>0</v>
      </c>
      <c r="Y38" s="1">
        <f>+IF($E38=Y$22,VLOOKUP($C38,Input!$A$8:$AN$39,MATCH(Y$21,Input!$A$6:$AN$6,0),FALSE)+$H38,0)*$D38</f>
        <v>0</v>
      </c>
      <c r="Z38" s="1">
        <f>+IF($E38=Z$22,VLOOKUP($C38,Input!$A$8:$AN$39,MATCH(Z$21,Input!$A$6:$AN$6,0),FALSE)+$H38,0)*$D38</f>
        <v>0</v>
      </c>
      <c r="AA38" s="1">
        <f>+IF($E38=AA$22,VLOOKUP($C38,Input!$A$8:$AN$39,MATCH(AA$21,Input!$A$6:$AN$6,0),FALSE)+$H38,0)*$D38</f>
        <v>0</v>
      </c>
      <c r="AB38" s="1">
        <f>+IF($E38=AB$22,VLOOKUP($C38,Input!$A$8:$AN$39,MATCH(AB$21,Input!$A$6:$AN$6,0),FALSE)+$H38,0)*$D38</f>
        <v>0</v>
      </c>
      <c r="AC38" s="1">
        <f>+IF($E38=AC$22,VLOOKUP($C38,Input!$A$8:$AN$39,MATCH(AC$21,Input!$A$6:$AN$6,0),FALSE)+$H38,0)*$D38</f>
        <v>0</v>
      </c>
      <c r="AD38" s="1">
        <f>+IF($E38=AD$22,VLOOKUP($C38,Input!$A$8:$AN$39,MATCH(AD$21,Input!$A$6:$AN$6,0),FALSE)+$H38,0)*$D38</f>
        <v>0</v>
      </c>
      <c r="AE38" s="1">
        <f>+IF($E38=AE$22,VLOOKUP($C38,Input!$A$8:$AN$39,MATCH(AE$21,Input!$A$6:$AN$6,0),FALSE)+$H38,0)*$D38</f>
        <v>0</v>
      </c>
      <c r="AF38" s="1">
        <f>+IF($E38=AF$22,VLOOKUP($C38,Input!$A$8:$AN$39,MATCH(AF$21,Input!$A$6:$AN$6,0),FALSE)+$H38,0)*$D38</f>
        <v>0</v>
      </c>
      <c r="AG38" s="1">
        <f>+IF($E38=AG$22,VLOOKUP($C38,Input!$A$8:$AN$39,MATCH(AG$21,Input!$A$6:$AN$6,0),FALSE)+$H38,0)*$D38</f>
        <v>0</v>
      </c>
      <c r="AH38" s="1">
        <f>+IF($E38=AH$22,VLOOKUP($C38,Input!$A$8:$AN$39,MATCH(AH$21,Input!$A$6:$AN$6,0),FALSE)+$H38,0)*$D38</f>
        <v>0</v>
      </c>
      <c r="AI38" s="1">
        <f>+IF($E38=AI$22,VLOOKUP($C38,Input!$A$8:$AN$39,MATCH(AI$21,Input!$A$6:$AN$6,0),FALSE)+$H38,0)*$D38</f>
        <v>0</v>
      </c>
      <c r="AJ38" s="1">
        <f>+IF($E38=AJ$22,VLOOKUP($C38,Input!$A$8:$AN$39,MATCH(AJ$21,Input!$A$6:$AN$6,0),FALSE)+$H38,0)*$D38</f>
        <v>0</v>
      </c>
      <c r="AK38" s="1">
        <f>+IF($E38=AK$22,VLOOKUP($C38,Input!$A$8:$AN$39,MATCH(AK$21,Input!$A$6:$AN$6,0),FALSE)+$H38,0)*$D38</f>
        <v>0</v>
      </c>
      <c r="AL38" s="1">
        <f>+IF($E38=AL$22,VLOOKUP($C38,Input!$A$8:$AN$39,MATCH(AL$21,Input!$A$6:$AN$6,0),FALSE)+$H38,0)*$D38</f>
        <v>0</v>
      </c>
      <c r="AM38" s="1">
        <f>+IF($E38=AM$22,VLOOKUP($C38,Input!$A$8:$AN$39,MATCH(AM$21,Input!$A$6:$AN$6,0),FALSE)+$H38,0)*$D38</f>
        <v>0</v>
      </c>
      <c r="AN38" s="1">
        <f>+IF($E38=AN$22,VLOOKUP($C38,Input!$A$8:$AN$39,MATCH(AN$21,Input!$A$6:$AN$6,0),FALSE)+$H38,0)*$D38</f>
        <v>0</v>
      </c>
      <c r="AO38" s="1">
        <f>+IF($E38=AO$22,VLOOKUP($C38,Input!$A$8:$AN$39,MATCH(AO$21,Input!$A$6:$AN$6,0),FALSE)+$H38,0)*$D38</f>
        <v>0</v>
      </c>
      <c r="AP38" s="1">
        <f>+IF($E38=AP$22,VLOOKUP($C38,Input!$A$8:$AN$39,MATCH(AP$21,Input!$A$6:$AN$6,0),FALSE)+$H38,0)*$D38</f>
        <v>0</v>
      </c>
      <c r="AQ38" s="1">
        <f>+IF($E38=AQ$22,VLOOKUP($C38,Input!$A$8:$AN$39,MATCH(AQ$21,Input!$A$6:$AN$6,0),FALSE)+$H38,0)*$D38</f>
        <v>0</v>
      </c>
      <c r="AR38" s="1">
        <f>+IF($E38=AR$22,VLOOKUP($C38,Input!$A$8:$AN$39,MATCH(AR$21,Input!$A$6:$AN$6,0),FALSE)+$H38,0)*$D38</f>
        <v>0</v>
      </c>
      <c r="AT38" t="str">
        <f>VLOOKUP($C38,Input!$A$8:$HV$39,MATCH(AT$21,Input!$A$6:$HV$6,0),FALSE)</f>
        <v>Parts and administrative cost</v>
      </c>
      <c r="AU38" s="1">
        <f>+IF($E38=AU$22,VLOOKUP($C38,Input!$A$8:$HV$39,MATCH(AU$21,Input!$A$6:$HV$6,0),FALSE),0)*$D38</f>
        <v>0</v>
      </c>
      <c r="AV38" s="1">
        <f>+IF($E38=AV$22,VLOOKUP($C38,Input!$A$8:$HV$39,MATCH(AV$21,Input!$A$6:$HV$6,0),FALSE),0)*$D38</f>
        <v>0</v>
      </c>
      <c r="AW38" s="1">
        <f>+IF($E38=AW$22,VLOOKUP($C38,Input!$A$8:$HV$39,MATCH(AW$21,Input!$A$6:$HV$6,0),FALSE),0)*$D38</f>
        <v>0</v>
      </c>
      <c r="AX38" s="1">
        <f>+IF($E38=AX$22,VLOOKUP($C38,Input!$A$8:$HV$39,MATCH(AX$21,Input!$A$6:$HV$6,0),FALSE),0)*$D38</f>
        <v>0</v>
      </c>
      <c r="AY38" s="1">
        <f>+IF($E38=AY$22,VLOOKUP($C38,Input!$A$8:$HV$39,MATCH(AY$21,Input!$A$6:$HV$6,0),FALSE),0)*$D38</f>
        <v>0</v>
      </c>
      <c r="AZ38" s="1">
        <f>+IF($E38=AZ$22,VLOOKUP($C38,Input!$A$8:$HV$39,MATCH(AZ$21,Input!$A$6:$HV$6,0),FALSE),0)*$D38</f>
        <v>0</v>
      </c>
      <c r="BA38" s="1">
        <f>+IF($E38=BA$22,VLOOKUP($C38,Input!$A$8:$HV$39,MATCH(BA$21,Input!$A$6:$HV$6,0),FALSE),0)*$D38</f>
        <v>0</v>
      </c>
      <c r="BB38" s="1">
        <f>+IF($E38=BB$22,VLOOKUP($C38,Input!$A$8:$HV$39,MATCH(BB$21,Input!$A$6:$HV$6,0),FALSE),0)*$D38</f>
        <v>0</v>
      </c>
      <c r="BC38" s="1">
        <f>+IF($E38=BC$22,VLOOKUP($C38,Input!$A$8:$HV$39,MATCH(BC$21,Input!$A$6:$HV$6,0),FALSE),0)*$D38</f>
        <v>0</v>
      </c>
      <c r="BD38" s="1">
        <f>+IF($E38=BD$22,VLOOKUP($C38,Input!$A$8:$HV$39,MATCH(BD$21,Input!$A$6:$HV$6,0),FALSE),0)*$D38</f>
        <v>0</v>
      </c>
      <c r="BE38" s="1">
        <f>+IF($E38=BE$22,VLOOKUP($C38,Input!$A$8:$HV$39,MATCH(BE$21,Input!$A$6:$HV$6,0),FALSE),0)*$D38</f>
        <v>0</v>
      </c>
      <c r="BF38" s="1">
        <f>+IF($E38=BF$22,VLOOKUP($C38,Input!$A$8:$HV$39,MATCH(BF$21,Input!$A$6:$HV$6,0),FALSE),0)*$D38</f>
        <v>0</v>
      </c>
      <c r="BG38" s="1">
        <f>+IF($E38=BG$22,VLOOKUP($C38,Input!$A$8:$HV$39,MATCH(BG$21,Input!$A$6:$HV$6,0),FALSE),0)*$D38</f>
        <v>0</v>
      </c>
      <c r="BH38" s="1">
        <f>+IF($E38=BH$22,VLOOKUP($C38,Input!$A$8:$HV$39,MATCH(BH$21,Input!$A$6:$HV$6,0),FALSE),0)*$D38</f>
        <v>0</v>
      </c>
      <c r="BI38" s="1">
        <f>+IF($E38=BI$22,VLOOKUP($C38,Input!$A$8:$HV$39,MATCH(BI$21,Input!$A$6:$HV$6,0),FALSE),0)*$D38</f>
        <v>0</v>
      </c>
      <c r="BJ38" s="1">
        <f>+IF($E38=BJ$22,VLOOKUP($C38,Input!$A$8:$HV$39,MATCH(BJ$21,Input!$A$6:$HV$6,0),FALSE),0)*$D38</f>
        <v>0</v>
      </c>
      <c r="BK38" s="1">
        <f>+IF($E38=BK$22,VLOOKUP($C38,Input!$A$8:$HV$39,MATCH(BK$21,Input!$A$6:$HV$6,0),FALSE),0)*$D38</f>
        <v>0</v>
      </c>
      <c r="BL38" s="1">
        <f>+IF($E38=BL$22,VLOOKUP($C38,Input!$A$8:$HV$39,MATCH(BL$21,Input!$A$6:$HV$6,0),FALSE),0)*$D38</f>
        <v>0</v>
      </c>
      <c r="BM38" s="1">
        <f>+IF($E38=BM$22,VLOOKUP($C38,Input!$A$8:$HV$39,MATCH(BM$21,Input!$A$6:$HV$6,0),FALSE),0)*$D38</f>
        <v>0</v>
      </c>
      <c r="BN38" s="1">
        <f>+IF($E38=BN$22,VLOOKUP($C38,Input!$A$8:$HV$39,MATCH(BN$21,Input!$A$6:$HV$6,0),FALSE),0)*$D38</f>
        <v>0</v>
      </c>
      <c r="BO38" s="1">
        <f>+IF($E38=BO$22,VLOOKUP($C38,Input!$A$8:$HV$39,MATCH(BO$21,Input!$A$6:$HV$6,0),FALSE),0)*$D38</f>
        <v>0</v>
      </c>
      <c r="BP38" s="1">
        <f>+IF($E38=BP$22,VLOOKUP($C38,Input!$A$8:$HV$39,MATCH(BP$21,Input!$A$6:$HV$6,0),FALSE),0)*$D38</f>
        <v>0</v>
      </c>
      <c r="BQ38" s="1">
        <f>+IF($E38=BQ$22,VLOOKUP($C38,Input!$A$8:$HV$39,MATCH(BQ$21,Input!$A$6:$HV$6,0),FALSE),0)*$D38</f>
        <v>0</v>
      </c>
      <c r="BR38" s="1">
        <f>+IF($E38=BR$22,VLOOKUP($C38,Input!$A$8:$HV$39,MATCH(BR$21,Input!$A$6:$HV$6,0),FALSE),0)*$D38</f>
        <v>0</v>
      </c>
      <c r="BS38" s="1">
        <f>+IF($E38=BS$22,VLOOKUP($C38,Input!$A$8:$HV$39,MATCH(BS$21,Input!$A$6:$HV$6,0),FALSE),0)*$D38</f>
        <v>0</v>
      </c>
      <c r="BT38" s="1">
        <f>+IF($E38=BT$22,VLOOKUP($C38,Input!$A$8:$HV$39,MATCH(BT$21,Input!$A$6:$HV$6,0),FALSE),0)*$D38</f>
        <v>0</v>
      </c>
      <c r="BU38" s="1">
        <f>+IF($E38=BU$22,VLOOKUP($C38,Input!$A$8:$HV$39,MATCH(BU$21,Input!$A$6:$HV$6,0),FALSE),0)*$D38</f>
        <v>0</v>
      </c>
      <c r="BV38" s="1">
        <f>+IF($E38=BV$22,VLOOKUP($C38,Input!$A$8:$HV$39,MATCH(BV$21,Input!$A$6:$HV$6,0),FALSE),0)*$D38</f>
        <v>0</v>
      </c>
      <c r="BW38" s="1">
        <f>+IF($E38=BW$22,VLOOKUP($C38,Input!$A$8:$HV$39,MATCH(BW$21,Input!$A$6:$HV$6,0),FALSE),0)*$D38</f>
        <v>0</v>
      </c>
      <c r="BX38" s="1">
        <f>+IF($E38=BX$22,VLOOKUP($C38,Input!$A$8:$HV$39,MATCH(BX$21,Input!$A$6:$HV$6,0),FALSE),0)*$D38</f>
        <v>0</v>
      </c>
      <c r="BY38" s="1">
        <f>+IF($E38=BY$22,VLOOKUP($C38,Input!$A$8:$HV$39,MATCH(BY$21,Input!$A$6:$HV$6,0),FALSE),0)*$D38</f>
        <v>0</v>
      </c>
      <c r="BZ38" s="1">
        <f>+IF($E38=BZ$22,VLOOKUP($C38,Input!$A$8:$HV$39,MATCH(BZ$21,Input!$A$6:$HV$6,0),FALSE),0)*$D38</f>
        <v>0</v>
      </c>
      <c r="CA38" s="1">
        <f>+IF($E38=CA$22,VLOOKUP($C38,Input!$A$8:$HV$39,MATCH(CA$21,Input!$A$6:$HV$6,0),FALSE),0)*$D38</f>
        <v>0</v>
      </c>
      <c r="CB38" s="1">
        <f>+IF($E38=CB$22,VLOOKUP($C38,Input!$A$8:$HV$39,MATCH(CB$21,Input!$A$6:$HV$6,0),FALSE),0)*$D38</f>
        <v>0</v>
      </c>
      <c r="CC38" s="1">
        <f>+IF($E38=CC$22,VLOOKUP($C38,Input!$A$8:$HV$39,MATCH(CC$21,Input!$A$6:$HV$6,0),FALSE),0)*$D38</f>
        <v>0</v>
      </c>
      <c r="CE38" t="str">
        <f>VLOOKUP($C38,Input!$A$8:$HV$39,MATCH(CE$21,Input!$A$6:$HV$6,0),FALSE)</f>
        <v>Engine Rebuild @ 7 Yr</v>
      </c>
      <c r="CF38" s="1">
        <f>IF($E38+$I38+$D$7&lt;=CF$22,0,IF(CF$22-$D$7&gt;=$E38,IF(COUNTIF($KZ38:LP38,"&gt;0")&gt;0,VLOOKUP($C38,Input!$A$8:$HV$21,MATCH($CE$21+COUNTIF($KZ38:LP38,"&gt;0"),Input!$A$6:$HV$6,0),FALSE),0),0))*$D38</f>
        <v>0</v>
      </c>
      <c r="CG38" s="1">
        <f>IF($E38+$I38+$D$7&lt;=CG$22,0,IF(CG$22-$D$7&gt;=$E38,IF(COUNTIF($KZ38:LQ38,"&gt;0")&gt;0,VLOOKUP($C38,Input!$A$8:$HV$21,MATCH($CE$21+COUNTIF($KZ38:LQ38,"&gt;0"),Input!$A$6:$HV$6,0),FALSE),0),0))*$D38</f>
        <v>0</v>
      </c>
      <c r="CH38" s="1">
        <f>IF($E38+$I38+$D$7&lt;=CH$22,0,IF(CH$22-$D$7&gt;=$E38,IF(COUNTIF($KZ38:LR38,"&gt;0")&gt;0,VLOOKUP($C38,Input!$A$8:$HV$21,MATCH($CE$21+COUNTIF($KZ38:LR38,"&gt;0"),Input!$A$6:$HV$6,0),FALSE),0),0))*$D38</f>
        <v>0</v>
      </c>
      <c r="CI38" s="1">
        <f>IF($E38+$I38+$D$7&lt;=CI$22,0,IF(CI$22-$D$7&gt;=$E38,IF(COUNTIF($KZ38:LS38,"&gt;0")&gt;0,VLOOKUP($C38,Input!$A$8:$HV$21,MATCH($CE$21+COUNTIF($KZ38:LS38,"&gt;0"),Input!$A$6:$HV$6,0),FALSE),0),0))*$D38</f>
        <v>0</v>
      </c>
      <c r="CJ38" s="1">
        <f>IF($E38+$I38+$D$7&lt;=CJ$22,0,IF(CJ$22-$D$7&gt;=$E38,IF(COUNTIF($KZ38:LT38,"&gt;0")&gt;0,VLOOKUP($C38,Input!$A$8:$HV$21,MATCH($CE$21+COUNTIF($KZ38:LT38,"&gt;0"),Input!$A$6:$HV$6,0),FALSE),0),0))*$D38</f>
        <v>0</v>
      </c>
      <c r="CK38" s="1">
        <f>IF($E38+$I38+$D$7&lt;=CK$22,0,IF(CK$22-$D$7&gt;=$E38,IF(COUNTIF($KZ38:LU38,"&gt;0")&gt;0,VLOOKUP($C38,Input!$A$8:$HV$21,MATCH($CE$21+COUNTIF($KZ38:LU38,"&gt;0"),Input!$A$6:$HV$6,0),FALSE),0),0))*$D38</f>
        <v>8190000</v>
      </c>
      <c r="CL38" s="1">
        <f>IF($E38+$I38+$D$7&lt;=CL$22,0,IF(CL$22-$D$7&gt;=$E38,IF(COUNTIF($KZ38:LV38,"&gt;0")&gt;0,VLOOKUP($C38,Input!$A$8:$HV$21,MATCH($CE$21+COUNTIF($KZ38:LV38,"&gt;0"),Input!$A$6:$HV$6,0),FALSE),0),0))*$D38</f>
        <v>0</v>
      </c>
      <c r="CM38" s="1">
        <f>IF($E38+$I38+$D$7&lt;=CM$22,0,IF(CM$22-$D$7&gt;=$E38,IF(COUNTIF($KZ38:LW38,"&gt;0")&gt;0,VLOOKUP($C38,Input!$A$8:$HV$21,MATCH($CE$21+COUNTIF($KZ38:LW38,"&gt;0"),Input!$A$6:$HV$6,0),FALSE),0),0))*$D38</f>
        <v>0</v>
      </c>
      <c r="CN38" s="1">
        <f>IF($E38+$I38+$D$7&lt;=CN$22,0,IF(CN$22-$D$7&gt;=$E38,IF(COUNTIF($KZ38:LX38,"&gt;0")&gt;0,VLOOKUP($C38,Input!$A$8:$HV$21,MATCH($CE$21+COUNTIF($KZ38:LX38,"&gt;0"),Input!$A$6:$HV$6,0),FALSE),0),0))*$D38</f>
        <v>0</v>
      </c>
      <c r="CO38" s="1">
        <f>IF($E38+$I38+$D$7&lt;=CO$22,0,IF(CO$22-$D$7&gt;=$E38,IF(COUNTIF($KZ38:LY38,"&gt;0")&gt;0,VLOOKUP($C38,Input!$A$8:$HV$21,MATCH($CE$21+COUNTIF($KZ38:LY38,"&gt;0"),Input!$A$6:$HV$6,0),FALSE),0),0))*$D38</f>
        <v>0</v>
      </c>
      <c r="CP38" s="1">
        <f>IF($E38+$I38+$D$7&lt;=CP$22,0,IF(CP$22-$D$7&gt;=$E38,IF(COUNTIF($KZ38:LZ38,"&gt;0")&gt;0,VLOOKUP($C38,Input!$A$8:$HV$21,MATCH($CE$21+COUNTIF($KZ38:LZ38,"&gt;0"),Input!$A$6:$HV$6,0),FALSE),0),0))*$D38</f>
        <v>0</v>
      </c>
      <c r="CQ38" s="1">
        <f>IF($E38+$I38+$D$7&lt;=CQ$22,0,IF(CQ$22-$D$7&gt;=$E38,IF(COUNTIF($KZ38:MA38,"&gt;0")&gt;0,VLOOKUP($C38,Input!$A$8:$HV$21,MATCH($CE$21+COUNTIF($KZ38:MA38,"&gt;0"),Input!$A$6:$HV$6,0),FALSE),0),0))*$D38</f>
        <v>0</v>
      </c>
      <c r="CR38" s="1">
        <f>IF($E38+$I38+$D$7&lt;=CR$22,0,IF(CR$22-$D$7&gt;=$E38,IF(COUNTIF($KZ38:MB38,"&gt;0")&gt;0,VLOOKUP($C38,Input!$A$8:$HV$21,MATCH($CE$21+COUNTIF($KZ38:MB38,"&gt;0"),Input!$A$6:$HV$6,0),FALSE),0),0))*$D38</f>
        <v>0</v>
      </c>
      <c r="CS38" s="1">
        <f>IF($E38+$I38+$D$7&lt;=CS$22,0,IF(CS$22-$D$7&gt;=$E38,IF(COUNTIF($KZ38:MC38,"&gt;0")&gt;0,VLOOKUP($C38,Input!$A$8:$HV$21,MATCH($CE$21+COUNTIF($KZ38:MC38,"&gt;0"),Input!$A$6:$HV$6,0),FALSE),0),0))*$D38</f>
        <v>0</v>
      </c>
      <c r="CT38" s="1">
        <f>IF($E38+$I38+$D$7&lt;=CT$22,0,IF(CT$22-$D$7&gt;=$E38,IF(COUNTIF($KZ38:MD38,"&gt;0")&gt;0,VLOOKUP($C38,Input!$A$8:$HV$21,MATCH($CE$21+COUNTIF($KZ38:MD38,"&gt;0"),Input!$A$6:$HV$6,0),FALSE),0),0))*$D38</f>
        <v>0</v>
      </c>
      <c r="CU38" s="1">
        <f>IF($E38+$I38+$D$7&lt;=CU$22,0,IF(CU$22-$D$7&gt;=$E38,IF(COUNTIF($KZ38:ME38,"&gt;0")&gt;0,VLOOKUP($C38,Input!$A$8:$HV$21,MATCH($CE$21+COUNTIF($KZ38:ME38,"&gt;0"),Input!$A$6:$HV$6,0),FALSE),0),0))*$D38</f>
        <v>0</v>
      </c>
      <c r="CV38" s="1">
        <f>IF($E38+$I38+$D$7&lt;=CV$22,0,IF(CV$22-$D$7&gt;=$E38,IF(COUNTIF($KZ38:MF38,"&gt;0")&gt;0,VLOOKUP($C38,Input!$A$8:$HV$21,MATCH($CE$21+COUNTIF($KZ38:MF38,"&gt;0"),Input!$A$6:$HV$6,0),FALSE),0),0))*$D38</f>
        <v>0</v>
      </c>
      <c r="CW38" s="1">
        <f>IF($E38+$I38+$D$7&lt;=CW$22,0,IF(CW$22-$D$7&gt;=$E38,IF(COUNTIF($KZ38:MG38,"&gt;0")&gt;0,VLOOKUP($C38,Input!$A$8:$HV$21,MATCH($CE$21+COUNTIF($KZ38:MG38,"&gt;0"),Input!$A$6:$HV$6,0),FALSE),0),0))*$D38</f>
        <v>0</v>
      </c>
      <c r="CX38" s="1">
        <f>IF($E38+$I38+$D$7&lt;=CX$22,0,IF(CX$22-$D$7&gt;=$E38,IF(COUNTIF($KZ38:MH38,"&gt;0")&gt;0,VLOOKUP($C38,Input!$A$8:$HV$21,MATCH($CE$21+COUNTIF($KZ38:MH38,"&gt;0"),Input!$A$6:$HV$6,0),FALSE),0),0))*$D38</f>
        <v>0</v>
      </c>
      <c r="CY38" s="1">
        <f>IF($E38+$I38+$D$7&lt;=CY$22,0,IF(CY$22-$D$7&gt;=$E38,IF(COUNTIF($KZ38:MI38,"&gt;0")&gt;0,VLOOKUP($C38,Input!$A$8:$HV$21,MATCH($CE$21+COUNTIF($KZ38:MI38,"&gt;0"),Input!$A$6:$HV$6,0),FALSE),0),0))*$D38</f>
        <v>0</v>
      </c>
      <c r="CZ38" s="1">
        <f>IF($E38+$I38+$D$7&lt;=CZ$22,0,IF(CZ$22-$D$7&gt;=$E38,IF(COUNTIF($KZ38:MJ38,"&gt;0")&gt;0,VLOOKUP($C38,Input!$A$8:$HV$21,MATCH($CE$21+COUNTIF($KZ38:MJ38,"&gt;0"),Input!$A$6:$HV$6,0),FALSE),0),0))*$D38</f>
        <v>0</v>
      </c>
      <c r="DA38" s="1">
        <f>IF($E38+$I38+$D$7&lt;=DA$22,0,IF(DA$22-$D$7&gt;=$E38,IF(COUNTIF($KZ38:MK38,"&gt;0")&gt;0,VLOOKUP($C38,Input!$A$8:$HV$21,MATCH($CE$21+COUNTIF($KZ38:MK38,"&gt;0"),Input!$A$6:$HV$6,0),FALSE),0),0))*$D38</f>
        <v>0</v>
      </c>
      <c r="DB38" s="1">
        <f>IF($E38+$I38+$D$7&lt;=DB$22,0,IF(DB$22-$D$7&gt;=$E38,IF(COUNTIF($KZ38:ML38,"&gt;0")&gt;0,VLOOKUP($C38,Input!$A$8:$HV$21,MATCH($CE$21+COUNTIF($KZ38:ML38,"&gt;0"),Input!$A$6:$HV$6,0),FALSE),0),0))*$D38</f>
        <v>0</v>
      </c>
      <c r="DC38" s="1">
        <f>IF($E38+$I38+$D$7&lt;=DC$22,0,IF(DC$22-$D$7&gt;=$E38,IF(COUNTIF($KZ38:MM38,"&gt;0")&gt;0,VLOOKUP($C38,Input!$A$8:$HV$21,MATCH($CE$21+COUNTIF($KZ38:MM38,"&gt;0"),Input!$A$6:$HV$6,0),FALSE),0),0))*$D38</f>
        <v>0</v>
      </c>
      <c r="DD38" s="1">
        <f>IF($E38+$I38+$D$7&lt;=DD$22,0,IF(DD$22-$D$7&gt;=$E38,IF(COUNTIF($KZ38:MN38,"&gt;0")&gt;0,VLOOKUP($C38,Input!$A$8:$HV$21,MATCH($CE$21+COUNTIF($KZ38:MN38,"&gt;0"),Input!$A$6:$HV$6,0),FALSE),0),0))*$D38</f>
        <v>0</v>
      </c>
      <c r="DE38" s="1">
        <f>IF($E38+$I38+$D$7&lt;=DE$22,0,IF(DE$22-$D$7&gt;=$E38,IF(COUNTIF($KZ38:MO38,"&gt;0")&gt;0,VLOOKUP($C38,Input!$A$8:$HV$21,MATCH($CE$21+COUNTIF($KZ38:MO38,"&gt;0"),Input!$A$6:$HV$6,0),FALSE),0),0))*$D38</f>
        <v>0</v>
      </c>
      <c r="DF38" s="1">
        <f>IF($E38+$I38+$D$7&lt;=DF$22,0,IF(DF$22-$D$7&gt;=$E38,IF(COUNTIF($KZ38:MP38,"&gt;0")&gt;0,VLOOKUP($C38,Input!$A$8:$HV$21,MATCH($CE$21+COUNTIF($KZ38:MP38,"&gt;0"),Input!$A$6:$HV$6,0),FALSE),0),0))*$D38</f>
        <v>0</v>
      </c>
      <c r="DG38" s="1">
        <f>IF($E38+$I38+$D$7&lt;=DG$22,0,IF(DG$22-$D$7&gt;=$E38,IF(COUNTIF($KZ38:MQ38,"&gt;0")&gt;0,VLOOKUP($C38,Input!$A$8:$HV$21,MATCH($CE$21+COUNTIF($KZ38:MQ38,"&gt;0"),Input!$A$6:$HV$6,0),FALSE),0),0))*$D38</f>
        <v>0</v>
      </c>
      <c r="DH38" s="1">
        <f>IF($E38+$I38+$D$7&lt;=DH$22,0,IF(DH$22-$D$7&gt;=$E38,IF(COUNTIF($KZ38:MR38,"&gt;0")&gt;0,VLOOKUP($C38,Input!$A$8:$HV$21,MATCH($CE$21+COUNTIF($KZ38:MR38,"&gt;0"),Input!$A$6:$HV$6,0),FALSE),0),0))*$D38</f>
        <v>0</v>
      </c>
      <c r="DI38" s="1">
        <f>IF($E38+$I38+$D$7&lt;=DI$22,0,IF(DI$22-$D$7&gt;=$E38,IF(COUNTIF($KZ38:MS38,"&gt;0")&gt;0,VLOOKUP($C38,Input!$A$8:$HV$21,MATCH($CE$21+COUNTIF($KZ38:MS38,"&gt;0"),Input!$A$6:$HV$6,0),FALSE),0),0))*$D38</f>
        <v>0</v>
      </c>
      <c r="DJ38" s="1">
        <f>IF($E38+$I38+$D$7&lt;=DJ$22,0,IF(DJ$22-$D$7&gt;=$E38,IF(COUNTIF($KZ38:MT38,"&gt;0")&gt;0,VLOOKUP($C38,Input!$A$8:$HV$21,MATCH($CE$21+COUNTIF($KZ38:MT38,"&gt;0"),Input!$A$6:$HV$6,0),FALSE),0),0))*$D38</f>
        <v>0</v>
      </c>
      <c r="DK38" s="1">
        <f>IF($E38+$I38+$D$7&lt;=DK$22,0,IF(DK$22-$D$7&gt;=$E38,IF(COUNTIF($KZ38:MU38,"&gt;0")&gt;0,VLOOKUP($C38,Input!$A$8:$HV$21,MATCH($CE$21+COUNTIF($KZ38:MU38,"&gt;0"),Input!$A$6:$HV$6,0),FALSE),0),0))*$D38</f>
        <v>0</v>
      </c>
      <c r="DL38" s="1">
        <f>IF($E38+$I38+$D$7&lt;=DL$22,0,IF(DL$22-$D$7&gt;=$E38,IF(COUNTIF($KZ38:MV38,"&gt;0")&gt;0,VLOOKUP($C38,Input!$A$8:$HV$21,MATCH($CE$21+COUNTIF($KZ38:MV38,"&gt;0"),Input!$A$6:$HV$6,0),FALSE),0),0))*$D38</f>
        <v>0</v>
      </c>
      <c r="DM38" s="1">
        <f>IF($E38+$I38+$D$7&lt;=DM$22,0,IF(DM$22-$D$7&gt;=$E38,IF(COUNTIF($KZ38:MW38,"&gt;0")&gt;0,VLOOKUP($C38,Input!$A$8:$HV$21,MATCH($CE$21+COUNTIF($KZ38:MW38,"&gt;0"),Input!$A$6:$HV$6,0),FALSE),0),0))*$D38</f>
        <v>0</v>
      </c>
      <c r="DN38" s="1">
        <f>IF($E38+$I38+$D$7&lt;=DN$22,0,IF(DN$22-$D$7&gt;=$E38,IF(COUNTIF($KZ38:MX38,"&gt;0")&gt;0,VLOOKUP($C38,Input!$A$8:$HV$21,MATCH($CE$21+COUNTIF($KZ38:MX38,"&gt;0"),Input!$A$6:$HV$6,0),FALSE),0),0))*$D38</f>
        <v>0</v>
      </c>
      <c r="DP38" t="str">
        <f>+VLOOKUP($C38,Input!$A$8:$GZ$39,MATCH(DP$21,Input!$A$6:$GZ$6,0),FALSE)</f>
        <v>Bus Maintenance at 0.85/mile</v>
      </c>
      <c r="DQ38" s="1">
        <f>IF($E38+$I38+$D$7&lt;=DQ$22,0,IF(DQ$22-$D$7&gt;=$E38,IF(COUNTIF($KZ38:LP38,"&gt;0")&gt;0,VLOOKUP($C38,Input!$A$8:$HV$21,MATCH($DP$21+COUNTIF($KZ38:LP38,"&gt;0"),Input!$A$6:$HV$6,0),FALSE),0),0))*$D38*$F38</f>
        <v>7956000</v>
      </c>
      <c r="DR38" s="1">
        <f>IF($E38+$I38+$D$7&lt;=DR$22,0,IF(DR$22-$D$7&gt;=$E38,IF(COUNTIF($KZ38:LQ38,"&gt;0")&gt;0,VLOOKUP($C38,Input!$A$8:$HV$21,MATCH($DP$21+COUNTIF($KZ38:LQ38,"&gt;0"),Input!$A$6:$HV$6,0),FALSE),0),0))*$D38*$F38</f>
        <v>7956000</v>
      </c>
      <c r="DS38" s="1">
        <f>IF($E38+$I38+$D$7&lt;=DS$22,0,IF(DS$22-$D$7&gt;=$E38,IF(COUNTIF($KZ38:LR38,"&gt;0")&gt;0,VLOOKUP($C38,Input!$A$8:$HV$21,MATCH($DP$21+COUNTIF($KZ38:LR38,"&gt;0"),Input!$A$6:$HV$6,0),FALSE),0),0))*$D38*$F38</f>
        <v>7956000</v>
      </c>
      <c r="DT38" s="1">
        <f>IF($E38+$I38+$D$7&lt;=DT$22,0,IF(DT$22-$D$7&gt;=$E38,IF(COUNTIF($KZ38:LS38,"&gt;0")&gt;0,VLOOKUP($C38,Input!$A$8:$HV$21,MATCH($DP$21+COUNTIF($KZ38:LS38,"&gt;0"),Input!$A$6:$HV$6,0),FALSE),0),0))*$D38*$F38</f>
        <v>7956000</v>
      </c>
      <c r="DU38" s="1">
        <f>IF($E38+$I38+$D$7&lt;=DU$22,0,IF(DU$22-$D$7&gt;=$E38,IF(COUNTIF($KZ38:LT38,"&gt;0")&gt;0,VLOOKUP($C38,Input!$A$8:$HV$21,MATCH($DP$21+COUNTIF($KZ38:LT38,"&gt;0"),Input!$A$6:$HV$6,0),FALSE),0),0))*$D38*$F38</f>
        <v>7956000</v>
      </c>
      <c r="DV38" s="1">
        <f>IF($E38+$I38+$D$7&lt;=DV$22,0,IF(DV$22-$D$7&gt;=$E38,IF(COUNTIF($KZ38:LU38,"&gt;0")&gt;0,VLOOKUP($C38,Input!$A$8:$HV$21,MATCH($DP$21+COUNTIF($KZ38:LU38,"&gt;0"),Input!$A$6:$HV$6,0),FALSE),0),0))*$D38*$F38</f>
        <v>7956000</v>
      </c>
      <c r="DW38" s="1">
        <f>IF($E38+$I38+$D$7&lt;=DW$22,0,IF(DW$22-$D$7&gt;=$E38,IF(COUNTIF($KZ38:LV38,"&gt;0")&gt;0,VLOOKUP($C38,Input!$A$8:$HV$21,MATCH($DP$21+COUNTIF($KZ38:LV38,"&gt;0"),Input!$A$6:$HV$6,0),FALSE),0),0))*$D38*$F38</f>
        <v>7956000</v>
      </c>
      <c r="DX38" s="1">
        <f>IF($E38+$I38+$D$7&lt;=DX$22,0,IF(DX$22-$D$7&gt;=$E38,IF(COUNTIF($KZ38:LW38,"&gt;0")&gt;0,VLOOKUP($C38,Input!$A$8:$HV$21,MATCH($DP$21+COUNTIF($KZ38:LW38,"&gt;0"),Input!$A$6:$HV$6,0),FALSE),0),0))*$D38*$F38</f>
        <v>7956000</v>
      </c>
      <c r="DY38" s="1">
        <f>IF($E38+$I38+$D$7&lt;=DY$22,0,IF(DY$22-$D$7&gt;=$E38,IF(COUNTIF($KZ38:LX38,"&gt;0")&gt;0,VLOOKUP($C38,Input!$A$8:$HV$21,MATCH($DP$21+COUNTIF($KZ38:LX38,"&gt;0"),Input!$A$6:$HV$6,0),FALSE),0),0))*$D38*$F38</f>
        <v>7956000</v>
      </c>
      <c r="DZ38" s="1">
        <f>IF($E38+$I38+$D$7&lt;=DZ$22,0,IF(DZ$22-$D$7&gt;=$E38,IF(COUNTIF($KZ38:LY38,"&gt;0")&gt;0,VLOOKUP($C38,Input!$A$8:$HV$21,MATCH($DP$21+COUNTIF($KZ38:LY38,"&gt;0"),Input!$A$6:$HV$6,0),FALSE),0),0))*$D38*$F38</f>
        <v>7956000</v>
      </c>
      <c r="EA38" s="1">
        <f>IF($E38+$I38+$D$7&lt;=EA$22,0,IF(EA$22-$D$7&gt;=$E38,IF(COUNTIF($KZ38:LZ38,"&gt;0")&gt;0,VLOOKUP($C38,Input!$A$8:$HV$21,MATCH($DP$21+COUNTIF($KZ38:LZ38,"&gt;0"),Input!$A$6:$HV$6,0),FALSE),0),0))*$D38*$F38</f>
        <v>7956000</v>
      </c>
      <c r="EB38" s="1">
        <f>IF($E38+$I38+$D$7&lt;=EB$22,0,IF(EB$22-$D$7&gt;=$E38,IF(COUNTIF($KZ38:MA38,"&gt;0")&gt;0,VLOOKUP($C38,Input!$A$8:$HV$21,MATCH($DP$21+COUNTIF($KZ38:MA38,"&gt;0"),Input!$A$6:$HV$6,0),FALSE),0),0))*$D38*$F38</f>
        <v>7956000</v>
      </c>
      <c r="EC38" s="1">
        <f>IF($E38+$I38+$D$7&lt;=EC$22,0,IF(EC$22-$D$7&gt;=$E38,IF(COUNTIF($KZ38:MB38,"&gt;0")&gt;0,VLOOKUP($C38,Input!$A$8:$HV$21,MATCH($DP$21+COUNTIF($KZ38:MB38,"&gt;0"),Input!$A$6:$HV$6,0),FALSE),0),0))*$D38*$F38</f>
        <v>7956000</v>
      </c>
      <c r="ED38" s="1">
        <f>IF($E38+$I38+$D$7&lt;=ED$22,0,IF(ED$22-$D$7&gt;=$E38,IF(COUNTIF($KZ38:MC38,"&gt;0")&gt;0,VLOOKUP($C38,Input!$A$8:$HV$21,MATCH($DP$21+COUNTIF($KZ38:MC38,"&gt;0"),Input!$A$6:$HV$6,0),FALSE),0),0))*$D38*$F38</f>
        <v>0</v>
      </c>
      <c r="EE38" s="1">
        <f>IF($E38+$I38+$D$7&lt;=EE$22,0,IF(EE$22-$D$7&gt;=$E38,IF(COUNTIF($KZ38:MD38,"&gt;0")&gt;0,VLOOKUP($C38,Input!$A$8:$HV$21,MATCH($DP$21+COUNTIF($KZ38:MD38,"&gt;0"),Input!$A$6:$HV$6,0),FALSE),0),0))*$D38*$F38</f>
        <v>0</v>
      </c>
      <c r="EF38" s="1">
        <f>IF($E38+$I38+$D$7&lt;=EF$22,0,IF(EF$22-$D$7&gt;=$E38,IF(COUNTIF($KZ38:ME38,"&gt;0")&gt;0,VLOOKUP($C38,Input!$A$8:$HV$21,MATCH($DP$21+COUNTIF($KZ38:ME38,"&gt;0"),Input!$A$6:$HV$6,0),FALSE),0),0))*$D38*$F38</f>
        <v>0</v>
      </c>
      <c r="EG38" s="1">
        <f>IF($E38+$I38+$D$7&lt;=EG$22,0,IF(EG$22-$D$7&gt;=$E38,IF(COUNTIF($KZ38:MF38,"&gt;0")&gt;0,VLOOKUP($C38,Input!$A$8:$HV$21,MATCH($DP$21+COUNTIF($KZ38:MF38,"&gt;0"),Input!$A$6:$HV$6,0),FALSE),0),0))*$D38*$F38</f>
        <v>0</v>
      </c>
      <c r="EH38" s="1">
        <f>IF($E38+$I38+$D$7&lt;=EH$22,0,IF(EH$22-$D$7&gt;=$E38,IF(COUNTIF($KZ38:MG38,"&gt;0")&gt;0,VLOOKUP($C38,Input!$A$8:$HV$21,MATCH($DP$21+COUNTIF($KZ38:MG38,"&gt;0"),Input!$A$6:$HV$6,0),FALSE),0),0))*$D38*$F38</f>
        <v>0</v>
      </c>
      <c r="EI38" s="1">
        <f>IF($E38+$I38+$D$7&lt;=EI$22,0,IF(EI$22-$D$7&gt;=$E38,IF(COUNTIF($KZ38:MH38,"&gt;0")&gt;0,VLOOKUP($C38,Input!$A$8:$HV$21,MATCH($DP$21+COUNTIF($KZ38:MH38,"&gt;0"),Input!$A$6:$HV$6,0),FALSE),0),0))*$D38*$F38</f>
        <v>0</v>
      </c>
      <c r="EJ38" s="1">
        <f>IF($E38+$I38+$D$7&lt;=EJ$22,0,IF(EJ$22-$D$7&gt;=$E38,IF(COUNTIF($KZ38:MI38,"&gt;0")&gt;0,VLOOKUP($C38,Input!$A$8:$HV$21,MATCH($DP$21+COUNTIF($KZ38:MI38,"&gt;0"),Input!$A$6:$HV$6,0),FALSE),0),0))*$D38*$F38</f>
        <v>0</v>
      </c>
      <c r="EK38" s="1">
        <f>IF($E38+$I38+$D$7&lt;=EK$22,0,IF(EK$22-$D$7&gt;=$E38,IF(COUNTIF($KZ38:MJ38,"&gt;0")&gt;0,VLOOKUP($C38,Input!$A$8:$HV$21,MATCH($DP$21+COUNTIF($KZ38:MJ38,"&gt;0"),Input!$A$6:$HV$6,0),FALSE),0),0))*$D38*$F38</f>
        <v>0</v>
      </c>
      <c r="EL38" s="1">
        <f>IF($E38+$I38+$D$7&lt;=EL$22,0,IF(EL$22-$D$7&gt;=$E38,IF(COUNTIF($KZ38:MK38,"&gt;0")&gt;0,VLOOKUP($C38,Input!$A$8:$HV$21,MATCH($DP$21+COUNTIF($KZ38:MK38,"&gt;0"),Input!$A$6:$HV$6,0),FALSE),0),0))*$D38*$F38</f>
        <v>0</v>
      </c>
      <c r="EM38" s="1">
        <f>IF($E38+$I38+$D$7&lt;=EM$22,0,IF(EM$22-$D$7&gt;=$E38,IF(COUNTIF($KZ38:ML38,"&gt;0")&gt;0,VLOOKUP($C38,Input!$A$8:$HV$21,MATCH($DP$21+COUNTIF($KZ38:ML38,"&gt;0"),Input!$A$6:$HV$6,0),FALSE),0),0))*$D38*$F38</f>
        <v>0</v>
      </c>
      <c r="EN38" s="1">
        <f>IF($E38+$I38+$D$7&lt;=EN$22,0,IF(EN$22-$D$7&gt;=$E38,IF(COUNTIF($KZ38:MM38,"&gt;0")&gt;0,VLOOKUP($C38,Input!$A$8:$HV$21,MATCH($DP$21+COUNTIF($KZ38:MM38,"&gt;0"),Input!$A$6:$HV$6,0),FALSE),0),0))*$D38*$F38</f>
        <v>0</v>
      </c>
      <c r="EO38" s="1">
        <f>IF($E38+$I38+$D$7&lt;=EO$22,0,IF(EO$22-$D$7&gt;=$E38,IF(COUNTIF($KZ38:MN38,"&gt;0")&gt;0,VLOOKUP($C38,Input!$A$8:$HV$21,MATCH($DP$21+COUNTIF($KZ38:MN38,"&gt;0"),Input!$A$6:$HV$6,0),FALSE),0),0))*$D38*$F38</f>
        <v>0</v>
      </c>
      <c r="EP38" s="1">
        <f>IF($E38+$I38+$D$7&lt;=EP$22,0,IF(EP$22-$D$7&gt;=$E38,IF(COUNTIF($KZ38:MO38,"&gt;0")&gt;0,VLOOKUP($C38,Input!$A$8:$HV$21,MATCH($DP$21+COUNTIF($KZ38:MO38,"&gt;0"),Input!$A$6:$HV$6,0),FALSE),0),0))*$D38*$F38</f>
        <v>0</v>
      </c>
      <c r="EQ38" s="1">
        <f>IF($E38+$I38+$D$7&lt;=EQ$22,0,IF(EQ$22-$D$7&gt;=$E38,IF(COUNTIF($KZ38:MP38,"&gt;0")&gt;0,VLOOKUP($C38,Input!$A$8:$HV$21,MATCH($DP$21+COUNTIF($KZ38:MP38,"&gt;0"),Input!$A$6:$HV$6,0),FALSE),0),0))*$D38*$F38</f>
        <v>0</v>
      </c>
      <c r="ER38" s="1">
        <f>IF($E38+$I38+$D$7&lt;=ER$22,0,IF(ER$22-$D$7&gt;=$E38,IF(COUNTIF($KZ38:MQ38,"&gt;0")&gt;0,VLOOKUP($C38,Input!$A$8:$HV$21,MATCH($DP$21+COUNTIF($KZ38:MQ38,"&gt;0"),Input!$A$6:$HV$6,0),FALSE),0),0))*$D38*$F38</f>
        <v>0</v>
      </c>
      <c r="ES38" s="1">
        <f>IF($E38+$I38+$D$7&lt;=ES$22,0,IF(ES$22-$D$7&gt;=$E38,IF(COUNTIF($KZ38:MR38,"&gt;0")&gt;0,VLOOKUP($C38,Input!$A$8:$HV$21,MATCH($DP$21+COUNTIF($KZ38:MR38,"&gt;0"),Input!$A$6:$HV$6,0),FALSE),0),0))*$D38*$F38</f>
        <v>0</v>
      </c>
      <c r="ET38" s="1">
        <f>IF($E38+$I38+$D$7&lt;=ET$22,0,IF(ET$22-$D$7&gt;=$E38,IF(COUNTIF($KZ38:MS38,"&gt;0")&gt;0,VLOOKUP($C38,Input!$A$8:$HV$21,MATCH($DP$21+COUNTIF($KZ38:MS38,"&gt;0"),Input!$A$6:$HV$6,0),FALSE),0),0))*$D38*$F38</f>
        <v>0</v>
      </c>
      <c r="EU38" s="1">
        <f>IF($E38+$I38+$D$7&lt;=EU$22,0,IF(EU$22-$D$7&gt;=$E38,IF(COUNTIF($KZ38:MT38,"&gt;0")&gt;0,VLOOKUP($C38,Input!$A$8:$HV$21,MATCH($DP$21+COUNTIF($KZ38:MT38,"&gt;0"),Input!$A$6:$HV$6,0),FALSE),0),0))*$D38*$F38</f>
        <v>0</v>
      </c>
      <c r="EV38" s="1">
        <f>IF($E38+$I38+$D$7&lt;=EV$22,0,IF(EV$22-$D$7&gt;=$E38,IF(COUNTIF($KZ38:MU38,"&gt;0")&gt;0,VLOOKUP($C38,Input!$A$8:$HV$21,MATCH($DP$21+COUNTIF($KZ38:MU38,"&gt;0"),Input!$A$6:$HV$6,0),FALSE),0),0))*$D38*$F38</f>
        <v>0</v>
      </c>
      <c r="EW38" s="1">
        <f>IF($E38+$I38+$D$7&lt;=EW$22,0,IF(EW$22-$D$7&gt;=$E38,IF(COUNTIF($KZ38:MV38,"&gt;0")&gt;0,VLOOKUP($C38,Input!$A$8:$HV$21,MATCH($DP$21+COUNTIF($KZ38:MV38,"&gt;0"),Input!$A$6:$HV$6,0),FALSE),0),0))*$D38*$F38</f>
        <v>0</v>
      </c>
      <c r="EX38" s="1">
        <f>IF($E38+$I38+$D$7&lt;=EX$22,0,IF(EX$22-$D$7&gt;=$E38,IF(COUNTIF($KZ38:MW38,"&gt;0")&gt;0,VLOOKUP($C38,Input!$A$8:$HV$21,MATCH($DP$21+COUNTIF($KZ38:MW38,"&gt;0"),Input!$A$6:$HV$6,0),FALSE),0),0))*$D38*$F38</f>
        <v>0</v>
      </c>
      <c r="EY38" s="1">
        <f>IF($E38+$I38+$D$7&lt;=EY$22,0,IF(EY$22-$D$7&gt;=$E38,IF(COUNTIF($KZ38:MX38,"&gt;0")&gt;0,VLOOKUP($C38,Input!$A$8:$HV$21,MATCH($DP$21+COUNTIF($KZ38:MX38,"&gt;0"),Input!$A$6:$HV$6,0),FALSE),0),0))*$D38*$F38</f>
        <v>0</v>
      </c>
      <c r="EZ38" s="1"/>
      <c r="FA38" t="str">
        <f>VLOOKUP($C38,Input!$A$8:$GZ$39,MATCH(FA$21,Input!$A$6:$GZ$6,0),FALSE)</f>
        <v>NA</v>
      </c>
      <c r="FB38">
        <f>IF((VLOOKUP($C38,Input!$A$8:$GZ$39,MATCH(FB$21,Input!$A$6:$GZ$6,0),FALSE))="Y",$D38/VLOOKUP($C38,Input!$A$8:$GZ$39,MATCH(FC$21,Input!$A$6:$GZ$6,0),FALSE),0)</f>
        <v>0</v>
      </c>
      <c r="FC38">
        <f>IF((VLOOKUP($C38,Input!$A$8:$GZ$39,MATCH(FB$21,Input!$A$6:$GZ$6,0),FALSE))="Y",0,IF((VLOOKUP($C38,Input!$A$8:$GZ$39,MATCH(FC$21,Input!$A$6:$GZ$6,0),FALSE))&gt;0,$D38/VLOOKUP($C38,Input!$A$8:$GZ$39,MATCH(FC$21,Input!$A$6:$GZ$6,0),FALSE),0))</f>
        <v>0</v>
      </c>
      <c r="FD38" s="1">
        <f>+IF($E38=FD$22,VLOOKUP($C38,Input!$A$8:$GZ$39,MATCH(FD$21,Input!$A$6:$GZ$6,0),FALSE),0)*IF(FD$19&gt;=MAX(FC$19:$FD$19),MIN((FD$19-MAX(FC$19:$FD$19)),(FD$19-FC$19)),0)+IF($E38=FD$22,VLOOKUP($C38,Input!$A$8:$GZ$39,MATCH(FD$21,Input!$A$6:$GZ$6,0),FALSE),0)*IF(FD$18&gt;=MAX(FC$18:$FD$18),MIN((FD$18-MAX(FC$18:$FD$18)),(FD$18-FC$18)),0)</f>
        <v>0</v>
      </c>
      <c r="FE38" s="1">
        <f>+IF($E38=FE$22,VLOOKUP($C38,Input!$A$8:$GZ$39,MATCH(FE$21,Input!$A$6:$GZ$6,0),FALSE),0)*IF(FE$19&gt;=MAX(FD$19:$FD$19),MIN((FE$19-MAX(FD$19:$FD$19)),(FE$19-FD$19)),0)+IF($E38=FE$22,VLOOKUP($C38,Input!$A$8:$GZ$39,MATCH(FE$21,Input!$A$6:$GZ$6,0),FALSE),0)*IF(FE$18&gt;=MAX(FD$18:$FD$18),MIN((FE$18-MAX(FD$18:$FD$18)),(FE$18-FD$18)),0)</f>
        <v>0</v>
      </c>
      <c r="FF38" s="1">
        <f>+IF($E38=FF$22,VLOOKUP($C38,Input!$A$8:$GZ$39,MATCH(FF$21,Input!$A$6:$GZ$6,0),FALSE),0)*IF(FF$19&gt;=MAX($FD$19:FE$19),MIN((FF$19-MAX($FD$19:FE$19)),(FF$19-FE$19)),0)+IF($E38=FF$22,VLOOKUP($C38,Input!$A$8:$GZ$39,MATCH(FF$21,Input!$A$6:$GZ$6,0),FALSE),0)*IF(FF$18&gt;=MAX($FD$18:FE$18),MIN((FF$18-MAX($FD$18:FE$18)),(FF$18-FE$18)),0)</f>
        <v>0</v>
      </c>
      <c r="FG38" s="1">
        <f>+IF($E38=FG$22,VLOOKUP($C38,Input!$A$8:$GZ$39,MATCH(FG$21,Input!$A$6:$GZ$6,0),FALSE),0)*IF(FG$19&gt;=MAX($FD$19:FF$19),MIN((FG$19-MAX($FD$19:FF$19)),(FG$19-FF$19)),0)+IF($E38=FG$22,VLOOKUP($C38,Input!$A$8:$GZ$39,MATCH(FG$21,Input!$A$6:$GZ$6,0),FALSE),0)*IF(FG$18&gt;=MAX($FD$18:FF$18),MIN((FG$18-MAX($FD$18:FF$18)),(FG$18-FF$18)),0)</f>
        <v>0</v>
      </c>
      <c r="FH38" s="1">
        <f>+IF($E38=FH$22,VLOOKUP($C38,Input!$A$8:$GZ$39,MATCH(FH$21,Input!$A$6:$GZ$6,0),FALSE),0)*IF(FH$19&gt;=MAX($FD$19:FG$19),MIN((FH$19-MAX($FD$19:FG$19)),(FH$19-FG$19)),0)+IF($E38=FH$22,VLOOKUP($C38,Input!$A$8:$GZ$39,MATCH(FH$21,Input!$A$6:$GZ$6,0),FALSE),0)*IF(FH$18&gt;=MAX($FD$18:FG$18),MIN((FH$18-MAX($FD$18:FG$18)),(FH$18-FG$18)),0)</f>
        <v>0</v>
      </c>
      <c r="FI38" s="1">
        <f>+IF($E38=FI$22,VLOOKUP($C38,Input!$A$8:$GZ$39,MATCH(FI$21,Input!$A$6:$GZ$6,0),FALSE),0)*IF(FI$19&gt;=MAX($FD$19:FH$19),MIN((FI$19-MAX($FD$19:FH$19)),(FI$19-FH$19)),0)+IF($E38=FI$22,VLOOKUP($C38,Input!$A$8:$GZ$39,MATCH(FI$21,Input!$A$6:$GZ$6,0),FALSE),0)*IF(FI$18&gt;=MAX($FD$18:FH$18),MIN((FI$18-MAX($FD$18:FH$18)),(FI$18-FH$18)),0)</f>
        <v>0</v>
      </c>
      <c r="FJ38" s="1">
        <f>+IF($E38=FJ$22,VLOOKUP($C38,Input!$A$8:$GZ$39,MATCH(FJ$21,Input!$A$6:$GZ$6,0),FALSE),0)*IF(FJ$19&gt;=MAX($FD$19:FI$19),MIN((FJ$19-MAX($FD$19:FI$19)),(FJ$19-FI$19)),0)+IF($E38=FJ$22,VLOOKUP($C38,Input!$A$8:$GZ$39,MATCH(FJ$21,Input!$A$6:$GZ$6,0),FALSE),0)*IF(FJ$18&gt;=MAX($FD$18:FI$18),MIN((FJ$18-MAX($FD$18:FI$18)),(FJ$18-FI$18)),0)</f>
        <v>0</v>
      </c>
      <c r="FK38" s="1">
        <f>+IF($E38=FK$22,VLOOKUP($C38,Input!$A$8:$GZ$39,MATCH(FK$21,Input!$A$6:$GZ$6,0),FALSE),0)*IF(FK$19&gt;=MAX($FD$19:FJ$19),MIN((FK$19-MAX($FD$19:FJ$19)),(FK$19-FJ$19)),0)+IF($E38=FK$22,VLOOKUP($C38,Input!$A$8:$GZ$39,MATCH(FK$21,Input!$A$6:$GZ$6,0),FALSE),0)*IF(FK$18&gt;=MAX($FD$18:FJ$18),MIN((FK$18-MAX($FD$18:FJ$18)),(FK$18-FJ$18)),0)</f>
        <v>0</v>
      </c>
      <c r="FL38" s="1">
        <f>+IF($E38=FL$22,VLOOKUP($C38,Input!$A$8:$GZ$39,MATCH(FL$21,Input!$A$6:$GZ$6,0),FALSE),0)*IF(FL$19&gt;=MAX($FD$19:FK$19),MIN((FL$19-MAX($FD$19:FK$19)),(FL$19-FK$19)),0)+IF($E38=FL$22,VLOOKUP($C38,Input!$A$8:$GZ$39,MATCH(FL$21,Input!$A$6:$GZ$6,0),FALSE),0)*IF(FL$18&gt;=MAX($FD$18:FK$18),MIN((FL$18-MAX($FD$18:FK$18)),(FL$18-FK$18)),0)</f>
        <v>0</v>
      </c>
      <c r="FM38" s="1">
        <f>+IF($E38=FM$22,VLOOKUP($C38,Input!$A$8:$GZ$39,MATCH(FM$21,Input!$A$6:$GZ$6,0),FALSE),0)*IF(FM$19&gt;=MAX($FD$19:FL$19),MIN((FM$19-MAX($FD$19:FL$19)),(FM$19-FL$19)),0)+IF($E38=FM$22,VLOOKUP($C38,Input!$A$8:$GZ$39,MATCH(FM$21,Input!$A$6:$GZ$6,0),FALSE),0)*IF(FM$18&gt;=MAX($FD$18:FL$18),MIN((FM$18-MAX($FD$18:FL$18)),(FM$18-FL$18)),0)</f>
        <v>0</v>
      </c>
      <c r="FN38" s="1">
        <f>+IF($E38=FN$22,VLOOKUP($C38,Input!$A$8:$GZ$39,MATCH(FN$21,Input!$A$6:$GZ$6,0),FALSE),0)*IF(FN$19&gt;=MAX($FD$19:FM$19),MIN((FN$19-MAX($FD$19:FM$19)),(FN$19-FM$19)),0)+IF($E38=FN$22,VLOOKUP($C38,Input!$A$8:$GZ$39,MATCH(FN$21,Input!$A$6:$GZ$6,0),FALSE),0)*IF(FN$18&gt;=MAX($FD$18:FM$18),MIN((FN$18-MAX($FD$18:FM$18)),(FN$18-FM$18)),0)</f>
        <v>0</v>
      </c>
      <c r="FO38" s="1">
        <f>+IF($E38=FO$22,VLOOKUP($C38,Input!$A$8:$GZ$39,MATCH(FO$21,Input!$A$6:$GZ$6,0),FALSE),0)*IF(FO$19&gt;=MAX($FD$19:FN$19),MIN((FO$19-MAX($FD$19:FN$19)),(FO$19-FN$19)),0)+IF($E38=FO$22,VLOOKUP($C38,Input!$A$8:$GZ$39,MATCH(FO$21,Input!$A$6:$GZ$6,0),FALSE),0)*IF(FO$18&gt;=MAX($FD$18:FN$18),MIN((FO$18-MAX($FD$18:FN$18)),(FO$18-FN$18)),0)</f>
        <v>0</v>
      </c>
      <c r="FP38" s="1">
        <f>+IF($E38=FP$22,VLOOKUP($C38,Input!$A$8:$GZ$39,MATCH(FP$21,Input!$A$6:$GZ$6,0),FALSE),0)*IF(FP$19&gt;=MAX($FD$19:FO$19),MIN((FP$19-MAX($FD$19:FO$19)),(FP$19-FO$19)),0)+IF($E38=FP$22,VLOOKUP($C38,Input!$A$8:$GZ$39,MATCH(FP$21,Input!$A$6:$GZ$6,0),FALSE),0)*IF(FP$18&gt;=MAX($FD$18:FO$18),MIN((FP$18-MAX($FD$18:FO$18)),(FP$18-FO$18)),0)</f>
        <v>0</v>
      </c>
      <c r="FQ38" s="1">
        <f>+IF($E38=FQ$22,VLOOKUP($C38,Input!$A$8:$GZ$39,MATCH(FQ$21,Input!$A$6:$GZ$6,0),FALSE),0)*IF(FQ$19&gt;=MAX($FD$19:FP$19),MIN((FQ$19-MAX($FD$19:FP$19)),(FQ$19-FP$19)),0)+IF($E38=FQ$22,VLOOKUP($C38,Input!$A$8:$GZ$39,MATCH(FQ$21,Input!$A$6:$GZ$6,0),FALSE),0)*IF(FQ$18&gt;=MAX($FD$18:FP$18),MIN((FQ$18-MAX($FD$18:FP$18)),(FQ$18-FP$18)),0)</f>
        <v>0</v>
      </c>
      <c r="FR38" s="1">
        <f>+IF($E38=FR$22,VLOOKUP($C38,Input!$A$8:$GZ$39,MATCH(FR$21,Input!$A$6:$GZ$6,0),FALSE),0)*IF(FR$19&gt;=MAX($FD$19:FQ$19),MIN((FR$19-MAX($FD$19:FQ$19)),(FR$19-FQ$19)),0)+IF($E38=FR$22,VLOOKUP($C38,Input!$A$8:$GZ$39,MATCH(FR$21,Input!$A$6:$GZ$6,0),FALSE),0)*IF(FR$18&gt;=MAX($FD$18:FQ$18),MIN((FR$18-MAX($FD$18:FQ$18)),(FR$18-FQ$18)),0)</f>
        <v>0</v>
      </c>
      <c r="FS38" s="1">
        <f>+IF($E38=FS$22,VLOOKUP($C38,Input!$A$8:$GZ$39,MATCH(FS$21,Input!$A$6:$GZ$6,0),FALSE),0)*IF(FS$19&gt;=MAX($FD$19:FR$19),MIN((FS$19-MAX($FD$19:FR$19)),(FS$19-FR$19)),0)+IF($E38=FS$22,VLOOKUP($C38,Input!$A$8:$GZ$39,MATCH(FS$21,Input!$A$6:$GZ$6,0),FALSE),0)*IF(FS$18&gt;=MAX($FD$18:FR$18),MIN((FS$18-MAX($FD$18:FR$18)),(FS$18-FR$18)),0)</f>
        <v>0</v>
      </c>
      <c r="FT38" s="1">
        <f>+IF($E38=FT$22,VLOOKUP($C38,Input!$A$8:$GZ$39,MATCH(FT$21,Input!$A$6:$GZ$6,0),FALSE),0)*IF(FT$19&gt;=MAX($FD$19:FS$19),MIN((FT$19-MAX($FD$19:FS$19)),(FT$19-FS$19)),0)+IF($E38=FT$22,VLOOKUP($C38,Input!$A$8:$GZ$39,MATCH(FT$21,Input!$A$6:$GZ$6,0),FALSE),0)*IF(FT$18&gt;=MAX($FD$18:FS$18),MIN((FT$18-MAX($FD$18:FS$18)),(FT$18-FS$18)),0)</f>
        <v>0</v>
      </c>
      <c r="FU38" s="1">
        <f>+IF($E38=FU$22,VLOOKUP($C38,Input!$A$8:$GZ$39,MATCH(FU$21,Input!$A$6:$GZ$6,0),FALSE),0)*IF(FU$19&gt;=MAX($FD$19:FT$19),MIN((FU$19-MAX($FD$19:FT$19)),(FU$19-FT$19)),0)+IF($E38=FU$22,VLOOKUP($C38,Input!$A$8:$GZ$39,MATCH(FU$21,Input!$A$6:$GZ$6,0),FALSE),0)*IF(FU$18&gt;=MAX($FD$18:FT$18),MIN((FU$18-MAX($FD$18:FT$18)),(FU$18-FT$18)),0)</f>
        <v>0</v>
      </c>
      <c r="FV38" s="1">
        <f>+IF($E38=FV$22,VLOOKUP($C38,Input!$A$8:$GZ$39,MATCH(FV$21,Input!$A$6:$GZ$6,0),FALSE),0)*IF(FV$19&gt;=MAX($FD$19:FU$19),MIN((FV$19-MAX($FD$19:FU$19)),(FV$19-FU$19)),0)+IF($E38=FV$22,VLOOKUP($C38,Input!$A$8:$GZ$39,MATCH(FV$21,Input!$A$6:$GZ$6,0),FALSE),0)*IF(FV$18&gt;=MAX($FD$18:FU$18),MIN((FV$18-MAX($FD$18:FU$18)),(FV$18-FU$18)),0)</f>
        <v>0</v>
      </c>
      <c r="FW38" s="1">
        <f>+IF($E38=FW$22,VLOOKUP($C38,Input!$A$8:$GZ$39,MATCH(FW$21,Input!$A$6:$GZ$6,0),FALSE),0)*IF(FW$19&gt;=MAX($FD$19:FV$19),MIN((FW$19-MAX($FD$19:FV$19)),(FW$19-FV$19)),0)+IF($E38=FW$22,VLOOKUP($C38,Input!$A$8:$GZ$39,MATCH(FW$21,Input!$A$6:$GZ$6,0),FALSE),0)*IF(FW$18&gt;=MAX($FD$18:FV$18),MIN((FW$18-MAX($FD$18:FV$18)),(FW$18-FV$18)),0)</f>
        <v>0</v>
      </c>
      <c r="FX38" s="1">
        <f>+IF($E38=FX$22,VLOOKUP($C38,Input!$A$8:$GZ$39,MATCH(FX$21,Input!$A$6:$GZ$6,0),FALSE),0)*IF(FX$19&gt;=MAX($FD$19:FW$19),MIN((FX$19-MAX($FD$19:FW$19)),(FX$19-FW$19)),0)+IF($E38=FX$22,VLOOKUP($C38,Input!$A$8:$GZ$39,MATCH(FX$21,Input!$A$6:$GZ$6,0),FALSE),0)*IF(FX$18&gt;=MAX($FD$18:FW$18),MIN((FX$18-MAX($FD$18:FW$18)),(FX$18-FW$18)),0)</f>
        <v>0</v>
      </c>
      <c r="FY38" s="1">
        <f>+IF($E38=FY$22,VLOOKUP($C38,Input!$A$8:$GZ$39,MATCH(FY$21,Input!$A$6:$GZ$6,0),FALSE),0)*IF(FY$19&gt;=MAX($FD$19:FX$19),MIN((FY$19-MAX($FD$19:FX$19)),(FY$19-FX$19)),0)+IF($E38=FY$22,VLOOKUP($C38,Input!$A$8:$GZ$39,MATCH(FY$21,Input!$A$6:$GZ$6,0),FALSE),0)*IF(FY$18&gt;=MAX($FD$18:FX$18),MIN((FY$18-MAX($FD$18:FX$18)),(FY$18-FX$18)),0)</f>
        <v>0</v>
      </c>
      <c r="FZ38" s="1">
        <f>+IF($E38=FZ$22,VLOOKUP($C38,Input!$A$8:$GZ$39,MATCH(FZ$21,Input!$A$6:$GZ$6,0),FALSE),0)*IF(FZ$19&gt;=MAX($FD$19:FY$19),MIN((FZ$19-MAX($FD$19:FY$19)),(FZ$19-FY$19)),0)+IF($E38=FZ$22,VLOOKUP($C38,Input!$A$8:$GZ$39,MATCH(FZ$21,Input!$A$6:$GZ$6,0),FALSE),0)*IF(FZ$18&gt;=MAX($FD$18:FY$18),MIN((FZ$18-MAX($FD$18:FY$18)),(FZ$18-FY$18)),0)</f>
        <v>0</v>
      </c>
      <c r="GA38" s="1">
        <f>+IF($E38=GA$22,VLOOKUP($C38,Input!$A$8:$GZ$39,MATCH(GA$21,Input!$A$6:$GZ$6,0),FALSE),0)*IF(GA$19&gt;=MAX($FD$19:FZ$19),MIN((GA$19-MAX($FD$19:FZ$19)),(GA$19-FZ$19)),0)+IF($E38=GA$22,VLOOKUP($C38,Input!$A$8:$GZ$39,MATCH(GA$21,Input!$A$6:$GZ$6,0),FALSE),0)*IF(GA$18&gt;=MAX($FD$18:FZ$18),MIN((GA$18-MAX($FD$18:FZ$18)),(GA$18-FZ$18)),0)</f>
        <v>0</v>
      </c>
      <c r="GB38" s="1">
        <f>+IF($E38=GB$22,VLOOKUP($C38,Input!$A$8:$GZ$39,MATCH(GB$21,Input!$A$6:$GZ$6,0),FALSE),0)*IF(GB$19&gt;=MAX($FD$19:GA$19),MIN((GB$19-MAX($FD$19:GA$19)),(GB$19-GA$19)),0)+IF($E38=GB$22,VLOOKUP($C38,Input!$A$8:$GZ$39,MATCH(GB$21,Input!$A$6:$GZ$6,0),FALSE),0)*IF(GB$18&gt;=MAX($FD$18:GA$18),MIN((GB$18-MAX($FD$18:GA$18)),(GB$18-GA$18)),0)</f>
        <v>0</v>
      </c>
      <c r="GC38" s="1">
        <f>+IF($E38=GC$22,VLOOKUP($C38,Input!$A$8:$GZ$39,MATCH(GC$21,Input!$A$6:$GZ$6,0),FALSE),0)*IF(GC$19&gt;=MAX($FD$19:GB$19),MIN((GC$19-MAX($FD$19:GB$19)),(GC$19-GB$19)),0)+IF($E38=GC$22,VLOOKUP($C38,Input!$A$8:$GZ$39,MATCH(GC$21,Input!$A$6:$GZ$6,0),FALSE),0)*IF(GC$18&gt;=MAX($FD$18:GB$18),MIN((GC$18-MAX($FD$18:GB$18)),(GC$18-GB$18)),0)</f>
        <v>0</v>
      </c>
      <c r="GD38" s="1">
        <f>+IF($E38=GD$22,VLOOKUP($C38,Input!$A$8:$GZ$39,MATCH(GD$21,Input!$A$6:$GZ$6,0),FALSE),0)*IF(GD$19&gt;=MAX($FD$19:GC$19),MIN((GD$19-MAX($FD$19:GC$19)),(GD$19-GC$19)),0)+IF($E38=GD$22,VLOOKUP($C38,Input!$A$8:$GZ$39,MATCH(GD$21,Input!$A$6:$GZ$6,0),FALSE),0)*IF(GD$18&gt;=MAX($FD$18:GC$18),MIN((GD$18-MAX($FD$18:GC$18)),(GD$18-GC$18)),0)</f>
        <v>0</v>
      </c>
      <c r="GE38" s="1">
        <f>+IF($E38=GE$22,VLOOKUP($C38,Input!$A$8:$GZ$39,MATCH(GE$21,Input!$A$6:$GZ$6,0),FALSE),0)*IF(GE$19&gt;=MAX($FD$19:GD$19),MIN((GE$19-MAX($FD$19:GD$19)),(GE$19-GD$19)),0)+IF($E38=GE$22,VLOOKUP($C38,Input!$A$8:$GZ$39,MATCH(GE$21,Input!$A$6:$GZ$6,0),FALSE),0)*IF(GE$18&gt;=MAX($FD$18:GD$18),MIN((GE$18-MAX($FD$18:GD$18)),(GE$18-GD$18)),0)</f>
        <v>0</v>
      </c>
      <c r="GF38" s="1">
        <f>+IF($E38=GF$22,VLOOKUP($C38,Input!$A$8:$GZ$39,MATCH(GF$21,Input!$A$6:$GZ$6,0),FALSE),0)*IF(GF$19&gt;=MAX($FD$19:GE$19),MIN((GF$19-MAX($FD$19:GE$19)),(GF$19-GE$19)),0)+IF($E38=GF$22,VLOOKUP($C38,Input!$A$8:$GZ$39,MATCH(GF$21,Input!$A$6:$GZ$6,0),FALSE),0)*IF(GF$18&gt;=MAX($FD$18:GE$18),MIN((GF$18-MAX($FD$18:GE$18)),(GF$18-GE$18)),0)</f>
        <v>0</v>
      </c>
      <c r="GG38" s="1">
        <f>+IF($E38=GG$22,VLOOKUP($C38,Input!$A$8:$GZ$39,MATCH(GG$21,Input!$A$6:$GZ$6,0),FALSE),0)*IF(GG$19&gt;=MAX($FD$19:GF$19),MIN((GG$19-MAX($FD$19:GF$19)),(GG$19-GF$19)),0)+IF($E38=GG$22,VLOOKUP($C38,Input!$A$8:$GZ$39,MATCH(GG$21,Input!$A$6:$GZ$6,0),FALSE),0)*IF(GG$18&gt;=MAX($FD$18:GF$18),MIN((GG$18-MAX($FD$18:GF$18)),(GG$18-GF$18)),0)</f>
        <v>0</v>
      </c>
      <c r="GH38" s="1">
        <f>+IF($E38=GH$22,VLOOKUP($C38,Input!$A$8:$GZ$39,MATCH(GH$21,Input!$A$6:$GZ$6,0),FALSE),0)*IF(GH$19&gt;=MAX($FD$19:GG$19),MIN((GH$19-MAX($FD$19:GG$19)),(GH$19-GG$19)),0)+IF($E38=GH$22,VLOOKUP($C38,Input!$A$8:$GZ$39,MATCH(GH$21,Input!$A$6:$GZ$6,0),FALSE),0)*IF(GH$18&gt;=MAX($FD$18:GG$18),MIN((GH$18-MAX($FD$18:GG$18)),(GH$18-GG$18)),0)</f>
        <v>0</v>
      </c>
      <c r="GI38" s="1">
        <f>+IF($E38=GI$22,VLOOKUP($C38,Input!$A$8:$GZ$39,MATCH(GI$21,Input!$A$6:$GZ$6,0),FALSE),0)*IF(GI$19&gt;=MAX($FD$19:GH$19),MIN((GI$19-MAX($FD$19:GH$19)),(GI$19-GH$19)),0)+IF($E38=GI$22,VLOOKUP($C38,Input!$A$8:$GZ$39,MATCH(GI$21,Input!$A$6:$GZ$6,0),FALSE),0)*IF(GI$18&gt;=MAX($FD$18:GH$18),MIN((GI$18-MAX($FD$18:GH$18)),(GI$18-GH$18)),0)</f>
        <v>0</v>
      </c>
      <c r="GJ38" s="1">
        <f>+IF($E38=GJ$22,VLOOKUP($C38,Input!$A$8:$GZ$39,MATCH(GJ$21,Input!$A$6:$GZ$6,0),FALSE),0)*IF(GJ$19&gt;=MAX($FD$19:GI$19),MIN((GJ$19-MAX($FD$19:GI$19)),(GJ$19-GI$19)),0)+IF($E38=GJ$22,VLOOKUP($C38,Input!$A$8:$GZ$39,MATCH(GJ$21,Input!$A$6:$GZ$6,0),FALSE),0)*IF(GJ$18&gt;=MAX($FD$18:GI$18),MIN((GJ$18-MAX($FD$18:GI$18)),(GJ$18-GI$18)),0)</f>
        <v>0</v>
      </c>
      <c r="GK38" s="1">
        <f>+IF($E38=GK$22,VLOOKUP($C38,Input!$A$8:$GZ$39,MATCH(GK$21,Input!$A$6:$GZ$6,0),FALSE),0)*IF(GK$19&gt;=MAX($FD$19:GJ$19),MIN((GK$19-MAX($FD$19:GJ$19)),(GK$19-GJ$19)),0)+IF($E38=GK$22,VLOOKUP($C38,Input!$A$8:$GZ$39,MATCH(GK$21,Input!$A$6:$GZ$6,0),FALSE),0)*IF(GK$18&gt;=MAX($FD$18:GJ$18),MIN((GK$18-MAX($FD$18:GJ$18)),(GK$18-GJ$18)),0)</f>
        <v>0</v>
      </c>
      <c r="GL38" s="1">
        <f>+IF($E38=GL$22,VLOOKUP($C38,Input!$A$8:$GZ$39,MATCH(GL$21,Input!$A$6:$GZ$6,0),FALSE),0)*IF(GL$19&gt;=MAX($FD$19:GK$19),MIN((GL$19-MAX($FD$19:GK$19)),(GL$19-GK$19)),0)+IF($E38=GL$22,VLOOKUP($C38,Input!$A$8:$GZ$39,MATCH(GL$21,Input!$A$6:$GZ$6,0),FALSE),0)*IF(GL$18&gt;=MAX($FD$18:GK$18),MIN((GL$18-MAX($FD$18:GK$18)),(GL$18-GK$18)),0)</f>
        <v>0</v>
      </c>
      <c r="GM38" s="42"/>
      <c r="GN38" t="str">
        <f>VLOOKUP($C38,Input!$A$8:$GZ$39,MATCH(GN$21,Input!$A$6:$GZ$6,0),FALSE)</f>
        <v>NA</v>
      </c>
      <c r="GO38">
        <f>IF((VLOOKUP($C38,Input!$A$8:$GZ$39,MATCH(GO$21,Input!$A$6:$GZ$6,0),FALSE))="Y",$D38/VLOOKUP($C38,Input!$A$8:$GZ$39,MATCH(GP$21,Input!$A$6:$GZ$6,0),FALSE),0)</f>
        <v>0</v>
      </c>
      <c r="GP38">
        <f>IF((VLOOKUP($C38,Input!$A$8:$GZ$39,MATCH(GO$21,Input!$A$6:$GZ$6,0),FALSE))="Y",0,IF((VLOOKUP($C38,Input!$A$8:$GZ$39,MATCH(GP$21,Input!$A$6:$GZ$6,0),FALSE))&gt;0,$D38/VLOOKUP($C38,Input!$A$8:$GZ$39,MATCH(GP$21,Input!$A$6:$GZ$6,0),FALSE),0))</f>
        <v>0</v>
      </c>
      <c r="GQ38" s="1">
        <f>+IF($E38=GQ$22,VLOOKUP($C38,Input!$A$8:$GZ$39,MATCH(GQ$21,Input!$A$6:$GZ$6,0),FALSE),0)*IF(GQ$19&gt;=MAX($GP$19:GP$19),MIN((GQ$19-MAX($GP$19:GP$19)),(GQ$19-GP$19)),0)+IF($E38=GQ$22,VLOOKUP($C38,Input!$A$8:$GZ$39,MATCH(GQ$21,Input!$A$6:$GZ$6,0),FALSE),0)*IF(GQ$18&gt;=MAX($GP$18:GP$18),MIN((GQ$18-MAX($GP$18:GP$18)),(GQ$18-GP$18)),0)</f>
        <v>0</v>
      </c>
      <c r="GR38" s="1">
        <f>+IF($E38=GR$22,VLOOKUP($C38,Input!$A$8:$GZ$39,MATCH(GR$21,Input!$A$6:$GZ$6,0),FALSE),0)*IF(GR$19&gt;=MAX($GP$19:GQ$19),MIN((GR$19-MAX($GP$19:GQ$19)),(GR$19-GQ$19)),0)+IF($E38=GR$22,VLOOKUP($C38,Input!$A$8:$GZ$39,MATCH(GR$21,Input!$A$6:$GZ$6,0),FALSE),0)*IF(GR$18&gt;=MAX($GP$18:GQ$18),MIN((GR$18-MAX($GP$18:GQ$18)),(GR$18-GQ$18)),0)</f>
        <v>0</v>
      </c>
      <c r="GS38" s="1">
        <f>+IF($E38=GS$22,VLOOKUP($C38,Input!$A$8:$GZ$39,MATCH(GS$21,Input!$A$6:$GZ$6,0),FALSE),0)*IF(GS$19&gt;=MAX($GP$19:GR$19),MIN((GS$19-MAX($GP$19:GR$19)),(GS$19-GR$19)),0)+IF($E38=GS$22,VLOOKUP($C38,Input!$A$8:$GZ$39,MATCH(GS$21,Input!$A$6:$GZ$6,0),FALSE),0)*IF(GS$18&gt;=MAX($GP$18:GR$18),MIN((GS$18-MAX($GP$18:GR$18)),(GS$18-GR$18)),0)</f>
        <v>0</v>
      </c>
      <c r="GT38" s="1">
        <f>+IF($E38=GT$22,VLOOKUP($C38,Input!$A$8:$GZ$39,MATCH(GT$21,Input!$A$6:$GZ$6,0),FALSE),0)*IF(GT$19&gt;=MAX($GP$19:GS$19),MIN((GT$19-MAX($GP$19:GS$19)),(GT$19-GS$19)),0)+IF($E38=GT$22,VLOOKUP($C38,Input!$A$8:$GZ$39,MATCH(GT$21,Input!$A$6:$GZ$6,0),FALSE),0)*IF(GT$18&gt;=MAX($GP$18:GS$18),MIN((GT$18-MAX($GP$18:GS$18)),(GT$18-GS$18)),0)</f>
        <v>0</v>
      </c>
      <c r="GU38" s="1">
        <f>+IF($E38=GU$22,VLOOKUP($C38,Input!$A$8:$GZ$39,MATCH(GU$21,Input!$A$6:$GZ$6,0),FALSE),0)*IF(GU$19&gt;=MAX($GP$19:GT$19),MIN((GU$19-MAX($GP$19:GT$19)),(GU$19-GT$19)),0)+IF($E38=GU$22,VLOOKUP($C38,Input!$A$8:$GZ$39,MATCH(GU$21,Input!$A$6:$GZ$6,0),FALSE),0)*IF(GU$18&gt;=MAX($GP$18:GT$18),MIN((GU$18-MAX($GP$18:GT$18)),(GU$18-GT$18)),0)</f>
        <v>0</v>
      </c>
      <c r="GV38" s="1">
        <f>+IF($E38=GV$22,VLOOKUP($C38,Input!$A$8:$GZ$39,MATCH(GV$21,Input!$A$6:$GZ$6,0),FALSE),0)*IF(GV$19&gt;=MAX($GP$19:GU$19),MIN((GV$19-MAX($GP$19:GU$19)),(GV$19-GU$19)),0)+IF($E38=GV$22,VLOOKUP($C38,Input!$A$8:$GZ$39,MATCH(GV$21,Input!$A$6:$GZ$6,0),FALSE),0)*IF(GV$18&gt;=MAX($GP$18:GU$18),MIN((GV$18-MAX($GP$18:GU$18)),(GV$18-GU$18)),0)</f>
        <v>0</v>
      </c>
      <c r="GW38" s="1">
        <f>+IF($E38=GW$22,VLOOKUP($C38,Input!$A$8:$GZ$39,MATCH(GW$21,Input!$A$6:$GZ$6,0),FALSE),0)*IF(GW$19&gt;=MAX($GP$19:GV$19),MIN((GW$19-MAX($GP$19:GV$19)),(GW$19-GV$19)),0)+IF($E38=GW$22,VLOOKUP($C38,Input!$A$8:$GZ$39,MATCH(GW$21,Input!$A$6:$GZ$6,0),FALSE),0)*IF(GW$18&gt;=MAX($GP$18:GV$18),MIN((GW$18-MAX($GP$18:GV$18)),(GW$18-GV$18)),0)</f>
        <v>0</v>
      </c>
      <c r="GX38" s="1">
        <f>+IF($E38=GX$22,VLOOKUP($C38,Input!$A$8:$GZ$39,MATCH(GX$21,Input!$A$6:$GZ$6,0),FALSE),0)*IF(GX$19&gt;=MAX($GP$19:GW$19),MIN((GX$19-MAX($GP$19:GW$19)),(GX$19-GW$19)),0)+IF($E38=GX$22,VLOOKUP($C38,Input!$A$8:$GZ$39,MATCH(GX$21,Input!$A$6:$GZ$6,0),FALSE),0)*IF(GX$18&gt;=MAX($GP$18:GW$18),MIN((GX$18-MAX($GP$18:GW$18)),(GX$18-GW$18)),0)</f>
        <v>0</v>
      </c>
      <c r="GY38" s="1">
        <f>+IF($E38=GY$22,VLOOKUP($C38,Input!$A$8:$GZ$39,MATCH(GY$21,Input!$A$6:$GZ$6,0),FALSE),0)*IF(GY$19&gt;=MAX($GP$19:GX$19),MIN((GY$19-MAX($GP$19:GX$19)),(GY$19-GX$19)),0)+IF($E38=GY$22,VLOOKUP($C38,Input!$A$8:$GZ$39,MATCH(GY$21,Input!$A$6:$GZ$6,0),FALSE),0)*IF(GY$18&gt;=MAX($GP$18:GX$18),MIN((GY$18-MAX($GP$18:GX$18)),(GY$18-GX$18)),0)</f>
        <v>0</v>
      </c>
      <c r="GZ38" s="1">
        <f>+IF($E38=GZ$22,VLOOKUP($C38,Input!$A$8:$GZ$39,MATCH(GZ$21,Input!$A$6:$GZ$6,0),FALSE),0)*IF(GZ$19&gt;=MAX($GP$19:GY$19),MIN((GZ$19-MAX($GP$19:GY$19)),(GZ$19-GY$19)),0)+IF($E38=GZ$22,VLOOKUP($C38,Input!$A$8:$GZ$39,MATCH(GZ$21,Input!$A$6:$GZ$6,0),FALSE),0)*IF(GZ$18&gt;=MAX($GP$18:GY$18),MIN((GZ$18-MAX($GP$18:GY$18)),(GZ$18-GY$18)),0)</f>
        <v>0</v>
      </c>
      <c r="HA38" s="1">
        <f>+IF($E38=HA$22,VLOOKUP($C38,Input!$A$8:$GZ$39,MATCH(HA$21,Input!$A$6:$GZ$6,0),FALSE),0)*IF(HA$19&gt;=MAX($GP$19:GZ$19),MIN((HA$19-MAX($GP$19:GZ$19)),(HA$19-GZ$19)),0)+IF($E38=HA$22,VLOOKUP($C38,Input!$A$8:$GZ$39,MATCH(HA$21,Input!$A$6:$GZ$6,0),FALSE),0)*IF(HA$18&gt;=MAX($GP$18:GZ$18),MIN((HA$18-MAX($GP$18:GZ$18)),(HA$18-GZ$18)),0)</f>
        <v>0</v>
      </c>
      <c r="HB38" s="1">
        <f>+IF($E38=HB$22,VLOOKUP($C38,Input!$A$8:$GZ$39,MATCH(HB$21,Input!$A$6:$GZ$6,0),FALSE),0)*IF(HB$19&gt;=MAX($GP$19:HA$19),MIN((HB$19-MAX($GP$19:HA$19)),(HB$19-HA$19)),0)+IF($E38=HB$22,VLOOKUP($C38,Input!$A$8:$GZ$39,MATCH(HB$21,Input!$A$6:$GZ$6,0),FALSE),0)*IF(HB$18&gt;=MAX($GP$18:HA$18),MIN((HB$18-MAX($GP$18:HA$18)),(HB$18-HA$18)),0)</f>
        <v>0</v>
      </c>
      <c r="HC38" s="1">
        <f>+IF($E38=HC$22,VLOOKUP($C38,Input!$A$8:$GZ$39,MATCH(HC$21,Input!$A$6:$GZ$6,0),FALSE),0)*IF(HC$19&gt;=MAX($GP$19:HB$19),MIN((HC$19-MAX($GP$19:HB$19)),(HC$19-HB$19)),0)+IF($E38=HC$22,VLOOKUP($C38,Input!$A$8:$GZ$39,MATCH(HC$21,Input!$A$6:$GZ$6,0),FALSE),0)*IF(HC$18&gt;=MAX($GP$18:HB$18),MIN((HC$18-MAX($GP$18:HB$18)),(HC$18-HB$18)),0)</f>
        <v>0</v>
      </c>
      <c r="HD38" s="1">
        <f>+IF($E38=HD$22,VLOOKUP($C38,Input!$A$8:$GZ$39,MATCH(HD$21,Input!$A$6:$GZ$6,0),FALSE),0)*IF(HD$19&gt;=MAX($GP$19:HC$19),MIN((HD$19-MAX($GP$19:HC$19)),(HD$19-HC$19)),0)+IF($E38=HD$22,VLOOKUP($C38,Input!$A$8:$GZ$39,MATCH(HD$21,Input!$A$6:$GZ$6,0),FALSE),0)*IF(HD$18&gt;=MAX($GP$18:HC$18),MIN((HD$18-MAX($GP$18:HC$18)),(HD$18-HC$18)),0)</f>
        <v>0</v>
      </c>
      <c r="HE38" s="1">
        <f>+IF($E38=HE$22,VLOOKUP($C38,Input!$A$8:$GZ$39,MATCH(HE$21,Input!$A$6:$GZ$6,0),FALSE),0)*IF(HE$19&gt;=MAX($GP$19:HD$19),MIN((HE$19-MAX($GP$19:HD$19)),(HE$19-HD$19)),0)+IF($E38=HE$22,VLOOKUP($C38,Input!$A$8:$GZ$39,MATCH(HE$21,Input!$A$6:$GZ$6,0),FALSE),0)*IF(HE$18&gt;=MAX($GP$18:HD$18),MIN((HE$18-MAX($GP$18:HD$18)),(HE$18-HD$18)),0)</f>
        <v>0</v>
      </c>
      <c r="HF38" s="1">
        <f>+IF($E38=HF$22,VLOOKUP($C38,Input!$A$8:$GZ$39,MATCH(HF$21,Input!$A$6:$GZ$6,0),FALSE),0)*IF(HF$19&gt;=MAX($GP$19:HE$19),MIN((HF$19-MAX($GP$19:HE$19)),(HF$19-HE$19)),0)+IF($E38=HF$22,VLOOKUP($C38,Input!$A$8:$GZ$39,MATCH(HF$21,Input!$A$6:$GZ$6,0),FALSE),0)*IF(HF$18&gt;=MAX($GP$18:HE$18),MIN((HF$18-MAX($GP$18:HE$18)),(HF$18-HE$18)),0)</f>
        <v>0</v>
      </c>
      <c r="HG38" s="1">
        <f>+IF($E38=HG$22,VLOOKUP($C38,Input!$A$8:$GZ$39,MATCH(HG$21,Input!$A$6:$GZ$6,0),FALSE),0)*IF(HG$19&gt;=MAX($GP$19:HF$19),MIN((HG$19-MAX($GP$19:HF$19)),(HG$19-HF$19)),0)+IF($E38=HG$22,VLOOKUP($C38,Input!$A$8:$GZ$39,MATCH(HG$21,Input!$A$6:$GZ$6,0),FALSE),0)*IF(HG$18&gt;=MAX($GP$18:HF$18),MIN((HG$18-MAX($GP$18:HF$18)),(HG$18-HF$18)),0)</f>
        <v>0</v>
      </c>
      <c r="HH38" s="1">
        <f>+IF($E38=HH$22,VLOOKUP($C38,Input!$A$8:$GZ$39,MATCH(HH$21,Input!$A$6:$GZ$6,0),FALSE),0)*IF(HH$19&gt;=MAX($GP$19:HG$19),MIN((HH$19-MAX($GP$19:HG$19)),(HH$19-HG$19)),0)+IF($E38=HH$22,VLOOKUP($C38,Input!$A$8:$GZ$39,MATCH(HH$21,Input!$A$6:$GZ$6,0),FALSE),0)*IF(HH$18&gt;=MAX($GP$18:HG$18),MIN((HH$18-MAX($GP$18:HG$18)),(HH$18-HG$18)),0)</f>
        <v>0</v>
      </c>
      <c r="HI38" s="1">
        <f>+IF($E38=HI$22,VLOOKUP($C38,Input!$A$8:$GZ$39,MATCH(HI$21,Input!$A$6:$GZ$6,0),FALSE),0)*IF(HI$19&gt;=MAX($GP$19:HH$19),MIN((HI$19-MAX($GP$19:HH$19)),(HI$19-HH$19)),0)+IF($E38=HI$22,VLOOKUP($C38,Input!$A$8:$GZ$39,MATCH(HI$21,Input!$A$6:$GZ$6,0),FALSE),0)*IF(HI$18&gt;=MAX($GP$18:HH$18),MIN((HI$18-MAX($GP$18:HH$18)),(HI$18-HH$18)),0)</f>
        <v>0</v>
      </c>
      <c r="HJ38" s="1">
        <f>+IF($E38=HJ$22,VLOOKUP($C38,Input!$A$8:$GZ$39,MATCH(HJ$21,Input!$A$6:$GZ$6,0),FALSE),0)*IF(HJ$19&gt;=MAX($GP$19:HI$19),MIN((HJ$19-MAX($GP$19:HI$19)),(HJ$19-HI$19)),0)+IF($E38=HJ$22,VLOOKUP($C38,Input!$A$8:$GZ$39,MATCH(HJ$21,Input!$A$6:$GZ$6,0),FALSE),0)*IF(HJ$18&gt;=MAX($GP$18:HI$18),MIN((HJ$18-MAX($GP$18:HI$18)),(HJ$18-HI$18)),0)</f>
        <v>0</v>
      </c>
      <c r="HK38" s="1">
        <f>+IF($E38=HK$22,VLOOKUP($C38,Input!$A$8:$GZ$39,MATCH(HK$21,Input!$A$6:$GZ$6,0),FALSE),0)*IF(HK$19&gt;=MAX($GP$19:HJ$19),MIN((HK$19-MAX($GP$19:HJ$19)),(HK$19-HJ$19)),0)+IF($E38=HK$22,VLOOKUP($C38,Input!$A$8:$GZ$39,MATCH(HK$21,Input!$A$6:$GZ$6,0),FALSE),0)*IF(HK$18&gt;=MAX($GP$18:HJ$18),MIN((HK$18-MAX($GP$18:HJ$18)),(HK$18-HJ$18)),0)</f>
        <v>0</v>
      </c>
      <c r="HL38" s="1">
        <f>+IF($E38=HL$22,VLOOKUP($C38,Input!$A$8:$GZ$39,MATCH(HL$21,Input!$A$6:$GZ$6,0),FALSE),0)*IF(HL$19&gt;=MAX($GP$19:HK$19),MIN((HL$19-MAX($GP$19:HK$19)),(HL$19-HK$19)),0)+IF($E38=HL$22,VLOOKUP($C38,Input!$A$8:$GZ$39,MATCH(HL$21,Input!$A$6:$GZ$6,0),FALSE),0)*IF(HL$18&gt;=MAX($GP$18:HK$18),MIN((HL$18-MAX($GP$18:HK$18)),(HL$18-HK$18)),0)</f>
        <v>0</v>
      </c>
      <c r="HM38" s="1">
        <f>+IF($E38=HM$22,VLOOKUP($C38,Input!$A$8:$GZ$39,MATCH(HM$21,Input!$A$6:$GZ$6,0),FALSE),0)*IF(HM$19&gt;=MAX($GP$19:HL$19),MIN((HM$19-MAX($GP$19:HL$19)),(HM$19-HL$19)),0)+IF($E38=HM$22,VLOOKUP($C38,Input!$A$8:$GZ$39,MATCH(HM$21,Input!$A$6:$GZ$6,0),FALSE),0)*IF(HM$18&gt;=MAX($GP$18:HL$18),MIN((HM$18-MAX($GP$18:HL$18)),(HM$18-HL$18)),0)</f>
        <v>0</v>
      </c>
      <c r="HN38" s="1">
        <f>+IF($E38=HN$22,VLOOKUP($C38,Input!$A$8:$GZ$39,MATCH(HN$21,Input!$A$6:$GZ$6,0),FALSE),0)*IF(HN$19&gt;=MAX($GP$19:HM$19),MIN((HN$19-MAX($GP$19:HM$19)),(HN$19-HM$19)),0)+IF($E38=HN$22,VLOOKUP($C38,Input!$A$8:$GZ$39,MATCH(HN$21,Input!$A$6:$GZ$6,0),FALSE),0)*IF(HN$18&gt;=MAX($GP$18:HM$18),MIN((HN$18-MAX($GP$18:HM$18)),(HN$18-HM$18)),0)</f>
        <v>0</v>
      </c>
      <c r="HO38" s="1">
        <f>+IF($E38=HO$22,VLOOKUP($C38,Input!$A$8:$GZ$39,MATCH(HO$21,Input!$A$6:$GZ$6,0),FALSE),0)*IF(HO$19&gt;=MAX($GP$19:HN$19),MIN((HO$19-MAX($GP$19:HN$19)),(HO$19-HN$19)),0)+IF($E38=HO$22,VLOOKUP($C38,Input!$A$8:$GZ$39,MATCH(HO$21,Input!$A$6:$GZ$6,0),FALSE),0)*IF(HO$18&gt;=MAX($GP$18:HN$18),MIN((HO$18-MAX($GP$18:HN$18)),(HO$18-HN$18)),0)</f>
        <v>0</v>
      </c>
      <c r="HP38" s="1">
        <f>+IF($E38=HP$22,VLOOKUP($C38,Input!$A$8:$GZ$39,MATCH(HP$21,Input!$A$6:$GZ$6,0),FALSE),0)*IF(HP$19&gt;=MAX($GP$19:HO$19),MIN((HP$19-MAX($GP$19:HO$19)),(HP$19-HO$19)),0)+IF($E38=HP$22,VLOOKUP($C38,Input!$A$8:$GZ$39,MATCH(HP$21,Input!$A$6:$GZ$6,0),FALSE),0)*IF(HP$18&gt;=MAX($GP$18:HO$18),MIN((HP$18-MAX($GP$18:HO$18)),(HP$18-HO$18)),0)</f>
        <v>0</v>
      </c>
      <c r="HQ38" s="1">
        <f>+IF($E38=HQ$22,VLOOKUP($C38,Input!$A$8:$GZ$39,MATCH(HQ$21,Input!$A$6:$GZ$6,0),FALSE),0)*IF(HQ$19&gt;=MAX($GP$19:HP$19),MIN((HQ$19-MAX($GP$19:HP$19)),(HQ$19-HP$19)),0)+IF($E38=HQ$22,VLOOKUP($C38,Input!$A$8:$GZ$39,MATCH(HQ$21,Input!$A$6:$GZ$6,0),FALSE),0)*IF(HQ$18&gt;=MAX($GP$18:HP$18),MIN((HQ$18-MAX($GP$18:HP$18)),(HQ$18-HP$18)),0)</f>
        <v>0</v>
      </c>
      <c r="HR38" s="1">
        <f>+IF($E38=HR$22,VLOOKUP($C38,Input!$A$8:$GZ$39,MATCH(HR$21,Input!$A$6:$GZ$6,0),FALSE),0)*IF(HR$19&gt;=MAX($GP$19:HQ$19),MIN((HR$19-MAX($GP$19:HQ$19)),(HR$19-HQ$19)),0)+IF($E38=HR$22,VLOOKUP($C38,Input!$A$8:$GZ$39,MATCH(HR$21,Input!$A$6:$GZ$6,0),FALSE),0)*IF(HR$18&gt;=MAX($GP$18:HQ$18),MIN((HR$18-MAX($GP$18:HQ$18)),(HR$18-HQ$18)),0)</f>
        <v>0</v>
      </c>
      <c r="HS38" s="1">
        <f>+IF($E38=HS$22,VLOOKUP($C38,Input!$A$8:$GZ$39,MATCH(HS$21,Input!$A$6:$GZ$6,0),FALSE),0)*IF(HS$19&gt;=MAX($GP$19:HR$19),MIN((HS$19-MAX($GP$19:HR$19)),(HS$19-HR$19)),0)+IF($E38=HS$22,VLOOKUP($C38,Input!$A$8:$GZ$39,MATCH(HS$21,Input!$A$6:$GZ$6,0),FALSE),0)*IF(HS$18&gt;=MAX($GP$18:HR$18),MIN((HS$18-MAX($GP$18:HR$18)),(HS$18-HR$18)),0)</f>
        <v>0</v>
      </c>
      <c r="HT38" s="1">
        <f>+IF($E38=HT$22,VLOOKUP($C38,Input!$A$8:$GZ$39,MATCH(HT$21,Input!$A$6:$GZ$6,0),FALSE),0)*IF(HT$19&gt;=MAX($GP$19:HS$19),MIN((HT$19-MAX($GP$19:HS$19)),(HT$19-HS$19)),0)+IF($E38=HT$22,VLOOKUP($C38,Input!$A$8:$GZ$39,MATCH(HT$21,Input!$A$6:$GZ$6,0),FALSE),0)*IF(HT$18&gt;=MAX($GP$18:HS$18),MIN((HT$18-MAX($GP$18:HS$18)),(HT$18-HS$18)),0)</f>
        <v>0</v>
      </c>
      <c r="HU38" s="1">
        <f>+IF($E38=HU$22,VLOOKUP($C38,Input!$A$8:$GZ$39,MATCH(HU$21,Input!$A$6:$GZ$6,0),FALSE),0)*IF(HU$19&gt;=MAX($GP$19:HT$19),MIN((HU$19-MAX($GP$19:HT$19)),(HU$19-HT$19)),0)+IF($E38=HU$22,VLOOKUP($C38,Input!$A$8:$GZ$39,MATCH(HU$21,Input!$A$6:$GZ$6,0),FALSE),0)*IF(HU$18&gt;=MAX($GP$18:HT$18),MIN((HU$18-MAX($GP$18:HT$18)),(HU$18-HT$18)),0)</f>
        <v>0</v>
      </c>
      <c r="HV38" s="1">
        <f>+IF($E38=HV$22,VLOOKUP($C38,Input!$A$8:$GZ$39,MATCH(HV$21,Input!$A$6:$GZ$6,0),FALSE),0)*IF(HV$19&gt;=MAX($GP$19:HU$19),MIN((HV$19-MAX($GP$19:HU$19)),(HV$19-HU$19)),0)+IF($E38=HV$22,VLOOKUP($C38,Input!$A$8:$GZ$39,MATCH(HV$21,Input!$A$6:$GZ$6,0),FALSE),0)*IF(HV$18&gt;=MAX($GP$18:HU$18),MIN((HV$18-MAX($GP$18:HU$18)),(HV$18-HU$18)),0)</f>
        <v>0</v>
      </c>
      <c r="HW38" s="1">
        <f>+IF($E38=HW$22,VLOOKUP($C38,Input!$A$8:$GZ$39,MATCH(HW$21,Input!$A$6:$GZ$6,0),FALSE),0)*IF(HW$19&gt;=MAX($GP$19:HV$19),MIN((HW$19-MAX($GP$19:HV$19)),(HW$19-HV$19)),0)+IF($E38=HW$22,VLOOKUP($C38,Input!$A$8:$GZ$39,MATCH(HW$21,Input!$A$6:$GZ$6,0),FALSE),0)*IF(HW$18&gt;=MAX($GP$18:HV$18),MIN((HW$18-MAX($GP$18:HV$18)),(HW$18-HV$18)),0)</f>
        <v>0</v>
      </c>
      <c r="HX38" s="1">
        <f>+IF($E38=HX$22,VLOOKUP($C38,Input!$A$8:$GZ$39,MATCH(HX$21,Input!$A$6:$GZ$6,0),FALSE),0)*IF(HX$19&gt;=MAX($GP$19:HW$19),MIN((HX$19-MAX($GP$19:HW$19)),(HX$19-HW$19)),0)+IF($E38=HX$22,VLOOKUP($C38,Input!$A$8:$GZ$39,MATCH(HX$21,Input!$A$6:$GZ$6,0),FALSE),0)*IF(HX$18&gt;=MAX($GP$18:HW$18),MIN((HX$18-MAX($GP$18:HW$18)),(HX$18-HW$18)),0)</f>
        <v>0</v>
      </c>
      <c r="HY38" s="1">
        <f>+IF($E38=HY$22,VLOOKUP($C38,Input!$A$8:$GZ$39,MATCH(HY$21,Input!$A$6:$GZ$6,0),FALSE),0)*IF(HY$19&gt;=MAX($GP$19:HX$19),MIN((HY$19-MAX($GP$19:HX$19)),(HY$19-HX$19)),0)+IF($E38=HY$22,VLOOKUP($C38,Input!$A$8:$GZ$39,MATCH(HY$21,Input!$A$6:$GZ$6,0),FALSE),0)*IF(HY$18&gt;=MAX($GP$18:HX$18),MIN((HY$18-MAX($GP$18:HX$18)),(HY$18-HX$18)),0)</f>
        <v>0</v>
      </c>
      <c r="HZ38" s="42"/>
      <c r="IA38" t="str">
        <f>VLOOKUP($C38,Input!$A$8:$IA$39,MATCH(IA$21,Input!$A$6:$IA$6,0),FALSE)</f>
        <v>NA</v>
      </c>
      <c r="IB38" s="132">
        <f>IF((VLOOKUP($C38,Input!$A$8:$IA$39,MATCH(IB$21,Input!$A$6:$IA$6,0),FALSE))="Y",$D38/VLOOKUP($C38,Input!$A$8:$IA$39,MATCH(IC$21,Input!$A$6:$IA$6,0),FALSE),0)</f>
        <v>0</v>
      </c>
      <c r="IC38" s="132">
        <f>IF((VLOOKUP($C38,Input!$A$8:$IA$39,MATCH(IB$21,Input!$A$6:$IA$6,0),FALSE))="Y",0,IF((VLOOKUP($C38,Input!$A$8:$IA$39,MATCH(IC$21,Input!$A$6:$IA$6,0),FALSE))&gt;0,$D38/VLOOKUP($C38,Input!$A$8:$IA$39,MATCH(IC$21,Input!$A$6:$IA$6,0),FALSE),0))</f>
        <v>0</v>
      </c>
      <c r="ID38" s="1">
        <f>+IF($E38=ID$22,VLOOKUP($C38,Input!$A$8:$IA$39,MATCH(ID$21,Input!$A$6:$IA$6,0),FALSE),0)*IF(ID$19&gt;=MAX($IC$19:IC$19),MIN((ID$19-MAX($IC$19:IC$19)),(ID$19-IC$19)),0)+IF($E38=ID$22,VLOOKUP($C38,Input!$A$8:$IA$39,MATCH(ID$21,Input!$A$6:$IA$6,0),FALSE),0)*IF(ID$18&gt;=MAX($IC$18:IC$18),MIN((ID$18-MAX($IC$18:IC$18)),(ID$18-IC$18)),0)</f>
        <v>0</v>
      </c>
      <c r="IE38" s="1">
        <f>+IF($E38=IE$22,VLOOKUP($C38,Input!$A$8:$IA$39,MATCH(IE$21,Input!$A$6:$IA$6,0),FALSE),0)*IF(IE$19&gt;=MAX($IC$19:ID$19),MIN((IE$19-MAX($IC$19:ID$19)),(IE$19-ID$19)),0)+IF($E38=IE$22,VLOOKUP($C38,Input!$A$8:$IA$39,MATCH(IE$21,Input!$A$6:$IA$6,0),FALSE),0)*IF(IE$18&gt;=MAX($IC$18:ID$18),MIN((IE$18-MAX($IC$18:ID$18)),(IE$18-ID$18)),0)</f>
        <v>0</v>
      </c>
      <c r="IF38" s="1">
        <f>+IF($E38=IF$22,VLOOKUP($C38,Input!$A$8:$IA$39,MATCH(IF$21,Input!$A$6:$IA$6,0),FALSE),0)*IF(IF$19&gt;=MAX($IC$19:IE$19),MIN((IF$19-MAX($IC$19:IE$19)),(IF$19-IE$19)),0)+IF($E38=IF$22,VLOOKUP($C38,Input!$A$8:$IA$39,MATCH(IF$21,Input!$A$6:$IA$6,0),FALSE),0)*IF(IF$18&gt;=MAX($IC$18:IE$18),MIN((IF$18-MAX($IC$18:IE$18)),(IF$18-IE$18)),0)</f>
        <v>0</v>
      </c>
      <c r="IG38" s="1">
        <f>+IF($E38=IG$22,VLOOKUP($C38,Input!$A$8:$IA$39,MATCH(IG$21,Input!$A$6:$IA$6,0),FALSE),0)*IF(IG$19&gt;=MAX($IC$19:IF$19),MIN((IG$19-MAX($IC$19:IF$19)),(IG$19-IF$19)),0)+IF($E38=IG$22,VLOOKUP($C38,Input!$A$8:$IA$39,MATCH(IG$21,Input!$A$6:$IA$6,0),FALSE),0)*IF(IG$18&gt;=MAX($IC$18:IF$18),MIN((IG$18-MAX($IC$18:IF$18)),(IG$18-IF$18)),0)</f>
        <v>0</v>
      </c>
      <c r="IH38" s="1">
        <f>+IF($E38=IH$22,VLOOKUP($C38,Input!$A$8:$IA$39,MATCH(IH$21,Input!$A$6:$IA$6,0),FALSE),0)*IF(IH$19&gt;=MAX($IC$19:IG$19),MIN((IH$19-MAX($IC$19:IG$19)),(IH$19-IG$19)),0)+IF($E38=IH$22,VLOOKUP($C38,Input!$A$8:$IA$39,MATCH(IH$21,Input!$A$6:$IA$6,0),FALSE),0)*IF(IH$18&gt;=MAX($IC$18:IG$18),MIN((IH$18-MAX($IC$18:IG$18)),(IH$18-IG$18)),0)</f>
        <v>0</v>
      </c>
      <c r="II38" s="1">
        <f>+IF($E38=II$22,VLOOKUP($C38,Input!$A$8:$IA$39,MATCH(II$21,Input!$A$6:$IA$6,0),FALSE),0)*IF(II$19&gt;=MAX($IC$19:IH$19),MIN((II$19-MAX($IC$19:IH$19)),(II$19-IH$19)),0)+IF($E38=II$22,VLOOKUP($C38,Input!$A$8:$IA$39,MATCH(II$21,Input!$A$6:$IA$6,0),FALSE),0)*IF(II$18&gt;=MAX($IC$18:IH$18),MIN((II$18-MAX($IC$18:IH$18)),(II$18-IH$18)),0)</f>
        <v>0</v>
      </c>
      <c r="IJ38" s="1">
        <f>+IF($E38=IJ$22,VLOOKUP($C38,Input!$A$8:$IA$39,MATCH(IJ$21,Input!$A$6:$IA$6,0),FALSE),0)*IF(IJ$19&gt;=MAX($IC$19:II$19),MIN((IJ$19-MAX($IC$19:II$19)),(IJ$19-II$19)),0)+IF($E38=IJ$22,VLOOKUP($C38,Input!$A$8:$IA$39,MATCH(IJ$21,Input!$A$6:$IA$6,0),FALSE),0)*IF(IJ$18&gt;=MAX($IC$18:II$18),MIN((IJ$18-MAX($IC$18:II$18)),(IJ$18-II$18)),0)</f>
        <v>0</v>
      </c>
      <c r="IK38" s="1">
        <f>+IF($E38=IK$22,VLOOKUP($C38,Input!$A$8:$IA$39,MATCH(IK$21,Input!$A$6:$IA$6,0),FALSE),0)*IF(IK$19&gt;=MAX($IC$19:IJ$19),MIN((IK$19-MAX($IC$19:IJ$19)),(IK$19-IJ$19)),0)+IF($E38=IK$22,VLOOKUP($C38,Input!$A$8:$IA$39,MATCH(IK$21,Input!$A$6:$IA$6,0),FALSE),0)*IF(IK$18&gt;=MAX($IC$18:IJ$18),MIN((IK$18-MAX($IC$18:IJ$18)),(IK$18-IJ$18)),0)</f>
        <v>0</v>
      </c>
      <c r="IL38" s="1">
        <f>+IF($E38=IL$22,VLOOKUP($C38,Input!$A$8:$IA$39,MATCH(IL$21,Input!$A$6:$IA$6,0),FALSE),0)*IF(IL$19&gt;=MAX($IC$19:IK$19),MIN((IL$19-MAX($IC$19:IK$19)),(IL$19-IK$19)),0)+IF($E38=IL$22,VLOOKUP($C38,Input!$A$8:$IA$39,MATCH(IL$21,Input!$A$6:$IA$6,0),FALSE),0)*IF(IL$18&gt;=MAX($IC$18:IK$18),MIN((IL$18-MAX($IC$18:IK$18)),(IL$18-IK$18)),0)</f>
        <v>0</v>
      </c>
      <c r="IM38" s="1">
        <f>+IF($E38=IM$22,VLOOKUP($C38,Input!$A$8:$IA$39,MATCH(IM$21,Input!$A$6:$IA$6,0),FALSE),0)*IF(IM$19&gt;=MAX($IC$19:IL$19),MIN((IM$19-MAX($IC$19:IL$19)),(IM$19-IL$19)),0)+IF($E38=IM$22,VLOOKUP($C38,Input!$A$8:$IA$39,MATCH(IM$21,Input!$A$6:$IA$6,0),FALSE),0)*IF(IM$18&gt;=MAX($IC$18:IL$18),MIN((IM$18-MAX($IC$18:IL$18)),(IM$18-IL$18)),0)</f>
        <v>0</v>
      </c>
      <c r="IN38" s="1">
        <f>+IF($E38=IN$22,VLOOKUP($C38,Input!$A$8:$IA$39,MATCH(IN$21,Input!$A$6:$IA$6,0),FALSE),0)*IF(IN$19&gt;=MAX($IC$19:IM$19),MIN((IN$19-MAX($IC$19:IM$19)),(IN$19-IM$19)),0)+IF($E38=IN$22,VLOOKUP($C38,Input!$A$8:$IA$39,MATCH(IN$21,Input!$A$6:$IA$6,0),FALSE),0)*IF(IN$18&gt;=MAX($IC$18:IM$18),MIN((IN$18-MAX($IC$18:IM$18)),(IN$18-IM$18)),0)</f>
        <v>0</v>
      </c>
      <c r="IO38" s="1">
        <f>+IF($E38=IO$22,VLOOKUP($C38,Input!$A$8:$IA$39,MATCH(IO$21,Input!$A$6:$IA$6,0),FALSE),0)*IF(IO$19&gt;=MAX($IC$19:IN$19),MIN((IO$19-MAX($IC$19:IN$19)),(IO$19-IN$19)),0)+IF($E38=IO$22,VLOOKUP($C38,Input!$A$8:$IA$39,MATCH(IO$21,Input!$A$6:$IA$6,0),FALSE),0)*IF(IO$18&gt;=MAX($IC$18:IN$18),MIN((IO$18-MAX($IC$18:IN$18)),(IO$18-IN$18)),0)</f>
        <v>0</v>
      </c>
      <c r="IP38" s="1">
        <f>+IF($E38=IP$22,VLOOKUP($C38,Input!$A$8:$IA$39,MATCH(IP$21,Input!$A$6:$IA$6,0),FALSE),0)*IF(IP$19&gt;=MAX($IC$19:IO$19),MIN((IP$19-MAX($IC$19:IO$19)),(IP$19-IO$19)),0)+IF($E38=IP$22,VLOOKUP($C38,Input!$A$8:$IA$39,MATCH(IP$21,Input!$A$6:$IA$6,0),FALSE),0)*IF(IP$18&gt;=MAX($IC$18:IO$18),MIN((IP$18-MAX($IC$18:IO$18)),(IP$18-IO$18)),0)</f>
        <v>0</v>
      </c>
      <c r="IQ38" s="1">
        <f>+IF($E38=IQ$22,VLOOKUP($C38,Input!$A$8:$IA$39,MATCH(IQ$21,Input!$A$6:$IA$6,0),FALSE),0)*IF(IQ$19&gt;=MAX($IC$19:IP$19),MIN((IQ$19-MAX($IC$19:IP$19)),(IQ$19-IP$19)),0)+IF($E38=IQ$22,VLOOKUP($C38,Input!$A$8:$IA$39,MATCH(IQ$21,Input!$A$6:$IA$6,0),FALSE),0)*IF(IQ$18&gt;=MAX($IC$18:IP$18),MIN((IQ$18-MAX($IC$18:IP$18)),(IQ$18-IP$18)),0)</f>
        <v>0</v>
      </c>
      <c r="IR38" s="1">
        <f>+IF($E38=IR$22,VLOOKUP($C38,Input!$A$8:$IA$39,MATCH(IR$21,Input!$A$6:$IA$6,0),FALSE),0)*IF(IR$19&gt;=MAX($IC$19:IQ$19),MIN((IR$19-MAX($IC$19:IQ$19)),(IR$19-IQ$19)),0)+IF($E38=IR$22,VLOOKUP($C38,Input!$A$8:$IA$39,MATCH(IR$21,Input!$A$6:$IA$6,0),FALSE),0)*IF(IR$18&gt;=MAX($IC$18:IQ$18),MIN((IR$18-MAX($IC$18:IQ$18)),(IR$18-IQ$18)),0)</f>
        <v>0</v>
      </c>
      <c r="IS38" s="1">
        <f>+IF($E38=IS$22,VLOOKUP($C38,Input!$A$8:$IA$39,MATCH(IS$21,Input!$A$6:$IA$6,0),FALSE),0)*IF(IS$19&gt;=MAX($IC$19:IR$19),MIN((IS$19-MAX($IC$19:IR$19)),(IS$19-IR$19)),0)+IF($E38=IS$22,VLOOKUP($C38,Input!$A$8:$IA$39,MATCH(IS$21,Input!$A$6:$IA$6,0),FALSE),0)*IF(IS$18&gt;=MAX($IC$18:IR$18),MIN((IS$18-MAX($IC$18:IR$18)),(IS$18-IR$18)),0)</f>
        <v>0</v>
      </c>
      <c r="IT38" s="1">
        <f>+IF($E38=IT$22,VLOOKUP($C38,Input!$A$8:$IA$39,MATCH(IT$21,Input!$A$6:$IA$6,0),FALSE),0)*IF(IT$19&gt;=MAX($IC$19:IS$19),MIN((IT$19-MAX($IC$19:IS$19)),(IT$19-IS$19)),0)+IF($E38=IT$22,VLOOKUP($C38,Input!$A$8:$IA$39,MATCH(IT$21,Input!$A$6:$IA$6,0),FALSE),0)*IF(IT$18&gt;=MAX($IC$18:IS$18),MIN((IT$18-MAX($IC$18:IS$18)),(IT$18-IS$18)),0)</f>
        <v>0</v>
      </c>
      <c r="IU38" s="1">
        <f>+IF($E38=IU$22,VLOOKUP($C38,Input!$A$8:$IA$39,MATCH(IU$21,Input!$A$6:$IA$6,0),FALSE),0)*IF(IU$19&gt;=MAX($IC$19:IT$19),MIN((IU$19-MAX($IC$19:IT$19)),(IU$19-IT$19)),0)+IF($E38=IU$22,VLOOKUP($C38,Input!$A$8:$IA$39,MATCH(IU$21,Input!$A$6:$IA$6,0),FALSE),0)*IF(IU$18&gt;=MAX($IC$18:IT$18),MIN((IU$18-MAX($IC$18:IT$18)),(IU$18-IT$18)),0)</f>
        <v>0</v>
      </c>
      <c r="IV38" s="1">
        <f>+IF($E38=IV$22,VLOOKUP($C38,Input!$A$8:$IA$39,MATCH(IV$21,Input!$A$6:$IA$6,0),FALSE),0)*IF(IV$19&gt;=MAX($IC$19:IU$19),MIN((IV$19-MAX($IC$19:IU$19)),(IV$19-IU$19)),0)+IF($E38=IV$22,VLOOKUP($C38,Input!$A$8:$IA$39,MATCH(IV$21,Input!$A$6:$IA$6,0),FALSE),0)*IF(IV$18&gt;=MAX($IC$18:IU$18),MIN((IV$18-MAX($IC$18:IU$18)),(IV$18-IU$18)),0)</f>
        <v>0</v>
      </c>
      <c r="IW38" s="1">
        <f>+IF($E38=IW$22,VLOOKUP($C38,Input!$A$8:$IA$39,MATCH(IW$21,Input!$A$6:$IA$6,0),FALSE),0)*IF(IW$19&gt;=MAX($IC$19:IV$19),MIN((IW$19-MAX($IC$19:IV$19)),(IW$19-IV$19)),0)+IF($E38=IW$22,VLOOKUP($C38,Input!$A$8:$IA$39,MATCH(IW$21,Input!$A$6:$IA$6,0),FALSE),0)*IF(IW$18&gt;=MAX($IC$18:IV$18),MIN((IW$18-MAX($IC$18:IV$18)),(IW$18-IV$18)),0)</f>
        <v>0</v>
      </c>
      <c r="IX38" s="1">
        <f>+IF($E38=IX$22,VLOOKUP($C38,Input!$A$8:$IA$39,MATCH(IX$21,Input!$A$6:$IA$6,0),FALSE),0)*IF(IX$19&gt;=MAX($IC$19:IW$19),MIN((IX$19-MAX($IC$19:IW$19)),(IX$19-IW$19)),0)+IF($E38=IX$22,VLOOKUP($C38,Input!$A$8:$IA$39,MATCH(IX$21,Input!$A$6:$IA$6,0),FALSE),0)*IF(IX$18&gt;=MAX($IC$18:IW$18),MIN((IX$18-MAX($IC$18:IW$18)),(IX$18-IW$18)),0)</f>
        <v>0</v>
      </c>
      <c r="IY38" s="1">
        <f>+IF($E38=IY$22,VLOOKUP($C38,Input!$A$8:$IA$39,MATCH(IY$21,Input!$A$6:$IA$6,0),FALSE),0)*IF(IY$19&gt;=MAX($IC$19:IX$19),MIN((IY$19-MAX($IC$19:IX$19)),(IY$19-IX$19)),0)+IF($E38=IY$22,VLOOKUP($C38,Input!$A$8:$IA$39,MATCH(IY$21,Input!$A$6:$IA$6,0),FALSE),0)*IF(IY$18&gt;=MAX($IC$18:IX$18),MIN((IY$18-MAX($IC$18:IX$18)),(IY$18-IX$18)),0)</f>
        <v>0</v>
      </c>
      <c r="IZ38" s="1">
        <f>+IF($E38=IZ$22,VLOOKUP($C38,Input!$A$8:$IA$39,MATCH(IZ$21,Input!$A$6:$IA$6,0),FALSE),0)*IF(IZ$19&gt;=MAX($IC$19:IY$19),MIN((IZ$19-MAX($IC$19:IY$19)),(IZ$19-IY$19)),0)+IF($E38=IZ$22,VLOOKUP($C38,Input!$A$8:$IA$39,MATCH(IZ$21,Input!$A$6:$IA$6,0),FALSE),0)*IF(IZ$18&gt;=MAX($IC$18:IY$18),MIN((IZ$18-MAX($IC$18:IY$18)),(IZ$18-IY$18)),0)</f>
        <v>0</v>
      </c>
      <c r="JA38" s="1">
        <f>+IF($E38=JA$22,VLOOKUP($C38,Input!$A$8:$IA$39,MATCH(JA$21,Input!$A$6:$IA$6,0),FALSE),0)*IF(JA$19&gt;=MAX($IC$19:IZ$19),MIN((JA$19-MAX($IC$19:IZ$19)),(JA$19-IZ$19)),0)+IF($E38=JA$22,VLOOKUP($C38,Input!$A$8:$IA$39,MATCH(JA$21,Input!$A$6:$IA$6,0),FALSE),0)*IF(JA$18&gt;=MAX($IC$18:IZ$18),MIN((JA$18-MAX($IC$18:IZ$18)),(JA$18-IZ$18)),0)</f>
        <v>0</v>
      </c>
      <c r="JB38" s="1">
        <f>+IF($E38=JB$22,VLOOKUP($C38,Input!$A$8:$IA$39,MATCH(JB$21,Input!$A$6:$IA$6,0),FALSE),0)*IF(JB$19&gt;=MAX($IC$19:JA$19),MIN((JB$19-MAX($IC$19:JA$19)),(JB$19-JA$19)),0)+IF($E38=JB$22,VLOOKUP($C38,Input!$A$8:$IA$39,MATCH(JB$21,Input!$A$6:$IA$6,0),FALSE),0)*IF(JB$18&gt;=MAX($IC$18:JA$18),MIN((JB$18-MAX($IC$18:JA$18)),(JB$18-JA$18)),0)</f>
        <v>0</v>
      </c>
      <c r="JC38" s="1">
        <f>+IF($E38=JC$22,VLOOKUP($C38,Input!$A$8:$IA$39,MATCH(JC$21,Input!$A$6:$IA$6,0),FALSE),0)*IF(JC$19&gt;=MAX($IC$19:JB$19),MIN((JC$19-MAX($IC$19:JB$19)),(JC$19-JB$19)),0)+IF($E38=JC$22,VLOOKUP($C38,Input!$A$8:$IA$39,MATCH(JC$21,Input!$A$6:$IA$6,0),FALSE),0)*IF(JC$18&gt;=MAX($IC$18:JB$18),MIN((JC$18-MAX($IC$18:JB$18)),(JC$18-JB$18)),0)</f>
        <v>0</v>
      </c>
      <c r="JD38" s="1">
        <f>+IF($E38=JD$22,VLOOKUP($C38,Input!$A$8:$IA$39,MATCH(JD$21,Input!$A$6:$IA$6,0),FALSE),0)*IF(JD$19&gt;=MAX($IC$19:JC$19),MIN((JD$19-MAX($IC$19:JC$19)),(JD$19-JC$19)),0)+IF($E38=JD$22,VLOOKUP($C38,Input!$A$8:$IA$39,MATCH(JD$21,Input!$A$6:$IA$6,0),FALSE),0)*IF(JD$18&gt;=MAX($IC$18:JC$18),MIN((JD$18-MAX($IC$18:JC$18)),(JD$18-JC$18)),0)</f>
        <v>0</v>
      </c>
      <c r="JE38" s="1">
        <f>+IF($E38=JE$22,VLOOKUP($C38,Input!$A$8:$IA$39,MATCH(JE$21,Input!$A$6:$IA$6,0),FALSE),0)*IF(JE$19&gt;=MAX($IC$19:JD$19),MIN((JE$19-MAX($IC$19:JD$19)),(JE$19-JD$19)),0)+IF($E38=JE$22,VLOOKUP($C38,Input!$A$8:$IA$39,MATCH(JE$21,Input!$A$6:$IA$6,0),FALSE),0)*IF(JE$18&gt;=MAX($IC$18:JD$18),MIN((JE$18-MAX($IC$18:JD$18)),(JE$18-JD$18)),0)</f>
        <v>0</v>
      </c>
      <c r="JF38" s="1">
        <f>+IF($E38=JF$22,VLOOKUP($C38,Input!$A$8:$IA$39,MATCH(JF$21,Input!$A$6:$IA$6,0),FALSE),0)*IF(JF$19&gt;=MAX($IC$19:JE$19),MIN((JF$19-MAX($IC$19:JE$19)),(JF$19-JE$19)),0)+IF($E38=JF$22,VLOOKUP($C38,Input!$A$8:$IA$39,MATCH(JF$21,Input!$A$6:$IA$6,0),FALSE),0)*IF(JF$18&gt;=MAX($IC$18:JE$18),MIN((JF$18-MAX($IC$18:JE$18)),(JF$18-JE$18)),0)</f>
        <v>0</v>
      </c>
      <c r="JG38" s="1">
        <f>+IF($E38=JG$22,VLOOKUP($C38,Input!$A$8:$IA$39,MATCH(JG$21,Input!$A$6:$IA$6,0),FALSE),0)*IF(JG$19&gt;=MAX($IC$19:JF$19),MIN((JG$19-MAX($IC$19:JF$19)),(JG$19-JF$19)),0)+IF($E38=JG$22,VLOOKUP($C38,Input!$A$8:$IA$39,MATCH(JG$21,Input!$A$6:$IA$6,0),FALSE),0)*IF(JG$18&gt;=MAX($IC$18:JF$18),MIN((JG$18-MAX($IC$18:JF$18)),(JG$18-JF$18)),0)</f>
        <v>0</v>
      </c>
      <c r="JH38" s="1">
        <f>+IF($E38=JH$22,VLOOKUP($C38,Input!$A$8:$IA$39,MATCH(JH$21,Input!$A$6:$IA$6,0),FALSE),0)*IF(JH$19&gt;=MAX($IC$19:JG$19),MIN((JH$19-MAX($IC$19:JG$19)),(JH$19-JG$19)),0)+IF($E38=JH$22,VLOOKUP($C38,Input!$A$8:$IA$39,MATCH(JH$21,Input!$A$6:$IA$6,0),FALSE),0)*IF(JH$18&gt;=MAX($IC$18:JG$18),MIN((JH$18-MAX($IC$18:JG$18)),(JH$18-JG$18)),0)</f>
        <v>0</v>
      </c>
      <c r="JI38" s="1">
        <f>+IF($E38=JI$22,VLOOKUP($C38,Input!$A$8:$IA$39,MATCH(JI$21,Input!$A$6:$IA$6,0),FALSE),0)*IF(JI$19&gt;=MAX($IC$19:JH$19),MIN((JI$19-MAX($IC$19:JH$19)),(JI$19-JH$19)),0)+IF($E38=JI$22,VLOOKUP($C38,Input!$A$8:$IA$39,MATCH(JI$21,Input!$A$6:$IA$6,0),FALSE),0)*IF(JI$18&gt;=MAX($IC$18:JH$18),MIN((JI$18-MAX($IC$18:JH$18)),(JI$18-JH$18)),0)</f>
        <v>0</v>
      </c>
      <c r="JJ38" s="1">
        <f>+IF($E38=JJ$22,VLOOKUP($C38,Input!$A$8:$IA$39,MATCH(JJ$21,Input!$A$6:$IA$6,0),FALSE),0)*IF(JJ$19&gt;=MAX($IC$19:JI$19),MIN((JJ$19-MAX($IC$19:JI$19)),(JJ$19-JI$19)),0)+IF($E38=JJ$22,VLOOKUP($C38,Input!$A$8:$IA$39,MATCH(JJ$21,Input!$A$6:$IA$6,0),FALSE),0)*IF(JJ$18&gt;=MAX($IC$18:JI$18),MIN((JJ$18-MAX($IC$18:JI$18)),(JJ$18-JI$18)),0)</f>
        <v>0</v>
      </c>
      <c r="JK38" s="1">
        <f>+IF($E38=JK$22,VLOOKUP($C38,Input!$A$8:$IA$39,MATCH(JK$21,Input!$A$6:$IA$6,0),FALSE),0)*IF(JK$19&gt;=MAX($IC$19:JJ$19),MIN((JK$19-MAX($IC$19:JJ$19)),(JK$19-JJ$19)),0)+IF($E38=JK$22,VLOOKUP($C38,Input!$A$8:$IA$39,MATCH(JK$21,Input!$A$6:$IA$6,0),FALSE),0)*IF(JK$18&gt;=MAX($IC$18:JJ$18),MIN((JK$18-MAX($IC$18:JJ$18)),(JK$18-JJ$18)),0)</f>
        <v>0</v>
      </c>
      <c r="JL38" s="1">
        <f>+IF($E38=JL$22,VLOOKUP($C38,Input!$A$8:$IA$39,MATCH(JL$21,Input!$A$6:$IA$6,0),FALSE),0)*IF(JL$19&gt;=MAX($IC$19:JK$19),MIN((JL$19-MAX($IC$19:JK$19)),(JL$19-JK$19)),0)+IF($E38=JL$22,VLOOKUP($C38,Input!$A$8:$IA$39,MATCH(JL$21,Input!$A$6:$IA$6,0),FALSE),0)*IF(JL$18&gt;=MAX($IC$18:JK$18),MIN((JL$18-MAX($IC$18:JK$18)),(JL$18-JK$18)),0)</f>
        <v>0</v>
      </c>
      <c r="JN38" t="str">
        <f>+VLOOKUP($C38,Input!$A$8:$GZ$39,MATCH(JN$21,Input!$A$6:$GZ$6,0),FALSE)</f>
        <v>CNG Station Maint in fuel price</v>
      </c>
      <c r="JO38" s="1">
        <f>IF($E38+$I38+$D$7&lt;=JO$22,0,IF(JO$22-$D$7&gt;=$E38,VLOOKUP($C38,Input!$A$8:$GZ$39,MATCH(JO$21,Input!$A$6:$GZ$6,0),FALSE),0)*$F38/$G38)*$D38</f>
        <v>0</v>
      </c>
      <c r="JP38" s="1">
        <f>IF($E38+$I38+$D$7&lt;=JP$22,0,IF(JP$22-$D$7&gt;=$E38,VLOOKUP($C38,Input!$A$8:$GZ$39,MATCH(JP$21,Input!$A$6:$GZ$6,0),FALSE),0)*$F38/$G38)*$D38</f>
        <v>0</v>
      </c>
      <c r="JQ38" s="1">
        <f>IF($E38+$I38+$D$7&lt;=JQ$22,0,IF(JQ$22-$D$7&gt;=$E38,VLOOKUP($C38,Input!$A$8:$GZ$39,MATCH(JQ$21,Input!$A$6:$GZ$6,0),FALSE),0)*$F38/$G38)*$D38</f>
        <v>0</v>
      </c>
      <c r="JR38" s="1">
        <f>IF($E38+$I38+$D$7&lt;=JR$22,0,IF(JR$22-$D$7&gt;=$E38,VLOOKUP($C38,Input!$A$8:$GZ$39,MATCH(JR$21,Input!$A$6:$GZ$6,0),FALSE),0)*$F38/$G38)*$D38</f>
        <v>0</v>
      </c>
      <c r="JS38" s="1">
        <f>IF($E38+$I38+$D$7&lt;=JS$22,0,IF(JS$22-$D$7&gt;=$E38,VLOOKUP($C38,Input!$A$8:$GZ$39,MATCH(JS$21,Input!$A$6:$GZ$6,0),FALSE),0)*$F38/$G38)*$D38</f>
        <v>0</v>
      </c>
      <c r="JT38" s="1">
        <f>IF($E38+$I38+$D$7&lt;=JT$22,0,IF(JT$22-$D$7&gt;=$E38,VLOOKUP($C38,Input!$A$8:$GZ$39,MATCH(JT$21,Input!$A$6:$GZ$6,0),FALSE),0)*$F38/$G38)*$D38</f>
        <v>0</v>
      </c>
      <c r="JU38" s="1">
        <f>IF($E38+$I38+$D$7&lt;=JU$22,0,IF(JU$22-$D$7&gt;=$E38,VLOOKUP($C38,Input!$A$8:$GZ$39,MATCH(JU$21,Input!$A$6:$GZ$6,0),FALSE),0)*$F38/$G38)*$D38</f>
        <v>0</v>
      </c>
      <c r="JV38" s="1">
        <f>IF($E38+$I38+$D$7&lt;=JV$22,0,IF(JV$22-$D$7&gt;=$E38,VLOOKUP($C38,Input!$A$8:$GZ$39,MATCH(JV$21,Input!$A$6:$GZ$6,0),FALSE),0)*$F38/$G38)*$D38</f>
        <v>0</v>
      </c>
      <c r="JW38" s="1">
        <f>IF($E38+$I38+$D$7&lt;=JW$22,0,IF(JW$22-$D$7&gt;=$E38,VLOOKUP($C38,Input!$A$8:$GZ$39,MATCH(JW$21,Input!$A$6:$GZ$6,0),FALSE),0)*$F38/$G38)*$D38</f>
        <v>0</v>
      </c>
      <c r="JX38" s="1">
        <f>IF($E38+$I38+$D$7&lt;=JX$22,0,IF(JX$22-$D$7&gt;=$E38,VLOOKUP($C38,Input!$A$8:$GZ$39,MATCH(JX$21,Input!$A$6:$GZ$6,0),FALSE),0)*$F38/$G38)*$D38</f>
        <v>0</v>
      </c>
      <c r="JY38" s="1">
        <f>IF($E38+$I38+$D$7&lt;=JY$22,0,IF(JY$22-$D$7&gt;=$E38,VLOOKUP($C38,Input!$A$8:$GZ$39,MATCH(JY$21,Input!$A$6:$GZ$6,0),FALSE),0)*$F38/$G38)*$D38</f>
        <v>0</v>
      </c>
      <c r="JZ38" s="1">
        <f>IF($E38+$I38+$D$7&lt;=JZ$22,0,IF(JZ$22-$D$7&gt;=$E38,VLOOKUP($C38,Input!$A$8:$GZ$39,MATCH(JZ$21,Input!$A$6:$GZ$6,0),FALSE),0)*$F38/$G38)*$D38</f>
        <v>0</v>
      </c>
      <c r="KA38" s="1">
        <f>IF($E38+$I38+$D$7&lt;=KA$22,0,IF(KA$22-$D$7&gt;=$E38,VLOOKUP($C38,Input!$A$8:$GZ$39,MATCH(KA$21,Input!$A$6:$GZ$6,0),FALSE),0)*$F38/$G38)*$D38</f>
        <v>0</v>
      </c>
      <c r="KB38" s="1">
        <f>IF($E38+$I38+$D$7&lt;=KB$22,0,IF(KB$22-$D$7&gt;=$E38,VLOOKUP($C38,Input!$A$8:$GZ$39,MATCH(KB$21,Input!$A$6:$GZ$6,0),FALSE),0)*$F38/$G38)*$D38</f>
        <v>0</v>
      </c>
      <c r="KC38" s="1">
        <f>IF($E38+$I38+$D$7&lt;=KC$22,0,IF(KC$22-$D$7&gt;=$E38,VLOOKUP($C38,Input!$A$8:$GZ$39,MATCH(KC$21,Input!$A$6:$GZ$6,0),FALSE),0)*$F38/$G38)*$D38</f>
        <v>0</v>
      </c>
      <c r="KD38" s="1">
        <f>IF($E38+$I38+$D$7&lt;=KD$22,0,IF(KD$22-$D$7&gt;=$E38,VLOOKUP($C38,Input!$A$8:$GZ$39,MATCH(KD$21,Input!$A$6:$GZ$6,0),FALSE),0)*$F38/$G38)*$D38</f>
        <v>0</v>
      </c>
      <c r="KE38" s="1">
        <f>IF($E38+$I38+$D$7&lt;=KE$22,0,IF(KE$22-$D$7&gt;=$E38,VLOOKUP($C38,Input!$A$8:$GZ$39,MATCH(KE$21,Input!$A$6:$GZ$6,0),FALSE),0)*$F38/$G38)*$D38</f>
        <v>0</v>
      </c>
      <c r="KF38" s="1">
        <f>IF($E38+$I38+$D$7&lt;=KF$22,0,IF(KF$22-$D$7&gt;=$E38,VLOOKUP($C38,Input!$A$8:$GZ$39,MATCH(KF$21,Input!$A$6:$GZ$6,0),FALSE),0)*$F38/$G38)*$D38</f>
        <v>0</v>
      </c>
      <c r="KG38" s="1">
        <f>IF($E38+$I38+$D$7&lt;=KG$22,0,IF(KG$22-$D$7&gt;=$E38,VLOOKUP($C38,Input!$A$8:$GZ$39,MATCH(KG$21,Input!$A$6:$GZ$6,0),FALSE),0)*$F38/$G38)*$D38</f>
        <v>0</v>
      </c>
      <c r="KH38" s="1">
        <f>IF($E38+$I38+$D$7&lt;=KH$22,0,IF(KH$22-$D$7&gt;=$E38,VLOOKUP($C38,Input!$A$8:$GZ$39,MATCH(KH$21,Input!$A$6:$GZ$6,0),FALSE),0)*$F38/$G38)*$D38</f>
        <v>0</v>
      </c>
      <c r="KI38" s="1">
        <f>IF($E38+$I38+$D$7&lt;=KI$22,0,IF(KI$22-$D$7&gt;=$E38,VLOOKUP($C38,Input!$A$8:$GZ$39,MATCH(KI$21,Input!$A$6:$GZ$6,0),FALSE),0)*$F38/$G38)*$D38</f>
        <v>0</v>
      </c>
      <c r="KJ38" s="1">
        <f>IF($E38+$I38+$D$7&lt;=KJ$22,0,IF(KJ$22-$D$7&gt;=$E38,VLOOKUP($C38,Input!$A$8:$GZ$39,MATCH(KJ$21,Input!$A$6:$GZ$6,0),FALSE),0)*$F38/$G38)*$D38</f>
        <v>0</v>
      </c>
      <c r="KK38" s="1">
        <f>IF($E38+$I38+$D$7&lt;=KK$22,0,IF(KK$22-$D$7&gt;=$E38,VLOOKUP($C38,Input!$A$8:$GZ$39,MATCH(KK$21,Input!$A$6:$GZ$6,0),FALSE),0)*$F38/$G38)*$D38</f>
        <v>0</v>
      </c>
      <c r="KL38" s="1">
        <f>IF($E38+$I38+$D$7&lt;=KL$22,0,IF(KL$22-$D$7&gt;=$E38,VLOOKUP($C38,Input!$A$8:$GZ$39,MATCH(KL$21,Input!$A$6:$GZ$6,0),FALSE),0)*$F38/$G38)*$D38</f>
        <v>0</v>
      </c>
      <c r="KM38" s="1">
        <f>IF($E38+$I38+$D$7&lt;=KM$22,0,IF(KM$22-$D$7&gt;=$E38,VLOOKUP($C38,Input!$A$8:$GZ$39,MATCH(KM$21,Input!$A$6:$GZ$6,0),FALSE),0)*$F38/$G38)*$D38</f>
        <v>0</v>
      </c>
      <c r="KN38" s="1">
        <f>IF($E38+$I38+$D$7&lt;=KN$22,0,IF(KN$22-$D$7&gt;=$E38,VLOOKUP($C38,Input!$A$8:$GZ$39,MATCH(KN$21,Input!$A$6:$GZ$6,0),FALSE),0)*$F38/$G38)*$D38</f>
        <v>0</v>
      </c>
      <c r="KO38" s="1">
        <f>IF($E38+$I38+$D$7&lt;=KO$22,0,IF(KO$22-$D$7&gt;=$E38,VLOOKUP($C38,Input!$A$8:$GZ$39,MATCH(KO$21,Input!$A$6:$GZ$6,0),FALSE),0)*$F38/$G38)*$D38</f>
        <v>0</v>
      </c>
      <c r="KP38" s="1">
        <f>IF($E38+$I38+$D$7&lt;=KP$22,0,IF(KP$22-$D$7&gt;=$E38,VLOOKUP($C38,Input!$A$8:$GZ$39,MATCH(KP$21,Input!$A$6:$GZ$6,0),FALSE),0)*$F38/$G38)*$D38</f>
        <v>0</v>
      </c>
      <c r="KQ38" s="1">
        <f>IF($E38+$I38+$D$7&lt;=KQ$22,0,IF(KQ$22-$D$7&gt;=$E38,VLOOKUP($C38,Input!$A$8:$GZ$39,MATCH(KQ$21,Input!$A$6:$GZ$6,0),FALSE),0)*$F38/$G38)*$D38</f>
        <v>0</v>
      </c>
      <c r="KR38" s="1">
        <f>IF($E38+$I38+$D$7&lt;=KR$22,0,IF(KR$22-$D$7&gt;=$E38,VLOOKUP($C38,Input!$A$8:$GZ$39,MATCH(KR$21,Input!$A$6:$GZ$6,0),FALSE),0)*$F38/$G38)*$D38</f>
        <v>0</v>
      </c>
      <c r="KS38" s="1">
        <f>IF($E38+$I38+$D$7&lt;=KS$22,0,IF(KS$22-$D$7&gt;=$E38,VLOOKUP($C38,Input!$A$8:$GZ$39,MATCH(KS$21,Input!$A$6:$GZ$6,0),FALSE),0)*$F38/$G38)*$D38</f>
        <v>0</v>
      </c>
      <c r="KT38" s="1">
        <f>IF($E38+$I38+$D$7&lt;=KT$22,0,IF(KT$22-$D$7&gt;=$E38,VLOOKUP($C38,Input!$A$8:$GZ$39,MATCH(KT$21,Input!$A$6:$GZ$6,0),FALSE),0)*$F38/$G38)*$D38</f>
        <v>0</v>
      </c>
      <c r="KU38" s="1">
        <f>IF($E38+$I38+$D$7&lt;=KU$22,0,IF(KU$22-$D$7&gt;=$E38,VLOOKUP($C38,Input!$A$8:$GZ$39,MATCH(KU$21,Input!$A$6:$GZ$6,0),FALSE),0)*$F38/$G38)*$D38</f>
        <v>0</v>
      </c>
      <c r="KV38" s="1">
        <f>IF($E38+$I38+$D$7&lt;=KV$22,0,IF(KV$22-$D$7&gt;=$E38,VLOOKUP($C38,Input!$A$8:$GZ$39,MATCH(KV$21,Input!$A$6:$GZ$6,0),FALSE),0)*$F38/$G38)*$D38</f>
        <v>0</v>
      </c>
      <c r="KW38" s="1">
        <f>IF($E38+$I38+$D$7&lt;=KW$22,0,IF(KW$22-$D$7&gt;=$E38,VLOOKUP($C38,Input!$A$8:$GZ$39,MATCH(KW$21,Input!$A$6:$GZ$6,0),FALSE),0)*$F38/$G38)*$D38</f>
        <v>0</v>
      </c>
      <c r="KY38" t="str">
        <f>VLOOKUP($C38,Input!$A$8:$HV$39,MATCH(KY$21,Input!$A$6:$HV$6,0),FALSE)</f>
        <v xml:space="preserve">CNG (compressed and at pump, including station maintenance) </v>
      </c>
      <c r="KZ38" s="1">
        <f>IF($E38+$I38+$D$7&lt;=KZ$22,0,IF(KZ$22-$D$7&gt;=$E38,VLOOKUP($C38,Input!$A$8:$HV$39,MATCH(KZ$21,Input!$A$6:$HV$6,0),FALSE)/$G38*$F38,0))*$D38</f>
        <v>0</v>
      </c>
      <c r="LA38" s="1">
        <f>IF($E38+$I38+$D$7&lt;=LA$22,0,IF(LA$22-$D$7&gt;=$E38,VLOOKUP($C38,Input!$A$8:$HV$39,MATCH(LA$21,Input!$A$6:$HV$6,0),FALSE)/$G38*$F38,0))*$D38</f>
        <v>0</v>
      </c>
      <c r="LB38" s="1">
        <f>IF($E38+$I38+$D$7&lt;=LB$22,0,IF(LB$22-$D$7&gt;=$E38,VLOOKUP($C38,Input!$A$8:$HV$39,MATCH(LB$21,Input!$A$6:$HV$6,0),FALSE)/$G38*$F38,0))*$D38</f>
        <v>0</v>
      </c>
      <c r="LC38" s="1">
        <f>IF($E38+$I38+$D$7&lt;=LC$22,0,IF(LC$22-$D$7&gt;=$E38,VLOOKUP($C38,Input!$A$8:$HV$39,MATCH(LC$21,Input!$A$6:$HV$6,0),FALSE)/$G38*$F38,0))*$D38</f>
        <v>0</v>
      </c>
      <c r="LD38" s="1">
        <f>IF($E38+$I38+$D$7&lt;=LD$22,0,IF(LD$22-$D$7&gt;=$E38,VLOOKUP($C38,Input!$A$8:$HV$39,MATCH(LD$21,Input!$A$6:$HV$6,0),FALSE)/$G38*$F38,0))*$D38</f>
        <v>0</v>
      </c>
      <c r="LE38" s="1">
        <f>IF($E38+$I38+$D$7&lt;=LE$22,0,IF(LE$22-$D$7&gt;=$E38,VLOOKUP($C38,Input!$A$8:$HV$39,MATCH(LE$21,Input!$A$6:$HV$6,0),FALSE)/$G38*$F38,0))*$D38</f>
        <v>0</v>
      </c>
      <c r="LF38" s="1">
        <f>IF($E38+$I38+$D$7&lt;=LF$22,0,IF(LF$22-$D$7&gt;=$E38,VLOOKUP($C38,Input!$A$8:$HV$39,MATCH(LF$21,Input!$A$6:$HV$6,0),FALSE)/$G38*$F38,0))*$D38</f>
        <v>0</v>
      </c>
      <c r="LG38" s="1">
        <f>IF($E38+$I38+$D$7&lt;=LG$22,0,IF(LG$22-$D$7&gt;=$E38,VLOOKUP($C38,Input!$A$8:$HV$39,MATCH(LG$21,Input!$A$6:$HV$6,0),FALSE)/$G38*$F38,0))*$D38</f>
        <v>0</v>
      </c>
      <c r="LH38" s="1">
        <f>IF($E38+$I38+$D$7&lt;=LH$22,0,IF(LH$22-$D$7&gt;=$E38,VLOOKUP($C38,Input!$A$8:$HV$39,MATCH(LH$21,Input!$A$6:$HV$6,0),FALSE)/$G38*$F38,0))*$D38</f>
        <v>0</v>
      </c>
      <c r="LI38" s="1">
        <f>IF($E38+$I38+$D$7&lt;=LI$22,0,IF(LI$22-$D$7&gt;=$E38,VLOOKUP($C38,Input!$A$8:$HV$39,MATCH(LI$21,Input!$A$6:$HV$6,0),FALSE)/$G38*$F38,0))*$D38</f>
        <v>0</v>
      </c>
      <c r="LJ38" s="1">
        <f>IF($E38+$I38+$D$7&lt;=LJ$22,0,IF(LJ$22-$D$7&gt;=$E38,VLOOKUP($C38,Input!$A$8:$HV$39,MATCH(LJ$21,Input!$A$6:$HV$6,0),FALSE)/$G38*$F38,0))*$D38</f>
        <v>0</v>
      </c>
      <c r="LK38" s="1">
        <f>IF($E38+$I38+$D$7&lt;=LK$22,0,IF(LK$22-$D$7&gt;=$E38,VLOOKUP($C38,Input!$A$8:$HV$39,MATCH(LK$21,Input!$A$6:$HV$6,0),FALSE)/$G38*$F38,0))*$D38</f>
        <v>0</v>
      </c>
      <c r="LL38" s="1">
        <f>IF($E38+$I38+$D$7&lt;=LL$22,0,IF(LL$22-$D$7&gt;=$E38,VLOOKUP($C38,Input!$A$8:$HV$39,MATCH(LL$21,Input!$A$6:$HV$6,0),FALSE)/$G38*$F38,0))*$D38</f>
        <v>0</v>
      </c>
      <c r="LM38" s="1">
        <f>IF($E38+$I38+$D$7&lt;=LM$22,0,IF(LM$22-$D$7&gt;=$E38,VLOOKUP($C38,Input!$A$8:$HV$39,MATCH(LM$21,Input!$A$6:$HV$6,0),FALSE)/$G38*$F38,0))*$D38</f>
        <v>0</v>
      </c>
      <c r="LN38" s="1">
        <f>IF($E38+$I38+$D$7&lt;=LN$22,0,IF(LN$22-$D$7&gt;=$E38,VLOOKUP($C38,Input!$A$8:$HV$39,MATCH(LN$21,Input!$A$6:$HV$6,0),FALSE)/$G38*$F38,0))*$D38</f>
        <v>0</v>
      </c>
      <c r="LO38" s="1">
        <f>IF($E38+$I38+$D$7&lt;=LO$22,0,IF(LO$22-$D$7&gt;=$E38,VLOOKUP($C38,Input!$A$8:$HV$39,MATCH(LO$21,Input!$A$6:$HV$6,0),FALSE)/$G38*$F38,0))*$D38</f>
        <v>3602474.2268041242</v>
      </c>
      <c r="LP38" s="1">
        <f>IF($E38+$I38+$D$7&lt;=LP$22,0,IF(LP$22-$D$7&gt;=$E38,VLOOKUP($C38,Input!$A$8:$HV$39,MATCH(LP$21,Input!$A$6:$HV$6,0),FALSE)/$G38*$F38,0))*$D38</f>
        <v>3602474.2268041242</v>
      </c>
      <c r="LQ38" s="1">
        <f>IF($E38+$I38+$D$7&lt;=LQ$22,0,IF(LQ$22-$D$7&gt;=$E38,VLOOKUP($C38,Input!$A$8:$HV$39,MATCH(LQ$21,Input!$A$6:$HV$6,0),FALSE)/$G38*$F38,0))*$D38</f>
        <v>4095062.0596988951</v>
      </c>
      <c r="LR38" s="1">
        <f>IF($E38+$I38+$D$7&lt;=LR$22,0,IF(LR$22-$D$7&gt;=$E38,VLOOKUP($C38,Input!$A$8:$HV$39,MATCH(LR$21,Input!$A$6:$HV$6,0),FALSE)/$G38*$F38,0))*$D38</f>
        <v>4354580.3338031322</v>
      </c>
      <c r="LS38" s="1">
        <f>IF($E38+$I38+$D$7&lt;=LS$22,0,IF(LS$22-$D$7&gt;=$E38,VLOOKUP($C38,Input!$A$8:$HV$39,MATCH(LS$21,Input!$A$6:$HV$6,0),FALSE)/$G38*$F38,0))*$D38</f>
        <v>4566065.837049745</v>
      </c>
      <c r="LT38" s="1">
        <f>IF($E38+$I38+$D$7&lt;=LT$22,0,IF(LT$22-$D$7&gt;=$E38,VLOOKUP($C38,Input!$A$8:$HV$39,MATCH(LT$21,Input!$A$6:$HV$6,0),FALSE)/$G38*$F38,0))*$D38</f>
        <v>4707696.1225886121</v>
      </c>
      <c r="LU38" s="1">
        <f>IF($E38+$I38+$D$7&lt;=LU$22,0,IF(LU$22-$D$7&gt;=$E38,VLOOKUP($C38,Input!$A$8:$HV$39,MATCH(LU$21,Input!$A$6:$HV$6,0),FALSE)/$G38*$F38,0))*$D38</f>
        <v>4726060.0490946593</v>
      </c>
      <c r="LV38" s="1">
        <f>IF($E38+$I38+$D$7&lt;=LV$22,0,IF(LV$22-$D$7&gt;=$E38,VLOOKUP($C38,Input!$A$8:$HV$39,MATCH(LV$21,Input!$A$6:$HV$6,0),FALSE)/$G38*$F38,0))*$D38</f>
        <v>4734825.1352958865</v>
      </c>
      <c r="LW38" s="1">
        <f>IF($E38+$I38+$D$7&lt;=LW$22,0,IF(LW$22-$D$7&gt;=$E38,VLOOKUP($C38,Input!$A$8:$HV$39,MATCH(LW$21,Input!$A$6:$HV$6,0),FALSE)/$G38*$F38,0))*$D38</f>
        <v>4755890.1460853657</v>
      </c>
      <c r="LX38" s="1">
        <f>IF($E38+$I38+$D$7&lt;=LX$22,0,IF(LX$22-$D$7&gt;=$E38,VLOOKUP($C38,Input!$A$8:$HV$39,MATCH(LX$21,Input!$A$6:$HV$6,0),FALSE)/$G38*$F38,0))*$D38</f>
        <v>4800185.7947109519</v>
      </c>
      <c r="LY38" s="1">
        <f>IF($E38+$I38+$D$7&lt;=LY$22,0,IF(LY$22-$D$7&gt;=$E38,VLOOKUP($C38,Input!$A$8:$HV$39,MATCH(LY$21,Input!$A$6:$HV$6,0),FALSE)/$G38*$F38,0))*$D38</f>
        <v>4931707.6323679043</v>
      </c>
      <c r="LZ38" s="1">
        <f>IF($E38+$I38+$D$7&lt;=LZ$22,0,IF(LZ$22-$D$7&gt;=$E38,VLOOKUP($C38,Input!$A$8:$HV$39,MATCH(LZ$21,Input!$A$6:$HV$6,0),FALSE)/$G38*$F38,0))*$D38</f>
        <v>5033420.7092612106</v>
      </c>
      <c r="MA38" s="1">
        <f>IF($E38+$I38+$D$7&lt;=MA$22,0,IF(MA$22-$D$7&gt;=$E38,VLOOKUP($C38,Input!$A$8:$HV$39,MATCH(MA$21,Input!$A$6:$HV$6,0),FALSE)/$G38*$F38,0))*$D38</f>
        <v>5855420.6033015018</v>
      </c>
      <c r="MB38" s="1">
        <f>IF($E38+$I38+$D$7&lt;=MB$22,0,IF(MB$22-$D$7&gt;=$E38,VLOOKUP($C38,Input!$A$8:$HV$39,MATCH(MB$21,Input!$A$6:$HV$6,0),FALSE)/$G38*$F38,0))*$D38</f>
        <v>5916065.9565362232</v>
      </c>
      <c r="MC38" s="1">
        <f>IF($E38+$I38+$D$7&lt;=MC$22,0,IF(MC$22-$D$7&gt;=$E38,VLOOKUP($C38,Input!$A$8:$HV$39,MATCH(MC$21,Input!$A$6:$HV$6,0),FALSE)/$G38*$F38,0))*$D38</f>
        <v>0</v>
      </c>
      <c r="MD38" s="1">
        <f>IF($E38+$I38+$D$7&lt;=MD$22,0,IF(MD$22-$D$7&gt;=$E38,VLOOKUP($C38,Input!$A$8:$HV$39,MATCH(MD$21,Input!$A$6:$HV$6,0),FALSE)/$G38*$F38,0))*$D38</f>
        <v>0</v>
      </c>
      <c r="ME38" s="1">
        <f>IF($E38+$I38+$D$7&lt;=ME$22,0,IF(ME$22-$D$7&gt;=$E38,VLOOKUP($C38,Input!$A$8:$HV$39,MATCH(ME$21,Input!$A$6:$HV$6,0),FALSE)/$G38*$F38,0))*$D38</f>
        <v>0</v>
      </c>
      <c r="MF38" s="1">
        <f>IF($E38+$I38+$D$7&lt;=MF$22,0,IF(MF$22-$D$7&gt;=$E38,VLOOKUP($C38,Input!$A$8:$HV$39,MATCH(MF$21,Input!$A$6:$HV$6,0),FALSE)/$G38*$F38,0))*$D38</f>
        <v>0</v>
      </c>
      <c r="MG38" s="1">
        <f>IF($E38+$I38+$D$7&lt;=MG$22,0,IF(MG$22-$D$7&gt;=$E38,VLOOKUP($C38,Input!$A$8:$HV$39,MATCH(MG$21,Input!$A$6:$HV$6,0),FALSE)/$G38*$F38,0))*$D38</f>
        <v>0</v>
      </c>
      <c r="MH38" s="1">
        <f>IF($E38+$I38+$D$7&lt;=MH$22,0,IF(MH$22-$D$7&gt;=$E38,VLOOKUP($C38,Input!$A$8:$HV$39,MATCH(MH$21,Input!$A$6:$HV$6,0),FALSE)/$G38*$F38,0))*$D38</f>
        <v>0</v>
      </c>
      <c r="MI38" s="1">
        <f>IF($E38+$I38+$D$7&lt;=MI$22,0,IF(MI$22-$D$7&gt;=$E38,VLOOKUP($C38,Input!$A$8:$HV$39,MATCH(MI$21,Input!$A$6:$HV$6,0),FALSE)/$G38*$F38,0))*$D38</f>
        <v>0</v>
      </c>
      <c r="MJ38" s="1">
        <f>IF($E38+$I38+$D$7&lt;=MJ$22,0,IF(MJ$22-$D$7&gt;=$E38,VLOOKUP($C38,Input!$A$8:$HV$39,MATCH(MJ$21,Input!$A$6:$HV$6,0),FALSE)/$G38*$F38,0))*$D38</f>
        <v>0</v>
      </c>
      <c r="MK38" s="1">
        <f>IF($E38+$I38+$D$7&lt;=MK$22,0,IF(MK$22-$D$7&gt;=$E38,VLOOKUP($C38,Input!$A$8:$HV$39,MATCH(MK$21,Input!$A$6:$HV$6,0),FALSE)/$G38*$F38,0))*$D38</f>
        <v>0</v>
      </c>
      <c r="ML38" s="1">
        <f>IF($E38+$I38+$D$7&lt;=ML$22,0,IF(ML$22-$D$7&gt;=$E38,VLOOKUP($C38,Input!$A$8:$HV$39,MATCH(ML$21,Input!$A$6:$HV$6,0),FALSE)/$G38*$F38,0))*$D38</f>
        <v>0</v>
      </c>
      <c r="MM38" s="1">
        <f>IF($E38+$I38+$D$7&lt;=MM$22,0,IF(MM$22-$D$7&gt;=$E38,VLOOKUP($C38,Input!$A$8:$HV$39,MATCH(MM$21,Input!$A$6:$HV$6,0),FALSE)/$G38*$F38,0))*$D38</f>
        <v>0</v>
      </c>
      <c r="MN38" s="1">
        <f>IF($E38+$I38+$D$7&lt;=MN$22,0,IF(MN$22-$D$7&gt;=$E38,VLOOKUP($C38,Input!$A$8:$HV$39,MATCH(MN$21,Input!$A$6:$HV$6,0),FALSE)/$G38*$F38,0))*$D38</f>
        <v>0</v>
      </c>
      <c r="MO38" s="1">
        <f>IF($E38+$I38+$D$7&lt;=MO$22,0,IF(MO$22-$D$7&gt;=$E38,VLOOKUP($C38,Input!$A$8:$HV$39,MATCH(MO$21,Input!$A$6:$HV$6,0),FALSE)/$G38*$F38,0))*$D38</f>
        <v>0</v>
      </c>
      <c r="MP38" s="1">
        <f>IF($E38+$I38+$D$7&lt;=MP$22,0,IF(MP$22-$D$7&gt;=$E38,VLOOKUP($C38,Input!$A$8:$HV$39,MATCH(MP$21,Input!$A$6:$HV$6,0),FALSE)/$G38*$F38,0))*$D38</f>
        <v>0</v>
      </c>
      <c r="MQ38" s="1">
        <f>IF($E38+$I38+$D$7&lt;=MQ$22,0,IF(MQ$22-$D$7&gt;=$E38,VLOOKUP($C38,Input!$A$8:$HV$39,MATCH(MQ$21,Input!$A$6:$HV$6,0),FALSE)/$G38*$F38,0))*$D38</f>
        <v>0</v>
      </c>
      <c r="MR38" s="1">
        <f>IF($E38+$I38+$D$7&lt;=MR$22,0,IF(MR$22-$D$7&gt;=$E38,VLOOKUP($C38,Input!$A$8:$HV$39,MATCH(MR$21,Input!$A$6:$HV$6,0),FALSE)/$G38*$F38,0))*$D38</f>
        <v>0</v>
      </c>
      <c r="MS38" s="1">
        <f>IF($E38+$I38+$D$7&lt;=MS$22,0,IF(MS$22-$D$7&gt;=$E38,VLOOKUP($C38,Input!$A$8:$HV$39,MATCH(MS$21,Input!$A$6:$HV$6,0),FALSE)/$G38*$F38,0))*$D38</f>
        <v>0</v>
      </c>
      <c r="MT38" s="1">
        <f>IF($E38+$I38+$D$7&lt;=MT$22,0,IF(MT$22-$D$7&gt;=$E38,VLOOKUP($C38,Input!$A$8:$HV$39,MATCH(MT$21,Input!$A$6:$HV$6,0),FALSE)/$G38*$F38,0))*$D38</f>
        <v>0</v>
      </c>
      <c r="MU38" s="1">
        <f>IF($E38+$I38+$D$7&lt;=MU$22,0,IF(MU$22-$D$7&gt;=$E38,VLOOKUP($C38,Input!$A$8:$HV$39,MATCH(MU$21,Input!$A$6:$HV$6,0),FALSE)/$G38*$F38,0))*$D38</f>
        <v>0</v>
      </c>
      <c r="MV38" s="1">
        <f>IF($E38+$I38+$D$7&lt;=MV$22,0,IF(MV$22-$D$7&gt;=$E38,VLOOKUP($C38,Input!$A$8:$HV$39,MATCH(MV$21,Input!$A$6:$HV$6,0),FALSE)/$G38*$F38,0))*$D38</f>
        <v>0</v>
      </c>
      <c r="MW38" s="1">
        <f>IF($E38+$I38+$D$7&lt;=MW$22,0,IF(MW$22-$D$7&gt;=$E38,VLOOKUP($C38,Input!$A$8:$HV$39,MATCH(MW$21,Input!$A$6:$HV$6,0),FALSE)/$G38*$F38,0))*$D38</f>
        <v>0</v>
      </c>
      <c r="MX38" s="1">
        <f>IF($E38+$I38+$D$7&lt;=MX$22,0,IF(MX$22-$D$7&gt;=$E38,VLOOKUP($C38,Input!$A$8:$HV$39,MATCH(MX$21,Input!$A$6:$HV$6,0),FALSE)/$G38*$F38,0))*$D38</f>
        <v>0</v>
      </c>
      <c r="MZ38" t="str">
        <f>VLOOKUP($C38,Input!$A$8:$HV$39,MATCH(MZ$21,Input!$A$6:$HV$6,0),FALSE)</f>
        <v>Fossil CNG LCFS Credit ($/DGE)</v>
      </c>
      <c r="NA38" s="1">
        <f>IF($E38+$I38+$D$7&lt;=NA$22,0,IF(NA$22-$D$7&gt;=$E38,-VLOOKUP($C38,Input!$A$8:$HV$39,MATCH(NA$21,Input!$A$6:$HV$6,0),FALSE)/$G38*$F38,0))*$D38*$G$4/100</f>
        <v>-517858.66465979372</v>
      </c>
      <c r="NB38" s="1">
        <f>IF($E38+$I38+$D$7&lt;=NB$22,0,IF(NB$22-$D$7&gt;=$E38,-VLOOKUP($C38,Input!$A$8:$HV$39,MATCH(NB$21,Input!$A$6:$HV$6,0),FALSE)/$G38*$F38,0))*$D38*$G$4/100</f>
        <v>-458300.37674226821</v>
      </c>
      <c r="NC38" s="1">
        <f>IF($E38+$I38+$D$7&lt;=NC$22,0,IF(NC$22-$D$7&gt;=$E38,-VLOOKUP($C38,Input!$A$8:$HV$39,MATCH(NC$21,Input!$A$6:$HV$6,0),FALSE)/$G38*$F38,0))*$D38*$G$4/100</f>
        <v>-398742.08882474189</v>
      </c>
      <c r="ND38" s="1">
        <f>IF($E38+$I38+$D$7&lt;=ND$22,0,IF(ND$22-$D$7&gt;=$E38,-VLOOKUP($C38,Input!$A$8:$HV$39,MATCH(ND$21,Input!$A$6:$HV$6,0),FALSE)/$G38*$F38,0))*$D38*$G$4/100</f>
        <v>-299478.27562886622</v>
      </c>
      <c r="NE38" s="1">
        <f>IF($E38+$I38+$D$7&lt;=NE$22,0,IF(NE$22-$D$7&gt;=$E38,-VLOOKUP($C38,Input!$A$8:$HV$39,MATCH(NE$21,Input!$A$6:$HV$6,0),FALSE)/$G38*$F38,0))*$D38*$G$4/100</f>
        <v>-200214.46243298994</v>
      </c>
      <c r="NF38" s="1">
        <f>IF($E38+$I38+$D$7&lt;=NF$22,0,IF(NF$22-$D$7&gt;=$E38,-VLOOKUP($C38,Input!$A$8:$HV$39,MATCH(NF$21,Input!$A$6:$HV$6,0),FALSE)/$G38*$F38,0))*$D38*$G$4/100</f>
        <v>-200214.46243298994</v>
      </c>
      <c r="NG38" s="1">
        <f>IF($E38+$I38+$D$7&lt;=NG$22,0,IF(NG$22-$D$7&gt;=$E38,-VLOOKUP($C38,Input!$A$8:$HV$39,MATCH(NG$21,Input!$A$6:$HV$6,0),FALSE)/$G38*$F38,0))*$D38*$G$4/100</f>
        <v>-200214.46243298994</v>
      </c>
      <c r="NH38" s="1">
        <f>IF($E38+$I38+$D$7&lt;=NH$22,0,IF(NH$22-$D$7&gt;=$E38,-VLOOKUP($C38,Input!$A$8:$HV$39,MATCH(NH$21,Input!$A$6:$HV$6,0),FALSE)/$G38*$F38,0))*$D38*$G$4/100</f>
        <v>-200214.46243298994</v>
      </c>
      <c r="NI38" s="1">
        <f>IF($E38+$I38+$D$7&lt;=NI$22,0,IF(NI$22-$D$7&gt;=$E38,-VLOOKUP($C38,Input!$A$8:$HV$39,MATCH(NI$21,Input!$A$6:$HV$6,0),FALSE)/$G38*$F38,0))*$D38*$G$4/100</f>
        <v>-200214.46243298994</v>
      </c>
      <c r="NJ38" s="1">
        <f>IF($E38+$I38+$D$7&lt;=NJ$22,0,IF(NJ$22-$D$7&gt;=$E38,-VLOOKUP($C38,Input!$A$8:$HV$39,MATCH(NJ$21,Input!$A$6:$HV$6,0),FALSE)/$G38*$F38,0))*$D38*$G$4/100</f>
        <v>-200214.46243298994</v>
      </c>
      <c r="NK38" s="1">
        <f>IF($E38+$I38+$D$7&lt;=NK$22,0,IF(NK$22-$D$7&gt;=$E38,-VLOOKUP($C38,Input!$A$8:$HV$39,MATCH(NK$21,Input!$A$6:$HV$6,0),FALSE)/$G38*$F38,0))*$D38*$G$4/100</f>
        <v>-200214.46243298994</v>
      </c>
      <c r="NL38" s="1">
        <f>IF($E38+$I38+$D$7&lt;=NL$22,0,IF(NL$22-$D$7&gt;=$E38,-VLOOKUP($C38,Input!$A$8:$HV$39,MATCH(NL$21,Input!$A$6:$HV$6,0),FALSE)/$G38*$F38,0))*$D38*$G$4/100</f>
        <v>-200214.46243298994</v>
      </c>
      <c r="NM38" s="1">
        <f>IF($E38+$I38+$D$7&lt;=NM$22,0,IF(NM$22-$D$7&gt;=$E38,-VLOOKUP($C38,Input!$A$8:$HV$39,MATCH(NM$21,Input!$A$6:$HV$6,0),FALSE)/$G38*$F38,0))*$D38*$G$4/100</f>
        <v>-200214.46243298994</v>
      </c>
      <c r="NN38" s="1">
        <f>IF($E38+$I38+$D$7&lt;=NN$22,0,IF(NN$22-$D$7&gt;=$E38,-VLOOKUP($C38,Input!$A$8:$HV$39,MATCH(NN$21,Input!$A$6:$HV$6,0),FALSE)/$G38*$F38,0))*$D38*$G$4/100</f>
        <v>0</v>
      </c>
      <c r="NO38" s="1">
        <f>IF($E38+$I38+$D$7&lt;=NO$22,0,IF(NO$22-$D$7&gt;=$E38,-VLOOKUP($C38,Input!$A$8:$HV$39,MATCH(NO$21,Input!$A$6:$HV$6,0),FALSE)/$G38*$F38,0))*$D38*$G$4/100</f>
        <v>0</v>
      </c>
      <c r="NP38" s="1">
        <f>IF($E38+$I38+$D$7&lt;=NP$22,0,IF(NP$22-$D$7&gt;=$E38,-VLOOKUP($C38,Input!$A$8:$HV$39,MATCH(NP$21,Input!$A$6:$HV$6,0),FALSE)/$G38*$F38,0))*$D38*$G$4/100</f>
        <v>0</v>
      </c>
      <c r="NQ38" s="1">
        <f>IF($E38+$I38+$D$7&lt;=NQ$22,0,IF(NQ$22-$D$7&gt;=$E38,-VLOOKUP($C38,Input!$A$8:$HV$39,MATCH(NQ$21,Input!$A$6:$HV$6,0),FALSE)/$G38*$F38,0))*$D38*$G$4/100</f>
        <v>0</v>
      </c>
      <c r="NR38" s="1">
        <f>IF($E38+$I38+$D$7&lt;=NR$22,0,IF(NR$22-$D$7&gt;=$E38,-VLOOKUP($C38,Input!$A$8:$HV$39,MATCH(NR$21,Input!$A$6:$HV$6,0),FALSE)/$G38*$F38,0))*$D38*$G$4/100</f>
        <v>0</v>
      </c>
      <c r="NS38" s="1">
        <f>IF($E38+$I38+$D$7&lt;=NS$22,0,IF(NS$22-$D$7&gt;=$E38,-VLOOKUP($C38,Input!$A$8:$HV$39,MATCH(NS$21,Input!$A$6:$HV$6,0),FALSE)/$G38*$F38,0))*$D38*$G$4/100</f>
        <v>0</v>
      </c>
      <c r="NT38" s="1">
        <f>IF($E38+$I38+$D$7&lt;=NT$22,0,IF(NT$22-$D$7&gt;=$E38,-VLOOKUP($C38,Input!$A$8:$HV$39,MATCH(NT$21,Input!$A$6:$HV$6,0),FALSE)/$G38*$F38,0))*$D38*$G$4/100</f>
        <v>0</v>
      </c>
      <c r="NU38" s="1">
        <f>IF($E38+$I38+$D$7&lt;=NU$22,0,IF(NU$22-$D$7&gt;=$E38,-VLOOKUP($C38,Input!$A$8:$HV$39,MATCH(NU$21,Input!$A$6:$HV$6,0),FALSE)/$G38*$F38,0))*$D38*$G$4/100</f>
        <v>0</v>
      </c>
      <c r="NV38" s="1">
        <f>IF($E38+$I38+$D$7&lt;=NV$22,0,IF(NV$22-$D$7&gt;=$E38,-VLOOKUP($C38,Input!$A$8:$HV$39,MATCH(NV$21,Input!$A$6:$HV$6,0),FALSE)/$G38*$F38,0))*$D38*$G$4/100</f>
        <v>0</v>
      </c>
      <c r="NW38" s="1">
        <f>IF($E38+$I38+$D$7&lt;=NW$22,0,IF(NW$22-$D$7&gt;=$E38,-VLOOKUP($C38,Input!$A$8:$HV$39,MATCH(NW$21,Input!$A$6:$HV$6,0),FALSE)/$G38*$F38,0))*$D38*$G$4/100</f>
        <v>0</v>
      </c>
      <c r="NX38" s="1">
        <f>IF($E38+$I38+$D$7&lt;=NX$22,0,IF(NX$22-$D$7&gt;=$E38,-VLOOKUP($C38,Input!$A$8:$HV$39,MATCH(NX$21,Input!$A$6:$HV$6,0),FALSE)/$G38*$F38,0))*$D38*$G$4/100</f>
        <v>0</v>
      </c>
      <c r="NY38" s="1">
        <f>IF($E38+$I38+$D$7&lt;=NY$22,0,IF(NY$22-$D$7&gt;=$E38,-VLOOKUP($C38,Input!$A$8:$HV$39,MATCH(NY$21,Input!$A$6:$HV$6,0),FALSE)/$G38*$F38,0))*$D38*$G$4/100</f>
        <v>0</v>
      </c>
      <c r="NZ38" s="1">
        <f>IF($E38+$I38+$D$7&lt;=NZ$22,0,IF(NZ$22-$D$7&gt;=$E38,-VLOOKUP($C38,Input!$A$8:$HV$39,MATCH(NZ$21,Input!$A$6:$HV$6,0),FALSE)/$G38*$F38,0))*$D38*$G$4/100</f>
        <v>0</v>
      </c>
      <c r="OA38" s="1">
        <f>IF($E38+$I38+$D$7&lt;=OA$22,0,IF(OA$22-$D$7&gt;=$E38,-VLOOKUP($C38,Input!$A$8:$HV$39,MATCH(OA$21,Input!$A$6:$HV$6,0),FALSE)/$G38*$F38,0))*$D38*$G$4/100</f>
        <v>0</v>
      </c>
      <c r="OB38" s="1">
        <f>IF($E38+$I38+$D$7&lt;=OB$22,0,IF(OB$22-$D$7&gt;=$E38,-VLOOKUP($C38,Input!$A$8:$HV$39,MATCH(OB$21,Input!$A$6:$HV$6,0),FALSE)/$G38*$F38,0))*$D38*$G$4/100</f>
        <v>0</v>
      </c>
      <c r="OC38" s="1">
        <f>IF($E38+$I38+$D$7&lt;=OC$22,0,IF(OC$22-$D$7&gt;=$E38,-VLOOKUP($C38,Input!$A$8:$HV$39,MATCH(OC$21,Input!$A$6:$HV$6,0),FALSE)/$G38*$F38,0))*$D38*$G$4/100</f>
        <v>0</v>
      </c>
      <c r="OD38" s="1">
        <f>IF($E38+$I38+$D$7&lt;=OD$22,0,IF(OD$22-$D$7&gt;=$E38,-VLOOKUP($C38,Input!$A$8:$HV$39,MATCH(OD$21,Input!$A$6:$HV$6,0),FALSE)/$G38*$F38,0))*$D38*$G$4/100</f>
        <v>0</v>
      </c>
      <c r="OE38" s="1">
        <f>IF($E38+$I38+$D$7&lt;=OE$22,0,IF(OE$22-$D$7&gt;=$E38,-VLOOKUP($C38,Input!$A$8:$HV$39,MATCH(OE$21,Input!$A$6:$HV$6,0),FALSE)/$G38*$F38,0))*$D38*$G$4/100</f>
        <v>0</v>
      </c>
      <c r="OF38" s="1">
        <f>IF($E38+$I38+$D$7&lt;=OF$22,0,IF(OF$22-$D$7&gt;=$E38,-VLOOKUP($C38,Input!$A$8:$HV$39,MATCH(OF$21,Input!$A$6:$HV$6,0),FALSE)/$G38*$F38,0))*$D38*$G$4/100</f>
        <v>0</v>
      </c>
      <c r="OG38" s="1">
        <f>IF($E38+$I38+$D$7&lt;=OG$22,0,IF(OG$22-$D$7&gt;=$E38,-VLOOKUP($C38,Input!$A$8:$HV$39,MATCH(OG$21,Input!$A$6:$HV$6,0),FALSE)/$G38*$F38,0))*$D38*$G$4/100</f>
        <v>0</v>
      </c>
      <c r="OH38" s="1">
        <f>IF($E38+$I38+$D$7&lt;=OH$22,0,IF(OH$22-$D$7&gt;=$E38,-VLOOKUP($C38,Input!$A$8:$HV$39,MATCH(OH$21,Input!$A$6:$HV$6,0),FALSE)/$G38*$F38,0))*$D38*$G$4/100</f>
        <v>0</v>
      </c>
      <c r="OI38" s="1">
        <f>IF($E38+$I38+$D$7&lt;=OI$22,0,IF(OI$22-$D$7&gt;=$E38,-VLOOKUP($C38,Input!$A$8:$HV$39,MATCH(OI$21,Input!$A$6:$HV$6,0),FALSE)/$G38*$F38,0))*$D38*$G$4/100</f>
        <v>0</v>
      </c>
      <c r="OK38" t="str">
        <f>VLOOKUP($C38,Input!$A$8:$HW$39,MATCH(OK$21,Input!$A$6:$HW$6,0),FALSE)</f>
        <v>NA</v>
      </c>
      <c r="OL38" s="1">
        <f>IF($E38+$I38+$D$7&lt;=OL$22,0,IF(OL$22-$D$7&gt;=$E38,IF(COUNTIF($KZ38:LP38,"&gt;0")&gt;0,VLOOKUP($C38,Input!$A$8:$HV$21,MATCH($OK$21+COUNTIF($KZ38:LP38,"&gt;0"),Input!$A$6:$HV$6,0),FALSE),0),0))*$D38</f>
        <v>0</v>
      </c>
      <c r="OM38" s="1">
        <f>IF($E38+$I38+$D$7&lt;=OM$22,0,IF(OM$22-$D$7&gt;=$E38,IF(COUNTIF($KZ38:LQ38,"&gt;0")&gt;0,VLOOKUP($C38,Input!$A$8:$HV$21,MATCH($OK$21+COUNTIF($KZ38:LQ38,"&gt;0"),Input!$A$6:$HV$6,0),FALSE),0),0))*$D38</f>
        <v>0</v>
      </c>
      <c r="ON38" s="1">
        <f>IF($E38+$I38+$D$7&lt;=ON$22,0,IF(ON$22-$D$7&gt;=$E38,IF(COUNTIF($KZ38:LR38,"&gt;0")&gt;0,VLOOKUP($C38,Input!$A$8:$HV$21,MATCH($OK$21+COUNTIF($KZ38:LR38,"&gt;0"),Input!$A$6:$HV$6,0),FALSE),0),0))*$D38</f>
        <v>0</v>
      </c>
      <c r="OO38" s="1">
        <f>IF($E38+$I38+$D$7&lt;=OO$22,0,IF(OO$22-$D$7&gt;=$E38,IF(COUNTIF($KZ38:LS38,"&gt;0")&gt;0,VLOOKUP($C38,Input!$A$8:$HV$21,MATCH($OK$21+COUNTIF($KZ38:LS38,"&gt;0"),Input!$A$6:$HV$6,0),FALSE),0),0))*$D38</f>
        <v>0</v>
      </c>
      <c r="OP38" s="1">
        <f>IF($E38+$I38+$D$7&lt;=OP$22,0,IF(OP$22-$D$7&gt;=$E38,IF(COUNTIF($KZ38:LT38,"&gt;0")&gt;0,VLOOKUP($C38,Input!$A$8:$HV$21,MATCH($OK$21+COUNTIF($KZ38:LT38,"&gt;0"),Input!$A$6:$HV$6,0),FALSE),0),0))*$D38</f>
        <v>0</v>
      </c>
      <c r="OQ38" s="1">
        <f>IF($E38+$I38+$D$7&lt;=OQ$22,0,IF(OQ$22-$D$7&gt;=$E38,IF(COUNTIF($KZ38:LU38,"&gt;0")&gt;0,VLOOKUP($C38,Input!$A$8:$HV$21,MATCH($OK$21+COUNTIF($KZ38:LU38,"&gt;0"),Input!$A$6:$HV$6,0),FALSE),0),0))*$D38</f>
        <v>0</v>
      </c>
      <c r="OR38" s="1">
        <f>IF($E38+$I38+$D$7&lt;=OR$22,0,IF(OR$22-$D$7&gt;=$E38,IF(COUNTIF($KZ38:LV38,"&gt;0")&gt;0,VLOOKUP($C38,Input!$A$8:$HV$21,MATCH($OK$21+COUNTIF($KZ38:LV38,"&gt;0"),Input!$A$6:$HV$6,0),FALSE),0),0))*$D38</f>
        <v>0</v>
      </c>
      <c r="OS38" s="1">
        <f>IF($E38+$I38+$D$7&lt;=OS$22,0,IF(OS$22-$D$7&gt;=$E38,IF(COUNTIF($KZ38:LW38,"&gt;0")&gt;0,VLOOKUP($C38,Input!$A$8:$HV$21,MATCH($OK$21+COUNTIF($KZ38:LW38,"&gt;0"),Input!$A$6:$HV$6,0),FALSE),0),0))*$D38</f>
        <v>0</v>
      </c>
      <c r="OT38" s="1">
        <f>IF($E38+$I38+$D$7&lt;=OT$22,0,IF(OT$22-$D$7&gt;=$E38,IF(COUNTIF($KZ38:LX38,"&gt;0")&gt;0,VLOOKUP($C38,Input!$A$8:$HV$21,MATCH($OK$21+COUNTIF($KZ38:LX38,"&gt;0"),Input!$A$6:$HV$6,0),FALSE),0),0))*$D38</f>
        <v>0</v>
      </c>
      <c r="OU38" s="1">
        <f>IF($E38+$I38+$D$7&lt;=OU$22,0,IF(OU$22-$D$7&gt;=$E38,IF(COUNTIF($KZ38:LY38,"&gt;0")&gt;0,VLOOKUP($C38,Input!$A$8:$HV$21,MATCH($OK$21+COUNTIF($KZ38:LY38,"&gt;0"),Input!$A$6:$HV$6,0),FALSE),0),0))*$D38</f>
        <v>0</v>
      </c>
      <c r="OV38" s="1">
        <f>IF($E38+$I38+$D$7&lt;=OV$22,0,IF(OV$22-$D$7&gt;=$E38,IF(COUNTIF($KZ38:LZ38,"&gt;0")&gt;0,VLOOKUP($C38,Input!$A$8:$HV$21,MATCH($OK$21+COUNTIF($KZ38:LZ38,"&gt;0"),Input!$A$6:$HV$6,0),FALSE),0),0))*$D38</f>
        <v>0</v>
      </c>
      <c r="OW38" s="1">
        <f>IF($E38+$I38+$D$7&lt;=OW$22,0,IF(OW$22-$D$7&gt;=$E38,IF(COUNTIF($KZ38:MA38,"&gt;0")&gt;0,VLOOKUP($C38,Input!$A$8:$HV$21,MATCH($OK$21+COUNTIF($KZ38:MA38,"&gt;0"),Input!$A$6:$HV$6,0),FALSE),0),0))*$D38</f>
        <v>0</v>
      </c>
      <c r="OX38" s="1">
        <f>IF($E38+$I38+$D$7&lt;=OX$22,0,IF(OX$22-$D$7&gt;=$E38,IF(COUNTIF($KZ38:MB38,"&gt;0")&gt;0,VLOOKUP($C38,Input!$A$8:$HV$21,MATCH($OK$21+COUNTIF($KZ38:MB38,"&gt;0"),Input!$A$6:$HV$6,0),FALSE),0),0))*$D38</f>
        <v>0</v>
      </c>
      <c r="OY38" s="1">
        <f>IF($E38+$I38+$D$7&lt;=OY$22,0,IF(OY$22-$D$7&gt;=$E38,IF(COUNTIF($KZ38:MC38,"&gt;0")&gt;0,VLOOKUP($C38,Input!$A$8:$HV$21,MATCH($OK$21+COUNTIF($KZ38:MC38,"&gt;0"),Input!$A$6:$HV$6,0),FALSE),0),0))*$D38</f>
        <v>0</v>
      </c>
      <c r="OZ38" s="1">
        <f>IF($E38+$I38+$D$7&lt;=OZ$22,0,IF(OZ$22-$D$7&gt;=$E38,IF(COUNTIF($KZ38:MD38,"&gt;0")&gt;0,VLOOKUP($C38,Input!$A$8:$HV$21,MATCH($OK$21+COUNTIF($KZ38:MD38,"&gt;0"),Input!$A$6:$HV$6,0),FALSE),0),0))*$D38</f>
        <v>0</v>
      </c>
      <c r="PA38" s="1">
        <f>IF($E38+$I38+$D$7&lt;=PA$22,0,IF(PA$22-$D$7&gt;=$E38,IF(COUNTIF($KZ38:ME38,"&gt;0")&gt;0,VLOOKUP($C38,Input!$A$8:$HV$21,MATCH($OK$21+COUNTIF($KZ38:ME38,"&gt;0"),Input!$A$6:$HV$6,0),FALSE),0),0))*$D38</f>
        <v>0</v>
      </c>
      <c r="PB38" s="1">
        <f>IF($E38+$I38+$D$7&lt;=PB$22,0,IF(PB$22-$D$7&gt;=$E38,IF(COUNTIF($KZ38:MF38,"&gt;0")&gt;0,VLOOKUP($C38,Input!$A$8:$HV$21,MATCH($OK$21+COUNTIF($KZ38:MF38,"&gt;0"),Input!$A$6:$HV$6,0),FALSE),0),0))*$D38</f>
        <v>0</v>
      </c>
      <c r="PC38" s="1">
        <f>IF($E38+$I38+$D$7&lt;=PC$22,0,IF(PC$22-$D$7&gt;=$E38,IF(COUNTIF($KZ38:MG38,"&gt;0")&gt;0,VLOOKUP($C38,Input!$A$8:$HV$21,MATCH($OK$21+COUNTIF($KZ38:MG38,"&gt;0"),Input!$A$6:$HV$6,0),FALSE),0),0))*$D38</f>
        <v>0</v>
      </c>
      <c r="PD38" s="1">
        <f>IF($E38+$I38+$D$7&lt;=PD$22,0,IF(PD$22-$D$7&gt;=$E38,IF(COUNTIF($KZ38:MH38,"&gt;0")&gt;0,VLOOKUP($C38,Input!$A$8:$HV$21,MATCH($OK$21+COUNTIF($KZ38:MH38,"&gt;0"),Input!$A$6:$HV$6,0),FALSE),0),0))*$D38</f>
        <v>0</v>
      </c>
      <c r="PE38" s="1">
        <f>IF($E38+$I38+$D$7&lt;=PE$22,0,IF(PE$22-$D$7&gt;=$E38,IF(COUNTIF($KZ38:MI38,"&gt;0")&gt;0,VLOOKUP($C38,Input!$A$8:$HV$21,MATCH($OK$21+COUNTIF($KZ38:MI38,"&gt;0"),Input!$A$6:$HV$6,0),FALSE),0),0))*$D38</f>
        <v>0</v>
      </c>
      <c r="PF38" s="1">
        <f>IF($E38+$I38+$D$7&lt;=PF$22,0,IF(PF$22-$D$7&gt;=$E38,IF(COUNTIF($KZ38:MJ38,"&gt;0")&gt;0,VLOOKUP($C38,Input!$A$8:$HV$21,MATCH($OK$21+COUNTIF($KZ38:MJ38,"&gt;0"),Input!$A$6:$HV$6,0),FALSE),0),0))*$D38</f>
        <v>0</v>
      </c>
      <c r="PG38" s="1">
        <f>IF($E38+$I38+$D$7&lt;=PG$22,0,IF(PG$22-$D$7&gt;=$E38,IF(COUNTIF($KZ38:MK38,"&gt;0")&gt;0,VLOOKUP($C38,Input!$A$8:$HV$21,MATCH($OK$21+COUNTIF($KZ38:MK38,"&gt;0"),Input!$A$6:$HV$6,0),FALSE),0),0))*$D38</f>
        <v>0</v>
      </c>
      <c r="PH38" s="1">
        <f>IF($E38+$I38+$D$7&lt;=PH$22,0,IF(PH$22-$D$7&gt;=$E38,IF(COUNTIF($KZ38:ML38,"&gt;0")&gt;0,VLOOKUP($C38,Input!$A$8:$HV$21,MATCH($OK$21+COUNTIF($KZ38:ML38,"&gt;0"),Input!$A$6:$HV$6,0),FALSE),0),0))*$D38</f>
        <v>0</v>
      </c>
      <c r="PI38" s="1">
        <f>IF($E38+$I38+$D$7&lt;=PI$22,0,IF(PI$22-$D$7&gt;=$E38,IF(COUNTIF($KZ38:MM38,"&gt;0")&gt;0,VLOOKUP($C38,Input!$A$8:$HV$21,MATCH($OK$21+COUNTIF($KZ38:MM38,"&gt;0"),Input!$A$6:$HV$6,0),FALSE),0),0))*$D38</f>
        <v>0</v>
      </c>
      <c r="PJ38" s="1">
        <f>IF($E38+$I38+$D$7&lt;=PJ$22,0,IF(PJ$22-$D$7&gt;=$E38,IF(COUNTIF($KZ38:MN38,"&gt;0")&gt;0,VLOOKUP($C38,Input!$A$8:$HV$21,MATCH($OK$21+COUNTIF($KZ38:MN38,"&gt;0"),Input!$A$6:$HV$6,0),FALSE),0),0))*$D38</f>
        <v>0</v>
      </c>
      <c r="PK38" s="1">
        <f>IF($E38+$I38+$D$7&lt;=PK$22,0,IF(PK$22-$D$7&gt;=$E38,IF(COUNTIF($KZ38:MO38,"&gt;0")&gt;0,VLOOKUP($C38,Input!$A$8:$HV$21,MATCH($OK$21+COUNTIF($KZ38:MO38,"&gt;0"),Input!$A$6:$HV$6,0),FALSE),0),0))*$D38</f>
        <v>0</v>
      </c>
      <c r="PL38" s="1">
        <f>IF($E38+$I38+$D$7&lt;=PL$22,0,IF(PL$22-$D$7&gt;=$E38,IF(COUNTIF($KZ38:MP38,"&gt;0")&gt;0,VLOOKUP($C38,Input!$A$8:$HV$21,MATCH($OK$21+COUNTIF($KZ38:MP38,"&gt;0"),Input!$A$6:$HV$6,0),FALSE),0),0))*$D38</f>
        <v>0</v>
      </c>
      <c r="PM38" s="1">
        <f>IF($E38+$I38+$D$7&lt;=PM$22,0,IF(PM$22-$D$7&gt;=$E38,IF(COUNTIF($KZ38:MQ38,"&gt;0")&gt;0,VLOOKUP($C38,Input!$A$8:$HV$21,MATCH($OK$21+COUNTIF($KZ38:MQ38,"&gt;0"),Input!$A$6:$HV$6,0),FALSE),0),0))*$D38</f>
        <v>0</v>
      </c>
      <c r="PN38" s="1">
        <f>IF($E38+$I38+$D$7&lt;=PN$22,0,IF(PN$22-$D$7&gt;=$E38,IF(COUNTIF($KZ38:MR38,"&gt;0")&gt;0,VLOOKUP($C38,Input!$A$8:$HV$21,MATCH($OK$21+COUNTIF($KZ38:MR38,"&gt;0"),Input!$A$6:$HV$6,0),FALSE),0),0))*$D38</f>
        <v>0</v>
      </c>
      <c r="PO38" s="1">
        <f>IF($E38+$I38+$D$7&lt;=PO$22,0,IF(PO$22-$D$7&gt;=$E38,IF(COUNTIF($KZ38:MS38,"&gt;0")&gt;0,VLOOKUP($C38,Input!$A$8:$HV$21,MATCH($OK$21+COUNTIF($KZ38:MS38,"&gt;0"),Input!$A$6:$HV$6,0),FALSE),0),0))*$D38</f>
        <v>0</v>
      </c>
      <c r="PP38" s="1">
        <f>IF($E38+$I38+$D$7&lt;=PP$22,0,IF(PP$22-$D$7&gt;=$E38,IF(COUNTIF($KZ38:MT38,"&gt;0")&gt;0,VLOOKUP($C38,Input!$A$8:$HV$21,MATCH($OK$21+COUNTIF($KZ38:MT38,"&gt;0"),Input!$A$6:$HV$6,0),FALSE),0),0))*$D38</f>
        <v>0</v>
      </c>
      <c r="PQ38" s="1">
        <f>IF($E38+$I38+$D$7&lt;=PQ$22,0,IF(PQ$22-$D$7&gt;=$E38,IF(COUNTIF($KZ38:MU38,"&gt;0")&gt;0,VLOOKUP($C38,Input!$A$8:$HV$21,MATCH($OK$21+COUNTIF($KZ38:MU38,"&gt;0"),Input!$A$6:$HV$6,0),FALSE),0),0))*$D38</f>
        <v>0</v>
      </c>
      <c r="PR38" s="1">
        <f>IF($E38+$I38+$D$7&lt;=PR$22,0,IF(PR$22-$D$7&gt;=$E38,IF(COUNTIF($KZ38:MV38,"&gt;0")&gt;0,VLOOKUP($C38,Input!$A$8:$HV$21,MATCH($OK$21+COUNTIF($KZ38:MV38,"&gt;0"),Input!$A$6:$HV$6,0),FALSE),0),0))*$D38</f>
        <v>0</v>
      </c>
      <c r="PS38" s="1">
        <f>IF($E38+$I38+$D$7&lt;=PS$22,0,IF(PS$22-$D$7&gt;=$E38,IF(COUNTIF($KZ38:MW38,"&gt;0")&gt;0,VLOOKUP($C38,Input!$A$8:$HV$21,MATCH($OK$21+COUNTIF($KZ38:MW38,"&gt;0"),Input!$A$6:$HV$6,0),FALSE),0),0))*$D38</f>
        <v>0</v>
      </c>
      <c r="PT38" s="1">
        <f>IF($E38+$I38+$D$7&lt;=PT$22,0,IF(PT$22-$D$7&gt;=$E38,IF(COUNTIF($KZ38:MX38,"&gt;0")&gt;0,VLOOKUP($C38,Input!$A$8:$HV$21,MATCH($OK$21+COUNTIF($KZ38:MX38,"&gt;0"),Input!$A$6:$HV$6,0),FALSE),0),0))*$D38</f>
        <v>0</v>
      </c>
      <c r="PV38" s="1" t="str">
        <f t="shared" si="169"/>
        <v>2015 MY 40' CNG w Midlife Rebuild {234 Buses}</v>
      </c>
      <c r="PW38" s="1">
        <f t="shared" si="172"/>
        <v>11040615.56214433</v>
      </c>
      <c r="PX38" s="1">
        <f t="shared" si="173"/>
        <v>11592761.682956627</v>
      </c>
      <c r="PY38" s="1">
        <f t="shared" si="174"/>
        <v>11911838.244978391</v>
      </c>
      <c r="PZ38" s="1">
        <f t="shared" si="175"/>
        <v>12222587.561420878</v>
      </c>
      <c r="QA38" s="1">
        <f t="shared" si="176"/>
        <v>12463481.660155622</v>
      </c>
      <c r="QB38" s="1">
        <f t="shared" si="177"/>
        <v>20671845.586661667</v>
      </c>
      <c r="QC38" s="1">
        <f t="shared" si="178"/>
        <v>12490610.672862897</v>
      </c>
      <c r="QD38" s="1">
        <f t="shared" si="179"/>
        <v>12511675.683652377</v>
      </c>
      <c r="QE38" s="1">
        <f t="shared" si="180"/>
        <v>12555971.332277963</v>
      </c>
      <c r="QF38" s="1">
        <f t="shared" si="181"/>
        <v>12687493.169934915</v>
      </c>
      <c r="QG38" s="1">
        <f t="shared" si="182"/>
        <v>12789206.246828221</v>
      </c>
      <c r="QH38" s="1">
        <f t="shared" si="183"/>
        <v>13611206.140868513</v>
      </c>
      <c r="QI38" s="1">
        <f t="shared" si="184"/>
        <v>13671851.494103232</v>
      </c>
      <c r="QJ38" s="1">
        <f t="shared" si="185"/>
        <v>0</v>
      </c>
      <c r="QK38" s="1">
        <f t="shared" si="186"/>
        <v>0</v>
      </c>
      <c r="QL38" s="1">
        <f t="shared" si="187"/>
        <v>0</v>
      </c>
      <c r="QM38" s="1">
        <f t="shared" si="188"/>
        <v>0</v>
      </c>
      <c r="QN38" s="1">
        <f t="shared" si="189"/>
        <v>0</v>
      </c>
      <c r="QO38" s="1">
        <f t="shared" si="190"/>
        <v>0</v>
      </c>
      <c r="QP38" s="1">
        <f t="shared" si="191"/>
        <v>0</v>
      </c>
      <c r="QQ38" s="1">
        <f t="shared" si="192"/>
        <v>0</v>
      </c>
      <c r="QR38" s="1">
        <f t="shared" si="193"/>
        <v>0</v>
      </c>
      <c r="QS38" s="1">
        <f t="shared" si="194"/>
        <v>0</v>
      </c>
      <c r="QT38" s="1">
        <f t="shared" si="195"/>
        <v>0</v>
      </c>
      <c r="QU38" s="1">
        <f t="shared" si="196"/>
        <v>0</v>
      </c>
      <c r="QV38" s="1">
        <f t="shared" si="197"/>
        <v>0</v>
      </c>
      <c r="QW38" s="1">
        <f t="shared" si="198"/>
        <v>0</v>
      </c>
      <c r="QX38" s="1">
        <f t="shared" si="199"/>
        <v>0</v>
      </c>
      <c r="QY38" s="1">
        <f t="shared" si="200"/>
        <v>0</v>
      </c>
      <c r="QZ38" s="1">
        <f t="shared" si="201"/>
        <v>0</v>
      </c>
      <c r="RA38" s="1">
        <f t="shared" si="202"/>
        <v>0</v>
      </c>
      <c r="RB38" s="1">
        <f t="shared" si="203"/>
        <v>0</v>
      </c>
      <c r="RC38" s="1">
        <f t="shared" si="204"/>
        <v>0</v>
      </c>
      <c r="RD38" s="1">
        <f t="shared" si="205"/>
        <v>0</v>
      </c>
      <c r="RE38" s="1">
        <f t="shared" si="206"/>
        <v>0</v>
      </c>
      <c r="RF38" s="1">
        <f t="shared" si="207"/>
        <v>170221145.03884563</v>
      </c>
      <c r="RG38" s="1">
        <f t="shared" si="208"/>
        <v>142822621.55646789</v>
      </c>
      <c r="RH38" s="72"/>
      <c r="RI38" s="37"/>
    </row>
    <row r="39" spans="1:477" collapsed="1" x14ac:dyDescent="0.25">
      <c r="A39" s="50"/>
      <c r="B39" s="143"/>
      <c r="C39" s="111" t="s">
        <v>76</v>
      </c>
      <c r="D39" s="108">
        <f t="shared" si="171"/>
        <v>234</v>
      </c>
      <c r="E39" s="110">
        <f t="shared" si="209"/>
        <v>2016</v>
      </c>
      <c r="F39" s="68">
        <f t="shared" si="168"/>
        <v>40000</v>
      </c>
      <c r="G39" s="69">
        <f>VLOOKUP($C39,Input!$A$8:$HV$39,MATCH(G$21,Input!$A$6:$HV$6,0),FALSE)</f>
        <v>2.91</v>
      </c>
      <c r="H39" s="123">
        <f>VLOOKUP($C39,Input!$A$8:$HV$39,MATCH(H$21,Input!$A$6:$HV$6,0),FALSE)</f>
        <v>0</v>
      </c>
      <c r="I39" s="70">
        <f>VLOOKUP($C39,Input!$A$8:$HV$39,MATCH(I$21,Input!$A$6:$HV$6,0),FALSE)</f>
        <v>14</v>
      </c>
      <c r="J39" s="1">
        <f>+IF($E39=J$22,VLOOKUP($C39,Input!$A$8:$AN$39,MATCH(J$21,Input!$A$6:$AN$6,0),FALSE)+$H39,0)*$D39</f>
        <v>113490000</v>
      </c>
      <c r="K39" s="1">
        <f>+IF($E39=K$22,VLOOKUP($C39,Input!$A$8:$AN$39,MATCH(K$21,Input!$A$6:$AN$6,0),FALSE)+$H39,0)*$D39</f>
        <v>0</v>
      </c>
      <c r="L39" s="1">
        <f>+IF($E39=L$22,VLOOKUP($C39,Input!$A$8:$AN$39,MATCH(L$21,Input!$A$6:$AN$6,0),FALSE)+$H39,0)*$D39</f>
        <v>0</v>
      </c>
      <c r="M39" s="1">
        <f>+IF($E39=M$22,VLOOKUP($C39,Input!$A$8:$AN$39,MATCH(M$21,Input!$A$6:$AN$6,0),FALSE)+$H39,0)*$D39</f>
        <v>0</v>
      </c>
      <c r="N39" s="1">
        <f>+IF($E39=N$22,VLOOKUP($C39,Input!$A$8:$AN$39,MATCH(N$21,Input!$A$6:$AN$6,0),FALSE)+$H39,0)*$D39</f>
        <v>0</v>
      </c>
      <c r="O39" s="1">
        <f>+IF($E39=O$22,VLOOKUP($C39,Input!$A$8:$AN$39,MATCH(O$21,Input!$A$6:$AN$6,0),FALSE)+$H39,0)*$D39</f>
        <v>0</v>
      </c>
      <c r="P39" s="1">
        <f>+IF($E39=P$22,VLOOKUP($C39,Input!$A$8:$AN$39,MATCH(P$21,Input!$A$6:$AN$6,0),FALSE)+$H39,0)*$D39</f>
        <v>0</v>
      </c>
      <c r="Q39" s="1">
        <f>+IF($E39=Q$22,VLOOKUP($C39,Input!$A$8:$AN$39,MATCH(Q$21,Input!$A$6:$AN$6,0),FALSE)+$H39,0)*$D39</f>
        <v>0</v>
      </c>
      <c r="R39" s="1">
        <f>+IF($E39=R$22,VLOOKUP($C39,Input!$A$8:$AN$39,MATCH(R$21,Input!$A$6:$AN$6,0),FALSE)+$H39,0)*$D39</f>
        <v>0</v>
      </c>
      <c r="S39" s="1">
        <f>+IF($E39=S$22,VLOOKUP($C39,Input!$A$8:$AN$39,MATCH(S$21,Input!$A$6:$AN$6,0),FALSE)+$H39,0)*$D39</f>
        <v>0</v>
      </c>
      <c r="T39" s="1">
        <f>+IF($E39=T$22,VLOOKUP($C39,Input!$A$8:$AN$39,MATCH(T$21,Input!$A$6:$AN$6,0),FALSE)+$H39,0)*$D39</f>
        <v>0</v>
      </c>
      <c r="U39" s="1">
        <f>+IF($E39=U$22,VLOOKUP($C39,Input!$A$8:$AN$39,MATCH(U$21,Input!$A$6:$AN$6,0),FALSE)+$H39,0)*$D39</f>
        <v>0</v>
      </c>
      <c r="V39" s="1">
        <f>+IF($E39=V$22,VLOOKUP($C39,Input!$A$8:$AN$39,MATCH(V$21,Input!$A$6:$AN$6,0),FALSE)+$H39,0)*$D39</f>
        <v>0</v>
      </c>
      <c r="W39" s="1">
        <f>+IF($E39=W$22,VLOOKUP($C39,Input!$A$8:$AN$39,MATCH(W$21,Input!$A$6:$AN$6,0),FALSE)+$H39,0)*$D39</f>
        <v>0</v>
      </c>
      <c r="X39" s="1">
        <f>+IF($E39=X$22,VLOOKUP($C39,Input!$A$8:$AN$39,MATCH(X$21,Input!$A$6:$AN$6,0),FALSE)+$H39,0)*$D39</f>
        <v>0</v>
      </c>
      <c r="Y39" s="1">
        <f>+IF($E39=Y$22,VLOOKUP($C39,Input!$A$8:$AN$39,MATCH(Y$21,Input!$A$6:$AN$6,0),FALSE)+$H39,0)*$D39</f>
        <v>0</v>
      </c>
      <c r="Z39" s="1">
        <f>+IF($E39=Z$22,VLOOKUP($C39,Input!$A$8:$AN$39,MATCH(Z$21,Input!$A$6:$AN$6,0),FALSE)+$H39,0)*$D39</f>
        <v>0</v>
      </c>
      <c r="AA39" s="1">
        <f>+IF($E39=AA$22,VLOOKUP($C39,Input!$A$8:$AN$39,MATCH(AA$21,Input!$A$6:$AN$6,0),FALSE)+$H39,0)*$D39</f>
        <v>0</v>
      </c>
      <c r="AB39" s="1">
        <f>+IF($E39=AB$22,VLOOKUP($C39,Input!$A$8:$AN$39,MATCH(AB$21,Input!$A$6:$AN$6,0),FALSE)+$H39,0)*$D39</f>
        <v>0</v>
      </c>
      <c r="AC39" s="1">
        <f>+IF($E39=AC$22,VLOOKUP($C39,Input!$A$8:$AN$39,MATCH(AC$21,Input!$A$6:$AN$6,0),FALSE)+$H39,0)*$D39</f>
        <v>0</v>
      </c>
      <c r="AD39" s="1">
        <f>+IF($E39=AD$22,VLOOKUP($C39,Input!$A$8:$AN$39,MATCH(AD$21,Input!$A$6:$AN$6,0),FALSE)+$H39,0)*$D39</f>
        <v>0</v>
      </c>
      <c r="AE39" s="1">
        <f>+IF($E39=AE$22,VLOOKUP($C39,Input!$A$8:$AN$39,MATCH(AE$21,Input!$A$6:$AN$6,0),FALSE)+$H39,0)*$D39</f>
        <v>0</v>
      </c>
      <c r="AF39" s="1">
        <f>+IF($E39=AF$22,VLOOKUP($C39,Input!$A$8:$AN$39,MATCH(AF$21,Input!$A$6:$AN$6,0),FALSE)+$H39,0)*$D39</f>
        <v>0</v>
      </c>
      <c r="AG39" s="1">
        <f>+IF($E39=AG$22,VLOOKUP($C39,Input!$A$8:$AN$39,MATCH(AG$21,Input!$A$6:$AN$6,0),FALSE)+$H39,0)*$D39</f>
        <v>0</v>
      </c>
      <c r="AH39" s="1">
        <f>+IF($E39=AH$22,VLOOKUP($C39,Input!$A$8:$AN$39,MATCH(AH$21,Input!$A$6:$AN$6,0),FALSE)+$H39,0)*$D39</f>
        <v>0</v>
      </c>
      <c r="AI39" s="1">
        <f>+IF($E39=AI$22,VLOOKUP($C39,Input!$A$8:$AN$39,MATCH(AI$21,Input!$A$6:$AN$6,0),FALSE)+$H39,0)*$D39</f>
        <v>0</v>
      </c>
      <c r="AJ39" s="1">
        <f>+IF($E39=AJ$22,VLOOKUP($C39,Input!$A$8:$AN$39,MATCH(AJ$21,Input!$A$6:$AN$6,0),FALSE)+$H39,0)*$D39</f>
        <v>0</v>
      </c>
      <c r="AK39" s="1">
        <f>+IF($E39=AK$22,VLOOKUP($C39,Input!$A$8:$AN$39,MATCH(AK$21,Input!$A$6:$AN$6,0),FALSE)+$H39,0)*$D39</f>
        <v>0</v>
      </c>
      <c r="AL39" s="1">
        <f>+IF($E39=AL$22,VLOOKUP($C39,Input!$A$8:$AN$39,MATCH(AL$21,Input!$A$6:$AN$6,0),FALSE)+$H39,0)*$D39</f>
        <v>0</v>
      </c>
      <c r="AM39" s="1">
        <f>+IF($E39=AM$22,VLOOKUP($C39,Input!$A$8:$AN$39,MATCH(AM$21,Input!$A$6:$AN$6,0),FALSE)+$H39,0)*$D39</f>
        <v>0</v>
      </c>
      <c r="AN39" s="1">
        <f>+IF($E39=AN$22,VLOOKUP($C39,Input!$A$8:$AN$39,MATCH(AN$21,Input!$A$6:$AN$6,0),FALSE)+$H39,0)*$D39</f>
        <v>0</v>
      </c>
      <c r="AO39" s="1">
        <f>+IF($E39=AO$22,VLOOKUP($C39,Input!$A$8:$AN$39,MATCH(AO$21,Input!$A$6:$AN$6,0),FALSE)+$H39,0)*$D39</f>
        <v>0</v>
      </c>
      <c r="AP39" s="1">
        <f>+IF($E39=AP$22,VLOOKUP($C39,Input!$A$8:$AN$39,MATCH(AP$21,Input!$A$6:$AN$6,0),FALSE)+$H39,0)*$D39</f>
        <v>0</v>
      </c>
      <c r="AQ39" s="1">
        <f>+IF($E39=AQ$22,VLOOKUP($C39,Input!$A$8:$AN$39,MATCH(AQ$21,Input!$A$6:$AN$6,0),FALSE)+$H39,0)*$D39</f>
        <v>0</v>
      </c>
      <c r="AR39" s="1">
        <f>+IF($E39=AR$22,VLOOKUP($C39,Input!$A$8:$AN$39,MATCH(AR$21,Input!$A$6:$AN$6,0),FALSE)+$H39,0)*$D39</f>
        <v>0</v>
      </c>
      <c r="AT39" t="str">
        <f>VLOOKUP($C39,Input!$A$8:$HV$39,MATCH(AT$21,Input!$A$6:$HV$6,0),FALSE)</f>
        <v>Parts and administrative cost</v>
      </c>
      <c r="AU39" s="1">
        <f>+IF($E39=AU$22,VLOOKUP($C39,Input!$A$8:$HV$39,MATCH(AU$21,Input!$A$6:$HV$6,0),FALSE),0)*$D39</f>
        <v>2837250</v>
      </c>
      <c r="AV39" s="1">
        <f>+IF($E39=AV$22,VLOOKUP($C39,Input!$A$8:$HV$39,MATCH(AV$21,Input!$A$6:$HV$6,0),FALSE),0)*$D39</f>
        <v>0</v>
      </c>
      <c r="AW39" s="1">
        <f>+IF($E39=AW$22,VLOOKUP($C39,Input!$A$8:$HV$39,MATCH(AW$21,Input!$A$6:$HV$6,0),FALSE),0)*$D39</f>
        <v>0</v>
      </c>
      <c r="AX39" s="1">
        <f>+IF($E39=AX$22,VLOOKUP($C39,Input!$A$8:$HV$39,MATCH(AX$21,Input!$A$6:$HV$6,0),FALSE),0)*$D39</f>
        <v>0</v>
      </c>
      <c r="AY39" s="1">
        <f>+IF($E39=AY$22,VLOOKUP($C39,Input!$A$8:$HV$39,MATCH(AY$21,Input!$A$6:$HV$6,0),FALSE),0)*$D39</f>
        <v>0</v>
      </c>
      <c r="AZ39" s="1">
        <f>+IF($E39=AZ$22,VLOOKUP($C39,Input!$A$8:$HV$39,MATCH(AZ$21,Input!$A$6:$HV$6,0),FALSE),0)*$D39</f>
        <v>0</v>
      </c>
      <c r="BA39" s="1">
        <f>+IF($E39=BA$22,VLOOKUP($C39,Input!$A$8:$HV$39,MATCH(BA$21,Input!$A$6:$HV$6,0),FALSE),0)*$D39</f>
        <v>0</v>
      </c>
      <c r="BB39" s="1">
        <f>+IF($E39=BB$22,VLOOKUP($C39,Input!$A$8:$HV$39,MATCH(BB$21,Input!$A$6:$HV$6,0),FALSE),0)*$D39</f>
        <v>0</v>
      </c>
      <c r="BC39" s="1">
        <f>+IF($E39=BC$22,VLOOKUP($C39,Input!$A$8:$HV$39,MATCH(BC$21,Input!$A$6:$HV$6,0),FALSE),0)*$D39</f>
        <v>0</v>
      </c>
      <c r="BD39" s="1">
        <f>+IF($E39=BD$22,VLOOKUP($C39,Input!$A$8:$HV$39,MATCH(BD$21,Input!$A$6:$HV$6,0),FALSE),0)*$D39</f>
        <v>0</v>
      </c>
      <c r="BE39" s="1">
        <f>+IF($E39=BE$22,VLOOKUP($C39,Input!$A$8:$HV$39,MATCH(BE$21,Input!$A$6:$HV$6,0),FALSE),0)*$D39</f>
        <v>0</v>
      </c>
      <c r="BF39" s="1">
        <f>+IF($E39=BF$22,VLOOKUP($C39,Input!$A$8:$HV$39,MATCH(BF$21,Input!$A$6:$HV$6,0),FALSE),0)*$D39</f>
        <v>0</v>
      </c>
      <c r="BG39" s="1">
        <f>+IF($E39=BG$22,VLOOKUP($C39,Input!$A$8:$HV$39,MATCH(BG$21,Input!$A$6:$HV$6,0),FALSE),0)*$D39</f>
        <v>0</v>
      </c>
      <c r="BH39" s="1">
        <f>+IF($E39=BH$22,VLOOKUP($C39,Input!$A$8:$HV$39,MATCH(BH$21,Input!$A$6:$HV$6,0),FALSE),0)*$D39</f>
        <v>0</v>
      </c>
      <c r="BI39" s="1">
        <f>+IF($E39=BI$22,VLOOKUP($C39,Input!$A$8:$HV$39,MATCH(BI$21,Input!$A$6:$HV$6,0),FALSE),0)*$D39</f>
        <v>0</v>
      </c>
      <c r="BJ39" s="1">
        <f>+IF($E39=BJ$22,VLOOKUP($C39,Input!$A$8:$HV$39,MATCH(BJ$21,Input!$A$6:$HV$6,0),FALSE),0)*$D39</f>
        <v>0</v>
      </c>
      <c r="BK39" s="1">
        <f>+IF($E39=BK$22,VLOOKUP($C39,Input!$A$8:$HV$39,MATCH(BK$21,Input!$A$6:$HV$6,0),FALSE),0)*$D39</f>
        <v>0</v>
      </c>
      <c r="BL39" s="1">
        <f>+IF($E39=BL$22,VLOOKUP($C39,Input!$A$8:$HV$39,MATCH(BL$21,Input!$A$6:$HV$6,0),FALSE),0)*$D39</f>
        <v>0</v>
      </c>
      <c r="BM39" s="1">
        <f>+IF($E39=BM$22,VLOOKUP($C39,Input!$A$8:$HV$39,MATCH(BM$21,Input!$A$6:$HV$6,0),FALSE),0)*$D39</f>
        <v>0</v>
      </c>
      <c r="BN39" s="1">
        <f>+IF($E39=BN$22,VLOOKUP($C39,Input!$A$8:$HV$39,MATCH(BN$21,Input!$A$6:$HV$6,0),FALSE),0)*$D39</f>
        <v>0</v>
      </c>
      <c r="BO39" s="1">
        <f>+IF($E39=BO$22,VLOOKUP($C39,Input!$A$8:$HV$39,MATCH(BO$21,Input!$A$6:$HV$6,0),FALSE),0)*$D39</f>
        <v>0</v>
      </c>
      <c r="BP39" s="1">
        <f>+IF($E39=BP$22,VLOOKUP($C39,Input!$A$8:$HV$39,MATCH(BP$21,Input!$A$6:$HV$6,0),FALSE),0)*$D39</f>
        <v>0</v>
      </c>
      <c r="BQ39" s="1">
        <f>+IF($E39=BQ$22,VLOOKUP($C39,Input!$A$8:$HV$39,MATCH(BQ$21,Input!$A$6:$HV$6,0),FALSE),0)*$D39</f>
        <v>0</v>
      </c>
      <c r="BR39" s="1">
        <f>+IF($E39=BR$22,VLOOKUP($C39,Input!$A$8:$HV$39,MATCH(BR$21,Input!$A$6:$HV$6,0),FALSE),0)*$D39</f>
        <v>0</v>
      </c>
      <c r="BS39" s="1">
        <f>+IF($E39=BS$22,VLOOKUP($C39,Input!$A$8:$HV$39,MATCH(BS$21,Input!$A$6:$HV$6,0),FALSE),0)*$D39</f>
        <v>0</v>
      </c>
      <c r="BT39" s="1">
        <f>+IF($E39=BT$22,VLOOKUP($C39,Input!$A$8:$HV$39,MATCH(BT$21,Input!$A$6:$HV$6,0),FALSE),0)*$D39</f>
        <v>0</v>
      </c>
      <c r="BU39" s="1">
        <f>+IF($E39=BU$22,VLOOKUP($C39,Input!$A$8:$HV$39,MATCH(BU$21,Input!$A$6:$HV$6,0),FALSE),0)*$D39</f>
        <v>0</v>
      </c>
      <c r="BV39" s="1">
        <f>+IF($E39=BV$22,VLOOKUP($C39,Input!$A$8:$HV$39,MATCH(BV$21,Input!$A$6:$HV$6,0),FALSE),0)*$D39</f>
        <v>0</v>
      </c>
      <c r="BW39" s="1">
        <f>+IF($E39=BW$22,VLOOKUP($C39,Input!$A$8:$HV$39,MATCH(BW$21,Input!$A$6:$HV$6,0),FALSE),0)*$D39</f>
        <v>0</v>
      </c>
      <c r="BX39" s="1">
        <f>+IF($E39=BX$22,VLOOKUP($C39,Input!$A$8:$HV$39,MATCH(BX$21,Input!$A$6:$HV$6,0),FALSE),0)*$D39</f>
        <v>0</v>
      </c>
      <c r="BY39" s="1">
        <f>+IF($E39=BY$22,VLOOKUP($C39,Input!$A$8:$HV$39,MATCH(BY$21,Input!$A$6:$HV$6,0),FALSE),0)*$D39</f>
        <v>0</v>
      </c>
      <c r="BZ39" s="1">
        <f>+IF($E39=BZ$22,VLOOKUP($C39,Input!$A$8:$HV$39,MATCH(BZ$21,Input!$A$6:$HV$6,0),FALSE),0)*$D39</f>
        <v>0</v>
      </c>
      <c r="CA39" s="1">
        <f>+IF($E39=CA$22,VLOOKUP($C39,Input!$A$8:$HV$39,MATCH(CA$21,Input!$A$6:$HV$6,0),FALSE),0)*$D39</f>
        <v>0</v>
      </c>
      <c r="CB39" s="1">
        <f>+IF($E39=CB$22,VLOOKUP($C39,Input!$A$8:$HV$39,MATCH(CB$21,Input!$A$6:$HV$6,0),FALSE),0)*$D39</f>
        <v>0</v>
      </c>
      <c r="CC39" s="1">
        <f>+IF($E39=CC$22,VLOOKUP($C39,Input!$A$8:$HV$39,MATCH(CC$21,Input!$A$6:$HV$6,0),FALSE),0)*$D39</f>
        <v>0</v>
      </c>
      <c r="CE39" t="str">
        <f>VLOOKUP($C39,Input!$A$8:$HV$39,MATCH(CE$21,Input!$A$6:$HV$6,0),FALSE)</f>
        <v>Engine Rebuild @ 7 Yr</v>
      </c>
      <c r="CF39" s="1">
        <f>IF($E39+$I39+$D$7&lt;=CF$22,0,IF(CF$22-$D$7&gt;=$E39,IF(COUNTIF($KZ39:LP39,"&gt;0")&gt;0,VLOOKUP($C39,Input!$A$8:$HV$21,MATCH($CE$21+COUNTIF($KZ39:LP39,"&gt;0"),Input!$A$6:$HV$6,0),FALSE),0),0))*$D39</f>
        <v>0</v>
      </c>
      <c r="CG39" s="1">
        <f>IF($E39+$I39+$D$7&lt;=CG$22,0,IF(CG$22-$D$7&gt;=$E39,IF(COUNTIF($KZ39:LQ39,"&gt;0")&gt;0,VLOOKUP($C39,Input!$A$8:$HV$21,MATCH($CE$21+COUNTIF($KZ39:LQ39,"&gt;0"),Input!$A$6:$HV$6,0),FALSE),0),0))*$D39</f>
        <v>0</v>
      </c>
      <c r="CH39" s="1">
        <f>IF($E39+$I39+$D$7&lt;=CH$22,0,IF(CH$22-$D$7&gt;=$E39,IF(COUNTIF($KZ39:LR39,"&gt;0")&gt;0,VLOOKUP($C39,Input!$A$8:$HV$21,MATCH($CE$21+COUNTIF($KZ39:LR39,"&gt;0"),Input!$A$6:$HV$6,0),FALSE),0),0))*$D39</f>
        <v>0</v>
      </c>
      <c r="CI39" s="1">
        <f>IF($E39+$I39+$D$7&lt;=CI$22,0,IF(CI$22-$D$7&gt;=$E39,IF(COUNTIF($KZ39:LS39,"&gt;0")&gt;0,VLOOKUP($C39,Input!$A$8:$HV$21,MATCH($CE$21+COUNTIF($KZ39:LS39,"&gt;0"),Input!$A$6:$HV$6,0),FALSE),0),0))*$D39</f>
        <v>0</v>
      </c>
      <c r="CJ39" s="1">
        <f>IF($E39+$I39+$D$7&lt;=CJ$22,0,IF(CJ$22-$D$7&gt;=$E39,IF(COUNTIF($KZ39:LT39,"&gt;0")&gt;0,VLOOKUP($C39,Input!$A$8:$HV$21,MATCH($CE$21+COUNTIF($KZ39:LT39,"&gt;0"),Input!$A$6:$HV$6,0),FALSE),0),0))*$D39</f>
        <v>0</v>
      </c>
      <c r="CK39" s="1">
        <f>IF($E39+$I39+$D$7&lt;=CK$22,0,IF(CK$22-$D$7&gt;=$E39,IF(COUNTIF($KZ39:LU39,"&gt;0")&gt;0,VLOOKUP($C39,Input!$A$8:$HV$21,MATCH($CE$21+COUNTIF($KZ39:LU39,"&gt;0"),Input!$A$6:$HV$6,0),FALSE),0),0))*$D39</f>
        <v>0</v>
      </c>
      <c r="CL39" s="1">
        <f>IF($E39+$I39+$D$7&lt;=CL$22,0,IF(CL$22-$D$7&gt;=$E39,IF(COUNTIF($KZ39:LV39,"&gt;0")&gt;0,VLOOKUP($C39,Input!$A$8:$HV$21,MATCH($CE$21+COUNTIF($KZ39:LV39,"&gt;0"),Input!$A$6:$HV$6,0),FALSE),0),0))*$D39</f>
        <v>8190000</v>
      </c>
      <c r="CM39" s="1">
        <f>IF($E39+$I39+$D$7&lt;=CM$22,0,IF(CM$22-$D$7&gt;=$E39,IF(COUNTIF($KZ39:LW39,"&gt;0")&gt;0,VLOOKUP($C39,Input!$A$8:$HV$21,MATCH($CE$21+COUNTIF($KZ39:LW39,"&gt;0"),Input!$A$6:$HV$6,0),FALSE),0),0))*$D39</f>
        <v>0</v>
      </c>
      <c r="CN39" s="1">
        <f>IF($E39+$I39+$D$7&lt;=CN$22,0,IF(CN$22-$D$7&gt;=$E39,IF(COUNTIF($KZ39:LX39,"&gt;0")&gt;0,VLOOKUP($C39,Input!$A$8:$HV$21,MATCH($CE$21+COUNTIF($KZ39:LX39,"&gt;0"),Input!$A$6:$HV$6,0),FALSE),0),0))*$D39</f>
        <v>0</v>
      </c>
      <c r="CO39" s="1">
        <f>IF($E39+$I39+$D$7&lt;=CO$22,0,IF(CO$22-$D$7&gt;=$E39,IF(COUNTIF($KZ39:LY39,"&gt;0")&gt;0,VLOOKUP($C39,Input!$A$8:$HV$21,MATCH($CE$21+COUNTIF($KZ39:LY39,"&gt;0"),Input!$A$6:$HV$6,0),FALSE),0),0))*$D39</f>
        <v>0</v>
      </c>
      <c r="CP39" s="1">
        <f>IF($E39+$I39+$D$7&lt;=CP$22,0,IF(CP$22-$D$7&gt;=$E39,IF(COUNTIF($KZ39:LZ39,"&gt;0")&gt;0,VLOOKUP($C39,Input!$A$8:$HV$21,MATCH($CE$21+COUNTIF($KZ39:LZ39,"&gt;0"),Input!$A$6:$HV$6,0),FALSE),0),0))*$D39</f>
        <v>0</v>
      </c>
      <c r="CQ39" s="1">
        <f>IF($E39+$I39+$D$7&lt;=CQ$22,0,IF(CQ$22-$D$7&gt;=$E39,IF(COUNTIF($KZ39:MA39,"&gt;0")&gt;0,VLOOKUP($C39,Input!$A$8:$HV$21,MATCH($CE$21+COUNTIF($KZ39:MA39,"&gt;0"),Input!$A$6:$HV$6,0),FALSE),0),0))*$D39</f>
        <v>0</v>
      </c>
      <c r="CR39" s="1">
        <f>IF($E39+$I39+$D$7&lt;=CR$22,0,IF(CR$22-$D$7&gt;=$E39,IF(COUNTIF($KZ39:MB39,"&gt;0")&gt;0,VLOOKUP($C39,Input!$A$8:$HV$21,MATCH($CE$21+COUNTIF($KZ39:MB39,"&gt;0"),Input!$A$6:$HV$6,0),FALSE),0),0))*$D39</f>
        <v>0</v>
      </c>
      <c r="CS39" s="1">
        <f>IF($E39+$I39+$D$7&lt;=CS$22,0,IF(CS$22-$D$7&gt;=$E39,IF(COUNTIF($KZ39:MC39,"&gt;0")&gt;0,VLOOKUP($C39,Input!$A$8:$HV$21,MATCH($CE$21+COUNTIF($KZ39:MC39,"&gt;0"),Input!$A$6:$HV$6,0),FALSE),0),0))*$D39</f>
        <v>0</v>
      </c>
      <c r="CT39" s="1">
        <f>IF($E39+$I39+$D$7&lt;=CT$22,0,IF(CT$22-$D$7&gt;=$E39,IF(COUNTIF($KZ39:MD39,"&gt;0")&gt;0,VLOOKUP($C39,Input!$A$8:$HV$21,MATCH($CE$21+COUNTIF($KZ39:MD39,"&gt;0"),Input!$A$6:$HV$6,0),FALSE),0),0))*$D39</f>
        <v>0</v>
      </c>
      <c r="CU39" s="1">
        <f>IF($E39+$I39+$D$7&lt;=CU$22,0,IF(CU$22-$D$7&gt;=$E39,IF(COUNTIF($KZ39:ME39,"&gt;0")&gt;0,VLOOKUP($C39,Input!$A$8:$HV$21,MATCH($CE$21+COUNTIF($KZ39:ME39,"&gt;0"),Input!$A$6:$HV$6,0),FALSE),0),0))*$D39</f>
        <v>0</v>
      </c>
      <c r="CV39" s="1">
        <f>IF($E39+$I39+$D$7&lt;=CV$22,0,IF(CV$22-$D$7&gt;=$E39,IF(COUNTIF($KZ39:MF39,"&gt;0")&gt;0,VLOOKUP($C39,Input!$A$8:$HV$21,MATCH($CE$21+COUNTIF($KZ39:MF39,"&gt;0"),Input!$A$6:$HV$6,0),FALSE),0),0))*$D39</f>
        <v>0</v>
      </c>
      <c r="CW39" s="1">
        <f>IF($E39+$I39+$D$7&lt;=CW$22,0,IF(CW$22-$D$7&gt;=$E39,IF(COUNTIF($KZ39:MG39,"&gt;0")&gt;0,VLOOKUP($C39,Input!$A$8:$HV$21,MATCH($CE$21+COUNTIF($KZ39:MG39,"&gt;0"),Input!$A$6:$HV$6,0),FALSE),0),0))*$D39</f>
        <v>0</v>
      </c>
      <c r="CX39" s="1">
        <f>IF($E39+$I39+$D$7&lt;=CX$22,0,IF(CX$22-$D$7&gt;=$E39,IF(COUNTIF($KZ39:MH39,"&gt;0")&gt;0,VLOOKUP($C39,Input!$A$8:$HV$21,MATCH($CE$21+COUNTIF($KZ39:MH39,"&gt;0"),Input!$A$6:$HV$6,0),FALSE),0),0))*$D39</f>
        <v>0</v>
      </c>
      <c r="CY39" s="1">
        <f>IF($E39+$I39+$D$7&lt;=CY$22,0,IF(CY$22-$D$7&gt;=$E39,IF(COUNTIF($KZ39:MI39,"&gt;0")&gt;0,VLOOKUP($C39,Input!$A$8:$HV$21,MATCH($CE$21+COUNTIF($KZ39:MI39,"&gt;0"),Input!$A$6:$HV$6,0),FALSE),0),0))*$D39</f>
        <v>0</v>
      </c>
      <c r="CZ39" s="1">
        <f>IF($E39+$I39+$D$7&lt;=CZ$22,0,IF(CZ$22-$D$7&gt;=$E39,IF(COUNTIF($KZ39:MJ39,"&gt;0")&gt;0,VLOOKUP($C39,Input!$A$8:$HV$21,MATCH($CE$21+COUNTIF($KZ39:MJ39,"&gt;0"),Input!$A$6:$HV$6,0),FALSE),0),0))*$D39</f>
        <v>0</v>
      </c>
      <c r="DA39" s="1">
        <f>IF($E39+$I39+$D$7&lt;=DA$22,0,IF(DA$22-$D$7&gt;=$E39,IF(COUNTIF($KZ39:MK39,"&gt;0")&gt;0,VLOOKUP($C39,Input!$A$8:$HV$21,MATCH($CE$21+COUNTIF($KZ39:MK39,"&gt;0"),Input!$A$6:$HV$6,0),FALSE),0),0))*$D39</f>
        <v>0</v>
      </c>
      <c r="DB39" s="1">
        <f>IF($E39+$I39+$D$7&lt;=DB$22,0,IF(DB$22-$D$7&gt;=$E39,IF(COUNTIF($KZ39:ML39,"&gt;0")&gt;0,VLOOKUP($C39,Input!$A$8:$HV$21,MATCH($CE$21+COUNTIF($KZ39:ML39,"&gt;0"),Input!$A$6:$HV$6,0),FALSE),0),0))*$D39</f>
        <v>0</v>
      </c>
      <c r="DC39" s="1">
        <f>IF($E39+$I39+$D$7&lt;=DC$22,0,IF(DC$22-$D$7&gt;=$E39,IF(COUNTIF($KZ39:MM39,"&gt;0")&gt;0,VLOOKUP($C39,Input!$A$8:$HV$21,MATCH($CE$21+COUNTIF($KZ39:MM39,"&gt;0"),Input!$A$6:$HV$6,0),FALSE),0),0))*$D39</f>
        <v>0</v>
      </c>
      <c r="DD39" s="1">
        <f>IF($E39+$I39+$D$7&lt;=DD$22,0,IF(DD$22-$D$7&gt;=$E39,IF(COUNTIF($KZ39:MN39,"&gt;0")&gt;0,VLOOKUP($C39,Input!$A$8:$HV$21,MATCH($CE$21+COUNTIF($KZ39:MN39,"&gt;0"),Input!$A$6:$HV$6,0),FALSE),0),0))*$D39</f>
        <v>0</v>
      </c>
      <c r="DE39" s="1">
        <f>IF($E39+$I39+$D$7&lt;=DE$22,0,IF(DE$22-$D$7&gt;=$E39,IF(COUNTIF($KZ39:MO39,"&gt;0")&gt;0,VLOOKUP($C39,Input!$A$8:$HV$21,MATCH($CE$21+COUNTIF($KZ39:MO39,"&gt;0"),Input!$A$6:$HV$6,0),FALSE),0),0))*$D39</f>
        <v>0</v>
      </c>
      <c r="DF39" s="1">
        <f>IF($E39+$I39+$D$7&lt;=DF$22,0,IF(DF$22-$D$7&gt;=$E39,IF(COUNTIF($KZ39:MP39,"&gt;0")&gt;0,VLOOKUP($C39,Input!$A$8:$HV$21,MATCH($CE$21+COUNTIF($KZ39:MP39,"&gt;0"),Input!$A$6:$HV$6,0),FALSE),0),0))*$D39</f>
        <v>0</v>
      </c>
      <c r="DG39" s="1">
        <f>IF($E39+$I39+$D$7&lt;=DG$22,0,IF(DG$22-$D$7&gt;=$E39,IF(COUNTIF($KZ39:MQ39,"&gt;0")&gt;0,VLOOKUP($C39,Input!$A$8:$HV$21,MATCH($CE$21+COUNTIF($KZ39:MQ39,"&gt;0"),Input!$A$6:$HV$6,0),FALSE),0),0))*$D39</f>
        <v>0</v>
      </c>
      <c r="DH39" s="1">
        <f>IF($E39+$I39+$D$7&lt;=DH$22,0,IF(DH$22-$D$7&gt;=$E39,IF(COUNTIF($KZ39:MR39,"&gt;0")&gt;0,VLOOKUP($C39,Input!$A$8:$HV$21,MATCH($CE$21+COUNTIF($KZ39:MR39,"&gt;0"),Input!$A$6:$HV$6,0),FALSE),0),0))*$D39</f>
        <v>0</v>
      </c>
      <c r="DI39" s="1">
        <f>IF($E39+$I39+$D$7&lt;=DI$22,0,IF(DI$22-$D$7&gt;=$E39,IF(COUNTIF($KZ39:MS39,"&gt;0")&gt;0,VLOOKUP($C39,Input!$A$8:$HV$21,MATCH($CE$21+COUNTIF($KZ39:MS39,"&gt;0"),Input!$A$6:$HV$6,0),FALSE),0),0))*$D39</f>
        <v>0</v>
      </c>
      <c r="DJ39" s="1">
        <f>IF($E39+$I39+$D$7&lt;=DJ$22,0,IF(DJ$22-$D$7&gt;=$E39,IF(COUNTIF($KZ39:MT39,"&gt;0")&gt;0,VLOOKUP($C39,Input!$A$8:$HV$21,MATCH($CE$21+COUNTIF($KZ39:MT39,"&gt;0"),Input!$A$6:$HV$6,0),FALSE),0),0))*$D39</f>
        <v>0</v>
      </c>
      <c r="DK39" s="1">
        <f>IF($E39+$I39+$D$7&lt;=DK$22,0,IF(DK$22-$D$7&gt;=$E39,IF(COUNTIF($KZ39:MU39,"&gt;0")&gt;0,VLOOKUP($C39,Input!$A$8:$HV$21,MATCH($CE$21+COUNTIF($KZ39:MU39,"&gt;0"),Input!$A$6:$HV$6,0),FALSE),0),0))*$D39</f>
        <v>0</v>
      </c>
      <c r="DL39" s="1">
        <f>IF($E39+$I39+$D$7&lt;=DL$22,0,IF(DL$22-$D$7&gt;=$E39,IF(COUNTIF($KZ39:MV39,"&gt;0")&gt;0,VLOOKUP($C39,Input!$A$8:$HV$21,MATCH($CE$21+COUNTIF($KZ39:MV39,"&gt;0"),Input!$A$6:$HV$6,0),FALSE),0),0))*$D39</f>
        <v>0</v>
      </c>
      <c r="DM39" s="1">
        <f>IF($E39+$I39+$D$7&lt;=DM$22,0,IF(DM$22-$D$7&gt;=$E39,IF(COUNTIF($KZ39:MW39,"&gt;0")&gt;0,VLOOKUP($C39,Input!$A$8:$HV$21,MATCH($CE$21+COUNTIF($KZ39:MW39,"&gt;0"),Input!$A$6:$HV$6,0),FALSE),0),0))*$D39</f>
        <v>0</v>
      </c>
      <c r="DN39" s="1">
        <f>IF($E39+$I39+$D$7&lt;=DN$22,0,IF(DN$22-$D$7&gt;=$E39,IF(COUNTIF($KZ39:MX39,"&gt;0")&gt;0,VLOOKUP($C39,Input!$A$8:$HV$21,MATCH($CE$21+COUNTIF($KZ39:MX39,"&gt;0"),Input!$A$6:$HV$6,0),FALSE),0),0))*$D39</f>
        <v>0</v>
      </c>
      <c r="DP39" t="str">
        <f>+VLOOKUP($C39,Input!$A$8:$GZ$39,MATCH(DP$21,Input!$A$6:$GZ$6,0),FALSE)</f>
        <v>Bus Maintenance at 0.85/mile</v>
      </c>
      <c r="DQ39" s="1">
        <f>IF($E39+$I39+$D$7&lt;=DQ$22,0,IF(DQ$22-$D$7&gt;=$E39,IF(COUNTIF($KZ39:LP39,"&gt;0")&gt;0,VLOOKUP($C39,Input!$A$8:$HV$21,MATCH($DP$21+COUNTIF($KZ39:LP39,"&gt;0"),Input!$A$6:$HV$6,0),FALSE),0),0))*$D39*$F39</f>
        <v>7956000</v>
      </c>
      <c r="DR39" s="1">
        <f>IF($E39+$I39+$D$7&lt;=DR$22,0,IF(DR$22-$D$7&gt;=$E39,IF(COUNTIF($KZ39:LQ39,"&gt;0")&gt;0,VLOOKUP($C39,Input!$A$8:$HV$21,MATCH($DP$21+COUNTIF($KZ39:LQ39,"&gt;0"),Input!$A$6:$HV$6,0),FALSE),0),0))*$D39*$F39</f>
        <v>7956000</v>
      </c>
      <c r="DS39" s="1">
        <f>IF($E39+$I39+$D$7&lt;=DS$22,0,IF(DS$22-$D$7&gt;=$E39,IF(COUNTIF($KZ39:LR39,"&gt;0")&gt;0,VLOOKUP($C39,Input!$A$8:$HV$21,MATCH($DP$21+COUNTIF($KZ39:LR39,"&gt;0"),Input!$A$6:$HV$6,0),FALSE),0),0))*$D39*$F39</f>
        <v>7956000</v>
      </c>
      <c r="DT39" s="1">
        <f>IF($E39+$I39+$D$7&lt;=DT$22,0,IF(DT$22-$D$7&gt;=$E39,IF(COUNTIF($KZ39:LS39,"&gt;0")&gt;0,VLOOKUP($C39,Input!$A$8:$HV$21,MATCH($DP$21+COUNTIF($KZ39:LS39,"&gt;0"),Input!$A$6:$HV$6,0),FALSE),0),0))*$D39*$F39</f>
        <v>7956000</v>
      </c>
      <c r="DU39" s="1">
        <f>IF($E39+$I39+$D$7&lt;=DU$22,0,IF(DU$22-$D$7&gt;=$E39,IF(COUNTIF($KZ39:LT39,"&gt;0")&gt;0,VLOOKUP($C39,Input!$A$8:$HV$21,MATCH($DP$21+COUNTIF($KZ39:LT39,"&gt;0"),Input!$A$6:$HV$6,0),FALSE),0),0))*$D39*$F39</f>
        <v>7956000</v>
      </c>
      <c r="DV39" s="1">
        <f>IF($E39+$I39+$D$7&lt;=DV$22,0,IF(DV$22-$D$7&gt;=$E39,IF(COUNTIF($KZ39:LU39,"&gt;0")&gt;0,VLOOKUP($C39,Input!$A$8:$HV$21,MATCH($DP$21+COUNTIF($KZ39:LU39,"&gt;0"),Input!$A$6:$HV$6,0),FALSE),0),0))*$D39*$F39</f>
        <v>7956000</v>
      </c>
      <c r="DW39" s="1">
        <f>IF($E39+$I39+$D$7&lt;=DW$22,0,IF(DW$22-$D$7&gt;=$E39,IF(COUNTIF($KZ39:LV39,"&gt;0")&gt;0,VLOOKUP($C39,Input!$A$8:$HV$21,MATCH($DP$21+COUNTIF($KZ39:LV39,"&gt;0"),Input!$A$6:$HV$6,0),FALSE),0),0))*$D39*$F39</f>
        <v>7956000</v>
      </c>
      <c r="DX39" s="1">
        <f>IF($E39+$I39+$D$7&lt;=DX$22,0,IF(DX$22-$D$7&gt;=$E39,IF(COUNTIF($KZ39:LW39,"&gt;0")&gt;0,VLOOKUP($C39,Input!$A$8:$HV$21,MATCH($DP$21+COUNTIF($KZ39:LW39,"&gt;0"),Input!$A$6:$HV$6,0),FALSE),0),0))*$D39*$F39</f>
        <v>7956000</v>
      </c>
      <c r="DY39" s="1">
        <f>IF($E39+$I39+$D$7&lt;=DY$22,0,IF(DY$22-$D$7&gt;=$E39,IF(COUNTIF($KZ39:LX39,"&gt;0")&gt;0,VLOOKUP($C39,Input!$A$8:$HV$21,MATCH($DP$21+COUNTIF($KZ39:LX39,"&gt;0"),Input!$A$6:$HV$6,0),FALSE),0),0))*$D39*$F39</f>
        <v>7956000</v>
      </c>
      <c r="DZ39" s="1">
        <f>IF($E39+$I39+$D$7&lt;=DZ$22,0,IF(DZ$22-$D$7&gt;=$E39,IF(COUNTIF($KZ39:LY39,"&gt;0")&gt;0,VLOOKUP($C39,Input!$A$8:$HV$21,MATCH($DP$21+COUNTIF($KZ39:LY39,"&gt;0"),Input!$A$6:$HV$6,0),FALSE),0),0))*$D39*$F39</f>
        <v>7956000</v>
      </c>
      <c r="EA39" s="1">
        <f>IF($E39+$I39+$D$7&lt;=EA$22,0,IF(EA$22-$D$7&gt;=$E39,IF(COUNTIF($KZ39:LZ39,"&gt;0")&gt;0,VLOOKUP($C39,Input!$A$8:$HV$21,MATCH($DP$21+COUNTIF($KZ39:LZ39,"&gt;0"),Input!$A$6:$HV$6,0),FALSE),0),0))*$D39*$F39</f>
        <v>7956000</v>
      </c>
      <c r="EB39" s="1">
        <f>IF($E39+$I39+$D$7&lt;=EB$22,0,IF(EB$22-$D$7&gt;=$E39,IF(COUNTIF($KZ39:MA39,"&gt;0")&gt;0,VLOOKUP($C39,Input!$A$8:$HV$21,MATCH($DP$21+COUNTIF($KZ39:MA39,"&gt;0"),Input!$A$6:$HV$6,0),FALSE),0),0))*$D39*$F39</f>
        <v>7956000</v>
      </c>
      <c r="EC39" s="1">
        <f>IF($E39+$I39+$D$7&lt;=EC$22,0,IF(EC$22-$D$7&gt;=$E39,IF(COUNTIF($KZ39:MB39,"&gt;0")&gt;0,VLOOKUP($C39,Input!$A$8:$HV$21,MATCH($DP$21+COUNTIF($KZ39:MB39,"&gt;0"),Input!$A$6:$HV$6,0),FALSE),0),0))*$D39*$F39</f>
        <v>7956000</v>
      </c>
      <c r="ED39" s="1">
        <f>IF($E39+$I39+$D$7&lt;=ED$22,0,IF(ED$22-$D$7&gt;=$E39,IF(COUNTIF($KZ39:MC39,"&gt;0")&gt;0,VLOOKUP($C39,Input!$A$8:$HV$21,MATCH($DP$21+COUNTIF($KZ39:MC39,"&gt;0"),Input!$A$6:$HV$6,0),FALSE),0),0))*$D39*$F39</f>
        <v>7956000</v>
      </c>
      <c r="EE39" s="1">
        <f>IF($E39+$I39+$D$7&lt;=EE$22,0,IF(EE$22-$D$7&gt;=$E39,IF(COUNTIF($KZ39:MD39,"&gt;0")&gt;0,VLOOKUP($C39,Input!$A$8:$HV$21,MATCH($DP$21+COUNTIF($KZ39:MD39,"&gt;0"),Input!$A$6:$HV$6,0),FALSE),0),0))*$D39*$F39</f>
        <v>0</v>
      </c>
      <c r="EF39" s="1">
        <f>IF($E39+$I39+$D$7&lt;=EF$22,0,IF(EF$22-$D$7&gt;=$E39,IF(COUNTIF($KZ39:ME39,"&gt;0")&gt;0,VLOOKUP($C39,Input!$A$8:$HV$21,MATCH($DP$21+COUNTIF($KZ39:ME39,"&gt;0"),Input!$A$6:$HV$6,0),FALSE),0),0))*$D39*$F39</f>
        <v>0</v>
      </c>
      <c r="EG39" s="1">
        <f>IF($E39+$I39+$D$7&lt;=EG$22,0,IF(EG$22-$D$7&gt;=$E39,IF(COUNTIF($KZ39:MF39,"&gt;0")&gt;0,VLOOKUP($C39,Input!$A$8:$HV$21,MATCH($DP$21+COUNTIF($KZ39:MF39,"&gt;0"),Input!$A$6:$HV$6,0),FALSE),0),0))*$D39*$F39</f>
        <v>0</v>
      </c>
      <c r="EH39" s="1">
        <f>IF($E39+$I39+$D$7&lt;=EH$22,0,IF(EH$22-$D$7&gt;=$E39,IF(COUNTIF($KZ39:MG39,"&gt;0")&gt;0,VLOOKUP($C39,Input!$A$8:$HV$21,MATCH($DP$21+COUNTIF($KZ39:MG39,"&gt;0"),Input!$A$6:$HV$6,0),FALSE),0),0))*$D39*$F39</f>
        <v>0</v>
      </c>
      <c r="EI39" s="1">
        <f>IF($E39+$I39+$D$7&lt;=EI$22,0,IF(EI$22-$D$7&gt;=$E39,IF(COUNTIF($KZ39:MH39,"&gt;0")&gt;0,VLOOKUP($C39,Input!$A$8:$HV$21,MATCH($DP$21+COUNTIF($KZ39:MH39,"&gt;0"),Input!$A$6:$HV$6,0),FALSE),0),0))*$D39*$F39</f>
        <v>0</v>
      </c>
      <c r="EJ39" s="1">
        <f>IF($E39+$I39+$D$7&lt;=EJ$22,0,IF(EJ$22-$D$7&gt;=$E39,IF(COUNTIF($KZ39:MI39,"&gt;0")&gt;0,VLOOKUP($C39,Input!$A$8:$HV$21,MATCH($DP$21+COUNTIF($KZ39:MI39,"&gt;0"),Input!$A$6:$HV$6,0),FALSE),0),0))*$D39*$F39</f>
        <v>0</v>
      </c>
      <c r="EK39" s="1">
        <f>IF($E39+$I39+$D$7&lt;=EK$22,0,IF(EK$22-$D$7&gt;=$E39,IF(COUNTIF($KZ39:MJ39,"&gt;0")&gt;0,VLOOKUP($C39,Input!$A$8:$HV$21,MATCH($DP$21+COUNTIF($KZ39:MJ39,"&gt;0"),Input!$A$6:$HV$6,0),FALSE),0),0))*$D39*$F39</f>
        <v>0</v>
      </c>
      <c r="EL39" s="1">
        <f>IF($E39+$I39+$D$7&lt;=EL$22,0,IF(EL$22-$D$7&gt;=$E39,IF(COUNTIF($KZ39:MK39,"&gt;0")&gt;0,VLOOKUP($C39,Input!$A$8:$HV$21,MATCH($DP$21+COUNTIF($KZ39:MK39,"&gt;0"),Input!$A$6:$HV$6,0),FALSE),0),0))*$D39*$F39</f>
        <v>0</v>
      </c>
      <c r="EM39" s="1">
        <f>IF($E39+$I39+$D$7&lt;=EM$22,0,IF(EM$22-$D$7&gt;=$E39,IF(COUNTIF($KZ39:ML39,"&gt;0")&gt;0,VLOOKUP($C39,Input!$A$8:$HV$21,MATCH($DP$21+COUNTIF($KZ39:ML39,"&gt;0"),Input!$A$6:$HV$6,0),FALSE),0),0))*$D39*$F39</f>
        <v>0</v>
      </c>
      <c r="EN39" s="1">
        <f>IF($E39+$I39+$D$7&lt;=EN$22,0,IF(EN$22-$D$7&gt;=$E39,IF(COUNTIF($KZ39:MM39,"&gt;0")&gt;0,VLOOKUP($C39,Input!$A$8:$HV$21,MATCH($DP$21+COUNTIF($KZ39:MM39,"&gt;0"),Input!$A$6:$HV$6,0),FALSE),0),0))*$D39*$F39</f>
        <v>0</v>
      </c>
      <c r="EO39" s="1">
        <f>IF($E39+$I39+$D$7&lt;=EO$22,0,IF(EO$22-$D$7&gt;=$E39,IF(COUNTIF($KZ39:MN39,"&gt;0")&gt;0,VLOOKUP($C39,Input!$A$8:$HV$21,MATCH($DP$21+COUNTIF($KZ39:MN39,"&gt;0"),Input!$A$6:$HV$6,0),FALSE),0),0))*$D39*$F39</f>
        <v>0</v>
      </c>
      <c r="EP39" s="1">
        <f>IF($E39+$I39+$D$7&lt;=EP$22,0,IF(EP$22-$D$7&gt;=$E39,IF(COUNTIF($KZ39:MO39,"&gt;0")&gt;0,VLOOKUP($C39,Input!$A$8:$HV$21,MATCH($DP$21+COUNTIF($KZ39:MO39,"&gt;0"),Input!$A$6:$HV$6,0),FALSE),0),0))*$D39*$F39</f>
        <v>0</v>
      </c>
      <c r="EQ39" s="1">
        <f>IF($E39+$I39+$D$7&lt;=EQ$22,0,IF(EQ$22-$D$7&gt;=$E39,IF(COUNTIF($KZ39:MP39,"&gt;0")&gt;0,VLOOKUP($C39,Input!$A$8:$HV$21,MATCH($DP$21+COUNTIF($KZ39:MP39,"&gt;0"),Input!$A$6:$HV$6,0),FALSE),0),0))*$D39*$F39</f>
        <v>0</v>
      </c>
      <c r="ER39" s="1">
        <f>IF($E39+$I39+$D$7&lt;=ER$22,0,IF(ER$22-$D$7&gt;=$E39,IF(COUNTIF($KZ39:MQ39,"&gt;0")&gt;0,VLOOKUP($C39,Input!$A$8:$HV$21,MATCH($DP$21+COUNTIF($KZ39:MQ39,"&gt;0"),Input!$A$6:$HV$6,0),FALSE),0),0))*$D39*$F39</f>
        <v>0</v>
      </c>
      <c r="ES39" s="1">
        <f>IF($E39+$I39+$D$7&lt;=ES$22,0,IF(ES$22-$D$7&gt;=$E39,IF(COUNTIF($KZ39:MR39,"&gt;0")&gt;0,VLOOKUP($C39,Input!$A$8:$HV$21,MATCH($DP$21+COUNTIF($KZ39:MR39,"&gt;0"),Input!$A$6:$HV$6,0),FALSE),0),0))*$D39*$F39</f>
        <v>0</v>
      </c>
      <c r="ET39" s="1">
        <f>IF($E39+$I39+$D$7&lt;=ET$22,0,IF(ET$22-$D$7&gt;=$E39,IF(COUNTIF($KZ39:MS39,"&gt;0")&gt;0,VLOOKUP($C39,Input!$A$8:$HV$21,MATCH($DP$21+COUNTIF($KZ39:MS39,"&gt;0"),Input!$A$6:$HV$6,0),FALSE),0),0))*$D39*$F39</f>
        <v>0</v>
      </c>
      <c r="EU39" s="1">
        <f>IF($E39+$I39+$D$7&lt;=EU$22,0,IF(EU$22-$D$7&gt;=$E39,IF(COUNTIF($KZ39:MT39,"&gt;0")&gt;0,VLOOKUP($C39,Input!$A$8:$HV$21,MATCH($DP$21+COUNTIF($KZ39:MT39,"&gt;0"),Input!$A$6:$HV$6,0),FALSE),0),0))*$D39*$F39</f>
        <v>0</v>
      </c>
      <c r="EV39" s="1">
        <f>IF($E39+$I39+$D$7&lt;=EV$22,0,IF(EV$22-$D$7&gt;=$E39,IF(COUNTIF($KZ39:MU39,"&gt;0")&gt;0,VLOOKUP($C39,Input!$A$8:$HV$21,MATCH($DP$21+COUNTIF($KZ39:MU39,"&gt;0"),Input!$A$6:$HV$6,0),FALSE),0),0))*$D39*$F39</f>
        <v>0</v>
      </c>
      <c r="EW39" s="1">
        <f>IF($E39+$I39+$D$7&lt;=EW$22,0,IF(EW$22-$D$7&gt;=$E39,IF(COUNTIF($KZ39:MV39,"&gt;0")&gt;0,VLOOKUP($C39,Input!$A$8:$HV$21,MATCH($DP$21+COUNTIF($KZ39:MV39,"&gt;0"),Input!$A$6:$HV$6,0),FALSE),0),0))*$D39*$F39</f>
        <v>0</v>
      </c>
      <c r="EX39" s="1">
        <f>IF($E39+$I39+$D$7&lt;=EX$22,0,IF(EX$22-$D$7&gt;=$E39,IF(COUNTIF($KZ39:MW39,"&gt;0")&gt;0,VLOOKUP($C39,Input!$A$8:$HV$21,MATCH($DP$21+COUNTIF($KZ39:MW39,"&gt;0"),Input!$A$6:$HV$6,0),FALSE),0),0))*$D39*$F39</f>
        <v>0</v>
      </c>
      <c r="EY39" s="1">
        <f>IF($E39+$I39+$D$7&lt;=EY$22,0,IF(EY$22-$D$7&gt;=$E39,IF(COUNTIF($KZ39:MX39,"&gt;0")&gt;0,VLOOKUP($C39,Input!$A$8:$HV$21,MATCH($DP$21+COUNTIF($KZ39:MX39,"&gt;0"),Input!$A$6:$HV$6,0),FALSE),0),0))*$D39*$F39</f>
        <v>0</v>
      </c>
      <c r="EZ39" s="1"/>
      <c r="FA39" t="str">
        <f>VLOOKUP($C39,Input!$A$8:$GZ$39,MATCH(FA$21,Input!$A$6:$GZ$6,0),FALSE)</f>
        <v>NA</v>
      </c>
      <c r="FB39">
        <f>IF((VLOOKUP($C39,Input!$A$8:$GZ$39,MATCH(FB$21,Input!$A$6:$GZ$6,0),FALSE))="Y",$D39/VLOOKUP($C39,Input!$A$8:$GZ$39,MATCH(FC$21,Input!$A$6:$GZ$6,0),FALSE),0)</f>
        <v>0</v>
      </c>
      <c r="FC39">
        <f>IF((VLOOKUP($C39,Input!$A$8:$GZ$39,MATCH(FB$21,Input!$A$6:$GZ$6,0),FALSE))="Y",0,IF((VLOOKUP($C39,Input!$A$8:$GZ$39,MATCH(FC$21,Input!$A$6:$GZ$6,0),FALSE))&gt;0,$D39/VLOOKUP($C39,Input!$A$8:$GZ$39,MATCH(FC$21,Input!$A$6:$GZ$6,0),FALSE),0))</f>
        <v>0</v>
      </c>
      <c r="FD39" s="1">
        <f>+IF($E39=FD$22,VLOOKUP($C39,Input!$A$8:$GZ$39,MATCH(FD$21,Input!$A$6:$GZ$6,0),FALSE),0)*IF(FD$19&gt;=MAX(FC$19:$FD$19),MIN((FD$19-MAX(FC$19:$FD$19)),(FD$19-FC$19)),0)+IF($E39=FD$22,VLOOKUP($C39,Input!$A$8:$GZ$39,MATCH(FD$21,Input!$A$6:$GZ$6,0),FALSE),0)*IF(FD$18&gt;=MAX(FC$18:$FD$18),MIN((FD$18-MAX(FC$18:$FD$18)),(FD$18-FC$18)),0)</f>
        <v>0</v>
      </c>
      <c r="FE39" s="1">
        <f>+IF($E39=FE$22,VLOOKUP($C39,Input!$A$8:$GZ$39,MATCH(FE$21,Input!$A$6:$GZ$6,0),FALSE),0)*IF(FE$19&gt;=MAX(FD$19:$FD$19),MIN((FE$19-MAX(FD$19:$FD$19)),(FE$19-FD$19)),0)+IF($E39=FE$22,VLOOKUP($C39,Input!$A$8:$GZ$39,MATCH(FE$21,Input!$A$6:$GZ$6,0),FALSE),0)*IF(FE$18&gt;=MAX(FD$18:$FD$18),MIN((FE$18-MAX(FD$18:$FD$18)),(FE$18-FD$18)),0)</f>
        <v>0</v>
      </c>
      <c r="FF39" s="1">
        <f>+IF($E39=FF$22,VLOOKUP($C39,Input!$A$8:$GZ$39,MATCH(FF$21,Input!$A$6:$GZ$6,0),FALSE),0)*IF(FF$19&gt;=MAX($FD$19:FE$19),MIN((FF$19-MAX($FD$19:FE$19)),(FF$19-FE$19)),0)+IF($E39=FF$22,VLOOKUP($C39,Input!$A$8:$GZ$39,MATCH(FF$21,Input!$A$6:$GZ$6,0),FALSE),0)*IF(FF$18&gt;=MAX($FD$18:FE$18),MIN((FF$18-MAX($FD$18:FE$18)),(FF$18-FE$18)),0)</f>
        <v>0</v>
      </c>
      <c r="FG39" s="1">
        <f>+IF($E39=FG$22,VLOOKUP($C39,Input!$A$8:$GZ$39,MATCH(FG$21,Input!$A$6:$GZ$6,0),FALSE),0)*IF(FG$19&gt;=MAX($FD$19:FF$19),MIN((FG$19-MAX($FD$19:FF$19)),(FG$19-FF$19)),0)+IF($E39=FG$22,VLOOKUP($C39,Input!$A$8:$GZ$39,MATCH(FG$21,Input!$A$6:$GZ$6,0),FALSE),0)*IF(FG$18&gt;=MAX($FD$18:FF$18),MIN((FG$18-MAX($FD$18:FF$18)),(FG$18-FF$18)),0)</f>
        <v>0</v>
      </c>
      <c r="FH39" s="1">
        <f>+IF($E39=FH$22,VLOOKUP($C39,Input!$A$8:$GZ$39,MATCH(FH$21,Input!$A$6:$GZ$6,0),FALSE),0)*IF(FH$19&gt;=MAX($FD$19:FG$19),MIN((FH$19-MAX($FD$19:FG$19)),(FH$19-FG$19)),0)+IF($E39=FH$22,VLOOKUP($C39,Input!$A$8:$GZ$39,MATCH(FH$21,Input!$A$6:$GZ$6,0),FALSE),0)*IF(FH$18&gt;=MAX($FD$18:FG$18),MIN((FH$18-MAX($FD$18:FG$18)),(FH$18-FG$18)),0)</f>
        <v>0</v>
      </c>
      <c r="FI39" s="1">
        <f>+IF($E39=FI$22,VLOOKUP($C39,Input!$A$8:$GZ$39,MATCH(FI$21,Input!$A$6:$GZ$6,0),FALSE),0)*IF(FI$19&gt;=MAX($FD$19:FH$19),MIN((FI$19-MAX($FD$19:FH$19)),(FI$19-FH$19)),0)+IF($E39=FI$22,VLOOKUP($C39,Input!$A$8:$GZ$39,MATCH(FI$21,Input!$A$6:$GZ$6,0),FALSE),0)*IF(FI$18&gt;=MAX($FD$18:FH$18),MIN((FI$18-MAX($FD$18:FH$18)),(FI$18-FH$18)),0)</f>
        <v>0</v>
      </c>
      <c r="FJ39" s="1">
        <f>+IF($E39=FJ$22,VLOOKUP($C39,Input!$A$8:$GZ$39,MATCH(FJ$21,Input!$A$6:$GZ$6,0),FALSE),0)*IF(FJ$19&gt;=MAX($FD$19:FI$19),MIN((FJ$19-MAX($FD$19:FI$19)),(FJ$19-FI$19)),0)+IF($E39=FJ$22,VLOOKUP($C39,Input!$A$8:$GZ$39,MATCH(FJ$21,Input!$A$6:$GZ$6,0),FALSE),0)*IF(FJ$18&gt;=MAX($FD$18:FI$18),MIN((FJ$18-MAX($FD$18:FI$18)),(FJ$18-FI$18)),0)</f>
        <v>0</v>
      </c>
      <c r="FK39" s="1">
        <f>+IF($E39=FK$22,VLOOKUP($C39,Input!$A$8:$GZ$39,MATCH(FK$21,Input!$A$6:$GZ$6,0),FALSE),0)*IF(FK$19&gt;=MAX($FD$19:FJ$19),MIN((FK$19-MAX($FD$19:FJ$19)),(FK$19-FJ$19)),0)+IF($E39=FK$22,VLOOKUP($C39,Input!$A$8:$GZ$39,MATCH(FK$21,Input!$A$6:$GZ$6,0),FALSE),0)*IF(FK$18&gt;=MAX($FD$18:FJ$18),MIN((FK$18-MAX($FD$18:FJ$18)),(FK$18-FJ$18)),0)</f>
        <v>0</v>
      </c>
      <c r="FL39" s="1">
        <f>+IF($E39=FL$22,VLOOKUP($C39,Input!$A$8:$GZ$39,MATCH(FL$21,Input!$A$6:$GZ$6,0),FALSE),0)*IF(FL$19&gt;=MAX($FD$19:FK$19),MIN((FL$19-MAX($FD$19:FK$19)),(FL$19-FK$19)),0)+IF($E39=FL$22,VLOOKUP($C39,Input!$A$8:$GZ$39,MATCH(FL$21,Input!$A$6:$GZ$6,0),FALSE),0)*IF(FL$18&gt;=MAX($FD$18:FK$18),MIN((FL$18-MAX($FD$18:FK$18)),(FL$18-FK$18)),0)</f>
        <v>0</v>
      </c>
      <c r="FM39" s="1">
        <f>+IF($E39=FM$22,VLOOKUP($C39,Input!$A$8:$GZ$39,MATCH(FM$21,Input!$A$6:$GZ$6,0),FALSE),0)*IF(FM$19&gt;=MAX($FD$19:FL$19),MIN((FM$19-MAX($FD$19:FL$19)),(FM$19-FL$19)),0)+IF($E39=FM$22,VLOOKUP($C39,Input!$A$8:$GZ$39,MATCH(FM$21,Input!$A$6:$GZ$6,0),FALSE),0)*IF(FM$18&gt;=MAX($FD$18:FL$18),MIN((FM$18-MAX($FD$18:FL$18)),(FM$18-FL$18)),0)</f>
        <v>0</v>
      </c>
      <c r="FN39" s="1">
        <f>+IF($E39=FN$22,VLOOKUP($C39,Input!$A$8:$GZ$39,MATCH(FN$21,Input!$A$6:$GZ$6,0),FALSE),0)*IF(FN$19&gt;=MAX($FD$19:FM$19),MIN((FN$19-MAX($FD$19:FM$19)),(FN$19-FM$19)),0)+IF($E39=FN$22,VLOOKUP($C39,Input!$A$8:$GZ$39,MATCH(FN$21,Input!$A$6:$GZ$6,0),FALSE),0)*IF(FN$18&gt;=MAX($FD$18:FM$18),MIN((FN$18-MAX($FD$18:FM$18)),(FN$18-FM$18)),0)</f>
        <v>0</v>
      </c>
      <c r="FO39" s="1">
        <f>+IF($E39=FO$22,VLOOKUP($C39,Input!$A$8:$GZ$39,MATCH(FO$21,Input!$A$6:$GZ$6,0),FALSE),0)*IF(FO$19&gt;=MAX($FD$19:FN$19),MIN((FO$19-MAX($FD$19:FN$19)),(FO$19-FN$19)),0)+IF($E39=FO$22,VLOOKUP($C39,Input!$A$8:$GZ$39,MATCH(FO$21,Input!$A$6:$GZ$6,0),FALSE),0)*IF(FO$18&gt;=MAX($FD$18:FN$18),MIN((FO$18-MAX($FD$18:FN$18)),(FO$18-FN$18)),0)</f>
        <v>0</v>
      </c>
      <c r="FP39" s="1">
        <f>+IF($E39=FP$22,VLOOKUP($C39,Input!$A$8:$GZ$39,MATCH(FP$21,Input!$A$6:$GZ$6,0),FALSE),0)*IF(FP$19&gt;=MAX($FD$19:FO$19),MIN((FP$19-MAX($FD$19:FO$19)),(FP$19-FO$19)),0)+IF($E39=FP$22,VLOOKUP($C39,Input!$A$8:$GZ$39,MATCH(FP$21,Input!$A$6:$GZ$6,0),FALSE),0)*IF(FP$18&gt;=MAX($FD$18:FO$18),MIN((FP$18-MAX($FD$18:FO$18)),(FP$18-FO$18)),0)</f>
        <v>0</v>
      </c>
      <c r="FQ39" s="1">
        <f>+IF($E39=FQ$22,VLOOKUP($C39,Input!$A$8:$GZ$39,MATCH(FQ$21,Input!$A$6:$GZ$6,0),FALSE),0)*IF(FQ$19&gt;=MAX($FD$19:FP$19),MIN((FQ$19-MAX($FD$19:FP$19)),(FQ$19-FP$19)),0)+IF($E39=FQ$22,VLOOKUP($C39,Input!$A$8:$GZ$39,MATCH(FQ$21,Input!$A$6:$GZ$6,0),FALSE),0)*IF(FQ$18&gt;=MAX($FD$18:FP$18),MIN((FQ$18-MAX($FD$18:FP$18)),(FQ$18-FP$18)),0)</f>
        <v>0</v>
      </c>
      <c r="FR39" s="1">
        <f>+IF($E39=FR$22,VLOOKUP($C39,Input!$A$8:$GZ$39,MATCH(FR$21,Input!$A$6:$GZ$6,0),FALSE),0)*IF(FR$19&gt;=MAX($FD$19:FQ$19),MIN((FR$19-MAX($FD$19:FQ$19)),(FR$19-FQ$19)),0)+IF($E39=FR$22,VLOOKUP($C39,Input!$A$8:$GZ$39,MATCH(FR$21,Input!$A$6:$GZ$6,0),FALSE),0)*IF(FR$18&gt;=MAX($FD$18:FQ$18),MIN((FR$18-MAX($FD$18:FQ$18)),(FR$18-FQ$18)),0)</f>
        <v>0</v>
      </c>
      <c r="FS39" s="1">
        <f>+IF($E39=FS$22,VLOOKUP($C39,Input!$A$8:$GZ$39,MATCH(FS$21,Input!$A$6:$GZ$6,0),FALSE),0)*IF(FS$19&gt;=MAX($FD$19:FR$19),MIN((FS$19-MAX($FD$19:FR$19)),(FS$19-FR$19)),0)+IF($E39=FS$22,VLOOKUP($C39,Input!$A$8:$GZ$39,MATCH(FS$21,Input!$A$6:$GZ$6,0),FALSE),0)*IF(FS$18&gt;=MAX($FD$18:FR$18),MIN((FS$18-MAX($FD$18:FR$18)),(FS$18-FR$18)),0)</f>
        <v>0</v>
      </c>
      <c r="FT39" s="1">
        <f>+IF($E39=FT$22,VLOOKUP($C39,Input!$A$8:$GZ$39,MATCH(FT$21,Input!$A$6:$GZ$6,0),FALSE),0)*IF(FT$19&gt;=MAX($FD$19:FS$19),MIN((FT$19-MAX($FD$19:FS$19)),(FT$19-FS$19)),0)+IF($E39=FT$22,VLOOKUP($C39,Input!$A$8:$GZ$39,MATCH(FT$21,Input!$A$6:$GZ$6,0),FALSE),0)*IF(FT$18&gt;=MAX($FD$18:FS$18),MIN((FT$18-MAX($FD$18:FS$18)),(FT$18-FS$18)),0)</f>
        <v>0</v>
      </c>
      <c r="FU39" s="1">
        <f>+IF($E39=FU$22,VLOOKUP($C39,Input!$A$8:$GZ$39,MATCH(FU$21,Input!$A$6:$GZ$6,0),FALSE),0)*IF(FU$19&gt;=MAX($FD$19:FT$19),MIN((FU$19-MAX($FD$19:FT$19)),(FU$19-FT$19)),0)+IF($E39=FU$22,VLOOKUP($C39,Input!$A$8:$GZ$39,MATCH(FU$21,Input!$A$6:$GZ$6,0),FALSE),0)*IF(FU$18&gt;=MAX($FD$18:FT$18),MIN((FU$18-MAX($FD$18:FT$18)),(FU$18-FT$18)),0)</f>
        <v>0</v>
      </c>
      <c r="FV39" s="1">
        <f>+IF($E39=FV$22,VLOOKUP($C39,Input!$A$8:$GZ$39,MATCH(FV$21,Input!$A$6:$GZ$6,0),FALSE),0)*IF(FV$19&gt;=MAX($FD$19:FU$19),MIN((FV$19-MAX($FD$19:FU$19)),(FV$19-FU$19)),0)+IF($E39=FV$22,VLOOKUP($C39,Input!$A$8:$GZ$39,MATCH(FV$21,Input!$A$6:$GZ$6,0),FALSE),0)*IF(FV$18&gt;=MAX($FD$18:FU$18),MIN((FV$18-MAX($FD$18:FU$18)),(FV$18-FU$18)),0)</f>
        <v>0</v>
      </c>
      <c r="FW39" s="1">
        <f>+IF($E39=FW$22,VLOOKUP($C39,Input!$A$8:$GZ$39,MATCH(FW$21,Input!$A$6:$GZ$6,0),FALSE),0)*IF(FW$19&gt;=MAX($FD$19:FV$19),MIN((FW$19-MAX($FD$19:FV$19)),(FW$19-FV$19)),0)+IF($E39=FW$22,VLOOKUP($C39,Input!$A$8:$GZ$39,MATCH(FW$21,Input!$A$6:$GZ$6,0),FALSE),0)*IF(FW$18&gt;=MAX($FD$18:FV$18),MIN((FW$18-MAX($FD$18:FV$18)),(FW$18-FV$18)),0)</f>
        <v>0</v>
      </c>
      <c r="FX39" s="1">
        <f>+IF($E39=FX$22,VLOOKUP($C39,Input!$A$8:$GZ$39,MATCH(FX$21,Input!$A$6:$GZ$6,0),FALSE),0)*IF(FX$19&gt;=MAX($FD$19:FW$19),MIN((FX$19-MAX($FD$19:FW$19)),(FX$19-FW$19)),0)+IF($E39=FX$22,VLOOKUP($C39,Input!$A$8:$GZ$39,MATCH(FX$21,Input!$A$6:$GZ$6,0),FALSE),0)*IF(FX$18&gt;=MAX($FD$18:FW$18),MIN((FX$18-MAX($FD$18:FW$18)),(FX$18-FW$18)),0)</f>
        <v>0</v>
      </c>
      <c r="FY39" s="1">
        <f>+IF($E39=FY$22,VLOOKUP($C39,Input!$A$8:$GZ$39,MATCH(FY$21,Input!$A$6:$GZ$6,0),FALSE),0)*IF(FY$19&gt;=MAX($FD$19:FX$19),MIN((FY$19-MAX($FD$19:FX$19)),(FY$19-FX$19)),0)+IF($E39=FY$22,VLOOKUP($C39,Input!$A$8:$GZ$39,MATCH(FY$21,Input!$A$6:$GZ$6,0),FALSE),0)*IF(FY$18&gt;=MAX($FD$18:FX$18),MIN((FY$18-MAX($FD$18:FX$18)),(FY$18-FX$18)),0)</f>
        <v>0</v>
      </c>
      <c r="FZ39" s="1">
        <f>+IF($E39=FZ$22,VLOOKUP($C39,Input!$A$8:$GZ$39,MATCH(FZ$21,Input!$A$6:$GZ$6,0),FALSE),0)*IF(FZ$19&gt;=MAX($FD$19:FY$19),MIN((FZ$19-MAX($FD$19:FY$19)),(FZ$19-FY$19)),0)+IF($E39=FZ$22,VLOOKUP($C39,Input!$A$8:$GZ$39,MATCH(FZ$21,Input!$A$6:$GZ$6,0),FALSE),0)*IF(FZ$18&gt;=MAX($FD$18:FY$18),MIN((FZ$18-MAX($FD$18:FY$18)),(FZ$18-FY$18)),0)</f>
        <v>0</v>
      </c>
      <c r="GA39" s="1">
        <f>+IF($E39=GA$22,VLOOKUP($C39,Input!$A$8:$GZ$39,MATCH(GA$21,Input!$A$6:$GZ$6,0),FALSE),0)*IF(GA$19&gt;=MAX($FD$19:FZ$19),MIN((GA$19-MAX($FD$19:FZ$19)),(GA$19-FZ$19)),0)+IF($E39=GA$22,VLOOKUP($C39,Input!$A$8:$GZ$39,MATCH(GA$21,Input!$A$6:$GZ$6,0),FALSE),0)*IF(GA$18&gt;=MAX($FD$18:FZ$18),MIN((GA$18-MAX($FD$18:FZ$18)),(GA$18-FZ$18)),0)</f>
        <v>0</v>
      </c>
      <c r="GB39" s="1">
        <f>+IF($E39=GB$22,VLOOKUP($C39,Input!$A$8:$GZ$39,MATCH(GB$21,Input!$A$6:$GZ$6,0),FALSE),0)*IF(GB$19&gt;=MAX($FD$19:GA$19),MIN((GB$19-MAX($FD$19:GA$19)),(GB$19-GA$19)),0)+IF($E39=GB$22,VLOOKUP($C39,Input!$A$8:$GZ$39,MATCH(GB$21,Input!$A$6:$GZ$6,0),FALSE),0)*IF(GB$18&gt;=MAX($FD$18:GA$18),MIN((GB$18-MAX($FD$18:GA$18)),(GB$18-GA$18)),0)</f>
        <v>0</v>
      </c>
      <c r="GC39" s="1">
        <f>+IF($E39=GC$22,VLOOKUP($C39,Input!$A$8:$GZ$39,MATCH(GC$21,Input!$A$6:$GZ$6,0),FALSE),0)*IF(GC$19&gt;=MAX($FD$19:GB$19),MIN((GC$19-MAX($FD$19:GB$19)),(GC$19-GB$19)),0)+IF($E39=GC$22,VLOOKUP($C39,Input!$A$8:$GZ$39,MATCH(GC$21,Input!$A$6:$GZ$6,0),FALSE),0)*IF(GC$18&gt;=MAX($FD$18:GB$18),MIN((GC$18-MAX($FD$18:GB$18)),(GC$18-GB$18)),0)</f>
        <v>0</v>
      </c>
      <c r="GD39" s="1">
        <f>+IF($E39=GD$22,VLOOKUP($C39,Input!$A$8:$GZ$39,MATCH(GD$21,Input!$A$6:$GZ$6,0),FALSE),0)*IF(GD$19&gt;=MAX($FD$19:GC$19),MIN((GD$19-MAX($FD$19:GC$19)),(GD$19-GC$19)),0)+IF($E39=GD$22,VLOOKUP($C39,Input!$A$8:$GZ$39,MATCH(GD$21,Input!$A$6:$GZ$6,0),FALSE),0)*IF(GD$18&gt;=MAX($FD$18:GC$18),MIN((GD$18-MAX($FD$18:GC$18)),(GD$18-GC$18)),0)</f>
        <v>0</v>
      </c>
      <c r="GE39" s="1">
        <f>+IF($E39=GE$22,VLOOKUP($C39,Input!$A$8:$GZ$39,MATCH(GE$21,Input!$A$6:$GZ$6,0),FALSE),0)*IF(GE$19&gt;=MAX($FD$19:GD$19),MIN((GE$19-MAX($FD$19:GD$19)),(GE$19-GD$19)),0)+IF($E39=GE$22,VLOOKUP($C39,Input!$A$8:$GZ$39,MATCH(GE$21,Input!$A$6:$GZ$6,0),FALSE),0)*IF(GE$18&gt;=MAX($FD$18:GD$18),MIN((GE$18-MAX($FD$18:GD$18)),(GE$18-GD$18)),0)</f>
        <v>0</v>
      </c>
      <c r="GF39" s="1">
        <f>+IF($E39=GF$22,VLOOKUP($C39,Input!$A$8:$GZ$39,MATCH(GF$21,Input!$A$6:$GZ$6,0),FALSE),0)*IF(GF$19&gt;=MAX($FD$19:GE$19),MIN((GF$19-MAX($FD$19:GE$19)),(GF$19-GE$19)),0)+IF($E39=GF$22,VLOOKUP($C39,Input!$A$8:$GZ$39,MATCH(GF$21,Input!$A$6:$GZ$6,0),FALSE),0)*IF(GF$18&gt;=MAX($FD$18:GE$18),MIN((GF$18-MAX($FD$18:GE$18)),(GF$18-GE$18)),0)</f>
        <v>0</v>
      </c>
      <c r="GG39" s="1">
        <f>+IF($E39=GG$22,VLOOKUP($C39,Input!$A$8:$GZ$39,MATCH(GG$21,Input!$A$6:$GZ$6,0),FALSE),0)*IF(GG$19&gt;=MAX($FD$19:GF$19),MIN((GG$19-MAX($FD$19:GF$19)),(GG$19-GF$19)),0)+IF($E39=GG$22,VLOOKUP($C39,Input!$A$8:$GZ$39,MATCH(GG$21,Input!$A$6:$GZ$6,0),FALSE),0)*IF(GG$18&gt;=MAX($FD$18:GF$18),MIN((GG$18-MAX($FD$18:GF$18)),(GG$18-GF$18)),0)</f>
        <v>0</v>
      </c>
      <c r="GH39" s="1">
        <f>+IF($E39=GH$22,VLOOKUP($C39,Input!$A$8:$GZ$39,MATCH(GH$21,Input!$A$6:$GZ$6,0),FALSE),0)*IF(GH$19&gt;=MAX($FD$19:GG$19),MIN((GH$19-MAX($FD$19:GG$19)),(GH$19-GG$19)),0)+IF($E39=GH$22,VLOOKUP($C39,Input!$A$8:$GZ$39,MATCH(GH$21,Input!$A$6:$GZ$6,0),FALSE),0)*IF(GH$18&gt;=MAX($FD$18:GG$18),MIN((GH$18-MAX($FD$18:GG$18)),(GH$18-GG$18)),0)</f>
        <v>0</v>
      </c>
      <c r="GI39" s="1">
        <f>+IF($E39=GI$22,VLOOKUP($C39,Input!$A$8:$GZ$39,MATCH(GI$21,Input!$A$6:$GZ$6,0),FALSE),0)*IF(GI$19&gt;=MAX($FD$19:GH$19),MIN((GI$19-MAX($FD$19:GH$19)),(GI$19-GH$19)),0)+IF($E39=GI$22,VLOOKUP($C39,Input!$A$8:$GZ$39,MATCH(GI$21,Input!$A$6:$GZ$6,0),FALSE),0)*IF(GI$18&gt;=MAX($FD$18:GH$18),MIN((GI$18-MAX($FD$18:GH$18)),(GI$18-GH$18)),0)</f>
        <v>0</v>
      </c>
      <c r="GJ39" s="1">
        <f>+IF($E39=GJ$22,VLOOKUP($C39,Input!$A$8:$GZ$39,MATCH(GJ$21,Input!$A$6:$GZ$6,0),FALSE),0)*IF(GJ$19&gt;=MAX($FD$19:GI$19),MIN((GJ$19-MAX($FD$19:GI$19)),(GJ$19-GI$19)),0)+IF($E39=GJ$22,VLOOKUP($C39,Input!$A$8:$GZ$39,MATCH(GJ$21,Input!$A$6:$GZ$6,0),FALSE),0)*IF(GJ$18&gt;=MAX($FD$18:GI$18),MIN((GJ$18-MAX($FD$18:GI$18)),(GJ$18-GI$18)),0)</f>
        <v>0</v>
      </c>
      <c r="GK39" s="1">
        <f>+IF($E39=GK$22,VLOOKUP($C39,Input!$A$8:$GZ$39,MATCH(GK$21,Input!$A$6:$GZ$6,0),FALSE),0)*IF(GK$19&gt;=MAX($FD$19:GJ$19),MIN((GK$19-MAX($FD$19:GJ$19)),(GK$19-GJ$19)),0)+IF($E39=GK$22,VLOOKUP($C39,Input!$A$8:$GZ$39,MATCH(GK$21,Input!$A$6:$GZ$6,0),FALSE),0)*IF(GK$18&gt;=MAX($FD$18:GJ$18),MIN((GK$18-MAX($FD$18:GJ$18)),(GK$18-GJ$18)),0)</f>
        <v>0</v>
      </c>
      <c r="GL39" s="1">
        <f>+IF($E39=GL$22,VLOOKUP($C39,Input!$A$8:$GZ$39,MATCH(GL$21,Input!$A$6:$GZ$6,0),FALSE),0)*IF(GL$19&gt;=MAX($FD$19:GK$19),MIN((GL$19-MAX($FD$19:GK$19)),(GL$19-GK$19)),0)+IF($E39=GL$22,VLOOKUP($C39,Input!$A$8:$GZ$39,MATCH(GL$21,Input!$A$6:$GZ$6,0),FALSE),0)*IF(GL$18&gt;=MAX($FD$18:GK$18),MIN((GL$18-MAX($FD$18:GK$18)),(GL$18-GK$18)),0)</f>
        <v>0</v>
      </c>
      <c r="GM39" s="42"/>
      <c r="GN39" t="str">
        <f>VLOOKUP($C39,Input!$A$8:$GZ$39,MATCH(GN$21,Input!$A$6:$GZ$6,0),FALSE)</f>
        <v>NA</v>
      </c>
      <c r="GO39">
        <f>IF((VLOOKUP($C39,Input!$A$8:$GZ$39,MATCH(GO$21,Input!$A$6:$GZ$6,0),FALSE))="Y",$D39/VLOOKUP($C39,Input!$A$8:$GZ$39,MATCH(GP$21,Input!$A$6:$GZ$6,0),FALSE),0)</f>
        <v>0</v>
      </c>
      <c r="GP39">
        <f>IF((VLOOKUP($C39,Input!$A$8:$GZ$39,MATCH(GO$21,Input!$A$6:$GZ$6,0),FALSE))="Y",0,IF((VLOOKUP($C39,Input!$A$8:$GZ$39,MATCH(GP$21,Input!$A$6:$GZ$6,0),FALSE))&gt;0,$D39/VLOOKUP($C39,Input!$A$8:$GZ$39,MATCH(GP$21,Input!$A$6:$GZ$6,0),FALSE),0))</f>
        <v>0</v>
      </c>
      <c r="GQ39" s="1">
        <f>+IF($E39=GQ$22,VLOOKUP($C39,Input!$A$8:$GZ$39,MATCH(GQ$21,Input!$A$6:$GZ$6,0),FALSE),0)*IF(GQ$19&gt;=MAX($GP$19:GP$19),MIN((GQ$19-MAX($GP$19:GP$19)),(GQ$19-GP$19)),0)+IF($E39=GQ$22,VLOOKUP($C39,Input!$A$8:$GZ$39,MATCH(GQ$21,Input!$A$6:$GZ$6,0),FALSE),0)*IF(GQ$18&gt;=MAX($GP$18:GP$18),MIN((GQ$18-MAX($GP$18:GP$18)),(GQ$18-GP$18)),0)</f>
        <v>0</v>
      </c>
      <c r="GR39" s="1">
        <f>+IF($E39=GR$22,VLOOKUP($C39,Input!$A$8:$GZ$39,MATCH(GR$21,Input!$A$6:$GZ$6,0),FALSE),0)*IF(GR$19&gt;=MAX($GP$19:GQ$19),MIN((GR$19-MAX($GP$19:GQ$19)),(GR$19-GQ$19)),0)+IF($E39=GR$22,VLOOKUP($C39,Input!$A$8:$GZ$39,MATCH(GR$21,Input!$A$6:$GZ$6,0),FALSE),0)*IF(GR$18&gt;=MAX($GP$18:GQ$18),MIN((GR$18-MAX($GP$18:GQ$18)),(GR$18-GQ$18)),0)</f>
        <v>0</v>
      </c>
      <c r="GS39" s="1">
        <f>+IF($E39=GS$22,VLOOKUP($C39,Input!$A$8:$GZ$39,MATCH(GS$21,Input!$A$6:$GZ$6,0),FALSE),0)*IF(GS$19&gt;=MAX($GP$19:GR$19),MIN((GS$19-MAX($GP$19:GR$19)),(GS$19-GR$19)),0)+IF($E39=GS$22,VLOOKUP($C39,Input!$A$8:$GZ$39,MATCH(GS$21,Input!$A$6:$GZ$6,0),FALSE),0)*IF(GS$18&gt;=MAX($GP$18:GR$18),MIN((GS$18-MAX($GP$18:GR$18)),(GS$18-GR$18)),0)</f>
        <v>0</v>
      </c>
      <c r="GT39" s="1">
        <f>+IF($E39=GT$22,VLOOKUP($C39,Input!$A$8:$GZ$39,MATCH(GT$21,Input!$A$6:$GZ$6,0),FALSE),0)*IF(GT$19&gt;=MAX($GP$19:GS$19),MIN((GT$19-MAX($GP$19:GS$19)),(GT$19-GS$19)),0)+IF($E39=GT$22,VLOOKUP($C39,Input!$A$8:$GZ$39,MATCH(GT$21,Input!$A$6:$GZ$6,0),FALSE),0)*IF(GT$18&gt;=MAX($GP$18:GS$18),MIN((GT$18-MAX($GP$18:GS$18)),(GT$18-GS$18)),0)</f>
        <v>0</v>
      </c>
      <c r="GU39" s="1">
        <f>+IF($E39=GU$22,VLOOKUP($C39,Input!$A$8:$GZ$39,MATCH(GU$21,Input!$A$6:$GZ$6,0),FALSE),0)*IF(GU$19&gt;=MAX($GP$19:GT$19),MIN((GU$19-MAX($GP$19:GT$19)),(GU$19-GT$19)),0)+IF($E39=GU$22,VLOOKUP($C39,Input!$A$8:$GZ$39,MATCH(GU$21,Input!$A$6:$GZ$6,0),FALSE),0)*IF(GU$18&gt;=MAX($GP$18:GT$18),MIN((GU$18-MAX($GP$18:GT$18)),(GU$18-GT$18)),0)</f>
        <v>0</v>
      </c>
      <c r="GV39" s="1">
        <f>+IF($E39=GV$22,VLOOKUP($C39,Input!$A$8:$GZ$39,MATCH(GV$21,Input!$A$6:$GZ$6,0),FALSE),0)*IF(GV$19&gt;=MAX($GP$19:GU$19),MIN((GV$19-MAX($GP$19:GU$19)),(GV$19-GU$19)),0)+IF($E39=GV$22,VLOOKUP($C39,Input!$A$8:$GZ$39,MATCH(GV$21,Input!$A$6:$GZ$6,0),FALSE),0)*IF(GV$18&gt;=MAX($GP$18:GU$18),MIN((GV$18-MAX($GP$18:GU$18)),(GV$18-GU$18)),0)</f>
        <v>0</v>
      </c>
      <c r="GW39" s="1">
        <f>+IF($E39=GW$22,VLOOKUP($C39,Input!$A$8:$GZ$39,MATCH(GW$21,Input!$A$6:$GZ$6,0),FALSE),0)*IF(GW$19&gt;=MAX($GP$19:GV$19),MIN((GW$19-MAX($GP$19:GV$19)),(GW$19-GV$19)),0)+IF($E39=GW$22,VLOOKUP($C39,Input!$A$8:$GZ$39,MATCH(GW$21,Input!$A$6:$GZ$6,0),FALSE),0)*IF(GW$18&gt;=MAX($GP$18:GV$18),MIN((GW$18-MAX($GP$18:GV$18)),(GW$18-GV$18)),0)</f>
        <v>0</v>
      </c>
      <c r="GX39" s="1">
        <f>+IF($E39=GX$22,VLOOKUP($C39,Input!$A$8:$GZ$39,MATCH(GX$21,Input!$A$6:$GZ$6,0),FALSE),0)*IF(GX$19&gt;=MAX($GP$19:GW$19),MIN((GX$19-MAX($GP$19:GW$19)),(GX$19-GW$19)),0)+IF($E39=GX$22,VLOOKUP($C39,Input!$A$8:$GZ$39,MATCH(GX$21,Input!$A$6:$GZ$6,0),FALSE),0)*IF(GX$18&gt;=MAX($GP$18:GW$18),MIN((GX$18-MAX($GP$18:GW$18)),(GX$18-GW$18)),0)</f>
        <v>0</v>
      </c>
      <c r="GY39" s="1">
        <f>+IF($E39=GY$22,VLOOKUP($C39,Input!$A$8:$GZ$39,MATCH(GY$21,Input!$A$6:$GZ$6,0),FALSE),0)*IF(GY$19&gt;=MAX($GP$19:GX$19),MIN((GY$19-MAX($GP$19:GX$19)),(GY$19-GX$19)),0)+IF($E39=GY$22,VLOOKUP($C39,Input!$A$8:$GZ$39,MATCH(GY$21,Input!$A$6:$GZ$6,0),FALSE),0)*IF(GY$18&gt;=MAX($GP$18:GX$18),MIN((GY$18-MAX($GP$18:GX$18)),(GY$18-GX$18)),0)</f>
        <v>0</v>
      </c>
      <c r="GZ39" s="1">
        <f>+IF($E39=GZ$22,VLOOKUP($C39,Input!$A$8:$GZ$39,MATCH(GZ$21,Input!$A$6:$GZ$6,0),FALSE),0)*IF(GZ$19&gt;=MAX($GP$19:GY$19),MIN((GZ$19-MAX($GP$19:GY$19)),(GZ$19-GY$19)),0)+IF($E39=GZ$22,VLOOKUP($C39,Input!$A$8:$GZ$39,MATCH(GZ$21,Input!$A$6:$GZ$6,0),FALSE),0)*IF(GZ$18&gt;=MAX($GP$18:GY$18),MIN((GZ$18-MAX($GP$18:GY$18)),(GZ$18-GY$18)),0)</f>
        <v>0</v>
      </c>
      <c r="HA39" s="1">
        <f>+IF($E39=HA$22,VLOOKUP($C39,Input!$A$8:$GZ$39,MATCH(HA$21,Input!$A$6:$GZ$6,0),FALSE),0)*IF(HA$19&gt;=MAX($GP$19:GZ$19),MIN((HA$19-MAX($GP$19:GZ$19)),(HA$19-GZ$19)),0)+IF($E39=HA$22,VLOOKUP($C39,Input!$A$8:$GZ$39,MATCH(HA$21,Input!$A$6:$GZ$6,0),FALSE),0)*IF(HA$18&gt;=MAX($GP$18:GZ$18),MIN((HA$18-MAX($GP$18:GZ$18)),(HA$18-GZ$18)),0)</f>
        <v>0</v>
      </c>
      <c r="HB39" s="1">
        <f>+IF($E39=HB$22,VLOOKUP($C39,Input!$A$8:$GZ$39,MATCH(HB$21,Input!$A$6:$GZ$6,0),FALSE),0)*IF(HB$19&gt;=MAX($GP$19:HA$19),MIN((HB$19-MAX($GP$19:HA$19)),(HB$19-HA$19)),0)+IF($E39=HB$22,VLOOKUP($C39,Input!$A$8:$GZ$39,MATCH(HB$21,Input!$A$6:$GZ$6,0),FALSE),0)*IF(HB$18&gt;=MAX($GP$18:HA$18),MIN((HB$18-MAX($GP$18:HA$18)),(HB$18-HA$18)),0)</f>
        <v>0</v>
      </c>
      <c r="HC39" s="1">
        <f>+IF($E39=HC$22,VLOOKUP($C39,Input!$A$8:$GZ$39,MATCH(HC$21,Input!$A$6:$GZ$6,0),FALSE),0)*IF(HC$19&gt;=MAX($GP$19:HB$19),MIN((HC$19-MAX($GP$19:HB$19)),(HC$19-HB$19)),0)+IF($E39=HC$22,VLOOKUP($C39,Input!$A$8:$GZ$39,MATCH(HC$21,Input!$A$6:$GZ$6,0),FALSE),0)*IF(HC$18&gt;=MAX($GP$18:HB$18),MIN((HC$18-MAX($GP$18:HB$18)),(HC$18-HB$18)),0)</f>
        <v>0</v>
      </c>
      <c r="HD39" s="1">
        <f>+IF($E39=HD$22,VLOOKUP($C39,Input!$A$8:$GZ$39,MATCH(HD$21,Input!$A$6:$GZ$6,0),FALSE),0)*IF(HD$19&gt;=MAX($GP$19:HC$19),MIN((HD$19-MAX($GP$19:HC$19)),(HD$19-HC$19)),0)+IF($E39=HD$22,VLOOKUP($C39,Input!$A$8:$GZ$39,MATCH(HD$21,Input!$A$6:$GZ$6,0),FALSE),0)*IF(HD$18&gt;=MAX($GP$18:HC$18),MIN((HD$18-MAX($GP$18:HC$18)),(HD$18-HC$18)),0)</f>
        <v>0</v>
      </c>
      <c r="HE39" s="1">
        <f>+IF($E39=HE$22,VLOOKUP($C39,Input!$A$8:$GZ$39,MATCH(HE$21,Input!$A$6:$GZ$6,0),FALSE),0)*IF(HE$19&gt;=MAX($GP$19:HD$19),MIN((HE$19-MAX($GP$19:HD$19)),(HE$19-HD$19)),0)+IF($E39=HE$22,VLOOKUP($C39,Input!$A$8:$GZ$39,MATCH(HE$21,Input!$A$6:$GZ$6,0),FALSE),0)*IF(HE$18&gt;=MAX($GP$18:HD$18),MIN((HE$18-MAX($GP$18:HD$18)),(HE$18-HD$18)),0)</f>
        <v>0</v>
      </c>
      <c r="HF39" s="1">
        <f>+IF($E39=HF$22,VLOOKUP($C39,Input!$A$8:$GZ$39,MATCH(HF$21,Input!$A$6:$GZ$6,0),FALSE),0)*IF(HF$19&gt;=MAX($GP$19:HE$19),MIN((HF$19-MAX($GP$19:HE$19)),(HF$19-HE$19)),0)+IF($E39=HF$22,VLOOKUP($C39,Input!$A$8:$GZ$39,MATCH(HF$21,Input!$A$6:$GZ$6,0),FALSE),0)*IF(HF$18&gt;=MAX($GP$18:HE$18),MIN((HF$18-MAX($GP$18:HE$18)),(HF$18-HE$18)),0)</f>
        <v>0</v>
      </c>
      <c r="HG39" s="1">
        <f>+IF($E39=HG$22,VLOOKUP($C39,Input!$A$8:$GZ$39,MATCH(HG$21,Input!$A$6:$GZ$6,0),FALSE),0)*IF(HG$19&gt;=MAX($GP$19:HF$19),MIN((HG$19-MAX($GP$19:HF$19)),(HG$19-HF$19)),0)+IF($E39=HG$22,VLOOKUP($C39,Input!$A$8:$GZ$39,MATCH(HG$21,Input!$A$6:$GZ$6,0),FALSE),0)*IF(HG$18&gt;=MAX($GP$18:HF$18),MIN((HG$18-MAX($GP$18:HF$18)),(HG$18-HF$18)),0)</f>
        <v>0</v>
      </c>
      <c r="HH39" s="1">
        <f>+IF($E39=HH$22,VLOOKUP($C39,Input!$A$8:$GZ$39,MATCH(HH$21,Input!$A$6:$GZ$6,0),FALSE),0)*IF(HH$19&gt;=MAX($GP$19:HG$19),MIN((HH$19-MAX($GP$19:HG$19)),(HH$19-HG$19)),0)+IF($E39=HH$22,VLOOKUP($C39,Input!$A$8:$GZ$39,MATCH(HH$21,Input!$A$6:$GZ$6,0),FALSE),0)*IF(HH$18&gt;=MAX($GP$18:HG$18),MIN((HH$18-MAX($GP$18:HG$18)),(HH$18-HG$18)),0)</f>
        <v>0</v>
      </c>
      <c r="HI39" s="1">
        <f>+IF($E39=HI$22,VLOOKUP($C39,Input!$A$8:$GZ$39,MATCH(HI$21,Input!$A$6:$GZ$6,0),FALSE),0)*IF(HI$19&gt;=MAX($GP$19:HH$19),MIN((HI$19-MAX($GP$19:HH$19)),(HI$19-HH$19)),0)+IF($E39=HI$22,VLOOKUP($C39,Input!$A$8:$GZ$39,MATCH(HI$21,Input!$A$6:$GZ$6,0),FALSE),0)*IF(HI$18&gt;=MAX($GP$18:HH$18),MIN((HI$18-MAX($GP$18:HH$18)),(HI$18-HH$18)),0)</f>
        <v>0</v>
      </c>
      <c r="HJ39" s="1">
        <f>+IF($E39=HJ$22,VLOOKUP($C39,Input!$A$8:$GZ$39,MATCH(HJ$21,Input!$A$6:$GZ$6,0),FALSE),0)*IF(HJ$19&gt;=MAX($GP$19:HI$19),MIN((HJ$19-MAX($GP$19:HI$19)),(HJ$19-HI$19)),0)+IF($E39=HJ$22,VLOOKUP($C39,Input!$A$8:$GZ$39,MATCH(HJ$21,Input!$A$6:$GZ$6,0),FALSE),0)*IF(HJ$18&gt;=MAX($GP$18:HI$18),MIN((HJ$18-MAX($GP$18:HI$18)),(HJ$18-HI$18)),0)</f>
        <v>0</v>
      </c>
      <c r="HK39" s="1">
        <f>+IF($E39=HK$22,VLOOKUP($C39,Input!$A$8:$GZ$39,MATCH(HK$21,Input!$A$6:$GZ$6,0),FALSE),0)*IF(HK$19&gt;=MAX($GP$19:HJ$19),MIN((HK$19-MAX($GP$19:HJ$19)),(HK$19-HJ$19)),0)+IF($E39=HK$22,VLOOKUP($C39,Input!$A$8:$GZ$39,MATCH(HK$21,Input!$A$6:$GZ$6,0),FALSE),0)*IF(HK$18&gt;=MAX($GP$18:HJ$18),MIN((HK$18-MAX($GP$18:HJ$18)),(HK$18-HJ$18)),0)</f>
        <v>0</v>
      </c>
      <c r="HL39" s="1">
        <f>+IF($E39=HL$22,VLOOKUP($C39,Input!$A$8:$GZ$39,MATCH(HL$21,Input!$A$6:$GZ$6,0),FALSE),0)*IF(HL$19&gt;=MAX($GP$19:HK$19),MIN((HL$19-MAX($GP$19:HK$19)),(HL$19-HK$19)),0)+IF($E39=HL$22,VLOOKUP($C39,Input!$A$8:$GZ$39,MATCH(HL$21,Input!$A$6:$GZ$6,0),FALSE),0)*IF(HL$18&gt;=MAX($GP$18:HK$18),MIN((HL$18-MAX($GP$18:HK$18)),(HL$18-HK$18)),0)</f>
        <v>0</v>
      </c>
      <c r="HM39" s="1">
        <f>+IF($E39=HM$22,VLOOKUP($C39,Input!$A$8:$GZ$39,MATCH(HM$21,Input!$A$6:$GZ$6,0),FALSE),0)*IF(HM$19&gt;=MAX($GP$19:HL$19),MIN((HM$19-MAX($GP$19:HL$19)),(HM$19-HL$19)),0)+IF($E39=HM$22,VLOOKUP($C39,Input!$A$8:$GZ$39,MATCH(HM$21,Input!$A$6:$GZ$6,0),FALSE),0)*IF(HM$18&gt;=MAX($GP$18:HL$18),MIN((HM$18-MAX($GP$18:HL$18)),(HM$18-HL$18)),0)</f>
        <v>0</v>
      </c>
      <c r="HN39" s="1">
        <f>+IF($E39=HN$22,VLOOKUP($C39,Input!$A$8:$GZ$39,MATCH(HN$21,Input!$A$6:$GZ$6,0),FALSE),0)*IF(HN$19&gt;=MAX($GP$19:HM$19),MIN((HN$19-MAX($GP$19:HM$19)),(HN$19-HM$19)),0)+IF($E39=HN$22,VLOOKUP($C39,Input!$A$8:$GZ$39,MATCH(HN$21,Input!$A$6:$GZ$6,0),FALSE),0)*IF(HN$18&gt;=MAX($GP$18:HM$18),MIN((HN$18-MAX($GP$18:HM$18)),(HN$18-HM$18)),0)</f>
        <v>0</v>
      </c>
      <c r="HO39" s="1">
        <f>+IF($E39=HO$22,VLOOKUP($C39,Input!$A$8:$GZ$39,MATCH(HO$21,Input!$A$6:$GZ$6,0),FALSE),0)*IF(HO$19&gt;=MAX($GP$19:HN$19),MIN((HO$19-MAX($GP$19:HN$19)),(HO$19-HN$19)),0)+IF($E39=HO$22,VLOOKUP($C39,Input!$A$8:$GZ$39,MATCH(HO$21,Input!$A$6:$GZ$6,0),FALSE),0)*IF(HO$18&gt;=MAX($GP$18:HN$18),MIN((HO$18-MAX($GP$18:HN$18)),(HO$18-HN$18)),0)</f>
        <v>0</v>
      </c>
      <c r="HP39" s="1">
        <f>+IF($E39=HP$22,VLOOKUP($C39,Input!$A$8:$GZ$39,MATCH(HP$21,Input!$A$6:$GZ$6,0),FALSE),0)*IF(HP$19&gt;=MAX($GP$19:HO$19),MIN((HP$19-MAX($GP$19:HO$19)),(HP$19-HO$19)),0)+IF($E39=HP$22,VLOOKUP($C39,Input!$A$8:$GZ$39,MATCH(HP$21,Input!$A$6:$GZ$6,0),FALSE),0)*IF(HP$18&gt;=MAX($GP$18:HO$18),MIN((HP$18-MAX($GP$18:HO$18)),(HP$18-HO$18)),0)</f>
        <v>0</v>
      </c>
      <c r="HQ39" s="1">
        <f>+IF($E39=HQ$22,VLOOKUP($C39,Input!$A$8:$GZ$39,MATCH(HQ$21,Input!$A$6:$GZ$6,0),FALSE),0)*IF(HQ$19&gt;=MAX($GP$19:HP$19),MIN((HQ$19-MAX($GP$19:HP$19)),(HQ$19-HP$19)),0)+IF($E39=HQ$22,VLOOKUP($C39,Input!$A$8:$GZ$39,MATCH(HQ$21,Input!$A$6:$GZ$6,0),FALSE),0)*IF(HQ$18&gt;=MAX($GP$18:HP$18),MIN((HQ$18-MAX($GP$18:HP$18)),(HQ$18-HP$18)),0)</f>
        <v>0</v>
      </c>
      <c r="HR39" s="1">
        <f>+IF($E39=HR$22,VLOOKUP($C39,Input!$A$8:$GZ$39,MATCH(HR$21,Input!$A$6:$GZ$6,0),FALSE),0)*IF(HR$19&gt;=MAX($GP$19:HQ$19),MIN((HR$19-MAX($GP$19:HQ$19)),(HR$19-HQ$19)),0)+IF($E39=HR$22,VLOOKUP($C39,Input!$A$8:$GZ$39,MATCH(HR$21,Input!$A$6:$GZ$6,0),FALSE),0)*IF(HR$18&gt;=MAX($GP$18:HQ$18),MIN((HR$18-MAX($GP$18:HQ$18)),(HR$18-HQ$18)),0)</f>
        <v>0</v>
      </c>
      <c r="HS39" s="1">
        <f>+IF($E39=HS$22,VLOOKUP($C39,Input!$A$8:$GZ$39,MATCH(HS$21,Input!$A$6:$GZ$6,0),FALSE),0)*IF(HS$19&gt;=MAX($GP$19:HR$19),MIN((HS$19-MAX($GP$19:HR$19)),(HS$19-HR$19)),0)+IF($E39=HS$22,VLOOKUP($C39,Input!$A$8:$GZ$39,MATCH(HS$21,Input!$A$6:$GZ$6,0),FALSE),0)*IF(HS$18&gt;=MAX($GP$18:HR$18),MIN((HS$18-MAX($GP$18:HR$18)),(HS$18-HR$18)),0)</f>
        <v>0</v>
      </c>
      <c r="HT39" s="1">
        <f>+IF($E39=HT$22,VLOOKUP($C39,Input!$A$8:$GZ$39,MATCH(HT$21,Input!$A$6:$GZ$6,0),FALSE),0)*IF(HT$19&gt;=MAX($GP$19:HS$19),MIN((HT$19-MAX($GP$19:HS$19)),(HT$19-HS$19)),0)+IF($E39=HT$22,VLOOKUP($C39,Input!$A$8:$GZ$39,MATCH(HT$21,Input!$A$6:$GZ$6,0),FALSE),0)*IF(HT$18&gt;=MAX($GP$18:HS$18),MIN((HT$18-MAX($GP$18:HS$18)),(HT$18-HS$18)),0)</f>
        <v>0</v>
      </c>
      <c r="HU39" s="1">
        <f>+IF($E39=HU$22,VLOOKUP($C39,Input!$A$8:$GZ$39,MATCH(HU$21,Input!$A$6:$GZ$6,0),FALSE),0)*IF(HU$19&gt;=MAX($GP$19:HT$19),MIN((HU$19-MAX($GP$19:HT$19)),(HU$19-HT$19)),0)+IF($E39=HU$22,VLOOKUP($C39,Input!$A$8:$GZ$39,MATCH(HU$21,Input!$A$6:$GZ$6,0),FALSE),0)*IF(HU$18&gt;=MAX($GP$18:HT$18),MIN((HU$18-MAX($GP$18:HT$18)),(HU$18-HT$18)),0)</f>
        <v>0</v>
      </c>
      <c r="HV39" s="1">
        <f>+IF($E39=HV$22,VLOOKUP($C39,Input!$A$8:$GZ$39,MATCH(HV$21,Input!$A$6:$GZ$6,0),FALSE),0)*IF(HV$19&gt;=MAX($GP$19:HU$19),MIN((HV$19-MAX($GP$19:HU$19)),(HV$19-HU$19)),0)+IF($E39=HV$22,VLOOKUP($C39,Input!$A$8:$GZ$39,MATCH(HV$21,Input!$A$6:$GZ$6,0),FALSE),0)*IF(HV$18&gt;=MAX($GP$18:HU$18),MIN((HV$18-MAX($GP$18:HU$18)),(HV$18-HU$18)),0)</f>
        <v>0</v>
      </c>
      <c r="HW39" s="1">
        <f>+IF($E39=HW$22,VLOOKUP($C39,Input!$A$8:$GZ$39,MATCH(HW$21,Input!$A$6:$GZ$6,0),FALSE),0)*IF(HW$19&gt;=MAX($GP$19:HV$19),MIN((HW$19-MAX($GP$19:HV$19)),(HW$19-HV$19)),0)+IF($E39=HW$22,VLOOKUP($C39,Input!$A$8:$GZ$39,MATCH(HW$21,Input!$A$6:$GZ$6,0),FALSE),0)*IF(HW$18&gt;=MAX($GP$18:HV$18),MIN((HW$18-MAX($GP$18:HV$18)),(HW$18-HV$18)),0)</f>
        <v>0</v>
      </c>
      <c r="HX39" s="1">
        <f>+IF($E39=HX$22,VLOOKUP($C39,Input!$A$8:$GZ$39,MATCH(HX$21,Input!$A$6:$GZ$6,0),FALSE),0)*IF(HX$19&gt;=MAX($GP$19:HW$19),MIN((HX$19-MAX($GP$19:HW$19)),(HX$19-HW$19)),0)+IF($E39=HX$22,VLOOKUP($C39,Input!$A$8:$GZ$39,MATCH(HX$21,Input!$A$6:$GZ$6,0),FALSE),0)*IF(HX$18&gt;=MAX($GP$18:HW$18),MIN((HX$18-MAX($GP$18:HW$18)),(HX$18-HW$18)),0)</f>
        <v>0</v>
      </c>
      <c r="HY39" s="1">
        <f>+IF($E39=HY$22,VLOOKUP($C39,Input!$A$8:$GZ$39,MATCH(HY$21,Input!$A$6:$GZ$6,0),FALSE),0)*IF(HY$19&gt;=MAX($GP$19:HX$19),MIN((HY$19-MAX($GP$19:HX$19)),(HY$19-HX$19)),0)+IF($E39=HY$22,VLOOKUP($C39,Input!$A$8:$GZ$39,MATCH(HY$21,Input!$A$6:$GZ$6,0),FALSE),0)*IF(HY$18&gt;=MAX($GP$18:HX$18),MIN((HY$18-MAX($GP$18:HX$18)),(HY$18-HX$18)),0)</f>
        <v>0</v>
      </c>
      <c r="HZ39" s="42"/>
      <c r="IA39" t="str">
        <f>VLOOKUP($C39,Input!$A$8:$IA$39,MATCH(IA$21,Input!$A$6:$IA$6,0),FALSE)</f>
        <v>NA</v>
      </c>
      <c r="IB39" s="132">
        <f>IF((VLOOKUP($C39,Input!$A$8:$IA$39,MATCH(IB$21,Input!$A$6:$IA$6,0),FALSE))="Y",$D39/VLOOKUP($C39,Input!$A$8:$IA$39,MATCH(IC$21,Input!$A$6:$IA$6,0),FALSE),0)</f>
        <v>0</v>
      </c>
      <c r="IC39" s="132">
        <f>IF((VLOOKUP($C39,Input!$A$8:$IA$39,MATCH(IB$21,Input!$A$6:$IA$6,0),FALSE))="Y",0,IF((VLOOKUP($C39,Input!$A$8:$IA$39,MATCH(IC$21,Input!$A$6:$IA$6,0),FALSE))&gt;0,$D39/VLOOKUP($C39,Input!$A$8:$IA$39,MATCH(IC$21,Input!$A$6:$IA$6,0),FALSE),0))</f>
        <v>0</v>
      </c>
      <c r="ID39" s="1">
        <f>+IF($E39=ID$22,VLOOKUP($C39,Input!$A$8:$IA$39,MATCH(ID$21,Input!$A$6:$IA$6,0),FALSE),0)*IF(ID$19&gt;=MAX($IC$19:IC$19),MIN((ID$19-MAX($IC$19:IC$19)),(ID$19-IC$19)),0)+IF($E39=ID$22,VLOOKUP($C39,Input!$A$8:$IA$39,MATCH(ID$21,Input!$A$6:$IA$6,0),FALSE),0)*IF(ID$18&gt;=MAX($IC$18:IC$18),MIN((ID$18-MAX($IC$18:IC$18)),(ID$18-IC$18)),0)</f>
        <v>0</v>
      </c>
      <c r="IE39" s="1">
        <f>+IF($E39=IE$22,VLOOKUP($C39,Input!$A$8:$IA$39,MATCH(IE$21,Input!$A$6:$IA$6,0),FALSE),0)*IF(IE$19&gt;=MAX($IC$19:ID$19),MIN((IE$19-MAX($IC$19:ID$19)),(IE$19-ID$19)),0)+IF($E39=IE$22,VLOOKUP($C39,Input!$A$8:$IA$39,MATCH(IE$21,Input!$A$6:$IA$6,0),FALSE),0)*IF(IE$18&gt;=MAX($IC$18:ID$18),MIN((IE$18-MAX($IC$18:ID$18)),(IE$18-ID$18)),0)</f>
        <v>0</v>
      </c>
      <c r="IF39" s="1">
        <f>+IF($E39=IF$22,VLOOKUP($C39,Input!$A$8:$IA$39,MATCH(IF$21,Input!$A$6:$IA$6,0),FALSE),0)*IF(IF$19&gt;=MAX($IC$19:IE$19),MIN((IF$19-MAX($IC$19:IE$19)),(IF$19-IE$19)),0)+IF($E39=IF$22,VLOOKUP($C39,Input!$A$8:$IA$39,MATCH(IF$21,Input!$A$6:$IA$6,0),FALSE),0)*IF(IF$18&gt;=MAX($IC$18:IE$18),MIN((IF$18-MAX($IC$18:IE$18)),(IF$18-IE$18)),0)</f>
        <v>0</v>
      </c>
      <c r="IG39" s="1">
        <f>+IF($E39=IG$22,VLOOKUP($C39,Input!$A$8:$IA$39,MATCH(IG$21,Input!$A$6:$IA$6,0),FALSE),0)*IF(IG$19&gt;=MAX($IC$19:IF$19),MIN((IG$19-MAX($IC$19:IF$19)),(IG$19-IF$19)),0)+IF($E39=IG$22,VLOOKUP($C39,Input!$A$8:$IA$39,MATCH(IG$21,Input!$A$6:$IA$6,0),FALSE),0)*IF(IG$18&gt;=MAX($IC$18:IF$18),MIN((IG$18-MAX($IC$18:IF$18)),(IG$18-IF$18)),0)</f>
        <v>0</v>
      </c>
      <c r="IH39" s="1">
        <f>+IF($E39=IH$22,VLOOKUP($C39,Input!$A$8:$IA$39,MATCH(IH$21,Input!$A$6:$IA$6,0),FALSE),0)*IF(IH$19&gt;=MAX($IC$19:IG$19),MIN((IH$19-MAX($IC$19:IG$19)),(IH$19-IG$19)),0)+IF($E39=IH$22,VLOOKUP($C39,Input!$A$8:$IA$39,MATCH(IH$21,Input!$A$6:$IA$6,0),FALSE),0)*IF(IH$18&gt;=MAX($IC$18:IG$18),MIN((IH$18-MAX($IC$18:IG$18)),(IH$18-IG$18)),0)</f>
        <v>0</v>
      </c>
      <c r="II39" s="1">
        <f>+IF($E39=II$22,VLOOKUP($C39,Input!$A$8:$IA$39,MATCH(II$21,Input!$A$6:$IA$6,0),FALSE),0)*IF(II$19&gt;=MAX($IC$19:IH$19),MIN((II$19-MAX($IC$19:IH$19)),(II$19-IH$19)),0)+IF($E39=II$22,VLOOKUP($C39,Input!$A$8:$IA$39,MATCH(II$21,Input!$A$6:$IA$6,0),FALSE),0)*IF(II$18&gt;=MAX($IC$18:IH$18),MIN((II$18-MAX($IC$18:IH$18)),(II$18-IH$18)),0)</f>
        <v>0</v>
      </c>
      <c r="IJ39" s="1">
        <f>+IF($E39=IJ$22,VLOOKUP($C39,Input!$A$8:$IA$39,MATCH(IJ$21,Input!$A$6:$IA$6,0),FALSE),0)*IF(IJ$19&gt;=MAX($IC$19:II$19),MIN((IJ$19-MAX($IC$19:II$19)),(IJ$19-II$19)),0)+IF($E39=IJ$22,VLOOKUP($C39,Input!$A$8:$IA$39,MATCH(IJ$21,Input!$A$6:$IA$6,0),FALSE),0)*IF(IJ$18&gt;=MAX($IC$18:II$18),MIN((IJ$18-MAX($IC$18:II$18)),(IJ$18-II$18)),0)</f>
        <v>0</v>
      </c>
      <c r="IK39" s="1">
        <f>+IF($E39=IK$22,VLOOKUP($C39,Input!$A$8:$IA$39,MATCH(IK$21,Input!$A$6:$IA$6,0),FALSE),0)*IF(IK$19&gt;=MAX($IC$19:IJ$19),MIN((IK$19-MAX($IC$19:IJ$19)),(IK$19-IJ$19)),0)+IF($E39=IK$22,VLOOKUP($C39,Input!$A$8:$IA$39,MATCH(IK$21,Input!$A$6:$IA$6,0),FALSE),0)*IF(IK$18&gt;=MAX($IC$18:IJ$18),MIN((IK$18-MAX($IC$18:IJ$18)),(IK$18-IJ$18)),0)</f>
        <v>0</v>
      </c>
      <c r="IL39" s="1">
        <f>+IF($E39=IL$22,VLOOKUP($C39,Input!$A$8:$IA$39,MATCH(IL$21,Input!$A$6:$IA$6,0),FALSE),0)*IF(IL$19&gt;=MAX($IC$19:IK$19),MIN((IL$19-MAX($IC$19:IK$19)),(IL$19-IK$19)),0)+IF($E39=IL$22,VLOOKUP($C39,Input!$A$8:$IA$39,MATCH(IL$21,Input!$A$6:$IA$6,0),FALSE),0)*IF(IL$18&gt;=MAX($IC$18:IK$18),MIN((IL$18-MAX($IC$18:IK$18)),(IL$18-IK$18)),0)</f>
        <v>0</v>
      </c>
      <c r="IM39" s="1">
        <f>+IF($E39=IM$22,VLOOKUP($C39,Input!$A$8:$IA$39,MATCH(IM$21,Input!$A$6:$IA$6,0),FALSE),0)*IF(IM$19&gt;=MAX($IC$19:IL$19),MIN((IM$19-MAX($IC$19:IL$19)),(IM$19-IL$19)),0)+IF($E39=IM$22,VLOOKUP($C39,Input!$A$8:$IA$39,MATCH(IM$21,Input!$A$6:$IA$6,0),FALSE),0)*IF(IM$18&gt;=MAX($IC$18:IL$18),MIN((IM$18-MAX($IC$18:IL$18)),(IM$18-IL$18)),0)</f>
        <v>0</v>
      </c>
      <c r="IN39" s="1">
        <f>+IF($E39=IN$22,VLOOKUP($C39,Input!$A$8:$IA$39,MATCH(IN$21,Input!$A$6:$IA$6,0),FALSE),0)*IF(IN$19&gt;=MAX($IC$19:IM$19),MIN((IN$19-MAX($IC$19:IM$19)),(IN$19-IM$19)),0)+IF($E39=IN$22,VLOOKUP($C39,Input!$A$8:$IA$39,MATCH(IN$21,Input!$A$6:$IA$6,0),FALSE),0)*IF(IN$18&gt;=MAX($IC$18:IM$18),MIN((IN$18-MAX($IC$18:IM$18)),(IN$18-IM$18)),0)</f>
        <v>0</v>
      </c>
      <c r="IO39" s="1">
        <f>+IF($E39=IO$22,VLOOKUP($C39,Input!$A$8:$IA$39,MATCH(IO$21,Input!$A$6:$IA$6,0),FALSE),0)*IF(IO$19&gt;=MAX($IC$19:IN$19),MIN((IO$19-MAX($IC$19:IN$19)),(IO$19-IN$19)),0)+IF($E39=IO$22,VLOOKUP($C39,Input!$A$8:$IA$39,MATCH(IO$21,Input!$A$6:$IA$6,0),FALSE),0)*IF(IO$18&gt;=MAX($IC$18:IN$18),MIN((IO$18-MAX($IC$18:IN$18)),(IO$18-IN$18)),0)</f>
        <v>0</v>
      </c>
      <c r="IP39" s="1">
        <f>+IF($E39=IP$22,VLOOKUP($C39,Input!$A$8:$IA$39,MATCH(IP$21,Input!$A$6:$IA$6,0),FALSE),0)*IF(IP$19&gt;=MAX($IC$19:IO$19),MIN((IP$19-MAX($IC$19:IO$19)),(IP$19-IO$19)),0)+IF($E39=IP$22,VLOOKUP($C39,Input!$A$8:$IA$39,MATCH(IP$21,Input!$A$6:$IA$6,0),FALSE),0)*IF(IP$18&gt;=MAX($IC$18:IO$18),MIN((IP$18-MAX($IC$18:IO$18)),(IP$18-IO$18)),0)</f>
        <v>0</v>
      </c>
      <c r="IQ39" s="1">
        <f>+IF($E39=IQ$22,VLOOKUP($C39,Input!$A$8:$IA$39,MATCH(IQ$21,Input!$A$6:$IA$6,0),FALSE),0)*IF(IQ$19&gt;=MAX($IC$19:IP$19),MIN((IQ$19-MAX($IC$19:IP$19)),(IQ$19-IP$19)),0)+IF($E39=IQ$22,VLOOKUP($C39,Input!$A$8:$IA$39,MATCH(IQ$21,Input!$A$6:$IA$6,0),FALSE),0)*IF(IQ$18&gt;=MAX($IC$18:IP$18),MIN((IQ$18-MAX($IC$18:IP$18)),(IQ$18-IP$18)),0)</f>
        <v>0</v>
      </c>
      <c r="IR39" s="1">
        <f>+IF($E39=IR$22,VLOOKUP($C39,Input!$A$8:$IA$39,MATCH(IR$21,Input!$A$6:$IA$6,0),FALSE),0)*IF(IR$19&gt;=MAX($IC$19:IQ$19),MIN((IR$19-MAX($IC$19:IQ$19)),(IR$19-IQ$19)),0)+IF($E39=IR$22,VLOOKUP($C39,Input!$A$8:$IA$39,MATCH(IR$21,Input!$A$6:$IA$6,0),FALSE),0)*IF(IR$18&gt;=MAX($IC$18:IQ$18),MIN((IR$18-MAX($IC$18:IQ$18)),(IR$18-IQ$18)),0)</f>
        <v>0</v>
      </c>
      <c r="IS39" s="1">
        <f>+IF($E39=IS$22,VLOOKUP($C39,Input!$A$8:$IA$39,MATCH(IS$21,Input!$A$6:$IA$6,0),FALSE),0)*IF(IS$19&gt;=MAX($IC$19:IR$19),MIN((IS$19-MAX($IC$19:IR$19)),(IS$19-IR$19)),0)+IF($E39=IS$22,VLOOKUP($C39,Input!$A$8:$IA$39,MATCH(IS$21,Input!$A$6:$IA$6,0),FALSE),0)*IF(IS$18&gt;=MAX($IC$18:IR$18),MIN((IS$18-MAX($IC$18:IR$18)),(IS$18-IR$18)),0)</f>
        <v>0</v>
      </c>
      <c r="IT39" s="1">
        <f>+IF($E39=IT$22,VLOOKUP($C39,Input!$A$8:$IA$39,MATCH(IT$21,Input!$A$6:$IA$6,0),FALSE),0)*IF(IT$19&gt;=MAX($IC$19:IS$19),MIN((IT$19-MAX($IC$19:IS$19)),(IT$19-IS$19)),0)+IF($E39=IT$22,VLOOKUP($C39,Input!$A$8:$IA$39,MATCH(IT$21,Input!$A$6:$IA$6,0),FALSE),0)*IF(IT$18&gt;=MAX($IC$18:IS$18),MIN((IT$18-MAX($IC$18:IS$18)),(IT$18-IS$18)),0)</f>
        <v>0</v>
      </c>
      <c r="IU39" s="1">
        <f>+IF($E39=IU$22,VLOOKUP($C39,Input!$A$8:$IA$39,MATCH(IU$21,Input!$A$6:$IA$6,0),FALSE),0)*IF(IU$19&gt;=MAX($IC$19:IT$19),MIN((IU$19-MAX($IC$19:IT$19)),(IU$19-IT$19)),0)+IF($E39=IU$22,VLOOKUP($C39,Input!$A$8:$IA$39,MATCH(IU$21,Input!$A$6:$IA$6,0),FALSE),0)*IF(IU$18&gt;=MAX($IC$18:IT$18),MIN((IU$18-MAX($IC$18:IT$18)),(IU$18-IT$18)),0)</f>
        <v>0</v>
      </c>
      <c r="IV39" s="1">
        <f>+IF($E39=IV$22,VLOOKUP($C39,Input!$A$8:$IA$39,MATCH(IV$21,Input!$A$6:$IA$6,0),FALSE),0)*IF(IV$19&gt;=MAX($IC$19:IU$19),MIN((IV$19-MAX($IC$19:IU$19)),(IV$19-IU$19)),0)+IF($E39=IV$22,VLOOKUP($C39,Input!$A$8:$IA$39,MATCH(IV$21,Input!$A$6:$IA$6,0),FALSE),0)*IF(IV$18&gt;=MAX($IC$18:IU$18),MIN((IV$18-MAX($IC$18:IU$18)),(IV$18-IU$18)),0)</f>
        <v>0</v>
      </c>
      <c r="IW39" s="1">
        <f>+IF($E39=IW$22,VLOOKUP($C39,Input!$A$8:$IA$39,MATCH(IW$21,Input!$A$6:$IA$6,0),FALSE),0)*IF(IW$19&gt;=MAX($IC$19:IV$19),MIN((IW$19-MAX($IC$19:IV$19)),(IW$19-IV$19)),0)+IF($E39=IW$22,VLOOKUP($C39,Input!$A$8:$IA$39,MATCH(IW$21,Input!$A$6:$IA$6,0),FALSE),0)*IF(IW$18&gt;=MAX($IC$18:IV$18),MIN((IW$18-MAX($IC$18:IV$18)),(IW$18-IV$18)),0)</f>
        <v>0</v>
      </c>
      <c r="IX39" s="1">
        <f>+IF($E39=IX$22,VLOOKUP($C39,Input!$A$8:$IA$39,MATCH(IX$21,Input!$A$6:$IA$6,0),FALSE),0)*IF(IX$19&gt;=MAX($IC$19:IW$19),MIN((IX$19-MAX($IC$19:IW$19)),(IX$19-IW$19)),0)+IF($E39=IX$22,VLOOKUP($C39,Input!$A$8:$IA$39,MATCH(IX$21,Input!$A$6:$IA$6,0),FALSE),0)*IF(IX$18&gt;=MAX($IC$18:IW$18),MIN((IX$18-MAX($IC$18:IW$18)),(IX$18-IW$18)),0)</f>
        <v>0</v>
      </c>
      <c r="IY39" s="1">
        <f>+IF($E39=IY$22,VLOOKUP($C39,Input!$A$8:$IA$39,MATCH(IY$21,Input!$A$6:$IA$6,0),FALSE),0)*IF(IY$19&gt;=MAX($IC$19:IX$19),MIN((IY$19-MAX($IC$19:IX$19)),(IY$19-IX$19)),0)+IF($E39=IY$22,VLOOKUP($C39,Input!$A$8:$IA$39,MATCH(IY$21,Input!$A$6:$IA$6,0),FALSE),0)*IF(IY$18&gt;=MAX($IC$18:IX$18),MIN((IY$18-MAX($IC$18:IX$18)),(IY$18-IX$18)),0)</f>
        <v>0</v>
      </c>
      <c r="IZ39" s="1">
        <f>+IF($E39=IZ$22,VLOOKUP($C39,Input!$A$8:$IA$39,MATCH(IZ$21,Input!$A$6:$IA$6,0),FALSE),0)*IF(IZ$19&gt;=MAX($IC$19:IY$19),MIN((IZ$19-MAX($IC$19:IY$19)),(IZ$19-IY$19)),0)+IF($E39=IZ$22,VLOOKUP($C39,Input!$A$8:$IA$39,MATCH(IZ$21,Input!$A$6:$IA$6,0),FALSE),0)*IF(IZ$18&gt;=MAX($IC$18:IY$18),MIN((IZ$18-MAX($IC$18:IY$18)),(IZ$18-IY$18)),0)</f>
        <v>0</v>
      </c>
      <c r="JA39" s="1">
        <f>+IF($E39=JA$22,VLOOKUP($C39,Input!$A$8:$IA$39,MATCH(JA$21,Input!$A$6:$IA$6,0),FALSE),0)*IF(JA$19&gt;=MAX($IC$19:IZ$19),MIN((JA$19-MAX($IC$19:IZ$19)),(JA$19-IZ$19)),0)+IF($E39=JA$22,VLOOKUP($C39,Input!$A$8:$IA$39,MATCH(JA$21,Input!$A$6:$IA$6,0),FALSE),0)*IF(JA$18&gt;=MAX($IC$18:IZ$18),MIN((JA$18-MAX($IC$18:IZ$18)),(JA$18-IZ$18)),0)</f>
        <v>0</v>
      </c>
      <c r="JB39" s="1">
        <f>+IF($E39=JB$22,VLOOKUP($C39,Input!$A$8:$IA$39,MATCH(JB$21,Input!$A$6:$IA$6,0),FALSE),0)*IF(JB$19&gt;=MAX($IC$19:JA$19),MIN((JB$19-MAX($IC$19:JA$19)),(JB$19-JA$19)),0)+IF($E39=JB$22,VLOOKUP($C39,Input!$A$8:$IA$39,MATCH(JB$21,Input!$A$6:$IA$6,0),FALSE),0)*IF(JB$18&gt;=MAX($IC$18:JA$18),MIN((JB$18-MAX($IC$18:JA$18)),(JB$18-JA$18)),0)</f>
        <v>0</v>
      </c>
      <c r="JC39" s="1">
        <f>+IF($E39=JC$22,VLOOKUP($C39,Input!$A$8:$IA$39,MATCH(JC$21,Input!$A$6:$IA$6,0),FALSE),0)*IF(JC$19&gt;=MAX($IC$19:JB$19),MIN((JC$19-MAX($IC$19:JB$19)),(JC$19-JB$19)),0)+IF($E39=JC$22,VLOOKUP($C39,Input!$A$8:$IA$39,MATCH(JC$21,Input!$A$6:$IA$6,0),FALSE),0)*IF(JC$18&gt;=MAX($IC$18:JB$18),MIN((JC$18-MAX($IC$18:JB$18)),(JC$18-JB$18)),0)</f>
        <v>0</v>
      </c>
      <c r="JD39" s="1">
        <f>+IF($E39=JD$22,VLOOKUP($C39,Input!$A$8:$IA$39,MATCH(JD$21,Input!$A$6:$IA$6,0),FALSE),0)*IF(JD$19&gt;=MAX($IC$19:JC$19),MIN((JD$19-MAX($IC$19:JC$19)),(JD$19-JC$19)),0)+IF($E39=JD$22,VLOOKUP($C39,Input!$A$8:$IA$39,MATCH(JD$21,Input!$A$6:$IA$6,0),FALSE),0)*IF(JD$18&gt;=MAX($IC$18:JC$18),MIN((JD$18-MAX($IC$18:JC$18)),(JD$18-JC$18)),0)</f>
        <v>0</v>
      </c>
      <c r="JE39" s="1">
        <f>+IF($E39=JE$22,VLOOKUP($C39,Input!$A$8:$IA$39,MATCH(JE$21,Input!$A$6:$IA$6,0),FALSE),0)*IF(JE$19&gt;=MAX($IC$19:JD$19),MIN((JE$19-MAX($IC$19:JD$19)),(JE$19-JD$19)),0)+IF($E39=JE$22,VLOOKUP($C39,Input!$A$8:$IA$39,MATCH(JE$21,Input!$A$6:$IA$6,0),FALSE),0)*IF(JE$18&gt;=MAX($IC$18:JD$18),MIN((JE$18-MAX($IC$18:JD$18)),(JE$18-JD$18)),0)</f>
        <v>0</v>
      </c>
      <c r="JF39" s="1">
        <f>+IF($E39=JF$22,VLOOKUP($C39,Input!$A$8:$IA$39,MATCH(JF$21,Input!$A$6:$IA$6,0),FALSE),0)*IF(JF$19&gt;=MAX($IC$19:JE$19),MIN((JF$19-MAX($IC$19:JE$19)),(JF$19-JE$19)),0)+IF($E39=JF$22,VLOOKUP($C39,Input!$A$8:$IA$39,MATCH(JF$21,Input!$A$6:$IA$6,0),FALSE),0)*IF(JF$18&gt;=MAX($IC$18:JE$18),MIN((JF$18-MAX($IC$18:JE$18)),(JF$18-JE$18)),0)</f>
        <v>0</v>
      </c>
      <c r="JG39" s="1">
        <f>+IF($E39=JG$22,VLOOKUP($C39,Input!$A$8:$IA$39,MATCH(JG$21,Input!$A$6:$IA$6,0),FALSE),0)*IF(JG$19&gt;=MAX($IC$19:JF$19),MIN((JG$19-MAX($IC$19:JF$19)),(JG$19-JF$19)),0)+IF($E39=JG$22,VLOOKUP($C39,Input!$A$8:$IA$39,MATCH(JG$21,Input!$A$6:$IA$6,0),FALSE),0)*IF(JG$18&gt;=MAX($IC$18:JF$18),MIN((JG$18-MAX($IC$18:JF$18)),(JG$18-JF$18)),0)</f>
        <v>0</v>
      </c>
      <c r="JH39" s="1">
        <f>+IF($E39=JH$22,VLOOKUP($C39,Input!$A$8:$IA$39,MATCH(JH$21,Input!$A$6:$IA$6,0),FALSE),0)*IF(JH$19&gt;=MAX($IC$19:JG$19),MIN((JH$19-MAX($IC$19:JG$19)),(JH$19-JG$19)),0)+IF($E39=JH$22,VLOOKUP($C39,Input!$A$8:$IA$39,MATCH(JH$21,Input!$A$6:$IA$6,0),FALSE),0)*IF(JH$18&gt;=MAX($IC$18:JG$18),MIN((JH$18-MAX($IC$18:JG$18)),(JH$18-JG$18)),0)</f>
        <v>0</v>
      </c>
      <c r="JI39" s="1">
        <f>+IF($E39=JI$22,VLOOKUP($C39,Input!$A$8:$IA$39,MATCH(JI$21,Input!$A$6:$IA$6,0),FALSE),0)*IF(JI$19&gt;=MAX($IC$19:JH$19),MIN((JI$19-MAX($IC$19:JH$19)),(JI$19-JH$19)),0)+IF($E39=JI$22,VLOOKUP($C39,Input!$A$8:$IA$39,MATCH(JI$21,Input!$A$6:$IA$6,0),FALSE),0)*IF(JI$18&gt;=MAX($IC$18:JH$18),MIN((JI$18-MAX($IC$18:JH$18)),(JI$18-JH$18)),0)</f>
        <v>0</v>
      </c>
      <c r="JJ39" s="1">
        <f>+IF($E39=JJ$22,VLOOKUP($C39,Input!$A$8:$IA$39,MATCH(JJ$21,Input!$A$6:$IA$6,0),FALSE),0)*IF(JJ$19&gt;=MAX($IC$19:JI$19),MIN((JJ$19-MAX($IC$19:JI$19)),(JJ$19-JI$19)),0)+IF($E39=JJ$22,VLOOKUP($C39,Input!$A$8:$IA$39,MATCH(JJ$21,Input!$A$6:$IA$6,0),FALSE),0)*IF(JJ$18&gt;=MAX($IC$18:JI$18),MIN((JJ$18-MAX($IC$18:JI$18)),(JJ$18-JI$18)),0)</f>
        <v>0</v>
      </c>
      <c r="JK39" s="1">
        <f>+IF($E39=JK$22,VLOOKUP($C39,Input!$A$8:$IA$39,MATCH(JK$21,Input!$A$6:$IA$6,0),FALSE),0)*IF(JK$19&gt;=MAX($IC$19:JJ$19),MIN((JK$19-MAX($IC$19:JJ$19)),(JK$19-JJ$19)),0)+IF($E39=JK$22,VLOOKUP($C39,Input!$A$8:$IA$39,MATCH(JK$21,Input!$A$6:$IA$6,0),FALSE),0)*IF(JK$18&gt;=MAX($IC$18:JJ$18),MIN((JK$18-MAX($IC$18:JJ$18)),(JK$18-JJ$18)),0)</f>
        <v>0</v>
      </c>
      <c r="JL39" s="1">
        <f>+IF($E39=JL$22,VLOOKUP($C39,Input!$A$8:$IA$39,MATCH(JL$21,Input!$A$6:$IA$6,0),FALSE),0)*IF(JL$19&gt;=MAX($IC$19:JK$19),MIN((JL$19-MAX($IC$19:JK$19)),(JL$19-JK$19)),0)+IF($E39=JL$22,VLOOKUP($C39,Input!$A$8:$IA$39,MATCH(JL$21,Input!$A$6:$IA$6,0),FALSE),0)*IF(JL$18&gt;=MAX($IC$18:JK$18),MIN((JL$18-MAX($IC$18:JK$18)),(JL$18-JK$18)),0)</f>
        <v>0</v>
      </c>
      <c r="JN39" t="str">
        <f>+VLOOKUP($C39,Input!$A$8:$GZ$39,MATCH(JN$21,Input!$A$6:$GZ$6,0),FALSE)</f>
        <v>CNG Station Maint in fuel price</v>
      </c>
      <c r="JO39" s="1">
        <f>IF($E39+$I39+$D$7&lt;=JO$22,0,IF(JO$22-$D$7&gt;=$E39,VLOOKUP($C39,Input!$A$8:$GZ$39,MATCH(JO$21,Input!$A$6:$GZ$6,0),FALSE),0)*$F39/$G39)*$D39</f>
        <v>0</v>
      </c>
      <c r="JP39" s="1">
        <f>IF($E39+$I39+$D$7&lt;=JP$22,0,IF(JP$22-$D$7&gt;=$E39,VLOOKUP($C39,Input!$A$8:$GZ$39,MATCH(JP$21,Input!$A$6:$GZ$6,0),FALSE),0)*$F39/$G39)*$D39</f>
        <v>0</v>
      </c>
      <c r="JQ39" s="1">
        <f>IF($E39+$I39+$D$7&lt;=JQ$22,0,IF(JQ$22-$D$7&gt;=$E39,VLOOKUP($C39,Input!$A$8:$GZ$39,MATCH(JQ$21,Input!$A$6:$GZ$6,0),FALSE),0)*$F39/$G39)*$D39</f>
        <v>0</v>
      </c>
      <c r="JR39" s="1">
        <f>IF($E39+$I39+$D$7&lt;=JR$22,0,IF(JR$22-$D$7&gt;=$E39,VLOOKUP($C39,Input!$A$8:$GZ$39,MATCH(JR$21,Input!$A$6:$GZ$6,0),FALSE),0)*$F39/$G39)*$D39</f>
        <v>0</v>
      </c>
      <c r="JS39" s="1">
        <f>IF($E39+$I39+$D$7&lt;=JS$22,0,IF(JS$22-$D$7&gt;=$E39,VLOOKUP($C39,Input!$A$8:$GZ$39,MATCH(JS$21,Input!$A$6:$GZ$6,0),FALSE),0)*$F39/$G39)*$D39</f>
        <v>0</v>
      </c>
      <c r="JT39" s="1">
        <f>IF($E39+$I39+$D$7&lt;=JT$22,0,IF(JT$22-$D$7&gt;=$E39,VLOOKUP($C39,Input!$A$8:$GZ$39,MATCH(JT$21,Input!$A$6:$GZ$6,0),FALSE),0)*$F39/$G39)*$D39</f>
        <v>0</v>
      </c>
      <c r="JU39" s="1">
        <f>IF($E39+$I39+$D$7&lt;=JU$22,0,IF(JU$22-$D$7&gt;=$E39,VLOOKUP($C39,Input!$A$8:$GZ$39,MATCH(JU$21,Input!$A$6:$GZ$6,0),FALSE),0)*$F39/$G39)*$D39</f>
        <v>0</v>
      </c>
      <c r="JV39" s="1">
        <f>IF($E39+$I39+$D$7&lt;=JV$22,0,IF(JV$22-$D$7&gt;=$E39,VLOOKUP($C39,Input!$A$8:$GZ$39,MATCH(JV$21,Input!$A$6:$GZ$6,0),FALSE),0)*$F39/$G39)*$D39</f>
        <v>0</v>
      </c>
      <c r="JW39" s="1">
        <f>IF($E39+$I39+$D$7&lt;=JW$22,0,IF(JW$22-$D$7&gt;=$E39,VLOOKUP($C39,Input!$A$8:$GZ$39,MATCH(JW$21,Input!$A$6:$GZ$6,0),FALSE),0)*$F39/$G39)*$D39</f>
        <v>0</v>
      </c>
      <c r="JX39" s="1">
        <f>IF($E39+$I39+$D$7&lt;=JX$22,0,IF(JX$22-$D$7&gt;=$E39,VLOOKUP($C39,Input!$A$8:$GZ$39,MATCH(JX$21,Input!$A$6:$GZ$6,0),FALSE),0)*$F39/$G39)*$D39</f>
        <v>0</v>
      </c>
      <c r="JY39" s="1">
        <f>IF($E39+$I39+$D$7&lt;=JY$22,0,IF(JY$22-$D$7&gt;=$E39,VLOOKUP($C39,Input!$A$8:$GZ$39,MATCH(JY$21,Input!$A$6:$GZ$6,0),FALSE),0)*$F39/$G39)*$D39</f>
        <v>0</v>
      </c>
      <c r="JZ39" s="1">
        <f>IF($E39+$I39+$D$7&lt;=JZ$22,0,IF(JZ$22-$D$7&gt;=$E39,VLOOKUP($C39,Input!$A$8:$GZ$39,MATCH(JZ$21,Input!$A$6:$GZ$6,0),FALSE),0)*$F39/$G39)*$D39</f>
        <v>0</v>
      </c>
      <c r="KA39" s="1">
        <f>IF($E39+$I39+$D$7&lt;=KA$22,0,IF(KA$22-$D$7&gt;=$E39,VLOOKUP($C39,Input!$A$8:$GZ$39,MATCH(KA$21,Input!$A$6:$GZ$6,0),FALSE),0)*$F39/$G39)*$D39</f>
        <v>0</v>
      </c>
      <c r="KB39" s="1">
        <f>IF($E39+$I39+$D$7&lt;=KB$22,0,IF(KB$22-$D$7&gt;=$E39,VLOOKUP($C39,Input!$A$8:$GZ$39,MATCH(KB$21,Input!$A$6:$GZ$6,0),FALSE),0)*$F39/$G39)*$D39</f>
        <v>0</v>
      </c>
      <c r="KC39" s="1">
        <f>IF($E39+$I39+$D$7&lt;=KC$22,0,IF(KC$22-$D$7&gt;=$E39,VLOOKUP($C39,Input!$A$8:$GZ$39,MATCH(KC$21,Input!$A$6:$GZ$6,0),FALSE),0)*$F39/$G39)*$D39</f>
        <v>0</v>
      </c>
      <c r="KD39" s="1">
        <f>IF($E39+$I39+$D$7&lt;=KD$22,0,IF(KD$22-$D$7&gt;=$E39,VLOOKUP($C39,Input!$A$8:$GZ$39,MATCH(KD$21,Input!$A$6:$GZ$6,0),FALSE),0)*$F39/$G39)*$D39</f>
        <v>0</v>
      </c>
      <c r="KE39" s="1">
        <f>IF($E39+$I39+$D$7&lt;=KE$22,0,IF(KE$22-$D$7&gt;=$E39,VLOOKUP($C39,Input!$A$8:$GZ$39,MATCH(KE$21,Input!$A$6:$GZ$6,0),FALSE),0)*$F39/$G39)*$D39</f>
        <v>0</v>
      </c>
      <c r="KF39" s="1">
        <f>IF($E39+$I39+$D$7&lt;=KF$22,0,IF(KF$22-$D$7&gt;=$E39,VLOOKUP($C39,Input!$A$8:$GZ$39,MATCH(KF$21,Input!$A$6:$GZ$6,0),FALSE),0)*$F39/$G39)*$D39</f>
        <v>0</v>
      </c>
      <c r="KG39" s="1">
        <f>IF($E39+$I39+$D$7&lt;=KG$22,0,IF(KG$22-$D$7&gt;=$E39,VLOOKUP($C39,Input!$A$8:$GZ$39,MATCH(KG$21,Input!$A$6:$GZ$6,0),FALSE),0)*$F39/$G39)*$D39</f>
        <v>0</v>
      </c>
      <c r="KH39" s="1">
        <f>IF($E39+$I39+$D$7&lt;=KH$22,0,IF(KH$22-$D$7&gt;=$E39,VLOOKUP($C39,Input!$A$8:$GZ$39,MATCH(KH$21,Input!$A$6:$GZ$6,0),FALSE),0)*$F39/$G39)*$D39</f>
        <v>0</v>
      </c>
      <c r="KI39" s="1">
        <f>IF($E39+$I39+$D$7&lt;=KI$22,0,IF(KI$22-$D$7&gt;=$E39,VLOOKUP($C39,Input!$A$8:$GZ$39,MATCH(KI$21,Input!$A$6:$GZ$6,0),FALSE),0)*$F39/$G39)*$D39</f>
        <v>0</v>
      </c>
      <c r="KJ39" s="1">
        <f>IF($E39+$I39+$D$7&lt;=KJ$22,0,IF(KJ$22-$D$7&gt;=$E39,VLOOKUP($C39,Input!$A$8:$GZ$39,MATCH(KJ$21,Input!$A$6:$GZ$6,0),FALSE),0)*$F39/$G39)*$D39</f>
        <v>0</v>
      </c>
      <c r="KK39" s="1">
        <f>IF($E39+$I39+$D$7&lt;=KK$22,0,IF(KK$22-$D$7&gt;=$E39,VLOOKUP($C39,Input!$A$8:$GZ$39,MATCH(KK$21,Input!$A$6:$GZ$6,0),FALSE),0)*$F39/$G39)*$D39</f>
        <v>0</v>
      </c>
      <c r="KL39" s="1">
        <f>IF($E39+$I39+$D$7&lt;=KL$22,0,IF(KL$22-$D$7&gt;=$E39,VLOOKUP($C39,Input!$A$8:$GZ$39,MATCH(KL$21,Input!$A$6:$GZ$6,0),FALSE),0)*$F39/$G39)*$D39</f>
        <v>0</v>
      </c>
      <c r="KM39" s="1">
        <f>IF($E39+$I39+$D$7&lt;=KM$22,0,IF(KM$22-$D$7&gt;=$E39,VLOOKUP($C39,Input!$A$8:$GZ$39,MATCH(KM$21,Input!$A$6:$GZ$6,0),FALSE),0)*$F39/$G39)*$D39</f>
        <v>0</v>
      </c>
      <c r="KN39" s="1">
        <f>IF($E39+$I39+$D$7&lt;=KN$22,0,IF(KN$22-$D$7&gt;=$E39,VLOOKUP($C39,Input!$A$8:$GZ$39,MATCH(KN$21,Input!$A$6:$GZ$6,0),FALSE),0)*$F39/$G39)*$D39</f>
        <v>0</v>
      </c>
      <c r="KO39" s="1">
        <f>IF($E39+$I39+$D$7&lt;=KO$22,0,IF(KO$22-$D$7&gt;=$E39,VLOOKUP($C39,Input!$A$8:$GZ$39,MATCH(KO$21,Input!$A$6:$GZ$6,0),FALSE),0)*$F39/$G39)*$D39</f>
        <v>0</v>
      </c>
      <c r="KP39" s="1">
        <f>IF($E39+$I39+$D$7&lt;=KP$22,0,IF(KP$22-$D$7&gt;=$E39,VLOOKUP($C39,Input!$A$8:$GZ$39,MATCH(KP$21,Input!$A$6:$GZ$6,0),FALSE),0)*$F39/$G39)*$D39</f>
        <v>0</v>
      </c>
      <c r="KQ39" s="1">
        <f>IF($E39+$I39+$D$7&lt;=KQ$22,0,IF(KQ$22-$D$7&gt;=$E39,VLOOKUP($C39,Input!$A$8:$GZ$39,MATCH(KQ$21,Input!$A$6:$GZ$6,0),FALSE),0)*$F39/$G39)*$D39</f>
        <v>0</v>
      </c>
      <c r="KR39" s="1">
        <f>IF($E39+$I39+$D$7&lt;=KR$22,0,IF(KR$22-$D$7&gt;=$E39,VLOOKUP($C39,Input!$A$8:$GZ$39,MATCH(KR$21,Input!$A$6:$GZ$6,0),FALSE),0)*$F39/$G39)*$D39</f>
        <v>0</v>
      </c>
      <c r="KS39" s="1">
        <f>IF($E39+$I39+$D$7&lt;=KS$22,0,IF(KS$22-$D$7&gt;=$E39,VLOOKUP($C39,Input!$A$8:$GZ$39,MATCH(KS$21,Input!$A$6:$GZ$6,0),FALSE),0)*$F39/$G39)*$D39</f>
        <v>0</v>
      </c>
      <c r="KT39" s="1">
        <f>IF($E39+$I39+$D$7&lt;=KT$22,0,IF(KT$22-$D$7&gt;=$E39,VLOOKUP($C39,Input!$A$8:$GZ$39,MATCH(KT$21,Input!$A$6:$GZ$6,0),FALSE),0)*$F39/$G39)*$D39</f>
        <v>0</v>
      </c>
      <c r="KU39" s="1">
        <f>IF($E39+$I39+$D$7&lt;=KU$22,0,IF(KU$22-$D$7&gt;=$E39,VLOOKUP($C39,Input!$A$8:$GZ$39,MATCH(KU$21,Input!$A$6:$GZ$6,0),FALSE),0)*$F39/$G39)*$D39</f>
        <v>0</v>
      </c>
      <c r="KV39" s="1">
        <f>IF($E39+$I39+$D$7&lt;=KV$22,0,IF(KV$22-$D$7&gt;=$E39,VLOOKUP($C39,Input!$A$8:$GZ$39,MATCH(KV$21,Input!$A$6:$GZ$6,0),FALSE),0)*$F39/$G39)*$D39</f>
        <v>0</v>
      </c>
      <c r="KW39" s="1">
        <f>IF($E39+$I39+$D$7&lt;=KW$22,0,IF(KW$22-$D$7&gt;=$E39,VLOOKUP($C39,Input!$A$8:$GZ$39,MATCH(KW$21,Input!$A$6:$GZ$6,0),FALSE),0)*$F39/$G39)*$D39</f>
        <v>0</v>
      </c>
      <c r="KY39" t="str">
        <f>VLOOKUP($C39,Input!$A$8:$HV$39,MATCH(KY$21,Input!$A$6:$HV$6,0),FALSE)</f>
        <v xml:space="preserve">CNG (compressed and at pump, including station maintenance) </v>
      </c>
      <c r="KZ39" s="1">
        <f>IF($E39+$I39+$D$7&lt;=KZ$22,0,IF(KZ$22-$D$7&gt;=$E39,VLOOKUP($C39,Input!$A$8:$HV$39,MATCH(KZ$21,Input!$A$6:$HV$6,0),FALSE)/$G39*$F39,0))*$D39</f>
        <v>0</v>
      </c>
      <c r="LA39" s="1">
        <f>IF($E39+$I39+$D$7&lt;=LA$22,0,IF(LA$22-$D$7&gt;=$E39,VLOOKUP($C39,Input!$A$8:$HV$39,MATCH(LA$21,Input!$A$6:$HV$6,0),FALSE)/$G39*$F39,0))*$D39</f>
        <v>0</v>
      </c>
      <c r="LB39" s="1">
        <f>IF($E39+$I39+$D$7&lt;=LB$22,0,IF(LB$22-$D$7&gt;=$E39,VLOOKUP($C39,Input!$A$8:$HV$39,MATCH(LB$21,Input!$A$6:$HV$6,0),FALSE)/$G39*$F39,0))*$D39</f>
        <v>0</v>
      </c>
      <c r="LC39" s="1">
        <f>IF($E39+$I39+$D$7&lt;=LC$22,0,IF(LC$22-$D$7&gt;=$E39,VLOOKUP($C39,Input!$A$8:$HV$39,MATCH(LC$21,Input!$A$6:$HV$6,0),FALSE)/$G39*$F39,0))*$D39</f>
        <v>0</v>
      </c>
      <c r="LD39" s="1">
        <f>IF($E39+$I39+$D$7&lt;=LD$22,0,IF(LD$22-$D$7&gt;=$E39,VLOOKUP($C39,Input!$A$8:$HV$39,MATCH(LD$21,Input!$A$6:$HV$6,0),FALSE)/$G39*$F39,0))*$D39</f>
        <v>0</v>
      </c>
      <c r="LE39" s="1">
        <f>IF($E39+$I39+$D$7&lt;=LE$22,0,IF(LE$22-$D$7&gt;=$E39,VLOOKUP($C39,Input!$A$8:$HV$39,MATCH(LE$21,Input!$A$6:$HV$6,0),FALSE)/$G39*$F39,0))*$D39</f>
        <v>0</v>
      </c>
      <c r="LF39" s="1">
        <f>IF($E39+$I39+$D$7&lt;=LF$22,0,IF(LF$22-$D$7&gt;=$E39,VLOOKUP($C39,Input!$A$8:$HV$39,MATCH(LF$21,Input!$A$6:$HV$6,0),FALSE)/$G39*$F39,0))*$D39</f>
        <v>0</v>
      </c>
      <c r="LG39" s="1">
        <f>IF($E39+$I39+$D$7&lt;=LG$22,0,IF(LG$22-$D$7&gt;=$E39,VLOOKUP($C39,Input!$A$8:$HV$39,MATCH(LG$21,Input!$A$6:$HV$6,0),FALSE)/$G39*$F39,0))*$D39</f>
        <v>0</v>
      </c>
      <c r="LH39" s="1">
        <f>IF($E39+$I39+$D$7&lt;=LH$22,0,IF(LH$22-$D$7&gt;=$E39,VLOOKUP($C39,Input!$A$8:$HV$39,MATCH(LH$21,Input!$A$6:$HV$6,0),FALSE)/$G39*$F39,0))*$D39</f>
        <v>0</v>
      </c>
      <c r="LI39" s="1">
        <f>IF($E39+$I39+$D$7&lt;=LI$22,0,IF(LI$22-$D$7&gt;=$E39,VLOOKUP($C39,Input!$A$8:$HV$39,MATCH(LI$21,Input!$A$6:$HV$6,0),FALSE)/$G39*$F39,0))*$D39</f>
        <v>0</v>
      </c>
      <c r="LJ39" s="1">
        <f>IF($E39+$I39+$D$7&lt;=LJ$22,0,IF(LJ$22-$D$7&gt;=$E39,VLOOKUP($C39,Input!$A$8:$HV$39,MATCH(LJ$21,Input!$A$6:$HV$6,0),FALSE)/$G39*$F39,0))*$D39</f>
        <v>0</v>
      </c>
      <c r="LK39" s="1">
        <f>IF($E39+$I39+$D$7&lt;=LK$22,0,IF(LK$22-$D$7&gt;=$E39,VLOOKUP($C39,Input!$A$8:$HV$39,MATCH(LK$21,Input!$A$6:$HV$6,0),FALSE)/$G39*$F39,0))*$D39</f>
        <v>0</v>
      </c>
      <c r="LL39" s="1">
        <f>IF($E39+$I39+$D$7&lt;=LL$22,0,IF(LL$22-$D$7&gt;=$E39,VLOOKUP($C39,Input!$A$8:$HV$39,MATCH(LL$21,Input!$A$6:$HV$6,0),FALSE)/$G39*$F39,0))*$D39</f>
        <v>0</v>
      </c>
      <c r="LM39" s="1">
        <f>IF($E39+$I39+$D$7&lt;=LM$22,0,IF(LM$22-$D$7&gt;=$E39,VLOOKUP($C39,Input!$A$8:$HV$39,MATCH(LM$21,Input!$A$6:$HV$6,0),FALSE)/$G39*$F39,0))*$D39</f>
        <v>0</v>
      </c>
      <c r="LN39" s="1">
        <f>IF($E39+$I39+$D$7&lt;=LN$22,0,IF(LN$22-$D$7&gt;=$E39,VLOOKUP($C39,Input!$A$8:$HV$39,MATCH(LN$21,Input!$A$6:$HV$6,0),FALSE)/$G39*$F39,0))*$D39</f>
        <v>0</v>
      </c>
      <c r="LO39" s="1">
        <f>IF($E39+$I39+$D$7&lt;=LO$22,0,IF(LO$22-$D$7&gt;=$E39,VLOOKUP($C39,Input!$A$8:$HV$39,MATCH(LO$21,Input!$A$6:$HV$6,0),FALSE)/$G39*$F39,0))*$D39</f>
        <v>0</v>
      </c>
      <c r="LP39" s="1">
        <f>IF($E39+$I39+$D$7&lt;=LP$22,0,IF(LP$22-$D$7&gt;=$E39,VLOOKUP($C39,Input!$A$8:$HV$39,MATCH(LP$21,Input!$A$6:$HV$6,0),FALSE)/$G39*$F39,0))*$D39</f>
        <v>3602474.2268041242</v>
      </c>
      <c r="LQ39" s="1">
        <f>IF($E39+$I39+$D$7&lt;=LQ$22,0,IF(LQ$22-$D$7&gt;=$E39,VLOOKUP($C39,Input!$A$8:$HV$39,MATCH(LQ$21,Input!$A$6:$HV$6,0),FALSE)/$G39*$F39,0))*$D39</f>
        <v>4095062.0596988951</v>
      </c>
      <c r="LR39" s="1">
        <f>IF($E39+$I39+$D$7&lt;=LR$22,0,IF(LR$22-$D$7&gt;=$E39,VLOOKUP($C39,Input!$A$8:$HV$39,MATCH(LR$21,Input!$A$6:$HV$6,0),FALSE)/$G39*$F39,0))*$D39</f>
        <v>4354580.3338031322</v>
      </c>
      <c r="LS39" s="1">
        <f>IF($E39+$I39+$D$7&lt;=LS$22,0,IF(LS$22-$D$7&gt;=$E39,VLOOKUP($C39,Input!$A$8:$HV$39,MATCH(LS$21,Input!$A$6:$HV$6,0),FALSE)/$G39*$F39,0))*$D39</f>
        <v>4566065.837049745</v>
      </c>
      <c r="LT39" s="1">
        <f>IF($E39+$I39+$D$7&lt;=LT$22,0,IF(LT$22-$D$7&gt;=$E39,VLOOKUP($C39,Input!$A$8:$HV$39,MATCH(LT$21,Input!$A$6:$HV$6,0),FALSE)/$G39*$F39,0))*$D39</f>
        <v>4707696.1225886121</v>
      </c>
      <c r="LU39" s="1">
        <f>IF($E39+$I39+$D$7&lt;=LU$22,0,IF(LU$22-$D$7&gt;=$E39,VLOOKUP($C39,Input!$A$8:$HV$39,MATCH(LU$21,Input!$A$6:$HV$6,0),FALSE)/$G39*$F39,0))*$D39</f>
        <v>4726060.0490946593</v>
      </c>
      <c r="LV39" s="1">
        <f>IF($E39+$I39+$D$7&lt;=LV$22,0,IF(LV$22-$D$7&gt;=$E39,VLOOKUP($C39,Input!$A$8:$HV$39,MATCH(LV$21,Input!$A$6:$HV$6,0),FALSE)/$G39*$F39,0))*$D39</f>
        <v>4734825.1352958865</v>
      </c>
      <c r="LW39" s="1">
        <f>IF($E39+$I39+$D$7&lt;=LW$22,0,IF(LW$22-$D$7&gt;=$E39,VLOOKUP($C39,Input!$A$8:$HV$39,MATCH(LW$21,Input!$A$6:$HV$6,0),FALSE)/$G39*$F39,0))*$D39</f>
        <v>4755890.1460853657</v>
      </c>
      <c r="LX39" s="1">
        <f>IF($E39+$I39+$D$7&lt;=LX$22,0,IF(LX$22-$D$7&gt;=$E39,VLOOKUP($C39,Input!$A$8:$HV$39,MATCH(LX$21,Input!$A$6:$HV$6,0),FALSE)/$G39*$F39,0))*$D39</f>
        <v>4800185.7947109519</v>
      </c>
      <c r="LY39" s="1">
        <f>IF($E39+$I39+$D$7&lt;=LY$22,0,IF(LY$22-$D$7&gt;=$E39,VLOOKUP($C39,Input!$A$8:$HV$39,MATCH(LY$21,Input!$A$6:$HV$6,0),FALSE)/$G39*$F39,0))*$D39</f>
        <v>4931707.6323679043</v>
      </c>
      <c r="LZ39" s="1">
        <f>IF($E39+$I39+$D$7&lt;=LZ$22,0,IF(LZ$22-$D$7&gt;=$E39,VLOOKUP($C39,Input!$A$8:$HV$39,MATCH(LZ$21,Input!$A$6:$HV$6,0),FALSE)/$G39*$F39,0))*$D39</f>
        <v>5033420.7092612106</v>
      </c>
      <c r="MA39" s="1">
        <f>IF($E39+$I39+$D$7&lt;=MA$22,0,IF(MA$22-$D$7&gt;=$E39,VLOOKUP($C39,Input!$A$8:$HV$39,MATCH(MA$21,Input!$A$6:$HV$6,0),FALSE)/$G39*$F39,0))*$D39</f>
        <v>5855420.6033015018</v>
      </c>
      <c r="MB39" s="1">
        <f>IF($E39+$I39+$D$7&lt;=MB$22,0,IF(MB$22-$D$7&gt;=$E39,VLOOKUP($C39,Input!$A$8:$HV$39,MATCH(MB$21,Input!$A$6:$HV$6,0),FALSE)/$G39*$F39,0))*$D39</f>
        <v>5916065.9565362232</v>
      </c>
      <c r="MC39" s="1">
        <f>IF($E39+$I39+$D$7&lt;=MC$22,0,IF(MC$22-$D$7&gt;=$E39,VLOOKUP($C39,Input!$A$8:$HV$39,MATCH(MC$21,Input!$A$6:$HV$6,0),FALSE)/$G39*$F39,0))*$D39</f>
        <v>5969796.3206430851</v>
      </c>
      <c r="MD39" s="1">
        <f>IF($E39+$I39+$D$7&lt;=MD$22,0,IF(MD$22-$D$7&gt;=$E39,VLOOKUP($C39,Input!$A$8:$HV$39,MATCH(MD$21,Input!$A$6:$HV$6,0),FALSE)/$G39*$F39,0))*$D39</f>
        <v>0</v>
      </c>
      <c r="ME39" s="1">
        <f>IF($E39+$I39+$D$7&lt;=ME$22,0,IF(ME$22-$D$7&gt;=$E39,VLOOKUP($C39,Input!$A$8:$HV$39,MATCH(ME$21,Input!$A$6:$HV$6,0),FALSE)/$G39*$F39,0))*$D39</f>
        <v>0</v>
      </c>
      <c r="MF39" s="1">
        <f>IF($E39+$I39+$D$7&lt;=MF$22,0,IF(MF$22-$D$7&gt;=$E39,VLOOKUP($C39,Input!$A$8:$HV$39,MATCH(MF$21,Input!$A$6:$HV$6,0),FALSE)/$G39*$F39,0))*$D39</f>
        <v>0</v>
      </c>
      <c r="MG39" s="1">
        <f>IF($E39+$I39+$D$7&lt;=MG$22,0,IF(MG$22-$D$7&gt;=$E39,VLOOKUP($C39,Input!$A$8:$HV$39,MATCH(MG$21,Input!$A$6:$HV$6,0),FALSE)/$G39*$F39,0))*$D39</f>
        <v>0</v>
      </c>
      <c r="MH39" s="1">
        <f>IF($E39+$I39+$D$7&lt;=MH$22,0,IF(MH$22-$D$7&gt;=$E39,VLOOKUP($C39,Input!$A$8:$HV$39,MATCH(MH$21,Input!$A$6:$HV$6,0),FALSE)/$G39*$F39,0))*$D39</f>
        <v>0</v>
      </c>
      <c r="MI39" s="1">
        <f>IF($E39+$I39+$D$7&lt;=MI$22,0,IF(MI$22-$D$7&gt;=$E39,VLOOKUP($C39,Input!$A$8:$HV$39,MATCH(MI$21,Input!$A$6:$HV$6,0),FALSE)/$G39*$F39,0))*$D39</f>
        <v>0</v>
      </c>
      <c r="MJ39" s="1">
        <f>IF($E39+$I39+$D$7&lt;=MJ$22,0,IF(MJ$22-$D$7&gt;=$E39,VLOOKUP($C39,Input!$A$8:$HV$39,MATCH(MJ$21,Input!$A$6:$HV$6,0),FALSE)/$G39*$F39,0))*$D39</f>
        <v>0</v>
      </c>
      <c r="MK39" s="1">
        <f>IF($E39+$I39+$D$7&lt;=MK$22,0,IF(MK$22-$D$7&gt;=$E39,VLOOKUP($C39,Input!$A$8:$HV$39,MATCH(MK$21,Input!$A$6:$HV$6,0),FALSE)/$G39*$F39,0))*$D39</f>
        <v>0</v>
      </c>
      <c r="ML39" s="1">
        <f>IF($E39+$I39+$D$7&lt;=ML$22,0,IF(ML$22-$D$7&gt;=$E39,VLOOKUP($C39,Input!$A$8:$HV$39,MATCH(ML$21,Input!$A$6:$HV$6,0),FALSE)/$G39*$F39,0))*$D39</f>
        <v>0</v>
      </c>
      <c r="MM39" s="1">
        <f>IF($E39+$I39+$D$7&lt;=MM$22,0,IF(MM$22-$D$7&gt;=$E39,VLOOKUP($C39,Input!$A$8:$HV$39,MATCH(MM$21,Input!$A$6:$HV$6,0),FALSE)/$G39*$F39,0))*$D39</f>
        <v>0</v>
      </c>
      <c r="MN39" s="1">
        <f>IF($E39+$I39+$D$7&lt;=MN$22,0,IF(MN$22-$D$7&gt;=$E39,VLOOKUP($C39,Input!$A$8:$HV$39,MATCH(MN$21,Input!$A$6:$HV$6,0),FALSE)/$G39*$F39,0))*$D39</f>
        <v>0</v>
      </c>
      <c r="MO39" s="1">
        <f>IF($E39+$I39+$D$7&lt;=MO$22,0,IF(MO$22-$D$7&gt;=$E39,VLOOKUP($C39,Input!$A$8:$HV$39,MATCH(MO$21,Input!$A$6:$HV$6,0),FALSE)/$G39*$F39,0))*$D39</f>
        <v>0</v>
      </c>
      <c r="MP39" s="1">
        <f>IF($E39+$I39+$D$7&lt;=MP$22,0,IF(MP$22-$D$7&gt;=$E39,VLOOKUP($C39,Input!$A$8:$HV$39,MATCH(MP$21,Input!$A$6:$HV$6,0),FALSE)/$G39*$F39,0))*$D39</f>
        <v>0</v>
      </c>
      <c r="MQ39" s="1">
        <f>IF($E39+$I39+$D$7&lt;=MQ$22,0,IF(MQ$22-$D$7&gt;=$E39,VLOOKUP($C39,Input!$A$8:$HV$39,MATCH(MQ$21,Input!$A$6:$HV$6,0),FALSE)/$G39*$F39,0))*$D39</f>
        <v>0</v>
      </c>
      <c r="MR39" s="1">
        <f>IF($E39+$I39+$D$7&lt;=MR$22,0,IF(MR$22-$D$7&gt;=$E39,VLOOKUP($C39,Input!$A$8:$HV$39,MATCH(MR$21,Input!$A$6:$HV$6,0),FALSE)/$G39*$F39,0))*$D39</f>
        <v>0</v>
      </c>
      <c r="MS39" s="1">
        <f>IF($E39+$I39+$D$7&lt;=MS$22,0,IF(MS$22-$D$7&gt;=$E39,VLOOKUP($C39,Input!$A$8:$HV$39,MATCH(MS$21,Input!$A$6:$HV$6,0),FALSE)/$G39*$F39,0))*$D39</f>
        <v>0</v>
      </c>
      <c r="MT39" s="1">
        <f>IF($E39+$I39+$D$7&lt;=MT$22,0,IF(MT$22-$D$7&gt;=$E39,VLOOKUP($C39,Input!$A$8:$HV$39,MATCH(MT$21,Input!$A$6:$HV$6,0),FALSE)/$G39*$F39,0))*$D39</f>
        <v>0</v>
      </c>
      <c r="MU39" s="1">
        <f>IF($E39+$I39+$D$7&lt;=MU$22,0,IF(MU$22-$D$7&gt;=$E39,VLOOKUP($C39,Input!$A$8:$HV$39,MATCH(MU$21,Input!$A$6:$HV$6,0),FALSE)/$G39*$F39,0))*$D39</f>
        <v>0</v>
      </c>
      <c r="MV39" s="1">
        <f>IF($E39+$I39+$D$7&lt;=MV$22,0,IF(MV$22-$D$7&gt;=$E39,VLOOKUP($C39,Input!$A$8:$HV$39,MATCH(MV$21,Input!$A$6:$HV$6,0),FALSE)/$G39*$F39,0))*$D39</f>
        <v>0</v>
      </c>
      <c r="MW39" s="1">
        <f>IF($E39+$I39+$D$7&lt;=MW$22,0,IF(MW$22-$D$7&gt;=$E39,VLOOKUP($C39,Input!$A$8:$HV$39,MATCH(MW$21,Input!$A$6:$HV$6,0),FALSE)/$G39*$F39,0))*$D39</f>
        <v>0</v>
      </c>
      <c r="MX39" s="1">
        <f>IF($E39+$I39+$D$7&lt;=MX$22,0,IF(MX$22-$D$7&gt;=$E39,VLOOKUP($C39,Input!$A$8:$HV$39,MATCH(MX$21,Input!$A$6:$HV$6,0),FALSE)/$G39*$F39,0))*$D39</f>
        <v>0</v>
      </c>
      <c r="MZ39" t="str">
        <f>VLOOKUP($C39,Input!$A$8:$HV$39,MATCH(MZ$21,Input!$A$6:$HV$6,0),FALSE)</f>
        <v>Fossil CNG LCFS Credit ($/DGE)</v>
      </c>
      <c r="NA39" s="1">
        <f>IF($E39+$I39+$D$7&lt;=NA$22,0,IF(NA$22-$D$7&gt;=$E39,-VLOOKUP($C39,Input!$A$8:$HV$39,MATCH(NA$21,Input!$A$6:$HV$6,0),FALSE)/$G39*$F39,0))*$D39*$G$4/100</f>
        <v>-517858.66465979372</v>
      </c>
      <c r="NB39" s="1">
        <f>IF($E39+$I39+$D$7&lt;=NB$22,0,IF(NB$22-$D$7&gt;=$E39,-VLOOKUP($C39,Input!$A$8:$HV$39,MATCH(NB$21,Input!$A$6:$HV$6,0),FALSE)/$G39*$F39,0))*$D39*$G$4/100</f>
        <v>-458300.37674226821</v>
      </c>
      <c r="NC39" s="1">
        <f>IF($E39+$I39+$D$7&lt;=NC$22,0,IF(NC$22-$D$7&gt;=$E39,-VLOOKUP($C39,Input!$A$8:$HV$39,MATCH(NC$21,Input!$A$6:$HV$6,0),FALSE)/$G39*$F39,0))*$D39*$G$4/100</f>
        <v>-398742.08882474189</v>
      </c>
      <c r="ND39" s="1">
        <f>IF($E39+$I39+$D$7&lt;=ND$22,0,IF(ND$22-$D$7&gt;=$E39,-VLOOKUP($C39,Input!$A$8:$HV$39,MATCH(ND$21,Input!$A$6:$HV$6,0),FALSE)/$G39*$F39,0))*$D39*$G$4/100</f>
        <v>-299478.27562886622</v>
      </c>
      <c r="NE39" s="1">
        <f>IF($E39+$I39+$D$7&lt;=NE$22,0,IF(NE$22-$D$7&gt;=$E39,-VLOOKUP($C39,Input!$A$8:$HV$39,MATCH(NE$21,Input!$A$6:$HV$6,0),FALSE)/$G39*$F39,0))*$D39*$G$4/100</f>
        <v>-200214.46243298994</v>
      </c>
      <c r="NF39" s="1">
        <f>IF($E39+$I39+$D$7&lt;=NF$22,0,IF(NF$22-$D$7&gt;=$E39,-VLOOKUP($C39,Input!$A$8:$HV$39,MATCH(NF$21,Input!$A$6:$HV$6,0),FALSE)/$G39*$F39,0))*$D39*$G$4/100</f>
        <v>-200214.46243298994</v>
      </c>
      <c r="NG39" s="1">
        <f>IF($E39+$I39+$D$7&lt;=NG$22,0,IF(NG$22-$D$7&gt;=$E39,-VLOOKUP($C39,Input!$A$8:$HV$39,MATCH(NG$21,Input!$A$6:$HV$6,0),FALSE)/$G39*$F39,0))*$D39*$G$4/100</f>
        <v>-200214.46243298994</v>
      </c>
      <c r="NH39" s="1">
        <f>IF($E39+$I39+$D$7&lt;=NH$22,0,IF(NH$22-$D$7&gt;=$E39,-VLOOKUP($C39,Input!$A$8:$HV$39,MATCH(NH$21,Input!$A$6:$HV$6,0),FALSE)/$G39*$F39,0))*$D39*$G$4/100</f>
        <v>-200214.46243298994</v>
      </c>
      <c r="NI39" s="1">
        <f>IF($E39+$I39+$D$7&lt;=NI$22,0,IF(NI$22-$D$7&gt;=$E39,-VLOOKUP($C39,Input!$A$8:$HV$39,MATCH(NI$21,Input!$A$6:$HV$6,0),FALSE)/$G39*$F39,0))*$D39*$G$4/100</f>
        <v>-200214.46243298994</v>
      </c>
      <c r="NJ39" s="1">
        <f>IF($E39+$I39+$D$7&lt;=NJ$22,0,IF(NJ$22-$D$7&gt;=$E39,-VLOOKUP($C39,Input!$A$8:$HV$39,MATCH(NJ$21,Input!$A$6:$HV$6,0),FALSE)/$G39*$F39,0))*$D39*$G$4/100</f>
        <v>-200214.46243298994</v>
      </c>
      <c r="NK39" s="1">
        <f>IF($E39+$I39+$D$7&lt;=NK$22,0,IF(NK$22-$D$7&gt;=$E39,-VLOOKUP($C39,Input!$A$8:$HV$39,MATCH(NK$21,Input!$A$6:$HV$6,0),FALSE)/$G39*$F39,0))*$D39*$G$4/100</f>
        <v>-200214.46243298994</v>
      </c>
      <c r="NL39" s="1">
        <f>IF($E39+$I39+$D$7&lt;=NL$22,0,IF(NL$22-$D$7&gt;=$E39,-VLOOKUP($C39,Input!$A$8:$HV$39,MATCH(NL$21,Input!$A$6:$HV$6,0),FALSE)/$G39*$F39,0))*$D39*$G$4/100</f>
        <v>-200214.46243298994</v>
      </c>
      <c r="NM39" s="1">
        <f>IF($E39+$I39+$D$7&lt;=NM$22,0,IF(NM$22-$D$7&gt;=$E39,-VLOOKUP($C39,Input!$A$8:$HV$39,MATCH(NM$21,Input!$A$6:$HV$6,0),FALSE)/$G39*$F39,0))*$D39*$G$4/100</f>
        <v>-200214.46243298994</v>
      </c>
      <c r="NN39" s="1">
        <f>IF($E39+$I39+$D$7&lt;=NN$22,0,IF(NN$22-$D$7&gt;=$E39,-VLOOKUP($C39,Input!$A$8:$HV$39,MATCH(NN$21,Input!$A$6:$HV$6,0),FALSE)/$G39*$F39,0))*$D39*$G$4/100</f>
        <v>-200214.46243298994</v>
      </c>
      <c r="NO39" s="1">
        <f>IF($E39+$I39+$D$7&lt;=NO$22,0,IF(NO$22-$D$7&gt;=$E39,-VLOOKUP($C39,Input!$A$8:$HV$39,MATCH(NO$21,Input!$A$6:$HV$6,0),FALSE)/$G39*$F39,0))*$D39*$G$4/100</f>
        <v>0</v>
      </c>
      <c r="NP39" s="1">
        <f>IF($E39+$I39+$D$7&lt;=NP$22,0,IF(NP$22-$D$7&gt;=$E39,-VLOOKUP($C39,Input!$A$8:$HV$39,MATCH(NP$21,Input!$A$6:$HV$6,0),FALSE)/$G39*$F39,0))*$D39*$G$4/100</f>
        <v>0</v>
      </c>
      <c r="NQ39" s="1">
        <f>IF($E39+$I39+$D$7&lt;=NQ$22,0,IF(NQ$22-$D$7&gt;=$E39,-VLOOKUP($C39,Input!$A$8:$HV$39,MATCH(NQ$21,Input!$A$6:$HV$6,0),FALSE)/$G39*$F39,0))*$D39*$G$4/100</f>
        <v>0</v>
      </c>
      <c r="NR39" s="1">
        <f>IF($E39+$I39+$D$7&lt;=NR$22,0,IF(NR$22-$D$7&gt;=$E39,-VLOOKUP($C39,Input!$A$8:$HV$39,MATCH(NR$21,Input!$A$6:$HV$6,0),FALSE)/$G39*$F39,0))*$D39*$G$4/100</f>
        <v>0</v>
      </c>
      <c r="NS39" s="1">
        <f>IF($E39+$I39+$D$7&lt;=NS$22,0,IF(NS$22-$D$7&gt;=$E39,-VLOOKUP($C39,Input!$A$8:$HV$39,MATCH(NS$21,Input!$A$6:$HV$6,0),FALSE)/$G39*$F39,0))*$D39*$G$4/100</f>
        <v>0</v>
      </c>
      <c r="NT39" s="1">
        <f>IF($E39+$I39+$D$7&lt;=NT$22,0,IF(NT$22-$D$7&gt;=$E39,-VLOOKUP($C39,Input!$A$8:$HV$39,MATCH(NT$21,Input!$A$6:$HV$6,0),FALSE)/$G39*$F39,0))*$D39*$G$4/100</f>
        <v>0</v>
      </c>
      <c r="NU39" s="1">
        <f>IF($E39+$I39+$D$7&lt;=NU$22,0,IF(NU$22-$D$7&gt;=$E39,-VLOOKUP($C39,Input!$A$8:$HV$39,MATCH(NU$21,Input!$A$6:$HV$6,0),FALSE)/$G39*$F39,0))*$D39*$G$4/100</f>
        <v>0</v>
      </c>
      <c r="NV39" s="1">
        <f>IF($E39+$I39+$D$7&lt;=NV$22,0,IF(NV$22-$D$7&gt;=$E39,-VLOOKUP($C39,Input!$A$8:$HV$39,MATCH(NV$21,Input!$A$6:$HV$6,0),FALSE)/$G39*$F39,0))*$D39*$G$4/100</f>
        <v>0</v>
      </c>
      <c r="NW39" s="1">
        <f>IF($E39+$I39+$D$7&lt;=NW$22,0,IF(NW$22-$D$7&gt;=$E39,-VLOOKUP($C39,Input!$A$8:$HV$39,MATCH(NW$21,Input!$A$6:$HV$6,0),FALSE)/$G39*$F39,0))*$D39*$G$4/100</f>
        <v>0</v>
      </c>
      <c r="NX39" s="1">
        <f>IF($E39+$I39+$D$7&lt;=NX$22,0,IF(NX$22-$D$7&gt;=$E39,-VLOOKUP($C39,Input!$A$8:$HV$39,MATCH(NX$21,Input!$A$6:$HV$6,0),FALSE)/$G39*$F39,0))*$D39*$G$4/100</f>
        <v>0</v>
      </c>
      <c r="NY39" s="1">
        <f>IF($E39+$I39+$D$7&lt;=NY$22,0,IF(NY$22-$D$7&gt;=$E39,-VLOOKUP($C39,Input!$A$8:$HV$39,MATCH(NY$21,Input!$A$6:$HV$6,0),FALSE)/$G39*$F39,0))*$D39*$G$4/100</f>
        <v>0</v>
      </c>
      <c r="NZ39" s="1">
        <f>IF($E39+$I39+$D$7&lt;=NZ$22,0,IF(NZ$22-$D$7&gt;=$E39,-VLOOKUP($C39,Input!$A$8:$HV$39,MATCH(NZ$21,Input!$A$6:$HV$6,0),FALSE)/$G39*$F39,0))*$D39*$G$4/100</f>
        <v>0</v>
      </c>
      <c r="OA39" s="1">
        <f>IF($E39+$I39+$D$7&lt;=OA$22,0,IF(OA$22-$D$7&gt;=$E39,-VLOOKUP($C39,Input!$A$8:$HV$39,MATCH(OA$21,Input!$A$6:$HV$6,0),FALSE)/$G39*$F39,0))*$D39*$G$4/100</f>
        <v>0</v>
      </c>
      <c r="OB39" s="1">
        <f>IF($E39+$I39+$D$7&lt;=OB$22,0,IF(OB$22-$D$7&gt;=$E39,-VLOOKUP($C39,Input!$A$8:$HV$39,MATCH(OB$21,Input!$A$6:$HV$6,0),FALSE)/$G39*$F39,0))*$D39*$G$4/100</f>
        <v>0</v>
      </c>
      <c r="OC39" s="1">
        <f>IF($E39+$I39+$D$7&lt;=OC$22,0,IF(OC$22-$D$7&gt;=$E39,-VLOOKUP($C39,Input!$A$8:$HV$39,MATCH(OC$21,Input!$A$6:$HV$6,0),FALSE)/$G39*$F39,0))*$D39*$G$4/100</f>
        <v>0</v>
      </c>
      <c r="OD39" s="1">
        <f>IF($E39+$I39+$D$7&lt;=OD$22,0,IF(OD$22-$D$7&gt;=$E39,-VLOOKUP($C39,Input!$A$8:$HV$39,MATCH(OD$21,Input!$A$6:$HV$6,0),FALSE)/$G39*$F39,0))*$D39*$G$4/100</f>
        <v>0</v>
      </c>
      <c r="OE39" s="1">
        <f>IF($E39+$I39+$D$7&lt;=OE$22,0,IF(OE$22-$D$7&gt;=$E39,-VLOOKUP($C39,Input!$A$8:$HV$39,MATCH(OE$21,Input!$A$6:$HV$6,0),FALSE)/$G39*$F39,0))*$D39*$G$4/100</f>
        <v>0</v>
      </c>
      <c r="OF39" s="1">
        <f>IF($E39+$I39+$D$7&lt;=OF$22,0,IF(OF$22-$D$7&gt;=$E39,-VLOOKUP($C39,Input!$A$8:$HV$39,MATCH(OF$21,Input!$A$6:$HV$6,0),FALSE)/$G39*$F39,0))*$D39*$G$4/100</f>
        <v>0</v>
      </c>
      <c r="OG39" s="1">
        <f>IF($E39+$I39+$D$7&lt;=OG$22,0,IF(OG$22-$D$7&gt;=$E39,-VLOOKUP($C39,Input!$A$8:$HV$39,MATCH(OG$21,Input!$A$6:$HV$6,0),FALSE)/$G39*$F39,0))*$D39*$G$4/100</f>
        <v>0</v>
      </c>
      <c r="OH39" s="1">
        <f>IF($E39+$I39+$D$7&lt;=OH$22,0,IF(OH$22-$D$7&gt;=$E39,-VLOOKUP($C39,Input!$A$8:$HV$39,MATCH(OH$21,Input!$A$6:$HV$6,0),FALSE)/$G39*$F39,0))*$D39*$G$4/100</f>
        <v>0</v>
      </c>
      <c r="OI39" s="1">
        <f>IF($E39+$I39+$D$7&lt;=OI$22,0,IF(OI$22-$D$7&gt;=$E39,-VLOOKUP($C39,Input!$A$8:$HV$39,MATCH(OI$21,Input!$A$6:$HV$6,0),FALSE)/$G39*$F39,0))*$D39*$G$4/100</f>
        <v>0</v>
      </c>
      <c r="OK39" t="str">
        <f>VLOOKUP($C39,Input!$A$8:$HW$39,MATCH(OK$21,Input!$A$6:$HW$6,0),FALSE)</f>
        <v>NA</v>
      </c>
      <c r="OL39" s="1">
        <f>IF($E39+$I39+$D$7&lt;=OL$22,0,IF(OL$22-$D$7&gt;=$E39,IF(COUNTIF($KZ39:LP39,"&gt;0")&gt;0,VLOOKUP($C39,Input!$A$8:$HV$21,MATCH($OK$21+COUNTIF($KZ39:LP39,"&gt;0"),Input!$A$6:$HV$6,0),FALSE),0),0))*$D39</f>
        <v>0</v>
      </c>
      <c r="OM39" s="1">
        <f>IF($E39+$I39+$D$7&lt;=OM$22,0,IF(OM$22-$D$7&gt;=$E39,IF(COUNTIF($KZ39:LQ39,"&gt;0")&gt;0,VLOOKUP($C39,Input!$A$8:$HV$21,MATCH($OK$21+COUNTIF($KZ39:LQ39,"&gt;0"),Input!$A$6:$HV$6,0),FALSE),0),0))*$D39</f>
        <v>0</v>
      </c>
      <c r="ON39" s="1">
        <f>IF($E39+$I39+$D$7&lt;=ON$22,0,IF(ON$22-$D$7&gt;=$E39,IF(COUNTIF($KZ39:LR39,"&gt;0")&gt;0,VLOOKUP($C39,Input!$A$8:$HV$21,MATCH($OK$21+COUNTIF($KZ39:LR39,"&gt;0"),Input!$A$6:$HV$6,0),FALSE),0),0))*$D39</f>
        <v>0</v>
      </c>
      <c r="OO39" s="1">
        <f>IF($E39+$I39+$D$7&lt;=OO$22,0,IF(OO$22-$D$7&gt;=$E39,IF(COUNTIF($KZ39:LS39,"&gt;0")&gt;0,VLOOKUP($C39,Input!$A$8:$HV$21,MATCH($OK$21+COUNTIF($KZ39:LS39,"&gt;0"),Input!$A$6:$HV$6,0),FALSE),0),0))*$D39</f>
        <v>0</v>
      </c>
      <c r="OP39" s="1">
        <f>IF($E39+$I39+$D$7&lt;=OP$22,0,IF(OP$22-$D$7&gt;=$E39,IF(COUNTIF($KZ39:LT39,"&gt;0")&gt;0,VLOOKUP($C39,Input!$A$8:$HV$21,MATCH($OK$21+COUNTIF($KZ39:LT39,"&gt;0"),Input!$A$6:$HV$6,0),FALSE),0),0))*$D39</f>
        <v>0</v>
      </c>
      <c r="OQ39" s="1">
        <f>IF($E39+$I39+$D$7&lt;=OQ$22,0,IF(OQ$22-$D$7&gt;=$E39,IF(COUNTIF($KZ39:LU39,"&gt;0")&gt;0,VLOOKUP($C39,Input!$A$8:$HV$21,MATCH($OK$21+COUNTIF($KZ39:LU39,"&gt;0"),Input!$A$6:$HV$6,0),FALSE),0),0))*$D39</f>
        <v>0</v>
      </c>
      <c r="OR39" s="1">
        <f>IF($E39+$I39+$D$7&lt;=OR$22,0,IF(OR$22-$D$7&gt;=$E39,IF(COUNTIF($KZ39:LV39,"&gt;0")&gt;0,VLOOKUP($C39,Input!$A$8:$HV$21,MATCH($OK$21+COUNTIF($KZ39:LV39,"&gt;0"),Input!$A$6:$HV$6,0),FALSE),0),0))*$D39</f>
        <v>0</v>
      </c>
      <c r="OS39" s="1">
        <f>IF($E39+$I39+$D$7&lt;=OS$22,0,IF(OS$22-$D$7&gt;=$E39,IF(COUNTIF($KZ39:LW39,"&gt;0")&gt;0,VLOOKUP($C39,Input!$A$8:$HV$21,MATCH($OK$21+COUNTIF($KZ39:LW39,"&gt;0"),Input!$A$6:$HV$6,0),FALSE),0),0))*$D39</f>
        <v>0</v>
      </c>
      <c r="OT39" s="1">
        <f>IF($E39+$I39+$D$7&lt;=OT$22,0,IF(OT$22-$D$7&gt;=$E39,IF(COUNTIF($KZ39:LX39,"&gt;0")&gt;0,VLOOKUP($C39,Input!$A$8:$HV$21,MATCH($OK$21+COUNTIF($KZ39:LX39,"&gt;0"),Input!$A$6:$HV$6,0),FALSE),0),0))*$D39</f>
        <v>0</v>
      </c>
      <c r="OU39" s="1">
        <f>IF($E39+$I39+$D$7&lt;=OU$22,0,IF(OU$22-$D$7&gt;=$E39,IF(COUNTIF($KZ39:LY39,"&gt;0")&gt;0,VLOOKUP($C39,Input!$A$8:$HV$21,MATCH($OK$21+COUNTIF($KZ39:LY39,"&gt;0"),Input!$A$6:$HV$6,0),FALSE),0),0))*$D39</f>
        <v>0</v>
      </c>
      <c r="OV39" s="1">
        <f>IF($E39+$I39+$D$7&lt;=OV$22,0,IF(OV$22-$D$7&gt;=$E39,IF(COUNTIF($KZ39:LZ39,"&gt;0")&gt;0,VLOOKUP($C39,Input!$A$8:$HV$21,MATCH($OK$21+COUNTIF($KZ39:LZ39,"&gt;0"),Input!$A$6:$HV$6,0),FALSE),0),0))*$D39</f>
        <v>0</v>
      </c>
      <c r="OW39" s="1">
        <f>IF($E39+$I39+$D$7&lt;=OW$22,0,IF(OW$22-$D$7&gt;=$E39,IF(COUNTIF($KZ39:MA39,"&gt;0")&gt;0,VLOOKUP($C39,Input!$A$8:$HV$21,MATCH($OK$21+COUNTIF($KZ39:MA39,"&gt;0"),Input!$A$6:$HV$6,0),FALSE),0),0))*$D39</f>
        <v>0</v>
      </c>
      <c r="OX39" s="1">
        <f>IF($E39+$I39+$D$7&lt;=OX$22,0,IF(OX$22-$D$7&gt;=$E39,IF(COUNTIF($KZ39:MB39,"&gt;0")&gt;0,VLOOKUP($C39,Input!$A$8:$HV$21,MATCH($OK$21+COUNTIF($KZ39:MB39,"&gt;0"),Input!$A$6:$HV$6,0),FALSE),0),0))*$D39</f>
        <v>0</v>
      </c>
      <c r="OY39" s="1">
        <f>IF($E39+$I39+$D$7&lt;=OY$22,0,IF(OY$22-$D$7&gt;=$E39,IF(COUNTIF($KZ39:MC39,"&gt;0")&gt;0,VLOOKUP($C39,Input!$A$8:$HV$21,MATCH($OK$21+COUNTIF($KZ39:MC39,"&gt;0"),Input!$A$6:$HV$6,0),FALSE),0),0))*$D39</f>
        <v>0</v>
      </c>
      <c r="OZ39" s="1">
        <f>IF($E39+$I39+$D$7&lt;=OZ$22,0,IF(OZ$22-$D$7&gt;=$E39,IF(COUNTIF($KZ39:MD39,"&gt;0")&gt;0,VLOOKUP($C39,Input!$A$8:$HV$21,MATCH($OK$21+COUNTIF($KZ39:MD39,"&gt;0"),Input!$A$6:$HV$6,0),FALSE),0),0))*$D39</f>
        <v>0</v>
      </c>
      <c r="PA39" s="1">
        <f>IF($E39+$I39+$D$7&lt;=PA$22,0,IF(PA$22-$D$7&gt;=$E39,IF(COUNTIF($KZ39:ME39,"&gt;0")&gt;0,VLOOKUP($C39,Input!$A$8:$HV$21,MATCH($OK$21+COUNTIF($KZ39:ME39,"&gt;0"),Input!$A$6:$HV$6,0),FALSE),0),0))*$D39</f>
        <v>0</v>
      </c>
      <c r="PB39" s="1">
        <f>IF($E39+$I39+$D$7&lt;=PB$22,0,IF(PB$22-$D$7&gt;=$E39,IF(COUNTIF($KZ39:MF39,"&gt;0")&gt;0,VLOOKUP($C39,Input!$A$8:$HV$21,MATCH($OK$21+COUNTIF($KZ39:MF39,"&gt;0"),Input!$A$6:$HV$6,0),FALSE),0),0))*$D39</f>
        <v>0</v>
      </c>
      <c r="PC39" s="1">
        <f>IF($E39+$I39+$D$7&lt;=PC$22,0,IF(PC$22-$D$7&gt;=$E39,IF(COUNTIF($KZ39:MG39,"&gt;0")&gt;0,VLOOKUP($C39,Input!$A$8:$HV$21,MATCH($OK$21+COUNTIF($KZ39:MG39,"&gt;0"),Input!$A$6:$HV$6,0),FALSE),0),0))*$D39</f>
        <v>0</v>
      </c>
      <c r="PD39" s="1">
        <f>IF($E39+$I39+$D$7&lt;=PD$22,0,IF(PD$22-$D$7&gt;=$E39,IF(COUNTIF($KZ39:MH39,"&gt;0")&gt;0,VLOOKUP($C39,Input!$A$8:$HV$21,MATCH($OK$21+COUNTIF($KZ39:MH39,"&gt;0"),Input!$A$6:$HV$6,0),FALSE),0),0))*$D39</f>
        <v>0</v>
      </c>
      <c r="PE39" s="1">
        <f>IF($E39+$I39+$D$7&lt;=PE$22,0,IF(PE$22-$D$7&gt;=$E39,IF(COUNTIF($KZ39:MI39,"&gt;0")&gt;0,VLOOKUP($C39,Input!$A$8:$HV$21,MATCH($OK$21+COUNTIF($KZ39:MI39,"&gt;0"),Input!$A$6:$HV$6,0),FALSE),0),0))*$D39</f>
        <v>0</v>
      </c>
      <c r="PF39" s="1">
        <f>IF($E39+$I39+$D$7&lt;=PF$22,0,IF(PF$22-$D$7&gt;=$E39,IF(COUNTIF($KZ39:MJ39,"&gt;0")&gt;0,VLOOKUP($C39,Input!$A$8:$HV$21,MATCH($OK$21+COUNTIF($KZ39:MJ39,"&gt;0"),Input!$A$6:$HV$6,0),FALSE),0),0))*$D39</f>
        <v>0</v>
      </c>
      <c r="PG39" s="1">
        <f>IF($E39+$I39+$D$7&lt;=PG$22,0,IF(PG$22-$D$7&gt;=$E39,IF(COUNTIF($KZ39:MK39,"&gt;0")&gt;0,VLOOKUP($C39,Input!$A$8:$HV$21,MATCH($OK$21+COUNTIF($KZ39:MK39,"&gt;0"),Input!$A$6:$HV$6,0),FALSE),0),0))*$D39</f>
        <v>0</v>
      </c>
      <c r="PH39" s="1">
        <f>IF($E39+$I39+$D$7&lt;=PH$22,0,IF(PH$22-$D$7&gt;=$E39,IF(COUNTIF($KZ39:ML39,"&gt;0")&gt;0,VLOOKUP($C39,Input!$A$8:$HV$21,MATCH($OK$21+COUNTIF($KZ39:ML39,"&gt;0"),Input!$A$6:$HV$6,0),FALSE),0),0))*$D39</f>
        <v>0</v>
      </c>
      <c r="PI39" s="1">
        <f>IF($E39+$I39+$D$7&lt;=PI$22,0,IF(PI$22-$D$7&gt;=$E39,IF(COUNTIF($KZ39:MM39,"&gt;0")&gt;0,VLOOKUP($C39,Input!$A$8:$HV$21,MATCH($OK$21+COUNTIF($KZ39:MM39,"&gt;0"),Input!$A$6:$HV$6,0),FALSE),0),0))*$D39</f>
        <v>0</v>
      </c>
      <c r="PJ39" s="1">
        <f>IF($E39+$I39+$D$7&lt;=PJ$22,0,IF(PJ$22-$D$7&gt;=$E39,IF(COUNTIF($KZ39:MN39,"&gt;0")&gt;0,VLOOKUP($C39,Input!$A$8:$HV$21,MATCH($OK$21+COUNTIF($KZ39:MN39,"&gt;0"),Input!$A$6:$HV$6,0),FALSE),0),0))*$D39</f>
        <v>0</v>
      </c>
      <c r="PK39" s="1">
        <f>IF($E39+$I39+$D$7&lt;=PK$22,0,IF(PK$22-$D$7&gt;=$E39,IF(COUNTIF($KZ39:MO39,"&gt;0")&gt;0,VLOOKUP($C39,Input!$A$8:$HV$21,MATCH($OK$21+COUNTIF($KZ39:MO39,"&gt;0"),Input!$A$6:$HV$6,0),FALSE),0),0))*$D39</f>
        <v>0</v>
      </c>
      <c r="PL39" s="1">
        <f>IF($E39+$I39+$D$7&lt;=PL$22,0,IF(PL$22-$D$7&gt;=$E39,IF(COUNTIF($KZ39:MP39,"&gt;0")&gt;0,VLOOKUP($C39,Input!$A$8:$HV$21,MATCH($OK$21+COUNTIF($KZ39:MP39,"&gt;0"),Input!$A$6:$HV$6,0),FALSE),0),0))*$D39</f>
        <v>0</v>
      </c>
      <c r="PM39" s="1">
        <f>IF($E39+$I39+$D$7&lt;=PM$22,0,IF(PM$22-$D$7&gt;=$E39,IF(COUNTIF($KZ39:MQ39,"&gt;0")&gt;0,VLOOKUP($C39,Input!$A$8:$HV$21,MATCH($OK$21+COUNTIF($KZ39:MQ39,"&gt;0"),Input!$A$6:$HV$6,0),FALSE),0),0))*$D39</f>
        <v>0</v>
      </c>
      <c r="PN39" s="1">
        <f>IF($E39+$I39+$D$7&lt;=PN$22,0,IF(PN$22-$D$7&gt;=$E39,IF(COUNTIF($KZ39:MR39,"&gt;0")&gt;0,VLOOKUP($C39,Input!$A$8:$HV$21,MATCH($OK$21+COUNTIF($KZ39:MR39,"&gt;0"),Input!$A$6:$HV$6,0),FALSE),0),0))*$D39</f>
        <v>0</v>
      </c>
      <c r="PO39" s="1">
        <f>IF($E39+$I39+$D$7&lt;=PO$22,0,IF(PO$22-$D$7&gt;=$E39,IF(COUNTIF($KZ39:MS39,"&gt;0")&gt;0,VLOOKUP($C39,Input!$A$8:$HV$21,MATCH($OK$21+COUNTIF($KZ39:MS39,"&gt;0"),Input!$A$6:$HV$6,0),FALSE),0),0))*$D39</f>
        <v>0</v>
      </c>
      <c r="PP39" s="1">
        <f>IF($E39+$I39+$D$7&lt;=PP$22,0,IF(PP$22-$D$7&gt;=$E39,IF(COUNTIF($KZ39:MT39,"&gt;0")&gt;0,VLOOKUP($C39,Input!$A$8:$HV$21,MATCH($OK$21+COUNTIF($KZ39:MT39,"&gt;0"),Input!$A$6:$HV$6,0),FALSE),0),0))*$D39</f>
        <v>0</v>
      </c>
      <c r="PQ39" s="1">
        <f>IF($E39+$I39+$D$7&lt;=PQ$22,0,IF(PQ$22-$D$7&gt;=$E39,IF(COUNTIF($KZ39:MU39,"&gt;0")&gt;0,VLOOKUP($C39,Input!$A$8:$HV$21,MATCH($OK$21+COUNTIF($KZ39:MU39,"&gt;0"),Input!$A$6:$HV$6,0),FALSE),0),0))*$D39</f>
        <v>0</v>
      </c>
      <c r="PR39" s="1">
        <f>IF($E39+$I39+$D$7&lt;=PR$22,0,IF(PR$22-$D$7&gt;=$E39,IF(COUNTIF($KZ39:MV39,"&gt;0")&gt;0,VLOOKUP($C39,Input!$A$8:$HV$21,MATCH($OK$21+COUNTIF($KZ39:MV39,"&gt;0"),Input!$A$6:$HV$6,0),FALSE),0),0))*$D39</f>
        <v>0</v>
      </c>
      <c r="PS39" s="1">
        <f>IF($E39+$I39+$D$7&lt;=PS$22,0,IF(PS$22-$D$7&gt;=$E39,IF(COUNTIF($KZ39:MW39,"&gt;0")&gt;0,VLOOKUP($C39,Input!$A$8:$HV$21,MATCH($OK$21+COUNTIF($KZ39:MW39,"&gt;0"),Input!$A$6:$HV$6,0),FALSE),0),0))*$D39</f>
        <v>0</v>
      </c>
      <c r="PT39" s="1">
        <f>IF($E39+$I39+$D$7&lt;=PT$22,0,IF(PT$22-$D$7&gt;=$E39,IF(COUNTIF($KZ39:MX39,"&gt;0")&gt;0,VLOOKUP($C39,Input!$A$8:$HV$21,MATCH($OK$21+COUNTIF($KZ39:MX39,"&gt;0"),Input!$A$6:$HV$6,0),FALSE),0),0))*$D39</f>
        <v>0</v>
      </c>
      <c r="PV39" s="1" t="str">
        <f t="shared" si="169"/>
        <v>2016 MY 40' CNG w Midlife Rebuild {234 Buses}</v>
      </c>
      <c r="PW39" s="1">
        <f t="shared" si="172"/>
        <v>127367865.56214432</v>
      </c>
      <c r="PX39" s="1">
        <f t="shared" si="173"/>
        <v>11592761.682956627</v>
      </c>
      <c r="PY39" s="1">
        <f t="shared" si="174"/>
        <v>11911838.244978391</v>
      </c>
      <c r="PZ39" s="1">
        <f t="shared" si="175"/>
        <v>12222587.561420878</v>
      </c>
      <c r="QA39" s="1">
        <f t="shared" si="176"/>
        <v>12463481.660155622</v>
      </c>
      <c r="QB39" s="1">
        <f t="shared" si="177"/>
        <v>12481845.586661668</v>
      </c>
      <c r="QC39" s="1">
        <f t="shared" si="178"/>
        <v>20680610.672862895</v>
      </c>
      <c r="QD39" s="1">
        <f t="shared" si="179"/>
        <v>12511675.683652377</v>
      </c>
      <c r="QE39" s="1">
        <f t="shared" si="180"/>
        <v>12555971.332277963</v>
      </c>
      <c r="QF39" s="1">
        <f t="shared" si="181"/>
        <v>12687493.169934915</v>
      </c>
      <c r="QG39" s="1">
        <f t="shared" si="182"/>
        <v>12789206.246828221</v>
      </c>
      <c r="QH39" s="1">
        <f t="shared" si="183"/>
        <v>13611206.140868513</v>
      </c>
      <c r="QI39" s="1">
        <f t="shared" si="184"/>
        <v>13671851.494103232</v>
      </c>
      <c r="QJ39" s="1">
        <f t="shared" si="185"/>
        <v>13725581.858210096</v>
      </c>
      <c r="QK39" s="1">
        <f t="shared" si="186"/>
        <v>0</v>
      </c>
      <c r="QL39" s="1">
        <f t="shared" si="187"/>
        <v>0</v>
      </c>
      <c r="QM39" s="1">
        <f t="shared" si="188"/>
        <v>0</v>
      </c>
      <c r="QN39" s="1">
        <f t="shared" si="189"/>
        <v>0</v>
      </c>
      <c r="QO39" s="1">
        <f t="shared" si="190"/>
        <v>0</v>
      </c>
      <c r="QP39" s="1">
        <f t="shared" si="191"/>
        <v>0</v>
      </c>
      <c r="QQ39" s="1">
        <f t="shared" si="192"/>
        <v>0</v>
      </c>
      <c r="QR39" s="1">
        <f t="shared" si="193"/>
        <v>0</v>
      </c>
      <c r="QS39" s="1">
        <f t="shared" si="194"/>
        <v>0</v>
      </c>
      <c r="QT39" s="1">
        <f t="shared" si="195"/>
        <v>0</v>
      </c>
      <c r="QU39" s="1">
        <f t="shared" si="196"/>
        <v>0</v>
      </c>
      <c r="QV39" s="1">
        <f t="shared" si="197"/>
        <v>0</v>
      </c>
      <c r="QW39" s="1">
        <f t="shared" si="198"/>
        <v>0</v>
      </c>
      <c r="QX39" s="1">
        <f t="shared" si="199"/>
        <v>0</v>
      </c>
      <c r="QY39" s="1">
        <f t="shared" si="200"/>
        <v>0</v>
      </c>
      <c r="QZ39" s="1">
        <f t="shared" si="201"/>
        <v>0</v>
      </c>
      <c r="RA39" s="1">
        <f t="shared" si="202"/>
        <v>0</v>
      </c>
      <c r="RB39" s="1">
        <f t="shared" si="203"/>
        <v>0</v>
      </c>
      <c r="RC39" s="1">
        <f t="shared" si="204"/>
        <v>0</v>
      </c>
      <c r="RD39" s="1">
        <f t="shared" si="205"/>
        <v>0</v>
      </c>
      <c r="RE39" s="1">
        <f t="shared" si="206"/>
        <v>0</v>
      </c>
      <c r="RF39" s="1">
        <f t="shared" si="207"/>
        <v>300273976.89705575</v>
      </c>
      <c r="RG39" s="1">
        <f t="shared" si="208"/>
        <v>268290555.03313494</v>
      </c>
      <c r="RH39" s="72"/>
      <c r="RI39" s="37"/>
    </row>
    <row r="40" spans="1:477" x14ac:dyDescent="0.25">
      <c r="A40" s="50"/>
      <c r="B40" s="143"/>
      <c r="C40" s="111" t="s">
        <v>76</v>
      </c>
      <c r="D40" s="108">
        <f t="shared" si="171"/>
        <v>234</v>
      </c>
      <c r="E40" s="110">
        <f t="shared" si="209"/>
        <v>2017</v>
      </c>
      <c r="F40" s="68">
        <f t="shared" si="168"/>
        <v>40000</v>
      </c>
      <c r="G40" s="69">
        <f>VLOOKUP($C40,Input!$A$8:$HV$39,MATCH(G$21,Input!$A$6:$HV$6,0),FALSE)</f>
        <v>2.91</v>
      </c>
      <c r="H40" s="123">
        <f>VLOOKUP($C40,Input!$A$8:$HV$39,MATCH(H$21,Input!$A$6:$HV$6,0),FALSE)</f>
        <v>0</v>
      </c>
      <c r="I40" s="70">
        <f>VLOOKUP($C40,Input!$A$8:$HV$39,MATCH(I$21,Input!$A$6:$HV$6,0),FALSE)</f>
        <v>14</v>
      </c>
      <c r="J40" s="1">
        <f>+IF($E40=J$22,VLOOKUP($C40,Input!$A$8:$AN$39,MATCH(J$21,Input!$A$6:$AN$6,0),FALSE)+$H40,0)*$D40</f>
        <v>0</v>
      </c>
      <c r="K40" s="1">
        <f>+IF($E40=K$22,VLOOKUP($C40,Input!$A$8:$AN$39,MATCH(K$21,Input!$A$6:$AN$6,0),FALSE)+$H40,0)*$D40</f>
        <v>115885058.82352941</v>
      </c>
      <c r="L40" s="1">
        <f>+IF($E40=L$22,VLOOKUP($C40,Input!$A$8:$AN$39,MATCH(L$21,Input!$A$6:$AN$6,0),FALSE)+$H40,0)*$D40</f>
        <v>0</v>
      </c>
      <c r="M40" s="1">
        <f>+IF($E40=M$22,VLOOKUP($C40,Input!$A$8:$AN$39,MATCH(M$21,Input!$A$6:$AN$6,0),FALSE)+$H40,0)*$D40</f>
        <v>0</v>
      </c>
      <c r="N40" s="1">
        <f>+IF($E40=N$22,VLOOKUP($C40,Input!$A$8:$AN$39,MATCH(N$21,Input!$A$6:$AN$6,0),FALSE)+$H40,0)*$D40</f>
        <v>0</v>
      </c>
      <c r="O40" s="1">
        <f>+IF($E40=O$22,VLOOKUP($C40,Input!$A$8:$AN$39,MATCH(O$21,Input!$A$6:$AN$6,0),FALSE)+$H40,0)*$D40</f>
        <v>0</v>
      </c>
      <c r="P40" s="1">
        <f>+IF($E40=P$22,VLOOKUP($C40,Input!$A$8:$AN$39,MATCH(P$21,Input!$A$6:$AN$6,0),FALSE)+$H40,0)*$D40</f>
        <v>0</v>
      </c>
      <c r="Q40" s="1">
        <f>+IF($E40=Q$22,VLOOKUP($C40,Input!$A$8:$AN$39,MATCH(Q$21,Input!$A$6:$AN$6,0),FALSE)+$H40,0)*$D40</f>
        <v>0</v>
      </c>
      <c r="R40" s="1">
        <f>+IF($E40=R$22,VLOOKUP($C40,Input!$A$8:$AN$39,MATCH(R$21,Input!$A$6:$AN$6,0),FALSE)+$H40,0)*$D40</f>
        <v>0</v>
      </c>
      <c r="S40" s="1">
        <f>+IF($E40=S$22,VLOOKUP($C40,Input!$A$8:$AN$39,MATCH(S$21,Input!$A$6:$AN$6,0),FALSE)+$H40,0)*$D40</f>
        <v>0</v>
      </c>
      <c r="T40" s="1">
        <f>+IF($E40=T$22,VLOOKUP($C40,Input!$A$8:$AN$39,MATCH(T$21,Input!$A$6:$AN$6,0),FALSE)+$H40,0)*$D40</f>
        <v>0</v>
      </c>
      <c r="U40" s="1">
        <f>+IF($E40=U$22,VLOOKUP($C40,Input!$A$8:$AN$39,MATCH(U$21,Input!$A$6:$AN$6,0),FALSE)+$H40,0)*$D40</f>
        <v>0</v>
      </c>
      <c r="V40" s="1">
        <f>+IF($E40=V$22,VLOOKUP($C40,Input!$A$8:$AN$39,MATCH(V$21,Input!$A$6:$AN$6,0),FALSE)+$H40,0)*$D40</f>
        <v>0</v>
      </c>
      <c r="W40" s="1">
        <f>+IF($E40=W$22,VLOOKUP($C40,Input!$A$8:$AN$39,MATCH(W$21,Input!$A$6:$AN$6,0),FALSE)+$H40,0)*$D40</f>
        <v>0</v>
      </c>
      <c r="X40" s="1">
        <f>+IF($E40=X$22,VLOOKUP($C40,Input!$A$8:$AN$39,MATCH(X$21,Input!$A$6:$AN$6,0),FALSE)+$H40,0)*$D40</f>
        <v>0</v>
      </c>
      <c r="Y40" s="1">
        <f>+IF($E40=Y$22,VLOOKUP($C40,Input!$A$8:$AN$39,MATCH(Y$21,Input!$A$6:$AN$6,0),FALSE)+$H40,0)*$D40</f>
        <v>0</v>
      </c>
      <c r="Z40" s="1">
        <f>+IF($E40=Z$22,VLOOKUP($C40,Input!$A$8:$AN$39,MATCH(Z$21,Input!$A$6:$AN$6,0),FALSE)+$H40,0)*$D40</f>
        <v>0</v>
      </c>
      <c r="AA40" s="1">
        <f>+IF($E40=AA$22,VLOOKUP($C40,Input!$A$8:$AN$39,MATCH(AA$21,Input!$A$6:$AN$6,0),FALSE)+$H40,0)*$D40</f>
        <v>0</v>
      </c>
      <c r="AB40" s="1">
        <f>+IF($E40=AB$22,VLOOKUP($C40,Input!$A$8:$AN$39,MATCH(AB$21,Input!$A$6:$AN$6,0),FALSE)+$H40,0)*$D40</f>
        <v>0</v>
      </c>
      <c r="AC40" s="1">
        <f>+IF($E40=AC$22,VLOOKUP($C40,Input!$A$8:$AN$39,MATCH(AC$21,Input!$A$6:$AN$6,0),FALSE)+$H40,0)*$D40</f>
        <v>0</v>
      </c>
      <c r="AD40" s="1">
        <f>+IF($E40=AD$22,VLOOKUP($C40,Input!$A$8:$AN$39,MATCH(AD$21,Input!$A$6:$AN$6,0),FALSE)+$H40,0)*$D40</f>
        <v>0</v>
      </c>
      <c r="AE40" s="1">
        <f>+IF($E40=AE$22,VLOOKUP($C40,Input!$A$8:$AN$39,MATCH(AE$21,Input!$A$6:$AN$6,0),FALSE)+$H40,0)*$D40</f>
        <v>0</v>
      </c>
      <c r="AF40" s="1">
        <f>+IF($E40=AF$22,VLOOKUP($C40,Input!$A$8:$AN$39,MATCH(AF$21,Input!$A$6:$AN$6,0),FALSE)+$H40,0)*$D40</f>
        <v>0</v>
      </c>
      <c r="AG40" s="1">
        <f>+IF($E40=AG$22,VLOOKUP($C40,Input!$A$8:$AN$39,MATCH(AG$21,Input!$A$6:$AN$6,0),FALSE)+$H40,0)*$D40</f>
        <v>0</v>
      </c>
      <c r="AH40" s="1">
        <f>+IF($E40=AH$22,VLOOKUP($C40,Input!$A$8:$AN$39,MATCH(AH$21,Input!$A$6:$AN$6,0),FALSE)+$H40,0)*$D40</f>
        <v>0</v>
      </c>
      <c r="AI40" s="1">
        <f>+IF($E40=AI$22,VLOOKUP($C40,Input!$A$8:$AN$39,MATCH(AI$21,Input!$A$6:$AN$6,0),FALSE)+$H40,0)*$D40</f>
        <v>0</v>
      </c>
      <c r="AJ40" s="1">
        <f>+IF($E40=AJ$22,VLOOKUP($C40,Input!$A$8:$AN$39,MATCH(AJ$21,Input!$A$6:$AN$6,0),FALSE)+$H40,0)*$D40</f>
        <v>0</v>
      </c>
      <c r="AK40" s="1">
        <f>+IF($E40=AK$22,VLOOKUP($C40,Input!$A$8:$AN$39,MATCH(AK$21,Input!$A$6:$AN$6,0),FALSE)+$H40,0)*$D40</f>
        <v>0</v>
      </c>
      <c r="AL40" s="1">
        <f>+IF($E40=AL$22,VLOOKUP($C40,Input!$A$8:$AN$39,MATCH(AL$21,Input!$A$6:$AN$6,0),FALSE)+$H40,0)*$D40</f>
        <v>0</v>
      </c>
      <c r="AM40" s="1">
        <f>+IF($E40=AM$22,VLOOKUP($C40,Input!$A$8:$AN$39,MATCH(AM$21,Input!$A$6:$AN$6,0),FALSE)+$H40,0)*$D40</f>
        <v>0</v>
      </c>
      <c r="AN40" s="1">
        <f>+IF($E40=AN$22,VLOOKUP($C40,Input!$A$8:$AN$39,MATCH(AN$21,Input!$A$6:$AN$6,0),FALSE)+$H40,0)*$D40</f>
        <v>0</v>
      </c>
      <c r="AO40" s="1">
        <f>+IF($E40=AO$22,VLOOKUP($C40,Input!$A$8:$AN$39,MATCH(AO$21,Input!$A$6:$AN$6,0),FALSE)+$H40,0)*$D40</f>
        <v>0</v>
      </c>
      <c r="AP40" s="1">
        <f>+IF($E40=AP$22,VLOOKUP($C40,Input!$A$8:$AN$39,MATCH(AP$21,Input!$A$6:$AN$6,0),FALSE)+$H40,0)*$D40</f>
        <v>0</v>
      </c>
      <c r="AQ40" s="1">
        <f>+IF($E40=AQ$22,VLOOKUP($C40,Input!$A$8:$AN$39,MATCH(AQ$21,Input!$A$6:$AN$6,0),FALSE)+$H40,0)*$D40</f>
        <v>0</v>
      </c>
      <c r="AR40" s="1">
        <f>+IF($E40=AR$22,VLOOKUP($C40,Input!$A$8:$AN$39,MATCH(AR$21,Input!$A$6:$AN$6,0),FALSE)+$H40,0)*$D40</f>
        <v>0</v>
      </c>
      <c r="AT40" t="str">
        <f>VLOOKUP($C40,Input!$A$8:$HV$39,MATCH(AT$21,Input!$A$6:$HV$6,0),FALSE)</f>
        <v>Parts and administrative cost</v>
      </c>
      <c r="AU40" s="1">
        <f>+IF($E40=AU$22,VLOOKUP($C40,Input!$A$8:$HV$39,MATCH(AU$21,Input!$A$6:$HV$6,0),FALSE),0)*$D40</f>
        <v>0</v>
      </c>
      <c r="AV40" s="1">
        <f>+IF($E40=AV$22,VLOOKUP($C40,Input!$A$8:$HV$39,MATCH(AV$21,Input!$A$6:$HV$6,0),FALSE),0)*$D40</f>
        <v>2897126.4705882352</v>
      </c>
      <c r="AW40" s="1">
        <f>+IF($E40=AW$22,VLOOKUP($C40,Input!$A$8:$HV$39,MATCH(AW$21,Input!$A$6:$HV$6,0),FALSE),0)*$D40</f>
        <v>0</v>
      </c>
      <c r="AX40" s="1">
        <f>+IF($E40=AX$22,VLOOKUP($C40,Input!$A$8:$HV$39,MATCH(AX$21,Input!$A$6:$HV$6,0),FALSE),0)*$D40</f>
        <v>0</v>
      </c>
      <c r="AY40" s="1">
        <f>+IF($E40=AY$22,VLOOKUP($C40,Input!$A$8:$HV$39,MATCH(AY$21,Input!$A$6:$HV$6,0),FALSE),0)*$D40</f>
        <v>0</v>
      </c>
      <c r="AZ40" s="1">
        <f>+IF($E40=AZ$22,VLOOKUP($C40,Input!$A$8:$HV$39,MATCH(AZ$21,Input!$A$6:$HV$6,0),FALSE),0)*$D40</f>
        <v>0</v>
      </c>
      <c r="BA40" s="1">
        <f>+IF($E40=BA$22,VLOOKUP($C40,Input!$A$8:$HV$39,MATCH(BA$21,Input!$A$6:$HV$6,0),FALSE),0)*$D40</f>
        <v>0</v>
      </c>
      <c r="BB40" s="1">
        <f>+IF($E40=BB$22,VLOOKUP($C40,Input!$A$8:$HV$39,MATCH(BB$21,Input!$A$6:$HV$6,0),FALSE),0)*$D40</f>
        <v>0</v>
      </c>
      <c r="BC40" s="1">
        <f>+IF($E40=BC$22,VLOOKUP($C40,Input!$A$8:$HV$39,MATCH(BC$21,Input!$A$6:$HV$6,0),FALSE),0)*$D40</f>
        <v>0</v>
      </c>
      <c r="BD40" s="1">
        <f>+IF($E40=BD$22,VLOOKUP($C40,Input!$A$8:$HV$39,MATCH(BD$21,Input!$A$6:$HV$6,0),FALSE),0)*$D40</f>
        <v>0</v>
      </c>
      <c r="BE40" s="1">
        <f>+IF($E40=BE$22,VLOOKUP($C40,Input!$A$8:$HV$39,MATCH(BE$21,Input!$A$6:$HV$6,0),FALSE),0)*$D40</f>
        <v>0</v>
      </c>
      <c r="BF40" s="1">
        <f>+IF($E40=BF$22,VLOOKUP($C40,Input!$A$8:$HV$39,MATCH(BF$21,Input!$A$6:$HV$6,0),FALSE),0)*$D40</f>
        <v>0</v>
      </c>
      <c r="BG40" s="1">
        <f>+IF($E40=BG$22,VLOOKUP($C40,Input!$A$8:$HV$39,MATCH(BG$21,Input!$A$6:$HV$6,0),FALSE),0)*$D40</f>
        <v>0</v>
      </c>
      <c r="BH40" s="1">
        <f>+IF($E40=BH$22,VLOOKUP($C40,Input!$A$8:$HV$39,MATCH(BH$21,Input!$A$6:$HV$6,0),FALSE),0)*$D40</f>
        <v>0</v>
      </c>
      <c r="BI40" s="1">
        <f>+IF($E40=BI$22,VLOOKUP($C40,Input!$A$8:$HV$39,MATCH(BI$21,Input!$A$6:$HV$6,0),FALSE),0)*$D40</f>
        <v>0</v>
      </c>
      <c r="BJ40" s="1">
        <f>+IF($E40=BJ$22,VLOOKUP($C40,Input!$A$8:$HV$39,MATCH(BJ$21,Input!$A$6:$HV$6,0),FALSE),0)*$D40</f>
        <v>0</v>
      </c>
      <c r="BK40" s="1">
        <f>+IF($E40=BK$22,VLOOKUP($C40,Input!$A$8:$HV$39,MATCH(BK$21,Input!$A$6:$HV$6,0),FALSE),0)*$D40</f>
        <v>0</v>
      </c>
      <c r="BL40" s="1">
        <f>+IF($E40=BL$22,VLOOKUP($C40,Input!$A$8:$HV$39,MATCH(BL$21,Input!$A$6:$HV$6,0),FALSE),0)*$D40</f>
        <v>0</v>
      </c>
      <c r="BM40" s="1">
        <f>+IF($E40=BM$22,VLOOKUP($C40,Input!$A$8:$HV$39,MATCH(BM$21,Input!$A$6:$HV$6,0),FALSE),0)*$D40</f>
        <v>0</v>
      </c>
      <c r="BN40" s="1">
        <f>+IF($E40=BN$22,VLOOKUP($C40,Input!$A$8:$HV$39,MATCH(BN$21,Input!$A$6:$HV$6,0),FALSE),0)*$D40</f>
        <v>0</v>
      </c>
      <c r="BO40" s="1">
        <f>+IF($E40=BO$22,VLOOKUP($C40,Input!$A$8:$HV$39,MATCH(BO$21,Input!$A$6:$HV$6,0),FALSE),0)*$D40</f>
        <v>0</v>
      </c>
      <c r="BP40" s="1">
        <f>+IF($E40=BP$22,VLOOKUP($C40,Input!$A$8:$HV$39,MATCH(BP$21,Input!$A$6:$HV$6,0),FALSE),0)*$D40</f>
        <v>0</v>
      </c>
      <c r="BQ40" s="1">
        <f>+IF($E40=BQ$22,VLOOKUP($C40,Input!$A$8:$HV$39,MATCH(BQ$21,Input!$A$6:$HV$6,0),FALSE),0)*$D40</f>
        <v>0</v>
      </c>
      <c r="BR40" s="1">
        <f>+IF($E40=BR$22,VLOOKUP($C40,Input!$A$8:$HV$39,MATCH(BR$21,Input!$A$6:$HV$6,0),FALSE),0)*$D40</f>
        <v>0</v>
      </c>
      <c r="BS40" s="1">
        <f>+IF($E40=BS$22,VLOOKUP($C40,Input!$A$8:$HV$39,MATCH(BS$21,Input!$A$6:$HV$6,0),FALSE),0)*$D40</f>
        <v>0</v>
      </c>
      <c r="BT40" s="1">
        <f>+IF($E40=BT$22,VLOOKUP($C40,Input!$A$8:$HV$39,MATCH(BT$21,Input!$A$6:$HV$6,0),FALSE),0)*$D40</f>
        <v>0</v>
      </c>
      <c r="BU40" s="1">
        <f>+IF($E40=BU$22,VLOOKUP($C40,Input!$A$8:$HV$39,MATCH(BU$21,Input!$A$6:$HV$6,0),FALSE),0)*$D40</f>
        <v>0</v>
      </c>
      <c r="BV40" s="1">
        <f>+IF($E40=BV$22,VLOOKUP($C40,Input!$A$8:$HV$39,MATCH(BV$21,Input!$A$6:$HV$6,0),FALSE),0)*$D40</f>
        <v>0</v>
      </c>
      <c r="BW40" s="1">
        <f>+IF($E40=BW$22,VLOOKUP($C40,Input!$A$8:$HV$39,MATCH(BW$21,Input!$A$6:$HV$6,0),FALSE),0)*$D40</f>
        <v>0</v>
      </c>
      <c r="BX40" s="1">
        <f>+IF($E40=BX$22,VLOOKUP($C40,Input!$A$8:$HV$39,MATCH(BX$21,Input!$A$6:$HV$6,0),FALSE),0)*$D40</f>
        <v>0</v>
      </c>
      <c r="BY40" s="1">
        <f>+IF($E40=BY$22,VLOOKUP($C40,Input!$A$8:$HV$39,MATCH(BY$21,Input!$A$6:$HV$6,0),FALSE),0)*$D40</f>
        <v>0</v>
      </c>
      <c r="BZ40" s="1">
        <f>+IF($E40=BZ$22,VLOOKUP($C40,Input!$A$8:$HV$39,MATCH(BZ$21,Input!$A$6:$HV$6,0),FALSE),0)*$D40</f>
        <v>0</v>
      </c>
      <c r="CA40" s="1">
        <f>+IF($E40=CA$22,VLOOKUP($C40,Input!$A$8:$HV$39,MATCH(CA$21,Input!$A$6:$HV$6,0),FALSE),0)*$D40</f>
        <v>0</v>
      </c>
      <c r="CB40" s="1">
        <f>+IF($E40=CB$22,VLOOKUP($C40,Input!$A$8:$HV$39,MATCH(CB$21,Input!$A$6:$HV$6,0),FALSE),0)*$D40</f>
        <v>0</v>
      </c>
      <c r="CC40" s="1">
        <f>+IF($E40=CC$22,VLOOKUP($C40,Input!$A$8:$HV$39,MATCH(CC$21,Input!$A$6:$HV$6,0),FALSE),0)*$D40</f>
        <v>0</v>
      </c>
      <c r="CE40" t="str">
        <f>VLOOKUP($C40,Input!$A$8:$HV$39,MATCH(CE$21,Input!$A$6:$HV$6,0),FALSE)</f>
        <v>Engine Rebuild @ 7 Yr</v>
      </c>
      <c r="CF40" s="1">
        <f>IF($E40+$I40+$D$7&lt;=CF$22,0,IF(CF$22-$D$7&gt;=$E40,IF(COUNTIF($KZ40:LP40,"&gt;0")&gt;0,VLOOKUP($C40,Input!$A$8:$HV$21,MATCH($CE$21+COUNTIF($KZ40:LP40,"&gt;0"),Input!$A$6:$HV$6,0),FALSE),0),0))*$D40</f>
        <v>0</v>
      </c>
      <c r="CG40" s="1">
        <f>IF($E40+$I40+$D$7&lt;=CG$22,0,IF(CG$22-$D$7&gt;=$E40,IF(COUNTIF($KZ40:LQ40,"&gt;0")&gt;0,VLOOKUP($C40,Input!$A$8:$HV$21,MATCH($CE$21+COUNTIF($KZ40:LQ40,"&gt;0"),Input!$A$6:$HV$6,0),FALSE),0),0))*$D40</f>
        <v>0</v>
      </c>
      <c r="CH40" s="1">
        <f>IF($E40+$I40+$D$7&lt;=CH$22,0,IF(CH$22-$D$7&gt;=$E40,IF(COUNTIF($KZ40:LR40,"&gt;0")&gt;0,VLOOKUP($C40,Input!$A$8:$HV$21,MATCH($CE$21+COUNTIF($KZ40:LR40,"&gt;0"),Input!$A$6:$HV$6,0),FALSE),0),0))*$D40</f>
        <v>0</v>
      </c>
      <c r="CI40" s="1">
        <f>IF($E40+$I40+$D$7&lt;=CI$22,0,IF(CI$22-$D$7&gt;=$E40,IF(COUNTIF($KZ40:LS40,"&gt;0")&gt;0,VLOOKUP($C40,Input!$A$8:$HV$21,MATCH($CE$21+COUNTIF($KZ40:LS40,"&gt;0"),Input!$A$6:$HV$6,0),FALSE),0),0))*$D40</f>
        <v>0</v>
      </c>
      <c r="CJ40" s="1">
        <f>IF($E40+$I40+$D$7&lt;=CJ$22,0,IF(CJ$22-$D$7&gt;=$E40,IF(COUNTIF($KZ40:LT40,"&gt;0")&gt;0,VLOOKUP($C40,Input!$A$8:$HV$21,MATCH($CE$21+COUNTIF($KZ40:LT40,"&gt;0"),Input!$A$6:$HV$6,0),FALSE),0),0))*$D40</f>
        <v>0</v>
      </c>
      <c r="CK40" s="1">
        <f>IF($E40+$I40+$D$7&lt;=CK$22,0,IF(CK$22-$D$7&gt;=$E40,IF(COUNTIF($KZ40:LU40,"&gt;0")&gt;0,VLOOKUP($C40,Input!$A$8:$HV$21,MATCH($CE$21+COUNTIF($KZ40:LU40,"&gt;0"),Input!$A$6:$HV$6,0),FALSE),0),0))*$D40</f>
        <v>0</v>
      </c>
      <c r="CL40" s="1">
        <f>IF($E40+$I40+$D$7&lt;=CL$22,0,IF(CL$22-$D$7&gt;=$E40,IF(COUNTIF($KZ40:LV40,"&gt;0")&gt;0,VLOOKUP($C40,Input!$A$8:$HV$21,MATCH($CE$21+COUNTIF($KZ40:LV40,"&gt;0"),Input!$A$6:$HV$6,0),FALSE),0),0))*$D40</f>
        <v>0</v>
      </c>
      <c r="CM40" s="1">
        <f>IF($E40+$I40+$D$7&lt;=CM$22,0,IF(CM$22-$D$7&gt;=$E40,IF(COUNTIF($KZ40:LW40,"&gt;0")&gt;0,VLOOKUP($C40,Input!$A$8:$HV$21,MATCH($CE$21+COUNTIF($KZ40:LW40,"&gt;0"),Input!$A$6:$HV$6,0),FALSE),0),0))*$D40</f>
        <v>8190000</v>
      </c>
      <c r="CN40" s="1">
        <f>IF($E40+$I40+$D$7&lt;=CN$22,0,IF(CN$22-$D$7&gt;=$E40,IF(COUNTIF($KZ40:LX40,"&gt;0")&gt;0,VLOOKUP($C40,Input!$A$8:$HV$21,MATCH($CE$21+COUNTIF($KZ40:LX40,"&gt;0"),Input!$A$6:$HV$6,0),FALSE),0),0))*$D40</f>
        <v>0</v>
      </c>
      <c r="CO40" s="1">
        <f>IF($E40+$I40+$D$7&lt;=CO$22,0,IF(CO$22-$D$7&gt;=$E40,IF(COUNTIF($KZ40:LY40,"&gt;0")&gt;0,VLOOKUP($C40,Input!$A$8:$HV$21,MATCH($CE$21+COUNTIF($KZ40:LY40,"&gt;0"),Input!$A$6:$HV$6,0),FALSE),0),0))*$D40</f>
        <v>0</v>
      </c>
      <c r="CP40" s="1">
        <f>IF($E40+$I40+$D$7&lt;=CP$22,0,IF(CP$22-$D$7&gt;=$E40,IF(COUNTIF($KZ40:LZ40,"&gt;0")&gt;0,VLOOKUP($C40,Input!$A$8:$HV$21,MATCH($CE$21+COUNTIF($KZ40:LZ40,"&gt;0"),Input!$A$6:$HV$6,0),FALSE),0),0))*$D40</f>
        <v>0</v>
      </c>
      <c r="CQ40" s="1">
        <f>IF($E40+$I40+$D$7&lt;=CQ$22,0,IF(CQ$22-$D$7&gt;=$E40,IF(COUNTIF($KZ40:MA40,"&gt;0")&gt;0,VLOOKUP($C40,Input!$A$8:$HV$21,MATCH($CE$21+COUNTIF($KZ40:MA40,"&gt;0"),Input!$A$6:$HV$6,0),FALSE),0),0))*$D40</f>
        <v>0</v>
      </c>
      <c r="CR40" s="1">
        <f>IF($E40+$I40+$D$7&lt;=CR$22,0,IF(CR$22-$D$7&gt;=$E40,IF(COUNTIF($KZ40:MB40,"&gt;0")&gt;0,VLOOKUP($C40,Input!$A$8:$HV$21,MATCH($CE$21+COUNTIF($KZ40:MB40,"&gt;0"),Input!$A$6:$HV$6,0),FALSE),0),0))*$D40</f>
        <v>0</v>
      </c>
      <c r="CS40" s="1">
        <f>IF($E40+$I40+$D$7&lt;=CS$22,0,IF(CS$22-$D$7&gt;=$E40,IF(COUNTIF($KZ40:MC40,"&gt;0")&gt;0,VLOOKUP($C40,Input!$A$8:$HV$21,MATCH($CE$21+COUNTIF($KZ40:MC40,"&gt;0"),Input!$A$6:$HV$6,0),FALSE),0),0))*$D40</f>
        <v>0</v>
      </c>
      <c r="CT40" s="1">
        <f>IF($E40+$I40+$D$7&lt;=CT$22,0,IF(CT$22-$D$7&gt;=$E40,IF(COUNTIF($KZ40:MD40,"&gt;0")&gt;0,VLOOKUP($C40,Input!$A$8:$HV$21,MATCH($CE$21+COUNTIF($KZ40:MD40,"&gt;0"),Input!$A$6:$HV$6,0),FALSE),0),0))*$D40</f>
        <v>0</v>
      </c>
      <c r="CU40" s="1">
        <f>IF($E40+$I40+$D$7&lt;=CU$22,0,IF(CU$22-$D$7&gt;=$E40,IF(COUNTIF($KZ40:ME40,"&gt;0")&gt;0,VLOOKUP($C40,Input!$A$8:$HV$21,MATCH($CE$21+COUNTIF($KZ40:ME40,"&gt;0"),Input!$A$6:$HV$6,0),FALSE),0),0))*$D40</f>
        <v>0</v>
      </c>
      <c r="CV40" s="1">
        <f>IF($E40+$I40+$D$7&lt;=CV$22,0,IF(CV$22-$D$7&gt;=$E40,IF(COUNTIF($KZ40:MF40,"&gt;0")&gt;0,VLOOKUP($C40,Input!$A$8:$HV$21,MATCH($CE$21+COUNTIF($KZ40:MF40,"&gt;0"),Input!$A$6:$HV$6,0),FALSE),0),0))*$D40</f>
        <v>0</v>
      </c>
      <c r="CW40" s="1">
        <f>IF($E40+$I40+$D$7&lt;=CW$22,0,IF(CW$22-$D$7&gt;=$E40,IF(COUNTIF($KZ40:MG40,"&gt;0")&gt;0,VLOOKUP($C40,Input!$A$8:$HV$21,MATCH($CE$21+COUNTIF($KZ40:MG40,"&gt;0"),Input!$A$6:$HV$6,0),FALSE),0),0))*$D40</f>
        <v>0</v>
      </c>
      <c r="CX40" s="1">
        <f>IF($E40+$I40+$D$7&lt;=CX$22,0,IF(CX$22-$D$7&gt;=$E40,IF(COUNTIF($KZ40:MH40,"&gt;0")&gt;0,VLOOKUP($C40,Input!$A$8:$HV$21,MATCH($CE$21+COUNTIF($KZ40:MH40,"&gt;0"),Input!$A$6:$HV$6,0),FALSE),0),0))*$D40</f>
        <v>0</v>
      </c>
      <c r="CY40" s="1">
        <f>IF($E40+$I40+$D$7&lt;=CY$22,0,IF(CY$22-$D$7&gt;=$E40,IF(COUNTIF($KZ40:MI40,"&gt;0")&gt;0,VLOOKUP($C40,Input!$A$8:$HV$21,MATCH($CE$21+COUNTIF($KZ40:MI40,"&gt;0"),Input!$A$6:$HV$6,0),FALSE),0),0))*$D40</f>
        <v>0</v>
      </c>
      <c r="CZ40" s="1">
        <f>IF($E40+$I40+$D$7&lt;=CZ$22,0,IF(CZ$22-$D$7&gt;=$E40,IF(COUNTIF($KZ40:MJ40,"&gt;0")&gt;0,VLOOKUP($C40,Input!$A$8:$HV$21,MATCH($CE$21+COUNTIF($KZ40:MJ40,"&gt;0"),Input!$A$6:$HV$6,0),FALSE),0),0))*$D40</f>
        <v>0</v>
      </c>
      <c r="DA40" s="1">
        <f>IF($E40+$I40+$D$7&lt;=DA$22,0,IF(DA$22-$D$7&gt;=$E40,IF(COUNTIF($KZ40:MK40,"&gt;0")&gt;0,VLOOKUP($C40,Input!$A$8:$HV$21,MATCH($CE$21+COUNTIF($KZ40:MK40,"&gt;0"),Input!$A$6:$HV$6,0),FALSE),0),0))*$D40</f>
        <v>0</v>
      </c>
      <c r="DB40" s="1">
        <f>IF($E40+$I40+$D$7&lt;=DB$22,0,IF(DB$22-$D$7&gt;=$E40,IF(COUNTIF($KZ40:ML40,"&gt;0")&gt;0,VLOOKUP($C40,Input!$A$8:$HV$21,MATCH($CE$21+COUNTIF($KZ40:ML40,"&gt;0"),Input!$A$6:$HV$6,0),FALSE),0),0))*$D40</f>
        <v>0</v>
      </c>
      <c r="DC40" s="1">
        <f>IF($E40+$I40+$D$7&lt;=DC$22,0,IF(DC$22-$D$7&gt;=$E40,IF(COUNTIF($KZ40:MM40,"&gt;0")&gt;0,VLOOKUP($C40,Input!$A$8:$HV$21,MATCH($CE$21+COUNTIF($KZ40:MM40,"&gt;0"),Input!$A$6:$HV$6,0),FALSE),0),0))*$D40</f>
        <v>0</v>
      </c>
      <c r="DD40" s="1">
        <f>IF($E40+$I40+$D$7&lt;=DD$22,0,IF(DD$22-$D$7&gt;=$E40,IF(COUNTIF($KZ40:MN40,"&gt;0")&gt;0,VLOOKUP($C40,Input!$A$8:$HV$21,MATCH($CE$21+COUNTIF($KZ40:MN40,"&gt;0"),Input!$A$6:$HV$6,0),FALSE),0),0))*$D40</f>
        <v>0</v>
      </c>
      <c r="DE40" s="1">
        <f>IF($E40+$I40+$D$7&lt;=DE$22,0,IF(DE$22-$D$7&gt;=$E40,IF(COUNTIF($KZ40:MO40,"&gt;0")&gt;0,VLOOKUP($C40,Input!$A$8:$HV$21,MATCH($CE$21+COUNTIF($KZ40:MO40,"&gt;0"),Input!$A$6:$HV$6,0),FALSE),0),0))*$D40</f>
        <v>0</v>
      </c>
      <c r="DF40" s="1">
        <f>IF($E40+$I40+$D$7&lt;=DF$22,0,IF(DF$22-$D$7&gt;=$E40,IF(COUNTIF($KZ40:MP40,"&gt;0")&gt;0,VLOOKUP($C40,Input!$A$8:$HV$21,MATCH($CE$21+COUNTIF($KZ40:MP40,"&gt;0"),Input!$A$6:$HV$6,0),FALSE),0),0))*$D40</f>
        <v>0</v>
      </c>
      <c r="DG40" s="1">
        <f>IF($E40+$I40+$D$7&lt;=DG$22,0,IF(DG$22-$D$7&gt;=$E40,IF(COUNTIF($KZ40:MQ40,"&gt;0")&gt;0,VLOOKUP($C40,Input!$A$8:$HV$21,MATCH($CE$21+COUNTIF($KZ40:MQ40,"&gt;0"),Input!$A$6:$HV$6,0),FALSE),0),0))*$D40</f>
        <v>0</v>
      </c>
      <c r="DH40" s="1">
        <f>IF($E40+$I40+$D$7&lt;=DH$22,0,IF(DH$22-$D$7&gt;=$E40,IF(COUNTIF($KZ40:MR40,"&gt;0")&gt;0,VLOOKUP($C40,Input!$A$8:$HV$21,MATCH($CE$21+COUNTIF($KZ40:MR40,"&gt;0"),Input!$A$6:$HV$6,0),FALSE),0),0))*$D40</f>
        <v>0</v>
      </c>
      <c r="DI40" s="1">
        <f>IF($E40+$I40+$D$7&lt;=DI$22,0,IF(DI$22-$D$7&gt;=$E40,IF(COUNTIF($KZ40:MS40,"&gt;0")&gt;0,VLOOKUP($C40,Input!$A$8:$HV$21,MATCH($CE$21+COUNTIF($KZ40:MS40,"&gt;0"),Input!$A$6:$HV$6,0),FALSE),0),0))*$D40</f>
        <v>0</v>
      </c>
      <c r="DJ40" s="1">
        <f>IF($E40+$I40+$D$7&lt;=DJ$22,0,IF(DJ$22-$D$7&gt;=$E40,IF(COUNTIF($KZ40:MT40,"&gt;0")&gt;0,VLOOKUP($C40,Input!$A$8:$HV$21,MATCH($CE$21+COUNTIF($KZ40:MT40,"&gt;0"),Input!$A$6:$HV$6,0),FALSE),0),0))*$D40</f>
        <v>0</v>
      </c>
      <c r="DK40" s="1">
        <f>IF($E40+$I40+$D$7&lt;=DK$22,0,IF(DK$22-$D$7&gt;=$E40,IF(COUNTIF($KZ40:MU40,"&gt;0")&gt;0,VLOOKUP($C40,Input!$A$8:$HV$21,MATCH($CE$21+COUNTIF($KZ40:MU40,"&gt;0"),Input!$A$6:$HV$6,0),FALSE),0),0))*$D40</f>
        <v>0</v>
      </c>
      <c r="DL40" s="1">
        <f>IF($E40+$I40+$D$7&lt;=DL$22,0,IF(DL$22-$D$7&gt;=$E40,IF(COUNTIF($KZ40:MV40,"&gt;0")&gt;0,VLOOKUP($C40,Input!$A$8:$HV$21,MATCH($CE$21+COUNTIF($KZ40:MV40,"&gt;0"),Input!$A$6:$HV$6,0),FALSE),0),0))*$D40</f>
        <v>0</v>
      </c>
      <c r="DM40" s="1">
        <f>IF($E40+$I40+$D$7&lt;=DM$22,0,IF(DM$22-$D$7&gt;=$E40,IF(COUNTIF($KZ40:MW40,"&gt;0")&gt;0,VLOOKUP($C40,Input!$A$8:$HV$21,MATCH($CE$21+COUNTIF($KZ40:MW40,"&gt;0"),Input!$A$6:$HV$6,0),FALSE),0),0))*$D40</f>
        <v>0</v>
      </c>
      <c r="DN40" s="1">
        <f>IF($E40+$I40+$D$7&lt;=DN$22,0,IF(DN$22-$D$7&gt;=$E40,IF(COUNTIF($KZ40:MX40,"&gt;0")&gt;0,VLOOKUP($C40,Input!$A$8:$HV$21,MATCH($CE$21+COUNTIF($KZ40:MX40,"&gt;0"),Input!$A$6:$HV$6,0),FALSE),0),0))*$D40</f>
        <v>0</v>
      </c>
      <c r="DP40" t="str">
        <f>+VLOOKUP($C40,Input!$A$8:$GZ$39,MATCH(DP$21,Input!$A$6:$GZ$6,0),FALSE)</f>
        <v>Bus Maintenance at 0.85/mile</v>
      </c>
      <c r="DQ40" s="1">
        <f>IF($E40+$I40+$D$7&lt;=DQ$22,0,IF(DQ$22-$D$7&gt;=$E40,IF(COUNTIF($KZ40:LP40,"&gt;0")&gt;0,VLOOKUP($C40,Input!$A$8:$HV$21,MATCH($DP$21+COUNTIF($KZ40:LP40,"&gt;0"),Input!$A$6:$HV$6,0),FALSE),0),0))*$D40*$F40</f>
        <v>0</v>
      </c>
      <c r="DR40" s="1">
        <f>IF($E40+$I40+$D$7&lt;=DR$22,0,IF(DR$22-$D$7&gt;=$E40,IF(COUNTIF($KZ40:LQ40,"&gt;0")&gt;0,VLOOKUP($C40,Input!$A$8:$HV$21,MATCH($DP$21+COUNTIF($KZ40:LQ40,"&gt;0"),Input!$A$6:$HV$6,0),FALSE),0),0))*$D40*$F40</f>
        <v>7956000</v>
      </c>
      <c r="DS40" s="1">
        <f>IF($E40+$I40+$D$7&lt;=DS$22,0,IF(DS$22-$D$7&gt;=$E40,IF(COUNTIF($KZ40:LR40,"&gt;0")&gt;0,VLOOKUP($C40,Input!$A$8:$HV$21,MATCH($DP$21+COUNTIF($KZ40:LR40,"&gt;0"),Input!$A$6:$HV$6,0),FALSE),0),0))*$D40*$F40</f>
        <v>7956000</v>
      </c>
      <c r="DT40" s="1">
        <f>IF($E40+$I40+$D$7&lt;=DT$22,0,IF(DT$22-$D$7&gt;=$E40,IF(COUNTIF($KZ40:LS40,"&gt;0")&gt;0,VLOOKUP($C40,Input!$A$8:$HV$21,MATCH($DP$21+COUNTIF($KZ40:LS40,"&gt;0"),Input!$A$6:$HV$6,0),FALSE),0),0))*$D40*$F40</f>
        <v>7956000</v>
      </c>
      <c r="DU40" s="1">
        <f>IF($E40+$I40+$D$7&lt;=DU$22,0,IF(DU$22-$D$7&gt;=$E40,IF(COUNTIF($KZ40:LT40,"&gt;0")&gt;0,VLOOKUP($C40,Input!$A$8:$HV$21,MATCH($DP$21+COUNTIF($KZ40:LT40,"&gt;0"),Input!$A$6:$HV$6,0),FALSE),0),0))*$D40*$F40</f>
        <v>7956000</v>
      </c>
      <c r="DV40" s="1">
        <f>IF($E40+$I40+$D$7&lt;=DV$22,0,IF(DV$22-$D$7&gt;=$E40,IF(COUNTIF($KZ40:LU40,"&gt;0")&gt;0,VLOOKUP($C40,Input!$A$8:$HV$21,MATCH($DP$21+COUNTIF($KZ40:LU40,"&gt;0"),Input!$A$6:$HV$6,0),FALSE),0),0))*$D40*$F40</f>
        <v>7956000</v>
      </c>
      <c r="DW40" s="1">
        <f>IF($E40+$I40+$D$7&lt;=DW$22,0,IF(DW$22-$D$7&gt;=$E40,IF(COUNTIF($KZ40:LV40,"&gt;0")&gt;0,VLOOKUP($C40,Input!$A$8:$HV$21,MATCH($DP$21+COUNTIF($KZ40:LV40,"&gt;0"),Input!$A$6:$HV$6,0),FALSE),0),0))*$D40*$F40</f>
        <v>7956000</v>
      </c>
      <c r="DX40" s="1">
        <f>IF($E40+$I40+$D$7&lt;=DX$22,0,IF(DX$22-$D$7&gt;=$E40,IF(COUNTIF($KZ40:LW40,"&gt;0")&gt;0,VLOOKUP($C40,Input!$A$8:$HV$21,MATCH($DP$21+COUNTIF($KZ40:LW40,"&gt;0"),Input!$A$6:$HV$6,0),FALSE),0),0))*$D40*$F40</f>
        <v>7956000</v>
      </c>
      <c r="DY40" s="1">
        <f>IF($E40+$I40+$D$7&lt;=DY$22,0,IF(DY$22-$D$7&gt;=$E40,IF(COUNTIF($KZ40:LX40,"&gt;0")&gt;0,VLOOKUP($C40,Input!$A$8:$HV$21,MATCH($DP$21+COUNTIF($KZ40:LX40,"&gt;0"),Input!$A$6:$HV$6,0),FALSE),0),0))*$D40*$F40</f>
        <v>7956000</v>
      </c>
      <c r="DZ40" s="1">
        <f>IF($E40+$I40+$D$7&lt;=DZ$22,0,IF(DZ$22-$D$7&gt;=$E40,IF(COUNTIF($KZ40:LY40,"&gt;0")&gt;0,VLOOKUP($C40,Input!$A$8:$HV$21,MATCH($DP$21+COUNTIF($KZ40:LY40,"&gt;0"),Input!$A$6:$HV$6,0),FALSE),0),0))*$D40*$F40</f>
        <v>7956000</v>
      </c>
      <c r="EA40" s="1">
        <f>IF($E40+$I40+$D$7&lt;=EA$22,0,IF(EA$22-$D$7&gt;=$E40,IF(COUNTIF($KZ40:LZ40,"&gt;0")&gt;0,VLOOKUP($C40,Input!$A$8:$HV$21,MATCH($DP$21+COUNTIF($KZ40:LZ40,"&gt;0"),Input!$A$6:$HV$6,0),FALSE),0),0))*$D40*$F40</f>
        <v>7956000</v>
      </c>
      <c r="EB40" s="1">
        <f>IF($E40+$I40+$D$7&lt;=EB$22,0,IF(EB$22-$D$7&gt;=$E40,IF(COUNTIF($KZ40:MA40,"&gt;0")&gt;0,VLOOKUP($C40,Input!$A$8:$HV$21,MATCH($DP$21+COUNTIF($KZ40:MA40,"&gt;0"),Input!$A$6:$HV$6,0),FALSE),0),0))*$D40*$F40</f>
        <v>7956000</v>
      </c>
      <c r="EC40" s="1">
        <f>IF($E40+$I40+$D$7&lt;=EC$22,0,IF(EC$22-$D$7&gt;=$E40,IF(COUNTIF($KZ40:MB40,"&gt;0")&gt;0,VLOOKUP($C40,Input!$A$8:$HV$21,MATCH($DP$21+COUNTIF($KZ40:MB40,"&gt;0"),Input!$A$6:$HV$6,0),FALSE),0),0))*$D40*$F40</f>
        <v>7956000</v>
      </c>
      <c r="ED40" s="1">
        <f>IF($E40+$I40+$D$7&lt;=ED$22,0,IF(ED$22-$D$7&gt;=$E40,IF(COUNTIF($KZ40:MC40,"&gt;0")&gt;0,VLOOKUP($C40,Input!$A$8:$HV$21,MATCH($DP$21+COUNTIF($KZ40:MC40,"&gt;0"),Input!$A$6:$HV$6,0),FALSE),0),0))*$D40*$F40</f>
        <v>7956000</v>
      </c>
      <c r="EE40" s="1">
        <f>IF($E40+$I40+$D$7&lt;=EE$22,0,IF(EE$22-$D$7&gt;=$E40,IF(COUNTIF($KZ40:MD40,"&gt;0")&gt;0,VLOOKUP($C40,Input!$A$8:$HV$21,MATCH($DP$21+COUNTIF($KZ40:MD40,"&gt;0"),Input!$A$6:$HV$6,0),FALSE),0),0))*$D40*$F40</f>
        <v>7956000</v>
      </c>
      <c r="EF40" s="1">
        <f>IF($E40+$I40+$D$7&lt;=EF$22,0,IF(EF$22-$D$7&gt;=$E40,IF(COUNTIF($KZ40:ME40,"&gt;0")&gt;0,VLOOKUP($C40,Input!$A$8:$HV$21,MATCH($DP$21+COUNTIF($KZ40:ME40,"&gt;0"),Input!$A$6:$HV$6,0),FALSE),0),0))*$D40*$F40</f>
        <v>0</v>
      </c>
      <c r="EG40" s="1">
        <f>IF($E40+$I40+$D$7&lt;=EG$22,0,IF(EG$22-$D$7&gt;=$E40,IF(COUNTIF($KZ40:MF40,"&gt;0")&gt;0,VLOOKUP($C40,Input!$A$8:$HV$21,MATCH($DP$21+COUNTIF($KZ40:MF40,"&gt;0"),Input!$A$6:$HV$6,0),FALSE),0),0))*$D40*$F40</f>
        <v>0</v>
      </c>
      <c r="EH40" s="1">
        <f>IF($E40+$I40+$D$7&lt;=EH$22,0,IF(EH$22-$D$7&gt;=$E40,IF(COUNTIF($KZ40:MG40,"&gt;0")&gt;0,VLOOKUP($C40,Input!$A$8:$HV$21,MATCH($DP$21+COUNTIF($KZ40:MG40,"&gt;0"),Input!$A$6:$HV$6,0),FALSE),0),0))*$D40*$F40</f>
        <v>0</v>
      </c>
      <c r="EI40" s="1">
        <f>IF($E40+$I40+$D$7&lt;=EI$22,0,IF(EI$22-$D$7&gt;=$E40,IF(COUNTIF($KZ40:MH40,"&gt;0")&gt;0,VLOOKUP($C40,Input!$A$8:$HV$21,MATCH($DP$21+COUNTIF($KZ40:MH40,"&gt;0"),Input!$A$6:$HV$6,0),FALSE),0),0))*$D40*$F40</f>
        <v>0</v>
      </c>
      <c r="EJ40" s="1">
        <f>IF($E40+$I40+$D$7&lt;=EJ$22,0,IF(EJ$22-$D$7&gt;=$E40,IF(COUNTIF($KZ40:MI40,"&gt;0")&gt;0,VLOOKUP($C40,Input!$A$8:$HV$21,MATCH($DP$21+COUNTIF($KZ40:MI40,"&gt;0"),Input!$A$6:$HV$6,0),FALSE),0),0))*$D40*$F40</f>
        <v>0</v>
      </c>
      <c r="EK40" s="1">
        <f>IF($E40+$I40+$D$7&lt;=EK$22,0,IF(EK$22-$D$7&gt;=$E40,IF(COUNTIF($KZ40:MJ40,"&gt;0")&gt;0,VLOOKUP($C40,Input!$A$8:$HV$21,MATCH($DP$21+COUNTIF($KZ40:MJ40,"&gt;0"),Input!$A$6:$HV$6,0),FALSE),0),0))*$D40*$F40</f>
        <v>0</v>
      </c>
      <c r="EL40" s="1">
        <f>IF($E40+$I40+$D$7&lt;=EL$22,0,IF(EL$22-$D$7&gt;=$E40,IF(COUNTIF($KZ40:MK40,"&gt;0")&gt;0,VLOOKUP($C40,Input!$A$8:$HV$21,MATCH($DP$21+COUNTIF($KZ40:MK40,"&gt;0"),Input!$A$6:$HV$6,0),FALSE),0),0))*$D40*$F40</f>
        <v>0</v>
      </c>
      <c r="EM40" s="1">
        <f>IF($E40+$I40+$D$7&lt;=EM$22,0,IF(EM$22-$D$7&gt;=$E40,IF(COUNTIF($KZ40:ML40,"&gt;0")&gt;0,VLOOKUP($C40,Input!$A$8:$HV$21,MATCH($DP$21+COUNTIF($KZ40:ML40,"&gt;0"),Input!$A$6:$HV$6,0),FALSE),0),0))*$D40*$F40</f>
        <v>0</v>
      </c>
      <c r="EN40" s="1">
        <f>IF($E40+$I40+$D$7&lt;=EN$22,0,IF(EN$22-$D$7&gt;=$E40,IF(COUNTIF($KZ40:MM40,"&gt;0")&gt;0,VLOOKUP($C40,Input!$A$8:$HV$21,MATCH($DP$21+COUNTIF($KZ40:MM40,"&gt;0"),Input!$A$6:$HV$6,0),FALSE),0),0))*$D40*$F40</f>
        <v>0</v>
      </c>
      <c r="EO40" s="1">
        <f>IF($E40+$I40+$D$7&lt;=EO$22,0,IF(EO$22-$D$7&gt;=$E40,IF(COUNTIF($KZ40:MN40,"&gt;0")&gt;0,VLOOKUP($C40,Input!$A$8:$HV$21,MATCH($DP$21+COUNTIF($KZ40:MN40,"&gt;0"),Input!$A$6:$HV$6,0),FALSE),0),0))*$D40*$F40</f>
        <v>0</v>
      </c>
      <c r="EP40" s="1">
        <f>IF($E40+$I40+$D$7&lt;=EP$22,0,IF(EP$22-$D$7&gt;=$E40,IF(COUNTIF($KZ40:MO40,"&gt;0")&gt;0,VLOOKUP($C40,Input!$A$8:$HV$21,MATCH($DP$21+COUNTIF($KZ40:MO40,"&gt;0"),Input!$A$6:$HV$6,0),FALSE),0),0))*$D40*$F40</f>
        <v>0</v>
      </c>
      <c r="EQ40" s="1">
        <f>IF($E40+$I40+$D$7&lt;=EQ$22,0,IF(EQ$22-$D$7&gt;=$E40,IF(COUNTIF($KZ40:MP40,"&gt;0")&gt;0,VLOOKUP($C40,Input!$A$8:$HV$21,MATCH($DP$21+COUNTIF($KZ40:MP40,"&gt;0"),Input!$A$6:$HV$6,0),FALSE),0),0))*$D40*$F40</f>
        <v>0</v>
      </c>
      <c r="ER40" s="1">
        <f>IF($E40+$I40+$D$7&lt;=ER$22,0,IF(ER$22-$D$7&gt;=$E40,IF(COUNTIF($KZ40:MQ40,"&gt;0")&gt;0,VLOOKUP($C40,Input!$A$8:$HV$21,MATCH($DP$21+COUNTIF($KZ40:MQ40,"&gt;0"),Input!$A$6:$HV$6,0),FALSE),0),0))*$D40*$F40</f>
        <v>0</v>
      </c>
      <c r="ES40" s="1">
        <f>IF($E40+$I40+$D$7&lt;=ES$22,0,IF(ES$22-$D$7&gt;=$E40,IF(COUNTIF($KZ40:MR40,"&gt;0")&gt;0,VLOOKUP($C40,Input!$A$8:$HV$21,MATCH($DP$21+COUNTIF($KZ40:MR40,"&gt;0"),Input!$A$6:$HV$6,0),FALSE),0),0))*$D40*$F40</f>
        <v>0</v>
      </c>
      <c r="ET40" s="1">
        <f>IF($E40+$I40+$D$7&lt;=ET$22,0,IF(ET$22-$D$7&gt;=$E40,IF(COUNTIF($KZ40:MS40,"&gt;0")&gt;0,VLOOKUP($C40,Input!$A$8:$HV$21,MATCH($DP$21+COUNTIF($KZ40:MS40,"&gt;0"),Input!$A$6:$HV$6,0),FALSE),0),0))*$D40*$F40</f>
        <v>0</v>
      </c>
      <c r="EU40" s="1">
        <f>IF($E40+$I40+$D$7&lt;=EU$22,0,IF(EU$22-$D$7&gt;=$E40,IF(COUNTIF($KZ40:MT40,"&gt;0")&gt;0,VLOOKUP($C40,Input!$A$8:$HV$21,MATCH($DP$21+COUNTIF($KZ40:MT40,"&gt;0"),Input!$A$6:$HV$6,0),FALSE),0),0))*$D40*$F40</f>
        <v>0</v>
      </c>
      <c r="EV40" s="1">
        <f>IF($E40+$I40+$D$7&lt;=EV$22,0,IF(EV$22-$D$7&gt;=$E40,IF(COUNTIF($KZ40:MU40,"&gt;0")&gt;0,VLOOKUP($C40,Input!$A$8:$HV$21,MATCH($DP$21+COUNTIF($KZ40:MU40,"&gt;0"),Input!$A$6:$HV$6,0),FALSE),0),0))*$D40*$F40</f>
        <v>0</v>
      </c>
      <c r="EW40" s="1">
        <f>IF($E40+$I40+$D$7&lt;=EW$22,0,IF(EW$22-$D$7&gt;=$E40,IF(COUNTIF($KZ40:MV40,"&gt;0")&gt;0,VLOOKUP($C40,Input!$A$8:$HV$21,MATCH($DP$21+COUNTIF($KZ40:MV40,"&gt;0"),Input!$A$6:$HV$6,0),FALSE),0),0))*$D40*$F40</f>
        <v>0</v>
      </c>
      <c r="EX40" s="1">
        <f>IF($E40+$I40+$D$7&lt;=EX$22,0,IF(EX$22-$D$7&gt;=$E40,IF(COUNTIF($KZ40:MW40,"&gt;0")&gt;0,VLOOKUP($C40,Input!$A$8:$HV$21,MATCH($DP$21+COUNTIF($KZ40:MW40,"&gt;0"),Input!$A$6:$HV$6,0),FALSE),0),0))*$D40*$F40</f>
        <v>0</v>
      </c>
      <c r="EY40" s="1">
        <f>IF($E40+$I40+$D$7&lt;=EY$22,0,IF(EY$22-$D$7&gt;=$E40,IF(COUNTIF($KZ40:MX40,"&gt;0")&gt;0,VLOOKUP($C40,Input!$A$8:$HV$21,MATCH($DP$21+COUNTIF($KZ40:MX40,"&gt;0"),Input!$A$6:$HV$6,0),FALSE),0),0))*$D40*$F40</f>
        <v>0</v>
      </c>
      <c r="EZ40" s="1"/>
      <c r="FA40" t="str">
        <f>VLOOKUP($C40,Input!$A$8:$GZ$39,MATCH(FA$21,Input!$A$6:$GZ$6,0),FALSE)</f>
        <v>NA</v>
      </c>
      <c r="FB40">
        <f>IF((VLOOKUP($C40,Input!$A$8:$GZ$39,MATCH(FB$21,Input!$A$6:$GZ$6,0),FALSE))="Y",$D40/VLOOKUP($C40,Input!$A$8:$GZ$39,MATCH(FC$21,Input!$A$6:$GZ$6,0),FALSE),0)</f>
        <v>0</v>
      </c>
      <c r="FC40">
        <f>IF((VLOOKUP($C40,Input!$A$8:$GZ$39,MATCH(FB$21,Input!$A$6:$GZ$6,0),FALSE))="Y",0,IF((VLOOKUP($C40,Input!$A$8:$GZ$39,MATCH(FC$21,Input!$A$6:$GZ$6,0),FALSE))&gt;0,$D40/VLOOKUP($C40,Input!$A$8:$GZ$39,MATCH(FC$21,Input!$A$6:$GZ$6,0),FALSE),0))</f>
        <v>0</v>
      </c>
      <c r="FD40" s="1">
        <f>+IF($E40=FD$22,VLOOKUP($C40,Input!$A$8:$GZ$39,MATCH(FD$21,Input!$A$6:$GZ$6,0),FALSE),0)*IF(FD$19&gt;=MAX(FC$19:$FD$19),MIN((FD$19-MAX(FC$19:$FD$19)),(FD$19-FC$19)),0)+IF($E40=FD$22,VLOOKUP($C40,Input!$A$8:$GZ$39,MATCH(FD$21,Input!$A$6:$GZ$6,0),FALSE),0)*IF(FD$18&gt;=MAX(FC$18:$FD$18),MIN((FD$18-MAX(FC$18:$FD$18)),(FD$18-FC$18)),0)</f>
        <v>0</v>
      </c>
      <c r="FE40" s="1">
        <f>+IF($E40=FE$22,VLOOKUP($C40,Input!$A$8:$GZ$39,MATCH(FE$21,Input!$A$6:$GZ$6,0),FALSE),0)*IF(FE$19&gt;=MAX(FD$19:$FD$19),MIN((FE$19-MAX(FD$19:$FD$19)),(FE$19-FD$19)),0)+IF($E40=FE$22,VLOOKUP($C40,Input!$A$8:$GZ$39,MATCH(FE$21,Input!$A$6:$GZ$6,0),FALSE),0)*IF(FE$18&gt;=MAX(FD$18:$FD$18),MIN((FE$18-MAX(FD$18:$FD$18)),(FE$18-FD$18)),0)</f>
        <v>0</v>
      </c>
      <c r="FF40" s="1">
        <f>+IF($E40=FF$22,VLOOKUP($C40,Input!$A$8:$GZ$39,MATCH(FF$21,Input!$A$6:$GZ$6,0),FALSE),0)*IF(FF$19&gt;=MAX($FD$19:FE$19),MIN((FF$19-MAX($FD$19:FE$19)),(FF$19-FE$19)),0)+IF($E40=FF$22,VLOOKUP($C40,Input!$A$8:$GZ$39,MATCH(FF$21,Input!$A$6:$GZ$6,0),FALSE),0)*IF(FF$18&gt;=MAX($FD$18:FE$18),MIN((FF$18-MAX($FD$18:FE$18)),(FF$18-FE$18)),0)</f>
        <v>0</v>
      </c>
      <c r="FG40" s="1">
        <f>+IF($E40=FG$22,VLOOKUP($C40,Input!$A$8:$GZ$39,MATCH(FG$21,Input!$A$6:$GZ$6,0),FALSE),0)*IF(FG$19&gt;=MAX($FD$19:FF$19),MIN((FG$19-MAX($FD$19:FF$19)),(FG$19-FF$19)),0)+IF($E40=FG$22,VLOOKUP($C40,Input!$A$8:$GZ$39,MATCH(FG$21,Input!$A$6:$GZ$6,0),FALSE),0)*IF(FG$18&gt;=MAX($FD$18:FF$18),MIN((FG$18-MAX($FD$18:FF$18)),(FG$18-FF$18)),0)</f>
        <v>0</v>
      </c>
      <c r="FH40" s="1">
        <f>+IF($E40=FH$22,VLOOKUP($C40,Input!$A$8:$GZ$39,MATCH(FH$21,Input!$A$6:$GZ$6,0),FALSE),0)*IF(FH$19&gt;=MAX($FD$19:FG$19),MIN((FH$19-MAX($FD$19:FG$19)),(FH$19-FG$19)),0)+IF($E40=FH$22,VLOOKUP($C40,Input!$A$8:$GZ$39,MATCH(FH$21,Input!$A$6:$GZ$6,0),FALSE),0)*IF(FH$18&gt;=MAX($FD$18:FG$18),MIN((FH$18-MAX($FD$18:FG$18)),(FH$18-FG$18)),0)</f>
        <v>0</v>
      </c>
      <c r="FI40" s="1">
        <f>+IF($E40=FI$22,VLOOKUP($C40,Input!$A$8:$GZ$39,MATCH(FI$21,Input!$A$6:$GZ$6,0),FALSE),0)*IF(FI$19&gt;=MAX($FD$19:FH$19),MIN((FI$19-MAX($FD$19:FH$19)),(FI$19-FH$19)),0)+IF($E40=FI$22,VLOOKUP($C40,Input!$A$8:$GZ$39,MATCH(FI$21,Input!$A$6:$GZ$6,0),FALSE),0)*IF(FI$18&gt;=MAX($FD$18:FH$18),MIN((FI$18-MAX($FD$18:FH$18)),(FI$18-FH$18)),0)</f>
        <v>0</v>
      </c>
      <c r="FJ40" s="1">
        <f>+IF($E40=FJ$22,VLOOKUP($C40,Input!$A$8:$GZ$39,MATCH(FJ$21,Input!$A$6:$GZ$6,0),FALSE),0)*IF(FJ$19&gt;=MAX($FD$19:FI$19),MIN((FJ$19-MAX($FD$19:FI$19)),(FJ$19-FI$19)),0)+IF($E40=FJ$22,VLOOKUP($C40,Input!$A$8:$GZ$39,MATCH(FJ$21,Input!$A$6:$GZ$6,0),FALSE),0)*IF(FJ$18&gt;=MAX($FD$18:FI$18),MIN((FJ$18-MAX($FD$18:FI$18)),(FJ$18-FI$18)),0)</f>
        <v>0</v>
      </c>
      <c r="FK40" s="1">
        <f>+IF($E40=FK$22,VLOOKUP($C40,Input!$A$8:$GZ$39,MATCH(FK$21,Input!$A$6:$GZ$6,0),FALSE),0)*IF(FK$19&gt;=MAX($FD$19:FJ$19),MIN((FK$19-MAX($FD$19:FJ$19)),(FK$19-FJ$19)),0)+IF($E40=FK$22,VLOOKUP($C40,Input!$A$8:$GZ$39,MATCH(FK$21,Input!$A$6:$GZ$6,0),FALSE),0)*IF(FK$18&gt;=MAX($FD$18:FJ$18),MIN((FK$18-MAX($FD$18:FJ$18)),(FK$18-FJ$18)),0)</f>
        <v>0</v>
      </c>
      <c r="FL40" s="1">
        <f>+IF($E40=FL$22,VLOOKUP($C40,Input!$A$8:$GZ$39,MATCH(FL$21,Input!$A$6:$GZ$6,0),FALSE),0)*IF(FL$19&gt;=MAX($FD$19:FK$19),MIN((FL$19-MAX($FD$19:FK$19)),(FL$19-FK$19)),0)+IF($E40=FL$22,VLOOKUP($C40,Input!$A$8:$GZ$39,MATCH(FL$21,Input!$A$6:$GZ$6,0),FALSE),0)*IF(FL$18&gt;=MAX($FD$18:FK$18),MIN((FL$18-MAX($FD$18:FK$18)),(FL$18-FK$18)),0)</f>
        <v>0</v>
      </c>
      <c r="FM40" s="1">
        <f>+IF($E40=FM$22,VLOOKUP($C40,Input!$A$8:$GZ$39,MATCH(FM$21,Input!$A$6:$GZ$6,0),FALSE),0)*IF(FM$19&gt;=MAX($FD$19:FL$19),MIN((FM$19-MAX($FD$19:FL$19)),(FM$19-FL$19)),0)+IF($E40=FM$22,VLOOKUP($C40,Input!$A$8:$GZ$39,MATCH(FM$21,Input!$A$6:$GZ$6,0),FALSE),0)*IF(FM$18&gt;=MAX($FD$18:FL$18),MIN((FM$18-MAX($FD$18:FL$18)),(FM$18-FL$18)),0)</f>
        <v>0</v>
      </c>
      <c r="FN40" s="1">
        <f>+IF($E40=FN$22,VLOOKUP($C40,Input!$A$8:$GZ$39,MATCH(FN$21,Input!$A$6:$GZ$6,0),FALSE),0)*IF(FN$19&gt;=MAX($FD$19:FM$19),MIN((FN$19-MAX($FD$19:FM$19)),(FN$19-FM$19)),0)+IF($E40=FN$22,VLOOKUP($C40,Input!$A$8:$GZ$39,MATCH(FN$21,Input!$A$6:$GZ$6,0),FALSE),0)*IF(FN$18&gt;=MAX($FD$18:FM$18),MIN((FN$18-MAX($FD$18:FM$18)),(FN$18-FM$18)),0)</f>
        <v>0</v>
      </c>
      <c r="FO40" s="1">
        <f>+IF($E40=FO$22,VLOOKUP($C40,Input!$A$8:$GZ$39,MATCH(FO$21,Input!$A$6:$GZ$6,0),FALSE),0)*IF(FO$19&gt;=MAX($FD$19:FN$19),MIN((FO$19-MAX($FD$19:FN$19)),(FO$19-FN$19)),0)+IF($E40=FO$22,VLOOKUP($C40,Input!$A$8:$GZ$39,MATCH(FO$21,Input!$A$6:$GZ$6,0),FALSE),0)*IF(FO$18&gt;=MAX($FD$18:FN$18),MIN((FO$18-MAX($FD$18:FN$18)),(FO$18-FN$18)),0)</f>
        <v>0</v>
      </c>
      <c r="FP40" s="1">
        <f>+IF($E40=FP$22,VLOOKUP($C40,Input!$A$8:$GZ$39,MATCH(FP$21,Input!$A$6:$GZ$6,0),FALSE),0)*IF(FP$19&gt;=MAX($FD$19:FO$19),MIN((FP$19-MAX($FD$19:FO$19)),(FP$19-FO$19)),0)+IF($E40=FP$22,VLOOKUP($C40,Input!$A$8:$GZ$39,MATCH(FP$21,Input!$A$6:$GZ$6,0),FALSE),0)*IF(FP$18&gt;=MAX($FD$18:FO$18),MIN((FP$18-MAX($FD$18:FO$18)),(FP$18-FO$18)),0)</f>
        <v>0</v>
      </c>
      <c r="FQ40" s="1">
        <f>+IF($E40=FQ$22,VLOOKUP($C40,Input!$A$8:$GZ$39,MATCH(FQ$21,Input!$A$6:$GZ$6,0),FALSE),0)*IF(FQ$19&gt;=MAX($FD$19:FP$19),MIN((FQ$19-MAX($FD$19:FP$19)),(FQ$19-FP$19)),0)+IF($E40=FQ$22,VLOOKUP($C40,Input!$A$8:$GZ$39,MATCH(FQ$21,Input!$A$6:$GZ$6,0),FALSE),0)*IF(FQ$18&gt;=MAX($FD$18:FP$18),MIN((FQ$18-MAX($FD$18:FP$18)),(FQ$18-FP$18)),0)</f>
        <v>0</v>
      </c>
      <c r="FR40" s="1">
        <f>+IF($E40=FR$22,VLOOKUP($C40,Input!$A$8:$GZ$39,MATCH(FR$21,Input!$A$6:$GZ$6,0),FALSE),0)*IF(FR$19&gt;=MAX($FD$19:FQ$19),MIN((FR$19-MAX($FD$19:FQ$19)),(FR$19-FQ$19)),0)+IF($E40=FR$22,VLOOKUP($C40,Input!$A$8:$GZ$39,MATCH(FR$21,Input!$A$6:$GZ$6,0),FALSE),0)*IF(FR$18&gt;=MAX($FD$18:FQ$18),MIN((FR$18-MAX($FD$18:FQ$18)),(FR$18-FQ$18)),0)</f>
        <v>0</v>
      </c>
      <c r="FS40" s="1">
        <f>+IF($E40=FS$22,VLOOKUP($C40,Input!$A$8:$GZ$39,MATCH(FS$21,Input!$A$6:$GZ$6,0),FALSE),0)*IF(FS$19&gt;=MAX($FD$19:FR$19),MIN((FS$19-MAX($FD$19:FR$19)),(FS$19-FR$19)),0)+IF($E40=FS$22,VLOOKUP($C40,Input!$A$8:$GZ$39,MATCH(FS$21,Input!$A$6:$GZ$6,0),FALSE),0)*IF(FS$18&gt;=MAX($FD$18:FR$18),MIN((FS$18-MAX($FD$18:FR$18)),(FS$18-FR$18)),0)</f>
        <v>0</v>
      </c>
      <c r="FT40" s="1">
        <f>+IF($E40=FT$22,VLOOKUP($C40,Input!$A$8:$GZ$39,MATCH(FT$21,Input!$A$6:$GZ$6,0),FALSE),0)*IF(FT$19&gt;=MAX($FD$19:FS$19),MIN((FT$19-MAX($FD$19:FS$19)),(FT$19-FS$19)),0)+IF($E40=FT$22,VLOOKUP($C40,Input!$A$8:$GZ$39,MATCH(FT$21,Input!$A$6:$GZ$6,0),FALSE),0)*IF(FT$18&gt;=MAX($FD$18:FS$18),MIN((FT$18-MAX($FD$18:FS$18)),(FT$18-FS$18)),0)</f>
        <v>0</v>
      </c>
      <c r="FU40" s="1">
        <f>+IF($E40=FU$22,VLOOKUP($C40,Input!$A$8:$GZ$39,MATCH(FU$21,Input!$A$6:$GZ$6,0),FALSE),0)*IF(FU$19&gt;=MAX($FD$19:FT$19),MIN((FU$19-MAX($FD$19:FT$19)),(FU$19-FT$19)),0)+IF($E40=FU$22,VLOOKUP($C40,Input!$A$8:$GZ$39,MATCH(FU$21,Input!$A$6:$GZ$6,0),FALSE),0)*IF(FU$18&gt;=MAX($FD$18:FT$18),MIN((FU$18-MAX($FD$18:FT$18)),(FU$18-FT$18)),0)</f>
        <v>0</v>
      </c>
      <c r="FV40" s="1">
        <f>+IF($E40=FV$22,VLOOKUP($C40,Input!$A$8:$GZ$39,MATCH(FV$21,Input!$A$6:$GZ$6,0),FALSE),0)*IF(FV$19&gt;=MAX($FD$19:FU$19),MIN((FV$19-MAX($FD$19:FU$19)),(FV$19-FU$19)),0)+IF($E40=FV$22,VLOOKUP($C40,Input!$A$8:$GZ$39,MATCH(FV$21,Input!$A$6:$GZ$6,0),FALSE),0)*IF(FV$18&gt;=MAX($FD$18:FU$18),MIN((FV$18-MAX($FD$18:FU$18)),(FV$18-FU$18)),0)</f>
        <v>0</v>
      </c>
      <c r="FW40" s="1">
        <f>+IF($E40=FW$22,VLOOKUP($C40,Input!$A$8:$GZ$39,MATCH(FW$21,Input!$A$6:$GZ$6,0),FALSE),0)*IF(FW$19&gt;=MAX($FD$19:FV$19),MIN((FW$19-MAX($FD$19:FV$19)),(FW$19-FV$19)),0)+IF($E40=FW$22,VLOOKUP($C40,Input!$A$8:$GZ$39,MATCH(FW$21,Input!$A$6:$GZ$6,0),FALSE),0)*IF(FW$18&gt;=MAX($FD$18:FV$18),MIN((FW$18-MAX($FD$18:FV$18)),(FW$18-FV$18)),0)</f>
        <v>0</v>
      </c>
      <c r="FX40" s="1">
        <f>+IF($E40=FX$22,VLOOKUP($C40,Input!$A$8:$GZ$39,MATCH(FX$21,Input!$A$6:$GZ$6,0),FALSE),0)*IF(FX$19&gt;=MAX($FD$19:FW$19),MIN((FX$19-MAX($FD$19:FW$19)),(FX$19-FW$19)),0)+IF($E40=FX$22,VLOOKUP($C40,Input!$A$8:$GZ$39,MATCH(FX$21,Input!$A$6:$GZ$6,0),FALSE),0)*IF(FX$18&gt;=MAX($FD$18:FW$18),MIN((FX$18-MAX($FD$18:FW$18)),(FX$18-FW$18)),0)</f>
        <v>0</v>
      </c>
      <c r="FY40" s="1">
        <f>+IF($E40=FY$22,VLOOKUP($C40,Input!$A$8:$GZ$39,MATCH(FY$21,Input!$A$6:$GZ$6,0),FALSE),0)*IF(FY$19&gt;=MAX($FD$19:FX$19),MIN((FY$19-MAX($FD$19:FX$19)),(FY$19-FX$19)),0)+IF($E40=FY$22,VLOOKUP($C40,Input!$A$8:$GZ$39,MATCH(FY$21,Input!$A$6:$GZ$6,0),FALSE),0)*IF(FY$18&gt;=MAX($FD$18:FX$18),MIN((FY$18-MAX($FD$18:FX$18)),(FY$18-FX$18)),0)</f>
        <v>0</v>
      </c>
      <c r="FZ40" s="1">
        <f>+IF($E40=FZ$22,VLOOKUP($C40,Input!$A$8:$GZ$39,MATCH(FZ$21,Input!$A$6:$GZ$6,0),FALSE),0)*IF(FZ$19&gt;=MAX($FD$19:FY$19),MIN((FZ$19-MAX($FD$19:FY$19)),(FZ$19-FY$19)),0)+IF($E40=FZ$22,VLOOKUP($C40,Input!$A$8:$GZ$39,MATCH(FZ$21,Input!$A$6:$GZ$6,0),FALSE),0)*IF(FZ$18&gt;=MAX($FD$18:FY$18),MIN((FZ$18-MAX($FD$18:FY$18)),(FZ$18-FY$18)),0)</f>
        <v>0</v>
      </c>
      <c r="GA40" s="1">
        <f>+IF($E40=GA$22,VLOOKUP($C40,Input!$A$8:$GZ$39,MATCH(GA$21,Input!$A$6:$GZ$6,0),FALSE),0)*IF(GA$19&gt;=MAX($FD$19:FZ$19),MIN((GA$19-MAX($FD$19:FZ$19)),(GA$19-FZ$19)),0)+IF($E40=GA$22,VLOOKUP($C40,Input!$A$8:$GZ$39,MATCH(GA$21,Input!$A$6:$GZ$6,0),FALSE),0)*IF(GA$18&gt;=MAX($FD$18:FZ$18),MIN((GA$18-MAX($FD$18:FZ$18)),(GA$18-FZ$18)),0)</f>
        <v>0</v>
      </c>
      <c r="GB40" s="1">
        <f>+IF($E40=GB$22,VLOOKUP($C40,Input!$A$8:$GZ$39,MATCH(GB$21,Input!$A$6:$GZ$6,0),FALSE),0)*IF(GB$19&gt;=MAX($FD$19:GA$19),MIN((GB$19-MAX($FD$19:GA$19)),(GB$19-GA$19)),0)+IF($E40=GB$22,VLOOKUP($C40,Input!$A$8:$GZ$39,MATCH(GB$21,Input!$A$6:$GZ$6,0),FALSE),0)*IF(GB$18&gt;=MAX($FD$18:GA$18),MIN((GB$18-MAX($FD$18:GA$18)),(GB$18-GA$18)),0)</f>
        <v>0</v>
      </c>
      <c r="GC40" s="1">
        <f>+IF($E40=GC$22,VLOOKUP($C40,Input!$A$8:$GZ$39,MATCH(GC$21,Input!$A$6:$GZ$6,0),FALSE),0)*IF(GC$19&gt;=MAX($FD$19:GB$19),MIN((GC$19-MAX($FD$19:GB$19)),(GC$19-GB$19)),0)+IF($E40=GC$22,VLOOKUP($C40,Input!$A$8:$GZ$39,MATCH(GC$21,Input!$A$6:$GZ$6,0),FALSE),0)*IF(GC$18&gt;=MAX($FD$18:GB$18),MIN((GC$18-MAX($FD$18:GB$18)),(GC$18-GB$18)),0)</f>
        <v>0</v>
      </c>
      <c r="GD40" s="1">
        <f>+IF($E40=GD$22,VLOOKUP($C40,Input!$A$8:$GZ$39,MATCH(GD$21,Input!$A$6:$GZ$6,0),FALSE),0)*IF(GD$19&gt;=MAX($FD$19:GC$19),MIN((GD$19-MAX($FD$19:GC$19)),(GD$19-GC$19)),0)+IF($E40=GD$22,VLOOKUP($C40,Input!$A$8:$GZ$39,MATCH(GD$21,Input!$A$6:$GZ$6,0),FALSE),0)*IF(GD$18&gt;=MAX($FD$18:GC$18),MIN((GD$18-MAX($FD$18:GC$18)),(GD$18-GC$18)),0)</f>
        <v>0</v>
      </c>
      <c r="GE40" s="1">
        <f>+IF($E40=GE$22,VLOOKUP($C40,Input!$A$8:$GZ$39,MATCH(GE$21,Input!$A$6:$GZ$6,0),FALSE),0)*IF(GE$19&gt;=MAX($FD$19:GD$19),MIN((GE$19-MAX($FD$19:GD$19)),(GE$19-GD$19)),0)+IF($E40=GE$22,VLOOKUP($C40,Input!$A$8:$GZ$39,MATCH(GE$21,Input!$A$6:$GZ$6,0),FALSE),0)*IF(GE$18&gt;=MAX($FD$18:GD$18),MIN((GE$18-MAX($FD$18:GD$18)),(GE$18-GD$18)),0)</f>
        <v>0</v>
      </c>
      <c r="GF40" s="1">
        <f>+IF($E40=GF$22,VLOOKUP($C40,Input!$A$8:$GZ$39,MATCH(GF$21,Input!$A$6:$GZ$6,0),FALSE),0)*IF(GF$19&gt;=MAX($FD$19:GE$19),MIN((GF$19-MAX($FD$19:GE$19)),(GF$19-GE$19)),0)+IF($E40=GF$22,VLOOKUP($C40,Input!$A$8:$GZ$39,MATCH(GF$21,Input!$A$6:$GZ$6,0),FALSE),0)*IF(GF$18&gt;=MAX($FD$18:GE$18),MIN((GF$18-MAX($FD$18:GE$18)),(GF$18-GE$18)),0)</f>
        <v>0</v>
      </c>
      <c r="GG40" s="1">
        <f>+IF($E40=GG$22,VLOOKUP($C40,Input!$A$8:$GZ$39,MATCH(GG$21,Input!$A$6:$GZ$6,0),FALSE),0)*IF(GG$19&gt;=MAX($FD$19:GF$19),MIN((GG$19-MAX($FD$19:GF$19)),(GG$19-GF$19)),0)+IF($E40=GG$22,VLOOKUP($C40,Input!$A$8:$GZ$39,MATCH(GG$21,Input!$A$6:$GZ$6,0),FALSE),0)*IF(GG$18&gt;=MAX($FD$18:GF$18),MIN((GG$18-MAX($FD$18:GF$18)),(GG$18-GF$18)),0)</f>
        <v>0</v>
      </c>
      <c r="GH40" s="1">
        <f>+IF($E40=GH$22,VLOOKUP($C40,Input!$A$8:$GZ$39,MATCH(GH$21,Input!$A$6:$GZ$6,0),FALSE),0)*IF(GH$19&gt;=MAX($FD$19:GG$19),MIN((GH$19-MAX($FD$19:GG$19)),(GH$19-GG$19)),0)+IF($E40=GH$22,VLOOKUP($C40,Input!$A$8:$GZ$39,MATCH(GH$21,Input!$A$6:$GZ$6,0),FALSE),0)*IF(GH$18&gt;=MAX($FD$18:GG$18),MIN((GH$18-MAX($FD$18:GG$18)),(GH$18-GG$18)),0)</f>
        <v>0</v>
      </c>
      <c r="GI40" s="1">
        <f>+IF($E40=GI$22,VLOOKUP($C40,Input!$A$8:$GZ$39,MATCH(GI$21,Input!$A$6:$GZ$6,0),FALSE),0)*IF(GI$19&gt;=MAX($FD$19:GH$19),MIN((GI$19-MAX($FD$19:GH$19)),(GI$19-GH$19)),0)+IF($E40=GI$22,VLOOKUP($C40,Input!$A$8:$GZ$39,MATCH(GI$21,Input!$A$6:$GZ$6,0),FALSE),0)*IF(GI$18&gt;=MAX($FD$18:GH$18),MIN((GI$18-MAX($FD$18:GH$18)),(GI$18-GH$18)),0)</f>
        <v>0</v>
      </c>
      <c r="GJ40" s="1">
        <f>+IF($E40=GJ$22,VLOOKUP($C40,Input!$A$8:$GZ$39,MATCH(GJ$21,Input!$A$6:$GZ$6,0),FALSE),0)*IF(GJ$19&gt;=MAX($FD$19:GI$19),MIN((GJ$19-MAX($FD$19:GI$19)),(GJ$19-GI$19)),0)+IF($E40=GJ$22,VLOOKUP($C40,Input!$A$8:$GZ$39,MATCH(GJ$21,Input!$A$6:$GZ$6,0),FALSE),0)*IF(GJ$18&gt;=MAX($FD$18:GI$18),MIN((GJ$18-MAX($FD$18:GI$18)),(GJ$18-GI$18)),0)</f>
        <v>0</v>
      </c>
      <c r="GK40" s="1">
        <f>+IF($E40=GK$22,VLOOKUP($C40,Input!$A$8:$GZ$39,MATCH(GK$21,Input!$A$6:$GZ$6,0),FALSE),0)*IF(GK$19&gt;=MAX($FD$19:GJ$19),MIN((GK$19-MAX($FD$19:GJ$19)),(GK$19-GJ$19)),0)+IF($E40=GK$22,VLOOKUP($C40,Input!$A$8:$GZ$39,MATCH(GK$21,Input!$A$6:$GZ$6,0),FALSE),0)*IF(GK$18&gt;=MAX($FD$18:GJ$18),MIN((GK$18-MAX($FD$18:GJ$18)),(GK$18-GJ$18)),0)</f>
        <v>0</v>
      </c>
      <c r="GL40" s="1">
        <f>+IF($E40=GL$22,VLOOKUP($C40,Input!$A$8:$GZ$39,MATCH(GL$21,Input!$A$6:$GZ$6,0),FALSE),0)*IF(GL$19&gt;=MAX($FD$19:GK$19),MIN((GL$19-MAX($FD$19:GK$19)),(GL$19-GK$19)),0)+IF($E40=GL$22,VLOOKUP($C40,Input!$A$8:$GZ$39,MATCH(GL$21,Input!$A$6:$GZ$6,0),FALSE),0)*IF(GL$18&gt;=MAX($FD$18:GK$18),MIN((GL$18-MAX($FD$18:GK$18)),(GL$18-GK$18)),0)</f>
        <v>0</v>
      </c>
      <c r="GM40" s="42"/>
      <c r="GN40" t="str">
        <f>VLOOKUP($C40,Input!$A$8:$GZ$39,MATCH(GN$21,Input!$A$6:$GZ$6,0),FALSE)</f>
        <v>NA</v>
      </c>
      <c r="GO40">
        <f>IF((VLOOKUP($C40,Input!$A$8:$GZ$39,MATCH(GO$21,Input!$A$6:$GZ$6,0),FALSE))="Y",$D40/VLOOKUP($C40,Input!$A$8:$GZ$39,MATCH(GP$21,Input!$A$6:$GZ$6,0),FALSE),0)</f>
        <v>0</v>
      </c>
      <c r="GP40">
        <f>IF((VLOOKUP($C40,Input!$A$8:$GZ$39,MATCH(GO$21,Input!$A$6:$GZ$6,0),FALSE))="Y",0,IF((VLOOKUP($C40,Input!$A$8:$GZ$39,MATCH(GP$21,Input!$A$6:$GZ$6,0),FALSE))&gt;0,$D40/VLOOKUP($C40,Input!$A$8:$GZ$39,MATCH(GP$21,Input!$A$6:$GZ$6,0),FALSE),0))</f>
        <v>0</v>
      </c>
      <c r="GQ40" s="1">
        <f>+IF($E40=GQ$22,VLOOKUP($C40,Input!$A$8:$GZ$39,MATCH(GQ$21,Input!$A$6:$GZ$6,0),FALSE),0)*IF(GQ$19&gt;=MAX($GP$19:GP$19),MIN((GQ$19-MAX($GP$19:GP$19)),(GQ$19-GP$19)),0)+IF($E40=GQ$22,VLOOKUP($C40,Input!$A$8:$GZ$39,MATCH(GQ$21,Input!$A$6:$GZ$6,0),FALSE),0)*IF(GQ$18&gt;=MAX($GP$18:GP$18),MIN((GQ$18-MAX($GP$18:GP$18)),(GQ$18-GP$18)),0)</f>
        <v>0</v>
      </c>
      <c r="GR40" s="1">
        <f>+IF($E40=GR$22,VLOOKUP($C40,Input!$A$8:$GZ$39,MATCH(GR$21,Input!$A$6:$GZ$6,0),FALSE),0)*IF(GR$19&gt;=MAX($GP$19:GQ$19),MIN((GR$19-MAX($GP$19:GQ$19)),(GR$19-GQ$19)),0)+IF($E40=GR$22,VLOOKUP($C40,Input!$A$8:$GZ$39,MATCH(GR$21,Input!$A$6:$GZ$6,0),FALSE),0)*IF(GR$18&gt;=MAX($GP$18:GQ$18),MIN((GR$18-MAX($GP$18:GQ$18)),(GR$18-GQ$18)),0)</f>
        <v>0</v>
      </c>
      <c r="GS40" s="1">
        <f>+IF($E40=GS$22,VLOOKUP($C40,Input!$A$8:$GZ$39,MATCH(GS$21,Input!$A$6:$GZ$6,0),FALSE),0)*IF(GS$19&gt;=MAX($GP$19:GR$19),MIN((GS$19-MAX($GP$19:GR$19)),(GS$19-GR$19)),0)+IF($E40=GS$22,VLOOKUP($C40,Input!$A$8:$GZ$39,MATCH(GS$21,Input!$A$6:$GZ$6,0),FALSE),0)*IF(GS$18&gt;=MAX($GP$18:GR$18),MIN((GS$18-MAX($GP$18:GR$18)),(GS$18-GR$18)),0)</f>
        <v>0</v>
      </c>
      <c r="GT40" s="1">
        <f>+IF($E40=GT$22,VLOOKUP($C40,Input!$A$8:$GZ$39,MATCH(GT$21,Input!$A$6:$GZ$6,0),FALSE),0)*IF(GT$19&gt;=MAX($GP$19:GS$19),MIN((GT$19-MAX($GP$19:GS$19)),(GT$19-GS$19)),0)+IF($E40=GT$22,VLOOKUP($C40,Input!$A$8:$GZ$39,MATCH(GT$21,Input!$A$6:$GZ$6,0),FALSE),0)*IF(GT$18&gt;=MAX($GP$18:GS$18),MIN((GT$18-MAX($GP$18:GS$18)),(GT$18-GS$18)),0)</f>
        <v>0</v>
      </c>
      <c r="GU40" s="1">
        <f>+IF($E40=GU$22,VLOOKUP($C40,Input!$A$8:$GZ$39,MATCH(GU$21,Input!$A$6:$GZ$6,0),FALSE),0)*IF(GU$19&gt;=MAX($GP$19:GT$19),MIN((GU$19-MAX($GP$19:GT$19)),(GU$19-GT$19)),0)+IF($E40=GU$22,VLOOKUP($C40,Input!$A$8:$GZ$39,MATCH(GU$21,Input!$A$6:$GZ$6,0),FALSE),0)*IF(GU$18&gt;=MAX($GP$18:GT$18),MIN((GU$18-MAX($GP$18:GT$18)),(GU$18-GT$18)),0)</f>
        <v>0</v>
      </c>
      <c r="GV40" s="1">
        <f>+IF($E40=GV$22,VLOOKUP($C40,Input!$A$8:$GZ$39,MATCH(GV$21,Input!$A$6:$GZ$6,0),FALSE),0)*IF(GV$19&gt;=MAX($GP$19:GU$19),MIN((GV$19-MAX($GP$19:GU$19)),(GV$19-GU$19)),0)+IF($E40=GV$22,VLOOKUP($C40,Input!$A$8:$GZ$39,MATCH(GV$21,Input!$A$6:$GZ$6,0),FALSE),0)*IF(GV$18&gt;=MAX($GP$18:GU$18),MIN((GV$18-MAX($GP$18:GU$18)),(GV$18-GU$18)),0)</f>
        <v>0</v>
      </c>
      <c r="GW40" s="1">
        <f>+IF($E40=GW$22,VLOOKUP($C40,Input!$A$8:$GZ$39,MATCH(GW$21,Input!$A$6:$GZ$6,0),FALSE),0)*IF(GW$19&gt;=MAX($GP$19:GV$19),MIN((GW$19-MAX($GP$19:GV$19)),(GW$19-GV$19)),0)+IF($E40=GW$22,VLOOKUP($C40,Input!$A$8:$GZ$39,MATCH(GW$21,Input!$A$6:$GZ$6,0),FALSE),0)*IF(GW$18&gt;=MAX($GP$18:GV$18),MIN((GW$18-MAX($GP$18:GV$18)),(GW$18-GV$18)),0)</f>
        <v>0</v>
      </c>
      <c r="GX40" s="1">
        <f>+IF($E40=GX$22,VLOOKUP($C40,Input!$A$8:$GZ$39,MATCH(GX$21,Input!$A$6:$GZ$6,0),FALSE),0)*IF(GX$19&gt;=MAX($GP$19:GW$19),MIN((GX$19-MAX($GP$19:GW$19)),(GX$19-GW$19)),0)+IF($E40=GX$22,VLOOKUP($C40,Input!$A$8:$GZ$39,MATCH(GX$21,Input!$A$6:$GZ$6,0),FALSE),0)*IF(GX$18&gt;=MAX($GP$18:GW$18),MIN((GX$18-MAX($GP$18:GW$18)),(GX$18-GW$18)),0)</f>
        <v>0</v>
      </c>
      <c r="GY40" s="1">
        <f>+IF($E40=GY$22,VLOOKUP($C40,Input!$A$8:$GZ$39,MATCH(GY$21,Input!$A$6:$GZ$6,0),FALSE),0)*IF(GY$19&gt;=MAX($GP$19:GX$19),MIN((GY$19-MAX($GP$19:GX$19)),(GY$19-GX$19)),0)+IF($E40=GY$22,VLOOKUP($C40,Input!$A$8:$GZ$39,MATCH(GY$21,Input!$A$6:$GZ$6,0),FALSE),0)*IF(GY$18&gt;=MAX($GP$18:GX$18),MIN((GY$18-MAX($GP$18:GX$18)),(GY$18-GX$18)),0)</f>
        <v>0</v>
      </c>
      <c r="GZ40" s="1">
        <f>+IF($E40=GZ$22,VLOOKUP($C40,Input!$A$8:$GZ$39,MATCH(GZ$21,Input!$A$6:$GZ$6,0),FALSE),0)*IF(GZ$19&gt;=MAX($GP$19:GY$19),MIN((GZ$19-MAX($GP$19:GY$19)),(GZ$19-GY$19)),0)+IF($E40=GZ$22,VLOOKUP($C40,Input!$A$8:$GZ$39,MATCH(GZ$21,Input!$A$6:$GZ$6,0),FALSE),0)*IF(GZ$18&gt;=MAX($GP$18:GY$18),MIN((GZ$18-MAX($GP$18:GY$18)),(GZ$18-GY$18)),0)</f>
        <v>0</v>
      </c>
      <c r="HA40" s="1">
        <f>+IF($E40=HA$22,VLOOKUP($C40,Input!$A$8:$GZ$39,MATCH(HA$21,Input!$A$6:$GZ$6,0),FALSE),0)*IF(HA$19&gt;=MAX($GP$19:GZ$19),MIN((HA$19-MAX($GP$19:GZ$19)),(HA$19-GZ$19)),0)+IF($E40=HA$22,VLOOKUP($C40,Input!$A$8:$GZ$39,MATCH(HA$21,Input!$A$6:$GZ$6,0),FALSE),0)*IF(HA$18&gt;=MAX($GP$18:GZ$18),MIN((HA$18-MAX($GP$18:GZ$18)),(HA$18-GZ$18)),0)</f>
        <v>0</v>
      </c>
      <c r="HB40" s="1">
        <f>+IF($E40=HB$22,VLOOKUP($C40,Input!$A$8:$GZ$39,MATCH(HB$21,Input!$A$6:$GZ$6,0),FALSE),0)*IF(HB$19&gt;=MAX($GP$19:HA$19),MIN((HB$19-MAX($GP$19:HA$19)),(HB$19-HA$19)),0)+IF($E40=HB$22,VLOOKUP($C40,Input!$A$8:$GZ$39,MATCH(HB$21,Input!$A$6:$GZ$6,0),FALSE),0)*IF(HB$18&gt;=MAX($GP$18:HA$18),MIN((HB$18-MAX($GP$18:HA$18)),(HB$18-HA$18)),0)</f>
        <v>0</v>
      </c>
      <c r="HC40" s="1">
        <f>+IF($E40=HC$22,VLOOKUP($C40,Input!$A$8:$GZ$39,MATCH(HC$21,Input!$A$6:$GZ$6,0),FALSE),0)*IF(HC$19&gt;=MAX($GP$19:HB$19),MIN((HC$19-MAX($GP$19:HB$19)),(HC$19-HB$19)),0)+IF($E40=HC$22,VLOOKUP($C40,Input!$A$8:$GZ$39,MATCH(HC$21,Input!$A$6:$GZ$6,0),FALSE),0)*IF(HC$18&gt;=MAX($GP$18:HB$18),MIN((HC$18-MAX($GP$18:HB$18)),(HC$18-HB$18)),0)</f>
        <v>0</v>
      </c>
      <c r="HD40" s="1">
        <f>+IF($E40=HD$22,VLOOKUP($C40,Input!$A$8:$GZ$39,MATCH(HD$21,Input!$A$6:$GZ$6,0),FALSE),0)*IF(HD$19&gt;=MAX($GP$19:HC$19),MIN((HD$19-MAX($GP$19:HC$19)),(HD$19-HC$19)),0)+IF($E40=HD$22,VLOOKUP($C40,Input!$A$8:$GZ$39,MATCH(HD$21,Input!$A$6:$GZ$6,0),FALSE),0)*IF(HD$18&gt;=MAX($GP$18:HC$18),MIN((HD$18-MAX($GP$18:HC$18)),(HD$18-HC$18)),0)</f>
        <v>0</v>
      </c>
      <c r="HE40" s="1">
        <f>+IF($E40=HE$22,VLOOKUP($C40,Input!$A$8:$GZ$39,MATCH(HE$21,Input!$A$6:$GZ$6,0),FALSE),0)*IF(HE$19&gt;=MAX($GP$19:HD$19),MIN((HE$19-MAX($GP$19:HD$19)),(HE$19-HD$19)),0)+IF($E40=HE$22,VLOOKUP($C40,Input!$A$8:$GZ$39,MATCH(HE$21,Input!$A$6:$GZ$6,0),FALSE),0)*IF(HE$18&gt;=MAX($GP$18:HD$18),MIN((HE$18-MAX($GP$18:HD$18)),(HE$18-HD$18)),0)</f>
        <v>0</v>
      </c>
      <c r="HF40" s="1">
        <f>+IF($E40=HF$22,VLOOKUP($C40,Input!$A$8:$GZ$39,MATCH(HF$21,Input!$A$6:$GZ$6,0),FALSE),0)*IF(HF$19&gt;=MAX($GP$19:HE$19),MIN((HF$19-MAX($GP$19:HE$19)),(HF$19-HE$19)),0)+IF($E40=HF$22,VLOOKUP($C40,Input!$A$8:$GZ$39,MATCH(HF$21,Input!$A$6:$GZ$6,0),FALSE),0)*IF(HF$18&gt;=MAX($GP$18:HE$18),MIN((HF$18-MAX($GP$18:HE$18)),(HF$18-HE$18)),0)</f>
        <v>0</v>
      </c>
      <c r="HG40" s="1">
        <f>+IF($E40=HG$22,VLOOKUP($C40,Input!$A$8:$GZ$39,MATCH(HG$21,Input!$A$6:$GZ$6,0),FALSE),0)*IF(HG$19&gt;=MAX($GP$19:HF$19),MIN((HG$19-MAX($GP$19:HF$19)),(HG$19-HF$19)),0)+IF($E40=HG$22,VLOOKUP($C40,Input!$A$8:$GZ$39,MATCH(HG$21,Input!$A$6:$GZ$6,0),FALSE),0)*IF(HG$18&gt;=MAX($GP$18:HF$18),MIN((HG$18-MAX($GP$18:HF$18)),(HG$18-HF$18)),0)</f>
        <v>0</v>
      </c>
      <c r="HH40" s="1">
        <f>+IF($E40=HH$22,VLOOKUP($C40,Input!$A$8:$GZ$39,MATCH(HH$21,Input!$A$6:$GZ$6,0),FALSE),0)*IF(HH$19&gt;=MAX($GP$19:HG$19),MIN((HH$19-MAX($GP$19:HG$19)),(HH$19-HG$19)),0)+IF($E40=HH$22,VLOOKUP($C40,Input!$A$8:$GZ$39,MATCH(HH$21,Input!$A$6:$GZ$6,0),FALSE),0)*IF(HH$18&gt;=MAX($GP$18:HG$18),MIN((HH$18-MAX($GP$18:HG$18)),(HH$18-HG$18)),0)</f>
        <v>0</v>
      </c>
      <c r="HI40" s="1">
        <f>+IF($E40=HI$22,VLOOKUP($C40,Input!$A$8:$GZ$39,MATCH(HI$21,Input!$A$6:$GZ$6,0),FALSE),0)*IF(HI$19&gt;=MAX($GP$19:HH$19),MIN((HI$19-MAX($GP$19:HH$19)),(HI$19-HH$19)),0)+IF($E40=HI$22,VLOOKUP($C40,Input!$A$8:$GZ$39,MATCH(HI$21,Input!$A$6:$GZ$6,0),FALSE),0)*IF(HI$18&gt;=MAX($GP$18:HH$18),MIN((HI$18-MAX($GP$18:HH$18)),(HI$18-HH$18)),0)</f>
        <v>0</v>
      </c>
      <c r="HJ40" s="1">
        <f>+IF($E40=HJ$22,VLOOKUP($C40,Input!$A$8:$GZ$39,MATCH(HJ$21,Input!$A$6:$GZ$6,0),FALSE),0)*IF(HJ$19&gt;=MAX($GP$19:HI$19),MIN((HJ$19-MAX($GP$19:HI$19)),(HJ$19-HI$19)),0)+IF($E40=HJ$22,VLOOKUP($C40,Input!$A$8:$GZ$39,MATCH(HJ$21,Input!$A$6:$GZ$6,0),FALSE),0)*IF(HJ$18&gt;=MAX($GP$18:HI$18),MIN((HJ$18-MAX($GP$18:HI$18)),(HJ$18-HI$18)),0)</f>
        <v>0</v>
      </c>
      <c r="HK40" s="1">
        <f>+IF($E40=HK$22,VLOOKUP($C40,Input!$A$8:$GZ$39,MATCH(HK$21,Input!$A$6:$GZ$6,0),FALSE),0)*IF(HK$19&gt;=MAX($GP$19:HJ$19),MIN((HK$19-MAX($GP$19:HJ$19)),(HK$19-HJ$19)),0)+IF($E40=HK$22,VLOOKUP($C40,Input!$A$8:$GZ$39,MATCH(HK$21,Input!$A$6:$GZ$6,0),FALSE),0)*IF(HK$18&gt;=MAX($GP$18:HJ$18),MIN((HK$18-MAX($GP$18:HJ$18)),(HK$18-HJ$18)),0)</f>
        <v>0</v>
      </c>
      <c r="HL40" s="1">
        <f>+IF($E40=HL$22,VLOOKUP($C40,Input!$A$8:$GZ$39,MATCH(HL$21,Input!$A$6:$GZ$6,0),FALSE),0)*IF(HL$19&gt;=MAX($GP$19:HK$19),MIN((HL$19-MAX($GP$19:HK$19)),(HL$19-HK$19)),0)+IF($E40=HL$22,VLOOKUP($C40,Input!$A$8:$GZ$39,MATCH(HL$21,Input!$A$6:$GZ$6,0),FALSE),0)*IF(HL$18&gt;=MAX($GP$18:HK$18),MIN((HL$18-MAX($GP$18:HK$18)),(HL$18-HK$18)),0)</f>
        <v>0</v>
      </c>
      <c r="HM40" s="1">
        <f>+IF($E40=HM$22,VLOOKUP($C40,Input!$A$8:$GZ$39,MATCH(HM$21,Input!$A$6:$GZ$6,0),FALSE),0)*IF(HM$19&gt;=MAX($GP$19:HL$19),MIN((HM$19-MAX($GP$19:HL$19)),(HM$19-HL$19)),0)+IF($E40=HM$22,VLOOKUP($C40,Input!$A$8:$GZ$39,MATCH(HM$21,Input!$A$6:$GZ$6,0),FALSE),0)*IF(HM$18&gt;=MAX($GP$18:HL$18),MIN((HM$18-MAX($GP$18:HL$18)),(HM$18-HL$18)),0)</f>
        <v>0</v>
      </c>
      <c r="HN40" s="1">
        <f>+IF($E40=HN$22,VLOOKUP($C40,Input!$A$8:$GZ$39,MATCH(HN$21,Input!$A$6:$GZ$6,0),FALSE),0)*IF(HN$19&gt;=MAX($GP$19:HM$19),MIN((HN$19-MAX($GP$19:HM$19)),(HN$19-HM$19)),0)+IF($E40=HN$22,VLOOKUP($C40,Input!$A$8:$GZ$39,MATCH(HN$21,Input!$A$6:$GZ$6,0),FALSE),0)*IF(HN$18&gt;=MAX($GP$18:HM$18),MIN((HN$18-MAX($GP$18:HM$18)),(HN$18-HM$18)),0)</f>
        <v>0</v>
      </c>
      <c r="HO40" s="1">
        <f>+IF($E40=HO$22,VLOOKUP($C40,Input!$A$8:$GZ$39,MATCH(HO$21,Input!$A$6:$GZ$6,0),FALSE),0)*IF(HO$19&gt;=MAX($GP$19:HN$19),MIN((HO$19-MAX($GP$19:HN$19)),(HO$19-HN$19)),0)+IF($E40=HO$22,VLOOKUP($C40,Input!$A$8:$GZ$39,MATCH(HO$21,Input!$A$6:$GZ$6,0),FALSE),0)*IF(HO$18&gt;=MAX($GP$18:HN$18),MIN((HO$18-MAX($GP$18:HN$18)),(HO$18-HN$18)),0)</f>
        <v>0</v>
      </c>
      <c r="HP40" s="1">
        <f>+IF($E40=HP$22,VLOOKUP($C40,Input!$A$8:$GZ$39,MATCH(HP$21,Input!$A$6:$GZ$6,0),FALSE),0)*IF(HP$19&gt;=MAX($GP$19:HO$19),MIN((HP$19-MAX($GP$19:HO$19)),(HP$19-HO$19)),0)+IF($E40=HP$22,VLOOKUP($C40,Input!$A$8:$GZ$39,MATCH(HP$21,Input!$A$6:$GZ$6,0),FALSE),0)*IF(HP$18&gt;=MAX($GP$18:HO$18),MIN((HP$18-MAX($GP$18:HO$18)),(HP$18-HO$18)),0)</f>
        <v>0</v>
      </c>
      <c r="HQ40" s="1">
        <f>+IF($E40=HQ$22,VLOOKUP($C40,Input!$A$8:$GZ$39,MATCH(HQ$21,Input!$A$6:$GZ$6,0),FALSE),0)*IF(HQ$19&gt;=MAX($GP$19:HP$19),MIN((HQ$19-MAX($GP$19:HP$19)),(HQ$19-HP$19)),0)+IF($E40=HQ$22,VLOOKUP($C40,Input!$A$8:$GZ$39,MATCH(HQ$21,Input!$A$6:$GZ$6,0),FALSE),0)*IF(HQ$18&gt;=MAX($GP$18:HP$18),MIN((HQ$18-MAX($GP$18:HP$18)),(HQ$18-HP$18)),0)</f>
        <v>0</v>
      </c>
      <c r="HR40" s="1">
        <f>+IF($E40=HR$22,VLOOKUP($C40,Input!$A$8:$GZ$39,MATCH(HR$21,Input!$A$6:$GZ$6,0),FALSE),0)*IF(HR$19&gt;=MAX($GP$19:HQ$19),MIN((HR$19-MAX($GP$19:HQ$19)),(HR$19-HQ$19)),0)+IF($E40=HR$22,VLOOKUP($C40,Input!$A$8:$GZ$39,MATCH(HR$21,Input!$A$6:$GZ$6,0),FALSE),0)*IF(HR$18&gt;=MAX($GP$18:HQ$18),MIN((HR$18-MAX($GP$18:HQ$18)),(HR$18-HQ$18)),0)</f>
        <v>0</v>
      </c>
      <c r="HS40" s="1">
        <f>+IF($E40=HS$22,VLOOKUP($C40,Input!$A$8:$GZ$39,MATCH(HS$21,Input!$A$6:$GZ$6,0),FALSE),0)*IF(HS$19&gt;=MAX($GP$19:HR$19),MIN((HS$19-MAX($GP$19:HR$19)),(HS$19-HR$19)),0)+IF($E40=HS$22,VLOOKUP($C40,Input!$A$8:$GZ$39,MATCH(HS$21,Input!$A$6:$GZ$6,0),FALSE),0)*IF(HS$18&gt;=MAX($GP$18:HR$18),MIN((HS$18-MAX($GP$18:HR$18)),(HS$18-HR$18)),0)</f>
        <v>0</v>
      </c>
      <c r="HT40" s="1">
        <f>+IF($E40=HT$22,VLOOKUP($C40,Input!$A$8:$GZ$39,MATCH(HT$21,Input!$A$6:$GZ$6,0),FALSE),0)*IF(HT$19&gt;=MAX($GP$19:HS$19),MIN((HT$19-MAX($GP$19:HS$19)),(HT$19-HS$19)),0)+IF($E40=HT$22,VLOOKUP($C40,Input!$A$8:$GZ$39,MATCH(HT$21,Input!$A$6:$GZ$6,0),FALSE),0)*IF(HT$18&gt;=MAX($GP$18:HS$18),MIN((HT$18-MAX($GP$18:HS$18)),(HT$18-HS$18)),0)</f>
        <v>0</v>
      </c>
      <c r="HU40" s="1">
        <f>+IF($E40=HU$22,VLOOKUP($C40,Input!$A$8:$GZ$39,MATCH(HU$21,Input!$A$6:$GZ$6,0),FALSE),0)*IF(HU$19&gt;=MAX($GP$19:HT$19),MIN((HU$19-MAX($GP$19:HT$19)),(HU$19-HT$19)),0)+IF($E40=HU$22,VLOOKUP($C40,Input!$A$8:$GZ$39,MATCH(HU$21,Input!$A$6:$GZ$6,0),FALSE),0)*IF(HU$18&gt;=MAX($GP$18:HT$18),MIN((HU$18-MAX($GP$18:HT$18)),(HU$18-HT$18)),0)</f>
        <v>0</v>
      </c>
      <c r="HV40" s="1">
        <f>+IF($E40=HV$22,VLOOKUP($C40,Input!$A$8:$GZ$39,MATCH(HV$21,Input!$A$6:$GZ$6,0),FALSE),0)*IF(HV$19&gt;=MAX($GP$19:HU$19),MIN((HV$19-MAX($GP$19:HU$19)),(HV$19-HU$19)),0)+IF($E40=HV$22,VLOOKUP($C40,Input!$A$8:$GZ$39,MATCH(HV$21,Input!$A$6:$GZ$6,0),FALSE),0)*IF(HV$18&gt;=MAX($GP$18:HU$18),MIN((HV$18-MAX($GP$18:HU$18)),(HV$18-HU$18)),0)</f>
        <v>0</v>
      </c>
      <c r="HW40" s="1">
        <f>+IF($E40=HW$22,VLOOKUP($C40,Input!$A$8:$GZ$39,MATCH(HW$21,Input!$A$6:$GZ$6,0),FALSE),0)*IF(HW$19&gt;=MAX($GP$19:HV$19),MIN((HW$19-MAX($GP$19:HV$19)),(HW$19-HV$19)),0)+IF($E40=HW$22,VLOOKUP($C40,Input!$A$8:$GZ$39,MATCH(HW$21,Input!$A$6:$GZ$6,0),FALSE),0)*IF(HW$18&gt;=MAX($GP$18:HV$18),MIN((HW$18-MAX($GP$18:HV$18)),(HW$18-HV$18)),0)</f>
        <v>0</v>
      </c>
      <c r="HX40" s="1">
        <f>+IF($E40=HX$22,VLOOKUP($C40,Input!$A$8:$GZ$39,MATCH(HX$21,Input!$A$6:$GZ$6,0),FALSE),0)*IF(HX$19&gt;=MAX($GP$19:HW$19),MIN((HX$19-MAX($GP$19:HW$19)),(HX$19-HW$19)),0)+IF($E40=HX$22,VLOOKUP($C40,Input!$A$8:$GZ$39,MATCH(HX$21,Input!$A$6:$GZ$6,0),FALSE),0)*IF(HX$18&gt;=MAX($GP$18:HW$18),MIN((HX$18-MAX($GP$18:HW$18)),(HX$18-HW$18)),0)</f>
        <v>0</v>
      </c>
      <c r="HY40" s="1">
        <f>+IF($E40=HY$22,VLOOKUP($C40,Input!$A$8:$GZ$39,MATCH(HY$21,Input!$A$6:$GZ$6,0),FALSE),0)*IF(HY$19&gt;=MAX($GP$19:HX$19),MIN((HY$19-MAX($GP$19:HX$19)),(HY$19-HX$19)),0)+IF($E40=HY$22,VLOOKUP($C40,Input!$A$8:$GZ$39,MATCH(HY$21,Input!$A$6:$GZ$6,0),FALSE),0)*IF(HY$18&gt;=MAX($GP$18:HX$18),MIN((HY$18-MAX($GP$18:HX$18)),(HY$18-HX$18)),0)</f>
        <v>0</v>
      </c>
      <c r="HZ40" s="42"/>
      <c r="IA40" t="str">
        <f>VLOOKUP($C40,Input!$A$8:$IA$39,MATCH(IA$21,Input!$A$6:$IA$6,0),FALSE)</f>
        <v>NA</v>
      </c>
      <c r="IB40" s="132">
        <f>IF((VLOOKUP($C40,Input!$A$8:$IA$39,MATCH(IB$21,Input!$A$6:$IA$6,0),FALSE))="Y",$D40/VLOOKUP($C40,Input!$A$8:$IA$39,MATCH(IC$21,Input!$A$6:$IA$6,0),FALSE),0)</f>
        <v>0</v>
      </c>
      <c r="IC40" s="132">
        <f>IF((VLOOKUP($C40,Input!$A$8:$IA$39,MATCH(IB$21,Input!$A$6:$IA$6,0),FALSE))="Y",0,IF((VLOOKUP($C40,Input!$A$8:$IA$39,MATCH(IC$21,Input!$A$6:$IA$6,0),FALSE))&gt;0,$D40/VLOOKUP($C40,Input!$A$8:$IA$39,MATCH(IC$21,Input!$A$6:$IA$6,0),FALSE),0))</f>
        <v>0</v>
      </c>
      <c r="ID40" s="1">
        <f>+IF($E40=ID$22,VLOOKUP($C40,Input!$A$8:$IA$39,MATCH(ID$21,Input!$A$6:$IA$6,0),FALSE),0)*IF(ID$19&gt;=MAX($IC$19:IC$19),MIN((ID$19-MAX($IC$19:IC$19)),(ID$19-IC$19)),0)+IF($E40=ID$22,VLOOKUP($C40,Input!$A$8:$IA$39,MATCH(ID$21,Input!$A$6:$IA$6,0),FALSE),0)*IF(ID$18&gt;=MAX($IC$18:IC$18),MIN((ID$18-MAX($IC$18:IC$18)),(ID$18-IC$18)),0)</f>
        <v>0</v>
      </c>
      <c r="IE40" s="1">
        <f>+IF($E40=IE$22,VLOOKUP($C40,Input!$A$8:$IA$39,MATCH(IE$21,Input!$A$6:$IA$6,0),FALSE),0)*IF(IE$19&gt;=MAX($IC$19:ID$19),MIN((IE$19-MAX($IC$19:ID$19)),(IE$19-ID$19)),0)+IF($E40=IE$22,VLOOKUP($C40,Input!$A$8:$IA$39,MATCH(IE$21,Input!$A$6:$IA$6,0),FALSE),0)*IF(IE$18&gt;=MAX($IC$18:ID$18),MIN((IE$18-MAX($IC$18:ID$18)),(IE$18-ID$18)),0)</f>
        <v>0</v>
      </c>
      <c r="IF40" s="1">
        <f>+IF($E40=IF$22,VLOOKUP($C40,Input!$A$8:$IA$39,MATCH(IF$21,Input!$A$6:$IA$6,0),FALSE),0)*IF(IF$19&gt;=MAX($IC$19:IE$19),MIN((IF$19-MAX($IC$19:IE$19)),(IF$19-IE$19)),0)+IF($E40=IF$22,VLOOKUP($C40,Input!$A$8:$IA$39,MATCH(IF$21,Input!$A$6:$IA$6,0),FALSE),0)*IF(IF$18&gt;=MAX($IC$18:IE$18),MIN((IF$18-MAX($IC$18:IE$18)),(IF$18-IE$18)),0)</f>
        <v>0</v>
      </c>
      <c r="IG40" s="1">
        <f>+IF($E40=IG$22,VLOOKUP($C40,Input!$A$8:$IA$39,MATCH(IG$21,Input!$A$6:$IA$6,0),FALSE),0)*IF(IG$19&gt;=MAX($IC$19:IF$19),MIN((IG$19-MAX($IC$19:IF$19)),(IG$19-IF$19)),0)+IF($E40=IG$22,VLOOKUP($C40,Input!$A$8:$IA$39,MATCH(IG$21,Input!$A$6:$IA$6,0),FALSE),0)*IF(IG$18&gt;=MAX($IC$18:IF$18),MIN((IG$18-MAX($IC$18:IF$18)),(IG$18-IF$18)),0)</f>
        <v>0</v>
      </c>
      <c r="IH40" s="1">
        <f>+IF($E40=IH$22,VLOOKUP($C40,Input!$A$8:$IA$39,MATCH(IH$21,Input!$A$6:$IA$6,0),FALSE),0)*IF(IH$19&gt;=MAX($IC$19:IG$19),MIN((IH$19-MAX($IC$19:IG$19)),(IH$19-IG$19)),0)+IF($E40=IH$22,VLOOKUP($C40,Input!$A$8:$IA$39,MATCH(IH$21,Input!$A$6:$IA$6,0),FALSE),0)*IF(IH$18&gt;=MAX($IC$18:IG$18),MIN((IH$18-MAX($IC$18:IG$18)),(IH$18-IG$18)),0)</f>
        <v>0</v>
      </c>
      <c r="II40" s="1">
        <f>+IF($E40=II$22,VLOOKUP($C40,Input!$A$8:$IA$39,MATCH(II$21,Input!$A$6:$IA$6,0),FALSE),0)*IF(II$19&gt;=MAX($IC$19:IH$19),MIN((II$19-MAX($IC$19:IH$19)),(II$19-IH$19)),0)+IF($E40=II$22,VLOOKUP($C40,Input!$A$8:$IA$39,MATCH(II$21,Input!$A$6:$IA$6,0),FALSE),0)*IF(II$18&gt;=MAX($IC$18:IH$18),MIN((II$18-MAX($IC$18:IH$18)),(II$18-IH$18)),0)</f>
        <v>0</v>
      </c>
      <c r="IJ40" s="1">
        <f>+IF($E40=IJ$22,VLOOKUP($C40,Input!$A$8:$IA$39,MATCH(IJ$21,Input!$A$6:$IA$6,0),FALSE),0)*IF(IJ$19&gt;=MAX($IC$19:II$19),MIN((IJ$19-MAX($IC$19:II$19)),(IJ$19-II$19)),0)+IF($E40=IJ$22,VLOOKUP($C40,Input!$A$8:$IA$39,MATCH(IJ$21,Input!$A$6:$IA$6,0),FALSE),0)*IF(IJ$18&gt;=MAX($IC$18:II$18),MIN((IJ$18-MAX($IC$18:II$18)),(IJ$18-II$18)),0)</f>
        <v>0</v>
      </c>
      <c r="IK40" s="1">
        <f>+IF($E40=IK$22,VLOOKUP($C40,Input!$A$8:$IA$39,MATCH(IK$21,Input!$A$6:$IA$6,0),FALSE),0)*IF(IK$19&gt;=MAX($IC$19:IJ$19),MIN((IK$19-MAX($IC$19:IJ$19)),(IK$19-IJ$19)),0)+IF($E40=IK$22,VLOOKUP($C40,Input!$A$8:$IA$39,MATCH(IK$21,Input!$A$6:$IA$6,0),FALSE),0)*IF(IK$18&gt;=MAX($IC$18:IJ$18),MIN((IK$18-MAX($IC$18:IJ$18)),(IK$18-IJ$18)),0)</f>
        <v>0</v>
      </c>
      <c r="IL40" s="1">
        <f>+IF($E40=IL$22,VLOOKUP($C40,Input!$A$8:$IA$39,MATCH(IL$21,Input!$A$6:$IA$6,0),FALSE),0)*IF(IL$19&gt;=MAX($IC$19:IK$19),MIN((IL$19-MAX($IC$19:IK$19)),(IL$19-IK$19)),0)+IF($E40=IL$22,VLOOKUP($C40,Input!$A$8:$IA$39,MATCH(IL$21,Input!$A$6:$IA$6,0),FALSE),0)*IF(IL$18&gt;=MAX($IC$18:IK$18),MIN((IL$18-MAX($IC$18:IK$18)),(IL$18-IK$18)),0)</f>
        <v>0</v>
      </c>
      <c r="IM40" s="1">
        <f>+IF($E40=IM$22,VLOOKUP($C40,Input!$A$8:$IA$39,MATCH(IM$21,Input!$A$6:$IA$6,0),FALSE),0)*IF(IM$19&gt;=MAX($IC$19:IL$19),MIN((IM$19-MAX($IC$19:IL$19)),(IM$19-IL$19)),0)+IF($E40=IM$22,VLOOKUP($C40,Input!$A$8:$IA$39,MATCH(IM$21,Input!$A$6:$IA$6,0),FALSE),0)*IF(IM$18&gt;=MAX($IC$18:IL$18),MIN((IM$18-MAX($IC$18:IL$18)),(IM$18-IL$18)),0)</f>
        <v>0</v>
      </c>
      <c r="IN40" s="1">
        <f>+IF($E40=IN$22,VLOOKUP($C40,Input!$A$8:$IA$39,MATCH(IN$21,Input!$A$6:$IA$6,0),FALSE),0)*IF(IN$19&gt;=MAX($IC$19:IM$19),MIN((IN$19-MAX($IC$19:IM$19)),(IN$19-IM$19)),0)+IF($E40=IN$22,VLOOKUP($C40,Input!$A$8:$IA$39,MATCH(IN$21,Input!$A$6:$IA$6,0),FALSE),0)*IF(IN$18&gt;=MAX($IC$18:IM$18),MIN((IN$18-MAX($IC$18:IM$18)),(IN$18-IM$18)),0)</f>
        <v>0</v>
      </c>
      <c r="IO40" s="1">
        <f>+IF($E40=IO$22,VLOOKUP($C40,Input!$A$8:$IA$39,MATCH(IO$21,Input!$A$6:$IA$6,0),FALSE),0)*IF(IO$19&gt;=MAX($IC$19:IN$19),MIN((IO$19-MAX($IC$19:IN$19)),(IO$19-IN$19)),0)+IF($E40=IO$22,VLOOKUP($C40,Input!$A$8:$IA$39,MATCH(IO$21,Input!$A$6:$IA$6,0),FALSE),0)*IF(IO$18&gt;=MAX($IC$18:IN$18),MIN((IO$18-MAX($IC$18:IN$18)),(IO$18-IN$18)),0)</f>
        <v>0</v>
      </c>
      <c r="IP40" s="1">
        <f>+IF($E40=IP$22,VLOOKUP($C40,Input!$A$8:$IA$39,MATCH(IP$21,Input!$A$6:$IA$6,0),FALSE),0)*IF(IP$19&gt;=MAX($IC$19:IO$19),MIN((IP$19-MAX($IC$19:IO$19)),(IP$19-IO$19)),0)+IF($E40=IP$22,VLOOKUP($C40,Input!$A$8:$IA$39,MATCH(IP$21,Input!$A$6:$IA$6,0),FALSE),0)*IF(IP$18&gt;=MAX($IC$18:IO$18),MIN((IP$18-MAX($IC$18:IO$18)),(IP$18-IO$18)),0)</f>
        <v>0</v>
      </c>
      <c r="IQ40" s="1">
        <f>+IF($E40=IQ$22,VLOOKUP($C40,Input!$A$8:$IA$39,MATCH(IQ$21,Input!$A$6:$IA$6,0),FALSE),0)*IF(IQ$19&gt;=MAX($IC$19:IP$19),MIN((IQ$19-MAX($IC$19:IP$19)),(IQ$19-IP$19)),0)+IF($E40=IQ$22,VLOOKUP($C40,Input!$A$8:$IA$39,MATCH(IQ$21,Input!$A$6:$IA$6,0),FALSE),0)*IF(IQ$18&gt;=MAX($IC$18:IP$18),MIN((IQ$18-MAX($IC$18:IP$18)),(IQ$18-IP$18)),0)</f>
        <v>0</v>
      </c>
      <c r="IR40" s="1">
        <f>+IF($E40=IR$22,VLOOKUP($C40,Input!$A$8:$IA$39,MATCH(IR$21,Input!$A$6:$IA$6,0),FALSE),0)*IF(IR$19&gt;=MAX($IC$19:IQ$19),MIN((IR$19-MAX($IC$19:IQ$19)),(IR$19-IQ$19)),0)+IF($E40=IR$22,VLOOKUP($C40,Input!$A$8:$IA$39,MATCH(IR$21,Input!$A$6:$IA$6,0),FALSE),0)*IF(IR$18&gt;=MAX($IC$18:IQ$18),MIN((IR$18-MAX($IC$18:IQ$18)),(IR$18-IQ$18)),0)</f>
        <v>0</v>
      </c>
      <c r="IS40" s="1">
        <f>+IF($E40=IS$22,VLOOKUP($C40,Input!$A$8:$IA$39,MATCH(IS$21,Input!$A$6:$IA$6,0),FALSE),0)*IF(IS$19&gt;=MAX($IC$19:IR$19),MIN((IS$19-MAX($IC$19:IR$19)),(IS$19-IR$19)),0)+IF($E40=IS$22,VLOOKUP($C40,Input!$A$8:$IA$39,MATCH(IS$21,Input!$A$6:$IA$6,0),FALSE),0)*IF(IS$18&gt;=MAX($IC$18:IR$18),MIN((IS$18-MAX($IC$18:IR$18)),(IS$18-IR$18)),0)</f>
        <v>0</v>
      </c>
      <c r="IT40" s="1">
        <f>+IF($E40=IT$22,VLOOKUP($C40,Input!$A$8:$IA$39,MATCH(IT$21,Input!$A$6:$IA$6,0),FALSE),0)*IF(IT$19&gt;=MAX($IC$19:IS$19),MIN((IT$19-MAX($IC$19:IS$19)),(IT$19-IS$19)),0)+IF($E40=IT$22,VLOOKUP($C40,Input!$A$8:$IA$39,MATCH(IT$21,Input!$A$6:$IA$6,0),FALSE),0)*IF(IT$18&gt;=MAX($IC$18:IS$18),MIN((IT$18-MAX($IC$18:IS$18)),(IT$18-IS$18)),0)</f>
        <v>0</v>
      </c>
      <c r="IU40" s="1">
        <f>+IF($E40=IU$22,VLOOKUP($C40,Input!$A$8:$IA$39,MATCH(IU$21,Input!$A$6:$IA$6,0),FALSE),0)*IF(IU$19&gt;=MAX($IC$19:IT$19),MIN((IU$19-MAX($IC$19:IT$19)),(IU$19-IT$19)),0)+IF($E40=IU$22,VLOOKUP($C40,Input!$A$8:$IA$39,MATCH(IU$21,Input!$A$6:$IA$6,0),FALSE),0)*IF(IU$18&gt;=MAX($IC$18:IT$18),MIN((IU$18-MAX($IC$18:IT$18)),(IU$18-IT$18)),0)</f>
        <v>0</v>
      </c>
      <c r="IV40" s="1">
        <f>+IF($E40=IV$22,VLOOKUP($C40,Input!$A$8:$IA$39,MATCH(IV$21,Input!$A$6:$IA$6,0),FALSE),0)*IF(IV$19&gt;=MAX($IC$19:IU$19),MIN((IV$19-MAX($IC$19:IU$19)),(IV$19-IU$19)),0)+IF($E40=IV$22,VLOOKUP($C40,Input!$A$8:$IA$39,MATCH(IV$21,Input!$A$6:$IA$6,0),FALSE),0)*IF(IV$18&gt;=MAX($IC$18:IU$18),MIN((IV$18-MAX($IC$18:IU$18)),(IV$18-IU$18)),0)</f>
        <v>0</v>
      </c>
      <c r="IW40" s="1">
        <f>+IF($E40=IW$22,VLOOKUP($C40,Input!$A$8:$IA$39,MATCH(IW$21,Input!$A$6:$IA$6,0),FALSE),0)*IF(IW$19&gt;=MAX($IC$19:IV$19),MIN((IW$19-MAX($IC$19:IV$19)),(IW$19-IV$19)),0)+IF($E40=IW$22,VLOOKUP($C40,Input!$A$8:$IA$39,MATCH(IW$21,Input!$A$6:$IA$6,0),FALSE),0)*IF(IW$18&gt;=MAX($IC$18:IV$18),MIN((IW$18-MAX($IC$18:IV$18)),(IW$18-IV$18)),0)</f>
        <v>0</v>
      </c>
      <c r="IX40" s="1">
        <f>+IF($E40=IX$22,VLOOKUP($C40,Input!$A$8:$IA$39,MATCH(IX$21,Input!$A$6:$IA$6,0),FALSE),0)*IF(IX$19&gt;=MAX($IC$19:IW$19),MIN((IX$19-MAX($IC$19:IW$19)),(IX$19-IW$19)),0)+IF($E40=IX$22,VLOOKUP($C40,Input!$A$8:$IA$39,MATCH(IX$21,Input!$A$6:$IA$6,0),FALSE),0)*IF(IX$18&gt;=MAX($IC$18:IW$18),MIN((IX$18-MAX($IC$18:IW$18)),(IX$18-IW$18)),0)</f>
        <v>0</v>
      </c>
      <c r="IY40" s="1">
        <f>+IF($E40=IY$22,VLOOKUP($C40,Input!$A$8:$IA$39,MATCH(IY$21,Input!$A$6:$IA$6,0),FALSE),0)*IF(IY$19&gt;=MAX($IC$19:IX$19),MIN((IY$19-MAX($IC$19:IX$19)),(IY$19-IX$19)),0)+IF($E40=IY$22,VLOOKUP($C40,Input!$A$8:$IA$39,MATCH(IY$21,Input!$A$6:$IA$6,0),FALSE),0)*IF(IY$18&gt;=MAX($IC$18:IX$18),MIN((IY$18-MAX($IC$18:IX$18)),(IY$18-IX$18)),0)</f>
        <v>0</v>
      </c>
      <c r="IZ40" s="1">
        <f>+IF($E40=IZ$22,VLOOKUP($C40,Input!$A$8:$IA$39,MATCH(IZ$21,Input!$A$6:$IA$6,0),FALSE),0)*IF(IZ$19&gt;=MAX($IC$19:IY$19),MIN((IZ$19-MAX($IC$19:IY$19)),(IZ$19-IY$19)),0)+IF($E40=IZ$22,VLOOKUP($C40,Input!$A$8:$IA$39,MATCH(IZ$21,Input!$A$6:$IA$6,0),FALSE),0)*IF(IZ$18&gt;=MAX($IC$18:IY$18),MIN((IZ$18-MAX($IC$18:IY$18)),(IZ$18-IY$18)),0)</f>
        <v>0</v>
      </c>
      <c r="JA40" s="1">
        <f>+IF($E40=JA$22,VLOOKUP($C40,Input!$A$8:$IA$39,MATCH(JA$21,Input!$A$6:$IA$6,0),FALSE),0)*IF(JA$19&gt;=MAX($IC$19:IZ$19),MIN((JA$19-MAX($IC$19:IZ$19)),(JA$19-IZ$19)),0)+IF($E40=JA$22,VLOOKUP($C40,Input!$A$8:$IA$39,MATCH(JA$21,Input!$A$6:$IA$6,0),FALSE),0)*IF(JA$18&gt;=MAX($IC$18:IZ$18),MIN((JA$18-MAX($IC$18:IZ$18)),(JA$18-IZ$18)),0)</f>
        <v>0</v>
      </c>
      <c r="JB40" s="1">
        <f>+IF($E40=JB$22,VLOOKUP($C40,Input!$A$8:$IA$39,MATCH(JB$21,Input!$A$6:$IA$6,0),FALSE),0)*IF(JB$19&gt;=MAX($IC$19:JA$19),MIN((JB$19-MAX($IC$19:JA$19)),(JB$19-JA$19)),0)+IF($E40=JB$22,VLOOKUP($C40,Input!$A$8:$IA$39,MATCH(JB$21,Input!$A$6:$IA$6,0),FALSE),0)*IF(JB$18&gt;=MAX($IC$18:JA$18),MIN((JB$18-MAX($IC$18:JA$18)),(JB$18-JA$18)),0)</f>
        <v>0</v>
      </c>
      <c r="JC40" s="1">
        <f>+IF($E40=JC$22,VLOOKUP($C40,Input!$A$8:$IA$39,MATCH(JC$21,Input!$A$6:$IA$6,0),FALSE),0)*IF(JC$19&gt;=MAX($IC$19:JB$19),MIN((JC$19-MAX($IC$19:JB$19)),(JC$19-JB$19)),0)+IF($E40=JC$22,VLOOKUP($C40,Input!$A$8:$IA$39,MATCH(JC$21,Input!$A$6:$IA$6,0),FALSE),0)*IF(JC$18&gt;=MAX($IC$18:JB$18),MIN((JC$18-MAX($IC$18:JB$18)),(JC$18-JB$18)),0)</f>
        <v>0</v>
      </c>
      <c r="JD40" s="1">
        <f>+IF($E40=JD$22,VLOOKUP($C40,Input!$A$8:$IA$39,MATCH(JD$21,Input!$A$6:$IA$6,0),FALSE),0)*IF(JD$19&gt;=MAX($IC$19:JC$19),MIN((JD$19-MAX($IC$19:JC$19)),(JD$19-JC$19)),0)+IF($E40=JD$22,VLOOKUP($C40,Input!$A$8:$IA$39,MATCH(JD$21,Input!$A$6:$IA$6,0),FALSE),0)*IF(JD$18&gt;=MAX($IC$18:JC$18),MIN((JD$18-MAX($IC$18:JC$18)),(JD$18-JC$18)),0)</f>
        <v>0</v>
      </c>
      <c r="JE40" s="1">
        <f>+IF($E40=JE$22,VLOOKUP($C40,Input!$A$8:$IA$39,MATCH(JE$21,Input!$A$6:$IA$6,0),FALSE),0)*IF(JE$19&gt;=MAX($IC$19:JD$19),MIN((JE$19-MAX($IC$19:JD$19)),(JE$19-JD$19)),0)+IF($E40=JE$22,VLOOKUP($C40,Input!$A$8:$IA$39,MATCH(JE$21,Input!$A$6:$IA$6,0),FALSE),0)*IF(JE$18&gt;=MAX($IC$18:JD$18),MIN((JE$18-MAX($IC$18:JD$18)),(JE$18-JD$18)),0)</f>
        <v>0</v>
      </c>
      <c r="JF40" s="1">
        <f>+IF($E40=JF$22,VLOOKUP($C40,Input!$A$8:$IA$39,MATCH(JF$21,Input!$A$6:$IA$6,0),FALSE),0)*IF(JF$19&gt;=MAX($IC$19:JE$19),MIN((JF$19-MAX($IC$19:JE$19)),(JF$19-JE$19)),0)+IF($E40=JF$22,VLOOKUP($C40,Input!$A$8:$IA$39,MATCH(JF$21,Input!$A$6:$IA$6,0),FALSE),0)*IF(JF$18&gt;=MAX($IC$18:JE$18),MIN((JF$18-MAX($IC$18:JE$18)),(JF$18-JE$18)),0)</f>
        <v>0</v>
      </c>
      <c r="JG40" s="1">
        <f>+IF($E40=JG$22,VLOOKUP($C40,Input!$A$8:$IA$39,MATCH(JG$21,Input!$A$6:$IA$6,0),FALSE),0)*IF(JG$19&gt;=MAX($IC$19:JF$19),MIN((JG$19-MAX($IC$19:JF$19)),(JG$19-JF$19)),0)+IF($E40=JG$22,VLOOKUP($C40,Input!$A$8:$IA$39,MATCH(JG$21,Input!$A$6:$IA$6,0),FALSE),0)*IF(JG$18&gt;=MAX($IC$18:JF$18),MIN((JG$18-MAX($IC$18:JF$18)),(JG$18-JF$18)),0)</f>
        <v>0</v>
      </c>
      <c r="JH40" s="1">
        <f>+IF($E40=JH$22,VLOOKUP($C40,Input!$A$8:$IA$39,MATCH(JH$21,Input!$A$6:$IA$6,0),FALSE),0)*IF(JH$19&gt;=MAX($IC$19:JG$19),MIN((JH$19-MAX($IC$19:JG$19)),(JH$19-JG$19)),0)+IF($E40=JH$22,VLOOKUP($C40,Input!$A$8:$IA$39,MATCH(JH$21,Input!$A$6:$IA$6,0),FALSE),0)*IF(JH$18&gt;=MAX($IC$18:JG$18),MIN((JH$18-MAX($IC$18:JG$18)),(JH$18-JG$18)),0)</f>
        <v>0</v>
      </c>
      <c r="JI40" s="1">
        <f>+IF($E40=JI$22,VLOOKUP($C40,Input!$A$8:$IA$39,MATCH(JI$21,Input!$A$6:$IA$6,0),FALSE),0)*IF(JI$19&gt;=MAX($IC$19:JH$19),MIN((JI$19-MAX($IC$19:JH$19)),(JI$19-JH$19)),0)+IF($E40=JI$22,VLOOKUP($C40,Input!$A$8:$IA$39,MATCH(JI$21,Input!$A$6:$IA$6,0),FALSE),0)*IF(JI$18&gt;=MAX($IC$18:JH$18),MIN((JI$18-MAX($IC$18:JH$18)),(JI$18-JH$18)),0)</f>
        <v>0</v>
      </c>
      <c r="JJ40" s="1">
        <f>+IF($E40=JJ$22,VLOOKUP($C40,Input!$A$8:$IA$39,MATCH(JJ$21,Input!$A$6:$IA$6,0),FALSE),0)*IF(JJ$19&gt;=MAX($IC$19:JI$19),MIN((JJ$19-MAX($IC$19:JI$19)),(JJ$19-JI$19)),0)+IF($E40=JJ$22,VLOOKUP($C40,Input!$A$8:$IA$39,MATCH(JJ$21,Input!$A$6:$IA$6,0),FALSE),0)*IF(JJ$18&gt;=MAX($IC$18:JI$18),MIN((JJ$18-MAX($IC$18:JI$18)),(JJ$18-JI$18)),0)</f>
        <v>0</v>
      </c>
      <c r="JK40" s="1">
        <f>+IF($E40=JK$22,VLOOKUP($C40,Input!$A$8:$IA$39,MATCH(JK$21,Input!$A$6:$IA$6,0),FALSE),0)*IF(JK$19&gt;=MAX($IC$19:JJ$19),MIN((JK$19-MAX($IC$19:JJ$19)),(JK$19-JJ$19)),0)+IF($E40=JK$22,VLOOKUP($C40,Input!$A$8:$IA$39,MATCH(JK$21,Input!$A$6:$IA$6,0),FALSE),0)*IF(JK$18&gt;=MAX($IC$18:JJ$18),MIN((JK$18-MAX($IC$18:JJ$18)),(JK$18-JJ$18)),0)</f>
        <v>0</v>
      </c>
      <c r="JL40" s="1">
        <f>+IF($E40=JL$22,VLOOKUP($C40,Input!$A$8:$IA$39,MATCH(JL$21,Input!$A$6:$IA$6,0),FALSE),0)*IF(JL$19&gt;=MAX($IC$19:JK$19),MIN((JL$19-MAX($IC$19:JK$19)),(JL$19-JK$19)),0)+IF($E40=JL$22,VLOOKUP($C40,Input!$A$8:$IA$39,MATCH(JL$21,Input!$A$6:$IA$6,0),FALSE),0)*IF(JL$18&gt;=MAX($IC$18:JK$18),MIN((JL$18-MAX($IC$18:JK$18)),(JL$18-JK$18)),0)</f>
        <v>0</v>
      </c>
      <c r="JN40" t="str">
        <f>+VLOOKUP($C40,Input!$A$8:$GZ$39,MATCH(JN$21,Input!$A$6:$GZ$6,0),FALSE)</f>
        <v>CNG Station Maint in fuel price</v>
      </c>
      <c r="JO40" s="1">
        <f>IF($E40+$I40+$D$7&lt;=JO$22,0,IF(JO$22-$D$7&gt;=$E40,VLOOKUP($C40,Input!$A$8:$GZ$39,MATCH(JO$21,Input!$A$6:$GZ$6,0),FALSE),0)*$F40/$G40)*$D40</f>
        <v>0</v>
      </c>
      <c r="JP40" s="1">
        <f>IF($E40+$I40+$D$7&lt;=JP$22,0,IF(JP$22-$D$7&gt;=$E40,VLOOKUP($C40,Input!$A$8:$GZ$39,MATCH(JP$21,Input!$A$6:$GZ$6,0),FALSE),0)*$F40/$G40)*$D40</f>
        <v>0</v>
      </c>
      <c r="JQ40" s="1">
        <f>IF($E40+$I40+$D$7&lt;=JQ$22,0,IF(JQ$22-$D$7&gt;=$E40,VLOOKUP($C40,Input!$A$8:$GZ$39,MATCH(JQ$21,Input!$A$6:$GZ$6,0),FALSE),0)*$F40/$G40)*$D40</f>
        <v>0</v>
      </c>
      <c r="JR40" s="1">
        <f>IF($E40+$I40+$D$7&lt;=JR$22,0,IF(JR$22-$D$7&gt;=$E40,VLOOKUP($C40,Input!$A$8:$GZ$39,MATCH(JR$21,Input!$A$6:$GZ$6,0),FALSE),0)*$F40/$G40)*$D40</f>
        <v>0</v>
      </c>
      <c r="JS40" s="1">
        <f>IF($E40+$I40+$D$7&lt;=JS$22,0,IF(JS$22-$D$7&gt;=$E40,VLOOKUP($C40,Input!$A$8:$GZ$39,MATCH(JS$21,Input!$A$6:$GZ$6,0),FALSE),0)*$F40/$G40)*$D40</f>
        <v>0</v>
      </c>
      <c r="JT40" s="1">
        <f>IF($E40+$I40+$D$7&lt;=JT$22,0,IF(JT$22-$D$7&gt;=$E40,VLOOKUP($C40,Input!$A$8:$GZ$39,MATCH(JT$21,Input!$A$6:$GZ$6,0),FALSE),0)*$F40/$G40)*$D40</f>
        <v>0</v>
      </c>
      <c r="JU40" s="1">
        <f>IF($E40+$I40+$D$7&lt;=JU$22,0,IF(JU$22-$D$7&gt;=$E40,VLOOKUP($C40,Input!$A$8:$GZ$39,MATCH(JU$21,Input!$A$6:$GZ$6,0),FALSE),0)*$F40/$G40)*$D40</f>
        <v>0</v>
      </c>
      <c r="JV40" s="1">
        <f>IF($E40+$I40+$D$7&lt;=JV$22,0,IF(JV$22-$D$7&gt;=$E40,VLOOKUP($C40,Input!$A$8:$GZ$39,MATCH(JV$21,Input!$A$6:$GZ$6,0),FALSE),0)*$F40/$G40)*$D40</f>
        <v>0</v>
      </c>
      <c r="JW40" s="1">
        <f>IF($E40+$I40+$D$7&lt;=JW$22,0,IF(JW$22-$D$7&gt;=$E40,VLOOKUP($C40,Input!$A$8:$GZ$39,MATCH(JW$21,Input!$A$6:$GZ$6,0),FALSE),0)*$F40/$G40)*$D40</f>
        <v>0</v>
      </c>
      <c r="JX40" s="1">
        <f>IF($E40+$I40+$D$7&lt;=JX$22,0,IF(JX$22-$D$7&gt;=$E40,VLOOKUP($C40,Input!$A$8:$GZ$39,MATCH(JX$21,Input!$A$6:$GZ$6,0),FALSE),0)*$F40/$G40)*$D40</f>
        <v>0</v>
      </c>
      <c r="JY40" s="1">
        <f>IF($E40+$I40+$D$7&lt;=JY$22,0,IF(JY$22-$D$7&gt;=$E40,VLOOKUP($C40,Input!$A$8:$GZ$39,MATCH(JY$21,Input!$A$6:$GZ$6,0),FALSE),0)*$F40/$G40)*$D40</f>
        <v>0</v>
      </c>
      <c r="JZ40" s="1">
        <f>IF($E40+$I40+$D$7&lt;=JZ$22,0,IF(JZ$22-$D$7&gt;=$E40,VLOOKUP($C40,Input!$A$8:$GZ$39,MATCH(JZ$21,Input!$A$6:$GZ$6,0),FALSE),0)*$F40/$G40)*$D40</f>
        <v>0</v>
      </c>
      <c r="KA40" s="1">
        <f>IF($E40+$I40+$D$7&lt;=KA$22,0,IF(KA$22-$D$7&gt;=$E40,VLOOKUP($C40,Input!$A$8:$GZ$39,MATCH(KA$21,Input!$A$6:$GZ$6,0),FALSE),0)*$F40/$G40)*$D40</f>
        <v>0</v>
      </c>
      <c r="KB40" s="1">
        <f>IF($E40+$I40+$D$7&lt;=KB$22,0,IF(KB$22-$D$7&gt;=$E40,VLOOKUP($C40,Input!$A$8:$GZ$39,MATCH(KB$21,Input!$A$6:$GZ$6,0),FALSE),0)*$F40/$G40)*$D40</f>
        <v>0</v>
      </c>
      <c r="KC40" s="1">
        <f>IF($E40+$I40+$D$7&lt;=KC$22,0,IF(KC$22-$D$7&gt;=$E40,VLOOKUP($C40,Input!$A$8:$GZ$39,MATCH(KC$21,Input!$A$6:$GZ$6,0),FALSE),0)*$F40/$G40)*$D40</f>
        <v>0</v>
      </c>
      <c r="KD40" s="1">
        <f>IF($E40+$I40+$D$7&lt;=KD$22,0,IF(KD$22-$D$7&gt;=$E40,VLOOKUP($C40,Input!$A$8:$GZ$39,MATCH(KD$21,Input!$A$6:$GZ$6,0),FALSE),0)*$F40/$G40)*$D40</f>
        <v>0</v>
      </c>
      <c r="KE40" s="1">
        <f>IF($E40+$I40+$D$7&lt;=KE$22,0,IF(KE$22-$D$7&gt;=$E40,VLOOKUP($C40,Input!$A$8:$GZ$39,MATCH(KE$21,Input!$A$6:$GZ$6,0),FALSE),0)*$F40/$G40)*$D40</f>
        <v>0</v>
      </c>
      <c r="KF40" s="1">
        <f>IF($E40+$I40+$D$7&lt;=KF$22,0,IF(KF$22-$D$7&gt;=$E40,VLOOKUP($C40,Input!$A$8:$GZ$39,MATCH(KF$21,Input!$A$6:$GZ$6,0),FALSE),0)*$F40/$G40)*$D40</f>
        <v>0</v>
      </c>
      <c r="KG40" s="1">
        <f>IF($E40+$I40+$D$7&lt;=KG$22,0,IF(KG$22-$D$7&gt;=$E40,VLOOKUP($C40,Input!$A$8:$GZ$39,MATCH(KG$21,Input!$A$6:$GZ$6,0),FALSE),0)*$F40/$G40)*$D40</f>
        <v>0</v>
      </c>
      <c r="KH40" s="1">
        <f>IF($E40+$I40+$D$7&lt;=KH$22,0,IF(KH$22-$D$7&gt;=$E40,VLOOKUP($C40,Input!$A$8:$GZ$39,MATCH(KH$21,Input!$A$6:$GZ$6,0),FALSE),0)*$F40/$G40)*$D40</f>
        <v>0</v>
      </c>
      <c r="KI40" s="1">
        <f>IF($E40+$I40+$D$7&lt;=KI$22,0,IF(KI$22-$D$7&gt;=$E40,VLOOKUP($C40,Input!$A$8:$GZ$39,MATCH(KI$21,Input!$A$6:$GZ$6,0),FALSE),0)*$F40/$G40)*$D40</f>
        <v>0</v>
      </c>
      <c r="KJ40" s="1">
        <f>IF($E40+$I40+$D$7&lt;=KJ$22,0,IF(KJ$22-$D$7&gt;=$E40,VLOOKUP($C40,Input!$A$8:$GZ$39,MATCH(KJ$21,Input!$A$6:$GZ$6,0),FALSE),0)*$F40/$G40)*$D40</f>
        <v>0</v>
      </c>
      <c r="KK40" s="1">
        <f>IF($E40+$I40+$D$7&lt;=KK$22,0,IF(KK$22-$D$7&gt;=$E40,VLOOKUP($C40,Input!$A$8:$GZ$39,MATCH(KK$21,Input!$A$6:$GZ$6,0),FALSE),0)*$F40/$G40)*$D40</f>
        <v>0</v>
      </c>
      <c r="KL40" s="1">
        <f>IF($E40+$I40+$D$7&lt;=KL$22,0,IF(KL$22-$D$7&gt;=$E40,VLOOKUP($C40,Input!$A$8:$GZ$39,MATCH(KL$21,Input!$A$6:$GZ$6,0),FALSE),0)*$F40/$G40)*$D40</f>
        <v>0</v>
      </c>
      <c r="KM40" s="1">
        <f>IF($E40+$I40+$D$7&lt;=KM$22,0,IF(KM$22-$D$7&gt;=$E40,VLOOKUP($C40,Input!$A$8:$GZ$39,MATCH(KM$21,Input!$A$6:$GZ$6,0),FALSE),0)*$F40/$G40)*$D40</f>
        <v>0</v>
      </c>
      <c r="KN40" s="1">
        <f>IF($E40+$I40+$D$7&lt;=KN$22,0,IF(KN$22-$D$7&gt;=$E40,VLOOKUP($C40,Input!$A$8:$GZ$39,MATCH(KN$21,Input!$A$6:$GZ$6,0),FALSE),0)*$F40/$G40)*$D40</f>
        <v>0</v>
      </c>
      <c r="KO40" s="1">
        <f>IF($E40+$I40+$D$7&lt;=KO$22,0,IF(KO$22-$D$7&gt;=$E40,VLOOKUP($C40,Input!$A$8:$GZ$39,MATCH(KO$21,Input!$A$6:$GZ$6,0),FALSE),0)*$F40/$G40)*$D40</f>
        <v>0</v>
      </c>
      <c r="KP40" s="1">
        <f>IF($E40+$I40+$D$7&lt;=KP$22,0,IF(KP$22-$D$7&gt;=$E40,VLOOKUP($C40,Input!$A$8:$GZ$39,MATCH(KP$21,Input!$A$6:$GZ$6,0),FALSE),0)*$F40/$G40)*$D40</f>
        <v>0</v>
      </c>
      <c r="KQ40" s="1">
        <f>IF($E40+$I40+$D$7&lt;=KQ$22,0,IF(KQ$22-$D$7&gt;=$E40,VLOOKUP($C40,Input!$A$8:$GZ$39,MATCH(KQ$21,Input!$A$6:$GZ$6,0),FALSE),0)*$F40/$G40)*$D40</f>
        <v>0</v>
      </c>
      <c r="KR40" s="1">
        <f>IF($E40+$I40+$D$7&lt;=KR$22,0,IF(KR$22-$D$7&gt;=$E40,VLOOKUP($C40,Input!$A$8:$GZ$39,MATCH(KR$21,Input!$A$6:$GZ$6,0),FALSE),0)*$F40/$G40)*$D40</f>
        <v>0</v>
      </c>
      <c r="KS40" s="1">
        <f>IF($E40+$I40+$D$7&lt;=KS$22,0,IF(KS$22-$D$7&gt;=$E40,VLOOKUP($C40,Input!$A$8:$GZ$39,MATCH(KS$21,Input!$A$6:$GZ$6,0),FALSE),0)*$F40/$G40)*$D40</f>
        <v>0</v>
      </c>
      <c r="KT40" s="1">
        <f>IF($E40+$I40+$D$7&lt;=KT$22,0,IF(KT$22-$D$7&gt;=$E40,VLOOKUP($C40,Input!$A$8:$GZ$39,MATCH(KT$21,Input!$A$6:$GZ$6,0),FALSE),0)*$F40/$G40)*$D40</f>
        <v>0</v>
      </c>
      <c r="KU40" s="1">
        <f>IF($E40+$I40+$D$7&lt;=KU$22,0,IF(KU$22-$D$7&gt;=$E40,VLOOKUP($C40,Input!$A$8:$GZ$39,MATCH(KU$21,Input!$A$6:$GZ$6,0),FALSE),0)*$F40/$G40)*$D40</f>
        <v>0</v>
      </c>
      <c r="KV40" s="1">
        <f>IF($E40+$I40+$D$7&lt;=KV$22,0,IF(KV$22-$D$7&gt;=$E40,VLOOKUP($C40,Input!$A$8:$GZ$39,MATCH(KV$21,Input!$A$6:$GZ$6,0),FALSE),0)*$F40/$G40)*$D40</f>
        <v>0</v>
      </c>
      <c r="KW40" s="1">
        <f>IF($E40+$I40+$D$7&lt;=KW$22,0,IF(KW$22-$D$7&gt;=$E40,VLOOKUP($C40,Input!$A$8:$GZ$39,MATCH(KW$21,Input!$A$6:$GZ$6,0),FALSE),0)*$F40/$G40)*$D40</f>
        <v>0</v>
      </c>
      <c r="KY40" t="str">
        <f>VLOOKUP($C40,Input!$A$8:$HV$39,MATCH(KY$21,Input!$A$6:$HV$6,0),FALSE)</f>
        <v xml:space="preserve">CNG (compressed and at pump, including station maintenance) </v>
      </c>
      <c r="KZ40" s="1">
        <f>IF($E40+$I40+$D$7&lt;=KZ$22,0,IF(KZ$22-$D$7&gt;=$E40,VLOOKUP($C40,Input!$A$8:$HV$39,MATCH(KZ$21,Input!$A$6:$HV$6,0),FALSE)/$G40*$F40,0))*$D40</f>
        <v>0</v>
      </c>
      <c r="LA40" s="1">
        <f>IF($E40+$I40+$D$7&lt;=LA$22,0,IF(LA$22-$D$7&gt;=$E40,VLOOKUP($C40,Input!$A$8:$HV$39,MATCH(LA$21,Input!$A$6:$HV$6,0),FALSE)/$G40*$F40,0))*$D40</f>
        <v>0</v>
      </c>
      <c r="LB40" s="1">
        <f>IF($E40+$I40+$D$7&lt;=LB$22,0,IF(LB$22-$D$7&gt;=$E40,VLOOKUP($C40,Input!$A$8:$HV$39,MATCH(LB$21,Input!$A$6:$HV$6,0),FALSE)/$G40*$F40,0))*$D40</f>
        <v>0</v>
      </c>
      <c r="LC40" s="1">
        <f>IF($E40+$I40+$D$7&lt;=LC$22,0,IF(LC$22-$D$7&gt;=$E40,VLOOKUP($C40,Input!$A$8:$HV$39,MATCH(LC$21,Input!$A$6:$HV$6,0),FALSE)/$G40*$F40,0))*$D40</f>
        <v>0</v>
      </c>
      <c r="LD40" s="1">
        <f>IF($E40+$I40+$D$7&lt;=LD$22,0,IF(LD$22-$D$7&gt;=$E40,VLOOKUP($C40,Input!$A$8:$HV$39,MATCH(LD$21,Input!$A$6:$HV$6,0),FALSE)/$G40*$F40,0))*$D40</f>
        <v>0</v>
      </c>
      <c r="LE40" s="1">
        <f>IF($E40+$I40+$D$7&lt;=LE$22,0,IF(LE$22-$D$7&gt;=$E40,VLOOKUP($C40,Input!$A$8:$HV$39,MATCH(LE$21,Input!$A$6:$HV$6,0),FALSE)/$G40*$F40,0))*$D40</f>
        <v>0</v>
      </c>
      <c r="LF40" s="1">
        <f>IF($E40+$I40+$D$7&lt;=LF$22,0,IF(LF$22-$D$7&gt;=$E40,VLOOKUP($C40,Input!$A$8:$HV$39,MATCH(LF$21,Input!$A$6:$HV$6,0),FALSE)/$G40*$F40,0))*$D40</f>
        <v>0</v>
      </c>
      <c r="LG40" s="1">
        <f>IF($E40+$I40+$D$7&lt;=LG$22,0,IF(LG$22-$D$7&gt;=$E40,VLOOKUP($C40,Input!$A$8:$HV$39,MATCH(LG$21,Input!$A$6:$HV$6,0),FALSE)/$G40*$F40,0))*$D40</f>
        <v>0</v>
      </c>
      <c r="LH40" s="1">
        <f>IF($E40+$I40+$D$7&lt;=LH$22,0,IF(LH$22-$D$7&gt;=$E40,VLOOKUP($C40,Input!$A$8:$HV$39,MATCH(LH$21,Input!$A$6:$HV$6,0),FALSE)/$G40*$F40,0))*$D40</f>
        <v>0</v>
      </c>
      <c r="LI40" s="1">
        <f>IF($E40+$I40+$D$7&lt;=LI$22,0,IF(LI$22-$D$7&gt;=$E40,VLOOKUP($C40,Input!$A$8:$HV$39,MATCH(LI$21,Input!$A$6:$HV$6,0),FALSE)/$G40*$F40,0))*$D40</f>
        <v>0</v>
      </c>
      <c r="LJ40" s="1">
        <f>IF($E40+$I40+$D$7&lt;=LJ$22,0,IF(LJ$22-$D$7&gt;=$E40,VLOOKUP($C40,Input!$A$8:$HV$39,MATCH(LJ$21,Input!$A$6:$HV$6,0),FALSE)/$G40*$F40,0))*$D40</f>
        <v>0</v>
      </c>
      <c r="LK40" s="1">
        <f>IF($E40+$I40+$D$7&lt;=LK$22,0,IF(LK$22-$D$7&gt;=$E40,VLOOKUP($C40,Input!$A$8:$HV$39,MATCH(LK$21,Input!$A$6:$HV$6,0),FALSE)/$G40*$F40,0))*$D40</f>
        <v>0</v>
      </c>
      <c r="LL40" s="1">
        <f>IF($E40+$I40+$D$7&lt;=LL$22,0,IF(LL$22-$D$7&gt;=$E40,VLOOKUP($C40,Input!$A$8:$HV$39,MATCH(LL$21,Input!$A$6:$HV$6,0),FALSE)/$G40*$F40,0))*$D40</f>
        <v>0</v>
      </c>
      <c r="LM40" s="1">
        <f>IF($E40+$I40+$D$7&lt;=LM$22,0,IF(LM$22-$D$7&gt;=$E40,VLOOKUP($C40,Input!$A$8:$HV$39,MATCH(LM$21,Input!$A$6:$HV$6,0),FALSE)/$G40*$F40,0))*$D40</f>
        <v>0</v>
      </c>
      <c r="LN40" s="1">
        <f>IF($E40+$I40+$D$7&lt;=LN$22,0,IF(LN$22-$D$7&gt;=$E40,VLOOKUP($C40,Input!$A$8:$HV$39,MATCH(LN$21,Input!$A$6:$HV$6,0),FALSE)/$G40*$F40,0))*$D40</f>
        <v>0</v>
      </c>
      <c r="LO40" s="1">
        <f>IF($E40+$I40+$D$7&lt;=LO$22,0,IF(LO$22-$D$7&gt;=$E40,VLOOKUP($C40,Input!$A$8:$HV$39,MATCH(LO$21,Input!$A$6:$HV$6,0),FALSE)/$G40*$F40,0))*$D40</f>
        <v>0</v>
      </c>
      <c r="LP40" s="1">
        <f>IF($E40+$I40+$D$7&lt;=LP$22,0,IF(LP$22-$D$7&gt;=$E40,VLOOKUP($C40,Input!$A$8:$HV$39,MATCH(LP$21,Input!$A$6:$HV$6,0),FALSE)/$G40*$F40,0))*$D40</f>
        <v>0</v>
      </c>
      <c r="LQ40" s="1">
        <f>IF($E40+$I40+$D$7&lt;=LQ$22,0,IF(LQ$22-$D$7&gt;=$E40,VLOOKUP($C40,Input!$A$8:$HV$39,MATCH(LQ$21,Input!$A$6:$HV$6,0),FALSE)/$G40*$F40,0))*$D40</f>
        <v>4095062.0596988951</v>
      </c>
      <c r="LR40" s="1">
        <f>IF($E40+$I40+$D$7&lt;=LR$22,0,IF(LR$22-$D$7&gt;=$E40,VLOOKUP($C40,Input!$A$8:$HV$39,MATCH(LR$21,Input!$A$6:$HV$6,0),FALSE)/$G40*$F40,0))*$D40</f>
        <v>4354580.3338031322</v>
      </c>
      <c r="LS40" s="1">
        <f>IF($E40+$I40+$D$7&lt;=LS$22,0,IF(LS$22-$D$7&gt;=$E40,VLOOKUP($C40,Input!$A$8:$HV$39,MATCH(LS$21,Input!$A$6:$HV$6,0),FALSE)/$G40*$F40,0))*$D40</f>
        <v>4566065.837049745</v>
      </c>
      <c r="LT40" s="1">
        <f>IF($E40+$I40+$D$7&lt;=LT$22,0,IF(LT$22-$D$7&gt;=$E40,VLOOKUP($C40,Input!$A$8:$HV$39,MATCH(LT$21,Input!$A$6:$HV$6,0),FALSE)/$G40*$F40,0))*$D40</f>
        <v>4707696.1225886121</v>
      </c>
      <c r="LU40" s="1">
        <f>IF($E40+$I40+$D$7&lt;=LU$22,0,IF(LU$22-$D$7&gt;=$E40,VLOOKUP($C40,Input!$A$8:$HV$39,MATCH(LU$21,Input!$A$6:$HV$6,0),FALSE)/$G40*$F40,0))*$D40</f>
        <v>4726060.0490946593</v>
      </c>
      <c r="LV40" s="1">
        <f>IF($E40+$I40+$D$7&lt;=LV$22,0,IF(LV$22-$D$7&gt;=$E40,VLOOKUP($C40,Input!$A$8:$HV$39,MATCH(LV$21,Input!$A$6:$HV$6,0),FALSE)/$G40*$F40,0))*$D40</f>
        <v>4734825.1352958865</v>
      </c>
      <c r="LW40" s="1">
        <f>IF($E40+$I40+$D$7&lt;=LW$22,0,IF(LW$22-$D$7&gt;=$E40,VLOOKUP($C40,Input!$A$8:$HV$39,MATCH(LW$21,Input!$A$6:$HV$6,0),FALSE)/$G40*$F40,0))*$D40</f>
        <v>4755890.1460853657</v>
      </c>
      <c r="LX40" s="1">
        <f>IF($E40+$I40+$D$7&lt;=LX$22,0,IF(LX$22-$D$7&gt;=$E40,VLOOKUP($C40,Input!$A$8:$HV$39,MATCH(LX$21,Input!$A$6:$HV$6,0),FALSE)/$G40*$F40,0))*$D40</f>
        <v>4800185.7947109519</v>
      </c>
      <c r="LY40" s="1">
        <f>IF($E40+$I40+$D$7&lt;=LY$22,0,IF(LY$22-$D$7&gt;=$E40,VLOOKUP($C40,Input!$A$8:$HV$39,MATCH(LY$21,Input!$A$6:$HV$6,0),FALSE)/$G40*$F40,0))*$D40</f>
        <v>4931707.6323679043</v>
      </c>
      <c r="LZ40" s="1">
        <f>IF($E40+$I40+$D$7&lt;=LZ$22,0,IF(LZ$22-$D$7&gt;=$E40,VLOOKUP($C40,Input!$A$8:$HV$39,MATCH(LZ$21,Input!$A$6:$HV$6,0),FALSE)/$G40*$F40,0))*$D40</f>
        <v>5033420.7092612106</v>
      </c>
      <c r="MA40" s="1">
        <f>IF($E40+$I40+$D$7&lt;=MA$22,0,IF(MA$22-$D$7&gt;=$E40,VLOOKUP($C40,Input!$A$8:$HV$39,MATCH(MA$21,Input!$A$6:$HV$6,0),FALSE)/$G40*$F40,0))*$D40</f>
        <v>5855420.6033015018</v>
      </c>
      <c r="MB40" s="1">
        <f>IF($E40+$I40+$D$7&lt;=MB$22,0,IF(MB$22-$D$7&gt;=$E40,VLOOKUP($C40,Input!$A$8:$HV$39,MATCH(MB$21,Input!$A$6:$HV$6,0),FALSE)/$G40*$F40,0))*$D40</f>
        <v>5916065.9565362232</v>
      </c>
      <c r="MC40" s="1">
        <f>IF($E40+$I40+$D$7&lt;=MC$22,0,IF(MC$22-$D$7&gt;=$E40,VLOOKUP($C40,Input!$A$8:$HV$39,MATCH(MC$21,Input!$A$6:$HV$6,0),FALSE)/$G40*$F40,0))*$D40</f>
        <v>5969796.3206430851</v>
      </c>
      <c r="MD40" s="1">
        <f>IF($E40+$I40+$D$7&lt;=MD$22,0,IF(MD$22-$D$7&gt;=$E40,VLOOKUP($C40,Input!$A$8:$HV$39,MATCH(MD$21,Input!$A$6:$HV$6,0),FALSE)/$G40*$F40,0))*$D40</f>
        <v>5983430.9903587857</v>
      </c>
      <c r="ME40" s="1">
        <f>IF($E40+$I40+$D$7&lt;=ME$22,0,IF(ME$22-$D$7&gt;=$E40,VLOOKUP($C40,Input!$A$8:$HV$39,MATCH(ME$21,Input!$A$6:$HV$6,0),FALSE)/$G40*$F40,0))*$D40</f>
        <v>0</v>
      </c>
      <c r="MF40" s="1">
        <f>IF($E40+$I40+$D$7&lt;=MF$22,0,IF(MF$22-$D$7&gt;=$E40,VLOOKUP($C40,Input!$A$8:$HV$39,MATCH(MF$21,Input!$A$6:$HV$6,0),FALSE)/$G40*$F40,0))*$D40</f>
        <v>0</v>
      </c>
      <c r="MG40" s="1">
        <f>IF($E40+$I40+$D$7&lt;=MG$22,0,IF(MG$22-$D$7&gt;=$E40,VLOOKUP($C40,Input!$A$8:$HV$39,MATCH(MG$21,Input!$A$6:$HV$6,0),FALSE)/$G40*$F40,0))*$D40</f>
        <v>0</v>
      </c>
      <c r="MH40" s="1">
        <f>IF($E40+$I40+$D$7&lt;=MH$22,0,IF(MH$22-$D$7&gt;=$E40,VLOOKUP($C40,Input!$A$8:$HV$39,MATCH(MH$21,Input!$A$6:$HV$6,0),FALSE)/$G40*$F40,0))*$D40</f>
        <v>0</v>
      </c>
      <c r="MI40" s="1">
        <f>IF($E40+$I40+$D$7&lt;=MI$22,0,IF(MI$22-$D$7&gt;=$E40,VLOOKUP($C40,Input!$A$8:$HV$39,MATCH(MI$21,Input!$A$6:$HV$6,0),FALSE)/$G40*$F40,0))*$D40</f>
        <v>0</v>
      </c>
      <c r="MJ40" s="1">
        <f>IF($E40+$I40+$D$7&lt;=MJ$22,0,IF(MJ$22-$D$7&gt;=$E40,VLOOKUP($C40,Input!$A$8:$HV$39,MATCH(MJ$21,Input!$A$6:$HV$6,0),FALSE)/$G40*$F40,0))*$D40</f>
        <v>0</v>
      </c>
      <c r="MK40" s="1">
        <f>IF($E40+$I40+$D$7&lt;=MK$22,0,IF(MK$22-$D$7&gt;=$E40,VLOOKUP($C40,Input!$A$8:$HV$39,MATCH(MK$21,Input!$A$6:$HV$6,0),FALSE)/$G40*$F40,0))*$D40</f>
        <v>0</v>
      </c>
      <c r="ML40" s="1">
        <f>IF($E40+$I40+$D$7&lt;=ML$22,0,IF(ML$22-$D$7&gt;=$E40,VLOOKUP($C40,Input!$A$8:$HV$39,MATCH(ML$21,Input!$A$6:$HV$6,0),FALSE)/$G40*$F40,0))*$D40</f>
        <v>0</v>
      </c>
      <c r="MM40" s="1">
        <f>IF($E40+$I40+$D$7&lt;=MM$22,0,IF(MM$22-$D$7&gt;=$E40,VLOOKUP($C40,Input!$A$8:$HV$39,MATCH(MM$21,Input!$A$6:$HV$6,0),FALSE)/$G40*$F40,0))*$D40</f>
        <v>0</v>
      </c>
      <c r="MN40" s="1">
        <f>IF($E40+$I40+$D$7&lt;=MN$22,0,IF(MN$22-$D$7&gt;=$E40,VLOOKUP($C40,Input!$A$8:$HV$39,MATCH(MN$21,Input!$A$6:$HV$6,0),FALSE)/$G40*$F40,0))*$D40</f>
        <v>0</v>
      </c>
      <c r="MO40" s="1">
        <f>IF($E40+$I40+$D$7&lt;=MO$22,0,IF(MO$22-$D$7&gt;=$E40,VLOOKUP($C40,Input!$A$8:$HV$39,MATCH(MO$21,Input!$A$6:$HV$6,0),FALSE)/$G40*$F40,0))*$D40</f>
        <v>0</v>
      </c>
      <c r="MP40" s="1">
        <f>IF($E40+$I40+$D$7&lt;=MP$22,0,IF(MP$22-$D$7&gt;=$E40,VLOOKUP($C40,Input!$A$8:$HV$39,MATCH(MP$21,Input!$A$6:$HV$6,0),FALSE)/$G40*$F40,0))*$D40</f>
        <v>0</v>
      </c>
      <c r="MQ40" s="1">
        <f>IF($E40+$I40+$D$7&lt;=MQ$22,0,IF(MQ$22-$D$7&gt;=$E40,VLOOKUP($C40,Input!$A$8:$HV$39,MATCH(MQ$21,Input!$A$6:$HV$6,0),FALSE)/$G40*$F40,0))*$D40</f>
        <v>0</v>
      </c>
      <c r="MR40" s="1">
        <f>IF($E40+$I40+$D$7&lt;=MR$22,0,IF(MR$22-$D$7&gt;=$E40,VLOOKUP($C40,Input!$A$8:$HV$39,MATCH(MR$21,Input!$A$6:$HV$6,0),FALSE)/$G40*$F40,0))*$D40</f>
        <v>0</v>
      </c>
      <c r="MS40" s="1">
        <f>IF($E40+$I40+$D$7&lt;=MS$22,0,IF(MS$22-$D$7&gt;=$E40,VLOOKUP($C40,Input!$A$8:$HV$39,MATCH(MS$21,Input!$A$6:$HV$6,0),FALSE)/$G40*$F40,0))*$D40</f>
        <v>0</v>
      </c>
      <c r="MT40" s="1">
        <f>IF($E40+$I40+$D$7&lt;=MT$22,0,IF(MT$22-$D$7&gt;=$E40,VLOOKUP($C40,Input!$A$8:$HV$39,MATCH(MT$21,Input!$A$6:$HV$6,0),FALSE)/$G40*$F40,0))*$D40</f>
        <v>0</v>
      </c>
      <c r="MU40" s="1">
        <f>IF($E40+$I40+$D$7&lt;=MU$22,0,IF(MU$22-$D$7&gt;=$E40,VLOOKUP($C40,Input!$A$8:$HV$39,MATCH(MU$21,Input!$A$6:$HV$6,0),FALSE)/$G40*$F40,0))*$D40</f>
        <v>0</v>
      </c>
      <c r="MV40" s="1">
        <f>IF($E40+$I40+$D$7&lt;=MV$22,0,IF(MV$22-$D$7&gt;=$E40,VLOOKUP($C40,Input!$A$8:$HV$39,MATCH(MV$21,Input!$A$6:$HV$6,0),FALSE)/$G40*$F40,0))*$D40</f>
        <v>0</v>
      </c>
      <c r="MW40" s="1">
        <f>IF($E40+$I40+$D$7&lt;=MW$22,0,IF(MW$22-$D$7&gt;=$E40,VLOOKUP($C40,Input!$A$8:$HV$39,MATCH(MW$21,Input!$A$6:$HV$6,0),FALSE)/$G40*$F40,0))*$D40</f>
        <v>0</v>
      </c>
      <c r="MX40" s="1">
        <f>IF($E40+$I40+$D$7&lt;=MX$22,0,IF(MX$22-$D$7&gt;=$E40,VLOOKUP($C40,Input!$A$8:$HV$39,MATCH(MX$21,Input!$A$6:$HV$6,0),FALSE)/$G40*$F40,0))*$D40</f>
        <v>0</v>
      </c>
      <c r="MZ40" t="str">
        <f>VLOOKUP($C40,Input!$A$8:$HV$39,MATCH(MZ$21,Input!$A$6:$HV$6,0),FALSE)</f>
        <v>Fossil CNG LCFS Credit ($/DGE)</v>
      </c>
      <c r="NA40" s="1">
        <f>IF($E40+$I40+$D$7&lt;=NA$22,0,IF(NA$22-$D$7&gt;=$E40,-VLOOKUP($C40,Input!$A$8:$HV$39,MATCH(NA$21,Input!$A$6:$HV$6,0),FALSE)/$G40*$F40,0))*$D40*$G$4/100</f>
        <v>0</v>
      </c>
      <c r="NB40" s="1">
        <f>IF($E40+$I40+$D$7&lt;=NB$22,0,IF(NB$22-$D$7&gt;=$E40,-VLOOKUP($C40,Input!$A$8:$HV$39,MATCH(NB$21,Input!$A$6:$HV$6,0),FALSE)/$G40*$F40,0))*$D40*$G$4/100</f>
        <v>-458300.37674226821</v>
      </c>
      <c r="NC40" s="1">
        <f>IF($E40+$I40+$D$7&lt;=NC$22,0,IF(NC$22-$D$7&gt;=$E40,-VLOOKUP($C40,Input!$A$8:$HV$39,MATCH(NC$21,Input!$A$6:$HV$6,0),FALSE)/$G40*$F40,0))*$D40*$G$4/100</f>
        <v>-398742.08882474189</v>
      </c>
      <c r="ND40" s="1">
        <f>IF($E40+$I40+$D$7&lt;=ND$22,0,IF(ND$22-$D$7&gt;=$E40,-VLOOKUP($C40,Input!$A$8:$HV$39,MATCH(ND$21,Input!$A$6:$HV$6,0),FALSE)/$G40*$F40,0))*$D40*$G$4/100</f>
        <v>-299478.27562886622</v>
      </c>
      <c r="NE40" s="1">
        <f>IF($E40+$I40+$D$7&lt;=NE$22,0,IF(NE$22-$D$7&gt;=$E40,-VLOOKUP($C40,Input!$A$8:$HV$39,MATCH(NE$21,Input!$A$6:$HV$6,0),FALSE)/$G40*$F40,0))*$D40*$G$4/100</f>
        <v>-200214.46243298994</v>
      </c>
      <c r="NF40" s="1">
        <f>IF($E40+$I40+$D$7&lt;=NF$22,0,IF(NF$22-$D$7&gt;=$E40,-VLOOKUP($C40,Input!$A$8:$HV$39,MATCH(NF$21,Input!$A$6:$HV$6,0),FALSE)/$G40*$F40,0))*$D40*$G$4/100</f>
        <v>-200214.46243298994</v>
      </c>
      <c r="NG40" s="1">
        <f>IF($E40+$I40+$D$7&lt;=NG$22,0,IF(NG$22-$D$7&gt;=$E40,-VLOOKUP($C40,Input!$A$8:$HV$39,MATCH(NG$21,Input!$A$6:$HV$6,0),FALSE)/$G40*$F40,0))*$D40*$G$4/100</f>
        <v>-200214.46243298994</v>
      </c>
      <c r="NH40" s="1">
        <f>IF($E40+$I40+$D$7&lt;=NH$22,0,IF(NH$22-$D$7&gt;=$E40,-VLOOKUP($C40,Input!$A$8:$HV$39,MATCH(NH$21,Input!$A$6:$HV$6,0),FALSE)/$G40*$F40,0))*$D40*$G$4/100</f>
        <v>-200214.46243298994</v>
      </c>
      <c r="NI40" s="1">
        <f>IF($E40+$I40+$D$7&lt;=NI$22,0,IF(NI$22-$D$7&gt;=$E40,-VLOOKUP($C40,Input!$A$8:$HV$39,MATCH(NI$21,Input!$A$6:$HV$6,0),FALSE)/$G40*$F40,0))*$D40*$G$4/100</f>
        <v>-200214.46243298994</v>
      </c>
      <c r="NJ40" s="1">
        <f>IF($E40+$I40+$D$7&lt;=NJ$22,0,IF(NJ$22-$D$7&gt;=$E40,-VLOOKUP($C40,Input!$A$8:$HV$39,MATCH(NJ$21,Input!$A$6:$HV$6,0),FALSE)/$G40*$F40,0))*$D40*$G$4/100</f>
        <v>-200214.46243298994</v>
      </c>
      <c r="NK40" s="1">
        <f>IF($E40+$I40+$D$7&lt;=NK$22,0,IF(NK$22-$D$7&gt;=$E40,-VLOOKUP($C40,Input!$A$8:$HV$39,MATCH(NK$21,Input!$A$6:$HV$6,0),FALSE)/$G40*$F40,0))*$D40*$G$4/100</f>
        <v>-200214.46243298994</v>
      </c>
      <c r="NL40" s="1">
        <f>IF($E40+$I40+$D$7&lt;=NL$22,0,IF(NL$22-$D$7&gt;=$E40,-VLOOKUP($C40,Input!$A$8:$HV$39,MATCH(NL$21,Input!$A$6:$HV$6,0),FALSE)/$G40*$F40,0))*$D40*$G$4/100</f>
        <v>-200214.46243298994</v>
      </c>
      <c r="NM40" s="1">
        <f>IF($E40+$I40+$D$7&lt;=NM$22,0,IF(NM$22-$D$7&gt;=$E40,-VLOOKUP($C40,Input!$A$8:$HV$39,MATCH(NM$21,Input!$A$6:$HV$6,0),FALSE)/$G40*$F40,0))*$D40*$G$4/100</f>
        <v>-200214.46243298994</v>
      </c>
      <c r="NN40" s="1">
        <f>IF($E40+$I40+$D$7&lt;=NN$22,0,IF(NN$22-$D$7&gt;=$E40,-VLOOKUP($C40,Input!$A$8:$HV$39,MATCH(NN$21,Input!$A$6:$HV$6,0),FALSE)/$G40*$F40,0))*$D40*$G$4/100</f>
        <v>-200214.46243298994</v>
      </c>
      <c r="NO40" s="1">
        <f>IF($E40+$I40+$D$7&lt;=NO$22,0,IF(NO$22-$D$7&gt;=$E40,-VLOOKUP($C40,Input!$A$8:$HV$39,MATCH(NO$21,Input!$A$6:$HV$6,0),FALSE)/$G40*$F40,0))*$D40*$G$4/100</f>
        <v>-200214.46243298994</v>
      </c>
      <c r="NP40" s="1">
        <f>IF($E40+$I40+$D$7&lt;=NP$22,0,IF(NP$22-$D$7&gt;=$E40,-VLOOKUP($C40,Input!$A$8:$HV$39,MATCH(NP$21,Input!$A$6:$HV$6,0),FALSE)/$G40*$F40,0))*$D40*$G$4/100</f>
        <v>0</v>
      </c>
      <c r="NQ40" s="1">
        <f>IF($E40+$I40+$D$7&lt;=NQ$22,0,IF(NQ$22-$D$7&gt;=$E40,-VLOOKUP($C40,Input!$A$8:$HV$39,MATCH(NQ$21,Input!$A$6:$HV$6,0),FALSE)/$G40*$F40,0))*$D40*$G$4/100</f>
        <v>0</v>
      </c>
      <c r="NR40" s="1">
        <f>IF($E40+$I40+$D$7&lt;=NR$22,0,IF(NR$22-$D$7&gt;=$E40,-VLOOKUP($C40,Input!$A$8:$HV$39,MATCH(NR$21,Input!$A$6:$HV$6,0),FALSE)/$G40*$F40,0))*$D40*$G$4/100</f>
        <v>0</v>
      </c>
      <c r="NS40" s="1">
        <f>IF($E40+$I40+$D$7&lt;=NS$22,0,IF(NS$22-$D$7&gt;=$E40,-VLOOKUP($C40,Input!$A$8:$HV$39,MATCH(NS$21,Input!$A$6:$HV$6,0),FALSE)/$G40*$F40,0))*$D40*$G$4/100</f>
        <v>0</v>
      </c>
      <c r="NT40" s="1">
        <f>IF($E40+$I40+$D$7&lt;=NT$22,0,IF(NT$22-$D$7&gt;=$E40,-VLOOKUP($C40,Input!$A$8:$HV$39,MATCH(NT$21,Input!$A$6:$HV$6,0),FALSE)/$G40*$F40,0))*$D40*$G$4/100</f>
        <v>0</v>
      </c>
      <c r="NU40" s="1">
        <f>IF($E40+$I40+$D$7&lt;=NU$22,0,IF(NU$22-$D$7&gt;=$E40,-VLOOKUP($C40,Input!$A$8:$HV$39,MATCH(NU$21,Input!$A$6:$HV$6,0),FALSE)/$G40*$F40,0))*$D40*$G$4/100</f>
        <v>0</v>
      </c>
      <c r="NV40" s="1">
        <f>IF($E40+$I40+$D$7&lt;=NV$22,0,IF(NV$22-$D$7&gt;=$E40,-VLOOKUP($C40,Input!$A$8:$HV$39,MATCH(NV$21,Input!$A$6:$HV$6,0),FALSE)/$G40*$F40,0))*$D40*$G$4/100</f>
        <v>0</v>
      </c>
      <c r="NW40" s="1">
        <f>IF($E40+$I40+$D$7&lt;=NW$22,0,IF(NW$22-$D$7&gt;=$E40,-VLOOKUP($C40,Input!$A$8:$HV$39,MATCH(NW$21,Input!$A$6:$HV$6,0),FALSE)/$G40*$F40,0))*$D40*$G$4/100</f>
        <v>0</v>
      </c>
      <c r="NX40" s="1">
        <f>IF($E40+$I40+$D$7&lt;=NX$22,0,IF(NX$22-$D$7&gt;=$E40,-VLOOKUP($C40,Input!$A$8:$HV$39,MATCH(NX$21,Input!$A$6:$HV$6,0),FALSE)/$G40*$F40,0))*$D40*$G$4/100</f>
        <v>0</v>
      </c>
      <c r="NY40" s="1">
        <f>IF($E40+$I40+$D$7&lt;=NY$22,0,IF(NY$22-$D$7&gt;=$E40,-VLOOKUP($C40,Input!$A$8:$HV$39,MATCH(NY$21,Input!$A$6:$HV$6,0),FALSE)/$G40*$F40,0))*$D40*$G$4/100</f>
        <v>0</v>
      </c>
      <c r="NZ40" s="1">
        <f>IF($E40+$I40+$D$7&lt;=NZ$22,0,IF(NZ$22-$D$7&gt;=$E40,-VLOOKUP($C40,Input!$A$8:$HV$39,MATCH(NZ$21,Input!$A$6:$HV$6,0),FALSE)/$G40*$F40,0))*$D40*$G$4/100</f>
        <v>0</v>
      </c>
      <c r="OA40" s="1">
        <f>IF($E40+$I40+$D$7&lt;=OA$22,0,IF(OA$22-$D$7&gt;=$E40,-VLOOKUP($C40,Input!$A$8:$HV$39,MATCH(OA$21,Input!$A$6:$HV$6,0),FALSE)/$G40*$F40,0))*$D40*$G$4/100</f>
        <v>0</v>
      </c>
      <c r="OB40" s="1">
        <f>IF($E40+$I40+$D$7&lt;=OB$22,0,IF(OB$22-$D$7&gt;=$E40,-VLOOKUP($C40,Input!$A$8:$HV$39,MATCH(OB$21,Input!$A$6:$HV$6,0),FALSE)/$G40*$F40,0))*$D40*$G$4/100</f>
        <v>0</v>
      </c>
      <c r="OC40" s="1">
        <f>IF($E40+$I40+$D$7&lt;=OC$22,0,IF(OC$22-$D$7&gt;=$E40,-VLOOKUP($C40,Input!$A$8:$HV$39,MATCH(OC$21,Input!$A$6:$HV$6,0),FALSE)/$G40*$F40,0))*$D40*$G$4/100</f>
        <v>0</v>
      </c>
      <c r="OD40" s="1">
        <f>IF($E40+$I40+$D$7&lt;=OD$22,0,IF(OD$22-$D$7&gt;=$E40,-VLOOKUP($C40,Input!$A$8:$HV$39,MATCH(OD$21,Input!$A$6:$HV$6,0),FALSE)/$G40*$F40,0))*$D40*$G$4/100</f>
        <v>0</v>
      </c>
      <c r="OE40" s="1">
        <f>IF($E40+$I40+$D$7&lt;=OE$22,0,IF(OE$22-$D$7&gt;=$E40,-VLOOKUP($C40,Input!$A$8:$HV$39,MATCH(OE$21,Input!$A$6:$HV$6,0),FALSE)/$G40*$F40,0))*$D40*$G$4/100</f>
        <v>0</v>
      </c>
      <c r="OF40" s="1">
        <f>IF($E40+$I40+$D$7&lt;=OF$22,0,IF(OF$22-$D$7&gt;=$E40,-VLOOKUP($C40,Input!$A$8:$HV$39,MATCH(OF$21,Input!$A$6:$HV$6,0),FALSE)/$G40*$F40,0))*$D40*$G$4/100</f>
        <v>0</v>
      </c>
      <c r="OG40" s="1">
        <f>IF($E40+$I40+$D$7&lt;=OG$22,0,IF(OG$22-$D$7&gt;=$E40,-VLOOKUP($C40,Input!$A$8:$HV$39,MATCH(OG$21,Input!$A$6:$HV$6,0),FALSE)/$G40*$F40,0))*$D40*$G$4/100</f>
        <v>0</v>
      </c>
      <c r="OH40" s="1">
        <f>IF($E40+$I40+$D$7&lt;=OH$22,0,IF(OH$22-$D$7&gt;=$E40,-VLOOKUP($C40,Input!$A$8:$HV$39,MATCH(OH$21,Input!$A$6:$HV$6,0),FALSE)/$G40*$F40,0))*$D40*$G$4/100</f>
        <v>0</v>
      </c>
      <c r="OI40" s="1">
        <f>IF($E40+$I40+$D$7&lt;=OI$22,0,IF(OI$22-$D$7&gt;=$E40,-VLOOKUP($C40,Input!$A$8:$HV$39,MATCH(OI$21,Input!$A$6:$HV$6,0),FALSE)/$G40*$F40,0))*$D40*$G$4/100</f>
        <v>0</v>
      </c>
      <c r="OK40" t="str">
        <f>VLOOKUP($C40,Input!$A$8:$HW$39,MATCH(OK$21,Input!$A$6:$HW$6,0),FALSE)</f>
        <v>NA</v>
      </c>
      <c r="OL40" s="1">
        <f>IF($E40+$I40+$D$7&lt;=OL$22,0,IF(OL$22-$D$7&gt;=$E40,IF(COUNTIF($KZ40:LP40,"&gt;0")&gt;0,VLOOKUP($C40,Input!$A$8:$HV$21,MATCH($OK$21+COUNTIF($KZ40:LP40,"&gt;0"),Input!$A$6:$HV$6,0),FALSE),0),0))*$D40</f>
        <v>0</v>
      </c>
      <c r="OM40" s="1">
        <f>IF($E40+$I40+$D$7&lt;=OM$22,0,IF(OM$22-$D$7&gt;=$E40,IF(COUNTIF($KZ40:LQ40,"&gt;0")&gt;0,VLOOKUP($C40,Input!$A$8:$HV$21,MATCH($OK$21+COUNTIF($KZ40:LQ40,"&gt;0"),Input!$A$6:$HV$6,0),FALSE),0),0))*$D40</f>
        <v>0</v>
      </c>
      <c r="ON40" s="1">
        <f>IF($E40+$I40+$D$7&lt;=ON$22,0,IF(ON$22-$D$7&gt;=$E40,IF(COUNTIF($KZ40:LR40,"&gt;0")&gt;0,VLOOKUP($C40,Input!$A$8:$HV$21,MATCH($OK$21+COUNTIF($KZ40:LR40,"&gt;0"),Input!$A$6:$HV$6,0),FALSE),0),0))*$D40</f>
        <v>0</v>
      </c>
      <c r="OO40" s="1">
        <f>IF($E40+$I40+$D$7&lt;=OO$22,0,IF(OO$22-$D$7&gt;=$E40,IF(COUNTIF($KZ40:LS40,"&gt;0")&gt;0,VLOOKUP($C40,Input!$A$8:$HV$21,MATCH($OK$21+COUNTIF($KZ40:LS40,"&gt;0"),Input!$A$6:$HV$6,0),FALSE),0),0))*$D40</f>
        <v>0</v>
      </c>
      <c r="OP40" s="1">
        <f>IF($E40+$I40+$D$7&lt;=OP$22,0,IF(OP$22-$D$7&gt;=$E40,IF(COUNTIF($KZ40:LT40,"&gt;0")&gt;0,VLOOKUP($C40,Input!$A$8:$HV$21,MATCH($OK$21+COUNTIF($KZ40:LT40,"&gt;0"),Input!$A$6:$HV$6,0),FALSE),0),0))*$D40</f>
        <v>0</v>
      </c>
      <c r="OQ40" s="1">
        <f>IF($E40+$I40+$D$7&lt;=OQ$22,0,IF(OQ$22-$D$7&gt;=$E40,IF(COUNTIF($KZ40:LU40,"&gt;0")&gt;0,VLOOKUP($C40,Input!$A$8:$HV$21,MATCH($OK$21+COUNTIF($KZ40:LU40,"&gt;0"),Input!$A$6:$HV$6,0),FALSE),0),0))*$D40</f>
        <v>0</v>
      </c>
      <c r="OR40" s="1">
        <f>IF($E40+$I40+$D$7&lt;=OR$22,0,IF(OR$22-$D$7&gt;=$E40,IF(COUNTIF($KZ40:LV40,"&gt;0")&gt;0,VLOOKUP($C40,Input!$A$8:$HV$21,MATCH($OK$21+COUNTIF($KZ40:LV40,"&gt;0"),Input!$A$6:$HV$6,0),FALSE),0),0))*$D40</f>
        <v>0</v>
      </c>
      <c r="OS40" s="1">
        <f>IF($E40+$I40+$D$7&lt;=OS$22,0,IF(OS$22-$D$7&gt;=$E40,IF(COUNTIF($KZ40:LW40,"&gt;0")&gt;0,VLOOKUP($C40,Input!$A$8:$HV$21,MATCH($OK$21+COUNTIF($KZ40:LW40,"&gt;0"),Input!$A$6:$HV$6,0),FALSE),0),0))*$D40</f>
        <v>0</v>
      </c>
      <c r="OT40" s="1">
        <f>IF($E40+$I40+$D$7&lt;=OT$22,0,IF(OT$22-$D$7&gt;=$E40,IF(COUNTIF($KZ40:LX40,"&gt;0")&gt;0,VLOOKUP($C40,Input!$A$8:$HV$21,MATCH($OK$21+COUNTIF($KZ40:LX40,"&gt;0"),Input!$A$6:$HV$6,0),FALSE),0),0))*$D40</f>
        <v>0</v>
      </c>
      <c r="OU40" s="1">
        <f>IF($E40+$I40+$D$7&lt;=OU$22,0,IF(OU$22-$D$7&gt;=$E40,IF(COUNTIF($KZ40:LY40,"&gt;0")&gt;0,VLOOKUP($C40,Input!$A$8:$HV$21,MATCH($OK$21+COUNTIF($KZ40:LY40,"&gt;0"),Input!$A$6:$HV$6,0),FALSE),0),0))*$D40</f>
        <v>0</v>
      </c>
      <c r="OV40" s="1">
        <f>IF($E40+$I40+$D$7&lt;=OV$22,0,IF(OV$22-$D$7&gt;=$E40,IF(COUNTIF($KZ40:LZ40,"&gt;0")&gt;0,VLOOKUP($C40,Input!$A$8:$HV$21,MATCH($OK$21+COUNTIF($KZ40:LZ40,"&gt;0"),Input!$A$6:$HV$6,0),FALSE),0),0))*$D40</f>
        <v>0</v>
      </c>
      <c r="OW40" s="1">
        <f>IF($E40+$I40+$D$7&lt;=OW$22,0,IF(OW$22-$D$7&gt;=$E40,IF(COUNTIF($KZ40:MA40,"&gt;0")&gt;0,VLOOKUP($C40,Input!$A$8:$HV$21,MATCH($OK$21+COUNTIF($KZ40:MA40,"&gt;0"),Input!$A$6:$HV$6,0),FALSE),0),0))*$D40</f>
        <v>0</v>
      </c>
      <c r="OX40" s="1">
        <f>IF($E40+$I40+$D$7&lt;=OX$22,0,IF(OX$22-$D$7&gt;=$E40,IF(COUNTIF($KZ40:MB40,"&gt;0")&gt;0,VLOOKUP($C40,Input!$A$8:$HV$21,MATCH($OK$21+COUNTIF($KZ40:MB40,"&gt;0"),Input!$A$6:$HV$6,0),FALSE),0),0))*$D40</f>
        <v>0</v>
      </c>
      <c r="OY40" s="1">
        <f>IF($E40+$I40+$D$7&lt;=OY$22,0,IF(OY$22-$D$7&gt;=$E40,IF(COUNTIF($KZ40:MC40,"&gt;0")&gt;0,VLOOKUP($C40,Input!$A$8:$HV$21,MATCH($OK$21+COUNTIF($KZ40:MC40,"&gt;0"),Input!$A$6:$HV$6,0),FALSE),0),0))*$D40</f>
        <v>0</v>
      </c>
      <c r="OZ40" s="1">
        <f>IF($E40+$I40+$D$7&lt;=OZ$22,0,IF(OZ$22-$D$7&gt;=$E40,IF(COUNTIF($KZ40:MD40,"&gt;0")&gt;0,VLOOKUP($C40,Input!$A$8:$HV$21,MATCH($OK$21+COUNTIF($KZ40:MD40,"&gt;0"),Input!$A$6:$HV$6,0),FALSE),0),0))*$D40</f>
        <v>0</v>
      </c>
      <c r="PA40" s="1">
        <f>IF($E40+$I40+$D$7&lt;=PA$22,0,IF(PA$22-$D$7&gt;=$E40,IF(COUNTIF($KZ40:ME40,"&gt;0")&gt;0,VLOOKUP($C40,Input!$A$8:$HV$21,MATCH($OK$21+COUNTIF($KZ40:ME40,"&gt;0"),Input!$A$6:$HV$6,0),FALSE),0),0))*$D40</f>
        <v>0</v>
      </c>
      <c r="PB40" s="1">
        <f>IF($E40+$I40+$D$7&lt;=PB$22,0,IF(PB$22-$D$7&gt;=$E40,IF(COUNTIF($KZ40:MF40,"&gt;0")&gt;0,VLOOKUP($C40,Input!$A$8:$HV$21,MATCH($OK$21+COUNTIF($KZ40:MF40,"&gt;0"),Input!$A$6:$HV$6,0),FALSE),0),0))*$D40</f>
        <v>0</v>
      </c>
      <c r="PC40" s="1">
        <f>IF($E40+$I40+$D$7&lt;=PC$22,0,IF(PC$22-$D$7&gt;=$E40,IF(COUNTIF($KZ40:MG40,"&gt;0")&gt;0,VLOOKUP($C40,Input!$A$8:$HV$21,MATCH($OK$21+COUNTIF($KZ40:MG40,"&gt;0"),Input!$A$6:$HV$6,0),FALSE),0),0))*$D40</f>
        <v>0</v>
      </c>
      <c r="PD40" s="1">
        <f>IF($E40+$I40+$D$7&lt;=PD$22,0,IF(PD$22-$D$7&gt;=$E40,IF(COUNTIF($KZ40:MH40,"&gt;0")&gt;0,VLOOKUP($C40,Input!$A$8:$HV$21,MATCH($OK$21+COUNTIF($KZ40:MH40,"&gt;0"),Input!$A$6:$HV$6,0),FALSE),0),0))*$D40</f>
        <v>0</v>
      </c>
      <c r="PE40" s="1">
        <f>IF($E40+$I40+$D$7&lt;=PE$22,0,IF(PE$22-$D$7&gt;=$E40,IF(COUNTIF($KZ40:MI40,"&gt;0")&gt;0,VLOOKUP($C40,Input!$A$8:$HV$21,MATCH($OK$21+COUNTIF($KZ40:MI40,"&gt;0"),Input!$A$6:$HV$6,0),FALSE),0),0))*$D40</f>
        <v>0</v>
      </c>
      <c r="PF40" s="1">
        <f>IF($E40+$I40+$D$7&lt;=PF$22,0,IF(PF$22-$D$7&gt;=$E40,IF(COUNTIF($KZ40:MJ40,"&gt;0")&gt;0,VLOOKUP($C40,Input!$A$8:$HV$21,MATCH($OK$21+COUNTIF($KZ40:MJ40,"&gt;0"),Input!$A$6:$HV$6,0),FALSE),0),0))*$D40</f>
        <v>0</v>
      </c>
      <c r="PG40" s="1">
        <f>IF($E40+$I40+$D$7&lt;=PG$22,0,IF(PG$22-$D$7&gt;=$E40,IF(COUNTIF($KZ40:MK40,"&gt;0")&gt;0,VLOOKUP($C40,Input!$A$8:$HV$21,MATCH($OK$21+COUNTIF($KZ40:MK40,"&gt;0"),Input!$A$6:$HV$6,0),FALSE),0),0))*$D40</f>
        <v>0</v>
      </c>
      <c r="PH40" s="1">
        <f>IF($E40+$I40+$D$7&lt;=PH$22,0,IF(PH$22-$D$7&gt;=$E40,IF(COUNTIF($KZ40:ML40,"&gt;0")&gt;0,VLOOKUP($C40,Input!$A$8:$HV$21,MATCH($OK$21+COUNTIF($KZ40:ML40,"&gt;0"),Input!$A$6:$HV$6,0),FALSE),0),0))*$D40</f>
        <v>0</v>
      </c>
      <c r="PI40" s="1">
        <f>IF($E40+$I40+$D$7&lt;=PI$22,0,IF(PI$22-$D$7&gt;=$E40,IF(COUNTIF($KZ40:MM40,"&gt;0")&gt;0,VLOOKUP($C40,Input!$A$8:$HV$21,MATCH($OK$21+COUNTIF($KZ40:MM40,"&gt;0"),Input!$A$6:$HV$6,0),FALSE),0),0))*$D40</f>
        <v>0</v>
      </c>
      <c r="PJ40" s="1">
        <f>IF($E40+$I40+$D$7&lt;=PJ$22,0,IF(PJ$22-$D$7&gt;=$E40,IF(COUNTIF($KZ40:MN40,"&gt;0")&gt;0,VLOOKUP($C40,Input!$A$8:$HV$21,MATCH($OK$21+COUNTIF($KZ40:MN40,"&gt;0"),Input!$A$6:$HV$6,0),FALSE),0),0))*$D40</f>
        <v>0</v>
      </c>
      <c r="PK40" s="1">
        <f>IF($E40+$I40+$D$7&lt;=PK$22,0,IF(PK$22-$D$7&gt;=$E40,IF(COUNTIF($KZ40:MO40,"&gt;0")&gt;0,VLOOKUP($C40,Input!$A$8:$HV$21,MATCH($OK$21+COUNTIF($KZ40:MO40,"&gt;0"),Input!$A$6:$HV$6,0),FALSE),0),0))*$D40</f>
        <v>0</v>
      </c>
      <c r="PL40" s="1">
        <f>IF($E40+$I40+$D$7&lt;=PL$22,0,IF(PL$22-$D$7&gt;=$E40,IF(COUNTIF($KZ40:MP40,"&gt;0")&gt;0,VLOOKUP($C40,Input!$A$8:$HV$21,MATCH($OK$21+COUNTIF($KZ40:MP40,"&gt;0"),Input!$A$6:$HV$6,0),FALSE),0),0))*$D40</f>
        <v>0</v>
      </c>
      <c r="PM40" s="1">
        <f>IF($E40+$I40+$D$7&lt;=PM$22,0,IF(PM$22-$D$7&gt;=$E40,IF(COUNTIF($KZ40:MQ40,"&gt;0")&gt;0,VLOOKUP($C40,Input!$A$8:$HV$21,MATCH($OK$21+COUNTIF($KZ40:MQ40,"&gt;0"),Input!$A$6:$HV$6,0),FALSE),0),0))*$D40</f>
        <v>0</v>
      </c>
      <c r="PN40" s="1">
        <f>IF($E40+$I40+$D$7&lt;=PN$22,0,IF(PN$22-$D$7&gt;=$E40,IF(COUNTIF($KZ40:MR40,"&gt;0")&gt;0,VLOOKUP($C40,Input!$A$8:$HV$21,MATCH($OK$21+COUNTIF($KZ40:MR40,"&gt;0"),Input!$A$6:$HV$6,0),FALSE),0),0))*$D40</f>
        <v>0</v>
      </c>
      <c r="PO40" s="1">
        <f>IF($E40+$I40+$D$7&lt;=PO$22,0,IF(PO$22-$D$7&gt;=$E40,IF(COUNTIF($KZ40:MS40,"&gt;0")&gt;0,VLOOKUP($C40,Input!$A$8:$HV$21,MATCH($OK$21+COUNTIF($KZ40:MS40,"&gt;0"),Input!$A$6:$HV$6,0),FALSE),0),0))*$D40</f>
        <v>0</v>
      </c>
      <c r="PP40" s="1">
        <f>IF($E40+$I40+$D$7&lt;=PP$22,0,IF(PP$22-$D$7&gt;=$E40,IF(COUNTIF($KZ40:MT40,"&gt;0")&gt;0,VLOOKUP($C40,Input!$A$8:$HV$21,MATCH($OK$21+COUNTIF($KZ40:MT40,"&gt;0"),Input!$A$6:$HV$6,0),FALSE),0),0))*$D40</f>
        <v>0</v>
      </c>
      <c r="PQ40" s="1">
        <f>IF($E40+$I40+$D$7&lt;=PQ$22,0,IF(PQ$22-$D$7&gt;=$E40,IF(COUNTIF($KZ40:MU40,"&gt;0")&gt;0,VLOOKUP($C40,Input!$A$8:$HV$21,MATCH($OK$21+COUNTIF($KZ40:MU40,"&gt;0"),Input!$A$6:$HV$6,0),FALSE),0),0))*$D40</f>
        <v>0</v>
      </c>
      <c r="PR40" s="1">
        <f>IF($E40+$I40+$D$7&lt;=PR$22,0,IF(PR$22-$D$7&gt;=$E40,IF(COUNTIF($KZ40:MV40,"&gt;0")&gt;0,VLOOKUP($C40,Input!$A$8:$HV$21,MATCH($OK$21+COUNTIF($KZ40:MV40,"&gt;0"),Input!$A$6:$HV$6,0),FALSE),0),0))*$D40</f>
        <v>0</v>
      </c>
      <c r="PS40" s="1">
        <f>IF($E40+$I40+$D$7&lt;=PS$22,0,IF(PS$22-$D$7&gt;=$E40,IF(COUNTIF($KZ40:MW40,"&gt;0")&gt;0,VLOOKUP($C40,Input!$A$8:$HV$21,MATCH($OK$21+COUNTIF($KZ40:MW40,"&gt;0"),Input!$A$6:$HV$6,0),FALSE),0),0))*$D40</f>
        <v>0</v>
      </c>
      <c r="PT40" s="1">
        <f>IF($E40+$I40+$D$7&lt;=PT$22,0,IF(PT$22-$D$7&gt;=$E40,IF(COUNTIF($KZ40:MX40,"&gt;0")&gt;0,VLOOKUP($C40,Input!$A$8:$HV$21,MATCH($OK$21+COUNTIF($KZ40:MX40,"&gt;0"),Input!$A$6:$HV$6,0),FALSE),0),0))*$D40</f>
        <v>0</v>
      </c>
      <c r="PV40" s="1" t="str">
        <f t="shared" si="169"/>
        <v>2017 MY 40' CNG w Midlife Rebuild {234 Buses}</v>
      </c>
      <c r="PW40" s="1">
        <f t="shared" si="172"/>
        <v>0</v>
      </c>
      <c r="PX40" s="1">
        <f t="shared" si="173"/>
        <v>130374946.97707427</v>
      </c>
      <c r="PY40" s="1">
        <f t="shared" si="174"/>
        <v>11911838.244978391</v>
      </c>
      <c r="PZ40" s="1">
        <f t="shared" si="175"/>
        <v>12222587.561420878</v>
      </c>
      <c r="QA40" s="1">
        <f t="shared" si="176"/>
        <v>12463481.660155622</v>
      </c>
      <c r="QB40" s="1">
        <f t="shared" si="177"/>
        <v>12481845.586661668</v>
      </c>
      <c r="QC40" s="1">
        <f t="shared" si="178"/>
        <v>12490610.672862897</v>
      </c>
      <c r="QD40" s="1">
        <f t="shared" si="179"/>
        <v>20701675.683652375</v>
      </c>
      <c r="QE40" s="1">
        <f t="shared" si="180"/>
        <v>12555971.332277963</v>
      </c>
      <c r="QF40" s="1">
        <f t="shared" si="181"/>
        <v>12687493.169934915</v>
      </c>
      <c r="QG40" s="1">
        <f t="shared" si="182"/>
        <v>12789206.246828221</v>
      </c>
      <c r="QH40" s="1">
        <f t="shared" si="183"/>
        <v>13611206.140868513</v>
      </c>
      <c r="QI40" s="1">
        <f t="shared" si="184"/>
        <v>13671851.494103232</v>
      </c>
      <c r="QJ40" s="1">
        <f t="shared" si="185"/>
        <v>13725581.858210096</v>
      </c>
      <c r="QK40" s="1">
        <f t="shared" si="186"/>
        <v>13739216.527925795</v>
      </c>
      <c r="QL40" s="1">
        <f t="shared" si="187"/>
        <v>0</v>
      </c>
      <c r="QM40" s="1">
        <f t="shared" si="188"/>
        <v>0</v>
      </c>
      <c r="QN40" s="1">
        <f t="shared" si="189"/>
        <v>0</v>
      </c>
      <c r="QO40" s="1">
        <f t="shared" si="190"/>
        <v>0</v>
      </c>
      <c r="QP40" s="1">
        <f t="shared" si="191"/>
        <v>0</v>
      </c>
      <c r="QQ40" s="1">
        <f t="shared" si="192"/>
        <v>0</v>
      </c>
      <c r="QR40" s="1">
        <f t="shared" si="193"/>
        <v>0</v>
      </c>
      <c r="QS40" s="1">
        <f t="shared" si="194"/>
        <v>0</v>
      </c>
      <c r="QT40" s="1">
        <f t="shared" si="195"/>
        <v>0</v>
      </c>
      <c r="QU40" s="1">
        <f t="shared" si="196"/>
        <v>0</v>
      </c>
      <c r="QV40" s="1">
        <f t="shared" si="197"/>
        <v>0</v>
      </c>
      <c r="QW40" s="1">
        <f t="shared" si="198"/>
        <v>0</v>
      </c>
      <c r="QX40" s="1">
        <f t="shared" si="199"/>
        <v>0</v>
      </c>
      <c r="QY40" s="1">
        <f t="shared" si="200"/>
        <v>0</v>
      </c>
      <c r="QZ40" s="1">
        <f t="shared" si="201"/>
        <v>0</v>
      </c>
      <c r="RA40" s="1">
        <f t="shared" si="202"/>
        <v>0</v>
      </c>
      <c r="RB40" s="1">
        <f t="shared" si="203"/>
        <v>0</v>
      </c>
      <c r="RC40" s="1">
        <f t="shared" si="204"/>
        <v>0</v>
      </c>
      <c r="RD40" s="1">
        <f t="shared" si="205"/>
        <v>0</v>
      </c>
      <c r="RE40" s="1">
        <f t="shared" si="206"/>
        <v>0</v>
      </c>
      <c r="RF40" s="1">
        <f t="shared" si="207"/>
        <v>305427513.15695482</v>
      </c>
      <c r="RG40" s="1">
        <f t="shared" si="208"/>
        <v>265128663.5655517</v>
      </c>
      <c r="RH40" s="72"/>
      <c r="RI40" s="37"/>
    </row>
    <row r="41" spans="1:477" x14ac:dyDescent="0.25">
      <c r="A41" s="50"/>
      <c r="B41" s="143"/>
      <c r="C41" s="111" t="s">
        <v>76</v>
      </c>
      <c r="D41" s="108">
        <f t="shared" si="171"/>
        <v>234</v>
      </c>
      <c r="E41" s="110">
        <f t="shared" si="209"/>
        <v>2018</v>
      </c>
      <c r="F41" s="68">
        <f t="shared" si="168"/>
        <v>40000</v>
      </c>
      <c r="G41" s="69">
        <f>VLOOKUP($C41,Input!$A$8:$HV$39,MATCH(G$21,Input!$A$6:$HV$6,0),FALSE)</f>
        <v>2.91</v>
      </c>
      <c r="H41" s="123">
        <f>VLOOKUP($C41,Input!$A$8:$HV$39,MATCH(H$21,Input!$A$6:$HV$6,0),FALSE)</f>
        <v>0</v>
      </c>
      <c r="I41" s="70">
        <f>VLOOKUP($C41,Input!$A$8:$HV$39,MATCH(I$21,Input!$A$6:$HV$6,0),FALSE)</f>
        <v>14</v>
      </c>
      <c r="J41" s="1">
        <f>+IF($E41=J$22,VLOOKUP($C41,Input!$A$8:$AN$39,MATCH(J$21,Input!$A$6:$AN$6,0),FALSE)+$H41,0)*$D41</f>
        <v>0</v>
      </c>
      <c r="K41" s="1">
        <f>+IF($E41=K$22,VLOOKUP($C41,Input!$A$8:$AN$39,MATCH(K$21,Input!$A$6:$AN$6,0),FALSE)+$H41,0)*$D41</f>
        <v>0</v>
      </c>
      <c r="L41" s="1">
        <f>+IF($E41=L$22,VLOOKUP($C41,Input!$A$8:$AN$39,MATCH(L$21,Input!$A$6:$AN$6,0),FALSE)+$H41,0)*$D41</f>
        <v>118336471.97231835</v>
      </c>
      <c r="M41" s="1">
        <f>+IF($E41=M$22,VLOOKUP($C41,Input!$A$8:$AN$39,MATCH(M$21,Input!$A$6:$AN$6,0),FALSE)+$H41,0)*$D41</f>
        <v>0</v>
      </c>
      <c r="N41" s="1">
        <f>+IF($E41=N$22,VLOOKUP($C41,Input!$A$8:$AN$39,MATCH(N$21,Input!$A$6:$AN$6,0),FALSE)+$H41,0)*$D41</f>
        <v>0</v>
      </c>
      <c r="O41" s="1">
        <f>+IF($E41=O$22,VLOOKUP($C41,Input!$A$8:$AN$39,MATCH(O$21,Input!$A$6:$AN$6,0),FALSE)+$H41,0)*$D41</f>
        <v>0</v>
      </c>
      <c r="P41" s="1">
        <f>+IF($E41=P$22,VLOOKUP($C41,Input!$A$8:$AN$39,MATCH(P$21,Input!$A$6:$AN$6,0),FALSE)+$H41,0)*$D41</f>
        <v>0</v>
      </c>
      <c r="Q41" s="1">
        <f>+IF($E41=Q$22,VLOOKUP($C41,Input!$A$8:$AN$39,MATCH(Q$21,Input!$A$6:$AN$6,0),FALSE)+$H41,0)*$D41</f>
        <v>0</v>
      </c>
      <c r="R41" s="1">
        <f>+IF($E41=R$22,VLOOKUP($C41,Input!$A$8:$AN$39,MATCH(R$21,Input!$A$6:$AN$6,0),FALSE)+$H41,0)*$D41</f>
        <v>0</v>
      </c>
      <c r="S41" s="1">
        <f>+IF($E41=S$22,VLOOKUP($C41,Input!$A$8:$AN$39,MATCH(S$21,Input!$A$6:$AN$6,0),FALSE)+$H41,0)*$D41</f>
        <v>0</v>
      </c>
      <c r="T41" s="1">
        <f>+IF($E41=T$22,VLOOKUP($C41,Input!$A$8:$AN$39,MATCH(T$21,Input!$A$6:$AN$6,0),FALSE)+$H41,0)*$D41</f>
        <v>0</v>
      </c>
      <c r="U41" s="1">
        <f>+IF($E41=U$22,VLOOKUP($C41,Input!$A$8:$AN$39,MATCH(U$21,Input!$A$6:$AN$6,0),FALSE)+$H41,0)*$D41</f>
        <v>0</v>
      </c>
      <c r="V41" s="1">
        <f>+IF($E41=V$22,VLOOKUP($C41,Input!$A$8:$AN$39,MATCH(V$21,Input!$A$6:$AN$6,0),FALSE)+$H41,0)*$D41</f>
        <v>0</v>
      </c>
      <c r="W41" s="1">
        <f>+IF($E41=W$22,VLOOKUP($C41,Input!$A$8:$AN$39,MATCH(W$21,Input!$A$6:$AN$6,0),FALSE)+$H41,0)*$D41</f>
        <v>0</v>
      </c>
      <c r="X41" s="1">
        <f>+IF($E41=X$22,VLOOKUP($C41,Input!$A$8:$AN$39,MATCH(X$21,Input!$A$6:$AN$6,0),FALSE)+$H41,0)*$D41</f>
        <v>0</v>
      </c>
      <c r="Y41" s="1">
        <f>+IF($E41=Y$22,VLOOKUP($C41,Input!$A$8:$AN$39,MATCH(Y$21,Input!$A$6:$AN$6,0),FALSE)+$H41,0)*$D41</f>
        <v>0</v>
      </c>
      <c r="Z41" s="1">
        <f>+IF($E41=Z$22,VLOOKUP($C41,Input!$A$8:$AN$39,MATCH(Z$21,Input!$A$6:$AN$6,0),FALSE)+$H41,0)*$D41</f>
        <v>0</v>
      </c>
      <c r="AA41" s="1">
        <f>+IF($E41=AA$22,VLOOKUP($C41,Input!$A$8:$AN$39,MATCH(AA$21,Input!$A$6:$AN$6,0),FALSE)+$H41,0)*$D41</f>
        <v>0</v>
      </c>
      <c r="AB41" s="1">
        <f>+IF($E41=AB$22,VLOOKUP($C41,Input!$A$8:$AN$39,MATCH(AB$21,Input!$A$6:$AN$6,0),FALSE)+$H41,0)*$D41</f>
        <v>0</v>
      </c>
      <c r="AC41" s="1">
        <f>+IF($E41=AC$22,VLOOKUP($C41,Input!$A$8:$AN$39,MATCH(AC$21,Input!$A$6:$AN$6,0),FALSE)+$H41,0)*$D41</f>
        <v>0</v>
      </c>
      <c r="AD41" s="1">
        <f>+IF($E41=AD$22,VLOOKUP($C41,Input!$A$8:$AN$39,MATCH(AD$21,Input!$A$6:$AN$6,0),FALSE)+$H41,0)*$D41</f>
        <v>0</v>
      </c>
      <c r="AE41" s="1">
        <f>+IF($E41=AE$22,VLOOKUP($C41,Input!$A$8:$AN$39,MATCH(AE$21,Input!$A$6:$AN$6,0),FALSE)+$H41,0)*$D41</f>
        <v>0</v>
      </c>
      <c r="AF41" s="1">
        <f>+IF($E41=AF$22,VLOOKUP($C41,Input!$A$8:$AN$39,MATCH(AF$21,Input!$A$6:$AN$6,0),FALSE)+$H41,0)*$D41</f>
        <v>0</v>
      </c>
      <c r="AG41" s="1">
        <f>+IF($E41=AG$22,VLOOKUP($C41,Input!$A$8:$AN$39,MATCH(AG$21,Input!$A$6:$AN$6,0),FALSE)+$H41,0)*$D41</f>
        <v>0</v>
      </c>
      <c r="AH41" s="1">
        <f>+IF($E41=AH$22,VLOOKUP($C41,Input!$A$8:$AN$39,MATCH(AH$21,Input!$A$6:$AN$6,0),FALSE)+$H41,0)*$D41</f>
        <v>0</v>
      </c>
      <c r="AI41" s="1">
        <f>+IF($E41=AI$22,VLOOKUP($C41,Input!$A$8:$AN$39,MATCH(AI$21,Input!$A$6:$AN$6,0),FALSE)+$H41,0)*$D41</f>
        <v>0</v>
      </c>
      <c r="AJ41" s="1">
        <f>+IF($E41=AJ$22,VLOOKUP($C41,Input!$A$8:$AN$39,MATCH(AJ$21,Input!$A$6:$AN$6,0),FALSE)+$H41,0)*$D41</f>
        <v>0</v>
      </c>
      <c r="AK41" s="1">
        <f>+IF($E41=AK$22,VLOOKUP($C41,Input!$A$8:$AN$39,MATCH(AK$21,Input!$A$6:$AN$6,0),FALSE)+$H41,0)*$D41</f>
        <v>0</v>
      </c>
      <c r="AL41" s="1">
        <f>+IF($E41=AL$22,VLOOKUP($C41,Input!$A$8:$AN$39,MATCH(AL$21,Input!$A$6:$AN$6,0),FALSE)+$H41,0)*$D41</f>
        <v>0</v>
      </c>
      <c r="AM41" s="1">
        <f>+IF($E41=AM$22,VLOOKUP($C41,Input!$A$8:$AN$39,MATCH(AM$21,Input!$A$6:$AN$6,0),FALSE)+$H41,0)*$D41</f>
        <v>0</v>
      </c>
      <c r="AN41" s="1">
        <f>+IF($E41=AN$22,VLOOKUP($C41,Input!$A$8:$AN$39,MATCH(AN$21,Input!$A$6:$AN$6,0),FALSE)+$H41,0)*$D41</f>
        <v>0</v>
      </c>
      <c r="AO41" s="1">
        <f>+IF($E41=AO$22,VLOOKUP($C41,Input!$A$8:$AN$39,MATCH(AO$21,Input!$A$6:$AN$6,0),FALSE)+$H41,0)*$D41</f>
        <v>0</v>
      </c>
      <c r="AP41" s="1">
        <f>+IF($E41=AP$22,VLOOKUP($C41,Input!$A$8:$AN$39,MATCH(AP$21,Input!$A$6:$AN$6,0),FALSE)+$H41,0)*$D41</f>
        <v>0</v>
      </c>
      <c r="AQ41" s="1">
        <f>+IF($E41=AQ$22,VLOOKUP($C41,Input!$A$8:$AN$39,MATCH(AQ$21,Input!$A$6:$AN$6,0),FALSE)+$H41,0)*$D41</f>
        <v>0</v>
      </c>
      <c r="AR41" s="1">
        <f>+IF($E41=AR$22,VLOOKUP($C41,Input!$A$8:$AN$39,MATCH(AR$21,Input!$A$6:$AN$6,0),FALSE)+$H41,0)*$D41</f>
        <v>0</v>
      </c>
      <c r="AT41" t="str">
        <f>VLOOKUP($C41,Input!$A$8:$HV$39,MATCH(AT$21,Input!$A$6:$HV$6,0),FALSE)</f>
        <v>Parts and administrative cost</v>
      </c>
      <c r="AU41" s="1">
        <f>+IF($E41=AU$22,VLOOKUP($C41,Input!$A$8:$HV$39,MATCH(AU$21,Input!$A$6:$HV$6,0),FALSE),0)*$D41</f>
        <v>0</v>
      </c>
      <c r="AV41" s="1">
        <f>+IF($E41=AV$22,VLOOKUP($C41,Input!$A$8:$HV$39,MATCH(AV$21,Input!$A$6:$HV$6,0),FALSE),0)*$D41</f>
        <v>0</v>
      </c>
      <c r="AW41" s="1">
        <f>+IF($E41=AW$22,VLOOKUP($C41,Input!$A$8:$HV$39,MATCH(AW$21,Input!$A$6:$HV$6,0),FALSE),0)*$D41</f>
        <v>2958411.7993079587</v>
      </c>
      <c r="AX41" s="1">
        <f>+IF($E41=AX$22,VLOOKUP($C41,Input!$A$8:$HV$39,MATCH(AX$21,Input!$A$6:$HV$6,0),FALSE),0)*$D41</f>
        <v>0</v>
      </c>
      <c r="AY41" s="1">
        <f>+IF($E41=AY$22,VLOOKUP($C41,Input!$A$8:$HV$39,MATCH(AY$21,Input!$A$6:$HV$6,0),FALSE),0)*$D41</f>
        <v>0</v>
      </c>
      <c r="AZ41" s="1">
        <f>+IF($E41=AZ$22,VLOOKUP($C41,Input!$A$8:$HV$39,MATCH(AZ$21,Input!$A$6:$HV$6,0),FALSE),0)*$D41</f>
        <v>0</v>
      </c>
      <c r="BA41" s="1">
        <f>+IF($E41=BA$22,VLOOKUP($C41,Input!$A$8:$HV$39,MATCH(BA$21,Input!$A$6:$HV$6,0),FALSE),0)*$D41</f>
        <v>0</v>
      </c>
      <c r="BB41" s="1">
        <f>+IF($E41=BB$22,VLOOKUP($C41,Input!$A$8:$HV$39,MATCH(BB$21,Input!$A$6:$HV$6,0),FALSE),0)*$D41</f>
        <v>0</v>
      </c>
      <c r="BC41" s="1">
        <f>+IF($E41=BC$22,VLOOKUP($C41,Input!$A$8:$HV$39,MATCH(BC$21,Input!$A$6:$HV$6,0),FALSE),0)*$D41</f>
        <v>0</v>
      </c>
      <c r="BD41" s="1">
        <f>+IF($E41=BD$22,VLOOKUP($C41,Input!$A$8:$HV$39,MATCH(BD$21,Input!$A$6:$HV$6,0),FALSE),0)*$D41</f>
        <v>0</v>
      </c>
      <c r="BE41" s="1">
        <f>+IF($E41=BE$22,VLOOKUP($C41,Input!$A$8:$HV$39,MATCH(BE$21,Input!$A$6:$HV$6,0),FALSE),0)*$D41</f>
        <v>0</v>
      </c>
      <c r="BF41" s="1">
        <f>+IF($E41=BF$22,VLOOKUP($C41,Input!$A$8:$HV$39,MATCH(BF$21,Input!$A$6:$HV$6,0),FALSE),0)*$D41</f>
        <v>0</v>
      </c>
      <c r="BG41" s="1">
        <f>+IF($E41=BG$22,VLOOKUP($C41,Input!$A$8:$HV$39,MATCH(BG$21,Input!$A$6:$HV$6,0),FALSE),0)*$D41</f>
        <v>0</v>
      </c>
      <c r="BH41" s="1">
        <f>+IF($E41=BH$22,VLOOKUP($C41,Input!$A$8:$HV$39,MATCH(BH$21,Input!$A$6:$HV$6,0),FALSE),0)*$D41</f>
        <v>0</v>
      </c>
      <c r="BI41" s="1">
        <f>+IF($E41=BI$22,VLOOKUP($C41,Input!$A$8:$HV$39,MATCH(BI$21,Input!$A$6:$HV$6,0),FALSE),0)*$D41</f>
        <v>0</v>
      </c>
      <c r="BJ41" s="1">
        <f>+IF($E41=BJ$22,VLOOKUP($C41,Input!$A$8:$HV$39,MATCH(BJ$21,Input!$A$6:$HV$6,0),FALSE),0)*$D41</f>
        <v>0</v>
      </c>
      <c r="BK41" s="1">
        <f>+IF($E41=BK$22,VLOOKUP($C41,Input!$A$8:$HV$39,MATCH(BK$21,Input!$A$6:$HV$6,0),FALSE),0)*$D41</f>
        <v>0</v>
      </c>
      <c r="BL41" s="1">
        <f>+IF($E41=BL$22,VLOOKUP($C41,Input!$A$8:$HV$39,MATCH(BL$21,Input!$A$6:$HV$6,0),FALSE),0)*$D41</f>
        <v>0</v>
      </c>
      <c r="BM41" s="1">
        <f>+IF($E41=BM$22,VLOOKUP($C41,Input!$A$8:$HV$39,MATCH(BM$21,Input!$A$6:$HV$6,0),FALSE),0)*$D41</f>
        <v>0</v>
      </c>
      <c r="BN41" s="1">
        <f>+IF($E41=BN$22,VLOOKUP($C41,Input!$A$8:$HV$39,MATCH(BN$21,Input!$A$6:$HV$6,0),FALSE),0)*$D41</f>
        <v>0</v>
      </c>
      <c r="BO41" s="1">
        <f>+IF($E41=BO$22,VLOOKUP($C41,Input!$A$8:$HV$39,MATCH(BO$21,Input!$A$6:$HV$6,0),FALSE),0)*$D41</f>
        <v>0</v>
      </c>
      <c r="BP41" s="1">
        <f>+IF($E41=BP$22,VLOOKUP($C41,Input!$A$8:$HV$39,MATCH(BP$21,Input!$A$6:$HV$6,0),FALSE),0)*$D41</f>
        <v>0</v>
      </c>
      <c r="BQ41" s="1">
        <f>+IF($E41=BQ$22,VLOOKUP($C41,Input!$A$8:$HV$39,MATCH(BQ$21,Input!$A$6:$HV$6,0),FALSE),0)*$D41</f>
        <v>0</v>
      </c>
      <c r="BR41" s="1">
        <f>+IF($E41=BR$22,VLOOKUP($C41,Input!$A$8:$HV$39,MATCH(BR$21,Input!$A$6:$HV$6,0),FALSE),0)*$D41</f>
        <v>0</v>
      </c>
      <c r="BS41" s="1">
        <f>+IF($E41=BS$22,VLOOKUP($C41,Input!$A$8:$HV$39,MATCH(BS$21,Input!$A$6:$HV$6,0),FALSE),0)*$D41</f>
        <v>0</v>
      </c>
      <c r="BT41" s="1">
        <f>+IF($E41=BT$22,VLOOKUP($C41,Input!$A$8:$HV$39,MATCH(BT$21,Input!$A$6:$HV$6,0),FALSE),0)*$D41</f>
        <v>0</v>
      </c>
      <c r="BU41" s="1">
        <f>+IF($E41=BU$22,VLOOKUP($C41,Input!$A$8:$HV$39,MATCH(BU$21,Input!$A$6:$HV$6,0),FALSE),0)*$D41</f>
        <v>0</v>
      </c>
      <c r="BV41" s="1">
        <f>+IF($E41=BV$22,VLOOKUP($C41,Input!$A$8:$HV$39,MATCH(BV$21,Input!$A$6:$HV$6,0),FALSE),0)*$D41</f>
        <v>0</v>
      </c>
      <c r="BW41" s="1">
        <f>+IF($E41=BW$22,VLOOKUP($C41,Input!$A$8:$HV$39,MATCH(BW$21,Input!$A$6:$HV$6,0),FALSE),0)*$D41</f>
        <v>0</v>
      </c>
      <c r="BX41" s="1">
        <f>+IF($E41=BX$22,VLOOKUP($C41,Input!$A$8:$HV$39,MATCH(BX$21,Input!$A$6:$HV$6,0),FALSE),0)*$D41</f>
        <v>0</v>
      </c>
      <c r="BY41" s="1">
        <f>+IF($E41=BY$22,VLOOKUP($C41,Input!$A$8:$HV$39,MATCH(BY$21,Input!$A$6:$HV$6,0),FALSE),0)*$D41</f>
        <v>0</v>
      </c>
      <c r="BZ41" s="1">
        <f>+IF($E41=BZ$22,VLOOKUP($C41,Input!$A$8:$HV$39,MATCH(BZ$21,Input!$A$6:$HV$6,0),FALSE),0)*$D41</f>
        <v>0</v>
      </c>
      <c r="CA41" s="1">
        <f>+IF($E41=CA$22,VLOOKUP($C41,Input!$A$8:$HV$39,MATCH(CA$21,Input!$A$6:$HV$6,0),FALSE),0)*$D41</f>
        <v>0</v>
      </c>
      <c r="CB41" s="1">
        <f>+IF($E41=CB$22,VLOOKUP($C41,Input!$A$8:$HV$39,MATCH(CB$21,Input!$A$6:$HV$6,0),FALSE),0)*$D41</f>
        <v>0</v>
      </c>
      <c r="CC41" s="1">
        <f>+IF($E41=CC$22,VLOOKUP($C41,Input!$A$8:$HV$39,MATCH(CC$21,Input!$A$6:$HV$6,0),FALSE),0)*$D41</f>
        <v>0</v>
      </c>
      <c r="CE41" t="str">
        <f>VLOOKUP($C41,Input!$A$8:$HV$39,MATCH(CE$21,Input!$A$6:$HV$6,0),FALSE)</f>
        <v>Engine Rebuild @ 7 Yr</v>
      </c>
      <c r="CF41" s="1">
        <f>IF($E41+$I41+$D$7&lt;=CF$22,0,IF(CF$22-$D$7&gt;=$E41,IF(COUNTIF($KZ41:LP41,"&gt;0")&gt;0,VLOOKUP($C41,Input!$A$8:$HV$21,MATCH($CE$21+COUNTIF($KZ41:LP41,"&gt;0"),Input!$A$6:$HV$6,0),FALSE),0),0))*$D41</f>
        <v>0</v>
      </c>
      <c r="CG41" s="1">
        <f>IF($E41+$I41+$D$7&lt;=CG$22,0,IF(CG$22-$D$7&gt;=$E41,IF(COUNTIF($KZ41:LQ41,"&gt;0")&gt;0,VLOOKUP($C41,Input!$A$8:$HV$21,MATCH($CE$21+COUNTIF($KZ41:LQ41,"&gt;0"),Input!$A$6:$HV$6,0),FALSE),0),0))*$D41</f>
        <v>0</v>
      </c>
      <c r="CH41" s="1">
        <f>IF($E41+$I41+$D$7&lt;=CH$22,0,IF(CH$22-$D$7&gt;=$E41,IF(COUNTIF($KZ41:LR41,"&gt;0")&gt;0,VLOOKUP($C41,Input!$A$8:$HV$21,MATCH($CE$21+COUNTIF($KZ41:LR41,"&gt;0"),Input!$A$6:$HV$6,0),FALSE),0),0))*$D41</f>
        <v>0</v>
      </c>
      <c r="CI41" s="1">
        <f>IF($E41+$I41+$D$7&lt;=CI$22,0,IF(CI$22-$D$7&gt;=$E41,IF(COUNTIF($KZ41:LS41,"&gt;0")&gt;0,VLOOKUP($C41,Input!$A$8:$HV$21,MATCH($CE$21+COUNTIF($KZ41:LS41,"&gt;0"),Input!$A$6:$HV$6,0),FALSE),0),0))*$D41</f>
        <v>0</v>
      </c>
      <c r="CJ41" s="1">
        <f>IF($E41+$I41+$D$7&lt;=CJ$22,0,IF(CJ$22-$D$7&gt;=$E41,IF(COUNTIF($KZ41:LT41,"&gt;0")&gt;0,VLOOKUP($C41,Input!$A$8:$HV$21,MATCH($CE$21+COUNTIF($KZ41:LT41,"&gt;0"),Input!$A$6:$HV$6,0),FALSE),0),0))*$D41</f>
        <v>0</v>
      </c>
      <c r="CK41" s="1">
        <f>IF($E41+$I41+$D$7&lt;=CK$22,0,IF(CK$22-$D$7&gt;=$E41,IF(COUNTIF($KZ41:LU41,"&gt;0")&gt;0,VLOOKUP($C41,Input!$A$8:$HV$21,MATCH($CE$21+COUNTIF($KZ41:LU41,"&gt;0"),Input!$A$6:$HV$6,0),FALSE),0),0))*$D41</f>
        <v>0</v>
      </c>
      <c r="CL41" s="1">
        <f>IF($E41+$I41+$D$7&lt;=CL$22,0,IF(CL$22-$D$7&gt;=$E41,IF(COUNTIF($KZ41:LV41,"&gt;0")&gt;0,VLOOKUP($C41,Input!$A$8:$HV$21,MATCH($CE$21+COUNTIF($KZ41:LV41,"&gt;0"),Input!$A$6:$HV$6,0),FALSE),0),0))*$D41</f>
        <v>0</v>
      </c>
      <c r="CM41" s="1">
        <f>IF($E41+$I41+$D$7&lt;=CM$22,0,IF(CM$22-$D$7&gt;=$E41,IF(COUNTIF($KZ41:LW41,"&gt;0")&gt;0,VLOOKUP($C41,Input!$A$8:$HV$21,MATCH($CE$21+COUNTIF($KZ41:LW41,"&gt;0"),Input!$A$6:$HV$6,0),FALSE),0),0))*$D41</f>
        <v>0</v>
      </c>
      <c r="CN41" s="1">
        <f>IF($E41+$I41+$D$7&lt;=CN$22,0,IF(CN$22-$D$7&gt;=$E41,IF(COUNTIF($KZ41:LX41,"&gt;0")&gt;0,VLOOKUP($C41,Input!$A$8:$HV$21,MATCH($CE$21+COUNTIF($KZ41:LX41,"&gt;0"),Input!$A$6:$HV$6,0),FALSE),0),0))*$D41</f>
        <v>8190000</v>
      </c>
      <c r="CO41" s="1">
        <f>IF($E41+$I41+$D$7&lt;=CO$22,0,IF(CO$22-$D$7&gt;=$E41,IF(COUNTIF($KZ41:LY41,"&gt;0")&gt;0,VLOOKUP($C41,Input!$A$8:$HV$21,MATCH($CE$21+COUNTIF($KZ41:LY41,"&gt;0"),Input!$A$6:$HV$6,0),FALSE),0),0))*$D41</f>
        <v>0</v>
      </c>
      <c r="CP41" s="1">
        <f>IF($E41+$I41+$D$7&lt;=CP$22,0,IF(CP$22-$D$7&gt;=$E41,IF(COUNTIF($KZ41:LZ41,"&gt;0")&gt;0,VLOOKUP($C41,Input!$A$8:$HV$21,MATCH($CE$21+COUNTIF($KZ41:LZ41,"&gt;0"),Input!$A$6:$HV$6,0),FALSE),0),0))*$D41</f>
        <v>0</v>
      </c>
      <c r="CQ41" s="1">
        <f>IF($E41+$I41+$D$7&lt;=CQ$22,0,IF(CQ$22-$D$7&gt;=$E41,IF(COUNTIF($KZ41:MA41,"&gt;0")&gt;0,VLOOKUP($C41,Input!$A$8:$HV$21,MATCH($CE$21+COUNTIF($KZ41:MA41,"&gt;0"),Input!$A$6:$HV$6,0),FALSE),0),0))*$D41</f>
        <v>0</v>
      </c>
      <c r="CR41" s="1">
        <f>IF($E41+$I41+$D$7&lt;=CR$22,0,IF(CR$22-$D$7&gt;=$E41,IF(COUNTIF($KZ41:MB41,"&gt;0")&gt;0,VLOOKUP($C41,Input!$A$8:$HV$21,MATCH($CE$21+COUNTIF($KZ41:MB41,"&gt;0"),Input!$A$6:$HV$6,0),FALSE),0),0))*$D41</f>
        <v>0</v>
      </c>
      <c r="CS41" s="1">
        <f>IF($E41+$I41+$D$7&lt;=CS$22,0,IF(CS$22-$D$7&gt;=$E41,IF(COUNTIF($KZ41:MC41,"&gt;0")&gt;0,VLOOKUP($C41,Input!$A$8:$HV$21,MATCH($CE$21+COUNTIF($KZ41:MC41,"&gt;0"),Input!$A$6:$HV$6,0),FALSE),0),0))*$D41</f>
        <v>0</v>
      </c>
      <c r="CT41" s="1">
        <f>IF($E41+$I41+$D$7&lt;=CT$22,0,IF(CT$22-$D$7&gt;=$E41,IF(COUNTIF($KZ41:MD41,"&gt;0")&gt;0,VLOOKUP($C41,Input!$A$8:$HV$21,MATCH($CE$21+COUNTIF($KZ41:MD41,"&gt;0"),Input!$A$6:$HV$6,0),FALSE),0),0))*$D41</f>
        <v>0</v>
      </c>
      <c r="CU41" s="1">
        <f>IF($E41+$I41+$D$7&lt;=CU$22,0,IF(CU$22-$D$7&gt;=$E41,IF(COUNTIF($KZ41:ME41,"&gt;0")&gt;0,VLOOKUP($C41,Input!$A$8:$HV$21,MATCH($CE$21+COUNTIF($KZ41:ME41,"&gt;0"),Input!$A$6:$HV$6,0),FALSE),0),0))*$D41</f>
        <v>0</v>
      </c>
      <c r="CV41" s="1">
        <f>IF($E41+$I41+$D$7&lt;=CV$22,0,IF(CV$22-$D$7&gt;=$E41,IF(COUNTIF($KZ41:MF41,"&gt;0")&gt;0,VLOOKUP($C41,Input!$A$8:$HV$21,MATCH($CE$21+COUNTIF($KZ41:MF41,"&gt;0"),Input!$A$6:$HV$6,0),FALSE),0),0))*$D41</f>
        <v>0</v>
      </c>
      <c r="CW41" s="1">
        <f>IF($E41+$I41+$D$7&lt;=CW$22,0,IF(CW$22-$D$7&gt;=$E41,IF(COUNTIF($KZ41:MG41,"&gt;0")&gt;0,VLOOKUP($C41,Input!$A$8:$HV$21,MATCH($CE$21+COUNTIF($KZ41:MG41,"&gt;0"),Input!$A$6:$HV$6,0),FALSE),0),0))*$D41</f>
        <v>0</v>
      </c>
      <c r="CX41" s="1">
        <f>IF($E41+$I41+$D$7&lt;=CX$22,0,IF(CX$22-$D$7&gt;=$E41,IF(COUNTIF($KZ41:MH41,"&gt;0")&gt;0,VLOOKUP($C41,Input!$A$8:$HV$21,MATCH($CE$21+COUNTIF($KZ41:MH41,"&gt;0"),Input!$A$6:$HV$6,0),FALSE),0),0))*$D41</f>
        <v>0</v>
      </c>
      <c r="CY41" s="1">
        <f>IF($E41+$I41+$D$7&lt;=CY$22,0,IF(CY$22-$D$7&gt;=$E41,IF(COUNTIF($KZ41:MI41,"&gt;0")&gt;0,VLOOKUP($C41,Input!$A$8:$HV$21,MATCH($CE$21+COUNTIF($KZ41:MI41,"&gt;0"),Input!$A$6:$HV$6,0),FALSE),0),0))*$D41</f>
        <v>0</v>
      </c>
      <c r="CZ41" s="1">
        <f>IF($E41+$I41+$D$7&lt;=CZ$22,0,IF(CZ$22-$D$7&gt;=$E41,IF(COUNTIF($KZ41:MJ41,"&gt;0")&gt;0,VLOOKUP($C41,Input!$A$8:$HV$21,MATCH($CE$21+COUNTIF($KZ41:MJ41,"&gt;0"),Input!$A$6:$HV$6,0),FALSE),0),0))*$D41</f>
        <v>0</v>
      </c>
      <c r="DA41" s="1">
        <f>IF($E41+$I41+$D$7&lt;=DA$22,0,IF(DA$22-$D$7&gt;=$E41,IF(COUNTIF($KZ41:MK41,"&gt;0")&gt;0,VLOOKUP($C41,Input!$A$8:$HV$21,MATCH($CE$21+COUNTIF($KZ41:MK41,"&gt;0"),Input!$A$6:$HV$6,0),FALSE),0),0))*$D41</f>
        <v>0</v>
      </c>
      <c r="DB41" s="1">
        <f>IF($E41+$I41+$D$7&lt;=DB$22,0,IF(DB$22-$D$7&gt;=$E41,IF(COUNTIF($KZ41:ML41,"&gt;0")&gt;0,VLOOKUP($C41,Input!$A$8:$HV$21,MATCH($CE$21+COUNTIF($KZ41:ML41,"&gt;0"),Input!$A$6:$HV$6,0),FALSE),0),0))*$D41</f>
        <v>0</v>
      </c>
      <c r="DC41" s="1">
        <f>IF($E41+$I41+$D$7&lt;=DC$22,0,IF(DC$22-$D$7&gt;=$E41,IF(COUNTIF($KZ41:MM41,"&gt;0")&gt;0,VLOOKUP($C41,Input!$A$8:$HV$21,MATCH($CE$21+COUNTIF($KZ41:MM41,"&gt;0"),Input!$A$6:$HV$6,0),FALSE),0),0))*$D41</f>
        <v>0</v>
      </c>
      <c r="DD41" s="1">
        <f>IF($E41+$I41+$D$7&lt;=DD$22,0,IF(DD$22-$D$7&gt;=$E41,IF(COUNTIF($KZ41:MN41,"&gt;0")&gt;0,VLOOKUP($C41,Input!$A$8:$HV$21,MATCH($CE$21+COUNTIF($KZ41:MN41,"&gt;0"),Input!$A$6:$HV$6,0),FALSE),0),0))*$D41</f>
        <v>0</v>
      </c>
      <c r="DE41" s="1">
        <f>IF($E41+$I41+$D$7&lt;=DE$22,0,IF(DE$22-$D$7&gt;=$E41,IF(COUNTIF($KZ41:MO41,"&gt;0")&gt;0,VLOOKUP($C41,Input!$A$8:$HV$21,MATCH($CE$21+COUNTIF($KZ41:MO41,"&gt;0"),Input!$A$6:$HV$6,0),FALSE),0),0))*$D41</f>
        <v>0</v>
      </c>
      <c r="DF41" s="1">
        <f>IF($E41+$I41+$D$7&lt;=DF$22,0,IF(DF$22-$D$7&gt;=$E41,IF(COUNTIF($KZ41:MP41,"&gt;0")&gt;0,VLOOKUP($C41,Input!$A$8:$HV$21,MATCH($CE$21+COUNTIF($KZ41:MP41,"&gt;0"),Input!$A$6:$HV$6,0),FALSE),0),0))*$D41</f>
        <v>0</v>
      </c>
      <c r="DG41" s="1">
        <f>IF($E41+$I41+$D$7&lt;=DG$22,0,IF(DG$22-$D$7&gt;=$E41,IF(COUNTIF($KZ41:MQ41,"&gt;0")&gt;0,VLOOKUP($C41,Input!$A$8:$HV$21,MATCH($CE$21+COUNTIF($KZ41:MQ41,"&gt;0"),Input!$A$6:$HV$6,0),FALSE),0),0))*$D41</f>
        <v>0</v>
      </c>
      <c r="DH41" s="1">
        <f>IF($E41+$I41+$D$7&lt;=DH$22,0,IF(DH$22-$D$7&gt;=$E41,IF(COUNTIF($KZ41:MR41,"&gt;0")&gt;0,VLOOKUP($C41,Input!$A$8:$HV$21,MATCH($CE$21+COUNTIF($KZ41:MR41,"&gt;0"),Input!$A$6:$HV$6,0),FALSE),0),0))*$D41</f>
        <v>0</v>
      </c>
      <c r="DI41" s="1">
        <f>IF($E41+$I41+$D$7&lt;=DI$22,0,IF(DI$22-$D$7&gt;=$E41,IF(COUNTIF($KZ41:MS41,"&gt;0")&gt;0,VLOOKUP($C41,Input!$A$8:$HV$21,MATCH($CE$21+COUNTIF($KZ41:MS41,"&gt;0"),Input!$A$6:$HV$6,0),FALSE),0),0))*$D41</f>
        <v>0</v>
      </c>
      <c r="DJ41" s="1">
        <f>IF($E41+$I41+$D$7&lt;=DJ$22,0,IF(DJ$22-$D$7&gt;=$E41,IF(COUNTIF($KZ41:MT41,"&gt;0")&gt;0,VLOOKUP($C41,Input!$A$8:$HV$21,MATCH($CE$21+COUNTIF($KZ41:MT41,"&gt;0"),Input!$A$6:$HV$6,0),FALSE),0),0))*$D41</f>
        <v>0</v>
      </c>
      <c r="DK41" s="1">
        <f>IF($E41+$I41+$D$7&lt;=DK$22,0,IF(DK$22-$D$7&gt;=$E41,IF(COUNTIF($KZ41:MU41,"&gt;0")&gt;0,VLOOKUP($C41,Input!$A$8:$HV$21,MATCH($CE$21+COUNTIF($KZ41:MU41,"&gt;0"),Input!$A$6:$HV$6,0),FALSE),0),0))*$D41</f>
        <v>0</v>
      </c>
      <c r="DL41" s="1">
        <f>IF($E41+$I41+$D$7&lt;=DL$22,0,IF(DL$22-$D$7&gt;=$E41,IF(COUNTIF($KZ41:MV41,"&gt;0")&gt;0,VLOOKUP($C41,Input!$A$8:$HV$21,MATCH($CE$21+COUNTIF($KZ41:MV41,"&gt;0"),Input!$A$6:$HV$6,0),FALSE),0),0))*$D41</f>
        <v>0</v>
      </c>
      <c r="DM41" s="1">
        <f>IF($E41+$I41+$D$7&lt;=DM$22,0,IF(DM$22-$D$7&gt;=$E41,IF(COUNTIF($KZ41:MW41,"&gt;0")&gt;0,VLOOKUP($C41,Input!$A$8:$HV$21,MATCH($CE$21+COUNTIF($KZ41:MW41,"&gt;0"),Input!$A$6:$HV$6,0),FALSE),0),0))*$D41</f>
        <v>0</v>
      </c>
      <c r="DN41" s="1">
        <f>IF($E41+$I41+$D$7&lt;=DN$22,0,IF(DN$22-$D$7&gt;=$E41,IF(COUNTIF($KZ41:MX41,"&gt;0")&gt;0,VLOOKUP($C41,Input!$A$8:$HV$21,MATCH($CE$21+COUNTIF($KZ41:MX41,"&gt;0"),Input!$A$6:$HV$6,0),FALSE),0),0))*$D41</f>
        <v>0</v>
      </c>
      <c r="DP41" t="str">
        <f>+VLOOKUP($C41,Input!$A$8:$GZ$39,MATCH(DP$21,Input!$A$6:$GZ$6,0),FALSE)</f>
        <v>Bus Maintenance at 0.85/mile</v>
      </c>
      <c r="DQ41" s="1">
        <f>IF($E41+$I41+$D$7&lt;=DQ$22,0,IF(DQ$22-$D$7&gt;=$E41,IF(COUNTIF($KZ41:LP41,"&gt;0")&gt;0,VLOOKUP($C41,Input!$A$8:$HV$21,MATCH($DP$21+COUNTIF($KZ41:LP41,"&gt;0"),Input!$A$6:$HV$6,0),FALSE),0),0))*$D41*$F41</f>
        <v>0</v>
      </c>
      <c r="DR41" s="1">
        <f>IF($E41+$I41+$D$7&lt;=DR$22,0,IF(DR$22-$D$7&gt;=$E41,IF(COUNTIF($KZ41:LQ41,"&gt;0")&gt;0,VLOOKUP($C41,Input!$A$8:$HV$21,MATCH($DP$21+COUNTIF($KZ41:LQ41,"&gt;0"),Input!$A$6:$HV$6,0),FALSE),0),0))*$D41*$F41</f>
        <v>0</v>
      </c>
      <c r="DS41" s="1">
        <f>IF($E41+$I41+$D$7&lt;=DS$22,0,IF(DS$22-$D$7&gt;=$E41,IF(COUNTIF($KZ41:LR41,"&gt;0")&gt;0,VLOOKUP($C41,Input!$A$8:$HV$21,MATCH($DP$21+COUNTIF($KZ41:LR41,"&gt;0"),Input!$A$6:$HV$6,0),FALSE),0),0))*$D41*$F41</f>
        <v>7956000</v>
      </c>
      <c r="DT41" s="1">
        <f>IF($E41+$I41+$D$7&lt;=DT$22,0,IF(DT$22-$D$7&gt;=$E41,IF(COUNTIF($KZ41:LS41,"&gt;0")&gt;0,VLOOKUP($C41,Input!$A$8:$HV$21,MATCH($DP$21+COUNTIF($KZ41:LS41,"&gt;0"),Input!$A$6:$HV$6,0),FALSE),0),0))*$D41*$F41</f>
        <v>7956000</v>
      </c>
      <c r="DU41" s="1">
        <f>IF($E41+$I41+$D$7&lt;=DU$22,0,IF(DU$22-$D$7&gt;=$E41,IF(COUNTIF($KZ41:LT41,"&gt;0")&gt;0,VLOOKUP($C41,Input!$A$8:$HV$21,MATCH($DP$21+COUNTIF($KZ41:LT41,"&gt;0"),Input!$A$6:$HV$6,0),FALSE),0),0))*$D41*$F41</f>
        <v>7956000</v>
      </c>
      <c r="DV41" s="1">
        <f>IF($E41+$I41+$D$7&lt;=DV$22,0,IF(DV$22-$D$7&gt;=$E41,IF(COUNTIF($KZ41:LU41,"&gt;0")&gt;0,VLOOKUP($C41,Input!$A$8:$HV$21,MATCH($DP$21+COUNTIF($KZ41:LU41,"&gt;0"),Input!$A$6:$HV$6,0),FALSE),0),0))*$D41*$F41</f>
        <v>7956000</v>
      </c>
      <c r="DW41" s="1">
        <f>IF($E41+$I41+$D$7&lt;=DW$22,0,IF(DW$22-$D$7&gt;=$E41,IF(COUNTIF($KZ41:LV41,"&gt;0")&gt;0,VLOOKUP($C41,Input!$A$8:$HV$21,MATCH($DP$21+COUNTIF($KZ41:LV41,"&gt;0"),Input!$A$6:$HV$6,0),FALSE),0),0))*$D41*$F41</f>
        <v>7956000</v>
      </c>
      <c r="DX41" s="1">
        <f>IF($E41+$I41+$D$7&lt;=DX$22,0,IF(DX$22-$D$7&gt;=$E41,IF(COUNTIF($KZ41:LW41,"&gt;0")&gt;0,VLOOKUP($C41,Input!$A$8:$HV$21,MATCH($DP$21+COUNTIF($KZ41:LW41,"&gt;0"),Input!$A$6:$HV$6,0),FALSE),0),0))*$D41*$F41</f>
        <v>7956000</v>
      </c>
      <c r="DY41" s="1">
        <f>IF($E41+$I41+$D$7&lt;=DY$22,0,IF(DY$22-$D$7&gt;=$E41,IF(COUNTIF($KZ41:LX41,"&gt;0")&gt;0,VLOOKUP($C41,Input!$A$8:$HV$21,MATCH($DP$21+COUNTIF($KZ41:LX41,"&gt;0"),Input!$A$6:$HV$6,0),FALSE),0),0))*$D41*$F41</f>
        <v>7956000</v>
      </c>
      <c r="DZ41" s="1">
        <f>IF($E41+$I41+$D$7&lt;=DZ$22,0,IF(DZ$22-$D$7&gt;=$E41,IF(COUNTIF($KZ41:LY41,"&gt;0")&gt;0,VLOOKUP($C41,Input!$A$8:$HV$21,MATCH($DP$21+COUNTIF($KZ41:LY41,"&gt;0"),Input!$A$6:$HV$6,0),FALSE),0),0))*$D41*$F41</f>
        <v>7956000</v>
      </c>
      <c r="EA41" s="1">
        <f>IF($E41+$I41+$D$7&lt;=EA$22,0,IF(EA$22-$D$7&gt;=$E41,IF(COUNTIF($KZ41:LZ41,"&gt;0")&gt;0,VLOOKUP($C41,Input!$A$8:$HV$21,MATCH($DP$21+COUNTIF($KZ41:LZ41,"&gt;0"),Input!$A$6:$HV$6,0),FALSE),0),0))*$D41*$F41</f>
        <v>7956000</v>
      </c>
      <c r="EB41" s="1">
        <f>IF($E41+$I41+$D$7&lt;=EB$22,0,IF(EB$22-$D$7&gt;=$E41,IF(COUNTIF($KZ41:MA41,"&gt;0")&gt;0,VLOOKUP($C41,Input!$A$8:$HV$21,MATCH($DP$21+COUNTIF($KZ41:MA41,"&gt;0"),Input!$A$6:$HV$6,0),FALSE),0),0))*$D41*$F41</f>
        <v>7956000</v>
      </c>
      <c r="EC41" s="1">
        <f>IF($E41+$I41+$D$7&lt;=EC$22,0,IF(EC$22-$D$7&gt;=$E41,IF(COUNTIF($KZ41:MB41,"&gt;0")&gt;0,VLOOKUP($C41,Input!$A$8:$HV$21,MATCH($DP$21+COUNTIF($KZ41:MB41,"&gt;0"),Input!$A$6:$HV$6,0),FALSE),0),0))*$D41*$F41</f>
        <v>7956000</v>
      </c>
      <c r="ED41" s="1">
        <f>IF($E41+$I41+$D$7&lt;=ED$22,0,IF(ED$22-$D$7&gt;=$E41,IF(COUNTIF($KZ41:MC41,"&gt;0")&gt;0,VLOOKUP($C41,Input!$A$8:$HV$21,MATCH($DP$21+COUNTIF($KZ41:MC41,"&gt;0"),Input!$A$6:$HV$6,0),FALSE),0),0))*$D41*$F41</f>
        <v>7956000</v>
      </c>
      <c r="EE41" s="1">
        <f>IF($E41+$I41+$D$7&lt;=EE$22,0,IF(EE$22-$D$7&gt;=$E41,IF(COUNTIF($KZ41:MD41,"&gt;0")&gt;0,VLOOKUP($C41,Input!$A$8:$HV$21,MATCH($DP$21+COUNTIF($KZ41:MD41,"&gt;0"),Input!$A$6:$HV$6,0),FALSE),0),0))*$D41*$F41</f>
        <v>7956000</v>
      </c>
      <c r="EF41" s="1">
        <f>IF($E41+$I41+$D$7&lt;=EF$22,0,IF(EF$22-$D$7&gt;=$E41,IF(COUNTIF($KZ41:ME41,"&gt;0")&gt;0,VLOOKUP($C41,Input!$A$8:$HV$21,MATCH($DP$21+COUNTIF($KZ41:ME41,"&gt;0"),Input!$A$6:$HV$6,0),FALSE),0),0))*$D41*$F41</f>
        <v>7956000</v>
      </c>
      <c r="EG41" s="1">
        <f>IF($E41+$I41+$D$7&lt;=EG$22,0,IF(EG$22-$D$7&gt;=$E41,IF(COUNTIF($KZ41:MF41,"&gt;0")&gt;0,VLOOKUP($C41,Input!$A$8:$HV$21,MATCH($DP$21+COUNTIF($KZ41:MF41,"&gt;0"),Input!$A$6:$HV$6,0),FALSE),0),0))*$D41*$F41</f>
        <v>0</v>
      </c>
      <c r="EH41" s="1">
        <f>IF($E41+$I41+$D$7&lt;=EH$22,0,IF(EH$22-$D$7&gt;=$E41,IF(COUNTIF($KZ41:MG41,"&gt;0")&gt;0,VLOOKUP($C41,Input!$A$8:$HV$21,MATCH($DP$21+COUNTIF($KZ41:MG41,"&gt;0"),Input!$A$6:$HV$6,0),FALSE),0),0))*$D41*$F41</f>
        <v>0</v>
      </c>
      <c r="EI41" s="1">
        <f>IF($E41+$I41+$D$7&lt;=EI$22,0,IF(EI$22-$D$7&gt;=$E41,IF(COUNTIF($KZ41:MH41,"&gt;0")&gt;0,VLOOKUP($C41,Input!$A$8:$HV$21,MATCH($DP$21+COUNTIF($KZ41:MH41,"&gt;0"),Input!$A$6:$HV$6,0),FALSE),0),0))*$D41*$F41</f>
        <v>0</v>
      </c>
      <c r="EJ41" s="1">
        <f>IF($E41+$I41+$D$7&lt;=EJ$22,0,IF(EJ$22-$D$7&gt;=$E41,IF(COUNTIF($KZ41:MI41,"&gt;0")&gt;0,VLOOKUP($C41,Input!$A$8:$HV$21,MATCH($DP$21+COUNTIF($KZ41:MI41,"&gt;0"),Input!$A$6:$HV$6,0),FALSE),0),0))*$D41*$F41</f>
        <v>0</v>
      </c>
      <c r="EK41" s="1">
        <f>IF($E41+$I41+$D$7&lt;=EK$22,0,IF(EK$22-$D$7&gt;=$E41,IF(COUNTIF($KZ41:MJ41,"&gt;0")&gt;0,VLOOKUP($C41,Input!$A$8:$HV$21,MATCH($DP$21+COUNTIF($KZ41:MJ41,"&gt;0"),Input!$A$6:$HV$6,0),FALSE),0),0))*$D41*$F41</f>
        <v>0</v>
      </c>
      <c r="EL41" s="1">
        <f>IF($E41+$I41+$D$7&lt;=EL$22,0,IF(EL$22-$D$7&gt;=$E41,IF(COUNTIF($KZ41:MK41,"&gt;0")&gt;0,VLOOKUP($C41,Input!$A$8:$HV$21,MATCH($DP$21+COUNTIF($KZ41:MK41,"&gt;0"),Input!$A$6:$HV$6,0),FALSE),0),0))*$D41*$F41</f>
        <v>0</v>
      </c>
      <c r="EM41" s="1">
        <f>IF($E41+$I41+$D$7&lt;=EM$22,0,IF(EM$22-$D$7&gt;=$E41,IF(COUNTIF($KZ41:ML41,"&gt;0")&gt;0,VLOOKUP($C41,Input!$A$8:$HV$21,MATCH($DP$21+COUNTIF($KZ41:ML41,"&gt;0"),Input!$A$6:$HV$6,0),FALSE),0),0))*$D41*$F41</f>
        <v>0</v>
      </c>
      <c r="EN41" s="1">
        <f>IF($E41+$I41+$D$7&lt;=EN$22,0,IF(EN$22-$D$7&gt;=$E41,IF(COUNTIF($KZ41:MM41,"&gt;0")&gt;0,VLOOKUP($C41,Input!$A$8:$HV$21,MATCH($DP$21+COUNTIF($KZ41:MM41,"&gt;0"),Input!$A$6:$HV$6,0),FALSE),0),0))*$D41*$F41</f>
        <v>0</v>
      </c>
      <c r="EO41" s="1">
        <f>IF($E41+$I41+$D$7&lt;=EO$22,0,IF(EO$22-$D$7&gt;=$E41,IF(COUNTIF($KZ41:MN41,"&gt;0")&gt;0,VLOOKUP($C41,Input!$A$8:$HV$21,MATCH($DP$21+COUNTIF($KZ41:MN41,"&gt;0"),Input!$A$6:$HV$6,0),FALSE),0),0))*$D41*$F41</f>
        <v>0</v>
      </c>
      <c r="EP41" s="1">
        <f>IF($E41+$I41+$D$7&lt;=EP$22,0,IF(EP$22-$D$7&gt;=$E41,IF(COUNTIF($KZ41:MO41,"&gt;0")&gt;0,VLOOKUP($C41,Input!$A$8:$HV$21,MATCH($DP$21+COUNTIF($KZ41:MO41,"&gt;0"),Input!$A$6:$HV$6,0),FALSE),0),0))*$D41*$F41</f>
        <v>0</v>
      </c>
      <c r="EQ41" s="1">
        <f>IF($E41+$I41+$D$7&lt;=EQ$22,0,IF(EQ$22-$D$7&gt;=$E41,IF(COUNTIF($KZ41:MP41,"&gt;0")&gt;0,VLOOKUP($C41,Input!$A$8:$HV$21,MATCH($DP$21+COUNTIF($KZ41:MP41,"&gt;0"),Input!$A$6:$HV$6,0),FALSE),0),0))*$D41*$F41</f>
        <v>0</v>
      </c>
      <c r="ER41" s="1">
        <f>IF($E41+$I41+$D$7&lt;=ER$22,0,IF(ER$22-$D$7&gt;=$E41,IF(COUNTIF($KZ41:MQ41,"&gt;0")&gt;0,VLOOKUP($C41,Input!$A$8:$HV$21,MATCH($DP$21+COUNTIF($KZ41:MQ41,"&gt;0"),Input!$A$6:$HV$6,0),FALSE),0),0))*$D41*$F41</f>
        <v>0</v>
      </c>
      <c r="ES41" s="1">
        <f>IF($E41+$I41+$D$7&lt;=ES$22,0,IF(ES$22-$D$7&gt;=$E41,IF(COUNTIF($KZ41:MR41,"&gt;0")&gt;0,VLOOKUP($C41,Input!$A$8:$HV$21,MATCH($DP$21+COUNTIF($KZ41:MR41,"&gt;0"),Input!$A$6:$HV$6,0),FALSE),0),0))*$D41*$F41</f>
        <v>0</v>
      </c>
      <c r="ET41" s="1">
        <f>IF($E41+$I41+$D$7&lt;=ET$22,0,IF(ET$22-$D$7&gt;=$E41,IF(COUNTIF($KZ41:MS41,"&gt;0")&gt;0,VLOOKUP($C41,Input!$A$8:$HV$21,MATCH($DP$21+COUNTIF($KZ41:MS41,"&gt;0"),Input!$A$6:$HV$6,0),FALSE),0),0))*$D41*$F41</f>
        <v>0</v>
      </c>
      <c r="EU41" s="1">
        <f>IF($E41+$I41+$D$7&lt;=EU$22,0,IF(EU$22-$D$7&gt;=$E41,IF(COUNTIF($KZ41:MT41,"&gt;0")&gt;0,VLOOKUP($C41,Input!$A$8:$HV$21,MATCH($DP$21+COUNTIF($KZ41:MT41,"&gt;0"),Input!$A$6:$HV$6,0),FALSE),0),0))*$D41*$F41</f>
        <v>0</v>
      </c>
      <c r="EV41" s="1">
        <f>IF($E41+$I41+$D$7&lt;=EV$22,0,IF(EV$22-$D$7&gt;=$E41,IF(COUNTIF($KZ41:MU41,"&gt;0")&gt;0,VLOOKUP($C41,Input!$A$8:$HV$21,MATCH($DP$21+COUNTIF($KZ41:MU41,"&gt;0"),Input!$A$6:$HV$6,0),FALSE),0),0))*$D41*$F41</f>
        <v>0</v>
      </c>
      <c r="EW41" s="1">
        <f>IF($E41+$I41+$D$7&lt;=EW$22,0,IF(EW$22-$D$7&gt;=$E41,IF(COUNTIF($KZ41:MV41,"&gt;0")&gt;0,VLOOKUP($C41,Input!$A$8:$HV$21,MATCH($DP$21+COUNTIF($KZ41:MV41,"&gt;0"),Input!$A$6:$HV$6,0),FALSE),0),0))*$D41*$F41</f>
        <v>0</v>
      </c>
      <c r="EX41" s="1">
        <f>IF($E41+$I41+$D$7&lt;=EX$22,0,IF(EX$22-$D$7&gt;=$E41,IF(COUNTIF($KZ41:MW41,"&gt;0")&gt;0,VLOOKUP($C41,Input!$A$8:$HV$21,MATCH($DP$21+COUNTIF($KZ41:MW41,"&gt;0"),Input!$A$6:$HV$6,0),FALSE),0),0))*$D41*$F41</f>
        <v>0</v>
      </c>
      <c r="EY41" s="1">
        <f>IF($E41+$I41+$D$7&lt;=EY$22,0,IF(EY$22-$D$7&gt;=$E41,IF(COUNTIF($KZ41:MX41,"&gt;0")&gt;0,VLOOKUP($C41,Input!$A$8:$HV$21,MATCH($DP$21+COUNTIF($KZ41:MX41,"&gt;0"),Input!$A$6:$HV$6,0),FALSE),0),0))*$D41*$F41</f>
        <v>0</v>
      </c>
      <c r="EZ41" s="1"/>
      <c r="FA41" t="str">
        <f>VLOOKUP($C41,Input!$A$8:$GZ$39,MATCH(FA$21,Input!$A$6:$GZ$6,0),FALSE)</f>
        <v>NA</v>
      </c>
      <c r="FB41">
        <f>IF((VLOOKUP($C41,Input!$A$8:$GZ$39,MATCH(FB$21,Input!$A$6:$GZ$6,0),FALSE))="Y",$D41/VLOOKUP($C41,Input!$A$8:$GZ$39,MATCH(FC$21,Input!$A$6:$GZ$6,0),FALSE),0)</f>
        <v>0</v>
      </c>
      <c r="FC41">
        <f>IF((VLOOKUP($C41,Input!$A$8:$GZ$39,MATCH(FB$21,Input!$A$6:$GZ$6,0),FALSE))="Y",0,IF((VLOOKUP($C41,Input!$A$8:$GZ$39,MATCH(FC$21,Input!$A$6:$GZ$6,0),FALSE))&gt;0,$D41/VLOOKUP($C41,Input!$A$8:$GZ$39,MATCH(FC$21,Input!$A$6:$GZ$6,0),FALSE),0))</f>
        <v>0</v>
      </c>
      <c r="FD41" s="1">
        <f>+IF($E41=FD$22,VLOOKUP($C41,Input!$A$8:$GZ$39,MATCH(FD$21,Input!$A$6:$GZ$6,0),FALSE),0)*IF(FD$19&gt;=MAX(FC$19:$FD$19),MIN((FD$19-MAX(FC$19:$FD$19)),(FD$19-FC$19)),0)+IF($E41=FD$22,VLOOKUP($C41,Input!$A$8:$GZ$39,MATCH(FD$21,Input!$A$6:$GZ$6,0),FALSE),0)*IF(FD$18&gt;=MAX(FC$18:$FD$18),MIN((FD$18-MAX(FC$18:$FD$18)),(FD$18-FC$18)),0)</f>
        <v>0</v>
      </c>
      <c r="FE41" s="1">
        <f>+IF($E41=FE$22,VLOOKUP($C41,Input!$A$8:$GZ$39,MATCH(FE$21,Input!$A$6:$GZ$6,0),FALSE),0)*IF(FE$19&gt;=MAX(FD$19:$FD$19),MIN((FE$19-MAX(FD$19:$FD$19)),(FE$19-FD$19)),0)+IF($E41=FE$22,VLOOKUP($C41,Input!$A$8:$GZ$39,MATCH(FE$21,Input!$A$6:$GZ$6,0),FALSE),0)*IF(FE$18&gt;=MAX(FD$18:$FD$18),MIN((FE$18-MAX(FD$18:$FD$18)),(FE$18-FD$18)),0)</f>
        <v>0</v>
      </c>
      <c r="FF41" s="1">
        <f>+IF($E41=FF$22,VLOOKUP($C41,Input!$A$8:$GZ$39,MATCH(FF$21,Input!$A$6:$GZ$6,0),FALSE),0)*IF(FF$19&gt;=MAX($FD$19:FE$19),MIN((FF$19-MAX($FD$19:FE$19)),(FF$19-FE$19)),0)+IF($E41=FF$22,VLOOKUP($C41,Input!$A$8:$GZ$39,MATCH(FF$21,Input!$A$6:$GZ$6,0),FALSE),0)*IF(FF$18&gt;=MAX($FD$18:FE$18),MIN((FF$18-MAX($FD$18:FE$18)),(FF$18-FE$18)),0)</f>
        <v>0</v>
      </c>
      <c r="FG41" s="1">
        <f>+IF($E41=FG$22,VLOOKUP($C41,Input!$A$8:$GZ$39,MATCH(FG$21,Input!$A$6:$GZ$6,0),FALSE),0)*IF(FG$19&gt;=MAX($FD$19:FF$19),MIN((FG$19-MAX($FD$19:FF$19)),(FG$19-FF$19)),0)+IF($E41=FG$22,VLOOKUP($C41,Input!$A$8:$GZ$39,MATCH(FG$21,Input!$A$6:$GZ$6,0),FALSE),0)*IF(FG$18&gt;=MAX($FD$18:FF$18),MIN((FG$18-MAX($FD$18:FF$18)),(FG$18-FF$18)),0)</f>
        <v>0</v>
      </c>
      <c r="FH41" s="1">
        <f>+IF($E41=FH$22,VLOOKUP($C41,Input!$A$8:$GZ$39,MATCH(FH$21,Input!$A$6:$GZ$6,0),FALSE),0)*IF(FH$19&gt;=MAX($FD$19:FG$19),MIN((FH$19-MAX($FD$19:FG$19)),(FH$19-FG$19)),0)+IF($E41=FH$22,VLOOKUP($C41,Input!$A$8:$GZ$39,MATCH(FH$21,Input!$A$6:$GZ$6,0),FALSE),0)*IF(FH$18&gt;=MAX($FD$18:FG$18),MIN((FH$18-MAX($FD$18:FG$18)),(FH$18-FG$18)),0)</f>
        <v>0</v>
      </c>
      <c r="FI41" s="1">
        <f>+IF($E41=FI$22,VLOOKUP($C41,Input!$A$8:$GZ$39,MATCH(FI$21,Input!$A$6:$GZ$6,0),FALSE),0)*IF(FI$19&gt;=MAX($FD$19:FH$19),MIN((FI$19-MAX($FD$19:FH$19)),(FI$19-FH$19)),0)+IF($E41=FI$22,VLOOKUP($C41,Input!$A$8:$GZ$39,MATCH(FI$21,Input!$A$6:$GZ$6,0),FALSE),0)*IF(FI$18&gt;=MAX($FD$18:FH$18),MIN((FI$18-MAX($FD$18:FH$18)),(FI$18-FH$18)),0)</f>
        <v>0</v>
      </c>
      <c r="FJ41" s="1">
        <f>+IF($E41=FJ$22,VLOOKUP($C41,Input!$A$8:$GZ$39,MATCH(FJ$21,Input!$A$6:$GZ$6,0),FALSE),0)*IF(FJ$19&gt;=MAX($FD$19:FI$19),MIN((FJ$19-MAX($FD$19:FI$19)),(FJ$19-FI$19)),0)+IF($E41=FJ$22,VLOOKUP($C41,Input!$A$8:$GZ$39,MATCH(FJ$21,Input!$A$6:$GZ$6,0),FALSE),0)*IF(FJ$18&gt;=MAX($FD$18:FI$18),MIN((FJ$18-MAX($FD$18:FI$18)),(FJ$18-FI$18)),0)</f>
        <v>0</v>
      </c>
      <c r="FK41" s="1">
        <f>+IF($E41=FK$22,VLOOKUP($C41,Input!$A$8:$GZ$39,MATCH(FK$21,Input!$A$6:$GZ$6,0),FALSE),0)*IF(FK$19&gt;=MAX($FD$19:FJ$19),MIN((FK$19-MAX($FD$19:FJ$19)),(FK$19-FJ$19)),0)+IF($E41=FK$22,VLOOKUP($C41,Input!$A$8:$GZ$39,MATCH(FK$21,Input!$A$6:$GZ$6,0),FALSE),0)*IF(FK$18&gt;=MAX($FD$18:FJ$18),MIN((FK$18-MAX($FD$18:FJ$18)),(FK$18-FJ$18)),0)</f>
        <v>0</v>
      </c>
      <c r="FL41" s="1">
        <f>+IF($E41=FL$22,VLOOKUP($C41,Input!$A$8:$GZ$39,MATCH(FL$21,Input!$A$6:$GZ$6,0),FALSE),0)*IF(FL$19&gt;=MAX($FD$19:FK$19),MIN((FL$19-MAX($FD$19:FK$19)),(FL$19-FK$19)),0)+IF($E41=FL$22,VLOOKUP($C41,Input!$A$8:$GZ$39,MATCH(FL$21,Input!$A$6:$GZ$6,0),FALSE),0)*IF(FL$18&gt;=MAX($FD$18:FK$18),MIN((FL$18-MAX($FD$18:FK$18)),(FL$18-FK$18)),0)</f>
        <v>0</v>
      </c>
      <c r="FM41" s="1">
        <f>+IF($E41=FM$22,VLOOKUP($C41,Input!$A$8:$GZ$39,MATCH(FM$21,Input!$A$6:$GZ$6,0),FALSE),0)*IF(FM$19&gt;=MAX($FD$19:FL$19),MIN((FM$19-MAX($FD$19:FL$19)),(FM$19-FL$19)),0)+IF($E41=FM$22,VLOOKUP($C41,Input!$A$8:$GZ$39,MATCH(FM$21,Input!$A$6:$GZ$6,0),FALSE),0)*IF(FM$18&gt;=MAX($FD$18:FL$18),MIN((FM$18-MAX($FD$18:FL$18)),(FM$18-FL$18)),0)</f>
        <v>0</v>
      </c>
      <c r="FN41" s="1">
        <f>+IF($E41=FN$22,VLOOKUP($C41,Input!$A$8:$GZ$39,MATCH(FN$21,Input!$A$6:$GZ$6,0),FALSE),0)*IF(FN$19&gt;=MAX($FD$19:FM$19),MIN((FN$19-MAX($FD$19:FM$19)),(FN$19-FM$19)),0)+IF($E41=FN$22,VLOOKUP($C41,Input!$A$8:$GZ$39,MATCH(FN$21,Input!$A$6:$GZ$6,0),FALSE),0)*IF(FN$18&gt;=MAX($FD$18:FM$18),MIN((FN$18-MAX($FD$18:FM$18)),(FN$18-FM$18)),0)</f>
        <v>0</v>
      </c>
      <c r="FO41" s="1">
        <f>+IF($E41=FO$22,VLOOKUP($C41,Input!$A$8:$GZ$39,MATCH(FO$21,Input!$A$6:$GZ$6,0),FALSE),0)*IF(FO$19&gt;=MAX($FD$19:FN$19),MIN((FO$19-MAX($FD$19:FN$19)),(FO$19-FN$19)),0)+IF($E41=FO$22,VLOOKUP($C41,Input!$A$8:$GZ$39,MATCH(FO$21,Input!$A$6:$GZ$6,0),FALSE),0)*IF(FO$18&gt;=MAX($FD$18:FN$18),MIN((FO$18-MAX($FD$18:FN$18)),(FO$18-FN$18)),0)</f>
        <v>0</v>
      </c>
      <c r="FP41" s="1">
        <f>+IF($E41=FP$22,VLOOKUP($C41,Input!$A$8:$GZ$39,MATCH(FP$21,Input!$A$6:$GZ$6,0),FALSE),0)*IF(FP$19&gt;=MAX($FD$19:FO$19),MIN((FP$19-MAX($FD$19:FO$19)),(FP$19-FO$19)),0)+IF($E41=FP$22,VLOOKUP($C41,Input!$A$8:$GZ$39,MATCH(FP$21,Input!$A$6:$GZ$6,0),FALSE),0)*IF(FP$18&gt;=MAX($FD$18:FO$18),MIN((FP$18-MAX($FD$18:FO$18)),(FP$18-FO$18)),0)</f>
        <v>0</v>
      </c>
      <c r="FQ41" s="1">
        <f>+IF($E41=FQ$22,VLOOKUP($C41,Input!$A$8:$GZ$39,MATCH(FQ$21,Input!$A$6:$GZ$6,0),FALSE),0)*IF(FQ$19&gt;=MAX($FD$19:FP$19),MIN((FQ$19-MAX($FD$19:FP$19)),(FQ$19-FP$19)),0)+IF($E41=FQ$22,VLOOKUP($C41,Input!$A$8:$GZ$39,MATCH(FQ$21,Input!$A$6:$GZ$6,0),FALSE),0)*IF(FQ$18&gt;=MAX($FD$18:FP$18),MIN((FQ$18-MAX($FD$18:FP$18)),(FQ$18-FP$18)),0)</f>
        <v>0</v>
      </c>
      <c r="FR41" s="1">
        <f>+IF($E41=FR$22,VLOOKUP($C41,Input!$A$8:$GZ$39,MATCH(FR$21,Input!$A$6:$GZ$6,0),FALSE),0)*IF(FR$19&gt;=MAX($FD$19:FQ$19),MIN((FR$19-MAX($FD$19:FQ$19)),(FR$19-FQ$19)),0)+IF($E41=FR$22,VLOOKUP($C41,Input!$A$8:$GZ$39,MATCH(FR$21,Input!$A$6:$GZ$6,0),FALSE),0)*IF(FR$18&gt;=MAX($FD$18:FQ$18),MIN((FR$18-MAX($FD$18:FQ$18)),(FR$18-FQ$18)),0)</f>
        <v>0</v>
      </c>
      <c r="FS41" s="1">
        <f>+IF($E41=FS$22,VLOOKUP($C41,Input!$A$8:$GZ$39,MATCH(FS$21,Input!$A$6:$GZ$6,0),FALSE),0)*IF(FS$19&gt;=MAX($FD$19:FR$19),MIN((FS$19-MAX($FD$19:FR$19)),(FS$19-FR$19)),0)+IF($E41=FS$22,VLOOKUP($C41,Input!$A$8:$GZ$39,MATCH(FS$21,Input!$A$6:$GZ$6,0),FALSE),0)*IF(FS$18&gt;=MAX($FD$18:FR$18),MIN((FS$18-MAX($FD$18:FR$18)),(FS$18-FR$18)),0)</f>
        <v>0</v>
      </c>
      <c r="FT41" s="1">
        <f>+IF($E41=FT$22,VLOOKUP($C41,Input!$A$8:$GZ$39,MATCH(FT$21,Input!$A$6:$GZ$6,0),FALSE),0)*IF(FT$19&gt;=MAX($FD$19:FS$19),MIN((FT$19-MAX($FD$19:FS$19)),(FT$19-FS$19)),0)+IF($E41=FT$22,VLOOKUP($C41,Input!$A$8:$GZ$39,MATCH(FT$21,Input!$A$6:$GZ$6,0),FALSE),0)*IF(FT$18&gt;=MAX($FD$18:FS$18),MIN((FT$18-MAX($FD$18:FS$18)),(FT$18-FS$18)),0)</f>
        <v>0</v>
      </c>
      <c r="FU41" s="1">
        <f>+IF($E41=FU$22,VLOOKUP($C41,Input!$A$8:$GZ$39,MATCH(FU$21,Input!$A$6:$GZ$6,0),FALSE),0)*IF(FU$19&gt;=MAX($FD$19:FT$19),MIN((FU$19-MAX($FD$19:FT$19)),(FU$19-FT$19)),0)+IF($E41=FU$22,VLOOKUP($C41,Input!$A$8:$GZ$39,MATCH(FU$21,Input!$A$6:$GZ$6,0),FALSE),0)*IF(FU$18&gt;=MAX($FD$18:FT$18),MIN((FU$18-MAX($FD$18:FT$18)),(FU$18-FT$18)),0)</f>
        <v>0</v>
      </c>
      <c r="FV41" s="1">
        <f>+IF($E41=FV$22,VLOOKUP($C41,Input!$A$8:$GZ$39,MATCH(FV$21,Input!$A$6:$GZ$6,0),FALSE),0)*IF(FV$19&gt;=MAX($FD$19:FU$19),MIN((FV$19-MAX($FD$19:FU$19)),(FV$19-FU$19)),0)+IF($E41=FV$22,VLOOKUP($C41,Input!$A$8:$GZ$39,MATCH(FV$21,Input!$A$6:$GZ$6,0),FALSE),0)*IF(FV$18&gt;=MAX($FD$18:FU$18),MIN((FV$18-MAX($FD$18:FU$18)),(FV$18-FU$18)),0)</f>
        <v>0</v>
      </c>
      <c r="FW41" s="1">
        <f>+IF($E41=FW$22,VLOOKUP($C41,Input!$A$8:$GZ$39,MATCH(FW$21,Input!$A$6:$GZ$6,0),FALSE),0)*IF(FW$19&gt;=MAX($FD$19:FV$19),MIN((FW$19-MAX($FD$19:FV$19)),(FW$19-FV$19)),0)+IF($E41=FW$22,VLOOKUP($C41,Input!$A$8:$GZ$39,MATCH(FW$21,Input!$A$6:$GZ$6,0),FALSE),0)*IF(FW$18&gt;=MAX($FD$18:FV$18),MIN((FW$18-MAX($FD$18:FV$18)),(FW$18-FV$18)),0)</f>
        <v>0</v>
      </c>
      <c r="FX41" s="1">
        <f>+IF($E41=FX$22,VLOOKUP($C41,Input!$A$8:$GZ$39,MATCH(FX$21,Input!$A$6:$GZ$6,0),FALSE),0)*IF(FX$19&gt;=MAX($FD$19:FW$19),MIN((FX$19-MAX($FD$19:FW$19)),(FX$19-FW$19)),0)+IF($E41=FX$22,VLOOKUP($C41,Input!$A$8:$GZ$39,MATCH(FX$21,Input!$A$6:$GZ$6,0),FALSE),0)*IF(FX$18&gt;=MAX($FD$18:FW$18),MIN((FX$18-MAX($FD$18:FW$18)),(FX$18-FW$18)),0)</f>
        <v>0</v>
      </c>
      <c r="FY41" s="1">
        <f>+IF($E41=FY$22,VLOOKUP($C41,Input!$A$8:$GZ$39,MATCH(FY$21,Input!$A$6:$GZ$6,0),FALSE),0)*IF(FY$19&gt;=MAX($FD$19:FX$19),MIN((FY$19-MAX($FD$19:FX$19)),(FY$19-FX$19)),0)+IF($E41=FY$22,VLOOKUP($C41,Input!$A$8:$GZ$39,MATCH(FY$21,Input!$A$6:$GZ$6,0),FALSE),0)*IF(FY$18&gt;=MAX($FD$18:FX$18),MIN((FY$18-MAX($FD$18:FX$18)),(FY$18-FX$18)),0)</f>
        <v>0</v>
      </c>
      <c r="FZ41" s="1">
        <f>+IF($E41=FZ$22,VLOOKUP($C41,Input!$A$8:$GZ$39,MATCH(FZ$21,Input!$A$6:$GZ$6,0),FALSE),0)*IF(FZ$19&gt;=MAX($FD$19:FY$19),MIN((FZ$19-MAX($FD$19:FY$19)),(FZ$19-FY$19)),0)+IF($E41=FZ$22,VLOOKUP($C41,Input!$A$8:$GZ$39,MATCH(FZ$21,Input!$A$6:$GZ$6,0),FALSE),0)*IF(FZ$18&gt;=MAX($FD$18:FY$18),MIN((FZ$18-MAX($FD$18:FY$18)),(FZ$18-FY$18)),0)</f>
        <v>0</v>
      </c>
      <c r="GA41" s="1">
        <f>+IF($E41=GA$22,VLOOKUP($C41,Input!$A$8:$GZ$39,MATCH(GA$21,Input!$A$6:$GZ$6,0),FALSE),0)*IF(GA$19&gt;=MAX($FD$19:FZ$19),MIN((GA$19-MAX($FD$19:FZ$19)),(GA$19-FZ$19)),0)+IF($E41=GA$22,VLOOKUP($C41,Input!$A$8:$GZ$39,MATCH(GA$21,Input!$A$6:$GZ$6,0),FALSE),0)*IF(GA$18&gt;=MAX($FD$18:FZ$18),MIN((GA$18-MAX($FD$18:FZ$18)),(GA$18-FZ$18)),0)</f>
        <v>0</v>
      </c>
      <c r="GB41" s="1">
        <f>+IF($E41=GB$22,VLOOKUP($C41,Input!$A$8:$GZ$39,MATCH(GB$21,Input!$A$6:$GZ$6,0),FALSE),0)*IF(GB$19&gt;=MAX($FD$19:GA$19),MIN((GB$19-MAX($FD$19:GA$19)),(GB$19-GA$19)),0)+IF($E41=GB$22,VLOOKUP($C41,Input!$A$8:$GZ$39,MATCH(GB$21,Input!$A$6:$GZ$6,0),FALSE),0)*IF(GB$18&gt;=MAX($FD$18:GA$18),MIN((GB$18-MAX($FD$18:GA$18)),(GB$18-GA$18)),0)</f>
        <v>0</v>
      </c>
      <c r="GC41" s="1">
        <f>+IF($E41=GC$22,VLOOKUP($C41,Input!$A$8:$GZ$39,MATCH(GC$21,Input!$A$6:$GZ$6,0),FALSE),0)*IF(GC$19&gt;=MAX($FD$19:GB$19),MIN((GC$19-MAX($FD$19:GB$19)),(GC$19-GB$19)),0)+IF($E41=GC$22,VLOOKUP($C41,Input!$A$8:$GZ$39,MATCH(GC$21,Input!$A$6:$GZ$6,0),FALSE),0)*IF(GC$18&gt;=MAX($FD$18:GB$18),MIN((GC$18-MAX($FD$18:GB$18)),(GC$18-GB$18)),0)</f>
        <v>0</v>
      </c>
      <c r="GD41" s="1">
        <f>+IF($E41=GD$22,VLOOKUP($C41,Input!$A$8:$GZ$39,MATCH(GD$21,Input!$A$6:$GZ$6,0),FALSE),0)*IF(GD$19&gt;=MAX($FD$19:GC$19),MIN((GD$19-MAX($FD$19:GC$19)),(GD$19-GC$19)),0)+IF($E41=GD$22,VLOOKUP($C41,Input!$A$8:$GZ$39,MATCH(GD$21,Input!$A$6:$GZ$6,0),FALSE),0)*IF(GD$18&gt;=MAX($FD$18:GC$18),MIN((GD$18-MAX($FD$18:GC$18)),(GD$18-GC$18)),0)</f>
        <v>0</v>
      </c>
      <c r="GE41" s="1">
        <f>+IF($E41=GE$22,VLOOKUP($C41,Input!$A$8:$GZ$39,MATCH(GE$21,Input!$A$6:$GZ$6,0),FALSE),0)*IF(GE$19&gt;=MAX($FD$19:GD$19),MIN((GE$19-MAX($FD$19:GD$19)),(GE$19-GD$19)),0)+IF($E41=GE$22,VLOOKUP($C41,Input!$A$8:$GZ$39,MATCH(GE$21,Input!$A$6:$GZ$6,0),FALSE),0)*IF(GE$18&gt;=MAX($FD$18:GD$18),MIN((GE$18-MAX($FD$18:GD$18)),(GE$18-GD$18)),0)</f>
        <v>0</v>
      </c>
      <c r="GF41" s="1">
        <f>+IF($E41=GF$22,VLOOKUP($C41,Input!$A$8:$GZ$39,MATCH(GF$21,Input!$A$6:$GZ$6,0),FALSE),0)*IF(GF$19&gt;=MAX($FD$19:GE$19),MIN((GF$19-MAX($FD$19:GE$19)),(GF$19-GE$19)),0)+IF($E41=GF$22,VLOOKUP($C41,Input!$A$8:$GZ$39,MATCH(GF$21,Input!$A$6:$GZ$6,0),FALSE),0)*IF(GF$18&gt;=MAX($FD$18:GE$18),MIN((GF$18-MAX($FD$18:GE$18)),(GF$18-GE$18)),0)</f>
        <v>0</v>
      </c>
      <c r="GG41" s="1">
        <f>+IF($E41=GG$22,VLOOKUP($C41,Input!$A$8:$GZ$39,MATCH(GG$21,Input!$A$6:$GZ$6,0),FALSE),0)*IF(GG$19&gt;=MAX($FD$19:GF$19),MIN((GG$19-MAX($FD$19:GF$19)),(GG$19-GF$19)),0)+IF($E41=GG$22,VLOOKUP($C41,Input!$A$8:$GZ$39,MATCH(GG$21,Input!$A$6:$GZ$6,0),FALSE),0)*IF(GG$18&gt;=MAX($FD$18:GF$18),MIN((GG$18-MAX($FD$18:GF$18)),(GG$18-GF$18)),0)</f>
        <v>0</v>
      </c>
      <c r="GH41" s="1">
        <f>+IF($E41=GH$22,VLOOKUP($C41,Input!$A$8:$GZ$39,MATCH(GH$21,Input!$A$6:$GZ$6,0),FALSE),0)*IF(GH$19&gt;=MAX($FD$19:GG$19),MIN((GH$19-MAX($FD$19:GG$19)),(GH$19-GG$19)),0)+IF($E41=GH$22,VLOOKUP($C41,Input!$A$8:$GZ$39,MATCH(GH$21,Input!$A$6:$GZ$6,0),FALSE),0)*IF(GH$18&gt;=MAX($FD$18:GG$18),MIN((GH$18-MAX($FD$18:GG$18)),(GH$18-GG$18)),0)</f>
        <v>0</v>
      </c>
      <c r="GI41" s="1">
        <f>+IF($E41=GI$22,VLOOKUP($C41,Input!$A$8:$GZ$39,MATCH(GI$21,Input!$A$6:$GZ$6,0),FALSE),0)*IF(GI$19&gt;=MAX($FD$19:GH$19),MIN((GI$19-MAX($FD$19:GH$19)),(GI$19-GH$19)),0)+IF($E41=GI$22,VLOOKUP($C41,Input!$A$8:$GZ$39,MATCH(GI$21,Input!$A$6:$GZ$6,0),FALSE),0)*IF(GI$18&gt;=MAX($FD$18:GH$18),MIN((GI$18-MAX($FD$18:GH$18)),(GI$18-GH$18)),0)</f>
        <v>0</v>
      </c>
      <c r="GJ41" s="1">
        <f>+IF($E41=GJ$22,VLOOKUP($C41,Input!$A$8:$GZ$39,MATCH(GJ$21,Input!$A$6:$GZ$6,0),FALSE),0)*IF(GJ$19&gt;=MAX($FD$19:GI$19),MIN((GJ$19-MAX($FD$19:GI$19)),(GJ$19-GI$19)),0)+IF($E41=GJ$22,VLOOKUP($C41,Input!$A$8:$GZ$39,MATCH(GJ$21,Input!$A$6:$GZ$6,0),FALSE),0)*IF(GJ$18&gt;=MAX($FD$18:GI$18),MIN((GJ$18-MAX($FD$18:GI$18)),(GJ$18-GI$18)),0)</f>
        <v>0</v>
      </c>
      <c r="GK41" s="1">
        <f>+IF($E41=GK$22,VLOOKUP($C41,Input!$A$8:$GZ$39,MATCH(GK$21,Input!$A$6:$GZ$6,0),FALSE),0)*IF(GK$19&gt;=MAX($FD$19:GJ$19),MIN((GK$19-MAX($FD$19:GJ$19)),(GK$19-GJ$19)),0)+IF($E41=GK$22,VLOOKUP($C41,Input!$A$8:$GZ$39,MATCH(GK$21,Input!$A$6:$GZ$6,0),FALSE),0)*IF(GK$18&gt;=MAX($FD$18:GJ$18),MIN((GK$18-MAX($FD$18:GJ$18)),(GK$18-GJ$18)),0)</f>
        <v>0</v>
      </c>
      <c r="GL41" s="1">
        <f>+IF($E41=GL$22,VLOOKUP($C41,Input!$A$8:$GZ$39,MATCH(GL$21,Input!$A$6:$GZ$6,0),FALSE),0)*IF(GL$19&gt;=MAX($FD$19:GK$19),MIN((GL$19-MAX($FD$19:GK$19)),(GL$19-GK$19)),0)+IF($E41=GL$22,VLOOKUP($C41,Input!$A$8:$GZ$39,MATCH(GL$21,Input!$A$6:$GZ$6,0),FALSE),0)*IF(GL$18&gt;=MAX($FD$18:GK$18),MIN((GL$18-MAX($FD$18:GK$18)),(GL$18-GK$18)),0)</f>
        <v>0</v>
      </c>
      <c r="GM41" s="42"/>
      <c r="GN41" t="str">
        <f>VLOOKUP($C41,Input!$A$8:$GZ$39,MATCH(GN$21,Input!$A$6:$GZ$6,0),FALSE)</f>
        <v>NA</v>
      </c>
      <c r="GO41">
        <f>IF((VLOOKUP($C41,Input!$A$8:$GZ$39,MATCH(GO$21,Input!$A$6:$GZ$6,0),FALSE))="Y",$D41/VLOOKUP($C41,Input!$A$8:$GZ$39,MATCH(GP$21,Input!$A$6:$GZ$6,0),FALSE),0)</f>
        <v>0</v>
      </c>
      <c r="GP41">
        <f>IF((VLOOKUP($C41,Input!$A$8:$GZ$39,MATCH(GO$21,Input!$A$6:$GZ$6,0),FALSE))="Y",0,IF((VLOOKUP($C41,Input!$A$8:$GZ$39,MATCH(GP$21,Input!$A$6:$GZ$6,0),FALSE))&gt;0,$D41/VLOOKUP($C41,Input!$A$8:$GZ$39,MATCH(GP$21,Input!$A$6:$GZ$6,0),FALSE),0))</f>
        <v>0</v>
      </c>
      <c r="GQ41" s="1">
        <f>+IF($E41=GQ$22,VLOOKUP($C41,Input!$A$8:$GZ$39,MATCH(GQ$21,Input!$A$6:$GZ$6,0),FALSE),0)*IF(GQ$19&gt;=MAX($GP$19:GP$19),MIN((GQ$19-MAX($GP$19:GP$19)),(GQ$19-GP$19)),0)+IF($E41=GQ$22,VLOOKUP($C41,Input!$A$8:$GZ$39,MATCH(GQ$21,Input!$A$6:$GZ$6,0),FALSE),0)*IF(GQ$18&gt;=MAX($GP$18:GP$18),MIN((GQ$18-MAX($GP$18:GP$18)),(GQ$18-GP$18)),0)</f>
        <v>0</v>
      </c>
      <c r="GR41" s="1">
        <f>+IF($E41=GR$22,VLOOKUP($C41,Input!$A$8:$GZ$39,MATCH(GR$21,Input!$A$6:$GZ$6,0),FALSE),0)*IF(GR$19&gt;=MAX($GP$19:GQ$19),MIN((GR$19-MAX($GP$19:GQ$19)),(GR$19-GQ$19)),0)+IF($E41=GR$22,VLOOKUP($C41,Input!$A$8:$GZ$39,MATCH(GR$21,Input!$A$6:$GZ$6,0),FALSE),0)*IF(GR$18&gt;=MAX($GP$18:GQ$18),MIN((GR$18-MAX($GP$18:GQ$18)),(GR$18-GQ$18)),0)</f>
        <v>0</v>
      </c>
      <c r="GS41" s="1">
        <f>+IF($E41=GS$22,VLOOKUP($C41,Input!$A$8:$GZ$39,MATCH(GS$21,Input!$A$6:$GZ$6,0),FALSE),0)*IF(GS$19&gt;=MAX($GP$19:GR$19),MIN((GS$19-MAX($GP$19:GR$19)),(GS$19-GR$19)),0)+IF($E41=GS$22,VLOOKUP($C41,Input!$A$8:$GZ$39,MATCH(GS$21,Input!$A$6:$GZ$6,0),FALSE),0)*IF(GS$18&gt;=MAX($GP$18:GR$18),MIN((GS$18-MAX($GP$18:GR$18)),(GS$18-GR$18)),0)</f>
        <v>0</v>
      </c>
      <c r="GT41" s="1">
        <f>+IF($E41=GT$22,VLOOKUP($C41,Input!$A$8:$GZ$39,MATCH(GT$21,Input!$A$6:$GZ$6,0),FALSE),0)*IF(GT$19&gt;=MAX($GP$19:GS$19),MIN((GT$19-MAX($GP$19:GS$19)),(GT$19-GS$19)),0)+IF($E41=GT$22,VLOOKUP($C41,Input!$A$8:$GZ$39,MATCH(GT$21,Input!$A$6:$GZ$6,0),FALSE),0)*IF(GT$18&gt;=MAX($GP$18:GS$18),MIN((GT$18-MAX($GP$18:GS$18)),(GT$18-GS$18)),0)</f>
        <v>0</v>
      </c>
      <c r="GU41" s="1">
        <f>+IF($E41=GU$22,VLOOKUP($C41,Input!$A$8:$GZ$39,MATCH(GU$21,Input!$A$6:$GZ$6,0),FALSE),0)*IF(GU$19&gt;=MAX($GP$19:GT$19),MIN((GU$19-MAX($GP$19:GT$19)),(GU$19-GT$19)),0)+IF($E41=GU$22,VLOOKUP($C41,Input!$A$8:$GZ$39,MATCH(GU$21,Input!$A$6:$GZ$6,0),FALSE),0)*IF(GU$18&gt;=MAX($GP$18:GT$18),MIN((GU$18-MAX($GP$18:GT$18)),(GU$18-GT$18)),0)</f>
        <v>0</v>
      </c>
      <c r="GV41" s="1">
        <f>+IF($E41=GV$22,VLOOKUP($C41,Input!$A$8:$GZ$39,MATCH(GV$21,Input!$A$6:$GZ$6,0),FALSE),0)*IF(GV$19&gt;=MAX($GP$19:GU$19),MIN((GV$19-MAX($GP$19:GU$19)),(GV$19-GU$19)),0)+IF($E41=GV$22,VLOOKUP($C41,Input!$A$8:$GZ$39,MATCH(GV$21,Input!$A$6:$GZ$6,0),FALSE),0)*IF(GV$18&gt;=MAX($GP$18:GU$18),MIN((GV$18-MAX($GP$18:GU$18)),(GV$18-GU$18)),0)</f>
        <v>0</v>
      </c>
      <c r="GW41" s="1">
        <f>+IF($E41=GW$22,VLOOKUP($C41,Input!$A$8:$GZ$39,MATCH(GW$21,Input!$A$6:$GZ$6,0),FALSE),0)*IF(GW$19&gt;=MAX($GP$19:GV$19),MIN((GW$19-MAX($GP$19:GV$19)),(GW$19-GV$19)),0)+IF($E41=GW$22,VLOOKUP($C41,Input!$A$8:$GZ$39,MATCH(GW$21,Input!$A$6:$GZ$6,0),FALSE),0)*IF(GW$18&gt;=MAX($GP$18:GV$18),MIN((GW$18-MAX($GP$18:GV$18)),(GW$18-GV$18)),0)</f>
        <v>0</v>
      </c>
      <c r="GX41" s="1">
        <f>+IF($E41=GX$22,VLOOKUP($C41,Input!$A$8:$GZ$39,MATCH(GX$21,Input!$A$6:$GZ$6,0),FALSE),0)*IF(GX$19&gt;=MAX($GP$19:GW$19),MIN((GX$19-MAX($GP$19:GW$19)),(GX$19-GW$19)),0)+IF($E41=GX$22,VLOOKUP($C41,Input!$A$8:$GZ$39,MATCH(GX$21,Input!$A$6:$GZ$6,0),FALSE),0)*IF(GX$18&gt;=MAX($GP$18:GW$18),MIN((GX$18-MAX($GP$18:GW$18)),(GX$18-GW$18)),0)</f>
        <v>0</v>
      </c>
      <c r="GY41" s="1">
        <f>+IF($E41=GY$22,VLOOKUP($C41,Input!$A$8:$GZ$39,MATCH(GY$21,Input!$A$6:$GZ$6,0),FALSE),0)*IF(GY$19&gt;=MAX($GP$19:GX$19),MIN((GY$19-MAX($GP$19:GX$19)),(GY$19-GX$19)),0)+IF($E41=GY$22,VLOOKUP($C41,Input!$A$8:$GZ$39,MATCH(GY$21,Input!$A$6:$GZ$6,0),FALSE),0)*IF(GY$18&gt;=MAX($GP$18:GX$18),MIN((GY$18-MAX($GP$18:GX$18)),(GY$18-GX$18)),0)</f>
        <v>0</v>
      </c>
      <c r="GZ41" s="1">
        <f>+IF($E41=GZ$22,VLOOKUP($C41,Input!$A$8:$GZ$39,MATCH(GZ$21,Input!$A$6:$GZ$6,0),FALSE),0)*IF(GZ$19&gt;=MAX($GP$19:GY$19),MIN((GZ$19-MAX($GP$19:GY$19)),(GZ$19-GY$19)),0)+IF($E41=GZ$22,VLOOKUP($C41,Input!$A$8:$GZ$39,MATCH(GZ$21,Input!$A$6:$GZ$6,0),FALSE),0)*IF(GZ$18&gt;=MAX($GP$18:GY$18),MIN((GZ$18-MAX($GP$18:GY$18)),(GZ$18-GY$18)),0)</f>
        <v>0</v>
      </c>
      <c r="HA41" s="1">
        <f>+IF($E41=HA$22,VLOOKUP($C41,Input!$A$8:$GZ$39,MATCH(HA$21,Input!$A$6:$GZ$6,0),FALSE),0)*IF(HA$19&gt;=MAX($GP$19:GZ$19),MIN((HA$19-MAX($GP$19:GZ$19)),(HA$19-GZ$19)),0)+IF($E41=HA$22,VLOOKUP($C41,Input!$A$8:$GZ$39,MATCH(HA$21,Input!$A$6:$GZ$6,0),FALSE),0)*IF(HA$18&gt;=MAX($GP$18:GZ$18),MIN((HA$18-MAX($GP$18:GZ$18)),(HA$18-GZ$18)),0)</f>
        <v>0</v>
      </c>
      <c r="HB41" s="1">
        <f>+IF($E41=HB$22,VLOOKUP($C41,Input!$A$8:$GZ$39,MATCH(HB$21,Input!$A$6:$GZ$6,0),FALSE),0)*IF(HB$19&gt;=MAX($GP$19:HA$19),MIN((HB$19-MAX($GP$19:HA$19)),(HB$19-HA$19)),0)+IF($E41=HB$22,VLOOKUP($C41,Input!$A$8:$GZ$39,MATCH(HB$21,Input!$A$6:$GZ$6,0),FALSE),0)*IF(HB$18&gt;=MAX($GP$18:HA$18),MIN((HB$18-MAX($GP$18:HA$18)),(HB$18-HA$18)),0)</f>
        <v>0</v>
      </c>
      <c r="HC41" s="1">
        <f>+IF($E41=HC$22,VLOOKUP($C41,Input!$A$8:$GZ$39,MATCH(HC$21,Input!$A$6:$GZ$6,0),FALSE),0)*IF(HC$19&gt;=MAX($GP$19:HB$19),MIN((HC$19-MAX($GP$19:HB$19)),(HC$19-HB$19)),0)+IF($E41=HC$22,VLOOKUP($C41,Input!$A$8:$GZ$39,MATCH(HC$21,Input!$A$6:$GZ$6,0),FALSE),0)*IF(HC$18&gt;=MAX($GP$18:HB$18),MIN((HC$18-MAX($GP$18:HB$18)),(HC$18-HB$18)),0)</f>
        <v>0</v>
      </c>
      <c r="HD41" s="1">
        <f>+IF($E41=HD$22,VLOOKUP($C41,Input!$A$8:$GZ$39,MATCH(HD$21,Input!$A$6:$GZ$6,0),FALSE),0)*IF(HD$19&gt;=MAX($GP$19:HC$19),MIN((HD$19-MAX($GP$19:HC$19)),(HD$19-HC$19)),0)+IF($E41=HD$22,VLOOKUP($C41,Input!$A$8:$GZ$39,MATCH(HD$21,Input!$A$6:$GZ$6,0),FALSE),0)*IF(HD$18&gt;=MAX($GP$18:HC$18),MIN((HD$18-MAX($GP$18:HC$18)),(HD$18-HC$18)),0)</f>
        <v>0</v>
      </c>
      <c r="HE41" s="1">
        <f>+IF($E41=HE$22,VLOOKUP($C41,Input!$A$8:$GZ$39,MATCH(HE$21,Input!$A$6:$GZ$6,0),FALSE),0)*IF(HE$19&gt;=MAX($GP$19:HD$19),MIN((HE$19-MAX($GP$19:HD$19)),(HE$19-HD$19)),0)+IF($E41=HE$22,VLOOKUP($C41,Input!$A$8:$GZ$39,MATCH(HE$21,Input!$A$6:$GZ$6,0),FALSE),0)*IF(HE$18&gt;=MAX($GP$18:HD$18),MIN((HE$18-MAX($GP$18:HD$18)),(HE$18-HD$18)),0)</f>
        <v>0</v>
      </c>
      <c r="HF41" s="1">
        <f>+IF($E41=HF$22,VLOOKUP($C41,Input!$A$8:$GZ$39,MATCH(HF$21,Input!$A$6:$GZ$6,0),FALSE),0)*IF(HF$19&gt;=MAX($GP$19:HE$19),MIN((HF$19-MAX($GP$19:HE$19)),(HF$19-HE$19)),0)+IF($E41=HF$22,VLOOKUP($C41,Input!$A$8:$GZ$39,MATCH(HF$21,Input!$A$6:$GZ$6,0),FALSE),0)*IF(HF$18&gt;=MAX($GP$18:HE$18),MIN((HF$18-MAX($GP$18:HE$18)),(HF$18-HE$18)),0)</f>
        <v>0</v>
      </c>
      <c r="HG41" s="1">
        <f>+IF($E41=HG$22,VLOOKUP($C41,Input!$A$8:$GZ$39,MATCH(HG$21,Input!$A$6:$GZ$6,0),FALSE),0)*IF(HG$19&gt;=MAX($GP$19:HF$19),MIN((HG$19-MAX($GP$19:HF$19)),(HG$19-HF$19)),0)+IF($E41=HG$22,VLOOKUP($C41,Input!$A$8:$GZ$39,MATCH(HG$21,Input!$A$6:$GZ$6,0),FALSE),0)*IF(HG$18&gt;=MAX($GP$18:HF$18),MIN((HG$18-MAX($GP$18:HF$18)),(HG$18-HF$18)),0)</f>
        <v>0</v>
      </c>
      <c r="HH41" s="1">
        <f>+IF($E41=HH$22,VLOOKUP($C41,Input!$A$8:$GZ$39,MATCH(HH$21,Input!$A$6:$GZ$6,0),FALSE),0)*IF(HH$19&gt;=MAX($GP$19:HG$19),MIN((HH$19-MAX($GP$19:HG$19)),(HH$19-HG$19)),0)+IF($E41=HH$22,VLOOKUP($C41,Input!$A$8:$GZ$39,MATCH(HH$21,Input!$A$6:$GZ$6,0),FALSE),0)*IF(HH$18&gt;=MAX($GP$18:HG$18),MIN((HH$18-MAX($GP$18:HG$18)),(HH$18-HG$18)),0)</f>
        <v>0</v>
      </c>
      <c r="HI41" s="1">
        <f>+IF($E41=HI$22,VLOOKUP($C41,Input!$A$8:$GZ$39,MATCH(HI$21,Input!$A$6:$GZ$6,0),FALSE),0)*IF(HI$19&gt;=MAX($GP$19:HH$19),MIN((HI$19-MAX($GP$19:HH$19)),(HI$19-HH$19)),0)+IF($E41=HI$22,VLOOKUP($C41,Input!$A$8:$GZ$39,MATCH(HI$21,Input!$A$6:$GZ$6,0),FALSE),0)*IF(HI$18&gt;=MAX($GP$18:HH$18),MIN((HI$18-MAX($GP$18:HH$18)),(HI$18-HH$18)),0)</f>
        <v>0</v>
      </c>
      <c r="HJ41" s="1">
        <f>+IF($E41=HJ$22,VLOOKUP($C41,Input!$A$8:$GZ$39,MATCH(HJ$21,Input!$A$6:$GZ$6,0),FALSE),0)*IF(HJ$19&gt;=MAX($GP$19:HI$19),MIN((HJ$19-MAX($GP$19:HI$19)),(HJ$19-HI$19)),0)+IF($E41=HJ$22,VLOOKUP($C41,Input!$A$8:$GZ$39,MATCH(HJ$21,Input!$A$6:$GZ$6,0),FALSE),0)*IF(HJ$18&gt;=MAX($GP$18:HI$18),MIN((HJ$18-MAX($GP$18:HI$18)),(HJ$18-HI$18)),0)</f>
        <v>0</v>
      </c>
      <c r="HK41" s="1">
        <f>+IF($E41=HK$22,VLOOKUP($C41,Input!$A$8:$GZ$39,MATCH(HK$21,Input!$A$6:$GZ$6,0),FALSE),0)*IF(HK$19&gt;=MAX($GP$19:HJ$19),MIN((HK$19-MAX($GP$19:HJ$19)),(HK$19-HJ$19)),0)+IF($E41=HK$22,VLOOKUP($C41,Input!$A$8:$GZ$39,MATCH(HK$21,Input!$A$6:$GZ$6,0),FALSE),0)*IF(HK$18&gt;=MAX($GP$18:HJ$18),MIN((HK$18-MAX($GP$18:HJ$18)),(HK$18-HJ$18)),0)</f>
        <v>0</v>
      </c>
      <c r="HL41" s="1">
        <f>+IF($E41=HL$22,VLOOKUP($C41,Input!$A$8:$GZ$39,MATCH(HL$21,Input!$A$6:$GZ$6,0),FALSE),0)*IF(HL$19&gt;=MAX($GP$19:HK$19),MIN((HL$19-MAX($GP$19:HK$19)),(HL$19-HK$19)),0)+IF($E41=HL$22,VLOOKUP($C41,Input!$A$8:$GZ$39,MATCH(HL$21,Input!$A$6:$GZ$6,0),FALSE),0)*IF(HL$18&gt;=MAX($GP$18:HK$18),MIN((HL$18-MAX($GP$18:HK$18)),(HL$18-HK$18)),0)</f>
        <v>0</v>
      </c>
      <c r="HM41" s="1">
        <f>+IF($E41=HM$22,VLOOKUP($C41,Input!$A$8:$GZ$39,MATCH(HM$21,Input!$A$6:$GZ$6,0),FALSE),0)*IF(HM$19&gt;=MAX($GP$19:HL$19),MIN((HM$19-MAX($GP$19:HL$19)),(HM$19-HL$19)),0)+IF($E41=HM$22,VLOOKUP($C41,Input!$A$8:$GZ$39,MATCH(HM$21,Input!$A$6:$GZ$6,0),FALSE),0)*IF(HM$18&gt;=MAX($GP$18:HL$18),MIN((HM$18-MAX($GP$18:HL$18)),(HM$18-HL$18)),0)</f>
        <v>0</v>
      </c>
      <c r="HN41" s="1">
        <f>+IF($E41=HN$22,VLOOKUP($C41,Input!$A$8:$GZ$39,MATCH(HN$21,Input!$A$6:$GZ$6,0),FALSE),0)*IF(HN$19&gt;=MAX($GP$19:HM$19),MIN((HN$19-MAX($GP$19:HM$19)),(HN$19-HM$19)),0)+IF($E41=HN$22,VLOOKUP($C41,Input!$A$8:$GZ$39,MATCH(HN$21,Input!$A$6:$GZ$6,0),FALSE),0)*IF(HN$18&gt;=MAX($GP$18:HM$18),MIN((HN$18-MAX($GP$18:HM$18)),(HN$18-HM$18)),0)</f>
        <v>0</v>
      </c>
      <c r="HO41" s="1">
        <f>+IF($E41=HO$22,VLOOKUP($C41,Input!$A$8:$GZ$39,MATCH(HO$21,Input!$A$6:$GZ$6,0),FALSE),0)*IF(HO$19&gt;=MAX($GP$19:HN$19),MIN((HO$19-MAX($GP$19:HN$19)),(HO$19-HN$19)),0)+IF($E41=HO$22,VLOOKUP($C41,Input!$A$8:$GZ$39,MATCH(HO$21,Input!$A$6:$GZ$6,0),FALSE),0)*IF(HO$18&gt;=MAX($GP$18:HN$18),MIN((HO$18-MAX($GP$18:HN$18)),(HO$18-HN$18)),0)</f>
        <v>0</v>
      </c>
      <c r="HP41" s="1">
        <f>+IF($E41=HP$22,VLOOKUP($C41,Input!$A$8:$GZ$39,MATCH(HP$21,Input!$A$6:$GZ$6,0),FALSE),0)*IF(HP$19&gt;=MAX($GP$19:HO$19),MIN((HP$19-MAX($GP$19:HO$19)),(HP$19-HO$19)),0)+IF($E41=HP$22,VLOOKUP($C41,Input!$A$8:$GZ$39,MATCH(HP$21,Input!$A$6:$GZ$6,0),FALSE),0)*IF(HP$18&gt;=MAX($GP$18:HO$18),MIN((HP$18-MAX($GP$18:HO$18)),(HP$18-HO$18)),0)</f>
        <v>0</v>
      </c>
      <c r="HQ41" s="1">
        <f>+IF($E41=HQ$22,VLOOKUP($C41,Input!$A$8:$GZ$39,MATCH(HQ$21,Input!$A$6:$GZ$6,0),FALSE),0)*IF(HQ$19&gt;=MAX($GP$19:HP$19),MIN((HQ$19-MAX($GP$19:HP$19)),(HQ$19-HP$19)),0)+IF($E41=HQ$22,VLOOKUP($C41,Input!$A$8:$GZ$39,MATCH(HQ$21,Input!$A$6:$GZ$6,0),FALSE),0)*IF(HQ$18&gt;=MAX($GP$18:HP$18),MIN((HQ$18-MAX($GP$18:HP$18)),(HQ$18-HP$18)),0)</f>
        <v>0</v>
      </c>
      <c r="HR41" s="1">
        <f>+IF($E41=HR$22,VLOOKUP($C41,Input!$A$8:$GZ$39,MATCH(HR$21,Input!$A$6:$GZ$6,0),FALSE),0)*IF(HR$19&gt;=MAX($GP$19:HQ$19),MIN((HR$19-MAX($GP$19:HQ$19)),(HR$19-HQ$19)),0)+IF($E41=HR$22,VLOOKUP($C41,Input!$A$8:$GZ$39,MATCH(HR$21,Input!$A$6:$GZ$6,0),FALSE),0)*IF(HR$18&gt;=MAX($GP$18:HQ$18),MIN((HR$18-MAX($GP$18:HQ$18)),(HR$18-HQ$18)),0)</f>
        <v>0</v>
      </c>
      <c r="HS41" s="1">
        <f>+IF($E41=HS$22,VLOOKUP($C41,Input!$A$8:$GZ$39,MATCH(HS$21,Input!$A$6:$GZ$6,0),FALSE),0)*IF(HS$19&gt;=MAX($GP$19:HR$19),MIN((HS$19-MAX($GP$19:HR$19)),(HS$19-HR$19)),0)+IF($E41=HS$22,VLOOKUP($C41,Input!$A$8:$GZ$39,MATCH(HS$21,Input!$A$6:$GZ$6,0),FALSE),0)*IF(HS$18&gt;=MAX($GP$18:HR$18),MIN((HS$18-MAX($GP$18:HR$18)),(HS$18-HR$18)),0)</f>
        <v>0</v>
      </c>
      <c r="HT41" s="1">
        <f>+IF($E41=HT$22,VLOOKUP($C41,Input!$A$8:$GZ$39,MATCH(HT$21,Input!$A$6:$GZ$6,0),FALSE),0)*IF(HT$19&gt;=MAX($GP$19:HS$19),MIN((HT$19-MAX($GP$19:HS$19)),(HT$19-HS$19)),0)+IF($E41=HT$22,VLOOKUP($C41,Input!$A$8:$GZ$39,MATCH(HT$21,Input!$A$6:$GZ$6,0),FALSE),0)*IF(HT$18&gt;=MAX($GP$18:HS$18),MIN((HT$18-MAX($GP$18:HS$18)),(HT$18-HS$18)),0)</f>
        <v>0</v>
      </c>
      <c r="HU41" s="1">
        <f>+IF($E41=HU$22,VLOOKUP($C41,Input!$A$8:$GZ$39,MATCH(HU$21,Input!$A$6:$GZ$6,0),FALSE),0)*IF(HU$19&gt;=MAX($GP$19:HT$19),MIN((HU$19-MAX($GP$19:HT$19)),(HU$19-HT$19)),0)+IF($E41=HU$22,VLOOKUP($C41,Input!$A$8:$GZ$39,MATCH(HU$21,Input!$A$6:$GZ$6,0),FALSE),0)*IF(HU$18&gt;=MAX($GP$18:HT$18),MIN((HU$18-MAX($GP$18:HT$18)),(HU$18-HT$18)),0)</f>
        <v>0</v>
      </c>
      <c r="HV41" s="1">
        <f>+IF($E41=HV$22,VLOOKUP($C41,Input!$A$8:$GZ$39,MATCH(HV$21,Input!$A$6:$GZ$6,0),FALSE),0)*IF(HV$19&gt;=MAX($GP$19:HU$19),MIN((HV$19-MAX($GP$19:HU$19)),(HV$19-HU$19)),0)+IF($E41=HV$22,VLOOKUP($C41,Input!$A$8:$GZ$39,MATCH(HV$21,Input!$A$6:$GZ$6,0),FALSE),0)*IF(HV$18&gt;=MAX($GP$18:HU$18),MIN((HV$18-MAX($GP$18:HU$18)),(HV$18-HU$18)),0)</f>
        <v>0</v>
      </c>
      <c r="HW41" s="1">
        <f>+IF($E41=HW$22,VLOOKUP($C41,Input!$A$8:$GZ$39,MATCH(HW$21,Input!$A$6:$GZ$6,0),FALSE),0)*IF(HW$19&gt;=MAX($GP$19:HV$19),MIN((HW$19-MAX($GP$19:HV$19)),(HW$19-HV$19)),0)+IF($E41=HW$22,VLOOKUP($C41,Input!$A$8:$GZ$39,MATCH(HW$21,Input!$A$6:$GZ$6,0),FALSE),0)*IF(HW$18&gt;=MAX($GP$18:HV$18),MIN((HW$18-MAX($GP$18:HV$18)),(HW$18-HV$18)),0)</f>
        <v>0</v>
      </c>
      <c r="HX41" s="1">
        <f>+IF($E41=HX$22,VLOOKUP($C41,Input!$A$8:$GZ$39,MATCH(HX$21,Input!$A$6:$GZ$6,0),FALSE),0)*IF(HX$19&gt;=MAX($GP$19:HW$19),MIN((HX$19-MAX($GP$19:HW$19)),(HX$19-HW$19)),0)+IF($E41=HX$22,VLOOKUP($C41,Input!$A$8:$GZ$39,MATCH(HX$21,Input!$A$6:$GZ$6,0),FALSE),0)*IF(HX$18&gt;=MAX($GP$18:HW$18),MIN((HX$18-MAX($GP$18:HW$18)),(HX$18-HW$18)),0)</f>
        <v>0</v>
      </c>
      <c r="HY41" s="1">
        <f>+IF($E41=HY$22,VLOOKUP($C41,Input!$A$8:$GZ$39,MATCH(HY$21,Input!$A$6:$GZ$6,0),FALSE),0)*IF(HY$19&gt;=MAX($GP$19:HX$19),MIN((HY$19-MAX($GP$19:HX$19)),(HY$19-HX$19)),0)+IF($E41=HY$22,VLOOKUP($C41,Input!$A$8:$GZ$39,MATCH(HY$21,Input!$A$6:$GZ$6,0),FALSE),0)*IF(HY$18&gt;=MAX($GP$18:HX$18),MIN((HY$18-MAX($GP$18:HX$18)),(HY$18-HX$18)),0)</f>
        <v>0</v>
      </c>
      <c r="HZ41" s="42"/>
      <c r="IA41" t="str">
        <f>VLOOKUP($C41,Input!$A$8:$IA$39,MATCH(IA$21,Input!$A$6:$IA$6,0),FALSE)</f>
        <v>NA</v>
      </c>
      <c r="IB41" s="132">
        <f>IF((VLOOKUP($C41,Input!$A$8:$IA$39,MATCH(IB$21,Input!$A$6:$IA$6,0),FALSE))="Y",$D41/VLOOKUP($C41,Input!$A$8:$IA$39,MATCH(IC$21,Input!$A$6:$IA$6,0),FALSE),0)</f>
        <v>0</v>
      </c>
      <c r="IC41" s="132">
        <f>IF((VLOOKUP($C41,Input!$A$8:$IA$39,MATCH(IB$21,Input!$A$6:$IA$6,0),FALSE))="Y",0,IF((VLOOKUP($C41,Input!$A$8:$IA$39,MATCH(IC$21,Input!$A$6:$IA$6,0),FALSE))&gt;0,$D41/VLOOKUP($C41,Input!$A$8:$IA$39,MATCH(IC$21,Input!$A$6:$IA$6,0),FALSE),0))</f>
        <v>0</v>
      </c>
      <c r="ID41" s="1">
        <f>+IF($E41=ID$22,VLOOKUP($C41,Input!$A$8:$IA$39,MATCH(ID$21,Input!$A$6:$IA$6,0),FALSE),0)*IF(ID$19&gt;=MAX($IC$19:IC$19),MIN((ID$19-MAX($IC$19:IC$19)),(ID$19-IC$19)),0)+IF($E41=ID$22,VLOOKUP($C41,Input!$A$8:$IA$39,MATCH(ID$21,Input!$A$6:$IA$6,0),FALSE),0)*IF(ID$18&gt;=MAX($IC$18:IC$18),MIN((ID$18-MAX($IC$18:IC$18)),(ID$18-IC$18)),0)</f>
        <v>0</v>
      </c>
      <c r="IE41" s="1">
        <f>+IF($E41=IE$22,VLOOKUP($C41,Input!$A$8:$IA$39,MATCH(IE$21,Input!$A$6:$IA$6,0),FALSE),0)*IF(IE$19&gt;=MAX($IC$19:ID$19),MIN((IE$19-MAX($IC$19:ID$19)),(IE$19-ID$19)),0)+IF($E41=IE$22,VLOOKUP($C41,Input!$A$8:$IA$39,MATCH(IE$21,Input!$A$6:$IA$6,0),FALSE),0)*IF(IE$18&gt;=MAX($IC$18:ID$18),MIN((IE$18-MAX($IC$18:ID$18)),(IE$18-ID$18)),0)</f>
        <v>0</v>
      </c>
      <c r="IF41" s="1">
        <f>+IF($E41=IF$22,VLOOKUP($C41,Input!$A$8:$IA$39,MATCH(IF$21,Input!$A$6:$IA$6,0),FALSE),0)*IF(IF$19&gt;=MAX($IC$19:IE$19),MIN((IF$19-MAX($IC$19:IE$19)),(IF$19-IE$19)),0)+IF($E41=IF$22,VLOOKUP($C41,Input!$A$8:$IA$39,MATCH(IF$21,Input!$A$6:$IA$6,0),FALSE),0)*IF(IF$18&gt;=MAX($IC$18:IE$18),MIN((IF$18-MAX($IC$18:IE$18)),(IF$18-IE$18)),0)</f>
        <v>0</v>
      </c>
      <c r="IG41" s="1">
        <f>+IF($E41=IG$22,VLOOKUP($C41,Input!$A$8:$IA$39,MATCH(IG$21,Input!$A$6:$IA$6,0),FALSE),0)*IF(IG$19&gt;=MAX($IC$19:IF$19),MIN((IG$19-MAX($IC$19:IF$19)),(IG$19-IF$19)),0)+IF($E41=IG$22,VLOOKUP($C41,Input!$A$8:$IA$39,MATCH(IG$21,Input!$A$6:$IA$6,0),FALSE),0)*IF(IG$18&gt;=MAX($IC$18:IF$18),MIN((IG$18-MAX($IC$18:IF$18)),(IG$18-IF$18)),0)</f>
        <v>0</v>
      </c>
      <c r="IH41" s="1">
        <f>+IF($E41=IH$22,VLOOKUP($C41,Input!$A$8:$IA$39,MATCH(IH$21,Input!$A$6:$IA$6,0),FALSE),0)*IF(IH$19&gt;=MAX($IC$19:IG$19),MIN((IH$19-MAX($IC$19:IG$19)),(IH$19-IG$19)),0)+IF($E41=IH$22,VLOOKUP($C41,Input!$A$8:$IA$39,MATCH(IH$21,Input!$A$6:$IA$6,0),FALSE),0)*IF(IH$18&gt;=MAX($IC$18:IG$18),MIN((IH$18-MAX($IC$18:IG$18)),(IH$18-IG$18)),0)</f>
        <v>0</v>
      </c>
      <c r="II41" s="1">
        <f>+IF($E41=II$22,VLOOKUP($C41,Input!$A$8:$IA$39,MATCH(II$21,Input!$A$6:$IA$6,0),FALSE),0)*IF(II$19&gt;=MAX($IC$19:IH$19),MIN((II$19-MAX($IC$19:IH$19)),(II$19-IH$19)),0)+IF($E41=II$22,VLOOKUP($C41,Input!$A$8:$IA$39,MATCH(II$21,Input!$A$6:$IA$6,0),FALSE),0)*IF(II$18&gt;=MAX($IC$18:IH$18),MIN((II$18-MAX($IC$18:IH$18)),(II$18-IH$18)),0)</f>
        <v>0</v>
      </c>
      <c r="IJ41" s="1">
        <f>+IF($E41=IJ$22,VLOOKUP($C41,Input!$A$8:$IA$39,MATCH(IJ$21,Input!$A$6:$IA$6,0),FALSE),0)*IF(IJ$19&gt;=MAX($IC$19:II$19),MIN((IJ$19-MAX($IC$19:II$19)),(IJ$19-II$19)),0)+IF($E41=IJ$22,VLOOKUP($C41,Input!$A$8:$IA$39,MATCH(IJ$21,Input!$A$6:$IA$6,0),FALSE),0)*IF(IJ$18&gt;=MAX($IC$18:II$18),MIN((IJ$18-MAX($IC$18:II$18)),(IJ$18-II$18)),0)</f>
        <v>0</v>
      </c>
      <c r="IK41" s="1">
        <f>+IF($E41=IK$22,VLOOKUP($C41,Input!$A$8:$IA$39,MATCH(IK$21,Input!$A$6:$IA$6,0),FALSE),0)*IF(IK$19&gt;=MAX($IC$19:IJ$19),MIN((IK$19-MAX($IC$19:IJ$19)),(IK$19-IJ$19)),0)+IF($E41=IK$22,VLOOKUP($C41,Input!$A$8:$IA$39,MATCH(IK$21,Input!$A$6:$IA$6,0),FALSE),0)*IF(IK$18&gt;=MAX($IC$18:IJ$18),MIN((IK$18-MAX($IC$18:IJ$18)),(IK$18-IJ$18)),0)</f>
        <v>0</v>
      </c>
      <c r="IL41" s="1">
        <f>+IF($E41=IL$22,VLOOKUP($C41,Input!$A$8:$IA$39,MATCH(IL$21,Input!$A$6:$IA$6,0),FALSE),0)*IF(IL$19&gt;=MAX($IC$19:IK$19),MIN((IL$19-MAX($IC$19:IK$19)),(IL$19-IK$19)),0)+IF($E41=IL$22,VLOOKUP($C41,Input!$A$8:$IA$39,MATCH(IL$21,Input!$A$6:$IA$6,0),FALSE),0)*IF(IL$18&gt;=MAX($IC$18:IK$18),MIN((IL$18-MAX($IC$18:IK$18)),(IL$18-IK$18)),0)</f>
        <v>0</v>
      </c>
      <c r="IM41" s="1">
        <f>+IF($E41=IM$22,VLOOKUP($C41,Input!$A$8:$IA$39,MATCH(IM$21,Input!$A$6:$IA$6,0),FALSE),0)*IF(IM$19&gt;=MAX($IC$19:IL$19),MIN((IM$19-MAX($IC$19:IL$19)),(IM$19-IL$19)),0)+IF($E41=IM$22,VLOOKUP($C41,Input!$A$8:$IA$39,MATCH(IM$21,Input!$A$6:$IA$6,0),FALSE),0)*IF(IM$18&gt;=MAX($IC$18:IL$18),MIN((IM$18-MAX($IC$18:IL$18)),(IM$18-IL$18)),0)</f>
        <v>0</v>
      </c>
      <c r="IN41" s="1">
        <f>+IF($E41=IN$22,VLOOKUP($C41,Input!$A$8:$IA$39,MATCH(IN$21,Input!$A$6:$IA$6,0),FALSE),0)*IF(IN$19&gt;=MAX($IC$19:IM$19),MIN((IN$19-MAX($IC$19:IM$19)),(IN$19-IM$19)),0)+IF($E41=IN$22,VLOOKUP($C41,Input!$A$8:$IA$39,MATCH(IN$21,Input!$A$6:$IA$6,0),FALSE),0)*IF(IN$18&gt;=MAX($IC$18:IM$18),MIN((IN$18-MAX($IC$18:IM$18)),(IN$18-IM$18)),0)</f>
        <v>0</v>
      </c>
      <c r="IO41" s="1">
        <f>+IF($E41=IO$22,VLOOKUP($C41,Input!$A$8:$IA$39,MATCH(IO$21,Input!$A$6:$IA$6,0),FALSE),0)*IF(IO$19&gt;=MAX($IC$19:IN$19),MIN((IO$19-MAX($IC$19:IN$19)),(IO$19-IN$19)),0)+IF($E41=IO$22,VLOOKUP($C41,Input!$A$8:$IA$39,MATCH(IO$21,Input!$A$6:$IA$6,0),FALSE),0)*IF(IO$18&gt;=MAX($IC$18:IN$18),MIN((IO$18-MAX($IC$18:IN$18)),(IO$18-IN$18)),0)</f>
        <v>0</v>
      </c>
      <c r="IP41" s="1">
        <f>+IF($E41=IP$22,VLOOKUP($C41,Input!$A$8:$IA$39,MATCH(IP$21,Input!$A$6:$IA$6,0),FALSE),0)*IF(IP$19&gt;=MAX($IC$19:IO$19),MIN((IP$19-MAX($IC$19:IO$19)),(IP$19-IO$19)),0)+IF($E41=IP$22,VLOOKUP($C41,Input!$A$8:$IA$39,MATCH(IP$21,Input!$A$6:$IA$6,0),FALSE),0)*IF(IP$18&gt;=MAX($IC$18:IO$18),MIN((IP$18-MAX($IC$18:IO$18)),(IP$18-IO$18)),0)</f>
        <v>0</v>
      </c>
      <c r="IQ41" s="1">
        <f>+IF($E41=IQ$22,VLOOKUP($C41,Input!$A$8:$IA$39,MATCH(IQ$21,Input!$A$6:$IA$6,0),FALSE),0)*IF(IQ$19&gt;=MAX($IC$19:IP$19),MIN((IQ$19-MAX($IC$19:IP$19)),(IQ$19-IP$19)),0)+IF($E41=IQ$22,VLOOKUP($C41,Input!$A$8:$IA$39,MATCH(IQ$21,Input!$A$6:$IA$6,0),FALSE),0)*IF(IQ$18&gt;=MAX($IC$18:IP$18),MIN((IQ$18-MAX($IC$18:IP$18)),(IQ$18-IP$18)),0)</f>
        <v>0</v>
      </c>
      <c r="IR41" s="1">
        <f>+IF($E41=IR$22,VLOOKUP($C41,Input!$A$8:$IA$39,MATCH(IR$21,Input!$A$6:$IA$6,0),FALSE),0)*IF(IR$19&gt;=MAX($IC$19:IQ$19),MIN((IR$19-MAX($IC$19:IQ$19)),(IR$19-IQ$19)),0)+IF($E41=IR$22,VLOOKUP($C41,Input!$A$8:$IA$39,MATCH(IR$21,Input!$A$6:$IA$6,0),FALSE),0)*IF(IR$18&gt;=MAX($IC$18:IQ$18),MIN((IR$18-MAX($IC$18:IQ$18)),(IR$18-IQ$18)),0)</f>
        <v>0</v>
      </c>
      <c r="IS41" s="1">
        <f>+IF($E41=IS$22,VLOOKUP($C41,Input!$A$8:$IA$39,MATCH(IS$21,Input!$A$6:$IA$6,0),FALSE),0)*IF(IS$19&gt;=MAX($IC$19:IR$19),MIN((IS$19-MAX($IC$19:IR$19)),(IS$19-IR$19)),0)+IF($E41=IS$22,VLOOKUP($C41,Input!$A$8:$IA$39,MATCH(IS$21,Input!$A$6:$IA$6,0),FALSE),0)*IF(IS$18&gt;=MAX($IC$18:IR$18),MIN((IS$18-MAX($IC$18:IR$18)),(IS$18-IR$18)),0)</f>
        <v>0</v>
      </c>
      <c r="IT41" s="1">
        <f>+IF($E41=IT$22,VLOOKUP($C41,Input!$A$8:$IA$39,MATCH(IT$21,Input!$A$6:$IA$6,0),FALSE),0)*IF(IT$19&gt;=MAX($IC$19:IS$19),MIN((IT$19-MAX($IC$19:IS$19)),(IT$19-IS$19)),0)+IF($E41=IT$22,VLOOKUP($C41,Input!$A$8:$IA$39,MATCH(IT$21,Input!$A$6:$IA$6,0),FALSE),0)*IF(IT$18&gt;=MAX($IC$18:IS$18),MIN((IT$18-MAX($IC$18:IS$18)),(IT$18-IS$18)),0)</f>
        <v>0</v>
      </c>
      <c r="IU41" s="1">
        <f>+IF($E41=IU$22,VLOOKUP($C41,Input!$A$8:$IA$39,MATCH(IU$21,Input!$A$6:$IA$6,0),FALSE),0)*IF(IU$19&gt;=MAX($IC$19:IT$19),MIN((IU$19-MAX($IC$19:IT$19)),(IU$19-IT$19)),0)+IF($E41=IU$22,VLOOKUP($C41,Input!$A$8:$IA$39,MATCH(IU$21,Input!$A$6:$IA$6,0),FALSE),0)*IF(IU$18&gt;=MAX($IC$18:IT$18),MIN((IU$18-MAX($IC$18:IT$18)),(IU$18-IT$18)),0)</f>
        <v>0</v>
      </c>
      <c r="IV41" s="1">
        <f>+IF($E41=IV$22,VLOOKUP($C41,Input!$A$8:$IA$39,MATCH(IV$21,Input!$A$6:$IA$6,0),FALSE),0)*IF(IV$19&gt;=MAX($IC$19:IU$19),MIN((IV$19-MAX($IC$19:IU$19)),(IV$19-IU$19)),0)+IF($E41=IV$22,VLOOKUP($C41,Input!$A$8:$IA$39,MATCH(IV$21,Input!$A$6:$IA$6,0),FALSE),0)*IF(IV$18&gt;=MAX($IC$18:IU$18),MIN((IV$18-MAX($IC$18:IU$18)),(IV$18-IU$18)),0)</f>
        <v>0</v>
      </c>
      <c r="IW41" s="1">
        <f>+IF($E41=IW$22,VLOOKUP($C41,Input!$A$8:$IA$39,MATCH(IW$21,Input!$A$6:$IA$6,0),FALSE),0)*IF(IW$19&gt;=MAX($IC$19:IV$19),MIN((IW$19-MAX($IC$19:IV$19)),(IW$19-IV$19)),0)+IF($E41=IW$22,VLOOKUP($C41,Input!$A$8:$IA$39,MATCH(IW$21,Input!$A$6:$IA$6,0),FALSE),0)*IF(IW$18&gt;=MAX($IC$18:IV$18),MIN((IW$18-MAX($IC$18:IV$18)),(IW$18-IV$18)),0)</f>
        <v>0</v>
      </c>
      <c r="IX41" s="1">
        <f>+IF($E41=IX$22,VLOOKUP($C41,Input!$A$8:$IA$39,MATCH(IX$21,Input!$A$6:$IA$6,0),FALSE),0)*IF(IX$19&gt;=MAX($IC$19:IW$19),MIN((IX$19-MAX($IC$19:IW$19)),(IX$19-IW$19)),0)+IF($E41=IX$22,VLOOKUP($C41,Input!$A$8:$IA$39,MATCH(IX$21,Input!$A$6:$IA$6,0),FALSE),0)*IF(IX$18&gt;=MAX($IC$18:IW$18),MIN((IX$18-MAX($IC$18:IW$18)),(IX$18-IW$18)),0)</f>
        <v>0</v>
      </c>
      <c r="IY41" s="1">
        <f>+IF($E41=IY$22,VLOOKUP($C41,Input!$A$8:$IA$39,MATCH(IY$21,Input!$A$6:$IA$6,0),FALSE),0)*IF(IY$19&gt;=MAX($IC$19:IX$19),MIN((IY$19-MAX($IC$19:IX$19)),(IY$19-IX$19)),0)+IF($E41=IY$22,VLOOKUP($C41,Input!$A$8:$IA$39,MATCH(IY$21,Input!$A$6:$IA$6,0),FALSE),0)*IF(IY$18&gt;=MAX($IC$18:IX$18),MIN((IY$18-MAX($IC$18:IX$18)),(IY$18-IX$18)),0)</f>
        <v>0</v>
      </c>
      <c r="IZ41" s="1">
        <f>+IF($E41=IZ$22,VLOOKUP($C41,Input!$A$8:$IA$39,MATCH(IZ$21,Input!$A$6:$IA$6,0),FALSE),0)*IF(IZ$19&gt;=MAX($IC$19:IY$19),MIN((IZ$19-MAX($IC$19:IY$19)),(IZ$19-IY$19)),0)+IF($E41=IZ$22,VLOOKUP($C41,Input!$A$8:$IA$39,MATCH(IZ$21,Input!$A$6:$IA$6,0),FALSE),0)*IF(IZ$18&gt;=MAX($IC$18:IY$18),MIN((IZ$18-MAX($IC$18:IY$18)),(IZ$18-IY$18)),0)</f>
        <v>0</v>
      </c>
      <c r="JA41" s="1">
        <f>+IF($E41=JA$22,VLOOKUP($C41,Input!$A$8:$IA$39,MATCH(JA$21,Input!$A$6:$IA$6,0),FALSE),0)*IF(JA$19&gt;=MAX($IC$19:IZ$19),MIN((JA$19-MAX($IC$19:IZ$19)),(JA$19-IZ$19)),0)+IF($E41=JA$22,VLOOKUP($C41,Input!$A$8:$IA$39,MATCH(JA$21,Input!$A$6:$IA$6,0),FALSE),0)*IF(JA$18&gt;=MAX($IC$18:IZ$18),MIN((JA$18-MAX($IC$18:IZ$18)),(JA$18-IZ$18)),0)</f>
        <v>0</v>
      </c>
      <c r="JB41" s="1">
        <f>+IF($E41=JB$22,VLOOKUP($C41,Input!$A$8:$IA$39,MATCH(JB$21,Input!$A$6:$IA$6,0),FALSE),0)*IF(JB$19&gt;=MAX($IC$19:JA$19),MIN((JB$19-MAX($IC$19:JA$19)),(JB$19-JA$19)),0)+IF($E41=JB$22,VLOOKUP($C41,Input!$A$8:$IA$39,MATCH(JB$21,Input!$A$6:$IA$6,0),FALSE),0)*IF(JB$18&gt;=MAX($IC$18:JA$18),MIN((JB$18-MAX($IC$18:JA$18)),(JB$18-JA$18)),0)</f>
        <v>0</v>
      </c>
      <c r="JC41" s="1">
        <f>+IF($E41=JC$22,VLOOKUP($C41,Input!$A$8:$IA$39,MATCH(JC$21,Input!$A$6:$IA$6,0),FALSE),0)*IF(JC$19&gt;=MAX($IC$19:JB$19),MIN((JC$19-MAX($IC$19:JB$19)),(JC$19-JB$19)),0)+IF($E41=JC$22,VLOOKUP($C41,Input!$A$8:$IA$39,MATCH(JC$21,Input!$A$6:$IA$6,0),FALSE),0)*IF(JC$18&gt;=MAX($IC$18:JB$18),MIN((JC$18-MAX($IC$18:JB$18)),(JC$18-JB$18)),0)</f>
        <v>0</v>
      </c>
      <c r="JD41" s="1">
        <f>+IF($E41=JD$22,VLOOKUP($C41,Input!$A$8:$IA$39,MATCH(JD$21,Input!$A$6:$IA$6,0),FALSE),0)*IF(JD$19&gt;=MAX($IC$19:JC$19),MIN((JD$19-MAX($IC$19:JC$19)),(JD$19-JC$19)),0)+IF($E41=JD$22,VLOOKUP($C41,Input!$A$8:$IA$39,MATCH(JD$21,Input!$A$6:$IA$6,0),FALSE),0)*IF(JD$18&gt;=MAX($IC$18:JC$18),MIN((JD$18-MAX($IC$18:JC$18)),(JD$18-JC$18)),0)</f>
        <v>0</v>
      </c>
      <c r="JE41" s="1">
        <f>+IF($E41=JE$22,VLOOKUP($C41,Input!$A$8:$IA$39,MATCH(JE$21,Input!$A$6:$IA$6,0),FALSE),0)*IF(JE$19&gt;=MAX($IC$19:JD$19),MIN((JE$19-MAX($IC$19:JD$19)),(JE$19-JD$19)),0)+IF($E41=JE$22,VLOOKUP($C41,Input!$A$8:$IA$39,MATCH(JE$21,Input!$A$6:$IA$6,0),FALSE),0)*IF(JE$18&gt;=MAX($IC$18:JD$18),MIN((JE$18-MAX($IC$18:JD$18)),(JE$18-JD$18)),0)</f>
        <v>0</v>
      </c>
      <c r="JF41" s="1">
        <f>+IF($E41=JF$22,VLOOKUP($C41,Input!$A$8:$IA$39,MATCH(JF$21,Input!$A$6:$IA$6,0),FALSE),0)*IF(JF$19&gt;=MAX($IC$19:JE$19),MIN((JF$19-MAX($IC$19:JE$19)),(JF$19-JE$19)),0)+IF($E41=JF$22,VLOOKUP($C41,Input!$A$8:$IA$39,MATCH(JF$21,Input!$A$6:$IA$6,0),FALSE),0)*IF(JF$18&gt;=MAX($IC$18:JE$18),MIN((JF$18-MAX($IC$18:JE$18)),(JF$18-JE$18)),0)</f>
        <v>0</v>
      </c>
      <c r="JG41" s="1">
        <f>+IF($E41=JG$22,VLOOKUP($C41,Input!$A$8:$IA$39,MATCH(JG$21,Input!$A$6:$IA$6,0),FALSE),0)*IF(JG$19&gt;=MAX($IC$19:JF$19),MIN((JG$19-MAX($IC$19:JF$19)),(JG$19-JF$19)),0)+IF($E41=JG$22,VLOOKUP($C41,Input!$A$8:$IA$39,MATCH(JG$21,Input!$A$6:$IA$6,0),FALSE),0)*IF(JG$18&gt;=MAX($IC$18:JF$18),MIN((JG$18-MAX($IC$18:JF$18)),(JG$18-JF$18)),0)</f>
        <v>0</v>
      </c>
      <c r="JH41" s="1">
        <f>+IF($E41=JH$22,VLOOKUP($C41,Input!$A$8:$IA$39,MATCH(JH$21,Input!$A$6:$IA$6,0),FALSE),0)*IF(JH$19&gt;=MAX($IC$19:JG$19),MIN((JH$19-MAX($IC$19:JG$19)),(JH$19-JG$19)),0)+IF($E41=JH$22,VLOOKUP($C41,Input!$A$8:$IA$39,MATCH(JH$21,Input!$A$6:$IA$6,0),FALSE),0)*IF(JH$18&gt;=MAX($IC$18:JG$18),MIN((JH$18-MAX($IC$18:JG$18)),(JH$18-JG$18)),0)</f>
        <v>0</v>
      </c>
      <c r="JI41" s="1">
        <f>+IF($E41=JI$22,VLOOKUP($C41,Input!$A$8:$IA$39,MATCH(JI$21,Input!$A$6:$IA$6,0),FALSE),0)*IF(JI$19&gt;=MAX($IC$19:JH$19),MIN((JI$19-MAX($IC$19:JH$19)),(JI$19-JH$19)),0)+IF($E41=JI$22,VLOOKUP($C41,Input!$A$8:$IA$39,MATCH(JI$21,Input!$A$6:$IA$6,0),FALSE),0)*IF(JI$18&gt;=MAX($IC$18:JH$18),MIN((JI$18-MAX($IC$18:JH$18)),(JI$18-JH$18)),0)</f>
        <v>0</v>
      </c>
      <c r="JJ41" s="1">
        <f>+IF($E41=JJ$22,VLOOKUP($C41,Input!$A$8:$IA$39,MATCH(JJ$21,Input!$A$6:$IA$6,0),FALSE),0)*IF(JJ$19&gt;=MAX($IC$19:JI$19),MIN((JJ$19-MAX($IC$19:JI$19)),(JJ$19-JI$19)),0)+IF($E41=JJ$22,VLOOKUP($C41,Input!$A$8:$IA$39,MATCH(JJ$21,Input!$A$6:$IA$6,0),FALSE),0)*IF(JJ$18&gt;=MAX($IC$18:JI$18),MIN((JJ$18-MAX($IC$18:JI$18)),(JJ$18-JI$18)),0)</f>
        <v>0</v>
      </c>
      <c r="JK41" s="1">
        <f>+IF($E41=JK$22,VLOOKUP($C41,Input!$A$8:$IA$39,MATCH(JK$21,Input!$A$6:$IA$6,0),FALSE),0)*IF(JK$19&gt;=MAX($IC$19:JJ$19),MIN((JK$19-MAX($IC$19:JJ$19)),(JK$19-JJ$19)),0)+IF($E41=JK$22,VLOOKUP($C41,Input!$A$8:$IA$39,MATCH(JK$21,Input!$A$6:$IA$6,0),FALSE),0)*IF(JK$18&gt;=MAX($IC$18:JJ$18),MIN((JK$18-MAX($IC$18:JJ$18)),(JK$18-JJ$18)),0)</f>
        <v>0</v>
      </c>
      <c r="JL41" s="1">
        <f>+IF($E41=JL$22,VLOOKUP($C41,Input!$A$8:$IA$39,MATCH(JL$21,Input!$A$6:$IA$6,0),FALSE),0)*IF(JL$19&gt;=MAX($IC$19:JK$19),MIN((JL$19-MAX($IC$19:JK$19)),(JL$19-JK$19)),0)+IF($E41=JL$22,VLOOKUP($C41,Input!$A$8:$IA$39,MATCH(JL$21,Input!$A$6:$IA$6,0),FALSE),0)*IF(JL$18&gt;=MAX($IC$18:JK$18),MIN((JL$18-MAX($IC$18:JK$18)),(JL$18-JK$18)),0)</f>
        <v>0</v>
      </c>
      <c r="JN41" t="str">
        <f>+VLOOKUP($C41,Input!$A$8:$GZ$39,MATCH(JN$21,Input!$A$6:$GZ$6,0),FALSE)</f>
        <v>CNG Station Maint in fuel price</v>
      </c>
      <c r="JO41" s="1">
        <f>IF($E41+$I41+$D$7&lt;=JO$22,0,IF(JO$22-$D$7&gt;=$E41,VLOOKUP($C41,Input!$A$8:$GZ$39,MATCH(JO$21,Input!$A$6:$GZ$6,0),FALSE),0)*$F41/$G41)*$D41</f>
        <v>0</v>
      </c>
      <c r="JP41" s="1">
        <f>IF($E41+$I41+$D$7&lt;=JP$22,0,IF(JP$22-$D$7&gt;=$E41,VLOOKUP($C41,Input!$A$8:$GZ$39,MATCH(JP$21,Input!$A$6:$GZ$6,0),FALSE),0)*$F41/$G41)*$D41</f>
        <v>0</v>
      </c>
      <c r="JQ41" s="1">
        <f>IF($E41+$I41+$D$7&lt;=JQ$22,0,IF(JQ$22-$D$7&gt;=$E41,VLOOKUP($C41,Input!$A$8:$GZ$39,MATCH(JQ$21,Input!$A$6:$GZ$6,0),FALSE),0)*$F41/$G41)*$D41</f>
        <v>0</v>
      </c>
      <c r="JR41" s="1">
        <f>IF($E41+$I41+$D$7&lt;=JR$22,0,IF(JR$22-$D$7&gt;=$E41,VLOOKUP($C41,Input!$A$8:$GZ$39,MATCH(JR$21,Input!$A$6:$GZ$6,0),FALSE),0)*$F41/$G41)*$D41</f>
        <v>0</v>
      </c>
      <c r="JS41" s="1">
        <f>IF($E41+$I41+$D$7&lt;=JS$22,0,IF(JS$22-$D$7&gt;=$E41,VLOOKUP($C41,Input!$A$8:$GZ$39,MATCH(JS$21,Input!$A$6:$GZ$6,0),FALSE),0)*$F41/$G41)*$D41</f>
        <v>0</v>
      </c>
      <c r="JT41" s="1">
        <f>IF($E41+$I41+$D$7&lt;=JT$22,0,IF(JT$22-$D$7&gt;=$E41,VLOOKUP($C41,Input!$A$8:$GZ$39,MATCH(JT$21,Input!$A$6:$GZ$6,0),FALSE),0)*$F41/$G41)*$D41</f>
        <v>0</v>
      </c>
      <c r="JU41" s="1">
        <f>IF($E41+$I41+$D$7&lt;=JU$22,0,IF(JU$22-$D$7&gt;=$E41,VLOOKUP($C41,Input!$A$8:$GZ$39,MATCH(JU$21,Input!$A$6:$GZ$6,0),FALSE),0)*$F41/$G41)*$D41</f>
        <v>0</v>
      </c>
      <c r="JV41" s="1">
        <f>IF($E41+$I41+$D$7&lt;=JV$22,0,IF(JV$22-$D$7&gt;=$E41,VLOOKUP($C41,Input!$A$8:$GZ$39,MATCH(JV$21,Input!$A$6:$GZ$6,0),FALSE),0)*$F41/$G41)*$D41</f>
        <v>0</v>
      </c>
      <c r="JW41" s="1">
        <f>IF($E41+$I41+$D$7&lt;=JW$22,0,IF(JW$22-$D$7&gt;=$E41,VLOOKUP($C41,Input!$A$8:$GZ$39,MATCH(JW$21,Input!$A$6:$GZ$6,0),FALSE),0)*$F41/$G41)*$D41</f>
        <v>0</v>
      </c>
      <c r="JX41" s="1">
        <f>IF($E41+$I41+$D$7&lt;=JX$22,0,IF(JX$22-$D$7&gt;=$E41,VLOOKUP($C41,Input!$A$8:$GZ$39,MATCH(JX$21,Input!$A$6:$GZ$6,0),FALSE),0)*$F41/$G41)*$D41</f>
        <v>0</v>
      </c>
      <c r="JY41" s="1">
        <f>IF($E41+$I41+$D$7&lt;=JY$22,0,IF(JY$22-$D$7&gt;=$E41,VLOOKUP($C41,Input!$A$8:$GZ$39,MATCH(JY$21,Input!$A$6:$GZ$6,0),FALSE),0)*$F41/$G41)*$D41</f>
        <v>0</v>
      </c>
      <c r="JZ41" s="1">
        <f>IF($E41+$I41+$D$7&lt;=JZ$22,0,IF(JZ$22-$D$7&gt;=$E41,VLOOKUP($C41,Input!$A$8:$GZ$39,MATCH(JZ$21,Input!$A$6:$GZ$6,0),FALSE),0)*$F41/$G41)*$D41</f>
        <v>0</v>
      </c>
      <c r="KA41" s="1">
        <f>IF($E41+$I41+$D$7&lt;=KA$22,0,IF(KA$22-$D$7&gt;=$E41,VLOOKUP($C41,Input!$A$8:$GZ$39,MATCH(KA$21,Input!$A$6:$GZ$6,0),FALSE),0)*$F41/$G41)*$D41</f>
        <v>0</v>
      </c>
      <c r="KB41" s="1">
        <f>IF($E41+$I41+$D$7&lt;=KB$22,0,IF(KB$22-$D$7&gt;=$E41,VLOOKUP($C41,Input!$A$8:$GZ$39,MATCH(KB$21,Input!$A$6:$GZ$6,0),FALSE),0)*$F41/$G41)*$D41</f>
        <v>0</v>
      </c>
      <c r="KC41" s="1">
        <f>IF($E41+$I41+$D$7&lt;=KC$22,0,IF(KC$22-$D$7&gt;=$E41,VLOOKUP($C41,Input!$A$8:$GZ$39,MATCH(KC$21,Input!$A$6:$GZ$6,0),FALSE),0)*$F41/$G41)*$D41</f>
        <v>0</v>
      </c>
      <c r="KD41" s="1">
        <f>IF($E41+$I41+$D$7&lt;=KD$22,0,IF(KD$22-$D$7&gt;=$E41,VLOOKUP($C41,Input!$A$8:$GZ$39,MATCH(KD$21,Input!$A$6:$GZ$6,0),FALSE),0)*$F41/$G41)*$D41</f>
        <v>0</v>
      </c>
      <c r="KE41" s="1">
        <f>IF($E41+$I41+$D$7&lt;=KE$22,0,IF(KE$22-$D$7&gt;=$E41,VLOOKUP($C41,Input!$A$8:$GZ$39,MATCH(KE$21,Input!$A$6:$GZ$6,0),FALSE),0)*$F41/$G41)*$D41</f>
        <v>0</v>
      </c>
      <c r="KF41" s="1">
        <f>IF($E41+$I41+$D$7&lt;=KF$22,0,IF(KF$22-$D$7&gt;=$E41,VLOOKUP($C41,Input!$A$8:$GZ$39,MATCH(KF$21,Input!$A$6:$GZ$6,0),FALSE),0)*$F41/$G41)*$D41</f>
        <v>0</v>
      </c>
      <c r="KG41" s="1">
        <f>IF($E41+$I41+$D$7&lt;=KG$22,0,IF(KG$22-$D$7&gt;=$E41,VLOOKUP($C41,Input!$A$8:$GZ$39,MATCH(KG$21,Input!$A$6:$GZ$6,0),FALSE),0)*$F41/$G41)*$D41</f>
        <v>0</v>
      </c>
      <c r="KH41" s="1">
        <f>IF($E41+$I41+$D$7&lt;=KH$22,0,IF(KH$22-$D$7&gt;=$E41,VLOOKUP($C41,Input!$A$8:$GZ$39,MATCH(KH$21,Input!$A$6:$GZ$6,0),FALSE),0)*$F41/$G41)*$D41</f>
        <v>0</v>
      </c>
      <c r="KI41" s="1">
        <f>IF($E41+$I41+$D$7&lt;=KI$22,0,IF(KI$22-$D$7&gt;=$E41,VLOOKUP($C41,Input!$A$8:$GZ$39,MATCH(KI$21,Input!$A$6:$GZ$6,0),FALSE),0)*$F41/$G41)*$D41</f>
        <v>0</v>
      </c>
      <c r="KJ41" s="1">
        <f>IF($E41+$I41+$D$7&lt;=KJ$22,0,IF(KJ$22-$D$7&gt;=$E41,VLOOKUP($C41,Input!$A$8:$GZ$39,MATCH(KJ$21,Input!$A$6:$GZ$6,0),FALSE),0)*$F41/$G41)*$D41</f>
        <v>0</v>
      </c>
      <c r="KK41" s="1">
        <f>IF($E41+$I41+$D$7&lt;=KK$22,0,IF(KK$22-$D$7&gt;=$E41,VLOOKUP($C41,Input!$A$8:$GZ$39,MATCH(KK$21,Input!$A$6:$GZ$6,0),FALSE),0)*$F41/$G41)*$D41</f>
        <v>0</v>
      </c>
      <c r="KL41" s="1">
        <f>IF($E41+$I41+$D$7&lt;=KL$22,0,IF(KL$22-$D$7&gt;=$E41,VLOOKUP($C41,Input!$A$8:$GZ$39,MATCH(KL$21,Input!$A$6:$GZ$6,0),FALSE),0)*$F41/$G41)*$D41</f>
        <v>0</v>
      </c>
      <c r="KM41" s="1">
        <f>IF($E41+$I41+$D$7&lt;=KM$22,0,IF(KM$22-$D$7&gt;=$E41,VLOOKUP($C41,Input!$A$8:$GZ$39,MATCH(KM$21,Input!$A$6:$GZ$6,0),FALSE),0)*$F41/$G41)*$D41</f>
        <v>0</v>
      </c>
      <c r="KN41" s="1">
        <f>IF($E41+$I41+$D$7&lt;=KN$22,0,IF(KN$22-$D$7&gt;=$E41,VLOOKUP($C41,Input!$A$8:$GZ$39,MATCH(KN$21,Input!$A$6:$GZ$6,0),FALSE),0)*$F41/$G41)*$D41</f>
        <v>0</v>
      </c>
      <c r="KO41" s="1">
        <f>IF($E41+$I41+$D$7&lt;=KO$22,0,IF(KO$22-$D$7&gt;=$E41,VLOOKUP($C41,Input!$A$8:$GZ$39,MATCH(KO$21,Input!$A$6:$GZ$6,0),FALSE),0)*$F41/$G41)*$D41</f>
        <v>0</v>
      </c>
      <c r="KP41" s="1">
        <f>IF($E41+$I41+$D$7&lt;=KP$22,0,IF(KP$22-$D$7&gt;=$E41,VLOOKUP($C41,Input!$A$8:$GZ$39,MATCH(KP$21,Input!$A$6:$GZ$6,0),FALSE),0)*$F41/$G41)*$D41</f>
        <v>0</v>
      </c>
      <c r="KQ41" s="1">
        <f>IF($E41+$I41+$D$7&lt;=KQ$22,0,IF(KQ$22-$D$7&gt;=$E41,VLOOKUP($C41,Input!$A$8:$GZ$39,MATCH(KQ$21,Input!$A$6:$GZ$6,0),FALSE),0)*$F41/$G41)*$D41</f>
        <v>0</v>
      </c>
      <c r="KR41" s="1">
        <f>IF($E41+$I41+$D$7&lt;=KR$22,0,IF(KR$22-$D$7&gt;=$E41,VLOOKUP($C41,Input!$A$8:$GZ$39,MATCH(KR$21,Input!$A$6:$GZ$6,0),FALSE),0)*$F41/$G41)*$D41</f>
        <v>0</v>
      </c>
      <c r="KS41" s="1">
        <f>IF($E41+$I41+$D$7&lt;=KS$22,0,IF(KS$22-$D$7&gt;=$E41,VLOOKUP($C41,Input!$A$8:$GZ$39,MATCH(KS$21,Input!$A$6:$GZ$6,0),FALSE),0)*$F41/$G41)*$D41</f>
        <v>0</v>
      </c>
      <c r="KT41" s="1">
        <f>IF($E41+$I41+$D$7&lt;=KT$22,0,IF(KT$22-$D$7&gt;=$E41,VLOOKUP($C41,Input!$A$8:$GZ$39,MATCH(KT$21,Input!$A$6:$GZ$6,0),FALSE),0)*$F41/$G41)*$D41</f>
        <v>0</v>
      </c>
      <c r="KU41" s="1">
        <f>IF($E41+$I41+$D$7&lt;=KU$22,0,IF(KU$22-$D$7&gt;=$E41,VLOOKUP($C41,Input!$A$8:$GZ$39,MATCH(KU$21,Input!$A$6:$GZ$6,0),FALSE),0)*$F41/$G41)*$D41</f>
        <v>0</v>
      </c>
      <c r="KV41" s="1">
        <f>IF($E41+$I41+$D$7&lt;=KV$22,0,IF(KV$22-$D$7&gt;=$E41,VLOOKUP($C41,Input!$A$8:$GZ$39,MATCH(KV$21,Input!$A$6:$GZ$6,0),FALSE),0)*$F41/$G41)*$D41</f>
        <v>0</v>
      </c>
      <c r="KW41" s="1">
        <f>IF($E41+$I41+$D$7&lt;=KW$22,0,IF(KW$22-$D$7&gt;=$E41,VLOOKUP($C41,Input!$A$8:$GZ$39,MATCH(KW$21,Input!$A$6:$GZ$6,0),FALSE),0)*$F41/$G41)*$D41</f>
        <v>0</v>
      </c>
      <c r="KY41" t="str">
        <f>VLOOKUP($C41,Input!$A$8:$HV$39,MATCH(KY$21,Input!$A$6:$HV$6,0),FALSE)</f>
        <v xml:space="preserve">CNG (compressed and at pump, including station maintenance) </v>
      </c>
      <c r="KZ41" s="1">
        <f>IF($E41+$I41+$D$7&lt;=KZ$22,0,IF(KZ$22-$D$7&gt;=$E41,VLOOKUP($C41,Input!$A$8:$HV$39,MATCH(KZ$21,Input!$A$6:$HV$6,0),FALSE)/$G41*$F41,0))*$D41</f>
        <v>0</v>
      </c>
      <c r="LA41" s="1">
        <f>IF($E41+$I41+$D$7&lt;=LA$22,0,IF(LA$22-$D$7&gt;=$E41,VLOOKUP($C41,Input!$A$8:$HV$39,MATCH(LA$21,Input!$A$6:$HV$6,0),FALSE)/$G41*$F41,0))*$D41</f>
        <v>0</v>
      </c>
      <c r="LB41" s="1">
        <f>IF($E41+$I41+$D$7&lt;=LB$22,0,IF(LB$22-$D$7&gt;=$E41,VLOOKUP($C41,Input!$A$8:$HV$39,MATCH(LB$21,Input!$A$6:$HV$6,0),FALSE)/$G41*$F41,0))*$D41</f>
        <v>0</v>
      </c>
      <c r="LC41" s="1">
        <f>IF($E41+$I41+$D$7&lt;=LC$22,0,IF(LC$22-$D$7&gt;=$E41,VLOOKUP($C41,Input!$A$8:$HV$39,MATCH(LC$21,Input!$A$6:$HV$6,0),FALSE)/$G41*$F41,0))*$D41</f>
        <v>0</v>
      </c>
      <c r="LD41" s="1">
        <f>IF($E41+$I41+$D$7&lt;=LD$22,0,IF(LD$22-$D$7&gt;=$E41,VLOOKUP($C41,Input!$A$8:$HV$39,MATCH(LD$21,Input!$A$6:$HV$6,0),FALSE)/$G41*$F41,0))*$D41</f>
        <v>0</v>
      </c>
      <c r="LE41" s="1">
        <f>IF($E41+$I41+$D$7&lt;=LE$22,0,IF(LE$22-$D$7&gt;=$E41,VLOOKUP($C41,Input!$A$8:$HV$39,MATCH(LE$21,Input!$A$6:$HV$6,0),FALSE)/$G41*$F41,0))*$D41</f>
        <v>0</v>
      </c>
      <c r="LF41" s="1">
        <f>IF($E41+$I41+$D$7&lt;=LF$22,0,IF(LF$22-$D$7&gt;=$E41,VLOOKUP($C41,Input!$A$8:$HV$39,MATCH(LF$21,Input!$A$6:$HV$6,0),FALSE)/$G41*$F41,0))*$D41</f>
        <v>0</v>
      </c>
      <c r="LG41" s="1">
        <f>IF($E41+$I41+$D$7&lt;=LG$22,0,IF(LG$22-$D$7&gt;=$E41,VLOOKUP($C41,Input!$A$8:$HV$39,MATCH(LG$21,Input!$A$6:$HV$6,0),FALSE)/$G41*$F41,0))*$D41</f>
        <v>0</v>
      </c>
      <c r="LH41" s="1">
        <f>IF($E41+$I41+$D$7&lt;=LH$22,0,IF(LH$22-$D$7&gt;=$E41,VLOOKUP($C41,Input!$A$8:$HV$39,MATCH(LH$21,Input!$A$6:$HV$6,0),FALSE)/$G41*$F41,0))*$D41</f>
        <v>0</v>
      </c>
      <c r="LI41" s="1">
        <f>IF($E41+$I41+$D$7&lt;=LI$22,0,IF(LI$22-$D$7&gt;=$E41,VLOOKUP($C41,Input!$A$8:$HV$39,MATCH(LI$21,Input!$A$6:$HV$6,0),FALSE)/$G41*$F41,0))*$D41</f>
        <v>0</v>
      </c>
      <c r="LJ41" s="1">
        <f>IF($E41+$I41+$D$7&lt;=LJ$22,0,IF(LJ$22-$D$7&gt;=$E41,VLOOKUP($C41,Input!$A$8:$HV$39,MATCH(LJ$21,Input!$A$6:$HV$6,0),FALSE)/$G41*$F41,0))*$D41</f>
        <v>0</v>
      </c>
      <c r="LK41" s="1">
        <f>IF($E41+$I41+$D$7&lt;=LK$22,0,IF(LK$22-$D$7&gt;=$E41,VLOOKUP($C41,Input!$A$8:$HV$39,MATCH(LK$21,Input!$A$6:$HV$6,0),FALSE)/$G41*$F41,0))*$D41</f>
        <v>0</v>
      </c>
      <c r="LL41" s="1">
        <f>IF($E41+$I41+$D$7&lt;=LL$22,0,IF(LL$22-$D$7&gt;=$E41,VLOOKUP($C41,Input!$A$8:$HV$39,MATCH(LL$21,Input!$A$6:$HV$6,0),FALSE)/$G41*$F41,0))*$D41</f>
        <v>0</v>
      </c>
      <c r="LM41" s="1">
        <f>IF($E41+$I41+$D$7&lt;=LM$22,0,IF(LM$22-$D$7&gt;=$E41,VLOOKUP($C41,Input!$A$8:$HV$39,MATCH(LM$21,Input!$A$6:$HV$6,0),FALSE)/$G41*$F41,0))*$D41</f>
        <v>0</v>
      </c>
      <c r="LN41" s="1">
        <f>IF($E41+$I41+$D$7&lt;=LN$22,0,IF(LN$22-$D$7&gt;=$E41,VLOOKUP($C41,Input!$A$8:$HV$39,MATCH(LN$21,Input!$A$6:$HV$6,0),FALSE)/$G41*$F41,0))*$D41</f>
        <v>0</v>
      </c>
      <c r="LO41" s="1">
        <f>IF($E41+$I41+$D$7&lt;=LO$22,0,IF(LO$22-$D$7&gt;=$E41,VLOOKUP($C41,Input!$A$8:$HV$39,MATCH(LO$21,Input!$A$6:$HV$6,0),FALSE)/$G41*$F41,0))*$D41</f>
        <v>0</v>
      </c>
      <c r="LP41" s="1">
        <f>IF($E41+$I41+$D$7&lt;=LP$22,0,IF(LP$22-$D$7&gt;=$E41,VLOOKUP($C41,Input!$A$8:$HV$39,MATCH(LP$21,Input!$A$6:$HV$6,0),FALSE)/$G41*$F41,0))*$D41</f>
        <v>0</v>
      </c>
      <c r="LQ41" s="1">
        <f>IF($E41+$I41+$D$7&lt;=LQ$22,0,IF(LQ$22-$D$7&gt;=$E41,VLOOKUP($C41,Input!$A$8:$HV$39,MATCH(LQ$21,Input!$A$6:$HV$6,0),FALSE)/$G41*$F41,0))*$D41</f>
        <v>0</v>
      </c>
      <c r="LR41" s="1">
        <f>IF($E41+$I41+$D$7&lt;=LR$22,0,IF(LR$22-$D$7&gt;=$E41,VLOOKUP($C41,Input!$A$8:$HV$39,MATCH(LR$21,Input!$A$6:$HV$6,0),FALSE)/$G41*$F41,0))*$D41</f>
        <v>4354580.3338031322</v>
      </c>
      <c r="LS41" s="1">
        <f>IF($E41+$I41+$D$7&lt;=LS$22,0,IF(LS$22-$D$7&gt;=$E41,VLOOKUP($C41,Input!$A$8:$HV$39,MATCH(LS$21,Input!$A$6:$HV$6,0),FALSE)/$G41*$F41,0))*$D41</f>
        <v>4566065.837049745</v>
      </c>
      <c r="LT41" s="1">
        <f>IF($E41+$I41+$D$7&lt;=LT$22,0,IF(LT$22-$D$7&gt;=$E41,VLOOKUP($C41,Input!$A$8:$HV$39,MATCH(LT$21,Input!$A$6:$HV$6,0),FALSE)/$G41*$F41,0))*$D41</f>
        <v>4707696.1225886121</v>
      </c>
      <c r="LU41" s="1">
        <f>IF($E41+$I41+$D$7&lt;=LU$22,0,IF(LU$22-$D$7&gt;=$E41,VLOOKUP($C41,Input!$A$8:$HV$39,MATCH(LU$21,Input!$A$6:$HV$6,0),FALSE)/$G41*$F41,0))*$D41</f>
        <v>4726060.0490946593</v>
      </c>
      <c r="LV41" s="1">
        <f>IF($E41+$I41+$D$7&lt;=LV$22,0,IF(LV$22-$D$7&gt;=$E41,VLOOKUP($C41,Input!$A$8:$HV$39,MATCH(LV$21,Input!$A$6:$HV$6,0),FALSE)/$G41*$F41,0))*$D41</f>
        <v>4734825.1352958865</v>
      </c>
      <c r="LW41" s="1">
        <f>IF($E41+$I41+$D$7&lt;=LW$22,0,IF(LW$22-$D$7&gt;=$E41,VLOOKUP($C41,Input!$A$8:$HV$39,MATCH(LW$21,Input!$A$6:$HV$6,0),FALSE)/$G41*$F41,0))*$D41</f>
        <v>4755890.1460853657</v>
      </c>
      <c r="LX41" s="1">
        <f>IF($E41+$I41+$D$7&lt;=LX$22,0,IF(LX$22-$D$7&gt;=$E41,VLOOKUP($C41,Input!$A$8:$HV$39,MATCH(LX$21,Input!$A$6:$HV$6,0),FALSE)/$G41*$F41,0))*$D41</f>
        <v>4800185.7947109519</v>
      </c>
      <c r="LY41" s="1">
        <f>IF($E41+$I41+$D$7&lt;=LY$22,0,IF(LY$22-$D$7&gt;=$E41,VLOOKUP($C41,Input!$A$8:$HV$39,MATCH(LY$21,Input!$A$6:$HV$6,0),FALSE)/$G41*$F41,0))*$D41</f>
        <v>4931707.6323679043</v>
      </c>
      <c r="LZ41" s="1">
        <f>IF($E41+$I41+$D$7&lt;=LZ$22,0,IF(LZ$22-$D$7&gt;=$E41,VLOOKUP($C41,Input!$A$8:$HV$39,MATCH(LZ$21,Input!$A$6:$HV$6,0),FALSE)/$G41*$F41,0))*$D41</f>
        <v>5033420.7092612106</v>
      </c>
      <c r="MA41" s="1">
        <f>IF($E41+$I41+$D$7&lt;=MA$22,0,IF(MA$22-$D$7&gt;=$E41,VLOOKUP($C41,Input!$A$8:$HV$39,MATCH(MA$21,Input!$A$6:$HV$6,0),FALSE)/$G41*$F41,0))*$D41</f>
        <v>5855420.6033015018</v>
      </c>
      <c r="MB41" s="1">
        <f>IF($E41+$I41+$D$7&lt;=MB$22,0,IF(MB$22-$D$7&gt;=$E41,VLOOKUP($C41,Input!$A$8:$HV$39,MATCH(MB$21,Input!$A$6:$HV$6,0),FALSE)/$G41*$F41,0))*$D41</f>
        <v>5916065.9565362232</v>
      </c>
      <c r="MC41" s="1">
        <f>IF($E41+$I41+$D$7&lt;=MC$22,0,IF(MC$22-$D$7&gt;=$E41,VLOOKUP($C41,Input!$A$8:$HV$39,MATCH(MC$21,Input!$A$6:$HV$6,0),FALSE)/$G41*$F41,0))*$D41</f>
        <v>5969796.3206430851</v>
      </c>
      <c r="MD41" s="1">
        <f>IF($E41+$I41+$D$7&lt;=MD$22,0,IF(MD$22-$D$7&gt;=$E41,VLOOKUP($C41,Input!$A$8:$HV$39,MATCH(MD$21,Input!$A$6:$HV$6,0),FALSE)/$G41*$F41,0))*$D41</f>
        <v>5983430.9903587857</v>
      </c>
      <c r="ME41" s="1">
        <f>IF($E41+$I41+$D$7&lt;=ME$22,0,IF(ME$22-$D$7&gt;=$E41,VLOOKUP($C41,Input!$A$8:$HV$39,MATCH(ME$21,Input!$A$6:$HV$6,0),FALSE)/$G41*$F41,0))*$D41</f>
        <v>6109592.1009668177</v>
      </c>
      <c r="MF41" s="1">
        <f>IF($E41+$I41+$D$7&lt;=MF$22,0,IF(MF$22-$D$7&gt;=$E41,VLOOKUP($C41,Input!$A$8:$HV$39,MATCH(MF$21,Input!$A$6:$HV$6,0),FALSE)/$G41*$F41,0))*$D41</f>
        <v>0</v>
      </c>
      <c r="MG41" s="1">
        <f>IF($E41+$I41+$D$7&lt;=MG$22,0,IF(MG$22-$D$7&gt;=$E41,VLOOKUP($C41,Input!$A$8:$HV$39,MATCH(MG$21,Input!$A$6:$HV$6,0),FALSE)/$G41*$F41,0))*$D41</f>
        <v>0</v>
      </c>
      <c r="MH41" s="1">
        <f>IF($E41+$I41+$D$7&lt;=MH$22,0,IF(MH$22-$D$7&gt;=$E41,VLOOKUP($C41,Input!$A$8:$HV$39,MATCH(MH$21,Input!$A$6:$HV$6,0),FALSE)/$G41*$F41,0))*$D41</f>
        <v>0</v>
      </c>
      <c r="MI41" s="1">
        <f>IF($E41+$I41+$D$7&lt;=MI$22,0,IF(MI$22-$D$7&gt;=$E41,VLOOKUP($C41,Input!$A$8:$HV$39,MATCH(MI$21,Input!$A$6:$HV$6,0),FALSE)/$G41*$F41,0))*$D41</f>
        <v>0</v>
      </c>
      <c r="MJ41" s="1">
        <f>IF($E41+$I41+$D$7&lt;=MJ$22,0,IF(MJ$22-$D$7&gt;=$E41,VLOOKUP($C41,Input!$A$8:$HV$39,MATCH(MJ$21,Input!$A$6:$HV$6,0),FALSE)/$G41*$F41,0))*$D41</f>
        <v>0</v>
      </c>
      <c r="MK41" s="1">
        <f>IF($E41+$I41+$D$7&lt;=MK$22,0,IF(MK$22-$D$7&gt;=$E41,VLOOKUP($C41,Input!$A$8:$HV$39,MATCH(MK$21,Input!$A$6:$HV$6,0),FALSE)/$G41*$F41,0))*$D41</f>
        <v>0</v>
      </c>
      <c r="ML41" s="1">
        <f>IF($E41+$I41+$D$7&lt;=ML$22,0,IF(ML$22-$D$7&gt;=$E41,VLOOKUP($C41,Input!$A$8:$HV$39,MATCH(ML$21,Input!$A$6:$HV$6,0),FALSE)/$G41*$F41,0))*$D41</f>
        <v>0</v>
      </c>
      <c r="MM41" s="1">
        <f>IF($E41+$I41+$D$7&lt;=MM$22,0,IF(MM$22-$D$7&gt;=$E41,VLOOKUP($C41,Input!$A$8:$HV$39,MATCH(MM$21,Input!$A$6:$HV$6,0),FALSE)/$G41*$F41,0))*$D41</f>
        <v>0</v>
      </c>
      <c r="MN41" s="1">
        <f>IF($E41+$I41+$D$7&lt;=MN$22,0,IF(MN$22-$D$7&gt;=$E41,VLOOKUP($C41,Input!$A$8:$HV$39,MATCH(MN$21,Input!$A$6:$HV$6,0),FALSE)/$G41*$F41,0))*$D41</f>
        <v>0</v>
      </c>
      <c r="MO41" s="1">
        <f>IF($E41+$I41+$D$7&lt;=MO$22,0,IF(MO$22-$D$7&gt;=$E41,VLOOKUP($C41,Input!$A$8:$HV$39,MATCH(MO$21,Input!$A$6:$HV$6,0),FALSE)/$G41*$F41,0))*$D41</f>
        <v>0</v>
      </c>
      <c r="MP41" s="1">
        <f>IF($E41+$I41+$D$7&lt;=MP$22,0,IF(MP$22-$D$7&gt;=$E41,VLOOKUP($C41,Input!$A$8:$HV$39,MATCH(MP$21,Input!$A$6:$HV$6,0),FALSE)/$G41*$F41,0))*$D41</f>
        <v>0</v>
      </c>
      <c r="MQ41" s="1">
        <f>IF($E41+$I41+$D$7&lt;=MQ$22,0,IF(MQ$22-$D$7&gt;=$E41,VLOOKUP($C41,Input!$A$8:$HV$39,MATCH(MQ$21,Input!$A$6:$HV$6,0),FALSE)/$G41*$F41,0))*$D41</f>
        <v>0</v>
      </c>
      <c r="MR41" s="1">
        <f>IF($E41+$I41+$D$7&lt;=MR$22,0,IF(MR$22-$D$7&gt;=$E41,VLOOKUP($C41,Input!$A$8:$HV$39,MATCH(MR$21,Input!$A$6:$HV$6,0),FALSE)/$G41*$F41,0))*$D41</f>
        <v>0</v>
      </c>
      <c r="MS41" s="1">
        <f>IF($E41+$I41+$D$7&lt;=MS$22,0,IF(MS$22-$D$7&gt;=$E41,VLOOKUP($C41,Input!$A$8:$HV$39,MATCH(MS$21,Input!$A$6:$HV$6,0),FALSE)/$G41*$F41,0))*$D41</f>
        <v>0</v>
      </c>
      <c r="MT41" s="1">
        <f>IF($E41+$I41+$D$7&lt;=MT$22,0,IF(MT$22-$D$7&gt;=$E41,VLOOKUP($C41,Input!$A$8:$HV$39,MATCH(MT$21,Input!$A$6:$HV$6,0),FALSE)/$G41*$F41,0))*$D41</f>
        <v>0</v>
      </c>
      <c r="MU41" s="1">
        <f>IF($E41+$I41+$D$7&lt;=MU$22,0,IF(MU$22-$D$7&gt;=$E41,VLOOKUP($C41,Input!$A$8:$HV$39,MATCH(MU$21,Input!$A$6:$HV$6,0),FALSE)/$G41*$F41,0))*$D41</f>
        <v>0</v>
      </c>
      <c r="MV41" s="1">
        <f>IF($E41+$I41+$D$7&lt;=MV$22,0,IF(MV$22-$D$7&gt;=$E41,VLOOKUP($C41,Input!$A$8:$HV$39,MATCH(MV$21,Input!$A$6:$HV$6,0),FALSE)/$G41*$F41,0))*$D41</f>
        <v>0</v>
      </c>
      <c r="MW41" s="1">
        <f>IF($E41+$I41+$D$7&lt;=MW$22,0,IF(MW$22-$D$7&gt;=$E41,VLOOKUP($C41,Input!$A$8:$HV$39,MATCH(MW$21,Input!$A$6:$HV$6,0),FALSE)/$G41*$F41,0))*$D41</f>
        <v>0</v>
      </c>
      <c r="MX41" s="1">
        <f>IF($E41+$I41+$D$7&lt;=MX$22,0,IF(MX$22-$D$7&gt;=$E41,VLOOKUP($C41,Input!$A$8:$HV$39,MATCH(MX$21,Input!$A$6:$HV$6,0),FALSE)/$G41*$F41,0))*$D41</f>
        <v>0</v>
      </c>
      <c r="MZ41" t="str">
        <f>VLOOKUP($C41,Input!$A$8:$HV$39,MATCH(MZ$21,Input!$A$6:$HV$6,0),FALSE)</f>
        <v>Fossil CNG LCFS Credit ($/DGE)</v>
      </c>
      <c r="NA41" s="1">
        <f>IF($E41+$I41+$D$7&lt;=NA$22,0,IF(NA$22-$D$7&gt;=$E41,-VLOOKUP($C41,Input!$A$8:$HV$39,MATCH(NA$21,Input!$A$6:$HV$6,0),FALSE)/$G41*$F41,0))*$D41*$G$4/100</f>
        <v>0</v>
      </c>
      <c r="NB41" s="1">
        <f>IF($E41+$I41+$D$7&lt;=NB$22,0,IF(NB$22-$D$7&gt;=$E41,-VLOOKUP($C41,Input!$A$8:$HV$39,MATCH(NB$21,Input!$A$6:$HV$6,0),FALSE)/$G41*$F41,0))*$D41*$G$4/100</f>
        <v>0</v>
      </c>
      <c r="NC41" s="1">
        <f>IF($E41+$I41+$D$7&lt;=NC$22,0,IF(NC$22-$D$7&gt;=$E41,-VLOOKUP($C41,Input!$A$8:$HV$39,MATCH(NC$21,Input!$A$6:$HV$6,0),FALSE)/$G41*$F41,0))*$D41*$G$4/100</f>
        <v>-398742.08882474189</v>
      </c>
      <c r="ND41" s="1">
        <f>IF($E41+$I41+$D$7&lt;=ND$22,0,IF(ND$22-$D$7&gt;=$E41,-VLOOKUP($C41,Input!$A$8:$HV$39,MATCH(ND$21,Input!$A$6:$HV$6,0),FALSE)/$G41*$F41,0))*$D41*$G$4/100</f>
        <v>-299478.27562886622</v>
      </c>
      <c r="NE41" s="1">
        <f>IF($E41+$I41+$D$7&lt;=NE$22,0,IF(NE$22-$D$7&gt;=$E41,-VLOOKUP($C41,Input!$A$8:$HV$39,MATCH(NE$21,Input!$A$6:$HV$6,0),FALSE)/$G41*$F41,0))*$D41*$G$4/100</f>
        <v>-200214.46243298994</v>
      </c>
      <c r="NF41" s="1">
        <f>IF($E41+$I41+$D$7&lt;=NF$22,0,IF(NF$22-$D$7&gt;=$E41,-VLOOKUP($C41,Input!$A$8:$HV$39,MATCH(NF$21,Input!$A$6:$HV$6,0),FALSE)/$G41*$F41,0))*$D41*$G$4/100</f>
        <v>-200214.46243298994</v>
      </c>
      <c r="NG41" s="1">
        <f>IF($E41+$I41+$D$7&lt;=NG$22,0,IF(NG$22-$D$7&gt;=$E41,-VLOOKUP($C41,Input!$A$8:$HV$39,MATCH(NG$21,Input!$A$6:$HV$6,0),FALSE)/$G41*$F41,0))*$D41*$G$4/100</f>
        <v>-200214.46243298994</v>
      </c>
      <c r="NH41" s="1">
        <f>IF($E41+$I41+$D$7&lt;=NH$22,0,IF(NH$22-$D$7&gt;=$E41,-VLOOKUP($C41,Input!$A$8:$HV$39,MATCH(NH$21,Input!$A$6:$HV$6,0),FALSE)/$G41*$F41,0))*$D41*$G$4/100</f>
        <v>-200214.46243298994</v>
      </c>
      <c r="NI41" s="1">
        <f>IF($E41+$I41+$D$7&lt;=NI$22,0,IF(NI$22-$D$7&gt;=$E41,-VLOOKUP($C41,Input!$A$8:$HV$39,MATCH(NI$21,Input!$A$6:$HV$6,0),FALSE)/$G41*$F41,0))*$D41*$G$4/100</f>
        <v>-200214.46243298994</v>
      </c>
      <c r="NJ41" s="1">
        <f>IF($E41+$I41+$D$7&lt;=NJ$22,0,IF(NJ$22-$D$7&gt;=$E41,-VLOOKUP($C41,Input!$A$8:$HV$39,MATCH(NJ$21,Input!$A$6:$HV$6,0),FALSE)/$G41*$F41,0))*$D41*$G$4/100</f>
        <v>-200214.46243298994</v>
      </c>
      <c r="NK41" s="1">
        <f>IF($E41+$I41+$D$7&lt;=NK$22,0,IF(NK$22-$D$7&gt;=$E41,-VLOOKUP($C41,Input!$A$8:$HV$39,MATCH(NK$21,Input!$A$6:$HV$6,0),FALSE)/$G41*$F41,0))*$D41*$G$4/100</f>
        <v>-200214.46243298994</v>
      </c>
      <c r="NL41" s="1">
        <f>IF($E41+$I41+$D$7&lt;=NL$22,0,IF(NL$22-$D$7&gt;=$E41,-VLOOKUP($C41,Input!$A$8:$HV$39,MATCH(NL$21,Input!$A$6:$HV$6,0),FALSE)/$G41*$F41,0))*$D41*$G$4/100</f>
        <v>-200214.46243298994</v>
      </c>
      <c r="NM41" s="1">
        <f>IF($E41+$I41+$D$7&lt;=NM$22,0,IF(NM$22-$D$7&gt;=$E41,-VLOOKUP($C41,Input!$A$8:$HV$39,MATCH(NM$21,Input!$A$6:$HV$6,0),FALSE)/$G41*$F41,0))*$D41*$G$4/100</f>
        <v>-200214.46243298994</v>
      </c>
      <c r="NN41" s="1">
        <f>IF($E41+$I41+$D$7&lt;=NN$22,0,IF(NN$22-$D$7&gt;=$E41,-VLOOKUP($C41,Input!$A$8:$HV$39,MATCH(NN$21,Input!$A$6:$HV$6,0),FALSE)/$G41*$F41,0))*$D41*$G$4/100</f>
        <v>-200214.46243298994</v>
      </c>
      <c r="NO41" s="1">
        <f>IF($E41+$I41+$D$7&lt;=NO$22,0,IF(NO$22-$D$7&gt;=$E41,-VLOOKUP($C41,Input!$A$8:$HV$39,MATCH(NO$21,Input!$A$6:$HV$6,0),FALSE)/$G41*$F41,0))*$D41*$G$4/100</f>
        <v>-200214.46243298994</v>
      </c>
      <c r="NP41" s="1">
        <f>IF($E41+$I41+$D$7&lt;=NP$22,0,IF(NP$22-$D$7&gt;=$E41,-VLOOKUP($C41,Input!$A$8:$HV$39,MATCH(NP$21,Input!$A$6:$HV$6,0),FALSE)/$G41*$F41,0))*$D41*$G$4/100</f>
        <v>-200214.46243298994</v>
      </c>
      <c r="NQ41" s="1">
        <f>IF($E41+$I41+$D$7&lt;=NQ$22,0,IF(NQ$22-$D$7&gt;=$E41,-VLOOKUP($C41,Input!$A$8:$HV$39,MATCH(NQ$21,Input!$A$6:$HV$6,0),FALSE)/$G41*$F41,0))*$D41*$G$4/100</f>
        <v>0</v>
      </c>
      <c r="NR41" s="1">
        <f>IF($E41+$I41+$D$7&lt;=NR$22,0,IF(NR$22-$D$7&gt;=$E41,-VLOOKUP($C41,Input!$A$8:$HV$39,MATCH(NR$21,Input!$A$6:$HV$6,0),FALSE)/$G41*$F41,0))*$D41*$G$4/100</f>
        <v>0</v>
      </c>
      <c r="NS41" s="1">
        <f>IF($E41+$I41+$D$7&lt;=NS$22,0,IF(NS$22-$D$7&gt;=$E41,-VLOOKUP($C41,Input!$A$8:$HV$39,MATCH(NS$21,Input!$A$6:$HV$6,0),FALSE)/$G41*$F41,0))*$D41*$G$4/100</f>
        <v>0</v>
      </c>
      <c r="NT41" s="1">
        <f>IF($E41+$I41+$D$7&lt;=NT$22,0,IF(NT$22-$D$7&gt;=$E41,-VLOOKUP($C41,Input!$A$8:$HV$39,MATCH(NT$21,Input!$A$6:$HV$6,0),FALSE)/$G41*$F41,0))*$D41*$G$4/100</f>
        <v>0</v>
      </c>
      <c r="NU41" s="1">
        <f>IF($E41+$I41+$D$7&lt;=NU$22,0,IF(NU$22-$D$7&gt;=$E41,-VLOOKUP($C41,Input!$A$8:$HV$39,MATCH(NU$21,Input!$A$6:$HV$6,0),FALSE)/$G41*$F41,0))*$D41*$G$4/100</f>
        <v>0</v>
      </c>
      <c r="NV41" s="1">
        <f>IF($E41+$I41+$D$7&lt;=NV$22,0,IF(NV$22-$D$7&gt;=$E41,-VLOOKUP($C41,Input!$A$8:$HV$39,MATCH(NV$21,Input!$A$6:$HV$6,0),FALSE)/$G41*$F41,0))*$D41*$G$4/100</f>
        <v>0</v>
      </c>
      <c r="NW41" s="1">
        <f>IF($E41+$I41+$D$7&lt;=NW$22,0,IF(NW$22-$D$7&gt;=$E41,-VLOOKUP($C41,Input!$A$8:$HV$39,MATCH(NW$21,Input!$A$6:$HV$6,0),FALSE)/$G41*$F41,0))*$D41*$G$4/100</f>
        <v>0</v>
      </c>
      <c r="NX41" s="1">
        <f>IF($E41+$I41+$D$7&lt;=NX$22,0,IF(NX$22-$D$7&gt;=$E41,-VLOOKUP($C41,Input!$A$8:$HV$39,MATCH(NX$21,Input!$A$6:$HV$6,0),FALSE)/$G41*$F41,0))*$D41*$G$4/100</f>
        <v>0</v>
      </c>
      <c r="NY41" s="1">
        <f>IF($E41+$I41+$D$7&lt;=NY$22,0,IF(NY$22-$D$7&gt;=$E41,-VLOOKUP($C41,Input!$A$8:$HV$39,MATCH(NY$21,Input!$A$6:$HV$6,0),FALSE)/$G41*$F41,0))*$D41*$G$4/100</f>
        <v>0</v>
      </c>
      <c r="NZ41" s="1">
        <f>IF($E41+$I41+$D$7&lt;=NZ$22,0,IF(NZ$22-$D$7&gt;=$E41,-VLOOKUP($C41,Input!$A$8:$HV$39,MATCH(NZ$21,Input!$A$6:$HV$6,0),FALSE)/$G41*$F41,0))*$D41*$G$4/100</f>
        <v>0</v>
      </c>
      <c r="OA41" s="1">
        <f>IF($E41+$I41+$D$7&lt;=OA$22,0,IF(OA$22-$D$7&gt;=$E41,-VLOOKUP($C41,Input!$A$8:$HV$39,MATCH(OA$21,Input!$A$6:$HV$6,0),FALSE)/$G41*$F41,0))*$D41*$G$4/100</f>
        <v>0</v>
      </c>
      <c r="OB41" s="1">
        <f>IF($E41+$I41+$D$7&lt;=OB$22,0,IF(OB$22-$D$7&gt;=$E41,-VLOOKUP($C41,Input!$A$8:$HV$39,MATCH(OB$21,Input!$A$6:$HV$6,0),FALSE)/$G41*$F41,0))*$D41*$G$4/100</f>
        <v>0</v>
      </c>
      <c r="OC41" s="1">
        <f>IF($E41+$I41+$D$7&lt;=OC$22,0,IF(OC$22-$D$7&gt;=$E41,-VLOOKUP($C41,Input!$A$8:$HV$39,MATCH(OC$21,Input!$A$6:$HV$6,0),FALSE)/$G41*$F41,0))*$D41*$G$4/100</f>
        <v>0</v>
      </c>
      <c r="OD41" s="1">
        <f>IF($E41+$I41+$D$7&lt;=OD$22,0,IF(OD$22-$D$7&gt;=$E41,-VLOOKUP($C41,Input!$A$8:$HV$39,MATCH(OD$21,Input!$A$6:$HV$6,0),FALSE)/$G41*$F41,0))*$D41*$G$4/100</f>
        <v>0</v>
      </c>
      <c r="OE41" s="1">
        <f>IF($E41+$I41+$D$7&lt;=OE$22,0,IF(OE$22-$D$7&gt;=$E41,-VLOOKUP($C41,Input!$A$8:$HV$39,MATCH(OE$21,Input!$A$6:$HV$6,0),FALSE)/$G41*$F41,0))*$D41*$G$4/100</f>
        <v>0</v>
      </c>
      <c r="OF41" s="1">
        <f>IF($E41+$I41+$D$7&lt;=OF$22,0,IF(OF$22-$D$7&gt;=$E41,-VLOOKUP($C41,Input!$A$8:$HV$39,MATCH(OF$21,Input!$A$6:$HV$6,0),FALSE)/$G41*$F41,0))*$D41*$G$4/100</f>
        <v>0</v>
      </c>
      <c r="OG41" s="1">
        <f>IF($E41+$I41+$D$7&lt;=OG$22,0,IF(OG$22-$D$7&gt;=$E41,-VLOOKUP($C41,Input!$A$8:$HV$39,MATCH(OG$21,Input!$A$6:$HV$6,0),FALSE)/$G41*$F41,0))*$D41*$G$4/100</f>
        <v>0</v>
      </c>
      <c r="OH41" s="1">
        <f>IF($E41+$I41+$D$7&lt;=OH$22,0,IF(OH$22-$D$7&gt;=$E41,-VLOOKUP($C41,Input!$A$8:$HV$39,MATCH(OH$21,Input!$A$6:$HV$6,0),FALSE)/$G41*$F41,0))*$D41*$G$4/100</f>
        <v>0</v>
      </c>
      <c r="OI41" s="1">
        <f>IF($E41+$I41+$D$7&lt;=OI$22,0,IF(OI$22-$D$7&gt;=$E41,-VLOOKUP($C41,Input!$A$8:$HV$39,MATCH(OI$21,Input!$A$6:$HV$6,0),FALSE)/$G41*$F41,0))*$D41*$G$4/100</f>
        <v>0</v>
      </c>
      <c r="OK41" t="str">
        <f>VLOOKUP($C41,Input!$A$8:$HW$39,MATCH(OK$21,Input!$A$6:$HW$6,0),FALSE)</f>
        <v>NA</v>
      </c>
      <c r="OL41" s="1">
        <f>IF($E41+$I41+$D$7&lt;=OL$22,0,IF(OL$22-$D$7&gt;=$E41,IF(COUNTIF($KZ41:LP41,"&gt;0")&gt;0,VLOOKUP($C41,Input!$A$8:$HV$21,MATCH($OK$21+COUNTIF($KZ41:LP41,"&gt;0"),Input!$A$6:$HV$6,0),FALSE),0),0))*$D41</f>
        <v>0</v>
      </c>
      <c r="OM41" s="1">
        <f>IF($E41+$I41+$D$7&lt;=OM$22,0,IF(OM$22-$D$7&gt;=$E41,IF(COUNTIF($KZ41:LQ41,"&gt;0")&gt;0,VLOOKUP($C41,Input!$A$8:$HV$21,MATCH($OK$21+COUNTIF($KZ41:LQ41,"&gt;0"),Input!$A$6:$HV$6,0),FALSE),0),0))*$D41</f>
        <v>0</v>
      </c>
      <c r="ON41" s="1">
        <f>IF($E41+$I41+$D$7&lt;=ON$22,0,IF(ON$22-$D$7&gt;=$E41,IF(COUNTIF($KZ41:LR41,"&gt;0")&gt;0,VLOOKUP($C41,Input!$A$8:$HV$21,MATCH($OK$21+COUNTIF($KZ41:LR41,"&gt;0"),Input!$A$6:$HV$6,0),FALSE),0),0))*$D41</f>
        <v>0</v>
      </c>
      <c r="OO41" s="1">
        <f>IF($E41+$I41+$D$7&lt;=OO$22,0,IF(OO$22-$D$7&gt;=$E41,IF(COUNTIF($KZ41:LS41,"&gt;0")&gt;0,VLOOKUP($C41,Input!$A$8:$HV$21,MATCH($OK$21+COUNTIF($KZ41:LS41,"&gt;0"),Input!$A$6:$HV$6,0),FALSE),0),0))*$D41</f>
        <v>0</v>
      </c>
      <c r="OP41" s="1">
        <f>IF($E41+$I41+$D$7&lt;=OP$22,0,IF(OP$22-$D$7&gt;=$E41,IF(COUNTIF($KZ41:LT41,"&gt;0")&gt;0,VLOOKUP($C41,Input!$A$8:$HV$21,MATCH($OK$21+COUNTIF($KZ41:LT41,"&gt;0"),Input!$A$6:$HV$6,0),FALSE),0),0))*$D41</f>
        <v>0</v>
      </c>
      <c r="OQ41" s="1">
        <f>IF($E41+$I41+$D$7&lt;=OQ$22,0,IF(OQ$22-$D$7&gt;=$E41,IF(COUNTIF($KZ41:LU41,"&gt;0")&gt;0,VLOOKUP($C41,Input!$A$8:$HV$21,MATCH($OK$21+COUNTIF($KZ41:LU41,"&gt;0"),Input!$A$6:$HV$6,0),FALSE),0),0))*$D41</f>
        <v>0</v>
      </c>
      <c r="OR41" s="1">
        <f>IF($E41+$I41+$D$7&lt;=OR$22,0,IF(OR$22-$D$7&gt;=$E41,IF(COUNTIF($KZ41:LV41,"&gt;0")&gt;0,VLOOKUP($C41,Input!$A$8:$HV$21,MATCH($OK$21+COUNTIF($KZ41:LV41,"&gt;0"),Input!$A$6:$HV$6,0),FALSE),0),0))*$D41</f>
        <v>0</v>
      </c>
      <c r="OS41" s="1">
        <f>IF($E41+$I41+$D$7&lt;=OS$22,0,IF(OS$22-$D$7&gt;=$E41,IF(COUNTIF($KZ41:LW41,"&gt;0")&gt;0,VLOOKUP($C41,Input!$A$8:$HV$21,MATCH($OK$21+COUNTIF($KZ41:LW41,"&gt;0"),Input!$A$6:$HV$6,0),FALSE),0),0))*$D41</f>
        <v>0</v>
      </c>
      <c r="OT41" s="1">
        <f>IF($E41+$I41+$D$7&lt;=OT$22,0,IF(OT$22-$D$7&gt;=$E41,IF(COUNTIF($KZ41:LX41,"&gt;0")&gt;0,VLOOKUP($C41,Input!$A$8:$HV$21,MATCH($OK$21+COUNTIF($KZ41:LX41,"&gt;0"),Input!$A$6:$HV$6,0),FALSE),0),0))*$D41</f>
        <v>0</v>
      </c>
      <c r="OU41" s="1">
        <f>IF($E41+$I41+$D$7&lt;=OU$22,0,IF(OU$22-$D$7&gt;=$E41,IF(COUNTIF($KZ41:LY41,"&gt;0")&gt;0,VLOOKUP($C41,Input!$A$8:$HV$21,MATCH($OK$21+COUNTIF($KZ41:LY41,"&gt;0"),Input!$A$6:$HV$6,0),FALSE),0),0))*$D41</f>
        <v>0</v>
      </c>
      <c r="OV41" s="1">
        <f>IF($E41+$I41+$D$7&lt;=OV$22,0,IF(OV$22-$D$7&gt;=$E41,IF(COUNTIF($KZ41:LZ41,"&gt;0")&gt;0,VLOOKUP($C41,Input!$A$8:$HV$21,MATCH($OK$21+COUNTIF($KZ41:LZ41,"&gt;0"),Input!$A$6:$HV$6,0),FALSE),0),0))*$D41</f>
        <v>0</v>
      </c>
      <c r="OW41" s="1">
        <f>IF($E41+$I41+$D$7&lt;=OW$22,0,IF(OW$22-$D$7&gt;=$E41,IF(COUNTIF($KZ41:MA41,"&gt;0")&gt;0,VLOOKUP($C41,Input!$A$8:$HV$21,MATCH($OK$21+COUNTIF($KZ41:MA41,"&gt;0"),Input!$A$6:$HV$6,0),FALSE),0),0))*$D41</f>
        <v>0</v>
      </c>
      <c r="OX41" s="1">
        <f>IF($E41+$I41+$D$7&lt;=OX$22,0,IF(OX$22-$D$7&gt;=$E41,IF(COUNTIF($KZ41:MB41,"&gt;0")&gt;0,VLOOKUP($C41,Input!$A$8:$HV$21,MATCH($OK$21+COUNTIF($KZ41:MB41,"&gt;0"),Input!$A$6:$HV$6,0),FALSE),0),0))*$D41</f>
        <v>0</v>
      </c>
      <c r="OY41" s="1">
        <f>IF($E41+$I41+$D$7&lt;=OY$22,0,IF(OY$22-$D$7&gt;=$E41,IF(COUNTIF($KZ41:MC41,"&gt;0")&gt;0,VLOOKUP($C41,Input!$A$8:$HV$21,MATCH($OK$21+COUNTIF($KZ41:MC41,"&gt;0"),Input!$A$6:$HV$6,0),FALSE),0),0))*$D41</f>
        <v>0</v>
      </c>
      <c r="OZ41" s="1">
        <f>IF($E41+$I41+$D$7&lt;=OZ$22,0,IF(OZ$22-$D$7&gt;=$E41,IF(COUNTIF($KZ41:MD41,"&gt;0")&gt;0,VLOOKUP($C41,Input!$A$8:$HV$21,MATCH($OK$21+COUNTIF($KZ41:MD41,"&gt;0"),Input!$A$6:$HV$6,0),FALSE),0),0))*$D41</f>
        <v>0</v>
      </c>
      <c r="PA41" s="1">
        <f>IF($E41+$I41+$D$7&lt;=PA$22,0,IF(PA$22-$D$7&gt;=$E41,IF(COUNTIF($KZ41:ME41,"&gt;0")&gt;0,VLOOKUP($C41,Input!$A$8:$HV$21,MATCH($OK$21+COUNTIF($KZ41:ME41,"&gt;0"),Input!$A$6:$HV$6,0),FALSE),0),0))*$D41</f>
        <v>0</v>
      </c>
      <c r="PB41" s="1">
        <f>IF($E41+$I41+$D$7&lt;=PB$22,0,IF(PB$22-$D$7&gt;=$E41,IF(COUNTIF($KZ41:MF41,"&gt;0")&gt;0,VLOOKUP($C41,Input!$A$8:$HV$21,MATCH($OK$21+COUNTIF($KZ41:MF41,"&gt;0"),Input!$A$6:$HV$6,0),FALSE),0),0))*$D41</f>
        <v>0</v>
      </c>
      <c r="PC41" s="1">
        <f>IF($E41+$I41+$D$7&lt;=PC$22,0,IF(PC$22-$D$7&gt;=$E41,IF(COUNTIF($KZ41:MG41,"&gt;0")&gt;0,VLOOKUP($C41,Input!$A$8:$HV$21,MATCH($OK$21+COUNTIF($KZ41:MG41,"&gt;0"),Input!$A$6:$HV$6,0),FALSE),0),0))*$D41</f>
        <v>0</v>
      </c>
      <c r="PD41" s="1">
        <f>IF($E41+$I41+$D$7&lt;=PD$22,0,IF(PD$22-$D$7&gt;=$E41,IF(COUNTIF($KZ41:MH41,"&gt;0")&gt;0,VLOOKUP($C41,Input!$A$8:$HV$21,MATCH($OK$21+COUNTIF($KZ41:MH41,"&gt;0"),Input!$A$6:$HV$6,0),FALSE),0),0))*$D41</f>
        <v>0</v>
      </c>
      <c r="PE41" s="1">
        <f>IF($E41+$I41+$D$7&lt;=PE$22,0,IF(PE$22-$D$7&gt;=$E41,IF(COUNTIF($KZ41:MI41,"&gt;0")&gt;0,VLOOKUP($C41,Input!$A$8:$HV$21,MATCH($OK$21+COUNTIF($KZ41:MI41,"&gt;0"),Input!$A$6:$HV$6,0),FALSE),0),0))*$D41</f>
        <v>0</v>
      </c>
      <c r="PF41" s="1">
        <f>IF($E41+$I41+$D$7&lt;=PF$22,0,IF(PF$22-$D$7&gt;=$E41,IF(COUNTIF($KZ41:MJ41,"&gt;0")&gt;0,VLOOKUP($C41,Input!$A$8:$HV$21,MATCH($OK$21+COUNTIF($KZ41:MJ41,"&gt;0"),Input!$A$6:$HV$6,0),FALSE),0),0))*$D41</f>
        <v>0</v>
      </c>
      <c r="PG41" s="1">
        <f>IF($E41+$I41+$D$7&lt;=PG$22,0,IF(PG$22-$D$7&gt;=$E41,IF(COUNTIF($KZ41:MK41,"&gt;0")&gt;0,VLOOKUP($C41,Input!$A$8:$HV$21,MATCH($OK$21+COUNTIF($KZ41:MK41,"&gt;0"),Input!$A$6:$HV$6,0),FALSE),0),0))*$D41</f>
        <v>0</v>
      </c>
      <c r="PH41" s="1">
        <f>IF($E41+$I41+$D$7&lt;=PH$22,0,IF(PH$22-$D$7&gt;=$E41,IF(COUNTIF($KZ41:ML41,"&gt;0")&gt;0,VLOOKUP($C41,Input!$A$8:$HV$21,MATCH($OK$21+COUNTIF($KZ41:ML41,"&gt;0"),Input!$A$6:$HV$6,0),FALSE),0),0))*$D41</f>
        <v>0</v>
      </c>
      <c r="PI41" s="1">
        <f>IF($E41+$I41+$D$7&lt;=PI$22,0,IF(PI$22-$D$7&gt;=$E41,IF(COUNTIF($KZ41:MM41,"&gt;0")&gt;0,VLOOKUP($C41,Input!$A$8:$HV$21,MATCH($OK$21+COUNTIF($KZ41:MM41,"&gt;0"),Input!$A$6:$HV$6,0),FALSE),0),0))*$D41</f>
        <v>0</v>
      </c>
      <c r="PJ41" s="1">
        <f>IF($E41+$I41+$D$7&lt;=PJ$22,0,IF(PJ$22-$D$7&gt;=$E41,IF(COUNTIF($KZ41:MN41,"&gt;0")&gt;0,VLOOKUP($C41,Input!$A$8:$HV$21,MATCH($OK$21+COUNTIF($KZ41:MN41,"&gt;0"),Input!$A$6:$HV$6,0),FALSE),0),0))*$D41</f>
        <v>0</v>
      </c>
      <c r="PK41" s="1">
        <f>IF($E41+$I41+$D$7&lt;=PK$22,0,IF(PK$22-$D$7&gt;=$E41,IF(COUNTIF($KZ41:MO41,"&gt;0")&gt;0,VLOOKUP($C41,Input!$A$8:$HV$21,MATCH($OK$21+COUNTIF($KZ41:MO41,"&gt;0"),Input!$A$6:$HV$6,0),FALSE),0),0))*$D41</f>
        <v>0</v>
      </c>
      <c r="PL41" s="1">
        <f>IF($E41+$I41+$D$7&lt;=PL$22,0,IF(PL$22-$D$7&gt;=$E41,IF(COUNTIF($KZ41:MP41,"&gt;0")&gt;0,VLOOKUP($C41,Input!$A$8:$HV$21,MATCH($OK$21+COUNTIF($KZ41:MP41,"&gt;0"),Input!$A$6:$HV$6,0),FALSE),0),0))*$D41</f>
        <v>0</v>
      </c>
      <c r="PM41" s="1">
        <f>IF($E41+$I41+$D$7&lt;=PM$22,0,IF(PM$22-$D$7&gt;=$E41,IF(COUNTIF($KZ41:MQ41,"&gt;0")&gt;0,VLOOKUP($C41,Input!$A$8:$HV$21,MATCH($OK$21+COUNTIF($KZ41:MQ41,"&gt;0"),Input!$A$6:$HV$6,0),FALSE),0),0))*$D41</f>
        <v>0</v>
      </c>
      <c r="PN41" s="1">
        <f>IF($E41+$I41+$D$7&lt;=PN$22,0,IF(PN$22-$D$7&gt;=$E41,IF(COUNTIF($KZ41:MR41,"&gt;0")&gt;0,VLOOKUP($C41,Input!$A$8:$HV$21,MATCH($OK$21+COUNTIF($KZ41:MR41,"&gt;0"),Input!$A$6:$HV$6,0),FALSE),0),0))*$D41</f>
        <v>0</v>
      </c>
      <c r="PO41" s="1">
        <f>IF($E41+$I41+$D$7&lt;=PO$22,0,IF(PO$22-$D$7&gt;=$E41,IF(COUNTIF($KZ41:MS41,"&gt;0")&gt;0,VLOOKUP($C41,Input!$A$8:$HV$21,MATCH($OK$21+COUNTIF($KZ41:MS41,"&gt;0"),Input!$A$6:$HV$6,0),FALSE),0),0))*$D41</f>
        <v>0</v>
      </c>
      <c r="PP41" s="1">
        <f>IF($E41+$I41+$D$7&lt;=PP$22,0,IF(PP$22-$D$7&gt;=$E41,IF(COUNTIF($KZ41:MT41,"&gt;0")&gt;0,VLOOKUP($C41,Input!$A$8:$HV$21,MATCH($OK$21+COUNTIF($KZ41:MT41,"&gt;0"),Input!$A$6:$HV$6,0),FALSE),0),0))*$D41</f>
        <v>0</v>
      </c>
      <c r="PQ41" s="1">
        <f>IF($E41+$I41+$D$7&lt;=PQ$22,0,IF(PQ$22-$D$7&gt;=$E41,IF(COUNTIF($KZ41:MU41,"&gt;0")&gt;0,VLOOKUP($C41,Input!$A$8:$HV$21,MATCH($OK$21+COUNTIF($KZ41:MU41,"&gt;0"),Input!$A$6:$HV$6,0),FALSE),0),0))*$D41</f>
        <v>0</v>
      </c>
      <c r="PR41" s="1">
        <f>IF($E41+$I41+$D$7&lt;=PR$22,0,IF(PR$22-$D$7&gt;=$E41,IF(COUNTIF($KZ41:MV41,"&gt;0")&gt;0,VLOOKUP($C41,Input!$A$8:$HV$21,MATCH($OK$21+COUNTIF($KZ41:MV41,"&gt;0"),Input!$A$6:$HV$6,0),FALSE),0),0))*$D41</f>
        <v>0</v>
      </c>
      <c r="PS41" s="1">
        <f>IF($E41+$I41+$D$7&lt;=PS$22,0,IF(PS$22-$D$7&gt;=$E41,IF(COUNTIF($KZ41:MW41,"&gt;0")&gt;0,VLOOKUP($C41,Input!$A$8:$HV$21,MATCH($OK$21+COUNTIF($KZ41:MW41,"&gt;0"),Input!$A$6:$HV$6,0),FALSE),0),0))*$D41</f>
        <v>0</v>
      </c>
      <c r="PT41" s="1">
        <f>IF($E41+$I41+$D$7&lt;=PT$22,0,IF(PT$22-$D$7&gt;=$E41,IF(COUNTIF($KZ41:MX41,"&gt;0")&gt;0,VLOOKUP($C41,Input!$A$8:$HV$21,MATCH($OK$21+COUNTIF($KZ41:MX41,"&gt;0"),Input!$A$6:$HV$6,0),FALSE),0),0))*$D41</f>
        <v>0</v>
      </c>
      <c r="PV41" s="1" t="str">
        <f t="shared" si="169"/>
        <v>2018 MY 40' CNG w Midlife Rebuild {234 Buses}</v>
      </c>
      <c r="PW41" s="1">
        <f t="shared" si="172"/>
        <v>0</v>
      </c>
      <c r="PX41" s="1">
        <f t="shared" si="173"/>
        <v>0</v>
      </c>
      <c r="PY41" s="1">
        <f t="shared" si="174"/>
        <v>133206722.01660469</v>
      </c>
      <c r="PZ41" s="1">
        <f t="shared" si="175"/>
        <v>12222587.561420878</v>
      </c>
      <c r="QA41" s="1">
        <f t="shared" si="176"/>
        <v>12463481.660155622</v>
      </c>
      <c r="QB41" s="1">
        <f t="shared" si="177"/>
        <v>12481845.586661668</v>
      </c>
      <c r="QC41" s="1">
        <f t="shared" si="178"/>
        <v>12490610.672862897</v>
      </c>
      <c r="QD41" s="1">
        <f t="shared" si="179"/>
        <v>12511675.683652377</v>
      </c>
      <c r="QE41" s="1">
        <f t="shared" si="180"/>
        <v>20745971.332277961</v>
      </c>
      <c r="QF41" s="1">
        <f t="shared" si="181"/>
        <v>12687493.169934915</v>
      </c>
      <c r="QG41" s="1">
        <f t="shared" si="182"/>
        <v>12789206.246828221</v>
      </c>
      <c r="QH41" s="1">
        <f t="shared" si="183"/>
        <v>13611206.140868513</v>
      </c>
      <c r="QI41" s="1">
        <f t="shared" si="184"/>
        <v>13671851.494103232</v>
      </c>
      <c r="QJ41" s="1">
        <f t="shared" si="185"/>
        <v>13725581.858210096</v>
      </c>
      <c r="QK41" s="1">
        <f t="shared" si="186"/>
        <v>13739216.527925795</v>
      </c>
      <c r="QL41" s="1">
        <f t="shared" si="187"/>
        <v>13865377.638533829</v>
      </c>
      <c r="QM41" s="1">
        <f t="shared" si="188"/>
        <v>0</v>
      </c>
      <c r="QN41" s="1">
        <f t="shared" si="189"/>
        <v>0</v>
      </c>
      <c r="QO41" s="1">
        <f t="shared" si="190"/>
        <v>0</v>
      </c>
      <c r="QP41" s="1">
        <f t="shared" si="191"/>
        <v>0</v>
      </c>
      <c r="QQ41" s="1">
        <f t="shared" si="192"/>
        <v>0</v>
      </c>
      <c r="QR41" s="1">
        <f t="shared" si="193"/>
        <v>0</v>
      </c>
      <c r="QS41" s="1">
        <f t="shared" si="194"/>
        <v>0</v>
      </c>
      <c r="QT41" s="1">
        <f t="shared" si="195"/>
        <v>0</v>
      </c>
      <c r="QU41" s="1">
        <f t="shared" si="196"/>
        <v>0</v>
      </c>
      <c r="QV41" s="1">
        <f t="shared" si="197"/>
        <v>0</v>
      </c>
      <c r="QW41" s="1">
        <f t="shared" si="198"/>
        <v>0</v>
      </c>
      <c r="QX41" s="1">
        <f t="shared" si="199"/>
        <v>0</v>
      </c>
      <c r="QY41" s="1">
        <f t="shared" si="200"/>
        <v>0</v>
      </c>
      <c r="QZ41" s="1">
        <f t="shared" si="201"/>
        <v>0</v>
      </c>
      <c r="RA41" s="1">
        <f t="shared" si="202"/>
        <v>0</v>
      </c>
      <c r="RB41" s="1">
        <f t="shared" si="203"/>
        <v>0</v>
      </c>
      <c r="RC41" s="1">
        <f t="shared" si="204"/>
        <v>0</v>
      </c>
      <c r="RD41" s="1">
        <f t="shared" si="205"/>
        <v>0</v>
      </c>
      <c r="RE41" s="1">
        <f t="shared" si="206"/>
        <v>0</v>
      </c>
      <c r="RF41" s="1">
        <f t="shared" si="207"/>
        <v>310212827.59004068</v>
      </c>
      <c r="RG41" s="1">
        <f t="shared" si="208"/>
        <v>261588806.82678628</v>
      </c>
      <c r="RH41" s="72"/>
      <c r="RI41" s="37"/>
    </row>
    <row r="42" spans="1:477" x14ac:dyDescent="0.25">
      <c r="A42" s="50"/>
      <c r="B42" s="143"/>
      <c r="C42" s="111" t="s">
        <v>76</v>
      </c>
      <c r="D42" s="108">
        <f t="shared" si="171"/>
        <v>234</v>
      </c>
      <c r="E42" s="110">
        <f t="shared" si="209"/>
        <v>2019</v>
      </c>
      <c r="F42" s="68">
        <f t="shared" si="168"/>
        <v>40000</v>
      </c>
      <c r="G42" s="69">
        <f>VLOOKUP($C42,Input!$A$8:$HV$39,MATCH(G$21,Input!$A$6:$HV$6,0),FALSE)</f>
        <v>2.91</v>
      </c>
      <c r="H42" s="123">
        <f>VLOOKUP($C42,Input!$A$8:$HV$39,MATCH(H$21,Input!$A$6:$HV$6,0),FALSE)</f>
        <v>0</v>
      </c>
      <c r="I42" s="70">
        <f>VLOOKUP($C42,Input!$A$8:$HV$39,MATCH(I$21,Input!$A$6:$HV$6,0),FALSE)</f>
        <v>14</v>
      </c>
      <c r="J42" s="1">
        <f>+IF($E42=J$22,VLOOKUP($C42,Input!$A$8:$AN$39,MATCH(J$21,Input!$A$6:$AN$6,0),FALSE)+$H42,0)*$D42</f>
        <v>0</v>
      </c>
      <c r="K42" s="1">
        <f>+IF($E42=K$22,VLOOKUP($C42,Input!$A$8:$AN$39,MATCH(K$21,Input!$A$6:$AN$6,0),FALSE)+$H42,0)*$D42</f>
        <v>0</v>
      </c>
      <c r="L42" s="1">
        <f>+IF($E42=L$22,VLOOKUP($C42,Input!$A$8:$AN$39,MATCH(L$21,Input!$A$6:$AN$6,0),FALSE)+$H42,0)*$D42</f>
        <v>0</v>
      </c>
      <c r="M42" s="1">
        <f>+IF($E42=M$22,VLOOKUP($C42,Input!$A$8:$AN$39,MATCH(M$21,Input!$A$6:$AN$6,0),FALSE)+$H42,0)*$D42</f>
        <v>120845565.43049055</v>
      </c>
      <c r="N42" s="1">
        <f>+IF($E42=N$22,VLOOKUP($C42,Input!$A$8:$AN$39,MATCH(N$21,Input!$A$6:$AN$6,0),FALSE)+$H42,0)*$D42</f>
        <v>0</v>
      </c>
      <c r="O42" s="1">
        <f>+IF($E42=O$22,VLOOKUP($C42,Input!$A$8:$AN$39,MATCH(O$21,Input!$A$6:$AN$6,0),FALSE)+$H42,0)*$D42</f>
        <v>0</v>
      </c>
      <c r="P42" s="1">
        <f>+IF($E42=P$22,VLOOKUP($C42,Input!$A$8:$AN$39,MATCH(P$21,Input!$A$6:$AN$6,0),FALSE)+$H42,0)*$D42</f>
        <v>0</v>
      </c>
      <c r="Q42" s="1">
        <f>+IF($E42=Q$22,VLOOKUP($C42,Input!$A$8:$AN$39,MATCH(Q$21,Input!$A$6:$AN$6,0),FALSE)+$H42,0)*$D42</f>
        <v>0</v>
      </c>
      <c r="R42" s="1">
        <f>+IF($E42=R$22,VLOOKUP($C42,Input!$A$8:$AN$39,MATCH(R$21,Input!$A$6:$AN$6,0),FALSE)+$H42,0)*$D42</f>
        <v>0</v>
      </c>
      <c r="S42" s="1">
        <f>+IF($E42=S$22,VLOOKUP($C42,Input!$A$8:$AN$39,MATCH(S$21,Input!$A$6:$AN$6,0),FALSE)+$H42,0)*$D42</f>
        <v>0</v>
      </c>
      <c r="T42" s="1">
        <f>+IF($E42=T$22,VLOOKUP($C42,Input!$A$8:$AN$39,MATCH(T$21,Input!$A$6:$AN$6,0),FALSE)+$H42,0)*$D42</f>
        <v>0</v>
      </c>
      <c r="U42" s="1">
        <f>+IF($E42=U$22,VLOOKUP($C42,Input!$A$8:$AN$39,MATCH(U$21,Input!$A$6:$AN$6,0),FALSE)+$H42,0)*$D42</f>
        <v>0</v>
      </c>
      <c r="V42" s="1">
        <f>+IF($E42=V$22,VLOOKUP($C42,Input!$A$8:$AN$39,MATCH(V$21,Input!$A$6:$AN$6,0),FALSE)+$H42,0)*$D42</f>
        <v>0</v>
      </c>
      <c r="W42" s="1">
        <f>+IF($E42=W$22,VLOOKUP($C42,Input!$A$8:$AN$39,MATCH(W$21,Input!$A$6:$AN$6,0),FALSE)+$H42,0)*$D42</f>
        <v>0</v>
      </c>
      <c r="X42" s="1">
        <f>+IF($E42=X$22,VLOOKUP($C42,Input!$A$8:$AN$39,MATCH(X$21,Input!$A$6:$AN$6,0),FALSE)+$H42,0)*$D42</f>
        <v>0</v>
      </c>
      <c r="Y42" s="1">
        <f>+IF($E42=Y$22,VLOOKUP($C42,Input!$A$8:$AN$39,MATCH(Y$21,Input!$A$6:$AN$6,0),FALSE)+$H42,0)*$D42</f>
        <v>0</v>
      </c>
      <c r="Z42" s="1">
        <f>+IF($E42=Z$22,VLOOKUP($C42,Input!$A$8:$AN$39,MATCH(Z$21,Input!$A$6:$AN$6,0),FALSE)+$H42,0)*$D42</f>
        <v>0</v>
      </c>
      <c r="AA42" s="1">
        <f>+IF($E42=AA$22,VLOOKUP($C42,Input!$A$8:$AN$39,MATCH(AA$21,Input!$A$6:$AN$6,0),FALSE)+$H42,0)*$D42</f>
        <v>0</v>
      </c>
      <c r="AB42" s="1">
        <f>+IF($E42=AB$22,VLOOKUP($C42,Input!$A$8:$AN$39,MATCH(AB$21,Input!$A$6:$AN$6,0),FALSE)+$H42,0)*$D42</f>
        <v>0</v>
      </c>
      <c r="AC42" s="1">
        <f>+IF($E42=AC$22,VLOOKUP($C42,Input!$A$8:$AN$39,MATCH(AC$21,Input!$A$6:$AN$6,0),FALSE)+$H42,0)*$D42</f>
        <v>0</v>
      </c>
      <c r="AD42" s="1">
        <f>+IF($E42=AD$22,VLOOKUP($C42,Input!$A$8:$AN$39,MATCH(AD$21,Input!$A$6:$AN$6,0),FALSE)+$H42,0)*$D42</f>
        <v>0</v>
      </c>
      <c r="AE42" s="1">
        <f>+IF($E42=AE$22,VLOOKUP($C42,Input!$A$8:$AN$39,MATCH(AE$21,Input!$A$6:$AN$6,0),FALSE)+$H42,0)*$D42</f>
        <v>0</v>
      </c>
      <c r="AF42" s="1">
        <f>+IF($E42=AF$22,VLOOKUP($C42,Input!$A$8:$AN$39,MATCH(AF$21,Input!$A$6:$AN$6,0),FALSE)+$H42,0)*$D42</f>
        <v>0</v>
      </c>
      <c r="AG42" s="1">
        <f>+IF($E42=AG$22,VLOOKUP($C42,Input!$A$8:$AN$39,MATCH(AG$21,Input!$A$6:$AN$6,0),FALSE)+$H42,0)*$D42</f>
        <v>0</v>
      </c>
      <c r="AH42" s="1">
        <f>+IF($E42=AH$22,VLOOKUP($C42,Input!$A$8:$AN$39,MATCH(AH$21,Input!$A$6:$AN$6,0),FALSE)+$H42,0)*$D42</f>
        <v>0</v>
      </c>
      <c r="AI42" s="1">
        <f>+IF($E42=AI$22,VLOOKUP($C42,Input!$A$8:$AN$39,MATCH(AI$21,Input!$A$6:$AN$6,0),FALSE)+$H42,0)*$D42</f>
        <v>0</v>
      </c>
      <c r="AJ42" s="1">
        <f>+IF($E42=AJ$22,VLOOKUP($C42,Input!$A$8:$AN$39,MATCH(AJ$21,Input!$A$6:$AN$6,0),FALSE)+$H42,0)*$D42</f>
        <v>0</v>
      </c>
      <c r="AK42" s="1">
        <f>+IF($E42=AK$22,VLOOKUP($C42,Input!$A$8:$AN$39,MATCH(AK$21,Input!$A$6:$AN$6,0),FALSE)+$H42,0)*$D42</f>
        <v>0</v>
      </c>
      <c r="AL42" s="1">
        <f>+IF($E42=AL$22,VLOOKUP($C42,Input!$A$8:$AN$39,MATCH(AL$21,Input!$A$6:$AN$6,0),FALSE)+$H42,0)*$D42</f>
        <v>0</v>
      </c>
      <c r="AM42" s="1">
        <f>+IF($E42=AM$22,VLOOKUP($C42,Input!$A$8:$AN$39,MATCH(AM$21,Input!$A$6:$AN$6,0),FALSE)+$H42,0)*$D42</f>
        <v>0</v>
      </c>
      <c r="AN42" s="1">
        <f>+IF($E42=AN$22,VLOOKUP($C42,Input!$A$8:$AN$39,MATCH(AN$21,Input!$A$6:$AN$6,0),FALSE)+$H42,0)*$D42</f>
        <v>0</v>
      </c>
      <c r="AO42" s="1">
        <f>+IF($E42=AO$22,VLOOKUP($C42,Input!$A$8:$AN$39,MATCH(AO$21,Input!$A$6:$AN$6,0),FALSE)+$H42,0)*$D42</f>
        <v>0</v>
      </c>
      <c r="AP42" s="1">
        <f>+IF($E42=AP$22,VLOOKUP($C42,Input!$A$8:$AN$39,MATCH(AP$21,Input!$A$6:$AN$6,0),FALSE)+$H42,0)*$D42</f>
        <v>0</v>
      </c>
      <c r="AQ42" s="1">
        <f>+IF($E42=AQ$22,VLOOKUP($C42,Input!$A$8:$AN$39,MATCH(AQ$21,Input!$A$6:$AN$6,0),FALSE)+$H42,0)*$D42</f>
        <v>0</v>
      </c>
      <c r="AR42" s="1">
        <f>+IF($E42=AR$22,VLOOKUP($C42,Input!$A$8:$AN$39,MATCH(AR$21,Input!$A$6:$AN$6,0),FALSE)+$H42,0)*$D42</f>
        <v>0</v>
      </c>
      <c r="AT42" t="str">
        <f>VLOOKUP($C42,Input!$A$8:$HV$39,MATCH(AT$21,Input!$A$6:$HV$6,0),FALSE)</f>
        <v>Parts and administrative cost</v>
      </c>
      <c r="AU42" s="1">
        <f>+IF($E42=AU$22,VLOOKUP($C42,Input!$A$8:$HV$39,MATCH(AU$21,Input!$A$6:$HV$6,0),FALSE),0)*$D42</f>
        <v>0</v>
      </c>
      <c r="AV42" s="1">
        <f>+IF($E42=AV$22,VLOOKUP($C42,Input!$A$8:$HV$39,MATCH(AV$21,Input!$A$6:$HV$6,0),FALSE),0)*$D42</f>
        <v>0</v>
      </c>
      <c r="AW42" s="1">
        <f>+IF($E42=AW$22,VLOOKUP($C42,Input!$A$8:$HV$39,MATCH(AW$21,Input!$A$6:$HV$6,0),FALSE),0)*$D42</f>
        <v>0</v>
      </c>
      <c r="AX42" s="1">
        <f>+IF($E42=AX$22,VLOOKUP($C42,Input!$A$8:$HV$39,MATCH(AX$21,Input!$A$6:$HV$6,0),FALSE),0)*$D42</f>
        <v>3021139.135762264</v>
      </c>
      <c r="AY42" s="1">
        <f>+IF($E42=AY$22,VLOOKUP($C42,Input!$A$8:$HV$39,MATCH(AY$21,Input!$A$6:$HV$6,0),FALSE),0)*$D42</f>
        <v>0</v>
      </c>
      <c r="AZ42" s="1">
        <f>+IF($E42=AZ$22,VLOOKUP($C42,Input!$A$8:$HV$39,MATCH(AZ$21,Input!$A$6:$HV$6,0),FALSE),0)*$D42</f>
        <v>0</v>
      </c>
      <c r="BA42" s="1">
        <f>+IF($E42=BA$22,VLOOKUP($C42,Input!$A$8:$HV$39,MATCH(BA$21,Input!$A$6:$HV$6,0),FALSE),0)*$D42</f>
        <v>0</v>
      </c>
      <c r="BB42" s="1">
        <f>+IF($E42=BB$22,VLOOKUP($C42,Input!$A$8:$HV$39,MATCH(BB$21,Input!$A$6:$HV$6,0),FALSE),0)*$D42</f>
        <v>0</v>
      </c>
      <c r="BC42" s="1">
        <f>+IF($E42=BC$22,VLOOKUP($C42,Input!$A$8:$HV$39,MATCH(BC$21,Input!$A$6:$HV$6,0),FALSE),0)*$D42</f>
        <v>0</v>
      </c>
      <c r="BD42" s="1">
        <f>+IF($E42=BD$22,VLOOKUP($C42,Input!$A$8:$HV$39,MATCH(BD$21,Input!$A$6:$HV$6,0),FALSE),0)*$D42</f>
        <v>0</v>
      </c>
      <c r="BE42" s="1">
        <f>+IF($E42=BE$22,VLOOKUP($C42,Input!$A$8:$HV$39,MATCH(BE$21,Input!$A$6:$HV$6,0),FALSE),0)*$D42</f>
        <v>0</v>
      </c>
      <c r="BF42" s="1">
        <f>+IF($E42=BF$22,VLOOKUP($C42,Input!$A$8:$HV$39,MATCH(BF$21,Input!$A$6:$HV$6,0),FALSE),0)*$D42</f>
        <v>0</v>
      </c>
      <c r="BG42" s="1">
        <f>+IF($E42=BG$22,VLOOKUP($C42,Input!$A$8:$HV$39,MATCH(BG$21,Input!$A$6:$HV$6,0),FALSE),0)*$D42</f>
        <v>0</v>
      </c>
      <c r="BH42" s="1">
        <f>+IF($E42=BH$22,VLOOKUP($C42,Input!$A$8:$HV$39,MATCH(BH$21,Input!$A$6:$HV$6,0),FALSE),0)*$D42</f>
        <v>0</v>
      </c>
      <c r="BI42" s="1">
        <f>+IF($E42=BI$22,VLOOKUP($C42,Input!$A$8:$HV$39,MATCH(BI$21,Input!$A$6:$HV$6,0),FALSE),0)*$D42</f>
        <v>0</v>
      </c>
      <c r="BJ42" s="1">
        <f>+IF($E42=BJ$22,VLOOKUP($C42,Input!$A$8:$HV$39,MATCH(BJ$21,Input!$A$6:$HV$6,0),FALSE),0)*$D42</f>
        <v>0</v>
      </c>
      <c r="BK42" s="1">
        <f>+IF($E42=BK$22,VLOOKUP($C42,Input!$A$8:$HV$39,MATCH(BK$21,Input!$A$6:$HV$6,0),FALSE),0)*$D42</f>
        <v>0</v>
      </c>
      <c r="BL42" s="1">
        <f>+IF($E42=BL$22,VLOOKUP($C42,Input!$A$8:$HV$39,MATCH(BL$21,Input!$A$6:$HV$6,0),FALSE),0)*$D42</f>
        <v>0</v>
      </c>
      <c r="BM42" s="1">
        <f>+IF($E42=BM$22,VLOOKUP($C42,Input!$A$8:$HV$39,MATCH(BM$21,Input!$A$6:$HV$6,0),FALSE),0)*$D42</f>
        <v>0</v>
      </c>
      <c r="BN42" s="1">
        <f>+IF($E42=BN$22,VLOOKUP($C42,Input!$A$8:$HV$39,MATCH(BN$21,Input!$A$6:$HV$6,0),FALSE),0)*$D42</f>
        <v>0</v>
      </c>
      <c r="BO42" s="1">
        <f>+IF($E42=BO$22,VLOOKUP($C42,Input!$A$8:$HV$39,MATCH(BO$21,Input!$A$6:$HV$6,0),FALSE),0)*$D42</f>
        <v>0</v>
      </c>
      <c r="BP42" s="1">
        <f>+IF($E42=BP$22,VLOOKUP($C42,Input!$A$8:$HV$39,MATCH(BP$21,Input!$A$6:$HV$6,0),FALSE),0)*$D42</f>
        <v>0</v>
      </c>
      <c r="BQ42" s="1">
        <f>+IF($E42=BQ$22,VLOOKUP($C42,Input!$A$8:$HV$39,MATCH(BQ$21,Input!$A$6:$HV$6,0),FALSE),0)*$D42</f>
        <v>0</v>
      </c>
      <c r="BR42" s="1">
        <f>+IF($E42=BR$22,VLOOKUP($C42,Input!$A$8:$HV$39,MATCH(BR$21,Input!$A$6:$HV$6,0),FALSE),0)*$D42</f>
        <v>0</v>
      </c>
      <c r="BS42" s="1">
        <f>+IF($E42=BS$22,VLOOKUP($C42,Input!$A$8:$HV$39,MATCH(BS$21,Input!$A$6:$HV$6,0),FALSE),0)*$D42</f>
        <v>0</v>
      </c>
      <c r="BT42" s="1">
        <f>+IF($E42=BT$22,VLOOKUP($C42,Input!$A$8:$HV$39,MATCH(BT$21,Input!$A$6:$HV$6,0),FALSE),0)*$D42</f>
        <v>0</v>
      </c>
      <c r="BU42" s="1">
        <f>+IF($E42=BU$22,VLOOKUP($C42,Input!$A$8:$HV$39,MATCH(BU$21,Input!$A$6:$HV$6,0),FALSE),0)*$D42</f>
        <v>0</v>
      </c>
      <c r="BV42" s="1">
        <f>+IF($E42=BV$22,VLOOKUP($C42,Input!$A$8:$HV$39,MATCH(BV$21,Input!$A$6:$HV$6,0),FALSE),0)*$D42</f>
        <v>0</v>
      </c>
      <c r="BW42" s="1">
        <f>+IF($E42=BW$22,VLOOKUP($C42,Input!$A$8:$HV$39,MATCH(BW$21,Input!$A$6:$HV$6,0),FALSE),0)*$D42</f>
        <v>0</v>
      </c>
      <c r="BX42" s="1">
        <f>+IF($E42=BX$22,VLOOKUP($C42,Input!$A$8:$HV$39,MATCH(BX$21,Input!$A$6:$HV$6,0),FALSE),0)*$D42</f>
        <v>0</v>
      </c>
      <c r="BY42" s="1">
        <f>+IF($E42=BY$22,VLOOKUP($C42,Input!$A$8:$HV$39,MATCH(BY$21,Input!$A$6:$HV$6,0),FALSE),0)*$D42</f>
        <v>0</v>
      </c>
      <c r="BZ42" s="1">
        <f>+IF($E42=BZ$22,VLOOKUP($C42,Input!$A$8:$HV$39,MATCH(BZ$21,Input!$A$6:$HV$6,0),FALSE),0)*$D42</f>
        <v>0</v>
      </c>
      <c r="CA42" s="1">
        <f>+IF($E42=CA$22,VLOOKUP($C42,Input!$A$8:$HV$39,MATCH(CA$21,Input!$A$6:$HV$6,0),FALSE),0)*$D42</f>
        <v>0</v>
      </c>
      <c r="CB42" s="1">
        <f>+IF($E42=CB$22,VLOOKUP($C42,Input!$A$8:$HV$39,MATCH(CB$21,Input!$A$6:$HV$6,0),FALSE),0)*$D42</f>
        <v>0</v>
      </c>
      <c r="CC42" s="1">
        <f>+IF($E42=CC$22,VLOOKUP($C42,Input!$A$8:$HV$39,MATCH(CC$21,Input!$A$6:$HV$6,0),FALSE),0)*$D42</f>
        <v>0</v>
      </c>
      <c r="CE42" t="str">
        <f>VLOOKUP($C42,Input!$A$8:$HV$39,MATCH(CE$21,Input!$A$6:$HV$6,0),FALSE)</f>
        <v>Engine Rebuild @ 7 Yr</v>
      </c>
      <c r="CF42" s="1">
        <f>IF($E42+$I42+$D$7&lt;=CF$22,0,IF(CF$22-$D$7&gt;=$E42,IF(COUNTIF($KZ42:LP42,"&gt;0")&gt;0,VLOOKUP($C42,Input!$A$8:$HV$21,MATCH($CE$21+COUNTIF($KZ42:LP42,"&gt;0"),Input!$A$6:$HV$6,0),FALSE),0),0))*$D42</f>
        <v>0</v>
      </c>
      <c r="CG42" s="1">
        <f>IF($E42+$I42+$D$7&lt;=CG$22,0,IF(CG$22-$D$7&gt;=$E42,IF(COUNTIF($KZ42:LQ42,"&gt;0")&gt;0,VLOOKUP($C42,Input!$A$8:$HV$21,MATCH($CE$21+COUNTIF($KZ42:LQ42,"&gt;0"),Input!$A$6:$HV$6,0),FALSE),0),0))*$D42</f>
        <v>0</v>
      </c>
      <c r="CH42" s="1">
        <f>IF($E42+$I42+$D$7&lt;=CH$22,0,IF(CH$22-$D$7&gt;=$E42,IF(COUNTIF($KZ42:LR42,"&gt;0")&gt;0,VLOOKUP($C42,Input!$A$8:$HV$21,MATCH($CE$21+COUNTIF($KZ42:LR42,"&gt;0"),Input!$A$6:$HV$6,0),FALSE),0),0))*$D42</f>
        <v>0</v>
      </c>
      <c r="CI42" s="1">
        <f>IF($E42+$I42+$D$7&lt;=CI$22,0,IF(CI$22-$D$7&gt;=$E42,IF(COUNTIF($KZ42:LS42,"&gt;0")&gt;0,VLOOKUP($C42,Input!$A$8:$HV$21,MATCH($CE$21+COUNTIF($KZ42:LS42,"&gt;0"),Input!$A$6:$HV$6,0),FALSE),0),0))*$D42</f>
        <v>0</v>
      </c>
      <c r="CJ42" s="1">
        <f>IF($E42+$I42+$D$7&lt;=CJ$22,0,IF(CJ$22-$D$7&gt;=$E42,IF(COUNTIF($KZ42:LT42,"&gt;0")&gt;0,VLOOKUP($C42,Input!$A$8:$HV$21,MATCH($CE$21+COUNTIF($KZ42:LT42,"&gt;0"),Input!$A$6:$HV$6,0),FALSE),0),0))*$D42</f>
        <v>0</v>
      </c>
      <c r="CK42" s="1">
        <f>IF($E42+$I42+$D$7&lt;=CK$22,0,IF(CK$22-$D$7&gt;=$E42,IF(COUNTIF($KZ42:LU42,"&gt;0")&gt;0,VLOOKUP($C42,Input!$A$8:$HV$21,MATCH($CE$21+COUNTIF($KZ42:LU42,"&gt;0"),Input!$A$6:$HV$6,0),FALSE),0),0))*$D42</f>
        <v>0</v>
      </c>
      <c r="CL42" s="1">
        <f>IF($E42+$I42+$D$7&lt;=CL$22,0,IF(CL$22-$D$7&gt;=$E42,IF(COUNTIF($KZ42:LV42,"&gt;0")&gt;0,VLOOKUP($C42,Input!$A$8:$HV$21,MATCH($CE$21+COUNTIF($KZ42:LV42,"&gt;0"),Input!$A$6:$HV$6,0),FALSE),0),0))*$D42</f>
        <v>0</v>
      </c>
      <c r="CM42" s="1">
        <f>IF($E42+$I42+$D$7&lt;=CM$22,0,IF(CM$22-$D$7&gt;=$E42,IF(COUNTIF($KZ42:LW42,"&gt;0")&gt;0,VLOOKUP($C42,Input!$A$8:$HV$21,MATCH($CE$21+COUNTIF($KZ42:LW42,"&gt;0"),Input!$A$6:$HV$6,0),FALSE),0),0))*$D42</f>
        <v>0</v>
      </c>
      <c r="CN42" s="1">
        <f>IF($E42+$I42+$D$7&lt;=CN$22,0,IF(CN$22-$D$7&gt;=$E42,IF(COUNTIF($KZ42:LX42,"&gt;0")&gt;0,VLOOKUP($C42,Input!$A$8:$HV$21,MATCH($CE$21+COUNTIF($KZ42:LX42,"&gt;0"),Input!$A$6:$HV$6,0),FALSE),0),0))*$D42</f>
        <v>0</v>
      </c>
      <c r="CO42" s="1">
        <f>IF($E42+$I42+$D$7&lt;=CO$22,0,IF(CO$22-$D$7&gt;=$E42,IF(COUNTIF($KZ42:LY42,"&gt;0")&gt;0,VLOOKUP($C42,Input!$A$8:$HV$21,MATCH($CE$21+COUNTIF($KZ42:LY42,"&gt;0"),Input!$A$6:$HV$6,0),FALSE),0),0))*$D42</f>
        <v>8190000</v>
      </c>
      <c r="CP42" s="1">
        <f>IF($E42+$I42+$D$7&lt;=CP$22,0,IF(CP$22-$D$7&gt;=$E42,IF(COUNTIF($KZ42:LZ42,"&gt;0")&gt;0,VLOOKUP($C42,Input!$A$8:$HV$21,MATCH($CE$21+COUNTIF($KZ42:LZ42,"&gt;0"),Input!$A$6:$HV$6,0),FALSE),0),0))*$D42</f>
        <v>0</v>
      </c>
      <c r="CQ42" s="1">
        <f>IF($E42+$I42+$D$7&lt;=CQ$22,0,IF(CQ$22-$D$7&gt;=$E42,IF(COUNTIF($KZ42:MA42,"&gt;0")&gt;0,VLOOKUP($C42,Input!$A$8:$HV$21,MATCH($CE$21+COUNTIF($KZ42:MA42,"&gt;0"),Input!$A$6:$HV$6,0),FALSE),0),0))*$D42</f>
        <v>0</v>
      </c>
      <c r="CR42" s="1">
        <f>IF($E42+$I42+$D$7&lt;=CR$22,0,IF(CR$22-$D$7&gt;=$E42,IF(COUNTIF($KZ42:MB42,"&gt;0")&gt;0,VLOOKUP($C42,Input!$A$8:$HV$21,MATCH($CE$21+COUNTIF($KZ42:MB42,"&gt;0"),Input!$A$6:$HV$6,0),FALSE),0),0))*$D42</f>
        <v>0</v>
      </c>
      <c r="CS42" s="1">
        <f>IF($E42+$I42+$D$7&lt;=CS$22,0,IF(CS$22-$D$7&gt;=$E42,IF(COUNTIF($KZ42:MC42,"&gt;0")&gt;0,VLOOKUP($C42,Input!$A$8:$HV$21,MATCH($CE$21+COUNTIF($KZ42:MC42,"&gt;0"),Input!$A$6:$HV$6,0),FALSE),0),0))*$D42</f>
        <v>0</v>
      </c>
      <c r="CT42" s="1">
        <f>IF($E42+$I42+$D$7&lt;=CT$22,0,IF(CT$22-$D$7&gt;=$E42,IF(COUNTIF($KZ42:MD42,"&gt;0")&gt;0,VLOOKUP($C42,Input!$A$8:$HV$21,MATCH($CE$21+COUNTIF($KZ42:MD42,"&gt;0"),Input!$A$6:$HV$6,0),FALSE),0),0))*$D42</f>
        <v>0</v>
      </c>
      <c r="CU42" s="1">
        <f>IF($E42+$I42+$D$7&lt;=CU$22,0,IF(CU$22-$D$7&gt;=$E42,IF(COUNTIF($KZ42:ME42,"&gt;0")&gt;0,VLOOKUP($C42,Input!$A$8:$HV$21,MATCH($CE$21+COUNTIF($KZ42:ME42,"&gt;0"),Input!$A$6:$HV$6,0),FALSE),0),0))*$D42</f>
        <v>0</v>
      </c>
      <c r="CV42" s="1">
        <f>IF($E42+$I42+$D$7&lt;=CV$22,0,IF(CV$22-$D$7&gt;=$E42,IF(COUNTIF($KZ42:MF42,"&gt;0")&gt;0,VLOOKUP($C42,Input!$A$8:$HV$21,MATCH($CE$21+COUNTIF($KZ42:MF42,"&gt;0"),Input!$A$6:$HV$6,0),FALSE),0),0))*$D42</f>
        <v>0</v>
      </c>
      <c r="CW42" s="1">
        <f>IF($E42+$I42+$D$7&lt;=CW$22,0,IF(CW$22-$D$7&gt;=$E42,IF(COUNTIF($KZ42:MG42,"&gt;0")&gt;0,VLOOKUP($C42,Input!$A$8:$HV$21,MATCH($CE$21+COUNTIF($KZ42:MG42,"&gt;0"),Input!$A$6:$HV$6,0),FALSE),0),0))*$D42</f>
        <v>0</v>
      </c>
      <c r="CX42" s="1">
        <f>IF($E42+$I42+$D$7&lt;=CX$22,0,IF(CX$22-$D$7&gt;=$E42,IF(COUNTIF($KZ42:MH42,"&gt;0")&gt;0,VLOOKUP($C42,Input!$A$8:$HV$21,MATCH($CE$21+COUNTIF($KZ42:MH42,"&gt;0"),Input!$A$6:$HV$6,0),FALSE),0),0))*$D42</f>
        <v>0</v>
      </c>
      <c r="CY42" s="1">
        <f>IF($E42+$I42+$D$7&lt;=CY$22,0,IF(CY$22-$D$7&gt;=$E42,IF(COUNTIF($KZ42:MI42,"&gt;0")&gt;0,VLOOKUP($C42,Input!$A$8:$HV$21,MATCH($CE$21+COUNTIF($KZ42:MI42,"&gt;0"),Input!$A$6:$HV$6,0),FALSE),0),0))*$D42</f>
        <v>0</v>
      </c>
      <c r="CZ42" s="1">
        <f>IF($E42+$I42+$D$7&lt;=CZ$22,0,IF(CZ$22-$D$7&gt;=$E42,IF(COUNTIF($KZ42:MJ42,"&gt;0")&gt;0,VLOOKUP($C42,Input!$A$8:$HV$21,MATCH($CE$21+COUNTIF($KZ42:MJ42,"&gt;0"),Input!$A$6:$HV$6,0),FALSE),0),0))*$D42</f>
        <v>0</v>
      </c>
      <c r="DA42" s="1">
        <f>IF($E42+$I42+$D$7&lt;=DA$22,0,IF(DA$22-$D$7&gt;=$E42,IF(COUNTIF($KZ42:MK42,"&gt;0")&gt;0,VLOOKUP($C42,Input!$A$8:$HV$21,MATCH($CE$21+COUNTIF($KZ42:MK42,"&gt;0"),Input!$A$6:$HV$6,0),FALSE),0),0))*$D42</f>
        <v>0</v>
      </c>
      <c r="DB42" s="1">
        <f>IF($E42+$I42+$D$7&lt;=DB$22,0,IF(DB$22-$D$7&gt;=$E42,IF(COUNTIF($KZ42:ML42,"&gt;0")&gt;0,VLOOKUP($C42,Input!$A$8:$HV$21,MATCH($CE$21+COUNTIF($KZ42:ML42,"&gt;0"),Input!$A$6:$HV$6,0),FALSE),0),0))*$D42</f>
        <v>0</v>
      </c>
      <c r="DC42" s="1">
        <f>IF($E42+$I42+$D$7&lt;=DC$22,0,IF(DC$22-$D$7&gt;=$E42,IF(COUNTIF($KZ42:MM42,"&gt;0")&gt;0,VLOOKUP($C42,Input!$A$8:$HV$21,MATCH($CE$21+COUNTIF($KZ42:MM42,"&gt;0"),Input!$A$6:$HV$6,0),FALSE),0),0))*$D42</f>
        <v>0</v>
      </c>
      <c r="DD42" s="1">
        <f>IF($E42+$I42+$D$7&lt;=DD$22,0,IF(DD$22-$D$7&gt;=$E42,IF(COUNTIF($KZ42:MN42,"&gt;0")&gt;0,VLOOKUP($C42,Input!$A$8:$HV$21,MATCH($CE$21+COUNTIF($KZ42:MN42,"&gt;0"),Input!$A$6:$HV$6,0),FALSE),0),0))*$D42</f>
        <v>0</v>
      </c>
      <c r="DE42" s="1">
        <f>IF($E42+$I42+$D$7&lt;=DE$22,0,IF(DE$22-$D$7&gt;=$E42,IF(COUNTIF($KZ42:MO42,"&gt;0")&gt;0,VLOOKUP($C42,Input!$A$8:$HV$21,MATCH($CE$21+COUNTIF($KZ42:MO42,"&gt;0"),Input!$A$6:$HV$6,0),FALSE),0),0))*$D42</f>
        <v>0</v>
      </c>
      <c r="DF42" s="1">
        <f>IF($E42+$I42+$D$7&lt;=DF$22,0,IF(DF$22-$D$7&gt;=$E42,IF(COUNTIF($KZ42:MP42,"&gt;0")&gt;0,VLOOKUP($C42,Input!$A$8:$HV$21,MATCH($CE$21+COUNTIF($KZ42:MP42,"&gt;0"),Input!$A$6:$HV$6,0),FALSE),0),0))*$D42</f>
        <v>0</v>
      </c>
      <c r="DG42" s="1">
        <f>IF($E42+$I42+$D$7&lt;=DG$22,0,IF(DG$22-$D$7&gt;=$E42,IF(COUNTIF($KZ42:MQ42,"&gt;0")&gt;0,VLOOKUP($C42,Input!$A$8:$HV$21,MATCH($CE$21+COUNTIF($KZ42:MQ42,"&gt;0"),Input!$A$6:$HV$6,0),FALSE),0),0))*$D42</f>
        <v>0</v>
      </c>
      <c r="DH42" s="1">
        <f>IF($E42+$I42+$D$7&lt;=DH$22,0,IF(DH$22-$D$7&gt;=$E42,IF(COUNTIF($KZ42:MR42,"&gt;0")&gt;0,VLOOKUP($C42,Input!$A$8:$HV$21,MATCH($CE$21+COUNTIF($KZ42:MR42,"&gt;0"),Input!$A$6:$HV$6,0),FALSE),0),0))*$D42</f>
        <v>0</v>
      </c>
      <c r="DI42" s="1">
        <f>IF($E42+$I42+$D$7&lt;=DI$22,0,IF(DI$22-$D$7&gt;=$E42,IF(COUNTIF($KZ42:MS42,"&gt;0")&gt;0,VLOOKUP($C42,Input!$A$8:$HV$21,MATCH($CE$21+COUNTIF($KZ42:MS42,"&gt;0"),Input!$A$6:$HV$6,0),FALSE),0),0))*$D42</f>
        <v>0</v>
      </c>
      <c r="DJ42" s="1">
        <f>IF($E42+$I42+$D$7&lt;=DJ$22,0,IF(DJ$22-$D$7&gt;=$E42,IF(COUNTIF($KZ42:MT42,"&gt;0")&gt;0,VLOOKUP($C42,Input!$A$8:$HV$21,MATCH($CE$21+COUNTIF($KZ42:MT42,"&gt;0"),Input!$A$6:$HV$6,0),FALSE),0),0))*$D42</f>
        <v>0</v>
      </c>
      <c r="DK42" s="1">
        <f>IF($E42+$I42+$D$7&lt;=DK$22,0,IF(DK$22-$D$7&gt;=$E42,IF(COUNTIF($KZ42:MU42,"&gt;0")&gt;0,VLOOKUP($C42,Input!$A$8:$HV$21,MATCH($CE$21+COUNTIF($KZ42:MU42,"&gt;0"),Input!$A$6:$HV$6,0),FALSE),0),0))*$D42</f>
        <v>0</v>
      </c>
      <c r="DL42" s="1">
        <f>IF($E42+$I42+$D$7&lt;=DL$22,0,IF(DL$22-$D$7&gt;=$E42,IF(COUNTIF($KZ42:MV42,"&gt;0")&gt;0,VLOOKUP($C42,Input!$A$8:$HV$21,MATCH($CE$21+COUNTIF($KZ42:MV42,"&gt;0"),Input!$A$6:$HV$6,0),FALSE),0),0))*$D42</f>
        <v>0</v>
      </c>
      <c r="DM42" s="1">
        <f>IF($E42+$I42+$D$7&lt;=DM$22,0,IF(DM$22-$D$7&gt;=$E42,IF(COUNTIF($KZ42:MW42,"&gt;0")&gt;0,VLOOKUP($C42,Input!$A$8:$HV$21,MATCH($CE$21+COUNTIF($KZ42:MW42,"&gt;0"),Input!$A$6:$HV$6,0),FALSE),0),0))*$D42</f>
        <v>0</v>
      </c>
      <c r="DN42" s="1">
        <f>IF($E42+$I42+$D$7&lt;=DN$22,0,IF(DN$22-$D$7&gt;=$E42,IF(COUNTIF($KZ42:MX42,"&gt;0")&gt;0,VLOOKUP($C42,Input!$A$8:$HV$21,MATCH($CE$21+COUNTIF($KZ42:MX42,"&gt;0"),Input!$A$6:$HV$6,0),FALSE),0),0))*$D42</f>
        <v>0</v>
      </c>
      <c r="DP42" t="str">
        <f>+VLOOKUP($C42,Input!$A$8:$GZ$39,MATCH(DP$21,Input!$A$6:$GZ$6,0),FALSE)</f>
        <v>Bus Maintenance at 0.85/mile</v>
      </c>
      <c r="DQ42" s="1">
        <f>IF($E42+$I42+$D$7&lt;=DQ$22,0,IF(DQ$22-$D$7&gt;=$E42,IF(COUNTIF($KZ42:LP42,"&gt;0")&gt;0,VLOOKUP($C42,Input!$A$8:$HV$21,MATCH($DP$21+COUNTIF($KZ42:LP42,"&gt;0"),Input!$A$6:$HV$6,0),FALSE),0),0))*$D42*$F42</f>
        <v>0</v>
      </c>
      <c r="DR42" s="1">
        <f>IF($E42+$I42+$D$7&lt;=DR$22,0,IF(DR$22-$D$7&gt;=$E42,IF(COUNTIF($KZ42:LQ42,"&gt;0")&gt;0,VLOOKUP($C42,Input!$A$8:$HV$21,MATCH($DP$21+COUNTIF($KZ42:LQ42,"&gt;0"),Input!$A$6:$HV$6,0),FALSE),0),0))*$D42*$F42</f>
        <v>0</v>
      </c>
      <c r="DS42" s="1">
        <f>IF($E42+$I42+$D$7&lt;=DS$22,0,IF(DS$22-$D$7&gt;=$E42,IF(COUNTIF($KZ42:LR42,"&gt;0")&gt;0,VLOOKUP($C42,Input!$A$8:$HV$21,MATCH($DP$21+COUNTIF($KZ42:LR42,"&gt;0"),Input!$A$6:$HV$6,0),FALSE),0),0))*$D42*$F42</f>
        <v>0</v>
      </c>
      <c r="DT42" s="1">
        <f>IF($E42+$I42+$D$7&lt;=DT$22,0,IF(DT$22-$D$7&gt;=$E42,IF(COUNTIF($KZ42:LS42,"&gt;0")&gt;0,VLOOKUP($C42,Input!$A$8:$HV$21,MATCH($DP$21+COUNTIF($KZ42:LS42,"&gt;0"),Input!$A$6:$HV$6,0),FALSE),0),0))*$D42*$F42</f>
        <v>7956000</v>
      </c>
      <c r="DU42" s="1">
        <f>IF($E42+$I42+$D$7&lt;=DU$22,0,IF(DU$22-$D$7&gt;=$E42,IF(COUNTIF($KZ42:LT42,"&gt;0")&gt;0,VLOOKUP($C42,Input!$A$8:$HV$21,MATCH($DP$21+COUNTIF($KZ42:LT42,"&gt;0"),Input!$A$6:$HV$6,0),FALSE),0),0))*$D42*$F42</f>
        <v>7956000</v>
      </c>
      <c r="DV42" s="1">
        <f>IF($E42+$I42+$D$7&lt;=DV$22,0,IF(DV$22-$D$7&gt;=$E42,IF(COUNTIF($KZ42:LU42,"&gt;0")&gt;0,VLOOKUP($C42,Input!$A$8:$HV$21,MATCH($DP$21+COUNTIF($KZ42:LU42,"&gt;0"),Input!$A$6:$HV$6,0),FALSE),0),0))*$D42*$F42</f>
        <v>7956000</v>
      </c>
      <c r="DW42" s="1">
        <f>IF($E42+$I42+$D$7&lt;=DW$22,0,IF(DW$22-$D$7&gt;=$E42,IF(COUNTIF($KZ42:LV42,"&gt;0")&gt;0,VLOOKUP($C42,Input!$A$8:$HV$21,MATCH($DP$21+COUNTIF($KZ42:LV42,"&gt;0"),Input!$A$6:$HV$6,0),FALSE),0),0))*$D42*$F42</f>
        <v>7956000</v>
      </c>
      <c r="DX42" s="1">
        <f>IF($E42+$I42+$D$7&lt;=DX$22,0,IF(DX$22-$D$7&gt;=$E42,IF(COUNTIF($KZ42:LW42,"&gt;0")&gt;0,VLOOKUP($C42,Input!$A$8:$HV$21,MATCH($DP$21+COUNTIF($KZ42:LW42,"&gt;0"),Input!$A$6:$HV$6,0),FALSE),0),0))*$D42*$F42</f>
        <v>7956000</v>
      </c>
      <c r="DY42" s="1">
        <f>IF($E42+$I42+$D$7&lt;=DY$22,0,IF(DY$22-$D$7&gt;=$E42,IF(COUNTIF($KZ42:LX42,"&gt;0")&gt;0,VLOOKUP($C42,Input!$A$8:$HV$21,MATCH($DP$21+COUNTIF($KZ42:LX42,"&gt;0"),Input!$A$6:$HV$6,0),FALSE),0),0))*$D42*$F42</f>
        <v>7956000</v>
      </c>
      <c r="DZ42" s="1">
        <f>IF($E42+$I42+$D$7&lt;=DZ$22,0,IF(DZ$22-$D$7&gt;=$E42,IF(COUNTIF($KZ42:LY42,"&gt;0")&gt;0,VLOOKUP($C42,Input!$A$8:$HV$21,MATCH($DP$21+COUNTIF($KZ42:LY42,"&gt;0"),Input!$A$6:$HV$6,0),FALSE),0),0))*$D42*$F42</f>
        <v>7956000</v>
      </c>
      <c r="EA42" s="1">
        <f>IF($E42+$I42+$D$7&lt;=EA$22,0,IF(EA$22-$D$7&gt;=$E42,IF(COUNTIF($KZ42:LZ42,"&gt;0")&gt;0,VLOOKUP($C42,Input!$A$8:$HV$21,MATCH($DP$21+COUNTIF($KZ42:LZ42,"&gt;0"),Input!$A$6:$HV$6,0),FALSE),0),0))*$D42*$F42</f>
        <v>7956000</v>
      </c>
      <c r="EB42" s="1">
        <f>IF($E42+$I42+$D$7&lt;=EB$22,0,IF(EB$22-$D$7&gt;=$E42,IF(COUNTIF($KZ42:MA42,"&gt;0")&gt;0,VLOOKUP($C42,Input!$A$8:$HV$21,MATCH($DP$21+COUNTIF($KZ42:MA42,"&gt;0"),Input!$A$6:$HV$6,0),FALSE),0),0))*$D42*$F42</f>
        <v>7956000</v>
      </c>
      <c r="EC42" s="1">
        <f>IF($E42+$I42+$D$7&lt;=EC$22,0,IF(EC$22-$D$7&gt;=$E42,IF(COUNTIF($KZ42:MB42,"&gt;0")&gt;0,VLOOKUP($C42,Input!$A$8:$HV$21,MATCH($DP$21+COUNTIF($KZ42:MB42,"&gt;0"),Input!$A$6:$HV$6,0),FALSE),0),0))*$D42*$F42</f>
        <v>7956000</v>
      </c>
      <c r="ED42" s="1">
        <f>IF($E42+$I42+$D$7&lt;=ED$22,0,IF(ED$22-$D$7&gt;=$E42,IF(COUNTIF($KZ42:MC42,"&gt;0")&gt;0,VLOOKUP($C42,Input!$A$8:$HV$21,MATCH($DP$21+COUNTIF($KZ42:MC42,"&gt;0"),Input!$A$6:$HV$6,0),FALSE),0),0))*$D42*$F42</f>
        <v>7956000</v>
      </c>
      <c r="EE42" s="1">
        <f>IF($E42+$I42+$D$7&lt;=EE$22,0,IF(EE$22-$D$7&gt;=$E42,IF(COUNTIF($KZ42:MD42,"&gt;0")&gt;0,VLOOKUP($C42,Input!$A$8:$HV$21,MATCH($DP$21+COUNTIF($KZ42:MD42,"&gt;0"),Input!$A$6:$HV$6,0),FALSE),0),0))*$D42*$F42</f>
        <v>7956000</v>
      </c>
      <c r="EF42" s="1">
        <f>IF($E42+$I42+$D$7&lt;=EF$22,0,IF(EF$22-$D$7&gt;=$E42,IF(COUNTIF($KZ42:ME42,"&gt;0")&gt;0,VLOOKUP($C42,Input!$A$8:$HV$21,MATCH($DP$21+COUNTIF($KZ42:ME42,"&gt;0"),Input!$A$6:$HV$6,0),FALSE),0),0))*$D42*$F42</f>
        <v>7956000</v>
      </c>
      <c r="EG42" s="1">
        <f>IF($E42+$I42+$D$7&lt;=EG$22,0,IF(EG$22-$D$7&gt;=$E42,IF(COUNTIF($KZ42:MF42,"&gt;0")&gt;0,VLOOKUP($C42,Input!$A$8:$HV$21,MATCH($DP$21+COUNTIF($KZ42:MF42,"&gt;0"),Input!$A$6:$HV$6,0),FALSE),0),0))*$D42*$F42</f>
        <v>7956000</v>
      </c>
      <c r="EH42" s="1">
        <f>IF($E42+$I42+$D$7&lt;=EH$22,0,IF(EH$22-$D$7&gt;=$E42,IF(COUNTIF($KZ42:MG42,"&gt;0")&gt;0,VLOOKUP($C42,Input!$A$8:$HV$21,MATCH($DP$21+COUNTIF($KZ42:MG42,"&gt;0"),Input!$A$6:$HV$6,0),FALSE),0),0))*$D42*$F42</f>
        <v>0</v>
      </c>
      <c r="EI42" s="1">
        <f>IF($E42+$I42+$D$7&lt;=EI$22,0,IF(EI$22-$D$7&gt;=$E42,IF(COUNTIF($KZ42:MH42,"&gt;0")&gt;0,VLOOKUP($C42,Input!$A$8:$HV$21,MATCH($DP$21+COUNTIF($KZ42:MH42,"&gt;0"),Input!$A$6:$HV$6,0),FALSE),0),0))*$D42*$F42</f>
        <v>0</v>
      </c>
      <c r="EJ42" s="1">
        <f>IF($E42+$I42+$D$7&lt;=EJ$22,0,IF(EJ$22-$D$7&gt;=$E42,IF(COUNTIF($KZ42:MI42,"&gt;0")&gt;0,VLOOKUP($C42,Input!$A$8:$HV$21,MATCH($DP$21+COUNTIF($KZ42:MI42,"&gt;0"),Input!$A$6:$HV$6,0),FALSE),0),0))*$D42*$F42</f>
        <v>0</v>
      </c>
      <c r="EK42" s="1">
        <f>IF($E42+$I42+$D$7&lt;=EK$22,0,IF(EK$22-$D$7&gt;=$E42,IF(COUNTIF($KZ42:MJ42,"&gt;0")&gt;0,VLOOKUP($C42,Input!$A$8:$HV$21,MATCH($DP$21+COUNTIF($KZ42:MJ42,"&gt;0"),Input!$A$6:$HV$6,0),FALSE),0),0))*$D42*$F42</f>
        <v>0</v>
      </c>
      <c r="EL42" s="1">
        <f>IF($E42+$I42+$D$7&lt;=EL$22,0,IF(EL$22-$D$7&gt;=$E42,IF(COUNTIF($KZ42:MK42,"&gt;0")&gt;0,VLOOKUP($C42,Input!$A$8:$HV$21,MATCH($DP$21+COUNTIF($KZ42:MK42,"&gt;0"),Input!$A$6:$HV$6,0),FALSE),0),0))*$D42*$F42</f>
        <v>0</v>
      </c>
      <c r="EM42" s="1">
        <f>IF($E42+$I42+$D$7&lt;=EM$22,0,IF(EM$22-$D$7&gt;=$E42,IF(COUNTIF($KZ42:ML42,"&gt;0")&gt;0,VLOOKUP($C42,Input!$A$8:$HV$21,MATCH($DP$21+COUNTIF($KZ42:ML42,"&gt;0"),Input!$A$6:$HV$6,0),FALSE),0),0))*$D42*$F42</f>
        <v>0</v>
      </c>
      <c r="EN42" s="1">
        <f>IF($E42+$I42+$D$7&lt;=EN$22,0,IF(EN$22-$D$7&gt;=$E42,IF(COUNTIF($KZ42:MM42,"&gt;0")&gt;0,VLOOKUP($C42,Input!$A$8:$HV$21,MATCH($DP$21+COUNTIF($KZ42:MM42,"&gt;0"),Input!$A$6:$HV$6,0),FALSE),0),0))*$D42*$F42</f>
        <v>0</v>
      </c>
      <c r="EO42" s="1">
        <f>IF($E42+$I42+$D$7&lt;=EO$22,0,IF(EO$22-$D$7&gt;=$E42,IF(COUNTIF($KZ42:MN42,"&gt;0")&gt;0,VLOOKUP($C42,Input!$A$8:$HV$21,MATCH($DP$21+COUNTIF($KZ42:MN42,"&gt;0"),Input!$A$6:$HV$6,0),FALSE),0),0))*$D42*$F42</f>
        <v>0</v>
      </c>
      <c r="EP42" s="1">
        <f>IF($E42+$I42+$D$7&lt;=EP$22,0,IF(EP$22-$D$7&gt;=$E42,IF(COUNTIF($KZ42:MO42,"&gt;0")&gt;0,VLOOKUP($C42,Input!$A$8:$HV$21,MATCH($DP$21+COUNTIF($KZ42:MO42,"&gt;0"),Input!$A$6:$HV$6,0),FALSE),0),0))*$D42*$F42</f>
        <v>0</v>
      </c>
      <c r="EQ42" s="1">
        <f>IF($E42+$I42+$D$7&lt;=EQ$22,0,IF(EQ$22-$D$7&gt;=$E42,IF(COUNTIF($KZ42:MP42,"&gt;0")&gt;0,VLOOKUP($C42,Input!$A$8:$HV$21,MATCH($DP$21+COUNTIF($KZ42:MP42,"&gt;0"),Input!$A$6:$HV$6,0),FALSE),0),0))*$D42*$F42</f>
        <v>0</v>
      </c>
      <c r="ER42" s="1">
        <f>IF($E42+$I42+$D$7&lt;=ER$22,0,IF(ER$22-$D$7&gt;=$E42,IF(COUNTIF($KZ42:MQ42,"&gt;0")&gt;0,VLOOKUP($C42,Input!$A$8:$HV$21,MATCH($DP$21+COUNTIF($KZ42:MQ42,"&gt;0"),Input!$A$6:$HV$6,0),FALSE),0),0))*$D42*$F42</f>
        <v>0</v>
      </c>
      <c r="ES42" s="1">
        <f>IF($E42+$I42+$D$7&lt;=ES$22,0,IF(ES$22-$D$7&gt;=$E42,IF(COUNTIF($KZ42:MR42,"&gt;0")&gt;0,VLOOKUP($C42,Input!$A$8:$HV$21,MATCH($DP$21+COUNTIF($KZ42:MR42,"&gt;0"),Input!$A$6:$HV$6,0),FALSE),0),0))*$D42*$F42</f>
        <v>0</v>
      </c>
      <c r="ET42" s="1">
        <f>IF($E42+$I42+$D$7&lt;=ET$22,0,IF(ET$22-$D$7&gt;=$E42,IF(COUNTIF($KZ42:MS42,"&gt;0")&gt;0,VLOOKUP($C42,Input!$A$8:$HV$21,MATCH($DP$21+COUNTIF($KZ42:MS42,"&gt;0"),Input!$A$6:$HV$6,0),FALSE),0),0))*$D42*$F42</f>
        <v>0</v>
      </c>
      <c r="EU42" s="1">
        <f>IF($E42+$I42+$D$7&lt;=EU$22,0,IF(EU$22-$D$7&gt;=$E42,IF(COUNTIF($KZ42:MT42,"&gt;0")&gt;0,VLOOKUP($C42,Input!$A$8:$HV$21,MATCH($DP$21+COUNTIF($KZ42:MT42,"&gt;0"),Input!$A$6:$HV$6,0),FALSE),0),0))*$D42*$F42</f>
        <v>0</v>
      </c>
      <c r="EV42" s="1">
        <f>IF($E42+$I42+$D$7&lt;=EV$22,0,IF(EV$22-$D$7&gt;=$E42,IF(COUNTIF($KZ42:MU42,"&gt;0")&gt;0,VLOOKUP($C42,Input!$A$8:$HV$21,MATCH($DP$21+COUNTIF($KZ42:MU42,"&gt;0"),Input!$A$6:$HV$6,0),FALSE),0),0))*$D42*$F42</f>
        <v>0</v>
      </c>
      <c r="EW42" s="1">
        <f>IF($E42+$I42+$D$7&lt;=EW$22,0,IF(EW$22-$D$7&gt;=$E42,IF(COUNTIF($KZ42:MV42,"&gt;0")&gt;0,VLOOKUP($C42,Input!$A$8:$HV$21,MATCH($DP$21+COUNTIF($KZ42:MV42,"&gt;0"),Input!$A$6:$HV$6,0),FALSE),0),0))*$D42*$F42</f>
        <v>0</v>
      </c>
      <c r="EX42" s="1">
        <f>IF($E42+$I42+$D$7&lt;=EX$22,0,IF(EX$22-$D$7&gt;=$E42,IF(COUNTIF($KZ42:MW42,"&gt;0")&gt;0,VLOOKUP($C42,Input!$A$8:$HV$21,MATCH($DP$21+COUNTIF($KZ42:MW42,"&gt;0"),Input!$A$6:$HV$6,0),FALSE),0),0))*$D42*$F42</f>
        <v>0</v>
      </c>
      <c r="EY42" s="1">
        <f>IF($E42+$I42+$D$7&lt;=EY$22,0,IF(EY$22-$D$7&gt;=$E42,IF(COUNTIF($KZ42:MX42,"&gt;0")&gt;0,VLOOKUP($C42,Input!$A$8:$HV$21,MATCH($DP$21+COUNTIF($KZ42:MX42,"&gt;0"),Input!$A$6:$HV$6,0),FALSE),0),0))*$D42*$F42</f>
        <v>0</v>
      </c>
      <c r="EZ42" s="1"/>
      <c r="FA42" t="str">
        <f>VLOOKUP($C42,Input!$A$8:$GZ$39,MATCH(FA$21,Input!$A$6:$GZ$6,0),FALSE)</f>
        <v>NA</v>
      </c>
      <c r="FB42">
        <f>IF((VLOOKUP($C42,Input!$A$8:$GZ$39,MATCH(FB$21,Input!$A$6:$GZ$6,0),FALSE))="Y",$D42/VLOOKUP($C42,Input!$A$8:$GZ$39,MATCH(FC$21,Input!$A$6:$GZ$6,0),FALSE),0)</f>
        <v>0</v>
      </c>
      <c r="FC42">
        <f>IF((VLOOKUP($C42,Input!$A$8:$GZ$39,MATCH(FB$21,Input!$A$6:$GZ$6,0),FALSE))="Y",0,IF((VLOOKUP($C42,Input!$A$8:$GZ$39,MATCH(FC$21,Input!$A$6:$GZ$6,0),FALSE))&gt;0,$D42/VLOOKUP($C42,Input!$A$8:$GZ$39,MATCH(FC$21,Input!$A$6:$GZ$6,0),FALSE),0))</f>
        <v>0</v>
      </c>
      <c r="FD42" s="1">
        <f>+IF($E42=FD$22,VLOOKUP($C42,Input!$A$8:$GZ$39,MATCH(FD$21,Input!$A$6:$GZ$6,0),FALSE),0)*IF(FD$19&gt;=MAX(FC$19:$FD$19),MIN((FD$19-MAX(FC$19:$FD$19)),(FD$19-FC$19)),0)+IF($E42=FD$22,VLOOKUP($C42,Input!$A$8:$GZ$39,MATCH(FD$21,Input!$A$6:$GZ$6,0),FALSE),0)*IF(FD$18&gt;=MAX(FC$18:$FD$18),MIN((FD$18-MAX(FC$18:$FD$18)),(FD$18-FC$18)),0)</f>
        <v>0</v>
      </c>
      <c r="FE42" s="1">
        <f>+IF($E42=FE$22,VLOOKUP($C42,Input!$A$8:$GZ$39,MATCH(FE$21,Input!$A$6:$GZ$6,0),FALSE),0)*IF(FE$19&gt;=MAX(FD$19:$FD$19),MIN((FE$19-MAX(FD$19:$FD$19)),(FE$19-FD$19)),0)+IF($E42=FE$22,VLOOKUP($C42,Input!$A$8:$GZ$39,MATCH(FE$21,Input!$A$6:$GZ$6,0),FALSE),0)*IF(FE$18&gt;=MAX(FD$18:$FD$18),MIN((FE$18-MAX(FD$18:$FD$18)),(FE$18-FD$18)),0)</f>
        <v>0</v>
      </c>
      <c r="FF42" s="1">
        <f>+IF($E42=FF$22,VLOOKUP($C42,Input!$A$8:$GZ$39,MATCH(FF$21,Input!$A$6:$GZ$6,0),FALSE),0)*IF(FF$19&gt;=MAX($FD$19:FE$19),MIN((FF$19-MAX($FD$19:FE$19)),(FF$19-FE$19)),0)+IF($E42=FF$22,VLOOKUP($C42,Input!$A$8:$GZ$39,MATCH(FF$21,Input!$A$6:$GZ$6,0),FALSE),0)*IF(FF$18&gt;=MAX($FD$18:FE$18),MIN((FF$18-MAX($FD$18:FE$18)),(FF$18-FE$18)),0)</f>
        <v>0</v>
      </c>
      <c r="FG42" s="1">
        <f>+IF($E42=FG$22,VLOOKUP($C42,Input!$A$8:$GZ$39,MATCH(FG$21,Input!$A$6:$GZ$6,0),FALSE),0)*IF(FG$19&gt;=MAX($FD$19:FF$19),MIN((FG$19-MAX($FD$19:FF$19)),(FG$19-FF$19)),0)+IF($E42=FG$22,VLOOKUP($C42,Input!$A$8:$GZ$39,MATCH(FG$21,Input!$A$6:$GZ$6,0),FALSE),0)*IF(FG$18&gt;=MAX($FD$18:FF$18),MIN((FG$18-MAX($FD$18:FF$18)),(FG$18-FF$18)),0)</f>
        <v>0</v>
      </c>
      <c r="FH42" s="1">
        <f>+IF($E42=FH$22,VLOOKUP($C42,Input!$A$8:$GZ$39,MATCH(FH$21,Input!$A$6:$GZ$6,0),FALSE),0)*IF(FH$19&gt;=MAX($FD$19:FG$19),MIN((FH$19-MAX($FD$19:FG$19)),(FH$19-FG$19)),0)+IF($E42=FH$22,VLOOKUP($C42,Input!$A$8:$GZ$39,MATCH(FH$21,Input!$A$6:$GZ$6,0),FALSE),0)*IF(FH$18&gt;=MAX($FD$18:FG$18),MIN((FH$18-MAX($FD$18:FG$18)),(FH$18-FG$18)),0)</f>
        <v>0</v>
      </c>
      <c r="FI42" s="1">
        <f>+IF($E42=FI$22,VLOOKUP($C42,Input!$A$8:$GZ$39,MATCH(FI$21,Input!$A$6:$GZ$6,0),FALSE),0)*IF(FI$19&gt;=MAX($FD$19:FH$19),MIN((FI$19-MAX($FD$19:FH$19)),(FI$19-FH$19)),0)+IF($E42=FI$22,VLOOKUP($C42,Input!$A$8:$GZ$39,MATCH(FI$21,Input!$A$6:$GZ$6,0),FALSE),0)*IF(FI$18&gt;=MAX($FD$18:FH$18),MIN((FI$18-MAX($FD$18:FH$18)),(FI$18-FH$18)),0)</f>
        <v>0</v>
      </c>
      <c r="FJ42" s="1">
        <f>+IF($E42=FJ$22,VLOOKUP($C42,Input!$A$8:$GZ$39,MATCH(FJ$21,Input!$A$6:$GZ$6,0),FALSE),0)*IF(FJ$19&gt;=MAX($FD$19:FI$19),MIN((FJ$19-MAX($FD$19:FI$19)),(FJ$19-FI$19)),0)+IF($E42=FJ$22,VLOOKUP($C42,Input!$A$8:$GZ$39,MATCH(FJ$21,Input!$A$6:$GZ$6,0),FALSE),0)*IF(FJ$18&gt;=MAX($FD$18:FI$18),MIN((FJ$18-MAX($FD$18:FI$18)),(FJ$18-FI$18)),0)</f>
        <v>0</v>
      </c>
      <c r="FK42" s="1">
        <f>+IF($E42=FK$22,VLOOKUP($C42,Input!$A$8:$GZ$39,MATCH(FK$21,Input!$A$6:$GZ$6,0),FALSE),0)*IF(FK$19&gt;=MAX($FD$19:FJ$19),MIN((FK$19-MAX($FD$19:FJ$19)),(FK$19-FJ$19)),0)+IF($E42=FK$22,VLOOKUP($C42,Input!$A$8:$GZ$39,MATCH(FK$21,Input!$A$6:$GZ$6,0),FALSE),0)*IF(FK$18&gt;=MAX($FD$18:FJ$18),MIN((FK$18-MAX($FD$18:FJ$18)),(FK$18-FJ$18)),0)</f>
        <v>0</v>
      </c>
      <c r="FL42" s="1">
        <f>+IF($E42=FL$22,VLOOKUP($C42,Input!$A$8:$GZ$39,MATCH(FL$21,Input!$A$6:$GZ$6,0),FALSE),0)*IF(FL$19&gt;=MAX($FD$19:FK$19),MIN((FL$19-MAX($FD$19:FK$19)),(FL$19-FK$19)),0)+IF($E42=FL$22,VLOOKUP($C42,Input!$A$8:$GZ$39,MATCH(FL$21,Input!$A$6:$GZ$6,0),FALSE),0)*IF(FL$18&gt;=MAX($FD$18:FK$18),MIN((FL$18-MAX($FD$18:FK$18)),(FL$18-FK$18)),0)</f>
        <v>0</v>
      </c>
      <c r="FM42" s="1">
        <f>+IF($E42=FM$22,VLOOKUP($C42,Input!$A$8:$GZ$39,MATCH(FM$21,Input!$A$6:$GZ$6,0),FALSE),0)*IF(FM$19&gt;=MAX($FD$19:FL$19),MIN((FM$19-MAX($FD$19:FL$19)),(FM$19-FL$19)),0)+IF($E42=FM$22,VLOOKUP($C42,Input!$A$8:$GZ$39,MATCH(FM$21,Input!$A$6:$GZ$6,0),FALSE),0)*IF(FM$18&gt;=MAX($FD$18:FL$18),MIN((FM$18-MAX($FD$18:FL$18)),(FM$18-FL$18)),0)</f>
        <v>0</v>
      </c>
      <c r="FN42" s="1">
        <f>+IF($E42=FN$22,VLOOKUP($C42,Input!$A$8:$GZ$39,MATCH(FN$21,Input!$A$6:$GZ$6,0),FALSE),0)*IF(FN$19&gt;=MAX($FD$19:FM$19),MIN((FN$19-MAX($FD$19:FM$19)),(FN$19-FM$19)),0)+IF($E42=FN$22,VLOOKUP($C42,Input!$A$8:$GZ$39,MATCH(FN$21,Input!$A$6:$GZ$6,0),FALSE),0)*IF(FN$18&gt;=MAX($FD$18:FM$18),MIN((FN$18-MAX($FD$18:FM$18)),(FN$18-FM$18)),0)</f>
        <v>0</v>
      </c>
      <c r="FO42" s="1">
        <f>+IF($E42=FO$22,VLOOKUP($C42,Input!$A$8:$GZ$39,MATCH(FO$21,Input!$A$6:$GZ$6,0),FALSE),0)*IF(FO$19&gt;=MAX($FD$19:FN$19),MIN((FO$19-MAX($FD$19:FN$19)),(FO$19-FN$19)),0)+IF($E42=FO$22,VLOOKUP($C42,Input!$A$8:$GZ$39,MATCH(FO$21,Input!$A$6:$GZ$6,0),FALSE),0)*IF(FO$18&gt;=MAX($FD$18:FN$18),MIN((FO$18-MAX($FD$18:FN$18)),(FO$18-FN$18)),0)</f>
        <v>0</v>
      </c>
      <c r="FP42" s="1">
        <f>+IF($E42=FP$22,VLOOKUP($C42,Input!$A$8:$GZ$39,MATCH(FP$21,Input!$A$6:$GZ$6,0),FALSE),0)*IF(FP$19&gt;=MAX($FD$19:FO$19),MIN((FP$19-MAX($FD$19:FO$19)),(FP$19-FO$19)),0)+IF($E42=FP$22,VLOOKUP($C42,Input!$A$8:$GZ$39,MATCH(FP$21,Input!$A$6:$GZ$6,0),FALSE),0)*IF(FP$18&gt;=MAX($FD$18:FO$18),MIN((FP$18-MAX($FD$18:FO$18)),(FP$18-FO$18)),0)</f>
        <v>0</v>
      </c>
      <c r="FQ42" s="1">
        <f>+IF($E42=FQ$22,VLOOKUP($C42,Input!$A$8:$GZ$39,MATCH(FQ$21,Input!$A$6:$GZ$6,0),FALSE),0)*IF(FQ$19&gt;=MAX($FD$19:FP$19),MIN((FQ$19-MAX($FD$19:FP$19)),(FQ$19-FP$19)),0)+IF($E42=FQ$22,VLOOKUP($C42,Input!$A$8:$GZ$39,MATCH(FQ$21,Input!$A$6:$GZ$6,0),FALSE),0)*IF(FQ$18&gt;=MAX($FD$18:FP$18),MIN((FQ$18-MAX($FD$18:FP$18)),(FQ$18-FP$18)),0)</f>
        <v>0</v>
      </c>
      <c r="FR42" s="1">
        <f>+IF($E42=FR$22,VLOOKUP($C42,Input!$A$8:$GZ$39,MATCH(FR$21,Input!$A$6:$GZ$6,0),FALSE),0)*IF(FR$19&gt;=MAX($FD$19:FQ$19),MIN((FR$19-MAX($FD$19:FQ$19)),(FR$19-FQ$19)),0)+IF($E42=FR$22,VLOOKUP($C42,Input!$A$8:$GZ$39,MATCH(FR$21,Input!$A$6:$GZ$6,0),FALSE),0)*IF(FR$18&gt;=MAX($FD$18:FQ$18),MIN((FR$18-MAX($FD$18:FQ$18)),(FR$18-FQ$18)),0)</f>
        <v>0</v>
      </c>
      <c r="FS42" s="1">
        <f>+IF($E42=FS$22,VLOOKUP($C42,Input!$A$8:$GZ$39,MATCH(FS$21,Input!$A$6:$GZ$6,0),FALSE),0)*IF(FS$19&gt;=MAX($FD$19:FR$19),MIN((FS$19-MAX($FD$19:FR$19)),(FS$19-FR$19)),0)+IF($E42=FS$22,VLOOKUP($C42,Input!$A$8:$GZ$39,MATCH(FS$21,Input!$A$6:$GZ$6,0),FALSE),0)*IF(FS$18&gt;=MAX($FD$18:FR$18),MIN((FS$18-MAX($FD$18:FR$18)),(FS$18-FR$18)),0)</f>
        <v>0</v>
      </c>
      <c r="FT42" s="1">
        <f>+IF($E42=FT$22,VLOOKUP($C42,Input!$A$8:$GZ$39,MATCH(FT$21,Input!$A$6:$GZ$6,0),FALSE),0)*IF(FT$19&gt;=MAX($FD$19:FS$19),MIN((FT$19-MAX($FD$19:FS$19)),(FT$19-FS$19)),0)+IF($E42=FT$22,VLOOKUP($C42,Input!$A$8:$GZ$39,MATCH(FT$21,Input!$A$6:$GZ$6,0),FALSE),0)*IF(FT$18&gt;=MAX($FD$18:FS$18),MIN((FT$18-MAX($FD$18:FS$18)),(FT$18-FS$18)),0)</f>
        <v>0</v>
      </c>
      <c r="FU42" s="1">
        <f>+IF($E42=FU$22,VLOOKUP($C42,Input!$A$8:$GZ$39,MATCH(FU$21,Input!$A$6:$GZ$6,0),FALSE),0)*IF(FU$19&gt;=MAX($FD$19:FT$19),MIN((FU$19-MAX($FD$19:FT$19)),(FU$19-FT$19)),0)+IF($E42=FU$22,VLOOKUP($C42,Input!$A$8:$GZ$39,MATCH(FU$21,Input!$A$6:$GZ$6,0),FALSE),0)*IF(FU$18&gt;=MAX($FD$18:FT$18),MIN((FU$18-MAX($FD$18:FT$18)),(FU$18-FT$18)),0)</f>
        <v>0</v>
      </c>
      <c r="FV42" s="1">
        <f>+IF($E42=FV$22,VLOOKUP($C42,Input!$A$8:$GZ$39,MATCH(FV$21,Input!$A$6:$GZ$6,0),FALSE),0)*IF(FV$19&gt;=MAX($FD$19:FU$19),MIN((FV$19-MAX($FD$19:FU$19)),(FV$19-FU$19)),0)+IF($E42=FV$22,VLOOKUP($C42,Input!$A$8:$GZ$39,MATCH(FV$21,Input!$A$6:$GZ$6,0),FALSE),0)*IF(FV$18&gt;=MAX($FD$18:FU$18),MIN((FV$18-MAX($FD$18:FU$18)),(FV$18-FU$18)),0)</f>
        <v>0</v>
      </c>
      <c r="FW42" s="1">
        <f>+IF($E42=FW$22,VLOOKUP($C42,Input!$A$8:$GZ$39,MATCH(FW$21,Input!$A$6:$GZ$6,0),FALSE),0)*IF(FW$19&gt;=MAX($FD$19:FV$19),MIN((FW$19-MAX($FD$19:FV$19)),(FW$19-FV$19)),0)+IF($E42=FW$22,VLOOKUP($C42,Input!$A$8:$GZ$39,MATCH(FW$21,Input!$A$6:$GZ$6,0),FALSE),0)*IF(FW$18&gt;=MAX($FD$18:FV$18),MIN((FW$18-MAX($FD$18:FV$18)),(FW$18-FV$18)),0)</f>
        <v>0</v>
      </c>
      <c r="FX42" s="1">
        <f>+IF($E42=FX$22,VLOOKUP($C42,Input!$A$8:$GZ$39,MATCH(FX$21,Input!$A$6:$GZ$6,0),FALSE),0)*IF(FX$19&gt;=MAX($FD$19:FW$19),MIN((FX$19-MAX($FD$19:FW$19)),(FX$19-FW$19)),0)+IF($E42=FX$22,VLOOKUP($C42,Input!$A$8:$GZ$39,MATCH(FX$21,Input!$A$6:$GZ$6,0),FALSE),0)*IF(FX$18&gt;=MAX($FD$18:FW$18),MIN((FX$18-MAX($FD$18:FW$18)),(FX$18-FW$18)),0)</f>
        <v>0</v>
      </c>
      <c r="FY42" s="1">
        <f>+IF($E42=FY$22,VLOOKUP($C42,Input!$A$8:$GZ$39,MATCH(FY$21,Input!$A$6:$GZ$6,0),FALSE),0)*IF(FY$19&gt;=MAX($FD$19:FX$19),MIN((FY$19-MAX($FD$19:FX$19)),(FY$19-FX$19)),0)+IF($E42=FY$22,VLOOKUP($C42,Input!$A$8:$GZ$39,MATCH(FY$21,Input!$A$6:$GZ$6,0),FALSE),0)*IF(FY$18&gt;=MAX($FD$18:FX$18),MIN((FY$18-MAX($FD$18:FX$18)),(FY$18-FX$18)),0)</f>
        <v>0</v>
      </c>
      <c r="FZ42" s="1">
        <f>+IF($E42=FZ$22,VLOOKUP($C42,Input!$A$8:$GZ$39,MATCH(FZ$21,Input!$A$6:$GZ$6,0),FALSE),0)*IF(FZ$19&gt;=MAX($FD$19:FY$19),MIN((FZ$19-MAX($FD$19:FY$19)),(FZ$19-FY$19)),0)+IF($E42=FZ$22,VLOOKUP($C42,Input!$A$8:$GZ$39,MATCH(FZ$21,Input!$A$6:$GZ$6,0),FALSE),0)*IF(FZ$18&gt;=MAX($FD$18:FY$18),MIN((FZ$18-MAX($FD$18:FY$18)),(FZ$18-FY$18)),0)</f>
        <v>0</v>
      </c>
      <c r="GA42" s="1">
        <f>+IF($E42=GA$22,VLOOKUP($C42,Input!$A$8:$GZ$39,MATCH(GA$21,Input!$A$6:$GZ$6,0),FALSE),0)*IF(GA$19&gt;=MAX($FD$19:FZ$19),MIN((GA$19-MAX($FD$19:FZ$19)),(GA$19-FZ$19)),0)+IF($E42=GA$22,VLOOKUP($C42,Input!$A$8:$GZ$39,MATCH(GA$21,Input!$A$6:$GZ$6,0),FALSE),0)*IF(GA$18&gt;=MAX($FD$18:FZ$18),MIN((GA$18-MAX($FD$18:FZ$18)),(GA$18-FZ$18)),0)</f>
        <v>0</v>
      </c>
      <c r="GB42" s="1">
        <f>+IF($E42=GB$22,VLOOKUP($C42,Input!$A$8:$GZ$39,MATCH(GB$21,Input!$A$6:$GZ$6,0),FALSE),0)*IF(GB$19&gt;=MAX($FD$19:GA$19),MIN((GB$19-MAX($FD$19:GA$19)),(GB$19-GA$19)),0)+IF($E42=GB$22,VLOOKUP($C42,Input!$A$8:$GZ$39,MATCH(GB$21,Input!$A$6:$GZ$6,0),FALSE),0)*IF(GB$18&gt;=MAX($FD$18:GA$18),MIN((GB$18-MAX($FD$18:GA$18)),(GB$18-GA$18)),0)</f>
        <v>0</v>
      </c>
      <c r="GC42" s="1">
        <f>+IF($E42=GC$22,VLOOKUP($C42,Input!$A$8:$GZ$39,MATCH(GC$21,Input!$A$6:$GZ$6,0),FALSE),0)*IF(GC$19&gt;=MAX($FD$19:GB$19),MIN((GC$19-MAX($FD$19:GB$19)),(GC$19-GB$19)),0)+IF($E42=GC$22,VLOOKUP($C42,Input!$A$8:$GZ$39,MATCH(GC$21,Input!$A$6:$GZ$6,0),FALSE),0)*IF(GC$18&gt;=MAX($FD$18:GB$18),MIN((GC$18-MAX($FD$18:GB$18)),(GC$18-GB$18)),0)</f>
        <v>0</v>
      </c>
      <c r="GD42" s="1">
        <f>+IF($E42=GD$22,VLOOKUP($C42,Input!$A$8:$GZ$39,MATCH(GD$21,Input!$A$6:$GZ$6,0),FALSE),0)*IF(GD$19&gt;=MAX($FD$19:GC$19),MIN((GD$19-MAX($FD$19:GC$19)),(GD$19-GC$19)),0)+IF($E42=GD$22,VLOOKUP($C42,Input!$A$8:$GZ$39,MATCH(GD$21,Input!$A$6:$GZ$6,0),FALSE),0)*IF(GD$18&gt;=MAX($FD$18:GC$18),MIN((GD$18-MAX($FD$18:GC$18)),(GD$18-GC$18)),0)</f>
        <v>0</v>
      </c>
      <c r="GE42" s="1">
        <f>+IF($E42=GE$22,VLOOKUP($C42,Input!$A$8:$GZ$39,MATCH(GE$21,Input!$A$6:$GZ$6,0),FALSE),0)*IF(GE$19&gt;=MAX($FD$19:GD$19),MIN((GE$19-MAX($FD$19:GD$19)),(GE$19-GD$19)),0)+IF($E42=GE$22,VLOOKUP($C42,Input!$A$8:$GZ$39,MATCH(GE$21,Input!$A$6:$GZ$6,0),FALSE),0)*IF(GE$18&gt;=MAX($FD$18:GD$18),MIN((GE$18-MAX($FD$18:GD$18)),(GE$18-GD$18)),0)</f>
        <v>0</v>
      </c>
      <c r="GF42" s="1">
        <f>+IF($E42=GF$22,VLOOKUP($C42,Input!$A$8:$GZ$39,MATCH(GF$21,Input!$A$6:$GZ$6,0),FALSE),0)*IF(GF$19&gt;=MAX($FD$19:GE$19),MIN((GF$19-MAX($FD$19:GE$19)),(GF$19-GE$19)),0)+IF($E42=GF$22,VLOOKUP($C42,Input!$A$8:$GZ$39,MATCH(GF$21,Input!$A$6:$GZ$6,0),FALSE),0)*IF(GF$18&gt;=MAX($FD$18:GE$18),MIN((GF$18-MAX($FD$18:GE$18)),(GF$18-GE$18)),0)</f>
        <v>0</v>
      </c>
      <c r="GG42" s="1">
        <f>+IF($E42=GG$22,VLOOKUP($C42,Input!$A$8:$GZ$39,MATCH(GG$21,Input!$A$6:$GZ$6,0),FALSE),0)*IF(GG$19&gt;=MAX($FD$19:GF$19),MIN((GG$19-MAX($FD$19:GF$19)),(GG$19-GF$19)),0)+IF($E42=GG$22,VLOOKUP($C42,Input!$A$8:$GZ$39,MATCH(GG$21,Input!$A$6:$GZ$6,0),FALSE),0)*IF(GG$18&gt;=MAX($FD$18:GF$18),MIN((GG$18-MAX($FD$18:GF$18)),(GG$18-GF$18)),0)</f>
        <v>0</v>
      </c>
      <c r="GH42" s="1">
        <f>+IF($E42=GH$22,VLOOKUP($C42,Input!$A$8:$GZ$39,MATCH(GH$21,Input!$A$6:$GZ$6,0),FALSE),0)*IF(GH$19&gt;=MAX($FD$19:GG$19),MIN((GH$19-MAX($FD$19:GG$19)),(GH$19-GG$19)),0)+IF($E42=GH$22,VLOOKUP($C42,Input!$A$8:$GZ$39,MATCH(GH$21,Input!$A$6:$GZ$6,0),FALSE),0)*IF(GH$18&gt;=MAX($FD$18:GG$18),MIN((GH$18-MAX($FD$18:GG$18)),(GH$18-GG$18)),0)</f>
        <v>0</v>
      </c>
      <c r="GI42" s="1">
        <f>+IF($E42=GI$22,VLOOKUP($C42,Input!$A$8:$GZ$39,MATCH(GI$21,Input!$A$6:$GZ$6,0),FALSE),0)*IF(GI$19&gt;=MAX($FD$19:GH$19),MIN((GI$19-MAX($FD$19:GH$19)),(GI$19-GH$19)),0)+IF($E42=GI$22,VLOOKUP($C42,Input!$A$8:$GZ$39,MATCH(GI$21,Input!$A$6:$GZ$6,0),FALSE),0)*IF(GI$18&gt;=MAX($FD$18:GH$18),MIN((GI$18-MAX($FD$18:GH$18)),(GI$18-GH$18)),0)</f>
        <v>0</v>
      </c>
      <c r="GJ42" s="1">
        <f>+IF($E42=GJ$22,VLOOKUP($C42,Input!$A$8:$GZ$39,MATCH(GJ$21,Input!$A$6:$GZ$6,0),FALSE),0)*IF(GJ$19&gt;=MAX($FD$19:GI$19),MIN((GJ$19-MAX($FD$19:GI$19)),(GJ$19-GI$19)),0)+IF($E42=GJ$22,VLOOKUP($C42,Input!$A$8:$GZ$39,MATCH(GJ$21,Input!$A$6:$GZ$6,0),FALSE),0)*IF(GJ$18&gt;=MAX($FD$18:GI$18),MIN((GJ$18-MAX($FD$18:GI$18)),(GJ$18-GI$18)),0)</f>
        <v>0</v>
      </c>
      <c r="GK42" s="1">
        <f>+IF($E42=GK$22,VLOOKUP($C42,Input!$A$8:$GZ$39,MATCH(GK$21,Input!$A$6:$GZ$6,0),FALSE),0)*IF(GK$19&gt;=MAX($FD$19:GJ$19),MIN((GK$19-MAX($FD$19:GJ$19)),(GK$19-GJ$19)),0)+IF($E42=GK$22,VLOOKUP($C42,Input!$A$8:$GZ$39,MATCH(GK$21,Input!$A$6:$GZ$6,0),FALSE),0)*IF(GK$18&gt;=MAX($FD$18:GJ$18),MIN((GK$18-MAX($FD$18:GJ$18)),(GK$18-GJ$18)),0)</f>
        <v>0</v>
      </c>
      <c r="GL42" s="1">
        <f>+IF($E42=GL$22,VLOOKUP($C42,Input!$A$8:$GZ$39,MATCH(GL$21,Input!$A$6:$GZ$6,0),FALSE),0)*IF(GL$19&gt;=MAX($FD$19:GK$19),MIN((GL$19-MAX($FD$19:GK$19)),(GL$19-GK$19)),0)+IF($E42=GL$22,VLOOKUP($C42,Input!$A$8:$GZ$39,MATCH(GL$21,Input!$A$6:$GZ$6,0),FALSE),0)*IF(GL$18&gt;=MAX($FD$18:GK$18),MIN((GL$18-MAX($FD$18:GK$18)),(GL$18-GK$18)),0)</f>
        <v>0</v>
      </c>
      <c r="GM42" s="42"/>
      <c r="GN42" t="str">
        <f>VLOOKUP($C42,Input!$A$8:$GZ$39,MATCH(GN$21,Input!$A$6:$GZ$6,0),FALSE)</f>
        <v>NA</v>
      </c>
      <c r="GO42">
        <f>IF((VLOOKUP($C42,Input!$A$8:$GZ$39,MATCH(GO$21,Input!$A$6:$GZ$6,0),FALSE))="Y",$D42/VLOOKUP($C42,Input!$A$8:$GZ$39,MATCH(GP$21,Input!$A$6:$GZ$6,0),FALSE),0)</f>
        <v>0</v>
      </c>
      <c r="GP42">
        <f>IF((VLOOKUP($C42,Input!$A$8:$GZ$39,MATCH(GO$21,Input!$A$6:$GZ$6,0),FALSE))="Y",0,IF((VLOOKUP($C42,Input!$A$8:$GZ$39,MATCH(GP$21,Input!$A$6:$GZ$6,0),FALSE))&gt;0,$D42/VLOOKUP($C42,Input!$A$8:$GZ$39,MATCH(GP$21,Input!$A$6:$GZ$6,0),FALSE),0))</f>
        <v>0</v>
      </c>
      <c r="GQ42" s="1">
        <f>+IF($E42=GQ$22,VLOOKUP($C42,Input!$A$8:$GZ$39,MATCH(GQ$21,Input!$A$6:$GZ$6,0),FALSE),0)*IF(GQ$19&gt;=MAX($GP$19:GP$19),MIN((GQ$19-MAX($GP$19:GP$19)),(GQ$19-GP$19)),0)+IF($E42=GQ$22,VLOOKUP($C42,Input!$A$8:$GZ$39,MATCH(GQ$21,Input!$A$6:$GZ$6,0),FALSE),0)*IF(GQ$18&gt;=MAX($GP$18:GP$18),MIN((GQ$18-MAX($GP$18:GP$18)),(GQ$18-GP$18)),0)</f>
        <v>0</v>
      </c>
      <c r="GR42" s="1">
        <f>+IF($E42=GR$22,VLOOKUP($C42,Input!$A$8:$GZ$39,MATCH(GR$21,Input!$A$6:$GZ$6,0),FALSE),0)*IF(GR$19&gt;=MAX($GP$19:GQ$19),MIN((GR$19-MAX($GP$19:GQ$19)),(GR$19-GQ$19)),0)+IF($E42=GR$22,VLOOKUP($C42,Input!$A$8:$GZ$39,MATCH(GR$21,Input!$A$6:$GZ$6,0),FALSE),0)*IF(GR$18&gt;=MAX($GP$18:GQ$18),MIN((GR$18-MAX($GP$18:GQ$18)),(GR$18-GQ$18)),0)</f>
        <v>0</v>
      </c>
      <c r="GS42" s="1">
        <f>+IF($E42=GS$22,VLOOKUP($C42,Input!$A$8:$GZ$39,MATCH(GS$21,Input!$A$6:$GZ$6,0),FALSE),0)*IF(GS$19&gt;=MAX($GP$19:GR$19),MIN((GS$19-MAX($GP$19:GR$19)),(GS$19-GR$19)),0)+IF($E42=GS$22,VLOOKUP($C42,Input!$A$8:$GZ$39,MATCH(GS$21,Input!$A$6:$GZ$6,0),FALSE),0)*IF(GS$18&gt;=MAX($GP$18:GR$18),MIN((GS$18-MAX($GP$18:GR$18)),(GS$18-GR$18)),0)</f>
        <v>0</v>
      </c>
      <c r="GT42" s="1">
        <f>+IF($E42=GT$22,VLOOKUP($C42,Input!$A$8:$GZ$39,MATCH(GT$21,Input!$A$6:$GZ$6,0),FALSE),0)*IF(GT$19&gt;=MAX($GP$19:GS$19),MIN((GT$19-MAX($GP$19:GS$19)),(GT$19-GS$19)),0)+IF($E42=GT$22,VLOOKUP($C42,Input!$A$8:$GZ$39,MATCH(GT$21,Input!$A$6:$GZ$6,0),FALSE),0)*IF(GT$18&gt;=MAX($GP$18:GS$18),MIN((GT$18-MAX($GP$18:GS$18)),(GT$18-GS$18)),0)</f>
        <v>0</v>
      </c>
      <c r="GU42" s="1">
        <f>+IF($E42=GU$22,VLOOKUP($C42,Input!$A$8:$GZ$39,MATCH(GU$21,Input!$A$6:$GZ$6,0),FALSE),0)*IF(GU$19&gt;=MAX($GP$19:GT$19),MIN((GU$19-MAX($GP$19:GT$19)),(GU$19-GT$19)),0)+IF($E42=GU$22,VLOOKUP($C42,Input!$A$8:$GZ$39,MATCH(GU$21,Input!$A$6:$GZ$6,0),FALSE),0)*IF(GU$18&gt;=MAX($GP$18:GT$18),MIN((GU$18-MAX($GP$18:GT$18)),(GU$18-GT$18)),0)</f>
        <v>0</v>
      </c>
      <c r="GV42" s="1">
        <f>+IF($E42=GV$22,VLOOKUP($C42,Input!$A$8:$GZ$39,MATCH(GV$21,Input!$A$6:$GZ$6,0),FALSE),0)*IF(GV$19&gt;=MAX($GP$19:GU$19),MIN((GV$19-MAX($GP$19:GU$19)),(GV$19-GU$19)),0)+IF($E42=GV$22,VLOOKUP($C42,Input!$A$8:$GZ$39,MATCH(GV$21,Input!$A$6:$GZ$6,0),FALSE),0)*IF(GV$18&gt;=MAX($GP$18:GU$18),MIN((GV$18-MAX($GP$18:GU$18)),(GV$18-GU$18)),0)</f>
        <v>0</v>
      </c>
      <c r="GW42" s="1">
        <f>+IF($E42=GW$22,VLOOKUP($C42,Input!$A$8:$GZ$39,MATCH(GW$21,Input!$A$6:$GZ$6,0),FALSE),0)*IF(GW$19&gt;=MAX($GP$19:GV$19),MIN((GW$19-MAX($GP$19:GV$19)),(GW$19-GV$19)),0)+IF($E42=GW$22,VLOOKUP($C42,Input!$A$8:$GZ$39,MATCH(GW$21,Input!$A$6:$GZ$6,0),FALSE),0)*IF(GW$18&gt;=MAX($GP$18:GV$18),MIN((GW$18-MAX($GP$18:GV$18)),(GW$18-GV$18)),0)</f>
        <v>0</v>
      </c>
      <c r="GX42" s="1">
        <f>+IF($E42=GX$22,VLOOKUP($C42,Input!$A$8:$GZ$39,MATCH(GX$21,Input!$A$6:$GZ$6,0),FALSE),0)*IF(GX$19&gt;=MAX($GP$19:GW$19),MIN((GX$19-MAX($GP$19:GW$19)),(GX$19-GW$19)),0)+IF($E42=GX$22,VLOOKUP($C42,Input!$A$8:$GZ$39,MATCH(GX$21,Input!$A$6:$GZ$6,0),FALSE),0)*IF(GX$18&gt;=MAX($GP$18:GW$18),MIN((GX$18-MAX($GP$18:GW$18)),(GX$18-GW$18)),0)</f>
        <v>0</v>
      </c>
      <c r="GY42" s="1">
        <f>+IF($E42=GY$22,VLOOKUP($C42,Input!$A$8:$GZ$39,MATCH(GY$21,Input!$A$6:$GZ$6,0),FALSE),0)*IF(GY$19&gt;=MAX($GP$19:GX$19),MIN((GY$19-MAX($GP$19:GX$19)),(GY$19-GX$19)),0)+IF($E42=GY$22,VLOOKUP($C42,Input!$A$8:$GZ$39,MATCH(GY$21,Input!$A$6:$GZ$6,0),FALSE),0)*IF(GY$18&gt;=MAX($GP$18:GX$18),MIN((GY$18-MAX($GP$18:GX$18)),(GY$18-GX$18)),0)</f>
        <v>0</v>
      </c>
      <c r="GZ42" s="1">
        <f>+IF($E42=GZ$22,VLOOKUP($C42,Input!$A$8:$GZ$39,MATCH(GZ$21,Input!$A$6:$GZ$6,0),FALSE),0)*IF(GZ$19&gt;=MAX($GP$19:GY$19),MIN((GZ$19-MAX($GP$19:GY$19)),(GZ$19-GY$19)),0)+IF($E42=GZ$22,VLOOKUP($C42,Input!$A$8:$GZ$39,MATCH(GZ$21,Input!$A$6:$GZ$6,0),FALSE),0)*IF(GZ$18&gt;=MAX($GP$18:GY$18),MIN((GZ$18-MAX($GP$18:GY$18)),(GZ$18-GY$18)),0)</f>
        <v>0</v>
      </c>
      <c r="HA42" s="1">
        <f>+IF($E42=HA$22,VLOOKUP($C42,Input!$A$8:$GZ$39,MATCH(HA$21,Input!$A$6:$GZ$6,0),FALSE),0)*IF(HA$19&gt;=MAX($GP$19:GZ$19),MIN((HA$19-MAX($GP$19:GZ$19)),(HA$19-GZ$19)),0)+IF($E42=HA$22,VLOOKUP($C42,Input!$A$8:$GZ$39,MATCH(HA$21,Input!$A$6:$GZ$6,0),FALSE),0)*IF(HA$18&gt;=MAX($GP$18:GZ$18),MIN((HA$18-MAX($GP$18:GZ$18)),(HA$18-GZ$18)),0)</f>
        <v>0</v>
      </c>
      <c r="HB42" s="1">
        <f>+IF($E42=HB$22,VLOOKUP($C42,Input!$A$8:$GZ$39,MATCH(HB$21,Input!$A$6:$GZ$6,0),FALSE),0)*IF(HB$19&gt;=MAX($GP$19:HA$19),MIN((HB$19-MAX($GP$19:HA$19)),(HB$19-HA$19)),0)+IF($E42=HB$22,VLOOKUP($C42,Input!$A$8:$GZ$39,MATCH(HB$21,Input!$A$6:$GZ$6,0),FALSE),0)*IF(HB$18&gt;=MAX($GP$18:HA$18),MIN((HB$18-MAX($GP$18:HA$18)),(HB$18-HA$18)),0)</f>
        <v>0</v>
      </c>
      <c r="HC42" s="1">
        <f>+IF($E42=HC$22,VLOOKUP($C42,Input!$A$8:$GZ$39,MATCH(HC$21,Input!$A$6:$GZ$6,0),FALSE),0)*IF(HC$19&gt;=MAX($GP$19:HB$19),MIN((HC$19-MAX($GP$19:HB$19)),(HC$19-HB$19)),0)+IF($E42=HC$22,VLOOKUP($C42,Input!$A$8:$GZ$39,MATCH(HC$21,Input!$A$6:$GZ$6,0),FALSE),0)*IF(HC$18&gt;=MAX($GP$18:HB$18),MIN((HC$18-MAX($GP$18:HB$18)),(HC$18-HB$18)),0)</f>
        <v>0</v>
      </c>
      <c r="HD42" s="1">
        <f>+IF($E42=HD$22,VLOOKUP($C42,Input!$A$8:$GZ$39,MATCH(HD$21,Input!$A$6:$GZ$6,0),FALSE),0)*IF(HD$19&gt;=MAX($GP$19:HC$19),MIN((HD$19-MAX($GP$19:HC$19)),(HD$19-HC$19)),0)+IF($E42=HD$22,VLOOKUP($C42,Input!$A$8:$GZ$39,MATCH(HD$21,Input!$A$6:$GZ$6,0),FALSE),0)*IF(HD$18&gt;=MAX($GP$18:HC$18),MIN((HD$18-MAX($GP$18:HC$18)),(HD$18-HC$18)),0)</f>
        <v>0</v>
      </c>
      <c r="HE42" s="1">
        <f>+IF($E42=HE$22,VLOOKUP($C42,Input!$A$8:$GZ$39,MATCH(HE$21,Input!$A$6:$GZ$6,0),FALSE),0)*IF(HE$19&gt;=MAX($GP$19:HD$19),MIN((HE$19-MAX($GP$19:HD$19)),(HE$19-HD$19)),0)+IF($E42=HE$22,VLOOKUP($C42,Input!$A$8:$GZ$39,MATCH(HE$21,Input!$A$6:$GZ$6,0),FALSE),0)*IF(HE$18&gt;=MAX($GP$18:HD$18),MIN((HE$18-MAX($GP$18:HD$18)),(HE$18-HD$18)),0)</f>
        <v>0</v>
      </c>
      <c r="HF42" s="1">
        <f>+IF($E42=HF$22,VLOOKUP($C42,Input!$A$8:$GZ$39,MATCH(HF$21,Input!$A$6:$GZ$6,0),FALSE),0)*IF(HF$19&gt;=MAX($GP$19:HE$19),MIN((HF$19-MAX($GP$19:HE$19)),(HF$19-HE$19)),0)+IF($E42=HF$22,VLOOKUP($C42,Input!$A$8:$GZ$39,MATCH(HF$21,Input!$A$6:$GZ$6,0),FALSE),0)*IF(HF$18&gt;=MAX($GP$18:HE$18),MIN((HF$18-MAX($GP$18:HE$18)),(HF$18-HE$18)),0)</f>
        <v>0</v>
      </c>
      <c r="HG42" s="1">
        <f>+IF($E42=HG$22,VLOOKUP($C42,Input!$A$8:$GZ$39,MATCH(HG$21,Input!$A$6:$GZ$6,0),FALSE),0)*IF(HG$19&gt;=MAX($GP$19:HF$19),MIN((HG$19-MAX($GP$19:HF$19)),(HG$19-HF$19)),0)+IF($E42=HG$22,VLOOKUP($C42,Input!$A$8:$GZ$39,MATCH(HG$21,Input!$A$6:$GZ$6,0),FALSE),0)*IF(HG$18&gt;=MAX($GP$18:HF$18),MIN((HG$18-MAX($GP$18:HF$18)),(HG$18-HF$18)),0)</f>
        <v>0</v>
      </c>
      <c r="HH42" s="1">
        <f>+IF($E42=HH$22,VLOOKUP($C42,Input!$A$8:$GZ$39,MATCH(HH$21,Input!$A$6:$GZ$6,0),FALSE),0)*IF(HH$19&gt;=MAX($GP$19:HG$19),MIN((HH$19-MAX($GP$19:HG$19)),(HH$19-HG$19)),0)+IF($E42=HH$22,VLOOKUP($C42,Input!$A$8:$GZ$39,MATCH(HH$21,Input!$A$6:$GZ$6,0),FALSE),0)*IF(HH$18&gt;=MAX($GP$18:HG$18),MIN((HH$18-MAX($GP$18:HG$18)),(HH$18-HG$18)),0)</f>
        <v>0</v>
      </c>
      <c r="HI42" s="1">
        <f>+IF($E42=HI$22,VLOOKUP($C42,Input!$A$8:$GZ$39,MATCH(HI$21,Input!$A$6:$GZ$6,0),FALSE),0)*IF(HI$19&gt;=MAX($GP$19:HH$19),MIN((HI$19-MAX($GP$19:HH$19)),(HI$19-HH$19)),0)+IF($E42=HI$22,VLOOKUP($C42,Input!$A$8:$GZ$39,MATCH(HI$21,Input!$A$6:$GZ$6,0),FALSE),0)*IF(HI$18&gt;=MAX($GP$18:HH$18),MIN((HI$18-MAX($GP$18:HH$18)),(HI$18-HH$18)),0)</f>
        <v>0</v>
      </c>
      <c r="HJ42" s="1">
        <f>+IF($E42=HJ$22,VLOOKUP($C42,Input!$A$8:$GZ$39,MATCH(HJ$21,Input!$A$6:$GZ$6,0),FALSE),0)*IF(HJ$19&gt;=MAX($GP$19:HI$19),MIN((HJ$19-MAX($GP$19:HI$19)),(HJ$19-HI$19)),0)+IF($E42=HJ$22,VLOOKUP($C42,Input!$A$8:$GZ$39,MATCH(HJ$21,Input!$A$6:$GZ$6,0),FALSE),0)*IF(HJ$18&gt;=MAX($GP$18:HI$18),MIN((HJ$18-MAX($GP$18:HI$18)),(HJ$18-HI$18)),0)</f>
        <v>0</v>
      </c>
      <c r="HK42" s="1">
        <f>+IF($E42=HK$22,VLOOKUP($C42,Input!$A$8:$GZ$39,MATCH(HK$21,Input!$A$6:$GZ$6,0),FALSE),0)*IF(HK$19&gt;=MAX($GP$19:HJ$19),MIN((HK$19-MAX($GP$19:HJ$19)),(HK$19-HJ$19)),0)+IF($E42=HK$22,VLOOKUP($C42,Input!$A$8:$GZ$39,MATCH(HK$21,Input!$A$6:$GZ$6,0),FALSE),0)*IF(HK$18&gt;=MAX($GP$18:HJ$18),MIN((HK$18-MAX($GP$18:HJ$18)),(HK$18-HJ$18)),0)</f>
        <v>0</v>
      </c>
      <c r="HL42" s="1">
        <f>+IF($E42=HL$22,VLOOKUP($C42,Input!$A$8:$GZ$39,MATCH(HL$21,Input!$A$6:$GZ$6,0),FALSE),0)*IF(HL$19&gt;=MAX($GP$19:HK$19),MIN((HL$19-MAX($GP$19:HK$19)),(HL$19-HK$19)),0)+IF($E42=HL$22,VLOOKUP($C42,Input!$A$8:$GZ$39,MATCH(HL$21,Input!$A$6:$GZ$6,0),FALSE),0)*IF(HL$18&gt;=MAX($GP$18:HK$18),MIN((HL$18-MAX($GP$18:HK$18)),(HL$18-HK$18)),0)</f>
        <v>0</v>
      </c>
      <c r="HM42" s="1">
        <f>+IF($E42=HM$22,VLOOKUP($C42,Input!$A$8:$GZ$39,MATCH(HM$21,Input!$A$6:$GZ$6,0),FALSE),0)*IF(HM$19&gt;=MAX($GP$19:HL$19),MIN((HM$19-MAX($GP$19:HL$19)),(HM$19-HL$19)),0)+IF($E42=HM$22,VLOOKUP($C42,Input!$A$8:$GZ$39,MATCH(HM$21,Input!$A$6:$GZ$6,0),FALSE),0)*IF(HM$18&gt;=MAX($GP$18:HL$18),MIN((HM$18-MAX($GP$18:HL$18)),(HM$18-HL$18)),0)</f>
        <v>0</v>
      </c>
      <c r="HN42" s="1">
        <f>+IF($E42=HN$22,VLOOKUP($C42,Input!$A$8:$GZ$39,MATCH(HN$21,Input!$A$6:$GZ$6,0),FALSE),0)*IF(HN$19&gt;=MAX($GP$19:HM$19),MIN((HN$19-MAX($GP$19:HM$19)),(HN$19-HM$19)),0)+IF($E42=HN$22,VLOOKUP($C42,Input!$A$8:$GZ$39,MATCH(HN$21,Input!$A$6:$GZ$6,0),FALSE),0)*IF(HN$18&gt;=MAX($GP$18:HM$18),MIN((HN$18-MAX($GP$18:HM$18)),(HN$18-HM$18)),0)</f>
        <v>0</v>
      </c>
      <c r="HO42" s="1">
        <f>+IF($E42=HO$22,VLOOKUP($C42,Input!$A$8:$GZ$39,MATCH(HO$21,Input!$A$6:$GZ$6,0),FALSE),0)*IF(HO$19&gt;=MAX($GP$19:HN$19),MIN((HO$19-MAX($GP$19:HN$19)),(HO$19-HN$19)),0)+IF($E42=HO$22,VLOOKUP($C42,Input!$A$8:$GZ$39,MATCH(HO$21,Input!$A$6:$GZ$6,0),FALSE),0)*IF(HO$18&gt;=MAX($GP$18:HN$18),MIN((HO$18-MAX($GP$18:HN$18)),(HO$18-HN$18)),0)</f>
        <v>0</v>
      </c>
      <c r="HP42" s="1">
        <f>+IF($E42=HP$22,VLOOKUP($C42,Input!$A$8:$GZ$39,MATCH(HP$21,Input!$A$6:$GZ$6,0),FALSE),0)*IF(HP$19&gt;=MAX($GP$19:HO$19),MIN((HP$19-MAX($GP$19:HO$19)),(HP$19-HO$19)),0)+IF($E42=HP$22,VLOOKUP($C42,Input!$A$8:$GZ$39,MATCH(HP$21,Input!$A$6:$GZ$6,0),FALSE),0)*IF(HP$18&gt;=MAX($GP$18:HO$18),MIN((HP$18-MAX($GP$18:HO$18)),(HP$18-HO$18)),0)</f>
        <v>0</v>
      </c>
      <c r="HQ42" s="1">
        <f>+IF($E42=HQ$22,VLOOKUP($C42,Input!$A$8:$GZ$39,MATCH(HQ$21,Input!$A$6:$GZ$6,0),FALSE),0)*IF(HQ$19&gt;=MAX($GP$19:HP$19),MIN((HQ$19-MAX($GP$19:HP$19)),(HQ$19-HP$19)),0)+IF($E42=HQ$22,VLOOKUP($C42,Input!$A$8:$GZ$39,MATCH(HQ$21,Input!$A$6:$GZ$6,0),FALSE),0)*IF(HQ$18&gt;=MAX($GP$18:HP$18),MIN((HQ$18-MAX($GP$18:HP$18)),(HQ$18-HP$18)),0)</f>
        <v>0</v>
      </c>
      <c r="HR42" s="1">
        <f>+IF($E42=HR$22,VLOOKUP($C42,Input!$A$8:$GZ$39,MATCH(HR$21,Input!$A$6:$GZ$6,0),FALSE),0)*IF(HR$19&gt;=MAX($GP$19:HQ$19),MIN((HR$19-MAX($GP$19:HQ$19)),(HR$19-HQ$19)),0)+IF($E42=HR$22,VLOOKUP($C42,Input!$A$8:$GZ$39,MATCH(HR$21,Input!$A$6:$GZ$6,0),FALSE),0)*IF(HR$18&gt;=MAX($GP$18:HQ$18),MIN((HR$18-MAX($GP$18:HQ$18)),(HR$18-HQ$18)),0)</f>
        <v>0</v>
      </c>
      <c r="HS42" s="1">
        <f>+IF($E42=HS$22,VLOOKUP($C42,Input!$A$8:$GZ$39,MATCH(HS$21,Input!$A$6:$GZ$6,0),FALSE),0)*IF(HS$19&gt;=MAX($GP$19:HR$19),MIN((HS$19-MAX($GP$19:HR$19)),(HS$19-HR$19)),0)+IF($E42=HS$22,VLOOKUP($C42,Input!$A$8:$GZ$39,MATCH(HS$21,Input!$A$6:$GZ$6,0),FALSE),0)*IF(HS$18&gt;=MAX($GP$18:HR$18),MIN((HS$18-MAX($GP$18:HR$18)),(HS$18-HR$18)),0)</f>
        <v>0</v>
      </c>
      <c r="HT42" s="1">
        <f>+IF($E42=HT$22,VLOOKUP($C42,Input!$A$8:$GZ$39,MATCH(HT$21,Input!$A$6:$GZ$6,0),FALSE),0)*IF(HT$19&gt;=MAX($GP$19:HS$19),MIN((HT$19-MAX($GP$19:HS$19)),(HT$19-HS$19)),0)+IF($E42=HT$22,VLOOKUP($C42,Input!$A$8:$GZ$39,MATCH(HT$21,Input!$A$6:$GZ$6,0),FALSE),0)*IF(HT$18&gt;=MAX($GP$18:HS$18),MIN((HT$18-MAX($GP$18:HS$18)),(HT$18-HS$18)),0)</f>
        <v>0</v>
      </c>
      <c r="HU42" s="1">
        <f>+IF($E42=HU$22,VLOOKUP($C42,Input!$A$8:$GZ$39,MATCH(HU$21,Input!$A$6:$GZ$6,0),FALSE),0)*IF(HU$19&gt;=MAX($GP$19:HT$19),MIN((HU$19-MAX($GP$19:HT$19)),(HU$19-HT$19)),0)+IF($E42=HU$22,VLOOKUP($C42,Input!$A$8:$GZ$39,MATCH(HU$21,Input!$A$6:$GZ$6,0),FALSE),0)*IF(HU$18&gt;=MAX($GP$18:HT$18),MIN((HU$18-MAX($GP$18:HT$18)),(HU$18-HT$18)),0)</f>
        <v>0</v>
      </c>
      <c r="HV42" s="1">
        <f>+IF($E42=HV$22,VLOOKUP($C42,Input!$A$8:$GZ$39,MATCH(HV$21,Input!$A$6:$GZ$6,0),FALSE),0)*IF(HV$19&gt;=MAX($GP$19:HU$19),MIN((HV$19-MAX($GP$19:HU$19)),(HV$19-HU$19)),0)+IF($E42=HV$22,VLOOKUP($C42,Input!$A$8:$GZ$39,MATCH(HV$21,Input!$A$6:$GZ$6,0),FALSE),0)*IF(HV$18&gt;=MAX($GP$18:HU$18),MIN((HV$18-MAX($GP$18:HU$18)),(HV$18-HU$18)),0)</f>
        <v>0</v>
      </c>
      <c r="HW42" s="1">
        <f>+IF($E42=HW$22,VLOOKUP($C42,Input!$A$8:$GZ$39,MATCH(HW$21,Input!$A$6:$GZ$6,0),FALSE),0)*IF(HW$19&gt;=MAX($GP$19:HV$19),MIN((HW$19-MAX($GP$19:HV$19)),(HW$19-HV$19)),0)+IF($E42=HW$22,VLOOKUP($C42,Input!$A$8:$GZ$39,MATCH(HW$21,Input!$A$6:$GZ$6,0),FALSE),0)*IF(HW$18&gt;=MAX($GP$18:HV$18),MIN((HW$18-MAX($GP$18:HV$18)),(HW$18-HV$18)),0)</f>
        <v>0</v>
      </c>
      <c r="HX42" s="1">
        <f>+IF($E42=HX$22,VLOOKUP($C42,Input!$A$8:$GZ$39,MATCH(HX$21,Input!$A$6:$GZ$6,0),FALSE),0)*IF(HX$19&gt;=MAX($GP$19:HW$19),MIN((HX$19-MAX($GP$19:HW$19)),(HX$19-HW$19)),0)+IF($E42=HX$22,VLOOKUP($C42,Input!$A$8:$GZ$39,MATCH(HX$21,Input!$A$6:$GZ$6,0),FALSE),0)*IF(HX$18&gt;=MAX($GP$18:HW$18),MIN((HX$18-MAX($GP$18:HW$18)),(HX$18-HW$18)),0)</f>
        <v>0</v>
      </c>
      <c r="HY42" s="1">
        <f>+IF($E42=HY$22,VLOOKUP($C42,Input!$A$8:$GZ$39,MATCH(HY$21,Input!$A$6:$GZ$6,0),FALSE),0)*IF(HY$19&gt;=MAX($GP$19:HX$19),MIN((HY$19-MAX($GP$19:HX$19)),(HY$19-HX$19)),0)+IF($E42=HY$22,VLOOKUP($C42,Input!$A$8:$GZ$39,MATCH(HY$21,Input!$A$6:$GZ$6,0),FALSE),0)*IF(HY$18&gt;=MAX($GP$18:HX$18),MIN((HY$18-MAX($GP$18:HX$18)),(HY$18-HX$18)),0)</f>
        <v>0</v>
      </c>
      <c r="HZ42" s="42"/>
      <c r="IA42" t="str">
        <f>VLOOKUP($C42,Input!$A$8:$IA$39,MATCH(IA$21,Input!$A$6:$IA$6,0),FALSE)</f>
        <v>NA</v>
      </c>
      <c r="IB42" s="132">
        <f>IF((VLOOKUP($C42,Input!$A$8:$IA$39,MATCH(IB$21,Input!$A$6:$IA$6,0),FALSE))="Y",$D42/VLOOKUP($C42,Input!$A$8:$IA$39,MATCH(IC$21,Input!$A$6:$IA$6,0),FALSE),0)</f>
        <v>0</v>
      </c>
      <c r="IC42" s="132">
        <f>IF((VLOOKUP($C42,Input!$A$8:$IA$39,MATCH(IB$21,Input!$A$6:$IA$6,0),FALSE))="Y",0,IF((VLOOKUP($C42,Input!$A$8:$IA$39,MATCH(IC$21,Input!$A$6:$IA$6,0),FALSE))&gt;0,$D42/VLOOKUP($C42,Input!$A$8:$IA$39,MATCH(IC$21,Input!$A$6:$IA$6,0),FALSE),0))</f>
        <v>0</v>
      </c>
      <c r="ID42" s="1">
        <f>+IF($E42=ID$22,VLOOKUP($C42,Input!$A$8:$IA$39,MATCH(ID$21,Input!$A$6:$IA$6,0),FALSE),0)*IF(ID$19&gt;=MAX($IC$19:IC$19),MIN((ID$19-MAX($IC$19:IC$19)),(ID$19-IC$19)),0)+IF($E42=ID$22,VLOOKUP($C42,Input!$A$8:$IA$39,MATCH(ID$21,Input!$A$6:$IA$6,0),FALSE),0)*IF(ID$18&gt;=MAX($IC$18:IC$18),MIN((ID$18-MAX($IC$18:IC$18)),(ID$18-IC$18)),0)</f>
        <v>0</v>
      </c>
      <c r="IE42" s="1">
        <f>+IF($E42=IE$22,VLOOKUP($C42,Input!$A$8:$IA$39,MATCH(IE$21,Input!$A$6:$IA$6,0),FALSE),0)*IF(IE$19&gt;=MAX($IC$19:ID$19),MIN((IE$19-MAX($IC$19:ID$19)),(IE$19-ID$19)),0)+IF($E42=IE$22,VLOOKUP($C42,Input!$A$8:$IA$39,MATCH(IE$21,Input!$A$6:$IA$6,0),FALSE),0)*IF(IE$18&gt;=MAX($IC$18:ID$18),MIN((IE$18-MAX($IC$18:ID$18)),(IE$18-ID$18)),0)</f>
        <v>0</v>
      </c>
      <c r="IF42" s="1">
        <f>+IF($E42=IF$22,VLOOKUP($C42,Input!$A$8:$IA$39,MATCH(IF$21,Input!$A$6:$IA$6,0),FALSE),0)*IF(IF$19&gt;=MAX($IC$19:IE$19),MIN((IF$19-MAX($IC$19:IE$19)),(IF$19-IE$19)),0)+IF($E42=IF$22,VLOOKUP($C42,Input!$A$8:$IA$39,MATCH(IF$21,Input!$A$6:$IA$6,0),FALSE),0)*IF(IF$18&gt;=MAX($IC$18:IE$18),MIN((IF$18-MAX($IC$18:IE$18)),(IF$18-IE$18)),0)</f>
        <v>0</v>
      </c>
      <c r="IG42" s="1">
        <f>+IF($E42=IG$22,VLOOKUP($C42,Input!$A$8:$IA$39,MATCH(IG$21,Input!$A$6:$IA$6,0),FALSE),0)*IF(IG$19&gt;=MAX($IC$19:IF$19),MIN((IG$19-MAX($IC$19:IF$19)),(IG$19-IF$19)),0)+IF($E42=IG$22,VLOOKUP($C42,Input!$A$8:$IA$39,MATCH(IG$21,Input!$A$6:$IA$6,0),FALSE),0)*IF(IG$18&gt;=MAX($IC$18:IF$18),MIN((IG$18-MAX($IC$18:IF$18)),(IG$18-IF$18)),0)</f>
        <v>0</v>
      </c>
      <c r="IH42" s="1">
        <f>+IF($E42=IH$22,VLOOKUP($C42,Input!$A$8:$IA$39,MATCH(IH$21,Input!$A$6:$IA$6,0),FALSE),0)*IF(IH$19&gt;=MAX($IC$19:IG$19),MIN((IH$19-MAX($IC$19:IG$19)),(IH$19-IG$19)),0)+IF($E42=IH$22,VLOOKUP($C42,Input!$A$8:$IA$39,MATCH(IH$21,Input!$A$6:$IA$6,0),FALSE),0)*IF(IH$18&gt;=MAX($IC$18:IG$18),MIN((IH$18-MAX($IC$18:IG$18)),(IH$18-IG$18)),0)</f>
        <v>0</v>
      </c>
      <c r="II42" s="1">
        <f>+IF($E42=II$22,VLOOKUP($C42,Input!$A$8:$IA$39,MATCH(II$21,Input!$A$6:$IA$6,0),FALSE),0)*IF(II$19&gt;=MAX($IC$19:IH$19),MIN((II$19-MAX($IC$19:IH$19)),(II$19-IH$19)),0)+IF($E42=II$22,VLOOKUP($C42,Input!$A$8:$IA$39,MATCH(II$21,Input!$A$6:$IA$6,0),FALSE),0)*IF(II$18&gt;=MAX($IC$18:IH$18),MIN((II$18-MAX($IC$18:IH$18)),(II$18-IH$18)),0)</f>
        <v>0</v>
      </c>
      <c r="IJ42" s="1">
        <f>+IF($E42=IJ$22,VLOOKUP($C42,Input!$A$8:$IA$39,MATCH(IJ$21,Input!$A$6:$IA$6,0),FALSE),0)*IF(IJ$19&gt;=MAX($IC$19:II$19),MIN((IJ$19-MAX($IC$19:II$19)),(IJ$19-II$19)),0)+IF($E42=IJ$22,VLOOKUP($C42,Input!$A$8:$IA$39,MATCH(IJ$21,Input!$A$6:$IA$6,0),FALSE),0)*IF(IJ$18&gt;=MAX($IC$18:II$18),MIN((IJ$18-MAX($IC$18:II$18)),(IJ$18-II$18)),0)</f>
        <v>0</v>
      </c>
      <c r="IK42" s="1">
        <f>+IF($E42=IK$22,VLOOKUP($C42,Input!$A$8:$IA$39,MATCH(IK$21,Input!$A$6:$IA$6,0),FALSE),0)*IF(IK$19&gt;=MAX($IC$19:IJ$19),MIN((IK$19-MAX($IC$19:IJ$19)),(IK$19-IJ$19)),0)+IF($E42=IK$22,VLOOKUP($C42,Input!$A$8:$IA$39,MATCH(IK$21,Input!$A$6:$IA$6,0),FALSE),0)*IF(IK$18&gt;=MAX($IC$18:IJ$18),MIN((IK$18-MAX($IC$18:IJ$18)),(IK$18-IJ$18)),0)</f>
        <v>0</v>
      </c>
      <c r="IL42" s="1">
        <f>+IF($E42=IL$22,VLOOKUP($C42,Input!$A$8:$IA$39,MATCH(IL$21,Input!$A$6:$IA$6,0),FALSE),0)*IF(IL$19&gt;=MAX($IC$19:IK$19),MIN((IL$19-MAX($IC$19:IK$19)),(IL$19-IK$19)),0)+IF($E42=IL$22,VLOOKUP($C42,Input!$A$8:$IA$39,MATCH(IL$21,Input!$A$6:$IA$6,0),FALSE),0)*IF(IL$18&gt;=MAX($IC$18:IK$18),MIN((IL$18-MAX($IC$18:IK$18)),(IL$18-IK$18)),0)</f>
        <v>0</v>
      </c>
      <c r="IM42" s="1">
        <f>+IF($E42=IM$22,VLOOKUP($C42,Input!$A$8:$IA$39,MATCH(IM$21,Input!$A$6:$IA$6,0),FALSE),0)*IF(IM$19&gt;=MAX($IC$19:IL$19),MIN((IM$19-MAX($IC$19:IL$19)),(IM$19-IL$19)),0)+IF($E42=IM$22,VLOOKUP($C42,Input!$A$8:$IA$39,MATCH(IM$21,Input!$A$6:$IA$6,0),FALSE),0)*IF(IM$18&gt;=MAX($IC$18:IL$18),MIN((IM$18-MAX($IC$18:IL$18)),(IM$18-IL$18)),0)</f>
        <v>0</v>
      </c>
      <c r="IN42" s="1">
        <f>+IF($E42=IN$22,VLOOKUP($C42,Input!$A$8:$IA$39,MATCH(IN$21,Input!$A$6:$IA$6,0),FALSE),0)*IF(IN$19&gt;=MAX($IC$19:IM$19),MIN((IN$19-MAX($IC$19:IM$19)),(IN$19-IM$19)),0)+IF($E42=IN$22,VLOOKUP($C42,Input!$A$8:$IA$39,MATCH(IN$21,Input!$A$6:$IA$6,0),FALSE),0)*IF(IN$18&gt;=MAX($IC$18:IM$18),MIN((IN$18-MAX($IC$18:IM$18)),(IN$18-IM$18)),0)</f>
        <v>0</v>
      </c>
      <c r="IO42" s="1">
        <f>+IF($E42=IO$22,VLOOKUP($C42,Input!$A$8:$IA$39,MATCH(IO$21,Input!$A$6:$IA$6,0),FALSE),0)*IF(IO$19&gt;=MAX($IC$19:IN$19),MIN((IO$19-MAX($IC$19:IN$19)),(IO$19-IN$19)),0)+IF($E42=IO$22,VLOOKUP($C42,Input!$A$8:$IA$39,MATCH(IO$21,Input!$A$6:$IA$6,0),FALSE),0)*IF(IO$18&gt;=MAX($IC$18:IN$18),MIN((IO$18-MAX($IC$18:IN$18)),(IO$18-IN$18)),0)</f>
        <v>0</v>
      </c>
      <c r="IP42" s="1">
        <f>+IF($E42=IP$22,VLOOKUP($C42,Input!$A$8:$IA$39,MATCH(IP$21,Input!$A$6:$IA$6,0),FALSE),0)*IF(IP$19&gt;=MAX($IC$19:IO$19),MIN((IP$19-MAX($IC$19:IO$19)),(IP$19-IO$19)),0)+IF($E42=IP$22,VLOOKUP($C42,Input!$A$8:$IA$39,MATCH(IP$21,Input!$A$6:$IA$6,0),FALSE),0)*IF(IP$18&gt;=MAX($IC$18:IO$18),MIN((IP$18-MAX($IC$18:IO$18)),(IP$18-IO$18)),0)</f>
        <v>0</v>
      </c>
      <c r="IQ42" s="1">
        <f>+IF($E42=IQ$22,VLOOKUP($C42,Input!$A$8:$IA$39,MATCH(IQ$21,Input!$A$6:$IA$6,0),FALSE),0)*IF(IQ$19&gt;=MAX($IC$19:IP$19),MIN((IQ$19-MAX($IC$19:IP$19)),(IQ$19-IP$19)),0)+IF($E42=IQ$22,VLOOKUP($C42,Input!$A$8:$IA$39,MATCH(IQ$21,Input!$A$6:$IA$6,0),FALSE),0)*IF(IQ$18&gt;=MAX($IC$18:IP$18),MIN((IQ$18-MAX($IC$18:IP$18)),(IQ$18-IP$18)),0)</f>
        <v>0</v>
      </c>
      <c r="IR42" s="1">
        <f>+IF($E42=IR$22,VLOOKUP($C42,Input!$A$8:$IA$39,MATCH(IR$21,Input!$A$6:$IA$6,0),FALSE),0)*IF(IR$19&gt;=MAX($IC$19:IQ$19),MIN((IR$19-MAX($IC$19:IQ$19)),(IR$19-IQ$19)),0)+IF($E42=IR$22,VLOOKUP($C42,Input!$A$8:$IA$39,MATCH(IR$21,Input!$A$6:$IA$6,0),FALSE),0)*IF(IR$18&gt;=MAX($IC$18:IQ$18),MIN((IR$18-MAX($IC$18:IQ$18)),(IR$18-IQ$18)),0)</f>
        <v>0</v>
      </c>
      <c r="IS42" s="1">
        <f>+IF($E42=IS$22,VLOOKUP($C42,Input!$A$8:$IA$39,MATCH(IS$21,Input!$A$6:$IA$6,0),FALSE),0)*IF(IS$19&gt;=MAX($IC$19:IR$19),MIN((IS$19-MAX($IC$19:IR$19)),(IS$19-IR$19)),0)+IF($E42=IS$22,VLOOKUP($C42,Input!$A$8:$IA$39,MATCH(IS$21,Input!$A$6:$IA$6,0),FALSE),0)*IF(IS$18&gt;=MAX($IC$18:IR$18),MIN((IS$18-MAX($IC$18:IR$18)),(IS$18-IR$18)),0)</f>
        <v>0</v>
      </c>
      <c r="IT42" s="1">
        <f>+IF($E42=IT$22,VLOOKUP($C42,Input!$A$8:$IA$39,MATCH(IT$21,Input!$A$6:$IA$6,0),FALSE),0)*IF(IT$19&gt;=MAX($IC$19:IS$19),MIN((IT$19-MAX($IC$19:IS$19)),(IT$19-IS$19)),0)+IF($E42=IT$22,VLOOKUP($C42,Input!$A$8:$IA$39,MATCH(IT$21,Input!$A$6:$IA$6,0),FALSE),0)*IF(IT$18&gt;=MAX($IC$18:IS$18),MIN((IT$18-MAX($IC$18:IS$18)),(IT$18-IS$18)),0)</f>
        <v>0</v>
      </c>
      <c r="IU42" s="1">
        <f>+IF($E42=IU$22,VLOOKUP($C42,Input!$A$8:$IA$39,MATCH(IU$21,Input!$A$6:$IA$6,0),FALSE),0)*IF(IU$19&gt;=MAX($IC$19:IT$19),MIN((IU$19-MAX($IC$19:IT$19)),(IU$19-IT$19)),0)+IF($E42=IU$22,VLOOKUP($C42,Input!$A$8:$IA$39,MATCH(IU$21,Input!$A$6:$IA$6,0),FALSE),0)*IF(IU$18&gt;=MAX($IC$18:IT$18),MIN((IU$18-MAX($IC$18:IT$18)),(IU$18-IT$18)),0)</f>
        <v>0</v>
      </c>
      <c r="IV42" s="1">
        <f>+IF($E42=IV$22,VLOOKUP($C42,Input!$A$8:$IA$39,MATCH(IV$21,Input!$A$6:$IA$6,0),FALSE),0)*IF(IV$19&gt;=MAX($IC$19:IU$19),MIN((IV$19-MAX($IC$19:IU$19)),(IV$19-IU$19)),0)+IF($E42=IV$22,VLOOKUP($C42,Input!$A$8:$IA$39,MATCH(IV$21,Input!$A$6:$IA$6,0),FALSE),0)*IF(IV$18&gt;=MAX($IC$18:IU$18),MIN((IV$18-MAX($IC$18:IU$18)),(IV$18-IU$18)),0)</f>
        <v>0</v>
      </c>
      <c r="IW42" s="1">
        <f>+IF($E42=IW$22,VLOOKUP($C42,Input!$A$8:$IA$39,MATCH(IW$21,Input!$A$6:$IA$6,0),FALSE),0)*IF(IW$19&gt;=MAX($IC$19:IV$19),MIN((IW$19-MAX($IC$19:IV$19)),(IW$19-IV$19)),0)+IF($E42=IW$22,VLOOKUP($C42,Input!$A$8:$IA$39,MATCH(IW$21,Input!$A$6:$IA$6,0),FALSE),0)*IF(IW$18&gt;=MAX($IC$18:IV$18),MIN((IW$18-MAX($IC$18:IV$18)),(IW$18-IV$18)),0)</f>
        <v>0</v>
      </c>
      <c r="IX42" s="1">
        <f>+IF($E42=IX$22,VLOOKUP($C42,Input!$A$8:$IA$39,MATCH(IX$21,Input!$A$6:$IA$6,0),FALSE),0)*IF(IX$19&gt;=MAX($IC$19:IW$19),MIN((IX$19-MAX($IC$19:IW$19)),(IX$19-IW$19)),0)+IF($E42=IX$22,VLOOKUP($C42,Input!$A$8:$IA$39,MATCH(IX$21,Input!$A$6:$IA$6,0),FALSE),0)*IF(IX$18&gt;=MAX($IC$18:IW$18),MIN((IX$18-MAX($IC$18:IW$18)),(IX$18-IW$18)),0)</f>
        <v>0</v>
      </c>
      <c r="IY42" s="1">
        <f>+IF($E42=IY$22,VLOOKUP($C42,Input!$A$8:$IA$39,MATCH(IY$21,Input!$A$6:$IA$6,0),FALSE),0)*IF(IY$19&gt;=MAX($IC$19:IX$19),MIN((IY$19-MAX($IC$19:IX$19)),(IY$19-IX$19)),0)+IF($E42=IY$22,VLOOKUP($C42,Input!$A$8:$IA$39,MATCH(IY$21,Input!$A$6:$IA$6,0),FALSE),0)*IF(IY$18&gt;=MAX($IC$18:IX$18),MIN((IY$18-MAX($IC$18:IX$18)),(IY$18-IX$18)),0)</f>
        <v>0</v>
      </c>
      <c r="IZ42" s="1">
        <f>+IF($E42=IZ$22,VLOOKUP($C42,Input!$A$8:$IA$39,MATCH(IZ$21,Input!$A$6:$IA$6,0),FALSE),0)*IF(IZ$19&gt;=MAX($IC$19:IY$19),MIN((IZ$19-MAX($IC$19:IY$19)),(IZ$19-IY$19)),0)+IF($E42=IZ$22,VLOOKUP($C42,Input!$A$8:$IA$39,MATCH(IZ$21,Input!$A$6:$IA$6,0),FALSE),0)*IF(IZ$18&gt;=MAX($IC$18:IY$18),MIN((IZ$18-MAX($IC$18:IY$18)),(IZ$18-IY$18)),0)</f>
        <v>0</v>
      </c>
      <c r="JA42" s="1">
        <f>+IF($E42=JA$22,VLOOKUP($C42,Input!$A$8:$IA$39,MATCH(JA$21,Input!$A$6:$IA$6,0),FALSE),0)*IF(JA$19&gt;=MAX($IC$19:IZ$19),MIN((JA$19-MAX($IC$19:IZ$19)),(JA$19-IZ$19)),0)+IF($E42=JA$22,VLOOKUP($C42,Input!$A$8:$IA$39,MATCH(JA$21,Input!$A$6:$IA$6,0),FALSE),0)*IF(JA$18&gt;=MAX($IC$18:IZ$18),MIN((JA$18-MAX($IC$18:IZ$18)),(JA$18-IZ$18)),0)</f>
        <v>0</v>
      </c>
      <c r="JB42" s="1">
        <f>+IF($E42=JB$22,VLOOKUP($C42,Input!$A$8:$IA$39,MATCH(JB$21,Input!$A$6:$IA$6,0),FALSE),0)*IF(JB$19&gt;=MAX($IC$19:JA$19),MIN((JB$19-MAX($IC$19:JA$19)),(JB$19-JA$19)),0)+IF($E42=JB$22,VLOOKUP($C42,Input!$A$8:$IA$39,MATCH(JB$21,Input!$A$6:$IA$6,0),FALSE),0)*IF(JB$18&gt;=MAX($IC$18:JA$18),MIN((JB$18-MAX($IC$18:JA$18)),(JB$18-JA$18)),0)</f>
        <v>0</v>
      </c>
      <c r="JC42" s="1">
        <f>+IF($E42=JC$22,VLOOKUP($C42,Input!$A$8:$IA$39,MATCH(JC$21,Input!$A$6:$IA$6,0),FALSE),0)*IF(JC$19&gt;=MAX($IC$19:JB$19),MIN((JC$19-MAX($IC$19:JB$19)),(JC$19-JB$19)),0)+IF($E42=JC$22,VLOOKUP($C42,Input!$A$8:$IA$39,MATCH(JC$21,Input!$A$6:$IA$6,0),FALSE),0)*IF(JC$18&gt;=MAX($IC$18:JB$18),MIN((JC$18-MAX($IC$18:JB$18)),(JC$18-JB$18)),0)</f>
        <v>0</v>
      </c>
      <c r="JD42" s="1">
        <f>+IF($E42=JD$22,VLOOKUP($C42,Input!$A$8:$IA$39,MATCH(JD$21,Input!$A$6:$IA$6,0),FALSE),0)*IF(JD$19&gt;=MAX($IC$19:JC$19),MIN((JD$19-MAX($IC$19:JC$19)),(JD$19-JC$19)),0)+IF($E42=JD$22,VLOOKUP($C42,Input!$A$8:$IA$39,MATCH(JD$21,Input!$A$6:$IA$6,0),FALSE),0)*IF(JD$18&gt;=MAX($IC$18:JC$18),MIN((JD$18-MAX($IC$18:JC$18)),(JD$18-JC$18)),0)</f>
        <v>0</v>
      </c>
      <c r="JE42" s="1">
        <f>+IF($E42=JE$22,VLOOKUP($C42,Input!$A$8:$IA$39,MATCH(JE$21,Input!$A$6:$IA$6,0),FALSE),0)*IF(JE$19&gt;=MAX($IC$19:JD$19),MIN((JE$19-MAX($IC$19:JD$19)),(JE$19-JD$19)),0)+IF($E42=JE$22,VLOOKUP($C42,Input!$A$8:$IA$39,MATCH(JE$21,Input!$A$6:$IA$6,0),FALSE),0)*IF(JE$18&gt;=MAX($IC$18:JD$18),MIN((JE$18-MAX($IC$18:JD$18)),(JE$18-JD$18)),0)</f>
        <v>0</v>
      </c>
      <c r="JF42" s="1">
        <f>+IF($E42=JF$22,VLOOKUP($C42,Input!$A$8:$IA$39,MATCH(JF$21,Input!$A$6:$IA$6,0),FALSE),0)*IF(JF$19&gt;=MAX($IC$19:JE$19),MIN((JF$19-MAX($IC$19:JE$19)),(JF$19-JE$19)),0)+IF($E42=JF$22,VLOOKUP($C42,Input!$A$8:$IA$39,MATCH(JF$21,Input!$A$6:$IA$6,0),FALSE),0)*IF(JF$18&gt;=MAX($IC$18:JE$18),MIN((JF$18-MAX($IC$18:JE$18)),(JF$18-JE$18)),0)</f>
        <v>0</v>
      </c>
      <c r="JG42" s="1">
        <f>+IF($E42=JG$22,VLOOKUP($C42,Input!$A$8:$IA$39,MATCH(JG$21,Input!$A$6:$IA$6,0),FALSE),0)*IF(JG$19&gt;=MAX($IC$19:JF$19),MIN((JG$19-MAX($IC$19:JF$19)),(JG$19-JF$19)),0)+IF($E42=JG$22,VLOOKUP($C42,Input!$A$8:$IA$39,MATCH(JG$21,Input!$A$6:$IA$6,0),FALSE),0)*IF(JG$18&gt;=MAX($IC$18:JF$18),MIN((JG$18-MAX($IC$18:JF$18)),(JG$18-JF$18)),0)</f>
        <v>0</v>
      </c>
      <c r="JH42" s="1">
        <f>+IF($E42=JH$22,VLOOKUP($C42,Input!$A$8:$IA$39,MATCH(JH$21,Input!$A$6:$IA$6,0),FALSE),0)*IF(JH$19&gt;=MAX($IC$19:JG$19),MIN((JH$19-MAX($IC$19:JG$19)),(JH$19-JG$19)),0)+IF($E42=JH$22,VLOOKUP($C42,Input!$A$8:$IA$39,MATCH(JH$21,Input!$A$6:$IA$6,0),FALSE),0)*IF(JH$18&gt;=MAX($IC$18:JG$18),MIN((JH$18-MAX($IC$18:JG$18)),(JH$18-JG$18)),0)</f>
        <v>0</v>
      </c>
      <c r="JI42" s="1">
        <f>+IF($E42=JI$22,VLOOKUP($C42,Input!$A$8:$IA$39,MATCH(JI$21,Input!$A$6:$IA$6,0),FALSE),0)*IF(JI$19&gt;=MAX($IC$19:JH$19),MIN((JI$19-MAX($IC$19:JH$19)),(JI$19-JH$19)),0)+IF($E42=JI$22,VLOOKUP($C42,Input!$A$8:$IA$39,MATCH(JI$21,Input!$A$6:$IA$6,0),FALSE),0)*IF(JI$18&gt;=MAX($IC$18:JH$18),MIN((JI$18-MAX($IC$18:JH$18)),(JI$18-JH$18)),0)</f>
        <v>0</v>
      </c>
      <c r="JJ42" s="1">
        <f>+IF($E42=JJ$22,VLOOKUP($C42,Input!$A$8:$IA$39,MATCH(JJ$21,Input!$A$6:$IA$6,0),FALSE),0)*IF(JJ$19&gt;=MAX($IC$19:JI$19),MIN((JJ$19-MAX($IC$19:JI$19)),(JJ$19-JI$19)),0)+IF($E42=JJ$22,VLOOKUP($C42,Input!$A$8:$IA$39,MATCH(JJ$21,Input!$A$6:$IA$6,0),FALSE),0)*IF(JJ$18&gt;=MAX($IC$18:JI$18),MIN((JJ$18-MAX($IC$18:JI$18)),(JJ$18-JI$18)),0)</f>
        <v>0</v>
      </c>
      <c r="JK42" s="1">
        <f>+IF($E42=JK$22,VLOOKUP($C42,Input!$A$8:$IA$39,MATCH(JK$21,Input!$A$6:$IA$6,0),FALSE),0)*IF(JK$19&gt;=MAX($IC$19:JJ$19),MIN((JK$19-MAX($IC$19:JJ$19)),(JK$19-JJ$19)),0)+IF($E42=JK$22,VLOOKUP($C42,Input!$A$8:$IA$39,MATCH(JK$21,Input!$A$6:$IA$6,0),FALSE),0)*IF(JK$18&gt;=MAX($IC$18:JJ$18),MIN((JK$18-MAX($IC$18:JJ$18)),(JK$18-JJ$18)),0)</f>
        <v>0</v>
      </c>
      <c r="JL42" s="1">
        <f>+IF($E42=JL$22,VLOOKUP($C42,Input!$A$8:$IA$39,MATCH(JL$21,Input!$A$6:$IA$6,0),FALSE),0)*IF(JL$19&gt;=MAX($IC$19:JK$19),MIN((JL$19-MAX($IC$19:JK$19)),(JL$19-JK$19)),0)+IF($E42=JL$22,VLOOKUP($C42,Input!$A$8:$IA$39,MATCH(JL$21,Input!$A$6:$IA$6,0),FALSE),0)*IF(JL$18&gt;=MAX($IC$18:JK$18),MIN((JL$18-MAX($IC$18:JK$18)),(JL$18-JK$18)),0)</f>
        <v>0</v>
      </c>
      <c r="JN42" t="str">
        <f>+VLOOKUP($C42,Input!$A$8:$GZ$39,MATCH(JN$21,Input!$A$6:$GZ$6,0),FALSE)</f>
        <v>CNG Station Maint in fuel price</v>
      </c>
      <c r="JO42" s="1">
        <f>IF($E42+$I42+$D$7&lt;=JO$22,0,IF(JO$22-$D$7&gt;=$E42,VLOOKUP($C42,Input!$A$8:$GZ$39,MATCH(JO$21,Input!$A$6:$GZ$6,0),FALSE),0)*$F42/$G42)*$D42</f>
        <v>0</v>
      </c>
      <c r="JP42" s="1">
        <f>IF($E42+$I42+$D$7&lt;=JP$22,0,IF(JP$22-$D$7&gt;=$E42,VLOOKUP($C42,Input!$A$8:$GZ$39,MATCH(JP$21,Input!$A$6:$GZ$6,0),FALSE),0)*$F42/$G42)*$D42</f>
        <v>0</v>
      </c>
      <c r="JQ42" s="1">
        <f>IF($E42+$I42+$D$7&lt;=JQ$22,0,IF(JQ$22-$D$7&gt;=$E42,VLOOKUP($C42,Input!$A$8:$GZ$39,MATCH(JQ$21,Input!$A$6:$GZ$6,0),FALSE),0)*$F42/$G42)*$D42</f>
        <v>0</v>
      </c>
      <c r="JR42" s="1">
        <f>IF($E42+$I42+$D$7&lt;=JR$22,0,IF(JR$22-$D$7&gt;=$E42,VLOOKUP($C42,Input!$A$8:$GZ$39,MATCH(JR$21,Input!$A$6:$GZ$6,0),FALSE),0)*$F42/$G42)*$D42</f>
        <v>0</v>
      </c>
      <c r="JS42" s="1">
        <f>IF($E42+$I42+$D$7&lt;=JS$22,0,IF(JS$22-$D$7&gt;=$E42,VLOOKUP($C42,Input!$A$8:$GZ$39,MATCH(JS$21,Input!$A$6:$GZ$6,0),FALSE),0)*$F42/$G42)*$D42</f>
        <v>0</v>
      </c>
      <c r="JT42" s="1">
        <f>IF($E42+$I42+$D$7&lt;=JT$22,0,IF(JT$22-$D$7&gt;=$E42,VLOOKUP($C42,Input!$A$8:$GZ$39,MATCH(JT$21,Input!$A$6:$GZ$6,0),FALSE),0)*$F42/$G42)*$D42</f>
        <v>0</v>
      </c>
      <c r="JU42" s="1">
        <f>IF($E42+$I42+$D$7&lt;=JU$22,0,IF(JU$22-$D$7&gt;=$E42,VLOOKUP($C42,Input!$A$8:$GZ$39,MATCH(JU$21,Input!$A$6:$GZ$6,0),FALSE),0)*$F42/$G42)*$D42</f>
        <v>0</v>
      </c>
      <c r="JV42" s="1">
        <f>IF($E42+$I42+$D$7&lt;=JV$22,0,IF(JV$22-$D$7&gt;=$E42,VLOOKUP($C42,Input!$A$8:$GZ$39,MATCH(JV$21,Input!$A$6:$GZ$6,0),FALSE),0)*$F42/$G42)*$D42</f>
        <v>0</v>
      </c>
      <c r="JW42" s="1">
        <f>IF($E42+$I42+$D$7&lt;=JW$22,0,IF(JW$22-$D$7&gt;=$E42,VLOOKUP($C42,Input!$A$8:$GZ$39,MATCH(JW$21,Input!$A$6:$GZ$6,0),FALSE),0)*$F42/$G42)*$D42</f>
        <v>0</v>
      </c>
      <c r="JX42" s="1">
        <f>IF($E42+$I42+$D$7&lt;=JX$22,0,IF(JX$22-$D$7&gt;=$E42,VLOOKUP($C42,Input!$A$8:$GZ$39,MATCH(JX$21,Input!$A$6:$GZ$6,0),FALSE),0)*$F42/$G42)*$D42</f>
        <v>0</v>
      </c>
      <c r="JY42" s="1">
        <f>IF($E42+$I42+$D$7&lt;=JY$22,0,IF(JY$22-$D$7&gt;=$E42,VLOOKUP($C42,Input!$A$8:$GZ$39,MATCH(JY$21,Input!$A$6:$GZ$6,0),FALSE),0)*$F42/$G42)*$D42</f>
        <v>0</v>
      </c>
      <c r="JZ42" s="1">
        <f>IF($E42+$I42+$D$7&lt;=JZ$22,0,IF(JZ$22-$D$7&gt;=$E42,VLOOKUP($C42,Input!$A$8:$GZ$39,MATCH(JZ$21,Input!$A$6:$GZ$6,0),FALSE),0)*$F42/$G42)*$D42</f>
        <v>0</v>
      </c>
      <c r="KA42" s="1">
        <f>IF($E42+$I42+$D$7&lt;=KA$22,0,IF(KA$22-$D$7&gt;=$E42,VLOOKUP($C42,Input!$A$8:$GZ$39,MATCH(KA$21,Input!$A$6:$GZ$6,0),FALSE),0)*$F42/$G42)*$D42</f>
        <v>0</v>
      </c>
      <c r="KB42" s="1">
        <f>IF($E42+$I42+$D$7&lt;=KB$22,0,IF(KB$22-$D$7&gt;=$E42,VLOOKUP($C42,Input!$A$8:$GZ$39,MATCH(KB$21,Input!$A$6:$GZ$6,0),FALSE),0)*$F42/$G42)*$D42</f>
        <v>0</v>
      </c>
      <c r="KC42" s="1">
        <f>IF($E42+$I42+$D$7&lt;=KC$22,0,IF(KC$22-$D$7&gt;=$E42,VLOOKUP($C42,Input!$A$8:$GZ$39,MATCH(KC$21,Input!$A$6:$GZ$6,0),FALSE),0)*$F42/$G42)*$D42</f>
        <v>0</v>
      </c>
      <c r="KD42" s="1">
        <f>IF($E42+$I42+$D$7&lt;=KD$22,0,IF(KD$22-$D$7&gt;=$E42,VLOOKUP($C42,Input!$A$8:$GZ$39,MATCH(KD$21,Input!$A$6:$GZ$6,0),FALSE),0)*$F42/$G42)*$D42</f>
        <v>0</v>
      </c>
      <c r="KE42" s="1">
        <f>IF($E42+$I42+$D$7&lt;=KE$22,0,IF(KE$22-$D$7&gt;=$E42,VLOOKUP($C42,Input!$A$8:$GZ$39,MATCH(KE$21,Input!$A$6:$GZ$6,0),FALSE),0)*$F42/$G42)*$D42</f>
        <v>0</v>
      </c>
      <c r="KF42" s="1">
        <f>IF($E42+$I42+$D$7&lt;=KF$22,0,IF(KF$22-$D$7&gt;=$E42,VLOOKUP($C42,Input!$A$8:$GZ$39,MATCH(KF$21,Input!$A$6:$GZ$6,0),FALSE),0)*$F42/$G42)*$D42</f>
        <v>0</v>
      </c>
      <c r="KG42" s="1">
        <f>IF($E42+$I42+$D$7&lt;=KG$22,0,IF(KG$22-$D$7&gt;=$E42,VLOOKUP($C42,Input!$A$8:$GZ$39,MATCH(KG$21,Input!$A$6:$GZ$6,0),FALSE),0)*$F42/$G42)*$D42</f>
        <v>0</v>
      </c>
      <c r="KH42" s="1">
        <f>IF($E42+$I42+$D$7&lt;=KH$22,0,IF(KH$22-$D$7&gt;=$E42,VLOOKUP($C42,Input!$A$8:$GZ$39,MATCH(KH$21,Input!$A$6:$GZ$6,0),FALSE),0)*$F42/$G42)*$D42</f>
        <v>0</v>
      </c>
      <c r="KI42" s="1">
        <f>IF($E42+$I42+$D$7&lt;=KI$22,0,IF(KI$22-$D$7&gt;=$E42,VLOOKUP($C42,Input!$A$8:$GZ$39,MATCH(KI$21,Input!$A$6:$GZ$6,0),FALSE),0)*$F42/$G42)*$D42</f>
        <v>0</v>
      </c>
      <c r="KJ42" s="1">
        <f>IF($E42+$I42+$D$7&lt;=KJ$22,0,IF(KJ$22-$D$7&gt;=$E42,VLOOKUP($C42,Input!$A$8:$GZ$39,MATCH(KJ$21,Input!$A$6:$GZ$6,0),FALSE),0)*$F42/$G42)*$D42</f>
        <v>0</v>
      </c>
      <c r="KK42" s="1">
        <f>IF($E42+$I42+$D$7&lt;=KK$22,0,IF(KK$22-$D$7&gt;=$E42,VLOOKUP($C42,Input!$A$8:$GZ$39,MATCH(KK$21,Input!$A$6:$GZ$6,0),FALSE),0)*$F42/$G42)*$D42</f>
        <v>0</v>
      </c>
      <c r="KL42" s="1">
        <f>IF($E42+$I42+$D$7&lt;=KL$22,0,IF(KL$22-$D$7&gt;=$E42,VLOOKUP($C42,Input!$A$8:$GZ$39,MATCH(KL$21,Input!$A$6:$GZ$6,0),FALSE),0)*$F42/$G42)*$D42</f>
        <v>0</v>
      </c>
      <c r="KM42" s="1">
        <f>IF($E42+$I42+$D$7&lt;=KM$22,0,IF(KM$22-$D$7&gt;=$E42,VLOOKUP($C42,Input!$A$8:$GZ$39,MATCH(KM$21,Input!$A$6:$GZ$6,0),FALSE),0)*$F42/$G42)*$D42</f>
        <v>0</v>
      </c>
      <c r="KN42" s="1">
        <f>IF($E42+$I42+$D$7&lt;=KN$22,0,IF(KN$22-$D$7&gt;=$E42,VLOOKUP($C42,Input!$A$8:$GZ$39,MATCH(KN$21,Input!$A$6:$GZ$6,0),FALSE),0)*$F42/$G42)*$D42</f>
        <v>0</v>
      </c>
      <c r="KO42" s="1">
        <f>IF($E42+$I42+$D$7&lt;=KO$22,0,IF(KO$22-$D$7&gt;=$E42,VLOOKUP($C42,Input!$A$8:$GZ$39,MATCH(KO$21,Input!$A$6:$GZ$6,0),FALSE),0)*$F42/$G42)*$D42</f>
        <v>0</v>
      </c>
      <c r="KP42" s="1">
        <f>IF($E42+$I42+$D$7&lt;=KP$22,0,IF(KP$22-$D$7&gt;=$E42,VLOOKUP($C42,Input!$A$8:$GZ$39,MATCH(KP$21,Input!$A$6:$GZ$6,0),FALSE),0)*$F42/$G42)*$D42</f>
        <v>0</v>
      </c>
      <c r="KQ42" s="1">
        <f>IF($E42+$I42+$D$7&lt;=KQ$22,0,IF(KQ$22-$D$7&gt;=$E42,VLOOKUP($C42,Input!$A$8:$GZ$39,MATCH(KQ$21,Input!$A$6:$GZ$6,0),FALSE),0)*$F42/$G42)*$D42</f>
        <v>0</v>
      </c>
      <c r="KR42" s="1">
        <f>IF($E42+$I42+$D$7&lt;=KR$22,0,IF(KR$22-$D$7&gt;=$E42,VLOOKUP($C42,Input!$A$8:$GZ$39,MATCH(KR$21,Input!$A$6:$GZ$6,0),FALSE),0)*$F42/$G42)*$D42</f>
        <v>0</v>
      </c>
      <c r="KS42" s="1">
        <f>IF($E42+$I42+$D$7&lt;=KS$22,0,IF(KS$22-$D$7&gt;=$E42,VLOOKUP($C42,Input!$A$8:$GZ$39,MATCH(KS$21,Input!$A$6:$GZ$6,0),FALSE),0)*$F42/$G42)*$D42</f>
        <v>0</v>
      </c>
      <c r="KT42" s="1">
        <f>IF($E42+$I42+$D$7&lt;=KT$22,0,IF(KT$22-$D$7&gt;=$E42,VLOOKUP($C42,Input!$A$8:$GZ$39,MATCH(KT$21,Input!$A$6:$GZ$6,0),FALSE),0)*$F42/$G42)*$D42</f>
        <v>0</v>
      </c>
      <c r="KU42" s="1">
        <f>IF($E42+$I42+$D$7&lt;=KU$22,0,IF(KU$22-$D$7&gt;=$E42,VLOOKUP($C42,Input!$A$8:$GZ$39,MATCH(KU$21,Input!$A$6:$GZ$6,0),FALSE),0)*$F42/$G42)*$D42</f>
        <v>0</v>
      </c>
      <c r="KV42" s="1">
        <f>IF($E42+$I42+$D$7&lt;=KV$22,0,IF(KV$22-$D$7&gt;=$E42,VLOOKUP($C42,Input!$A$8:$GZ$39,MATCH(KV$21,Input!$A$6:$GZ$6,0),FALSE),0)*$F42/$G42)*$D42</f>
        <v>0</v>
      </c>
      <c r="KW42" s="1">
        <f>IF($E42+$I42+$D$7&lt;=KW$22,0,IF(KW$22-$D$7&gt;=$E42,VLOOKUP($C42,Input!$A$8:$GZ$39,MATCH(KW$21,Input!$A$6:$GZ$6,0),FALSE),0)*$F42/$G42)*$D42</f>
        <v>0</v>
      </c>
      <c r="KY42" t="str">
        <f>VLOOKUP($C42,Input!$A$8:$HV$39,MATCH(KY$21,Input!$A$6:$HV$6,0),FALSE)</f>
        <v xml:space="preserve">CNG (compressed and at pump, including station maintenance) </v>
      </c>
      <c r="KZ42" s="1">
        <f>IF($E42+$I42+$D$7&lt;=KZ$22,0,IF(KZ$22-$D$7&gt;=$E42,VLOOKUP($C42,Input!$A$8:$HV$39,MATCH(KZ$21,Input!$A$6:$HV$6,0),FALSE)/$G42*$F42,0))*$D42</f>
        <v>0</v>
      </c>
      <c r="LA42" s="1">
        <f>IF($E42+$I42+$D$7&lt;=LA$22,0,IF(LA$22-$D$7&gt;=$E42,VLOOKUP($C42,Input!$A$8:$HV$39,MATCH(LA$21,Input!$A$6:$HV$6,0),FALSE)/$G42*$F42,0))*$D42</f>
        <v>0</v>
      </c>
      <c r="LB42" s="1">
        <f>IF($E42+$I42+$D$7&lt;=LB$22,0,IF(LB$22-$D$7&gt;=$E42,VLOOKUP($C42,Input!$A$8:$HV$39,MATCH(LB$21,Input!$A$6:$HV$6,0),FALSE)/$G42*$F42,0))*$D42</f>
        <v>0</v>
      </c>
      <c r="LC42" s="1">
        <f>IF($E42+$I42+$D$7&lt;=LC$22,0,IF(LC$22-$D$7&gt;=$E42,VLOOKUP($C42,Input!$A$8:$HV$39,MATCH(LC$21,Input!$A$6:$HV$6,0),FALSE)/$G42*$F42,0))*$D42</f>
        <v>0</v>
      </c>
      <c r="LD42" s="1">
        <f>IF($E42+$I42+$D$7&lt;=LD$22,0,IF(LD$22-$D$7&gt;=$E42,VLOOKUP($C42,Input!$A$8:$HV$39,MATCH(LD$21,Input!$A$6:$HV$6,0),FALSE)/$G42*$F42,0))*$D42</f>
        <v>0</v>
      </c>
      <c r="LE42" s="1">
        <f>IF($E42+$I42+$D$7&lt;=LE$22,0,IF(LE$22-$D$7&gt;=$E42,VLOOKUP($C42,Input!$A$8:$HV$39,MATCH(LE$21,Input!$A$6:$HV$6,0),FALSE)/$G42*$F42,0))*$D42</f>
        <v>0</v>
      </c>
      <c r="LF42" s="1">
        <f>IF($E42+$I42+$D$7&lt;=LF$22,0,IF(LF$22-$D$7&gt;=$E42,VLOOKUP($C42,Input!$A$8:$HV$39,MATCH(LF$21,Input!$A$6:$HV$6,0),FALSE)/$G42*$F42,0))*$D42</f>
        <v>0</v>
      </c>
      <c r="LG42" s="1">
        <f>IF($E42+$I42+$D$7&lt;=LG$22,0,IF(LG$22-$D$7&gt;=$E42,VLOOKUP($C42,Input!$A$8:$HV$39,MATCH(LG$21,Input!$A$6:$HV$6,0),FALSE)/$G42*$F42,0))*$D42</f>
        <v>0</v>
      </c>
      <c r="LH42" s="1">
        <f>IF($E42+$I42+$D$7&lt;=LH$22,0,IF(LH$22-$D$7&gt;=$E42,VLOOKUP($C42,Input!$A$8:$HV$39,MATCH(LH$21,Input!$A$6:$HV$6,0),FALSE)/$G42*$F42,0))*$D42</f>
        <v>0</v>
      </c>
      <c r="LI42" s="1">
        <f>IF($E42+$I42+$D$7&lt;=LI$22,0,IF(LI$22-$D$7&gt;=$E42,VLOOKUP($C42,Input!$A$8:$HV$39,MATCH(LI$21,Input!$A$6:$HV$6,0),FALSE)/$G42*$F42,0))*$D42</f>
        <v>0</v>
      </c>
      <c r="LJ42" s="1">
        <f>IF($E42+$I42+$D$7&lt;=LJ$22,0,IF(LJ$22-$D$7&gt;=$E42,VLOOKUP($C42,Input!$A$8:$HV$39,MATCH(LJ$21,Input!$A$6:$HV$6,0),FALSE)/$G42*$F42,0))*$D42</f>
        <v>0</v>
      </c>
      <c r="LK42" s="1">
        <f>IF($E42+$I42+$D$7&lt;=LK$22,0,IF(LK$22-$D$7&gt;=$E42,VLOOKUP($C42,Input!$A$8:$HV$39,MATCH(LK$21,Input!$A$6:$HV$6,0),FALSE)/$G42*$F42,0))*$D42</f>
        <v>0</v>
      </c>
      <c r="LL42" s="1">
        <f>IF($E42+$I42+$D$7&lt;=LL$22,0,IF(LL$22-$D$7&gt;=$E42,VLOOKUP($C42,Input!$A$8:$HV$39,MATCH(LL$21,Input!$A$6:$HV$6,0),FALSE)/$G42*$F42,0))*$D42</f>
        <v>0</v>
      </c>
      <c r="LM42" s="1">
        <f>IF($E42+$I42+$D$7&lt;=LM$22,0,IF(LM$22-$D$7&gt;=$E42,VLOOKUP($C42,Input!$A$8:$HV$39,MATCH(LM$21,Input!$A$6:$HV$6,0),FALSE)/$G42*$F42,0))*$D42</f>
        <v>0</v>
      </c>
      <c r="LN42" s="1">
        <f>IF($E42+$I42+$D$7&lt;=LN$22,0,IF(LN$22-$D$7&gt;=$E42,VLOOKUP($C42,Input!$A$8:$HV$39,MATCH(LN$21,Input!$A$6:$HV$6,0),FALSE)/$G42*$F42,0))*$D42</f>
        <v>0</v>
      </c>
      <c r="LO42" s="1">
        <f>IF($E42+$I42+$D$7&lt;=LO$22,0,IF(LO$22-$D$7&gt;=$E42,VLOOKUP($C42,Input!$A$8:$HV$39,MATCH(LO$21,Input!$A$6:$HV$6,0),FALSE)/$G42*$F42,0))*$D42</f>
        <v>0</v>
      </c>
      <c r="LP42" s="1">
        <f>IF($E42+$I42+$D$7&lt;=LP$22,0,IF(LP$22-$D$7&gt;=$E42,VLOOKUP($C42,Input!$A$8:$HV$39,MATCH(LP$21,Input!$A$6:$HV$6,0),FALSE)/$G42*$F42,0))*$D42</f>
        <v>0</v>
      </c>
      <c r="LQ42" s="1">
        <f>IF($E42+$I42+$D$7&lt;=LQ$22,0,IF(LQ$22-$D$7&gt;=$E42,VLOOKUP($C42,Input!$A$8:$HV$39,MATCH(LQ$21,Input!$A$6:$HV$6,0),FALSE)/$G42*$F42,0))*$D42</f>
        <v>0</v>
      </c>
      <c r="LR42" s="1">
        <f>IF($E42+$I42+$D$7&lt;=LR$22,0,IF(LR$22-$D$7&gt;=$E42,VLOOKUP($C42,Input!$A$8:$HV$39,MATCH(LR$21,Input!$A$6:$HV$6,0),FALSE)/$G42*$F42,0))*$D42</f>
        <v>0</v>
      </c>
      <c r="LS42" s="1">
        <f>IF($E42+$I42+$D$7&lt;=LS$22,0,IF(LS$22-$D$7&gt;=$E42,VLOOKUP($C42,Input!$A$8:$HV$39,MATCH(LS$21,Input!$A$6:$HV$6,0),FALSE)/$G42*$F42,0))*$D42</f>
        <v>4566065.837049745</v>
      </c>
      <c r="LT42" s="1">
        <f>IF($E42+$I42+$D$7&lt;=LT$22,0,IF(LT$22-$D$7&gt;=$E42,VLOOKUP($C42,Input!$A$8:$HV$39,MATCH(LT$21,Input!$A$6:$HV$6,0),FALSE)/$G42*$F42,0))*$D42</f>
        <v>4707696.1225886121</v>
      </c>
      <c r="LU42" s="1">
        <f>IF($E42+$I42+$D$7&lt;=LU$22,0,IF(LU$22-$D$7&gt;=$E42,VLOOKUP($C42,Input!$A$8:$HV$39,MATCH(LU$21,Input!$A$6:$HV$6,0),FALSE)/$G42*$F42,0))*$D42</f>
        <v>4726060.0490946593</v>
      </c>
      <c r="LV42" s="1">
        <f>IF($E42+$I42+$D$7&lt;=LV$22,0,IF(LV$22-$D$7&gt;=$E42,VLOOKUP($C42,Input!$A$8:$HV$39,MATCH(LV$21,Input!$A$6:$HV$6,0),FALSE)/$G42*$F42,0))*$D42</f>
        <v>4734825.1352958865</v>
      </c>
      <c r="LW42" s="1">
        <f>IF($E42+$I42+$D$7&lt;=LW$22,0,IF(LW$22-$D$7&gt;=$E42,VLOOKUP($C42,Input!$A$8:$HV$39,MATCH(LW$21,Input!$A$6:$HV$6,0),FALSE)/$G42*$F42,0))*$D42</f>
        <v>4755890.1460853657</v>
      </c>
      <c r="LX42" s="1">
        <f>IF($E42+$I42+$D$7&lt;=LX$22,0,IF(LX$22-$D$7&gt;=$E42,VLOOKUP($C42,Input!$A$8:$HV$39,MATCH(LX$21,Input!$A$6:$HV$6,0),FALSE)/$G42*$F42,0))*$D42</f>
        <v>4800185.7947109519</v>
      </c>
      <c r="LY42" s="1">
        <f>IF($E42+$I42+$D$7&lt;=LY$22,0,IF(LY$22-$D$7&gt;=$E42,VLOOKUP($C42,Input!$A$8:$HV$39,MATCH(LY$21,Input!$A$6:$HV$6,0),FALSE)/$G42*$F42,0))*$D42</f>
        <v>4931707.6323679043</v>
      </c>
      <c r="LZ42" s="1">
        <f>IF($E42+$I42+$D$7&lt;=LZ$22,0,IF(LZ$22-$D$7&gt;=$E42,VLOOKUP($C42,Input!$A$8:$HV$39,MATCH(LZ$21,Input!$A$6:$HV$6,0),FALSE)/$G42*$F42,0))*$D42</f>
        <v>5033420.7092612106</v>
      </c>
      <c r="MA42" s="1">
        <f>IF($E42+$I42+$D$7&lt;=MA$22,0,IF(MA$22-$D$7&gt;=$E42,VLOOKUP($C42,Input!$A$8:$HV$39,MATCH(MA$21,Input!$A$6:$HV$6,0),FALSE)/$G42*$F42,0))*$D42</f>
        <v>5855420.6033015018</v>
      </c>
      <c r="MB42" s="1">
        <f>IF($E42+$I42+$D$7&lt;=MB$22,0,IF(MB$22-$D$7&gt;=$E42,VLOOKUP($C42,Input!$A$8:$HV$39,MATCH(MB$21,Input!$A$6:$HV$6,0),FALSE)/$G42*$F42,0))*$D42</f>
        <v>5916065.9565362232</v>
      </c>
      <c r="MC42" s="1">
        <f>IF($E42+$I42+$D$7&lt;=MC$22,0,IF(MC$22-$D$7&gt;=$E42,VLOOKUP($C42,Input!$A$8:$HV$39,MATCH(MC$21,Input!$A$6:$HV$6,0),FALSE)/$G42*$F42,0))*$D42</f>
        <v>5969796.3206430851</v>
      </c>
      <c r="MD42" s="1">
        <f>IF($E42+$I42+$D$7&lt;=MD$22,0,IF(MD$22-$D$7&gt;=$E42,VLOOKUP($C42,Input!$A$8:$HV$39,MATCH(MD$21,Input!$A$6:$HV$6,0),FALSE)/$G42*$F42,0))*$D42</f>
        <v>5983430.9903587857</v>
      </c>
      <c r="ME42" s="1">
        <f>IF($E42+$I42+$D$7&lt;=ME$22,0,IF(ME$22-$D$7&gt;=$E42,VLOOKUP($C42,Input!$A$8:$HV$39,MATCH(ME$21,Input!$A$6:$HV$6,0),FALSE)/$G42*$F42,0))*$D42</f>
        <v>6109592.1009668177</v>
      </c>
      <c r="MF42" s="1">
        <f>IF($E42+$I42+$D$7&lt;=MF$22,0,IF(MF$22-$D$7&gt;=$E42,VLOOKUP($C42,Input!$A$8:$HV$39,MATCH(MF$21,Input!$A$6:$HV$6,0),FALSE)/$G42*$F42,0))*$D42</f>
        <v>6127800.9295146177</v>
      </c>
      <c r="MG42" s="1">
        <f>IF($E42+$I42+$D$7&lt;=MG$22,0,IF(MG$22-$D$7&gt;=$E42,VLOOKUP($C42,Input!$A$8:$HV$39,MATCH(MG$21,Input!$A$6:$HV$6,0),FALSE)/$G42*$F42,0))*$D42</f>
        <v>0</v>
      </c>
      <c r="MH42" s="1">
        <f>IF($E42+$I42+$D$7&lt;=MH$22,0,IF(MH$22-$D$7&gt;=$E42,VLOOKUP($C42,Input!$A$8:$HV$39,MATCH(MH$21,Input!$A$6:$HV$6,0),FALSE)/$G42*$F42,0))*$D42</f>
        <v>0</v>
      </c>
      <c r="MI42" s="1">
        <f>IF($E42+$I42+$D$7&lt;=MI$22,0,IF(MI$22-$D$7&gt;=$E42,VLOOKUP($C42,Input!$A$8:$HV$39,MATCH(MI$21,Input!$A$6:$HV$6,0),FALSE)/$G42*$F42,0))*$D42</f>
        <v>0</v>
      </c>
      <c r="MJ42" s="1">
        <f>IF($E42+$I42+$D$7&lt;=MJ$22,0,IF(MJ$22-$D$7&gt;=$E42,VLOOKUP($C42,Input!$A$8:$HV$39,MATCH(MJ$21,Input!$A$6:$HV$6,0),FALSE)/$G42*$F42,0))*$D42</f>
        <v>0</v>
      </c>
      <c r="MK42" s="1">
        <f>IF($E42+$I42+$D$7&lt;=MK$22,0,IF(MK$22-$D$7&gt;=$E42,VLOOKUP($C42,Input!$A$8:$HV$39,MATCH(MK$21,Input!$A$6:$HV$6,0),FALSE)/$G42*$F42,0))*$D42</f>
        <v>0</v>
      </c>
      <c r="ML42" s="1">
        <f>IF($E42+$I42+$D$7&lt;=ML$22,0,IF(ML$22-$D$7&gt;=$E42,VLOOKUP($C42,Input!$A$8:$HV$39,MATCH(ML$21,Input!$A$6:$HV$6,0),FALSE)/$G42*$F42,0))*$D42</f>
        <v>0</v>
      </c>
      <c r="MM42" s="1">
        <f>IF($E42+$I42+$D$7&lt;=MM$22,0,IF(MM$22-$D$7&gt;=$E42,VLOOKUP($C42,Input!$A$8:$HV$39,MATCH(MM$21,Input!$A$6:$HV$6,0),FALSE)/$G42*$F42,0))*$D42</f>
        <v>0</v>
      </c>
      <c r="MN42" s="1">
        <f>IF($E42+$I42+$D$7&lt;=MN$22,0,IF(MN$22-$D$7&gt;=$E42,VLOOKUP($C42,Input!$A$8:$HV$39,MATCH(MN$21,Input!$A$6:$HV$6,0),FALSE)/$G42*$F42,0))*$D42</f>
        <v>0</v>
      </c>
      <c r="MO42" s="1">
        <f>IF($E42+$I42+$D$7&lt;=MO$22,0,IF(MO$22-$D$7&gt;=$E42,VLOOKUP($C42,Input!$A$8:$HV$39,MATCH(MO$21,Input!$A$6:$HV$6,0),FALSE)/$G42*$F42,0))*$D42</f>
        <v>0</v>
      </c>
      <c r="MP42" s="1">
        <f>IF($E42+$I42+$D$7&lt;=MP$22,0,IF(MP$22-$D$7&gt;=$E42,VLOOKUP($C42,Input!$A$8:$HV$39,MATCH(MP$21,Input!$A$6:$HV$6,0),FALSE)/$G42*$F42,0))*$D42</f>
        <v>0</v>
      </c>
      <c r="MQ42" s="1">
        <f>IF($E42+$I42+$D$7&lt;=MQ$22,0,IF(MQ$22-$D$7&gt;=$E42,VLOOKUP($C42,Input!$A$8:$HV$39,MATCH(MQ$21,Input!$A$6:$HV$6,0),FALSE)/$G42*$F42,0))*$D42</f>
        <v>0</v>
      </c>
      <c r="MR42" s="1">
        <f>IF($E42+$I42+$D$7&lt;=MR$22,0,IF(MR$22-$D$7&gt;=$E42,VLOOKUP($C42,Input!$A$8:$HV$39,MATCH(MR$21,Input!$A$6:$HV$6,0),FALSE)/$G42*$F42,0))*$D42</f>
        <v>0</v>
      </c>
      <c r="MS42" s="1">
        <f>IF($E42+$I42+$D$7&lt;=MS$22,0,IF(MS$22-$D$7&gt;=$E42,VLOOKUP($C42,Input!$A$8:$HV$39,MATCH(MS$21,Input!$A$6:$HV$6,0),FALSE)/$G42*$F42,0))*$D42</f>
        <v>0</v>
      </c>
      <c r="MT42" s="1">
        <f>IF($E42+$I42+$D$7&lt;=MT$22,0,IF(MT$22-$D$7&gt;=$E42,VLOOKUP($C42,Input!$A$8:$HV$39,MATCH(MT$21,Input!$A$6:$HV$6,0),FALSE)/$G42*$F42,0))*$D42</f>
        <v>0</v>
      </c>
      <c r="MU42" s="1">
        <f>IF($E42+$I42+$D$7&lt;=MU$22,0,IF(MU$22-$D$7&gt;=$E42,VLOOKUP($C42,Input!$A$8:$HV$39,MATCH(MU$21,Input!$A$6:$HV$6,0),FALSE)/$G42*$F42,0))*$D42</f>
        <v>0</v>
      </c>
      <c r="MV42" s="1">
        <f>IF($E42+$I42+$D$7&lt;=MV$22,0,IF(MV$22-$D$7&gt;=$E42,VLOOKUP($C42,Input!$A$8:$HV$39,MATCH(MV$21,Input!$A$6:$HV$6,0),FALSE)/$G42*$F42,0))*$D42</f>
        <v>0</v>
      </c>
      <c r="MW42" s="1">
        <f>IF($E42+$I42+$D$7&lt;=MW$22,0,IF(MW$22-$D$7&gt;=$E42,VLOOKUP($C42,Input!$A$8:$HV$39,MATCH(MW$21,Input!$A$6:$HV$6,0),FALSE)/$G42*$F42,0))*$D42</f>
        <v>0</v>
      </c>
      <c r="MX42" s="1">
        <f>IF($E42+$I42+$D$7&lt;=MX$22,0,IF(MX$22-$D$7&gt;=$E42,VLOOKUP($C42,Input!$A$8:$HV$39,MATCH(MX$21,Input!$A$6:$HV$6,0),FALSE)/$G42*$F42,0))*$D42</f>
        <v>0</v>
      </c>
      <c r="MZ42" t="str">
        <f>VLOOKUP($C42,Input!$A$8:$HV$39,MATCH(MZ$21,Input!$A$6:$HV$6,0),FALSE)</f>
        <v>Fossil CNG LCFS Credit ($/DGE)</v>
      </c>
      <c r="NA42" s="1">
        <f>IF($E42+$I42+$D$7&lt;=NA$22,0,IF(NA$22-$D$7&gt;=$E42,-VLOOKUP($C42,Input!$A$8:$HV$39,MATCH(NA$21,Input!$A$6:$HV$6,0),FALSE)/$G42*$F42,0))*$D42*$G$4/100</f>
        <v>0</v>
      </c>
      <c r="NB42" s="1">
        <f>IF($E42+$I42+$D$7&lt;=NB$22,0,IF(NB$22-$D$7&gt;=$E42,-VLOOKUP($C42,Input!$A$8:$HV$39,MATCH(NB$21,Input!$A$6:$HV$6,0),FALSE)/$G42*$F42,0))*$D42*$G$4/100</f>
        <v>0</v>
      </c>
      <c r="NC42" s="1">
        <f>IF($E42+$I42+$D$7&lt;=NC$22,0,IF(NC$22-$D$7&gt;=$E42,-VLOOKUP($C42,Input!$A$8:$HV$39,MATCH(NC$21,Input!$A$6:$HV$6,0),FALSE)/$G42*$F42,0))*$D42*$G$4/100</f>
        <v>0</v>
      </c>
      <c r="ND42" s="1">
        <f>IF($E42+$I42+$D$7&lt;=ND$22,0,IF(ND$22-$D$7&gt;=$E42,-VLOOKUP($C42,Input!$A$8:$HV$39,MATCH(ND$21,Input!$A$6:$HV$6,0),FALSE)/$G42*$F42,0))*$D42*$G$4/100</f>
        <v>-299478.27562886622</v>
      </c>
      <c r="NE42" s="1">
        <f>IF($E42+$I42+$D$7&lt;=NE$22,0,IF(NE$22-$D$7&gt;=$E42,-VLOOKUP($C42,Input!$A$8:$HV$39,MATCH(NE$21,Input!$A$6:$HV$6,0),FALSE)/$G42*$F42,0))*$D42*$G$4/100</f>
        <v>-200214.46243298994</v>
      </c>
      <c r="NF42" s="1">
        <f>IF($E42+$I42+$D$7&lt;=NF$22,0,IF(NF$22-$D$7&gt;=$E42,-VLOOKUP($C42,Input!$A$8:$HV$39,MATCH(NF$21,Input!$A$6:$HV$6,0),FALSE)/$G42*$F42,0))*$D42*$G$4/100</f>
        <v>-200214.46243298994</v>
      </c>
      <c r="NG42" s="1">
        <f>IF($E42+$I42+$D$7&lt;=NG$22,0,IF(NG$22-$D$7&gt;=$E42,-VLOOKUP($C42,Input!$A$8:$HV$39,MATCH(NG$21,Input!$A$6:$HV$6,0),FALSE)/$G42*$F42,0))*$D42*$G$4/100</f>
        <v>-200214.46243298994</v>
      </c>
      <c r="NH42" s="1">
        <f>IF($E42+$I42+$D$7&lt;=NH$22,0,IF(NH$22-$D$7&gt;=$E42,-VLOOKUP($C42,Input!$A$8:$HV$39,MATCH(NH$21,Input!$A$6:$HV$6,0),FALSE)/$G42*$F42,0))*$D42*$G$4/100</f>
        <v>-200214.46243298994</v>
      </c>
      <c r="NI42" s="1">
        <f>IF($E42+$I42+$D$7&lt;=NI$22,0,IF(NI$22-$D$7&gt;=$E42,-VLOOKUP($C42,Input!$A$8:$HV$39,MATCH(NI$21,Input!$A$6:$HV$6,0),FALSE)/$G42*$F42,0))*$D42*$G$4/100</f>
        <v>-200214.46243298994</v>
      </c>
      <c r="NJ42" s="1">
        <f>IF($E42+$I42+$D$7&lt;=NJ$22,0,IF(NJ$22-$D$7&gt;=$E42,-VLOOKUP($C42,Input!$A$8:$HV$39,MATCH(NJ$21,Input!$A$6:$HV$6,0),FALSE)/$G42*$F42,0))*$D42*$G$4/100</f>
        <v>-200214.46243298994</v>
      </c>
      <c r="NK42" s="1">
        <f>IF($E42+$I42+$D$7&lt;=NK$22,0,IF(NK$22-$D$7&gt;=$E42,-VLOOKUP($C42,Input!$A$8:$HV$39,MATCH(NK$21,Input!$A$6:$HV$6,0),FALSE)/$G42*$F42,0))*$D42*$G$4/100</f>
        <v>-200214.46243298994</v>
      </c>
      <c r="NL42" s="1">
        <f>IF($E42+$I42+$D$7&lt;=NL$22,0,IF(NL$22-$D$7&gt;=$E42,-VLOOKUP($C42,Input!$A$8:$HV$39,MATCH(NL$21,Input!$A$6:$HV$6,0),FALSE)/$G42*$F42,0))*$D42*$G$4/100</f>
        <v>-200214.46243298994</v>
      </c>
      <c r="NM42" s="1">
        <f>IF($E42+$I42+$D$7&lt;=NM$22,0,IF(NM$22-$D$7&gt;=$E42,-VLOOKUP($C42,Input!$A$8:$HV$39,MATCH(NM$21,Input!$A$6:$HV$6,0),FALSE)/$G42*$F42,0))*$D42*$G$4/100</f>
        <v>-200214.46243298994</v>
      </c>
      <c r="NN42" s="1">
        <f>IF($E42+$I42+$D$7&lt;=NN$22,0,IF(NN$22-$D$7&gt;=$E42,-VLOOKUP($C42,Input!$A$8:$HV$39,MATCH(NN$21,Input!$A$6:$HV$6,0),FALSE)/$G42*$F42,0))*$D42*$G$4/100</f>
        <v>-200214.46243298994</v>
      </c>
      <c r="NO42" s="1">
        <f>IF($E42+$I42+$D$7&lt;=NO$22,0,IF(NO$22-$D$7&gt;=$E42,-VLOOKUP($C42,Input!$A$8:$HV$39,MATCH(NO$21,Input!$A$6:$HV$6,0),FALSE)/$G42*$F42,0))*$D42*$G$4/100</f>
        <v>-200214.46243298994</v>
      </c>
      <c r="NP42" s="1">
        <f>IF($E42+$I42+$D$7&lt;=NP$22,0,IF(NP$22-$D$7&gt;=$E42,-VLOOKUP($C42,Input!$A$8:$HV$39,MATCH(NP$21,Input!$A$6:$HV$6,0),FALSE)/$G42*$F42,0))*$D42*$G$4/100</f>
        <v>-200214.46243298994</v>
      </c>
      <c r="NQ42" s="1">
        <f>IF($E42+$I42+$D$7&lt;=NQ$22,0,IF(NQ$22-$D$7&gt;=$E42,-VLOOKUP($C42,Input!$A$8:$HV$39,MATCH(NQ$21,Input!$A$6:$HV$6,0),FALSE)/$G42*$F42,0))*$D42*$G$4/100</f>
        <v>-200214.46243298994</v>
      </c>
      <c r="NR42" s="1">
        <f>IF($E42+$I42+$D$7&lt;=NR$22,0,IF(NR$22-$D$7&gt;=$E42,-VLOOKUP($C42,Input!$A$8:$HV$39,MATCH(NR$21,Input!$A$6:$HV$6,0),FALSE)/$G42*$F42,0))*$D42*$G$4/100</f>
        <v>0</v>
      </c>
      <c r="NS42" s="1">
        <f>IF($E42+$I42+$D$7&lt;=NS$22,0,IF(NS$22-$D$7&gt;=$E42,-VLOOKUP($C42,Input!$A$8:$HV$39,MATCH(NS$21,Input!$A$6:$HV$6,0),FALSE)/$G42*$F42,0))*$D42*$G$4/100</f>
        <v>0</v>
      </c>
      <c r="NT42" s="1">
        <f>IF($E42+$I42+$D$7&lt;=NT$22,0,IF(NT$22-$D$7&gt;=$E42,-VLOOKUP($C42,Input!$A$8:$HV$39,MATCH(NT$21,Input!$A$6:$HV$6,0),FALSE)/$G42*$F42,0))*$D42*$G$4/100</f>
        <v>0</v>
      </c>
      <c r="NU42" s="1">
        <f>IF($E42+$I42+$D$7&lt;=NU$22,0,IF(NU$22-$D$7&gt;=$E42,-VLOOKUP($C42,Input!$A$8:$HV$39,MATCH(NU$21,Input!$A$6:$HV$6,0),FALSE)/$G42*$F42,0))*$D42*$G$4/100</f>
        <v>0</v>
      </c>
      <c r="NV42" s="1">
        <f>IF($E42+$I42+$D$7&lt;=NV$22,0,IF(NV$22-$D$7&gt;=$E42,-VLOOKUP($C42,Input!$A$8:$HV$39,MATCH(NV$21,Input!$A$6:$HV$6,0),FALSE)/$G42*$F42,0))*$D42*$G$4/100</f>
        <v>0</v>
      </c>
      <c r="NW42" s="1">
        <f>IF($E42+$I42+$D$7&lt;=NW$22,0,IF(NW$22-$D$7&gt;=$E42,-VLOOKUP($C42,Input!$A$8:$HV$39,MATCH(NW$21,Input!$A$6:$HV$6,0),FALSE)/$G42*$F42,0))*$D42*$G$4/100</f>
        <v>0</v>
      </c>
      <c r="NX42" s="1">
        <f>IF($E42+$I42+$D$7&lt;=NX$22,0,IF(NX$22-$D$7&gt;=$E42,-VLOOKUP($C42,Input!$A$8:$HV$39,MATCH(NX$21,Input!$A$6:$HV$6,0),FALSE)/$G42*$F42,0))*$D42*$G$4/100</f>
        <v>0</v>
      </c>
      <c r="NY42" s="1">
        <f>IF($E42+$I42+$D$7&lt;=NY$22,0,IF(NY$22-$D$7&gt;=$E42,-VLOOKUP($C42,Input!$A$8:$HV$39,MATCH(NY$21,Input!$A$6:$HV$6,0),FALSE)/$G42*$F42,0))*$D42*$G$4/100</f>
        <v>0</v>
      </c>
      <c r="NZ42" s="1">
        <f>IF($E42+$I42+$D$7&lt;=NZ$22,0,IF(NZ$22-$D$7&gt;=$E42,-VLOOKUP($C42,Input!$A$8:$HV$39,MATCH(NZ$21,Input!$A$6:$HV$6,0),FALSE)/$G42*$F42,0))*$D42*$G$4/100</f>
        <v>0</v>
      </c>
      <c r="OA42" s="1">
        <f>IF($E42+$I42+$D$7&lt;=OA$22,0,IF(OA$22-$D$7&gt;=$E42,-VLOOKUP($C42,Input!$A$8:$HV$39,MATCH(OA$21,Input!$A$6:$HV$6,0),FALSE)/$G42*$F42,0))*$D42*$G$4/100</f>
        <v>0</v>
      </c>
      <c r="OB42" s="1">
        <f>IF($E42+$I42+$D$7&lt;=OB$22,0,IF(OB$22-$D$7&gt;=$E42,-VLOOKUP($C42,Input!$A$8:$HV$39,MATCH(OB$21,Input!$A$6:$HV$6,0),FALSE)/$G42*$F42,0))*$D42*$G$4/100</f>
        <v>0</v>
      </c>
      <c r="OC42" s="1">
        <f>IF($E42+$I42+$D$7&lt;=OC$22,0,IF(OC$22-$D$7&gt;=$E42,-VLOOKUP($C42,Input!$A$8:$HV$39,MATCH(OC$21,Input!$A$6:$HV$6,0),FALSE)/$G42*$F42,0))*$D42*$G$4/100</f>
        <v>0</v>
      </c>
      <c r="OD42" s="1">
        <f>IF($E42+$I42+$D$7&lt;=OD$22,0,IF(OD$22-$D$7&gt;=$E42,-VLOOKUP($C42,Input!$A$8:$HV$39,MATCH(OD$21,Input!$A$6:$HV$6,0),FALSE)/$G42*$F42,0))*$D42*$G$4/100</f>
        <v>0</v>
      </c>
      <c r="OE42" s="1">
        <f>IF($E42+$I42+$D$7&lt;=OE$22,0,IF(OE$22-$D$7&gt;=$E42,-VLOOKUP($C42,Input!$A$8:$HV$39,MATCH(OE$21,Input!$A$6:$HV$6,0),FALSE)/$G42*$F42,0))*$D42*$G$4/100</f>
        <v>0</v>
      </c>
      <c r="OF42" s="1">
        <f>IF($E42+$I42+$D$7&lt;=OF$22,0,IF(OF$22-$D$7&gt;=$E42,-VLOOKUP($C42,Input!$A$8:$HV$39,MATCH(OF$21,Input!$A$6:$HV$6,0),FALSE)/$G42*$F42,0))*$D42*$G$4/100</f>
        <v>0</v>
      </c>
      <c r="OG42" s="1">
        <f>IF($E42+$I42+$D$7&lt;=OG$22,0,IF(OG$22-$D$7&gt;=$E42,-VLOOKUP($C42,Input!$A$8:$HV$39,MATCH(OG$21,Input!$A$6:$HV$6,0),FALSE)/$G42*$F42,0))*$D42*$G$4/100</f>
        <v>0</v>
      </c>
      <c r="OH42" s="1">
        <f>IF($E42+$I42+$D$7&lt;=OH$22,0,IF(OH$22-$D$7&gt;=$E42,-VLOOKUP($C42,Input!$A$8:$HV$39,MATCH(OH$21,Input!$A$6:$HV$6,0),FALSE)/$G42*$F42,0))*$D42*$G$4/100</f>
        <v>0</v>
      </c>
      <c r="OI42" s="1">
        <f>IF($E42+$I42+$D$7&lt;=OI$22,0,IF(OI$22-$D$7&gt;=$E42,-VLOOKUP($C42,Input!$A$8:$HV$39,MATCH(OI$21,Input!$A$6:$HV$6,0),FALSE)/$G42*$F42,0))*$D42*$G$4/100</f>
        <v>0</v>
      </c>
      <c r="OK42" t="str">
        <f>VLOOKUP($C42,Input!$A$8:$HW$39,MATCH(OK$21,Input!$A$6:$HW$6,0),FALSE)</f>
        <v>NA</v>
      </c>
      <c r="OL42" s="1">
        <f>IF($E42+$I42+$D$7&lt;=OL$22,0,IF(OL$22-$D$7&gt;=$E42,IF(COUNTIF($KZ42:LP42,"&gt;0")&gt;0,VLOOKUP($C42,Input!$A$8:$HV$21,MATCH($OK$21+COUNTIF($KZ42:LP42,"&gt;0"),Input!$A$6:$HV$6,0),FALSE),0),0))*$D42</f>
        <v>0</v>
      </c>
      <c r="OM42" s="1">
        <f>IF($E42+$I42+$D$7&lt;=OM$22,0,IF(OM$22-$D$7&gt;=$E42,IF(COUNTIF($KZ42:LQ42,"&gt;0")&gt;0,VLOOKUP($C42,Input!$A$8:$HV$21,MATCH($OK$21+COUNTIF($KZ42:LQ42,"&gt;0"),Input!$A$6:$HV$6,0),FALSE),0),0))*$D42</f>
        <v>0</v>
      </c>
      <c r="ON42" s="1">
        <f>IF($E42+$I42+$D$7&lt;=ON$22,0,IF(ON$22-$D$7&gt;=$E42,IF(COUNTIF($KZ42:LR42,"&gt;0")&gt;0,VLOOKUP($C42,Input!$A$8:$HV$21,MATCH($OK$21+COUNTIF($KZ42:LR42,"&gt;0"),Input!$A$6:$HV$6,0),FALSE),0),0))*$D42</f>
        <v>0</v>
      </c>
      <c r="OO42" s="1">
        <f>IF($E42+$I42+$D$7&lt;=OO$22,0,IF(OO$22-$D$7&gt;=$E42,IF(COUNTIF($KZ42:LS42,"&gt;0")&gt;0,VLOOKUP($C42,Input!$A$8:$HV$21,MATCH($OK$21+COUNTIF($KZ42:LS42,"&gt;0"),Input!$A$6:$HV$6,0),FALSE),0),0))*$D42</f>
        <v>0</v>
      </c>
      <c r="OP42" s="1">
        <f>IF($E42+$I42+$D$7&lt;=OP$22,0,IF(OP$22-$D$7&gt;=$E42,IF(COUNTIF($KZ42:LT42,"&gt;0")&gt;0,VLOOKUP($C42,Input!$A$8:$HV$21,MATCH($OK$21+COUNTIF($KZ42:LT42,"&gt;0"),Input!$A$6:$HV$6,0),FALSE),0),0))*$D42</f>
        <v>0</v>
      </c>
      <c r="OQ42" s="1">
        <f>IF($E42+$I42+$D$7&lt;=OQ$22,0,IF(OQ$22-$D$7&gt;=$E42,IF(COUNTIF($KZ42:LU42,"&gt;0")&gt;0,VLOOKUP($C42,Input!$A$8:$HV$21,MATCH($OK$21+COUNTIF($KZ42:LU42,"&gt;0"),Input!$A$6:$HV$6,0),FALSE),0),0))*$D42</f>
        <v>0</v>
      </c>
      <c r="OR42" s="1">
        <f>IF($E42+$I42+$D$7&lt;=OR$22,0,IF(OR$22-$D$7&gt;=$E42,IF(COUNTIF($KZ42:LV42,"&gt;0")&gt;0,VLOOKUP($C42,Input!$A$8:$HV$21,MATCH($OK$21+COUNTIF($KZ42:LV42,"&gt;0"),Input!$A$6:$HV$6,0),FALSE),0),0))*$D42</f>
        <v>0</v>
      </c>
      <c r="OS42" s="1">
        <f>IF($E42+$I42+$D$7&lt;=OS$22,0,IF(OS$22-$D$7&gt;=$E42,IF(COUNTIF($KZ42:LW42,"&gt;0")&gt;0,VLOOKUP($C42,Input!$A$8:$HV$21,MATCH($OK$21+COUNTIF($KZ42:LW42,"&gt;0"),Input!$A$6:$HV$6,0),FALSE),0),0))*$D42</f>
        <v>0</v>
      </c>
      <c r="OT42" s="1">
        <f>IF($E42+$I42+$D$7&lt;=OT$22,0,IF(OT$22-$D$7&gt;=$E42,IF(COUNTIF($KZ42:LX42,"&gt;0")&gt;0,VLOOKUP($C42,Input!$A$8:$HV$21,MATCH($OK$21+COUNTIF($KZ42:LX42,"&gt;0"),Input!$A$6:$HV$6,0),FALSE),0),0))*$D42</f>
        <v>0</v>
      </c>
      <c r="OU42" s="1">
        <f>IF($E42+$I42+$D$7&lt;=OU$22,0,IF(OU$22-$D$7&gt;=$E42,IF(COUNTIF($KZ42:LY42,"&gt;0")&gt;0,VLOOKUP($C42,Input!$A$8:$HV$21,MATCH($OK$21+COUNTIF($KZ42:LY42,"&gt;0"),Input!$A$6:$HV$6,0),FALSE),0),0))*$D42</f>
        <v>0</v>
      </c>
      <c r="OV42" s="1">
        <f>IF($E42+$I42+$D$7&lt;=OV$22,0,IF(OV$22-$D$7&gt;=$E42,IF(COUNTIF($KZ42:LZ42,"&gt;0")&gt;0,VLOOKUP($C42,Input!$A$8:$HV$21,MATCH($OK$21+COUNTIF($KZ42:LZ42,"&gt;0"),Input!$A$6:$HV$6,0),FALSE),0),0))*$D42</f>
        <v>0</v>
      </c>
      <c r="OW42" s="1">
        <f>IF($E42+$I42+$D$7&lt;=OW$22,0,IF(OW$22-$D$7&gt;=$E42,IF(COUNTIF($KZ42:MA42,"&gt;0")&gt;0,VLOOKUP($C42,Input!$A$8:$HV$21,MATCH($OK$21+COUNTIF($KZ42:MA42,"&gt;0"),Input!$A$6:$HV$6,0),FALSE),0),0))*$D42</f>
        <v>0</v>
      </c>
      <c r="OX42" s="1">
        <f>IF($E42+$I42+$D$7&lt;=OX$22,0,IF(OX$22-$D$7&gt;=$E42,IF(COUNTIF($KZ42:MB42,"&gt;0")&gt;0,VLOOKUP($C42,Input!$A$8:$HV$21,MATCH($OK$21+COUNTIF($KZ42:MB42,"&gt;0"),Input!$A$6:$HV$6,0),FALSE),0),0))*$D42</f>
        <v>0</v>
      </c>
      <c r="OY42" s="1">
        <f>IF($E42+$I42+$D$7&lt;=OY$22,0,IF(OY$22-$D$7&gt;=$E42,IF(COUNTIF($KZ42:MC42,"&gt;0")&gt;0,VLOOKUP($C42,Input!$A$8:$HV$21,MATCH($OK$21+COUNTIF($KZ42:MC42,"&gt;0"),Input!$A$6:$HV$6,0),FALSE),0),0))*$D42</f>
        <v>0</v>
      </c>
      <c r="OZ42" s="1">
        <f>IF($E42+$I42+$D$7&lt;=OZ$22,0,IF(OZ$22-$D$7&gt;=$E42,IF(COUNTIF($KZ42:MD42,"&gt;0")&gt;0,VLOOKUP($C42,Input!$A$8:$HV$21,MATCH($OK$21+COUNTIF($KZ42:MD42,"&gt;0"),Input!$A$6:$HV$6,0),FALSE),0),0))*$D42</f>
        <v>0</v>
      </c>
      <c r="PA42" s="1">
        <f>IF($E42+$I42+$D$7&lt;=PA$22,0,IF(PA$22-$D$7&gt;=$E42,IF(COUNTIF($KZ42:ME42,"&gt;0")&gt;0,VLOOKUP($C42,Input!$A$8:$HV$21,MATCH($OK$21+COUNTIF($KZ42:ME42,"&gt;0"),Input!$A$6:$HV$6,0),FALSE),0),0))*$D42</f>
        <v>0</v>
      </c>
      <c r="PB42" s="1">
        <f>IF($E42+$I42+$D$7&lt;=PB$22,0,IF(PB$22-$D$7&gt;=$E42,IF(COUNTIF($KZ42:MF42,"&gt;0")&gt;0,VLOOKUP($C42,Input!$A$8:$HV$21,MATCH($OK$21+COUNTIF($KZ42:MF42,"&gt;0"),Input!$A$6:$HV$6,0),FALSE),0),0))*$D42</f>
        <v>0</v>
      </c>
      <c r="PC42" s="1">
        <f>IF($E42+$I42+$D$7&lt;=PC$22,0,IF(PC$22-$D$7&gt;=$E42,IF(COUNTIF($KZ42:MG42,"&gt;0")&gt;0,VLOOKUP($C42,Input!$A$8:$HV$21,MATCH($OK$21+COUNTIF($KZ42:MG42,"&gt;0"),Input!$A$6:$HV$6,0),FALSE),0),0))*$D42</f>
        <v>0</v>
      </c>
      <c r="PD42" s="1">
        <f>IF($E42+$I42+$D$7&lt;=PD$22,0,IF(PD$22-$D$7&gt;=$E42,IF(COUNTIF($KZ42:MH42,"&gt;0")&gt;0,VLOOKUP($C42,Input!$A$8:$HV$21,MATCH($OK$21+COUNTIF($KZ42:MH42,"&gt;0"),Input!$A$6:$HV$6,0),FALSE),0),0))*$D42</f>
        <v>0</v>
      </c>
      <c r="PE42" s="1">
        <f>IF($E42+$I42+$D$7&lt;=PE$22,0,IF(PE$22-$D$7&gt;=$E42,IF(COUNTIF($KZ42:MI42,"&gt;0")&gt;0,VLOOKUP($C42,Input!$A$8:$HV$21,MATCH($OK$21+COUNTIF($KZ42:MI42,"&gt;0"),Input!$A$6:$HV$6,0),FALSE),0),0))*$D42</f>
        <v>0</v>
      </c>
      <c r="PF42" s="1">
        <f>IF($E42+$I42+$D$7&lt;=PF$22,0,IF(PF$22-$D$7&gt;=$E42,IF(COUNTIF($KZ42:MJ42,"&gt;0")&gt;0,VLOOKUP($C42,Input!$A$8:$HV$21,MATCH($OK$21+COUNTIF($KZ42:MJ42,"&gt;0"),Input!$A$6:$HV$6,0),FALSE),0),0))*$D42</f>
        <v>0</v>
      </c>
      <c r="PG42" s="1">
        <f>IF($E42+$I42+$D$7&lt;=PG$22,0,IF(PG$22-$D$7&gt;=$E42,IF(COUNTIF($KZ42:MK42,"&gt;0")&gt;0,VLOOKUP($C42,Input!$A$8:$HV$21,MATCH($OK$21+COUNTIF($KZ42:MK42,"&gt;0"),Input!$A$6:$HV$6,0),FALSE),0),0))*$D42</f>
        <v>0</v>
      </c>
      <c r="PH42" s="1">
        <f>IF($E42+$I42+$D$7&lt;=PH$22,0,IF(PH$22-$D$7&gt;=$E42,IF(COUNTIF($KZ42:ML42,"&gt;0")&gt;0,VLOOKUP($C42,Input!$A$8:$HV$21,MATCH($OK$21+COUNTIF($KZ42:ML42,"&gt;0"),Input!$A$6:$HV$6,0),FALSE),0),0))*$D42</f>
        <v>0</v>
      </c>
      <c r="PI42" s="1">
        <f>IF($E42+$I42+$D$7&lt;=PI$22,0,IF(PI$22-$D$7&gt;=$E42,IF(COUNTIF($KZ42:MM42,"&gt;0")&gt;0,VLOOKUP($C42,Input!$A$8:$HV$21,MATCH($OK$21+COUNTIF($KZ42:MM42,"&gt;0"),Input!$A$6:$HV$6,0),FALSE),0),0))*$D42</f>
        <v>0</v>
      </c>
      <c r="PJ42" s="1">
        <f>IF($E42+$I42+$D$7&lt;=PJ$22,0,IF(PJ$22-$D$7&gt;=$E42,IF(COUNTIF($KZ42:MN42,"&gt;0")&gt;0,VLOOKUP($C42,Input!$A$8:$HV$21,MATCH($OK$21+COUNTIF($KZ42:MN42,"&gt;0"),Input!$A$6:$HV$6,0),FALSE),0),0))*$D42</f>
        <v>0</v>
      </c>
      <c r="PK42" s="1">
        <f>IF($E42+$I42+$D$7&lt;=PK$22,0,IF(PK$22-$D$7&gt;=$E42,IF(COUNTIF($KZ42:MO42,"&gt;0")&gt;0,VLOOKUP($C42,Input!$A$8:$HV$21,MATCH($OK$21+COUNTIF($KZ42:MO42,"&gt;0"),Input!$A$6:$HV$6,0),FALSE),0),0))*$D42</f>
        <v>0</v>
      </c>
      <c r="PL42" s="1">
        <f>IF($E42+$I42+$D$7&lt;=PL$22,0,IF(PL$22-$D$7&gt;=$E42,IF(COUNTIF($KZ42:MP42,"&gt;0")&gt;0,VLOOKUP($C42,Input!$A$8:$HV$21,MATCH($OK$21+COUNTIF($KZ42:MP42,"&gt;0"),Input!$A$6:$HV$6,0),FALSE),0),0))*$D42</f>
        <v>0</v>
      </c>
      <c r="PM42" s="1">
        <f>IF($E42+$I42+$D$7&lt;=PM$22,0,IF(PM$22-$D$7&gt;=$E42,IF(COUNTIF($KZ42:MQ42,"&gt;0")&gt;0,VLOOKUP($C42,Input!$A$8:$HV$21,MATCH($OK$21+COUNTIF($KZ42:MQ42,"&gt;0"),Input!$A$6:$HV$6,0),FALSE),0),0))*$D42</f>
        <v>0</v>
      </c>
      <c r="PN42" s="1">
        <f>IF($E42+$I42+$D$7&lt;=PN$22,0,IF(PN$22-$D$7&gt;=$E42,IF(COUNTIF($KZ42:MR42,"&gt;0")&gt;0,VLOOKUP($C42,Input!$A$8:$HV$21,MATCH($OK$21+COUNTIF($KZ42:MR42,"&gt;0"),Input!$A$6:$HV$6,0),FALSE),0),0))*$D42</f>
        <v>0</v>
      </c>
      <c r="PO42" s="1">
        <f>IF($E42+$I42+$D$7&lt;=PO$22,0,IF(PO$22-$D$7&gt;=$E42,IF(COUNTIF($KZ42:MS42,"&gt;0")&gt;0,VLOOKUP($C42,Input!$A$8:$HV$21,MATCH($OK$21+COUNTIF($KZ42:MS42,"&gt;0"),Input!$A$6:$HV$6,0),FALSE),0),0))*$D42</f>
        <v>0</v>
      </c>
      <c r="PP42" s="1">
        <f>IF($E42+$I42+$D$7&lt;=PP$22,0,IF(PP$22-$D$7&gt;=$E42,IF(COUNTIF($KZ42:MT42,"&gt;0")&gt;0,VLOOKUP($C42,Input!$A$8:$HV$21,MATCH($OK$21+COUNTIF($KZ42:MT42,"&gt;0"),Input!$A$6:$HV$6,0),FALSE),0),0))*$D42</f>
        <v>0</v>
      </c>
      <c r="PQ42" s="1">
        <f>IF($E42+$I42+$D$7&lt;=PQ$22,0,IF(PQ$22-$D$7&gt;=$E42,IF(COUNTIF($KZ42:MU42,"&gt;0")&gt;0,VLOOKUP($C42,Input!$A$8:$HV$21,MATCH($OK$21+COUNTIF($KZ42:MU42,"&gt;0"),Input!$A$6:$HV$6,0),FALSE),0),0))*$D42</f>
        <v>0</v>
      </c>
      <c r="PR42" s="1">
        <f>IF($E42+$I42+$D$7&lt;=PR$22,0,IF(PR$22-$D$7&gt;=$E42,IF(COUNTIF($KZ42:MV42,"&gt;0")&gt;0,VLOOKUP($C42,Input!$A$8:$HV$21,MATCH($OK$21+COUNTIF($KZ42:MV42,"&gt;0"),Input!$A$6:$HV$6,0),FALSE),0),0))*$D42</f>
        <v>0</v>
      </c>
      <c r="PS42" s="1">
        <f>IF($E42+$I42+$D$7&lt;=PS$22,0,IF(PS$22-$D$7&gt;=$E42,IF(COUNTIF($KZ42:MW42,"&gt;0")&gt;0,VLOOKUP($C42,Input!$A$8:$HV$21,MATCH($OK$21+COUNTIF($KZ42:MW42,"&gt;0"),Input!$A$6:$HV$6,0),FALSE),0),0))*$D42</f>
        <v>0</v>
      </c>
      <c r="PT42" s="1">
        <f>IF($E42+$I42+$D$7&lt;=PT$22,0,IF(PT$22-$D$7&gt;=$E42,IF(COUNTIF($KZ42:MX42,"&gt;0")&gt;0,VLOOKUP($C42,Input!$A$8:$HV$21,MATCH($OK$21+COUNTIF($KZ42:MX42,"&gt;0"),Input!$A$6:$HV$6,0),FALSE),0),0))*$D42</f>
        <v>0</v>
      </c>
      <c r="PV42" s="1" t="str">
        <f t="shared" si="169"/>
        <v>2019 MY 40' CNG w Midlife Rebuild {234 Buses}</v>
      </c>
      <c r="PW42" s="1">
        <f t="shared" si="172"/>
        <v>0</v>
      </c>
      <c r="PX42" s="1">
        <f t="shared" si="173"/>
        <v>0</v>
      </c>
      <c r="PY42" s="1">
        <f t="shared" si="174"/>
        <v>0</v>
      </c>
      <c r="PZ42" s="1">
        <f t="shared" si="175"/>
        <v>136089292.12767369</v>
      </c>
      <c r="QA42" s="1">
        <f t="shared" si="176"/>
        <v>12463481.660155622</v>
      </c>
      <c r="QB42" s="1">
        <f t="shared" si="177"/>
        <v>12481845.586661668</v>
      </c>
      <c r="QC42" s="1">
        <f t="shared" si="178"/>
        <v>12490610.672862897</v>
      </c>
      <c r="QD42" s="1">
        <f t="shared" si="179"/>
        <v>12511675.683652377</v>
      </c>
      <c r="QE42" s="1">
        <f t="shared" si="180"/>
        <v>12555971.332277963</v>
      </c>
      <c r="QF42" s="1">
        <f t="shared" si="181"/>
        <v>20877493.169934914</v>
      </c>
      <c r="QG42" s="1">
        <f t="shared" si="182"/>
        <v>12789206.246828221</v>
      </c>
      <c r="QH42" s="1">
        <f t="shared" si="183"/>
        <v>13611206.140868513</v>
      </c>
      <c r="QI42" s="1">
        <f t="shared" si="184"/>
        <v>13671851.494103232</v>
      </c>
      <c r="QJ42" s="1">
        <f t="shared" si="185"/>
        <v>13725581.858210096</v>
      </c>
      <c r="QK42" s="1">
        <f t="shared" si="186"/>
        <v>13739216.527925795</v>
      </c>
      <c r="QL42" s="1">
        <f t="shared" si="187"/>
        <v>13865377.638533829</v>
      </c>
      <c r="QM42" s="1">
        <f t="shared" si="188"/>
        <v>13883586.467081627</v>
      </c>
      <c r="QN42" s="1">
        <f t="shared" si="189"/>
        <v>0</v>
      </c>
      <c r="QO42" s="1">
        <f t="shared" si="190"/>
        <v>0</v>
      </c>
      <c r="QP42" s="1">
        <f t="shared" si="191"/>
        <v>0</v>
      </c>
      <c r="QQ42" s="1">
        <f t="shared" si="192"/>
        <v>0</v>
      </c>
      <c r="QR42" s="1">
        <f t="shared" si="193"/>
        <v>0</v>
      </c>
      <c r="QS42" s="1">
        <f t="shared" si="194"/>
        <v>0</v>
      </c>
      <c r="QT42" s="1">
        <f t="shared" si="195"/>
        <v>0</v>
      </c>
      <c r="QU42" s="1">
        <f t="shared" si="196"/>
        <v>0</v>
      </c>
      <c r="QV42" s="1">
        <f t="shared" si="197"/>
        <v>0</v>
      </c>
      <c r="QW42" s="1">
        <f t="shared" si="198"/>
        <v>0</v>
      </c>
      <c r="QX42" s="1">
        <f t="shared" si="199"/>
        <v>0</v>
      </c>
      <c r="QY42" s="1">
        <f t="shared" si="200"/>
        <v>0</v>
      </c>
      <c r="QZ42" s="1">
        <f t="shared" si="201"/>
        <v>0</v>
      </c>
      <c r="RA42" s="1">
        <f t="shared" si="202"/>
        <v>0</v>
      </c>
      <c r="RB42" s="1">
        <f t="shared" si="203"/>
        <v>0</v>
      </c>
      <c r="RC42" s="1">
        <f t="shared" si="204"/>
        <v>0</v>
      </c>
      <c r="RD42" s="1">
        <f t="shared" si="205"/>
        <v>0</v>
      </c>
      <c r="RE42" s="1">
        <f t="shared" si="206"/>
        <v>0</v>
      </c>
      <c r="RF42" s="1">
        <f t="shared" si="207"/>
        <v>314756396.6067704</v>
      </c>
      <c r="RG42" s="1">
        <f t="shared" si="208"/>
        <v>257847760.63313785</v>
      </c>
      <c r="RH42" s="72"/>
      <c r="RI42" s="37"/>
    </row>
    <row r="43" spans="1:477" x14ac:dyDescent="0.25">
      <c r="A43" s="50"/>
      <c r="B43" s="143"/>
      <c r="C43" s="111" t="s">
        <v>76</v>
      </c>
      <c r="D43" s="108">
        <f t="shared" si="171"/>
        <v>234</v>
      </c>
      <c r="E43" s="110">
        <f t="shared" si="209"/>
        <v>2020</v>
      </c>
      <c r="F43" s="68">
        <f t="shared" si="168"/>
        <v>40000</v>
      </c>
      <c r="G43" s="69">
        <f>VLOOKUP($C43,Input!$A$8:$HV$39,MATCH(G$21,Input!$A$6:$HV$6,0),FALSE)</f>
        <v>2.91</v>
      </c>
      <c r="H43" s="123">
        <f>VLOOKUP($C43,Input!$A$8:$HV$39,MATCH(H$21,Input!$A$6:$HV$6,0),FALSE)</f>
        <v>0</v>
      </c>
      <c r="I43" s="70">
        <f>VLOOKUP($C43,Input!$A$8:$HV$39,MATCH(I$21,Input!$A$6:$HV$6,0),FALSE)</f>
        <v>14</v>
      </c>
      <c r="J43" s="1">
        <f>+IF($E43=J$22,VLOOKUP($C43,Input!$A$8:$AN$39,MATCH(J$21,Input!$A$6:$AN$6,0),FALSE)+$H43,0)*$D43</f>
        <v>0</v>
      </c>
      <c r="K43" s="1">
        <f>+IF($E43=K$22,VLOOKUP($C43,Input!$A$8:$AN$39,MATCH(K$21,Input!$A$6:$AN$6,0),FALSE)+$H43,0)*$D43</f>
        <v>0</v>
      </c>
      <c r="L43" s="1">
        <f>+IF($E43=L$22,VLOOKUP($C43,Input!$A$8:$AN$39,MATCH(L$21,Input!$A$6:$AN$6,0),FALSE)+$H43,0)*$D43</f>
        <v>0</v>
      </c>
      <c r="M43" s="1">
        <f>+IF($E43=M$22,VLOOKUP($C43,Input!$A$8:$AN$39,MATCH(M$21,Input!$A$6:$AN$6,0),FALSE)+$H43,0)*$D43</f>
        <v>0</v>
      </c>
      <c r="N43" s="1">
        <f>+IF($E43=N$22,VLOOKUP($C43,Input!$A$8:$AN$39,MATCH(N$21,Input!$A$6:$AN$6,0),FALSE)+$H43,0)*$D43</f>
        <v>123413696.38179621</v>
      </c>
      <c r="O43" s="1">
        <f>+IF($E43=O$22,VLOOKUP($C43,Input!$A$8:$AN$39,MATCH(O$21,Input!$A$6:$AN$6,0),FALSE)+$H43,0)*$D43</f>
        <v>0</v>
      </c>
      <c r="P43" s="1">
        <f>+IF($E43=P$22,VLOOKUP($C43,Input!$A$8:$AN$39,MATCH(P$21,Input!$A$6:$AN$6,0),FALSE)+$H43,0)*$D43</f>
        <v>0</v>
      </c>
      <c r="Q43" s="1">
        <f>+IF($E43=Q$22,VLOOKUP($C43,Input!$A$8:$AN$39,MATCH(Q$21,Input!$A$6:$AN$6,0),FALSE)+$H43,0)*$D43</f>
        <v>0</v>
      </c>
      <c r="R43" s="1">
        <f>+IF($E43=R$22,VLOOKUP($C43,Input!$A$8:$AN$39,MATCH(R$21,Input!$A$6:$AN$6,0),FALSE)+$H43,0)*$D43</f>
        <v>0</v>
      </c>
      <c r="S43" s="1">
        <f>+IF($E43=S$22,VLOOKUP($C43,Input!$A$8:$AN$39,MATCH(S$21,Input!$A$6:$AN$6,0),FALSE)+$H43,0)*$D43</f>
        <v>0</v>
      </c>
      <c r="T43" s="1">
        <f>+IF($E43=T$22,VLOOKUP($C43,Input!$A$8:$AN$39,MATCH(T$21,Input!$A$6:$AN$6,0),FALSE)+$H43,0)*$D43</f>
        <v>0</v>
      </c>
      <c r="U43" s="1">
        <f>+IF($E43=U$22,VLOOKUP($C43,Input!$A$8:$AN$39,MATCH(U$21,Input!$A$6:$AN$6,0),FALSE)+$H43,0)*$D43</f>
        <v>0</v>
      </c>
      <c r="V43" s="1">
        <f>+IF($E43=V$22,VLOOKUP($C43,Input!$A$8:$AN$39,MATCH(V$21,Input!$A$6:$AN$6,0),FALSE)+$H43,0)*$D43</f>
        <v>0</v>
      </c>
      <c r="W43" s="1">
        <f>+IF($E43=W$22,VLOOKUP($C43,Input!$A$8:$AN$39,MATCH(W$21,Input!$A$6:$AN$6,0),FALSE)+$H43,0)*$D43</f>
        <v>0</v>
      </c>
      <c r="X43" s="1">
        <f>+IF($E43=X$22,VLOOKUP($C43,Input!$A$8:$AN$39,MATCH(X$21,Input!$A$6:$AN$6,0),FALSE)+$H43,0)*$D43</f>
        <v>0</v>
      </c>
      <c r="Y43" s="1">
        <f>+IF($E43=Y$22,VLOOKUP($C43,Input!$A$8:$AN$39,MATCH(Y$21,Input!$A$6:$AN$6,0),FALSE)+$H43,0)*$D43</f>
        <v>0</v>
      </c>
      <c r="Z43" s="1">
        <f>+IF($E43=Z$22,VLOOKUP($C43,Input!$A$8:$AN$39,MATCH(Z$21,Input!$A$6:$AN$6,0),FALSE)+$H43,0)*$D43</f>
        <v>0</v>
      </c>
      <c r="AA43" s="1">
        <f>+IF($E43=AA$22,VLOOKUP($C43,Input!$A$8:$AN$39,MATCH(AA$21,Input!$A$6:$AN$6,0),FALSE)+$H43,0)*$D43</f>
        <v>0</v>
      </c>
      <c r="AB43" s="1">
        <f>+IF($E43=AB$22,VLOOKUP($C43,Input!$A$8:$AN$39,MATCH(AB$21,Input!$A$6:$AN$6,0),FALSE)+$H43,0)*$D43</f>
        <v>0</v>
      </c>
      <c r="AC43" s="1">
        <f>+IF($E43=AC$22,VLOOKUP($C43,Input!$A$8:$AN$39,MATCH(AC$21,Input!$A$6:$AN$6,0),FALSE)+$H43,0)*$D43</f>
        <v>0</v>
      </c>
      <c r="AD43" s="1">
        <f>+IF($E43=AD$22,VLOOKUP($C43,Input!$A$8:$AN$39,MATCH(AD$21,Input!$A$6:$AN$6,0),FALSE)+$H43,0)*$D43</f>
        <v>0</v>
      </c>
      <c r="AE43" s="1">
        <f>+IF($E43=AE$22,VLOOKUP($C43,Input!$A$8:$AN$39,MATCH(AE$21,Input!$A$6:$AN$6,0),FALSE)+$H43,0)*$D43</f>
        <v>0</v>
      </c>
      <c r="AF43" s="1">
        <f>+IF($E43=AF$22,VLOOKUP($C43,Input!$A$8:$AN$39,MATCH(AF$21,Input!$A$6:$AN$6,0),FALSE)+$H43,0)*$D43</f>
        <v>0</v>
      </c>
      <c r="AG43" s="1">
        <f>+IF($E43=AG$22,VLOOKUP($C43,Input!$A$8:$AN$39,MATCH(AG$21,Input!$A$6:$AN$6,0),FALSE)+$H43,0)*$D43</f>
        <v>0</v>
      </c>
      <c r="AH43" s="1">
        <f>+IF($E43=AH$22,VLOOKUP($C43,Input!$A$8:$AN$39,MATCH(AH$21,Input!$A$6:$AN$6,0),FALSE)+$H43,0)*$D43</f>
        <v>0</v>
      </c>
      <c r="AI43" s="1">
        <f>+IF($E43=AI$22,VLOOKUP($C43,Input!$A$8:$AN$39,MATCH(AI$21,Input!$A$6:$AN$6,0),FALSE)+$H43,0)*$D43</f>
        <v>0</v>
      </c>
      <c r="AJ43" s="1">
        <f>+IF($E43=AJ$22,VLOOKUP($C43,Input!$A$8:$AN$39,MATCH(AJ$21,Input!$A$6:$AN$6,0),FALSE)+$H43,0)*$D43</f>
        <v>0</v>
      </c>
      <c r="AK43" s="1">
        <f>+IF($E43=AK$22,VLOOKUP($C43,Input!$A$8:$AN$39,MATCH(AK$21,Input!$A$6:$AN$6,0),FALSE)+$H43,0)*$D43</f>
        <v>0</v>
      </c>
      <c r="AL43" s="1">
        <f>+IF($E43=AL$22,VLOOKUP($C43,Input!$A$8:$AN$39,MATCH(AL$21,Input!$A$6:$AN$6,0),FALSE)+$H43,0)*$D43</f>
        <v>0</v>
      </c>
      <c r="AM43" s="1">
        <f>+IF($E43=AM$22,VLOOKUP($C43,Input!$A$8:$AN$39,MATCH(AM$21,Input!$A$6:$AN$6,0),FALSE)+$H43,0)*$D43</f>
        <v>0</v>
      </c>
      <c r="AN43" s="1">
        <f>+IF($E43=AN$22,VLOOKUP($C43,Input!$A$8:$AN$39,MATCH(AN$21,Input!$A$6:$AN$6,0),FALSE)+$H43,0)*$D43</f>
        <v>0</v>
      </c>
      <c r="AO43" s="1">
        <f>+IF($E43=AO$22,VLOOKUP($C43,Input!$A$8:$AN$39,MATCH(AO$21,Input!$A$6:$AN$6,0),FALSE)+$H43,0)*$D43</f>
        <v>0</v>
      </c>
      <c r="AP43" s="1">
        <f>+IF($E43=AP$22,VLOOKUP($C43,Input!$A$8:$AN$39,MATCH(AP$21,Input!$A$6:$AN$6,0),FALSE)+$H43,0)*$D43</f>
        <v>0</v>
      </c>
      <c r="AQ43" s="1">
        <f>+IF($E43=AQ$22,VLOOKUP($C43,Input!$A$8:$AN$39,MATCH(AQ$21,Input!$A$6:$AN$6,0),FALSE)+$H43,0)*$D43</f>
        <v>0</v>
      </c>
      <c r="AR43" s="1">
        <f>+IF($E43=AR$22,VLOOKUP($C43,Input!$A$8:$AN$39,MATCH(AR$21,Input!$A$6:$AN$6,0),FALSE)+$H43,0)*$D43</f>
        <v>0</v>
      </c>
      <c r="AT43" t="str">
        <f>VLOOKUP($C43,Input!$A$8:$HV$39,MATCH(AT$21,Input!$A$6:$HV$6,0),FALSE)</f>
        <v>Parts and administrative cost</v>
      </c>
      <c r="AU43" s="1">
        <f>+IF($E43=AU$22,VLOOKUP($C43,Input!$A$8:$HV$39,MATCH(AU$21,Input!$A$6:$HV$6,0),FALSE),0)*$D43</f>
        <v>0</v>
      </c>
      <c r="AV43" s="1">
        <f>+IF($E43=AV$22,VLOOKUP($C43,Input!$A$8:$HV$39,MATCH(AV$21,Input!$A$6:$HV$6,0),FALSE),0)*$D43</f>
        <v>0</v>
      </c>
      <c r="AW43" s="1">
        <f>+IF($E43=AW$22,VLOOKUP($C43,Input!$A$8:$HV$39,MATCH(AW$21,Input!$A$6:$HV$6,0),FALSE),0)*$D43</f>
        <v>0</v>
      </c>
      <c r="AX43" s="1">
        <f>+IF($E43=AX$22,VLOOKUP($C43,Input!$A$8:$HV$39,MATCH(AX$21,Input!$A$6:$HV$6,0),FALSE),0)*$D43</f>
        <v>0</v>
      </c>
      <c r="AY43" s="1">
        <f>+IF($E43=AY$22,VLOOKUP($C43,Input!$A$8:$HV$39,MATCH(AY$21,Input!$A$6:$HV$6,0),FALSE),0)*$D43</f>
        <v>3085342.4095449052</v>
      </c>
      <c r="AZ43" s="1">
        <f>+IF($E43=AZ$22,VLOOKUP($C43,Input!$A$8:$HV$39,MATCH(AZ$21,Input!$A$6:$HV$6,0),FALSE),0)*$D43</f>
        <v>0</v>
      </c>
      <c r="BA43" s="1">
        <f>+IF($E43=BA$22,VLOOKUP($C43,Input!$A$8:$HV$39,MATCH(BA$21,Input!$A$6:$HV$6,0),FALSE),0)*$D43</f>
        <v>0</v>
      </c>
      <c r="BB43" s="1">
        <f>+IF($E43=BB$22,VLOOKUP($C43,Input!$A$8:$HV$39,MATCH(BB$21,Input!$A$6:$HV$6,0),FALSE),0)*$D43</f>
        <v>0</v>
      </c>
      <c r="BC43" s="1">
        <f>+IF($E43=BC$22,VLOOKUP($C43,Input!$A$8:$HV$39,MATCH(BC$21,Input!$A$6:$HV$6,0),FALSE),0)*$D43</f>
        <v>0</v>
      </c>
      <c r="BD43" s="1">
        <f>+IF($E43=BD$22,VLOOKUP($C43,Input!$A$8:$HV$39,MATCH(BD$21,Input!$A$6:$HV$6,0),FALSE),0)*$D43</f>
        <v>0</v>
      </c>
      <c r="BE43" s="1">
        <f>+IF($E43=BE$22,VLOOKUP($C43,Input!$A$8:$HV$39,MATCH(BE$21,Input!$A$6:$HV$6,0),FALSE),0)*$D43</f>
        <v>0</v>
      </c>
      <c r="BF43" s="1">
        <f>+IF($E43=BF$22,VLOOKUP($C43,Input!$A$8:$HV$39,MATCH(BF$21,Input!$A$6:$HV$6,0),FALSE),0)*$D43</f>
        <v>0</v>
      </c>
      <c r="BG43" s="1">
        <f>+IF($E43=BG$22,VLOOKUP($C43,Input!$A$8:$HV$39,MATCH(BG$21,Input!$A$6:$HV$6,0),FALSE),0)*$D43</f>
        <v>0</v>
      </c>
      <c r="BH43" s="1">
        <f>+IF($E43=BH$22,VLOOKUP($C43,Input!$A$8:$HV$39,MATCH(BH$21,Input!$A$6:$HV$6,0),FALSE),0)*$D43</f>
        <v>0</v>
      </c>
      <c r="BI43" s="1">
        <f>+IF($E43=BI$22,VLOOKUP($C43,Input!$A$8:$HV$39,MATCH(BI$21,Input!$A$6:$HV$6,0),FALSE),0)*$D43</f>
        <v>0</v>
      </c>
      <c r="BJ43" s="1">
        <f>+IF($E43=BJ$22,VLOOKUP($C43,Input!$A$8:$HV$39,MATCH(BJ$21,Input!$A$6:$HV$6,0),FALSE),0)*$D43</f>
        <v>0</v>
      </c>
      <c r="BK43" s="1">
        <f>+IF($E43=BK$22,VLOOKUP($C43,Input!$A$8:$HV$39,MATCH(BK$21,Input!$A$6:$HV$6,0),FALSE),0)*$D43</f>
        <v>0</v>
      </c>
      <c r="BL43" s="1">
        <f>+IF($E43=BL$22,VLOOKUP($C43,Input!$A$8:$HV$39,MATCH(BL$21,Input!$A$6:$HV$6,0),FALSE),0)*$D43</f>
        <v>0</v>
      </c>
      <c r="BM43" s="1">
        <f>+IF($E43=BM$22,VLOOKUP($C43,Input!$A$8:$HV$39,MATCH(BM$21,Input!$A$6:$HV$6,0),FALSE),0)*$D43</f>
        <v>0</v>
      </c>
      <c r="BN43" s="1">
        <f>+IF($E43=BN$22,VLOOKUP($C43,Input!$A$8:$HV$39,MATCH(BN$21,Input!$A$6:$HV$6,0),FALSE),0)*$D43</f>
        <v>0</v>
      </c>
      <c r="BO43" s="1">
        <f>+IF($E43=BO$22,VLOOKUP($C43,Input!$A$8:$HV$39,MATCH(BO$21,Input!$A$6:$HV$6,0),FALSE),0)*$D43</f>
        <v>0</v>
      </c>
      <c r="BP43" s="1">
        <f>+IF($E43=BP$22,VLOOKUP($C43,Input!$A$8:$HV$39,MATCH(BP$21,Input!$A$6:$HV$6,0),FALSE),0)*$D43</f>
        <v>0</v>
      </c>
      <c r="BQ43" s="1">
        <f>+IF($E43=BQ$22,VLOOKUP($C43,Input!$A$8:$HV$39,MATCH(BQ$21,Input!$A$6:$HV$6,0),FALSE),0)*$D43</f>
        <v>0</v>
      </c>
      <c r="BR43" s="1">
        <f>+IF($E43=BR$22,VLOOKUP($C43,Input!$A$8:$HV$39,MATCH(BR$21,Input!$A$6:$HV$6,0),FALSE),0)*$D43</f>
        <v>0</v>
      </c>
      <c r="BS43" s="1">
        <f>+IF($E43=BS$22,VLOOKUP($C43,Input!$A$8:$HV$39,MATCH(BS$21,Input!$A$6:$HV$6,0),FALSE),0)*$D43</f>
        <v>0</v>
      </c>
      <c r="BT43" s="1">
        <f>+IF($E43=BT$22,VLOOKUP($C43,Input!$A$8:$HV$39,MATCH(BT$21,Input!$A$6:$HV$6,0),FALSE),0)*$D43</f>
        <v>0</v>
      </c>
      <c r="BU43" s="1">
        <f>+IF($E43=BU$22,VLOOKUP($C43,Input!$A$8:$HV$39,MATCH(BU$21,Input!$A$6:$HV$6,0),FALSE),0)*$D43</f>
        <v>0</v>
      </c>
      <c r="BV43" s="1">
        <f>+IF($E43=BV$22,VLOOKUP($C43,Input!$A$8:$HV$39,MATCH(BV$21,Input!$A$6:$HV$6,0),FALSE),0)*$D43</f>
        <v>0</v>
      </c>
      <c r="BW43" s="1">
        <f>+IF($E43=BW$22,VLOOKUP($C43,Input!$A$8:$HV$39,MATCH(BW$21,Input!$A$6:$HV$6,0),FALSE),0)*$D43</f>
        <v>0</v>
      </c>
      <c r="BX43" s="1">
        <f>+IF($E43=BX$22,VLOOKUP($C43,Input!$A$8:$HV$39,MATCH(BX$21,Input!$A$6:$HV$6,0),FALSE),0)*$D43</f>
        <v>0</v>
      </c>
      <c r="BY43" s="1">
        <f>+IF($E43=BY$22,VLOOKUP($C43,Input!$A$8:$HV$39,MATCH(BY$21,Input!$A$6:$HV$6,0),FALSE),0)*$D43</f>
        <v>0</v>
      </c>
      <c r="BZ43" s="1">
        <f>+IF($E43=BZ$22,VLOOKUP($C43,Input!$A$8:$HV$39,MATCH(BZ$21,Input!$A$6:$HV$6,0),FALSE),0)*$D43</f>
        <v>0</v>
      </c>
      <c r="CA43" s="1">
        <f>+IF($E43=CA$22,VLOOKUP($C43,Input!$A$8:$HV$39,MATCH(CA$21,Input!$A$6:$HV$6,0),FALSE),0)*$D43</f>
        <v>0</v>
      </c>
      <c r="CB43" s="1">
        <f>+IF($E43=CB$22,VLOOKUP($C43,Input!$A$8:$HV$39,MATCH(CB$21,Input!$A$6:$HV$6,0),FALSE),0)*$D43</f>
        <v>0</v>
      </c>
      <c r="CC43" s="1">
        <f>+IF($E43=CC$22,VLOOKUP($C43,Input!$A$8:$HV$39,MATCH(CC$21,Input!$A$6:$HV$6,0),FALSE),0)*$D43</f>
        <v>0</v>
      </c>
      <c r="CE43" t="str">
        <f>VLOOKUP($C43,Input!$A$8:$HV$39,MATCH(CE$21,Input!$A$6:$HV$6,0),FALSE)</f>
        <v>Engine Rebuild @ 7 Yr</v>
      </c>
      <c r="CF43" s="1">
        <f>IF($E43+$I43+$D$7&lt;=CF$22,0,IF(CF$22-$D$7&gt;=$E43,IF(COUNTIF($KZ43:LP43,"&gt;0")&gt;0,VLOOKUP($C43,Input!$A$8:$HV$21,MATCH($CE$21+COUNTIF($KZ43:LP43,"&gt;0"),Input!$A$6:$HV$6,0),FALSE),0),0))*$D43</f>
        <v>0</v>
      </c>
      <c r="CG43" s="1">
        <f>IF($E43+$I43+$D$7&lt;=CG$22,0,IF(CG$22-$D$7&gt;=$E43,IF(COUNTIF($KZ43:LQ43,"&gt;0")&gt;0,VLOOKUP($C43,Input!$A$8:$HV$21,MATCH($CE$21+COUNTIF($KZ43:LQ43,"&gt;0"),Input!$A$6:$HV$6,0),FALSE),0),0))*$D43</f>
        <v>0</v>
      </c>
      <c r="CH43" s="1">
        <f>IF($E43+$I43+$D$7&lt;=CH$22,0,IF(CH$22-$D$7&gt;=$E43,IF(COUNTIF($KZ43:LR43,"&gt;0")&gt;0,VLOOKUP($C43,Input!$A$8:$HV$21,MATCH($CE$21+COUNTIF($KZ43:LR43,"&gt;0"),Input!$A$6:$HV$6,0),FALSE),0),0))*$D43</f>
        <v>0</v>
      </c>
      <c r="CI43" s="1">
        <f>IF($E43+$I43+$D$7&lt;=CI$22,0,IF(CI$22-$D$7&gt;=$E43,IF(COUNTIF($KZ43:LS43,"&gt;0")&gt;0,VLOOKUP($C43,Input!$A$8:$HV$21,MATCH($CE$21+COUNTIF($KZ43:LS43,"&gt;0"),Input!$A$6:$HV$6,0),FALSE),0),0))*$D43</f>
        <v>0</v>
      </c>
      <c r="CJ43" s="1">
        <f>IF($E43+$I43+$D$7&lt;=CJ$22,0,IF(CJ$22-$D$7&gt;=$E43,IF(COUNTIF($KZ43:LT43,"&gt;0")&gt;0,VLOOKUP($C43,Input!$A$8:$HV$21,MATCH($CE$21+COUNTIF($KZ43:LT43,"&gt;0"),Input!$A$6:$HV$6,0),FALSE),0),0))*$D43</f>
        <v>0</v>
      </c>
      <c r="CK43" s="1">
        <f>IF($E43+$I43+$D$7&lt;=CK$22,0,IF(CK$22-$D$7&gt;=$E43,IF(COUNTIF($KZ43:LU43,"&gt;0")&gt;0,VLOOKUP($C43,Input!$A$8:$HV$21,MATCH($CE$21+COUNTIF($KZ43:LU43,"&gt;0"),Input!$A$6:$HV$6,0),FALSE),0),0))*$D43</f>
        <v>0</v>
      </c>
      <c r="CL43" s="1">
        <f>IF($E43+$I43+$D$7&lt;=CL$22,0,IF(CL$22-$D$7&gt;=$E43,IF(COUNTIF($KZ43:LV43,"&gt;0")&gt;0,VLOOKUP($C43,Input!$A$8:$HV$21,MATCH($CE$21+COUNTIF($KZ43:LV43,"&gt;0"),Input!$A$6:$HV$6,0),FALSE),0),0))*$D43</f>
        <v>0</v>
      </c>
      <c r="CM43" s="1">
        <f>IF($E43+$I43+$D$7&lt;=CM$22,0,IF(CM$22-$D$7&gt;=$E43,IF(COUNTIF($KZ43:LW43,"&gt;0")&gt;0,VLOOKUP($C43,Input!$A$8:$HV$21,MATCH($CE$21+COUNTIF($KZ43:LW43,"&gt;0"),Input!$A$6:$HV$6,0),FALSE),0),0))*$D43</f>
        <v>0</v>
      </c>
      <c r="CN43" s="1">
        <f>IF($E43+$I43+$D$7&lt;=CN$22,0,IF(CN$22-$D$7&gt;=$E43,IF(COUNTIF($KZ43:LX43,"&gt;0")&gt;0,VLOOKUP($C43,Input!$A$8:$HV$21,MATCH($CE$21+COUNTIF($KZ43:LX43,"&gt;0"),Input!$A$6:$HV$6,0),FALSE),0),0))*$D43</f>
        <v>0</v>
      </c>
      <c r="CO43" s="1">
        <f>IF($E43+$I43+$D$7&lt;=CO$22,0,IF(CO$22-$D$7&gt;=$E43,IF(COUNTIF($KZ43:LY43,"&gt;0")&gt;0,VLOOKUP($C43,Input!$A$8:$HV$21,MATCH($CE$21+COUNTIF($KZ43:LY43,"&gt;0"),Input!$A$6:$HV$6,0),FALSE),0),0))*$D43</f>
        <v>0</v>
      </c>
      <c r="CP43" s="1">
        <f>IF($E43+$I43+$D$7&lt;=CP$22,0,IF(CP$22-$D$7&gt;=$E43,IF(COUNTIF($KZ43:LZ43,"&gt;0")&gt;0,VLOOKUP($C43,Input!$A$8:$HV$21,MATCH($CE$21+COUNTIF($KZ43:LZ43,"&gt;0"),Input!$A$6:$HV$6,0),FALSE),0),0))*$D43</f>
        <v>8190000</v>
      </c>
      <c r="CQ43" s="1">
        <f>IF($E43+$I43+$D$7&lt;=CQ$22,0,IF(CQ$22-$D$7&gt;=$E43,IF(COUNTIF($KZ43:MA43,"&gt;0")&gt;0,VLOOKUP($C43,Input!$A$8:$HV$21,MATCH($CE$21+COUNTIF($KZ43:MA43,"&gt;0"),Input!$A$6:$HV$6,0),FALSE),0),0))*$D43</f>
        <v>0</v>
      </c>
      <c r="CR43" s="1">
        <f>IF($E43+$I43+$D$7&lt;=CR$22,0,IF(CR$22-$D$7&gt;=$E43,IF(COUNTIF($KZ43:MB43,"&gt;0")&gt;0,VLOOKUP($C43,Input!$A$8:$HV$21,MATCH($CE$21+COUNTIF($KZ43:MB43,"&gt;0"),Input!$A$6:$HV$6,0),FALSE),0),0))*$D43</f>
        <v>0</v>
      </c>
      <c r="CS43" s="1">
        <f>IF($E43+$I43+$D$7&lt;=CS$22,0,IF(CS$22-$D$7&gt;=$E43,IF(COUNTIF($KZ43:MC43,"&gt;0")&gt;0,VLOOKUP($C43,Input!$A$8:$HV$21,MATCH($CE$21+COUNTIF($KZ43:MC43,"&gt;0"),Input!$A$6:$HV$6,0),FALSE),0),0))*$D43</f>
        <v>0</v>
      </c>
      <c r="CT43" s="1">
        <f>IF($E43+$I43+$D$7&lt;=CT$22,0,IF(CT$22-$D$7&gt;=$E43,IF(COUNTIF($KZ43:MD43,"&gt;0")&gt;0,VLOOKUP($C43,Input!$A$8:$HV$21,MATCH($CE$21+COUNTIF($KZ43:MD43,"&gt;0"),Input!$A$6:$HV$6,0),FALSE),0),0))*$D43</f>
        <v>0</v>
      </c>
      <c r="CU43" s="1">
        <f>IF($E43+$I43+$D$7&lt;=CU$22,0,IF(CU$22-$D$7&gt;=$E43,IF(COUNTIF($KZ43:ME43,"&gt;0")&gt;0,VLOOKUP($C43,Input!$A$8:$HV$21,MATCH($CE$21+COUNTIF($KZ43:ME43,"&gt;0"),Input!$A$6:$HV$6,0),FALSE),0),0))*$D43</f>
        <v>0</v>
      </c>
      <c r="CV43" s="1">
        <f>IF($E43+$I43+$D$7&lt;=CV$22,0,IF(CV$22-$D$7&gt;=$E43,IF(COUNTIF($KZ43:MF43,"&gt;0")&gt;0,VLOOKUP($C43,Input!$A$8:$HV$21,MATCH($CE$21+COUNTIF($KZ43:MF43,"&gt;0"),Input!$A$6:$HV$6,0),FALSE),0),0))*$D43</f>
        <v>0</v>
      </c>
      <c r="CW43" s="1">
        <f>IF($E43+$I43+$D$7&lt;=CW$22,0,IF(CW$22-$D$7&gt;=$E43,IF(COUNTIF($KZ43:MG43,"&gt;0")&gt;0,VLOOKUP($C43,Input!$A$8:$HV$21,MATCH($CE$21+COUNTIF($KZ43:MG43,"&gt;0"),Input!$A$6:$HV$6,0),FALSE),0),0))*$D43</f>
        <v>0</v>
      </c>
      <c r="CX43" s="1">
        <f>IF($E43+$I43+$D$7&lt;=CX$22,0,IF(CX$22-$D$7&gt;=$E43,IF(COUNTIF($KZ43:MH43,"&gt;0")&gt;0,VLOOKUP($C43,Input!$A$8:$HV$21,MATCH($CE$21+COUNTIF($KZ43:MH43,"&gt;0"),Input!$A$6:$HV$6,0),FALSE),0),0))*$D43</f>
        <v>0</v>
      </c>
      <c r="CY43" s="1">
        <f>IF($E43+$I43+$D$7&lt;=CY$22,0,IF(CY$22-$D$7&gt;=$E43,IF(COUNTIF($KZ43:MI43,"&gt;0")&gt;0,VLOOKUP($C43,Input!$A$8:$HV$21,MATCH($CE$21+COUNTIF($KZ43:MI43,"&gt;0"),Input!$A$6:$HV$6,0),FALSE),0),0))*$D43</f>
        <v>0</v>
      </c>
      <c r="CZ43" s="1">
        <f>IF($E43+$I43+$D$7&lt;=CZ$22,0,IF(CZ$22-$D$7&gt;=$E43,IF(COUNTIF($KZ43:MJ43,"&gt;0")&gt;0,VLOOKUP($C43,Input!$A$8:$HV$21,MATCH($CE$21+COUNTIF($KZ43:MJ43,"&gt;0"),Input!$A$6:$HV$6,0),FALSE),0),0))*$D43</f>
        <v>0</v>
      </c>
      <c r="DA43" s="1">
        <f>IF($E43+$I43+$D$7&lt;=DA$22,0,IF(DA$22-$D$7&gt;=$E43,IF(COUNTIF($KZ43:MK43,"&gt;0")&gt;0,VLOOKUP($C43,Input!$A$8:$HV$21,MATCH($CE$21+COUNTIF($KZ43:MK43,"&gt;0"),Input!$A$6:$HV$6,0),FALSE),0),0))*$D43</f>
        <v>0</v>
      </c>
      <c r="DB43" s="1">
        <f>IF($E43+$I43+$D$7&lt;=DB$22,0,IF(DB$22-$D$7&gt;=$E43,IF(COUNTIF($KZ43:ML43,"&gt;0")&gt;0,VLOOKUP($C43,Input!$A$8:$HV$21,MATCH($CE$21+COUNTIF($KZ43:ML43,"&gt;0"),Input!$A$6:$HV$6,0),FALSE),0),0))*$D43</f>
        <v>0</v>
      </c>
      <c r="DC43" s="1">
        <f>IF($E43+$I43+$D$7&lt;=DC$22,0,IF(DC$22-$D$7&gt;=$E43,IF(COUNTIF($KZ43:MM43,"&gt;0")&gt;0,VLOOKUP($C43,Input!$A$8:$HV$21,MATCH($CE$21+COUNTIF($KZ43:MM43,"&gt;0"),Input!$A$6:$HV$6,0),FALSE),0),0))*$D43</f>
        <v>0</v>
      </c>
      <c r="DD43" s="1">
        <f>IF($E43+$I43+$D$7&lt;=DD$22,0,IF(DD$22-$D$7&gt;=$E43,IF(COUNTIF($KZ43:MN43,"&gt;0")&gt;0,VLOOKUP($C43,Input!$A$8:$HV$21,MATCH($CE$21+COUNTIF($KZ43:MN43,"&gt;0"),Input!$A$6:$HV$6,0),FALSE),0),0))*$D43</f>
        <v>0</v>
      </c>
      <c r="DE43" s="1">
        <f>IF($E43+$I43+$D$7&lt;=DE$22,0,IF(DE$22-$D$7&gt;=$E43,IF(COUNTIF($KZ43:MO43,"&gt;0")&gt;0,VLOOKUP($C43,Input!$A$8:$HV$21,MATCH($CE$21+COUNTIF($KZ43:MO43,"&gt;0"),Input!$A$6:$HV$6,0),FALSE),0),0))*$D43</f>
        <v>0</v>
      </c>
      <c r="DF43" s="1">
        <f>IF($E43+$I43+$D$7&lt;=DF$22,0,IF(DF$22-$D$7&gt;=$E43,IF(COUNTIF($KZ43:MP43,"&gt;0")&gt;0,VLOOKUP($C43,Input!$A$8:$HV$21,MATCH($CE$21+COUNTIF($KZ43:MP43,"&gt;0"),Input!$A$6:$HV$6,0),FALSE),0),0))*$D43</f>
        <v>0</v>
      </c>
      <c r="DG43" s="1">
        <f>IF($E43+$I43+$D$7&lt;=DG$22,0,IF(DG$22-$D$7&gt;=$E43,IF(COUNTIF($KZ43:MQ43,"&gt;0")&gt;0,VLOOKUP($C43,Input!$A$8:$HV$21,MATCH($CE$21+COUNTIF($KZ43:MQ43,"&gt;0"),Input!$A$6:$HV$6,0),FALSE),0),0))*$D43</f>
        <v>0</v>
      </c>
      <c r="DH43" s="1">
        <f>IF($E43+$I43+$D$7&lt;=DH$22,0,IF(DH$22-$D$7&gt;=$E43,IF(COUNTIF($KZ43:MR43,"&gt;0")&gt;0,VLOOKUP($C43,Input!$A$8:$HV$21,MATCH($CE$21+COUNTIF($KZ43:MR43,"&gt;0"),Input!$A$6:$HV$6,0),FALSE),0),0))*$D43</f>
        <v>0</v>
      </c>
      <c r="DI43" s="1">
        <f>IF($E43+$I43+$D$7&lt;=DI$22,0,IF(DI$22-$D$7&gt;=$E43,IF(COUNTIF($KZ43:MS43,"&gt;0")&gt;0,VLOOKUP($C43,Input!$A$8:$HV$21,MATCH($CE$21+COUNTIF($KZ43:MS43,"&gt;0"),Input!$A$6:$HV$6,0),FALSE),0),0))*$D43</f>
        <v>0</v>
      </c>
      <c r="DJ43" s="1">
        <f>IF($E43+$I43+$D$7&lt;=DJ$22,0,IF(DJ$22-$D$7&gt;=$E43,IF(COUNTIF($KZ43:MT43,"&gt;0")&gt;0,VLOOKUP($C43,Input!$A$8:$HV$21,MATCH($CE$21+COUNTIF($KZ43:MT43,"&gt;0"),Input!$A$6:$HV$6,0),FALSE),0),0))*$D43</f>
        <v>0</v>
      </c>
      <c r="DK43" s="1">
        <f>IF($E43+$I43+$D$7&lt;=DK$22,0,IF(DK$22-$D$7&gt;=$E43,IF(COUNTIF($KZ43:MU43,"&gt;0")&gt;0,VLOOKUP($C43,Input!$A$8:$HV$21,MATCH($CE$21+COUNTIF($KZ43:MU43,"&gt;0"),Input!$A$6:$HV$6,0),FALSE),0),0))*$D43</f>
        <v>0</v>
      </c>
      <c r="DL43" s="1">
        <f>IF($E43+$I43+$D$7&lt;=DL$22,0,IF(DL$22-$D$7&gt;=$E43,IF(COUNTIF($KZ43:MV43,"&gt;0")&gt;0,VLOOKUP($C43,Input!$A$8:$HV$21,MATCH($CE$21+COUNTIF($KZ43:MV43,"&gt;0"),Input!$A$6:$HV$6,0),FALSE),0),0))*$D43</f>
        <v>0</v>
      </c>
      <c r="DM43" s="1">
        <f>IF($E43+$I43+$D$7&lt;=DM$22,0,IF(DM$22-$D$7&gt;=$E43,IF(COUNTIF($KZ43:MW43,"&gt;0")&gt;0,VLOOKUP($C43,Input!$A$8:$HV$21,MATCH($CE$21+COUNTIF($KZ43:MW43,"&gt;0"),Input!$A$6:$HV$6,0),FALSE),0),0))*$D43</f>
        <v>0</v>
      </c>
      <c r="DN43" s="1">
        <f>IF($E43+$I43+$D$7&lt;=DN$22,0,IF(DN$22-$D$7&gt;=$E43,IF(COUNTIF($KZ43:MX43,"&gt;0")&gt;0,VLOOKUP($C43,Input!$A$8:$HV$21,MATCH($CE$21+COUNTIF($KZ43:MX43,"&gt;0"),Input!$A$6:$HV$6,0),FALSE),0),0))*$D43</f>
        <v>0</v>
      </c>
      <c r="DP43" t="str">
        <f>+VLOOKUP($C43,Input!$A$8:$GZ$39,MATCH(DP$21,Input!$A$6:$GZ$6,0),FALSE)</f>
        <v>Bus Maintenance at 0.85/mile</v>
      </c>
      <c r="DQ43" s="1">
        <f>IF($E43+$I43+$D$7&lt;=DQ$22,0,IF(DQ$22-$D$7&gt;=$E43,IF(COUNTIF($KZ43:LP43,"&gt;0")&gt;0,VLOOKUP($C43,Input!$A$8:$HV$21,MATCH($DP$21+COUNTIF($KZ43:LP43,"&gt;0"),Input!$A$6:$HV$6,0),FALSE),0),0))*$D43*$F43</f>
        <v>0</v>
      </c>
      <c r="DR43" s="1">
        <f>IF($E43+$I43+$D$7&lt;=DR$22,0,IF(DR$22-$D$7&gt;=$E43,IF(COUNTIF($KZ43:LQ43,"&gt;0")&gt;0,VLOOKUP($C43,Input!$A$8:$HV$21,MATCH($DP$21+COUNTIF($KZ43:LQ43,"&gt;0"),Input!$A$6:$HV$6,0),FALSE),0),0))*$D43*$F43</f>
        <v>0</v>
      </c>
      <c r="DS43" s="1">
        <f>IF($E43+$I43+$D$7&lt;=DS$22,0,IF(DS$22-$D$7&gt;=$E43,IF(COUNTIF($KZ43:LR43,"&gt;0")&gt;0,VLOOKUP($C43,Input!$A$8:$HV$21,MATCH($DP$21+COUNTIF($KZ43:LR43,"&gt;0"),Input!$A$6:$HV$6,0),FALSE),0),0))*$D43*$F43</f>
        <v>0</v>
      </c>
      <c r="DT43" s="1">
        <f>IF($E43+$I43+$D$7&lt;=DT$22,0,IF(DT$22-$D$7&gt;=$E43,IF(COUNTIF($KZ43:LS43,"&gt;0")&gt;0,VLOOKUP($C43,Input!$A$8:$HV$21,MATCH($DP$21+COUNTIF($KZ43:LS43,"&gt;0"),Input!$A$6:$HV$6,0),FALSE),0),0))*$D43*$F43</f>
        <v>0</v>
      </c>
      <c r="DU43" s="1">
        <f>IF($E43+$I43+$D$7&lt;=DU$22,0,IF(DU$22-$D$7&gt;=$E43,IF(COUNTIF($KZ43:LT43,"&gt;0")&gt;0,VLOOKUP($C43,Input!$A$8:$HV$21,MATCH($DP$21+COUNTIF($KZ43:LT43,"&gt;0"),Input!$A$6:$HV$6,0),FALSE),0),0))*$D43*$F43</f>
        <v>7956000</v>
      </c>
      <c r="DV43" s="1">
        <f>IF($E43+$I43+$D$7&lt;=DV$22,0,IF(DV$22-$D$7&gt;=$E43,IF(COUNTIF($KZ43:LU43,"&gt;0")&gt;0,VLOOKUP($C43,Input!$A$8:$HV$21,MATCH($DP$21+COUNTIF($KZ43:LU43,"&gt;0"),Input!$A$6:$HV$6,0),FALSE),0),0))*$D43*$F43</f>
        <v>7956000</v>
      </c>
      <c r="DW43" s="1">
        <f>IF($E43+$I43+$D$7&lt;=DW$22,0,IF(DW$22-$D$7&gt;=$E43,IF(COUNTIF($KZ43:LV43,"&gt;0")&gt;0,VLOOKUP($C43,Input!$A$8:$HV$21,MATCH($DP$21+COUNTIF($KZ43:LV43,"&gt;0"),Input!$A$6:$HV$6,0),FALSE),0),0))*$D43*$F43</f>
        <v>7956000</v>
      </c>
      <c r="DX43" s="1">
        <f>IF($E43+$I43+$D$7&lt;=DX$22,0,IF(DX$22-$D$7&gt;=$E43,IF(COUNTIF($KZ43:LW43,"&gt;0")&gt;0,VLOOKUP($C43,Input!$A$8:$HV$21,MATCH($DP$21+COUNTIF($KZ43:LW43,"&gt;0"),Input!$A$6:$HV$6,0),FALSE),0),0))*$D43*$F43</f>
        <v>7956000</v>
      </c>
      <c r="DY43" s="1">
        <f>IF($E43+$I43+$D$7&lt;=DY$22,0,IF(DY$22-$D$7&gt;=$E43,IF(COUNTIF($KZ43:LX43,"&gt;0")&gt;0,VLOOKUP($C43,Input!$A$8:$HV$21,MATCH($DP$21+COUNTIF($KZ43:LX43,"&gt;0"),Input!$A$6:$HV$6,0),FALSE),0),0))*$D43*$F43</f>
        <v>7956000</v>
      </c>
      <c r="DZ43" s="1">
        <f>IF($E43+$I43+$D$7&lt;=DZ$22,0,IF(DZ$22-$D$7&gt;=$E43,IF(COUNTIF($KZ43:LY43,"&gt;0")&gt;0,VLOOKUP($C43,Input!$A$8:$HV$21,MATCH($DP$21+COUNTIF($KZ43:LY43,"&gt;0"),Input!$A$6:$HV$6,0),FALSE),0),0))*$D43*$F43</f>
        <v>7956000</v>
      </c>
      <c r="EA43" s="1">
        <f>IF($E43+$I43+$D$7&lt;=EA$22,0,IF(EA$22-$D$7&gt;=$E43,IF(COUNTIF($KZ43:LZ43,"&gt;0")&gt;0,VLOOKUP($C43,Input!$A$8:$HV$21,MATCH($DP$21+COUNTIF($KZ43:LZ43,"&gt;0"),Input!$A$6:$HV$6,0),FALSE),0),0))*$D43*$F43</f>
        <v>7956000</v>
      </c>
      <c r="EB43" s="1">
        <f>IF($E43+$I43+$D$7&lt;=EB$22,0,IF(EB$22-$D$7&gt;=$E43,IF(COUNTIF($KZ43:MA43,"&gt;0")&gt;0,VLOOKUP($C43,Input!$A$8:$HV$21,MATCH($DP$21+COUNTIF($KZ43:MA43,"&gt;0"),Input!$A$6:$HV$6,0),FALSE),0),0))*$D43*$F43</f>
        <v>7956000</v>
      </c>
      <c r="EC43" s="1">
        <f>IF($E43+$I43+$D$7&lt;=EC$22,0,IF(EC$22-$D$7&gt;=$E43,IF(COUNTIF($KZ43:MB43,"&gt;0")&gt;0,VLOOKUP($C43,Input!$A$8:$HV$21,MATCH($DP$21+COUNTIF($KZ43:MB43,"&gt;0"),Input!$A$6:$HV$6,0),FALSE),0),0))*$D43*$F43</f>
        <v>7956000</v>
      </c>
      <c r="ED43" s="1">
        <f>IF($E43+$I43+$D$7&lt;=ED$22,0,IF(ED$22-$D$7&gt;=$E43,IF(COUNTIF($KZ43:MC43,"&gt;0")&gt;0,VLOOKUP($C43,Input!$A$8:$HV$21,MATCH($DP$21+COUNTIF($KZ43:MC43,"&gt;0"),Input!$A$6:$HV$6,0),FALSE),0),0))*$D43*$F43</f>
        <v>7956000</v>
      </c>
      <c r="EE43" s="1">
        <f>IF($E43+$I43+$D$7&lt;=EE$22,0,IF(EE$22-$D$7&gt;=$E43,IF(COUNTIF($KZ43:MD43,"&gt;0")&gt;0,VLOOKUP($C43,Input!$A$8:$HV$21,MATCH($DP$21+COUNTIF($KZ43:MD43,"&gt;0"),Input!$A$6:$HV$6,0),FALSE),0),0))*$D43*$F43</f>
        <v>7956000</v>
      </c>
      <c r="EF43" s="1">
        <f>IF($E43+$I43+$D$7&lt;=EF$22,0,IF(EF$22-$D$7&gt;=$E43,IF(COUNTIF($KZ43:ME43,"&gt;0")&gt;0,VLOOKUP($C43,Input!$A$8:$HV$21,MATCH($DP$21+COUNTIF($KZ43:ME43,"&gt;0"),Input!$A$6:$HV$6,0),FALSE),0),0))*$D43*$F43</f>
        <v>7956000</v>
      </c>
      <c r="EG43" s="1">
        <f>IF($E43+$I43+$D$7&lt;=EG$22,0,IF(EG$22-$D$7&gt;=$E43,IF(COUNTIF($KZ43:MF43,"&gt;0")&gt;0,VLOOKUP($C43,Input!$A$8:$HV$21,MATCH($DP$21+COUNTIF($KZ43:MF43,"&gt;0"),Input!$A$6:$HV$6,0),FALSE),0),0))*$D43*$F43</f>
        <v>7956000</v>
      </c>
      <c r="EH43" s="1">
        <f>IF($E43+$I43+$D$7&lt;=EH$22,0,IF(EH$22-$D$7&gt;=$E43,IF(COUNTIF($KZ43:MG43,"&gt;0")&gt;0,VLOOKUP($C43,Input!$A$8:$HV$21,MATCH($DP$21+COUNTIF($KZ43:MG43,"&gt;0"),Input!$A$6:$HV$6,0),FALSE),0),0))*$D43*$F43</f>
        <v>7956000</v>
      </c>
      <c r="EI43" s="1">
        <f>IF($E43+$I43+$D$7&lt;=EI$22,0,IF(EI$22-$D$7&gt;=$E43,IF(COUNTIF($KZ43:MH43,"&gt;0")&gt;0,VLOOKUP($C43,Input!$A$8:$HV$21,MATCH($DP$21+COUNTIF($KZ43:MH43,"&gt;0"),Input!$A$6:$HV$6,0),FALSE),0),0))*$D43*$F43</f>
        <v>0</v>
      </c>
      <c r="EJ43" s="1">
        <f>IF($E43+$I43+$D$7&lt;=EJ$22,0,IF(EJ$22-$D$7&gt;=$E43,IF(COUNTIF($KZ43:MI43,"&gt;0")&gt;0,VLOOKUP($C43,Input!$A$8:$HV$21,MATCH($DP$21+COUNTIF($KZ43:MI43,"&gt;0"),Input!$A$6:$HV$6,0),FALSE),0),0))*$D43*$F43</f>
        <v>0</v>
      </c>
      <c r="EK43" s="1">
        <f>IF($E43+$I43+$D$7&lt;=EK$22,0,IF(EK$22-$D$7&gt;=$E43,IF(COUNTIF($KZ43:MJ43,"&gt;0")&gt;0,VLOOKUP($C43,Input!$A$8:$HV$21,MATCH($DP$21+COUNTIF($KZ43:MJ43,"&gt;0"),Input!$A$6:$HV$6,0),FALSE),0),0))*$D43*$F43</f>
        <v>0</v>
      </c>
      <c r="EL43" s="1">
        <f>IF($E43+$I43+$D$7&lt;=EL$22,0,IF(EL$22-$D$7&gt;=$E43,IF(COUNTIF($KZ43:MK43,"&gt;0")&gt;0,VLOOKUP($C43,Input!$A$8:$HV$21,MATCH($DP$21+COUNTIF($KZ43:MK43,"&gt;0"),Input!$A$6:$HV$6,0),FALSE),0),0))*$D43*$F43</f>
        <v>0</v>
      </c>
      <c r="EM43" s="1">
        <f>IF($E43+$I43+$D$7&lt;=EM$22,0,IF(EM$22-$D$7&gt;=$E43,IF(COUNTIF($KZ43:ML43,"&gt;0")&gt;0,VLOOKUP($C43,Input!$A$8:$HV$21,MATCH($DP$21+COUNTIF($KZ43:ML43,"&gt;0"),Input!$A$6:$HV$6,0),FALSE),0),0))*$D43*$F43</f>
        <v>0</v>
      </c>
      <c r="EN43" s="1">
        <f>IF($E43+$I43+$D$7&lt;=EN$22,0,IF(EN$22-$D$7&gt;=$E43,IF(COUNTIF($KZ43:MM43,"&gt;0")&gt;0,VLOOKUP($C43,Input!$A$8:$HV$21,MATCH($DP$21+COUNTIF($KZ43:MM43,"&gt;0"),Input!$A$6:$HV$6,0),FALSE),0),0))*$D43*$F43</f>
        <v>0</v>
      </c>
      <c r="EO43" s="1">
        <f>IF($E43+$I43+$D$7&lt;=EO$22,0,IF(EO$22-$D$7&gt;=$E43,IF(COUNTIF($KZ43:MN43,"&gt;0")&gt;0,VLOOKUP($C43,Input!$A$8:$HV$21,MATCH($DP$21+COUNTIF($KZ43:MN43,"&gt;0"),Input!$A$6:$HV$6,0),FALSE),0),0))*$D43*$F43</f>
        <v>0</v>
      </c>
      <c r="EP43" s="1">
        <f>IF($E43+$I43+$D$7&lt;=EP$22,0,IF(EP$22-$D$7&gt;=$E43,IF(COUNTIF($KZ43:MO43,"&gt;0")&gt;0,VLOOKUP($C43,Input!$A$8:$HV$21,MATCH($DP$21+COUNTIF($KZ43:MO43,"&gt;0"),Input!$A$6:$HV$6,0),FALSE),0),0))*$D43*$F43</f>
        <v>0</v>
      </c>
      <c r="EQ43" s="1">
        <f>IF($E43+$I43+$D$7&lt;=EQ$22,0,IF(EQ$22-$D$7&gt;=$E43,IF(COUNTIF($KZ43:MP43,"&gt;0")&gt;0,VLOOKUP($C43,Input!$A$8:$HV$21,MATCH($DP$21+COUNTIF($KZ43:MP43,"&gt;0"),Input!$A$6:$HV$6,0),FALSE),0),0))*$D43*$F43</f>
        <v>0</v>
      </c>
      <c r="ER43" s="1">
        <f>IF($E43+$I43+$D$7&lt;=ER$22,0,IF(ER$22-$D$7&gt;=$E43,IF(COUNTIF($KZ43:MQ43,"&gt;0")&gt;0,VLOOKUP($C43,Input!$A$8:$HV$21,MATCH($DP$21+COUNTIF($KZ43:MQ43,"&gt;0"),Input!$A$6:$HV$6,0),FALSE),0),0))*$D43*$F43</f>
        <v>0</v>
      </c>
      <c r="ES43" s="1">
        <f>IF($E43+$I43+$D$7&lt;=ES$22,0,IF(ES$22-$D$7&gt;=$E43,IF(COUNTIF($KZ43:MR43,"&gt;0")&gt;0,VLOOKUP($C43,Input!$A$8:$HV$21,MATCH($DP$21+COUNTIF($KZ43:MR43,"&gt;0"),Input!$A$6:$HV$6,0),FALSE),0),0))*$D43*$F43</f>
        <v>0</v>
      </c>
      <c r="ET43" s="1">
        <f>IF($E43+$I43+$D$7&lt;=ET$22,0,IF(ET$22-$D$7&gt;=$E43,IF(COUNTIF($KZ43:MS43,"&gt;0")&gt;0,VLOOKUP($C43,Input!$A$8:$HV$21,MATCH($DP$21+COUNTIF($KZ43:MS43,"&gt;0"),Input!$A$6:$HV$6,0),FALSE),0),0))*$D43*$F43</f>
        <v>0</v>
      </c>
      <c r="EU43" s="1">
        <f>IF($E43+$I43+$D$7&lt;=EU$22,0,IF(EU$22-$D$7&gt;=$E43,IF(COUNTIF($KZ43:MT43,"&gt;0")&gt;0,VLOOKUP($C43,Input!$A$8:$HV$21,MATCH($DP$21+COUNTIF($KZ43:MT43,"&gt;0"),Input!$A$6:$HV$6,0),FALSE),0),0))*$D43*$F43</f>
        <v>0</v>
      </c>
      <c r="EV43" s="1">
        <f>IF($E43+$I43+$D$7&lt;=EV$22,0,IF(EV$22-$D$7&gt;=$E43,IF(COUNTIF($KZ43:MU43,"&gt;0")&gt;0,VLOOKUP($C43,Input!$A$8:$HV$21,MATCH($DP$21+COUNTIF($KZ43:MU43,"&gt;0"),Input!$A$6:$HV$6,0),FALSE),0),0))*$D43*$F43</f>
        <v>0</v>
      </c>
      <c r="EW43" s="1">
        <f>IF($E43+$I43+$D$7&lt;=EW$22,0,IF(EW$22-$D$7&gt;=$E43,IF(COUNTIF($KZ43:MV43,"&gt;0")&gt;0,VLOOKUP($C43,Input!$A$8:$HV$21,MATCH($DP$21+COUNTIF($KZ43:MV43,"&gt;0"),Input!$A$6:$HV$6,0),FALSE),0),0))*$D43*$F43</f>
        <v>0</v>
      </c>
      <c r="EX43" s="1">
        <f>IF($E43+$I43+$D$7&lt;=EX$22,0,IF(EX$22-$D$7&gt;=$E43,IF(COUNTIF($KZ43:MW43,"&gt;0")&gt;0,VLOOKUP($C43,Input!$A$8:$HV$21,MATCH($DP$21+COUNTIF($KZ43:MW43,"&gt;0"),Input!$A$6:$HV$6,0),FALSE),0),0))*$D43*$F43</f>
        <v>0</v>
      </c>
      <c r="EY43" s="1">
        <f>IF($E43+$I43+$D$7&lt;=EY$22,0,IF(EY$22-$D$7&gt;=$E43,IF(COUNTIF($KZ43:MX43,"&gt;0")&gt;0,VLOOKUP($C43,Input!$A$8:$HV$21,MATCH($DP$21+COUNTIF($KZ43:MX43,"&gt;0"),Input!$A$6:$HV$6,0),FALSE),0),0))*$D43*$F43</f>
        <v>0</v>
      </c>
      <c r="EZ43" s="1"/>
      <c r="FA43" t="str">
        <f>VLOOKUP($C43,Input!$A$8:$GZ$39,MATCH(FA$21,Input!$A$6:$GZ$6,0),FALSE)</f>
        <v>NA</v>
      </c>
      <c r="FB43">
        <f>IF((VLOOKUP($C43,Input!$A$8:$GZ$39,MATCH(FB$21,Input!$A$6:$GZ$6,0),FALSE))="Y",$D43/VLOOKUP($C43,Input!$A$8:$GZ$39,MATCH(FC$21,Input!$A$6:$GZ$6,0),FALSE),0)</f>
        <v>0</v>
      </c>
      <c r="FC43">
        <f>IF((VLOOKUP($C43,Input!$A$8:$GZ$39,MATCH(FB$21,Input!$A$6:$GZ$6,0),FALSE))="Y",0,IF((VLOOKUP($C43,Input!$A$8:$GZ$39,MATCH(FC$21,Input!$A$6:$GZ$6,0),FALSE))&gt;0,$D43/VLOOKUP($C43,Input!$A$8:$GZ$39,MATCH(FC$21,Input!$A$6:$GZ$6,0),FALSE),0))</f>
        <v>0</v>
      </c>
      <c r="FD43" s="1">
        <f>+IF($E43=FD$22,VLOOKUP($C43,Input!$A$8:$GZ$39,MATCH(FD$21,Input!$A$6:$GZ$6,0),FALSE),0)*IF(FD$19&gt;=MAX(FC$19:$FD$19),MIN((FD$19-MAX(FC$19:$FD$19)),(FD$19-FC$19)),0)+IF($E43=FD$22,VLOOKUP($C43,Input!$A$8:$GZ$39,MATCH(FD$21,Input!$A$6:$GZ$6,0),FALSE),0)*IF(FD$18&gt;=MAX(FC$18:$FD$18),MIN((FD$18-MAX(FC$18:$FD$18)),(FD$18-FC$18)),0)</f>
        <v>0</v>
      </c>
      <c r="FE43" s="1">
        <f>+IF($E43=FE$22,VLOOKUP($C43,Input!$A$8:$GZ$39,MATCH(FE$21,Input!$A$6:$GZ$6,0),FALSE),0)*IF(FE$19&gt;=MAX(FD$19:$FD$19),MIN((FE$19-MAX(FD$19:$FD$19)),(FE$19-FD$19)),0)+IF($E43=FE$22,VLOOKUP($C43,Input!$A$8:$GZ$39,MATCH(FE$21,Input!$A$6:$GZ$6,0),FALSE),0)*IF(FE$18&gt;=MAX(FD$18:$FD$18),MIN((FE$18-MAX(FD$18:$FD$18)),(FE$18-FD$18)),0)</f>
        <v>0</v>
      </c>
      <c r="FF43" s="1">
        <f>+IF($E43=FF$22,VLOOKUP($C43,Input!$A$8:$GZ$39,MATCH(FF$21,Input!$A$6:$GZ$6,0),FALSE),0)*IF(FF$19&gt;=MAX($FD$19:FE$19),MIN((FF$19-MAX($FD$19:FE$19)),(FF$19-FE$19)),0)+IF($E43=FF$22,VLOOKUP($C43,Input!$A$8:$GZ$39,MATCH(FF$21,Input!$A$6:$GZ$6,0),FALSE),0)*IF(FF$18&gt;=MAX($FD$18:FE$18),MIN((FF$18-MAX($FD$18:FE$18)),(FF$18-FE$18)),0)</f>
        <v>0</v>
      </c>
      <c r="FG43" s="1">
        <f>+IF($E43=FG$22,VLOOKUP($C43,Input!$A$8:$GZ$39,MATCH(FG$21,Input!$A$6:$GZ$6,0),FALSE),0)*IF(FG$19&gt;=MAX($FD$19:FF$19),MIN((FG$19-MAX($FD$19:FF$19)),(FG$19-FF$19)),0)+IF($E43=FG$22,VLOOKUP($C43,Input!$A$8:$GZ$39,MATCH(FG$21,Input!$A$6:$GZ$6,0),FALSE),0)*IF(FG$18&gt;=MAX($FD$18:FF$18),MIN((FG$18-MAX($FD$18:FF$18)),(FG$18-FF$18)),0)</f>
        <v>0</v>
      </c>
      <c r="FH43" s="1">
        <f>+IF($E43=FH$22,VLOOKUP($C43,Input!$A$8:$GZ$39,MATCH(FH$21,Input!$A$6:$GZ$6,0),FALSE),0)*IF(FH$19&gt;=MAX($FD$19:FG$19),MIN((FH$19-MAX($FD$19:FG$19)),(FH$19-FG$19)),0)+IF($E43=FH$22,VLOOKUP($C43,Input!$A$8:$GZ$39,MATCH(FH$21,Input!$A$6:$GZ$6,0),FALSE),0)*IF(FH$18&gt;=MAX($FD$18:FG$18),MIN((FH$18-MAX($FD$18:FG$18)),(FH$18-FG$18)),0)</f>
        <v>0</v>
      </c>
      <c r="FI43" s="1">
        <f>+IF($E43=FI$22,VLOOKUP($C43,Input!$A$8:$GZ$39,MATCH(FI$21,Input!$A$6:$GZ$6,0),FALSE),0)*IF(FI$19&gt;=MAX($FD$19:FH$19),MIN((FI$19-MAX($FD$19:FH$19)),(FI$19-FH$19)),0)+IF($E43=FI$22,VLOOKUP($C43,Input!$A$8:$GZ$39,MATCH(FI$21,Input!$A$6:$GZ$6,0),FALSE),0)*IF(FI$18&gt;=MAX($FD$18:FH$18),MIN((FI$18-MAX($FD$18:FH$18)),(FI$18-FH$18)),0)</f>
        <v>0</v>
      </c>
      <c r="FJ43" s="1">
        <f>+IF($E43=FJ$22,VLOOKUP($C43,Input!$A$8:$GZ$39,MATCH(FJ$21,Input!$A$6:$GZ$6,0),FALSE),0)*IF(FJ$19&gt;=MAX($FD$19:FI$19),MIN((FJ$19-MAX($FD$19:FI$19)),(FJ$19-FI$19)),0)+IF($E43=FJ$22,VLOOKUP($C43,Input!$A$8:$GZ$39,MATCH(FJ$21,Input!$A$6:$GZ$6,0),FALSE),0)*IF(FJ$18&gt;=MAX($FD$18:FI$18),MIN((FJ$18-MAX($FD$18:FI$18)),(FJ$18-FI$18)),0)</f>
        <v>0</v>
      </c>
      <c r="FK43" s="1">
        <f>+IF($E43=FK$22,VLOOKUP($C43,Input!$A$8:$GZ$39,MATCH(FK$21,Input!$A$6:$GZ$6,0),FALSE),0)*IF(FK$19&gt;=MAX($FD$19:FJ$19),MIN((FK$19-MAX($FD$19:FJ$19)),(FK$19-FJ$19)),0)+IF($E43=FK$22,VLOOKUP($C43,Input!$A$8:$GZ$39,MATCH(FK$21,Input!$A$6:$GZ$6,0),FALSE),0)*IF(FK$18&gt;=MAX($FD$18:FJ$18),MIN((FK$18-MAX($FD$18:FJ$18)),(FK$18-FJ$18)),0)</f>
        <v>0</v>
      </c>
      <c r="FL43" s="1">
        <f>+IF($E43=FL$22,VLOOKUP($C43,Input!$A$8:$GZ$39,MATCH(FL$21,Input!$A$6:$GZ$6,0),FALSE),0)*IF(FL$19&gt;=MAX($FD$19:FK$19),MIN((FL$19-MAX($FD$19:FK$19)),(FL$19-FK$19)),0)+IF($E43=FL$22,VLOOKUP($C43,Input!$A$8:$GZ$39,MATCH(FL$21,Input!$A$6:$GZ$6,0),FALSE),0)*IF(FL$18&gt;=MAX($FD$18:FK$18),MIN((FL$18-MAX($FD$18:FK$18)),(FL$18-FK$18)),0)</f>
        <v>0</v>
      </c>
      <c r="FM43" s="1">
        <f>+IF($E43=FM$22,VLOOKUP($C43,Input!$A$8:$GZ$39,MATCH(FM$21,Input!$A$6:$GZ$6,0),FALSE),0)*IF(FM$19&gt;=MAX($FD$19:FL$19),MIN((FM$19-MAX($FD$19:FL$19)),(FM$19-FL$19)),0)+IF($E43=FM$22,VLOOKUP($C43,Input!$A$8:$GZ$39,MATCH(FM$21,Input!$A$6:$GZ$6,0),FALSE),0)*IF(FM$18&gt;=MAX($FD$18:FL$18),MIN((FM$18-MAX($FD$18:FL$18)),(FM$18-FL$18)),0)</f>
        <v>0</v>
      </c>
      <c r="FN43" s="1">
        <f>+IF($E43=FN$22,VLOOKUP($C43,Input!$A$8:$GZ$39,MATCH(FN$21,Input!$A$6:$GZ$6,0),FALSE),0)*IF(FN$19&gt;=MAX($FD$19:FM$19),MIN((FN$19-MAX($FD$19:FM$19)),(FN$19-FM$19)),0)+IF($E43=FN$22,VLOOKUP($C43,Input!$A$8:$GZ$39,MATCH(FN$21,Input!$A$6:$GZ$6,0),FALSE),0)*IF(FN$18&gt;=MAX($FD$18:FM$18),MIN((FN$18-MAX($FD$18:FM$18)),(FN$18-FM$18)),0)</f>
        <v>0</v>
      </c>
      <c r="FO43" s="1">
        <f>+IF($E43=FO$22,VLOOKUP($C43,Input!$A$8:$GZ$39,MATCH(FO$21,Input!$A$6:$GZ$6,0),FALSE),0)*IF(FO$19&gt;=MAX($FD$19:FN$19),MIN((FO$19-MAX($FD$19:FN$19)),(FO$19-FN$19)),0)+IF($E43=FO$22,VLOOKUP($C43,Input!$A$8:$GZ$39,MATCH(FO$21,Input!$A$6:$GZ$6,0),FALSE),0)*IF(FO$18&gt;=MAX($FD$18:FN$18),MIN((FO$18-MAX($FD$18:FN$18)),(FO$18-FN$18)),0)</f>
        <v>0</v>
      </c>
      <c r="FP43" s="1">
        <f>+IF($E43=FP$22,VLOOKUP($C43,Input!$A$8:$GZ$39,MATCH(FP$21,Input!$A$6:$GZ$6,0),FALSE),0)*IF(FP$19&gt;=MAX($FD$19:FO$19),MIN((FP$19-MAX($FD$19:FO$19)),(FP$19-FO$19)),0)+IF($E43=FP$22,VLOOKUP($C43,Input!$A$8:$GZ$39,MATCH(FP$21,Input!$A$6:$GZ$6,0),FALSE),0)*IF(FP$18&gt;=MAX($FD$18:FO$18),MIN((FP$18-MAX($FD$18:FO$18)),(FP$18-FO$18)),0)</f>
        <v>0</v>
      </c>
      <c r="FQ43" s="1">
        <f>+IF($E43=FQ$22,VLOOKUP($C43,Input!$A$8:$GZ$39,MATCH(FQ$21,Input!$A$6:$GZ$6,0),FALSE),0)*IF(FQ$19&gt;=MAX($FD$19:FP$19),MIN((FQ$19-MAX($FD$19:FP$19)),(FQ$19-FP$19)),0)+IF($E43=FQ$22,VLOOKUP($C43,Input!$A$8:$GZ$39,MATCH(FQ$21,Input!$A$6:$GZ$6,0),FALSE),0)*IF(FQ$18&gt;=MAX($FD$18:FP$18),MIN((FQ$18-MAX($FD$18:FP$18)),(FQ$18-FP$18)),0)</f>
        <v>0</v>
      </c>
      <c r="FR43" s="1">
        <f>+IF($E43=FR$22,VLOOKUP($C43,Input!$A$8:$GZ$39,MATCH(FR$21,Input!$A$6:$GZ$6,0),FALSE),0)*IF(FR$19&gt;=MAX($FD$19:FQ$19),MIN((FR$19-MAX($FD$19:FQ$19)),(FR$19-FQ$19)),0)+IF($E43=FR$22,VLOOKUP($C43,Input!$A$8:$GZ$39,MATCH(FR$21,Input!$A$6:$GZ$6,0),FALSE),0)*IF(FR$18&gt;=MAX($FD$18:FQ$18),MIN((FR$18-MAX($FD$18:FQ$18)),(FR$18-FQ$18)),0)</f>
        <v>0</v>
      </c>
      <c r="FS43" s="1">
        <f>+IF($E43=FS$22,VLOOKUP($C43,Input!$A$8:$GZ$39,MATCH(FS$21,Input!$A$6:$GZ$6,0),FALSE),0)*IF(FS$19&gt;=MAX($FD$19:FR$19),MIN((FS$19-MAX($FD$19:FR$19)),(FS$19-FR$19)),0)+IF($E43=FS$22,VLOOKUP($C43,Input!$A$8:$GZ$39,MATCH(FS$21,Input!$A$6:$GZ$6,0),FALSE),0)*IF(FS$18&gt;=MAX($FD$18:FR$18),MIN((FS$18-MAX($FD$18:FR$18)),(FS$18-FR$18)),0)</f>
        <v>0</v>
      </c>
      <c r="FT43" s="1">
        <f>+IF($E43=FT$22,VLOOKUP($C43,Input!$A$8:$GZ$39,MATCH(FT$21,Input!$A$6:$GZ$6,0),FALSE),0)*IF(FT$19&gt;=MAX($FD$19:FS$19),MIN((FT$19-MAX($FD$19:FS$19)),(FT$19-FS$19)),0)+IF($E43=FT$22,VLOOKUP($C43,Input!$A$8:$GZ$39,MATCH(FT$21,Input!$A$6:$GZ$6,0),FALSE),0)*IF(FT$18&gt;=MAX($FD$18:FS$18),MIN((FT$18-MAX($FD$18:FS$18)),(FT$18-FS$18)),0)</f>
        <v>0</v>
      </c>
      <c r="FU43" s="1">
        <f>+IF($E43=FU$22,VLOOKUP($C43,Input!$A$8:$GZ$39,MATCH(FU$21,Input!$A$6:$GZ$6,0),FALSE),0)*IF(FU$19&gt;=MAX($FD$19:FT$19),MIN((FU$19-MAX($FD$19:FT$19)),(FU$19-FT$19)),0)+IF($E43=FU$22,VLOOKUP($C43,Input!$A$8:$GZ$39,MATCH(FU$21,Input!$A$6:$GZ$6,0),FALSE),0)*IF(FU$18&gt;=MAX($FD$18:FT$18),MIN((FU$18-MAX($FD$18:FT$18)),(FU$18-FT$18)),0)</f>
        <v>0</v>
      </c>
      <c r="FV43" s="1">
        <f>+IF($E43=FV$22,VLOOKUP($C43,Input!$A$8:$GZ$39,MATCH(FV$21,Input!$A$6:$GZ$6,0),FALSE),0)*IF(FV$19&gt;=MAX($FD$19:FU$19),MIN((FV$19-MAX($FD$19:FU$19)),(FV$19-FU$19)),0)+IF($E43=FV$22,VLOOKUP($C43,Input!$A$8:$GZ$39,MATCH(FV$21,Input!$A$6:$GZ$6,0),FALSE),0)*IF(FV$18&gt;=MAX($FD$18:FU$18),MIN((FV$18-MAX($FD$18:FU$18)),(FV$18-FU$18)),0)</f>
        <v>0</v>
      </c>
      <c r="FW43" s="1">
        <f>+IF($E43=FW$22,VLOOKUP($C43,Input!$A$8:$GZ$39,MATCH(FW$21,Input!$A$6:$GZ$6,0),FALSE),0)*IF(FW$19&gt;=MAX($FD$19:FV$19),MIN((FW$19-MAX($FD$19:FV$19)),(FW$19-FV$19)),0)+IF($E43=FW$22,VLOOKUP($C43,Input!$A$8:$GZ$39,MATCH(FW$21,Input!$A$6:$GZ$6,0),FALSE),0)*IF(FW$18&gt;=MAX($FD$18:FV$18),MIN((FW$18-MAX($FD$18:FV$18)),(FW$18-FV$18)),0)</f>
        <v>0</v>
      </c>
      <c r="FX43" s="1">
        <f>+IF($E43=FX$22,VLOOKUP($C43,Input!$A$8:$GZ$39,MATCH(FX$21,Input!$A$6:$GZ$6,0),FALSE),0)*IF(FX$19&gt;=MAX($FD$19:FW$19),MIN((FX$19-MAX($FD$19:FW$19)),(FX$19-FW$19)),0)+IF($E43=FX$22,VLOOKUP($C43,Input!$A$8:$GZ$39,MATCH(FX$21,Input!$A$6:$GZ$6,0),FALSE),0)*IF(FX$18&gt;=MAX($FD$18:FW$18),MIN((FX$18-MAX($FD$18:FW$18)),(FX$18-FW$18)),0)</f>
        <v>0</v>
      </c>
      <c r="FY43" s="1">
        <f>+IF($E43=FY$22,VLOOKUP($C43,Input!$A$8:$GZ$39,MATCH(FY$21,Input!$A$6:$GZ$6,0),FALSE),0)*IF(FY$19&gt;=MAX($FD$19:FX$19),MIN((FY$19-MAX($FD$19:FX$19)),(FY$19-FX$19)),0)+IF($E43=FY$22,VLOOKUP($C43,Input!$A$8:$GZ$39,MATCH(FY$21,Input!$A$6:$GZ$6,0),FALSE),0)*IF(FY$18&gt;=MAX($FD$18:FX$18),MIN((FY$18-MAX($FD$18:FX$18)),(FY$18-FX$18)),0)</f>
        <v>0</v>
      </c>
      <c r="FZ43" s="1">
        <f>+IF($E43=FZ$22,VLOOKUP($C43,Input!$A$8:$GZ$39,MATCH(FZ$21,Input!$A$6:$GZ$6,0),FALSE),0)*IF(FZ$19&gt;=MAX($FD$19:FY$19),MIN((FZ$19-MAX($FD$19:FY$19)),(FZ$19-FY$19)),0)+IF($E43=FZ$22,VLOOKUP($C43,Input!$A$8:$GZ$39,MATCH(FZ$21,Input!$A$6:$GZ$6,0),FALSE),0)*IF(FZ$18&gt;=MAX($FD$18:FY$18),MIN((FZ$18-MAX($FD$18:FY$18)),(FZ$18-FY$18)),0)</f>
        <v>0</v>
      </c>
      <c r="GA43" s="1">
        <f>+IF($E43=GA$22,VLOOKUP($C43,Input!$A$8:$GZ$39,MATCH(GA$21,Input!$A$6:$GZ$6,0),FALSE),0)*IF(GA$19&gt;=MAX($FD$19:FZ$19),MIN((GA$19-MAX($FD$19:FZ$19)),(GA$19-FZ$19)),0)+IF($E43=GA$22,VLOOKUP($C43,Input!$A$8:$GZ$39,MATCH(GA$21,Input!$A$6:$GZ$6,0),FALSE),0)*IF(GA$18&gt;=MAX($FD$18:FZ$18),MIN((GA$18-MAX($FD$18:FZ$18)),(GA$18-FZ$18)),0)</f>
        <v>0</v>
      </c>
      <c r="GB43" s="1">
        <f>+IF($E43=GB$22,VLOOKUP($C43,Input!$A$8:$GZ$39,MATCH(GB$21,Input!$A$6:$GZ$6,0),FALSE),0)*IF(GB$19&gt;=MAX($FD$19:GA$19),MIN((GB$19-MAX($FD$19:GA$19)),(GB$19-GA$19)),0)+IF($E43=GB$22,VLOOKUP($C43,Input!$A$8:$GZ$39,MATCH(GB$21,Input!$A$6:$GZ$6,0),FALSE),0)*IF(GB$18&gt;=MAX($FD$18:GA$18),MIN((GB$18-MAX($FD$18:GA$18)),(GB$18-GA$18)),0)</f>
        <v>0</v>
      </c>
      <c r="GC43" s="1">
        <f>+IF($E43=GC$22,VLOOKUP($C43,Input!$A$8:$GZ$39,MATCH(GC$21,Input!$A$6:$GZ$6,0),FALSE),0)*IF(GC$19&gt;=MAX($FD$19:GB$19),MIN((GC$19-MAX($FD$19:GB$19)),(GC$19-GB$19)),0)+IF($E43=GC$22,VLOOKUP($C43,Input!$A$8:$GZ$39,MATCH(GC$21,Input!$A$6:$GZ$6,0),FALSE),0)*IF(GC$18&gt;=MAX($FD$18:GB$18),MIN((GC$18-MAX($FD$18:GB$18)),(GC$18-GB$18)),0)</f>
        <v>0</v>
      </c>
      <c r="GD43" s="1">
        <f>+IF($E43=GD$22,VLOOKUP($C43,Input!$A$8:$GZ$39,MATCH(GD$21,Input!$A$6:$GZ$6,0),FALSE),0)*IF(GD$19&gt;=MAX($FD$19:GC$19),MIN((GD$19-MAX($FD$19:GC$19)),(GD$19-GC$19)),0)+IF($E43=GD$22,VLOOKUP($C43,Input!$A$8:$GZ$39,MATCH(GD$21,Input!$A$6:$GZ$6,0),FALSE),0)*IF(GD$18&gt;=MAX($FD$18:GC$18),MIN((GD$18-MAX($FD$18:GC$18)),(GD$18-GC$18)),0)</f>
        <v>0</v>
      </c>
      <c r="GE43" s="1">
        <f>+IF($E43=GE$22,VLOOKUP($C43,Input!$A$8:$GZ$39,MATCH(GE$21,Input!$A$6:$GZ$6,0),FALSE),0)*IF(GE$19&gt;=MAX($FD$19:GD$19),MIN((GE$19-MAX($FD$19:GD$19)),(GE$19-GD$19)),0)+IF($E43=GE$22,VLOOKUP($C43,Input!$A$8:$GZ$39,MATCH(GE$21,Input!$A$6:$GZ$6,0),FALSE),0)*IF(GE$18&gt;=MAX($FD$18:GD$18),MIN((GE$18-MAX($FD$18:GD$18)),(GE$18-GD$18)),0)</f>
        <v>0</v>
      </c>
      <c r="GF43" s="1">
        <f>+IF($E43=GF$22,VLOOKUP($C43,Input!$A$8:$GZ$39,MATCH(GF$21,Input!$A$6:$GZ$6,0),FALSE),0)*IF(GF$19&gt;=MAX($FD$19:GE$19),MIN((GF$19-MAX($FD$19:GE$19)),(GF$19-GE$19)),0)+IF($E43=GF$22,VLOOKUP($C43,Input!$A$8:$GZ$39,MATCH(GF$21,Input!$A$6:$GZ$6,0),FALSE),0)*IF(GF$18&gt;=MAX($FD$18:GE$18),MIN((GF$18-MAX($FD$18:GE$18)),(GF$18-GE$18)),0)</f>
        <v>0</v>
      </c>
      <c r="GG43" s="1">
        <f>+IF($E43=GG$22,VLOOKUP($C43,Input!$A$8:$GZ$39,MATCH(GG$21,Input!$A$6:$GZ$6,0),FALSE),0)*IF(GG$19&gt;=MAX($FD$19:GF$19),MIN((GG$19-MAX($FD$19:GF$19)),(GG$19-GF$19)),0)+IF($E43=GG$22,VLOOKUP($C43,Input!$A$8:$GZ$39,MATCH(GG$21,Input!$A$6:$GZ$6,0),FALSE),0)*IF(GG$18&gt;=MAX($FD$18:GF$18),MIN((GG$18-MAX($FD$18:GF$18)),(GG$18-GF$18)),0)</f>
        <v>0</v>
      </c>
      <c r="GH43" s="1">
        <f>+IF($E43=GH$22,VLOOKUP($C43,Input!$A$8:$GZ$39,MATCH(GH$21,Input!$A$6:$GZ$6,0),FALSE),0)*IF(GH$19&gt;=MAX($FD$19:GG$19),MIN((GH$19-MAX($FD$19:GG$19)),(GH$19-GG$19)),0)+IF($E43=GH$22,VLOOKUP($C43,Input!$A$8:$GZ$39,MATCH(GH$21,Input!$A$6:$GZ$6,0),FALSE),0)*IF(GH$18&gt;=MAX($FD$18:GG$18),MIN((GH$18-MAX($FD$18:GG$18)),(GH$18-GG$18)),0)</f>
        <v>0</v>
      </c>
      <c r="GI43" s="1">
        <f>+IF($E43=GI$22,VLOOKUP($C43,Input!$A$8:$GZ$39,MATCH(GI$21,Input!$A$6:$GZ$6,0),FALSE),0)*IF(GI$19&gt;=MAX($FD$19:GH$19),MIN((GI$19-MAX($FD$19:GH$19)),(GI$19-GH$19)),0)+IF($E43=GI$22,VLOOKUP($C43,Input!$A$8:$GZ$39,MATCH(GI$21,Input!$A$6:$GZ$6,0),FALSE),0)*IF(GI$18&gt;=MAX($FD$18:GH$18),MIN((GI$18-MAX($FD$18:GH$18)),(GI$18-GH$18)),0)</f>
        <v>0</v>
      </c>
      <c r="GJ43" s="1">
        <f>+IF($E43=GJ$22,VLOOKUP($C43,Input!$A$8:$GZ$39,MATCH(GJ$21,Input!$A$6:$GZ$6,0),FALSE),0)*IF(GJ$19&gt;=MAX($FD$19:GI$19),MIN((GJ$19-MAX($FD$19:GI$19)),(GJ$19-GI$19)),0)+IF($E43=GJ$22,VLOOKUP($C43,Input!$A$8:$GZ$39,MATCH(GJ$21,Input!$A$6:$GZ$6,0),FALSE),0)*IF(GJ$18&gt;=MAX($FD$18:GI$18),MIN((GJ$18-MAX($FD$18:GI$18)),(GJ$18-GI$18)),0)</f>
        <v>0</v>
      </c>
      <c r="GK43" s="1">
        <f>+IF($E43=GK$22,VLOOKUP($C43,Input!$A$8:$GZ$39,MATCH(GK$21,Input!$A$6:$GZ$6,0),FALSE),0)*IF(GK$19&gt;=MAX($FD$19:GJ$19),MIN((GK$19-MAX($FD$19:GJ$19)),(GK$19-GJ$19)),0)+IF($E43=GK$22,VLOOKUP($C43,Input!$A$8:$GZ$39,MATCH(GK$21,Input!$A$6:$GZ$6,0),FALSE),0)*IF(GK$18&gt;=MAX($FD$18:GJ$18),MIN((GK$18-MAX($FD$18:GJ$18)),(GK$18-GJ$18)),0)</f>
        <v>0</v>
      </c>
      <c r="GL43" s="1">
        <f>+IF($E43=GL$22,VLOOKUP($C43,Input!$A$8:$GZ$39,MATCH(GL$21,Input!$A$6:$GZ$6,0),FALSE),0)*IF(GL$19&gt;=MAX($FD$19:GK$19),MIN((GL$19-MAX($FD$19:GK$19)),(GL$19-GK$19)),0)+IF($E43=GL$22,VLOOKUP($C43,Input!$A$8:$GZ$39,MATCH(GL$21,Input!$A$6:$GZ$6,0),FALSE),0)*IF(GL$18&gt;=MAX($FD$18:GK$18),MIN((GL$18-MAX($FD$18:GK$18)),(GL$18-GK$18)),0)</f>
        <v>0</v>
      </c>
      <c r="GM43" s="42"/>
      <c r="GN43" t="str">
        <f>VLOOKUP($C43,Input!$A$8:$GZ$39,MATCH(GN$21,Input!$A$6:$GZ$6,0),FALSE)</f>
        <v>NA</v>
      </c>
      <c r="GO43">
        <f>IF((VLOOKUP($C43,Input!$A$8:$GZ$39,MATCH(GO$21,Input!$A$6:$GZ$6,0),FALSE))="Y",$D43/VLOOKUP($C43,Input!$A$8:$GZ$39,MATCH(GP$21,Input!$A$6:$GZ$6,0),FALSE),0)</f>
        <v>0</v>
      </c>
      <c r="GP43">
        <f>IF((VLOOKUP($C43,Input!$A$8:$GZ$39,MATCH(GO$21,Input!$A$6:$GZ$6,0),FALSE))="Y",0,IF((VLOOKUP($C43,Input!$A$8:$GZ$39,MATCH(GP$21,Input!$A$6:$GZ$6,0),FALSE))&gt;0,$D43/VLOOKUP($C43,Input!$A$8:$GZ$39,MATCH(GP$21,Input!$A$6:$GZ$6,0),FALSE),0))</f>
        <v>0</v>
      </c>
      <c r="GQ43" s="1">
        <f>+IF($E43=GQ$22,VLOOKUP($C43,Input!$A$8:$GZ$39,MATCH(GQ$21,Input!$A$6:$GZ$6,0),FALSE),0)*IF(GQ$19&gt;=MAX($GP$19:GP$19),MIN((GQ$19-MAX($GP$19:GP$19)),(GQ$19-GP$19)),0)+IF($E43=GQ$22,VLOOKUP($C43,Input!$A$8:$GZ$39,MATCH(GQ$21,Input!$A$6:$GZ$6,0),FALSE),0)*IF(GQ$18&gt;=MAX($GP$18:GP$18),MIN((GQ$18-MAX($GP$18:GP$18)),(GQ$18-GP$18)),0)</f>
        <v>0</v>
      </c>
      <c r="GR43" s="1">
        <f>+IF($E43=GR$22,VLOOKUP($C43,Input!$A$8:$GZ$39,MATCH(GR$21,Input!$A$6:$GZ$6,0),FALSE),0)*IF(GR$19&gt;=MAX($GP$19:GQ$19),MIN((GR$19-MAX($GP$19:GQ$19)),(GR$19-GQ$19)),0)+IF($E43=GR$22,VLOOKUP($C43,Input!$A$8:$GZ$39,MATCH(GR$21,Input!$A$6:$GZ$6,0),FALSE),0)*IF(GR$18&gt;=MAX($GP$18:GQ$18),MIN((GR$18-MAX($GP$18:GQ$18)),(GR$18-GQ$18)),0)</f>
        <v>0</v>
      </c>
      <c r="GS43" s="1">
        <f>+IF($E43=GS$22,VLOOKUP($C43,Input!$A$8:$GZ$39,MATCH(GS$21,Input!$A$6:$GZ$6,0),FALSE),0)*IF(GS$19&gt;=MAX($GP$19:GR$19),MIN((GS$19-MAX($GP$19:GR$19)),(GS$19-GR$19)),0)+IF($E43=GS$22,VLOOKUP($C43,Input!$A$8:$GZ$39,MATCH(GS$21,Input!$A$6:$GZ$6,0),FALSE),0)*IF(GS$18&gt;=MAX($GP$18:GR$18),MIN((GS$18-MAX($GP$18:GR$18)),(GS$18-GR$18)),0)</f>
        <v>0</v>
      </c>
      <c r="GT43" s="1">
        <f>+IF($E43=GT$22,VLOOKUP($C43,Input!$A$8:$GZ$39,MATCH(GT$21,Input!$A$6:$GZ$6,0),FALSE),0)*IF(GT$19&gt;=MAX($GP$19:GS$19),MIN((GT$19-MAX($GP$19:GS$19)),(GT$19-GS$19)),0)+IF($E43=GT$22,VLOOKUP($C43,Input!$A$8:$GZ$39,MATCH(GT$21,Input!$A$6:$GZ$6,0),FALSE),0)*IF(GT$18&gt;=MAX($GP$18:GS$18),MIN((GT$18-MAX($GP$18:GS$18)),(GT$18-GS$18)),0)</f>
        <v>0</v>
      </c>
      <c r="GU43" s="1">
        <f>+IF($E43=GU$22,VLOOKUP($C43,Input!$A$8:$GZ$39,MATCH(GU$21,Input!$A$6:$GZ$6,0),FALSE),0)*IF(GU$19&gt;=MAX($GP$19:GT$19),MIN((GU$19-MAX($GP$19:GT$19)),(GU$19-GT$19)),0)+IF($E43=GU$22,VLOOKUP($C43,Input!$A$8:$GZ$39,MATCH(GU$21,Input!$A$6:$GZ$6,0),FALSE),0)*IF(GU$18&gt;=MAX($GP$18:GT$18),MIN((GU$18-MAX($GP$18:GT$18)),(GU$18-GT$18)),0)</f>
        <v>0</v>
      </c>
      <c r="GV43" s="1">
        <f>+IF($E43=GV$22,VLOOKUP($C43,Input!$A$8:$GZ$39,MATCH(GV$21,Input!$A$6:$GZ$6,0),FALSE),0)*IF(GV$19&gt;=MAX($GP$19:GU$19),MIN((GV$19-MAX($GP$19:GU$19)),(GV$19-GU$19)),0)+IF($E43=GV$22,VLOOKUP($C43,Input!$A$8:$GZ$39,MATCH(GV$21,Input!$A$6:$GZ$6,0),FALSE),0)*IF(GV$18&gt;=MAX($GP$18:GU$18),MIN((GV$18-MAX($GP$18:GU$18)),(GV$18-GU$18)),0)</f>
        <v>0</v>
      </c>
      <c r="GW43" s="1">
        <f>+IF($E43=GW$22,VLOOKUP($C43,Input!$A$8:$GZ$39,MATCH(GW$21,Input!$A$6:$GZ$6,0),FALSE),0)*IF(GW$19&gt;=MAX($GP$19:GV$19),MIN((GW$19-MAX($GP$19:GV$19)),(GW$19-GV$19)),0)+IF($E43=GW$22,VLOOKUP($C43,Input!$A$8:$GZ$39,MATCH(GW$21,Input!$A$6:$GZ$6,0),FALSE),0)*IF(GW$18&gt;=MAX($GP$18:GV$18),MIN((GW$18-MAX($GP$18:GV$18)),(GW$18-GV$18)),0)</f>
        <v>0</v>
      </c>
      <c r="GX43" s="1">
        <f>+IF($E43=GX$22,VLOOKUP($C43,Input!$A$8:$GZ$39,MATCH(GX$21,Input!$A$6:$GZ$6,0),FALSE),0)*IF(GX$19&gt;=MAX($GP$19:GW$19),MIN((GX$19-MAX($GP$19:GW$19)),(GX$19-GW$19)),0)+IF($E43=GX$22,VLOOKUP($C43,Input!$A$8:$GZ$39,MATCH(GX$21,Input!$A$6:$GZ$6,0),FALSE),0)*IF(GX$18&gt;=MAX($GP$18:GW$18),MIN((GX$18-MAX($GP$18:GW$18)),(GX$18-GW$18)),0)</f>
        <v>0</v>
      </c>
      <c r="GY43" s="1">
        <f>+IF($E43=GY$22,VLOOKUP($C43,Input!$A$8:$GZ$39,MATCH(GY$21,Input!$A$6:$GZ$6,0),FALSE),0)*IF(GY$19&gt;=MAX($GP$19:GX$19),MIN((GY$19-MAX($GP$19:GX$19)),(GY$19-GX$19)),0)+IF($E43=GY$22,VLOOKUP($C43,Input!$A$8:$GZ$39,MATCH(GY$21,Input!$A$6:$GZ$6,0),FALSE),0)*IF(GY$18&gt;=MAX($GP$18:GX$18),MIN((GY$18-MAX($GP$18:GX$18)),(GY$18-GX$18)),0)</f>
        <v>0</v>
      </c>
      <c r="GZ43" s="1">
        <f>+IF($E43=GZ$22,VLOOKUP($C43,Input!$A$8:$GZ$39,MATCH(GZ$21,Input!$A$6:$GZ$6,0),FALSE),0)*IF(GZ$19&gt;=MAX($GP$19:GY$19),MIN((GZ$19-MAX($GP$19:GY$19)),(GZ$19-GY$19)),0)+IF($E43=GZ$22,VLOOKUP($C43,Input!$A$8:$GZ$39,MATCH(GZ$21,Input!$A$6:$GZ$6,0),FALSE),0)*IF(GZ$18&gt;=MAX($GP$18:GY$18),MIN((GZ$18-MAX($GP$18:GY$18)),(GZ$18-GY$18)),0)</f>
        <v>0</v>
      </c>
      <c r="HA43" s="1">
        <f>+IF($E43=HA$22,VLOOKUP($C43,Input!$A$8:$GZ$39,MATCH(HA$21,Input!$A$6:$GZ$6,0),FALSE),0)*IF(HA$19&gt;=MAX($GP$19:GZ$19),MIN((HA$19-MAX($GP$19:GZ$19)),(HA$19-GZ$19)),0)+IF($E43=HA$22,VLOOKUP($C43,Input!$A$8:$GZ$39,MATCH(HA$21,Input!$A$6:$GZ$6,0),FALSE),0)*IF(HA$18&gt;=MAX($GP$18:GZ$18),MIN((HA$18-MAX($GP$18:GZ$18)),(HA$18-GZ$18)),0)</f>
        <v>0</v>
      </c>
      <c r="HB43" s="1">
        <f>+IF($E43=HB$22,VLOOKUP($C43,Input!$A$8:$GZ$39,MATCH(HB$21,Input!$A$6:$GZ$6,0),FALSE),0)*IF(HB$19&gt;=MAX($GP$19:HA$19),MIN((HB$19-MAX($GP$19:HA$19)),(HB$19-HA$19)),0)+IF($E43=HB$22,VLOOKUP($C43,Input!$A$8:$GZ$39,MATCH(HB$21,Input!$A$6:$GZ$6,0),FALSE),0)*IF(HB$18&gt;=MAX($GP$18:HA$18),MIN((HB$18-MAX($GP$18:HA$18)),(HB$18-HA$18)),0)</f>
        <v>0</v>
      </c>
      <c r="HC43" s="1">
        <f>+IF($E43=HC$22,VLOOKUP($C43,Input!$A$8:$GZ$39,MATCH(HC$21,Input!$A$6:$GZ$6,0),FALSE),0)*IF(HC$19&gt;=MAX($GP$19:HB$19),MIN((HC$19-MAX($GP$19:HB$19)),(HC$19-HB$19)),0)+IF($E43=HC$22,VLOOKUP($C43,Input!$A$8:$GZ$39,MATCH(HC$21,Input!$A$6:$GZ$6,0),FALSE),0)*IF(HC$18&gt;=MAX($GP$18:HB$18),MIN((HC$18-MAX($GP$18:HB$18)),(HC$18-HB$18)),0)</f>
        <v>0</v>
      </c>
      <c r="HD43" s="1">
        <f>+IF($E43=HD$22,VLOOKUP($C43,Input!$A$8:$GZ$39,MATCH(HD$21,Input!$A$6:$GZ$6,0),FALSE),0)*IF(HD$19&gt;=MAX($GP$19:HC$19),MIN((HD$19-MAX($GP$19:HC$19)),(HD$19-HC$19)),0)+IF($E43=HD$22,VLOOKUP($C43,Input!$A$8:$GZ$39,MATCH(HD$21,Input!$A$6:$GZ$6,0),FALSE),0)*IF(HD$18&gt;=MAX($GP$18:HC$18),MIN((HD$18-MAX($GP$18:HC$18)),(HD$18-HC$18)),0)</f>
        <v>0</v>
      </c>
      <c r="HE43" s="1">
        <f>+IF($E43=HE$22,VLOOKUP($C43,Input!$A$8:$GZ$39,MATCH(HE$21,Input!$A$6:$GZ$6,0),FALSE),0)*IF(HE$19&gt;=MAX($GP$19:HD$19),MIN((HE$19-MAX($GP$19:HD$19)),(HE$19-HD$19)),0)+IF($E43=HE$22,VLOOKUP($C43,Input!$A$8:$GZ$39,MATCH(HE$21,Input!$A$6:$GZ$6,0),FALSE),0)*IF(HE$18&gt;=MAX($GP$18:HD$18),MIN((HE$18-MAX($GP$18:HD$18)),(HE$18-HD$18)),0)</f>
        <v>0</v>
      </c>
      <c r="HF43" s="1">
        <f>+IF($E43=HF$22,VLOOKUP($C43,Input!$A$8:$GZ$39,MATCH(HF$21,Input!$A$6:$GZ$6,0),FALSE),0)*IF(HF$19&gt;=MAX($GP$19:HE$19),MIN((HF$19-MAX($GP$19:HE$19)),(HF$19-HE$19)),0)+IF($E43=HF$22,VLOOKUP($C43,Input!$A$8:$GZ$39,MATCH(HF$21,Input!$A$6:$GZ$6,0),FALSE),0)*IF(HF$18&gt;=MAX($GP$18:HE$18),MIN((HF$18-MAX($GP$18:HE$18)),(HF$18-HE$18)),0)</f>
        <v>0</v>
      </c>
      <c r="HG43" s="1">
        <f>+IF($E43=HG$22,VLOOKUP($C43,Input!$A$8:$GZ$39,MATCH(HG$21,Input!$A$6:$GZ$6,0),FALSE),0)*IF(HG$19&gt;=MAX($GP$19:HF$19),MIN((HG$19-MAX($GP$19:HF$19)),(HG$19-HF$19)),0)+IF($E43=HG$22,VLOOKUP($C43,Input!$A$8:$GZ$39,MATCH(HG$21,Input!$A$6:$GZ$6,0),FALSE),0)*IF(HG$18&gt;=MAX($GP$18:HF$18),MIN((HG$18-MAX($GP$18:HF$18)),(HG$18-HF$18)),0)</f>
        <v>0</v>
      </c>
      <c r="HH43" s="1">
        <f>+IF($E43=HH$22,VLOOKUP($C43,Input!$A$8:$GZ$39,MATCH(HH$21,Input!$A$6:$GZ$6,0),FALSE),0)*IF(HH$19&gt;=MAX($GP$19:HG$19),MIN((HH$19-MAX($GP$19:HG$19)),(HH$19-HG$19)),0)+IF($E43=HH$22,VLOOKUP($C43,Input!$A$8:$GZ$39,MATCH(HH$21,Input!$A$6:$GZ$6,0),FALSE),0)*IF(HH$18&gt;=MAX($GP$18:HG$18),MIN((HH$18-MAX($GP$18:HG$18)),(HH$18-HG$18)),0)</f>
        <v>0</v>
      </c>
      <c r="HI43" s="1">
        <f>+IF($E43=HI$22,VLOOKUP($C43,Input!$A$8:$GZ$39,MATCH(HI$21,Input!$A$6:$GZ$6,0),FALSE),0)*IF(HI$19&gt;=MAX($GP$19:HH$19),MIN((HI$19-MAX($GP$19:HH$19)),(HI$19-HH$19)),0)+IF($E43=HI$22,VLOOKUP($C43,Input!$A$8:$GZ$39,MATCH(HI$21,Input!$A$6:$GZ$6,0),FALSE),0)*IF(HI$18&gt;=MAX($GP$18:HH$18),MIN((HI$18-MAX($GP$18:HH$18)),(HI$18-HH$18)),0)</f>
        <v>0</v>
      </c>
      <c r="HJ43" s="1">
        <f>+IF($E43=HJ$22,VLOOKUP($C43,Input!$A$8:$GZ$39,MATCH(HJ$21,Input!$A$6:$GZ$6,0),FALSE),0)*IF(HJ$19&gt;=MAX($GP$19:HI$19),MIN((HJ$19-MAX($GP$19:HI$19)),(HJ$19-HI$19)),0)+IF($E43=HJ$22,VLOOKUP($C43,Input!$A$8:$GZ$39,MATCH(HJ$21,Input!$A$6:$GZ$6,0),FALSE),0)*IF(HJ$18&gt;=MAX($GP$18:HI$18),MIN((HJ$18-MAX($GP$18:HI$18)),(HJ$18-HI$18)),0)</f>
        <v>0</v>
      </c>
      <c r="HK43" s="1">
        <f>+IF($E43=HK$22,VLOOKUP($C43,Input!$A$8:$GZ$39,MATCH(HK$21,Input!$A$6:$GZ$6,0),FALSE),0)*IF(HK$19&gt;=MAX($GP$19:HJ$19),MIN((HK$19-MAX($GP$19:HJ$19)),(HK$19-HJ$19)),0)+IF($E43=HK$22,VLOOKUP($C43,Input!$A$8:$GZ$39,MATCH(HK$21,Input!$A$6:$GZ$6,0),FALSE),0)*IF(HK$18&gt;=MAX($GP$18:HJ$18),MIN((HK$18-MAX($GP$18:HJ$18)),(HK$18-HJ$18)),0)</f>
        <v>0</v>
      </c>
      <c r="HL43" s="1">
        <f>+IF($E43=HL$22,VLOOKUP($C43,Input!$A$8:$GZ$39,MATCH(HL$21,Input!$A$6:$GZ$6,0),FALSE),0)*IF(HL$19&gt;=MAX($GP$19:HK$19),MIN((HL$19-MAX($GP$19:HK$19)),(HL$19-HK$19)),0)+IF($E43=HL$22,VLOOKUP($C43,Input!$A$8:$GZ$39,MATCH(HL$21,Input!$A$6:$GZ$6,0),FALSE),0)*IF(HL$18&gt;=MAX($GP$18:HK$18),MIN((HL$18-MAX($GP$18:HK$18)),(HL$18-HK$18)),0)</f>
        <v>0</v>
      </c>
      <c r="HM43" s="1">
        <f>+IF($E43=HM$22,VLOOKUP($C43,Input!$A$8:$GZ$39,MATCH(HM$21,Input!$A$6:$GZ$6,0),FALSE),0)*IF(HM$19&gt;=MAX($GP$19:HL$19),MIN((HM$19-MAX($GP$19:HL$19)),(HM$19-HL$19)),0)+IF($E43=HM$22,VLOOKUP($C43,Input!$A$8:$GZ$39,MATCH(HM$21,Input!$A$6:$GZ$6,0),FALSE),0)*IF(HM$18&gt;=MAX($GP$18:HL$18),MIN((HM$18-MAX($GP$18:HL$18)),(HM$18-HL$18)),0)</f>
        <v>0</v>
      </c>
      <c r="HN43" s="1">
        <f>+IF($E43=HN$22,VLOOKUP($C43,Input!$A$8:$GZ$39,MATCH(HN$21,Input!$A$6:$GZ$6,0),FALSE),0)*IF(HN$19&gt;=MAX($GP$19:HM$19),MIN((HN$19-MAX($GP$19:HM$19)),(HN$19-HM$19)),0)+IF($E43=HN$22,VLOOKUP($C43,Input!$A$8:$GZ$39,MATCH(HN$21,Input!$A$6:$GZ$6,0),FALSE),0)*IF(HN$18&gt;=MAX($GP$18:HM$18),MIN((HN$18-MAX($GP$18:HM$18)),(HN$18-HM$18)),0)</f>
        <v>0</v>
      </c>
      <c r="HO43" s="1">
        <f>+IF($E43=HO$22,VLOOKUP($C43,Input!$A$8:$GZ$39,MATCH(HO$21,Input!$A$6:$GZ$6,0),FALSE),0)*IF(HO$19&gt;=MAX($GP$19:HN$19),MIN((HO$19-MAX($GP$19:HN$19)),(HO$19-HN$19)),0)+IF($E43=HO$22,VLOOKUP($C43,Input!$A$8:$GZ$39,MATCH(HO$21,Input!$A$6:$GZ$6,0),FALSE),0)*IF(HO$18&gt;=MAX($GP$18:HN$18),MIN((HO$18-MAX($GP$18:HN$18)),(HO$18-HN$18)),0)</f>
        <v>0</v>
      </c>
      <c r="HP43" s="1">
        <f>+IF($E43=HP$22,VLOOKUP($C43,Input!$A$8:$GZ$39,MATCH(HP$21,Input!$A$6:$GZ$6,0),FALSE),0)*IF(HP$19&gt;=MAX($GP$19:HO$19),MIN((HP$19-MAX($GP$19:HO$19)),(HP$19-HO$19)),0)+IF($E43=HP$22,VLOOKUP($C43,Input!$A$8:$GZ$39,MATCH(HP$21,Input!$A$6:$GZ$6,0),FALSE),0)*IF(HP$18&gt;=MAX($GP$18:HO$18),MIN((HP$18-MAX($GP$18:HO$18)),(HP$18-HO$18)),0)</f>
        <v>0</v>
      </c>
      <c r="HQ43" s="1">
        <f>+IF($E43=HQ$22,VLOOKUP($C43,Input!$A$8:$GZ$39,MATCH(HQ$21,Input!$A$6:$GZ$6,0),FALSE),0)*IF(HQ$19&gt;=MAX($GP$19:HP$19),MIN((HQ$19-MAX($GP$19:HP$19)),(HQ$19-HP$19)),0)+IF($E43=HQ$22,VLOOKUP($C43,Input!$A$8:$GZ$39,MATCH(HQ$21,Input!$A$6:$GZ$6,0),FALSE),0)*IF(HQ$18&gt;=MAX($GP$18:HP$18),MIN((HQ$18-MAX($GP$18:HP$18)),(HQ$18-HP$18)),0)</f>
        <v>0</v>
      </c>
      <c r="HR43" s="1">
        <f>+IF($E43=HR$22,VLOOKUP($C43,Input!$A$8:$GZ$39,MATCH(HR$21,Input!$A$6:$GZ$6,0),FALSE),0)*IF(HR$19&gt;=MAX($GP$19:HQ$19),MIN((HR$19-MAX($GP$19:HQ$19)),(HR$19-HQ$19)),0)+IF($E43=HR$22,VLOOKUP($C43,Input!$A$8:$GZ$39,MATCH(HR$21,Input!$A$6:$GZ$6,0),FALSE),0)*IF(HR$18&gt;=MAX($GP$18:HQ$18),MIN((HR$18-MAX($GP$18:HQ$18)),(HR$18-HQ$18)),0)</f>
        <v>0</v>
      </c>
      <c r="HS43" s="1">
        <f>+IF($E43=HS$22,VLOOKUP($C43,Input!$A$8:$GZ$39,MATCH(HS$21,Input!$A$6:$GZ$6,0),FALSE),0)*IF(HS$19&gt;=MAX($GP$19:HR$19),MIN((HS$19-MAX($GP$19:HR$19)),(HS$19-HR$19)),0)+IF($E43=HS$22,VLOOKUP($C43,Input!$A$8:$GZ$39,MATCH(HS$21,Input!$A$6:$GZ$6,0),FALSE),0)*IF(HS$18&gt;=MAX($GP$18:HR$18),MIN((HS$18-MAX($GP$18:HR$18)),(HS$18-HR$18)),0)</f>
        <v>0</v>
      </c>
      <c r="HT43" s="1">
        <f>+IF($E43=HT$22,VLOOKUP($C43,Input!$A$8:$GZ$39,MATCH(HT$21,Input!$A$6:$GZ$6,0),FALSE),0)*IF(HT$19&gt;=MAX($GP$19:HS$19),MIN((HT$19-MAX($GP$19:HS$19)),(HT$19-HS$19)),0)+IF($E43=HT$22,VLOOKUP($C43,Input!$A$8:$GZ$39,MATCH(HT$21,Input!$A$6:$GZ$6,0),FALSE),0)*IF(HT$18&gt;=MAX($GP$18:HS$18),MIN((HT$18-MAX($GP$18:HS$18)),(HT$18-HS$18)),0)</f>
        <v>0</v>
      </c>
      <c r="HU43" s="1">
        <f>+IF($E43=HU$22,VLOOKUP($C43,Input!$A$8:$GZ$39,MATCH(HU$21,Input!$A$6:$GZ$6,0),FALSE),0)*IF(HU$19&gt;=MAX($GP$19:HT$19),MIN((HU$19-MAX($GP$19:HT$19)),(HU$19-HT$19)),0)+IF($E43=HU$22,VLOOKUP($C43,Input!$A$8:$GZ$39,MATCH(HU$21,Input!$A$6:$GZ$6,0),FALSE),0)*IF(HU$18&gt;=MAX($GP$18:HT$18),MIN((HU$18-MAX($GP$18:HT$18)),(HU$18-HT$18)),0)</f>
        <v>0</v>
      </c>
      <c r="HV43" s="1">
        <f>+IF($E43=HV$22,VLOOKUP($C43,Input!$A$8:$GZ$39,MATCH(HV$21,Input!$A$6:$GZ$6,0),FALSE),0)*IF(HV$19&gt;=MAX($GP$19:HU$19),MIN((HV$19-MAX($GP$19:HU$19)),(HV$19-HU$19)),0)+IF($E43=HV$22,VLOOKUP($C43,Input!$A$8:$GZ$39,MATCH(HV$21,Input!$A$6:$GZ$6,0),FALSE),0)*IF(HV$18&gt;=MAX($GP$18:HU$18),MIN((HV$18-MAX($GP$18:HU$18)),(HV$18-HU$18)),0)</f>
        <v>0</v>
      </c>
      <c r="HW43" s="1">
        <f>+IF($E43=HW$22,VLOOKUP($C43,Input!$A$8:$GZ$39,MATCH(HW$21,Input!$A$6:$GZ$6,0),FALSE),0)*IF(HW$19&gt;=MAX($GP$19:HV$19),MIN((HW$19-MAX($GP$19:HV$19)),(HW$19-HV$19)),0)+IF($E43=HW$22,VLOOKUP($C43,Input!$A$8:$GZ$39,MATCH(HW$21,Input!$A$6:$GZ$6,0),FALSE),0)*IF(HW$18&gt;=MAX($GP$18:HV$18),MIN((HW$18-MAX($GP$18:HV$18)),(HW$18-HV$18)),0)</f>
        <v>0</v>
      </c>
      <c r="HX43" s="1">
        <f>+IF($E43=HX$22,VLOOKUP($C43,Input!$A$8:$GZ$39,MATCH(HX$21,Input!$A$6:$GZ$6,0),FALSE),0)*IF(HX$19&gt;=MAX($GP$19:HW$19),MIN((HX$19-MAX($GP$19:HW$19)),(HX$19-HW$19)),0)+IF($E43=HX$22,VLOOKUP($C43,Input!$A$8:$GZ$39,MATCH(HX$21,Input!$A$6:$GZ$6,0),FALSE),0)*IF(HX$18&gt;=MAX($GP$18:HW$18),MIN((HX$18-MAX($GP$18:HW$18)),(HX$18-HW$18)),0)</f>
        <v>0</v>
      </c>
      <c r="HY43" s="1">
        <f>+IF($E43=HY$22,VLOOKUP($C43,Input!$A$8:$GZ$39,MATCH(HY$21,Input!$A$6:$GZ$6,0),FALSE),0)*IF(HY$19&gt;=MAX($GP$19:HX$19),MIN((HY$19-MAX($GP$19:HX$19)),(HY$19-HX$19)),0)+IF($E43=HY$22,VLOOKUP($C43,Input!$A$8:$GZ$39,MATCH(HY$21,Input!$A$6:$GZ$6,0),FALSE),0)*IF(HY$18&gt;=MAX($GP$18:HX$18),MIN((HY$18-MAX($GP$18:HX$18)),(HY$18-HX$18)),0)</f>
        <v>0</v>
      </c>
      <c r="HZ43" s="42"/>
      <c r="IA43" t="str">
        <f>VLOOKUP($C43,Input!$A$8:$IA$39,MATCH(IA$21,Input!$A$6:$IA$6,0),FALSE)</f>
        <v>NA</v>
      </c>
      <c r="IB43" s="132">
        <f>IF((VLOOKUP($C43,Input!$A$8:$IA$39,MATCH(IB$21,Input!$A$6:$IA$6,0),FALSE))="Y",$D43/VLOOKUP($C43,Input!$A$8:$IA$39,MATCH(IC$21,Input!$A$6:$IA$6,0),FALSE),0)</f>
        <v>0</v>
      </c>
      <c r="IC43" s="132">
        <f>IF((VLOOKUP($C43,Input!$A$8:$IA$39,MATCH(IB$21,Input!$A$6:$IA$6,0),FALSE))="Y",0,IF((VLOOKUP($C43,Input!$A$8:$IA$39,MATCH(IC$21,Input!$A$6:$IA$6,0),FALSE))&gt;0,$D43/VLOOKUP($C43,Input!$A$8:$IA$39,MATCH(IC$21,Input!$A$6:$IA$6,0),FALSE),0))</f>
        <v>0</v>
      </c>
      <c r="ID43" s="1">
        <f>+IF($E43=ID$22,VLOOKUP($C43,Input!$A$8:$IA$39,MATCH(ID$21,Input!$A$6:$IA$6,0),FALSE),0)*IF(ID$19&gt;=MAX($IC$19:IC$19),MIN((ID$19-MAX($IC$19:IC$19)),(ID$19-IC$19)),0)+IF($E43=ID$22,VLOOKUP($C43,Input!$A$8:$IA$39,MATCH(ID$21,Input!$A$6:$IA$6,0),FALSE),0)*IF(ID$18&gt;=MAX($IC$18:IC$18),MIN((ID$18-MAX($IC$18:IC$18)),(ID$18-IC$18)),0)</f>
        <v>0</v>
      </c>
      <c r="IE43" s="1">
        <f>+IF($E43=IE$22,VLOOKUP($C43,Input!$A$8:$IA$39,MATCH(IE$21,Input!$A$6:$IA$6,0),FALSE),0)*IF(IE$19&gt;=MAX($IC$19:ID$19),MIN((IE$19-MAX($IC$19:ID$19)),(IE$19-ID$19)),0)+IF($E43=IE$22,VLOOKUP($C43,Input!$A$8:$IA$39,MATCH(IE$21,Input!$A$6:$IA$6,0),FALSE),0)*IF(IE$18&gt;=MAX($IC$18:ID$18),MIN((IE$18-MAX($IC$18:ID$18)),(IE$18-ID$18)),0)</f>
        <v>0</v>
      </c>
      <c r="IF43" s="1">
        <f>+IF($E43=IF$22,VLOOKUP($C43,Input!$A$8:$IA$39,MATCH(IF$21,Input!$A$6:$IA$6,0),FALSE),0)*IF(IF$19&gt;=MAX($IC$19:IE$19),MIN((IF$19-MAX($IC$19:IE$19)),(IF$19-IE$19)),0)+IF($E43=IF$22,VLOOKUP($C43,Input!$A$8:$IA$39,MATCH(IF$21,Input!$A$6:$IA$6,0),FALSE),0)*IF(IF$18&gt;=MAX($IC$18:IE$18),MIN((IF$18-MAX($IC$18:IE$18)),(IF$18-IE$18)),0)</f>
        <v>0</v>
      </c>
      <c r="IG43" s="1">
        <f>+IF($E43=IG$22,VLOOKUP($C43,Input!$A$8:$IA$39,MATCH(IG$21,Input!$A$6:$IA$6,0),FALSE),0)*IF(IG$19&gt;=MAX($IC$19:IF$19),MIN((IG$19-MAX($IC$19:IF$19)),(IG$19-IF$19)),0)+IF($E43=IG$22,VLOOKUP($C43,Input!$A$8:$IA$39,MATCH(IG$21,Input!$A$6:$IA$6,0),FALSE),0)*IF(IG$18&gt;=MAX($IC$18:IF$18),MIN((IG$18-MAX($IC$18:IF$18)),(IG$18-IF$18)),0)</f>
        <v>0</v>
      </c>
      <c r="IH43" s="1">
        <f>+IF($E43=IH$22,VLOOKUP($C43,Input!$A$8:$IA$39,MATCH(IH$21,Input!$A$6:$IA$6,0),FALSE),0)*IF(IH$19&gt;=MAX($IC$19:IG$19),MIN((IH$19-MAX($IC$19:IG$19)),(IH$19-IG$19)),0)+IF($E43=IH$22,VLOOKUP($C43,Input!$A$8:$IA$39,MATCH(IH$21,Input!$A$6:$IA$6,0),FALSE),0)*IF(IH$18&gt;=MAX($IC$18:IG$18),MIN((IH$18-MAX($IC$18:IG$18)),(IH$18-IG$18)),0)</f>
        <v>0</v>
      </c>
      <c r="II43" s="1">
        <f>+IF($E43=II$22,VLOOKUP($C43,Input!$A$8:$IA$39,MATCH(II$21,Input!$A$6:$IA$6,0),FALSE),0)*IF(II$19&gt;=MAX($IC$19:IH$19),MIN((II$19-MAX($IC$19:IH$19)),(II$19-IH$19)),0)+IF($E43=II$22,VLOOKUP($C43,Input!$A$8:$IA$39,MATCH(II$21,Input!$A$6:$IA$6,0),FALSE),0)*IF(II$18&gt;=MAX($IC$18:IH$18),MIN((II$18-MAX($IC$18:IH$18)),(II$18-IH$18)),0)</f>
        <v>0</v>
      </c>
      <c r="IJ43" s="1">
        <f>+IF($E43=IJ$22,VLOOKUP($C43,Input!$A$8:$IA$39,MATCH(IJ$21,Input!$A$6:$IA$6,0),FALSE),0)*IF(IJ$19&gt;=MAX($IC$19:II$19),MIN((IJ$19-MAX($IC$19:II$19)),(IJ$19-II$19)),0)+IF($E43=IJ$22,VLOOKUP($C43,Input!$A$8:$IA$39,MATCH(IJ$21,Input!$A$6:$IA$6,0),FALSE),0)*IF(IJ$18&gt;=MAX($IC$18:II$18),MIN((IJ$18-MAX($IC$18:II$18)),(IJ$18-II$18)),0)</f>
        <v>0</v>
      </c>
      <c r="IK43" s="1">
        <f>+IF($E43=IK$22,VLOOKUP($C43,Input!$A$8:$IA$39,MATCH(IK$21,Input!$A$6:$IA$6,0),FALSE),0)*IF(IK$19&gt;=MAX($IC$19:IJ$19),MIN((IK$19-MAX($IC$19:IJ$19)),(IK$19-IJ$19)),0)+IF($E43=IK$22,VLOOKUP($C43,Input!$A$8:$IA$39,MATCH(IK$21,Input!$A$6:$IA$6,0),FALSE),0)*IF(IK$18&gt;=MAX($IC$18:IJ$18),MIN((IK$18-MAX($IC$18:IJ$18)),(IK$18-IJ$18)),0)</f>
        <v>0</v>
      </c>
      <c r="IL43" s="1">
        <f>+IF($E43=IL$22,VLOOKUP($C43,Input!$A$8:$IA$39,MATCH(IL$21,Input!$A$6:$IA$6,0),FALSE),0)*IF(IL$19&gt;=MAX($IC$19:IK$19),MIN((IL$19-MAX($IC$19:IK$19)),(IL$19-IK$19)),0)+IF($E43=IL$22,VLOOKUP($C43,Input!$A$8:$IA$39,MATCH(IL$21,Input!$A$6:$IA$6,0),FALSE),0)*IF(IL$18&gt;=MAX($IC$18:IK$18),MIN((IL$18-MAX($IC$18:IK$18)),(IL$18-IK$18)),0)</f>
        <v>0</v>
      </c>
      <c r="IM43" s="1">
        <f>+IF($E43=IM$22,VLOOKUP($C43,Input!$A$8:$IA$39,MATCH(IM$21,Input!$A$6:$IA$6,0),FALSE),0)*IF(IM$19&gt;=MAX($IC$19:IL$19),MIN((IM$19-MAX($IC$19:IL$19)),(IM$19-IL$19)),0)+IF($E43=IM$22,VLOOKUP($C43,Input!$A$8:$IA$39,MATCH(IM$21,Input!$A$6:$IA$6,0),FALSE),0)*IF(IM$18&gt;=MAX($IC$18:IL$18),MIN((IM$18-MAX($IC$18:IL$18)),(IM$18-IL$18)),0)</f>
        <v>0</v>
      </c>
      <c r="IN43" s="1">
        <f>+IF($E43=IN$22,VLOOKUP($C43,Input!$A$8:$IA$39,MATCH(IN$21,Input!$A$6:$IA$6,0),FALSE),0)*IF(IN$19&gt;=MAX($IC$19:IM$19),MIN((IN$19-MAX($IC$19:IM$19)),(IN$19-IM$19)),0)+IF($E43=IN$22,VLOOKUP($C43,Input!$A$8:$IA$39,MATCH(IN$21,Input!$A$6:$IA$6,0),FALSE),0)*IF(IN$18&gt;=MAX($IC$18:IM$18),MIN((IN$18-MAX($IC$18:IM$18)),(IN$18-IM$18)),0)</f>
        <v>0</v>
      </c>
      <c r="IO43" s="1">
        <f>+IF($E43=IO$22,VLOOKUP($C43,Input!$A$8:$IA$39,MATCH(IO$21,Input!$A$6:$IA$6,0),FALSE),0)*IF(IO$19&gt;=MAX($IC$19:IN$19),MIN((IO$19-MAX($IC$19:IN$19)),(IO$19-IN$19)),0)+IF($E43=IO$22,VLOOKUP($C43,Input!$A$8:$IA$39,MATCH(IO$21,Input!$A$6:$IA$6,0),FALSE),0)*IF(IO$18&gt;=MAX($IC$18:IN$18),MIN((IO$18-MAX($IC$18:IN$18)),(IO$18-IN$18)),0)</f>
        <v>0</v>
      </c>
      <c r="IP43" s="1">
        <f>+IF($E43=IP$22,VLOOKUP($C43,Input!$A$8:$IA$39,MATCH(IP$21,Input!$A$6:$IA$6,0),FALSE),0)*IF(IP$19&gt;=MAX($IC$19:IO$19),MIN((IP$19-MAX($IC$19:IO$19)),(IP$19-IO$19)),0)+IF($E43=IP$22,VLOOKUP($C43,Input!$A$8:$IA$39,MATCH(IP$21,Input!$A$6:$IA$6,0),FALSE),0)*IF(IP$18&gt;=MAX($IC$18:IO$18),MIN((IP$18-MAX($IC$18:IO$18)),(IP$18-IO$18)),0)</f>
        <v>0</v>
      </c>
      <c r="IQ43" s="1">
        <f>+IF($E43=IQ$22,VLOOKUP($C43,Input!$A$8:$IA$39,MATCH(IQ$21,Input!$A$6:$IA$6,0),FALSE),0)*IF(IQ$19&gt;=MAX($IC$19:IP$19),MIN((IQ$19-MAX($IC$19:IP$19)),(IQ$19-IP$19)),0)+IF($E43=IQ$22,VLOOKUP($C43,Input!$A$8:$IA$39,MATCH(IQ$21,Input!$A$6:$IA$6,0),FALSE),0)*IF(IQ$18&gt;=MAX($IC$18:IP$18),MIN((IQ$18-MAX($IC$18:IP$18)),(IQ$18-IP$18)),0)</f>
        <v>0</v>
      </c>
      <c r="IR43" s="1">
        <f>+IF($E43=IR$22,VLOOKUP($C43,Input!$A$8:$IA$39,MATCH(IR$21,Input!$A$6:$IA$6,0),FALSE),0)*IF(IR$19&gt;=MAX($IC$19:IQ$19),MIN((IR$19-MAX($IC$19:IQ$19)),(IR$19-IQ$19)),0)+IF($E43=IR$22,VLOOKUP($C43,Input!$A$8:$IA$39,MATCH(IR$21,Input!$A$6:$IA$6,0),FALSE),0)*IF(IR$18&gt;=MAX($IC$18:IQ$18),MIN((IR$18-MAX($IC$18:IQ$18)),(IR$18-IQ$18)),0)</f>
        <v>0</v>
      </c>
      <c r="IS43" s="1">
        <f>+IF($E43=IS$22,VLOOKUP($C43,Input!$A$8:$IA$39,MATCH(IS$21,Input!$A$6:$IA$6,0),FALSE),0)*IF(IS$19&gt;=MAX($IC$19:IR$19),MIN((IS$19-MAX($IC$19:IR$19)),(IS$19-IR$19)),0)+IF($E43=IS$22,VLOOKUP($C43,Input!$A$8:$IA$39,MATCH(IS$21,Input!$A$6:$IA$6,0),FALSE),0)*IF(IS$18&gt;=MAX($IC$18:IR$18),MIN((IS$18-MAX($IC$18:IR$18)),(IS$18-IR$18)),0)</f>
        <v>0</v>
      </c>
      <c r="IT43" s="1">
        <f>+IF($E43=IT$22,VLOOKUP($C43,Input!$A$8:$IA$39,MATCH(IT$21,Input!$A$6:$IA$6,0),FALSE),0)*IF(IT$19&gt;=MAX($IC$19:IS$19),MIN((IT$19-MAX($IC$19:IS$19)),(IT$19-IS$19)),0)+IF($E43=IT$22,VLOOKUP($C43,Input!$A$8:$IA$39,MATCH(IT$21,Input!$A$6:$IA$6,0),FALSE),0)*IF(IT$18&gt;=MAX($IC$18:IS$18),MIN((IT$18-MAX($IC$18:IS$18)),(IT$18-IS$18)),0)</f>
        <v>0</v>
      </c>
      <c r="IU43" s="1">
        <f>+IF($E43=IU$22,VLOOKUP($C43,Input!$A$8:$IA$39,MATCH(IU$21,Input!$A$6:$IA$6,0),FALSE),0)*IF(IU$19&gt;=MAX($IC$19:IT$19),MIN((IU$19-MAX($IC$19:IT$19)),(IU$19-IT$19)),0)+IF($E43=IU$22,VLOOKUP($C43,Input!$A$8:$IA$39,MATCH(IU$21,Input!$A$6:$IA$6,0),FALSE),0)*IF(IU$18&gt;=MAX($IC$18:IT$18),MIN((IU$18-MAX($IC$18:IT$18)),(IU$18-IT$18)),0)</f>
        <v>0</v>
      </c>
      <c r="IV43" s="1">
        <f>+IF($E43=IV$22,VLOOKUP($C43,Input!$A$8:$IA$39,MATCH(IV$21,Input!$A$6:$IA$6,0),FALSE),0)*IF(IV$19&gt;=MAX($IC$19:IU$19),MIN((IV$19-MAX($IC$19:IU$19)),(IV$19-IU$19)),0)+IF($E43=IV$22,VLOOKUP($C43,Input!$A$8:$IA$39,MATCH(IV$21,Input!$A$6:$IA$6,0),FALSE),0)*IF(IV$18&gt;=MAX($IC$18:IU$18),MIN((IV$18-MAX($IC$18:IU$18)),(IV$18-IU$18)),0)</f>
        <v>0</v>
      </c>
      <c r="IW43" s="1">
        <f>+IF($E43=IW$22,VLOOKUP($C43,Input!$A$8:$IA$39,MATCH(IW$21,Input!$A$6:$IA$6,0),FALSE),0)*IF(IW$19&gt;=MAX($IC$19:IV$19),MIN((IW$19-MAX($IC$19:IV$19)),(IW$19-IV$19)),0)+IF($E43=IW$22,VLOOKUP($C43,Input!$A$8:$IA$39,MATCH(IW$21,Input!$A$6:$IA$6,0),FALSE),0)*IF(IW$18&gt;=MAX($IC$18:IV$18),MIN((IW$18-MAX($IC$18:IV$18)),(IW$18-IV$18)),0)</f>
        <v>0</v>
      </c>
      <c r="IX43" s="1">
        <f>+IF($E43=IX$22,VLOOKUP($C43,Input!$A$8:$IA$39,MATCH(IX$21,Input!$A$6:$IA$6,0),FALSE),0)*IF(IX$19&gt;=MAX($IC$19:IW$19),MIN((IX$19-MAX($IC$19:IW$19)),(IX$19-IW$19)),0)+IF($E43=IX$22,VLOOKUP($C43,Input!$A$8:$IA$39,MATCH(IX$21,Input!$A$6:$IA$6,0),FALSE),0)*IF(IX$18&gt;=MAX($IC$18:IW$18),MIN((IX$18-MAX($IC$18:IW$18)),(IX$18-IW$18)),0)</f>
        <v>0</v>
      </c>
      <c r="IY43" s="1">
        <f>+IF($E43=IY$22,VLOOKUP($C43,Input!$A$8:$IA$39,MATCH(IY$21,Input!$A$6:$IA$6,0),FALSE),0)*IF(IY$19&gt;=MAX($IC$19:IX$19),MIN((IY$19-MAX($IC$19:IX$19)),(IY$19-IX$19)),0)+IF($E43=IY$22,VLOOKUP($C43,Input!$A$8:$IA$39,MATCH(IY$21,Input!$A$6:$IA$6,0),FALSE),0)*IF(IY$18&gt;=MAX($IC$18:IX$18),MIN((IY$18-MAX($IC$18:IX$18)),(IY$18-IX$18)),0)</f>
        <v>0</v>
      </c>
      <c r="IZ43" s="1">
        <f>+IF($E43=IZ$22,VLOOKUP($C43,Input!$A$8:$IA$39,MATCH(IZ$21,Input!$A$6:$IA$6,0),FALSE),0)*IF(IZ$19&gt;=MAX($IC$19:IY$19),MIN((IZ$19-MAX($IC$19:IY$19)),(IZ$19-IY$19)),0)+IF($E43=IZ$22,VLOOKUP($C43,Input!$A$8:$IA$39,MATCH(IZ$21,Input!$A$6:$IA$6,0),FALSE),0)*IF(IZ$18&gt;=MAX($IC$18:IY$18),MIN((IZ$18-MAX($IC$18:IY$18)),(IZ$18-IY$18)),0)</f>
        <v>0</v>
      </c>
      <c r="JA43" s="1">
        <f>+IF($E43=JA$22,VLOOKUP($C43,Input!$A$8:$IA$39,MATCH(JA$21,Input!$A$6:$IA$6,0),FALSE),0)*IF(JA$19&gt;=MAX($IC$19:IZ$19),MIN((JA$19-MAX($IC$19:IZ$19)),(JA$19-IZ$19)),0)+IF($E43=JA$22,VLOOKUP($C43,Input!$A$8:$IA$39,MATCH(JA$21,Input!$A$6:$IA$6,0),FALSE),0)*IF(JA$18&gt;=MAX($IC$18:IZ$18),MIN((JA$18-MAX($IC$18:IZ$18)),(JA$18-IZ$18)),0)</f>
        <v>0</v>
      </c>
      <c r="JB43" s="1">
        <f>+IF($E43=JB$22,VLOOKUP($C43,Input!$A$8:$IA$39,MATCH(JB$21,Input!$A$6:$IA$6,0),FALSE),0)*IF(JB$19&gt;=MAX($IC$19:JA$19),MIN((JB$19-MAX($IC$19:JA$19)),(JB$19-JA$19)),0)+IF($E43=JB$22,VLOOKUP($C43,Input!$A$8:$IA$39,MATCH(JB$21,Input!$A$6:$IA$6,0),FALSE),0)*IF(JB$18&gt;=MAX($IC$18:JA$18),MIN((JB$18-MAX($IC$18:JA$18)),(JB$18-JA$18)),0)</f>
        <v>0</v>
      </c>
      <c r="JC43" s="1">
        <f>+IF($E43=JC$22,VLOOKUP($C43,Input!$A$8:$IA$39,MATCH(JC$21,Input!$A$6:$IA$6,0),FALSE),0)*IF(JC$19&gt;=MAX($IC$19:JB$19),MIN((JC$19-MAX($IC$19:JB$19)),(JC$19-JB$19)),0)+IF($E43=JC$22,VLOOKUP($C43,Input!$A$8:$IA$39,MATCH(JC$21,Input!$A$6:$IA$6,0),FALSE),0)*IF(JC$18&gt;=MAX($IC$18:JB$18),MIN((JC$18-MAX($IC$18:JB$18)),(JC$18-JB$18)),0)</f>
        <v>0</v>
      </c>
      <c r="JD43" s="1">
        <f>+IF($E43=JD$22,VLOOKUP($C43,Input!$A$8:$IA$39,MATCH(JD$21,Input!$A$6:$IA$6,0),FALSE),0)*IF(JD$19&gt;=MAX($IC$19:JC$19),MIN((JD$19-MAX($IC$19:JC$19)),(JD$19-JC$19)),0)+IF($E43=JD$22,VLOOKUP($C43,Input!$A$8:$IA$39,MATCH(JD$21,Input!$A$6:$IA$6,0),FALSE),0)*IF(JD$18&gt;=MAX($IC$18:JC$18),MIN((JD$18-MAX($IC$18:JC$18)),(JD$18-JC$18)),0)</f>
        <v>0</v>
      </c>
      <c r="JE43" s="1">
        <f>+IF($E43=JE$22,VLOOKUP($C43,Input!$A$8:$IA$39,MATCH(JE$21,Input!$A$6:$IA$6,0),FALSE),0)*IF(JE$19&gt;=MAX($IC$19:JD$19),MIN((JE$19-MAX($IC$19:JD$19)),(JE$19-JD$19)),0)+IF($E43=JE$22,VLOOKUP($C43,Input!$A$8:$IA$39,MATCH(JE$21,Input!$A$6:$IA$6,0),FALSE),0)*IF(JE$18&gt;=MAX($IC$18:JD$18),MIN((JE$18-MAX($IC$18:JD$18)),(JE$18-JD$18)),0)</f>
        <v>0</v>
      </c>
      <c r="JF43" s="1">
        <f>+IF($E43=JF$22,VLOOKUP($C43,Input!$A$8:$IA$39,MATCH(JF$21,Input!$A$6:$IA$6,0),FALSE),0)*IF(JF$19&gt;=MAX($IC$19:JE$19),MIN((JF$19-MAX($IC$19:JE$19)),(JF$19-JE$19)),0)+IF($E43=JF$22,VLOOKUP($C43,Input!$A$8:$IA$39,MATCH(JF$21,Input!$A$6:$IA$6,0),FALSE),0)*IF(JF$18&gt;=MAX($IC$18:JE$18),MIN((JF$18-MAX($IC$18:JE$18)),(JF$18-JE$18)),0)</f>
        <v>0</v>
      </c>
      <c r="JG43" s="1">
        <f>+IF($E43=JG$22,VLOOKUP($C43,Input!$A$8:$IA$39,MATCH(JG$21,Input!$A$6:$IA$6,0),FALSE),0)*IF(JG$19&gt;=MAX($IC$19:JF$19),MIN((JG$19-MAX($IC$19:JF$19)),(JG$19-JF$19)),0)+IF($E43=JG$22,VLOOKUP($C43,Input!$A$8:$IA$39,MATCH(JG$21,Input!$A$6:$IA$6,0),FALSE),0)*IF(JG$18&gt;=MAX($IC$18:JF$18),MIN((JG$18-MAX($IC$18:JF$18)),(JG$18-JF$18)),0)</f>
        <v>0</v>
      </c>
      <c r="JH43" s="1">
        <f>+IF($E43=JH$22,VLOOKUP($C43,Input!$A$8:$IA$39,MATCH(JH$21,Input!$A$6:$IA$6,0),FALSE),0)*IF(JH$19&gt;=MAX($IC$19:JG$19),MIN((JH$19-MAX($IC$19:JG$19)),(JH$19-JG$19)),0)+IF($E43=JH$22,VLOOKUP($C43,Input!$A$8:$IA$39,MATCH(JH$21,Input!$A$6:$IA$6,0),FALSE),0)*IF(JH$18&gt;=MAX($IC$18:JG$18),MIN((JH$18-MAX($IC$18:JG$18)),(JH$18-JG$18)),0)</f>
        <v>0</v>
      </c>
      <c r="JI43" s="1">
        <f>+IF($E43=JI$22,VLOOKUP($C43,Input!$A$8:$IA$39,MATCH(JI$21,Input!$A$6:$IA$6,0),FALSE),0)*IF(JI$19&gt;=MAX($IC$19:JH$19),MIN((JI$19-MAX($IC$19:JH$19)),(JI$19-JH$19)),0)+IF($E43=JI$22,VLOOKUP($C43,Input!$A$8:$IA$39,MATCH(JI$21,Input!$A$6:$IA$6,0),FALSE),0)*IF(JI$18&gt;=MAX($IC$18:JH$18),MIN((JI$18-MAX($IC$18:JH$18)),(JI$18-JH$18)),0)</f>
        <v>0</v>
      </c>
      <c r="JJ43" s="1">
        <f>+IF($E43=JJ$22,VLOOKUP($C43,Input!$A$8:$IA$39,MATCH(JJ$21,Input!$A$6:$IA$6,0),FALSE),0)*IF(JJ$19&gt;=MAX($IC$19:JI$19),MIN((JJ$19-MAX($IC$19:JI$19)),(JJ$19-JI$19)),0)+IF($E43=JJ$22,VLOOKUP($C43,Input!$A$8:$IA$39,MATCH(JJ$21,Input!$A$6:$IA$6,0),FALSE),0)*IF(JJ$18&gt;=MAX($IC$18:JI$18),MIN((JJ$18-MAX($IC$18:JI$18)),(JJ$18-JI$18)),0)</f>
        <v>0</v>
      </c>
      <c r="JK43" s="1">
        <f>+IF($E43=JK$22,VLOOKUP($C43,Input!$A$8:$IA$39,MATCH(JK$21,Input!$A$6:$IA$6,0),FALSE),0)*IF(JK$19&gt;=MAX($IC$19:JJ$19),MIN((JK$19-MAX($IC$19:JJ$19)),(JK$19-JJ$19)),0)+IF($E43=JK$22,VLOOKUP($C43,Input!$A$8:$IA$39,MATCH(JK$21,Input!$A$6:$IA$6,0),FALSE),0)*IF(JK$18&gt;=MAX($IC$18:JJ$18),MIN((JK$18-MAX($IC$18:JJ$18)),(JK$18-JJ$18)),0)</f>
        <v>0</v>
      </c>
      <c r="JL43" s="1">
        <f>+IF($E43=JL$22,VLOOKUP($C43,Input!$A$8:$IA$39,MATCH(JL$21,Input!$A$6:$IA$6,0),FALSE),0)*IF(JL$19&gt;=MAX($IC$19:JK$19),MIN((JL$19-MAX($IC$19:JK$19)),(JL$19-JK$19)),0)+IF($E43=JL$22,VLOOKUP($C43,Input!$A$8:$IA$39,MATCH(JL$21,Input!$A$6:$IA$6,0),FALSE),0)*IF(JL$18&gt;=MAX($IC$18:JK$18),MIN((JL$18-MAX($IC$18:JK$18)),(JL$18-JK$18)),0)</f>
        <v>0</v>
      </c>
      <c r="JN43" t="str">
        <f>+VLOOKUP($C43,Input!$A$8:$GZ$39,MATCH(JN$21,Input!$A$6:$GZ$6,0),FALSE)</f>
        <v>CNG Station Maint in fuel price</v>
      </c>
      <c r="JO43" s="1">
        <f>IF($E43+$I43+$D$7&lt;=JO$22,0,IF(JO$22-$D$7&gt;=$E43,VLOOKUP($C43,Input!$A$8:$GZ$39,MATCH(JO$21,Input!$A$6:$GZ$6,0),FALSE),0)*$F43/$G43)*$D43</f>
        <v>0</v>
      </c>
      <c r="JP43" s="1">
        <f>IF($E43+$I43+$D$7&lt;=JP$22,0,IF(JP$22-$D$7&gt;=$E43,VLOOKUP($C43,Input!$A$8:$GZ$39,MATCH(JP$21,Input!$A$6:$GZ$6,0),FALSE),0)*$F43/$G43)*$D43</f>
        <v>0</v>
      </c>
      <c r="JQ43" s="1">
        <f>IF($E43+$I43+$D$7&lt;=JQ$22,0,IF(JQ$22-$D$7&gt;=$E43,VLOOKUP($C43,Input!$A$8:$GZ$39,MATCH(JQ$21,Input!$A$6:$GZ$6,0),FALSE),0)*$F43/$G43)*$D43</f>
        <v>0</v>
      </c>
      <c r="JR43" s="1">
        <f>IF($E43+$I43+$D$7&lt;=JR$22,0,IF(JR$22-$D$7&gt;=$E43,VLOOKUP($C43,Input!$A$8:$GZ$39,MATCH(JR$21,Input!$A$6:$GZ$6,0),FALSE),0)*$F43/$G43)*$D43</f>
        <v>0</v>
      </c>
      <c r="JS43" s="1">
        <f>IF($E43+$I43+$D$7&lt;=JS$22,0,IF(JS$22-$D$7&gt;=$E43,VLOOKUP($C43,Input!$A$8:$GZ$39,MATCH(JS$21,Input!$A$6:$GZ$6,0),FALSE),0)*$F43/$G43)*$D43</f>
        <v>0</v>
      </c>
      <c r="JT43" s="1">
        <f>IF($E43+$I43+$D$7&lt;=JT$22,0,IF(JT$22-$D$7&gt;=$E43,VLOOKUP($C43,Input!$A$8:$GZ$39,MATCH(JT$21,Input!$A$6:$GZ$6,0),FALSE),0)*$F43/$G43)*$D43</f>
        <v>0</v>
      </c>
      <c r="JU43" s="1">
        <f>IF($E43+$I43+$D$7&lt;=JU$22,0,IF(JU$22-$D$7&gt;=$E43,VLOOKUP($C43,Input!$A$8:$GZ$39,MATCH(JU$21,Input!$A$6:$GZ$6,0),FALSE),0)*$F43/$G43)*$D43</f>
        <v>0</v>
      </c>
      <c r="JV43" s="1">
        <f>IF($E43+$I43+$D$7&lt;=JV$22,0,IF(JV$22-$D$7&gt;=$E43,VLOOKUP($C43,Input!$A$8:$GZ$39,MATCH(JV$21,Input!$A$6:$GZ$6,0),FALSE),0)*$F43/$G43)*$D43</f>
        <v>0</v>
      </c>
      <c r="JW43" s="1">
        <f>IF($E43+$I43+$D$7&lt;=JW$22,0,IF(JW$22-$D$7&gt;=$E43,VLOOKUP($C43,Input!$A$8:$GZ$39,MATCH(JW$21,Input!$A$6:$GZ$6,0),FALSE),0)*$F43/$G43)*$D43</f>
        <v>0</v>
      </c>
      <c r="JX43" s="1">
        <f>IF($E43+$I43+$D$7&lt;=JX$22,0,IF(JX$22-$D$7&gt;=$E43,VLOOKUP($C43,Input!$A$8:$GZ$39,MATCH(JX$21,Input!$A$6:$GZ$6,0),FALSE),0)*$F43/$G43)*$D43</f>
        <v>0</v>
      </c>
      <c r="JY43" s="1">
        <f>IF($E43+$I43+$D$7&lt;=JY$22,0,IF(JY$22-$D$7&gt;=$E43,VLOOKUP($C43,Input!$A$8:$GZ$39,MATCH(JY$21,Input!$A$6:$GZ$6,0),FALSE),0)*$F43/$G43)*$D43</f>
        <v>0</v>
      </c>
      <c r="JZ43" s="1">
        <f>IF($E43+$I43+$D$7&lt;=JZ$22,0,IF(JZ$22-$D$7&gt;=$E43,VLOOKUP($C43,Input!$A$8:$GZ$39,MATCH(JZ$21,Input!$A$6:$GZ$6,0),FALSE),0)*$F43/$G43)*$D43</f>
        <v>0</v>
      </c>
      <c r="KA43" s="1">
        <f>IF($E43+$I43+$D$7&lt;=KA$22,0,IF(KA$22-$D$7&gt;=$E43,VLOOKUP($C43,Input!$A$8:$GZ$39,MATCH(KA$21,Input!$A$6:$GZ$6,0),FALSE),0)*$F43/$G43)*$D43</f>
        <v>0</v>
      </c>
      <c r="KB43" s="1">
        <f>IF($E43+$I43+$D$7&lt;=KB$22,0,IF(KB$22-$D$7&gt;=$E43,VLOOKUP($C43,Input!$A$8:$GZ$39,MATCH(KB$21,Input!$A$6:$GZ$6,0),FALSE),0)*$F43/$G43)*$D43</f>
        <v>0</v>
      </c>
      <c r="KC43" s="1">
        <f>IF($E43+$I43+$D$7&lt;=KC$22,0,IF(KC$22-$D$7&gt;=$E43,VLOOKUP($C43,Input!$A$8:$GZ$39,MATCH(KC$21,Input!$A$6:$GZ$6,0),FALSE),0)*$F43/$G43)*$D43</f>
        <v>0</v>
      </c>
      <c r="KD43" s="1">
        <f>IF($E43+$I43+$D$7&lt;=KD$22,0,IF(KD$22-$D$7&gt;=$E43,VLOOKUP($C43,Input!$A$8:$GZ$39,MATCH(KD$21,Input!$A$6:$GZ$6,0),FALSE),0)*$F43/$G43)*$D43</f>
        <v>0</v>
      </c>
      <c r="KE43" s="1">
        <f>IF($E43+$I43+$D$7&lt;=KE$22,0,IF(KE$22-$D$7&gt;=$E43,VLOOKUP($C43,Input!$A$8:$GZ$39,MATCH(KE$21,Input!$A$6:$GZ$6,0),FALSE),0)*$F43/$G43)*$D43</f>
        <v>0</v>
      </c>
      <c r="KF43" s="1">
        <f>IF($E43+$I43+$D$7&lt;=KF$22,0,IF(KF$22-$D$7&gt;=$E43,VLOOKUP($C43,Input!$A$8:$GZ$39,MATCH(KF$21,Input!$A$6:$GZ$6,0),FALSE),0)*$F43/$G43)*$D43</f>
        <v>0</v>
      </c>
      <c r="KG43" s="1">
        <f>IF($E43+$I43+$D$7&lt;=KG$22,0,IF(KG$22-$D$7&gt;=$E43,VLOOKUP($C43,Input!$A$8:$GZ$39,MATCH(KG$21,Input!$A$6:$GZ$6,0),FALSE),0)*$F43/$G43)*$D43</f>
        <v>0</v>
      </c>
      <c r="KH43" s="1">
        <f>IF($E43+$I43+$D$7&lt;=KH$22,0,IF(KH$22-$D$7&gt;=$E43,VLOOKUP($C43,Input!$A$8:$GZ$39,MATCH(KH$21,Input!$A$6:$GZ$6,0),FALSE),0)*$F43/$G43)*$D43</f>
        <v>0</v>
      </c>
      <c r="KI43" s="1">
        <f>IF($E43+$I43+$D$7&lt;=KI$22,0,IF(KI$22-$D$7&gt;=$E43,VLOOKUP($C43,Input!$A$8:$GZ$39,MATCH(KI$21,Input!$A$6:$GZ$6,0),FALSE),0)*$F43/$G43)*$D43</f>
        <v>0</v>
      </c>
      <c r="KJ43" s="1">
        <f>IF($E43+$I43+$D$7&lt;=KJ$22,0,IF(KJ$22-$D$7&gt;=$E43,VLOOKUP($C43,Input!$A$8:$GZ$39,MATCH(KJ$21,Input!$A$6:$GZ$6,0),FALSE),0)*$F43/$G43)*$D43</f>
        <v>0</v>
      </c>
      <c r="KK43" s="1">
        <f>IF($E43+$I43+$D$7&lt;=KK$22,0,IF(KK$22-$D$7&gt;=$E43,VLOOKUP($C43,Input!$A$8:$GZ$39,MATCH(KK$21,Input!$A$6:$GZ$6,0),FALSE),0)*$F43/$G43)*$D43</f>
        <v>0</v>
      </c>
      <c r="KL43" s="1">
        <f>IF($E43+$I43+$D$7&lt;=KL$22,0,IF(KL$22-$D$7&gt;=$E43,VLOOKUP($C43,Input!$A$8:$GZ$39,MATCH(KL$21,Input!$A$6:$GZ$6,0),FALSE),0)*$F43/$G43)*$D43</f>
        <v>0</v>
      </c>
      <c r="KM43" s="1">
        <f>IF($E43+$I43+$D$7&lt;=KM$22,0,IF(KM$22-$D$7&gt;=$E43,VLOOKUP($C43,Input!$A$8:$GZ$39,MATCH(KM$21,Input!$A$6:$GZ$6,0),FALSE),0)*$F43/$G43)*$D43</f>
        <v>0</v>
      </c>
      <c r="KN43" s="1">
        <f>IF($E43+$I43+$D$7&lt;=KN$22,0,IF(KN$22-$D$7&gt;=$E43,VLOOKUP($C43,Input!$A$8:$GZ$39,MATCH(KN$21,Input!$A$6:$GZ$6,0),FALSE),0)*$F43/$G43)*$D43</f>
        <v>0</v>
      </c>
      <c r="KO43" s="1">
        <f>IF($E43+$I43+$D$7&lt;=KO$22,0,IF(KO$22-$D$7&gt;=$E43,VLOOKUP($C43,Input!$A$8:$GZ$39,MATCH(KO$21,Input!$A$6:$GZ$6,0),FALSE),0)*$F43/$G43)*$D43</f>
        <v>0</v>
      </c>
      <c r="KP43" s="1">
        <f>IF($E43+$I43+$D$7&lt;=KP$22,0,IF(KP$22-$D$7&gt;=$E43,VLOOKUP($C43,Input!$A$8:$GZ$39,MATCH(KP$21,Input!$A$6:$GZ$6,0),FALSE),0)*$F43/$G43)*$D43</f>
        <v>0</v>
      </c>
      <c r="KQ43" s="1">
        <f>IF($E43+$I43+$D$7&lt;=KQ$22,0,IF(KQ$22-$D$7&gt;=$E43,VLOOKUP($C43,Input!$A$8:$GZ$39,MATCH(KQ$21,Input!$A$6:$GZ$6,0),FALSE),0)*$F43/$G43)*$D43</f>
        <v>0</v>
      </c>
      <c r="KR43" s="1">
        <f>IF($E43+$I43+$D$7&lt;=KR$22,0,IF(KR$22-$D$7&gt;=$E43,VLOOKUP($C43,Input!$A$8:$GZ$39,MATCH(KR$21,Input!$A$6:$GZ$6,0),FALSE),0)*$F43/$G43)*$D43</f>
        <v>0</v>
      </c>
      <c r="KS43" s="1">
        <f>IF($E43+$I43+$D$7&lt;=KS$22,0,IF(KS$22-$D$7&gt;=$E43,VLOOKUP($C43,Input!$A$8:$GZ$39,MATCH(KS$21,Input!$A$6:$GZ$6,0),FALSE),0)*$F43/$G43)*$D43</f>
        <v>0</v>
      </c>
      <c r="KT43" s="1">
        <f>IF($E43+$I43+$D$7&lt;=KT$22,0,IF(KT$22-$D$7&gt;=$E43,VLOOKUP($C43,Input!$A$8:$GZ$39,MATCH(KT$21,Input!$A$6:$GZ$6,0),FALSE),0)*$F43/$G43)*$D43</f>
        <v>0</v>
      </c>
      <c r="KU43" s="1">
        <f>IF($E43+$I43+$D$7&lt;=KU$22,0,IF(KU$22-$D$7&gt;=$E43,VLOOKUP($C43,Input!$A$8:$GZ$39,MATCH(KU$21,Input!$A$6:$GZ$6,0),FALSE),0)*$F43/$G43)*$D43</f>
        <v>0</v>
      </c>
      <c r="KV43" s="1">
        <f>IF($E43+$I43+$D$7&lt;=KV$22,0,IF(KV$22-$D$7&gt;=$E43,VLOOKUP($C43,Input!$A$8:$GZ$39,MATCH(KV$21,Input!$A$6:$GZ$6,0),FALSE),0)*$F43/$G43)*$D43</f>
        <v>0</v>
      </c>
      <c r="KW43" s="1">
        <f>IF($E43+$I43+$D$7&lt;=KW$22,0,IF(KW$22-$D$7&gt;=$E43,VLOOKUP($C43,Input!$A$8:$GZ$39,MATCH(KW$21,Input!$A$6:$GZ$6,0),FALSE),0)*$F43/$G43)*$D43</f>
        <v>0</v>
      </c>
      <c r="KY43" t="str">
        <f>VLOOKUP($C43,Input!$A$8:$HV$39,MATCH(KY$21,Input!$A$6:$HV$6,0),FALSE)</f>
        <v xml:space="preserve">CNG (compressed and at pump, including station maintenance) </v>
      </c>
      <c r="KZ43" s="1">
        <f>IF($E43+$I43+$D$7&lt;=KZ$22,0,IF(KZ$22-$D$7&gt;=$E43,VLOOKUP($C43,Input!$A$8:$HV$39,MATCH(KZ$21,Input!$A$6:$HV$6,0),FALSE)/$G43*$F43,0))*$D43</f>
        <v>0</v>
      </c>
      <c r="LA43" s="1">
        <f>IF($E43+$I43+$D$7&lt;=LA$22,0,IF(LA$22-$D$7&gt;=$E43,VLOOKUP($C43,Input!$A$8:$HV$39,MATCH(LA$21,Input!$A$6:$HV$6,0),FALSE)/$G43*$F43,0))*$D43</f>
        <v>0</v>
      </c>
      <c r="LB43" s="1">
        <f>IF($E43+$I43+$D$7&lt;=LB$22,0,IF(LB$22-$D$7&gt;=$E43,VLOOKUP($C43,Input!$A$8:$HV$39,MATCH(LB$21,Input!$A$6:$HV$6,0),FALSE)/$G43*$F43,0))*$D43</f>
        <v>0</v>
      </c>
      <c r="LC43" s="1">
        <f>IF($E43+$I43+$D$7&lt;=LC$22,0,IF(LC$22-$D$7&gt;=$E43,VLOOKUP($C43,Input!$A$8:$HV$39,MATCH(LC$21,Input!$A$6:$HV$6,0),FALSE)/$G43*$F43,0))*$D43</f>
        <v>0</v>
      </c>
      <c r="LD43" s="1">
        <f>IF($E43+$I43+$D$7&lt;=LD$22,0,IF(LD$22-$D$7&gt;=$E43,VLOOKUP($C43,Input!$A$8:$HV$39,MATCH(LD$21,Input!$A$6:$HV$6,0),FALSE)/$G43*$F43,0))*$D43</f>
        <v>0</v>
      </c>
      <c r="LE43" s="1">
        <f>IF($E43+$I43+$D$7&lt;=LE$22,0,IF(LE$22-$D$7&gt;=$E43,VLOOKUP($C43,Input!$A$8:$HV$39,MATCH(LE$21,Input!$A$6:$HV$6,0),FALSE)/$G43*$F43,0))*$D43</f>
        <v>0</v>
      </c>
      <c r="LF43" s="1">
        <f>IF($E43+$I43+$D$7&lt;=LF$22,0,IF(LF$22-$D$7&gt;=$E43,VLOOKUP($C43,Input!$A$8:$HV$39,MATCH(LF$21,Input!$A$6:$HV$6,0),FALSE)/$G43*$F43,0))*$D43</f>
        <v>0</v>
      </c>
      <c r="LG43" s="1">
        <f>IF($E43+$I43+$D$7&lt;=LG$22,0,IF(LG$22-$D$7&gt;=$E43,VLOOKUP($C43,Input!$A$8:$HV$39,MATCH(LG$21,Input!$A$6:$HV$6,0),FALSE)/$G43*$F43,0))*$D43</f>
        <v>0</v>
      </c>
      <c r="LH43" s="1">
        <f>IF($E43+$I43+$D$7&lt;=LH$22,0,IF(LH$22-$D$7&gt;=$E43,VLOOKUP($C43,Input!$A$8:$HV$39,MATCH(LH$21,Input!$A$6:$HV$6,0),FALSE)/$G43*$F43,0))*$D43</f>
        <v>0</v>
      </c>
      <c r="LI43" s="1">
        <f>IF($E43+$I43+$D$7&lt;=LI$22,0,IF(LI$22-$D$7&gt;=$E43,VLOOKUP($C43,Input!$A$8:$HV$39,MATCH(LI$21,Input!$A$6:$HV$6,0),FALSE)/$G43*$F43,0))*$D43</f>
        <v>0</v>
      </c>
      <c r="LJ43" s="1">
        <f>IF($E43+$I43+$D$7&lt;=LJ$22,0,IF(LJ$22-$D$7&gt;=$E43,VLOOKUP($C43,Input!$A$8:$HV$39,MATCH(LJ$21,Input!$A$6:$HV$6,0),FALSE)/$G43*$F43,0))*$D43</f>
        <v>0</v>
      </c>
      <c r="LK43" s="1">
        <f>IF($E43+$I43+$D$7&lt;=LK$22,0,IF(LK$22-$D$7&gt;=$E43,VLOOKUP($C43,Input!$A$8:$HV$39,MATCH(LK$21,Input!$A$6:$HV$6,0),FALSE)/$G43*$F43,0))*$D43</f>
        <v>0</v>
      </c>
      <c r="LL43" s="1">
        <f>IF($E43+$I43+$D$7&lt;=LL$22,0,IF(LL$22-$D$7&gt;=$E43,VLOOKUP($C43,Input!$A$8:$HV$39,MATCH(LL$21,Input!$A$6:$HV$6,0),FALSE)/$G43*$F43,0))*$D43</f>
        <v>0</v>
      </c>
      <c r="LM43" s="1">
        <f>IF($E43+$I43+$D$7&lt;=LM$22,0,IF(LM$22-$D$7&gt;=$E43,VLOOKUP($C43,Input!$A$8:$HV$39,MATCH(LM$21,Input!$A$6:$HV$6,0),FALSE)/$G43*$F43,0))*$D43</f>
        <v>0</v>
      </c>
      <c r="LN43" s="1">
        <f>IF($E43+$I43+$D$7&lt;=LN$22,0,IF(LN$22-$D$7&gt;=$E43,VLOOKUP($C43,Input!$A$8:$HV$39,MATCH(LN$21,Input!$A$6:$HV$6,0),FALSE)/$G43*$F43,0))*$D43</f>
        <v>0</v>
      </c>
      <c r="LO43" s="1">
        <f>IF($E43+$I43+$D$7&lt;=LO$22,0,IF(LO$22-$D$7&gt;=$E43,VLOOKUP($C43,Input!$A$8:$HV$39,MATCH(LO$21,Input!$A$6:$HV$6,0),FALSE)/$G43*$F43,0))*$D43</f>
        <v>0</v>
      </c>
      <c r="LP43" s="1">
        <f>IF($E43+$I43+$D$7&lt;=LP$22,0,IF(LP$22-$D$7&gt;=$E43,VLOOKUP($C43,Input!$A$8:$HV$39,MATCH(LP$21,Input!$A$6:$HV$6,0),FALSE)/$G43*$F43,0))*$D43</f>
        <v>0</v>
      </c>
      <c r="LQ43" s="1">
        <f>IF($E43+$I43+$D$7&lt;=LQ$22,0,IF(LQ$22-$D$7&gt;=$E43,VLOOKUP($C43,Input!$A$8:$HV$39,MATCH(LQ$21,Input!$A$6:$HV$6,0),FALSE)/$G43*$F43,0))*$D43</f>
        <v>0</v>
      </c>
      <c r="LR43" s="1">
        <f>IF($E43+$I43+$D$7&lt;=LR$22,0,IF(LR$22-$D$7&gt;=$E43,VLOOKUP($C43,Input!$A$8:$HV$39,MATCH(LR$21,Input!$A$6:$HV$6,0),FALSE)/$G43*$F43,0))*$D43</f>
        <v>0</v>
      </c>
      <c r="LS43" s="1">
        <f>IF($E43+$I43+$D$7&lt;=LS$22,0,IF(LS$22-$D$7&gt;=$E43,VLOOKUP($C43,Input!$A$8:$HV$39,MATCH(LS$21,Input!$A$6:$HV$6,0),FALSE)/$G43*$F43,0))*$D43</f>
        <v>0</v>
      </c>
      <c r="LT43" s="1">
        <f>IF($E43+$I43+$D$7&lt;=LT$22,0,IF(LT$22-$D$7&gt;=$E43,VLOOKUP($C43,Input!$A$8:$HV$39,MATCH(LT$21,Input!$A$6:$HV$6,0),FALSE)/$G43*$F43,0))*$D43</f>
        <v>4707696.1225886121</v>
      </c>
      <c r="LU43" s="1">
        <f>IF($E43+$I43+$D$7&lt;=LU$22,0,IF(LU$22-$D$7&gt;=$E43,VLOOKUP($C43,Input!$A$8:$HV$39,MATCH(LU$21,Input!$A$6:$HV$6,0),FALSE)/$G43*$F43,0))*$D43</f>
        <v>4726060.0490946593</v>
      </c>
      <c r="LV43" s="1">
        <f>IF($E43+$I43+$D$7&lt;=LV$22,0,IF(LV$22-$D$7&gt;=$E43,VLOOKUP($C43,Input!$A$8:$HV$39,MATCH(LV$21,Input!$A$6:$HV$6,0),FALSE)/$G43*$F43,0))*$D43</f>
        <v>4734825.1352958865</v>
      </c>
      <c r="LW43" s="1">
        <f>IF($E43+$I43+$D$7&lt;=LW$22,0,IF(LW$22-$D$7&gt;=$E43,VLOOKUP($C43,Input!$A$8:$HV$39,MATCH(LW$21,Input!$A$6:$HV$6,0),FALSE)/$G43*$F43,0))*$D43</f>
        <v>4755890.1460853657</v>
      </c>
      <c r="LX43" s="1">
        <f>IF($E43+$I43+$D$7&lt;=LX$22,0,IF(LX$22-$D$7&gt;=$E43,VLOOKUP($C43,Input!$A$8:$HV$39,MATCH(LX$21,Input!$A$6:$HV$6,0),FALSE)/$G43*$F43,0))*$D43</f>
        <v>4800185.7947109519</v>
      </c>
      <c r="LY43" s="1">
        <f>IF($E43+$I43+$D$7&lt;=LY$22,0,IF(LY$22-$D$7&gt;=$E43,VLOOKUP($C43,Input!$A$8:$HV$39,MATCH(LY$21,Input!$A$6:$HV$6,0),FALSE)/$G43*$F43,0))*$D43</f>
        <v>4931707.6323679043</v>
      </c>
      <c r="LZ43" s="1">
        <f>IF($E43+$I43+$D$7&lt;=LZ$22,0,IF(LZ$22-$D$7&gt;=$E43,VLOOKUP($C43,Input!$A$8:$HV$39,MATCH(LZ$21,Input!$A$6:$HV$6,0),FALSE)/$G43*$F43,0))*$D43</f>
        <v>5033420.7092612106</v>
      </c>
      <c r="MA43" s="1">
        <f>IF($E43+$I43+$D$7&lt;=MA$22,0,IF(MA$22-$D$7&gt;=$E43,VLOOKUP($C43,Input!$A$8:$HV$39,MATCH(MA$21,Input!$A$6:$HV$6,0),FALSE)/$G43*$F43,0))*$D43</f>
        <v>5855420.6033015018</v>
      </c>
      <c r="MB43" s="1">
        <f>IF($E43+$I43+$D$7&lt;=MB$22,0,IF(MB$22-$D$7&gt;=$E43,VLOOKUP($C43,Input!$A$8:$HV$39,MATCH(MB$21,Input!$A$6:$HV$6,0),FALSE)/$G43*$F43,0))*$D43</f>
        <v>5916065.9565362232</v>
      </c>
      <c r="MC43" s="1">
        <f>IF($E43+$I43+$D$7&lt;=MC$22,0,IF(MC$22-$D$7&gt;=$E43,VLOOKUP($C43,Input!$A$8:$HV$39,MATCH(MC$21,Input!$A$6:$HV$6,0),FALSE)/$G43*$F43,0))*$D43</f>
        <v>5969796.3206430851</v>
      </c>
      <c r="MD43" s="1">
        <f>IF($E43+$I43+$D$7&lt;=MD$22,0,IF(MD$22-$D$7&gt;=$E43,VLOOKUP($C43,Input!$A$8:$HV$39,MATCH(MD$21,Input!$A$6:$HV$6,0),FALSE)/$G43*$F43,0))*$D43</f>
        <v>5983430.9903587857</v>
      </c>
      <c r="ME43" s="1">
        <f>IF($E43+$I43+$D$7&lt;=ME$22,0,IF(ME$22-$D$7&gt;=$E43,VLOOKUP($C43,Input!$A$8:$HV$39,MATCH(ME$21,Input!$A$6:$HV$6,0),FALSE)/$G43*$F43,0))*$D43</f>
        <v>6109592.1009668177</v>
      </c>
      <c r="MF43" s="1">
        <f>IF($E43+$I43+$D$7&lt;=MF$22,0,IF(MF$22-$D$7&gt;=$E43,VLOOKUP($C43,Input!$A$8:$HV$39,MATCH(MF$21,Input!$A$6:$HV$6,0),FALSE)/$G43*$F43,0))*$D43</f>
        <v>6127800.9295146177</v>
      </c>
      <c r="MG43" s="1">
        <f>IF($E43+$I43+$D$7&lt;=MG$22,0,IF(MG$22-$D$7&gt;=$E43,VLOOKUP($C43,Input!$A$8:$HV$39,MATCH(MG$21,Input!$A$6:$HV$6,0),FALSE)/$G43*$F43,0))*$D43</f>
        <v>6136766.6583126262</v>
      </c>
      <c r="MH43" s="1">
        <f>IF($E43+$I43+$D$7&lt;=MH$22,0,IF(MH$22-$D$7&gt;=$E43,VLOOKUP($C43,Input!$A$8:$HV$39,MATCH(MH$21,Input!$A$6:$HV$6,0),FALSE)/$G43*$F43,0))*$D43</f>
        <v>0</v>
      </c>
      <c r="MI43" s="1">
        <f>IF($E43+$I43+$D$7&lt;=MI$22,0,IF(MI$22-$D$7&gt;=$E43,VLOOKUP($C43,Input!$A$8:$HV$39,MATCH(MI$21,Input!$A$6:$HV$6,0),FALSE)/$G43*$F43,0))*$D43</f>
        <v>0</v>
      </c>
      <c r="MJ43" s="1">
        <f>IF($E43+$I43+$D$7&lt;=MJ$22,0,IF(MJ$22-$D$7&gt;=$E43,VLOOKUP($C43,Input!$A$8:$HV$39,MATCH(MJ$21,Input!$A$6:$HV$6,0),FALSE)/$G43*$F43,0))*$D43</f>
        <v>0</v>
      </c>
      <c r="MK43" s="1">
        <f>IF($E43+$I43+$D$7&lt;=MK$22,0,IF(MK$22-$D$7&gt;=$E43,VLOOKUP($C43,Input!$A$8:$HV$39,MATCH(MK$21,Input!$A$6:$HV$6,0),FALSE)/$G43*$F43,0))*$D43</f>
        <v>0</v>
      </c>
      <c r="ML43" s="1">
        <f>IF($E43+$I43+$D$7&lt;=ML$22,0,IF(ML$22-$D$7&gt;=$E43,VLOOKUP($C43,Input!$A$8:$HV$39,MATCH(ML$21,Input!$A$6:$HV$6,0),FALSE)/$G43*$F43,0))*$D43</f>
        <v>0</v>
      </c>
      <c r="MM43" s="1">
        <f>IF($E43+$I43+$D$7&lt;=MM$22,0,IF(MM$22-$D$7&gt;=$E43,VLOOKUP($C43,Input!$A$8:$HV$39,MATCH(MM$21,Input!$A$6:$HV$6,0),FALSE)/$G43*$F43,0))*$D43</f>
        <v>0</v>
      </c>
      <c r="MN43" s="1">
        <f>IF($E43+$I43+$D$7&lt;=MN$22,0,IF(MN$22-$D$7&gt;=$E43,VLOOKUP($C43,Input!$A$8:$HV$39,MATCH(MN$21,Input!$A$6:$HV$6,0),FALSE)/$G43*$F43,0))*$D43</f>
        <v>0</v>
      </c>
      <c r="MO43" s="1">
        <f>IF($E43+$I43+$D$7&lt;=MO$22,0,IF(MO$22-$D$7&gt;=$E43,VLOOKUP($C43,Input!$A$8:$HV$39,MATCH(MO$21,Input!$A$6:$HV$6,0),FALSE)/$G43*$F43,0))*$D43</f>
        <v>0</v>
      </c>
      <c r="MP43" s="1">
        <f>IF($E43+$I43+$D$7&lt;=MP$22,0,IF(MP$22-$D$7&gt;=$E43,VLOOKUP($C43,Input!$A$8:$HV$39,MATCH(MP$21,Input!$A$6:$HV$6,0),FALSE)/$G43*$F43,0))*$D43</f>
        <v>0</v>
      </c>
      <c r="MQ43" s="1">
        <f>IF($E43+$I43+$D$7&lt;=MQ$22,0,IF(MQ$22-$D$7&gt;=$E43,VLOOKUP($C43,Input!$A$8:$HV$39,MATCH(MQ$21,Input!$A$6:$HV$6,0),FALSE)/$G43*$F43,0))*$D43</f>
        <v>0</v>
      </c>
      <c r="MR43" s="1">
        <f>IF($E43+$I43+$D$7&lt;=MR$22,0,IF(MR$22-$D$7&gt;=$E43,VLOOKUP($C43,Input!$A$8:$HV$39,MATCH(MR$21,Input!$A$6:$HV$6,0),FALSE)/$G43*$F43,0))*$D43</f>
        <v>0</v>
      </c>
      <c r="MS43" s="1">
        <f>IF($E43+$I43+$D$7&lt;=MS$22,0,IF(MS$22-$D$7&gt;=$E43,VLOOKUP($C43,Input!$A$8:$HV$39,MATCH(MS$21,Input!$A$6:$HV$6,0),FALSE)/$G43*$F43,0))*$D43</f>
        <v>0</v>
      </c>
      <c r="MT43" s="1">
        <f>IF($E43+$I43+$D$7&lt;=MT$22,0,IF(MT$22-$D$7&gt;=$E43,VLOOKUP($C43,Input!$A$8:$HV$39,MATCH(MT$21,Input!$A$6:$HV$6,0),FALSE)/$G43*$F43,0))*$D43</f>
        <v>0</v>
      </c>
      <c r="MU43" s="1">
        <f>IF($E43+$I43+$D$7&lt;=MU$22,0,IF(MU$22-$D$7&gt;=$E43,VLOOKUP($C43,Input!$A$8:$HV$39,MATCH(MU$21,Input!$A$6:$HV$6,0),FALSE)/$G43*$F43,0))*$D43</f>
        <v>0</v>
      </c>
      <c r="MV43" s="1">
        <f>IF($E43+$I43+$D$7&lt;=MV$22,0,IF(MV$22-$D$7&gt;=$E43,VLOOKUP($C43,Input!$A$8:$HV$39,MATCH(MV$21,Input!$A$6:$HV$6,0),FALSE)/$G43*$F43,0))*$D43</f>
        <v>0</v>
      </c>
      <c r="MW43" s="1">
        <f>IF($E43+$I43+$D$7&lt;=MW$22,0,IF(MW$22-$D$7&gt;=$E43,VLOOKUP($C43,Input!$A$8:$HV$39,MATCH(MW$21,Input!$A$6:$HV$6,0),FALSE)/$G43*$F43,0))*$D43</f>
        <v>0</v>
      </c>
      <c r="MX43" s="1">
        <f>IF($E43+$I43+$D$7&lt;=MX$22,0,IF(MX$22-$D$7&gt;=$E43,VLOOKUP($C43,Input!$A$8:$HV$39,MATCH(MX$21,Input!$A$6:$HV$6,0),FALSE)/$G43*$F43,0))*$D43</f>
        <v>0</v>
      </c>
      <c r="MZ43" t="str">
        <f>VLOOKUP($C43,Input!$A$8:$HV$39,MATCH(MZ$21,Input!$A$6:$HV$6,0),FALSE)</f>
        <v>Fossil CNG LCFS Credit ($/DGE)</v>
      </c>
      <c r="NA43" s="1">
        <f>IF($E43+$I43+$D$7&lt;=NA$22,0,IF(NA$22-$D$7&gt;=$E43,-VLOOKUP($C43,Input!$A$8:$HV$39,MATCH(NA$21,Input!$A$6:$HV$6,0),FALSE)/$G43*$F43,0))*$D43*$G$4/100</f>
        <v>0</v>
      </c>
      <c r="NB43" s="1">
        <f>IF($E43+$I43+$D$7&lt;=NB$22,0,IF(NB$22-$D$7&gt;=$E43,-VLOOKUP($C43,Input!$A$8:$HV$39,MATCH(NB$21,Input!$A$6:$HV$6,0),FALSE)/$G43*$F43,0))*$D43*$G$4/100</f>
        <v>0</v>
      </c>
      <c r="NC43" s="1">
        <f>IF($E43+$I43+$D$7&lt;=NC$22,0,IF(NC$22-$D$7&gt;=$E43,-VLOOKUP($C43,Input!$A$8:$HV$39,MATCH(NC$21,Input!$A$6:$HV$6,0),FALSE)/$G43*$F43,0))*$D43*$G$4/100</f>
        <v>0</v>
      </c>
      <c r="ND43" s="1">
        <f>IF($E43+$I43+$D$7&lt;=ND$22,0,IF(ND$22-$D$7&gt;=$E43,-VLOOKUP($C43,Input!$A$8:$HV$39,MATCH(ND$21,Input!$A$6:$HV$6,0),FALSE)/$G43*$F43,0))*$D43*$G$4/100</f>
        <v>0</v>
      </c>
      <c r="NE43" s="1">
        <f>IF($E43+$I43+$D$7&lt;=NE$22,0,IF(NE$22-$D$7&gt;=$E43,-VLOOKUP($C43,Input!$A$8:$HV$39,MATCH(NE$21,Input!$A$6:$HV$6,0),FALSE)/$G43*$F43,0))*$D43*$G$4/100</f>
        <v>-200214.46243298994</v>
      </c>
      <c r="NF43" s="1">
        <f>IF($E43+$I43+$D$7&lt;=NF$22,0,IF(NF$22-$D$7&gt;=$E43,-VLOOKUP($C43,Input!$A$8:$HV$39,MATCH(NF$21,Input!$A$6:$HV$6,0),FALSE)/$G43*$F43,0))*$D43*$G$4/100</f>
        <v>-200214.46243298994</v>
      </c>
      <c r="NG43" s="1">
        <f>IF($E43+$I43+$D$7&lt;=NG$22,0,IF(NG$22-$D$7&gt;=$E43,-VLOOKUP($C43,Input!$A$8:$HV$39,MATCH(NG$21,Input!$A$6:$HV$6,0),FALSE)/$G43*$F43,0))*$D43*$G$4/100</f>
        <v>-200214.46243298994</v>
      </c>
      <c r="NH43" s="1">
        <f>IF($E43+$I43+$D$7&lt;=NH$22,0,IF(NH$22-$D$7&gt;=$E43,-VLOOKUP($C43,Input!$A$8:$HV$39,MATCH(NH$21,Input!$A$6:$HV$6,0),FALSE)/$G43*$F43,0))*$D43*$G$4/100</f>
        <v>-200214.46243298994</v>
      </c>
      <c r="NI43" s="1">
        <f>IF($E43+$I43+$D$7&lt;=NI$22,0,IF(NI$22-$D$7&gt;=$E43,-VLOOKUP($C43,Input!$A$8:$HV$39,MATCH(NI$21,Input!$A$6:$HV$6,0),FALSE)/$G43*$F43,0))*$D43*$G$4/100</f>
        <v>-200214.46243298994</v>
      </c>
      <c r="NJ43" s="1">
        <f>IF($E43+$I43+$D$7&lt;=NJ$22,0,IF(NJ$22-$D$7&gt;=$E43,-VLOOKUP($C43,Input!$A$8:$HV$39,MATCH(NJ$21,Input!$A$6:$HV$6,0),FALSE)/$G43*$F43,0))*$D43*$G$4/100</f>
        <v>-200214.46243298994</v>
      </c>
      <c r="NK43" s="1">
        <f>IF($E43+$I43+$D$7&lt;=NK$22,0,IF(NK$22-$D$7&gt;=$E43,-VLOOKUP($C43,Input!$A$8:$HV$39,MATCH(NK$21,Input!$A$6:$HV$6,0),FALSE)/$G43*$F43,0))*$D43*$G$4/100</f>
        <v>-200214.46243298994</v>
      </c>
      <c r="NL43" s="1">
        <f>IF($E43+$I43+$D$7&lt;=NL$22,0,IF(NL$22-$D$7&gt;=$E43,-VLOOKUP($C43,Input!$A$8:$HV$39,MATCH(NL$21,Input!$A$6:$HV$6,0),FALSE)/$G43*$F43,0))*$D43*$G$4/100</f>
        <v>-200214.46243298994</v>
      </c>
      <c r="NM43" s="1">
        <f>IF($E43+$I43+$D$7&lt;=NM$22,0,IF(NM$22-$D$7&gt;=$E43,-VLOOKUP($C43,Input!$A$8:$HV$39,MATCH(NM$21,Input!$A$6:$HV$6,0),FALSE)/$G43*$F43,0))*$D43*$G$4/100</f>
        <v>-200214.46243298994</v>
      </c>
      <c r="NN43" s="1">
        <f>IF($E43+$I43+$D$7&lt;=NN$22,0,IF(NN$22-$D$7&gt;=$E43,-VLOOKUP($C43,Input!$A$8:$HV$39,MATCH(NN$21,Input!$A$6:$HV$6,0),FALSE)/$G43*$F43,0))*$D43*$G$4/100</f>
        <v>-200214.46243298994</v>
      </c>
      <c r="NO43" s="1">
        <f>IF($E43+$I43+$D$7&lt;=NO$22,0,IF(NO$22-$D$7&gt;=$E43,-VLOOKUP($C43,Input!$A$8:$HV$39,MATCH(NO$21,Input!$A$6:$HV$6,0),FALSE)/$G43*$F43,0))*$D43*$G$4/100</f>
        <v>-200214.46243298994</v>
      </c>
      <c r="NP43" s="1">
        <f>IF($E43+$I43+$D$7&lt;=NP$22,0,IF(NP$22-$D$7&gt;=$E43,-VLOOKUP($C43,Input!$A$8:$HV$39,MATCH(NP$21,Input!$A$6:$HV$6,0),FALSE)/$G43*$F43,0))*$D43*$G$4/100</f>
        <v>-200214.46243298994</v>
      </c>
      <c r="NQ43" s="1">
        <f>IF($E43+$I43+$D$7&lt;=NQ$22,0,IF(NQ$22-$D$7&gt;=$E43,-VLOOKUP($C43,Input!$A$8:$HV$39,MATCH(NQ$21,Input!$A$6:$HV$6,0),FALSE)/$G43*$F43,0))*$D43*$G$4/100</f>
        <v>-200214.46243298994</v>
      </c>
      <c r="NR43" s="1">
        <f>IF($E43+$I43+$D$7&lt;=NR$22,0,IF(NR$22-$D$7&gt;=$E43,-VLOOKUP($C43,Input!$A$8:$HV$39,MATCH(NR$21,Input!$A$6:$HV$6,0),FALSE)/$G43*$F43,0))*$D43*$G$4/100</f>
        <v>-200214.46243298994</v>
      </c>
      <c r="NS43" s="1">
        <f>IF($E43+$I43+$D$7&lt;=NS$22,0,IF(NS$22-$D$7&gt;=$E43,-VLOOKUP($C43,Input!$A$8:$HV$39,MATCH(NS$21,Input!$A$6:$HV$6,0),FALSE)/$G43*$F43,0))*$D43*$G$4/100</f>
        <v>0</v>
      </c>
      <c r="NT43" s="1">
        <f>IF($E43+$I43+$D$7&lt;=NT$22,0,IF(NT$22-$D$7&gt;=$E43,-VLOOKUP($C43,Input!$A$8:$HV$39,MATCH(NT$21,Input!$A$6:$HV$6,0),FALSE)/$G43*$F43,0))*$D43*$G$4/100</f>
        <v>0</v>
      </c>
      <c r="NU43" s="1">
        <f>IF($E43+$I43+$D$7&lt;=NU$22,0,IF(NU$22-$D$7&gt;=$E43,-VLOOKUP($C43,Input!$A$8:$HV$39,MATCH(NU$21,Input!$A$6:$HV$6,0),FALSE)/$G43*$F43,0))*$D43*$G$4/100</f>
        <v>0</v>
      </c>
      <c r="NV43" s="1">
        <f>IF($E43+$I43+$D$7&lt;=NV$22,0,IF(NV$22-$D$7&gt;=$E43,-VLOOKUP($C43,Input!$A$8:$HV$39,MATCH(NV$21,Input!$A$6:$HV$6,0),FALSE)/$G43*$F43,0))*$D43*$G$4/100</f>
        <v>0</v>
      </c>
      <c r="NW43" s="1">
        <f>IF($E43+$I43+$D$7&lt;=NW$22,0,IF(NW$22-$D$7&gt;=$E43,-VLOOKUP($C43,Input!$A$8:$HV$39,MATCH(NW$21,Input!$A$6:$HV$6,0),FALSE)/$G43*$F43,0))*$D43*$G$4/100</f>
        <v>0</v>
      </c>
      <c r="NX43" s="1">
        <f>IF($E43+$I43+$D$7&lt;=NX$22,0,IF(NX$22-$D$7&gt;=$E43,-VLOOKUP($C43,Input!$A$8:$HV$39,MATCH(NX$21,Input!$A$6:$HV$6,0),FALSE)/$G43*$F43,0))*$D43*$G$4/100</f>
        <v>0</v>
      </c>
      <c r="NY43" s="1">
        <f>IF($E43+$I43+$D$7&lt;=NY$22,0,IF(NY$22-$D$7&gt;=$E43,-VLOOKUP($C43,Input!$A$8:$HV$39,MATCH(NY$21,Input!$A$6:$HV$6,0),FALSE)/$G43*$F43,0))*$D43*$G$4/100</f>
        <v>0</v>
      </c>
      <c r="NZ43" s="1">
        <f>IF($E43+$I43+$D$7&lt;=NZ$22,0,IF(NZ$22-$D$7&gt;=$E43,-VLOOKUP($C43,Input!$A$8:$HV$39,MATCH(NZ$21,Input!$A$6:$HV$6,0),FALSE)/$G43*$F43,0))*$D43*$G$4/100</f>
        <v>0</v>
      </c>
      <c r="OA43" s="1">
        <f>IF($E43+$I43+$D$7&lt;=OA$22,0,IF(OA$22-$D$7&gt;=$E43,-VLOOKUP($C43,Input!$A$8:$HV$39,MATCH(OA$21,Input!$A$6:$HV$6,0),FALSE)/$G43*$F43,0))*$D43*$G$4/100</f>
        <v>0</v>
      </c>
      <c r="OB43" s="1">
        <f>IF($E43+$I43+$D$7&lt;=OB$22,0,IF(OB$22-$D$7&gt;=$E43,-VLOOKUP($C43,Input!$A$8:$HV$39,MATCH(OB$21,Input!$A$6:$HV$6,0),FALSE)/$G43*$F43,0))*$D43*$G$4/100</f>
        <v>0</v>
      </c>
      <c r="OC43" s="1">
        <f>IF($E43+$I43+$D$7&lt;=OC$22,0,IF(OC$22-$D$7&gt;=$E43,-VLOOKUP($C43,Input!$A$8:$HV$39,MATCH(OC$21,Input!$A$6:$HV$6,0),FALSE)/$G43*$F43,0))*$D43*$G$4/100</f>
        <v>0</v>
      </c>
      <c r="OD43" s="1">
        <f>IF($E43+$I43+$D$7&lt;=OD$22,0,IF(OD$22-$D$7&gt;=$E43,-VLOOKUP($C43,Input!$A$8:$HV$39,MATCH(OD$21,Input!$A$6:$HV$6,0),FALSE)/$G43*$F43,0))*$D43*$G$4/100</f>
        <v>0</v>
      </c>
      <c r="OE43" s="1">
        <f>IF($E43+$I43+$D$7&lt;=OE$22,0,IF(OE$22-$D$7&gt;=$E43,-VLOOKUP($C43,Input!$A$8:$HV$39,MATCH(OE$21,Input!$A$6:$HV$6,0),FALSE)/$G43*$F43,0))*$D43*$G$4/100</f>
        <v>0</v>
      </c>
      <c r="OF43" s="1">
        <f>IF($E43+$I43+$D$7&lt;=OF$22,0,IF(OF$22-$D$7&gt;=$E43,-VLOOKUP($C43,Input!$A$8:$HV$39,MATCH(OF$21,Input!$A$6:$HV$6,0),FALSE)/$G43*$F43,0))*$D43*$G$4/100</f>
        <v>0</v>
      </c>
      <c r="OG43" s="1">
        <f>IF($E43+$I43+$D$7&lt;=OG$22,0,IF(OG$22-$D$7&gt;=$E43,-VLOOKUP($C43,Input!$A$8:$HV$39,MATCH(OG$21,Input!$A$6:$HV$6,0),FALSE)/$G43*$F43,0))*$D43*$G$4/100</f>
        <v>0</v>
      </c>
      <c r="OH43" s="1">
        <f>IF($E43+$I43+$D$7&lt;=OH$22,0,IF(OH$22-$D$7&gt;=$E43,-VLOOKUP($C43,Input!$A$8:$HV$39,MATCH(OH$21,Input!$A$6:$HV$6,0),FALSE)/$G43*$F43,0))*$D43*$G$4/100</f>
        <v>0</v>
      </c>
      <c r="OI43" s="1">
        <f>IF($E43+$I43+$D$7&lt;=OI$22,0,IF(OI$22-$D$7&gt;=$E43,-VLOOKUP($C43,Input!$A$8:$HV$39,MATCH(OI$21,Input!$A$6:$HV$6,0),FALSE)/$G43*$F43,0))*$D43*$G$4/100</f>
        <v>0</v>
      </c>
      <c r="OK43" t="str">
        <f>VLOOKUP($C43,Input!$A$8:$HW$39,MATCH(OK$21,Input!$A$6:$HW$6,0),FALSE)</f>
        <v>NA</v>
      </c>
      <c r="OL43" s="1">
        <f>IF($E43+$I43+$D$7&lt;=OL$22,0,IF(OL$22-$D$7&gt;=$E43,IF(COUNTIF($KZ43:LP43,"&gt;0")&gt;0,VLOOKUP($C43,Input!$A$8:$HV$21,MATCH($OK$21+COUNTIF($KZ43:LP43,"&gt;0"),Input!$A$6:$HV$6,0),FALSE),0),0))*$D43</f>
        <v>0</v>
      </c>
      <c r="OM43" s="1">
        <f>IF($E43+$I43+$D$7&lt;=OM$22,0,IF(OM$22-$D$7&gt;=$E43,IF(COUNTIF($KZ43:LQ43,"&gt;0")&gt;0,VLOOKUP($C43,Input!$A$8:$HV$21,MATCH($OK$21+COUNTIF($KZ43:LQ43,"&gt;0"),Input!$A$6:$HV$6,0),FALSE),0),0))*$D43</f>
        <v>0</v>
      </c>
      <c r="ON43" s="1">
        <f>IF($E43+$I43+$D$7&lt;=ON$22,0,IF(ON$22-$D$7&gt;=$E43,IF(COUNTIF($KZ43:LR43,"&gt;0")&gt;0,VLOOKUP($C43,Input!$A$8:$HV$21,MATCH($OK$21+COUNTIF($KZ43:LR43,"&gt;0"),Input!$A$6:$HV$6,0),FALSE),0),0))*$D43</f>
        <v>0</v>
      </c>
      <c r="OO43" s="1">
        <f>IF($E43+$I43+$D$7&lt;=OO$22,0,IF(OO$22-$D$7&gt;=$E43,IF(COUNTIF($KZ43:LS43,"&gt;0")&gt;0,VLOOKUP($C43,Input!$A$8:$HV$21,MATCH($OK$21+COUNTIF($KZ43:LS43,"&gt;0"),Input!$A$6:$HV$6,0),FALSE),0),0))*$D43</f>
        <v>0</v>
      </c>
      <c r="OP43" s="1">
        <f>IF($E43+$I43+$D$7&lt;=OP$22,0,IF(OP$22-$D$7&gt;=$E43,IF(COUNTIF($KZ43:LT43,"&gt;0")&gt;0,VLOOKUP($C43,Input!$A$8:$HV$21,MATCH($OK$21+COUNTIF($KZ43:LT43,"&gt;0"),Input!$A$6:$HV$6,0),FALSE),0),0))*$D43</f>
        <v>0</v>
      </c>
      <c r="OQ43" s="1">
        <f>IF($E43+$I43+$D$7&lt;=OQ$22,0,IF(OQ$22-$D$7&gt;=$E43,IF(COUNTIF($KZ43:LU43,"&gt;0")&gt;0,VLOOKUP($C43,Input!$A$8:$HV$21,MATCH($OK$21+COUNTIF($KZ43:LU43,"&gt;0"),Input!$A$6:$HV$6,0),FALSE),0),0))*$D43</f>
        <v>0</v>
      </c>
      <c r="OR43" s="1">
        <f>IF($E43+$I43+$D$7&lt;=OR$22,0,IF(OR$22-$D$7&gt;=$E43,IF(COUNTIF($KZ43:LV43,"&gt;0")&gt;0,VLOOKUP($C43,Input!$A$8:$HV$21,MATCH($OK$21+COUNTIF($KZ43:LV43,"&gt;0"),Input!$A$6:$HV$6,0),FALSE),0),0))*$D43</f>
        <v>0</v>
      </c>
      <c r="OS43" s="1">
        <f>IF($E43+$I43+$D$7&lt;=OS$22,0,IF(OS$22-$D$7&gt;=$E43,IF(COUNTIF($KZ43:LW43,"&gt;0")&gt;0,VLOOKUP($C43,Input!$A$8:$HV$21,MATCH($OK$21+COUNTIF($KZ43:LW43,"&gt;0"),Input!$A$6:$HV$6,0),FALSE),0),0))*$D43</f>
        <v>0</v>
      </c>
      <c r="OT43" s="1">
        <f>IF($E43+$I43+$D$7&lt;=OT$22,0,IF(OT$22-$D$7&gt;=$E43,IF(COUNTIF($KZ43:LX43,"&gt;0")&gt;0,VLOOKUP($C43,Input!$A$8:$HV$21,MATCH($OK$21+COUNTIF($KZ43:LX43,"&gt;0"),Input!$A$6:$HV$6,0),FALSE),0),0))*$D43</f>
        <v>0</v>
      </c>
      <c r="OU43" s="1">
        <f>IF($E43+$I43+$D$7&lt;=OU$22,0,IF(OU$22-$D$7&gt;=$E43,IF(COUNTIF($KZ43:LY43,"&gt;0")&gt;0,VLOOKUP($C43,Input!$A$8:$HV$21,MATCH($OK$21+COUNTIF($KZ43:LY43,"&gt;0"),Input!$A$6:$HV$6,0),FALSE),0),0))*$D43</f>
        <v>0</v>
      </c>
      <c r="OV43" s="1">
        <f>IF($E43+$I43+$D$7&lt;=OV$22,0,IF(OV$22-$D$7&gt;=$E43,IF(COUNTIF($KZ43:LZ43,"&gt;0")&gt;0,VLOOKUP($C43,Input!$A$8:$HV$21,MATCH($OK$21+COUNTIF($KZ43:LZ43,"&gt;0"),Input!$A$6:$HV$6,0),FALSE),0),0))*$D43</f>
        <v>0</v>
      </c>
      <c r="OW43" s="1">
        <f>IF($E43+$I43+$D$7&lt;=OW$22,0,IF(OW$22-$D$7&gt;=$E43,IF(COUNTIF($KZ43:MA43,"&gt;0")&gt;0,VLOOKUP($C43,Input!$A$8:$HV$21,MATCH($OK$21+COUNTIF($KZ43:MA43,"&gt;0"),Input!$A$6:$HV$6,0),FALSE),0),0))*$D43</f>
        <v>0</v>
      </c>
      <c r="OX43" s="1">
        <f>IF($E43+$I43+$D$7&lt;=OX$22,0,IF(OX$22-$D$7&gt;=$E43,IF(COUNTIF($KZ43:MB43,"&gt;0")&gt;0,VLOOKUP($C43,Input!$A$8:$HV$21,MATCH($OK$21+COUNTIF($KZ43:MB43,"&gt;0"),Input!$A$6:$HV$6,0),FALSE),0),0))*$D43</f>
        <v>0</v>
      </c>
      <c r="OY43" s="1">
        <f>IF($E43+$I43+$D$7&lt;=OY$22,0,IF(OY$22-$D$7&gt;=$E43,IF(COUNTIF($KZ43:MC43,"&gt;0")&gt;0,VLOOKUP($C43,Input!$A$8:$HV$21,MATCH($OK$21+COUNTIF($KZ43:MC43,"&gt;0"),Input!$A$6:$HV$6,0),FALSE),0),0))*$D43</f>
        <v>0</v>
      </c>
      <c r="OZ43" s="1">
        <f>IF($E43+$I43+$D$7&lt;=OZ$22,0,IF(OZ$22-$D$7&gt;=$E43,IF(COUNTIF($KZ43:MD43,"&gt;0")&gt;0,VLOOKUP($C43,Input!$A$8:$HV$21,MATCH($OK$21+COUNTIF($KZ43:MD43,"&gt;0"),Input!$A$6:$HV$6,0),FALSE),0),0))*$D43</f>
        <v>0</v>
      </c>
      <c r="PA43" s="1">
        <f>IF($E43+$I43+$D$7&lt;=PA$22,0,IF(PA$22-$D$7&gt;=$E43,IF(COUNTIF($KZ43:ME43,"&gt;0")&gt;0,VLOOKUP($C43,Input!$A$8:$HV$21,MATCH($OK$21+COUNTIF($KZ43:ME43,"&gt;0"),Input!$A$6:$HV$6,0),FALSE),0),0))*$D43</f>
        <v>0</v>
      </c>
      <c r="PB43" s="1">
        <f>IF($E43+$I43+$D$7&lt;=PB$22,0,IF(PB$22-$D$7&gt;=$E43,IF(COUNTIF($KZ43:MF43,"&gt;0")&gt;0,VLOOKUP($C43,Input!$A$8:$HV$21,MATCH($OK$21+COUNTIF($KZ43:MF43,"&gt;0"),Input!$A$6:$HV$6,0),FALSE),0),0))*$D43</f>
        <v>0</v>
      </c>
      <c r="PC43" s="1">
        <f>IF($E43+$I43+$D$7&lt;=PC$22,0,IF(PC$22-$D$7&gt;=$E43,IF(COUNTIF($KZ43:MG43,"&gt;0")&gt;0,VLOOKUP($C43,Input!$A$8:$HV$21,MATCH($OK$21+COUNTIF($KZ43:MG43,"&gt;0"),Input!$A$6:$HV$6,0),FALSE),0),0))*$D43</f>
        <v>0</v>
      </c>
      <c r="PD43" s="1">
        <f>IF($E43+$I43+$D$7&lt;=PD$22,0,IF(PD$22-$D$7&gt;=$E43,IF(COUNTIF($KZ43:MH43,"&gt;0")&gt;0,VLOOKUP($C43,Input!$A$8:$HV$21,MATCH($OK$21+COUNTIF($KZ43:MH43,"&gt;0"),Input!$A$6:$HV$6,0),FALSE),0),0))*$D43</f>
        <v>0</v>
      </c>
      <c r="PE43" s="1">
        <f>IF($E43+$I43+$D$7&lt;=PE$22,0,IF(PE$22-$D$7&gt;=$E43,IF(COUNTIF($KZ43:MI43,"&gt;0")&gt;0,VLOOKUP($C43,Input!$A$8:$HV$21,MATCH($OK$21+COUNTIF($KZ43:MI43,"&gt;0"),Input!$A$6:$HV$6,0),FALSE),0),0))*$D43</f>
        <v>0</v>
      </c>
      <c r="PF43" s="1">
        <f>IF($E43+$I43+$D$7&lt;=PF$22,0,IF(PF$22-$D$7&gt;=$E43,IF(COUNTIF($KZ43:MJ43,"&gt;0")&gt;0,VLOOKUP($C43,Input!$A$8:$HV$21,MATCH($OK$21+COUNTIF($KZ43:MJ43,"&gt;0"),Input!$A$6:$HV$6,0),FALSE),0),0))*$D43</f>
        <v>0</v>
      </c>
      <c r="PG43" s="1">
        <f>IF($E43+$I43+$D$7&lt;=PG$22,0,IF(PG$22-$D$7&gt;=$E43,IF(COUNTIF($KZ43:MK43,"&gt;0")&gt;0,VLOOKUP($C43,Input!$A$8:$HV$21,MATCH($OK$21+COUNTIF($KZ43:MK43,"&gt;0"),Input!$A$6:$HV$6,0),FALSE),0),0))*$D43</f>
        <v>0</v>
      </c>
      <c r="PH43" s="1">
        <f>IF($E43+$I43+$D$7&lt;=PH$22,0,IF(PH$22-$D$7&gt;=$E43,IF(COUNTIF($KZ43:ML43,"&gt;0")&gt;0,VLOOKUP($C43,Input!$A$8:$HV$21,MATCH($OK$21+COUNTIF($KZ43:ML43,"&gt;0"),Input!$A$6:$HV$6,0),FALSE),0),0))*$D43</f>
        <v>0</v>
      </c>
      <c r="PI43" s="1">
        <f>IF($E43+$I43+$D$7&lt;=PI$22,0,IF(PI$22-$D$7&gt;=$E43,IF(COUNTIF($KZ43:MM43,"&gt;0")&gt;0,VLOOKUP($C43,Input!$A$8:$HV$21,MATCH($OK$21+COUNTIF($KZ43:MM43,"&gt;0"),Input!$A$6:$HV$6,0),FALSE),0),0))*$D43</f>
        <v>0</v>
      </c>
      <c r="PJ43" s="1">
        <f>IF($E43+$I43+$D$7&lt;=PJ$22,0,IF(PJ$22-$D$7&gt;=$E43,IF(COUNTIF($KZ43:MN43,"&gt;0")&gt;0,VLOOKUP($C43,Input!$A$8:$HV$21,MATCH($OK$21+COUNTIF($KZ43:MN43,"&gt;0"),Input!$A$6:$HV$6,0),FALSE),0),0))*$D43</f>
        <v>0</v>
      </c>
      <c r="PK43" s="1">
        <f>IF($E43+$I43+$D$7&lt;=PK$22,0,IF(PK$22-$D$7&gt;=$E43,IF(COUNTIF($KZ43:MO43,"&gt;0")&gt;0,VLOOKUP($C43,Input!$A$8:$HV$21,MATCH($OK$21+COUNTIF($KZ43:MO43,"&gt;0"),Input!$A$6:$HV$6,0),FALSE),0),0))*$D43</f>
        <v>0</v>
      </c>
      <c r="PL43" s="1">
        <f>IF($E43+$I43+$D$7&lt;=PL$22,0,IF(PL$22-$D$7&gt;=$E43,IF(COUNTIF($KZ43:MP43,"&gt;0")&gt;0,VLOOKUP($C43,Input!$A$8:$HV$21,MATCH($OK$21+COUNTIF($KZ43:MP43,"&gt;0"),Input!$A$6:$HV$6,0),FALSE),0),0))*$D43</f>
        <v>0</v>
      </c>
      <c r="PM43" s="1">
        <f>IF($E43+$I43+$D$7&lt;=PM$22,0,IF(PM$22-$D$7&gt;=$E43,IF(COUNTIF($KZ43:MQ43,"&gt;0")&gt;0,VLOOKUP($C43,Input!$A$8:$HV$21,MATCH($OK$21+COUNTIF($KZ43:MQ43,"&gt;0"),Input!$A$6:$HV$6,0),FALSE),0),0))*$D43</f>
        <v>0</v>
      </c>
      <c r="PN43" s="1">
        <f>IF($E43+$I43+$D$7&lt;=PN$22,0,IF(PN$22-$D$7&gt;=$E43,IF(COUNTIF($KZ43:MR43,"&gt;0")&gt;0,VLOOKUP($C43,Input!$A$8:$HV$21,MATCH($OK$21+COUNTIF($KZ43:MR43,"&gt;0"),Input!$A$6:$HV$6,0),FALSE),0),0))*$D43</f>
        <v>0</v>
      </c>
      <c r="PO43" s="1">
        <f>IF($E43+$I43+$D$7&lt;=PO$22,0,IF(PO$22-$D$7&gt;=$E43,IF(COUNTIF($KZ43:MS43,"&gt;0")&gt;0,VLOOKUP($C43,Input!$A$8:$HV$21,MATCH($OK$21+COUNTIF($KZ43:MS43,"&gt;0"),Input!$A$6:$HV$6,0),FALSE),0),0))*$D43</f>
        <v>0</v>
      </c>
      <c r="PP43" s="1">
        <f>IF($E43+$I43+$D$7&lt;=PP$22,0,IF(PP$22-$D$7&gt;=$E43,IF(COUNTIF($KZ43:MT43,"&gt;0")&gt;0,VLOOKUP($C43,Input!$A$8:$HV$21,MATCH($OK$21+COUNTIF($KZ43:MT43,"&gt;0"),Input!$A$6:$HV$6,0),FALSE),0),0))*$D43</f>
        <v>0</v>
      </c>
      <c r="PQ43" s="1">
        <f>IF($E43+$I43+$D$7&lt;=PQ$22,0,IF(PQ$22-$D$7&gt;=$E43,IF(COUNTIF($KZ43:MU43,"&gt;0")&gt;0,VLOOKUP($C43,Input!$A$8:$HV$21,MATCH($OK$21+COUNTIF($KZ43:MU43,"&gt;0"),Input!$A$6:$HV$6,0),FALSE),0),0))*$D43</f>
        <v>0</v>
      </c>
      <c r="PR43" s="1">
        <f>IF($E43+$I43+$D$7&lt;=PR$22,0,IF(PR$22-$D$7&gt;=$E43,IF(COUNTIF($KZ43:MV43,"&gt;0")&gt;0,VLOOKUP($C43,Input!$A$8:$HV$21,MATCH($OK$21+COUNTIF($KZ43:MV43,"&gt;0"),Input!$A$6:$HV$6,0),FALSE),0),0))*$D43</f>
        <v>0</v>
      </c>
      <c r="PS43" s="1">
        <f>IF($E43+$I43+$D$7&lt;=PS$22,0,IF(PS$22-$D$7&gt;=$E43,IF(COUNTIF($KZ43:MW43,"&gt;0")&gt;0,VLOOKUP($C43,Input!$A$8:$HV$21,MATCH($OK$21+COUNTIF($KZ43:MW43,"&gt;0"),Input!$A$6:$HV$6,0),FALSE),0),0))*$D43</f>
        <v>0</v>
      </c>
      <c r="PT43" s="1">
        <f>IF($E43+$I43+$D$7&lt;=PT$22,0,IF(PT$22-$D$7&gt;=$E43,IF(COUNTIF($KZ43:MX43,"&gt;0")&gt;0,VLOOKUP($C43,Input!$A$8:$HV$21,MATCH($OK$21+COUNTIF($KZ43:MX43,"&gt;0"),Input!$A$6:$HV$6,0),FALSE),0),0))*$D43</f>
        <v>0</v>
      </c>
      <c r="PV43" s="1" t="str">
        <f t="shared" si="169"/>
        <v>2020 MY 40' CNG w Midlife Rebuild {234 Buses}</v>
      </c>
      <c r="PW43" s="1">
        <f t="shared" si="172"/>
        <v>0</v>
      </c>
      <c r="PX43" s="1">
        <f t="shared" si="173"/>
        <v>0</v>
      </c>
      <c r="PY43" s="1">
        <f t="shared" si="174"/>
        <v>0</v>
      </c>
      <c r="PZ43" s="1">
        <f t="shared" si="175"/>
        <v>0</v>
      </c>
      <c r="QA43" s="1">
        <f t="shared" si="176"/>
        <v>138962520.45149675</v>
      </c>
      <c r="QB43" s="1">
        <f t="shared" si="177"/>
        <v>12481845.586661668</v>
      </c>
      <c r="QC43" s="1">
        <f t="shared" si="178"/>
        <v>12490610.672862897</v>
      </c>
      <c r="QD43" s="1">
        <f t="shared" si="179"/>
        <v>12511675.683652377</v>
      </c>
      <c r="QE43" s="1">
        <f t="shared" si="180"/>
        <v>12555971.332277963</v>
      </c>
      <c r="QF43" s="1">
        <f t="shared" si="181"/>
        <v>12687493.169934915</v>
      </c>
      <c r="QG43" s="1">
        <f t="shared" si="182"/>
        <v>20979206.246828217</v>
      </c>
      <c r="QH43" s="1">
        <f t="shared" si="183"/>
        <v>13611206.140868513</v>
      </c>
      <c r="QI43" s="1">
        <f t="shared" si="184"/>
        <v>13671851.494103232</v>
      </c>
      <c r="QJ43" s="1">
        <f t="shared" si="185"/>
        <v>13725581.858210096</v>
      </c>
      <c r="QK43" s="1">
        <f t="shared" si="186"/>
        <v>13739216.527925795</v>
      </c>
      <c r="QL43" s="1">
        <f t="shared" si="187"/>
        <v>13865377.638533829</v>
      </c>
      <c r="QM43" s="1">
        <f t="shared" si="188"/>
        <v>13883586.467081627</v>
      </c>
      <c r="QN43" s="1">
        <f t="shared" si="189"/>
        <v>13892552.195879636</v>
      </c>
      <c r="QO43" s="1">
        <f t="shared" si="190"/>
        <v>0</v>
      </c>
      <c r="QP43" s="1">
        <f t="shared" si="191"/>
        <v>0</v>
      </c>
      <c r="QQ43" s="1">
        <f t="shared" si="192"/>
        <v>0</v>
      </c>
      <c r="QR43" s="1">
        <f t="shared" si="193"/>
        <v>0</v>
      </c>
      <c r="QS43" s="1">
        <f t="shared" si="194"/>
        <v>0</v>
      </c>
      <c r="QT43" s="1">
        <f t="shared" si="195"/>
        <v>0</v>
      </c>
      <c r="QU43" s="1">
        <f t="shared" si="196"/>
        <v>0</v>
      </c>
      <c r="QV43" s="1">
        <f t="shared" si="197"/>
        <v>0</v>
      </c>
      <c r="QW43" s="1">
        <f t="shared" si="198"/>
        <v>0</v>
      </c>
      <c r="QX43" s="1">
        <f t="shared" si="199"/>
        <v>0</v>
      </c>
      <c r="QY43" s="1">
        <f t="shared" si="200"/>
        <v>0</v>
      </c>
      <c r="QZ43" s="1">
        <f t="shared" si="201"/>
        <v>0</v>
      </c>
      <c r="RA43" s="1">
        <f t="shared" si="202"/>
        <v>0</v>
      </c>
      <c r="RB43" s="1">
        <f t="shared" si="203"/>
        <v>0</v>
      </c>
      <c r="RC43" s="1">
        <f t="shared" si="204"/>
        <v>0</v>
      </c>
      <c r="RD43" s="1">
        <f t="shared" si="205"/>
        <v>0</v>
      </c>
      <c r="RE43" s="1">
        <f t="shared" si="206"/>
        <v>0</v>
      </c>
      <c r="RF43" s="1">
        <f t="shared" si="207"/>
        <v>319058695.46631747</v>
      </c>
      <c r="RG43" s="1">
        <f t="shared" si="208"/>
        <v>253921936.23348647</v>
      </c>
      <c r="RH43" s="72"/>
      <c r="RI43" s="37"/>
    </row>
    <row r="44" spans="1:477" x14ac:dyDescent="0.25">
      <c r="A44" s="50"/>
      <c r="B44" s="143"/>
      <c r="C44" s="111" t="s">
        <v>76</v>
      </c>
      <c r="D44" s="108">
        <f t="shared" si="171"/>
        <v>234</v>
      </c>
      <c r="E44" s="110">
        <f t="shared" si="209"/>
        <v>2021</v>
      </c>
      <c r="F44" s="68">
        <f t="shared" si="168"/>
        <v>40000</v>
      </c>
      <c r="G44" s="69">
        <f>VLOOKUP($C44,Input!$A$8:$HV$39,MATCH(G$21,Input!$A$6:$HV$6,0),FALSE)</f>
        <v>2.91</v>
      </c>
      <c r="H44" s="123">
        <f>VLOOKUP($C44,Input!$A$8:$HV$39,MATCH(H$21,Input!$A$6:$HV$6,0),FALSE)</f>
        <v>0</v>
      </c>
      <c r="I44" s="70">
        <f>VLOOKUP($C44,Input!$A$8:$HV$39,MATCH(I$21,Input!$A$6:$HV$6,0),FALSE)</f>
        <v>14</v>
      </c>
      <c r="J44" s="1">
        <f>+IF($E44=J$22,VLOOKUP($C44,Input!$A$8:$AN$39,MATCH(J$21,Input!$A$6:$AN$6,0),FALSE)+$H44,0)*$D44</f>
        <v>0</v>
      </c>
      <c r="K44" s="1">
        <f>+IF($E44=K$22,VLOOKUP($C44,Input!$A$8:$AN$39,MATCH(K$21,Input!$A$6:$AN$6,0),FALSE)+$H44,0)*$D44</f>
        <v>0</v>
      </c>
      <c r="L44" s="1">
        <f>+IF($E44=L$22,VLOOKUP($C44,Input!$A$8:$AN$39,MATCH(L$21,Input!$A$6:$AN$6,0),FALSE)+$H44,0)*$D44</f>
        <v>0</v>
      </c>
      <c r="M44" s="1">
        <f>+IF($E44=M$22,VLOOKUP($C44,Input!$A$8:$AN$39,MATCH(M$21,Input!$A$6:$AN$6,0),FALSE)+$H44,0)*$D44</f>
        <v>0</v>
      </c>
      <c r="N44" s="1">
        <f>+IF($E44=N$22,VLOOKUP($C44,Input!$A$8:$AN$39,MATCH(N$21,Input!$A$6:$AN$6,0),FALSE)+$H44,0)*$D44</f>
        <v>0</v>
      </c>
      <c r="O44" s="1">
        <f>+IF($E44=O$22,VLOOKUP($C44,Input!$A$8:$AN$39,MATCH(O$21,Input!$A$6:$AN$6,0),FALSE)+$H44,0)*$D44</f>
        <v>126042253.94372083</v>
      </c>
      <c r="P44" s="1">
        <f>+IF($E44=P$22,VLOOKUP($C44,Input!$A$8:$AN$39,MATCH(P$21,Input!$A$6:$AN$6,0),FALSE)+$H44,0)*$D44</f>
        <v>0</v>
      </c>
      <c r="Q44" s="1">
        <f>+IF($E44=Q$22,VLOOKUP($C44,Input!$A$8:$AN$39,MATCH(Q$21,Input!$A$6:$AN$6,0),FALSE)+$H44,0)*$D44</f>
        <v>0</v>
      </c>
      <c r="R44" s="1">
        <f>+IF($E44=R$22,VLOOKUP($C44,Input!$A$8:$AN$39,MATCH(R$21,Input!$A$6:$AN$6,0),FALSE)+$H44,0)*$D44</f>
        <v>0</v>
      </c>
      <c r="S44" s="1">
        <f>+IF($E44=S$22,VLOOKUP($C44,Input!$A$8:$AN$39,MATCH(S$21,Input!$A$6:$AN$6,0),FALSE)+$H44,0)*$D44</f>
        <v>0</v>
      </c>
      <c r="T44" s="1">
        <f>+IF($E44=T$22,VLOOKUP($C44,Input!$A$8:$AN$39,MATCH(T$21,Input!$A$6:$AN$6,0),FALSE)+$H44,0)*$D44</f>
        <v>0</v>
      </c>
      <c r="U44" s="1">
        <f>+IF($E44=U$22,VLOOKUP($C44,Input!$A$8:$AN$39,MATCH(U$21,Input!$A$6:$AN$6,0),FALSE)+$H44,0)*$D44</f>
        <v>0</v>
      </c>
      <c r="V44" s="1">
        <f>+IF($E44=V$22,VLOOKUP($C44,Input!$A$8:$AN$39,MATCH(V$21,Input!$A$6:$AN$6,0),FALSE)+$H44,0)*$D44</f>
        <v>0</v>
      </c>
      <c r="W44" s="1">
        <f>+IF($E44=W$22,VLOOKUP($C44,Input!$A$8:$AN$39,MATCH(W$21,Input!$A$6:$AN$6,0),FALSE)+$H44,0)*$D44</f>
        <v>0</v>
      </c>
      <c r="X44" s="1">
        <f>+IF($E44=X$22,VLOOKUP($C44,Input!$A$8:$AN$39,MATCH(X$21,Input!$A$6:$AN$6,0),FALSE)+$H44,0)*$D44</f>
        <v>0</v>
      </c>
      <c r="Y44" s="1">
        <f>+IF($E44=Y$22,VLOOKUP($C44,Input!$A$8:$AN$39,MATCH(Y$21,Input!$A$6:$AN$6,0),FALSE)+$H44,0)*$D44</f>
        <v>0</v>
      </c>
      <c r="Z44" s="1">
        <f>+IF($E44=Z$22,VLOOKUP($C44,Input!$A$8:$AN$39,MATCH(Z$21,Input!$A$6:$AN$6,0),FALSE)+$H44,0)*$D44</f>
        <v>0</v>
      </c>
      <c r="AA44" s="1">
        <f>+IF($E44=AA$22,VLOOKUP($C44,Input!$A$8:$AN$39,MATCH(AA$21,Input!$A$6:$AN$6,0),FALSE)+$H44,0)*$D44</f>
        <v>0</v>
      </c>
      <c r="AB44" s="1">
        <f>+IF($E44=AB$22,VLOOKUP($C44,Input!$A$8:$AN$39,MATCH(AB$21,Input!$A$6:$AN$6,0),FALSE)+$H44,0)*$D44</f>
        <v>0</v>
      </c>
      <c r="AC44" s="1">
        <f>+IF($E44=AC$22,VLOOKUP($C44,Input!$A$8:$AN$39,MATCH(AC$21,Input!$A$6:$AN$6,0),FALSE)+$H44,0)*$D44</f>
        <v>0</v>
      </c>
      <c r="AD44" s="1">
        <f>+IF($E44=AD$22,VLOOKUP($C44,Input!$A$8:$AN$39,MATCH(AD$21,Input!$A$6:$AN$6,0),FALSE)+$H44,0)*$D44</f>
        <v>0</v>
      </c>
      <c r="AE44" s="1">
        <f>+IF($E44=AE$22,VLOOKUP($C44,Input!$A$8:$AN$39,MATCH(AE$21,Input!$A$6:$AN$6,0),FALSE)+$H44,0)*$D44</f>
        <v>0</v>
      </c>
      <c r="AF44" s="1">
        <f>+IF($E44=AF$22,VLOOKUP($C44,Input!$A$8:$AN$39,MATCH(AF$21,Input!$A$6:$AN$6,0),FALSE)+$H44,0)*$D44</f>
        <v>0</v>
      </c>
      <c r="AG44" s="1">
        <f>+IF($E44=AG$22,VLOOKUP($C44,Input!$A$8:$AN$39,MATCH(AG$21,Input!$A$6:$AN$6,0),FALSE)+$H44,0)*$D44</f>
        <v>0</v>
      </c>
      <c r="AH44" s="1">
        <f>+IF($E44=AH$22,VLOOKUP($C44,Input!$A$8:$AN$39,MATCH(AH$21,Input!$A$6:$AN$6,0),FALSE)+$H44,0)*$D44</f>
        <v>0</v>
      </c>
      <c r="AI44" s="1">
        <f>+IF($E44=AI$22,VLOOKUP($C44,Input!$A$8:$AN$39,MATCH(AI$21,Input!$A$6:$AN$6,0),FALSE)+$H44,0)*$D44</f>
        <v>0</v>
      </c>
      <c r="AJ44" s="1">
        <f>+IF($E44=AJ$22,VLOOKUP($C44,Input!$A$8:$AN$39,MATCH(AJ$21,Input!$A$6:$AN$6,0),FALSE)+$H44,0)*$D44</f>
        <v>0</v>
      </c>
      <c r="AK44" s="1">
        <f>+IF($E44=AK$22,VLOOKUP($C44,Input!$A$8:$AN$39,MATCH(AK$21,Input!$A$6:$AN$6,0),FALSE)+$H44,0)*$D44</f>
        <v>0</v>
      </c>
      <c r="AL44" s="1">
        <f>+IF($E44=AL$22,VLOOKUP($C44,Input!$A$8:$AN$39,MATCH(AL$21,Input!$A$6:$AN$6,0),FALSE)+$H44,0)*$D44</f>
        <v>0</v>
      </c>
      <c r="AM44" s="1">
        <f>+IF($E44=AM$22,VLOOKUP($C44,Input!$A$8:$AN$39,MATCH(AM$21,Input!$A$6:$AN$6,0),FALSE)+$H44,0)*$D44</f>
        <v>0</v>
      </c>
      <c r="AN44" s="1">
        <f>+IF($E44=AN$22,VLOOKUP($C44,Input!$A$8:$AN$39,MATCH(AN$21,Input!$A$6:$AN$6,0),FALSE)+$H44,0)*$D44</f>
        <v>0</v>
      </c>
      <c r="AO44" s="1">
        <f>+IF($E44=AO$22,VLOOKUP($C44,Input!$A$8:$AN$39,MATCH(AO$21,Input!$A$6:$AN$6,0),FALSE)+$H44,0)*$D44</f>
        <v>0</v>
      </c>
      <c r="AP44" s="1">
        <f>+IF($E44=AP$22,VLOOKUP($C44,Input!$A$8:$AN$39,MATCH(AP$21,Input!$A$6:$AN$6,0),FALSE)+$H44,0)*$D44</f>
        <v>0</v>
      </c>
      <c r="AQ44" s="1">
        <f>+IF($E44=AQ$22,VLOOKUP($C44,Input!$A$8:$AN$39,MATCH(AQ$21,Input!$A$6:$AN$6,0),FALSE)+$H44,0)*$D44</f>
        <v>0</v>
      </c>
      <c r="AR44" s="1">
        <f>+IF($E44=AR$22,VLOOKUP($C44,Input!$A$8:$AN$39,MATCH(AR$21,Input!$A$6:$AN$6,0),FALSE)+$H44,0)*$D44</f>
        <v>0</v>
      </c>
      <c r="AT44" t="str">
        <f>VLOOKUP($C44,Input!$A$8:$HV$39,MATCH(AT$21,Input!$A$6:$HV$6,0),FALSE)</f>
        <v>Parts and administrative cost</v>
      </c>
      <c r="AU44" s="1">
        <f>+IF($E44=AU$22,VLOOKUP($C44,Input!$A$8:$HV$39,MATCH(AU$21,Input!$A$6:$HV$6,0),FALSE),0)*$D44</f>
        <v>0</v>
      </c>
      <c r="AV44" s="1">
        <f>+IF($E44=AV$22,VLOOKUP($C44,Input!$A$8:$HV$39,MATCH(AV$21,Input!$A$6:$HV$6,0),FALSE),0)*$D44</f>
        <v>0</v>
      </c>
      <c r="AW44" s="1">
        <f>+IF($E44=AW$22,VLOOKUP($C44,Input!$A$8:$HV$39,MATCH(AW$21,Input!$A$6:$HV$6,0),FALSE),0)*$D44</f>
        <v>0</v>
      </c>
      <c r="AX44" s="1">
        <f>+IF($E44=AX$22,VLOOKUP($C44,Input!$A$8:$HV$39,MATCH(AX$21,Input!$A$6:$HV$6,0),FALSE),0)*$D44</f>
        <v>0</v>
      </c>
      <c r="AY44" s="1">
        <f>+IF($E44=AY$22,VLOOKUP($C44,Input!$A$8:$HV$39,MATCH(AY$21,Input!$A$6:$HV$6,0),FALSE),0)*$D44</f>
        <v>0</v>
      </c>
      <c r="AZ44" s="1">
        <f>+IF($E44=AZ$22,VLOOKUP($C44,Input!$A$8:$HV$39,MATCH(AZ$21,Input!$A$6:$HV$6,0),FALSE),0)*$D44</f>
        <v>3151056.3485930213</v>
      </c>
      <c r="BA44" s="1">
        <f>+IF($E44=BA$22,VLOOKUP($C44,Input!$A$8:$HV$39,MATCH(BA$21,Input!$A$6:$HV$6,0),FALSE),0)*$D44</f>
        <v>0</v>
      </c>
      <c r="BB44" s="1">
        <f>+IF($E44=BB$22,VLOOKUP($C44,Input!$A$8:$HV$39,MATCH(BB$21,Input!$A$6:$HV$6,0),FALSE),0)*$D44</f>
        <v>0</v>
      </c>
      <c r="BC44" s="1">
        <f>+IF($E44=BC$22,VLOOKUP($C44,Input!$A$8:$HV$39,MATCH(BC$21,Input!$A$6:$HV$6,0),FALSE),0)*$D44</f>
        <v>0</v>
      </c>
      <c r="BD44" s="1">
        <f>+IF($E44=BD$22,VLOOKUP($C44,Input!$A$8:$HV$39,MATCH(BD$21,Input!$A$6:$HV$6,0),FALSE),0)*$D44</f>
        <v>0</v>
      </c>
      <c r="BE44" s="1">
        <f>+IF($E44=BE$22,VLOOKUP($C44,Input!$A$8:$HV$39,MATCH(BE$21,Input!$A$6:$HV$6,0),FALSE),0)*$D44</f>
        <v>0</v>
      </c>
      <c r="BF44" s="1">
        <f>+IF($E44=BF$22,VLOOKUP($C44,Input!$A$8:$HV$39,MATCH(BF$21,Input!$A$6:$HV$6,0),FALSE),0)*$D44</f>
        <v>0</v>
      </c>
      <c r="BG44" s="1">
        <f>+IF($E44=BG$22,VLOOKUP($C44,Input!$A$8:$HV$39,MATCH(BG$21,Input!$A$6:$HV$6,0),FALSE),0)*$D44</f>
        <v>0</v>
      </c>
      <c r="BH44" s="1">
        <f>+IF($E44=BH$22,VLOOKUP($C44,Input!$A$8:$HV$39,MATCH(BH$21,Input!$A$6:$HV$6,0),FALSE),0)*$D44</f>
        <v>0</v>
      </c>
      <c r="BI44" s="1">
        <f>+IF($E44=BI$22,VLOOKUP($C44,Input!$A$8:$HV$39,MATCH(BI$21,Input!$A$6:$HV$6,0),FALSE),0)*$D44</f>
        <v>0</v>
      </c>
      <c r="BJ44" s="1">
        <f>+IF($E44=BJ$22,VLOOKUP($C44,Input!$A$8:$HV$39,MATCH(BJ$21,Input!$A$6:$HV$6,0),FALSE),0)*$D44</f>
        <v>0</v>
      </c>
      <c r="BK44" s="1">
        <f>+IF($E44=BK$22,VLOOKUP($C44,Input!$A$8:$HV$39,MATCH(BK$21,Input!$A$6:$HV$6,0),FALSE),0)*$D44</f>
        <v>0</v>
      </c>
      <c r="BL44" s="1">
        <f>+IF($E44=BL$22,VLOOKUP($C44,Input!$A$8:$HV$39,MATCH(BL$21,Input!$A$6:$HV$6,0),FALSE),0)*$D44</f>
        <v>0</v>
      </c>
      <c r="BM44" s="1">
        <f>+IF($E44=BM$22,VLOOKUP($C44,Input!$A$8:$HV$39,MATCH(BM$21,Input!$A$6:$HV$6,0),FALSE),0)*$D44</f>
        <v>0</v>
      </c>
      <c r="BN44" s="1">
        <f>+IF($E44=BN$22,VLOOKUP($C44,Input!$A$8:$HV$39,MATCH(BN$21,Input!$A$6:$HV$6,0),FALSE),0)*$D44</f>
        <v>0</v>
      </c>
      <c r="BO44" s="1">
        <f>+IF($E44=BO$22,VLOOKUP($C44,Input!$A$8:$HV$39,MATCH(BO$21,Input!$A$6:$HV$6,0),FALSE),0)*$D44</f>
        <v>0</v>
      </c>
      <c r="BP44" s="1">
        <f>+IF($E44=BP$22,VLOOKUP($C44,Input!$A$8:$HV$39,MATCH(BP$21,Input!$A$6:$HV$6,0),FALSE),0)*$D44</f>
        <v>0</v>
      </c>
      <c r="BQ44" s="1">
        <f>+IF($E44=BQ$22,VLOOKUP($C44,Input!$A$8:$HV$39,MATCH(BQ$21,Input!$A$6:$HV$6,0),FALSE),0)*$D44</f>
        <v>0</v>
      </c>
      <c r="BR44" s="1">
        <f>+IF($E44=BR$22,VLOOKUP($C44,Input!$A$8:$HV$39,MATCH(BR$21,Input!$A$6:$HV$6,0),FALSE),0)*$D44</f>
        <v>0</v>
      </c>
      <c r="BS44" s="1">
        <f>+IF($E44=BS$22,VLOOKUP($C44,Input!$A$8:$HV$39,MATCH(BS$21,Input!$A$6:$HV$6,0),FALSE),0)*$D44</f>
        <v>0</v>
      </c>
      <c r="BT44" s="1">
        <f>+IF($E44=BT$22,VLOOKUP($C44,Input!$A$8:$HV$39,MATCH(BT$21,Input!$A$6:$HV$6,0),FALSE),0)*$D44</f>
        <v>0</v>
      </c>
      <c r="BU44" s="1">
        <f>+IF($E44=BU$22,VLOOKUP($C44,Input!$A$8:$HV$39,MATCH(BU$21,Input!$A$6:$HV$6,0),FALSE),0)*$D44</f>
        <v>0</v>
      </c>
      <c r="BV44" s="1">
        <f>+IF($E44=BV$22,VLOOKUP($C44,Input!$A$8:$HV$39,MATCH(BV$21,Input!$A$6:$HV$6,0),FALSE),0)*$D44</f>
        <v>0</v>
      </c>
      <c r="BW44" s="1">
        <f>+IF($E44=BW$22,VLOOKUP($C44,Input!$A$8:$HV$39,MATCH(BW$21,Input!$A$6:$HV$6,0),FALSE),0)*$D44</f>
        <v>0</v>
      </c>
      <c r="BX44" s="1">
        <f>+IF($E44=BX$22,VLOOKUP($C44,Input!$A$8:$HV$39,MATCH(BX$21,Input!$A$6:$HV$6,0),FALSE),0)*$D44</f>
        <v>0</v>
      </c>
      <c r="BY44" s="1">
        <f>+IF($E44=BY$22,VLOOKUP($C44,Input!$A$8:$HV$39,MATCH(BY$21,Input!$A$6:$HV$6,0),FALSE),0)*$D44</f>
        <v>0</v>
      </c>
      <c r="BZ44" s="1">
        <f>+IF($E44=BZ$22,VLOOKUP($C44,Input!$A$8:$HV$39,MATCH(BZ$21,Input!$A$6:$HV$6,0),FALSE),0)*$D44</f>
        <v>0</v>
      </c>
      <c r="CA44" s="1">
        <f>+IF($E44=CA$22,VLOOKUP($C44,Input!$A$8:$HV$39,MATCH(CA$21,Input!$A$6:$HV$6,0),FALSE),0)*$D44</f>
        <v>0</v>
      </c>
      <c r="CB44" s="1">
        <f>+IF($E44=CB$22,VLOOKUP($C44,Input!$A$8:$HV$39,MATCH(CB$21,Input!$A$6:$HV$6,0),FALSE),0)*$D44</f>
        <v>0</v>
      </c>
      <c r="CC44" s="1">
        <f>+IF($E44=CC$22,VLOOKUP($C44,Input!$A$8:$HV$39,MATCH(CC$21,Input!$A$6:$HV$6,0),FALSE),0)*$D44</f>
        <v>0</v>
      </c>
      <c r="CE44" t="str">
        <f>VLOOKUP($C44,Input!$A$8:$HV$39,MATCH(CE$21,Input!$A$6:$HV$6,0),FALSE)</f>
        <v>Engine Rebuild @ 7 Yr</v>
      </c>
      <c r="CF44" s="1">
        <f>IF($E44+$I44+$D$7&lt;=CF$22,0,IF(CF$22-$D$7&gt;=$E44,IF(COUNTIF($KZ44:LP44,"&gt;0")&gt;0,VLOOKUP($C44,Input!$A$8:$HV$21,MATCH($CE$21+COUNTIF($KZ44:LP44,"&gt;0"),Input!$A$6:$HV$6,0),FALSE),0),0))*$D44</f>
        <v>0</v>
      </c>
      <c r="CG44" s="1">
        <f>IF($E44+$I44+$D$7&lt;=CG$22,0,IF(CG$22-$D$7&gt;=$E44,IF(COUNTIF($KZ44:LQ44,"&gt;0")&gt;0,VLOOKUP($C44,Input!$A$8:$HV$21,MATCH($CE$21+COUNTIF($KZ44:LQ44,"&gt;0"),Input!$A$6:$HV$6,0),FALSE),0),0))*$D44</f>
        <v>0</v>
      </c>
      <c r="CH44" s="1">
        <f>IF($E44+$I44+$D$7&lt;=CH$22,0,IF(CH$22-$D$7&gt;=$E44,IF(COUNTIF($KZ44:LR44,"&gt;0")&gt;0,VLOOKUP($C44,Input!$A$8:$HV$21,MATCH($CE$21+COUNTIF($KZ44:LR44,"&gt;0"),Input!$A$6:$HV$6,0),FALSE),0),0))*$D44</f>
        <v>0</v>
      </c>
      <c r="CI44" s="1">
        <f>IF($E44+$I44+$D$7&lt;=CI$22,0,IF(CI$22-$D$7&gt;=$E44,IF(COUNTIF($KZ44:LS44,"&gt;0")&gt;0,VLOOKUP($C44,Input!$A$8:$HV$21,MATCH($CE$21+COUNTIF($KZ44:LS44,"&gt;0"),Input!$A$6:$HV$6,0),FALSE),0),0))*$D44</f>
        <v>0</v>
      </c>
      <c r="CJ44" s="1">
        <f>IF($E44+$I44+$D$7&lt;=CJ$22,0,IF(CJ$22-$D$7&gt;=$E44,IF(COUNTIF($KZ44:LT44,"&gt;0")&gt;0,VLOOKUP($C44,Input!$A$8:$HV$21,MATCH($CE$21+COUNTIF($KZ44:LT44,"&gt;0"),Input!$A$6:$HV$6,0),FALSE),0),0))*$D44</f>
        <v>0</v>
      </c>
      <c r="CK44" s="1">
        <f>IF($E44+$I44+$D$7&lt;=CK$22,0,IF(CK$22-$D$7&gt;=$E44,IF(COUNTIF($KZ44:LU44,"&gt;0")&gt;0,VLOOKUP($C44,Input!$A$8:$HV$21,MATCH($CE$21+COUNTIF($KZ44:LU44,"&gt;0"),Input!$A$6:$HV$6,0),FALSE),0),0))*$D44</f>
        <v>0</v>
      </c>
      <c r="CL44" s="1">
        <f>IF($E44+$I44+$D$7&lt;=CL$22,0,IF(CL$22-$D$7&gt;=$E44,IF(COUNTIF($KZ44:LV44,"&gt;0")&gt;0,VLOOKUP($C44,Input!$A$8:$HV$21,MATCH($CE$21+COUNTIF($KZ44:LV44,"&gt;0"),Input!$A$6:$HV$6,0),FALSE),0),0))*$D44</f>
        <v>0</v>
      </c>
      <c r="CM44" s="1">
        <f>IF($E44+$I44+$D$7&lt;=CM$22,0,IF(CM$22-$D$7&gt;=$E44,IF(COUNTIF($KZ44:LW44,"&gt;0")&gt;0,VLOOKUP($C44,Input!$A$8:$HV$21,MATCH($CE$21+COUNTIF($KZ44:LW44,"&gt;0"),Input!$A$6:$HV$6,0),FALSE),0),0))*$D44</f>
        <v>0</v>
      </c>
      <c r="CN44" s="1">
        <f>IF($E44+$I44+$D$7&lt;=CN$22,0,IF(CN$22-$D$7&gt;=$E44,IF(COUNTIF($KZ44:LX44,"&gt;0")&gt;0,VLOOKUP($C44,Input!$A$8:$HV$21,MATCH($CE$21+COUNTIF($KZ44:LX44,"&gt;0"),Input!$A$6:$HV$6,0),FALSE),0),0))*$D44</f>
        <v>0</v>
      </c>
      <c r="CO44" s="1">
        <f>IF($E44+$I44+$D$7&lt;=CO$22,0,IF(CO$22-$D$7&gt;=$E44,IF(COUNTIF($KZ44:LY44,"&gt;0")&gt;0,VLOOKUP($C44,Input!$A$8:$HV$21,MATCH($CE$21+COUNTIF($KZ44:LY44,"&gt;0"),Input!$A$6:$HV$6,0),FALSE),0),0))*$D44</f>
        <v>0</v>
      </c>
      <c r="CP44" s="1">
        <f>IF($E44+$I44+$D$7&lt;=CP$22,0,IF(CP$22-$D$7&gt;=$E44,IF(COUNTIF($KZ44:LZ44,"&gt;0")&gt;0,VLOOKUP($C44,Input!$A$8:$HV$21,MATCH($CE$21+COUNTIF($KZ44:LZ44,"&gt;0"),Input!$A$6:$HV$6,0),FALSE),0),0))*$D44</f>
        <v>0</v>
      </c>
      <c r="CQ44" s="1">
        <f>IF($E44+$I44+$D$7&lt;=CQ$22,0,IF(CQ$22-$D$7&gt;=$E44,IF(COUNTIF($KZ44:MA44,"&gt;0")&gt;0,VLOOKUP($C44,Input!$A$8:$HV$21,MATCH($CE$21+COUNTIF($KZ44:MA44,"&gt;0"),Input!$A$6:$HV$6,0),FALSE),0),0))*$D44</f>
        <v>8190000</v>
      </c>
      <c r="CR44" s="1">
        <f>IF($E44+$I44+$D$7&lt;=CR$22,0,IF(CR$22-$D$7&gt;=$E44,IF(COUNTIF($KZ44:MB44,"&gt;0")&gt;0,VLOOKUP($C44,Input!$A$8:$HV$21,MATCH($CE$21+COUNTIF($KZ44:MB44,"&gt;0"),Input!$A$6:$HV$6,0),FALSE),0),0))*$D44</f>
        <v>0</v>
      </c>
      <c r="CS44" s="1">
        <f>IF($E44+$I44+$D$7&lt;=CS$22,0,IF(CS$22-$D$7&gt;=$E44,IF(COUNTIF($KZ44:MC44,"&gt;0")&gt;0,VLOOKUP($C44,Input!$A$8:$HV$21,MATCH($CE$21+COUNTIF($KZ44:MC44,"&gt;0"),Input!$A$6:$HV$6,0),FALSE),0),0))*$D44</f>
        <v>0</v>
      </c>
      <c r="CT44" s="1">
        <f>IF($E44+$I44+$D$7&lt;=CT$22,0,IF(CT$22-$D$7&gt;=$E44,IF(COUNTIF($KZ44:MD44,"&gt;0")&gt;0,VLOOKUP($C44,Input!$A$8:$HV$21,MATCH($CE$21+COUNTIF($KZ44:MD44,"&gt;0"),Input!$A$6:$HV$6,0),FALSE),0),0))*$D44</f>
        <v>0</v>
      </c>
      <c r="CU44" s="1">
        <f>IF($E44+$I44+$D$7&lt;=CU$22,0,IF(CU$22-$D$7&gt;=$E44,IF(COUNTIF($KZ44:ME44,"&gt;0")&gt;0,VLOOKUP($C44,Input!$A$8:$HV$21,MATCH($CE$21+COUNTIF($KZ44:ME44,"&gt;0"),Input!$A$6:$HV$6,0),FALSE),0),0))*$D44</f>
        <v>0</v>
      </c>
      <c r="CV44" s="1">
        <f>IF($E44+$I44+$D$7&lt;=CV$22,0,IF(CV$22-$D$7&gt;=$E44,IF(COUNTIF($KZ44:MF44,"&gt;0")&gt;0,VLOOKUP($C44,Input!$A$8:$HV$21,MATCH($CE$21+COUNTIF($KZ44:MF44,"&gt;0"),Input!$A$6:$HV$6,0),FALSE),0),0))*$D44</f>
        <v>0</v>
      </c>
      <c r="CW44" s="1">
        <f>IF($E44+$I44+$D$7&lt;=CW$22,0,IF(CW$22-$D$7&gt;=$E44,IF(COUNTIF($KZ44:MG44,"&gt;0")&gt;0,VLOOKUP($C44,Input!$A$8:$HV$21,MATCH($CE$21+COUNTIF($KZ44:MG44,"&gt;0"),Input!$A$6:$HV$6,0),FALSE),0),0))*$D44</f>
        <v>0</v>
      </c>
      <c r="CX44" s="1">
        <f>IF($E44+$I44+$D$7&lt;=CX$22,0,IF(CX$22-$D$7&gt;=$E44,IF(COUNTIF($KZ44:MH44,"&gt;0")&gt;0,VLOOKUP($C44,Input!$A$8:$HV$21,MATCH($CE$21+COUNTIF($KZ44:MH44,"&gt;0"),Input!$A$6:$HV$6,0),FALSE),0),0))*$D44</f>
        <v>0</v>
      </c>
      <c r="CY44" s="1">
        <f>IF($E44+$I44+$D$7&lt;=CY$22,0,IF(CY$22-$D$7&gt;=$E44,IF(COUNTIF($KZ44:MI44,"&gt;0")&gt;0,VLOOKUP($C44,Input!$A$8:$HV$21,MATCH($CE$21+COUNTIF($KZ44:MI44,"&gt;0"),Input!$A$6:$HV$6,0),FALSE),0),0))*$D44</f>
        <v>0</v>
      </c>
      <c r="CZ44" s="1">
        <f>IF($E44+$I44+$D$7&lt;=CZ$22,0,IF(CZ$22-$D$7&gt;=$E44,IF(COUNTIF($KZ44:MJ44,"&gt;0")&gt;0,VLOOKUP($C44,Input!$A$8:$HV$21,MATCH($CE$21+COUNTIF($KZ44:MJ44,"&gt;0"),Input!$A$6:$HV$6,0),FALSE),0),0))*$D44</f>
        <v>0</v>
      </c>
      <c r="DA44" s="1">
        <f>IF($E44+$I44+$D$7&lt;=DA$22,0,IF(DA$22-$D$7&gt;=$E44,IF(COUNTIF($KZ44:MK44,"&gt;0")&gt;0,VLOOKUP($C44,Input!$A$8:$HV$21,MATCH($CE$21+COUNTIF($KZ44:MK44,"&gt;0"),Input!$A$6:$HV$6,0),FALSE),0),0))*$D44</f>
        <v>0</v>
      </c>
      <c r="DB44" s="1">
        <f>IF($E44+$I44+$D$7&lt;=DB$22,0,IF(DB$22-$D$7&gt;=$E44,IF(COUNTIF($KZ44:ML44,"&gt;0")&gt;0,VLOOKUP($C44,Input!$A$8:$HV$21,MATCH($CE$21+COUNTIF($KZ44:ML44,"&gt;0"),Input!$A$6:$HV$6,0),FALSE),0),0))*$D44</f>
        <v>0</v>
      </c>
      <c r="DC44" s="1">
        <f>IF($E44+$I44+$D$7&lt;=DC$22,0,IF(DC$22-$D$7&gt;=$E44,IF(COUNTIF($KZ44:MM44,"&gt;0")&gt;0,VLOOKUP($C44,Input!$A$8:$HV$21,MATCH($CE$21+COUNTIF($KZ44:MM44,"&gt;0"),Input!$A$6:$HV$6,0),FALSE),0),0))*$D44</f>
        <v>0</v>
      </c>
      <c r="DD44" s="1">
        <f>IF($E44+$I44+$D$7&lt;=DD$22,0,IF(DD$22-$D$7&gt;=$E44,IF(COUNTIF($KZ44:MN44,"&gt;0")&gt;0,VLOOKUP($C44,Input!$A$8:$HV$21,MATCH($CE$21+COUNTIF($KZ44:MN44,"&gt;0"),Input!$A$6:$HV$6,0),FALSE),0),0))*$D44</f>
        <v>0</v>
      </c>
      <c r="DE44" s="1">
        <f>IF($E44+$I44+$D$7&lt;=DE$22,0,IF(DE$22-$D$7&gt;=$E44,IF(COUNTIF($KZ44:MO44,"&gt;0")&gt;0,VLOOKUP($C44,Input!$A$8:$HV$21,MATCH($CE$21+COUNTIF($KZ44:MO44,"&gt;0"),Input!$A$6:$HV$6,0),FALSE),0),0))*$D44</f>
        <v>0</v>
      </c>
      <c r="DF44" s="1">
        <f>IF($E44+$I44+$D$7&lt;=DF$22,0,IF(DF$22-$D$7&gt;=$E44,IF(COUNTIF($KZ44:MP44,"&gt;0")&gt;0,VLOOKUP($C44,Input!$A$8:$HV$21,MATCH($CE$21+COUNTIF($KZ44:MP44,"&gt;0"),Input!$A$6:$HV$6,0),FALSE),0),0))*$D44</f>
        <v>0</v>
      </c>
      <c r="DG44" s="1">
        <f>IF($E44+$I44+$D$7&lt;=DG$22,0,IF(DG$22-$D$7&gt;=$E44,IF(COUNTIF($KZ44:MQ44,"&gt;0")&gt;0,VLOOKUP($C44,Input!$A$8:$HV$21,MATCH($CE$21+COUNTIF($KZ44:MQ44,"&gt;0"),Input!$A$6:$HV$6,0),FALSE),0),0))*$D44</f>
        <v>0</v>
      </c>
      <c r="DH44" s="1">
        <f>IF($E44+$I44+$D$7&lt;=DH$22,0,IF(DH$22-$D$7&gt;=$E44,IF(COUNTIF($KZ44:MR44,"&gt;0")&gt;0,VLOOKUP($C44,Input!$A$8:$HV$21,MATCH($CE$21+COUNTIF($KZ44:MR44,"&gt;0"),Input!$A$6:$HV$6,0),FALSE),0),0))*$D44</f>
        <v>0</v>
      </c>
      <c r="DI44" s="1">
        <f>IF($E44+$I44+$D$7&lt;=DI$22,0,IF(DI$22-$D$7&gt;=$E44,IF(COUNTIF($KZ44:MS44,"&gt;0")&gt;0,VLOOKUP($C44,Input!$A$8:$HV$21,MATCH($CE$21+COUNTIF($KZ44:MS44,"&gt;0"),Input!$A$6:$HV$6,0),FALSE),0),0))*$D44</f>
        <v>0</v>
      </c>
      <c r="DJ44" s="1">
        <f>IF($E44+$I44+$D$7&lt;=DJ$22,0,IF(DJ$22-$D$7&gt;=$E44,IF(COUNTIF($KZ44:MT44,"&gt;0")&gt;0,VLOOKUP($C44,Input!$A$8:$HV$21,MATCH($CE$21+COUNTIF($KZ44:MT44,"&gt;0"),Input!$A$6:$HV$6,0),FALSE),0),0))*$D44</f>
        <v>0</v>
      </c>
      <c r="DK44" s="1">
        <f>IF($E44+$I44+$D$7&lt;=DK$22,0,IF(DK$22-$D$7&gt;=$E44,IF(COUNTIF($KZ44:MU44,"&gt;0")&gt;0,VLOOKUP($C44,Input!$A$8:$HV$21,MATCH($CE$21+COUNTIF($KZ44:MU44,"&gt;0"),Input!$A$6:$HV$6,0),FALSE),0),0))*$D44</f>
        <v>0</v>
      </c>
      <c r="DL44" s="1">
        <f>IF($E44+$I44+$D$7&lt;=DL$22,0,IF(DL$22-$D$7&gt;=$E44,IF(COUNTIF($KZ44:MV44,"&gt;0")&gt;0,VLOOKUP($C44,Input!$A$8:$HV$21,MATCH($CE$21+COUNTIF($KZ44:MV44,"&gt;0"),Input!$A$6:$HV$6,0),FALSE),0),0))*$D44</f>
        <v>0</v>
      </c>
      <c r="DM44" s="1">
        <f>IF($E44+$I44+$D$7&lt;=DM$22,0,IF(DM$22-$D$7&gt;=$E44,IF(COUNTIF($KZ44:MW44,"&gt;0")&gt;0,VLOOKUP($C44,Input!$A$8:$HV$21,MATCH($CE$21+COUNTIF($KZ44:MW44,"&gt;0"),Input!$A$6:$HV$6,0),FALSE),0),0))*$D44</f>
        <v>0</v>
      </c>
      <c r="DN44" s="1">
        <f>IF($E44+$I44+$D$7&lt;=DN$22,0,IF(DN$22-$D$7&gt;=$E44,IF(COUNTIF($KZ44:MX44,"&gt;0")&gt;0,VLOOKUP($C44,Input!$A$8:$HV$21,MATCH($CE$21+COUNTIF($KZ44:MX44,"&gt;0"),Input!$A$6:$HV$6,0),FALSE),0),0))*$D44</f>
        <v>0</v>
      </c>
      <c r="DP44" t="str">
        <f>+VLOOKUP($C44,Input!$A$8:$GZ$39,MATCH(DP$21,Input!$A$6:$GZ$6,0),FALSE)</f>
        <v>Bus Maintenance at 0.85/mile</v>
      </c>
      <c r="DQ44" s="1">
        <f>IF($E44+$I44+$D$7&lt;=DQ$22,0,IF(DQ$22-$D$7&gt;=$E44,IF(COUNTIF($KZ44:LP44,"&gt;0")&gt;0,VLOOKUP($C44,Input!$A$8:$HV$21,MATCH($DP$21+COUNTIF($KZ44:LP44,"&gt;0"),Input!$A$6:$HV$6,0),FALSE),0),0))*$D44*$F44</f>
        <v>0</v>
      </c>
      <c r="DR44" s="1">
        <f>IF($E44+$I44+$D$7&lt;=DR$22,0,IF(DR$22-$D$7&gt;=$E44,IF(COUNTIF($KZ44:LQ44,"&gt;0")&gt;0,VLOOKUP($C44,Input!$A$8:$HV$21,MATCH($DP$21+COUNTIF($KZ44:LQ44,"&gt;0"),Input!$A$6:$HV$6,0),FALSE),0),0))*$D44*$F44</f>
        <v>0</v>
      </c>
      <c r="DS44" s="1">
        <f>IF($E44+$I44+$D$7&lt;=DS$22,0,IF(DS$22-$D$7&gt;=$E44,IF(COUNTIF($KZ44:LR44,"&gt;0")&gt;0,VLOOKUP($C44,Input!$A$8:$HV$21,MATCH($DP$21+COUNTIF($KZ44:LR44,"&gt;0"),Input!$A$6:$HV$6,0),FALSE),0),0))*$D44*$F44</f>
        <v>0</v>
      </c>
      <c r="DT44" s="1">
        <f>IF($E44+$I44+$D$7&lt;=DT$22,0,IF(DT$22-$D$7&gt;=$E44,IF(COUNTIF($KZ44:LS44,"&gt;0")&gt;0,VLOOKUP($C44,Input!$A$8:$HV$21,MATCH($DP$21+COUNTIF($KZ44:LS44,"&gt;0"),Input!$A$6:$HV$6,0),FALSE),0),0))*$D44*$F44</f>
        <v>0</v>
      </c>
      <c r="DU44" s="1">
        <f>IF($E44+$I44+$D$7&lt;=DU$22,0,IF(DU$22-$D$7&gt;=$E44,IF(COUNTIF($KZ44:LT44,"&gt;0")&gt;0,VLOOKUP($C44,Input!$A$8:$HV$21,MATCH($DP$21+COUNTIF($KZ44:LT44,"&gt;0"),Input!$A$6:$HV$6,0),FALSE),0),0))*$D44*$F44</f>
        <v>0</v>
      </c>
      <c r="DV44" s="1">
        <f>IF($E44+$I44+$D$7&lt;=DV$22,0,IF(DV$22-$D$7&gt;=$E44,IF(COUNTIF($KZ44:LU44,"&gt;0")&gt;0,VLOOKUP($C44,Input!$A$8:$HV$21,MATCH($DP$21+COUNTIF($KZ44:LU44,"&gt;0"),Input!$A$6:$HV$6,0),FALSE),0),0))*$D44*$F44</f>
        <v>7956000</v>
      </c>
      <c r="DW44" s="1">
        <f>IF($E44+$I44+$D$7&lt;=DW$22,0,IF(DW$22-$D$7&gt;=$E44,IF(COUNTIF($KZ44:LV44,"&gt;0")&gt;0,VLOOKUP($C44,Input!$A$8:$HV$21,MATCH($DP$21+COUNTIF($KZ44:LV44,"&gt;0"),Input!$A$6:$HV$6,0),FALSE),0),0))*$D44*$F44</f>
        <v>7956000</v>
      </c>
      <c r="DX44" s="1">
        <f>IF($E44+$I44+$D$7&lt;=DX$22,0,IF(DX$22-$D$7&gt;=$E44,IF(COUNTIF($KZ44:LW44,"&gt;0")&gt;0,VLOOKUP($C44,Input!$A$8:$HV$21,MATCH($DP$21+COUNTIF($KZ44:LW44,"&gt;0"),Input!$A$6:$HV$6,0),FALSE),0),0))*$D44*$F44</f>
        <v>7956000</v>
      </c>
      <c r="DY44" s="1">
        <f>IF($E44+$I44+$D$7&lt;=DY$22,0,IF(DY$22-$D$7&gt;=$E44,IF(COUNTIF($KZ44:LX44,"&gt;0")&gt;0,VLOOKUP($C44,Input!$A$8:$HV$21,MATCH($DP$21+COUNTIF($KZ44:LX44,"&gt;0"),Input!$A$6:$HV$6,0),FALSE),0),0))*$D44*$F44</f>
        <v>7956000</v>
      </c>
      <c r="DZ44" s="1">
        <f>IF($E44+$I44+$D$7&lt;=DZ$22,0,IF(DZ$22-$D$7&gt;=$E44,IF(COUNTIF($KZ44:LY44,"&gt;0")&gt;0,VLOOKUP($C44,Input!$A$8:$HV$21,MATCH($DP$21+COUNTIF($KZ44:LY44,"&gt;0"),Input!$A$6:$HV$6,0),FALSE),0),0))*$D44*$F44</f>
        <v>7956000</v>
      </c>
      <c r="EA44" s="1">
        <f>IF($E44+$I44+$D$7&lt;=EA$22,0,IF(EA$22-$D$7&gt;=$E44,IF(COUNTIF($KZ44:LZ44,"&gt;0")&gt;0,VLOOKUP($C44,Input!$A$8:$HV$21,MATCH($DP$21+COUNTIF($KZ44:LZ44,"&gt;0"),Input!$A$6:$HV$6,0),FALSE),0),0))*$D44*$F44</f>
        <v>7956000</v>
      </c>
      <c r="EB44" s="1">
        <f>IF($E44+$I44+$D$7&lt;=EB$22,0,IF(EB$22-$D$7&gt;=$E44,IF(COUNTIF($KZ44:MA44,"&gt;0")&gt;0,VLOOKUP($C44,Input!$A$8:$HV$21,MATCH($DP$21+COUNTIF($KZ44:MA44,"&gt;0"),Input!$A$6:$HV$6,0),FALSE),0),0))*$D44*$F44</f>
        <v>7956000</v>
      </c>
      <c r="EC44" s="1">
        <f>IF($E44+$I44+$D$7&lt;=EC$22,0,IF(EC$22-$D$7&gt;=$E44,IF(COUNTIF($KZ44:MB44,"&gt;0")&gt;0,VLOOKUP($C44,Input!$A$8:$HV$21,MATCH($DP$21+COUNTIF($KZ44:MB44,"&gt;0"),Input!$A$6:$HV$6,0),FALSE),0),0))*$D44*$F44</f>
        <v>7956000</v>
      </c>
      <c r="ED44" s="1">
        <f>IF($E44+$I44+$D$7&lt;=ED$22,0,IF(ED$22-$D$7&gt;=$E44,IF(COUNTIF($KZ44:MC44,"&gt;0")&gt;0,VLOOKUP($C44,Input!$A$8:$HV$21,MATCH($DP$21+COUNTIF($KZ44:MC44,"&gt;0"),Input!$A$6:$HV$6,0),FALSE),0),0))*$D44*$F44</f>
        <v>7956000</v>
      </c>
      <c r="EE44" s="1">
        <f>IF($E44+$I44+$D$7&lt;=EE$22,0,IF(EE$22-$D$7&gt;=$E44,IF(COUNTIF($KZ44:MD44,"&gt;0")&gt;0,VLOOKUP($C44,Input!$A$8:$HV$21,MATCH($DP$21+COUNTIF($KZ44:MD44,"&gt;0"),Input!$A$6:$HV$6,0),FALSE),0),0))*$D44*$F44</f>
        <v>7956000</v>
      </c>
      <c r="EF44" s="1">
        <f>IF($E44+$I44+$D$7&lt;=EF$22,0,IF(EF$22-$D$7&gt;=$E44,IF(COUNTIF($KZ44:ME44,"&gt;0")&gt;0,VLOOKUP($C44,Input!$A$8:$HV$21,MATCH($DP$21+COUNTIF($KZ44:ME44,"&gt;0"),Input!$A$6:$HV$6,0),FALSE),0),0))*$D44*$F44</f>
        <v>7956000</v>
      </c>
      <c r="EG44" s="1">
        <f>IF($E44+$I44+$D$7&lt;=EG$22,0,IF(EG$22-$D$7&gt;=$E44,IF(COUNTIF($KZ44:MF44,"&gt;0")&gt;0,VLOOKUP($C44,Input!$A$8:$HV$21,MATCH($DP$21+COUNTIF($KZ44:MF44,"&gt;0"),Input!$A$6:$HV$6,0),FALSE),0),0))*$D44*$F44</f>
        <v>7956000</v>
      </c>
      <c r="EH44" s="1">
        <f>IF($E44+$I44+$D$7&lt;=EH$22,0,IF(EH$22-$D$7&gt;=$E44,IF(COUNTIF($KZ44:MG44,"&gt;0")&gt;0,VLOOKUP($C44,Input!$A$8:$HV$21,MATCH($DP$21+COUNTIF($KZ44:MG44,"&gt;0"),Input!$A$6:$HV$6,0),FALSE),0),0))*$D44*$F44</f>
        <v>7956000</v>
      </c>
      <c r="EI44" s="1">
        <f>IF($E44+$I44+$D$7&lt;=EI$22,0,IF(EI$22-$D$7&gt;=$E44,IF(COUNTIF($KZ44:MH44,"&gt;0")&gt;0,VLOOKUP($C44,Input!$A$8:$HV$21,MATCH($DP$21+COUNTIF($KZ44:MH44,"&gt;0"),Input!$A$6:$HV$6,0),FALSE),0),0))*$D44*$F44</f>
        <v>7956000</v>
      </c>
      <c r="EJ44" s="1">
        <f>IF($E44+$I44+$D$7&lt;=EJ$22,0,IF(EJ$22-$D$7&gt;=$E44,IF(COUNTIF($KZ44:MI44,"&gt;0")&gt;0,VLOOKUP($C44,Input!$A$8:$HV$21,MATCH($DP$21+COUNTIF($KZ44:MI44,"&gt;0"),Input!$A$6:$HV$6,0),FALSE),0),0))*$D44*$F44</f>
        <v>0</v>
      </c>
      <c r="EK44" s="1">
        <f>IF($E44+$I44+$D$7&lt;=EK$22,0,IF(EK$22-$D$7&gt;=$E44,IF(COUNTIF($KZ44:MJ44,"&gt;0")&gt;0,VLOOKUP($C44,Input!$A$8:$HV$21,MATCH($DP$21+COUNTIF($KZ44:MJ44,"&gt;0"),Input!$A$6:$HV$6,0),FALSE),0),0))*$D44*$F44</f>
        <v>0</v>
      </c>
      <c r="EL44" s="1">
        <f>IF($E44+$I44+$D$7&lt;=EL$22,0,IF(EL$22-$D$7&gt;=$E44,IF(COUNTIF($KZ44:MK44,"&gt;0")&gt;0,VLOOKUP($C44,Input!$A$8:$HV$21,MATCH($DP$21+COUNTIF($KZ44:MK44,"&gt;0"),Input!$A$6:$HV$6,0),FALSE),0),0))*$D44*$F44</f>
        <v>0</v>
      </c>
      <c r="EM44" s="1">
        <f>IF($E44+$I44+$D$7&lt;=EM$22,0,IF(EM$22-$D$7&gt;=$E44,IF(COUNTIF($KZ44:ML44,"&gt;0")&gt;0,VLOOKUP($C44,Input!$A$8:$HV$21,MATCH($DP$21+COUNTIF($KZ44:ML44,"&gt;0"),Input!$A$6:$HV$6,0),FALSE),0),0))*$D44*$F44</f>
        <v>0</v>
      </c>
      <c r="EN44" s="1">
        <f>IF($E44+$I44+$D$7&lt;=EN$22,0,IF(EN$22-$D$7&gt;=$E44,IF(COUNTIF($KZ44:MM44,"&gt;0")&gt;0,VLOOKUP($C44,Input!$A$8:$HV$21,MATCH($DP$21+COUNTIF($KZ44:MM44,"&gt;0"),Input!$A$6:$HV$6,0),FALSE),0),0))*$D44*$F44</f>
        <v>0</v>
      </c>
      <c r="EO44" s="1">
        <f>IF($E44+$I44+$D$7&lt;=EO$22,0,IF(EO$22-$D$7&gt;=$E44,IF(COUNTIF($KZ44:MN44,"&gt;0")&gt;0,VLOOKUP($C44,Input!$A$8:$HV$21,MATCH($DP$21+COUNTIF($KZ44:MN44,"&gt;0"),Input!$A$6:$HV$6,0),FALSE),0),0))*$D44*$F44</f>
        <v>0</v>
      </c>
      <c r="EP44" s="1">
        <f>IF($E44+$I44+$D$7&lt;=EP$22,0,IF(EP$22-$D$7&gt;=$E44,IF(COUNTIF($KZ44:MO44,"&gt;0")&gt;0,VLOOKUP($C44,Input!$A$8:$HV$21,MATCH($DP$21+COUNTIF($KZ44:MO44,"&gt;0"),Input!$A$6:$HV$6,0),FALSE),0),0))*$D44*$F44</f>
        <v>0</v>
      </c>
      <c r="EQ44" s="1">
        <f>IF($E44+$I44+$D$7&lt;=EQ$22,0,IF(EQ$22-$D$7&gt;=$E44,IF(COUNTIF($KZ44:MP44,"&gt;0")&gt;0,VLOOKUP($C44,Input!$A$8:$HV$21,MATCH($DP$21+COUNTIF($KZ44:MP44,"&gt;0"),Input!$A$6:$HV$6,0),FALSE),0),0))*$D44*$F44</f>
        <v>0</v>
      </c>
      <c r="ER44" s="1">
        <f>IF($E44+$I44+$D$7&lt;=ER$22,0,IF(ER$22-$D$7&gt;=$E44,IF(COUNTIF($KZ44:MQ44,"&gt;0")&gt;0,VLOOKUP($C44,Input!$A$8:$HV$21,MATCH($DP$21+COUNTIF($KZ44:MQ44,"&gt;0"),Input!$A$6:$HV$6,0),FALSE),0),0))*$D44*$F44</f>
        <v>0</v>
      </c>
      <c r="ES44" s="1">
        <f>IF($E44+$I44+$D$7&lt;=ES$22,0,IF(ES$22-$D$7&gt;=$E44,IF(COUNTIF($KZ44:MR44,"&gt;0")&gt;0,VLOOKUP($C44,Input!$A$8:$HV$21,MATCH($DP$21+COUNTIF($KZ44:MR44,"&gt;0"),Input!$A$6:$HV$6,0),FALSE),0),0))*$D44*$F44</f>
        <v>0</v>
      </c>
      <c r="ET44" s="1">
        <f>IF($E44+$I44+$D$7&lt;=ET$22,0,IF(ET$22-$D$7&gt;=$E44,IF(COUNTIF($KZ44:MS44,"&gt;0")&gt;0,VLOOKUP($C44,Input!$A$8:$HV$21,MATCH($DP$21+COUNTIF($KZ44:MS44,"&gt;0"),Input!$A$6:$HV$6,0),FALSE),0),0))*$D44*$F44</f>
        <v>0</v>
      </c>
      <c r="EU44" s="1">
        <f>IF($E44+$I44+$D$7&lt;=EU$22,0,IF(EU$22-$D$7&gt;=$E44,IF(COUNTIF($KZ44:MT44,"&gt;0")&gt;0,VLOOKUP($C44,Input!$A$8:$HV$21,MATCH($DP$21+COUNTIF($KZ44:MT44,"&gt;0"),Input!$A$6:$HV$6,0),FALSE),0),0))*$D44*$F44</f>
        <v>0</v>
      </c>
      <c r="EV44" s="1">
        <f>IF($E44+$I44+$D$7&lt;=EV$22,0,IF(EV$22-$D$7&gt;=$E44,IF(COUNTIF($KZ44:MU44,"&gt;0")&gt;0,VLOOKUP($C44,Input!$A$8:$HV$21,MATCH($DP$21+COUNTIF($KZ44:MU44,"&gt;0"),Input!$A$6:$HV$6,0),FALSE),0),0))*$D44*$F44</f>
        <v>0</v>
      </c>
      <c r="EW44" s="1">
        <f>IF($E44+$I44+$D$7&lt;=EW$22,0,IF(EW$22-$D$7&gt;=$E44,IF(COUNTIF($KZ44:MV44,"&gt;0")&gt;0,VLOOKUP($C44,Input!$A$8:$HV$21,MATCH($DP$21+COUNTIF($KZ44:MV44,"&gt;0"),Input!$A$6:$HV$6,0),FALSE),0),0))*$D44*$F44</f>
        <v>0</v>
      </c>
      <c r="EX44" s="1">
        <f>IF($E44+$I44+$D$7&lt;=EX$22,0,IF(EX$22-$D$7&gt;=$E44,IF(COUNTIF($KZ44:MW44,"&gt;0")&gt;0,VLOOKUP($C44,Input!$A$8:$HV$21,MATCH($DP$21+COUNTIF($KZ44:MW44,"&gt;0"),Input!$A$6:$HV$6,0),FALSE),0),0))*$D44*$F44</f>
        <v>0</v>
      </c>
      <c r="EY44" s="1">
        <f>IF($E44+$I44+$D$7&lt;=EY$22,0,IF(EY$22-$D$7&gt;=$E44,IF(COUNTIF($KZ44:MX44,"&gt;0")&gt;0,VLOOKUP($C44,Input!$A$8:$HV$21,MATCH($DP$21+COUNTIF($KZ44:MX44,"&gt;0"),Input!$A$6:$HV$6,0),FALSE),0),0))*$D44*$F44</f>
        <v>0</v>
      </c>
      <c r="EZ44" s="1"/>
      <c r="FA44" t="str">
        <f>VLOOKUP($C44,Input!$A$8:$GZ$39,MATCH(FA$21,Input!$A$6:$GZ$6,0),FALSE)</f>
        <v>NA</v>
      </c>
      <c r="FB44">
        <f>IF((VLOOKUP($C44,Input!$A$8:$GZ$39,MATCH(FB$21,Input!$A$6:$GZ$6,0),FALSE))="Y",$D44/VLOOKUP($C44,Input!$A$8:$GZ$39,MATCH(FC$21,Input!$A$6:$GZ$6,0),FALSE),0)</f>
        <v>0</v>
      </c>
      <c r="FC44">
        <f>IF((VLOOKUP($C44,Input!$A$8:$GZ$39,MATCH(FB$21,Input!$A$6:$GZ$6,0),FALSE))="Y",0,IF((VLOOKUP($C44,Input!$A$8:$GZ$39,MATCH(FC$21,Input!$A$6:$GZ$6,0),FALSE))&gt;0,$D44/VLOOKUP($C44,Input!$A$8:$GZ$39,MATCH(FC$21,Input!$A$6:$GZ$6,0),FALSE),0))</f>
        <v>0</v>
      </c>
      <c r="FD44" s="1">
        <f>+IF($E44=FD$22,VLOOKUP($C44,Input!$A$8:$GZ$39,MATCH(FD$21,Input!$A$6:$GZ$6,0),FALSE),0)*IF(FD$19&gt;=MAX(FC$19:$FD$19),MIN((FD$19-MAX(FC$19:$FD$19)),(FD$19-FC$19)),0)+IF($E44=FD$22,VLOOKUP($C44,Input!$A$8:$GZ$39,MATCH(FD$21,Input!$A$6:$GZ$6,0),FALSE),0)*IF(FD$18&gt;=MAX(FC$18:$FD$18),MIN((FD$18-MAX(FC$18:$FD$18)),(FD$18-FC$18)),0)</f>
        <v>0</v>
      </c>
      <c r="FE44" s="1">
        <f>+IF($E44=FE$22,VLOOKUP($C44,Input!$A$8:$GZ$39,MATCH(FE$21,Input!$A$6:$GZ$6,0),FALSE),0)*IF(FE$19&gt;=MAX(FD$19:$FD$19),MIN((FE$19-MAX(FD$19:$FD$19)),(FE$19-FD$19)),0)+IF($E44=FE$22,VLOOKUP($C44,Input!$A$8:$GZ$39,MATCH(FE$21,Input!$A$6:$GZ$6,0),FALSE),0)*IF(FE$18&gt;=MAX(FD$18:$FD$18),MIN((FE$18-MAX(FD$18:$FD$18)),(FE$18-FD$18)),0)</f>
        <v>0</v>
      </c>
      <c r="FF44" s="1">
        <f>+IF($E44=FF$22,VLOOKUP($C44,Input!$A$8:$GZ$39,MATCH(FF$21,Input!$A$6:$GZ$6,0),FALSE),0)*IF(FF$19&gt;=MAX($FD$19:FE$19),MIN((FF$19-MAX($FD$19:FE$19)),(FF$19-FE$19)),0)+IF($E44=FF$22,VLOOKUP($C44,Input!$A$8:$GZ$39,MATCH(FF$21,Input!$A$6:$GZ$6,0),FALSE),0)*IF(FF$18&gt;=MAX($FD$18:FE$18),MIN((FF$18-MAX($FD$18:FE$18)),(FF$18-FE$18)),0)</f>
        <v>0</v>
      </c>
      <c r="FG44" s="1">
        <f>+IF($E44=FG$22,VLOOKUP($C44,Input!$A$8:$GZ$39,MATCH(FG$21,Input!$A$6:$GZ$6,0),FALSE),0)*IF(FG$19&gt;=MAX($FD$19:FF$19),MIN((FG$19-MAX($FD$19:FF$19)),(FG$19-FF$19)),0)+IF($E44=FG$22,VLOOKUP($C44,Input!$A$8:$GZ$39,MATCH(FG$21,Input!$A$6:$GZ$6,0),FALSE),0)*IF(FG$18&gt;=MAX($FD$18:FF$18),MIN((FG$18-MAX($FD$18:FF$18)),(FG$18-FF$18)),0)</f>
        <v>0</v>
      </c>
      <c r="FH44" s="1">
        <f>+IF($E44=FH$22,VLOOKUP($C44,Input!$A$8:$GZ$39,MATCH(FH$21,Input!$A$6:$GZ$6,0),FALSE),0)*IF(FH$19&gt;=MAX($FD$19:FG$19),MIN((FH$19-MAX($FD$19:FG$19)),(FH$19-FG$19)),0)+IF($E44=FH$22,VLOOKUP($C44,Input!$A$8:$GZ$39,MATCH(FH$21,Input!$A$6:$GZ$6,0),FALSE),0)*IF(FH$18&gt;=MAX($FD$18:FG$18),MIN((FH$18-MAX($FD$18:FG$18)),(FH$18-FG$18)),0)</f>
        <v>0</v>
      </c>
      <c r="FI44" s="1">
        <f>+IF($E44=FI$22,VLOOKUP($C44,Input!$A$8:$GZ$39,MATCH(FI$21,Input!$A$6:$GZ$6,0),FALSE),0)*IF(FI$19&gt;=MAX($FD$19:FH$19),MIN((FI$19-MAX($FD$19:FH$19)),(FI$19-FH$19)),0)+IF($E44=FI$22,VLOOKUP($C44,Input!$A$8:$GZ$39,MATCH(FI$21,Input!$A$6:$GZ$6,0),FALSE),0)*IF(FI$18&gt;=MAX($FD$18:FH$18),MIN((FI$18-MAX($FD$18:FH$18)),(FI$18-FH$18)),0)</f>
        <v>0</v>
      </c>
      <c r="FJ44" s="1">
        <f>+IF($E44=FJ$22,VLOOKUP($C44,Input!$A$8:$GZ$39,MATCH(FJ$21,Input!$A$6:$GZ$6,0),FALSE),0)*IF(FJ$19&gt;=MAX($FD$19:FI$19),MIN((FJ$19-MAX($FD$19:FI$19)),(FJ$19-FI$19)),0)+IF($E44=FJ$22,VLOOKUP($C44,Input!$A$8:$GZ$39,MATCH(FJ$21,Input!$A$6:$GZ$6,0),FALSE),0)*IF(FJ$18&gt;=MAX($FD$18:FI$18),MIN((FJ$18-MAX($FD$18:FI$18)),(FJ$18-FI$18)),0)</f>
        <v>0</v>
      </c>
      <c r="FK44" s="1">
        <f>+IF($E44=FK$22,VLOOKUP($C44,Input!$A$8:$GZ$39,MATCH(FK$21,Input!$A$6:$GZ$6,0),FALSE),0)*IF(FK$19&gt;=MAX($FD$19:FJ$19),MIN((FK$19-MAX($FD$19:FJ$19)),(FK$19-FJ$19)),0)+IF($E44=FK$22,VLOOKUP($C44,Input!$A$8:$GZ$39,MATCH(FK$21,Input!$A$6:$GZ$6,0),FALSE),0)*IF(FK$18&gt;=MAX($FD$18:FJ$18),MIN((FK$18-MAX($FD$18:FJ$18)),(FK$18-FJ$18)),0)</f>
        <v>0</v>
      </c>
      <c r="FL44" s="1">
        <f>+IF($E44=FL$22,VLOOKUP($C44,Input!$A$8:$GZ$39,MATCH(FL$21,Input!$A$6:$GZ$6,0),FALSE),0)*IF(FL$19&gt;=MAX($FD$19:FK$19),MIN((FL$19-MAX($FD$19:FK$19)),(FL$19-FK$19)),0)+IF($E44=FL$22,VLOOKUP($C44,Input!$A$8:$GZ$39,MATCH(FL$21,Input!$A$6:$GZ$6,0),FALSE),0)*IF(FL$18&gt;=MAX($FD$18:FK$18),MIN((FL$18-MAX($FD$18:FK$18)),(FL$18-FK$18)),0)</f>
        <v>0</v>
      </c>
      <c r="FM44" s="1">
        <f>+IF($E44=FM$22,VLOOKUP($C44,Input!$A$8:$GZ$39,MATCH(FM$21,Input!$A$6:$GZ$6,0),FALSE),0)*IF(FM$19&gt;=MAX($FD$19:FL$19),MIN((FM$19-MAX($FD$19:FL$19)),(FM$19-FL$19)),0)+IF($E44=FM$22,VLOOKUP($C44,Input!$A$8:$GZ$39,MATCH(FM$21,Input!$A$6:$GZ$6,0),FALSE),0)*IF(FM$18&gt;=MAX($FD$18:FL$18),MIN((FM$18-MAX($FD$18:FL$18)),(FM$18-FL$18)),0)</f>
        <v>0</v>
      </c>
      <c r="FN44" s="1">
        <f>+IF($E44=FN$22,VLOOKUP($C44,Input!$A$8:$GZ$39,MATCH(FN$21,Input!$A$6:$GZ$6,0),FALSE),0)*IF(FN$19&gt;=MAX($FD$19:FM$19),MIN((FN$19-MAX($FD$19:FM$19)),(FN$19-FM$19)),0)+IF($E44=FN$22,VLOOKUP($C44,Input!$A$8:$GZ$39,MATCH(FN$21,Input!$A$6:$GZ$6,0),FALSE),0)*IF(FN$18&gt;=MAX($FD$18:FM$18),MIN((FN$18-MAX($FD$18:FM$18)),(FN$18-FM$18)),0)</f>
        <v>0</v>
      </c>
      <c r="FO44" s="1">
        <f>+IF($E44=FO$22,VLOOKUP($C44,Input!$A$8:$GZ$39,MATCH(FO$21,Input!$A$6:$GZ$6,0),FALSE),0)*IF(FO$19&gt;=MAX($FD$19:FN$19),MIN((FO$19-MAX($FD$19:FN$19)),(FO$19-FN$19)),0)+IF($E44=FO$22,VLOOKUP($C44,Input!$A$8:$GZ$39,MATCH(FO$21,Input!$A$6:$GZ$6,0),FALSE),0)*IF(FO$18&gt;=MAX($FD$18:FN$18),MIN((FO$18-MAX($FD$18:FN$18)),(FO$18-FN$18)),0)</f>
        <v>0</v>
      </c>
      <c r="FP44" s="1">
        <f>+IF($E44=FP$22,VLOOKUP($C44,Input!$A$8:$GZ$39,MATCH(FP$21,Input!$A$6:$GZ$6,0),FALSE),0)*IF(FP$19&gt;=MAX($FD$19:FO$19),MIN((FP$19-MAX($FD$19:FO$19)),(FP$19-FO$19)),0)+IF($E44=FP$22,VLOOKUP($C44,Input!$A$8:$GZ$39,MATCH(FP$21,Input!$A$6:$GZ$6,0),FALSE),0)*IF(FP$18&gt;=MAX($FD$18:FO$18),MIN((FP$18-MAX($FD$18:FO$18)),(FP$18-FO$18)),0)</f>
        <v>0</v>
      </c>
      <c r="FQ44" s="1">
        <f>+IF($E44=FQ$22,VLOOKUP($C44,Input!$A$8:$GZ$39,MATCH(FQ$21,Input!$A$6:$GZ$6,0),FALSE),0)*IF(FQ$19&gt;=MAX($FD$19:FP$19),MIN((FQ$19-MAX($FD$19:FP$19)),(FQ$19-FP$19)),0)+IF($E44=FQ$22,VLOOKUP($C44,Input!$A$8:$GZ$39,MATCH(FQ$21,Input!$A$6:$GZ$6,0),FALSE),0)*IF(FQ$18&gt;=MAX($FD$18:FP$18),MIN((FQ$18-MAX($FD$18:FP$18)),(FQ$18-FP$18)),0)</f>
        <v>0</v>
      </c>
      <c r="FR44" s="1">
        <f>+IF($E44=FR$22,VLOOKUP($C44,Input!$A$8:$GZ$39,MATCH(FR$21,Input!$A$6:$GZ$6,0),FALSE),0)*IF(FR$19&gt;=MAX($FD$19:FQ$19),MIN((FR$19-MAX($FD$19:FQ$19)),(FR$19-FQ$19)),0)+IF($E44=FR$22,VLOOKUP($C44,Input!$A$8:$GZ$39,MATCH(FR$21,Input!$A$6:$GZ$6,0),FALSE),0)*IF(FR$18&gt;=MAX($FD$18:FQ$18),MIN((FR$18-MAX($FD$18:FQ$18)),(FR$18-FQ$18)),0)</f>
        <v>0</v>
      </c>
      <c r="FS44" s="1">
        <f>+IF($E44=FS$22,VLOOKUP($C44,Input!$A$8:$GZ$39,MATCH(FS$21,Input!$A$6:$GZ$6,0),FALSE),0)*IF(FS$19&gt;=MAX($FD$19:FR$19),MIN((FS$19-MAX($FD$19:FR$19)),(FS$19-FR$19)),0)+IF($E44=FS$22,VLOOKUP($C44,Input!$A$8:$GZ$39,MATCH(FS$21,Input!$A$6:$GZ$6,0),FALSE),0)*IF(FS$18&gt;=MAX($FD$18:FR$18),MIN((FS$18-MAX($FD$18:FR$18)),(FS$18-FR$18)),0)</f>
        <v>0</v>
      </c>
      <c r="FT44" s="1">
        <f>+IF($E44=FT$22,VLOOKUP($C44,Input!$A$8:$GZ$39,MATCH(FT$21,Input!$A$6:$GZ$6,0),FALSE),0)*IF(FT$19&gt;=MAX($FD$19:FS$19),MIN((FT$19-MAX($FD$19:FS$19)),(FT$19-FS$19)),0)+IF($E44=FT$22,VLOOKUP($C44,Input!$A$8:$GZ$39,MATCH(FT$21,Input!$A$6:$GZ$6,0),FALSE),0)*IF(FT$18&gt;=MAX($FD$18:FS$18),MIN((FT$18-MAX($FD$18:FS$18)),(FT$18-FS$18)),0)</f>
        <v>0</v>
      </c>
      <c r="FU44" s="1">
        <f>+IF($E44=FU$22,VLOOKUP($C44,Input!$A$8:$GZ$39,MATCH(FU$21,Input!$A$6:$GZ$6,0),FALSE),0)*IF(FU$19&gt;=MAX($FD$19:FT$19),MIN((FU$19-MAX($FD$19:FT$19)),(FU$19-FT$19)),0)+IF($E44=FU$22,VLOOKUP($C44,Input!$A$8:$GZ$39,MATCH(FU$21,Input!$A$6:$GZ$6,0),FALSE),0)*IF(FU$18&gt;=MAX($FD$18:FT$18),MIN((FU$18-MAX($FD$18:FT$18)),(FU$18-FT$18)),0)</f>
        <v>0</v>
      </c>
      <c r="FV44" s="1">
        <f>+IF($E44=FV$22,VLOOKUP($C44,Input!$A$8:$GZ$39,MATCH(FV$21,Input!$A$6:$GZ$6,0),FALSE),0)*IF(FV$19&gt;=MAX($FD$19:FU$19),MIN((FV$19-MAX($FD$19:FU$19)),(FV$19-FU$19)),0)+IF($E44=FV$22,VLOOKUP($C44,Input!$A$8:$GZ$39,MATCH(FV$21,Input!$A$6:$GZ$6,0),FALSE),0)*IF(FV$18&gt;=MAX($FD$18:FU$18),MIN((FV$18-MAX($FD$18:FU$18)),(FV$18-FU$18)),0)</f>
        <v>0</v>
      </c>
      <c r="FW44" s="1">
        <f>+IF($E44=FW$22,VLOOKUP($C44,Input!$A$8:$GZ$39,MATCH(FW$21,Input!$A$6:$GZ$6,0),FALSE),0)*IF(FW$19&gt;=MAX($FD$19:FV$19),MIN((FW$19-MAX($FD$19:FV$19)),(FW$19-FV$19)),0)+IF($E44=FW$22,VLOOKUP($C44,Input!$A$8:$GZ$39,MATCH(FW$21,Input!$A$6:$GZ$6,0),FALSE),0)*IF(FW$18&gt;=MAX($FD$18:FV$18),MIN((FW$18-MAX($FD$18:FV$18)),(FW$18-FV$18)),0)</f>
        <v>0</v>
      </c>
      <c r="FX44" s="1">
        <f>+IF($E44=FX$22,VLOOKUP($C44,Input!$A$8:$GZ$39,MATCH(FX$21,Input!$A$6:$GZ$6,0),FALSE),0)*IF(FX$19&gt;=MAX($FD$19:FW$19),MIN((FX$19-MAX($FD$19:FW$19)),(FX$19-FW$19)),0)+IF($E44=FX$22,VLOOKUP($C44,Input!$A$8:$GZ$39,MATCH(FX$21,Input!$A$6:$GZ$6,0),FALSE),0)*IF(FX$18&gt;=MAX($FD$18:FW$18),MIN((FX$18-MAX($FD$18:FW$18)),(FX$18-FW$18)),0)</f>
        <v>0</v>
      </c>
      <c r="FY44" s="1">
        <f>+IF($E44=FY$22,VLOOKUP($C44,Input!$A$8:$GZ$39,MATCH(FY$21,Input!$A$6:$GZ$6,0),FALSE),0)*IF(FY$19&gt;=MAX($FD$19:FX$19),MIN((FY$19-MAX($FD$19:FX$19)),(FY$19-FX$19)),0)+IF($E44=FY$22,VLOOKUP($C44,Input!$A$8:$GZ$39,MATCH(FY$21,Input!$A$6:$GZ$6,0),FALSE),0)*IF(FY$18&gt;=MAX($FD$18:FX$18),MIN((FY$18-MAX($FD$18:FX$18)),(FY$18-FX$18)),0)</f>
        <v>0</v>
      </c>
      <c r="FZ44" s="1">
        <f>+IF($E44=FZ$22,VLOOKUP($C44,Input!$A$8:$GZ$39,MATCH(FZ$21,Input!$A$6:$GZ$6,0),FALSE),0)*IF(FZ$19&gt;=MAX($FD$19:FY$19),MIN((FZ$19-MAX($FD$19:FY$19)),(FZ$19-FY$19)),0)+IF($E44=FZ$22,VLOOKUP($C44,Input!$A$8:$GZ$39,MATCH(FZ$21,Input!$A$6:$GZ$6,0),FALSE),0)*IF(FZ$18&gt;=MAX($FD$18:FY$18),MIN((FZ$18-MAX($FD$18:FY$18)),(FZ$18-FY$18)),0)</f>
        <v>0</v>
      </c>
      <c r="GA44" s="1">
        <f>+IF($E44=GA$22,VLOOKUP($C44,Input!$A$8:$GZ$39,MATCH(GA$21,Input!$A$6:$GZ$6,0),FALSE),0)*IF(GA$19&gt;=MAX($FD$19:FZ$19),MIN((GA$19-MAX($FD$19:FZ$19)),(GA$19-FZ$19)),0)+IF($E44=GA$22,VLOOKUP($C44,Input!$A$8:$GZ$39,MATCH(GA$21,Input!$A$6:$GZ$6,0),FALSE),0)*IF(GA$18&gt;=MAX($FD$18:FZ$18),MIN((GA$18-MAX($FD$18:FZ$18)),(GA$18-FZ$18)),0)</f>
        <v>0</v>
      </c>
      <c r="GB44" s="1">
        <f>+IF($E44=GB$22,VLOOKUP($C44,Input!$A$8:$GZ$39,MATCH(GB$21,Input!$A$6:$GZ$6,0),FALSE),0)*IF(GB$19&gt;=MAX($FD$19:GA$19),MIN((GB$19-MAX($FD$19:GA$19)),(GB$19-GA$19)),0)+IF($E44=GB$22,VLOOKUP($C44,Input!$A$8:$GZ$39,MATCH(GB$21,Input!$A$6:$GZ$6,0),FALSE),0)*IF(GB$18&gt;=MAX($FD$18:GA$18),MIN((GB$18-MAX($FD$18:GA$18)),(GB$18-GA$18)),0)</f>
        <v>0</v>
      </c>
      <c r="GC44" s="1">
        <f>+IF($E44=GC$22,VLOOKUP($C44,Input!$A$8:$GZ$39,MATCH(GC$21,Input!$A$6:$GZ$6,0),FALSE),0)*IF(GC$19&gt;=MAX($FD$19:GB$19),MIN((GC$19-MAX($FD$19:GB$19)),(GC$19-GB$19)),0)+IF($E44=GC$22,VLOOKUP($C44,Input!$A$8:$GZ$39,MATCH(GC$21,Input!$A$6:$GZ$6,0),FALSE),0)*IF(GC$18&gt;=MAX($FD$18:GB$18),MIN((GC$18-MAX($FD$18:GB$18)),(GC$18-GB$18)),0)</f>
        <v>0</v>
      </c>
      <c r="GD44" s="1">
        <f>+IF($E44=GD$22,VLOOKUP($C44,Input!$A$8:$GZ$39,MATCH(GD$21,Input!$A$6:$GZ$6,0),FALSE),0)*IF(GD$19&gt;=MAX($FD$19:GC$19),MIN((GD$19-MAX($FD$19:GC$19)),(GD$19-GC$19)),0)+IF($E44=GD$22,VLOOKUP($C44,Input!$A$8:$GZ$39,MATCH(GD$21,Input!$A$6:$GZ$6,0),FALSE),0)*IF(GD$18&gt;=MAX($FD$18:GC$18),MIN((GD$18-MAX($FD$18:GC$18)),(GD$18-GC$18)),0)</f>
        <v>0</v>
      </c>
      <c r="GE44" s="1">
        <f>+IF($E44=GE$22,VLOOKUP($C44,Input!$A$8:$GZ$39,MATCH(GE$21,Input!$A$6:$GZ$6,0),FALSE),0)*IF(GE$19&gt;=MAX($FD$19:GD$19),MIN((GE$19-MAX($FD$19:GD$19)),(GE$19-GD$19)),0)+IF($E44=GE$22,VLOOKUP($C44,Input!$A$8:$GZ$39,MATCH(GE$21,Input!$A$6:$GZ$6,0),FALSE),0)*IF(GE$18&gt;=MAX($FD$18:GD$18),MIN((GE$18-MAX($FD$18:GD$18)),(GE$18-GD$18)),0)</f>
        <v>0</v>
      </c>
      <c r="GF44" s="1">
        <f>+IF($E44=GF$22,VLOOKUP($C44,Input!$A$8:$GZ$39,MATCH(GF$21,Input!$A$6:$GZ$6,0),FALSE),0)*IF(GF$19&gt;=MAX($FD$19:GE$19),MIN((GF$19-MAX($FD$19:GE$19)),(GF$19-GE$19)),0)+IF($E44=GF$22,VLOOKUP($C44,Input!$A$8:$GZ$39,MATCH(GF$21,Input!$A$6:$GZ$6,0),FALSE),0)*IF(GF$18&gt;=MAX($FD$18:GE$18),MIN((GF$18-MAX($FD$18:GE$18)),(GF$18-GE$18)),0)</f>
        <v>0</v>
      </c>
      <c r="GG44" s="1">
        <f>+IF($E44=GG$22,VLOOKUP($C44,Input!$A$8:$GZ$39,MATCH(GG$21,Input!$A$6:$GZ$6,0),FALSE),0)*IF(GG$19&gt;=MAX($FD$19:GF$19),MIN((GG$19-MAX($FD$19:GF$19)),(GG$19-GF$19)),0)+IF($E44=GG$22,VLOOKUP($C44,Input!$A$8:$GZ$39,MATCH(GG$21,Input!$A$6:$GZ$6,0),FALSE),0)*IF(GG$18&gt;=MAX($FD$18:GF$18),MIN((GG$18-MAX($FD$18:GF$18)),(GG$18-GF$18)),0)</f>
        <v>0</v>
      </c>
      <c r="GH44" s="1">
        <f>+IF($E44=GH$22,VLOOKUP($C44,Input!$A$8:$GZ$39,MATCH(GH$21,Input!$A$6:$GZ$6,0),FALSE),0)*IF(GH$19&gt;=MAX($FD$19:GG$19),MIN((GH$19-MAX($FD$19:GG$19)),(GH$19-GG$19)),0)+IF($E44=GH$22,VLOOKUP($C44,Input!$A$8:$GZ$39,MATCH(GH$21,Input!$A$6:$GZ$6,0),FALSE),0)*IF(GH$18&gt;=MAX($FD$18:GG$18),MIN((GH$18-MAX($FD$18:GG$18)),(GH$18-GG$18)),0)</f>
        <v>0</v>
      </c>
      <c r="GI44" s="1">
        <f>+IF($E44=GI$22,VLOOKUP($C44,Input!$A$8:$GZ$39,MATCH(GI$21,Input!$A$6:$GZ$6,0),FALSE),0)*IF(GI$19&gt;=MAX($FD$19:GH$19),MIN((GI$19-MAX($FD$19:GH$19)),(GI$19-GH$19)),0)+IF($E44=GI$22,VLOOKUP($C44,Input!$A$8:$GZ$39,MATCH(GI$21,Input!$A$6:$GZ$6,0),FALSE),0)*IF(GI$18&gt;=MAX($FD$18:GH$18),MIN((GI$18-MAX($FD$18:GH$18)),(GI$18-GH$18)),0)</f>
        <v>0</v>
      </c>
      <c r="GJ44" s="1">
        <f>+IF($E44=GJ$22,VLOOKUP($C44,Input!$A$8:$GZ$39,MATCH(GJ$21,Input!$A$6:$GZ$6,0),FALSE),0)*IF(GJ$19&gt;=MAX($FD$19:GI$19),MIN((GJ$19-MAX($FD$19:GI$19)),(GJ$19-GI$19)),0)+IF($E44=GJ$22,VLOOKUP($C44,Input!$A$8:$GZ$39,MATCH(GJ$21,Input!$A$6:$GZ$6,0),FALSE),0)*IF(GJ$18&gt;=MAX($FD$18:GI$18),MIN((GJ$18-MAX($FD$18:GI$18)),(GJ$18-GI$18)),0)</f>
        <v>0</v>
      </c>
      <c r="GK44" s="1">
        <f>+IF($E44=GK$22,VLOOKUP($C44,Input!$A$8:$GZ$39,MATCH(GK$21,Input!$A$6:$GZ$6,0),FALSE),0)*IF(GK$19&gt;=MAX($FD$19:GJ$19),MIN((GK$19-MAX($FD$19:GJ$19)),(GK$19-GJ$19)),0)+IF($E44=GK$22,VLOOKUP($C44,Input!$A$8:$GZ$39,MATCH(GK$21,Input!$A$6:$GZ$6,0),FALSE),0)*IF(GK$18&gt;=MAX($FD$18:GJ$18),MIN((GK$18-MAX($FD$18:GJ$18)),(GK$18-GJ$18)),0)</f>
        <v>0</v>
      </c>
      <c r="GL44" s="1">
        <f>+IF($E44=GL$22,VLOOKUP($C44,Input!$A$8:$GZ$39,MATCH(GL$21,Input!$A$6:$GZ$6,0),FALSE),0)*IF(GL$19&gt;=MAX($FD$19:GK$19),MIN((GL$19-MAX($FD$19:GK$19)),(GL$19-GK$19)),0)+IF($E44=GL$22,VLOOKUP($C44,Input!$A$8:$GZ$39,MATCH(GL$21,Input!$A$6:$GZ$6,0),FALSE),0)*IF(GL$18&gt;=MAX($FD$18:GK$18),MIN((GL$18-MAX($FD$18:GK$18)),(GL$18-GK$18)),0)</f>
        <v>0</v>
      </c>
      <c r="GM44" s="42"/>
      <c r="GN44" t="str">
        <f>VLOOKUP($C44,Input!$A$8:$GZ$39,MATCH(GN$21,Input!$A$6:$GZ$6,0),FALSE)</f>
        <v>NA</v>
      </c>
      <c r="GO44">
        <f>IF((VLOOKUP($C44,Input!$A$8:$GZ$39,MATCH(GO$21,Input!$A$6:$GZ$6,0),FALSE))="Y",$D44/VLOOKUP($C44,Input!$A$8:$GZ$39,MATCH(GP$21,Input!$A$6:$GZ$6,0),FALSE),0)</f>
        <v>0</v>
      </c>
      <c r="GP44">
        <f>IF((VLOOKUP($C44,Input!$A$8:$GZ$39,MATCH(GO$21,Input!$A$6:$GZ$6,0),FALSE))="Y",0,IF((VLOOKUP($C44,Input!$A$8:$GZ$39,MATCH(GP$21,Input!$A$6:$GZ$6,0),FALSE))&gt;0,$D44/VLOOKUP($C44,Input!$A$8:$GZ$39,MATCH(GP$21,Input!$A$6:$GZ$6,0),FALSE),0))</f>
        <v>0</v>
      </c>
      <c r="GQ44" s="1">
        <f>+IF($E44=GQ$22,VLOOKUP($C44,Input!$A$8:$GZ$39,MATCH(GQ$21,Input!$A$6:$GZ$6,0),FALSE),0)*IF(GQ$19&gt;=MAX($GP$19:GP$19),MIN((GQ$19-MAX($GP$19:GP$19)),(GQ$19-GP$19)),0)+IF($E44=GQ$22,VLOOKUP($C44,Input!$A$8:$GZ$39,MATCH(GQ$21,Input!$A$6:$GZ$6,0),FALSE),0)*IF(GQ$18&gt;=MAX($GP$18:GP$18),MIN((GQ$18-MAX($GP$18:GP$18)),(GQ$18-GP$18)),0)</f>
        <v>0</v>
      </c>
      <c r="GR44" s="1">
        <f>+IF($E44=GR$22,VLOOKUP($C44,Input!$A$8:$GZ$39,MATCH(GR$21,Input!$A$6:$GZ$6,0),FALSE),0)*IF(GR$19&gt;=MAX($GP$19:GQ$19),MIN((GR$19-MAX($GP$19:GQ$19)),(GR$19-GQ$19)),0)+IF($E44=GR$22,VLOOKUP($C44,Input!$A$8:$GZ$39,MATCH(GR$21,Input!$A$6:$GZ$6,0),FALSE),0)*IF(GR$18&gt;=MAX($GP$18:GQ$18),MIN((GR$18-MAX($GP$18:GQ$18)),(GR$18-GQ$18)),0)</f>
        <v>0</v>
      </c>
      <c r="GS44" s="1">
        <f>+IF($E44=GS$22,VLOOKUP($C44,Input!$A$8:$GZ$39,MATCH(GS$21,Input!$A$6:$GZ$6,0),FALSE),0)*IF(GS$19&gt;=MAX($GP$19:GR$19),MIN((GS$19-MAX($GP$19:GR$19)),(GS$19-GR$19)),0)+IF($E44=GS$22,VLOOKUP($C44,Input!$A$8:$GZ$39,MATCH(GS$21,Input!$A$6:$GZ$6,0),FALSE),0)*IF(GS$18&gt;=MAX($GP$18:GR$18),MIN((GS$18-MAX($GP$18:GR$18)),(GS$18-GR$18)),0)</f>
        <v>0</v>
      </c>
      <c r="GT44" s="1">
        <f>+IF($E44=GT$22,VLOOKUP($C44,Input!$A$8:$GZ$39,MATCH(GT$21,Input!$A$6:$GZ$6,0),FALSE),0)*IF(GT$19&gt;=MAX($GP$19:GS$19),MIN((GT$19-MAX($GP$19:GS$19)),(GT$19-GS$19)),0)+IF($E44=GT$22,VLOOKUP($C44,Input!$A$8:$GZ$39,MATCH(GT$21,Input!$A$6:$GZ$6,0),FALSE),0)*IF(GT$18&gt;=MAX($GP$18:GS$18),MIN((GT$18-MAX($GP$18:GS$18)),(GT$18-GS$18)),0)</f>
        <v>0</v>
      </c>
      <c r="GU44" s="1">
        <f>+IF($E44=GU$22,VLOOKUP($C44,Input!$A$8:$GZ$39,MATCH(GU$21,Input!$A$6:$GZ$6,0),FALSE),0)*IF(GU$19&gt;=MAX($GP$19:GT$19),MIN((GU$19-MAX($GP$19:GT$19)),(GU$19-GT$19)),0)+IF($E44=GU$22,VLOOKUP($C44,Input!$A$8:$GZ$39,MATCH(GU$21,Input!$A$6:$GZ$6,0),FALSE),0)*IF(GU$18&gt;=MAX($GP$18:GT$18),MIN((GU$18-MAX($GP$18:GT$18)),(GU$18-GT$18)),0)</f>
        <v>0</v>
      </c>
      <c r="GV44" s="1">
        <f>+IF($E44=GV$22,VLOOKUP($C44,Input!$A$8:$GZ$39,MATCH(GV$21,Input!$A$6:$GZ$6,0),FALSE),0)*IF(GV$19&gt;=MAX($GP$19:GU$19),MIN((GV$19-MAX($GP$19:GU$19)),(GV$19-GU$19)),0)+IF($E44=GV$22,VLOOKUP($C44,Input!$A$8:$GZ$39,MATCH(GV$21,Input!$A$6:$GZ$6,0),FALSE),0)*IF(GV$18&gt;=MAX($GP$18:GU$18),MIN((GV$18-MAX($GP$18:GU$18)),(GV$18-GU$18)),0)</f>
        <v>0</v>
      </c>
      <c r="GW44" s="1">
        <f>+IF($E44=GW$22,VLOOKUP($C44,Input!$A$8:$GZ$39,MATCH(GW$21,Input!$A$6:$GZ$6,0),FALSE),0)*IF(GW$19&gt;=MAX($GP$19:GV$19),MIN((GW$19-MAX($GP$19:GV$19)),(GW$19-GV$19)),0)+IF($E44=GW$22,VLOOKUP($C44,Input!$A$8:$GZ$39,MATCH(GW$21,Input!$A$6:$GZ$6,0),FALSE),0)*IF(GW$18&gt;=MAX($GP$18:GV$18),MIN((GW$18-MAX($GP$18:GV$18)),(GW$18-GV$18)),0)</f>
        <v>0</v>
      </c>
      <c r="GX44" s="1">
        <f>+IF($E44=GX$22,VLOOKUP($C44,Input!$A$8:$GZ$39,MATCH(GX$21,Input!$A$6:$GZ$6,0),FALSE),0)*IF(GX$19&gt;=MAX($GP$19:GW$19),MIN((GX$19-MAX($GP$19:GW$19)),(GX$19-GW$19)),0)+IF($E44=GX$22,VLOOKUP($C44,Input!$A$8:$GZ$39,MATCH(GX$21,Input!$A$6:$GZ$6,0),FALSE),0)*IF(GX$18&gt;=MAX($GP$18:GW$18),MIN((GX$18-MAX($GP$18:GW$18)),(GX$18-GW$18)),0)</f>
        <v>0</v>
      </c>
      <c r="GY44" s="1">
        <f>+IF($E44=GY$22,VLOOKUP($C44,Input!$A$8:$GZ$39,MATCH(GY$21,Input!$A$6:$GZ$6,0),FALSE),0)*IF(GY$19&gt;=MAX($GP$19:GX$19),MIN((GY$19-MAX($GP$19:GX$19)),(GY$19-GX$19)),0)+IF($E44=GY$22,VLOOKUP($C44,Input!$A$8:$GZ$39,MATCH(GY$21,Input!$A$6:$GZ$6,0),FALSE),0)*IF(GY$18&gt;=MAX($GP$18:GX$18),MIN((GY$18-MAX($GP$18:GX$18)),(GY$18-GX$18)),0)</f>
        <v>0</v>
      </c>
      <c r="GZ44" s="1">
        <f>+IF($E44=GZ$22,VLOOKUP($C44,Input!$A$8:$GZ$39,MATCH(GZ$21,Input!$A$6:$GZ$6,0),FALSE),0)*IF(GZ$19&gt;=MAX($GP$19:GY$19),MIN((GZ$19-MAX($GP$19:GY$19)),(GZ$19-GY$19)),0)+IF($E44=GZ$22,VLOOKUP($C44,Input!$A$8:$GZ$39,MATCH(GZ$21,Input!$A$6:$GZ$6,0),FALSE),0)*IF(GZ$18&gt;=MAX($GP$18:GY$18),MIN((GZ$18-MAX($GP$18:GY$18)),(GZ$18-GY$18)),0)</f>
        <v>0</v>
      </c>
      <c r="HA44" s="1">
        <f>+IF($E44=HA$22,VLOOKUP($C44,Input!$A$8:$GZ$39,MATCH(HA$21,Input!$A$6:$GZ$6,0),FALSE),0)*IF(HA$19&gt;=MAX($GP$19:GZ$19),MIN((HA$19-MAX($GP$19:GZ$19)),(HA$19-GZ$19)),0)+IF($E44=HA$22,VLOOKUP($C44,Input!$A$8:$GZ$39,MATCH(HA$21,Input!$A$6:$GZ$6,0),FALSE),0)*IF(HA$18&gt;=MAX($GP$18:GZ$18),MIN((HA$18-MAX($GP$18:GZ$18)),(HA$18-GZ$18)),0)</f>
        <v>0</v>
      </c>
      <c r="HB44" s="1">
        <f>+IF($E44=HB$22,VLOOKUP($C44,Input!$A$8:$GZ$39,MATCH(HB$21,Input!$A$6:$GZ$6,0),FALSE),0)*IF(HB$19&gt;=MAX($GP$19:HA$19),MIN((HB$19-MAX($GP$19:HA$19)),(HB$19-HA$19)),0)+IF($E44=HB$22,VLOOKUP($C44,Input!$A$8:$GZ$39,MATCH(HB$21,Input!$A$6:$GZ$6,0),FALSE),0)*IF(HB$18&gt;=MAX($GP$18:HA$18),MIN((HB$18-MAX($GP$18:HA$18)),(HB$18-HA$18)),0)</f>
        <v>0</v>
      </c>
      <c r="HC44" s="1">
        <f>+IF($E44=HC$22,VLOOKUP($C44,Input!$A$8:$GZ$39,MATCH(HC$21,Input!$A$6:$GZ$6,0),FALSE),0)*IF(HC$19&gt;=MAX($GP$19:HB$19),MIN((HC$19-MAX($GP$19:HB$19)),(HC$19-HB$19)),0)+IF($E44=HC$22,VLOOKUP($C44,Input!$A$8:$GZ$39,MATCH(HC$21,Input!$A$6:$GZ$6,0),FALSE),0)*IF(HC$18&gt;=MAX($GP$18:HB$18),MIN((HC$18-MAX($GP$18:HB$18)),(HC$18-HB$18)),0)</f>
        <v>0</v>
      </c>
      <c r="HD44" s="1">
        <f>+IF($E44=HD$22,VLOOKUP($C44,Input!$A$8:$GZ$39,MATCH(HD$21,Input!$A$6:$GZ$6,0),FALSE),0)*IF(HD$19&gt;=MAX($GP$19:HC$19),MIN((HD$19-MAX($GP$19:HC$19)),(HD$19-HC$19)),0)+IF($E44=HD$22,VLOOKUP($C44,Input!$A$8:$GZ$39,MATCH(HD$21,Input!$A$6:$GZ$6,0),FALSE),0)*IF(HD$18&gt;=MAX($GP$18:HC$18),MIN((HD$18-MAX($GP$18:HC$18)),(HD$18-HC$18)),0)</f>
        <v>0</v>
      </c>
      <c r="HE44" s="1">
        <f>+IF($E44=HE$22,VLOOKUP($C44,Input!$A$8:$GZ$39,MATCH(HE$21,Input!$A$6:$GZ$6,0),FALSE),0)*IF(HE$19&gt;=MAX($GP$19:HD$19),MIN((HE$19-MAX($GP$19:HD$19)),(HE$19-HD$19)),0)+IF($E44=HE$22,VLOOKUP($C44,Input!$A$8:$GZ$39,MATCH(HE$21,Input!$A$6:$GZ$6,0),FALSE),0)*IF(HE$18&gt;=MAX($GP$18:HD$18),MIN((HE$18-MAX($GP$18:HD$18)),(HE$18-HD$18)),0)</f>
        <v>0</v>
      </c>
      <c r="HF44" s="1">
        <f>+IF($E44=HF$22,VLOOKUP($C44,Input!$A$8:$GZ$39,MATCH(HF$21,Input!$A$6:$GZ$6,0),FALSE),0)*IF(HF$19&gt;=MAX($GP$19:HE$19),MIN((HF$19-MAX($GP$19:HE$19)),(HF$19-HE$19)),0)+IF($E44=HF$22,VLOOKUP($C44,Input!$A$8:$GZ$39,MATCH(HF$21,Input!$A$6:$GZ$6,0),FALSE),0)*IF(HF$18&gt;=MAX($GP$18:HE$18),MIN((HF$18-MAX($GP$18:HE$18)),(HF$18-HE$18)),0)</f>
        <v>0</v>
      </c>
      <c r="HG44" s="1">
        <f>+IF($E44=HG$22,VLOOKUP($C44,Input!$A$8:$GZ$39,MATCH(HG$21,Input!$A$6:$GZ$6,0),FALSE),0)*IF(HG$19&gt;=MAX($GP$19:HF$19),MIN((HG$19-MAX($GP$19:HF$19)),(HG$19-HF$19)),0)+IF($E44=HG$22,VLOOKUP($C44,Input!$A$8:$GZ$39,MATCH(HG$21,Input!$A$6:$GZ$6,0),FALSE),0)*IF(HG$18&gt;=MAX($GP$18:HF$18),MIN((HG$18-MAX($GP$18:HF$18)),(HG$18-HF$18)),0)</f>
        <v>0</v>
      </c>
      <c r="HH44" s="1">
        <f>+IF($E44=HH$22,VLOOKUP($C44,Input!$A$8:$GZ$39,MATCH(HH$21,Input!$A$6:$GZ$6,0),FALSE),0)*IF(HH$19&gt;=MAX($GP$19:HG$19),MIN((HH$19-MAX($GP$19:HG$19)),(HH$19-HG$19)),0)+IF($E44=HH$22,VLOOKUP($C44,Input!$A$8:$GZ$39,MATCH(HH$21,Input!$A$6:$GZ$6,0),FALSE),0)*IF(HH$18&gt;=MAX($GP$18:HG$18),MIN((HH$18-MAX($GP$18:HG$18)),(HH$18-HG$18)),0)</f>
        <v>0</v>
      </c>
      <c r="HI44" s="1">
        <f>+IF($E44=HI$22,VLOOKUP($C44,Input!$A$8:$GZ$39,MATCH(HI$21,Input!$A$6:$GZ$6,0),FALSE),0)*IF(HI$19&gt;=MAX($GP$19:HH$19),MIN((HI$19-MAX($GP$19:HH$19)),(HI$19-HH$19)),0)+IF($E44=HI$22,VLOOKUP($C44,Input!$A$8:$GZ$39,MATCH(HI$21,Input!$A$6:$GZ$6,0),FALSE),0)*IF(HI$18&gt;=MAX($GP$18:HH$18),MIN((HI$18-MAX($GP$18:HH$18)),(HI$18-HH$18)),0)</f>
        <v>0</v>
      </c>
      <c r="HJ44" s="1">
        <f>+IF($E44=HJ$22,VLOOKUP($C44,Input!$A$8:$GZ$39,MATCH(HJ$21,Input!$A$6:$GZ$6,0),FALSE),0)*IF(HJ$19&gt;=MAX($GP$19:HI$19),MIN((HJ$19-MAX($GP$19:HI$19)),(HJ$19-HI$19)),0)+IF($E44=HJ$22,VLOOKUP($C44,Input!$A$8:$GZ$39,MATCH(HJ$21,Input!$A$6:$GZ$6,0),FALSE),0)*IF(HJ$18&gt;=MAX($GP$18:HI$18),MIN((HJ$18-MAX($GP$18:HI$18)),(HJ$18-HI$18)),0)</f>
        <v>0</v>
      </c>
      <c r="HK44" s="1">
        <f>+IF($E44=HK$22,VLOOKUP($C44,Input!$A$8:$GZ$39,MATCH(HK$21,Input!$A$6:$GZ$6,0),FALSE),0)*IF(HK$19&gt;=MAX($GP$19:HJ$19),MIN((HK$19-MAX($GP$19:HJ$19)),(HK$19-HJ$19)),0)+IF($E44=HK$22,VLOOKUP($C44,Input!$A$8:$GZ$39,MATCH(HK$21,Input!$A$6:$GZ$6,0),FALSE),0)*IF(HK$18&gt;=MAX($GP$18:HJ$18),MIN((HK$18-MAX($GP$18:HJ$18)),(HK$18-HJ$18)),0)</f>
        <v>0</v>
      </c>
      <c r="HL44" s="1">
        <f>+IF($E44=HL$22,VLOOKUP($C44,Input!$A$8:$GZ$39,MATCH(HL$21,Input!$A$6:$GZ$6,0),FALSE),0)*IF(HL$19&gt;=MAX($GP$19:HK$19),MIN((HL$19-MAX($GP$19:HK$19)),(HL$19-HK$19)),0)+IF($E44=HL$22,VLOOKUP($C44,Input!$A$8:$GZ$39,MATCH(HL$21,Input!$A$6:$GZ$6,0),FALSE),0)*IF(HL$18&gt;=MAX($GP$18:HK$18),MIN((HL$18-MAX($GP$18:HK$18)),(HL$18-HK$18)),0)</f>
        <v>0</v>
      </c>
      <c r="HM44" s="1">
        <f>+IF($E44=HM$22,VLOOKUP($C44,Input!$A$8:$GZ$39,MATCH(HM$21,Input!$A$6:$GZ$6,0),FALSE),0)*IF(HM$19&gt;=MAX($GP$19:HL$19),MIN((HM$19-MAX($GP$19:HL$19)),(HM$19-HL$19)),0)+IF($E44=HM$22,VLOOKUP($C44,Input!$A$8:$GZ$39,MATCH(HM$21,Input!$A$6:$GZ$6,0),FALSE),0)*IF(HM$18&gt;=MAX($GP$18:HL$18),MIN((HM$18-MAX($GP$18:HL$18)),(HM$18-HL$18)),0)</f>
        <v>0</v>
      </c>
      <c r="HN44" s="1">
        <f>+IF($E44=HN$22,VLOOKUP($C44,Input!$A$8:$GZ$39,MATCH(HN$21,Input!$A$6:$GZ$6,0),FALSE),0)*IF(HN$19&gt;=MAX($GP$19:HM$19),MIN((HN$19-MAX($GP$19:HM$19)),(HN$19-HM$19)),0)+IF($E44=HN$22,VLOOKUP($C44,Input!$A$8:$GZ$39,MATCH(HN$21,Input!$A$6:$GZ$6,0),FALSE),0)*IF(HN$18&gt;=MAX($GP$18:HM$18),MIN((HN$18-MAX($GP$18:HM$18)),(HN$18-HM$18)),0)</f>
        <v>0</v>
      </c>
      <c r="HO44" s="1">
        <f>+IF($E44=HO$22,VLOOKUP($C44,Input!$A$8:$GZ$39,MATCH(HO$21,Input!$A$6:$GZ$6,0),FALSE),0)*IF(HO$19&gt;=MAX($GP$19:HN$19),MIN((HO$19-MAX($GP$19:HN$19)),(HO$19-HN$19)),0)+IF($E44=HO$22,VLOOKUP($C44,Input!$A$8:$GZ$39,MATCH(HO$21,Input!$A$6:$GZ$6,0),FALSE),0)*IF(HO$18&gt;=MAX($GP$18:HN$18),MIN((HO$18-MAX($GP$18:HN$18)),(HO$18-HN$18)),0)</f>
        <v>0</v>
      </c>
      <c r="HP44" s="1">
        <f>+IF($E44=HP$22,VLOOKUP($C44,Input!$A$8:$GZ$39,MATCH(HP$21,Input!$A$6:$GZ$6,0),FALSE),0)*IF(HP$19&gt;=MAX($GP$19:HO$19),MIN((HP$19-MAX($GP$19:HO$19)),(HP$19-HO$19)),0)+IF($E44=HP$22,VLOOKUP($C44,Input!$A$8:$GZ$39,MATCH(HP$21,Input!$A$6:$GZ$6,0),FALSE),0)*IF(HP$18&gt;=MAX($GP$18:HO$18),MIN((HP$18-MAX($GP$18:HO$18)),(HP$18-HO$18)),0)</f>
        <v>0</v>
      </c>
      <c r="HQ44" s="1">
        <f>+IF($E44=HQ$22,VLOOKUP($C44,Input!$A$8:$GZ$39,MATCH(HQ$21,Input!$A$6:$GZ$6,0),FALSE),0)*IF(HQ$19&gt;=MAX($GP$19:HP$19),MIN((HQ$19-MAX($GP$19:HP$19)),(HQ$19-HP$19)),0)+IF($E44=HQ$22,VLOOKUP($C44,Input!$A$8:$GZ$39,MATCH(HQ$21,Input!$A$6:$GZ$6,0),FALSE),0)*IF(HQ$18&gt;=MAX($GP$18:HP$18),MIN((HQ$18-MAX($GP$18:HP$18)),(HQ$18-HP$18)),0)</f>
        <v>0</v>
      </c>
      <c r="HR44" s="1">
        <f>+IF($E44=HR$22,VLOOKUP($C44,Input!$A$8:$GZ$39,MATCH(HR$21,Input!$A$6:$GZ$6,0),FALSE),0)*IF(HR$19&gt;=MAX($GP$19:HQ$19),MIN((HR$19-MAX($GP$19:HQ$19)),(HR$19-HQ$19)),0)+IF($E44=HR$22,VLOOKUP($C44,Input!$A$8:$GZ$39,MATCH(HR$21,Input!$A$6:$GZ$6,0),FALSE),0)*IF(HR$18&gt;=MAX($GP$18:HQ$18),MIN((HR$18-MAX($GP$18:HQ$18)),(HR$18-HQ$18)),0)</f>
        <v>0</v>
      </c>
      <c r="HS44" s="1">
        <f>+IF($E44=HS$22,VLOOKUP($C44,Input!$A$8:$GZ$39,MATCH(HS$21,Input!$A$6:$GZ$6,0),FALSE),0)*IF(HS$19&gt;=MAX($GP$19:HR$19),MIN((HS$19-MAX($GP$19:HR$19)),(HS$19-HR$19)),0)+IF($E44=HS$22,VLOOKUP($C44,Input!$A$8:$GZ$39,MATCH(HS$21,Input!$A$6:$GZ$6,0),FALSE),0)*IF(HS$18&gt;=MAX($GP$18:HR$18),MIN((HS$18-MAX($GP$18:HR$18)),(HS$18-HR$18)),0)</f>
        <v>0</v>
      </c>
      <c r="HT44" s="1">
        <f>+IF($E44=HT$22,VLOOKUP($C44,Input!$A$8:$GZ$39,MATCH(HT$21,Input!$A$6:$GZ$6,0),FALSE),0)*IF(HT$19&gt;=MAX($GP$19:HS$19),MIN((HT$19-MAX($GP$19:HS$19)),(HT$19-HS$19)),0)+IF($E44=HT$22,VLOOKUP($C44,Input!$A$8:$GZ$39,MATCH(HT$21,Input!$A$6:$GZ$6,0),FALSE),0)*IF(HT$18&gt;=MAX($GP$18:HS$18),MIN((HT$18-MAX($GP$18:HS$18)),(HT$18-HS$18)),0)</f>
        <v>0</v>
      </c>
      <c r="HU44" s="1">
        <f>+IF($E44=HU$22,VLOOKUP($C44,Input!$A$8:$GZ$39,MATCH(HU$21,Input!$A$6:$GZ$6,0),FALSE),0)*IF(HU$19&gt;=MAX($GP$19:HT$19),MIN((HU$19-MAX($GP$19:HT$19)),(HU$19-HT$19)),0)+IF($E44=HU$22,VLOOKUP($C44,Input!$A$8:$GZ$39,MATCH(HU$21,Input!$A$6:$GZ$6,0),FALSE),0)*IF(HU$18&gt;=MAX($GP$18:HT$18),MIN((HU$18-MAX($GP$18:HT$18)),(HU$18-HT$18)),0)</f>
        <v>0</v>
      </c>
      <c r="HV44" s="1">
        <f>+IF($E44=HV$22,VLOOKUP($C44,Input!$A$8:$GZ$39,MATCH(HV$21,Input!$A$6:$GZ$6,0),FALSE),0)*IF(HV$19&gt;=MAX($GP$19:HU$19),MIN((HV$19-MAX($GP$19:HU$19)),(HV$19-HU$19)),0)+IF($E44=HV$22,VLOOKUP($C44,Input!$A$8:$GZ$39,MATCH(HV$21,Input!$A$6:$GZ$6,0),FALSE),0)*IF(HV$18&gt;=MAX($GP$18:HU$18),MIN((HV$18-MAX($GP$18:HU$18)),(HV$18-HU$18)),0)</f>
        <v>0</v>
      </c>
      <c r="HW44" s="1">
        <f>+IF($E44=HW$22,VLOOKUP($C44,Input!$A$8:$GZ$39,MATCH(HW$21,Input!$A$6:$GZ$6,0),FALSE),0)*IF(HW$19&gt;=MAX($GP$19:HV$19),MIN((HW$19-MAX($GP$19:HV$19)),(HW$19-HV$19)),0)+IF($E44=HW$22,VLOOKUP($C44,Input!$A$8:$GZ$39,MATCH(HW$21,Input!$A$6:$GZ$6,0),FALSE),0)*IF(HW$18&gt;=MAX($GP$18:HV$18),MIN((HW$18-MAX($GP$18:HV$18)),(HW$18-HV$18)),0)</f>
        <v>0</v>
      </c>
      <c r="HX44" s="1">
        <f>+IF($E44=HX$22,VLOOKUP($C44,Input!$A$8:$GZ$39,MATCH(HX$21,Input!$A$6:$GZ$6,0),FALSE),0)*IF(HX$19&gt;=MAX($GP$19:HW$19),MIN((HX$19-MAX($GP$19:HW$19)),(HX$19-HW$19)),0)+IF($E44=HX$22,VLOOKUP($C44,Input!$A$8:$GZ$39,MATCH(HX$21,Input!$A$6:$GZ$6,0),FALSE),0)*IF(HX$18&gt;=MAX($GP$18:HW$18),MIN((HX$18-MAX($GP$18:HW$18)),(HX$18-HW$18)),0)</f>
        <v>0</v>
      </c>
      <c r="HY44" s="1">
        <f>+IF($E44=HY$22,VLOOKUP($C44,Input!$A$8:$GZ$39,MATCH(HY$21,Input!$A$6:$GZ$6,0),FALSE),0)*IF(HY$19&gt;=MAX($GP$19:HX$19),MIN((HY$19-MAX($GP$19:HX$19)),(HY$19-HX$19)),0)+IF($E44=HY$22,VLOOKUP($C44,Input!$A$8:$GZ$39,MATCH(HY$21,Input!$A$6:$GZ$6,0),FALSE),0)*IF(HY$18&gt;=MAX($GP$18:HX$18),MIN((HY$18-MAX($GP$18:HX$18)),(HY$18-HX$18)),0)</f>
        <v>0</v>
      </c>
      <c r="HZ44" s="42"/>
      <c r="IA44" t="str">
        <f>VLOOKUP($C44,Input!$A$8:$IA$39,MATCH(IA$21,Input!$A$6:$IA$6,0),FALSE)</f>
        <v>NA</v>
      </c>
      <c r="IB44" s="132">
        <f>IF((VLOOKUP($C44,Input!$A$8:$IA$39,MATCH(IB$21,Input!$A$6:$IA$6,0),FALSE))="Y",$D44/VLOOKUP($C44,Input!$A$8:$IA$39,MATCH(IC$21,Input!$A$6:$IA$6,0),FALSE),0)</f>
        <v>0</v>
      </c>
      <c r="IC44" s="132">
        <f>IF((VLOOKUP($C44,Input!$A$8:$IA$39,MATCH(IB$21,Input!$A$6:$IA$6,0),FALSE))="Y",0,IF((VLOOKUP($C44,Input!$A$8:$IA$39,MATCH(IC$21,Input!$A$6:$IA$6,0),FALSE))&gt;0,$D44/VLOOKUP($C44,Input!$A$8:$IA$39,MATCH(IC$21,Input!$A$6:$IA$6,0),FALSE),0))</f>
        <v>0</v>
      </c>
      <c r="ID44" s="1">
        <f>+IF($E44=ID$22,VLOOKUP($C44,Input!$A$8:$IA$39,MATCH(ID$21,Input!$A$6:$IA$6,0),FALSE),0)*IF(ID$19&gt;=MAX($IC$19:IC$19),MIN((ID$19-MAX($IC$19:IC$19)),(ID$19-IC$19)),0)+IF($E44=ID$22,VLOOKUP($C44,Input!$A$8:$IA$39,MATCH(ID$21,Input!$A$6:$IA$6,0),FALSE),0)*IF(ID$18&gt;=MAX($IC$18:IC$18),MIN((ID$18-MAX($IC$18:IC$18)),(ID$18-IC$18)),0)</f>
        <v>0</v>
      </c>
      <c r="IE44" s="1">
        <f>+IF($E44=IE$22,VLOOKUP($C44,Input!$A$8:$IA$39,MATCH(IE$21,Input!$A$6:$IA$6,0),FALSE),0)*IF(IE$19&gt;=MAX($IC$19:ID$19),MIN((IE$19-MAX($IC$19:ID$19)),(IE$19-ID$19)),0)+IF($E44=IE$22,VLOOKUP($C44,Input!$A$8:$IA$39,MATCH(IE$21,Input!$A$6:$IA$6,0),FALSE),0)*IF(IE$18&gt;=MAX($IC$18:ID$18),MIN((IE$18-MAX($IC$18:ID$18)),(IE$18-ID$18)),0)</f>
        <v>0</v>
      </c>
      <c r="IF44" s="1">
        <f>+IF($E44=IF$22,VLOOKUP($C44,Input!$A$8:$IA$39,MATCH(IF$21,Input!$A$6:$IA$6,0),FALSE),0)*IF(IF$19&gt;=MAX($IC$19:IE$19),MIN((IF$19-MAX($IC$19:IE$19)),(IF$19-IE$19)),0)+IF($E44=IF$22,VLOOKUP($C44,Input!$A$8:$IA$39,MATCH(IF$21,Input!$A$6:$IA$6,0),FALSE),0)*IF(IF$18&gt;=MAX($IC$18:IE$18),MIN((IF$18-MAX($IC$18:IE$18)),(IF$18-IE$18)),0)</f>
        <v>0</v>
      </c>
      <c r="IG44" s="1">
        <f>+IF($E44=IG$22,VLOOKUP($C44,Input!$A$8:$IA$39,MATCH(IG$21,Input!$A$6:$IA$6,0),FALSE),0)*IF(IG$19&gt;=MAX($IC$19:IF$19),MIN((IG$19-MAX($IC$19:IF$19)),(IG$19-IF$19)),0)+IF($E44=IG$22,VLOOKUP($C44,Input!$A$8:$IA$39,MATCH(IG$21,Input!$A$6:$IA$6,0),FALSE),0)*IF(IG$18&gt;=MAX($IC$18:IF$18),MIN((IG$18-MAX($IC$18:IF$18)),(IG$18-IF$18)),0)</f>
        <v>0</v>
      </c>
      <c r="IH44" s="1">
        <f>+IF($E44=IH$22,VLOOKUP($C44,Input!$A$8:$IA$39,MATCH(IH$21,Input!$A$6:$IA$6,0),FALSE),0)*IF(IH$19&gt;=MAX($IC$19:IG$19),MIN((IH$19-MAX($IC$19:IG$19)),(IH$19-IG$19)),0)+IF($E44=IH$22,VLOOKUP($C44,Input!$A$8:$IA$39,MATCH(IH$21,Input!$A$6:$IA$6,0),FALSE),0)*IF(IH$18&gt;=MAX($IC$18:IG$18),MIN((IH$18-MAX($IC$18:IG$18)),(IH$18-IG$18)),0)</f>
        <v>0</v>
      </c>
      <c r="II44" s="1">
        <f>+IF($E44=II$22,VLOOKUP($C44,Input!$A$8:$IA$39,MATCH(II$21,Input!$A$6:$IA$6,0),FALSE),0)*IF(II$19&gt;=MAX($IC$19:IH$19),MIN((II$19-MAX($IC$19:IH$19)),(II$19-IH$19)),0)+IF($E44=II$22,VLOOKUP($C44,Input!$A$8:$IA$39,MATCH(II$21,Input!$A$6:$IA$6,0),FALSE),0)*IF(II$18&gt;=MAX($IC$18:IH$18),MIN((II$18-MAX($IC$18:IH$18)),(II$18-IH$18)),0)</f>
        <v>0</v>
      </c>
      <c r="IJ44" s="1">
        <f>+IF($E44=IJ$22,VLOOKUP($C44,Input!$A$8:$IA$39,MATCH(IJ$21,Input!$A$6:$IA$6,0),FALSE),0)*IF(IJ$19&gt;=MAX($IC$19:II$19),MIN((IJ$19-MAX($IC$19:II$19)),(IJ$19-II$19)),0)+IF($E44=IJ$22,VLOOKUP($C44,Input!$A$8:$IA$39,MATCH(IJ$21,Input!$A$6:$IA$6,0),FALSE),0)*IF(IJ$18&gt;=MAX($IC$18:II$18),MIN((IJ$18-MAX($IC$18:II$18)),(IJ$18-II$18)),0)</f>
        <v>0</v>
      </c>
      <c r="IK44" s="1">
        <f>+IF($E44=IK$22,VLOOKUP($C44,Input!$A$8:$IA$39,MATCH(IK$21,Input!$A$6:$IA$6,0),FALSE),0)*IF(IK$19&gt;=MAX($IC$19:IJ$19),MIN((IK$19-MAX($IC$19:IJ$19)),(IK$19-IJ$19)),0)+IF($E44=IK$22,VLOOKUP($C44,Input!$A$8:$IA$39,MATCH(IK$21,Input!$A$6:$IA$6,0),FALSE),0)*IF(IK$18&gt;=MAX($IC$18:IJ$18),MIN((IK$18-MAX($IC$18:IJ$18)),(IK$18-IJ$18)),0)</f>
        <v>0</v>
      </c>
      <c r="IL44" s="1">
        <f>+IF($E44=IL$22,VLOOKUP($C44,Input!$A$8:$IA$39,MATCH(IL$21,Input!$A$6:$IA$6,0),FALSE),0)*IF(IL$19&gt;=MAX($IC$19:IK$19),MIN((IL$19-MAX($IC$19:IK$19)),(IL$19-IK$19)),0)+IF($E44=IL$22,VLOOKUP($C44,Input!$A$8:$IA$39,MATCH(IL$21,Input!$A$6:$IA$6,0),FALSE),0)*IF(IL$18&gt;=MAX($IC$18:IK$18),MIN((IL$18-MAX($IC$18:IK$18)),(IL$18-IK$18)),0)</f>
        <v>0</v>
      </c>
      <c r="IM44" s="1">
        <f>+IF($E44=IM$22,VLOOKUP($C44,Input!$A$8:$IA$39,MATCH(IM$21,Input!$A$6:$IA$6,0),FALSE),0)*IF(IM$19&gt;=MAX($IC$19:IL$19),MIN((IM$19-MAX($IC$19:IL$19)),(IM$19-IL$19)),0)+IF($E44=IM$22,VLOOKUP($C44,Input!$A$8:$IA$39,MATCH(IM$21,Input!$A$6:$IA$6,0),FALSE),0)*IF(IM$18&gt;=MAX($IC$18:IL$18),MIN((IM$18-MAX($IC$18:IL$18)),(IM$18-IL$18)),0)</f>
        <v>0</v>
      </c>
      <c r="IN44" s="1">
        <f>+IF($E44=IN$22,VLOOKUP($C44,Input!$A$8:$IA$39,MATCH(IN$21,Input!$A$6:$IA$6,0),FALSE),0)*IF(IN$19&gt;=MAX($IC$19:IM$19),MIN((IN$19-MAX($IC$19:IM$19)),(IN$19-IM$19)),0)+IF($E44=IN$22,VLOOKUP($C44,Input!$A$8:$IA$39,MATCH(IN$21,Input!$A$6:$IA$6,0),FALSE),0)*IF(IN$18&gt;=MAX($IC$18:IM$18),MIN((IN$18-MAX($IC$18:IM$18)),(IN$18-IM$18)),0)</f>
        <v>0</v>
      </c>
      <c r="IO44" s="1">
        <f>+IF($E44=IO$22,VLOOKUP($C44,Input!$A$8:$IA$39,MATCH(IO$21,Input!$A$6:$IA$6,0),FALSE),0)*IF(IO$19&gt;=MAX($IC$19:IN$19),MIN((IO$19-MAX($IC$19:IN$19)),(IO$19-IN$19)),0)+IF($E44=IO$22,VLOOKUP($C44,Input!$A$8:$IA$39,MATCH(IO$21,Input!$A$6:$IA$6,0),FALSE),0)*IF(IO$18&gt;=MAX($IC$18:IN$18),MIN((IO$18-MAX($IC$18:IN$18)),(IO$18-IN$18)),0)</f>
        <v>0</v>
      </c>
      <c r="IP44" s="1">
        <f>+IF($E44=IP$22,VLOOKUP($C44,Input!$A$8:$IA$39,MATCH(IP$21,Input!$A$6:$IA$6,0),FALSE),0)*IF(IP$19&gt;=MAX($IC$19:IO$19),MIN((IP$19-MAX($IC$19:IO$19)),(IP$19-IO$19)),0)+IF($E44=IP$22,VLOOKUP($C44,Input!$A$8:$IA$39,MATCH(IP$21,Input!$A$6:$IA$6,0),FALSE),0)*IF(IP$18&gt;=MAX($IC$18:IO$18),MIN((IP$18-MAX($IC$18:IO$18)),(IP$18-IO$18)),0)</f>
        <v>0</v>
      </c>
      <c r="IQ44" s="1">
        <f>+IF($E44=IQ$22,VLOOKUP($C44,Input!$A$8:$IA$39,MATCH(IQ$21,Input!$A$6:$IA$6,0),FALSE),0)*IF(IQ$19&gt;=MAX($IC$19:IP$19),MIN((IQ$19-MAX($IC$19:IP$19)),(IQ$19-IP$19)),0)+IF($E44=IQ$22,VLOOKUP($C44,Input!$A$8:$IA$39,MATCH(IQ$21,Input!$A$6:$IA$6,0),FALSE),0)*IF(IQ$18&gt;=MAX($IC$18:IP$18),MIN((IQ$18-MAX($IC$18:IP$18)),(IQ$18-IP$18)),0)</f>
        <v>0</v>
      </c>
      <c r="IR44" s="1">
        <f>+IF($E44=IR$22,VLOOKUP($C44,Input!$A$8:$IA$39,MATCH(IR$21,Input!$A$6:$IA$6,0),FALSE),0)*IF(IR$19&gt;=MAX($IC$19:IQ$19),MIN((IR$19-MAX($IC$19:IQ$19)),(IR$19-IQ$19)),0)+IF($E44=IR$22,VLOOKUP($C44,Input!$A$8:$IA$39,MATCH(IR$21,Input!$A$6:$IA$6,0),FALSE),0)*IF(IR$18&gt;=MAX($IC$18:IQ$18),MIN((IR$18-MAX($IC$18:IQ$18)),(IR$18-IQ$18)),0)</f>
        <v>0</v>
      </c>
      <c r="IS44" s="1">
        <f>+IF($E44=IS$22,VLOOKUP($C44,Input!$A$8:$IA$39,MATCH(IS$21,Input!$A$6:$IA$6,0),FALSE),0)*IF(IS$19&gt;=MAX($IC$19:IR$19),MIN((IS$19-MAX($IC$19:IR$19)),(IS$19-IR$19)),0)+IF($E44=IS$22,VLOOKUP($C44,Input!$A$8:$IA$39,MATCH(IS$21,Input!$A$6:$IA$6,0),FALSE),0)*IF(IS$18&gt;=MAX($IC$18:IR$18),MIN((IS$18-MAX($IC$18:IR$18)),(IS$18-IR$18)),0)</f>
        <v>0</v>
      </c>
      <c r="IT44" s="1">
        <f>+IF($E44=IT$22,VLOOKUP($C44,Input!$A$8:$IA$39,MATCH(IT$21,Input!$A$6:$IA$6,0),FALSE),0)*IF(IT$19&gt;=MAX($IC$19:IS$19),MIN((IT$19-MAX($IC$19:IS$19)),(IT$19-IS$19)),0)+IF($E44=IT$22,VLOOKUP($C44,Input!$A$8:$IA$39,MATCH(IT$21,Input!$A$6:$IA$6,0),FALSE),0)*IF(IT$18&gt;=MAX($IC$18:IS$18),MIN((IT$18-MAX($IC$18:IS$18)),(IT$18-IS$18)),0)</f>
        <v>0</v>
      </c>
      <c r="IU44" s="1">
        <f>+IF($E44=IU$22,VLOOKUP($C44,Input!$A$8:$IA$39,MATCH(IU$21,Input!$A$6:$IA$6,0),FALSE),0)*IF(IU$19&gt;=MAX($IC$19:IT$19),MIN((IU$19-MAX($IC$19:IT$19)),(IU$19-IT$19)),0)+IF($E44=IU$22,VLOOKUP($C44,Input!$A$8:$IA$39,MATCH(IU$21,Input!$A$6:$IA$6,0),FALSE),0)*IF(IU$18&gt;=MAX($IC$18:IT$18),MIN((IU$18-MAX($IC$18:IT$18)),(IU$18-IT$18)),0)</f>
        <v>0</v>
      </c>
      <c r="IV44" s="1">
        <f>+IF($E44=IV$22,VLOOKUP($C44,Input!$A$8:$IA$39,MATCH(IV$21,Input!$A$6:$IA$6,0),FALSE),0)*IF(IV$19&gt;=MAX($IC$19:IU$19),MIN((IV$19-MAX($IC$19:IU$19)),(IV$19-IU$19)),0)+IF($E44=IV$22,VLOOKUP($C44,Input!$A$8:$IA$39,MATCH(IV$21,Input!$A$6:$IA$6,0),FALSE),0)*IF(IV$18&gt;=MAX($IC$18:IU$18),MIN((IV$18-MAX($IC$18:IU$18)),(IV$18-IU$18)),0)</f>
        <v>0</v>
      </c>
      <c r="IW44" s="1">
        <f>+IF($E44=IW$22,VLOOKUP($C44,Input!$A$8:$IA$39,MATCH(IW$21,Input!$A$6:$IA$6,0),FALSE),0)*IF(IW$19&gt;=MAX($IC$19:IV$19),MIN((IW$19-MAX($IC$19:IV$19)),(IW$19-IV$19)),0)+IF($E44=IW$22,VLOOKUP($C44,Input!$A$8:$IA$39,MATCH(IW$21,Input!$A$6:$IA$6,0),FALSE),0)*IF(IW$18&gt;=MAX($IC$18:IV$18),MIN((IW$18-MAX($IC$18:IV$18)),(IW$18-IV$18)),0)</f>
        <v>0</v>
      </c>
      <c r="IX44" s="1">
        <f>+IF($E44=IX$22,VLOOKUP($C44,Input!$A$8:$IA$39,MATCH(IX$21,Input!$A$6:$IA$6,0),FALSE),0)*IF(IX$19&gt;=MAX($IC$19:IW$19),MIN((IX$19-MAX($IC$19:IW$19)),(IX$19-IW$19)),0)+IF($E44=IX$22,VLOOKUP($C44,Input!$A$8:$IA$39,MATCH(IX$21,Input!$A$6:$IA$6,0),FALSE),0)*IF(IX$18&gt;=MAX($IC$18:IW$18),MIN((IX$18-MAX($IC$18:IW$18)),(IX$18-IW$18)),0)</f>
        <v>0</v>
      </c>
      <c r="IY44" s="1">
        <f>+IF($E44=IY$22,VLOOKUP($C44,Input!$A$8:$IA$39,MATCH(IY$21,Input!$A$6:$IA$6,0),FALSE),0)*IF(IY$19&gt;=MAX($IC$19:IX$19),MIN((IY$19-MAX($IC$19:IX$19)),(IY$19-IX$19)),0)+IF($E44=IY$22,VLOOKUP($C44,Input!$A$8:$IA$39,MATCH(IY$21,Input!$A$6:$IA$6,0),FALSE),0)*IF(IY$18&gt;=MAX($IC$18:IX$18),MIN((IY$18-MAX($IC$18:IX$18)),(IY$18-IX$18)),0)</f>
        <v>0</v>
      </c>
      <c r="IZ44" s="1">
        <f>+IF($E44=IZ$22,VLOOKUP($C44,Input!$A$8:$IA$39,MATCH(IZ$21,Input!$A$6:$IA$6,0),FALSE),0)*IF(IZ$19&gt;=MAX($IC$19:IY$19),MIN((IZ$19-MAX($IC$19:IY$19)),(IZ$19-IY$19)),0)+IF($E44=IZ$22,VLOOKUP($C44,Input!$A$8:$IA$39,MATCH(IZ$21,Input!$A$6:$IA$6,0),FALSE),0)*IF(IZ$18&gt;=MAX($IC$18:IY$18),MIN((IZ$18-MAX($IC$18:IY$18)),(IZ$18-IY$18)),0)</f>
        <v>0</v>
      </c>
      <c r="JA44" s="1">
        <f>+IF($E44=JA$22,VLOOKUP($C44,Input!$A$8:$IA$39,MATCH(JA$21,Input!$A$6:$IA$6,0),FALSE),0)*IF(JA$19&gt;=MAX($IC$19:IZ$19),MIN((JA$19-MAX($IC$19:IZ$19)),(JA$19-IZ$19)),0)+IF($E44=JA$22,VLOOKUP($C44,Input!$A$8:$IA$39,MATCH(JA$21,Input!$A$6:$IA$6,0),FALSE),0)*IF(JA$18&gt;=MAX($IC$18:IZ$18),MIN((JA$18-MAX($IC$18:IZ$18)),(JA$18-IZ$18)),0)</f>
        <v>0</v>
      </c>
      <c r="JB44" s="1">
        <f>+IF($E44=JB$22,VLOOKUP($C44,Input!$A$8:$IA$39,MATCH(JB$21,Input!$A$6:$IA$6,0),FALSE),0)*IF(JB$19&gt;=MAX($IC$19:JA$19),MIN((JB$19-MAX($IC$19:JA$19)),(JB$19-JA$19)),0)+IF($E44=JB$22,VLOOKUP($C44,Input!$A$8:$IA$39,MATCH(JB$21,Input!$A$6:$IA$6,0),FALSE),0)*IF(JB$18&gt;=MAX($IC$18:JA$18),MIN((JB$18-MAX($IC$18:JA$18)),(JB$18-JA$18)),0)</f>
        <v>0</v>
      </c>
      <c r="JC44" s="1">
        <f>+IF($E44=JC$22,VLOOKUP($C44,Input!$A$8:$IA$39,MATCH(JC$21,Input!$A$6:$IA$6,0),FALSE),0)*IF(JC$19&gt;=MAX($IC$19:JB$19),MIN((JC$19-MAX($IC$19:JB$19)),(JC$19-JB$19)),0)+IF($E44=JC$22,VLOOKUP($C44,Input!$A$8:$IA$39,MATCH(JC$21,Input!$A$6:$IA$6,0),FALSE),0)*IF(JC$18&gt;=MAX($IC$18:JB$18),MIN((JC$18-MAX($IC$18:JB$18)),(JC$18-JB$18)),0)</f>
        <v>0</v>
      </c>
      <c r="JD44" s="1">
        <f>+IF($E44=JD$22,VLOOKUP($C44,Input!$A$8:$IA$39,MATCH(JD$21,Input!$A$6:$IA$6,0),FALSE),0)*IF(JD$19&gt;=MAX($IC$19:JC$19),MIN((JD$19-MAX($IC$19:JC$19)),(JD$19-JC$19)),0)+IF($E44=JD$22,VLOOKUP($C44,Input!$A$8:$IA$39,MATCH(JD$21,Input!$A$6:$IA$6,0),FALSE),0)*IF(JD$18&gt;=MAX($IC$18:JC$18),MIN((JD$18-MAX($IC$18:JC$18)),(JD$18-JC$18)),0)</f>
        <v>0</v>
      </c>
      <c r="JE44" s="1">
        <f>+IF($E44=JE$22,VLOOKUP($C44,Input!$A$8:$IA$39,MATCH(JE$21,Input!$A$6:$IA$6,0),FALSE),0)*IF(JE$19&gt;=MAX($IC$19:JD$19),MIN((JE$19-MAX($IC$19:JD$19)),(JE$19-JD$19)),0)+IF($E44=JE$22,VLOOKUP($C44,Input!$A$8:$IA$39,MATCH(JE$21,Input!$A$6:$IA$6,0),FALSE),0)*IF(JE$18&gt;=MAX($IC$18:JD$18),MIN((JE$18-MAX($IC$18:JD$18)),(JE$18-JD$18)),0)</f>
        <v>0</v>
      </c>
      <c r="JF44" s="1">
        <f>+IF($E44=JF$22,VLOOKUP($C44,Input!$A$8:$IA$39,MATCH(JF$21,Input!$A$6:$IA$6,0),FALSE),0)*IF(JF$19&gt;=MAX($IC$19:JE$19),MIN((JF$19-MAX($IC$19:JE$19)),(JF$19-JE$19)),0)+IF($E44=JF$22,VLOOKUP($C44,Input!$A$8:$IA$39,MATCH(JF$21,Input!$A$6:$IA$6,0),FALSE),0)*IF(JF$18&gt;=MAX($IC$18:JE$18),MIN((JF$18-MAX($IC$18:JE$18)),(JF$18-JE$18)),0)</f>
        <v>0</v>
      </c>
      <c r="JG44" s="1">
        <f>+IF($E44=JG$22,VLOOKUP($C44,Input!$A$8:$IA$39,MATCH(JG$21,Input!$A$6:$IA$6,0),FALSE),0)*IF(JG$19&gt;=MAX($IC$19:JF$19),MIN((JG$19-MAX($IC$19:JF$19)),(JG$19-JF$19)),0)+IF($E44=JG$22,VLOOKUP($C44,Input!$A$8:$IA$39,MATCH(JG$21,Input!$A$6:$IA$6,0),FALSE),0)*IF(JG$18&gt;=MAX($IC$18:JF$18),MIN((JG$18-MAX($IC$18:JF$18)),(JG$18-JF$18)),0)</f>
        <v>0</v>
      </c>
      <c r="JH44" s="1">
        <f>+IF($E44=JH$22,VLOOKUP($C44,Input!$A$8:$IA$39,MATCH(JH$21,Input!$A$6:$IA$6,0),FALSE),0)*IF(JH$19&gt;=MAX($IC$19:JG$19),MIN((JH$19-MAX($IC$19:JG$19)),(JH$19-JG$19)),0)+IF($E44=JH$22,VLOOKUP($C44,Input!$A$8:$IA$39,MATCH(JH$21,Input!$A$6:$IA$6,0),FALSE),0)*IF(JH$18&gt;=MAX($IC$18:JG$18),MIN((JH$18-MAX($IC$18:JG$18)),(JH$18-JG$18)),0)</f>
        <v>0</v>
      </c>
      <c r="JI44" s="1">
        <f>+IF($E44=JI$22,VLOOKUP($C44,Input!$A$8:$IA$39,MATCH(JI$21,Input!$A$6:$IA$6,0),FALSE),0)*IF(JI$19&gt;=MAX($IC$19:JH$19),MIN((JI$19-MAX($IC$19:JH$19)),(JI$19-JH$19)),0)+IF($E44=JI$22,VLOOKUP($C44,Input!$A$8:$IA$39,MATCH(JI$21,Input!$A$6:$IA$6,0),FALSE),0)*IF(JI$18&gt;=MAX($IC$18:JH$18),MIN((JI$18-MAX($IC$18:JH$18)),(JI$18-JH$18)),0)</f>
        <v>0</v>
      </c>
      <c r="JJ44" s="1">
        <f>+IF($E44=JJ$22,VLOOKUP($C44,Input!$A$8:$IA$39,MATCH(JJ$21,Input!$A$6:$IA$6,0),FALSE),0)*IF(JJ$19&gt;=MAX($IC$19:JI$19),MIN((JJ$19-MAX($IC$19:JI$19)),(JJ$19-JI$19)),0)+IF($E44=JJ$22,VLOOKUP($C44,Input!$A$8:$IA$39,MATCH(JJ$21,Input!$A$6:$IA$6,0),FALSE),0)*IF(JJ$18&gt;=MAX($IC$18:JI$18),MIN((JJ$18-MAX($IC$18:JI$18)),(JJ$18-JI$18)),0)</f>
        <v>0</v>
      </c>
      <c r="JK44" s="1">
        <f>+IF($E44=JK$22,VLOOKUP($C44,Input!$A$8:$IA$39,MATCH(JK$21,Input!$A$6:$IA$6,0),FALSE),0)*IF(JK$19&gt;=MAX($IC$19:JJ$19),MIN((JK$19-MAX($IC$19:JJ$19)),(JK$19-JJ$19)),0)+IF($E44=JK$22,VLOOKUP($C44,Input!$A$8:$IA$39,MATCH(JK$21,Input!$A$6:$IA$6,0),FALSE),0)*IF(JK$18&gt;=MAX($IC$18:JJ$18),MIN((JK$18-MAX($IC$18:JJ$18)),(JK$18-JJ$18)),0)</f>
        <v>0</v>
      </c>
      <c r="JL44" s="1">
        <f>+IF($E44=JL$22,VLOOKUP($C44,Input!$A$8:$IA$39,MATCH(JL$21,Input!$A$6:$IA$6,0),FALSE),0)*IF(JL$19&gt;=MAX($IC$19:JK$19),MIN((JL$19-MAX($IC$19:JK$19)),(JL$19-JK$19)),0)+IF($E44=JL$22,VLOOKUP($C44,Input!$A$8:$IA$39,MATCH(JL$21,Input!$A$6:$IA$6,0),FALSE),0)*IF(JL$18&gt;=MAX($IC$18:JK$18),MIN((JL$18-MAX($IC$18:JK$18)),(JL$18-JK$18)),0)</f>
        <v>0</v>
      </c>
      <c r="JN44" t="str">
        <f>+VLOOKUP($C44,Input!$A$8:$GZ$39,MATCH(JN$21,Input!$A$6:$GZ$6,0),FALSE)</f>
        <v>CNG Station Maint in fuel price</v>
      </c>
      <c r="JO44" s="1">
        <f>IF($E44+$I44+$D$7&lt;=JO$22,0,IF(JO$22-$D$7&gt;=$E44,VLOOKUP($C44,Input!$A$8:$GZ$39,MATCH(JO$21,Input!$A$6:$GZ$6,0),FALSE),0)*$F44/$G44)*$D44</f>
        <v>0</v>
      </c>
      <c r="JP44" s="1">
        <f>IF($E44+$I44+$D$7&lt;=JP$22,0,IF(JP$22-$D$7&gt;=$E44,VLOOKUP($C44,Input!$A$8:$GZ$39,MATCH(JP$21,Input!$A$6:$GZ$6,0),FALSE),0)*$F44/$G44)*$D44</f>
        <v>0</v>
      </c>
      <c r="JQ44" s="1">
        <f>IF($E44+$I44+$D$7&lt;=JQ$22,0,IF(JQ$22-$D$7&gt;=$E44,VLOOKUP($C44,Input!$A$8:$GZ$39,MATCH(JQ$21,Input!$A$6:$GZ$6,0),FALSE),0)*$F44/$G44)*$D44</f>
        <v>0</v>
      </c>
      <c r="JR44" s="1">
        <f>IF($E44+$I44+$D$7&lt;=JR$22,0,IF(JR$22-$D$7&gt;=$E44,VLOOKUP($C44,Input!$A$8:$GZ$39,MATCH(JR$21,Input!$A$6:$GZ$6,0),FALSE),0)*$F44/$G44)*$D44</f>
        <v>0</v>
      </c>
      <c r="JS44" s="1">
        <f>IF($E44+$I44+$D$7&lt;=JS$22,0,IF(JS$22-$D$7&gt;=$E44,VLOOKUP($C44,Input!$A$8:$GZ$39,MATCH(JS$21,Input!$A$6:$GZ$6,0),FALSE),0)*$F44/$G44)*$D44</f>
        <v>0</v>
      </c>
      <c r="JT44" s="1">
        <f>IF($E44+$I44+$D$7&lt;=JT$22,0,IF(JT$22-$D$7&gt;=$E44,VLOOKUP($C44,Input!$A$8:$GZ$39,MATCH(JT$21,Input!$A$6:$GZ$6,0),FALSE),0)*$F44/$G44)*$D44</f>
        <v>0</v>
      </c>
      <c r="JU44" s="1">
        <f>IF($E44+$I44+$D$7&lt;=JU$22,0,IF(JU$22-$D$7&gt;=$E44,VLOOKUP($C44,Input!$A$8:$GZ$39,MATCH(JU$21,Input!$A$6:$GZ$6,0),FALSE),0)*$F44/$G44)*$D44</f>
        <v>0</v>
      </c>
      <c r="JV44" s="1">
        <f>IF($E44+$I44+$D$7&lt;=JV$22,0,IF(JV$22-$D$7&gt;=$E44,VLOOKUP($C44,Input!$A$8:$GZ$39,MATCH(JV$21,Input!$A$6:$GZ$6,0),FALSE),0)*$F44/$G44)*$D44</f>
        <v>0</v>
      </c>
      <c r="JW44" s="1">
        <f>IF($E44+$I44+$D$7&lt;=JW$22,0,IF(JW$22-$D$7&gt;=$E44,VLOOKUP($C44,Input!$A$8:$GZ$39,MATCH(JW$21,Input!$A$6:$GZ$6,0),FALSE),0)*$F44/$G44)*$D44</f>
        <v>0</v>
      </c>
      <c r="JX44" s="1">
        <f>IF($E44+$I44+$D$7&lt;=JX$22,0,IF(JX$22-$D$7&gt;=$E44,VLOOKUP($C44,Input!$A$8:$GZ$39,MATCH(JX$21,Input!$A$6:$GZ$6,0),FALSE),0)*$F44/$G44)*$D44</f>
        <v>0</v>
      </c>
      <c r="JY44" s="1">
        <f>IF($E44+$I44+$D$7&lt;=JY$22,0,IF(JY$22-$D$7&gt;=$E44,VLOOKUP($C44,Input!$A$8:$GZ$39,MATCH(JY$21,Input!$A$6:$GZ$6,0),FALSE),0)*$F44/$G44)*$D44</f>
        <v>0</v>
      </c>
      <c r="JZ44" s="1">
        <f>IF($E44+$I44+$D$7&lt;=JZ$22,0,IF(JZ$22-$D$7&gt;=$E44,VLOOKUP($C44,Input!$A$8:$GZ$39,MATCH(JZ$21,Input!$A$6:$GZ$6,0),FALSE),0)*$F44/$G44)*$D44</f>
        <v>0</v>
      </c>
      <c r="KA44" s="1">
        <f>IF($E44+$I44+$D$7&lt;=KA$22,0,IF(KA$22-$D$7&gt;=$E44,VLOOKUP($C44,Input!$A$8:$GZ$39,MATCH(KA$21,Input!$A$6:$GZ$6,0),FALSE),0)*$F44/$G44)*$D44</f>
        <v>0</v>
      </c>
      <c r="KB44" s="1">
        <f>IF($E44+$I44+$D$7&lt;=KB$22,0,IF(KB$22-$D$7&gt;=$E44,VLOOKUP($C44,Input!$A$8:$GZ$39,MATCH(KB$21,Input!$A$6:$GZ$6,0),FALSE),0)*$F44/$G44)*$D44</f>
        <v>0</v>
      </c>
      <c r="KC44" s="1">
        <f>IF($E44+$I44+$D$7&lt;=KC$22,0,IF(KC$22-$D$7&gt;=$E44,VLOOKUP($C44,Input!$A$8:$GZ$39,MATCH(KC$21,Input!$A$6:$GZ$6,0),FALSE),0)*$F44/$G44)*$D44</f>
        <v>0</v>
      </c>
      <c r="KD44" s="1">
        <f>IF($E44+$I44+$D$7&lt;=KD$22,0,IF(KD$22-$D$7&gt;=$E44,VLOOKUP($C44,Input!$A$8:$GZ$39,MATCH(KD$21,Input!$A$6:$GZ$6,0),FALSE),0)*$F44/$G44)*$D44</f>
        <v>0</v>
      </c>
      <c r="KE44" s="1">
        <f>IF($E44+$I44+$D$7&lt;=KE$22,0,IF(KE$22-$D$7&gt;=$E44,VLOOKUP($C44,Input!$A$8:$GZ$39,MATCH(KE$21,Input!$A$6:$GZ$6,0),FALSE),0)*$F44/$G44)*$D44</f>
        <v>0</v>
      </c>
      <c r="KF44" s="1">
        <f>IF($E44+$I44+$D$7&lt;=KF$22,0,IF(KF$22-$D$7&gt;=$E44,VLOOKUP($C44,Input!$A$8:$GZ$39,MATCH(KF$21,Input!$A$6:$GZ$6,0),FALSE),0)*$F44/$G44)*$D44</f>
        <v>0</v>
      </c>
      <c r="KG44" s="1">
        <f>IF($E44+$I44+$D$7&lt;=KG$22,0,IF(KG$22-$D$7&gt;=$E44,VLOOKUP($C44,Input!$A$8:$GZ$39,MATCH(KG$21,Input!$A$6:$GZ$6,0),FALSE),0)*$F44/$G44)*$D44</f>
        <v>0</v>
      </c>
      <c r="KH44" s="1">
        <f>IF($E44+$I44+$D$7&lt;=KH$22,0,IF(KH$22-$D$7&gt;=$E44,VLOOKUP($C44,Input!$A$8:$GZ$39,MATCH(KH$21,Input!$A$6:$GZ$6,0),FALSE),0)*$F44/$G44)*$D44</f>
        <v>0</v>
      </c>
      <c r="KI44" s="1">
        <f>IF($E44+$I44+$D$7&lt;=KI$22,0,IF(KI$22-$D$7&gt;=$E44,VLOOKUP($C44,Input!$A$8:$GZ$39,MATCH(KI$21,Input!$A$6:$GZ$6,0),FALSE),0)*$F44/$G44)*$D44</f>
        <v>0</v>
      </c>
      <c r="KJ44" s="1">
        <f>IF($E44+$I44+$D$7&lt;=KJ$22,0,IF(KJ$22-$D$7&gt;=$E44,VLOOKUP($C44,Input!$A$8:$GZ$39,MATCH(KJ$21,Input!$A$6:$GZ$6,0),FALSE),0)*$F44/$G44)*$D44</f>
        <v>0</v>
      </c>
      <c r="KK44" s="1">
        <f>IF($E44+$I44+$D$7&lt;=KK$22,0,IF(KK$22-$D$7&gt;=$E44,VLOOKUP($C44,Input!$A$8:$GZ$39,MATCH(KK$21,Input!$A$6:$GZ$6,0),FALSE),0)*$F44/$G44)*$D44</f>
        <v>0</v>
      </c>
      <c r="KL44" s="1">
        <f>IF($E44+$I44+$D$7&lt;=KL$22,0,IF(KL$22-$D$7&gt;=$E44,VLOOKUP($C44,Input!$A$8:$GZ$39,MATCH(KL$21,Input!$A$6:$GZ$6,0),FALSE),0)*$F44/$G44)*$D44</f>
        <v>0</v>
      </c>
      <c r="KM44" s="1">
        <f>IF($E44+$I44+$D$7&lt;=KM$22,0,IF(KM$22-$D$7&gt;=$E44,VLOOKUP($C44,Input!$A$8:$GZ$39,MATCH(KM$21,Input!$A$6:$GZ$6,0),FALSE),0)*$F44/$G44)*$D44</f>
        <v>0</v>
      </c>
      <c r="KN44" s="1">
        <f>IF($E44+$I44+$D$7&lt;=KN$22,0,IF(KN$22-$D$7&gt;=$E44,VLOOKUP($C44,Input!$A$8:$GZ$39,MATCH(KN$21,Input!$A$6:$GZ$6,0),FALSE),0)*$F44/$G44)*$D44</f>
        <v>0</v>
      </c>
      <c r="KO44" s="1">
        <f>IF($E44+$I44+$D$7&lt;=KO$22,0,IF(KO$22-$D$7&gt;=$E44,VLOOKUP($C44,Input!$A$8:$GZ$39,MATCH(KO$21,Input!$A$6:$GZ$6,0),FALSE),0)*$F44/$G44)*$D44</f>
        <v>0</v>
      </c>
      <c r="KP44" s="1">
        <f>IF($E44+$I44+$D$7&lt;=KP$22,0,IF(KP$22-$D$7&gt;=$E44,VLOOKUP($C44,Input!$A$8:$GZ$39,MATCH(KP$21,Input!$A$6:$GZ$6,0),FALSE),0)*$F44/$G44)*$D44</f>
        <v>0</v>
      </c>
      <c r="KQ44" s="1">
        <f>IF($E44+$I44+$D$7&lt;=KQ$22,0,IF(KQ$22-$D$7&gt;=$E44,VLOOKUP($C44,Input!$A$8:$GZ$39,MATCH(KQ$21,Input!$A$6:$GZ$6,0),FALSE),0)*$F44/$G44)*$D44</f>
        <v>0</v>
      </c>
      <c r="KR44" s="1">
        <f>IF($E44+$I44+$D$7&lt;=KR$22,0,IF(KR$22-$D$7&gt;=$E44,VLOOKUP($C44,Input!$A$8:$GZ$39,MATCH(KR$21,Input!$A$6:$GZ$6,0),FALSE),0)*$F44/$G44)*$D44</f>
        <v>0</v>
      </c>
      <c r="KS44" s="1">
        <f>IF($E44+$I44+$D$7&lt;=KS$22,0,IF(KS$22-$D$7&gt;=$E44,VLOOKUP($C44,Input!$A$8:$GZ$39,MATCH(KS$21,Input!$A$6:$GZ$6,0),FALSE),0)*$F44/$G44)*$D44</f>
        <v>0</v>
      </c>
      <c r="KT44" s="1">
        <f>IF($E44+$I44+$D$7&lt;=KT$22,0,IF(KT$22-$D$7&gt;=$E44,VLOOKUP($C44,Input!$A$8:$GZ$39,MATCH(KT$21,Input!$A$6:$GZ$6,0),FALSE),0)*$F44/$G44)*$D44</f>
        <v>0</v>
      </c>
      <c r="KU44" s="1">
        <f>IF($E44+$I44+$D$7&lt;=KU$22,0,IF(KU$22-$D$7&gt;=$E44,VLOOKUP($C44,Input!$A$8:$GZ$39,MATCH(KU$21,Input!$A$6:$GZ$6,0),FALSE),0)*$F44/$G44)*$D44</f>
        <v>0</v>
      </c>
      <c r="KV44" s="1">
        <f>IF($E44+$I44+$D$7&lt;=KV$22,0,IF(KV$22-$D$7&gt;=$E44,VLOOKUP($C44,Input!$A$8:$GZ$39,MATCH(KV$21,Input!$A$6:$GZ$6,0),FALSE),0)*$F44/$G44)*$D44</f>
        <v>0</v>
      </c>
      <c r="KW44" s="1">
        <f>IF($E44+$I44+$D$7&lt;=KW$22,0,IF(KW$22-$D$7&gt;=$E44,VLOOKUP($C44,Input!$A$8:$GZ$39,MATCH(KW$21,Input!$A$6:$GZ$6,0),FALSE),0)*$F44/$G44)*$D44</f>
        <v>0</v>
      </c>
      <c r="KY44" t="str">
        <f>VLOOKUP($C44,Input!$A$8:$HV$39,MATCH(KY$21,Input!$A$6:$HV$6,0),FALSE)</f>
        <v xml:space="preserve">CNG (compressed and at pump, including station maintenance) </v>
      </c>
      <c r="KZ44" s="1">
        <f>IF($E44+$I44+$D$7&lt;=KZ$22,0,IF(KZ$22-$D$7&gt;=$E44,VLOOKUP($C44,Input!$A$8:$HV$39,MATCH(KZ$21,Input!$A$6:$HV$6,0),FALSE)/$G44*$F44,0))*$D44</f>
        <v>0</v>
      </c>
      <c r="LA44" s="1">
        <f>IF($E44+$I44+$D$7&lt;=LA$22,0,IF(LA$22-$D$7&gt;=$E44,VLOOKUP($C44,Input!$A$8:$HV$39,MATCH(LA$21,Input!$A$6:$HV$6,0),FALSE)/$G44*$F44,0))*$D44</f>
        <v>0</v>
      </c>
      <c r="LB44" s="1">
        <f>IF($E44+$I44+$D$7&lt;=LB$22,0,IF(LB$22-$D$7&gt;=$E44,VLOOKUP($C44,Input!$A$8:$HV$39,MATCH(LB$21,Input!$A$6:$HV$6,0),FALSE)/$G44*$F44,0))*$D44</f>
        <v>0</v>
      </c>
      <c r="LC44" s="1">
        <f>IF($E44+$I44+$D$7&lt;=LC$22,0,IF(LC$22-$D$7&gt;=$E44,VLOOKUP($C44,Input!$A$8:$HV$39,MATCH(LC$21,Input!$A$6:$HV$6,0),FALSE)/$G44*$F44,0))*$D44</f>
        <v>0</v>
      </c>
      <c r="LD44" s="1">
        <f>IF($E44+$I44+$D$7&lt;=LD$22,0,IF(LD$22-$D$7&gt;=$E44,VLOOKUP($C44,Input!$A$8:$HV$39,MATCH(LD$21,Input!$A$6:$HV$6,0),FALSE)/$G44*$F44,0))*$D44</f>
        <v>0</v>
      </c>
      <c r="LE44" s="1">
        <f>IF($E44+$I44+$D$7&lt;=LE$22,0,IF(LE$22-$D$7&gt;=$E44,VLOOKUP($C44,Input!$A$8:$HV$39,MATCH(LE$21,Input!$A$6:$HV$6,0),FALSE)/$G44*$F44,0))*$D44</f>
        <v>0</v>
      </c>
      <c r="LF44" s="1">
        <f>IF($E44+$I44+$D$7&lt;=LF$22,0,IF(LF$22-$D$7&gt;=$E44,VLOOKUP($C44,Input!$A$8:$HV$39,MATCH(LF$21,Input!$A$6:$HV$6,0),FALSE)/$G44*$F44,0))*$D44</f>
        <v>0</v>
      </c>
      <c r="LG44" s="1">
        <f>IF($E44+$I44+$D$7&lt;=LG$22,0,IF(LG$22-$D$7&gt;=$E44,VLOOKUP($C44,Input!$A$8:$HV$39,MATCH(LG$21,Input!$A$6:$HV$6,0),FALSE)/$G44*$F44,0))*$D44</f>
        <v>0</v>
      </c>
      <c r="LH44" s="1">
        <f>IF($E44+$I44+$D$7&lt;=LH$22,0,IF(LH$22-$D$7&gt;=$E44,VLOOKUP($C44,Input!$A$8:$HV$39,MATCH(LH$21,Input!$A$6:$HV$6,0),FALSE)/$G44*$F44,0))*$D44</f>
        <v>0</v>
      </c>
      <c r="LI44" s="1">
        <f>IF($E44+$I44+$D$7&lt;=LI$22,0,IF(LI$22-$D$7&gt;=$E44,VLOOKUP($C44,Input!$A$8:$HV$39,MATCH(LI$21,Input!$A$6:$HV$6,0),FALSE)/$G44*$F44,0))*$D44</f>
        <v>0</v>
      </c>
      <c r="LJ44" s="1">
        <f>IF($E44+$I44+$D$7&lt;=LJ$22,0,IF(LJ$22-$D$7&gt;=$E44,VLOOKUP($C44,Input!$A$8:$HV$39,MATCH(LJ$21,Input!$A$6:$HV$6,0),FALSE)/$G44*$F44,0))*$D44</f>
        <v>0</v>
      </c>
      <c r="LK44" s="1">
        <f>IF($E44+$I44+$D$7&lt;=LK$22,0,IF(LK$22-$D$7&gt;=$E44,VLOOKUP($C44,Input!$A$8:$HV$39,MATCH(LK$21,Input!$A$6:$HV$6,0),FALSE)/$G44*$F44,0))*$D44</f>
        <v>0</v>
      </c>
      <c r="LL44" s="1">
        <f>IF($E44+$I44+$D$7&lt;=LL$22,0,IF(LL$22-$D$7&gt;=$E44,VLOOKUP($C44,Input!$A$8:$HV$39,MATCH(LL$21,Input!$A$6:$HV$6,0),FALSE)/$G44*$F44,0))*$D44</f>
        <v>0</v>
      </c>
      <c r="LM44" s="1">
        <f>IF($E44+$I44+$D$7&lt;=LM$22,0,IF(LM$22-$D$7&gt;=$E44,VLOOKUP($C44,Input!$A$8:$HV$39,MATCH(LM$21,Input!$A$6:$HV$6,0),FALSE)/$G44*$F44,0))*$D44</f>
        <v>0</v>
      </c>
      <c r="LN44" s="1">
        <f>IF($E44+$I44+$D$7&lt;=LN$22,0,IF(LN$22-$D$7&gt;=$E44,VLOOKUP($C44,Input!$A$8:$HV$39,MATCH(LN$21,Input!$A$6:$HV$6,0),FALSE)/$G44*$F44,0))*$D44</f>
        <v>0</v>
      </c>
      <c r="LO44" s="1">
        <f>IF($E44+$I44+$D$7&lt;=LO$22,0,IF(LO$22-$D$7&gt;=$E44,VLOOKUP($C44,Input!$A$8:$HV$39,MATCH(LO$21,Input!$A$6:$HV$6,0),FALSE)/$G44*$F44,0))*$D44</f>
        <v>0</v>
      </c>
      <c r="LP44" s="1">
        <f>IF($E44+$I44+$D$7&lt;=LP$22,0,IF(LP$22-$D$7&gt;=$E44,VLOOKUP($C44,Input!$A$8:$HV$39,MATCH(LP$21,Input!$A$6:$HV$6,0),FALSE)/$G44*$F44,0))*$D44</f>
        <v>0</v>
      </c>
      <c r="LQ44" s="1">
        <f>IF($E44+$I44+$D$7&lt;=LQ$22,0,IF(LQ$22-$D$7&gt;=$E44,VLOOKUP($C44,Input!$A$8:$HV$39,MATCH(LQ$21,Input!$A$6:$HV$6,0),FALSE)/$G44*$F44,0))*$D44</f>
        <v>0</v>
      </c>
      <c r="LR44" s="1">
        <f>IF($E44+$I44+$D$7&lt;=LR$22,0,IF(LR$22-$D$7&gt;=$E44,VLOOKUP($C44,Input!$A$8:$HV$39,MATCH(LR$21,Input!$A$6:$HV$6,0),FALSE)/$G44*$F44,0))*$D44</f>
        <v>0</v>
      </c>
      <c r="LS44" s="1">
        <f>IF($E44+$I44+$D$7&lt;=LS$22,0,IF(LS$22-$D$7&gt;=$E44,VLOOKUP($C44,Input!$A$8:$HV$39,MATCH(LS$21,Input!$A$6:$HV$6,0),FALSE)/$G44*$F44,0))*$D44</f>
        <v>0</v>
      </c>
      <c r="LT44" s="1">
        <f>IF($E44+$I44+$D$7&lt;=LT$22,0,IF(LT$22-$D$7&gt;=$E44,VLOOKUP($C44,Input!$A$8:$HV$39,MATCH(LT$21,Input!$A$6:$HV$6,0),FALSE)/$G44*$F44,0))*$D44</f>
        <v>0</v>
      </c>
      <c r="LU44" s="1">
        <f>IF($E44+$I44+$D$7&lt;=LU$22,0,IF(LU$22-$D$7&gt;=$E44,VLOOKUP($C44,Input!$A$8:$HV$39,MATCH(LU$21,Input!$A$6:$HV$6,0),FALSE)/$G44*$F44,0))*$D44</f>
        <v>4726060.0490946593</v>
      </c>
      <c r="LV44" s="1">
        <f>IF($E44+$I44+$D$7&lt;=LV$22,0,IF(LV$22-$D$7&gt;=$E44,VLOOKUP($C44,Input!$A$8:$HV$39,MATCH(LV$21,Input!$A$6:$HV$6,0),FALSE)/$G44*$F44,0))*$D44</f>
        <v>4734825.1352958865</v>
      </c>
      <c r="LW44" s="1">
        <f>IF($E44+$I44+$D$7&lt;=LW$22,0,IF(LW$22-$D$7&gt;=$E44,VLOOKUP($C44,Input!$A$8:$HV$39,MATCH(LW$21,Input!$A$6:$HV$6,0),FALSE)/$G44*$F44,0))*$D44</f>
        <v>4755890.1460853657</v>
      </c>
      <c r="LX44" s="1">
        <f>IF($E44+$I44+$D$7&lt;=LX$22,0,IF(LX$22-$D$7&gt;=$E44,VLOOKUP($C44,Input!$A$8:$HV$39,MATCH(LX$21,Input!$A$6:$HV$6,0),FALSE)/$G44*$F44,0))*$D44</f>
        <v>4800185.7947109519</v>
      </c>
      <c r="LY44" s="1">
        <f>IF($E44+$I44+$D$7&lt;=LY$22,0,IF(LY$22-$D$7&gt;=$E44,VLOOKUP($C44,Input!$A$8:$HV$39,MATCH(LY$21,Input!$A$6:$HV$6,0),FALSE)/$G44*$F44,0))*$D44</f>
        <v>4931707.6323679043</v>
      </c>
      <c r="LZ44" s="1">
        <f>IF($E44+$I44+$D$7&lt;=LZ$22,0,IF(LZ$22-$D$7&gt;=$E44,VLOOKUP($C44,Input!$A$8:$HV$39,MATCH(LZ$21,Input!$A$6:$HV$6,0),FALSE)/$G44*$F44,0))*$D44</f>
        <v>5033420.7092612106</v>
      </c>
      <c r="MA44" s="1">
        <f>IF($E44+$I44+$D$7&lt;=MA$22,0,IF(MA$22-$D$7&gt;=$E44,VLOOKUP($C44,Input!$A$8:$HV$39,MATCH(MA$21,Input!$A$6:$HV$6,0),FALSE)/$G44*$F44,0))*$D44</f>
        <v>5855420.6033015018</v>
      </c>
      <c r="MB44" s="1">
        <f>IF($E44+$I44+$D$7&lt;=MB$22,0,IF(MB$22-$D$7&gt;=$E44,VLOOKUP($C44,Input!$A$8:$HV$39,MATCH(MB$21,Input!$A$6:$HV$6,0),FALSE)/$G44*$F44,0))*$D44</f>
        <v>5916065.9565362232</v>
      </c>
      <c r="MC44" s="1">
        <f>IF($E44+$I44+$D$7&lt;=MC$22,0,IF(MC$22-$D$7&gt;=$E44,VLOOKUP($C44,Input!$A$8:$HV$39,MATCH(MC$21,Input!$A$6:$HV$6,0),FALSE)/$G44*$F44,0))*$D44</f>
        <v>5969796.3206430851</v>
      </c>
      <c r="MD44" s="1">
        <f>IF($E44+$I44+$D$7&lt;=MD$22,0,IF(MD$22-$D$7&gt;=$E44,VLOOKUP($C44,Input!$A$8:$HV$39,MATCH(MD$21,Input!$A$6:$HV$6,0),FALSE)/$G44*$F44,0))*$D44</f>
        <v>5983430.9903587857</v>
      </c>
      <c r="ME44" s="1">
        <f>IF($E44+$I44+$D$7&lt;=ME$22,0,IF(ME$22-$D$7&gt;=$E44,VLOOKUP($C44,Input!$A$8:$HV$39,MATCH(ME$21,Input!$A$6:$HV$6,0),FALSE)/$G44*$F44,0))*$D44</f>
        <v>6109592.1009668177</v>
      </c>
      <c r="MF44" s="1">
        <f>IF($E44+$I44+$D$7&lt;=MF$22,0,IF(MF$22-$D$7&gt;=$E44,VLOOKUP($C44,Input!$A$8:$HV$39,MATCH(MF$21,Input!$A$6:$HV$6,0),FALSE)/$G44*$F44,0))*$D44</f>
        <v>6127800.9295146177</v>
      </c>
      <c r="MG44" s="1">
        <f>IF($E44+$I44+$D$7&lt;=MG$22,0,IF(MG$22-$D$7&gt;=$E44,VLOOKUP($C44,Input!$A$8:$HV$39,MATCH(MG$21,Input!$A$6:$HV$6,0),FALSE)/$G44*$F44,0))*$D44</f>
        <v>6136766.6583126262</v>
      </c>
      <c r="MH44" s="1">
        <f>IF($E44+$I44+$D$7&lt;=MH$22,0,IF(MH$22-$D$7&gt;=$E44,VLOOKUP($C44,Input!$A$8:$HV$39,MATCH(MH$21,Input!$A$6:$HV$6,0),FALSE)/$G44*$F44,0))*$D44</f>
        <v>6163232.1964207347</v>
      </c>
      <c r="MI44" s="1">
        <f>IF($E44+$I44+$D$7&lt;=MI$22,0,IF(MI$22-$D$7&gt;=$E44,VLOOKUP($C44,Input!$A$8:$HV$39,MATCH(MI$21,Input!$A$6:$HV$6,0),FALSE)/$G44*$F44,0))*$D44</f>
        <v>0</v>
      </c>
      <c r="MJ44" s="1">
        <f>IF($E44+$I44+$D$7&lt;=MJ$22,0,IF(MJ$22-$D$7&gt;=$E44,VLOOKUP($C44,Input!$A$8:$HV$39,MATCH(MJ$21,Input!$A$6:$HV$6,0),FALSE)/$G44*$F44,0))*$D44</f>
        <v>0</v>
      </c>
      <c r="MK44" s="1">
        <f>IF($E44+$I44+$D$7&lt;=MK$22,0,IF(MK$22-$D$7&gt;=$E44,VLOOKUP($C44,Input!$A$8:$HV$39,MATCH(MK$21,Input!$A$6:$HV$6,0),FALSE)/$G44*$F44,0))*$D44</f>
        <v>0</v>
      </c>
      <c r="ML44" s="1">
        <f>IF($E44+$I44+$D$7&lt;=ML$22,0,IF(ML$22-$D$7&gt;=$E44,VLOOKUP($C44,Input!$A$8:$HV$39,MATCH(ML$21,Input!$A$6:$HV$6,0),FALSE)/$G44*$F44,0))*$D44</f>
        <v>0</v>
      </c>
      <c r="MM44" s="1">
        <f>IF($E44+$I44+$D$7&lt;=MM$22,0,IF(MM$22-$D$7&gt;=$E44,VLOOKUP($C44,Input!$A$8:$HV$39,MATCH(MM$21,Input!$A$6:$HV$6,0),FALSE)/$G44*$F44,0))*$D44</f>
        <v>0</v>
      </c>
      <c r="MN44" s="1">
        <f>IF($E44+$I44+$D$7&lt;=MN$22,0,IF(MN$22-$D$7&gt;=$E44,VLOOKUP($C44,Input!$A$8:$HV$39,MATCH(MN$21,Input!$A$6:$HV$6,0),FALSE)/$G44*$F44,0))*$D44</f>
        <v>0</v>
      </c>
      <c r="MO44" s="1">
        <f>IF($E44+$I44+$D$7&lt;=MO$22,0,IF(MO$22-$D$7&gt;=$E44,VLOOKUP($C44,Input!$A$8:$HV$39,MATCH(MO$21,Input!$A$6:$HV$6,0),FALSE)/$G44*$F44,0))*$D44</f>
        <v>0</v>
      </c>
      <c r="MP44" s="1">
        <f>IF($E44+$I44+$D$7&lt;=MP$22,0,IF(MP$22-$D$7&gt;=$E44,VLOOKUP($C44,Input!$A$8:$HV$39,MATCH(MP$21,Input!$A$6:$HV$6,0),FALSE)/$G44*$F44,0))*$D44</f>
        <v>0</v>
      </c>
      <c r="MQ44" s="1">
        <f>IF($E44+$I44+$D$7&lt;=MQ$22,0,IF(MQ$22-$D$7&gt;=$E44,VLOOKUP($C44,Input!$A$8:$HV$39,MATCH(MQ$21,Input!$A$6:$HV$6,0),FALSE)/$G44*$F44,0))*$D44</f>
        <v>0</v>
      </c>
      <c r="MR44" s="1">
        <f>IF($E44+$I44+$D$7&lt;=MR$22,0,IF(MR$22-$D$7&gt;=$E44,VLOOKUP($C44,Input!$A$8:$HV$39,MATCH(MR$21,Input!$A$6:$HV$6,0),FALSE)/$G44*$F44,0))*$D44</f>
        <v>0</v>
      </c>
      <c r="MS44" s="1">
        <f>IF($E44+$I44+$D$7&lt;=MS$22,0,IF(MS$22-$D$7&gt;=$E44,VLOOKUP($C44,Input!$A$8:$HV$39,MATCH(MS$21,Input!$A$6:$HV$6,0),FALSE)/$G44*$F44,0))*$D44</f>
        <v>0</v>
      </c>
      <c r="MT44" s="1">
        <f>IF($E44+$I44+$D$7&lt;=MT$22,0,IF(MT$22-$D$7&gt;=$E44,VLOOKUP($C44,Input!$A$8:$HV$39,MATCH(MT$21,Input!$A$6:$HV$6,0),FALSE)/$G44*$F44,0))*$D44</f>
        <v>0</v>
      </c>
      <c r="MU44" s="1">
        <f>IF($E44+$I44+$D$7&lt;=MU$22,0,IF(MU$22-$D$7&gt;=$E44,VLOOKUP($C44,Input!$A$8:$HV$39,MATCH(MU$21,Input!$A$6:$HV$6,0),FALSE)/$G44*$F44,0))*$D44</f>
        <v>0</v>
      </c>
      <c r="MV44" s="1">
        <f>IF($E44+$I44+$D$7&lt;=MV$22,0,IF(MV$22-$D$7&gt;=$E44,VLOOKUP($C44,Input!$A$8:$HV$39,MATCH(MV$21,Input!$A$6:$HV$6,0),FALSE)/$G44*$F44,0))*$D44</f>
        <v>0</v>
      </c>
      <c r="MW44" s="1">
        <f>IF($E44+$I44+$D$7&lt;=MW$22,0,IF(MW$22-$D$7&gt;=$E44,VLOOKUP($C44,Input!$A$8:$HV$39,MATCH(MW$21,Input!$A$6:$HV$6,0),FALSE)/$G44*$F44,0))*$D44</f>
        <v>0</v>
      </c>
      <c r="MX44" s="1">
        <f>IF($E44+$I44+$D$7&lt;=MX$22,0,IF(MX$22-$D$7&gt;=$E44,VLOOKUP($C44,Input!$A$8:$HV$39,MATCH(MX$21,Input!$A$6:$HV$6,0),FALSE)/$G44*$F44,0))*$D44</f>
        <v>0</v>
      </c>
      <c r="MZ44" t="str">
        <f>VLOOKUP($C44,Input!$A$8:$HV$39,MATCH(MZ$21,Input!$A$6:$HV$6,0),FALSE)</f>
        <v>Fossil CNG LCFS Credit ($/DGE)</v>
      </c>
      <c r="NA44" s="1">
        <f>IF($E44+$I44+$D$7&lt;=NA$22,0,IF(NA$22-$D$7&gt;=$E44,-VLOOKUP($C44,Input!$A$8:$HV$39,MATCH(NA$21,Input!$A$6:$HV$6,0),FALSE)/$G44*$F44,0))*$D44*$G$4/100</f>
        <v>0</v>
      </c>
      <c r="NB44" s="1">
        <f>IF($E44+$I44+$D$7&lt;=NB$22,0,IF(NB$22-$D$7&gt;=$E44,-VLOOKUP($C44,Input!$A$8:$HV$39,MATCH(NB$21,Input!$A$6:$HV$6,0),FALSE)/$G44*$F44,0))*$D44*$G$4/100</f>
        <v>0</v>
      </c>
      <c r="NC44" s="1">
        <f>IF($E44+$I44+$D$7&lt;=NC$22,0,IF(NC$22-$D$7&gt;=$E44,-VLOOKUP($C44,Input!$A$8:$HV$39,MATCH(NC$21,Input!$A$6:$HV$6,0),FALSE)/$G44*$F44,0))*$D44*$G$4/100</f>
        <v>0</v>
      </c>
      <c r="ND44" s="1">
        <f>IF($E44+$I44+$D$7&lt;=ND$22,0,IF(ND$22-$D$7&gt;=$E44,-VLOOKUP($C44,Input!$A$8:$HV$39,MATCH(ND$21,Input!$A$6:$HV$6,0),FALSE)/$G44*$F44,0))*$D44*$G$4/100</f>
        <v>0</v>
      </c>
      <c r="NE44" s="1">
        <f>IF($E44+$I44+$D$7&lt;=NE$22,0,IF(NE$22-$D$7&gt;=$E44,-VLOOKUP($C44,Input!$A$8:$HV$39,MATCH(NE$21,Input!$A$6:$HV$6,0),FALSE)/$G44*$F44,0))*$D44*$G$4/100</f>
        <v>0</v>
      </c>
      <c r="NF44" s="1">
        <f>IF($E44+$I44+$D$7&lt;=NF$22,0,IF(NF$22-$D$7&gt;=$E44,-VLOOKUP($C44,Input!$A$8:$HV$39,MATCH(NF$21,Input!$A$6:$HV$6,0),FALSE)/$G44*$F44,0))*$D44*$G$4/100</f>
        <v>-200214.46243298994</v>
      </c>
      <c r="NG44" s="1">
        <f>IF($E44+$I44+$D$7&lt;=NG$22,0,IF(NG$22-$D$7&gt;=$E44,-VLOOKUP($C44,Input!$A$8:$HV$39,MATCH(NG$21,Input!$A$6:$HV$6,0),FALSE)/$G44*$F44,0))*$D44*$G$4/100</f>
        <v>-200214.46243298994</v>
      </c>
      <c r="NH44" s="1">
        <f>IF($E44+$I44+$D$7&lt;=NH$22,0,IF(NH$22-$D$7&gt;=$E44,-VLOOKUP($C44,Input!$A$8:$HV$39,MATCH(NH$21,Input!$A$6:$HV$6,0),FALSE)/$G44*$F44,0))*$D44*$G$4/100</f>
        <v>-200214.46243298994</v>
      </c>
      <c r="NI44" s="1">
        <f>IF($E44+$I44+$D$7&lt;=NI$22,0,IF(NI$22-$D$7&gt;=$E44,-VLOOKUP($C44,Input!$A$8:$HV$39,MATCH(NI$21,Input!$A$6:$HV$6,0),FALSE)/$G44*$F44,0))*$D44*$G$4/100</f>
        <v>-200214.46243298994</v>
      </c>
      <c r="NJ44" s="1">
        <f>IF($E44+$I44+$D$7&lt;=NJ$22,0,IF(NJ$22-$D$7&gt;=$E44,-VLOOKUP($C44,Input!$A$8:$HV$39,MATCH(NJ$21,Input!$A$6:$HV$6,0),FALSE)/$G44*$F44,0))*$D44*$G$4/100</f>
        <v>-200214.46243298994</v>
      </c>
      <c r="NK44" s="1">
        <f>IF($E44+$I44+$D$7&lt;=NK$22,0,IF(NK$22-$D$7&gt;=$E44,-VLOOKUP($C44,Input!$A$8:$HV$39,MATCH(NK$21,Input!$A$6:$HV$6,0),FALSE)/$G44*$F44,0))*$D44*$G$4/100</f>
        <v>-200214.46243298994</v>
      </c>
      <c r="NL44" s="1">
        <f>IF($E44+$I44+$D$7&lt;=NL$22,0,IF(NL$22-$D$7&gt;=$E44,-VLOOKUP($C44,Input!$A$8:$HV$39,MATCH(NL$21,Input!$A$6:$HV$6,0),FALSE)/$G44*$F44,0))*$D44*$G$4/100</f>
        <v>-200214.46243298994</v>
      </c>
      <c r="NM44" s="1">
        <f>IF($E44+$I44+$D$7&lt;=NM$22,0,IF(NM$22-$D$7&gt;=$E44,-VLOOKUP($C44,Input!$A$8:$HV$39,MATCH(NM$21,Input!$A$6:$HV$6,0),FALSE)/$G44*$F44,0))*$D44*$G$4/100</f>
        <v>-200214.46243298994</v>
      </c>
      <c r="NN44" s="1">
        <f>IF($E44+$I44+$D$7&lt;=NN$22,0,IF(NN$22-$D$7&gt;=$E44,-VLOOKUP($C44,Input!$A$8:$HV$39,MATCH(NN$21,Input!$A$6:$HV$6,0),FALSE)/$G44*$F44,0))*$D44*$G$4/100</f>
        <v>-200214.46243298994</v>
      </c>
      <c r="NO44" s="1">
        <f>IF($E44+$I44+$D$7&lt;=NO$22,0,IF(NO$22-$D$7&gt;=$E44,-VLOOKUP($C44,Input!$A$8:$HV$39,MATCH(NO$21,Input!$A$6:$HV$6,0),FALSE)/$G44*$F44,0))*$D44*$G$4/100</f>
        <v>-200214.46243298994</v>
      </c>
      <c r="NP44" s="1">
        <f>IF($E44+$I44+$D$7&lt;=NP$22,0,IF(NP$22-$D$7&gt;=$E44,-VLOOKUP($C44,Input!$A$8:$HV$39,MATCH(NP$21,Input!$A$6:$HV$6,0),FALSE)/$G44*$F44,0))*$D44*$G$4/100</f>
        <v>-200214.46243298994</v>
      </c>
      <c r="NQ44" s="1">
        <f>IF($E44+$I44+$D$7&lt;=NQ$22,0,IF(NQ$22-$D$7&gt;=$E44,-VLOOKUP($C44,Input!$A$8:$HV$39,MATCH(NQ$21,Input!$A$6:$HV$6,0),FALSE)/$G44*$F44,0))*$D44*$G$4/100</f>
        <v>-200214.46243298994</v>
      </c>
      <c r="NR44" s="1">
        <f>IF($E44+$I44+$D$7&lt;=NR$22,0,IF(NR$22-$D$7&gt;=$E44,-VLOOKUP($C44,Input!$A$8:$HV$39,MATCH(NR$21,Input!$A$6:$HV$6,0),FALSE)/$G44*$F44,0))*$D44*$G$4/100</f>
        <v>-200214.46243298994</v>
      </c>
      <c r="NS44" s="1">
        <f>IF($E44+$I44+$D$7&lt;=NS$22,0,IF(NS$22-$D$7&gt;=$E44,-VLOOKUP($C44,Input!$A$8:$HV$39,MATCH(NS$21,Input!$A$6:$HV$6,0),FALSE)/$G44*$F44,0))*$D44*$G$4/100</f>
        <v>-200214.46243298994</v>
      </c>
      <c r="NT44" s="1">
        <f>IF($E44+$I44+$D$7&lt;=NT$22,0,IF(NT$22-$D$7&gt;=$E44,-VLOOKUP($C44,Input!$A$8:$HV$39,MATCH(NT$21,Input!$A$6:$HV$6,0),FALSE)/$G44*$F44,0))*$D44*$G$4/100</f>
        <v>0</v>
      </c>
      <c r="NU44" s="1">
        <f>IF($E44+$I44+$D$7&lt;=NU$22,0,IF(NU$22-$D$7&gt;=$E44,-VLOOKUP($C44,Input!$A$8:$HV$39,MATCH(NU$21,Input!$A$6:$HV$6,0),FALSE)/$G44*$F44,0))*$D44*$G$4/100</f>
        <v>0</v>
      </c>
      <c r="NV44" s="1">
        <f>IF($E44+$I44+$D$7&lt;=NV$22,0,IF(NV$22-$D$7&gt;=$E44,-VLOOKUP($C44,Input!$A$8:$HV$39,MATCH(NV$21,Input!$A$6:$HV$6,0),FALSE)/$G44*$F44,0))*$D44*$G$4/100</f>
        <v>0</v>
      </c>
      <c r="NW44" s="1">
        <f>IF($E44+$I44+$D$7&lt;=NW$22,0,IF(NW$22-$D$7&gt;=$E44,-VLOOKUP($C44,Input!$A$8:$HV$39,MATCH(NW$21,Input!$A$6:$HV$6,0),FALSE)/$G44*$F44,0))*$D44*$G$4/100</f>
        <v>0</v>
      </c>
      <c r="NX44" s="1">
        <f>IF($E44+$I44+$D$7&lt;=NX$22,0,IF(NX$22-$D$7&gt;=$E44,-VLOOKUP($C44,Input!$A$8:$HV$39,MATCH(NX$21,Input!$A$6:$HV$6,0),FALSE)/$G44*$F44,0))*$D44*$G$4/100</f>
        <v>0</v>
      </c>
      <c r="NY44" s="1">
        <f>IF($E44+$I44+$D$7&lt;=NY$22,0,IF(NY$22-$D$7&gt;=$E44,-VLOOKUP($C44,Input!$A$8:$HV$39,MATCH(NY$21,Input!$A$6:$HV$6,0),FALSE)/$G44*$F44,0))*$D44*$G$4/100</f>
        <v>0</v>
      </c>
      <c r="NZ44" s="1">
        <f>IF($E44+$I44+$D$7&lt;=NZ$22,0,IF(NZ$22-$D$7&gt;=$E44,-VLOOKUP($C44,Input!$A$8:$HV$39,MATCH(NZ$21,Input!$A$6:$HV$6,0),FALSE)/$G44*$F44,0))*$D44*$G$4/100</f>
        <v>0</v>
      </c>
      <c r="OA44" s="1">
        <f>IF($E44+$I44+$D$7&lt;=OA$22,0,IF(OA$22-$D$7&gt;=$E44,-VLOOKUP($C44,Input!$A$8:$HV$39,MATCH(OA$21,Input!$A$6:$HV$6,0),FALSE)/$G44*$F44,0))*$D44*$G$4/100</f>
        <v>0</v>
      </c>
      <c r="OB44" s="1">
        <f>IF($E44+$I44+$D$7&lt;=OB$22,0,IF(OB$22-$D$7&gt;=$E44,-VLOOKUP($C44,Input!$A$8:$HV$39,MATCH(OB$21,Input!$A$6:$HV$6,0),FALSE)/$G44*$F44,0))*$D44*$G$4/100</f>
        <v>0</v>
      </c>
      <c r="OC44" s="1">
        <f>IF($E44+$I44+$D$7&lt;=OC$22,0,IF(OC$22-$D$7&gt;=$E44,-VLOOKUP($C44,Input!$A$8:$HV$39,MATCH(OC$21,Input!$A$6:$HV$6,0),FALSE)/$G44*$F44,0))*$D44*$G$4/100</f>
        <v>0</v>
      </c>
      <c r="OD44" s="1">
        <f>IF($E44+$I44+$D$7&lt;=OD$22,0,IF(OD$22-$D$7&gt;=$E44,-VLOOKUP($C44,Input!$A$8:$HV$39,MATCH(OD$21,Input!$A$6:$HV$6,0),FALSE)/$G44*$F44,0))*$D44*$G$4/100</f>
        <v>0</v>
      </c>
      <c r="OE44" s="1">
        <f>IF($E44+$I44+$D$7&lt;=OE$22,0,IF(OE$22-$D$7&gt;=$E44,-VLOOKUP($C44,Input!$A$8:$HV$39,MATCH(OE$21,Input!$A$6:$HV$6,0),FALSE)/$G44*$F44,0))*$D44*$G$4/100</f>
        <v>0</v>
      </c>
      <c r="OF44" s="1">
        <f>IF($E44+$I44+$D$7&lt;=OF$22,0,IF(OF$22-$D$7&gt;=$E44,-VLOOKUP($C44,Input!$A$8:$HV$39,MATCH(OF$21,Input!$A$6:$HV$6,0),FALSE)/$G44*$F44,0))*$D44*$G$4/100</f>
        <v>0</v>
      </c>
      <c r="OG44" s="1">
        <f>IF($E44+$I44+$D$7&lt;=OG$22,0,IF(OG$22-$D$7&gt;=$E44,-VLOOKUP($C44,Input!$A$8:$HV$39,MATCH(OG$21,Input!$A$6:$HV$6,0),FALSE)/$G44*$F44,0))*$D44*$G$4/100</f>
        <v>0</v>
      </c>
      <c r="OH44" s="1">
        <f>IF($E44+$I44+$D$7&lt;=OH$22,0,IF(OH$22-$D$7&gt;=$E44,-VLOOKUP($C44,Input!$A$8:$HV$39,MATCH(OH$21,Input!$A$6:$HV$6,0),FALSE)/$G44*$F44,0))*$D44*$G$4/100</f>
        <v>0</v>
      </c>
      <c r="OI44" s="1">
        <f>IF($E44+$I44+$D$7&lt;=OI$22,0,IF(OI$22-$D$7&gt;=$E44,-VLOOKUP($C44,Input!$A$8:$HV$39,MATCH(OI$21,Input!$A$6:$HV$6,0),FALSE)/$G44*$F44,0))*$D44*$G$4/100</f>
        <v>0</v>
      </c>
      <c r="OK44" t="str">
        <f>VLOOKUP($C44,Input!$A$8:$HW$39,MATCH(OK$21,Input!$A$6:$HW$6,0),FALSE)</f>
        <v>NA</v>
      </c>
      <c r="OL44" s="1">
        <f>IF($E44+$I44+$D$7&lt;=OL$22,0,IF(OL$22-$D$7&gt;=$E44,IF(COUNTIF($KZ44:LP44,"&gt;0")&gt;0,VLOOKUP($C44,Input!$A$8:$HV$21,MATCH($OK$21+COUNTIF($KZ44:LP44,"&gt;0"),Input!$A$6:$HV$6,0),FALSE),0),0))*$D44</f>
        <v>0</v>
      </c>
      <c r="OM44" s="1">
        <f>IF($E44+$I44+$D$7&lt;=OM$22,0,IF(OM$22-$D$7&gt;=$E44,IF(COUNTIF($KZ44:LQ44,"&gt;0")&gt;0,VLOOKUP($C44,Input!$A$8:$HV$21,MATCH($OK$21+COUNTIF($KZ44:LQ44,"&gt;0"),Input!$A$6:$HV$6,0),FALSE),0),0))*$D44</f>
        <v>0</v>
      </c>
      <c r="ON44" s="1">
        <f>IF($E44+$I44+$D$7&lt;=ON$22,0,IF(ON$22-$D$7&gt;=$E44,IF(COUNTIF($KZ44:LR44,"&gt;0")&gt;0,VLOOKUP($C44,Input!$A$8:$HV$21,MATCH($OK$21+COUNTIF($KZ44:LR44,"&gt;0"),Input!$A$6:$HV$6,0),FALSE),0),0))*$D44</f>
        <v>0</v>
      </c>
      <c r="OO44" s="1">
        <f>IF($E44+$I44+$D$7&lt;=OO$22,0,IF(OO$22-$D$7&gt;=$E44,IF(COUNTIF($KZ44:LS44,"&gt;0")&gt;0,VLOOKUP($C44,Input!$A$8:$HV$21,MATCH($OK$21+COUNTIF($KZ44:LS44,"&gt;0"),Input!$A$6:$HV$6,0),FALSE),0),0))*$D44</f>
        <v>0</v>
      </c>
      <c r="OP44" s="1">
        <f>IF($E44+$I44+$D$7&lt;=OP$22,0,IF(OP$22-$D$7&gt;=$E44,IF(COUNTIF($KZ44:LT44,"&gt;0")&gt;0,VLOOKUP($C44,Input!$A$8:$HV$21,MATCH($OK$21+COUNTIF($KZ44:LT44,"&gt;0"),Input!$A$6:$HV$6,0),FALSE),0),0))*$D44</f>
        <v>0</v>
      </c>
      <c r="OQ44" s="1">
        <f>IF($E44+$I44+$D$7&lt;=OQ$22,0,IF(OQ$22-$D$7&gt;=$E44,IF(COUNTIF($KZ44:LU44,"&gt;0")&gt;0,VLOOKUP($C44,Input!$A$8:$HV$21,MATCH($OK$21+COUNTIF($KZ44:LU44,"&gt;0"),Input!$A$6:$HV$6,0),FALSE),0),0))*$D44</f>
        <v>0</v>
      </c>
      <c r="OR44" s="1">
        <f>IF($E44+$I44+$D$7&lt;=OR$22,0,IF(OR$22-$D$7&gt;=$E44,IF(COUNTIF($KZ44:LV44,"&gt;0")&gt;0,VLOOKUP($C44,Input!$A$8:$HV$21,MATCH($OK$21+COUNTIF($KZ44:LV44,"&gt;0"),Input!$A$6:$HV$6,0),FALSE),0),0))*$D44</f>
        <v>0</v>
      </c>
      <c r="OS44" s="1">
        <f>IF($E44+$I44+$D$7&lt;=OS$22,0,IF(OS$22-$D$7&gt;=$E44,IF(COUNTIF($KZ44:LW44,"&gt;0")&gt;0,VLOOKUP($C44,Input!$A$8:$HV$21,MATCH($OK$21+COUNTIF($KZ44:LW44,"&gt;0"),Input!$A$6:$HV$6,0),FALSE),0),0))*$D44</f>
        <v>0</v>
      </c>
      <c r="OT44" s="1">
        <f>IF($E44+$I44+$D$7&lt;=OT$22,0,IF(OT$22-$D$7&gt;=$E44,IF(COUNTIF($KZ44:LX44,"&gt;0")&gt;0,VLOOKUP($C44,Input!$A$8:$HV$21,MATCH($OK$21+COUNTIF($KZ44:LX44,"&gt;0"),Input!$A$6:$HV$6,0),FALSE),0),0))*$D44</f>
        <v>0</v>
      </c>
      <c r="OU44" s="1">
        <f>IF($E44+$I44+$D$7&lt;=OU$22,0,IF(OU$22-$D$7&gt;=$E44,IF(COUNTIF($KZ44:LY44,"&gt;0")&gt;0,VLOOKUP($C44,Input!$A$8:$HV$21,MATCH($OK$21+COUNTIF($KZ44:LY44,"&gt;0"),Input!$A$6:$HV$6,0),FALSE),0),0))*$D44</f>
        <v>0</v>
      </c>
      <c r="OV44" s="1">
        <f>IF($E44+$I44+$D$7&lt;=OV$22,0,IF(OV$22-$D$7&gt;=$E44,IF(COUNTIF($KZ44:LZ44,"&gt;0")&gt;0,VLOOKUP($C44,Input!$A$8:$HV$21,MATCH($OK$21+COUNTIF($KZ44:LZ44,"&gt;0"),Input!$A$6:$HV$6,0),FALSE),0),0))*$D44</f>
        <v>0</v>
      </c>
      <c r="OW44" s="1">
        <f>IF($E44+$I44+$D$7&lt;=OW$22,0,IF(OW$22-$D$7&gt;=$E44,IF(COUNTIF($KZ44:MA44,"&gt;0")&gt;0,VLOOKUP($C44,Input!$A$8:$HV$21,MATCH($OK$21+COUNTIF($KZ44:MA44,"&gt;0"),Input!$A$6:$HV$6,0),FALSE),0),0))*$D44</f>
        <v>0</v>
      </c>
      <c r="OX44" s="1">
        <f>IF($E44+$I44+$D$7&lt;=OX$22,0,IF(OX$22-$D$7&gt;=$E44,IF(COUNTIF($KZ44:MB44,"&gt;0")&gt;0,VLOOKUP($C44,Input!$A$8:$HV$21,MATCH($OK$21+COUNTIF($KZ44:MB44,"&gt;0"),Input!$A$6:$HV$6,0),FALSE),0),0))*$D44</f>
        <v>0</v>
      </c>
      <c r="OY44" s="1">
        <f>IF($E44+$I44+$D$7&lt;=OY$22,0,IF(OY$22-$D$7&gt;=$E44,IF(COUNTIF($KZ44:MC44,"&gt;0")&gt;0,VLOOKUP($C44,Input!$A$8:$HV$21,MATCH($OK$21+COUNTIF($KZ44:MC44,"&gt;0"),Input!$A$6:$HV$6,0),FALSE),0),0))*$D44</f>
        <v>0</v>
      </c>
      <c r="OZ44" s="1">
        <f>IF($E44+$I44+$D$7&lt;=OZ$22,0,IF(OZ$22-$D$7&gt;=$E44,IF(COUNTIF($KZ44:MD44,"&gt;0")&gt;0,VLOOKUP($C44,Input!$A$8:$HV$21,MATCH($OK$21+COUNTIF($KZ44:MD44,"&gt;0"),Input!$A$6:$HV$6,0),FALSE),0),0))*$D44</f>
        <v>0</v>
      </c>
      <c r="PA44" s="1">
        <f>IF($E44+$I44+$D$7&lt;=PA$22,0,IF(PA$22-$D$7&gt;=$E44,IF(COUNTIF($KZ44:ME44,"&gt;0")&gt;0,VLOOKUP($C44,Input!$A$8:$HV$21,MATCH($OK$21+COUNTIF($KZ44:ME44,"&gt;0"),Input!$A$6:$HV$6,0),FALSE),0),0))*$D44</f>
        <v>0</v>
      </c>
      <c r="PB44" s="1">
        <f>IF($E44+$I44+$D$7&lt;=PB$22,0,IF(PB$22-$D$7&gt;=$E44,IF(COUNTIF($KZ44:MF44,"&gt;0")&gt;0,VLOOKUP($C44,Input!$A$8:$HV$21,MATCH($OK$21+COUNTIF($KZ44:MF44,"&gt;0"),Input!$A$6:$HV$6,0),FALSE),0),0))*$D44</f>
        <v>0</v>
      </c>
      <c r="PC44" s="1">
        <f>IF($E44+$I44+$D$7&lt;=PC$22,0,IF(PC$22-$D$7&gt;=$E44,IF(COUNTIF($KZ44:MG44,"&gt;0")&gt;0,VLOOKUP($C44,Input!$A$8:$HV$21,MATCH($OK$21+COUNTIF($KZ44:MG44,"&gt;0"),Input!$A$6:$HV$6,0),FALSE),0),0))*$D44</f>
        <v>0</v>
      </c>
      <c r="PD44" s="1">
        <f>IF($E44+$I44+$D$7&lt;=PD$22,0,IF(PD$22-$D$7&gt;=$E44,IF(COUNTIF($KZ44:MH44,"&gt;0")&gt;0,VLOOKUP($C44,Input!$A$8:$HV$21,MATCH($OK$21+COUNTIF($KZ44:MH44,"&gt;0"),Input!$A$6:$HV$6,0),FALSE),0),0))*$D44</f>
        <v>0</v>
      </c>
      <c r="PE44" s="1">
        <f>IF($E44+$I44+$D$7&lt;=PE$22,0,IF(PE$22-$D$7&gt;=$E44,IF(COUNTIF($KZ44:MI44,"&gt;0")&gt;0,VLOOKUP($C44,Input!$A$8:$HV$21,MATCH($OK$21+COUNTIF($KZ44:MI44,"&gt;0"),Input!$A$6:$HV$6,0),FALSE),0),0))*$D44</f>
        <v>0</v>
      </c>
      <c r="PF44" s="1">
        <f>IF($E44+$I44+$D$7&lt;=PF$22,0,IF(PF$22-$D$7&gt;=$E44,IF(COUNTIF($KZ44:MJ44,"&gt;0")&gt;0,VLOOKUP($C44,Input!$A$8:$HV$21,MATCH($OK$21+COUNTIF($KZ44:MJ44,"&gt;0"),Input!$A$6:$HV$6,0),FALSE),0),0))*$D44</f>
        <v>0</v>
      </c>
      <c r="PG44" s="1">
        <f>IF($E44+$I44+$D$7&lt;=PG$22,0,IF(PG$22-$D$7&gt;=$E44,IF(COUNTIF($KZ44:MK44,"&gt;0")&gt;0,VLOOKUP($C44,Input!$A$8:$HV$21,MATCH($OK$21+COUNTIF($KZ44:MK44,"&gt;0"),Input!$A$6:$HV$6,0),FALSE),0),0))*$D44</f>
        <v>0</v>
      </c>
      <c r="PH44" s="1">
        <f>IF($E44+$I44+$D$7&lt;=PH$22,0,IF(PH$22-$D$7&gt;=$E44,IF(COUNTIF($KZ44:ML44,"&gt;0")&gt;0,VLOOKUP($C44,Input!$A$8:$HV$21,MATCH($OK$21+COUNTIF($KZ44:ML44,"&gt;0"),Input!$A$6:$HV$6,0),FALSE),0),0))*$D44</f>
        <v>0</v>
      </c>
      <c r="PI44" s="1">
        <f>IF($E44+$I44+$D$7&lt;=PI$22,0,IF(PI$22-$D$7&gt;=$E44,IF(COUNTIF($KZ44:MM44,"&gt;0")&gt;0,VLOOKUP($C44,Input!$A$8:$HV$21,MATCH($OK$21+COUNTIF($KZ44:MM44,"&gt;0"),Input!$A$6:$HV$6,0),FALSE),0),0))*$D44</f>
        <v>0</v>
      </c>
      <c r="PJ44" s="1">
        <f>IF($E44+$I44+$D$7&lt;=PJ$22,0,IF(PJ$22-$D$7&gt;=$E44,IF(COUNTIF($KZ44:MN44,"&gt;0")&gt;0,VLOOKUP($C44,Input!$A$8:$HV$21,MATCH($OK$21+COUNTIF($KZ44:MN44,"&gt;0"),Input!$A$6:$HV$6,0),FALSE),0),0))*$D44</f>
        <v>0</v>
      </c>
      <c r="PK44" s="1">
        <f>IF($E44+$I44+$D$7&lt;=PK$22,0,IF(PK$22-$D$7&gt;=$E44,IF(COUNTIF($KZ44:MO44,"&gt;0")&gt;0,VLOOKUP($C44,Input!$A$8:$HV$21,MATCH($OK$21+COUNTIF($KZ44:MO44,"&gt;0"),Input!$A$6:$HV$6,0),FALSE),0),0))*$D44</f>
        <v>0</v>
      </c>
      <c r="PL44" s="1">
        <f>IF($E44+$I44+$D$7&lt;=PL$22,0,IF(PL$22-$D$7&gt;=$E44,IF(COUNTIF($KZ44:MP44,"&gt;0")&gt;0,VLOOKUP($C44,Input!$A$8:$HV$21,MATCH($OK$21+COUNTIF($KZ44:MP44,"&gt;0"),Input!$A$6:$HV$6,0),FALSE),0),0))*$D44</f>
        <v>0</v>
      </c>
      <c r="PM44" s="1">
        <f>IF($E44+$I44+$D$7&lt;=PM$22,0,IF(PM$22-$D$7&gt;=$E44,IF(COUNTIF($KZ44:MQ44,"&gt;0")&gt;0,VLOOKUP($C44,Input!$A$8:$HV$21,MATCH($OK$21+COUNTIF($KZ44:MQ44,"&gt;0"),Input!$A$6:$HV$6,0),FALSE),0),0))*$D44</f>
        <v>0</v>
      </c>
      <c r="PN44" s="1">
        <f>IF($E44+$I44+$D$7&lt;=PN$22,0,IF(PN$22-$D$7&gt;=$E44,IF(COUNTIF($KZ44:MR44,"&gt;0")&gt;0,VLOOKUP($C44,Input!$A$8:$HV$21,MATCH($OK$21+COUNTIF($KZ44:MR44,"&gt;0"),Input!$A$6:$HV$6,0),FALSE),0),0))*$D44</f>
        <v>0</v>
      </c>
      <c r="PO44" s="1">
        <f>IF($E44+$I44+$D$7&lt;=PO$22,0,IF(PO$22-$D$7&gt;=$E44,IF(COUNTIF($KZ44:MS44,"&gt;0")&gt;0,VLOOKUP($C44,Input!$A$8:$HV$21,MATCH($OK$21+COUNTIF($KZ44:MS44,"&gt;0"),Input!$A$6:$HV$6,0),FALSE),0),0))*$D44</f>
        <v>0</v>
      </c>
      <c r="PP44" s="1">
        <f>IF($E44+$I44+$D$7&lt;=PP$22,0,IF(PP$22-$D$7&gt;=$E44,IF(COUNTIF($KZ44:MT44,"&gt;0")&gt;0,VLOOKUP($C44,Input!$A$8:$HV$21,MATCH($OK$21+COUNTIF($KZ44:MT44,"&gt;0"),Input!$A$6:$HV$6,0),FALSE),0),0))*$D44</f>
        <v>0</v>
      </c>
      <c r="PQ44" s="1">
        <f>IF($E44+$I44+$D$7&lt;=PQ$22,0,IF(PQ$22-$D$7&gt;=$E44,IF(COUNTIF($KZ44:MU44,"&gt;0")&gt;0,VLOOKUP($C44,Input!$A$8:$HV$21,MATCH($OK$21+COUNTIF($KZ44:MU44,"&gt;0"),Input!$A$6:$HV$6,0),FALSE),0),0))*$D44</f>
        <v>0</v>
      </c>
      <c r="PR44" s="1">
        <f>IF($E44+$I44+$D$7&lt;=PR$22,0,IF(PR$22-$D$7&gt;=$E44,IF(COUNTIF($KZ44:MV44,"&gt;0")&gt;0,VLOOKUP($C44,Input!$A$8:$HV$21,MATCH($OK$21+COUNTIF($KZ44:MV44,"&gt;0"),Input!$A$6:$HV$6,0),FALSE),0),0))*$D44</f>
        <v>0</v>
      </c>
      <c r="PS44" s="1">
        <f>IF($E44+$I44+$D$7&lt;=PS$22,0,IF(PS$22-$D$7&gt;=$E44,IF(COUNTIF($KZ44:MW44,"&gt;0")&gt;0,VLOOKUP($C44,Input!$A$8:$HV$21,MATCH($OK$21+COUNTIF($KZ44:MW44,"&gt;0"),Input!$A$6:$HV$6,0),FALSE),0),0))*$D44</f>
        <v>0</v>
      </c>
      <c r="PT44" s="1">
        <f>IF($E44+$I44+$D$7&lt;=PT$22,0,IF(PT$22-$D$7&gt;=$E44,IF(COUNTIF($KZ44:MX44,"&gt;0")&gt;0,VLOOKUP($C44,Input!$A$8:$HV$21,MATCH($OK$21+COUNTIF($KZ44:MX44,"&gt;0"),Input!$A$6:$HV$6,0),FALSE),0),0))*$D44</f>
        <v>0</v>
      </c>
      <c r="PV44" s="1" t="str">
        <f t="shared" si="169"/>
        <v>2021 MY 40' CNG w Midlife Rebuild {234 Buses}</v>
      </c>
      <c r="PW44" s="1">
        <f t="shared" si="172"/>
        <v>0</v>
      </c>
      <c r="PX44" s="1">
        <f t="shared" si="173"/>
        <v>0</v>
      </c>
      <c r="PY44" s="1">
        <f t="shared" si="174"/>
        <v>0</v>
      </c>
      <c r="PZ44" s="1">
        <f t="shared" si="175"/>
        <v>0</v>
      </c>
      <c r="QA44" s="1">
        <f t="shared" si="176"/>
        <v>0</v>
      </c>
      <c r="QB44" s="1">
        <f t="shared" si="177"/>
        <v>141675155.87897554</v>
      </c>
      <c r="QC44" s="1">
        <f t="shared" si="178"/>
        <v>12490610.672862897</v>
      </c>
      <c r="QD44" s="1">
        <f t="shared" si="179"/>
        <v>12511675.683652377</v>
      </c>
      <c r="QE44" s="1">
        <f t="shared" si="180"/>
        <v>12555971.332277963</v>
      </c>
      <c r="QF44" s="1">
        <f t="shared" si="181"/>
        <v>12687493.169934915</v>
      </c>
      <c r="QG44" s="1">
        <f t="shared" si="182"/>
        <v>12789206.246828221</v>
      </c>
      <c r="QH44" s="1">
        <f t="shared" si="183"/>
        <v>21801206.140868511</v>
      </c>
      <c r="QI44" s="1">
        <f t="shared" si="184"/>
        <v>13671851.494103232</v>
      </c>
      <c r="QJ44" s="1">
        <f t="shared" si="185"/>
        <v>13725581.858210096</v>
      </c>
      <c r="QK44" s="1">
        <f t="shared" si="186"/>
        <v>13739216.527925795</v>
      </c>
      <c r="QL44" s="1">
        <f t="shared" si="187"/>
        <v>13865377.638533829</v>
      </c>
      <c r="QM44" s="1">
        <f t="shared" si="188"/>
        <v>13883586.467081627</v>
      </c>
      <c r="QN44" s="1">
        <f t="shared" si="189"/>
        <v>13892552.195879636</v>
      </c>
      <c r="QO44" s="1">
        <f t="shared" si="190"/>
        <v>13919017.733987745</v>
      </c>
      <c r="QP44" s="1">
        <f t="shared" si="191"/>
        <v>0</v>
      </c>
      <c r="QQ44" s="1">
        <f t="shared" si="192"/>
        <v>0</v>
      </c>
      <c r="QR44" s="1">
        <f t="shared" si="193"/>
        <v>0</v>
      </c>
      <c r="QS44" s="1">
        <f t="shared" si="194"/>
        <v>0</v>
      </c>
      <c r="QT44" s="1">
        <f t="shared" si="195"/>
        <v>0</v>
      </c>
      <c r="QU44" s="1">
        <f t="shared" si="196"/>
        <v>0</v>
      </c>
      <c r="QV44" s="1">
        <f t="shared" si="197"/>
        <v>0</v>
      </c>
      <c r="QW44" s="1">
        <f t="shared" si="198"/>
        <v>0</v>
      </c>
      <c r="QX44" s="1">
        <f t="shared" si="199"/>
        <v>0</v>
      </c>
      <c r="QY44" s="1">
        <f t="shared" si="200"/>
        <v>0</v>
      </c>
      <c r="QZ44" s="1">
        <f t="shared" si="201"/>
        <v>0</v>
      </c>
      <c r="RA44" s="1">
        <f t="shared" si="202"/>
        <v>0</v>
      </c>
      <c r="RB44" s="1">
        <f t="shared" si="203"/>
        <v>0</v>
      </c>
      <c r="RC44" s="1">
        <f t="shared" si="204"/>
        <v>0</v>
      </c>
      <c r="RD44" s="1">
        <f t="shared" si="205"/>
        <v>0</v>
      </c>
      <c r="RE44" s="1">
        <f t="shared" si="206"/>
        <v>0</v>
      </c>
      <c r="RF44" s="1">
        <f t="shared" si="207"/>
        <v>323208503.04112232</v>
      </c>
      <c r="RG44" s="1">
        <f t="shared" si="208"/>
        <v>249897278.06103107</v>
      </c>
      <c r="RH44" s="72"/>
      <c r="RI44" s="37"/>
    </row>
    <row r="45" spans="1:477" x14ac:dyDescent="0.25">
      <c r="A45" s="50"/>
      <c r="B45" s="143"/>
      <c r="C45" s="111" t="s">
        <v>76</v>
      </c>
      <c r="D45" s="108">
        <f t="shared" si="171"/>
        <v>234</v>
      </c>
      <c r="E45" s="110">
        <f t="shared" si="209"/>
        <v>2022</v>
      </c>
      <c r="F45" s="68">
        <f t="shared" si="168"/>
        <v>40000</v>
      </c>
      <c r="G45" s="69">
        <f>VLOOKUP($C45,Input!$A$8:$HV$39,MATCH(G$21,Input!$A$6:$HV$6,0),FALSE)</f>
        <v>2.91</v>
      </c>
      <c r="H45" s="123">
        <f>VLOOKUP($C45,Input!$A$8:$HV$39,MATCH(H$21,Input!$A$6:$HV$6,0),FALSE)</f>
        <v>0</v>
      </c>
      <c r="I45" s="70">
        <f>VLOOKUP($C45,Input!$A$8:$HV$39,MATCH(I$21,Input!$A$6:$HV$6,0),FALSE)</f>
        <v>14</v>
      </c>
      <c r="J45" s="1">
        <f>+IF($E45=J$22,VLOOKUP($C45,Input!$A$8:$AN$39,MATCH(J$21,Input!$A$6:$AN$6,0),FALSE)+$H45,0)*$D45</f>
        <v>0</v>
      </c>
      <c r="K45" s="1">
        <f>+IF($E45=K$22,VLOOKUP($C45,Input!$A$8:$AN$39,MATCH(K$21,Input!$A$6:$AN$6,0),FALSE)+$H45,0)*$D45</f>
        <v>0</v>
      </c>
      <c r="L45" s="1">
        <f>+IF($E45=L$22,VLOOKUP($C45,Input!$A$8:$AN$39,MATCH(L$21,Input!$A$6:$AN$6,0),FALSE)+$H45,0)*$D45</f>
        <v>0</v>
      </c>
      <c r="M45" s="1">
        <f>+IF($E45=M$22,VLOOKUP($C45,Input!$A$8:$AN$39,MATCH(M$21,Input!$A$6:$AN$6,0),FALSE)+$H45,0)*$D45</f>
        <v>0</v>
      </c>
      <c r="N45" s="1">
        <f>+IF($E45=N$22,VLOOKUP($C45,Input!$A$8:$AN$39,MATCH(N$21,Input!$A$6:$AN$6,0),FALSE)+$H45,0)*$D45</f>
        <v>0</v>
      </c>
      <c r="O45" s="1">
        <f>+IF($E45=O$22,VLOOKUP($C45,Input!$A$8:$AN$39,MATCH(O$21,Input!$A$6:$AN$6,0),FALSE)+$H45,0)*$D45</f>
        <v>0</v>
      </c>
      <c r="P45" s="1">
        <f>+IF($E45=P$22,VLOOKUP($C45,Input!$A$8:$AN$39,MATCH(P$21,Input!$A$6:$AN$6,0),FALSE)+$H45,0)*$D45</f>
        <v>128732659.91886717</v>
      </c>
      <c r="Q45" s="1">
        <f>+IF($E45=Q$22,VLOOKUP($C45,Input!$A$8:$AN$39,MATCH(Q$21,Input!$A$6:$AN$6,0),FALSE)+$H45,0)*$D45</f>
        <v>0</v>
      </c>
      <c r="R45" s="1">
        <f>+IF($E45=R$22,VLOOKUP($C45,Input!$A$8:$AN$39,MATCH(R$21,Input!$A$6:$AN$6,0),FALSE)+$H45,0)*$D45</f>
        <v>0</v>
      </c>
      <c r="S45" s="1">
        <f>+IF($E45=S$22,VLOOKUP($C45,Input!$A$8:$AN$39,MATCH(S$21,Input!$A$6:$AN$6,0),FALSE)+$H45,0)*$D45</f>
        <v>0</v>
      </c>
      <c r="T45" s="1">
        <f>+IF($E45=T$22,VLOOKUP($C45,Input!$A$8:$AN$39,MATCH(T$21,Input!$A$6:$AN$6,0),FALSE)+$H45,0)*$D45</f>
        <v>0</v>
      </c>
      <c r="U45" s="1">
        <f>+IF($E45=U$22,VLOOKUP($C45,Input!$A$8:$AN$39,MATCH(U$21,Input!$A$6:$AN$6,0),FALSE)+$H45,0)*$D45</f>
        <v>0</v>
      </c>
      <c r="V45" s="1">
        <f>+IF($E45=V$22,VLOOKUP($C45,Input!$A$8:$AN$39,MATCH(V$21,Input!$A$6:$AN$6,0),FALSE)+$H45,0)*$D45</f>
        <v>0</v>
      </c>
      <c r="W45" s="1">
        <f>+IF($E45=W$22,VLOOKUP($C45,Input!$A$8:$AN$39,MATCH(W$21,Input!$A$6:$AN$6,0),FALSE)+$H45,0)*$D45</f>
        <v>0</v>
      </c>
      <c r="X45" s="1">
        <f>+IF($E45=X$22,VLOOKUP($C45,Input!$A$8:$AN$39,MATCH(X$21,Input!$A$6:$AN$6,0),FALSE)+$H45,0)*$D45</f>
        <v>0</v>
      </c>
      <c r="Y45" s="1">
        <f>+IF($E45=Y$22,VLOOKUP($C45,Input!$A$8:$AN$39,MATCH(Y$21,Input!$A$6:$AN$6,0),FALSE)+$H45,0)*$D45</f>
        <v>0</v>
      </c>
      <c r="Z45" s="1">
        <f>+IF($E45=Z$22,VLOOKUP($C45,Input!$A$8:$AN$39,MATCH(Z$21,Input!$A$6:$AN$6,0),FALSE)+$H45,0)*$D45</f>
        <v>0</v>
      </c>
      <c r="AA45" s="1">
        <f>+IF($E45=AA$22,VLOOKUP($C45,Input!$A$8:$AN$39,MATCH(AA$21,Input!$A$6:$AN$6,0),FALSE)+$H45,0)*$D45</f>
        <v>0</v>
      </c>
      <c r="AB45" s="1">
        <f>+IF($E45=AB$22,VLOOKUP($C45,Input!$A$8:$AN$39,MATCH(AB$21,Input!$A$6:$AN$6,0),FALSE)+$H45,0)*$D45</f>
        <v>0</v>
      </c>
      <c r="AC45" s="1">
        <f>+IF($E45=AC$22,VLOOKUP($C45,Input!$A$8:$AN$39,MATCH(AC$21,Input!$A$6:$AN$6,0),FALSE)+$H45,0)*$D45</f>
        <v>0</v>
      </c>
      <c r="AD45" s="1">
        <f>+IF($E45=AD$22,VLOOKUP($C45,Input!$A$8:$AN$39,MATCH(AD$21,Input!$A$6:$AN$6,0),FALSE)+$H45,0)*$D45</f>
        <v>0</v>
      </c>
      <c r="AE45" s="1">
        <f>+IF($E45=AE$22,VLOOKUP($C45,Input!$A$8:$AN$39,MATCH(AE$21,Input!$A$6:$AN$6,0),FALSE)+$H45,0)*$D45</f>
        <v>0</v>
      </c>
      <c r="AF45" s="1">
        <f>+IF($E45=AF$22,VLOOKUP($C45,Input!$A$8:$AN$39,MATCH(AF$21,Input!$A$6:$AN$6,0),FALSE)+$H45,0)*$D45</f>
        <v>0</v>
      </c>
      <c r="AG45" s="1">
        <f>+IF($E45=AG$22,VLOOKUP($C45,Input!$A$8:$AN$39,MATCH(AG$21,Input!$A$6:$AN$6,0),FALSE)+$H45,0)*$D45</f>
        <v>0</v>
      </c>
      <c r="AH45" s="1">
        <f>+IF($E45=AH$22,VLOOKUP($C45,Input!$A$8:$AN$39,MATCH(AH$21,Input!$A$6:$AN$6,0),FALSE)+$H45,0)*$D45</f>
        <v>0</v>
      </c>
      <c r="AI45" s="1">
        <f>+IF($E45=AI$22,VLOOKUP($C45,Input!$A$8:$AN$39,MATCH(AI$21,Input!$A$6:$AN$6,0),FALSE)+$H45,0)*$D45</f>
        <v>0</v>
      </c>
      <c r="AJ45" s="1">
        <f>+IF($E45=AJ$22,VLOOKUP($C45,Input!$A$8:$AN$39,MATCH(AJ$21,Input!$A$6:$AN$6,0),FALSE)+$H45,0)*$D45</f>
        <v>0</v>
      </c>
      <c r="AK45" s="1">
        <f>+IF($E45=AK$22,VLOOKUP($C45,Input!$A$8:$AN$39,MATCH(AK$21,Input!$A$6:$AN$6,0),FALSE)+$H45,0)*$D45</f>
        <v>0</v>
      </c>
      <c r="AL45" s="1">
        <f>+IF($E45=AL$22,VLOOKUP($C45,Input!$A$8:$AN$39,MATCH(AL$21,Input!$A$6:$AN$6,0),FALSE)+$H45,0)*$D45</f>
        <v>0</v>
      </c>
      <c r="AM45" s="1">
        <f>+IF($E45=AM$22,VLOOKUP($C45,Input!$A$8:$AN$39,MATCH(AM$21,Input!$A$6:$AN$6,0),FALSE)+$H45,0)*$D45</f>
        <v>0</v>
      </c>
      <c r="AN45" s="1">
        <f>+IF($E45=AN$22,VLOOKUP($C45,Input!$A$8:$AN$39,MATCH(AN$21,Input!$A$6:$AN$6,0),FALSE)+$H45,0)*$D45</f>
        <v>0</v>
      </c>
      <c r="AO45" s="1">
        <f>+IF($E45=AO$22,VLOOKUP($C45,Input!$A$8:$AN$39,MATCH(AO$21,Input!$A$6:$AN$6,0),FALSE)+$H45,0)*$D45</f>
        <v>0</v>
      </c>
      <c r="AP45" s="1">
        <f>+IF($E45=AP$22,VLOOKUP($C45,Input!$A$8:$AN$39,MATCH(AP$21,Input!$A$6:$AN$6,0),FALSE)+$H45,0)*$D45</f>
        <v>0</v>
      </c>
      <c r="AQ45" s="1">
        <f>+IF($E45=AQ$22,VLOOKUP($C45,Input!$A$8:$AN$39,MATCH(AQ$21,Input!$A$6:$AN$6,0),FALSE)+$H45,0)*$D45</f>
        <v>0</v>
      </c>
      <c r="AR45" s="1">
        <f>+IF($E45=AR$22,VLOOKUP($C45,Input!$A$8:$AN$39,MATCH(AR$21,Input!$A$6:$AN$6,0),FALSE)+$H45,0)*$D45</f>
        <v>0</v>
      </c>
      <c r="AT45" t="str">
        <f>VLOOKUP($C45,Input!$A$8:$HV$39,MATCH(AT$21,Input!$A$6:$HV$6,0),FALSE)</f>
        <v>Parts and administrative cost</v>
      </c>
      <c r="AU45" s="1">
        <f>+IF($E45=AU$22,VLOOKUP($C45,Input!$A$8:$HV$39,MATCH(AU$21,Input!$A$6:$HV$6,0),FALSE),0)*$D45</f>
        <v>0</v>
      </c>
      <c r="AV45" s="1">
        <f>+IF($E45=AV$22,VLOOKUP($C45,Input!$A$8:$HV$39,MATCH(AV$21,Input!$A$6:$HV$6,0),FALSE),0)*$D45</f>
        <v>0</v>
      </c>
      <c r="AW45" s="1">
        <f>+IF($E45=AW$22,VLOOKUP($C45,Input!$A$8:$HV$39,MATCH(AW$21,Input!$A$6:$HV$6,0),FALSE),0)*$D45</f>
        <v>0</v>
      </c>
      <c r="AX45" s="1">
        <f>+IF($E45=AX$22,VLOOKUP($C45,Input!$A$8:$HV$39,MATCH(AX$21,Input!$A$6:$HV$6,0),FALSE),0)*$D45</f>
        <v>0</v>
      </c>
      <c r="AY45" s="1">
        <f>+IF($E45=AY$22,VLOOKUP($C45,Input!$A$8:$HV$39,MATCH(AY$21,Input!$A$6:$HV$6,0),FALSE),0)*$D45</f>
        <v>0</v>
      </c>
      <c r="AZ45" s="1">
        <f>+IF($E45=AZ$22,VLOOKUP($C45,Input!$A$8:$HV$39,MATCH(AZ$21,Input!$A$6:$HV$6,0),FALSE),0)*$D45</f>
        <v>0</v>
      </c>
      <c r="BA45" s="1">
        <f>+IF($E45=BA$22,VLOOKUP($C45,Input!$A$8:$HV$39,MATCH(BA$21,Input!$A$6:$HV$6,0),FALSE),0)*$D45</f>
        <v>3218316.4979716791</v>
      </c>
      <c r="BB45" s="1">
        <f>+IF($E45=BB$22,VLOOKUP($C45,Input!$A$8:$HV$39,MATCH(BB$21,Input!$A$6:$HV$6,0),FALSE),0)*$D45</f>
        <v>0</v>
      </c>
      <c r="BC45" s="1">
        <f>+IF($E45=BC$22,VLOOKUP($C45,Input!$A$8:$HV$39,MATCH(BC$21,Input!$A$6:$HV$6,0),FALSE),0)*$D45</f>
        <v>0</v>
      </c>
      <c r="BD45" s="1">
        <f>+IF($E45=BD$22,VLOOKUP($C45,Input!$A$8:$HV$39,MATCH(BD$21,Input!$A$6:$HV$6,0),FALSE),0)*$D45</f>
        <v>0</v>
      </c>
      <c r="BE45" s="1">
        <f>+IF($E45=BE$22,VLOOKUP($C45,Input!$A$8:$HV$39,MATCH(BE$21,Input!$A$6:$HV$6,0),FALSE),0)*$D45</f>
        <v>0</v>
      </c>
      <c r="BF45" s="1">
        <f>+IF($E45=BF$22,VLOOKUP($C45,Input!$A$8:$HV$39,MATCH(BF$21,Input!$A$6:$HV$6,0),FALSE),0)*$D45</f>
        <v>0</v>
      </c>
      <c r="BG45" s="1">
        <f>+IF($E45=BG$22,VLOOKUP($C45,Input!$A$8:$HV$39,MATCH(BG$21,Input!$A$6:$HV$6,0),FALSE),0)*$D45</f>
        <v>0</v>
      </c>
      <c r="BH45" s="1">
        <f>+IF($E45=BH$22,VLOOKUP($C45,Input!$A$8:$HV$39,MATCH(BH$21,Input!$A$6:$HV$6,0),FALSE),0)*$D45</f>
        <v>0</v>
      </c>
      <c r="BI45" s="1">
        <f>+IF($E45=BI$22,VLOOKUP($C45,Input!$A$8:$HV$39,MATCH(BI$21,Input!$A$6:$HV$6,0),FALSE),0)*$D45</f>
        <v>0</v>
      </c>
      <c r="BJ45" s="1">
        <f>+IF($E45=BJ$22,VLOOKUP($C45,Input!$A$8:$HV$39,MATCH(BJ$21,Input!$A$6:$HV$6,0),FALSE),0)*$D45</f>
        <v>0</v>
      </c>
      <c r="BK45" s="1">
        <f>+IF($E45=BK$22,VLOOKUP($C45,Input!$A$8:$HV$39,MATCH(BK$21,Input!$A$6:$HV$6,0),FALSE),0)*$D45</f>
        <v>0</v>
      </c>
      <c r="BL45" s="1">
        <f>+IF($E45=BL$22,VLOOKUP($C45,Input!$A$8:$HV$39,MATCH(BL$21,Input!$A$6:$HV$6,0),FALSE),0)*$D45</f>
        <v>0</v>
      </c>
      <c r="BM45" s="1">
        <f>+IF($E45=BM$22,VLOOKUP($C45,Input!$A$8:$HV$39,MATCH(BM$21,Input!$A$6:$HV$6,0),FALSE),0)*$D45</f>
        <v>0</v>
      </c>
      <c r="BN45" s="1">
        <f>+IF($E45=BN$22,VLOOKUP($C45,Input!$A$8:$HV$39,MATCH(BN$21,Input!$A$6:$HV$6,0),FALSE),0)*$D45</f>
        <v>0</v>
      </c>
      <c r="BO45" s="1">
        <f>+IF($E45=BO$22,VLOOKUP($C45,Input!$A$8:$HV$39,MATCH(BO$21,Input!$A$6:$HV$6,0),FALSE),0)*$D45</f>
        <v>0</v>
      </c>
      <c r="BP45" s="1">
        <f>+IF($E45=BP$22,VLOOKUP($C45,Input!$A$8:$HV$39,MATCH(BP$21,Input!$A$6:$HV$6,0),FALSE),0)*$D45</f>
        <v>0</v>
      </c>
      <c r="BQ45" s="1">
        <f>+IF($E45=BQ$22,VLOOKUP($C45,Input!$A$8:$HV$39,MATCH(BQ$21,Input!$A$6:$HV$6,0),FALSE),0)*$D45</f>
        <v>0</v>
      </c>
      <c r="BR45" s="1">
        <f>+IF($E45=BR$22,VLOOKUP($C45,Input!$A$8:$HV$39,MATCH(BR$21,Input!$A$6:$HV$6,0),FALSE),0)*$D45</f>
        <v>0</v>
      </c>
      <c r="BS45" s="1">
        <f>+IF($E45=BS$22,VLOOKUP($C45,Input!$A$8:$HV$39,MATCH(BS$21,Input!$A$6:$HV$6,0),FALSE),0)*$D45</f>
        <v>0</v>
      </c>
      <c r="BT45" s="1">
        <f>+IF($E45=BT$22,VLOOKUP($C45,Input!$A$8:$HV$39,MATCH(BT$21,Input!$A$6:$HV$6,0),FALSE),0)*$D45</f>
        <v>0</v>
      </c>
      <c r="BU45" s="1">
        <f>+IF($E45=BU$22,VLOOKUP($C45,Input!$A$8:$HV$39,MATCH(BU$21,Input!$A$6:$HV$6,0),FALSE),0)*$D45</f>
        <v>0</v>
      </c>
      <c r="BV45" s="1">
        <f>+IF($E45=BV$22,VLOOKUP($C45,Input!$A$8:$HV$39,MATCH(BV$21,Input!$A$6:$HV$6,0),FALSE),0)*$D45</f>
        <v>0</v>
      </c>
      <c r="BW45" s="1">
        <f>+IF($E45=BW$22,VLOOKUP($C45,Input!$A$8:$HV$39,MATCH(BW$21,Input!$A$6:$HV$6,0),FALSE),0)*$D45</f>
        <v>0</v>
      </c>
      <c r="BX45" s="1">
        <f>+IF($E45=BX$22,VLOOKUP($C45,Input!$A$8:$HV$39,MATCH(BX$21,Input!$A$6:$HV$6,0),FALSE),0)*$D45</f>
        <v>0</v>
      </c>
      <c r="BY45" s="1">
        <f>+IF($E45=BY$22,VLOOKUP($C45,Input!$A$8:$HV$39,MATCH(BY$21,Input!$A$6:$HV$6,0),FALSE),0)*$D45</f>
        <v>0</v>
      </c>
      <c r="BZ45" s="1">
        <f>+IF($E45=BZ$22,VLOOKUP($C45,Input!$A$8:$HV$39,MATCH(BZ$21,Input!$A$6:$HV$6,0),FALSE),0)*$D45</f>
        <v>0</v>
      </c>
      <c r="CA45" s="1">
        <f>+IF($E45=CA$22,VLOOKUP($C45,Input!$A$8:$HV$39,MATCH(CA$21,Input!$A$6:$HV$6,0),FALSE),0)*$D45</f>
        <v>0</v>
      </c>
      <c r="CB45" s="1">
        <f>+IF($E45=CB$22,VLOOKUP($C45,Input!$A$8:$HV$39,MATCH(CB$21,Input!$A$6:$HV$6,0),FALSE),0)*$D45</f>
        <v>0</v>
      </c>
      <c r="CC45" s="1">
        <f>+IF($E45=CC$22,VLOOKUP($C45,Input!$A$8:$HV$39,MATCH(CC$21,Input!$A$6:$HV$6,0),FALSE),0)*$D45</f>
        <v>0</v>
      </c>
      <c r="CE45" t="str">
        <f>VLOOKUP($C45,Input!$A$8:$HV$39,MATCH(CE$21,Input!$A$6:$HV$6,0),FALSE)</f>
        <v>Engine Rebuild @ 7 Yr</v>
      </c>
      <c r="CF45" s="1">
        <f>IF($E45+$I45+$D$7&lt;=CF$22,0,IF(CF$22-$D$7&gt;=$E45,IF(COUNTIF($KZ45:LP45,"&gt;0")&gt;0,VLOOKUP($C45,Input!$A$8:$HV$21,MATCH($CE$21+COUNTIF($KZ45:LP45,"&gt;0"),Input!$A$6:$HV$6,0),FALSE),0),0))*$D45</f>
        <v>0</v>
      </c>
      <c r="CG45" s="1">
        <f>IF($E45+$I45+$D$7&lt;=CG$22,0,IF(CG$22-$D$7&gt;=$E45,IF(COUNTIF($KZ45:LQ45,"&gt;0")&gt;0,VLOOKUP($C45,Input!$A$8:$HV$21,MATCH($CE$21+COUNTIF($KZ45:LQ45,"&gt;0"),Input!$A$6:$HV$6,0),FALSE),0),0))*$D45</f>
        <v>0</v>
      </c>
      <c r="CH45" s="1">
        <f>IF($E45+$I45+$D$7&lt;=CH$22,0,IF(CH$22-$D$7&gt;=$E45,IF(COUNTIF($KZ45:LR45,"&gt;0")&gt;0,VLOOKUP($C45,Input!$A$8:$HV$21,MATCH($CE$21+COUNTIF($KZ45:LR45,"&gt;0"),Input!$A$6:$HV$6,0),FALSE),0),0))*$D45</f>
        <v>0</v>
      </c>
      <c r="CI45" s="1">
        <f>IF($E45+$I45+$D$7&lt;=CI$22,0,IF(CI$22-$D$7&gt;=$E45,IF(COUNTIF($KZ45:LS45,"&gt;0")&gt;0,VLOOKUP($C45,Input!$A$8:$HV$21,MATCH($CE$21+COUNTIF($KZ45:LS45,"&gt;0"),Input!$A$6:$HV$6,0),FALSE),0),0))*$D45</f>
        <v>0</v>
      </c>
      <c r="CJ45" s="1">
        <f>IF($E45+$I45+$D$7&lt;=CJ$22,0,IF(CJ$22-$D$7&gt;=$E45,IF(COUNTIF($KZ45:LT45,"&gt;0")&gt;0,VLOOKUP($C45,Input!$A$8:$HV$21,MATCH($CE$21+COUNTIF($KZ45:LT45,"&gt;0"),Input!$A$6:$HV$6,0),FALSE),0),0))*$D45</f>
        <v>0</v>
      </c>
      <c r="CK45" s="1">
        <f>IF($E45+$I45+$D$7&lt;=CK$22,0,IF(CK$22-$D$7&gt;=$E45,IF(COUNTIF($KZ45:LU45,"&gt;0")&gt;0,VLOOKUP($C45,Input!$A$8:$HV$21,MATCH($CE$21+COUNTIF($KZ45:LU45,"&gt;0"),Input!$A$6:$HV$6,0),FALSE),0),0))*$D45</f>
        <v>0</v>
      </c>
      <c r="CL45" s="1">
        <f>IF($E45+$I45+$D$7&lt;=CL$22,0,IF(CL$22-$D$7&gt;=$E45,IF(COUNTIF($KZ45:LV45,"&gt;0")&gt;0,VLOOKUP($C45,Input!$A$8:$HV$21,MATCH($CE$21+COUNTIF($KZ45:LV45,"&gt;0"),Input!$A$6:$HV$6,0),FALSE),0),0))*$D45</f>
        <v>0</v>
      </c>
      <c r="CM45" s="1">
        <f>IF($E45+$I45+$D$7&lt;=CM$22,0,IF(CM$22-$D$7&gt;=$E45,IF(COUNTIF($KZ45:LW45,"&gt;0")&gt;0,VLOOKUP($C45,Input!$A$8:$HV$21,MATCH($CE$21+COUNTIF($KZ45:LW45,"&gt;0"),Input!$A$6:$HV$6,0),FALSE),0),0))*$D45</f>
        <v>0</v>
      </c>
      <c r="CN45" s="1">
        <f>IF($E45+$I45+$D$7&lt;=CN$22,0,IF(CN$22-$D$7&gt;=$E45,IF(COUNTIF($KZ45:LX45,"&gt;0")&gt;0,VLOOKUP($C45,Input!$A$8:$HV$21,MATCH($CE$21+COUNTIF($KZ45:LX45,"&gt;0"),Input!$A$6:$HV$6,0),FALSE),0),0))*$D45</f>
        <v>0</v>
      </c>
      <c r="CO45" s="1">
        <f>IF($E45+$I45+$D$7&lt;=CO$22,0,IF(CO$22-$D$7&gt;=$E45,IF(COUNTIF($KZ45:LY45,"&gt;0")&gt;0,VLOOKUP($C45,Input!$A$8:$HV$21,MATCH($CE$21+COUNTIF($KZ45:LY45,"&gt;0"),Input!$A$6:$HV$6,0),FALSE),0),0))*$D45</f>
        <v>0</v>
      </c>
      <c r="CP45" s="1">
        <f>IF($E45+$I45+$D$7&lt;=CP$22,0,IF(CP$22-$D$7&gt;=$E45,IF(COUNTIF($KZ45:LZ45,"&gt;0")&gt;0,VLOOKUP($C45,Input!$A$8:$HV$21,MATCH($CE$21+COUNTIF($KZ45:LZ45,"&gt;0"),Input!$A$6:$HV$6,0),FALSE),0),0))*$D45</f>
        <v>0</v>
      </c>
      <c r="CQ45" s="1">
        <f>IF($E45+$I45+$D$7&lt;=CQ$22,0,IF(CQ$22-$D$7&gt;=$E45,IF(COUNTIF($KZ45:MA45,"&gt;0")&gt;0,VLOOKUP($C45,Input!$A$8:$HV$21,MATCH($CE$21+COUNTIF($KZ45:MA45,"&gt;0"),Input!$A$6:$HV$6,0),FALSE),0),0))*$D45</f>
        <v>0</v>
      </c>
      <c r="CR45" s="1">
        <f>IF($E45+$I45+$D$7&lt;=CR$22,0,IF(CR$22-$D$7&gt;=$E45,IF(COUNTIF($KZ45:MB45,"&gt;0")&gt;0,VLOOKUP($C45,Input!$A$8:$HV$21,MATCH($CE$21+COUNTIF($KZ45:MB45,"&gt;0"),Input!$A$6:$HV$6,0),FALSE),0),0))*$D45</f>
        <v>8190000</v>
      </c>
      <c r="CS45" s="1">
        <f>IF($E45+$I45+$D$7&lt;=CS$22,0,IF(CS$22-$D$7&gt;=$E45,IF(COUNTIF($KZ45:MC45,"&gt;0")&gt;0,VLOOKUP($C45,Input!$A$8:$HV$21,MATCH($CE$21+COUNTIF($KZ45:MC45,"&gt;0"),Input!$A$6:$HV$6,0),FALSE),0),0))*$D45</f>
        <v>0</v>
      </c>
      <c r="CT45" s="1">
        <f>IF($E45+$I45+$D$7&lt;=CT$22,0,IF(CT$22-$D$7&gt;=$E45,IF(COUNTIF($KZ45:MD45,"&gt;0")&gt;0,VLOOKUP($C45,Input!$A$8:$HV$21,MATCH($CE$21+COUNTIF($KZ45:MD45,"&gt;0"),Input!$A$6:$HV$6,0),FALSE),0),0))*$D45</f>
        <v>0</v>
      </c>
      <c r="CU45" s="1">
        <f>IF($E45+$I45+$D$7&lt;=CU$22,0,IF(CU$22-$D$7&gt;=$E45,IF(COUNTIF($KZ45:ME45,"&gt;0")&gt;0,VLOOKUP($C45,Input!$A$8:$HV$21,MATCH($CE$21+COUNTIF($KZ45:ME45,"&gt;0"),Input!$A$6:$HV$6,0),FALSE),0),0))*$D45</f>
        <v>0</v>
      </c>
      <c r="CV45" s="1">
        <f>IF($E45+$I45+$D$7&lt;=CV$22,0,IF(CV$22-$D$7&gt;=$E45,IF(COUNTIF($KZ45:MF45,"&gt;0")&gt;0,VLOOKUP($C45,Input!$A$8:$HV$21,MATCH($CE$21+COUNTIF($KZ45:MF45,"&gt;0"),Input!$A$6:$HV$6,0),FALSE),0),0))*$D45</f>
        <v>0</v>
      </c>
      <c r="CW45" s="1">
        <f>IF($E45+$I45+$D$7&lt;=CW$22,0,IF(CW$22-$D$7&gt;=$E45,IF(COUNTIF($KZ45:MG45,"&gt;0")&gt;0,VLOOKUP($C45,Input!$A$8:$HV$21,MATCH($CE$21+COUNTIF($KZ45:MG45,"&gt;0"),Input!$A$6:$HV$6,0),FALSE),0),0))*$D45</f>
        <v>0</v>
      </c>
      <c r="CX45" s="1">
        <f>IF($E45+$I45+$D$7&lt;=CX$22,0,IF(CX$22-$D$7&gt;=$E45,IF(COUNTIF($KZ45:MH45,"&gt;0")&gt;0,VLOOKUP($C45,Input!$A$8:$HV$21,MATCH($CE$21+COUNTIF($KZ45:MH45,"&gt;0"),Input!$A$6:$HV$6,0),FALSE),0),0))*$D45</f>
        <v>0</v>
      </c>
      <c r="CY45" s="1">
        <f>IF($E45+$I45+$D$7&lt;=CY$22,0,IF(CY$22-$D$7&gt;=$E45,IF(COUNTIF($KZ45:MI45,"&gt;0")&gt;0,VLOOKUP($C45,Input!$A$8:$HV$21,MATCH($CE$21+COUNTIF($KZ45:MI45,"&gt;0"),Input!$A$6:$HV$6,0),FALSE),0),0))*$D45</f>
        <v>0</v>
      </c>
      <c r="CZ45" s="1">
        <f>IF($E45+$I45+$D$7&lt;=CZ$22,0,IF(CZ$22-$D$7&gt;=$E45,IF(COUNTIF($KZ45:MJ45,"&gt;0")&gt;0,VLOOKUP($C45,Input!$A$8:$HV$21,MATCH($CE$21+COUNTIF($KZ45:MJ45,"&gt;0"),Input!$A$6:$HV$6,0),FALSE),0),0))*$D45</f>
        <v>0</v>
      </c>
      <c r="DA45" s="1">
        <f>IF($E45+$I45+$D$7&lt;=DA$22,0,IF(DA$22-$D$7&gt;=$E45,IF(COUNTIF($KZ45:MK45,"&gt;0")&gt;0,VLOOKUP($C45,Input!$A$8:$HV$21,MATCH($CE$21+COUNTIF($KZ45:MK45,"&gt;0"),Input!$A$6:$HV$6,0),FALSE),0),0))*$D45</f>
        <v>0</v>
      </c>
      <c r="DB45" s="1">
        <f>IF($E45+$I45+$D$7&lt;=DB$22,0,IF(DB$22-$D$7&gt;=$E45,IF(COUNTIF($KZ45:ML45,"&gt;0")&gt;0,VLOOKUP($C45,Input!$A$8:$HV$21,MATCH($CE$21+COUNTIF($KZ45:ML45,"&gt;0"),Input!$A$6:$HV$6,0),FALSE),0),0))*$D45</f>
        <v>0</v>
      </c>
      <c r="DC45" s="1">
        <f>IF($E45+$I45+$D$7&lt;=DC$22,0,IF(DC$22-$D$7&gt;=$E45,IF(COUNTIF($KZ45:MM45,"&gt;0")&gt;0,VLOOKUP($C45,Input!$A$8:$HV$21,MATCH($CE$21+COUNTIF($KZ45:MM45,"&gt;0"),Input!$A$6:$HV$6,0),FALSE),0),0))*$D45</f>
        <v>0</v>
      </c>
      <c r="DD45" s="1">
        <f>IF($E45+$I45+$D$7&lt;=DD$22,0,IF(DD$22-$D$7&gt;=$E45,IF(COUNTIF($KZ45:MN45,"&gt;0")&gt;0,VLOOKUP($C45,Input!$A$8:$HV$21,MATCH($CE$21+COUNTIF($KZ45:MN45,"&gt;0"),Input!$A$6:$HV$6,0),FALSE),0),0))*$D45</f>
        <v>0</v>
      </c>
      <c r="DE45" s="1">
        <f>IF($E45+$I45+$D$7&lt;=DE$22,0,IF(DE$22-$D$7&gt;=$E45,IF(COUNTIF($KZ45:MO45,"&gt;0")&gt;0,VLOOKUP($C45,Input!$A$8:$HV$21,MATCH($CE$21+COUNTIF($KZ45:MO45,"&gt;0"),Input!$A$6:$HV$6,0),FALSE),0),0))*$D45</f>
        <v>0</v>
      </c>
      <c r="DF45" s="1">
        <f>IF($E45+$I45+$D$7&lt;=DF$22,0,IF(DF$22-$D$7&gt;=$E45,IF(COUNTIF($KZ45:MP45,"&gt;0")&gt;0,VLOOKUP($C45,Input!$A$8:$HV$21,MATCH($CE$21+COUNTIF($KZ45:MP45,"&gt;0"),Input!$A$6:$HV$6,0),FALSE),0),0))*$D45</f>
        <v>0</v>
      </c>
      <c r="DG45" s="1">
        <f>IF($E45+$I45+$D$7&lt;=DG$22,0,IF(DG$22-$D$7&gt;=$E45,IF(COUNTIF($KZ45:MQ45,"&gt;0")&gt;0,VLOOKUP($C45,Input!$A$8:$HV$21,MATCH($CE$21+COUNTIF($KZ45:MQ45,"&gt;0"),Input!$A$6:$HV$6,0),FALSE),0),0))*$D45</f>
        <v>0</v>
      </c>
      <c r="DH45" s="1">
        <f>IF($E45+$I45+$D$7&lt;=DH$22,0,IF(DH$22-$D$7&gt;=$E45,IF(COUNTIF($KZ45:MR45,"&gt;0")&gt;0,VLOOKUP($C45,Input!$A$8:$HV$21,MATCH($CE$21+COUNTIF($KZ45:MR45,"&gt;0"),Input!$A$6:$HV$6,0),FALSE),0),0))*$D45</f>
        <v>0</v>
      </c>
      <c r="DI45" s="1">
        <f>IF($E45+$I45+$D$7&lt;=DI$22,0,IF(DI$22-$D$7&gt;=$E45,IF(COUNTIF($KZ45:MS45,"&gt;0")&gt;0,VLOOKUP($C45,Input!$A$8:$HV$21,MATCH($CE$21+COUNTIF($KZ45:MS45,"&gt;0"),Input!$A$6:$HV$6,0),FALSE),0),0))*$D45</f>
        <v>0</v>
      </c>
      <c r="DJ45" s="1">
        <f>IF($E45+$I45+$D$7&lt;=DJ$22,0,IF(DJ$22-$D$7&gt;=$E45,IF(COUNTIF($KZ45:MT45,"&gt;0")&gt;0,VLOOKUP($C45,Input!$A$8:$HV$21,MATCH($CE$21+COUNTIF($KZ45:MT45,"&gt;0"),Input!$A$6:$HV$6,0),FALSE),0),0))*$D45</f>
        <v>0</v>
      </c>
      <c r="DK45" s="1">
        <f>IF($E45+$I45+$D$7&lt;=DK$22,0,IF(DK$22-$D$7&gt;=$E45,IF(COUNTIF($KZ45:MU45,"&gt;0")&gt;0,VLOOKUP($C45,Input!$A$8:$HV$21,MATCH($CE$21+COUNTIF($KZ45:MU45,"&gt;0"),Input!$A$6:$HV$6,0),FALSE),0),0))*$D45</f>
        <v>0</v>
      </c>
      <c r="DL45" s="1">
        <f>IF($E45+$I45+$D$7&lt;=DL$22,0,IF(DL$22-$D$7&gt;=$E45,IF(COUNTIF($KZ45:MV45,"&gt;0")&gt;0,VLOOKUP($C45,Input!$A$8:$HV$21,MATCH($CE$21+COUNTIF($KZ45:MV45,"&gt;0"),Input!$A$6:$HV$6,0),FALSE),0),0))*$D45</f>
        <v>0</v>
      </c>
      <c r="DM45" s="1">
        <f>IF($E45+$I45+$D$7&lt;=DM$22,0,IF(DM$22-$D$7&gt;=$E45,IF(COUNTIF($KZ45:MW45,"&gt;0")&gt;0,VLOOKUP($C45,Input!$A$8:$HV$21,MATCH($CE$21+COUNTIF($KZ45:MW45,"&gt;0"),Input!$A$6:$HV$6,0),FALSE),0),0))*$D45</f>
        <v>0</v>
      </c>
      <c r="DN45" s="1">
        <f>IF($E45+$I45+$D$7&lt;=DN$22,0,IF(DN$22-$D$7&gt;=$E45,IF(COUNTIF($KZ45:MX45,"&gt;0")&gt;0,VLOOKUP($C45,Input!$A$8:$HV$21,MATCH($CE$21+COUNTIF($KZ45:MX45,"&gt;0"),Input!$A$6:$HV$6,0),FALSE),0),0))*$D45</f>
        <v>0</v>
      </c>
      <c r="DP45" t="str">
        <f>+VLOOKUP($C45,Input!$A$8:$GZ$39,MATCH(DP$21,Input!$A$6:$GZ$6,0),FALSE)</f>
        <v>Bus Maintenance at 0.85/mile</v>
      </c>
      <c r="DQ45" s="1">
        <f>IF($E45+$I45+$D$7&lt;=DQ$22,0,IF(DQ$22-$D$7&gt;=$E45,IF(COUNTIF($KZ45:LP45,"&gt;0")&gt;0,VLOOKUP($C45,Input!$A$8:$HV$21,MATCH($DP$21+COUNTIF($KZ45:LP45,"&gt;0"),Input!$A$6:$HV$6,0),FALSE),0),0))*$D45*$F45</f>
        <v>0</v>
      </c>
      <c r="DR45" s="1">
        <f>IF($E45+$I45+$D$7&lt;=DR$22,0,IF(DR$22-$D$7&gt;=$E45,IF(COUNTIF($KZ45:LQ45,"&gt;0")&gt;0,VLOOKUP($C45,Input!$A$8:$HV$21,MATCH($DP$21+COUNTIF($KZ45:LQ45,"&gt;0"),Input!$A$6:$HV$6,0),FALSE),0),0))*$D45*$F45</f>
        <v>0</v>
      </c>
      <c r="DS45" s="1">
        <f>IF($E45+$I45+$D$7&lt;=DS$22,0,IF(DS$22-$D$7&gt;=$E45,IF(COUNTIF($KZ45:LR45,"&gt;0")&gt;0,VLOOKUP($C45,Input!$A$8:$HV$21,MATCH($DP$21+COUNTIF($KZ45:LR45,"&gt;0"),Input!$A$6:$HV$6,0),FALSE),0),0))*$D45*$F45</f>
        <v>0</v>
      </c>
      <c r="DT45" s="1">
        <f>IF($E45+$I45+$D$7&lt;=DT$22,0,IF(DT$22-$D$7&gt;=$E45,IF(COUNTIF($KZ45:LS45,"&gt;0")&gt;0,VLOOKUP($C45,Input!$A$8:$HV$21,MATCH($DP$21+COUNTIF($KZ45:LS45,"&gt;0"),Input!$A$6:$HV$6,0),FALSE),0),0))*$D45*$F45</f>
        <v>0</v>
      </c>
      <c r="DU45" s="1">
        <f>IF($E45+$I45+$D$7&lt;=DU$22,0,IF(DU$22-$D$7&gt;=$E45,IF(COUNTIF($KZ45:LT45,"&gt;0")&gt;0,VLOOKUP($C45,Input!$A$8:$HV$21,MATCH($DP$21+COUNTIF($KZ45:LT45,"&gt;0"),Input!$A$6:$HV$6,0),FALSE),0),0))*$D45*$F45</f>
        <v>0</v>
      </c>
      <c r="DV45" s="1">
        <f>IF($E45+$I45+$D$7&lt;=DV$22,0,IF(DV$22-$D$7&gt;=$E45,IF(COUNTIF($KZ45:LU45,"&gt;0")&gt;0,VLOOKUP($C45,Input!$A$8:$HV$21,MATCH($DP$21+COUNTIF($KZ45:LU45,"&gt;0"),Input!$A$6:$HV$6,0),FALSE),0),0))*$D45*$F45</f>
        <v>0</v>
      </c>
      <c r="DW45" s="1">
        <f>IF($E45+$I45+$D$7&lt;=DW$22,0,IF(DW$22-$D$7&gt;=$E45,IF(COUNTIF($KZ45:LV45,"&gt;0")&gt;0,VLOOKUP($C45,Input!$A$8:$HV$21,MATCH($DP$21+COUNTIF($KZ45:LV45,"&gt;0"),Input!$A$6:$HV$6,0),FALSE),0),0))*$D45*$F45</f>
        <v>7956000</v>
      </c>
      <c r="DX45" s="1">
        <f>IF($E45+$I45+$D$7&lt;=DX$22,0,IF(DX$22-$D$7&gt;=$E45,IF(COUNTIF($KZ45:LW45,"&gt;0")&gt;0,VLOOKUP($C45,Input!$A$8:$HV$21,MATCH($DP$21+COUNTIF($KZ45:LW45,"&gt;0"),Input!$A$6:$HV$6,0),FALSE),0),0))*$D45*$F45</f>
        <v>7956000</v>
      </c>
      <c r="DY45" s="1">
        <f>IF($E45+$I45+$D$7&lt;=DY$22,0,IF(DY$22-$D$7&gt;=$E45,IF(COUNTIF($KZ45:LX45,"&gt;0")&gt;0,VLOOKUP($C45,Input!$A$8:$HV$21,MATCH($DP$21+COUNTIF($KZ45:LX45,"&gt;0"),Input!$A$6:$HV$6,0),FALSE),0),0))*$D45*$F45</f>
        <v>7956000</v>
      </c>
      <c r="DZ45" s="1">
        <f>IF($E45+$I45+$D$7&lt;=DZ$22,0,IF(DZ$22-$D$7&gt;=$E45,IF(COUNTIF($KZ45:LY45,"&gt;0")&gt;0,VLOOKUP($C45,Input!$A$8:$HV$21,MATCH($DP$21+COUNTIF($KZ45:LY45,"&gt;0"),Input!$A$6:$HV$6,0),FALSE),0),0))*$D45*$F45</f>
        <v>7956000</v>
      </c>
      <c r="EA45" s="1">
        <f>IF($E45+$I45+$D$7&lt;=EA$22,0,IF(EA$22-$D$7&gt;=$E45,IF(COUNTIF($KZ45:LZ45,"&gt;0")&gt;0,VLOOKUP($C45,Input!$A$8:$HV$21,MATCH($DP$21+COUNTIF($KZ45:LZ45,"&gt;0"),Input!$A$6:$HV$6,0),FALSE),0),0))*$D45*$F45</f>
        <v>7956000</v>
      </c>
      <c r="EB45" s="1">
        <f>IF($E45+$I45+$D$7&lt;=EB$22,0,IF(EB$22-$D$7&gt;=$E45,IF(COUNTIF($KZ45:MA45,"&gt;0")&gt;0,VLOOKUP($C45,Input!$A$8:$HV$21,MATCH($DP$21+COUNTIF($KZ45:MA45,"&gt;0"),Input!$A$6:$HV$6,0),FALSE),0),0))*$D45*$F45</f>
        <v>7956000</v>
      </c>
      <c r="EC45" s="1">
        <f>IF($E45+$I45+$D$7&lt;=EC$22,0,IF(EC$22-$D$7&gt;=$E45,IF(COUNTIF($KZ45:MB45,"&gt;0")&gt;0,VLOOKUP($C45,Input!$A$8:$HV$21,MATCH($DP$21+COUNTIF($KZ45:MB45,"&gt;0"),Input!$A$6:$HV$6,0),FALSE),0),0))*$D45*$F45</f>
        <v>7956000</v>
      </c>
      <c r="ED45" s="1">
        <f>IF($E45+$I45+$D$7&lt;=ED$22,0,IF(ED$22-$D$7&gt;=$E45,IF(COUNTIF($KZ45:MC45,"&gt;0")&gt;0,VLOOKUP($C45,Input!$A$8:$HV$21,MATCH($DP$21+COUNTIF($KZ45:MC45,"&gt;0"),Input!$A$6:$HV$6,0),FALSE),0),0))*$D45*$F45</f>
        <v>7956000</v>
      </c>
      <c r="EE45" s="1">
        <f>IF($E45+$I45+$D$7&lt;=EE$22,0,IF(EE$22-$D$7&gt;=$E45,IF(COUNTIF($KZ45:MD45,"&gt;0")&gt;0,VLOOKUP($C45,Input!$A$8:$HV$21,MATCH($DP$21+COUNTIF($KZ45:MD45,"&gt;0"),Input!$A$6:$HV$6,0),FALSE),0),0))*$D45*$F45</f>
        <v>7956000</v>
      </c>
      <c r="EF45" s="1">
        <f>IF($E45+$I45+$D$7&lt;=EF$22,0,IF(EF$22-$D$7&gt;=$E45,IF(COUNTIF($KZ45:ME45,"&gt;0")&gt;0,VLOOKUP($C45,Input!$A$8:$HV$21,MATCH($DP$21+COUNTIF($KZ45:ME45,"&gt;0"),Input!$A$6:$HV$6,0),FALSE),0),0))*$D45*$F45</f>
        <v>7956000</v>
      </c>
      <c r="EG45" s="1">
        <f>IF($E45+$I45+$D$7&lt;=EG$22,0,IF(EG$22-$D$7&gt;=$E45,IF(COUNTIF($KZ45:MF45,"&gt;0")&gt;0,VLOOKUP($C45,Input!$A$8:$HV$21,MATCH($DP$21+COUNTIF($KZ45:MF45,"&gt;0"),Input!$A$6:$HV$6,0),FALSE),0),0))*$D45*$F45</f>
        <v>7956000</v>
      </c>
      <c r="EH45" s="1">
        <f>IF($E45+$I45+$D$7&lt;=EH$22,0,IF(EH$22-$D$7&gt;=$E45,IF(COUNTIF($KZ45:MG45,"&gt;0")&gt;0,VLOOKUP($C45,Input!$A$8:$HV$21,MATCH($DP$21+COUNTIF($KZ45:MG45,"&gt;0"),Input!$A$6:$HV$6,0),FALSE),0),0))*$D45*$F45</f>
        <v>7956000</v>
      </c>
      <c r="EI45" s="1">
        <f>IF($E45+$I45+$D$7&lt;=EI$22,0,IF(EI$22-$D$7&gt;=$E45,IF(COUNTIF($KZ45:MH45,"&gt;0")&gt;0,VLOOKUP($C45,Input!$A$8:$HV$21,MATCH($DP$21+COUNTIF($KZ45:MH45,"&gt;0"),Input!$A$6:$HV$6,0),FALSE),0),0))*$D45*$F45</f>
        <v>7956000</v>
      </c>
      <c r="EJ45" s="1">
        <f>IF($E45+$I45+$D$7&lt;=EJ$22,0,IF(EJ$22-$D$7&gt;=$E45,IF(COUNTIF($KZ45:MI45,"&gt;0")&gt;0,VLOOKUP($C45,Input!$A$8:$HV$21,MATCH($DP$21+COUNTIF($KZ45:MI45,"&gt;0"),Input!$A$6:$HV$6,0),FALSE),0),0))*$D45*$F45</f>
        <v>7956000</v>
      </c>
      <c r="EK45" s="1">
        <f>IF($E45+$I45+$D$7&lt;=EK$22,0,IF(EK$22-$D$7&gt;=$E45,IF(COUNTIF($KZ45:MJ45,"&gt;0")&gt;0,VLOOKUP($C45,Input!$A$8:$HV$21,MATCH($DP$21+COUNTIF($KZ45:MJ45,"&gt;0"),Input!$A$6:$HV$6,0),FALSE),0),0))*$D45*$F45</f>
        <v>0</v>
      </c>
      <c r="EL45" s="1">
        <f>IF($E45+$I45+$D$7&lt;=EL$22,0,IF(EL$22-$D$7&gt;=$E45,IF(COUNTIF($KZ45:MK45,"&gt;0")&gt;0,VLOOKUP($C45,Input!$A$8:$HV$21,MATCH($DP$21+COUNTIF($KZ45:MK45,"&gt;0"),Input!$A$6:$HV$6,0),FALSE),0),0))*$D45*$F45</f>
        <v>0</v>
      </c>
      <c r="EM45" s="1">
        <f>IF($E45+$I45+$D$7&lt;=EM$22,0,IF(EM$22-$D$7&gt;=$E45,IF(COUNTIF($KZ45:ML45,"&gt;0")&gt;0,VLOOKUP($C45,Input!$A$8:$HV$21,MATCH($DP$21+COUNTIF($KZ45:ML45,"&gt;0"),Input!$A$6:$HV$6,0),FALSE),0),0))*$D45*$F45</f>
        <v>0</v>
      </c>
      <c r="EN45" s="1">
        <f>IF($E45+$I45+$D$7&lt;=EN$22,0,IF(EN$22-$D$7&gt;=$E45,IF(COUNTIF($KZ45:MM45,"&gt;0")&gt;0,VLOOKUP($C45,Input!$A$8:$HV$21,MATCH($DP$21+COUNTIF($KZ45:MM45,"&gt;0"),Input!$A$6:$HV$6,0),FALSE),0),0))*$D45*$F45</f>
        <v>0</v>
      </c>
      <c r="EO45" s="1">
        <f>IF($E45+$I45+$D$7&lt;=EO$22,0,IF(EO$22-$D$7&gt;=$E45,IF(COUNTIF($KZ45:MN45,"&gt;0")&gt;0,VLOOKUP($C45,Input!$A$8:$HV$21,MATCH($DP$21+COUNTIF($KZ45:MN45,"&gt;0"),Input!$A$6:$HV$6,0),FALSE),0),0))*$D45*$F45</f>
        <v>0</v>
      </c>
      <c r="EP45" s="1">
        <f>IF($E45+$I45+$D$7&lt;=EP$22,0,IF(EP$22-$D$7&gt;=$E45,IF(COUNTIF($KZ45:MO45,"&gt;0")&gt;0,VLOOKUP($C45,Input!$A$8:$HV$21,MATCH($DP$21+COUNTIF($KZ45:MO45,"&gt;0"),Input!$A$6:$HV$6,0),FALSE),0),0))*$D45*$F45</f>
        <v>0</v>
      </c>
      <c r="EQ45" s="1">
        <f>IF($E45+$I45+$D$7&lt;=EQ$22,0,IF(EQ$22-$D$7&gt;=$E45,IF(COUNTIF($KZ45:MP45,"&gt;0")&gt;0,VLOOKUP($C45,Input!$A$8:$HV$21,MATCH($DP$21+COUNTIF($KZ45:MP45,"&gt;0"),Input!$A$6:$HV$6,0),FALSE),0),0))*$D45*$F45</f>
        <v>0</v>
      </c>
      <c r="ER45" s="1">
        <f>IF($E45+$I45+$D$7&lt;=ER$22,0,IF(ER$22-$D$7&gt;=$E45,IF(COUNTIF($KZ45:MQ45,"&gt;0")&gt;0,VLOOKUP($C45,Input!$A$8:$HV$21,MATCH($DP$21+COUNTIF($KZ45:MQ45,"&gt;0"),Input!$A$6:$HV$6,0),FALSE),0),0))*$D45*$F45</f>
        <v>0</v>
      </c>
      <c r="ES45" s="1">
        <f>IF($E45+$I45+$D$7&lt;=ES$22,0,IF(ES$22-$D$7&gt;=$E45,IF(COUNTIF($KZ45:MR45,"&gt;0")&gt;0,VLOOKUP($C45,Input!$A$8:$HV$21,MATCH($DP$21+COUNTIF($KZ45:MR45,"&gt;0"),Input!$A$6:$HV$6,0),FALSE),0),0))*$D45*$F45</f>
        <v>0</v>
      </c>
      <c r="ET45" s="1">
        <f>IF($E45+$I45+$D$7&lt;=ET$22,0,IF(ET$22-$D$7&gt;=$E45,IF(COUNTIF($KZ45:MS45,"&gt;0")&gt;0,VLOOKUP($C45,Input!$A$8:$HV$21,MATCH($DP$21+COUNTIF($KZ45:MS45,"&gt;0"),Input!$A$6:$HV$6,0),FALSE),0),0))*$D45*$F45</f>
        <v>0</v>
      </c>
      <c r="EU45" s="1">
        <f>IF($E45+$I45+$D$7&lt;=EU$22,0,IF(EU$22-$D$7&gt;=$E45,IF(COUNTIF($KZ45:MT45,"&gt;0")&gt;0,VLOOKUP($C45,Input!$A$8:$HV$21,MATCH($DP$21+COUNTIF($KZ45:MT45,"&gt;0"),Input!$A$6:$HV$6,0),FALSE),0),0))*$D45*$F45</f>
        <v>0</v>
      </c>
      <c r="EV45" s="1">
        <f>IF($E45+$I45+$D$7&lt;=EV$22,0,IF(EV$22-$D$7&gt;=$E45,IF(COUNTIF($KZ45:MU45,"&gt;0")&gt;0,VLOOKUP($C45,Input!$A$8:$HV$21,MATCH($DP$21+COUNTIF($KZ45:MU45,"&gt;0"),Input!$A$6:$HV$6,0),FALSE),0),0))*$D45*$F45</f>
        <v>0</v>
      </c>
      <c r="EW45" s="1">
        <f>IF($E45+$I45+$D$7&lt;=EW$22,0,IF(EW$22-$D$7&gt;=$E45,IF(COUNTIF($KZ45:MV45,"&gt;0")&gt;0,VLOOKUP($C45,Input!$A$8:$HV$21,MATCH($DP$21+COUNTIF($KZ45:MV45,"&gt;0"),Input!$A$6:$HV$6,0),FALSE),0),0))*$D45*$F45</f>
        <v>0</v>
      </c>
      <c r="EX45" s="1">
        <f>IF($E45+$I45+$D$7&lt;=EX$22,0,IF(EX$22-$D$7&gt;=$E45,IF(COUNTIF($KZ45:MW45,"&gt;0")&gt;0,VLOOKUP($C45,Input!$A$8:$HV$21,MATCH($DP$21+COUNTIF($KZ45:MW45,"&gt;0"),Input!$A$6:$HV$6,0),FALSE),0),0))*$D45*$F45</f>
        <v>0</v>
      </c>
      <c r="EY45" s="1">
        <f>IF($E45+$I45+$D$7&lt;=EY$22,0,IF(EY$22-$D$7&gt;=$E45,IF(COUNTIF($KZ45:MX45,"&gt;0")&gt;0,VLOOKUP($C45,Input!$A$8:$HV$21,MATCH($DP$21+COUNTIF($KZ45:MX45,"&gt;0"),Input!$A$6:$HV$6,0),FALSE),0),0))*$D45*$F45</f>
        <v>0</v>
      </c>
      <c r="EZ45" s="1"/>
      <c r="FA45" t="str">
        <f>VLOOKUP($C45,Input!$A$8:$GZ$39,MATCH(FA$21,Input!$A$6:$GZ$6,0),FALSE)</f>
        <v>NA</v>
      </c>
      <c r="FB45">
        <f>IF((VLOOKUP($C45,Input!$A$8:$GZ$39,MATCH(FB$21,Input!$A$6:$GZ$6,0),FALSE))="Y",$D45/VLOOKUP($C45,Input!$A$8:$GZ$39,MATCH(FC$21,Input!$A$6:$GZ$6,0),FALSE),0)</f>
        <v>0</v>
      </c>
      <c r="FC45">
        <f>IF((VLOOKUP($C45,Input!$A$8:$GZ$39,MATCH(FB$21,Input!$A$6:$GZ$6,0),FALSE))="Y",0,IF((VLOOKUP($C45,Input!$A$8:$GZ$39,MATCH(FC$21,Input!$A$6:$GZ$6,0),FALSE))&gt;0,$D45/VLOOKUP($C45,Input!$A$8:$GZ$39,MATCH(FC$21,Input!$A$6:$GZ$6,0),FALSE),0))</f>
        <v>0</v>
      </c>
      <c r="FD45" s="1">
        <f>+IF($E45=FD$22,VLOOKUP($C45,Input!$A$8:$GZ$39,MATCH(FD$21,Input!$A$6:$GZ$6,0),FALSE),0)*IF(FD$19&gt;=MAX(FC$19:$FD$19),MIN((FD$19-MAX(FC$19:$FD$19)),(FD$19-FC$19)),0)+IF($E45=FD$22,VLOOKUP($C45,Input!$A$8:$GZ$39,MATCH(FD$21,Input!$A$6:$GZ$6,0),FALSE),0)*IF(FD$18&gt;=MAX(FC$18:$FD$18),MIN((FD$18-MAX(FC$18:$FD$18)),(FD$18-FC$18)),0)</f>
        <v>0</v>
      </c>
      <c r="FE45" s="1">
        <f>+IF($E45=FE$22,VLOOKUP($C45,Input!$A$8:$GZ$39,MATCH(FE$21,Input!$A$6:$GZ$6,0),FALSE),0)*IF(FE$19&gt;=MAX(FD$19:$FD$19),MIN((FE$19-MAX(FD$19:$FD$19)),(FE$19-FD$19)),0)+IF($E45=FE$22,VLOOKUP($C45,Input!$A$8:$GZ$39,MATCH(FE$21,Input!$A$6:$GZ$6,0),FALSE),0)*IF(FE$18&gt;=MAX(FD$18:$FD$18),MIN((FE$18-MAX(FD$18:$FD$18)),(FE$18-FD$18)),0)</f>
        <v>0</v>
      </c>
      <c r="FF45" s="1">
        <f>+IF($E45=FF$22,VLOOKUP($C45,Input!$A$8:$GZ$39,MATCH(FF$21,Input!$A$6:$GZ$6,0),FALSE),0)*IF(FF$19&gt;=MAX($FD$19:FE$19),MIN((FF$19-MAX($FD$19:FE$19)),(FF$19-FE$19)),0)+IF($E45=FF$22,VLOOKUP($C45,Input!$A$8:$GZ$39,MATCH(FF$21,Input!$A$6:$GZ$6,0),FALSE),0)*IF(FF$18&gt;=MAX($FD$18:FE$18),MIN((FF$18-MAX($FD$18:FE$18)),(FF$18-FE$18)),0)</f>
        <v>0</v>
      </c>
      <c r="FG45" s="1">
        <f>+IF($E45=FG$22,VLOOKUP($C45,Input!$A$8:$GZ$39,MATCH(FG$21,Input!$A$6:$GZ$6,0),FALSE),0)*IF(FG$19&gt;=MAX($FD$19:FF$19),MIN((FG$19-MAX($FD$19:FF$19)),(FG$19-FF$19)),0)+IF($E45=FG$22,VLOOKUP($C45,Input!$A$8:$GZ$39,MATCH(FG$21,Input!$A$6:$GZ$6,0),FALSE),0)*IF(FG$18&gt;=MAX($FD$18:FF$18),MIN((FG$18-MAX($FD$18:FF$18)),(FG$18-FF$18)),0)</f>
        <v>0</v>
      </c>
      <c r="FH45" s="1">
        <f>+IF($E45=FH$22,VLOOKUP($C45,Input!$A$8:$GZ$39,MATCH(FH$21,Input!$A$6:$GZ$6,0),FALSE),0)*IF(FH$19&gt;=MAX($FD$19:FG$19),MIN((FH$19-MAX($FD$19:FG$19)),(FH$19-FG$19)),0)+IF($E45=FH$22,VLOOKUP($C45,Input!$A$8:$GZ$39,MATCH(FH$21,Input!$A$6:$GZ$6,0),FALSE),0)*IF(FH$18&gt;=MAX($FD$18:FG$18),MIN((FH$18-MAX($FD$18:FG$18)),(FH$18-FG$18)),0)</f>
        <v>0</v>
      </c>
      <c r="FI45" s="1">
        <f>+IF($E45=FI$22,VLOOKUP($C45,Input!$A$8:$GZ$39,MATCH(FI$21,Input!$A$6:$GZ$6,0),FALSE),0)*IF(FI$19&gt;=MAX($FD$19:FH$19),MIN((FI$19-MAX($FD$19:FH$19)),(FI$19-FH$19)),0)+IF($E45=FI$22,VLOOKUP($C45,Input!$A$8:$GZ$39,MATCH(FI$21,Input!$A$6:$GZ$6,0),FALSE),0)*IF(FI$18&gt;=MAX($FD$18:FH$18),MIN((FI$18-MAX($FD$18:FH$18)),(FI$18-FH$18)),0)</f>
        <v>0</v>
      </c>
      <c r="FJ45" s="1">
        <f>+IF($E45=FJ$22,VLOOKUP($C45,Input!$A$8:$GZ$39,MATCH(FJ$21,Input!$A$6:$GZ$6,0),FALSE),0)*IF(FJ$19&gt;=MAX($FD$19:FI$19),MIN((FJ$19-MAX($FD$19:FI$19)),(FJ$19-FI$19)),0)+IF($E45=FJ$22,VLOOKUP($C45,Input!$A$8:$GZ$39,MATCH(FJ$21,Input!$A$6:$GZ$6,0),FALSE),0)*IF(FJ$18&gt;=MAX($FD$18:FI$18),MIN((FJ$18-MAX($FD$18:FI$18)),(FJ$18-FI$18)),0)</f>
        <v>0</v>
      </c>
      <c r="FK45" s="1">
        <f>+IF($E45=FK$22,VLOOKUP($C45,Input!$A$8:$GZ$39,MATCH(FK$21,Input!$A$6:$GZ$6,0),FALSE),0)*IF(FK$19&gt;=MAX($FD$19:FJ$19),MIN((FK$19-MAX($FD$19:FJ$19)),(FK$19-FJ$19)),0)+IF($E45=FK$22,VLOOKUP($C45,Input!$A$8:$GZ$39,MATCH(FK$21,Input!$A$6:$GZ$6,0),FALSE),0)*IF(FK$18&gt;=MAX($FD$18:FJ$18),MIN((FK$18-MAX($FD$18:FJ$18)),(FK$18-FJ$18)),0)</f>
        <v>0</v>
      </c>
      <c r="FL45" s="1">
        <f>+IF($E45=FL$22,VLOOKUP($C45,Input!$A$8:$GZ$39,MATCH(FL$21,Input!$A$6:$GZ$6,0),FALSE),0)*IF(FL$19&gt;=MAX($FD$19:FK$19),MIN((FL$19-MAX($FD$19:FK$19)),(FL$19-FK$19)),0)+IF($E45=FL$22,VLOOKUP($C45,Input!$A$8:$GZ$39,MATCH(FL$21,Input!$A$6:$GZ$6,0),FALSE),0)*IF(FL$18&gt;=MAX($FD$18:FK$18),MIN((FL$18-MAX($FD$18:FK$18)),(FL$18-FK$18)),0)</f>
        <v>0</v>
      </c>
      <c r="FM45" s="1">
        <f>+IF($E45=FM$22,VLOOKUP($C45,Input!$A$8:$GZ$39,MATCH(FM$21,Input!$A$6:$GZ$6,0),FALSE),0)*IF(FM$19&gt;=MAX($FD$19:FL$19),MIN((FM$19-MAX($FD$19:FL$19)),(FM$19-FL$19)),0)+IF($E45=FM$22,VLOOKUP($C45,Input!$A$8:$GZ$39,MATCH(FM$21,Input!$A$6:$GZ$6,0),FALSE),0)*IF(FM$18&gt;=MAX($FD$18:FL$18),MIN((FM$18-MAX($FD$18:FL$18)),(FM$18-FL$18)),0)</f>
        <v>0</v>
      </c>
      <c r="FN45" s="1">
        <f>+IF($E45=FN$22,VLOOKUP($C45,Input!$A$8:$GZ$39,MATCH(FN$21,Input!$A$6:$GZ$6,0),FALSE),0)*IF(FN$19&gt;=MAX($FD$19:FM$19),MIN((FN$19-MAX($FD$19:FM$19)),(FN$19-FM$19)),0)+IF($E45=FN$22,VLOOKUP($C45,Input!$A$8:$GZ$39,MATCH(FN$21,Input!$A$6:$GZ$6,0),FALSE),0)*IF(FN$18&gt;=MAX($FD$18:FM$18),MIN((FN$18-MAX($FD$18:FM$18)),(FN$18-FM$18)),0)</f>
        <v>0</v>
      </c>
      <c r="FO45" s="1">
        <f>+IF($E45=FO$22,VLOOKUP($C45,Input!$A$8:$GZ$39,MATCH(FO$21,Input!$A$6:$GZ$6,0),FALSE),0)*IF(FO$19&gt;=MAX($FD$19:FN$19),MIN((FO$19-MAX($FD$19:FN$19)),(FO$19-FN$19)),0)+IF($E45=FO$22,VLOOKUP($C45,Input!$A$8:$GZ$39,MATCH(FO$21,Input!$A$6:$GZ$6,0),FALSE),0)*IF(FO$18&gt;=MAX($FD$18:FN$18),MIN((FO$18-MAX($FD$18:FN$18)),(FO$18-FN$18)),0)</f>
        <v>0</v>
      </c>
      <c r="FP45" s="1">
        <f>+IF($E45=FP$22,VLOOKUP($C45,Input!$A$8:$GZ$39,MATCH(FP$21,Input!$A$6:$GZ$6,0),FALSE),0)*IF(FP$19&gt;=MAX($FD$19:FO$19),MIN((FP$19-MAX($FD$19:FO$19)),(FP$19-FO$19)),0)+IF($E45=FP$22,VLOOKUP($C45,Input!$A$8:$GZ$39,MATCH(FP$21,Input!$A$6:$GZ$6,0),FALSE),0)*IF(FP$18&gt;=MAX($FD$18:FO$18),MIN((FP$18-MAX($FD$18:FO$18)),(FP$18-FO$18)),0)</f>
        <v>0</v>
      </c>
      <c r="FQ45" s="1">
        <f>+IF($E45=FQ$22,VLOOKUP($C45,Input!$A$8:$GZ$39,MATCH(FQ$21,Input!$A$6:$GZ$6,0),FALSE),0)*IF(FQ$19&gt;=MAX($FD$19:FP$19),MIN((FQ$19-MAX($FD$19:FP$19)),(FQ$19-FP$19)),0)+IF($E45=FQ$22,VLOOKUP($C45,Input!$A$8:$GZ$39,MATCH(FQ$21,Input!$A$6:$GZ$6,0),FALSE),0)*IF(FQ$18&gt;=MAX($FD$18:FP$18),MIN((FQ$18-MAX($FD$18:FP$18)),(FQ$18-FP$18)),0)</f>
        <v>0</v>
      </c>
      <c r="FR45" s="1">
        <f>+IF($E45=FR$22,VLOOKUP($C45,Input!$A$8:$GZ$39,MATCH(FR$21,Input!$A$6:$GZ$6,0),FALSE),0)*IF(FR$19&gt;=MAX($FD$19:FQ$19),MIN((FR$19-MAX($FD$19:FQ$19)),(FR$19-FQ$19)),0)+IF($E45=FR$22,VLOOKUP($C45,Input!$A$8:$GZ$39,MATCH(FR$21,Input!$A$6:$GZ$6,0),FALSE),0)*IF(FR$18&gt;=MAX($FD$18:FQ$18),MIN((FR$18-MAX($FD$18:FQ$18)),(FR$18-FQ$18)),0)</f>
        <v>0</v>
      </c>
      <c r="FS45" s="1">
        <f>+IF($E45=FS$22,VLOOKUP($C45,Input!$A$8:$GZ$39,MATCH(FS$21,Input!$A$6:$GZ$6,0),FALSE),0)*IF(FS$19&gt;=MAX($FD$19:FR$19),MIN((FS$19-MAX($FD$19:FR$19)),(FS$19-FR$19)),0)+IF($E45=FS$22,VLOOKUP($C45,Input!$A$8:$GZ$39,MATCH(FS$21,Input!$A$6:$GZ$6,0),FALSE),0)*IF(FS$18&gt;=MAX($FD$18:FR$18),MIN((FS$18-MAX($FD$18:FR$18)),(FS$18-FR$18)),0)</f>
        <v>0</v>
      </c>
      <c r="FT45" s="1">
        <f>+IF($E45=FT$22,VLOOKUP($C45,Input!$A$8:$GZ$39,MATCH(FT$21,Input!$A$6:$GZ$6,0),FALSE),0)*IF(FT$19&gt;=MAX($FD$19:FS$19),MIN((FT$19-MAX($FD$19:FS$19)),(FT$19-FS$19)),0)+IF($E45=FT$22,VLOOKUP($C45,Input!$A$8:$GZ$39,MATCH(FT$21,Input!$A$6:$GZ$6,0),FALSE),0)*IF(FT$18&gt;=MAX($FD$18:FS$18),MIN((FT$18-MAX($FD$18:FS$18)),(FT$18-FS$18)),0)</f>
        <v>0</v>
      </c>
      <c r="FU45" s="1">
        <f>+IF($E45=FU$22,VLOOKUP($C45,Input!$A$8:$GZ$39,MATCH(FU$21,Input!$A$6:$GZ$6,0),FALSE),0)*IF(FU$19&gt;=MAX($FD$19:FT$19),MIN((FU$19-MAX($FD$19:FT$19)),(FU$19-FT$19)),0)+IF($E45=FU$22,VLOOKUP($C45,Input!$A$8:$GZ$39,MATCH(FU$21,Input!$A$6:$GZ$6,0),FALSE),0)*IF(FU$18&gt;=MAX($FD$18:FT$18),MIN((FU$18-MAX($FD$18:FT$18)),(FU$18-FT$18)),0)</f>
        <v>0</v>
      </c>
      <c r="FV45" s="1">
        <f>+IF($E45=FV$22,VLOOKUP($C45,Input!$A$8:$GZ$39,MATCH(FV$21,Input!$A$6:$GZ$6,0),FALSE),0)*IF(FV$19&gt;=MAX($FD$19:FU$19),MIN((FV$19-MAX($FD$19:FU$19)),(FV$19-FU$19)),0)+IF($E45=FV$22,VLOOKUP($C45,Input!$A$8:$GZ$39,MATCH(FV$21,Input!$A$6:$GZ$6,0),FALSE),0)*IF(FV$18&gt;=MAX($FD$18:FU$18),MIN((FV$18-MAX($FD$18:FU$18)),(FV$18-FU$18)),0)</f>
        <v>0</v>
      </c>
      <c r="FW45" s="1">
        <f>+IF($E45=FW$22,VLOOKUP($C45,Input!$A$8:$GZ$39,MATCH(FW$21,Input!$A$6:$GZ$6,0),FALSE),0)*IF(FW$19&gt;=MAX($FD$19:FV$19),MIN((FW$19-MAX($FD$19:FV$19)),(FW$19-FV$19)),0)+IF($E45=FW$22,VLOOKUP($C45,Input!$A$8:$GZ$39,MATCH(FW$21,Input!$A$6:$GZ$6,0),FALSE),0)*IF(FW$18&gt;=MAX($FD$18:FV$18),MIN((FW$18-MAX($FD$18:FV$18)),(FW$18-FV$18)),0)</f>
        <v>0</v>
      </c>
      <c r="FX45" s="1">
        <f>+IF($E45=FX$22,VLOOKUP($C45,Input!$A$8:$GZ$39,MATCH(FX$21,Input!$A$6:$GZ$6,0),FALSE),0)*IF(FX$19&gt;=MAX($FD$19:FW$19),MIN((FX$19-MAX($FD$19:FW$19)),(FX$19-FW$19)),0)+IF($E45=FX$22,VLOOKUP($C45,Input!$A$8:$GZ$39,MATCH(FX$21,Input!$A$6:$GZ$6,0),FALSE),0)*IF(FX$18&gt;=MAX($FD$18:FW$18),MIN((FX$18-MAX($FD$18:FW$18)),(FX$18-FW$18)),0)</f>
        <v>0</v>
      </c>
      <c r="FY45" s="1">
        <f>+IF($E45=FY$22,VLOOKUP($C45,Input!$A$8:$GZ$39,MATCH(FY$21,Input!$A$6:$GZ$6,0),FALSE),0)*IF(FY$19&gt;=MAX($FD$19:FX$19),MIN((FY$19-MAX($FD$19:FX$19)),(FY$19-FX$19)),0)+IF($E45=FY$22,VLOOKUP($C45,Input!$A$8:$GZ$39,MATCH(FY$21,Input!$A$6:$GZ$6,0),FALSE),0)*IF(FY$18&gt;=MAX($FD$18:FX$18),MIN((FY$18-MAX($FD$18:FX$18)),(FY$18-FX$18)),0)</f>
        <v>0</v>
      </c>
      <c r="FZ45" s="1">
        <f>+IF($E45=FZ$22,VLOOKUP($C45,Input!$A$8:$GZ$39,MATCH(FZ$21,Input!$A$6:$GZ$6,0),FALSE),0)*IF(FZ$19&gt;=MAX($FD$19:FY$19),MIN((FZ$19-MAX($FD$19:FY$19)),(FZ$19-FY$19)),0)+IF($E45=FZ$22,VLOOKUP($C45,Input!$A$8:$GZ$39,MATCH(FZ$21,Input!$A$6:$GZ$6,0),FALSE),0)*IF(FZ$18&gt;=MAX($FD$18:FY$18),MIN((FZ$18-MAX($FD$18:FY$18)),(FZ$18-FY$18)),0)</f>
        <v>0</v>
      </c>
      <c r="GA45" s="1">
        <f>+IF($E45=GA$22,VLOOKUP($C45,Input!$A$8:$GZ$39,MATCH(GA$21,Input!$A$6:$GZ$6,0),FALSE),0)*IF(GA$19&gt;=MAX($FD$19:FZ$19),MIN((GA$19-MAX($FD$19:FZ$19)),(GA$19-FZ$19)),0)+IF($E45=GA$22,VLOOKUP($C45,Input!$A$8:$GZ$39,MATCH(GA$21,Input!$A$6:$GZ$6,0),FALSE),0)*IF(GA$18&gt;=MAX($FD$18:FZ$18),MIN((GA$18-MAX($FD$18:FZ$18)),(GA$18-FZ$18)),0)</f>
        <v>0</v>
      </c>
      <c r="GB45" s="1">
        <f>+IF($E45=GB$22,VLOOKUP($C45,Input!$A$8:$GZ$39,MATCH(GB$21,Input!$A$6:$GZ$6,0),FALSE),0)*IF(GB$19&gt;=MAX($FD$19:GA$19),MIN((GB$19-MAX($FD$19:GA$19)),(GB$19-GA$19)),0)+IF($E45=GB$22,VLOOKUP($C45,Input!$A$8:$GZ$39,MATCH(GB$21,Input!$A$6:$GZ$6,0),FALSE),0)*IF(GB$18&gt;=MAX($FD$18:GA$18),MIN((GB$18-MAX($FD$18:GA$18)),(GB$18-GA$18)),0)</f>
        <v>0</v>
      </c>
      <c r="GC45" s="1">
        <f>+IF($E45=GC$22,VLOOKUP($C45,Input!$A$8:$GZ$39,MATCH(GC$21,Input!$A$6:$GZ$6,0),FALSE),0)*IF(GC$19&gt;=MAX($FD$19:GB$19),MIN((GC$19-MAX($FD$19:GB$19)),(GC$19-GB$19)),0)+IF($E45=GC$22,VLOOKUP($C45,Input!$A$8:$GZ$39,MATCH(GC$21,Input!$A$6:$GZ$6,0),FALSE),0)*IF(GC$18&gt;=MAX($FD$18:GB$18),MIN((GC$18-MAX($FD$18:GB$18)),(GC$18-GB$18)),0)</f>
        <v>0</v>
      </c>
      <c r="GD45" s="1">
        <f>+IF($E45=GD$22,VLOOKUP($C45,Input!$A$8:$GZ$39,MATCH(GD$21,Input!$A$6:$GZ$6,0),FALSE),0)*IF(GD$19&gt;=MAX($FD$19:GC$19),MIN((GD$19-MAX($FD$19:GC$19)),(GD$19-GC$19)),0)+IF($E45=GD$22,VLOOKUP($C45,Input!$A$8:$GZ$39,MATCH(GD$21,Input!$A$6:$GZ$6,0),FALSE),0)*IF(GD$18&gt;=MAX($FD$18:GC$18),MIN((GD$18-MAX($FD$18:GC$18)),(GD$18-GC$18)),0)</f>
        <v>0</v>
      </c>
      <c r="GE45" s="1">
        <f>+IF($E45=GE$22,VLOOKUP($C45,Input!$A$8:$GZ$39,MATCH(GE$21,Input!$A$6:$GZ$6,0),FALSE),0)*IF(GE$19&gt;=MAX($FD$19:GD$19),MIN((GE$19-MAX($FD$19:GD$19)),(GE$19-GD$19)),0)+IF($E45=GE$22,VLOOKUP($C45,Input!$A$8:$GZ$39,MATCH(GE$21,Input!$A$6:$GZ$6,0),FALSE),0)*IF(GE$18&gt;=MAX($FD$18:GD$18),MIN((GE$18-MAX($FD$18:GD$18)),(GE$18-GD$18)),0)</f>
        <v>0</v>
      </c>
      <c r="GF45" s="1">
        <f>+IF($E45=GF$22,VLOOKUP($C45,Input!$A$8:$GZ$39,MATCH(GF$21,Input!$A$6:$GZ$6,0),FALSE),0)*IF(GF$19&gt;=MAX($FD$19:GE$19),MIN((GF$19-MAX($FD$19:GE$19)),(GF$19-GE$19)),0)+IF($E45=GF$22,VLOOKUP($C45,Input!$A$8:$GZ$39,MATCH(GF$21,Input!$A$6:$GZ$6,0),FALSE),0)*IF(GF$18&gt;=MAX($FD$18:GE$18),MIN((GF$18-MAX($FD$18:GE$18)),(GF$18-GE$18)),0)</f>
        <v>0</v>
      </c>
      <c r="GG45" s="1">
        <f>+IF($E45=GG$22,VLOOKUP($C45,Input!$A$8:$GZ$39,MATCH(GG$21,Input!$A$6:$GZ$6,0),FALSE),0)*IF(GG$19&gt;=MAX($FD$19:GF$19),MIN((GG$19-MAX($FD$19:GF$19)),(GG$19-GF$19)),0)+IF($E45=GG$22,VLOOKUP($C45,Input!$A$8:$GZ$39,MATCH(GG$21,Input!$A$6:$GZ$6,0),FALSE),0)*IF(GG$18&gt;=MAX($FD$18:GF$18),MIN((GG$18-MAX($FD$18:GF$18)),(GG$18-GF$18)),0)</f>
        <v>0</v>
      </c>
      <c r="GH45" s="1">
        <f>+IF($E45=GH$22,VLOOKUP($C45,Input!$A$8:$GZ$39,MATCH(GH$21,Input!$A$6:$GZ$6,0),FALSE),0)*IF(GH$19&gt;=MAX($FD$19:GG$19),MIN((GH$19-MAX($FD$19:GG$19)),(GH$19-GG$19)),0)+IF($E45=GH$22,VLOOKUP($C45,Input!$A$8:$GZ$39,MATCH(GH$21,Input!$A$6:$GZ$6,0),FALSE),0)*IF(GH$18&gt;=MAX($FD$18:GG$18),MIN((GH$18-MAX($FD$18:GG$18)),(GH$18-GG$18)),0)</f>
        <v>0</v>
      </c>
      <c r="GI45" s="1">
        <f>+IF($E45=GI$22,VLOOKUP($C45,Input!$A$8:$GZ$39,MATCH(GI$21,Input!$A$6:$GZ$6,0),FALSE),0)*IF(GI$19&gt;=MAX($FD$19:GH$19),MIN((GI$19-MAX($FD$19:GH$19)),(GI$19-GH$19)),0)+IF($E45=GI$22,VLOOKUP($C45,Input!$A$8:$GZ$39,MATCH(GI$21,Input!$A$6:$GZ$6,0),FALSE),0)*IF(GI$18&gt;=MAX($FD$18:GH$18),MIN((GI$18-MAX($FD$18:GH$18)),(GI$18-GH$18)),0)</f>
        <v>0</v>
      </c>
      <c r="GJ45" s="1">
        <f>+IF($E45=GJ$22,VLOOKUP($C45,Input!$A$8:$GZ$39,MATCH(GJ$21,Input!$A$6:$GZ$6,0),FALSE),0)*IF(GJ$19&gt;=MAX($FD$19:GI$19),MIN((GJ$19-MAX($FD$19:GI$19)),(GJ$19-GI$19)),0)+IF($E45=GJ$22,VLOOKUP($C45,Input!$A$8:$GZ$39,MATCH(GJ$21,Input!$A$6:$GZ$6,0),FALSE),0)*IF(GJ$18&gt;=MAX($FD$18:GI$18),MIN((GJ$18-MAX($FD$18:GI$18)),(GJ$18-GI$18)),0)</f>
        <v>0</v>
      </c>
      <c r="GK45" s="1">
        <f>+IF($E45=GK$22,VLOOKUP($C45,Input!$A$8:$GZ$39,MATCH(GK$21,Input!$A$6:$GZ$6,0),FALSE),0)*IF(GK$19&gt;=MAX($FD$19:GJ$19),MIN((GK$19-MAX($FD$19:GJ$19)),(GK$19-GJ$19)),0)+IF($E45=GK$22,VLOOKUP($C45,Input!$A$8:$GZ$39,MATCH(GK$21,Input!$A$6:$GZ$6,0),FALSE),0)*IF(GK$18&gt;=MAX($FD$18:GJ$18),MIN((GK$18-MAX($FD$18:GJ$18)),(GK$18-GJ$18)),0)</f>
        <v>0</v>
      </c>
      <c r="GL45" s="1">
        <f>+IF($E45=GL$22,VLOOKUP($C45,Input!$A$8:$GZ$39,MATCH(GL$21,Input!$A$6:$GZ$6,0),FALSE),0)*IF(GL$19&gt;=MAX($FD$19:GK$19),MIN((GL$19-MAX($FD$19:GK$19)),(GL$19-GK$19)),0)+IF($E45=GL$22,VLOOKUP($C45,Input!$A$8:$GZ$39,MATCH(GL$21,Input!$A$6:$GZ$6,0),FALSE),0)*IF(GL$18&gt;=MAX($FD$18:GK$18),MIN((GL$18-MAX($FD$18:GK$18)),(GL$18-GK$18)),0)</f>
        <v>0</v>
      </c>
      <c r="GM45" s="42"/>
      <c r="GN45" t="str">
        <f>VLOOKUP($C45,Input!$A$8:$GZ$39,MATCH(GN$21,Input!$A$6:$GZ$6,0),FALSE)</f>
        <v>NA</v>
      </c>
      <c r="GO45">
        <f>IF((VLOOKUP($C45,Input!$A$8:$GZ$39,MATCH(GO$21,Input!$A$6:$GZ$6,0),FALSE))="Y",$D45/VLOOKUP($C45,Input!$A$8:$GZ$39,MATCH(GP$21,Input!$A$6:$GZ$6,0),FALSE),0)</f>
        <v>0</v>
      </c>
      <c r="GP45">
        <f>IF((VLOOKUP($C45,Input!$A$8:$GZ$39,MATCH(GO$21,Input!$A$6:$GZ$6,0),FALSE))="Y",0,IF((VLOOKUP($C45,Input!$A$8:$GZ$39,MATCH(GP$21,Input!$A$6:$GZ$6,0),FALSE))&gt;0,$D45/VLOOKUP($C45,Input!$A$8:$GZ$39,MATCH(GP$21,Input!$A$6:$GZ$6,0),FALSE),0))</f>
        <v>0</v>
      </c>
      <c r="GQ45" s="1">
        <f>+IF($E45=GQ$22,VLOOKUP($C45,Input!$A$8:$GZ$39,MATCH(GQ$21,Input!$A$6:$GZ$6,0),FALSE),0)*IF(GQ$19&gt;=MAX($GP$19:GP$19),MIN((GQ$19-MAX($GP$19:GP$19)),(GQ$19-GP$19)),0)+IF($E45=GQ$22,VLOOKUP($C45,Input!$A$8:$GZ$39,MATCH(GQ$21,Input!$A$6:$GZ$6,0),FALSE),0)*IF(GQ$18&gt;=MAX($GP$18:GP$18),MIN((GQ$18-MAX($GP$18:GP$18)),(GQ$18-GP$18)),0)</f>
        <v>0</v>
      </c>
      <c r="GR45" s="1">
        <f>+IF($E45=GR$22,VLOOKUP($C45,Input!$A$8:$GZ$39,MATCH(GR$21,Input!$A$6:$GZ$6,0),FALSE),0)*IF(GR$19&gt;=MAX($GP$19:GQ$19),MIN((GR$19-MAX($GP$19:GQ$19)),(GR$19-GQ$19)),0)+IF($E45=GR$22,VLOOKUP($C45,Input!$A$8:$GZ$39,MATCH(GR$21,Input!$A$6:$GZ$6,0),FALSE),0)*IF(GR$18&gt;=MAX($GP$18:GQ$18),MIN((GR$18-MAX($GP$18:GQ$18)),(GR$18-GQ$18)),0)</f>
        <v>0</v>
      </c>
      <c r="GS45" s="1">
        <f>+IF($E45=GS$22,VLOOKUP($C45,Input!$A$8:$GZ$39,MATCH(GS$21,Input!$A$6:$GZ$6,0),FALSE),0)*IF(GS$19&gt;=MAX($GP$19:GR$19),MIN((GS$19-MAX($GP$19:GR$19)),(GS$19-GR$19)),0)+IF($E45=GS$22,VLOOKUP($C45,Input!$A$8:$GZ$39,MATCH(GS$21,Input!$A$6:$GZ$6,0),FALSE),0)*IF(GS$18&gt;=MAX($GP$18:GR$18),MIN((GS$18-MAX($GP$18:GR$18)),(GS$18-GR$18)),0)</f>
        <v>0</v>
      </c>
      <c r="GT45" s="1">
        <f>+IF($E45=GT$22,VLOOKUP($C45,Input!$A$8:$GZ$39,MATCH(GT$21,Input!$A$6:$GZ$6,0),FALSE),0)*IF(GT$19&gt;=MAX($GP$19:GS$19),MIN((GT$19-MAX($GP$19:GS$19)),(GT$19-GS$19)),0)+IF($E45=GT$22,VLOOKUP($C45,Input!$A$8:$GZ$39,MATCH(GT$21,Input!$A$6:$GZ$6,0),FALSE),0)*IF(GT$18&gt;=MAX($GP$18:GS$18),MIN((GT$18-MAX($GP$18:GS$18)),(GT$18-GS$18)),0)</f>
        <v>0</v>
      </c>
      <c r="GU45" s="1">
        <f>+IF($E45=GU$22,VLOOKUP($C45,Input!$A$8:$GZ$39,MATCH(GU$21,Input!$A$6:$GZ$6,0),FALSE),0)*IF(GU$19&gt;=MAX($GP$19:GT$19),MIN((GU$19-MAX($GP$19:GT$19)),(GU$19-GT$19)),0)+IF($E45=GU$22,VLOOKUP($C45,Input!$A$8:$GZ$39,MATCH(GU$21,Input!$A$6:$GZ$6,0),FALSE),0)*IF(GU$18&gt;=MAX($GP$18:GT$18),MIN((GU$18-MAX($GP$18:GT$18)),(GU$18-GT$18)),0)</f>
        <v>0</v>
      </c>
      <c r="GV45" s="1">
        <f>+IF($E45=GV$22,VLOOKUP($C45,Input!$A$8:$GZ$39,MATCH(GV$21,Input!$A$6:$GZ$6,0),FALSE),0)*IF(GV$19&gt;=MAX($GP$19:GU$19),MIN((GV$19-MAX($GP$19:GU$19)),(GV$19-GU$19)),0)+IF($E45=GV$22,VLOOKUP($C45,Input!$A$8:$GZ$39,MATCH(GV$21,Input!$A$6:$GZ$6,0),FALSE),0)*IF(GV$18&gt;=MAX($GP$18:GU$18),MIN((GV$18-MAX($GP$18:GU$18)),(GV$18-GU$18)),0)</f>
        <v>0</v>
      </c>
      <c r="GW45" s="1">
        <f>+IF($E45=GW$22,VLOOKUP($C45,Input!$A$8:$GZ$39,MATCH(GW$21,Input!$A$6:$GZ$6,0),FALSE),0)*IF(GW$19&gt;=MAX($GP$19:GV$19),MIN((GW$19-MAX($GP$19:GV$19)),(GW$19-GV$19)),0)+IF($E45=GW$22,VLOOKUP($C45,Input!$A$8:$GZ$39,MATCH(GW$21,Input!$A$6:$GZ$6,0),FALSE),0)*IF(GW$18&gt;=MAX($GP$18:GV$18),MIN((GW$18-MAX($GP$18:GV$18)),(GW$18-GV$18)),0)</f>
        <v>0</v>
      </c>
      <c r="GX45" s="1">
        <f>+IF($E45=GX$22,VLOOKUP($C45,Input!$A$8:$GZ$39,MATCH(GX$21,Input!$A$6:$GZ$6,0),FALSE),0)*IF(GX$19&gt;=MAX($GP$19:GW$19),MIN((GX$19-MAX($GP$19:GW$19)),(GX$19-GW$19)),0)+IF($E45=GX$22,VLOOKUP($C45,Input!$A$8:$GZ$39,MATCH(GX$21,Input!$A$6:$GZ$6,0),FALSE),0)*IF(GX$18&gt;=MAX($GP$18:GW$18),MIN((GX$18-MAX($GP$18:GW$18)),(GX$18-GW$18)),0)</f>
        <v>0</v>
      </c>
      <c r="GY45" s="1">
        <f>+IF($E45=GY$22,VLOOKUP($C45,Input!$A$8:$GZ$39,MATCH(GY$21,Input!$A$6:$GZ$6,0),FALSE),0)*IF(GY$19&gt;=MAX($GP$19:GX$19),MIN((GY$19-MAX($GP$19:GX$19)),(GY$19-GX$19)),0)+IF($E45=GY$22,VLOOKUP($C45,Input!$A$8:$GZ$39,MATCH(GY$21,Input!$A$6:$GZ$6,0),FALSE),0)*IF(GY$18&gt;=MAX($GP$18:GX$18),MIN((GY$18-MAX($GP$18:GX$18)),(GY$18-GX$18)),0)</f>
        <v>0</v>
      </c>
      <c r="GZ45" s="1">
        <f>+IF($E45=GZ$22,VLOOKUP($C45,Input!$A$8:$GZ$39,MATCH(GZ$21,Input!$A$6:$GZ$6,0),FALSE),0)*IF(GZ$19&gt;=MAX($GP$19:GY$19),MIN((GZ$19-MAX($GP$19:GY$19)),(GZ$19-GY$19)),0)+IF($E45=GZ$22,VLOOKUP($C45,Input!$A$8:$GZ$39,MATCH(GZ$21,Input!$A$6:$GZ$6,0),FALSE),0)*IF(GZ$18&gt;=MAX($GP$18:GY$18),MIN((GZ$18-MAX($GP$18:GY$18)),(GZ$18-GY$18)),0)</f>
        <v>0</v>
      </c>
      <c r="HA45" s="1">
        <f>+IF($E45=HA$22,VLOOKUP($C45,Input!$A$8:$GZ$39,MATCH(HA$21,Input!$A$6:$GZ$6,0),FALSE),0)*IF(HA$19&gt;=MAX($GP$19:GZ$19),MIN((HA$19-MAX($GP$19:GZ$19)),(HA$19-GZ$19)),0)+IF($E45=HA$22,VLOOKUP($C45,Input!$A$8:$GZ$39,MATCH(HA$21,Input!$A$6:$GZ$6,0),FALSE),0)*IF(HA$18&gt;=MAX($GP$18:GZ$18),MIN((HA$18-MAX($GP$18:GZ$18)),(HA$18-GZ$18)),0)</f>
        <v>0</v>
      </c>
      <c r="HB45" s="1">
        <f>+IF($E45=HB$22,VLOOKUP($C45,Input!$A$8:$GZ$39,MATCH(HB$21,Input!$A$6:$GZ$6,0),FALSE),0)*IF(HB$19&gt;=MAX($GP$19:HA$19),MIN((HB$19-MAX($GP$19:HA$19)),(HB$19-HA$19)),0)+IF($E45=HB$22,VLOOKUP($C45,Input!$A$8:$GZ$39,MATCH(HB$21,Input!$A$6:$GZ$6,0),FALSE),0)*IF(HB$18&gt;=MAX($GP$18:HA$18),MIN((HB$18-MAX($GP$18:HA$18)),(HB$18-HA$18)),0)</f>
        <v>0</v>
      </c>
      <c r="HC45" s="1">
        <f>+IF($E45=HC$22,VLOOKUP($C45,Input!$A$8:$GZ$39,MATCH(HC$21,Input!$A$6:$GZ$6,0),FALSE),0)*IF(HC$19&gt;=MAX($GP$19:HB$19),MIN((HC$19-MAX($GP$19:HB$19)),(HC$19-HB$19)),0)+IF($E45=HC$22,VLOOKUP($C45,Input!$A$8:$GZ$39,MATCH(HC$21,Input!$A$6:$GZ$6,0),FALSE),0)*IF(HC$18&gt;=MAX($GP$18:HB$18),MIN((HC$18-MAX($GP$18:HB$18)),(HC$18-HB$18)),0)</f>
        <v>0</v>
      </c>
      <c r="HD45" s="1">
        <f>+IF($E45=HD$22,VLOOKUP($C45,Input!$A$8:$GZ$39,MATCH(HD$21,Input!$A$6:$GZ$6,0),FALSE),0)*IF(HD$19&gt;=MAX($GP$19:HC$19),MIN((HD$19-MAX($GP$19:HC$19)),(HD$19-HC$19)),0)+IF($E45=HD$22,VLOOKUP($C45,Input!$A$8:$GZ$39,MATCH(HD$21,Input!$A$6:$GZ$6,0),FALSE),0)*IF(HD$18&gt;=MAX($GP$18:HC$18),MIN((HD$18-MAX($GP$18:HC$18)),(HD$18-HC$18)),0)</f>
        <v>0</v>
      </c>
      <c r="HE45" s="1">
        <f>+IF($E45=HE$22,VLOOKUP($C45,Input!$A$8:$GZ$39,MATCH(HE$21,Input!$A$6:$GZ$6,0),FALSE),0)*IF(HE$19&gt;=MAX($GP$19:HD$19),MIN((HE$19-MAX($GP$19:HD$19)),(HE$19-HD$19)),0)+IF($E45=HE$22,VLOOKUP($C45,Input!$A$8:$GZ$39,MATCH(HE$21,Input!$A$6:$GZ$6,0),FALSE),0)*IF(HE$18&gt;=MAX($GP$18:HD$18),MIN((HE$18-MAX($GP$18:HD$18)),(HE$18-HD$18)),0)</f>
        <v>0</v>
      </c>
      <c r="HF45" s="1">
        <f>+IF($E45=HF$22,VLOOKUP($C45,Input!$A$8:$GZ$39,MATCH(HF$21,Input!$A$6:$GZ$6,0),FALSE),0)*IF(HF$19&gt;=MAX($GP$19:HE$19),MIN((HF$19-MAX($GP$19:HE$19)),(HF$19-HE$19)),0)+IF($E45=HF$22,VLOOKUP($C45,Input!$A$8:$GZ$39,MATCH(HF$21,Input!$A$6:$GZ$6,0),FALSE),0)*IF(HF$18&gt;=MAX($GP$18:HE$18),MIN((HF$18-MAX($GP$18:HE$18)),(HF$18-HE$18)),0)</f>
        <v>0</v>
      </c>
      <c r="HG45" s="1">
        <f>+IF($E45=HG$22,VLOOKUP($C45,Input!$A$8:$GZ$39,MATCH(HG$21,Input!$A$6:$GZ$6,0),FALSE),0)*IF(HG$19&gt;=MAX($GP$19:HF$19),MIN((HG$19-MAX($GP$19:HF$19)),(HG$19-HF$19)),0)+IF($E45=HG$22,VLOOKUP($C45,Input!$A$8:$GZ$39,MATCH(HG$21,Input!$A$6:$GZ$6,0),FALSE),0)*IF(HG$18&gt;=MAX($GP$18:HF$18),MIN((HG$18-MAX($GP$18:HF$18)),(HG$18-HF$18)),0)</f>
        <v>0</v>
      </c>
      <c r="HH45" s="1">
        <f>+IF($E45=HH$22,VLOOKUP($C45,Input!$A$8:$GZ$39,MATCH(HH$21,Input!$A$6:$GZ$6,0),FALSE),0)*IF(HH$19&gt;=MAX($GP$19:HG$19),MIN((HH$19-MAX($GP$19:HG$19)),(HH$19-HG$19)),0)+IF($E45=HH$22,VLOOKUP($C45,Input!$A$8:$GZ$39,MATCH(HH$21,Input!$A$6:$GZ$6,0),FALSE),0)*IF(HH$18&gt;=MAX($GP$18:HG$18),MIN((HH$18-MAX($GP$18:HG$18)),(HH$18-HG$18)),0)</f>
        <v>0</v>
      </c>
      <c r="HI45" s="1">
        <f>+IF($E45=HI$22,VLOOKUP($C45,Input!$A$8:$GZ$39,MATCH(HI$21,Input!$A$6:$GZ$6,0),FALSE),0)*IF(HI$19&gt;=MAX($GP$19:HH$19),MIN((HI$19-MAX($GP$19:HH$19)),(HI$19-HH$19)),0)+IF($E45=HI$22,VLOOKUP($C45,Input!$A$8:$GZ$39,MATCH(HI$21,Input!$A$6:$GZ$6,0),FALSE),0)*IF(HI$18&gt;=MAX($GP$18:HH$18),MIN((HI$18-MAX($GP$18:HH$18)),(HI$18-HH$18)),0)</f>
        <v>0</v>
      </c>
      <c r="HJ45" s="1">
        <f>+IF($E45=HJ$22,VLOOKUP($C45,Input!$A$8:$GZ$39,MATCH(HJ$21,Input!$A$6:$GZ$6,0),FALSE),0)*IF(HJ$19&gt;=MAX($GP$19:HI$19),MIN((HJ$19-MAX($GP$19:HI$19)),(HJ$19-HI$19)),0)+IF($E45=HJ$22,VLOOKUP($C45,Input!$A$8:$GZ$39,MATCH(HJ$21,Input!$A$6:$GZ$6,0),FALSE),0)*IF(HJ$18&gt;=MAX($GP$18:HI$18),MIN((HJ$18-MAX($GP$18:HI$18)),(HJ$18-HI$18)),0)</f>
        <v>0</v>
      </c>
      <c r="HK45" s="1">
        <f>+IF($E45=HK$22,VLOOKUP($C45,Input!$A$8:$GZ$39,MATCH(HK$21,Input!$A$6:$GZ$6,0),FALSE),0)*IF(HK$19&gt;=MAX($GP$19:HJ$19),MIN((HK$19-MAX($GP$19:HJ$19)),(HK$19-HJ$19)),0)+IF($E45=HK$22,VLOOKUP($C45,Input!$A$8:$GZ$39,MATCH(HK$21,Input!$A$6:$GZ$6,0),FALSE),0)*IF(HK$18&gt;=MAX($GP$18:HJ$18),MIN((HK$18-MAX($GP$18:HJ$18)),(HK$18-HJ$18)),0)</f>
        <v>0</v>
      </c>
      <c r="HL45" s="1">
        <f>+IF($E45=HL$22,VLOOKUP($C45,Input!$A$8:$GZ$39,MATCH(HL$21,Input!$A$6:$GZ$6,0),FALSE),0)*IF(HL$19&gt;=MAX($GP$19:HK$19),MIN((HL$19-MAX($GP$19:HK$19)),(HL$19-HK$19)),0)+IF($E45=HL$22,VLOOKUP($C45,Input!$A$8:$GZ$39,MATCH(HL$21,Input!$A$6:$GZ$6,0),FALSE),0)*IF(HL$18&gt;=MAX($GP$18:HK$18),MIN((HL$18-MAX($GP$18:HK$18)),(HL$18-HK$18)),0)</f>
        <v>0</v>
      </c>
      <c r="HM45" s="1">
        <f>+IF($E45=HM$22,VLOOKUP($C45,Input!$A$8:$GZ$39,MATCH(HM$21,Input!$A$6:$GZ$6,0),FALSE),0)*IF(HM$19&gt;=MAX($GP$19:HL$19),MIN((HM$19-MAX($GP$19:HL$19)),(HM$19-HL$19)),0)+IF($E45=HM$22,VLOOKUP($C45,Input!$A$8:$GZ$39,MATCH(HM$21,Input!$A$6:$GZ$6,0),FALSE),0)*IF(HM$18&gt;=MAX($GP$18:HL$18),MIN((HM$18-MAX($GP$18:HL$18)),(HM$18-HL$18)),0)</f>
        <v>0</v>
      </c>
      <c r="HN45" s="1">
        <f>+IF($E45=HN$22,VLOOKUP($C45,Input!$A$8:$GZ$39,MATCH(HN$21,Input!$A$6:$GZ$6,0),FALSE),0)*IF(HN$19&gt;=MAX($GP$19:HM$19),MIN((HN$19-MAX($GP$19:HM$19)),(HN$19-HM$19)),0)+IF($E45=HN$22,VLOOKUP($C45,Input!$A$8:$GZ$39,MATCH(HN$21,Input!$A$6:$GZ$6,0),FALSE),0)*IF(HN$18&gt;=MAX($GP$18:HM$18),MIN((HN$18-MAX($GP$18:HM$18)),(HN$18-HM$18)),0)</f>
        <v>0</v>
      </c>
      <c r="HO45" s="1">
        <f>+IF($E45=HO$22,VLOOKUP($C45,Input!$A$8:$GZ$39,MATCH(HO$21,Input!$A$6:$GZ$6,0),FALSE),0)*IF(HO$19&gt;=MAX($GP$19:HN$19),MIN((HO$19-MAX($GP$19:HN$19)),(HO$19-HN$19)),0)+IF($E45=HO$22,VLOOKUP($C45,Input!$A$8:$GZ$39,MATCH(HO$21,Input!$A$6:$GZ$6,0),FALSE),0)*IF(HO$18&gt;=MAX($GP$18:HN$18),MIN((HO$18-MAX($GP$18:HN$18)),(HO$18-HN$18)),0)</f>
        <v>0</v>
      </c>
      <c r="HP45" s="1">
        <f>+IF($E45=HP$22,VLOOKUP($C45,Input!$A$8:$GZ$39,MATCH(HP$21,Input!$A$6:$GZ$6,0),FALSE),0)*IF(HP$19&gt;=MAX($GP$19:HO$19),MIN((HP$19-MAX($GP$19:HO$19)),(HP$19-HO$19)),0)+IF($E45=HP$22,VLOOKUP($C45,Input!$A$8:$GZ$39,MATCH(HP$21,Input!$A$6:$GZ$6,0),FALSE),0)*IF(HP$18&gt;=MAX($GP$18:HO$18),MIN((HP$18-MAX($GP$18:HO$18)),(HP$18-HO$18)),0)</f>
        <v>0</v>
      </c>
      <c r="HQ45" s="1">
        <f>+IF($E45=HQ$22,VLOOKUP($C45,Input!$A$8:$GZ$39,MATCH(HQ$21,Input!$A$6:$GZ$6,0),FALSE),0)*IF(HQ$19&gt;=MAX($GP$19:HP$19),MIN((HQ$19-MAX($GP$19:HP$19)),(HQ$19-HP$19)),0)+IF($E45=HQ$22,VLOOKUP($C45,Input!$A$8:$GZ$39,MATCH(HQ$21,Input!$A$6:$GZ$6,0),FALSE),0)*IF(HQ$18&gt;=MAX($GP$18:HP$18),MIN((HQ$18-MAX($GP$18:HP$18)),(HQ$18-HP$18)),0)</f>
        <v>0</v>
      </c>
      <c r="HR45" s="1">
        <f>+IF($E45=HR$22,VLOOKUP($C45,Input!$A$8:$GZ$39,MATCH(HR$21,Input!$A$6:$GZ$6,0),FALSE),0)*IF(HR$19&gt;=MAX($GP$19:HQ$19),MIN((HR$19-MAX($GP$19:HQ$19)),(HR$19-HQ$19)),0)+IF($E45=HR$22,VLOOKUP($C45,Input!$A$8:$GZ$39,MATCH(HR$21,Input!$A$6:$GZ$6,0),FALSE),0)*IF(HR$18&gt;=MAX($GP$18:HQ$18),MIN((HR$18-MAX($GP$18:HQ$18)),(HR$18-HQ$18)),0)</f>
        <v>0</v>
      </c>
      <c r="HS45" s="1">
        <f>+IF($E45=HS$22,VLOOKUP($C45,Input!$A$8:$GZ$39,MATCH(HS$21,Input!$A$6:$GZ$6,0),FALSE),0)*IF(HS$19&gt;=MAX($GP$19:HR$19),MIN((HS$19-MAX($GP$19:HR$19)),(HS$19-HR$19)),0)+IF($E45=HS$22,VLOOKUP($C45,Input!$A$8:$GZ$39,MATCH(HS$21,Input!$A$6:$GZ$6,0),FALSE),0)*IF(HS$18&gt;=MAX($GP$18:HR$18),MIN((HS$18-MAX($GP$18:HR$18)),(HS$18-HR$18)),0)</f>
        <v>0</v>
      </c>
      <c r="HT45" s="1">
        <f>+IF($E45=HT$22,VLOOKUP($C45,Input!$A$8:$GZ$39,MATCH(HT$21,Input!$A$6:$GZ$6,0),FALSE),0)*IF(HT$19&gt;=MAX($GP$19:HS$19),MIN((HT$19-MAX($GP$19:HS$19)),(HT$19-HS$19)),0)+IF($E45=HT$22,VLOOKUP($C45,Input!$A$8:$GZ$39,MATCH(HT$21,Input!$A$6:$GZ$6,0),FALSE),0)*IF(HT$18&gt;=MAX($GP$18:HS$18),MIN((HT$18-MAX($GP$18:HS$18)),(HT$18-HS$18)),0)</f>
        <v>0</v>
      </c>
      <c r="HU45" s="1">
        <f>+IF($E45=HU$22,VLOOKUP($C45,Input!$A$8:$GZ$39,MATCH(HU$21,Input!$A$6:$GZ$6,0),FALSE),0)*IF(HU$19&gt;=MAX($GP$19:HT$19),MIN((HU$19-MAX($GP$19:HT$19)),(HU$19-HT$19)),0)+IF($E45=HU$22,VLOOKUP($C45,Input!$A$8:$GZ$39,MATCH(HU$21,Input!$A$6:$GZ$6,0),FALSE),0)*IF(HU$18&gt;=MAX($GP$18:HT$18),MIN((HU$18-MAX($GP$18:HT$18)),(HU$18-HT$18)),0)</f>
        <v>0</v>
      </c>
      <c r="HV45" s="1">
        <f>+IF($E45=HV$22,VLOOKUP($C45,Input!$A$8:$GZ$39,MATCH(HV$21,Input!$A$6:$GZ$6,0),FALSE),0)*IF(HV$19&gt;=MAX($GP$19:HU$19),MIN((HV$19-MAX($GP$19:HU$19)),(HV$19-HU$19)),0)+IF($E45=HV$22,VLOOKUP($C45,Input!$A$8:$GZ$39,MATCH(HV$21,Input!$A$6:$GZ$6,0),FALSE),0)*IF(HV$18&gt;=MAX($GP$18:HU$18),MIN((HV$18-MAX($GP$18:HU$18)),(HV$18-HU$18)),0)</f>
        <v>0</v>
      </c>
      <c r="HW45" s="1">
        <f>+IF($E45=HW$22,VLOOKUP($C45,Input!$A$8:$GZ$39,MATCH(HW$21,Input!$A$6:$GZ$6,0),FALSE),0)*IF(HW$19&gt;=MAX($GP$19:HV$19),MIN((HW$19-MAX($GP$19:HV$19)),(HW$19-HV$19)),0)+IF($E45=HW$22,VLOOKUP($C45,Input!$A$8:$GZ$39,MATCH(HW$21,Input!$A$6:$GZ$6,0),FALSE),0)*IF(HW$18&gt;=MAX($GP$18:HV$18),MIN((HW$18-MAX($GP$18:HV$18)),(HW$18-HV$18)),0)</f>
        <v>0</v>
      </c>
      <c r="HX45" s="1">
        <f>+IF($E45=HX$22,VLOOKUP($C45,Input!$A$8:$GZ$39,MATCH(HX$21,Input!$A$6:$GZ$6,0),FALSE),0)*IF(HX$19&gt;=MAX($GP$19:HW$19),MIN((HX$19-MAX($GP$19:HW$19)),(HX$19-HW$19)),0)+IF($E45=HX$22,VLOOKUP($C45,Input!$A$8:$GZ$39,MATCH(HX$21,Input!$A$6:$GZ$6,0),FALSE),0)*IF(HX$18&gt;=MAX($GP$18:HW$18),MIN((HX$18-MAX($GP$18:HW$18)),(HX$18-HW$18)),0)</f>
        <v>0</v>
      </c>
      <c r="HY45" s="1">
        <f>+IF($E45=HY$22,VLOOKUP($C45,Input!$A$8:$GZ$39,MATCH(HY$21,Input!$A$6:$GZ$6,0),FALSE),0)*IF(HY$19&gt;=MAX($GP$19:HX$19),MIN((HY$19-MAX($GP$19:HX$19)),(HY$19-HX$19)),0)+IF($E45=HY$22,VLOOKUP($C45,Input!$A$8:$GZ$39,MATCH(HY$21,Input!$A$6:$GZ$6,0),FALSE),0)*IF(HY$18&gt;=MAX($GP$18:HX$18),MIN((HY$18-MAX($GP$18:HX$18)),(HY$18-HX$18)),0)</f>
        <v>0</v>
      </c>
      <c r="HZ45" s="42"/>
      <c r="IA45" t="str">
        <f>VLOOKUP($C45,Input!$A$8:$IA$39,MATCH(IA$21,Input!$A$6:$IA$6,0),FALSE)</f>
        <v>NA</v>
      </c>
      <c r="IB45" s="132">
        <f>IF((VLOOKUP($C45,Input!$A$8:$IA$39,MATCH(IB$21,Input!$A$6:$IA$6,0),FALSE))="Y",$D45/VLOOKUP($C45,Input!$A$8:$IA$39,MATCH(IC$21,Input!$A$6:$IA$6,0),FALSE),0)</f>
        <v>0</v>
      </c>
      <c r="IC45" s="132">
        <f>IF((VLOOKUP($C45,Input!$A$8:$IA$39,MATCH(IB$21,Input!$A$6:$IA$6,0),FALSE))="Y",0,IF((VLOOKUP($C45,Input!$A$8:$IA$39,MATCH(IC$21,Input!$A$6:$IA$6,0),FALSE))&gt;0,$D45/VLOOKUP($C45,Input!$A$8:$IA$39,MATCH(IC$21,Input!$A$6:$IA$6,0),FALSE),0))</f>
        <v>0</v>
      </c>
      <c r="ID45" s="1">
        <f>+IF($E45=ID$22,VLOOKUP($C45,Input!$A$8:$IA$39,MATCH(ID$21,Input!$A$6:$IA$6,0),FALSE),0)*IF(ID$19&gt;=MAX($IC$19:IC$19),MIN((ID$19-MAX($IC$19:IC$19)),(ID$19-IC$19)),0)+IF($E45=ID$22,VLOOKUP($C45,Input!$A$8:$IA$39,MATCH(ID$21,Input!$A$6:$IA$6,0),FALSE),0)*IF(ID$18&gt;=MAX($IC$18:IC$18),MIN((ID$18-MAX($IC$18:IC$18)),(ID$18-IC$18)),0)</f>
        <v>0</v>
      </c>
      <c r="IE45" s="1">
        <f>+IF($E45=IE$22,VLOOKUP($C45,Input!$A$8:$IA$39,MATCH(IE$21,Input!$A$6:$IA$6,0),FALSE),0)*IF(IE$19&gt;=MAX($IC$19:ID$19),MIN((IE$19-MAX($IC$19:ID$19)),(IE$19-ID$19)),0)+IF($E45=IE$22,VLOOKUP($C45,Input!$A$8:$IA$39,MATCH(IE$21,Input!$A$6:$IA$6,0),FALSE),0)*IF(IE$18&gt;=MAX($IC$18:ID$18),MIN((IE$18-MAX($IC$18:ID$18)),(IE$18-ID$18)),0)</f>
        <v>0</v>
      </c>
      <c r="IF45" s="1">
        <f>+IF($E45=IF$22,VLOOKUP($C45,Input!$A$8:$IA$39,MATCH(IF$21,Input!$A$6:$IA$6,0),FALSE),0)*IF(IF$19&gt;=MAX($IC$19:IE$19),MIN((IF$19-MAX($IC$19:IE$19)),(IF$19-IE$19)),0)+IF($E45=IF$22,VLOOKUP($C45,Input!$A$8:$IA$39,MATCH(IF$21,Input!$A$6:$IA$6,0),FALSE),0)*IF(IF$18&gt;=MAX($IC$18:IE$18),MIN((IF$18-MAX($IC$18:IE$18)),(IF$18-IE$18)),0)</f>
        <v>0</v>
      </c>
      <c r="IG45" s="1">
        <f>+IF($E45=IG$22,VLOOKUP($C45,Input!$A$8:$IA$39,MATCH(IG$21,Input!$A$6:$IA$6,0),FALSE),0)*IF(IG$19&gt;=MAX($IC$19:IF$19),MIN((IG$19-MAX($IC$19:IF$19)),(IG$19-IF$19)),0)+IF($E45=IG$22,VLOOKUP($C45,Input!$A$8:$IA$39,MATCH(IG$21,Input!$A$6:$IA$6,0),FALSE),0)*IF(IG$18&gt;=MAX($IC$18:IF$18),MIN((IG$18-MAX($IC$18:IF$18)),(IG$18-IF$18)),0)</f>
        <v>0</v>
      </c>
      <c r="IH45" s="1">
        <f>+IF($E45=IH$22,VLOOKUP($C45,Input!$A$8:$IA$39,MATCH(IH$21,Input!$A$6:$IA$6,0),FALSE),0)*IF(IH$19&gt;=MAX($IC$19:IG$19),MIN((IH$19-MAX($IC$19:IG$19)),(IH$19-IG$19)),0)+IF($E45=IH$22,VLOOKUP($C45,Input!$A$8:$IA$39,MATCH(IH$21,Input!$A$6:$IA$6,0),FALSE),0)*IF(IH$18&gt;=MAX($IC$18:IG$18),MIN((IH$18-MAX($IC$18:IG$18)),(IH$18-IG$18)),0)</f>
        <v>0</v>
      </c>
      <c r="II45" s="1">
        <f>+IF($E45=II$22,VLOOKUP($C45,Input!$A$8:$IA$39,MATCH(II$21,Input!$A$6:$IA$6,0),FALSE),0)*IF(II$19&gt;=MAX($IC$19:IH$19),MIN((II$19-MAX($IC$19:IH$19)),(II$19-IH$19)),0)+IF($E45=II$22,VLOOKUP($C45,Input!$A$8:$IA$39,MATCH(II$21,Input!$A$6:$IA$6,0),FALSE),0)*IF(II$18&gt;=MAX($IC$18:IH$18),MIN((II$18-MAX($IC$18:IH$18)),(II$18-IH$18)),0)</f>
        <v>0</v>
      </c>
      <c r="IJ45" s="1">
        <f>+IF($E45=IJ$22,VLOOKUP($C45,Input!$A$8:$IA$39,MATCH(IJ$21,Input!$A$6:$IA$6,0),FALSE),0)*IF(IJ$19&gt;=MAX($IC$19:II$19),MIN((IJ$19-MAX($IC$19:II$19)),(IJ$19-II$19)),0)+IF($E45=IJ$22,VLOOKUP($C45,Input!$A$8:$IA$39,MATCH(IJ$21,Input!$A$6:$IA$6,0),FALSE),0)*IF(IJ$18&gt;=MAX($IC$18:II$18),MIN((IJ$18-MAX($IC$18:II$18)),(IJ$18-II$18)),0)</f>
        <v>0</v>
      </c>
      <c r="IK45" s="1">
        <f>+IF($E45=IK$22,VLOOKUP($C45,Input!$A$8:$IA$39,MATCH(IK$21,Input!$A$6:$IA$6,0),FALSE),0)*IF(IK$19&gt;=MAX($IC$19:IJ$19),MIN((IK$19-MAX($IC$19:IJ$19)),(IK$19-IJ$19)),0)+IF($E45=IK$22,VLOOKUP($C45,Input!$A$8:$IA$39,MATCH(IK$21,Input!$A$6:$IA$6,0),FALSE),0)*IF(IK$18&gt;=MAX($IC$18:IJ$18),MIN((IK$18-MAX($IC$18:IJ$18)),(IK$18-IJ$18)),0)</f>
        <v>0</v>
      </c>
      <c r="IL45" s="1">
        <f>+IF($E45=IL$22,VLOOKUP($C45,Input!$A$8:$IA$39,MATCH(IL$21,Input!$A$6:$IA$6,0),FALSE),0)*IF(IL$19&gt;=MAX($IC$19:IK$19),MIN((IL$19-MAX($IC$19:IK$19)),(IL$19-IK$19)),0)+IF($E45=IL$22,VLOOKUP($C45,Input!$A$8:$IA$39,MATCH(IL$21,Input!$A$6:$IA$6,0),FALSE),0)*IF(IL$18&gt;=MAX($IC$18:IK$18),MIN((IL$18-MAX($IC$18:IK$18)),(IL$18-IK$18)),0)</f>
        <v>0</v>
      </c>
      <c r="IM45" s="1">
        <f>+IF($E45=IM$22,VLOOKUP($C45,Input!$A$8:$IA$39,MATCH(IM$21,Input!$A$6:$IA$6,0),FALSE),0)*IF(IM$19&gt;=MAX($IC$19:IL$19),MIN((IM$19-MAX($IC$19:IL$19)),(IM$19-IL$19)),0)+IF($E45=IM$22,VLOOKUP($C45,Input!$A$8:$IA$39,MATCH(IM$21,Input!$A$6:$IA$6,0),FALSE),0)*IF(IM$18&gt;=MAX($IC$18:IL$18),MIN((IM$18-MAX($IC$18:IL$18)),(IM$18-IL$18)),0)</f>
        <v>0</v>
      </c>
      <c r="IN45" s="1">
        <f>+IF($E45=IN$22,VLOOKUP($C45,Input!$A$8:$IA$39,MATCH(IN$21,Input!$A$6:$IA$6,0),FALSE),0)*IF(IN$19&gt;=MAX($IC$19:IM$19),MIN((IN$19-MAX($IC$19:IM$19)),(IN$19-IM$19)),0)+IF($E45=IN$22,VLOOKUP($C45,Input!$A$8:$IA$39,MATCH(IN$21,Input!$A$6:$IA$6,0),FALSE),0)*IF(IN$18&gt;=MAX($IC$18:IM$18),MIN((IN$18-MAX($IC$18:IM$18)),(IN$18-IM$18)),0)</f>
        <v>0</v>
      </c>
      <c r="IO45" s="1">
        <f>+IF($E45=IO$22,VLOOKUP($C45,Input!$A$8:$IA$39,MATCH(IO$21,Input!$A$6:$IA$6,0),FALSE),0)*IF(IO$19&gt;=MAX($IC$19:IN$19),MIN((IO$19-MAX($IC$19:IN$19)),(IO$19-IN$19)),0)+IF($E45=IO$22,VLOOKUP($C45,Input!$A$8:$IA$39,MATCH(IO$21,Input!$A$6:$IA$6,0),FALSE),0)*IF(IO$18&gt;=MAX($IC$18:IN$18),MIN((IO$18-MAX($IC$18:IN$18)),(IO$18-IN$18)),0)</f>
        <v>0</v>
      </c>
      <c r="IP45" s="1">
        <f>+IF($E45=IP$22,VLOOKUP($C45,Input!$A$8:$IA$39,MATCH(IP$21,Input!$A$6:$IA$6,0),FALSE),0)*IF(IP$19&gt;=MAX($IC$19:IO$19),MIN((IP$19-MAX($IC$19:IO$19)),(IP$19-IO$19)),0)+IF($E45=IP$22,VLOOKUP($C45,Input!$A$8:$IA$39,MATCH(IP$21,Input!$A$6:$IA$6,0),FALSE),0)*IF(IP$18&gt;=MAX($IC$18:IO$18),MIN((IP$18-MAX($IC$18:IO$18)),(IP$18-IO$18)),0)</f>
        <v>0</v>
      </c>
      <c r="IQ45" s="1">
        <f>+IF($E45=IQ$22,VLOOKUP($C45,Input!$A$8:$IA$39,MATCH(IQ$21,Input!$A$6:$IA$6,0),FALSE),0)*IF(IQ$19&gt;=MAX($IC$19:IP$19),MIN((IQ$19-MAX($IC$19:IP$19)),(IQ$19-IP$19)),0)+IF($E45=IQ$22,VLOOKUP($C45,Input!$A$8:$IA$39,MATCH(IQ$21,Input!$A$6:$IA$6,0),FALSE),0)*IF(IQ$18&gt;=MAX($IC$18:IP$18),MIN((IQ$18-MAX($IC$18:IP$18)),(IQ$18-IP$18)),0)</f>
        <v>0</v>
      </c>
      <c r="IR45" s="1">
        <f>+IF($E45=IR$22,VLOOKUP($C45,Input!$A$8:$IA$39,MATCH(IR$21,Input!$A$6:$IA$6,0),FALSE),0)*IF(IR$19&gt;=MAX($IC$19:IQ$19),MIN((IR$19-MAX($IC$19:IQ$19)),(IR$19-IQ$19)),0)+IF($E45=IR$22,VLOOKUP($C45,Input!$A$8:$IA$39,MATCH(IR$21,Input!$A$6:$IA$6,0),FALSE),0)*IF(IR$18&gt;=MAX($IC$18:IQ$18),MIN((IR$18-MAX($IC$18:IQ$18)),(IR$18-IQ$18)),0)</f>
        <v>0</v>
      </c>
      <c r="IS45" s="1">
        <f>+IF($E45=IS$22,VLOOKUP($C45,Input!$A$8:$IA$39,MATCH(IS$21,Input!$A$6:$IA$6,0),FALSE),0)*IF(IS$19&gt;=MAX($IC$19:IR$19),MIN((IS$19-MAX($IC$19:IR$19)),(IS$19-IR$19)),0)+IF($E45=IS$22,VLOOKUP($C45,Input!$A$8:$IA$39,MATCH(IS$21,Input!$A$6:$IA$6,0),FALSE),0)*IF(IS$18&gt;=MAX($IC$18:IR$18),MIN((IS$18-MAX($IC$18:IR$18)),(IS$18-IR$18)),0)</f>
        <v>0</v>
      </c>
      <c r="IT45" s="1">
        <f>+IF($E45=IT$22,VLOOKUP($C45,Input!$A$8:$IA$39,MATCH(IT$21,Input!$A$6:$IA$6,0),FALSE),0)*IF(IT$19&gt;=MAX($IC$19:IS$19),MIN((IT$19-MAX($IC$19:IS$19)),(IT$19-IS$19)),0)+IF($E45=IT$22,VLOOKUP($C45,Input!$A$8:$IA$39,MATCH(IT$21,Input!$A$6:$IA$6,0),FALSE),0)*IF(IT$18&gt;=MAX($IC$18:IS$18),MIN((IT$18-MAX($IC$18:IS$18)),(IT$18-IS$18)),0)</f>
        <v>0</v>
      </c>
      <c r="IU45" s="1">
        <f>+IF($E45=IU$22,VLOOKUP($C45,Input!$A$8:$IA$39,MATCH(IU$21,Input!$A$6:$IA$6,0),FALSE),0)*IF(IU$19&gt;=MAX($IC$19:IT$19),MIN((IU$19-MAX($IC$19:IT$19)),(IU$19-IT$19)),0)+IF($E45=IU$22,VLOOKUP($C45,Input!$A$8:$IA$39,MATCH(IU$21,Input!$A$6:$IA$6,0),FALSE),0)*IF(IU$18&gt;=MAX($IC$18:IT$18),MIN((IU$18-MAX($IC$18:IT$18)),(IU$18-IT$18)),0)</f>
        <v>0</v>
      </c>
      <c r="IV45" s="1">
        <f>+IF($E45=IV$22,VLOOKUP($C45,Input!$A$8:$IA$39,MATCH(IV$21,Input!$A$6:$IA$6,0),FALSE),0)*IF(IV$19&gt;=MAX($IC$19:IU$19),MIN((IV$19-MAX($IC$19:IU$19)),(IV$19-IU$19)),0)+IF($E45=IV$22,VLOOKUP($C45,Input!$A$8:$IA$39,MATCH(IV$21,Input!$A$6:$IA$6,0),FALSE),0)*IF(IV$18&gt;=MAX($IC$18:IU$18),MIN((IV$18-MAX($IC$18:IU$18)),(IV$18-IU$18)),0)</f>
        <v>0</v>
      </c>
      <c r="IW45" s="1">
        <f>+IF($E45=IW$22,VLOOKUP($C45,Input!$A$8:$IA$39,MATCH(IW$21,Input!$A$6:$IA$6,0),FALSE),0)*IF(IW$19&gt;=MAX($IC$19:IV$19),MIN((IW$19-MAX($IC$19:IV$19)),(IW$19-IV$19)),0)+IF($E45=IW$22,VLOOKUP($C45,Input!$A$8:$IA$39,MATCH(IW$21,Input!$A$6:$IA$6,0),FALSE),0)*IF(IW$18&gt;=MAX($IC$18:IV$18),MIN((IW$18-MAX($IC$18:IV$18)),(IW$18-IV$18)),0)</f>
        <v>0</v>
      </c>
      <c r="IX45" s="1">
        <f>+IF($E45=IX$22,VLOOKUP($C45,Input!$A$8:$IA$39,MATCH(IX$21,Input!$A$6:$IA$6,0),FALSE),0)*IF(IX$19&gt;=MAX($IC$19:IW$19),MIN((IX$19-MAX($IC$19:IW$19)),(IX$19-IW$19)),0)+IF($E45=IX$22,VLOOKUP($C45,Input!$A$8:$IA$39,MATCH(IX$21,Input!$A$6:$IA$6,0),FALSE),0)*IF(IX$18&gt;=MAX($IC$18:IW$18),MIN((IX$18-MAX($IC$18:IW$18)),(IX$18-IW$18)),0)</f>
        <v>0</v>
      </c>
      <c r="IY45" s="1">
        <f>+IF($E45=IY$22,VLOOKUP($C45,Input!$A$8:$IA$39,MATCH(IY$21,Input!$A$6:$IA$6,0),FALSE),0)*IF(IY$19&gt;=MAX($IC$19:IX$19),MIN((IY$19-MAX($IC$19:IX$19)),(IY$19-IX$19)),0)+IF($E45=IY$22,VLOOKUP($C45,Input!$A$8:$IA$39,MATCH(IY$21,Input!$A$6:$IA$6,0),FALSE),0)*IF(IY$18&gt;=MAX($IC$18:IX$18),MIN((IY$18-MAX($IC$18:IX$18)),(IY$18-IX$18)),0)</f>
        <v>0</v>
      </c>
      <c r="IZ45" s="1">
        <f>+IF($E45=IZ$22,VLOOKUP($C45,Input!$A$8:$IA$39,MATCH(IZ$21,Input!$A$6:$IA$6,0),FALSE),0)*IF(IZ$19&gt;=MAX($IC$19:IY$19),MIN((IZ$19-MAX($IC$19:IY$19)),(IZ$19-IY$19)),0)+IF($E45=IZ$22,VLOOKUP($C45,Input!$A$8:$IA$39,MATCH(IZ$21,Input!$A$6:$IA$6,0),FALSE),0)*IF(IZ$18&gt;=MAX($IC$18:IY$18),MIN((IZ$18-MAX($IC$18:IY$18)),(IZ$18-IY$18)),0)</f>
        <v>0</v>
      </c>
      <c r="JA45" s="1">
        <f>+IF($E45=JA$22,VLOOKUP($C45,Input!$A$8:$IA$39,MATCH(JA$21,Input!$A$6:$IA$6,0),FALSE),0)*IF(JA$19&gt;=MAX($IC$19:IZ$19),MIN((JA$19-MAX($IC$19:IZ$19)),(JA$19-IZ$19)),0)+IF($E45=JA$22,VLOOKUP($C45,Input!$A$8:$IA$39,MATCH(JA$21,Input!$A$6:$IA$6,0),FALSE),0)*IF(JA$18&gt;=MAX($IC$18:IZ$18),MIN((JA$18-MAX($IC$18:IZ$18)),(JA$18-IZ$18)),0)</f>
        <v>0</v>
      </c>
      <c r="JB45" s="1">
        <f>+IF($E45=JB$22,VLOOKUP($C45,Input!$A$8:$IA$39,MATCH(JB$21,Input!$A$6:$IA$6,0),FALSE),0)*IF(JB$19&gt;=MAX($IC$19:JA$19),MIN((JB$19-MAX($IC$19:JA$19)),(JB$19-JA$19)),0)+IF($E45=JB$22,VLOOKUP($C45,Input!$A$8:$IA$39,MATCH(JB$21,Input!$A$6:$IA$6,0),FALSE),0)*IF(JB$18&gt;=MAX($IC$18:JA$18),MIN((JB$18-MAX($IC$18:JA$18)),(JB$18-JA$18)),0)</f>
        <v>0</v>
      </c>
      <c r="JC45" s="1">
        <f>+IF($E45=JC$22,VLOOKUP($C45,Input!$A$8:$IA$39,MATCH(JC$21,Input!$A$6:$IA$6,0),FALSE),0)*IF(JC$19&gt;=MAX($IC$19:JB$19),MIN((JC$19-MAX($IC$19:JB$19)),(JC$19-JB$19)),0)+IF($E45=JC$22,VLOOKUP($C45,Input!$A$8:$IA$39,MATCH(JC$21,Input!$A$6:$IA$6,0),FALSE),0)*IF(JC$18&gt;=MAX($IC$18:JB$18),MIN((JC$18-MAX($IC$18:JB$18)),(JC$18-JB$18)),0)</f>
        <v>0</v>
      </c>
      <c r="JD45" s="1">
        <f>+IF($E45=JD$22,VLOOKUP($C45,Input!$A$8:$IA$39,MATCH(JD$21,Input!$A$6:$IA$6,0),FALSE),0)*IF(JD$19&gt;=MAX($IC$19:JC$19),MIN((JD$19-MAX($IC$19:JC$19)),(JD$19-JC$19)),0)+IF($E45=JD$22,VLOOKUP($C45,Input!$A$8:$IA$39,MATCH(JD$21,Input!$A$6:$IA$6,0),FALSE),0)*IF(JD$18&gt;=MAX($IC$18:JC$18),MIN((JD$18-MAX($IC$18:JC$18)),(JD$18-JC$18)),0)</f>
        <v>0</v>
      </c>
      <c r="JE45" s="1">
        <f>+IF($E45=JE$22,VLOOKUP($C45,Input!$A$8:$IA$39,MATCH(JE$21,Input!$A$6:$IA$6,0),FALSE),0)*IF(JE$19&gt;=MAX($IC$19:JD$19),MIN((JE$19-MAX($IC$19:JD$19)),(JE$19-JD$19)),0)+IF($E45=JE$22,VLOOKUP($C45,Input!$A$8:$IA$39,MATCH(JE$21,Input!$A$6:$IA$6,0),FALSE),0)*IF(JE$18&gt;=MAX($IC$18:JD$18),MIN((JE$18-MAX($IC$18:JD$18)),(JE$18-JD$18)),0)</f>
        <v>0</v>
      </c>
      <c r="JF45" s="1">
        <f>+IF($E45=JF$22,VLOOKUP($C45,Input!$A$8:$IA$39,MATCH(JF$21,Input!$A$6:$IA$6,0),FALSE),0)*IF(JF$19&gt;=MAX($IC$19:JE$19),MIN((JF$19-MAX($IC$19:JE$19)),(JF$19-JE$19)),0)+IF($E45=JF$22,VLOOKUP($C45,Input!$A$8:$IA$39,MATCH(JF$21,Input!$A$6:$IA$6,0),FALSE),0)*IF(JF$18&gt;=MAX($IC$18:JE$18),MIN((JF$18-MAX($IC$18:JE$18)),(JF$18-JE$18)),0)</f>
        <v>0</v>
      </c>
      <c r="JG45" s="1">
        <f>+IF($E45=JG$22,VLOOKUP($C45,Input!$A$8:$IA$39,MATCH(JG$21,Input!$A$6:$IA$6,0),FALSE),0)*IF(JG$19&gt;=MAX($IC$19:JF$19),MIN((JG$19-MAX($IC$19:JF$19)),(JG$19-JF$19)),0)+IF($E45=JG$22,VLOOKUP($C45,Input!$A$8:$IA$39,MATCH(JG$21,Input!$A$6:$IA$6,0),FALSE),0)*IF(JG$18&gt;=MAX($IC$18:JF$18),MIN((JG$18-MAX($IC$18:JF$18)),(JG$18-JF$18)),0)</f>
        <v>0</v>
      </c>
      <c r="JH45" s="1">
        <f>+IF($E45=JH$22,VLOOKUP($C45,Input!$A$8:$IA$39,MATCH(JH$21,Input!$A$6:$IA$6,0),FALSE),0)*IF(JH$19&gt;=MAX($IC$19:JG$19),MIN((JH$19-MAX($IC$19:JG$19)),(JH$19-JG$19)),0)+IF($E45=JH$22,VLOOKUP($C45,Input!$A$8:$IA$39,MATCH(JH$21,Input!$A$6:$IA$6,0),FALSE),0)*IF(JH$18&gt;=MAX($IC$18:JG$18),MIN((JH$18-MAX($IC$18:JG$18)),(JH$18-JG$18)),0)</f>
        <v>0</v>
      </c>
      <c r="JI45" s="1">
        <f>+IF($E45=JI$22,VLOOKUP($C45,Input!$A$8:$IA$39,MATCH(JI$21,Input!$A$6:$IA$6,0),FALSE),0)*IF(JI$19&gt;=MAX($IC$19:JH$19),MIN((JI$19-MAX($IC$19:JH$19)),(JI$19-JH$19)),0)+IF($E45=JI$22,VLOOKUP($C45,Input!$A$8:$IA$39,MATCH(JI$21,Input!$A$6:$IA$6,0),FALSE),0)*IF(JI$18&gt;=MAX($IC$18:JH$18),MIN((JI$18-MAX($IC$18:JH$18)),(JI$18-JH$18)),0)</f>
        <v>0</v>
      </c>
      <c r="JJ45" s="1">
        <f>+IF($E45=JJ$22,VLOOKUP($C45,Input!$A$8:$IA$39,MATCH(JJ$21,Input!$A$6:$IA$6,0),FALSE),0)*IF(JJ$19&gt;=MAX($IC$19:JI$19),MIN((JJ$19-MAX($IC$19:JI$19)),(JJ$19-JI$19)),0)+IF($E45=JJ$22,VLOOKUP($C45,Input!$A$8:$IA$39,MATCH(JJ$21,Input!$A$6:$IA$6,0),FALSE),0)*IF(JJ$18&gt;=MAX($IC$18:JI$18),MIN((JJ$18-MAX($IC$18:JI$18)),(JJ$18-JI$18)),0)</f>
        <v>0</v>
      </c>
      <c r="JK45" s="1">
        <f>+IF($E45=JK$22,VLOOKUP($C45,Input!$A$8:$IA$39,MATCH(JK$21,Input!$A$6:$IA$6,0),FALSE),0)*IF(JK$19&gt;=MAX($IC$19:JJ$19),MIN((JK$19-MAX($IC$19:JJ$19)),(JK$19-JJ$19)),0)+IF($E45=JK$22,VLOOKUP($C45,Input!$A$8:$IA$39,MATCH(JK$21,Input!$A$6:$IA$6,0),FALSE),0)*IF(JK$18&gt;=MAX($IC$18:JJ$18),MIN((JK$18-MAX($IC$18:JJ$18)),(JK$18-JJ$18)),0)</f>
        <v>0</v>
      </c>
      <c r="JL45" s="1">
        <f>+IF($E45=JL$22,VLOOKUP($C45,Input!$A$8:$IA$39,MATCH(JL$21,Input!$A$6:$IA$6,0),FALSE),0)*IF(JL$19&gt;=MAX($IC$19:JK$19),MIN((JL$19-MAX($IC$19:JK$19)),(JL$19-JK$19)),0)+IF($E45=JL$22,VLOOKUP($C45,Input!$A$8:$IA$39,MATCH(JL$21,Input!$A$6:$IA$6,0),FALSE),0)*IF(JL$18&gt;=MAX($IC$18:JK$18),MIN((JL$18-MAX($IC$18:JK$18)),(JL$18-JK$18)),0)</f>
        <v>0</v>
      </c>
      <c r="JN45" t="str">
        <f>+VLOOKUP($C45,Input!$A$8:$GZ$39,MATCH(JN$21,Input!$A$6:$GZ$6,0),FALSE)</f>
        <v>CNG Station Maint in fuel price</v>
      </c>
      <c r="JO45" s="1">
        <f>IF($E45+$I45+$D$7&lt;=JO$22,0,IF(JO$22-$D$7&gt;=$E45,VLOOKUP($C45,Input!$A$8:$GZ$39,MATCH(JO$21,Input!$A$6:$GZ$6,0),FALSE),0)*$F45/$G45)*$D45</f>
        <v>0</v>
      </c>
      <c r="JP45" s="1">
        <f>IF($E45+$I45+$D$7&lt;=JP$22,0,IF(JP$22-$D$7&gt;=$E45,VLOOKUP($C45,Input!$A$8:$GZ$39,MATCH(JP$21,Input!$A$6:$GZ$6,0),FALSE),0)*$F45/$G45)*$D45</f>
        <v>0</v>
      </c>
      <c r="JQ45" s="1">
        <f>IF($E45+$I45+$D$7&lt;=JQ$22,0,IF(JQ$22-$D$7&gt;=$E45,VLOOKUP($C45,Input!$A$8:$GZ$39,MATCH(JQ$21,Input!$A$6:$GZ$6,0),FALSE),0)*$F45/$G45)*$D45</f>
        <v>0</v>
      </c>
      <c r="JR45" s="1">
        <f>IF($E45+$I45+$D$7&lt;=JR$22,0,IF(JR$22-$D$7&gt;=$E45,VLOOKUP($C45,Input!$A$8:$GZ$39,MATCH(JR$21,Input!$A$6:$GZ$6,0),FALSE),0)*$F45/$G45)*$D45</f>
        <v>0</v>
      </c>
      <c r="JS45" s="1">
        <f>IF($E45+$I45+$D$7&lt;=JS$22,0,IF(JS$22-$D$7&gt;=$E45,VLOOKUP($C45,Input!$A$8:$GZ$39,MATCH(JS$21,Input!$A$6:$GZ$6,0),FALSE),0)*$F45/$G45)*$D45</f>
        <v>0</v>
      </c>
      <c r="JT45" s="1">
        <f>IF($E45+$I45+$D$7&lt;=JT$22,0,IF(JT$22-$D$7&gt;=$E45,VLOOKUP($C45,Input!$A$8:$GZ$39,MATCH(JT$21,Input!$A$6:$GZ$6,0),FALSE),0)*$F45/$G45)*$D45</f>
        <v>0</v>
      </c>
      <c r="JU45" s="1">
        <f>IF($E45+$I45+$D$7&lt;=JU$22,0,IF(JU$22-$D$7&gt;=$E45,VLOOKUP($C45,Input!$A$8:$GZ$39,MATCH(JU$21,Input!$A$6:$GZ$6,0),FALSE),0)*$F45/$G45)*$D45</f>
        <v>0</v>
      </c>
      <c r="JV45" s="1">
        <f>IF($E45+$I45+$D$7&lt;=JV$22,0,IF(JV$22-$D$7&gt;=$E45,VLOOKUP($C45,Input!$A$8:$GZ$39,MATCH(JV$21,Input!$A$6:$GZ$6,0),FALSE),0)*$F45/$G45)*$D45</f>
        <v>0</v>
      </c>
      <c r="JW45" s="1">
        <f>IF($E45+$I45+$D$7&lt;=JW$22,0,IF(JW$22-$D$7&gt;=$E45,VLOOKUP($C45,Input!$A$8:$GZ$39,MATCH(JW$21,Input!$A$6:$GZ$6,0),FALSE),0)*$F45/$G45)*$D45</f>
        <v>0</v>
      </c>
      <c r="JX45" s="1">
        <f>IF($E45+$I45+$D$7&lt;=JX$22,0,IF(JX$22-$D$7&gt;=$E45,VLOOKUP($C45,Input!$A$8:$GZ$39,MATCH(JX$21,Input!$A$6:$GZ$6,0),FALSE),0)*$F45/$G45)*$D45</f>
        <v>0</v>
      </c>
      <c r="JY45" s="1">
        <f>IF($E45+$I45+$D$7&lt;=JY$22,0,IF(JY$22-$D$7&gt;=$E45,VLOOKUP($C45,Input!$A$8:$GZ$39,MATCH(JY$21,Input!$A$6:$GZ$6,0),FALSE),0)*$F45/$G45)*$D45</f>
        <v>0</v>
      </c>
      <c r="JZ45" s="1">
        <f>IF($E45+$I45+$D$7&lt;=JZ$22,0,IF(JZ$22-$D$7&gt;=$E45,VLOOKUP($C45,Input!$A$8:$GZ$39,MATCH(JZ$21,Input!$A$6:$GZ$6,0),FALSE),0)*$F45/$G45)*$D45</f>
        <v>0</v>
      </c>
      <c r="KA45" s="1">
        <f>IF($E45+$I45+$D$7&lt;=KA$22,0,IF(KA$22-$D$7&gt;=$E45,VLOOKUP($C45,Input!$A$8:$GZ$39,MATCH(KA$21,Input!$A$6:$GZ$6,0),FALSE),0)*$F45/$G45)*$D45</f>
        <v>0</v>
      </c>
      <c r="KB45" s="1">
        <f>IF($E45+$I45+$D$7&lt;=KB$22,0,IF(KB$22-$D$7&gt;=$E45,VLOOKUP($C45,Input!$A$8:$GZ$39,MATCH(KB$21,Input!$A$6:$GZ$6,0),FALSE),0)*$F45/$G45)*$D45</f>
        <v>0</v>
      </c>
      <c r="KC45" s="1">
        <f>IF($E45+$I45+$D$7&lt;=KC$22,0,IF(KC$22-$D$7&gt;=$E45,VLOOKUP($C45,Input!$A$8:$GZ$39,MATCH(KC$21,Input!$A$6:$GZ$6,0),FALSE),0)*$F45/$G45)*$D45</f>
        <v>0</v>
      </c>
      <c r="KD45" s="1">
        <f>IF($E45+$I45+$D$7&lt;=KD$22,0,IF(KD$22-$D$7&gt;=$E45,VLOOKUP($C45,Input!$A$8:$GZ$39,MATCH(KD$21,Input!$A$6:$GZ$6,0),FALSE),0)*$F45/$G45)*$D45</f>
        <v>0</v>
      </c>
      <c r="KE45" s="1">
        <f>IF($E45+$I45+$D$7&lt;=KE$22,0,IF(KE$22-$D$7&gt;=$E45,VLOOKUP($C45,Input!$A$8:$GZ$39,MATCH(KE$21,Input!$A$6:$GZ$6,0),FALSE),0)*$F45/$G45)*$D45</f>
        <v>0</v>
      </c>
      <c r="KF45" s="1">
        <f>IF($E45+$I45+$D$7&lt;=KF$22,0,IF(KF$22-$D$7&gt;=$E45,VLOOKUP($C45,Input!$A$8:$GZ$39,MATCH(KF$21,Input!$A$6:$GZ$6,0),FALSE),0)*$F45/$G45)*$D45</f>
        <v>0</v>
      </c>
      <c r="KG45" s="1">
        <f>IF($E45+$I45+$D$7&lt;=KG$22,0,IF(KG$22-$D$7&gt;=$E45,VLOOKUP($C45,Input!$A$8:$GZ$39,MATCH(KG$21,Input!$A$6:$GZ$6,0),FALSE),0)*$F45/$G45)*$D45</f>
        <v>0</v>
      </c>
      <c r="KH45" s="1">
        <f>IF($E45+$I45+$D$7&lt;=KH$22,0,IF(KH$22-$D$7&gt;=$E45,VLOOKUP($C45,Input!$A$8:$GZ$39,MATCH(KH$21,Input!$A$6:$GZ$6,0),FALSE),0)*$F45/$G45)*$D45</f>
        <v>0</v>
      </c>
      <c r="KI45" s="1">
        <f>IF($E45+$I45+$D$7&lt;=KI$22,0,IF(KI$22-$D$7&gt;=$E45,VLOOKUP($C45,Input!$A$8:$GZ$39,MATCH(KI$21,Input!$A$6:$GZ$6,0),FALSE),0)*$F45/$G45)*$D45</f>
        <v>0</v>
      </c>
      <c r="KJ45" s="1">
        <f>IF($E45+$I45+$D$7&lt;=KJ$22,0,IF(KJ$22-$D$7&gt;=$E45,VLOOKUP($C45,Input!$A$8:$GZ$39,MATCH(KJ$21,Input!$A$6:$GZ$6,0),FALSE),0)*$F45/$G45)*$D45</f>
        <v>0</v>
      </c>
      <c r="KK45" s="1">
        <f>IF($E45+$I45+$D$7&lt;=KK$22,0,IF(KK$22-$D$7&gt;=$E45,VLOOKUP($C45,Input!$A$8:$GZ$39,MATCH(KK$21,Input!$A$6:$GZ$6,0),FALSE),0)*$F45/$G45)*$D45</f>
        <v>0</v>
      </c>
      <c r="KL45" s="1">
        <f>IF($E45+$I45+$D$7&lt;=KL$22,0,IF(KL$22-$D$7&gt;=$E45,VLOOKUP($C45,Input!$A$8:$GZ$39,MATCH(KL$21,Input!$A$6:$GZ$6,0),FALSE),0)*$F45/$G45)*$D45</f>
        <v>0</v>
      </c>
      <c r="KM45" s="1">
        <f>IF($E45+$I45+$D$7&lt;=KM$22,0,IF(KM$22-$D$7&gt;=$E45,VLOOKUP($C45,Input!$A$8:$GZ$39,MATCH(KM$21,Input!$A$6:$GZ$6,0),FALSE),0)*$F45/$G45)*$D45</f>
        <v>0</v>
      </c>
      <c r="KN45" s="1">
        <f>IF($E45+$I45+$D$7&lt;=KN$22,0,IF(KN$22-$D$7&gt;=$E45,VLOOKUP($C45,Input!$A$8:$GZ$39,MATCH(KN$21,Input!$A$6:$GZ$6,0),FALSE),0)*$F45/$G45)*$D45</f>
        <v>0</v>
      </c>
      <c r="KO45" s="1">
        <f>IF($E45+$I45+$D$7&lt;=KO$22,0,IF(KO$22-$D$7&gt;=$E45,VLOOKUP($C45,Input!$A$8:$GZ$39,MATCH(KO$21,Input!$A$6:$GZ$6,0),FALSE),0)*$F45/$G45)*$D45</f>
        <v>0</v>
      </c>
      <c r="KP45" s="1">
        <f>IF($E45+$I45+$D$7&lt;=KP$22,0,IF(KP$22-$D$7&gt;=$E45,VLOOKUP($C45,Input!$A$8:$GZ$39,MATCH(KP$21,Input!$A$6:$GZ$6,0),FALSE),0)*$F45/$G45)*$D45</f>
        <v>0</v>
      </c>
      <c r="KQ45" s="1">
        <f>IF($E45+$I45+$D$7&lt;=KQ$22,0,IF(KQ$22-$D$7&gt;=$E45,VLOOKUP($C45,Input!$A$8:$GZ$39,MATCH(KQ$21,Input!$A$6:$GZ$6,0),FALSE),0)*$F45/$G45)*$D45</f>
        <v>0</v>
      </c>
      <c r="KR45" s="1">
        <f>IF($E45+$I45+$D$7&lt;=KR$22,0,IF(KR$22-$D$7&gt;=$E45,VLOOKUP($C45,Input!$A$8:$GZ$39,MATCH(KR$21,Input!$A$6:$GZ$6,0),FALSE),0)*$F45/$G45)*$D45</f>
        <v>0</v>
      </c>
      <c r="KS45" s="1">
        <f>IF($E45+$I45+$D$7&lt;=KS$22,0,IF(KS$22-$D$7&gt;=$E45,VLOOKUP($C45,Input!$A$8:$GZ$39,MATCH(KS$21,Input!$A$6:$GZ$6,0),FALSE),0)*$F45/$G45)*$D45</f>
        <v>0</v>
      </c>
      <c r="KT45" s="1">
        <f>IF($E45+$I45+$D$7&lt;=KT$22,0,IF(KT$22-$D$7&gt;=$E45,VLOOKUP($C45,Input!$A$8:$GZ$39,MATCH(KT$21,Input!$A$6:$GZ$6,0),FALSE),0)*$F45/$G45)*$D45</f>
        <v>0</v>
      </c>
      <c r="KU45" s="1">
        <f>IF($E45+$I45+$D$7&lt;=KU$22,0,IF(KU$22-$D$7&gt;=$E45,VLOOKUP($C45,Input!$A$8:$GZ$39,MATCH(KU$21,Input!$A$6:$GZ$6,0),FALSE),0)*$F45/$G45)*$D45</f>
        <v>0</v>
      </c>
      <c r="KV45" s="1">
        <f>IF($E45+$I45+$D$7&lt;=KV$22,0,IF(KV$22-$D$7&gt;=$E45,VLOOKUP($C45,Input!$A$8:$GZ$39,MATCH(KV$21,Input!$A$6:$GZ$6,0),FALSE),0)*$F45/$G45)*$D45</f>
        <v>0</v>
      </c>
      <c r="KW45" s="1">
        <f>IF($E45+$I45+$D$7&lt;=KW$22,0,IF(KW$22-$D$7&gt;=$E45,VLOOKUP($C45,Input!$A$8:$GZ$39,MATCH(KW$21,Input!$A$6:$GZ$6,0),FALSE),0)*$F45/$G45)*$D45</f>
        <v>0</v>
      </c>
      <c r="KY45" t="str">
        <f>VLOOKUP($C45,Input!$A$8:$HV$39,MATCH(KY$21,Input!$A$6:$HV$6,0),FALSE)</f>
        <v xml:space="preserve">CNG (compressed and at pump, including station maintenance) </v>
      </c>
      <c r="KZ45" s="1">
        <f>IF($E45+$I45+$D$7&lt;=KZ$22,0,IF(KZ$22-$D$7&gt;=$E45,VLOOKUP($C45,Input!$A$8:$HV$39,MATCH(KZ$21,Input!$A$6:$HV$6,0),FALSE)/$G45*$F45,0))*$D45</f>
        <v>0</v>
      </c>
      <c r="LA45" s="1">
        <f>IF($E45+$I45+$D$7&lt;=LA$22,0,IF(LA$22-$D$7&gt;=$E45,VLOOKUP($C45,Input!$A$8:$HV$39,MATCH(LA$21,Input!$A$6:$HV$6,0),FALSE)/$G45*$F45,0))*$D45</f>
        <v>0</v>
      </c>
      <c r="LB45" s="1">
        <f>IF($E45+$I45+$D$7&lt;=LB$22,0,IF(LB$22-$D$7&gt;=$E45,VLOOKUP($C45,Input!$A$8:$HV$39,MATCH(LB$21,Input!$A$6:$HV$6,0),FALSE)/$G45*$F45,0))*$D45</f>
        <v>0</v>
      </c>
      <c r="LC45" s="1">
        <f>IF($E45+$I45+$D$7&lt;=LC$22,0,IF(LC$22-$D$7&gt;=$E45,VLOOKUP($C45,Input!$A$8:$HV$39,MATCH(LC$21,Input!$A$6:$HV$6,0),FALSE)/$G45*$F45,0))*$D45</f>
        <v>0</v>
      </c>
      <c r="LD45" s="1">
        <f>IF($E45+$I45+$D$7&lt;=LD$22,0,IF(LD$22-$D$7&gt;=$E45,VLOOKUP($C45,Input!$A$8:$HV$39,MATCH(LD$21,Input!$A$6:$HV$6,0),FALSE)/$G45*$F45,0))*$D45</f>
        <v>0</v>
      </c>
      <c r="LE45" s="1">
        <f>IF($E45+$I45+$D$7&lt;=LE$22,0,IF(LE$22-$D$7&gt;=$E45,VLOOKUP($C45,Input!$A$8:$HV$39,MATCH(LE$21,Input!$A$6:$HV$6,0),FALSE)/$G45*$F45,0))*$D45</f>
        <v>0</v>
      </c>
      <c r="LF45" s="1">
        <f>IF($E45+$I45+$D$7&lt;=LF$22,0,IF(LF$22-$D$7&gt;=$E45,VLOOKUP($C45,Input!$A$8:$HV$39,MATCH(LF$21,Input!$A$6:$HV$6,0),FALSE)/$G45*$F45,0))*$D45</f>
        <v>0</v>
      </c>
      <c r="LG45" s="1">
        <f>IF($E45+$I45+$D$7&lt;=LG$22,0,IF(LG$22-$D$7&gt;=$E45,VLOOKUP($C45,Input!$A$8:$HV$39,MATCH(LG$21,Input!$A$6:$HV$6,0),FALSE)/$G45*$F45,0))*$D45</f>
        <v>0</v>
      </c>
      <c r="LH45" s="1">
        <f>IF($E45+$I45+$D$7&lt;=LH$22,0,IF(LH$22-$D$7&gt;=$E45,VLOOKUP($C45,Input!$A$8:$HV$39,MATCH(LH$21,Input!$A$6:$HV$6,0),FALSE)/$G45*$F45,0))*$D45</f>
        <v>0</v>
      </c>
      <c r="LI45" s="1">
        <f>IF($E45+$I45+$D$7&lt;=LI$22,0,IF(LI$22-$D$7&gt;=$E45,VLOOKUP($C45,Input!$A$8:$HV$39,MATCH(LI$21,Input!$A$6:$HV$6,0),FALSE)/$G45*$F45,0))*$D45</f>
        <v>0</v>
      </c>
      <c r="LJ45" s="1">
        <f>IF($E45+$I45+$D$7&lt;=LJ$22,0,IF(LJ$22-$D$7&gt;=$E45,VLOOKUP($C45,Input!$A$8:$HV$39,MATCH(LJ$21,Input!$A$6:$HV$6,0),FALSE)/$G45*$F45,0))*$D45</f>
        <v>0</v>
      </c>
      <c r="LK45" s="1">
        <f>IF($E45+$I45+$D$7&lt;=LK$22,0,IF(LK$22-$D$7&gt;=$E45,VLOOKUP($C45,Input!$A$8:$HV$39,MATCH(LK$21,Input!$A$6:$HV$6,0),FALSE)/$G45*$F45,0))*$D45</f>
        <v>0</v>
      </c>
      <c r="LL45" s="1">
        <f>IF($E45+$I45+$D$7&lt;=LL$22,0,IF(LL$22-$D$7&gt;=$E45,VLOOKUP($C45,Input!$A$8:$HV$39,MATCH(LL$21,Input!$A$6:$HV$6,0),FALSE)/$G45*$F45,0))*$D45</f>
        <v>0</v>
      </c>
      <c r="LM45" s="1">
        <f>IF($E45+$I45+$D$7&lt;=LM$22,0,IF(LM$22-$D$7&gt;=$E45,VLOOKUP($C45,Input!$A$8:$HV$39,MATCH(LM$21,Input!$A$6:$HV$6,0),FALSE)/$G45*$F45,0))*$D45</f>
        <v>0</v>
      </c>
      <c r="LN45" s="1">
        <f>IF($E45+$I45+$D$7&lt;=LN$22,0,IF(LN$22-$D$7&gt;=$E45,VLOOKUP($C45,Input!$A$8:$HV$39,MATCH(LN$21,Input!$A$6:$HV$6,0),FALSE)/$G45*$F45,0))*$D45</f>
        <v>0</v>
      </c>
      <c r="LO45" s="1">
        <f>IF($E45+$I45+$D$7&lt;=LO$22,0,IF(LO$22-$D$7&gt;=$E45,VLOOKUP($C45,Input!$A$8:$HV$39,MATCH(LO$21,Input!$A$6:$HV$6,0),FALSE)/$G45*$F45,0))*$D45</f>
        <v>0</v>
      </c>
      <c r="LP45" s="1">
        <f>IF($E45+$I45+$D$7&lt;=LP$22,0,IF(LP$22-$D$7&gt;=$E45,VLOOKUP($C45,Input!$A$8:$HV$39,MATCH(LP$21,Input!$A$6:$HV$6,0),FALSE)/$G45*$F45,0))*$D45</f>
        <v>0</v>
      </c>
      <c r="LQ45" s="1">
        <f>IF($E45+$I45+$D$7&lt;=LQ$22,0,IF(LQ$22-$D$7&gt;=$E45,VLOOKUP($C45,Input!$A$8:$HV$39,MATCH(LQ$21,Input!$A$6:$HV$6,0),FALSE)/$G45*$F45,0))*$D45</f>
        <v>0</v>
      </c>
      <c r="LR45" s="1">
        <f>IF($E45+$I45+$D$7&lt;=LR$22,0,IF(LR$22-$D$7&gt;=$E45,VLOOKUP($C45,Input!$A$8:$HV$39,MATCH(LR$21,Input!$A$6:$HV$6,0),FALSE)/$G45*$F45,0))*$D45</f>
        <v>0</v>
      </c>
      <c r="LS45" s="1">
        <f>IF($E45+$I45+$D$7&lt;=LS$22,0,IF(LS$22-$D$7&gt;=$E45,VLOOKUP($C45,Input!$A$8:$HV$39,MATCH(LS$21,Input!$A$6:$HV$6,0),FALSE)/$G45*$F45,0))*$D45</f>
        <v>0</v>
      </c>
      <c r="LT45" s="1">
        <f>IF($E45+$I45+$D$7&lt;=LT$22,0,IF(LT$22-$D$7&gt;=$E45,VLOOKUP($C45,Input!$A$8:$HV$39,MATCH(LT$21,Input!$A$6:$HV$6,0),FALSE)/$G45*$F45,0))*$D45</f>
        <v>0</v>
      </c>
      <c r="LU45" s="1">
        <f>IF($E45+$I45+$D$7&lt;=LU$22,0,IF(LU$22-$D$7&gt;=$E45,VLOOKUP($C45,Input!$A$8:$HV$39,MATCH(LU$21,Input!$A$6:$HV$6,0),FALSE)/$G45*$F45,0))*$D45</f>
        <v>0</v>
      </c>
      <c r="LV45" s="1">
        <f>IF($E45+$I45+$D$7&lt;=LV$22,0,IF(LV$22-$D$7&gt;=$E45,VLOOKUP($C45,Input!$A$8:$HV$39,MATCH(LV$21,Input!$A$6:$HV$6,0),FALSE)/$G45*$F45,0))*$D45</f>
        <v>4734825.1352958865</v>
      </c>
      <c r="LW45" s="1">
        <f>IF($E45+$I45+$D$7&lt;=LW$22,0,IF(LW$22-$D$7&gt;=$E45,VLOOKUP($C45,Input!$A$8:$HV$39,MATCH(LW$21,Input!$A$6:$HV$6,0),FALSE)/$G45*$F45,0))*$D45</f>
        <v>4755890.1460853657</v>
      </c>
      <c r="LX45" s="1">
        <f>IF($E45+$I45+$D$7&lt;=LX$22,0,IF(LX$22-$D$7&gt;=$E45,VLOOKUP($C45,Input!$A$8:$HV$39,MATCH(LX$21,Input!$A$6:$HV$6,0),FALSE)/$G45*$F45,0))*$D45</f>
        <v>4800185.7947109519</v>
      </c>
      <c r="LY45" s="1">
        <f>IF($E45+$I45+$D$7&lt;=LY$22,0,IF(LY$22-$D$7&gt;=$E45,VLOOKUP($C45,Input!$A$8:$HV$39,MATCH(LY$21,Input!$A$6:$HV$6,0),FALSE)/$G45*$F45,0))*$D45</f>
        <v>4931707.6323679043</v>
      </c>
      <c r="LZ45" s="1">
        <f>IF($E45+$I45+$D$7&lt;=LZ$22,0,IF(LZ$22-$D$7&gt;=$E45,VLOOKUP($C45,Input!$A$8:$HV$39,MATCH(LZ$21,Input!$A$6:$HV$6,0),FALSE)/$G45*$F45,0))*$D45</f>
        <v>5033420.7092612106</v>
      </c>
      <c r="MA45" s="1">
        <f>IF($E45+$I45+$D$7&lt;=MA$22,0,IF(MA$22-$D$7&gt;=$E45,VLOOKUP($C45,Input!$A$8:$HV$39,MATCH(MA$21,Input!$A$6:$HV$6,0),FALSE)/$G45*$F45,0))*$D45</f>
        <v>5855420.6033015018</v>
      </c>
      <c r="MB45" s="1">
        <f>IF($E45+$I45+$D$7&lt;=MB$22,0,IF(MB$22-$D$7&gt;=$E45,VLOOKUP($C45,Input!$A$8:$HV$39,MATCH(MB$21,Input!$A$6:$HV$6,0),FALSE)/$G45*$F45,0))*$D45</f>
        <v>5916065.9565362232</v>
      </c>
      <c r="MC45" s="1">
        <f>IF($E45+$I45+$D$7&lt;=MC$22,0,IF(MC$22-$D$7&gt;=$E45,VLOOKUP($C45,Input!$A$8:$HV$39,MATCH(MC$21,Input!$A$6:$HV$6,0),FALSE)/$G45*$F45,0))*$D45</f>
        <v>5969796.3206430851</v>
      </c>
      <c r="MD45" s="1">
        <f>IF($E45+$I45+$D$7&lt;=MD$22,0,IF(MD$22-$D$7&gt;=$E45,VLOOKUP($C45,Input!$A$8:$HV$39,MATCH(MD$21,Input!$A$6:$HV$6,0),FALSE)/$G45*$F45,0))*$D45</f>
        <v>5983430.9903587857</v>
      </c>
      <c r="ME45" s="1">
        <f>IF($E45+$I45+$D$7&lt;=ME$22,0,IF(ME$22-$D$7&gt;=$E45,VLOOKUP($C45,Input!$A$8:$HV$39,MATCH(ME$21,Input!$A$6:$HV$6,0),FALSE)/$G45*$F45,0))*$D45</f>
        <v>6109592.1009668177</v>
      </c>
      <c r="MF45" s="1">
        <f>IF($E45+$I45+$D$7&lt;=MF$22,0,IF(MF$22-$D$7&gt;=$E45,VLOOKUP($C45,Input!$A$8:$HV$39,MATCH(MF$21,Input!$A$6:$HV$6,0),FALSE)/$G45*$F45,0))*$D45</f>
        <v>6127800.9295146177</v>
      </c>
      <c r="MG45" s="1">
        <f>IF($E45+$I45+$D$7&lt;=MG$22,0,IF(MG$22-$D$7&gt;=$E45,VLOOKUP($C45,Input!$A$8:$HV$39,MATCH(MG$21,Input!$A$6:$HV$6,0),FALSE)/$G45*$F45,0))*$D45</f>
        <v>6136766.6583126262</v>
      </c>
      <c r="MH45" s="1">
        <f>IF($E45+$I45+$D$7&lt;=MH$22,0,IF(MH$22-$D$7&gt;=$E45,VLOOKUP($C45,Input!$A$8:$HV$39,MATCH(MH$21,Input!$A$6:$HV$6,0),FALSE)/$G45*$F45,0))*$D45</f>
        <v>6163232.1964207347</v>
      </c>
      <c r="MI45" s="1">
        <f>IF($E45+$I45+$D$7&lt;=MI$22,0,IF(MI$22-$D$7&gt;=$E45,VLOOKUP($C45,Input!$A$8:$HV$39,MATCH(MI$21,Input!$A$6:$HV$6,0),FALSE)/$G45*$F45,0))*$D45</f>
        <v>6200756.8754511187</v>
      </c>
      <c r="MJ45" s="1">
        <f>IF($E45+$I45+$D$7&lt;=MJ$22,0,IF(MJ$22-$D$7&gt;=$E45,VLOOKUP($C45,Input!$A$8:$HV$39,MATCH(MJ$21,Input!$A$6:$HV$6,0),FALSE)/$G45*$F45,0))*$D45</f>
        <v>0</v>
      </c>
      <c r="MK45" s="1">
        <f>IF($E45+$I45+$D$7&lt;=MK$22,0,IF(MK$22-$D$7&gt;=$E45,VLOOKUP($C45,Input!$A$8:$HV$39,MATCH(MK$21,Input!$A$6:$HV$6,0),FALSE)/$G45*$F45,0))*$D45</f>
        <v>0</v>
      </c>
      <c r="ML45" s="1">
        <f>IF($E45+$I45+$D$7&lt;=ML$22,0,IF(ML$22-$D$7&gt;=$E45,VLOOKUP($C45,Input!$A$8:$HV$39,MATCH(ML$21,Input!$A$6:$HV$6,0),FALSE)/$G45*$F45,0))*$D45</f>
        <v>0</v>
      </c>
      <c r="MM45" s="1">
        <f>IF($E45+$I45+$D$7&lt;=MM$22,0,IF(MM$22-$D$7&gt;=$E45,VLOOKUP($C45,Input!$A$8:$HV$39,MATCH(MM$21,Input!$A$6:$HV$6,0),FALSE)/$G45*$F45,0))*$D45</f>
        <v>0</v>
      </c>
      <c r="MN45" s="1">
        <f>IF($E45+$I45+$D$7&lt;=MN$22,0,IF(MN$22-$D$7&gt;=$E45,VLOOKUP($C45,Input!$A$8:$HV$39,MATCH(MN$21,Input!$A$6:$HV$6,0),FALSE)/$G45*$F45,0))*$D45</f>
        <v>0</v>
      </c>
      <c r="MO45" s="1">
        <f>IF($E45+$I45+$D$7&lt;=MO$22,0,IF(MO$22-$D$7&gt;=$E45,VLOOKUP($C45,Input!$A$8:$HV$39,MATCH(MO$21,Input!$A$6:$HV$6,0),FALSE)/$G45*$F45,0))*$D45</f>
        <v>0</v>
      </c>
      <c r="MP45" s="1">
        <f>IF($E45+$I45+$D$7&lt;=MP$22,0,IF(MP$22-$D$7&gt;=$E45,VLOOKUP($C45,Input!$A$8:$HV$39,MATCH(MP$21,Input!$A$6:$HV$6,0),FALSE)/$G45*$F45,0))*$D45</f>
        <v>0</v>
      </c>
      <c r="MQ45" s="1">
        <f>IF($E45+$I45+$D$7&lt;=MQ$22,0,IF(MQ$22-$D$7&gt;=$E45,VLOOKUP($C45,Input!$A$8:$HV$39,MATCH(MQ$21,Input!$A$6:$HV$6,0),FALSE)/$G45*$F45,0))*$D45</f>
        <v>0</v>
      </c>
      <c r="MR45" s="1">
        <f>IF($E45+$I45+$D$7&lt;=MR$22,0,IF(MR$22-$D$7&gt;=$E45,VLOOKUP($C45,Input!$A$8:$HV$39,MATCH(MR$21,Input!$A$6:$HV$6,0),FALSE)/$G45*$F45,0))*$D45</f>
        <v>0</v>
      </c>
      <c r="MS45" s="1">
        <f>IF($E45+$I45+$D$7&lt;=MS$22,0,IF(MS$22-$D$7&gt;=$E45,VLOOKUP($C45,Input!$A$8:$HV$39,MATCH(MS$21,Input!$A$6:$HV$6,0),FALSE)/$G45*$F45,0))*$D45</f>
        <v>0</v>
      </c>
      <c r="MT45" s="1">
        <f>IF($E45+$I45+$D$7&lt;=MT$22,0,IF(MT$22-$D$7&gt;=$E45,VLOOKUP($C45,Input!$A$8:$HV$39,MATCH(MT$21,Input!$A$6:$HV$6,0),FALSE)/$G45*$F45,0))*$D45</f>
        <v>0</v>
      </c>
      <c r="MU45" s="1">
        <f>IF($E45+$I45+$D$7&lt;=MU$22,0,IF(MU$22-$D$7&gt;=$E45,VLOOKUP($C45,Input!$A$8:$HV$39,MATCH(MU$21,Input!$A$6:$HV$6,0),FALSE)/$G45*$F45,0))*$D45</f>
        <v>0</v>
      </c>
      <c r="MV45" s="1">
        <f>IF($E45+$I45+$D$7&lt;=MV$22,0,IF(MV$22-$D$7&gt;=$E45,VLOOKUP($C45,Input!$A$8:$HV$39,MATCH(MV$21,Input!$A$6:$HV$6,0),FALSE)/$G45*$F45,0))*$D45</f>
        <v>0</v>
      </c>
      <c r="MW45" s="1">
        <f>IF($E45+$I45+$D$7&lt;=MW$22,0,IF(MW$22-$D$7&gt;=$E45,VLOOKUP($C45,Input!$A$8:$HV$39,MATCH(MW$21,Input!$A$6:$HV$6,0),FALSE)/$G45*$F45,0))*$D45</f>
        <v>0</v>
      </c>
      <c r="MX45" s="1">
        <f>IF($E45+$I45+$D$7&lt;=MX$22,0,IF(MX$22-$D$7&gt;=$E45,VLOOKUP($C45,Input!$A$8:$HV$39,MATCH(MX$21,Input!$A$6:$HV$6,0),FALSE)/$G45*$F45,0))*$D45</f>
        <v>0</v>
      </c>
      <c r="MZ45" t="str">
        <f>VLOOKUP($C45,Input!$A$8:$HV$39,MATCH(MZ$21,Input!$A$6:$HV$6,0),FALSE)</f>
        <v>Fossil CNG LCFS Credit ($/DGE)</v>
      </c>
      <c r="NA45" s="1">
        <f>IF($E45+$I45+$D$7&lt;=NA$22,0,IF(NA$22-$D$7&gt;=$E45,-VLOOKUP($C45,Input!$A$8:$HV$39,MATCH(NA$21,Input!$A$6:$HV$6,0),FALSE)/$G45*$F45,0))*$D45*$G$4/100</f>
        <v>0</v>
      </c>
      <c r="NB45" s="1">
        <f>IF($E45+$I45+$D$7&lt;=NB$22,0,IF(NB$22-$D$7&gt;=$E45,-VLOOKUP($C45,Input!$A$8:$HV$39,MATCH(NB$21,Input!$A$6:$HV$6,0),FALSE)/$G45*$F45,0))*$D45*$G$4/100</f>
        <v>0</v>
      </c>
      <c r="NC45" s="1">
        <f>IF($E45+$I45+$D$7&lt;=NC$22,0,IF(NC$22-$D$7&gt;=$E45,-VLOOKUP($C45,Input!$A$8:$HV$39,MATCH(NC$21,Input!$A$6:$HV$6,0),FALSE)/$G45*$F45,0))*$D45*$G$4/100</f>
        <v>0</v>
      </c>
      <c r="ND45" s="1">
        <f>IF($E45+$I45+$D$7&lt;=ND$22,0,IF(ND$22-$D$7&gt;=$E45,-VLOOKUP($C45,Input!$A$8:$HV$39,MATCH(ND$21,Input!$A$6:$HV$6,0),FALSE)/$G45*$F45,0))*$D45*$G$4/100</f>
        <v>0</v>
      </c>
      <c r="NE45" s="1">
        <f>IF($E45+$I45+$D$7&lt;=NE$22,0,IF(NE$22-$D$7&gt;=$E45,-VLOOKUP($C45,Input!$A$8:$HV$39,MATCH(NE$21,Input!$A$6:$HV$6,0),FALSE)/$G45*$F45,0))*$D45*$G$4/100</f>
        <v>0</v>
      </c>
      <c r="NF45" s="1">
        <f>IF($E45+$I45+$D$7&lt;=NF$22,0,IF(NF$22-$D$7&gt;=$E45,-VLOOKUP($C45,Input!$A$8:$HV$39,MATCH(NF$21,Input!$A$6:$HV$6,0),FALSE)/$G45*$F45,0))*$D45*$G$4/100</f>
        <v>0</v>
      </c>
      <c r="NG45" s="1">
        <f>IF($E45+$I45+$D$7&lt;=NG$22,0,IF(NG$22-$D$7&gt;=$E45,-VLOOKUP($C45,Input!$A$8:$HV$39,MATCH(NG$21,Input!$A$6:$HV$6,0),FALSE)/$G45*$F45,0))*$D45*$G$4/100</f>
        <v>-200214.46243298994</v>
      </c>
      <c r="NH45" s="1">
        <f>IF($E45+$I45+$D$7&lt;=NH$22,0,IF(NH$22-$D$7&gt;=$E45,-VLOOKUP($C45,Input!$A$8:$HV$39,MATCH(NH$21,Input!$A$6:$HV$6,0),FALSE)/$G45*$F45,0))*$D45*$G$4/100</f>
        <v>-200214.46243298994</v>
      </c>
      <c r="NI45" s="1">
        <f>IF($E45+$I45+$D$7&lt;=NI$22,0,IF(NI$22-$D$7&gt;=$E45,-VLOOKUP($C45,Input!$A$8:$HV$39,MATCH(NI$21,Input!$A$6:$HV$6,0),FALSE)/$G45*$F45,0))*$D45*$G$4/100</f>
        <v>-200214.46243298994</v>
      </c>
      <c r="NJ45" s="1">
        <f>IF($E45+$I45+$D$7&lt;=NJ$22,0,IF(NJ$22-$D$7&gt;=$E45,-VLOOKUP($C45,Input!$A$8:$HV$39,MATCH(NJ$21,Input!$A$6:$HV$6,0),FALSE)/$G45*$F45,0))*$D45*$G$4/100</f>
        <v>-200214.46243298994</v>
      </c>
      <c r="NK45" s="1">
        <f>IF($E45+$I45+$D$7&lt;=NK$22,0,IF(NK$22-$D$7&gt;=$E45,-VLOOKUP($C45,Input!$A$8:$HV$39,MATCH(NK$21,Input!$A$6:$HV$6,0),FALSE)/$G45*$F45,0))*$D45*$G$4/100</f>
        <v>-200214.46243298994</v>
      </c>
      <c r="NL45" s="1">
        <f>IF($E45+$I45+$D$7&lt;=NL$22,0,IF(NL$22-$D$7&gt;=$E45,-VLOOKUP($C45,Input!$A$8:$HV$39,MATCH(NL$21,Input!$A$6:$HV$6,0),FALSE)/$G45*$F45,0))*$D45*$G$4/100</f>
        <v>-200214.46243298994</v>
      </c>
      <c r="NM45" s="1">
        <f>IF($E45+$I45+$D$7&lt;=NM$22,0,IF(NM$22-$D$7&gt;=$E45,-VLOOKUP($C45,Input!$A$8:$HV$39,MATCH(NM$21,Input!$A$6:$HV$6,0),FALSE)/$G45*$F45,0))*$D45*$G$4/100</f>
        <v>-200214.46243298994</v>
      </c>
      <c r="NN45" s="1">
        <f>IF($E45+$I45+$D$7&lt;=NN$22,0,IF(NN$22-$D$7&gt;=$E45,-VLOOKUP($C45,Input!$A$8:$HV$39,MATCH(NN$21,Input!$A$6:$HV$6,0),FALSE)/$G45*$F45,0))*$D45*$G$4/100</f>
        <v>-200214.46243298994</v>
      </c>
      <c r="NO45" s="1">
        <f>IF($E45+$I45+$D$7&lt;=NO$22,0,IF(NO$22-$D$7&gt;=$E45,-VLOOKUP($C45,Input!$A$8:$HV$39,MATCH(NO$21,Input!$A$6:$HV$6,0),FALSE)/$G45*$F45,0))*$D45*$G$4/100</f>
        <v>-200214.46243298994</v>
      </c>
      <c r="NP45" s="1">
        <f>IF($E45+$I45+$D$7&lt;=NP$22,0,IF(NP$22-$D$7&gt;=$E45,-VLOOKUP($C45,Input!$A$8:$HV$39,MATCH(NP$21,Input!$A$6:$HV$6,0),FALSE)/$G45*$F45,0))*$D45*$G$4/100</f>
        <v>-200214.46243298994</v>
      </c>
      <c r="NQ45" s="1">
        <f>IF($E45+$I45+$D$7&lt;=NQ$22,0,IF(NQ$22-$D$7&gt;=$E45,-VLOOKUP($C45,Input!$A$8:$HV$39,MATCH(NQ$21,Input!$A$6:$HV$6,0),FALSE)/$G45*$F45,0))*$D45*$G$4/100</f>
        <v>-200214.46243298994</v>
      </c>
      <c r="NR45" s="1">
        <f>IF($E45+$I45+$D$7&lt;=NR$22,0,IF(NR$22-$D$7&gt;=$E45,-VLOOKUP($C45,Input!$A$8:$HV$39,MATCH(NR$21,Input!$A$6:$HV$6,0),FALSE)/$G45*$F45,0))*$D45*$G$4/100</f>
        <v>-200214.46243298994</v>
      </c>
      <c r="NS45" s="1">
        <f>IF($E45+$I45+$D$7&lt;=NS$22,0,IF(NS$22-$D$7&gt;=$E45,-VLOOKUP($C45,Input!$A$8:$HV$39,MATCH(NS$21,Input!$A$6:$HV$6,0),FALSE)/$G45*$F45,0))*$D45*$G$4/100</f>
        <v>-200214.46243298994</v>
      </c>
      <c r="NT45" s="1">
        <f>IF($E45+$I45+$D$7&lt;=NT$22,0,IF(NT$22-$D$7&gt;=$E45,-VLOOKUP($C45,Input!$A$8:$HV$39,MATCH(NT$21,Input!$A$6:$HV$6,0),FALSE)/$G45*$F45,0))*$D45*$G$4/100</f>
        <v>-200214.46243298994</v>
      </c>
      <c r="NU45" s="1">
        <f>IF($E45+$I45+$D$7&lt;=NU$22,0,IF(NU$22-$D$7&gt;=$E45,-VLOOKUP($C45,Input!$A$8:$HV$39,MATCH(NU$21,Input!$A$6:$HV$6,0),FALSE)/$G45*$F45,0))*$D45*$G$4/100</f>
        <v>0</v>
      </c>
      <c r="NV45" s="1">
        <f>IF($E45+$I45+$D$7&lt;=NV$22,0,IF(NV$22-$D$7&gt;=$E45,-VLOOKUP($C45,Input!$A$8:$HV$39,MATCH(NV$21,Input!$A$6:$HV$6,0),FALSE)/$G45*$F45,0))*$D45*$G$4/100</f>
        <v>0</v>
      </c>
      <c r="NW45" s="1">
        <f>IF($E45+$I45+$D$7&lt;=NW$22,0,IF(NW$22-$D$7&gt;=$E45,-VLOOKUP($C45,Input!$A$8:$HV$39,MATCH(NW$21,Input!$A$6:$HV$6,0),FALSE)/$G45*$F45,0))*$D45*$G$4/100</f>
        <v>0</v>
      </c>
      <c r="NX45" s="1">
        <f>IF($E45+$I45+$D$7&lt;=NX$22,0,IF(NX$22-$D$7&gt;=$E45,-VLOOKUP($C45,Input!$A$8:$HV$39,MATCH(NX$21,Input!$A$6:$HV$6,0),FALSE)/$G45*$F45,0))*$D45*$G$4/100</f>
        <v>0</v>
      </c>
      <c r="NY45" s="1">
        <f>IF($E45+$I45+$D$7&lt;=NY$22,0,IF(NY$22-$D$7&gt;=$E45,-VLOOKUP($C45,Input!$A$8:$HV$39,MATCH(NY$21,Input!$A$6:$HV$6,0),FALSE)/$G45*$F45,0))*$D45*$G$4/100</f>
        <v>0</v>
      </c>
      <c r="NZ45" s="1">
        <f>IF($E45+$I45+$D$7&lt;=NZ$22,0,IF(NZ$22-$D$7&gt;=$E45,-VLOOKUP($C45,Input!$A$8:$HV$39,MATCH(NZ$21,Input!$A$6:$HV$6,0),FALSE)/$G45*$F45,0))*$D45*$G$4/100</f>
        <v>0</v>
      </c>
      <c r="OA45" s="1">
        <f>IF($E45+$I45+$D$7&lt;=OA$22,0,IF(OA$22-$D$7&gt;=$E45,-VLOOKUP($C45,Input!$A$8:$HV$39,MATCH(OA$21,Input!$A$6:$HV$6,0),FALSE)/$G45*$F45,0))*$D45*$G$4/100</f>
        <v>0</v>
      </c>
      <c r="OB45" s="1">
        <f>IF($E45+$I45+$D$7&lt;=OB$22,0,IF(OB$22-$D$7&gt;=$E45,-VLOOKUP($C45,Input!$A$8:$HV$39,MATCH(OB$21,Input!$A$6:$HV$6,0),FALSE)/$G45*$F45,0))*$D45*$G$4/100</f>
        <v>0</v>
      </c>
      <c r="OC45" s="1">
        <f>IF($E45+$I45+$D$7&lt;=OC$22,0,IF(OC$22-$D$7&gt;=$E45,-VLOOKUP($C45,Input!$A$8:$HV$39,MATCH(OC$21,Input!$A$6:$HV$6,0),FALSE)/$G45*$F45,0))*$D45*$G$4/100</f>
        <v>0</v>
      </c>
      <c r="OD45" s="1">
        <f>IF($E45+$I45+$D$7&lt;=OD$22,0,IF(OD$22-$D$7&gt;=$E45,-VLOOKUP($C45,Input!$A$8:$HV$39,MATCH(OD$21,Input!$A$6:$HV$6,0),FALSE)/$G45*$F45,0))*$D45*$G$4/100</f>
        <v>0</v>
      </c>
      <c r="OE45" s="1">
        <f>IF($E45+$I45+$D$7&lt;=OE$22,0,IF(OE$22-$D$7&gt;=$E45,-VLOOKUP($C45,Input!$A$8:$HV$39,MATCH(OE$21,Input!$A$6:$HV$6,0),FALSE)/$G45*$F45,0))*$D45*$G$4/100</f>
        <v>0</v>
      </c>
      <c r="OF45" s="1">
        <f>IF($E45+$I45+$D$7&lt;=OF$22,0,IF(OF$22-$D$7&gt;=$E45,-VLOOKUP($C45,Input!$A$8:$HV$39,MATCH(OF$21,Input!$A$6:$HV$6,0),FALSE)/$G45*$F45,0))*$D45*$G$4/100</f>
        <v>0</v>
      </c>
      <c r="OG45" s="1">
        <f>IF($E45+$I45+$D$7&lt;=OG$22,0,IF(OG$22-$D$7&gt;=$E45,-VLOOKUP($C45,Input!$A$8:$HV$39,MATCH(OG$21,Input!$A$6:$HV$6,0),FALSE)/$G45*$F45,0))*$D45*$G$4/100</f>
        <v>0</v>
      </c>
      <c r="OH45" s="1">
        <f>IF($E45+$I45+$D$7&lt;=OH$22,0,IF(OH$22-$D$7&gt;=$E45,-VLOOKUP($C45,Input!$A$8:$HV$39,MATCH(OH$21,Input!$A$6:$HV$6,0),FALSE)/$G45*$F45,0))*$D45*$G$4/100</f>
        <v>0</v>
      </c>
      <c r="OI45" s="1">
        <f>IF($E45+$I45+$D$7&lt;=OI$22,0,IF(OI$22-$D$7&gt;=$E45,-VLOOKUP($C45,Input!$A$8:$HV$39,MATCH(OI$21,Input!$A$6:$HV$6,0),FALSE)/$G45*$F45,0))*$D45*$G$4/100</f>
        <v>0</v>
      </c>
      <c r="OK45" t="str">
        <f>VLOOKUP($C45,Input!$A$8:$HW$39,MATCH(OK$21,Input!$A$6:$HW$6,0),FALSE)</f>
        <v>NA</v>
      </c>
      <c r="OL45" s="1">
        <f>IF($E45+$I45+$D$7&lt;=OL$22,0,IF(OL$22-$D$7&gt;=$E45,IF(COUNTIF($KZ45:LP45,"&gt;0")&gt;0,VLOOKUP($C45,Input!$A$8:$HV$21,MATCH($OK$21+COUNTIF($KZ45:LP45,"&gt;0"),Input!$A$6:$HV$6,0),FALSE),0),0))*$D45</f>
        <v>0</v>
      </c>
      <c r="OM45" s="1">
        <f>IF($E45+$I45+$D$7&lt;=OM$22,0,IF(OM$22-$D$7&gt;=$E45,IF(COUNTIF($KZ45:LQ45,"&gt;0")&gt;0,VLOOKUP($C45,Input!$A$8:$HV$21,MATCH($OK$21+COUNTIF($KZ45:LQ45,"&gt;0"),Input!$A$6:$HV$6,0),FALSE),0),0))*$D45</f>
        <v>0</v>
      </c>
      <c r="ON45" s="1">
        <f>IF($E45+$I45+$D$7&lt;=ON$22,0,IF(ON$22-$D$7&gt;=$E45,IF(COUNTIF($KZ45:LR45,"&gt;0")&gt;0,VLOOKUP($C45,Input!$A$8:$HV$21,MATCH($OK$21+COUNTIF($KZ45:LR45,"&gt;0"),Input!$A$6:$HV$6,0),FALSE),0),0))*$D45</f>
        <v>0</v>
      </c>
      <c r="OO45" s="1">
        <f>IF($E45+$I45+$D$7&lt;=OO$22,0,IF(OO$22-$D$7&gt;=$E45,IF(COUNTIF($KZ45:LS45,"&gt;0")&gt;0,VLOOKUP($C45,Input!$A$8:$HV$21,MATCH($OK$21+COUNTIF($KZ45:LS45,"&gt;0"),Input!$A$6:$HV$6,0),FALSE),0),0))*$D45</f>
        <v>0</v>
      </c>
      <c r="OP45" s="1">
        <f>IF($E45+$I45+$D$7&lt;=OP$22,0,IF(OP$22-$D$7&gt;=$E45,IF(COUNTIF($KZ45:LT45,"&gt;0")&gt;0,VLOOKUP($C45,Input!$A$8:$HV$21,MATCH($OK$21+COUNTIF($KZ45:LT45,"&gt;0"),Input!$A$6:$HV$6,0),FALSE),0),0))*$D45</f>
        <v>0</v>
      </c>
      <c r="OQ45" s="1">
        <f>IF($E45+$I45+$D$7&lt;=OQ$22,0,IF(OQ$22-$D$7&gt;=$E45,IF(COUNTIF($KZ45:LU45,"&gt;0")&gt;0,VLOOKUP($C45,Input!$A$8:$HV$21,MATCH($OK$21+COUNTIF($KZ45:LU45,"&gt;0"),Input!$A$6:$HV$6,0),FALSE),0),0))*$D45</f>
        <v>0</v>
      </c>
      <c r="OR45" s="1">
        <f>IF($E45+$I45+$D$7&lt;=OR$22,0,IF(OR$22-$D$7&gt;=$E45,IF(COUNTIF($KZ45:LV45,"&gt;0")&gt;0,VLOOKUP($C45,Input!$A$8:$HV$21,MATCH($OK$21+COUNTIF($KZ45:LV45,"&gt;0"),Input!$A$6:$HV$6,0),FALSE),0),0))*$D45</f>
        <v>0</v>
      </c>
      <c r="OS45" s="1">
        <f>IF($E45+$I45+$D$7&lt;=OS$22,0,IF(OS$22-$D$7&gt;=$E45,IF(COUNTIF($KZ45:LW45,"&gt;0")&gt;0,VLOOKUP($C45,Input!$A$8:$HV$21,MATCH($OK$21+COUNTIF($KZ45:LW45,"&gt;0"),Input!$A$6:$HV$6,0),FALSE),0),0))*$D45</f>
        <v>0</v>
      </c>
      <c r="OT45" s="1">
        <f>IF($E45+$I45+$D$7&lt;=OT$22,0,IF(OT$22-$D$7&gt;=$E45,IF(COUNTIF($KZ45:LX45,"&gt;0")&gt;0,VLOOKUP($C45,Input!$A$8:$HV$21,MATCH($OK$21+COUNTIF($KZ45:LX45,"&gt;0"),Input!$A$6:$HV$6,0),FALSE),0),0))*$D45</f>
        <v>0</v>
      </c>
      <c r="OU45" s="1">
        <f>IF($E45+$I45+$D$7&lt;=OU$22,0,IF(OU$22-$D$7&gt;=$E45,IF(COUNTIF($KZ45:LY45,"&gt;0")&gt;0,VLOOKUP($C45,Input!$A$8:$HV$21,MATCH($OK$21+COUNTIF($KZ45:LY45,"&gt;0"),Input!$A$6:$HV$6,0),FALSE),0),0))*$D45</f>
        <v>0</v>
      </c>
      <c r="OV45" s="1">
        <f>IF($E45+$I45+$D$7&lt;=OV$22,0,IF(OV$22-$D$7&gt;=$E45,IF(COUNTIF($KZ45:LZ45,"&gt;0")&gt;0,VLOOKUP($C45,Input!$A$8:$HV$21,MATCH($OK$21+COUNTIF($KZ45:LZ45,"&gt;0"),Input!$A$6:$HV$6,0),FALSE),0),0))*$D45</f>
        <v>0</v>
      </c>
      <c r="OW45" s="1">
        <f>IF($E45+$I45+$D$7&lt;=OW$22,0,IF(OW$22-$D$7&gt;=$E45,IF(COUNTIF($KZ45:MA45,"&gt;0")&gt;0,VLOOKUP($C45,Input!$A$8:$HV$21,MATCH($OK$21+COUNTIF($KZ45:MA45,"&gt;0"),Input!$A$6:$HV$6,0),FALSE),0),0))*$D45</f>
        <v>0</v>
      </c>
      <c r="OX45" s="1">
        <f>IF($E45+$I45+$D$7&lt;=OX$22,0,IF(OX$22-$D$7&gt;=$E45,IF(COUNTIF($KZ45:MB45,"&gt;0")&gt;0,VLOOKUP($C45,Input!$A$8:$HV$21,MATCH($OK$21+COUNTIF($KZ45:MB45,"&gt;0"),Input!$A$6:$HV$6,0),FALSE),0),0))*$D45</f>
        <v>0</v>
      </c>
      <c r="OY45" s="1">
        <f>IF($E45+$I45+$D$7&lt;=OY$22,0,IF(OY$22-$D$7&gt;=$E45,IF(COUNTIF($KZ45:MC45,"&gt;0")&gt;0,VLOOKUP($C45,Input!$A$8:$HV$21,MATCH($OK$21+COUNTIF($KZ45:MC45,"&gt;0"),Input!$A$6:$HV$6,0),FALSE),0),0))*$D45</f>
        <v>0</v>
      </c>
      <c r="OZ45" s="1">
        <f>IF($E45+$I45+$D$7&lt;=OZ$22,0,IF(OZ$22-$D$7&gt;=$E45,IF(COUNTIF($KZ45:MD45,"&gt;0")&gt;0,VLOOKUP($C45,Input!$A$8:$HV$21,MATCH($OK$21+COUNTIF($KZ45:MD45,"&gt;0"),Input!$A$6:$HV$6,0),FALSE),0),0))*$D45</f>
        <v>0</v>
      </c>
      <c r="PA45" s="1">
        <f>IF($E45+$I45+$D$7&lt;=PA$22,0,IF(PA$22-$D$7&gt;=$E45,IF(COUNTIF($KZ45:ME45,"&gt;0")&gt;0,VLOOKUP($C45,Input!$A$8:$HV$21,MATCH($OK$21+COUNTIF($KZ45:ME45,"&gt;0"),Input!$A$6:$HV$6,0),FALSE),0),0))*$D45</f>
        <v>0</v>
      </c>
      <c r="PB45" s="1">
        <f>IF($E45+$I45+$D$7&lt;=PB$22,0,IF(PB$22-$D$7&gt;=$E45,IF(COUNTIF($KZ45:MF45,"&gt;0")&gt;0,VLOOKUP($C45,Input!$A$8:$HV$21,MATCH($OK$21+COUNTIF($KZ45:MF45,"&gt;0"),Input!$A$6:$HV$6,0),FALSE),0),0))*$D45</f>
        <v>0</v>
      </c>
      <c r="PC45" s="1">
        <f>IF($E45+$I45+$D$7&lt;=PC$22,0,IF(PC$22-$D$7&gt;=$E45,IF(COUNTIF($KZ45:MG45,"&gt;0")&gt;0,VLOOKUP($C45,Input!$A$8:$HV$21,MATCH($OK$21+COUNTIF($KZ45:MG45,"&gt;0"),Input!$A$6:$HV$6,0),FALSE),0),0))*$D45</f>
        <v>0</v>
      </c>
      <c r="PD45" s="1">
        <f>IF($E45+$I45+$D$7&lt;=PD$22,0,IF(PD$22-$D$7&gt;=$E45,IF(COUNTIF($KZ45:MH45,"&gt;0")&gt;0,VLOOKUP($C45,Input!$A$8:$HV$21,MATCH($OK$21+COUNTIF($KZ45:MH45,"&gt;0"),Input!$A$6:$HV$6,0),FALSE),0),0))*$D45</f>
        <v>0</v>
      </c>
      <c r="PE45" s="1">
        <f>IF($E45+$I45+$D$7&lt;=PE$22,0,IF(PE$22-$D$7&gt;=$E45,IF(COUNTIF($KZ45:MI45,"&gt;0")&gt;0,VLOOKUP($C45,Input!$A$8:$HV$21,MATCH($OK$21+COUNTIF($KZ45:MI45,"&gt;0"),Input!$A$6:$HV$6,0),FALSE),0),0))*$D45</f>
        <v>0</v>
      </c>
      <c r="PF45" s="1">
        <f>IF($E45+$I45+$D$7&lt;=PF$22,0,IF(PF$22-$D$7&gt;=$E45,IF(COUNTIF($KZ45:MJ45,"&gt;0")&gt;0,VLOOKUP($C45,Input!$A$8:$HV$21,MATCH($OK$21+COUNTIF($KZ45:MJ45,"&gt;0"),Input!$A$6:$HV$6,0),FALSE),0),0))*$D45</f>
        <v>0</v>
      </c>
      <c r="PG45" s="1">
        <f>IF($E45+$I45+$D$7&lt;=PG$22,0,IF(PG$22-$D$7&gt;=$E45,IF(COUNTIF($KZ45:MK45,"&gt;0")&gt;0,VLOOKUP($C45,Input!$A$8:$HV$21,MATCH($OK$21+COUNTIF($KZ45:MK45,"&gt;0"),Input!$A$6:$HV$6,0),FALSE),0),0))*$D45</f>
        <v>0</v>
      </c>
      <c r="PH45" s="1">
        <f>IF($E45+$I45+$D$7&lt;=PH$22,0,IF(PH$22-$D$7&gt;=$E45,IF(COUNTIF($KZ45:ML45,"&gt;0")&gt;0,VLOOKUP($C45,Input!$A$8:$HV$21,MATCH($OK$21+COUNTIF($KZ45:ML45,"&gt;0"),Input!$A$6:$HV$6,0),FALSE),0),0))*$D45</f>
        <v>0</v>
      </c>
      <c r="PI45" s="1">
        <f>IF($E45+$I45+$D$7&lt;=PI$22,0,IF(PI$22-$D$7&gt;=$E45,IF(COUNTIF($KZ45:MM45,"&gt;0")&gt;0,VLOOKUP($C45,Input!$A$8:$HV$21,MATCH($OK$21+COUNTIF($KZ45:MM45,"&gt;0"),Input!$A$6:$HV$6,0),FALSE),0),0))*$D45</f>
        <v>0</v>
      </c>
      <c r="PJ45" s="1">
        <f>IF($E45+$I45+$D$7&lt;=PJ$22,0,IF(PJ$22-$D$7&gt;=$E45,IF(COUNTIF($KZ45:MN45,"&gt;0")&gt;0,VLOOKUP($C45,Input!$A$8:$HV$21,MATCH($OK$21+COUNTIF($KZ45:MN45,"&gt;0"),Input!$A$6:$HV$6,0),FALSE),0),0))*$D45</f>
        <v>0</v>
      </c>
      <c r="PK45" s="1">
        <f>IF($E45+$I45+$D$7&lt;=PK$22,0,IF(PK$22-$D$7&gt;=$E45,IF(COUNTIF($KZ45:MO45,"&gt;0")&gt;0,VLOOKUP($C45,Input!$A$8:$HV$21,MATCH($OK$21+COUNTIF($KZ45:MO45,"&gt;0"),Input!$A$6:$HV$6,0),FALSE),0),0))*$D45</f>
        <v>0</v>
      </c>
      <c r="PL45" s="1">
        <f>IF($E45+$I45+$D$7&lt;=PL$22,0,IF(PL$22-$D$7&gt;=$E45,IF(COUNTIF($KZ45:MP45,"&gt;0")&gt;0,VLOOKUP($C45,Input!$A$8:$HV$21,MATCH($OK$21+COUNTIF($KZ45:MP45,"&gt;0"),Input!$A$6:$HV$6,0),FALSE),0),0))*$D45</f>
        <v>0</v>
      </c>
      <c r="PM45" s="1">
        <f>IF($E45+$I45+$D$7&lt;=PM$22,0,IF(PM$22-$D$7&gt;=$E45,IF(COUNTIF($KZ45:MQ45,"&gt;0")&gt;0,VLOOKUP($C45,Input!$A$8:$HV$21,MATCH($OK$21+COUNTIF($KZ45:MQ45,"&gt;0"),Input!$A$6:$HV$6,0),FALSE),0),0))*$D45</f>
        <v>0</v>
      </c>
      <c r="PN45" s="1">
        <f>IF($E45+$I45+$D$7&lt;=PN$22,0,IF(PN$22-$D$7&gt;=$E45,IF(COUNTIF($KZ45:MR45,"&gt;0")&gt;0,VLOOKUP($C45,Input!$A$8:$HV$21,MATCH($OK$21+COUNTIF($KZ45:MR45,"&gt;0"),Input!$A$6:$HV$6,0),FALSE),0),0))*$D45</f>
        <v>0</v>
      </c>
      <c r="PO45" s="1">
        <f>IF($E45+$I45+$D$7&lt;=PO$22,0,IF(PO$22-$D$7&gt;=$E45,IF(COUNTIF($KZ45:MS45,"&gt;0")&gt;0,VLOOKUP($C45,Input!$A$8:$HV$21,MATCH($OK$21+COUNTIF($KZ45:MS45,"&gt;0"),Input!$A$6:$HV$6,0),FALSE),0),0))*$D45</f>
        <v>0</v>
      </c>
      <c r="PP45" s="1">
        <f>IF($E45+$I45+$D$7&lt;=PP$22,0,IF(PP$22-$D$7&gt;=$E45,IF(COUNTIF($KZ45:MT45,"&gt;0")&gt;0,VLOOKUP($C45,Input!$A$8:$HV$21,MATCH($OK$21+COUNTIF($KZ45:MT45,"&gt;0"),Input!$A$6:$HV$6,0),FALSE),0),0))*$D45</f>
        <v>0</v>
      </c>
      <c r="PQ45" s="1">
        <f>IF($E45+$I45+$D$7&lt;=PQ$22,0,IF(PQ$22-$D$7&gt;=$E45,IF(COUNTIF($KZ45:MU45,"&gt;0")&gt;0,VLOOKUP($C45,Input!$A$8:$HV$21,MATCH($OK$21+COUNTIF($KZ45:MU45,"&gt;0"),Input!$A$6:$HV$6,0),FALSE),0),0))*$D45</f>
        <v>0</v>
      </c>
      <c r="PR45" s="1">
        <f>IF($E45+$I45+$D$7&lt;=PR$22,0,IF(PR$22-$D$7&gt;=$E45,IF(COUNTIF($KZ45:MV45,"&gt;0")&gt;0,VLOOKUP($C45,Input!$A$8:$HV$21,MATCH($OK$21+COUNTIF($KZ45:MV45,"&gt;0"),Input!$A$6:$HV$6,0),FALSE),0),0))*$D45</f>
        <v>0</v>
      </c>
      <c r="PS45" s="1">
        <f>IF($E45+$I45+$D$7&lt;=PS$22,0,IF(PS$22-$D$7&gt;=$E45,IF(COUNTIF($KZ45:MW45,"&gt;0")&gt;0,VLOOKUP($C45,Input!$A$8:$HV$21,MATCH($OK$21+COUNTIF($KZ45:MW45,"&gt;0"),Input!$A$6:$HV$6,0),FALSE),0),0))*$D45</f>
        <v>0</v>
      </c>
      <c r="PT45" s="1">
        <f>IF($E45+$I45+$D$7&lt;=PT$22,0,IF(PT$22-$D$7&gt;=$E45,IF(COUNTIF($KZ45:MX45,"&gt;0")&gt;0,VLOOKUP($C45,Input!$A$8:$HV$21,MATCH($OK$21+COUNTIF($KZ45:MX45,"&gt;0"),Input!$A$6:$HV$6,0),FALSE),0),0))*$D45</f>
        <v>0</v>
      </c>
      <c r="PV45" s="1" t="str">
        <f t="shared" si="169"/>
        <v>2022 MY 40' CNG w Midlife Rebuild {234 Buses}</v>
      </c>
      <c r="PW45" s="1">
        <f t="shared" si="172"/>
        <v>0</v>
      </c>
      <c r="PX45" s="1">
        <f t="shared" si="173"/>
        <v>0</v>
      </c>
      <c r="PY45" s="1">
        <f t="shared" si="174"/>
        <v>0</v>
      </c>
      <c r="PZ45" s="1">
        <f t="shared" si="175"/>
        <v>0</v>
      </c>
      <c r="QA45" s="1">
        <f t="shared" si="176"/>
        <v>0</v>
      </c>
      <c r="QB45" s="1">
        <f t="shared" si="177"/>
        <v>0</v>
      </c>
      <c r="QC45" s="1">
        <f t="shared" si="178"/>
        <v>144441587.08970177</v>
      </c>
      <c r="QD45" s="1">
        <f t="shared" si="179"/>
        <v>12511675.683652377</v>
      </c>
      <c r="QE45" s="1">
        <f t="shared" si="180"/>
        <v>12555971.332277963</v>
      </c>
      <c r="QF45" s="1">
        <f t="shared" si="181"/>
        <v>12687493.169934915</v>
      </c>
      <c r="QG45" s="1">
        <f t="shared" si="182"/>
        <v>12789206.246828221</v>
      </c>
      <c r="QH45" s="1">
        <f t="shared" si="183"/>
        <v>13611206.140868513</v>
      </c>
      <c r="QI45" s="1">
        <f t="shared" si="184"/>
        <v>21861851.494103231</v>
      </c>
      <c r="QJ45" s="1">
        <f t="shared" si="185"/>
        <v>13725581.858210096</v>
      </c>
      <c r="QK45" s="1">
        <f t="shared" si="186"/>
        <v>13739216.527925795</v>
      </c>
      <c r="QL45" s="1">
        <f t="shared" si="187"/>
        <v>13865377.638533829</v>
      </c>
      <c r="QM45" s="1">
        <f t="shared" si="188"/>
        <v>13883586.467081627</v>
      </c>
      <c r="QN45" s="1">
        <f t="shared" si="189"/>
        <v>13892552.195879636</v>
      </c>
      <c r="QO45" s="1">
        <f t="shared" si="190"/>
        <v>13919017.733987745</v>
      </c>
      <c r="QP45" s="1">
        <f t="shared" si="191"/>
        <v>13956542.413018128</v>
      </c>
      <c r="QQ45" s="1">
        <f t="shared" si="192"/>
        <v>0</v>
      </c>
      <c r="QR45" s="1">
        <f t="shared" si="193"/>
        <v>0</v>
      </c>
      <c r="QS45" s="1">
        <f t="shared" si="194"/>
        <v>0</v>
      </c>
      <c r="QT45" s="1">
        <f t="shared" si="195"/>
        <v>0</v>
      </c>
      <c r="QU45" s="1">
        <f t="shared" si="196"/>
        <v>0</v>
      </c>
      <c r="QV45" s="1">
        <f t="shared" si="197"/>
        <v>0</v>
      </c>
      <c r="QW45" s="1">
        <f t="shared" si="198"/>
        <v>0</v>
      </c>
      <c r="QX45" s="1">
        <f t="shared" si="199"/>
        <v>0</v>
      </c>
      <c r="QY45" s="1">
        <f t="shared" si="200"/>
        <v>0</v>
      </c>
      <c r="QZ45" s="1">
        <f t="shared" si="201"/>
        <v>0</v>
      </c>
      <c r="RA45" s="1">
        <f t="shared" si="202"/>
        <v>0</v>
      </c>
      <c r="RB45" s="1">
        <f t="shared" si="203"/>
        <v>0</v>
      </c>
      <c r="RC45" s="1">
        <f t="shared" si="204"/>
        <v>0</v>
      </c>
      <c r="RD45" s="1">
        <f t="shared" si="205"/>
        <v>0</v>
      </c>
      <c r="RE45" s="1">
        <f t="shared" si="206"/>
        <v>0</v>
      </c>
      <c r="RF45" s="1">
        <f t="shared" si="207"/>
        <v>327440865.9920038</v>
      </c>
      <c r="RG45" s="1">
        <f t="shared" si="208"/>
        <v>245980801.55815855</v>
      </c>
      <c r="RH45" s="72"/>
      <c r="RI45" s="37"/>
    </row>
    <row r="46" spans="1:477" x14ac:dyDescent="0.25">
      <c r="A46" s="50"/>
      <c r="B46" s="143"/>
      <c r="C46" s="111" t="s">
        <v>76</v>
      </c>
      <c r="D46" s="108">
        <f t="shared" si="171"/>
        <v>234</v>
      </c>
      <c r="E46" s="110">
        <f t="shared" si="209"/>
        <v>2023</v>
      </c>
      <c r="F46" s="68">
        <f t="shared" si="168"/>
        <v>40000</v>
      </c>
      <c r="G46" s="69">
        <f>VLOOKUP($C46,Input!$A$8:$HV$39,MATCH(G$21,Input!$A$6:$HV$6,0),FALSE)</f>
        <v>2.91</v>
      </c>
      <c r="H46" s="123">
        <f>VLOOKUP($C46,Input!$A$8:$HV$39,MATCH(H$21,Input!$A$6:$HV$6,0),FALSE)</f>
        <v>0</v>
      </c>
      <c r="I46" s="70">
        <f>VLOOKUP($C46,Input!$A$8:$HV$39,MATCH(I$21,Input!$A$6:$HV$6,0),FALSE)</f>
        <v>14</v>
      </c>
      <c r="J46" s="1">
        <f>+IF($E46=J$22,VLOOKUP($C46,Input!$A$8:$AN$39,MATCH(J$21,Input!$A$6:$AN$6,0),FALSE)+$H46,0)*$D46</f>
        <v>0</v>
      </c>
      <c r="K46" s="1">
        <f>+IF($E46=K$22,VLOOKUP($C46,Input!$A$8:$AN$39,MATCH(K$21,Input!$A$6:$AN$6,0),FALSE)+$H46,0)*$D46</f>
        <v>0</v>
      </c>
      <c r="L46" s="1">
        <f>+IF($E46=L$22,VLOOKUP($C46,Input!$A$8:$AN$39,MATCH(L$21,Input!$A$6:$AN$6,0),FALSE)+$H46,0)*$D46</f>
        <v>0</v>
      </c>
      <c r="M46" s="1">
        <f>+IF($E46=M$22,VLOOKUP($C46,Input!$A$8:$AN$39,MATCH(M$21,Input!$A$6:$AN$6,0),FALSE)+$H46,0)*$D46</f>
        <v>0</v>
      </c>
      <c r="N46" s="1">
        <f>+IF($E46=N$22,VLOOKUP($C46,Input!$A$8:$AN$39,MATCH(N$21,Input!$A$6:$AN$6,0),FALSE)+$H46,0)*$D46</f>
        <v>0</v>
      </c>
      <c r="O46" s="1">
        <f>+IF($E46=O$22,VLOOKUP($C46,Input!$A$8:$AN$39,MATCH(O$21,Input!$A$6:$AN$6,0),FALSE)+$H46,0)*$D46</f>
        <v>0</v>
      </c>
      <c r="P46" s="1">
        <f>+IF($E46=P$22,VLOOKUP($C46,Input!$A$8:$AN$39,MATCH(P$21,Input!$A$6:$AN$6,0),FALSE)+$H46,0)*$D46</f>
        <v>0</v>
      </c>
      <c r="Q46" s="1">
        <f>+IF($E46=Q$22,VLOOKUP($C46,Input!$A$8:$AN$39,MATCH(Q$21,Input!$A$6:$AN$6,0),FALSE)+$H46,0)*$D46</f>
        <v>131486369.56401704</v>
      </c>
      <c r="R46" s="1">
        <f>+IF($E46=R$22,VLOOKUP($C46,Input!$A$8:$AN$39,MATCH(R$21,Input!$A$6:$AN$6,0),FALSE)+$H46,0)*$D46</f>
        <v>0</v>
      </c>
      <c r="S46" s="1">
        <f>+IF($E46=S$22,VLOOKUP($C46,Input!$A$8:$AN$39,MATCH(S$21,Input!$A$6:$AN$6,0),FALSE)+$H46,0)*$D46</f>
        <v>0</v>
      </c>
      <c r="T46" s="1">
        <f>+IF($E46=T$22,VLOOKUP($C46,Input!$A$8:$AN$39,MATCH(T$21,Input!$A$6:$AN$6,0),FALSE)+$H46,0)*$D46</f>
        <v>0</v>
      </c>
      <c r="U46" s="1">
        <f>+IF($E46=U$22,VLOOKUP($C46,Input!$A$8:$AN$39,MATCH(U$21,Input!$A$6:$AN$6,0),FALSE)+$H46,0)*$D46</f>
        <v>0</v>
      </c>
      <c r="V46" s="1">
        <f>+IF($E46=V$22,VLOOKUP($C46,Input!$A$8:$AN$39,MATCH(V$21,Input!$A$6:$AN$6,0),FALSE)+$H46,0)*$D46</f>
        <v>0</v>
      </c>
      <c r="W46" s="1">
        <f>+IF($E46=W$22,VLOOKUP($C46,Input!$A$8:$AN$39,MATCH(W$21,Input!$A$6:$AN$6,0),FALSE)+$H46,0)*$D46</f>
        <v>0</v>
      </c>
      <c r="X46" s="1">
        <f>+IF($E46=X$22,VLOOKUP($C46,Input!$A$8:$AN$39,MATCH(X$21,Input!$A$6:$AN$6,0),FALSE)+$H46,0)*$D46</f>
        <v>0</v>
      </c>
      <c r="Y46" s="1">
        <f>+IF($E46=Y$22,VLOOKUP($C46,Input!$A$8:$AN$39,MATCH(Y$21,Input!$A$6:$AN$6,0),FALSE)+$H46,0)*$D46</f>
        <v>0</v>
      </c>
      <c r="Z46" s="1">
        <f>+IF($E46=Z$22,VLOOKUP($C46,Input!$A$8:$AN$39,MATCH(Z$21,Input!$A$6:$AN$6,0),FALSE)+$H46,0)*$D46</f>
        <v>0</v>
      </c>
      <c r="AA46" s="1">
        <f>+IF($E46=AA$22,VLOOKUP($C46,Input!$A$8:$AN$39,MATCH(AA$21,Input!$A$6:$AN$6,0),FALSE)+$H46,0)*$D46</f>
        <v>0</v>
      </c>
      <c r="AB46" s="1">
        <f>+IF($E46=AB$22,VLOOKUP($C46,Input!$A$8:$AN$39,MATCH(AB$21,Input!$A$6:$AN$6,0),FALSE)+$H46,0)*$D46</f>
        <v>0</v>
      </c>
      <c r="AC46" s="1">
        <f>+IF($E46=AC$22,VLOOKUP($C46,Input!$A$8:$AN$39,MATCH(AC$21,Input!$A$6:$AN$6,0),FALSE)+$H46,0)*$D46</f>
        <v>0</v>
      </c>
      <c r="AD46" s="1">
        <f>+IF($E46=AD$22,VLOOKUP($C46,Input!$A$8:$AN$39,MATCH(AD$21,Input!$A$6:$AN$6,0),FALSE)+$H46,0)*$D46</f>
        <v>0</v>
      </c>
      <c r="AE46" s="1">
        <f>+IF($E46=AE$22,VLOOKUP($C46,Input!$A$8:$AN$39,MATCH(AE$21,Input!$A$6:$AN$6,0),FALSE)+$H46,0)*$D46</f>
        <v>0</v>
      </c>
      <c r="AF46" s="1">
        <f>+IF($E46=AF$22,VLOOKUP($C46,Input!$A$8:$AN$39,MATCH(AF$21,Input!$A$6:$AN$6,0),FALSE)+$H46,0)*$D46</f>
        <v>0</v>
      </c>
      <c r="AG46" s="1">
        <f>+IF($E46=AG$22,VLOOKUP($C46,Input!$A$8:$AN$39,MATCH(AG$21,Input!$A$6:$AN$6,0),FALSE)+$H46,0)*$D46</f>
        <v>0</v>
      </c>
      <c r="AH46" s="1">
        <f>+IF($E46=AH$22,VLOOKUP($C46,Input!$A$8:$AN$39,MATCH(AH$21,Input!$A$6:$AN$6,0),FALSE)+$H46,0)*$D46</f>
        <v>0</v>
      </c>
      <c r="AI46" s="1">
        <f>+IF($E46=AI$22,VLOOKUP($C46,Input!$A$8:$AN$39,MATCH(AI$21,Input!$A$6:$AN$6,0),FALSE)+$H46,0)*$D46</f>
        <v>0</v>
      </c>
      <c r="AJ46" s="1">
        <f>+IF($E46=AJ$22,VLOOKUP($C46,Input!$A$8:$AN$39,MATCH(AJ$21,Input!$A$6:$AN$6,0),FALSE)+$H46,0)*$D46</f>
        <v>0</v>
      </c>
      <c r="AK46" s="1">
        <f>+IF($E46=AK$22,VLOOKUP($C46,Input!$A$8:$AN$39,MATCH(AK$21,Input!$A$6:$AN$6,0),FALSE)+$H46,0)*$D46</f>
        <v>0</v>
      </c>
      <c r="AL46" s="1">
        <f>+IF($E46=AL$22,VLOOKUP($C46,Input!$A$8:$AN$39,MATCH(AL$21,Input!$A$6:$AN$6,0),FALSE)+$H46,0)*$D46</f>
        <v>0</v>
      </c>
      <c r="AM46" s="1">
        <f>+IF($E46=AM$22,VLOOKUP($C46,Input!$A$8:$AN$39,MATCH(AM$21,Input!$A$6:$AN$6,0),FALSE)+$H46,0)*$D46</f>
        <v>0</v>
      </c>
      <c r="AN46" s="1">
        <f>+IF($E46=AN$22,VLOOKUP($C46,Input!$A$8:$AN$39,MATCH(AN$21,Input!$A$6:$AN$6,0),FALSE)+$H46,0)*$D46</f>
        <v>0</v>
      </c>
      <c r="AO46" s="1">
        <f>+IF($E46=AO$22,VLOOKUP($C46,Input!$A$8:$AN$39,MATCH(AO$21,Input!$A$6:$AN$6,0),FALSE)+$H46,0)*$D46</f>
        <v>0</v>
      </c>
      <c r="AP46" s="1">
        <f>+IF($E46=AP$22,VLOOKUP($C46,Input!$A$8:$AN$39,MATCH(AP$21,Input!$A$6:$AN$6,0),FALSE)+$H46,0)*$D46</f>
        <v>0</v>
      </c>
      <c r="AQ46" s="1">
        <f>+IF($E46=AQ$22,VLOOKUP($C46,Input!$A$8:$AN$39,MATCH(AQ$21,Input!$A$6:$AN$6,0),FALSE)+$H46,0)*$D46</f>
        <v>0</v>
      </c>
      <c r="AR46" s="1">
        <f>+IF($E46=AR$22,VLOOKUP($C46,Input!$A$8:$AN$39,MATCH(AR$21,Input!$A$6:$AN$6,0),FALSE)+$H46,0)*$D46</f>
        <v>0</v>
      </c>
      <c r="AT46" t="str">
        <f>VLOOKUP($C46,Input!$A$8:$HV$39,MATCH(AT$21,Input!$A$6:$HV$6,0),FALSE)</f>
        <v>Parts and administrative cost</v>
      </c>
      <c r="AU46" s="1">
        <f>+IF($E46=AU$22,VLOOKUP($C46,Input!$A$8:$HV$39,MATCH(AU$21,Input!$A$6:$HV$6,0),FALSE),0)*$D46</f>
        <v>0</v>
      </c>
      <c r="AV46" s="1">
        <f>+IF($E46=AV$22,VLOOKUP($C46,Input!$A$8:$HV$39,MATCH(AV$21,Input!$A$6:$HV$6,0),FALSE),0)*$D46</f>
        <v>0</v>
      </c>
      <c r="AW46" s="1">
        <f>+IF($E46=AW$22,VLOOKUP($C46,Input!$A$8:$HV$39,MATCH(AW$21,Input!$A$6:$HV$6,0),FALSE),0)*$D46</f>
        <v>0</v>
      </c>
      <c r="AX46" s="1">
        <f>+IF($E46=AX$22,VLOOKUP($C46,Input!$A$8:$HV$39,MATCH(AX$21,Input!$A$6:$HV$6,0),FALSE),0)*$D46</f>
        <v>0</v>
      </c>
      <c r="AY46" s="1">
        <f>+IF($E46=AY$22,VLOOKUP($C46,Input!$A$8:$HV$39,MATCH(AY$21,Input!$A$6:$HV$6,0),FALSE),0)*$D46</f>
        <v>0</v>
      </c>
      <c r="AZ46" s="1">
        <f>+IF($E46=AZ$22,VLOOKUP($C46,Input!$A$8:$HV$39,MATCH(AZ$21,Input!$A$6:$HV$6,0),FALSE),0)*$D46</f>
        <v>0</v>
      </c>
      <c r="BA46" s="1">
        <f>+IF($E46=BA$22,VLOOKUP($C46,Input!$A$8:$HV$39,MATCH(BA$21,Input!$A$6:$HV$6,0),FALSE),0)*$D46</f>
        <v>0</v>
      </c>
      <c r="BB46" s="1">
        <f>+IF($E46=BB$22,VLOOKUP($C46,Input!$A$8:$HV$39,MATCH(BB$21,Input!$A$6:$HV$6,0),FALSE),0)*$D46</f>
        <v>3287159.239100426</v>
      </c>
      <c r="BC46" s="1">
        <f>+IF($E46=BC$22,VLOOKUP($C46,Input!$A$8:$HV$39,MATCH(BC$21,Input!$A$6:$HV$6,0),FALSE),0)*$D46</f>
        <v>0</v>
      </c>
      <c r="BD46" s="1">
        <f>+IF($E46=BD$22,VLOOKUP($C46,Input!$A$8:$HV$39,MATCH(BD$21,Input!$A$6:$HV$6,0),FALSE),0)*$D46</f>
        <v>0</v>
      </c>
      <c r="BE46" s="1">
        <f>+IF($E46=BE$22,VLOOKUP($C46,Input!$A$8:$HV$39,MATCH(BE$21,Input!$A$6:$HV$6,0),FALSE),0)*$D46</f>
        <v>0</v>
      </c>
      <c r="BF46" s="1">
        <f>+IF($E46=BF$22,VLOOKUP($C46,Input!$A$8:$HV$39,MATCH(BF$21,Input!$A$6:$HV$6,0),FALSE),0)*$D46</f>
        <v>0</v>
      </c>
      <c r="BG46" s="1">
        <f>+IF($E46=BG$22,VLOOKUP($C46,Input!$A$8:$HV$39,MATCH(BG$21,Input!$A$6:$HV$6,0),FALSE),0)*$D46</f>
        <v>0</v>
      </c>
      <c r="BH46" s="1">
        <f>+IF($E46=BH$22,VLOOKUP($C46,Input!$A$8:$HV$39,MATCH(BH$21,Input!$A$6:$HV$6,0),FALSE),0)*$D46</f>
        <v>0</v>
      </c>
      <c r="BI46" s="1">
        <f>+IF($E46=BI$22,VLOOKUP($C46,Input!$A$8:$HV$39,MATCH(BI$21,Input!$A$6:$HV$6,0),FALSE),0)*$D46</f>
        <v>0</v>
      </c>
      <c r="BJ46" s="1">
        <f>+IF($E46=BJ$22,VLOOKUP($C46,Input!$A$8:$HV$39,MATCH(BJ$21,Input!$A$6:$HV$6,0),FALSE),0)*$D46</f>
        <v>0</v>
      </c>
      <c r="BK46" s="1">
        <f>+IF($E46=BK$22,VLOOKUP($C46,Input!$A$8:$HV$39,MATCH(BK$21,Input!$A$6:$HV$6,0),FALSE),0)*$D46</f>
        <v>0</v>
      </c>
      <c r="BL46" s="1">
        <f>+IF($E46=BL$22,VLOOKUP($C46,Input!$A$8:$HV$39,MATCH(BL$21,Input!$A$6:$HV$6,0),FALSE),0)*$D46</f>
        <v>0</v>
      </c>
      <c r="BM46" s="1">
        <f>+IF($E46=BM$22,VLOOKUP($C46,Input!$A$8:$HV$39,MATCH(BM$21,Input!$A$6:$HV$6,0),FALSE),0)*$D46</f>
        <v>0</v>
      </c>
      <c r="BN46" s="1">
        <f>+IF($E46=BN$22,VLOOKUP($C46,Input!$A$8:$HV$39,MATCH(BN$21,Input!$A$6:$HV$6,0),FALSE),0)*$D46</f>
        <v>0</v>
      </c>
      <c r="BO46" s="1">
        <f>+IF($E46=BO$22,VLOOKUP($C46,Input!$A$8:$HV$39,MATCH(BO$21,Input!$A$6:$HV$6,0),FALSE),0)*$D46</f>
        <v>0</v>
      </c>
      <c r="BP46" s="1">
        <f>+IF($E46=BP$22,VLOOKUP($C46,Input!$A$8:$HV$39,MATCH(BP$21,Input!$A$6:$HV$6,0),FALSE),0)*$D46</f>
        <v>0</v>
      </c>
      <c r="BQ46" s="1">
        <f>+IF($E46=BQ$22,VLOOKUP($C46,Input!$A$8:$HV$39,MATCH(BQ$21,Input!$A$6:$HV$6,0),FALSE),0)*$D46</f>
        <v>0</v>
      </c>
      <c r="BR46" s="1">
        <f>+IF($E46=BR$22,VLOOKUP($C46,Input!$A$8:$HV$39,MATCH(BR$21,Input!$A$6:$HV$6,0),FALSE),0)*$D46</f>
        <v>0</v>
      </c>
      <c r="BS46" s="1">
        <f>+IF($E46=BS$22,VLOOKUP($C46,Input!$A$8:$HV$39,MATCH(BS$21,Input!$A$6:$HV$6,0),FALSE),0)*$D46</f>
        <v>0</v>
      </c>
      <c r="BT46" s="1">
        <f>+IF($E46=BT$22,VLOOKUP($C46,Input!$A$8:$HV$39,MATCH(BT$21,Input!$A$6:$HV$6,0),FALSE),0)*$D46</f>
        <v>0</v>
      </c>
      <c r="BU46" s="1">
        <f>+IF($E46=BU$22,VLOOKUP($C46,Input!$A$8:$HV$39,MATCH(BU$21,Input!$A$6:$HV$6,0),FALSE),0)*$D46</f>
        <v>0</v>
      </c>
      <c r="BV46" s="1">
        <f>+IF($E46=BV$22,VLOOKUP($C46,Input!$A$8:$HV$39,MATCH(BV$21,Input!$A$6:$HV$6,0),FALSE),0)*$D46</f>
        <v>0</v>
      </c>
      <c r="BW46" s="1">
        <f>+IF($E46=BW$22,VLOOKUP($C46,Input!$A$8:$HV$39,MATCH(BW$21,Input!$A$6:$HV$6,0),FALSE),0)*$D46</f>
        <v>0</v>
      </c>
      <c r="BX46" s="1">
        <f>+IF($E46=BX$22,VLOOKUP($C46,Input!$A$8:$HV$39,MATCH(BX$21,Input!$A$6:$HV$6,0),FALSE),0)*$D46</f>
        <v>0</v>
      </c>
      <c r="BY46" s="1">
        <f>+IF($E46=BY$22,VLOOKUP($C46,Input!$A$8:$HV$39,MATCH(BY$21,Input!$A$6:$HV$6,0),FALSE),0)*$D46</f>
        <v>0</v>
      </c>
      <c r="BZ46" s="1">
        <f>+IF($E46=BZ$22,VLOOKUP($C46,Input!$A$8:$HV$39,MATCH(BZ$21,Input!$A$6:$HV$6,0),FALSE),0)*$D46</f>
        <v>0</v>
      </c>
      <c r="CA46" s="1">
        <f>+IF($E46=CA$22,VLOOKUP($C46,Input!$A$8:$HV$39,MATCH(CA$21,Input!$A$6:$HV$6,0),FALSE),0)*$D46</f>
        <v>0</v>
      </c>
      <c r="CB46" s="1">
        <f>+IF($E46=CB$22,VLOOKUP($C46,Input!$A$8:$HV$39,MATCH(CB$21,Input!$A$6:$HV$6,0),FALSE),0)*$D46</f>
        <v>0</v>
      </c>
      <c r="CC46" s="1">
        <f>+IF($E46=CC$22,VLOOKUP($C46,Input!$A$8:$HV$39,MATCH(CC$21,Input!$A$6:$HV$6,0),FALSE),0)*$D46</f>
        <v>0</v>
      </c>
      <c r="CE46" t="str">
        <f>VLOOKUP($C46,Input!$A$8:$HV$39,MATCH(CE$21,Input!$A$6:$HV$6,0),FALSE)</f>
        <v>Engine Rebuild @ 7 Yr</v>
      </c>
      <c r="CF46" s="1">
        <f>IF($E46+$I46+$D$7&lt;=CF$22,0,IF(CF$22-$D$7&gt;=$E46,IF(COUNTIF($KZ46:LP46,"&gt;0")&gt;0,VLOOKUP($C46,Input!$A$8:$HV$21,MATCH($CE$21+COUNTIF($KZ46:LP46,"&gt;0"),Input!$A$6:$HV$6,0),FALSE),0),0))*$D46</f>
        <v>0</v>
      </c>
      <c r="CG46" s="1">
        <f>IF($E46+$I46+$D$7&lt;=CG$22,0,IF(CG$22-$D$7&gt;=$E46,IF(COUNTIF($KZ46:LQ46,"&gt;0")&gt;0,VLOOKUP($C46,Input!$A$8:$HV$21,MATCH($CE$21+COUNTIF($KZ46:LQ46,"&gt;0"),Input!$A$6:$HV$6,0),FALSE),0),0))*$D46</f>
        <v>0</v>
      </c>
      <c r="CH46" s="1">
        <f>IF($E46+$I46+$D$7&lt;=CH$22,0,IF(CH$22-$D$7&gt;=$E46,IF(COUNTIF($KZ46:LR46,"&gt;0")&gt;0,VLOOKUP($C46,Input!$A$8:$HV$21,MATCH($CE$21+COUNTIF($KZ46:LR46,"&gt;0"),Input!$A$6:$HV$6,0),FALSE),0),0))*$D46</f>
        <v>0</v>
      </c>
      <c r="CI46" s="1">
        <f>IF($E46+$I46+$D$7&lt;=CI$22,0,IF(CI$22-$D$7&gt;=$E46,IF(COUNTIF($KZ46:LS46,"&gt;0")&gt;0,VLOOKUP($C46,Input!$A$8:$HV$21,MATCH($CE$21+COUNTIF($KZ46:LS46,"&gt;0"),Input!$A$6:$HV$6,0),FALSE),0),0))*$D46</f>
        <v>0</v>
      </c>
      <c r="CJ46" s="1">
        <f>IF($E46+$I46+$D$7&lt;=CJ$22,0,IF(CJ$22-$D$7&gt;=$E46,IF(COUNTIF($KZ46:LT46,"&gt;0")&gt;0,VLOOKUP($C46,Input!$A$8:$HV$21,MATCH($CE$21+COUNTIF($KZ46:LT46,"&gt;0"),Input!$A$6:$HV$6,0),FALSE),0),0))*$D46</f>
        <v>0</v>
      </c>
      <c r="CK46" s="1">
        <f>IF($E46+$I46+$D$7&lt;=CK$22,0,IF(CK$22-$D$7&gt;=$E46,IF(COUNTIF($KZ46:LU46,"&gt;0")&gt;0,VLOOKUP($C46,Input!$A$8:$HV$21,MATCH($CE$21+COUNTIF($KZ46:LU46,"&gt;0"),Input!$A$6:$HV$6,0),FALSE),0),0))*$D46</f>
        <v>0</v>
      </c>
      <c r="CL46" s="1">
        <f>IF($E46+$I46+$D$7&lt;=CL$22,0,IF(CL$22-$D$7&gt;=$E46,IF(COUNTIF($KZ46:LV46,"&gt;0")&gt;0,VLOOKUP($C46,Input!$A$8:$HV$21,MATCH($CE$21+COUNTIF($KZ46:LV46,"&gt;0"),Input!$A$6:$HV$6,0),FALSE),0),0))*$D46</f>
        <v>0</v>
      </c>
      <c r="CM46" s="1">
        <f>IF($E46+$I46+$D$7&lt;=CM$22,0,IF(CM$22-$D$7&gt;=$E46,IF(COUNTIF($KZ46:LW46,"&gt;0")&gt;0,VLOOKUP($C46,Input!$A$8:$HV$21,MATCH($CE$21+COUNTIF($KZ46:LW46,"&gt;0"),Input!$A$6:$HV$6,0),FALSE),0),0))*$D46</f>
        <v>0</v>
      </c>
      <c r="CN46" s="1">
        <f>IF($E46+$I46+$D$7&lt;=CN$22,0,IF(CN$22-$D$7&gt;=$E46,IF(COUNTIF($KZ46:LX46,"&gt;0")&gt;0,VLOOKUP($C46,Input!$A$8:$HV$21,MATCH($CE$21+COUNTIF($KZ46:LX46,"&gt;0"),Input!$A$6:$HV$6,0),FALSE),0),0))*$D46</f>
        <v>0</v>
      </c>
      <c r="CO46" s="1">
        <f>IF($E46+$I46+$D$7&lt;=CO$22,0,IF(CO$22-$D$7&gt;=$E46,IF(COUNTIF($KZ46:LY46,"&gt;0")&gt;0,VLOOKUP($C46,Input!$A$8:$HV$21,MATCH($CE$21+COUNTIF($KZ46:LY46,"&gt;0"),Input!$A$6:$HV$6,0),FALSE),0),0))*$D46</f>
        <v>0</v>
      </c>
      <c r="CP46" s="1">
        <f>IF($E46+$I46+$D$7&lt;=CP$22,0,IF(CP$22-$D$7&gt;=$E46,IF(COUNTIF($KZ46:LZ46,"&gt;0")&gt;0,VLOOKUP($C46,Input!$A$8:$HV$21,MATCH($CE$21+COUNTIF($KZ46:LZ46,"&gt;0"),Input!$A$6:$HV$6,0),FALSE),0),0))*$D46</f>
        <v>0</v>
      </c>
      <c r="CQ46" s="1">
        <f>IF($E46+$I46+$D$7&lt;=CQ$22,0,IF(CQ$22-$D$7&gt;=$E46,IF(COUNTIF($KZ46:MA46,"&gt;0")&gt;0,VLOOKUP($C46,Input!$A$8:$HV$21,MATCH($CE$21+COUNTIF($KZ46:MA46,"&gt;0"),Input!$A$6:$HV$6,0),FALSE),0),0))*$D46</f>
        <v>0</v>
      </c>
      <c r="CR46" s="1">
        <f>IF($E46+$I46+$D$7&lt;=CR$22,0,IF(CR$22-$D$7&gt;=$E46,IF(COUNTIF($KZ46:MB46,"&gt;0")&gt;0,VLOOKUP($C46,Input!$A$8:$HV$21,MATCH($CE$21+COUNTIF($KZ46:MB46,"&gt;0"),Input!$A$6:$HV$6,0),FALSE),0),0))*$D46</f>
        <v>0</v>
      </c>
      <c r="CS46" s="1">
        <f>IF($E46+$I46+$D$7&lt;=CS$22,0,IF(CS$22-$D$7&gt;=$E46,IF(COUNTIF($KZ46:MC46,"&gt;0")&gt;0,VLOOKUP($C46,Input!$A$8:$HV$21,MATCH($CE$21+COUNTIF($KZ46:MC46,"&gt;0"),Input!$A$6:$HV$6,0),FALSE),0),0))*$D46</f>
        <v>8190000</v>
      </c>
      <c r="CT46" s="1">
        <f>IF($E46+$I46+$D$7&lt;=CT$22,0,IF(CT$22-$D$7&gt;=$E46,IF(COUNTIF($KZ46:MD46,"&gt;0")&gt;0,VLOOKUP($C46,Input!$A$8:$HV$21,MATCH($CE$21+COUNTIF($KZ46:MD46,"&gt;0"),Input!$A$6:$HV$6,0),FALSE),0),0))*$D46</f>
        <v>0</v>
      </c>
      <c r="CU46" s="1">
        <f>IF($E46+$I46+$D$7&lt;=CU$22,0,IF(CU$22-$D$7&gt;=$E46,IF(COUNTIF($KZ46:ME46,"&gt;0")&gt;0,VLOOKUP($C46,Input!$A$8:$HV$21,MATCH($CE$21+COUNTIF($KZ46:ME46,"&gt;0"),Input!$A$6:$HV$6,0),FALSE),0),0))*$D46</f>
        <v>0</v>
      </c>
      <c r="CV46" s="1">
        <f>IF($E46+$I46+$D$7&lt;=CV$22,0,IF(CV$22-$D$7&gt;=$E46,IF(COUNTIF($KZ46:MF46,"&gt;0")&gt;0,VLOOKUP($C46,Input!$A$8:$HV$21,MATCH($CE$21+COUNTIF($KZ46:MF46,"&gt;0"),Input!$A$6:$HV$6,0),FALSE),0),0))*$D46</f>
        <v>0</v>
      </c>
      <c r="CW46" s="1">
        <f>IF($E46+$I46+$D$7&lt;=CW$22,0,IF(CW$22-$D$7&gt;=$E46,IF(COUNTIF($KZ46:MG46,"&gt;0")&gt;0,VLOOKUP($C46,Input!$A$8:$HV$21,MATCH($CE$21+COUNTIF($KZ46:MG46,"&gt;0"),Input!$A$6:$HV$6,0),FALSE),0),0))*$D46</f>
        <v>0</v>
      </c>
      <c r="CX46" s="1">
        <f>IF($E46+$I46+$D$7&lt;=CX$22,0,IF(CX$22-$D$7&gt;=$E46,IF(COUNTIF($KZ46:MH46,"&gt;0")&gt;0,VLOOKUP($C46,Input!$A$8:$HV$21,MATCH($CE$21+COUNTIF($KZ46:MH46,"&gt;0"),Input!$A$6:$HV$6,0),FALSE),0),0))*$D46</f>
        <v>0</v>
      </c>
      <c r="CY46" s="1">
        <f>IF($E46+$I46+$D$7&lt;=CY$22,0,IF(CY$22-$D$7&gt;=$E46,IF(COUNTIF($KZ46:MI46,"&gt;0")&gt;0,VLOOKUP($C46,Input!$A$8:$HV$21,MATCH($CE$21+COUNTIF($KZ46:MI46,"&gt;0"),Input!$A$6:$HV$6,0),FALSE),0),0))*$D46</f>
        <v>0</v>
      </c>
      <c r="CZ46" s="1">
        <f>IF($E46+$I46+$D$7&lt;=CZ$22,0,IF(CZ$22-$D$7&gt;=$E46,IF(COUNTIF($KZ46:MJ46,"&gt;0")&gt;0,VLOOKUP($C46,Input!$A$8:$HV$21,MATCH($CE$21+COUNTIF($KZ46:MJ46,"&gt;0"),Input!$A$6:$HV$6,0),FALSE),0),0))*$D46</f>
        <v>0</v>
      </c>
      <c r="DA46" s="1">
        <f>IF($E46+$I46+$D$7&lt;=DA$22,0,IF(DA$22-$D$7&gt;=$E46,IF(COUNTIF($KZ46:MK46,"&gt;0")&gt;0,VLOOKUP($C46,Input!$A$8:$HV$21,MATCH($CE$21+COUNTIF($KZ46:MK46,"&gt;0"),Input!$A$6:$HV$6,0),FALSE),0),0))*$D46</f>
        <v>0</v>
      </c>
      <c r="DB46" s="1">
        <f>IF($E46+$I46+$D$7&lt;=DB$22,0,IF(DB$22-$D$7&gt;=$E46,IF(COUNTIF($KZ46:ML46,"&gt;0")&gt;0,VLOOKUP($C46,Input!$A$8:$HV$21,MATCH($CE$21+COUNTIF($KZ46:ML46,"&gt;0"),Input!$A$6:$HV$6,0),FALSE),0),0))*$D46</f>
        <v>0</v>
      </c>
      <c r="DC46" s="1">
        <f>IF($E46+$I46+$D$7&lt;=DC$22,0,IF(DC$22-$D$7&gt;=$E46,IF(COUNTIF($KZ46:MM46,"&gt;0")&gt;0,VLOOKUP($C46,Input!$A$8:$HV$21,MATCH($CE$21+COUNTIF($KZ46:MM46,"&gt;0"),Input!$A$6:$HV$6,0),FALSE),0),0))*$D46</f>
        <v>0</v>
      </c>
      <c r="DD46" s="1">
        <f>IF($E46+$I46+$D$7&lt;=DD$22,0,IF(DD$22-$D$7&gt;=$E46,IF(COUNTIF($KZ46:MN46,"&gt;0")&gt;0,VLOOKUP($C46,Input!$A$8:$HV$21,MATCH($CE$21+COUNTIF($KZ46:MN46,"&gt;0"),Input!$A$6:$HV$6,0),FALSE),0),0))*$D46</f>
        <v>0</v>
      </c>
      <c r="DE46" s="1">
        <f>IF($E46+$I46+$D$7&lt;=DE$22,0,IF(DE$22-$D$7&gt;=$E46,IF(COUNTIF($KZ46:MO46,"&gt;0")&gt;0,VLOOKUP($C46,Input!$A$8:$HV$21,MATCH($CE$21+COUNTIF($KZ46:MO46,"&gt;0"),Input!$A$6:$HV$6,0),FALSE),0),0))*$D46</f>
        <v>0</v>
      </c>
      <c r="DF46" s="1">
        <f>IF($E46+$I46+$D$7&lt;=DF$22,0,IF(DF$22-$D$7&gt;=$E46,IF(COUNTIF($KZ46:MP46,"&gt;0")&gt;0,VLOOKUP($C46,Input!$A$8:$HV$21,MATCH($CE$21+COUNTIF($KZ46:MP46,"&gt;0"),Input!$A$6:$HV$6,0),FALSE),0),0))*$D46</f>
        <v>0</v>
      </c>
      <c r="DG46" s="1">
        <f>IF($E46+$I46+$D$7&lt;=DG$22,0,IF(DG$22-$D$7&gt;=$E46,IF(COUNTIF($KZ46:MQ46,"&gt;0")&gt;0,VLOOKUP($C46,Input!$A$8:$HV$21,MATCH($CE$21+COUNTIF($KZ46:MQ46,"&gt;0"),Input!$A$6:$HV$6,0),FALSE),0),0))*$D46</f>
        <v>0</v>
      </c>
      <c r="DH46" s="1">
        <f>IF($E46+$I46+$D$7&lt;=DH$22,0,IF(DH$22-$D$7&gt;=$E46,IF(COUNTIF($KZ46:MR46,"&gt;0")&gt;0,VLOOKUP($C46,Input!$A$8:$HV$21,MATCH($CE$21+COUNTIF($KZ46:MR46,"&gt;0"),Input!$A$6:$HV$6,0),FALSE),0),0))*$D46</f>
        <v>0</v>
      </c>
      <c r="DI46" s="1">
        <f>IF($E46+$I46+$D$7&lt;=DI$22,0,IF(DI$22-$D$7&gt;=$E46,IF(COUNTIF($KZ46:MS46,"&gt;0")&gt;0,VLOOKUP($C46,Input!$A$8:$HV$21,MATCH($CE$21+COUNTIF($KZ46:MS46,"&gt;0"),Input!$A$6:$HV$6,0),FALSE),0),0))*$D46</f>
        <v>0</v>
      </c>
      <c r="DJ46" s="1">
        <f>IF($E46+$I46+$D$7&lt;=DJ$22,0,IF(DJ$22-$D$7&gt;=$E46,IF(COUNTIF($KZ46:MT46,"&gt;0")&gt;0,VLOOKUP($C46,Input!$A$8:$HV$21,MATCH($CE$21+COUNTIF($KZ46:MT46,"&gt;0"),Input!$A$6:$HV$6,0),FALSE),0),0))*$D46</f>
        <v>0</v>
      </c>
      <c r="DK46" s="1">
        <f>IF($E46+$I46+$D$7&lt;=DK$22,0,IF(DK$22-$D$7&gt;=$E46,IF(COUNTIF($KZ46:MU46,"&gt;0")&gt;0,VLOOKUP($C46,Input!$A$8:$HV$21,MATCH($CE$21+COUNTIF($KZ46:MU46,"&gt;0"),Input!$A$6:$HV$6,0),FALSE),0),0))*$D46</f>
        <v>0</v>
      </c>
      <c r="DL46" s="1">
        <f>IF($E46+$I46+$D$7&lt;=DL$22,0,IF(DL$22-$D$7&gt;=$E46,IF(COUNTIF($KZ46:MV46,"&gt;0")&gt;0,VLOOKUP($C46,Input!$A$8:$HV$21,MATCH($CE$21+COUNTIF($KZ46:MV46,"&gt;0"),Input!$A$6:$HV$6,0),FALSE),0),0))*$D46</f>
        <v>0</v>
      </c>
      <c r="DM46" s="1">
        <f>IF($E46+$I46+$D$7&lt;=DM$22,0,IF(DM$22-$D$7&gt;=$E46,IF(COUNTIF($KZ46:MW46,"&gt;0")&gt;0,VLOOKUP($C46,Input!$A$8:$HV$21,MATCH($CE$21+COUNTIF($KZ46:MW46,"&gt;0"),Input!$A$6:$HV$6,0),FALSE),0),0))*$D46</f>
        <v>0</v>
      </c>
      <c r="DN46" s="1">
        <f>IF($E46+$I46+$D$7&lt;=DN$22,0,IF(DN$22-$D$7&gt;=$E46,IF(COUNTIF($KZ46:MX46,"&gt;0")&gt;0,VLOOKUP($C46,Input!$A$8:$HV$21,MATCH($CE$21+COUNTIF($KZ46:MX46,"&gt;0"),Input!$A$6:$HV$6,0),FALSE),0),0))*$D46</f>
        <v>0</v>
      </c>
      <c r="DP46" t="str">
        <f>+VLOOKUP($C46,Input!$A$8:$GZ$39,MATCH(DP$21,Input!$A$6:$GZ$6,0),FALSE)</f>
        <v>Bus Maintenance at 0.85/mile</v>
      </c>
      <c r="DQ46" s="1">
        <f>IF($E46+$I46+$D$7&lt;=DQ$22,0,IF(DQ$22-$D$7&gt;=$E46,IF(COUNTIF($KZ46:LP46,"&gt;0")&gt;0,VLOOKUP($C46,Input!$A$8:$HV$21,MATCH($DP$21+COUNTIF($KZ46:LP46,"&gt;0"),Input!$A$6:$HV$6,0),FALSE),0),0))*$D46*$F46</f>
        <v>0</v>
      </c>
      <c r="DR46" s="1">
        <f>IF($E46+$I46+$D$7&lt;=DR$22,0,IF(DR$22-$D$7&gt;=$E46,IF(COUNTIF($KZ46:LQ46,"&gt;0")&gt;0,VLOOKUP($C46,Input!$A$8:$HV$21,MATCH($DP$21+COUNTIF($KZ46:LQ46,"&gt;0"),Input!$A$6:$HV$6,0),FALSE),0),0))*$D46*$F46</f>
        <v>0</v>
      </c>
      <c r="DS46" s="1">
        <f>IF($E46+$I46+$D$7&lt;=DS$22,0,IF(DS$22-$D$7&gt;=$E46,IF(COUNTIF($KZ46:LR46,"&gt;0")&gt;0,VLOOKUP($C46,Input!$A$8:$HV$21,MATCH($DP$21+COUNTIF($KZ46:LR46,"&gt;0"),Input!$A$6:$HV$6,0),FALSE),0),0))*$D46*$F46</f>
        <v>0</v>
      </c>
      <c r="DT46" s="1">
        <f>IF($E46+$I46+$D$7&lt;=DT$22,0,IF(DT$22-$D$7&gt;=$E46,IF(COUNTIF($KZ46:LS46,"&gt;0")&gt;0,VLOOKUP($C46,Input!$A$8:$HV$21,MATCH($DP$21+COUNTIF($KZ46:LS46,"&gt;0"),Input!$A$6:$HV$6,0),FALSE),0),0))*$D46*$F46</f>
        <v>0</v>
      </c>
      <c r="DU46" s="1">
        <f>IF($E46+$I46+$D$7&lt;=DU$22,0,IF(DU$22-$D$7&gt;=$E46,IF(COUNTIF($KZ46:LT46,"&gt;0")&gt;0,VLOOKUP($C46,Input!$A$8:$HV$21,MATCH($DP$21+COUNTIF($KZ46:LT46,"&gt;0"),Input!$A$6:$HV$6,0),FALSE),0),0))*$D46*$F46</f>
        <v>0</v>
      </c>
      <c r="DV46" s="1">
        <f>IF($E46+$I46+$D$7&lt;=DV$22,0,IF(DV$22-$D$7&gt;=$E46,IF(COUNTIF($KZ46:LU46,"&gt;0")&gt;0,VLOOKUP($C46,Input!$A$8:$HV$21,MATCH($DP$21+COUNTIF($KZ46:LU46,"&gt;0"),Input!$A$6:$HV$6,0),FALSE),0),0))*$D46*$F46</f>
        <v>0</v>
      </c>
      <c r="DW46" s="1">
        <f>IF($E46+$I46+$D$7&lt;=DW$22,0,IF(DW$22-$D$7&gt;=$E46,IF(COUNTIF($KZ46:LV46,"&gt;0")&gt;0,VLOOKUP($C46,Input!$A$8:$HV$21,MATCH($DP$21+COUNTIF($KZ46:LV46,"&gt;0"),Input!$A$6:$HV$6,0),FALSE),0),0))*$D46*$F46</f>
        <v>0</v>
      </c>
      <c r="DX46" s="1">
        <f>IF($E46+$I46+$D$7&lt;=DX$22,0,IF(DX$22-$D$7&gt;=$E46,IF(COUNTIF($KZ46:LW46,"&gt;0")&gt;0,VLOOKUP($C46,Input!$A$8:$HV$21,MATCH($DP$21+COUNTIF($KZ46:LW46,"&gt;0"),Input!$A$6:$HV$6,0),FALSE),0),0))*$D46*$F46</f>
        <v>7956000</v>
      </c>
      <c r="DY46" s="1">
        <f>IF($E46+$I46+$D$7&lt;=DY$22,0,IF(DY$22-$D$7&gt;=$E46,IF(COUNTIF($KZ46:LX46,"&gt;0")&gt;0,VLOOKUP($C46,Input!$A$8:$HV$21,MATCH($DP$21+COUNTIF($KZ46:LX46,"&gt;0"),Input!$A$6:$HV$6,0),FALSE),0),0))*$D46*$F46</f>
        <v>7956000</v>
      </c>
      <c r="DZ46" s="1">
        <f>IF($E46+$I46+$D$7&lt;=DZ$22,0,IF(DZ$22-$D$7&gt;=$E46,IF(COUNTIF($KZ46:LY46,"&gt;0")&gt;0,VLOOKUP($C46,Input!$A$8:$HV$21,MATCH($DP$21+COUNTIF($KZ46:LY46,"&gt;0"),Input!$A$6:$HV$6,0),FALSE),0),0))*$D46*$F46</f>
        <v>7956000</v>
      </c>
      <c r="EA46" s="1">
        <f>IF($E46+$I46+$D$7&lt;=EA$22,0,IF(EA$22-$D$7&gt;=$E46,IF(COUNTIF($KZ46:LZ46,"&gt;0")&gt;0,VLOOKUP($C46,Input!$A$8:$HV$21,MATCH($DP$21+COUNTIF($KZ46:LZ46,"&gt;0"),Input!$A$6:$HV$6,0),FALSE),0),0))*$D46*$F46</f>
        <v>7956000</v>
      </c>
      <c r="EB46" s="1">
        <f>IF($E46+$I46+$D$7&lt;=EB$22,0,IF(EB$22-$D$7&gt;=$E46,IF(COUNTIF($KZ46:MA46,"&gt;0")&gt;0,VLOOKUP($C46,Input!$A$8:$HV$21,MATCH($DP$21+COUNTIF($KZ46:MA46,"&gt;0"),Input!$A$6:$HV$6,0),FALSE),0),0))*$D46*$F46</f>
        <v>7956000</v>
      </c>
      <c r="EC46" s="1">
        <f>IF($E46+$I46+$D$7&lt;=EC$22,0,IF(EC$22-$D$7&gt;=$E46,IF(COUNTIF($KZ46:MB46,"&gt;0")&gt;0,VLOOKUP($C46,Input!$A$8:$HV$21,MATCH($DP$21+COUNTIF($KZ46:MB46,"&gt;0"),Input!$A$6:$HV$6,0),FALSE),0),0))*$D46*$F46</f>
        <v>7956000</v>
      </c>
      <c r="ED46" s="1">
        <f>IF($E46+$I46+$D$7&lt;=ED$22,0,IF(ED$22-$D$7&gt;=$E46,IF(COUNTIF($KZ46:MC46,"&gt;0")&gt;0,VLOOKUP($C46,Input!$A$8:$HV$21,MATCH($DP$21+COUNTIF($KZ46:MC46,"&gt;0"),Input!$A$6:$HV$6,0),FALSE),0),0))*$D46*$F46</f>
        <v>7956000</v>
      </c>
      <c r="EE46" s="1">
        <f>IF($E46+$I46+$D$7&lt;=EE$22,0,IF(EE$22-$D$7&gt;=$E46,IF(COUNTIF($KZ46:MD46,"&gt;0")&gt;0,VLOOKUP($C46,Input!$A$8:$HV$21,MATCH($DP$21+COUNTIF($KZ46:MD46,"&gt;0"),Input!$A$6:$HV$6,0),FALSE),0),0))*$D46*$F46</f>
        <v>7956000</v>
      </c>
      <c r="EF46" s="1">
        <f>IF($E46+$I46+$D$7&lt;=EF$22,0,IF(EF$22-$D$7&gt;=$E46,IF(COUNTIF($KZ46:ME46,"&gt;0")&gt;0,VLOOKUP($C46,Input!$A$8:$HV$21,MATCH($DP$21+COUNTIF($KZ46:ME46,"&gt;0"),Input!$A$6:$HV$6,0),FALSE),0),0))*$D46*$F46</f>
        <v>7956000</v>
      </c>
      <c r="EG46" s="1">
        <f>IF($E46+$I46+$D$7&lt;=EG$22,0,IF(EG$22-$D$7&gt;=$E46,IF(COUNTIF($KZ46:MF46,"&gt;0")&gt;0,VLOOKUP($C46,Input!$A$8:$HV$21,MATCH($DP$21+COUNTIF($KZ46:MF46,"&gt;0"),Input!$A$6:$HV$6,0),FALSE),0),0))*$D46*$F46</f>
        <v>7956000</v>
      </c>
      <c r="EH46" s="1">
        <f>IF($E46+$I46+$D$7&lt;=EH$22,0,IF(EH$22-$D$7&gt;=$E46,IF(COUNTIF($KZ46:MG46,"&gt;0")&gt;0,VLOOKUP($C46,Input!$A$8:$HV$21,MATCH($DP$21+COUNTIF($KZ46:MG46,"&gt;0"),Input!$A$6:$HV$6,0),FALSE),0),0))*$D46*$F46</f>
        <v>7956000</v>
      </c>
      <c r="EI46" s="1">
        <f>IF($E46+$I46+$D$7&lt;=EI$22,0,IF(EI$22-$D$7&gt;=$E46,IF(COUNTIF($KZ46:MH46,"&gt;0")&gt;0,VLOOKUP($C46,Input!$A$8:$HV$21,MATCH($DP$21+COUNTIF($KZ46:MH46,"&gt;0"),Input!$A$6:$HV$6,0),FALSE),0),0))*$D46*$F46</f>
        <v>7956000</v>
      </c>
      <c r="EJ46" s="1">
        <f>IF($E46+$I46+$D$7&lt;=EJ$22,0,IF(EJ$22-$D$7&gt;=$E46,IF(COUNTIF($KZ46:MI46,"&gt;0")&gt;0,VLOOKUP($C46,Input!$A$8:$HV$21,MATCH($DP$21+COUNTIF($KZ46:MI46,"&gt;0"),Input!$A$6:$HV$6,0),FALSE),0),0))*$D46*$F46</f>
        <v>7956000</v>
      </c>
      <c r="EK46" s="1">
        <f>IF($E46+$I46+$D$7&lt;=EK$22,0,IF(EK$22-$D$7&gt;=$E46,IF(COUNTIF($KZ46:MJ46,"&gt;0")&gt;0,VLOOKUP($C46,Input!$A$8:$HV$21,MATCH($DP$21+COUNTIF($KZ46:MJ46,"&gt;0"),Input!$A$6:$HV$6,0),FALSE),0),0))*$D46*$F46</f>
        <v>7956000</v>
      </c>
      <c r="EL46" s="1">
        <f>IF($E46+$I46+$D$7&lt;=EL$22,0,IF(EL$22-$D$7&gt;=$E46,IF(COUNTIF($KZ46:MK46,"&gt;0")&gt;0,VLOOKUP($C46,Input!$A$8:$HV$21,MATCH($DP$21+COUNTIF($KZ46:MK46,"&gt;0"),Input!$A$6:$HV$6,0),FALSE),0),0))*$D46*$F46</f>
        <v>0</v>
      </c>
      <c r="EM46" s="1">
        <f>IF($E46+$I46+$D$7&lt;=EM$22,0,IF(EM$22-$D$7&gt;=$E46,IF(COUNTIF($KZ46:ML46,"&gt;0")&gt;0,VLOOKUP($C46,Input!$A$8:$HV$21,MATCH($DP$21+COUNTIF($KZ46:ML46,"&gt;0"),Input!$A$6:$HV$6,0),FALSE),0),0))*$D46*$F46</f>
        <v>0</v>
      </c>
      <c r="EN46" s="1">
        <f>IF($E46+$I46+$D$7&lt;=EN$22,0,IF(EN$22-$D$7&gt;=$E46,IF(COUNTIF($KZ46:MM46,"&gt;0")&gt;0,VLOOKUP($C46,Input!$A$8:$HV$21,MATCH($DP$21+COUNTIF($KZ46:MM46,"&gt;0"),Input!$A$6:$HV$6,0),FALSE),0),0))*$D46*$F46</f>
        <v>0</v>
      </c>
      <c r="EO46" s="1">
        <f>IF($E46+$I46+$D$7&lt;=EO$22,0,IF(EO$22-$D$7&gt;=$E46,IF(COUNTIF($KZ46:MN46,"&gt;0")&gt;0,VLOOKUP($C46,Input!$A$8:$HV$21,MATCH($DP$21+COUNTIF($KZ46:MN46,"&gt;0"),Input!$A$6:$HV$6,0),FALSE),0),0))*$D46*$F46</f>
        <v>0</v>
      </c>
      <c r="EP46" s="1">
        <f>IF($E46+$I46+$D$7&lt;=EP$22,0,IF(EP$22-$D$7&gt;=$E46,IF(COUNTIF($KZ46:MO46,"&gt;0")&gt;0,VLOOKUP($C46,Input!$A$8:$HV$21,MATCH($DP$21+COUNTIF($KZ46:MO46,"&gt;0"),Input!$A$6:$HV$6,0),FALSE),0),0))*$D46*$F46</f>
        <v>0</v>
      </c>
      <c r="EQ46" s="1">
        <f>IF($E46+$I46+$D$7&lt;=EQ$22,0,IF(EQ$22-$D$7&gt;=$E46,IF(COUNTIF($KZ46:MP46,"&gt;0")&gt;0,VLOOKUP($C46,Input!$A$8:$HV$21,MATCH($DP$21+COUNTIF($KZ46:MP46,"&gt;0"),Input!$A$6:$HV$6,0),FALSE),0),0))*$D46*$F46</f>
        <v>0</v>
      </c>
      <c r="ER46" s="1">
        <f>IF($E46+$I46+$D$7&lt;=ER$22,0,IF(ER$22-$D$7&gt;=$E46,IF(COUNTIF($KZ46:MQ46,"&gt;0")&gt;0,VLOOKUP($C46,Input!$A$8:$HV$21,MATCH($DP$21+COUNTIF($KZ46:MQ46,"&gt;0"),Input!$A$6:$HV$6,0),FALSE),0),0))*$D46*$F46</f>
        <v>0</v>
      </c>
      <c r="ES46" s="1">
        <f>IF($E46+$I46+$D$7&lt;=ES$22,0,IF(ES$22-$D$7&gt;=$E46,IF(COUNTIF($KZ46:MR46,"&gt;0")&gt;0,VLOOKUP($C46,Input!$A$8:$HV$21,MATCH($DP$21+COUNTIF($KZ46:MR46,"&gt;0"),Input!$A$6:$HV$6,0),FALSE),0),0))*$D46*$F46</f>
        <v>0</v>
      </c>
      <c r="ET46" s="1">
        <f>IF($E46+$I46+$D$7&lt;=ET$22,0,IF(ET$22-$D$7&gt;=$E46,IF(COUNTIF($KZ46:MS46,"&gt;0")&gt;0,VLOOKUP($C46,Input!$A$8:$HV$21,MATCH($DP$21+COUNTIF($KZ46:MS46,"&gt;0"),Input!$A$6:$HV$6,0),FALSE),0),0))*$D46*$F46</f>
        <v>0</v>
      </c>
      <c r="EU46" s="1">
        <f>IF($E46+$I46+$D$7&lt;=EU$22,0,IF(EU$22-$D$7&gt;=$E46,IF(COUNTIF($KZ46:MT46,"&gt;0")&gt;0,VLOOKUP($C46,Input!$A$8:$HV$21,MATCH($DP$21+COUNTIF($KZ46:MT46,"&gt;0"),Input!$A$6:$HV$6,0),FALSE),0),0))*$D46*$F46</f>
        <v>0</v>
      </c>
      <c r="EV46" s="1">
        <f>IF($E46+$I46+$D$7&lt;=EV$22,0,IF(EV$22-$D$7&gt;=$E46,IF(COUNTIF($KZ46:MU46,"&gt;0")&gt;0,VLOOKUP($C46,Input!$A$8:$HV$21,MATCH($DP$21+COUNTIF($KZ46:MU46,"&gt;0"),Input!$A$6:$HV$6,0),FALSE),0),0))*$D46*$F46</f>
        <v>0</v>
      </c>
      <c r="EW46" s="1">
        <f>IF($E46+$I46+$D$7&lt;=EW$22,0,IF(EW$22-$D$7&gt;=$E46,IF(COUNTIF($KZ46:MV46,"&gt;0")&gt;0,VLOOKUP($C46,Input!$A$8:$HV$21,MATCH($DP$21+COUNTIF($KZ46:MV46,"&gt;0"),Input!$A$6:$HV$6,0),FALSE),0),0))*$D46*$F46</f>
        <v>0</v>
      </c>
      <c r="EX46" s="1">
        <f>IF($E46+$I46+$D$7&lt;=EX$22,0,IF(EX$22-$D$7&gt;=$E46,IF(COUNTIF($KZ46:MW46,"&gt;0")&gt;0,VLOOKUP($C46,Input!$A$8:$HV$21,MATCH($DP$21+COUNTIF($KZ46:MW46,"&gt;0"),Input!$A$6:$HV$6,0),FALSE),0),0))*$D46*$F46</f>
        <v>0</v>
      </c>
      <c r="EY46" s="1">
        <f>IF($E46+$I46+$D$7&lt;=EY$22,0,IF(EY$22-$D$7&gt;=$E46,IF(COUNTIF($KZ46:MX46,"&gt;0")&gt;0,VLOOKUP($C46,Input!$A$8:$HV$21,MATCH($DP$21+COUNTIF($KZ46:MX46,"&gt;0"),Input!$A$6:$HV$6,0),FALSE),0),0))*$D46*$F46</f>
        <v>0</v>
      </c>
      <c r="EZ46" s="1"/>
      <c r="FA46" t="str">
        <f>VLOOKUP($C46,Input!$A$8:$GZ$39,MATCH(FA$21,Input!$A$6:$GZ$6,0),FALSE)</f>
        <v>NA</v>
      </c>
      <c r="FB46">
        <f>IF((VLOOKUP($C46,Input!$A$8:$GZ$39,MATCH(FB$21,Input!$A$6:$GZ$6,0),FALSE))="Y",$D46/VLOOKUP($C46,Input!$A$8:$GZ$39,MATCH(FC$21,Input!$A$6:$GZ$6,0),FALSE),0)</f>
        <v>0</v>
      </c>
      <c r="FC46">
        <f>IF((VLOOKUP($C46,Input!$A$8:$GZ$39,MATCH(FB$21,Input!$A$6:$GZ$6,0),FALSE))="Y",0,IF((VLOOKUP($C46,Input!$A$8:$GZ$39,MATCH(FC$21,Input!$A$6:$GZ$6,0),FALSE))&gt;0,$D46/VLOOKUP($C46,Input!$A$8:$GZ$39,MATCH(FC$21,Input!$A$6:$GZ$6,0),FALSE),0))</f>
        <v>0</v>
      </c>
      <c r="FD46" s="1">
        <f>+IF($E46=FD$22,VLOOKUP($C46,Input!$A$8:$GZ$39,MATCH(FD$21,Input!$A$6:$GZ$6,0),FALSE),0)*IF(FD$19&gt;=MAX(FC$19:$FD$19),MIN((FD$19-MAX(FC$19:$FD$19)),(FD$19-FC$19)),0)+IF($E46=FD$22,VLOOKUP($C46,Input!$A$8:$GZ$39,MATCH(FD$21,Input!$A$6:$GZ$6,0),FALSE),0)*IF(FD$18&gt;=MAX(FC$18:$FD$18),MIN((FD$18-MAX(FC$18:$FD$18)),(FD$18-FC$18)),0)</f>
        <v>0</v>
      </c>
      <c r="FE46" s="1">
        <f>+IF($E46=FE$22,VLOOKUP($C46,Input!$A$8:$GZ$39,MATCH(FE$21,Input!$A$6:$GZ$6,0),FALSE),0)*IF(FE$19&gt;=MAX(FD$19:$FD$19),MIN((FE$19-MAX(FD$19:$FD$19)),(FE$19-FD$19)),0)+IF($E46=FE$22,VLOOKUP($C46,Input!$A$8:$GZ$39,MATCH(FE$21,Input!$A$6:$GZ$6,0),FALSE),0)*IF(FE$18&gt;=MAX(FD$18:$FD$18),MIN((FE$18-MAX(FD$18:$FD$18)),(FE$18-FD$18)),0)</f>
        <v>0</v>
      </c>
      <c r="FF46" s="1">
        <f>+IF($E46=FF$22,VLOOKUP($C46,Input!$A$8:$GZ$39,MATCH(FF$21,Input!$A$6:$GZ$6,0),FALSE),0)*IF(FF$19&gt;=MAX($FD$19:FE$19),MIN((FF$19-MAX($FD$19:FE$19)),(FF$19-FE$19)),0)+IF($E46=FF$22,VLOOKUP($C46,Input!$A$8:$GZ$39,MATCH(FF$21,Input!$A$6:$GZ$6,0),FALSE),0)*IF(FF$18&gt;=MAX($FD$18:FE$18),MIN((FF$18-MAX($FD$18:FE$18)),(FF$18-FE$18)),0)</f>
        <v>0</v>
      </c>
      <c r="FG46" s="1">
        <f>+IF($E46=FG$22,VLOOKUP($C46,Input!$A$8:$GZ$39,MATCH(FG$21,Input!$A$6:$GZ$6,0),FALSE),0)*IF(FG$19&gt;=MAX($FD$19:FF$19),MIN((FG$19-MAX($FD$19:FF$19)),(FG$19-FF$19)),0)+IF($E46=FG$22,VLOOKUP($C46,Input!$A$8:$GZ$39,MATCH(FG$21,Input!$A$6:$GZ$6,0),FALSE),0)*IF(FG$18&gt;=MAX($FD$18:FF$18),MIN((FG$18-MAX($FD$18:FF$18)),(FG$18-FF$18)),0)</f>
        <v>0</v>
      </c>
      <c r="FH46" s="1">
        <f>+IF($E46=FH$22,VLOOKUP($C46,Input!$A$8:$GZ$39,MATCH(FH$21,Input!$A$6:$GZ$6,0),FALSE),0)*IF(FH$19&gt;=MAX($FD$19:FG$19),MIN((FH$19-MAX($FD$19:FG$19)),(FH$19-FG$19)),0)+IF($E46=FH$22,VLOOKUP($C46,Input!$A$8:$GZ$39,MATCH(FH$21,Input!$A$6:$GZ$6,0),FALSE),0)*IF(FH$18&gt;=MAX($FD$18:FG$18),MIN((FH$18-MAX($FD$18:FG$18)),(FH$18-FG$18)),0)</f>
        <v>0</v>
      </c>
      <c r="FI46" s="1">
        <f>+IF($E46=FI$22,VLOOKUP($C46,Input!$A$8:$GZ$39,MATCH(FI$21,Input!$A$6:$GZ$6,0),FALSE),0)*IF(FI$19&gt;=MAX($FD$19:FH$19),MIN((FI$19-MAX($FD$19:FH$19)),(FI$19-FH$19)),0)+IF($E46=FI$22,VLOOKUP($C46,Input!$A$8:$GZ$39,MATCH(FI$21,Input!$A$6:$GZ$6,0),FALSE),0)*IF(FI$18&gt;=MAX($FD$18:FH$18),MIN((FI$18-MAX($FD$18:FH$18)),(FI$18-FH$18)),0)</f>
        <v>0</v>
      </c>
      <c r="FJ46" s="1">
        <f>+IF($E46=FJ$22,VLOOKUP($C46,Input!$A$8:$GZ$39,MATCH(FJ$21,Input!$A$6:$GZ$6,0),FALSE),0)*IF(FJ$19&gt;=MAX($FD$19:FI$19),MIN((FJ$19-MAX($FD$19:FI$19)),(FJ$19-FI$19)),0)+IF($E46=FJ$22,VLOOKUP($C46,Input!$A$8:$GZ$39,MATCH(FJ$21,Input!$A$6:$GZ$6,0),FALSE),0)*IF(FJ$18&gt;=MAX($FD$18:FI$18),MIN((FJ$18-MAX($FD$18:FI$18)),(FJ$18-FI$18)),0)</f>
        <v>0</v>
      </c>
      <c r="FK46" s="1">
        <f>+IF($E46=FK$22,VLOOKUP($C46,Input!$A$8:$GZ$39,MATCH(FK$21,Input!$A$6:$GZ$6,0),FALSE),0)*IF(FK$19&gt;=MAX($FD$19:FJ$19),MIN((FK$19-MAX($FD$19:FJ$19)),(FK$19-FJ$19)),0)+IF($E46=FK$22,VLOOKUP($C46,Input!$A$8:$GZ$39,MATCH(FK$21,Input!$A$6:$GZ$6,0),FALSE),0)*IF(FK$18&gt;=MAX($FD$18:FJ$18),MIN((FK$18-MAX($FD$18:FJ$18)),(FK$18-FJ$18)),0)</f>
        <v>0</v>
      </c>
      <c r="FL46" s="1">
        <f>+IF($E46=FL$22,VLOOKUP($C46,Input!$A$8:$GZ$39,MATCH(FL$21,Input!$A$6:$GZ$6,0),FALSE),0)*IF(FL$19&gt;=MAX($FD$19:FK$19),MIN((FL$19-MAX($FD$19:FK$19)),(FL$19-FK$19)),0)+IF($E46=FL$22,VLOOKUP($C46,Input!$A$8:$GZ$39,MATCH(FL$21,Input!$A$6:$GZ$6,0),FALSE),0)*IF(FL$18&gt;=MAX($FD$18:FK$18),MIN((FL$18-MAX($FD$18:FK$18)),(FL$18-FK$18)),0)</f>
        <v>0</v>
      </c>
      <c r="FM46" s="1">
        <f>+IF($E46=FM$22,VLOOKUP($C46,Input!$A$8:$GZ$39,MATCH(FM$21,Input!$A$6:$GZ$6,0),FALSE),0)*IF(FM$19&gt;=MAX($FD$19:FL$19),MIN((FM$19-MAX($FD$19:FL$19)),(FM$19-FL$19)),0)+IF($E46=FM$22,VLOOKUP($C46,Input!$A$8:$GZ$39,MATCH(FM$21,Input!$A$6:$GZ$6,0),FALSE),0)*IF(FM$18&gt;=MAX($FD$18:FL$18),MIN((FM$18-MAX($FD$18:FL$18)),(FM$18-FL$18)),0)</f>
        <v>0</v>
      </c>
      <c r="FN46" s="1">
        <f>+IF($E46=FN$22,VLOOKUP($C46,Input!$A$8:$GZ$39,MATCH(FN$21,Input!$A$6:$GZ$6,0),FALSE),0)*IF(FN$19&gt;=MAX($FD$19:FM$19),MIN((FN$19-MAX($FD$19:FM$19)),(FN$19-FM$19)),0)+IF($E46=FN$22,VLOOKUP($C46,Input!$A$8:$GZ$39,MATCH(FN$21,Input!$A$6:$GZ$6,0),FALSE),0)*IF(FN$18&gt;=MAX($FD$18:FM$18),MIN((FN$18-MAX($FD$18:FM$18)),(FN$18-FM$18)),0)</f>
        <v>0</v>
      </c>
      <c r="FO46" s="1">
        <f>+IF($E46=FO$22,VLOOKUP($C46,Input!$A$8:$GZ$39,MATCH(FO$21,Input!$A$6:$GZ$6,0),FALSE),0)*IF(FO$19&gt;=MAX($FD$19:FN$19),MIN((FO$19-MAX($FD$19:FN$19)),(FO$19-FN$19)),0)+IF($E46=FO$22,VLOOKUP($C46,Input!$A$8:$GZ$39,MATCH(FO$21,Input!$A$6:$GZ$6,0),FALSE),0)*IF(FO$18&gt;=MAX($FD$18:FN$18),MIN((FO$18-MAX($FD$18:FN$18)),(FO$18-FN$18)),0)</f>
        <v>0</v>
      </c>
      <c r="FP46" s="1">
        <f>+IF($E46=FP$22,VLOOKUP($C46,Input!$A$8:$GZ$39,MATCH(FP$21,Input!$A$6:$GZ$6,0),FALSE),0)*IF(FP$19&gt;=MAX($FD$19:FO$19),MIN((FP$19-MAX($FD$19:FO$19)),(FP$19-FO$19)),0)+IF($E46=FP$22,VLOOKUP($C46,Input!$A$8:$GZ$39,MATCH(FP$21,Input!$A$6:$GZ$6,0),FALSE),0)*IF(FP$18&gt;=MAX($FD$18:FO$18),MIN((FP$18-MAX($FD$18:FO$18)),(FP$18-FO$18)),0)</f>
        <v>0</v>
      </c>
      <c r="FQ46" s="1">
        <f>+IF($E46=FQ$22,VLOOKUP($C46,Input!$A$8:$GZ$39,MATCH(FQ$21,Input!$A$6:$GZ$6,0),FALSE),0)*IF(FQ$19&gt;=MAX($FD$19:FP$19),MIN((FQ$19-MAX($FD$19:FP$19)),(FQ$19-FP$19)),0)+IF($E46=FQ$22,VLOOKUP($C46,Input!$A$8:$GZ$39,MATCH(FQ$21,Input!$A$6:$GZ$6,0),FALSE),0)*IF(FQ$18&gt;=MAX($FD$18:FP$18),MIN((FQ$18-MAX($FD$18:FP$18)),(FQ$18-FP$18)),0)</f>
        <v>0</v>
      </c>
      <c r="FR46" s="1">
        <f>+IF($E46=FR$22,VLOOKUP($C46,Input!$A$8:$GZ$39,MATCH(FR$21,Input!$A$6:$GZ$6,0),FALSE),0)*IF(FR$19&gt;=MAX($FD$19:FQ$19),MIN((FR$19-MAX($FD$19:FQ$19)),(FR$19-FQ$19)),0)+IF($E46=FR$22,VLOOKUP($C46,Input!$A$8:$GZ$39,MATCH(FR$21,Input!$A$6:$GZ$6,0),FALSE),0)*IF(FR$18&gt;=MAX($FD$18:FQ$18),MIN((FR$18-MAX($FD$18:FQ$18)),(FR$18-FQ$18)),0)</f>
        <v>0</v>
      </c>
      <c r="FS46" s="1">
        <f>+IF($E46=FS$22,VLOOKUP($C46,Input!$A$8:$GZ$39,MATCH(FS$21,Input!$A$6:$GZ$6,0),FALSE),0)*IF(FS$19&gt;=MAX($FD$19:FR$19),MIN((FS$19-MAX($FD$19:FR$19)),(FS$19-FR$19)),0)+IF($E46=FS$22,VLOOKUP($C46,Input!$A$8:$GZ$39,MATCH(FS$21,Input!$A$6:$GZ$6,0),FALSE),0)*IF(FS$18&gt;=MAX($FD$18:FR$18),MIN((FS$18-MAX($FD$18:FR$18)),(FS$18-FR$18)),0)</f>
        <v>0</v>
      </c>
      <c r="FT46" s="1">
        <f>+IF($E46=FT$22,VLOOKUP($C46,Input!$A$8:$GZ$39,MATCH(FT$21,Input!$A$6:$GZ$6,0),FALSE),0)*IF(FT$19&gt;=MAX($FD$19:FS$19),MIN((FT$19-MAX($FD$19:FS$19)),(FT$19-FS$19)),0)+IF($E46=FT$22,VLOOKUP($C46,Input!$A$8:$GZ$39,MATCH(FT$21,Input!$A$6:$GZ$6,0),FALSE),0)*IF(FT$18&gt;=MAX($FD$18:FS$18),MIN((FT$18-MAX($FD$18:FS$18)),(FT$18-FS$18)),0)</f>
        <v>0</v>
      </c>
      <c r="FU46" s="1">
        <f>+IF($E46=FU$22,VLOOKUP($C46,Input!$A$8:$GZ$39,MATCH(FU$21,Input!$A$6:$GZ$6,0),FALSE),0)*IF(FU$19&gt;=MAX($FD$19:FT$19),MIN((FU$19-MAX($FD$19:FT$19)),(FU$19-FT$19)),0)+IF($E46=FU$22,VLOOKUP($C46,Input!$A$8:$GZ$39,MATCH(FU$21,Input!$A$6:$GZ$6,0),FALSE),0)*IF(FU$18&gt;=MAX($FD$18:FT$18),MIN((FU$18-MAX($FD$18:FT$18)),(FU$18-FT$18)),0)</f>
        <v>0</v>
      </c>
      <c r="FV46" s="1">
        <f>+IF($E46=FV$22,VLOOKUP($C46,Input!$A$8:$GZ$39,MATCH(FV$21,Input!$A$6:$GZ$6,0),FALSE),0)*IF(FV$19&gt;=MAX($FD$19:FU$19),MIN((FV$19-MAX($FD$19:FU$19)),(FV$19-FU$19)),0)+IF($E46=FV$22,VLOOKUP($C46,Input!$A$8:$GZ$39,MATCH(FV$21,Input!$A$6:$GZ$6,0),FALSE),0)*IF(FV$18&gt;=MAX($FD$18:FU$18),MIN((FV$18-MAX($FD$18:FU$18)),(FV$18-FU$18)),0)</f>
        <v>0</v>
      </c>
      <c r="FW46" s="1">
        <f>+IF($E46=FW$22,VLOOKUP($C46,Input!$A$8:$GZ$39,MATCH(FW$21,Input!$A$6:$GZ$6,0),FALSE),0)*IF(FW$19&gt;=MAX($FD$19:FV$19),MIN((FW$19-MAX($FD$19:FV$19)),(FW$19-FV$19)),0)+IF($E46=FW$22,VLOOKUP($C46,Input!$A$8:$GZ$39,MATCH(FW$21,Input!$A$6:$GZ$6,0),FALSE),0)*IF(FW$18&gt;=MAX($FD$18:FV$18),MIN((FW$18-MAX($FD$18:FV$18)),(FW$18-FV$18)),0)</f>
        <v>0</v>
      </c>
      <c r="FX46" s="1">
        <f>+IF($E46=FX$22,VLOOKUP($C46,Input!$A$8:$GZ$39,MATCH(FX$21,Input!$A$6:$GZ$6,0),FALSE),0)*IF(FX$19&gt;=MAX($FD$19:FW$19),MIN((FX$19-MAX($FD$19:FW$19)),(FX$19-FW$19)),0)+IF($E46=FX$22,VLOOKUP($C46,Input!$A$8:$GZ$39,MATCH(FX$21,Input!$A$6:$GZ$6,0),FALSE),0)*IF(FX$18&gt;=MAX($FD$18:FW$18),MIN((FX$18-MAX($FD$18:FW$18)),(FX$18-FW$18)),0)</f>
        <v>0</v>
      </c>
      <c r="FY46" s="1">
        <f>+IF($E46=FY$22,VLOOKUP($C46,Input!$A$8:$GZ$39,MATCH(FY$21,Input!$A$6:$GZ$6,0),FALSE),0)*IF(FY$19&gt;=MAX($FD$19:FX$19),MIN((FY$19-MAX($FD$19:FX$19)),(FY$19-FX$19)),0)+IF($E46=FY$22,VLOOKUP($C46,Input!$A$8:$GZ$39,MATCH(FY$21,Input!$A$6:$GZ$6,0),FALSE),0)*IF(FY$18&gt;=MAX($FD$18:FX$18),MIN((FY$18-MAX($FD$18:FX$18)),(FY$18-FX$18)),0)</f>
        <v>0</v>
      </c>
      <c r="FZ46" s="1">
        <f>+IF($E46=FZ$22,VLOOKUP($C46,Input!$A$8:$GZ$39,MATCH(FZ$21,Input!$A$6:$GZ$6,0),FALSE),0)*IF(FZ$19&gt;=MAX($FD$19:FY$19),MIN((FZ$19-MAX($FD$19:FY$19)),(FZ$19-FY$19)),0)+IF($E46=FZ$22,VLOOKUP($C46,Input!$A$8:$GZ$39,MATCH(FZ$21,Input!$A$6:$GZ$6,0),FALSE),0)*IF(FZ$18&gt;=MAX($FD$18:FY$18),MIN((FZ$18-MAX($FD$18:FY$18)),(FZ$18-FY$18)),0)</f>
        <v>0</v>
      </c>
      <c r="GA46" s="1">
        <f>+IF($E46=GA$22,VLOOKUP($C46,Input!$A$8:$GZ$39,MATCH(GA$21,Input!$A$6:$GZ$6,0),FALSE),0)*IF(GA$19&gt;=MAX($FD$19:FZ$19),MIN((GA$19-MAX($FD$19:FZ$19)),(GA$19-FZ$19)),0)+IF($E46=GA$22,VLOOKUP($C46,Input!$A$8:$GZ$39,MATCH(GA$21,Input!$A$6:$GZ$6,0),FALSE),0)*IF(GA$18&gt;=MAX($FD$18:FZ$18),MIN((GA$18-MAX($FD$18:FZ$18)),(GA$18-FZ$18)),0)</f>
        <v>0</v>
      </c>
      <c r="GB46" s="1">
        <f>+IF($E46=GB$22,VLOOKUP($C46,Input!$A$8:$GZ$39,MATCH(GB$21,Input!$A$6:$GZ$6,0),FALSE),0)*IF(GB$19&gt;=MAX($FD$19:GA$19),MIN((GB$19-MAX($FD$19:GA$19)),(GB$19-GA$19)),0)+IF($E46=GB$22,VLOOKUP($C46,Input!$A$8:$GZ$39,MATCH(GB$21,Input!$A$6:$GZ$6,0),FALSE),0)*IF(GB$18&gt;=MAX($FD$18:GA$18),MIN((GB$18-MAX($FD$18:GA$18)),(GB$18-GA$18)),0)</f>
        <v>0</v>
      </c>
      <c r="GC46" s="1">
        <f>+IF($E46=GC$22,VLOOKUP($C46,Input!$A$8:$GZ$39,MATCH(GC$21,Input!$A$6:$GZ$6,0),FALSE),0)*IF(GC$19&gt;=MAX($FD$19:GB$19),MIN((GC$19-MAX($FD$19:GB$19)),(GC$19-GB$19)),0)+IF($E46=GC$22,VLOOKUP($C46,Input!$A$8:$GZ$39,MATCH(GC$21,Input!$A$6:$GZ$6,0),FALSE),0)*IF(GC$18&gt;=MAX($FD$18:GB$18),MIN((GC$18-MAX($FD$18:GB$18)),(GC$18-GB$18)),0)</f>
        <v>0</v>
      </c>
      <c r="GD46" s="1">
        <f>+IF($E46=GD$22,VLOOKUP($C46,Input!$A$8:$GZ$39,MATCH(GD$21,Input!$A$6:$GZ$6,0),FALSE),0)*IF(GD$19&gt;=MAX($FD$19:GC$19),MIN((GD$19-MAX($FD$19:GC$19)),(GD$19-GC$19)),0)+IF($E46=GD$22,VLOOKUP($C46,Input!$A$8:$GZ$39,MATCH(GD$21,Input!$A$6:$GZ$6,0),FALSE),0)*IF(GD$18&gt;=MAX($FD$18:GC$18),MIN((GD$18-MAX($FD$18:GC$18)),(GD$18-GC$18)),0)</f>
        <v>0</v>
      </c>
      <c r="GE46" s="1">
        <f>+IF($E46=GE$22,VLOOKUP($C46,Input!$A$8:$GZ$39,MATCH(GE$21,Input!$A$6:$GZ$6,0),FALSE),0)*IF(GE$19&gt;=MAX($FD$19:GD$19),MIN((GE$19-MAX($FD$19:GD$19)),(GE$19-GD$19)),0)+IF($E46=GE$22,VLOOKUP($C46,Input!$A$8:$GZ$39,MATCH(GE$21,Input!$A$6:$GZ$6,0),FALSE),0)*IF(GE$18&gt;=MAX($FD$18:GD$18),MIN((GE$18-MAX($FD$18:GD$18)),(GE$18-GD$18)),0)</f>
        <v>0</v>
      </c>
      <c r="GF46" s="1">
        <f>+IF($E46=GF$22,VLOOKUP($C46,Input!$A$8:$GZ$39,MATCH(GF$21,Input!$A$6:$GZ$6,0),FALSE),0)*IF(GF$19&gt;=MAX($FD$19:GE$19),MIN((GF$19-MAX($FD$19:GE$19)),(GF$19-GE$19)),0)+IF($E46=GF$22,VLOOKUP($C46,Input!$A$8:$GZ$39,MATCH(GF$21,Input!$A$6:$GZ$6,0),FALSE),0)*IF(GF$18&gt;=MAX($FD$18:GE$18),MIN((GF$18-MAX($FD$18:GE$18)),(GF$18-GE$18)),0)</f>
        <v>0</v>
      </c>
      <c r="GG46" s="1">
        <f>+IF($E46=GG$22,VLOOKUP($C46,Input!$A$8:$GZ$39,MATCH(GG$21,Input!$A$6:$GZ$6,0),FALSE),0)*IF(GG$19&gt;=MAX($FD$19:GF$19),MIN((GG$19-MAX($FD$19:GF$19)),(GG$19-GF$19)),0)+IF($E46=GG$22,VLOOKUP($C46,Input!$A$8:$GZ$39,MATCH(GG$21,Input!$A$6:$GZ$6,0),FALSE),0)*IF(GG$18&gt;=MAX($FD$18:GF$18),MIN((GG$18-MAX($FD$18:GF$18)),(GG$18-GF$18)),0)</f>
        <v>0</v>
      </c>
      <c r="GH46" s="1">
        <f>+IF($E46=GH$22,VLOOKUP($C46,Input!$A$8:$GZ$39,MATCH(GH$21,Input!$A$6:$GZ$6,0),FALSE),0)*IF(GH$19&gt;=MAX($FD$19:GG$19),MIN((GH$19-MAX($FD$19:GG$19)),(GH$19-GG$19)),0)+IF($E46=GH$22,VLOOKUP($C46,Input!$A$8:$GZ$39,MATCH(GH$21,Input!$A$6:$GZ$6,0),FALSE),0)*IF(GH$18&gt;=MAX($FD$18:GG$18),MIN((GH$18-MAX($FD$18:GG$18)),(GH$18-GG$18)),0)</f>
        <v>0</v>
      </c>
      <c r="GI46" s="1">
        <f>+IF($E46=GI$22,VLOOKUP($C46,Input!$A$8:$GZ$39,MATCH(GI$21,Input!$A$6:$GZ$6,0),FALSE),0)*IF(GI$19&gt;=MAX($FD$19:GH$19),MIN((GI$19-MAX($FD$19:GH$19)),(GI$19-GH$19)),0)+IF($E46=GI$22,VLOOKUP($C46,Input!$A$8:$GZ$39,MATCH(GI$21,Input!$A$6:$GZ$6,0),FALSE),0)*IF(GI$18&gt;=MAX($FD$18:GH$18),MIN((GI$18-MAX($FD$18:GH$18)),(GI$18-GH$18)),0)</f>
        <v>0</v>
      </c>
      <c r="GJ46" s="1">
        <f>+IF($E46=GJ$22,VLOOKUP($C46,Input!$A$8:$GZ$39,MATCH(GJ$21,Input!$A$6:$GZ$6,0),FALSE),0)*IF(GJ$19&gt;=MAX($FD$19:GI$19),MIN((GJ$19-MAX($FD$19:GI$19)),(GJ$19-GI$19)),0)+IF($E46=GJ$22,VLOOKUP($C46,Input!$A$8:$GZ$39,MATCH(GJ$21,Input!$A$6:$GZ$6,0),FALSE),0)*IF(GJ$18&gt;=MAX($FD$18:GI$18),MIN((GJ$18-MAX($FD$18:GI$18)),(GJ$18-GI$18)),0)</f>
        <v>0</v>
      </c>
      <c r="GK46" s="1">
        <f>+IF($E46=GK$22,VLOOKUP($C46,Input!$A$8:$GZ$39,MATCH(GK$21,Input!$A$6:$GZ$6,0),FALSE),0)*IF(GK$19&gt;=MAX($FD$19:GJ$19),MIN((GK$19-MAX($FD$19:GJ$19)),(GK$19-GJ$19)),0)+IF($E46=GK$22,VLOOKUP($C46,Input!$A$8:$GZ$39,MATCH(GK$21,Input!$A$6:$GZ$6,0),FALSE),0)*IF(GK$18&gt;=MAX($FD$18:GJ$18),MIN((GK$18-MAX($FD$18:GJ$18)),(GK$18-GJ$18)),0)</f>
        <v>0</v>
      </c>
      <c r="GL46" s="1">
        <f>+IF($E46=GL$22,VLOOKUP($C46,Input!$A$8:$GZ$39,MATCH(GL$21,Input!$A$6:$GZ$6,0),FALSE),0)*IF(GL$19&gt;=MAX($FD$19:GK$19),MIN((GL$19-MAX($FD$19:GK$19)),(GL$19-GK$19)),0)+IF($E46=GL$22,VLOOKUP($C46,Input!$A$8:$GZ$39,MATCH(GL$21,Input!$A$6:$GZ$6,0),FALSE),0)*IF(GL$18&gt;=MAX($FD$18:GK$18),MIN((GL$18-MAX($FD$18:GK$18)),(GL$18-GK$18)),0)</f>
        <v>0</v>
      </c>
      <c r="GM46" s="42"/>
      <c r="GN46" t="str">
        <f>VLOOKUP($C46,Input!$A$8:$GZ$39,MATCH(GN$21,Input!$A$6:$GZ$6,0),FALSE)</f>
        <v>NA</v>
      </c>
      <c r="GO46">
        <f>IF((VLOOKUP($C46,Input!$A$8:$GZ$39,MATCH(GO$21,Input!$A$6:$GZ$6,0),FALSE))="Y",$D46/VLOOKUP($C46,Input!$A$8:$GZ$39,MATCH(GP$21,Input!$A$6:$GZ$6,0),FALSE),0)</f>
        <v>0</v>
      </c>
      <c r="GP46">
        <f>IF((VLOOKUP($C46,Input!$A$8:$GZ$39,MATCH(GO$21,Input!$A$6:$GZ$6,0),FALSE))="Y",0,IF((VLOOKUP($C46,Input!$A$8:$GZ$39,MATCH(GP$21,Input!$A$6:$GZ$6,0),FALSE))&gt;0,$D46/VLOOKUP($C46,Input!$A$8:$GZ$39,MATCH(GP$21,Input!$A$6:$GZ$6,0),FALSE),0))</f>
        <v>0</v>
      </c>
      <c r="GQ46" s="1">
        <f>+IF($E46=GQ$22,VLOOKUP($C46,Input!$A$8:$GZ$39,MATCH(GQ$21,Input!$A$6:$GZ$6,0),FALSE),0)*IF(GQ$19&gt;=MAX($GP$19:GP$19),MIN((GQ$19-MAX($GP$19:GP$19)),(GQ$19-GP$19)),0)+IF($E46=GQ$22,VLOOKUP($C46,Input!$A$8:$GZ$39,MATCH(GQ$21,Input!$A$6:$GZ$6,0),FALSE),0)*IF(GQ$18&gt;=MAX($GP$18:GP$18),MIN((GQ$18-MAX($GP$18:GP$18)),(GQ$18-GP$18)),0)</f>
        <v>0</v>
      </c>
      <c r="GR46" s="1">
        <f>+IF($E46=GR$22,VLOOKUP($C46,Input!$A$8:$GZ$39,MATCH(GR$21,Input!$A$6:$GZ$6,0),FALSE),0)*IF(GR$19&gt;=MAX($GP$19:GQ$19),MIN((GR$19-MAX($GP$19:GQ$19)),(GR$19-GQ$19)),0)+IF($E46=GR$22,VLOOKUP($C46,Input!$A$8:$GZ$39,MATCH(GR$21,Input!$A$6:$GZ$6,0),FALSE),0)*IF(GR$18&gt;=MAX($GP$18:GQ$18),MIN((GR$18-MAX($GP$18:GQ$18)),(GR$18-GQ$18)),0)</f>
        <v>0</v>
      </c>
      <c r="GS46" s="1">
        <f>+IF($E46=GS$22,VLOOKUP($C46,Input!$A$8:$GZ$39,MATCH(GS$21,Input!$A$6:$GZ$6,0),FALSE),0)*IF(GS$19&gt;=MAX($GP$19:GR$19),MIN((GS$19-MAX($GP$19:GR$19)),(GS$19-GR$19)),0)+IF($E46=GS$22,VLOOKUP($C46,Input!$A$8:$GZ$39,MATCH(GS$21,Input!$A$6:$GZ$6,0),FALSE),0)*IF(GS$18&gt;=MAX($GP$18:GR$18),MIN((GS$18-MAX($GP$18:GR$18)),(GS$18-GR$18)),0)</f>
        <v>0</v>
      </c>
      <c r="GT46" s="1">
        <f>+IF($E46=GT$22,VLOOKUP($C46,Input!$A$8:$GZ$39,MATCH(GT$21,Input!$A$6:$GZ$6,0),FALSE),0)*IF(GT$19&gt;=MAX($GP$19:GS$19),MIN((GT$19-MAX($GP$19:GS$19)),(GT$19-GS$19)),0)+IF($E46=GT$22,VLOOKUP($C46,Input!$A$8:$GZ$39,MATCH(GT$21,Input!$A$6:$GZ$6,0),FALSE),0)*IF(GT$18&gt;=MAX($GP$18:GS$18),MIN((GT$18-MAX($GP$18:GS$18)),(GT$18-GS$18)),0)</f>
        <v>0</v>
      </c>
      <c r="GU46" s="1">
        <f>+IF($E46=GU$22,VLOOKUP($C46,Input!$A$8:$GZ$39,MATCH(GU$21,Input!$A$6:$GZ$6,0),FALSE),0)*IF(GU$19&gt;=MAX($GP$19:GT$19),MIN((GU$19-MAX($GP$19:GT$19)),(GU$19-GT$19)),0)+IF($E46=GU$22,VLOOKUP($C46,Input!$A$8:$GZ$39,MATCH(GU$21,Input!$A$6:$GZ$6,0),FALSE),0)*IF(GU$18&gt;=MAX($GP$18:GT$18),MIN((GU$18-MAX($GP$18:GT$18)),(GU$18-GT$18)),0)</f>
        <v>0</v>
      </c>
      <c r="GV46" s="1">
        <f>+IF($E46=GV$22,VLOOKUP($C46,Input!$A$8:$GZ$39,MATCH(GV$21,Input!$A$6:$GZ$6,0),FALSE),0)*IF(GV$19&gt;=MAX($GP$19:GU$19),MIN((GV$19-MAX($GP$19:GU$19)),(GV$19-GU$19)),0)+IF($E46=GV$22,VLOOKUP($C46,Input!$A$8:$GZ$39,MATCH(GV$21,Input!$A$6:$GZ$6,0),FALSE),0)*IF(GV$18&gt;=MAX($GP$18:GU$18),MIN((GV$18-MAX($GP$18:GU$18)),(GV$18-GU$18)),0)</f>
        <v>0</v>
      </c>
      <c r="GW46" s="1">
        <f>+IF($E46=GW$22,VLOOKUP($C46,Input!$A$8:$GZ$39,MATCH(GW$21,Input!$A$6:$GZ$6,0),FALSE),0)*IF(GW$19&gt;=MAX($GP$19:GV$19),MIN((GW$19-MAX($GP$19:GV$19)),(GW$19-GV$19)),0)+IF($E46=GW$22,VLOOKUP($C46,Input!$A$8:$GZ$39,MATCH(GW$21,Input!$A$6:$GZ$6,0),FALSE),0)*IF(GW$18&gt;=MAX($GP$18:GV$18),MIN((GW$18-MAX($GP$18:GV$18)),(GW$18-GV$18)),0)</f>
        <v>0</v>
      </c>
      <c r="GX46" s="1">
        <f>+IF($E46=GX$22,VLOOKUP($C46,Input!$A$8:$GZ$39,MATCH(GX$21,Input!$A$6:$GZ$6,0),FALSE),0)*IF(GX$19&gt;=MAX($GP$19:GW$19),MIN((GX$19-MAX($GP$19:GW$19)),(GX$19-GW$19)),0)+IF($E46=GX$22,VLOOKUP($C46,Input!$A$8:$GZ$39,MATCH(GX$21,Input!$A$6:$GZ$6,0),FALSE),0)*IF(GX$18&gt;=MAX($GP$18:GW$18),MIN((GX$18-MAX($GP$18:GW$18)),(GX$18-GW$18)),0)</f>
        <v>0</v>
      </c>
      <c r="GY46" s="1">
        <f>+IF($E46=GY$22,VLOOKUP($C46,Input!$A$8:$GZ$39,MATCH(GY$21,Input!$A$6:$GZ$6,0),FALSE),0)*IF(GY$19&gt;=MAX($GP$19:GX$19),MIN((GY$19-MAX($GP$19:GX$19)),(GY$19-GX$19)),0)+IF($E46=GY$22,VLOOKUP($C46,Input!$A$8:$GZ$39,MATCH(GY$21,Input!$A$6:$GZ$6,0),FALSE),0)*IF(GY$18&gt;=MAX($GP$18:GX$18),MIN((GY$18-MAX($GP$18:GX$18)),(GY$18-GX$18)),0)</f>
        <v>0</v>
      </c>
      <c r="GZ46" s="1">
        <f>+IF($E46=GZ$22,VLOOKUP($C46,Input!$A$8:$GZ$39,MATCH(GZ$21,Input!$A$6:$GZ$6,0),FALSE),0)*IF(GZ$19&gt;=MAX($GP$19:GY$19),MIN((GZ$19-MAX($GP$19:GY$19)),(GZ$19-GY$19)),0)+IF($E46=GZ$22,VLOOKUP($C46,Input!$A$8:$GZ$39,MATCH(GZ$21,Input!$A$6:$GZ$6,0),FALSE),0)*IF(GZ$18&gt;=MAX($GP$18:GY$18),MIN((GZ$18-MAX($GP$18:GY$18)),(GZ$18-GY$18)),0)</f>
        <v>0</v>
      </c>
      <c r="HA46" s="1">
        <f>+IF($E46=HA$22,VLOOKUP($C46,Input!$A$8:$GZ$39,MATCH(HA$21,Input!$A$6:$GZ$6,0),FALSE),0)*IF(HA$19&gt;=MAX($GP$19:GZ$19),MIN((HA$19-MAX($GP$19:GZ$19)),(HA$19-GZ$19)),0)+IF($E46=HA$22,VLOOKUP($C46,Input!$A$8:$GZ$39,MATCH(HA$21,Input!$A$6:$GZ$6,0),FALSE),0)*IF(HA$18&gt;=MAX($GP$18:GZ$18),MIN((HA$18-MAX($GP$18:GZ$18)),(HA$18-GZ$18)),0)</f>
        <v>0</v>
      </c>
      <c r="HB46" s="1">
        <f>+IF($E46=HB$22,VLOOKUP($C46,Input!$A$8:$GZ$39,MATCH(HB$21,Input!$A$6:$GZ$6,0),FALSE),0)*IF(HB$19&gt;=MAX($GP$19:HA$19),MIN((HB$19-MAX($GP$19:HA$19)),(HB$19-HA$19)),0)+IF($E46=HB$22,VLOOKUP($C46,Input!$A$8:$GZ$39,MATCH(HB$21,Input!$A$6:$GZ$6,0),FALSE),0)*IF(HB$18&gt;=MAX($GP$18:HA$18),MIN((HB$18-MAX($GP$18:HA$18)),(HB$18-HA$18)),0)</f>
        <v>0</v>
      </c>
      <c r="HC46" s="1">
        <f>+IF($E46=HC$22,VLOOKUP($C46,Input!$A$8:$GZ$39,MATCH(HC$21,Input!$A$6:$GZ$6,0),FALSE),0)*IF(HC$19&gt;=MAX($GP$19:HB$19),MIN((HC$19-MAX($GP$19:HB$19)),(HC$19-HB$19)),0)+IF($E46=HC$22,VLOOKUP($C46,Input!$A$8:$GZ$39,MATCH(HC$21,Input!$A$6:$GZ$6,0),FALSE),0)*IF(HC$18&gt;=MAX($GP$18:HB$18),MIN((HC$18-MAX($GP$18:HB$18)),(HC$18-HB$18)),0)</f>
        <v>0</v>
      </c>
      <c r="HD46" s="1">
        <f>+IF($E46=HD$22,VLOOKUP($C46,Input!$A$8:$GZ$39,MATCH(HD$21,Input!$A$6:$GZ$6,0),FALSE),0)*IF(HD$19&gt;=MAX($GP$19:HC$19),MIN((HD$19-MAX($GP$19:HC$19)),(HD$19-HC$19)),0)+IF($E46=HD$22,VLOOKUP($C46,Input!$A$8:$GZ$39,MATCH(HD$21,Input!$A$6:$GZ$6,0),FALSE),0)*IF(HD$18&gt;=MAX($GP$18:HC$18),MIN((HD$18-MAX($GP$18:HC$18)),(HD$18-HC$18)),0)</f>
        <v>0</v>
      </c>
      <c r="HE46" s="1">
        <f>+IF($E46=HE$22,VLOOKUP($C46,Input!$A$8:$GZ$39,MATCH(HE$21,Input!$A$6:$GZ$6,0),FALSE),0)*IF(HE$19&gt;=MAX($GP$19:HD$19),MIN((HE$19-MAX($GP$19:HD$19)),(HE$19-HD$19)),0)+IF($E46=HE$22,VLOOKUP($C46,Input!$A$8:$GZ$39,MATCH(HE$21,Input!$A$6:$GZ$6,0),FALSE),0)*IF(HE$18&gt;=MAX($GP$18:HD$18),MIN((HE$18-MAX($GP$18:HD$18)),(HE$18-HD$18)),0)</f>
        <v>0</v>
      </c>
      <c r="HF46" s="1">
        <f>+IF($E46=HF$22,VLOOKUP($C46,Input!$A$8:$GZ$39,MATCH(HF$21,Input!$A$6:$GZ$6,0),FALSE),0)*IF(HF$19&gt;=MAX($GP$19:HE$19),MIN((HF$19-MAX($GP$19:HE$19)),(HF$19-HE$19)),0)+IF($E46=HF$22,VLOOKUP($C46,Input!$A$8:$GZ$39,MATCH(HF$21,Input!$A$6:$GZ$6,0),FALSE),0)*IF(HF$18&gt;=MAX($GP$18:HE$18),MIN((HF$18-MAX($GP$18:HE$18)),(HF$18-HE$18)),0)</f>
        <v>0</v>
      </c>
      <c r="HG46" s="1">
        <f>+IF($E46=HG$22,VLOOKUP($C46,Input!$A$8:$GZ$39,MATCH(HG$21,Input!$A$6:$GZ$6,0),FALSE),0)*IF(HG$19&gt;=MAX($GP$19:HF$19),MIN((HG$19-MAX($GP$19:HF$19)),(HG$19-HF$19)),0)+IF($E46=HG$22,VLOOKUP($C46,Input!$A$8:$GZ$39,MATCH(HG$21,Input!$A$6:$GZ$6,0),FALSE),0)*IF(HG$18&gt;=MAX($GP$18:HF$18),MIN((HG$18-MAX($GP$18:HF$18)),(HG$18-HF$18)),0)</f>
        <v>0</v>
      </c>
      <c r="HH46" s="1">
        <f>+IF($E46=HH$22,VLOOKUP($C46,Input!$A$8:$GZ$39,MATCH(HH$21,Input!$A$6:$GZ$6,0),FALSE),0)*IF(HH$19&gt;=MAX($GP$19:HG$19),MIN((HH$19-MAX($GP$19:HG$19)),(HH$19-HG$19)),0)+IF($E46=HH$22,VLOOKUP($C46,Input!$A$8:$GZ$39,MATCH(HH$21,Input!$A$6:$GZ$6,0),FALSE),0)*IF(HH$18&gt;=MAX($GP$18:HG$18),MIN((HH$18-MAX($GP$18:HG$18)),(HH$18-HG$18)),0)</f>
        <v>0</v>
      </c>
      <c r="HI46" s="1">
        <f>+IF($E46=HI$22,VLOOKUP($C46,Input!$A$8:$GZ$39,MATCH(HI$21,Input!$A$6:$GZ$6,0),FALSE),0)*IF(HI$19&gt;=MAX($GP$19:HH$19),MIN((HI$19-MAX($GP$19:HH$19)),(HI$19-HH$19)),0)+IF($E46=HI$22,VLOOKUP($C46,Input!$A$8:$GZ$39,MATCH(HI$21,Input!$A$6:$GZ$6,0),FALSE),0)*IF(HI$18&gt;=MAX($GP$18:HH$18),MIN((HI$18-MAX($GP$18:HH$18)),(HI$18-HH$18)),0)</f>
        <v>0</v>
      </c>
      <c r="HJ46" s="1">
        <f>+IF($E46=HJ$22,VLOOKUP($C46,Input!$A$8:$GZ$39,MATCH(HJ$21,Input!$A$6:$GZ$6,0),FALSE),0)*IF(HJ$19&gt;=MAX($GP$19:HI$19),MIN((HJ$19-MAX($GP$19:HI$19)),(HJ$19-HI$19)),0)+IF($E46=HJ$22,VLOOKUP($C46,Input!$A$8:$GZ$39,MATCH(HJ$21,Input!$A$6:$GZ$6,0),FALSE),0)*IF(HJ$18&gt;=MAX($GP$18:HI$18),MIN((HJ$18-MAX($GP$18:HI$18)),(HJ$18-HI$18)),0)</f>
        <v>0</v>
      </c>
      <c r="HK46" s="1">
        <f>+IF($E46=HK$22,VLOOKUP($C46,Input!$A$8:$GZ$39,MATCH(HK$21,Input!$A$6:$GZ$6,0),FALSE),0)*IF(HK$19&gt;=MAX($GP$19:HJ$19),MIN((HK$19-MAX($GP$19:HJ$19)),(HK$19-HJ$19)),0)+IF($E46=HK$22,VLOOKUP($C46,Input!$A$8:$GZ$39,MATCH(HK$21,Input!$A$6:$GZ$6,0),FALSE),0)*IF(HK$18&gt;=MAX($GP$18:HJ$18),MIN((HK$18-MAX($GP$18:HJ$18)),(HK$18-HJ$18)),0)</f>
        <v>0</v>
      </c>
      <c r="HL46" s="1">
        <f>+IF($E46=HL$22,VLOOKUP($C46,Input!$A$8:$GZ$39,MATCH(HL$21,Input!$A$6:$GZ$6,0),FALSE),0)*IF(HL$19&gt;=MAX($GP$19:HK$19),MIN((HL$19-MAX($GP$19:HK$19)),(HL$19-HK$19)),0)+IF($E46=HL$22,VLOOKUP($C46,Input!$A$8:$GZ$39,MATCH(HL$21,Input!$A$6:$GZ$6,0),FALSE),0)*IF(HL$18&gt;=MAX($GP$18:HK$18),MIN((HL$18-MAX($GP$18:HK$18)),(HL$18-HK$18)),0)</f>
        <v>0</v>
      </c>
      <c r="HM46" s="1">
        <f>+IF($E46=HM$22,VLOOKUP($C46,Input!$A$8:$GZ$39,MATCH(HM$21,Input!$A$6:$GZ$6,0),FALSE),0)*IF(HM$19&gt;=MAX($GP$19:HL$19),MIN((HM$19-MAX($GP$19:HL$19)),(HM$19-HL$19)),0)+IF($E46=HM$22,VLOOKUP($C46,Input!$A$8:$GZ$39,MATCH(HM$21,Input!$A$6:$GZ$6,0),FALSE),0)*IF(HM$18&gt;=MAX($GP$18:HL$18),MIN((HM$18-MAX($GP$18:HL$18)),(HM$18-HL$18)),0)</f>
        <v>0</v>
      </c>
      <c r="HN46" s="1">
        <f>+IF($E46=HN$22,VLOOKUP($C46,Input!$A$8:$GZ$39,MATCH(HN$21,Input!$A$6:$GZ$6,0),FALSE),0)*IF(HN$19&gt;=MAX($GP$19:HM$19),MIN((HN$19-MAX($GP$19:HM$19)),(HN$19-HM$19)),0)+IF($E46=HN$22,VLOOKUP($C46,Input!$A$8:$GZ$39,MATCH(HN$21,Input!$A$6:$GZ$6,0),FALSE),0)*IF(HN$18&gt;=MAX($GP$18:HM$18),MIN((HN$18-MAX($GP$18:HM$18)),(HN$18-HM$18)),0)</f>
        <v>0</v>
      </c>
      <c r="HO46" s="1">
        <f>+IF($E46=HO$22,VLOOKUP($C46,Input!$A$8:$GZ$39,MATCH(HO$21,Input!$A$6:$GZ$6,0),FALSE),0)*IF(HO$19&gt;=MAX($GP$19:HN$19),MIN((HO$19-MAX($GP$19:HN$19)),(HO$19-HN$19)),0)+IF($E46=HO$22,VLOOKUP($C46,Input!$A$8:$GZ$39,MATCH(HO$21,Input!$A$6:$GZ$6,0),FALSE),0)*IF(HO$18&gt;=MAX($GP$18:HN$18),MIN((HO$18-MAX($GP$18:HN$18)),(HO$18-HN$18)),0)</f>
        <v>0</v>
      </c>
      <c r="HP46" s="1">
        <f>+IF($E46=HP$22,VLOOKUP($C46,Input!$A$8:$GZ$39,MATCH(HP$21,Input!$A$6:$GZ$6,0),FALSE),0)*IF(HP$19&gt;=MAX($GP$19:HO$19),MIN((HP$19-MAX($GP$19:HO$19)),(HP$19-HO$19)),0)+IF($E46=HP$22,VLOOKUP($C46,Input!$A$8:$GZ$39,MATCH(HP$21,Input!$A$6:$GZ$6,0),FALSE),0)*IF(HP$18&gt;=MAX($GP$18:HO$18),MIN((HP$18-MAX($GP$18:HO$18)),(HP$18-HO$18)),0)</f>
        <v>0</v>
      </c>
      <c r="HQ46" s="1">
        <f>+IF($E46=HQ$22,VLOOKUP($C46,Input!$A$8:$GZ$39,MATCH(HQ$21,Input!$A$6:$GZ$6,0),FALSE),0)*IF(HQ$19&gt;=MAX($GP$19:HP$19),MIN((HQ$19-MAX($GP$19:HP$19)),(HQ$19-HP$19)),0)+IF($E46=HQ$22,VLOOKUP($C46,Input!$A$8:$GZ$39,MATCH(HQ$21,Input!$A$6:$GZ$6,0),FALSE),0)*IF(HQ$18&gt;=MAX($GP$18:HP$18),MIN((HQ$18-MAX($GP$18:HP$18)),(HQ$18-HP$18)),0)</f>
        <v>0</v>
      </c>
      <c r="HR46" s="1">
        <f>+IF($E46=HR$22,VLOOKUP($C46,Input!$A$8:$GZ$39,MATCH(HR$21,Input!$A$6:$GZ$6,0),FALSE),0)*IF(HR$19&gt;=MAX($GP$19:HQ$19),MIN((HR$19-MAX($GP$19:HQ$19)),(HR$19-HQ$19)),0)+IF($E46=HR$22,VLOOKUP($C46,Input!$A$8:$GZ$39,MATCH(HR$21,Input!$A$6:$GZ$6,0),FALSE),0)*IF(HR$18&gt;=MAX($GP$18:HQ$18),MIN((HR$18-MAX($GP$18:HQ$18)),(HR$18-HQ$18)),0)</f>
        <v>0</v>
      </c>
      <c r="HS46" s="1">
        <f>+IF($E46=HS$22,VLOOKUP($C46,Input!$A$8:$GZ$39,MATCH(HS$21,Input!$A$6:$GZ$6,0),FALSE),0)*IF(HS$19&gt;=MAX($GP$19:HR$19),MIN((HS$19-MAX($GP$19:HR$19)),(HS$19-HR$19)),0)+IF($E46=HS$22,VLOOKUP($C46,Input!$A$8:$GZ$39,MATCH(HS$21,Input!$A$6:$GZ$6,0),FALSE),0)*IF(HS$18&gt;=MAX($GP$18:HR$18),MIN((HS$18-MAX($GP$18:HR$18)),(HS$18-HR$18)),0)</f>
        <v>0</v>
      </c>
      <c r="HT46" s="1">
        <f>+IF($E46=HT$22,VLOOKUP($C46,Input!$A$8:$GZ$39,MATCH(HT$21,Input!$A$6:$GZ$6,0),FALSE),0)*IF(HT$19&gt;=MAX($GP$19:HS$19),MIN((HT$19-MAX($GP$19:HS$19)),(HT$19-HS$19)),0)+IF($E46=HT$22,VLOOKUP($C46,Input!$A$8:$GZ$39,MATCH(HT$21,Input!$A$6:$GZ$6,0),FALSE),0)*IF(HT$18&gt;=MAX($GP$18:HS$18),MIN((HT$18-MAX($GP$18:HS$18)),(HT$18-HS$18)),0)</f>
        <v>0</v>
      </c>
      <c r="HU46" s="1">
        <f>+IF($E46=HU$22,VLOOKUP($C46,Input!$A$8:$GZ$39,MATCH(HU$21,Input!$A$6:$GZ$6,0),FALSE),0)*IF(HU$19&gt;=MAX($GP$19:HT$19),MIN((HU$19-MAX($GP$19:HT$19)),(HU$19-HT$19)),0)+IF($E46=HU$22,VLOOKUP($C46,Input!$A$8:$GZ$39,MATCH(HU$21,Input!$A$6:$GZ$6,0),FALSE),0)*IF(HU$18&gt;=MAX($GP$18:HT$18),MIN((HU$18-MAX($GP$18:HT$18)),(HU$18-HT$18)),0)</f>
        <v>0</v>
      </c>
      <c r="HV46" s="1">
        <f>+IF($E46=HV$22,VLOOKUP($C46,Input!$A$8:$GZ$39,MATCH(HV$21,Input!$A$6:$GZ$6,0),FALSE),0)*IF(HV$19&gt;=MAX($GP$19:HU$19),MIN((HV$19-MAX($GP$19:HU$19)),(HV$19-HU$19)),0)+IF($E46=HV$22,VLOOKUP($C46,Input!$A$8:$GZ$39,MATCH(HV$21,Input!$A$6:$GZ$6,0),FALSE),0)*IF(HV$18&gt;=MAX($GP$18:HU$18),MIN((HV$18-MAX($GP$18:HU$18)),(HV$18-HU$18)),0)</f>
        <v>0</v>
      </c>
      <c r="HW46" s="1">
        <f>+IF($E46=HW$22,VLOOKUP($C46,Input!$A$8:$GZ$39,MATCH(HW$21,Input!$A$6:$GZ$6,0),FALSE),0)*IF(HW$19&gt;=MAX($GP$19:HV$19),MIN((HW$19-MAX($GP$19:HV$19)),(HW$19-HV$19)),0)+IF($E46=HW$22,VLOOKUP($C46,Input!$A$8:$GZ$39,MATCH(HW$21,Input!$A$6:$GZ$6,0),FALSE),0)*IF(HW$18&gt;=MAX($GP$18:HV$18),MIN((HW$18-MAX($GP$18:HV$18)),(HW$18-HV$18)),0)</f>
        <v>0</v>
      </c>
      <c r="HX46" s="1">
        <f>+IF($E46=HX$22,VLOOKUP($C46,Input!$A$8:$GZ$39,MATCH(HX$21,Input!$A$6:$GZ$6,0),FALSE),0)*IF(HX$19&gt;=MAX($GP$19:HW$19),MIN((HX$19-MAX($GP$19:HW$19)),(HX$19-HW$19)),0)+IF($E46=HX$22,VLOOKUP($C46,Input!$A$8:$GZ$39,MATCH(HX$21,Input!$A$6:$GZ$6,0),FALSE),0)*IF(HX$18&gt;=MAX($GP$18:HW$18),MIN((HX$18-MAX($GP$18:HW$18)),(HX$18-HW$18)),0)</f>
        <v>0</v>
      </c>
      <c r="HY46" s="1">
        <f>+IF($E46=HY$22,VLOOKUP($C46,Input!$A$8:$GZ$39,MATCH(HY$21,Input!$A$6:$GZ$6,0),FALSE),0)*IF(HY$19&gt;=MAX($GP$19:HX$19),MIN((HY$19-MAX($GP$19:HX$19)),(HY$19-HX$19)),0)+IF($E46=HY$22,VLOOKUP($C46,Input!$A$8:$GZ$39,MATCH(HY$21,Input!$A$6:$GZ$6,0),FALSE),0)*IF(HY$18&gt;=MAX($GP$18:HX$18),MIN((HY$18-MAX($GP$18:HX$18)),(HY$18-HX$18)),0)</f>
        <v>0</v>
      </c>
      <c r="HZ46" s="42"/>
      <c r="IA46" t="str">
        <f>VLOOKUP($C46,Input!$A$8:$IA$39,MATCH(IA$21,Input!$A$6:$IA$6,0),FALSE)</f>
        <v>NA</v>
      </c>
      <c r="IB46" s="132">
        <f>IF((VLOOKUP($C46,Input!$A$8:$IA$39,MATCH(IB$21,Input!$A$6:$IA$6,0),FALSE))="Y",$D46/VLOOKUP($C46,Input!$A$8:$IA$39,MATCH(IC$21,Input!$A$6:$IA$6,0),FALSE),0)</f>
        <v>0</v>
      </c>
      <c r="IC46" s="132">
        <f>IF((VLOOKUP($C46,Input!$A$8:$IA$39,MATCH(IB$21,Input!$A$6:$IA$6,0),FALSE))="Y",0,IF((VLOOKUP($C46,Input!$A$8:$IA$39,MATCH(IC$21,Input!$A$6:$IA$6,0),FALSE))&gt;0,$D46/VLOOKUP($C46,Input!$A$8:$IA$39,MATCH(IC$21,Input!$A$6:$IA$6,0),FALSE),0))</f>
        <v>0</v>
      </c>
      <c r="ID46" s="1">
        <f>+IF($E46=ID$22,VLOOKUP($C46,Input!$A$8:$IA$39,MATCH(ID$21,Input!$A$6:$IA$6,0),FALSE),0)*IF(ID$19&gt;=MAX($IC$19:IC$19),MIN((ID$19-MAX($IC$19:IC$19)),(ID$19-IC$19)),0)+IF($E46=ID$22,VLOOKUP($C46,Input!$A$8:$IA$39,MATCH(ID$21,Input!$A$6:$IA$6,0),FALSE),0)*IF(ID$18&gt;=MAX($IC$18:IC$18),MIN((ID$18-MAX($IC$18:IC$18)),(ID$18-IC$18)),0)</f>
        <v>0</v>
      </c>
      <c r="IE46" s="1">
        <f>+IF($E46=IE$22,VLOOKUP($C46,Input!$A$8:$IA$39,MATCH(IE$21,Input!$A$6:$IA$6,0),FALSE),0)*IF(IE$19&gt;=MAX($IC$19:ID$19),MIN((IE$19-MAX($IC$19:ID$19)),(IE$19-ID$19)),0)+IF($E46=IE$22,VLOOKUP($C46,Input!$A$8:$IA$39,MATCH(IE$21,Input!$A$6:$IA$6,0),FALSE),0)*IF(IE$18&gt;=MAX($IC$18:ID$18),MIN((IE$18-MAX($IC$18:ID$18)),(IE$18-ID$18)),0)</f>
        <v>0</v>
      </c>
      <c r="IF46" s="1">
        <f>+IF($E46=IF$22,VLOOKUP($C46,Input!$A$8:$IA$39,MATCH(IF$21,Input!$A$6:$IA$6,0),FALSE),0)*IF(IF$19&gt;=MAX($IC$19:IE$19),MIN((IF$19-MAX($IC$19:IE$19)),(IF$19-IE$19)),0)+IF($E46=IF$22,VLOOKUP($C46,Input!$A$8:$IA$39,MATCH(IF$21,Input!$A$6:$IA$6,0),FALSE),0)*IF(IF$18&gt;=MAX($IC$18:IE$18),MIN((IF$18-MAX($IC$18:IE$18)),(IF$18-IE$18)),0)</f>
        <v>0</v>
      </c>
      <c r="IG46" s="1">
        <f>+IF($E46=IG$22,VLOOKUP($C46,Input!$A$8:$IA$39,MATCH(IG$21,Input!$A$6:$IA$6,0),FALSE),0)*IF(IG$19&gt;=MAX($IC$19:IF$19),MIN((IG$19-MAX($IC$19:IF$19)),(IG$19-IF$19)),0)+IF($E46=IG$22,VLOOKUP($C46,Input!$A$8:$IA$39,MATCH(IG$21,Input!$A$6:$IA$6,0),FALSE),0)*IF(IG$18&gt;=MAX($IC$18:IF$18),MIN((IG$18-MAX($IC$18:IF$18)),(IG$18-IF$18)),0)</f>
        <v>0</v>
      </c>
      <c r="IH46" s="1">
        <f>+IF($E46=IH$22,VLOOKUP($C46,Input!$A$8:$IA$39,MATCH(IH$21,Input!$A$6:$IA$6,0),FALSE),0)*IF(IH$19&gt;=MAX($IC$19:IG$19),MIN((IH$19-MAX($IC$19:IG$19)),(IH$19-IG$19)),0)+IF($E46=IH$22,VLOOKUP($C46,Input!$A$8:$IA$39,MATCH(IH$21,Input!$A$6:$IA$6,0),FALSE),0)*IF(IH$18&gt;=MAX($IC$18:IG$18),MIN((IH$18-MAX($IC$18:IG$18)),(IH$18-IG$18)),0)</f>
        <v>0</v>
      </c>
      <c r="II46" s="1">
        <f>+IF($E46=II$22,VLOOKUP($C46,Input!$A$8:$IA$39,MATCH(II$21,Input!$A$6:$IA$6,0),FALSE),0)*IF(II$19&gt;=MAX($IC$19:IH$19),MIN((II$19-MAX($IC$19:IH$19)),(II$19-IH$19)),0)+IF($E46=II$22,VLOOKUP($C46,Input!$A$8:$IA$39,MATCH(II$21,Input!$A$6:$IA$6,0),FALSE),0)*IF(II$18&gt;=MAX($IC$18:IH$18),MIN((II$18-MAX($IC$18:IH$18)),(II$18-IH$18)),0)</f>
        <v>0</v>
      </c>
      <c r="IJ46" s="1">
        <f>+IF($E46=IJ$22,VLOOKUP($C46,Input!$A$8:$IA$39,MATCH(IJ$21,Input!$A$6:$IA$6,0),FALSE),0)*IF(IJ$19&gt;=MAX($IC$19:II$19),MIN((IJ$19-MAX($IC$19:II$19)),(IJ$19-II$19)),0)+IF($E46=IJ$22,VLOOKUP($C46,Input!$A$8:$IA$39,MATCH(IJ$21,Input!$A$6:$IA$6,0),FALSE),0)*IF(IJ$18&gt;=MAX($IC$18:II$18),MIN((IJ$18-MAX($IC$18:II$18)),(IJ$18-II$18)),0)</f>
        <v>0</v>
      </c>
      <c r="IK46" s="1">
        <f>+IF($E46=IK$22,VLOOKUP($C46,Input!$A$8:$IA$39,MATCH(IK$21,Input!$A$6:$IA$6,0),FALSE),0)*IF(IK$19&gt;=MAX($IC$19:IJ$19),MIN((IK$19-MAX($IC$19:IJ$19)),(IK$19-IJ$19)),0)+IF($E46=IK$22,VLOOKUP($C46,Input!$A$8:$IA$39,MATCH(IK$21,Input!$A$6:$IA$6,0),FALSE),0)*IF(IK$18&gt;=MAX($IC$18:IJ$18),MIN((IK$18-MAX($IC$18:IJ$18)),(IK$18-IJ$18)),0)</f>
        <v>0</v>
      </c>
      <c r="IL46" s="1">
        <f>+IF($E46=IL$22,VLOOKUP($C46,Input!$A$8:$IA$39,MATCH(IL$21,Input!$A$6:$IA$6,0),FALSE),0)*IF(IL$19&gt;=MAX($IC$19:IK$19),MIN((IL$19-MAX($IC$19:IK$19)),(IL$19-IK$19)),0)+IF($E46=IL$22,VLOOKUP($C46,Input!$A$8:$IA$39,MATCH(IL$21,Input!$A$6:$IA$6,0),FALSE),0)*IF(IL$18&gt;=MAX($IC$18:IK$18),MIN((IL$18-MAX($IC$18:IK$18)),(IL$18-IK$18)),0)</f>
        <v>0</v>
      </c>
      <c r="IM46" s="1">
        <f>+IF($E46=IM$22,VLOOKUP($C46,Input!$A$8:$IA$39,MATCH(IM$21,Input!$A$6:$IA$6,0),FALSE),0)*IF(IM$19&gt;=MAX($IC$19:IL$19),MIN((IM$19-MAX($IC$19:IL$19)),(IM$19-IL$19)),0)+IF($E46=IM$22,VLOOKUP($C46,Input!$A$8:$IA$39,MATCH(IM$21,Input!$A$6:$IA$6,0),FALSE),0)*IF(IM$18&gt;=MAX($IC$18:IL$18),MIN((IM$18-MAX($IC$18:IL$18)),(IM$18-IL$18)),0)</f>
        <v>0</v>
      </c>
      <c r="IN46" s="1">
        <f>+IF($E46=IN$22,VLOOKUP($C46,Input!$A$8:$IA$39,MATCH(IN$21,Input!$A$6:$IA$6,0),FALSE),0)*IF(IN$19&gt;=MAX($IC$19:IM$19),MIN((IN$19-MAX($IC$19:IM$19)),(IN$19-IM$19)),0)+IF($E46=IN$22,VLOOKUP($C46,Input!$A$8:$IA$39,MATCH(IN$21,Input!$A$6:$IA$6,0),FALSE),0)*IF(IN$18&gt;=MAX($IC$18:IM$18),MIN((IN$18-MAX($IC$18:IM$18)),(IN$18-IM$18)),0)</f>
        <v>0</v>
      </c>
      <c r="IO46" s="1">
        <f>+IF($E46=IO$22,VLOOKUP($C46,Input!$A$8:$IA$39,MATCH(IO$21,Input!$A$6:$IA$6,0),FALSE),0)*IF(IO$19&gt;=MAX($IC$19:IN$19),MIN((IO$19-MAX($IC$19:IN$19)),(IO$19-IN$19)),0)+IF($E46=IO$22,VLOOKUP($C46,Input!$A$8:$IA$39,MATCH(IO$21,Input!$A$6:$IA$6,0),FALSE),0)*IF(IO$18&gt;=MAX($IC$18:IN$18),MIN((IO$18-MAX($IC$18:IN$18)),(IO$18-IN$18)),0)</f>
        <v>0</v>
      </c>
      <c r="IP46" s="1">
        <f>+IF($E46=IP$22,VLOOKUP($C46,Input!$A$8:$IA$39,MATCH(IP$21,Input!$A$6:$IA$6,0),FALSE),0)*IF(IP$19&gt;=MAX($IC$19:IO$19),MIN((IP$19-MAX($IC$19:IO$19)),(IP$19-IO$19)),0)+IF($E46=IP$22,VLOOKUP($C46,Input!$A$8:$IA$39,MATCH(IP$21,Input!$A$6:$IA$6,0),FALSE),0)*IF(IP$18&gt;=MAX($IC$18:IO$18),MIN((IP$18-MAX($IC$18:IO$18)),(IP$18-IO$18)),0)</f>
        <v>0</v>
      </c>
      <c r="IQ46" s="1">
        <f>+IF($E46=IQ$22,VLOOKUP($C46,Input!$A$8:$IA$39,MATCH(IQ$21,Input!$A$6:$IA$6,0),FALSE),0)*IF(IQ$19&gt;=MAX($IC$19:IP$19),MIN((IQ$19-MAX($IC$19:IP$19)),(IQ$19-IP$19)),0)+IF($E46=IQ$22,VLOOKUP($C46,Input!$A$8:$IA$39,MATCH(IQ$21,Input!$A$6:$IA$6,0),FALSE),0)*IF(IQ$18&gt;=MAX($IC$18:IP$18),MIN((IQ$18-MAX($IC$18:IP$18)),(IQ$18-IP$18)),0)</f>
        <v>0</v>
      </c>
      <c r="IR46" s="1">
        <f>+IF($E46=IR$22,VLOOKUP($C46,Input!$A$8:$IA$39,MATCH(IR$21,Input!$A$6:$IA$6,0),FALSE),0)*IF(IR$19&gt;=MAX($IC$19:IQ$19),MIN((IR$19-MAX($IC$19:IQ$19)),(IR$19-IQ$19)),0)+IF($E46=IR$22,VLOOKUP($C46,Input!$A$8:$IA$39,MATCH(IR$21,Input!$A$6:$IA$6,0),FALSE),0)*IF(IR$18&gt;=MAX($IC$18:IQ$18),MIN((IR$18-MAX($IC$18:IQ$18)),(IR$18-IQ$18)),0)</f>
        <v>0</v>
      </c>
      <c r="IS46" s="1">
        <f>+IF($E46=IS$22,VLOOKUP($C46,Input!$A$8:$IA$39,MATCH(IS$21,Input!$A$6:$IA$6,0),FALSE),0)*IF(IS$19&gt;=MAX($IC$19:IR$19),MIN((IS$19-MAX($IC$19:IR$19)),(IS$19-IR$19)),0)+IF($E46=IS$22,VLOOKUP($C46,Input!$A$8:$IA$39,MATCH(IS$21,Input!$A$6:$IA$6,0),FALSE),0)*IF(IS$18&gt;=MAX($IC$18:IR$18),MIN((IS$18-MAX($IC$18:IR$18)),(IS$18-IR$18)),0)</f>
        <v>0</v>
      </c>
      <c r="IT46" s="1">
        <f>+IF($E46=IT$22,VLOOKUP($C46,Input!$A$8:$IA$39,MATCH(IT$21,Input!$A$6:$IA$6,0),FALSE),0)*IF(IT$19&gt;=MAX($IC$19:IS$19),MIN((IT$19-MAX($IC$19:IS$19)),(IT$19-IS$19)),0)+IF($E46=IT$22,VLOOKUP($C46,Input!$A$8:$IA$39,MATCH(IT$21,Input!$A$6:$IA$6,0),FALSE),0)*IF(IT$18&gt;=MAX($IC$18:IS$18),MIN((IT$18-MAX($IC$18:IS$18)),(IT$18-IS$18)),0)</f>
        <v>0</v>
      </c>
      <c r="IU46" s="1">
        <f>+IF($E46=IU$22,VLOOKUP($C46,Input!$A$8:$IA$39,MATCH(IU$21,Input!$A$6:$IA$6,0),FALSE),0)*IF(IU$19&gt;=MAX($IC$19:IT$19),MIN((IU$19-MAX($IC$19:IT$19)),(IU$19-IT$19)),0)+IF($E46=IU$22,VLOOKUP($C46,Input!$A$8:$IA$39,MATCH(IU$21,Input!$A$6:$IA$6,0),FALSE),0)*IF(IU$18&gt;=MAX($IC$18:IT$18),MIN((IU$18-MAX($IC$18:IT$18)),(IU$18-IT$18)),0)</f>
        <v>0</v>
      </c>
      <c r="IV46" s="1">
        <f>+IF($E46=IV$22,VLOOKUP($C46,Input!$A$8:$IA$39,MATCH(IV$21,Input!$A$6:$IA$6,0),FALSE),0)*IF(IV$19&gt;=MAX($IC$19:IU$19),MIN((IV$19-MAX($IC$19:IU$19)),(IV$19-IU$19)),0)+IF($E46=IV$22,VLOOKUP($C46,Input!$A$8:$IA$39,MATCH(IV$21,Input!$A$6:$IA$6,0),FALSE),0)*IF(IV$18&gt;=MAX($IC$18:IU$18),MIN((IV$18-MAX($IC$18:IU$18)),(IV$18-IU$18)),0)</f>
        <v>0</v>
      </c>
      <c r="IW46" s="1">
        <f>+IF($E46=IW$22,VLOOKUP($C46,Input!$A$8:$IA$39,MATCH(IW$21,Input!$A$6:$IA$6,0),FALSE),0)*IF(IW$19&gt;=MAX($IC$19:IV$19),MIN((IW$19-MAX($IC$19:IV$19)),(IW$19-IV$19)),0)+IF($E46=IW$22,VLOOKUP($C46,Input!$A$8:$IA$39,MATCH(IW$21,Input!$A$6:$IA$6,0),FALSE),0)*IF(IW$18&gt;=MAX($IC$18:IV$18),MIN((IW$18-MAX($IC$18:IV$18)),(IW$18-IV$18)),0)</f>
        <v>0</v>
      </c>
      <c r="IX46" s="1">
        <f>+IF($E46=IX$22,VLOOKUP($C46,Input!$A$8:$IA$39,MATCH(IX$21,Input!$A$6:$IA$6,0),FALSE),0)*IF(IX$19&gt;=MAX($IC$19:IW$19),MIN((IX$19-MAX($IC$19:IW$19)),(IX$19-IW$19)),0)+IF($E46=IX$22,VLOOKUP($C46,Input!$A$8:$IA$39,MATCH(IX$21,Input!$A$6:$IA$6,0),FALSE),0)*IF(IX$18&gt;=MAX($IC$18:IW$18),MIN((IX$18-MAX($IC$18:IW$18)),(IX$18-IW$18)),0)</f>
        <v>0</v>
      </c>
      <c r="IY46" s="1">
        <f>+IF($E46=IY$22,VLOOKUP($C46,Input!$A$8:$IA$39,MATCH(IY$21,Input!$A$6:$IA$6,0),FALSE),0)*IF(IY$19&gt;=MAX($IC$19:IX$19),MIN((IY$19-MAX($IC$19:IX$19)),(IY$19-IX$19)),0)+IF($E46=IY$22,VLOOKUP($C46,Input!$A$8:$IA$39,MATCH(IY$21,Input!$A$6:$IA$6,0),FALSE),0)*IF(IY$18&gt;=MAX($IC$18:IX$18),MIN((IY$18-MAX($IC$18:IX$18)),(IY$18-IX$18)),0)</f>
        <v>0</v>
      </c>
      <c r="IZ46" s="1">
        <f>+IF($E46=IZ$22,VLOOKUP($C46,Input!$A$8:$IA$39,MATCH(IZ$21,Input!$A$6:$IA$6,0),FALSE),0)*IF(IZ$19&gt;=MAX($IC$19:IY$19),MIN((IZ$19-MAX($IC$19:IY$19)),(IZ$19-IY$19)),0)+IF($E46=IZ$22,VLOOKUP($C46,Input!$A$8:$IA$39,MATCH(IZ$21,Input!$A$6:$IA$6,0),FALSE),0)*IF(IZ$18&gt;=MAX($IC$18:IY$18),MIN((IZ$18-MAX($IC$18:IY$18)),(IZ$18-IY$18)),0)</f>
        <v>0</v>
      </c>
      <c r="JA46" s="1">
        <f>+IF($E46=JA$22,VLOOKUP($C46,Input!$A$8:$IA$39,MATCH(JA$21,Input!$A$6:$IA$6,0),FALSE),0)*IF(JA$19&gt;=MAX($IC$19:IZ$19),MIN((JA$19-MAX($IC$19:IZ$19)),(JA$19-IZ$19)),0)+IF($E46=JA$22,VLOOKUP($C46,Input!$A$8:$IA$39,MATCH(JA$21,Input!$A$6:$IA$6,0),FALSE),0)*IF(JA$18&gt;=MAX($IC$18:IZ$18),MIN((JA$18-MAX($IC$18:IZ$18)),(JA$18-IZ$18)),0)</f>
        <v>0</v>
      </c>
      <c r="JB46" s="1">
        <f>+IF($E46=JB$22,VLOOKUP($C46,Input!$A$8:$IA$39,MATCH(JB$21,Input!$A$6:$IA$6,0),FALSE),0)*IF(JB$19&gt;=MAX($IC$19:JA$19),MIN((JB$19-MAX($IC$19:JA$19)),(JB$19-JA$19)),0)+IF($E46=JB$22,VLOOKUP($C46,Input!$A$8:$IA$39,MATCH(JB$21,Input!$A$6:$IA$6,0),FALSE),0)*IF(JB$18&gt;=MAX($IC$18:JA$18),MIN((JB$18-MAX($IC$18:JA$18)),(JB$18-JA$18)),0)</f>
        <v>0</v>
      </c>
      <c r="JC46" s="1">
        <f>+IF($E46=JC$22,VLOOKUP($C46,Input!$A$8:$IA$39,MATCH(JC$21,Input!$A$6:$IA$6,0),FALSE),0)*IF(JC$19&gt;=MAX($IC$19:JB$19),MIN((JC$19-MAX($IC$19:JB$19)),(JC$19-JB$19)),0)+IF($E46=JC$22,VLOOKUP($C46,Input!$A$8:$IA$39,MATCH(JC$21,Input!$A$6:$IA$6,0),FALSE),0)*IF(JC$18&gt;=MAX($IC$18:JB$18),MIN((JC$18-MAX($IC$18:JB$18)),(JC$18-JB$18)),0)</f>
        <v>0</v>
      </c>
      <c r="JD46" s="1">
        <f>+IF($E46=JD$22,VLOOKUP($C46,Input!$A$8:$IA$39,MATCH(JD$21,Input!$A$6:$IA$6,0),FALSE),0)*IF(JD$19&gt;=MAX($IC$19:JC$19),MIN((JD$19-MAX($IC$19:JC$19)),(JD$19-JC$19)),0)+IF($E46=JD$22,VLOOKUP($C46,Input!$A$8:$IA$39,MATCH(JD$21,Input!$A$6:$IA$6,0),FALSE),0)*IF(JD$18&gt;=MAX($IC$18:JC$18),MIN((JD$18-MAX($IC$18:JC$18)),(JD$18-JC$18)),0)</f>
        <v>0</v>
      </c>
      <c r="JE46" s="1">
        <f>+IF($E46=JE$22,VLOOKUP($C46,Input!$A$8:$IA$39,MATCH(JE$21,Input!$A$6:$IA$6,0),FALSE),0)*IF(JE$19&gt;=MAX($IC$19:JD$19),MIN((JE$19-MAX($IC$19:JD$19)),(JE$19-JD$19)),0)+IF($E46=JE$22,VLOOKUP($C46,Input!$A$8:$IA$39,MATCH(JE$21,Input!$A$6:$IA$6,0),FALSE),0)*IF(JE$18&gt;=MAX($IC$18:JD$18),MIN((JE$18-MAX($IC$18:JD$18)),(JE$18-JD$18)),0)</f>
        <v>0</v>
      </c>
      <c r="JF46" s="1">
        <f>+IF($E46=JF$22,VLOOKUP($C46,Input!$A$8:$IA$39,MATCH(JF$21,Input!$A$6:$IA$6,0),FALSE),0)*IF(JF$19&gt;=MAX($IC$19:JE$19),MIN((JF$19-MAX($IC$19:JE$19)),(JF$19-JE$19)),0)+IF($E46=JF$22,VLOOKUP($C46,Input!$A$8:$IA$39,MATCH(JF$21,Input!$A$6:$IA$6,0),FALSE),0)*IF(JF$18&gt;=MAX($IC$18:JE$18),MIN((JF$18-MAX($IC$18:JE$18)),(JF$18-JE$18)),0)</f>
        <v>0</v>
      </c>
      <c r="JG46" s="1">
        <f>+IF($E46=JG$22,VLOOKUP($C46,Input!$A$8:$IA$39,MATCH(JG$21,Input!$A$6:$IA$6,0),FALSE),0)*IF(JG$19&gt;=MAX($IC$19:JF$19),MIN((JG$19-MAX($IC$19:JF$19)),(JG$19-JF$19)),0)+IF($E46=JG$22,VLOOKUP($C46,Input!$A$8:$IA$39,MATCH(JG$21,Input!$A$6:$IA$6,0),FALSE),0)*IF(JG$18&gt;=MAX($IC$18:JF$18),MIN((JG$18-MAX($IC$18:JF$18)),(JG$18-JF$18)),0)</f>
        <v>0</v>
      </c>
      <c r="JH46" s="1">
        <f>+IF($E46=JH$22,VLOOKUP($C46,Input!$A$8:$IA$39,MATCH(JH$21,Input!$A$6:$IA$6,0),FALSE),0)*IF(JH$19&gt;=MAX($IC$19:JG$19),MIN((JH$19-MAX($IC$19:JG$19)),(JH$19-JG$19)),0)+IF($E46=JH$22,VLOOKUP($C46,Input!$A$8:$IA$39,MATCH(JH$21,Input!$A$6:$IA$6,0),FALSE),0)*IF(JH$18&gt;=MAX($IC$18:JG$18),MIN((JH$18-MAX($IC$18:JG$18)),(JH$18-JG$18)),0)</f>
        <v>0</v>
      </c>
      <c r="JI46" s="1">
        <f>+IF($E46=JI$22,VLOOKUP($C46,Input!$A$8:$IA$39,MATCH(JI$21,Input!$A$6:$IA$6,0),FALSE),0)*IF(JI$19&gt;=MAX($IC$19:JH$19),MIN((JI$19-MAX($IC$19:JH$19)),(JI$19-JH$19)),0)+IF($E46=JI$22,VLOOKUP($C46,Input!$A$8:$IA$39,MATCH(JI$21,Input!$A$6:$IA$6,0),FALSE),0)*IF(JI$18&gt;=MAX($IC$18:JH$18),MIN((JI$18-MAX($IC$18:JH$18)),(JI$18-JH$18)),0)</f>
        <v>0</v>
      </c>
      <c r="JJ46" s="1">
        <f>+IF($E46=JJ$22,VLOOKUP($C46,Input!$A$8:$IA$39,MATCH(JJ$21,Input!$A$6:$IA$6,0),FALSE),0)*IF(JJ$19&gt;=MAX($IC$19:JI$19),MIN((JJ$19-MAX($IC$19:JI$19)),(JJ$19-JI$19)),0)+IF($E46=JJ$22,VLOOKUP($C46,Input!$A$8:$IA$39,MATCH(JJ$21,Input!$A$6:$IA$6,0),FALSE),0)*IF(JJ$18&gt;=MAX($IC$18:JI$18),MIN((JJ$18-MAX($IC$18:JI$18)),(JJ$18-JI$18)),0)</f>
        <v>0</v>
      </c>
      <c r="JK46" s="1">
        <f>+IF($E46=JK$22,VLOOKUP($C46,Input!$A$8:$IA$39,MATCH(JK$21,Input!$A$6:$IA$6,0),FALSE),0)*IF(JK$19&gt;=MAX($IC$19:JJ$19),MIN((JK$19-MAX($IC$19:JJ$19)),(JK$19-JJ$19)),0)+IF($E46=JK$22,VLOOKUP($C46,Input!$A$8:$IA$39,MATCH(JK$21,Input!$A$6:$IA$6,0),FALSE),0)*IF(JK$18&gt;=MAX($IC$18:JJ$18),MIN((JK$18-MAX($IC$18:JJ$18)),(JK$18-JJ$18)),0)</f>
        <v>0</v>
      </c>
      <c r="JL46" s="1">
        <f>+IF($E46=JL$22,VLOOKUP($C46,Input!$A$8:$IA$39,MATCH(JL$21,Input!$A$6:$IA$6,0),FALSE),0)*IF(JL$19&gt;=MAX($IC$19:JK$19),MIN((JL$19-MAX($IC$19:JK$19)),(JL$19-JK$19)),0)+IF($E46=JL$22,VLOOKUP($C46,Input!$A$8:$IA$39,MATCH(JL$21,Input!$A$6:$IA$6,0),FALSE),0)*IF(JL$18&gt;=MAX($IC$18:JK$18),MIN((JL$18-MAX($IC$18:JK$18)),(JL$18-JK$18)),0)</f>
        <v>0</v>
      </c>
      <c r="JN46" t="str">
        <f>+VLOOKUP($C46,Input!$A$8:$GZ$39,MATCH(JN$21,Input!$A$6:$GZ$6,0),FALSE)</f>
        <v>CNG Station Maint in fuel price</v>
      </c>
      <c r="JO46" s="1">
        <f>IF($E46+$I46+$D$7&lt;=JO$22,0,IF(JO$22-$D$7&gt;=$E46,VLOOKUP($C46,Input!$A$8:$GZ$39,MATCH(JO$21,Input!$A$6:$GZ$6,0),FALSE),0)*$F46/$G46)*$D46</f>
        <v>0</v>
      </c>
      <c r="JP46" s="1">
        <f>IF($E46+$I46+$D$7&lt;=JP$22,0,IF(JP$22-$D$7&gt;=$E46,VLOOKUP($C46,Input!$A$8:$GZ$39,MATCH(JP$21,Input!$A$6:$GZ$6,0),FALSE),0)*$F46/$G46)*$D46</f>
        <v>0</v>
      </c>
      <c r="JQ46" s="1">
        <f>IF($E46+$I46+$D$7&lt;=JQ$22,0,IF(JQ$22-$D$7&gt;=$E46,VLOOKUP($C46,Input!$A$8:$GZ$39,MATCH(JQ$21,Input!$A$6:$GZ$6,0),FALSE),0)*$F46/$G46)*$D46</f>
        <v>0</v>
      </c>
      <c r="JR46" s="1">
        <f>IF($E46+$I46+$D$7&lt;=JR$22,0,IF(JR$22-$D$7&gt;=$E46,VLOOKUP($C46,Input!$A$8:$GZ$39,MATCH(JR$21,Input!$A$6:$GZ$6,0),FALSE),0)*$F46/$G46)*$D46</f>
        <v>0</v>
      </c>
      <c r="JS46" s="1">
        <f>IF($E46+$I46+$D$7&lt;=JS$22,0,IF(JS$22-$D$7&gt;=$E46,VLOOKUP($C46,Input!$A$8:$GZ$39,MATCH(JS$21,Input!$A$6:$GZ$6,0),FALSE),0)*$F46/$G46)*$D46</f>
        <v>0</v>
      </c>
      <c r="JT46" s="1">
        <f>IF($E46+$I46+$D$7&lt;=JT$22,0,IF(JT$22-$D$7&gt;=$E46,VLOOKUP($C46,Input!$A$8:$GZ$39,MATCH(JT$21,Input!$A$6:$GZ$6,0),FALSE),0)*$F46/$G46)*$D46</f>
        <v>0</v>
      </c>
      <c r="JU46" s="1">
        <f>IF($E46+$I46+$D$7&lt;=JU$22,0,IF(JU$22-$D$7&gt;=$E46,VLOOKUP($C46,Input!$A$8:$GZ$39,MATCH(JU$21,Input!$A$6:$GZ$6,0),FALSE),0)*$F46/$G46)*$D46</f>
        <v>0</v>
      </c>
      <c r="JV46" s="1">
        <f>IF($E46+$I46+$D$7&lt;=JV$22,0,IF(JV$22-$D$7&gt;=$E46,VLOOKUP($C46,Input!$A$8:$GZ$39,MATCH(JV$21,Input!$A$6:$GZ$6,0),FALSE),0)*$F46/$G46)*$D46</f>
        <v>0</v>
      </c>
      <c r="JW46" s="1">
        <f>IF($E46+$I46+$D$7&lt;=JW$22,0,IF(JW$22-$D$7&gt;=$E46,VLOOKUP($C46,Input!$A$8:$GZ$39,MATCH(JW$21,Input!$A$6:$GZ$6,0),FALSE),0)*$F46/$G46)*$D46</f>
        <v>0</v>
      </c>
      <c r="JX46" s="1">
        <f>IF($E46+$I46+$D$7&lt;=JX$22,0,IF(JX$22-$D$7&gt;=$E46,VLOOKUP($C46,Input!$A$8:$GZ$39,MATCH(JX$21,Input!$A$6:$GZ$6,0),FALSE),0)*$F46/$G46)*$D46</f>
        <v>0</v>
      </c>
      <c r="JY46" s="1">
        <f>IF($E46+$I46+$D$7&lt;=JY$22,0,IF(JY$22-$D$7&gt;=$E46,VLOOKUP($C46,Input!$A$8:$GZ$39,MATCH(JY$21,Input!$A$6:$GZ$6,0),FALSE),0)*$F46/$G46)*$D46</f>
        <v>0</v>
      </c>
      <c r="JZ46" s="1">
        <f>IF($E46+$I46+$D$7&lt;=JZ$22,0,IF(JZ$22-$D$7&gt;=$E46,VLOOKUP($C46,Input!$A$8:$GZ$39,MATCH(JZ$21,Input!$A$6:$GZ$6,0),FALSE),0)*$F46/$G46)*$D46</f>
        <v>0</v>
      </c>
      <c r="KA46" s="1">
        <f>IF($E46+$I46+$D$7&lt;=KA$22,0,IF(KA$22-$D$7&gt;=$E46,VLOOKUP($C46,Input!$A$8:$GZ$39,MATCH(KA$21,Input!$A$6:$GZ$6,0),FALSE),0)*$F46/$G46)*$D46</f>
        <v>0</v>
      </c>
      <c r="KB46" s="1">
        <f>IF($E46+$I46+$D$7&lt;=KB$22,0,IF(KB$22-$D$7&gt;=$E46,VLOOKUP($C46,Input!$A$8:$GZ$39,MATCH(KB$21,Input!$A$6:$GZ$6,0),FALSE),0)*$F46/$G46)*$D46</f>
        <v>0</v>
      </c>
      <c r="KC46" s="1">
        <f>IF($E46+$I46+$D$7&lt;=KC$22,0,IF(KC$22-$D$7&gt;=$E46,VLOOKUP($C46,Input!$A$8:$GZ$39,MATCH(KC$21,Input!$A$6:$GZ$6,0),FALSE),0)*$F46/$G46)*$D46</f>
        <v>0</v>
      </c>
      <c r="KD46" s="1">
        <f>IF($E46+$I46+$D$7&lt;=KD$22,0,IF(KD$22-$D$7&gt;=$E46,VLOOKUP($C46,Input!$A$8:$GZ$39,MATCH(KD$21,Input!$A$6:$GZ$6,0),FALSE),0)*$F46/$G46)*$D46</f>
        <v>0</v>
      </c>
      <c r="KE46" s="1">
        <f>IF($E46+$I46+$D$7&lt;=KE$22,0,IF(KE$22-$D$7&gt;=$E46,VLOOKUP($C46,Input!$A$8:$GZ$39,MATCH(KE$21,Input!$A$6:$GZ$6,0),FALSE),0)*$F46/$G46)*$D46</f>
        <v>0</v>
      </c>
      <c r="KF46" s="1">
        <f>IF($E46+$I46+$D$7&lt;=KF$22,0,IF(KF$22-$D$7&gt;=$E46,VLOOKUP($C46,Input!$A$8:$GZ$39,MATCH(KF$21,Input!$A$6:$GZ$6,0),FALSE),0)*$F46/$G46)*$D46</f>
        <v>0</v>
      </c>
      <c r="KG46" s="1">
        <f>IF($E46+$I46+$D$7&lt;=KG$22,0,IF(KG$22-$D$7&gt;=$E46,VLOOKUP($C46,Input!$A$8:$GZ$39,MATCH(KG$21,Input!$A$6:$GZ$6,0),FALSE),0)*$F46/$G46)*$D46</f>
        <v>0</v>
      </c>
      <c r="KH46" s="1">
        <f>IF($E46+$I46+$D$7&lt;=KH$22,0,IF(KH$22-$D$7&gt;=$E46,VLOOKUP($C46,Input!$A$8:$GZ$39,MATCH(KH$21,Input!$A$6:$GZ$6,0),FALSE),0)*$F46/$G46)*$D46</f>
        <v>0</v>
      </c>
      <c r="KI46" s="1">
        <f>IF($E46+$I46+$D$7&lt;=KI$22,0,IF(KI$22-$D$7&gt;=$E46,VLOOKUP($C46,Input!$A$8:$GZ$39,MATCH(KI$21,Input!$A$6:$GZ$6,0),FALSE),0)*$F46/$G46)*$D46</f>
        <v>0</v>
      </c>
      <c r="KJ46" s="1">
        <f>IF($E46+$I46+$D$7&lt;=KJ$22,0,IF(KJ$22-$D$7&gt;=$E46,VLOOKUP($C46,Input!$A$8:$GZ$39,MATCH(KJ$21,Input!$A$6:$GZ$6,0),FALSE),0)*$F46/$G46)*$D46</f>
        <v>0</v>
      </c>
      <c r="KK46" s="1">
        <f>IF($E46+$I46+$D$7&lt;=KK$22,0,IF(KK$22-$D$7&gt;=$E46,VLOOKUP($C46,Input!$A$8:$GZ$39,MATCH(KK$21,Input!$A$6:$GZ$6,0),FALSE),0)*$F46/$G46)*$D46</f>
        <v>0</v>
      </c>
      <c r="KL46" s="1">
        <f>IF($E46+$I46+$D$7&lt;=KL$22,0,IF(KL$22-$D$7&gt;=$E46,VLOOKUP($C46,Input!$A$8:$GZ$39,MATCH(KL$21,Input!$A$6:$GZ$6,0),FALSE),0)*$F46/$G46)*$D46</f>
        <v>0</v>
      </c>
      <c r="KM46" s="1">
        <f>IF($E46+$I46+$D$7&lt;=KM$22,0,IF(KM$22-$D$7&gt;=$E46,VLOOKUP($C46,Input!$A$8:$GZ$39,MATCH(KM$21,Input!$A$6:$GZ$6,0),FALSE),0)*$F46/$G46)*$D46</f>
        <v>0</v>
      </c>
      <c r="KN46" s="1">
        <f>IF($E46+$I46+$D$7&lt;=KN$22,0,IF(KN$22-$D$7&gt;=$E46,VLOOKUP($C46,Input!$A$8:$GZ$39,MATCH(KN$21,Input!$A$6:$GZ$6,0),FALSE),0)*$F46/$G46)*$D46</f>
        <v>0</v>
      </c>
      <c r="KO46" s="1">
        <f>IF($E46+$I46+$D$7&lt;=KO$22,0,IF(KO$22-$D$7&gt;=$E46,VLOOKUP($C46,Input!$A$8:$GZ$39,MATCH(KO$21,Input!$A$6:$GZ$6,0),FALSE),0)*$F46/$G46)*$D46</f>
        <v>0</v>
      </c>
      <c r="KP46" s="1">
        <f>IF($E46+$I46+$D$7&lt;=KP$22,0,IF(KP$22-$D$7&gt;=$E46,VLOOKUP($C46,Input!$A$8:$GZ$39,MATCH(KP$21,Input!$A$6:$GZ$6,0),FALSE),0)*$F46/$G46)*$D46</f>
        <v>0</v>
      </c>
      <c r="KQ46" s="1">
        <f>IF($E46+$I46+$D$7&lt;=KQ$22,0,IF(KQ$22-$D$7&gt;=$E46,VLOOKUP($C46,Input!$A$8:$GZ$39,MATCH(KQ$21,Input!$A$6:$GZ$6,0),FALSE),0)*$F46/$G46)*$D46</f>
        <v>0</v>
      </c>
      <c r="KR46" s="1">
        <f>IF($E46+$I46+$D$7&lt;=KR$22,0,IF(KR$22-$D$7&gt;=$E46,VLOOKUP($C46,Input!$A$8:$GZ$39,MATCH(KR$21,Input!$A$6:$GZ$6,0),FALSE),0)*$F46/$G46)*$D46</f>
        <v>0</v>
      </c>
      <c r="KS46" s="1">
        <f>IF($E46+$I46+$D$7&lt;=KS$22,0,IF(KS$22-$D$7&gt;=$E46,VLOOKUP($C46,Input!$A$8:$GZ$39,MATCH(KS$21,Input!$A$6:$GZ$6,0),FALSE),0)*$F46/$G46)*$D46</f>
        <v>0</v>
      </c>
      <c r="KT46" s="1">
        <f>IF($E46+$I46+$D$7&lt;=KT$22,0,IF(KT$22-$D$7&gt;=$E46,VLOOKUP($C46,Input!$A$8:$GZ$39,MATCH(KT$21,Input!$A$6:$GZ$6,0),FALSE),0)*$F46/$G46)*$D46</f>
        <v>0</v>
      </c>
      <c r="KU46" s="1">
        <f>IF($E46+$I46+$D$7&lt;=KU$22,0,IF(KU$22-$D$7&gt;=$E46,VLOOKUP($C46,Input!$A$8:$GZ$39,MATCH(KU$21,Input!$A$6:$GZ$6,0),FALSE),0)*$F46/$G46)*$D46</f>
        <v>0</v>
      </c>
      <c r="KV46" s="1">
        <f>IF($E46+$I46+$D$7&lt;=KV$22,0,IF(KV$22-$D$7&gt;=$E46,VLOOKUP($C46,Input!$A$8:$GZ$39,MATCH(KV$21,Input!$A$6:$GZ$6,0),FALSE),0)*$F46/$G46)*$D46</f>
        <v>0</v>
      </c>
      <c r="KW46" s="1">
        <f>IF($E46+$I46+$D$7&lt;=KW$22,0,IF(KW$22-$D$7&gt;=$E46,VLOOKUP($C46,Input!$A$8:$GZ$39,MATCH(KW$21,Input!$A$6:$GZ$6,0),FALSE),0)*$F46/$G46)*$D46</f>
        <v>0</v>
      </c>
      <c r="KY46" t="str">
        <f>VLOOKUP($C46,Input!$A$8:$HV$39,MATCH(KY$21,Input!$A$6:$HV$6,0),FALSE)</f>
        <v xml:space="preserve">CNG (compressed and at pump, including station maintenance) </v>
      </c>
      <c r="KZ46" s="1">
        <f>IF($E46+$I46+$D$7&lt;=KZ$22,0,IF(KZ$22-$D$7&gt;=$E46,VLOOKUP($C46,Input!$A$8:$HV$39,MATCH(KZ$21,Input!$A$6:$HV$6,0),FALSE)/$G46*$F46,0))*$D46</f>
        <v>0</v>
      </c>
      <c r="LA46" s="1">
        <f>IF($E46+$I46+$D$7&lt;=LA$22,0,IF(LA$22-$D$7&gt;=$E46,VLOOKUP($C46,Input!$A$8:$HV$39,MATCH(LA$21,Input!$A$6:$HV$6,0),FALSE)/$G46*$F46,0))*$D46</f>
        <v>0</v>
      </c>
      <c r="LB46" s="1">
        <f>IF($E46+$I46+$D$7&lt;=LB$22,0,IF(LB$22-$D$7&gt;=$E46,VLOOKUP($C46,Input!$A$8:$HV$39,MATCH(LB$21,Input!$A$6:$HV$6,0),FALSE)/$G46*$F46,0))*$D46</f>
        <v>0</v>
      </c>
      <c r="LC46" s="1">
        <f>IF($E46+$I46+$D$7&lt;=LC$22,0,IF(LC$22-$D$7&gt;=$E46,VLOOKUP($C46,Input!$A$8:$HV$39,MATCH(LC$21,Input!$A$6:$HV$6,0),FALSE)/$G46*$F46,0))*$D46</f>
        <v>0</v>
      </c>
      <c r="LD46" s="1">
        <f>IF($E46+$I46+$D$7&lt;=LD$22,0,IF(LD$22-$D$7&gt;=$E46,VLOOKUP($C46,Input!$A$8:$HV$39,MATCH(LD$21,Input!$A$6:$HV$6,0),FALSE)/$G46*$F46,0))*$D46</f>
        <v>0</v>
      </c>
      <c r="LE46" s="1">
        <f>IF($E46+$I46+$D$7&lt;=LE$22,0,IF(LE$22-$D$7&gt;=$E46,VLOOKUP($C46,Input!$A$8:$HV$39,MATCH(LE$21,Input!$A$6:$HV$6,0),FALSE)/$G46*$F46,0))*$D46</f>
        <v>0</v>
      </c>
      <c r="LF46" s="1">
        <f>IF($E46+$I46+$D$7&lt;=LF$22,0,IF(LF$22-$D$7&gt;=$E46,VLOOKUP($C46,Input!$A$8:$HV$39,MATCH(LF$21,Input!$A$6:$HV$6,0),FALSE)/$G46*$F46,0))*$D46</f>
        <v>0</v>
      </c>
      <c r="LG46" s="1">
        <f>IF($E46+$I46+$D$7&lt;=LG$22,0,IF(LG$22-$D$7&gt;=$E46,VLOOKUP($C46,Input!$A$8:$HV$39,MATCH(LG$21,Input!$A$6:$HV$6,0),FALSE)/$G46*$F46,0))*$D46</f>
        <v>0</v>
      </c>
      <c r="LH46" s="1">
        <f>IF($E46+$I46+$D$7&lt;=LH$22,0,IF(LH$22-$D$7&gt;=$E46,VLOOKUP($C46,Input!$A$8:$HV$39,MATCH(LH$21,Input!$A$6:$HV$6,0),FALSE)/$G46*$F46,0))*$D46</f>
        <v>0</v>
      </c>
      <c r="LI46" s="1">
        <f>IF($E46+$I46+$D$7&lt;=LI$22,0,IF(LI$22-$D$7&gt;=$E46,VLOOKUP($C46,Input!$A$8:$HV$39,MATCH(LI$21,Input!$A$6:$HV$6,0),FALSE)/$G46*$F46,0))*$D46</f>
        <v>0</v>
      </c>
      <c r="LJ46" s="1">
        <f>IF($E46+$I46+$D$7&lt;=LJ$22,0,IF(LJ$22-$D$7&gt;=$E46,VLOOKUP($C46,Input!$A$8:$HV$39,MATCH(LJ$21,Input!$A$6:$HV$6,0),FALSE)/$G46*$F46,0))*$D46</f>
        <v>0</v>
      </c>
      <c r="LK46" s="1">
        <f>IF($E46+$I46+$D$7&lt;=LK$22,0,IF(LK$22-$D$7&gt;=$E46,VLOOKUP($C46,Input!$A$8:$HV$39,MATCH(LK$21,Input!$A$6:$HV$6,0),FALSE)/$G46*$F46,0))*$D46</f>
        <v>0</v>
      </c>
      <c r="LL46" s="1">
        <f>IF($E46+$I46+$D$7&lt;=LL$22,0,IF(LL$22-$D$7&gt;=$E46,VLOOKUP($C46,Input!$A$8:$HV$39,MATCH(LL$21,Input!$A$6:$HV$6,0),FALSE)/$G46*$F46,0))*$D46</f>
        <v>0</v>
      </c>
      <c r="LM46" s="1">
        <f>IF($E46+$I46+$D$7&lt;=LM$22,0,IF(LM$22-$D$7&gt;=$E46,VLOOKUP($C46,Input!$A$8:$HV$39,MATCH(LM$21,Input!$A$6:$HV$6,0),FALSE)/$G46*$F46,0))*$D46</f>
        <v>0</v>
      </c>
      <c r="LN46" s="1">
        <f>IF($E46+$I46+$D$7&lt;=LN$22,0,IF(LN$22-$D$7&gt;=$E46,VLOOKUP($C46,Input!$A$8:$HV$39,MATCH(LN$21,Input!$A$6:$HV$6,0),FALSE)/$G46*$F46,0))*$D46</f>
        <v>0</v>
      </c>
      <c r="LO46" s="1">
        <f>IF($E46+$I46+$D$7&lt;=LO$22,0,IF(LO$22-$D$7&gt;=$E46,VLOOKUP($C46,Input!$A$8:$HV$39,MATCH(LO$21,Input!$A$6:$HV$6,0),FALSE)/$G46*$F46,0))*$D46</f>
        <v>0</v>
      </c>
      <c r="LP46" s="1">
        <f>IF($E46+$I46+$D$7&lt;=LP$22,0,IF(LP$22-$D$7&gt;=$E46,VLOOKUP($C46,Input!$A$8:$HV$39,MATCH(LP$21,Input!$A$6:$HV$6,0),FALSE)/$G46*$F46,0))*$D46</f>
        <v>0</v>
      </c>
      <c r="LQ46" s="1">
        <f>IF($E46+$I46+$D$7&lt;=LQ$22,0,IF(LQ$22-$D$7&gt;=$E46,VLOOKUP($C46,Input!$A$8:$HV$39,MATCH(LQ$21,Input!$A$6:$HV$6,0),FALSE)/$G46*$F46,0))*$D46</f>
        <v>0</v>
      </c>
      <c r="LR46" s="1">
        <f>IF($E46+$I46+$D$7&lt;=LR$22,0,IF(LR$22-$D$7&gt;=$E46,VLOOKUP($C46,Input!$A$8:$HV$39,MATCH(LR$21,Input!$A$6:$HV$6,0),FALSE)/$G46*$F46,0))*$D46</f>
        <v>0</v>
      </c>
      <c r="LS46" s="1">
        <f>IF($E46+$I46+$D$7&lt;=LS$22,0,IF(LS$22-$D$7&gt;=$E46,VLOOKUP($C46,Input!$A$8:$HV$39,MATCH(LS$21,Input!$A$6:$HV$6,0),FALSE)/$G46*$F46,0))*$D46</f>
        <v>0</v>
      </c>
      <c r="LT46" s="1">
        <f>IF($E46+$I46+$D$7&lt;=LT$22,0,IF(LT$22-$D$7&gt;=$E46,VLOOKUP($C46,Input!$A$8:$HV$39,MATCH(LT$21,Input!$A$6:$HV$6,0),FALSE)/$G46*$F46,0))*$D46</f>
        <v>0</v>
      </c>
      <c r="LU46" s="1">
        <f>IF($E46+$I46+$D$7&lt;=LU$22,0,IF(LU$22-$D$7&gt;=$E46,VLOOKUP($C46,Input!$A$8:$HV$39,MATCH(LU$21,Input!$A$6:$HV$6,0),FALSE)/$G46*$F46,0))*$D46</f>
        <v>0</v>
      </c>
      <c r="LV46" s="1">
        <f>IF($E46+$I46+$D$7&lt;=LV$22,0,IF(LV$22-$D$7&gt;=$E46,VLOOKUP($C46,Input!$A$8:$HV$39,MATCH(LV$21,Input!$A$6:$HV$6,0),FALSE)/$G46*$F46,0))*$D46</f>
        <v>0</v>
      </c>
      <c r="LW46" s="1">
        <f>IF($E46+$I46+$D$7&lt;=LW$22,0,IF(LW$22-$D$7&gt;=$E46,VLOOKUP($C46,Input!$A$8:$HV$39,MATCH(LW$21,Input!$A$6:$HV$6,0),FALSE)/$G46*$F46,0))*$D46</f>
        <v>4755890.1460853657</v>
      </c>
      <c r="LX46" s="1">
        <f>IF($E46+$I46+$D$7&lt;=LX$22,0,IF(LX$22-$D$7&gt;=$E46,VLOOKUP($C46,Input!$A$8:$HV$39,MATCH(LX$21,Input!$A$6:$HV$6,0),FALSE)/$G46*$F46,0))*$D46</f>
        <v>4800185.7947109519</v>
      </c>
      <c r="LY46" s="1">
        <f>IF($E46+$I46+$D$7&lt;=LY$22,0,IF(LY$22-$D$7&gt;=$E46,VLOOKUP($C46,Input!$A$8:$HV$39,MATCH(LY$21,Input!$A$6:$HV$6,0),FALSE)/$G46*$F46,0))*$D46</f>
        <v>4931707.6323679043</v>
      </c>
      <c r="LZ46" s="1">
        <f>IF($E46+$I46+$D$7&lt;=LZ$22,0,IF(LZ$22-$D$7&gt;=$E46,VLOOKUP($C46,Input!$A$8:$HV$39,MATCH(LZ$21,Input!$A$6:$HV$6,0),FALSE)/$G46*$F46,0))*$D46</f>
        <v>5033420.7092612106</v>
      </c>
      <c r="MA46" s="1">
        <f>IF($E46+$I46+$D$7&lt;=MA$22,0,IF(MA$22-$D$7&gt;=$E46,VLOOKUP($C46,Input!$A$8:$HV$39,MATCH(MA$21,Input!$A$6:$HV$6,0),FALSE)/$G46*$F46,0))*$D46</f>
        <v>5855420.6033015018</v>
      </c>
      <c r="MB46" s="1">
        <f>IF($E46+$I46+$D$7&lt;=MB$22,0,IF(MB$22-$D$7&gt;=$E46,VLOOKUP($C46,Input!$A$8:$HV$39,MATCH(MB$21,Input!$A$6:$HV$6,0),FALSE)/$G46*$F46,0))*$D46</f>
        <v>5916065.9565362232</v>
      </c>
      <c r="MC46" s="1">
        <f>IF($E46+$I46+$D$7&lt;=MC$22,0,IF(MC$22-$D$7&gt;=$E46,VLOOKUP($C46,Input!$A$8:$HV$39,MATCH(MC$21,Input!$A$6:$HV$6,0),FALSE)/$G46*$F46,0))*$D46</f>
        <v>5969796.3206430851</v>
      </c>
      <c r="MD46" s="1">
        <f>IF($E46+$I46+$D$7&lt;=MD$22,0,IF(MD$22-$D$7&gt;=$E46,VLOOKUP($C46,Input!$A$8:$HV$39,MATCH(MD$21,Input!$A$6:$HV$6,0),FALSE)/$G46*$F46,0))*$D46</f>
        <v>5983430.9903587857</v>
      </c>
      <c r="ME46" s="1">
        <f>IF($E46+$I46+$D$7&lt;=ME$22,0,IF(ME$22-$D$7&gt;=$E46,VLOOKUP($C46,Input!$A$8:$HV$39,MATCH(ME$21,Input!$A$6:$HV$6,0),FALSE)/$G46*$F46,0))*$D46</f>
        <v>6109592.1009668177</v>
      </c>
      <c r="MF46" s="1">
        <f>IF($E46+$I46+$D$7&lt;=MF$22,0,IF(MF$22-$D$7&gt;=$E46,VLOOKUP($C46,Input!$A$8:$HV$39,MATCH(MF$21,Input!$A$6:$HV$6,0),FALSE)/$G46*$F46,0))*$D46</f>
        <v>6127800.9295146177</v>
      </c>
      <c r="MG46" s="1">
        <f>IF($E46+$I46+$D$7&lt;=MG$22,0,IF(MG$22-$D$7&gt;=$E46,VLOOKUP($C46,Input!$A$8:$HV$39,MATCH(MG$21,Input!$A$6:$HV$6,0),FALSE)/$G46*$F46,0))*$D46</f>
        <v>6136766.6583126262</v>
      </c>
      <c r="MH46" s="1">
        <f>IF($E46+$I46+$D$7&lt;=MH$22,0,IF(MH$22-$D$7&gt;=$E46,VLOOKUP($C46,Input!$A$8:$HV$39,MATCH(MH$21,Input!$A$6:$HV$6,0),FALSE)/$G46*$F46,0))*$D46</f>
        <v>6163232.1964207347</v>
      </c>
      <c r="MI46" s="1">
        <f>IF($E46+$I46+$D$7&lt;=MI$22,0,IF(MI$22-$D$7&gt;=$E46,VLOOKUP($C46,Input!$A$8:$HV$39,MATCH(MI$21,Input!$A$6:$HV$6,0),FALSE)/$G46*$F46,0))*$D46</f>
        <v>6200756.8754511187</v>
      </c>
      <c r="MJ46" s="1">
        <f>IF($E46+$I46+$D$7&lt;=MJ$22,0,IF(MJ$22-$D$7&gt;=$E46,VLOOKUP($C46,Input!$A$8:$HV$39,MATCH(MJ$21,Input!$A$6:$HV$6,0),FALSE)/$G46*$F46,0))*$D46</f>
        <v>6235614.1157868989</v>
      </c>
      <c r="MK46" s="1">
        <f>IF($E46+$I46+$D$7&lt;=MK$22,0,IF(MK$22-$D$7&gt;=$E46,VLOOKUP($C46,Input!$A$8:$HV$39,MATCH(MK$21,Input!$A$6:$HV$6,0),FALSE)/$G46*$F46,0))*$D46</f>
        <v>0</v>
      </c>
      <c r="ML46" s="1">
        <f>IF($E46+$I46+$D$7&lt;=ML$22,0,IF(ML$22-$D$7&gt;=$E46,VLOOKUP($C46,Input!$A$8:$HV$39,MATCH(ML$21,Input!$A$6:$HV$6,0),FALSE)/$G46*$F46,0))*$D46</f>
        <v>0</v>
      </c>
      <c r="MM46" s="1">
        <f>IF($E46+$I46+$D$7&lt;=MM$22,0,IF(MM$22-$D$7&gt;=$E46,VLOOKUP($C46,Input!$A$8:$HV$39,MATCH(MM$21,Input!$A$6:$HV$6,0),FALSE)/$G46*$F46,0))*$D46</f>
        <v>0</v>
      </c>
      <c r="MN46" s="1">
        <f>IF($E46+$I46+$D$7&lt;=MN$22,0,IF(MN$22-$D$7&gt;=$E46,VLOOKUP($C46,Input!$A$8:$HV$39,MATCH(MN$21,Input!$A$6:$HV$6,0),FALSE)/$G46*$F46,0))*$D46</f>
        <v>0</v>
      </c>
      <c r="MO46" s="1">
        <f>IF($E46+$I46+$D$7&lt;=MO$22,0,IF(MO$22-$D$7&gt;=$E46,VLOOKUP($C46,Input!$A$8:$HV$39,MATCH(MO$21,Input!$A$6:$HV$6,0),FALSE)/$G46*$F46,0))*$D46</f>
        <v>0</v>
      </c>
      <c r="MP46" s="1">
        <f>IF($E46+$I46+$D$7&lt;=MP$22,0,IF(MP$22-$D$7&gt;=$E46,VLOOKUP($C46,Input!$A$8:$HV$39,MATCH(MP$21,Input!$A$6:$HV$6,0),FALSE)/$G46*$F46,0))*$D46</f>
        <v>0</v>
      </c>
      <c r="MQ46" s="1">
        <f>IF($E46+$I46+$D$7&lt;=MQ$22,0,IF(MQ$22-$D$7&gt;=$E46,VLOOKUP($C46,Input!$A$8:$HV$39,MATCH(MQ$21,Input!$A$6:$HV$6,0),FALSE)/$G46*$F46,0))*$D46</f>
        <v>0</v>
      </c>
      <c r="MR46" s="1">
        <f>IF($E46+$I46+$D$7&lt;=MR$22,0,IF(MR$22-$D$7&gt;=$E46,VLOOKUP($C46,Input!$A$8:$HV$39,MATCH(MR$21,Input!$A$6:$HV$6,0),FALSE)/$G46*$F46,0))*$D46</f>
        <v>0</v>
      </c>
      <c r="MS46" s="1">
        <f>IF($E46+$I46+$D$7&lt;=MS$22,0,IF(MS$22-$D$7&gt;=$E46,VLOOKUP($C46,Input!$A$8:$HV$39,MATCH(MS$21,Input!$A$6:$HV$6,0),FALSE)/$G46*$F46,0))*$D46</f>
        <v>0</v>
      </c>
      <c r="MT46" s="1">
        <f>IF($E46+$I46+$D$7&lt;=MT$22,0,IF(MT$22-$D$7&gt;=$E46,VLOOKUP($C46,Input!$A$8:$HV$39,MATCH(MT$21,Input!$A$6:$HV$6,0),FALSE)/$G46*$F46,0))*$D46</f>
        <v>0</v>
      </c>
      <c r="MU46" s="1">
        <f>IF($E46+$I46+$D$7&lt;=MU$22,0,IF(MU$22-$D$7&gt;=$E46,VLOOKUP($C46,Input!$A$8:$HV$39,MATCH(MU$21,Input!$A$6:$HV$6,0),FALSE)/$G46*$F46,0))*$D46</f>
        <v>0</v>
      </c>
      <c r="MV46" s="1">
        <f>IF($E46+$I46+$D$7&lt;=MV$22,0,IF(MV$22-$D$7&gt;=$E46,VLOOKUP($C46,Input!$A$8:$HV$39,MATCH(MV$21,Input!$A$6:$HV$6,0),FALSE)/$G46*$F46,0))*$D46</f>
        <v>0</v>
      </c>
      <c r="MW46" s="1">
        <f>IF($E46+$I46+$D$7&lt;=MW$22,0,IF(MW$22-$D$7&gt;=$E46,VLOOKUP($C46,Input!$A$8:$HV$39,MATCH(MW$21,Input!$A$6:$HV$6,0),FALSE)/$G46*$F46,0))*$D46</f>
        <v>0</v>
      </c>
      <c r="MX46" s="1">
        <f>IF($E46+$I46+$D$7&lt;=MX$22,0,IF(MX$22-$D$7&gt;=$E46,VLOOKUP($C46,Input!$A$8:$HV$39,MATCH(MX$21,Input!$A$6:$HV$6,0),FALSE)/$G46*$F46,0))*$D46</f>
        <v>0</v>
      </c>
      <c r="MZ46" t="str">
        <f>VLOOKUP($C46,Input!$A$8:$HV$39,MATCH(MZ$21,Input!$A$6:$HV$6,0),FALSE)</f>
        <v>Fossil CNG LCFS Credit ($/DGE)</v>
      </c>
      <c r="NA46" s="1">
        <f>IF($E46+$I46+$D$7&lt;=NA$22,0,IF(NA$22-$D$7&gt;=$E46,-VLOOKUP($C46,Input!$A$8:$HV$39,MATCH(NA$21,Input!$A$6:$HV$6,0),FALSE)/$G46*$F46,0))*$D46*$G$4/100</f>
        <v>0</v>
      </c>
      <c r="NB46" s="1">
        <f>IF($E46+$I46+$D$7&lt;=NB$22,0,IF(NB$22-$D$7&gt;=$E46,-VLOOKUP($C46,Input!$A$8:$HV$39,MATCH(NB$21,Input!$A$6:$HV$6,0),FALSE)/$G46*$F46,0))*$D46*$G$4/100</f>
        <v>0</v>
      </c>
      <c r="NC46" s="1">
        <f>IF($E46+$I46+$D$7&lt;=NC$22,0,IF(NC$22-$D$7&gt;=$E46,-VLOOKUP($C46,Input!$A$8:$HV$39,MATCH(NC$21,Input!$A$6:$HV$6,0),FALSE)/$G46*$F46,0))*$D46*$G$4/100</f>
        <v>0</v>
      </c>
      <c r="ND46" s="1">
        <f>IF($E46+$I46+$D$7&lt;=ND$22,0,IF(ND$22-$D$7&gt;=$E46,-VLOOKUP($C46,Input!$A$8:$HV$39,MATCH(ND$21,Input!$A$6:$HV$6,0),FALSE)/$G46*$F46,0))*$D46*$G$4/100</f>
        <v>0</v>
      </c>
      <c r="NE46" s="1">
        <f>IF($E46+$I46+$D$7&lt;=NE$22,0,IF(NE$22-$D$7&gt;=$E46,-VLOOKUP($C46,Input!$A$8:$HV$39,MATCH(NE$21,Input!$A$6:$HV$6,0),FALSE)/$G46*$F46,0))*$D46*$G$4/100</f>
        <v>0</v>
      </c>
      <c r="NF46" s="1">
        <f>IF($E46+$I46+$D$7&lt;=NF$22,0,IF(NF$22-$D$7&gt;=$E46,-VLOOKUP($C46,Input!$A$8:$HV$39,MATCH(NF$21,Input!$A$6:$HV$6,0),FALSE)/$G46*$F46,0))*$D46*$G$4/100</f>
        <v>0</v>
      </c>
      <c r="NG46" s="1">
        <f>IF($E46+$I46+$D$7&lt;=NG$22,0,IF(NG$22-$D$7&gt;=$E46,-VLOOKUP($C46,Input!$A$8:$HV$39,MATCH(NG$21,Input!$A$6:$HV$6,0),FALSE)/$G46*$F46,0))*$D46*$G$4/100</f>
        <v>0</v>
      </c>
      <c r="NH46" s="1">
        <f>IF($E46+$I46+$D$7&lt;=NH$22,0,IF(NH$22-$D$7&gt;=$E46,-VLOOKUP($C46,Input!$A$8:$HV$39,MATCH(NH$21,Input!$A$6:$HV$6,0),FALSE)/$G46*$F46,0))*$D46*$G$4/100</f>
        <v>-200214.46243298994</v>
      </c>
      <c r="NI46" s="1">
        <f>IF($E46+$I46+$D$7&lt;=NI$22,0,IF(NI$22-$D$7&gt;=$E46,-VLOOKUP($C46,Input!$A$8:$HV$39,MATCH(NI$21,Input!$A$6:$HV$6,0),FALSE)/$G46*$F46,0))*$D46*$G$4/100</f>
        <v>-200214.46243298994</v>
      </c>
      <c r="NJ46" s="1">
        <f>IF($E46+$I46+$D$7&lt;=NJ$22,0,IF(NJ$22-$D$7&gt;=$E46,-VLOOKUP($C46,Input!$A$8:$HV$39,MATCH(NJ$21,Input!$A$6:$HV$6,0),FALSE)/$G46*$F46,0))*$D46*$G$4/100</f>
        <v>-200214.46243298994</v>
      </c>
      <c r="NK46" s="1">
        <f>IF($E46+$I46+$D$7&lt;=NK$22,0,IF(NK$22-$D$7&gt;=$E46,-VLOOKUP($C46,Input!$A$8:$HV$39,MATCH(NK$21,Input!$A$6:$HV$6,0),FALSE)/$G46*$F46,0))*$D46*$G$4/100</f>
        <v>-200214.46243298994</v>
      </c>
      <c r="NL46" s="1">
        <f>IF($E46+$I46+$D$7&lt;=NL$22,0,IF(NL$22-$D$7&gt;=$E46,-VLOOKUP($C46,Input!$A$8:$HV$39,MATCH(NL$21,Input!$A$6:$HV$6,0),FALSE)/$G46*$F46,0))*$D46*$G$4/100</f>
        <v>-200214.46243298994</v>
      </c>
      <c r="NM46" s="1">
        <f>IF($E46+$I46+$D$7&lt;=NM$22,0,IF(NM$22-$D$7&gt;=$E46,-VLOOKUP($C46,Input!$A$8:$HV$39,MATCH(NM$21,Input!$A$6:$HV$6,0),FALSE)/$G46*$F46,0))*$D46*$G$4/100</f>
        <v>-200214.46243298994</v>
      </c>
      <c r="NN46" s="1">
        <f>IF($E46+$I46+$D$7&lt;=NN$22,0,IF(NN$22-$D$7&gt;=$E46,-VLOOKUP($C46,Input!$A$8:$HV$39,MATCH(NN$21,Input!$A$6:$HV$6,0),FALSE)/$G46*$F46,0))*$D46*$G$4/100</f>
        <v>-200214.46243298994</v>
      </c>
      <c r="NO46" s="1">
        <f>IF($E46+$I46+$D$7&lt;=NO$22,0,IF(NO$22-$D$7&gt;=$E46,-VLOOKUP($C46,Input!$A$8:$HV$39,MATCH(NO$21,Input!$A$6:$HV$6,0),FALSE)/$G46*$F46,0))*$D46*$G$4/100</f>
        <v>-200214.46243298994</v>
      </c>
      <c r="NP46" s="1">
        <f>IF($E46+$I46+$D$7&lt;=NP$22,0,IF(NP$22-$D$7&gt;=$E46,-VLOOKUP($C46,Input!$A$8:$HV$39,MATCH(NP$21,Input!$A$6:$HV$6,0),FALSE)/$G46*$F46,0))*$D46*$G$4/100</f>
        <v>-200214.46243298994</v>
      </c>
      <c r="NQ46" s="1">
        <f>IF($E46+$I46+$D$7&lt;=NQ$22,0,IF(NQ$22-$D$7&gt;=$E46,-VLOOKUP($C46,Input!$A$8:$HV$39,MATCH(NQ$21,Input!$A$6:$HV$6,0),FALSE)/$G46*$F46,0))*$D46*$G$4/100</f>
        <v>-200214.46243298994</v>
      </c>
      <c r="NR46" s="1">
        <f>IF($E46+$I46+$D$7&lt;=NR$22,0,IF(NR$22-$D$7&gt;=$E46,-VLOOKUP($C46,Input!$A$8:$HV$39,MATCH(NR$21,Input!$A$6:$HV$6,0),FALSE)/$G46*$F46,0))*$D46*$G$4/100</f>
        <v>-200214.46243298994</v>
      </c>
      <c r="NS46" s="1">
        <f>IF($E46+$I46+$D$7&lt;=NS$22,0,IF(NS$22-$D$7&gt;=$E46,-VLOOKUP($C46,Input!$A$8:$HV$39,MATCH(NS$21,Input!$A$6:$HV$6,0),FALSE)/$G46*$F46,0))*$D46*$G$4/100</f>
        <v>-200214.46243298994</v>
      </c>
      <c r="NT46" s="1">
        <f>IF($E46+$I46+$D$7&lt;=NT$22,0,IF(NT$22-$D$7&gt;=$E46,-VLOOKUP($C46,Input!$A$8:$HV$39,MATCH(NT$21,Input!$A$6:$HV$6,0),FALSE)/$G46*$F46,0))*$D46*$G$4/100</f>
        <v>-200214.46243298994</v>
      </c>
      <c r="NU46" s="1">
        <f>IF($E46+$I46+$D$7&lt;=NU$22,0,IF(NU$22-$D$7&gt;=$E46,-VLOOKUP($C46,Input!$A$8:$HV$39,MATCH(NU$21,Input!$A$6:$HV$6,0),FALSE)/$G46*$F46,0))*$D46*$G$4/100</f>
        <v>-200214.46243298994</v>
      </c>
      <c r="NV46" s="1">
        <f>IF($E46+$I46+$D$7&lt;=NV$22,0,IF(NV$22-$D$7&gt;=$E46,-VLOOKUP($C46,Input!$A$8:$HV$39,MATCH(NV$21,Input!$A$6:$HV$6,0),FALSE)/$G46*$F46,0))*$D46*$G$4/100</f>
        <v>0</v>
      </c>
      <c r="NW46" s="1">
        <f>IF($E46+$I46+$D$7&lt;=NW$22,0,IF(NW$22-$D$7&gt;=$E46,-VLOOKUP($C46,Input!$A$8:$HV$39,MATCH(NW$21,Input!$A$6:$HV$6,0),FALSE)/$G46*$F46,0))*$D46*$G$4/100</f>
        <v>0</v>
      </c>
      <c r="NX46" s="1">
        <f>IF($E46+$I46+$D$7&lt;=NX$22,0,IF(NX$22-$D$7&gt;=$E46,-VLOOKUP($C46,Input!$A$8:$HV$39,MATCH(NX$21,Input!$A$6:$HV$6,0),FALSE)/$G46*$F46,0))*$D46*$G$4/100</f>
        <v>0</v>
      </c>
      <c r="NY46" s="1">
        <f>IF($E46+$I46+$D$7&lt;=NY$22,0,IF(NY$22-$D$7&gt;=$E46,-VLOOKUP($C46,Input!$A$8:$HV$39,MATCH(NY$21,Input!$A$6:$HV$6,0),FALSE)/$G46*$F46,0))*$D46*$G$4/100</f>
        <v>0</v>
      </c>
      <c r="NZ46" s="1">
        <f>IF($E46+$I46+$D$7&lt;=NZ$22,0,IF(NZ$22-$D$7&gt;=$E46,-VLOOKUP($C46,Input!$A$8:$HV$39,MATCH(NZ$21,Input!$A$6:$HV$6,0),FALSE)/$G46*$F46,0))*$D46*$G$4/100</f>
        <v>0</v>
      </c>
      <c r="OA46" s="1">
        <f>IF($E46+$I46+$D$7&lt;=OA$22,0,IF(OA$22-$D$7&gt;=$E46,-VLOOKUP($C46,Input!$A$8:$HV$39,MATCH(OA$21,Input!$A$6:$HV$6,0),FALSE)/$G46*$F46,0))*$D46*$G$4/100</f>
        <v>0</v>
      </c>
      <c r="OB46" s="1">
        <f>IF($E46+$I46+$D$7&lt;=OB$22,0,IF(OB$22-$D$7&gt;=$E46,-VLOOKUP($C46,Input!$A$8:$HV$39,MATCH(OB$21,Input!$A$6:$HV$6,0),FALSE)/$G46*$F46,0))*$D46*$G$4/100</f>
        <v>0</v>
      </c>
      <c r="OC46" s="1">
        <f>IF($E46+$I46+$D$7&lt;=OC$22,0,IF(OC$22-$D$7&gt;=$E46,-VLOOKUP($C46,Input!$A$8:$HV$39,MATCH(OC$21,Input!$A$6:$HV$6,0),FALSE)/$G46*$F46,0))*$D46*$G$4/100</f>
        <v>0</v>
      </c>
      <c r="OD46" s="1">
        <f>IF($E46+$I46+$D$7&lt;=OD$22,0,IF(OD$22-$D$7&gt;=$E46,-VLOOKUP($C46,Input!$A$8:$HV$39,MATCH(OD$21,Input!$A$6:$HV$6,0),FALSE)/$G46*$F46,0))*$D46*$G$4/100</f>
        <v>0</v>
      </c>
      <c r="OE46" s="1">
        <f>IF($E46+$I46+$D$7&lt;=OE$22,0,IF(OE$22-$D$7&gt;=$E46,-VLOOKUP($C46,Input!$A$8:$HV$39,MATCH(OE$21,Input!$A$6:$HV$6,0),FALSE)/$G46*$F46,0))*$D46*$G$4/100</f>
        <v>0</v>
      </c>
      <c r="OF46" s="1">
        <f>IF($E46+$I46+$D$7&lt;=OF$22,0,IF(OF$22-$D$7&gt;=$E46,-VLOOKUP($C46,Input!$A$8:$HV$39,MATCH(OF$21,Input!$A$6:$HV$6,0),FALSE)/$G46*$F46,0))*$D46*$G$4/100</f>
        <v>0</v>
      </c>
      <c r="OG46" s="1">
        <f>IF($E46+$I46+$D$7&lt;=OG$22,0,IF(OG$22-$D$7&gt;=$E46,-VLOOKUP($C46,Input!$A$8:$HV$39,MATCH(OG$21,Input!$A$6:$HV$6,0),FALSE)/$G46*$F46,0))*$D46*$G$4/100</f>
        <v>0</v>
      </c>
      <c r="OH46" s="1">
        <f>IF($E46+$I46+$D$7&lt;=OH$22,0,IF(OH$22-$D$7&gt;=$E46,-VLOOKUP($C46,Input!$A$8:$HV$39,MATCH(OH$21,Input!$A$6:$HV$6,0),FALSE)/$G46*$F46,0))*$D46*$G$4/100</f>
        <v>0</v>
      </c>
      <c r="OI46" s="1">
        <f>IF($E46+$I46+$D$7&lt;=OI$22,0,IF(OI$22-$D$7&gt;=$E46,-VLOOKUP($C46,Input!$A$8:$HV$39,MATCH(OI$21,Input!$A$6:$HV$6,0),FALSE)/$G46*$F46,0))*$D46*$G$4/100</f>
        <v>0</v>
      </c>
      <c r="OK46" t="str">
        <f>VLOOKUP($C46,Input!$A$8:$HW$39,MATCH(OK$21,Input!$A$6:$HW$6,0),FALSE)</f>
        <v>NA</v>
      </c>
      <c r="OL46" s="1">
        <f>IF($E46+$I46+$D$7&lt;=OL$22,0,IF(OL$22-$D$7&gt;=$E46,IF(COUNTIF($KZ46:LP46,"&gt;0")&gt;0,VLOOKUP($C46,Input!$A$8:$HV$21,MATCH($OK$21+COUNTIF($KZ46:LP46,"&gt;0"),Input!$A$6:$HV$6,0),FALSE),0),0))*$D46</f>
        <v>0</v>
      </c>
      <c r="OM46" s="1">
        <f>IF($E46+$I46+$D$7&lt;=OM$22,0,IF(OM$22-$D$7&gt;=$E46,IF(COUNTIF($KZ46:LQ46,"&gt;0")&gt;0,VLOOKUP($C46,Input!$A$8:$HV$21,MATCH($OK$21+COUNTIF($KZ46:LQ46,"&gt;0"),Input!$A$6:$HV$6,0),FALSE),0),0))*$D46</f>
        <v>0</v>
      </c>
      <c r="ON46" s="1">
        <f>IF($E46+$I46+$D$7&lt;=ON$22,0,IF(ON$22-$D$7&gt;=$E46,IF(COUNTIF($KZ46:LR46,"&gt;0")&gt;0,VLOOKUP($C46,Input!$A$8:$HV$21,MATCH($OK$21+COUNTIF($KZ46:LR46,"&gt;0"),Input!$A$6:$HV$6,0),FALSE),0),0))*$D46</f>
        <v>0</v>
      </c>
      <c r="OO46" s="1">
        <f>IF($E46+$I46+$D$7&lt;=OO$22,0,IF(OO$22-$D$7&gt;=$E46,IF(COUNTIF($KZ46:LS46,"&gt;0")&gt;0,VLOOKUP($C46,Input!$A$8:$HV$21,MATCH($OK$21+COUNTIF($KZ46:LS46,"&gt;0"),Input!$A$6:$HV$6,0),FALSE),0),0))*$D46</f>
        <v>0</v>
      </c>
      <c r="OP46" s="1">
        <f>IF($E46+$I46+$D$7&lt;=OP$22,0,IF(OP$22-$D$7&gt;=$E46,IF(COUNTIF($KZ46:LT46,"&gt;0")&gt;0,VLOOKUP($C46,Input!$A$8:$HV$21,MATCH($OK$21+COUNTIF($KZ46:LT46,"&gt;0"),Input!$A$6:$HV$6,0),FALSE),0),0))*$D46</f>
        <v>0</v>
      </c>
      <c r="OQ46" s="1">
        <f>IF($E46+$I46+$D$7&lt;=OQ$22,0,IF(OQ$22-$D$7&gt;=$E46,IF(COUNTIF($KZ46:LU46,"&gt;0")&gt;0,VLOOKUP($C46,Input!$A$8:$HV$21,MATCH($OK$21+COUNTIF($KZ46:LU46,"&gt;0"),Input!$A$6:$HV$6,0),FALSE),0),0))*$D46</f>
        <v>0</v>
      </c>
      <c r="OR46" s="1">
        <f>IF($E46+$I46+$D$7&lt;=OR$22,0,IF(OR$22-$D$7&gt;=$E46,IF(COUNTIF($KZ46:LV46,"&gt;0")&gt;0,VLOOKUP($C46,Input!$A$8:$HV$21,MATCH($OK$21+COUNTIF($KZ46:LV46,"&gt;0"),Input!$A$6:$HV$6,0),FALSE),0),0))*$D46</f>
        <v>0</v>
      </c>
      <c r="OS46" s="1">
        <f>IF($E46+$I46+$D$7&lt;=OS$22,0,IF(OS$22-$D$7&gt;=$E46,IF(COUNTIF($KZ46:LW46,"&gt;0")&gt;0,VLOOKUP($C46,Input!$A$8:$HV$21,MATCH($OK$21+COUNTIF($KZ46:LW46,"&gt;0"),Input!$A$6:$HV$6,0),FALSE),0),0))*$D46</f>
        <v>0</v>
      </c>
      <c r="OT46" s="1">
        <f>IF($E46+$I46+$D$7&lt;=OT$22,0,IF(OT$22-$D$7&gt;=$E46,IF(COUNTIF($KZ46:LX46,"&gt;0")&gt;0,VLOOKUP($C46,Input!$A$8:$HV$21,MATCH($OK$21+COUNTIF($KZ46:LX46,"&gt;0"),Input!$A$6:$HV$6,0),FALSE),0),0))*$D46</f>
        <v>0</v>
      </c>
      <c r="OU46" s="1">
        <f>IF($E46+$I46+$D$7&lt;=OU$22,0,IF(OU$22-$D$7&gt;=$E46,IF(COUNTIF($KZ46:LY46,"&gt;0")&gt;0,VLOOKUP($C46,Input!$A$8:$HV$21,MATCH($OK$21+COUNTIF($KZ46:LY46,"&gt;0"),Input!$A$6:$HV$6,0),FALSE),0),0))*$D46</f>
        <v>0</v>
      </c>
      <c r="OV46" s="1">
        <f>IF($E46+$I46+$D$7&lt;=OV$22,0,IF(OV$22-$D$7&gt;=$E46,IF(COUNTIF($KZ46:LZ46,"&gt;0")&gt;0,VLOOKUP($C46,Input!$A$8:$HV$21,MATCH($OK$21+COUNTIF($KZ46:LZ46,"&gt;0"),Input!$A$6:$HV$6,0),FALSE),0),0))*$D46</f>
        <v>0</v>
      </c>
      <c r="OW46" s="1">
        <f>IF($E46+$I46+$D$7&lt;=OW$22,0,IF(OW$22-$D$7&gt;=$E46,IF(COUNTIF($KZ46:MA46,"&gt;0")&gt;0,VLOOKUP($C46,Input!$A$8:$HV$21,MATCH($OK$21+COUNTIF($KZ46:MA46,"&gt;0"),Input!$A$6:$HV$6,0),FALSE),0),0))*$D46</f>
        <v>0</v>
      </c>
      <c r="OX46" s="1">
        <f>IF($E46+$I46+$D$7&lt;=OX$22,0,IF(OX$22-$D$7&gt;=$E46,IF(COUNTIF($KZ46:MB46,"&gt;0")&gt;0,VLOOKUP($C46,Input!$A$8:$HV$21,MATCH($OK$21+COUNTIF($KZ46:MB46,"&gt;0"),Input!$A$6:$HV$6,0),FALSE),0),0))*$D46</f>
        <v>0</v>
      </c>
      <c r="OY46" s="1">
        <f>IF($E46+$I46+$D$7&lt;=OY$22,0,IF(OY$22-$D$7&gt;=$E46,IF(COUNTIF($KZ46:MC46,"&gt;0")&gt;0,VLOOKUP($C46,Input!$A$8:$HV$21,MATCH($OK$21+COUNTIF($KZ46:MC46,"&gt;0"),Input!$A$6:$HV$6,0),FALSE),0),0))*$D46</f>
        <v>0</v>
      </c>
      <c r="OZ46" s="1">
        <f>IF($E46+$I46+$D$7&lt;=OZ$22,0,IF(OZ$22-$D$7&gt;=$E46,IF(COUNTIF($KZ46:MD46,"&gt;0")&gt;0,VLOOKUP($C46,Input!$A$8:$HV$21,MATCH($OK$21+COUNTIF($KZ46:MD46,"&gt;0"),Input!$A$6:$HV$6,0),FALSE),0),0))*$D46</f>
        <v>0</v>
      </c>
      <c r="PA46" s="1">
        <f>IF($E46+$I46+$D$7&lt;=PA$22,0,IF(PA$22-$D$7&gt;=$E46,IF(COUNTIF($KZ46:ME46,"&gt;0")&gt;0,VLOOKUP($C46,Input!$A$8:$HV$21,MATCH($OK$21+COUNTIF($KZ46:ME46,"&gt;0"),Input!$A$6:$HV$6,0),FALSE),0),0))*$D46</f>
        <v>0</v>
      </c>
      <c r="PB46" s="1">
        <f>IF($E46+$I46+$D$7&lt;=PB$22,0,IF(PB$22-$D$7&gt;=$E46,IF(COUNTIF($KZ46:MF46,"&gt;0")&gt;0,VLOOKUP($C46,Input!$A$8:$HV$21,MATCH($OK$21+COUNTIF($KZ46:MF46,"&gt;0"),Input!$A$6:$HV$6,0),FALSE),0),0))*$D46</f>
        <v>0</v>
      </c>
      <c r="PC46" s="1">
        <f>IF($E46+$I46+$D$7&lt;=PC$22,0,IF(PC$22-$D$7&gt;=$E46,IF(COUNTIF($KZ46:MG46,"&gt;0")&gt;0,VLOOKUP($C46,Input!$A$8:$HV$21,MATCH($OK$21+COUNTIF($KZ46:MG46,"&gt;0"),Input!$A$6:$HV$6,0),FALSE),0),0))*$D46</f>
        <v>0</v>
      </c>
      <c r="PD46" s="1">
        <f>IF($E46+$I46+$D$7&lt;=PD$22,0,IF(PD$22-$D$7&gt;=$E46,IF(COUNTIF($KZ46:MH46,"&gt;0")&gt;0,VLOOKUP($C46,Input!$A$8:$HV$21,MATCH($OK$21+COUNTIF($KZ46:MH46,"&gt;0"),Input!$A$6:$HV$6,0),FALSE),0),0))*$D46</f>
        <v>0</v>
      </c>
      <c r="PE46" s="1">
        <f>IF($E46+$I46+$D$7&lt;=PE$22,0,IF(PE$22-$D$7&gt;=$E46,IF(COUNTIF($KZ46:MI46,"&gt;0")&gt;0,VLOOKUP($C46,Input!$A$8:$HV$21,MATCH($OK$21+COUNTIF($KZ46:MI46,"&gt;0"),Input!$A$6:$HV$6,0),FALSE),0),0))*$D46</f>
        <v>0</v>
      </c>
      <c r="PF46" s="1">
        <f>IF($E46+$I46+$D$7&lt;=PF$22,0,IF(PF$22-$D$7&gt;=$E46,IF(COUNTIF($KZ46:MJ46,"&gt;0")&gt;0,VLOOKUP($C46,Input!$A$8:$HV$21,MATCH($OK$21+COUNTIF($KZ46:MJ46,"&gt;0"),Input!$A$6:$HV$6,0),FALSE),0),0))*$D46</f>
        <v>0</v>
      </c>
      <c r="PG46" s="1">
        <f>IF($E46+$I46+$D$7&lt;=PG$22,0,IF(PG$22-$D$7&gt;=$E46,IF(COUNTIF($KZ46:MK46,"&gt;0")&gt;0,VLOOKUP($C46,Input!$A$8:$HV$21,MATCH($OK$21+COUNTIF($KZ46:MK46,"&gt;0"),Input!$A$6:$HV$6,0),FALSE),0),0))*$D46</f>
        <v>0</v>
      </c>
      <c r="PH46" s="1">
        <f>IF($E46+$I46+$D$7&lt;=PH$22,0,IF(PH$22-$D$7&gt;=$E46,IF(COUNTIF($KZ46:ML46,"&gt;0")&gt;0,VLOOKUP($C46,Input!$A$8:$HV$21,MATCH($OK$21+COUNTIF($KZ46:ML46,"&gt;0"),Input!$A$6:$HV$6,0),FALSE),0),0))*$D46</f>
        <v>0</v>
      </c>
      <c r="PI46" s="1">
        <f>IF($E46+$I46+$D$7&lt;=PI$22,0,IF(PI$22-$D$7&gt;=$E46,IF(COUNTIF($KZ46:MM46,"&gt;0")&gt;0,VLOOKUP($C46,Input!$A$8:$HV$21,MATCH($OK$21+COUNTIF($KZ46:MM46,"&gt;0"),Input!$A$6:$HV$6,0),FALSE),0),0))*$D46</f>
        <v>0</v>
      </c>
      <c r="PJ46" s="1">
        <f>IF($E46+$I46+$D$7&lt;=PJ$22,0,IF(PJ$22-$D$7&gt;=$E46,IF(COUNTIF($KZ46:MN46,"&gt;0")&gt;0,VLOOKUP($C46,Input!$A$8:$HV$21,MATCH($OK$21+COUNTIF($KZ46:MN46,"&gt;0"),Input!$A$6:$HV$6,0),FALSE),0),0))*$D46</f>
        <v>0</v>
      </c>
      <c r="PK46" s="1">
        <f>IF($E46+$I46+$D$7&lt;=PK$22,0,IF(PK$22-$D$7&gt;=$E46,IF(COUNTIF($KZ46:MO46,"&gt;0")&gt;0,VLOOKUP($C46,Input!$A$8:$HV$21,MATCH($OK$21+COUNTIF($KZ46:MO46,"&gt;0"),Input!$A$6:$HV$6,0),FALSE),0),0))*$D46</f>
        <v>0</v>
      </c>
      <c r="PL46" s="1">
        <f>IF($E46+$I46+$D$7&lt;=PL$22,0,IF(PL$22-$D$7&gt;=$E46,IF(COUNTIF($KZ46:MP46,"&gt;0")&gt;0,VLOOKUP($C46,Input!$A$8:$HV$21,MATCH($OK$21+COUNTIF($KZ46:MP46,"&gt;0"),Input!$A$6:$HV$6,0),FALSE),0),0))*$D46</f>
        <v>0</v>
      </c>
      <c r="PM46" s="1">
        <f>IF($E46+$I46+$D$7&lt;=PM$22,0,IF(PM$22-$D$7&gt;=$E46,IF(COUNTIF($KZ46:MQ46,"&gt;0")&gt;0,VLOOKUP($C46,Input!$A$8:$HV$21,MATCH($OK$21+COUNTIF($KZ46:MQ46,"&gt;0"),Input!$A$6:$HV$6,0),FALSE),0),0))*$D46</f>
        <v>0</v>
      </c>
      <c r="PN46" s="1">
        <f>IF($E46+$I46+$D$7&lt;=PN$22,0,IF(PN$22-$D$7&gt;=$E46,IF(COUNTIF($KZ46:MR46,"&gt;0")&gt;0,VLOOKUP($C46,Input!$A$8:$HV$21,MATCH($OK$21+COUNTIF($KZ46:MR46,"&gt;0"),Input!$A$6:$HV$6,0),FALSE),0),0))*$D46</f>
        <v>0</v>
      </c>
      <c r="PO46" s="1">
        <f>IF($E46+$I46+$D$7&lt;=PO$22,0,IF(PO$22-$D$7&gt;=$E46,IF(COUNTIF($KZ46:MS46,"&gt;0")&gt;0,VLOOKUP($C46,Input!$A$8:$HV$21,MATCH($OK$21+COUNTIF($KZ46:MS46,"&gt;0"),Input!$A$6:$HV$6,0),FALSE),0),0))*$D46</f>
        <v>0</v>
      </c>
      <c r="PP46" s="1">
        <f>IF($E46+$I46+$D$7&lt;=PP$22,0,IF(PP$22-$D$7&gt;=$E46,IF(COUNTIF($KZ46:MT46,"&gt;0")&gt;0,VLOOKUP($C46,Input!$A$8:$HV$21,MATCH($OK$21+COUNTIF($KZ46:MT46,"&gt;0"),Input!$A$6:$HV$6,0),FALSE),0),0))*$D46</f>
        <v>0</v>
      </c>
      <c r="PQ46" s="1">
        <f>IF($E46+$I46+$D$7&lt;=PQ$22,0,IF(PQ$22-$D$7&gt;=$E46,IF(COUNTIF($KZ46:MU46,"&gt;0")&gt;0,VLOOKUP($C46,Input!$A$8:$HV$21,MATCH($OK$21+COUNTIF($KZ46:MU46,"&gt;0"),Input!$A$6:$HV$6,0),FALSE),0),0))*$D46</f>
        <v>0</v>
      </c>
      <c r="PR46" s="1">
        <f>IF($E46+$I46+$D$7&lt;=PR$22,0,IF(PR$22-$D$7&gt;=$E46,IF(COUNTIF($KZ46:MV46,"&gt;0")&gt;0,VLOOKUP($C46,Input!$A$8:$HV$21,MATCH($OK$21+COUNTIF($KZ46:MV46,"&gt;0"),Input!$A$6:$HV$6,0),FALSE),0),0))*$D46</f>
        <v>0</v>
      </c>
      <c r="PS46" s="1">
        <f>IF($E46+$I46+$D$7&lt;=PS$22,0,IF(PS$22-$D$7&gt;=$E46,IF(COUNTIF($KZ46:MW46,"&gt;0")&gt;0,VLOOKUP($C46,Input!$A$8:$HV$21,MATCH($OK$21+COUNTIF($KZ46:MW46,"&gt;0"),Input!$A$6:$HV$6,0),FALSE),0),0))*$D46</f>
        <v>0</v>
      </c>
      <c r="PT46" s="1">
        <f>IF($E46+$I46+$D$7&lt;=PT$22,0,IF(PT$22-$D$7&gt;=$E46,IF(COUNTIF($KZ46:MX46,"&gt;0")&gt;0,VLOOKUP($C46,Input!$A$8:$HV$21,MATCH($OK$21+COUNTIF($KZ46:MX46,"&gt;0"),Input!$A$6:$HV$6,0),FALSE),0),0))*$D46</f>
        <v>0</v>
      </c>
      <c r="PV46" s="1" t="str">
        <f t="shared" si="169"/>
        <v>2023 MY 40' CNG w Midlife Rebuild {234 Buses}</v>
      </c>
      <c r="PW46" s="1">
        <f t="shared" si="172"/>
        <v>0</v>
      </c>
      <c r="PX46" s="1">
        <f t="shared" si="173"/>
        <v>0</v>
      </c>
      <c r="PY46" s="1">
        <f t="shared" si="174"/>
        <v>0</v>
      </c>
      <c r="PZ46" s="1">
        <f t="shared" si="175"/>
        <v>0</v>
      </c>
      <c r="QA46" s="1">
        <f t="shared" si="176"/>
        <v>0</v>
      </c>
      <c r="QB46" s="1">
        <f t="shared" si="177"/>
        <v>0</v>
      </c>
      <c r="QC46" s="1">
        <f t="shared" si="178"/>
        <v>0</v>
      </c>
      <c r="QD46" s="1">
        <f t="shared" si="179"/>
        <v>147285204.48676983</v>
      </c>
      <c r="QE46" s="1">
        <f t="shared" si="180"/>
        <v>12555971.332277963</v>
      </c>
      <c r="QF46" s="1">
        <f t="shared" si="181"/>
        <v>12687493.169934915</v>
      </c>
      <c r="QG46" s="1">
        <f t="shared" si="182"/>
        <v>12789206.246828221</v>
      </c>
      <c r="QH46" s="1">
        <f t="shared" si="183"/>
        <v>13611206.140868513</v>
      </c>
      <c r="QI46" s="1">
        <f t="shared" si="184"/>
        <v>13671851.494103232</v>
      </c>
      <c r="QJ46" s="1">
        <f t="shared" si="185"/>
        <v>21915581.858210094</v>
      </c>
      <c r="QK46" s="1">
        <f t="shared" si="186"/>
        <v>13739216.527925795</v>
      </c>
      <c r="QL46" s="1">
        <f t="shared" si="187"/>
        <v>13865377.638533829</v>
      </c>
      <c r="QM46" s="1">
        <f t="shared" si="188"/>
        <v>13883586.467081627</v>
      </c>
      <c r="QN46" s="1">
        <f t="shared" si="189"/>
        <v>13892552.195879636</v>
      </c>
      <c r="QO46" s="1">
        <f t="shared" si="190"/>
        <v>13919017.733987745</v>
      </c>
      <c r="QP46" s="1">
        <f t="shared" si="191"/>
        <v>13956542.413018128</v>
      </c>
      <c r="QQ46" s="1">
        <f t="shared" si="192"/>
        <v>13991399.653353909</v>
      </c>
      <c r="QR46" s="1">
        <f t="shared" si="193"/>
        <v>0</v>
      </c>
      <c r="QS46" s="1">
        <f t="shared" si="194"/>
        <v>0</v>
      </c>
      <c r="QT46" s="1">
        <f t="shared" si="195"/>
        <v>0</v>
      </c>
      <c r="QU46" s="1">
        <f t="shared" si="196"/>
        <v>0</v>
      </c>
      <c r="QV46" s="1">
        <f t="shared" si="197"/>
        <v>0</v>
      </c>
      <c r="QW46" s="1">
        <f t="shared" si="198"/>
        <v>0</v>
      </c>
      <c r="QX46" s="1">
        <f t="shared" si="199"/>
        <v>0</v>
      </c>
      <c r="QY46" s="1">
        <f t="shared" si="200"/>
        <v>0</v>
      </c>
      <c r="QZ46" s="1">
        <f t="shared" si="201"/>
        <v>0</v>
      </c>
      <c r="RA46" s="1">
        <f t="shared" si="202"/>
        <v>0</v>
      </c>
      <c r="RB46" s="1">
        <f t="shared" si="203"/>
        <v>0</v>
      </c>
      <c r="RC46" s="1">
        <f t="shared" si="204"/>
        <v>0</v>
      </c>
      <c r="RD46" s="1">
        <f t="shared" si="205"/>
        <v>0</v>
      </c>
      <c r="RE46" s="1">
        <f t="shared" si="206"/>
        <v>0</v>
      </c>
      <c r="RF46" s="1">
        <f t="shared" si="207"/>
        <v>331764207.35877341</v>
      </c>
      <c r="RG46" s="1">
        <f t="shared" si="208"/>
        <v>242175847.59469286</v>
      </c>
      <c r="RH46" s="72"/>
      <c r="RI46" s="37"/>
    </row>
    <row r="47" spans="1:477" x14ac:dyDescent="0.25">
      <c r="A47" s="50"/>
      <c r="B47" s="143"/>
      <c r="C47" s="111" t="s">
        <v>76</v>
      </c>
      <c r="D47" s="108">
        <f t="shared" si="171"/>
        <v>234</v>
      </c>
      <c r="E47" s="110">
        <f t="shared" si="209"/>
        <v>2024</v>
      </c>
      <c r="F47" s="68">
        <f t="shared" si="168"/>
        <v>40000</v>
      </c>
      <c r="G47" s="69">
        <f>VLOOKUP($C47,Input!$A$8:$HV$39,MATCH(G$21,Input!$A$6:$HV$6,0),FALSE)</f>
        <v>2.91</v>
      </c>
      <c r="H47" s="123">
        <f>VLOOKUP($C47,Input!$A$8:$HV$39,MATCH(H$21,Input!$A$6:$HV$6,0),FALSE)</f>
        <v>0</v>
      </c>
      <c r="I47" s="70">
        <f>VLOOKUP($C47,Input!$A$8:$HV$39,MATCH(I$21,Input!$A$6:$HV$6,0),FALSE)</f>
        <v>14</v>
      </c>
      <c r="J47" s="1">
        <f>+IF($E47=J$22,VLOOKUP($C47,Input!$A$8:$AN$39,MATCH(J$21,Input!$A$6:$AN$6,0),FALSE)+$H47,0)*$D47</f>
        <v>0</v>
      </c>
      <c r="K47" s="1">
        <f>+IF($E47=K$22,VLOOKUP($C47,Input!$A$8:$AN$39,MATCH(K$21,Input!$A$6:$AN$6,0),FALSE)+$H47,0)*$D47</f>
        <v>0</v>
      </c>
      <c r="L47" s="1">
        <f>+IF($E47=L$22,VLOOKUP($C47,Input!$A$8:$AN$39,MATCH(L$21,Input!$A$6:$AN$6,0),FALSE)+$H47,0)*$D47</f>
        <v>0</v>
      </c>
      <c r="M47" s="1">
        <f>+IF($E47=M$22,VLOOKUP($C47,Input!$A$8:$AN$39,MATCH(M$21,Input!$A$6:$AN$6,0),FALSE)+$H47,0)*$D47</f>
        <v>0</v>
      </c>
      <c r="N47" s="1">
        <f>+IF($E47=N$22,VLOOKUP($C47,Input!$A$8:$AN$39,MATCH(N$21,Input!$A$6:$AN$6,0),FALSE)+$H47,0)*$D47</f>
        <v>0</v>
      </c>
      <c r="O47" s="1">
        <f>+IF($E47=O$22,VLOOKUP($C47,Input!$A$8:$AN$39,MATCH(O$21,Input!$A$6:$AN$6,0),FALSE)+$H47,0)*$D47</f>
        <v>0</v>
      </c>
      <c r="P47" s="1">
        <f>+IF($E47=P$22,VLOOKUP($C47,Input!$A$8:$AN$39,MATCH(P$21,Input!$A$6:$AN$6,0),FALSE)+$H47,0)*$D47</f>
        <v>0</v>
      </c>
      <c r="Q47" s="1">
        <f>+IF($E47=Q$22,VLOOKUP($C47,Input!$A$8:$AN$39,MATCH(Q$21,Input!$A$6:$AN$6,0),FALSE)+$H47,0)*$D47</f>
        <v>0</v>
      </c>
      <c r="R47" s="1">
        <f>+IF($E47=R$22,VLOOKUP($C47,Input!$A$8:$AN$39,MATCH(R$21,Input!$A$6:$AN$6,0),FALSE)+$H47,0)*$D47</f>
        <v>134304872.37728804</v>
      </c>
      <c r="S47" s="1">
        <f>+IF($E47=S$22,VLOOKUP($C47,Input!$A$8:$AN$39,MATCH(S$21,Input!$A$6:$AN$6,0),FALSE)+$H47,0)*$D47</f>
        <v>0</v>
      </c>
      <c r="T47" s="1">
        <f>+IF($E47=T$22,VLOOKUP($C47,Input!$A$8:$AN$39,MATCH(T$21,Input!$A$6:$AN$6,0),FALSE)+$H47,0)*$D47</f>
        <v>0</v>
      </c>
      <c r="U47" s="1">
        <f>+IF($E47=U$22,VLOOKUP($C47,Input!$A$8:$AN$39,MATCH(U$21,Input!$A$6:$AN$6,0),FALSE)+$H47,0)*$D47</f>
        <v>0</v>
      </c>
      <c r="V47" s="1">
        <f>+IF($E47=V$22,VLOOKUP($C47,Input!$A$8:$AN$39,MATCH(V$21,Input!$A$6:$AN$6,0),FALSE)+$H47,0)*$D47</f>
        <v>0</v>
      </c>
      <c r="W47" s="1">
        <f>+IF($E47=W$22,VLOOKUP($C47,Input!$A$8:$AN$39,MATCH(W$21,Input!$A$6:$AN$6,0),FALSE)+$H47,0)*$D47</f>
        <v>0</v>
      </c>
      <c r="X47" s="1">
        <f>+IF($E47=X$22,VLOOKUP($C47,Input!$A$8:$AN$39,MATCH(X$21,Input!$A$6:$AN$6,0),FALSE)+$H47,0)*$D47</f>
        <v>0</v>
      </c>
      <c r="Y47" s="1">
        <f>+IF($E47=Y$22,VLOOKUP($C47,Input!$A$8:$AN$39,MATCH(Y$21,Input!$A$6:$AN$6,0),FALSE)+$H47,0)*$D47</f>
        <v>0</v>
      </c>
      <c r="Z47" s="1">
        <f>+IF($E47=Z$22,VLOOKUP($C47,Input!$A$8:$AN$39,MATCH(Z$21,Input!$A$6:$AN$6,0),FALSE)+$H47,0)*$D47</f>
        <v>0</v>
      </c>
      <c r="AA47" s="1">
        <f>+IF($E47=AA$22,VLOOKUP($C47,Input!$A$8:$AN$39,MATCH(AA$21,Input!$A$6:$AN$6,0),FALSE)+$H47,0)*$D47</f>
        <v>0</v>
      </c>
      <c r="AB47" s="1">
        <f>+IF($E47=AB$22,VLOOKUP($C47,Input!$A$8:$AN$39,MATCH(AB$21,Input!$A$6:$AN$6,0),FALSE)+$H47,0)*$D47</f>
        <v>0</v>
      </c>
      <c r="AC47" s="1">
        <f>+IF($E47=AC$22,VLOOKUP($C47,Input!$A$8:$AN$39,MATCH(AC$21,Input!$A$6:$AN$6,0),FALSE)+$H47,0)*$D47</f>
        <v>0</v>
      </c>
      <c r="AD47" s="1">
        <f>+IF($E47=AD$22,VLOOKUP($C47,Input!$A$8:$AN$39,MATCH(AD$21,Input!$A$6:$AN$6,0),FALSE)+$H47,0)*$D47</f>
        <v>0</v>
      </c>
      <c r="AE47" s="1">
        <f>+IF($E47=AE$22,VLOOKUP($C47,Input!$A$8:$AN$39,MATCH(AE$21,Input!$A$6:$AN$6,0),FALSE)+$H47,0)*$D47</f>
        <v>0</v>
      </c>
      <c r="AF47" s="1">
        <f>+IF($E47=AF$22,VLOOKUP($C47,Input!$A$8:$AN$39,MATCH(AF$21,Input!$A$6:$AN$6,0),FALSE)+$H47,0)*$D47</f>
        <v>0</v>
      </c>
      <c r="AG47" s="1">
        <f>+IF($E47=AG$22,VLOOKUP($C47,Input!$A$8:$AN$39,MATCH(AG$21,Input!$A$6:$AN$6,0),FALSE)+$H47,0)*$D47</f>
        <v>0</v>
      </c>
      <c r="AH47" s="1">
        <f>+IF($E47=AH$22,VLOOKUP($C47,Input!$A$8:$AN$39,MATCH(AH$21,Input!$A$6:$AN$6,0),FALSE)+$H47,0)*$D47</f>
        <v>0</v>
      </c>
      <c r="AI47" s="1">
        <f>+IF($E47=AI$22,VLOOKUP($C47,Input!$A$8:$AN$39,MATCH(AI$21,Input!$A$6:$AN$6,0),FALSE)+$H47,0)*$D47</f>
        <v>0</v>
      </c>
      <c r="AJ47" s="1">
        <f>+IF($E47=AJ$22,VLOOKUP($C47,Input!$A$8:$AN$39,MATCH(AJ$21,Input!$A$6:$AN$6,0),FALSE)+$H47,0)*$D47</f>
        <v>0</v>
      </c>
      <c r="AK47" s="1">
        <f>+IF($E47=AK$22,VLOOKUP($C47,Input!$A$8:$AN$39,MATCH(AK$21,Input!$A$6:$AN$6,0),FALSE)+$H47,0)*$D47</f>
        <v>0</v>
      </c>
      <c r="AL47" s="1">
        <f>+IF($E47=AL$22,VLOOKUP($C47,Input!$A$8:$AN$39,MATCH(AL$21,Input!$A$6:$AN$6,0),FALSE)+$H47,0)*$D47</f>
        <v>0</v>
      </c>
      <c r="AM47" s="1">
        <f>+IF($E47=AM$22,VLOOKUP($C47,Input!$A$8:$AN$39,MATCH(AM$21,Input!$A$6:$AN$6,0),FALSE)+$H47,0)*$D47</f>
        <v>0</v>
      </c>
      <c r="AN47" s="1">
        <f>+IF($E47=AN$22,VLOOKUP($C47,Input!$A$8:$AN$39,MATCH(AN$21,Input!$A$6:$AN$6,0),FALSE)+$H47,0)*$D47</f>
        <v>0</v>
      </c>
      <c r="AO47" s="1">
        <f>+IF($E47=AO$22,VLOOKUP($C47,Input!$A$8:$AN$39,MATCH(AO$21,Input!$A$6:$AN$6,0),FALSE)+$H47,0)*$D47</f>
        <v>0</v>
      </c>
      <c r="AP47" s="1">
        <f>+IF($E47=AP$22,VLOOKUP($C47,Input!$A$8:$AN$39,MATCH(AP$21,Input!$A$6:$AN$6,0),FALSE)+$H47,0)*$D47</f>
        <v>0</v>
      </c>
      <c r="AQ47" s="1">
        <f>+IF($E47=AQ$22,VLOOKUP($C47,Input!$A$8:$AN$39,MATCH(AQ$21,Input!$A$6:$AN$6,0),FALSE)+$H47,0)*$D47</f>
        <v>0</v>
      </c>
      <c r="AR47" s="1">
        <f>+IF($E47=AR$22,VLOOKUP($C47,Input!$A$8:$AN$39,MATCH(AR$21,Input!$A$6:$AN$6,0),FALSE)+$H47,0)*$D47</f>
        <v>0</v>
      </c>
      <c r="AT47" t="str">
        <f>VLOOKUP($C47,Input!$A$8:$HV$39,MATCH(AT$21,Input!$A$6:$HV$6,0),FALSE)</f>
        <v>Parts and administrative cost</v>
      </c>
      <c r="AU47" s="1">
        <f>+IF($E47=AU$22,VLOOKUP($C47,Input!$A$8:$HV$39,MATCH(AU$21,Input!$A$6:$HV$6,0),FALSE),0)*$D47</f>
        <v>0</v>
      </c>
      <c r="AV47" s="1">
        <f>+IF($E47=AV$22,VLOOKUP($C47,Input!$A$8:$HV$39,MATCH(AV$21,Input!$A$6:$HV$6,0),FALSE),0)*$D47</f>
        <v>0</v>
      </c>
      <c r="AW47" s="1">
        <f>+IF($E47=AW$22,VLOOKUP($C47,Input!$A$8:$HV$39,MATCH(AW$21,Input!$A$6:$HV$6,0),FALSE),0)*$D47</f>
        <v>0</v>
      </c>
      <c r="AX47" s="1">
        <f>+IF($E47=AX$22,VLOOKUP($C47,Input!$A$8:$HV$39,MATCH(AX$21,Input!$A$6:$HV$6,0),FALSE),0)*$D47</f>
        <v>0</v>
      </c>
      <c r="AY47" s="1">
        <f>+IF($E47=AY$22,VLOOKUP($C47,Input!$A$8:$HV$39,MATCH(AY$21,Input!$A$6:$HV$6,0),FALSE),0)*$D47</f>
        <v>0</v>
      </c>
      <c r="AZ47" s="1">
        <f>+IF($E47=AZ$22,VLOOKUP($C47,Input!$A$8:$HV$39,MATCH(AZ$21,Input!$A$6:$HV$6,0),FALSE),0)*$D47</f>
        <v>0</v>
      </c>
      <c r="BA47" s="1">
        <f>+IF($E47=BA$22,VLOOKUP($C47,Input!$A$8:$HV$39,MATCH(BA$21,Input!$A$6:$HV$6,0),FALSE),0)*$D47</f>
        <v>0</v>
      </c>
      <c r="BB47" s="1">
        <f>+IF($E47=BB$22,VLOOKUP($C47,Input!$A$8:$HV$39,MATCH(BB$21,Input!$A$6:$HV$6,0),FALSE),0)*$D47</f>
        <v>0</v>
      </c>
      <c r="BC47" s="1">
        <f>+IF($E47=BC$22,VLOOKUP($C47,Input!$A$8:$HV$39,MATCH(BC$21,Input!$A$6:$HV$6,0),FALSE),0)*$D47</f>
        <v>3357621.8094322011</v>
      </c>
      <c r="BD47" s="1">
        <f>+IF($E47=BD$22,VLOOKUP($C47,Input!$A$8:$HV$39,MATCH(BD$21,Input!$A$6:$HV$6,0),FALSE),0)*$D47</f>
        <v>0</v>
      </c>
      <c r="BE47" s="1">
        <f>+IF($E47=BE$22,VLOOKUP($C47,Input!$A$8:$HV$39,MATCH(BE$21,Input!$A$6:$HV$6,0),FALSE),0)*$D47</f>
        <v>0</v>
      </c>
      <c r="BF47" s="1">
        <f>+IF($E47=BF$22,VLOOKUP($C47,Input!$A$8:$HV$39,MATCH(BF$21,Input!$A$6:$HV$6,0),FALSE),0)*$D47</f>
        <v>0</v>
      </c>
      <c r="BG47" s="1">
        <f>+IF($E47=BG$22,VLOOKUP($C47,Input!$A$8:$HV$39,MATCH(BG$21,Input!$A$6:$HV$6,0),FALSE),0)*$D47</f>
        <v>0</v>
      </c>
      <c r="BH47" s="1">
        <f>+IF($E47=BH$22,VLOOKUP($C47,Input!$A$8:$HV$39,MATCH(BH$21,Input!$A$6:$HV$6,0),FALSE),0)*$D47</f>
        <v>0</v>
      </c>
      <c r="BI47" s="1">
        <f>+IF($E47=BI$22,VLOOKUP($C47,Input!$A$8:$HV$39,MATCH(BI$21,Input!$A$6:$HV$6,0),FALSE),0)*$D47</f>
        <v>0</v>
      </c>
      <c r="BJ47" s="1">
        <f>+IF($E47=BJ$22,VLOOKUP($C47,Input!$A$8:$HV$39,MATCH(BJ$21,Input!$A$6:$HV$6,0),FALSE),0)*$D47</f>
        <v>0</v>
      </c>
      <c r="BK47" s="1">
        <f>+IF($E47=BK$22,VLOOKUP($C47,Input!$A$8:$HV$39,MATCH(BK$21,Input!$A$6:$HV$6,0),FALSE),0)*$D47</f>
        <v>0</v>
      </c>
      <c r="BL47" s="1">
        <f>+IF($E47=BL$22,VLOOKUP($C47,Input!$A$8:$HV$39,MATCH(BL$21,Input!$A$6:$HV$6,0),FALSE),0)*$D47</f>
        <v>0</v>
      </c>
      <c r="BM47" s="1">
        <f>+IF($E47=BM$22,VLOOKUP($C47,Input!$A$8:$HV$39,MATCH(BM$21,Input!$A$6:$HV$6,0),FALSE),0)*$D47</f>
        <v>0</v>
      </c>
      <c r="BN47" s="1">
        <f>+IF($E47=BN$22,VLOOKUP($C47,Input!$A$8:$HV$39,MATCH(BN$21,Input!$A$6:$HV$6,0),FALSE),0)*$D47</f>
        <v>0</v>
      </c>
      <c r="BO47" s="1">
        <f>+IF($E47=BO$22,VLOOKUP($C47,Input!$A$8:$HV$39,MATCH(BO$21,Input!$A$6:$HV$6,0),FALSE),0)*$D47</f>
        <v>0</v>
      </c>
      <c r="BP47" s="1">
        <f>+IF($E47=BP$22,VLOOKUP($C47,Input!$A$8:$HV$39,MATCH(BP$21,Input!$A$6:$HV$6,0),FALSE),0)*$D47</f>
        <v>0</v>
      </c>
      <c r="BQ47" s="1">
        <f>+IF($E47=BQ$22,VLOOKUP($C47,Input!$A$8:$HV$39,MATCH(BQ$21,Input!$A$6:$HV$6,0),FALSE),0)*$D47</f>
        <v>0</v>
      </c>
      <c r="BR47" s="1">
        <f>+IF($E47=BR$22,VLOOKUP($C47,Input!$A$8:$HV$39,MATCH(BR$21,Input!$A$6:$HV$6,0),FALSE),0)*$D47</f>
        <v>0</v>
      </c>
      <c r="BS47" s="1">
        <f>+IF($E47=BS$22,VLOOKUP($C47,Input!$A$8:$HV$39,MATCH(BS$21,Input!$A$6:$HV$6,0),FALSE),0)*$D47</f>
        <v>0</v>
      </c>
      <c r="BT47" s="1">
        <f>+IF($E47=BT$22,VLOOKUP($C47,Input!$A$8:$HV$39,MATCH(BT$21,Input!$A$6:$HV$6,0),FALSE),0)*$D47</f>
        <v>0</v>
      </c>
      <c r="BU47" s="1">
        <f>+IF($E47=BU$22,VLOOKUP($C47,Input!$A$8:$HV$39,MATCH(BU$21,Input!$A$6:$HV$6,0),FALSE),0)*$D47</f>
        <v>0</v>
      </c>
      <c r="BV47" s="1">
        <f>+IF($E47=BV$22,VLOOKUP($C47,Input!$A$8:$HV$39,MATCH(BV$21,Input!$A$6:$HV$6,0),FALSE),0)*$D47</f>
        <v>0</v>
      </c>
      <c r="BW47" s="1">
        <f>+IF($E47=BW$22,VLOOKUP($C47,Input!$A$8:$HV$39,MATCH(BW$21,Input!$A$6:$HV$6,0),FALSE),0)*$D47</f>
        <v>0</v>
      </c>
      <c r="BX47" s="1">
        <f>+IF($E47=BX$22,VLOOKUP($C47,Input!$A$8:$HV$39,MATCH(BX$21,Input!$A$6:$HV$6,0),FALSE),0)*$D47</f>
        <v>0</v>
      </c>
      <c r="BY47" s="1">
        <f>+IF($E47=BY$22,VLOOKUP($C47,Input!$A$8:$HV$39,MATCH(BY$21,Input!$A$6:$HV$6,0),FALSE),0)*$D47</f>
        <v>0</v>
      </c>
      <c r="BZ47" s="1">
        <f>+IF($E47=BZ$22,VLOOKUP($C47,Input!$A$8:$HV$39,MATCH(BZ$21,Input!$A$6:$HV$6,0),FALSE),0)*$D47</f>
        <v>0</v>
      </c>
      <c r="CA47" s="1">
        <f>+IF($E47=CA$22,VLOOKUP($C47,Input!$A$8:$HV$39,MATCH(CA$21,Input!$A$6:$HV$6,0),FALSE),0)*$D47</f>
        <v>0</v>
      </c>
      <c r="CB47" s="1">
        <f>+IF($E47=CB$22,VLOOKUP($C47,Input!$A$8:$HV$39,MATCH(CB$21,Input!$A$6:$HV$6,0),FALSE),0)*$D47</f>
        <v>0</v>
      </c>
      <c r="CC47" s="1">
        <f>+IF($E47=CC$22,VLOOKUP($C47,Input!$A$8:$HV$39,MATCH(CC$21,Input!$A$6:$HV$6,0),FALSE),0)*$D47</f>
        <v>0</v>
      </c>
      <c r="CE47" t="str">
        <f>VLOOKUP($C47,Input!$A$8:$HV$39,MATCH(CE$21,Input!$A$6:$HV$6,0),FALSE)</f>
        <v>Engine Rebuild @ 7 Yr</v>
      </c>
      <c r="CF47" s="1">
        <f>IF($E47+$I47+$D$7&lt;=CF$22,0,IF(CF$22-$D$7&gt;=$E47,IF(COUNTIF($KZ47:LP47,"&gt;0")&gt;0,VLOOKUP($C47,Input!$A$8:$HV$21,MATCH($CE$21+COUNTIF($KZ47:LP47,"&gt;0"),Input!$A$6:$HV$6,0),FALSE),0),0))*$D47</f>
        <v>0</v>
      </c>
      <c r="CG47" s="1">
        <f>IF($E47+$I47+$D$7&lt;=CG$22,0,IF(CG$22-$D$7&gt;=$E47,IF(COUNTIF($KZ47:LQ47,"&gt;0")&gt;0,VLOOKUP($C47,Input!$A$8:$HV$21,MATCH($CE$21+COUNTIF($KZ47:LQ47,"&gt;0"),Input!$A$6:$HV$6,0),FALSE),0),0))*$D47</f>
        <v>0</v>
      </c>
      <c r="CH47" s="1">
        <f>IF($E47+$I47+$D$7&lt;=CH$22,0,IF(CH$22-$D$7&gt;=$E47,IF(COUNTIF($KZ47:LR47,"&gt;0")&gt;0,VLOOKUP($C47,Input!$A$8:$HV$21,MATCH($CE$21+COUNTIF($KZ47:LR47,"&gt;0"),Input!$A$6:$HV$6,0),FALSE),0),0))*$D47</f>
        <v>0</v>
      </c>
      <c r="CI47" s="1">
        <f>IF($E47+$I47+$D$7&lt;=CI$22,0,IF(CI$22-$D$7&gt;=$E47,IF(COUNTIF($KZ47:LS47,"&gt;0")&gt;0,VLOOKUP($C47,Input!$A$8:$HV$21,MATCH($CE$21+COUNTIF($KZ47:LS47,"&gt;0"),Input!$A$6:$HV$6,0),FALSE),0),0))*$D47</f>
        <v>0</v>
      </c>
      <c r="CJ47" s="1">
        <f>IF($E47+$I47+$D$7&lt;=CJ$22,0,IF(CJ$22-$D$7&gt;=$E47,IF(COUNTIF($KZ47:LT47,"&gt;0")&gt;0,VLOOKUP($C47,Input!$A$8:$HV$21,MATCH($CE$21+COUNTIF($KZ47:LT47,"&gt;0"),Input!$A$6:$HV$6,0),FALSE),0),0))*$D47</f>
        <v>0</v>
      </c>
      <c r="CK47" s="1">
        <f>IF($E47+$I47+$D$7&lt;=CK$22,0,IF(CK$22-$D$7&gt;=$E47,IF(COUNTIF($KZ47:LU47,"&gt;0")&gt;0,VLOOKUP($C47,Input!$A$8:$HV$21,MATCH($CE$21+COUNTIF($KZ47:LU47,"&gt;0"),Input!$A$6:$HV$6,0),FALSE),0),0))*$D47</f>
        <v>0</v>
      </c>
      <c r="CL47" s="1">
        <f>IF($E47+$I47+$D$7&lt;=CL$22,0,IF(CL$22-$D$7&gt;=$E47,IF(COUNTIF($KZ47:LV47,"&gt;0")&gt;0,VLOOKUP($C47,Input!$A$8:$HV$21,MATCH($CE$21+COUNTIF($KZ47:LV47,"&gt;0"),Input!$A$6:$HV$6,0),FALSE),0),0))*$D47</f>
        <v>0</v>
      </c>
      <c r="CM47" s="1">
        <f>IF($E47+$I47+$D$7&lt;=CM$22,0,IF(CM$22-$D$7&gt;=$E47,IF(COUNTIF($KZ47:LW47,"&gt;0")&gt;0,VLOOKUP($C47,Input!$A$8:$HV$21,MATCH($CE$21+COUNTIF($KZ47:LW47,"&gt;0"),Input!$A$6:$HV$6,0),FALSE),0),0))*$D47</f>
        <v>0</v>
      </c>
      <c r="CN47" s="1">
        <f>IF($E47+$I47+$D$7&lt;=CN$22,0,IF(CN$22-$D$7&gt;=$E47,IF(COUNTIF($KZ47:LX47,"&gt;0")&gt;0,VLOOKUP($C47,Input!$A$8:$HV$21,MATCH($CE$21+COUNTIF($KZ47:LX47,"&gt;0"),Input!$A$6:$HV$6,0),FALSE),0),0))*$D47</f>
        <v>0</v>
      </c>
      <c r="CO47" s="1">
        <f>IF($E47+$I47+$D$7&lt;=CO$22,0,IF(CO$22-$D$7&gt;=$E47,IF(COUNTIF($KZ47:LY47,"&gt;0")&gt;0,VLOOKUP($C47,Input!$A$8:$HV$21,MATCH($CE$21+COUNTIF($KZ47:LY47,"&gt;0"),Input!$A$6:$HV$6,0),FALSE),0),0))*$D47</f>
        <v>0</v>
      </c>
      <c r="CP47" s="1">
        <f>IF($E47+$I47+$D$7&lt;=CP$22,0,IF(CP$22-$D$7&gt;=$E47,IF(COUNTIF($KZ47:LZ47,"&gt;0")&gt;0,VLOOKUP($C47,Input!$A$8:$HV$21,MATCH($CE$21+COUNTIF($KZ47:LZ47,"&gt;0"),Input!$A$6:$HV$6,0),FALSE),0),0))*$D47</f>
        <v>0</v>
      </c>
      <c r="CQ47" s="1">
        <f>IF($E47+$I47+$D$7&lt;=CQ$22,0,IF(CQ$22-$D$7&gt;=$E47,IF(COUNTIF($KZ47:MA47,"&gt;0")&gt;0,VLOOKUP($C47,Input!$A$8:$HV$21,MATCH($CE$21+COUNTIF($KZ47:MA47,"&gt;0"),Input!$A$6:$HV$6,0),FALSE),0),0))*$D47</f>
        <v>0</v>
      </c>
      <c r="CR47" s="1">
        <f>IF($E47+$I47+$D$7&lt;=CR$22,0,IF(CR$22-$D$7&gt;=$E47,IF(COUNTIF($KZ47:MB47,"&gt;0")&gt;0,VLOOKUP($C47,Input!$A$8:$HV$21,MATCH($CE$21+COUNTIF($KZ47:MB47,"&gt;0"),Input!$A$6:$HV$6,0),FALSE),0),0))*$D47</f>
        <v>0</v>
      </c>
      <c r="CS47" s="1">
        <f>IF($E47+$I47+$D$7&lt;=CS$22,0,IF(CS$22-$D$7&gt;=$E47,IF(COUNTIF($KZ47:MC47,"&gt;0")&gt;0,VLOOKUP($C47,Input!$A$8:$HV$21,MATCH($CE$21+COUNTIF($KZ47:MC47,"&gt;0"),Input!$A$6:$HV$6,0),FALSE),0),0))*$D47</f>
        <v>0</v>
      </c>
      <c r="CT47" s="1">
        <f>IF($E47+$I47+$D$7&lt;=CT$22,0,IF(CT$22-$D$7&gt;=$E47,IF(COUNTIF($KZ47:MD47,"&gt;0")&gt;0,VLOOKUP($C47,Input!$A$8:$HV$21,MATCH($CE$21+COUNTIF($KZ47:MD47,"&gt;0"),Input!$A$6:$HV$6,0),FALSE),0),0))*$D47</f>
        <v>8190000</v>
      </c>
      <c r="CU47" s="1">
        <f>IF($E47+$I47+$D$7&lt;=CU$22,0,IF(CU$22-$D$7&gt;=$E47,IF(COUNTIF($KZ47:ME47,"&gt;0")&gt;0,VLOOKUP($C47,Input!$A$8:$HV$21,MATCH($CE$21+COUNTIF($KZ47:ME47,"&gt;0"),Input!$A$6:$HV$6,0),FALSE),0),0))*$D47</f>
        <v>0</v>
      </c>
      <c r="CV47" s="1">
        <f>IF($E47+$I47+$D$7&lt;=CV$22,0,IF(CV$22-$D$7&gt;=$E47,IF(COUNTIF($KZ47:MF47,"&gt;0")&gt;0,VLOOKUP($C47,Input!$A$8:$HV$21,MATCH($CE$21+COUNTIF($KZ47:MF47,"&gt;0"),Input!$A$6:$HV$6,0),FALSE),0),0))*$D47</f>
        <v>0</v>
      </c>
      <c r="CW47" s="1">
        <f>IF($E47+$I47+$D$7&lt;=CW$22,0,IF(CW$22-$D$7&gt;=$E47,IF(COUNTIF($KZ47:MG47,"&gt;0")&gt;0,VLOOKUP($C47,Input!$A$8:$HV$21,MATCH($CE$21+COUNTIF($KZ47:MG47,"&gt;0"),Input!$A$6:$HV$6,0),FALSE),0),0))*$D47</f>
        <v>0</v>
      </c>
      <c r="CX47" s="1">
        <f>IF($E47+$I47+$D$7&lt;=CX$22,0,IF(CX$22-$D$7&gt;=$E47,IF(COUNTIF($KZ47:MH47,"&gt;0")&gt;0,VLOOKUP($C47,Input!$A$8:$HV$21,MATCH($CE$21+COUNTIF($KZ47:MH47,"&gt;0"),Input!$A$6:$HV$6,0),FALSE),0),0))*$D47</f>
        <v>0</v>
      </c>
      <c r="CY47" s="1">
        <f>IF($E47+$I47+$D$7&lt;=CY$22,0,IF(CY$22-$D$7&gt;=$E47,IF(COUNTIF($KZ47:MI47,"&gt;0")&gt;0,VLOOKUP($C47,Input!$A$8:$HV$21,MATCH($CE$21+COUNTIF($KZ47:MI47,"&gt;0"),Input!$A$6:$HV$6,0),FALSE),0),0))*$D47</f>
        <v>0</v>
      </c>
      <c r="CZ47" s="1">
        <f>IF($E47+$I47+$D$7&lt;=CZ$22,0,IF(CZ$22-$D$7&gt;=$E47,IF(COUNTIF($KZ47:MJ47,"&gt;0")&gt;0,VLOOKUP($C47,Input!$A$8:$HV$21,MATCH($CE$21+COUNTIF($KZ47:MJ47,"&gt;0"),Input!$A$6:$HV$6,0),FALSE),0),0))*$D47</f>
        <v>0</v>
      </c>
      <c r="DA47" s="1">
        <f>IF($E47+$I47+$D$7&lt;=DA$22,0,IF(DA$22-$D$7&gt;=$E47,IF(COUNTIF($KZ47:MK47,"&gt;0")&gt;0,VLOOKUP($C47,Input!$A$8:$HV$21,MATCH($CE$21+COUNTIF($KZ47:MK47,"&gt;0"),Input!$A$6:$HV$6,0),FALSE),0),0))*$D47</f>
        <v>0</v>
      </c>
      <c r="DB47" s="1">
        <f>IF($E47+$I47+$D$7&lt;=DB$22,0,IF(DB$22-$D$7&gt;=$E47,IF(COUNTIF($KZ47:ML47,"&gt;0")&gt;0,VLOOKUP($C47,Input!$A$8:$HV$21,MATCH($CE$21+COUNTIF($KZ47:ML47,"&gt;0"),Input!$A$6:$HV$6,0),FALSE),0),0))*$D47</f>
        <v>0</v>
      </c>
      <c r="DC47" s="1">
        <f>IF($E47+$I47+$D$7&lt;=DC$22,0,IF(DC$22-$D$7&gt;=$E47,IF(COUNTIF($KZ47:MM47,"&gt;0")&gt;0,VLOOKUP($C47,Input!$A$8:$HV$21,MATCH($CE$21+COUNTIF($KZ47:MM47,"&gt;0"),Input!$A$6:$HV$6,0),FALSE),0),0))*$D47</f>
        <v>0</v>
      </c>
      <c r="DD47" s="1">
        <f>IF($E47+$I47+$D$7&lt;=DD$22,0,IF(DD$22-$D$7&gt;=$E47,IF(COUNTIF($KZ47:MN47,"&gt;0")&gt;0,VLOOKUP($C47,Input!$A$8:$HV$21,MATCH($CE$21+COUNTIF($KZ47:MN47,"&gt;0"),Input!$A$6:$HV$6,0),FALSE),0),0))*$D47</f>
        <v>0</v>
      </c>
      <c r="DE47" s="1">
        <f>IF($E47+$I47+$D$7&lt;=DE$22,0,IF(DE$22-$D$7&gt;=$E47,IF(COUNTIF($KZ47:MO47,"&gt;0")&gt;0,VLOOKUP($C47,Input!$A$8:$HV$21,MATCH($CE$21+COUNTIF($KZ47:MO47,"&gt;0"),Input!$A$6:$HV$6,0),FALSE),0),0))*$D47</f>
        <v>0</v>
      </c>
      <c r="DF47" s="1">
        <f>IF($E47+$I47+$D$7&lt;=DF$22,0,IF(DF$22-$D$7&gt;=$E47,IF(COUNTIF($KZ47:MP47,"&gt;0")&gt;0,VLOOKUP($C47,Input!$A$8:$HV$21,MATCH($CE$21+COUNTIF($KZ47:MP47,"&gt;0"),Input!$A$6:$HV$6,0),FALSE),0),0))*$D47</f>
        <v>0</v>
      </c>
      <c r="DG47" s="1">
        <f>IF($E47+$I47+$D$7&lt;=DG$22,0,IF(DG$22-$D$7&gt;=$E47,IF(COUNTIF($KZ47:MQ47,"&gt;0")&gt;0,VLOOKUP($C47,Input!$A$8:$HV$21,MATCH($CE$21+COUNTIF($KZ47:MQ47,"&gt;0"),Input!$A$6:$HV$6,0),FALSE),0),0))*$D47</f>
        <v>0</v>
      </c>
      <c r="DH47" s="1">
        <f>IF($E47+$I47+$D$7&lt;=DH$22,0,IF(DH$22-$D$7&gt;=$E47,IF(COUNTIF($KZ47:MR47,"&gt;0")&gt;0,VLOOKUP($C47,Input!$A$8:$HV$21,MATCH($CE$21+COUNTIF($KZ47:MR47,"&gt;0"),Input!$A$6:$HV$6,0),FALSE),0),0))*$D47</f>
        <v>0</v>
      </c>
      <c r="DI47" s="1">
        <f>IF($E47+$I47+$D$7&lt;=DI$22,0,IF(DI$22-$D$7&gt;=$E47,IF(COUNTIF($KZ47:MS47,"&gt;0")&gt;0,VLOOKUP($C47,Input!$A$8:$HV$21,MATCH($CE$21+COUNTIF($KZ47:MS47,"&gt;0"),Input!$A$6:$HV$6,0),FALSE),0),0))*$D47</f>
        <v>0</v>
      </c>
      <c r="DJ47" s="1">
        <f>IF($E47+$I47+$D$7&lt;=DJ$22,0,IF(DJ$22-$D$7&gt;=$E47,IF(COUNTIF($KZ47:MT47,"&gt;0")&gt;0,VLOOKUP($C47,Input!$A$8:$HV$21,MATCH($CE$21+COUNTIF($KZ47:MT47,"&gt;0"),Input!$A$6:$HV$6,0),FALSE),0),0))*$D47</f>
        <v>0</v>
      </c>
      <c r="DK47" s="1">
        <f>IF($E47+$I47+$D$7&lt;=DK$22,0,IF(DK$22-$D$7&gt;=$E47,IF(COUNTIF($KZ47:MU47,"&gt;0")&gt;0,VLOOKUP($C47,Input!$A$8:$HV$21,MATCH($CE$21+COUNTIF($KZ47:MU47,"&gt;0"),Input!$A$6:$HV$6,0),FALSE),0),0))*$D47</f>
        <v>0</v>
      </c>
      <c r="DL47" s="1">
        <f>IF($E47+$I47+$D$7&lt;=DL$22,0,IF(DL$22-$D$7&gt;=$E47,IF(COUNTIF($KZ47:MV47,"&gt;0")&gt;0,VLOOKUP($C47,Input!$A$8:$HV$21,MATCH($CE$21+COUNTIF($KZ47:MV47,"&gt;0"),Input!$A$6:$HV$6,0),FALSE),0),0))*$D47</f>
        <v>0</v>
      </c>
      <c r="DM47" s="1">
        <f>IF($E47+$I47+$D$7&lt;=DM$22,0,IF(DM$22-$D$7&gt;=$E47,IF(COUNTIF($KZ47:MW47,"&gt;0")&gt;0,VLOOKUP($C47,Input!$A$8:$HV$21,MATCH($CE$21+COUNTIF($KZ47:MW47,"&gt;0"),Input!$A$6:$HV$6,0),FALSE),0),0))*$D47</f>
        <v>0</v>
      </c>
      <c r="DN47" s="1">
        <f>IF($E47+$I47+$D$7&lt;=DN$22,0,IF(DN$22-$D$7&gt;=$E47,IF(COUNTIF($KZ47:MX47,"&gt;0")&gt;0,VLOOKUP($C47,Input!$A$8:$HV$21,MATCH($CE$21+COUNTIF($KZ47:MX47,"&gt;0"),Input!$A$6:$HV$6,0),FALSE),0),0))*$D47</f>
        <v>0</v>
      </c>
      <c r="DP47" t="str">
        <f>+VLOOKUP($C47,Input!$A$8:$GZ$39,MATCH(DP$21,Input!$A$6:$GZ$6,0),FALSE)</f>
        <v>Bus Maintenance at 0.85/mile</v>
      </c>
      <c r="DQ47" s="1">
        <f>IF($E47+$I47+$D$7&lt;=DQ$22,0,IF(DQ$22-$D$7&gt;=$E47,IF(COUNTIF($KZ47:LP47,"&gt;0")&gt;0,VLOOKUP($C47,Input!$A$8:$HV$21,MATCH($DP$21+COUNTIF($KZ47:LP47,"&gt;0"),Input!$A$6:$HV$6,0),FALSE),0),0))*$D47*$F47</f>
        <v>0</v>
      </c>
      <c r="DR47" s="1">
        <f>IF($E47+$I47+$D$7&lt;=DR$22,0,IF(DR$22-$D$7&gt;=$E47,IF(COUNTIF($KZ47:LQ47,"&gt;0")&gt;0,VLOOKUP($C47,Input!$A$8:$HV$21,MATCH($DP$21+COUNTIF($KZ47:LQ47,"&gt;0"),Input!$A$6:$HV$6,0),FALSE),0),0))*$D47*$F47</f>
        <v>0</v>
      </c>
      <c r="DS47" s="1">
        <f>IF($E47+$I47+$D$7&lt;=DS$22,0,IF(DS$22-$D$7&gt;=$E47,IF(COUNTIF($KZ47:LR47,"&gt;0")&gt;0,VLOOKUP($C47,Input!$A$8:$HV$21,MATCH($DP$21+COUNTIF($KZ47:LR47,"&gt;0"),Input!$A$6:$HV$6,0),FALSE),0),0))*$D47*$F47</f>
        <v>0</v>
      </c>
      <c r="DT47" s="1">
        <f>IF($E47+$I47+$D$7&lt;=DT$22,0,IF(DT$22-$D$7&gt;=$E47,IF(COUNTIF($KZ47:LS47,"&gt;0")&gt;0,VLOOKUP($C47,Input!$A$8:$HV$21,MATCH($DP$21+COUNTIF($KZ47:LS47,"&gt;0"),Input!$A$6:$HV$6,0),FALSE),0),0))*$D47*$F47</f>
        <v>0</v>
      </c>
      <c r="DU47" s="1">
        <f>IF($E47+$I47+$D$7&lt;=DU$22,0,IF(DU$22-$D$7&gt;=$E47,IF(COUNTIF($KZ47:LT47,"&gt;0")&gt;0,VLOOKUP($C47,Input!$A$8:$HV$21,MATCH($DP$21+COUNTIF($KZ47:LT47,"&gt;0"),Input!$A$6:$HV$6,0),FALSE),0),0))*$D47*$F47</f>
        <v>0</v>
      </c>
      <c r="DV47" s="1">
        <f>IF($E47+$I47+$D$7&lt;=DV$22,0,IF(DV$22-$D$7&gt;=$E47,IF(COUNTIF($KZ47:LU47,"&gt;0")&gt;0,VLOOKUP($C47,Input!$A$8:$HV$21,MATCH($DP$21+COUNTIF($KZ47:LU47,"&gt;0"),Input!$A$6:$HV$6,0),FALSE),0),0))*$D47*$F47</f>
        <v>0</v>
      </c>
      <c r="DW47" s="1">
        <f>IF($E47+$I47+$D$7&lt;=DW$22,0,IF(DW$22-$D$7&gt;=$E47,IF(COUNTIF($KZ47:LV47,"&gt;0")&gt;0,VLOOKUP($C47,Input!$A$8:$HV$21,MATCH($DP$21+COUNTIF($KZ47:LV47,"&gt;0"),Input!$A$6:$HV$6,0),FALSE),0),0))*$D47*$F47</f>
        <v>0</v>
      </c>
      <c r="DX47" s="1">
        <f>IF($E47+$I47+$D$7&lt;=DX$22,0,IF(DX$22-$D$7&gt;=$E47,IF(COUNTIF($KZ47:LW47,"&gt;0")&gt;0,VLOOKUP($C47,Input!$A$8:$HV$21,MATCH($DP$21+COUNTIF($KZ47:LW47,"&gt;0"),Input!$A$6:$HV$6,0),FALSE),0),0))*$D47*$F47</f>
        <v>0</v>
      </c>
      <c r="DY47" s="1">
        <f>IF($E47+$I47+$D$7&lt;=DY$22,0,IF(DY$22-$D$7&gt;=$E47,IF(COUNTIF($KZ47:LX47,"&gt;0")&gt;0,VLOOKUP($C47,Input!$A$8:$HV$21,MATCH($DP$21+COUNTIF($KZ47:LX47,"&gt;0"),Input!$A$6:$HV$6,0),FALSE),0),0))*$D47*$F47</f>
        <v>7956000</v>
      </c>
      <c r="DZ47" s="1">
        <f>IF($E47+$I47+$D$7&lt;=DZ$22,0,IF(DZ$22-$D$7&gt;=$E47,IF(COUNTIF($KZ47:LY47,"&gt;0")&gt;0,VLOOKUP($C47,Input!$A$8:$HV$21,MATCH($DP$21+COUNTIF($KZ47:LY47,"&gt;0"),Input!$A$6:$HV$6,0),FALSE),0),0))*$D47*$F47</f>
        <v>7956000</v>
      </c>
      <c r="EA47" s="1">
        <f>IF($E47+$I47+$D$7&lt;=EA$22,0,IF(EA$22-$D$7&gt;=$E47,IF(COUNTIF($KZ47:LZ47,"&gt;0")&gt;0,VLOOKUP($C47,Input!$A$8:$HV$21,MATCH($DP$21+COUNTIF($KZ47:LZ47,"&gt;0"),Input!$A$6:$HV$6,0),FALSE),0),0))*$D47*$F47</f>
        <v>7956000</v>
      </c>
      <c r="EB47" s="1">
        <f>IF($E47+$I47+$D$7&lt;=EB$22,0,IF(EB$22-$D$7&gt;=$E47,IF(COUNTIF($KZ47:MA47,"&gt;0")&gt;0,VLOOKUP($C47,Input!$A$8:$HV$21,MATCH($DP$21+COUNTIF($KZ47:MA47,"&gt;0"),Input!$A$6:$HV$6,0),FALSE),0),0))*$D47*$F47</f>
        <v>7956000</v>
      </c>
      <c r="EC47" s="1">
        <f>IF($E47+$I47+$D$7&lt;=EC$22,0,IF(EC$22-$D$7&gt;=$E47,IF(COUNTIF($KZ47:MB47,"&gt;0")&gt;0,VLOOKUP($C47,Input!$A$8:$HV$21,MATCH($DP$21+COUNTIF($KZ47:MB47,"&gt;0"),Input!$A$6:$HV$6,0),FALSE),0),0))*$D47*$F47</f>
        <v>7956000</v>
      </c>
      <c r="ED47" s="1">
        <f>IF($E47+$I47+$D$7&lt;=ED$22,0,IF(ED$22-$D$7&gt;=$E47,IF(COUNTIF($KZ47:MC47,"&gt;0")&gt;0,VLOOKUP($C47,Input!$A$8:$HV$21,MATCH($DP$21+COUNTIF($KZ47:MC47,"&gt;0"),Input!$A$6:$HV$6,0),FALSE),0),0))*$D47*$F47</f>
        <v>7956000</v>
      </c>
      <c r="EE47" s="1">
        <f>IF($E47+$I47+$D$7&lt;=EE$22,0,IF(EE$22-$D$7&gt;=$E47,IF(COUNTIF($KZ47:MD47,"&gt;0")&gt;0,VLOOKUP($C47,Input!$A$8:$HV$21,MATCH($DP$21+COUNTIF($KZ47:MD47,"&gt;0"),Input!$A$6:$HV$6,0),FALSE),0),0))*$D47*$F47</f>
        <v>7956000</v>
      </c>
      <c r="EF47" s="1">
        <f>IF($E47+$I47+$D$7&lt;=EF$22,0,IF(EF$22-$D$7&gt;=$E47,IF(COUNTIF($KZ47:ME47,"&gt;0")&gt;0,VLOOKUP($C47,Input!$A$8:$HV$21,MATCH($DP$21+COUNTIF($KZ47:ME47,"&gt;0"),Input!$A$6:$HV$6,0),FALSE),0),0))*$D47*$F47</f>
        <v>7956000</v>
      </c>
      <c r="EG47" s="1">
        <f>IF($E47+$I47+$D$7&lt;=EG$22,0,IF(EG$22-$D$7&gt;=$E47,IF(COUNTIF($KZ47:MF47,"&gt;0")&gt;0,VLOOKUP($C47,Input!$A$8:$HV$21,MATCH($DP$21+COUNTIF($KZ47:MF47,"&gt;0"),Input!$A$6:$HV$6,0),FALSE),0),0))*$D47*$F47</f>
        <v>7956000</v>
      </c>
      <c r="EH47" s="1">
        <f>IF($E47+$I47+$D$7&lt;=EH$22,0,IF(EH$22-$D$7&gt;=$E47,IF(COUNTIF($KZ47:MG47,"&gt;0")&gt;0,VLOOKUP($C47,Input!$A$8:$HV$21,MATCH($DP$21+COUNTIF($KZ47:MG47,"&gt;0"),Input!$A$6:$HV$6,0),FALSE),0),0))*$D47*$F47</f>
        <v>7956000</v>
      </c>
      <c r="EI47" s="1">
        <f>IF($E47+$I47+$D$7&lt;=EI$22,0,IF(EI$22-$D$7&gt;=$E47,IF(COUNTIF($KZ47:MH47,"&gt;0")&gt;0,VLOOKUP($C47,Input!$A$8:$HV$21,MATCH($DP$21+COUNTIF($KZ47:MH47,"&gt;0"),Input!$A$6:$HV$6,0),FALSE),0),0))*$D47*$F47</f>
        <v>7956000</v>
      </c>
      <c r="EJ47" s="1">
        <f>IF($E47+$I47+$D$7&lt;=EJ$22,0,IF(EJ$22-$D$7&gt;=$E47,IF(COUNTIF($KZ47:MI47,"&gt;0")&gt;0,VLOOKUP($C47,Input!$A$8:$HV$21,MATCH($DP$21+COUNTIF($KZ47:MI47,"&gt;0"),Input!$A$6:$HV$6,0),FALSE),0),0))*$D47*$F47</f>
        <v>7956000</v>
      </c>
      <c r="EK47" s="1">
        <f>IF($E47+$I47+$D$7&lt;=EK$22,0,IF(EK$22-$D$7&gt;=$E47,IF(COUNTIF($KZ47:MJ47,"&gt;0")&gt;0,VLOOKUP($C47,Input!$A$8:$HV$21,MATCH($DP$21+COUNTIF($KZ47:MJ47,"&gt;0"),Input!$A$6:$HV$6,0),FALSE),0),0))*$D47*$F47</f>
        <v>7956000</v>
      </c>
      <c r="EL47" s="1">
        <f>IF($E47+$I47+$D$7&lt;=EL$22,0,IF(EL$22-$D$7&gt;=$E47,IF(COUNTIF($KZ47:MK47,"&gt;0")&gt;0,VLOOKUP($C47,Input!$A$8:$HV$21,MATCH($DP$21+COUNTIF($KZ47:MK47,"&gt;0"),Input!$A$6:$HV$6,0),FALSE),0),0))*$D47*$F47</f>
        <v>7956000</v>
      </c>
      <c r="EM47" s="1">
        <f>IF($E47+$I47+$D$7&lt;=EM$22,0,IF(EM$22-$D$7&gt;=$E47,IF(COUNTIF($KZ47:ML47,"&gt;0")&gt;0,VLOOKUP($C47,Input!$A$8:$HV$21,MATCH($DP$21+COUNTIF($KZ47:ML47,"&gt;0"),Input!$A$6:$HV$6,0),FALSE),0),0))*$D47*$F47</f>
        <v>0</v>
      </c>
      <c r="EN47" s="1">
        <f>IF($E47+$I47+$D$7&lt;=EN$22,0,IF(EN$22-$D$7&gt;=$E47,IF(COUNTIF($KZ47:MM47,"&gt;0")&gt;0,VLOOKUP($C47,Input!$A$8:$HV$21,MATCH($DP$21+COUNTIF($KZ47:MM47,"&gt;0"),Input!$A$6:$HV$6,0),FALSE),0),0))*$D47*$F47</f>
        <v>0</v>
      </c>
      <c r="EO47" s="1">
        <f>IF($E47+$I47+$D$7&lt;=EO$22,0,IF(EO$22-$D$7&gt;=$E47,IF(COUNTIF($KZ47:MN47,"&gt;0")&gt;0,VLOOKUP($C47,Input!$A$8:$HV$21,MATCH($DP$21+COUNTIF($KZ47:MN47,"&gt;0"),Input!$A$6:$HV$6,0),FALSE),0),0))*$D47*$F47</f>
        <v>0</v>
      </c>
      <c r="EP47" s="1">
        <f>IF($E47+$I47+$D$7&lt;=EP$22,0,IF(EP$22-$D$7&gt;=$E47,IF(COUNTIF($KZ47:MO47,"&gt;0")&gt;0,VLOOKUP($C47,Input!$A$8:$HV$21,MATCH($DP$21+COUNTIF($KZ47:MO47,"&gt;0"),Input!$A$6:$HV$6,0),FALSE),0),0))*$D47*$F47</f>
        <v>0</v>
      </c>
      <c r="EQ47" s="1">
        <f>IF($E47+$I47+$D$7&lt;=EQ$22,0,IF(EQ$22-$D$7&gt;=$E47,IF(COUNTIF($KZ47:MP47,"&gt;0")&gt;0,VLOOKUP($C47,Input!$A$8:$HV$21,MATCH($DP$21+COUNTIF($KZ47:MP47,"&gt;0"),Input!$A$6:$HV$6,0),FALSE),0),0))*$D47*$F47</f>
        <v>0</v>
      </c>
      <c r="ER47" s="1">
        <f>IF($E47+$I47+$D$7&lt;=ER$22,0,IF(ER$22-$D$7&gt;=$E47,IF(COUNTIF($KZ47:MQ47,"&gt;0")&gt;0,VLOOKUP($C47,Input!$A$8:$HV$21,MATCH($DP$21+COUNTIF($KZ47:MQ47,"&gt;0"),Input!$A$6:$HV$6,0),FALSE),0),0))*$D47*$F47</f>
        <v>0</v>
      </c>
      <c r="ES47" s="1">
        <f>IF($E47+$I47+$D$7&lt;=ES$22,0,IF(ES$22-$D$7&gt;=$E47,IF(COUNTIF($KZ47:MR47,"&gt;0")&gt;0,VLOOKUP($C47,Input!$A$8:$HV$21,MATCH($DP$21+COUNTIF($KZ47:MR47,"&gt;0"),Input!$A$6:$HV$6,0),FALSE),0),0))*$D47*$F47</f>
        <v>0</v>
      </c>
      <c r="ET47" s="1">
        <f>IF($E47+$I47+$D$7&lt;=ET$22,0,IF(ET$22-$D$7&gt;=$E47,IF(COUNTIF($KZ47:MS47,"&gt;0")&gt;0,VLOOKUP($C47,Input!$A$8:$HV$21,MATCH($DP$21+COUNTIF($KZ47:MS47,"&gt;0"),Input!$A$6:$HV$6,0),FALSE),0),0))*$D47*$F47</f>
        <v>0</v>
      </c>
      <c r="EU47" s="1">
        <f>IF($E47+$I47+$D$7&lt;=EU$22,0,IF(EU$22-$D$7&gt;=$E47,IF(COUNTIF($KZ47:MT47,"&gt;0")&gt;0,VLOOKUP($C47,Input!$A$8:$HV$21,MATCH($DP$21+COUNTIF($KZ47:MT47,"&gt;0"),Input!$A$6:$HV$6,0),FALSE),0),0))*$D47*$F47</f>
        <v>0</v>
      </c>
      <c r="EV47" s="1">
        <f>IF($E47+$I47+$D$7&lt;=EV$22,0,IF(EV$22-$D$7&gt;=$E47,IF(COUNTIF($KZ47:MU47,"&gt;0")&gt;0,VLOOKUP($C47,Input!$A$8:$HV$21,MATCH($DP$21+COUNTIF($KZ47:MU47,"&gt;0"),Input!$A$6:$HV$6,0),FALSE),0),0))*$D47*$F47</f>
        <v>0</v>
      </c>
      <c r="EW47" s="1">
        <f>IF($E47+$I47+$D$7&lt;=EW$22,0,IF(EW$22-$D$7&gt;=$E47,IF(COUNTIF($KZ47:MV47,"&gt;0")&gt;0,VLOOKUP($C47,Input!$A$8:$HV$21,MATCH($DP$21+COUNTIF($KZ47:MV47,"&gt;0"),Input!$A$6:$HV$6,0),FALSE),0),0))*$D47*$F47</f>
        <v>0</v>
      </c>
      <c r="EX47" s="1">
        <f>IF($E47+$I47+$D$7&lt;=EX$22,0,IF(EX$22-$D$7&gt;=$E47,IF(COUNTIF($KZ47:MW47,"&gt;0")&gt;0,VLOOKUP($C47,Input!$A$8:$HV$21,MATCH($DP$21+COUNTIF($KZ47:MW47,"&gt;0"),Input!$A$6:$HV$6,0),FALSE),0),0))*$D47*$F47</f>
        <v>0</v>
      </c>
      <c r="EY47" s="1">
        <f>IF($E47+$I47+$D$7&lt;=EY$22,0,IF(EY$22-$D$7&gt;=$E47,IF(COUNTIF($KZ47:MX47,"&gt;0")&gt;0,VLOOKUP($C47,Input!$A$8:$HV$21,MATCH($DP$21+COUNTIF($KZ47:MX47,"&gt;0"),Input!$A$6:$HV$6,0),FALSE),0),0))*$D47*$F47</f>
        <v>0</v>
      </c>
      <c r="EZ47" s="1"/>
      <c r="FA47" t="str">
        <f>VLOOKUP($C47,Input!$A$8:$GZ$39,MATCH(FA$21,Input!$A$6:$GZ$6,0),FALSE)</f>
        <v>NA</v>
      </c>
      <c r="FB47">
        <f>IF((VLOOKUP($C47,Input!$A$8:$GZ$39,MATCH(FB$21,Input!$A$6:$GZ$6,0),FALSE))="Y",$D47/VLOOKUP($C47,Input!$A$8:$GZ$39,MATCH(FC$21,Input!$A$6:$GZ$6,0),FALSE),0)</f>
        <v>0</v>
      </c>
      <c r="FC47">
        <f>IF((VLOOKUP($C47,Input!$A$8:$GZ$39,MATCH(FB$21,Input!$A$6:$GZ$6,0),FALSE))="Y",0,IF((VLOOKUP($C47,Input!$A$8:$GZ$39,MATCH(FC$21,Input!$A$6:$GZ$6,0),FALSE))&gt;0,$D47/VLOOKUP($C47,Input!$A$8:$GZ$39,MATCH(FC$21,Input!$A$6:$GZ$6,0),FALSE),0))</f>
        <v>0</v>
      </c>
      <c r="FD47" s="1">
        <f>+IF($E47=FD$22,VLOOKUP($C47,Input!$A$8:$GZ$39,MATCH(FD$21,Input!$A$6:$GZ$6,0),FALSE),0)*IF(FD$19&gt;=MAX(FC$19:$FD$19),MIN((FD$19-MAX(FC$19:$FD$19)),(FD$19-FC$19)),0)+IF($E47=FD$22,VLOOKUP($C47,Input!$A$8:$GZ$39,MATCH(FD$21,Input!$A$6:$GZ$6,0),FALSE),0)*IF(FD$18&gt;=MAX(FC$18:$FD$18),MIN((FD$18-MAX(FC$18:$FD$18)),(FD$18-FC$18)),0)</f>
        <v>0</v>
      </c>
      <c r="FE47" s="1">
        <f>+IF($E47=FE$22,VLOOKUP($C47,Input!$A$8:$GZ$39,MATCH(FE$21,Input!$A$6:$GZ$6,0),FALSE),0)*IF(FE$19&gt;=MAX(FD$19:$FD$19),MIN((FE$19-MAX(FD$19:$FD$19)),(FE$19-FD$19)),0)+IF($E47=FE$22,VLOOKUP($C47,Input!$A$8:$GZ$39,MATCH(FE$21,Input!$A$6:$GZ$6,0),FALSE),0)*IF(FE$18&gt;=MAX(FD$18:$FD$18),MIN((FE$18-MAX(FD$18:$FD$18)),(FE$18-FD$18)),0)</f>
        <v>0</v>
      </c>
      <c r="FF47" s="1">
        <f>+IF($E47=FF$22,VLOOKUP($C47,Input!$A$8:$GZ$39,MATCH(FF$21,Input!$A$6:$GZ$6,0),FALSE),0)*IF(FF$19&gt;=MAX($FD$19:FE$19),MIN((FF$19-MAX($FD$19:FE$19)),(FF$19-FE$19)),0)+IF($E47=FF$22,VLOOKUP($C47,Input!$A$8:$GZ$39,MATCH(FF$21,Input!$A$6:$GZ$6,0),FALSE),0)*IF(FF$18&gt;=MAX($FD$18:FE$18),MIN((FF$18-MAX($FD$18:FE$18)),(FF$18-FE$18)),0)</f>
        <v>0</v>
      </c>
      <c r="FG47" s="1">
        <f>+IF($E47=FG$22,VLOOKUP($C47,Input!$A$8:$GZ$39,MATCH(FG$21,Input!$A$6:$GZ$6,0),FALSE),0)*IF(FG$19&gt;=MAX($FD$19:FF$19),MIN((FG$19-MAX($FD$19:FF$19)),(FG$19-FF$19)),0)+IF($E47=FG$22,VLOOKUP($C47,Input!$A$8:$GZ$39,MATCH(FG$21,Input!$A$6:$GZ$6,0),FALSE),0)*IF(FG$18&gt;=MAX($FD$18:FF$18),MIN((FG$18-MAX($FD$18:FF$18)),(FG$18-FF$18)),0)</f>
        <v>0</v>
      </c>
      <c r="FH47" s="1">
        <f>+IF($E47=FH$22,VLOOKUP($C47,Input!$A$8:$GZ$39,MATCH(FH$21,Input!$A$6:$GZ$6,0),FALSE),0)*IF(FH$19&gt;=MAX($FD$19:FG$19),MIN((FH$19-MAX($FD$19:FG$19)),(FH$19-FG$19)),0)+IF($E47=FH$22,VLOOKUP($C47,Input!$A$8:$GZ$39,MATCH(FH$21,Input!$A$6:$GZ$6,0),FALSE),0)*IF(FH$18&gt;=MAX($FD$18:FG$18),MIN((FH$18-MAX($FD$18:FG$18)),(FH$18-FG$18)),0)</f>
        <v>0</v>
      </c>
      <c r="FI47" s="1">
        <f>+IF($E47=FI$22,VLOOKUP($C47,Input!$A$8:$GZ$39,MATCH(FI$21,Input!$A$6:$GZ$6,0),FALSE),0)*IF(FI$19&gt;=MAX($FD$19:FH$19),MIN((FI$19-MAX($FD$19:FH$19)),(FI$19-FH$19)),0)+IF($E47=FI$22,VLOOKUP($C47,Input!$A$8:$GZ$39,MATCH(FI$21,Input!$A$6:$GZ$6,0),FALSE),0)*IF(FI$18&gt;=MAX($FD$18:FH$18),MIN((FI$18-MAX($FD$18:FH$18)),(FI$18-FH$18)),0)</f>
        <v>0</v>
      </c>
      <c r="FJ47" s="1">
        <f>+IF($E47=FJ$22,VLOOKUP($C47,Input!$A$8:$GZ$39,MATCH(FJ$21,Input!$A$6:$GZ$6,0),FALSE),0)*IF(FJ$19&gt;=MAX($FD$19:FI$19),MIN((FJ$19-MAX($FD$19:FI$19)),(FJ$19-FI$19)),0)+IF($E47=FJ$22,VLOOKUP($C47,Input!$A$8:$GZ$39,MATCH(FJ$21,Input!$A$6:$GZ$6,0),FALSE),0)*IF(FJ$18&gt;=MAX($FD$18:FI$18),MIN((FJ$18-MAX($FD$18:FI$18)),(FJ$18-FI$18)),0)</f>
        <v>0</v>
      </c>
      <c r="FK47" s="1">
        <f>+IF($E47=FK$22,VLOOKUP($C47,Input!$A$8:$GZ$39,MATCH(FK$21,Input!$A$6:$GZ$6,0),FALSE),0)*IF(FK$19&gt;=MAX($FD$19:FJ$19),MIN((FK$19-MAX($FD$19:FJ$19)),(FK$19-FJ$19)),0)+IF($E47=FK$22,VLOOKUP($C47,Input!$A$8:$GZ$39,MATCH(FK$21,Input!$A$6:$GZ$6,0),FALSE),0)*IF(FK$18&gt;=MAX($FD$18:FJ$18),MIN((FK$18-MAX($FD$18:FJ$18)),(FK$18-FJ$18)),0)</f>
        <v>0</v>
      </c>
      <c r="FL47" s="1">
        <f>+IF($E47=FL$22,VLOOKUP($C47,Input!$A$8:$GZ$39,MATCH(FL$21,Input!$A$6:$GZ$6,0),FALSE),0)*IF(FL$19&gt;=MAX($FD$19:FK$19),MIN((FL$19-MAX($FD$19:FK$19)),(FL$19-FK$19)),0)+IF($E47=FL$22,VLOOKUP($C47,Input!$A$8:$GZ$39,MATCH(FL$21,Input!$A$6:$GZ$6,0),FALSE),0)*IF(FL$18&gt;=MAX($FD$18:FK$18),MIN((FL$18-MAX($FD$18:FK$18)),(FL$18-FK$18)),0)</f>
        <v>0</v>
      </c>
      <c r="FM47" s="1">
        <f>+IF($E47=FM$22,VLOOKUP($C47,Input!$A$8:$GZ$39,MATCH(FM$21,Input!$A$6:$GZ$6,0),FALSE),0)*IF(FM$19&gt;=MAX($FD$19:FL$19),MIN((FM$19-MAX($FD$19:FL$19)),(FM$19-FL$19)),0)+IF($E47=FM$22,VLOOKUP($C47,Input!$A$8:$GZ$39,MATCH(FM$21,Input!$A$6:$GZ$6,0),FALSE),0)*IF(FM$18&gt;=MAX($FD$18:FL$18),MIN((FM$18-MAX($FD$18:FL$18)),(FM$18-FL$18)),0)</f>
        <v>0</v>
      </c>
      <c r="FN47" s="1">
        <f>+IF($E47=FN$22,VLOOKUP($C47,Input!$A$8:$GZ$39,MATCH(FN$21,Input!$A$6:$GZ$6,0),FALSE),0)*IF(FN$19&gt;=MAX($FD$19:FM$19),MIN((FN$19-MAX($FD$19:FM$19)),(FN$19-FM$19)),0)+IF($E47=FN$22,VLOOKUP($C47,Input!$A$8:$GZ$39,MATCH(FN$21,Input!$A$6:$GZ$6,0),FALSE),0)*IF(FN$18&gt;=MAX($FD$18:FM$18),MIN((FN$18-MAX($FD$18:FM$18)),(FN$18-FM$18)),0)</f>
        <v>0</v>
      </c>
      <c r="FO47" s="1">
        <f>+IF($E47=FO$22,VLOOKUP($C47,Input!$A$8:$GZ$39,MATCH(FO$21,Input!$A$6:$GZ$6,0),FALSE),0)*IF(FO$19&gt;=MAX($FD$19:FN$19),MIN((FO$19-MAX($FD$19:FN$19)),(FO$19-FN$19)),0)+IF($E47=FO$22,VLOOKUP($C47,Input!$A$8:$GZ$39,MATCH(FO$21,Input!$A$6:$GZ$6,0),FALSE),0)*IF(FO$18&gt;=MAX($FD$18:FN$18),MIN((FO$18-MAX($FD$18:FN$18)),(FO$18-FN$18)),0)</f>
        <v>0</v>
      </c>
      <c r="FP47" s="1">
        <f>+IF($E47=FP$22,VLOOKUP($C47,Input!$A$8:$GZ$39,MATCH(FP$21,Input!$A$6:$GZ$6,0),FALSE),0)*IF(FP$19&gt;=MAX($FD$19:FO$19),MIN((FP$19-MAX($FD$19:FO$19)),(FP$19-FO$19)),0)+IF($E47=FP$22,VLOOKUP($C47,Input!$A$8:$GZ$39,MATCH(FP$21,Input!$A$6:$GZ$6,0),FALSE),0)*IF(FP$18&gt;=MAX($FD$18:FO$18),MIN((FP$18-MAX($FD$18:FO$18)),(FP$18-FO$18)),0)</f>
        <v>0</v>
      </c>
      <c r="FQ47" s="1">
        <f>+IF($E47=FQ$22,VLOOKUP($C47,Input!$A$8:$GZ$39,MATCH(FQ$21,Input!$A$6:$GZ$6,0),FALSE),0)*IF(FQ$19&gt;=MAX($FD$19:FP$19),MIN((FQ$19-MAX($FD$19:FP$19)),(FQ$19-FP$19)),0)+IF($E47=FQ$22,VLOOKUP($C47,Input!$A$8:$GZ$39,MATCH(FQ$21,Input!$A$6:$GZ$6,0),FALSE),0)*IF(FQ$18&gt;=MAX($FD$18:FP$18),MIN((FQ$18-MAX($FD$18:FP$18)),(FQ$18-FP$18)),0)</f>
        <v>0</v>
      </c>
      <c r="FR47" s="1">
        <f>+IF($E47=FR$22,VLOOKUP($C47,Input!$A$8:$GZ$39,MATCH(FR$21,Input!$A$6:$GZ$6,0),FALSE),0)*IF(FR$19&gt;=MAX($FD$19:FQ$19),MIN((FR$19-MAX($FD$19:FQ$19)),(FR$19-FQ$19)),0)+IF($E47=FR$22,VLOOKUP($C47,Input!$A$8:$GZ$39,MATCH(FR$21,Input!$A$6:$GZ$6,0),FALSE),0)*IF(FR$18&gt;=MAX($FD$18:FQ$18),MIN((FR$18-MAX($FD$18:FQ$18)),(FR$18-FQ$18)),0)</f>
        <v>0</v>
      </c>
      <c r="FS47" s="1">
        <f>+IF($E47=FS$22,VLOOKUP($C47,Input!$A$8:$GZ$39,MATCH(FS$21,Input!$A$6:$GZ$6,0),FALSE),0)*IF(FS$19&gt;=MAX($FD$19:FR$19),MIN((FS$19-MAX($FD$19:FR$19)),(FS$19-FR$19)),0)+IF($E47=FS$22,VLOOKUP($C47,Input!$A$8:$GZ$39,MATCH(FS$21,Input!$A$6:$GZ$6,0),FALSE),0)*IF(FS$18&gt;=MAX($FD$18:FR$18),MIN((FS$18-MAX($FD$18:FR$18)),(FS$18-FR$18)),0)</f>
        <v>0</v>
      </c>
      <c r="FT47" s="1">
        <f>+IF($E47=FT$22,VLOOKUP($C47,Input!$A$8:$GZ$39,MATCH(FT$21,Input!$A$6:$GZ$6,0),FALSE),0)*IF(FT$19&gt;=MAX($FD$19:FS$19),MIN((FT$19-MAX($FD$19:FS$19)),(FT$19-FS$19)),0)+IF($E47=FT$22,VLOOKUP($C47,Input!$A$8:$GZ$39,MATCH(FT$21,Input!$A$6:$GZ$6,0),FALSE),0)*IF(FT$18&gt;=MAX($FD$18:FS$18),MIN((FT$18-MAX($FD$18:FS$18)),(FT$18-FS$18)),0)</f>
        <v>0</v>
      </c>
      <c r="FU47" s="1">
        <f>+IF($E47=FU$22,VLOOKUP($C47,Input!$A$8:$GZ$39,MATCH(FU$21,Input!$A$6:$GZ$6,0),FALSE),0)*IF(FU$19&gt;=MAX($FD$19:FT$19),MIN((FU$19-MAX($FD$19:FT$19)),(FU$19-FT$19)),0)+IF($E47=FU$22,VLOOKUP($C47,Input!$A$8:$GZ$39,MATCH(FU$21,Input!$A$6:$GZ$6,0),FALSE),0)*IF(FU$18&gt;=MAX($FD$18:FT$18),MIN((FU$18-MAX($FD$18:FT$18)),(FU$18-FT$18)),0)</f>
        <v>0</v>
      </c>
      <c r="FV47" s="1">
        <f>+IF($E47=FV$22,VLOOKUP($C47,Input!$A$8:$GZ$39,MATCH(FV$21,Input!$A$6:$GZ$6,0),FALSE),0)*IF(FV$19&gt;=MAX($FD$19:FU$19),MIN((FV$19-MAX($FD$19:FU$19)),(FV$19-FU$19)),0)+IF($E47=FV$22,VLOOKUP($C47,Input!$A$8:$GZ$39,MATCH(FV$21,Input!$A$6:$GZ$6,0),FALSE),0)*IF(FV$18&gt;=MAX($FD$18:FU$18),MIN((FV$18-MAX($FD$18:FU$18)),(FV$18-FU$18)),0)</f>
        <v>0</v>
      </c>
      <c r="FW47" s="1">
        <f>+IF($E47=FW$22,VLOOKUP($C47,Input!$A$8:$GZ$39,MATCH(FW$21,Input!$A$6:$GZ$6,0),FALSE),0)*IF(FW$19&gt;=MAX($FD$19:FV$19),MIN((FW$19-MAX($FD$19:FV$19)),(FW$19-FV$19)),0)+IF($E47=FW$22,VLOOKUP($C47,Input!$A$8:$GZ$39,MATCH(FW$21,Input!$A$6:$GZ$6,0),FALSE),0)*IF(FW$18&gt;=MAX($FD$18:FV$18),MIN((FW$18-MAX($FD$18:FV$18)),(FW$18-FV$18)),0)</f>
        <v>0</v>
      </c>
      <c r="FX47" s="1">
        <f>+IF($E47=FX$22,VLOOKUP($C47,Input!$A$8:$GZ$39,MATCH(FX$21,Input!$A$6:$GZ$6,0),FALSE),0)*IF(FX$19&gt;=MAX($FD$19:FW$19),MIN((FX$19-MAX($FD$19:FW$19)),(FX$19-FW$19)),0)+IF($E47=FX$22,VLOOKUP($C47,Input!$A$8:$GZ$39,MATCH(FX$21,Input!$A$6:$GZ$6,0),FALSE),0)*IF(FX$18&gt;=MAX($FD$18:FW$18),MIN((FX$18-MAX($FD$18:FW$18)),(FX$18-FW$18)),0)</f>
        <v>0</v>
      </c>
      <c r="FY47" s="1">
        <f>+IF($E47=FY$22,VLOOKUP($C47,Input!$A$8:$GZ$39,MATCH(FY$21,Input!$A$6:$GZ$6,0),FALSE),0)*IF(FY$19&gt;=MAX($FD$19:FX$19),MIN((FY$19-MAX($FD$19:FX$19)),(FY$19-FX$19)),0)+IF($E47=FY$22,VLOOKUP($C47,Input!$A$8:$GZ$39,MATCH(FY$21,Input!$A$6:$GZ$6,0),FALSE),0)*IF(FY$18&gt;=MAX($FD$18:FX$18),MIN((FY$18-MAX($FD$18:FX$18)),(FY$18-FX$18)),0)</f>
        <v>0</v>
      </c>
      <c r="FZ47" s="1">
        <f>+IF($E47=FZ$22,VLOOKUP($C47,Input!$A$8:$GZ$39,MATCH(FZ$21,Input!$A$6:$GZ$6,0),FALSE),0)*IF(FZ$19&gt;=MAX($FD$19:FY$19),MIN((FZ$19-MAX($FD$19:FY$19)),(FZ$19-FY$19)),0)+IF($E47=FZ$22,VLOOKUP($C47,Input!$A$8:$GZ$39,MATCH(FZ$21,Input!$A$6:$GZ$6,0),FALSE),0)*IF(FZ$18&gt;=MAX($FD$18:FY$18),MIN((FZ$18-MAX($FD$18:FY$18)),(FZ$18-FY$18)),0)</f>
        <v>0</v>
      </c>
      <c r="GA47" s="1">
        <f>+IF($E47=GA$22,VLOOKUP($C47,Input!$A$8:$GZ$39,MATCH(GA$21,Input!$A$6:$GZ$6,0),FALSE),0)*IF(GA$19&gt;=MAX($FD$19:FZ$19),MIN((GA$19-MAX($FD$19:FZ$19)),(GA$19-FZ$19)),0)+IF($E47=GA$22,VLOOKUP($C47,Input!$A$8:$GZ$39,MATCH(GA$21,Input!$A$6:$GZ$6,0),FALSE),0)*IF(GA$18&gt;=MAX($FD$18:FZ$18),MIN((GA$18-MAX($FD$18:FZ$18)),(GA$18-FZ$18)),0)</f>
        <v>0</v>
      </c>
      <c r="GB47" s="1">
        <f>+IF($E47=GB$22,VLOOKUP($C47,Input!$A$8:$GZ$39,MATCH(GB$21,Input!$A$6:$GZ$6,0),FALSE),0)*IF(GB$19&gt;=MAX($FD$19:GA$19),MIN((GB$19-MAX($FD$19:GA$19)),(GB$19-GA$19)),0)+IF($E47=GB$22,VLOOKUP($C47,Input!$A$8:$GZ$39,MATCH(GB$21,Input!$A$6:$GZ$6,0),FALSE),0)*IF(GB$18&gt;=MAX($FD$18:GA$18),MIN((GB$18-MAX($FD$18:GA$18)),(GB$18-GA$18)),0)</f>
        <v>0</v>
      </c>
      <c r="GC47" s="1">
        <f>+IF($E47=GC$22,VLOOKUP($C47,Input!$A$8:$GZ$39,MATCH(GC$21,Input!$A$6:$GZ$6,0),FALSE),0)*IF(GC$19&gt;=MAX($FD$19:GB$19),MIN((GC$19-MAX($FD$19:GB$19)),(GC$19-GB$19)),0)+IF($E47=GC$22,VLOOKUP($C47,Input!$A$8:$GZ$39,MATCH(GC$21,Input!$A$6:$GZ$6,0),FALSE),0)*IF(GC$18&gt;=MAX($FD$18:GB$18),MIN((GC$18-MAX($FD$18:GB$18)),(GC$18-GB$18)),0)</f>
        <v>0</v>
      </c>
      <c r="GD47" s="1">
        <f>+IF($E47=GD$22,VLOOKUP($C47,Input!$A$8:$GZ$39,MATCH(GD$21,Input!$A$6:$GZ$6,0),FALSE),0)*IF(GD$19&gt;=MAX($FD$19:GC$19),MIN((GD$19-MAX($FD$19:GC$19)),(GD$19-GC$19)),0)+IF($E47=GD$22,VLOOKUP($C47,Input!$A$8:$GZ$39,MATCH(GD$21,Input!$A$6:$GZ$6,0),FALSE),0)*IF(GD$18&gt;=MAX($FD$18:GC$18),MIN((GD$18-MAX($FD$18:GC$18)),(GD$18-GC$18)),0)</f>
        <v>0</v>
      </c>
      <c r="GE47" s="1">
        <f>+IF($E47=GE$22,VLOOKUP($C47,Input!$A$8:$GZ$39,MATCH(GE$21,Input!$A$6:$GZ$6,0),FALSE),0)*IF(GE$19&gt;=MAX($FD$19:GD$19),MIN((GE$19-MAX($FD$19:GD$19)),(GE$19-GD$19)),0)+IF($E47=GE$22,VLOOKUP($C47,Input!$A$8:$GZ$39,MATCH(GE$21,Input!$A$6:$GZ$6,0),FALSE),0)*IF(GE$18&gt;=MAX($FD$18:GD$18),MIN((GE$18-MAX($FD$18:GD$18)),(GE$18-GD$18)),0)</f>
        <v>0</v>
      </c>
      <c r="GF47" s="1">
        <f>+IF($E47=GF$22,VLOOKUP($C47,Input!$A$8:$GZ$39,MATCH(GF$21,Input!$A$6:$GZ$6,0),FALSE),0)*IF(GF$19&gt;=MAX($FD$19:GE$19),MIN((GF$19-MAX($FD$19:GE$19)),(GF$19-GE$19)),0)+IF($E47=GF$22,VLOOKUP($C47,Input!$A$8:$GZ$39,MATCH(GF$21,Input!$A$6:$GZ$6,0),FALSE),0)*IF(GF$18&gt;=MAX($FD$18:GE$18),MIN((GF$18-MAX($FD$18:GE$18)),(GF$18-GE$18)),0)</f>
        <v>0</v>
      </c>
      <c r="GG47" s="1">
        <f>+IF($E47=GG$22,VLOOKUP($C47,Input!$A$8:$GZ$39,MATCH(GG$21,Input!$A$6:$GZ$6,0),FALSE),0)*IF(GG$19&gt;=MAX($FD$19:GF$19),MIN((GG$19-MAX($FD$19:GF$19)),(GG$19-GF$19)),0)+IF($E47=GG$22,VLOOKUP($C47,Input!$A$8:$GZ$39,MATCH(GG$21,Input!$A$6:$GZ$6,0),FALSE),0)*IF(GG$18&gt;=MAX($FD$18:GF$18),MIN((GG$18-MAX($FD$18:GF$18)),(GG$18-GF$18)),0)</f>
        <v>0</v>
      </c>
      <c r="GH47" s="1">
        <f>+IF($E47=GH$22,VLOOKUP($C47,Input!$A$8:$GZ$39,MATCH(GH$21,Input!$A$6:$GZ$6,0),FALSE),0)*IF(GH$19&gt;=MAX($FD$19:GG$19),MIN((GH$19-MAX($FD$19:GG$19)),(GH$19-GG$19)),0)+IF($E47=GH$22,VLOOKUP($C47,Input!$A$8:$GZ$39,MATCH(GH$21,Input!$A$6:$GZ$6,0),FALSE),0)*IF(GH$18&gt;=MAX($FD$18:GG$18),MIN((GH$18-MAX($FD$18:GG$18)),(GH$18-GG$18)),0)</f>
        <v>0</v>
      </c>
      <c r="GI47" s="1">
        <f>+IF($E47=GI$22,VLOOKUP($C47,Input!$A$8:$GZ$39,MATCH(GI$21,Input!$A$6:$GZ$6,0),FALSE),0)*IF(GI$19&gt;=MAX($FD$19:GH$19),MIN((GI$19-MAX($FD$19:GH$19)),(GI$19-GH$19)),0)+IF($E47=GI$22,VLOOKUP($C47,Input!$A$8:$GZ$39,MATCH(GI$21,Input!$A$6:$GZ$6,0),FALSE),0)*IF(GI$18&gt;=MAX($FD$18:GH$18),MIN((GI$18-MAX($FD$18:GH$18)),(GI$18-GH$18)),0)</f>
        <v>0</v>
      </c>
      <c r="GJ47" s="1">
        <f>+IF($E47=GJ$22,VLOOKUP($C47,Input!$A$8:$GZ$39,MATCH(GJ$21,Input!$A$6:$GZ$6,0),FALSE),0)*IF(GJ$19&gt;=MAX($FD$19:GI$19),MIN((GJ$19-MAX($FD$19:GI$19)),(GJ$19-GI$19)),0)+IF($E47=GJ$22,VLOOKUP($C47,Input!$A$8:$GZ$39,MATCH(GJ$21,Input!$A$6:$GZ$6,0),FALSE),0)*IF(GJ$18&gt;=MAX($FD$18:GI$18),MIN((GJ$18-MAX($FD$18:GI$18)),(GJ$18-GI$18)),0)</f>
        <v>0</v>
      </c>
      <c r="GK47" s="1">
        <f>+IF($E47=GK$22,VLOOKUP($C47,Input!$A$8:$GZ$39,MATCH(GK$21,Input!$A$6:$GZ$6,0),FALSE),0)*IF(GK$19&gt;=MAX($FD$19:GJ$19),MIN((GK$19-MAX($FD$19:GJ$19)),(GK$19-GJ$19)),0)+IF($E47=GK$22,VLOOKUP($C47,Input!$A$8:$GZ$39,MATCH(GK$21,Input!$A$6:$GZ$6,0),FALSE),0)*IF(GK$18&gt;=MAX($FD$18:GJ$18),MIN((GK$18-MAX($FD$18:GJ$18)),(GK$18-GJ$18)),0)</f>
        <v>0</v>
      </c>
      <c r="GL47" s="1">
        <f>+IF($E47=GL$22,VLOOKUP($C47,Input!$A$8:$GZ$39,MATCH(GL$21,Input!$A$6:$GZ$6,0),FALSE),0)*IF(GL$19&gt;=MAX($FD$19:GK$19),MIN((GL$19-MAX($FD$19:GK$19)),(GL$19-GK$19)),0)+IF($E47=GL$22,VLOOKUP($C47,Input!$A$8:$GZ$39,MATCH(GL$21,Input!$A$6:$GZ$6,0),FALSE),0)*IF(GL$18&gt;=MAX($FD$18:GK$18),MIN((GL$18-MAX($FD$18:GK$18)),(GL$18-GK$18)),0)</f>
        <v>0</v>
      </c>
      <c r="GM47" s="42"/>
      <c r="GN47" t="str">
        <f>VLOOKUP($C47,Input!$A$8:$GZ$39,MATCH(GN$21,Input!$A$6:$GZ$6,0),FALSE)</f>
        <v>NA</v>
      </c>
      <c r="GO47">
        <f>IF((VLOOKUP($C47,Input!$A$8:$GZ$39,MATCH(GO$21,Input!$A$6:$GZ$6,0),FALSE))="Y",$D47/VLOOKUP($C47,Input!$A$8:$GZ$39,MATCH(GP$21,Input!$A$6:$GZ$6,0),FALSE),0)</f>
        <v>0</v>
      </c>
      <c r="GP47">
        <f>IF((VLOOKUP($C47,Input!$A$8:$GZ$39,MATCH(GO$21,Input!$A$6:$GZ$6,0),FALSE))="Y",0,IF((VLOOKUP($C47,Input!$A$8:$GZ$39,MATCH(GP$21,Input!$A$6:$GZ$6,0),FALSE))&gt;0,$D47/VLOOKUP($C47,Input!$A$8:$GZ$39,MATCH(GP$21,Input!$A$6:$GZ$6,0),FALSE),0))</f>
        <v>0</v>
      </c>
      <c r="GQ47" s="1">
        <f>+IF($E47=GQ$22,VLOOKUP($C47,Input!$A$8:$GZ$39,MATCH(GQ$21,Input!$A$6:$GZ$6,0),FALSE),0)*IF(GQ$19&gt;=MAX($GP$19:GP$19),MIN((GQ$19-MAX($GP$19:GP$19)),(GQ$19-GP$19)),0)+IF($E47=GQ$22,VLOOKUP($C47,Input!$A$8:$GZ$39,MATCH(GQ$21,Input!$A$6:$GZ$6,0),FALSE),0)*IF(GQ$18&gt;=MAX($GP$18:GP$18),MIN((GQ$18-MAX($GP$18:GP$18)),(GQ$18-GP$18)),0)</f>
        <v>0</v>
      </c>
      <c r="GR47" s="1">
        <f>+IF($E47=GR$22,VLOOKUP($C47,Input!$A$8:$GZ$39,MATCH(GR$21,Input!$A$6:$GZ$6,0),FALSE),0)*IF(GR$19&gt;=MAX($GP$19:GQ$19),MIN((GR$19-MAX($GP$19:GQ$19)),(GR$19-GQ$19)),0)+IF($E47=GR$22,VLOOKUP($C47,Input!$A$8:$GZ$39,MATCH(GR$21,Input!$A$6:$GZ$6,0),FALSE),0)*IF(GR$18&gt;=MAX($GP$18:GQ$18),MIN((GR$18-MAX($GP$18:GQ$18)),(GR$18-GQ$18)),0)</f>
        <v>0</v>
      </c>
      <c r="GS47" s="1">
        <f>+IF($E47=GS$22,VLOOKUP($C47,Input!$A$8:$GZ$39,MATCH(GS$21,Input!$A$6:$GZ$6,0),FALSE),0)*IF(GS$19&gt;=MAX($GP$19:GR$19),MIN((GS$19-MAX($GP$19:GR$19)),(GS$19-GR$19)),0)+IF($E47=GS$22,VLOOKUP($C47,Input!$A$8:$GZ$39,MATCH(GS$21,Input!$A$6:$GZ$6,0),FALSE),0)*IF(GS$18&gt;=MAX($GP$18:GR$18),MIN((GS$18-MAX($GP$18:GR$18)),(GS$18-GR$18)),0)</f>
        <v>0</v>
      </c>
      <c r="GT47" s="1">
        <f>+IF($E47=GT$22,VLOOKUP($C47,Input!$A$8:$GZ$39,MATCH(GT$21,Input!$A$6:$GZ$6,0),FALSE),0)*IF(GT$19&gt;=MAX($GP$19:GS$19),MIN((GT$19-MAX($GP$19:GS$19)),(GT$19-GS$19)),0)+IF($E47=GT$22,VLOOKUP($C47,Input!$A$8:$GZ$39,MATCH(GT$21,Input!$A$6:$GZ$6,0),FALSE),0)*IF(GT$18&gt;=MAX($GP$18:GS$18),MIN((GT$18-MAX($GP$18:GS$18)),(GT$18-GS$18)),0)</f>
        <v>0</v>
      </c>
      <c r="GU47" s="1">
        <f>+IF($E47=GU$22,VLOOKUP($C47,Input!$A$8:$GZ$39,MATCH(GU$21,Input!$A$6:$GZ$6,0),FALSE),0)*IF(GU$19&gt;=MAX($GP$19:GT$19),MIN((GU$19-MAX($GP$19:GT$19)),(GU$19-GT$19)),0)+IF($E47=GU$22,VLOOKUP($C47,Input!$A$8:$GZ$39,MATCH(GU$21,Input!$A$6:$GZ$6,0),FALSE),0)*IF(GU$18&gt;=MAX($GP$18:GT$18),MIN((GU$18-MAX($GP$18:GT$18)),(GU$18-GT$18)),0)</f>
        <v>0</v>
      </c>
      <c r="GV47" s="1">
        <f>+IF($E47=GV$22,VLOOKUP($C47,Input!$A$8:$GZ$39,MATCH(GV$21,Input!$A$6:$GZ$6,0),FALSE),0)*IF(GV$19&gt;=MAX($GP$19:GU$19),MIN((GV$19-MAX($GP$19:GU$19)),(GV$19-GU$19)),0)+IF($E47=GV$22,VLOOKUP($C47,Input!$A$8:$GZ$39,MATCH(GV$21,Input!$A$6:$GZ$6,0),FALSE),0)*IF(GV$18&gt;=MAX($GP$18:GU$18),MIN((GV$18-MAX($GP$18:GU$18)),(GV$18-GU$18)),0)</f>
        <v>0</v>
      </c>
      <c r="GW47" s="1">
        <f>+IF($E47=GW$22,VLOOKUP($C47,Input!$A$8:$GZ$39,MATCH(GW$21,Input!$A$6:$GZ$6,0),FALSE),0)*IF(GW$19&gt;=MAX($GP$19:GV$19),MIN((GW$19-MAX($GP$19:GV$19)),(GW$19-GV$19)),0)+IF($E47=GW$22,VLOOKUP($C47,Input!$A$8:$GZ$39,MATCH(GW$21,Input!$A$6:$GZ$6,0),FALSE),0)*IF(GW$18&gt;=MAX($GP$18:GV$18),MIN((GW$18-MAX($GP$18:GV$18)),(GW$18-GV$18)),0)</f>
        <v>0</v>
      </c>
      <c r="GX47" s="1">
        <f>+IF($E47=GX$22,VLOOKUP($C47,Input!$A$8:$GZ$39,MATCH(GX$21,Input!$A$6:$GZ$6,0),FALSE),0)*IF(GX$19&gt;=MAX($GP$19:GW$19),MIN((GX$19-MAX($GP$19:GW$19)),(GX$19-GW$19)),0)+IF($E47=GX$22,VLOOKUP($C47,Input!$A$8:$GZ$39,MATCH(GX$21,Input!$A$6:$GZ$6,0),FALSE),0)*IF(GX$18&gt;=MAX($GP$18:GW$18),MIN((GX$18-MAX($GP$18:GW$18)),(GX$18-GW$18)),0)</f>
        <v>0</v>
      </c>
      <c r="GY47" s="1">
        <f>+IF($E47=GY$22,VLOOKUP($C47,Input!$A$8:$GZ$39,MATCH(GY$21,Input!$A$6:$GZ$6,0),FALSE),0)*IF(GY$19&gt;=MAX($GP$19:GX$19),MIN((GY$19-MAX($GP$19:GX$19)),(GY$19-GX$19)),0)+IF($E47=GY$22,VLOOKUP($C47,Input!$A$8:$GZ$39,MATCH(GY$21,Input!$A$6:$GZ$6,0),FALSE),0)*IF(GY$18&gt;=MAX($GP$18:GX$18),MIN((GY$18-MAX($GP$18:GX$18)),(GY$18-GX$18)),0)</f>
        <v>0</v>
      </c>
      <c r="GZ47" s="1">
        <f>+IF($E47=GZ$22,VLOOKUP($C47,Input!$A$8:$GZ$39,MATCH(GZ$21,Input!$A$6:$GZ$6,0),FALSE),0)*IF(GZ$19&gt;=MAX($GP$19:GY$19),MIN((GZ$19-MAX($GP$19:GY$19)),(GZ$19-GY$19)),0)+IF($E47=GZ$22,VLOOKUP($C47,Input!$A$8:$GZ$39,MATCH(GZ$21,Input!$A$6:$GZ$6,0),FALSE),0)*IF(GZ$18&gt;=MAX($GP$18:GY$18),MIN((GZ$18-MAX($GP$18:GY$18)),(GZ$18-GY$18)),0)</f>
        <v>0</v>
      </c>
      <c r="HA47" s="1">
        <f>+IF($E47=HA$22,VLOOKUP($C47,Input!$A$8:$GZ$39,MATCH(HA$21,Input!$A$6:$GZ$6,0),FALSE),0)*IF(HA$19&gt;=MAX($GP$19:GZ$19),MIN((HA$19-MAX($GP$19:GZ$19)),(HA$19-GZ$19)),0)+IF($E47=HA$22,VLOOKUP($C47,Input!$A$8:$GZ$39,MATCH(HA$21,Input!$A$6:$GZ$6,0),FALSE),0)*IF(HA$18&gt;=MAX($GP$18:GZ$18),MIN((HA$18-MAX($GP$18:GZ$18)),(HA$18-GZ$18)),0)</f>
        <v>0</v>
      </c>
      <c r="HB47" s="1">
        <f>+IF($E47=HB$22,VLOOKUP($C47,Input!$A$8:$GZ$39,MATCH(HB$21,Input!$A$6:$GZ$6,0),FALSE),0)*IF(HB$19&gt;=MAX($GP$19:HA$19),MIN((HB$19-MAX($GP$19:HA$19)),(HB$19-HA$19)),0)+IF($E47=HB$22,VLOOKUP($C47,Input!$A$8:$GZ$39,MATCH(HB$21,Input!$A$6:$GZ$6,0),FALSE),0)*IF(HB$18&gt;=MAX($GP$18:HA$18),MIN((HB$18-MAX($GP$18:HA$18)),(HB$18-HA$18)),0)</f>
        <v>0</v>
      </c>
      <c r="HC47" s="1">
        <f>+IF($E47=HC$22,VLOOKUP($C47,Input!$A$8:$GZ$39,MATCH(HC$21,Input!$A$6:$GZ$6,0),FALSE),0)*IF(HC$19&gt;=MAX($GP$19:HB$19),MIN((HC$19-MAX($GP$19:HB$19)),(HC$19-HB$19)),0)+IF($E47=HC$22,VLOOKUP($C47,Input!$A$8:$GZ$39,MATCH(HC$21,Input!$A$6:$GZ$6,0),FALSE),0)*IF(HC$18&gt;=MAX($GP$18:HB$18),MIN((HC$18-MAX($GP$18:HB$18)),(HC$18-HB$18)),0)</f>
        <v>0</v>
      </c>
      <c r="HD47" s="1">
        <f>+IF($E47=HD$22,VLOOKUP($C47,Input!$A$8:$GZ$39,MATCH(HD$21,Input!$A$6:$GZ$6,0),FALSE),0)*IF(HD$19&gt;=MAX($GP$19:HC$19),MIN((HD$19-MAX($GP$19:HC$19)),(HD$19-HC$19)),0)+IF($E47=HD$22,VLOOKUP($C47,Input!$A$8:$GZ$39,MATCH(HD$21,Input!$A$6:$GZ$6,0),FALSE),0)*IF(HD$18&gt;=MAX($GP$18:HC$18),MIN((HD$18-MAX($GP$18:HC$18)),(HD$18-HC$18)),0)</f>
        <v>0</v>
      </c>
      <c r="HE47" s="1">
        <f>+IF($E47=HE$22,VLOOKUP($C47,Input!$A$8:$GZ$39,MATCH(HE$21,Input!$A$6:$GZ$6,0),FALSE),0)*IF(HE$19&gt;=MAX($GP$19:HD$19),MIN((HE$19-MAX($GP$19:HD$19)),(HE$19-HD$19)),0)+IF($E47=HE$22,VLOOKUP($C47,Input!$A$8:$GZ$39,MATCH(HE$21,Input!$A$6:$GZ$6,0),FALSE),0)*IF(HE$18&gt;=MAX($GP$18:HD$18),MIN((HE$18-MAX($GP$18:HD$18)),(HE$18-HD$18)),0)</f>
        <v>0</v>
      </c>
      <c r="HF47" s="1">
        <f>+IF($E47=HF$22,VLOOKUP($C47,Input!$A$8:$GZ$39,MATCH(HF$21,Input!$A$6:$GZ$6,0),FALSE),0)*IF(HF$19&gt;=MAX($GP$19:HE$19),MIN((HF$19-MAX($GP$19:HE$19)),(HF$19-HE$19)),0)+IF($E47=HF$22,VLOOKUP($C47,Input!$A$8:$GZ$39,MATCH(HF$21,Input!$A$6:$GZ$6,0),FALSE),0)*IF(HF$18&gt;=MAX($GP$18:HE$18),MIN((HF$18-MAX($GP$18:HE$18)),(HF$18-HE$18)),0)</f>
        <v>0</v>
      </c>
      <c r="HG47" s="1">
        <f>+IF($E47=HG$22,VLOOKUP($C47,Input!$A$8:$GZ$39,MATCH(HG$21,Input!$A$6:$GZ$6,0),FALSE),0)*IF(HG$19&gt;=MAX($GP$19:HF$19),MIN((HG$19-MAX($GP$19:HF$19)),(HG$19-HF$19)),0)+IF($E47=HG$22,VLOOKUP($C47,Input!$A$8:$GZ$39,MATCH(HG$21,Input!$A$6:$GZ$6,0),FALSE),0)*IF(HG$18&gt;=MAX($GP$18:HF$18),MIN((HG$18-MAX($GP$18:HF$18)),(HG$18-HF$18)),0)</f>
        <v>0</v>
      </c>
      <c r="HH47" s="1">
        <f>+IF($E47=HH$22,VLOOKUP($C47,Input!$A$8:$GZ$39,MATCH(HH$21,Input!$A$6:$GZ$6,0),FALSE),0)*IF(HH$19&gt;=MAX($GP$19:HG$19),MIN((HH$19-MAX($GP$19:HG$19)),(HH$19-HG$19)),0)+IF($E47=HH$22,VLOOKUP($C47,Input!$A$8:$GZ$39,MATCH(HH$21,Input!$A$6:$GZ$6,0),FALSE),0)*IF(HH$18&gt;=MAX($GP$18:HG$18),MIN((HH$18-MAX($GP$18:HG$18)),(HH$18-HG$18)),0)</f>
        <v>0</v>
      </c>
      <c r="HI47" s="1">
        <f>+IF($E47=HI$22,VLOOKUP($C47,Input!$A$8:$GZ$39,MATCH(HI$21,Input!$A$6:$GZ$6,0),FALSE),0)*IF(HI$19&gt;=MAX($GP$19:HH$19),MIN((HI$19-MAX($GP$19:HH$19)),(HI$19-HH$19)),0)+IF($E47=HI$22,VLOOKUP($C47,Input!$A$8:$GZ$39,MATCH(HI$21,Input!$A$6:$GZ$6,0),FALSE),0)*IF(HI$18&gt;=MAX($GP$18:HH$18),MIN((HI$18-MAX($GP$18:HH$18)),(HI$18-HH$18)),0)</f>
        <v>0</v>
      </c>
      <c r="HJ47" s="1">
        <f>+IF($E47=HJ$22,VLOOKUP($C47,Input!$A$8:$GZ$39,MATCH(HJ$21,Input!$A$6:$GZ$6,0),FALSE),0)*IF(HJ$19&gt;=MAX($GP$19:HI$19),MIN((HJ$19-MAX($GP$19:HI$19)),(HJ$19-HI$19)),0)+IF($E47=HJ$22,VLOOKUP($C47,Input!$A$8:$GZ$39,MATCH(HJ$21,Input!$A$6:$GZ$6,0),FALSE),0)*IF(HJ$18&gt;=MAX($GP$18:HI$18),MIN((HJ$18-MAX($GP$18:HI$18)),(HJ$18-HI$18)),0)</f>
        <v>0</v>
      </c>
      <c r="HK47" s="1">
        <f>+IF($E47=HK$22,VLOOKUP($C47,Input!$A$8:$GZ$39,MATCH(HK$21,Input!$A$6:$GZ$6,0),FALSE),0)*IF(HK$19&gt;=MAX($GP$19:HJ$19),MIN((HK$19-MAX($GP$19:HJ$19)),(HK$19-HJ$19)),0)+IF($E47=HK$22,VLOOKUP($C47,Input!$A$8:$GZ$39,MATCH(HK$21,Input!$A$6:$GZ$6,0),FALSE),0)*IF(HK$18&gt;=MAX($GP$18:HJ$18),MIN((HK$18-MAX($GP$18:HJ$18)),(HK$18-HJ$18)),0)</f>
        <v>0</v>
      </c>
      <c r="HL47" s="1">
        <f>+IF($E47=HL$22,VLOOKUP($C47,Input!$A$8:$GZ$39,MATCH(HL$21,Input!$A$6:$GZ$6,0),FALSE),0)*IF(HL$19&gt;=MAX($GP$19:HK$19),MIN((HL$19-MAX($GP$19:HK$19)),(HL$19-HK$19)),0)+IF($E47=HL$22,VLOOKUP($C47,Input!$A$8:$GZ$39,MATCH(HL$21,Input!$A$6:$GZ$6,0),FALSE),0)*IF(HL$18&gt;=MAX($GP$18:HK$18),MIN((HL$18-MAX($GP$18:HK$18)),(HL$18-HK$18)),0)</f>
        <v>0</v>
      </c>
      <c r="HM47" s="1">
        <f>+IF($E47=HM$22,VLOOKUP($C47,Input!$A$8:$GZ$39,MATCH(HM$21,Input!$A$6:$GZ$6,0),FALSE),0)*IF(HM$19&gt;=MAX($GP$19:HL$19),MIN((HM$19-MAX($GP$19:HL$19)),(HM$19-HL$19)),0)+IF($E47=HM$22,VLOOKUP($C47,Input!$A$8:$GZ$39,MATCH(HM$21,Input!$A$6:$GZ$6,0),FALSE),0)*IF(HM$18&gt;=MAX($GP$18:HL$18),MIN((HM$18-MAX($GP$18:HL$18)),(HM$18-HL$18)),0)</f>
        <v>0</v>
      </c>
      <c r="HN47" s="1">
        <f>+IF($E47=HN$22,VLOOKUP($C47,Input!$A$8:$GZ$39,MATCH(HN$21,Input!$A$6:$GZ$6,0),FALSE),0)*IF(HN$19&gt;=MAX($GP$19:HM$19),MIN((HN$19-MAX($GP$19:HM$19)),(HN$19-HM$19)),0)+IF($E47=HN$22,VLOOKUP($C47,Input!$A$8:$GZ$39,MATCH(HN$21,Input!$A$6:$GZ$6,0),FALSE),0)*IF(HN$18&gt;=MAX($GP$18:HM$18),MIN((HN$18-MAX($GP$18:HM$18)),(HN$18-HM$18)),0)</f>
        <v>0</v>
      </c>
      <c r="HO47" s="1">
        <f>+IF($E47=HO$22,VLOOKUP($C47,Input!$A$8:$GZ$39,MATCH(HO$21,Input!$A$6:$GZ$6,0),FALSE),0)*IF(HO$19&gt;=MAX($GP$19:HN$19),MIN((HO$19-MAX($GP$19:HN$19)),(HO$19-HN$19)),0)+IF($E47=HO$22,VLOOKUP($C47,Input!$A$8:$GZ$39,MATCH(HO$21,Input!$A$6:$GZ$6,0),FALSE),0)*IF(HO$18&gt;=MAX($GP$18:HN$18),MIN((HO$18-MAX($GP$18:HN$18)),(HO$18-HN$18)),0)</f>
        <v>0</v>
      </c>
      <c r="HP47" s="1">
        <f>+IF($E47=HP$22,VLOOKUP($C47,Input!$A$8:$GZ$39,MATCH(HP$21,Input!$A$6:$GZ$6,0),FALSE),0)*IF(HP$19&gt;=MAX($GP$19:HO$19),MIN((HP$19-MAX($GP$19:HO$19)),(HP$19-HO$19)),0)+IF($E47=HP$22,VLOOKUP($C47,Input!$A$8:$GZ$39,MATCH(HP$21,Input!$A$6:$GZ$6,0),FALSE),0)*IF(HP$18&gt;=MAX($GP$18:HO$18),MIN((HP$18-MAX($GP$18:HO$18)),(HP$18-HO$18)),0)</f>
        <v>0</v>
      </c>
      <c r="HQ47" s="1">
        <f>+IF($E47=HQ$22,VLOOKUP($C47,Input!$A$8:$GZ$39,MATCH(HQ$21,Input!$A$6:$GZ$6,0),FALSE),0)*IF(HQ$19&gt;=MAX($GP$19:HP$19),MIN((HQ$19-MAX($GP$19:HP$19)),(HQ$19-HP$19)),0)+IF($E47=HQ$22,VLOOKUP($C47,Input!$A$8:$GZ$39,MATCH(HQ$21,Input!$A$6:$GZ$6,0),FALSE),0)*IF(HQ$18&gt;=MAX($GP$18:HP$18),MIN((HQ$18-MAX($GP$18:HP$18)),(HQ$18-HP$18)),0)</f>
        <v>0</v>
      </c>
      <c r="HR47" s="1">
        <f>+IF($E47=HR$22,VLOOKUP($C47,Input!$A$8:$GZ$39,MATCH(HR$21,Input!$A$6:$GZ$6,0),FALSE),0)*IF(HR$19&gt;=MAX($GP$19:HQ$19),MIN((HR$19-MAX($GP$19:HQ$19)),(HR$19-HQ$19)),0)+IF($E47=HR$22,VLOOKUP($C47,Input!$A$8:$GZ$39,MATCH(HR$21,Input!$A$6:$GZ$6,0),FALSE),0)*IF(HR$18&gt;=MAX($GP$18:HQ$18),MIN((HR$18-MAX($GP$18:HQ$18)),(HR$18-HQ$18)),0)</f>
        <v>0</v>
      </c>
      <c r="HS47" s="1">
        <f>+IF($E47=HS$22,VLOOKUP($C47,Input!$A$8:$GZ$39,MATCH(HS$21,Input!$A$6:$GZ$6,0),FALSE),0)*IF(HS$19&gt;=MAX($GP$19:HR$19),MIN((HS$19-MAX($GP$19:HR$19)),(HS$19-HR$19)),0)+IF($E47=HS$22,VLOOKUP($C47,Input!$A$8:$GZ$39,MATCH(HS$21,Input!$A$6:$GZ$6,0),FALSE),0)*IF(HS$18&gt;=MAX($GP$18:HR$18),MIN((HS$18-MAX($GP$18:HR$18)),(HS$18-HR$18)),0)</f>
        <v>0</v>
      </c>
      <c r="HT47" s="1">
        <f>+IF($E47=HT$22,VLOOKUP($C47,Input!$A$8:$GZ$39,MATCH(HT$21,Input!$A$6:$GZ$6,0),FALSE),0)*IF(HT$19&gt;=MAX($GP$19:HS$19),MIN((HT$19-MAX($GP$19:HS$19)),(HT$19-HS$19)),0)+IF($E47=HT$22,VLOOKUP($C47,Input!$A$8:$GZ$39,MATCH(HT$21,Input!$A$6:$GZ$6,0),FALSE),0)*IF(HT$18&gt;=MAX($GP$18:HS$18),MIN((HT$18-MAX($GP$18:HS$18)),(HT$18-HS$18)),0)</f>
        <v>0</v>
      </c>
      <c r="HU47" s="1">
        <f>+IF($E47=HU$22,VLOOKUP($C47,Input!$A$8:$GZ$39,MATCH(HU$21,Input!$A$6:$GZ$6,0),FALSE),0)*IF(HU$19&gt;=MAX($GP$19:HT$19),MIN((HU$19-MAX($GP$19:HT$19)),(HU$19-HT$19)),0)+IF($E47=HU$22,VLOOKUP($C47,Input!$A$8:$GZ$39,MATCH(HU$21,Input!$A$6:$GZ$6,0),FALSE),0)*IF(HU$18&gt;=MAX($GP$18:HT$18),MIN((HU$18-MAX($GP$18:HT$18)),(HU$18-HT$18)),0)</f>
        <v>0</v>
      </c>
      <c r="HV47" s="1">
        <f>+IF($E47=HV$22,VLOOKUP($C47,Input!$A$8:$GZ$39,MATCH(HV$21,Input!$A$6:$GZ$6,0),FALSE),0)*IF(HV$19&gt;=MAX($GP$19:HU$19),MIN((HV$19-MAX($GP$19:HU$19)),(HV$19-HU$19)),0)+IF($E47=HV$22,VLOOKUP($C47,Input!$A$8:$GZ$39,MATCH(HV$21,Input!$A$6:$GZ$6,0),FALSE),0)*IF(HV$18&gt;=MAX($GP$18:HU$18),MIN((HV$18-MAX($GP$18:HU$18)),(HV$18-HU$18)),0)</f>
        <v>0</v>
      </c>
      <c r="HW47" s="1">
        <f>+IF($E47=HW$22,VLOOKUP($C47,Input!$A$8:$GZ$39,MATCH(HW$21,Input!$A$6:$GZ$6,0),FALSE),0)*IF(HW$19&gt;=MAX($GP$19:HV$19),MIN((HW$19-MAX($GP$19:HV$19)),(HW$19-HV$19)),0)+IF($E47=HW$22,VLOOKUP($C47,Input!$A$8:$GZ$39,MATCH(HW$21,Input!$A$6:$GZ$6,0),FALSE),0)*IF(HW$18&gt;=MAX($GP$18:HV$18),MIN((HW$18-MAX($GP$18:HV$18)),(HW$18-HV$18)),0)</f>
        <v>0</v>
      </c>
      <c r="HX47" s="1">
        <f>+IF($E47=HX$22,VLOOKUP($C47,Input!$A$8:$GZ$39,MATCH(HX$21,Input!$A$6:$GZ$6,0),FALSE),0)*IF(HX$19&gt;=MAX($GP$19:HW$19),MIN((HX$19-MAX($GP$19:HW$19)),(HX$19-HW$19)),0)+IF($E47=HX$22,VLOOKUP($C47,Input!$A$8:$GZ$39,MATCH(HX$21,Input!$A$6:$GZ$6,0),FALSE),0)*IF(HX$18&gt;=MAX($GP$18:HW$18),MIN((HX$18-MAX($GP$18:HW$18)),(HX$18-HW$18)),0)</f>
        <v>0</v>
      </c>
      <c r="HY47" s="1">
        <f>+IF($E47=HY$22,VLOOKUP($C47,Input!$A$8:$GZ$39,MATCH(HY$21,Input!$A$6:$GZ$6,0),FALSE),0)*IF(HY$19&gt;=MAX($GP$19:HX$19),MIN((HY$19-MAX($GP$19:HX$19)),(HY$19-HX$19)),0)+IF($E47=HY$22,VLOOKUP($C47,Input!$A$8:$GZ$39,MATCH(HY$21,Input!$A$6:$GZ$6,0),FALSE),0)*IF(HY$18&gt;=MAX($GP$18:HX$18),MIN((HY$18-MAX($GP$18:HX$18)),(HY$18-HX$18)),0)</f>
        <v>0</v>
      </c>
      <c r="HZ47" s="42"/>
      <c r="IA47" t="str">
        <f>VLOOKUP($C47,Input!$A$8:$IA$39,MATCH(IA$21,Input!$A$6:$IA$6,0),FALSE)</f>
        <v>NA</v>
      </c>
      <c r="IB47" s="132">
        <f>IF((VLOOKUP($C47,Input!$A$8:$IA$39,MATCH(IB$21,Input!$A$6:$IA$6,0),FALSE))="Y",$D47/VLOOKUP($C47,Input!$A$8:$IA$39,MATCH(IC$21,Input!$A$6:$IA$6,0),FALSE),0)</f>
        <v>0</v>
      </c>
      <c r="IC47" s="132">
        <f>IF((VLOOKUP($C47,Input!$A$8:$IA$39,MATCH(IB$21,Input!$A$6:$IA$6,0),FALSE))="Y",0,IF((VLOOKUP($C47,Input!$A$8:$IA$39,MATCH(IC$21,Input!$A$6:$IA$6,0),FALSE))&gt;0,$D47/VLOOKUP($C47,Input!$A$8:$IA$39,MATCH(IC$21,Input!$A$6:$IA$6,0),FALSE),0))</f>
        <v>0</v>
      </c>
      <c r="ID47" s="1">
        <f>+IF($E47=ID$22,VLOOKUP($C47,Input!$A$8:$IA$39,MATCH(ID$21,Input!$A$6:$IA$6,0),FALSE),0)*IF(ID$19&gt;=MAX($IC$19:IC$19),MIN((ID$19-MAX($IC$19:IC$19)),(ID$19-IC$19)),0)+IF($E47=ID$22,VLOOKUP($C47,Input!$A$8:$IA$39,MATCH(ID$21,Input!$A$6:$IA$6,0),FALSE),0)*IF(ID$18&gt;=MAX($IC$18:IC$18),MIN((ID$18-MAX($IC$18:IC$18)),(ID$18-IC$18)),0)</f>
        <v>0</v>
      </c>
      <c r="IE47" s="1">
        <f>+IF($E47=IE$22,VLOOKUP($C47,Input!$A$8:$IA$39,MATCH(IE$21,Input!$A$6:$IA$6,0),FALSE),0)*IF(IE$19&gt;=MAX($IC$19:ID$19),MIN((IE$19-MAX($IC$19:ID$19)),(IE$19-ID$19)),0)+IF($E47=IE$22,VLOOKUP($C47,Input!$A$8:$IA$39,MATCH(IE$21,Input!$A$6:$IA$6,0),FALSE),0)*IF(IE$18&gt;=MAX($IC$18:ID$18),MIN((IE$18-MAX($IC$18:ID$18)),(IE$18-ID$18)),0)</f>
        <v>0</v>
      </c>
      <c r="IF47" s="1">
        <f>+IF($E47=IF$22,VLOOKUP($C47,Input!$A$8:$IA$39,MATCH(IF$21,Input!$A$6:$IA$6,0),FALSE),0)*IF(IF$19&gt;=MAX($IC$19:IE$19),MIN((IF$19-MAX($IC$19:IE$19)),(IF$19-IE$19)),0)+IF($E47=IF$22,VLOOKUP($C47,Input!$A$8:$IA$39,MATCH(IF$21,Input!$A$6:$IA$6,0),FALSE),0)*IF(IF$18&gt;=MAX($IC$18:IE$18),MIN((IF$18-MAX($IC$18:IE$18)),(IF$18-IE$18)),0)</f>
        <v>0</v>
      </c>
      <c r="IG47" s="1">
        <f>+IF($E47=IG$22,VLOOKUP($C47,Input!$A$8:$IA$39,MATCH(IG$21,Input!$A$6:$IA$6,0),FALSE),0)*IF(IG$19&gt;=MAX($IC$19:IF$19),MIN((IG$19-MAX($IC$19:IF$19)),(IG$19-IF$19)),0)+IF($E47=IG$22,VLOOKUP($C47,Input!$A$8:$IA$39,MATCH(IG$21,Input!$A$6:$IA$6,0),FALSE),0)*IF(IG$18&gt;=MAX($IC$18:IF$18),MIN((IG$18-MAX($IC$18:IF$18)),(IG$18-IF$18)),0)</f>
        <v>0</v>
      </c>
      <c r="IH47" s="1">
        <f>+IF($E47=IH$22,VLOOKUP($C47,Input!$A$8:$IA$39,MATCH(IH$21,Input!$A$6:$IA$6,0),FALSE),0)*IF(IH$19&gt;=MAX($IC$19:IG$19),MIN((IH$19-MAX($IC$19:IG$19)),(IH$19-IG$19)),0)+IF($E47=IH$22,VLOOKUP($C47,Input!$A$8:$IA$39,MATCH(IH$21,Input!$A$6:$IA$6,0),FALSE),0)*IF(IH$18&gt;=MAX($IC$18:IG$18),MIN((IH$18-MAX($IC$18:IG$18)),(IH$18-IG$18)),0)</f>
        <v>0</v>
      </c>
      <c r="II47" s="1">
        <f>+IF($E47=II$22,VLOOKUP($C47,Input!$A$8:$IA$39,MATCH(II$21,Input!$A$6:$IA$6,0),FALSE),0)*IF(II$19&gt;=MAX($IC$19:IH$19),MIN((II$19-MAX($IC$19:IH$19)),(II$19-IH$19)),0)+IF($E47=II$22,VLOOKUP($C47,Input!$A$8:$IA$39,MATCH(II$21,Input!$A$6:$IA$6,0),FALSE),0)*IF(II$18&gt;=MAX($IC$18:IH$18),MIN((II$18-MAX($IC$18:IH$18)),(II$18-IH$18)),0)</f>
        <v>0</v>
      </c>
      <c r="IJ47" s="1">
        <f>+IF($E47=IJ$22,VLOOKUP($C47,Input!$A$8:$IA$39,MATCH(IJ$21,Input!$A$6:$IA$6,0),FALSE),0)*IF(IJ$19&gt;=MAX($IC$19:II$19),MIN((IJ$19-MAX($IC$19:II$19)),(IJ$19-II$19)),0)+IF($E47=IJ$22,VLOOKUP($C47,Input!$A$8:$IA$39,MATCH(IJ$21,Input!$A$6:$IA$6,0),FALSE),0)*IF(IJ$18&gt;=MAX($IC$18:II$18),MIN((IJ$18-MAX($IC$18:II$18)),(IJ$18-II$18)),0)</f>
        <v>0</v>
      </c>
      <c r="IK47" s="1">
        <f>+IF($E47=IK$22,VLOOKUP($C47,Input!$A$8:$IA$39,MATCH(IK$21,Input!$A$6:$IA$6,0),FALSE),0)*IF(IK$19&gt;=MAX($IC$19:IJ$19),MIN((IK$19-MAX($IC$19:IJ$19)),(IK$19-IJ$19)),0)+IF($E47=IK$22,VLOOKUP($C47,Input!$A$8:$IA$39,MATCH(IK$21,Input!$A$6:$IA$6,0),FALSE),0)*IF(IK$18&gt;=MAX($IC$18:IJ$18),MIN((IK$18-MAX($IC$18:IJ$18)),(IK$18-IJ$18)),0)</f>
        <v>0</v>
      </c>
      <c r="IL47" s="1">
        <f>+IF($E47=IL$22,VLOOKUP($C47,Input!$A$8:$IA$39,MATCH(IL$21,Input!$A$6:$IA$6,0),FALSE),0)*IF(IL$19&gt;=MAX($IC$19:IK$19),MIN((IL$19-MAX($IC$19:IK$19)),(IL$19-IK$19)),0)+IF($E47=IL$22,VLOOKUP($C47,Input!$A$8:$IA$39,MATCH(IL$21,Input!$A$6:$IA$6,0),FALSE),0)*IF(IL$18&gt;=MAX($IC$18:IK$18),MIN((IL$18-MAX($IC$18:IK$18)),(IL$18-IK$18)),0)</f>
        <v>0</v>
      </c>
      <c r="IM47" s="1">
        <f>+IF($E47=IM$22,VLOOKUP($C47,Input!$A$8:$IA$39,MATCH(IM$21,Input!$A$6:$IA$6,0),FALSE),0)*IF(IM$19&gt;=MAX($IC$19:IL$19),MIN((IM$19-MAX($IC$19:IL$19)),(IM$19-IL$19)),0)+IF($E47=IM$22,VLOOKUP($C47,Input!$A$8:$IA$39,MATCH(IM$21,Input!$A$6:$IA$6,0),FALSE),0)*IF(IM$18&gt;=MAX($IC$18:IL$18),MIN((IM$18-MAX($IC$18:IL$18)),(IM$18-IL$18)),0)</f>
        <v>0</v>
      </c>
      <c r="IN47" s="1">
        <f>+IF($E47=IN$22,VLOOKUP($C47,Input!$A$8:$IA$39,MATCH(IN$21,Input!$A$6:$IA$6,0),FALSE),0)*IF(IN$19&gt;=MAX($IC$19:IM$19),MIN((IN$19-MAX($IC$19:IM$19)),(IN$19-IM$19)),0)+IF($E47=IN$22,VLOOKUP($C47,Input!$A$8:$IA$39,MATCH(IN$21,Input!$A$6:$IA$6,0),FALSE),0)*IF(IN$18&gt;=MAX($IC$18:IM$18),MIN((IN$18-MAX($IC$18:IM$18)),(IN$18-IM$18)),0)</f>
        <v>0</v>
      </c>
      <c r="IO47" s="1">
        <f>+IF($E47=IO$22,VLOOKUP($C47,Input!$A$8:$IA$39,MATCH(IO$21,Input!$A$6:$IA$6,0),FALSE),0)*IF(IO$19&gt;=MAX($IC$19:IN$19),MIN((IO$19-MAX($IC$19:IN$19)),(IO$19-IN$19)),0)+IF($E47=IO$22,VLOOKUP($C47,Input!$A$8:$IA$39,MATCH(IO$21,Input!$A$6:$IA$6,0),FALSE),0)*IF(IO$18&gt;=MAX($IC$18:IN$18),MIN((IO$18-MAX($IC$18:IN$18)),(IO$18-IN$18)),0)</f>
        <v>0</v>
      </c>
      <c r="IP47" s="1">
        <f>+IF($E47=IP$22,VLOOKUP($C47,Input!$A$8:$IA$39,MATCH(IP$21,Input!$A$6:$IA$6,0),FALSE),0)*IF(IP$19&gt;=MAX($IC$19:IO$19),MIN((IP$19-MAX($IC$19:IO$19)),(IP$19-IO$19)),0)+IF($E47=IP$22,VLOOKUP($C47,Input!$A$8:$IA$39,MATCH(IP$21,Input!$A$6:$IA$6,0),FALSE),0)*IF(IP$18&gt;=MAX($IC$18:IO$18),MIN((IP$18-MAX($IC$18:IO$18)),(IP$18-IO$18)),0)</f>
        <v>0</v>
      </c>
      <c r="IQ47" s="1">
        <f>+IF($E47=IQ$22,VLOOKUP($C47,Input!$A$8:$IA$39,MATCH(IQ$21,Input!$A$6:$IA$6,0),FALSE),0)*IF(IQ$19&gt;=MAX($IC$19:IP$19),MIN((IQ$19-MAX($IC$19:IP$19)),(IQ$19-IP$19)),0)+IF($E47=IQ$22,VLOOKUP($C47,Input!$A$8:$IA$39,MATCH(IQ$21,Input!$A$6:$IA$6,0),FALSE),0)*IF(IQ$18&gt;=MAX($IC$18:IP$18),MIN((IQ$18-MAX($IC$18:IP$18)),(IQ$18-IP$18)),0)</f>
        <v>0</v>
      </c>
      <c r="IR47" s="1">
        <f>+IF($E47=IR$22,VLOOKUP($C47,Input!$A$8:$IA$39,MATCH(IR$21,Input!$A$6:$IA$6,0),FALSE),0)*IF(IR$19&gt;=MAX($IC$19:IQ$19),MIN((IR$19-MAX($IC$19:IQ$19)),(IR$19-IQ$19)),0)+IF($E47=IR$22,VLOOKUP($C47,Input!$A$8:$IA$39,MATCH(IR$21,Input!$A$6:$IA$6,0),FALSE),0)*IF(IR$18&gt;=MAX($IC$18:IQ$18),MIN((IR$18-MAX($IC$18:IQ$18)),(IR$18-IQ$18)),0)</f>
        <v>0</v>
      </c>
      <c r="IS47" s="1">
        <f>+IF($E47=IS$22,VLOOKUP($C47,Input!$A$8:$IA$39,MATCH(IS$21,Input!$A$6:$IA$6,0),FALSE),0)*IF(IS$19&gt;=MAX($IC$19:IR$19),MIN((IS$19-MAX($IC$19:IR$19)),(IS$19-IR$19)),0)+IF($E47=IS$22,VLOOKUP($C47,Input!$A$8:$IA$39,MATCH(IS$21,Input!$A$6:$IA$6,0),FALSE),0)*IF(IS$18&gt;=MAX($IC$18:IR$18),MIN((IS$18-MAX($IC$18:IR$18)),(IS$18-IR$18)),0)</f>
        <v>0</v>
      </c>
      <c r="IT47" s="1">
        <f>+IF($E47=IT$22,VLOOKUP($C47,Input!$A$8:$IA$39,MATCH(IT$21,Input!$A$6:$IA$6,0),FALSE),0)*IF(IT$19&gt;=MAX($IC$19:IS$19),MIN((IT$19-MAX($IC$19:IS$19)),(IT$19-IS$19)),0)+IF($E47=IT$22,VLOOKUP($C47,Input!$A$8:$IA$39,MATCH(IT$21,Input!$A$6:$IA$6,0),FALSE),0)*IF(IT$18&gt;=MAX($IC$18:IS$18),MIN((IT$18-MAX($IC$18:IS$18)),(IT$18-IS$18)),0)</f>
        <v>0</v>
      </c>
      <c r="IU47" s="1">
        <f>+IF($E47=IU$22,VLOOKUP($C47,Input!$A$8:$IA$39,MATCH(IU$21,Input!$A$6:$IA$6,0),FALSE),0)*IF(IU$19&gt;=MAX($IC$19:IT$19),MIN((IU$19-MAX($IC$19:IT$19)),(IU$19-IT$19)),0)+IF($E47=IU$22,VLOOKUP($C47,Input!$A$8:$IA$39,MATCH(IU$21,Input!$A$6:$IA$6,0),FALSE),0)*IF(IU$18&gt;=MAX($IC$18:IT$18),MIN((IU$18-MAX($IC$18:IT$18)),(IU$18-IT$18)),0)</f>
        <v>0</v>
      </c>
      <c r="IV47" s="1">
        <f>+IF($E47=IV$22,VLOOKUP($C47,Input!$A$8:$IA$39,MATCH(IV$21,Input!$A$6:$IA$6,0),FALSE),0)*IF(IV$19&gt;=MAX($IC$19:IU$19),MIN((IV$19-MAX($IC$19:IU$19)),(IV$19-IU$19)),0)+IF($E47=IV$22,VLOOKUP($C47,Input!$A$8:$IA$39,MATCH(IV$21,Input!$A$6:$IA$6,0),FALSE),0)*IF(IV$18&gt;=MAX($IC$18:IU$18),MIN((IV$18-MAX($IC$18:IU$18)),(IV$18-IU$18)),0)</f>
        <v>0</v>
      </c>
      <c r="IW47" s="1">
        <f>+IF($E47=IW$22,VLOOKUP($C47,Input!$A$8:$IA$39,MATCH(IW$21,Input!$A$6:$IA$6,0),FALSE),0)*IF(IW$19&gt;=MAX($IC$19:IV$19),MIN((IW$19-MAX($IC$19:IV$19)),(IW$19-IV$19)),0)+IF($E47=IW$22,VLOOKUP($C47,Input!$A$8:$IA$39,MATCH(IW$21,Input!$A$6:$IA$6,0),FALSE),0)*IF(IW$18&gt;=MAX($IC$18:IV$18),MIN((IW$18-MAX($IC$18:IV$18)),(IW$18-IV$18)),0)</f>
        <v>0</v>
      </c>
      <c r="IX47" s="1">
        <f>+IF($E47=IX$22,VLOOKUP($C47,Input!$A$8:$IA$39,MATCH(IX$21,Input!$A$6:$IA$6,0),FALSE),0)*IF(IX$19&gt;=MAX($IC$19:IW$19),MIN((IX$19-MAX($IC$19:IW$19)),(IX$19-IW$19)),0)+IF($E47=IX$22,VLOOKUP($C47,Input!$A$8:$IA$39,MATCH(IX$21,Input!$A$6:$IA$6,0),FALSE),0)*IF(IX$18&gt;=MAX($IC$18:IW$18),MIN((IX$18-MAX($IC$18:IW$18)),(IX$18-IW$18)),0)</f>
        <v>0</v>
      </c>
      <c r="IY47" s="1">
        <f>+IF($E47=IY$22,VLOOKUP($C47,Input!$A$8:$IA$39,MATCH(IY$21,Input!$A$6:$IA$6,0),FALSE),0)*IF(IY$19&gt;=MAX($IC$19:IX$19),MIN((IY$19-MAX($IC$19:IX$19)),(IY$19-IX$19)),0)+IF($E47=IY$22,VLOOKUP($C47,Input!$A$8:$IA$39,MATCH(IY$21,Input!$A$6:$IA$6,0),FALSE),0)*IF(IY$18&gt;=MAX($IC$18:IX$18),MIN((IY$18-MAX($IC$18:IX$18)),(IY$18-IX$18)),0)</f>
        <v>0</v>
      </c>
      <c r="IZ47" s="1">
        <f>+IF($E47=IZ$22,VLOOKUP($C47,Input!$A$8:$IA$39,MATCH(IZ$21,Input!$A$6:$IA$6,0),FALSE),0)*IF(IZ$19&gt;=MAX($IC$19:IY$19),MIN((IZ$19-MAX($IC$19:IY$19)),(IZ$19-IY$19)),0)+IF($E47=IZ$22,VLOOKUP($C47,Input!$A$8:$IA$39,MATCH(IZ$21,Input!$A$6:$IA$6,0),FALSE),0)*IF(IZ$18&gt;=MAX($IC$18:IY$18),MIN((IZ$18-MAX($IC$18:IY$18)),(IZ$18-IY$18)),0)</f>
        <v>0</v>
      </c>
      <c r="JA47" s="1">
        <f>+IF($E47=JA$22,VLOOKUP($C47,Input!$A$8:$IA$39,MATCH(JA$21,Input!$A$6:$IA$6,0),FALSE),0)*IF(JA$19&gt;=MAX($IC$19:IZ$19),MIN((JA$19-MAX($IC$19:IZ$19)),(JA$19-IZ$19)),0)+IF($E47=JA$22,VLOOKUP($C47,Input!$A$8:$IA$39,MATCH(JA$21,Input!$A$6:$IA$6,0),FALSE),0)*IF(JA$18&gt;=MAX($IC$18:IZ$18),MIN((JA$18-MAX($IC$18:IZ$18)),(JA$18-IZ$18)),0)</f>
        <v>0</v>
      </c>
      <c r="JB47" s="1">
        <f>+IF($E47=JB$22,VLOOKUP($C47,Input!$A$8:$IA$39,MATCH(JB$21,Input!$A$6:$IA$6,0),FALSE),0)*IF(JB$19&gt;=MAX($IC$19:JA$19),MIN((JB$19-MAX($IC$19:JA$19)),(JB$19-JA$19)),0)+IF($E47=JB$22,VLOOKUP($C47,Input!$A$8:$IA$39,MATCH(JB$21,Input!$A$6:$IA$6,0),FALSE),0)*IF(JB$18&gt;=MAX($IC$18:JA$18),MIN((JB$18-MAX($IC$18:JA$18)),(JB$18-JA$18)),0)</f>
        <v>0</v>
      </c>
      <c r="JC47" s="1">
        <f>+IF($E47=JC$22,VLOOKUP($C47,Input!$A$8:$IA$39,MATCH(JC$21,Input!$A$6:$IA$6,0),FALSE),0)*IF(JC$19&gt;=MAX($IC$19:JB$19),MIN((JC$19-MAX($IC$19:JB$19)),(JC$19-JB$19)),0)+IF($E47=JC$22,VLOOKUP($C47,Input!$A$8:$IA$39,MATCH(JC$21,Input!$A$6:$IA$6,0),FALSE),0)*IF(JC$18&gt;=MAX($IC$18:JB$18),MIN((JC$18-MAX($IC$18:JB$18)),(JC$18-JB$18)),0)</f>
        <v>0</v>
      </c>
      <c r="JD47" s="1">
        <f>+IF($E47=JD$22,VLOOKUP($C47,Input!$A$8:$IA$39,MATCH(JD$21,Input!$A$6:$IA$6,0),FALSE),0)*IF(JD$19&gt;=MAX($IC$19:JC$19),MIN((JD$19-MAX($IC$19:JC$19)),(JD$19-JC$19)),0)+IF($E47=JD$22,VLOOKUP($C47,Input!$A$8:$IA$39,MATCH(JD$21,Input!$A$6:$IA$6,0),FALSE),0)*IF(JD$18&gt;=MAX($IC$18:JC$18),MIN((JD$18-MAX($IC$18:JC$18)),(JD$18-JC$18)),0)</f>
        <v>0</v>
      </c>
      <c r="JE47" s="1">
        <f>+IF($E47=JE$22,VLOOKUP($C47,Input!$A$8:$IA$39,MATCH(JE$21,Input!$A$6:$IA$6,0),FALSE),0)*IF(JE$19&gt;=MAX($IC$19:JD$19),MIN((JE$19-MAX($IC$19:JD$19)),(JE$19-JD$19)),0)+IF($E47=JE$22,VLOOKUP($C47,Input!$A$8:$IA$39,MATCH(JE$21,Input!$A$6:$IA$6,0),FALSE),0)*IF(JE$18&gt;=MAX($IC$18:JD$18),MIN((JE$18-MAX($IC$18:JD$18)),(JE$18-JD$18)),0)</f>
        <v>0</v>
      </c>
      <c r="JF47" s="1">
        <f>+IF($E47=JF$22,VLOOKUP($C47,Input!$A$8:$IA$39,MATCH(JF$21,Input!$A$6:$IA$6,0),FALSE),0)*IF(JF$19&gt;=MAX($IC$19:JE$19),MIN((JF$19-MAX($IC$19:JE$19)),(JF$19-JE$19)),0)+IF($E47=JF$22,VLOOKUP($C47,Input!$A$8:$IA$39,MATCH(JF$21,Input!$A$6:$IA$6,0),FALSE),0)*IF(JF$18&gt;=MAX($IC$18:JE$18),MIN((JF$18-MAX($IC$18:JE$18)),(JF$18-JE$18)),0)</f>
        <v>0</v>
      </c>
      <c r="JG47" s="1">
        <f>+IF($E47=JG$22,VLOOKUP($C47,Input!$A$8:$IA$39,MATCH(JG$21,Input!$A$6:$IA$6,0),FALSE),0)*IF(JG$19&gt;=MAX($IC$19:JF$19),MIN((JG$19-MAX($IC$19:JF$19)),(JG$19-JF$19)),0)+IF($E47=JG$22,VLOOKUP($C47,Input!$A$8:$IA$39,MATCH(JG$21,Input!$A$6:$IA$6,0),FALSE),0)*IF(JG$18&gt;=MAX($IC$18:JF$18),MIN((JG$18-MAX($IC$18:JF$18)),(JG$18-JF$18)),0)</f>
        <v>0</v>
      </c>
      <c r="JH47" s="1">
        <f>+IF($E47=JH$22,VLOOKUP($C47,Input!$A$8:$IA$39,MATCH(JH$21,Input!$A$6:$IA$6,0),FALSE),0)*IF(JH$19&gt;=MAX($IC$19:JG$19),MIN((JH$19-MAX($IC$19:JG$19)),(JH$19-JG$19)),0)+IF($E47=JH$22,VLOOKUP($C47,Input!$A$8:$IA$39,MATCH(JH$21,Input!$A$6:$IA$6,0),FALSE),0)*IF(JH$18&gt;=MAX($IC$18:JG$18),MIN((JH$18-MAX($IC$18:JG$18)),(JH$18-JG$18)),0)</f>
        <v>0</v>
      </c>
      <c r="JI47" s="1">
        <f>+IF($E47=JI$22,VLOOKUP($C47,Input!$A$8:$IA$39,MATCH(JI$21,Input!$A$6:$IA$6,0),FALSE),0)*IF(JI$19&gt;=MAX($IC$19:JH$19),MIN((JI$19-MAX($IC$19:JH$19)),(JI$19-JH$19)),0)+IF($E47=JI$22,VLOOKUP($C47,Input!$A$8:$IA$39,MATCH(JI$21,Input!$A$6:$IA$6,0),FALSE),0)*IF(JI$18&gt;=MAX($IC$18:JH$18),MIN((JI$18-MAX($IC$18:JH$18)),(JI$18-JH$18)),0)</f>
        <v>0</v>
      </c>
      <c r="JJ47" s="1">
        <f>+IF($E47=JJ$22,VLOOKUP($C47,Input!$A$8:$IA$39,MATCH(JJ$21,Input!$A$6:$IA$6,0),FALSE),0)*IF(JJ$19&gt;=MAX($IC$19:JI$19),MIN((JJ$19-MAX($IC$19:JI$19)),(JJ$19-JI$19)),0)+IF($E47=JJ$22,VLOOKUP($C47,Input!$A$8:$IA$39,MATCH(JJ$21,Input!$A$6:$IA$6,0),FALSE),0)*IF(JJ$18&gt;=MAX($IC$18:JI$18),MIN((JJ$18-MAX($IC$18:JI$18)),(JJ$18-JI$18)),0)</f>
        <v>0</v>
      </c>
      <c r="JK47" s="1">
        <f>+IF($E47=JK$22,VLOOKUP($C47,Input!$A$8:$IA$39,MATCH(JK$21,Input!$A$6:$IA$6,0),FALSE),0)*IF(JK$19&gt;=MAX($IC$19:JJ$19),MIN((JK$19-MAX($IC$19:JJ$19)),(JK$19-JJ$19)),0)+IF($E47=JK$22,VLOOKUP($C47,Input!$A$8:$IA$39,MATCH(JK$21,Input!$A$6:$IA$6,0),FALSE),0)*IF(JK$18&gt;=MAX($IC$18:JJ$18),MIN((JK$18-MAX($IC$18:JJ$18)),(JK$18-JJ$18)),0)</f>
        <v>0</v>
      </c>
      <c r="JL47" s="1">
        <f>+IF($E47=JL$22,VLOOKUP($C47,Input!$A$8:$IA$39,MATCH(JL$21,Input!$A$6:$IA$6,0),FALSE),0)*IF(JL$19&gt;=MAX($IC$19:JK$19),MIN((JL$19-MAX($IC$19:JK$19)),(JL$19-JK$19)),0)+IF($E47=JL$22,VLOOKUP($C47,Input!$A$8:$IA$39,MATCH(JL$21,Input!$A$6:$IA$6,0),FALSE),0)*IF(JL$18&gt;=MAX($IC$18:JK$18),MIN((JL$18-MAX($IC$18:JK$18)),(JL$18-JK$18)),0)</f>
        <v>0</v>
      </c>
      <c r="JN47" t="str">
        <f>+VLOOKUP($C47,Input!$A$8:$GZ$39,MATCH(JN$21,Input!$A$6:$GZ$6,0),FALSE)</f>
        <v>CNG Station Maint in fuel price</v>
      </c>
      <c r="JO47" s="1">
        <f>IF($E47+$I47+$D$7&lt;=JO$22,0,IF(JO$22-$D$7&gt;=$E47,VLOOKUP($C47,Input!$A$8:$GZ$39,MATCH(JO$21,Input!$A$6:$GZ$6,0),FALSE),0)*$F47/$G47)*$D47</f>
        <v>0</v>
      </c>
      <c r="JP47" s="1">
        <f>IF($E47+$I47+$D$7&lt;=JP$22,0,IF(JP$22-$D$7&gt;=$E47,VLOOKUP($C47,Input!$A$8:$GZ$39,MATCH(JP$21,Input!$A$6:$GZ$6,0),FALSE),0)*$F47/$G47)*$D47</f>
        <v>0</v>
      </c>
      <c r="JQ47" s="1">
        <f>IF($E47+$I47+$D$7&lt;=JQ$22,0,IF(JQ$22-$D$7&gt;=$E47,VLOOKUP($C47,Input!$A$8:$GZ$39,MATCH(JQ$21,Input!$A$6:$GZ$6,0),FALSE),0)*$F47/$G47)*$D47</f>
        <v>0</v>
      </c>
      <c r="JR47" s="1">
        <f>IF($E47+$I47+$D$7&lt;=JR$22,0,IF(JR$22-$D$7&gt;=$E47,VLOOKUP($C47,Input!$A$8:$GZ$39,MATCH(JR$21,Input!$A$6:$GZ$6,0),FALSE),0)*$F47/$G47)*$D47</f>
        <v>0</v>
      </c>
      <c r="JS47" s="1">
        <f>IF($E47+$I47+$D$7&lt;=JS$22,0,IF(JS$22-$D$7&gt;=$E47,VLOOKUP($C47,Input!$A$8:$GZ$39,MATCH(JS$21,Input!$A$6:$GZ$6,0),FALSE),0)*$F47/$G47)*$D47</f>
        <v>0</v>
      </c>
      <c r="JT47" s="1">
        <f>IF($E47+$I47+$D$7&lt;=JT$22,0,IF(JT$22-$D$7&gt;=$E47,VLOOKUP($C47,Input!$A$8:$GZ$39,MATCH(JT$21,Input!$A$6:$GZ$6,0),FALSE),0)*$F47/$G47)*$D47</f>
        <v>0</v>
      </c>
      <c r="JU47" s="1">
        <f>IF($E47+$I47+$D$7&lt;=JU$22,0,IF(JU$22-$D$7&gt;=$E47,VLOOKUP($C47,Input!$A$8:$GZ$39,MATCH(JU$21,Input!$A$6:$GZ$6,0),FALSE),0)*$F47/$G47)*$D47</f>
        <v>0</v>
      </c>
      <c r="JV47" s="1">
        <f>IF($E47+$I47+$D$7&lt;=JV$22,0,IF(JV$22-$D$7&gt;=$E47,VLOOKUP($C47,Input!$A$8:$GZ$39,MATCH(JV$21,Input!$A$6:$GZ$6,0),FALSE),0)*$F47/$G47)*$D47</f>
        <v>0</v>
      </c>
      <c r="JW47" s="1">
        <f>IF($E47+$I47+$D$7&lt;=JW$22,0,IF(JW$22-$D$7&gt;=$E47,VLOOKUP($C47,Input!$A$8:$GZ$39,MATCH(JW$21,Input!$A$6:$GZ$6,0),FALSE),0)*$F47/$G47)*$D47</f>
        <v>0</v>
      </c>
      <c r="JX47" s="1">
        <f>IF($E47+$I47+$D$7&lt;=JX$22,0,IF(JX$22-$D$7&gt;=$E47,VLOOKUP($C47,Input!$A$8:$GZ$39,MATCH(JX$21,Input!$A$6:$GZ$6,0),FALSE),0)*$F47/$G47)*$D47</f>
        <v>0</v>
      </c>
      <c r="JY47" s="1">
        <f>IF($E47+$I47+$D$7&lt;=JY$22,0,IF(JY$22-$D$7&gt;=$E47,VLOOKUP($C47,Input!$A$8:$GZ$39,MATCH(JY$21,Input!$A$6:$GZ$6,0),FALSE),0)*$F47/$G47)*$D47</f>
        <v>0</v>
      </c>
      <c r="JZ47" s="1">
        <f>IF($E47+$I47+$D$7&lt;=JZ$22,0,IF(JZ$22-$D$7&gt;=$E47,VLOOKUP($C47,Input!$A$8:$GZ$39,MATCH(JZ$21,Input!$A$6:$GZ$6,0),FALSE),0)*$F47/$G47)*$D47</f>
        <v>0</v>
      </c>
      <c r="KA47" s="1">
        <f>IF($E47+$I47+$D$7&lt;=KA$22,0,IF(KA$22-$D$7&gt;=$E47,VLOOKUP($C47,Input!$A$8:$GZ$39,MATCH(KA$21,Input!$A$6:$GZ$6,0),FALSE),0)*$F47/$G47)*$D47</f>
        <v>0</v>
      </c>
      <c r="KB47" s="1">
        <f>IF($E47+$I47+$D$7&lt;=KB$22,0,IF(KB$22-$D$7&gt;=$E47,VLOOKUP($C47,Input!$A$8:$GZ$39,MATCH(KB$21,Input!$A$6:$GZ$6,0),FALSE),0)*$F47/$G47)*$D47</f>
        <v>0</v>
      </c>
      <c r="KC47" s="1">
        <f>IF($E47+$I47+$D$7&lt;=KC$22,0,IF(KC$22-$D$7&gt;=$E47,VLOOKUP($C47,Input!$A$8:$GZ$39,MATCH(KC$21,Input!$A$6:$GZ$6,0),FALSE),0)*$F47/$G47)*$D47</f>
        <v>0</v>
      </c>
      <c r="KD47" s="1">
        <f>IF($E47+$I47+$D$7&lt;=KD$22,0,IF(KD$22-$D$7&gt;=$E47,VLOOKUP($C47,Input!$A$8:$GZ$39,MATCH(KD$21,Input!$A$6:$GZ$6,0),FALSE),0)*$F47/$G47)*$D47</f>
        <v>0</v>
      </c>
      <c r="KE47" s="1">
        <f>IF($E47+$I47+$D$7&lt;=KE$22,0,IF(KE$22-$D$7&gt;=$E47,VLOOKUP($C47,Input!$A$8:$GZ$39,MATCH(KE$21,Input!$A$6:$GZ$6,0),FALSE),0)*$F47/$G47)*$D47</f>
        <v>0</v>
      </c>
      <c r="KF47" s="1">
        <f>IF($E47+$I47+$D$7&lt;=KF$22,0,IF(KF$22-$D$7&gt;=$E47,VLOOKUP($C47,Input!$A$8:$GZ$39,MATCH(KF$21,Input!$A$6:$GZ$6,0),FALSE),0)*$F47/$G47)*$D47</f>
        <v>0</v>
      </c>
      <c r="KG47" s="1">
        <f>IF($E47+$I47+$D$7&lt;=KG$22,0,IF(KG$22-$D$7&gt;=$E47,VLOOKUP($C47,Input!$A$8:$GZ$39,MATCH(KG$21,Input!$A$6:$GZ$6,0),FALSE),0)*$F47/$G47)*$D47</f>
        <v>0</v>
      </c>
      <c r="KH47" s="1">
        <f>IF($E47+$I47+$D$7&lt;=KH$22,0,IF(KH$22-$D$7&gt;=$E47,VLOOKUP($C47,Input!$A$8:$GZ$39,MATCH(KH$21,Input!$A$6:$GZ$6,0),FALSE),0)*$F47/$G47)*$D47</f>
        <v>0</v>
      </c>
      <c r="KI47" s="1">
        <f>IF($E47+$I47+$D$7&lt;=KI$22,0,IF(KI$22-$D$7&gt;=$E47,VLOOKUP($C47,Input!$A$8:$GZ$39,MATCH(KI$21,Input!$A$6:$GZ$6,0),FALSE),0)*$F47/$G47)*$D47</f>
        <v>0</v>
      </c>
      <c r="KJ47" s="1">
        <f>IF($E47+$I47+$D$7&lt;=KJ$22,0,IF(KJ$22-$D$7&gt;=$E47,VLOOKUP($C47,Input!$A$8:$GZ$39,MATCH(KJ$21,Input!$A$6:$GZ$6,0),FALSE),0)*$F47/$G47)*$D47</f>
        <v>0</v>
      </c>
      <c r="KK47" s="1">
        <f>IF($E47+$I47+$D$7&lt;=KK$22,0,IF(KK$22-$D$7&gt;=$E47,VLOOKUP($C47,Input!$A$8:$GZ$39,MATCH(KK$21,Input!$A$6:$GZ$6,0),FALSE),0)*$F47/$G47)*$D47</f>
        <v>0</v>
      </c>
      <c r="KL47" s="1">
        <f>IF($E47+$I47+$D$7&lt;=KL$22,0,IF(KL$22-$D$7&gt;=$E47,VLOOKUP($C47,Input!$A$8:$GZ$39,MATCH(KL$21,Input!$A$6:$GZ$6,0),FALSE),0)*$F47/$G47)*$D47</f>
        <v>0</v>
      </c>
      <c r="KM47" s="1">
        <f>IF($E47+$I47+$D$7&lt;=KM$22,0,IF(KM$22-$D$7&gt;=$E47,VLOOKUP($C47,Input!$A$8:$GZ$39,MATCH(KM$21,Input!$A$6:$GZ$6,0),FALSE),0)*$F47/$G47)*$D47</f>
        <v>0</v>
      </c>
      <c r="KN47" s="1">
        <f>IF($E47+$I47+$D$7&lt;=KN$22,0,IF(KN$22-$D$7&gt;=$E47,VLOOKUP($C47,Input!$A$8:$GZ$39,MATCH(KN$21,Input!$A$6:$GZ$6,0),FALSE),0)*$F47/$G47)*$D47</f>
        <v>0</v>
      </c>
      <c r="KO47" s="1">
        <f>IF($E47+$I47+$D$7&lt;=KO$22,0,IF(KO$22-$D$7&gt;=$E47,VLOOKUP($C47,Input!$A$8:$GZ$39,MATCH(KO$21,Input!$A$6:$GZ$6,0),FALSE),0)*$F47/$G47)*$D47</f>
        <v>0</v>
      </c>
      <c r="KP47" s="1">
        <f>IF($E47+$I47+$D$7&lt;=KP$22,0,IF(KP$22-$D$7&gt;=$E47,VLOOKUP($C47,Input!$A$8:$GZ$39,MATCH(KP$21,Input!$A$6:$GZ$6,0),FALSE),0)*$F47/$G47)*$D47</f>
        <v>0</v>
      </c>
      <c r="KQ47" s="1">
        <f>IF($E47+$I47+$D$7&lt;=KQ$22,0,IF(KQ$22-$D$7&gt;=$E47,VLOOKUP($C47,Input!$A$8:$GZ$39,MATCH(KQ$21,Input!$A$6:$GZ$6,0),FALSE),0)*$F47/$G47)*$D47</f>
        <v>0</v>
      </c>
      <c r="KR47" s="1">
        <f>IF($E47+$I47+$D$7&lt;=KR$22,0,IF(KR$22-$D$7&gt;=$E47,VLOOKUP($C47,Input!$A$8:$GZ$39,MATCH(KR$21,Input!$A$6:$GZ$6,0),FALSE),0)*$F47/$G47)*$D47</f>
        <v>0</v>
      </c>
      <c r="KS47" s="1">
        <f>IF($E47+$I47+$D$7&lt;=KS$22,0,IF(KS$22-$D$7&gt;=$E47,VLOOKUP($C47,Input!$A$8:$GZ$39,MATCH(KS$21,Input!$A$6:$GZ$6,0),FALSE),0)*$F47/$G47)*$D47</f>
        <v>0</v>
      </c>
      <c r="KT47" s="1">
        <f>IF($E47+$I47+$D$7&lt;=KT$22,0,IF(KT$22-$D$7&gt;=$E47,VLOOKUP($C47,Input!$A$8:$GZ$39,MATCH(KT$21,Input!$A$6:$GZ$6,0),FALSE),0)*$F47/$G47)*$D47</f>
        <v>0</v>
      </c>
      <c r="KU47" s="1">
        <f>IF($E47+$I47+$D$7&lt;=KU$22,0,IF(KU$22-$D$7&gt;=$E47,VLOOKUP($C47,Input!$A$8:$GZ$39,MATCH(KU$21,Input!$A$6:$GZ$6,0),FALSE),0)*$F47/$G47)*$D47</f>
        <v>0</v>
      </c>
      <c r="KV47" s="1">
        <f>IF($E47+$I47+$D$7&lt;=KV$22,0,IF(KV$22-$D$7&gt;=$E47,VLOOKUP($C47,Input!$A$8:$GZ$39,MATCH(KV$21,Input!$A$6:$GZ$6,0),FALSE),0)*$F47/$G47)*$D47</f>
        <v>0</v>
      </c>
      <c r="KW47" s="1">
        <f>IF($E47+$I47+$D$7&lt;=KW$22,0,IF(KW$22-$D$7&gt;=$E47,VLOOKUP($C47,Input!$A$8:$GZ$39,MATCH(KW$21,Input!$A$6:$GZ$6,0),FALSE),0)*$F47/$G47)*$D47</f>
        <v>0</v>
      </c>
      <c r="KY47" t="str">
        <f>VLOOKUP($C47,Input!$A$8:$HV$39,MATCH(KY$21,Input!$A$6:$HV$6,0),FALSE)</f>
        <v xml:space="preserve">CNG (compressed and at pump, including station maintenance) </v>
      </c>
      <c r="KZ47" s="1">
        <f>IF($E47+$I47+$D$7&lt;=KZ$22,0,IF(KZ$22-$D$7&gt;=$E47,VLOOKUP($C47,Input!$A$8:$HV$39,MATCH(KZ$21,Input!$A$6:$HV$6,0),FALSE)/$G47*$F47,0))*$D47</f>
        <v>0</v>
      </c>
      <c r="LA47" s="1">
        <f>IF($E47+$I47+$D$7&lt;=LA$22,0,IF(LA$22-$D$7&gt;=$E47,VLOOKUP($C47,Input!$A$8:$HV$39,MATCH(LA$21,Input!$A$6:$HV$6,0),FALSE)/$G47*$F47,0))*$D47</f>
        <v>0</v>
      </c>
      <c r="LB47" s="1">
        <f>IF($E47+$I47+$D$7&lt;=LB$22,0,IF(LB$22-$D$7&gt;=$E47,VLOOKUP($C47,Input!$A$8:$HV$39,MATCH(LB$21,Input!$A$6:$HV$6,0),FALSE)/$G47*$F47,0))*$D47</f>
        <v>0</v>
      </c>
      <c r="LC47" s="1">
        <f>IF($E47+$I47+$D$7&lt;=LC$22,0,IF(LC$22-$D$7&gt;=$E47,VLOOKUP($C47,Input!$A$8:$HV$39,MATCH(LC$21,Input!$A$6:$HV$6,0),FALSE)/$G47*$F47,0))*$D47</f>
        <v>0</v>
      </c>
      <c r="LD47" s="1">
        <f>IF($E47+$I47+$D$7&lt;=LD$22,0,IF(LD$22-$D$7&gt;=$E47,VLOOKUP($C47,Input!$A$8:$HV$39,MATCH(LD$21,Input!$A$6:$HV$6,0),FALSE)/$G47*$F47,0))*$D47</f>
        <v>0</v>
      </c>
      <c r="LE47" s="1">
        <f>IF($E47+$I47+$D$7&lt;=LE$22,0,IF(LE$22-$D$7&gt;=$E47,VLOOKUP($C47,Input!$A$8:$HV$39,MATCH(LE$21,Input!$A$6:$HV$6,0),FALSE)/$G47*$F47,0))*$D47</f>
        <v>0</v>
      </c>
      <c r="LF47" s="1">
        <f>IF($E47+$I47+$D$7&lt;=LF$22,0,IF(LF$22-$D$7&gt;=$E47,VLOOKUP($C47,Input!$A$8:$HV$39,MATCH(LF$21,Input!$A$6:$HV$6,0),FALSE)/$G47*$F47,0))*$D47</f>
        <v>0</v>
      </c>
      <c r="LG47" s="1">
        <f>IF($E47+$I47+$D$7&lt;=LG$22,0,IF(LG$22-$D$7&gt;=$E47,VLOOKUP($C47,Input!$A$8:$HV$39,MATCH(LG$21,Input!$A$6:$HV$6,0),FALSE)/$G47*$F47,0))*$D47</f>
        <v>0</v>
      </c>
      <c r="LH47" s="1">
        <f>IF($E47+$I47+$D$7&lt;=LH$22,0,IF(LH$22-$D$7&gt;=$E47,VLOOKUP($C47,Input!$A$8:$HV$39,MATCH(LH$21,Input!$A$6:$HV$6,0),FALSE)/$G47*$F47,0))*$D47</f>
        <v>0</v>
      </c>
      <c r="LI47" s="1">
        <f>IF($E47+$I47+$D$7&lt;=LI$22,0,IF(LI$22-$D$7&gt;=$E47,VLOOKUP($C47,Input!$A$8:$HV$39,MATCH(LI$21,Input!$A$6:$HV$6,0),FALSE)/$G47*$F47,0))*$D47</f>
        <v>0</v>
      </c>
      <c r="LJ47" s="1">
        <f>IF($E47+$I47+$D$7&lt;=LJ$22,0,IF(LJ$22-$D$7&gt;=$E47,VLOOKUP($C47,Input!$A$8:$HV$39,MATCH(LJ$21,Input!$A$6:$HV$6,0),FALSE)/$G47*$F47,0))*$D47</f>
        <v>0</v>
      </c>
      <c r="LK47" s="1">
        <f>IF($E47+$I47+$D$7&lt;=LK$22,0,IF(LK$22-$D$7&gt;=$E47,VLOOKUP($C47,Input!$A$8:$HV$39,MATCH(LK$21,Input!$A$6:$HV$6,0),FALSE)/$G47*$F47,0))*$D47</f>
        <v>0</v>
      </c>
      <c r="LL47" s="1">
        <f>IF($E47+$I47+$D$7&lt;=LL$22,0,IF(LL$22-$D$7&gt;=$E47,VLOOKUP($C47,Input!$A$8:$HV$39,MATCH(LL$21,Input!$A$6:$HV$6,0),FALSE)/$G47*$F47,0))*$D47</f>
        <v>0</v>
      </c>
      <c r="LM47" s="1">
        <f>IF($E47+$I47+$D$7&lt;=LM$22,0,IF(LM$22-$D$7&gt;=$E47,VLOOKUP($C47,Input!$A$8:$HV$39,MATCH(LM$21,Input!$A$6:$HV$6,0),FALSE)/$G47*$F47,0))*$D47</f>
        <v>0</v>
      </c>
      <c r="LN47" s="1">
        <f>IF($E47+$I47+$D$7&lt;=LN$22,0,IF(LN$22-$D$7&gt;=$E47,VLOOKUP($C47,Input!$A$8:$HV$39,MATCH(LN$21,Input!$A$6:$HV$6,0),FALSE)/$G47*$F47,0))*$D47</f>
        <v>0</v>
      </c>
      <c r="LO47" s="1">
        <f>IF($E47+$I47+$D$7&lt;=LO$22,0,IF(LO$22-$D$7&gt;=$E47,VLOOKUP($C47,Input!$A$8:$HV$39,MATCH(LO$21,Input!$A$6:$HV$6,0),FALSE)/$G47*$F47,0))*$D47</f>
        <v>0</v>
      </c>
      <c r="LP47" s="1">
        <f>IF($E47+$I47+$D$7&lt;=LP$22,0,IF(LP$22-$D$7&gt;=$E47,VLOOKUP($C47,Input!$A$8:$HV$39,MATCH(LP$21,Input!$A$6:$HV$6,0),FALSE)/$G47*$F47,0))*$D47</f>
        <v>0</v>
      </c>
      <c r="LQ47" s="1">
        <f>IF($E47+$I47+$D$7&lt;=LQ$22,0,IF(LQ$22-$D$7&gt;=$E47,VLOOKUP($C47,Input!$A$8:$HV$39,MATCH(LQ$21,Input!$A$6:$HV$6,0),FALSE)/$G47*$F47,0))*$D47</f>
        <v>0</v>
      </c>
      <c r="LR47" s="1">
        <f>IF($E47+$I47+$D$7&lt;=LR$22,0,IF(LR$22-$D$7&gt;=$E47,VLOOKUP($C47,Input!$A$8:$HV$39,MATCH(LR$21,Input!$A$6:$HV$6,0),FALSE)/$G47*$F47,0))*$D47</f>
        <v>0</v>
      </c>
      <c r="LS47" s="1">
        <f>IF($E47+$I47+$D$7&lt;=LS$22,0,IF(LS$22-$D$7&gt;=$E47,VLOOKUP($C47,Input!$A$8:$HV$39,MATCH(LS$21,Input!$A$6:$HV$6,0),FALSE)/$G47*$F47,0))*$D47</f>
        <v>0</v>
      </c>
      <c r="LT47" s="1">
        <f>IF($E47+$I47+$D$7&lt;=LT$22,0,IF(LT$22-$D$7&gt;=$E47,VLOOKUP($C47,Input!$A$8:$HV$39,MATCH(LT$21,Input!$A$6:$HV$6,0),FALSE)/$G47*$F47,0))*$D47</f>
        <v>0</v>
      </c>
      <c r="LU47" s="1">
        <f>IF($E47+$I47+$D$7&lt;=LU$22,0,IF(LU$22-$D$7&gt;=$E47,VLOOKUP($C47,Input!$A$8:$HV$39,MATCH(LU$21,Input!$A$6:$HV$6,0),FALSE)/$G47*$F47,0))*$D47</f>
        <v>0</v>
      </c>
      <c r="LV47" s="1">
        <f>IF($E47+$I47+$D$7&lt;=LV$22,0,IF(LV$22-$D$7&gt;=$E47,VLOOKUP($C47,Input!$A$8:$HV$39,MATCH(LV$21,Input!$A$6:$HV$6,0),FALSE)/$G47*$F47,0))*$D47</f>
        <v>0</v>
      </c>
      <c r="LW47" s="1">
        <f>IF($E47+$I47+$D$7&lt;=LW$22,0,IF(LW$22-$D$7&gt;=$E47,VLOOKUP($C47,Input!$A$8:$HV$39,MATCH(LW$21,Input!$A$6:$HV$6,0),FALSE)/$G47*$F47,0))*$D47</f>
        <v>0</v>
      </c>
      <c r="LX47" s="1">
        <f>IF($E47+$I47+$D$7&lt;=LX$22,0,IF(LX$22-$D$7&gt;=$E47,VLOOKUP($C47,Input!$A$8:$HV$39,MATCH(LX$21,Input!$A$6:$HV$6,0),FALSE)/$G47*$F47,0))*$D47</f>
        <v>4800185.7947109519</v>
      </c>
      <c r="LY47" s="1">
        <f>IF($E47+$I47+$D$7&lt;=LY$22,0,IF(LY$22-$D$7&gt;=$E47,VLOOKUP($C47,Input!$A$8:$HV$39,MATCH(LY$21,Input!$A$6:$HV$6,0),FALSE)/$G47*$F47,0))*$D47</f>
        <v>4931707.6323679043</v>
      </c>
      <c r="LZ47" s="1">
        <f>IF($E47+$I47+$D$7&lt;=LZ$22,0,IF(LZ$22-$D$7&gt;=$E47,VLOOKUP($C47,Input!$A$8:$HV$39,MATCH(LZ$21,Input!$A$6:$HV$6,0),FALSE)/$G47*$F47,0))*$D47</f>
        <v>5033420.7092612106</v>
      </c>
      <c r="MA47" s="1">
        <f>IF($E47+$I47+$D$7&lt;=MA$22,0,IF(MA$22-$D$7&gt;=$E47,VLOOKUP($C47,Input!$A$8:$HV$39,MATCH(MA$21,Input!$A$6:$HV$6,0),FALSE)/$G47*$F47,0))*$D47</f>
        <v>5855420.6033015018</v>
      </c>
      <c r="MB47" s="1">
        <f>IF($E47+$I47+$D$7&lt;=MB$22,0,IF(MB$22-$D$7&gt;=$E47,VLOOKUP($C47,Input!$A$8:$HV$39,MATCH(MB$21,Input!$A$6:$HV$6,0),FALSE)/$G47*$F47,0))*$D47</f>
        <v>5916065.9565362232</v>
      </c>
      <c r="MC47" s="1">
        <f>IF($E47+$I47+$D$7&lt;=MC$22,0,IF(MC$22-$D$7&gt;=$E47,VLOOKUP($C47,Input!$A$8:$HV$39,MATCH(MC$21,Input!$A$6:$HV$6,0),FALSE)/$G47*$F47,0))*$D47</f>
        <v>5969796.3206430851</v>
      </c>
      <c r="MD47" s="1">
        <f>IF($E47+$I47+$D$7&lt;=MD$22,0,IF(MD$22-$D$7&gt;=$E47,VLOOKUP($C47,Input!$A$8:$HV$39,MATCH(MD$21,Input!$A$6:$HV$6,0),FALSE)/$G47*$F47,0))*$D47</f>
        <v>5983430.9903587857</v>
      </c>
      <c r="ME47" s="1">
        <f>IF($E47+$I47+$D$7&lt;=ME$22,0,IF(ME$22-$D$7&gt;=$E47,VLOOKUP($C47,Input!$A$8:$HV$39,MATCH(ME$21,Input!$A$6:$HV$6,0),FALSE)/$G47*$F47,0))*$D47</f>
        <v>6109592.1009668177</v>
      </c>
      <c r="MF47" s="1">
        <f>IF($E47+$I47+$D$7&lt;=MF$22,0,IF(MF$22-$D$7&gt;=$E47,VLOOKUP($C47,Input!$A$8:$HV$39,MATCH(MF$21,Input!$A$6:$HV$6,0),FALSE)/$G47*$F47,0))*$D47</f>
        <v>6127800.9295146177</v>
      </c>
      <c r="MG47" s="1">
        <f>IF($E47+$I47+$D$7&lt;=MG$22,0,IF(MG$22-$D$7&gt;=$E47,VLOOKUP($C47,Input!$A$8:$HV$39,MATCH(MG$21,Input!$A$6:$HV$6,0),FALSE)/$G47*$F47,0))*$D47</f>
        <v>6136766.6583126262</v>
      </c>
      <c r="MH47" s="1">
        <f>IF($E47+$I47+$D$7&lt;=MH$22,0,IF(MH$22-$D$7&gt;=$E47,VLOOKUP($C47,Input!$A$8:$HV$39,MATCH(MH$21,Input!$A$6:$HV$6,0),FALSE)/$G47*$F47,0))*$D47</f>
        <v>6163232.1964207347</v>
      </c>
      <c r="MI47" s="1">
        <f>IF($E47+$I47+$D$7&lt;=MI$22,0,IF(MI$22-$D$7&gt;=$E47,VLOOKUP($C47,Input!$A$8:$HV$39,MATCH(MI$21,Input!$A$6:$HV$6,0),FALSE)/$G47*$F47,0))*$D47</f>
        <v>6200756.8754511187</v>
      </c>
      <c r="MJ47" s="1">
        <f>IF($E47+$I47+$D$7&lt;=MJ$22,0,IF(MJ$22-$D$7&gt;=$E47,VLOOKUP($C47,Input!$A$8:$HV$39,MATCH(MJ$21,Input!$A$6:$HV$6,0),FALSE)/$G47*$F47,0))*$D47</f>
        <v>6235614.1157868989</v>
      </c>
      <c r="MK47" s="1">
        <f>IF($E47+$I47+$D$7&lt;=MK$22,0,IF(MK$22-$D$7&gt;=$E47,VLOOKUP($C47,Input!$A$8:$HV$39,MATCH(MK$21,Input!$A$6:$HV$6,0),FALSE)/$G47*$F47,0))*$D47</f>
        <v>6248674.3486202052</v>
      </c>
      <c r="ML47" s="1">
        <f>IF($E47+$I47+$D$7&lt;=ML$22,0,IF(ML$22-$D$7&gt;=$E47,VLOOKUP($C47,Input!$A$8:$HV$39,MATCH(ML$21,Input!$A$6:$HV$6,0),FALSE)/$G47*$F47,0))*$D47</f>
        <v>0</v>
      </c>
      <c r="MM47" s="1">
        <f>IF($E47+$I47+$D$7&lt;=MM$22,0,IF(MM$22-$D$7&gt;=$E47,VLOOKUP($C47,Input!$A$8:$HV$39,MATCH(MM$21,Input!$A$6:$HV$6,0),FALSE)/$G47*$F47,0))*$D47</f>
        <v>0</v>
      </c>
      <c r="MN47" s="1">
        <f>IF($E47+$I47+$D$7&lt;=MN$22,0,IF(MN$22-$D$7&gt;=$E47,VLOOKUP($C47,Input!$A$8:$HV$39,MATCH(MN$21,Input!$A$6:$HV$6,0),FALSE)/$G47*$F47,0))*$D47</f>
        <v>0</v>
      </c>
      <c r="MO47" s="1">
        <f>IF($E47+$I47+$D$7&lt;=MO$22,0,IF(MO$22-$D$7&gt;=$E47,VLOOKUP($C47,Input!$A$8:$HV$39,MATCH(MO$21,Input!$A$6:$HV$6,0),FALSE)/$G47*$F47,0))*$D47</f>
        <v>0</v>
      </c>
      <c r="MP47" s="1">
        <f>IF($E47+$I47+$D$7&lt;=MP$22,0,IF(MP$22-$D$7&gt;=$E47,VLOOKUP($C47,Input!$A$8:$HV$39,MATCH(MP$21,Input!$A$6:$HV$6,0),FALSE)/$G47*$F47,0))*$D47</f>
        <v>0</v>
      </c>
      <c r="MQ47" s="1">
        <f>IF($E47+$I47+$D$7&lt;=MQ$22,0,IF(MQ$22-$D$7&gt;=$E47,VLOOKUP($C47,Input!$A$8:$HV$39,MATCH(MQ$21,Input!$A$6:$HV$6,0),FALSE)/$G47*$F47,0))*$D47</f>
        <v>0</v>
      </c>
      <c r="MR47" s="1">
        <f>IF($E47+$I47+$D$7&lt;=MR$22,0,IF(MR$22-$D$7&gt;=$E47,VLOOKUP($C47,Input!$A$8:$HV$39,MATCH(MR$21,Input!$A$6:$HV$6,0),FALSE)/$G47*$F47,0))*$D47</f>
        <v>0</v>
      </c>
      <c r="MS47" s="1">
        <f>IF($E47+$I47+$D$7&lt;=MS$22,0,IF(MS$22-$D$7&gt;=$E47,VLOOKUP($C47,Input!$A$8:$HV$39,MATCH(MS$21,Input!$A$6:$HV$6,0),FALSE)/$G47*$F47,0))*$D47</f>
        <v>0</v>
      </c>
      <c r="MT47" s="1">
        <f>IF($E47+$I47+$D$7&lt;=MT$22,0,IF(MT$22-$D$7&gt;=$E47,VLOOKUP($C47,Input!$A$8:$HV$39,MATCH(MT$21,Input!$A$6:$HV$6,0),FALSE)/$G47*$F47,0))*$D47</f>
        <v>0</v>
      </c>
      <c r="MU47" s="1">
        <f>IF($E47+$I47+$D$7&lt;=MU$22,0,IF(MU$22-$D$7&gt;=$E47,VLOOKUP($C47,Input!$A$8:$HV$39,MATCH(MU$21,Input!$A$6:$HV$6,0),FALSE)/$G47*$F47,0))*$D47</f>
        <v>0</v>
      </c>
      <c r="MV47" s="1">
        <f>IF($E47+$I47+$D$7&lt;=MV$22,0,IF(MV$22-$D$7&gt;=$E47,VLOOKUP($C47,Input!$A$8:$HV$39,MATCH(MV$21,Input!$A$6:$HV$6,0),FALSE)/$G47*$F47,0))*$D47</f>
        <v>0</v>
      </c>
      <c r="MW47" s="1">
        <f>IF($E47+$I47+$D$7&lt;=MW$22,0,IF(MW$22-$D$7&gt;=$E47,VLOOKUP($C47,Input!$A$8:$HV$39,MATCH(MW$21,Input!$A$6:$HV$6,0),FALSE)/$G47*$F47,0))*$D47</f>
        <v>0</v>
      </c>
      <c r="MX47" s="1">
        <f>IF($E47+$I47+$D$7&lt;=MX$22,0,IF(MX$22-$D$7&gt;=$E47,VLOOKUP($C47,Input!$A$8:$HV$39,MATCH(MX$21,Input!$A$6:$HV$6,0),FALSE)/$G47*$F47,0))*$D47</f>
        <v>0</v>
      </c>
      <c r="MZ47" t="str">
        <f>VLOOKUP($C47,Input!$A$8:$HV$39,MATCH(MZ$21,Input!$A$6:$HV$6,0),FALSE)</f>
        <v>Fossil CNG LCFS Credit ($/DGE)</v>
      </c>
      <c r="NA47" s="1">
        <f>IF($E47+$I47+$D$7&lt;=NA$22,0,IF(NA$22-$D$7&gt;=$E47,-VLOOKUP($C47,Input!$A$8:$HV$39,MATCH(NA$21,Input!$A$6:$HV$6,0),FALSE)/$G47*$F47,0))*$D47*$G$4/100</f>
        <v>0</v>
      </c>
      <c r="NB47" s="1">
        <f>IF($E47+$I47+$D$7&lt;=NB$22,0,IF(NB$22-$D$7&gt;=$E47,-VLOOKUP($C47,Input!$A$8:$HV$39,MATCH(NB$21,Input!$A$6:$HV$6,0),FALSE)/$G47*$F47,0))*$D47*$G$4/100</f>
        <v>0</v>
      </c>
      <c r="NC47" s="1">
        <f>IF($E47+$I47+$D$7&lt;=NC$22,0,IF(NC$22-$D$7&gt;=$E47,-VLOOKUP($C47,Input!$A$8:$HV$39,MATCH(NC$21,Input!$A$6:$HV$6,0),FALSE)/$G47*$F47,0))*$D47*$G$4/100</f>
        <v>0</v>
      </c>
      <c r="ND47" s="1">
        <f>IF($E47+$I47+$D$7&lt;=ND$22,0,IF(ND$22-$D$7&gt;=$E47,-VLOOKUP($C47,Input!$A$8:$HV$39,MATCH(ND$21,Input!$A$6:$HV$6,0),FALSE)/$G47*$F47,0))*$D47*$G$4/100</f>
        <v>0</v>
      </c>
      <c r="NE47" s="1">
        <f>IF($E47+$I47+$D$7&lt;=NE$22,0,IF(NE$22-$D$7&gt;=$E47,-VLOOKUP($C47,Input!$A$8:$HV$39,MATCH(NE$21,Input!$A$6:$HV$6,0),FALSE)/$G47*$F47,0))*$D47*$G$4/100</f>
        <v>0</v>
      </c>
      <c r="NF47" s="1">
        <f>IF($E47+$I47+$D$7&lt;=NF$22,0,IF(NF$22-$D$7&gt;=$E47,-VLOOKUP($C47,Input!$A$8:$HV$39,MATCH(NF$21,Input!$A$6:$HV$6,0),FALSE)/$G47*$F47,0))*$D47*$G$4/100</f>
        <v>0</v>
      </c>
      <c r="NG47" s="1">
        <f>IF($E47+$I47+$D$7&lt;=NG$22,0,IF(NG$22-$D$7&gt;=$E47,-VLOOKUP($C47,Input!$A$8:$HV$39,MATCH(NG$21,Input!$A$6:$HV$6,0),FALSE)/$G47*$F47,0))*$D47*$G$4/100</f>
        <v>0</v>
      </c>
      <c r="NH47" s="1">
        <f>IF($E47+$I47+$D$7&lt;=NH$22,0,IF(NH$22-$D$7&gt;=$E47,-VLOOKUP($C47,Input!$A$8:$HV$39,MATCH(NH$21,Input!$A$6:$HV$6,0),FALSE)/$G47*$F47,0))*$D47*$G$4/100</f>
        <v>0</v>
      </c>
      <c r="NI47" s="1">
        <f>IF($E47+$I47+$D$7&lt;=NI$22,0,IF(NI$22-$D$7&gt;=$E47,-VLOOKUP($C47,Input!$A$8:$HV$39,MATCH(NI$21,Input!$A$6:$HV$6,0),FALSE)/$G47*$F47,0))*$D47*$G$4/100</f>
        <v>-200214.46243298994</v>
      </c>
      <c r="NJ47" s="1">
        <f>IF($E47+$I47+$D$7&lt;=NJ$22,0,IF(NJ$22-$D$7&gt;=$E47,-VLOOKUP($C47,Input!$A$8:$HV$39,MATCH(NJ$21,Input!$A$6:$HV$6,0),FALSE)/$G47*$F47,0))*$D47*$G$4/100</f>
        <v>-200214.46243298994</v>
      </c>
      <c r="NK47" s="1">
        <f>IF($E47+$I47+$D$7&lt;=NK$22,0,IF(NK$22-$D$7&gt;=$E47,-VLOOKUP($C47,Input!$A$8:$HV$39,MATCH(NK$21,Input!$A$6:$HV$6,0),FALSE)/$G47*$F47,0))*$D47*$G$4/100</f>
        <v>-200214.46243298994</v>
      </c>
      <c r="NL47" s="1">
        <f>IF($E47+$I47+$D$7&lt;=NL$22,0,IF(NL$22-$D$7&gt;=$E47,-VLOOKUP($C47,Input!$A$8:$HV$39,MATCH(NL$21,Input!$A$6:$HV$6,0),FALSE)/$G47*$F47,0))*$D47*$G$4/100</f>
        <v>-200214.46243298994</v>
      </c>
      <c r="NM47" s="1">
        <f>IF($E47+$I47+$D$7&lt;=NM$22,0,IF(NM$22-$D$7&gt;=$E47,-VLOOKUP($C47,Input!$A$8:$HV$39,MATCH(NM$21,Input!$A$6:$HV$6,0),FALSE)/$G47*$F47,0))*$D47*$G$4/100</f>
        <v>-200214.46243298994</v>
      </c>
      <c r="NN47" s="1">
        <f>IF($E47+$I47+$D$7&lt;=NN$22,0,IF(NN$22-$D$7&gt;=$E47,-VLOOKUP($C47,Input!$A$8:$HV$39,MATCH(NN$21,Input!$A$6:$HV$6,0),FALSE)/$G47*$F47,0))*$D47*$G$4/100</f>
        <v>-200214.46243298994</v>
      </c>
      <c r="NO47" s="1">
        <f>IF($E47+$I47+$D$7&lt;=NO$22,0,IF(NO$22-$D$7&gt;=$E47,-VLOOKUP($C47,Input!$A$8:$HV$39,MATCH(NO$21,Input!$A$6:$HV$6,0),FALSE)/$G47*$F47,0))*$D47*$G$4/100</f>
        <v>-200214.46243298994</v>
      </c>
      <c r="NP47" s="1">
        <f>IF($E47+$I47+$D$7&lt;=NP$22,0,IF(NP$22-$D$7&gt;=$E47,-VLOOKUP($C47,Input!$A$8:$HV$39,MATCH(NP$21,Input!$A$6:$HV$6,0),FALSE)/$G47*$F47,0))*$D47*$G$4/100</f>
        <v>-200214.46243298994</v>
      </c>
      <c r="NQ47" s="1">
        <f>IF($E47+$I47+$D$7&lt;=NQ$22,0,IF(NQ$22-$D$7&gt;=$E47,-VLOOKUP($C47,Input!$A$8:$HV$39,MATCH(NQ$21,Input!$A$6:$HV$6,0),FALSE)/$G47*$F47,0))*$D47*$G$4/100</f>
        <v>-200214.46243298994</v>
      </c>
      <c r="NR47" s="1">
        <f>IF($E47+$I47+$D$7&lt;=NR$22,0,IF(NR$22-$D$7&gt;=$E47,-VLOOKUP($C47,Input!$A$8:$HV$39,MATCH(NR$21,Input!$A$6:$HV$6,0),FALSE)/$G47*$F47,0))*$D47*$G$4/100</f>
        <v>-200214.46243298994</v>
      </c>
      <c r="NS47" s="1">
        <f>IF($E47+$I47+$D$7&lt;=NS$22,0,IF(NS$22-$D$7&gt;=$E47,-VLOOKUP($C47,Input!$A$8:$HV$39,MATCH(NS$21,Input!$A$6:$HV$6,0),FALSE)/$G47*$F47,0))*$D47*$G$4/100</f>
        <v>-200214.46243298994</v>
      </c>
      <c r="NT47" s="1">
        <f>IF($E47+$I47+$D$7&lt;=NT$22,0,IF(NT$22-$D$7&gt;=$E47,-VLOOKUP($C47,Input!$A$8:$HV$39,MATCH(NT$21,Input!$A$6:$HV$6,0),FALSE)/$G47*$F47,0))*$D47*$G$4/100</f>
        <v>-200214.46243298994</v>
      </c>
      <c r="NU47" s="1">
        <f>IF($E47+$I47+$D$7&lt;=NU$22,0,IF(NU$22-$D$7&gt;=$E47,-VLOOKUP($C47,Input!$A$8:$HV$39,MATCH(NU$21,Input!$A$6:$HV$6,0),FALSE)/$G47*$F47,0))*$D47*$G$4/100</f>
        <v>-200214.46243298994</v>
      </c>
      <c r="NV47" s="1">
        <f>IF($E47+$I47+$D$7&lt;=NV$22,0,IF(NV$22-$D$7&gt;=$E47,-VLOOKUP($C47,Input!$A$8:$HV$39,MATCH(NV$21,Input!$A$6:$HV$6,0),FALSE)/$G47*$F47,0))*$D47*$G$4/100</f>
        <v>-200214.46243298994</v>
      </c>
      <c r="NW47" s="1">
        <f>IF($E47+$I47+$D$7&lt;=NW$22,0,IF(NW$22-$D$7&gt;=$E47,-VLOOKUP($C47,Input!$A$8:$HV$39,MATCH(NW$21,Input!$A$6:$HV$6,0),FALSE)/$G47*$F47,0))*$D47*$G$4/100</f>
        <v>0</v>
      </c>
      <c r="NX47" s="1">
        <f>IF($E47+$I47+$D$7&lt;=NX$22,0,IF(NX$22-$D$7&gt;=$E47,-VLOOKUP($C47,Input!$A$8:$HV$39,MATCH(NX$21,Input!$A$6:$HV$6,0),FALSE)/$G47*$F47,0))*$D47*$G$4/100</f>
        <v>0</v>
      </c>
      <c r="NY47" s="1">
        <f>IF($E47+$I47+$D$7&lt;=NY$22,0,IF(NY$22-$D$7&gt;=$E47,-VLOOKUP($C47,Input!$A$8:$HV$39,MATCH(NY$21,Input!$A$6:$HV$6,0),FALSE)/$G47*$F47,0))*$D47*$G$4/100</f>
        <v>0</v>
      </c>
      <c r="NZ47" s="1">
        <f>IF($E47+$I47+$D$7&lt;=NZ$22,0,IF(NZ$22-$D$7&gt;=$E47,-VLOOKUP($C47,Input!$A$8:$HV$39,MATCH(NZ$21,Input!$A$6:$HV$6,0),FALSE)/$G47*$F47,0))*$D47*$G$4/100</f>
        <v>0</v>
      </c>
      <c r="OA47" s="1">
        <f>IF($E47+$I47+$D$7&lt;=OA$22,0,IF(OA$22-$D$7&gt;=$E47,-VLOOKUP($C47,Input!$A$8:$HV$39,MATCH(OA$21,Input!$A$6:$HV$6,0),FALSE)/$G47*$F47,0))*$D47*$G$4/100</f>
        <v>0</v>
      </c>
      <c r="OB47" s="1">
        <f>IF($E47+$I47+$D$7&lt;=OB$22,0,IF(OB$22-$D$7&gt;=$E47,-VLOOKUP($C47,Input!$A$8:$HV$39,MATCH(OB$21,Input!$A$6:$HV$6,0),FALSE)/$G47*$F47,0))*$D47*$G$4/100</f>
        <v>0</v>
      </c>
      <c r="OC47" s="1">
        <f>IF($E47+$I47+$D$7&lt;=OC$22,0,IF(OC$22-$D$7&gt;=$E47,-VLOOKUP($C47,Input!$A$8:$HV$39,MATCH(OC$21,Input!$A$6:$HV$6,0),FALSE)/$G47*$F47,0))*$D47*$G$4/100</f>
        <v>0</v>
      </c>
      <c r="OD47" s="1">
        <f>IF($E47+$I47+$D$7&lt;=OD$22,0,IF(OD$22-$D$7&gt;=$E47,-VLOOKUP($C47,Input!$A$8:$HV$39,MATCH(OD$21,Input!$A$6:$HV$6,0),FALSE)/$G47*$F47,0))*$D47*$G$4/100</f>
        <v>0</v>
      </c>
      <c r="OE47" s="1">
        <f>IF($E47+$I47+$D$7&lt;=OE$22,0,IF(OE$22-$D$7&gt;=$E47,-VLOOKUP($C47,Input!$A$8:$HV$39,MATCH(OE$21,Input!$A$6:$HV$6,0),FALSE)/$G47*$F47,0))*$D47*$G$4/100</f>
        <v>0</v>
      </c>
      <c r="OF47" s="1">
        <f>IF($E47+$I47+$D$7&lt;=OF$22,0,IF(OF$22-$D$7&gt;=$E47,-VLOOKUP($C47,Input!$A$8:$HV$39,MATCH(OF$21,Input!$A$6:$HV$6,0),FALSE)/$G47*$F47,0))*$D47*$G$4/100</f>
        <v>0</v>
      </c>
      <c r="OG47" s="1">
        <f>IF($E47+$I47+$D$7&lt;=OG$22,0,IF(OG$22-$D$7&gt;=$E47,-VLOOKUP($C47,Input!$A$8:$HV$39,MATCH(OG$21,Input!$A$6:$HV$6,0),FALSE)/$G47*$F47,0))*$D47*$G$4/100</f>
        <v>0</v>
      </c>
      <c r="OH47" s="1">
        <f>IF($E47+$I47+$D$7&lt;=OH$22,0,IF(OH$22-$D$7&gt;=$E47,-VLOOKUP($C47,Input!$A$8:$HV$39,MATCH(OH$21,Input!$A$6:$HV$6,0),FALSE)/$G47*$F47,0))*$D47*$G$4/100</f>
        <v>0</v>
      </c>
      <c r="OI47" s="1">
        <f>IF($E47+$I47+$D$7&lt;=OI$22,0,IF(OI$22-$D$7&gt;=$E47,-VLOOKUP($C47,Input!$A$8:$HV$39,MATCH(OI$21,Input!$A$6:$HV$6,0),FALSE)/$G47*$F47,0))*$D47*$G$4/100</f>
        <v>0</v>
      </c>
      <c r="OK47" t="str">
        <f>VLOOKUP($C47,Input!$A$8:$HW$39,MATCH(OK$21,Input!$A$6:$HW$6,0),FALSE)</f>
        <v>NA</v>
      </c>
      <c r="OL47" s="1">
        <f>IF($E47+$I47+$D$7&lt;=OL$22,0,IF(OL$22-$D$7&gt;=$E47,IF(COUNTIF($KZ47:LP47,"&gt;0")&gt;0,VLOOKUP($C47,Input!$A$8:$HV$21,MATCH($OK$21+COUNTIF($KZ47:LP47,"&gt;0"),Input!$A$6:$HV$6,0),FALSE),0),0))*$D47</f>
        <v>0</v>
      </c>
      <c r="OM47" s="1">
        <f>IF($E47+$I47+$D$7&lt;=OM$22,0,IF(OM$22-$D$7&gt;=$E47,IF(COUNTIF($KZ47:LQ47,"&gt;0")&gt;0,VLOOKUP($C47,Input!$A$8:$HV$21,MATCH($OK$21+COUNTIF($KZ47:LQ47,"&gt;0"),Input!$A$6:$HV$6,0),FALSE),0),0))*$D47</f>
        <v>0</v>
      </c>
      <c r="ON47" s="1">
        <f>IF($E47+$I47+$D$7&lt;=ON$22,0,IF(ON$22-$D$7&gt;=$E47,IF(COUNTIF($KZ47:LR47,"&gt;0")&gt;0,VLOOKUP($C47,Input!$A$8:$HV$21,MATCH($OK$21+COUNTIF($KZ47:LR47,"&gt;0"),Input!$A$6:$HV$6,0),FALSE),0),0))*$D47</f>
        <v>0</v>
      </c>
      <c r="OO47" s="1">
        <f>IF($E47+$I47+$D$7&lt;=OO$22,0,IF(OO$22-$D$7&gt;=$E47,IF(COUNTIF($KZ47:LS47,"&gt;0")&gt;0,VLOOKUP($C47,Input!$A$8:$HV$21,MATCH($OK$21+COUNTIF($KZ47:LS47,"&gt;0"),Input!$A$6:$HV$6,0),FALSE),0),0))*$D47</f>
        <v>0</v>
      </c>
      <c r="OP47" s="1">
        <f>IF($E47+$I47+$D$7&lt;=OP$22,0,IF(OP$22-$D$7&gt;=$E47,IF(COUNTIF($KZ47:LT47,"&gt;0")&gt;0,VLOOKUP($C47,Input!$A$8:$HV$21,MATCH($OK$21+COUNTIF($KZ47:LT47,"&gt;0"),Input!$A$6:$HV$6,0),FALSE),0),0))*$D47</f>
        <v>0</v>
      </c>
      <c r="OQ47" s="1">
        <f>IF($E47+$I47+$D$7&lt;=OQ$22,0,IF(OQ$22-$D$7&gt;=$E47,IF(COUNTIF($KZ47:LU47,"&gt;0")&gt;0,VLOOKUP($C47,Input!$A$8:$HV$21,MATCH($OK$21+COUNTIF($KZ47:LU47,"&gt;0"),Input!$A$6:$HV$6,0),FALSE),0),0))*$D47</f>
        <v>0</v>
      </c>
      <c r="OR47" s="1">
        <f>IF($E47+$I47+$D$7&lt;=OR$22,0,IF(OR$22-$D$7&gt;=$E47,IF(COUNTIF($KZ47:LV47,"&gt;0")&gt;0,VLOOKUP($C47,Input!$A$8:$HV$21,MATCH($OK$21+COUNTIF($KZ47:LV47,"&gt;0"),Input!$A$6:$HV$6,0),FALSE),0),0))*$D47</f>
        <v>0</v>
      </c>
      <c r="OS47" s="1">
        <f>IF($E47+$I47+$D$7&lt;=OS$22,0,IF(OS$22-$D$7&gt;=$E47,IF(COUNTIF($KZ47:LW47,"&gt;0")&gt;0,VLOOKUP($C47,Input!$A$8:$HV$21,MATCH($OK$21+COUNTIF($KZ47:LW47,"&gt;0"),Input!$A$6:$HV$6,0),FALSE),0),0))*$D47</f>
        <v>0</v>
      </c>
      <c r="OT47" s="1">
        <f>IF($E47+$I47+$D$7&lt;=OT$22,0,IF(OT$22-$D$7&gt;=$E47,IF(COUNTIF($KZ47:LX47,"&gt;0")&gt;0,VLOOKUP($C47,Input!$A$8:$HV$21,MATCH($OK$21+COUNTIF($KZ47:LX47,"&gt;0"),Input!$A$6:$HV$6,0),FALSE),0),0))*$D47</f>
        <v>0</v>
      </c>
      <c r="OU47" s="1">
        <f>IF($E47+$I47+$D$7&lt;=OU$22,0,IF(OU$22-$D$7&gt;=$E47,IF(COUNTIF($KZ47:LY47,"&gt;0")&gt;0,VLOOKUP($C47,Input!$A$8:$HV$21,MATCH($OK$21+COUNTIF($KZ47:LY47,"&gt;0"),Input!$A$6:$HV$6,0),FALSE),0),0))*$D47</f>
        <v>0</v>
      </c>
      <c r="OV47" s="1">
        <f>IF($E47+$I47+$D$7&lt;=OV$22,0,IF(OV$22-$D$7&gt;=$E47,IF(COUNTIF($KZ47:LZ47,"&gt;0")&gt;0,VLOOKUP($C47,Input!$A$8:$HV$21,MATCH($OK$21+COUNTIF($KZ47:LZ47,"&gt;0"),Input!$A$6:$HV$6,0),FALSE),0),0))*$D47</f>
        <v>0</v>
      </c>
      <c r="OW47" s="1">
        <f>IF($E47+$I47+$D$7&lt;=OW$22,0,IF(OW$22-$D$7&gt;=$E47,IF(COUNTIF($KZ47:MA47,"&gt;0")&gt;0,VLOOKUP($C47,Input!$A$8:$HV$21,MATCH($OK$21+COUNTIF($KZ47:MA47,"&gt;0"),Input!$A$6:$HV$6,0),FALSE),0),0))*$D47</f>
        <v>0</v>
      </c>
      <c r="OX47" s="1">
        <f>IF($E47+$I47+$D$7&lt;=OX$22,0,IF(OX$22-$D$7&gt;=$E47,IF(COUNTIF($KZ47:MB47,"&gt;0")&gt;0,VLOOKUP($C47,Input!$A$8:$HV$21,MATCH($OK$21+COUNTIF($KZ47:MB47,"&gt;0"),Input!$A$6:$HV$6,0),FALSE),0),0))*$D47</f>
        <v>0</v>
      </c>
      <c r="OY47" s="1">
        <f>IF($E47+$I47+$D$7&lt;=OY$22,0,IF(OY$22-$D$7&gt;=$E47,IF(COUNTIF($KZ47:MC47,"&gt;0")&gt;0,VLOOKUP($C47,Input!$A$8:$HV$21,MATCH($OK$21+COUNTIF($KZ47:MC47,"&gt;0"),Input!$A$6:$HV$6,0),FALSE),0),0))*$D47</f>
        <v>0</v>
      </c>
      <c r="OZ47" s="1">
        <f>IF($E47+$I47+$D$7&lt;=OZ$22,0,IF(OZ$22-$D$7&gt;=$E47,IF(COUNTIF($KZ47:MD47,"&gt;0")&gt;0,VLOOKUP($C47,Input!$A$8:$HV$21,MATCH($OK$21+COUNTIF($KZ47:MD47,"&gt;0"),Input!$A$6:$HV$6,0),FALSE),0),0))*$D47</f>
        <v>0</v>
      </c>
      <c r="PA47" s="1">
        <f>IF($E47+$I47+$D$7&lt;=PA$22,0,IF(PA$22-$D$7&gt;=$E47,IF(COUNTIF($KZ47:ME47,"&gt;0")&gt;0,VLOOKUP($C47,Input!$A$8:$HV$21,MATCH($OK$21+COUNTIF($KZ47:ME47,"&gt;0"),Input!$A$6:$HV$6,0),FALSE),0),0))*$D47</f>
        <v>0</v>
      </c>
      <c r="PB47" s="1">
        <f>IF($E47+$I47+$D$7&lt;=PB$22,0,IF(PB$22-$D$7&gt;=$E47,IF(COUNTIF($KZ47:MF47,"&gt;0")&gt;0,VLOOKUP($C47,Input!$A$8:$HV$21,MATCH($OK$21+COUNTIF($KZ47:MF47,"&gt;0"),Input!$A$6:$HV$6,0),FALSE),0),0))*$D47</f>
        <v>0</v>
      </c>
      <c r="PC47" s="1">
        <f>IF($E47+$I47+$D$7&lt;=PC$22,0,IF(PC$22-$D$7&gt;=$E47,IF(COUNTIF($KZ47:MG47,"&gt;0")&gt;0,VLOOKUP($C47,Input!$A$8:$HV$21,MATCH($OK$21+COUNTIF($KZ47:MG47,"&gt;0"),Input!$A$6:$HV$6,0),FALSE),0),0))*$D47</f>
        <v>0</v>
      </c>
      <c r="PD47" s="1">
        <f>IF($E47+$I47+$D$7&lt;=PD$22,0,IF(PD$22-$D$7&gt;=$E47,IF(COUNTIF($KZ47:MH47,"&gt;0")&gt;0,VLOOKUP($C47,Input!$A$8:$HV$21,MATCH($OK$21+COUNTIF($KZ47:MH47,"&gt;0"),Input!$A$6:$HV$6,0),FALSE),0),0))*$D47</f>
        <v>0</v>
      </c>
      <c r="PE47" s="1">
        <f>IF($E47+$I47+$D$7&lt;=PE$22,0,IF(PE$22-$D$7&gt;=$E47,IF(COUNTIF($KZ47:MI47,"&gt;0")&gt;0,VLOOKUP($C47,Input!$A$8:$HV$21,MATCH($OK$21+COUNTIF($KZ47:MI47,"&gt;0"),Input!$A$6:$HV$6,0),FALSE),0),0))*$D47</f>
        <v>0</v>
      </c>
      <c r="PF47" s="1">
        <f>IF($E47+$I47+$D$7&lt;=PF$22,0,IF(PF$22-$D$7&gt;=$E47,IF(COUNTIF($KZ47:MJ47,"&gt;0")&gt;0,VLOOKUP($C47,Input!$A$8:$HV$21,MATCH($OK$21+COUNTIF($KZ47:MJ47,"&gt;0"),Input!$A$6:$HV$6,0),FALSE),0),0))*$D47</f>
        <v>0</v>
      </c>
      <c r="PG47" s="1">
        <f>IF($E47+$I47+$D$7&lt;=PG$22,0,IF(PG$22-$D$7&gt;=$E47,IF(COUNTIF($KZ47:MK47,"&gt;0")&gt;0,VLOOKUP($C47,Input!$A$8:$HV$21,MATCH($OK$21+COUNTIF($KZ47:MK47,"&gt;0"),Input!$A$6:$HV$6,0),FALSE),0),0))*$D47</f>
        <v>0</v>
      </c>
      <c r="PH47" s="1">
        <f>IF($E47+$I47+$D$7&lt;=PH$22,0,IF(PH$22-$D$7&gt;=$E47,IF(COUNTIF($KZ47:ML47,"&gt;0")&gt;0,VLOOKUP($C47,Input!$A$8:$HV$21,MATCH($OK$21+COUNTIF($KZ47:ML47,"&gt;0"),Input!$A$6:$HV$6,0),FALSE),0),0))*$D47</f>
        <v>0</v>
      </c>
      <c r="PI47" s="1">
        <f>IF($E47+$I47+$D$7&lt;=PI$22,0,IF(PI$22-$D$7&gt;=$E47,IF(COUNTIF($KZ47:MM47,"&gt;0")&gt;0,VLOOKUP($C47,Input!$A$8:$HV$21,MATCH($OK$21+COUNTIF($KZ47:MM47,"&gt;0"),Input!$A$6:$HV$6,0),FALSE),0),0))*$D47</f>
        <v>0</v>
      </c>
      <c r="PJ47" s="1">
        <f>IF($E47+$I47+$D$7&lt;=PJ$22,0,IF(PJ$22-$D$7&gt;=$E47,IF(COUNTIF($KZ47:MN47,"&gt;0")&gt;0,VLOOKUP($C47,Input!$A$8:$HV$21,MATCH($OK$21+COUNTIF($KZ47:MN47,"&gt;0"),Input!$A$6:$HV$6,0),FALSE),0),0))*$D47</f>
        <v>0</v>
      </c>
      <c r="PK47" s="1">
        <f>IF($E47+$I47+$D$7&lt;=PK$22,0,IF(PK$22-$D$7&gt;=$E47,IF(COUNTIF($KZ47:MO47,"&gt;0")&gt;0,VLOOKUP($C47,Input!$A$8:$HV$21,MATCH($OK$21+COUNTIF($KZ47:MO47,"&gt;0"),Input!$A$6:$HV$6,0),FALSE),0),0))*$D47</f>
        <v>0</v>
      </c>
      <c r="PL47" s="1">
        <f>IF($E47+$I47+$D$7&lt;=PL$22,0,IF(PL$22-$D$7&gt;=$E47,IF(COUNTIF($KZ47:MP47,"&gt;0")&gt;0,VLOOKUP($C47,Input!$A$8:$HV$21,MATCH($OK$21+COUNTIF($KZ47:MP47,"&gt;0"),Input!$A$6:$HV$6,0),FALSE),0),0))*$D47</f>
        <v>0</v>
      </c>
      <c r="PM47" s="1">
        <f>IF($E47+$I47+$D$7&lt;=PM$22,0,IF(PM$22-$D$7&gt;=$E47,IF(COUNTIF($KZ47:MQ47,"&gt;0")&gt;0,VLOOKUP($C47,Input!$A$8:$HV$21,MATCH($OK$21+COUNTIF($KZ47:MQ47,"&gt;0"),Input!$A$6:$HV$6,0),FALSE),0),0))*$D47</f>
        <v>0</v>
      </c>
      <c r="PN47" s="1">
        <f>IF($E47+$I47+$D$7&lt;=PN$22,0,IF(PN$22-$D$7&gt;=$E47,IF(COUNTIF($KZ47:MR47,"&gt;0")&gt;0,VLOOKUP($C47,Input!$A$8:$HV$21,MATCH($OK$21+COUNTIF($KZ47:MR47,"&gt;0"),Input!$A$6:$HV$6,0),FALSE),0),0))*$D47</f>
        <v>0</v>
      </c>
      <c r="PO47" s="1">
        <f>IF($E47+$I47+$D$7&lt;=PO$22,0,IF(PO$22-$D$7&gt;=$E47,IF(COUNTIF($KZ47:MS47,"&gt;0")&gt;0,VLOOKUP($C47,Input!$A$8:$HV$21,MATCH($OK$21+COUNTIF($KZ47:MS47,"&gt;0"),Input!$A$6:$HV$6,0),FALSE),0),0))*$D47</f>
        <v>0</v>
      </c>
      <c r="PP47" s="1">
        <f>IF($E47+$I47+$D$7&lt;=PP$22,0,IF(PP$22-$D$7&gt;=$E47,IF(COUNTIF($KZ47:MT47,"&gt;0")&gt;0,VLOOKUP($C47,Input!$A$8:$HV$21,MATCH($OK$21+COUNTIF($KZ47:MT47,"&gt;0"),Input!$A$6:$HV$6,0),FALSE),0),0))*$D47</f>
        <v>0</v>
      </c>
      <c r="PQ47" s="1">
        <f>IF($E47+$I47+$D$7&lt;=PQ$22,0,IF(PQ$22-$D$7&gt;=$E47,IF(COUNTIF($KZ47:MU47,"&gt;0")&gt;0,VLOOKUP($C47,Input!$A$8:$HV$21,MATCH($OK$21+COUNTIF($KZ47:MU47,"&gt;0"),Input!$A$6:$HV$6,0),FALSE),0),0))*$D47</f>
        <v>0</v>
      </c>
      <c r="PR47" s="1">
        <f>IF($E47+$I47+$D$7&lt;=PR$22,0,IF(PR$22-$D$7&gt;=$E47,IF(COUNTIF($KZ47:MV47,"&gt;0")&gt;0,VLOOKUP($C47,Input!$A$8:$HV$21,MATCH($OK$21+COUNTIF($KZ47:MV47,"&gt;0"),Input!$A$6:$HV$6,0),FALSE),0),0))*$D47</f>
        <v>0</v>
      </c>
      <c r="PS47" s="1">
        <f>IF($E47+$I47+$D$7&lt;=PS$22,0,IF(PS$22-$D$7&gt;=$E47,IF(COUNTIF($KZ47:MW47,"&gt;0")&gt;0,VLOOKUP($C47,Input!$A$8:$HV$21,MATCH($OK$21+COUNTIF($KZ47:MW47,"&gt;0"),Input!$A$6:$HV$6,0),FALSE),0),0))*$D47</f>
        <v>0</v>
      </c>
      <c r="PT47" s="1">
        <f>IF($E47+$I47+$D$7&lt;=PT$22,0,IF(PT$22-$D$7&gt;=$E47,IF(COUNTIF($KZ47:MX47,"&gt;0")&gt;0,VLOOKUP($C47,Input!$A$8:$HV$21,MATCH($OK$21+COUNTIF($KZ47:MX47,"&gt;0"),Input!$A$6:$HV$6,0),FALSE),0),0))*$D47</f>
        <v>0</v>
      </c>
      <c r="PV47" s="1" t="str">
        <f t="shared" si="169"/>
        <v>2024 MY 40' CNG w Midlife Rebuild {234 Buses}</v>
      </c>
      <c r="PW47" s="1">
        <f t="shared" si="172"/>
        <v>0</v>
      </c>
      <c r="PX47" s="1">
        <f t="shared" si="173"/>
        <v>0</v>
      </c>
      <c r="PY47" s="1">
        <f t="shared" si="174"/>
        <v>0</v>
      </c>
      <c r="PZ47" s="1">
        <f t="shared" si="175"/>
        <v>0</v>
      </c>
      <c r="QA47" s="1">
        <f t="shared" si="176"/>
        <v>0</v>
      </c>
      <c r="QB47" s="1">
        <f t="shared" si="177"/>
        <v>0</v>
      </c>
      <c r="QC47" s="1">
        <f t="shared" si="178"/>
        <v>0</v>
      </c>
      <c r="QD47" s="1">
        <f t="shared" si="179"/>
        <v>0</v>
      </c>
      <c r="QE47" s="1">
        <f t="shared" si="180"/>
        <v>150218465.51899824</v>
      </c>
      <c r="QF47" s="1">
        <f t="shared" si="181"/>
        <v>12687493.169934915</v>
      </c>
      <c r="QG47" s="1">
        <f t="shared" si="182"/>
        <v>12789206.246828221</v>
      </c>
      <c r="QH47" s="1">
        <f t="shared" si="183"/>
        <v>13611206.140868513</v>
      </c>
      <c r="QI47" s="1">
        <f t="shared" si="184"/>
        <v>13671851.494103232</v>
      </c>
      <c r="QJ47" s="1">
        <f t="shared" si="185"/>
        <v>13725581.858210096</v>
      </c>
      <c r="QK47" s="1">
        <f t="shared" si="186"/>
        <v>21929216.527925793</v>
      </c>
      <c r="QL47" s="1">
        <f t="shared" si="187"/>
        <v>13865377.638533829</v>
      </c>
      <c r="QM47" s="1">
        <f t="shared" si="188"/>
        <v>13883586.467081627</v>
      </c>
      <c r="QN47" s="1">
        <f t="shared" si="189"/>
        <v>13892552.195879636</v>
      </c>
      <c r="QO47" s="1">
        <f t="shared" si="190"/>
        <v>13919017.733987745</v>
      </c>
      <c r="QP47" s="1">
        <f t="shared" si="191"/>
        <v>13956542.413018128</v>
      </c>
      <c r="QQ47" s="1">
        <f t="shared" si="192"/>
        <v>13991399.653353909</v>
      </c>
      <c r="QR47" s="1">
        <f t="shared" si="193"/>
        <v>14004459.886187216</v>
      </c>
      <c r="QS47" s="1">
        <f t="shared" si="194"/>
        <v>0</v>
      </c>
      <c r="QT47" s="1">
        <f t="shared" si="195"/>
        <v>0</v>
      </c>
      <c r="QU47" s="1">
        <f t="shared" si="196"/>
        <v>0</v>
      </c>
      <c r="QV47" s="1">
        <f t="shared" si="197"/>
        <v>0</v>
      </c>
      <c r="QW47" s="1">
        <f t="shared" si="198"/>
        <v>0</v>
      </c>
      <c r="QX47" s="1">
        <f t="shared" si="199"/>
        <v>0</v>
      </c>
      <c r="QY47" s="1">
        <f t="shared" si="200"/>
        <v>0</v>
      </c>
      <c r="QZ47" s="1">
        <f t="shared" si="201"/>
        <v>0</v>
      </c>
      <c r="RA47" s="1">
        <f t="shared" si="202"/>
        <v>0</v>
      </c>
      <c r="RB47" s="1">
        <f t="shared" si="203"/>
        <v>0</v>
      </c>
      <c r="RC47" s="1">
        <f t="shared" si="204"/>
        <v>0</v>
      </c>
      <c r="RD47" s="1">
        <f t="shared" si="205"/>
        <v>0</v>
      </c>
      <c r="RE47" s="1">
        <f t="shared" si="206"/>
        <v>0</v>
      </c>
      <c r="RF47" s="1">
        <f t="shared" si="207"/>
        <v>336145956.94491106</v>
      </c>
      <c r="RG47" s="1">
        <f t="shared" si="208"/>
        <v>238457192.83614355</v>
      </c>
      <c r="RH47" s="72"/>
      <c r="RI47" s="37"/>
    </row>
    <row r="48" spans="1:477" x14ac:dyDescent="0.25">
      <c r="A48" s="50"/>
      <c r="B48" s="143"/>
      <c r="C48" s="111" t="s">
        <v>76</v>
      </c>
      <c r="D48" s="108">
        <f t="shared" si="171"/>
        <v>234</v>
      </c>
      <c r="E48" s="110">
        <f t="shared" si="209"/>
        <v>2025</v>
      </c>
      <c r="F48" s="68">
        <f t="shared" si="168"/>
        <v>40000</v>
      </c>
      <c r="G48" s="69">
        <f>VLOOKUP($C48,Input!$A$8:$HV$39,MATCH(G$21,Input!$A$6:$HV$6,0),FALSE)</f>
        <v>2.91</v>
      </c>
      <c r="H48" s="123">
        <f>VLOOKUP($C48,Input!$A$8:$HV$39,MATCH(H$21,Input!$A$6:$HV$6,0),FALSE)</f>
        <v>0</v>
      </c>
      <c r="I48" s="70">
        <f>VLOOKUP($C48,Input!$A$8:$HV$39,MATCH(I$21,Input!$A$6:$HV$6,0),FALSE)</f>
        <v>14</v>
      </c>
      <c r="J48" s="1">
        <f>+IF($E48=J$22,VLOOKUP($C48,Input!$A$8:$AN$39,MATCH(J$21,Input!$A$6:$AN$6,0),FALSE)+$H48,0)*$D48</f>
        <v>0</v>
      </c>
      <c r="K48" s="1">
        <f>+IF($E48=K$22,VLOOKUP($C48,Input!$A$8:$AN$39,MATCH(K$21,Input!$A$6:$AN$6,0),FALSE)+$H48,0)*$D48</f>
        <v>0</v>
      </c>
      <c r="L48" s="1">
        <f>+IF($E48=L$22,VLOOKUP($C48,Input!$A$8:$AN$39,MATCH(L$21,Input!$A$6:$AN$6,0),FALSE)+$H48,0)*$D48</f>
        <v>0</v>
      </c>
      <c r="M48" s="1">
        <f>+IF($E48=M$22,VLOOKUP($C48,Input!$A$8:$AN$39,MATCH(M$21,Input!$A$6:$AN$6,0),FALSE)+$H48,0)*$D48</f>
        <v>0</v>
      </c>
      <c r="N48" s="1">
        <f>+IF($E48=N$22,VLOOKUP($C48,Input!$A$8:$AN$39,MATCH(N$21,Input!$A$6:$AN$6,0),FALSE)+$H48,0)*$D48</f>
        <v>0</v>
      </c>
      <c r="O48" s="1">
        <f>+IF($E48=O$22,VLOOKUP($C48,Input!$A$8:$AN$39,MATCH(O$21,Input!$A$6:$AN$6,0),FALSE)+$H48,0)*$D48</f>
        <v>0</v>
      </c>
      <c r="P48" s="1">
        <f>+IF($E48=P$22,VLOOKUP($C48,Input!$A$8:$AN$39,MATCH(P$21,Input!$A$6:$AN$6,0),FALSE)+$H48,0)*$D48</f>
        <v>0</v>
      </c>
      <c r="Q48" s="1">
        <f>+IF($E48=Q$22,VLOOKUP($C48,Input!$A$8:$AN$39,MATCH(Q$21,Input!$A$6:$AN$6,0),FALSE)+$H48,0)*$D48</f>
        <v>0</v>
      </c>
      <c r="R48" s="1">
        <f>+IF($E48=R$22,VLOOKUP($C48,Input!$A$8:$AN$39,MATCH(R$21,Input!$A$6:$AN$6,0),FALSE)+$H48,0)*$D48</f>
        <v>0</v>
      </c>
      <c r="S48" s="1">
        <f>+IF($E48=S$22,VLOOKUP($C48,Input!$A$8:$AN$39,MATCH(S$21,Input!$A$6:$AN$6,0),FALSE)+$H48,0)*$D48</f>
        <v>137189692.90381241</v>
      </c>
      <c r="T48" s="1">
        <f>+IF($E48=T$22,VLOOKUP($C48,Input!$A$8:$AN$39,MATCH(T$21,Input!$A$6:$AN$6,0),FALSE)+$H48,0)*$D48</f>
        <v>0</v>
      </c>
      <c r="U48" s="1">
        <f>+IF($E48=U$22,VLOOKUP($C48,Input!$A$8:$AN$39,MATCH(U$21,Input!$A$6:$AN$6,0),FALSE)+$H48,0)*$D48</f>
        <v>0</v>
      </c>
      <c r="V48" s="1">
        <f>+IF($E48=V$22,VLOOKUP($C48,Input!$A$8:$AN$39,MATCH(V$21,Input!$A$6:$AN$6,0),FALSE)+$H48,0)*$D48</f>
        <v>0</v>
      </c>
      <c r="W48" s="1">
        <f>+IF($E48=W$22,VLOOKUP($C48,Input!$A$8:$AN$39,MATCH(W$21,Input!$A$6:$AN$6,0),FALSE)+$H48,0)*$D48</f>
        <v>0</v>
      </c>
      <c r="X48" s="1">
        <f>+IF($E48=X$22,VLOOKUP($C48,Input!$A$8:$AN$39,MATCH(X$21,Input!$A$6:$AN$6,0),FALSE)+$H48,0)*$D48</f>
        <v>0</v>
      </c>
      <c r="Y48" s="1">
        <f>+IF($E48=Y$22,VLOOKUP($C48,Input!$A$8:$AN$39,MATCH(Y$21,Input!$A$6:$AN$6,0),FALSE)+$H48,0)*$D48</f>
        <v>0</v>
      </c>
      <c r="Z48" s="1">
        <f>+IF($E48=Z$22,VLOOKUP($C48,Input!$A$8:$AN$39,MATCH(Z$21,Input!$A$6:$AN$6,0),FALSE)+$H48,0)*$D48</f>
        <v>0</v>
      </c>
      <c r="AA48" s="1">
        <f>+IF($E48=AA$22,VLOOKUP($C48,Input!$A$8:$AN$39,MATCH(AA$21,Input!$A$6:$AN$6,0),FALSE)+$H48,0)*$D48</f>
        <v>0</v>
      </c>
      <c r="AB48" s="1">
        <f>+IF($E48=AB$22,VLOOKUP($C48,Input!$A$8:$AN$39,MATCH(AB$21,Input!$A$6:$AN$6,0),FALSE)+$H48,0)*$D48</f>
        <v>0</v>
      </c>
      <c r="AC48" s="1">
        <f>+IF($E48=AC$22,VLOOKUP($C48,Input!$A$8:$AN$39,MATCH(AC$21,Input!$A$6:$AN$6,0),FALSE)+$H48,0)*$D48</f>
        <v>0</v>
      </c>
      <c r="AD48" s="1">
        <f>+IF($E48=AD$22,VLOOKUP($C48,Input!$A$8:$AN$39,MATCH(AD$21,Input!$A$6:$AN$6,0),FALSE)+$H48,0)*$D48</f>
        <v>0</v>
      </c>
      <c r="AE48" s="1">
        <f>+IF($E48=AE$22,VLOOKUP($C48,Input!$A$8:$AN$39,MATCH(AE$21,Input!$A$6:$AN$6,0),FALSE)+$H48,0)*$D48</f>
        <v>0</v>
      </c>
      <c r="AF48" s="1">
        <f>+IF($E48=AF$22,VLOOKUP($C48,Input!$A$8:$AN$39,MATCH(AF$21,Input!$A$6:$AN$6,0),FALSE)+$H48,0)*$D48</f>
        <v>0</v>
      </c>
      <c r="AG48" s="1">
        <f>+IF($E48=AG$22,VLOOKUP($C48,Input!$A$8:$AN$39,MATCH(AG$21,Input!$A$6:$AN$6,0),FALSE)+$H48,0)*$D48</f>
        <v>0</v>
      </c>
      <c r="AH48" s="1">
        <f>+IF($E48=AH$22,VLOOKUP($C48,Input!$A$8:$AN$39,MATCH(AH$21,Input!$A$6:$AN$6,0),FALSE)+$H48,0)*$D48</f>
        <v>0</v>
      </c>
      <c r="AI48" s="1">
        <f>+IF($E48=AI$22,VLOOKUP($C48,Input!$A$8:$AN$39,MATCH(AI$21,Input!$A$6:$AN$6,0),FALSE)+$H48,0)*$D48</f>
        <v>0</v>
      </c>
      <c r="AJ48" s="1">
        <f>+IF($E48=AJ$22,VLOOKUP($C48,Input!$A$8:$AN$39,MATCH(AJ$21,Input!$A$6:$AN$6,0),FALSE)+$H48,0)*$D48</f>
        <v>0</v>
      </c>
      <c r="AK48" s="1">
        <f>+IF($E48=AK$22,VLOOKUP($C48,Input!$A$8:$AN$39,MATCH(AK$21,Input!$A$6:$AN$6,0),FALSE)+$H48,0)*$D48</f>
        <v>0</v>
      </c>
      <c r="AL48" s="1">
        <f>+IF($E48=AL$22,VLOOKUP($C48,Input!$A$8:$AN$39,MATCH(AL$21,Input!$A$6:$AN$6,0),FALSE)+$H48,0)*$D48</f>
        <v>0</v>
      </c>
      <c r="AM48" s="1">
        <f>+IF($E48=AM$22,VLOOKUP($C48,Input!$A$8:$AN$39,MATCH(AM$21,Input!$A$6:$AN$6,0),FALSE)+$H48,0)*$D48</f>
        <v>0</v>
      </c>
      <c r="AN48" s="1">
        <f>+IF($E48=AN$22,VLOOKUP($C48,Input!$A$8:$AN$39,MATCH(AN$21,Input!$A$6:$AN$6,0),FALSE)+$H48,0)*$D48</f>
        <v>0</v>
      </c>
      <c r="AO48" s="1">
        <f>+IF($E48=AO$22,VLOOKUP($C48,Input!$A$8:$AN$39,MATCH(AO$21,Input!$A$6:$AN$6,0),FALSE)+$H48,0)*$D48</f>
        <v>0</v>
      </c>
      <c r="AP48" s="1">
        <f>+IF($E48=AP$22,VLOOKUP($C48,Input!$A$8:$AN$39,MATCH(AP$21,Input!$A$6:$AN$6,0),FALSE)+$H48,0)*$D48</f>
        <v>0</v>
      </c>
      <c r="AQ48" s="1">
        <f>+IF($E48=AQ$22,VLOOKUP($C48,Input!$A$8:$AN$39,MATCH(AQ$21,Input!$A$6:$AN$6,0),FALSE)+$H48,0)*$D48</f>
        <v>0</v>
      </c>
      <c r="AR48" s="1">
        <f>+IF($E48=AR$22,VLOOKUP($C48,Input!$A$8:$AN$39,MATCH(AR$21,Input!$A$6:$AN$6,0),FALSE)+$H48,0)*$D48</f>
        <v>0</v>
      </c>
      <c r="AT48" t="str">
        <f>VLOOKUP($C48,Input!$A$8:$HV$39,MATCH(AT$21,Input!$A$6:$HV$6,0),FALSE)</f>
        <v>Parts and administrative cost</v>
      </c>
      <c r="AU48" s="1">
        <f>+IF($E48=AU$22,VLOOKUP($C48,Input!$A$8:$HV$39,MATCH(AU$21,Input!$A$6:$HV$6,0),FALSE),0)*$D48</f>
        <v>0</v>
      </c>
      <c r="AV48" s="1">
        <f>+IF($E48=AV$22,VLOOKUP($C48,Input!$A$8:$HV$39,MATCH(AV$21,Input!$A$6:$HV$6,0),FALSE),0)*$D48</f>
        <v>0</v>
      </c>
      <c r="AW48" s="1">
        <f>+IF($E48=AW$22,VLOOKUP($C48,Input!$A$8:$HV$39,MATCH(AW$21,Input!$A$6:$HV$6,0),FALSE),0)*$D48</f>
        <v>0</v>
      </c>
      <c r="AX48" s="1">
        <f>+IF($E48=AX$22,VLOOKUP($C48,Input!$A$8:$HV$39,MATCH(AX$21,Input!$A$6:$HV$6,0),FALSE),0)*$D48</f>
        <v>0</v>
      </c>
      <c r="AY48" s="1">
        <f>+IF($E48=AY$22,VLOOKUP($C48,Input!$A$8:$HV$39,MATCH(AY$21,Input!$A$6:$HV$6,0),FALSE),0)*$D48</f>
        <v>0</v>
      </c>
      <c r="AZ48" s="1">
        <f>+IF($E48=AZ$22,VLOOKUP($C48,Input!$A$8:$HV$39,MATCH(AZ$21,Input!$A$6:$HV$6,0),FALSE),0)*$D48</f>
        <v>0</v>
      </c>
      <c r="BA48" s="1">
        <f>+IF($E48=BA$22,VLOOKUP($C48,Input!$A$8:$HV$39,MATCH(BA$21,Input!$A$6:$HV$6,0),FALSE),0)*$D48</f>
        <v>0</v>
      </c>
      <c r="BB48" s="1">
        <f>+IF($E48=BB$22,VLOOKUP($C48,Input!$A$8:$HV$39,MATCH(BB$21,Input!$A$6:$HV$6,0),FALSE),0)*$D48</f>
        <v>0</v>
      </c>
      <c r="BC48" s="1">
        <f>+IF($E48=BC$22,VLOOKUP($C48,Input!$A$8:$HV$39,MATCH(BC$21,Input!$A$6:$HV$6,0),FALSE),0)*$D48</f>
        <v>0</v>
      </c>
      <c r="BD48" s="1">
        <f>+IF($E48=BD$22,VLOOKUP($C48,Input!$A$8:$HV$39,MATCH(BD$21,Input!$A$6:$HV$6,0),FALSE),0)*$D48</f>
        <v>3429742.3225953109</v>
      </c>
      <c r="BE48" s="1">
        <f>+IF($E48=BE$22,VLOOKUP($C48,Input!$A$8:$HV$39,MATCH(BE$21,Input!$A$6:$HV$6,0),FALSE),0)*$D48</f>
        <v>0</v>
      </c>
      <c r="BF48" s="1">
        <f>+IF($E48=BF$22,VLOOKUP($C48,Input!$A$8:$HV$39,MATCH(BF$21,Input!$A$6:$HV$6,0),FALSE),0)*$D48</f>
        <v>0</v>
      </c>
      <c r="BG48" s="1">
        <f>+IF($E48=BG$22,VLOOKUP($C48,Input!$A$8:$HV$39,MATCH(BG$21,Input!$A$6:$HV$6,0),FALSE),0)*$D48</f>
        <v>0</v>
      </c>
      <c r="BH48" s="1">
        <f>+IF($E48=BH$22,VLOOKUP($C48,Input!$A$8:$HV$39,MATCH(BH$21,Input!$A$6:$HV$6,0),FALSE),0)*$D48</f>
        <v>0</v>
      </c>
      <c r="BI48" s="1">
        <f>+IF($E48=BI$22,VLOOKUP($C48,Input!$A$8:$HV$39,MATCH(BI$21,Input!$A$6:$HV$6,0),FALSE),0)*$D48</f>
        <v>0</v>
      </c>
      <c r="BJ48" s="1">
        <f>+IF($E48=BJ$22,VLOOKUP($C48,Input!$A$8:$HV$39,MATCH(BJ$21,Input!$A$6:$HV$6,0),FALSE),0)*$D48</f>
        <v>0</v>
      </c>
      <c r="BK48" s="1">
        <f>+IF($E48=BK$22,VLOOKUP($C48,Input!$A$8:$HV$39,MATCH(BK$21,Input!$A$6:$HV$6,0),FALSE),0)*$D48</f>
        <v>0</v>
      </c>
      <c r="BL48" s="1">
        <f>+IF($E48=BL$22,VLOOKUP($C48,Input!$A$8:$HV$39,MATCH(BL$21,Input!$A$6:$HV$6,0),FALSE),0)*$D48</f>
        <v>0</v>
      </c>
      <c r="BM48" s="1">
        <f>+IF($E48=BM$22,VLOOKUP($C48,Input!$A$8:$HV$39,MATCH(BM$21,Input!$A$6:$HV$6,0),FALSE),0)*$D48</f>
        <v>0</v>
      </c>
      <c r="BN48" s="1">
        <f>+IF($E48=BN$22,VLOOKUP($C48,Input!$A$8:$HV$39,MATCH(BN$21,Input!$A$6:$HV$6,0),FALSE),0)*$D48</f>
        <v>0</v>
      </c>
      <c r="BO48" s="1">
        <f>+IF($E48=BO$22,VLOOKUP($C48,Input!$A$8:$HV$39,MATCH(BO$21,Input!$A$6:$HV$6,0),FALSE),0)*$D48</f>
        <v>0</v>
      </c>
      <c r="BP48" s="1">
        <f>+IF($E48=BP$22,VLOOKUP($C48,Input!$A$8:$HV$39,MATCH(BP$21,Input!$A$6:$HV$6,0),FALSE),0)*$D48</f>
        <v>0</v>
      </c>
      <c r="BQ48" s="1">
        <f>+IF($E48=BQ$22,VLOOKUP($C48,Input!$A$8:$HV$39,MATCH(BQ$21,Input!$A$6:$HV$6,0),FALSE),0)*$D48</f>
        <v>0</v>
      </c>
      <c r="BR48" s="1">
        <f>+IF($E48=BR$22,VLOOKUP($C48,Input!$A$8:$HV$39,MATCH(BR$21,Input!$A$6:$HV$6,0),FALSE),0)*$D48</f>
        <v>0</v>
      </c>
      <c r="BS48" s="1">
        <f>+IF($E48=BS$22,VLOOKUP($C48,Input!$A$8:$HV$39,MATCH(BS$21,Input!$A$6:$HV$6,0),FALSE),0)*$D48</f>
        <v>0</v>
      </c>
      <c r="BT48" s="1">
        <f>+IF($E48=BT$22,VLOOKUP($C48,Input!$A$8:$HV$39,MATCH(BT$21,Input!$A$6:$HV$6,0),FALSE),0)*$D48</f>
        <v>0</v>
      </c>
      <c r="BU48" s="1">
        <f>+IF($E48=BU$22,VLOOKUP($C48,Input!$A$8:$HV$39,MATCH(BU$21,Input!$A$6:$HV$6,0),FALSE),0)*$D48</f>
        <v>0</v>
      </c>
      <c r="BV48" s="1">
        <f>+IF($E48=BV$22,VLOOKUP($C48,Input!$A$8:$HV$39,MATCH(BV$21,Input!$A$6:$HV$6,0),FALSE),0)*$D48</f>
        <v>0</v>
      </c>
      <c r="BW48" s="1">
        <f>+IF($E48=BW$22,VLOOKUP($C48,Input!$A$8:$HV$39,MATCH(BW$21,Input!$A$6:$HV$6,0),FALSE),0)*$D48</f>
        <v>0</v>
      </c>
      <c r="BX48" s="1">
        <f>+IF($E48=BX$22,VLOOKUP($C48,Input!$A$8:$HV$39,MATCH(BX$21,Input!$A$6:$HV$6,0),FALSE),0)*$D48</f>
        <v>0</v>
      </c>
      <c r="BY48" s="1">
        <f>+IF($E48=BY$22,VLOOKUP($C48,Input!$A$8:$HV$39,MATCH(BY$21,Input!$A$6:$HV$6,0),FALSE),0)*$D48</f>
        <v>0</v>
      </c>
      <c r="BZ48" s="1">
        <f>+IF($E48=BZ$22,VLOOKUP($C48,Input!$A$8:$HV$39,MATCH(BZ$21,Input!$A$6:$HV$6,0),FALSE),0)*$D48</f>
        <v>0</v>
      </c>
      <c r="CA48" s="1">
        <f>+IF($E48=CA$22,VLOOKUP($C48,Input!$A$8:$HV$39,MATCH(CA$21,Input!$A$6:$HV$6,0),FALSE),0)*$D48</f>
        <v>0</v>
      </c>
      <c r="CB48" s="1">
        <f>+IF($E48=CB$22,VLOOKUP($C48,Input!$A$8:$HV$39,MATCH(CB$21,Input!$A$6:$HV$6,0),FALSE),0)*$D48</f>
        <v>0</v>
      </c>
      <c r="CC48" s="1">
        <f>+IF($E48=CC$22,VLOOKUP($C48,Input!$A$8:$HV$39,MATCH(CC$21,Input!$A$6:$HV$6,0),FALSE),0)*$D48</f>
        <v>0</v>
      </c>
      <c r="CE48" t="str">
        <f>VLOOKUP($C48,Input!$A$8:$HV$39,MATCH(CE$21,Input!$A$6:$HV$6,0),FALSE)</f>
        <v>Engine Rebuild @ 7 Yr</v>
      </c>
      <c r="CF48" s="1">
        <f>IF($E48+$I48+$D$7&lt;=CF$22,0,IF(CF$22-$D$7&gt;=$E48,IF(COUNTIF($KZ48:LP48,"&gt;0")&gt;0,VLOOKUP($C48,Input!$A$8:$HV$21,MATCH($CE$21+COUNTIF($KZ48:LP48,"&gt;0"),Input!$A$6:$HV$6,0),FALSE),0),0))*$D48</f>
        <v>0</v>
      </c>
      <c r="CG48" s="1">
        <f>IF($E48+$I48+$D$7&lt;=CG$22,0,IF(CG$22-$D$7&gt;=$E48,IF(COUNTIF($KZ48:LQ48,"&gt;0")&gt;0,VLOOKUP($C48,Input!$A$8:$HV$21,MATCH($CE$21+COUNTIF($KZ48:LQ48,"&gt;0"),Input!$A$6:$HV$6,0),FALSE),0),0))*$D48</f>
        <v>0</v>
      </c>
      <c r="CH48" s="1">
        <f>IF($E48+$I48+$D$7&lt;=CH$22,0,IF(CH$22-$D$7&gt;=$E48,IF(COUNTIF($KZ48:LR48,"&gt;0")&gt;0,VLOOKUP($C48,Input!$A$8:$HV$21,MATCH($CE$21+COUNTIF($KZ48:LR48,"&gt;0"),Input!$A$6:$HV$6,0),FALSE),0),0))*$D48</f>
        <v>0</v>
      </c>
      <c r="CI48" s="1">
        <f>IF($E48+$I48+$D$7&lt;=CI$22,0,IF(CI$22-$D$7&gt;=$E48,IF(COUNTIF($KZ48:LS48,"&gt;0")&gt;0,VLOOKUP($C48,Input!$A$8:$HV$21,MATCH($CE$21+COUNTIF($KZ48:LS48,"&gt;0"),Input!$A$6:$HV$6,0),FALSE),0),0))*$D48</f>
        <v>0</v>
      </c>
      <c r="CJ48" s="1">
        <f>IF($E48+$I48+$D$7&lt;=CJ$22,0,IF(CJ$22-$D$7&gt;=$E48,IF(COUNTIF($KZ48:LT48,"&gt;0")&gt;0,VLOOKUP($C48,Input!$A$8:$HV$21,MATCH($CE$21+COUNTIF($KZ48:LT48,"&gt;0"),Input!$A$6:$HV$6,0),FALSE),0),0))*$D48</f>
        <v>0</v>
      </c>
      <c r="CK48" s="1">
        <f>IF($E48+$I48+$D$7&lt;=CK$22,0,IF(CK$22-$D$7&gt;=$E48,IF(COUNTIF($KZ48:LU48,"&gt;0")&gt;0,VLOOKUP($C48,Input!$A$8:$HV$21,MATCH($CE$21+COUNTIF($KZ48:LU48,"&gt;0"),Input!$A$6:$HV$6,0),FALSE),0),0))*$D48</f>
        <v>0</v>
      </c>
      <c r="CL48" s="1">
        <f>IF($E48+$I48+$D$7&lt;=CL$22,0,IF(CL$22-$D$7&gt;=$E48,IF(COUNTIF($KZ48:LV48,"&gt;0")&gt;0,VLOOKUP($C48,Input!$A$8:$HV$21,MATCH($CE$21+COUNTIF($KZ48:LV48,"&gt;0"),Input!$A$6:$HV$6,0),FALSE),0),0))*$D48</f>
        <v>0</v>
      </c>
      <c r="CM48" s="1">
        <f>IF($E48+$I48+$D$7&lt;=CM$22,0,IF(CM$22-$D$7&gt;=$E48,IF(COUNTIF($KZ48:LW48,"&gt;0")&gt;0,VLOOKUP($C48,Input!$A$8:$HV$21,MATCH($CE$21+COUNTIF($KZ48:LW48,"&gt;0"),Input!$A$6:$HV$6,0),FALSE),0),0))*$D48</f>
        <v>0</v>
      </c>
      <c r="CN48" s="1">
        <f>IF($E48+$I48+$D$7&lt;=CN$22,0,IF(CN$22-$D$7&gt;=$E48,IF(COUNTIF($KZ48:LX48,"&gt;0")&gt;0,VLOOKUP($C48,Input!$A$8:$HV$21,MATCH($CE$21+COUNTIF($KZ48:LX48,"&gt;0"),Input!$A$6:$HV$6,0),FALSE),0),0))*$D48</f>
        <v>0</v>
      </c>
      <c r="CO48" s="1">
        <f>IF($E48+$I48+$D$7&lt;=CO$22,0,IF(CO$22-$D$7&gt;=$E48,IF(COUNTIF($KZ48:LY48,"&gt;0")&gt;0,VLOOKUP($C48,Input!$A$8:$HV$21,MATCH($CE$21+COUNTIF($KZ48:LY48,"&gt;0"),Input!$A$6:$HV$6,0),FALSE),0),0))*$D48</f>
        <v>0</v>
      </c>
      <c r="CP48" s="1">
        <f>IF($E48+$I48+$D$7&lt;=CP$22,0,IF(CP$22-$D$7&gt;=$E48,IF(COUNTIF($KZ48:LZ48,"&gt;0")&gt;0,VLOOKUP($C48,Input!$A$8:$HV$21,MATCH($CE$21+COUNTIF($KZ48:LZ48,"&gt;0"),Input!$A$6:$HV$6,0),FALSE),0),0))*$D48</f>
        <v>0</v>
      </c>
      <c r="CQ48" s="1">
        <f>IF($E48+$I48+$D$7&lt;=CQ$22,0,IF(CQ$22-$D$7&gt;=$E48,IF(COUNTIF($KZ48:MA48,"&gt;0")&gt;0,VLOOKUP($C48,Input!$A$8:$HV$21,MATCH($CE$21+COUNTIF($KZ48:MA48,"&gt;0"),Input!$A$6:$HV$6,0),FALSE),0),0))*$D48</f>
        <v>0</v>
      </c>
      <c r="CR48" s="1">
        <f>IF($E48+$I48+$D$7&lt;=CR$22,0,IF(CR$22-$D$7&gt;=$E48,IF(COUNTIF($KZ48:MB48,"&gt;0")&gt;0,VLOOKUP($C48,Input!$A$8:$HV$21,MATCH($CE$21+COUNTIF($KZ48:MB48,"&gt;0"),Input!$A$6:$HV$6,0),FALSE),0),0))*$D48</f>
        <v>0</v>
      </c>
      <c r="CS48" s="1">
        <f>IF($E48+$I48+$D$7&lt;=CS$22,0,IF(CS$22-$D$7&gt;=$E48,IF(COUNTIF($KZ48:MC48,"&gt;0")&gt;0,VLOOKUP($C48,Input!$A$8:$HV$21,MATCH($CE$21+COUNTIF($KZ48:MC48,"&gt;0"),Input!$A$6:$HV$6,0),FALSE),0),0))*$D48</f>
        <v>0</v>
      </c>
      <c r="CT48" s="1">
        <f>IF($E48+$I48+$D$7&lt;=CT$22,0,IF(CT$22-$D$7&gt;=$E48,IF(COUNTIF($KZ48:MD48,"&gt;0")&gt;0,VLOOKUP($C48,Input!$A$8:$HV$21,MATCH($CE$21+COUNTIF($KZ48:MD48,"&gt;0"),Input!$A$6:$HV$6,0),FALSE),0),0))*$D48</f>
        <v>0</v>
      </c>
      <c r="CU48" s="1">
        <f>IF($E48+$I48+$D$7&lt;=CU$22,0,IF(CU$22-$D$7&gt;=$E48,IF(COUNTIF($KZ48:ME48,"&gt;0")&gt;0,VLOOKUP($C48,Input!$A$8:$HV$21,MATCH($CE$21+COUNTIF($KZ48:ME48,"&gt;0"),Input!$A$6:$HV$6,0),FALSE),0),0))*$D48</f>
        <v>8190000</v>
      </c>
      <c r="CV48" s="1">
        <f>IF($E48+$I48+$D$7&lt;=CV$22,0,IF(CV$22-$D$7&gt;=$E48,IF(COUNTIF($KZ48:MF48,"&gt;0")&gt;0,VLOOKUP($C48,Input!$A$8:$HV$21,MATCH($CE$21+COUNTIF($KZ48:MF48,"&gt;0"),Input!$A$6:$HV$6,0),FALSE),0),0))*$D48</f>
        <v>0</v>
      </c>
      <c r="CW48" s="1">
        <f>IF($E48+$I48+$D$7&lt;=CW$22,0,IF(CW$22-$D$7&gt;=$E48,IF(COUNTIF($KZ48:MG48,"&gt;0")&gt;0,VLOOKUP($C48,Input!$A$8:$HV$21,MATCH($CE$21+COUNTIF($KZ48:MG48,"&gt;0"),Input!$A$6:$HV$6,0),FALSE),0),0))*$D48</f>
        <v>0</v>
      </c>
      <c r="CX48" s="1">
        <f>IF($E48+$I48+$D$7&lt;=CX$22,0,IF(CX$22-$D$7&gt;=$E48,IF(COUNTIF($KZ48:MH48,"&gt;0")&gt;0,VLOOKUP($C48,Input!$A$8:$HV$21,MATCH($CE$21+COUNTIF($KZ48:MH48,"&gt;0"),Input!$A$6:$HV$6,0),FALSE),0),0))*$D48</f>
        <v>0</v>
      </c>
      <c r="CY48" s="1">
        <f>IF($E48+$I48+$D$7&lt;=CY$22,0,IF(CY$22-$D$7&gt;=$E48,IF(COUNTIF($KZ48:MI48,"&gt;0")&gt;0,VLOOKUP($C48,Input!$A$8:$HV$21,MATCH($CE$21+COUNTIF($KZ48:MI48,"&gt;0"),Input!$A$6:$HV$6,0),FALSE),0),0))*$D48</f>
        <v>0</v>
      </c>
      <c r="CZ48" s="1">
        <f>IF($E48+$I48+$D$7&lt;=CZ$22,0,IF(CZ$22-$D$7&gt;=$E48,IF(COUNTIF($KZ48:MJ48,"&gt;0")&gt;0,VLOOKUP($C48,Input!$A$8:$HV$21,MATCH($CE$21+COUNTIF($KZ48:MJ48,"&gt;0"),Input!$A$6:$HV$6,0),FALSE),0),0))*$D48</f>
        <v>0</v>
      </c>
      <c r="DA48" s="1">
        <f>IF($E48+$I48+$D$7&lt;=DA$22,0,IF(DA$22-$D$7&gt;=$E48,IF(COUNTIF($KZ48:MK48,"&gt;0")&gt;0,VLOOKUP($C48,Input!$A$8:$HV$21,MATCH($CE$21+COUNTIF($KZ48:MK48,"&gt;0"),Input!$A$6:$HV$6,0),FALSE),0),0))*$D48</f>
        <v>0</v>
      </c>
      <c r="DB48" s="1">
        <f>IF($E48+$I48+$D$7&lt;=DB$22,0,IF(DB$22-$D$7&gt;=$E48,IF(COUNTIF($KZ48:ML48,"&gt;0")&gt;0,VLOOKUP($C48,Input!$A$8:$HV$21,MATCH($CE$21+COUNTIF($KZ48:ML48,"&gt;0"),Input!$A$6:$HV$6,0),FALSE),0),0))*$D48</f>
        <v>0</v>
      </c>
      <c r="DC48" s="1">
        <f>IF($E48+$I48+$D$7&lt;=DC$22,0,IF(DC$22-$D$7&gt;=$E48,IF(COUNTIF($KZ48:MM48,"&gt;0")&gt;0,VLOOKUP($C48,Input!$A$8:$HV$21,MATCH($CE$21+COUNTIF($KZ48:MM48,"&gt;0"),Input!$A$6:$HV$6,0),FALSE),0),0))*$D48</f>
        <v>0</v>
      </c>
      <c r="DD48" s="1">
        <f>IF($E48+$I48+$D$7&lt;=DD$22,0,IF(DD$22-$D$7&gt;=$E48,IF(COUNTIF($KZ48:MN48,"&gt;0")&gt;0,VLOOKUP($C48,Input!$A$8:$HV$21,MATCH($CE$21+COUNTIF($KZ48:MN48,"&gt;0"),Input!$A$6:$HV$6,0),FALSE),0),0))*$D48</f>
        <v>0</v>
      </c>
      <c r="DE48" s="1">
        <f>IF($E48+$I48+$D$7&lt;=DE$22,0,IF(DE$22-$D$7&gt;=$E48,IF(COUNTIF($KZ48:MO48,"&gt;0")&gt;0,VLOOKUP($C48,Input!$A$8:$HV$21,MATCH($CE$21+COUNTIF($KZ48:MO48,"&gt;0"),Input!$A$6:$HV$6,0),FALSE),0),0))*$D48</f>
        <v>0</v>
      </c>
      <c r="DF48" s="1">
        <f>IF($E48+$I48+$D$7&lt;=DF$22,0,IF(DF$22-$D$7&gt;=$E48,IF(COUNTIF($KZ48:MP48,"&gt;0")&gt;0,VLOOKUP($C48,Input!$A$8:$HV$21,MATCH($CE$21+COUNTIF($KZ48:MP48,"&gt;0"),Input!$A$6:$HV$6,0),FALSE),0),0))*$D48</f>
        <v>0</v>
      </c>
      <c r="DG48" s="1">
        <f>IF($E48+$I48+$D$7&lt;=DG$22,0,IF(DG$22-$D$7&gt;=$E48,IF(COUNTIF($KZ48:MQ48,"&gt;0")&gt;0,VLOOKUP($C48,Input!$A$8:$HV$21,MATCH($CE$21+COUNTIF($KZ48:MQ48,"&gt;0"),Input!$A$6:$HV$6,0),FALSE),0),0))*$D48</f>
        <v>0</v>
      </c>
      <c r="DH48" s="1">
        <f>IF($E48+$I48+$D$7&lt;=DH$22,0,IF(DH$22-$D$7&gt;=$E48,IF(COUNTIF($KZ48:MR48,"&gt;0")&gt;0,VLOOKUP($C48,Input!$A$8:$HV$21,MATCH($CE$21+COUNTIF($KZ48:MR48,"&gt;0"),Input!$A$6:$HV$6,0),FALSE),0),0))*$D48</f>
        <v>0</v>
      </c>
      <c r="DI48" s="1">
        <f>IF($E48+$I48+$D$7&lt;=DI$22,0,IF(DI$22-$D$7&gt;=$E48,IF(COUNTIF($KZ48:MS48,"&gt;0")&gt;0,VLOOKUP($C48,Input!$A$8:$HV$21,MATCH($CE$21+COUNTIF($KZ48:MS48,"&gt;0"),Input!$A$6:$HV$6,0),FALSE),0),0))*$D48</f>
        <v>0</v>
      </c>
      <c r="DJ48" s="1">
        <f>IF($E48+$I48+$D$7&lt;=DJ$22,0,IF(DJ$22-$D$7&gt;=$E48,IF(COUNTIF($KZ48:MT48,"&gt;0")&gt;0,VLOOKUP($C48,Input!$A$8:$HV$21,MATCH($CE$21+COUNTIF($KZ48:MT48,"&gt;0"),Input!$A$6:$HV$6,0),FALSE),0),0))*$D48</f>
        <v>0</v>
      </c>
      <c r="DK48" s="1">
        <f>IF($E48+$I48+$D$7&lt;=DK$22,0,IF(DK$22-$D$7&gt;=$E48,IF(COUNTIF($KZ48:MU48,"&gt;0")&gt;0,VLOOKUP($C48,Input!$A$8:$HV$21,MATCH($CE$21+COUNTIF($KZ48:MU48,"&gt;0"),Input!$A$6:$HV$6,0),FALSE),0),0))*$D48</f>
        <v>0</v>
      </c>
      <c r="DL48" s="1">
        <f>IF($E48+$I48+$D$7&lt;=DL$22,0,IF(DL$22-$D$7&gt;=$E48,IF(COUNTIF($KZ48:MV48,"&gt;0")&gt;0,VLOOKUP($C48,Input!$A$8:$HV$21,MATCH($CE$21+COUNTIF($KZ48:MV48,"&gt;0"),Input!$A$6:$HV$6,0),FALSE),0),0))*$D48</f>
        <v>0</v>
      </c>
      <c r="DM48" s="1">
        <f>IF($E48+$I48+$D$7&lt;=DM$22,0,IF(DM$22-$D$7&gt;=$E48,IF(COUNTIF($KZ48:MW48,"&gt;0")&gt;0,VLOOKUP($C48,Input!$A$8:$HV$21,MATCH($CE$21+COUNTIF($KZ48:MW48,"&gt;0"),Input!$A$6:$HV$6,0),FALSE),0),0))*$D48</f>
        <v>0</v>
      </c>
      <c r="DN48" s="1">
        <f>IF($E48+$I48+$D$7&lt;=DN$22,0,IF(DN$22-$D$7&gt;=$E48,IF(COUNTIF($KZ48:MX48,"&gt;0")&gt;0,VLOOKUP($C48,Input!$A$8:$HV$21,MATCH($CE$21+COUNTIF($KZ48:MX48,"&gt;0"),Input!$A$6:$HV$6,0),FALSE),0),0))*$D48</f>
        <v>0</v>
      </c>
      <c r="DP48" t="str">
        <f>+VLOOKUP($C48,Input!$A$8:$GZ$39,MATCH(DP$21,Input!$A$6:$GZ$6,0),FALSE)</f>
        <v>Bus Maintenance at 0.85/mile</v>
      </c>
      <c r="DQ48" s="1">
        <f>IF($E48+$I48+$D$7&lt;=DQ$22,0,IF(DQ$22-$D$7&gt;=$E48,IF(COUNTIF($KZ48:LP48,"&gt;0")&gt;0,VLOOKUP($C48,Input!$A$8:$HV$21,MATCH($DP$21+COUNTIF($KZ48:LP48,"&gt;0"),Input!$A$6:$HV$6,0),FALSE),0),0))*$D48*$F48</f>
        <v>0</v>
      </c>
      <c r="DR48" s="1">
        <f>IF($E48+$I48+$D$7&lt;=DR$22,0,IF(DR$22-$D$7&gt;=$E48,IF(COUNTIF($KZ48:LQ48,"&gt;0")&gt;0,VLOOKUP($C48,Input!$A$8:$HV$21,MATCH($DP$21+COUNTIF($KZ48:LQ48,"&gt;0"),Input!$A$6:$HV$6,0),FALSE),0),0))*$D48*$F48</f>
        <v>0</v>
      </c>
      <c r="DS48" s="1">
        <f>IF($E48+$I48+$D$7&lt;=DS$22,0,IF(DS$22-$D$7&gt;=$E48,IF(COUNTIF($KZ48:LR48,"&gt;0")&gt;0,VLOOKUP($C48,Input!$A$8:$HV$21,MATCH($DP$21+COUNTIF($KZ48:LR48,"&gt;0"),Input!$A$6:$HV$6,0),FALSE),0),0))*$D48*$F48</f>
        <v>0</v>
      </c>
      <c r="DT48" s="1">
        <f>IF($E48+$I48+$D$7&lt;=DT$22,0,IF(DT$22-$D$7&gt;=$E48,IF(COUNTIF($KZ48:LS48,"&gt;0")&gt;0,VLOOKUP($C48,Input!$A$8:$HV$21,MATCH($DP$21+COUNTIF($KZ48:LS48,"&gt;0"),Input!$A$6:$HV$6,0),FALSE),0),0))*$D48*$F48</f>
        <v>0</v>
      </c>
      <c r="DU48" s="1">
        <f>IF($E48+$I48+$D$7&lt;=DU$22,0,IF(DU$22-$D$7&gt;=$E48,IF(COUNTIF($KZ48:LT48,"&gt;0")&gt;0,VLOOKUP($C48,Input!$A$8:$HV$21,MATCH($DP$21+COUNTIF($KZ48:LT48,"&gt;0"),Input!$A$6:$HV$6,0),FALSE),0),0))*$D48*$F48</f>
        <v>0</v>
      </c>
      <c r="DV48" s="1">
        <f>IF($E48+$I48+$D$7&lt;=DV$22,0,IF(DV$22-$D$7&gt;=$E48,IF(COUNTIF($KZ48:LU48,"&gt;0")&gt;0,VLOOKUP($C48,Input!$A$8:$HV$21,MATCH($DP$21+COUNTIF($KZ48:LU48,"&gt;0"),Input!$A$6:$HV$6,0),FALSE),0),0))*$D48*$F48</f>
        <v>0</v>
      </c>
      <c r="DW48" s="1">
        <f>IF($E48+$I48+$D$7&lt;=DW$22,0,IF(DW$22-$D$7&gt;=$E48,IF(COUNTIF($KZ48:LV48,"&gt;0")&gt;0,VLOOKUP($C48,Input!$A$8:$HV$21,MATCH($DP$21+COUNTIF($KZ48:LV48,"&gt;0"),Input!$A$6:$HV$6,0),FALSE),0),0))*$D48*$F48</f>
        <v>0</v>
      </c>
      <c r="DX48" s="1">
        <f>IF($E48+$I48+$D$7&lt;=DX$22,0,IF(DX$22-$D$7&gt;=$E48,IF(COUNTIF($KZ48:LW48,"&gt;0")&gt;0,VLOOKUP($C48,Input!$A$8:$HV$21,MATCH($DP$21+COUNTIF($KZ48:LW48,"&gt;0"),Input!$A$6:$HV$6,0),FALSE),0),0))*$D48*$F48</f>
        <v>0</v>
      </c>
      <c r="DY48" s="1">
        <f>IF($E48+$I48+$D$7&lt;=DY$22,0,IF(DY$22-$D$7&gt;=$E48,IF(COUNTIF($KZ48:LX48,"&gt;0")&gt;0,VLOOKUP($C48,Input!$A$8:$HV$21,MATCH($DP$21+COUNTIF($KZ48:LX48,"&gt;0"),Input!$A$6:$HV$6,0),FALSE),0),0))*$D48*$F48</f>
        <v>0</v>
      </c>
      <c r="DZ48" s="1">
        <f>IF($E48+$I48+$D$7&lt;=DZ$22,0,IF(DZ$22-$D$7&gt;=$E48,IF(COUNTIF($KZ48:LY48,"&gt;0")&gt;0,VLOOKUP($C48,Input!$A$8:$HV$21,MATCH($DP$21+COUNTIF($KZ48:LY48,"&gt;0"),Input!$A$6:$HV$6,0),FALSE),0),0))*$D48*$F48</f>
        <v>7956000</v>
      </c>
      <c r="EA48" s="1">
        <f>IF($E48+$I48+$D$7&lt;=EA$22,0,IF(EA$22-$D$7&gt;=$E48,IF(COUNTIF($KZ48:LZ48,"&gt;0")&gt;0,VLOOKUP($C48,Input!$A$8:$HV$21,MATCH($DP$21+COUNTIF($KZ48:LZ48,"&gt;0"),Input!$A$6:$HV$6,0),FALSE),0),0))*$D48*$F48</f>
        <v>7956000</v>
      </c>
      <c r="EB48" s="1">
        <f>IF($E48+$I48+$D$7&lt;=EB$22,0,IF(EB$22-$D$7&gt;=$E48,IF(COUNTIF($KZ48:MA48,"&gt;0")&gt;0,VLOOKUP($C48,Input!$A$8:$HV$21,MATCH($DP$21+COUNTIF($KZ48:MA48,"&gt;0"),Input!$A$6:$HV$6,0),FALSE),0),0))*$D48*$F48</f>
        <v>7956000</v>
      </c>
      <c r="EC48" s="1">
        <f>IF($E48+$I48+$D$7&lt;=EC$22,0,IF(EC$22-$D$7&gt;=$E48,IF(COUNTIF($KZ48:MB48,"&gt;0")&gt;0,VLOOKUP($C48,Input!$A$8:$HV$21,MATCH($DP$21+COUNTIF($KZ48:MB48,"&gt;0"),Input!$A$6:$HV$6,0),FALSE),0),0))*$D48*$F48</f>
        <v>7956000</v>
      </c>
      <c r="ED48" s="1">
        <f>IF($E48+$I48+$D$7&lt;=ED$22,0,IF(ED$22-$D$7&gt;=$E48,IF(COUNTIF($KZ48:MC48,"&gt;0")&gt;0,VLOOKUP($C48,Input!$A$8:$HV$21,MATCH($DP$21+COUNTIF($KZ48:MC48,"&gt;0"),Input!$A$6:$HV$6,0),FALSE),0),0))*$D48*$F48</f>
        <v>7956000</v>
      </c>
      <c r="EE48" s="1">
        <f>IF($E48+$I48+$D$7&lt;=EE$22,0,IF(EE$22-$D$7&gt;=$E48,IF(COUNTIF($KZ48:MD48,"&gt;0")&gt;0,VLOOKUP($C48,Input!$A$8:$HV$21,MATCH($DP$21+COUNTIF($KZ48:MD48,"&gt;0"),Input!$A$6:$HV$6,0),FALSE),0),0))*$D48*$F48</f>
        <v>7956000</v>
      </c>
      <c r="EF48" s="1">
        <f>IF($E48+$I48+$D$7&lt;=EF$22,0,IF(EF$22-$D$7&gt;=$E48,IF(COUNTIF($KZ48:ME48,"&gt;0")&gt;0,VLOOKUP($C48,Input!$A$8:$HV$21,MATCH($DP$21+COUNTIF($KZ48:ME48,"&gt;0"),Input!$A$6:$HV$6,0),FALSE),0),0))*$D48*$F48</f>
        <v>7956000</v>
      </c>
      <c r="EG48" s="1">
        <f>IF($E48+$I48+$D$7&lt;=EG$22,0,IF(EG$22-$D$7&gt;=$E48,IF(COUNTIF($KZ48:MF48,"&gt;0")&gt;0,VLOOKUP($C48,Input!$A$8:$HV$21,MATCH($DP$21+COUNTIF($KZ48:MF48,"&gt;0"),Input!$A$6:$HV$6,0),FALSE),0),0))*$D48*$F48</f>
        <v>7956000</v>
      </c>
      <c r="EH48" s="1">
        <f>IF($E48+$I48+$D$7&lt;=EH$22,0,IF(EH$22-$D$7&gt;=$E48,IF(COUNTIF($KZ48:MG48,"&gt;0")&gt;0,VLOOKUP($C48,Input!$A$8:$HV$21,MATCH($DP$21+COUNTIF($KZ48:MG48,"&gt;0"),Input!$A$6:$HV$6,0),FALSE),0),0))*$D48*$F48</f>
        <v>7956000</v>
      </c>
      <c r="EI48" s="1">
        <f>IF($E48+$I48+$D$7&lt;=EI$22,0,IF(EI$22-$D$7&gt;=$E48,IF(COUNTIF($KZ48:MH48,"&gt;0")&gt;0,VLOOKUP($C48,Input!$A$8:$HV$21,MATCH($DP$21+COUNTIF($KZ48:MH48,"&gt;0"),Input!$A$6:$HV$6,0),FALSE),0),0))*$D48*$F48</f>
        <v>7956000</v>
      </c>
      <c r="EJ48" s="1">
        <f>IF($E48+$I48+$D$7&lt;=EJ$22,0,IF(EJ$22-$D$7&gt;=$E48,IF(COUNTIF($KZ48:MI48,"&gt;0")&gt;0,VLOOKUP($C48,Input!$A$8:$HV$21,MATCH($DP$21+COUNTIF($KZ48:MI48,"&gt;0"),Input!$A$6:$HV$6,0),FALSE),0),0))*$D48*$F48</f>
        <v>7956000</v>
      </c>
      <c r="EK48" s="1">
        <f>IF($E48+$I48+$D$7&lt;=EK$22,0,IF(EK$22-$D$7&gt;=$E48,IF(COUNTIF($KZ48:MJ48,"&gt;0")&gt;0,VLOOKUP($C48,Input!$A$8:$HV$21,MATCH($DP$21+COUNTIF($KZ48:MJ48,"&gt;0"),Input!$A$6:$HV$6,0),FALSE),0),0))*$D48*$F48</f>
        <v>7956000</v>
      </c>
      <c r="EL48" s="1">
        <f>IF($E48+$I48+$D$7&lt;=EL$22,0,IF(EL$22-$D$7&gt;=$E48,IF(COUNTIF($KZ48:MK48,"&gt;0")&gt;0,VLOOKUP($C48,Input!$A$8:$HV$21,MATCH($DP$21+COUNTIF($KZ48:MK48,"&gt;0"),Input!$A$6:$HV$6,0),FALSE),0),0))*$D48*$F48</f>
        <v>7956000</v>
      </c>
      <c r="EM48" s="1">
        <f>IF($E48+$I48+$D$7&lt;=EM$22,0,IF(EM$22-$D$7&gt;=$E48,IF(COUNTIF($KZ48:ML48,"&gt;0")&gt;0,VLOOKUP($C48,Input!$A$8:$HV$21,MATCH($DP$21+COUNTIF($KZ48:ML48,"&gt;0"),Input!$A$6:$HV$6,0),FALSE),0),0))*$D48*$F48</f>
        <v>7956000</v>
      </c>
      <c r="EN48" s="1">
        <f>IF($E48+$I48+$D$7&lt;=EN$22,0,IF(EN$22-$D$7&gt;=$E48,IF(COUNTIF($KZ48:MM48,"&gt;0")&gt;0,VLOOKUP($C48,Input!$A$8:$HV$21,MATCH($DP$21+COUNTIF($KZ48:MM48,"&gt;0"),Input!$A$6:$HV$6,0),FALSE),0),0))*$D48*$F48</f>
        <v>0</v>
      </c>
      <c r="EO48" s="1">
        <f>IF($E48+$I48+$D$7&lt;=EO$22,0,IF(EO$22-$D$7&gt;=$E48,IF(COUNTIF($KZ48:MN48,"&gt;0")&gt;0,VLOOKUP($C48,Input!$A$8:$HV$21,MATCH($DP$21+COUNTIF($KZ48:MN48,"&gt;0"),Input!$A$6:$HV$6,0),FALSE),0),0))*$D48*$F48</f>
        <v>0</v>
      </c>
      <c r="EP48" s="1">
        <f>IF($E48+$I48+$D$7&lt;=EP$22,0,IF(EP$22-$D$7&gt;=$E48,IF(COUNTIF($KZ48:MO48,"&gt;0")&gt;0,VLOOKUP($C48,Input!$A$8:$HV$21,MATCH($DP$21+COUNTIF($KZ48:MO48,"&gt;0"),Input!$A$6:$HV$6,0),FALSE),0),0))*$D48*$F48</f>
        <v>0</v>
      </c>
      <c r="EQ48" s="1">
        <f>IF($E48+$I48+$D$7&lt;=EQ$22,0,IF(EQ$22-$D$7&gt;=$E48,IF(COUNTIF($KZ48:MP48,"&gt;0")&gt;0,VLOOKUP($C48,Input!$A$8:$HV$21,MATCH($DP$21+COUNTIF($KZ48:MP48,"&gt;0"),Input!$A$6:$HV$6,0),FALSE),0),0))*$D48*$F48</f>
        <v>0</v>
      </c>
      <c r="ER48" s="1">
        <f>IF($E48+$I48+$D$7&lt;=ER$22,0,IF(ER$22-$D$7&gt;=$E48,IF(COUNTIF($KZ48:MQ48,"&gt;0")&gt;0,VLOOKUP($C48,Input!$A$8:$HV$21,MATCH($DP$21+COUNTIF($KZ48:MQ48,"&gt;0"),Input!$A$6:$HV$6,0),FALSE),0),0))*$D48*$F48</f>
        <v>0</v>
      </c>
      <c r="ES48" s="1">
        <f>IF($E48+$I48+$D$7&lt;=ES$22,0,IF(ES$22-$D$7&gt;=$E48,IF(COUNTIF($KZ48:MR48,"&gt;0")&gt;0,VLOOKUP($C48,Input!$A$8:$HV$21,MATCH($DP$21+COUNTIF($KZ48:MR48,"&gt;0"),Input!$A$6:$HV$6,0),FALSE),0),0))*$D48*$F48</f>
        <v>0</v>
      </c>
      <c r="ET48" s="1">
        <f>IF($E48+$I48+$D$7&lt;=ET$22,0,IF(ET$22-$D$7&gt;=$E48,IF(COUNTIF($KZ48:MS48,"&gt;0")&gt;0,VLOOKUP($C48,Input!$A$8:$HV$21,MATCH($DP$21+COUNTIF($KZ48:MS48,"&gt;0"),Input!$A$6:$HV$6,0),FALSE),0),0))*$D48*$F48</f>
        <v>0</v>
      </c>
      <c r="EU48" s="1">
        <f>IF($E48+$I48+$D$7&lt;=EU$22,0,IF(EU$22-$D$7&gt;=$E48,IF(COUNTIF($KZ48:MT48,"&gt;0")&gt;0,VLOOKUP($C48,Input!$A$8:$HV$21,MATCH($DP$21+COUNTIF($KZ48:MT48,"&gt;0"),Input!$A$6:$HV$6,0),FALSE),0),0))*$D48*$F48</f>
        <v>0</v>
      </c>
      <c r="EV48" s="1">
        <f>IF($E48+$I48+$D$7&lt;=EV$22,0,IF(EV$22-$D$7&gt;=$E48,IF(COUNTIF($KZ48:MU48,"&gt;0")&gt;0,VLOOKUP($C48,Input!$A$8:$HV$21,MATCH($DP$21+COUNTIF($KZ48:MU48,"&gt;0"),Input!$A$6:$HV$6,0),FALSE),0),0))*$D48*$F48</f>
        <v>0</v>
      </c>
      <c r="EW48" s="1">
        <f>IF($E48+$I48+$D$7&lt;=EW$22,0,IF(EW$22-$D$7&gt;=$E48,IF(COUNTIF($KZ48:MV48,"&gt;0")&gt;0,VLOOKUP($C48,Input!$A$8:$HV$21,MATCH($DP$21+COUNTIF($KZ48:MV48,"&gt;0"),Input!$A$6:$HV$6,0),FALSE),0),0))*$D48*$F48</f>
        <v>0</v>
      </c>
      <c r="EX48" s="1">
        <f>IF($E48+$I48+$D$7&lt;=EX$22,0,IF(EX$22-$D$7&gt;=$E48,IF(COUNTIF($KZ48:MW48,"&gt;0")&gt;0,VLOOKUP($C48,Input!$A$8:$HV$21,MATCH($DP$21+COUNTIF($KZ48:MW48,"&gt;0"),Input!$A$6:$HV$6,0),FALSE),0),0))*$D48*$F48</f>
        <v>0</v>
      </c>
      <c r="EY48" s="1">
        <f>IF($E48+$I48+$D$7&lt;=EY$22,0,IF(EY$22-$D$7&gt;=$E48,IF(COUNTIF($KZ48:MX48,"&gt;0")&gt;0,VLOOKUP($C48,Input!$A$8:$HV$21,MATCH($DP$21+COUNTIF($KZ48:MX48,"&gt;0"),Input!$A$6:$HV$6,0),FALSE),0),0))*$D48*$F48</f>
        <v>0</v>
      </c>
      <c r="EZ48" s="1"/>
      <c r="FA48" t="str">
        <f>VLOOKUP($C48,Input!$A$8:$GZ$39,MATCH(FA$21,Input!$A$6:$GZ$6,0),FALSE)</f>
        <v>NA</v>
      </c>
      <c r="FB48">
        <f>IF((VLOOKUP($C48,Input!$A$8:$GZ$39,MATCH(FB$21,Input!$A$6:$GZ$6,0),FALSE))="Y",$D48/VLOOKUP($C48,Input!$A$8:$GZ$39,MATCH(FC$21,Input!$A$6:$GZ$6,0),FALSE),0)</f>
        <v>0</v>
      </c>
      <c r="FC48">
        <f>IF((VLOOKUP($C48,Input!$A$8:$GZ$39,MATCH(FB$21,Input!$A$6:$GZ$6,0),FALSE))="Y",0,IF((VLOOKUP($C48,Input!$A$8:$GZ$39,MATCH(FC$21,Input!$A$6:$GZ$6,0),FALSE))&gt;0,$D48/VLOOKUP($C48,Input!$A$8:$GZ$39,MATCH(FC$21,Input!$A$6:$GZ$6,0),FALSE),0))</f>
        <v>0</v>
      </c>
      <c r="FD48" s="1">
        <f>+IF($E48=FD$22,VLOOKUP($C48,Input!$A$8:$GZ$39,MATCH(FD$21,Input!$A$6:$GZ$6,0),FALSE),0)*IF(FD$19&gt;=MAX(FC$19:$FD$19),MIN((FD$19-MAX(FC$19:$FD$19)),(FD$19-FC$19)),0)+IF($E48=FD$22,VLOOKUP($C48,Input!$A$8:$GZ$39,MATCH(FD$21,Input!$A$6:$GZ$6,0),FALSE),0)*IF(FD$18&gt;=MAX(FC$18:$FD$18),MIN((FD$18-MAX(FC$18:$FD$18)),(FD$18-FC$18)),0)</f>
        <v>0</v>
      </c>
      <c r="FE48" s="1">
        <f>+IF($E48=FE$22,VLOOKUP($C48,Input!$A$8:$GZ$39,MATCH(FE$21,Input!$A$6:$GZ$6,0),FALSE),0)*IF(FE$19&gt;=MAX(FD$19:$FD$19),MIN((FE$19-MAX(FD$19:$FD$19)),(FE$19-FD$19)),0)+IF($E48=FE$22,VLOOKUP($C48,Input!$A$8:$GZ$39,MATCH(FE$21,Input!$A$6:$GZ$6,0),FALSE),0)*IF(FE$18&gt;=MAX(FD$18:$FD$18),MIN((FE$18-MAX(FD$18:$FD$18)),(FE$18-FD$18)),0)</f>
        <v>0</v>
      </c>
      <c r="FF48" s="1">
        <f>+IF($E48=FF$22,VLOOKUP($C48,Input!$A$8:$GZ$39,MATCH(FF$21,Input!$A$6:$GZ$6,0),FALSE),0)*IF(FF$19&gt;=MAX($FD$19:FE$19),MIN((FF$19-MAX($FD$19:FE$19)),(FF$19-FE$19)),0)+IF($E48=FF$22,VLOOKUP($C48,Input!$A$8:$GZ$39,MATCH(FF$21,Input!$A$6:$GZ$6,0),FALSE),0)*IF(FF$18&gt;=MAX($FD$18:FE$18),MIN((FF$18-MAX($FD$18:FE$18)),(FF$18-FE$18)),0)</f>
        <v>0</v>
      </c>
      <c r="FG48" s="1">
        <f>+IF($E48=FG$22,VLOOKUP($C48,Input!$A$8:$GZ$39,MATCH(FG$21,Input!$A$6:$GZ$6,0),FALSE),0)*IF(FG$19&gt;=MAX($FD$19:FF$19),MIN((FG$19-MAX($FD$19:FF$19)),(FG$19-FF$19)),0)+IF($E48=FG$22,VLOOKUP($C48,Input!$A$8:$GZ$39,MATCH(FG$21,Input!$A$6:$GZ$6,0),FALSE),0)*IF(FG$18&gt;=MAX($FD$18:FF$18),MIN((FG$18-MAX($FD$18:FF$18)),(FG$18-FF$18)),0)</f>
        <v>0</v>
      </c>
      <c r="FH48" s="1">
        <f>+IF($E48=FH$22,VLOOKUP($C48,Input!$A$8:$GZ$39,MATCH(FH$21,Input!$A$6:$GZ$6,0),FALSE),0)*IF(FH$19&gt;=MAX($FD$19:FG$19),MIN((FH$19-MAX($FD$19:FG$19)),(FH$19-FG$19)),0)+IF($E48=FH$22,VLOOKUP($C48,Input!$A$8:$GZ$39,MATCH(FH$21,Input!$A$6:$GZ$6,0),FALSE),0)*IF(FH$18&gt;=MAX($FD$18:FG$18),MIN((FH$18-MAX($FD$18:FG$18)),(FH$18-FG$18)),0)</f>
        <v>0</v>
      </c>
      <c r="FI48" s="1">
        <f>+IF($E48=FI$22,VLOOKUP($C48,Input!$A$8:$GZ$39,MATCH(FI$21,Input!$A$6:$GZ$6,0),FALSE),0)*IF(FI$19&gt;=MAX($FD$19:FH$19),MIN((FI$19-MAX($FD$19:FH$19)),(FI$19-FH$19)),0)+IF($E48=FI$22,VLOOKUP($C48,Input!$A$8:$GZ$39,MATCH(FI$21,Input!$A$6:$GZ$6,0),FALSE),0)*IF(FI$18&gt;=MAX($FD$18:FH$18),MIN((FI$18-MAX($FD$18:FH$18)),(FI$18-FH$18)),0)</f>
        <v>0</v>
      </c>
      <c r="FJ48" s="1">
        <f>+IF($E48=FJ$22,VLOOKUP($C48,Input!$A$8:$GZ$39,MATCH(FJ$21,Input!$A$6:$GZ$6,0),FALSE),0)*IF(FJ$19&gt;=MAX($FD$19:FI$19),MIN((FJ$19-MAX($FD$19:FI$19)),(FJ$19-FI$19)),0)+IF($E48=FJ$22,VLOOKUP($C48,Input!$A$8:$GZ$39,MATCH(FJ$21,Input!$A$6:$GZ$6,0),FALSE),0)*IF(FJ$18&gt;=MAX($FD$18:FI$18),MIN((FJ$18-MAX($FD$18:FI$18)),(FJ$18-FI$18)),0)</f>
        <v>0</v>
      </c>
      <c r="FK48" s="1">
        <f>+IF($E48=FK$22,VLOOKUP($C48,Input!$A$8:$GZ$39,MATCH(FK$21,Input!$A$6:$GZ$6,0),FALSE),0)*IF(FK$19&gt;=MAX($FD$19:FJ$19),MIN((FK$19-MAX($FD$19:FJ$19)),(FK$19-FJ$19)),0)+IF($E48=FK$22,VLOOKUP($C48,Input!$A$8:$GZ$39,MATCH(FK$21,Input!$A$6:$GZ$6,0),FALSE),0)*IF(FK$18&gt;=MAX($FD$18:FJ$18),MIN((FK$18-MAX($FD$18:FJ$18)),(FK$18-FJ$18)),0)</f>
        <v>0</v>
      </c>
      <c r="FL48" s="1">
        <f>+IF($E48=FL$22,VLOOKUP($C48,Input!$A$8:$GZ$39,MATCH(FL$21,Input!$A$6:$GZ$6,0),FALSE),0)*IF(FL$19&gt;=MAX($FD$19:FK$19),MIN((FL$19-MAX($FD$19:FK$19)),(FL$19-FK$19)),0)+IF($E48=FL$22,VLOOKUP($C48,Input!$A$8:$GZ$39,MATCH(FL$21,Input!$A$6:$GZ$6,0),FALSE),0)*IF(FL$18&gt;=MAX($FD$18:FK$18),MIN((FL$18-MAX($FD$18:FK$18)),(FL$18-FK$18)),0)</f>
        <v>0</v>
      </c>
      <c r="FM48" s="1">
        <f>+IF($E48=FM$22,VLOOKUP($C48,Input!$A$8:$GZ$39,MATCH(FM$21,Input!$A$6:$GZ$6,0),FALSE),0)*IF(FM$19&gt;=MAX($FD$19:FL$19),MIN((FM$19-MAX($FD$19:FL$19)),(FM$19-FL$19)),0)+IF($E48=FM$22,VLOOKUP($C48,Input!$A$8:$GZ$39,MATCH(FM$21,Input!$A$6:$GZ$6,0),FALSE),0)*IF(FM$18&gt;=MAX($FD$18:FL$18),MIN((FM$18-MAX($FD$18:FL$18)),(FM$18-FL$18)),0)</f>
        <v>0</v>
      </c>
      <c r="FN48" s="1">
        <f>+IF($E48=FN$22,VLOOKUP($C48,Input!$A$8:$GZ$39,MATCH(FN$21,Input!$A$6:$GZ$6,0),FALSE),0)*IF(FN$19&gt;=MAX($FD$19:FM$19),MIN((FN$19-MAX($FD$19:FM$19)),(FN$19-FM$19)),0)+IF($E48=FN$22,VLOOKUP($C48,Input!$A$8:$GZ$39,MATCH(FN$21,Input!$A$6:$GZ$6,0),FALSE),0)*IF(FN$18&gt;=MAX($FD$18:FM$18),MIN((FN$18-MAX($FD$18:FM$18)),(FN$18-FM$18)),0)</f>
        <v>0</v>
      </c>
      <c r="FO48" s="1">
        <f>+IF($E48=FO$22,VLOOKUP($C48,Input!$A$8:$GZ$39,MATCH(FO$21,Input!$A$6:$GZ$6,0),FALSE),0)*IF(FO$19&gt;=MAX($FD$19:FN$19),MIN((FO$19-MAX($FD$19:FN$19)),(FO$19-FN$19)),0)+IF($E48=FO$22,VLOOKUP($C48,Input!$A$8:$GZ$39,MATCH(FO$21,Input!$A$6:$GZ$6,0),FALSE),0)*IF(FO$18&gt;=MAX($FD$18:FN$18),MIN((FO$18-MAX($FD$18:FN$18)),(FO$18-FN$18)),0)</f>
        <v>0</v>
      </c>
      <c r="FP48" s="1">
        <f>+IF($E48=FP$22,VLOOKUP($C48,Input!$A$8:$GZ$39,MATCH(FP$21,Input!$A$6:$GZ$6,0),FALSE),0)*IF(FP$19&gt;=MAX($FD$19:FO$19),MIN((FP$19-MAX($FD$19:FO$19)),(FP$19-FO$19)),0)+IF($E48=FP$22,VLOOKUP($C48,Input!$A$8:$GZ$39,MATCH(FP$21,Input!$A$6:$GZ$6,0),FALSE),0)*IF(FP$18&gt;=MAX($FD$18:FO$18),MIN((FP$18-MAX($FD$18:FO$18)),(FP$18-FO$18)),0)</f>
        <v>0</v>
      </c>
      <c r="FQ48" s="1">
        <f>+IF($E48=FQ$22,VLOOKUP($C48,Input!$A$8:$GZ$39,MATCH(FQ$21,Input!$A$6:$GZ$6,0),FALSE),0)*IF(FQ$19&gt;=MAX($FD$19:FP$19),MIN((FQ$19-MAX($FD$19:FP$19)),(FQ$19-FP$19)),0)+IF($E48=FQ$22,VLOOKUP($C48,Input!$A$8:$GZ$39,MATCH(FQ$21,Input!$A$6:$GZ$6,0),FALSE),0)*IF(FQ$18&gt;=MAX($FD$18:FP$18),MIN((FQ$18-MAX($FD$18:FP$18)),(FQ$18-FP$18)),0)</f>
        <v>0</v>
      </c>
      <c r="FR48" s="1">
        <f>+IF($E48=FR$22,VLOOKUP($C48,Input!$A$8:$GZ$39,MATCH(FR$21,Input!$A$6:$GZ$6,0),FALSE),0)*IF(FR$19&gt;=MAX($FD$19:FQ$19),MIN((FR$19-MAX($FD$19:FQ$19)),(FR$19-FQ$19)),0)+IF($E48=FR$22,VLOOKUP($C48,Input!$A$8:$GZ$39,MATCH(FR$21,Input!$A$6:$GZ$6,0),FALSE),0)*IF(FR$18&gt;=MAX($FD$18:FQ$18),MIN((FR$18-MAX($FD$18:FQ$18)),(FR$18-FQ$18)),0)</f>
        <v>0</v>
      </c>
      <c r="FS48" s="1">
        <f>+IF($E48=FS$22,VLOOKUP($C48,Input!$A$8:$GZ$39,MATCH(FS$21,Input!$A$6:$GZ$6,0),FALSE),0)*IF(FS$19&gt;=MAX($FD$19:FR$19),MIN((FS$19-MAX($FD$19:FR$19)),(FS$19-FR$19)),0)+IF($E48=FS$22,VLOOKUP($C48,Input!$A$8:$GZ$39,MATCH(FS$21,Input!$A$6:$GZ$6,0),FALSE),0)*IF(FS$18&gt;=MAX($FD$18:FR$18),MIN((FS$18-MAX($FD$18:FR$18)),(FS$18-FR$18)),0)</f>
        <v>0</v>
      </c>
      <c r="FT48" s="1">
        <f>+IF($E48=FT$22,VLOOKUP($C48,Input!$A$8:$GZ$39,MATCH(FT$21,Input!$A$6:$GZ$6,0),FALSE),0)*IF(FT$19&gt;=MAX($FD$19:FS$19),MIN((FT$19-MAX($FD$19:FS$19)),(FT$19-FS$19)),0)+IF($E48=FT$22,VLOOKUP($C48,Input!$A$8:$GZ$39,MATCH(FT$21,Input!$A$6:$GZ$6,0),FALSE),0)*IF(FT$18&gt;=MAX($FD$18:FS$18),MIN((FT$18-MAX($FD$18:FS$18)),(FT$18-FS$18)),0)</f>
        <v>0</v>
      </c>
      <c r="FU48" s="1">
        <f>+IF($E48=FU$22,VLOOKUP($C48,Input!$A$8:$GZ$39,MATCH(FU$21,Input!$A$6:$GZ$6,0),FALSE),0)*IF(FU$19&gt;=MAX($FD$19:FT$19),MIN((FU$19-MAX($FD$19:FT$19)),(FU$19-FT$19)),0)+IF($E48=FU$22,VLOOKUP($C48,Input!$A$8:$GZ$39,MATCH(FU$21,Input!$A$6:$GZ$6,0),FALSE),0)*IF(FU$18&gt;=MAX($FD$18:FT$18),MIN((FU$18-MAX($FD$18:FT$18)),(FU$18-FT$18)),0)</f>
        <v>0</v>
      </c>
      <c r="FV48" s="1">
        <f>+IF($E48=FV$22,VLOOKUP($C48,Input!$A$8:$GZ$39,MATCH(FV$21,Input!$A$6:$GZ$6,0),FALSE),0)*IF(FV$19&gt;=MAX($FD$19:FU$19),MIN((FV$19-MAX($FD$19:FU$19)),(FV$19-FU$19)),0)+IF($E48=FV$22,VLOOKUP($C48,Input!$A$8:$GZ$39,MATCH(FV$21,Input!$A$6:$GZ$6,0),FALSE),0)*IF(FV$18&gt;=MAX($FD$18:FU$18),MIN((FV$18-MAX($FD$18:FU$18)),(FV$18-FU$18)),0)</f>
        <v>0</v>
      </c>
      <c r="FW48" s="1">
        <f>+IF($E48=FW$22,VLOOKUP($C48,Input!$A$8:$GZ$39,MATCH(FW$21,Input!$A$6:$GZ$6,0),FALSE),0)*IF(FW$19&gt;=MAX($FD$19:FV$19),MIN((FW$19-MAX($FD$19:FV$19)),(FW$19-FV$19)),0)+IF($E48=FW$22,VLOOKUP($C48,Input!$A$8:$GZ$39,MATCH(FW$21,Input!$A$6:$GZ$6,0),FALSE),0)*IF(FW$18&gt;=MAX($FD$18:FV$18),MIN((FW$18-MAX($FD$18:FV$18)),(FW$18-FV$18)),0)</f>
        <v>0</v>
      </c>
      <c r="FX48" s="1">
        <f>+IF($E48=FX$22,VLOOKUP($C48,Input!$A$8:$GZ$39,MATCH(FX$21,Input!$A$6:$GZ$6,0),FALSE),0)*IF(FX$19&gt;=MAX($FD$19:FW$19),MIN((FX$19-MAX($FD$19:FW$19)),(FX$19-FW$19)),0)+IF($E48=FX$22,VLOOKUP($C48,Input!$A$8:$GZ$39,MATCH(FX$21,Input!$A$6:$GZ$6,0),FALSE),0)*IF(FX$18&gt;=MAX($FD$18:FW$18),MIN((FX$18-MAX($FD$18:FW$18)),(FX$18-FW$18)),0)</f>
        <v>0</v>
      </c>
      <c r="FY48" s="1">
        <f>+IF($E48=FY$22,VLOOKUP($C48,Input!$A$8:$GZ$39,MATCH(FY$21,Input!$A$6:$GZ$6,0),FALSE),0)*IF(FY$19&gt;=MAX($FD$19:FX$19),MIN((FY$19-MAX($FD$19:FX$19)),(FY$19-FX$19)),0)+IF($E48=FY$22,VLOOKUP($C48,Input!$A$8:$GZ$39,MATCH(FY$21,Input!$A$6:$GZ$6,0),FALSE),0)*IF(FY$18&gt;=MAX($FD$18:FX$18),MIN((FY$18-MAX($FD$18:FX$18)),(FY$18-FX$18)),0)</f>
        <v>0</v>
      </c>
      <c r="FZ48" s="1">
        <f>+IF($E48=FZ$22,VLOOKUP($C48,Input!$A$8:$GZ$39,MATCH(FZ$21,Input!$A$6:$GZ$6,0),FALSE),0)*IF(FZ$19&gt;=MAX($FD$19:FY$19),MIN((FZ$19-MAX($FD$19:FY$19)),(FZ$19-FY$19)),0)+IF($E48=FZ$22,VLOOKUP($C48,Input!$A$8:$GZ$39,MATCH(FZ$21,Input!$A$6:$GZ$6,0),FALSE),0)*IF(FZ$18&gt;=MAX($FD$18:FY$18),MIN((FZ$18-MAX($FD$18:FY$18)),(FZ$18-FY$18)),0)</f>
        <v>0</v>
      </c>
      <c r="GA48" s="1">
        <f>+IF($E48=GA$22,VLOOKUP($C48,Input!$A$8:$GZ$39,MATCH(GA$21,Input!$A$6:$GZ$6,0),FALSE),0)*IF(GA$19&gt;=MAX($FD$19:FZ$19),MIN((GA$19-MAX($FD$19:FZ$19)),(GA$19-FZ$19)),0)+IF($E48=GA$22,VLOOKUP($C48,Input!$A$8:$GZ$39,MATCH(GA$21,Input!$A$6:$GZ$6,0),FALSE),0)*IF(GA$18&gt;=MAX($FD$18:FZ$18),MIN((GA$18-MAX($FD$18:FZ$18)),(GA$18-FZ$18)),0)</f>
        <v>0</v>
      </c>
      <c r="GB48" s="1">
        <f>+IF($E48=GB$22,VLOOKUP($C48,Input!$A$8:$GZ$39,MATCH(GB$21,Input!$A$6:$GZ$6,0),FALSE),0)*IF(GB$19&gt;=MAX($FD$19:GA$19),MIN((GB$19-MAX($FD$19:GA$19)),(GB$19-GA$19)),0)+IF($E48=GB$22,VLOOKUP($C48,Input!$A$8:$GZ$39,MATCH(GB$21,Input!$A$6:$GZ$6,0),FALSE),0)*IF(GB$18&gt;=MAX($FD$18:GA$18),MIN((GB$18-MAX($FD$18:GA$18)),(GB$18-GA$18)),0)</f>
        <v>0</v>
      </c>
      <c r="GC48" s="1">
        <f>+IF($E48=GC$22,VLOOKUP($C48,Input!$A$8:$GZ$39,MATCH(GC$21,Input!$A$6:$GZ$6,0),FALSE),0)*IF(GC$19&gt;=MAX($FD$19:GB$19),MIN((GC$19-MAX($FD$19:GB$19)),(GC$19-GB$19)),0)+IF($E48=GC$22,VLOOKUP($C48,Input!$A$8:$GZ$39,MATCH(GC$21,Input!$A$6:$GZ$6,0),FALSE),0)*IF(GC$18&gt;=MAX($FD$18:GB$18),MIN((GC$18-MAX($FD$18:GB$18)),(GC$18-GB$18)),0)</f>
        <v>0</v>
      </c>
      <c r="GD48" s="1">
        <f>+IF($E48=GD$22,VLOOKUP($C48,Input!$A$8:$GZ$39,MATCH(GD$21,Input!$A$6:$GZ$6,0),FALSE),0)*IF(GD$19&gt;=MAX($FD$19:GC$19),MIN((GD$19-MAX($FD$19:GC$19)),(GD$19-GC$19)),0)+IF($E48=GD$22,VLOOKUP($C48,Input!$A$8:$GZ$39,MATCH(GD$21,Input!$A$6:$GZ$6,0),FALSE),0)*IF(GD$18&gt;=MAX($FD$18:GC$18),MIN((GD$18-MAX($FD$18:GC$18)),(GD$18-GC$18)),0)</f>
        <v>0</v>
      </c>
      <c r="GE48" s="1">
        <f>+IF($E48=GE$22,VLOOKUP($C48,Input!$A$8:$GZ$39,MATCH(GE$21,Input!$A$6:$GZ$6,0),FALSE),0)*IF(GE$19&gt;=MAX($FD$19:GD$19),MIN((GE$19-MAX($FD$19:GD$19)),(GE$19-GD$19)),0)+IF($E48=GE$22,VLOOKUP($C48,Input!$A$8:$GZ$39,MATCH(GE$21,Input!$A$6:$GZ$6,0),FALSE),0)*IF(GE$18&gt;=MAX($FD$18:GD$18),MIN((GE$18-MAX($FD$18:GD$18)),(GE$18-GD$18)),0)</f>
        <v>0</v>
      </c>
      <c r="GF48" s="1">
        <f>+IF($E48=GF$22,VLOOKUP($C48,Input!$A$8:$GZ$39,MATCH(GF$21,Input!$A$6:$GZ$6,0),FALSE),0)*IF(GF$19&gt;=MAX($FD$19:GE$19),MIN((GF$19-MAX($FD$19:GE$19)),(GF$19-GE$19)),0)+IF($E48=GF$22,VLOOKUP($C48,Input!$A$8:$GZ$39,MATCH(GF$21,Input!$A$6:$GZ$6,0),FALSE),0)*IF(GF$18&gt;=MAX($FD$18:GE$18),MIN((GF$18-MAX($FD$18:GE$18)),(GF$18-GE$18)),0)</f>
        <v>0</v>
      </c>
      <c r="GG48" s="1">
        <f>+IF($E48=GG$22,VLOOKUP($C48,Input!$A$8:$GZ$39,MATCH(GG$21,Input!$A$6:$GZ$6,0),FALSE),0)*IF(GG$19&gt;=MAX($FD$19:GF$19),MIN((GG$19-MAX($FD$19:GF$19)),(GG$19-GF$19)),0)+IF($E48=GG$22,VLOOKUP($C48,Input!$A$8:$GZ$39,MATCH(GG$21,Input!$A$6:$GZ$6,0),FALSE),0)*IF(GG$18&gt;=MAX($FD$18:GF$18),MIN((GG$18-MAX($FD$18:GF$18)),(GG$18-GF$18)),0)</f>
        <v>0</v>
      </c>
      <c r="GH48" s="1">
        <f>+IF($E48=GH$22,VLOOKUP($C48,Input!$A$8:$GZ$39,MATCH(GH$21,Input!$A$6:$GZ$6,0),FALSE),0)*IF(GH$19&gt;=MAX($FD$19:GG$19),MIN((GH$19-MAX($FD$19:GG$19)),(GH$19-GG$19)),0)+IF($E48=GH$22,VLOOKUP($C48,Input!$A$8:$GZ$39,MATCH(GH$21,Input!$A$6:$GZ$6,0),FALSE),0)*IF(GH$18&gt;=MAX($FD$18:GG$18),MIN((GH$18-MAX($FD$18:GG$18)),(GH$18-GG$18)),0)</f>
        <v>0</v>
      </c>
      <c r="GI48" s="1">
        <f>+IF($E48=GI$22,VLOOKUP($C48,Input!$A$8:$GZ$39,MATCH(GI$21,Input!$A$6:$GZ$6,0),FALSE),0)*IF(GI$19&gt;=MAX($FD$19:GH$19),MIN((GI$19-MAX($FD$19:GH$19)),(GI$19-GH$19)),0)+IF($E48=GI$22,VLOOKUP($C48,Input!$A$8:$GZ$39,MATCH(GI$21,Input!$A$6:$GZ$6,0),FALSE),0)*IF(GI$18&gt;=MAX($FD$18:GH$18),MIN((GI$18-MAX($FD$18:GH$18)),(GI$18-GH$18)),0)</f>
        <v>0</v>
      </c>
      <c r="GJ48" s="1">
        <f>+IF($E48=GJ$22,VLOOKUP($C48,Input!$A$8:$GZ$39,MATCH(GJ$21,Input!$A$6:$GZ$6,0),FALSE),0)*IF(GJ$19&gt;=MAX($FD$19:GI$19),MIN((GJ$19-MAX($FD$19:GI$19)),(GJ$19-GI$19)),0)+IF($E48=GJ$22,VLOOKUP($C48,Input!$A$8:$GZ$39,MATCH(GJ$21,Input!$A$6:$GZ$6,0),FALSE),0)*IF(GJ$18&gt;=MAX($FD$18:GI$18),MIN((GJ$18-MAX($FD$18:GI$18)),(GJ$18-GI$18)),0)</f>
        <v>0</v>
      </c>
      <c r="GK48" s="1">
        <f>+IF($E48=GK$22,VLOOKUP($C48,Input!$A$8:$GZ$39,MATCH(GK$21,Input!$A$6:$GZ$6,0),FALSE),0)*IF(GK$19&gt;=MAX($FD$19:GJ$19),MIN((GK$19-MAX($FD$19:GJ$19)),(GK$19-GJ$19)),0)+IF($E48=GK$22,VLOOKUP($C48,Input!$A$8:$GZ$39,MATCH(GK$21,Input!$A$6:$GZ$6,0),FALSE),0)*IF(GK$18&gt;=MAX($FD$18:GJ$18),MIN((GK$18-MAX($FD$18:GJ$18)),(GK$18-GJ$18)),0)</f>
        <v>0</v>
      </c>
      <c r="GL48" s="1">
        <f>+IF($E48=GL$22,VLOOKUP($C48,Input!$A$8:$GZ$39,MATCH(GL$21,Input!$A$6:$GZ$6,0),FALSE),0)*IF(GL$19&gt;=MAX($FD$19:GK$19),MIN((GL$19-MAX($FD$19:GK$19)),(GL$19-GK$19)),0)+IF($E48=GL$22,VLOOKUP($C48,Input!$A$8:$GZ$39,MATCH(GL$21,Input!$A$6:$GZ$6,0),FALSE),0)*IF(GL$18&gt;=MAX($FD$18:GK$18),MIN((GL$18-MAX($FD$18:GK$18)),(GL$18-GK$18)),0)</f>
        <v>0</v>
      </c>
      <c r="GM48" s="42"/>
      <c r="GN48" t="str">
        <f>VLOOKUP($C48,Input!$A$8:$GZ$39,MATCH(GN$21,Input!$A$6:$GZ$6,0),FALSE)</f>
        <v>NA</v>
      </c>
      <c r="GO48">
        <f>IF((VLOOKUP($C48,Input!$A$8:$GZ$39,MATCH(GO$21,Input!$A$6:$GZ$6,0),FALSE))="Y",$D48/VLOOKUP($C48,Input!$A$8:$GZ$39,MATCH(GP$21,Input!$A$6:$GZ$6,0),FALSE),0)</f>
        <v>0</v>
      </c>
      <c r="GP48">
        <f>IF((VLOOKUP($C48,Input!$A$8:$GZ$39,MATCH(GO$21,Input!$A$6:$GZ$6,0),FALSE))="Y",0,IF((VLOOKUP($C48,Input!$A$8:$GZ$39,MATCH(GP$21,Input!$A$6:$GZ$6,0),FALSE))&gt;0,$D48/VLOOKUP($C48,Input!$A$8:$GZ$39,MATCH(GP$21,Input!$A$6:$GZ$6,0),FALSE),0))</f>
        <v>0</v>
      </c>
      <c r="GQ48" s="1">
        <f>+IF($E48=GQ$22,VLOOKUP($C48,Input!$A$8:$GZ$39,MATCH(GQ$21,Input!$A$6:$GZ$6,0),FALSE),0)*IF(GQ$19&gt;=MAX($GP$19:GP$19),MIN((GQ$19-MAX($GP$19:GP$19)),(GQ$19-GP$19)),0)+IF($E48=GQ$22,VLOOKUP($C48,Input!$A$8:$GZ$39,MATCH(GQ$21,Input!$A$6:$GZ$6,0),FALSE),0)*IF(GQ$18&gt;=MAX($GP$18:GP$18),MIN((GQ$18-MAX($GP$18:GP$18)),(GQ$18-GP$18)),0)</f>
        <v>0</v>
      </c>
      <c r="GR48" s="1">
        <f>+IF($E48=GR$22,VLOOKUP($C48,Input!$A$8:$GZ$39,MATCH(GR$21,Input!$A$6:$GZ$6,0),FALSE),0)*IF(GR$19&gt;=MAX($GP$19:GQ$19),MIN((GR$19-MAX($GP$19:GQ$19)),(GR$19-GQ$19)),0)+IF($E48=GR$22,VLOOKUP($C48,Input!$A$8:$GZ$39,MATCH(GR$21,Input!$A$6:$GZ$6,0),FALSE),0)*IF(GR$18&gt;=MAX($GP$18:GQ$18),MIN((GR$18-MAX($GP$18:GQ$18)),(GR$18-GQ$18)),0)</f>
        <v>0</v>
      </c>
      <c r="GS48" s="1">
        <f>+IF($E48=GS$22,VLOOKUP($C48,Input!$A$8:$GZ$39,MATCH(GS$21,Input!$A$6:$GZ$6,0),FALSE),0)*IF(GS$19&gt;=MAX($GP$19:GR$19),MIN((GS$19-MAX($GP$19:GR$19)),(GS$19-GR$19)),0)+IF($E48=GS$22,VLOOKUP($C48,Input!$A$8:$GZ$39,MATCH(GS$21,Input!$A$6:$GZ$6,0),FALSE),0)*IF(GS$18&gt;=MAX($GP$18:GR$18),MIN((GS$18-MAX($GP$18:GR$18)),(GS$18-GR$18)),0)</f>
        <v>0</v>
      </c>
      <c r="GT48" s="1">
        <f>+IF($E48=GT$22,VLOOKUP($C48,Input!$A$8:$GZ$39,MATCH(GT$21,Input!$A$6:$GZ$6,0),FALSE),0)*IF(GT$19&gt;=MAX($GP$19:GS$19),MIN((GT$19-MAX($GP$19:GS$19)),(GT$19-GS$19)),0)+IF($E48=GT$22,VLOOKUP($C48,Input!$A$8:$GZ$39,MATCH(GT$21,Input!$A$6:$GZ$6,0),FALSE),0)*IF(GT$18&gt;=MAX($GP$18:GS$18),MIN((GT$18-MAX($GP$18:GS$18)),(GT$18-GS$18)),0)</f>
        <v>0</v>
      </c>
      <c r="GU48" s="1">
        <f>+IF($E48=GU$22,VLOOKUP($C48,Input!$A$8:$GZ$39,MATCH(GU$21,Input!$A$6:$GZ$6,0),FALSE),0)*IF(GU$19&gt;=MAX($GP$19:GT$19),MIN((GU$19-MAX($GP$19:GT$19)),(GU$19-GT$19)),0)+IF($E48=GU$22,VLOOKUP($C48,Input!$A$8:$GZ$39,MATCH(GU$21,Input!$A$6:$GZ$6,0),FALSE),0)*IF(GU$18&gt;=MAX($GP$18:GT$18),MIN((GU$18-MAX($GP$18:GT$18)),(GU$18-GT$18)),0)</f>
        <v>0</v>
      </c>
      <c r="GV48" s="1">
        <f>+IF($E48=GV$22,VLOOKUP($C48,Input!$A$8:$GZ$39,MATCH(GV$21,Input!$A$6:$GZ$6,0),FALSE),0)*IF(GV$19&gt;=MAX($GP$19:GU$19),MIN((GV$19-MAX($GP$19:GU$19)),(GV$19-GU$19)),0)+IF($E48=GV$22,VLOOKUP($C48,Input!$A$8:$GZ$39,MATCH(GV$21,Input!$A$6:$GZ$6,0),FALSE),0)*IF(GV$18&gt;=MAX($GP$18:GU$18),MIN((GV$18-MAX($GP$18:GU$18)),(GV$18-GU$18)),0)</f>
        <v>0</v>
      </c>
      <c r="GW48" s="1">
        <f>+IF($E48=GW$22,VLOOKUP($C48,Input!$A$8:$GZ$39,MATCH(GW$21,Input!$A$6:$GZ$6,0),FALSE),0)*IF(GW$19&gt;=MAX($GP$19:GV$19),MIN((GW$19-MAX($GP$19:GV$19)),(GW$19-GV$19)),0)+IF($E48=GW$22,VLOOKUP($C48,Input!$A$8:$GZ$39,MATCH(GW$21,Input!$A$6:$GZ$6,0),FALSE),0)*IF(GW$18&gt;=MAX($GP$18:GV$18),MIN((GW$18-MAX($GP$18:GV$18)),(GW$18-GV$18)),0)</f>
        <v>0</v>
      </c>
      <c r="GX48" s="1">
        <f>+IF($E48=GX$22,VLOOKUP($C48,Input!$A$8:$GZ$39,MATCH(GX$21,Input!$A$6:$GZ$6,0),FALSE),0)*IF(GX$19&gt;=MAX($GP$19:GW$19),MIN((GX$19-MAX($GP$19:GW$19)),(GX$19-GW$19)),0)+IF($E48=GX$22,VLOOKUP($C48,Input!$A$8:$GZ$39,MATCH(GX$21,Input!$A$6:$GZ$6,0),FALSE),0)*IF(GX$18&gt;=MAX($GP$18:GW$18),MIN((GX$18-MAX($GP$18:GW$18)),(GX$18-GW$18)),0)</f>
        <v>0</v>
      </c>
      <c r="GY48" s="1">
        <f>+IF($E48=GY$22,VLOOKUP($C48,Input!$A$8:$GZ$39,MATCH(GY$21,Input!$A$6:$GZ$6,0),FALSE),0)*IF(GY$19&gt;=MAX($GP$19:GX$19),MIN((GY$19-MAX($GP$19:GX$19)),(GY$19-GX$19)),0)+IF($E48=GY$22,VLOOKUP($C48,Input!$A$8:$GZ$39,MATCH(GY$21,Input!$A$6:$GZ$6,0),FALSE),0)*IF(GY$18&gt;=MAX($GP$18:GX$18),MIN((GY$18-MAX($GP$18:GX$18)),(GY$18-GX$18)),0)</f>
        <v>0</v>
      </c>
      <c r="GZ48" s="1">
        <f>+IF($E48=GZ$22,VLOOKUP($C48,Input!$A$8:$GZ$39,MATCH(GZ$21,Input!$A$6:$GZ$6,0),FALSE),0)*IF(GZ$19&gt;=MAX($GP$19:GY$19),MIN((GZ$19-MAX($GP$19:GY$19)),(GZ$19-GY$19)),0)+IF($E48=GZ$22,VLOOKUP($C48,Input!$A$8:$GZ$39,MATCH(GZ$21,Input!$A$6:$GZ$6,0),FALSE),0)*IF(GZ$18&gt;=MAX($GP$18:GY$18),MIN((GZ$18-MAX($GP$18:GY$18)),(GZ$18-GY$18)),0)</f>
        <v>0</v>
      </c>
      <c r="HA48" s="1">
        <f>+IF($E48=HA$22,VLOOKUP($C48,Input!$A$8:$GZ$39,MATCH(HA$21,Input!$A$6:$GZ$6,0),FALSE),0)*IF(HA$19&gt;=MAX($GP$19:GZ$19),MIN((HA$19-MAX($GP$19:GZ$19)),(HA$19-GZ$19)),0)+IF($E48=HA$22,VLOOKUP($C48,Input!$A$8:$GZ$39,MATCH(HA$21,Input!$A$6:$GZ$6,0),FALSE),0)*IF(HA$18&gt;=MAX($GP$18:GZ$18),MIN((HA$18-MAX($GP$18:GZ$18)),(HA$18-GZ$18)),0)</f>
        <v>0</v>
      </c>
      <c r="HB48" s="1">
        <f>+IF($E48=HB$22,VLOOKUP($C48,Input!$A$8:$GZ$39,MATCH(HB$21,Input!$A$6:$GZ$6,0),FALSE),0)*IF(HB$19&gt;=MAX($GP$19:HA$19),MIN((HB$19-MAX($GP$19:HA$19)),(HB$19-HA$19)),0)+IF($E48=HB$22,VLOOKUP($C48,Input!$A$8:$GZ$39,MATCH(HB$21,Input!$A$6:$GZ$6,0),FALSE),0)*IF(HB$18&gt;=MAX($GP$18:HA$18),MIN((HB$18-MAX($GP$18:HA$18)),(HB$18-HA$18)),0)</f>
        <v>0</v>
      </c>
      <c r="HC48" s="1">
        <f>+IF($E48=HC$22,VLOOKUP($C48,Input!$A$8:$GZ$39,MATCH(HC$21,Input!$A$6:$GZ$6,0),FALSE),0)*IF(HC$19&gt;=MAX($GP$19:HB$19),MIN((HC$19-MAX($GP$19:HB$19)),(HC$19-HB$19)),0)+IF($E48=HC$22,VLOOKUP($C48,Input!$A$8:$GZ$39,MATCH(HC$21,Input!$A$6:$GZ$6,0),FALSE),0)*IF(HC$18&gt;=MAX($GP$18:HB$18),MIN((HC$18-MAX($GP$18:HB$18)),(HC$18-HB$18)),0)</f>
        <v>0</v>
      </c>
      <c r="HD48" s="1">
        <f>+IF($E48=HD$22,VLOOKUP($C48,Input!$A$8:$GZ$39,MATCH(HD$21,Input!$A$6:$GZ$6,0),FALSE),0)*IF(HD$19&gt;=MAX($GP$19:HC$19),MIN((HD$19-MAX($GP$19:HC$19)),(HD$19-HC$19)),0)+IF($E48=HD$22,VLOOKUP($C48,Input!$A$8:$GZ$39,MATCH(HD$21,Input!$A$6:$GZ$6,0),FALSE),0)*IF(HD$18&gt;=MAX($GP$18:HC$18),MIN((HD$18-MAX($GP$18:HC$18)),(HD$18-HC$18)),0)</f>
        <v>0</v>
      </c>
      <c r="HE48" s="1">
        <f>+IF($E48=HE$22,VLOOKUP($C48,Input!$A$8:$GZ$39,MATCH(HE$21,Input!$A$6:$GZ$6,0),FALSE),0)*IF(HE$19&gt;=MAX($GP$19:HD$19),MIN((HE$19-MAX($GP$19:HD$19)),(HE$19-HD$19)),0)+IF($E48=HE$22,VLOOKUP($C48,Input!$A$8:$GZ$39,MATCH(HE$21,Input!$A$6:$GZ$6,0),FALSE),0)*IF(HE$18&gt;=MAX($GP$18:HD$18),MIN((HE$18-MAX($GP$18:HD$18)),(HE$18-HD$18)),0)</f>
        <v>0</v>
      </c>
      <c r="HF48" s="1">
        <f>+IF($E48=HF$22,VLOOKUP($C48,Input!$A$8:$GZ$39,MATCH(HF$21,Input!$A$6:$GZ$6,0),FALSE),0)*IF(HF$19&gt;=MAX($GP$19:HE$19),MIN((HF$19-MAX($GP$19:HE$19)),(HF$19-HE$19)),0)+IF($E48=HF$22,VLOOKUP($C48,Input!$A$8:$GZ$39,MATCH(HF$21,Input!$A$6:$GZ$6,0),FALSE),0)*IF(HF$18&gt;=MAX($GP$18:HE$18),MIN((HF$18-MAX($GP$18:HE$18)),(HF$18-HE$18)),0)</f>
        <v>0</v>
      </c>
      <c r="HG48" s="1">
        <f>+IF($E48=HG$22,VLOOKUP($C48,Input!$A$8:$GZ$39,MATCH(HG$21,Input!$A$6:$GZ$6,0),FALSE),0)*IF(HG$19&gt;=MAX($GP$19:HF$19),MIN((HG$19-MAX($GP$19:HF$19)),(HG$19-HF$19)),0)+IF($E48=HG$22,VLOOKUP($C48,Input!$A$8:$GZ$39,MATCH(HG$21,Input!$A$6:$GZ$6,0),FALSE),0)*IF(HG$18&gt;=MAX($GP$18:HF$18),MIN((HG$18-MAX($GP$18:HF$18)),(HG$18-HF$18)),0)</f>
        <v>0</v>
      </c>
      <c r="HH48" s="1">
        <f>+IF($E48=HH$22,VLOOKUP($C48,Input!$A$8:$GZ$39,MATCH(HH$21,Input!$A$6:$GZ$6,0),FALSE),0)*IF(HH$19&gt;=MAX($GP$19:HG$19),MIN((HH$19-MAX($GP$19:HG$19)),(HH$19-HG$19)),0)+IF($E48=HH$22,VLOOKUP($C48,Input!$A$8:$GZ$39,MATCH(HH$21,Input!$A$6:$GZ$6,0),FALSE),0)*IF(HH$18&gt;=MAX($GP$18:HG$18),MIN((HH$18-MAX($GP$18:HG$18)),(HH$18-HG$18)),0)</f>
        <v>0</v>
      </c>
      <c r="HI48" s="1">
        <f>+IF($E48=HI$22,VLOOKUP($C48,Input!$A$8:$GZ$39,MATCH(HI$21,Input!$A$6:$GZ$6,0),FALSE),0)*IF(HI$19&gt;=MAX($GP$19:HH$19),MIN((HI$19-MAX($GP$19:HH$19)),(HI$19-HH$19)),0)+IF($E48=HI$22,VLOOKUP($C48,Input!$A$8:$GZ$39,MATCH(HI$21,Input!$A$6:$GZ$6,0),FALSE),0)*IF(HI$18&gt;=MAX($GP$18:HH$18),MIN((HI$18-MAX($GP$18:HH$18)),(HI$18-HH$18)),0)</f>
        <v>0</v>
      </c>
      <c r="HJ48" s="1">
        <f>+IF($E48=HJ$22,VLOOKUP($C48,Input!$A$8:$GZ$39,MATCH(HJ$21,Input!$A$6:$GZ$6,0),FALSE),0)*IF(HJ$19&gt;=MAX($GP$19:HI$19),MIN((HJ$19-MAX($GP$19:HI$19)),(HJ$19-HI$19)),0)+IF($E48=HJ$22,VLOOKUP($C48,Input!$A$8:$GZ$39,MATCH(HJ$21,Input!$A$6:$GZ$6,0),FALSE),0)*IF(HJ$18&gt;=MAX($GP$18:HI$18),MIN((HJ$18-MAX($GP$18:HI$18)),(HJ$18-HI$18)),0)</f>
        <v>0</v>
      </c>
      <c r="HK48" s="1">
        <f>+IF($E48=HK$22,VLOOKUP($C48,Input!$A$8:$GZ$39,MATCH(HK$21,Input!$A$6:$GZ$6,0),FALSE),0)*IF(HK$19&gt;=MAX($GP$19:HJ$19),MIN((HK$19-MAX($GP$19:HJ$19)),(HK$19-HJ$19)),0)+IF($E48=HK$22,VLOOKUP($C48,Input!$A$8:$GZ$39,MATCH(HK$21,Input!$A$6:$GZ$6,0),FALSE),0)*IF(HK$18&gt;=MAX($GP$18:HJ$18),MIN((HK$18-MAX($GP$18:HJ$18)),(HK$18-HJ$18)),0)</f>
        <v>0</v>
      </c>
      <c r="HL48" s="1">
        <f>+IF($E48=HL$22,VLOOKUP($C48,Input!$A$8:$GZ$39,MATCH(HL$21,Input!$A$6:$GZ$6,0),FALSE),0)*IF(HL$19&gt;=MAX($GP$19:HK$19),MIN((HL$19-MAX($GP$19:HK$19)),(HL$19-HK$19)),0)+IF($E48=HL$22,VLOOKUP($C48,Input!$A$8:$GZ$39,MATCH(HL$21,Input!$A$6:$GZ$6,0),FALSE),0)*IF(HL$18&gt;=MAX($GP$18:HK$18),MIN((HL$18-MAX($GP$18:HK$18)),(HL$18-HK$18)),0)</f>
        <v>0</v>
      </c>
      <c r="HM48" s="1">
        <f>+IF($E48=HM$22,VLOOKUP($C48,Input!$A$8:$GZ$39,MATCH(HM$21,Input!$A$6:$GZ$6,0),FALSE),0)*IF(HM$19&gt;=MAX($GP$19:HL$19),MIN((HM$19-MAX($GP$19:HL$19)),(HM$19-HL$19)),0)+IF($E48=HM$22,VLOOKUP($C48,Input!$A$8:$GZ$39,MATCH(HM$21,Input!$A$6:$GZ$6,0),FALSE),0)*IF(HM$18&gt;=MAX($GP$18:HL$18),MIN((HM$18-MAX($GP$18:HL$18)),(HM$18-HL$18)),0)</f>
        <v>0</v>
      </c>
      <c r="HN48" s="1">
        <f>+IF($E48=HN$22,VLOOKUP($C48,Input!$A$8:$GZ$39,MATCH(HN$21,Input!$A$6:$GZ$6,0),FALSE),0)*IF(HN$19&gt;=MAX($GP$19:HM$19),MIN((HN$19-MAX($GP$19:HM$19)),(HN$19-HM$19)),0)+IF($E48=HN$22,VLOOKUP($C48,Input!$A$8:$GZ$39,MATCH(HN$21,Input!$A$6:$GZ$6,0),FALSE),0)*IF(HN$18&gt;=MAX($GP$18:HM$18),MIN((HN$18-MAX($GP$18:HM$18)),(HN$18-HM$18)),0)</f>
        <v>0</v>
      </c>
      <c r="HO48" s="1">
        <f>+IF($E48=HO$22,VLOOKUP($C48,Input!$A$8:$GZ$39,MATCH(HO$21,Input!$A$6:$GZ$6,0),FALSE),0)*IF(HO$19&gt;=MAX($GP$19:HN$19),MIN((HO$19-MAX($GP$19:HN$19)),(HO$19-HN$19)),0)+IF($E48=HO$22,VLOOKUP($C48,Input!$A$8:$GZ$39,MATCH(HO$21,Input!$A$6:$GZ$6,0),FALSE),0)*IF(HO$18&gt;=MAX($GP$18:HN$18),MIN((HO$18-MAX($GP$18:HN$18)),(HO$18-HN$18)),0)</f>
        <v>0</v>
      </c>
      <c r="HP48" s="1">
        <f>+IF($E48=HP$22,VLOOKUP($C48,Input!$A$8:$GZ$39,MATCH(HP$21,Input!$A$6:$GZ$6,0),FALSE),0)*IF(HP$19&gt;=MAX($GP$19:HO$19),MIN((HP$19-MAX($GP$19:HO$19)),(HP$19-HO$19)),0)+IF($E48=HP$22,VLOOKUP($C48,Input!$A$8:$GZ$39,MATCH(HP$21,Input!$A$6:$GZ$6,0),FALSE),0)*IF(HP$18&gt;=MAX($GP$18:HO$18),MIN((HP$18-MAX($GP$18:HO$18)),(HP$18-HO$18)),0)</f>
        <v>0</v>
      </c>
      <c r="HQ48" s="1">
        <f>+IF($E48=HQ$22,VLOOKUP($C48,Input!$A$8:$GZ$39,MATCH(HQ$21,Input!$A$6:$GZ$6,0),FALSE),0)*IF(HQ$19&gt;=MAX($GP$19:HP$19),MIN((HQ$19-MAX($GP$19:HP$19)),(HQ$19-HP$19)),0)+IF($E48=HQ$22,VLOOKUP($C48,Input!$A$8:$GZ$39,MATCH(HQ$21,Input!$A$6:$GZ$6,0),FALSE),0)*IF(HQ$18&gt;=MAX($GP$18:HP$18),MIN((HQ$18-MAX($GP$18:HP$18)),(HQ$18-HP$18)),0)</f>
        <v>0</v>
      </c>
      <c r="HR48" s="1">
        <f>+IF($E48=HR$22,VLOOKUP($C48,Input!$A$8:$GZ$39,MATCH(HR$21,Input!$A$6:$GZ$6,0),FALSE),0)*IF(HR$19&gt;=MAX($GP$19:HQ$19),MIN((HR$19-MAX($GP$19:HQ$19)),(HR$19-HQ$19)),0)+IF($E48=HR$22,VLOOKUP($C48,Input!$A$8:$GZ$39,MATCH(HR$21,Input!$A$6:$GZ$6,0),FALSE),0)*IF(HR$18&gt;=MAX($GP$18:HQ$18),MIN((HR$18-MAX($GP$18:HQ$18)),(HR$18-HQ$18)),0)</f>
        <v>0</v>
      </c>
      <c r="HS48" s="1">
        <f>+IF($E48=HS$22,VLOOKUP($C48,Input!$A$8:$GZ$39,MATCH(HS$21,Input!$A$6:$GZ$6,0),FALSE),0)*IF(HS$19&gt;=MAX($GP$19:HR$19),MIN((HS$19-MAX($GP$19:HR$19)),(HS$19-HR$19)),0)+IF($E48=HS$22,VLOOKUP($C48,Input!$A$8:$GZ$39,MATCH(HS$21,Input!$A$6:$GZ$6,0),FALSE),0)*IF(HS$18&gt;=MAX($GP$18:HR$18),MIN((HS$18-MAX($GP$18:HR$18)),(HS$18-HR$18)),0)</f>
        <v>0</v>
      </c>
      <c r="HT48" s="1">
        <f>+IF($E48=HT$22,VLOOKUP($C48,Input!$A$8:$GZ$39,MATCH(HT$21,Input!$A$6:$GZ$6,0),FALSE),0)*IF(HT$19&gt;=MAX($GP$19:HS$19),MIN((HT$19-MAX($GP$19:HS$19)),(HT$19-HS$19)),0)+IF($E48=HT$22,VLOOKUP($C48,Input!$A$8:$GZ$39,MATCH(HT$21,Input!$A$6:$GZ$6,0),FALSE),0)*IF(HT$18&gt;=MAX($GP$18:HS$18),MIN((HT$18-MAX($GP$18:HS$18)),(HT$18-HS$18)),0)</f>
        <v>0</v>
      </c>
      <c r="HU48" s="1">
        <f>+IF($E48=HU$22,VLOOKUP($C48,Input!$A$8:$GZ$39,MATCH(HU$21,Input!$A$6:$GZ$6,0),FALSE),0)*IF(HU$19&gt;=MAX($GP$19:HT$19),MIN((HU$19-MAX($GP$19:HT$19)),(HU$19-HT$19)),0)+IF($E48=HU$22,VLOOKUP($C48,Input!$A$8:$GZ$39,MATCH(HU$21,Input!$A$6:$GZ$6,0),FALSE),0)*IF(HU$18&gt;=MAX($GP$18:HT$18),MIN((HU$18-MAX($GP$18:HT$18)),(HU$18-HT$18)),0)</f>
        <v>0</v>
      </c>
      <c r="HV48" s="1">
        <f>+IF($E48=HV$22,VLOOKUP($C48,Input!$A$8:$GZ$39,MATCH(HV$21,Input!$A$6:$GZ$6,0),FALSE),0)*IF(HV$19&gt;=MAX($GP$19:HU$19),MIN((HV$19-MAX($GP$19:HU$19)),(HV$19-HU$19)),0)+IF($E48=HV$22,VLOOKUP($C48,Input!$A$8:$GZ$39,MATCH(HV$21,Input!$A$6:$GZ$6,0),FALSE),0)*IF(HV$18&gt;=MAX($GP$18:HU$18),MIN((HV$18-MAX($GP$18:HU$18)),(HV$18-HU$18)),0)</f>
        <v>0</v>
      </c>
      <c r="HW48" s="1">
        <f>+IF($E48=HW$22,VLOOKUP($C48,Input!$A$8:$GZ$39,MATCH(HW$21,Input!$A$6:$GZ$6,0),FALSE),0)*IF(HW$19&gt;=MAX($GP$19:HV$19),MIN((HW$19-MAX($GP$19:HV$19)),(HW$19-HV$19)),0)+IF($E48=HW$22,VLOOKUP($C48,Input!$A$8:$GZ$39,MATCH(HW$21,Input!$A$6:$GZ$6,0),FALSE),0)*IF(HW$18&gt;=MAX($GP$18:HV$18),MIN((HW$18-MAX($GP$18:HV$18)),(HW$18-HV$18)),0)</f>
        <v>0</v>
      </c>
      <c r="HX48" s="1">
        <f>+IF($E48=HX$22,VLOOKUP($C48,Input!$A$8:$GZ$39,MATCH(HX$21,Input!$A$6:$GZ$6,0),FALSE),0)*IF(HX$19&gt;=MAX($GP$19:HW$19),MIN((HX$19-MAX($GP$19:HW$19)),(HX$19-HW$19)),0)+IF($E48=HX$22,VLOOKUP($C48,Input!$A$8:$GZ$39,MATCH(HX$21,Input!$A$6:$GZ$6,0),FALSE),0)*IF(HX$18&gt;=MAX($GP$18:HW$18),MIN((HX$18-MAX($GP$18:HW$18)),(HX$18-HW$18)),0)</f>
        <v>0</v>
      </c>
      <c r="HY48" s="1">
        <f>+IF($E48=HY$22,VLOOKUP($C48,Input!$A$8:$GZ$39,MATCH(HY$21,Input!$A$6:$GZ$6,0),FALSE),0)*IF(HY$19&gt;=MAX($GP$19:HX$19),MIN((HY$19-MAX($GP$19:HX$19)),(HY$19-HX$19)),0)+IF($E48=HY$22,VLOOKUP($C48,Input!$A$8:$GZ$39,MATCH(HY$21,Input!$A$6:$GZ$6,0),FALSE),0)*IF(HY$18&gt;=MAX($GP$18:HX$18),MIN((HY$18-MAX($GP$18:HX$18)),(HY$18-HX$18)),0)</f>
        <v>0</v>
      </c>
      <c r="HZ48" s="42"/>
      <c r="IA48" t="str">
        <f>VLOOKUP($C48,Input!$A$8:$IA$39,MATCH(IA$21,Input!$A$6:$IA$6,0),FALSE)</f>
        <v>NA</v>
      </c>
      <c r="IB48" s="132">
        <f>IF((VLOOKUP($C48,Input!$A$8:$IA$39,MATCH(IB$21,Input!$A$6:$IA$6,0),FALSE))="Y",$D48/VLOOKUP($C48,Input!$A$8:$IA$39,MATCH(IC$21,Input!$A$6:$IA$6,0),FALSE),0)</f>
        <v>0</v>
      </c>
      <c r="IC48" s="132">
        <f>IF((VLOOKUP($C48,Input!$A$8:$IA$39,MATCH(IB$21,Input!$A$6:$IA$6,0),FALSE))="Y",0,IF((VLOOKUP($C48,Input!$A$8:$IA$39,MATCH(IC$21,Input!$A$6:$IA$6,0),FALSE))&gt;0,$D48/VLOOKUP($C48,Input!$A$8:$IA$39,MATCH(IC$21,Input!$A$6:$IA$6,0),FALSE),0))</f>
        <v>0</v>
      </c>
      <c r="ID48" s="1">
        <f>+IF($E48=ID$22,VLOOKUP($C48,Input!$A$8:$IA$39,MATCH(ID$21,Input!$A$6:$IA$6,0),FALSE),0)*IF(ID$19&gt;=MAX($IC$19:IC$19),MIN((ID$19-MAX($IC$19:IC$19)),(ID$19-IC$19)),0)+IF($E48=ID$22,VLOOKUP($C48,Input!$A$8:$IA$39,MATCH(ID$21,Input!$A$6:$IA$6,0),FALSE),0)*IF(ID$18&gt;=MAX($IC$18:IC$18),MIN((ID$18-MAX($IC$18:IC$18)),(ID$18-IC$18)),0)</f>
        <v>0</v>
      </c>
      <c r="IE48" s="1">
        <f>+IF($E48=IE$22,VLOOKUP($C48,Input!$A$8:$IA$39,MATCH(IE$21,Input!$A$6:$IA$6,0),FALSE),0)*IF(IE$19&gt;=MAX($IC$19:ID$19),MIN((IE$19-MAX($IC$19:ID$19)),(IE$19-ID$19)),0)+IF($E48=IE$22,VLOOKUP($C48,Input!$A$8:$IA$39,MATCH(IE$21,Input!$A$6:$IA$6,0),FALSE),0)*IF(IE$18&gt;=MAX($IC$18:ID$18),MIN((IE$18-MAX($IC$18:ID$18)),(IE$18-ID$18)),0)</f>
        <v>0</v>
      </c>
      <c r="IF48" s="1">
        <f>+IF($E48=IF$22,VLOOKUP($C48,Input!$A$8:$IA$39,MATCH(IF$21,Input!$A$6:$IA$6,0),FALSE),0)*IF(IF$19&gt;=MAX($IC$19:IE$19),MIN((IF$19-MAX($IC$19:IE$19)),(IF$19-IE$19)),0)+IF($E48=IF$22,VLOOKUP($C48,Input!$A$8:$IA$39,MATCH(IF$21,Input!$A$6:$IA$6,0),FALSE),0)*IF(IF$18&gt;=MAX($IC$18:IE$18),MIN((IF$18-MAX($IC$18:IE$18)),(IF$18-IE$18)),0)</f>
        <v>0</v>
      </c>
      <c r="IG48" s="1">
        <f>+IF($E48=IG$22,VLOOKUP($C48,Input!$A$8:$IA$39,MATCH(IG$21,Input!$A$6:$IA$6,0),FALSE),0)*IF(IG$19&gt;=MAX($IC$19:IF$19),MIN((IG$19-MAX($IC$19:IF$19)),(IG$19-IF$19)),0)+IF($E48=IG$22,VLOOKUP($C48,Input!$A$8:$IA$39,MATCH(IG$21,Input!$A$6:$IA$6,0),FALSE),0)*IF(IG$18&gt;=MAX($IC$18:IF$18),MIN((IG$18-MAX($IC$18:IF$18)),(IG$18-IF$18)),0)</f>
        <v>0</v>
      </c>
      <c r="IH48" s="1">
        <f>+IF($E48=IH$22,VLOOKUP($C48,Input!$A$8:$IA$39,MATCH(IH$21,Input!$A$6:$IA$6,0),FALSE),0)*IF(IH$19&gt;=MAX($IC$19:IG$19),MIN((IH$19-MAX($IC$19:IG$19)),(IH$19-IG$19)),0)+IF($E48=IH$22,VLOOKUP($C48,Input!$A$8:$IA$39,MATCH(IH$21,Input!$A$6:$IA$6,0),FALSE),0)*IF(IH$18&gt;=MAX($IC$18:IG$18),MIN((IH$18-MAX($IC$18:IG$18)),(IH$18-IG$18)),0)</f>
        <v>0</v>
      </c>
      <c r="II48" s="1">
        <f>+IF($E48=II$22,VLOOKUP($C48,Input!$A$8:$IA$39,MATCH(II$21,Input!$A$6:$IA$6,0),FALSE),0)*IF(II$19&gt;=MAX($IC$19:IH$19),MIN((II$19-MAX($IC$19:IH$19)),(II$19-IH$19)),0)+IF($E48=II$22,VLOOKUP($C48,Input!$A$8:$IA$39,MATCH(II$21,Input!$A$6:$IA$6,0),FALSE),0)*IF(II$18&gt;=MAX($IC$18:IH$18),MIN((II$18-MAX($IC$18:IH$18)),(II$18-IH$18)),0)</f>
        <v>0</v>
      </c>
      <c r="IJ48" s="1">
        <f>+IF($E48=IJ$22,VLOOKUP($C48,Input!$A$8:$IA$39,MATCH(IJ$21,Input!$A$6:$IA$6,0),FALSE),0)*IF(IJ$19&gt;=MAX($IC$19:II$19),MIN((IJ$19-MAX($IC$19:II$19)),(IJ$19-II$19)),0)+IF($E48=IJ$22,VLOOKUP($C48,Input!$A$8:$IA$39,MATCH(IJ$21,Input!$A$6:$IA$6,0),FALSE),0)*IF(IJ$18&gt;=MAX($IC$18:II$18),MIN((IJ$18-MAX($IC$18:II$18)),(IJ$18-II$18)),0)</f>
        <v>0</v>
      </c>
      <c r="IK48" s="1">
        <f>+IF($E48=IK$22,VLOOKUP($C48,Input!$A$8:$IA$39,MATCH(IK$21,Input!$A$6:$IA$6,0),FALSE),0)*IF(IK$19&gt;=MAX($IC$19:IJ$19),MIN((IK$19-MAX($IC$19:IJ$19)),(IK$19-IJ$19)),0)+IF($E48=IK$22,VLOOKUP($C48,Input!$A$8:$IA$39,MATCH(IK$21,Input!$A$6:$IA$6,0),FALSE),0)*IF(IK$18&gt;=MAX($IC$18:IJ$18),MIN((IK$18-MAX($IC$18:IJ$18)),(IK$18-IJ$18)),0)</f>
        <v>0</v>
      </c>
      <c r="IL48" s="1">
        <f>+IF($E48=IL$22,VLOOKUP($C48,Input!$A$8:$IA$39,MATCH(IL$21,Input!$A$6:$IA$6,0),FALSE),0)*IF(IL$19&gt;=MAX($IC$19:IK$19),MIN((IL$19-MAX($IC$19:IK$19)),(IL$19-IK$19)),0)+IF($E48=IL$22,VLOOKUP($C48,Input!$A$8:$IA$39,MATCH(IL$21,Input!$A$6:$IA$6,0),FALSE),0)*IF(IL$18&gt;=MAX($IC$18:IK$18),MIN((IL$18-MAX($IC$18:IK$18)),(IL$18-IK$18)),0)</f>
        <v>0</v>
      </c>
      <c r="IM48" s="1">
        <f>+IF($E48=IM$22,VLOOKUP($C48,Input!$A$8:$IA$39,MATCH(IM$21,Input!$A$6:$IA$6,0),FALSE),0)*IF(IM$19&gt;=MAX($IC$19:IL$19),MIN((IM$19-MAX($IC$19:IL$19)),(IM$19-IL$19)),0)+IF($E48=IM$22,VLOOKUP($C48,Input!$A$8:$IA$39,MATCH(IM$21,Input!$A$6:$IA$6,0),FALSE),0)*IF(IM$18&gt;=MAX($IC$18:IL$18),MIN((IM$18-MAX($IC$18:IL$18)),(IM$18-IL$18)),0)</f>
        <v>0</v>
      </c>
      <c r="IN48" s="1">
        <f>+IF($E48=IN$22,VLOOKUP($C48,Input!$A$8:$IA$39,MATCH(IN$21,Input!$A$6:$IA$6,0),FALSE),0)*IF(IN$19&gt;=MAX($IC$19:IM$19),MIN((IN$19-MAX($IC$19:IM$19)),(IN$19-IM$19)),0)+IF($E48=IN$22,VLOOKUP($C48,Input!$A$8:$IA$39,MATCH(IN$21,Input!$A$6:$IA$6,0),FALSE),0)*IF(IN$18&gt;=MAX($IC$18:IM$18),MIN((IN$18-MAX($IC$18:IM$18)),(IN$18-IM$18)),0)</f>
        <v>0</v>
      </c>
      <c r="IO48" s="1">
        <f>+IF($E48=IO$22,VLOOKUP($C48,Input!$A$8:$IA$39,MATCH(IO$21,Input!$A$6:$IA$6,0),FALSE),0)*IF(IO$19&gt;=MAX($IC$19:IN$19),MIN((IO$19-MAX($IC$19:IN$19)),(IO$19-IN$19)),0)+IF($E48=IO$22,VLOOKUP($C48,Input!$A$8:$IA$39,MATCH(IO$21,Input!$A$6:$IA$6,0),FALSE),0)*IF(IO$18&gt;=MAX($IC$18:IN$18),MIN((IO$18-MAX($IC$18:IN$18)),(IO$18-IN$18)),0)</f>
        <v>0</v>
      </c>
      <c r="IP48" s="1">
        <f>+IF($E48=IP$22,VLOOKUP($C48,Input!$A$8:$IA$39,MATCH(IP$21,Input!$A$6:$IA$6,0),FALSE),0)*IF(IP$19&gt;=MAX($IC$19:IO$19),MIN((IP$19-MAX($IC$19:IO$19)),(IP$19-IO$19)),0)+IF($E48=IP$22,VLOOKUP($C48,Input!$A$8:$IA$39,MATCH(IP$21,Input!$A$6:$IA$6,0),FALSE),0)*IF(IP$18&gt;=MAX($IC$18:IO$18),MIN((IP$18-MAX($IC$18:IO$18)),(IP$18-IO$18)),0)</f>
        <v>0</v>
      </c>
      <c r="IQ48" s="1">
        <f>+IF($E48=IQ$22,VLOOKUP($C48,Input!$A$8:$IA$39,MATCH(IQ$21,Input!$A$6:$IA$6,0),FALSE),0)*IF(IQ$19&gt;=MAX($IC$19:IP$19),MIN((IQ$19-MAX($IC$19:IP$19)),(IQ$19-IP$19)),0)+IF($E48=IQ$22,VLOOKUP($C48,Input!$A$8:$IA$39,MATCH(IQ$21,Input!$A$6:$IA$6,0),FALSE),0)*IF(IQ$18&gt;=MAX($IC$18:IP$18),MIN((IQ$18-MAX($IC$18:IP$18)),(IQ$18-IP$18)),0)</f>
        <v>0</v>
      </c>
      <c r="IR48" s="1">
        <f>+IF($E48=IR$22,VLOOKUP($C48,Input!$A$8:$IA$39,MATCH(IR$21,Input!$A$6:$IA$6,0),FALSE),0)*IF(IR$19&gt;=MAX($IC$19:IQ$19),MIN((IR$19-MAX($IC$19:IQ$19)),(IR$19-IQ$19)),0)+IF($E48=IR$22,VLOOKUP($C48,Input!$A$8:$IA$39,MATCH(IR$21,Input!$A$6:$IA$6,0),FALSE),0)*IF(IR$18&gt;=MAX($IC$18:IQ$18),MIN((IR$18-MAX($IC$18:IQ$18)),(IR$18-IQ$18)),0)</f>
        <v>0</v>
      </c>
      <c r="IS48" s="1">
        <f>+IF($E48=IS$22,VLOOKUP($C48,Input!$A$8:$IA$39,MATCH(IS$21,Input!$A$6:$IA$6,0),FALSE),0)*IF(IS$19&gt;=MAX($IC$19:IR$19),MIN((IS$19-MAX($IC$19:IR$19)),(IS$19-IR$19)),0)+IF($E48=IS$22,VLOOKUP($C48,Input!$A$8:$IA$39,MATCH(IS$21,Input!$A$6:$IA$6,0),FALSE),0)*IF(IS$18&gt;=MAX($IC$18:IR$18),MIN((IS$18-MAX($IC$18:IR$18)),(IS$18-IR$18)),0)</f>
        <v>0</v>
      </c>
      <c r="IT48" s="1">
        <f>+IF($E48=IT$22,VLOOKUP($C48,Input!$A$8:$IA$39,MATCH(IT$21,Input!$A$6:$IA$6,0),FALSE),0)*IF(IT$19&gt;=MAX($IC$19:IS$19),MIN((IT$19-MAX($IC$19:IS$19)),(IT$19-IS$19)),0)+IF($E48=IT$22,VLOOKUP($C48,Input!$A$8:$IA$39,MATCH(IT$21,Input!$A$6:$IA$6,0),FALSE),0)*IF(IT$18&gt;=MAX($IC$18:IS$18),MIN((IT$18-MAX($IC$18:IS$18)),(IT$18-IS$18)),0)</f>
        <v>0</v>
      </c>
      <c r="IU48" s="1">
        <f>+IF($E48=IU$22,VLOOKUP($C48,Input!$A$8:$IA$39,MATCH(IU$21,Input!$A$6:$IA$6,0),FALSE),0)*IF(IU$19&gt;=MAX($IC$19:IT$19),MIN((IU$19-MAX($IC$19:IT$19)),(IU$19-IT$19)),0)+IF($E48=IU$22,VLOOKUP($C48,Input!$A$8:$IA$39,MATCH(IU$21,Input!$A$6:$IA$6,0),FALSE),0)*IF(IU$18&gt;=MAX($IC$18:IT$18),MIN((IU$18-MAX($IC$18:IT$18)),(IU$18-IT$18)),0)</f>
        <v>0</v>
      </c>
      <c r="IV48" s="1">
        <f>+IF($E48=IV$22,VLOOKUP($C48,Input!$A$8:$IA$39,MATCH(IV$21,Input!$A$6:$IA$6,0),FALSE),0)*IF(IV$19&gt;=MAX($IC$19:IU$19),MIN((IV$19-MAX($IC$19:IU$19)),(IV$19-IU$19)),0)+IF($E48=IV$22,VLOOKUP($C48,Input!$A$8:$IA$39,MATCH(IV$21,Input!$A$6:$IA$6,0),FALSE),0)*IF(IV$18&gt;=MAX($IC$18:IU$18),MIN((IV$18-MAX($IC$18:IU$18)),(IV$18-IU$18)),0)</f>
        <v>0</v>
      </c>
      <c r="IW48" s="1">
        <f>+IF($E48=IW$22,VLOOKUP($C48,Input!$A$8:$IA$39,MATCH(IW$21,Input!$A$6:$IA$6,0),FALSE),0)*IF(IW$19&gt;=MAX($IC$19:IV$19),MIN((IW$19-MAX($IC$19:IV$19)),(IW$19-IV$19)),0)+IF($E48=IW$22,VLOOKUP($C48,Input!$A$8:$IA$39,MATCH(IW$21,Input!$A$6:$IA$6,0),FALSE),0)*IF(IW$18&gt;=MAX($IC$18:IV$18),MIN((IW$18-MAX($IC$18:IV$18)),(IW$18-IV$18)),0)</f>
        <v>0</v>
      </c>
      <c r="IX48" s="1">
        <f>+IF($E48=IX$22,VLOOKUP($C48,Input!$A$8:$IA$39,MATCH(IX$21,Input!$A$6:$IA$6,0),FALSE),0)*IF(IX$19&gt;=MAX($IC$19:IW$19),MIN((IX$19-MAX($IC$19:IW$19)),(IX$19-IW$19)),0)+IF($E48=IX$22,VLOOKUP($C48,Input!$A$8:$IA$39,MATCH(IX$21,Input!$A$6:$IA$6,0),FALSE),0)*IF(IX$18&gt;=MAX($IC$18:IW$18),MIN((IX$18-MAX($IC$18:IW$18)),(IX$18-IW$18)),0)</f>
        <v>0</v>
      </c>
      <c r="IY48" s="1">
        <f>+IF($E48=IY$22,VLOOKUP($C48,Input!$A$8:$IA$39,MATCH(IY$21,Input!$A$6:$IA$6,0),FALSE),0)*IF(IY$19&gt;=MAX($IC$19:IX$19),MIN((IY$19-MAX($IC$19:IX$19)),(IY$19-IX$19)),0)+IF($E48=IY$22,VLOOKUP($C48,Input!$A$8:$IA$39,MATCH(IY$21,Input!$A$6:$IA$6,0),FALSE),0)*IF(IY$18&gt;=MAX($IC$18:IX$18),MIN((IY$18-MAX($IC$18:IX$18)),(IY$18-IX$18)),0)</f>
        <v>0</v>
      </c>
      <c r="IZ48" s="1">
        <f>+IF($E48=IZ$22,VLOOKUP($C48,Input!$A$8:$IA$39,MATCH(IZ$21,Input!$A$6:$IA$6,0),FALSE),0)*IF(IZ$19&gt;=MAX($IC$19:IY$19),MIN((IZ$19-MAX($IC$19:IY$19)),(IZ$19-IY$19)),0)+IF($E48=IZ$22,VLOOKUP($C48,Input!$A$8:$IA$39,MATCH(IZ$21,Input!$A$6:$IA$6,0),FALSE),0)*IF(IZ$18&gt;=MAX($IC$18:IY$18),MIN((IZ$18-MAX($IC$18:IY$18)),(IZ$18-IY$18)),0)</f>
        <v>0</v>
      </c>
      <c r="JA48" s="1">
        <f>+IF($E48=JA$22,VLOOKUP($C48,Input!$A$8:$IA$39,MATCH(JA$21,Input!$A$6:$IA$6,0),FALSE),0)*IF(JA$19&gt;=MAX($IC$19:IZ$19),MIN((JA$19-MAX($IC$19:IZ$19)),(JA$19-IZ$19)),0)+IF($E48=JA$22,VLOOKUP($C48,Input!$A$8:$IA$39,MATCH(JA$21,Input!$A$6:$IA$6,0),FALSE),0)*IF(JA$18&gt;=MAX($IC$18:IZ$18),MIN((JA$18-MAX($IC$18:IZ$18)),(JA$18-IZ$18)),0)</f>
        <v>0</v>
      </c>
      <c r="JB48" s="1">
        <f>+IF($E48=JB$22,VLOOKUP($C48,Input!$A$8:$IA$39,MATCH(JB$21,Input!$A$6:$IA$6,0),FALSE),0)*IF(JB$19&gt;=MAX($IC$19:JA$19),MIN((JB$19-MAX($IC$19:JA$19)),(JB$19-JA$19)),0)+IF($E48=JB$22,VLOOKUP($C48,Input!$A$8:$IA$39,MATCH(JB$21,Input!$A$6:$IA$6,0),FALSE),0)*IF(JB$18&gt;=MAX($IC$18:JA$18),MIN((JB$18-MAX($IC$18:JA$18)),(JB$18-JA$18)),0)</f>
        <v>0</v>
      </c>
      <c r="JC48" s="1">
        <f>+IF($E48=JC$22,VLOOKUP($C48,Input!$A$8:$IA$39,MATCH(JC$21,Input!$A$6:$IA$6,0),FALSE),0)*IF(JC$19&gt;=MAX($IC$19:JB$19),MIN((JC$19-MAX($IC$19:JB$19)),(JC$19-JB$19)),0)+IF($E48=JC$22,VLOOKUP($C48,Input!$A$8:$IA$39,MATCH(JC$21,Input!$A$6:$IA$6,0),FALSE),0)*IF(JC$18&gt;=MAX($IC$18:JB$18),MIN((JC$18-MAX($IC$18:JB$18)),(JC$18-JB$18)),0)</f>
        <v>0</v>
      </c>
      <c r="JD48" s="1">
        <f>+IF($E48=JD$22,VLOOKUP($C48,Input!$A$8:$IA$39,MATCH(JD$21,Input!$A$6:$IA$6,0),FALSE),0)*IF(JD$19&gt;=MAX($IC$19:JC$19),MIN((JD$19-MAX($IC$19:JC$19)),(JD$19-JC$19)),0)+IF($E48=JD$22,VLOOKUP($C48,Input!$A$8:$IA$39,MATCH(JD$21,Input!$A$6:$IA$6,0),FALSE),0)*IF(JD$18&gt;=MAX($IC$18:JC$18),MIN((JD$18-MAX($IC$18:JC$18)),(JD$18-JC$18)),0)</f>
        <v>0</v>
      </c>
      <c r="JE48" s="1">
        <f>+IF($E48=JE$22,VLOOKUP($C48,Input!$A$8:$IA$39,MATCH(JE$21,Input!$A$6:$IA$6,0),FALSE),0)*IF(JE$19&gt;=MAX($IC$19:JD$19),MIN((JE$19-MAX($IC$19:JD$19)),(JE$19-JD$19)),0)+IF($E48=JE$22,VLOOKUP($C48,Input!$A$8:$IA$39,MATCH(JE$21,Input!$A$6:$IA$6,0),FALSE),0)*IF(JE$18&gt;=MAX($IC$18:JD$18),MIN((JE$18-MAX($IC$18:JD$18)),(JE$18-JD$18)),0)</f>
        <v>0</v>
      </c>
      <c r="JF48" s="1">
        <f>+IF($E48=JF$22,VLOOKUP($C48,Input!$A$8:$IA$39,MATCH(JF$21,Input!$A$6:$IA$6,0),FALSE),0)*IF(JF$19&gt;=MAX($IC$19:JE$19),MIN((JF$19-MAX($IC$19:JE$19)),(JF$19-JE$19)),0)+IF($E48=JF$22,VLOOKUP($C48,Input!$A$8:$IA$39,MATCH(JF$21,Input!$A$6:$IA$6,0),FALSE),0)*IF(JF$18&gt;=MAX($IC$18:JE$18),MIN((JF$18-MAX($IC$18:JE$18)),(JF$18-JE$18)),0)</f>
        <v>0</v>
      </c>
      <c r="JG48" s="1">
        <f>+IF($E48=JG$22,VLOOKUP($C48,Input!$A$8:$IA$39,MATCH(JG$21,Input!$A$6:$IA$6,0),FALSE),0)*IF(JG$19&gt;=MAX($IC$19:JF$19),MIN((JG$19-MAX($IC$19:JF$19)),(JG$19-JF$19)),0)+IF($E48=JG$22,VLOOKUP($C48,Input!$A$8:$IA$39,MATCH(JG$21,Input!$A$6:$IA$6,0),FALSE),0)*IF(JG$18&gt;=MAX($IC$18:JF$18),MIN((JG$18-MAX($IC$18:JF$18)),(JG$18-JF$18)),0)</f>
        <v>0</v>
      </c>
      <c r="JH48" s="1">
        <f>+IF($E48=JH$22,VLOOKUP($C48,Input!$A$8:$IA$39,MATCH(JH$21,Input!$A$6:$IA$6,0),FALSE),0)*IF(JH$19&gt;=MAX($IC$19:JG$19),MIN((JH$19-MAX($IC$19:JG$19)),(JH$19-JG$19)),0)+IF($E48=JH$22,VLOOKUP($C48,Input!$A$8:$IA$39,MATCH(JH$21,Input!$A$6:$IA$6,0),FALSE),0)*IF(JH$18&gt;=MAX($IC$18:JG$18),MIN((JH$18-MAX($IC$18:JG$18)),(JH$18-JG$18)),0)</f>
        <v>0</v>
      </c>
      <c r="JI48" s="1">
        <f>+IF($E48=JI$22,VLOOKUP($C48,Input!$A$8:$IA$39,MATCH(JI$21,Input!$A$6:$IA$6,0),FALSE),0)*IF(JI$19&gt;=MAX($IC$19:JH$19),MIN((JI$19-MAX($IC$19:JH$19)),(JI$19-JH$19)),0)+IF($E48=JI$22,VLOOKUP($C48,Input!$A$8:$IA$39,MATCH(JI$21,Input!$A$6:$IA$6,0),FALSE),0)*IF(JI$18&gt;=MAX($IC$18:JH$18),MIN((JI$18-MAX($IC$18:JH$18)),(JI$18-JH$18)),0)</f>
        <v>0</v>
      </c>
      <c r="JJ48" s="1">
        <f>+IF($E48=JJ$22,VLOOKUP($C48,Input!$A$8:$IA$39,MATCH(JJ$21,Input!$A$6:$IA$6,0),FALSE),0)*IF(JJ$19&gt;=MAX($IC$19:JI$19),MIN((JJ$19-MAX($IC$19:JI$19)),(JJ$19-JI$19)),0)+IF($E48=JJ$22,VLOOKUP($C48,Input!$A$8:$IA$39,MATCH(JJ$21,Input!$A$6:$IA$6,0),FALSE),0)*IF(JJ$18&gt;=MAX($IC$18:JI$18),MIN((JJ$18-MAX($IC$18:JI$18)),(JJ$18-JI$18)),0)</f>
        <v>0</v>
      </c>
      <c r="JK48" s="1">
        <f>+IF($E48=JK$22,VLOOKUP($C48,Input!$A$8:$IA$39,MATCH(JK$21,Input!$A$6:$IA$6,0),FALSE),0)*IF(JK$19&gt;=MAX($IC$19:JJ$19),MIN((JK$19-MAX($IC$19:JJ$19)),(JK$19-JJ$19)),0)+IF($E48=JK$22,VLOOKUP($C48,Input!$A$8:$IA$39,MATCH(JK$21,Input!$A$6:$IA$6,0),FALSE),0)*IF(JK$18&gt;=MAX($IC$18:JJ$18),MIN((JK$18-MAX($IC$18:JJ$18)),(JK$18-JJ$18)),0)</f>
        <v>0</v>
      </c>
      <c r="JL48" s="1">
        <f>+IF($E48=JL$22,VLOOKUP($C48,Input!$A$8:$IA$39,MATCH(JL$21,Input!$A$6:$IA$6,0),FALSE),0)*IF(JL$19&gt;=MAX($IC$19:JK$19),MIN((JL$19-MAX($IC$19:JK$19)),(JL$19-JK$19)),0)+IF($E48=JL$22,VLOOKUP($C48,Input!$A$8:$IA$39,MATCH(JL$21,Input!$A$6:$IA$6,0),FALSE),0)*IF(JL$18&gt;=MAX($IC$18:JK$18),MIN((JL$18-MAX($IC$18:JK$18)),(JL$18-JK$18)),0)</f>
        <v>0</v>
      </c>
      <c r="JN48" t="str">
        <f>+VLOOKUP($C48,Input!$A$8:$GZ$39,MATCH(JN$21,Input!$A$6:$GZ$6,0),FALSE)</f>
        <v>CNG Station Maint in fuel price</v>
      </c>
      <c r="JO48" s="1">
        <f>IF($E48+$I48+$D$7&lt;=JO$22,0,IF(JO$22-$D$7&gt;=$E48,VLOOKUP($C48,Input!$A$8:$GZ$39,MATCH(JO$21,Input!$A$6:$GZ$6,0),FALSE),0)*$F48/$G48)*$D48</f>
        <v>0</v>
      </c>
      <c r="JP48" s="1">
        <f>IF($E48+$I48+$D$7&lt;=JP$22,0,IF(JP$22-$D$7&gt;=$E48,VLOOKUP($C48,Input!$A$8:$GZ$39,MATCH(JP$21,Input!$A$6:$GZ$6,0),FALSE),0)*$F48/$G48)*$D48</f>
        <v>0</v>
      </c>
      <c r="JQ48" s="1">
        <f>IF($E48+$I48+$D$7&lt;=JQ$22,0,IF(JQ$22-$D$7&gt;=$E48,VLOOKUP($C48,Input!$A$8:$GZ$39,MATCH(JQ$21,Input!$A$6:$GZ$6,0),FALSE),0)*$F48/$G48)*$D48</f>
        <v>0</v>
      </c>
      <c r="JR48" s="1">
        <f>IF($E48+$I48+$D$7&lt;=JR$22,0,IF(JR$22-$D$7&gt;=$E48,VLOOKUP($C48,Input!$A$8:$GZ$39,MATCH(JR$21,Input!$A$6:$GZ$6,0),FALSE),0)*$F48/$G48)*$D48</f>
        <v>0</v>
      </c>
      <c r="JS48" s="1">
        <f>IF($E48+$I48+$D$7&lt;=JS$22,0,IF(JS$22-$D$7&gt;=$E48,VLOOKUP($C48,Input!$A$8:$GZ$39,MATCH(JS$21,Input!$A$6:$GZ$6,0),FALSE),0)*$F48/$G48)*$D48</f>
        <v>0</v>
      </c>
      <c r="JT48" s="1">
        <f>IF($E48+$I48+$D$7&lt;=JT$22,0,IF(JT$22-$D$7&gt;=$E48,VLOOKUP($C48,Input!$A$8:$GZ$39,MATCH(JT$21,Input!$A$6:$GZ$6,0),FALSE),0)*$F48/$G48)*$D48</f>
        <v>0</v>
      </c>
      <c r="JU48" s="1">
        <f>IF($E48+$I48+$D$7&lt;=JU$22,0,IF(JU$22-$D$7&gt;=$E48,VLOOKUP($C48,Input!$A$8:$GZ$39,MATCH(JU$21,Input!$A$6:$GZ$6,0),FALSE),0)*$F48/$G48)*$D48</f>
        <v>0</v>
      </c>
      <c r="JV48" s="1">
        <f>IF($E48+$I48+$D$7&lt;=JV$22,0,IF(JV$22-$D$7&gt;=$E48,VLOOKUP($C48,Input!$A$8:$GZ$39,MATCH(JV$21,Input!$A$6:$GZ$6,0),FALSE),0)*$F48/$G48)*$D48</f>
        <v>0</v>
      </c>
      <c r="JW48" s="1">
        <f>IF($E48+$I48+$D$7&lt;=JW$22,0,IF(JW$22-$D$7&gt;=$E48,VLOOKUP($C48,Input!$A$8:$GZ$39,MATCH(JW$21,Input!$A$6:$GZ$6,0),FALSE),0)*$F48/$G48)*$D48</f>
        <v>0</v>
      </c>
      <c r="JX48" s="1">
        <f>IF($E48+$I48+$D$7&lt;=JX$22,0,IF(JX$22-$D$7&gt;=$E48,VLOOKUP($C48,Input!$A$8:$GZ$39,MATCH(JX$21,Input!$A$6:$GZ$6,0),FALSE),0)*$F48/$G48)*$D48</f>
        <v>0</v>
      </c>
      <c r="JY48" s="1">
        <f>IF($E48+$I48+$D$7&lt;=JY$22,0,IF(JY$22-$D$7&gt;=$E48,VLOOKUP($C48,Input!$A$8:$GZ$39,MATCH(JY$21,Input!$A$6:$GZ$6,0),FALSE),0)*$F48/$G48)*$D48</f>
        <v>0</v>
      </c>
      <c r="JZ48" s="1">
        <f>IF($E48+$I48+$D$7&lt;=JZ$22,0,IF(JZ$22-$D$7&gt;=$E48,VLOOKUP($C48,Input!$A$8:$GZ$39,MATCH(JZ$21,Input!$A$6:$GZ$6,0),FALSE),0)*$F48/$G48)*$D48</f>
        <v>0</v>
      </c>
      <c r="KA48" s="1">
        <f>IF($E48+$I48+$D$7&lt;=KA$22,0,IF(KA$22-$D$7&gt;=$E48,VLOOKUP($C48,Input!$A$8:$GZ$39,MATCH(KA$21,Input!$A$6:$GZ$6,0),FALSE),0)*$F48/$G48)*$D48</f>
        <v>0</v>
      </c>
      <c r="KB48" s="1">
        <f>IF($E48+$I48+$D$7&lt;=KB$22,0,IF(KB$22-$D$7&gt;=$E48,VLOOKUP($C48,Input!$A$8:$GZ$39,MATCH(KB$21,Input!$A$6:$GZ$6,0),FALSE),0)*$F48/$G48)*$D48</f>
        <v>0</v>
      </c>
      <c r="KC48" s="1">
        <f>IF($E48+$I48+$D$7&lt;=KC$22,0,IF(KC$22-$D$7&gt;=$E48,VLOOKUP($C48,Input!$A$8:$GZ$39,MATCH(KC$21,Input!$A$6:$GZ$6,0),FALSE),0)*$F48/$G48)*$D48</f>
        <v>0</v>
      </c>
      <c r="KD48" s="1">
        <f>IF($E48+$I48+$D$7&lt;=KD$22,0,IF(KD$22-$D$7&gt;=$E48,VLOOKUP($C48,Input!$A$8:$GZ$39,MATCH(KD$21,Input!$A$6:$GZ$6,0),FALSE),0)*$F48/$G48)*$D48</f>
        <v>0</v>
      </c>
      <c r="KE48" s="1">
        <f>IF($E48+$I48+$D$7&lt;=KE$22,0,IF(KE$22-$D$7&gt;=$E48,VLOOKUP($C48,Input!$A$8:$GZ$39,MATCH(KE$21,Input!$A$6:$GZ$6,0),FALSE),0)*$F48/$G48)*$D48</f>
        <v>0</v>
      </c>
      <c r="KF48" s="1">
        <f>IF($E48+$I48+$D$7&lt;=KF$22,0,IF(KF$22-$D$7&gt;=$E48,VLOOKUP($C48,Input!$A$8:$GZ$39,MATCH(KF$21,Input!$A$6:$GZ$6,0),FALSE),0)*$F48/$G48)*$D48</f>
        <v>0</v>
      </c>
      <c r="KG48" s="1">
        <f>IF($E48+$I48+$D$7&lt;=KG$22,0,IF(KG$22-$D$7&gt;=$E48,VLOOKUP($C48,Input!$A$8:$GZ$39,MATCH(KG$21,Input!$A$6:$GZ$6,0),FALSE),0)*$F48/$G48)*$D48</f>
        <v>0</v>
      </c>
      <c r="KH48" s="1">
        <f>IF($E48+$I48+$D$7&lt;=KH$22,0,IF(KH$22-$D$7&gt;=$E48,VLOOKUP($C48,Input!$A$8:$GZ$39,MATCH(KH$21,Input!$A$6:$GZ$6,0),FALSE),0)*$F48/$G48)*$D48</f>
        <v>0</v>
      </c>
      <c r="KI48" s="1">
        <f>IF($E48+$I48+$D$7&lt;=KI$22,0,IF(KI$22-$D$7&gt;=$E48,VLOOKUP($C48,Input!$A$8:$GZ$39,MATCH(KI$21,Input!$A$6:$GZ$6,0),FALSE),0)*$F48/$G48)*$D48</f>
        <v>0</v>
      </c>
      <c r="KJ48" s="1">
        <f>IF($E48+$I48+$D$7&lt;=KJ$22,0,IF(KJ$22-$D$7&gt;=$E48,VLOOKUP($C48,Input!$A$8:$GZ$39,MATCH(KJ$21,Input!$A$6:$GZ$6,0),FALSE),0)*$F48/$G48)*$D48</f>
        <v>0</v>
      </c>
      <c r="KK48" s="1">
        <f>IF($E48+$I48+$D$7&lt;=KK$22,0,IF(KK$22-$D$7&gt;=$E48,VLOOKUP($C48,Input!$A$8:$GZ$39,MATCH(KK$21,Input!$A$6:$GZ$6,0),FALSE),0)*$F48/$G48)*$D48</f>
        <v>0</v>
      </c>
      <c r="KL48" s="1">
        <f>IF($E48+$I48+$D$7&lt;=KL$22,0,IF(KL$22-$D$7&gt;=$E48,VLOOKUP($C48,Input!$A$8:$GZ$39,MATCH(KL$21,Input!$A$6:$GZ$6,0),FALSE),0)*$F48/$G48)*$D48</f>
        <v>0</v>
      </c>
      <c r="KM48" s="1">
        <f>IF($E48+$I48+$D$7&lt;=KM$22,0,IF(KM$22-$D$7&gt;=$E48,VLOOKUP($C48,Input!$A$8:$GZ$39,MATCH(KM$21,Input!$A$6:$GZ$6,0),FALSE),0)*$F48/$G48)*$D48</f>
        <v>0</v>
      </c>
      <c r="KN48" s="1">
        <f>IF($E48+$I48+$D$7&lt;=KN$22,0,IF(KN$22-$D$7&gt;=$E48,VLOOKUP($C48,Input!$A$8:$GZ$39,MATCH(KN$21,Input!$A$6:$GZ$6,0),FALSE),0)*$F48/$G48)*$D48</f>
        <v>0</v>
      </c>
      <c r="KO48" s="1">
        <f>IF($E48+$I48+$D$7&lt;=KO$22,0,IF(KO$22-$D$7&gt;=$E48,VLOOKUP($C48,Input!$A$8:$GZ$39,MATCH(KO$21,Input!$A$6:$GZ$6,0),FALSE),0)*$F48/$G48)*$D48</f>
        <v>0</v>
      </c>
      <c r="KP48" s="1">
        <f>IF($E48+$I48+$D$7&lt;=KP$22,0,IF(KP$22-$D$7&gt;=$E48,VLOOKUP($C48,Input!$A$8:$GZ$39,MATCH(KP$21,Input!$A$6:$GZ$6,0),FALSE),0)*$F48/$G48)*$D48</f>
        <v>0</v>
      </c>
      <c r="KQ48" s="1">
        <f>IF($E48+$I48+$D$7&lt;=KQ$22,0,IF(KQ$22-$D$7&gt;=$E48,VLOOKUP($C48,Input!$A$8:$GZ$39,MATCH(KQ$21,Input!$A$6:$GZ$6,0),FALSE),0)*$F48/$G48)*$D48</f>
        <v>0</v>
      </c>
      <c r="KR48" s="1">
        <f>IF($E48+$I48+$D$7&lt;=KR$22,0,IF(KR$22-$D$7&gt;=$E48,VLOOKUP($C48,Input!$A$8:$GZ$39,MATCH(KR$21,Input!$A$6:$GZ$6,0),FALSE),0)*$F48/$G48)*$D48</f>
        <v>0</v>
      </c>
      <c r="KS48" s="1">
        <f>IF($E48+$I48+$D$7&lt;=KS$22,0,IF(KS$22-$D$7&gt;=$E48,VLOOKUP($C48,Input!$A$8:$GZ$39,MATCH(KS$21,Input!$A$6:$GZ$6,0),FALSE),0)*$F48/$G48)*$D48</f>
        <v>0</v>
      </c>
      <c r="KT48" s="1">
        <f>IF($E48+$I48+$D$7&lt;=KT$22,0,IF(KT$22-$D$7&gt;=$E48,VLOOKUP($C48,Input!$A$8:$GZ$39,MATCH(KT$21,Input!$A$6:$GZ$6,0),FALSE),0)*$F48/$G48)*$D48</f>
        <v>0</v>
      </c>
      <c r="KU48" s="1">
        <f>IF($E48+$I48+$D$7&lt;=KU$22,0,IF(KU$22-$D$7&gt;=$E48,VLOOKUP($C48,Input!$A$8:$GZ$39,MATCH(KU$21,Input!$A$6:$GZ$6,0),FALSE),0)*$F48/$G48)*$D48</f>
        <v>0</v>
      </c>
      <c r="KV48" s="1">
        <f>IF($E48+$I48+$D$7&lt;=KV$22,0,IF(KV$22-$D$7&gt;=$E48,VLOOKUP($C48,Input!$A$8:$GZ$39,MATCH(KV$21,Input!$A$6:$GZ$6,0),FALSE),0)*$F48/$G48)*$D48</f>
        <v>0</v>
      </c>
      <c r="KW48" s="1">
        <f>IF($E48+$I48+$D$7&lt;=KW$22,0,IF(KW$22-$D$7&gt;=$E48,VLOOKUP($C48,Input!$A$8:$GZ$39,MATCH(KW$21,Input!$A$6:$GZ$6,0),FALSE),0)*$F48/$G48)*$D48</f>
        <v>0</v>
      </c>
      <c r="KY48" t="str">
        <f>VLOOKUP($C48,Input!$A$8:$HV$39,MATCH(KY$21,Input!$A$6:$HV$6,0),FALSE)</f>
        <v xml:space="preserve">CNG (compressed and at pump, including station maintenance) </v>
      </c>
      <c r="KZ48" s="1">
        <f>IF($E48+$I48+$D$7&lt;=KZ$22,0,IF(KZ$22-$D$7&gt;=$E48,VLOOKUP($C48,Input!$A$8:$HV$39,MATCH(KZ$21,Input!$A$6:$HV$6,0),FALSE)/$G48*$F48,0))*$D48</f>
        <v>0</v>
      </c>
      <c r="LA48" s="1">
        <f>IF($E48+$I48+$D$7&lt;=LA$22,0,IF(LA$22-$D$7&gt;=$E48,VLOOKUP($C48,Input!$A$8:$HV$39,MATCH(LA$21,Input!$A$6:$HV$6,0),FALSE)/$G48*$F48,0))*$D48</f>
        <v>0</v>
      </c>
      <c r="LB48" s="1">
        <f>IF($E48+$I48+$D$7&lt;=LB$22,0,IF(LB$22-$D$7&gt;=$E48,VLOOKUP($C48,Input!$A$8:$HV$39,MATCH(LB$21,Input!$A$6:$HV$6,0),FALSE)/$G48*$F48,0))*$D48</f>
        <v>0</v>
      </c>
      <c r="LC48" s="1">
        <f>IF($E48+$I48+$D$7&lt;=LC$22,0,IF(LC$22-$D$7&gt;=$E48,VLOOKUP($C48,Input!$A$8:$HV$39,MATCH(LC$21,Input!$A$6:$HV$6,0),FALSE)/$G48*$F48,0))*$D48</f>
        <v>0</v>
      </c>
      <c r="LD48" s="1">
        <f>IF($E48+$I48+$D$7&lt;=LD$22,0,IF(LD$22-$D$7&gt;=$E48,VLOOKUP($C48,Input!$A$8:$HV$39,MATCH(LD$21,Input!$A$6:$HV$6,0),FALSE)/$G48*$F48,0))*$D48</f>
        <v>0</v>
      </c>
      <c r="LE48" s="1">
        <f>IF($E48+$I48+$D$7&lt;=LE$22,0,IF(LE$22-$D$7&gt;=$E48,VLOOKUP($C48,Input!$A$8:$HV$39,MATCH(LE$21,Input!$A$6:$HV$6,0),FALSE)/$G48*$F48,0))*$D48</f>
        <v>0</v>
      </c>
      <c r="LF48" s="1">
        <f>IF($E48+$I48+$D$7&lt;=LF$22,0,IF(LF$22-$D$7&gt;=$E48,VLOOKUP($C48,Input!$A$8:$HV$39,MATCH(LF$21,Input!$A$6:$HV$6,0),FALSE)/$G48*$F48,0))*$D48</f>
        <v>0</v>
      </c>
      <c r="LG48" s="1">
        <f>IF($E48+$I48+$D$7&lt;=LG$22,0,IF(LG$22-$D$7&gt;=$E48,VLOOKUP($C48,Input!$A$8:$HV$39,MATCH(LG$21,Input!$A$6:$HV$6,0),FALSE)/$G48*$F48,0))*$D48</f>
        <v>0</v>
      </c>
      <c r="LH48" s="1">
        <f>IF($E48+$I48+$D$7&lt;=LH$22,0,IF(LH$22-$D$7&gt;=$E48,VLOOKUP($C48,Input!$A$8:$HV$39,MATCH(LH$21,Input!$A$6:$HV$6,0),FALSE)/$G48*$F48,0))*$D48</f>
        <v>0</v>
      </c>
      <c r="LI48" s="1">
        <f>IF($E48+$I48+$D$7&lt;=LI$22,0,IF(LI$22-$D$7&gt;=$E48,VLOOKUP($C48,Input!$A$8:$HV$39,MATCH(LI$21,Input!$A$6:$HV$6,0),FALSE)/$G48*$F48,0))*$D48</f>
        <v>0</v>
      </c>
      <c r="LJ48" s="1">
        <f>IF($E48+$I48+$D$7&lt;=LJ$22,0,IF(LJ$22-$D$7&gt;=$E48,VLOOKUP($C48,Input!$A$8:$HV$39,MATCH(LJ$21,Input!$A$6:$HV$6,0),FALSE)/$G48*$F48,0))*$D48</f>
        <v>0</v>
      </c>
      <c r="LK48" s="1">
        <f>IF($E48+$I48+$D$7&lt;=LK$22,0,IF(LK$22-$D$7&gt;=$E48,VLOOKUP($C48,Input!$A$8:$HV$39,MATCH(LK$21,Input!$A$6:$HV$6,0),FALSE)/$G48*$F48,0))*$D48</f>
        <v>0</v>
      </c>
      <c r="LL48" s="1">
        <f>IF($E48+$I48+$D$7&lt;=LL$22,0,IF(LL$22-$D$7&gt;=$E48,VLOOKUP($C48,Input!$A$8:$HV$39,MATCH(LL$21,Input!$A$6:$HV$6,0),FALSE)/$G48*$F48,0))*$D48</f>
        <v>0</v>
      </c>
      <c r="LM48" s="1">
        <f>IF($E48+$I48+$D$7&lt;=LM$22,0,IF(LM$22-$D$7&gt;=$E48,VLOOKUP($C48,Input!$A$8:$HV$39,MATCH(LM$21,Input!$A$6:$HV$6,0),FALSE)/$G48*$F48,0))*$D48</f>
        <v>0</v>
      </c>
      <c r="LN48" s="1">
        <f>IF($E48+$I48+$D$7&lt;=LN$22,0,IF(LN$22-$D$7&gt;=$E48,VLOOKUP($C48,Input!$A$8:$HV$39,MATCH(LN$21,Input!$A$6:$HV$6,0),FALSE)/$G48*$F48,0))*$D48</f>
        <v>0</v>
      </c>
      <c r="LO48" s="1">
        <f>IF($E48+$I48+$D$7&lt;=LO$22,0,IF(LO$22-$D$7&gt;=$E48,VLOOKUP($C48,Input!$A$8:$HV$39,MATCH(LO$21,Input!$A$6:$HV$6,0),FALSE)/$G48*$F48,0))*$D48</f>
        <v>0</v>
      </c>
      <c r="LP48" s="1">
        <f>IF($E48+$I48+$D$7&lt;=LP$22,0,IF(LP$22-$D$7&gt;=$E48,VLOOKUP($C48,Input!$A$8:$HV$39,MATCH(LP$21,Input!$A$6:$HV$6,0),FALSE)/$G48*$F48,0))*$D48</f>
        <v>0</v>
      </c>
      <c r="LQ48" s="1">
        <f>IF($E48+$I48+$D$7&lt;=LQ$22,0,IF(LQ$22-$D$7&gt;=$E48,VLOOKUP($C48,Input!$A$8:$HV$39,MATCH(LQ$21,Input!$A$6:$HV$6,0),FALSE)/$G48*$F48,0))*$D48</f>
        <v>0</v>
      </c>
      <c r="LR48" s="1">
        <f>IF($E48+$I48+$D$7&lt;=LR$22,0,IF(LR$22-$D$7&gt;=$E48,VLOOKUP($C48,Input!$A$8:$HV$39,MATCH(LR$21,Input!$A$6:$HV$6,0),FALSE)/$G48*$F48,0))*$D48</f>
        <v>0</v>
      </c>
      <c r="LS48" s="1">
        <f>IF($E48+$I48+$D$7&lt;=LS$22,0,IF(LS$22-$D$7&gt;=$E48,VLOOKUP($C48,Input!$A$8:$HV$39,MATCH(LS$21,Input!$A$6:$HV$6,0),FALSE)/$G48*$F48,0))*$D48</f>
        <v>0</v>
      </c>
      <c r="LT48" s="1">
        <f>IF($E48+$I48+$D$7&lt;=LT$22,0,IF(LT$22-$D$7&gt;=$E48,VLOOKUP($C48,Input!$A$8:$HV$39,MATCH(LT$21,Input!$A$6:$HV$6,0),FALSE)/$G48*$F48,0))*$D48</f>
        <v>0</v>
      </c>
      <c r="LU48" s="1">
        <f>IF($E48+$I48+$D$7&lt;=LU$22,0,IF(LU$22-$D$7&gt;=$E48,VLOOKUP($C48,Input!$A$8:$HV$39,MATCH(LU$21,Input!$A$6:$HV$6,0),FALSE)/$G48*$F48,0))*$D48</f>
        <v>0</v>
      </c>
      <c r="LV48" s="1">
        <f>IF($E48+$I48+$D$7&lt;=LV$22,0,IF(LV$22-$D$7&gt;=$E48,VLOOKUP($C48,Input!$A$8:$HV$39,MATCH(LV$21,Input!$A$6:$HV$6,0),FALSE)/$G48*$F48,0))*$D48</f>
        <v>0</v>
      </c>
      <c r="LW48" s="1">
        <f>IF($E48+$I48+$D$7&lt;=LW$22,0,IF(LW$22-$D$7&gt;=$E48,VLOOKUP($C48,Input!$A$8:$HV$39,MATCH(LW$21,Input!$A$6:$HV$6,0),FALSE)/$G48*$F48,0))*$D48</f>
        <v>0</v>
      </c>
      <c r="LX48" s="1">
        <f>IF($E48+$I48+$D$7&lt;=LX$22,0,IF(LX$22-$D$7&gt;=$E48,VLOOKUP($C48,Input!$A$8:$HV$39,MATCH(LX$21,Input!$A$6:$HV$6,0),FALSE)/$G48*$F48,0))*$D48</f>
        <v>0</v>
      </c>
      <c r="LY48" s="1">
        <f>IF($E48+$I48+$D$7&lt;=LY$22,0,IF(LY$22-$D$7&gt;=$E48,VLOOKUP($C48,Input!$A$8:$HV$39,MATCH(LY$21,Input!$A$6:$HV$6,0),FALSE)/$G48*$F48,0))*$D48</f>
        <v>4931707.6323679043</v>
      </c>
      <c r="LZ48" s="1">
        <f>IF($E48+$I48+$D$7&lt;=LZ$22,0,IF(LZ$22-$D$7&gt;=$E48,VLOOKUP($C48,Input!$A$8:$HV$39,MATCH(LZ$21,Input!$A$6:$HV$6,0),FALSE)/$G48*$F48,0))*$D48</f>
        <v>5033420.7092612106</v>
      </c>
      <c r="MA48" s="1">
        <f>IF($E48+$I48+$D$7&lt;=MA$22,0,IF(MA$22-$D$7&gt;=$E48,VLOOKUP($C48,Input!$A$8:$HV$39,MATCH(MA$21,Input!$A$6:$HV$6,0),FALSE)/$G48*$F48,0))*$D48</f>
        <v>5855420.6033015018</v>
      </c>
      <c r="MB48" s="1">
        <f>IF($E48+$I48+$D$7&lt;=MB$22,0,IF(MB$22-$D$7&gt;=$E48,VLOOKUP($C48,Input!$A$8:$HV$39,MATCH(MB$21,Input!$A$6:$HV$6,0),FALSE)/$G48*$F48,0))*$D48</f>
        <v>5916065.9565362232</v>
      </c>
      <c r="MC48" s="1">
        <f>IF($E48+$I48+$D$7&lt;=MC$22,0,IF(MC$22-$D$7&gt;=$E48,VLOOKUP($C48,Input!$A$8:$HV$39,MATCH(MC$21,Input!$A$6:$HV$6,0),FALSE)/$G48*$F48,0))*$D48</f>
        <v>5969796.3206430851</v>
      </c>
      <c r="MD48" s="1">
        <f>IF($E48+$I48+$D$7&lt;=MD$22,0,IF(MD$22-$D$7&gt;=$E48,VLOOKUP($C48,Input!$A$8:$HV$39,MATCH(MD$21,Input!$A$6:$HV$6,0),FALSE)/$G48*$F48,0))*$D48</f>
        <v>5983430.9903587857</v>
      </c>
      <c r="ME48" s="1">
        <f>IF($E48+$I48+$D$7&lt;=ME$22,0,IF(ME$22-$D$7&gt;=$E48,VLOOKUP($C48,Input!$A$8:$HV$39,MATCH(ME$21,Input!$A$6:$HV$6,0),FALSE)/$G48*$F48,0))*$D48</f>
        <v>6109592.1009668177</v>
      </c>
      <c r="MF48" s="1">
        <f>IF($E48+$I48+$D$7&lt;=MF$22,0,IF(MF$22-$D$7&gt;=$E48,VLOOKUP($C48,Input!$A$8:$HV$39,MATCH(MF$21,Input!$A$6:$HV$6,0),FALSE)/$G48*$F48,0))*$D48</f>
        <v>6127800.9295146177</v>
      </c>
      <c r="MG48" s="1">
        <f>IF($E48+$I48+$D$7&lt;=MG$22,0,IF(MG$22-$D$7&gt;=$E48,VLOOKUP($C48,Input!$A$8:$HV$39,MATCH(MG$21,Input!$A$6:$HV$6,0),FALSE)/$G48*$F48,0))*$D48</f>
        <v>6136766.6583126262</v>
      </c>
      <c r="MH48" s="1">
        <f>IF($E48+$I48+$D$7&lt;=MH$22,0,IF(MH$22-$D$7&gt;=$E48,VLOOKUP($C48,Input!$A$8:$HV$39,MATCH(MH$21,Input!$A$6:$HV$6,0),FALSE)/$G48*$F48,0))*$D48</f>
        <v>6163232.1964207347</v>
      </c>
      <c r="MI48" s="1">
        <f>IF($E48+$I48+$D$7&lt;=MI$22,0,IF(MI$22-$D$7&gt;=$E48,VLOOKUP($C48,Input!$A$8:$HV$39,MATCH(MI$21,Input!$A$6:$HV$6,0),FALSE)/$G48*$F48,0))*$D48</f>
        <v>6200756.8754511187</v>
      </c>
      <c r="MJ48" s="1">
        <f>IF($E48+$I48+$D$7&lt;=MJ$22,0,IF(MJ$22-$D$7&gt;=$E48,VLOOKUP($C48,Input!$A$8:$HV$39,MATCH(MJ$21,Input!$A$6:$HV$6,0),FALSE)/$G48*$F48,0))*$D48</f>
        <v>6235614.1157868989</v>
      </c>
      <c r="MK48" s="1">
        <f>IF($E48+$I48+$D$7&lt;=MK$22,0,IF(MK$22-$D$7&gt;=$E48,VLOOKUP($C48,Input!$A$8:$HV$39,MATCH(MK$21,Input!$A$6:$HV$6,0),FALSE)/$G48*$F48,0))*$D48</f>
        <v>6248674.3486202052</v>
      </c>
      <c r="ML48" s="1">
        <f>IF($E48+$I48+$D$7&lt;=ML$22,0,IF(ML$22-$D$7&gt;=$E48,VLOOKUP($C48,Input!$A$8:$HV$39,MATCH(ML$21,Input!$A$6:$HV$6,0),FALSE)/$G48*$F48,0))*$D48</f>
        <v>6250874.0315677188</v>
      </c>
      <c r="MM48" s="1">
        <f>IF($E48+$I48+$D$7&lt;=MM$22,0,IF(MM$22-$D$7&gt;=$E48,VLOOKUP($C48,Input!$A$8:$HV$39,MATCH(MM$21,Input!$A$6:$HV$6,0),FALSE)/$G48*$F48,0))*$D48</f>
        <v>0</v>
      </c>
      <c r="MN48" s="1">
        <f>IF($E48+$I48+$D$7&lt;=MN$22,0,IF(MN$22-$D$7&gt;=$E48,VLOOKUP($C48,Input!$A$8:$HV$39,MATCH(MN$21,Input!$A$6:$HV$6,0),FALSE)/$G48*$F48,0))*$D48</f>
        <v>0</v>
      </c>
      <c r="MO48" s="1">
        <f>IF($E48+$I48+$D$7&lt;=MO$22,0,IF(MO$22-$D$7&gt;=$E48,VLOOKUP($C48,Input!$A$8:$HV$39,MATCH(MO$21,Input!$A$6:$HV$6,0),FALSE)/$G48*$F48,0))*$D48</f>
        <v>0</v>
      </c>
      <c r="MP48" s="1">
        <f>IF($E48+$I48+$D$7&lt;=MP$22,0,IF(MP$22-$D$7&gt;=$E48,VLOOKUP($C48,Input!$A$8:$HV$39,MATCH(MP$21,Input!$A$6:$HV$6,0),FALSE)/$G48*$F48,0))*$D48</f>
        <v>0</v>
      </c>
      <c r="MQ48" s="1">
        <f>IF($E48+$I48+$D$7&lt;=MQ$22,0,IF(MQ$22-$D$7&gt;=$E48,VLOOKUP($C48,Input!$A$8:$HV$39,MATCH(MQ$21,Input!$A$6:$HV$6,0),FALSE)/$G48*$F48,0))*$D48</f>
        <v>0</v>
      </c>
      <c r="MR48" s="1">
        <f>IF($E48+$I48+$D$7&lt;=MR$22,0,IF(MR$22-$D$7&gt;=$E48,VLOOKUP($C48,Input!$A$8:$HV$39,MATCH(MR$21,Input!$A$6:$HV$6,0),FALSE)/$G48*$F48,0))*$D48</f>
        <v>0</v>
      </c>
      <c r="MS48" s="1">
        <f>IF($E48+$I48+$D$7&lt;=MS$22,0,IF(MS$22-$D$7&gt;=$E48,VLOOKUP($C48,Input!$A$8:$HV$39,MATCH(MS$21,Input!$A$6:$HV$6,0),FALSE)/$G48*$F48,0))*$D48</f>
        <v>0</v>
      </c>
      <c r="MT48" s="1">
        <f>IF($E48+$I48+$D$7&lt;=MT$22,0,IF(MT$22-$D$7&gt;=$E48,VLOOKUP($C48,Input!$A$8:$HV$39,MATCH(MT$21,Input!$A$6:$HV$6,0),FALSE)/$G48*$F48,0))*$D48</f>
        <v>0</v>
      </c>
      <c r="MU48" s="1">
        <f>IF($E48+$I48+$D$7&lt;=MU$22,0,IF(MU$22-$D$7&gt;=$E48,VLOOKUP($C48,Input!$A$8:$HV$39,MATCH(MU$21,Input!$A$6:$HV$6,0),FALSE)/$G48*$F48,0))*$D48</f>
        <v>0</v>
      </c>
      <c r="MV48" s="1">
        <f>IF($E48+$I48+$D$7&lt;=MV$22,0,IF(MV$22-$D$7&gt;=$E48,VLOOKUP($C48,Input!$A$8:$HV$39,MATCH(MV$21,Input!$A$6:$HV$6,0),FALSE)/$G48*$F48,0))*$D48</f>
        <v>0</v>
      </c>
      <c r="MW48" s="1">
        <f>IF($E48+$I48+$D$7&lt;=MW$22,0,IF(MW$22-$D$7&gt;=$E48,VLOOKUP($C48,Input!$A$8:$HV$39,MATCH(MW$21,Input!$A$6:$HV$6,0),FALSE)/$G48*$F48,0))*$D48</f>
        <v>0</v>
      </c>
      <c r="MX48" s="1">
        <f>IF($E48+$I48+$D$7&lt;=MX$22,0,IF(MX$22-$D$7&gt;=$E48,VLOOKUP($C48,Input!$A$8:$HV$39,MATCH(MX$21,Input!$A$6:$HV$6,0),FALSE)/$G48*$F48,0))*$D48</f>
        <v>0</v>
      </c>
      <c r="MZ48" t="str">
        <f>VLOOKUP($C48,Input!$A$8:$HV$39,MATCH(MZ$21,Input!$A$6:$HV$6,0),FALSE)</f>
        <v>Fossil CNG LCFS Credit ($/DGE)</v>
      </c>
      <c r="NA48" s="1">
        <f>IF($E48+$I48+$D$7&lt;=NA$22,0,IF(NA$22-$D$7&gt;=$E48,-VLOOKUP($C48,Input!$A$8:$HV$39,MATCH(NA$21,Input!$A$6:$HV$6,0),FALSE)/$G48*$F48,0))*$D48*$G$4/100</f>
        <v>0</v>
      </c>
      <c r="NB48" s="1">
        <f>IF($E48+$I48+$D$7&lt;=NB$22,0,IF(NB$22-$D$7&gt;=$E48,-VLOOKUP($C48,Input!$A$8:$HV$39,MATCH(NB$21,Input!$A$6:$HV$6,0),FALSE)/$G48*$F48,0))*$D48*$G$4/100</f>
        <v>0</v>
      </c>
      <c r="NC48" s="1">
        <f>IF($E48+$I48+$D$7&lt;=NC$22,0,IF(NC$22-$D$7&gt;=$E48,-VLOOKUP($C48,Input!$A$8:$HV$39,MATCH(NC$21,Input!$A$6:$HV$6,0),FALSE)/$G48*$F48,0))*$D48*$G$4/100</f>
        <v>0</v>
      </c>
      <c r="ND48" s="1">
        <f>IF($E48+$I48+$D$7&lt;=ND$22,0,IF(ND$22-$D$7&gt;=$E48,-VLOOKUP($C48,Input!$A$8:$HV$39,MATCH(ND$21,Input!$A$6:$HV$6,0),FALSE)/$G48*$F48,0))*$D48*$G$4/100</f>
        <v>0</v>
      </c>
      <c r="NE48" s="1">
        <f>IF($E48+$I48+$D$7&lt;=NE$22,0,IF(NE$22-$D$7&gt;=$E48,-VLOOKUP($C48,Input!$A$8:$HV$39,MATCH(NE$21,Input!$A$6:$HV$6,0),FALSE)/$G48*$F48,0))*$D48*$G$4/100</f>
        <v>0</v>
      </c>
      <c r="NF48" s="1">
        <f>IF($E48+$I48+$D$7&lt;=NF$22,0,IF(NF$22-$D$7&gt;=$E48,-VLOOKUP($C48,Input!$A$8:$HV$39,MATCH(NF$21,Input!$A$6:$HV$6,0),FALSE)/$G48*$F48,0))*$D48*$G$4/100</f>
        <v>0</v>
      </c>
      <c r="NG48" s="1">
        <f>IF($E48+$I48+$D$7&lt;=NG$22,0,IF(NG$22-$D$7&gt;=$E48,-VLOOKUP($C48,Input!$A$8:$HV$39,MATCH(NG$21,Input!$A$6:$HV$6,0),FALSE)/$G48*$F48,0))*$D48*$G$4/100</f>
        <v>0</v>
      </c>
      <c r="NH48" s="1">
        <f>IF($E48+$I48+$D$7&lt;=NH$22,0,IF(NH$22-$D$7&gt;=$E48,-VLOOKUP($C48,Input!$A$8:$HV$39,MATCH(NH$21,Input!$A$6:$HV$6,0),FALSE)/$G48*$F48,0))*$D48*$G$4/100</f>
        <v>0</v>
      </c>
      <c r="NI48" s="1">
        <f>IF($E48+$I48+$D$7&lt;=NI$22,0,IF(NI$22-$D$7&gt;=$E48,-VLOOKUP($C48,Input!$A$8:$HV$39,MATCH(NI$21,Input!$A$6:$HV$6,0),FALSE)/$G48*$F48,0))*$D48*$G$4/100</f>
        <v>0</v>
      </c>
      <c r="NJ48" s="1">
        <f>IF($E48+$I48+$D$7&lt;=NJ$22,0,IF(NJ$22-$D$7&gt;=$E48,-VLOOKUP($C48,Input!$A$8:$HV$39,MATCH(NJ$21,Input!$A$6:$HV$6,0),FALSE)/$G48*$F48,0))*$D48*$G$4/100</f>
        <v>-200214.46243298994</v>
      </c>
      <c r="NK48" s="1">
        <f>IF($E48+$I48+$D$7&lt;=NK$22,0,IF(NK$22-$D$7&gt;=$E48,-VLOOKUP($C48,Input!$A$8:$HV$39,MATCH(NK$21,Input!$A$6:$HV$6,0),FALSE)/$G48*$F48,0))*$D48*$G$4/100</f>
        <v>-200214.46243298994</v>
      </c>
      <c r="NL48" s="1">
        <f>IF($E48+$I48+$D$7&lt;=NL$22,0,IF(NL$22-$D$7&gt;=$E48,-VLOOKUP($C48,Input!$A$8:$HV$39,MATCH(NL$21,Input!$A$6:$HV$6,0),FALSE)/$G48*$F48,0))*$D48*$G$4/100</f>
        <v>-200214.46243298994</v>
      </c>
      <c r="NM48" s="1">
        <f>IF($E48+$I48+$D$7&lt;=NM$22,0,IF(NM$22-$D$7&gt;=$E48,-VLOOKUP($C48,Input!$A$8:$HV$39,MATCH(NM$21,Input!$A$6:$HV$6,0),FALSE)/$G48*$F48,0))*$D48*$G$4/100</f>
        <v>-200214.46243298994</v>
      </c>
      <c r="NN48" s="1">
        <f>IF($E48+$I48+$D$7&lt;=NN$22,0,IF(NN$22-$D$7&gt;=$E48,-VLOOKUP($C48,Input!$A$8:$HV$39,MATCH(NN$21,Input!$A$6:$HV$6,0),FALSE)/$G48*$F48,0))*$D48*$G$4/100</f>
        <v>-200214.46243298994</v>
      </c>
      <c r="NO48" s="1">
        <f>IF($E48+$I48+$D$7&lt;=NO$22,0,IF(NO$22-$D$7&gt;=$E48,-VLOOKUP($C48,Input!$A$8:$HV$39,MATCH(NO$21,Input!$A$6:$HV$6,0),FALSE)/$G48*$F48,0))*$D48*$G$4/100</f>
        <v>-200214.46243298994</v>
      </c>
      <c r="NP48" s="1">
        <f>IF($E48+$I48+$D$7&lt;=NP$22,0,IF(NP$22-$D$7&gt;=$E48,-VLOOKUP($C48,Input!$A$8:$HV$39,MATCH(NP$21,Input!$A$6:$HV$6,0),FALSE)/$G48*$F48,0))*$D48*$G$4/100</f>
        <v>-200214.46243298994</v>
      </c>
      <c r="NQ48" s="1">
        <f>IF($E48+$I48+$D$7&lt;=NQ$22,0,IF(NQ$22-$D$7&gt;=$E48,-VLOOKUP($C48,Input!$A$8:$HV$39,MATCH(NQ$21,Input!$A$6:$HV$6,0),FALSE)/$G48*$F48,0))*$D48*$G$4/100</f>
        <v>-200214.46243298994</v>
      </c>
      <c r="NR48" s="1">
        <f>IF($E48+$I48+$D$7&lt;=NR$22,0,IF(NR$22-$D$7&gt;=$E48,-VLOOKUP($C48,Input!$A$8:$HV$39,MATCH(NR$21,Input!$A$6:$HV$6,0),FALSE)/$G48*$F48,0))*$D48*$G$4/100</f>
        <v>-200214.46243298994</v>
      </c>
      <c r="NS48" s="1">
        <f>IF($E48+$I48+$D$7&lt;=NS$22,0,IF(NS$22-$D$7&gt;=$E48,-VLOOKUP($C48,Input!$A$8:$HV$39,MATCH(NS$21,Input!$A$6:$HV$6,0),FALSE)/$G48*$F48,0))*$D48*$G$4/100</f>
        <v>-200214.46243298994</v>
      </c>
      <c r="NT48" s="1">
        <f>IF($E48+$I48+$D$7&lt;=NT$22,0,IF(NT$22-$D$7&gt;=$E48,-VLOOKUP($C48,Input!$A$8:$HV$39,MATCH(NT$21,Input!$A$6:$HV$6,0),FALSE)/$G48*$F48,0))*$D48*$G$4/100</f>
        <v>-200214.46243298994</v>
      </c>
      <c r="NU48" s="1">
        <f>IF($E48+$I48+$D$7&lt;=NU$22,0,IF(NU$22-$D$7&gt;=$E48,-VLOOKUP($C48,Input!$A$8:$HV$39,MATCH(NU$21,Input!$A$6:$HV$6,0),FALSE)/$G48*$F48,0))*$D48*$G$4/100</f>
        <v>-200214.46243298994</v>
      </c>
      <c r="NV48" s="1">
        <f>IF($E48+$I48+$D$7&lt;=NV$22,0,IF(NV$22-$D$7&gt;=$E48,-VLOOKUP($C48,Input!$A$8:$HV$39,MATCH(NV$21,Input!$A$6:$HV$6,0),FALSE)/$G48*$F48,0))*$D48*$G$4/100</f>
        <v>-200214.46243298994</v>
      </c>
      <c r="NW48" s="1">
        <f>IF($E48+$I48+$D$7&lt;=NW$22,0,IF(NW$22-$D$7&gt;=$E48,-VLOOKUP($C48,Input!$A$8:$HV$39,MATCH(NW$21,Input!$A$6:$HV$6,0),FALSE)/$G48*$F48,0))*$D48*$G$4/100</f>
        <v>-200214.46243298994</v>
      </c>
      <c r="NX48" s="1">
        <f>IF($E48+$I48+$D$7&lt;=NX$22,0,IF(NX$22-$D$7&gt;=$E48,-VLOOKUP($C48,Input!$A$8:$HV$39,MATCH(NX$21,Input!$A$6:$HV$6,0),FALSE)/$G48*$F48,0))*$D48*$G$4/100</f>
        <v>0</v>
      </c>
      <c r="NY48" s="1">
        <f>IF($E48+$I48+$D$7&lt;=NY$22,0,IF(NY$22-$D$7&gt;=$E48,-VLOOKUP($C48,Input!$A$8:$HV$39,MATCH(NY$21,Input!$A$6:$HV$6,0),FALSE)/$G48*$F48,0))*$D48*$G$4/100</f>
        <v>0</v>
      </c>
      <c r="NZ48" s="1">
        <f>IF($E48+$I48+$D$7&lt;=NZ$22,0,IF(NZ$22-$D$7&gt;=$E48,-VLOOKUP($C48,Input!$A$8:$HV$39,MATCH(NZ$21,Input!$A$6:$HV$6,0),FALSE)/$G48*$F48,0))*$D48*$G$4/100</f>
        <v>0</v>
      </c>
      <c r="OA48" s="1">
        <f>IF($E48+$I48+$D$7&lt;=OA$22,0,IF(OA$22-$D$7&gt;=$E48,-VLOOKUP($C48,Input!$A$8:$HV$39,MATCH(OA$21,Input!$A$6:$HV$6,0),FALSE)/$G48*$F48,0))*$D48*$G$4/100</f>
        <v>0</v>
      </c>
      <c r="OB48" s="1">
        <f>IF($E48+$I48+$D$7&lt;=OB$22,0,IF(OB$22-$D$7&gt;=$E48,-VLOOKUP($C48,Input!$A$8:$HV$39,MATCH(OB$21,Input!$A$6:$HV$6,0),FALSE)/$G48*$F48,0))*$D48*$G$4/100</f>
        <v>0</v>
      </c>
      <c r="OC48" s="1">
        <f>IF($E48+$I48+$D$7&lt;=OC$22,0,IF(OC$22-$D$7&gt;=$E48,-VLOOKUP($C48,Input!$A$8:$HV$39,MATCH(OC$21,Input!$A$6:$HV$6,0),FALSE)/$G48*$F48,0))*$D48*$G$4/100</f>
        <v>0</v>
      </c>
      <c r="OD48" s="1">
        <f>IF($E48+$I48+$D$7&lt;=OD$22,0,IF(OD$22-$D$7&gt;=$E48,-VLOOKUP($C48,Input!$A$8:$HV$39,MATCH(OD$21,Input!$A$6:$HV$6,0),FALSE)/$G48*$F48,0))*$D48*$G$4/100</f>
        <v>0</v>
      </c>
      <c r="OE48" s="1">
        <f>IF($E48+$I48+$D$7&lt;=OE$22,0,IF(OE$22-$D$7&gt;=$E48,-VLOOKUP($C48,Input!$A$8:$HV$39,MATCH(OE$21,Input!$A$6:$HV$6,0),FALSE)/$G48*$F48,0))*$D48*$G$4/100</f>
        <v>0</v>
      </c>
      <c r="OF48" s="1">
        <f>IF($E48+$I48+$D$7&lt;=OF$22,0,IF(OF$22-$D$7&gt;=$E48,-VLOOKUP($C48,Input!$A$8:$HV$39,MATCH(OF$21,Input!$A$6:$HV$6,0),FALSE)/$G48*$F48,0))*$D48*$G$4/100</f>
        <v>0</v>
      </c>
      <c r="OG48" s="1">
        <f>IF($E48+$I48+$D$7&lt;=OG$22,0,IF(OG$22-$D$7&gt;=$E48,-VLOOKUP($C48,Input!$A$8:$HV$39,MATCH(OG$21,Input!$A$6:$HV$6,0),FALSE)/$G48*$F48,0))*$D48*$G$4/100</f>
        <v>0</v>
      </c>
      <c r="OH48" s="1">
        <f>IF($E48+$I48+$D$7&lt;=OH$22,0,IF(OH$22-$D$7&gt;=$E48,-VLOOKUP($C48,Input!$A$8:$HV$39,MATCH(OH$21,Input!$A$6:$HV$6,0),FALSE)/$G48*$F48,0))*$D48*$G$4/100</f>
        <v>0</v>
      </c>
      <c r="OI48" s="1">
        <f>IF($E48+$I48+$D$7&lt;=OI$22,0,IF(OI$22-$D$7&gt;=$E48,-VLOOKUP($C48,Input!$A$8:$HV$39,MATCH(OI$21,Input!$A$6:$HV$6,0),FALSE)/$G48*$F48,0))*$D48*$G$4/100</f>
        <v>0</v>
      </c>
      <c r="OK48" t="str">
        <f>VLOOKUP($C48,Input!$A$8:$HW$39,MATCH(OK$21,Input!$A$6:$HW$6,0),FALSE)</f>
        <v>NA</v>
      </c>
      <c r="OL48" s="1">
        <f>IF($E48+$I48+$D$7&lt;=OL$22,0,IF(OL$22-$D$7&gt;=$E48,IF(COUNTIF($KZ48:LP48,"&gt;0")&gt;0,VLOOKUP($C48,Input!$A$8:$HV$21,MATCH($OK$21+COUNTIF($KZ48:LP48,"&gt;0"),Input!$A$6:$HV$6,0),FALSE),0),0))*$D48</f>
        <v>0</v>
      </c>
      <c r="OM48" s="1">
        <f>IF($E48+$I48+$D$7&lt;=OM$22,0,IF(OM$22-$D$7&gt;=$E48,IF(COUNTIF($KZ48:LQ48,"&gt;0")&gt;0,VLOOKUP($C48,Input!$A$8:$HV$21,MATCH($OK$21+COUNTIF($KZ48:LQ48,"&gt;0"),Input!$A$6:$HV$6,0),FALSE),0),0))*$D48</f>
        <v>0</v>
      </c>
      <c r="ON48" s="1">
        <f>IF($E48+$I48+$D$7&lt;=ON$22,0,IF(ON$22-$D$7&gt;=$E48,IF(COUNTIF($KZ48:LR48,"&gt;0")&gt;0,VLOOKUP($C48,Input!$A$8:$HV$21,MATCH($OK$21+COUNTIF($KZ48:LR48,"&gt;0"),Input!$A$6:$HV$6,0),FALSE),0),0))*$D48</f>
        <v>0</v>
      </c>
      <c r="OO48" s="1">
        <f>IF($E48+$I48+$D$7&lt;=OO$22,0,IF(OO$22-$D$7&gt;=$E48,IF(COUNTIF($KZ48:LS48,"&gt;0")&gt;0,VLOOKUP($C48,Input!$A$8:$HV$21,MATCH($OK$21+COUNTIF($KZ48:LS48,"&gt;0"),Input!$A$6:$HV$6,0),FALSE),0),0))*$D48</f>
        <v>0</v>
      </c>
      <c r="OP48" s="1">
        <f>IF($E48+$I48+$D$7&lt;=OP$22,0,IF(OP$22-$D$7&gt;=$E48,IF(COUNTIF($KZ48:LT48,"&gt;0")&gt;0,VLOOKUP($C48,Input!$A$8:$HV$21,MATCH($OK$21+COUNTIF($KZ48:LT48,"&gt;0"),Input!$A$6:$HV$6,0),FALSE),0),0))*$D48</f>
        <v>0</v>
      </c>
      <c r="OQ48" s="1">
        <f>IF($E48+$I48+$D$7&lt;=OQ$22,0,IF(OQ$22-$D$7&gt;=$E48,IF(COUNTIF($KZ48:LU48,"&gt;0")&gt;0,VLOOKUP($C48,Input!$A$8:$HV$21,MATCH($OK$21+COUNTIF($KZ48:LU48,"&gt;0"),Input!$A$6:$HV$6,0),FALSE),0),0))*$D48</f>
        <v>0</v>
      </c>
      <c r="OR48" s="1">
        <f>IF($E48+$I48+$D$7&lt;=OR$22,0,IF(OR$22-$D$7&gt;=$E48,IF(COUNTIF($KZ48:LV48,"&gt;0")&gt;0,VLOOKUP($C48,Input!$A$8:$HV$21,MATCH($OK$21+COUNTIF($KZ48:LV48,"&gt;0"),Input!$A$6:$HV$6,0),FALSE),0),0))*$D48</f>
        <v>0</v>
      </c>
      <c r="OS48" s="1">
        <f>IF($E48+$I48+$D$7&lt;=OS$22,0,IF(OS$22-$D$7&gt;=$E48,IF(COUNTIF($KZ48:LW48,"&gt;0")&gt;0,VLOOKUP($C48,Input!$A$8:$HV$21,MATCH($OK$21+COUNTIF($KZ48:LW48,"&gt;0"),Input!$A$6:$HV$6,0),FALSE),0),0))*$D48</f>
        <v>0</v>
      </c>
      <c r="OT48" s="1">
        <f>IF($E48+$I48+$D$7&lt;=OT$22,0,IF(OT$22-$D$7&gt;=$E48,IF(COUNTIF($KZ48:LX48,"&gt;0")&gt;0,VLOOKUP($C48,Input!$A$8:$HV$21,MATCH($OK$21+COUNTIF($KZ48:LX48,"&gt;0"),Input!$A$6:$HV$6,0),FALSE),0),0))*$D48</f>
        <v>0</v>
      </c>
      <c r="OU48" s="1">
        <f>IF($E48+$I48+$D$7&lt;=OU$22,0,IF(OU$22-$D$7&gt;=$E48,IF(COUNTIF($KZ48:LY48,"&gt;0")&gt;0,VLOOKUP($C48,Input!$A$8:$HV$21,MATCH($OK$21+COUNTIF($KZ48:LY48,"&gt;0"),Input!$A$6:$HV$6,0),FALSE),0),0))*$D48</f>
        <v>0</v>
      </c>
      <c r="OV48" s="1">
        <f>IF($E48+$I48+$D$7&lt;=OV$22,0,IF(OV$22-$D$7&gt;=$E48,IF(COUNTIF($KZ48:LZ48,"&gt;0")&gt;0,VLOOKUP($C48,Input!$A$8:$HV$21,MATCH($OK$21+COUNTIF($KZ48:LZ48,"&gt;0"),Input!$A$6:$HV$6,0),FALSE),0),0))*$D48</f>
        <v>0</v>
      </c>
      <c r="OW48" s="1">
        <f>IF($E48+$I48+$D$7&lt;=OW$22,0,IF(OW$22-$D$7&gt;=$E48,IF(COUNTIF($KZ48:MA48,"&gt;0")&gt;0,VLOOKUP($C48,Input!$A$8:$HV$21,MATCH($OK$21+COUNTIF($KZ48:MA48,"&gt;0"),Input!$A$6:$HV$6,0),FALSE),0),0))*$D48</f>
        <v>0</v>
      </c>
      <c r="OX48" s="1">
        <f>IF($E48+$I48+$D$7&lt;=OX$22,0,IF(OX$22-$D$7&gt;=$E48,IF(COUNTIF($KZ48:MB48,"&gt;0")&gt;0,VLOOKUP($C48,Input!$A$8:$HV$21,MATCH($OK$21+COUNTIF($KZ48:MB48,"&gt;0"),Input!$A$6:$HV$6,0),FALSE),0),0))*$D48</f>
        <v>0</v>
      </c>
      <c r="OY48" s="1">
        <f>IF($E48+$I48+$D$7&lt;=OY$22,0,IF(OY$22-$D$7&gt;=$E48,IF(COUNTIF($KZ48:MC48,"&gt;0")&gt;0,VLOOKUP($C48,Input!$A$8:$HV$21,MATCH($OK$21+COUNTIF($KZ48:MC48,"&gt;0"),Input!$A$6:$HV$6,0),FALSE),0),0))*$D48</f>
        <v>0</v>
      </c>
      <c r="OZ48" s="1">
        <f>IF($E48+$I48+$D$7&lt;=OZ$22,0,IF(OZ$22-$D$7&gt;=$E48,IF(COUNTIF($KZ48:MD48,"&gt;0")&gt;0,VLOOKUP($C48,Input!$A$8:$HV$21,MATCH($OK$21+COUNTIF($KZ48:MD48,"&gt;0"),Input!$A$6:$HV$6,0),FALSE),0),0))*$D48</f>
        <v>0</v>
      </c>
      <c r="PA48" s="1">
        <f>IF($E48+$I48+$D$7&lt;=PA$22,0,IF(PA$22-$D$7&gt;=$E48,IF(COUNTIF($KZ48:ME48,"&gt;0")&gt;0,VLOOKUP($C48,Input!$A$8:$HV$21,MATCH($OK$21+COUNTIF($KZ48:ME48,"&gt;0"),Input!$A$6:$HV$6,0),FALSE),0),0))*$D48</f>
        <v>0</v>
      </c>
      <c r="PB48" s="1">
        <f>IF($E48+$I48+$D$7&lt;=PB$22,0,IF(PB$22-$D$7&gt;=$E48,IF(COUNTIF($KZ48:MF48,"&gt;0")&gt;0,VLOOKUP($C48,Input!$A$8:$HV$21,MATCH($OK$21+COUNTIF($KZ48:MF48,"&gt;0"),Input!$A$6:$HV$6,0),FALSE),0),0))*$D48</f>
        <v>0</v>
      </c>
      <c r="PC48" s="1">
        <f>IF($E48+$I48+$D$7&lt;=PC$22,0,IF(PC$22-$D$7&gt;=$E48,IF(COUNTIF($KZ48:MG48,"&gt;0")&gt;0,VLOOKUP($C48,Input!$A$8:$HV$21,MATCH($OK$21+COUNTIF($KZ48:MG48,"&gt;0"),Input!$A$6:$HV$6,0),FALSE),0),0))*$D48</f>
        <v>0</v>
      </c>
      <c r="PD48" s="1">
        <f>IF($E48+$I48+$D$7&lt;=PD$22,0,IF(PD$22-$D$7&gt;=$E48,IF(COUNTIF($KZ48:MH48,"&gt;0")&gt;0,VLOOKUP($C48,Input!$A$8:$HV$21,MATCH($OK$21+COUNTIF($KZ48:MH48,"&gt;0"),Input!$A$6:$HV$6,0),FALSE),0),0))*$D48</f>
        <v>0</v>
      </c>
      <c r="PE48" s="1">
        <f>IF($E48+$I48+$D$7&lt;=PE$22,0,IF(PE$22-$D$7&gt;=$E48,IF(COUNTIF($KZ48:MI48,"&gt;0")&gt;0,VLOOKUP($C48,Input!$A$8:$HV$21,MATCH($OK$21+COUNTIF($KZ48:MI48,"&gt;0"),Input!$A$6:$HV$6,0),FALSE),0),0))*$D48</f>
        <v>0</v>
      </c>
      <c r="PF48" s="1">
        <f>IF($E48+$I48+$D$7&lt;=PF$22,0,IF(PF$22-$D$7&gt;=$E48,IF(COUNTIF($KZ48:MJ48,"&gt;0")&gt;0,VLOOKUP($C48,Input!$A$8:$HV$21,MATCH($OK$21+COUNTIF($KZ48:MJ48,"&gt;0"),Input!$A$6:$HV$6,0),FALSE),0),0))*$D48</f>
        <v>0</v>
      </c>
      <c r="PG48" s="1">
        <f>IF($E48+$I48+$D$7&lt;=PG$22,0,IF(PG$22-$D$7&gt;=$E48,IF(COUNTIF($KZ48:MK48,"&gt;0")&gt;0,VLOOKUP($C48,Input!$A$8:$HV$21,MATCH($OK$21+COUNTIF($KZ48:MK48,"&gt;0"),Input!$A$6:$HV$6,0),FALSE),0),0))*$D48</f>
        <v>0</v>
      </c>
      <c r="PH48" s="1">
        <f>IF($E48+$I48+$D$7&lt;=PH$22,0,IF(PH$22-$D$7&gt;=$E48,IF(COUNTIF($KZ48:ML48,"&gt;0")&gt;0,VLOOKUP($C48,Input!$A$8:$HV$21,MATCH($OK$21+COUNTIF($KZ48:ML48,"&gt;0"),Input!$A$6:$HV$6,0),FALSE),0),0))*$D48</f>
        <v>0</v>
      </c>
      <c r="PI48" s="1">
        <f>IF($E48+$I48+$D$7&lt;=PI$22,0,IF(PI$22-$D$7&gt;=$E48,IF(COUNTIF($KZ48:MM48,"&gt;0")&gt;0,VLOOKUP($C48,Input!$A$8:$HV$21,MATCH($OK$21+COUNTIF($KZ48:MM48,"&gt;0"),Input!$A$6:$HV$6,0),FALSE),0),0))*$D48</f>
        <v>0</v>
      </c>
      <c r="PJ48" s="1">
        <f>IF($E48+$I48+$D$7&lt;=PJ$22,0,IF(PJ$22-$D$7&gt;=$E48,IF(COUNTIF($KZ48:MN48,"&gt;0")&gt;0,VLOOKUP($C48,Input!$A$8:$HV$21,MATCH($OK$21+COUNTIF($KZ48:MN48,"&gt;0"),Input!$A$6:$HV$6,0),FALSE),0),0))*$D48</f>
        <v>0</v>
      </c>
      <c r="PK48" s="1">
        <f>IF($E48+$I48+$D$7&lt;=PK$22,0,IF(PK$22-$D$7&gt;=$E48,IF(COUNTIF($KZ48:MO48,"&gt;0")&gt;0,VLOOKUP($C48,Input!$A$8:$HV$21,MATCH($OK$21+COUNTIF($KZ48:MO48,"&gt;0"),Input!$A$6:$HV$6,0),FALSE),0),0))*$D48</f>
        <v>0</v>
      </c>
      <c r="PL48" s="1">
        <f>IF($E48+$I48+$D$7&lt;=PL$22,0,IF(PL$22-$D$7&gt;=$E48,IF(COUNTIF($KZ48:MP48,"&gt;0")&gt;0,VLOOKUP($C48,Input!$A$8:$HV$21,MATCH($OK$21+COUNTIF($KZ48:MP48,"&gt;0"),Input!$A$6:$HV$6,0),FALSE),0),0))*$D48</f>
        <v>0</v>
      </c>
      <c r="PM48" s="1">
        <f>IF($E48+$I48+$D$7&lt;=PM$22,0,IF(PM$22-$D$7&gt;=$E48,IF(COUNTIF($KZ48:MQ48,"&gt;0")&gt;0,VLOOKUP($C48,Input!$A$8:$HV$21,MATCH($OK$21+COUNTIF($KZ48:MQ48,"&gt;0"),Input!$A$6:$HV$6,0),FALSE),0),0))*$D48</f>
        <v>0</v>
      </c>
      <c r="PN48" s="1">
        <f>IF($E48+$I48+$D$7&lt;=PN$22,0,IF(PN$22-$D$7&gt;=$E48,IF(COUNTIF($KZ48:MR48,"&gt;0")&gt;0,VLOOKUP($C48,Input!$A$8:$HV$21,MATCH($OK$21+COUNTIF($KZ48:MR48,"&gt;0"),Input!$A$6:$HV$6,0),FALSE),0),0))*$D48</f>
        <v>0</v>
      </c>
      <c r="PO48" s="1">
        <f>IF($E48+$I48+$D$7&lt;=PO$22,0,IF(PO$22-$D$7&gt;=$E48,IF(COUNTIF($KZ48:MS48,"&gt;0")&gt;0,VLOOKUP($C48,Input!$A$8:$HV$21,MATCH($OK$21+COUNTIF($KZ48:MS48,"&gt;0"),Input!$A$6:$HV$6,0),FALSE),0),0))*$D48</f>
        <v>0</v>
      </c>
      <c r="PP48" s="1">
        <f>IF($E48+$I48+$D$7&lt;=PP$22,0,IF(PP$22-$D$7&gt;=$E48,IF(COUNTIF($KZ48:MT48,"&gt;0")&gt;0,VLOOKUP($C48,Input!$A$8:$HV$21,MATCH($OK$21+COUNTIF($KZ48:MT48,"&gt;0"),Input!$A$6:$HV$6,0),FALSE),0),0))*$D48</f>
        <v>0</v>
      </c>
      <c r="PQ48" s="1">
        <f>IF($E48+$I48+$D$7&lt;=PQ$22,0,IF(PQ$22-$D$7&gt;=$E48,IF(COUNTIF($KZ48:MU48,"&gt;0")&gt;0,VLOOKUP($C48,Input!$A$8:$HV$21,MATCH($OK$21+COUNTIF($KZ48:MU48,"&gt;0"),Input!$A$6:$HV$6,0),FALSE),0),0))*$D48</f>
        <v>0</v>
      </c>
      <c r="PR48" s="1">
        <f>IF($E48+$I48+$D$7&lt;=PR$22,0,IF(PR$22-$D$7&gt;=$E48,IF(COUNTIF($KZ48:MV48,"&gt;0")&gt;0,VLOOKUP($C48,Input!$A$8:$HV$21,MATCH($OK$21+COUNTIF($KZ48:MV48,"&gt;0"),Input!$A$6:$HV$6,0),FALSE),0),0))*$D48</f>
        <v>0</v>
      </c>
      <c r="PS48" s="1">
        <f>IF($E48+$I48+$D$7&lt;=PS$22,0,IF(PS$22-$D$7&gt;=$E48,IF(COUNTIF($KZ48:MW48,"&gt;0")&gt;0,VLOOKUP($C48,Input!$A$8:$HV$21,MATCH($OK$21+COUNTIF($KZ48:MW48,"&gt;0"),Input!$A$6:$HV$6,0),FALSE),0),0))*$D48</f>
        <v>0</v>
      </c>
      <c r="PT48" s="1">
        <f>IF($E48+$I48+$D$7&lt;=PT$22,0,IF(PT$22-$D$7&gt;=$E48,IF(COUNTIF($KZ48:MX48,"&gt;0")&gt;0,VLOOKUP($C48,Input!$A$8:$HV$21,MATCH($OK$21+COUNTIF($KZ48:MX48,"&gt;0"),Input!$A$6:$HV$6,0),FALSE),0),0))*$D48</f>
        <v>0</v>
      </c>
      <c r="PV48" s="1" t="str">
        <f t="shared" si="169"/>
        <v>2025 MY 40' CNG w Midlife Rebuild {234 Buses}</v>
      </c>
      <c r="PW48" s="1">
        <f t="shared" si="172"/>
        <v>0</v>
      </c>
      <c r="PX48" s="1">
        <f t="shared" si="173"/>
        <v>0</v>
      </c>
      <c r="PY48" s="1">
        <f t="shared" si="174"/>
        <v>0</v>
      </c>
      <c r="PZ48" s="1">
        <f t="shared" si="175"/>
        <v>0</v>
      </c>
      <c r="QA48" s="1">
        <f t="shared" si="176"/>
        <v>0</v>
      </c>
      <c r="QB48" s="1">
        <f t="shared" si="177"/>
        <v>0</v>
      </c>
      <c r="QC48" s="1">
        <f t="shared" si="178"/>
        <v>0</v>
      </c>
      <c r="QD48" s="1">
        <f t="shared" si="179"/>
        <v>0</v>
      </c>
      <c r="QE48" s="1">
        <f t="shared" si="180"/>
        <v>0</v>
      </c>
      <c r="QF48" s="1">
        <f t="shared" si="181"/>
        <v>153306928.39634264</v>
      </c>
      <c r="QG48" s="1">
        <f t="shared" si="182"/>
        <v>12789206.246828221</v>
      </c>
      <c r="QH48" s="1">
        <f t="shared" si="183"/>
        <v>13611206.140868513</v>
      </c>
      <c r="QI48" s="1">
        <f t="shared" si="184"/>
        <v>13671851.494103232</v>
      </c>
      <c r="QJ48" s="1">
        <f t="shared" si="185"/>
        <v>13725581.858210096</v>
      </c>
      <c r="QK48" s="1">
        <f t="shared" si="186"/>
        <v>13739216.527925795</v>
      </c>
      <c r="QL48" s="1">
        <f t="shared" si="187"/>
        <v>22055377.638533827</v>
      </c>
      <c r="QM48" s="1">
        <f t="shared" si="188"/>
        <v>13883586.467081627</v>
      </c>
      <c r="QN48" s="1">
        <f t="shared" si="189"/>
        <v>13892552.195879636</v>
      </c>
      <c r="QO48" s="1">
        <f t="shared" si="190"/>
        <v>13919017.733987745</v>
      </c>
      <c r="QP48" s="1">
        <f t="shared" si="191"/>
        <v>13956542.413018128</v>
      </c>
      <c r="QQ48" s="1">
        <f t="shared" si="192"/>
        <v>13991399.653353909</v>
      </c>
      <c r="QR48" s="1">
        <f t="shared" si="193"/>
        <v>14004459.886187216</v>
      </c>
      <c r="QS48" s="1">
        <f t="shared" si="194"/>
        <v>14006659.569134729</v>
      </c>
      <c r="QT48" s="1">
        <f t="shared" si="195"/>
        <v>0</v>
      </c>
      <c r="QU48" s="1">
        <f t="shared" si="196"/>
        <v>0</v>
      </c>
      <c r="QV48" s="1">
        <f t="shared" si="197"/>
        <v>0</v>
      </c>
      <c r="QW48" s="1">
        <f t="shared" si="198"/>
        <v>0</v>
      </c>
      <c r="QX48" s="1">
        <f t="shared" si="199"/>
        <v>0</v>
      </c>
      <c r="QY48" s="1">
        <f t="shared" si="200"/>
        <v>0</v>
      </c>
      <c r="QZ48" s="1">
        <f t="shared" si="201"/>
        <v>0</v>
      </c>
      <c r="RA48" s="1">
        <f t="shared" si="202"/>
        <v>0</v>
      </c>
      <c r="RB48" s="1">
        <f t="shared" si="203"/>
        <v>0</v>
      </c>
      <c r="RC48" s="1">
        <f t="shared" si="204"/>
        <v>0</v>
      </c>
      <c r="RD48" s="1">
        <f t="shared" si="205"/>
        <v>0</v>
      </c>
      <c r="RE48" s="1">
        <f t="shared" si="206"/>
        <v>0</v>
      </c>
      <c r="RF48" s="1">
        <f t="shared" si="207"/>
        <v>340553586.22145528</v>
      </c>
      <c r="RG48" s="1">
        <f t="shared" si="208"/>
        <v>234798702.15227789</v>
      </c>
      <c r="RH48" s="72"/>
      <c r="RI48" s="37"/>
    </row>
    <row r="49" spans="1:477" x14ac:dyDescent="0.25">
      <c r="A49" s="50"/>
      <c r="B49" s="143"/>
      <c r="C49" s="111" t="s">
        <v>76</v>
      </c>
      <c r="D49" s="108">
        <f t="shared" si="171"/>
        <v>234</v>
      </c>
      <c r="E49" s="110">
        <f t="shared" si="209"/>
        <v>2026</v>
      </c>
      <c r="F49" s="68">
        <f t="shared" si="168"/>
        <v>40000</v>
      </c>
      <c r="G49" s="69">
        <f>VLOOKUP($C49,Input!$A$8:$HV$39,MATCH(G$21,Input!$A$6:$HV$6,0),FALSE)</f>
        <v>2.91</v>
      </c>
      <c r="H49" s="123">
        <f>VLOOKUP($C49,Input!$A$8:$HV$39,MATCH(H$21,Input!$A$6:$HV$6,0),FALSE)</f>
        <v>0</v>
      </c>
      <c r="I49" s="70">
        <f>VLOOKUP($C49,Input!$A$8:$HV$39,MATCH(I$21,Input!$A$6:$HV$6,0),FALSE)</f>
        <v>14</v>
      </c>
      <c r="J49" s="1">
        <f>+IF($E49=J$22,VLOOKUP($C49,Input!$A$8:$AN$39,MATCH(J$21,Input!$A$6:$AN$6,0),FALSE)+$H49,0)*$D49</f>
        <v>0</v>
      </c>
      <c r="K49" s="1">
        <f>+IF($E49=K$22,VLOOKUP($C49,Input!$A$8:$AN$39,MATCH(K$21,Input!$A$6:$AN$6,0),FALSE)+$H49,0)*$D49</f>
        <v>0</v>
      </c>
      <c r="L49" s="1">
        <f>+IF($E49=L$22,VLOOKUP($C49,Input!$A$8:$AN$39,MATCH(L$21,Input!$A$6:$AN$6,0),FALSE)+$H49,0)*$D49</f>
        <v>0</v>
      </c>
      <c r="M49" s="1">
        <f>+IF($E49=M$22,VLOOKUP($C49,Input!$A$8:$AN$39,MATCH(M$21,Input!$A$6:$AN$6,0),FALSE)+$H49,0)*$D49</f>
        <v>0</v>
      </c>
      <c r="N49" s="1">
        <f>+IF($E49=N$22,VLOOKUP($C49,Input!$A$8:$AN$39,MATCH(N$21,Input!$A$6:$AN$6,0),FALSE)+$H49,0)*$D49</f>
        <v>0</v>
      </c>
      <c r="O49" s="1">
        <f>+IF($E49=O$22,VLOOKUP($C49,Input!$A$8:$AN$39,MATCH(O$21,Input!$A$6:$AN$6,0),FALSE)+$H49,0)*$D49</f>
        <v>0</v>
      </c>
      <c r="P49" s="1">
        <f>+IF($E49=P$22,VLOOKUP($C49,Input!$A$8:$AN$39,MATCH(P$21,Input!$A$6:$AN$6,0),FALSE)+$H49,0)*$D49</f>
        <v>0</v>
      </c>
      <c r="Q49" s="1">
        <f>+IF($E49=Q$22,VLOOKUP($C49,Input!$A$8:$AN$39,MATCH(Q$21,Input!$A$6:$AN$6,0),FALSE)+$H49,0)*$D49</f>
        <v>0</v>
      </c>
      <c r="R49" s="1">
        <f>+IF($E49=R$22,VLOOKUP($C49,Input!$A$8:$AN$39,MATCH(R$21,Input!$A$6:$AN$6,0),FALSE)+$H49,0)*$D49</f>
        <v>0</v>
      </c>
      <c r="S49" s="1">
        <f>+IF($E49=S$22,VLOOKUP($C49,Input!$A$8:$AN$39,MATCH(S$21,Input!$A$6:$AN$6,0),FALSE)+$H49,0)*$D49</f>
        <v>0</v>
      </c>
      <c r="T49" s="1">
        <f>+IF($E49=T$22,VLOOKUP($C49,Input!$A$8:$AN$39,MATCH(T$21,Input!$A$6:$AN$6,0),FALSE)+$H49,0)*$D49</f>
        <v>140142391.56037274</v>
      </c>
      <c r="U49" s="1">
        <f>+IF($E49=U$22,VLOOKUP($C49,Input!$A$8:$AN$39,MATCH(U$21,Input!$A$6:$AN$6,0),FALSE)+$H49,0)*$D49</f>
        <v>0</v>
      </c>
      <c r="V49" s="1">
        <f>+IF($E49=V$22,VLOOKUP($C49,Input!$A$8:$AN$39,MATCH(V$21,Input!$A$6:$AN$6,0),FALSE)+$H49,0)*$D49</f>
        <v>0</v>
      </c>
      <c r="W49" s="1">
        <f>+IF($E49=W$22,VLOOKUP($C49,Input!$A$8:$AN$39,MATCH(W$21,Input!$A$6:$AN$6,0),FALSE)+$H49,0)*$D49</f>
        <v>0</v>
      </c>
      <c r="X49" s="1">
        <f>+IF($E49=X$22,VLOOKUP($C49,Input!$A$8:$AN$39,MATCH(X$21,Input!$A$6:$AN$6,0),FALSE)+$H49,0)*$D49</f>
        <v>0</v>
      </c>
      <c r="Y49" s="1">
        <f>+IF($E49=Y$22,VLOOKUP($C49,Input!$A$8:$AN$39,MATCH(Y$21,Input!$A$6:$AN$6,0),FALSE)+$H49,0)*$D49</f>
        <v>0</v>
      </c>
      <c r="Z49" s="1">
        <f>+IF($E49=Z$22,VLOOKUP($C49,Input!$A$8:$AN$39,MATCH(Z$21,Input!$A$6:$AN$6,0),FALSE)+$H49,0)*$D49</f>
        <v>0</v>
      </c>
      <c r="AA49" s="1">
        <f>+IF($E49=AA$22,VLOOKUP($C49,Input!$A$8:$AN$39,MATCH(AA$21,Input!$A$6:$AN$6,0),FALSE)+$H49,0)*$D49</f>
        <v>0</v>
      </c>
      <c r="AB49" s="1">
        <f>+IF($E49=AB$22,VLOOKUP($C49,Input!$A$8:$AN$39,MATCH(AB$21,Input!$A$6:$AN$6,0),FALSE)+$H49,0)*$D49</f>
        <v>0</v>
      </c>
      <c r="AC49" s="1">
        <f>+IF($E49=AC$22,VLOOKUP($C49,Input!$A$8:$AN$39,MATCH(AC$21,Input!$A$6:$AN$6,0),FALSE)+$H49,0)*$D49</f>
        <v>0</v>
      </c>
      <c r="AD49" s="1">
        <f>+IF($E49=AD$22,VLOOKUP($C49,Input!$A$8:$AN$39,MATCH(AD$21,Input!$A$6:$AN$6,0),FALSE)+$H49,0)*$D49</f>
        <v>0</v>
      </c>
      <c r="AE49" s="1">
        <f>+IF($E49=AE$22,VLOOKUP($C49,Input!$A$8:$AN$39,MATCH(AE$21,Input!$A$6:$AN$6,0),FALSE)+$H49,0)*$D49</f>
        <v>0</v>
      </c>
      <c r="AF49" s="1">
        <f>+IF($E49=AF$22,VLOOKUP($C49,Input!$A$8:$AN$39,MATCH(AF$21,Input!$A$6:$AN$6,0),FALSE)+$H49,0)*$D49</f>
        <v>0</v>
      </c>
      <c r="AG49" s="1">
        <f>+IF($E49=AG$22,VLOOKUP($C49,Input!$A$8:$AN$39,MATCH(AG$21,Input!$A$6:$AN$6,0),FALSE)+$H49,0)*$D49</f>
        <v>0</v>
      </c>
      <c r="AH49" s="1">
        <f>+IF($E49=AH$22,VLOOKUP($C49,Input!$A$8:$AN$39,MATCH(AH$21,Input!$A$6:$AN$6,0),FALSE)+$H49,0)*$D49</f>
        <v>0</v>
      </c>
      <c r="AI49" s="1">
        <f>+IF($E49=AI$22,VLOOKUP($C49,Input!$A$8:$AN$39,MATCH(AI$21,Input!$A$6:$AN$6,0),FALSE)+$H49,0)*$D49</f>
        <v>0</v>
      </c>
      <c r="AJ49" s="1">
        <f>+IF($E49=AJ$22,VLOOKUP($C49,Input!$A$8:$AN$39,MATCH(AJ$21,Input!$A$6:$AN$6,0),FALSE)+$H49,0)*$D49</f>
        <v>0</v>
      </c>
      <c r="AK49" s="1">
        <f>+IF($E49=AK$22,VLOOKUP($C49,Input!$A$8:$AN$39,MATCH(AK$21,Input!$A$6:$AN$6,0),FALSE)+$H49,0)*$D49</f>
        <v>0</v>
      </c>
      <c r="AL49" s="1">
        <f>+IF($E49=AL$22,VLOOKUP($C49,Input!$A$8:$AN$39,MATCH(AL$21,Input!$A$6:$AN$6,0),FALSE)+$H49,0)*$D49</f>
        <v>0</v>
      </c>
      <c r="AM49" s="1">
        <f>+IF($E49=AM$22,VLOOKUP($C49,Input!$A$8:$AN$39,MATCH(AM$21,Input!$A$6:$AN$6,0),FALSE)+$H49,0)*$D49</f>
        <v>0</v>
      </c>
      <c r="AN49" s="1">
        <f>+IF($E49=AN$22,VLOOKUP($C49,Input!$A$8:$AN$39,MATCH(AN$21,Input!$A$6:$AN$6,0),FALSE)+$H49,0)*$D49</f>
        <v>0</v>
      </c>
      <c r="AO49" s="1">
        <f>+IF($E49=AO$22,VLOOKUP($C49,Input!$A$8:$AN$39,MATCH(AO$21,Input!$A$6:$AN$6,0),FALSE)+$H49,0)*$D49</f>
        <v>0</v>
      </c>
      <c r="AP49" s="1">
        <f>+IF($E49=AP$22,VLOOKUP($C49,Input!$A$8:$AN$39,MATCH(AP$21,Input!$A$6:$AN$6,0),FALSE)+$H49,0)*$D49</f>
        <v>0</v>
      </c>
      <c r="AQ49" s="1">
        <f>+IF($E49=AQ$22,VLOOKUP($C49,Input!$A$8:$AN$39,MATCH(AQ$21,Input!$A$6:$AN$6,0),FALSE)+$H49,0)*$D49</f>
        <v>0</v>
      </c>
      <c r="AR49" s="1">
        <f>+IF($E49=AR$22,VLOOKUP($C49,Input!$A$8:$AN$39,MATCH(AR$21,Input!$A$6:$AN$6,0),FALSE)+$H49,0)*$D49</f>
        <v>0</v>
      </c>
      <c r="AT49" t="str">
        <f>VLOOKUP($C49,Input!$A$8:$HV$39,MATCH(AT$21,Input!$A$6:$HV$6,0),FALSE)</f>
        <v>Parts and administrative cost</v>
      </c>
      <c r="AU49" s="1">
        <f>+IF($E49=AU$22,VLOOKUP($C49,Input!$A$8:$HV$39,MATCH(AU$21,Input!$A$6:$HV$6,0),FALSE),0)*$D49</f>
        <v>0</v>
      </c>
      <c r="AV49" s="1">
        <f>+IF($E49=AV$22,VLOOKUP($C49,Input!$A$8:$HV$39,MATCH(AV$21,Input!$A$6:$HV$6,0),FALSE),0)*$D49</f>
        <v>0</v>
      </c>
      <c r="AW49" s="1">
        <f>+IF($E49=AW$22,VLOOKUP($C49,Input!$A$8:$HV$39,MATCH(AW$21,Input!$A$6:$HV$6,0),FALSE),0)*$D49</f>
        <v>0</v>
      </c>
      <c r="AX49" s="1">
        <f>+IF($E49=AX$22,VLOOKUP($C49,Input!$A$8:$HV$39,MATCH(AX$21,Input!$A$6:$HV$6,0),FALSE),0)*$D49</f>
        <v>0</v>
      </c>
      <c r="AY49" s="1">
        <f>+IF($E49=AY$22,VLOOKUP($C49,Input!$A$8:$HV$39,MATCH(AY$21,Input!$A$6:$HV$6,0),FALSE),0)*$D49</f>
        <v>0</v>
      </c>
      <c r="AZ49" s="1">
        <f>+IF($E49=AZ$22,VLOOKUP($C49,Input!$A$8:$HV$39,MATCH(AZ$21,Input!$A$6:$HV$6,0),FALSE),0)*$D49</f>
        <v>0</v>
      </c>
      <c r="BA49" s="1">
        <f>+IF($E49=BA$22,VLOOKUP($C49,Input!$A$8:$HV$39,MATCH(BA$21,Input!$A$6:$HV$6,0),FALSE),0)*$D49</f>
        <v>0</v>
      </c>
      <c r="BB49" s="1">
        <f>+IF($E49=BB$22,VLOOKUP($C49,Input!$A$8:$HV$39,MATCH(BB$21,Input!$A$6:$HV$6,0),FALSE),0)*$D49</f>
        <v>0</v>
      </c>
      <c r="BC49" s="1">
        <f>+IF($E49=BC$22,VLOOKUP($C49,Input!$A$8:$HV$39,MATCH(BC$21,Input!$A$6:$HV$6,0),FALSE),0)*$D49</f>
        <v>0</v>
      </c>
      <c r="BD49" s="1">
        <f>+IF($E49=BD$22,VLOOKUP($C49,Input!$A$8:$HV$39,MATCH(BD$21,Input!$A$6:$HV$6,0),FALSE),0)*$D49</f>
        <v>0</v>
      </c>
      <c r="BE49" s="1">
        <f>+IF($E49=BE$22,VLOOKUP($C49,Input!$A$8:$HV$39,MATCH(BE$21,Input!$A$6:$HV$6,0),FALSE),0)*$D49</f>
        <v>3503559.7890093187</v>
      </c>
      <c r="BF49" s="1">
        <f>+IF($E49=BF$22,VLOOKUP($C49,Input!$A$8:$HV$39,MATCH(BF$21,Input!$A$6:$HV$6,0),FALSE),0)*$D49</f>
        <v>0</v>
      </c>
      <c r="BG49" s="1">
        <f>+IF($E49=BG$22,VLOOKUP($C49,Input!$A$8:$HV$39,MATCH(BG$21,Input!$A$6:$HV$6,0),FALSE),0)*$D49</f>
        <v>0</v>
      </c>
      <c r="BH49" s="1">
        <f>+IF($E49=BH$22,VLOOKUP($C49,Input!$A$8:$HV$39,MATCH(BH$21,Input!$A$6:$HV$6,0),FALSE),0)*$D49</f>
        <v>0</v>
      </c>
      <c r="BI49" s="1">
        <f>+IF($E49=BI$22,VLOOKUP($C49,Input!$A$8:$HV$39,MATCH(BI$21,Input!$A$6:$HV$6,0),FALSE),0)*$D49</f>
        <v>0</v>
      </c>
      <c r="BJ49" s="1">
        <f>+IF($E49=BJ$22,VLOOKUP($C49,Input!$A$8:$HV$39,MATCH(BJ$21,Input!$A$6:$HV$6,0),FALSE),0)*$D49</f>
        <v>0</v>
      </c>
      <c r="BK49" s="1">
        <f>+IF($E49=BK$22,VLOOKUP($C49,Input!$A$8:$HV$39,MATCH(BK$21,Input!$A$6:$HV$6,0),FALSE),0)*$D49</f>
        <v>0</v>
      </c>
      <c r="BL49" s="1">
        <f>+IF($E49=BL$22,VLOOKUP($C49,Input!$A$8:$HV$39,MATCH(BL$21,Input!$A$6:$HV$6,0),FALSE),0)*$D49</f>
        <v>0</v>
      </c>
      <c r="BM49" s="1">
        <f>+IF($E49=BM$22,VLOOKUP($C49,Input!$A$8:$HV$39,MATCH(BM$21,Input!$A$6:$HV$6,0),FALSE),0)*$D49</f>
        <v>0</v>
      </c>
      <c r="BN49" s="1">
        <f>+IF($E49=BN$22,VLOOKUP($C49,Input!$A$8:$HV$39,MATCH(BN$21,Input!$A$6:$HV$6,0),FALSE),0)*$D49</f>
        <v>0</v>
      </c>
      <c r="BO49" s="1">
        <f>+IF($E49=BO$22,VLOOKUP($C49,Input!$A$8:$HV$39,MATCH(BO$21,Input!$A$6:$HV$6,0),FALSE),0)*$D49</f>
        <v>0</v>
      </c>
      <c r="BP49" s="1">
        <f>+IF($E49=BP$22,VLOOKUP($C49,Input!$A$8:$HV$39,MATCH(BP$21,Input!$A$6:$HV$6,0),FALSE),0)*$D49</f>
        <v>0</v>
      </c>
      <c r="BQ49" s="1">
        <f>+IF($E49=BQ$22,VLOOKUP($C49,Input!$A$8:$HV$39,MATCH(BQ$21,Input!$A$6:$HV$6,0),FALSE),0)*$D49</f>
        <v>0</v>
      </c>
      <c r="BR49" s="1">
        <f>+IF($E49=BR$22,VLOOKUP($C49,Input!$A$8:$HV$39,MATCH(BR$21,Input!$A$6:$HV$6,0),FALSE),0)*$D49</f>
        <v>0</v>
      </c>
      <c r="BS49" s="1">
        <f>+IF($E49=BS$22,VLOOKUP($C49,Input!$A$8:$HV$39,MATCH(BS$21,Input!$A$6:$HV$6,0),FALSE),0)*$D49</f>
        <v>0</v>
      </c>
      <c r="BT49" s="1">
        <f>+IF($E49=BT$22,VLOOKUP($C49,Input!$A$8:$HV$39,MATCH(BT$21,Input!$A$6:$HV$6,0),FALSE),0)*$D49</f>
        <v>0</v>
      </c>
      <c r="BU49" s="1">
        <f>+IF($E49=BU$22,VLOOKUP($C49,Input!$A$8:$HV$39,MATCH(BU$21,Input!$A$6:$HV$6,0),FALSE),0)*$D49</f>
        <v>0</v>
      </c>
      <c r="BV49" s="1">
        <f>+IF($E49=BV$22,VLOOKUP($C49,Input!$A$8:$HV$39,MATCH(BV$21,Input!$A$6:$HV$6,0),FALSE),0)*$D49</f>
        <v>0</v>
      </c>
      <c r="BW49" s="1">
        <f>+IF($E49=BW$22,VLOOKUP($C49,Input!$A$8:$HV$39,MATCH(BW$21,Input!$A$6:$HV$6,0),FALSE),0)*$D49</f>
        <v>0</v>
      </c>
      <c r="BX49" s="1">
        <f>+IF($E49=BX$22,VLOOKUP($C49,Input!$A$8:$HV$39,MATCH(BX$21,Input!$A$6:$HV$6,0),FALSE),0)*$D49</f>
        <v>0</v>
      </c>
      <c r="BY49" s="1">
        <f>+IF($E49=BY$22,VLOOKUP($C49,Input!$A$8:$HV$39,MATCH(BY$21,Input!$A$6:$HV$6,0),FALSE),0)*$D49</f>
        <v>0</v>
      </c>
      <c r="BZ49" s="1">
        <f>+IF($E49=BZ$22,VLOOKUP($C49,Input!$A$8:$HV$39,MATCH(BZ$21,Input!$A$6:$HV$6,0),FALSE),0)*$D49</f>
        <v>0</v>
      </c>
      <c r="CA49" s="1">
        <f>+IF($E49=CA$22,VLOOKUP($C49,Input!$A$8:$HV$39,MATCH(CA$21,Input!$A$6:$HV$6,0),FALSE),0)*$D49</f>
        <v>0</v>
      </c>
      <c r="CB49" s="1">
        <f>+IF($E49=CB$22,VLOOKUP($C49,Input!$A$8:$HV$39,MATCH(CB$21,Input!$A$6:$HV$6,0),FALSE),0)*$D49</f>
        <v>0</v>
      </c>
      <c r="CC49" s="1">
        <f>+IF($E49=CC$22,VLOOKUP($C49,Input!$A$8:$HV$39,MATCH(CC$21,Input!$A$6:$HV$6,0),FALSE),0)*$D49</f>
        <v>0</v>
      </c>
      <c r="CE49" t="str">
        <f>VLOOKUP($C49,Input!$A$8:$HV$39,MATCH(CE$21,Input!$A$6:$HV$6,0),FALSE)</f>
        <v>Engine Rebuild @ 7 Yr</v>
      </c>
      <c r="CF49" s="1">
        <f>IF($E49+$I49+$D$7&lt;=CF$22,0,IF(CF$22-$D$7&gt;=$E49,IF(COUNTIF($KZ49:LP49,"&gt;0")&gt;0,VLOOKUP($C49,Input!$A$8:$HV$21,MATCH($CE$21+COUNTIF($KZ49:LP49,"&gt;0"),Input!$A$6:$HV$6,0),FALSE),0),0))*$D49</f>
        <v>0</v>
      </c>
      <c r="CG49" s="1">
        <f>IF($E49+$I49+$D$7&lt;=CG$22,0,IF(CG$22-$D$7&gt;=$E49,IF(COUNTIF($KZ49:LQ49,"&gt;0")&gt;0,VLOOKUP($C49,Input!$A$8:$HV$21,MATCH($CE$21+COUNTIF($KZ49:LQ49,"&gt;0"),Input!$A$6:$HV$6,0),FALSE),0),0))*$D49</f>
        <v>0</v>
      </c>
      <c r="CH49" s="1">
        <f>IF($E49+$I49+$D$7&lt;=CH$22,0,IF(CH$22-$D$7&gt;=$E49,IF(COUNTIF($KZ49:LR49,"&gt;0")&gt;0,VLOOKUP($C49,Input!$A$8:$HV$21,MATCH($CE$21+COUNTIF($KZ49:LR49,"&gt;0"),Input!$A$6:$HV$6,0),FALSE),0),0))*$D49</f>
        <v>0</v>
      </c>
      <c r="CI49" s="1">
        <f>IF($E49+$I49+$D$7&lt;=CI$22,0,IF(CI$22-$D$7&gt;=$E49,IF(COUNTIF($KZ49:LS49,"&gt;0")&gt;0,VLOOKUP($C49,Input!$A$8:$HV$21,MATCH($CE$21+COUNTIF($KZ49:LS49,"&gt;0"),Input!$A$6:$HV$6,0),FALSE),0),0))*$D49</f>
        <v>0</v>
      </c>
      <c r="CJ49" s="1">
        <f>IF($E49+$I49+$D$7&lt;=CJ$22,0,IF(CJ$22-$D$7&gt;=$E49,IF(COUNTIF($KZ49:LT49,"&gt;0")&gt;0,VLOOKUP($C49,Input!$A$8:$HV$21,MATCH($CE$21+COUNTIF($KZ49:LT49,"&gt;0"),Input!$A$6:$HV$6,0),FALSE),0),0))*$D49</f>
        <v>0</v>
      </c>
      <c r="CK49" s="1">
        <f>IF($E49+$I49+$D$7&lt;=CK$22,0,IF(CK$22-$D$7&gt;=$E49,IF(COUNTIF($KZ49:LU49,"&gt;0")&gt;0,VLOOKUP($C49,Input!$A$8:$HV$21,MATCH($CE$21+COUNTIF($KZ49:LU49,"&gt;0"),Input!$A$6:$HV$6,0),FALSE),0),0))*$D49</f>
        <v>0</v>
      </c>
      <c r="CL49" s="1">
        <f>IF($E49+$I49+$D$7&lt;=CL$22,0,IF(CL$22-$D$7&gt;=$E49,IF(COUNTIF($KZ49:LV49,"&gt;0")&gt;0,VLOOKUP($C49,Input!$A$8:$HV$21,MATCH($CE$21+COUNTIF($KZ49:LV49,"&gt;0"),Input!$A$6:$HV$6,0),FALSE),0),0))*$D49</f>
        <v>0</v>
      </c>
      <c r="CM49" s="1">
        <f>IF($E49+$I49+$D$7&lt;=CM$22,0,IF(CM$22-$D$7&gt;=$E49,IF(COUNTIF($KZ49:LW49,"&gt;0")&gt;0,VLOOKUP($C49,Input!$A$8:$HV$21,MATCH($CE$21+COUNTIF($KZ49:LW49,"&gt;0"),Input!$A$6:$HV$6,0),FALSE),0),0))*$D49</f>
        <v>0</v>
      </c>
      <c r="CN49" s="1">
        <f>IF($E49+$I49+$D$7&lt;=CN$22,0,IF(CN$22-$D$7&gt;=$E49,IF(COUNTIF($KZ49:LX49,"&gt;0")&gt;0,VLOOKUP($C49,Input!$A$8:$HV$21,MATCH($CE$21+COUNTIF($KZ49:LX49,"&gt;0"),Input!$A$6:$HV$6,0),FALSE),0),0))*$D49</f>
        <v>0</v>
      </c>
      <c r="CO49" s="1">
        <f>IF($E49+$I49+$D$7&lt;=CO$22,0,IF(CO$22-$D$7&gt;=$E49,IF(COUNTIF($KZ49:LY49,"&gt;0")&gt;0,VLOOKUP($C49,Input!$A$8:$HV$21,MATCH($CE$21+COUNTIF($KZ49:LY49,"&gt;0"),Input!$A$6:$HV$6,0),FALSE),0),0))*$D49</f>
        <v>0</v>
      </c>
      <c r="CP49" s="1">
        <f>IF($E49+$I49+$D$7&lt;=CP$22,0,IF(CP$22-$D$7&gt;=$E49,IF(COUNTIF($KZ49:LZ49,"&gt;0")&gt;0,VLOOKUP($C49,Input!$A$8:$HV$21,MATCH($CE$21+COUNTIF($KZ49:LZ49,"&gt;0"),Input!$A$6:$HV$6,0),FALSE),0),0))*$D49</f>
        <v>0</v>
      </c>
      <c r="CQ49" s="1">
        <f>IF($E49+$I49+$D$7&lt;=CQ$22,0,IF(CQ$22-$D$7&gt;=$E49,IF(COUNTIF($KZ49:MA49,"&gt;0")&gt;0,VLOOKUP($C49,Input!$A$8:$HV$21,MATCH($CE$21+COUNTIF($KZ49:MA49,"&gt;0"),Input!$A$6:$HV$6,0),FALSE),0),0))*$D49</f>
        <v>0</v>
      </c>
      <c r="CR49" s="1">
        <f>IF($E49+$I49+$D$7&lt;=CR$22,0,IF(CR$22-$D$7&gt;=$E49,IF(COUNTIF($KZ49:MB49,"&gt;0")&gt;0,VLOOKUP($C49,Input!$A$8:$HV$21,MATCH($CE$21+COUNTIF($KZ49:MB49,"&gt;0"),Input!$A$6:$HV$6,0),FALSE),0),0))*$D49</f>
        <v>0</v>
      </c>
      <c r="CS49" s="1">
        <f>IF($E49+$I49+$D$7&lt;=CS$22,0,IF(CS$22-$D$7&gt;=$E49,IF(COUNTIF($KZ49:MC49,"&gt;0")&gt;0,VLOOKUP($C49,Input!$A$8:$HV$21,MATCH($CE$21+COUNTIF($KZ49:MC49,"&gt;0"),Input!$A$6:$HV$6,0),FALSE),0),0))*$D49</f>
        <v>0</v>
      </c>
      <c r="CT49" s="1">
        <f>IF($E49+$I49+$D$7&lt;=CT$22,0,IF(CT$22-$D$7&gt;=$E49,IF(COUNTIF($KZ49:MD49,"&gt;0")&gt;0,VLOOKUP($C49,Input!$A$8:$HV$21,MATCH($CE$21+COUNTIF($KZ49:MD49,"&gt;0"),Input!$A$6:$HV$6,0),FALSE),0),0))*$D49</f>
        <v>0</v>
      </c>
      <c r="CU49" s="1">
        <f>IF($E49+$I49+$D$7&lt;=CU$22,0,IF(CU$22-$D$7&gt;=$E49,IF(COUNTIF($KZ49:ME49,"&gt;0")&gt;0,VLOOKUP($C49,Input!$A$8:$HV$21,MATCH($CE$21+COUNTIF($KZ49:ME49,"&gt;0"),Input!$A$6:$HV$6,0),FALSE),0),0))*$D49</f>
        <v>0</v>
      </c>
      <c r="CV49" s="1">
        <f>IF($E49+$I49+$D$7&lt;=CV$22,0,IF(CV$22-$D$7&gt;=$E49,IF(COUNTIF($KZ49:MF49,"&gt;0")&gt;0,VLOOKUP($C49,Input!$A$8:$HV$21,MATCH($CE$21+COUNTIF($KZ49:MF49,"&gt;0"),Input!$A$6:$HV$6,0),FALSE),0),0))*$D49</f>
        <v>8190000</v>
      </c>
      <c r="CW49" s="1">
        <f>IF($E49+$I49+$D$7&lt;=CW$22,0,IF(CW$22-$D$7&gt;=$E49,IF(COUNTIF($KZ49:MG49,"&gt;0")&gt;0,VLOOKUP($C49,Input!$A$8:$HV$21,MATCH($CE$21+COUNTIF($KZ49:MG49,"&gt;0"),Input!$A$6:$HV$6,0),FALSE),0),0))*$D49</f>
        <v>0</v>
      </c>
      <c r="CX49" s="1">
        <f>IF($E49+$I49+$D$7&lt;=CX$22,0,IF(CX$22-$D$7&gt;=$E49,IF(COUNTIF($KZ49:MH49,"&gt;0")&gt;0,VLOOKUP($C49,Input!$A$8:$HV$21,MATCH($CE$21+COUNTIF($KZ49:MH49,"&gt;0"),Input!$A$6:$HV$6,0),FALSE),0),0))*$D49</f>
        <v>0</v>
      </c>
      <c r="CY49" s="1">
        <f>IF($E49+$I49+$D$7&lt;=CY$22,0,IF(CY$22-$D$7&gt;=$E49,IF(COUNTIF($KZ49:MI49,"&gt;0")&gt;0,VLOOKUP($C49,Input!$A$8:$HV$21,MATCH($CE$21+COUNTIF($KZ49:MI49,"&gt;0"),Input!$A$6:$HV$6,0),FALSE),0),0))*$D49</f>
        <v>0</v>
      </c>
      <c r="CZ49" s="1">
        <f>IF($E49+$I49+$D$7&lt;=CZ$22,0,IF(CZ$22-$D$7&gt;=$E49,IF(COUNTIF($KZ49:MJ49,"&gt;0")&gt;0,VLOOKUP($C49,Input!$A$8:$HV$21,MATCH($CE$21+COUNTIF($KZ49:MJ49,"&gt;0"),Input!$A$6:$HV$6,0),FALSE),0),0))*$D49</f>
        <v>0</v>
      </c>
      <c r="DA49" s="1">
        <f>IF($E49+$I49+$D$7&lt;=DA$22,0,IF(DA$22-$D$7&gt;=$E49,IF(COUNTIF($KZ49:MK49,"&gt;0")&gt;0,VLOOKUP($C49,Input!$A$8:$HV$21,MATCH($CE$21+COUNTIF($KZ49:MK49,"&gt;0"),Input!$A$6:$HV$6,0),FALSE),0),0))*$D49</f>
        <v>0</v>
      </c>
      <c r="DB49" s="1">
        <f>IF($E49+$I49+$D$7&lt;=DB$22,0,IF(DB$22-$D$7&gt;=$E49,IF(COUNTIF($KZ49:ML49,"&gt;0")&gt;0,VLOOKUP($C49,Input!$A$8:$HV$21,MATCH($CE$21+COUNTIF($KZ49:ML49,"&gt;0"),Input!$A$6:$HV$6,0),FALSE),0),0))*$D49</f>
        <v>0</v>
      </c>
      <c r="DC49" s="1">
        <f>IF($E49+$I49+$D$7&lt;=DC$22,0,IF(DC$22-$D$7&gt;=$E49,IF(COUNTIF($KZ49:MM49,"&gt;0")&gt;0,VLOOKUP($C49,Input!$A$8:$HV$21,MATCH($CE$21+COUNTIF($KZ49:MM49,"&gt;0"),Input!$A$6:$HV$6,0),FALSE),0),0))*$D49</f>
        <v>0</v>
      </c>
      <c r="DD49" s="1">
        <f>IF($E49+$I49+$D$7&lt;=DD$22,0,IF(DD$22-$D$7&gt;=$E49,IF(COUNTIF($KZ49:MN49,"&gt;0")&gt;0,VLOOKUP($C49,Input!$A$8:$HV$21,MATCH($CE$21+COUNTIF($KZ49:MN49,"&gt;0"),Input!$A$6:$HV$6,0),FALSE),0),0))*$D49</f>
        <v>0</v>
      </c>
      <c r="DE49" s="1">
        <f>IF($E49+$I49+$D$7&lt;=DE$22,0,IF(DE$22-$D$7&gt;=$E49,IF(COUNTIF($KZ49:MO49,"&gt;0")&gt;0,VLOOKUP($C49,Input!$A$8:$HV$21,MATCH($CE$21+COUNTIF($KZ49:MO49,"&gt;0"),Input!$A$6:$HV$6,0),FALSE),0),0))*$D49</f>
        <v>0</v>
      </c>
      <c r="DF49" s="1">
        <f>IF($E49+$I49+$D$7&lt;=DF$22,0,IF(DF$22-$D$7&gt;=$E49,IF(COUNTIF($KZ49:MP49,"&gt;0")&gt;0,VLOOKUP($C49,Input!$A$8:$HV$21,MATCH($CE$21+COUNTIF($KZ49:MP49,"&gt;0"),Input!$A$6:$HV$6,0),FALSE),0),0))*$D49</f>
        <v>0</v>
      </c>
      <c r="DG49" s="1">
        <f>IF($E49+$I49+$D$7&lt;=DG$22,0,IF(DG$22-$D$7&gt;=$E49,IF(COUNTIF($KZ49:MQ49,"&gt;0")&gt;0,VLOOKUP($C49,Input!$A$8:$HV$21,MATCH($CE$21+COUNTIF($KZ49:MQ49,"&gt;0"),Input!$A$6:$HV$6,0),FALSE),0),0))*$D49</f>
        <v>0</v>
      </c>
      <c r="DH49" s="1">
        <f>IF($E49+$I49+$D$7&lt;=DH$22,0,IF(DH$22-$D$7&gt;=$E49,IF(COUNTIF($KZ49:MR49,"&gt;0")&gt;0,VLOOKUP($C49,Input!$A$8:$HV$21,MATCH($CE$21+COUNTIF($KZ49:MR49,"&gt;0"),Input!$A$6:$HV$6,0),FALSE),0),0))*$D49</f>
        <v>0</v>
      </c>
      <c r="DI49" s="1">
        <f>IF($E49+$I49+$D$7&lt;=DI$22,0,IF(DI$22-$D$7&gt;=$E49,IF(COUNTIF($KZ49:MS49,"&gt;0")&gt;0,VLOOKUP($C49,Input!$A$8:$HV$21,MATCH($CE$21+COUNTIF($KZ49:MS49,"&gt;0"),Input!$A$6:$HV$6,0),FALSE),0),0))*$D49</f>
        <v>0</v>
      </c>
      <c r="DJ49" s="1">
        <f>IF($E49+$I49+$D$7&lt;=DJ$22,0,IF(DJ$22-$D$7&gt;=$E49,IF(COUNTIF($KZ49:MT49,"&gt;0")&gt;0,VLOOKUP($C49,Input!$A$8:$HV$21,MATCH($CE$21+COUNTIF($KZ49:MT49,"&gt;0"),Input!$A$6:$HV$6,0),FALSE),0),0))*$D49</f>
        <v>0</v>
      </c>
      <c r="DK49" s="1">
        <f>IF($E49+$I49+$D$7&lt;=DK$22,0,IF(DK$22-$D$7&gt;=$E49,IF(COUNTIF($KZ49:MU49,"&gt;0")&gt;0,VLOOKUP($C49,Input!$A$8:$HV$21,MATCH($CE$21+COUNTIF($KZ49:MU49,"&gt;0"),Input!$A$6:$HV$6,0),FALSE),0),0))*$D49</f>
        <v>0</v>
      </c>
      <c r="DL49" s="1">
        <f>IF($E49+$I49+$D$7&lt;=DL$22,0,IF(DL$22-$D$7&gt;=$E49,IF(COUNTIF($KZ49:MV49,"&gt;0")&gt;0,VLOOKUP($C49,Input!$A$8:$HV$21,MATCH($CE$21+COUNTIF($KZ49:MV49,"&gt;0"),Input!$A$6:$HV$6,0),FALSE),0),0))*$D49</f>
        <v>0</v>
      </c>
      <c r="DM49" s="1">
        <f>IF($E49+$I49+$D$7&lt;=DM$22,0,IF(DM$22-$D$7&gt;=$E49,IF(COUNTIF($KZ49:MW49,"&gt;0")&gt;0,VLOOKUP($C49,Input!$A$8:$HV$21,MATCH($CE$21+COUNTIF($KZ49:MW49,"&gt;0"),Input!$A$6:$HV$6,0),FALSE),0),0))*$D49</f>
        <v>0</v>
      </c>
      <c r="DN49" s="1">
        <f>IF($E49+$I49+$D$7&lt;=DN$22,0,IF(DN$22-$D$7&gt;=$E49,IF(COUNTIF($KZ49:MX49,"&gt;0")&gt;0,VLOOKUP($C49,Input!$A$8:$HV$21,MATCH($CE$21+COUNTIF($KZ49:MX49,"&gt;0"),Input!$A$6:$HV$6,0),FALSE),0),0))*$D49</f>
        <v>0</v>
      </c>
      <c r="DP49" t="str">
        <f>+VLOOKUP($C49,Input!$A$8:$GZ$39,MATCH(DP$21,Input!$A$6:$GZ$6,0),FALSE)</f>
        <v>Bus Maintenance at 0.85/mile</v>
      </c>
      <c r="DQ49" s="1">
        <f>IF($E49+$I49+$D$7&lt;=DQ$22,0,IF(DQ$22-$D$7&gt;=$E49,IF(COUNTIF($KZ49:LP49,"&gt;0")&gt;0,VLOOKUP($C49,Input!$A$8:$HV$21,MATCH($DP$21+COUNTIF($KZ49:LP49,"&gt;0"),Input!$A$6:$HV$6,0),FALSE),0),0))*$D49*$F49</f>
        <v>0</v>
      </c>
      <c r="DR49" s="1">
        <f>IF($E49+$I49+$D$7&lt;=DR$22,0,IF(DR$22-$D$7&gt;=$E49,IF(COUNTIF($KZ49:LQ49,"&gt;0")&gt;0,VLOOKUP($C49,Input!$A$8:$HV$21,MATCH($DP$21+COUNTIF($KZ49:LQ49,"&gt;0"),Input!$A$6:$HV$6,0),FALSE),0),0))*$D49*$F49</f>
        <v>0</v>
      </c>
      <c r="DS49" s="1">
        <f>IF($E49+$I49+$D$7&lt;=DS$22,0,IF(DS$22-$D$7&gt;=$E49,IF(COUNTIF($KZ49:LR49,"&gt;0")&gt;0,VLOOKUP($C49,Input!$A$8:$HV$21,MATCH($DP$21+COUNTIF($KZ49:LR49,"&gt;0"),Input!$A$6:$HV$6,0),FALSE),0),0))*$D49*$F49</f>
        <v>0</v>
      </c>
      <c r="DT49" s="1">
        <f>IF($E49+$I49+$D$7&lt;=DT$22,0,IF(DT$22-$D$7&gt;=$E49,IF(COUNTIF($KZ49:LS49,"&gt;0")&gt;0,VLOOKUP($C49,Input!$A$8:$HV$21,MATCH($DP$21+COUNTIF($KZ49:LS49,"&gt;0"),Input!$A$6:$HV$6,0),FALSE),0),0))*$D49*$F49</f>
        <v>0</v>
      </c>
      <c r="DU49" s="1">
        <f>IF($E49+$I49+$D$7&lt;=DU$22,0,IF(DU$22-$D$7&gt;=$E49,IF(COUNTIF($KZ49:LT49,"&gt;0")&gt;0,VLOOKUP($C49,Input!$A$8:$HV$21,MATCH($DP$21+COUNTIF($KZ49:LT49,"&gt;0"),Input!$A$6:$HV$6,0),FALSE),0),0))*$D49*$F49</f>
        <v>0</v>
      </c>
      <c r="DV49" s="1">
        <f>IF($E49+$I49+$D$7&lt;=DV$22,0,IF(DV$22-$D$7&gt;=$E49,IF(COUNTIF($KZ49:LU49,"&gt;0")&gt;0,VLOOKUP($C49,Input!$A$8:$HV$21,MATCH($DP$21+COUNTIF($KZ49:LU49,"&gt;0"),Input!$A$6:$HV$6,0),FALSE),0),0))*$D49*$F49</f>
        <v>0</v>
      </c>
      <c r="DW49" s="1">
        <f>IF($E49+$I49+$D$7&lt;=DW$22,0,IF(DW$22-$D$7&gt;=$E49,IF(COUNTIF($KZ49:LV49,"&gt;0")&gt;0,VLOOKUP($C49,Input!$A$8:$HV$21,MATCH($DP$21+COUNTIF($KZ49:LV49,"&gt;0"),Input!$A$6:$HV$6,0),FALSE),0),0))*$D49*$F49</f>
        <v>0</v>
      </c>
      <c r="DX49" s="1">
        <f>IF($E49+$I49+$D$7&lt;=DX$22,0,IF(DX$22-$D$7&gt;=$E49,IF(COUNTIF($KZ49:LW49,"&gt;0")&gt;0,VLOOKUP($C49,Input!$A$8:$HV$21,MATCH($DP$21+COUNTIF($KZ49:LW49,"&gt;0"),Input!$A$6:$HV$6,0),FALSE),0),0))*$D49*$F49</f>
        <v>0</v>
      </c>
      <c r="DY49" s="1">
        <f>IF($E49+$I49+$D$7&lt;=DY$22,0,IF(DY$22-$D$7&gt;=$E49,IF(COUNTIF($KZ49:LX49,"&gt;0")&gt;0,VLOOKUP($C49,Input!$A$8:$HV$21,MATCH($DP$21+COUNTIF($KZ49:LX49,"&gt;0"),Input!$A$6:$HV$6,0),FALSE),0),0))*$D49*$F49</f>
        <v>0</v>
      </c>
      <c r="DZ49" s="1">
        <f>IF($E49+$I49+$D$7&lt;=DZ$22,0,IF(DZ$22-$D$7&gt;=$E49,IF(COUNTIF($KZ49:LY49,"&gt;0")&gt;0,VLOOKUP($C49,Input!$A$8:$HV$21,MATCH($DP$21+COUNTIF($KZ49:LY49,"&gt;0"),Input!$A$6:$HV$6,0),FALSE),0),0))*$D49*$F49</f>
        <v>0</v>
      </c>
      <c r="EA49" s="1">
        <f>IF($E49+$I49+$D$7&lt;=EA$22,0,IF(EA$22-$D$7&gt;=$E49,IF(COUNTIF($KZ49:LZ49,"&gt;0")&gt;0,VLOOKUP($C49,Input!$A$8:$HV$21,MATCH($DP$21+COUNTIF($KZ49:LZ49,"&gt;0"),Input!$A$6:$HV$6,0),FALSE),0),0))*$D49*$F49</f>
        <v>7956000</v>
      </c>
      <c r="EB49" s="1">
        <f>IF($E49+$I49+$D$7&lt;=EB$22,0,IF(EB$22-$D$7&gt;=$E49,IF(COUNTIF($KZ49:MA49,"&gt;0")&gt;0,VLOOKUP($C49,Input!$A$8:$HV$21,MATCH($DP$21+COUNTIF($KZ49:MA49,"&gt;0"),Input!$A$6:$HV$6,0),FALSE),0),0))*$D49*$F49</f>
        <v>7956000</v>
      </c>
      <c r="EC49" s="1">
        <f>IF($E49+$I49+$D$7&lt;=EC$22,0,IF(EC$22-$D$7&gt;=$E49,IF(COUNTIF($KZ49:MB49,"&gt;0")&gt;0,VLOOKUP($C49,Input!$A$8:$HV$21,MATCH($DP$21+COUNTIF($KZ49:MB49,"&gt;0"),Input!$A$6:$HV$6,0),FALSE),0),0))*$D49*$F49</f>
        <v>7956000</v>
      </c>
      <c r="ED49" s="1">
        <f>IF($E49+$I49+$D$7&lt;=ED$22,0,IF(ED$22-$D$7&gt;=$E49,IF(COUNTIF($KZ49:MC49,"&gt;0")&gt;0,VLOOKUP($C49,Input!$A$8:$HV$21,MATCH($DP$21+COUNTIF($KZ49:MC49,"&gt;0"),Input!$A$6:$HV$6,0),FALSE),0),0))*$D49*$F49</f>
        <v>7956000</v>
      </c>
      <c r="EE49" s="1">
        <f>IF($E49+$I49+$D$7&lt;=EE$22,0,IF(EE$22-$D$7&gt;=$E49,IF(COUNTIF($KZ49:MD49,"&gt;0")&gt;0,VLOOKUP($C49,Input!$A$8:$HV$21,MATCH($DP$21+COUNTIF($KZ49:MD49,"&gt;0"),Input!$A$6:$HV$6,0),FALSE),0),0))*$D49*$F49</f>
        <v>7956000</v>
      </c>
      <c r="EF49" s="1">
        <f>IF($E49+$I49+$D$7&lt;=EF$22,0,IF(EF$22-$D$7&gt;=$E49,IF(COUNTIF($KZ49:ME49,"&gt;0")&gt;0,VLOOKUP($C49,Input!$A$8:$HV$21,MATCH($DP$21+COUNTIF($KZ49:ME49,"&gt;0"),Input!$A$6:$HV$6,0),FALSE),0),0))*$D49*$F49</f>
        <v>7956000</v>
      </c>
      <c r="EG49" s="1">
        <f>IF($E49+$I49+$D$7&lt;=EG$22,0,IF(EG$22-$D$7&gt;=$E49,IF(COUNTIF($KZ49:MF49,"&gt;0")&gt;0,VLOOKUP($C49,Input!$A$8:$HV$21,MATCH($DP$21+COUNTIF($KZ49:MF49,"&gt;0"),Input!$A$6:$HV$6,0),FALSE),0),0))*$D49*$F49</f>
        <v>7956000</v>
      </c>
      <c r="EH49" s="1">
        <f>IF($E49+$I49+$D$7&lt;=EH$22,0,IF(EH$22-$D$7&gt;=$E49,IF(COUNTIF($KZ49:MG49,"&gt;0")&gt;0,VLOOKUP($C49,Input!$A$8:$HV$21,MATCH($DP$21+COUNTIF($KZ49:MG49,"&gt;0"),Input!$A$6:$HV$6,0),FALSE),0),0))*$D49*$F49</f>
        <v>7956000</v>
      </c>
      <c r="EI49" s="1">
        <f>IF($E49+$I49+$D$7&lt;=EI$22,0,IF(EI$22-$D$7&gt;=$E49,IF(COUNTIF($KZ49:MH49,"&gt;0")&gt;0,VLOOKUP($C49,Input!$A$8:$HV$21,MATCH($DP$21+COUNTIF($KZ49:MH49,"&gt;0"),Input!$A$6:$HV$6,0),FALSE),0),0))*$D49*$F49</f>
        <v>7956000</v>
      </c>
      <c r="EJ49" s="1">
        <f>IF($E49+$I49+$D$7&lt;=EJ$22,0,IF(EJ$22-$D$7&gt;=$E49,IF(COUNTIF($KZ49:MI49,"&gt;0")&gt;0,VLOOKUP($C49,Input!$A$8:$HV$21,MATCH($DP$21+COUNTIF($KZ49:MI49,"&gt;0"),Input!$A$6:$HV$6,0),FALSE),0),0))*$D49*$F49</f>
        <v>7956000</v>
      </c>
      <c r="EK49" s="1">
        <f>IF($E49+$I49+$D$7&lt;=EK$22,0,IF(EK$22-$D$7&gt;=$E49,IF(COUNTIF($KZ49:MJ49,"&gt;0")&gt;0,VLOOKUP($C49,Input!$A$8:$HV$21,MATCH($DP$21+COUNTIF($KZ49:MJ49,"&gt;0"),Input!$A$6:$HV$6,0),FALSE),0),0))*$D49*$F49</f>
        <v>7956000</v>
      </c>
      <c r="EL49" s="1">
        <f>IF($E49+$I49+$D$7&lt;=EL$22,0,IF(EL$22-$D$7&gt;=$E49,IF(COUNTIF($KZ49:MK49,"&gt;0")&gt;0,VLOOKUP($C49,Input!$A$8:$HV$21,MATCH($DP$21+COUNTIF($KZ49:MK49,"&gt;0"),Input!$A$6:$HV$6,0),FALSE),0),0))*$D49*$F49</f>
        <v>7956000</v>
      </c>
      <c r="EM49" s="1">
        <f>IF($E49+$I49+$D$7&lt;=EM$22,0,IF(EM$22-$D$7&gt;=$E49,IF(COUNTIF($KZ49:ML49,"&gt;0")&gt;0,VLOOKUP($C49,Input!$A$8:$HV$21,MATCH($DP$21+COUNTIF($KZ49:ML49,"&gt;0"),Input!$A$6:$HV$6,0),FALSE),0),0))*$D49*$F49</f>
        <v>7956000</v>
      </c>
      <c r="EN49" s="1">
        <f>IF($E49+$I49+$D$7&lt;=EN$22,0,IF(EN$22-$D$7&gt;=$E49,IF(COUNTIF($KZ49:MM49,"&gt;0")&gt;0,VLOOKUP($C49,Input!$A$8:$HV$21,MATCH($DP$21+COUNTIF($KZ49:MM49,"&gt;0"),Input!$A$6:$HV$6,0),FALSE),0),0))*$D49*$F49</f>
        <v>7956000</v>
      </c>
      <c r="EO49" s="1">
        <f>IF($E49+$I49+$D$7&lt;=EO$22,0,IF(EO$22-$D$7&gt;=$E49,IF(COUNTIF($KZ49:MN49,"&gt;0")&gt;0,VLOOKUP($C49,Input!$A$8:$HV$21,MATCH($DP$21+COUNTIF($KZ49:MN49,"&gt;0"),Input!$A$6:$HV$6,0),FALSE),0),0))*$D49*$F49</f>
        <v>0</v>
      </c>
      <c r="EP49" s="1">
        <f>IF($E49+$I49+$D$7&lt;=EP$22,0,IF(EP$22-$D$7&gt;=$E49,IF(COUNTIF($KZ49:MO49,"&gt;0")&gt;0,VLOOKUP($C49,Input!$A$8:$HV$21,MATCH($DP$21+COUNTIF($KZ49:MO49,"&gt;0"),Input!$A$6:$HV$6,0),FALSE),0),0))*$D49*$F49</f>
        <v>0</v>
      </c>
      <c r="EQ49" s="1">
        <f>IF($E49+$I49+$D$7&lt;=EQ$22,0,IF(EQ$22-$D$7&gt;=$E49,IF(COUNTIF($KZ49:MP49,"&gt;0")&gt;0,VLOOKUP($C49,Input!$A$8:$HV$21,MATCH($DP$21+COUNTIF($KZ49:MP49,"&gt;0"),Input!$A$6:$HV$6,0),FALSE),0),0))*$D49*$F49</f>
        <v>0</v>
      </c>
      <c r="ER49" s="1">
        <f>IF($E49+$I49+$D$7&lt;=ER$22,0,IF(ER$22-$D$7&gt;=$E49,IF(COUNTIF($KZ49:MQ49,"&gt;0")&gt;0,VLOOKUP($C49,Input!$A$8:$HV$21,MATCH($DP$21+COUNTIF($KZ49:MQ49,"&gt;0"),Input!$A$6:$HV$6,0),FALSE),0),0))*$D49*$F49</f>
        <v>0</v>
      </c>
      <c r="ES49" s="1">
        <f>IF($E49+$I49+$D$7&lt;=ES$22,0,IF(ES$22-$D$7&gt;=$E49,IF(COUNTIF($KZ49:MR49,"&gt;0")&gt;0,VLOOKUP($C49,Input!$A$8:$HV$21,MATCH($DP$21+COUNTIF($KZ49:MR49,"&gt;0"),Input!$A$6:$HV$6,0),FALSE),0),0))*$D49*$F49</f>
        <v>0</v>
      </c>
      <c r="ET49" s="1">
        <f>IF($E49+$I49+$D$7&lt;=ET$22,0,IF(ET$22-$D$7&gt;=$E49,IF(COUNTIF($KZ49:MS49,"&gt;0")&gt;0,VLOOKUP($C49,Input!$A$8:$HV$21,MATCH($DP$21+COUNTIF($KZ49:MS49,"&gt;0"),Input!$A$6:$HV$6,0),FALSE),0),0))*$D49*$F49</f>
        <v>0</v>
      </c>
      <c r="EU49" s="1">
        <f>IF($E49+$I49+$D$7&lt;=EU$22,0,IF(EU$22-$D$7&gt;=$E49,IF(COUNTIF($KZ49:MT49,"&gt;0")&gt;0,VLOOKUP($C49,Input!$A$8:$HV$21,MATCH($DP$21+COUNTIF($KZ49:MT49,"&gt;0"),Input!$A$6:$HV$6,0),FALSE),0),0))*$D49*$F49</f>
        <v>0</v>
      </c>
      <c r="EV49" s="1">
        <f>IF($E49+$I49+$D$7&lt;=EV$22,0,IF(EV$22-$D$7&gt;=$E49,IF(COUNTIF($KZ49:MU49,"&gt;0")&gt;0,VLOOKUP($C49,Input!$A$8:$HV$21,MATCH($DP$21+COUNTIF($KZ49:MU49,"&gt;0"),Input!$A$6:$HV$6,0),FALSE),0),0))*$D49*$F49</f>
        <v>0</v>
      </c>
      <c r="EW49" s="1">
        <f>IF($E49+$I49+$D$7&lt;=EW$22,0,IF(EW$22-$D$7&gt;=$E49,IF(COUNTIF($KZ49:MV49,"&gt;0")&gt;0,VLOOKUP($C49,Input!$A$8:$HV$21,MATCH($DP$21+COUNTIF($KZ49:MV49,"&gt;0"),Input!$A$6:$HV$6,0),FALSE),0),0))*$D49*$F49</f>
        <v>0</v>
      </c>
      <c r="EX49" s="1">
        <f>IF($E49+$I49+$D$7&lt;=EX$22,0,IF(EX$22-$D$7&gt;=$E49,IF(COUNTIF($KZ49:MW49,"&gt;0")&gt;0,VLOOKUP($C49,Input!$A$8:$HV$21,MATCH($DP$21+COUNTIF($KZ49:MW49,"&gt;0"),Input!$A$6:$HV$6,0),FALSE),0),0))*$D49*$F49</f>
        <v>0</v>
      </c>
      <c r="EY49" s="1">
        <f>IF($E49+$I49+$D$7&lt;=EY$22,0,IF(EY$22-$D$7&gt;=$E49,IF(COUNTIF($KZ49:MX49,"&gt;0")&gt;0,VLOOKUP($C49,Input!$A$8:$HV$21,MATCH($DP$21+COUNTIF($KZ49:MX49,"&gt;0"),Input!$A$6:$HV$6,0),FALSE),0),0))*$D49*$F49</f>
        <v>0</v>
      </c>
      <c r="EZ49" s="1"/>
      <c r="FA49" t="str">
        <f>VLOOKUP($C49,Input!$A$8:$GZ$39,MATCH(FA$21,Input!$A$6:$GZ$6,0),FALSE)</f>
        <v>NA</v>
      </c>
      <c r="FB49">
        <f>IF((VLOOKUP($C49,Input!$A$8:$GZ$39,MATCH(FB$21,Input!$A$6:$GZ$6,0),FALSE))="Y",$D49/VLOOKUP($C49,Input!$A$8:$GZ$39,MATCH(FC$21,Input!$A$6:$GZ$6,0),FALSE),0)</f>
        <v>0</v>
      </c>
      <c r="FC49">
        <f>IF((VLOOKUP($C49,Input!$A$8:$GZ$39,MATCH(FB$21,Input!$A$6:$GZ$6,0),FALSE))="Y",0,IF((VLOOKUP($C49,Input!$A$8:$GZ$39,MATCH(FC$21,Input!$A$6:$GZ$6,0),FALSE))&gt;0,$D49/VLOOKUP($C49,Input!$A$8:$GZ$39,MATCH(FC$21,Input!$A$6:$GZ$6,0),FALSE),0))</f>
        <v>0</v>
      </c>
      <c r="FD49" s="1">
        <f>+IF($E49=FD$22,VLOOKUP($C49,Input!$A$8:$GZ$39,MATCH(FD$21,Input!$A$6:$GZ$6,0),FALSE),0)*IF(FD$19&gt;=MAX(FC$19:$FD$19),MIN((FD$19-MAX(FC$19:$FD$19)),(FD$19-FC$19)),0)+IF($E49=FD$22,VLOOKUP($C49,Input!$A$8:$GZ$39,MATCH(FD$21,Input!$A$6:$GZ$6,0),FALSE),0)*IF(FD$18&gt;=MAX(FC$18:$FD$18),MIN((FD$18-MAX(FC$18:$FD$18)),(FD$18-FC$18)),0)</f>
        <v>0</v>
      </c>
      <c r="FE49" s="1">
        <f>+IF($E49=FE$22,VLOOKUP($C49,Input!$A$8:$GZ$39,MATCH(FE$21,Input!$A$6:$GZ$6,0),FALSE),0)*IF(FE$19&gt;=MAX(FD$19:$FD$19),MIN((FE$19-MAX(FD$19:$FD$19)),(FE$19-FD$19)),0)+IF($E49=FE$22,VLOOKUP($C49,Input!$A$8:$GZ$39,MATCH(FE$21,Input!$A$6:$GZ$6,0),FALSE),0)*IF(FE$18&gt;=MAX(FD$18:$FD$18),MIN((FE$18-MAX(FD$18:$FD$18)),(FE$18-FD$18)),0)</f>
        <v>0</v>
      </c>
      <c r="FF49" s="1">
        <f>+IF($E49=FF$22,VLOOKUP($C49,Input!$A$8:$GZ$39,MATCH(FF$21,Input!$A$6:$GZ$6,0),FALSE),0)*IF(FF$19&gt;=MAX($FD$19:FE$19),MIN((FF$19-MAX($FD$19:FE$19)),(FF$19-FE$19)),0)+IF($E49=FF$22,VLOOKUP($C49,Input!$A$8:$GZ$39,MATCH(FF$21,Input!$A$6:$GZ$6,0),FALSE),0)*IF(FF$18&gt;=MAX($FD$18:FE$18),MIN((FF$18-MAX($FD$18:FE$18)),(FF$18-FE$18)),0)</f>
        <v>0</v>
      </c>
      <c r="FG49" s="1">
        <f>+IF($E49=FG$22,VLOOKUP($C49,Input!$A$8:$GZ$39,MATCH(FG$21,Input!$A$6:$GZ$6,0),FALSE),0)*IF(FG$19&gt;=MAX($FD$19:FF$19),MIN((FG$19-MAX($FD$19:FF$19)),(FG$19-FF$19)),0)+IF($E49=FG$22,VLOOKUP($C49,Input!$A$8:$GZ$39,MATCH(FG$21,Input!$A$6:$GZ$6,0),FALSE),0)*IF(FG$18&gt;=MAX($FD$18:FF$18),MIN((FG$18-MAX($FD$18:FF$18)),(FG$18-FF$18)),0)</f>
        <v>0</v>
      </c>
      <c r="FH49" s="1">
        <f>+IF($E49=FH$22,VLOOKUP($C49,Input!$A$8:$GZ$39,MATCH(FH$21,Input!$A$6:$GZ$6,0),FALSE),0)*IF(FH$19&gt;=MAX($FD$19:FG$19),MIN((FH$19-MAX($FD$19:FG$19)),(FH$19-FG$19)),0)+IF($E49=FH$22,VLOOKUP($C49,Input!$A$8:$GZ$39,MATCH(FH$21,Input!$A$6:$GZ$6,0),FALSE),0)*IF(FH$18&gt;=MAX($FD$18:FG$18),MIN((FH$18-MAX($FD$18:FG$18)),(FH$18-FG$18)),0)</f>
        <v>0</v>
      </c>
      <c r="FI49" s="1">
        <f>+IF($E49=FI$22,VLOOKUP($C49,Input!$A$8:$GZ$39,MATCH(FI$21,Input!$A$6:$GZ$6,0),FALSE),0)*IF(FI$19&gt;=MAX($FD$19:FH$19),MIN((FI$19-MAX($FD$19:FH$19)),(FI$19-FH$19)),0)+IF($E49=FI$22,VLOOKUP($C49,Input!$A$8:$GZ$39,MATCH(FI$21,Input!$A$6:$GZ$6,0),FALSE),0)*IF(FI$18&gt;=MAX($FD$18:FH$18),MIN((FI$18-MAX($FD$18:FH$18)),(FI$18-FH$18)),0)</f>
        <v>0</v>
      </c>
      <c r="FJ49" s="1">
        <f>+IF($E49=FJ$22,VLOOKUP($C49,Input!$A$8:$GZ$39,MATCH(FJ$21,Input!$A$6:$GZ$6,0),FALSE),0)*IF(FJ$19&gt;=MAX($FD$19:FI$19),MIN((FJ$19-MAX($FD$19:FI$19)),(FJ$19-FI$19)),0)+IF($E49=FJ$22,VLOOKUP($C49,Input!$A$8:$GZ$39,MATCH(FJ$21,Input!$A$6:$GZ$6,0),FALSE),0)*IF(FJ$18&gt;=MAX($FD$18:FI$18),MIN((FJ$18-MAX($FD$18:FI$18)),(FJ$18-FI$18)),0)</f>
        <v>0</v>
      </c>
      <c r="FK49" s="1">
        <f>+IF($E49=FK$22,VLOOKUP($C49,Input!$A$8:$GZ$39,MATCH(FK$21,Input!$A$6:$GZ$6,0),FALSE),0)*IF(FK$19&gt;=MAX($FD$19:FJ$19),MIN((FK$19-MAX($FD$19:FJ$19)),(FK$19-FJ$19)),0)+IF($E49=FK$22,VLOOKUP($C49,Input!$A$8:$GZ$39,MATCH(FK$21,Input!$A$6:$GZ$6,0),FALSE),0)*IF(FK$18&gt;=MAX($FD$18:FJ$18),MIN((FK$18-MAX($FD$18:FJ$18)),(FK$18-FJ$18)),0)</f>
        <v>0</v>
      </c>
      <c r="FL49" s="1">
        <f>+IF($E49=FL$22,VLOOKUP($C49,Input!$A$8:$GZ$39,MATCH(FL$21,Input!$A$6:$GZ$6,0),FALSE),0)*IF(FL$19&gt;=MAX($FD$19:FK$19),MIN((FL$19-MAX($FD$19:FK$19)),(FL$19-FK$19)),0)+IF($E49=FL$22,VLOOKUP($C49,Input!$A$8:$GZ$39,MATCH(FL$21,Input!$A$6:$GZ$6,0),FALSE),0)*IF(FL$18&gt;=MAX($FD$18:FK$18),MIN((FL$18-MAX($FD$18:FK$18)),(FL$18-FK$18)),0)</f>
        <v>0</v>
      </c>
      <c r="FM49" s="1">
        <f>+IF($E49=FM$22,VLOOKUP($C49,Input!$A$8:$GZ$39,MATCH(FM$21,Input!$A$6:$GZ$6,0),FALSE),0)*IF(FM$19&gt;=MAX($FD$19:FL$19),MIN((FM$19-MAX($FD$19:FL$19)),(FM$19-FL$19)),0)+IF($E49=FM$22,VLOOKUP($C49,Input!$A$8:$GZ$39,MATCH(FM$21,Input!$A$6:$GZ$6,0),FALSE),0)*IF(FM$18&gt;=MAX($FD$18:FL$18),MIN((FM$18-MAX($FD$18:FL$18)),(FM$18-FL$18)),0)</f>
        <v>0</v>
      </c>
      <c r="FN49" s="1">
        <f>+IF($E49=FN$22,VLOOKUP($C49,Input!$A$8:$GZ$39,MATCH(FN$21,Input!$A$6:$GZ$6,0),FALSE),0)*IF(FN$19&gt;=MAX($FD$19:FM$19),MIN((FN$19-MAX($FD$19:FM$19)),(FN$19-FM$19)),0)+IF($E49=FN$22,VLOOKUP($C49,Input!$A$8:$GZ$39,MATCH(FN$21,Input!$A$6:$GZ$6,0),FALSE),0)*IF(FN$18&gt;=MAX($FD$18:FM$18),MIN((FN$18-MAX($FD$18:FM$18)),(FN$18-FM$18)),0)</f>
        <v>0</v>
      </c>
      <c r="FO49" s="1">
        <f>+IF($E49=FO$22,VLOOKUP($C49,Input!$A$8:$GZ$39,MATCH(FO$21,Input!$A$6:$GZ$6,0),FALSE),0)*IF(FO$19&gt;=MAX($FD$19:FN$19),MIN((FO$19-MAX($FD$19:FN$19)),(FO$19-FN$19)),0)+IF($E49=FO$22,VLOOKUP($C49,Input!$A$8:$GZ$39,MATCH(FO$21,Input!$A$6:$GZ$6,0),FALSE),0)*IF(FO$18&gt;=MAX($FD$18:FN$18),MIN((FO$18-MAX($FD$18:FN$18)),(FO$18-FN$18)),0)</f>
        <v>0</v>
      </c>
      <c r="FP49" s="1">
        <f>+IF($E49=FP$22,VLOOKUP($C49,Input!$A$8:$GZ$39,MATCH(FP$21,Input!$A$6:$GZ$6,0),FALSE),0)*IF(FP$19&gt;=MAX($FD$19:FO$19),MIN((FP$19-MAX($FD$19:FO$19)),(FP$19-FO$19)),0)+IF($E49=FP$22,VLOOKUP($C49,Input!$A$8:$GZ$39,MATCH(FP$21,Input!$A$6:$GZ$6,0),FALSE),0)*IF(FP$18&gt;=MAX($FD$18:FO$18),MIN((FP$18-MAX($FD$18:FO$18)),(FP$18-FO$18)),0)</f>
        <v>0</v>
      </c>
      <c r="FQ49" s="1">
        <f>+IF($E49=FQ$22,VLOOKUP($C49,Input!$A$8:$GZ$39,MATCH(FQ$21,Input!$A$6:$GZ$6,0),FALSE),0)*IF(FQ$19&gt;=MAX($FD$19:FP$19),MIN((FQ$19-MAX($FD$19:FP$19)),(FQ$19-FP$19)),0)+IF($E49=FQ$22,VLOOKUP($C49,Input!$A$8:$GZ$39,MATCH(FQ$21,Input!$A$6:$GZ$6,0),FALSE),0)*IF(FQ$18&gt;=MAX($FD$18:FP$18),MIN((FQ$18-MAX($FD$18:FP$18)),(FQ$18-FP$18)),0)</f>
        <v>0</v>
      </c>
      <c r="FR49" s="1">
        <f>+IF($E49=FR$22,VLOOKUP($C49,Input!$A$8:$GZ$39,MATCH(FR$21,Input!$A$6:$GZ$6,0),FALSE),0)*IF(FR$19&gt;=MAX($FD$19:FQ$19),MIN((FR$19-MAX($FD$19:FQ$19)),(FR$19-FQ$19)),0)+IF($E49=FR$22,VLOOKUP($C49,Input!$A$8:$GZ$39,MATCH(FR$21,Input!$A$6:$GZ$6,0),FALSE),0)*IF(FR$18&gt;=MAX($FD$18:FQ$18),MIN((FR$18-MAX($FD$18:FQ$18)),(FR$18-FQ$18)),0)</f>
        <v>0</v>
      </c>
      <c r="FS49" s="1">
        <f>+IF($E49=FS$22,VLOOKUP($C49,Input!$A$8:$GZ$39,MATCH(FS$21,Input!$A$6:$GZ$6,0),FALSE),0)*IF(FS$19&gt;=MAX($FD$19:FR$19),MIN((FS$19-MAX($FD$19:FR$19)),(FS$19-FR$19)),0)+IF($E49=FS$22,VLOOKUP($C49,Input!$A$8:$GZ$39,MATCH(FS$21,Input!$A$6:$GZ$6,0),FALSE),0)*IF(FS$18&gt;=MAX($FD$18:FR$18),MIN((FS$18-MAX($FD$18:FR$18)),(FS$18-FR$18)),0)</f>
        <v>0</v>
      </c>
      <c r="FT49" s="1">
        <f>+IF($E49=FT$22,VLOOKUP($C49,Input!$A$8:$GZ$39,MATCH(FT$21,Input!$A$6:$GZ$6,0),FALSE),0)*IF(FT$19&gt;=MAX($FD$19:FS$19),MIN((FT$19-MAX($FD$19:FS$19)),(FT$19-FS$19)),0)+IF($E49=FT$22,VLOOKUP($C49,Input!$A$8:$GZ$39,MATCH(FT$21,Input!$A$6:$GZ$6,0),FALSE),0)*IF(FT$18&gt;=MAX($FD$18:FS$18),MIN((FT$18-MAX($FD$18:FS$18)),(FT$18-FS$18)),0)</f>
        <v>0</v>
      </c>
      <c r="FU49" s="1">
        <f>+IF($E49=FU$22,VLOOKUP($C49,Input!$A$8:$GZ$39,MATCH(FU$21,Input!$A$6:$GZ$6,0),FALSE),0)*IF(FU$19&gt;=MAX($FD$19:FT$19),MIN((FU$19-MAX($FD$19:FT$19)),(FU$19-FT$19)),0)+IF($E49=FU$22,VLOOKUP($C49,Input!$A$8:$GZ$39,MATCH(FU$21,Input!$A$6:$GZ$6,0),FALSE),0)*IF(FU$18&gt;=MAX($FD$18:FT$18),MIN((FU$18-MAX($FD$18:FT$18)),(FU$18-FT$18)),0)</f>
        <v>0</v>
      </c>
      <c r="FV49" s="1">
        <f>+IF($E49=FV$22,VLOOKUP($C49,Input!$A$8:$GZ$39,MATCH(FV$21,Input!$A$6:$GZ$6,0),FALSE),0)*IF(FV$19&gt;=MAX($FD$19:FU$19),MIN((FV$19-MAX($FD$19:FU$19)),(FV$19-FU$19)),0)+IF($E49=FV$22,VLOOKUP($C49,Input!$A$8:$GZ$39,MATCH(FV$21,Input!$A$6:$GZ$6,0),FALSE),0)*IF(FV$18&gt;=MAX($FD$18:FU$18),MIN((FV$18-MAX($FD$18:FU$18)),(FV$18-FU$18)),0)</f>
        <v>0</v>
      </c>
      <c r="FW49" s="1">
        <f>+IF($E49=FW$22,VLOOKUP($C49,Input!$A$8:$GZ$39,MATCH(FW$21,Input!$A$6:$GZ$6,0),FALSE),0)*IF(FW$19&gt;=MAX($FD$19:FV$19),MIN((FW$19-MAX($FD$19:FV$19)),(FW$19-FV$19)),0)+IF($E49=FW$22,VLOOKUP($C49,Input!$A$8:$GZ$39,MATCH(FW$21,Input!$A$6:$GZ$6,0),FALSE),0)*IF(FW$18&gt;=MAX($FD$18:FV$18),MIN((FW$18-MAX($FD$18:FV$18)),(FW$18-FV$18)),0)</f>
        <v>0</v>
      </c>
      <c r="FX49" s="1">
        <f>+IF($E49=FX$22,VLOOKUP($C49,Input!$A$8:$GZ$39,MATCH(FX$21,Input!$A$6:$GZ$6,0),FALSE),0)*IF(FX$19&gt;=MAX($FD$19:FW$19),MIN((FX$19-MAX($FD$19:FW$19)),(FX$19-FW$19)),0)+IF($E49=FX$22,VLOOKUP($C49,Input!$A$8:$GZ$39,MATCH(FX$21,Input!$A$6:$GZ$6,0),FALSE),0)*IF(FX$18&gt;=MAX($FD$18:FW$18),MIN((FX$18-MAX($FD$18:FW$18)),(FX$18-FW$18)),0)</f>
        <v>0</v>
      </c>
      <c r="FY49" s="1">
        <f>+IF($E49=FY$22,VLOOKUP($C49,Input!$A$8:$GZ$39,MATCH(FY$21,Input!$A$6:$GZ$6,0),FALSE),0)*IF(FY$19&gt;=MAX($FD$19:FX$19),MIN((FY$19-MAX($FD$19:FX$19)),(FY$19-FX$19)),0)+IF($E49=FY$22,VLOOKUP($C49,Input!$A$8:$GZ$39,MATCH(FY$21,Input!$A$6:$GZ$6,0),FALSE),0)*IF(FY$18&gt;=MAX($FD$18:FX$18),MIN((FY$18-MAX($FD$18:FX$18)),(FY$18-FX$18)),0)</f>
        <v>0</v>
      </c>
      <c r="FZ49" s="1">
        <f>+IF($E49=FZ$22,VLOOKUP($C49,Input!$A$8:$GZ$39,MATCH(FZ$21,Input!$A$6:$GZ$6,0),FALSE),0)*IF(FZ$19&gt;=MAX($FD$19:FY$19),MIN((FZ$19-MAX($FD$19:FY$19)),(FZ$19-FY$19)),0)+IF($E49=FZ$22,VLOOKUP($C49,Input!$A$8:$GZ$39,MATCH(FZ$21,Input!$A$6:$GZ$6,0),FALSE),0)*IF(FZ$18&gt;=MAX($FD$18:FY$18),MIN((FZ$18-MAX($FD$18:FY$18)),(FZ$18-FY$18)),0)</f>
        <v>0</v>
      </c>
      <c r="GA49" s="1">
        <f>+IF($E49=GA$22,VLOOKUP($C49,Input!$A$8:$GZ$39,MATCH(GA$21,Input!$A$6:$GZ$6,0),FALSE),0)*IF(GA$19&gt;=MAX($FD$19:FZ$19),MIN((GA$19-MAX($FD$19:FZ$19)),(GA$19-FZ$19)),0)+IF($E49=GA$22,VLOOKUP($C49,Input!$A$8:$GZ$39,MATCH(GA$21,Input!$A$6:$GZ$6,0),FALSE),0)*IF(GA$18&gt;=MAX($FD$18:FZ$18),MIN((GA$18-MAX($FD$18:FZ$18)),(GA$18-FZ$18)),0)</f>
        <v>0</v>
      </c>
      <c r="GB49" s="1">
        <f>+IF($E49=GB$22,VLOOKUP($C49,Input!$A$8:$GZ$39,MATCH(GB$21,Input!$A$6:$GZ$6,0),FALSE),0)*IF(GB$19&gt;=MAX($FD$19:GA$19),MIN((GB$19-MAX($FD$19:GA$19)),(GB$19-GA$19)),0)+IF($E49=GB$22,VLOOKUP($C49,Input!$A$8:$GZ$39,MATCH(GB$21,Input!$A$6:$GZ$6,0),FALSE),0)*IF(GB$18&gt;=MAX($FD$18:GA$18),MIN((GB$18-MAX($FD$18:GA$18)),(GB$18-GA$18)),0)</f>
        <v>0</v>
      </c>
      <c r="GC49" s="1">
        <f>+IF($E49=GC$22,VLOOKUP($C49,Input!$A$8:$GZ$39,MATCH(GC$21,Input!$A$6:$GZ$6,0),FALSE),0)*IF(GC$19&gt;=MAX($FD$19:GB$19),MIN((GC$19-MAX($FD$19:GB$19)),(GC$19-GB$19)),0)+IF($E49=GC$22,VLOOKUP($C49,Input!$A$8:$GZ$39,MATCH(GC$21,Input!$A$6:$GZ$6,0),FALSE),0)*IF(GC$18&gt;=MAX($FD$18:GB$18),MIN((GC$18-MAX($FD$18:GB$18)),(GC$18-GB$18)),0)</f>
        <v>0</v>
      </c>
      <c r="GD49" s="1">
        <f>+IF($E49=GD$22,VLOOKUP($C49,Input!$A$8:$GZ$39,MATCH(GD$21,Input!$A$6:$GZ$6,0),FALSE),0)*IF(GD$19&gt;=MAX($FD$19:GC$19),MIN((GD$19-MAX($FD$19:GC$19)),(GD$19-GC$19)),0)+IF($E49=GD$22,VLOOKUP($C49,Input!$A$8:$GZ$39,MATCH(GD$21,Input!$A$6:$GZ$6,0),FALSE),0)*IF(GD$18&gt;=MAX($FD$18:GC$18),MIN((GD$18-MAX($FD$18:GC$18)),(GD$18-GC$18)),0)</f>
        <v>0</v>
      </c>
      <c r="GE49" s="1">
        <f>+IF($E49=GE$22,VLOOKUP($C49,Input!$A$8:$GZ$39,MATCH(GE$21,Input!$A$6:$GZ$6,0),FALSE),0)*IF(GE$19&gt;=MAX($FD$19:GD$19),MIN((GE$19-MAX($FD$19:GD$19)),(GE$19-GD$19)),0)+IF($E49=GE$22,VLOOKUP($C49,Input!$A$8:$GZ$39,MATCH(GE$21,Input!$A$6:$GZ$6,0),FALSE),0)*IF(GE$18&gt;=MAX($FD$18:GD$18),MIN((GE$18-MAX($FD$18:GD$18)),(GE$18-GD$18)),0)</f>
        <v>0</v>
      </c>
      <c r="GF49" s="1">
        <f>+IF($E49=GF$22,VLOOKUP($C49,Input!$A$8:$GZ$39,MATCH(GF$21,Input!$A$6:$GZ$6,0),FALSE),0)*IF(GF$19&gt;=MAX($FD$19:GE$19),MIN((GF$19-MAX($FD$19:GE$19)),(GF$19-GE$19)),0)+IF($E49=GF$22,VLOOKUP($C49,Input!$A$8:$GZ$39,MATCH(GF$21,Input!$A$6:$GZ$6,0),FALSE),0)*IF(GF$18&gt;=MAX($FD$18:GE$18),MIN((GF$18-MAX($FD$18:GE$18)),(GF$18-GE$18)),0)</f>
        <v>0</v>
      </c>
      <c r="GG49" s="1">
        <f>+IF($E49=GG$22,VLOOKUP($C49,Input!$A$8:$GZ$39,MATCH(GG$21,Input!$A$6:$GZ$6,0),FALSE),0)*IF(GG$19&gt;=MAX($FD$19:GF$19),MIN((GG$19-MAX($FD$19:GF$19)),(GG$19-GF$19)),0)+IF($E49=GG$22,VLOOKUP($C49,Input!$A$8:$GZ$39,MATCH(GG$21,Input!$A$6:$GZ$6,0),FALSE),0)*IF(GG$18&gt;=MAX($FD$18:GF$18),MIN((GG$18-MAX($FD$18:GF$18)),(GG$18-GF$18)),0)</f>
        <v>0</v>
      </c>
      <c r="GH49" s="1">
        <f>+IF($E49=GH$22,VLOOKUP($C49,Input!$A$8:$GZ$39,MATCH(GH$21,Input!$A$6:$GZ$6,0),FALSE),0)*IF(GH$19&gt;=MAX($FD$19:GG$19),MIN((GH$19-MAX($FD$19:GG$19)),(GH$19-GG$19)),0)+IF($E49=GH$22,VLOOKUP($C49,Input!$A$8:$GZ$39,MATCH(GH$21,Input!$A$6:$GZ$6,0),FALSE),0)*IF(GH$18&gt;=MAX($FD$18:GG$18),MIN((GH$18-MAX($FD$18:GG$18)),(GH$18-GG$18)),0)</f>
        <v>0</v>
      </c>
      <c r="GI49" s="1">
        <f>+IF($E49=GI$22,VLOOKUP($C49,Input!$A$8:$GZ$39,MATCH(GI$21,Input!$A$6:$GZ$6,0),FALSE),0)*IF(GI$19&gt;=MAX($FD$19:GH$19),MIN((GI$19-MAX($FD$19:GH$19)),(GI$19-GH$19)),0)+IF($E49=GI$22,VLOOKUP($C49,Input!$A$8:$GZ$39,MATCH(GI$21,Input!$A$6:$GZ$6,0),FALSE),0)*IF(GI$18&gt;=MAX($FD$18:GH$18),MIN((GI$18-MAX($FD$18:GH$18)),(GI$18-GH$18)),0)</f>
        <v>0</v>
      </c>
      <c r="GJ49" s="1">
        <f>+IF($E49=GJ$22,VLOOKUP($C49,Input!$A$8:$GZ$39,MATCH(GJ$21,Input!$A$6:$GZ$6,0),FALSE),0)*IF(GJ$19&gt;=MAX($FD$19:GI$19),MIN((GJ$19-MAX($FD$19:GI$19)),(GJ$19-GI$19)),0)+IF($E49=GJ$22,VLOOKUP($C49,Input!$A$8:$GZ$39,MATCH(GJ$21,Input!$A$6:$GZ$6,0),FALSE),0)*IF(GJ$18&gt;=MAX($FD$18:GI$18),MIN((GJ$18-MAX($FD$18:GI$18)),(GJ$18-GI$18)),0)</f>
        <v>0</v>
      </c>
      <c r="GK49" s="1">
        <f>+IF($E49=GK$22,VLOOKUP($C49,Input!$A$8:$GZ$39,MATCH(GK$21,Input!$A$6:$GZ$6,0),FALSE),0)*IF(GK$19&gt;=MAX($FD$19:GJ$19),MIN((GK$19-MAX($FD$19:GJ$19)),(GK$19-GJ$19)),0)+IF($E49=GK$22,VLOOKUP($C49,Input!$A$8:$GZ$39,MATCH(GK$21,Input!$A$6:$GZ$6,0),FALSE),0)*IF(GK$18&gt;=MAX($FD$18:GJ$18),MIN((GK$18-MAX($FD$18:GJ$18)),(GK$18-GJ$18)),0)</f>
        <v>0</v>
      </c>
      <c r="GL49" s="1">
        <f>+IF($E49=GL$22,VLOOKUP($C49,Input!$A$8:$GZ$39,MATCH(GL$21,Input!$A$6:$GZ$6,0),FALSE),0)*IF(GL$19&gt;=MAX($FD$19:GK$19),MIN((GL$19-MAX($FD$19:GK$19)),(GL$19-GK$19)),0)+IF($E49=GL$22,VLOOKUP($C49,Input!$A$8:$GZ$39,MATCH(GL$21,Input!$A$6:$GZ$6,0),FALSE),0)*IF(GL$18&gt;=MAX($FD$18:GK$18),MIN((GL$18-MAX($FD$18:GK$18)),(GL$18-GK$18)),0)</f>
        <v>0</v>
      </c>
      <c r="GM49" s="42"/>
      <c r="GN49" t="str">
        <f>VLOOKUP($C49,Input!$A$8:$GZ$39,MATCH(GN$21,Input!$A$6:$GZ$6,0),FALSE)</f>
        <v>NA</v>
      </c>
      <c r="GO49">
        <f>IF((VLOOKUP($C49,Input!$A$8:$GZ$39,MATCH(GO$21,Input!$A$6:$GZ$6,0),FALSE))="Y",$D49/VLOOKUP($C49,Input!$A$8:$GZ$39,MATCH(GP$21,Input!$A$6:$GZ$6,0),FALSE),0)</f>
        <v>0</v>
      </c>
      <c r="GP49">
        <f>IF((VLOOKUP($C49,Input!$A$8:$GZ$39,MATCH(GO$21,Input!$A$6:$GZ$6,0),FALSE))="Y",0,IF((VLOOKUP($C49,Input!$A$8:$GZ$39,MATCH(GP$21,Input!$A$6:$GZ$6,0),FALSE))&gt;0,$D49/VLOOKUP($C49,Input!$A$8:$GZ$39,MATCH(GP$21,Input!$A$6:$GZ$6,0),FALSE),0))</f>
        <v>0</v>
      </c>
      <c r="GQ49" s="1">
        <f>+IF($E49=GQ$22,VLOOKUP($C49,Input!$A$8:$GZ$39,MATCH(GQ$21,Input!$A$6:$GZ$6,0),FALSE),0)*IF(GQ$19&gt;=MAX($GP$19:GP$19),MIN((GQ$19-MAX($GP$19:GP$19)),(GQ$19-GP$19)),0)+IF($E49=GQ$22,VLOOKUP($C49,Input!$A$8:$GZ$39,MATCH(GQ$21,Input!$A$6:$GZ$6,0),FALSE),0)*IF(GQ$18&gt;=MAX($GP$18:GP$18),MIN((GQ$18-MAX($GP$18:GP$18)),(GQ$18-GP$18)),0)</f>
        <v>0</v>
      </c>
      <c r="GR49" s="1">
        <f>+IF($E49=GR$22,VLOOKUP($C49,Input!$A$8:$GZ$39,MATCH(GR$21,Input!$A$6:$GZ$6,0),FALSE),0)*IF(GR$19&gt;=MAX($GP$19:GQ$19),MIN((GR$19-MAX($GP$19:GQ$19)),(GR$19-GQ$19)),0)+IF($E49=GR$22,VLOOKUP($C49,Input!$A$8:$GZ$39,MATCH(GR$21,Input!$A$6:$GZ$6,0),FALSE),0)*IF(GR$18&gt;=MAX($GP$18:GQ$18),MIN((GR$18-MAX($GP$18:GQ$18)),(GR$18-GQ$18)),0)</f>
        <v>0</v>
      </c>
      <c r="GS49" s="1">
        <f>+IF($E49=GS$22,VLOOKUP($C49,Input!$A$8:$GZ$39,MATCH(GS$21,Input!$A$6:$GZ$6,0),FALSE),0)*IF(GS$19&gt;=MAX($GP$19:GR$19),MIN((GS$19-MAX($GP$19:GR$19)),(GS$19-GR$19)),0)+IF($E49=GS$22,VLOOKUP($C49,Input!$A$8:$GZ$39,MATCH(GS$21,Input!$A$6:$GZ$6,0),FALSE),0)*IF(GS$18&gt;=MAX($GP$18:GR$18),MIN((GS$18-MAX($GP$18:GR$18)),(GS$18-GR$18)),0)</f>
        <v>0</v>
      </c>
      <c r="GT49" s="1">
        <f>+IF($E49=GT$22,VLOOKUP($C49,Input!$A$8:$GZ$39,MATCH(GT$21,Input!$A$6:$GZ$6,0),FALSE),0)*IF(GT$19&gt;=MAX($GP$19:GS$19),MIN((GT$19-MAX($GP$19:GS$19)),(GT$19-GS$19)),0)+IF($E49=GT$22,VLOOKUP($C49,Input!$A$8:$GZ$39,MATCH(GT$21,Input!$A$6:$GZ$6,0),FALSE),0)*IF(GT$18&gt;=MAX($GP$18:GS$18),MIN((GT$18-MAX($GP$18:GS$18)),(GT$18-GS$18)),0)</f>
        <v>0</v>
      </c>
      <c r="GU49" s="1">
        <f>+IF($E49=GU$22,VLOOKUP($C49,Input!$A$8:$GZ$39,MATCH(GU$21,Input!$A$6:$GZ$6,0),FALSE),0)*IF(GU$19&gt;=MAX($GP$19:GT$19),MIN((GU$19-MAX($GP$19:GT$19)),(GU$19-GT$19)),0)+IF($E49=GU$22,VLOOKUP($C49,Input!$A$8:$GZ$39,MATCH(GU$21,Input!$A$6:$GZ$6,0),FALSE),0)*IF(GU$18&gt;=MAX($GP$18:GT$18),MIN((GU$18-MAX($GP$18:GT$18)),(GU$18-GT$18)),0)</f>
        <v>0</v>
      </c>
      <c r="GV49" s="1">
        <f>+IF($E49=GV$22,VLOOKUP($C49,Input!$A$8:$GZ$39,MATCH(GV$21,Input!$A$6:$GZ$6,0),FALSE),0)*IF(GV$19&gt;=MAX($GP$19:GU$19),MIN((GV$19-MAX($GP$19:GU$19)),(GV$19-GU$19)),0)+IF($E49=GV$22,VLOOKUP($C49,Input!$A$8:$GZ$39,MATCH(GV$21,Input!$A$6:$GZ$6,0),FALSE),0)*IF(GV$18&gt;=MAX($GP$18:GU$18),MIN((GV$18-MAX($GP$18:GU$18)),(GV$18-GU$18)),0)</f>
        <v>0</v>
      </c>
      <c r="GW49" s="1">
        <f>+IF($E49=GW$22,VLOOKUP($C49,Input!$A$8:$GZ$39,MATCH(GW$21,Input!$A$6:$GZ$6,0),FALSE),0)*IF(GW$19&gt;=MAX($GP$19:GV$19),MIN((GW$19-MAX($GP$19:GV$19)),(GW$19-GV$19)),0)+IF($E49=GW$22,VLOOKUP($C49,Input!$A$8:$GZ$39,MATCH(GW$21,Input!$A$6:$GZ$6,0),FALSE),0)*IF(GW$18&gt;=MAX($GP$18:GV$18),MIN((GW$18-MAX($GP$18:GV$18)),(GW$18-GV$18)),0)</f>
        <v>0</v>
      </c>
      <c r="GX49" s="1">
        <f>+IF($E49=GX$22,VLOOKUP($C49,Input!$A$8:$GZ$39,MATCH(GX$21,Input!$A$6:$GZ$6,0),FALSE),0)*IF(GX$19&gt;=MAX($GP$19:GW$19),MIN((GX$19-MAX($GP$19:GW$19)),(GX$19-GW$19)),0)+IF($E49=GX$22,VLOOKUP($C49,Input!$A$8:$GZ$39,MATCH(GX$21,Input!$A$6:$GZ$6,0),FALSE),0)*IF(GX$18&gt;=MAX($GP$18:GW$18),MIN((GX$18-MAX($GP$18:GW$18)),(GX$18-GW$18)),0)</f>
        <v>0</v>
      </c>
      <c r="GY49" s="1">
        <f>+IF($E49=GY$22,VLOOKUP($C49,Input!$A$8:$GZ$39,MATCH(GY$21,Input!$A$6:$GZ$6,0),FALSE),0)*IF(GY$19&gt;=MAX($GP$19:GX$19),MIN((GY$19-MAX($GP$19:GX$19)),(GY$19-GX$19)),0)+IF($E49=GY$22,VLOOKUP($C49,Input!$A$8:$GZ$39,MATCH(GY$21,Input!$A$6:$GZ$6,0),FALSE),0)*IF(GY$18&gt;=MAX($GP$18:GX$18),MIN((GY$18-MAX($GP$18:GX$18)),(GY$18-GX$18)),0)</f>
        <v>0</v>
      </c>
      <c r="GZ49" s="1">
        <f>+IF($E49=GZ$22,VLOOKUP($C49,Input!$A$8:$GZ$39,MATCH(GZ$21,Input!$A$6:$GZ$6,0),FALSE),0)*IF(GZ$19&gt;=MAX($GP$19:GY$19),MIN((GZ$19-MAX($GP$19:GY$19)),(GZ$19-GY$19)),0)+IF($E49=GZ$22,VLOOKUP($C49,Input!$A$8:$GZ$39,MATCH(GZ$21,Input!$A$6:$GZ$6,0),FALSE),0)*IF(GZ$18&gt;=MAX($GP$18:GY$18),MIN((GZ$18-MAX($GP$18:GY$18)),(GZ$18-GY$18)),0)</f>
        <v>0</v>
      </c>
      <c r="HA49" s="1">
        <f>+IF($E49=HA$22,VLOOKUP($C49,Input!$A$8:$GZ$39,MATCH(HA$21,Input!$A$6:$GZ$6,0),FALSE),0)*IF(HA$19&gt;=MAX($GP$19:GZ$19),MIN((HA$19-MAX($GP$19:GZ$19)),(HA$19-GZ$19)),0)+IF($E49=HA$22,VLOOKUP($C49,Input!$A$8:$GZ$39,MATCH(HA$21,Input!$A$6:$GZ$6,0),FALSE),0)*IF(HA$18&gt;=MAX($GP$18:GZ$18),MIN((HA$18-MAX($GP$18:GZ$18)),(HA$18-GZ$18)),0)</f>
        <v>0</v>
      </c>
      <c r="HB49" s="1">
        <f>+IF($E49=HB$22,VLOOKUP($C49,Input!$A$8:$GZ$39,MATCH(HB$21,Input!$A$6:$GZ$6,0),FALSE),0)*IF(HB$19&gt;=MAX($GP$19:HA$19),MIN((HB$19-MAX($GP$19:HA$19)),(HB$19-HA$19)),0)+IF($E49=HB$22,VLOOKUP($C49,Input!$A$8:$GZ$39,MATCH(HB$21,Input!$A$6:$GZ$6,0),FALSE),0)*IF(HB$18&gt;=MAX($GP$18:HA$18),MIN((HB$18-MAX($GP$18:HA$18)),(HB$18-HA$18)),0)</f>
        <v>0</v>
      </c>
      <c r="HC49" s="1">
        <f>+IF($E49=HC$22,VLOOKUP($C49,Input!$A$8:$GZ$39,MATCH(HC$21,Input!$A$6:$GZ$6,0),FALSE),0)*IF(HC$19&gt;=MAX($GP$19:HB$19),MIN((HC$19-MAX($GP$19:HB$19)),(HC$19-HB$19)),0)+IF($E49=HC$22,VLOOKUP($C49,Input!$A$8:$GZ$39,MATCH(HC$21,Input!$A$6:$GZ$6,0),FALSE),0)*IF(HC$18&gt;=MAX($GP$18:HB$18),MIN((HC$18-MAX($GP$18:HB$18)),(HC$18-HB$18)),0)</f>
        <v>0</v>
      </c>
      <c r="HD49" s="1">
        <f>+IF($E49=HD$22,VLOOKUP($C49,Input!$A$8:$GZ$39,MATCH(HD$21,Input!$A$6:$GZ$6,0),FALSE),0)*IF(HD$19&gt;=MAX($GP$19:HC$19),MIN((HD$19-MAX($GP$19:HC$19)),(HD$19-HC$19)),0)+IF($E49=HD$22,VLOOKUP($C49,Input!$A$8:$GZ$39,MATCH(HD$21,Input!$A$6:$GZ$6,0),FALSE),0)*IF(HD$18&gt;=MAX($GP$18:HC$18),MIN((HD$18-MAX($GP$18:HC$18)),(HD$18-HC$18)),0)</f>
        <v>0</v>
      </c>
      <c r="HE49" s="1">
        <f>+IF($E49=HE$22,VLOOKUP($C49,Input!$A$8:$GZ$39,MATCH(HE$21,Input!$A$6:$GZ$6,0),FALSE),0)*IF(HE$19&gt;=MAX($GP$19:HD$19),MIN((HE$19-MAX($GP$19:HD$19)),(HE$19-HD$19)),0)+IF($E49=HE$22,VLOOKUP($C49,Input!$A$8:$GZ$39,MATCH(HE$21,Input!$A$6:$GZ$6,0),FALSE),0)*IF(HE$18&gt;=MAX($GP$18:HD$18),MIN((HE$18-MAX($GP$18:HD$18)),(HE$18-HD$18)),0)</f>
        <v>0</v>
      </c>
      <c r="HF49" s="1">
        <f>+IF($E49=HF$22,VLOOKUP($C49,Input!$A$8:$GZ$39,MATCH(HF$21,Input!$A$6:$GZ$6,0),FALSE),0)*IF(HF$19&gt;=MAX($GP$19:HE$19),MIN((HF$19-MAX($GP$19:HE$19)),(HF$19-HE$19)),0)+IF($E49=HF$22,VLOOKUP($C49,Input!$A$8:$GZ$39,MATCH(HF$21,Input!$A$6:$GZ$6,0),FALSE),0)*IF(HF$18&gt;=MAX($GP$18:HE$18),MIN((HF$18-MAX($GP$18:HE$18)),(HF$18-HE$18)),0)</f>
        <v>0</v>
      </c>
      <c r="HG49" s="1">
        <f>+IF($E49=HG$22,VLOOKUP($C49,Input!$A$8:$GZ$39,MATCH(HG$21,Input!$A$6:$GZ$6,0),FALSE),0)*IF(HG$19&gt;=MAX($GP$19:HF$19),MIN((HG$19-MAX($GP$19:HF$19)),(HG$19-HF$19)),0)+IF($E49=HG$22,VLOOKUP($C49,Input!$A$8:$GZ$39,MATCH(HG$21,Input!$A$6:$GZ$6,0),FALSE),0)*IF(HG$18&gt;=MAX($GP$18:HF$18),MIN((HG$18-MAX($GP$18:HF$18)),(HG$18-HF$18)),0)</f>
        <v>0</v>
      </c>
      <c r="HH49" s="1">
        <f>+IF($E49=HH$22,VLOOKUP($C49,Input!$A$8:$GZ$39,MATCH(HH$21,Input!$A$6:$GZ$6,0),FALSE),0)*IF(HH$19&gt;=MAX($GP$19:HG$19),MIN((HH$19-MAX($GP$19:HG$19)),(HH$19-HG$19)),0)+IF($E49=HH$22,VLOOKUP($C49,Input!$A$8:$GZ$39,MATCH(HH$21,Input!$A$6:$GZ$6,0),FALSE),0)*IF(HH$18&gt;=MAX($GP$18:HG$18),MIN((HH$18-MAX($GP$18:HG$18)),(HH$18-HG$18)),0)</f>
        <v>0</v>
      </c>
      <c r="HI49" s="1">
        <f>+IF($E49=HI$22,VLOOKUP($C49,Input!$A$8:$GZ$39,MATCH(HI$21,Input!$A$6:$GZ$6,0),FALSE),0)*IF(HI$19&gt;=MAX($GP$19:HH$19),MIN((HI$19-MAX($GP$19:HH$19)),(HI$19-HH$19)),0)+IF($E49=HI$22,VLOOKUP($C49,Input!$A$8:$GZ$39,MATCH(HI$21,Input!$A$6:$GZ$6,0),FALSE),0)*IF(HI$18&gt;=MAX($GP$18:HH$18),MIN((HI$18-MAX($GP$18:HH$18)),(HI$18-HH$18)),0)</f>
        <v>0</v>
      </c>
      <c r="HJ49" s="1">
        <f>+IF($E49=HJ$22,VLOOKUP($C49,Input!$A$8:$GZ$39,MATCH(HJ$21,Input!$A$6:$GZ$6,0),FALSE),0)*IF(HJ$19&gt;=MAX($GP$19:HI$19),MIN((HJ$19-MAX($GP$19:HI$19)),(HJ$19-HI$19)),0)+IF($E49=HJ$22,VLOOKUP($C49,Input!$A$8:$GZ$39,MATCH(HJ$21,Input!$A$6:$GZ$6,0),FALSE),0)*IF(HJ$18&gt;=MAX($GP$18:HI$18),MIN((HJ$18-MAX($GP$18:HI$18)),(HJ$18-HI$18)),0)</f>
        <v>0</v>
      </c>
      <c r="HK49" s="1">
        <f>+IF($E49=HK$22,VLOOKUP($C49,Input!$A$8:$GZ$39,MATCH(HK$21,Input!$A$6:$GZ$6,0),FALSE),0)*IF(HK$19&gt;=MAX($GP$19:HJ$19),MIN((HK$19-MAX($GP$19:HJ$19)),(HK$19-HJ$19)),0)+IF($E49=HK$22,VLOOKUP($C49,Input!$A$8:$GZ$39,MATCH(HK$21,Input!$A$6:$GZ$6,0),FALSE),0)*IF(HK$18&gt;=MAX($GP$18:HJ$18),MIN((HK$18-MAX($GP$18:HJ$18)),(HK$18-HJ$18)),0)</f>
        <v>0</v>
      </c>
      <c r="HL49" s="1">
        <f>+IF($E49=HL$22,VLOOKUP($C49,Input!$A$8:$GZ$39,MATCH(HL$21,Input!$A$6:$GZ$6,0),FALSE),0)*IF(HL$19&gt;=MAX($GP$19:HK$19),MIN((HL$19-MAX($GP$19:HK$19)),(HL$19-HK$19)),0)+IF($E49=HL$22,VLOOKUP($C49,Input!$A$8:$GZ$39,MATCH(HL$21,Input!$A$6:$GZ$6,0),FALSE),0)*IF(HL$18&gt;=MAX($GP$18:HK$18),MIN((HL$18-MAX($GP$18:HK$18)),(HL$18-HK$18)),0)</f>
        <v>0</v>
      </c>
      <c r="HM49" s="1">
        <f>+IF($E49=HM$22,VLOOKUP($C49,Input!$A$8:$GZ$39,MATCH(HM$21,Input!$A$6:$GZ$6,0),FALSE),0)*IF(HM$19&gt;=MAX($GP$19:HL$19),MIN((HM$19-MAX($GP$19:HL$19)),(HM$19-HL$19)),0)+IF($E49=HM$22,VLOOKUP($C49,Input!$A$8:$GZ$39,MATCH(HM$21,Input!$A$6:$GZ$6,0),FALSE),0)*IF(HM$18&gt;=MAX($GP$18:HL$18),MIN((HM$18-MAX($GP$18:HL$18)),(HM$18-HL$18)),0)</f>
        <v>0</v>
      </c>
      <c r="HN49" s="1">
        <f>+IF($E49=HN$22,VLOOKUP($C49,Input!$A$8:$GZ$39,MATCH(HN$21,Input!$A$6:$GZ$6,0),FALSE),0)*IF(HN$19&gt;=MAX($GP$19:HM$19),MIN((HN$19-MAX($GP$19:HM$19)),(HN$19-HM$19)),0)+IF($E49=HN$22,VLOOKUP($C49,Input!$A$8:$GZ$39,MATCH(HN$21,Input!$A$6:$GZ$6,0),FALSE),0)*IF(HN$18&gt;=MAX($GP$18:HM$18),MIN((HN$18-MAX($GP$18:HM$18)),(HN$18-HM$18)),0)</f>
        <v>0</v>
      </c>
      <c r="HO49" s="1">
        <f>+IF($E49=HO$22,VLOOKUP($C49,Input!$A$8:$GZ$39,MATCH(HO$21,Input!$A$6:$GZ$6,0),FALSE),0)*IF(HO$19&gt;=MAX($GP$19:HN$19),MIN((HO$19-MAX($GP$19:HN$19)),(HO$19-HN$19)),0)+IF($E49=HO$22,VLOOKUP($C49,Input!$A$8:$GZ$39,MATCH(HO$21,Input!$A$6:$GZ$6,0),FALSE),0)*IF(HO$18&gt;=MAX($GP$18:HN$18),MIN((HO$18-MAX($GP$18:HN$18)),(HO$18-HN$18)),0)</f>
        <v>0</v>
      </c>
      <c r="HP49" s="1">
        <f>+IF($E49=HP$22,VLOOKUP($C49,Input!$A$8:$GZ$39,MATCH(HP$21,Input!$A$6:$GZ$6,0),FALSE),0)*IF(HP$19&gt;=MAX($GP$19:HO$19),MIN((HP$19-MAX($GP$19:HO$19)),(HP$19-HO$19)),0)+IF($E49=HP$22,VLOOKUP($C49,Input!$A$8:$GZ$39,MATCH(HP$21,Input!$A$6:$GZ$6,0),FALSE),0)*IF(HP$18&gt;=MAX($GP$18:HO$18),MIN((HP$18-MAX($GP$18:HO$18)),(HP$18-HO$18)),0)</f>
        <v>0</v>
      </c>
      <c r="HQ49" s="1">
        <f>+IF($E49=HQ$22,VLOOKUP($C49,Input!$A$8:$GZ$39,MATCH(HQ$21,Input!$A$6:$GZ$6,0),FALSE),0)*IF(HQ$19&gt;=MAX($GP$19:HP$19),MIN((HQ$19-MAX($GP$19:HP$19)),(HQ$19-HP$19)),0)+IF($E49=HQ$22,VLOOKUP($C49,Input!$A$8:$GZ$39,MATCH(HQ$21,Input!$A$6:$GZ$6,0),FALSE),0)*IF(HQ$18&gt;=MAX($GP$18:HP$18),MIN((HQ$18-MAX($GP$18:HP$18)),(HQ$18-HP$18)),0)</f>
        <v>0</v>
      </c>
      <c r="HR49" s="1">
        <f>+IF($E49=HR$22,VLOOKUP($C49,Input!$A$8:$GZ$39,MATCH(HR$21,Input!$A$6:$GZ$6,0),FALSE),0)*IF(HR$19&gt;=MAX($GP$19:HQ$19),MIN((HR$19-MAX($GP$19:HQ$19)),(HR$19-HQ$19)),0)+IF($E49=HR$22,VLOOKUP($C49,Input!$A$8:$GZ$39,MATCH(HR$21,Input!$A$6:$GZ$6,0),FALSE),0)*IF(HR$18&gt;=MAX($GP$18:HQ$18),MIN((HR$18-MAX($GP$18:HQ$18)),(HR$18-HQ$18)),0)</f>
        <v>0</v>
      </c>
      <c r="HS49" s="1">
        <f>+IF($E49=HS$22,VLOOKUP($C49,Input!$A$8:$GZ$39,MATCH(HS$21,Input!$A$6:$GZ$6,0),FALSE),0)*IF(HS$19&gt;=MAX($GP$19:HR$19),MIN((HS$19-MAX($GP$19:HR$19)),(HS$19-HR$19)),0)+IF($E49=HS$22,VLOOKUP($C49,Input!$A$8:$GZ$39,MATCH(HS$21,Input!$A$6:$GZ$6,0),FALSE),0)*IF(HS$18&gt;=MAX($GP$18:HR$18),MIN((HS$18-MAX($GP$18:HR$18)),(HS$18-HR$18)),0)</f>
        <v>0</v>
      </c>
      <c r="HT49" s="1">
        <f>+IF($E49=HT$22,VLOOKUP($C49,Input!$A$8:$GZ$39,MATCH(HT$21,Input!$A$6:$GZ$6,0),FALSE),0)*IF(HT$19&gt;=MAX($GP$19:HS$19),MIN((HT$19-MAX($GP$19:HS$19)),(HT$19-HS$19)),0)+IF($E49=HT$22,VLOOKUP($C49,Input!$A$8:$GZ$39,MATCH(HT$21,Input!$A$6:$GZ$6,0),FALSE),0)*IF(HT$18&gt;=MAX($GP$18:HS$18),MIN((HT$18-MAX($GP$18:HS$18)),(HT$18-HS$18)),0)</f>
        <v>0</v>
      </c>
      <c r="HU49" s="1">
        <f>+IF($E49=HU$22,VLOOKUP($C49,Input!$A$8:$GZ$39,MATCH(HU$21,Input!$A$6:$GZ$6,0),FALSE),0)*IF(HU$19&gt;=MAX($GP$19:HT$19),MIN((HU$19-MAX($GP$19:HT$19)),(HU$19-HT$19)),0)+IF($E49=HU$22,VLOOKUP($C49,Input!$A$8:$GZ$39,MATCH(HU$21,Input!$A$6:$GZ$6,0),FALSE),0)*IF(HU$18&gt;=MAX($GP$18:HT$18),MIN((HU$18-MAX($GP$18:HT$18)),(HU$18-HT$18)),0)</f>
        <v>0</v>
      </c>
      <c r="HV49" s="1">
        <f>+IF($E49=HV$22,VLOOKUP($C49,Input!$A$8:$GZ$39,MATCH(HV$21,Input!$A$6:$GZ$6,0),FALSE),0)*IF(HV$19&gt;=MAX($GP$19:HU$19),MIN((HV$19-MAX($GP$19:HU$19)),(HV$19-HU$19)),0)+IF($E49=HV$22,VLOOKUP($C49,Input!$A$8:$GZ$39,MATCH(HV$21,Input!$A$6:$GZ$6,0),FALSE),0)*IF(HV$18&gt;=MAX($GP$18:HU$18),MIN((HV$18-MAX($GP$18:HU$18)),(HV$18-HU$18)),0)</f>
        <v>0</v>
      </c>
      <c r="HW49" s="1">
        <f>+IF($E49=HW$22,VLOOKUP($C49,Input!$A$8:$GZ$39,MATCH(HW$21,Input!$A$6:$GZ$6,0),FALSE),0)*IF(HW$19&gt;=MAX($GP$19:HV$19),MIN((HW$19-MAX($GP$19:HV$19)),(HW$19-HV$19)),0)+IF($E49=HW$22,VLOOKUP($C49,Input!$A$8:$GZ$39,MATCH(HW$21,Input!$A$6:$GZ$6,0),FALSE),0)*IF(HW$18&gt;=MAX($GP$18:HV$18),MIN((HW$18-MAX($GP$18:HV$18)),(HW$18-HV$18)),0)</f>
        <v>0</v>
      </c>
      <c r="HX49" s="1">
        <f>+IF($E49=HX$22,VLOOKUP($C49,Input!$A$8:$GZ$39,MATCH(HX$21,Input!$A$6:$GZ$6,0),FALSE),0)*IF(HX$19&gt;=MAX($GP$19:HW$19),MIN((HX$19-MAX($GP$19:HW$19)),(HX$19-HW$19)),0)+IF($E49=HX$22,VLOOKUP($C49,Input!$A$8:$GZ$39,MATCH(HX$21,Input!$A$6:$GZ$6,0),FALSE),0)*IF(HX$18&gt;=MAX($GP$18:HW$18),MIN((HX$18-MAX($GP$18:HW$18)),(HX$18-HW$18)),0)</f>
        <v>0</v>
      </c>
      <c r="HY49" s="1">
        <f>+IF($E49=HY$22,VLOOKUP($C49,Input!$A$8:$GZ$39,MATCH(HY$21,Input!$A$6:$GZ$6,0),FALSE),0)*IF(HY$19&gt;=MAX($GP$19:HX$19),MIN((HY$19-MAX($GP$19:HX$19)),(HY$19-HX$19)),0)+IF($E49=HY$22,VLOOKUP($C49,Input!$A$8:$GZ$39,MATCH(HY$21,Input!$A$6:$GZ$6,0),FALSE),0)*IF(HY$18&gt;=MAX($GP$18:HX$18),MIN((HY$18-MAX($GP$18:HX$18)),(HY$18-HX$18)),0)</f>
        <v>0</v>
      </c>
      <c r="HZ49" s="42"/>
      <c r="IA49" t="str">
        <f>VLOOKUP($C49,Input!$A$8:$IA$39,MATCH(IA$21,Input!$A$6:$IA$6,0),FALSE)</f>
        <v>NA</v>
      </c>
      <c r="IB49" s="132">
        <f>IF((VLOOKUP($C49,Input!$A$8:$IA$39,MATCH(IB$21,Input!$A$6:$IA$6,0),FALSE))="Y",$D49/VLOOKUP($C49,Input!$A$8:$IA$39,MATCH(IC$21,Input!$A$6:$IA$6,0),FALSE),0)</f>
        <v>0</v>
      </c>
      <c r="IC49" s="132">
        <f>IF((VLOOKUP($C49,Input!$A$8:$IA$39,MATCH(IB$21,Input!$A$6:$IA$6,0),FALSE))="Y",0,IF((VLOOKUP($C49,Input!$A$8:$IA$39,MATCH(IC$21,Input!$A$6:$IA$6,0),FALSE))&gt;0,$D49/VLOOKUP($C49,Input!$A$8:$IA$39,MATCH(IC$21,Input!$A$6:$IA$6,0),FALSE),0))</f>
        <v>0</v>
      </c>
      <c r="ID49" s="1">
        <f>+IF($E49=ID$22,VLOOKUP($C49,Input!$A$8:$IA$39,MATCH(ID$21,Input!$A$6:$IA$6,0),FALSE),0)*IF(ID$19&gt;=MAX($IC$19:IC$19),MIN((ID$19-MAX($IC$19:IC$19)),(ID$19-IC$19)),0)+IF($E49=ID$22,VLOOKUP($C49,Input!$A$8:$IA$39,MATCH(ID$21,Input!$A$6:$IA$6,0),FALSE),0)*IF(ID$18&gt;=MAX($IC$18:IC$18),MIN((ID$18-MAX($IC$18:IC$18)),(ID$18-IC$18)),0)</f>
        <v>0</v>
      </c>
      <c r="IE49" s="1">
        <f>+IF($E49=IE$22,VLOOKUP($C49,Input!$A$8:$IA$39,MATCH(IE$21,Input!$A$6:$IA$6,0),FALSE),0)*IF(IE$19&gt;=MAX($IC$19:ID$19),MIN((IE$19-MAX($IC$19:ID$19)),(IE$19-ID$19)),0)+IF($E49=IE$22,VLOOKUP($C49,Input!$A$8:$IA$39,MATCH(IE$21,Input!$A$6:$IA$6,0),FALSE),0)*IF(IE$18&gt;=MAX($IC$18:ID$18),MIN((IE$18-MAX($IC$18:ID$18)),(IE$18-ID$18)),0)</f>
        <v>0</v>
      </c>
      <c r="IF49" s="1">
        <f>+IF($E49=IF$22,VLOOKUP($C49,Input!$A$8:$IA$39,MATCH(IF$21,Input!$A$6:$IA$6,0),FALSE),0)*IF(IF$19&gt;=MAX($IC$19:IE$19),MIN((IF$19-MAX($IC$19:IE$19)),(IF$19-IE$19)),0)+IF($E49=IF$22,VLOOKUP($C49,Input!$A$8:$IA$39,MATCH(IF$21,Input!$A$6:$IA$6,0),FALSE),0)*IF(IF$18&gt;=MAX($IC$18:IE$18),MIN((IF$18-MAX($IC$18:IE$18)),(IF$18-IE$18)),0)</f>
        <v>0</v>
      </c>
      <c r="IG49" s="1">
        <f>+IF($E49=IG$22,VLOOKUP($C49,Input!$A$8:$IA$39,MATCH(IG$21,Input!$A$6:$IA$6,0),FALSE),0)*IF(IG$19&gt;=MAX($IC$19:IF$19),MIN((IG$19-MAX($IC$19:IF$19)),(IG$19-IF$19)),0)+IF($E49=IG$22,VLOOKUP($C49,Input!$A$8:$IA$39,MATCH(IG$21,Input!$A$6:$IA$6,0),FALSE),0)*IF(IG$18&gt;=MAX($IC$18:IF$18),MIN((IG$18-MAX($IC$18:IF$18)),(IG$18-IF$18)),0)</f>
        <v>0</v>
      </c>
      <c r="IH49" s="1">
        <f>+IF($E49=IH$22,VLOOKUP($C49,Input!$A$8:$IA$39,MATCH(IH$21,Input!$A$6:$IA$6,0),FALSE),0)*IF(IH$19&gt;=MAX($IC$19:IG$19),MIN((IH$19-MAX($IC$19:IG$19)),(IH$19-IG$19)),0)+IF($E49=IH$22,VLOOKUP($C49,Input!$A$8:$IA$39,MATCH(IH$21,Input!$A$6:$IA$6,0),FALSE),0)*IF(IH$18&gt;=MAX($IC$18:IG$18),MIN((IH$18-MAX($IC$18:IG$18)),(IH$18-IG$18)),0)</f>
        <v>0</v>
      </c>
      <c r="II49" s="1">
        <f>+IF($E49=II$22,VLOOKUP($C49,Input!$A$8:$IA$39,MATCH(II$21,Input!$A$6:$IA$6,0),FALSE),0)*IF(II$19&gt;=MAX($IC$19:IH$19),MIN((II$19-MAX($IC$19:IH$19)),(II$19-IH$19)),0)+IF($E49=II$22,VLOOKUP($C49,Input!$A$8:$IA$39,MATCH(II$21,Input!$A$6:$IA$6,0),FALSE),0)*IF(II$18&gt;=MAX($IC$18:IH$18),MIN((II$18-MAX($IC$18:IH$18)),(II$18-IH$18)),0)</f>
        <v>0</v>
      </c>
      <c r="IJ49" s="1">
        <f>+IF($E49=IJ$22,VLOOKUP($C49,Input!$A$8:$IA$39,MATCH(IJ$21,Input!$A$6:$IA$6,0),FALSE),0)*IF(IJ$19&gt;=MAX($IC$19:II$19),MIN((IJ$19-MAX($IC$19:II$19)),(IJ$19-II$19)),0)+IF($E49=IJ$22,VLOOKUP($C49,Input!$A$8:$IA$39,MATCH(IJ$21,Input!$A$6:$IA$6,0),FALSE),0)*IF(IJ$18&gt;=MAX($IC$18:II$18),MIN((IJ$18-MAX($IC$18:II$18)),(IJ$18-II$18)),0)</f>
        <v>0</v>
      </c>
      <c r="IK49" s="1">
        <f>+IF($E49=IK$22,VLOOKUP($C49,Input!$A$8:$IA$39,MATCH(IK$21,Input!$A$6:$IA$6,0),FALSE),0)*IF(IK$19&gt;=MAX($IC$19:IJ$19),MIN((IK$19-MAX($IC$19:IJ$19)),(IK$19-IJ$19)),0)+IF($E49=IK$22,VLOOKUP($C49,Input!$A$8:$IA$39,MATCH(IK$21,Input!$A$6:$IA$6,0),FALSE),0)*IF(IK$18&gt;=MAX($IC$18:IJ$18),MIN((IK$18-MAX($IC$18:IJ$18)),(IK$18-IJ$18)),0)</f>
        <v>0</v>
      </c>
      <c r="IL49" s="1">
        <f>+IF($E49=IL$22,VLOOKUP($C49,Input!$A$8:$IA$39,MATCH(IL$21,Input!$A$6:$IA$6,0),FALSE),0)*IF(IL$19&gt;=MAX($IC$19:IK$19),MIN((IL$19-MAX($IC$19:IK$19)),(IL$19-IK$19)),0)+IF($E49=IL$22,VLOOKUP($C49,Input!$A$8:$IA$39,MATCH(IL$21,Input!$A$6:$IA$6,0),FALSE),0)*IF(IL$18&gt;=MAX($IC$18:IK$18),MIN((IL$18-MAX($IC$18:IK$18)),(IL$18-IK$18)),0)</f>
        <v>0</v>
      </c>
      <c r="IM49" s="1">
        <f>+IF($E49=IM$22,VLOOKUP($C49,Input!$A$8:$IA$39,MATCH(IM$21,Input!$A$6:$IA$6,0),FALSE),0)*IF(IM$19&gt;=MAX($IC$19:IL$19),MIN((IM$19-MAX($IC$19:IL$19)),(IM$19-IL$19)),0)+IF($E49=IM$22,VLOOKUP($C49,Input!$A$8:$IA$39,MATCH(IM$21,Input!$A$6:$IA$6,0),FALSE),0)*IF(IM$18&gt;=MAX($IC$18:IL$18),MIN((IM$18-MAX($IC$18:IL$18)),(IM$18-IL$18)),0)</f>
        <v>0</v>
      </c>
      <c r="IN49" s="1">
        <f>+IF($E49=IN$22,VLOOKUP($C49,Input!$A$8:$IA$39,MATCH(IN$21,Input!$A$6:$IA$6,0),FALSE),0)*IF(IN$19&gt;=MAX($IC$19:IM$19),MIN((IN$19-MAX($IC$19:IM$19)),(IN$19-IM$19)),0)+IF($E49=IN$22,VLOOKUP($C49,Input!$A$8:$IA$39,MATCH(IN$21,Input!$A$6:$IA$6,0),FALSE),0)*IF(IN$18&gt;=MAX($IC$18:IM$18),MIN((IN$18-MAX($IC$18:IM$18)),(IN$18-IM$18)),0)</f>
        <v>0</v>
      </c>
      <c r="IO49" s="1">
        <f>+IF($E49=IO$22,VLOOKUP($C49,Input!$A$8:$IA$39,MATCH(IO$21,Input!$A$6:$IA$6,0),FALSE),0)*IF(IO$19&gt;=MAX($IC$19:IN$19),MIN((IO$19-MAX($IC$19:IN$19)),(IO$19-IN$19)),0)+IF($E49=IO$22,VLOOKUP($C49,Input!$A$8:$IA$39,MATCH(IO$21,Input!$A$6:$IA$6,0),FALSE),0)*IF(IO$18&gt;=MAX($IC$18:IN$18),MIN((IO$18-MAX($IC$18:IN$18)),(IO$18-IN$18)),0)</f>
        <v>0</v>
      </c>
      <c r="IP49" s="1">
        <f>+IF($E49=IP$22,VLOOKUP($C49,Input!$A$8:$IA$39,MATCH(IP$21,Input!$A$6:$IA$6,0),FALSE),0)*IF(IP$19&gt;=MAX($IC$19:IO$19),MIN((IP$19-MAX($IC$19:IO$19)),(IP$19-IO$19)),0)+IF($E49=IP$22,VLOOKUP($C49,Input!$A$8:$IA$39,MATCH(IP$21,Input!$A$6:$IA$6,0),FALSE),0)*IF(IP$18&gt;=MAX($IC$18:IO$18),MIN((IP$18-MAX($IC$18:IO$18)),(IP$18-IO$18)),0)</f>
        <v>0</v>
      </c>
      <c r="IQ49" s="1">
        <f>+IF($E49=IQ$22,VLOOKUP($C49,Input!$A$8:$IA$39,MATCH(IQ$21,Input!$A$6:$IA$6,0),FALSE),0)*IF(IQ$19&gt;=MAX($IC$19:IP$19),MIN((IQ$19-MAX($IC$19:IP$19)),(IQ$19-IP$19)),0)+IF($E49=IQ$22,VLOOKUP($C49,Input!$A$8:$IA$39,MATCH(IQ$21,Input!$A$6:$IA$6,0),FALSE),0)*IF(IQ$18&gt;=MAX($IC$18:IP$18),MIN((IQ$18-MAX($IC$18:IP$18)),(IQ$18-IP$18)),0)</f>
        <v>0</v>
      </c>
      <c r="IR49" s="1">
        <f>+IF($E49=IR$22,VLOOKUP($C49,Input!$A$8:$IA$39,MATCH(IR$21,Input!$A$6:$IA$6,0),FALSE),0)*IF(IR$19&gt;=MAX($IC$19:IQ$19),MIN((IR$19-MAX($IC$19:IQ$19)),(IR$19-IQ$19)),0)+IF($E49=IR$22,VLOOKUP($C49,Input!$A$8:$IA$39,MATCH(IR$21,Input!$A$6:$IA$6,0),FALSE),0)*IF(IR$18&gt;=MAX($IC$18:IQ$18),MIN((IR$18-MAX($IC$18:IQ$18)),(IR$18-IQ$18)),0)</f>
        <v>0</v>
      </c>
      <c r="IS49" s="1">
        <f>+IF($E49=IS$22,VLOOKUP($C49,Input!$A$8:$IA$39,MATCH(IS$21,Input!$A$6:$IA$6,0),FALSE),0)*IF(IS$19&gt;=MAX($IC$19:IR$19),MIN((IS$19-MAX($IC$19:IR$19)),(IS$19-IR$19)),0)+IF($E49=IS$22,VLOOKUP($C49,Input!$A$8:$IA$39,MATCH(IS$21,Input!$A$6:$IA$6,0),FALSE),0)*IF(IS$18&gt;=MAX($IC$18:IR$18),MIN((IS$18-MAX($IC$18:IR$18)),(IS$18-IR$18)),0)</f>
        <v>0</v>
      </c>
      <c r="IT49" s="1">
        <f>+IF($E49=IT$22,VLOOKUP($C49,Input!$A$8:$IA$39,MATCH(IT$21,Input!$A$6:$IA$6,0),FALSE),0)*IF(IT$19&gt;=MAX($IC$19:IS$19),MIN((IT$19-MAX($IC$19:IS$19)),(IT$19-IS$19)),0)+IF($E49=IT$22,VLOOKUP($C49,Input!$A$8:$IA$39,MATCH(IT$21,Input!$A$6:$IA$6,0),FALSE),0)*IF(IT$18&gt;=MAX($IC$18:IS$18),MIN((IT$18-MAX($IC$18:IS$18)),(IT$18-IS$18)),0)</f>
        <v>0</v>
      </c>
      <c r="IU49" s="1">
        <f>+IF($E49=IU$22,VLOOKUP($C49,Input!$A$8:$IA$39,MATCH(IU$21,Input!$A$6:$IA$6,0),FALSE),0)*IF(IU$19&gt;=MAX($IC$19:IT$19),MIN((IU$19-MAX($IC$19:IT$19)),(IU$19-IT$19)),0)+IF($E49=IU$22,VLOOKUP($C49,Input!$A$8:$IA$39,MATCH(IU$21,Input!$A$6:$IA$6,0),FALSE),0)*IF(IU$18&gt;=MAX($IC$18:IT$18),MIN((IU$18-MAX($IC$18:IT$18)),(IU$18-IT$18)),0)</f>
        <v>0</v>
      </c>
      <c r="IV49" s="1">
        <f>+IF($E49=IV$22,VLOOKUP($C49,Input!$A$8:$IA$39,MATCH(IV$21,Input!$A$6:$IA$6,0),FALSE),0)*IF(IV$19&gt;=MAX($IC$19:IU$19),MIN((IV$19-MAX($IC$19:IU$19)),(IV$19-IU$19)),0)+IF($E49=IV$22,VLOOKUP($C49,Input!$A$8:$IA$39,MATCH(IV$21,Input!$A$6:$IA$6,0),FALSE),0)*IF(IV$18&gt;=MAX($IC$18:IU$18),MIN((IV$18-MAX($IC$18:IU$18)),(IV$18-IU$18)),0)</f>
        <v>0</v>
      </c>
      <c r="IW49" s="1">
        <f>+IF($E49=IW$22,VLOOKUP($C49,Input!$A$8:$IA$39,MATCH(IW$21,Input!$A$6:$IA$6,0),FALSE),0)*IF(IW$19&gt;=MAX($IC$19:IV$19),MIN((IW$19-MAX($IC$19:IV$19)),(IW$19-IV$19)),0)+IF($E49=IW$22,VLOOKUP($C49,Input!$A$8:$IA$39,MATCH(IW$21,Input!$A$6:$IA$6,0),FALSE),0)*IF(IW$18&gt;=MAX($IC$18:IV$18),MIN((IW$18-MAX($IC$18:IV$18)),(IW$18-IV$18)),0)</f>
        <v>0</v>
      </c>
      <c r="IX49" s="1">
        <f>+IF($E49=IX$22,VLOOKUP($C49,Input!$A$8:$IA$39,MATCH(IX$21,Input!$A$6:$IA$6,0),FALSE),0)*IF(IX$19&gt;=MAX($IC$19:IW$19),MIN((IX$19-MAX($IC$19:IW$19)),(IX$19-IW$19)),0)+IF($E49=IX$22,VLOOKUP($C49,Input!$A$8:$IA$39,MATCH(IX$21,Input!$A$6:$IA$6,0),FALSE),0)*IF(IX$18&gt;=MAX($IC$18:IW$18),MIN((IX$18-MAX($IC$18:IW$18)),(IX$18-IW$18)),0)</f>
        <v>0</v>
      </c>
      <c r="IY49" s="1">
        <f>+IF($E49=IY$22,VLOOKUP($C49,Input!$A$8:$IA$39,MATCH(IY$21,Input!$A$6:$IA$6,0),FALSE),0)*IF(IY$19&gt;=MAX($IC$19:IX$19),MIN((IY$19-MAX($IC$19:IX$19)),(IY$19-IX$19)),0)+IF($E49=IY$22,VLOOKUP($C49,Input!$A$8:$IA$39,MATCH(IY$21,Input!$A$6:$IA$6,0),FALSE),0)*IF(IY$18&gt;=MAX($IC$18:IX$18),MIN((IY$18-MAX($IC$18:IX$18)),(IY$18-IX$18)),0)</f>
        <v>0</v>
      </c>
      <c r="IZ49" s="1">
        <f>+IF($E49=IZ$22,VLOOKUP($C49,Input!$A$8:$IA$39,MATCH(IZ$21,Input!$A$6:$IA$6,0),FALSE),0)*IF(IZ$19&gt;=MAX($IC$19:IY$19),MIN((IZ$19-MAX($IC$19:IY$19)),(IZ$19-IY$19)),0)+IF($E49=IZ$22,VLOOKUP($C49,Input!$A$8:$IA$39,MATCH(IZ$21,Input!$A$6:$IA$6,0),FALSE),0)*IF(IZ$18&gt;=MAX($IC$18:IY$18),MIN((IZ$18-MAX($IC$18:IY$18)),(IZ$18-IY$18)),0)</f>
        <v>0</v>
      </c>
      <c r="JA49" s="1">
        <f>+IF($E49=JA$22,VLOOKUP($C49,Input!$A$8:$IA$39,MATCH(JA$21,Input!$A$6:$IA$6,0),FALSE),0)*IF(JA$19&gt;=MAX($IC$19:IZ$19),MIN((JA$19-MAX($IC$19:IZ$19)),(JA$19-IZ$19)),0)+IF($E49=JA$22,VLOOKUP($C49,Input!$A$8:$IA$39,MATCH(JA$21,Input!$A$6:$IA$6,0),FALSE),0)*IF(JA$18&gt;=MAX($IC$18:IZ$18),MIN((JA$18-MAX($IC$18:IZ$18)),(JA$18-IZ$18)),0)</f>
        <v>0</v>
      </c>
      <c r="JB49" s="1">
        <f>+IF($E49=JB$22,VLOOKUP($C49,Input!$A$8:$IA$39,MATCH(JB$21,Input!$A$6:$IA$6,0),FALSE),0)*IF(JB$19&gt;=MAX($IC$19:JA$19),MIN((JB$19-MAX($IC$19:JA$19)),(JB$19-JA$19)),0)+IF($E49=JB$22,VLOOKUP($C49,Input!$A$8:$IA$39,MATCH(JB$21,Input!$A$6:$IA$6,0),FALSE),0)*IF(JB$18&gt;=MAX($IC$18:JA$18),MIN((JB$18-MAX($IC$18:JA$18)),(JB$18-JA$18)),0)</f>
        <v>0</v>
      </c>
      <c r="JC49" s="1">
        <f>+IF($E49=JC$22,VLOOKUP($C49,Input!$A$8:$IA$39,MATCH(JC$21,Input!$A$6:$IA$6,0),FALSE),0)*IF(JC$19&gt;=MAX($IC$19:JB$19),MIN((JC$19-MAX($IC$19:JB$19)),(JC$19-JB$19)),0)+IF($E49=JC$22,VLOOKUP($C49,Input!$A$8:$IA$39,MATCH(JC$21,Input!$A$6:$IA$6,0),FALSE),0)*IF(JC$18&gt;=MAX($IC$18:JB$18),MIN((JC$18-MAX($IC$18:JB$18)),(JC$18-JB$18)),0)</f>
        <v>0</v>
      </c>
      <c r="JD49" s="1">
        <f>+IF($E49=JD$22,VLOOKUP($C49,Input!$A$8:$IA$39,MATCH(JD$21,Input!$A$6:$IA$6,0),FALSE),0)*IF(JD$19&gt;=MAX($IC$19:JC$19),MIN((JD$19-MAX($IC$19:JC$19)),(JD$19-JC$19)),0)+IF($E49=JD$22,VLOOKUP($C49,Input!$A$8:$IA$39,MATCH(JD$21,Input!$A$6:$IA$6,0),FALSE),0)*IF(JD$18&gt;=MAX($IC$18:JC$18),MIN((JD$18-MAX($IC$18:JC$18)),(JD$18-JC$18)),0)</f>
        <v>0</v>
      </c>
      <c r="JE49" s="1">
        <f>+IF($E49=JE$22,VLOOKUP($C49,Input!$A$8:$IA$39,MATCH(JE$21,Input!$A$6:$IA$6,0),FALSE),0)*IF(JE$19&gt;=MAX($IC$19:JD$19),MIN((JE$19-MAX($IC$19:JD$19)),(JE$19-JD$19)),0)+IF($E49=JE$22,VLOOKUP($C49,Input!$A$8:$IA$39,MATCH(JE$21,Input!$A$6:$IA$6,0),FALSE),0)*IF(JE$18&gt;=MAX($IC$18:JD$18),MIN((JE$18-MAX($IC$18:JD$18)),(JE$18-JD$18)),0)</f>
        <v>0</v>
      </c>
      <c r="JF49" s="1">
        <f>+IF($E49=JF$22,VLOOKUP($C49,Input!$A$8:$IA$39,MATCH(JF$21,Input!$A$6:$IA$6,0),FALSE),0)*IF(JF$19&gt;=MAX($IC$19:JE$19),MIN((JF$19-MAX($IC$19:JE$19)),(JF$19-JE$19)),0)+IF($E49=JF$22,VLOOKUP($C49,Input!$A$8:$IA$39,MATCH(JF$21,Input!$A$6:$IA$6,0),FALSE),0)*IF(JF$18&gt;=MAX($IC$18:JE$18),MIN((JF$18-MAX($IC$18:JE$18)),(JF$18-JE$18)),0)</f>
        <v>0</v>
      </c>
      <c r="JG49" s="1">
        <f>+IF($E49=JG$22,VLOOKUP($C49,Input!$A$8:$IA$39,MATCH(JG$21,Input!$A$6:$IA$6,0),FALSE),0)*IF(JG$19&gt;=MAX($IC$19:JF$19),MIN((JG$19-MAX($IC$19:JF$19)),(JG$19-JF$19)),0)+IF($E49=JG$22,VLOOKUP($C49,Input!$A$8:$IA$39,MATCH(JG$21,Input!$A$6:$IA$6,0),FALSE),0)*IF(JG$18&gt;=MAX($IC$18:JF$18),MIN((JG$18-MAX($IC$18:JF$18)),(JG$18-JF$18)),0)</f>
        <v>0</v>
      </c>
      <c r="JH49" s="1">
        <f>+IF($E49=JH$22,VLOOKUP($C49,Input!$A$8:$IA$39,MATCH(JH$21,Input!$A$6:$IA$6,0),FALSE),0)*IF(JH$19&gt;=MAX($IC$19:JG$19),MIN((JH$19-MAX($IC$19:JG$19)),(JH$19-JG$19)),0)+IF($E49=JH$22,VLOOKUP($C49,Input!$A$8:$IA$39,MATCH(JH$21,Input!$A$6:$IA$6,0),FALSE),0)*IF(JH$18&gt;=MAX($IC$18:JG$18),MIN((JH$18-MAX($IC$18:JG$18)),(JH$18-JG$18)),0)</f>
        <v>0</v>
      </c>
      <c r="JI49" s="1">
        <f>+IF($E49=JI$22,VLOOKUP($C49,Input!$A$8:$IA$39,MATCH(JI$21,Input!$A$6:$IA$6,0),FALSE),0)*IF(JI$19&gt;=MAX($IC$19:JH$19),MIN((JI$19-MAX($IC$19:JH$19)),(JI$19-JH$19)),0)+IF($E49=JI$22,VLOOKUP($C49,Input!$A$8:$IA$39,MATCH(JI$21,Input!$A$6:$IA$6,0),FALSE),0)*IF(JI$18&gt;=MAX($IC$18:JH$18),MIN((JI$18-MAX($IC$18:JH$18)),(JI$18-JH$18)),0)</f>
        <v>0</v>
      </c>
      <c r="JJ49" s="1">
        <f>+IF($E49=JJ$22,VLOOKUP($C49,Input!$A$8:$IA$39,MATCH(JJ$21,Input!$A$6:$IA$6,0),FALSE),0)*IF(JJ$19&gt;=MAX($IC$19:JI$19),MIN((JJ$19-MAX($IC$19:JI$19)),(JJ$19-JI$19)),0)+IF($E49=JJ$22,VLOOKUP($C49,Input!$A$8:$IA$39,MATCH(JJ$21,Input!$A$6:$IA$6,0),FALSE),0)*IF(JJ$18&gt;=MAX($IC$18:JI$18),MIN((JJ$18-MAX($IC$18:JI$18)),(JJ$18-JI$18)),0)</f>
        <v>0</v>
      </c>
      <c r="JK49" s="1">
        <f>+IF($E49=JK$22,VLOOKUP($C49,Input!$A$8:$IA$39,MATCH(JK$21,Input!$A$6:$IA$6,0),FALSE),0)*IF(JK$19&gt;=MAX($IC$19:JJ$19),MIN((JK$19-MAX($IC$19:JJ$19)),(JK$19-JJ$19)),0)+IF($E49=JK$22,VLOOKUP($C49,Input!$A$8:$IA$39,MATCH(JK$21,Input!$A$6:$IA$6,0),FALSE),0)*IF(JK$18&gt;=MAX($IC$18:JJ$18),MIN((JK$18-MAX($IC$18:JJ$18)),(JK$18-JJ$18)),0)</f>
        <v>0</v>
      </c>
      <c r="JL49" s="1">
        <f>+IF($E49=JL$22,VLOOKUP($C49,Input!$A$8:$IA$39,MATCH(JL$21,Input!$A$6:$IA$6,0),FALSE),0)*IF(JL$19&gt;=MAX($IC$19:JK$19),MIN((JL$19-MAX($IC$19:JK$19)),(JL$19-JK$19)),0)+IF($E49=JL$22,VLOOKUP($C49,Input!$A$8:$IA$39,MATCH(JL$21,Input!$A$6:$IA$6,0),FALSE),0)*IF(JL$18&gt;=MAX($IC$18:JK$18),MIN((JL$18-MAX($IC$18:JK$18)),(JL$18-JK$18)),0)</f>
        <v>0</v>
      </c>
      <c r="JN49" t="str">
        <f>+VLOOKUP($C49,Input!$A$8:$GZ$39,MATCH(JN$21,Input!$A$6:$GZ$6,0),FALSE)</f>
        <v>CNG Station Maint in fuel price</v>
      </c>
      <c r="JO49" s="1">
        <f>IF($E49+$I49+$D$7&lt;=JO$22,0,IF(JO$22-$D$7&gt;=$E49,VLOOKUP($C49,Input!$A$8:$GZ$39,MATCH(JO$21,Input!$A$6:$GZ$6,0),FALSE),0)*$F49/$G49)*$D49</f>
        <v>0</v>
      </c>
      <c r="JP49" s="1">
        <f>IF($E49+$I49+$D$7&lt;=JP$22,0,IF(JP$22-$D$7&gt;=$E49,VLOOKUP($C49,Input!$A$8:$GZ$39,MATCH(JP$21,Input!$A$6:$GZ$6,0),FALSE),0)*$F49/$G49)*$D49</f>
        <v>0</v>
      </c>
      <c r="JQ49" s="1">
        <f>IF($E49+$I49+$D$7&lt;=JQ$22,0,IF(JQ$22-$D$7&gt;=$E49,VLOOKUP($C49,Input!$A$8:$GZ$39,MATCH(JQ$21,Input!$A$6:$GZ$6,0),FALSE),0)*$F49/$G49)*$D49</f>
        <v>0</v>
      </c>
      <c r="JR49" s="1">
        <f>IF($E49+$I49+$D$7&lt;=JR$22,0,IF(JR$22-$D$7&gt;=$E49,VLOOKUP($C49,Input!$A$8:$GZ$39,MATCH(JR$21,Input!$A$6:$GZ$6,0),FALSE),0)*$F49/$G49)*$D49</f>
        <v>0</v>
      </c>
      <c r="JS49" s="1">
        <f>IF($E49+$I49+$D$7&lt;=JS$22,0,IF(JS$22-$D$7&gt;=$E49,VLOOKUP($C49,Input!$A$8:$GZ$39,MATCH(JS$21,Input!$A$6:$GZ$6,0),FALSE),0)*$F49/$G49)*$D49</f>
        <v>0</v>
      </c>
      <c r="JT49" s="1">
        <f>IF($E49+$I49+$D$7&lt;=JT$22,0,IF(JT$22-$D$7&gt;=$E49,VLOOKUP($C49,Input!$A$8:$GZ$39,MATCH(JT$21,Input!$A$6:$GZ$6,0),FALSE),0)*$F49/$G49)*$D49</f>
        <v>0</v>
      </c>
      <c r="JU49" s="1">
        <f>IF($E49+$I49+$D$7&lt;=JU$22,0,IF(JU$22-$D$7&gt;=$E49,VLOOKUP($C49,Input!$A$8:$GZ$39,MATCH(JU$21,Input!$A$6:$GZ$6,0),FALSE),0)*$F49/$G49)*$D49</f>
        <v>0</v>
      </c>
      <c r="JV49" s="1">
        <f>IF($E49+$I49+$D$7&lt;=JV$22,0,IF(JV$22-$D$7&gt;=$E49,VLOOKUP($C49,Input!$A$8:$GZ$39,MATCH(JV$21,Input!$A$6:$GZ$6,0),FALSE),0)*$F49/$G49)*$D49</f>
        <v>0</v>
      </c>
      <c r="JW49" s="1">
        <f>IF($E49+$I49+$D$7&lt;=JW$22,0,IF(JW$22-$D$7&gt;=$E49,VLOOKUP($C49,Input!$A$8:$GZ$39,MATCH(JW$21,Input!$A$6:$GZ$6,0),FALSE),0)*$F49/$G49)*$D49</f>
        <v>0</v>
      </c>
      <c r="JX49" s="1">
        <f>IF($E49+$I49+$D$7&lt;=JX$22,0,IF(JX$22-$D$7&gt;=$E49,VLOOKUP($C49,Input!$A$8:$GZ$39,MATCH(JX$21,Input!$A$6:$GZ$6,0),FALSE),0)*$F49/$G49)*$D49</f>
        <v>0</v>
      </c>
      <c r="JY49" s="1">
        <f>IF($E49+$I49+$D$7&lt;=JY$22,0,IF(JY$22-$D$7&gt;=$E49,VLOOKUP($C49,Input!$A$8:$GZ$39,MATCH(JY$21,Input!$A$6:$GZ$6,0),FALSE),0)*$F49/$G49)*$D49</f>
        <v>0</v>
      </c>
      <c r="JZ49" s="1">
        <f>IF($E49+$I49+$D$7&lt;=JZ$22,0,IF(JZ$22-$D$7&gt;=$E49,VLOOKUP($C49,Input!$A$8:$GZ$39,MATCH(JZ$21,Input!$A$6:$GZ$6,0),FALSE),0)*$F49/$G49)*$D49</f>
        <v>0</v>
      </c>
      <c r="KA49" s="1">
        <f>IF($E49+$I49+$D$7&lt;=KA$22,0,IF(KA$22-$D$7&gt;=$E49,VLOOKUP($C49,Input!$A$8:$GZ$39,MATCH(KA$21,Input!$A$6:$GZ$6,0),FALSE),0)*$F49/$G49)*$D49</f>
        <v>0</v>
      </c>
      <c r="KB49" s="1">
        <f>IF($E49+$I49+$D$7&lt;=KB$22,0,IF(KB$22-$D$7&gt;=$E49,VLOOKUP($C49,Input!$A$8:$GZ$39,MATCH(KB$21,Input!$A$6:$GZ$6,0),FALSE),0)*$F49/$G49)*$D49</f>
        <v>0</v>
      </c>
      <c r="KC49" s="1">
        <f>IF($E49+$I49+$D$7&lt;=KC$22,0,IF(KC$22-$D$7&gt;=$E49,VLOOKUP($C49,Input!$A$8:$GZ$39,MATCH(KC$21,Input!$A$6:$GZ$6,0),FALSE),0)*$F49/$G49)*$D49</f>
        <v>0</v>
      </c>
      <c r="KD49" s="1">
        <f>IF($E49+$I49+$D$7&lt;=KD$22,0,IF(KD$22-$D$7&gt;=$E49,VLOOKUP($C49,Input!$A$8:$GZ$39,MATCH(KD$21,Input!$A$6:$GZ$6,0),FALSE),0)*$F49/$G49)*$D49</f>
        <v>0</v>
      </c>
      <c r="KE49" s="1">
        <f>IF($E49+$I49+$D$7&lt;=KE$22,0,IF(KE$22-$D$7&gt;=$E49,VLOOKUP($C49,Input!$A$8:$GZ$39,MATCH(KE$21,Input!$A$6:$GZ$6,0),FALSE),0)*$F49/$G49)*$D49</f>
        <v>0</v>
      </c>
      <c r="KF49" s="1">
        <f>IF($E49+$I49+$D$7&lt;=KF$22,0,IF(KF$22-$D$7&gt;=$E49,VLOOKUP($C49,Input!$A$8:$GZ$39,MATCH(KF$21,Input!$A$6:$GZ$6,0),FALSE),0)*$F49/$G49)*$D49</f>
        <v>0</v>
      </c>
      <c r="KG49" s="1">
        <f>IF($E49+$I49+$D$7&lt;=KG$22,0,IF(KG$22-$D$7&gt;=$E49,VLOOKUP($C49,Input!$A$8:$GZ$39,MATCH(KG$21,Input!$A$6:$GZ$6,0),FALSE),0)*$F49/$G49)*$D49</f>
        <v>0</v>
      </c>
      <c r="KH49" s="1">
        <f>IF($E49+$I49+$D$7&lt;=KH$22,0,IF(KH$22-$D$7&gt;=$E49,VLOOKUP($C49,Input!$A$8:$GZ$39,MATCH(KH$21,Input!$A$6:$GZ$6,0),FALSE),0)*$F49/$G49)*$D49</f>
        <v>0</v>
      </c>
      <c r="KI49" s="1">
        <f>IF($E49+$I49+$D$7&lt;=KI$22,0,IF(KI$22-$D$7&gt;=$E49,VLOOKUP($C49,Input!$A$8:$GZ$39,MATCH(KI$21,Input!$A$6:$GZ$6,0),FALSE),0)*$F49/$G49)*$D49</f>
        <v>0</v>
      </c>
      <c r="KJ49" s="1">
        <f>IF($E49+$I49+$D$7&lt;=KJ$22,0,IF(KJ$22-$D$7&gt;=$E49,VLOOKUP($C49,Input!$A$8:$GZ$39,MATCH(KJ$21,Input!$A$6:$GZ$6,0),FALSE),0)*$F49/$G49)*$D49</f>
        <v>0</v>
      </c>
      <c r="KK49" s="1">
        <f>IF($E49+$I49+$D$7&lt;=KK$22,0,IF(KK$22-$D$7&gt;=$E49,VLOOKUP($C49,Input!$A$8:$GZ$39,MATCH(KK$21,Input!$A$6:$GZ$6,0),FALSE),0)*$F49/$G49)*$D49</f>
        <v>0</v>
      </c>
      <c r="KL49" s="1">
        <f>IF($E49+$I49+$D$7&lt;=KL$22,0,IF(KL$22-$D$7&gt;=$E49,VLOOKUP($C49,Input!$A$8:$GZ$39,MATCH(KL$21,Input!$A$6:$GZ$6,0),FALSE),0)*$F49/$G49)*$D49</f>
        <v>0</v>
      </c>
      <c r="KM49" s="1">
        <f>IF($E49+$I49+$D$7&lt;=KM$22,0,IF(KM$22-$D$7&gt;=$E49,VLOOKUP($C49,Input!$A$8:$GZ$39,MATCH(KM$21,Input!$A$6:$GZ$6,0),FALSE),0)*$F49/$G49)*$D49</f>
        <v>0</v>
      </c>
      <c r="KN49" s="1">
        <f>IF($E49+$I49+$D$7&lt;=KN$22,0,IF(KN$22-$D$7&gt;=$E49,VLOOKUP($C49,Input!$A$8:$GZ$39,MATCH(KN$21,Input!$A$6:$GZ$6,0),FALSE),0)*$F49/$G49)*$D49</f>
        <v>0</v>
      </c>
      <c r="KO49" s="1">
        <f>IF($E49+$I49+$D$7&lt;=KO$22,0,IF(KO$22-$D$7&gt;=$E49,VLOOKUP($C49,Input!$A$8:$GZ$39,MATCH(KO$21,Input!$A$6:$GZ$6,0),FALSE),0)*$F49/$G49)*$D49</f>
        <v>0</v>
      </c>
      <c r="KP49" s="1">
        <f>IF($E49+$I49+$D$7&lt;=KP$22,0,IF(KP$22-$D$7&gt;=$E49,VLOOKUP($C49,Input!$A$8:$GZ$39,MATCH(KP$21,Input!$A$6:$GZ$6,0),FALSE),0)*$F49/$G49)*$D49</f>
        <v>0</v>
      </c>
      <c r="KQ49" s="1">
        <f>IF($E49+$I49+$D$7&lt;=KQ$22,0,IF(KQ$22-$D$7&gt;=$E49,VLOOKUP($C49,Input!$A$8:$GZ$39,MATCH(KQ$21,Input!$A$6:$GZ$6,0),FALSE),0)*$F49/$G49)*$D49</f>
        <v>0</v>
      </c>
      <c r="KR49" s="1">
        <f>IF($E49+$I49+$D$7&lt;=KR$22,0,IF(KR$22-$D$7&gt;=$E49,VLOOKUP($C49,Input!$A$8:$GZ$39,MATCH(KR$21,Input!$A$6:$GZ$6,0),FALSE),0)*$F49/$G49)*$D49</f>
        <v>0</v>
      </c>
      <c r="KS49" s="1">
        <f>IF($E49+$I49+$D$7&lt;=KS$22,0,IF(KS$22-$D$7&gt;=$E49,VLOOKUP($C49,Input!$A$8:$GZ$39,MATCH(KS$21,Input!$A$6:$GZ$6,0),FALSE),0)*$F49/$G49)*$D49</f>
        <v>0</v>
      </c>
      <c r="KT49" s="1">
        <f>IF($E49+$I49+$D$7&lt;=KT$22,0,IF(KT$22-$D$7&gt;=$E49,VLOOKUP($C49,Input!$A$8:$GZ$39,MATCH(KT$21,Input!$A$6:$GZ$6,0),FALSE),0)*$F49/$G49)*$D49</f>
        <v>0</v>
      </c>
      <c r="KU49" s="1">
        <f>IF($E49+$I49+$D$7&lt;=KU$22,0,IF(KU$22-$D$7&gt;=$E49,VLOOKUP($C49,Input!$A$8:$GZ$39,MATCH(KU$21,Input!$A$6:$GZ$6,0),FALSE),0)*$F49/$G49)*$D49</f>
        <v>0</v>
      </c>
      <c r="KV49" s="1">
        <f>IF($E49+$I49+$D$7&lt;=KV$22,0,IF(KV$22-$D$7&gt;=$E49,VLOOKUP($C49,Input!$A$8:$GZ$39,MATCH(KV$21,Input!$A$6:$GZ$6,0),FALSE),0)*$F49/$G49)*$D49</f>
        <v>0</v>
      </c>
      <c r="KW49" s="1">
        <f>IF($E49+$I49+$D$7&lt;=KW$22,0,IF(KW$22-$D$7&gt;=$E49,VLOOKUP($C49,Input!$A$8:$GZ$39,MATCH(KW$21,Input!$A$6:$GZ$6,0),FALSE),0)*$F49/$G49)*$D49</f>
        <v>0</v>
      </c>
      <c r="KY49" t="str">
        <f>VLOOKUP($C49,Input!$A$8:$HV$39,MATCH(KY$21,Input!$A$6:$HV$6,0),FALSE)</f>
        <v xml:space="preserve">CNG (compressed and at pump, including station maintenance) </v>
      </c>
      <c r="KZ49" s="1">
        <f>IF($E49+$I49+$D$7&lt;=KZ$22,0,IF(KZ$22-$D$7&gt;=$E49,VLOOKUP($C49,Input!$A$8:$HV$39,MATCH(KZ$21,Input!$A$6:$HV$6,0),FALSE)/$G49*$F49,0))*$D49</f>
        <v>0</v>
      </c>
      <c r="LA49" s="1">
        <f>IF($E49+$I49+$D$7&lt;=LA$22,0,IF(LA$22-$D$7&gt;=$E49,VLOOKUP($C49,Input!$A$8:$HV$39,MATCH(LA$21,Input!$A$6:$HV$6,0),FALSE)/$G49*$F49,0))*$D49</f>
        <v>0</v>
      </c>
      <c r="LB49" s="1">
        <f>IF($E49+$I49+$D$7&lt;=LB$22,0,IF(LB$22-$D$7&gt;=$E49,VLOOKUP($C49,Input!$A$8:$HV$39,MATCH(LB$21,Input!$A$6:$HV$6,0),FALSE)/$G49*$F49,0))*$D49</f>
        <v>0</v>
      </c>
      <c r="LC49" s="1">
        <f>IF($E49+$I49+$D$7&lt;=LC$22,0,IF(LC$22-$D$7&gt;=$E49,VLOOKUP($C49,Input!$A$8:$HV$39,MATCH(LC$21,Input!$A$6:$HV$6,0),FALSE)/$G49*$F49,0))*$D49</f>
        <v>0</v>
      </c>
      <c r="LD49" s="1">
        <f>IF($E49+$I49+$D$7&lt;=LD$22,0,IF(LD$22-$D$7&gt;=$E49,VLOOKUP($C49,Input!$A$8:$HV$39,MATCH(LD$21,Input!$A$6:$HV$6,0),FALSE)/$G49*$F49,0))*$D49</f>
        <v>0</v>
      </c>
      <c r="LE49" s="1">
        <f>IF($E49+$I49+$D$7&lt;=LE$22,0,IF(LE$22-$D$7&gt;=$E49,VLOOKUP($C49,Input!$A$8:$HV$39,MATCH(LE$21,Input!$A$6:$HV$6,0),FALSE)/$G49*$F49,0))*$D49</f>
        <v>0</v>
      </c>
      <c r="LF49" s="1">
        <f>IF($E49+$I49+$D$7&lt;=LF$22,0,IF(LF$22-$D$7&gt;=$E49,VLOOKUP($C49,Input!$A$8:$HV$39,MATCH(LF$21,Input!$A$6:$HV$6,0),FALSE)/$G49*$F49,0))*$D49</f>
        <v>0</v>
      </c>
      <c r="LG49" s="1">
        <f>IF($E49+$I49+$D$7&lt;=LG$22,0,IF(LG$22-$D$7&gt;=$E49,VLOOKUP($C49,Input!$A$8:$HV$39,MATCH(LG$21,Input!$A$6:$HV$6,0),FALSE)/$G49*$F49,0))*$D49</f>
        <v>0</v>
      </c>
      <c r="LH49" s="1">
        <f>IF($E49+$I49+$D$7&lt;=LH$22,0,IF(LH$22-$D$7&gt;=$E49,VLOOKUP($C49,Input!$A$8:$HV$39,MATCH(LH$21,Input!$A$6:$HV$6,0),FALSE)/$G49*$F49,0))*$D49</f>
        <v>0</v>
      </c>
      <c r="LI49" s="1">
        <f>IF($E49+$I49+$D$7&lt;=LI$22,0,IF(LI$22-$D$7&gt;=$E49,VLOOKUP($C49,Input!$A$8:$HV$39,MATCH(LI$21,Input!$A$6:$HV$6,0),FALSE)/$G49*$F49,0))*$D49</f>
        <v>0</v>
      </c>
      <c r="LJ49" s="1">
        <f>IF($E49+$I49+$D$7&lt;=LJ$22,0,IF(LJ$22-$D$7&gt;=$E49,VLOOKUP($C49,Input!$A$8:$HV$39,MATCH(LJ$21,Input!$A$6:$HV$6,0),FALSE)/$G49*$F49,0))*$D49</f>
        <v>0</v>
      </c>
      <c r="LK49" s="1">
        <f>IF($E49+$I49+$D$7&lt;=LK$22,0,IF(LK$22-$D$7&gt;=$E49,VLOOKUP($C49,Input!$A$8:$HV$39,MATCH(LK$21,Input!$A$6:$HV$6,0),FALSE)/$G49*$F49,0))*$D49</f>
        <v>0</v>
      </c>
      <c r="LL49" s="1">
        <f>IF($E49+$I49+$D$7&lt;=LL$22,0,IF(LL$22-$D$7&gt;=$E49,VLOOKUP($C49,Input!$A$8:$HV$39,MATCH(LL$21,Input!$A$6:$HV$6,0),FALSE)/$G49*$F49,0))*$D49</f>
        <v>0</v>
      </c>
      <c r="LM49" s="1">
        <f>IF($E49+$I49+$D$7&lt;=LM$22,0,IF(LM$22-$D$7&gt;=$E49,VLOOKUP($C49,Input!$A$8:$HV$39,MATCH(LM$21,Input!$A$6:$HV$6,0),FALSE)/$G49*$F49,0))*$D49</f>
        <v>0</v>
      </c>
      <c r="LN49" s="1">
        <f>IF($E49+$I49+$D$7&lt;=LN$22,0,IF(LN$22-$D$7&gt;=$E49,VLOOKUP($C49,Input!$A$8:$HV$39,MATCH(LN$21,Input!$A$6:$HV$6,0),FALSE)/$G49*$F49,0))*$D49</f>
        <v>0</v>
      </c>
      <c r="LO49" s="1">
        <f>IF($E49+$I49+$D$7&lt;=LO$22,0,IF(LO$22-$D$7&gt;=$E49,VLOOKUP($C49,Input!$A$8:$HV$39,MATCH(LO$21,Input!$A$6:$HV$6,0),FALSE)/$G49*$F49,0))*$D49</f>
        <v>0</v>
      </c>
      <c r="LP49" s="1">
        <f>IF($E49+$I49+$D$7&lt;=LP$22,0,IF(LP$22-$D$7&gt;=$E49,VLOOKUP($C49,Input!$A$8:$HV$39,MATCH(LP$21,Input!$A$6:$HV$6,0),FALSE)/$G49*$F49,0))*$D49</f>
        <v>0</v>
      </c>
      <c r="LQ49" s="1">
        <f>IF($E49+$I49+$D$7&lt;=LQ$22,0,IF(LQ$22-$D$7&gt;=$E49,VLOOKUP($C49,Input!$A$8:$HV$39,MATCH(LQ$21,Input!$A$6:$HV$6,0),FALSE)/$G49*$F49,0))*$D49</f>
        <v>0</v>
      </c>
      <c r="LR49" s="1">
        <f>IF($E49+$I49+$D$7&lt;=LR$22,0,IF(LR$22-$D$7&gt;=$E49,VLOOKUP($C49,Input!$A$8:$HV$39,MATCH(LR$21,Input!$A$6:$HV$6,0),FALSE)/$G49*$F49,0))*$D49</f>
        <v>0</v>
      </c>
      <c r="LS49" s="1">
        <f>IF($E49+$I49+$D$7&lt;=LS$22,0,IF(LS$22-$D$7&gt;=$E49,VLOOKUP($C49,Input!$A$8:$HV$39,MATCH(LS$21,Input!$A$6:$HV$6,0),FALSE)/$G49*$F49,0))*$D49</f>
        <v>0</v>
      </c>
      <c r="LT49" s="1">
        <f>IF($E49+$I49+$D$7&lt;=LT$22,0,IF(LT$22-$D$7&gt;=$E49,VLOOKUP($C49,Input!$A$8:$HV$39,MATCH(LT$21,Input!$A$6:$HV$6,0),FALSE)/$G49*$F49,0))*$D49</f>
        <v>0</v>
      </c>
      <c r="LU49" s="1">
        <f>IF($E49+$I49+$D$7&lt;=LU$22,0,IF(LU$22-$D$7&gt;=$E49,VLOOKUP($C49,Input!$A$8:$HV$39,MATCH(LU$21,Input!$A$6:$HV$6,0),FALSE)/$G49*$F49,0))*$D49</f>
        <v>0</v>
      </c>
      <c r="LV49" s="1">
        <f>IF($E49+$I49+$D$7&lt;=LV$22,0,IF(LV$22-$D$7&gt;=$E49,VLOOKUP($C49,Input!$A$8:$HV$39,MATCH(LV$21,Input!$A$6:$HV$6,0),FALSE)/$G49*$F49,0))*$D49</f>
        <v>0</v>
      </c>
      <c r="LW49" s="1">
        <f>IF($E49+$I49+$D$7&lt;=LW$22,0,IF(LW$22-$D$7&gt;=$E49,VLOOKUP($C49,Input!$A$8:$HV$39,MATCH(LW$21,Input!$A$6:$HV$6,0),FALSE)/$G49*$F49,0))*$D49</f>
        <v>0</v>
      </c>
      <c r="LX49" s="1">
        <f>IF($E49+$I49+$D$7&lt;=LX$22,0,IF(LX$22-$D$7&gt;=$E49,VLOOKUP($C49,Input!$A$8:$HV$39,MATCH(LX$21,Input!$A$6:$HV$6,0),FALSE)/$G49*$F49,0))*$D49</f>
        <v>0</v>
      </c>
      <c r="LY49" s="1">
        <f>IF($E49+$I49+$D$7&lt;=LY$22,0,IF(LY$22-$D$7&gt;=$E49,VLOOKUP($C49,Input!$A$8:$HV$39,MATCH(LY$21,Input!$A$6:$HV$6,0),FALSE)/$G49*$F49,0))*$D49</f>
        <v>0</v>
      </c>
      <c r="LZ49" s="1">
        <f>IF($E49+$I49+$D$7&lt;=LZ$22,0,IF(LZ$22-$D$7&gt;=$E49,VLOOKUP($C49,Input!$A$8:$HV$39,MATCH(LZ$21,Input!$A$6:$HV$6,0),FALSE)/$G49*$F49,0))*$D49</f>
        <v>5033420.7092612106</v>
      </c>
      <c r="MA49" s="1">
        <f>IF($E49+$I49+$D$7&lt;=MA$22,0,IF(MA$22-$D$7&gt;=$E49,VLOOKUP($C49,Input!$A$8:$HV$39,MATCH(MA$21,Input!$A$6:$HV$6,0),FALSE)/$G49*$F49,0))*$D49</f>
        <v>5855420.6033015018</v>
      </c>
      <c r="MB49" s="1">
        <f>IF($E49+$I49+$D$7&lt;=MB$22,0,IF(MB$22-$D$7&gt;=$E49,VLOOKUP($C49,Input!$A$8:$HV$39,MATCH(MB$21,Input!$A$6:$HV$6,0),FALSE)/$G49*$F49,0))*$D49</f>
        <v>5916065.9565362232</v>
      </c>
      <c r="MC49" s="1">
        <f>IF($E49+$I49+$D$7&lt;=MC$22,0,IF(MC$22-$D$7&gt;=$E49,VLOOKUP($C49,Input!$A$8:$HV$39,MATCH(MC$21,Input!$A$6:$HV$6,0),FALSE)/$G49*$F49,0))*$D49</f>
        <v>5969796.3206430851</v>
      </c>
      <c r="MD49" s="1">
        <f>IF($E49+$I49+$D$7&lt;=MD$22,0,IF(MD$22-$D$7&gt;=$E49,VLOOKUP($C49,Input!$A$8:$HV$39,MATCH(MD$21,Input!$A$6:$HV$6,0),FALSE)/$G49*$F49,0))*$D49</f>
        <v>5983430.9903587857</v>
      </c>
      <c r="ME49" s="1">
        <f>IF($E49+$I49+$D$7&lt;=ME$22,0,IF(ME$22-$D$7&gt;=$E49,VLOOKUP($C49,Input!$A$8:$HV$39,MATCH(ME$21,Input!$A$6:$HV$6,0),FALSE)/$G49*$F49,0))*$D49</f>
        <v>6109592.1009668177</v>
      </c>
      <c r="MF49" s="1">
        <f>IF($E49+$I49+$D$7&lt;=MF$22,0,IF(MF$22-$D$7&gt;=$E49,VLOOKUP($C49,Input!$A$8:$HV$39,MATCH(MF$21,Input!$A$6:$HV$6,0),FALSE)/$G49*$F49,0))*$D49</f>
        <v>6127800.9295146177</v>
      </c>
      <c r="MG49" s="1">
        <f>IF($E49+$I49+$D$7&lt;=MG$22,0,IF(MG$22-$D$7&gt;=$E49,VLOOKUP($C49,Input!$A$8:$HV$39,MATCH(MG$21,Input!$A$6:$HV$6,0),FALSE)/$G49*$F49,0))*$D49</f>
        <v>6136766.6583126262</v>
      </c>
      <c r="MH49" s="1">
        <f>IF($E49+$I49+$D$7&lt;=MH$22,0,IF(MH$22-$D$7&gt;=$E49,VLOOKUP($C49,Input!$A$8:$HV$39,MATCH(MH$21,Input!$A$6:$HV$6,0),FALSE)/$G49*$F49,0))*$D49</f>
        <v>6163232.1964207347</v>
      </c>
      <c r="MI49" s="1">
        <f>IF($E49+$I49+$D$7&lt;=MI$22,0,IF(MI$22-$D$7&gt;=$E49,VLOOKUP($C49,Input!$A$8:$HV$39,MATCH(MI$21,Input!$A$6:$HV$6,0),FALSE)/$G49*$F49,0))*$D49</f>
        <v>6200756.8754511187</v>
      </c>
      <c r="MJ49" s="1">
        <f>IF($E49+$I49+$D$7&lt;=MJ$22,0,IF(MJ$22-$D$7&gt;=$E49,VLOOKUP($C49,Input!$A$8:$HV$39,MATCH(MJ$21,Input!$A$6:$HV$6,0),FALSE)/$G49*$F49,0))*$D49</f>
        <v>6235614.1157868989</v>
      </c>
      <c r="MK49" s="1">
        <f>IF($E49+$I49+$D$7&lt;=MK$22,0,IF(MK$22-$D$7&gt;=$E49,VLOOKUP($C49,Input!$A$8:$HV$39,MATCH(MK$21,Input!$A$6:$HV$6,0),FALSE)/$G49*$F49,0))*$D49</f>
        <v>6248674.3486202052</v>
      </c>
      <c r="ML49" s="1">
        <f>IF($E49+$I49+$D$7&lt;=ML$22,0,IF(ML$22-$D$7&gt;=$E49,VLOOKUP($C49,Input!$A$8:$HV$39,MATCH(ML$21,Input!$A$6:$HV$6,0),FALSE)/$G49*$F49,0))*$D49</f>
        <v>6250874.0315677188</v>
      </c>
      <c r="MM49" s="1">
        <f>IF($E49+$I49+$D$7&lt;=MM$22,0,IF(MM$22-$D$7&gt;=$E49,VLOOKUP($C49,Input!$A$8:$HV$39,MATCH(MM$21,Input!$A$6:$HV$6,0),FALSE)/$G49*$F49,0))*$D49</f>
        <v>6268422.2577007655</v>
      </c>
      <c r="MN49" s="1">
        <f>IF($E49+$I49+$D$7&lt;=MN$22,0,IF(MN$22-$D$7&gt;=$E49,VLOOKUP($C49,Input!$A$8:$HV$39,MATCH(MN$21,Input!$A$6:$HV$6,0),FALSE)/$G49*$F49,0))*$D49</f>
        <v>0</v>
      </c>
      <c r="MO49" s="1">
        <f>IF($E49+$I49+$D$7&lt;=MO$22,0,IF(MO$22-$D$7&gt;=$E49,VLOOKUP($C49,Input!$A$8:$HV$39,MATCH(MO$21,Input!$A$6:$HV$6,0),FALSE)/$G49*$F49,0))*$D49</f>
        <v>0</v>
      </c>
      <c r="MP49" s="1">
        <f>IF($E49+$I49+$D$7&lt;=MP$22,0,IF(MP$22-$D$7&gt;=$E49,VLOOKUP($C49,Input!$A$8:$HV$39,MATCH(MP$21,Input!$A$6:$HV$6,0),FALSE)/$G49*$F49,0))*$D49</f>
        <v>0</v>
      </c>
      <c r="MQ49" s="1">
        <f>IF($E49+$I49+$D$7&lt;=MQ$22,0,IF(MQ$22-$D$7&gt;=$E49,VLOOKUP($C49,Input!$A$8:$HV$39,MATCH(MQ$21,Input!$A$6:$HV$6,0),FALSE)/$G49*$F49,0))*$D49</f>
        <v>0</v>
      </c>
      <c r="MR49" s="1">
        <f>IF($E49+$I49+$D$7&lt;=MR$22,0,IF(MR$22-$D$7&gt;=$E49,VLOOKUP($C49,Input!$A$8:$HV$39,MATCH(MR$21,Input!$A$6:$HV$6,0),FALSE)/$G49*$F49,0))*$D49</f>
        <v>0</v>
      </c>
      <c r="MS49" s="1">
        <f>IF($E49+$I49+$D$7&lt;=MS$22,0,IF(MS$22-$D$7&gt;=$E49,VLOOKUP($C49,Input!$A$8:$HV$39,MATCH(MS$21,Input!$A$6:$HV$6,0),FALSE)/$G49*$F49,0))*$D49</f>
        <v>0</v>
      </c>
      <c r="MT49" s="1">
        <f>IF($E49+$I49+$D$7&lt;=MT$22,0,IF(MT$22-$D$7&gt;=$E49,VLOOKUP($C49,Input!$A$8:$HV$39,MATCH(MT$21,Input!$A$6:$HV$6,0),FALSE)/$G49*$F49,0))*$D49</f>
        <v>0</v>
      </c>
      <c r="MU49" s="1">
        <f>IF($E49+$I49+$D$7&lt;=MU$22,0,IF(MU$22-$D$7&gt;=$E49,VLOOKUP($C49,Input!$A$8:$HV$39,MATCH(MU$21,Input!$A$6:$HV$6,0),FALSE)/$G49*$F49,0))*$D49</f>
        <v>0</v>
      </c>
      <c r="MV49" s="1">
        <f>IF($E49+$I49+$D$7&lt;=MV$22,0,IF(MV$22-$D$7&gt;=$E49,VLOOKUP($C49,Input!$A$8:$HV$39,MATCH(MV$21,Input!$A$6:$HV$6,0),FALSE)/$G49*$F49,0))*$D49</f>
        <v>0</v>
      </c>
      <c r="MW49" s="1">
        <f>IF($E49+$I49+$D$7&lt;=MW$22,0,IF(MW$22-$D$7&gt;=$E49,VLOOKUP($C49,Input!$A$8:$HV$39,MATCH(MW$21,Input!$A$6:$HV$6,0),FALSE)/$G49*$F49,0))*$D49</f>
        <v>0</v>
      </c>
      <c r="MX49" s="1">
        <f>IF($E49+$I49+$D$7&lt;=MX$22,0,IF(MX$22-$D$7&gt;=$E49,VLOOKUP($C49,Input!$A$8:$HV$39,MATCH(MX$21,Input!$A$6:$HV$6,0),FALSE)/$G49*$F49,0))*$D49</f>
        <v>0</v>
      </c>
      <c r="MZ49" t="str">
        <f>VLOOKUP($C49,Input!$A$8:$HV$39,MATCH(MZ$21,Input!$A$6:$HV$6,0),FALSE)</f>
        <v>Fossil CNG LCFS Credit ($/DGE)</v>
      </c>
      <c r="NA49" s="1">
        <f>IF($E49+$I49+$D$7&lt;=NA$22,0,IF(NA$22-$D$7&gt;=$E49,-VLOOKUP($C49,Input!$A$8:$HV$39,MATCH(NA$21,Input!$A$6:$HV$6,0),FALSE)/$G49*$F49,0))*$D49*$G$4/100</f>
        <v>0</v>
      </c>
      <c r="NB49" s="1">
        <f>IF($E49+$I49+$D$7&lt;=NB$22,0,IF(NB$22-$D$7&gt;=$E49,-VLOOKUP($C49,Input!$A$8:$HV$39,MATCH(NB$21,Input!$A$6:$HV$6,0),FALSE)/$G49*$F49,0))*$D49*$G$4/100</f>
        <v>0</v>
      </c>
      <c r="NC49" s="1">
        <f>IF($E49+$I49+$D$7&lt;=NC$22,0,IF(NC$22-$D$7&gt;=$E49,-VLOOKUP($C49,Input!$A$8:$HV$39,MATCH(NC$21,Input!$A$6:$HV$6,0),FALSE)/$G49*$F49,0))*$D49*$G$4/100</f>
        <v>0</v>
      </c>
      <c r="ND49" s="1">
        <f>IF($E49+$I49+$D$7&lt;=ND$22,0,IF(ND$22-$D$7&gt;=$E49,-VLOOKUP($C49,Input!$A$8:$HV$39,MATCH(ND$21,Input!$A$6:$HV$6,0),FALSE)/$G49*$F49,0))*$D49*$G$4/100</f>
        <v>0</v>
      </c>
      <c r="NE49" s="1">
        <f>IF($E49+$I49+$D$7&lt;=NE$22,0,IF(NE$22-$D$7&gt;=$E49,-VLOOKUP($C49,Input!$A$8:$HV$39,MATCH(NE$21,Input!$A$6:$HV$6,0),FALSE)/$G49*$F49,0))*$D49*$G$4/100</f>
        <v>0</v>
      </c>
      <c r="NF49" s="1">
        <f>IF($E49+$I49+$D$7&lt;=NF$22,0,IF(NF$22-$D$7&gt;=$E49,-VLOOKUP($C49,Input!$A$8:$HV$39,MATCH(NF$21,Input!$A$6:$HV$6,0),FALSE)/$G49*$F49,0))*$D49*$G$4/100</f>
        <v>0</v>
      </c>
      <c r="NG49" s="1">
        <f>IF($E49+$I49+$D$7&lt;=NG$22,0,IF(NG$22-$D$7&gt;=$E49,-VLOOKUP($C49,Input!$A$8:$HV$39,MATCH(NG$21,Input!$A$6:$HV$6,0),FALSE)/$G49*$F49,0))*$D49*$G$4/100</f>
        <v>0</v>
      </c>
      <c r="NH49" s="1">
        <f>IF($E49+$I49+$D$7&lt;=NH$22,0,IF(NH$22-$D$7&gt;=$E49,-VLOOKUP($C49,Input!$A$8:$HV$39,MATCH(NH$21,Input!$A$6:$HV$6,0),FALSE)/$G49*$F49,0))*$D49*$G$4/100</f>
        <v>0</v>
      </c>
      <c r="NI49" s="1">
        <f>IF($E49+$I49+$D$7&lt;=NI$22,0,IF(NI$22-$D$7&gt;=$E49,-VLOOKUP($C49,Input!$A$8:$HV$39,MATCH(NI$21,Input!$A$6:$HV$6,0),FALSE)/$G49*$F49,0))*$D49*$G$4/100</f>
        <v>0</v>
      </c>
      <c r="NJ49" s="1">
        <f>IF($E49+$I49+$D$7&lt;=NJ$22,0,IF(NJ$22-$D$7&gt;=$E49,-VLOOKUP($C49,Input!$A$8:$HV$39,MATCH(NJ$21,Input!$A$6:$HV$6,0),FALSE)/$G49*$F49,0))*$D49*$G$4/100</f>
        <v>0</v>
      </c>
      <c r="NK49" s="1">
        <f>IF($E49+$I49+$D$7&lt;=NK$22,0,IF(NK$22-$D$7&gt;=$E49,-VLOOKUP($C49,Input!$A$8:$HV$39,MATCH(NK$21,Input!$A$6:$HV$6,0),FALSE)/$G49*$F49,0))*$D49*$G$4/100</f>
        <v>-200214.46243298994</v>
      </c>
      <c r="NL49" s="1">
        <f>IF($E49+$I49+$D$7&lt;=NL$22,0,IF(NL$22-$D$7&gt;=$E49,-VLOOKUP($C49,Input!$A$8:$HV$39,MATCH(NL$21,Input!$A$6:$HV$6,0),FALSE)/$G49*$F49,0))*$D49*$G$4/100</f>
        <v>-200214.46243298994</v>
      </c>
      <c r="NM49" s="1">
        <f>IF($E49+$I49+$D$7&lt;=NM$22,0,IF(NM$22-$D$7&gt;=$E49,-VLOOKUP($C49,Input!$A$8:$HV$39,MATCH(NM$21,Input!$A$6:$HV$6,0),FALSE)/$G49*$F49,0))*$D49*$G$4/100</f>
        <v>-200214.46243298994</v>
      </c>
      <c r="NN49" s="1">
        <f>IF($E49+$I49+$D$7&lt;=NN$22,0,IF(NN$22-$D$7&gt;=$E49,-VLOOKUP($C49,Input!$A$8:$HV$39,MATCH(NN$21,Input!$A$6:$HV$6,0),FALSE)/$G49*$F49,0))*$D49*$G$4/100</f>
        <v>-200214.46243298994</v>
      </c>
      <c r="NO49" s="1">
        <f>IF($E49+$I49+$D$7&lt;=NO$22,0,IF(NO$22-$D$7&gt;=$E49,-VLOOKUP($C49,Input!$A$8:$HV$39,MATCH(NO$21,Input!$A$6:$HV$6,0),FALSE)/$G49*$F49,0))*$D49*$G$4/100</f>
        <v>-200214.46243298994</v>
      </c>
      <c r="NP49" s="1">
        <f>IF($E49+$I49+$D$7&lt;=NP$22,0,IF(NP$22-$D$7&gt;=$E49,-VLOOKUP($C49,Input!$A$8:$HV$39,MATCH(NP$21,Input!$A$6:$HV$6,0),FALSE)/$G49*$F49,0))*$D49*$G$4/100</f>
        <v>-200214.46243298994</v>
      </c>
      <c r="NQ49" s="1">
        <f>IF($E49+$I49+$D$7&lt;=NQ$22,0,IF(NQ$22-$D$7&gt;=$E49,-VLOOKUP($C49,Input!$A$8:$HV$39,MATCH(NQ$21,Input!$A$6:$HV$6,0),FALSE)/$G49*$F49,0))*$D49*$G$4/100</f>
        <v>-200214.46243298994</v>
      </c>
      <c r="NR49" s="1">
        <f>IF($E49+$I49+$D$7&lt;=NR$22,0,IF(NR$22-$D$7&gt;=$E49,-VLOOKUP($C49,Input!$A$8:$HV$39,MATCH(NR$21,Input!$A$6:$HV$6,0),FALSE)/$G49*$F49,0))*$D49*$G$4/100</f>
        <v>-200214.46243298994</v>
      </c>
      <c r="NS49" s="1">
        <f>IF($E49+$I49+$D$7&lt;=NS$22,0,IF(NS$22-$D$7&gt;=$E49,-VLOOKUP($C49,Input!$A$8:$HV$39,MATCH(NS$21,Input!$A$6:$HV$6,0),FALSE)/$G49*$F49,0))*$D49*$G$4/100</f>
        <v>-200214.46243298994</v>
      </c>
      <c r="NT49" s="1">
        <f>IF($E49+$I49+$D$7&lt;=NT$22,0,IF(NT$22-$D$7&gt;=$E49,-VLOOKUP($C49,Input!$A$8:$HV$39,MATCH(NT$21,Input!$A$6:$HV$6,0),FALSE)/$G49*$F49,0))*$D49*$G$4/100</f>
        <v>-200214.46243298994</v>
      </c>
      <c r="NU49" s="1">
        <f>IF($E49+$I49+$D$7&lt;=NU$22,0,IF(NU$22-$D$7&gt;=$E49,-VLOOKUP($C49,Input!$A$8:$HV$39,MATCH(NU$21,Input!$A$6:$HV$6,0),FALSE)/$G49*$F49,0))*$D49*$G$4/100</f>
        <v>-200214.46243298994</v>
      </c>
      <c r="NV49" s="1">
        <f>IF($E49+$I49+$D$7&lt;=NV$22,0,IF(NV$22-$D$7&gt;=$E49,-VLOOKUP($C49,Input!$A$8:$HV$39,MATCH(NV$21,Input!$A$6:$HV$6,0),FALSE)/$G49*$F49,0))*$D49*$G$4/100</f>
        <v>-200214.46243298994</v>
      </c>
      <c r="NW49" s="1">
        <f>IF($E49+$I49+$D$7&lt;=NW$22,0,IF(NW$22-$D$7&gt;=$E49,-VLOOKUP($C49,Input!$A$8:$HV$39,MATCH(NW$21,Input!$A$6:$HV$6,0),FALSE)/$G49*$F49,0))*$D49*$G$4/100</f>
        <v>-200214.46243298994</v>
      </c>
      <c r="NX49" s="1">
        <f>IF($E49+$I49+$D$7&lt;=NX$22,0,IF(NX$22-$D$7&gt;=$E49,-VLOOKUP($C49,Input!$A$8:$HV$39,MATCH(NX$21,Input!$A$6:$HV$6,0),FALSE)/$G49*$F49,0))*$D49*$G$4/100</f>
        <v>-200214.46243298994</v>
      </c>
      <c r="NY49" s="1">
        <f>IF($E49+$I49+$D$7&lt;=NY$22,0,IF(NY$22-$D$7&gt;=$E49,-VLOOKUP($C49,Input!$A$8:$HV$39,MATCH(NY$21,Input!$A$6:$HV$6,0),FALSE)/$G49*$F49,0))*$D49*$G$4/100</f>
        <v>0</v>
      </c>
      <c r="NZ49" s="1">
        <f>IF($E49+$I49+$D$7&lt;=NZ$22,0,IF(NZ$22-$D$7&gt;=$E49,-VLOOKUP($C49,Input!$A$8:$HV$39,MATCH(NZ$21,Input!$A$6:$HV$6,0),FALSE)/$G49*$F49,0))*$D49*$G$4/100</f>
        <v>0</v>
      </c>
      <c r="OA49" s="1">
        <f>IF($E49+$I49+$D$7&lt;=OA$22,0,IF(OA$22-$D$7&gt;=$E49,-VLOOKUP($C49,Input!$A$8:$HV$39,MATCH(OA$21,Input!$A$6:$HV$6,0),FALSE)/$G49*$F49,0))*$D49*$G$4/100</f>
        <v>0</v>
      </c>
      <c r="OB49" s="1">
        <f>IF($E49+$I49+$D$7&lt;=OB$22,0,IF(OB$22-$D$7&gt;=$E49,-VLOOKUP($C49,Input!$A$8:$HV$39,MATCH(OB$21,Input!$A$6:$HV$6,0),FALSE)/$G49*$F49,0))*$D49*$G$4/100</f>
        <v>0</v>
      </c>
      <c r="OC49" s="1">
        <f>IF($E49+$I49+$D$7&lt;=OC$22,0,IF(OC$22-$D$7&gt;=$E49,-VLOOKUP($C49,Input!$A$8:$HV$39,MATCH(OC$21,Input!$A$6:$HV$6,0),FALSE)/$G49*$F49,0))*$D49*$G$4/100</f>
        <v>0</v>
      </c>
      <c r="OD49" s="1">
        <f>IF($E49+$I49+$D$7&lt;=OD$22,0,IF(OD$22-$D$7&gt;=$E49,-VLOOKUP($C49,Input!$A$8:$HV$39,MATCH(OD$21,Input!$A$6:$HV$6,0),FALSE)/$G49*$F49,0))*$D49*$G$4/100</f>
        <v>0</v>
      </c>
      <c r="OE49" s="1">
        <f>IF($E49+$I49+$D$7&lt;=OE$22,0,IF(OE$22-$D$7&gt;=$E49,-VLOOKUP($C49,Input!$A$8:$HV$39,MATCH(OE$21,Input!$A$6:$HV$6,0),FALSE)/$G49*$F49,0))*$D49*$G$4/100</f>
        <v>0</v>
      </c>
      <c r="OF49" s="1">
        <f>IF($E49+$I49+$D$7&lt;=OF$22,0,IF(OF$22-$D$7&gt;=$E49,-VLOOKUP($C49,Input!$A$8:$HV$39,MATCH(OF$21,Input!$A$6:$HV$6,0),FALSE)/$G49*$F49,0))*$D49*$G$4/100</f>
        <v>0</v>
      </c>
      <c r="OG49" s="1">
        <f>IF($E49+$I49+$D$7&lt;=OG$22,0,IF(OG$22-$D$7&gt;=$E49,-VLOOKUP($C49,Input!$A$8:$HV$39,MATCH(OG$21,Input!$A$6:$HV$6,0),FALSE)/$G49*$F49,0))*$D49*$G$4/100</f>
        <v>0</v>
      </c>
      <c r="OH49" s="1">
        <f>IF($E49+$I49+$D$7&lt;=OH$22,0,IF(OH$22-$D$7&gt;=$E49,-VLOOKUP($C49,Input!$A$8:$HV$39,MATCH(OH$21,Input!$A$6:$HV$6,0),FALSE)/$G49*$F49,0))*$D49*$G$4/100</f>
        <v>0</v>
      </c>
      <c r="OI49" s="1">
        <f>IF($E49+$I49+$D$7&lt;=OI$22,0,IF(OI$22-$D$7&gt;=$E49,-VLOOKUP($C49,Input!$A$8:$HV$39,MATCH(OI$21,Input!$A$6:$HV$6,0),FALSE)/$G49*$F49,0))*$D49*$G$4/100</f>
        <v>0</v>
      </c>
      <c r="OK49" t="str">
        <f>VLOOKUP($C49,Input!$A$8:$HW$39,MATCH(OK$21,Input!$A$6:$HW$6,0),FALSE)</f>
        <v>NA</v>
      </c>
      <c r="OL49" s="1">
        <f>IF($E49+$I49+$D$7&lt;=OL$22,0,IF(OL$22-$D$7&gt;=$E49,IF(COUNTIF($KZ49:LP49,"&gt;0")&gt;0,VLOOKUP($C49,Input!$A$8:$HV$21,MATCH($OK$21+COUNTIF($KZ49:LP49,"&gt;0"),Input!$A$6:$HV$6,0),FALSE),0),0))*$D49</f>
        <v>0</v>
      </c>
      <c r="OM49" s="1">
        <f>IF($E49+$I49+$D$7&lt;=OM$22,0,IF(OM$22-$D$7&gt;=$E49,IF(COUNTIF($KZ49:LQ49,"&gt;0")&gt;0,VLOOKUP($C49,Input!$A$8:$HV$21,MATCH($OK$21+COUNTIF($KZ49:LQ49,"&gt;0"),Input!$A$6:$HV$6,0),FALSE),0),0))*$D49</f>
        <v>0</v>
      </c>
      <c r="ON49" s="1">
        <f>IF($E49+$I49+$D$7&lt;=ON$22,0,IF(ON$22-$D$7&gt;=$E49,IF(COUNTIF($KZ49:LR49,"&gt;0")&gt;0,VLOOKUP($C49,Input!$A$8:$HV$21,MATCH($OK$21+COUNTIF($KZ49:LR49,"&gt;0"),Input!$A$6:$HV$6,0),FALSE),0),0))*$D49</f>
        <v>0</v>
      </c>
      <c r="OO49" s="1">
        <f>IF($E49+$I49+$D$7&lt;=OO$22,0,IF(OO$22-$D$7&gt;=$E49,IF(COUNTIF($KZ49:LS49,"&gt;0")&gt;0,VLOOKUP($C49,Input!$A$8:$HV$21,MATCH($OK$21+COUNTIF($KZ49:LS49,"&gt;0"),Input!$A$6:$HV$6,0),FALSE),0),0))*$D49</f>
        <v>0</v>
      </c>
      <c r="OP49" s="1">
        <f>IF($E49+$I49+$D$7&lt;=OP$22,0,IF(OP$22-$D$7&gt;=$E49,IF(COUNTIF($KZ49:LT49,"&gt;0")&gt;0,VLOOKUP($C49,Input!$A$8:$HV$21,MATCH($OK$21+COUNTIF($KZ49:LT49,"&gt;0"),Input!$A$6:$HV$6,0),FALSE),0),0))*$D49</f>
        <v>0</v>
      </c>
      <c r="OQ49" s="1">
        <f>IF($E49+$I49+$D$7&lt;=OQ$22,0,IF(OQ$22-$D$7&gt;=$E49,IF(COUNTIF($KZ49:LU49,"&gt;0")&gt;0,VLOOKUP($C49,Input!$A$8:$HV$21,MATCH($OK$21+COUNTIF($KZ49:LU49,"&gt;0"),Input!$A$6:$HV$6,0),FALSE),0),0))*$D49</f>
        <v>0</v>
      </c>
      <c r="OR49" s="1">
        <f>IF($E49+$I49+$D$7&lt;=OR$22,0,IF(OR$22-$D$7&gt;=$E49,IF(COUNTIF($KZ49:LV49,"&gt;0")&gt;0,VLOOKUP($C49,Input!$A$8:$HV$21,MATCH($OK$21+COUNTIF($KZ49:LV49,"&gt;0"),Input!$A$6:$HV$6,0),FALSE),0),0))*$D49</f>
        <v>0</v>
      </c>
      <c r="OS49" s="1">
        <f>IF($E49+$I49+$D$7&lt;=OS$22,0,IF(OS$22-$D$7&gt;=$E49,IF(COUNTIF($KZ49:LW49,"&gt;0")&gt;0,VLOOKUP($C49,Input!$A$8:$HV$21,MATCH($OK$21+COUNTIF($KZ49:LW49,"&gt;0"),Input!$A$6:$HV$6,0),FALSE),0),0))*$D49</f>
        <v>0</v>
      </c>
      <c r="OT49" s="1">
        <f>IF($E49+$I49+$D$7&lt;=OT$22,0,IF(OT$22-$D$7&gt;=$E49,IF(COUNTIF($KZ49:LX49,"&gt;0")&gt;0,VLOOKUP($C49,Input!$A$8:$HV$21,MATCH($OK$21+COUNTIF($KZ49:LX49,"&gt;0"),Input!$A$6:$HV$6,0),FALSE),0),0))*$D49</f>
        <v>0</v>
      </c>
      <c r="OU49" s="1">
        <f>IF($E49+$I49+$D$7&lt;=OU$22,0,IF(OU$22-$D$7&gt;=$E49,IF(COUNTIF($KZ49:LY49,"&gt;0")&gt;0,VLOOKUP($C49,Input!$A$8:$HV$21,MATCH($OK$21+COUNTIF($KZ49:LY49,"&gt;0"),Input!$A$6:$HV$6,0),FALSE),0),0))*$D49</f>
        <v>0</v>
      </c>
      <c r="OV49" s="1">
        <f>IF($E49+$I49+$D$7&lt;=OV$22,0,IF(OV$22-$D$7&gt;=$E49,IF(COUNTIF($KZ49:LZ49,"&gt;0")&gt;0,VLOOKUP($C49,Input!$A$8:$HV$21,MATCH($OK$21+COUNTIF($KZ49:LZ49,"&gt;0"),Input!$A$6:$HV$6,0),FALSE),0),0))*$D49</f>
        <v>0</v>
      </c>
      <c r="OW49" s="1">
        <f>IF($E49+$I49+$D$7&lt;=OW$22,0,IF(OW$22-$D$7&gt;=$E49,IF(COUNTIF($KZ49:MA49,"&gt;0")&gt;0,VLOOKUP($C49,Input!$A$8:$HV$21,MATCH($OK$21+COUNTIF($KZ49:MA49,"&gt;0"),Input!$A$6:$HV$6,0),FALSE),0),0))*$D49</f>
        <v>0</v>
      </c>
      <c r="OX49" s="1">
        <f>IF($E49+$I49+$D$7&lt;=OX$22,0,IF(OX$22-$D$7&gt;=$E49,IF(COUNTIF($KZ49:MB49,"&gt;0")&gt;0,VLOOKUP($C49,Input!$A$8:$HV$21,MATCH($OK$21+COUNTIF($KZ49:MB49,"&gt;0"),Input!$A$6:$HV$6,0),FALSE),0),0))*$D49</f>
        <v>0</v>
      </c>
      <c r="OY49" s="1">
        <f>IF($E49+$I49+$D$7&lt;=OY$22,0,IF(OY$22-$D$7&gt;=$E49,IF(COUNTIF($KZ49:MC49,"&gt;0")&gt;0,VLOOKUP($C49,Input!$A$8:$HV$21,MATCH($OK$21+COUNTIF($KZ49:MC49,"&gt;0"),Input!$A$6:$HV$6,0),FALSE),0),0))*$D49</f>
        <v>0</v>
      </c>
      <c r="OZ49" s="1">
        <f>IF($E49+$I49+$D$7&lt;=OZ$22,0,IF(OZ$22-$D$7&gt;=$E49,IF(COUNTIF($KZ49:MD49,"&gt;0")&gt;0,VLOOKUP($C49,Input!$A$8:$HV$21,MATCH($OK$21+COUNTIF($KZ49:MD49,"&gt;0"),Input!$A$6:$HV$6,0),FALSE),0),0))*$D49</f>
        <v>0</v>
      </c>
      <c r="PA49" s="1">
        <f>IF($E49+$I49+$D$7&lt;=PA$22,0,IF(PA$22-$D$7&gt;=$E49,IF(COUNTIF($KZ49:ME49,"&gt;0")&gt;0,VLOOKUP($C49,Input!$A$8:$HV$21,MATCH($OK$21+COUNTIF($KZ49:ME49,"&gt;0"),Input!$A$6:$HV$6,0),FALSE),0),0))*$D49</f>
        <v>0</v>
      </c>
      <c r="PB49" s="1">
        <f>IF($E49+$I49+$D$7&lt;=PB$22,0,IF(PB$22-$D$7&gt;=$E49,IF(COUNTIF($KZ49:MF49,"&gt;0")&gt;0,VLOOKUP($C49,Input!$A$8:$HV$21,MATCH($OK$21+COUNTIF($KZ49:MF49,"&gt;0"),Input!$A$6:$HV$6,0),FALSE),0),0))*$D49</f>
        <v>0</v>
      </c>
      <c r="PC49" s="1">
        <f>IF($E49+$I49+$D$7&lt;=PC$22,0,IF(PC$22-$D$7&gt;=$E49,IF(COUNTIF($KZ49:MG49,"&gt;0")&gt;0,VLOOKUP($C49,Input!$A$8:$HV$21,MATCH($OK$21+COUNTIF($KZ49:MG49,"&gt;0"),Input!$A$6:$HV$6,0),FALSE),0),0))*$D49</f>
        <v>0</v>
      </c>
      <c r="PD49" s="1">
        <f>IF($E49+$I49+$D$7&lt;=PD$22,0,IF(PD$22-$D$7&gt;=$E49,IF(COUNTIF($KZ49:MH49,"&gt;0")&gt;0,VLOOKUP($C49,Input!$A$8:$HV$21,MATCH($OK$21+COUNTIF($KZ49:MH49,"&gt;0"),Input!$A$6:$HV$6,0),FALSE),0),0))*$D49</f>
        <v>0</v>
      </c>
      <c r="PE49" s="1">
        <f>IF($E49+$I49+$D$7&lt;=PE$22,0,IF(PE$22-$D$7&gt;=$E49,IF(COUNTIF($KZ49:MI49,"&gt;0")&gt;0,VLOOKUP($C49,Input!$A$8:$HV$21,MATCH($OK$21+COUNTIF($KZ49:MI49,"&gt;0"),Input!$A$6:$HV$6,0),FALSE),0),0))*$D49</f>
        <v>0</v>
      </c>
      <c r="PF49" s="1">
        <f>IF($E49+$I49+$D$7&lt;=PF$22,0,IF(PF$22-$D$7&gt;=$E49,IF(COUNTIF($KZ49:MJ49,"&gt;0")&gt;0,VLOOKUP($C49,Input!$A$8:$HV$21,MATCH($OK$21+COUNTIF($KZ49:MJ49,"&gt;0"),Input!$A$6:$HV$6,0),FALSE),0),0))*$D49</f>
        <v>0</v>
      </c>
      <c r="PG49" s="1">
        <f>IF($E49+$I49+$D$7&lt;=PG$22,0,IF(PG$22-$D$7&gt;=$E49,IF(COUNTIF($KZ49:MK49,"&gt;0")&gt;0,VLOOKUP($C49,Input!$A$8:$HV$21,MATCH($OK$21+COUNTIF($KZ49:MK49,"&gt;0"),Input!$A$6:$HV$6,0),FALSE),0),0))*$D49</f>
        <v>0</v>
      </c>
      <c r="PH49" s="1">
        <f>IF($E49+$I49+$D$7&lt;=PH$22,0,IF(PH$22-$D$7&gt;=$E49,IF(COUNTIF($KZ49:ML49,"&gt;0")&gt;0,VLOOKUP($C49,Input!$A$8:$HV$21,MATCH($OK$21+COUNTIF($KZ49:ML49,"&gt;0"),Input!$A$6:$HV$6,0),FALSE),0),0))*$D49</f>
        <v>0</v>
      </c>
      <c r="PI49" s="1">
        <f>IF($E49+$I49+$D$7&lt;=PI$22,0,IF(PI$22-$D$7&gt;=$E49,IF(COUNTIF($KZ49:MM49,"&gt;0")&gt;0,VLOOKUP($C49,Input!$A$8:$HV$21,MATCH($OK$21+COUNTIF($KZ49:MM49,"&gt;0"),Input!$A$6:$HV$6,0),FALSE),0),0))*$D49</f>
        <v>0</v>
      </c>
      <c r="PJ49" s="1">
        <f>IF($E49+$I49+$D$7&lt;=PJ$22,0,IF(PJ$22-$D$7&gt;=$E49,IF(COUNTIF($KZ49:MN49,"&gt;0")&gt;0,VLOOKUP($C49,Input!$A$8:$HV$21,MATCH($OK$21+COUNTIF($KZ49:MN49,"&gt;0"),Input!$A$6:$HV$6,0),FALSE),0),0))*$D49</f>
        <v>0</v>
      </c>
      <c r="PK49" s="1">
        <f>IF($E49+$I49+$D$7&lt;=PK$22,0,IF(PK$22-$D$7&gt;=$E49,IF(COUNTIF($KZ49:MO49,"&gt;0")&gt;0,VLOOKUP($C49,Input!$A$8:$HV$21,MATCH($OK$21+COUNTIF($KZ49:MO49,"&gt;0"),Input!$A$6:$HV$6,0),FALSE),0),0))*$D49</f>
        <v>0</v>
      </c>
      <c r="PL49" s="1">
        <f>IF($E49+$I49+$D$7&lt;=PL$22,0,IF(PL$22-$D$7&gt;=$E49,IF(COUNTIF($KZ49:MP49,"&gt;0")&gt;0,VLOOKUP($C49,Input!$A$8:$HV$21,MATCH($OK$21+COUNTIF($KZ49:MP49,"&gt;0"),Input!$A$6:$HV$6,0),FALSE),0),0))*$D49</f>
        <v>0</v>
      </c>
      <c r="PM49" s="1">
        <f>IF($E49+$I49+$D$7&lt;=PM$22,0,IF(PM$22-$D$7&gt;=$E49,IF(COUNTIF($KZ49:MQ49,"&gt;0")&gt;0,VLOOKUP($C49,Input!$A$8:$HV$21,MATCH($OK$21+COUNTIF($KZ49:MQ49,"&gt;0"),Input!$A$6:$HV$6,0),FALSE),0),0))*$D49</f>
        <v>0</v>
      </c>
      <c r="PN49" s="1">
        <f>IF($E49+$I49+$D$7&lt;=PN$22,0,IF(PN$22-$D$7&gt;=$E49,IF(COUNTIF($KZ49:MR49,"&gt;0")&gt;0,VLOOKUP($C49,Input!$A$8:$HV$21,MATCH($OK$21+COUNTIF($KZ49:MR49,"&gt;0"),Input!$A$6:$HV$6,0),FALSE),0),0))*$D49</f>
        <v>0</v>
      </c>
      <c r="PO49" s="1">
        <f>IF($E49+$I49+$D$7&lt;=PO$22,0,IF(PO$22-$D$7&gt;=$E49,IF(COUNTIF($KZ49:MS49,"&gt;0")&gt;0,VLOOKUP($C49,Input!$A$8:$HV$21,MATCH($OK$21+COUNTIF($KZ49:MS49,"&gt;0"),Input!$A$6:$HV$6,0),FALSE),0),0))*$D49</f>
        <v>0</v>
      </c>
      <c r="PP49" s="1">
        <f>IF($E49+$I49+$D$7&lt;=PP$22,0,IF(PP$22-$D$7&gt;=$E49,IF(COUNTIF($KZ49:MT49,"&gt;0")&gt;0,VLOOKUP($C49,Input!$A$8:$HV$21,MATCH($OK$21+COUNTIF($KZ49:MT49,"&gt;0"),Input!$A$6:$HV$6,0),FALSE),0),0))*$D49</f>
        <v>0</v>
      </c>
      <c r="PQ49" s="1">
        <f>IF($E49+$I49+$D$7&lt;=PQ$22,0,IF(PQ$22-$D$7&gt;=$E49,IF(COUNTIF($KZ49:MU49,"&gt;0")&gt;0,VLOOKUP($C49,Input!$A$8:$HV$21,MATCH($OK$21+COUNTIF($KZ49:MU49,"&gt;0"),Input!$A$6:$HV$6,0),FALSE),0),0))*$D49</f>
        <v>0</v>
      </c>
      <c r="PR49" s="1">
        <f>IF($E49+$I49+$D$7&lt;=PR$22,0,IF(PR$22-$D$7&gt;=$E49,IF(COUNTIF($KZ49:MV49,"&gt;0")&gt;0,VLOOKUP($C49,Input!$A$8:$HV$21,MATCH($OK$21+COUNTIF($KZ49:MV49,"&gt;0"),Input!$A$6:$HV$6,0),FALSE),0),0))*$D49</f>
        <v>0</v>
      </c>
      <c r="PS49" s="1">
        <f>IF($E49+$I49+$D$7&lt;=PS$22,0,IF(PS$22-$D$7&gt;=$E49,IF(COUNTIF($KZ49:MW49,"&gt;0")&gt;0,VLOOKUP($C49,Input!$A$8:$HV$21,MATCH($OK$21+COUNTIF($KZ49:MW49,"&gt;0"),Input!$A$6:$HV$6,0),FALSE),0),0))*$D49</f>
        <v>0</v>
      </c>
      <c r="PT49" s="1">
        <f>IF($E49+$I49+$D$7&lt;=PT$22,0,IF(PT$22-$D$7&gt;=$E49,IF(COUNTIF($KZ49:MX49,"&gt;0")&gt;0,VLOOKUP($C49,Input!$A$8:$HV$21,MATCH($OK$21+COUNTIF($KZ49:MX49,"&gt;0"),Input!$A$6:$HV$6,0),FALSE),0),0))*$D49</f>
        <v>0</v>
      </c>
      <c r="PV49" s="1" t="str">
        <f t="shared" si="169"/>
        <v>2026 MY 40' CNG w Midlife Rebuild {234 Buses}</v>
      </c>
      <c r="PW49" s="1">
        <f t="shared" si="172"/>
        <v>0</v>
      </c>
      <c r="PX49" s="1">
        <f t="shared" si="173"/>
        <v>0</v>
      </c>
      <c r="PY49" s="1">
        <f t="shared" si="174"/>
        <v>0</v>
      </c>
      <c r="PZ49" s="1">
        <f t="shared" si="175"/>
        <v>0</v>
      </c>
      <c r="QA49" s="1">
        <f t="shared" si="176"/>
        <v>0</v>
      </c>
      <c r="QB49" s="1">
        <f t="shared" si="177"/>
        <v>0</v>
      </c>
      <c r="QC49" s="1">
        <f t="shared" si="178"/>
        <v>0</v>
      </c>
      <c r="QD49" s="1">
        <f t="shared" si="179"/>
        <v>0</v>
      </c>
      <c r="QE49" s="1">
        <f t="shared" si="180"/>
        <v>0</v>
      </c>
      <c r="QF49" s="1">
        <f t="shared" si="181"/>
        <v>0</v>
      </c>
      <c r="QG49" s="1">
        <f t="shared" si="182"/>
        <v>156435157.5962103</v>
      </c>
      <c r="QH49" s="1">
        <f t="shared" si="183"/>
        <v>13611206.140868513</v>
      </c>
      <c r="QI49" s="1">
        <f t="shared" si="184"/>
        <v>13671851.494103232</v>
      </c>
      <c r="QJ49" s="1">
        <f t="shared" si="185"/>
        <v>13725581.858210096</v>
      </c>
      <c r="QK49" s="1">
        <f t="shared" si="186"/>
        <v>13739216.527925795</v>
      </c>
      <c r="QL49" s="1">
        <f t="shared" si="187"/>
        <v>13865377.638533829</v>
      </c>
      <c r="QM49" s="1">
        <f t="shared" si="188"/>
        <v>22073586.467081625</v>
      </c>
      <c r="QN49" s="1">
        <f t="shared" si="189"/>
        <v>13892552.195879636</v>
      </c>
      <c r="QO49" s="1">
        <f t="shared" si="190"/>
        <v>13919017.733987745</v>
      </c>
      <c r="QP49" s="1">
        <f t="shared" si="191"/>
        <v>13956542.413018128</v>
      </c>
      <c r="QQ49" s="1">
        <f t="shared" si="192"/>
        <v>13991399.653353909</v>
      </c>
      <c r="QR49" s="1">
        <f t="shared" si="193"/>
        <v>14004459.886187216</v>
      </c>
      <c r="QS49" s="1">
        <f t="shared" si="194"/>
        <v>14006659.569134729</v>
      </c>
      <c r="QT49" s="1">
        <f t="shared" si="195"/>
        <v>14024207.795267776</v>
      </c>
      <c r="QU49" s="1">
        <f t="shared" si="196"/>
        <v>0</v>
      </c>
      <c r="QV49" s="1">
        <f t="shared" si="197"/>
        <v>0</v>
      </c>
      <c r="QW49" s="1">
        <f t="shared" si="198"/>
        <v>0</v>
      </c>
      <c r="QX49" s="1">
        <f t="shared" si="199"/>
        <v>0</v>
      </c>
      <c r="QY49" s="1">
        <f t="shared" si="200"/>
        <v>0</v>
      </c>
      <c r="QZ49" s="1">
        <f t="shared" si="201"/>
        <v>0</v>
      </c>
      <c r="RA49" s="1">
        <f t="shared" si="202"/>
        <v>0</v>
      </c>
      <c r="RB49" s="1">
        <f t="shared" si="203"/>
        <v>0</v>
      </c>
      <c r="RC49" s="1">
        <f t="shared" si="204"/>
        <v>0</v>
      </c>
      <c r="RD49" s="1">
        <f t="shared" si="205"/>
        <v>0</v>
      </c>
      <c r="RE49" s="1">
        <f t="shared" si="206"/>
        <v>0</v>
      </c>
      <c r="RF49" s="1">
        <f t="shared" si="207"/>
        <v>344916816.96976244</v>
      </c>
      <c r="RG49" s="1">
        <f t="shared" si="208"/>
        <v>231140623.59490001</v>
      </c>
      <c r="RH49" s="72"/>
      <c r="RI49" s="37"/>
    </row>
    <row r="50" spans="1:477" x14ac:dyDescent="0.25">
      <c r="A50" s="50"/>
      <c r="B50" s="143"/>
      <c r="C50" s="111" t="s">
        <v>76</v>
      </c>
      <c r="D50" s="108">
        <f t="shared" si="171"/>
        <v>234</v>
      </c>
      <c r="E50" s="110">
        <f t="shared" si="209"/>
        <v>2027</v>
      </c>
      <c r="F50" s="68">
        <f t="shared" si="168"/>
        <v>40000</v>
      </c>
      <c r="G50" s="69">
        <f>VLOOKUP($C50,Input!$A$8:$HV$39,MATCH(G$21,Input!$A$6:$HV$6,0),FALSE)</f>
        <v>2.91</v>
      </c>
      <c r="H50" s="123">
        <f>VLOOKUP($C50,Input!$A$8:$HV$39,MATCH(H$21,Input!$A$6:$HV$6,0),FALSE)</f>
        <v>0</v>
      </c>
      <c r="I50" s="70">
        <f>VLOOKUP($C50,Input!$A$8:$HV$39,MATCH(I$21,Input!$A$6:$HV$6,0),FALSE)</f>
        <v>14</v>
      </c>
      <c r="J50" s="1">
        <f>+IF($E50=J$22,VLOOKUP($C50,Input!$A$8:$AN$39,MATCH(J$21,Input!$A$6:$AN$6,0),FALSE)+$H50,0)*$D50</f>
        <v>0</v>
      </c>
      <c r="K50" s="1">
        <f>+IF($E50=K$22,VLOOKUP($C50,Input!$A$8:$AN$39,MATCH(K$21,Input!$A$6:$AN$6,0),FALSE)+$H50,0)*$D50</f>
        <v>0</v>
      </c>
      <c r="L50" s="1">
        <f>+IF($E50=L$22,VLOOKUP($C50,Input!$A$8:$AN$39,MATCH(L$21,Input!$A$6:$AN$6,0),FALSE)+$H50,0)*$D50</f>
        <v>0</v>
      </c>
      <c r="M50" s="1">
        <f>+IF($E50=M$22,VLOOKUP($C50,Input!$A$8:$AN$39,MATCH(M$21,Input!$A$6:$AN$6,0),FALSE)+$H50,0)*$D50</f>
        <v>0</v>
      </c>
      <c r="N50" s="1">
        <f>+IF($E50=N$22,VLOOKUP($C50,Input!$A$8:$AN$39,MATCH(N$21,Input!$A$6:$AN$6,0),FALSE)+$H50,0)*$D50</f>
        <v>0</v>
      </c>
      <c r="O50" s="1">
        <f>+IF($E50=O$22,VLOOKUP($C50,Input!$A$8:$AN$39,MATCH(O$21,Input!$A$6:$AN$6,0),FALSE)+$H50,0)*$D50</f>
        <v>0</v>
      </c>
      <c r="P50" s="1">
        <f>+IF($E50=P$22,VLOOKUP($C50,Input!$A$8:$AN$39,MATCH(P$21,Input!$A$6:$AN$6,0),FALSE)+$H50,0)*$D50</f>
        <v>0</v>
      </c>
      <c r="Q50" s="1">
        <f>+IF($E50=Q$22,VLOOKUP($C50,Input!$A$8:$AN$39,MATCH(Q$21,Input!$A$6:$AN$6,0),FALSE)+$H50,0)*$D50</f>
        <v>0</v>
      </c>
      <c r="R50" s="1">
        <f>+IF($E50=R$22,VLOOKUP($C50,Input!$A$8:$AN$39,MATCH(R$21,Input!$A$6:$AN$6,0),FALSE)+$H50,0)*$D50</f>
        <v>0</v>
      </c>
      <c r="S50" s="1">
        <f>+IF($E50=S$22,VLOOKUP($C50,Input!$A$8:$AN$39,MATCH(S$21,Input!$A$6:$AN$6,0),FALSE)+$H50,0)*$D50</f>
        <v>0</v>
      </c>
      <c r="T50" s="1">
        <f>+IF($E50=T$22,VLOOKUP($C50,Input!$A$8:$AN$39,MATCH(T$21,Input!$A$6:$AN$6,0),FALSE)+$H50,0)*$D50</f>
        <v>0</v>
      </c>
      <c r="U50" s="1">
        <f>+IF($E50=U$22,VLOOKUP($C50,Input!$A$8:$AN$39,MATCH(U$21,Input!$A$6:$AN$6,0),FALSE)+$H50,0)*$D50</f>
        <v>143164565.47944036</v>
      </c>
      <c r="V50" s="1">
        <f>+IF($E50=V$22,VLOOKUP($C50,Input!$A$8:$AN$39,MATCH(V$21,Input!$A$6:$AN$6,0),FALSE)+$H50,0)*$D50</f>
        <v>0</v>
      </c>
      <c r="W50" s="1">
        <f>+IF($E50=W$22,VLOOKUP($C50,Input!$A$8:$AN$39,MATCH(W$21,Input!$A$6:$AN$6,0),FALSE)+$H50,0)*$D50</f>
        <v>0</v>
      </c>
      <c r="X50" s="1">
        <f>+IF($E50=X$22,VLOOKUP($C50,Input!$A$8:$AN$39,MATCH(X$21,Input!$A$6:$AN$6,0),FALSE)+$H50,0)*$D50</f>
        <v>0</v>
      </c>
      <c r="Y50" s="1">
        <f>+IF($E50=Y$22,VLOOKUP($C50,Input!$A$8:$AN$39,MATCH(Y$21,Input!$A$6:$AN$6,0),FALSE)+$H50,0)*$D50</f>
        <v>0</v>
      </c>
      <c r="Z50" s="1">
        <f>+IF($E50=Z$22,VLOOKUP($C50,Input!$A$8:$AN$39,MATCH(Z$21,Input!$A$6:$AN$6,0),FALSE)+$H50,0)*$D50</f>
        <v>0</v>
      </c>
      <c r="AA50" s="1">
        <f>+IF($E50=AA$22,VLOOKUP($C50,Input!$A$8:$AN$39,MATCH(AA$21,Input!$A$6:$AN$6,0),FALSE)+$H50,0)*$D50</f>
        <v>0</v>
      </c>
      <c r="AB50" s="1">
        <f>+IF($E50=AB$22,VLOOKUP($C50,Input!$A$8:$AN$39,MATCH(AB$21,Input!$A$6:$AN$6,0),FALSE)+$H50,0)*$D50</f>
        <v>0</v>
      </c>
      <c r="AC50" s="1">
        <f>+IF($E50=AC$22,VLOOKUP($C50,Input!$A$8:$AN$39,MATCH(AC$21,Input!$A$6:$AN$6,0),FALSE)+$H50,0)*$D50</f>
        <v>0</v>
      </c>
      <c r="AD50" s="1">
        <f>+IF($E50=AD$22,VLOOKUP($C50,Input!$A$8:$AN$39,MATCH(AD$21,Input!$A$6:$AN$6,0),FALSE)+$H50,0)*$D50</f>
        <v>0</v>
      </c>
      <c r="AE50" s="1">
        <f>+IF($E50=AE$22,VLOOKUP($C50,Input!$A$8:$AN$39,MATCH(AE$21,Input!$A$6:$AN$6,0),FALSE)+$H50,0)*$D50</f>
        <v>0</v>
      </c>
      <c r="AF50" s="1">
        <f>+IF($E50=AF$22,VLOOKUP($C50,Input!$A$8:$AN$39,MATCH(AF$21,Input!$A$6:$AN$6,0),FALSE)+$H50,0)*$D50</f>
        <v>0</v>
      </c>
      <c r="AG50" s="1">
        <f>+IF($E50=AG$22,VLOOKUP($C50,Input!$A$8:$AN$39,MATCH(AG$21,Input!$A$6:$AN$6,0),FALSE)+$H50,0)*$D50</f>
        <v>0</v>
      </c>
      <c r="AH50" s="1">
        <f>+IF($E50=AH$22,VLOOKUP($C50,Input!$A$8:$AN$39,MATCH(AH$21,Input!$A$6:$AN$6,0),FALSE)+$H50,0)*$D50</f>
        <v>0</v>
      </c>
      <c r="AI50" s="1">
        <f>+IF($E50=AI$22,VLOOKUP($C50,Input!$A$8:$AN$39,MATCH(AI$21,Input!$A$6:$AN$6,0),FALSE)+$H50,0)*$D50</f>
        <v>0</v>
      </c>
      <c r="AJ50" s="1">
        <f>+IF($E50=AJ$22,VLOOKUP($C50,Input!$A$8:$AN$39,MATCH(AJ$21,Input!$A$6:$AN$6,0),FALSE)+$H50,0)*$D50</f>
        <v>0</v>
      </c>
      <c r="AK50" s="1">
        <f>+IF($E50=AK$22,VLOOKUP($C50,Input!$A$8:$AN$39,MATCH(AK$21,Input!$A$6:$AN$6,0),FALSE)+$H50,0)*$D50</f>
        <v>0</v>
      </c>
      <c r="AL50" s="1">
        <f>+IF($E50=AL$22,VLOOKUP($C50,Input!$A$8:$AN$39,MATCH(AL$21,Input!$A$6:$AN$6,0),FALSE)+$H50,0)*$D50</f>
        <v>0</v>
      </c>
      <c r="AM50" s="1">
        <f>+IF($E50=AM$22,VLOOKUP($C50,Input!$A$8:$AN$39,MATCH(AM$21,Input!$A$6:$AN$6,0),FALSE)+$H50,0)*$D50</f>
        <v>0</v>
      </c>
      <c r="AN50" s="1">
        <f>+IF($E50=AN$22,VLOOKUP($C50,Input!$A$8:$AN$39,MATCH(AN$21,Input!$A$6:$AN$6,0),FALSE)+$H50,0)*$D50</f>
        <v>0</v>
      </c>
      <c r="AO50" s="1">
        <f>+IF($E50=AO$22,VLOOKUP($C50,Input!$A$8:$AN$39,MATCH(AO$21,Input!$A$6:$AN$6,0),FALSE)+$H50,0)*$D50</f>
        <v>0</v>
      </c>
      <c r="AP50" s="1">
        <f>+IF($E50=AP$22,VLOOKUP($C50,Input!$A$8:$AN$39,MATCH(AP$21,Input!$A$6:$AN$6,0),FALSE)+$H50,0)*$D50</f>
        <v>0</v>
      </c>
      <c r="AQ50" s="1">
        <f>+IF($E50=AQ$22,VLOOKUP($C50,Input!$A$8:$AN$39,MATCH(AQ$21,Input!$A$6:$AN$6,0),FALSE)+$H50,0)*$D50</f>
        <v>0</v>
      </c>
      <c r="AR50" s="1">
        <f>+IF($E50=AR$22,VLOOKUP($C50,Input!$A$8:$AN$39,MATCH(AR$21,Input!$A$6:$AN$6,0),FALSE)+$H50,0)*$D50</f>
        <v>0</v>
      </c>
      <c r="AT50" t="str">
        <f>VLOOKUP($C50,Input!$A$8:$HV$39,MATCH(AT$21,Input!$A$6:$HV$6,0),FALSE)</f>
        <v>Parts and administrative cost</v>
      </c>
      <c r="AU50" s="1">
        <f>+IF($E50=AU$22,VLOOKUP($C50,Input!$A$8:$HV$39,MATCH(AU$21,Input!$A$6:$HV$6,0),FALSE),0)*$D50</f>
        <v>0</v>
      </c>
      <c r="AV50" s="1">
        <f>+IF($E50=AV$22,VLOOKUP($C50,Input!$A$8:$HV$39,MATCH(AV$21,Input!$A$6:$HV$6,0),FALSE),0)*$D50</f>
        <v>0</v>
      </c>
      <c r="AW50" s="1">
        <f>+IF($E50=AW$22,VLOOKUP($C50,Input!$A$8:$HV$39,MATCH(AW$21,Input!$A$6:$HV$6,0),FALSE),0)*$D50</f>
        <v>0</v>
      </c>
      <c r="AX50" s="1">
        <f>+IF($E50=AX$22,VLOOKUP($C50,Input!$A$8:$HV$39,MATCH(AX$21,Input!$A$6:$HV$6,0),FALSE),0)*$D50</f>
        <v>0</v>
      </c>
      <c r="AY50" s="1">
        <f>+IF($E50=AY$22,VLOOKUP($C50,Input!$A$8:$HV$39,MATCH(AY$21,Input!$A$6:$HV$6,0),FALSE),0)*$D50</f>
        <v>0</v>
      </c>
      <c r="AZ50" s="1">
        <f>+IF($E50=AZ$22,VLOOKUP($C50,Input!$A$8:$HV$39,MATCH(AZ$21,Input!$A$6:$HV$6,0),FALSE),0)*$D50</f>
        <v>0</v>
      </c>
      <c r="BA50" s="1">
        <f>+IF($E50=BA$22,VLOOKUP($C50,Input!$A$8:$HV$39,MATCH(BA$21,Input!$A$6:$HV$6,0),FALSE),0)*$D50</f>
        <v>0</v>
      </c>
      <c r="BB50" s="1">
        <f>+IF($E50=BB$22,VLOOKUP($C50,Input!$A$8:$HV$39,MATCH(BB$21,Input!$A$6:$HV$6,0),FALSE),0)*$D50</f>
        <v>0</v>
      </c>
      <c r="BC50" s="1">
        <f>+IF($E50=BC$22,VLOOKUP($C50,Input!$A$8:$HV$39,MATCH(BC$21,Input!$A$6:$HV$6,0),FALSE),0)*$D50</f>
        <v>0</v>
      </c>
      <c r="BD50" s="1">
        <f>+IF($E50=BD$22,VLOOKUP($C50,Input!$A$8:$HV$39,MATCH(BD$21,Input!$A$6:$HV$6,0),FALSE),0)*$D50</f>
        <v>0</v>
      </c>
      <c r="BE50" s="1">
        <f>+IF($E50=BE$22,VLOOKUP($C50,Input!$A$8:$HV$39,MATCH(BE$21,Input!$A$6:$HV$6,0),FALSE),0)*$D50</f>
        <v>0</v>
      </c>
      <c r="BF50" s="1">
        <f>+IF($E50=BF$22,VLOOKUP($C50,Input!$A$8:$HV$39,MATCH(BF$21,Input!$A$6:$HV$6,0),FALSE),0)*$D50</f>
        <v>3579114.1369860088</v>
      </c>
      <c r="BG50" s="1">
        <f>+IF($E50=BG$22,VLOOKUP($C50,Input!$A$8:$HV$39,MATCH(BG$21,Input!$A$6:$HV$6,0),FALSE),0)*$D50</f>
        <v>0</v>
      </c>
      <c r="BH50" s="1">
        <f>+IF($E50=BH$22,VLOOKUP($C50,Input!$A$8:$HV$39,MATCH(BH$21,Input!$A$6:$HV$6,0),FALSE),0)*$D50</f>
        <v>0</v>
      </c>
      <c r="BI50" s="1">
        <f>+IF($E50=BI$22,VLOOKUP($C50,Input!$A$8:$HV$39,MATCH(BI$21,Input!$A$6:$HV$6,0),FALSE),0)*$D50</f>
        <v>0</v>
      </c>
      <c r="BJ50" s="1">
        <f>+IF($E50=BJ$22,VLOOKUP($C50,Input!$A$8:$HV$39,MATCH(BJ$21,Input!$A$6:$HV$6,0),FALSE),0)*$D50</f>
        <v>0</v>
      </c>
      <c r="BK50" s="1">
        <f>+IF($E50=BK$22,VLOOKUP($C50,Input!$A$8:$HV$39,MATCH(BK$21,Input!$A$6:$HV$6,0),FALSE),0)*$D50</f>
        <v>0</v>
      </c>
      <c r="BL50" s="1">
        <f>+IF($E50=BL$22,VLOOKUP($C50,Input!$A$8:$HV$39,MATCH(BL$21,Input!$A$6:$HV$6,0),FALSE),0)*$D50</f>
        <v>0</v>
      </c>
      <c r="BM50" s="1">
        <f>+IF($E50=BM$22,VLOOKUP($C50,Input!$A$8:$HV$39,MATCH(BM$21,Input!$A$6:$HV$6,0),FALSE),0)*$D50</f>
        <v>0</v>
      </c>
      <c r="BN50" s="1">
        <f>+IF($E50=BN$22,VLOOKUP($C50,Input!$A$8:$HV$39,MATCH(BN$21,Input!$A$6:$HV$6,0),FALSE),0)*$D50</f>
        <v>0</v>
      </c>
      <c r="BO50" s="1">
        <f>+IF($E50=BO$22,VLOOKUP($C50,Input!$A$8:$HV$39,MATCH(BO$21,Input!$A$6:$HV$6,0),FALSE),0)*$D50</f>
        <v>0</v>
      </c>
      <c r="BP50" s="1">
        <f>+IF($E50=BP$22,VLOOKUP($C50,Input!$A$8:$HV$39,MATCH(BP$21,Input!$A$6:$HV$6,0),FALSE),0)*$D50</f>
        <v>0</v>
      </c>
      <c r="BQ50" s="1">
        <f>+IF($E50=BQ$22,VLOOKUP($C50,Input!$A$8:$HV$39,MATCH(BQ$21,Input!$A$6:$HV$6,0),FALSE),0)*$D50</f>
        <v>0</v>
      </c>
      <c r="BR50" s="1">
        <f>+IF($E50=BR$22,VLOOKUP($C50,Input!$A$8:$HV$39,MATCH(BR$21,Input!$A$6:$HV$6,0),FALSE),0)*$D50</f>
        <v>0</v>
      </c>
      <c r="BS50" s="1">
        <f>+IF($E50=BS$22,VLOOKUP($C50,Input!$A$8:$HV$39,MATCH(BS$21,Input!$A$6:$HV$6,0),FALSE),0)*$D50</f>
        <v>0</v>
      </c>
      <c r="BT50" s="1">
        <f>+IF($E50=BT$22,VLOOKUP($C50,Input!$A$8:$HV$39,MATCH(BT$21,Input!$A$6:$HV$6,0),FALSE),0)*$D50</f>
        <v>0</v>
      </c>
      <c r="BU50" s="1">
        <f>+IF($E50=BU$22,VLOOKUP($C50,Input!$A$8:$HV$39,MATCH(BU$21,Input!$A$6:$HV$6,0),FALSE),0)*$D50</f>
        <v>0</v>
      </c>
      <c r="BV50" s="1">
        <f>+IF($E50=BV$22,VLOOKUP($C50,Input!$A$8:$HV$39,MATCH(BV$21,Input!$A$6:$HV$6,0),FALSE),0)*$D50</f>
        <v>0</v>
      </c>
      <c r="BW50" s="1">
        <f>+IF($E50=BW$22,VLOOKUP($C50,Input!$A$8:$HV$39,MATCH(BW$21,Input!$A$6:$HV$6,0),FALSE),0)*$D50</f>
        <v>0</v>
      </c>
      <c r="BX50" s="1">
        <f>+IF($E50=BX$22,VLOOKUP($C50,Input!$A$8:$HV$39,MATCH(BX$21,Input!$A$6:$HV$6,0),FALSE),0)*$D50</f>
        <v>0</v>
      </c>
      <c r="BY50" s="1">
        <f>+IF($E50=BY$22,VLOOKUP($C50,Input!$A$8:$HV$39,MATCH(BY$21,Input!$A$6:$HV$6,0),FALSE),0)*$D50</f>
        <v>0</v>
      </c>
      <c r="BZ50" s="1">
        <f>+IF($E50=BZ$22,VLOOKUP($C50,Input!$A$8:$HV$39,MATCH(BZ$21,Input!$A$6:$HV$6,0),FALSE),0)*$D50</f>
        <v>0</v>
      </c>
      <c r="CA50" s="1">
        <f>+IF($E50=CA$22,VLOOKUP($C50,Input!$A$8:$HV$39,MATCH(CA$21,Input!$A$6:$HV$6,0),FALSE),0)*$D50</f>
        <v>0</v>
      </c>
      <c r="CB50" s="1">
        <f>+IF($E50=CB$22,VLOOKUP($C50,Input!$A$8:$HV$39,MATCH(CB$21,Input!$A$6:$HV$6,0),FALSE),0)*$D50</f>
        <v>0</v>
      </c>
      <c r="CC50" s="1">
        <f>+IF($E50=CC$22,VLOOKUP($C50,Input!$A$8:$HV$39,MATCH(CC$21,Input!$A$6:$HV$6,0),FALSE),0)*$D50</f>
        <v>0</v>
      </c>
      <c r="CE50" t="str">
        <f>VLOOKUP($C50,Input!$A$8:$HV$39,MATCH(CE$21,Input!$A$6:$HV$6,0),FALSE)</f>
        <v>Engine Rebuild @ 7 Yr</v>
      </c>
      <c r="CF50" s="1">
        <f>IF($E50+$I50+$D$7&lt;=CF$22,0,IF(CF$22-$D$7&gt;=$E50,IF(COUNTIF($KZ50:LP50,"&gt;0")&gt;0,VLOOKUP($C50,Input!$A$8:$HV$21,MATCH($CE$21+COUNTIF($KZ50:LP50,"&gt;0"),Input!$A$6:$HV$6,0),FALSE),0),0))*$D50</f>
        <v>0</v>
      </c>
      <c r="CG50" s="1">
        <f>IF($E50+$I50+$D$7&lt;=CG$22,0,IF(CG$22-$D$7&gt;=$E50,IF(COUNTIF($KZ50:LQ50,"&gt;0")&gt;0,VLOOKUP($C50,Input!$A$8:$HV$21,MATCH($CE$21+COUNTIF($KZ50:LQ50,"&gt;0"),Input!$A$6:$HV$6,0),FALSE),0),0))*$D50</f>
        <v>0</v>
      </c>
      <c r="CH50" s="1">
        <f>IF($E50+$I50+$D$7&lt;=CH$22,0,IF(CH$22-$D$7&gt;=$E50,IF(COUNTIF($KZ50:LR50,"&gt;0")&gt;0,VLOOKUP($C50,Input!$A$8:$HV$21,MATCH($CE$21+COUNTIF($KZ50:LR50,"&gt;0"),Input!$A$6:$HV$6,0),FALSE),0),0))*$D50</f>
        <v>0</v>
      </c>
      <c r="CI50" s="1">
        <f>IF($E50+$I50+$D$7&lt;=CI$22,0,IF(CI$22-$D$7&gt;=$E50,IF(COUNTIF($KZ50:LS50,"&gt;0")&gt;0,VLOOKUP($C50,Input!$A$8:$HV$21,MATCH($CE$21+COUNTIF($KZ50:LS50,"&gt;0"),Input!$A$6:$HV$6,0),FALSE),0),0))*$D50</f>
        <v>0</v>
      </c>
      <c r="CJ50" s="1">
        <f>IF($E50+$I50+$D$7&lt;=CJ$22,0,IF(CJ$22-$D$7&gt;=$E50,IF(COUNTIF($KZ50:LT50,"&gt;0")&gt;0,VLOOKUP($C50,Input!$A$8:$HV$21,MATCH($CE$21+COUNTIF($KZ50:LT50,"&gt;0"),Input!$A$6:$HV$6,0),FALSE),0),0))*$D50</f>
        <v>0</v>
      </c>
      <c r="CK50" s="1">
        <f>IF($E50+$I50+$D$7&lt;=CK$22,0,IF(CK$22-$D$7&gt;=$E50,IF(COUNTIF($KZ50:LU50,"&gt;0")&gt;0,VLOOKUP($C50,Input!$A$8:$HV$21,MATCH($CE$21+COUNTIF($KZ50:LU50,"&gt;0"),Input!$A$6:$HV$6,0),FALSE),0),0))*$D50</f>
        <v>0</v>
      </c>
      <c r="CL50" s="1">
        <f>IF($E50+$I50+$D$7&lt;=CL$22,0,IF(CL$22-$D$7&gt;=$E50,IF(COUNTIF($KZ50:LV50,"&gt;0")&gt;0,VLOOKUP($C50,Input!$A$8:$HV$21,MATCH($CE$21+COUNTIF($KZ50:LV50,"&gt;0"),Input!$A$6:$HV$6,0),FALSE),0),0))*$D50</f>
        <v>0</v>
      </c>
      <c r="CM50" s="1">
        <f>IF($E50+$I50+$D$7&lt;=CM$22,0,IF(CM$22-$D$7&gt;=$E50,IF(COUNTIF($KZ50:LW50,"&gt;0")&gt;0,VLOOKUP($C50,Input!$A$8:$HV$21,MATCH($CE$21+COUNTIF($KZ50:LW50,"&gt;0"),Input!$A$6:$HV$6,0),FALSE),0),0))*$D50</f>
        <v>0</v>
      </c>
      <c r="CN50" s="1">
        <f>IF($E50+$I50+$D$7&lt;=CN$22,0,IF(CN$22-$D$7&gt;=$E50,IF(COUNTIF($KZ50:LX50,"&gt;0")&gt;0,VLOOKUP($C50,Input!$A$8:$HV$21,MATCH($CE$21+COUNTIF($KZ50:LX50,"&gt;0"),Input!$A$6:$HV$6,0),FALSE),0),0))*$D50</f>
        <v>0</v>
      </c>
      <c r="CO50" s="1">
        <f>IF($E50+$I50+$D$7&lt;=CO$22,0,IF(CO$22-$D$7&gt;=$E50,IF(COUNTIF($KZ50:LY50,"&gt;0")&gt;0,VLOOKUP($C50,Input!$A$8:$HV$21,MATCH($CE$21+COUNTIF($KZ50:LY50,"&gt;0"),Input!$A$6:$HV$6,0),FALSE),0),0))*$D50</f>
        <v>0</v>
      </c>
      <c r="CP50" s="1">
        <f>IF($E50+$I50+$D$7&lt;=CP$22,0,IF(CP$22-$D$7&gt;=$E50,IF(COUNTIF($KZ50:LZ50,"&gt;0")&gt;0,VLOOKUP($C50,Input!$A$8:$HV$21,MATCH($CE$21+COUNTIF($KZ50:LZ50,"&gt;0"),Input!$A$6:$HV$6,0),FALSE),0),0))*$D50</f>
        <v>0</v>
      </c>
      <c r="CQ50" s="1">
        <f>IF($E50+$I50+$D$7&lt;=CQ$22,0,IF(CQ$22-$D$7&gt;=$E50,IF(COUNTIF($KZ50:MA50,"&gt;0")&gt;0,VLOOKUP($C50,Input!$A$8:$HV$21,MATCH($CE$21+COUNTIF($KZ50:MA50,"&gt;0"),Input!$A$6:$HV$6,0),FALSE),0),0))*$D50</f>
        <v>0</v>
      </c>
      <c r="CR50" s="1">
        <f>IF($E50+$I50+$D$7&lt;=CR$22,0,IF(CR$22-$D$7&gt;=$E50,IF(COUNTIF($KZ50:MB50,"&gt;0")&gt;0,VLOOKUP($C50,Input!$A$8:$HV$21,MATCH($CE$21+COUNTIF($KZ50:MB50,"&gt;0"),Input!$A$6:$HV$6,0),FALSE),0),0))*$D50</f>
        <v>0</v>
      </c>
      <c r="CS50" s="1">
        <f>IF($E50+$I50+$D$7&lt;=CS$22,0,IF(CS$22-$D$7&gt;=$E50,IF(COUNTIF($KZ50:MC50,"&gt;0")&gt;0,VLOOKUP($C50,Input!$A$8:$HV$21,MATCH($CE$21+COUNTIF($KZ50:MC50,"&gt;0"),Input!$A$6:$HV$6,0),FALSE),0),0))*$D50</f>
        <v>0</v>
      </c>
      <c r="CT50" s="1">
        <f>IF($E50+$I50+$D$7&lt;=CT$22,0,IF(CT$22-$D$7&gt;=$E50,IF(COUNTIF($KZ50:MD50,"&gt;0")&gt;0,VLOOKUP($C50,Input!$A$8:$HV$21,MATCH($CE$21+COUNTIF($KZ50:MD50,"&gt;0"),Input!$A$6:$HV$6,0),FALSE),0),0))*$D50</f>
        <v>0</v>
      </c>
      <c r="CU50" s="1">
        <f>IF($E50+$I50+$D$7&lt;=CU$22,0,IF(CU$22-$D$7&gt;=$E50,IF(COUNTIF($KZ50:ME50,"&gt;0")&gt;0,VLOOKUP($C50,Input!$A$8:$HV$21,MATCH($CE$21+COUNTIF($KZ50:ME50,"&gt;0"),Input!$A$6:$HV$6,0),FALSE),0),0))*$D50</f>
        <v>0</v>
      </c>
      <c r="CV50" s="1">
        <f>IF($E50+$I50+$D$7&lt;=CV$22,0,IF(CV$22-$D$7&gt;=$E50,IF(COUNTIF($KZ50:MF50,"&gt;0")&gt;0,VLOOKUP($C50,Input!$A$8:$HV$21,MATCH($CE$21+COUNTIF($KZ50:MF50,"&gt;0"),Input!$A$6:$HV$6,0),FALSE),0),0))*$D50</f>
        <v>0</v>
      </c>
      <c r="CW50" s="1">
        <f>IF($E50+$I50+$D$7&lt;=CW$22,0,IF(CW$22-$D$7&gt;=$E50,IF(COUNTIF($KZ50:MG50,"&gt;0")&gt;0,VLOOKUP($C50,Input!$A$8:$HV$21,MATCH($CE$21+COUNTIF($KZ50:MG50,"&gt;0"),Input!$A$6:$HV$6,0),FALSE),0),0))*$D50</f>
        <v>8190000</v>
      </c>
      <c r="CX50" s="1">
        <f>IF($E50+$I50+$D$7&lt;=CX$22,0,IF(CX$22-$D$7&gt;=$E50,IF(COUNTIF($KZ50:MH50,"&gt;0")&gt;0,VLOOKUP($C50,Input!$A$8:$HV$21,MATCH($CE$21+COUNTIF($KZ50:MH50,"&gt;0"),Input!$A$6:$HV$6,0),FALSE),0),0))*$D50</f>
        <v>0</v>
      </c>
      <c r="CY50" s="1">
        <f>IF($E50+$I50+$D$7&lt;=CY$22,0,IF(CY$22-$D$7&gt;=$E50,IF(COUNTIF($KZ50:MI50,"&gt;0")&gt;0,VLOOKUP($C50,Input!$A$8:$HV$21,MATCH($CE$21+COUNTIF($KZ50:MI50,"&gt;0"),Input!$A$6:$HV$6,0),FALSE),0),0))*$D50</f>
        <v>0</v>
      </c>
      <c r="CZ50" s="1">
        <f>IF($E50+$I50+$D$7&lt;=CZ$22,0,IF(CZ$22-$D$7&gt;=$E50,IF(COUNTIF($KZ50:MJ50,"&gt;0")&gt;0,VLOOKUP($C50,Input!$A$8:$HV$21,MATCH($CE$21+COUNTIF($KZ50:MJ50,"&gt;0"),Input!$A$6:$HV$6,0),FALSE),0),0))*$D50</f>
        <v>0</v>
      </c>
      <c r="DA50" s="1">
        <f>IF($E50+$I50+$D$7&lt;=DA$22,0,IF(DA$22-$D$7&gt;=$E50,IF(COUNTIF($KZ50:MK50,"&gt;0")&gt;0,VLOOKUP($C50,Input!$A$8:$HV$21,MATCH($CE$21+COUNTIF($KZ50:MK50,"&gt;0"),Input!$A$6:$HV$6,0),FALSE),0),0))*$D50</f>
        <v>0</v>
      </c>
      <c r="DB50" s="1">
        <f>IF($E50+$I50+$D$7&lt;=DB$22,0,IF(DB$22-$D$7&gt;=$E50,IF(COUNTIF($KZ50:ML50,"&gt;0")&gt;0,VLOOKUP($C50,Input!$A$8:$HV$21,MATCH($CE$21+COUNTIF($KZ50:ML50,"&gt;0"),Input!$A$6:$HV$6,0),FALSE),0),0))*$D50</f>
        <v>0</v>
      </c>
      <c r="DC50" s="1">
        <f>IF($E50+$I50+$D$7&lt;=DC$22,0,IF(DC$22-$D$7&gt;=$E50,IF(COUNTIF($KZ50:MM50,"&gt;0")&gt;0,VLOOKUP($C50,Input!$A$8:$HV$21,MATCH($CE$21+COUNTIF($KZ50:MM50,"&gt;0"),Input!$A$6:$HV$6,0),FALSE),0),0))*$D50</f>
        <v>0</v>
      </c>
      <c r="DD50" s="1">
        <f>IF($E50+$I50+$D$7&lt;=DD$22,0,IF(DD$22-$D$7&gt;=$E50,IF(COUNTIF($KZ50:MN50,"&gt;0")&gt;0,VLOOKUP($C50,Input!$A$8:$HV$21,MATCH($CE$21+COUNTIF($KZ50:MN50,"&gt;0"),Input!$A$6:$HV$6,0),FALSE),0),0))*$D50</f>
        <v>0</v>
      </c>
      <c r="DE50" s="1">
        <f>IF($E50+$I50+$D$7&lt;=DE$22,0,IF(DE$22-$D$7&gt;=$E50,IF(COUNTIF($KZ50:MO50,"&gt;0")&gt;0,VLOOKUP($C50,Input!$A$8:$HV$21,MATCH($CE$21+COUNTIF($KZ50:MO50,"&gt;0"),Input!$A$6:$HV$6,0),FALSE),0),0))*$D50</f>
        <v>0</v>
      </c>
      <c r="DF50" s="1">
        <f>IF($E50+$I50+$D$7&lt;=DF$22,0,IF(DF$22-$D$7&gt;=$E50,IF(COUNTIF($KZ50:MP50,"&gt;0")&gt;0,VLOOKUP($C50,Input!$A$8:$HV$21,MATCH($CE$21+COUNTIF($KZ50:MP50,"&gt;0"),Input!$A$6:$HV$6,0),FALSE),0),0))*$D50</f>
        <v>0</v>
      </c>
      <c r="DG50" s="1">
        <f>IF($E50+$I50+$D$7&lt;=DG$22,0,IF(DG$22-$D$7&gt;=$E50,IF(COUNTIF($KZ50:MQ50,"&gt;0")&gt;0,VLOOKUP($C50,Input!$A$8:$HV$21,MATCH($CE$21+COUNTIF($KZ50:MQ50,"&gt;0"),Input!$A$6:$HV$6,0),FALSE),0),0))*$D50</f>
        <v>0</v>
      </c>
      <c r="DH50" s="1">
        <f>IF($E50+$I50+$D$7&lt;=DH$22,0,IF(DH$22-$D$7&gt;=$E50,IF(COUNTIF($KZ50:MR50,"&gt;0")&gt;0,VLOOKUP($C50,Input!$A$8:$HV$21,MATCH($CE$21+COUNTIF($KZ50:MR50,"&gt;0"),Input!$A$6:$HV$6,0),FALSE),0),0))*$D50</f>
        <v>0</v>
      </c>
      <c r="DI50" s="1">
        <f>IF($E50+$I50+$D$7&lt;=DI$22,0,IF(DI$22-$D$7&gt;=$E50,IF(COUNTIF($KZ50:MS50,"&gt;0")&gt;0,VLOOKUP($C50,Input!$A$8:$HV$21,MATCH($CE$21+COUNTIF($KZ50:MS50,"&gt;0"),Input!$A$6:$HV$6,0),FALSE),0),0))*$D50</f>
        <v>0</v>
      </c>
      <c r="DJ50" s="1">
        <f>IF($E50+$I50+$D$7&lt;=DJ$22,0,IF(DJ$22-$D$7&gt;=$E50,IF(COUNTIF($KZ50:MT50,"&gt;0")&gt;0,VLOOKUP($C50,Input!$A$8:$HV$21,MATCH($CE$21+COUNTIF($KZ50:MT50,"&gt;0"),Input!$A$6:$HV$6,0),FALSE),0),0))*$D50</f>
        <v>0</v>
      </c>
      <c r="DK50" s="1">
        <f>IF($E50+$I50+$D$7&lt;=DK$22,0,IF(DK$22-$D$7&gt;=$E50,IF(COUNTIF($KZ50:MU50,"&gt;0")&gt;0,VLOOKUP($C50,Input!$A$8:$HV$21,MATCH($CE$21+COUNTIF($KZ50:MU50,"&gt;0"),Input!$A$6:$HV$6,0),FALSE),0),0))*$D50</f>
        <v>0</v>
      </c>
      <c r="DL50" s="1">
        <f>IF($E50+$I50+$D$7&lt;=DL$22,0,IF(DL$22-$D$7&gt;=$E50,IF(COUNTIF($KZ50:MV50,"&gt;0")&gt;0,VLOOKUP($C50,Input!$A$8:$HV$21,MATCH($CE$21+COUNTIF($KZ50:MV50,"&gt;0"),Input!$A$6:$HV$6,0),FALSE),0),0))*$D50</f>
        <v>0</v>
      </c>
      <c r="DM50" s="1">
        <f>IF($E50+$I50+$D$7&lt;=DM$22,0,IF(DM$22-$D$7&gt;=$E50,IF(COUNTIF($KZ50:MW50,"&gt;0")&gt;0,VLOOKUP($C50,Input!$A$8:$HV$21,MATCH($CE$21+COUNTIF($KZ50:MW50,"&gt;0"),Input!$A$6:$HV$6,0),FALSE),0),0))*$D50</f>
        <v>0</v>
      </c>
      <c r="DN50" s="1">
        <f>IF($E50+$I50+$D$7&lt;=DN$22,0,IF(DN$22-$D$7&gt;=$E50,IF(COUNTIF($KZ50:MX50,"&gt;0")&gt;0,VLOOKUP($C50,Input!$A$8:$HV$21,MATCH($CE$21+COUNTIF($KZ50:MX50,"&gt;0"),Input!$A$6:$HV$6,0),FALSE),0),0))*$D50</f>
        <v>0</v>
      </c>
      <c r="DP50" t="str">
        <f>+VLOOKUP($C50,Input!$A$8:$GZ$39,MATCH(DP$21,Input!$A$6:$GZ$6,0),FALSE)</f>
        <v>Bus Maintenance at 0.85/mile</v>
      </c>
      <c r="DQ50" s="1">
        <f>IF($E50+$I50+$D$7&lt;=DQ$22,0,IF(DQ$22-$D$7&gt;=$E50,IF(COUNTIF($KZ50:LP50,"&gt;0")&gt;0,VLOOKUP($C50,Input!$A$8:$HV$21,MATCH($DP$21+COUNTIF($KZ50:LP50,"&gt;0"),Input!$A$6:$HV$6,0),FALSE),0),0))*$D50*$F50</f>
        <v>0</v>
      </c>
      <c r="DR50" s="1">
        <f>IF($E50+$I50+$D$7&lt;=DR$22,0,IF(DR$22-$D$7&gt;=$E50,IF(COUNTIF($KZ50:LQ50,"&gt;0")&gt;0,VLOOKUP($C50,Input!$A$8:$HV$21,MATCH($DP$21+COUNTIF($KZ50:LQ50,"&gt;0"),Input!$A$6:$HV$6,0),FALSE),0),0))*$D50*$F50</f>
        <v>0</v>
      </c>
      <c r="DS50" s="1">
        <f>IF($E50+$I50+$D$7&lt;=DS$22,0,IF(DS$22-$D$7&gt;=$E50,IF(COUNTIF($KZ50:LR50,"&gt;0")&gt;0,VLOOKUP($C50,Input!$A$8:$HV$21,MATCH($DP$21+COUNTIF($KZ50:LR50,"&gt;0"),Input!$A$6:$HV$6,0),FALSE),0),0))*$D50*$F50</f>
        <v>0</v>
      </c>
      <c r="DT50" s="1">
        <f>IF($E50+$I50+$D$7&lt;=DT$22,0,IF(DT$22-$D$7&gt;=$E50,IF(COUNTIF($KZ50:LS50,"&gt;0")&gt;0,VLOOKUP($C50,Input!$A$8:$HV$21,MATCH($DP$21+COUNTIF($KZ50:LS50,"&gt;0"),Input!$A$6:$HV$6,0),FALSE),0),0))*$D50*$F50</f>
        <v>0</v>
      </c>
      <c r="DU50" s="1">
        <f>IF($E50+$I50+$D$7&lt;=DU$22,0,IF(DU$22-$D$7&gt;=$E50,IF(COUNTIF($KZ50:LT50,"&gt;0")&gt;0,VLOOKUP($C50,Input!$A$8:$HV$21,MATCH($DP$21+COUNTIF($KZ50:LT50,"&gt;0"),Input!$A$6:$HV$6,0),FALSE),0),0))*$D50*$F50</f>
        <v>0</v>
      </c>
      <c r="DV50" s="1">
        <f>IF($E50+$I50+$D$7&lt;=DV$22,0,IF(DV$22-$D$7&gt;=$E50,IF(COUNTIF($KZ50:LU50,"&gt;0")&gt;0,VLOOKUP($C50,Input!$A$8:$HV$21,MATCH($DP$21+COUNTIF($KZ50:LU50,"&gt;0"),Input!$A$6:$HV$6,0),FALSE),0),0))*$D50*$F50</f>
        <v>0</v>
      </c>
      <c r="DW50" s="1">
        <f>IF($E50+$I50+$D$7&lt;=DW$22,0,IF(DW$22-$D$7&gt;=$E50,IF(COUNTIF($KZ50:LV50,"&gt;0")&gt;0,VLOOKUP($C50,Input!$A$8:$HV$21,MATCH($DP$21+COUNTIF($KZ50:LV50,"&gt;0"),Input!$A$6:$HV$6,0),FALSE),0),0))*$D50*$F50</f>
        <v>0</v>
      </c>
      <c r="DX50" s="1">
        <f>IF($E50+$I50+$D$7&lt;=DX$22,0,IF(DX$22-$D$7&gt;=$E50,IF(COUNTIF($KZ50:LW50,"&gt;0")&gt;0,VLOOKUP($C50,Input!$A$8:$HV$21,MATCH($DP$21+COUNTIF($KZ50:LW50,"&gt;0"),Input!$A$6:$HV$6,0),FALSE),0),0))*$D50*$F50</f>
        <v>0</v>
      </c>
      <c r="DY50" s="1">
        <f>IF($E50+$I50+$D$7&lt;=DY$22,0,IF(DY$22-$D$7&gt;=$E50,IF(COUNTIF($KZ50:LX50,"&gt;0")&gt;0,VLOOKUP($C50,Input!$A$8:$HV$21,MATCH($DP$21+COUNTIF($KZ50:LX50,"&gt;0"),Input!$A$6:$HV$6,0),FALSE),0),0))*$D50*$F50</f>
        <v>0</v>
      </c>
      <c r="DZ50" s="1">
        <f>IF($E50+$I50+$D$7&lt;=DZ$22,0,IF(DZ$22-$D$7&gt;=$E50,IF(COUNTIF($KZ50:LY50,"&gt;0")&gt;0,VLOOKUP($C50,Input!$A$8:$HV$21,MATCH($DP$21+COUNTIF($KZ50:LY50,"&gt;0"),Input!$A$6:$HV$6,0),FALSE),0),0))*$D50*$F50</f>
        <v>0</v>
      </c>
      <c r="EA50" s="1">
        <f>IF($E50+$I50+$D$7&lt;=EA$22,0,IF(EA$22-$D$7&gt;=$E50,IF(COUNTIF($KZ50:LZ50,"&gt;0")&gt;0,VLOOKUP($C50,Input!$A$8:$HV$21,MATCH($DP$21+COUNTIF($KZ50:LZ50,"&gt;0"),Input!$A$6:$HV$6,0),FALSE),0),0))*$D50*$F50</f>
        <v>0</v>
      </c>
      <c r="EB50" s="1">
        <f>IF($E50+$I50+$D$7&lt;=EB$22,0,IF(EB$22-$D$7&gt;=$E50,IF(COUNTIF($KZ50:MA50,"&gt;0")&gt;0,VLOOKUP($C50,Input!$A$8:$HV$21,MATCH($DP$21+COUNTIF($KZ50:MA50,"&gt;0"),Input!$A$6:$HV$6,0),FALSE),0),0))*$D50*$F50</f>
        <v>7956000</v>
      </c>
      <c r="EC50" s="1">
        <f>IF($E50+$I50+$D$7&lt;=EC$22,0,IF(EC$22-$D$7&gt;=$E50,IF(COUNTIF($KZ50:MB50,"&gt;0")&gt;0,VLOOKUP($C50,Input!$A$8:$HV$21,MATCH($DP$21+COUNTIF($KZ50:MB50,"&gt;0"),Input!$A$6:$HV$6,0),FALSE),0),0))*$D50*$F50</f>
        <v>7956000</v>
      </c>
      <c r="ED50" s="1">
        <f>IF($E50+$I50+$D$7&lt;=ED$22,0,IF(ED$22-$D$7&gt;=$E50,IF(COUNTIF($KZ50:MC50,"&gt;0")&gt;0,VLOOKUP($C50,Input!$A$8:$HV$21,MATCH($DP$21+COUNTIF($KZ50:MC50,"&gt;0"),Input!$A$6:$HV$6,0),FALSE),0),0))*$D50*$F50</f>
        <v>7956000</v>
      </c>
      <c r="EE50" s="1">
        <f>IF($E50+$I50+$D$7&lt;=EE$22,0,IF(EE$22-$D$7&gt;=$E50,IF(COUNTIF($KZ50:MD50,"&gt;0")&gt;0,VLOOKUP($C50,Input!$A$8:$HV$21,MATCH($DP$21+COUNTIF($KZ50:MD50,"&gt;0"),Input!$A$6:$HV$6,0),FALSE),0),0))*$D50*$F50</f>
        <v>7956000</v>
      </c>
      <c r="EF50" s="1">
        <f>IF($E50+$I50+$D$7&lt;=EF$22,0,IF(EF$22-$D$7&gt;=$E50,IF(COUNTIF($KZ50:ME50,"&gt;0")&gt;0,VLOOKUP($C50,Input!$A$8:$HV$21,MATCH($DP$21+COUNTIF($KZ50:ME50,"&gt;0"),Input!$A$6:$HV$6,0),FALSE),0),0))*$D50*$F50</f>
        <v>7956000</v>
      </c>
      <c r="EG50" s="1">
        <f>IF($E50+$I50+$D$7&lt;=EG$22,0,IF(EG$22-$D$7&gt;=$E50,IF(COUNTIF($KZ50:MF50,"&gt;0")&gt;0,VLOOKUP($C50,Input!$A$8:$HV$21,MATCH($DP$21+COUNTIF($KZ50:MF50,"&gt;0"),Input!$A$6:$HV$6,0),FALSE),0),0))*$D50*$F50</f>
        <v>7956000</v>
      </c>
      <c r="EH50" s="1">
        <f>IF($E50+$I50+$D$7&lt;=EH$22,0,IF(EH$22-$D$7&gt;=$E50,IF(COUNTIF($KZ50:MG50,"&gt;0")&gt;0,VLOOKUP($C50,Input!$A$8:$HV$21,MATCH($DP$21+COUNTIF($KZ50:MG50,"&gt;0"),Input!$A$6:$HV$6,0),FALSE),0),0))*$D50*$F50</f>
        <v>7956000</v>
      </c>
      <c r="EI50" s="1">
        <f>IF($E50+$I50+$D$7&lt;=EI$22,0,IF(EI$22-$D$7&gt;=$E50,IF(COUNTIF($KZ50:MH50,"&gt;0")&gt;0,VLOOKUP($C50,Input!$A$8:$HV$21,MATCH($DP$21+COUNTIF($KZ50:MH50,"&gt;0"),Input!$A$6:$HV$6,0),FALSE),0),0))*$D50*$F50</f>
        <v>7956000</v>
      </c>
      <c r="EJ50" s="1">
        <f>IF($E50+$I50+$D$7&lt;=EJ$22,0,IF(EJ$22-$D$7&gt;=$E50,IF(COUNTIF($KZ50:MI50,"&gt;0")&gt;0,VLOOKUP($C50,Input!$A$8:$HV$21,MATCH($DP$21+COUNTIF($KZ50:MI50,"&gt;0"),Input!$A$6:$HV$6,0),FALSE),0),0))*$D50*$F50</f>
        <v>7956000</v>
      </c>
      <c r="EK50" s="1">
        <f>IF($E50+$I50+$D$7&lt;=EK$22,0,IF(EK$22-$D$7&gt;=$E50,IF(COUNTIF($KZ50:MJ50,"&gt;0")&gt;0,VLOOKUP($C50,Input!$A$8:$HV$21,MATCH($DP$21+COUNTIF($KZ50:MJ50,"&gt;0"),Input!$A$6:$HV$6,0),FALSE),0),0))*$D50*$F50</f>
        <v>7956000</v>
      </c>
      <c r="EL50" s="1">
        <f>IF($E50+$I50+$D$7&lt;=EL$22,0,IF(EL$22-$D$7&gt;=$E50,IF(COUNTIF($KZ50:MK50,"&gt;0")&gt;0,VLOOKUP($C50,Input!$A$8:$HV$21,MATCH($DP$21+COUNTIF($KZ50:MK50,"&gt;0"),Input!$A$6:$HV$6,0),FALSE),0),0))*$D50*$F50</f>
        <v>7956000</v>
      </c>
      <c r="EM50" s="1">
        <f>IF($E50+$I50+$D$7&lt;=EM$22,0,IF(EM$22-$D$7&gt;=$E50,IF(COUNTIF($KZ50:ML50,"&gt;0")&gt;0,VLOOKUP($C50,Input!$A$8:$HV$21,MATCH($DP$21+COUNTIF($KZ50:ML50,"&gt;0"),Input!$A$6:$HV$6,0),FALSE),0),0))*$D50*$F50</f>
        <v>7956000</v>
      </c>
      <c r="EN50" s="1">
        <f>IF($E50+$I50+$D$7&lt;=EN$22,0,IF(EN$22-$D$7&gt;=$E50,IF(COUNTIF($KZ50:MM50,"&gt;0")&gt;0,VLOOKUP($C50,Input!$A$8:$HV$21,MATCH($DP$21+COUNTIF($KZ50:MM50,"&gt;0"),Input!$A$6:$HV$6,0),FALSE),0),0))*$D50*$F50</f>
        <v>7956000</v>
      </c>
      <c r="EO50" s="1">
        <f>IF($E50+$I50+$D$7&lt;=EO$22,0,IF(EO$22-$D$7&gt;=$E50,IF(COUNTIF($KZ50:MN50,"&gt;0")&gt;0,VLOOKUP($C50,Input!$A$8:$HV$21,MATCH($DP$21+COUNTIF($KZ50:MN50,"&gt;0"),Input!$A$6:$HV$6,0),FALSE),0),0))*$D50*$F50</f>
        <v>7956000</v>
      </c>
      <c r="EP50" s="1">
        <f>IF($E50+$I50+$D$7&lt;=EP$22,0,IF(EP$22-$D$7&gt;=$E50,IF(COUNTIF($KZ50:MO50,"&gt;0")&gt;0,VLOOKUP($C50,Input!$A$8:$HV$21,MATCH($DP$21+COUNTIF($KZ50:MO50,"&gt;0"),Input!$A$6:$HV$6,0),FALSE),0),0))*$D50*$F50</f>
        <v>0</v>
      </c>
      <c r="EQ50" s="1">
        <f>IF($E50+$I50+$D$7&lt;=EQ$22,0,IF(EQ$22-$D$7&gt;=$E50,IF(COUNTIF($KZ50:MP50,"&gt;0")&gt;0,VLOOKUP($C50,Input!$A$8:$HV$21,MATCH($DP$21+COUNTIF($KZ50:MP50,"&gt;0"),Input!$A$6:$HV$6,0),FALSE),0),0))*$D50*$F50</f>
        <v>0</v>
      </c>
      <c r="ER50" s="1">
        <f>IF($E50+$I50+$D$7&lt;=ER$22,0,IF(ER$22-$D$7&gt;=$E50,IF(COUNTIF($KZ50:MQ50,"&gt;0")&gt;0,VLOOKUP($C50,Input!$A$8:$HV$21,MATCH($DP$21+COUNTIF($KZ50:MQ50,"&gt;0"),Input!$A$6:$HV$6,0),FALSE),0),0))*$D50*$F50</f>
        <v>0</v>
      </c>
      <c r="ES50" s="1">
        <f>IF($E50+$I50+$D$7&lt;=ES$22,0,IF(ES$22-$D$7&gt;=$E50,IF(COUNTIF($KZ50:MR50,"&gt;0")&gt;0,VLOOKUP($C50,Input!$A$8:$HV$21,MATCH($DP$21+COUNTIF($KZ50:MR50,"&gt;0"),Input!$A$6:$HV$6,0),FALSE),0),0))*$D50*$F50</f>
        <v>0</v>
      </c>
      <c r="ET50" s="1">
        <f>IF($E50+$I50+$D$7&lt;=ET$22,0,IF(ET$22-$D$7&gt;=$E50,IF(COUNTIF($KZ50:MS50,"&gt;0")&gt;0,VLOOKUP($C50,Input!$A$8:$HV$21,MATCH($DP$21+COUNTIF($KZ50:MS50,"&gt;0"),Input!$A$6:$HV$6,0),FALSE),0),0))*$D50*$F50</f>
        <v>0</v>
      </c>
      <c r="EU50" s="1">
        <f>IF($E50+$I50+$D$7&lt;=EU$22,0,IF(EU$22-$D$7&gt;=$E50,IF(COUNTIF($KZ50:MT50,"&gt;0")&gt;0,VLOOKUP($C50,Input!$A$8:$HV$21,MATCH($DP$21+COUNTIF($KZ50:MT50,"&gt;0"),Input!$A$6:$HV$6,0),FALSE),0),0))*$D50*$F50</f>
        <v>0</v>
      </c>
      <c r="EV50" s="1">
        <f>IF($E50+$I50+$D$7&lt;=EV$22,0,IF(EV$22-$D$7&gt;=$E50,IF(COUNTIF($KZ50:MU50,"&gt;0")&gt;0,VLOOKUP($C50,Input!$A$8:$HV$21,MATCH($DP$21+COUNTIF($KZ50:MU50,"&gt;0"),Input!$A$6:$HV$6,0),FALSE),0),0))*$D50*$F50</f>
        <v>0</v>
      </c>
      <c r="EW50" s="1">
        <f>IF($E50+$I50+$D$7&lt;=EW$22,0,IF(EW$22-$D$7&gt;=$E50,IF(COUNTIF($KZ50:MV50,"&gt;0")&gt;0,VLOOKUP($C50,Input!$A$8:$HV$21,MATCH($DP$21+COUNTIF($KZ50:MV50,"&gt;0"),Input!$A$6:$HV$6,0),FALSE),0),0))*$D50*$F50</f>
        <v>0</v>
      </c>
      <c r="EX50" s="1">
        <f>IF($E50+$I50+$D$7&lt;=EX$22,0,IF(EX$22-$D$7&gt;=$E50,IF(COUNTIF($KZ50:MW50,"&gt;0")&gt;0,VLOOKUP($C50,Input!$A$8:$HV$21,MATCH($DP$21+COUNTIF($KZ50:MW50,"&gt;0"),Input!$A$6:$HV$6,0),FALSE),0),0))*$D50*$F50</f>
        <v>0</v>
      </c>
      <c r="EY50" s="1">
        <f>IF($E50+$I50+$D$7&lt;=EY$22,0,IF(EY$22-$D$7&gt;=$E50,IF(COUNTIF($KZ50:MX50,"&gt;0")&gt;0,VLOOKUP($C50,Input!$A$8:$HV$21,MATCH($DP$21+COUNTIF($KZ50:MX50,"&gt;0"),Input!$A$6:$HV$6,0),FALSE),0),0))*$D50*$F50</f>
        <v>0</v>
      </c>
      <c r="EZ50" s="1"/>
      <c r="FA50" t="str">
        <f>VLOOKUP($C50,Input!$A$8:$GZ$39,MATCH(FA$21,Input!$A$6:$GZ$6,0),FALSE)</f>
        <v>NA</v>
      </c>
      <c r="FB50">
        <f>IF((VLOOKUP($C50,Input!$A$8:$GZ$39,MATCH(FB$21,Input!$A$6:$GZ$6,0),FALSE))="Y",$D50/VLOOKUP($C50,Input!$A$8:$GZ$39,MATCH(FC$21,Input!$A$6:$GZ$6,0),FALSE),0)</f>
        <v>0</v>
      </c>
      <c r="FC50">
        <f>IF((VLOOKUP($C50,Input!$A$8:$GZ$39,MATCH(FB$21,Input!$A$6:$GZ$6,0),FALSE))="Y",0,IF((VLOOKUP($C50,Input!$A$8:$GZ$39,MATCH(FC$21,Input!$A$6:$GZ$6,0),FALSE))&gt;0,$D50/VLOOKUP($C50,Input!$A$8:$GZ$39,MATCH(FC$21,Input!$A$6:$GZ$6,0),FALSE),0))</f>
        <v>0</v>
      </c>
      <c r="FD50" s="1">
        <f>+IF($E50=FD$22,VLOOKUP($C50,Input!$A$8:$GZ$39,MATCH(FD$21,Input!$A$6:$GZ$6,0),FALSE),0)*IF(FD$19&gt;=MAX(FC$19:$FD$19),MIN((FD$19-MAX(FC$19:$FD$19)),(FD$19-FC$19)),0)+IF($E50=FD$22,VLOOKUP($C50,Input!$A$8:$GZ$39,MATCH(FD$21,Input!$A$6:$GZ$6,0),FALSE),0)*IF(FD$18&gt;=MAX(FC$18:$FD$18),MIN((FD$18-MAX(FC$18:$FD$18)),(FD$18-FC$18)),0)</f>
        <v>0</v>
      </c>
      <c r="FE50" s="1">
        <f>+IF($E50=FE$22,VLOOKUP($C50,Input!$A$8:$GZ$39,MATCH(FE$21,Input!$A$6:$GZ$6,0),FALSE),0)*IF(FE$19&gt;=MAX(FD$19:$FD$19),MIN((FE$19-MAX(FD$19:$FD$19)),(FE$19-FD$19)),0)+IF($E50=FE$22,VLOOKUP($C50,Input!$A$8:$GZ$39,MATCH(FE$21,Input!$A$6:$GZ$6,0),FALSE),0)*IF(FE$18&gt;=MAX(FD$18:$FD$18),MIN((FE$18-MAX(FD$18:$FD$18)),(FE$18-FD$18)),0)</f>
        <v>0</v>
      </c>
      <c r="FF50" s="1">
        <f>+IF($E50=FF$22,VLOOKUP($C50,Input!$A$8:$GZ$39,MATCH(FF$21,Input!$A$6:$GZ$6,0),FALSE),0)*IF(FF$19&gt;=MAX($FD$19:FE$19),MIN((FF$19-MAX($FD$19:FE$19)),(FF$19-FE$19)),0)+IF($E50=FF$22,VLOOKUP($C50,Input!$A$8:$GZ$39,MATCH(FF$21,Input!$A$6:$GZ$6,0),FALSE),0)*IF(FF$18&gt;=MAX($FD$18:FE$18),MIN((FF$18-MAX($FD$18:FE$18)),(FF$18-FE$18)),0)</f>
        <v>0</v>
      </c>
      <c r="FG50" s="1">
        <f>+IF($E50=FG$22,VLOOKUP($C50,Input!$A$8:$GZ$39,MATCH(FG$21,Input!$A$6:$GZ$6,0),FALSE),0)*IF(FG$19&gt;=MAX($FD$19:FF$19),MIN((FG$19-MAX($FD$19:FF$19)),(FG$19-FF$19)),0)+IF($E50=FG$22,VLOOKUP($C50,Input!$A$8:$GZ$39,MATCH(FG$21,Input!$A$6:$GZ$6,0),FALSE),0)*IF(FG$18&gt;=MAX($FD$18:FF$18),MIN((FG$18-MAX($FD$18:FF$18)),(FG$18-FF$18)),0)</f>
        <v>0</v>
      </c>
      <c r="FH50" s="1">
        <f>+IF($E50=FH$22,VLOOKUP($C50,Input!$A$8:$GZ$39,MATCH(FH$21,Input!$A$6:$GZ$6,0),FALSE),0)*IF(FH$19&gt;=MAX($FD$19:FG$19),MIN((FH$19-MAX($FD$19:FG$19)),(FH$19-FG$19)),0)+IF($E50=FH$22,VLOOKUP($C50,Input!$A$8:$GZ$39,MATCH(FH$21,Input!$A$6:$GZ$6,0),FALSE),0)*IF(FH$18&gt;=MAX($FD$18:FG$18),MIN((FH$18-MAX($FD$18:FG$18)),(FH$18-FG$18)),0)</f>
        <v>0</v>
      </c>
      <c r="FI50" s="1">
        <f>+IF($E50=FI$22,VLOOKUP($C50,Input!$A$8:$GZ$39,MATCH(FI$21,Input!$A$6:$GZ$6,0),FALSE),0)*IF(FI$19&gt;=MAX($FD$19:FH$19),MIN((FI$19-MAX($FD$19:FH$19)),(FI$19-FH$19)),0)+IF($E50=FI$22,VLOOKUP($C50,Input!$A$8:$GZ$39,MATCH(FI$21,Input!$A$6:$GZ$6,0),FALSE),0)*IF(FI$18&gt;=MAX($FD$18:FH$18),MIN((FI$18-MAX($FD$18:FH$18)),(FI$18-FH$18)),0)</f>
        <v>0</v>
      </c>
      <c r="FJ50" s="1">
        <f>+IF($E50=FJ$22,VLOOKUP($C50,Input!$A$8:$GZ$39,MATCH(FJ$21,Input!$A$6:$GZ$6,0),FALSE),0)*IF(FJ$19&gt;=MAX($FD$19:FI$19),MIN((FJ$19-MAX($FD$19:FI$19)),(FJ$19-FI$19)),0)+IF($E50=FJ$22,VLOOKUP($C50,Input!$A$8:$GZ$39,MATCH(FJ$21,Input!$A$6:$GZ$6,0),FALSE),0)*IF(FJ$18&gt;=MAX($FD$18:FI$18),MIN((FJ$18-MAX($FD$18:FI$18)),(FJ$18-FI$18)),0)</f>
        <v>0</v>
      </c>
      <c r="FK50" s="1">
        <f>+IF($E50=FK$22,VLOOKUP($C50,Input!$A$8:$GZ$39,MATCH(FK$21,Input!$A$6:$GZ$6,0),FALSE),0)*IF(FK$19&gt;=MAX($FD$19:FJ$19),MIN((FK$19-MAX($FD$19:FJ$19)),(FK$19-FJ$19)),0)+IF($E50=FK$22,VLOOKUP($C50,Input!$A$8:$GZ$39,MATCH(FK$21,Input!$A$6:$GZ$6,0),FALSE),0)*IF(FK$18&gt;=MAX($FD$18:FJ$18),MIN((FK$18-MAX($FD$18:FJ$18)),(FK$18-FJ$18)),0)</f>
        <v>0</v>
      </c>
      <c r="FL50" s="1">
        <f>+IF($E50=FL$22,VLOOKUP($C50,Input!$A$8:$GZ$39,MATCH(FL$21,Input!$A$6:$GZ$6,0),FALSE),0)*IF(FL$19&gt;=MAX($FD$19:FK$19),MIN((FL$19-MAX($FD$19:FK$19)),(FL$19-FK$19)),0)+IF($E50=FL$22,VLOOKUP($C50,Input!$A$8:$GZ$39,MATCH(FL$21,Input!$A$6:$GZ$6,0),FALSE),0)*IF(FL$18&gt;=MAX($FD$18:FK$18),MIN((FL$18-MAX($FD$18:FK$18)),(FL$18-FK$18)),0)</f>
        <v>0</v>
      </c>
      <c r="FM50" s="1">
        <f>+IF($E50=FM$22,VLOOKUP($C50,Input!$A$8:$GZ$39,MATCH(FM$21,Input!$A$6:$GZ$6,0),FALSE),0)*IF(FM$19&gt;=MAX($FD$19:FL$19),MIN((FM$19-MAX($FD$19:FL$19)),(FM$19-FL$19)),0)+IF($E50=FM$22,VLOOKUP($C50,Input!$A$8:$GZ$39,MATCH(FM$21,Input!$A$6:$GZ$6,0),FALSE),0)*IF(FM$18&gt;=MAX($FD$18:FL$18),MIN((FM$18-MAX($FD$18:FL$18)),(FM$18-FL$18)),0)</f>
        <v>0</v>
      </c>
      <c r="FN50" s="1">
        <f>+IF($E50=FN$22,VLOOKUP($C50,Input!$A$8:$GZ$39,MATCH(FN$21,Input!$A$6:$GZ$6,0),FALSE),0)*IF(FN$19&gt;=MAX($FD$19:FM$19),MIN((FN$19-MAX($FD$19:FM$19)),(FN$19-FM$19)),0)+IF($E50=FN$22,VLOOKUP($C50,Input!$A$8:$GZ$39,MATCH(FN$21,Input!$A$6:$GZ$6,0),FALSE),0)*IF(FN$18&gt;=MAX($FD$18:FM$18),MIN((FN$18-MAX($FD$18:FM$18)),(FN$18-FM$18)),0)</f>
        <v>0</v>
      </c>
      <c r="FO50" s="1">
        <f>+IF($E50=FO$22,VLOOKUP($C50,Input!$A$8:$GZ$39,MATCH(FO$21,Input!$A$6:$GZ$6,0),FALSE),0)*IF(FO$19&gt;=MAX($FD$19:FN$19),MIN((FO$19-MAX($FD$19:FN$19)),(FO$19-FN$19)),0)+IF($E50=FO$22,VLOOKUP($C50,Input!$A$8:$GZ$39,MATCH(FO$21,Input!$A$6:$GZ$6,0),FALSE),0)*IF(FO$18&gt;=MAX($FD$18:FN$18),MIN((FO$18-MAX($FD$18:FN$18)),(FO$18-FN$18)),0)</f>
        <v>0</v>
      </c>
      <c r="FP50" s="1">
        <f>+IF($E50=FP$22,VLOOKUP($C50,Input!$A$8:$GZ$39,MATCH(FP$21,Input!$A$6:$GZ$6,0),FALSE),0)*IF(FP$19&gt;=MAX($FD$19:FO$19),MIN((FP$19-MAX($FD$19:FO$19)),(FP$19-FO$19)),0)+IF($E50=FP$22,VLOOKUP($C50,Input!$A$8:$GZ$39,MATCH(FP$21,Input!$A$6:$GZ$6,0),FALSE),0)*IF(FP$18&gt;=MAX($FD$18:FO$18),MIN((FP$18-MAX($FD$18:FO$18)),(FP$18-FO$18)),0)</f>
        <v>0</v>
      </c>
      <c r="FQ50" s="1">
        <f>+IF($E50=FQ$22,VLOOKUP($C50,Input!$A$8:$GZ$39,MATCH(FQ$21,Input!$A$6:$GZ$6,0),FALSE),0)*IF(FQ$19&gt;=MAX($FD$19:FP$19),MIN((FQ$19-MAX($FD$19:FP$19)),(FQ$19-FP$19)),0)+IF($E50=FQ$22,VLOOKUP($C50,Input!$A$8:$GZ$39,MATCH(FQ$21,Input!$A$6:$GZ$6,0),FALSE),0)*IF(FQ$18&gt;=MAX($FD$18:FP$18),MIN((FQ$18-MAX($FD$18:FP$18)),(FQ$18-FP$18)),0)</f>
        <v>0</v>
      </c>
      <c r="FR50" s="1">
        <f>+IF($E50=FR$22,VLOOKUP($C50,Input!$A$8:$GZ$39,MATCH(FR$21,Input!$A$6:$GZ$6,0),FALSE),0)*IF(FR$19&gt;=MAX($FD$19:FQ$19),MIN((FR$19-MAX($FD$19:FQ$19)),(FR$19-FQ$19)),0)+IF($E50=FR$22,VLOOKUP($C50,Input!$A$8:$GZ$39,MATCH(FR$21,Input!$A$6:$GZ$6,0),FALSE),0)*IF(FR$18&gt;=MAX($FD$18:FQ$18),MIN((FR$18-MAX($FD$18:FQ$18)),(FR$18-FQ$18)),0)</f>
        <v>0</v>
      </c>
      <c r="FS50" s="1">
        <f>+IF($E50=FS$22,VLOOKUP($C50,Input!$A$8:$GZ$39,MATCH(FS$21,Input!$A$6:$GZ$6,0),FALSE),0)*IF(FS$19&gt;=MAX($FD$19:FR$19),MIN((FS$19-MAX($FD$19:FR$19)),(FS$19-FR$19)),0)+IF($E50=FS$22,VLOOKUP($C50,Input!$A$8:$GZ$39,MATCH(FS$21,Input!$A$6:$GZ$6,0),FALSE),0)*IF(FS$18&gt;=MAX($FD$18:FR$18),MIN((FS$18-MAX($FD$18:FR$18)),(FS$18-FR$18)),0)</f>
        <v>0</v>
      </c>
      <c r="FT50" s="1">
        <f>+IF($E50=FT$22,VLOOKUP($C50,Input!$A$8:$GZ$39,MATCH(FT$21,Input!$A$6:$GZ$6,0),FALSE),0)*IF(FT$19&gt;=MAX($FD$19:FS$19),MIN((FT$19-MAX($FD$19:FS$19)),(FT$19-FS$19)),0)+IF($E50=FT$22,VLOOKUP($C50,Input!$A$8:$GZ$39,MATCH(FT$21,Input!$A$6:$GZ$6,0),FALSE),0)*IF(FT$18&gt;=MAX($FD$18:FS$18),MIN((FT$18-MAX($FD$18:FS$18)),(FT$18-FS$18)),0)</f>
        <v>0</v>
      </c>
      <c r="FU50" s="1">
        <f>+IF($E50=FU$22,VLOOKUP($C50,Input!$A$8:$GZ$39,MATCH(FU$21,Input!$A$6:$GZ$6,0),FALSE),0)*IF(FU$19&gt;=MAX($FD$19:FT$19),MIN((FU$19-MAX($FD$19:FT$19)),(FU$19-FT$19)),0)+IF($E50=FU$22,VLOOKUP($C50,Input!$A$8:$GZ$39,MATCH(FU$21,Input!$A$6:$GZ$6,0),FALSE),0)*IF(FU$18&gt;=MAX($FD$18:FT$18),MIN((FU$18-MAX($FD$18:FT$18)),(FU$18-FT$18)),0)</f>
        <v>0</v>
      </c>
      <c r="FV50" s="1">
        <f>+IF($E50=FV$22,VLOOKUP($C50,Input!$A$8:$GZ$39,MATCH(FV$21,Input!$A$6:$GZ$6,0),FALSE),0)*IF(FV$19&gt;=MAX($FD$19:FU$19),MIN((FV$19-MAX($FD$19:FU$19)),(FV$19-FU$19)),0)+IF($E50=FV$22,VLOOKUP($C50,Input!$A$8:$GZ$39,MATCH(FV$21,Input!$A$6:$GZ$6,0),FALSE),0)*IF(FV$18&gt;=MAX($FD$18:FU$18),MIN((FV$18-MAX($FD$18:FU$18)),(FV$18-FU$18)),0)</f>
        <v>0</v>
      </c>
      <c r="FW50" s="1">
        <f>+IF($E50=FW$22,VLOOKUP($C50,Input!$A$8:$GZ$39,MATCH(FW$21,Input!$A$6:$GZ$6,0),FALSE),0)*IF(FW$19&gt;=MAX($FD$19:FV$19),MIN((FW$19-MAX($FD$19:FV$19)),(FW$19-FV$19)),0)+IF($E50=FW$22,VLOOKUP($C50,Input!$A$8:$GZ$39,MATCH(FW$21,Input!$A$6:$GZ$6,0),FALSE),0)*IF(FW$18&gt;=MAX($FD$18:FV$18),MIN((FW$18-MAX($FD$18:FV$18)),(FW$18-FV$18)),0)</f>
        <v>0</v>
      </c>
      <c r="FX50" s="1">
        <f>+IF($E50=FX$22,VLOOKUP($C50,Input!$A$8:$GZ$39,MATCH(FX$21,Input!$A$6:$GZ$6,0),FALSE),0)*IF(FX$19&gt;=MAX($FD$19:FW$19),MIN((FX$19-MAX($FD$19:FW$19)),(FX$19-FW$19)),0)+IF($E50=FX$22,VLOOKUP($C50,Input!$A$8:$GZ$39,MATCH(FX$21,Input!$A$6:$GZ$6,0),FALSE),0)*IF(FX$18&gt;=MAX($FD$18:FW$18),MIN((FX$18-MAX($FD$18:FW$18)),(FX$18-FW$18)),0)</f>
        <v>0</v>
      </c>
      <c r="FY50" s="1">
        <f>+IF($E50=FY$22,VLOOKUP($C50,Input!$A$8:$GZ$39,MATCH(FY$21,Input!$A$6:$GZ$6,0),FALSE),0)*IF(FY$19&gt;=MAX($FD$19:FX$19),MIN((FY$19-MAX($FD$19:FX$19)),(FY$19-FX$19)),0)+IF($E50=FY$22,VLOOKUP($C50,Input!$A$8:$GZ$39,MATCH(FY$21,Input!$A$6:$GZ$6,0),FALSE),0)*IF(FY$18&gt;=MAX($FD$18:FX$18),MIN((FY$18-MAX($FD$18:FX$18)),(FY$18-FX$18)),0)</f>
        <v>0</v>
      </c>
      <c r="FZ50" s="1">
        <f>+IF($E50=FZ$22,VLOOKUP($C50,Input!$A$8:$GZ$39,MATCH(FZ$21,Input!$A$6:$GZ$6,0),FALSE),0)*IF(FZ$19&gt;=MAX($FD$19:FY$19),MIN((FZ$19-MAX($FD$19:FY$19)),(FZ$19-FY$19)),0)+IF($E50=FZ$22,VLOOKUP($C50,Input!$A$8:$GZ$39,MATCH(FZ$21,Input!$A$6:$GZ$6,0),FALSE),0)*IF(FZ$18&gt;=MAX($FD$18:FY$18),MIN((FZ$18-MAX($FD$18:FY$18)),(FZ$18-FY$18)),0)</f>
        <v>0</v>
      </c>
      <c r="GA50" s="1">
        <f>+IF($E50=GA$22,VLOOKUP($C50,Input!$A$8:$GZ$39,MATCH(GA$21,Input!$A$6:$GZ$6,0),FALSE),0)*IF(GA$19&gt;=MAX($FD$19:FZ$19),MIN((GA$19-MAX($FD$19:FZ$19)),(GA$19-FZ$19)),0)+IF($E50=GA$22,VLOOKUP($C50,Input!$A$8:$GZ$39,MATCH(GA$21,Input!$A$6:$GZ$6,0),FALSE),0)*IF(GA$18&gt;=MAX($FD$18:FZ$18),MIN((GA$18-MAX($FD$18:FZ$18)),(GA$18-FZ$18)),0)</f>
        <v>0</v>
      </c>
      <c r="GB50" s="1">
        <f>+IF($E50=GB$22,VLOOKUP($C50,Input!$A$8:$GZ$39,MATCH(GB$21,Input!$A$6:$GZ$6,0),FALSE),0)*IF(GB$19&gt;=MAX($FD$19:GA$19),MIN((GB$19-MAX($FD$19:GA$19)),(GB$19-GA$19)),0)+IF($E50=GB$22,VLOOKUP($C50,Input!$A$8:$GZ$39,MATCH(GB$21,Input!$A$6:$GZ$6,0),FALSE),0)*IF(GB$18&gt;=MAX($FD$18:GA$18),MIN((GB$18-MAX($FD$18:GA$18)),(GB$18-GA$18)),0)</f>
        <v>0</v>
      </c>
      <c r="GC50" s="1">
        <f>+IF($E50=GC$22,VLOOKUP($C50,Input!$A$8:$GZ$39,MATCH(GC$21,Input!$A$6:$GZ$6,0),FALSE),0)*IF(GC$19&gt;=MAX($FD$19:GB$19),MIN((GC$19-MAX($FD$19:GB$19)),(GC$19-GB$19)),0)+IF($E50=GC$22,VLOOKUP($C50,Input!$A$8:$GZ$39,MATCH(GC$21,Input!$A$6:$GZ$6,0),FALSE),0)*IF(GC$18&gt;=MAX($FD$18:GB$18),MIN((GC$18-MAX($FD$18:GB$18)),(GC$18-GB$18)),0)</f>
        <v>0</v>
      </c>
      <c r="GD50" s="1">
        <f>+IF($E50=GD$22,VLOOKUP($C50,Input!$A$8:$GZ$39,MATCH(GD$21,Input!$A$6:$GZ$6,0),FALSE),0)*IF(GD$19&gt;=MAX($FD$19:GC$19),MIN((GD$19-MAX($FD$19:GC$19)),(GD$19-GC$19)),0)+IF($E50=GD$22,VLOOKUP($C50,Input!$A$8:$GZ$39,MATCH(GD$21,Input!$A$6:$GZ$6,0),FALSE),0)*IF(GD$18&gt;=MAX($FD$18:GC$18),MIN((GD$18-MAX($FD$18:GC$18)),(GD$18-GC$18)),0)</f>
        <v>0</v>
      </c>
      <c r="GE50" s="1">
        <f>+IF($E50=GE$22,VLOOKUP($C50,Input!$A$8:$GZ$39,MATCH(GE$21,Input!$A$6:$GZ$6,0),FALSE),0)*IF(GE$19&gt;=MAX($FD$19:GD$19),MIN((GE$19-MAX($FD$19:GD$19)),(GE$19-GD$19)),0)+IF($E50=GE$22,VLOOKUP($C50,Input!$A$8:$GZ$39,MATCH(GE$21,Input!$A$6:$GZ$6,0),FALSE),0)*IF(GE$18&gt;=MAX($FD$18:GD$18),MIN((GE$18-MAX($FD$18:GD$18)),(GE$18-GD$18)),0)</f>
        <v>0</v>
      </c>
      <c r="GF50" s="1">
        <f>+IF($E50=GF$22,VLOOKUP($C50,Input!$A$8:$GZ$39,MATCH(GF$21,Input!$A$6:$GZ$6,0),FALSE),0)*IF(GF$19&gt;=MAX($FD$19:GE$19),MIN((GF$19-MAX($FD$19:GE$19)),(GF$19-GE$19)),0)+IF($E50=GF$22,VLOOKUP($C50,Input!$A$8:$GZ$39,MATCH(GF$21,Input!$A$6:$GZ$6,0),FALSE),0)*IF(GF$18&gt;=MAX($FD$18:GE$18),MIN((GF$18-MAX($FD$18:GE$18)),(GF$18-GE$18)),0)</f>
        <v>0</v>
      </c>
      <c r="GG50" s="1">
        <f>+IF($E50=GG$22,VLOOKUP($C50,Input!$A$8:$GZ$39,MATCH(GG$21,Input!$A$6:$GZ$6,0),FALSE),0)*IF(GG$19&gt;=MAX($FD$19:GF$19),MIN((GG$19-MAX($FD$19:GF$19)),(GG$19-GF$19)),0)+IF($E50=GG$22,VLOOKUP($C50,Input!$A$8:$GZ$39,MATCH(GG$21,Input!$A$6:$GZ$6,0),FALSE),0)*IF(GG$18&gt;=MAX($FD$18:GF$18),MIN((GG$18-MAX($FD$18:GF$18)),(GG$18-GF$18)),0)</f>
        <v>0</v>
      </c>
      <c r="GH50" s="1">
        <f>+IF($E50=GH$22,VLOOKUP($C50,Input!$A$8:$GZ$39,MATCH(GH$21,Input!$A$6:$GZ$6,0),FALSE),0)*IF(GH$19&gt;=MAX($FD$19:GG$19),MIN((GH$19-MAX($FD$19:GG$19)),(GH$19-GG$19)),0)+IF($E50=GH$22,VLOOKUP($C50,Input!$A$8:$GZ$39,MATCH(GH$21,Input!$A$6:$GZ$6,0),FALSE),0)*IF(GH$18&gt;=MAX($FD$18:GG$18),MIN((GH$18-MAX($FD$18:GG$18)),(GH$18-GG$18)),0)</f>
        <v>0</v>
      </c>
      <c r="GI50" s="1">
        <f>+IF($E50=GI$22,VLOOKUP($C50,Input!$A$8:$GZ$39,MATCH(GI$21,Input!$A$6:$GZ$6,0),FALSE),0)*IF(GI$19&gt;=MAX($FD$19:GH$19),MIN((GI$19-MAX($FD$19:GH$19)),(GI$19-GH$19)),0)+IF($E50=GI$22,VLOOKUP($C50,Input!$A$8:$GZ$39,MATCH(GI$21,Input!$A$6:$GZ$6,0),FALSE),0)*IF(GI$18&gt;=MAX($FD$18:GH$18),MIN((GI$18-MAX($FD$18:GH$18)),(GI$18-GH$18)),0)</f>
        <v>0</v>
      </c>
      <c r="GJ50" s="1">
        <f>+IF($E50=GJ$22,VLOOKUP($C50,Input!$A$8:$GZ$39,MATCH(GJ$21,Input!$A$6:$GZ$6,0),FALSE),0)*IF(GJ$19&gt;=MAX($FD$19:GI$19),MIN((GJ$19-MAX($FD$19:GI$19)),(GJ$19-GI$19)),0)+IF($E50=GJ$22,VLOOKUP($C50,Input!$A$8:$GZ$39,MATCH(GJ$21,Input!$A$6:$GZ$6,0),FALSE),0)*IF(GJ$18&gt;=MAX($FD$18:GI$18),MIN((GJ$18-MAX($FD$18:GI$18)),(GJ$18-GI$18)),0)</f>
        <v>0</v>
      </c>
      <c r="GK50" s="1">
        <f>+IF($E50=GK$22,VLOOKUP($C50,Input!$A$8:$GZ$39,MATCH(GK$21,Input!$A$6:$GZ$6,0),FALSE),0)*IF(GK$19&gt;=MAX($FD$19:GJ$19),MIN((GK$19-MAX($FD$19:GJ$19)),(GK$19-GJ$19)),0)+IF($E50=GK$22,VLOOKUP($C50,Input!$A$8:$GZ$39,MATCH(GK$21,Input!$A$6:$GZ$6,0),FALSE),0)*IF(GK$18&gt;=MAX($FD$18:GJ$18),MIN((GK$18-MAX($FD$18:GJ$18)),(GK$18-GJ$18)),0)</f>
        <v>0</v>
      </c>
      <c r="GL50" s="1">
        <f>+IF($E50=GL$22,VLOOKUP($C50,Input!$A$8:$GZ$39,MATCH(GL$21,Input!$A$6:$GZ$6,0),FALSE),0)*IF(GL$19&gt;=MAX($FD$19:GK$19),MIN((GL$19-MAX($FD$19:GK$19)),(GL$19-GK$19)),0)+IF($E50=GL$22,VLOOKUP($C50,Input!$A$8:$GZ$39,MATCH(GL$21,Input!$A$6:$GZ$6,0),FALSE),0)*IF(GL$18&gt;=MAX($FD$18:GK$18),MIN((GL$18-MAX($FD$18:GK$18)),(GL$18-GK$18)),0)</f>
        <v>0</v>
      </c>
      <c r="GM50" s="42"/>
      <c r="GN50" t="str">
        <f>VLOOKUP($C50,Input!$A$8:$GZ$39,MATCH(GN$21,Input!$A$6:$GZ$6,0),FALSE)</f>
        <v>NA</v>
      </c>
      <c r="GO50">
        <f>IF((VLOOKUP($C50,Input!$A$8:$GZ$39,MATCH(GO$21,Input!$A$6:$GZ$6,0),FALSE))="Y",$D50/VLOOKUP($C50,Input!$A$8:$GZ$39,MATCH(GP$21,Input!$A$6:$GZ$6,0),FALSE),0)</f>
        <v>0</v>
      </c>
      <c r="GP50">
        <f>IF((VLOOKUP($C50,Input!$A$8:$GZ$39,MATCH(GO$21,Input!$A$6:$GZ$6,0),FALSE))="Y",0,IF((VLOOKUP($C50,Input!$A$8:$GZ$39,MATCH(GP$21,Input!$A$6:$GZ$6,0),FALSE))&gt;0,$D50/VLOOKUP($C50,Input!$A$8:$GZ$39,MATCH(GP$21,Input!$A$6:$GZ$6,0),FALSE),0))</f>
        <v>0</v>
      </c>
      <c r="GQ50" s="1">
        <f>+IF($E50=GQ$22,VLOOKUP($C50,Input!$A$8:$GZ$39,MATCH(GQ$21,Input!$A$6:$GZ$6,0),FALSE),0)*IF(GQ$19&gt;=MAX($GP$19:GP$19),MIN((GQ$19-MAX($GP$19:GP$19)),(GQ$19-GP$19)),0)+IF($E50=GQ$22,VLOOKUP($C50,Input!$A$8:$GZ$39,MATCH(GQ$21,Input!$A$6:$GZ$6,0),FALSE),0)*IF(GQ$18&gt;=MAX($GP$18:GP$18),MIN((GQ$18-MAX($GP$18:GP$18)),(GQ$18-GP$18)),0)</f>
        <v>0</v>
      </c>
      <c r="GR50" s="1">
        <f>+IF($E50=GR$22,VLOOKUP($C50,Input!$A$8:$GZ$39,MATCH(GR$21,Input!$A$6:$GZ$6,0),FALSE),0)*IF(GR$19&gt;=MAX($GP$19:GQ$19),MIN((GR$19-MAX($GP$19:GQ$19)),(GR$19-GQ$19)),0)+IF($E50=GR$22,VLOOKUP($C50,Input!$A$8:$GZ$39,MATCH(GR$21,Input!$A$6:$GZ$6,0),FALSE),0)*IF(GR$18&gt;=MAX($GP$18:GQ$18),MIN((GR$18-MAX($GP$18:GQ$18)),(GR$18-GQ$18)),0)</f>
        <v>0</v>
      </c>
      <c r="GS50" s="1">
        <f>+IF($E50=GS$22,VLOOKUP($C50,Input!$A$8:$GZ$39,MATCH(GS$21,Input!$A$6:$GZ$6,0),FALSE),0)*IF(GS$19&gt;=MAX($GP$19:GR$19),MIN((GS$19-MAX($GP$19:GR$19)),(GS$19-GR$19)),0)+IF($E50=GS$22,VLOOKUP($C50,Input!$A$8:$GZ$39,MATCH(GS$21,Input!$A$6:$GZ$6,0),FALSE),0)*IF(GS$18&gt;=MAX($GP$18:GR$18),MIN((GS$18-MAX($GP$18:GR$18)),(GS$18-GR$18)),0)</f>
        <v>0</v>
      </c>
      <c r="GT50" s="1">
        <f>+IF($E50=GT$22,VLOOKUP($C50,Input!$A$8:$GZ$39,MATCH(GT$21,Input!$A$6:$GZ$6,0),FALSE),0)*IF(GT$19&gt;=MAX($GP$19:GS$19),MIN((GT$19-MAX($GP$19:GS$19)),(GT$19-GS$19)),0)+IF($E50=GT$22,VLOOKUP($C50,Input!$A$8:$GZ$39,MATCH(GT$21,Input!$A$6:$GZ$6,0),FALSE),0)*IF(GT$18&gt;=MAX($GP$18:GS$18),MIN((GT$18-MAX($GP$18:GS$18)),(GT$18-GS$18)),0)</f>
        <v>0</v>
      </c>
      <c r="GU50" s="1">
        <f>+IF($E50=GU$22,VLOOKUP($C50,Input!$A$8:$GZ$39,MATCH(GU$21,Input!$A$6:$GZ$6,0),FALSE),0)*IF(GU$19&gt;=MAX($GP$19:GT$19),MIN((GU$19-MAX($GP$19:GT$19)),(GU$19-GT$19)),0)+IF($E50=GU$22,VLOOKUP($C50,Input!$A$8:$GZ$39,MATCH(GU$21,Input!$A$6:$GZ$6,0),FALSE),0)*IF(GU$18&gt;=MAX($GP$18:GT$18),MIN((GU$18-MAX($GP$18:GT$18)),(GU$18-GT$18)),0)</f>
        <v>0</v>
      </c>
      <c r="GV50" s="1">
        <f>+IF($E50=GV$22,VLOOKUP($C50,Input!$A$8:$GZ$39,MATCH(GV$21,Input!$A$6:$GZ$6,0),FALSE),0)*IF(GV$19&gt;=MAX($GP$19:GU$19),MIN((GV$19-MAX($GP$19:GU$19)),(GV$19-GU$19)),0)+IF($E50=GV$22,VLOOKUP($C50,Input!$A$8:$GZ$39,MATCH(GV$21,Input!$A$6:$GZ$6,0),FALSE),0)*IF(GV$18&gt;=MAX($GP$18:GU$18),MIN((GV$18-MAX($GP$18:GU$18)),(GV$18-GU$18)),0)</f>
        <v>0</v>
      </c>
      <c r="GW50" s="1">
        <f>+IF($E50=GW$22,VLOOKUP($C50,Input!$A$8:$GZ$39,MATCH(GW$21,Input!$A$6:$GZ$6,0),FALSE),0)*IF(GW$19&gt;=MAX($GP$19:GV$19),MIN((GW$19-MAX($GP$19:GV$19)),(GW$19-GV$19)),0)+IF($E50=GW$22,VLOOKUP($C50,Input!$A$8:$GZ$39,MATCH(GW$21,Input!$A$6:$GZ$6,0),FALSE),0)*IF(GW$18&gt;=MAX($GP$18:GV$18),MIN((GW$18-MAX($GP$18:GV$18)),(GW$18-GV$18)),0)</f>
        <v>0</v>
      </c>
      <c r="GX50" s="1">
        <f>+IF($E50=GX$22,VLOOKUP($C50,Input!$A$8:$GZ$39,MATCH(GX$21,Input!$A$6:$GZ$6,0),FALSE),0)*IF(GX$19&gt;=MAX($GP$19:GW$19),MIN((GX$19-MAX($GP$19:GW$19)),(GX$19-GW$19)),0)+IF($E50=GX$22,VLOOKUP($C50,Input!$A$8:$GZ$39,MATCH(GX$21,Input!$A$6:$GZ$6,0),FALSE),0)*IF(GX$18&gt;=MAX($GP$18:GW$18),MIN((GX$18-MAX($GP$18:GW$18)),(GX$18-GW$18)),0)</f>
        <v>0</v>
      </c>
      <c r="GY50" s="1">
        <f>+IF($E50=GY$22,VLOOKUP($C50,Input!$A$8:$GZ$39,MATCH(GY$21,Input!$A$6:$GZ$6,0),FALSE),0)*IF(GY$19&gt;=MAX($GP$19:GX$19),MIN((GY$19-MAX($GP$19:GX$19)),(GY$19-GX$19)),0)+IF($E50=GY$22,VLOOKUP($C50,Input!$A$8:$GZ$39,MATCH(GY$21,Input!$A$6:$GZ$6,0),FALSE),0)*IF(GY$18&gt;=MAX($GP$18:GX$18),MIN((GY$18-MAX($GP$18:GX$18)),(GY$18-GX$18)),0)</f>
        <v>0</v>
      </c>
      <c r="GZ50" s="1">
        <f>+IF($E50=GZ$22,VLOOKUP($C50,Input!$A$8:$GZ$39,MATCH(GZ$21,Input!$A$6:$GZ$6,0),FALSE),0)*IF(GZ$19&gt;=MAX($GP$19:GY$19),MIN((GZ$19-MAX($GP$19:GY$19)),(GZ$19-GY$19)),0)+IF($E50=GZ$22,VLOOKUP($C50,Input!$A$8:$GZ$39,MATCH(GZ$21,Input!$A$6:$GZ$6,0),FALSE),0)*IF(GZ$18&gt;=MAX($GP$18:GY$18),MIN((GZ$18-MAX($GP$18:GY$18)),(GZ$18-GY$18)),0)</f>
        <v>0</v>
      </c>
      <c r="HA50" s="1">
        <f>+IF($E50=HA$22,VLOOKUP($C50,Input!$A$8:$GZ$39,MATCH(HA$21,Input!$A$6:$GZ$6,0),FALSE),0)*IF(HA$19&gt;=MAX($GP$19:GZ$19),MIN((HA$19-MAX($GP$19:GZ$19)),(HA$19-GZ$19)),0)+IF($E50=HA$22,VLOOKUP($C50,Input!$A$8:$GZ$39,MATCH(HA$21,Input!$A$6:$GZ$6,0),FALSE),0)*IF(HA$18&gt;=MAX($GP$18:GZ$18),MIN((HA$18-MAX($GP$18:GZ$18)),(HA$18-GZ$18)),0)</f>
        <v>0</v>
      </c>
      <c r="HB50" s="1">
        <f>+IF($E50=HB$22,VLOOKUP($C50,Input!$A$8:$GZ$39,MATCH(HB$21,Input!$A$6:$GZ$6,0),FALSE),0)*IF(HB$19&gt;=MAX($GP$19:HA$19),MIN((HB$19-MAX($GP$19:HA$19)),(HB$19-HA$19)),0)+IF($E50=HB$22,VLOOKUP($C50,Input!$A$8:$GZ$39,MATCH(HB$21,Input!$A$6:$GZ$6,0),FALSE),0)*IF(HB$18&gt;=MAX($GP$18:HA$18),MIN((HB$18-MAX($GP$18:HA$18)),(HB$18-HA$18)),0)</f>
        <v>0</v>
      </c>
      <c r="HC50" s="1">
        <f>+IF($E50=HC$22,VLOOKUP($C50,Input!$A$8:$GZ$39,MATCH(HC$21,Input!$A$6:$GZ$6,0),FALSE),0)*IF(HC$19&gt;=MAX($GP$19:HB$19),MIN((HC$19-MAX($GP$19:HB$19)),(HC$19-HB$19)),0)+IF($E50=HC$22,VLOOKUP($C50,Input!$A$8:$GZ$39,MATCH(HC$21,Input!$A$6:$GZ$6,0),FALSE),0)*IF(HC$18&gt;=MAX($GP$18:HB$18),MIN((HC$18-MAX($GP$18:HB$18)),(HC$18-HB$18)),0)</f>
        <v>0</v>
      </c>
      <c r="HD50" s="1">
        <f>+IF($E50=HD$22,VLOOKUP($C50,Input!$A$8:$GZ$39,MATCH(HD$21,Input!$A$6:$GZ$6,0),FALSE),0)*IF(HD$19&gt;=MAX($GP$19:HC$19),MIN((HD$19-MAX($GP$19:HC$19)),(HD$19-HC$19)),0)+IF($E50=HD$22,VLOOKUP($C50,Input!$A$8:$GZ$39,MATCH(HD$21,Input!$A$6:$GZ$6,0),FALSE),0)*IF(HD$18&gt;=MAX($GP$18:HC$18),MIN((HD$18-MAX($GP$18:HC$18)),(HD$18-HC$18)),0)</f>
        <v>0</v>
      </c>
      <c r="HE50" s="1">
        <f>+IF($E50=HE$22,VLOOKUP($C50,Input!$A$8:$GZ$39,MATCH(HE$21,Input!$A$6:$GZ$6,0),FALSE),0)*IF(HE$19&gt;=MAX($GP$19:HD$19),MIN((HE$19-MAX($GP$19:HD$19)),(HE$19-HD$19)),0)+IF($E50=HE$22,VLOOKUP($C50,Input!$A$8:$GZ$39,MATCH(HE$21,Input!$A$6:$GZ$6,0),FALSE),0)*IF(HE$18&gt;=MAX($GP$18:HD$18),MIN((HE$18-MAX($GP$18:HD$18)),(HE$18-HD$18)),0)</f>
        <v>0</v>
      </c>
      <c r="HF50" s="1">
        <f>+IF($E50=HF$22,VLOOKUP($C50,Input!$A$8:$GZ$39,MATCH(HF$21,Input!$A$6:$GZ$6,0),FALSE),0)*IF(HF$19&gt;=MAX($GP$19:HE$19),MIN((HF$19-MAX($GP$19:HE$19)),(HF$19-HE$19)),0)+IF($E50=HF$22,VLOOKUP($C50,Input!$A$8:$GZ$39,MATCH(HF$21,Input!$A$6:$GZ$6,0),FALSE),0)*IF(HF$18&gt;=MAX($GP$18:HE$18),MIN((HF$18-MAX($GP$18:HE$18)),(HF$18-HE$18)),0)</f>
        <v>0</v>
      </c>
      <c r="HG50" s="1">
        <f>+IF($E50=HG$22,VLOOKUP($C50,Input!$A$8:$GZ$39,MATCH(HG$21,Input!$A$6:$GZ$6,0),FALSE),0)*IF(HG$19&gt;=MAX($GP$19:HF$19),MIN((HG$19-MAX($GP$19:HF$19)),(HG$19-HF$19)),0)+IF($E50=HG$22,VLOOKUP($C50,Input!$A$8:$GZ$39,MATCH(HG$21,Input!$A$6:$GZ$6,0),FALSE),0)*IF(HG$18&gt;=MAX($GP$18:HF$18),MIN((HG$18-MAX($GP$18:HF$18)),(HG$18-HF$18)),0)</f>
        <v>0</v>
      </c>
      <c r="HH50" s="1">
        <f>+IF($E50=HH$22,VLOOKUP($C50,Input!$A$8:$GZ$39,MATCH(HH$21,Input!$A$6:$GZ$6,0),FALSE),0)*IF(HH$19&gt;=MAX($GP$19:HG$19),MIN((HH$19-MAX($GP$19:HG$19)),(HH$19-HG$19)),0)+IF($E50=HH$22,VLOOKUP($C50,Input!$A$8:$GZ$39,MATCH(HH$21,Input!$A$6:$GZ$6,0),FALSE),0)*IF(HH$18&gt;=MAX($GP$18:HG$18),MIN((HH$18-MAX($GP$18:HG$18)),(HH$18-HG$18)),0)</f>
        <v>0</v>
      </c>
      <c r="HI50" s="1">
        <f>+IF($E50=HI$22,VLOOKUP($C50,Input!$A$8:$GZ$39,MATCH(HI$21,Input!$A$6:$GZ$6,0),FALSE),0)*IF(HI$19&gt;=MAX($GP$19:HH$19),MIN((HI$19-MAX($GP$19:HH$19)),(HI$19-HH$19)),0)+IF($E50=HI$22,VLOOKUP($C50,Input!$A$8:$GZ$39,MATCH(HI$21,Input!$A$6:$GZ$6,0),FALSE),0)*IF(HI$18&gt;=MAX($GP$18:HH$18),MIN((HI$18-MAX($GP$18:HH$18)),(HI$18-HH$18)),0)</f>
        <v>0</v>
      </c>
      <c r="HJ50" s="1">
        <f>+IF($E50=HJ$22,VLOOKUP($C50,Input!$A$8:$GZ$39,MATCH(HJ$21,Input!$A$6:$GZ$6,0),FALSE),0)*IF(HJ$19&gt;=MAX($GP$19:HI$19),MIN((HJ$19-MAX($GP$19:HI$19)),(HJ$19-HI$19)),0)+IF($E50=HJ$22,VLOOKUP($C50,Input!$A$8:$GZ$39,MATCH(HJ$21,Input!$A$6:$GZ$6,0),FALSE),0)*IF(HJ$18&gt;=MAX($GP$18:HI$18),MIN((HJ$18-MAX($GP$18:HI$18)),(HJ$18-HI$18)),0)</f>
        <v>0</v>
      </c>
      <c r="HK50" s="1">
        <f>+IF($E50=HK$22,VLOOKUP($C50,Input!$A$8:$GZ$39,MATCH(HK$21,Input!$A$6:$GZ$6,0),FALSE),0)*IF(HK$19&gt;=MAX($GP$19:HJ$19),MIN((HK$19-MAX($GP$19:HJ$19)),(HK$19-HJ$19)),0)+IF($E50=HK$22,VLOOKUP($C50,Input!$A$8:$GZ$39,MATCH(HK$21,Input!$A$6:$GZ$6,0),FALSE),0)*IF(HK$18&gt;=MAX($GP$18:HJ$18),MIN((HK$18-MAX($GP$18:HJ$18)),(HK$18-HJ$18)),0)</f>
        <v>0</v>
      </c>
      <c r="HL50" s="1">
        <f>+IF($E50=HL$22,VLOOKUP($C50,Input!$A$8:$GZ$39,MATCH(HL$21,Input!$A$6:$GZ$6,0),FALSE),0)*IF(HL$19&gt;=MAX($GP$19:HK$19),MIN((HL$19-MAX($GP$19:HK$19)),(HL$19-HK$19)),0)+IF($E50=HL$22,VLOOKUP($C50,Input!$A$8:$GZ$39,MATCH(HL$21,Input!$A$6:$GZ$6,0),FALSE),0)*IF(HL$18&gt;=MAX($GP$18:HK$18),MIN((HL$18-MAX($GP$18:HK$18)),(HL$18-HK$18)),0)</f>
        <v>0</v>
      </c>
      <c r="HM50" s="1">
        <f>+IF($E50=HM$22,VLOOKUP($C50,Input!$A$8:$GZ$39,MATCH(HM$21,Input!$A$6:$GZ$6,0),FALSE),0)*IF(HM$19&gt;=MAX($GP$19:HL$19),MIN((HM$19-MAX($GP$19:HL$19)),(HM$19-HL$19)),0)+IF($E50=HM$22,VLOOKUP($C50,Input!$A$8:$GZ$39,MATCH(HM$21,Input!$A$6:$GZ$6,0),FALSE),0)*IF(HM$18&gt;=MAX($GP$18:HL$18),MIN((HM$18-MAX($GP$18:HL$18)),(HM$18-HL$18)),0)</f>
        <v>0</v>
      </c>
      <c r="HN50" s="1">
        <f>+IF($E50=HN$22,VLOOKUP($C50,Input!$A$8:$GZ$39,MATCH(HN$21,Input!$A$6:$GZ$6,0),FALSE),0)*IF(HN$19&gt;=MAX($GP$19:HM$19),MIN((HN$19-MAX($GP$19:HM$19)),(HN$19-HM$19)),0)+IF($E50=HN$22,VLOOKUP($C50,Input!$A$8:$GZ$39,MATCH(HN$21,Input!$A$6:$GZ$6,0),FALSE),0)*IF(HN$18&gt;=MAX($GP$18:HM$18),MIN((HN$18-MAX($GP$18:HM$18)),(HN$18-HM$18)),0)</f>
        <v>0</v>
      </c>
      <c r="HO50" s="1">
        <f>+IF($E50=HO$22,VLOOKUP($C50,Input!$A$8:$GZ$39,MATCH(HO$21,Input!$A$6:$GZ$6,0),FALSE),0)*IF(HO$19&gt;=MAX($GP$19:HN$19),MIN((HO$19-MAX($GP$19:HN$19)),(HO$19-HN$19)),0)+IF($E50=HO$22,VLOOKUP($C50,Input!$A$8:$GZ$39,MATCH(HO$21,Input!$A$6:$GZ$6,0),FALSE),0)*IF(HO$18&gt;=MAX($GP$18:HN$18),MIN((HO$18-MAX($GP$18:HN$18)),(HO$18-HN$18)),0)</f>
        <v>0</v>
      </c>
      <c r="HP50" s="1">
        <f>+IF($E50=HP$22,VLOOKUP($C50,Input!$A$8:$GZ$39,MATCH(HP$21,Input!$A$6:$GZ$6,0),FALSE),0)*IF(HP$19&gt;=MAX($GP$19:HO$19),MIN((HP$19-MAX($GP$19:HO$19)),(HP$19-HO$19)),0)+IF($E50=HP$22,VLOOKUP($C50,Input!$A$8:$GZ$39,MATCH(HP$21,Input!$A$6:$GZ$6,0),FALSE),0)*IF(HP$18&gt;=MAX($GP$18:HO$18),MIN((HP$18-MAX($GP$18:HO$18)),(HP$18-HO$18)),0)</f>
        <v>0</v>
      </c>
      <c r="HQ50" s="1">
        <f>+IF($E50=HQ$22,VLOOKUP($C50,Input!$A$8:$GZ$39,MATCH(HQ$21,Input!$A$6:$GZ$6,0),FALSE),0)*IF(HQ$19&gt;=MAX($GP$19:HP$19),MIN((HQ$19-MAX($GP$19:HP$19)),(HQ$19-HP$19)),0)+IF($E50=HQ$22,VLOOKUP($C50,Input!$A$8:$GZ$39,MATCH(HQ$21,Input!$A$6:$GZ$6,0),FALSE),0)*IF(HQ$18&gt;=MAX($GP$18:HP$18),MIN((HQ$18-MAX($GP$18:HP$18)),(HQ$18-HP$18)),0)</f>
        <v>0</v>
      </c>
      <c r="HR50" s="1">
        <f>+IF($E50=HR$22,VLOOKUP($C50,Input!$A$8:$GZ$39,MATCH(HR$21,Input!$A$6:$GZ$6,0),FALSE),0)*IF(HR$19&gt;=MAX($GP$19:HQ$19),MIN((HR$19-MAX($GP$19:HQ$19)),(HR$19-HQ$19)),0)+IF($E50=HR$22,VLOOKUP($C50,Input!$A$8:$GZ$39,MATCH(HR$21,Input!$A$6:$GZ$6,0),FALSE),0)*IF(HR$18&gt;=MAX($GP$18:HQ$18),MIN((HR$18-MAX($GP$18:HQ$18)),(HR$18-HQ$18)),0)</f>
        <v>0</v>
      </c>
      <c r="HS50" s="1">
        <f>+IF($E50=HS$22,VLOOKUP($C50,Input!$A$8:$GZ$39,MATCH(HS$21,Input!$A$6:$GZ$6,0),FALSE),0)*IF(HS$19&gt;=MAX($GP$19:HR$19),MIN((HS$19-MAX($GP$19:HR$19)),(HS$19-HR$19)),0)+IF($E50=HS$22,VLOOKUP($C50,Input!$A$8:$GZ$39,MATCH(HS$21,Input!$A$6:$GZ$6,0),FALSE),0)*IF(HS$18&gt;=MAX($GP$18:HR$18),MIN((HS$18-MAX($GP$18:HR$18)),(HS$18-HR$18)),0)</f>
        <v>0</v>
      </c>
      <c r="HT50" s="1">
        <f>+IF($E50=HT$22,VLOOKUP($C50,Input!$A$8:$GZ$39,MATCH(HT$21,Input!$A$6:$GZ$6,0),FALSE),0)*IF(HT$19&gt;=MAX($GP$19:HS$19),MIN((HT$19-MAX($GP$19:HS$19)),(HT$19-HS$19)),0)+IF($E50=HT$22,VLOOKUP($C50,Input!$A$8:$GZ$39,MATCH(HT$21,Input!$A$6:$GZ$6,0),FALSE),0)*IF(HT$18&gt;=MAX($GP$18:HS$18),MIN((HT$18-MAX($GP$18:HS$18)),(HT$18-HS$18)),0)</f>
        <v>0</v>
      </c>
      <c r="HU50" s="1">
        <f>+IF($E50=HU$22,VLOOKUP($C50,Input!$A$8:$GZ$39,MATCH(HU$21,Input!$A$6:$GZ$6,0),FALSE),0)*IF(HU$19&gt;=MAX($GP$19:HT$19),MIN((HU$19-MAX($GP$19:HT$19)),(HU$19-HT$19)),0)+IF($E50=HU$22,VLOOKUP($C50,Input!$A$8:$GZ$39,MATCH(HU$21,Input!$A$6:$GZ$6,0),FALSE),0)*IF(HU$18&gt;=MAX($GP$18:HT$18),MIN((HU$18-MAX($GP$18:HT$18)),(HU$18-HT$18)),0)</f>
        <v>0</v>
      </c>
      <c r="HV50" s="1">
        <f>+IF($E50=HV$22,VLOOKUP($C50,Input!$A$8:$GZ$39,MATCH(HV$21,Input!$A$6:$GZ$6,0),FALSE),0)*IF(HV$19&gt;=MAX($GP$19:HU$19),MIN((HV$19-MAX($GP$19:HU$19)),(HV$19-HU$19)),0)+IF($E50=HV$22,VLOOKUP($C50,Input!$A$8:$GZ$39,MATCH(HV$21,Input!$A$6:$GZ$6,0),FALSE),0)*IF(HV$18&gt;=MAX($GP$18:HU$18),MIN((HV$18-MAX($GP$18:HU$18)),(HV$18-HU$18)),0)</f>
        <v>0</v>
      </c>
      <c r="HW50" s="1">
        <f>+IF($E50=HW$22,VLOOKUP($C50,Input!$A$8:$GZ$39,MATCH(HW$21,Input!$A$6:$GZ$6,0),FALSE),0)*IF(HW$19&gt;=MAX($GP$19:HV$19),MIN((HW$19-MAX($GP$19:HV$19)),(HW$19-HV$19)),0)+IF($E50=HW$22,VLOOKUP($C50,Input!$A$8:$GZ$39,MATCH(HW$21,Input!$A$6:$GZ$6,0),FALSE),0)*IF(HW$18&gt;=MAX($GP$18:HV$18),MIN((HW$18-MAX($GP$18:HV$18)),(HW$18-HV$18)),0)</f>
        <v>0</v>
      </c>
      <c r="HX50" s="1">
        <f>+IF($E50=HX$22,VLOOKUP($C50,Input!$A$8:$GZ$39,MATCH(HX$21,Input!$A$6:$GZ$6,0),FALSE),0)*IF(HX$19&gt;=MAX($GP$19:HW$19),MIN((HX$19-MAX($GP$19:HW$19)),(HX$19-HW$19)),0)+IF($E50=HX$22,VLOOKUP($C50,Input!$A$8:$GZ$39,MATCH(HX$21,Input!$A$6:$GZ$6,0),FALSE),0)*IF(HX$18&gt;=MAX($GP$18:HW$18),MIN((HX$18-MAX($GP$18:HW$18)),(HX$18-HW$18)),0)</f>
        <v>0</v>
      </c>
      <c r="HY50" s="1">
        <f>+IF($E50=HY$22,VLOOKUP($C50,Input!$A$8:$GZ$39,MATCH(HY$21,Input!$A$6:$GZ$6,0),FALSE),0)*IF(HY$19&gt;=MAX($GP$19:HX$19),MIN((HY$19-MAX($GP$19:HX$19)),(HY$19-HX$19)),0)+IF($E50=HY$22,VLOOKUP($C50,Input!$A$8:$GZ$39,MATCH(HY$21,Input!$A$6:$GZ$6,0),FALSE),0)*IF(HY$18&gt;=MAX($GP$18:HX$18),MIN((HY$18-MAX($GP$18:HX$18)),(HY$18-HX$18)),0)</f>
        <v>0</v>
      </c>
      <c r="HZ50" s="42"/>
      <c r="IA50" t="str">
        <f>VLOOKUP($C50,Input!$A$8:$IA$39,MATCH(IA$21,Input!$A$6:$IA$6,0),FALSE)</f>
        <v>NA</v>
      </c>
      <c r="IB50" s="132">
        <f>IF((VLOOKUP($C50,Input!$A$8:$IA$39,MATCH(IB$21,Input!$A$6:$IA$6,0),FALSE))="Y",$D50/VLOOKUP($C50,Input!$A$8:$IA$39,MATCH(IC$21,Input!$A$6:$IA$6,0),FALSE),0)</f>
        <v>0</v>
      </c>
      <c r="IC50" s="132">
        <f>IF((VLOOKUP($C50,Input!$A$8:$IA$39,MATCH(IB$21,Input!$A$6:$IA$6,0),FALSE))="Y",0,IF((VLOOKUP($C50,Input!$A$8:$IA$39,MATCH(IC$21,Input!$A$6:$IA$6,0),FALSE))&gt;0,$D50/VLOOKUP($C50,Input!$A$8:$IA$39,MATCH(IC$21,Input!$A$6:$IA$6,0),FALSE),0))</f>
        <v>0</v>
      </c>
      <c r="ID50" s="1">
        <f>+IF($E50=ID$22,VLOOKUP($C50,Input!$A$8:$IA$39,MATCH(ID$21,Input!$A$6:$IA$6,0),FALSE),0)*IF(ID$19&gt;=MAX($IC$19:IC$19),MIN((ID$19-MAX($IC$19:IC$19)),(ID$19-IC$19)),0)+IF($E50=ID$22,VLOOKUP($C50,Input!$A$8:$IA$39,MATCH(ID$21,Input!$A$6:$IA$6,0),FALSE),0)*IF(ID$18&gt;=MAX($IC$18:IC$18),MIN((ID$18-MAX($IC$18:IC$18)),(ID$18-IC$18)),0)</f>
        <v>0</v>
      </c>
      <c r="IE50" s="1">
        <f>+IF($E50=IE$22,VLOOKUP($C50,Input!$A$8:$IA$39,MATCH(IE$21,Input!$A$6:$IA$6,0),FALSE),0)*IF(IE$19&gt;=MAX($IC$19:ID$19),MIN((IE$19-MAX($IC$19:ID$19)),(IE$19-ID$19)),0)+IF($E50=IE$22,VLOOKUP($C50,Input!$A$8:$IA$39,MATCH(IE$21,Input!$A$6:$IA$6,0),FALSE),0)*IF(IE$18&gt;=MAX($IC$18:ID$18),MIN((IE$18-MAX($IC$18:ID$18)),(IE$18-ID$18)),0)</f>
        <v>0</v>
      </c>
      <c r="IF50" s="1">
        <f>+IF($E50=IF$22,VLOOKUP($C50,Input!$A$8:$IA$39,MATCH(IF$21,Input!$A$6:$IA$6,0),FALSE),0)*IF(IF$19&gt;=MAX($IC$19:IE$19),MIN((IF$19-MAX($IC$19:IE$19)),(IF$19-IE$19)),0)+IF($E50=IF$22,VLOOKUP($C50,Input!$A$8:$IA$39,MATCH(IF$21,Input!$A$6:$IA$6,0),FALSE),0)*IF(IF$18&gt;=MAX($IC$18:IE$18),MIN((IF$18-MAX($IC$18:IE$18)),(IF$18-IE$18)),0)</f>
        <v>0</v>
      </c>
      <c r="IG50" s="1">
        <f>+IF($E50=IG$22,VLOOKUP($C50,Input!$A$8:$IA$39,MATCH(IG$21,Input!$A$6:$IA$6,0),FALSE),0)*IF(IG$19&gt;=MAX($IC$19:IF$19),MIN((IG$19-MAX($IC$19:IF$19)),(IG$19-IF$19)),0)+IF($E50=IG$22,VLOOKUP($C50,Input!$A$8:$IA$39,MATCH(IG$21,Input!$A$6:$IA$6,0),FALSE),0)*IF(IG$18&gt;=MAX($IC$18:IF$18),MIN((IG$18-MAX($IC$18:IF$18)),(IG$18-IF$18)),0)</f>
        <v>0</v>
      </c>
      <c r="IH50" s="1">
        <f>+IF($E50=IH$22,VLOOKUP($C50,Input!$A$8:$IA$39,MATCH(IH$21,Input!$A$6:$IA$6,0),FALSE),0)*IF(IH$19&gt;=MAX($IC$19:IG$19),MIN((IH$19-MAX($IC$19:IG$19)),(IH$19-IG$19)),0)+IF($E50=IH$22,VLOOKUP($C50,Input!$A$8:$IA$39,MATCH(IH$21,Input!$A$6:$IA$6,0),FALSE),0)*IF(IH$18&gt;=MAX($IC$18:IG$18),MIN((IH$18-MAX($IC$18:IG$18)),(IH$18-IG$18)),0)</f>
        <v>0</v>
      </c>
      <c r="II50" s="1">
        <f>+IF($E50=II$22,VLOOKUP($C50,Input!$A$8:$IA$39,MATCH(II$21,Input!$A$6:$IA$6,0),FALSE),0)*IF(II$19&gt;=MAX($IC$19:IH$19),MIN((II$19-MAX($IC$19:IH$19)),(II$19-IH$19)),0)+IF($E50=II$22,VLOOKUP($C50,Input!$A$8:$IA$39,MATCH(II$21,Input!$A$6:$IA$6,0),FALSE),0)*IF(II$18&gt;=MAX($IC$18:IH$18),MIN((II$18-MAX($IC$18:IH$18)),(II$18-IH$18)),0)</f>
        <v>0</v>
      </c>
      <c r="IJ50" s="1">
        <f>+IF($E50=IJ$22,VLOOKUP($C50,Input!$A$8:$IA$39,MATCH(IJ$21,Input!$A$6:$IA$6,0),FALSE),0)*IF(IJ$19&gt;=MAX($IC$19:II$19),MIN((IJ$19-MAX($IC$19:II$19)),(IJ$19-II$19)),0)+IF($E50=IJ$22,VLOOKUP($C50,Input!$A$8:$IA$39,MATCH(IJ$21,Input!$A$6:$IA$6,0),FALSE),0)*IF(IJ$18&gt;=MAX($IC$18:II$18),MIN((IJ$18-MAX($IC$18:II$18)),(IJ$18-II$18)),0)</f>
        <v>0</v>
      </c>
      <c r="IK50" s="1">
        <f>+IF($E50=IK$22,VLOOKUP($C50,Input!$A$8:$IA$39,MATCH(IK$21,Input!$A$6:$IA$6,0),FALSE),0)*IF(IK$19&gt;=MAX($IC$19:IJ$19),MIN((IK$19-MAX($IC$19:IJ$19)),(IK$19-IJ$19)),0)+IF($E50=IK$22,VLOOKUP($C50,Input!$A$8:$IA$39,MATCH(IK$21,Input!$A$6:$IA$6,0),FALSE),0)*IF(IK$18&gt;=MAX($IC$18:IJ$18),MIN((IK$18-MAX($IC$18:IJ$18)),(IK$18-IJ$18)),0)</f>
        <v>0</v>
      </c>
      <c r="IL50" s="1">
        <f>+IF($E50=IL$22,VLOOKUP($C50,Input!$A$8:$IA$39,MATCH(IL$21,Input!$A$6:$IA$6,0),FALSE),0)*IF(IL$19&gt;=MAX($IC$19:IK$19),MIN((IL$19-MAX($IC$19:IK$19)),(IL$19-IK$19)),0)+IF($E50=IL$22,VLOOKUP($C50,Input!$A$8:$IA$39,MATCH(IL$21,Input!$A$6:$IA$6,0),FALSE),0)*IF(IL$18&gt;=MAX($IC$18:IK$18),MIN((IL$18-MAX($IC$18:IK$18)),(IL$18-IK$18)),0)</f>
        <v>0</v>
      </c>
      <c r="IM50" s="1">
        <f>+IF($E50=IM$22,VLOOKUP($C50,Input!$A$8:$IA$39,MATCH(IM$21,Input!$A$6:$IA$6,0),FALSE),0)*IF(IM$19&gt;=MAX($IC$19:IL$19),MIN((IM$19-MAX($IC$19:IL$19)),(IM$19-IL$19)),0)+IF($E50=IM$22,VLOOKUP($C50,Input!$A$8:$IA$39,MATCH(IM$21,Input!$A$6:$IA$6,0),FALSE),0)*IF(IM$18&gt;=MAX($IC$18:IL$18),MIN((IM$18-MAX($IC$18:IL$18)),(IM$18-IL$18)),0)</f>
        <v>0</v>
      </c>
      <c r="IN50" s="1">
        <f>+IF($E50=IN$22,VLOOKUP($C50,Input!$A$8:$IA$39,MATCH(IN$21,Input!$A$6:$IA$6,0),FALSE),0)*IF(IN$19&gt;=MAX($IC$19:IM$19),MIN((IN$19-MAX($IC$19:IM$19)),(IN$19-IM$19)),0)+IF($E50=IN$22,VLOOKUP($C50,Input!$A$8:$IA$39,MATCH(IN$21,Input!$A$6:$IA$6,0),FALSE),0)*IF(IN$18&gt;=MAX($IC$18:IM$18),MIN((IN$18-MAX($IC$18:IM$18)),(IN$18-IM$18)),0)</f>
        <v>0</v>
      </c>
      <c r="IO50" s="1">
        <f>+IF($E50=IO$22,VLOOKUP($C50,Input!$A$8:$IA$39,MATCH(IO$21,Input!$A$6:$IA$6,0),FALSE),0)*IF(IO$19&gt;=MAX($IC$19:IN$19),MIN((IO$19-MAX($IC$19:IN$19)),(IO$19-IN$19)),0)+IF($E50=IO$22,VLOOKUP($C50,Input!$A$8:$IA$39,MATCH(IO$21,Input!$A$6:$IA$6,0),FALSE),0)*IF(IO$18&gt;=MAX($IC$18:IN$18),MIN((IO$18-MAX($IC$18:IN$18)),(IO$18-IN$18)),0)</f>
        <v>0</v>
      </c>
      <c r="IP50" s="1">
        <f>+IF($E50=IP$22,VLOOKUP($C50,Input!$A$8:$IA$39,MATCH(IP$21,Input!$A$6:$IA$6,0),FALSE),0)*IF(IP$19&gt;=MAX($IC$19:IO$19),MIN((IP$19-MAX($IC$19:IO$19)),(IP$19-IO$19)),0)+IF($E50=IP$22,VLOOKUP($C50,Input!$A$8:$IA$39,MATCH(IP$21,Input!$A$6:$IA$6,0),FALSE),0)*IF(IP$18&gt;=MAX($IC$18:IO$18),MIN((IP$18-MAX($IC$18:IO$18)),(IP$18-IO$18)),0)</f>
        <v>0</v>
      </c>
      <c r="IQ50" s="1">
        <f>+IF($E50=IQ$22,VLOOKUP($C50,Input!$A$8:$IA$39,MATCH(IQ$21,Input!$A$6:$IA$6,0),FALSE),0)*IF(IQ$19&gt;=MAX($IC$19:IP$19),MIN((IQ$19-MAX($IC$19:IP$19)),(IQ$19-IP$19)),0)+IF($E50=IQ$22,VLOOKUP($C50,Input!$A$8:$IA$39,MATCH(IQ$21,Input!$A$6:$IA$6,0),FALSE),0)*IF(IQ$18&gt;=MAX($IC$18:IP$18),MIN((IQ$18-MAX($IC$18:IP$18)),(IQ$18-IP$18)),0)</f>
        <v>0</v>
      </c>
      <c r="IR50" s="1">
        <f>+IF($E50=IR$22,VLOOKUP($C50,Input!$A$8:$IA$39,MATCH(IR$21,Input!$A$6:$IA$6,0),FALSE),0)*IF(IR$19&gt;=MAX($IC$19:IQ$19),MIN((IR$19-MAX($IC$19:IQ$19)),(IR$19-IQ$19)),0)+IF($E50=IR$22,VLOOKUP($C50,Input!$A$8:$IA$39,MATCH(IR$21,Input!$A$6:$IA$6,0),FALSE),0)*IF(IR$18&gt;=MAX($IC$18:IQ$18),MIN((IR$18-MAX($IC$18:IQ$18)),(IR$18-IQ$18)),0)</f>
        <v>0</v>
      </c>
      <c r="IS50" s="1">
        <f>+IF($E50=IS$22,VLOOKUP($C50,Input!$A$8:$IA$39,MATCH(IS$21,Input!$A$6:$IA$6,0),FALSE),0)*IF(IS$19&gt;=MAX($IC$19:IR$19),MIN((IS$19-MAX($IC$19:IR$19)),(IS$19-IR$19)),0)+IF($E50=IS$22,VLOOKUP($C50,Input!$A$8:$IA$39,MATCH(IS$21,Input!$A$6:$IA$6,0),FALSE),0)*IF(IS$18&gt;=MAX($IC$18:IR$18),MIN((IS$18-MAX($IC$18:IR$18)),(IS$18-IR$18)),0)</f>
        <v>0</v>
      </c>
      <c r="IT50" s="1">
        <f>+IF($E50=IT$22,VLOOKUP($C50,Input!$A$8:$IA$39,MATCH(IT$21,Input!$A$6:$IA$6,0),FALSE),0)*IF(IT$19&gt;=MAX($IC$19:IS$19),MIN((IT$19-MAX($IC$19:IS$19)),(IT$19-IS$19)),0)+IF($E50=IT$22,VLOOKUP($C50,Input!$A$8:$IA$39,MATCH(IT$21,Input!$A$6:$IA$6,0),FALSE),0)*IF(IT$18&gt;=MAX($IC$18:IS$18),MIN((IT$18-MAX($IC$18:IS$18)),(IT$18-IS$18)),0)</f>
        <v>0</v>
      </c>
      <c r="IU50" s="1">
        <f>+IF($E50=IU$22,VLOOKUP($C50,Input!$A$8:$IA$39,MATCH(IU$21,Input!$A$6:$IA$6,0),FALSE),0)*IF(IU$19&gt;=MAX($IC$19:IT$19),MIN((IU$19-MAX($IC$19:IT$19)),(IU$19-IT$19)),0)+IF($E50=IU$22,VLOOKUP($C50,Input!$A$8:$IA$39,MATCH(IU$21,Input!$A$6:$IA$6,0),FALSE),0)*IF(IU$18&gt;=MAX($IC$18:IT$18),MIN((IU$18-MAX($IC$18:IT$18)),(IU$18-IT$18)),0)</f>
        <v>0</v>
      </c>
      <c r="IV50" s="1">
        <f>+IF($E50=IV$22,VLOOKUP($C50,Input!$A$8:$IA$39,MATCH(IV$21,Input!$A$6:$IA$6,0),FALSE),0)*IF(IV$19&gt;=MAX($IC$19:IU$19),MIN((IV$19-MAX($IC$19:IU$19)),(IV$19-IU$19)),0)+IF($E50=IV$22,VLOOKUP($C50,Input!$A$8:$IA$39,MATCH(IV$21,Input!$A$6:$IA$6,0),FALSE),0)*IF(IV$18&gt;=MAX($IC$18:IU$18),MIN((IV$18-MAX($IC$18:IU$18)),(IV$18-IU$18)),0)</f>
        <v>0</v>
      </c>
      <c r="IW50" s="1">
        <f>+IF($E50=IW$22,VLOOKUP($C50,Input!$A$8:$IA$39,MATCH(IW$21,Input!$A$6:$IA$6,0),FALSE),0)*IF(IW$19&gt;=MAX($IC$19:IV$19),MIN((IW$19-MAX($IC$19:IV$19)),(IW$19-IV$19)),0)+IF($E50=IW$22,VLOOKUP($C50,Input!$A$8:$IA$39,MATCH(IW$21,Input!$A$6:$IA$6,0),FALSE),0)*IF(IW$18&gt;=MAX($IC$18:IV$18),MIN((IW$18-MAX($IC$18:IV$18)),(IW$18-IV$18)),0)</f>
        <v>0</v>
      </c>
      <c r="IX50" s="1">
        <f>+IF($E50=IX$22,VLOOKUP($C50,Input!$A$8:$IA$39,MATCH(IX$21,Input!$A$6:$IA$6,0),FALSE),0)*IF(IX$19&gt;=MAX($IC$19:IW$19),MIN((IX$19-MAX($IC$19:IW$19)),(IX$19-IW$19)),0)+IF($E50=IX$22,VLOOKUP($C50,Input!$A$8:$IA$39,MATCH(IX$21,Input!$A$6:$IA$6,0),FALSE),0)*IF(IX$18&gt;=MAX($IC$18:IW$18),MIN((IX$18-MAX($IC$18:IW$18)),(IX$18-IW$18)),0)</f>
        <v>0</v>
      </c>
      <c r="IY50" s="1">
        <f>+IF($E50=IY$22,VLOOKUP($C50,Input!$A$8:$IA$39,MATCH(IY$21,Input!$A$6:$IA$6,0),FALSE),0)*IF(IY$19&gt;=MAX($IC$19:IX$19),MIN((IY$19-MAX($IC$19:IX$19)),(IY$19-IX$19)),0)+IF($E50=IY$22,VLOOKUP($C50,Input!$A$8:$IA$39,MATCH(IY$21,Input!$A$6:$IA$6,0),FALSE),0)*IF(IY$18&gt;=MAX($IC$18:IX$18),MIN((IY$18-MAX($IC$18:IX$18)),(IY$18-IX$18)),0)</f>
        <v>0</v>
      </c>
      <c r="IZ50" s="1">
        <f>+IF($E50=IZ$22,VLOOKUP($C50,Input!$A$8:$IA$39,MATCH(IZ$21,Input!$A$6:$IA$6,0),FALSE),0)*IF(IZ$19&gt;=MAX($IC$19:IY$19),MIN((IZ$19-MAX($IC$19:IY$19)),(IZ$19-IY$19)),0)+IF($E50=IZ$22,VLOOKUP($C50,Input!$A$8:$IA$39,MATCH(IZ$21,Input!$A$6:$IA$6,0),FALSE),0)*IF(IZ$18&gt;=MAX($IC$18:IY$18),MIN((IZ$18-MAX($IC$18:IY$18)),(IZ$18-IY$18)),0)</f>
        <v>0</v>
      </c>
      <c r="JA50" s="1">
        <f>+IF($E50=JA$22,VLOOKUP($C50,Input!$A$8:$IA$39,MATCH(JA$21,Input!$A$6:$IA$6,0),FALSE),0)*IF(JA$19&gt;=MAX($IC$19:IZ$19),MIN((JA$19-MAX($IC$19:IZ$19)),(JA$19-IZ$19)),0)+IF($E50=JA$22,VLOOKUP($C50,Input!$A$8:$IA$39,MATCH(JA$21,Input!$A$6:$IA$6,0),FALSE),0)*IF(JA$18&gt;=MAX($IC$18:IZ$18),MIN((JA$18-MAX($IC$18:IZ$18)),(JA$18-IZ$18)),0)</f>
        <v>0</v>
      </c>
      <c r="JB50" s="1">
        <f>+IF($E50=JB$22,VLOOKUP($C50,Input!$A$8:$IA$39,MATCH(JB$21,Input!$A$6:$IA$6,0),FALSE),0)*IF(JB$19&gt;=MAX($IC$19:JA$19),MIN((JB$19-MAX($IC$19:JA$19)),(JB$19-JA$19)),0)+IF($E50=JB$22,VLOOKUP($C50,Input!$A$8:$IA$39,MATCH(JB$21,Input!$A$6:$IA$6,0),FALSE),0)*IF(JB$18&gt;=MAX($IC$18:JA$18),MIN((JB$18-MAX($IC$18:JA$18)),(JB$18-JA$18)),0)</f>
        <v>0</v>
      </c>
      <c r="JC50" s="1">
        <f>+IF($E50=JC$22,VLOOKUP($C50,Input!$A$8:$IA$39,MATCH(JC$21,Input!$A$6:$IA$6,0),FALSE),0)*IF(JC$19&gt;=MAX($IC$19:JB$19),MIN((JC$19-MAX($IC$19:JB$19)),(JC$19-JB$19)),0)+IF($E50=JC$22,VLOOKUP($C50,Input!$A$8:$IA$39,MATCH(JC$21,Input!$A$6:$IA$6,0),FALSE),0)*IF(JC$18&gt;=MAX($IC$18:JB$18),MIN((JC$18-MAX($IC$18:JB$18)),(JC$18-JB$18)),0)</f>
        <v>0</v>
      </c>
      <c r="JD50" s="1">
        <f>+IF($E50=JD$22,VLOOKUP($C50,Input!$A$8:$IA$39,MATCH(JD$21,Input!$A$6:$IA$6,0),FALSE),0)*IF(JD$19&gt;=MAX($IC$19:JC$19),MIN((JD$19-MAX($IC$19:JC$19)),(JD$19-JC$19)),0)+IF($E50=JD$22,VLOOKUP($C50,Input!$A$8:$IA$39,MATCH(JD$21,Input!$A$6:$IA$6,0),FALSE),0)*IF(JD$18&gt;=MAX($IC$18:JC$18),MIN((JD$18-MAX($IC$18:JC$18)),(JD$18-JC$18)),0)</f>
        <v>0</v>
      </c>
      <c r="JE50" s="1">
        <f>+IF($E50=JE$22,VLOOKUP($C50,Input!$A$8:$IA$39,MATCH(JE$21,Input!$A$6:$IA$6,0),FALSE),0)*IF(JE$19&gt;=MAX($IC$19:JD$19),MIN((JE$19-MAX($IC$19:JD$19)),(JE$19-JD$19)),0)+IF($E50=JE$22,VLOOKUP($C50,Input!$A$8:$IA$39,MATCH(JE$21,Input!$A$6:$IA$6,0),FALSE),0)*IF(JE$18&gt;=MAX($IC$18:JD$18),MIN((JE$18-MAX($IC$18:JD$18)),(JE$18-JD$18)),0)</f>
        <v>0</v>
      </c>
      <c r="JF50" s="1">
        <f>+IF($E50=JF$22,VLOOKUP($C50,Input!$A$8:$IA$39,MATCH(JF$21,Input!$A$6:$IA$6,0),FALSE),0)*IF(JF$19&gt;=MAX($IC$19:JE$19),MIN((JF$19-MAX($IC$19:JE$19)),(JF$19-JE$19)),0)+IF($E50=JF$22,VLOOKUP($C50,Input!$A$8:$IA$39,MATCH(JF$21,Input!$A$6:$IA$6,0),FALSE),0)*IF(JF$18&gt;=MAX($IC$18:JE$18),MIN((JF$18-MAX($IC$18:JE$18)),(JF$18-JE$18)),0)</f>
        <v>0</v>
      </c>
      <c r="JG50" s="1">
        <f>+IF($E50=JG$22,VLOOKUP($C50,Input!$A$8:$IA$39,MATCH(JG$21,Input!$A$6:$IA$6,0),FALSE),0)*IF(JG$19&gt;=MAX($IC$19:JF$19),MIN((JG$19-MAX($IC$19:JF$19)),(JG$19-JF$19)),0)+IF($E50=JG$22,VLOOKUP($C50,Input!$A$8:$IA$39,MATCH(JG$21,Input!$A$6:$IA$6,0),FALSE),0)*IF(JG$18&gt;=MAX($IC$18:JF$18),MIN((JG$18-MAX($IC$18:JF$18)),(JG$18-JF$18)),0)</f>
        <v>0</v>
      </c>
      <c r="JH50" s="1">
        <f>+IF($E50=JH$22,VLOOKUP($C50,Input!$A$8:$IA$39,MATCH(JH$21,Input!$A$6:$IA$6,0),FALSE),0)*IF(JH$19&gt;=MAX($IC$19:JG$19),MIN((JH$19-MAX($IC$19:JG$19)),(JH$19-JG$19)),0)+IF($E50=JH$22,VLOOKUP($C50,Input!$A$8:$IA$39,MATCH(JH$21,Input!$A$6:$IA$6,0),FALSE),0)*IF(JH$18&gt;=MAX($IC$18:JG$18),MIN((JH$18-MAX($IC$18:JG$18)),(JH$18-JG$18)),0)</f>
        <v>0</v>
      </c>
      <c r="JI50" s="1">
        <f>+IF($E50=JI$22,VLOOKUP($C50,Input!$A$8:$IA$39,MATCH(JI$21,Input!$A$6:$IA$6,0),FALSE),0)*IF(JI$19&gt;=MAX($IC$19:JH$19),MIN((JI$19-MAX($IC$19:JH$19)),(JI$19-JH$19)),0)+IF($E50=JI$22,VLOOKUP($C50,Input!$A$8:$IA$39,MATCH(JI$21,Input!$A$6:$IA$6,0),FALSE),0)*IF(JI$18&gt;=MAX($IC$18:JH$18),MIN((JI$18-MAX($IC$18:JH$18)),(JI$18-JH$18)),0)</f>
        <v>0</v>
      </c>
      <c r="JJ50" s="1">
        <f>+IF($E50=JJ$22,VLOOKUP($C50,Input!$A$8:$IA$39,MATCH(JJ$21,Input!$A$6:$IA$6,0),FALSE),0)*IF(JJ$19&gt;=MAX($IC$19:JI$19),MIN((JJ$19-MAX($IC$19:JI$19)),(JJ$19-JI$19)),0)+IF($E50=JJ$22,VLOOKUP($C50,Input!$A$8:$IA$39,MATCH(JJ$21,Input!$A$6:$IA$6,0),FALSE),0)*IF(JJ$18&gt;=MAX($IC$18:JI$18),MIN((JJ$18-MAX($IC$18:JI$18)),(JJ$18-JI$18)),0)</f>
        <v>0</v>
      </c>
      <c r="JK50" s="1">
        <f>+IF($E50=JK$22,VLOOKUP($C50,Input!$A$8:$IA$39,MATCH(JK$21,Input!$A$6:$IA$6,0),FALSE),0)*IF(JK$19&gt;=MAX($IC$19:JJ$19),MIN((JK$19-MAX($IC$19:JJ$19)),(JK$19-JJ$19)),0)+IF($E50=JK$22,VLOOKUP($C50,Input!$A$8:$IA$39,MATCH(JK$21,Input!$A$6:$IA$6,0),FALSE),0)*IF(JK$18&gt;=MAX($IC$18:JJ$18),MIN((JK$18-MAX($IC$18:JJ$18)),(JK$18-JJ$18)),0)</f>
        <v>0</v>
      </c>
      <c r="JL50" s="1">
        <f>+IF($E50=JL$22,VLOOKUP($C50,Input!$A$8:$IA$39,MATCH(JL$21,Input!$A$6:$IA$6,0),FALSE),0)*IF(JL$19&gt;=MAX($IC$19:JK$19),MIN((JL$19-MAX($IC$19:JK$19)),(JL$19-JK$19)),0)+IF($E50=JL$22,VLOOKUP($C50,Input!$A$8:$IA$39,MATCH(JL$21,Input!$A$6:$IA$6,0),FALSE),0)*IF(JL$18&gt;=MAX($IC$18:JK$18),MIN((JL$18-MAX($IC$18:JK$18)),(JL$18-JK$18)),0)</f>
        <v>0</v>
      </c>
      <c r="JN50" t="str">
        <f>+VLOOKUP($C50,Input!$A$8:$GZ$39,MATCH(JN$21,Input!$A$6:$GZ$6,0),FALSE)</f>
        <v>CNG Station Maint in fuel price</v>
      </c>
      <c r="JO50" s="1">
        <f>IF($E50+$I50+$D$7&lt;=JO$22,0,IF(JO$22-$D$7&gt;=$E50,VLOOKUP($C50,Input!$A$8:$GZ$39,MATCH(JO$21,Input!$A$6:$GZ$6,0),FALSE),0)*$F50/$G50)*$D50</f>
        <v>0</v>
      </c>
      <c r="JP50" s="1">
        <f>IF($E50+$I50+$D$7&lt;=JP$22,0,IF(JP$22-$D$7&gt;=$E50,VLOOKUP($C50,Input!$A$8:$GZ$39,MATCH(JP$21,Input!$A$6:$GZ$6,0),FALSE),0)*$F50/$G50)*$D50</f>
        <v>0</v>
      </c>
      <c r="JQ50" s="1">
        <f>IF($E50+$I50+$D$7&lt;=JQ$22,0,IF(JQ$22-$D$7&gt;=$E50,VLOOKUP($C50,Input!$A$8:$GZ$39,MATCH(JQ$21,Input!$A$6:$GZ$6,0),FALSE),0)*$F50/$G50)*$D50</f>
        <v>0</v>
      </c>
      <c r="JR50" s="1">
        <f>IF($E50+$I50+$D$7&lt;=JR$22,0,IF(JR$22-$D$7&gt;=$E50,VLOOKUP($C50,Input!$A$8:$GZ$39,MATCH(JR$21,Input!$A$6:$GZ$6,0),FALSE),0)*$F50/$G50)*$D50</f>
        <v>0</v>
      </c>
      <c r="JS50" s="1">
        <f>IF($E50+$I50+$D$7&lt;=JS$22,0,IF(JS$22-$D$7&gt;=$E50,VLOOKUP($C50,Input!$A$8:$GZ$39,MATCH(JS$21,Input!$A$6:$GZ$6,0),FALSE),0)*$F50/$G50)*$D50</f>
        <v>0</v>
      </c>
      <c r="JT50" s="1">
        <f>IF($E50+$I50+$D$7&lt;=JT$22,0,IF(JT$22-$D$7&gt;=$E50,VLOOKUP($C50,Input!$A$8:$GZ$39,MATCH(JT$21,Input!$A$6:$GZ$6,0),FALSE),0)*$F50/$G50)*$D50</f>
        <v>0</v>
      </c>
      <c r="JU50" s="1">
        <f>IF($E50+$I50+$D$7&lt;=JU$22,0,IF(JU$22-$D$7&gt;=$E50,VLOOKUP($C50,Input!$A$8:$GZ$39,MATCH(JU$21,Input!$A$6:$GZ$6,0),FALSE),0)*$F50/$G50)*$D50</f>
        <v>0</v>
      </c>
      <c r="JV50" s="1">
        <f>IF($E50+$I50+$D$7&lt;=JV$22,0,IF(JV$22-$D$7&gt;=$E50,VLOOKUP($C50,Input!$A$8:$GZ$39,MATCH(JV$21,Input!$A$6:$GZ$6,0),FALSE),0)*$F50/$G50)*$D50</f>
        <v>0</v>
      </c>
      <c r="JW50" s="1">
        <f>IF($E50+$I50+$D$7&lt;=JW$22,0,IF(JW$22-$D$7&gt;=$E50,VLOOKUP($C50,Input!$A$8:$GZ$39,MATCH(JW$21,Input!$A$6:$GZ$6,0),FALSE),0)*$F50/$G50)*$D50</f>
        <v>0</v>
      </c>
      <c r="JX50" s="1">
        <f>IF($E50+$I50+$D$7&lt;=JX$22,0,IF(JX$22-$D$7&gt;=$E50,VLOOKUP($C50,Input!$A$8:$GZ$39,MATCH(JX$21,Input!$A$6:$GZ$6,0),FALSE),0)*$F50/$G50)*$D50</f>
        <v>0</v>
      </c>
      <c r="JY50" s="1">
        <f>IF($E50+$I50+$D$7&lt;=JY$22,0,IF(JY$22-$D$7&gt;=$E50,VLOOKUP($C50,Input!$A$8:$GZ$39,MATCH(JY$21,Input!$A$6:$GZ$6,0),FALSE),0)*$F50/$G50)*$D50</f>
        <v>0</v>
      </c>
      <c r="JZ50" s="1">
        <f>IF($E50+$I50+$D$7&lt;=JZ$22,0,IF(JZ$22-$D$7&gt;=$E50,VLOOKUP($C50,Input!$A$8:$GZ$39,MATCH(JZ$21,Input!$A$6:$GZ$6,0),FALSE),0)*$F50/$G50)*$D50</f>
        <v>0</v>
      </c>
      <c r="KA50" s="1">
        <f>IF($E50+$I50+$D$7&lt;=KA$22,0,IF(KA$22-$D$7&gt;=$E50,VLOOKUP($C50,Input!$A$8:$GZ$39,MATCH(KA$21,Input!$A$6:$GZ$6,0),FALSE),0)*$F50/$G50)*$D50</f>
        <v>0</v>
      </c>
      <c r="KB50" s="1">
        <f>IF($E50+$I50+$D$7&lt;=KB$22,0,IF(KB$22-$D$7&gt;=$E50,VLOOKUP($C50,Input!$A$8:$GZ$39,MATCH(KB$21,Input!$A$6:$GZ$6,0),FALSE),0)*$F50/$G50)*$D50</f>
        <v>0</v>
      </c>
      <c r="KC50" s="1">
        <f>IF($E50+$I50+$D$7&lt;=KC$22,0,IF(KC$22-$D$7&gt;=$E50,VLOOKUP($C50,Input!$A$8:$GZ$39,MATCH(KC$21,Input!$A$6:$GZ$6,0),FALSE),0)*$F50/$G50)*$D50</f>
        <v>0</v>
      </c>
      <c r="KD50" s="1">
        <f>IF($E50+$I50+$D$7&lt;=KD$22,0,IF(KD$22-$D$7&gt;=$E50,VLOOKUP($C50,Input!$A$8:$GZ$39,MATCH(KD$21,Input!$A$6:$GZ$6,0),FALSE),0)*$F50/$G50)*$D50</f>
        <v>0</v>
      </c>
      <c r="KE50" s="1">
        <f>IF($E50+$I50+$D$7&lt;=KE$22,0,IF(KE$22-$D$7&gt;=$E50,VLOOKUP($C50,Input!$A$8:$GZ$39,MATCH(KE$21,Input!$A$6:$GZ$6,0),FALSE),0)*$F50/$G50)*$D50</f>
        <v>0</v>
      </c>
      <c r="KF50" s="1">
        <f>IF($E50+$I50+$D$7&lt;=KF$22,0,IF(KF$22-$D$7&gt;=$E50,VLOOKUP($C50,Input!$A$8:$GZ$39,MATCH(KF$21,Input!$A$6:$GZ$6,0),FALSE),0)*$F50/$G50)*$D50</f>
        <v>0</v>
      </c>
      <c r="KG50" s="1">
        <f>IF($E50+$I50+$D$7&lt;=KG$22,0,IF(KG$22-$D$7&gt;=$E50,VLOOKUP($C50,Input!$A$8:$GZ$39,MATCH(KG$21,Input!$A$6:$GZ$6,0),FALSE),0)*$F50/$G50)*$D50</f>
        <v>0</v>
      </c>
      <c r="KH50" s="1">
        <f>IF($E50+$I50+$D$7&lt;=KH$22,0,IF(KH$22-$D$7&gt;=$E50,VLOOKUP($C50,Input!$A$8:$GZ$39,MATCH(KH$21,Input!$A$6:$GZ$6,0),FALSE),0)*$F50/$G50)*$D50</f>
        <v>0</v>
      </c>
      <c r="KI50" s="1">
        <f>IF($E50+$I50+$D$7&lt;=KI$22,0,IF(KI$22-$D$7&gt;=$E50,VLOOKUP($C50,Input!$A$8:$GZ$39,MATCH(KI$21,Input!$A$6:$GZ$6,0),FALSE),0)*$F50/$G50)*$D50</f>
        <v>0</v>
      </c>
      <c r="KJ50" s="1">
        <f>IF($E50+$I50+$D$7&lt;=KJ$22,0,IF(KJ$22-$D$7&gt;=$E50,VLOOKUP($C50,Input!$A$8:$GZ$39,MATCH(KJ$21,Input!$A$6:$GZ$6,0),FALSE),0)*$F50/$G50)*$D50</f>
        <v>0</v>
      </c>
      <c r="KK50" s="1">
        <f>IF($E50+$I50+$D$7&lt;=KK$22,0,IF(KK$22-$D$7&gt;=$E50,VLOOKUP($C50,Input!$A$8:$GZ$39,MATCH(KK$21,Input!$A$6:$GZ$6,0),FALSE),0)*$F50/$G50)*$D50</f>
        <v>0</v>
      </c>
      <c r="KL50" s="1">
        <f>IF($E50+$I50+$D$7&lt;=KL$22,0,IF(KL$22-$D$7&gt;=$E50,VLOOKUP($C50,Input!$A$8:$GZ$39,MATCH(KL$21,Input!$A$6:$GZ$6,0),FALSE),0)*$F50/$G50)*$D50</f>
        <v>0</v>
      </c>
      <c r="KM50" s="1">
        <f>IF($E50+$I50+$D$7&lt;=KM$22,0,IF(KM$22-$D$7&gt;=$E50,VLOOKUP($C50,Input!$A$8:$GZ$39,MATCH(KM$21,Input!$A$6:$GZ$6,0),FALSE),0)*$F50/$G50)*$D50</f>
        <v>0</v>
      </c>
      <c r="KN50" s="1">
        <f>IF($E50+$I50+$D$7&lt;=KN$22,0,IF(KN$22-$D$7&gt;=$E50,VLOOKUP($C50,Input!$A$8:$GZ$39,MATCH(KN$21,Input!$A$6:$GZ$6,0),FALSE),0)*$F50/$G50)*$D50</f>
        <v>0</v>
      </c>
      <c r="KO50" s="1">
        <f>IF($E50+$I50+$D$7&lt;=KO$22,0,IF(KO$22-$D$7&gt;=$E50,VLOOKUP($C50,Input!$A$8:$GZ$39,MATCH(KO$21,Input!$A$6:$GZ$6,0),FALSE),0)*$F50/$G50)*$D50</f>
        <v>0</v>
      </c>
      <c r="KP50" s="1">
        <f>IF($E50+$I50+$D$7&lt;=KP$22,0,IF(KP$22-$D$7&gt;=$E50,VLOOKUP($C50,Input!$A$8:$GZ$39,MATCH(KP$21,Input!$A$6:$GZ$6,0),FALSE),0)*$F50/$G50)*$D50</f>
        <v>0</v>
      </c>
      <c r="KQ50" s="1">
        <f>IF($E50+$I50+$D$7&lt;=KQ$22,0,IF(KQ$22-$D$7&gt;=$E50,VLOOKUP($C50,Input!$A$8:$GZ$39,MATCH(KQ$21,Input!$A$6:$GZ$6,0),FALSE),0)*$F50/$G50)*$D50</f>
        <v>0</v>
      </c>
      <c r="KR50" s="1">
        <f>IF($E50+$I50+$D$7&lt;=KR$22,0,IF(KR$22-$D$7&gt;=$E50,VLOOKUP($C50,Input!$A$8:$GZ$39,MATCH(KR$21,Input!$A$6:$GZ$6,0),FALSE),0)*$F50/$G50)*$D50</f>
        <v>0</v>
      </c>
      <c r="KS50" s="1">
        <f>IF($E50+$I50+$D$7&lt;=KS$22,0,IF(KS$22-$D$7&gt;=$E50,VLOOKUP($C50,Input!$A$8:$GZ$39,MATCH(KS$21,Input!$A$6:$GZ$6,0),FALSE),0)*$F50/$G50)*$D50</f>
        <v>0</v>
      </c>
      <c r="KT50" s="1">
        <f>IF($E50+$I50+$D$7&lt;=KT$22,0,IF(KT$22-$D$7&gt;=$E50,VLOOKUP($C50,Input!$A$8:$GZ$39,MATCH(KT$21,Input!$A$6:$GZ$6,0),FALSE),0)*$F50/$G50)*$D50</f>
        <v>0</v>
      </c>
      <c r="KU50" s="1">
        <f>IF($E50+$I50+$D$7&lt;=KU$22,0,IF(KU$22-$D$7&gt;=$E50,VLOOKUP($C50,Input!$A$8:$GZ$39,MATCH(KU$21,Input!$A$6:$GZ$6,0),FALSE),0)*$F50/$G50)*$D50</f>
        <v>0</v>
      </c>
      <c r="KV50" s="1">
        <f>IF($E50+$I50+$D$7&lt;=KV$22,0,IF(KV$22-$D$7&gt;=$E50,VLOOKUP($C50,Input!$A$8:$GZ$39,MATCH(KV$21,Input!$A$6:$GZ$6,0),FALSE),0)*$F50/$G50)*$D50</f>
        <v>0</v>
      </c>
      <c r="KW50" s="1">
        <f>IF($E50+$I50+$D$7&lt;=KW$22,0,IF(KW$22-$D$7&gt;=$E50,VLOOKUP($C50,Input!$A$8:$GZ$39,MATCH(KW$21,Input!$A$6:$GZ$6,0),FALSE),0)*$F50/$G50)*$D50</f>
        <v>0</v>
      </c>
      <c r="KY50" t="str">
        <f>VLOOKUP($C50,Input!$A$8:$HV$39,MATCH(KY$21,Input!$A$6:$HV$6,0),FALSE)</f>
        <v xml:space="preserve">CNG (compressed and at pump, including station maintenance) </v>
      </c>
      <c r="KZ50" s="1">
        <f>IF($E50+$I50+$D$7&lt;=KZ$22,0,IF(KZ$22-$D$7&gt;=$E50,VLOOKUP($C50,Input!$A$8:$HV$39,MATCH(KZ$21,Input!$A$6:$HV$6,0),FALSE)/$G50*$F50,0))*$D50</f>
        <v>0</v>
      </c>
      <c r="LA50" s="1">
        <f>IF($E50+$I50+$D$7&lt;=LA$22,0,IF(LA$22-$D$7&gt;=$E50,VLOOKUP($C50,Input!$A$8:$HV$39,MATCH(LA$21,Input!$A$6:$HV$6,0),FALSE)/$G50*$F50,0))*$D50</f>
        <v>0</v>
      </c>
      <c r="LB50" s="1">
        <f>IF($E50+$I50+$D$7&lt;=LB$22,0,IF(LB$22-$D$7&gt;=$E50,VLOOKUP($C50,Input!$A$8:$HV$39,MATCH(LB$21,Input!$A$6:$HV$6,0),FALSE)/$G50*$F50,0))*$D50</f>
        <v>0</v>
      </c>
      <c r="LC50" s="1">
        <f>IF($E50+$I50+$D$7&lt;=LC$22,0,IF(LC$22-$D$7&gt;=$E50,VLOOKUP($C50,Input!$A$8:$HV$39,MATCH(LC$21,Input!$A$6:$HV$6,0),FALSE)/$G50*$F50,0))*$D50</f>
        <v>0</v>
      </c>
      <c r="LD50" s="1">
        <f>IF($E50+$I50+$D$7&lt;=LD$22,0,IF(LD$22-$D$7&gt;=$E50,VLOOKUP($C50,Input!$A$8:$HV$39,MATCH(LD$21,Input!$A$6:$HV$6,0),FALSE)/$G50*$F50,0))*$D50</f>
        <v>0</v>
      </c>
      <c r="LE50" s="1">
        <f>IF($E50+$I50+$D$7&lt;=LE$22,0,IF(LE$22-$D$7&gt;=$E50,VLOOKUP($C50,Input!$A$8:$HV$39,MATCH(LE$21,Input!$A$6:$HV$6,0),FALSE)/$G50*$F50,0))*$D50</f>
        <v>0</v>
      </c>
      <c r="LF50" s="1">
        <f>IF($E50+$I50+$D$7&lt;=LF$22,0,IF(LF$22-$D$7&gt;=$E50,VLOOKUP($C50,Input!$A$8:$HV$39,MATCH(LF$21,Input!$A$6:$HV$6,0),FALSE)/$G50*$F50,0))*$D50</f>
        <v>0</v>
      </c>
      <c r="LG50" s="1">
        <f>IF($E50+$I50+$D$7&lt;=LG$22,0,IF(LG$22-$D$7&gt;=$E50,VLOOKUP($C50,Input!$A$8:$HV$39,MATCH(LG$21,Input!$A$6:$HV$6,0),FALSE)/$G50*$F50,0))*$D50</f>
        <v>0</v>
      </c>
      <c r="LH50" s="1">
        <f>IF($E50+$I50+$D$7&lt;=LH$22,0,IF(LH$22-$D$7&gt;=$E50,VLOOKUP($C50,Input!$A$8:$HV$39,MATCH(LH$21,Input!$A$6:$HV$6,0),FALSE)/$G50*$F50,0))*$D50</f>
        <v>0</v>
      </c>
      <c r="LI50" s="1">
        <f>IF($E50+$I50+$D$7&lt;=LI$22,0,IF(LI$22-$D$7&gt;=$E50,VLOOKUP($C50,Input!$A$8:$HV$39,MATCH(LI$21,Input!$A$6:$HV$6,0),FALSE)/$G50*$F50,0))*$D50</f>
        <v>0</v>
      </c>
      <c r="LJ50" s="1">
        <f>IF($E50+$I50+$D$7&lt;=LJ$22,0,IF(LJ$22-$D$7&gt;=$E50,VLOOKUP($C50,Input!$A$8:$HV$39,MATCH(LJ$21,Input!$A$6:$HV$6,0),FALSE)/$G50*$F50,0))*$D50</f>
        <v>0</v>
      </c>
      <c r="LK50" s="1">
        <f>IF($E50+$I50+$D$7&lt;=LK$22,0,IF(LK$22-$D$7&gt;=$E50,VLOOKUP($C50,Input!$A$8:$HV$39,MATCH(LK$21,Input!$A$6:$HV$6,0),FALSE)/$G50*$F50,0))*$D50</f>
        <v>0</v>
      </c>
      <c r="LL50" s="1">
        <f>IF($E50+$I50+$D$7&lt;=LL$22,0,IF(LL$22-$D$7&gt;=$E50,VLOOKUP($C50,Input!$A$8:$HV$39,MATCH(LL$21,Input!$A$6:$HV$6,0),FALSE)/$G50*$F50,0))*$D50</f>
        <v>0</v>
      </c>
      <c r="LM50" s="1">
        <f>IF($E50+$I50+$D$7&lt;=LM$22,0,IF(LM$22-$D$7&gt;=$E50,VLOOKUP($C50,Input!$A$8:$HV$39,MATCH(LM$21,Input!$A$6:$HV$6,0),FALSE)/$G50*$F50,0))*$D50</f>
        <v>0</v>
      </c>
      <c r="LN50" s="1">
        <f>IF($E50+$I50+$D$7&lt;=LN$22,0,IF(LN$22-$D$7&gt;=$E50,VLOOKUP($C50,Input!$A$8:$HV$39,MATCH(LN$21,Input!$A$6:$HV$6,0),FALSE)/$G50*$F50,0))*$D50</f>
        <v>0</v>
      </c>
      <c r="LO50" s="1">
        <f>IF($E50+$I50+$D$7&lt;=LO$22,0,IF(LO$22-$D$7&gt;=$E50,VLOOKUP($C50,Input!$A$8:$HV$39,MATCH(LO$21,Input!$A$6:$HV$6,0),FALSE)/$G50*$F50,0))*$D50</f>
        <v>0</v>
      </c>
      <c r="LP50" s="1">
        <f>IF($E50+$I50+$D$7&lt;=LP$22,0,IF(LP$22-$D$7&gt;=$E50,VLOOKUP($C50,Input!$A$8:$HV$39,MATCH(LP$21,Input!$A$6:$HV$6,0),FALSE)/$G50*$F50,0))*$D50</f>
        <v>0</v>
      </c>
      <c r="LQ50" s="1">
        <f>IF($E50+$I50+$D$7&lt;=LQ$22,0,IF(LQ$22-$D$7&gt;=$E50,VLOOKUP($C50,Input!$A$8:$HV$39,MATCH(LQ$21,Input!$A$6:$HV$6,0),FALSE)/$G50*$F50,0))*$D50</f>
        <v>0</v>
      </c>
      <c r="LR50" s="1">
        <f>IF($E50+$I50+$D$7&lt;=LR$22,0,IF(LR$22-$D$7&gt;=$E50,VLOOKUP($C50,Input!$A$8:$HV$39,MATCH(LR$21,Input!$A$6:$HV$6,0),FALSE)/$G50*$F50,0))*$D50</f>
        <v>0</v>
      </c>
      <c r="LS50" s="1">
        <f>IF($E50+$I50+$D$7&lt;=LS$22,0,IF(LS$22-$D$7&gt;=$E50,VLOOKUP($C50,Input!$A$8:$HV$39,MATCH(LS$21,Input!$A$6:$HV$6,0),FALSE)/$G50*$F50,0))*$D50</f>
        <v>0</v>
      </c>
      <c r="LT50" s="1">
        <f>IF($E50+$I50+$D$7&lt;=LT$22,0,IF(LT$22-$D$7&gt;=$E50,VLOOKUP($C50,Input!$A$8:$HV$39,MATCH(LT$21,Input!$A$6:$HV$6,0),FALSE)/$G50*$F50,0))*$D50</f>
        <v>0</v>
      </c>
      <c r="LU50" s="1">
        <f>IF($E50+$I50+$D$7&lt;=LU$22,0,IF(LU$22-$D$7&gt;=$E50,VLOOKUP($C50,Input!$A$8:$HV$39,MATCH(LU$21,Input!$A$6:$HV$6,0),FALSE)/$G50*$F50,0))*$D50</f>
        <v>0</v>
      </c>
      <c r="LV50" s="1">
        <f>IF($E50+$I50+$D$7&lt;=LV$22,0,IF(LV$22-$D$7&gt;=$E50,VLOOKUP($C50,Input!$A$8:$HV$39,MATCH(LV$21,Input!$A$6:$HV$6,0),FALSE)/$G50*$F50,0))*$D50</f>
        <v>0</v>
      </c>
      <c r="LW50" s="1">
        <f>IF($E50+$I50+$D$7&lt;=LW$22,0,IF(LW$22-$D$7&gt;=$E50,VLOOKUP($C50,Input!$A$8:$HV$39,MATCH(LW$21,Input!$A$6:$HV$6,0),FALSE)/$G50*$F50,0))*$D50</f>
        <v>0</v>
      </c>
      <c r="LX50" s="1">
        <f>IF($E50+$I50+$D$7&lt;=LX$22,0,IF(LX$22-$D$7&gt;=$E50,VLOOKUP($C50,Input!$A$8:$HV$39,MATCH(LX$21,Input!$A$6:$HV$6,0),FALSE)/$G50*$F50,0))*$D50</f>
        <v>0</v>
      </c>
      <c r="LY50" s="1">
        <f>IF($E50+$I50+$D$7&lt;=LY$22,0,IF(LY$22-$D$7&gt;=$E50,VLOOKUP($C50,Input!$A$8:$HV$39,MATCH(LY$21,Input!$A$6:$HV$6,0),FALSE)/$G50*$F50,0))*$D50</f>
        <v>0</v>
      </c>
      <c r="LZ50" s="1">
        <f>IF($E50+$I50+$D$7&lt;=LZ$22,0,IF(LZ$22-$D$7&gt;=$E50,VLOOKUP($C50,Input!$A$8:$HV$39,MATCH(LZ$21,Input!$A$6:$HV$6,0),FALSE)/$G50*$F50,0))*$D50</f>
        <v>0</v>
      </c>
      <c r="MA50" s="1">
        <f>IF($E50+$I50+$D$7&lt;=MA$22,0,IF(MA$22-$D$7&gt;=$E50,VLOOKUP($C50,Input!$A$8:$HV$39,MATCH(MA$21,Input!$A$6:$HV$6,0),FALSE)/$G50*$F50,0))*$D50</f>
        <v>5855420.6033015018</v>
      </c>
      <c r="MB50" s="1">
        <f>IF($E50+$I50+$D$7&lt;=MB$22,0,IF(MB$22-$D$7&gt;=$E50,VLOOKUP($C50,Input!$A$8:$HV$39,MATCH(MB$21,Input!$A$6:$HV$6,0),FALSE)/$G50*$F50,0))*$D50</f>
        <v>5916065.9565362232</v>
      </c>
      <c r="MC50" s="1">
        <f>IF($E50+$I50+$D$7&lt;=MC$22,0,IF(MC$22-$D$7&gt;=$E50,VLOOKUP($C50,Input!$A$8:$HV$39,MATCH(MC$21,Input!$A$6:$HV$6,0),FALSE)/$G50*$F50,0))*$D50</f>
        <v>5969796.3206430851</v>
      </c>
      <c r="MD50" s="1">
        <f>IF($E50+$I50+$D$7&lt;=MD$22,0,IF(MD$22-$D$7&gt;=$E50,VLOOKUP($C50,Input!$A$8:$HV$39,MATCH(MD$21,Input!$A$6:$HV$6,0),FALSE)/$G50*$F50,0))*$D50</f>
        <v>5983430.9903587857</v>
      </c>
      <c r="ME50" s="1">
        <f>IF($E50+$I50+$D$7&lt;=ME$22,0,IF(ME$22-$D$7&gt;=$E50,VLOOKUP($C50,Input!$A$8:$HV$39,MATCH(ME$21,Input!$A$6:$HV$6,0),FALSE)/$G50*$F50,0))*$D50</f>
        <v>6109592.1009668177</v>
      </c>
      <c r="MF50" s="1">
        <f>IF($E50+$I50+$D$7&lt;=MF$22,0,IF(MF$22-$D$7&gt;=$E50,VLOOKUP($C50,Input!$A$8:$HV$39,MATCH(MF$21,Input!$A$6:$HV$6,0),FALSE)/$G50*$F50,0))*$D50</f>
        <v>6127800.9295146177</v>
      </c>
      <c r="MG50" s="1">
        <f>IF($E50+$I50+$D$7&lt;=MG$22,0,IF(MG$22-$D$7&gt;=$E50,VLOOKUP($C50,Input!$A$8:$HV$39,MATCH(MG$21,Input!$A$6:$HV$6,0),FALSE)/$G50*$F50,0))*$D50</f>
        <v>6136766.6583126262</v>
      </c>
      <c r="MH50" s="1">
        <f>IF($E50+$I50+$D$7&lt;=MH$22,0,IF(MH$22-$D$7&gt;=$E50,VLOOKUP($C50,Input!$A$8:$HV$39,MATCH(MH$21,Input!$A$6:$HV$6,0),FALSE)/$G50*$F50,0))*$D50</f>
        <v>6163232.1964207347</v>
      </c>
      <c r="MI50" s="1">
        <f>IF($E50+$I50+$D$7&lt;=MI$22,0,IF(MI$22-$D$7&gt;=$E50,VLOOKUP($C50,Input!$A$8:$HV$39,MATCH(MI$21,Input!$A$6:$HV$6,0),FALSE)/$G50*$F50,0))*$D50</f>
        <v>6200756.8754511187</v>
      </c>
      <c r="MJ50" s="1">
        <f>IF($E50+$I50+$D$7&lt;=MJ$22,0,IF(MJ$22-$D$7&gt;=$E50,VLOOKUP($C50,Input!$A$8:$HV$39,MATCH(MJ$21,Input!$A$6:$HV$6,0),FALSE)/$G50*$F50,0))*$D50</f>
        <v>6235614.1157868989</v>
      </c>
      <c r="MK50" s="1">
        <f>IF($E50+$I50+$D$7&lt;=MK$22,0,IF(MK$22-$D$7&gt;=$E50,VLOOKUP($C50,Input!$A$8:$HV$39,MATCH(MK$21,Input!$A$6:$HV$6,0),FALSE)/$G50*$F50,0))*$D50</f>
        <v>6248674.3486202052</v>
      </c>
      <c r="ML50" s="1">
        <f>IF($E50+$I50+$D$7&lt;=ML$22,0,IF(ML$22-$D$7&gt;=$E50,VLOOKUP($C50,Input!$A$8:$HV$39,MATCH(ML$21,Input!$A$6:$HV$6,0),FALSE)/$G50*$F50,0))*$D50</f>
        <v>6250874.0315677188</v>
      </c>
      <c r="MM50" s="1">
        <f>IF($E50+$I50+$D$7&lt;=MM$22,0,IF(MM$22-$D$7&gt;=$E50,VLOOKUP($C50,Input!$A$8:$HV$39,MATCH(MM$21,Input!$A$6:$HV$6,0),FALSE)/$G50*$F50,0))*$D50</f>
        <v>6268422.2577007655</v>
      </c>
      <c r="MN50" s="1">
        <f>IF($E50+$I50+$D$7&lt;=MN$22,0,IF(MN$22-$D$7&gt;=$E50,VLOOKUP($C50,Input!$A$8:$HV$39,MATCH(MN$21,Input!$A$6:$HV$6,0),FALSE)/$G50*$F50,0))*$D50</f>
        <v>6278695.2407182809</v>
      </c>
      <c r="MO50" s="1">
        <f>IF($E50+$I50+$D$7&lt;=MO$22,0,IF(MO$22-$D$7&gt;=$E50,VLOOKUP($C50,Input!$A$8:$HV$39,MATCH(MO$21,Input!$A$6:$HV$6,0),FALSE)/$G50*$F50,0))*$D50</f>
        <v>0</v>
      </c>
      <c r="MP50" s="1">
        <f>IF($E50+$I50+$D$7&lt;=MP$22,0,IF(MP$22-$D$7&gt;=$E50,VLOOKUP($C50,Input!$A$8:$HV$39,MATCH(MP$21,Input!$A$6:$HV$6,0),FALSE)/$G50*$F50,0))*$D50</f>
        <v>0</v>
      </c>
      <c r="MQ50" s="1">
        <f>IF($E50+$I50+$D$7&lt;=MQ$22,0,IF(MQ$22-$D$7&gt;=$E50,VLOOKUP($C50,Input!$A$8:$HV$39,MATCH(MQ$21,Input!$A$6:$HV$6,0),FALSE)/$G50*$F50,0))*$D50</f>
        <v>0</v>
      </c>
      <c r="MR50" s="1">
        <f>IF($E50+$I50+$D$7&lt;=MR$22,0,IF(MR$22-$D$7&gt;=$E50,VLOOKUP($C50,Input!$A$8:$HV$39,MATCH(MR$21,Input!$A$6:$HV$6,0),FALSE)/$G50*$F50,0))*$D50</f>
        <v>0</v>
      </c>
      <c r="MS50" s="1">
        <f>IF($E50+$I50+$D$7&lt;=MS$22,0,IF(MS$22-$D$7&gt;=$E50,VLOOKUP($C50,Input!$A$8:$HV$39,MATCH(MS$21,Input!$A$6:$HV$6,0),FALSE)/$G50*$F50,0))*$D50</f>
        <v>0</v>
      </c>
      <c r="MT50" s="1">
        <f>IF($E50+$I50+$D$7&lt;=MT$22,0,IF(MT$22-$D$7&gt;=$E50,VLOOKUP($C50,Input!$A$8:$HV$39,MATCH(MT$21,Input!$A$6:$HV$6,0),FALSE)/$G50*$F50,0))*$D50</f>
        <v>0</v>
      </c>
      <c r="MU50" s="1">
        <f>IF($E50+$I50+$D$7&lt;=MU$22,0,IF(MU$22-$D$7&gt;=$E50,VLOOKUP($C50,Input!$A$8:$HV$39,MATCH(MU$21,Input!$A$6:$HV$6,0),FALSE)/$G50*$F50,0))*$D50</f>
        <v>0</v>
      </c>
      <c r="MV50" s="1">
        <f>IF($E50+$I50+$D$7&lt;=MV$22,0,IF(MV$22-$D$7&gt;=$E50,VLOOKUP($C50,Input!$A$8:$HV$39,MATCH(MV$21,Input!$A$6:$HV$6,0),FALSE)/$G50*$F50,0))*$D50</f>
        <v>0</v>
      </c>
      <c r="MW50" s="1">
        <f>IF($E50+$I50+$D$7&lt;=MW$22,0,IF(MW$22-$D$7&gt;=$E50,VLOOKUP($C50,Input!$A$8:$HV$39,MATCH(MW$21,Input!$A$6:$HV$6,0),FALSE)/$G50*$F50,0))*$D50</f>
        <v>0</v>
      </c>
      <c r="MX50" s="1">
        <f>IF($E50+$I50+$D$7&lt;=MX$22,0,IF(MX$22-$D$7&gt;=$E50,VLOOKUP($C50,Input!$A$8:$HV$39,MATCH(MX$21,Input!$A$6:$HV$6,0),FALSE)/$G50*$F50,0))*$D50</f>
        <v>0</v>
      </c>
      <c r="MZ50" t="str">
        <f>VLOOKUP($C50,Input!$A$8:$HV$39,MATCH(MZ$21,Input!$A$6:$HV$6,0),FALSE)</f>
        <v>Fossil CNG LCFS Credit ($/DGE)</v>
      </c>
      <c r="NA50" s="1">
        <f>IF($E50+$I50+$D$7&lt;=NA$22,0,IF(NA$22-$D$7&gt;=$E50,-VLOOKUP($C50,Input!$A$8:$HV$39,MATCH(NA$21,Input!$A$6:$HV$6,0),FALSE)/$G50*$F50,0))*$D50*$G$4/100</f>
        <v>0</v>
      </c>
      <c r="NB50" s="1">
        <f>IF($E50+$I50+$D$7&lt;=NB$22,0,IF(NB$22-$D$7&gt;=$E50,-VLOOKUP($C50,Input!$A$8:$HV$39,MATCH(NB$21,Input!$A$6:$HV$6,0),FALSE)/$G50*$F50,0))*$D50*$G$4/100</f>
        <v>0</v>
      </c>
      <c r="NC50" s="1">
        <f>IF($E50+$I50+$D$7&lt;=NC$22,0,IF(NC$22-$D$7&gt;=$E50,-VLOOKUP($C50,Input!$A$8:$HV$39,MATCH(NC$21,Input!$A$6:$HV$6,0),FALSE)/$G50*$F50,0))*$D50*$G$4/100</f>
        <v>0</v>
      </c>
      <c r="ND50" s="1">
        <f>IF($E50+$I50+$D$7&lt;=ND$22,0,IF(ND$22-$D$7&gt;=$E50,-VLOOKUP($C50,Input!$A$8:$HV$39,MATCH(ND$21,Input!$A$6:$HV$6,0),FALSE)/$G50*$F50,0))*$D50*$G$4/100</f>
        <v>0</v>
      </c>
      <c r="NE50" s="1">
        <f>IF($E50+$I50+$D$7&lt;=NE$22,0,IF(NE$22-$D$7&gt;=$E50,-VLOOKUP($C50,Input!$A$8:$HV$39,MATCH(NE$21,Input!$A$6:$HV$6,0),FALSE)/$G50*$F50,0))*$D50*$G$4/100</f>
        <v>0</v>
      </c>
      <c r="NF50" s="1">
        <f>IF($E50+$I50+$D$7&lt;=NF$22,0,IF(NF$22-$D$7&gt;=$E50,-VLOOKUP($C50,Input!$A$8:$HV$39,MATCH(NF$21,Input!$A$6:$HV$6,0),FALSE)/$G50*$F50,0))*$D50*$G$4/100</f>
        <v>0</v>
      </c>
      <c r="NG50" s="1">
        <f>IF($E50+$I50+$D$7&lt;=NG$22,0,IF(NG$22-$D$7&gt;=$E50,-VLOOKUP($C50,Input!$A$8:$HV$39,MATCH(NG$21,Input!$A$6:$HV$6,0),FALSE)/$G50*$F50,0))*$D50*$G$4/100</f>
        <v>0</v>
      </c>
      <c r="NH50" s="1">
        <f>IF($E50+$I50+$D$7&lt;=NH$22,0,IF(NH$22-$D$7&gt;=$E50,-VLOOKUP($C50,Input!$A$8:$HV$39,MATCH(NH$21,Input!$A$6:$HV$6,0),FALSE)/$G50*$F50,0))*$D50*$G$4/100</f>
        <v>0</v>
      </c>
      <c r="NI50" s="1">
        <f>IF($E50+$I50+$D$7&lt;=NI$22,0,IF(NI$22-$D$7&gt;=$E50,-VLOOKUP($C50,Input!$A$8:$HV$39,MATCH(NI$21,Input!$A$6:$HV$6,0),FALSE)/$G50*$F50,0))*$D50*$G$4/100</f>
        <v>0</v>
      </c>
      <c r="NJ50" s="1">
        <f>IF($E50+$I50+$D$7&lt;=NJ$22,0,IF(NJ$22-$D$7&gt;=$E50,-VLOOKUP($C50,Input!$A$8:$HV$39,MATCH(NJ$21,Input!$A$6:$HV$6,0),FALSE)/$G50*$F50,0))*$D50*$G$4/100</f>
        <v>0</v>
      </c>
      <c r="NK50" s="1">
        <f>IF($E50+$I50+$D$7&lt;=NK$22,0,IF(NK$22-$D$7&gt;=$E50,-VLOOKUP($C50,Input!$A$8:$HV$39,MATCH(NK$21,Input!$A$6:$HV$6,0),FALSE)/$G50*$F50,0))*$D50*$G$4/100</f>
        <v>0</v>
      </c>
      <c r="NL50" s="1">
        <f>IF($E50+$I50+$D$7&lt;=NL$22,0,IF(NL$22-$D$7&gt;=$E50,-VLOOKUP($C50,Input!$A$8:$HV$39,MATCH(NL$21,Input!$A$6:$HV$6,0),FALSE)/$G50*$F50,0))*$D50*$G$4/100</f>
        <v>-200214.46243298994</v>
      </c>
      <c r="NM50" s="1">
        <f>IF($E50+$I50+$D$7&lt;=NM$22,0,IF(NM$22-$D$7&gt;=$E50,-VLOOKUP($C50,Input!$A$8:$HV$39,MATCH(NM$21,Input!$A$6:$HV$6,0),FALSE)/$G50*$F50,0))*$D50*$G$4/100</f>
        <v>-200214.46243298994</v>
      </c>
      <c r="NN50" s="1">
        <f>IF($E50+$I50+$D$7&lt;=NN$22,0,IF(NN$22-$D$7&gt;=$E50,-VLOOKUP($C50,Input!$A$8:$HV$39,MATCH(NN$21,Input!$A$6:$HV$6,0),FALSE)/$G50*$F50,0))*$D50*$G$4/100</f>
        <v>-200214.46243298994</v>
      </c>
      <c r="NO50" s="1">
        <f>IF($E50+$I50+$D$7&lt;=NO$22,0,IF(NO$22-$D$7&gt;=$E50,-VLOOKUP($C50,Input!$A$8:$HV$39,MATCH(NO$21,Input!$A$6:$HV$6,0),FALSE)/$G50*$F50,0))*$D50*$G$4/100</f>
        <v>-200214.46243298994</v>
      </c>
      <c r="NP50" s="1">
        <f>IF($E50+$I50+$D$7&lt;=NP$22,0,IF(NP$22-$D$7&gt;=$E50,-VLOOKUP($C50,Input!$A$8:$HV$39,MATCH(NP$21,Input!$A$6:$HV$6,0),FALSE)/$G50*$F50,0))*$D50*$G$4/100</f>
        <v>-200214.46243298994</v>
      </c>
      <c r="NQ50" s="1">
        <f>IF($E50+$I50+$D$7&lt;=NQ$22,0,IF(NQ$22-$D$7&gt;=$E50,-VLOOKUP($C50,Input!$A$8:$HV$39,MATCH(NQ$21,Input!$A$6:$HV$6,0),FALSE)/$G50*$F50,0))*$D50*$G$4/100</f>
        <v>-200214.46243298994</v>
      </c>
      <c r="NR50" s="1">
        <f>IF($E50+$I50+$D$7&lt;=NR$22,0,IF(NR$22-$D$7&gt;=$E50,-VLOOKUP($C50,Input!$A$8:$HV$39,MATCH(NR$21,Input!$A$6:$HV$6,0),FALSE)/$G50*$F50,0))*$D50*$G$4/100</f>
        <v>-200214.46243298994</v>
      </c>
      <c r="NS50" s="1">
        <f>IF($E50+$I50+$D$7&lt;=NS$22,0,IF(NS$22-$D$7&gt;=$E50,-VLOOKUP($C50,Input!$A$8:$HV$39,MATCH(NS$21,Input!$A$6:$HV$6,0),FALSE)/$G50*$F50,0))*$D50*$G$4/100</f>
        <v>-200214.46243298994</v>
      </c>
      <c r="NT50" s="1">
        <f>IF($E50+$I50+$D$7&lt;=NT$22,0,IF(NT$22-$D$7&gt;=$E50,-VLOOKUP($C50,Input!$A$8:$HV$39,MATCH(NT$21,Input!$A$6:$HV$6,0),FALSE)/$G50*$F50,0))*$D50*$G$4/100</f>
        <v>-200214.46243298994</v>
      </c>
      <c r="NU50" s="1">
        <f>IF($E50+$I50+$D$7&lt;=NU$22,0,IF(NU$22-$D$7&gt;=$E50,-VLOOKUP($C50,Input!$A$8:$HV$39,MATCH(NU$21,Input!$A$6:$HV$6,0),FALSE)/$G50*$F50,0))*$D50*$G$4/100</f>
        <v>-200214.46243298994</v>
      </c>
      <c r="NV50" s="1">
        <f>IF($E50+$I50+$D$7&lt;=NV$22,0,IF(NV$22-$D$7&gt;=$E50,-VLOOKUP($C50,Input!$A$8:$HV$39,MATCH(NV$21,Input!$A$6:$HV$6,0),FALSE)/$G50*$F50,0))*$D50*$G$4/100</f>
        <v>-200214.46243298994</v>
      </c>
      <c r="NW50" s="1">
        <f>IF($E50+$I50+$D$7&lt;=NW$22,0,IF(NW$22-$D$7&gt;=$E50,-VLOOKUP($C50,Input!$A$8:$HV$39,MATCH(NW$21,Input!$A$6:$HV$6,0),FALSE)/$G50*$F50,0))*$D50*$G$4/100</f>
        <v>-200214.46243298994</v>
      </c>
      <c r="NX50" s="1">
        <f>IF($E50+$I50+$D$7&lt;=NX$22,0,IF(NX$22-$D$7&gt;=$E50,-VLOOKUP($C50,Input!$A$8:$HV$39,MATCH(NX$21,Input!$A$6:$HV$6,0),FALSE)/$G50*$F50,0))*$D50*$G$4/100</f>
        <v>-200214.46243298994</v>
      </c>
      <c r="NY50" s="1">
        <f>IF($E50+$I50+$D$7&lt;=NY$22,0,IF(NY$22-$D$7&gt;=$E50,-VLOOKUP($C50,Input!$A$8:$HV$39,MATCH(NY$21,Input!$A$6:$HV$6,0),FALSE)/$G50*$F50,0))*$D50*$G$4/100</f>
        <v>-200214.46243298994</v>
      </c>
      <c r="NZ50" s="1">
        <f>IF($E50+$I50+$D$7&lt;=NZ$22,0,IF(NZ$22-$D$7&gt;=$E50,-VLOOKUP($C50,Input!$A$8:$HV$39,MATCH(NZ$21,Input!$A$6:$HV$6,0),FALSE)/$G50*$F50,0))*$D50*$G$4/100</f>
        <v>0</v>
      </c>
      <c r="OA50" s="1">
        <f>IF($E50+$I50+$D$7&lt;=OA$22,0,IF(OA$22-$D$7&gt;=$E50,-VLOOKUP($C50,Input!$A$8:$HV$39,MATCH(OA$21,Input!$A$6:$HV$6,0),FALSE)/$G50*$F50,0))*$D50*$G$4/100</f>
        <v>0</v>
      </c>
      <c r="OB50" s="1">
        <f>IF($E50+$I50+$D$7&lt;=OB$22,0,IF(OB$22-$D$7&gt;=$E50,-VLOOKUP($C50,Input!$A$8:$HV$39,MATCH(OB$21,Input!$A$6:$HV$6,0),FALSE)/$G50*$F50,0))*$D50*$G$4/100</f>
        <v>0</v>
      </c>
      <c r="OC50" s="1">
        <f>IF($E50+$I50+$D$7&lt;=OC$22,0,IF(OC$22-$D$7&gt;=$E50,-VLOOKUP($C50,Input!$A$8:$HV$39,MATCH(OC$21,Input!$A$6:$HV$6,0),FALSE)/$G50*$F50,0))*$D50*$G$4/100</f>
        <v>0</v>
      </c>
      <c r="OD50" s="1">
        <f>IF($E50+$I50+$D$7&lt;=OD$22,0,IF(OD$22-$D$7&gt;=$E50,-VLOOKUP($C50,Input!$A$8:$HV$39,MATCH(OD$21,Input!$A$6:$HV$6,0),FALSE)/$G50*$F50,0))*$D50*$G$4/100</f>
        <v>0</v>
      </c>
      <c r="OE50" s="1">
        <f>IF($E50+$I50+$D$7&lt;=OE$22,0,IF(OE$22-$D$7&gt;=$E50,-VLOOKUP($C50,Input!$A$8:$HV$39,MATCH(OE$21,Input!$A$6:$HV$6,0),FALSE)/$G50*$F50,0))*$D50*$G$4/100</f>
        <v>0</v>
      </c>
      <c r="OF50" s="1">
        <f>IF($E50+$I50+$D$7&lt;=OF$22,0,IF(OF$22-$D$7&gt;=$E50,-VLOOKUP($C50,Input!$A$8:$HV$39,MATCH(OF$21,Input!$A$6:$HV$6,0),FALSE)/$G50*$F50,0))*$D50*$G$4/100</f>
        <v>0</v>
      </c>
      <c r="OG50" s="1">
        <f>IF($E50+$I50+$D$7&lt;=OG$22,0,IF(OG$22-$D$7&gt;=$E50,-VLOOKUP($C50,Input!$A$8:$HV$39,MATCH(OG$21,Input!$A$6:$HV$6,0),FALSE)/$G50*$F50,0))*$D50*$G$4/100</f>
        <v>0</v>
      </c>
      <c r="OH50" s="1">
        <f>IF($E50+$I50+$D$7&lt;=OH$22,0,IF(OH$22-$D$7&gt;=$E50,-VLOOKUP($C50,Input!$A$8:$HV$39,MATCH(OH$21,Input!$A$6:$HV$6,0),FALSE)/$G50*$F50,0))*$D50*$G$4/100</f>
        <v>0</v>
      </c>
      <c r="OI50" s="1">
        <f>IF($E50+$I50+$D$7&lt;=OI$22,0,IF(OI$22-$D$7&gt;=$E50,-VLOOKUP($C50,Input!$A$8:$HV$39,MATCH(OI$21,Input!$A$6:$HV$6,0),FALSE)/$G50*$F50,0))*$D50*$G$4/100</f>
        <v>0</v>
      </c>
      <c r="OK50" t="str">
        <f>VLOOKUP($C50,Input!$A$8:$HW$39,MATCH(OK$21,Input!$A$6:$HW$6,0),FALSE)</f>
        <v>NA</v>
      </c>
      <c r="OL50" s="1">
        <f>IF($E50+$I50+$D$7&lt;=OL$22,0,IF(OL$22-$D$7&gt;=$E50,IF(COUNTIF($KZ50:LP50,"&gt;0")&gt;0,VLOOKUP($C50,Input!$A$8:$HV$21,MATCH($OK$21+COUNTIF($KZ50:LP50,"&gt;0"),Input!$A$6:$HV$6,0),FALSE),0),0))*$D50</f>
        <v>0</v>
      </c>
      <c r="OM50" s="1">
        <f>IF($E50+$I50+$D$7&lt;=OM$22,0,IF(OM$22-$D$7&gt;=$E50,IF(COUNTIF($KZ50:LQ50,"&gt;0")&gt;0,VLOOKUP($C50,Input!$A$8:$HV$21,MATCH($OK$21+COUNTIF($KZ50:LQ50,"&gt;0"),Input!$A$6:$HV$6,0),FALSE),0),0))*$D50</f>
        <v>0</v>
      </c>
      <c r="ON50" s="1">
        <f>IF($E50+$I50+$D$7&lt;=ON$22,0,IF(ON$22-$D$7&gt;=$E50,IF(COUNTIF($KZ50:LR50,"&gt;0")&gt;0,VLOOKUP($C50,Input!$A$8:$HV$21,MATCH($OK$21+COUNTIF($KZ50:LR50,"&gt;0"),Input!$A$6:$HV$6,0),FALSE),0),0))*$D50</f>
        <v>0</v>
      </c>
      <c r="OO50" s="1">
        <f>IF($E50+$I50+$D$7&lt;=OO$22,0,IF(OO$22-$D$7&gt;=$E50,IF(COUNTIF($KZ50:LS50,"&gt;0")&gt;0,VLOOKUP($C50,Input!$A$8:$HV$21,MATCH($OK$21+COUNTIF($KZ50:LS50,"&gt;0"),Input!$A$6:$HV$6,0),FALSE),0),0))*$D50</f>
        <v>0</v>
      </c>
      <c r="OP50" s="1">
        <f>IF($E50+$I50+$D$7&lt;=OP$22,0,IF(OP$22-$D$7&gt;=$E50,IF(COUNTIF($KZ50:LT50,"&gt;0")&gt;0,VLOOKUP($C50,Input!$A$8:$HV$21,MATCH($OK$21+COUNTIF($KZ50:LT50,"&gt;0"),Input!$A$6:$HV$6,0),FALSE),0),0))*$D50</f>
        <v>0</v>
      </c>
      <c r="OQ50" s="1">
        <f>IF($E50+$I50+$D$7&lt;=OQ$22,0,IF(OQ$22-$D$7&gt;=$E50,IF(COUNTIF($KZ50:LU50,"&gt;0")&gt;0,VLOOKUP($C50,Input!$A$8:$HV$21,MATCH($OK$21+COUNTIF($KZ50:LU50,"&gt;0"),Input!$A$6:$HV$6,0),FALSE),0),0))*$D50</f>
        <v>0</v>
      </c>
      <c r="OR50" s="1">
        <f>IF($E50+$I50+$D$7&lt;=OR$22,0,IF(OR$22-$D$7&gt;=$E50,IF(COUNTIF($KZ50:LV50,"&gt;0")&gt;0,VLOOKUP($C50,Input!$A$8:$HV$21,MATCH($OK$21+COUNTIF($KZ50:LV50,"&gt;0"),Input!$A$6:$HV$6,0),FALSE),0),0))*$D50</f>
        <v>0</v>
      </c>
      <c r="OS50" s="1">
        <f>IF($E50+$I50+$D$7&lt;=OS$22,0,IF(OS$22-$D$7&gt;=$E50,IF(COUNTIF($KZ50:LW50,"&gt;0")&gt;0,VLOOKUP($C50,Input!$A$8:$HV$21,MATCH($OK$21+COUNTIF($KZ50:LW50,"&gt;0"),Input!$A$6:$HV$6,0),FALSE),0),0))*$D50</f>
        <v>0</v>
      </c>
      <c r="OT50" s="1">
        <f>IF($E50+$I50+$D$7&lt;=OT$22,0,IF(OT$22-$D$7&gt;=$E50,IF(COUNTIF($KZ50:LX50,"&gt;0")&gt;0,VLOOKUP($C50,Input!$A$8:$HV$21,MATCH($OK$21+COUNTIF($KZ50:LX50,"&gt;0"),Input!$A$6:$HV$6,0),FALSE),0),0))*$D50</f>
        <v>0</v>
      </c>
      <c r="OU50" s="1">
        <f>IF($E50+$I50+$D$7&lt;=OU$22,0,IF(OU$22-$D$7&gt;=$E50,IF(COUNTIF($KZ50:LY50,"&gt;0")&gt;0,VLOOKUP($C50,Input!$A$8:$HV$21,MATCH($OK$21+COUNTIF($KZ50:LY50,"&gt;0"),Input!$A$6:$HV$6,0),FALSE),0),0))*$D50</f>
        <v>0</v>
      </c>
      <c r="OV50" s="1">
        <f>IF($E50+$I50+$D$7&lt;=OV$22,0,IF(OV$22-$D$7&gt;=$E50,IF(COUNTIF($KZ50:LZ50,"&gt;0")&gt;0,VLOOKUP($C50,Input!$A$8:$HV$21,MATCH($OK$21+COUNTIF($KZ50:LZ50,"&gt;0"),Input!$A$6:$HV$6,0),FALSE),0),0))*$D50</f>
        <v>0</v>
      </c>
      <c r="OW50" s="1">
        <f>IF($E50+$I50+$D$7&lt;=OW$22,0,IF(OW$22-$D$7&gt;=$E50,IF(COUNTIF($KZ50:MA50,"&gt;0")&gt;0,VLOOKUP($C50,Input!$A$8:$HV$21,MATCH($OK$21+COUNTIF($KZ50:MA50,"&gt;0"),Input!$A$6:$HV$6,0),FALSE),0),0))*$D50</f>
        <v>0</v>
      </c>
      <c r="OX50" s="1">
        <f>IF($E50+$I50+$D$7&lt;=OX$22,0,IF(OX$22-$D$7&gt;=$E50,IF(COUNTIF($KZ50:MB50,"&gt;0")&gt;0,VLOOKUP($C50,Input!$A$8:$HV$21,MATCH($OK$21+COUNTIF($KZ50:MB50,"&gt;0"),Input!$A$6:$HV$6,0),FALSE),0),0))*$D50</f>
        <v>0</v>
      </c>
      <c r="OY50" s="1">
        <f>IF($E50+$I50+$D$7&lt;=OY$22,0,IF(OY$22-$D$7&gt;=$E50,IF(COUNTIF($KZ50:MC50,"&gt;0")&gt;0,VLOOKUP($C50,Input!$A$8:$HV$21,MATCH($OK$21+COUNTIF($KZ50:MC50,"&gt;0"),Input!$A$6:$HV$6,0),FALSE),0),0))*$D50</f>
        <v>0</v>
      </c>
      <c r="OZ50" s="1">
        <f>IF($E50+$I50+$D$7&lt;=OZ$22,0,IF(OZ$22-$D$7&gt;=$E50,IF(COUNTIF($KZ50:MD50,"&gt;0")&gt;0,VLOOKUP($C50,Input!$A$8:$HV$21,MATCH($OK$21+COUNTIF($KZ50:MD50,"&gt;0"),Input!$A$6:$HV$6,0),FALSE),0),0))*$D50</f>
        <v>0</v>
      </c>
      <c r="PA50" s="1">
        <f>IF($E50+$I50+$D$7&lt;=PA$22,0,IF(PA$22-$D$7&gt;=$E50,IF(COUNTIF($KZ50:ME50,"&gt;0")&gt;0,VLOOKUP($C50,Input!$A$8:$HV$21,MATCH($OK$21+COUNTIF($KZ50:ME50,"&gt;0"),Input!$A$6:$HV$6,0),FALSE),0),0))*$D50</f>
        <v>0</v>
      </c>
      <c r="PB50" s="1">
        <f>IF($E50+$I50+$D$7&lt;=PB$22,0,IF(PB$22-$D$7&gt;=$E50,IF(COUNTIF($KZ50:MF50,"&gt;0")&gt;0,VLOOKUP($C50,Input!$A$8:$HV$21,MATCH($OK$21+COUNTIF($KZ50:MF50,"&gt;0"),Input!$A$6:$HV$6,0),FALSE),0),0))*$D50</f>
        <v>0</v>
      </c>
      <c r="PC50" s="1">
        <f>IF($E50+$I50+$D$7&lt;=PC$22,0,IF(PC$22-$D$7&gt;=$E50,IF(COUNTIF($KZ50:MG50,"&gt;0")&gt;0,VLOOKUP($C50,Input!$A$8:$HV$21,MATCH($OK$21+COUNTIF($KZ50:MG50,"&gt;0"),Input!$A$6:$HV$6,0),FALSE),0),0))*$D50</f>
        <v>0</v>
      </c>
      <c r="PD50" s="1">
        <f>IF($E50+$I50+$D$7&lt;=PD$22,0,IF(PD$22-$D$7&gt;=$E50,IF(COUNTIF($KZ50:MH50,"&gt;0")&gt;0,VLOOKUP($C50,Input!$A$8:$HV$21,MATCH($OK$21+COUNTIF($KZ50:MH50,"&gt;0"),Input!$A$6:$HV$6,0),FALSE),0),0))*$D50</f>
        <v>0</v>
      </c>
      <c r="PE50" s="1">
        <f>IF($E50+$I50+$D$7&lt;=PE$22,0,IF(PE$22-$D$7&gt;=$E50,IF(COUNTIF($KZ50:MI50,"&gt;0")&gt;0,VLOOKUP($C50,Input!$A$8:$HV$21,MATCH($OK$21+COUNTIF($KZ50:MI50,"&gt;0"),Input!$A$6:$HV$6,0),FALSE),0),0))*$D50</f>
        <v>0</v>
      </c>
      <c r="PF50" s="1">
        <f>IF($E50+$I50+$D$7&lt;=PF$22,0,IF(PF$22-$D$7&gt;=$E50,IF(COUNTIF($KZ50:MJ50,"&gt;0")&gt;0,VLOOKUP($C50,Input!$A$8:$HV$21,MATCH($OK$21+COUNTIF($KZ50:MJ50,"&gt;0"),Input!$A$6:$HV$6,0),FALSE),0),0))*$D50</f>
        <v>0</v>
      </c>
      <c r="PG50" s="1">
        <f>IF($E50+$I50+$D$7&lt;=PG$22,0,IF(PG$22-$D$7&gt;=$E50,IF(COUNTIF($KZ50:MK50,"&gt;0")&gt;0,VLOOKUP($C50,Input!$A$8:$HV$21,MATCH($OK$21+COUNTIF($KZ50:MK50,"&gt;0"),Input!$A$6:$HV$6,0),FALSE),0),0))*$D50</f>
        <v>0</v>
      </c>
      <c r="PH50" s="1">
        <f>IF($E50+$I50+$D$7&lt;=PH$22,0,IF(PH$22-$D$7&gt;=$E50,IF(COUNTIF($KZ50:ML50,"&gt;0")&gt;0,VLOOKUP($C50,Input!$A$8:$HV$21,MATCH($OK$21+COUNTIF($KZ50:ML50,"&gt;0"),Input!$A$6:$HV$6,0),FALSE),0),0))*$D50</f>
        <v>0</v>
      </c>
      <c r="PI50" s="1">
        <f>IF($E50+$I50+$D$7&lt;=PI$22,0,IF(PI$22-$D$7&gt;=$E50,IF(COUNTIF($KZ50:MM50,"&gt;0")&gt;0,VLOOKUP($C50,Input!$A$8:$HV$21,MATCH($OK$21+COUNTIF($KZ50:MM50,"&gt;0"),Input!$A$6:$HV$6,0),FALSE),0),0))*$D50</f>
        <v>0</v>
      </c>
      <c r="PJ50" s="1">
        <f>IF($E50+$I50+$D$7&lt;=PJ$22,0,IF(PJ$22-$D$7&gt;=$E50,IF(COUNTIF($KZ50:MN50,"&gt;0")&gt;0,VLOOKUP($C50,Input!$A$8:$HV$21,MATCH($OK$21+COUNTIF($KZ50:MN50,"&gt;0"),Input!$A$6:$HV$6,0),FALSE),0),0))*$D50</f>
        <v>0</v>
      </c>
      <c r="PK50" s="1">
        <f>IF($E50+$I50+$D$7&lt;=PK$22,0,IF(PK$22-$D$7&gt;=$E50,IF(COUNTIF($KZ50:MO50,"&gt;0")&gt;0,VLOOKUP($C50,Input!$A$8:$HV$21,MATCH($OK$21+COUNTIF($KZ50:MO50,"&gt;0"),Input!$A$6:$HV$6,0),FALSE),0),0))*$D50</f>
        <v>0</v>
      </c>
      <c r="PL50" s="1">
        <f>IF($E50+$I50+$D$7&lt;=PL$22,0,IF(PL$22-$D$7&gt;=$E50,IF(COUNTIF($KZ50:MP50,"&gt;0")&gt;0,VLOOKUP($C50,Input!$A$8:$HV$21,MATCH($OK$21+COUNTIF($KZ50:MP50,"&gt;0"),Input!$A$6:$HV$6,0),FALSE),0),0))*$D50</f>
        <v>0</v>
      </c>
      <c r="PM50" s="1">
        <f>IF($E50+$I50+$D$7&lt;=PM$22,0,IF(PM$22-$D$7&gt;=$E50,IF(COUNTIF($KZ50:MQ50,"&gt;0")&gt;0,VLOOKUP($C50,Input!$A$8:$HV$21,MATCH($OK$21+COUNTIF($KZ50:MQ50,"&gt;0"),Input!$A$6:$HV$6,0),FALSE),0),0))*$D50</f>
        <v>0</v>
      </c>
      <c r="PN50" s="1">
        <f>IF($E50+$I50+$D$7&lt;=PN$22,0,IF(PN$22-$D$7&gt;=$E50,IF(COUNTIF($KZ50:MR50,"&gt;0")&gt;0,VLOOKUP($C50,Input!$A$8:$HV$21,MATCH($OK$21+COUNTIF($KZ50:MR50,"&gt;0"),Input!$A$6:$HV$6,0),FALSE),0),0))*$D50</f>
        <v>0</v>
      </c>
      <c r="PO50" s="1">
        <f>IF($E50+$I50+$D$7&lt;=PO$22,0,IF(PO$22-$D$7&gt;=$E50,IF(COUNTIF($KZ50:MS50,"&gt;0")&gt;0,VLOOKUP($C50,Input!$A$8:$HV$21,MATCH($OK$21+COUNTIF($KZ50:MS50,"&gt;0"),Input!$A$6:$HV$6,0),FALSE),0),0))*$D50</f>
        <v>0</v>
      </c>
      <c r="PP50" s="1">
        <f>IF($E50+$I50+$D$7&lt;=PP$22,0,IF(PP$22-$D$7&gt;=$E50,IF(COUNTIF($KZ50:MT50,"&gt;0")&gt;0,VLOOKUP($C50,Input!$A$8:$HV$21,MATCH($OK$21+COUNTIF($KZ50:MT50,"&gt;0"),Input!$A$6:$HV$6,0),FALSE),0),0))*$D50</f>
        <v>0</v>
      </c>
      <c r="PQ50" s="1">
        <f>IF($E50+$I50+$D$7&lt;=PQ$22,0,IF(PQ$22-$D$7&gt;=$E50,IF(COUNTIF($KZ50:MU50,"&gt;0")&gt;0,VLOOKUP($C50,Input!$A$8:$HV$21,MATCH($OK$21+COUNTIF($KZ50:MU50,"&gt;0"),Input!$A$6:$HV$6,0),FALSE),0),0))*$D50</f>
        <v>0</v>
      </c>
      <c r="PR50" s="1">
        <f>IF($E50+$I50+$D$7&lt;=PR$22,0,IF(PR$22-$D$7&gt;=$E50,IF(COUNTIF($KZ50:MV50,"&gt;0")&gt;0,VLOOKUP($C50,Input!$A$8:$HV$21,MATCH($OK$21+COUNTIF($KZ50:MV50,"&gt;0"),Input!$A$6:$HV$6,0),FALSE),0),0))*$D50</f>
        <v>0</v>
      </c>
      <c r="PS50" s="1">
        <f>IF($E50+$I50+$D$7&lt;=PS$22,0,IF(PS$22-$D$7&gt;=$E50,IF(COUNTIF($KZ50:MW50,"&gt;0")&gt;0,VLOOKUP($C50,Input!$A$8:$HV$21,MATCH($OK$21+COUNTIF($KZ50:MW50,"&gt;0"),Input!$A$6:$HV$6,0),FALSE),0),0))*$D50</f>
        <v>0</v>
      </c>
      <c r="PT50" s="1">
        <f>IF($E50+$I50+$D$7&lt;=PT$22,0,IF(PT$22-$D$7&gt;=$E50,IF(COUNTIF($KZ50:MX50,"&gt;0")&gt;0,VLOOKUP($C50,Input!$A$8:$HV$21,MATCH($OK$21+COUNTIF($KZ50:MX50,"&gt;0"),Input!$A$6:$HV$6,0),FALSE),0),0))*$D50</f>
        <v>0</v>
      </c>
      <c r="PV50" s="1" t="str">
        <f t="shared" si="169"/>
        <v>2027 MY 40' CNG w Midlife Rebuild {234 Buses}</v>
      </c>
      <c r="PW50" s="1">
        <f t="shared" si="172"/>
        <v>0</v>
      </c>
      <c r="PX50" s="1">
        <f t="shared" si="173"/>
        <v>0</v>
      </c>
      <c r="PY50" s="1">
        <f t="shared" si="174"/>
        <v>0</v>
      </c>
      <c r="PZ50" s="1">
        <f t="shared" si="175"/>
        <v>0</v>
      </c>
      <c r="QA50" s="1">
        <f t="shared" si="176"/>
        <v>0</v>
      </c>
      <c r="QB50" s="1">
        <f t="shared" si="177"/>
        <v>0</v>
      </c>
      <c r="QC50" s="1">
        <f t="shared" si="178"/>
        <v>0</v>
      </c>
      <c r="QD50" s="1">
        <f t="shared" si="179"/>
        <v>0</v>
      </c>
      <c r="QE50" s="1">
        <f t="shared" si="180"/>
        <v>0</v>
      </c>
      <c r="QF50" s="1">
        <f t="shared" si="181"/>
        <v>0</v>
      </c>
      <c r="QG50" s="1">
        <f t="shared" si="182"/>
        <v>0</v>
      </c>
      <c r="QH50" s="1">
        <f t="shared" si="183"/>
        <v>160354885.75729489</v>
      </c>
      <c r="QI50" s="1">
        <f t="shared" si="184"/>
        <v>13671851.494103232</v>
      </c>
      <c r="QJ50" s="1">
        <f t="shared" si="185"/>
        <v>13725581.858210096</v>
      </c>
      <c r="QK50" s="1">
        <f t="shared" si="186"/>
        <v>13739216.527925795</v>
      </c>
      <c r="QL50" s="1">
        <f t="shared" si="187"/>
        <v>13865377.638533829</v>
      </c>
      <c r="QM50" s="1">
        <f t="shared" si="188"/>
        <v>13883586.467081627</v>
      </c>
      <c r="QN50" s="1">
        <f t="shared" si="189"/>
        <v>22082552.195879634</v>
      </c>
      <c r="QO50" s="1">
        <f t="shared" si="190"/>
        <v>13919017.733987745</v>
      </c>
      <c r="QP50" s="1">
        <f t="shared" si="191"/>
        <v>13956542.413018128</v>
      </c>
      <c r="QQ50" s="1">
        <f t="shared" si="192"/>
        <v>13991399.653353909</v>
      </c>
      <c r="QR50" s="1">
        <f t="shared" si="193"/>
        <v>14004459.886187216</v>
      </c>
      <c r="QS50" s="1">
        <f t="shared" si="194"/>
        <v>14006659.569134729</v>
      </c>
      <c r="QT50" s="1">
        <f t="shared" si="195"/>
        <v>14024207.795267776</v>
      </c>
      <c r="QU50" s="1">
        <f t="shared" si="196"/>
        <v>14034480.778285291</v>
      </c>
      <c r="QV50" s="1">
        <f t="shared" si="197"/>
        <v>0</v>
      </c>
      <c r="QW50" s="1">
        <f t="shared" si="198"/>
        <v>0</v>
      </c>
      <c r="QX50" s="1">
        <f t="shared" si="199"/>
        <v>0</v>
      </c>
      <c r="QY50" s="1">
        <f t="shared" si="200"/>
        <v>0</v>
      </c>
      <c r="QZ50" s="1">
        <f t="shared" si="201"/>
        <v>0</v>
      </c>
      <c r="RA50" s="1">
        <f t="shared" si="202"/>
        <v>0</v>
      </c>
      <c r="RB50" s="1">
        <f t="shared" si="203"/>
        <v>0</v>
      </c>
      <c r="RC50" s="1">
        <f t="shared" si="204"/>
        <v>0</v>
      </c>
      <c r="RD50" s="1">
        <f t="shared" si="205"/>
        <v>0</v>
      </c>
      <c r="RE50" s="1">
        <f t="shared" si="206"/>
        <v>0</v>
      </c>
      <c r="RF50" s="1">
        <f t="shared" si="207"/>
        <v>349259819.76826382</v>
      </c>
      <c r="RG50" s="1">
        <f t="shared" si="208"/>
        <v>227504313.13905108</v>
      </c>
      <c r="RH50" s="72"/>
      <c r="RI50" s="37"/>
    </row>
    <row r="51" spans="1:477" x14ac:dyDescent="0.25">
      <c r="A51" s="50"/>
      <c r="B51" s="143"/>
      <c r="C51" s="111" t="s">
        <v>76</v>
      </c>
      <c r="D51" s="108">
        <f t="shared" si="171"/>
        <v>234</v>
      </c>
      <c r="E51" s="110">
        <f t="shared" si="209"/>
        <v>2028</v>
      </c>
      <c r="F51" s="68">
        <f t="shared" si="168"/>
        <v>40000</v>
      </c>
      <c r="G51" s="69">
        <f>VLOOKUP($C51,Input!$A$8:$HV$39,MATCH(G$21,Input!$A$6:$HV$6,0),FALSE)</f>
        <v>2.91</v>
      </c>
      <c r="H51" s="123">
        <f>VLOOKUP($C51,Input!$A$8:$HV$39,MATCH(H$21,Input!$A$6:$HV$6,0),FALSE)</f>
        <v>0</v>
      </c>
      <c r="I51" s="70">
        <f>VLOOKUP($C51,Input!$A$8:$HV$39,MATCH(I$21,Input!$A$6:$HV$6,0),FALSE)</f>
        <v>14</v>
      </c>
      <c r="J51" s="1">
        <f>+IF($E51=J$22,VLOOKUP($C51,Input!$A$8:$AN$39,MATCH(J$21,Input!$A$6:$AN$6,0),FALSE)+$H51,0)*$D51</f>
        <v>0</v>
      </c>
      <c r="K51" s="1">
        <f>+IF($E51=K$22,VLOOKUP($C51,Input!$A$8:$AN$39,MATCH(K$21,Input!$A$6:$AN$6,0),FALSE)+$H51,0)*$D51</f>
        <v>0</v>
      </c>
      <c r="L51" s="1">
        <f>+IF($E51=L$22,VLOOKUP($C51,Input!$A$8:$AN$39,MATCH(L$21,Input!$A$6:$AN$6,0),FALSE)+$H51,0)*$D51</f>
        <v>0</v>
      </c>
      <c r="M51" s="1">
        <f>+IF($E51=M$22,VLOOKUP($C51,Input!$A$8:$AN$39,MATCH(M$21,Input!$A$6:$AN$6,0),FALSE)+$H51,0)*$D51</f>
        <v>0</v>
      </c>
      <c r="N51" s="1">
        <f>+IF($E51=N$22,VLOOKUP($C51,Input!$A$8:$AN$39,MATCH(N$21,Input!$A$6:$AN$6,0),FALSE)+$H51,0)*$D51</f>
        <v>0</v>
      </c>
      <c r="O51" s="1">
        <f>+IF($E51=O$22,VLOOKUP($C51,Input!$A$8:$AN$39,MATCH(O$21,Input!$A$6:$AN$6,0),FALSE)+$H51,0)*$D51</f>
        <v>0</v>
      </c>
      <c r="P51" s="1">
        <f>+IF($E51=P$22,VLOOKUP($C51,Input!$A$8:$AN$39,MATCH(P$21,Input!$A$6:$AN$6,0),FALSE)+$H51,0)*$D51</f>
        <v>0</v>
      </c>
      <c r="Q51" s="1">
        <f>+IF($E51=Q$22,VLOOKUP($C51,Input!$A$8:$AN$39,MATCH(Q$21,Input!$A$6:$AN$6,0),FALSE)+$H51,0)*$D51</f>
        <v>0</v>
      </c>
      <c r="R51" s="1">
        <f>+IF($E51=R$22,VLOOKUP($C51,Input!$A$8:$AN$39,MATCH(R$21,Input!$A$6:$AN$6,0),FALSE)+$H51,0)*$D51</f>
        <v>0</v>
      </c>
      <c r="S51" s="1">
        <f>+IF($E51=S$22,VLOOKUP($C51,Input!$A$8:$AN$39,MATCH(S$21,Input!$A$6:$AN$6,0),FALSE)+$H51,0)*$D51</f>
        <v>0</v>
      </c>
      <c r="T51" s="1">
        <f>+IF($E51=T$22,VLOOKUP($C51,Input!$A$8:$AN$39,MATCH(T$21,Input!$A$6:$AN$6,0),FALSE)+$H51,0)*$D51</f>
        <v>0</v>
      </c>
      <c r="U51" s="1">
        <f>+IF($E51=U$22,VLOOKUP($C51,Input!$A$8:$AN$39,MATCH(U$21,Input!$A$6:$AN$6,0),FALSE)+$H51,0)*$D51</f>
        <v>0</v>
      </c>
      <c r="V51" s="1">
        <f>+IF($E51=V$22,VLOOKUP($C51,Input!$A$8:$AN$39,MATCH(V$21,Input!$A$6:$AN$6,0),FALSE)+$H51,0)*$D51</f>
        <v>146257849.37307423</v>
      </c>
      <c r="W51" s="1">
        <f>+IF($E51=W$22,VLOOKUP($C51,Input!$A$8:$AN$39,MATCH(W$21,Input!$A$6:$AN$6,0),FALSE)+$H51,0)*$D51</f>
        <v>0</v>
      </c>
      <c r="X51" s="1">
        <f>+IF($E51=X$22,VLOOKUP($C51,Input!$A$8:$AN$39,MATCH(X$21,Input!$A$6:$AN$6,0),FALSE)+$H51,0)*$D51</f>
        <v>0</v>
      </c>
      <c r="Y51" s="1">
        <f>+IF($E51=Y$22,VLOOKUP($C51,Input!$A$8:$AN$39,MATCH(Y$21,Input!$A$6:$AN$6,0),FALSE)+$H51,0)*$D51</f>
        <v>0</v>
      </c>
      <c r="Z51" s="1">
        <f>+IF($E51=Z$22,VLOOKUP($C51,Input!$A$8:$AN$39,MATCH(Z$21,Input!$A$6:$AN$6,0),FALSE)+$H51,0)*$D51</f>
        <v>0</v>
      </c>
      <c r="AA51" s="1">
        <f>+IF($E51=AA$22,VLOOKUP($C51,Input!$A$8:$AN$39,MATCH(AA$21,Input!$A$6:$AN$6,0),FALSE)+$H51,0)*$D51</f>
        <v>0</v>
      </c>
      <c r="AB51" s="1">
        <f>+IF($E51=AB$22,VLOOKUP($C51,Input!$A$8:$AN$39,MATCH(AB$21,Input!$A$6:$AN$6,0),FALSE)+$H51,0)*$D51</f>
        <v>0</v>
      </c>
      <c r="AC51" s="1">
        <f>+IF($E51=AC$22,VLOOKUP($C51,Input!$A$8:$AN$39,MATCH(AC$21,Input!$A$6:$AN$6,0),FALSE)+$H51,0)*$D51</f>
        <v>0</v>
      </c>
      <c r="AD51" s="1">
        <f>+IF($E51=AD$22,VLOOKUP($C51,Input!$A$8:$AN$39,MATCH(AD$21,Input!$A$6:$AN$6,0),FALSE)+$H51,0)*$D51</f>
        <v>0</v>
      </c>
      <c r="AE51" s="1">
        <f>+IF($E51=AE$22,VLOOKUP($C51,Input!$A$8:$AN$39,MATCH(AE$21,Input!$A$6:$AN$6,0),FALSE)+$H51,0)*$D51</f>
        <v>0</v>
      </c>
      <c r="AF51" s="1">
        <f>+IF($E51=AF$22,VLOOKUP($C51,Input!$A$8:$AN$39,MATCH(AF$21,Input!$A$6:$AN$6,0),FALSE)+$H51,0)*$D51</f>
        <v>0</v>
      </c>
      <c r="AG51" s="1">
        <f>+IF($E51=AG$22,VLOOKUP($C51,Input!$A$8:$AN$39,MATCH(AG$21,Input!$A$6:$AN$6,0),FALSE)+$H51,0)*$D51</f>
        <v>0</v>
      </c>
      <c r="AH51" s="1">
        <f>+IF($E51=AH$22,VLOOKUP($C51,Input!$A$8:$AN$39,MATCH(AH$21,Input!$A$6:$AN$6,0),FALSE)+$H51,0)*$D51</f>
        <v>0</v>
      </c>
      <c r="AI51" s="1">
        <f>+IF($E51=AI$22,VLOOKUP($C51,Input!$A$8:$AN$39,MATCH(AI$21,Input!$A$6:$AN$6,0),FALSE)+$H51,0)*$D51</f>
        <v>0</v>
      </c>
      <c r="AJ51" s="1">
        <f>+IF($E51=AJ$22,VLOOKUP($C51,Input!$A$8:$AN$39,MATCH(AJ$21,Input!$A$6:$AN$6,0),FALSE)+$H51,0)*$D51</f>
        <v>0</v>
      </c>
      <c r="AK51" s="1">
        <f>+IF($E51=AK$22,VLOOKUP($C51,Input!$A$8:$AN$39,MATCH(AK$21,Input!$A$6:$AN$6,0),FALSE)+$H51,0)*$D51</f>
        <v>0</v>
      </c>
      <c r="AL51" s="1">
        <f>+IF($E51=AL$22,VLOOKUP($C51,Input!$A$8:$AN$39,MATCH(AL$21,Input!$A$6:$AN$6,0),FALSE)+$H51,0)*$D51</f>
        <v>0</v>
      </c>
      <c r="AM51" s="1">
        <f>+IF($E51=AM$22,VLOOKUP($C51,Input!$A$8:$AN$39,MATCH(AM$21,Input!$A$6:$AN$6,0),FALSE)+$H51,0)*$D51</f>
        <v>0</v>
      </c>
      <c r="AN51" s="1">
        <f>+IF($E51=AN$22,VLOOKUP($C51,Input!$A$8:$AN$39,MATCH(AN$21,Input!$A$6:$AN$6,0),FALSE)+$H51,0)*$D51</f>
        <v>0</v>
      </c>
      <c r="AO51" s="1">
        <f>+IF($E51=AO$22,VLOOKUP($C51,Input!$A$8:$AN$39,MATCH(AO$21,Input!$A$6:$AN$6,0),FALSE)+$H51,0)*$D51</f>
        <v>0</v>
      </c>
      <c r="AP51" s="1">
        <f>+IF($E51=AP$22,VLOOKUP($C51,Input!$A$8:$AN$39,MATCH(AP$21,Input!$A$6:$AN$6,0),FALSE)+$H51,0)*$D51</f>
        <v>0</v>
      </c>
      <c r="AQ51" s="1">
        <f>+IF($E51=AQ$22,VLOOKUP($C51,Input!$A$8:$AN$39,MATCH(AQ$21,Input!$A$6:$AN$6,0),FALSE)+$H51,0)*$D51</f>
        <v>0</v>
      </c>
      <c r="AR51" s="1">
        <f>+IF($E51=AR$22,VLOOKUP($C51,Input!$A$8:$AN$39,MATCH(AR$21,Input!$A$6:$AN$6,0),FALSE)+$H51,0)*$D51</f>
        <v>0</v>
      </c>
      <c r="AT51" t="str">
        <f>VLOOKUP($C51,Input!$A$8:$HV$39,MATCH(AT$21,Input!$A$6:$HV$6,0),FALSE)</f>
        <v>Parts and administrative cost</v>
      </c>
      <c r="AU51" s="1">
        <f>+IF($E51=AU$22,VLOOKUP($C51,Input!$A$8:$HV$39,MATCH(AU$21,Input!$A$6:$HV$6,0),FALSE),0)*$D51</f>
        <v>0</v>
      </c>
      <c r="AV51" s="1">
        <f>+IF($E51=AV$22,VLOOKUP($C51,Input!$A$8:$HV$39,MATCH(AV$21,Input!$A$6:$HV$6,0),FALSE),0)*$D51</f>
        <v>0</v>
      </c>
      <c r="AW51" s="1">
        <f>+IF($E51=AW$22,VLOOKUP($C51,Input!$A$8:$HV$39,MATCH(AW$21,Input!$A$6:$HV$6,0),FALSE),0)*$D51</f>
        <v>0</v>
      </c>
      <c r="AX51" s="1">
        <f>+IF($E51=AX$22,VLOOKUP($C51,Input!$A$8:$HV$39,MATCH(AX$21,Input!$A$6:$HV$6,0),FALSE),0)*$D51</f>
        <v>0</v>
      </c>
      <c r="AY51" s="1">
        <f>+IF($E51=AY$22,VLOOKUP($C51,Input!$A$8:$HV$39,MATCH(AY$21,Input!$A$6:$HV$6,0),FALSE),0)*$D51</f>
        <v>0</v>
      </c>
      <c r="AZ51" s="1">
        <f>+IF($E51=AZ$22,VLOOKUP($C51,Input!$A$8:$HV$39,MATCH(AZ$21,Input!$A$6:$HV$6,0),FALSE),0)*$D51</f>
        <v>0</v>
      </c>
      <c r="BA51" s="1">
        <f>+IF($E51=BA$22,VLOOKUP($C51,Input!$A$8:$HV$39,MATCH(BA$21,Input!$A$6:$HV$6,0),FALSE),0)*$D51</f>
        <v>0</v>
      </c>
      <c r="BB51" s="1">
        <f>+IF($E51=BB$22,VLOOKUP($C51,Input!$A$8:$HV$39,MATCH(BB$21,Input!$A$6:$HV$6,0),FALSE),0)*$D51</f>
        <v>0</v>
      </c>
      <c r="BC51" s="1">
        <f>+IF($E51=BC$22,VLOOKUP($C51,Input!$A$8:$HV$39,MATCH(BC$21,Input!$A$6:$HV$6,0),FALSE),0)*$D51</f>
        <v>0</v>
      </c>
      <c r="BD51" s="1">
        <f>+IF($E51=BD$22,VLOOKUP($C51,Input!$A$8:$HV$39,MATCH(BD$21,Input!$A$6:$HV$6,0),FALSE),0)*$D51</f>
        <v>0</v>
      </c>
      <c r="BE51" s="1">
        <f>+IF($E51=BE$22,VLOOKUP($C51,Input!$A$8:$HV$39,MATCH(BE$21,Input!$A$6:$HV$6,0),FALSE),0)*$D51</f>
        <v>0</v>
      </c>
      <c r="BF51" s="1">
        <f>+IF($E51=BF$22,VLOOKUP($C51,Input!$A$8:$HV$39,MATCH(BF$21,Input!$A$6:$HV$6,0),FALSE),0)*$D51</f>
        <v>0</v>
      </c>
      <c r="BG51" s="1">
        <f>+IF($E51=BG$22,VLOOKUP($C51,Input!$A$8:$HV$39,MATCH(BG$21,Input!$A$6:$HV$6,0),FALSE),0)*$D51</f>
        <v>3656446.2343268557</v>
      </c>
      <c r="BH51" s="1">
        <f>+IF($E51=BH$22,VLOOKUP($C51,Input!$A$8:$HV$39,MATCH(BH$21,Input!$A$6:$HV$6,0),FALSE),0)*$D51</f>
        <v>0</v>
      </c>
      <c r="BI51" s="1">
        <f>+IF($E51=BI$22,VLOOKUP($C51,Input!$A$8:$HV$39,MATCH(BI$21,Input!$A$6:$HV$6,0),FALSE),0)*$D51</f>
        <v>0</v>
      </c>
      <c r="BJ51" s="1">
        <f>+IF($E51=BJ$22,VLOOKUP($C51,Input!$A$8:$HV$39,MATCH(BJ$21,Input!$A$6:$HV$6,0),FALSE),0)*$D51</f>
        <v>0</v>
      </c>
      <c r="BK51" s="1">
        <f>+IF($E51=BK$22,VLOOKUP($C51,Input!$A$8:$HV$39,MATCH(BK$21,Input!$A$6:$HV$6,0),FALSE),0)*$D51</f>
        <v>0</v>
      </c>
      <c r="BL51" s="1">
        <f>+IF($E51=BL$22,VLOOKUP($C51,Input!$A$8:$HV$39,MATCH(BL$21,Input!$A$6:$HV$6,0),FALSE),0)*$D51</f>
        <v>0</v>
      </c>
      <c r="BM51" s="1">
        <f>+IF($E51=BM$22,VLOOKUP($C51,Input!$A$8:$HV$39,MATCH(BM$21,Input!$A$6:$HV$6,0),FALSE),0)*$D51</f>
        <v>0</v>
      </c>
      <c r="BN51" s="1">
        <f>+IF($E51=BN$22,VLOOKUP($C51,Input!$A$8:$HV$39,MATCH(BN$21,Input!$A$6:$HV$6,0),FALSE),0)*$D51</f>
        <v>0</v>
      </c>
      <c r="BO51" s="1">
        <f>+IF($E51=BO$22,VLOOKUP($C51,Input!$A$8:$HV$39,MATCH(BO$21,Input!$A$6:$HV$6,0),FALSE),0)*$D51</f>
        <v>0</v>
      </c>
      <c r="BP51" s="1">
        <f>+IF($E51=BP$22,VLOOKUP($C51,Input!$A$8:$HV$39,MATCH(BP$21,Input!$A$6:$HV$6,0),FALSE),0)*$D51</f>
        <v>0</v>
      </c>
      <c r="BQ51" s="1">
        <f>+IF($E51=BQ$22,VLOOKUP($C51,Input!$A$8:$HV$39,MATCH(BQ$21,Input!$A$6:$HV$6,0),FALSE),0)*$D51</f>
        <v>0</v>
      </c>
      <c r="BR51" s="1">
        <f>+IF($E51=BR$22,VLOOKUP($C51,Input!$A$8:$HV$39,MATCH(BR$21,Input!$A$6:$HV$6,0),FALSE),0)*$D51</f>
        <v>0</v>
      </c>
      <c r="BS51" s="1">
        <f>+IF($E51=BS$22,VLOOKUP($C51,Input!$A$8:$HV$39,MATCH(BS$21,Input!$A$6:$HV$6,0),FALSE),0)*$D51</f>
        <v>0</v>
      </c>
      <c r="BT51" s="1">
        <f>+IF($E51=BT$22,VLOOKUP($C51,Input!$A$8:$HV$39,MATCH(BT$21,Input!$A$6:$HV$6,0),FALSE),0)*$D51</f>
        <v>0</v>
      </c>
      <c r="BU51" s="1">
        <f>+IF($E51=BU$22,VLOOKUP($C51,Input!$A$8:$HV$39,MATCH(BU$21,Input!$A$6:$HV$6,0),FALSE),0)*$D51</f>
        <v>0</v>
      </c>
      <c r="BV51" s="1">
        <f>+IF($E51=BV$22,VLOOKUP($C51,Input!$A$8:$HV$39,MATCH(BV$21,Input!$A$6:$HV$6,0),FALSE),0)*$D51</f>
        <v>0</v>
      </c>
      <c r="BW51" s="1">
        <f>+IF($E51=BW$22,VLOOKUP($C51,Input!$A$8:$HV$39,MATCH(BW$21,Input!$A$6:$HV$6,0),FALSE),0)*$D51</f>
        <v>0</v>
      </c>
      <c r="BX51" s="1">
        <f>+IF($E51=BX$22,VLOOKUP($C51,Input!$A$8:$HV$39,MATCH(BX$21,Input!$A$6:$HV$6,0),FALSE),0)*$D51</f>
        <v>0</v>
      </c>
      <c r="BY51" s="1">
        <f>+IF($E51=BY$22,VLOOKUP($C51,Input!$A$8:$HV$39,MATCH(BY$21,Input!$A$6:$HV$6,0),FALSE),0)*$D51</f>
        <v>0</v>
      </c>
      <c r="BZ51" s="1">
        <f>+IF($E51=BZ$22,VLOOKUP($C51,Input!$A$8:$HV$39,MATCH(BZ$21,Input!$A$6:$HV$6,0),FALSE),0)*$D51</f>
        <v>0</v>
      </c>
      <c r="CA51" s="1">
        <f>+IF($E51=CA$22,VLOOKUP($C51,Input!$A$8:$HV$39,MATCH(CA$21,Input!$A$6:$HV$6,0),FALSE),0)*$D51</f>
        <v>0</v>
      </c>
      <c r="CB51" s="1">
        <f>+IF($E51=CB$22,VLOOKUP($C51,Input!$A$8:$HV$39,MATCH(CB$21,Input!$A$6:$HV$6,0),FALSE),0)*$D51</f>
        <v>0</v>
      </c>
      <c r="CC51" s="1">
        <f>+IF($E51=CC$22,VLOOKUP($C51,Input!$A$8:$HV$39,MATCH(CC$21,Input!$A$6:$HV$6,0),FALSE),0)*$D51</f>
        <v>0</v>
      </c>
      <c r="CE51" t="str">
        <f>VLOOKUP($C51,Input!$A$8:$HV$39,MATCH(CE$21,Input!$A$6:$HV$6,0),FALSE)</f>
        <v>Engine Rebuild @ 7 Yr</v>
      </c>
      <c r="CF51" s="1">
        <f>IF($E51+$I51+$D$7&lt;=CF$22,0,IF(CF$22-$D$7&gt;=$E51,IF(COUNTIF($KZ51:LP51,"&gt;0")&gt;0,VLOOKUP($C51,Input!$A$8:$HV$21,MATCH($CE$21+COUNTIF($KZ51:LP51,"&gt;0"),Input!$A$6:$HV$6,0),FALSE),0),0))*$D51</f>
        <v>0</v>
      </c>
      <c r="CG51" s="1">
        <f>IF($E51+$I51+$D$7&lt;=CG$22,0,IF(CG$22-$D$7&gt;=$E51,IF(COUNTIF($KZ51:LQ51,"&gt;0")&gt;0,VLOOKUP($C51,Input!$A$8:$HV$21,MATCH($CE$21+COUNTIF($KZ51:LQ51,"&gt;0"),Input!$A$6:$HV$6,0),FALSE),0),0))*$D51</f>
        <v>0</v>
      </c>
      <c r="CH51" s="1">
        <f>IF($E51+$I51+$D$7&lt;=CH$22,0,IF(CH$22-$D$7&gt;=$E51,IF(COUNTIF($KZ51:LR51,"&gt;0")&gt;0,VLOOKUP($C51,Input!$A$8:$HV$21,MATCH($CE$21+COUNTIF($KZ51:LR51,"&gt;0"),Input!$A$6:$HV$6,0),FALSE),0),0))*$D51</f>
        <v>0</v>
      </c>
      <c r="CI51" s="1">
        <f>IF($E51+$I51+$D$7&lt;=CI$22,0,IF(CI$22-$D$7&gt;=$E51,IF(COUNTIF($KZ51:LS51,"&gt;0")&gt;0,VLOOKUP($C51,Input!$A$8:$HV$21,MATCH($CE$21+COUNTIF($KZ51:LS51,"&gt;0"),Input!$A$6:$HV$6,0),FALSE),0),0))*$D51</f>
        <v>0</v>
      </c>
      <c r="CJ51" s="1">
        <f>IF($E51+$I51+$D$7&lt;=CJ$22,0,IF(CJ$22-$D$7&gt;=$E51,IF(COUNTIF($KZ51:LT51,"&gt;0")&gt;0,VLOOKUP($C51,Input!$A$8:$HV$21,MATCH($CE$21+COUNTIF($KZ51:LT51,"&gt;0"),Input!$A$6:$HV$6,0),FALSE),0),0))*$D51</f>
        <v>0</v>
      </c>
      <c r="CK51" s="1">
        <f>IF($E51+$I51+$D$7&lt;=CK$22,0,IF(CK$22-$D$7&gt;=$E51,IF(COUNTIF($KZ51:LU51,"&gt;0")&gt;0,VLOOKUP($C51,Input!$A$8:$HV$21,MATCH($CE$21+COUNTIF($KZ51:LU51,"&gt;0"),Input!$A$6:$HV$6,0),FALSE),0),0))*$D51</f>
        <v>0</v>
      </c>
      <c r="CL51" s="1">
        <f>IF($E51+$I51+$D$7&lt;=CL$22,0,IF(CL$22-$D$7&gt;=$E51,IF(COUNTIF($KZ51:LV51,"&gt;0")&gt;0,VLOOKUP($C51,Input!$A$8:$HV$21,MATCH($CE$21+COUNTIF($KZ51:LV51,"&gt;0"),Input!$A$6:$HV$6,0),FALSE),0),0))*$D51</f>
        <v>0</v>
      </c>
      <c r="CM51" s="1">
        <f>IF($E51+$I51+$D$7&lt;=CM$22,0,IF(CM$22-$D$7&gt;=$E51,IF(COUNTIF($KZ51:LW51,"&gt;0")&gt;0,VLOOKUP($C51,Input!$A$8:$HV$21,MATCH($CE$21+COUNTIF($KZ51:LW51,"&gt;0"),Input!$A$6:$HV$6,0),FALSE),0),0))*$D51</f>
        <v>0</v>
      </c>
      <c r="CN51" s="1">
        <f>IF($E51+$I51+$D$7&lt;=CN$22,0,IF(CN$22-$D$7&gt;=$E51,IF(COUNTIF($KZ51:LX51,"&gt;0")&gt;0,VLOOKUP($C51,Input!$A$8:$HV$21,MATCH($CE$21+COUNTIF($KZ51:LX51,"&gt;0"),Input!$A$6:$HV$6,0),FALSE),0),0))*$D51</f>
        <v>0</v>
      </c>
      <c r="CO51" s="1">
        <f>IF($E51+$I51+$D$7&lt;=CO$22,0,IF(CO$22-$D$7&gt;=$E51,IF(COUNTIF($KZ51:LY51,"&gt;0")&gt;0,VLOOKUP($C51,Input!$A$8:$HV$21,MATCH($CE$21+COUNTIF($KZ51:LY51,"&gt;0"),Input!$A$6:$HV$6,0),FALSE),0),0))*$D51</f>
        <v>0</v>
      </c>
      <c r="CP51" s="1">
        <f>IF($E51+$I51+$D$7&lt;=CP$22,0,IF(CP$22-$D$7&gt;=$E51,IF(COUNTIF($KZ51:LZ51,"&gt;0")&gt;0,VLOOKUP($C51,Input!$A$8:$HV$21,MATCH($CE$21+COUNTIF($KZ51:LZ51,"&gt;0"),Input!$A$6:$HV$6,0),FALSE),0),0))*$D51</f>
        <v>0</v>
      </c>
      <c r="CQ51" s="1">
        <f>IF($E51+$I51+$D$7&lt;=CQ$22,0,IF(CQ$22-$D$7&gt;=$E51,IF(COUNTIF($KZ51:MA51,"&gt;0")&gt;0,VLOOKUP($C51,Input!$A$8:$HV$21,MATCH($CE$21+COUNTIF($KZ51:MA51,"&gt;0"),Input!$A$6:$HV$6,0),FALSE),0),0))*$D51</f>
        <v>0</v>
      </c>
      <c r="CR51" s="1">
        <f>IF($E51+$I51+$D$7&lt;=CR$22,0,IF(CR$22-$D$7&gt;=$E51,IF(COUNTIF($KZ51:MB51,"&gt;0")&gt;0,VLOOKUP($C51,Input!$A$8:$HV$21,MATCH($CE$21+COUNTIF($KZ51:MB51,"&gt;0"),Input!$A$6:$HV$6,0),FALSE),0),0))*$D51</f>
        <v>0</v>
      </c>
      <c r="CS51" s="1">
        <f>IF($E51+$I51+$D$7&lt;=CS$22,0,IF(CS$22-$D$7&gt;=$E51,IF(COUNTIF($KZ51:MC51,"&gt;0")&gt;0,VLOOKUP($C51,Input!$A$8:$HV$21,MATCH($CE$21+COUNTIF($KZ51:MC51,"&gt;0"),Input!$A$6:$HV$6,0),FALSE),0),0))*$D51</f>
        <v>0</v>
      </c>
      <c r="CT51" s="1">
        <f>IF($E51+$I51+$D$7&lt;=CT$22,0,IF(CT$22-$D$7&gt;=$E51,IF(COUNTIF($KZ51:MD51,"&gt;0")&gt;0,VLOOKUP($C51,Input!$A$8:$HV$21,MATCH($CE$21+COUNTIF($KZ51:MD51,"&gt;0"),Input!$A$6:$HV$6,0),FALSE),0),0))*$D51</f>
        <v>0</v>
      </c>
      <c r="CU51" s="1">
        <f>IF($E51+$I51+$D$7&lt;=CU$22,0,IF(CU$22-$D$7&gt;=$E51,IF(COUNTIF($KZ51:ME51,"&gt;0")&gt;0,VLOOKUP($C51,Input!$A$8:$HV$21,MATCH($CE$21+COUNTIF($KZ51:ME51,"&gt;0"),Input!$A$6:$HV$6,0),FALSE),0),0))*$D51</f>
        <v>0</v>
      </c>
      <c r="CV51" s="1">
        <f>IF($E51+$I51+$D$7&lt;=CV$22,0,IF(CV$22-$D$7&gt;=$E51,IF(COUNTIF($KZ51:MF51,"&gt;0")&gt;0,VLOOKUP($C51,Input!$A$8:$HV$21,MATCH($CE$21+COUNTIF($KZ51:MF51,"&gt;0"),Input!$A$6:$HV$6,0),FALSE),0),0))*$D51</f>
        <v>0</v>
      </c>
      <c r="CW51" s="1">
        <f>IF($E51+$I51+$D$7&lt;=CW$22,0,IF(CW$22-$D$7&gt;=$E51,IF(COUNTIF($KZ51:MG51,"&gt;0")&gt;0,VLOOKUP($C51,Input!$A$8:$HV$21,MATCH($CE$21+COUNTIF($KZ51:MG51,"&gt;0"),Input!$A$6:$HV$6,0),FALSE),0),0))*$D51</f>
        <v>0</v>
      </c>
      <c r="CX51" s="1">
        <f>IF($E51+$I51+$D$7&lt;=CX$22,0,IF(CX$22-$D$7&gt;=$E51,IF(COUNTIF($KZ51:MH51,"&gt;0")&gt;0,VLOOKUP($C51,Input!$A$8:$HV$21,MATCH($CE$21+COUNTIF($KZ51:MH51,"&gt;0"),Input!$A$6:$HV$6,0),FALSE),0),0))*$D51</f>
        <v>8190000</v>
      </c>
      <c r="CY51" s="1">
        <f>IF($E51+$I51+$D$7&lt;=CY$22,0,IF(CY$22-$D$7&gt;=$E51,IF(COUNTIF($KZ51:MI51,"&gt;0")&gt;0,VLOOKUP($C51,Input!$A$8:$HV$21,MATCH($CE$21+COUNTIF($KZ51:MI51,"&gt;0"),Input!$A$6:$HV$6,0),FALSE),0),0))*$D51</f>
        <v>0</v>
      </c>
      <c r="CZ51" s="1">
        <f>IF($E51+$I51+$D$7&lt;=CZ$22,0,IF(CZ$22-$D$7&gt;=$E51,IF(COUNTIF($KZ51:MJ51,"&gt;0")&gt;0,VLOOKUP($C51,Input!$A$8:$HV$21,MATCH($CE$21+COUNTIF($KZ51:MJ51,"&gt;0"),Input!$A$6:$HV$6,0),FALSE),0),0))*$D51</f>
        <v>0</v>
      </c>
      <c r="DA51" s="1">
        <f>IF($E51+$I51+$D$7&lt;=DA$22,0,IF(DA$22-$D$7&gt;=$E51,IF(COUNTIF($KZ51:MK51,"&gt;0")&gt;0,VLOOKUP($C51,Input!$A$8:$HV$21,MATCH($CE$21+COUNTIF($KZ51:MK51,"&gt;0"),Input!$A$6:$HV$6,0),FALSE),0),0))*$D51</f>
        <v>0</v>
      </c>
      <c r="DB51" s="1">
        <f>IF($E51+$I51+$D$7&lt;=DB$22,0,IF(DB$22-$D$7&gt;=$E51,IF(COUNTIF($KZ51:ML51,"&gt;0")&gt;0,VLOOKUP($C51,Input!$A$8:$HV$21,MATCH($CE$21+COUNTIF($KZ51:ML51,"&gt;0"),Input!$A$6:$HV$6,0),FALSE),0),0))*$D51</f>
        <v>0</v>
      </c>
      <c r="DC51" s="1">
        <f>IF($E51+$I51+$D$7&lt;=DC$22,0,IF(DC$22-$D$7&gt;=$E51,IF(COUNTIF($KZ51:MM51,"&gt;0")&gt;0,VLOOKUP($C51,Input!$A$8:$HV$21,MATCH($CE$21+COUNTIF($KZ51:MM51,"&gt;0"),Input!$A$6:$HV$6,0),FALSE),0),0))*$D51</f>
        <v>0</v>
      </c>
      <c r="DD51" s="1">
        <f>IF($E51+$I51+$D$7&lt;=DD$22,0,IF(DD$22-$D$7&gt;=$E51,IF(COUNTIF($KZ51:MN51,"&gt;0")&gt;0,VLOOKUP($C51,Input!$A$8:$HV$21,MATCH($CE$21+COUNTIF($KZ51:MN51,"&gt;0"),Input!$A$6:$HV$6,0),FALSE),0),0))*$D51</f>
        <v>0</v>
      </c>
      <c r="DE51" s="1">
        <f>IF($E51+$I51+$D$7&lt;=DE$22,0,IF(DE$22-$D$7&gt;=$E51,IF(COUNTIF($KZ51:MO51,"&gt;0")&gt;0,VLOOKUP($C51,Input!$A$8:$HV$21,MATCH($CE$21+COUNTIF($KZ51:MO51,"&gt;0"),Input!$A$6:$HV$6,0),FALSE),0),0))*$D51</f>
        <v>0</v>
      </c>
      <c r="DF51" s="1">
        <f>IF($E51+$I51+$D$7&lt;=DF$22,0,IF(DF$22-$D$7&gt;=$E51,IF(COUNTIF($KZ51:MP51,"&gt;0")&gt;0,VLOOKUP($C51,Input!$A$8:$HV$21,MATCH($CE$21+COUNTIF($KZ51:MP51,"&gt;0"),Input!$A$6:$HV$6,0),FALSE),0),0))*$D51</f>
        <v>0</v>
      </c>
      <c r="DG51" s="1">
        <f>IF($E51+$I51+$D$7&lt;=DG$22,0,IF(DG$22-$D$7&gt;=$E51,IF(COUNTIF($KZ51:MQ51,"&gt;0")&gt;0,VLOOKUP($C51,Input!$A$8:$HV$21,MATCH($CE$21+COUNTIF($KZ51:MQ51,"&gt;0"),Input!$A$6:$HV$6,0),FALSE),0),0))*$D51</f>
        <v>0</v>
      </c>
      <c r="DH51" s="1">
        <f>IF($E51+$I51+$D$7&lt;=DH$22,0,IF(DH$22-$D$7&gt;=$E51,IF(COUNTIF($KZ51:MR51,"&gt;0")&gt;0,VLOOKUP($C51,Input!$A$8:$HV$21,MATCH($CE$21+COUNTIF($KZ51:MR51,"&gt;0"),Input!$A$6:$HV$6,0),FALSE),0),0))*$D51</f>
        <v>0</v>
      </c>
      <c r="DI51" s="1">
        <f>IF($E51+$I51+$D$7&lt;=DI$22,0,IF(DI$22-$D$7&gt;=$E51,IF(COUNTIF($KZ51:MS51,"&gt;0")&gt;0,VLOOKUP($C51,Input!$A$8:$HV$21,MATCH($CE$21+COUNTIF($KZ51:MS51,"&gt;0"),Input!$A$6:$HV$6,0),FALSE),0),0))*$D51</f>
        <v>0</v>
      </c>
      <c r="DJ51" s="1">
        <f>IF($E51+$I51+$D$7&lt;=DJ$22,0,IF(DJ$22-$D$7&gt;=$E51,IF(COUNTIF($KZ51:MT51,"&gt;0")&gt;0,VLOOKUP($C51,Input!$A$8:$HV$21,MATCH($CE$21+COUNTIF($KZ51:MT51,"&gt;0"),Input!$A$6:$HV$6,0),FALSE),0),0))*$D51</f>
        <v>0</v>
      </c>
      <c r="DK51" s="1">
        <f>IF($E51+$I51+$D$7&lt;=DK$22,0,IF(DK$22-$D$7&gt;=$E51,IF(COUNTIF($KZ51:MU51,"&gt;0")&gt;0,VLOOKUP($C51,Input!$A$8:$HV$21,MATCH($CE$21+COUNTIF($KZ51:MU51,"&gt;0"),Input!$A$6:$HV$6,0),FALSE),0),0))*$D51</f>
        <v>0</v>
      </c>
      <c r="DL51" s="1">
        <f>IF($E51+$I51+$D$7&lt;=DL$22,0,IF(DL$22-$D$7&gt;=$E51,IF(COUNTIF($KZ51:MV51,"&gt;0")&gt;0,VLOOKUP($C51,Input!$A$8:$HV$21,MATCH($CE$21+COUNTIF($KZ51:MV51,"&gt;0"),Input!$A$6:$HV$6,0),FALSE),0),0))*$D51</f>
        <v>0</v>
      </c>
      <c r="DM51" s="1">
        <f>IF($E51+$I51+$D$7&lt;=DM$22,0,IF(DM$22-$D$7&gt;=$E51,IF(COUNTIF($KZ51:MW51,"&gt;0")&gt;0,VLOOKUP($C51,Input!$A$8:$HV$21,MATCH($CE$21+COUNTIF($KZ51:MW51,"&gt;0"),Input!$A$6:$HV$6,0),FALSE),0),0))*$D51</f>
        <v>0</v>
      </c>
      <c r="DN51" s="1">
        <f>IF($E51+$I51+$D$7&lt;=DN$22,0,IF(DN$22-$D$7&gt;=$E51,IF(COUNTIF($KZ51:MX51,"&gt;0")&gt;0,VLOOKUP($C51,Input!$A$8:$HV$21,MATCH($CE$21+COUNTIF($KZ51:MX51,"&gt;0"),Input!$A$6:$HV$6,0),FALSE),0),0))*$D51</f>
        <v>0</v>
      </c>
      <c r="DP51" t="str">
        <f>+VLOOKUP($C51,Input!$A$8:$GZ$39,MATCH(DP$21,Input!$A$6:$GZ$6,0),FALSE)</f>
        <v>Bus Maintenance at 0.85/mile</v>
      </c>
      <c r="DQ51" s="1">
        <f>IF($E51+$I51+$D$7&lt;=DQ$22,0,IF(DQ$22-$D$7&gt;=$E51,IF(COUNTIF($KZ51:LP51,"&gt;0")&gt;0,VLOOKUP($C51,Input!$A$8:$HV$21,MATCH($DP$21+COUNTIF($KZ51:LP51,"&gt;0"),Input!$A$6:$HV$6,0),FALSE),0),0))*$D51*$F51</f>
        <v>0</v>
      </c>
      <c r="DR51" s="1">
        <f>IF($E51+$I51+$D$7&lt;=DR$22,0,IF(DR$22-$D$7&gt;=$E51,IF(COUNTIF($KZ51:LQ51,"&gt;0")&gt;0,VLOOKUP($C51,Input!$A$8:$HV$21,MATCH($DP$21+COUNTIF($KZ51:LQ51,"&gt;0"),Input!$A$6:$HV$6,0),FALSE),0),0))*$D51*$F51</f>
        <v>0</v>
      </c>
      <c r="DS51" s="1">
        <f>IF($E51+$I51+$D$7&lt;=DS$22,0,IF(DS$22-$D$7&gt;=$E51,IF(COUNTIF($KZ51:LR51,"&gt;0")&gt;0,VLOOKUP($C51,Input!$A$8:$HV$21,MATCH($DP$21+COUNTIF($KZ51:LR51,"&gt;0"),Input!$A$6:$HV$6,0),FALSE),0),0))*$D51*$F51</f>
        <v>0</v>
      </c>
      <c r="DT51" s="1">
        <f>IF($E51+$I51+$D$7&lt;=DT$22,0,IF(DT$22-$D$7&gt;=$E51,IF(COUNTIF($KZ51:LS51,"&gt;0")&gt;0,VLOOKUP($C51,Input!$A$8:$HV$21,MATCH($DP$21+COUNTIF($KZ51:LS51,"&gt;0"),Input!$A$6:$HV$6,0),FALSE),0),0))*$D51*$F51</f>
        <v>0</v>
      </c>
      <c r="DU51" s="1">
        <f>IF($E51+$I51+$D$7&lt;=DU$22,0,IF(DU$22-$D$7&gt;=$E51,IF(COUNTIF($KZ51:LT51,"&gt;0")&gt;0,VLOOKUP($C51,Input!$A$8:$HV$21,MATCH($DP$21+COUNTIF($KZ51:LT51,"&gt;0"),Input!$A$6:$HV$6,0),FALSE),0),0))*$D51*$F51</f>
        <v>0</v>
      </c>
      <c r="DV51" s="1">
        <f>IF($E51+$I51+$D$7&lt;=DV$22,0,IF(DV$22-$D$7&gt;=$E51,IF(COUNTIF($KZ51:LU51,"&gt;0")&gt;0,VLOOKUP($C51,Input!$A$8:$HV$21,MATCH($DP$21+COUNTIF($KZ51:LU51,"&gt;0"),Input!$A$6:$HV$6,0),FALSE),0),0))*$D51*$F51</f>
        <v>0</v>
      </c>
      <c r="DW51" s="1">
        <f>IF($E51+$I51+$D$7&lt;=DW$22,0,IF(DW$22-$D$7&gt;=$E51,IF(COUNTIF($KZ51:LV51,"&gt;0")&gt;0,VLOOKUP($C51,Input!$A$8:$HV$21,MATCH($DP$21+COUNTIF($KZ51:LV51,"&gt;0"),Input!$A$6:$HV$6,0),FALSE),0),0))*$D51*$F51</f>
        <v>0</v>
      </c>
      <c r="DX51" s="1">
        <f>IF($E51+$I51+$D$7&lt;=DX$22,0,IF(DX$22-$D$7&gt;=$E51,IF(COUNTIF($KZ51:LW51,"&gt;0")&gt;0,VLOOKUP($C51,Input!$A$8:$HV$21,MATCH($DP$21+COUNTIF($KZ51:LW51,"&gt;0"),Input!$A$6:$HV$6,0),FALSE),0),0))*$D51*$F51</f>
        <v>0</v>
      </c>
      <c r="DY51" s="1">
        <f>IF($E51+$I51+$D$7&lt;=DY$22,0,IF(DY$22-$D$7&gt;=$E51,IF(COUNTIF($KZ51:LX51,"&gt;0")&gt;0,VLOOKUP($C51,Input!$A$8:$HV$21,MATCH($DP$21+COUNTIF($KZ51:LX51,"&gt;0"),Input!$A$6:$HV$6,0),FALSE),0),0))*$D51*$F51</f>
        <v>0</v>
      </c>
      <c r="DZ51" s="1">
        <f>IF($E51+$I51+$D$7&lt;=DZ$22,0,IF(DZ$22-$D$7&gt;=$E51,IF(COUNTIF($KZ51:LY51,"&gt;0")&gt;0,VLOOKUP($C51,Input!$A$8:$HV$21,MATCH($DP$21+COUNTIF($KZ51:LY51,"&gt;0"),Input!$A$6:$HV$6,0),FALSE),0),0))*$D51*$F51</f>
        <v>0</v>
      </c>
      <c r="EA51" s="1">
        <f>IF($E51+$I51+$D$7&lt;=EA$22,0,IF(EA$22-$D$7&gt;=$E51,IF(COUNTIF($KZ51:LZ51,"&gt;0")&gt;0,VLOOKUP($C51,Input!$A$8:$HV$21,MATCH($DP$21+COUNTIF($KZ51:LZ51,"&gt;0"),Input!$A$6:$HV$6,0),FALSE),0),0))*$D51*$F51</f>
        <v>0</v>
      </c>
      <c r="EB51" s="1">
        <f>IF($E51+$I51+$D$7&lt;=EB$22,0,IF(EB$22-$D$7&gt;=$E51,IF(COUNTIF($KZ51:MA51,"&gt;0")&gt;0,VLOOKUP($C51,Input!$A$8:$HV$21,MATCH($DP$21+COUNTIF($KZ51:MA51,"&gt;0"),Input!$A$6:$HV$6,0),FALSE),0),0))*$D51*$F51</f>
        <v>0</v>
      </c>
      <c r="EC51" s="1">
        <f>IF($E51+$I51+$D$7&lt;=EC$22,0,IF(EC$22-$D$7&gt;=$E51,IF(COUNTIF($KZ51:MB51,"&gt;0")&gt;0,VLOOKUP($C51,Input!$A$8:$HV$21,MATCH($DP$21+COUNTIF($KZ51:MB51,"&gt;0"),Input!$A$6:$HV$6,0),FALSE),0),0))*$D51*$F51</f>
        <v>7956000</v>
      </c>
      <c r="ED51" s="1">
        <f>IF($E51+$I51+$D$7&lt;=ED$22,0,IF(ED$22-$D$7&gt;=$E51,IF(COUNTIF($KZ51:MC51,"&gt;0")&gt;0,VLOOKUP($C51,Input!$A$8:$HV$21,MATCH($DP$21+COUNTIF($KZ51:MC51,"&gt;0"),Input!$A$6:$HV$6,0),FALSE),0),0))*$D51*$F51</f>
        <v>7956000</v>
      </c>
      <c r="EE51" s="1">
        <f>IF($E51+$I51+$D$7&lt;=EE$22,0,IF(EE$22-$D$7&gt;=$E51,IF(COUNTIF($KZ51:MD51,"&gt;0")&gt;0,VLOOKUP($C51,Input!$A$8:$HV$21,MATCH($DP$21+COUNTIF($KZ51:MD51,"&gt;0"),Input!$A$6:$HV$6,0),FALSE),0),0))*$D51*$F51</f>
        <v>7956000</v>
      </c>
      <c r="EF51" s="1">
        <f>IF($E51+$I51+$D$7&lt;=EF$22,0,IF(EF$22-$D$7&gt;=$E51,IF(COUNTIF($KZ51:ME51,"&gt;0")&gt;0,VLOOKUP($C51,Input!$A$8:$HV$21,MATCH($DP$21+COUNTIF($KZ51:ME51,"&gt;0"),Input!$A$6:$HV$6,0),FALSE),0),0))*$D51*$F51</f>
        <v>7956000</v>
      </c>
      <c r="EG51" s="1">
        <f>IF($E51+$I51+$D$7&lt;=EG$22,0,IF(EG$22-$D$7&gt;=$E51,IF(COUNTIF($KZ51:MF51,"&gt;0")&gt;0,VLOOKUP($C51,Input!$A$8:$HV$21,MATCH($DP$21+COUNTIF($KZ51:MF51,"&gt;0"),Input!$A$6:$HV$6,0),FALSE),0),0))*$D51*$F51</f>
        <v>7956000</v>
      </c>
      <c r="EH51" s="1">
        <f>IF($E51+$I51+$D$7&lt;=EH$22,0,IF(EH$22-$D$7&gt;=$E51,IF(COUNTIF($KZ51:MG51,"&gt;0")&gt;0,VLOOKUP($C51,Input!$A$8:$HV$21,MATCH($DP$21+COUNTIF($KZ51:MG51,"&gt;0"),Input!$A$6:$HV$6,0),FALSE),0),0))*$D51*$F51</f>
        <v>7956000</v>
      </c>
      <c r="EI51" s="1">
        <f>IF($E51+$I51+$D$7&lt;=EI$22,0,IF(EI$22-$D$7&gt;=$E51,IF(COUNTIF($KZ51:MH51,"&gt;0")&gt;0,VLOOKUP($C51,Input!$A$8:$HV$21,MATCH($DP$21+COUNTIF($KZ51:MH51,"&gt;0"),Input!$A$6:$HV$6,0),FALSE),0),0))*$D51*$F51</f>
        <v>7956000</v>
      </c>
      <c r="EJ51" s="1">
        <f>IF($E51+$I51+$D$7&lt;=EJ$22,0,IF(EJ$22-$D$7&gt;=$E51,IF(COUNTIF($KZ51:MI51,"&gt;0")&gt;0,VLOOKUP($C51,Input!$A$8:$HV$21,MATCH($DP$21+COUNTIF($KZ51:MI51,"&gt;0"),Input!$A$6:$HV$6,0),FALSE),0),0))*$D51*$F51</f>
        <v>7956000</v>
      </c>
      <c r="EK51" s="1">
        <f>IF($E51+$I51+$D$7&lt;=EK$22,0,IF(EK$22-$D$7&gt;=$E51,IF(COUNTIF($KZ51:MJ51,"&gt;0")&gt;0,VLOOKUP($C51,Input!$A$8:$HV$21,MATCH($DP$21+COUNTIF($KZ51:MJ51,"&gt;0"),Input!$A$6:$HV$6,0),FALSE),0),0))*$D51*$F51</f>
        <v>7956000</v>
      </c>
      <c r="EL51" s="1">
        <f>IF($E51+$I51+$D$7&lt;=EL$22,0,IF(EL$22-$D$7&gt;=$E51,IF(COUNTIF($KZ51:MK51,"&gt;0")&gt;0,VLOOKUP($C51,Input!$A$8:$HV$21,MATCH($DP$21+COUNTIF($KZ51:MK51,"&gt;0"),Input!$A$6:$HV$6,0),FALSE),0),0))*$D51*$F51</f>
        <v>7956000</v>
      </c>
      <c r="EM51" s="1">
        <f>IF($E51+$I51+$D$7&lt;=EM$22,0,IF(EM$22-$D$7&gt;=$E51,IF(COUNTIF($KZ51:ML51,"&gt;0")&gt;0,VLOOKUP($C51,Input!$A$8:$HV$21,MATCH($DP$21+COUNTIF($KZ51:ML51,"&gt;0"),Input!$A$6:$HV$6,0),FALSE),0),0))*$D51*$F51</f>
        <v>7956000</v>
      </c>
      <c r="EN51" s="1">
        <f>IF($E51+$I51+$D$7&lt;=EN$22,0,IF(EN$22-$D$7&gt;=$E51,IF(COUNTIF($KZ51:MM51,"&gt;0")&gt;0,VLOOKUP($C51,Input!$A$8:$HV$21,MATCH($DP$21+COUNTIF($KZ51:MM51,"&gt;0"),Input!$A$6:$HV$6,0),FALSE),0),0))*$D51*$F51</f>
        <v>7956000</v>
      </c>
      <c r="EO51" s="1">
        <f>IF($E51+$I51+$D$7&lt;=EO$22,0,IF(EO$22-$D$7&gt;=$E51,IF(COUNTIF($KZ51:MN51,"&gt;0")&gt;0,VLOOKUP($C51,Input!$A$8:$HV$21,MATCH($DP$21+COUNTIF($KZ51:MN51,"&gt;0"),Input!$A$6:$HV$6,0),FALSE),0),0))*$D51*$F51</f>
        <v>7956000</v>
      </c>
      <c r="EP51" s="1">
        <f>IF($E51+$I51+$D$7&lt;=EP$22,0,IF(EP$22-$D$7&gt;=$E51,IF(COUNTIF($KZ51:MO51,"&gt;0")&gt;0,VLOOKUP($C51,Input!$A$8:$HV$21,MATCH($DP$21+COUNTIF($KZ51:MO51,"&gt;0"),Input!$A$6:$HV$6,0),FALSE),0),0))*$D51*$F51</f>
        <v>7956000</v>
      </c>
      <c r="EQ51" s="1">
        <f>IF($E51+$I51+$D$7&lt;=EQ$22,0,IF(EQ$22-$D$7&gt;=$E51,IF(COUNTIF($KZ51:MP51,"&gt;0")&gt;0,VLOOKUP($C51,Input!$A$8:$HV$21,MATCH($DP$21+COUNTIF($KZ51:MP51,"&gt;0"),Input!$A$6:$HV$6,0),FALSE),0),0))*$D51*$F51</f>
        <v>0</v>
      </c>
      <c r="ER51" s="1">
        <f>IF($E51+$I51+$D$7&lt;=ER$22,0,IF(ER$22-$D$7&gt;=$E51,IF(COUNTIF($KZ51:MQ51,"&gt;0")&gt;0,VLOOKUP($C51,Input!$A$8:$HV$21,MATCH($DP$21+COUNTIF($KZ51:MQ51,"&gt;0"),Input!$A$6:$HV$6,0),FALSE),0),0))*$D51*$F51</f>
        <v>0</v>
      </c>
      <c r="ES51" s="1">
        <f>IF($E51+$I51+$D$7&lt;=ES$22,0,IF(ES$22-$D$7&gt;=$E51,IF(COUNTIF($KZ51:MR51,"&gt;0")&gt;0,VLOOKUP($C51,Input!$A$8:$HV$21,MATCH($DP$21+COUNTIF($KZ51:MR51,"&gt;0"),Input!$A$6:$HV$6,0),FALSE),0),0))*$D51*$F51</f>
        <v>0</v>
      </c>
      <c r="ET51" s="1">
        <f>IF($E51+$I51+$D$7&lt;=ET$22,0,IF(ET$22-$D$7&gt;=$E51,IF(COUNTIF($KZ51:MS51,"&gt;0")&gt;0,VLOOKUP($C51,Input!$A$8:$HV$21,MATCH($DP$21+COUNTIF($KZ51:MS51,"&gt;0"),Input!$A$6:$HV$6,0),FALSE),0),0))*$D51*$F51</f>
        <v>0</v>
      </c>
      <c r="EU51" s="1">
        <f>IF($E51+$I51+$D$7&lt;=EU$22,0,IF(EU$22-$D$7&gt;=$E51,IF(COUNTIF($KZ51:MT51,"&gt;0")&gt;0,VLOOKUP($C51,Input!$A$8:$HV$21,MATCH($DP$21+COUNTIF($KZ51:MT51,"&gt;0"),Input!$A$6:$HV$6,0),FALSE),0),0))*$D51*$F51</f>
        <v>0</v>
      </c>
      <c r="EV51" s="1">
        <f>IF($E51+$I51+$D$7&lt;=EV$22,0,IF(EV$22-$D$7&gt;=$E51,IF(COUNTIF($KZ51:MU51,"&gt;0")&gt;0,VLOOKUP($C51,Input!$A$8:$HV$21,MATCH($DP$21+COUNTIF($KZ51:MU51,"&gt;0"),Input!$A$6:$HV$6,0),FALSE),0),0))*$D51*$F51</f>
        <v>0</v>
      </c>
      <c r="EW51" s="1">
        <f>IF($E51+$I51+$D$7&lt;=EW$22,0,IF(EW$22-$D$7&gt;=$E51,IF(COUNTIF($KZ51:MV51,"&gt;0")&gt;0,VLOOKUP($C51,Input!$A$8:$HV$21,MATCH($DP$21+COUNTIF($KZ51:MV51,"&gt;0"),Input!$A$6:$HV$6,0),FALSE),0),0))*$D51*$F51</f>
        <v>0</v>
      </c>
      <c r="EX51" s="1">
        <f>IF($E51+$I51+$D$7&lt;=EX$22,0,IF(EX$22-$D$7&gt;=$E51,IF(COUNTIF($KZ51:MW51,"&gt;0")&gt;0,VLOOKUP($C51,Input!$A$8:$HV$21,MATCH($DP$21+COUNTIF($KZ51:MW51,"&gt;0"),Input!$A$6:$HV$6,0),FALSE),0),0))*$D51*$F51</f>
        <v>0</v>
      </c>
      <c r="EY51" s="1">
        <f>IF($E51+$I51+$D$7&lt;=EY$22,0,IF(EY$22-$D$7&gt;=$E51,IF(COUNTIF($KZ51:MX51,"&gt;0")&gt;0,VLOOKUP($C51,Input!$A$8:$HV$21,MATCH($DP$21+COUNTIF($KZ51:MX51,"&gt;0"),Input!$A$6:$HV$6,0),FALSE),0),0))*$D51*$F51</f>
        <v>0</v>
      </c>
      <c r="EZ51" s="1"/>
      <c r="FA51" t="str">
        <f>VLOOKUP($C51,Input!$A$8:$GZ$39,MATCH(FA$21,Input!$A$6:$GZ$6,0),FALSE)</f>
        <v>NA</v>
      </c>
      <c r="FB51">
        <f>IF((VLOOKUP($C51,Input!$A$8:$GZ$39,MATCH(FB$21,Input!$A$6:$GZ$6,0),FALSE))="Y",$D51/VLOOKUP($C51,Input!$A$8:$GZ$39,MATCH(FC$21,Input!$A$6:$GZ$6,0),FALSE),0)</f>
        <v>0</v>
      </c>
      <c r="FC51">
        <f>IF((VLOOKUP($C51,Input!$A$8:$GZ$39,MATCH(FB$21,Input!$A$6:$GZ$6,0),FALSE))="Y",0,IF((VLOOKUP($C51,Input!$A$8:$GZ$39,MATCH(FC$21,Input!$A$6:$GZ$6,0),FALSE))&gt;0,$D51/VLOOKUP($C51,Input!$A$8:$GZ$39,MATCH(FC$21,Input!$A$6:$GZ$6,0),FALSE),0))</f>
        <v>0</v>
      </c>
      <c r="FD51" s="1">
        <f>+IF($E51=FD$22,VLOOKUP($C51,Input!$A$8:$GZ$39,MATCH(FD$21,Input!$A$6:$GZ$6,0),FALSE),0)*IF(FD$19&gt;=MAX(FC$19:$FD$19),MIN((FD$19-MAX(FC$19:$FD$19)),(FD$19-FC$19)),0)+IF($E51=FD$22,VLOOKUP($C51,Input!$A$8:$GZ$39,MATCH(FD$21,Input!$A$6:$GZ$6,0),FALSE),0)*IF(FD$18&gt;=MAX(FC$18:$FD$18),MIN((FD$18-MAX(FC$18:$FD$18)),(FD$18-FC$18)),0)</f>
        <v>0</v>
      </c>
      <c r="FE51" s="1">
        <f>+IF($E51=FE$22,VLOOKUP($C51,Input!$A$8:$GZ$39,MATCH(FE$21,Input!$A$6:$GZ$6,0),FALSE),0)*IF(FE$19&gt;=MAX(FD$19:$FD$19),MIN((FE$19-MAX(FD$19:$FD$19)),(FE$19-FD$19)),0)+IF($E51=FE$22,VLOOKUP($C51,Input!$A$8:$GZ$39,MATCH(FE$21,Input!$A$6:$GZ$6,0),FALSE),0)*IF(FE$18&gt;=MAX(FD$18:$FD$18),MIN((FE$18-MAX(FD$18:$FD$18)),(FE$18-FD$18)),0)</f>
        <v>0</v>
      </c>
      <c r="FF51" s="1">
        <f>+IF($E51=FF$22,VLOOKUP($C51,Input!$A$8:$GZ$39,MATCH(FF$21,Input!$A$6:$GZ$6,0),FALSE),0)*IF(FF$19&gt;=MAX($FD$19:FE$19),MIN((FF$19-MAX($FD$19:FE$19)),(FF$19-FE$19)),0)+IF($E51=FF$22,VLOOKUP($C51,Input!$A$8:$GZ$39,MATCH(FF$21,Input!$A$6:$GZ$6,0),FALSE),0)*IF(FF$18&gt;=MAX($FD$18:FE$18),MIN((FF$18-MAX($FD$18:FE$18)),(FF$18-FE$18)),0)</f>
        <v>0</v>
      </c>
      <c r="FG51" s="1">
        <f>+IF($E51=FG$22,VLOOKUP($C51,Input!$A$8:$GZ$39,MATCH(FG$21,Input!$A$6:$GZ$6,0),FALSE),0)*IF(FG$19&gt;=MAX($FD$19:FF$19),MIN((FG$19-MAX($FD$19:FF$19)),(FG$19-FF$19)),0)+IF($E51=FG$22,VLOOKUP($C51,Input!$A$8:$GZ$39,MATCH(FG$21,Input!$A$6:$GZ$6,0),FALSE),0)*IF(FG$18&gt;=MAX($FD$18:FF$18),MIN((FG$18-MAX($FD$18:FF$18)),(FG$18-FF$18)),0)</f>
        <v>0</v>
      </c>
      <c r="FH51" s="1">
        <f>+IF($E51=FH$22,VLOOKUP($C51,Input!$A$8:$GZ$39,MATCH(FH$21,Input!$A$6:$GZ$6,0),FALSE),0)*IF(FH$19&gt;=MAX($FD$19:FG$19),MIN((FH$19-MAX($FD$19:FG$19)),(FH$19-FG$19)),0)+IF($E51=FH$22,VLOOKUP($C51,Input!$A$8:$GZ$39,MATCH(FH$21,Input!$A$6:$GZ$6,0),FALSE),0)*IF(FH$18&gt;=MAX($FD$18:FG$18),MIN((FH$18-MAX($FD$18:FG$18)),(FH$18-FG$18)),0)</f>
        <v>0</v>
      </c>
      <c r="FI51" s="1">
        <f>+IF($E51=FI$22,VLOOKUP($C51,Input!$A$8:$GZ$39,MATCH(FI$21,Input!$A$6:$GZ$6,0),FALSE),0)*IF(FI$19&gt;=MAX($FD$19:FH$19),MIN((FI$19-MAX($FD$19:FH$19)),(FI$19-FH$19)),0)+IF($E51=FI$22,VLOOKUP($C51,Input!$A$8:$GZ$39,MATCH(FI$21,Input!$A$6:$GZ$6,0),FALSE),0)*IF(FI$18&gt;=MAX($FD$18:FH$18),MIN((FI$18-MAX($FD$18:FH$18)),(FI$18-FH$18)),0)</f>
        <v>0</v>
      </c>
      <c r="FJ51" s="1">
        <f>+IF($E51=FJ$22,VLOOKUP($C51,Input!$A$8:$GZ$39,MATCH(FJ$21,Input!$A$6:$GZ$6,0),FALSE),0)*IF(FJ$19&gt;=MAX($FD$19:FI$19),MIN((FJ$19-MAX($FD$19:FI$19)),(FJ$19-FI$19)),0)+IF($E51=FJ$22,VLOOKUP($C51,Input!$A$8:$GZ$39,MATCH(FJ$21,Input!$A$6:$GZ$6,0),FALSE),0)*IF(FJ$18&gt;=MAX($FD$18:FI$18),MIN((FJ$18-MAX($FD$18:FI$18)),(FJ$18-FI$18)),0)</f>
        <v>0</v>
      </c>
      <c r="FK51" s="1">
        <f>+IF($E51=FK$22,VLOOKUP($C51,Input!$A$8:$GZ$39,MATCH(FK$21,Input!$A$6:$GZ$6,0),FALSE),0)*IF(FK$19&gt;=MAX($FD$19:FJ$19),MIN((FK$19-MAX($FD$19:FJ$19)),(FK$19-FJ$19)),0)+IF($E51=FK$22,VLOOKUP($C51,Input!$A$8:$GZ$39,MATCH(FK$21,Input!$A$6:$GZ$6,0),FALSE),0)*IF(FK$18&gt;=MAX($FD$18:FJ$18),MIN((FK$18-MAX($FD$18:FJ$18)),(FK$18-FJ$18)),0)</f>
        <v>0</v>
      </c>
      <c r="FL51" s="1">
        <f>+IF($E51=FL$22,VLOOKUP($C51,Input!$A$8:$GZ$39,MATCH(FL$21,Input!$A$6:$GZ$6,0),FALSE),0)*IF(FL$19&gt;=MAX($FD$19:FK$19),MIN((FL$19-MAX($FD$19:FK$19)),(FL$19-FK$19)),0)+IF($E51=FL$22,VLOOKUP($C51,Input!$A$8:$GZ$39,MATCH(FL$21,Input!$A$6:$GZ$6,0),FALSE),0)*IF(FL$18&gt;=MAX($FD$18:FK$18),MIN((FL$18-MAX($FD$18:FK$18)),(FL$18-FK$18)),0)</f>
        <v>0</v>
      </c>
      <c r="FM51" s="1">
        <f>+IF($E51=FM$22,VLOOKUP($C51,Input!$A$8:$GZ$39,MATCH(FM$21,Input!$A$6:$GZ$6,0),FALSE),0)*IF(FM$19&gt;=MAX($FD$19:FL$19),MIN((FM$19-MAX($FD$19:FL$19)),(FM$19-FL$19)),0)+IF($E51=FM$22,VLOOKUP($C51,Input!$A$8:$GZ$39,MATCH(FM$21,Input!$A$6:$GZ$6,0),FALSE),0)*IF(FM$18&gt;=MAX($FD$18:FL$18),MIN((FM$18-MAX($FD$18:FL$18)),(FM$18-FL$18)),0)</f>
        <v>0</v>
      </c>
      <c r="FN51" s="1">
        <f>+IF($E51=FN$22,VLOOKUP($C51,Input!$A$8:$GZ$39,MATCH(FN$21,Input!$A$6:$GZ$6,0),FALSE),0)*IF(FN$19&gt;=MAX($FD$19:FM$19),MIN((FN$19-MAX($FD$19:FM$19)),(FN$19-FM$19)),0)+IF($E51=FN$22,VLOOKUP($C51,Input!$A$8:$GZ$39,MATCH(FN$21,Input!$A$6:$GZ$6,0),FALSE),0)*IF(FN$18&gt;=MAX($FD$18:FM$18),MIN((FN$18-MAX($FD$18:FM$18)),(FN$18-FM$18)),0)</f>
        <v>0</v>
      </c>
      <c r="FO51" s="1">
        <f>+IF($E51=FO$22,VLOOKUP($C51,Input!$A$8:$GZ$39,MATCH(FO$21,Input!$A$6:$GZ$6,0),FALSE),0)*IF(FO$19&gt;=MAX($FD$19:FN$19),MIN((FO$19-MAX($FD$19:FN$19)),(FO$19-FN$19)),0)+IF($E51=FO$22,VLOOKUP($C51,Input!$A$8:$GZ$39,MATCH(FO$21,Input!$A$6:$GZ$6,0),FALSE),0)*IF(FO$18&gt;=MAX($FD$18:FN$18),MIN((FO$18-MAX($FD$18:FN$18)),(FO$18-FN$18)),0)</f>
        <v>0</v>
      </c>
      <c r="FP51" s="1">
        <f>+IF($E51=FP$22,VLOOKUP($C51,Input!$A$8:$GZ$39,MATCH(FP$21,Input!$A$6:$GZ$6,0),FALSE),0)*IF(FP$19&gt;=MAX($FD$19:FO$19),MIN((FP$19-MAX($FD$19:FO$19)),(FP$19-FO$19)),0)+IF($E51=FP$22,VLOOKUP($C51,Input!$A$8:$GZ$39,MATCH(FP$21,Input!$A$6:$GZ$6,0),FALSE),0)*IF(FP$18&gt;=MAX($FD$18:FO$18),MIN((FP$18-MAX($FD$18:FO$18)),(FP$18-FO$18)),0)</f>
        <v>0</v>
      </c>
      <c r="FQ51" s="1">
        <f>+IF($E51=FQ$22,VLOOKUP($C51,Input!$A$8:$GZ$39,MATCH(FQ$21,Input!$A$6:$GZ$6,0),FALSE),0)*IF(FQ$19&gt;=MAX($FD$19:FP$19),MIN((FQ$19-MAX($FD$19:FP$19)),(FQ$19-FP$19)),0)+IF($E51=FQ$22,VLOOKUP($C51,Input!$A$8:$GZ$39,MATCH(FQ$21,Input!$A$6:$GZ$6,0),FALSE),0)*IF(FQ$18&gt;=MAX($FD$18:FP$18),MIN((FQ$18-MAX($FD$18:FP$18)),(FQ$18-FP$18)),0)</f>
        <v>0</v>
      </c>
      <c r="FR51" s="1">
        <f>+IF($E51=FR$22,VLOOKUP($C51,Input!$A$8:$GZ$39,MATCH(FR$21,Input!$A$6:$GZ$6,0),FALSE),0)*IF(FR$19&gt;=MAX($FD$19:FQ$19),MIN((FR$19-MAX($FD$19:FQ$19)),(FR$19-FQ$19)),0)+IF($E51=FR$22,VLOOKUP($C51,Input!$A$8:$GZ$39,MATCH(FR$21,Input!$A$6:$GZ$6,0),FALSE),0)*IF(FR$18&gt;=MAX($FD$18:FQ$18),MIN((FR$18-MAX($FD$18:FQ$18)),(FR$18-FQ$18)),0)</f>
        <v>0</v>
      </c>
      <c r="FS51" s="1">
        <f>+IF($E51=FS$22,VLOOKUP($C51,Input!$A$8:$GZ$39,MATCH(FS$21,Input!$A$6:$GZ$6,0),FALSE),0)*IF(FS$19&gt;=MAX($FD$19:FR$19),MIN((FS$19-MAX($FD$19:FR$19)),(FS$19-FR$19)),0)+IF($E51=FS$22,VLOOKUP($C51,Input!$A$8:$GZ$39,MATCH(FS$21,Input!$A$6:$GZ$6,0),FALSE),0)*IF(FS$18&gt;=MAX($FD$18:FR$18),MIN((FS$18-MAX($FD$18:FR$18)),(FS$18-FR$18)),0)</f>
        <v>0</v>
      </c>
      <c r="FT51" s="1">
        <f>+IF($E51=FT$22,VLOOKUP($C51,Input!$A$8:$GZ$39,MATCH(FT$21,Input!$A$6:$GZ$6,0),FALSE),0)*IF(FT$19&gt;=MAX($FD$19:FS$19),MIN((FT$19-MAX($FD$19:FS$19)),(FT$19-FS$19)),0)+IF($E51=FT$22,VLOOKUP($C51,Input!$A$8:$GZ$39,MATCH(FT$21,Input!$A$6:$GZ$6,0),FALSE),0)*IF(FT$18&gt;=MAX($FD$18:FS$18),MIN((FT$18-MAX($FD$18:FS$18)),(FT$18-FS$18)),0)</f>
        <v>0</v>
      </c>
      <c r="FU51" s="1">
        <f>+IF($E51=FU$22,VLOOKUP($C51,Input!$A$8:$GZ$39,MATCH(FU$21,Input!$A$6:$GZ$6,0),FALSE),0)*IF(FU$19&gt;=MAX($FD$19:FT$19),MIN((FU$19-MAX($FD$19:FT$19)),(FU$19-FT$19)),0)+IF($E51=FU$22,VLOOKUP($C51,Input!$A$8:$GZ$39,MATCH(FU$21,Input!$A$6:$GZ$6,0),FALSE),0)*IF(FU$18&gt;=MAX($FD$18:FT$18),MIN((FU$18-MAX($FD$18:FT$18)),(FU$18-FT$18)),0)</f>
        <v>0</v>
      </c>
      <c r="FV51" s="1">
        <f>+IF($E51=FV$22,VLOOKUP($C51,Input!$A$8:$GZ$39,MATCH(FV$21,Input!$A$6:$GZ$6,0),FALSE),0)*IF(FV$19&gt;=MAX($FD$19:FU$19),MIN((FV$19-MAX($FD$19:FU$19)),(FV$19-FU$19)),0)+IF($E51=FV$22,VLOOKUP($C51,Input!$A$8:$GZ$39,MATCH(FV$21,Input!$A$6:$GZ$6,0),FALSE),0)*IF(FV$18&gt;=MAX($FD$18:FU$18),MIN((FV$18-MAX($FD$18:FU$18)),(FV$18-FU$18)),0)</f>
        <v>0</v>
      </c>
      <c r="FW51" s="1">
        <f>+IF($E51=FW$22,VLOOKUP($C51,Input!$A$8:$GZ$39,MATCH(FW$21,Input!$A$6:$GZ$6,0),FALSE),0)*IF(FW$19&gt;=MAX($FD$19:FV$19),MIN((FW$19-MAX($FD$19:FV$19)),(FW$19-FV$19)),0)+IF($E51=FW$22,VLOOKUP($C51,Input!$A$8:$GZ$39,MATCH(FW$21,Input!$A$6:$GZ$6,0),FALSE),0)*IF(FW$18&gt;=MAX($FD$18:FV$18),MIN((FW$18-MAX($FD$18:FV$18)),(FW$18-FV$18)),0)</f>
        <v>0</v>
      </c>
      <c r="FX51" s="1">
        <f>+IF($E51=FX$22,VLOOKUP($C51,Input!$A$8:$GZ$39,MATCH(FX$21,Input!$A$6:$GZ$6,0),FALSE),0)*IF(FX$19&gt;=MAX($FD$19:FW$19),MIN((FX$19-MAX($FD$19:FW$19)),(FX$19-FW$19)),0)+IF($E51=FX$22,VLOOKUP($C51,Input!$A$8:$GZ$39,MATCH(FX$21,Input!$A$6:$GZ$6,0),FALSE),0)*IF(FX$18&gt;=MAX($FD$18:FW$18),MIN((FX$18-MAX($FD$18:FW$18)),(FX$18-FW$18)),0)</f>
        <v>0</v>
      </c>
      <c r="FY51" s="1">
        <f>+IF($E51=FY$22,VLOOKUP($C51,Input!$A$8:$GZ$39,MATCH(FY$21,Input!$A$6:$GZ$6,0),FALSE),0)*IF(FY$19&gt;=MAX($FD$19:FX$19),MIN((FY$19-MAX($FD$19:FX$19)),(FY$19-FX$19)),0)+IF($E51=FY$22,VLOOKUP($C51,Input!$A$8:$GZ$39,MATCH(FY$21,Input!$A$6:$GZ$6,0),FALSE),0)*IF(FY$18&gt;=MAX($FD$18:FX$18),MIN((FY$18-MAX($FD$18:FX$18)),(FY$18-FX$18)),0)</f>
        <v>0</v>
      </c>
      <c r="FZ51" s="1">
        <f>+IF($E51=FZ$22,VLOOKUP($C51,Input!$A$8:$GZ$39,MATCH(FZ$21,Input!$A$6:$GZ$6,0),FALSE),0)*IF(FZ$19&gt;=MAX($FD$19:FY$19),MIN((FZ$19-MAX($FD$19:FY$19)),(FZ$19-FY$19)),0)+IF($E51=FZ$22,VLOOKUP($C51,Input!$A$8:$GZ$39,MATCH(FZ$21,Input!$A$6:$GZ$6,0),FALSE),0)*IF(FZ$18&gt;=MAX($FD$18:FY$18),MIN((FZ$18-MAX($FD$18:FY$18)),(FZ$18-FY$18)),0)</f>
        <v>0</v>
      </c>
      <c r="GA51" s="1">
        <f>+IF($E51=GA$22,VLOOKUP($C51,Input!$A$8:$GZ$39,MATCH(GA$21,Input!$A$6:$GZ$6,0),FALSE),0)*IF(GA$19&gt;=MAX($FD$19:FZ$19),MIN((GA$19-MAX($FD$19:FZ$19)),(GA$19-FZ$19)),0)+IF($E51=GA$22,VLOOKUP($C51,Input!$A$8:$GZ$39,MATCH(GA$21,Input!$A$6:$GZ$6,0),FALSE),0)*IF(GA$18&gt;=MAX($FD$18:FZ$18),MIN((GA$18-MAX($FD$18:FZ$18)),(GA$18-FZ$18)),0)</f>
        <v>0</v>
      </c>
      <c r="GB51" s="1">
        <f>+IF($E51=GB$22,VLOOKUP($C51,Input!$A$8:$GZ$39,MATCH(GB$21,Input!$A$6:$GZ$6,0),FALSE),0)*IF(GB$19&gt;=MAX($FD$19:GA$19),MIN((GB$19-MAX($FD$19:GA$19)),(GB$19-GA$19)),0)+IF($E51=GB$22,VLOOKUP($C51,Input!$A$8:$GZ$39,MATCH(GB$21,Input!$A$6:$GZ$6,0),FALSE),0)*IF(GB$18&gt;=MAX($FD$18:GA$18),MIN((GB$18-MAX($FD$18:GA$18)),(GB$18-GA$18)),0)</f>
        <v>0</v>
      </c>
      <c r="GC51" s="1">
        <f>+IF($E51=GC$22,VLOOKUP($C51,Input!$A$8:$GZ$39,MATCH(GC$21,Input!$A$6:$GZ$6,0),FALSE),0)*IF(GC$19&gt;=MAX($FD$19:GB$19),MIN((GC$19-MAX($FD$19:GB$19)),(GC$19-GB$19)),0)+IF($E51=GC$22,VLOOKUP($C51,Input!$A$8:$GZ$39,MATCH(GC$21,Input!$A$6:$GZ$6,0),FALSE),0)*IF(GC$18&gt;=MAX($FD$18:GB$18),MIN((GC$18-MAX($FD$18:GB$18)),(GC$18-GB$18)),0)</f>
        <v>0</v>
      </c>
      <c r="GD51" s="1">
        <f>+IF($E51=GD$22,VLOOKUP($C51,Input!$A$8:$GZ$39,MATCH(GD$21,Input!$A$6:$GZ$6,0),FALSE),0)*IF(GD$19&gt;=MAX($FD$19:GC$19),MIN((GD$19-MAX($FD$19:GC$19)),(GD$19-GC$19)),0)+IF($E51=GD$22,VLOOKUP($C51,Input!$A$8:$GZ$39,MATCH(GD$21,Input!$A$6:$GZ$6,0),FALSE),0)*IF(GD$18&gt;=MAX($FD$18:GC$18),MIN((GD$18-MAX($FD$18:GC$18)),(GD$18-GC$18)),0)</f>
        <v>0</v>
      </c>
      <c r="GE51" s="1">
        <f>+IF($E51=GE$22,VLOOKUP($C51,Input!$A$8:$GZ$39,MATCH(GE$21,Input!$A$6:$GZ$6,0),FALSE),0)*IF(GE$19&gt;=MAX($FD$19:GD$19),MIN((GE$19-MAX($FD$19:GD$19)),(GE$19-GD$19)),0)+IF($E51=GE$22,VLOOKUP($C51,Input!$A$8:$GZ$39,MATCH(GE$21,Input!$A$6:$GZ$6,0),FALSE),0)*IF(GE$18&gt;=MAX($FD$18:GD$18),MIN((GE$18-MAX($FD$18:GD$18)),(GE$18-GD$18)),0)</f>
        <v>0</v>
      </c>
      <c r="GF51" s="1">
        <f>+IF($E51=GF$22,VLOOKUP($C51,Input!$A$8:$GZ$39,MATCH(GF$21,Input!$A$6:$GZ$6,0),FALSE),0)*IF(GF$19&gt;=MAX($FD$19:GE$19),MIN((GF$19-MAX($FD$19:GE$19)),(GF$19-GE$19)),0)+IF($E51=GF$22,VLOOKUP($C51,Input!$A$8:$GZ$39,MATCH(GF$21,Input!$A$6:$GZ$6,0),FALSE),0)*IF(GF$18&gt;=MAX($FD$18:GE$18),MIN((GF$18-MAX($FD$18:GE$18)),(GF$18-GE$18)),0)</f>
        <v>0</v>
      </c>
      <c r="GG51" s="1">
        <f>+IF($E51=GG$22,VLOOKUP($C51,Input!$A$8:$GZ$39,MATCH(GG$21,Input!$A$6:$GZ$6,0),FALSE),0)*IF(GG$19&gt;=MAX($FD$19:GF$19),MIN((GG$19-MAX($FD$19:GF$19)),(GG$19-GF$19)),0)+IF($E51=GG$22,VLOOKUP($C51,Input!$A$8:$GZ$39,MATCH(GG$21,Input!$A$6:$GZ$6,0),FALSE),0)*IF(GG$18&gt;=MAX($FD$18:GF$18),MIN((GG$18-MAX($FD$18:GF$18)),(GG$18-GF$18)),0)</f>
        <v>0</v>
      </c>
      <c r="GH51" s="1">
        <f>+IF($E51=GH$22,VLOOKUP($C51,Input!$A$8:$GZ$39,MATCH(GH$21,Input!$A$6:$GZ$6,0),FALSE),0)*IF(GH$19&gt;=MAX($FD$19:GG$19),MIN((GH$19-MAX($FD$19:GG$19)),(GH$19-GG$19)),0)+IF($E51=GH$22,VLOOKUP($C51,Input!$A$8:$GZ$39,MATCH(GH$21,Input!$A$6:$GZ$6,0),FALSE),0)*IF(GH$18&gt;=MAX($FD$18:GG$18),MIN((GH$18-MAX($FD$18:GG$18)),(GH$18-GG$18)),0)</f>
        <v>0</v>
      </c>
      <c r="GI51" s="1">
        <f>+IF($E51=GI$22,VLOOKUP($C51,Input!$A$8:$GZ$39,MATCH(GI$21,Input!$A$6:$GZ$6,0),FALSE),0)*IF(GI$19&gt;=MAX($FD$19:GH$19),MIN((GI$19-MAX($FD$19:GH$19)),(GI$19-GH$19)),0)+IF($E51=GI$22,VLOOKUP($C51,Input!$A$8:$GZ$39,MATCH(GI$21,Input!$A$6:$GZ$6,0),FALSE),0)*IF(GI$18&gt;=MAX($FD$18:GH$18),MIN((GI$18-MAX($FD$18:GH$18)),(GI$18-GH$18)),0)</f>
        <v>0</v>
      </c>
      <c r="GJ51" s="1">
        <f>+IF($E51=GJ$22,VLOOKUP($C51,Input!$A$8:$GZ$39,MATCH(GJ$21,Input!$A$6:$GZ$6,0),FALSE),0)*IF(GJ$19&gt;=MAX($FD$19:GI$19),MIN((GJ$19-MAX($FD$19:GI$19)),(GJ$19-GI$19)),0)+IF($E51=GJ$22,VLOOKUP($C51,Input!$A$8:$GZ$39,MATCH(GJ$21,Input!$A$6:$GZ$6,0),FALSE),0)*IF(GJ$18&gt;=MAX($FD$18:GI$18),MIN((GJ$18-MAX($FD$18:GI$18)),(GJ$18-GI$18)),0)</f>
        <v>0</v>
      </c>
      <c r="GK51" s="1">
        <f>+IF($E51=GK$22,VLOOKUP($C51,Input!$A$8:$GZ$39,MATCH(GK$21,Input!$A$6:$GZ$6,0),FALSE),0)*IF(GK$19&gt;=MAX($FD$19:GJ$19),MIN((GK$19-MAX($FD$19:GJ$19)),(GK$19-GJ$19)),0)+IF($E51=GK$22,VLOOKUP($C51,Input!$A$8:$GZ$39,MATCH(GK$21,Input!$A$6:$GZ$6,0),FALSE),0)*IF(GK$18&gt;=MAX($FD$18:GJ$18),MIN((GK$18-MAX($FD$18:GJ$18)),(GK$18-GJ$18)),0)</f>
        <v>0</v>
      </c>
      <c r="GL51" s="1">
        <f>+IF($E51=GL$22,VLOOKUP($C51,Input!$A$8:$GZ$39,MATCH(GL$21,Input!$A$6:$GZ$6,0),FALSE),0)*IF(GL$19&gt;=MAX($FD$19:GK$19),MIN((GL$19-MAX($FD$19:GK$19)),(GL$19-GK$19)),0)+IF($E51=GL$22,VLOOKUP($C51,Input!$A$8:$GZ$39,MATCH(GL$21,Input!$A$6:$GZ$6,0),FALSE),0)*IF(GL$18&gt;=MAX($FD$18:GK$18),MIN((GL$18-MAX($FD$18:GK$18)),(GL$18-GK$18)),0)</f>
        <v>0</v>
      </c>
      <c r="GM51" s="42"/>
      <c r="GN51" t="str">
        <f>VLOOKUP($C51,Input!$A$8:$GZ$39,MATCH(GN$21,Input!$A$6:$GZ$6,0),FALSE)</f>
        <v>NA</v>
      </c>
      <c r="GO51">
        <f>IF((VLOOKUP($C51,Input!$A$8:$GZ$39,MATCH(GO$21,Input!$A$6:$GZ$6,0),FALSE))="Y",$D51/VLOOKUP($C51,Input!$A$8:$GZ$39,MATCH(GP$21,Input!$A$6:$GZ$6,0),FALSE),0)</f>
        <v>0</v>
      </c>
      <c r="GP51">
        <f>IF((VLOOKUP($C51,Input!$A$8:$GZ$39,MATCH(GO$21,Input!$A$6:$GZ$6,0),FALSE))="Y",0,IF((VLOOKUP($C51,Input!$A$8:$GZ$39,MATCH(GP$21,Input!$A$6:$GZ$6,0),FALSE))&gt;0,$D51/VLOOKUP($C51,Input!$A$8:$GZ$39,MATCH(GP$21,Input!$A$6:$GZ$6,0),FALSE),0))</f>
        <v>0</v>
      </c>
      <c r="GQ51" s="1">
        <f>+IF($E51=GQ$22,VLOOKUP($C51,Input!$A$8:$GZ$39,MATCH(GQ$21,Input!$A$6:$GZ$6,0),FALSE),0)*IF(GQ$19&gt;=MAX($GP$19:GP$19),MIN((GQ$19-MAX($GP$19:GP$19)),(GQ$19-GP$19)),0)+IF($E51=GQ$22,VLOOKUP($C51,Input!$A$8:$GZ$39,MATCH(GQ$21,Input!$A$6:$GZ$6,0),FALSE),0)*IF(GQ$18&gt;=MAX($GP$18:GP$18),MIN((GQ$18-MAX($GP$18:GP$18)),(GQ$18-GP$18)),0)</f>
        <v>0</v>
      </c>
      <c r="GR51" s="1">
        <f>+IF($E51=GR$22,VLOOKUP($C51,Input!$A$8:$GZ$39,MATCH(GR$21,Input!$A$6:$GZ$6,0),FALSE),0)*IF(GR$19&gt;=MAX($GP$19:GQ$19),MIN((GR$19-MAX($GP$19:GQ$19)),(GR$19-GQ$19)),0)+IF($E51=GR$22,VLOOKUP($C51,Input!$A$8:$GZ$39,MATCH(GR$21,Input!$A$6:$GZ$6,0),FALSE),0)*IF(GR$18&gt;=MAX($GP$18:GQ$18),MIN((GR$18-MAX($GP$18:GQ$18)),(GR$18-GQ$18)),0)</f>
        <v>0</v>
      </c>
      <c r="GS51" s="1">
        <f>+IF($E51=GS$22,VLOOKUP($C51,Input!$A$8:$GZ$39,MATCH(GS$21,Input!$A$6:$GZ$6,0),FALSE),0)*IF(GS$19&gt;=MAX($GP$19:GR$19),MIN((GS$19-MAX($GP$19:GR$19)),(GS$19-GR$19)),0)+IF($E51=GS$22,VLOOKUP($C51,Input!$A$8:$GZ$39,MATCH(GS$21,Input!$A$6:$GZ$6,0),FALSE),0)*IF(GS$18&gt;=MAX($GP$18:GR$18),MIN((GS$18-MAX($GP$18:GR$18)),(GS$18-GR$18)),0)</f>
        <v>0</v>
      </c>
      <c r="GT51" s="1">
        <f>+IF($E51=GT$22,VLOOKUP($C51,Input!$A$8:$GZ$39,MATCH(GT$21,Input!$A$6:$GZ$6,0),FALSE),0)*IF(GT$19&gt;=MAX($GP$19:GS$19),MIN((GT$19-MAX($GP$19:GS$19)),(GT$19-GS$19)),0)+IF($E51=GT$22,VLOOKUP($C51,Input!$A$8:$GZ$39,MATCH(GT$21,Input!$A$6:$GZ$6,0),FALSE),0)*IF(GT$18&gt;=MAX($GP$18:GS$18),MIN((GT$18-MAX($GP$18:GS$18)),(GT$18-GS$18)),0)</f>
        <v>0</v>
      </c>
      <c r="GU51" s="1">
        <f>+IF($E51=GU$22,VLOOKUP($C51,Input!$A$8:$GZ$39,MATCH(GU$21,Input!$A$6:$GZ$6,0),FALSE),0)*IF(GU$19&gt;=MAX($GP$19:GT$19),MIN((GU$19-MAX($GP$19:GT$19)),(GU$19-GT$19)),0)+IF($E51=GU$22,VLOOKUP($C51,Input!$A$8:$GZ$39,MATCH(GU$21,Input!$A$6:$GZ$6,0),FALSE),0)*IF(GU$18&gt;=MAX($GP$18:GT$18),MIN((GU$18-MAX($GP$18:GT$18)),(GU$18-GT$18)),0)</f>
        <v>0</v>
      </c>
      <c r="GV51" s="1">
        <f>+IF($E51=GV$22,VLOOKUP($C51,Input!$A$8:$GZ$39,MATCH(GV$21,Input!$A$6:$GZ$6,0),FALSE),0)*IF(GV$19&gt;=MAX($GP$19:GU$19),MIN((GV$19-MAX($GP$19:GU$19)),(GV$19-GU$19)),0)+IF($E51=GV$22,VLOOKUP($C51,Input!$A$8:$GZ$39,MATCH(GV$21,Input!$A$6:$GZ$6,0),FALSE),0)*IF(GV$18&gt;=MAX($GP$18:GU$18),MIN((GV$18-MAX($GP$18:GU$18)),(GV$18-GU$18)),0)</f>
        <v>0</v>
      </c>
      <c r="GW51" s="1">
        <f>+IF($E51=GW$22,VLOOKUP($C51,Input!$A$8:$GZ$39,MATCH(GW$21,Input!$A$6:$GZ$6,0),FALSE),0)*IF(GW$19&gt;=MAX($GP$19:GV$19),MIN((GW$19-MAX($GP$19:GV$19)),(GW$19-GV$19)),0)+IF($E51=GW$22,VLOOKUP($C51,Input!$A$8:$GZ$39,MATCH(GW$21,Input!$A$6:$GZ$6,0),FALSE),0)*IF(GW$18&gt;=MAX($GP$18:GV$18),MIN((GW$18-MAX($GP$18:GV$18)),(GW$18-GV$18)),0)</f>
        <v>0</v>
      </c>
      <c r="GX51" s="1">
        <f>+IF($E51=GX$22,VLOOKUP($C51,Input!$A$8:$GZ$39,MATCH(GX$21,Input!$A$6:$GZ$6,0),FALSE),0)*IF(GX$19&gt;=MAX($GP$19:GW$19),MIN((GX$19-MAX($GP$19:GW$19)),(GX$19-GW$19)),0)+IF($E51=GX$22,VLOOKUP($C51,Input!$A$8:$GZ$39,MATCH(GX$21,Input!$A$6:$GZ$6,0),FALSE),0)*IF(GX$18&gt;=MAX($GP$18:GW$18),MIN((GX$18-MAX($GP$18:GW$18)),(GX$18-GW$18)),0)</f>
        <v>0</v>
      </c>
      <c r="GY51" s="1">
        <f>+IF($E51=GY$22,VLOOKUP($C51,Input!$A$8:$GZ$39,MATCH(GY$21,Input!$A$6:$GZ$6,0),FALSE),0)*IF(GY$19&gt;=MAX($GP$19:GX$19),MIN((GY$19-MAX($GP$19:GX$19)),(GY$19-GX$19)),0)+IF($E51=GY$22,VLOOKUP($C51,Input!$A$8:$GZ$39,MATCH(GY$21,Input!$A$6:$GZ$6,0),FALSE),0)*IF(GY$18&gt;=MAX($GP$18:GX$18),MIN((GY$18-MAX($GP$18:GX$18)),(GY$18-GX$18)),0)</f>
        <v>0</v>
      </c>
      <c r="GZ51" s="1">
        <f>+IF($E51=GZ$22,VLOOKUP($C51,Input!$A$8:$GZ$39,MATCH(GZ$21,Input!$A$6:$GZ$6,0),FALSE),0)*IF(GZ$19&gt;=MAX($GP$19:GY$19),MIN((GZ$19-MAX($GP$19:GY$19)),(GZ$19-GY$19)),0)+IF($E51=GZ$22,VLOOKUP($C51,Input!$A$8:$GZ$39,MATCH(GZ$21,Input!$A$6:$GZ$6,0),FALSE),0)*IF(GZ$18&gt;=MAX($GP$18:GY$18),MIN((GZ$18-MAX($GP$18:GY$18)),(GZ$18-GY$18)),0)</f>
        <v>0</v>
      </c>
      <c r="HA51" s="1">
        <f>+IF($E51=HA$22,VLOOKUP($C51,Input!$A$8:$GZ$39,MATCH(HA$21,Input!$A$6:$GZ$6,0),FALSE),0)*IF(HA$19&gt;=MAX($GP$19:GZ$19),MIN((HA$19-MAX($GP$19:GZ$19)),(HA$19-GZ$19)),0)+IF($E51=HA$22,VLOOKUP($C51,Input!$A$8:$GZ$39,MATCH(HA$21,Input!$A$6:$GZ$6,0),FALSE),0)*IF(HA$18&gt;=MAX($GP$18:GZ$18),MIN((HA$18-MAX($GP$18:GZ$18)),(HA$18-GZ$18)),0)</f>
        <v>0</v>
      </c>
      <c r="HB51" s="1">
        <f>+IF($E51=HB$22,VLOOKUP($C51,Input!$A$8:$GZ$39,MATCH(HB$21,Input!$A$6:$GZ$6,0),FALSE),0)*IF(HB$19&gt;=MAX($GP$19:HA$19),MIN((HB$19-MAX($GP$19:HA$19)),(HB$19-HA$19)),0)+IF($E51=HB$22,VLOOKUP($C51,Input!$A$8:$GZ$39,MATCH(HB$21,Input!$A$6:$GZ$6,0),FALSE),0)*IF(HB$18&gt;=MAX($GP$18:HA$18),MIN((HB$18-MAX($GP$18:HA$18)),(HB$18-HA$18)),0)</f>
        <v>0</v>
      </c>
      <c r="HC51" s="1">
        <f>+IF($E51=HC$22,VLOOKUP($C51,Input!$A$8:$GZ$39,MATCH(HC$21,Input!$A$6:$GZ$6,0),FALSE),0)*IF(HC$19&gt;=MAX($GP$19:HB$19),MIN((HC$19-MAX($GP$19:HB$19)),(HC$19-HB$19)),0)+IF($E51=HC$22,VLOOKUP($C51,Input!$A$8:$GZ$39,MATCH(HC$21,Input!$A$6:$GZ$6,0),FALSE),0)*IF(HC$18&gt;=MAX($GP$18:HB$18),MIN((HC$18-MAX($GP$18:HB$18)),(HC$18-HB$18)),0)</f>
        <v>0</v>
      </c>
      <c r="HD51" s="1">
        <f>+IF($E51=HD$22,VLOOKUP($C51,Input!$A$8:$GZ$39,MATCH(HD$21,Input!$A$6:$GZ$6,0),FALSE),0)*IF(HD$19&gt;=MAX($GP$19:HC$19),MIN((HD$19-MAX($GP$19:HC$19)),(HD$19-HC$19)),0)+IF($E51=HD$22,VLOOKUP($C51,Input!$A$8:$GZ$39,MATCH(HD$21,Input!$A$6:$GZ$6,0),FALSE),0)*IF(HD$18&gt;=MAX($GP$18:HC$18),MIN((HD$18-MAX($GP$18:HC$18)),(HD$18-HC$18)),0)</f>
        <v>0</v>
      </c>
      <c r="HE51" s="1">
        <f>+IF($E51=HE$22,VLOOKUP($C51,Input!$A$8:$GZ$39,MATCH(HE$21,Input!$A$6:$GZ$6,0),FALSE),0)*IF(HE$19&gt;=MAX($GP$19:HD$19),MIN((HE$19-MAX($GP$19:HD$19)),(HE$19-HD$19)),0)+IF($E51=HE$22,VLOOKUP($C51,Input!$A$8:$GZ$39,MATCH(HE$21,Input!$A$6:$GZ$6,0),FALSE),0)*IF(HE$18&gt;=MAX($GP$18:HD$18),MIN((HE$18-MAX($GP$18:HD$18)),(HE$18-HD$18)),0)</f>
        <v>0</v>
      </c>
      <c r="HF51" s="1">
        <f>+IF($E51=HF$22,VLOOKUP($C51,Input!$A$8:$GZ$39,MATCH(HF$21,Input!$A$6:$GZ$6,0),FALSE),0)*IF(HF$19&gt;=MAX($GP$19:HE$19),MIN((HF$19-MAX($GP$19:HE$19)),(HF$19-HE$19)),0)+IF($E51=HF$22,VLOOKUP($C51,Input!$A$8:$GZ$39,MATCH(HF$21,Input!$A$6:$GZ$6,0),FALSE),0)*IF(HF$18&gt;=MAX($GP$18:HE$18),MIN((HF$18-MAX($GP$18:HE$18)),(HF$18-HE$18)),0)</f>
        <v>0</v>
      </c>
      <c r="HG51" s="1">
        <f>+IF($E51=HG$22,VLOOKUP($C51,Input!$A$8:$GZ$39,MATCH(HG$21,Input!$A$6:$GZ$6,0),FALSE),0)*IF(HG$19&gt;=MAX($GP$19:HF$19),MIN((HG$19-MAX($GP$19:HF$19)),(HG$19-HF$19)),0)+IF($E51=HG$22,VLOOKUP($C51,Input!$A$8:$GZ$39,MATCH(HG$21,Input!$A$6:$GZ$6,0),FALSE),0)*IF(HG$18&gt;=MAX($GP$18:HF$18),MIN((HG$18-MAX($GP$18:HF$18)),(HG$18-HF$18)),0)</f>
        <v>0</v>
      </c>
      <c r="HH51" s="1">
        <f>+IF($E51=HH$22,VLOOKUP($C51,Input!$A$8:$GZ$39,MATCH(HH$21,Input!$A$6:$GZ$6,0),FALSE),0)*IF(HH$19&gt;=MAX($GP$19:HG$19),MIN((HH$19-MAX($GP$19:HG$19)),(HH$19-HG$19)),0)+IF($E51=HH$22,VLOOKUP($C51,Input!$A$8:$GZ$39,MATCH(HH$21,Input!$A$6:$GZ$6,0),FALSE),0)*IF(HH$18&gt;=MAX($GP$18:HG$18),MIN((HH$18-MAX($GP$18:HG$18)),(HH$18-HG$18)),0)</f>
        <v>0</v>
      </c>
      <c r="HI51" s="1">
        <f>+IF($E51=HI$22,VLOOKUP($C51,Input!$A$8:$GZ$39,MATCH(HI$21,Input!$A$6:$GZ$6,0),FALSE),0)*IF(HI$19&gt;=MAX($GP$19:HH$19),MIN((HI$19-MAX($GP$19:HH$19)),(HI$19-HH$19)),0)+IF($E51=HI$22,VLOOKUP($C51,Input!$A$8:$GZ$39,MATCH(HI$21,Input!$A$6:$GZ$6,0),FALSE),0)*IF(HI$18&gt;=MAX($GP$18:HH$18),MIN((HI$18-MAX($GP$18:HH$18)),(HI$18-HH$18)),0)</f>
        <v>0</v>
      </c>
      <c r="HJ51" s="1">
        <f>+IF($E51=HJ$22,VLOOKUP($C51,Input!$A$8:$GZ$39,MATCH(HJ$21,Input!$A$6:$GZ$6,0),FALSE),0)*IF(HJ$19&gt;=MAX($GP$19:HI$19),MIN((HJ$19-MAX($GP$19:HI$19)),(HJ$19-HI$19)),0)+IF($E51=HJ$22,VLOOKUP($C51,Input!$A$8:$GZ$39,MATCH(HJ$21,Input!$A$6:$GZ$6,0),FALSE),0)*IF(HJ$18&gt;=MAX($GP$18:HI$18),MIN((HJ$18-MAX($GP$18:HI$18)),(HJ$18-HI$18)),0)</f>
        <v>0</v>
      </c>
      <c r="HK51" s="1">
        <f>+IF($E51=HK$22,VLOOKUP($C51,Input!$A$8:$GZ$39,MATCH(HK$21,Input!$A$6:$GZ$6,0),FALSE),0)*IF(HK$19&gt;=MAX($GP$19:HJ$19),MIN((HK$19-MAX($GP$19:HJ$19)),(HK$19-HJ$19)),0)+IF($E51=HK$22,VLOOKUP($C51,Input!$A$8:$GZ$39,MATCH(HK$21,Input!$A$6:$GZ$6,0),FALSE),0)*IF(HK$18&gt;=MAX($GP$18:HJ$18),MIN((HK$18-MAX($GP$18:HJ$18)),(HK$18-HJ$18)),0)</f>
        <v>0</v>
      </c>
      <c r="HL51" s="1">
        <f>+IF($E51=HL$22,VLOOKUP($C51,Input!$A$8:$GZ$39,MATCH(HL$21,Input!$A$6:$GZ$6,0),FALSE),0)*IF(HL$19&gt;=MAX($GP$19:HK$19),MIN((HL$19-MAX($GP$19:HK$19)),(HL$19-HK$19)),0)+IF($E51=HL$22,VLOOKUP($C51,Input!$A$8:$GZ$39,MATCH(HL$21,Input!$A$6:$GZ$6,0),FALSE),0)*IF(HL$18&gt;=MAX($GP$18:HK$18),MIN((HL$18-MAX($GP$18:HK$18)),(HL$18-HK$18)),0)</f>
        <v>0</v>
      </c>
      <c r="HM51" s="1">
        <f>+IF($E51=HM$22,VLOOKUP($C51,Input!$A$8:$GZ$39,MATCH(HM$21,Input!$A$6:$GZ$6,0),FALSE),0)*IF(HM$19&gt;=MAX($GP$19:HL$19),MIN((HM$19-MAX($GP$19:HL$19)),(HM$19-HL$19)),0)+IF($E51=HM$22,VLOOKUP($C51,Input!$A$8:$GZ$39,MATCH(HM$21,Input!$A$6:$GZ$6,0),FALSE),0)*IF(HM$18&gt;=MAX($GP$18:HL$18),MIN((HM$18-MAX($GP$18:HL$18)),(HM$18-HL$18)),0)</f>
        <v>0</v>
      </c>
      <c r="HN51" s="1">
        <f>+IF($E51=HN$22,VLOOKUP($C51,Input!$A$8:$GZ$39,MATCH(HN$21,Input!$A$6:$GZ$6,0),FALSE),0)*IF(HN$19&gt;=MAX($GP$19:HM$19),MIN((HN$19-MAX($GP$19:HM$19)),(HN$19-HM$19)),0)+IF($E51=HN$22,VLOOKUP($C51,Input!$A$8:$GZ$39,MATCH(HN$21,Input!$A$6:$GZ$6,0),FALSE),0)*IF(HN$18&gt;=MAX($GP$18:HM$18),MIN((HN$18-MAX($GP$18:HM$18)),(HN$18-HM$18)),0)</f>
        <v>0</v>
      </c>
      <c r="HO51" s="1">
        <f>+IF($E51=HO$22,VLOOKUP($C51,Input!$A$8:$GZ$39,MATCH(HO$21,Input!$A$6:$GZ$6,0),FALSE),0)*IF(HO$19&gt;=MAX($GP$19:HN$19),MIN((HO$19-MAX($GP$19:HN$19)),(HO$19-HN$19)),0)+IF($E51=HO$22,VLOOKUP($C51,Input!$A$8:$GZ$39,MATCH(HO$21,Input!$A$6:$GZ$6,0),FALSE),0)*IF(HO$18&gt;=MAX($GP$18:HN$18),MIN((HO$18-MAX($GP$18:HN$18)),(HO$18-HN$18)),0)</f>
        <v>0</v>
      </c>
      <c r="HP51" s="1">
        <f>+IF($E51=HP$22,VLOOKUP($C51,Input!$A$8:$GZ$39,MATCH(HP$21,Input!$A$6:$GZ$6,0),FALSE),0)*IF(HP$19&gt;=MAX($GP$19:HO$19),MIN((HP$19-MAX($GP$19:HO$19)),(HP$19-HO$19)),0)+IF($E51=HP$22,VLOOKUP($C51,Input!$A$8:$GZ$39,MATCH(HP$21,Input!$A$6:$GZ$6,0),FALSE),0)*IF(HP$18&gt;=MAX($GP$18:HO$18),MIN((HP$18-MAX($GP$18:HO$18)),(HP$18-HO$18)),0)</f>
        <v>0</v>
      </c>
      <c r="HQ51" s="1">
        <f>+IF($E51=HQ$22,VLOOKUP($C51,Input!$A$8:$GZ$39,MATCH(HQ$21,Input!$A$6:$GZ$6,0),FALSE),0)*IF(HQ$19&gt;=MAX($GP$19:HP$19),MIN((HQ$19-MAX($GP$19:HP$19)),(HQ$19-HP$19)),0)+IF($E51=HQ$22,VLOOKUP($C51,Input!$A$8:$GZ$39,MATCH(HQ$21,Input!$A$6:$GZ$6,0),FALSE),0)*IF(HQ$18&gt;=MAX($GP$18:HP$18),MIN((HQ$18-MAX($GP$18:HP$18)),(HQ$18-HP$18)),0)</f>
        <v>0</v>
      </c>
      <c r="HR51" s="1">
        <f>+IF($E51=HR$22,VLOOKUP($C51,Input!$A$8:$GZ$39,MATCH(HR$21,Input!$A$6:$GZ$6,0),FALSE),0)*IF(HR$19&gt;=MAX($GP$19:HQ$19),MIN((HR$19-MAX($GP$19:HQ$19)),(HR$19-HQ$19)),0)+IF($E51=HR$22,VLOOKUP($C51,Input!$A$8:$GZ$39,MATCH(HR$21,Input!$A$6:$GZ$6,0),FALSE),0)*IF(HR$18&gt;=MAX($GP$18:HQ$18),MIN((HR$18-MAX($GP$18:HQ$18)),(HR$18-HQ$18)),0)</f>
        <v>0</v>
      </c>
      <c r="HS51" s="1">
        <f>+IF($E51=HS$22,VLOOKUP($C51,Input!$A$8:$GZ$39,MATCH(HS$21,Input!$A$6:$GZ$6,0),FALSE),0)*IF(HS$19&gt;=MAX($GP$19:HR$19),MIN((HS$19-MAX($GP$19:HR$19)),(HS$19-HR$19)),0)+IF($E51=HS$22,VLOOKUP($C51,Input!$A$8:$GZ$39,MATCH(HS$21,Input!$A$6:$GZ$6,0),FALSE),0)*IF(HS$18&gt;=MAX($GP$18:HR$18),MIN((HS$18-MAX($GP$18:HR$18)),(HS$18-HR$18)),0)</f>
        <v>0</v>
      </c>
      <c r="HT51" s="1">
        <f>+IF($E51=HT$22,VLOOKUP($C51,Input!$A$8:$GZ$39,MATCH(HT$21,Input!$A$6:$GZ$6,0),FALSE),0)*IF(HT$19&gt;=MAX($GP$19:HS$19),MIN((HT$19-MAX($GP$19:HS$19)),(HT$19-HS$19)),0)+IF($E51=HT$22,VLOOKUP($C51,Input!$A$8:$GZ$39,MATCH(HT$21,Input!$A$6:$GZ$6,0),FALSE),0)*IF(HT$18&gt;=MAX($GP$18:HS$18),MIN((HT$18-MAX($GP$18:HS$18)),(HT$18-HS$18)),0)</f>
        <v>0</v>
      </c>
      <c r="HU51" s="1">
        <f>+IF($E51=HU$22,VLOOKUP($C51,Input!$A$8:$GZ$39,MATCH(HU$21,Input!$A$6:$GZ$6,0),FALSE),0)*IF(HU$19&gt;=MAX($GP$19:HT$19),MIN((HU$19-MAX($GP$19:HT$19)),(HU$19-HT$19)),0)+IF($E51=HU$22,VLOOKUP($C51,Input!$A$8:$GZ$39,MATCH(HU$21,Input!$A$6:$GZ$6,0),FALSE),0)*IF(HU$18&gt;=MAX($GP$18:HT$18),MIN((HU$18-MAX($GP$18:HT$18)),(HU$18-HT$18)),0)</f>
        <v>0</v>
      </c>
      <c r="HV51" s="1">
        <f>+IF($E51=HV$22,VLOOKUP($C51,Input!$A$8:$GZ$39,MATCH(HV$21,Input!$A$6:$GZ$6,0),FALSE),0)*IF(HV$19&gt;=MAX($GP$19:HU$19),MIN((HV$19-MAX($GP$19:HU$19)),(HV$19-HU$19)),0)+IF($E51=HV$22,VLOOKUP($C51,Input!$A$8:$GZ$39,MATCH(HV$21,Input!$A$6:$GZ$6,0),FALSE),0)*IF(HV$18&gt;=MAX($GP$18:HU$18),MIN((HV$18-MAX($GP$18:HU$18)),(HV$18-HU$18)),0)</f>
        <v>0</v>
      </c>
      <c r="HW51" s="1">
        <f>+IF($E51=HW$22,VLOOKUP($C51,Input!$A$8:$GZ$39,MATCH(HW$21,Input!$A$6:$GZ$6,0),FALSE),0)*IF(HW$19&gt;=MAX($GP$19:HV$19),MIN((HW$19-MAX($GP$19:HV$19)),(HW$19-HV$19)),0)+IF($E51=HW$22,VLOOKUP($C51,Input!$A$8:$GZ$39,MATCH(HW$21,Input!$A$6:$GZ$6,0),FALSE),0)*IF(HW$18&gt;=MAX($GP$18:HV$18),MIN((HW$18-MAX($GP$18:HV$18)),(HW$18-HV$18)),0)</f>
        <v>0</v>
      </c>
      <c r="HX51" s="1">
        <f>+IF($E51=HX$22,VLOOKUP($C51,Input!$A$8:$GZ$39,MATCH(HX$21,Input!$A$6:$GZ$6,0),FALSE),0)*IF(HX$19&gt;=MAX($GP$19:HW$19),MIN((HX$19-MAX($GP$19:HW$19)),(HX$19-HW$19)),0)+IF($E51=HX$22,VLOOKUP($C51,Input!$A$8:$GZ$39,MATCH(HX$21,Input!$A$6:$GZ$6,0),FALSE),0)*IF(HX$18&gt;=MAX($GP$18:HW$18),MIN((HX$18-MAX($GP$18:HW$18)),(HX$18-HW$18)),0)</f>
        <v>0</v>
      </c>
      <c r="HY51" s="1">
        <f>+IF($E51=HY$22,VLOOKUP($C51,Input!$A$8:$GZ$39,MATCH(HY$21,Input!$A$6:$GZ$6,0),FALSE),0)*IF(HY$19&gt;=MAX($GP$19:HX$19),MIN((HY$19-MAX($GP$19:HX$19)),(HY$19-HX$19)),0)+IF($E51=HY$22,VLOOKUP($C51,Input!$A$8:$GZ$39,MATCH(HY$21,Input!$A$6:$GZ$6,0),FALSE),0)*IF(HY$18&gt;=MAX($GP$18:HX$18),MIN((HY$18-MAX($GP$18:HX$18)),(HY$18-HX$18)),0)</f>
        <v>0</v>
      </c>
      <c r="HZ51" s="42"/>
      <c r="IA51" t="str">
        <f>VLOOKUP($C51,Input!$A$8:$IA$39,MATCH(IA$21,Input!$A$6:$IA$6,0),FALSE)</f>
        <v>NA</v>
      </c>
      <c r="IB51" s="132">
        <f>IF((VLOOKUP($C51,Input!$A$8:$IA$39,MATCH(IB$21,Input!$A$6:$IA$6,0),FALSE))="Y",$D51/VLOOKUP($C51,Input!$A$8:$IA$39,MATCH(IC$21,Input!$A$6:$IA$6,0),FALSE),0)</f>
        <v>0</v>
      </c>
      <c r="IC51" s="132">
        <f>IF((VLOOKUP($C51,Input!$A$8:$IA$39,MATCH(IB$21,Input!$A$6:$IA$6,0),FALSE))="Y",0,IF((VLOOKUP($C51,Input!$A$8:$IA$39,MATCH(IC$21,Input!$A$6:$IA$6,0),FALSE))&gt;0,$D51/VLOOKUP($C51,Input!$A$8:$IA$39,MATCH(IC$21,Input!$A$6:$IA$6,0),FALSE),0))</f>
        <v>0</v>
      </c>
      <c r="ID51" s="1">
        <f>+IF($E51=ID$22,VLOOKUP($C51,Input!$A$8:$IA$39,MATCH(ID$21,Input!$A$6:$IA$6,0),FALSE),0)*IF(ID$19&gt;=MAX($IC$19:IC$19),MIN((ID$19-MAX($IC$19:IC$19)),(ID$19-IC$19)),0)+IF($E51=ID$22,VLOOKUP($C51,Input!$A$8:$IA$39,MATCH(ID$21,Input!$A$6:$IA$6,0),FALSE),0)*IF(ID$18&gt;=MAX($IC$18:IC$18),MIN((ID$18-MAX($IC$18:IC$18)),(ID$18-IC$18)),0)</f>
        <v>0</v>
      </c>
      <c r="IE51" s="1">
        <f>+IF($E51=IE$22,VLOOKUP($C51,Input!$A$8:$IA$39,MATCH(IE$21,Input!$A$6:$IA$6,0),FALSE),0)*IF(IE$19&gt;=MAX($IC$19:ID$19),MIN((IE$19-MAX($IC$19:ID$19)),(IE$19-ID$19)),0)+IF($E51=IE$22,VLOOKUP($C51,Input!$A$8:$IA$39,MATCH(IE$21,Input!$A$6:$IA$6,0),FALSE),0)*IF(IE$18&gt;=MAX($IC$18:ID$18),MIN((IE$18-MAX($IC$18:ID$18)),(IE$18-ID$18)),0)</f>
        <v>0</v>
      </c>
      <c r="IF51" s="1">
        <f>+IF($E51=IF$22,VLOOKUP($C51,Input!$A$8:$IA$39,MATCH(IF$21,Input!$A$6:$IA$6,0),FALSE),0)*IF(IF$19&gt;=MAX($IC$19:IE$19),MIN((IF$19-MAX($IC$19:IE$19)),(IF$19-IE$19)),0)+IF($E51=IF$22,VLOOKUP($C51,Input!$A$8:$IA$39,MATCH(IF$21,Input!$A$6:$IA$6,0),FALSE),0)*IF(IF$18&gt;=MAX($IC$18:IE$18),MIN((IF$18-MAX($IC$18:IE$18)),(IF$18-IE$18)),0)</f>
        <v>0</v>
      </c>
      <c r="IG51" s="1">
        <f>+IF($E51=IG$22,VLOOKUP($C51,Input!$A$8:$IA$39,MATCH(IG$21,Input!$A$6:$IA$6,0),FALSE),0)*IF(IG$19&gt;=MAX($IC$19:IF$19),MIN((IG$19-MAX($IC$19:IF$19)),(IG$19-IF$19)),0)+IF($E51=IG$22,VLOOKUP($C51,Input!$A$8:$IA$39,MATCH(IG$21,Input!$A$6:$IA$6,0),FALSE),0)*IF(IG$18&gt;=MAX($IC$18:IF$18),MIN((IG$18-MAX($IC$18:IF$18)),(IG$18-IF$18)),0)</f>
        <v>0</v>
      </c>
      <c r="IH51" s="1">
        <f>+IF($E51=IH$22,VLOOKUP($C51,Input!$A$8:$IA$39,MATCH(IH$21,Input!$A$6:$IA$6,0),FALSE),0)*IF(IH$19&gt;=MAX($IC$19:IG$19),MIN((IH$19-MAX($IC$19:IG$19)),(IH$19-IG$19)),0)+IF($E51=IH$22,VLOOKUP($C51,Input!$A$8:$IA$39,MATCH(IH$21,Input!$A$6:$IA$6,0),FALSE),0)*IF(IH$18&gt;=MAX($IC$18:IG$18),MIN((IH$18-MAX($IC$18:IG$18)),(IH$18-IG$18)),0)</f>
        <v>0</v>
      </c>
      <c r="II51" s="1">
        <f>+IF($E51=II$22,VLOOKUP($C51,Input!$A$8:$IA$39,MATCH(II$21,Input!$A$6:$IA$6,0),FALSE),0)*IF(II$19&gt;=MAX($IC$19:IH$19),MIN((II$19-MAX($IC$19:IH$19)),(II$19-IH$19)),0)+IF($E51=II$22,VLOOKUP($C51,Input!$A$8:$IA$39,MATCH(II$21,Input!$A$6:$IA$6,0),FALSE),0)*IF(II$18&gt;=MAX($IC$18:IH$18),MIN((II$18-MAX($IC$18:IH$18)),(II$18-IH$18)),0)</f>
        <v>0</v>
      </c>
      <c r="IJ51" s="1">
        <f>+IF($E51=IJ$22,VLOOKUP($C51,Input!$A$8:$IA$39,MATCH(IJ$21,Input!$A$6:$IA$6,0),FALSE),0)*IF(IJ$19&gt;=MAX($IC$19:II$19),MIN((IJ$19-MAX($IC$19:II$19)),(IJ$19-II$19)),0)+IF($E51=IJ$22,VLOOKUP($C51,Input!$A$8:$IA$39,MATCH(IJ$21,Input!$A$6:$IA$6,0),FALSE),0)*IF(IJ$18&gt;=MAX($IC$18:II$18),MIN((IJ$18-MAX($IC$18:II$18)),(IJ$18-II$18)),0)</f>
        <v>0</v>
      </c>
      <c r="IK51" s="1">
        <f>+IF($E51=IK$22,VLOOKUP($C51,Input!$A$8:$IA$39,MATCH(IK$21,Input!$A$6:$IA$6,0),FALSE),0)*IF(IK$19&gt;=MAX($IC$19:IJ$19),MIN((IK$19-MAX($IC$19:IJ$19)),(IK$19-IJ$19)),0)+IF($E51=IK$22,VLOOKUP($C51,Input!$A$8:$IA$39,MATCH(IK$21,Input!$A$6:$IA$6,0),FALSE),0)*IF(IK$18&gt;=MAX($IC$18:IJ$18),MIN((IK$18-MAX($IC$18:IJ$18)),(IK$18-IJ$18)),0)</f>
        <v>0</v>
      </c>
      <c r="IL51" s="1">
        <f>+IF($E51=IL$22,VLOOKUP($C51,Input!$A$8:$IA$39,MATCH(IL$21,Input!$A$6:$IA$6,0),FALSE),0)*IF(IL$19&gt;=MAX($IC$19:IK$19),MIN((IL$19-MAX($IC$19:IK$19)),(IL$19-IK$19)),0)+IF($E51=IL$22,VLOOKUP($C51,Input!$A$8:$IA$39,MATCH(IL$21,Input!$A$6:$IA$6,0),FALSE),0)*IF(IL$18&gt;=MAX($IC$18:IK$18),MIN((IL$18-MAX($IC$18:IK$18)),(IL$18-IK$18)),0)</f>
        <v>0</v>
      </c>
      <c r="IM51" s="1">
        <f>+IF($E51=IM$22,VLOOKUP($C51,Input!$A$8:$IA$39,MATCH(IM$21,Input!$A$6:$IA$6,0),FALSE),0)*IF(IM$19&gt;=MAX($IC$19:IL$19),MIN((IM$19-MAX($IC$19:IL$19)),(IM$19-IL$19)),0)+IF($E51=IM$22,VLOOKUP($C51,Input!$A$8:$IA$39,MATCH(IM$21,Input!$A$6:$IA$6,0),FALSE),0)*IF(IM$18&gt;=MAX($IC$18:IL$18),MIN((IM$18-MAX($IC$18:IL$18)),(IM$18-IL$18)),0)</f>
        <v>0</v>
      </c>
      <c r="IN51" s="1">
        <f>+IF($E51=IN$22,VLOOKUP($C51,Input!$A$8:$IA$39,MATCH(IN$21,Input!$A$6:$IA$6,0),FALSE),0)*IF(IN$19&gt;=MAX($IC$19:IM$19),MIN((IN$19-MAX($IC$19:IM$19)),(IN$19-IM$19)),0)+IF($E51=IN$22,VLOOKUP($C51,Input!$A$8:$IA$39,MATCH(IN$21,Input!$A$6:$IA$6,0),FALSE),0)*IF(IN$18&gt;=MAX($IC$18:IM$18),MIN((IN$18-MAX($IC$18:IM$18)),(IN$18-IM$18)),0)</f>
        <v>0</v>
      </c>
      <c r="IO51" s="1">
        <f>+IF($E51=IO$22,VLOOKUP($C51,Input!$A$8:$IA$39,MATCH(IO$21,Input!$A$6:$IA$6,0),FALSE),0)*IF(IO$19&gt;=MAX($IC$19:IN$19),MIN((IO$19-MAX($IC$19:IN$19)),(IO$19-IN$19)),0)+IF($E51=IO$22,VLOOKUP($C51,Input!$A$8:$IA$39,MATCH(IO$21,Input!$A$6:$IA$6,0),FALSE),0)*IF(IO$18&gt;=MAX($IC$18:IN$18),MIN((IO$18-MAX($IC$18:IN$18)),(IO$18-IN$18)),0)</f>
        <v>0</v>
      </c>
      <c r="IP51" s="1">
        <f>+IF($E51=IP$22,VLOOKUP($C51,Input!$A$8:$IA$39,MATCH(IP$21,Input!$A$6:$IA$6,0),FALSE),0)*IF(IP$19&gt;=MAX($IC$19:IO$19),MIN((IP$19-MAX($IC$19:IO$19)),(IP$19-IO$19)),0)+IF($E51=IP$22,VLOOKUP($C51,Input!$A$8:$IA$39,MATCH(IP$21,Input!$A$6:$IA$6,0),FALSE),0)*IF(IP$18&gt;=MAX($IC$18:IO$18),MIN((IP$18-MAX($IC$18:IO$18)),(IP$18-IO$18)),0)</f>
        <v>0</v>
      </c>
      <c r="IQ51" s="1">
        <f>+IF($E51=IQ$22,VLOOKUP($C51,Input!$A$8:$IA$39,MATCH(IQ$21,Input!$A$6:$IA$6,0),FALSE),0)*IF(IQ$19&gt;=MAX($IC$19:IP$19),MIN((IQ$19-MAX($IC$19:IP$19)),(IQ$19-IP$19)),0)+IF($E51=IQ$22,VLOOKUP($C51,Input!$A$8:$IA$39,MATCH(IQ$21,Input!$A$6:$IA$6,0),FALSE),0)*IF(IQ$18&gt;=MAX($IC$18:IP$18),MIN((IQ$18-MAX($IC$18:IP$18)),(IQ$18-IP$18)),0)</f>
        <v>0</v>
      </c>
      <c r="IR51" s="1">
        <f>+IF($E51=IR$22,VLOOKUP($C51,Input!$A$8:$IA$39,MATCH(IR$21,Input!$A$6:$IA$6,0),FALSE),0)*IF(IR$19&gt;=MAX($IC$19:IQ$19),MIN((IR$19-MAX($IC$19:IQ$19)),(IR$19-IQ$19)),0)+IF($E51=IR$22,VLOOKUP($C51,Input!$A$8:$IA$39,MATCH(IR$21,Input!$A$6:$IA$6,0),FALSE),0)*IF(IR$18&gt;=MAX($IC$18:IQ$18),MIN((IR$18-MAX($IC$18:IQ$18)),(IR$18-IQ$18)),0)</f>
        <v>0</v>
      </c>
      <c r="IS51" s="1">
        <f>+IF($E51=IS$22,VLOOKUP($C51,Input!$A$8:$IA$39,MATCH(IS$21,Input!$A$6:$IA$6,0),FALSE),0)*IF(IS$19&gt;=MAX($IC$19:IR$19),MIN((IS$19-MAX($IC$19:IR$19)),(IS$19-IR$19)),0)+IF($E51=IS$22,VLOOKUP($C51,Input!$A$8:$IA$39,MATCH(IS$21,Input!$A$6:$IA$6,0),FALSE),0)*IF(IS$18&gt;=MAX($IC$18:IR$18),MIN((IS$18-MAX($IC$18:IR$18)),(IS$18-IR$18)),0)</f>
        <v>0</v>
      </c>
      <c r="IT51" s="1">
        <f>+IF($E51=IT$22,VLOOKUP($C51,Input!$A$8:$IA$39,MATCH(IT$21,Input!$A$6:$IA$6,0),FALSE),0)*IF(IT$19&gt;=MAX($IC$19:IS$19),MIN((IT$19-MAX($IC$19:IS$19)),(IT$19-IS$19)),0)+IF($E51=IT$22,VLOOKUP($C51,Input!$A$8:$IA$39,MATCH(IT$21,Input!$A$6:$IA$6,0),FALSE),0)*IF(IT$18&gt;=MAX($IC$18:IS$18),MIN((IT$18-MAX($IC$18:IS$18)),(IT$18-IS$18)),0)</f>
        <v>0</v>
      </c>
      <c r="IU51" s="1">
        <f>+IF($E51=IU$22,VLOOKUP($C51,Input!$A$8:$IA$39,MATCH(IU$21,Input!$A$6:$IA$6,0),FALSE),0)*IF(IU$19&gt;=MAX($IC$19:IT$19),MIN((IU$19-MAX($IC$19:IT$19)),(IU$19-IT$19)),0)+IF($E51=IU$22,VLOOKUP($C51,Input!$A$8:$IA$39,MATCH(IU$21,Input!$A$6:$IA$6,0),FALSE),0)*IF(IU$18&gt;=MAX($IC$18:IT$18),MIN((IU$18-MAX($IC$18:IT$18)),(IU$18-IT$18)),0)</f>
        <v>0</v>
      </c>
      <c r="IV51" s="1">
        <f>+IF($E51=IV$22,VLOOKUP($C51,Input!$A$8:$IA$39,MATCH(IV$21,Input!$A$6:$IA$6,0),FALSE),0)*IF(IV$19&gt;=MAX($IC$19:IU$19),MIN((IV$19-MAX($IC$19:IU$19)),(IV$19-IU$19)),0)+IF($E51=IV$22,VLOOKUP($C51,Input!$A$8:$IA$39,MATCH(IV$21,Input!$A$6:$IA$6,0),FALSE),0)*IF(IV$18&gt;=MAX($IC$18:IU$18),MIN((IV$18-MAX($IC$18:IU$18)),(IV$18-IU$18)),0)</f>
        <v>0</v>
      </c>
      <c r="IW51" s="1">
        <f>+IF($E51=IW$22,VLOOKUP($C51,Input!$A$8:$IA$39,MATCH(IW$21,Input!$A$6:$IA$6,0),FALSE),0)*IF(IW$19&gt;=MAX($IC$19:IV$19),MIN((IW$19-MAX($IC$19:IV$19)),(IW$19-IV$19)),0)+IF($E51=IW$22,VLOOKUP($C51,Input!$A$8:$IA$39,MATCH(IW$21,Input!$A$6:$IA$6,0),FALSE),0)*IF(IW$18&gt;=MAX($IC$18:IV$18),MIN((IW$18-MAX($IC$18:IV$18)),(IW$18-IV$18)),0)</f>
        <v>0</v>
      </c>
      <c r="IX51" s="1">
        <f>+IF($E51=IX$22,VLOOKUP($C51,Input!$A$8:$IA$39,MATCH(IX$21,Input!$A$6:$IA$6,0),FALSE),0)*IF(IX$19&gt;=MAX($IC$19:IW$19),MIN((IX$19-MAX($IC$19:IW$19)),(IX$19-IW$19)),0)+IF($E51=IX$22,VLOOKUP($C51,Input!$A$8:$IA$39,MATCH(IX$21,Input!$A$6:$IA$6,0),FALSE),0)*IF(IX$18&gt;=MAX($IC$18:IW$18),MIN((IX$18-MAX($IC$18:IW$18)),(IX$18-IW$18)),0)</f>
        <v>0</v>
      </c>
      <c r="IY51" s="1">
        <f>+IF($E51=IY$22,VLOOKUP($C51,Input!$A$8:$IA$39,MATCH(IY$21,Input!$A$6:$IA$6,0),FALSE),0)*IF(IY$19&gt;=MAX($IC$19:IX$19),MIN((IY$19-MAX($IC$19:IX$19)),(IY$19-IX$19)),0)+IF($E51=IY$22,VLOOKUP($C51,Input!$A$8:$IA$39,MATCH(IY$21,Input!$A$6:$IA$6,0),FALSE),0)*IF(IY$18&gt;=MAX($IC$18:IX$18),MIN((IY$18-MAX($IC$18:IX$18)),(IY$18-IX$18)),0)</f>
        <v>0</v>
      </c>
      <c r="IZ51" s="1">
        <f>+IF($E51=IZ$22,VLOOKUP($C51,Input!$A$8:$IA$39,MATCH(IZ$21,Input!$A$6:$IA$6,0),FALSE),0)*IF(IZ$19&gt;=MAX($IC$19:IY$19),MIN((IZ$19-MAX($IC$19:IY$19)),(IZ$19-IY$19)),0)+IF($E51=IZ$22,VLOOKUP($C51,Input!$A$8:$IA$39,MATCH(IZ$21,Input!$A$6:$IA$6,0),FALSE),0)*IF(IZ$18&gt;=MAX($IC$18:IY$18),MIN((IZ$18-MAX($IC$18:IY$18)),(IZ$18-IY$18)),0)</f>
        <v>0</v>
      </c>
      <c r="JA51" s="1">
        <f>+IF($E51=JA$22,VLOOKUP($C51,Input!$A$8:$IA$39,MATCH(JA$21,Input!$A$6:$IA$6,0),FALSE),0)*IF(JA$19&gt;=MAX($IC$19:IZ$19),MIN((JA$19-MAX($IC$19:IZ$19)),(JA$19-IZ$19)),0)+IF($E51=JA$22,VLOOKUP($C51,Input!$A$8:$IA$39,MATCH(JA$21,Input!$A$6:$IA$6,0),FALSE),0)*IF(JA$18&gt;=MAX($IC$18:IZ$18),MIN((JA$18-MAX($IC$18:IZ$18)),(JA$18-IZ$18)),0)</f>
        <v>0</v>
      </c>
      <c r="JB51" s="1">
        <f>+IF($E51=JB$22,VLOOKUP($C51,Input!$A$8:$IA$39,MATCH(JB$21,Input!$A$6:$IA$6,0),FALSE),0)*IF(JB$19&gt;=MAX($IC$19:JA$19),MIN((JB$19-MAX($IC$19:JA$19)),(JB$19-JA$19)),0)+IF($E51=JB$22,VLOOKUP($C51,Input!$A$8:$IA$39,MATCH(JB$21,Input!$A$6:$IA$6,0),FALSE),0)*IF(JB$18&gt;=MAX($IC$18:JA$18),MIN((JB$18-MAX($IC$18:JA$18)),(JB$18-JA$18)),0)</f>
        <v>0</v>
      </c>
      <c r="JC51" s="1">
        <f>+IF($E51=JC$22,VLOOKUP($C51,Input!$A$8:$IA$39,MATCH(JC$21,Input!$A$6:$IA$6,0),FALSE),0)*IF(JC$19&gt;=MAX($IC$19:JB$19),MIN((JC$19-MAX($IC$19:JB$19)),(JC$19-JB$19)),0)+IF($E51=JC$22,VLOOKUP($C51,Input!$A$8:$IA$39,MATCH(JC$21,Input!$A$6:$IA$6,0),FALSE),0)*IF(JC$18&gt;=MAX($IC$18:JB$18),MIN((JC$18-MAX($IC$18:JB$18)),(JC$18-JB$18)),0)</f>
        <v>0</v>
      </c>
      <c r="JD51" s="1">
        <f>+IF($E51=JD$22,VLOOKUP($C51,Input!$A$8:$IA$39,MATCH(JD$21,Input!$A$6:$IA$6,0),FALSE),0)*IF(JD$19&gt;=MAX($IC$19:JC$19),MIN((JD$19-MAX($IC$19:JC$19)),(JD$19-JC$19)),0)+IF($E51=JD$22,VLOOKUP($C51,Input!$A$8:$IA$39,MATCH(JD$21,Input!$A$6:$IA$6,0),FALSE),0)*IF(JD$18&gt;=MAX($IC$18:JC$18),MIN((JD$18-MAX($IC$18:JC$18)),(JD$18-JC$18)),0)</f>
        <v>0</v>
      </c>
      <c r="JE51" s="1">
        <f>+IF($E51=JE$22,VLOOKUP($C51,Input!$A$8:$IA$39,MATCH(JE$21,Input!$A$6:$IA$6,0),FALSE),0)*IF(JE$19&gt;=MAX($IC$19:JD$19),MIN((JE$19-MAX($IC$19:JD$19)),(JE$19-JD$19)),0)+IF($E51=JE$22,VLOOKUP($C51,Input!$A$8:$IA$39,MATCH(JE$21,Input!$A$6:$IA$6,0),FALSE),0)*IF(JE$18&gt;=MAX($IC$18:JD$18),MIN((JE$18-MAX($IC$18:JD$18)),(JE$18-JD$18)),0)</f>
        <v>0</v>
      </c>
      <c r="JF51" s="1">
        <f>+IF($E51=JF$22,VLOOKUP($C51,Input!$A$8:$IA$39,MATCH(JF$21,Input!$A$6:$IA$6,0),FALSE),0)*IF(JF$19&gt;=MAX($IC$19:JE$19),MIN((JF$19-MAX($IC$19:JE$19)),(JF$19-JE$19)),0)+IF($E51=JF$22,VLOOKUP($C51,Input!$A$8:$IA$39,MATCH(JF$21,Input!$A$6:$IA$6,0),FALSE),0)*IF(JF$18&gt;=MAX($IC$18:JE$18),MIN((JF$18-MAX($IC$18:JE$18)),(JF$18-JE$18)),0)</f>
        <v>0</v>
      </c>
      <c r="JG51" s="1">
        <f>+IF($E51=JG$22,VLOOKUP($C51,Input!$A$8:$IA$39,MATCH(JG$21,Input!$A$6:$IA$6,0),FALSE),0)*IF(JG$19&gt;=MAX($IC$19:JF$19),MIN((JG$19-MAX($IC$19:JF$19)),(JG$19-JF$19)),0)+IF($E51=JG$22,VLOOKUP($C51,Input!$A$8:$IA$39,MATCH(JG$21,Input!$A$6:$IA$6,0),FALSE),0)*IF(JG$18&gt;=MAX($IC$18:JF$18),MIN((JG$18-MAX($IC$18:JF$18)),(JG$18-JF$18)),0)</f>
        <v>0</v>
      </c>
      <c r="JH51" s="1">
        <f>+IF($E51=JH$22,VLOOKUP($C51,Input!$A$8:$IA$39,MATCH(JH$21,Input!$A$6:$IA$6,0),FALSE),0)*IF(JH$19&gt;=MAX($IC$19:JG$19),MIN((JH$19-MAX($IC$19:JG$19)),(JH$19-JG$19)),0)+IF($E51=JH$22,VLOOKUP($C51,Input!$A$8:$IA$39,MATCH(JH$21,Input!$A$6:$IA$6,0),FALSE),0)*IF(JH$18&gt;=MAX($IC$18:JG$18),MIN((JH$18-MAX($IC$18:JG$18)),(JH$18-JG$18)),0)</f>
        <v>0</v>
      </c>
      <c r="JI51" s="1">
        <f>+IF($E51=JI$22,VLOOKUP($C51,Input!$A$8:$IA$39,MATCH(JI$21,Input!$A$6:$IA$6,0),FALSE),0)*IF(JI$19&gt;=MAX($IC$19:JH$19),MIN((JI$19-MAX($IC$19:JH$19)),(JI$19-JH$19)),0)+IF($E51=JI$22,VLOOKUP($C51,Input!$A$8:$IA$39,MATCH(JI$21,Input!$A$6:$IA$6,0),FALSE),0)*IF(JI$18&gt;=MAX($IC$18:JH$18),MIN((JI$18-MAX($IC$18:JH$18)),(JI$18-JH$18)),0)</f>
        <v>0</v>
      </c>
      <c r="JJ51" s="1">
        <f>+IF($E51=JJ$22,VLOOKUP($C51,Input!$A$8:$IA$39,MATCH(JJ$21,Input!$A$6:$IA$6,0),FALSE),0)*IF(JJ$19&gt;=MAX($IC$19:JI$19),MIN((JJ$19-MAX($IC$19:JI$19)),(JJ$19-JI$19)),0)+IF($E51=JJ$22,VLOOKUP($C51,Input!$A$8:$IA$39,MATCH(JJ$21,Input!$A$6:$IA$6,0),FALSE),0)*IF(JJ$18&gt;=MAX($IC$18:JI$18),MIN((JJ$18-MAX($IC$18:JI$18)),(JJ$18-JI$18)),0)</f>
        <v>0</v>
      </c>
      <c r="JK51" s="1">
        <f>+IF($E51=JK$22,VLOOKUP($C51,Input!$A$8:$IA$39,MATCH(JK$21,Input!$A$6:$IA$6,0),FALSE),0)*IF(JK$19&gt;=MAX($IC$19:JJ$19),MIN((JK$19-MAX($IC$19:JJ$19)),(JK$19-JJ$19)),0)+IF($E51=JK$22,VLOOKUP($C51,Input!$A$8:$IA$39,MATCH(JK$21,Input!$A$6:$IA$6,0),FALSE),0)*IF(JK$18&gt;=MAX($IC$18:JJ$18),MIN((JK$18-MAX($IC$18:JJ$18)),(JK$18-JJ$18)),0)</f>
        <v>0</v>
      </c>
      <c r="JL51" s="1">
        <f>+IF($E51=JL$22,VLOOKUP($C51,Input!$A$8:$IA$39,MATCH(JL$21,Input!$A$6:$IA$6,0),FALSE),0)*IF(JL$19&gt;=MAX($IC$19:JK$19),MIN((JL$19-MAX($IC$19:JK$19)),(JL$19-JK$19)),0)+IF($E51=JL$22,VLOOKUP($C51,Input!$A$8:$IA$39,MATCH(JL$21,Input!$A$6:$IA$6,0),FALSE),0)*IF(JL$18&gt;=MAX($IC$18:JK$18),MIN((JL$18-MAX($IC$18:JK$18)),(JL$18-JK$18)),0)</f>
        <v>0</v>
      </c>
      <c r="JN51" t="str">
        <f>+VLOOKUP($C51,Input!$A$8:$GZ$39,MATCH(JN$21,Input!$A$6:$GZ$6,0),FALSE)</f>
        <v>CNG Station Maint in fuel price</v>
      </c>
      <c r="JO51" s="1">
        <f>IF($E51+$I51+$D$7&lt;=JO$22,0,IF(JO$22-$D$7&gt;=$E51,VLOOKUP($C51,Input!$A$8:$GZ$39,MATCH(JO$21,Input!$A$6:$GZ$6,0),FALSE),0)*$F51/$G51)*$D51</f>
        <v>0</v>
      </c>
      <c r="JP51" s="1">
        <f>IF($E51+$I51+$D$7&lt;=JP$22,0,IF(JP$22-$D$7&gt;=$E51,VLOOKUP($C51,Input!$A$8:$GZ$39,MATCH(JP$21,Input!$A$6:$GZ$6,0),FALSE),0)*$F51/$G51)*$D51</f>
        <v>0</v>
      </c>
      <c r="JQ51" s="1">
        <f>IF($E51+$I51+$D$7&lt;=JQ$22,0,IF(JQ$22-$D$7&gt;=$E51,VLOOKUP($C51,Input!$A$8:$GZ$39,MATCH(JQ$21,Input!$A$6:$GZ$6,0),FALSE),0)*$F51/$G51)*$D51</f>
        <v>0</v>
      </c>
      <c r="JR51" s="1">
        <f>IF($E51+$I51+$D$7&lt;=JR$22,0,IF(JR$22-$D$7&gt;=$E51,VLOOKUP($C51,Input!$A$8:$GZ$39,MATCH(JR$21,Input!$A$6:$GZ$6,0),FALSE),0)*$F51/$G51)*$D51</f>
        <v>0</v>
      </c>
      <c r="JS51" s="1">
        <f>IF($E51+$I51+$D$7&lt;=JS$22,0,IF(JS$22-$D$7&gt;=$E51,VLOOKUP($C51,Input!$A$8:$GZ$39,MATCH(JS$21,Input!$A$6:$GZ$6,0),FALSE),0)*$F51/$G51)*$D51</f>
        <v>0</v>
      </c>
      <c r="JT51" s="1">
        <f>IF($E51+$I51+$D$7&lt;=JT$22,0,IF(JT$22-$D$7&gt;=$E51,VLOOKUP($C51,Input!$A$8:$GZ$39,MATCH(JT$21,Input!$A$6:$GZ$6,0),FALSE),0)*$F51/$G51)*$D51</f>
        <v>0</v>
      </c>
      <c r="JU51" s="1">
        <f>IF($E51+$I51+$D$7&lt;=JU$22,0,IF(JU$22-$D$7&gt;=$E51,VLOOKUP($C51,Input!$A$8:$GZ$39,MATCH(JU$21,Input!$A$6:$GZ$6,0),FALSE),0)*$F51/$G51)*$D51</f>
        <v>0</v>
      </c>
      <c r="JV51" s="1">
        <f>IF($E51+$I51+$D$7&lt;=JV$22,0,IF(JV$22-$D$7&gt;=$E51,VLOOKUP($C51,Input!$A$8:$GZ$39,MATCH(JV$21,Input!$A$6:$GZ$6,0),FALSE),0)*$F51/$G51)*$D51</f>
        <v>0</v>
      </c>
      <c r="JW51" s="1">
        <f>IF($E51+$I51+$D$7&lt;=JW$22,0,IF(JW$22-$D$7&gt;=$E51,VLOOKUP($C51,Input!$A$8:$GZ$39,MATCH(JW$21,Input!$A$6:$GZ$6,0),FALSE),0)*$F51/$G51)*$D51</f>
        <v>0</v>
      </c>
      <c r="JX51" s="1">
        <f>IF($E51+$I51+$D$7&lt;=JX$22,0,IF(JX$22-$D$7&gt;=$E51,VLOOKUP($C51,Input!$A$8:$GZ$39,MATCH(JX$21,Input!$A$6:$GZ$6,0),FALSE),0)*$F51/$G51)*$D51</f>
        <v>0</v>
      </c>
      <c r="JY51" s="1">
        <f>IF($E51+$I51+$D$7&lt;=JY$22,0,IF(JY$22-$D$7&gt;=$E51,VLOOKUP($C51,Input!$A$8:$GZ$39,MATCH(JY$21,Input!$A$6:$GZ$6,0),FALSE),0)*$F51/$G51)*$D51</f>
        <v>0</v>
      </c>
      <c r="JZ51" s="1">
        <f>IF($E51+$I51+$D$7&lt;=JZ$22,0,IF(JZ$22-$D$7&gt;=$E51,VLOOKUP($C51,Input!$A$8:$GZ$39,MATCH(JZ$21,Input!$A$6:$GZ$6,0),FALSE),0)*$F51/$G51)*$D51</f>
        <v>0</v>
      </c>
      <c r="KA51" s="1">
        <f>IF($E51+$I51+$D$7&lt;=KA$22,0,IF(KA$22-$D$7&gt;=$E51,VLOOKUP($C51,Input!$A$8:$GZ$39,MATCH(KA$21,Input!$A$6:$GZ$6,0),FALSE),0)*$F51/$G51)*$D51</f>
        <v>0</v>
      </c>
      <c r="KB51" s="1">
        <f>IF($E51+$I51+$D$7&lt;=KB$22,0,IF(KB$22-$D$7&gt;=$E51,VLOOKUP($C51,Input!$A$8:$GZ$39,MATCH(KB$21,Input!$A$6:$GZ$6,0),FALSE),0)*$F51/$G51)*$D51</f>
        <v>0</v>
      </c>
      <c r="KC51" s="1">
        <f>IF($E51+$I51+$D$7&lt;=KC$22,0,IF(KC$22-$D$7&gt;=$E51,VLOOKUP($C51,Input!$A$8:$GZ$39,MATCH(KC$21,Input!$A$6:$GZ$6,0),FALSE),0)*$F51/$G51)*$D51</f>
        <v>0</v>
      </c>
      <c r="KD51" s="1">
        <f>IF($E51+$I51+$D$7&lt;=KD$22,0,IF(KD$22-$D$7&gt;=$E51,VLOOKUP($C51,Input!$A$8:$GZ$39,MATCH(KD$21,Input!$A$6:$GZ$6,0),FALSE),0)*$F51/$G51)*$D51</f>
        <v>0</v>
      </c>
      <c r="KE51" s="1">
        <f>IF($E51+$I51+$D$7&lt;=KE$22,0,IF(KE$22-$D$7&gt;=$E51,VLOOKUP($C51,Input!$A$8:$GZ$39,MATCH(KE$21,Input!$A$6:$GZ$6,0),FALSE),0)*$F51/$G51)*$D51</f>
        <v>0</v>
      </c>
      <c r="KF51" s="1">
        <f>IF($E51+$I51+$D$7&lt;=KF$22,0,IF(KF$22-$D$7&gt;=$E51,VLOOKUP($C51,Input!$A$8:$GZ$39,MATCH(KF$21,Input!$A$6:$GZ$6,0),FALSE),0)*$F51/$G51)*$D51</f>
        <v>0</v>
      </c>
      <c r="KG51" s="1">
        <f>IF($E51+$I51+$D$7&lt;=KG$22,0,IF(KG$22-$D$7&gt;=$E51,VLOOKUP($C51,Input!$A$8:$GZ$39,MATCH(KG$21,Input!$A$6:$GZ$6,0),FALSE),0)*$F51/$G51)*$D51</f>
        <v>0</v>
      </c>
      <c r="KH51" s="1">
        <f>IF($E51+$I51+$D$7&lt;=KH$22,0,IF(KH$22-$D$7&gt;=$E51,VLOOKUP($C51,Input!$A$8:$GZ$39,MATCH(KH$21,Input!$A$6:$GZ$6,0),FALSE),0)*$F51/$G51)*$D51</f>
        <v>0</v>
      </c>
      <c r="KI51" s="1">
        <f>IF($E51+$I51+$D$7&lt;=KI$22,0,IF(KI$22-$D$7&gt;=$E51,VLOOKUP($C51,Input!$A$8:$GZ$39,MATCH(KI$21,Input!$A$6:$GZ$6,0),FALSE),0)*$F51/$G51)*$D51</f>
        <v>0</v>
      </c>
      <c r="KJ51" s="1">
        <f>IF($E51+$I51+$D$7&lt;=KJ$22,0,IF(KJ$22-$D$7&gt;=$E51,VLOOKUP($C51,Input!$A$8:$GZ$39,MATCH(KJ$21,Input!$A$6:$GZ$6,0),FALSE),0)*$F51/$G51)*$D51</f>
        <v>0</v>
      </c>
      <c r="KK51" s="1">
        <f>IF($E51+$I51+$D$7&lt;=KK$22,0,IF(KK$22-$D$7&gt;=$E51,VLOOKUP($C51,Input!$A$8:$GZ$39,MATCH(KK$21,Input!$A$6:$GZ$6,0),FALSE),0)*$F51/$G51)*$D51</f>
        <v>0</v>
      </c>
      <c r="KL51" s="1">
        <f>IF($E51+$I51+$D$7&lt;=KL$22,0,IF(KL$22-$D$7&gt;=$E51,VLOOKUP($C51,Input!$A$8:$GZ$39,MATCH(KL$21,Input!$A$6:$GZ$6,0),FALSE),0)*$F51/$G51)*$D51</f>
        <v>0</v>
      </c>
      <c r="KM51" s="1">
        <f>IF($E51+$I51+$D$7&lt;=KM$22,0,IF(KM$22-$D$7&gt;=$E51,VLOOKUP($C51,Input!$A$8:$GZ$39,MATCH(KM$21,Input!$A$6:$GZ$6,0),FALSE),0)*$F51/$G51)*$D51</f>
        <v>0</v>
      </c>
      <c r="KN51" s="1">
        <f>IF($E51+$I51+$D$7&lt;=KN$22,0,IF(KN$22-$D$7&gt;=$E51,VLOOKUP($C51,Input!$A$8:$GZ$39,MATCH(KN$21,Input!$A$6:$GZ$6,0),FALSE),0)*$F51/$G51)*$D51</f>
        <v>0</v>
      </c>
      <c r="KO51" s="1">
        <f>IF($E51+$I51+$D$7&lt;=KO$22,0,IF(KO$22-$D$7&gt;=$E51,VLOOKUP($C51,Input!$A$8:$GZ$39,MATCH(KO$21,Input!$A$6:$GZ$6,0),FALSE),0)*$F51/$G51)*$D51</f>
        <v>0</v>
      </c>
      <c r="KP51" s="1">
        <f>IF($E51+$I51+$D$7&lt;=KP$22,0,IF(KP$22-$D$7&gt;=$E51,VLOOKUP($C51,Input!$A$8:$GZ$39,MATCH(KP$21,Input!$A$6:$GZ$6,0),FALSE),0)*$F51/$G51)*$D51</f>
        <v>0</v>
      </c>
      <c r="KQ51" s="1">
        <f>IF($E51+$I51+$D$7&lt;=KQ$22,0,IF(KQ$22-$D$7&gt;=$E51,VLOOKUP($C51,Input!$A$8:$GZ$39,MATCH(KQ$21,Input!$A$6:$GZ$6,0),FALSE),0)*$F51/$G51)*$D51</f>
        <v>0</v>
      </c>
      <c r="KR51" s="1">
        <f>IF($E51+$I51+$D$7&lt;=KR$22,0,IF(KR$22-$D$7&gt;=$E51,VLOOKUP($C51,Input!$A$8:$GZ$39,MATCH(KR$21,Input!$A$6:$GZ$6,0),FALSE),0)*$F51/$G51)*$D51</f>
        <v>0</v>
      </c>
      <c r="KS51" s="1">
        <f>IF($E51+$I51+$D$7&lt;=KS$22,0,IF(KS$22-$D$7&gt;=$E51,VLOOKUP($C51,Input!$A$8:$GZ$39,MATCH(KS$21,Input!$A$6:$GZ$6,0),FALSE),0)*$F51/$G51)*$D51</f>
        <v>0</v>
      </c>
      <c r="KT51" s="1">
        <f>IF($E51+$I51+$D$7&lt;=KT$22,0,IF(KT$22-$D$7&gt;=$E51,VLOOKUP($C51,Input!$A$8:$GZ$39,MATCH(KT$21,Input!$A$6:$GZ$6,0),FALSE),0)*$F51/$G51)*$D51</f>
        <v>0</v>
      </c>
      <c r="KU51" s="1">
        <f>IF($E51+$I51+$D$7&lt;=KU$22,0,IF(KU$22-$D$7&gt;=$E51,VLOOKUP($C51,Input!$A$8:$GZ$39,MATCH(KU$21,Input!$A$6:$GZ$6,0),FALSE),0)*$F51/$G51)*$D51</f>
        <v>0</v>
      </c>
      <c r="KV51" s="1">
        <f>IF($E51+$I51+$D$7&lt;=KV$22,0,IF(KV$22-$D$7&gt;=$E51,VLOOKUP($C51,Input!$A$8:$GZ$39,MATCH(KV$21,Input!$A$6:$GZ$6,0),FALSE),0)*$F51/$G51)*$D51</f>
        <v>0</v>
      </c>
      <c r="KW51" s="1">
        <f>IF($E51+$I51+$D$7&lt;=KW$22,0,IF(KW$22-$D$7&gt;=$E51,VLOOKUP($C51,Input!$A$8:$GZ$39,MATCH(KW$21,Input!$A$6:$GZ$6,0),FALSE),0)*$F51/$G51)*$D51</f>
        <v>0</v>
      </c>
      <c r="KY51" t="str">
        <f>VLOOKUP($C51,Input!$A$8:$HV$39,MATCH(KY$21,Input!$A$6:$HV$6,0),FALSE)</f>
        <v xml:space="preserve">CNG (compressed and at pump, including station maintenance) </v>
      </c>
      <c r="KZ51" s="1">
        <f>IF($E51+$I51+$D$7&lt;=KZ$22,0,IF(KZ$22-$D$7&gt;=$E51,VLOOKUP($C51,Input!$A$8:$HV$39,MATCH(KZ$21,Input!$A$6:$HV$6,0),FALSE)/$G51*$F51,0))*$D51</f>
        <v>0</v>
      </c>
      <c r="LA51" s="1">
        <f>IF($E51+$I51+$D$7&lt;=LA$22,0,IF(LA$22-$D$7&gt;=$E51,VLOOKUP($C51,Input!$A$8:$HV$39,MATCH(LA$21,Input!$A$6:$HV$6,0),FALSE)/$G51*$F51,0))*$D51</f>
        <v>0</v>
      </c>
      <c r="LB51" s="1">
        <f>IF($E51+$I51+$D$7&lt;=LB$22,0,IF(LB$22-$D$7&gt;=$E51,VLOOKUP($C51,Input!$A$8:$HV$39,MATCH(LB$21,Input!$A$6:$HV$6,0),FALSE)/$G51*$F51,0))*$D51</f>
        <v>0</v>
      </c>
      <c r="LC51" s="1">
        <f>IF($E51+$I51+$D$7&lt;=LC$22,0,IF(LC$22-$D$7&gt;=$E51,VLOOKUP($C51,Input!$A$8:$HV$39,MATCH(LC$21,Input!$A$6:$HV$6,0),FALSE)/$G51*$F51,0))*$D51</f>
        <v>0</v>
      </c>
      <c r="LD51" s="1">
        <f>IF($E51+$I51+$D$7&lt;=LD$22,0,IF(LD$22-$D$7&gt;=$E51,VLOOKUP($C51,Input!$A$8:$HV$39,MATCH(LD$21,Input!$A$6:$HV$6,0),FALSE)/$G51*$F51,0))*$D51</f>
        <v>0</v>
      </c>
      <c r="LE51" s="1">
        <f>IF($E51+$I51+$D$7&lt;=LE$22,0,IF(LE$22-$D$7&gt;=$E51,VLOOKUP($C51,Input!$A$8:$HV$39,MATCH(LE$21,Input!$A$6:$HV$6,0),FALSE)/$G51*$F51,0))*$D51</f>
        <v>0</v>
      </c>
      <c r="LF51" s="1">
        <f>IF($E51+$I51+$D$7&lt;=LF$22,0,IF(LF$22-$D$7&gt;=$E51,VLOOKUP($C51,Input!$A$8:$HV$39,MATCH(LF$21,Input!$A$6:$HV$6,0),FALSE)/$G51*$F51,0))*$D51</f>
        <v>0</v>
      </c>
      <c r="LG51" s="1">
        <f>IF($E51+$I51+$D$7&lt;=LG$22,0,IF(LG$22-$D$7&gt;=$E51,VLOOKUP($C51,Input!$A$8:$HV$39,MATCH(LG$21,Input!$A$6:$HV$6,0),FALSE)/$G51*$F51,0))*$D51</f>
        <v>0</v>
      </c>
      <c r="LH51" s="1">
        <f>IF($E51+$I51+$D$7&lt;=LH$22,0,IF(LH$22-$D$7&gt;=$E51,VLOOKUP($C51,Input!$A$8:$HV$39,MATCH(LH$21,Input!$A$6:$HV$6,0),FALSE)/$G51*$F51,0))*$D51</f>
        <v>0</v>
      </c>
      <c r="LI51" s="1">
        <f>IF($E51+$I51+$D$7&lt;=LI$22,0,IF(LI$22-$D$7&gt;=$E51,VLOOKUP($C51,Input!$A$8:$HV$39,MATCH(LI$21,Input!$A$6:$HV$6,0),FALSE)/$G51*$F51,0))*$D51</f>
        <v>0</v>
      </c>
      <c r="LJ51" s="1">
        <f>IF($E51+$I51+$D$7&lt;=LJ$22,0,IF(LJ$22-$D$7&gt;=$E51,VLOOKUP($C51,Input!$A$8:$HV$39,MATCH(LJ$21,Input!$A$6:$HV$6,0),FALSE)/$G51*$F51,0))*$D51</f>
        <v>0</v>
      </c>
      <c r="LK51" s="1">
        <f>IF($E51+$I51+$D$7&lt;=LK$22,0,IF(LK$22-$D$7&gt;=$E51,VLOOKUP($C51,Input!$A$8:$HV$39,MATCH(LK$21,Input!$A$6:$HV$6,0),FALSE)/$G51*$F51,0))*$D51</f>
        <v>0</v>
      </c>
      <c r="LL51" s="1">
        <f>IF($E51+$I51+$D$7&lt;=LL$22,0,IF(LL$22-$D$7&gt;=$E51,VLOOKUP($C51,Input!$A$8:$HV$39,MATCH(LL$21,Input!$A$6:$HV$6,0),FALSE)/$G51*$F51,0))*$D51</f>
        <v>0</v>
      </c>
      <c r="LM51" s="1">
        <f>IF($E51+$I51+$D$7&lt;=LM$22,0,IF(LM$22-$D$7&gt;=$E51,VLOOKUP($C51,Input!$A$8:$HV$39,MATCH(LM$21,Input!$A$6:$HV$6,0),FALSE)/$G51*$F51,0))*$D51</f>
        <v>0</v>
      </c>
      <c r="LN51" s="1">
        <f>IF($E51+$I51+$D$7&lt;=LN$22,0,IF(LN$22-$D$7&gt;=$E51,VLOOKUP($C51,Input!$A$8:$HV$39,MATCH(LN$21,Input!$A$6:$HV$6,0),FALSE)/$G51*$F51,0))*$D51</f>
        <v>0</v>
      </c>
      <c r="LO51" s="1">
        <f>IF($E51+$I51+$D$7&lt;=LO$22,0,IF(LO$22-$D$7&gt;=$E51,VLOOKUP($C51,Input!$A$8:$HV$39,MATCH(LO$21,Input!$A$6:$HV$6,0),FALSE)/$G51*$F51,0))*$D51</f>
        <v>0</v>
      </c>
      <c r="LP51" s="1">
        <f>IF($E51+$I51+$D$7&lt;=LP$22,0,IF(LP$22-$D$7&gt;=$E51,VLOOKUP($C51,Input!$A$8:$HV$39,MATCH(LP$21,Input!$A$6:$HV$6,0),FALSE)/$G51*$F51,0))*$D51</f>
        <v>0</v>
      </c>
      <c r="LQ51" s="1">
        <f>IF($E51+$I51+$D$7&lt;=LQ$22,0,IF(LQ$22-$D$7&gt;=$E51,VLOOKUP($C51,Input!$A$8:$HV$39,MATCH(LQ$21,Input!$A$6:$HV$6,0),FALSE)/$G51*$F51,0))*$D51</f>
        <v>0</v>
      </c>
      <c r="LR51" s="1">
        <f>IF($E51+$I51+$D$7&lt;=LR$22,0,IF(LR$22-$D$7&gt;=$E51,VLOOKUP($C51,Input!$A$8:$HV$39,MATCH(LR$21,Input!$A$6:$HV$6,0),FALSE)/$G51*$F51,0))*$D51</f>
        <v>0</v>
      </c>
      <c r="LS51" s="1">
        <f>IF($E51+$I51+$D$7&lt;=LS$22,0,IF(LS$22-$D$7&gt;=$E51,VLOOKUP($C51,Input!$A$8:$HV$39,MATCH(LS$21,Input!$A$6:$HV$6,0),FALSE)/$G51*$F51,0))*$D51</f>
        <v>0</v>
      </c>
      <c r="LT51" s="1">
        <f>IF($E51+$I51+$D$7&lt;=LT$22,0,IF(LT$22-$D$7&gt;=$E51,VLOOKUP($C51,Input!$A$8:$HV$39,MATCH(LT$21,Input!$A$6:$HV$6,0),FALSE)/$G51*$F51,0))*$D51</f>
        <v>0</v>
      </c>
      <c r="LU51" s="1">
        <f>IF($E51+$I51+$D$7&lt;=LU$22,0,IF(LU$22-$D$7&gt;=$E51,VLOOKUP($C51,Input!$A$8:$HV$39,MATCH(LU$21,Input!$A$6:$HV$6,0),FALSE)/$G51*$F51,0))*$D51</f>
        <v>0</v>
      </c>
      <c r="LV51" s="1">
        <f>IF($E51+$I51+$D$7&lt;=LV$22,0,IF(LV$22-$D$7&gt;=$E51,VLOOKUP($C51,Input!$A$8:$HV$39,MATCH(LV$21,Input!$A$6:$HV$6,0),FALSE)/$G51*$F51,0))*$D51</f>
        <v>0</v>
      </c>
      <c r="LW51" s="1">
        <f>IF($E51+$I51+$D$7&lt;=LW$22,0,IF(LW$22-$D$7&gt;=$E51,VLOOKUP($C51,Input!$A$8:$HV$39,MATCH(LW$21,Input!$A$6:$HV$6,0),FALSE)/$G51*$F51,0))*$D51</f>
        <v>0</v>
      </c>
      <c r="LX51" s="1">
        <f>IF($E51+$I51+$D$7&lt;=LX$22,0,IF(LX$22-$D$7&gt;=$E51,VLOOKUP($C51,Input!$A$8:$HV$39,MATCH(LX$21,Input!$A$6:$HV$6,0),FALSE)/$G51*$F51,0))*$D51</f>
        <v>0</v>
      </c>
      <c r="LY51" s="1">
        <f>IF($E51+$I51+$D$7&lt;=LY$22,0,IF(LY$22-$D$7&gt;=$E51,VLOOKUP($C51,Input!$A$8:$HV$39,MATCH(LY$21,Input!$A$6:$HV$6,0),FALSE)/$G51*$F51,0))*$D51</f>
        <v>0</v>
      </c>
      <c r="LZ51" s="1">
        <f>IF($E51+$I51+$D$7&lt;=LZ$22,0,IF(LZ$22-$D$7&gt;=$E51,VLOOKUP($C51,Input!$A$8:$HV$39,MATCH(LZ$21,Input!$A$6:$HV$6,0),FALSE)/$G51*$F51,0))*$D51</f>
        <v>0</v>
      </c>
      <c r="MA51" s="1">
        <f>IF($E51+$I51+$D$7&lt;=MA$22,0,IF(MA$22-$D$7&gt;=$E51,VLOOKUP($C51,Input!$A$8:$HV$39,MATCH(MA$21,Input!$A$6:$HV$6,0),FALSE)/$G51*$F51,0))*$D51</f>
        <v>0</v>
      </c>
      <c r="MB51" s="1">
        <f>IF($E51+$I51+$D$7&lt;=MB$22,0,IF(MB$22-$D$7&gt;=$E51,VLOOKUP($C51,Input!$A$8:$HV$39,MATCH(MB$21,Input!$A$6:$HV$6,0),FALSE)/$G51*$F51,0))*$D51</f>
        <v>5916065.9565362232</v>
      </c>
      <c r="MC51" s="1">
        <f>IF($E51+$I51+$D$7&lt;=MC$22,0,IF(MC$22-$D$7&gt;=$E51,VLOOKUP($C51,Input!$A$8:$HV$39,MATCH(MC$21,Input!$A$6:$HV$6,0),FALSE)/$G51*$F51,0))*$D51</f>
        <v>5969796.3206430851</v>
      </c>
      <c r="MD51" s="1">
        <f>IF($E51+$I51+$D$7&lt;=MD$22,0,IF(MD$22-$D$7&gt;=$E51,VLOOKUP($C51,Input!$A$8:$HV$39,MATCH(MD$21,Input!$A$6:$HV$6,0),FALSE)/$G51*$F51,0))*$D51</f>
        <v>5983430.9903587857</v>
      </c>
      <c r="ME51" s="1">
        <f>IF($E51+$I51+$D$7&lt;=ME$22,0,IF(ME$22-$D$7&gt;=$E51,VLOOKUP($C51,Input!$A$8:$HV$39,MATCH(ME$21,Input!$A$6:$HV$6,0),FALSE)/$G51*$F51,0))*$D51</f>
        <v>6109592.1009668177</v>
      </c>
      <c r="MF51" s="1">
        <f>IF($E51+$I51+$D$7&lt;=MF$22,0,IF(MF$22-$D$7&gt;=$E51,VLOOKUP($C51,Input!$A$8:$HV$39,MATCH(MF$21,Input!$A$6:$HV$6,0),FALSE)/$G51*$F51,0))*$D51</f>
        <v>6127800.9295146177</v>
      </c>
      <c r="MG51" s="1">
        <f>IF($E51+$I51+$D$7&lt;=MG$22,0,IF(MG$22-$D$7&gt;=$E51,VLOOKUP($C51,Input!$A$8:$HV$39,MATCH(MG$21,Input!$A$6:$HV$6,0),FALSE)/$G51*$F51,0))*$D51</f>
        <v>6136766.6583126262</v>
      </c>
      <c r="MH51" s="1">
        <f>IF($E51+$I51+$D$7&lt;=MH$22,0,IF(MH$22-$D$7&gt;=$E51,VLOOKUP($C51,Input!$A$8:$HV$39,MATCH(MH$21,Input!$A$6:$HV$6,0),FALSE)/$G51*$F51,0))*$D51</f>
        <v>6163232.1964207347</v>
      </c>
      <c r="MI51" s="1">
        <f>IF($E51+$I51+$D$7&lt;=MI$22,0,IF(MI$22-$D$7&gt;=$E51,VLOOKUP($C51,Input!$A$8:$HV$39,MATCH(MI$21,Input!$A$6:$HV$6,0),FALSE)/$G51*$F51,0))*$D51</f>
        <v>6200756.8754511187</v>
      </c>
      <c r="MJ51" s="1">
        <f>IF($E51+$I51+$D$7&lt;=MJ$22,0,IF(MJ$22-$D$7&gt;=$E51,VLOOKUP($C51,Input!$A$8:$HV$39,MATCH(MJ$21,Input!$A$6:$HV$6,0),FALSE)/$G51*$F51,0))*$D51</f>
        <v>6235614.1157868989</v>
      </c>
      <c r="MK51" s="1">
        <f>IF($E51+$I51+$D$7&lt;=MK$22,0,IF(MK$22-$D$7&gt;=$E51,VLOOKUP($C51,Input!$A$8:$HV$39,MATCH(MK$21,Input!$A$6:$HV$6,0),FALSE)/$G51*$F51,0))*$D51</f>
        <v>6248674.3486202052</v>
      </c>
      <c r="ML51" s="1">
        <f>IF($E51+$I51+$D$7&lt;=ML$22,0,IF(ML$22-$D$7&gt;=$E51,VLOOKUP($C51,Input!$A$8:$HV$39,MATCH(ML$21,Input!$A$6:$HV$6,0),FALSE)/$G51*$F51,0))*$D51</f>
        <v>6250874.0315677188</v>
      </c>
      <c r="MM51" s="1">
        <f>IF($E51+$I51+$D$7&lt;=MM$22,0,IF(MM$22-$D$7&gt;=$E51,VLOOKUP($C51,Input!$A$8:$HV$39,MATCH(MM$21,Input!$A$6:$HV$6,0),FALSE)/$G51*$F51,0))*$D51</f>
        <v>6268422.2577007655</v>
      </c>
      <c r="MN51" s="1">
        <f>IF($E51+$I51+$D$7&lt;=MN$22,0,IF(MN$22-$D$7&gt;=$E51,VLOOKUP($C51,Input!$A$8:$HV$39,MATCH(MN$21,Input!$A$6:$HV$6,0),FALSE)/$G51*$F51,0))*$D51</f>
        <v>6278695.2407182809</v>
      </c>
      <c r="MO51" s="1">
        <f>IF($E51+$I51+$D$7&lt;=MO$22,0,IF(MO$22-$D$7&gt;=$E51,VLOOKUP($C51,Input!$A$8:$HV$39,MATCH(MO$21,Input!$A$6:$HV$6,0),FALSE)/$G51*$F51,0))*$D51</f>
        <v>6286769.3614123994</v>
      </c>
      <c r="MP51" s="1">
        <f>IF($E51+$I51+$D$7&lt;=MP$22,0,IF(MP$22-$D$7&gt;=$E51,VLOOKUP($C51,Input!$A$8:$HV$39,MATCH(MP$21,Input!$A$6:$HV$6,0),FALSE)/$G51*$F51,0))*$D51</f>
        <v>0</v>
      </c>
      <c r="MQ51" s="1">
        <f>IF($E51+$I51+$D$7&lt;=MQ$22,0,IF(MQ$22-$D$7&gt;=$E51,VLOOKUP($C51,Input!$A$8:$HV$39,MATCH(MQ$21,Input!$A$6:$HV$6,0),FALSE)/$G51*$F51,0))*$D51</f>
        <v>0</v>
      </c>
      <c r="MR51" s="1">
        <f>IF($E51+$I51+$D$7&lt;=MR$22,0,IF(MR$22-$D$7&gt;=$E51,VLOOKUP($C51,Input!$A$8:$HV$39,MATCH(MR$21,Input!$A$6:$HV$6,0),FALSE)/$G51*$F51,0))*$D51</f>
        <v>0</v>
      </c>
      <c r="MS51" s="1">
        <f>IF($E51+$I51+$D$7&lt;=MS$22,0,IF(MS$22-$D$7&gt;=$E51,VLOOKUP($C51,Input!$A$8:$HV$39,MATCH(MS$21,Input!$A$6:$HV$6,0),FALSE)/$G51*$F51,0))*$D51</f>
        <v>0</v>
      </c>
      <c r="MT51" s="1">
        <f>IF($E51+$I51+$D$7&lt;=MT$22,0,IF(MT$22-$D$7&gt;=$E51,VLOOKUP($C51,Input!$A$8:$HV$39,MATCH(MT$21,Input!$A$6:$HV$6,0),FALSE)/$G51*$F51,0))*$D51</f>
        <v>0</v>
      </c>
      <c r="MU51" s="1">
        <f>IF($E51+$I51+$D$7&lt;=MU$22,0,IF(MU$22-$D$7&gt;=$E51,VLOOKUP($C51,Input!$A$8:$HV$39,MATCH(MU$21,Input!$A$6:$HV$6,0),FALSE)/$G51*$F51,0))*$D51</f>
        <v>0</v>
      </c>
      <c r="MV51" s="1">
        <f>IF($E51+$I51+$D$7&lt;=MV$22,0,IF(MV$22-$D$7&gt;=$E51,VLOOKUP($C51,Input!$A$8:$HV$39,MATCH(MV$21,Input!$A$6:$HV$6,0),FALSE)/$G51*$F51,0))*$D51</f>
        <v>0</v>
      </c>
      <c r="MW51" s="1">
        <f>IF($E51+$I51+$D$7&lt;=MW$22,0,IF(MW$22-$D$7&gt;=$E51,VLOOKUP($C51,Input!$A$8:$HV$39,MATCH(MW$21,Input!$A$6:$HV$6,0),FALSE)/$G51*$F51,0))*$D51</f>
        <v>0</v>
      </c>
      <c r="MX51" s="1">
        <f>IF($E51+$I51+$D$7&lt;=MX$22,0,IF(MX$22-$D$7&gt;=$E51,VLOOKUP($C51,Input!$A$8:$HV$39,MATCH(MX$21,Input!$A$6:$HV$6,0),FALSE)/$G51*$F51,0))*$D51</f>
        <v>0</v>
      </c>
      <c r="MZ51" t="str">
        <f>VLOOKUP($C51,Input!$A$8:$HV$39,MATCH(MZ$21,Input!$A$6:$HV$6,0),FALSE)</f>
        <v>Fossil CNG LCFS Credit ($/DGE)</v>
      </c>
      <c r="NA51" s="1">
        <f>IF($E51+$I51+$D$7&lt;=NA$22,0,IF(NA$22-$D$7&gt;=$E51,-VLOOKUP($C51,Input!$A$8:$HV$39,MATCH(NA$21,Input!$A$6:$HV$6,0),FALSE)/$G51*$F51,0))*$D51*$G$4/100</f>
        <v>0</v>
      </c>
      <c r="NB51" s="1">
        <f>IF($E51+$I51+$D$7&lt;=NB$22,0,IF(NB$22-$D$7&gt;=$E51,-VLOOKUP($C51,Input!$A$8:$HV$39,MATCH(NB$21,Input!$A$6:$HV$6,0),FALSE)/$G51*$F51,0))*$D51*$G$4/100</f>
        <v>0</v>
      </c>
      <c r="NC51" s="1">
        <f>IF($E51+$I51+$D$7&lt;=NC$22,0,IF(NC$22-$D$7&gt;=$E51,-VLOOKUP($C51,Input!$A$8:$HV$39,MATCH(NC$21,Input!$A$6:$HV$6,0),FALSE)/$G51*$F51,0))*$D51*$G$4/100</f>
        <v>0</v>
      </c>
      <c r="ND51" s="1">
        <f>IF($E51+$I51+$D$7&lt;=ND$22,0,IF(ND$22-$D$7&gt;=$E51,-VLOOKUP($C51,Input!$A$8:$HV$39,MATCH(ND$21,Input!$A$6:$HV$6,0),FALSE)/$G51*$F51,0))*$D51*$G$4/100</f>
        <v>0</v>
      </c>
      <c r="NE51" s="1">
        <f>IF($E51+$I51+$D$7&lt;=NE$22,0,IF(NE$22-$D$7&gt;=$E51,-VLOOKUP($C51,Input!$A$8:$HV$39,MATCH(NE$21,Input!$A$6:$HV$6,0),FALSE)/$G51*$F51,0))*$D51*$G$4/100</f>
        <v>0</v>
      </c>
      <c r="NF51" s="1">
        <f>IF($E51+$I51+$D$7&lt;=NF$22,0,IF(NF$22-$D$7&gt;=$E51,-VLOOKUP($C51,Input!$A$8:$HV$39,MATCH(NF$21,Input!$A$6:$HV$6,0),FALSE)/$G51*$F51,0))*$D51*$G$4/100</f>
        <v>0</v>
      </c>
      <c r="NG51" s="1">
        <f>IF($E51+$I51+$D$7&lt;=NG$22,0,IF(NG$22-$D$7&gt;=$E51,-VLOOKUP($C51,Input!$A$8:$HV$39,MATCH(NG$21,Input!$A$6:$HV$6,0),FALSE)/$G51*$F51,0))*$D51*$G$4/100</f>
        <v>0</v>
      </c>
      <c r="NH51" s="1">
        <f>IF($E51+$I51+$D$7&lt;=NH$22,0,IF(NH$22-$D$7&gt;=$E51,-VLOOKUP($C51,Input!$A$8:$HV$39,MATCH(NH$21,Input!$A$6:$HV$6,0),FALSE)/$G51*$F51,0))*$D51*$G$4/100</f>
        <v>0</v>
      </c>
      <c r="NI51" s="1">
        <f>IF($E51+$I51+$D$7&lt;=NI$22,0,IF(NI$22-$D$7&gt;=$E51,-VLOOKUP($C51,Input!$A$8:$HV$39,MATCH(NI$21,Input!$A$6:$HV$6,0),FALSE)/$G51*$F51,0))*$D51*$G$4/100</f>
        <v>0</v>
      </c>
      <c r="NJ51" s="1">
        <f>IF($E51+$I51+$D$7&lt;=NJ$22,0,IF(NJ$22-$D$7&gt;=$E51,-VLOOKUP($C51,Input!$A$8:$HV$39,MATCH(NJ$21,Input!$A$6:$HV$6,0),FALSE)/$G51*$F51,0))*$D51*$G$4/100</f>
        <v>0</v>
      </c>
      <c r="NK51" s="1">
        <f>IF($E51+$I51+$D$7&lt;=NK$22,0,IF(NK$22-$D$7&gt;=$E51,-VLOOKUP($C51,Input!$A$8:$HV$39,MATCH(NK$21,Input!$A$6:$HV$6,0),FALSE)/$G51*$F51,0))*$D51*$G$4/100</f>
        <v>0</v>
      </c>
      <c r="NL51" s="1">
        <f>IF($E51+$I51+$D$7&lt;=NL$22,0,IF(NL$22-$D$7&gt;=$E51,-VLOOKUP($C51,Input!$A$8:$HV$39,MATCH(NL$21,Input!$A$6:$HV$6,0),FALSE)/$G51*$F51,0))*$D51*$G$4/100</f>
        <v>0</v>
      </c>
      <c r="NM51" s="1">
        <f>IF($E51+$I51+$D$7&lt;=NM$22,0,IF(NM$22-$D$7&gt;=$E51,-VLOOKUP($C51,Input!$A$8:$HV$39,MATCH(NM$21,Input!$A$6:$HV$6,0),FALSE)/$G51*$F51,0))*$D51*$G$4/100</f>
        <v>-200214.46243298994</v>
      </c>
      <c r="NN51" s="1">
        <f>IF($E51+$I51+$D$7&lt;=NN$22,0,IF(NN$22-$D$7&gt;=$E51,-VLOOKUP($C51,Input!$A$8:$HV$39,MATCH(NN$21,Input!$A$6:$HV$6,0),FALSE)/$G51*$F51,0))*$D51*$G$4/100</f>
        <v>-200214.46243298994</v>
      </c>
      <c r="NO51" s="1">
        <f>IF($E51+$I51+$D$7&lt;=NO$22,0,IF(NO$22-$D$7&gt;=$E51,-VLOOKUP($C51,Input!$A$8:$HV$39,MATCH(NO$21,Input!$A$6:$HV$6,0),FALSE)/$G51*$F51,0))*$D51*$G$4/100</f>
        <v>-200214.46243298994</v>
      </c>
      <c r="NP51" s="1">
        <f>IF($E51+$I51+$D$7&lt;=NP$22,0,IF(NP$22-$D$7&gt;=$E51,-VLOOKUP($C51,Input!$A$8:$HV$39,MATCH(NP$21,Input!$A$6:$HV$6,0),FALSE)/$G51*$F51,0))*$D51*$G$4/100</f>
        <v>-200214.46243298994</v>
      </c>
      <c r="NQ51" s="1">
        <f>IF($E51+$I51+$D$7&lt;=NQ$22,0,IF(NQ$22-$D$7&gt;=$E51,-VLOOKUP($C51,Input!$A$8:$HV$39,MATCH(NQ$21,Input!$A$6:$HV$6,0),FALSE)/$G51*$F51,0))*$D51*$G$4/100</f>
        <v>-200214.46243298994</v>
      </c>
      <c r="NR51" s="1">
        <f>IF($E51+$I51+$D$7&lt;=NR$22,0,IF(NR$22-$D$7&gt;=$E51,-VLOOKUP($C51,Input!$A$8:$HV$39,MATCH(NR$21,Input!$A$6:$HV$6,0),FALSE)/$G51*$F51,0))*$D51*$G$4/100</f>
        <v>-200214.46243298994</v>
      </c>
      <c r="NS51" s="1">
        <f>IF($E51+$I51+$D$7&lt;=NS$22,0,IF(NS$22-$D$7&gt;=$E51,-VLOOKUP($C51,Input!$A$8:$HV$39,MATCH(NS$21,Input!$A$6:$HV$6,0),FALSE)/$G51*$F51,0))*$D51*$G$4/100</f>
        <v>-200214.46243298994</v>
      </c>
      <c r="NT51" s="1">
        <f>IF($E51+$I51+$D$7&lt;=NT$22,0,IF(NT$22-$D$7&gt;=$E51,-VLOOKUP($C51,Input!$A$8:$HV$39,MATCH(NT$21,Input!$A$6:$HV$6,0),FALSE)/$G51*$F51,0))*$D51*$G$4/100</f>
        <v>-200214.46243298994</v>
      </c>
      <c r="NU51" s="1">
        <f>IF($E51+$I51+$D$7&lt;=NU$22,0,IF(NU$22-$D$7&gt;=$E51,-VLOOKUP($C51,Input!$A$8:$HV$39,MATCH(NU$21,Input!$A$6:$HV$6,0),FALSE)/$G51*$F51,0))*$D51*$G$4/100</f>
        <v>-200214.46243298994</v>
      </c>
      <c r="NV51" s="1">
        <f>IF($E51+$I51+$D$7&lt;=NV$22,0,IF(NV$22-$D$7&gt;=$E51,-VLOOKUP($C51,Input!$A$8:$HV$39,MATCH(NV$21,Input!$A$6:$HV$6,0),FALSE)/$G51*$F51,0))*$D51*$G$4/100</f>
        <v>-200214.46243298994</v>
      </c>
      <c r="NW51" s="1">
        <f>IF($E51+$I51+$D$7&lt;=NW$22,0,IF(NW$22-$D$7&gt;=$E51,-VLOOKUP($C51,Input!$A$8:$HV$39,MATCH(NW$21,Input!$A$6:$HV$6,0),FALSE)/$G51*$F51,0))*$D51*$G$4/100</f>
        <v>-200214.46243298994</v>
      </c>
      <c r="NX51" s="1">
        <f>IF($E51+$I51+$D$7&lt;=NX$22,0,IF(NX$22-$D$7&gt;=$E51,-VLOOKUP($C51,Input!$A$8:$HV$39,MATCH(NX$21,Input!$A$6:$HV$6,0),FALSE)/$G51*$F51,0))*$D51*$G$4/100</f>
        <v>-200214.46243298994</v>
      </c>
      <c r="NY51" s="1">
        <f>IF($E51+$I51+$D$7&lt;=NY$22,0,IF(NY$22-$D$7&gt;=$E51,-VLOOKUP($C51,Input!$A$8:$HV$39,MATCH(NY$21,Input!$A$6:$HV$6,0),FALSE)/$G51*$F51,0))*$D51*$G$4/100</f>
        <v>-200214.46243298994</v>
      </c>
      <c r="NZ51" s="1">
        <f>IF($E51+$I51+$D$7&lt;=NZ$22,0,IF(NZ$22-$D$7&gt;=$E51,-VLOOKUP($C51,Input!$A$8:$HV$39,MATCH(NZ$21,Input!$A$6:$HV$6,0),FALSE)/$G51*$F51,0))*$D51*$G$4/100</f>
        <v>-200214.46243298994</v>
      </c>
      <c r="OA51" s="1">
        <f>IF($E51+$I51+$D$7&lt;=OA$22,0,IF(OA$22-$D$7&gt;=$E51,-VLOOKUP($C51,Input!$A$8:$HV$39,MATCH(OA$21,Input!$A$6:$HV$6,0),FALSE)/$G51*$F51,0))*$D51*$G$4/100</f>
        <v>0</v>
      </c>
      <c r="OB51" s="1">
        <f>IF($E51+$I51+$D$7&lt;=OB$22,0,IF(OB$22-$D$7&gt;=$E51,-VLOOKUP($C51,Input!$A$8:$HV$39,MATCH(OB$21,Input!$A$6:$HV$6,0),FALSE)/$G51*$F51,0))*$D51*$G$4/100</f>
        <v>0</v>
      </c>
      <c r="OC51" s="1">
        <f>IF($E51+$I51+$D$7&lt;=OC$22,0,IF(OC$22-$D$7&gt;=$E51,-VLOOKUP($C51,Input!$A$8:$HV$39,MATCH(OC$21,Input!$A$6:$HV$6,0),FALSE)/$G51*$F51,0))*$D51*$G$4/100</f>
        <v>0</v>
      </c>
      <c r="OD51" s="1">
        <f>IF($E51+$I51+$D$7&lt;=OD$22,0,IF(OD$22-$D$7&gt;=$E51,-VLOOKUP($C51,Input!$A$8:$HV$39,MATCH(OD$21,Input!$A$6:$HV$6,0),FALSE)/$G51*$F51,0))*$D51*$G$4/100</f>
        <v>0</v>
      </c>
      <c r="OE51" s="1">
        <f>IF($E51+$I51+$D$7&lt;=OE$22,0,IF(OE$22-$D$7&gt;=$E51,-VLOOKUP($C51,Input!$A$8:$HV$39,MATCH(OE$21,Input!$A$6:$HV$6,0),FALSE)/$G51*$F51,0))*$D51*$G$4/100</f>
        <v>0</v>
      </c>
      <c r="OF51" s="1">
        <f>IF($E51+$I51+$D$7&lt;=OF$22,0,IF(OF$22-$D$7&gt;=$E51,-VLOOKUP($C51,Input!$A$8:$HV$39,MATCH(OF$21,Input!$A$6:$HV$6,0),FALSE)/$G51*$F51,0))*$D51*$G$4/100</f>
        <v>0</v>
      </c>
      <c r="OG51" s="1">
        <f>IF($E51+$I51+$D$7&lt;=OG$22,0,IF(OG$22-$D$7&gt;=$E51,-VLOOKUP($C51,Input!$A$8:$HV$39,MATCH(OG$21,Input!$A$6:$HV$6,0),FALSE)/$G51*$F51,0))*$D51*$G$4/100</f>
        <v>0</v>
      </c>
      <c r="OH51" s="1">
        <f>IF($E51+$I51+$D$7&lt;=OH$22,0,IF(OH$22-$D$7&gt;=$E51,-VLOOKUP($C51,Input!$A$8:$HV$39,MATCH(OH$21,Input!$A$6:$HV$6,0),FALSE)/$G51*$F51,0))*$D51*$G$4/100</f>
        <v>0</v>
      </c>
      <c r="OI51" s="1">
        <f>IF($E51+$I51+$D$7&lt;=OI$22,0,IF(OI$22-$D$7&gt;=$E51,-VLOOKUP($C51,Input!$A$8:$HV$39,MATCH(OI$21,Input!$A$6:$HV$6,0),FALSE)/$G51*$F51,0))*$D51*$G$4/100</f>
        <v>0</v>
      </c>
      <c r="OK51" t="str">
        <f>VLOOKUP($C51,Input!$A$8:$HW$39,MATCH(OK$21,Input!$A$6:$HW$6,0),FALSE)</f>
        <v>NA</v>
      </c>
      <c r="OL51" s="1">
        <f>IF($E51+$I51+$D$7&lt;=OL$22,0,IF(OL$22-$D$7&gt;=$E51,IF(COUNTIF($KZ51:LP51,"&gt;0")&gt;0,VLOOKUP($C51,Input!$A$8:$HV$21,MATCH($OK$21+COUNTIF($KZ51:LP51,"&gt;0"),Input!$A$6:$HV$6,0),FALSE),0),0))*$D51</f>
        <v>0</v>
      </c>
      <c r="OM51" s="1">
        <f>IF($E51+$I51+$D$7&lt;=OM$22,0,IF(OM$22-$D$7&gt;=$E51,IF(COUNTIF($KZ51:LQ51,"&gt;0")&gt;0,VLOOKUP($C51,Input!$A$8:$HV$21,MATCH($OK$21+COUNTIF($KZ51:LQ51,"&gt;0"),Input!$A$6:$HV$6,0),FALSE),0),0))*$D51</f>
        <v>0</v>
      </c>
      <c r="ON51" s="1">
        <f>IF($E51+$I51+$D$7&lt;=ON$22,0,IF(ON$22-$D$7&gt;=$E51,IF(COUNTIF($KZ51:LR51,"&gt;0")&gt;0,VLOOKUP($C51,Input!$A$8:$HV$21,MATCH($OK$21+COUNTIF($KZ51:LR51,"&gt;0"),Input!$A$6:$HV$6,0),FALSE),0),0))*$D51</f>
        <v>0</v>
      </c>
      <c r="OO51" s="1">
        <f>IF($E51+$I51+$D$7&lt;=OO$22,0,IF(OO$22-$D$7&gt;=$E51,IF(COUNTIF($KZ51:LS51,"&gt;0")&gt;0,VLOOKUP($C51,Input!$A$8:$HV$21,MATCH($OK$21+COUNTIF($KZ51:LS51,"&gt;0"),Input!$A$6:$HV$6,0),FALSE),0),0))*$D51</f>
        <v>0</v>
      </c>
      <c r="OP51" s="1">
        <f>IF($E51+$I51+$D$7&lt;=OP$22,0,IF(OP$22-$D$7&gt;=$E51,IF(COUNTIF($KZ51:LT51,"&gt;0")&gt;0,VLOOKUP($C51,Input!$A$8:$HV$21,MATCH($OK$21+COUNTIF($KZ51:LT51,"&gt;0"),Input!$A$6:$HV$6,0),FALSE),0),0))*$D51</f>
        <v>0</v>
      </c>
      <c r="OQ51" s="1">
        <f>IF($E51+$I51+$D$7&lt;=OQ$22,0,IF(OQ$22-$D$7&gt;=$E51,IF(COUNTIF($KZ51:LU51,"&gt;0")&gt;0,VLOOKUP($C51,Input!$A$8:$HV$21,MATCH($OK$21+COUNTIF($KZ51:LU51,"&gt;0"),Input!$A$6:$HV$6,0),FALSE),0),0))*$D51</f>
        <v>0</v>
      </c>
      <c r="OR51" s="1">
        <f>IF($E51+$I51+$D$7&lt;=OR$22,0,IF(OR$22-$D$7&gt;=$E51,IF(COUNTIF($KZ51:LV51,"&gt;0")&gt;0,VLOOKUP($C51,Input!$A$8:$HV$21,MATCH($OK$21+COUNTIF($KZ51:LV51,"&gt;0"),Input!$A$6:$HV$6,0),FALSE),0),0))*$D51</f>
        <v>0</v>
      </c>
      <c r="OS51" s="1">
        <f>IF($E51+$I51+$D$7&lt;=OS$22,0,IF(OS$22-$D$7&gt;=$E51,IF(COUNTIF($KZ51:LW51,"&gt;0")&gt;0,VLOOKUP($C51,Input!$A$8:$HV$21,MATCH($OK$21+COUNTIF($KZ51:LW51,"&gt;0"),Input!$A$6:$HV$6,0),FALSE),0),0))*$D51</f>
        <v>0</v>
      </c>
      <c r="OT51" s="1">
        <f>IF($E51+$I51+$D$7&lt;=OT$22,0,IF(OT$22-$D$7&gt;=$E51,IF(COUNTIF($KZ51:LX51,"&gt;0")&gt;0,VLOOKUP($C51,Input!$A$8:$HV$21,MATCH($OK$21+COUNTIF($KZ51:LX51,"&gt;0"),Input!$A$6:$HV$6,0),FALSE),0),0))*$D51</f>
        <v>0</v>
      </c>
      <c r="OU51" s="1">
        <f>IF($E51+$I51+$D$7&lt;=OU$22,0,IF(OU$22-$D$7&gt;=$E51,IF(COUNTIF($KZ51:LY51,"&gt;0")&gt;0,VLOOKUP($C51,Input!$A$8:$HV$21,MATCH($OK$21+COUNTIF($KZ51:LY51,"&gt;0"),Input!$A$6:$HV$6,0),FALSE),0),0))*$D51</f>
        <v>0</v>
      </c>
      <c r="OV51" s="1">
        <f>IF($E51+$I51+$D$7&lt;=OV$22,0,IF(OV$22-$D$7&gt;=$E51,IF(COUNTIF($KZ51:LZ51,"&gt;0")&gt;0,VLOOKUP($C51,Input!$A$8:$HV$21,MATCH($OK$21+COUNTIF($KZ51:LZ51,"&gt;0"),Input!$A$6:$HV$6,0),FALSE),0),0))*$D51</f>
        <v>0</v>
      </c>
      <c r="OW51" s="1">
        <f>IF($E51+$I51+$D$7&lt;=OW$22,0,IF(OW$22-$D$7&gt;=$E51,IF(COUNTIF($KZ51:MA51,"&gt;0")&gt;0,VLOOKUP($C51,Input!$A$8:$HV$21,MATCH($OK$21+COUNTIF($KZ51:MA51,"&gt;0"),Input!$A$6:$HV$6,0),FALSE),0),0))*$D51</f>
        <v>0</v>
      </c>
      <c r="OX51" s="1">
        <f>IF($E51+$I51+$D$7&lt;=OX$22,0,IF(OX$22-$D$7&gt;=$E51,IF(COUNTIF($KZ51:MB51,"&gt;0")&gt;0,VLOOKUP($C51,Input!$A$8:$HV$21,MATCH($OK$21+COUNTIF($KZ51:MB51,"&gt;0"),Input!$A$6:$HV$6,0),FALSE),0),0))*$D51</f>
        <v>0</v>
      </c>
      <c r="OY51" s="1">
        <f>IF($E51+$I51+$D$7&lt;=OY$22,0,IF(OY$22-$D$7&gt;=$E51,IF(COUNTIF($KZ51:MC51,"&gt;0")&gt;0,VLOOKUP($C51,Input!$A$8:$HV$21,MATCH($OK$21+COUNTIF($KZ51:MC51,"&gt;0"),Input!$A$6:$HV$6,0),FALSE),0),0))*$D51</f>
        <v>0</v>
      </c>
      <c r="OZ51" s="1">
        <f>IF($E51+$I51+$D$7&lt;=OZ$22,0,IF(OZ$22-$D$7&gt;=$E51,IF(COUNTIF($KZ51:MD51,"&gt;0")&gt;0,VLOOKUP($C51,Input!$A$8:$HV$21,MATCH($OK$21+COUNTIF($KZ51:MD51,"&gt;0"),Input!$A$6:$HV$6,0),FALSE),0),0))*$D51</f>
        <v>0</v>
      </c>
      <c r="PA51" s="1">
        <f>IF($E51+$I51+$D$7&lt;=PA$22,0,IF(PA$22-$D$7&gt;=$E51,IF(COUNTIF($KZ51:ME51,"&gt;0")&gt;0,VLOOKUP($C51,Input!$A$8:$HV$21,MATCH($OK$21+COUNTIF($KZ51:ME51,"&gt;0"),Input!$A$6:$HV$6,0),FALSE),0),0))*$D51</f>
        <v>0</v>
      </c>
      <c r="PB51" s="1">
        <f>IF($E51+$I51+$D$7&lt;=PB$22,0,IF(PB$22-$D$7&gt;=$E51,IF(COUNTIF($KZ51:MF51,"&gt;0")&gt;0,VLOOKUP($C51,Input!$A$8:$HV$21,MATCH($OK$21+COUNTIF($KZ51:MF51,"&gt;0"),Input!$A$6:$HV$6,0),FALSE),0),0))*$D51</f>
        <v>0</v>
      </c>
      <c r="PC51" s="1">
        <f>IF($E51+$I51+$D$7&lt;=PC$22,0,IF(PC$22-$D$7&gt;=$E51,IF(COUNTIF($KZ51:MG51,"&gt;0")&gt;0,VLOOKUP($C51,Input!$A$8:$HV$21,MATCH($OK$21+COUNTIF($KZ51:MG51,"&gt;0"),Input!$A$6:$HV$6,0),FALSE),0),0))*$D51</f>
        <v>0</v>
      </c>
      <c r="PD51" s="1">
        <f>IF($E51+$I51+$D$7&lt;=PD$22,0,IF(PD$22-$D$7&gt;=$E51,IF(COUNTIF($KZ51:MH51,"&gt;0")&gt;0,VLOOKUP($C51,Input!$A$8:$HV$21,MATCH($OK$21+COUNTIF($KZ51:MH51,"&gt;0"),Input!$A$6:$HV$6,0),FALSE),0),0))*$D51</f>
        <v>0</v>
      </c>
      <c r="PE51" s="1">
        <f>IF($E51+$I51+$D$7&lt;=PE$22,0,IF(PE$22-$D$7&gt;=$E51,IF(COUNTIF($KZ51:MI51,"&gt;0")&gt;0,VLOOKUP($C51,Input!$A$8:$HV$21,MATCH($OK$21+COUNTIF($KZ51:MI51,"&gt;0"),Input!$A$6:$HV$6,0),FALSE),0),0))*$D51</f>
        <v>0</v>
      </c>
      <c r="PF51" s="1">
        <f>IF($E51+$I51+$D$7&lt;=PF$22,0,IF(PF$22-$D$7&gt;=$E51,IF(COUNTIF($KZ51:MJ51,"&gt;0")&gt;0,VLOOKUP($C51,Input!$A$8:$HV$21,MATCH($OK$21+COUNTIF($KZ51:MJ51,"&gt;0"),Input!$A$6:$HV$6,0),FALSE),0),0))*$D51</f>
        <v>0</v>
      </c>
      <c r="PG51" s="1">
        <f>IF($E51+$I51+$D$7&lt;=PG$22,0,IF(PG$22-$D$7&gt;=$E51,IF(COUNTIF($KZ51:MK51,"&gt;0")&gt;0,VLOOKUP($C51,Input!$A$8:$HV$21,MATCH($OK$21+COUNTIF($KZ51:MK51,"&gt;0"),Input!$A$6:$HV$6,0),FALSE),0),0))*$D51</f>
        <v>0</v>
      </c>
      <c r="PH51" s="1">
        <f>IF($E51+$I51+$D$7&lt;=PH$22,0,IF(PH$22-$D$7&gt;=$E51,IF(COUNTIF($KZ51:ML51,"&gt;0")&gt;0,VLOOKUP($C51,Input!$A$8:$HV$21,MATCH($OK$21+COUNTIF($KZ51:ML51,"&gt;0"),Input!$A$6:$HV$6,0),FALSE),0),0))*$D51</f>
        <v>0</v>
      </c>
      <c r="PI51" s="1">
        <f>IF($E51+$I51+$D$7&lt;=PI$22,0,IF(PI$22-$D$7&gt;=$E51,IF(COUNTIF($KZ51:MM51,"&gt;0")&gt;0,VLOOKUP($C51,Input!$A$8:$HV$21,MATCH($OK$21+COUNTIF($KZ51:MM51,"&gt;0"),Input!$A$6:$HV$6,0),FALSE),0),0))*$D51</f>
        <v>0</v>
      </c>
      <c r="PJ51" s="1">
        <f>IF($E51+$I51+$D$7&lt;=PJ$22,0,IF(PJ$22-$D$7&gt;=$E51,IF(COUNTIF($KZ51:MN51,"&gt;0")&gt;0,VLOOKUP($C51,Input!$A$8:$HV$21,MATCH($OK$21+COUNTIF($KZ51:MN51,"&gt;0"),Input!$A$6:$HV$6,0),FALSE),0),0))*$D51</f>
        <v>0</v>
      </c>
      <c r="PK51" s="1">
        <f>IF($E51+$I51+$D$7&lt;=PK$22,0,IF(PK$22-$D$7&gt;=$E51,IF(COUNTIF($KZ51:MO51,"&gt;0")&gt;0,VLOOKUP($C51,Input!$A$8:$HV$21,MATCH($OK$21+COUNTIF($KZ51:MO51,"&gt;0"),Input!$A$6:$HV$6,0),FALSE),0),0))*$D51</f>
        <v>0</v>
      </c>
      <c r="PL51" s="1">
        <f>IF($E51+$I51+$D$7&lt;=PL$22,0,IF(PL$22-$D$7&gt;=$E51,IF(COUNTIF($KZ51:MP51,"&gt;0")&gt;0,VLOOKUP($C51,Input!$A$8:$HV$21,MATCH($OK$21+COUNTIF($KZ51:MP51,"&gt;0"),Input!$A$6:$HV$6,0),FALSE),0),0))*$D51</f>
        <v>0</v>
      </c>
      <c r="PM51" s="1">
        <f>IF($E51+$I51+$D$7&lt;=PM$22,0,IF(PM$22-$D$7&gt;=$E51,IF(COUNTIF($KZ51:MQ51,"&gt;0")&gt;0,VLOOKUP($C51,Input!$A$8:$HV$21,MATCH($OK$21+COUNTIF($KZ51:MQ51,"&gt;0"),Input!$A$6:$HV$6,0),FALSE),0),0))*$D51</f>
        <v>0</v>
      </c>
      <c r="PN51" s="1">
        <f>IF($E51+$I51+$D$7&lt;=PN$22,0,IF(PN$22-$D$7&gt;=$E51,IF(COUNTIF($KZ51:MR51,"&gt;0")&gt;0,VLOOKUP($C51,Input!$A$8:$HV$21,MATCH($OK$21+COUNTIF($KZ51:MR51,"&gt;0"),Input!$A$6:$HV$6,0),FALSE),0),0))*$D51</f>
        <v>0</v>
      </c>
      <c r="PO51" s="1">
        <f>IF($E51+$I51+$D$7&lt;=PO$22,0,IF(PO$22-$D$7&gt;=$E51,IF(COUNTIF($KZ51:MS51,"&gt;0")&gt;0,VLOOKUP($C51,Input!$A$8:$HV$21,MATCH($OK$21+COUNTIF($KZ51:MS51,"&gt;0"),Input!$A$6:$HV$6,0),FALSE),0),0))*$D51</f>
        <v>0</v>
      </c>
      <c r="PP51" s="1">
        <f>IF($E51+$I51+$D$7&lt;=PP$22,0,IF(PP$22-$D$7&gt;=$E51,IF(COUNTIF($KZ51:MT51,"&gt;0")&gt;0,VLOOKUP($C51,Input!$A$8:$HV$21,MATCH($OK$21+COUNTIF($KZ51:MT51,"&gt;0"),Input!$A$6:$HV$6,0),FALSE),0),0))*$D51</f>
        <v>0</v>
      </c>
      <c r="PQ51" s="1">
        <f>IF($E51+$I51+$D$7&lt;=PQ$22,0,IF(PQ$22-$D$7&gt;=$E51,IF(COUNTIF($KZ51:MU51,"&gt;0")&gt;0,VLOOKUP($C51,Input!$A$8:$HV$21,MATCH($OK$21+COUNTIF($KZ51:MU51,"&gt;0"),Input!$A$6:$HV$6,0),FALSE),0),0))*$D51</f>
        <v>0</v>
      </c>
      <c r="PR51" s="1">
        <f>IF($E51+$I51+$D$7&lt;=PR$22,0,IF(PR$22-$D$7&gt;=$E51,IF(COUNTIF($KZ51:MV51,"&gt;0")&gt;0,VLOOKUP($C51,Input!$A$8:$HV$21,MATCH($OK$21+COUNTIF($KZ51:MV51,"&gt;0"),Input!$A$6:$HV$6,0),FALSE),0),0))*$D51</f>
        <v>0</v>
      </c>
      <c r="PS51" s="1">
        <f>IF($E51+$I51+$D$7&lt;=PS$22,0,IF(PS$22-$D$7&gt;=$E51,IF(COUNTIF($KZ51:MW51,"&gt;0")&gt;0,VLOOKUP($C51,Input!$A$8:$HV$21,MATCH($OK$21+COUNTIF($KZ51:MW51,"&gt;0"),Input!$A$6:$HV$6,0),FALSE),0),0))*$D51</f>
        <v>0</v>
      </c>
      <c r="PT51" s="1">
        <f>IF($E51+$I51+$D$7&lt;=PT$22,0,IF(PT$22-$D$7&gt;=$E51,IF(COUNTIF($KZ51:MX51,"&gt;0")&gt;0,VLOOKUP($C51,Input!$A$8:$HV$21,MATCH($OK$21+COUNTIF($KZ51:MX51,"&gt;0"),Input!$A$6:$HV$6,0),FALSE),0),0))*$D51</f>
        <v>0</v>
      </c>
      <c r="PV51" s="1" t="str">
        <f t="shared" si="169"/>
        <v>2028 MY 40' CNG w Midlife Rebuild {234 Buses}</v>
      </c>
      <c r="PW51" s="1">
        <f t="shared" si="172"/>
        <v>0</v>
      </c>
      <c r="PX51" s="1">
        <f t="shared" si="173"/>
        <v>0</v>
      </c>
      <c r="PY51" s="1">
        <f t="shared" si="174"/>
        <v>0</v>
      </c>
      <c r="PZ51" s="1">
        <f t="shared" si="175"/>
        <v>0</v>
      </c>
      <c r="QA51" s="1">
        <f t="shared" si="176"/>
        <v>0</v>
      </c>
      <c r="QB51" s="1">
        <f t="shared" si="177"/>
        <v>0</v>
      </c>
      <c r="QC51" s="1">
        <f t="shared" si="178"/>
        <v>0</v>
      </c>
      <c r="QD51" s="1">
        <f t="shared" si="179"/>
        <v>0</v>
      </c>
      <c r="QE51" s="1">
        <f t="shared" si="180"/>
        <v>0</v>
      </c>
      <c r="QF51" s="1">
        <f t="shared" si="181"/>
        <v>0</v>
      </c>
      <c r="QG51" s="1">
        <f t="shared" si="182"/>
        <v>0</v>
      </c>
      <c r="QH51" s="1">
        <f t="shared" si="183"/>
        <v>0</v>
      </c>
      <c r="QI51" s="1">
        <f t="shared" si="184"/>
        <v>163586147.10150436</v>
      </c>
      <c r="QJ51" s="1">
        <f t="shared" si="185"/>
        <v>13725581.858210096</v>
      </c>
      <c r="QK51" s="1">
        <f t="shared" si="186"/>
        <v>13739216.527925795</v>
      </c>
      <c r="QL51" s="1">
        <f t="shared" si="187"/>
        <v>13865377.638533829</v>
      </c>
      <c r="QM51" s="1">
        <f t="shared" si="188"/>
        <v>13883586.467081627</v>
      </c>
      <c r="QN51" s="1">
        <f t="shared" si="189"/>
        <v>13892552.195879636</v>
      </c>
      <c r="QO51" s="1">
        <f t="shared" si="190"/>
        <v>22109017.733987745</v>
      </c>
      <c r="QP51" s="1">
        <f t="shared" si="191"/>
        <v>13956542.413018128</v>
      </c>
      <c r="QQ51" s="1">
        <f t="shared" si="192"/>
        <v>13991399.653353909</v>
      </c>
      <c r="QR51" s="1">
        <f t="shared" si="193"/>
        <v>14004459.886187216</v>
      </c>
      <c r="QS51" s="1">
        <f t="shared" si="194"/>
        <v>14006659.569134729</v>
      </c>
      <c r="QT51" s="1">
        <f t="shared" si="195"/>
        <v>14024207.795267776</v>
      </c>
      <c r="QU51" s="1">
        <f t="shared" si="196"/>
        <v>14034480.778285291</v>
      </c>
      <c r="QV51" s="1">
        <f t="shared" si="197"/>
        <v>14042554.898979409</v>
      </c>
      <c r="QW51" s="1">
        <f t="shared" si="198"/>
        <v>0</v>
      </c>
      <c r="QX51" s="1">
        <f t="shared" si="199"/>
        <v>0</v>
      </c>
      <c r="QY51" s="1">
        <f t="shared" si="200"/>
        <v>0</v>
      </c>
      <c r="QZ51" s="1">
        <f t="shared" si="201"/>
        <v>0</v>
      </c>
      <c r="RA51" s="1">
        <f t="shared" si="202"/>
        <v>0</v>
      </c>
      <c r="RB51" s="1">
        <f t="shared" si="203"/>
        <v>0</v>
      </c>
      <c r="RC51" s="1">
        <f t="shared" si="204"/>
        <v>0</v>
      </c>
      <c r="RD51" s="1">
        <f t="shared" si="205"/>
        <v>0</v>
      </c>
      <c r="RE51" s="1">
        <f t="shared" si="206"/>
        <v>0</v>
      </c>
      <c r="RF51" s="1">
        <f t="shared" si="207"/>
        <v>352861784.51734948</v>
      </c>
      <c r="RG51" s="1">
        <f t="shared" si="208"/>
        <v>223369882.12507418</v>
      </c>
      <c r="RH51" s="72"/>
      <c r="RI51" s="37"/>
    </row>
    <row r="52" spans="1:477" x14ac:dyDescent="0.25">
      <c r="A52" s="50"/>
      <c r="B52" s="143"/>
      <c r="C52" s="111" t="s">
        <v>76</v>
      </c>
      <c r="D52" s="108">
        <f t="shared" si="171"/>
        <v>234</v>
      </c>
      <c r="E52" s="110">
        <f t="shared" si="209"/>
        <v>2029</v>
      </c>
      <c r="F52" s="68">
        <f t="shared" si="168"/>
        <v>40000</v>
      </c>
      <c r="G52" s="69">
        <f>VLOOKUP($C52,Input!$A$8:$HV$39,MATCH(G$21,Input!$A$6:$HV$6,0),FALSE)</f>
        <v>2.91</v>
      </c>
      <c r="H52" s="123">
        <f>VLOOKUP($C52,Input!$A$8:$HV$39,MATCH(H$21,Input!$A$6:$HV$6,0),FALSE)</f>
        <v>0</v>
      </c>
      <c r="I52" s="70">
        <f>VLOOKUP($C52,Input!$A$8:$HV$39,MATCH(I$21,Input!$A$6:$HV$6,0),FALSE)</f>
        <v>14</v>
      </c>
      <c r="J52" s="1">
        <f>+IF($E52=J$22,VLOOKUP($C52,Input!$A$8:$AN$39,MATCH(J$21,Input!$A$6:$AN$6,0),FALSE)+$H52,0)*$D52</f>
        <v>0</v>
      </c>
      <c r="K52" s="1">
        <f>+IF($E52=K$22,VLOOKUP($C52,Input!$A$8:$AN$39,MATCH(K$21,Input!$A$6:$AN$6,0),FALSE)+$H52,0)*$D52</f>
        <v>0</v>
      </c>
      <c r="L52" s="1">
        <f>+IF($E52=L$22,VLOOKUP($C52,Input!$A$8:$AN$39,MATCH(L$21,Input!$A$6:$AN$6,0),FALSE)+$H52,0)*$D52</f>
        <v>0</v>
      </c>
      <c r="M52" s="1">
        <f>+IF($E52=M$22,VLOOKUP($C52,Input!$A$8:$AN$39,MATCH(M$21,Input!$A$6:$AN$6,0),FALSE)+$H52,0)*$D52</f>
        <v>0</v>
      </c>
      <c r="N52" s="1">
        <f>+IF($E52=N$22,VLOOKUP($C52,Input!$A$8:$AN$39,MATCH(N$21,Input!$A$6:$AN$6,0),FALSE)+$H52,0)*$D52</f>
        <v>0</v>
      </c>
      <c r="O52" s="1">
        <f>+IF($E52=O$22,VLOOKUP($C52,Input!$A$8:$AN$39,MATCH(O$21,Input!$A$6:$AN$6,0),FALSE)+$H52,0)*$D52</f>
        <v>0</v>
      </c>
      <c r="P52" s="1">
        <f>+IF($E52=P$22,VLOOKUP($C52,Input!$A$8:$AN$39,MATCH(P$21,Input!$A$6:$AN$6,0),FALSE)+$H52,0)*$D52</f>
        <v>0</v>
      </c>
      <c r="Q52" s="1">
        <f>+IF($E52=Q$22,VLOOKUP($C52,Input!$A$8:$AN$39,MATCH(Q$21,Input!$A$6:$AN$6,0),FALSE)+$H52,0)*$D52</f>
        <v>0</v>
      </c>
      <c r="R52" s="1">
        <f>+IF($E52=R$22,VLOOKUP($C52,Input!$A$8:$AN$39,MATCH(R$21,Input!$A$6:$AN$6,0),FALSE)+$H52,0)*$D52</f>
        <v>0</v>
      </c>
      <c r="S52" s="1">
        <f>+IF($E52=S$22,VLOOKUP($C52,Input!$A$8:$AN$39,MATCH(S$21,Input!$A$6:$AN$6,0),FALSE)+$H52,0)*$D52</f>
        <v>0</v>
      </c>
      <c r="T52" s="1">
        <f>+IF($E52=T$22,VLOOKUP($C52,Input!$A$8:$AN$39,MATCH(T$21,Input!$A$6:$AN$6,0),FALSE)+$H52,0)*$D52</f>
        <v>0</v>
      </c>
      <c r="U52" s="1">
        <f>+IF($E52=U$22,VLOOKUP($C52,Input!$A$8:$AN$39,MATCH(U$21,Input!$A$6:$AN$6,0),FALSE)+$H52,0)*$D52</f>
        <v>0</v>
      </c>
      <c r="V52" s="1">
        <f>+IF($E52=V$22,VLOOKUP($C52,Input!$A$8:$AN$39,MATCH(V$21,Input!$A$6:$AN$6,0),FALSE)+$H52,0)*$D52</f>
        <v>0</v>
      </c>
      <c r="W52" s="1">
        <f>+IF($E52=W$22,VLOOKUP($C52,Input!$A$8:$AN$39,MATCH(W$21,Input!$A$6:$AN$6,0),FALSE)+$H52,0)*$D52</f>
        <v>149423916.41714659</v>
      </c>
      <c r="X52" s="1">
        <f>+IF($E52=X$22,VLOOKUP($C52,Input!$A$8:$AN$39,MATCH(X$21,Input!$A$6:$AN$6,0),FALSE)+$H52,0)*$D52</f>
        <v>0</v>
      </c>
      <c r="Y52" s="1">
        <f>+IF($E52=Y$22,VLOOKUP($C52,Input!$A$8:$AN$39,MATCH(Y$21,Input!$A$6:$AN$6,0),FALSE)+$H52,0)*$D52</f>
        <v>0</v>
      </c>
      <c r="Z52" s="1">
        <f>+IF($E52=Z$22,VLOOKUP($C52,Input!$A$8:$AN$39,MATCH(Z$21,Input!$A$6:$AN$6,0),FALSE)+$H52,0)*$D52</f>
        <v>0</v>
      </c>
      <c r="AA52" s="1">
        <f>+IF($E52=AA$22,VLOOKUP($C52,Input!$A$8:$AN$39,MATCH(AA$21,Input!$A$6:$AN$6,0),FALSE)+$H52,0)*$D52</f>
        <v>0</v>
      </c>
      <c r="AB52" s="1">
        <f>+IF($E52=AB$22,VLOOKUP($C52,Input!$A$8:$AN$39,MATCH(AB$21,Input!$A$6:$AN$6,0),FALSE)+$H52,0)*$D52</f>
        <v>0</v>
      </c>
      <c r="AC52" s="1">
        <f>+IF($E52=AC$22,VLOOKUP($C52,Input!$A$8:$AN$39,MATCH(AC$21,Input!$A$6:$AN$6,0),FALSE)+$H52,0)*$D52</f>
        <v>0</v>
      </c>
      <c r="AD52" s="1">
        <f>+IF($E52=AD$22,VLOOKUP($C52,Input!$A$8:$AN$39,MATCH(AD$21,Input!$A$6:$AN$6,0),FALSE)+$H52,0)*$D52</f>
        <v>0</v>
      </c>
      <c r="AE52" s="1">
        <f>+IF($E52=AE$22,VLOOKUP($C52,Input!$A$8:$AN$39,MATCH(AE$21,Input!$A$6:$AN$6,0),FALSE)+$H52,0)*$D52</f>
        <v>0</v>
      </c>
      <c r="AF52" s="1">
        <f>+IF($E52=AF$22,VLOOKUP($C52,Input!$A$8:$AN$39,MATCH(AF$21,Input!$A$6:$AN$6,0),FALSE)+$H52,0)*$D52</f>
        <v>0</v>
      </c>
      <c r="AG52" s="1">
        <f>+IF($E52=AG$22,VLOOKUP($C52,Input!$A$8:$AN$39,MATCH(AG$21,Input!$A$6:$AN$6,0),FALSE)+$H52,0)*$D52</f>
        <v>0</v>
      </c>
      <c r="AH52" s="1">
        <f>+IF($E52=AH$22,VLOOKUP($C52,Input!$A$8:$AN$39,MATCH(AH$21,Input!$A$6:$AN$6,0),FALSE)+$H52,0)*$D52</f>
        <v>0</v>
      </c>
      <c r="AI52" s="1">
        <f>+IF($E52=AI$22,VLOOKUP($C52,Input!$A$8:$AN$39,MATCH(AI$21,Input!$A$6:$AN$6,0),FALSE)+$H52,0)*$D52</f>
        <v>0</v>
      </c>
      <c r="AJ52" s="1">
        <f>+IF($E52=AJ$22,VLOOKUP($C52,Input!$A$8:$AN$39,MATCH(AJ$21,Input!$A$6:$AN$6,0),FALSE)+$H52,0)*$D52</f>
        <v>0</v>
      </c>
      <c r="AK52" s="1">
        <f>+IF($E52=AK$22,VLOOKUP($C52,Input!$A$8:$AN$39,MATCH(AK$21,Input!$A$6:$AN$6,0),FALSE)+$H52,0)*$D52</f>
        <v>0</v>
      </c>
      <c r="AL52" s="1">
        <f>+IF($E52=AL$22,VLOOKUP($C52,Input!$A$8:$AN$39,MATCH(AL$21,Input!$A$6:$AN$6,0),FALSE)+$H52,0)*$D52</f>
        <v>0</v>
      </c>
      <c r="AM52" s="1">
        <f>+IF($E52=AM$22,VLOOKUP($C52,Input!$A$8:$AN$39,MATCH(AM$21,Input!$A$6:$AN$6,0),FALSE)+$H52,0)*$D52</f>
        <v>0</v>
      </c>
      <c r="AN52" s="1">
        <f>+IF($E52=AN$22,VLOOKUP($C52,Input!$A$8:$AN$39,MATCH(AN$21,Input!$A$6:$AN$6,0),FALSE)+$H52,0)*$D52</f>
        <v>0</v>
      </c>
      <c r="AO52" s="1">
        <f>+IF($E52=AO$22,VLOOKUP($C52,Input!$A$8:$AN$39,MATCH(AO$21,Input!$A$6:$AN$6,0),FALSE)+$H52,0)*$D52</f>
        <v>0</v>
      </c>
      <c r="AP52" s="1">
        <f>+IF($E52=AP$22,VLOOKUP($C52,Input!$A$8:$AN$39,MATCH(AP$21,Input!$A$6:$AN$6,0),FALSE)+$H52,0)*$D52</f>
        <v>0</v>
      </c>
      <c r="AQ52" s="1">
        <f>+IF($E52=AQ$22,VLOOKUP($C52,Input!$A$8:$AN$39,MATCH(AQ$21,Input!$A$6:$AN$6,0),FALSE)+$H52,0)*$D52</f>
        <v>0</v>
      </c>
      <c r="AR52" s="1">
        <f>+IF($E52=AR$22,VLOOKUP($C52,Input!$A$8:$AN$39,MATCH(AR$21,Input!$A$6:$AN$6,0),FALSE)+$H52,0)*$D52</f>
        <v>0</v>
      </c>
      <c r="AT52" t="str">
        <f>VLOOKUP($C52,Input!$A$8:$HV$39,MATCH(AT$21,Input!$A$6:$HV$6,0),FALSE)</f>
        <v>Parts and administrative cost</v>
      </c>
      <c r="AU52" s="1">
        <f>+IF($E52=AU$22,VLOOKUP($C52,Input!$A$8:$HV$39,MATCH(AU$21,Input!$A$6:$HV$6,0),FALSE),0)*$D52</f>
        <v>0</v>
      </c>
      <c r="AV52" s="1">
        <f>+IF($E52=AV$22,VLOOKUP($C52,Input!$A$8:$HV$39,MATCH(AV$21,Input!$A$6:$HV$6,0),FALSE),0)*$D52</f>
        <v>0</v>
      </c>
      <c r="AW52" s="1">
        <f>+IF($E52=AW$22,VLOOKUP($C52,Input!$A$8:$HV$39,MATCH(AW$21,Input!$A$6:$HV$6,0),FALSE),0)*$D52</f>
        <v>0</v>
      </c>
      <c r="AX52" s="1">
        <f>+IF($E52=AX$22,VLOOKUP($C52,Input!$A$8:$HV$39,MATCH(AX$21,Input!$A$6:$HV$6,0),FALSE),0)*$D52</f>
        <v>0</v>
      </c>
      <c r="AY52" s="1">
        <f>+IF($E52=AY$22,VLOOKUP($C52,Input!$A$8:$HV$39,MATCH(AY$21,Input!$A$6:$HV$6,0),FALSE),0)*$D52</f>
        <v>0</v>
      </c>
      <c r="AZ52" s="1">
        <f>+IF($E52=AZ$22,VLOOKUP($C52,Input!$A$8:$HV$39,MATCH(AZ$21,Input!$A$6:$HV$6,0),FALSE),0)*$D52</f>
        <v>0</v>
      </c>
      <c r="BA52" s="1">
        <f>+IF($E52=BA$22,VLOOKUP($C52,Input!$A$8:$HV$39,MATCH(BA$21,Input!$A$6:$HV$6,0),FALSE),0)*$D52</f>
        <v>0</v>
      </c>
      <c r="BB52" s="1">
        <f>+IF($E52=BB$22,VLOOKUP($C52,Input!$A$8:$HV$39,MATCH(BB$21,Input!$A$6:$HV$6,0),FALSE),0)*$D52</f>
        <v>0</v>
      </c>
      <c r="BC52" s="1">
        <f>+IF($E52=BC$22,VLOOKUP($C52,Input!$A$8:$HV$39,MATCH(BC$21,Input!$A$6:$HV$6,0),FALSE),0)*$D52</f>
        <v>0</v>
      </c>
      <c r="BD52" s="1">
        <f>+IF($E52=BD$22,VLOOKUP($C52,Input!$A$8:$HV$39,MATCH(BD$21,Input!$A$6:$HV$6,0),FALSE),0)*$D52</f>
        <v>0</v>
      </c>
      <c r="BE52" s="1">
        <f>+IF($E52=BE$22,VLOOKUP($C52,Input!$A$8:$HV$39,MATCH(BE$21,Input!$A$6:$HV$6,0),FALSE),0)*$D52</f>
        <v>0</v>
      </c>
      <c r="BF52" s="1">
        <f>+IF($E52=BF$22,VLOOKUP($C52,Input!$A$8:$HV$39,MATCH(BF$21,Input!$A$6:$HV$6,0),FALSE),0)*$D52</f>
        <v>0</v>
      </c>
      <c r="BG52" s="1">
        <f>+IF($E52=BG$22,VLOOKUP($C52,Input!$A$8:$HV$39,MATCH(BG$21,Input!$A$6:$HV$6,0),FALSE),0)*$D52</f>
        <v>0</v>
      </c>
      <c r="BH52" s="1">
        <f>+IF($E52=BH$22,VLOOKUP($C52,Input!$A$8:$HV$39,MATCH(BH$21,Input!$A$6:$HV$6,0),FALSE),0)*$D52</f>
        <v>3735597.9104286651</v>
      </c>
      <c r="BI52" s="1">
        <f>+IF($E52=BI$22,VLOOKUP($C52,Input!$A$8:$HV$39,MATCH(BI$21,Input!$A$6:$HV$6,0),FALSE),0)*$D52</f>
        <v>0</v>
      </c>
      <c r="BJ52" s="1">
        <f>+IF($E52=BJ$22,VLOOKUP($C52,Input!$A$8:$HV$39,MATCH(BJ$21,Input!$A$6:$HV$6,0),FALSE),0)*$D52</f>
        <v>0</v>
      </c>
      <c r="BK52" s="1">
        <f>+IF($E52=BK$22,VLOOKUP($C52,Input!$A$8:$HV$39,MATCH(BK$21,Input!$A$6:$HV$6,0),FALSE),0)*$D52</f>
        <v>0</v>
      </c>
      <c r="BL52" s="1">
        <f>+IF($E52=BL$22,VLOOKUP($C52,Input!$A$8:$HV$39,MATCH(BL$21,Input!$A$6:$HV$6,0),FALSE),0)*$D52</f>
        <v>0</v>
      </c>
      <c r="BM52" s="1">
        <f>+IF($E52=BM$22,VLOOKUP($C52,Input!$A$8:$HV$39,MATCH(BM$21,Input!$A$6:$HV$6,0),FALSE),0)*$D52</f>
        <v>0</v>
      </c>
      <c r="BN52" s="1">
        <f>+IF($E52=BN$22,VLOOKUP($C52,Input!$A$8:$HV$39,MATCH(BN$21,Input!$A$6:$HV$6,0),FALSE),0)*$D52</f>
        <v>0</v>
      </c>
      <c r="BO52" s="1">
        <f>+IF($E52=BO$22,VLOOKUP($C52,Input!$A$8:$HV$39,MATCH(BO$21,Input!$A$6:$HV$6,0),FALSE),0)*$D52</f>
        <v>0</v>
      </c>
      <c r="BP52" s="1">
        <f>+IF($E52=BP$22,VLOOKUP($C52,Input!$A$8:$HV$39,MATCH(BP$21,Input!$A$6:$HV$6,0),FALSE),0)*$D52</f>
        <v>0</v>
      </c>
      <c r="BQ52" s="1">
        <f>+IF($E52=BQ$22,VLOOKUP($C52,Input!$A$8:$HV$39,MATCH(BQ$21,Input!$A$6:$HV$6,0),FALSE),0)*$D52</f>
        <v>0</v>
      </c>
      <c r="BR52" s="1">
        <f>+IF($E52=BR$22,VLOOKUP($C52,Input!$A$8:$HV$39,MATCH(BR$21,Input!$A$6:$HV$6,0),FALSE),0)*$D52</f>
        <v>0</v>
      </c>
      <c r="BS52" s="1">
        <f>+IF($E52=BS$22,VLOOKUP($C52,Input!$A$8:$HV$39,MATCH(BS$21,Input!$A$6:$HV$6,0),FALSE),0)*$D52</f>
        <v>0</v>
      </c>
      <c r="BT52" s="1">
        <f>+IF($E52=BT$22,VLOOKUP($C52,Input!$A$8:$HV$39,MATCH(BT$21,Input!$A$6:$HV$6,0),FALSE),0)*$D52</f>
        <v>0</v>
      </c>
      <c r="BU52" s="1">
        <f>+IF($E52=BU$22,VLOOKUP($C52,Input!$A$8:$HV$39,MATCH(BU$21,Input!$A$6:$HV$6,0),FALSE),0)*$D52</f>
        <v>0</v>
      </c>
      <c r="BV52" s="1">
        <f>+IF($E52=BV$22,VLOOKUP($C52,Input!$A$8:$HV$39,MATCH(BV$21,Input!$A$6:$HV$6,0),FALSE),0)*$D52</f>
        <v>0</v>
      </c>
      <c r="BW52" s="1">
        <f>+IF($E52=BW$22,VLOOKUP($C52,Input!$A$8:$HV$39,MATCH(BW$21,Input!$A$6:$HV$6,0),FALSE),0)*$D52</f>
        <v>0</v>
      </c>
      <c r="BX52" s="1">
        <f>+IF($E52=BX$22,VLOOKUP($C52,Input!$A$8:$HV$39,MATCH(BX$21,Input!$A$6:$HV$6,0),FALSE),0)*$D52</f>
        <v>0</v>
      </c>
      <c r="BY52" s="1">
        <f>+IF($E52=BY$22,VLOOKUP($C52,Input!$A$8:$HV$39,MATCH(BY$21,Input!$A$6:$HV$6,0),FALSE),0)*$D52</f>
        <v>0</v>
      </c>
      <c r="BZ52" s="1">
        <f>+IF($E52=BZ$22,VLOOKUP($C52,Input!$A$8:$HV$39,MATCH(BZ$21,Input!$A$6:$HV$6,0),FALSE),0)*$D52</f>
        <v>0</v>
      </c>
      <c r="CA52" s="1">
        <f>+IF($E52=CA$22,VLOOKUP($C52,Input!$A$8:$HV$39,MATCH(CA$21,Input!$A$6:$HV$6,0),FALSE),0)*$D52</f>
        <v>0</v>
      </c>
      <c r="CB52" s="1">
        <f>+IF($E52=CB$22,VLOOKUP($C52,Input!$A$8:$HV$39,MATCH(CB$21,Input!$A$6:$HV$6,0),FALSE),0)*$D52</f>
        <v>0</v>
      </c>
      <c r="CC52" s="1">
        <f>+IF($E52=CC$22,VLOOKUP($C52,Input!$A$8:$HV$39,MATCH(CC$21,Input!$A$6:$HV$6,0),FALSE),0)*$D52</f>
        <v>0</v>
      </c>
      <c r="CE52" t="str">
        <f>VLOOKUP($C52,Input!$A$8:$HV$39,MATCH(CE$21,Input!$A$6:$HV$6,0),FALSE)</f>
        <v>Engine Rebuild @ 7 Yr</v>
      </c>
      <c r="CF52" s="1">
        <f>IF($E52+$I52+$D$7&lt;=CF$22,0,IF(CF$22-$D$7&gt;=$E52,IF(COUNTIF($KZ52:LP52,"&gt;0")&gt;0,VLOOKUP($C52,Input!$A$8:$HV$21,MATCH($CE$21+COUNTIF($KZ52:LP52,"&gt;0"),Input!$A$6:$HV$6,0),FALSE),0),0))*$D52</f>
        <v>0</v>
      </c>
      <c r="CG52" s="1">
        <f>IF($E52+$I52+$D$7&lt;=CG$22,0,IF(CG$22-$D$7&gt;=$E52,IF(COUNTIF($KZ52:LQ52,"&gt;0")&gt;0,VLOOKUP($C52,Input!$A$8:$HV$21,MATCH($CE$21+COUNTIF($KZ52:LQ52,"&gt;0"),Input!$A$6:$HV$6,0),FALSE),0),0))*$D52</f>
        <v>0</v>
      </c>
      <c r="CH52" s="1">
        <f>IF($E52+$I52+$D$7&lt;=CH$22,0,IF(CH$22-$D$7&gt;=$E52,IF(COUNTIF($KZ52:LR52,"&gt;0")&gt;0,VLOOKUP($C52,Input!$A$8:$HV$21,MATCH($CE$21+COUNTIF($KZ52:LR52,"&gt;0"),Input!$A$6:$HV$6,0),FALSE),0),0))*$D52</f>
        <v>0</v>
      </c>
      <c r="CI52" s="1">
        <f>IF($E52+$I52+$D$7&lt;=CI$22,0,IF(CI$22-$D$7&gt;=$E52,IF(COUNTIF($KZ52:LS52,"&gt;0")&gt;0,VLOOKUP($C52,Input!$A$8:$HV$21,MATCH($CE$21+COUNTIF($KZ52:LS52,"&gt;0"),Input!$A$6:$HV$6,0),FALSE),0),0))*$D52</f>
        <v>0</v>
      </c>
      <c r="CJ52" s="1">
        <f>IF($E52+$I52+$D$7&lt;=CJ$22,0,IF(CJ$22-$D$7&gt;=$E52,IF(COUNTIF($KZ52:LT52,"&gt;0")&gt;0,VLOOKUP($C52,Input!$A$8:$HV$21,MATCH($CE$21+COUNTIF($KZ52:LT52,"&gt;0"),Input!$A$6:$HV$6,0),FALSE),0),0))*$D52</f>
        <v>0</v>
      </c>
      <c r="CK52" s="1">
        <f>IF($E52+$I52+$D$7&lt;=CK$22,0,IF(CK$22-$D$7&gt;=$E52,IF(COUNTIF($KZ52:LU52,"&gt;0")&gt;0,VLOOKUP($C52,Input!$A$8:$HV$21,MATCH($CE$21+COUNTIF($KZ52:LU52,"&gt;0"),Input!$A$6:$HV$6,0),FALSE),0),0))*$D52</f>
        <v>0</v>
      </c>
      <c r="CL52" s="1">
        <f>IF($E52+$I52+$D$7&lt;=CL$22,0,IF(CL$22-$D$7&gt;=$E52,IF(COUNTIF($KZ52:LV52,"&gt;0")&gt;0,VLOOKUP($C52,Input!$A$8:$HV$21,MATCH($CE$21+COUNTIF($KZ52:LV52,"&gt;0"),Input!$A$6:$HV$6,0),FALSE),0),0))*$D52</f>
        <v>0</v>
      </c>
      <c r="CM52" s="1">
        <f>IF($E52+$I52+$D$7&lt;=CM$22,0,IF(CM$22-$D$7&gt;=$E52,IF(COUNTIF($KZ52:LW52,"&gt;0")&gt;0,VLOOKUP($C52,Input!$A$8:$HV$21,MATCH($CE$21+COUNTIF($KZ52:LW52,"&gt;0"),Input!$A$6:$HV$6,0),FALSE),0),0))*$D52</f>
        <v>0</v>
      </c>
      <c r="CN52" s="1">
        <f>IF($E52+$I52+$D$7&lt;=CN$22,0,IF(CN$22-$D$7&gt;=$E52,IF(COUNTIF($KZ52:LX52,"&gt;0")&gt;0,VLOOKUP($C52,Input!$A$8:$HV$21,MATCH($CE$21+COUNTIF($KZ52:LX52,"&gt;0"),Input!$A$6:$HV$6,0),FALSE),0),0))*$D52</f>
        <v>0</v>
      </c>
      <c r="CO52" s="1">
        <f>IF($E52+$I52+$D$7&lt;=CO$22,0,IF(CO$22-$D$7&gt;=$E52,IF(COUNTIF($KZ52:LY52,"&gt;0")&gt;0,VLOOKUP($C52,Input!$A$8:$HV$21,MATCH($CE$21+COUNTIF($KZ52:LY52,"&gt;0"),Input!$A$6:$HV$6,0),FALSE),0),0))*$D52</f>
        <v>0</v>
      </c>
      <c r="CP52" s="1">
        <f>IF($E52+$I52+$D$7&lt;=CP$22,0,IF(CP$22-$D$7&gt;=$E52,IF(COUNTIF($KZ52:LZ52,"&gt;0")&gt;0,VLOOKUP($C52,Input!$A$8:$HV$21,MATCH($CE$21+COUNTIF($KZ52:LZ52,"&gt;0"),Input!$A$6:$HV$6,0),FALSE),0),0))*$D52</f>
        <v>0</v>
      </c>
      <c r="CQ52" s="1">
        <f>IF($E52+$I52+$D$7&lt;=CQ$22,0,IF(CQ$22-$D$7&gt;=$E52,IF(COUNTIF($KZ52:MA52,"&gt;0")&gt;0,VLOOKUP($C52,Input!$A$8:$HV$21,MATCH($CE$21+COUNTIF($KZ52:MA52,"&gt;0"),Input!$A$6:$HV$6,0),FALSE),0),0))*$D52</f>
        <v>0</v>
      </c>
      <c r="CR52" s="1">
        <f>IF($E52+$I52+$D$7&lt;=CR$22,0,IF(CR$22-$D$7&gt;=$E52,IF(COUNTIF($KZ52:MB52,"&gt;0")&gt;0,VLOOKUP($C52,Input!$A$8:$HV$21,MATCH($CE$21+COUNTIF($KZ52:MB52,"&gt;0"),Input!$A$6:$HV$6,0),FALSE),0),0))*$D52</f>
        <v>0</v>
      </c>
      <c r="CS52" s="1">
        <f>IF($E52+$I52+$D$7&lt;=CS$22,0,IF(CS$22-$D$7&gt;=$E52,IF(COUNTIF($KZ52:MC52,"&gt;0")&gt;0,VLOOKUP($C52,Input!$A$8:$HV$21,MATCH($CE$21+COUNTIF($KZ52:MC52,"&gt;0"),Input!$A$6:$HV$6,0),FALSE),0),0))*$D52</f>
        <v>0</v>
      </c>
      <c r="CT52" s="1">
        <f>IF($E52+$I52+$D$7&lt;=CT$22,0,IF(CT$22-$D$7&gt;=$E52,IF(COUNTIF($KZ52:MD52,"&gt;0")&gt;0,VLOOKUP($C52,Input!$A$8:$HV$21,MATCH($CE$21+COUNTIF($KZ52:MD52,"&gt;0"),Input!$A$6:$HV$6,0),FALSE),0),0))*$D52</f>
        <v>0</v>
      </c>
      <c r="CU52" s="1">
        <f>IF($E52+$I52+$D$7&lt;=CU$22,0,IF(CU$22-$D$7&gt;=$E52,IF(COUNTIF($KZ52:ME52,"&gt;0")&gt;0,VLOOKUP($C52,Input!$A$8:$HV$21,MATCH($CE$21+COUNTIF($KZ52:ME52,"&gt;0"),Input!$A$6:$HV$6,0),FALSE),0),0))*$D52</f>
        <v>0</v>
      </c>
      <c r="CV52" s="1">
        <f>IF($E52+$I52+$D$7&lt;=CV$22,0,IF(CV$22-$D$7&gt;=$E52,IF(COUNTIF($KZ52:MF52,"&gt;0")&gt;0,VLOOKUP($C52,Input!$A$8:$HV$21,MATCH($CE$21+COUNTIF($KZ52:MF52,"&gt;0"),Input!$A$6:$HV$6,0),FALSE),0),0))*$D52</f>
        <v>0</v>
      </c>
      <c r="CW52" s="1">
        <f>IF($E52+$I52+$D$7&lt;=CW$22,0,IF(CW$22-$D$7&gt;=$E52,IF(COUNTIF($KZ52:MG52,"&gt;0")&gt;0,VLOOKUP($C52,Input!$A$8:$HV$21,MATCH($CE$21+COUNTIF($KZ52:MG52,"&gt;0"),Input!$A$6:$HV$6,0),FALSE),0),0))*$D52</f>
        <v>0</v>
      </c>
      <c r="CX52" s="1">
        <f>IF($E52+$I52+$D$7&lt;=CX$22,0,IF(CX$22-$D$7&gt;=$E52,IF(COUNTIF($KZ52:MH52,"&gt;0")&gt;0,VLOOKUP($C52,Input!$A$8:$HV$21,MATCH($CE$21+COUNTIF($KZ52:MH52,"&gt;0"),Input!$A$6:$HV$6,0),FALSE),0),0))*$D52</f>
        <v>0</v>
      </c>
      <c r="CY52" s="1">
        <f>IF($E52+$I52+$D$7&lt;=CY$22,0,IF(CY$22-$D$7&gt;=$E52,IF(COUNTIF($KZ52:MI52,"&gt;0")&gt;0,VLOOKUP($C52,Input!$A$8:$HV$21,MATCH($CE$21+COUNTIF($KZ52:MI52,"&gt;0"),Input!$A$6:$HV$6,0),FALSE),0),0))*$D52</f>
        <v>8190000</v>
      </c>
      <c r="CZ52" s="1">
        <f>IF($E52+$I52+$D$7&lt;=CZ$22,0,IF(CZ$22-$D$7&gt;=$E52,IF(COUNTIF($KZ52:MJ52,"&gt;0")&gt;0,VLOOKUP($C52,Input!$A$8:$HV$21,MATCH($CE$21+COUNTIF($KZ52:MJ52,"&gt;0"),Input!$A$6:$HV$6,0),FALSE),0),0))*$D52</f>
        <v>0</v>
      </c>
      <c r="DA52" s="1">
        <f>IF($E52+$I52+$D$7&lt;=DA$22,0,IF(DA$22-$D$7&gt;=$E52,IF(COUNTIF($KZ52:MK52,"&gt;0")&gt;0,VLOOKUP($C52,Input!$A$8:$HV$21,MATCH($CE$21+COUNTIF($KZ52:MK52,"&gt;0"),Input!$A$6:$HV$6,0),FALSE),0),0))*$D52</f>
        <v>0</v>
      </c>
      <c r="DB52" s="1">
        <f>IF($E52+$I52+$D$7&lt;=DB$22,0,IF(DB$22-$D$7&gt;=$E52,IF(COUNTIF($KZ52:ML52,"&gt;0")&gt;0,VLOOKUP($C52,Input!$A$8:$HV$21,MATCH($CE$21+COUNTIF($KZ52:ML52,"&gt;0"),Input!$A$6:$HV$6,0),FALSE),0),0))*$D52</f>
        <v>0</v>
      </c>
      <c r="DC52" s="1">
        <f>IF($E52+$I52+$D$7&lt;=DC$22,0,IF(DC$22-$D$7&gt;=$E52,IF(COUNTIF($KZ52:MM52,"&gt;0")&gt;0,VLOOKUP($C52,Input!$A$8:$HV$21,MATCH($CE$21+COUNTIF($KZ52:MM52,"&gt;0"),Input!$A$6:$HV$6,0),FALSE),0),0))*$D52</f>
        <v>0</v>
      </c>
      <c r="DD52" s="1">
        <f>IF($E52+$I52+$D$7&lt;=DD$22,0,IF(DD$22-$D$7&gt;=$E52,IF(COUNTIF($KZ52:MN52,"&gt;0")&gt;0,VLOOKUP($C52,Input!$A$8:$HV$21,MATCH($CE$21+COUNTIF($KZ52:MN52,"&gt;0"),Input!$A$6:$HV$6,0),FALSE),0),0))*$D52</f>
        <v>0</v>
      </c>
      <c r="DE52" s="1">
        <f>IF($E52+$I52+$D$7&lt;=DE$22,0,IF(DE$22-$D$7&gt;=$E52,IF(COUNTIF($KZ52:MO52,"&gt;0")&gt;0,VLOOKUP($C52,Input!$A$8:$HV$21,MATCH($CE$21+COUNTIF($KZ52:MO52,"&gt;0"),Input!$A$6:$HV$6,0),FALSE),0),0))*$D52</f>
        <v>0</v>
      </c>
      <c r="DF52" s="1">
        <f>IF($E52+$I52+$D$7&lt;=DF$22,0,IF(DF$22-$D$7&gt;=$E52,IF(COUNTIF($KZ52:MP52,"&gt;0")&gt;0,VLOOKUP($C52,Input!$A$8:$HV$21,MATCH($CE$21+COUNTIF($KZ52:MP52,"&gt;0"),Input!$A$6:$HV$6,0),FALSE),0),0))*$D52</f>
        <v>0</v>
      </c>
      <c r="DG52" s="1">
        <f>IF($E52+$I52+$D$7&lt;=DG$22,0,IF(DG$22-$D$7&gt;=$E52,IF(COUNTIF($KZ52:MQ52,"&gt;0")&gt;0,VLOOKUP($C52,Input!$A$8:$HV$21,MATCH($CE$21+COUNTIF($KZ52:MQ52,"&gt;0"),Input!$A$6:$HV$6,0),FALSE),0),0))*$D52</f>
        <v>0</v>
      </c>
      <c r="DH52" s="1">
        <f>IF($E52+$I52+$D$7&lt;=DH$22,0,IF(DH$22-$D$7&gt;=$E52,IF(COUNTIF($KZ52:MR52,"&gt;0")&gt;0,VLOOKUP($C52,Input!$A$8:$HV$21,MATCH($CE$21+COUNTIF($KZ52:MR52,"&gt;0"),Input!$A$6:$HV$6,0),FALSE),0),0))*$D52</f>
        <v>0</v>
      </c>
      <c r="DI52" s="1">
        <f>IF($E52+$I52+$D$7&lt;=DI$22,0,IF(DI$22-$D$7&gt;=$E52,IF(COUNTIF($KZ52:MS52,"&gt;0")&gt;0,VLOOKUP($C52,Input!$A$8:$HV$21,MATCH($CE$21+COUNTIF($KZ52:MS52,"&gt;0"),Input!$A$6:$HV$6,0),FALSE),0),0))*$D52</f>
        <v>0</v>
      </c>
      <c r="DJ52" s="1">
        <f>IF($E52+$I52+$D$7&lt;=DJ$22,0,IF(DJ$22-$D$7&gt;=$E52,IF(COUNTIF($KZ52:MT52,"&gt;0")&gt;0,VLOOKUP($C52,Input!$A$8:$HV$21,MATCH($CE$21+COUNTIF($KZ52:MT52,"&gt;0"),Input!$A$6:$HV$6,0),FALSE),0),0))*$D52</f>
        <v>0</v>
      </c>
      <c r="DK52" s="1">
        <f>IF($E52+$I52+$D$7&lt;=DK$22,0,IF(DK$22-$D$7&gt;=$E52,IF(COUNTIF($KZ52:MU52,"&gt;0")&gt;0,VLOOKUP($C52,Input!$A$8:$HV$21,MATCH($CE$21+COUNTIF($KZ52:MU52,"&gt;0"),Input!$A$6:$HV$6,0),FALSE),0),0))*$D52</f>
        <v>0</v>
      </c>
      <c r="DL52" s="1">
        <f>IF($E52+$I52+$D$7&lt;=DL$22,0,IF(DL$22-$D$7&gt;=$E52,IF(COUNTIF($KZ52:MV52,"&gt;0")&gt;0,VLOOKUP($C52,Input!$A$8:$HV$21,MATCH($CE$21+COUNTIF($KZ52:MV52,"&gt;0"),Input!$A$6:$HV$6,0),FALSE),0),0))*$D52</f>
        <v>0</v>
      </c>
      <c r="DM52" s="1">
        <f>IF($E52+$I52+$D$7&lt;=DM$22,0,IF(DM$22-$D$7&gt;=$E52,IF(COUNTIF($KZ52:MW52,"&gt;0")&gt;0,VLOOKUP($C52,Input!$A$8:$HV$21,MATCH($CE$21+COUNTIF($KZ52:MW52,"&gt;0"),Input!$A$6:$HV$6,0),FALSE),0),0))*$D52</f>
        <v>0</v>
      </c>
      <c r="DN52" s="1">
        <f>IF($E52+$I52+$D$7&lt;=DN$22,0,IF(DN$22-$D$7&gt;=$E52,IF(COUNTIF($KZ52:MX52,"&gt;0")&gt;0,VLOOKUP($C52,Input!$A$8:$HV$21,MATCH($CE$21+COUNTIF($KZ52:MX52,"&gt;0"),Input!$A$6:$HV$6,0),FALSE),0),0))*$D52</f>
        <v>0</v>
      </c>
      <c r="DP52" t="str">
        <f>+VLOOKUP($C52,Input!$A$8:$GZ$39,MATCH(DP$21,Input!$A$6:$GZ$6,0),FALSE)</f>
        <v>Bus Maintenance at 0.85/mile</v>
      </c>
      <c r="DQ52" s="1">
        <f>IF($E52+$I52+$D$7&lt;=DQ$22,0,IF(DQ$22-$D$7&gt;=$E52,IF(COUNTIF($KZ52:LP52,"&gt;0")&gt;0,VLOOKUP($C52,Input!$A$8:$HV$21,MATCH($DP$21+COUNTIF($KZ52:LP52,"&gt;0"),Input!$A$6:$HV$6,0),FALSE),0),0))*$D52*$F52</f>
        <v>0</v>
      </c>
      <c r="DR52" s="1">
        <f>IF($E52+$I52+$D$7&lt;=DR$22,0,IF(DR$22-$D$7&gt;=$E52,IF(COUNTIF($KZ52:LQ52,"&gt;0")&gt;0,VLOOKUP($C52,Input!$A$8:$HV$21,MATCH($DP$21+COUNTIF($KZ52:LQ52,"&gt;0"),Input!$A$6:$HV$6,0),FALSE),0),0))*$D52*$F52</f>
        <v>0</v>
      </c>
      <c r="DS52" s="1">
        <f>IF($E52+$I52+$D$7&lt;=DS$22,0,IF(DS$22-$D$7&gt;=$E52,IF(COUNTIF($KZ52:LR52,"&gt;0")&gt;0,VLOOKUP($C52,Input!$A$8:$HV$21,MATCH($DP$21+COUNTIF($KZ52:LR52,"&gt;0"),Input!$A$6:$HV$6,0),FALSE),0),0))*$D52*$F52</f>
        <v>0</v>
      </c>
      <c r="DT52" s="1">
        <f>IF($E52+$I52+$D$7&lt;=DT$22,0,IF(DT$22-$D$7&gt;=$E52,IF(COUNTIF($KZ52:LS52,"&gt;0")&gt;0,VLOOKUP($C52,Input!$A$8:$HV$21,MATCH($DP$21+COUNTIF($KZ52:LS52,"&gt;0"),Input!$A$6:$HV$6,0),FALSE),0),0))*$D52*$F52</f>
        <v>0</v>
      </c>
      <c r="DU52" s="1">
        <f>IF($E52+$I52+$D$7&lt;=DU$22,0,IF(DU$22-$D$7&gt;=$E52,IF(COUNTIF($KZ52:LT52,"&gt;0")&gt;0,VLOOKUP($C52,Input!$A$8:$HV$21,MATCH($DP$21+COUNTIF($KZ52:LT52,"&gt;0"),Input!$A$6:$HV$6,0),FALSE),0),0))*$D52*$F52</f>
        <v>0</v>
      </c>
      <c r="DV52" s="1">
        <f>IF($E52+$I52+$D$7&lt;=DV$22,0,IF(DV$22-$D$7&gt;=$E52,IF(COUNTIF($KZ52:LU52,"&gt;0")&gt;0,VLOOKUP($C52,Input!$A$8:$HV$21,MATCH($DP$21+COUNTIF($KZ52:LU52,"&gt;0"),Input!$A$6:$HV$6,0),FALSE),0),0))*$D52*$F52</f>
        <v>0</v>
      </c>
      <c r="DW52" s="1">
        <f>IF($E52+$I52+$D$7&lt;=DW$22,0,IF(DW$22-$D$7&gt;=$E52,IF(COUNTIF($KZ52:LV52,"&gt;0")&gt;0,VLOOKUP($C52,Input!$A$8:$HV$21,MATCH($DP$21+COUNTIF($KZ52:LV52,"&gt;0"),Input!$A$6:$HV$6,0),FALSE),0),0))*$D52*$F52</f>
        <v>0</v>
      </c>
      <c r="DX52" s="1">
        <f>IF($E52+$I52+$D$7&lt;=DX$22,0,IF(DX$22-$D$7&gt;=$E52,IF(COUNTIF($KZ52:LW52,"&gt;0")&gt;0,VLOOKUP($C52,Input!$A$8:$HV$21,MATCH($DP$21+COUNTIF($KZ52:LW52,"&gt;0"),Input!$A$6:$HV$6,0),FALSE),0),0))*$D52*$F52</f>
        <v>0</v>
      </c>
      <c r="DY52" s="1">
        <f>IF($E52+$I52+$D$7&lt;=DY$22,0,IF(DY$22-$D$7&gt;=$E52,IF(COUNTIF($KZ52:LX52,"&gt;0")&gt;0,VLOOKUP($C52,Input!$A$8:$HV$21,MATCH($DP$21+COUNTIF($KZ52:LX52,"&gt;0"),Input!$A$6:$HV$6,0),FALSE),0),0))*$D52*$F52</f>
        <v>0</v>
      </c>
      <c r="DZ52" s="1">
        <f>IF($E52+$I52+$D$7&lt;=DZ$22,0,IF(DZ$22-$D$7&gt;=$E52,IF(COUNTIF($KZ52:LY52,"&gt;0")&gt;0,VLOOKUP($C52,Input!$A$8:$HV$21,MATCH($DP$21+COUNTIF($KZ52:LY52,"&gt;0"),Input!$A$6:$HV$6,0),FALSE),0),0))*$D52*$F52</f>
        <v>0</v>
      </c>
      <c r="EA52" s="1">
        <f>IF($E52+$I52+$D$7&lt;=EA$22,0,IF(EA$22-$D$7&gt;=$E52,IF(COUNTIF($KZ52:LZ52,"&gt;0")&gt;0,VLOOKUP($C52,Input!$A$8:$HV$21,MATCH($DP$21+COUNTIF($KZ52:LZ52,"&gt;0"),Input!$A$6:$HV$6,0),FALSE),0),0))*$D52*$F52</f>
        <v>0</v>
      </c>
      <c r="EB52" s="1">
        <f>IF($E52+$I52+$D$7&lt;=EB$22,0,IF(EB$22-$D$7&gt;=$E52,IF(COUNTIF($KZ52:MA52,"&gt;0")&gt;0,VLOOKUP($C52,Input!$A$8:$HV$21,MATCH($DP$21+COUNTIF($KZ52:MA52,"&gt;0"),Input!$A$6:$HV$6,0),FALSE),0),0))*$D52*$F52</f>
        <v>0</v>
      </c>
      <c r="EC52" s="1">
        <f>IF($E52+$I52+$D$7&lt;=EC$22,0,IF(EC$22-$D$7&gt;=$E52,IF(COUNTIF($KZ52:MB52,"&gt;0")&gt;0,VLOOKUP($C52,Input!$A$8:$HV$21,MATCH($DP$21+COUNTIF($KZ52:MB52,"&gt;0"),Input!$A$6:$HV$6,0),FALSE),0),0))*$D52*$F52</f>
        <v>0</v>
      </c>
      <c r="ED52" s="1">
        <f>IF($E52+$I52+$D$7&lt;=ED$22,0,IF(ED$22-$D$7&gt;=$E52,IF(COUNTIF($KZ52:MC52,"&gt;0")&gt;0,VLOOKUP($C52,Input!$A$8:$HV$21,MATCH($DP$21+COUNTIF($KZ52:MC52,"&gt;0"),Input!$A$6:$HV$6,0),FALSE),0),0))*$D52*$F52</f>
        <v>7956000</v>
      </c>
      <c r="EE52" s="1">
        <f>IF($E52+$I52+$D$7&lt;=EE$22,0,IF(EE$22-$D$7&gt;=$E52,IF(COUNTIF($KZ52:MD52,"&gt;0")&gt;0,VLOOKUP($C52,Input!$A$8:$HV$21,MATCH($DP$21+COUNTIF($KZ52:MD52,"&gt;0"),Input!$A$6:$HV$6,0),FALSE),0),0))*$D52*$F52</f>
        <v>7956000</v>
      </c>
      <c r="EF52" s="1">
        <f>IF($E52+$I52+$D$7&lt;=EF$22,0,IF(EF$22-$D$7&gt;=$E52,IF(COUNTIF($KZ52:ME52,"&gt;0")&gt;0,VLOOKUP($C52,Input!$A$8:$HV$21,MATCH($DP$21+COUNTIF($KZ52:ME52,"&gt;0"),Input!$A$6:$HV$6,0),FALSE),0),0))*$D52*$F52</f>
        <v>7956000</v>
      </c>
      <c r="EG52" s="1">
        <f>IF($E52+$I52+$D$7&lt;=EG$22,0,IF(EG$22-$D$7&gt;=$E52,IF(COUNTIF($KZ52:MF52,"&gt;0")&gt;0,VLOOKUP($C52,Input!$A$8:$HV$21,MATCH($DP$21+COUNTIF($KZ52:MF52,"&gt;0"),Input!$A$6:$HV$6,0),FALSE),0),0))*$D52*$F52</f>
        <v>7956000</v>
      </c>
      <c r="EH52" s="1">
        <f>IF($E52+$I52+$D$7&lt;=EH$22,0,IF(EH$22-$D$7&gt;=$E52,IF(COUNTIF($KZ52:MG52,"&gt;0")&gt;0,VLOOKUP($C52,Input!$A$8:$HV$21,MATCH($DP$21+COUNTIF($KZ52:MG52,"&gt;0"),Input!$A$6:$HV$6,0),FALSE),0),0))*$D52*$F52</f>
        <v>7956000</v>
      </c>
      <c r="EI52" s="1">
        <f>IF($E52+$I52+$D$7&lt;=EI$22,0,IF(EI$22-$D$7&gt;=$E52,IF(COUNTIF($KZ52:MH52,"&gt;0")&gt;0,VLOOKUP($C52,Input!$A$8:$HV$21,MATCH($DP$21+COUNTIF($KZ52:MH52,"&gt;0"),Input!$A$6:$HV$6,0),FALSE),0),0))*$D52*$F52</f>
        <v>7956000</v>
      </c>
      <c r="EJ52" s="1">
        <f>IF($E52+$I52+$D$7&lt;=EJ$22,0,IF(EJ$22-$D$7&gt;=$E52,IF(COUNTIF($KZ52:MI52,"&gt;0")&gt;0,VLOOKUP($C52,Input!$A$8:$HV$21,MATCH($DP$21+COUNTIF($KZ52:MI52,"&gt;0"),Input!$A$6:$HV$6,0),FALSE),0),0))*$D52*$F52</f>
        <v>7956000</v>
      </c>
      <c r="EK52" s="1">
        <f>IF($E52+$I52+$D$7&lt;=EK$22,0,IF(EK$22-$D$7&gt;=$E52,IF(COUNTIF($KZ52:MJ52,"&gt;0")&gt;0,VLOOKUP($C52,Input!$A$8:$HV$21,MATCH($DP$21+COUNTIF($KZ52:MJ52,"&gt;0"),Input!$A$6:$HV$6,0),FALSE),0),0))*$D52*$F52</f>
        <v>7956000</v>
      </c>
      <c r="EL52" s="1">
        <f>IF($E52+$I52+$D$7&lt;=EL$22,0,IF(EL$22-$D$7&gt;=$E52,IF(COUNTIF($KZ52:MK52,"&gt;0")&gt;0,VLOOKUP($C52,Input!$A$8:$HV$21,MATCH($DP$21+COUNTIF($KZ52:MK52,"&gt;0"),Input!$A$6:$HV$6,0),FALSE),0),0))*$D52*$F52</f>
        <v>7956000</v>
      </c>
      <c r="EM52" s="1">
        <f>IF($E52+$I52+$D$7&lt;=EM$22,0,IF(EM$22-$D$7&gt;=$E52,IF(COUNTIF($KZ52:ML52,"&gt;0")&gt;0,VLOOKUP($C52,Input!$A$8:$HV$21,MATCH($DP$21+COUNTIF($KZ52:ML52,"&gt;0"),Input!$A$6:$HV$6,0),FALSE),0),0))*$D52*$F52</f>
        <v>7956000</v>
      </c>
      <c r="EN52" s="1">
        <f>IF($E52+$I52+$D$7&lt;=EN$22,0,IF(EN$22-$D$7&gt;=$E52,IF(COUNTIF($KZ52:MM52,"&gt;0")&gt;0,VLOOKUP($C52,Input!$A$8:$HV$21,MATCH($DP$21+COUNTIF($KZ52:MM52,"&gt;0"),Input!$A$6:$HV$6,0),FALSE),0),0))*$D52*$F52</f>
        <v>7956000</v>
      </c>
      <c r="EO52" s="1">
        <f>IF($E52+$I52+$D$7&lt;=EO$22,0,IF(EO$22-$D$7&gt;=$E52,IF(COUNTIF($KZ52:MN52,"&gt;0")&gt;0,VLOOKUP($C52,Input!$A$8:$HV$21,MATCH($DP$21+COUNTIF($KZ52:MN52,"&gt;0"),Input!$A$6:$HV$6,0),FALSE),0),0))*$D52*$F52</f>
        <v>7956000</v>
      </c>
      <c r="EP52" s="1">
        <f>IF($E52+$I52+$D$7&lt;=EP$22,0,IF(EP$22-$D$7&gt;=$E52,IF(COUNTIF($KZ52:MO52,"&gt;0")&gt;0,VLOOKUP($C52,Input!$A$8:$HV$21,MATCH($DP$21+COUNTIF($KZ52:MO52,"&gt;0"),Input!$A$6:$HV$6,0),FALSE),0),0))*$D52*$F52</f>
        <v>7956000</v>
      </c>
      <c r="EQ52" s="1">
        <f>IF($E52+$I52+$D$7&lt;=EQ$22,0,IF(EQ$22-$D$7&gt;=$E52,IF(COUNTIF($KZ52:MP52,"&gt;0")&gt;0,VLOOKUP($C52,Input!$A$8:$HV$21,MATCH($DP$21+COUNTIF($KZ52:MP52,"&gt;0"),Input!$A$6:$HV$6,0),FALSE),0),0))*$D52*$F52</f>
        <v>7956000</v>
      </c>
      <c r="ER52" s="1">
        <f>IF($E52+$I52+$D$7&lt;=ER$22,0,IF(ER$22-$D$7&gt;=$E52,IF(COUNTIF($KZ52:MQ52,"&gt;0")&gt;0,VLOOKUP($C52,Input!$A$8:$HV$21,MATCH($DP$21+COUNTIF($KZ52:MQ52,"&gt;0"),Input!$A$6:$HV$6,0),FALSE),0),0))*$D52*$F52</f>
        <v>0</v>
      </c>
      <c r="ES52" s="1">
        <f>IF($E52+$I52+$D$7&lt;=ES$22,0,IF(ES$22-$D$7&gt;=$E52,IF(COUNTIF($KZ52:MR52,"&gt;0")&gt;0,VLOOKUP($C52,Input!$A$8:$HV$21,MATCH($DP$21+COUNTIF($KZ52:MR52,"&gt;0"),Input!$A$6:$HV$6,0),FALSE),0),0))*$D52*$F52</f>
        <v>0</v>
      </c>
      <c r="ET52" s="1">
        <f>IF($E52+$I52+$D$7&lt;=ET$22,0,IF(ET$22-$D$7&gt;=$E52,IF(COUNTIF($KZ52:MS52,"&gt;0")&gt;0,VLOOKUP($C52,Input!$A$8:$HV$21,MATCH($DP$21+COUNTIF($KZ52:MS52,"&gt;0"),Input!$A$6:$HV$6,0),FALSE),0),0))*$D52*$F52</f>
        <v>0</v>
      </c>
      <c r="EU52" s="1">
        <f>IF($E52+$I52+$D$7&lt;=EU$22,0,IF(EU$22-$D$7&gt;=$E52,IF(COUNTIF($KZ52:MT52,"&gt;0")&gt;0,VLOOKUP($C52,Input!$A$8:$HV$21,MATCH($DP$21+COUNTIF($KZ52:MT52,"&gt;0"),Input!$A$6:$HV$6,0),FALSE),0),0))*$D52*$F52</f>
        <v>0</v>
      </c>
      <c r="EV52" s="1">
        <f>IF($E52+$I52+$D$7&lt;=EV$22,0,IF(EV$22-$D$7&gt;=$E52,IF(COUNTIF($KZ52:MU52,"&gt;0")&gt;0,VLOOKUP($C52,Input!$A$8:$HV$21,MATCH($DP$21+COUNTIF($KZ52:MU52,"&gt;0"),Input!$A$6:$HV$6,0),FALSE),0),0))*$D52*$F52</f>
        <v>0</v>
      </c>
      <c r="EW52" s="1">
        <f>IF($E52+$I52+$D$7&lt;=EW$22,0,IF(EW$22-$D$7&gt;=$E52,IF(COUNTIF($KZ52:MV52,"&gt;0")&gt;0,VLOOKUP($C52,Input!$A$8:$HV$21,MATCH($DP$21+COUNTIF($KZ52:MV52,"&gt;0"),Input!$A$6:$HV$6,0),FALSE),0),0))*$D52*$F52</f>
        <v>0</v>
      </c>
      <c r="EX52" s="1">
        <f>IF($E52+$I52+$D$7&lt;=EX$22,0,IF(EX$22-$D$7&gt;=$E52,IF(COUNTIF($KZ52:MW52,"&gt;0")&gt;0,VLOOKUP($C52,Input!$A$8:$HV$21,MATCH($DP$21+COUNTIF($KZ52:MW52,"&gt;0"),Input!$A$6:$HV$6,0),FALSE),0),0))*$D52*$F52</f>
        <v>0</v>
      </c>
      <c r="EY52" s="1">
        <f>IF($E52+$I52+$D$7&lt;=EY$22,0,IF(EY$22-$D$7&gt;=$E52,IF(COUNTIF($KZ52:MX52,"&gt;0")&gt;0,VLOOKUP($C52,Input!$A$8:$HV$21,MATCH($DP$21+COUNTIF($KZ52:MX52,"&gt;0"),Input!$A$6:$HV$6,0),FALSE),0),0))*$D52*$F52</f>
        <v>0</v>
      </c>
      <c r="EZ52" s="1"/>
      <c r="FA52" t="str">
        <f>VLOOKUP($C52,Input!$A$8:$GZ$39,MATCH(FA$21,Input!$A$6:$GZ$6,0),FALSE)</f>
        <v>NA</v>
      </c>
      <c r="FB52">
        <f>IF((VLOOKUP($C52,Input!$A$8:$GZ$39,MATCH(FB$21,Input!$A$6:$GZ$6,0),FALSE))="Y",$D52/VLOOKUP($C52,Input!$A$8:$GZ$39,MATCH(FC$21,Input!$A$6:$GZ$6,0),FALSE),0)</f>
        <v>0</v>
      </c>
      <c r="FC52">
        <f>IF((VLOOKUP($C52,Input!$A$8:$GZ$39,MATCH(FB$21,Input!$A$6:$GZ$6,0),FALSE))="Y",0,IF((VLOOKUP($C52,Input!$A$8:$GZ$39,MATCH(FC$21,Input!$A$6:$GZ$6,0),FALSE))&gt;0,$D52/VLOOKUP($C52,Input!$A$8:$GZ$39,MATCH(FC$21,Input!$A$6:$GZ$6,0),FALSE),0))</f>
        <v>0</v>
      </c>
      <c r="FD52" s="1">
        <f>+IF($E52=FD$22,VLOOKUP($C52,Input!$A$8:$GZ$39,MATCH(FD$21,Input!$A$6:$GZ$6,0),FALSE),0)*IF(FD$19&gt;=MAX(FC$19:$FD$19),MIN((FD$19-MAX(FC$19:$FD$19)),(FD$19-FC$19)),0)+IF($E52=FD$22,VLOOKUP($C52,Input!$A$8:$GZ$39,MATCH(FD$21,Input!$A$6:$GZ$6,0),FALSE),0)*IF(FD$18&gt;=MAX(FC$18:$FD$18),MIN((FD$18-MAX(FC$18:$FD$18)),(FD$18-FC$18)),0)</f>
        <v>0</v>
      </c>
      <c r="FE52" s="1">
        <f>+IF($E52=FE$22,VLOOKUP($C52,Input!$A$8:$GZ$39,MATCH(FE$21,Input!$A$6:$GZ$6,0),FALSE),0)*IF(FE$19&gt;=MAX(FD$19:$FD$19),MIN((FE$19-MAX(FD$19:$FD$19)),(FE$19-FD$19)),0)+IF($E52=FE$22,VLOOKUP($C52,Input!$A$8:$GZ$39,MATCH(FE$21,Input!$A$6:$GZ$6,0),FALSE),0)*IF(FE$18&gt;=MAX(FD$18:$FD$18),MIN((FE$18-MAX(FD$18:$FD$18)),(FE$18-FD$18)),0)</f>
        <v>0</v>
      </c>
      <c r="FF52" s="1">
        <f>+IF($E52=FF$22,VLOOKUP($C52,Input!$A$8:$GZ$39,MATCH(FF$21,Input!$A$6:$GZ$6,0),FALSE),0)*IF(FF$19&gt;=MAX($FD$19:FE$19),MIN((FF$19-MAX($FD$19:FE$19)),(FF$19-FE$19)),0)+IF($E52=FF$22,VLOOKUP($C52,Input!$A$8:$GZ$39,MATCH(FF$21,Input!$A$6:$GZ$6,0),FALSE),0)*IF(FF$18&gt;=MAX($FD$18:FE$18),MIN((FF$18-MAX($FD$18:FE$18)),(FF$18-FE$18)),0)</f>
        <v>0</v>
      </c>
      <c r="FG52" s="1">
        <f>+IF($E52=FG$22,VLOOKUP($C52,Input!$A$8:$GZ$39,MATCH(FG$21,Input!$A$6:$GZ$6,0),FALSE),0)*IF(FG$19&gt;=MAX($FD$19:FF$19),MIN((FG$19-MAX($FD$19:FF$19)),(FG$19-FF$19)),0)+IF($E52=FG$22,VLOOKUP($C52,Input!$A$8:$GZ$39,MATCH(FG$21,Input!$A$6:$GZ$6,0),FALSE),0)*IF(FG$18&gt;=MAX($FD$18:FF$18),MIN((FG$18-MAX($FD$18:FF$18)),(FG$18-FF$18)),0)</f>
        <v>0</v>
      </c>
      <c r="FH52" s="1">
        <f>+IF($E52=FH$22,VLOOKUP($C52,Input!$A$8:$GZ$39,MATCH(FH$21,Input!$A$6:$GZ$6,0),FALSE),0)*IF(FH$19&gt;=MAX($FD$19:FG$19),MIN((FH$19-MAX($FD$19:FG$19)),(FH$19-FG$19)),0)+IF($E52=FH$22,VLOOKUP($C52,Input!$A$8:$GZ$39,MATCH(FH$21,Input!$A$6:$GZ$6,0),FALSE),0)*IF(FH$18&gt;=MAX($FD$18:FG$18),MIN((FH$18-MAX($FD$18:FG$18)),(FH$18-FG$18)),0)</f>
        <v>0</v>
      </c>
      <c r="FI52" s="1">
        <f>+IF($E52=FI$22,VLOOKUP($C52,Input!$A$8:$GZ$39,MATCH(FI$21,Input!$A$6:$GZ$6,0),FALSE),0)*IF(FI$19&gt;=MAX($FD$19:FH$19),MIN((FI$19-MAX($FD$19:FH$19)),(FI$19-FH$19)),0)+IF($E52=FI$22,VLOOKUP($C52,Input!$A$8:$GZ$39,MATCH(FI$21,Input!$A$6:$GZ$6,0),FALSE),0)*IF(FI$18&gt;=MAX($FD$18:FH$18),MIN((FI$18-MAX($FD$18:FH$18)),(FI$18-FH$18)),0)</f>
        <v>0</v>
      </c>
      <c r="FJ52" s="1">
        <f>+IF($E52=FJ$22,VLOOKUP($C52,Input!$A$8:$GZ$39,MATCH(FJ$21,Input!$A$6:$GZ$6,0),FALSE),0)*IF(FJ$19&gt;=MAX($FD$19:FI$19),MIN((FJ$19-MAX($FD$19:FI$19)),(FJ$19-FI$19)),0)+IF($E52=FJ$22,VLOOKUP($C52,Input!$A$8:$GZ$39,MATCH(FJ$21,Input!$A$6:$GZ$6,0),FALSE),0)*IF(FJ$18&gt;=MAX($FD$18:FI$18),MIN((FJ$18-MAX($FD$18:FI$18)),(FJ$18-FI$18)),0)</f>
        <v>0</v>
      </c>
      <c r="FK52" s="1">
        <f>+IF($E52=FK$22,VLOOKUP($C52,Input!$A$8:$GZ$39,MATCH(FK$21,Input!$A$6:$GZ$6,0),FALSE),0)*IF(FK$19&gt;=MAX($FD$19:FJ$19),MIN((FK$19-MAX($FD$19:FJ$19)),(FK$19-FJ$19)),0)+IF($E52=FK$22,VLOOKUP($C52,Input!$A$8:$GZ$39,MATCH(FK$21,Input!$A$6:$GZ$6,0),FALSE),0)*IF(FK$18&gt;=MAX($FD$18:FJ$18),MIN((FK$18-MAX($FD$18:FJ$18)),(FK$18-FJ$18)),0)</f>
        <v>0</v>
      </c>
      <c r="FL52" s="1">
        <f>+IF($E52=FL$22,VLOOKUP($C52,Input!$A$8:$GZ$39,MATCH(FL$21,Input!$A$6:$GZ$6,0),FALSE),0)*IF(FL$19&gt;=MAX($FD$19:FK$19),MIN((FL$19-MAX($FD$19:FK$19)),(FL$19-FK$19)),0)+IF($E52=FL$22,VLOOKUP($C52,Input!$A$8:$GZ$39,MATCH(FL$21,Input!$A$6:$GZ$6,0),FALSE),0)*IF(FL$18&gt;=MAX($FD$18:FK$18),MIN((FL$18-MAX($FD$18:FK$18)),(FL$18-FK$18)),0)</f>
        <v>0</v>
      </c>
      <c r="FM52" s="1">
        <f>+IF($E52=FM$22,VLOOKUP($C52,Input!$A$8:$GZ$39,MATCH(FM$21,Input!$A$6:$GZ$6,0),FALSE),0)*IF(FM$19&gt;=MAX($FD$19:FL$19),MIN((FM$19-MAX($FD$19:FL$19)),(FM$19-FL$19)),0)+IF($E52=FM$22,VLOOKUP($C52,Input!$A$8:$GZ$39,MATCH(FM$21,Input!$A$6:$GZ$6,0),FALSE),0)*IF(FM$18&gt;=MAX($FD$18:FL$18),MIN((FM$18-MAX($FD$18:FL$18)),(FM$18-FL$18)),0)</f>
        <v>0</v>
      </c>
      <c r="FN52" s="1">
        <f>+IF($E52=FN$22,VLOOKUP($C52,Input!$A$8:$GZ$39,MATCH(FN$21,Input!$A$6:$GZ$6,0),FALSE),0)*IF(FN$19&gt;=MAX($FD$19:FM$19),MIN((FN$19-MAX($FD$19:FM$19)),(FN$19-FM$19)),0)+IF($E52=FN$22,VLOOKUP($C52,Input!$A$8:$GZ$39,MATCH(FN$21,Input!$A$6:$GZ$6,0),FALSE),0)*IF(FN$18&gt;=MAX($FD$18:FM$18),MIN((FN$18-MAX($FD$18:FM$18)),(FN$18-FM$18)),0)</f>
        <v>0</v>
      </c>
      <c r="FO52" s="1">
        <f>+IF($E52=FO$22,VLOOKUP($C52,Input!$A$8:$GZ$39,MATCH(FO$21,Input!$A$6:$GZ$6,0),FALSE),0)*IF(FO$19&gt;=MAX($FD$19:FN$19),MIN((FO$19-MAX($FD$19:FN$19)),(FO$19-FN$19)),0)+IF($E52=FO$22,VLOOKUP($C52,Input!$A$8:$GZ$39,MATCH(FO$21,Input!$A$6:$GZ$6,0),FALSE),0)*IF(FO$18&gt;=MAX($FD$18:FN$18),MIN((FO$18-MAX($FD$18:FN$18)),(FO$18-FN$18)),0)</f>
        <v>0</v>
      </c>
      <c r="FP52" s="1">
        <f>+IF($E52=FP$22,VLOOKUP($C52,Input!$A$8:$GZ$39,MATCH(FP$21,Input!$A$6:$GZ$6,0),FALSE),0)*IF(FP$19&gt;=MAX($FD$19:FO$19),MIN((FP$19-MAX($FD$19:FO$19)),(FP$19-FO$19)),0)+IF($E52=FP$22,VLOOKUP($C52,Input!$A$8:$GZ$39,MATCH(FP$21,Input!$A$6:$GZ$6,0),FALSE),0)*IF(FP$18&gt;=MAX($FD$18:FO$18),MIN((FP$18-MAX($FD$18:FO$18)),(FP$18-FO$18)),0)</f>
        <v>0</v>
      </c>
      <c r="FQ52" s="1">
        <f>+IF($E52=FQ$22,VLOOKUP($C52,Input!$A$8:$GZ$39,MATCH(FQ$21,Input!$A$6:$GZ$6,0),FALSE),0)*IF(FQ$19&gt;=MAX($FD$19:FP$19),MIN((FQ$19-MAX($FD$19:FP$19)),(FQ$19-FP$19)),0)+IF($E52=FQ$22,VLOOKUP($C52,Input!$A$8:$GZ$39,MATCH(FQ$21,Input!$A$6:$GZ$6,0),FALSE),0)*IF(FQ$18&gt;=MAX($FD$18:FP$18),MIN((FQ$18-MAX($FD$18:FP$18)),(FQ$18-FP$18)),0)</f>
        <v>0</v>
      </c>
      <c r="FR52" s="1">
        <f>+IF($E52=FR$22,VLOOKUP($C52,Input!$A$8:$GZ$39,MATCH(FR$21,Input!$A$6:$GZ$6,0),FALSE),0)*IF(FR$19&gt;=MAX($FD$19:FQ$19),MIN((FR$19-MAX($FD$19:FQ$19)),(FR$19-FQ$19)),0)+IF($E52=FR$22,VLOOKUP($C52,Input!$A$8:$GZ$39,MATCH(FR$21,Input!$A$6:$GZ$6,0),FALSE),0)*IF(FR$18&gt;=MAX($FD$18:FQ$18),MIN((FR$18-MAX($FD$18:FQ$18)),(FR$18-FQ$18)),0)</f>
        <v>0</v>
      </c>
      <c r="FS52" s="1">
        <f>+IF($E52=FS$22,VLOOKUP($C52,Input!$A$8:$GZ$39,MATCH(FS$21,Input!$A$6:$GZ$6,0),FALSE),0)*IF(FS$19&gt;=MAX($FD$19:FR$19),MIN((FS$19-MAX($FD$19:FR$19)),(FS$19-FR$19)),0)+IF($E52=FS$22,VLOOKUP($C52,Input!$A$8:$GZ$39,MATCH(FS$21,Input!$A$6:$GZ$6,0),FALSE),0)*IF(FS$18&gt;=MAX($FD$18:FR$18),MIN((FS$18-MAX($FD$18:FR$18)),(FS$18-FR$18)),0)</f>
        <v>0</v>
      </c>
      <c r="FT52" s="1">
        <f>+IF($E52=FT$22,VLOOKUP($C52,Input!$A$8:$GZ$39,MATCH(FT$21,Input!$A$6:$GZ$6,0),FALSE),0)*IF(FT$19&gt;=MAX($FD$19:FS$19),MIN((FT$19-MAX($FD$19:FS$19)),(FT$19-FS$19)),0)+IF($E52=FT$22,VLOOKUP($C52,Input!$A$8:$GZ$39,MATCH(FT$21,Input!$A$6:$GZ$6,0),FALSE),0)*IF(FT$18&gt;=MAX($FD$18:FS$18),MIN((FT$18-MAX($FD$18:FS$18)),(FT$18-FS$18)),0)</f>
        <v>0</v>
      </c>
      <c r="FU52" s="1">
        <f>+IF($E52=FU$22,VLOOKUP($C52,Input!$A$8:$GZ$39,MATCH(FU$21,Input!$A$6:$GZ$6,0),FALSE),0)*IF(FU$19&gt;=MAX($FD$19:FT$19),MIN((FU$19-MAX($FD$19:FT$19)),(FU$19-FT$19)),0)+IF($E52=FU$22,VLOOKUP($C52,Input!$A$8:$GZ$39,MATCH(FU$21,Input!$A$6:$GZ$6,0),FALSE),0)*IF(FU$18&gt;=MAX($FD$18:FT$18),MIN((FU$18-MAX($FD$18:FT$18)),(FU$18-FT$18)),0)</f>
        <v>0</v>
      </c>
      <c r="FV52" s="1">
        <f>+IF($E52=FV$22,VLOOKUP($C52,Input!$A$8:$GZ$39,MATCH(FV$21,Input!$A$6:$GZ$6,0),FALSE),0)*IF(FV$19&gt;=MAX($FD$19:FU$19),MIN((FV$19-MAX($FD$19:FU$19)),(FV$19-FU$19)),0)+IF($E52=FV$22,VLOOKUP($C52,Input!$A$8:$GZ$39,MATCH(FV$21,Input!$A$6:$GZ$6,0),FALSE),0)*IF(FV$18&gt;=MAX($FD$18:FU$18),MIN((FV$18-MAX($FD$18:FU$18)),(FV$18-FU$18)),0)</f>
        <v>0</v>
      </c>
      <c r="FW52" s="1">
        <f>+IF($E52=FW$22,VLOOKUP($C52,Input!$A$8:$GZ$39,MATCH(FW$21,Input!$A$6:$GZ$6,0),FALSE),0)*IF(FW$19&gt;=MAX($FD$19:FV$19),MIN((FW$19-MAX($FD$19:FV$19)),(FW$19-FV$19)),0)+IF($E52=FW$22,VLOOKUP($C52,Input!$A$8:$GZ$39,MATCH(FW$21,Input!$A$6:$GZ$6,0),FALSE),0)*IF(FW$18&gt;=MAX($FD$18:FV$18),MIN((FW$18-MAX($FD$18:FV$18)),(FW$18-FV$18)),0)</f>
        <v>0</v>
      </c>
      <c r="FX52" s="1">
        <f>+IF($E52=FX$22,VLOOKUP($C52,Input!$A$8:$GZ$39,MATCH(FX$21,Input!$A$6:$GZ$6,0),FALSE),0)*IF(FX$19&gt;=MAX($FD$19:FW$19),MIN((FX$19-MAX($FD$19:FW$19)),(FX$19-FW$19)),0)+IF($E52=FX$22,VLOOKUP($C52,Input!$A$8:$GZ$39,MATCH(FX$21,Input!$A$6:$GZ$6,0),FALSE),0)*IF(FX$18&gt;=MAX($FD$18:FW$18),MIN((FX$18-MAX($FD$18:FW$18)),(FX$18-FW$18)),0)</f>
        <v>0</v>
      </c>
      <c r="FY52" s="1">
        <f>+IF($E52=FY$22,VLOOKUP($C52,Input!$A$8:$GZ$39,MATCH(FY$21,Input!$A$6:$GZ$6,0),FALSE),0)*IF(FY$19&gt;=MAX($FD$19:FX$19),MIN((FY$19-MAX($FD$19:FX$19)),(FY$19-FX$19)),0)+IF($E52=FY$22,VLOOKUP($C52,Input!$A$8:$GZ$39,MATCH(FY$21,Input!$A$6:$GZ$6,0),FALSE),0)*IF(FY$18&gt;=MAX($FD$18:FX$18),MIN((FY$18-MAX($FD$18:FX$18)),(FY$18-FX$18)),0)</f>
        <v>0</v>
      </c>
      <c r="FZ52" s="1">
        <f>+IF($E52=FZ$22,VLOOKUP($C52,Input!$A$8:$GZ$39,MATCH(FZ$21,Input!$A$6:$GZ$6,0),FALSE),0)*IF(FZ$19&gt;=MAX($FD$19:FY$19),MIN((FZ$19-MAX($FD$19:FY$19)),(FZ$19-FY$19)),0)+IF($E52=FZ$22,VLOOKUP($C52,Input!$A$8:$GZ$39,MATCH(FZ$21,Input!$A$6:$GZ$6,0),FALSE),0)*IF(FZ$18&gt;=MAX($FD$18:FY$18),MIN((FZ$18-MAX($FD$18:FY$18)),(FZ$18-FY$18)),0)</f>
        <v>0</v>
      </c>
      <c r="GA52" s="1">
        <f>+IF($E52=GA$22,VLOOKUP($C52,Input!$A$8:$GZ$39,MATCH(GA$21,Input!$A$6:$GZ$6,0),FALSE),0)*IF(GA$19&gt;=MAX($FD$19:FZ$19),MIN((GA$19-MAX($FD$19:FZ$19)),(GA$19-FZ$19)),0)+IF($E52=GA$22,VLOOKUP($C52,Input!$A$8:$GZ$39,MATCH(GA$21,Input!$A$6:$GZ$6,0),FALSE),0)*IF(GA$18&gt;=MAX($FD$18:FZ$18),MIN((GA$18-MAX($FD$18:FZ$18)),(GA$18-FZ$18)),0)</f>
        <v>0</v>
      </c>
      <c r="GB52" s="1">
        <f>+IF($E52=GB$22,VLOOKUP($C52,Input!$A$8:$GZ$39,MATCH(GB$21,Input!$A$6:$GZ$6,0),FALSE),0)*IF(GB$19&gt;=MAX($FD$19:GA$19),MIN((GB$19-MAX($FD$19:GA$19)),(GB$19-GA$19)),0)+IF($E52=GB$22,VLOOKUP($C52,Input!$A$8:$GZ$39,MATCH(GB$21,Input!$A$6:$GZ$6,0),FALSE),0)*IF(GB$18&gt;=MAX($FD$18:GA$18),MIN((GB$18-MAX($FD$18:GA$18)),(GB$18-GA$18)),0)</f>
        <v>0</v>
      </c>
      <c r="GC52" s="1">
        <f>+IF($E52=GC$22,VLOOKUP($C52,Input!$A$8:$GZ$39,MATCH(GC$21,Input!$A$6:$GZ$6,0),FALSE),0)*IF(GC$19&gt;=MAX($FD$19:GB$19),MIN((GC$19-MAX($FD$19:GB$19)),(GC$19-GB$19)),0)+IF($E52=GC$22,VLOOKUP($C52,Input!$A$8:$GZ$39,MATCH(GC$21,Input!$A$6:$GZ$6,0),FALSE),0)*IF(GC$18&gt;=MAX($FD$18:GB$18),MIN((GC$18-MAX($FD$18:GB$18)),(GC$18-GB$18)),0)</f>
        <v>0</v>
      </c>
      <c r="GD52" s="1">
        <f>+IF($E52=GD$22,VLOOKUP($C52,Input!$A$8:$GZ$39,MATCH(GD$21,Input!$A$6:$GZ$6,0),FALSE),0)*IF(GD$19&gt;=MAX($FD$19:GC$19),MIN((GD$19-MAX($FD$19:GC$19)),(GD$19-GC$19)),0)+IF($E52=GD$22,VLOOKUP($C52,Input!$A$8:$GZ$39,MATCH(GD$21,Input!$A$6:$GZ$6,0),FALSE),0)*IF(GD$18&gt;=MAX($FD$18:GC$18),MIN((GD$18-MAX($FD$18:GC$18)),(GD$18-GC$18)),0)</f>
        <v>0</v>
      </c>
      <c r="GE52" s="1">
        <f>+IF($E52=GE$22,VLOOKUP($C52,Input!$A$8:$GZ$39,MATCH(GE$21,Input!$A$6:$GZ$6,0),FALSE),0)*IF(GE$19&gt;=MAX($FD$19:GD$19),MIN((GE$19-MAX($FD$19:GD$19)),(GE$19-GD$19)),0)+IF($E52=GE$22,VLOOKUP($C52,Input!$A$8:$GZ$39,MATCH(GE$21,Input!$A$6:$GZ$6,0),FALSE),0)*IF(GE$18&gt;=MAX($FD$18:GD$18),MIN((GE$18-MAX($FD$18:GD$18)),(GE$18-GD$18)),0)</f>
        <v>0</v>
      </c>
      <c r="GF52" s="1">
        <f>+IF($E52=GF$22,VLOOKUP($C52,Input!$A$8:$GZ$39,MATCH(GF$21,Input!$A$6:$GZ$6,0),FALSE),0)*IF(GF$19&gt;=MAX($FD$19:GE$19),MIN((GF$19-MAX($FD$19:GE$19)),(GF$19-GE$19)),0)+IF($E52=GF$22,VLOOKUP($C52,Input!$A$8:$GZ$39,MATCH(GF$21,Input!$A$6:$GZ$6,0),FALSE),0)*IF(GF$18&gt;=MAX($FD$18:GE$18),MIN((GF$18-MAX($FD$18:GE$18)),(GF$18-GE$18)),0)</f>
        <v>0</v>
      </c>
      <c r="GG52" s="1">
        <f>+IF($E52=GG$22,VLOOKUP($C52,Input!$A$8:$GZ$39,MATCH(GG$21,Input!$A$6:$GZ$6,0),FALSE),0)*IF(GG$19&gt;=MAX($FD$19:GF$19),MIN((GG$19-MAX($FD$19:GF$19)),(GG$19-GF$19)),0)+IF($E52=GG$22,VLOOKUP($C52,Input!$A$8:$GZ$39,MATCH(GG$21,Input!$A$6:$GZ$6,0),FALSE),0)*IF(GG$18&gt;=MAX($FD$18:GF$18),MIN((GG$18-MAX($FD$18:GF$18)),(GG$18-GF$18)),0)</f>
        <v>0</v>
      </c>
      <c r="GH52" s="1">
        <f>+IF($E52=GH$22,VLOOKUP($C52,Input!$A$8:$GZ$39,MATCH(GH$21,Input!$A$6:$GZ$6,0),FALSE),0)*IF(GH$19&gt;=MAX($FD$19:GG$19),MIN((GH$19-MAX($FD$19:GG$19)),(GH$19-GG$19)),0)+IF($E52=GH$22,VLOOKUP($C52,Input!$A$8:$GZ$39,MATCH(GH$21,Input!$A$6:$GZ$6,0),FALSE),0)*IF(GH$18&gt;=MAX($FD$18:GG$18),MIN((GH$18-MAX($FD$18:GG$18)),(GH$18-GG$18)),0)</f>
        <v>0</v>
      </c>
      <c r="GI52" s="1">
        <f>+IF($E52=GI$22,VLOOKUP($C52,Input!$A$8:$GZ$39,MATCH(GI$21,Input!$A$6:$GZ$6,0),FALSE),0)*IF(GI$19&gt;=MAX($FD$19:GH$19),MIN((GI$19-MAX($FD$19:GH$19)),(GI$19-GH$19)),0)+IF($E52=GI$22,VLOOKUP($C52,Input!$A$8:$GZ$39,MATCH(GI$21,Input!$A$6:$GZ$6,0),FALSE),0)*IF(GI$18&gt;=MAX($FD$18:GH$18),MIN((GI$18-MAX($FD$18:GH$18)),(GI$18-GH$18)),0)</f>
        <v>0</v>
      </c>
      <c r="GJ52" s="1">
        <f>+IF($E52=GJ$22,VLOOKUP($C52,Input!$A$8:$GZ$39,MATCH(GJ$21,Input!$A$6:$GZ$6,0),FALSE),0)*IF(GJ$19&gt;=MAX($FD$19:GI$19),MIN((GJ$19-MAX($FD$19:GI$19)),(GJ$19-GI$19)),0)+IF($E52=GJ$22,VLOOKUP($C52,Input!$A$8:$GZ$39,MATCH(GJ$21,Input!$A$6:$GZ$6,0),FALSE),0)*IF(GJ$18&gt;=MAX($FD$18:GI$18),MIN((GJ$18-MAX($FD$18:GI$18)),(GJ$18-GI$18)),0)</f>
        <v>0</v>
      </c>
      <c r="GK52" s="1">
        <f>+IF($E52=GK$22,VLOOKUP($C52,Input!$A$8:$GZ$39,MATCH(GK$21,Input!$A$6:$GZ$6,0),FALSE),0)*IF(GK$19&gt;=MAX($FD$19:GJ$19),MIN((GK$19-MAX($FD$19:GJ$19)),(GK$19-GJ$19)),0)+IF($E52=GK$22,VLOOKUP($C52,Input!$A$8:$GZ$39,MATCH(GK$21,Input!$A$6:$GZ$6,0),FALSE),0)*IF(GK$18&gt;=MAX($FD$18:GJ$18),MIN((GK$18-MAX($FD$18:GJ$18)),(GK$18-GJ$18)),0)</f>
        <v>0</v>
      </c>
      <c r="GL52" s="1">
        <f>+IF($E52=GL$22,VLOOKUP($C52,Input!$A$8:$GZ$39,MATCH(GL$21,Input!$A$6:$GZ$6,0),FALSE),0)*IF(GL$19&gt;=MAX($FD$19:GK$19),MIN((GL$19-MAX($FD$19:GK$19)),(GL$19-GK$19)),0)+IF($E52=GL$22,VLOOKUP($C52,Input!$A$8:$GZ$39,MATCH(GL$21,Input!$A$6:$GZ$6,0),FALSE),0)*IF(GL$18&gt;=MAX($FD$18:GK$18),MIN((GL$18-MAX($FD$18:GK$18)),(GL$18-GK$18)),0)</f>
        <v>0</v>
      </c>
      <c r="GM52" s="42"/>
      <c r="GN52" t="str">
        <f>VLOOKUP($C52,Input!$A$8:$GZ$39,MATCH(GN$21,Input!$A$6:$GZ$6,0),FALSE)</f>
        <v>NA</v>
      </c>
      <c r="GO52">
        <f>IF((VLOOKUP($C52,Input!$A$8:$GZ$39,MATCH(GO$21,Input!$A$6:$GZ$6,0),FALSE))="Y",$D52/VLOOKUP($C52,Input!$A$8:$GZ$39,MATCH(GP$21,Input!$A$6:$GZ$6,0),FALSE),0)</f>
        <v>0</v>
      </c>
      <c r="GP52">
        <f>IF((VLOOKUP($C52,Input!$A$8:$GZ$39,MATCH(GO$21,Input!$A$6:$GZ$6,0),FALSE))="Y",0,IF((VLOOKUP($C52,Input!$A$8:$GZ$39,MATCH(GP$21,Input!$A$6:$GZ$6,0),FALSE))&gt;0,$D52/VLOOKUP($C52,Input!$A$8:$GZ$39,MATCH(GP$21,Input!$A$6:$GZ$6,0),FALSE),0))</f>
        <v>0</v>
      </c>
      <c r="GQ52" s="1">
        <f>+IF($E52=GQ$22,VLOOKUP($C52,Input!$A$8:$GZ$39,MATCH(GQ$21,Input!$A$6:$GZ$6,0),FALSE),0)*IF(GQ$19&gt;=MAX($GP$19:GP$19),MIN((GQ$19-MAX($GP$19:GP$19)),(GQ$19-GP$19)),0)+IF($E52=GQ$22,VLOOKUP($C52,Input!$A$8:$GZ$39,MATCH(GQ$21,Input!$A$6:$GZ$6,0),FALSE),0)*IF(GQ$18&gt;=MAX($GP$18:GP$18),MIN((GQ$18-MAX($GP$18:GP$18)),(GQ$18-GP$18)),0)</f>
        <v>0</v>
      </c>
      <c r="GR52" s="1">
        <f>+IF($E52=GR$22,VLOOKUP($C52,Input!$A$8:$GZ$39,MATCH(GR$21,Input!$A$6:$GZ$6,0),FALSE),0)*IF(GR$19&gt;=MAX($GP$19:GQ$19),MIN((GR$19-MAX($GP$19:GQ$19)),(GR$19-GQ$19)),0)+IF($E52=GR$22,VLOOKUP($C52,Input!$A$8:$GZ$39,MATCH(GR$21,Input!$A$6:$GZ$6,0),FALSE),0)*IF(GR$18&gt;=MAX($GP$18:GQ$18),MIN((GR$18-MAX($GP$18:GQ$18)),(GR$18-GQ$18)),0)</f>
        <v>0</v>
      </c>
      <c r="GS52" s="1">
        <f>+IF($E52=GS$22,VLOOKUP($C52,Input!$A$8:$GZ$39,MATCH(GS$21,Input!$A$6:$GZ$6,0),FALSE),0)*IF(GS$19&gt;=MAX($GP$19:GR$19),MIN((GS$19-MAX($GP$19:GR$19)),(GS$19-GR$19)),0)+IF($E52=GS$22,VLOOKUP($C52,Input!$A$8:$GZ$39,MATCH(GS$21,Input!$A$6:$GZ$6,0),FALSE),0)*IF(GS$18&gt;=MAX($GP$18:GR$18),MIN((GS$18-MAX($GP$18:GR$18)),(GS$18-GR$18)),0)</f>
        <v>0</v>
      </c>
      <c r="GT52" s="1">
        <f>+IF($E52=GT$22,VLOOKUP($C52,Input!$A$8:$GZ$39,MATCH(GT$21,Input!$A$6:$GZ$6,0),FALSE),0)*IF(GT$19&gt;=MAX($GP$19:GS$19),MIN((GT$19-MAX($GP$19:GS$19)),(GT$19-GS$19)),0)+IF($E52=GT$22,VLOOKUP($C52,Input!$A$8:$GZ$39,MATCH(GT$21,Input!$A$6:$GZ$6,0),FALSE),0)*IF(GT$18&gt;=MAX($GP$18:GS$18),MIN((GT$18-MAX($GP$18:GS$18)),(GT$18-GS$18)),0)</f>
        <v>0</v>
      </c>
      <c r="GU52" s="1">
        <f>+IF($E52=GU$22,VLOOKUP($C52,Input!$A$8:$GZ$39,MATCH(GU$21,Input!$A$6:$GZ$6,0),FALSE),0)*IF(GU$19&gt;=MAX($GP$19:GT$19),MIN((GU$19-MAX($GP$19:GT$19)),(GU$19-GT$19)),0)+IF($E52=GU$22,VLOOKUP($C52,Input!$A$8:$GZ$39,MATCH(GU$21,Input!$A$6:$GZ$6,0),FALSE),0)*IF(GU$18&gt;=MAX($GP$18:GT$18),MIN((GU$18-MAX($GP$18:GT$18)),(GU$18-GT$18)),0)</f>
        <v>0</v>
      </c>
      <c r="GV52" s="1">
        <f>+IF($E52=GV$22,VLOOKUP($C52,Input!$A$8:$GZ$39,MATCH(GV$21,Input!$A$6:$GZ$6,0),FALSE),0)*IF(GV$19&gt;=MAX($GP$19:GU$19),MIN((GV$19-MAX($GP$19:GU$19)),(GV$19-GU$19)),0)+IF($E52=GV$22,VLOOKUP($C52,Input!$A$8:$GZ$39,MATCH(GV$21,Input!$A$6:$GZ$6,0),FALSE),0)*IF(GV$18&gt;=MAX($GP$18:GU$18),MIN((GV$18-MAX($GP$18:GU$18)),(GV$18-GU$18)),0)</f>
        <v>0</v>
      </c>
      <c r="GW52" s="1">
        <f>+IF($E52=GW$22,VLOOKUP($C52,Input!$A$8:$GZ$39,MATCH(GW$21,Input!$A$6:$GZ$6,0),FALSE),0)*IF(GW$19&gt;=MAX($GP$19:GV$19),MIN((GW$19-MAX($GP$19:GV$19)),(GW$19-GV$19)),0)+IF($E52=GW$22,VLOOKUP($C52,Input!$A$8:$GZ$39,MATCH(GW$21,Input!$A$6:$GZ$6,0),FALSE),0)*IF(GW$18&gt;=MAX($GP$18:GV$18),MIN((GW$18-MAX($GP$18:GV$18)),(GW$18-GV$18)),0)</f>
        <v>0</v>
      </c>
      <c r="GX52" s="1">
        <f>+IF($E52=GX$22,VLOOKUP($C52,Input!$A$8:$GZ$39,MATCH(GX$21,Input!$A$6:$GZ$6,0),FALSE),0)*IF(GX$19&gt;=MAX($GP$19:GW$19),MIN((GX$19-MAX($GP$19:GW$19)),(GX$19-GW$19)),0)+IF($E52=GX$22,VLOOKUP($C52,Input!$A$8:$GZ$39,MATCH(GX$21,Input!$A$6:$GZ$6,0),FALSE),0)*IF(GX$18&gt;=MAX($GP$18:GW$18),MIN((GX$18-MAX($GP$18:GW$18)),(GX$18-GW$18)),0)</f>
        <v>0</v>
      </c>
      <c r="GY52" s="1">
        <f>+IF($E52=GY$22,VLOOKUP($C52,Input!$A$8:$GZ$39,MATCH(GY$21,Input!$A$6:$GZ$6,0),FALSE),0)*IF(GY$19&gt;=MAX($GP$19:GX$19),MIN((GY$19-MAX($GP$19:GX$19)),(GY$19-GX$19)),0)+IF($E52=GY$22,VLOOKUP($C52,Input!$A$8:$GZ$39,MATCH(GY$21,Input!$A$6:$GZ$6,0),FALSE),0)*IF(GY$18&gt;=MAX($GP$18:GX$18),MIN((GY$18-MAX($GP$18:GX$18)),(GY$18-GX$18)),0)</f>
        <v>0</v>
      </c>
      <c r="GZ52" s="1">
        <f>+IF($E52=GZ$22,VLOOKUP($C52,Input!$A$8:$GZ$39,MATCH(GZ$21,Input!$A$6:$GZ$6,0),FALSE),0)*IF(GZ$19&gt;=MAX($GP$19:GY$19),MIN((GZ$19-MAX($GP$19:GY$19)),(GZ$19-GY$19)),0)+IF($E52=GZ$22,VLOOKUP($C52,Input!$A$8:$GZ$39,MATCH(GZ$21,Input!$A$6:$GZ$6,0),FALSE),0)*IF(GZ$18&gt;=MAX($GP$18:GY$18),MIN((GZ$18-MAX($GP$18:GY$18)),(GZ$18-GY$18)),0)</f>
        <v>0</v>
      </c>
      <c r="HA52" s="1">
        <f>+IF($E52=HA$22,VLOOKUP($C52,Input!$A$8:$GZ$39,MATCH(HA$21,Input!$A$6:$GZ$6,0),FALSE),0)*IF(HA$19&gt;=MAX($GP$19:GZ$19),MIN((HA$19-MAX($GP$19:GZ$19)),(HA$19-GZ$19)),0)+IF($E52=HA$22,VLOOKUP($C52,Input!$A$8:$GZ$39,MATCH(HA$21,Input!$A$6:$GZ$6,0),FALSE),0)*IF(HA$18&gt;=MAX($GP$18:GZ$18),MIN((HA$18-MAX($GP$18:GZ$18)),(HA$18-GZ$18)),0)</f>
        <v>0</v>
      </c>
      <c r="HB52" s="1">
        <f>+IF($E52=HB$22,VLOOKUP($C52,Input!$A$8:$GZ$39,MATCH(HB$21,Input!$A$6:$GZ$6,0),FALSE),0)*IF(HB$19&gt;=MAX($GP$19:HA$19),MIN((HB$19-MAX($GP$19:HA$19)),(HB$19-HA$19)),0)+IF($E52=HB$22,VLOOKUP($C52,Input!$A$8:$GZ$39,MATCH(HB$21,Input!$A$6:$GZ$6,0),FALSE),0)*IF(HB$18&gt;=MAX($GP$18:HA$18),MIN((HB$18-MAX($GP$18:HA$18)),(HB$18-HA$18)),0)</f>
        <v>0</v>
      </c>
      <c r="HC52" s="1">
        <f>+IF($E52=HC$22,VLOOKUP($C52,Input!$A$8:$GZ$39,MATCH(HC$21,Input!$A$6:$GZ$6,0),FALSE),0)*IF(HC$19&gt;=MAX($GP$19:HB$19),MIN((HC$19-MAX($GP$19:HB$19)),(HC$19-HB$19)),0)+IF($E52=HC$22,VLOOKUP($C52,Input!$A$8:$GZ$39,MATCH(HC$21,Input!$A$6:$GZ$6,0),FALSE),0)*IF(HC$18&gt;=MAX($GP$18:HB$18),MIN((HC$18-MAX($GP$18:HB$18)),(HC$18-HB$18)),0)</f>
        <v>0</v>
      </c>
      <c r="HD52" s="1">
        <f>+IF($E52=HD$22,VLOOKUP($C52,Input!$A$8:$GZ$39,MATCH(HD$21,Input!$A$6:$GZ$6,0),FALSE),0)*IF(HD$19&gt;=MAX($GP$19:HC$19),MIN((HD$19-MAX($GP$19:HC$19)),(HD$19-HC$19)),0)+IF($E52=HD$22,VLOOKUP($C52,Input!$A$8:$GZ$39,MATCH(HD$21,Input!$A$6:$GZ$6,0),FALSE),0)*IF(HD$18&gt;=MAX($GP$18:HC$18),MIN((HD$18-MAX($GP$18:HC$18)),(HD$18-HC$18)),0)</f>
        <v>0</v>
      </c>
      <c r="HE52" s="1">
        <f>+IF($E52=HE$22,VLOOKUP($C52,Input!$A$8:$GZ$39,MATCH(HE$21,Input!$A$6:$GZ$6,0),FALSE),0)*IF(HE$19&gt;=MAX($GP$19:HD$19),MIN((HE$19-MAX($GP$19:HD$19)),(HE$19-HD$19)),0)+IF($E52=HE$22,VLOOKUP($C52,Input!$A$8:$GZ$39,MATCH(HE$21,Input!$A$6:$GZ$6,0),FALSE),0)*IF(HE$18&gt;=MAX($GP$18:HD$18),MIN((HE$18-MAX($GP$18:HD$18)),(HE$18-HD$18)),0)</f>
        <v>0</v>
      </c>
      <c r="HF52" s="1">
        <f>+IF($E52=HF$22,VLOOKUP($C52,Input!$A$8:$GZ$39,MATCH(HF$21,Input!$A$6:$GZ$6,0),FALSE),0)*IF(HF$19&gt;=MAX($GP$19:HE$19),MIN((HF$19-MAX($GP$19:HE$19)),(HF$19-HE$19)),0)+IF($E52=HF$22,VLOOKUP($C52,Input!$A$8:$GZ$39,MATCH(HF$21,Input!$A$6:$GZ$6,0),FALSE),0)*IF(HF$18&gt;=MAX($GP$18:HE$18),MIN((HF$18-MAX($GP$18:HE$18)),(HF$18-HE$18)),0)</f>
        <v>0</v>
      </c>
      <c r="HG52" s="1">
        <f>+IF($E52=HG$22,VLOOKUP($C52,Input!$A$8:$GZ$39,MATCH(HG$21,Input!$A$6:$GZ$6,0),FALSE),0)*IF(HG$19&gt;=MAX($GP$19:HF$19),MIN((HG$19-MAX($GP$19:HF$19)),(HG$19-HF$19)),0)+IF($E52=HG$22,VLOOKUP($C52,Input!$A$8:$GZ$39,MATCH(HG$21,Input!$A$6:$GZ$6,0),FALSE),0)*IF(HG$18&gt;=MAX($GP$18:HF$18),MIN((HG$18-MAX($GP$18:HF$18)),(HG$18-HF$18)),0)</f>
        <v>0</v>
      </c>
      <c r="HH52" s="1">
        <f>+IF($E52=HH$22,VLOOKUP($C52,Input!$A$8:$GZ$39,MATCH(HH$21,Input!$A$6:$GZ$6,0),FALSE),0)*IF(HH$19&gt;=MAX($GP$19:HG$19),MIN((HH$19-MAX($GP$19:HG$19)),(HH$19-HG$19)),0)+IF($E52=HH$22,VLOOKUP($C52,Input!$A$8:$GZ$39,MATCH(HH$21,Input!$A$6:$GZ$6,0),FALSE),0)*IF(HH$18&gt;=MAX($GP$18:HG$18),MIN((HH$18-MAX($GP$18:HG$18)),(HH$18-HG$18)),0)</f>
        <v>0</v>
      </c>
      <c r="HI52" s="1">
        <f>+IF($E52=HI$22,VLOOKUP($C52,Input!$A$8:$GZ$39,MATCH(HI$21,Input!$A$6:$GZ$6,0),FALSE),0)*IF(HI$19&gt;=MAX($GP$19:HH$19),MIN((HI$19-MAX($GP$19:HH$19)),(HI$19-HH$19)),0)+IF($E52=HI$22,VLOOKUP($C52,Input!$A$8:$GZ$39,MATCH(HI$21,Input!$A$6:$GZ$6,0),FALSE),0)*IF(HI$18&gt;=MAX($GP$18:HH$18),MIN((HI$18-MAX($GP$18:HH$18)),(HI$18-HH$18)),0)</f>
        <v>0</v>
      </c>
      <c r="HJ52" s="1">
        <f>+IF($E52=HJ$22,VLOOKUP($C52,Input!$A$8:$GZ$39,MATCH(HJ$21,Input!$A$6:$GZ$6,0),FALSE),0)*IF(HJ$19&gt;=MAX($GP$19:HI$19),MIN((HJ$19-MAX($GP$19:HI$19)),(HJ$19-HI$19)),0)+IF($E52=HJ$22,VLOOKUP($C52,Input!$A$8:$GZ$39,MATCH(HJ$21,Input!$A$6:$GZ$6,0),FALSE),0)*IF(HJ$18&gt;=MAX($GP$18:HI$18),MIN((HJ$18-MAX($GP$18:HI$18)),(HJ$18-HI$18)),0)</f>
        <v>0</v>
      </c>
      <c r="HK52" s="1">
        <f>+IF($E52=HK$22,VLOOKUP($C52,Input!$A$8:$GZ$39,MATCH(HK$21,Input!$A$6:$GZ$6,0),FALSE),0)*IF(HK$19&gt;=MAX($GP$19:HJ$19),MIN((HK$19-MAX($GP$19:HJ$19)),(HK$19-HJ$19)),0)+IF($E52=HK$22,VLOOKUP($C52,Input!$A$8:$GZ$39,MATCH(HK$21,Input!$A$6:$GZ$6,0),FALSE),0)*IF(HK$18&gt;=MAX($GP$18:HJ$18),MIN((HK$18-MAX($GP$18:HJ$18)),(HK$18-HJ$18)),0)</f>
        <v>0</v>
      </c>
      <c r="HL52" s="1">
        <f>+IF($E52=HL$22,VLOOKUP($C52,Input!$A$8:$GZ$39,MATCH(HL$21,Input!$A$6:$GZ$6,0),FALSE),0)*IF(HL$19&gt;=MAX($GP$19:HK$19),MIN((HL$19-MAX($GP$19:HK$19)),(HL$19-HK$19)),0)+IF($E52=HL$22,VLOOKUP($C52,Input!$A$8:$GZ$39,MATCH(HL$21,Input!$A$6:$GZ$6,0),FALSE),0)*IF(HL$18&gt;=MAX($GP$18:HK$18),MIN((HL$18-MAX($GP$18:HK$18)),(HL$18-HK$18)),0)</f>
        <v>0</v>
      </c>
      <c r="HM52" s="1">
        <f>+IF($E52=HM$22,VLOOKUP($C52,Input!$A$8:$GZ$39,MATCH(HM$21,Input!$A$6:$GZ$6,0),FALSE),0)*IF(HM$19&gt;=MAX($GP$19:HL$19),MIN((HM$19-MAX($GP$19:HL$19)),(HM$19-HL$19)),0)+IF($E52=HM$22,VLOOKUP($C52,Input!$A$8:$GZ$39,MATCH(HM$21,Input!$A$6:$GZ$6,0),FALSE),0)*IF(HM$18&gt;=MAX($GP$18:HL$18),MIN((HM$18-MAX($GP$18:HL$18)),(HM$18-HL$18)),0)</f>
        <v>0</v>
      </c>
      <c r="HN52" s="1">
        <f>+IF($E52=HN$22,VLOOKUP($C52,Input!$A$8:$GZ$39,MATCH(HN$21,Input!$A$6:$GZ$6,0),FALSE),0)*IF(HN$19&gt;=MAX($GP$19:HM$19),MIN((HN$19-MAX($GP$19:HM$19)),(HN$19-HM$19)),0)+IF($E52=HN$22,VLOOKUP($C52,Input!$A$8:$GZ$39,MATCH(HN$21,Input!$A$6:$GZ$6,0),FALSE),0)*IF(HN$18&gt;=MAX($GP$18:HM$18),MIN((HN$18-MAX($GP$18:HM$18)),(HN$18-HM$18)),0)</f>
        <v>0</v>
      </c>
      <c r="HO52" s="1">
        <f>+IF($E52=HO$22,VLOOKUP($C52,Input!$A$8:$GZ$39,MATCH(HO$21,Input!$A$6:$GZ$6,0),FALSE),0)*IF(HO$19&gt;=MAX($GP$19:HN$19),MIN((HO$19-MAX($GP$19:HN$19)),(HO$19-HN$19)),0)+IF($E52=HO$22,VLOOKUP($C52,Input!$A$8:$GZ$39,MATCH(HO$21,Input!$A$6:$GZ$6,0),FALSE),0)*IF(HO$18&gt;=MAX($GP$18:HN$18),MIN((HO$18-MAX($GP$18:HN$18)),(HO$18-HN$18)),0)</f>
        <v>0</v>
      </c>
      <c r="HP52" s="1">
        <f>+IF($E52=HP$22,VLOOKUP($C52,Input!$A$8:$GZ$39,MATCH(HP$21,Input!$A$6:$GZ$6,0),FALSE),0)*IF(HP$19&gt;=MAX($GP$19:HO$19),MIN((HP$19-MAX($GP$19:HO$19)),(HP$19-HO$19)),0)+IF($E52=HP$22,VLOOKUP($C52,Input!$A$8:$GZ$39,MATCH(HP$21,Input!$A$6:$GZ$6,0),FALSE),0)*IF(HP$18&gt;=MAX($GP$18:HO$18),MIN((HP$18-MAX($GP$18:HO$18)),(HP$18-HO$18)),0)</f>
        <v>0</v>
      </c>
      <c r="HQ52" s="1">
        <f>+IF($E52=HQ$22,VLOOKUP($C52,Input!$A$8:$GZ$39,MATCH(HQ$21,Input!$A$6:$GZ$6,0),FALSE),0)*IF(HQ$19&gt;=MAX($GP$19:HP$19),MIN((HQ$19-MAX($GP$19:HP$19)),(HQ$19-HP$19)),0)+IF($E52=HQ$22,VLOOKUP($C52,Input!$A$8:$GZ$39,MATCH(HQ$21,Input!$A$6:$GZ$6,0),FALSE),0)*IF(HQ$18&gt;=MAX($GP$18:HP$18),MIN((HQ$18-MAX($GP$18:HP$18)),(HQ$18-HP$18)),0)</f>
        <v>0</v>
      </c>
      <c r="HR52" s="1">
        <f>+IF($E52=HR$22,VLOOKUP($C52,Input!$A$8:$GZ$39,MATCH(HR$21,Input!$A$6:$GZ$6,0),FALSE),0)*IF(HR$19&gt;=MAX($GP$19:HQ$19),MIN((HR$19-MAX($GP$19:HQ$19)),(HR$19-HQ$19)),0)+IF($E52=HR$22,VLOOKUP($C52,Input!$A$8:$GZ$39,MATCH(HR$21,Input!$A$6:$GZ$6,0),FALSE),0)*IF(HR$18&gt;=MAX($GP$18:HQ$18),MIN((HR$18-MAX($GP$18:HQ$18)),(HR$18-HQ$18)),0)</f>
        <v>0</v>
      </c>
      <c r="HS52" s="1">
        <f>+IF($E52=HS$22,VLOOKUP($C52,Input!$A$8:$GZ$39,MATCH(HS$21,Input!$A$6:$GZ$6,0),FALSE),0)*IF(HS$19&gt;=MAX($GP$19:HR$19),MIN((HS$19-MAX($GP$19:HR$19)),(HS$19-HR$19)),0)+IF($E52=HS$22,VLOOKUP($C52,Input!$A$8:$GZ$39,MATCH(HS$21,Input!$A$6:$GZ$6,0),FALSE),0)*IF(HS$18&gt;=MAX($GP$18:HR$18),MIN((HS$18-MAX($GP$18:HR$18)),(HS$18-HR$18)),0)</f>
        <v>0</v>
      </c>
      <c r="HT52" s="1">
        <f>+IF($E52=HT$22,VLOOKUP($C52,Input!$A$8:$GZ$39,MATCH(HT$21,Input!$A$6:$GZ$6,0),FALSE),0)*IF(HT$19&gt;=MAX($GP$19:HS$19),MIN((HT$19-MAX($GP$19:HS$19)),(HT$19-HS$19)),0)+IF($E52=HT$22,VLOOKUP($C52,Input!$A$8:$GZ$39,MATCH(HT$21,Input!$A$6:$GZ$6,0),FALSE),0)*IF(HT$18&gt;=MAX($GP$18:HS$18),MIN((HT$18-MAX($GP$18:HS$18)),(HT$18-HS$18)),0)</f>
        <v>0</v>
      </c>
      <c r="HU52" s="1">
        <f>+IF($E52=HU$22,VLOOKUP($C52,Input!$A$8:$GZ$39,MATCH(HU$21,Input!$A$6:$GZ$6,0),FALSE),0)*IF(HU$19&gt;=MAX($GP$19:HT$19),MIN((HU$19-MAX($GP$19:HT$19)),(HU$19-HT$19)),0)+IF($E52=HU$22,VLOOKUP($C52,Input!$A$8:$GZ$39,MATCH(HU$21,Input!$A$6:$GZ$6,0),FALSE),0)*IF(HU$18&gt;=MAX($GP$18:HT$18),MIN((HU$18-MAX($GP$18:HT$18)),(HU$18-HT$18)),0)</f>
        <v>0</v>
      </c>
      <c r="HV52" s="1">
        <f>+IF($E52=HV$22,VLOOKUP($C52,Input!$A$8:$GZ$39,MATCH(HV$21,Input!$A$6:$GZ$6,0),FALSE),0)*IF(HV$19&gt;=MAX($GP$19:HU$19),MIN((HV$19-MAX($GP$19:HU$19)),(HV$19-HU$19)),0)+IF($E52=HV$22,VLOOKUP($C52,Input!$A$8:$GZ$39,MATCH(HV$21,Input!$A$6:$GZ$6,0),FALSE),0)*IF(HV$18&gt;=MAX($GP$18:HU$18),MIN((HV$18-MAX($GP$18:HU$18)),(HV$18-HU$18)),0)</f>
        <v>0</v>
      </c>
      <c r="HW52" s="1">
        <f>+IF($E52=HW$22,VLOOKUP($C52,Input!$A$8:$GZ$39,MATCH(HW$21,Input!$A$6:$GZ$6,0),FALSE),0)*IF(HW$19&gt;=MAX($GP$19:HV$19),MIN((HW$19-MAX($GP$19:HV$19)),(HW$19-HV$19)),0)+IF($E52=HW$22,VLOOKUP($C52,Input!$A$8:$GZ$39,MATCH(HW$21,Input!$A$6:$GZ$6,0),FALSE),0)*IF(HW$18&gt;=MAX($GP$18:HV$18),MIN((HW$18-MAX($GP$18:HV$18)),(HW$18-HV$18)),0)</f>
        <v>0</v>
      </c>
      <c r="HX52" s="1">
        <f>+IF($E52=HX$22,VLOOKUP($C52,Input!$A$8:$GZ$39,MATCH(HX$21,Input!$A$6:$GZ$6,0),FALSE),0)*IF(HX$19&gt;=MAX($GP$19:HW$19),MIN((HX$19-MAX($GP$19:HW$19)),(HX$19-HW$19)),0)+IF($E52=HX$22,VLOOKUP($C52,Input!$A$8:$GZ$39,MATCH(HX$21,Input!$A$6:$GZ$6,0),FALSE),0)*IF(HX$18&gt;=MAX($GP$18:HW$18),MIN((HX$18-MAX($GP$18:HW$18)),(HX$18-HW$18)),0)</f>
        <v>0</v>
      </c>
      <c r="HY52" s="1">
        <f>+IF($E52=HY$22,VLOOKUP($C52,Input!$A$8:$GZ$39,MATCH(HY$21,Input!$A$6:$GZ$6,0),FALSE),0)*IF(HY$19&gt;=MAX($GP$19:HX$19),MIN((HY$19-MAX($GP$19:HX$19)),(HY$19-HX$19)),0)+IF($E52=HY$22,VLOOKUP($C52,Input!$A$8:$GZ$39,MATCH(HY$21,Input!$A$6:$GZ$6,0),FALSE),0)*IF(HY$18&gt;=MAX($GP$18:HX$18),MIN((HY$18-MAX($GP$18:HX$18)),(HY$18-HX$18)),0)</f>
        <v>0</v>
      </c>
      <c r="HZ52" s="42"/>
      <c r="IA52" t="str">
        <f>VLOOKUP($C52,Input!$A$8:$IA$39,MATCH(IA$21,Input!$A$6:$IA$6,0),FALSE)</f>
        <v>NA</v>
      </c>
      <c r="IB52" s="132">
        <f>IF((VLOOKUP($C52,Input!$A$8:$IA$39,MATCH(IB$21,Input!$A$6:$IA$6,0),FALSE))="Y",$D52/VLOOKUP($C52,Input!$A$8:$IA$39,MATCH(IC$21,Input!$A$6:$IA$6,0),FALSE),0)</f>
        <v>0</v>
      </c>
      <c r="IC52" s="132">
        <f>IF((VLOOKUP($C52,Input!$A$8:$IA$39,MATCH(IB$21,Input!$A$6:$IA$6,0),FALSE))="Y",0,IF((VLOOKUP($C52,Input!$A$8:$IA$39,MATCH(IC$21,Input!$A$6:$IA$6,0),FALSE))&gt;0,$D52/VLOOKUP($C52,Input!$A$8:$IA$39,MATCH(IC$21,Input!$A$6:$IA$6,0),FALSE),0))</f>
        <v>0</v>
      </c>
      <c r="ID52" s="1">
        <f>+IF($E52=ID$22,VLOOKUP($C52,Input!$A$8:$IA$39,MATCH(ID$21,Input!$A$6:$IA$6,0),FALSE),0)*IF(ID$19&gt;=MAX($IC$19:IC$19),MIN((ID$19-MAX($IC$19:IC$19)),(ID$19-IC$19)),0)+IF($E52=ID$22,VLOOKUP($C52,Input!$A$8:$IA$39,MATCH(ID$21,Input!$A$6:$IA$6,0),FALSE),0)*IF(ID$18&gt;=MAX($IC$18:IC$18),MIN((ID$18-MAX($IC$18:IC$18)),(ID$18-IC$18)),0)</f>
        <v>0</v>
      </c>
      <c r="IE52" s="1">
        <f>+IF($E52=IE$22,VLOOKUP($C52,Input!$A$8:$IA$39,MATCH(IE$21,Input!$A$6:$IA$6,0),FALSE),0)*IF(IE$19&gt;=MAX($IC$19:ID$19),MIN((IE$19-MAX($IC$19:ID$19)),(IE$19-ID$19)),0)+IF($E52=IE$22,VLOOKUP($C52,Input!$A$8:$IA$39,MATCH(IE$21,Input!$A$6:$IA$6,0),FALSE),0)*IF(IE$18&gt;=MAX($IC$18:ID$18),MIN((IE$18-MAX($IC$18:ID$18)),(IE$18-ID$18)),0)</f>
        <v>0</v>
      </c>
      <c r="IF52" s="1">
        <f>+IF($E52=IF$22,VLOOKUP($C52,Input!$A$8:$IA$39,MATCH(IF$21,Input!$A$6:$IA$6,0),FALSE),0)*IF(IF$19&gt;=MAX($IC$19:IE$19),MIN((IF$19-MAX($IC$19:IE$19)),(IF$19-IE$19)),0)+IF($E52=IF$22,VLOOKUP($C52,Input!$A$8:$IA$39,MATCH(IF$21,Input!$A$6:$IA$6,0),FALSE),0)*IF(IF$18&gt;=MAX($IC$18:IE$18),MIN((IF$18-MAX($IC$18:IE$18)),(IF$18-IE$18)),0)</f>
        <v>0</v>
      </c>
      <c r="IG52" s="1">
        <f>+IF($E52=IG$22,VLOOKUP($C52,Input!$A$8:$IA$39,MATCH(IG$21,Input!$A$6:$IA$6,0),FALSE),0)*IF(IG$19&gt;=MAX($IC$19:IF$19),MIN((IG$19-MAX($IC$19:IF$19)),(IG$19-IF$19)),0)+IF($E52=IG$22,VLOOKUP($C52,Input!$A$8:$IA$39,MATCH(IG$21,Input!$A$6:$IA$6,0),FALSE),0)*IF(IG$18&gt;=MAX($IC$18:IF$18),MIN((IG$18-MAX($IC$18:IF$18)),(IG$18-IF$18)),0)</f>
        <v>0</v>
      </c>
      <c r="IH52" s="1">
        <f>+IF($E52=IH$22,VLOOKUP($C52,Input!$A$8:$IA$39,MATCH(IH$21,Input!$A$6:$IA$6,0),FALSE),0)*IF(IH$19&gt;=MAX($IC$19:IG$19),MIN((IH$19-MAX($IC$19:IG$19)),(IH$19-IG$19)),0)+IF($E52=IH$22,VLOOKUP($C52,Input!$A$8:$IA$39,MATCH(IH$21,Input!$A$6:$IA$6,0),FALSE),0)*IF(IH$18&gt;=MAX($IC$18:IG$18),MIN((IH$18-MAX($IC$18:IG$18)),(IH$18-IG$18)),0)</f>
        <v>0</v>
      </c>
      <c r="II52" s="1">
        <f>+IF($E52=II$22,VLOOKUP($C52,Input!$A$8:$IA$39,MATCH(II$21,Input!$A$6:$IA$6,0),FALSE),0)*IF(II$19&gt;=MAX($IC$19:IH$19),MIN((II$19-MAX($IC$19:IH$19)),(II$19-IH$19)),0)+IF($E52=II$22,VLOOKUP($C52,Input!$A$8:$IA$39,MATCH(II$21,Input!$A$6:$IA$6,0),FALSE),0)*IF(II$18&gt;=MAX($IC$18:IH$18),MIN((II$18-MAX($IC$18:IH$18)),(II$18-IH$18)),0)</f>
        <v>0</v>
      </c>
      <c r="IJ52" s="1">
        <f>+IF($E52=IJ$22,VLOOKUP($C52,Input!$A$8:$IA$39,MATCH(IJ$21,Input!$A$6:$IA$6,0),FALSE),0)*IF(IJ$19&gt;=MAX($IC$19:II$19),MIN((IJ$19-MAX($IC$19:II$19)),(IJ$19-II$19)),0)+IF($E52=IJ$22,VLOOKUP($C52,Input!$A$8:$IA$39,MATCH(IJ$21,Input!$A$6:$IA$6,0),FALSE),0)*IF(IJ$18&gt;=MAX($IC$18:II$18),MIN((IJ$18-MAX($IC$18:II$18)),(IJ$18-II$18)),0)</f>
        <v>0</v>
      </c>
      <c r="IK52" s="1">
        <f>+IF($E52=IK$22,VLOOKUP($C52,Input!$A$8:$IA$39,MATCH(IK$21,Input!$A$6:$IA$6,0),FALSE),0)*IF(IK$19&gt;=MAX($IC$19:IJ$19),MIN((IK$19-MAX($IC$19:IJ$19)),(IK$19-IJ$19)),0)+IF($E52=IK$22,VLOOKUP($C52,Input!$A$8:$IA$39,MATCH(IK$21,Input!$A$6:$IA$6,0),FALSE),0)*IF(IK$18&gt;=MAX($IC$18:IJ$18),MIN((IK$18-MAX($IC$18:IJ$18)),(IK$18-IJ$18)),0)</f>
        <v>0</v>
      </c>
      <c r="IL52" s="1">
        <f>+IF($E52=IL$22,VLOOKUP($C52,Input!$A$8:$IA$39,MATCH(IL$21,Input!$A$6:$IA$6,0),FALSE),0)*IF(IL$19&gt;=MAX($IC$19:IK$19),MIN((IL$19-MAX($IC$19:IK$19)),(IL$19-IK$19)),0)+IF($E52=IL$22,VLOOKUP($C52,Input!$A$8:$IA$39,MATCH(IL$21,Input!$A$6:$IA$6,0),FALSE),0)*IF(IL$18&gt;=MAX($IC$18:IK$18),MIN((IL$18-MAX($IC$18:IK$18)),(IL$18-IK$18)),0)</f>
        <v>0</v>
      </c>
      <c r="IM52" s="1">
        <f>+IF($E52=IM$22,VLOOKUP($C52,Input!$A$8:$IA$39,MATCH(IM$21,Input!$A$6:$IA$6,0),FALSE),0)*IF(IM$19&gt;=MAX($IC$19:IL$19),MIN((IM$19-MAX($IC$19:IL$19)),(IM$19-IL$19)),0)+IF($E52=IM$22,VLOOKUP($C52,Input!$A$8:$IA$39,MATCH(IM$21,Input!$A$6:$IA$6,0),FALSE),0)*IF(IM$18&gt;=MAX($IC$18:IL$18),MIN((IM$18-MAX($IC$18:IL$18)),(IM$18-IL$18)),0)</f>
        <v>0</v>
      </c>
      <c r="IN52" s="1">
        <f>+IF($E52=IN$22,VLOOKUP($C52,Input!$A$8:$IA$39,MATCH(IN$21,Input!$A$6:$IA$6,0),FALSE),0)*IF(IN$19&gt;=MAX($IC$19:IM$19),MIN((IN$19-MAX($IC$19:IM$19)),(IN$19-IM$19)),0)+IF($E52=IN$22,VLOOKUP($C52,Input!$A$8:$IA$39,MATCH(IN$21,Input!$A$6:$IA$6,0),FALSE),0)*IF(IN$18&gt;=MAX($IC$18:IM$18),MIN((IN$18-MAX($IC$18:IM$18)),(IN$18-IM$18)),0)</f>
        <v>0</v>
      </c>
      <c r="IO52" s="1">
        <f>+IF($E52=IO$22,VLOOKUP($C52,Input!$A$8:$IA$39,MATCH(IO$21,Input!$A$6:$IA$6,0),FALSE),0)*IF(IO$19&gt;=MAX($IC$19:IN$19),MIN((IO$19-MAX($IC$19:IN$19)),(IO$19-IN$19)),0)+IF($E52=IO$22,VLOOKUP($C52,Input!$A$8:$IA$39,MATCH(IO$21,Input!$A$6:$IA$6,0),FALSE),0)*IF(IO$18&gt;=MAX($IC$18:IN$18),MIN((IO$18-MAX($IC$18:IN$18)),(IO$18-IN$18)),0)</f>
        <v>0</v>
      </c>
      <c r="IP52" s="1">
        <f>+IF($E52=IP$22,VLOOKUP($C52,Input!$A$8:$IA$39,MATCH(IP$21,Input!$A$6:$IA$6,0),FALSE),0)*IF(IP$19&gt;=MAX($IC$19:IO$19),MIN((IP$19-MAX($IC$19:IO$19)),(IP$19-IO$19)),0)+IF($E52=IP$22,VLOOKUP($C52,Input!$A$8:$IA$39,MATCH(IP$21,Input!$A$6:$IA$6,0),FALSE),0)*IF(IP$18&gt;=MAX($IC$18:IO$18),MIN((IP$18-MAX($IC$18:IO$18)),(IP$18-IO$18)),0)</f>
        <v>0</v>
      </c>
      <c r="IQ52" s="1">
        <f>+IF($E52=IQ$22,VLOOKUP($C52,Input!$A$8:$IA$39,MATCH(IQ$21,Input!$A$6:$IA$6,0),FALSE),0)*IF(IQ$19&gt;=MAX($IC$19:IP$19),MIN((IQ$19-MAX($IC$19:IP$19)),(IQ$19-IP$19)),0)+IF($E52=IQ$22,VLOOKUP($C52,Input!$A$8:$IA$39,MATCH(IQ$21,Input!$A$6:$IA$6,0),FALSE),0)*IF(IQ$18&gt;=MAX($IC$18:IP$18),MIN((IQ$18-MAX($IC$18:IP$18)),(IQ$18-IP$18)),0)</f>
        <v>0</v>
      </c>
      <c r="IR52" s="1">
        <f>+IF($E52=IR$22,VLOOKUP($C52,Input!$A$8:$IA$39,MATCH(IR$21,Input!$A$6:$IA$6,0),FALSE),0)*IF(IR$19&gt;=MAX($IC$19:IQ$19),MIN((IR$19-MAX($IC$19:IQ$19)),(IR$19-IQ$19)),0)+IF($E52=IR$22,VLOOKUP($C52,Input!$A$8:$IA$39,MATCH(IR$21,Input!$A$6:$IA$6,0),FALSE),0)*IF(IR$18&gt;=MAX($IC$18:IQ$18),MIN((IR$18-MAX($IC$18:IQ$18)),(IR$18-IQ$18)),0)</f>
        <v>0</v>
      </c>
      <c r="IS52" s="1">
        <f>+IF($E52=IS$22,VLOOKUP($C52,Input!$A$8:$IA$39,MATCH(IS$21,Input!$A$6:$IA$6,0),FALSE),0)*IF(IS$19&gt;=MAX($IC$19:IR$19),MIN((IS$19-MAX($IC$19:IR$19)),(IS$19-IR$19)),0)+IF($E52=IS$22,VLOOKUP($C52,Input!$A$8:$IA$39,MATCH(IS$21,Input!$A$6:$IA$6,0),FALSE),0)*IF(IS$18&gt;=MAX($IC$18:IR$18),MIN((IS$18-MAX($IC$18:IR$18)),(IS$18-IR$18)),0)</f>
        <v>0</v>
      </c>
      <c r="IT52" s="1">
        <f>+IF($E52=IT$22,VLOOKUP($C52,Input!$A$8:$IA$39,MATCH(IT$21,Input!$A$6:$IA$6,0),FALSE),0)*IF(IT$19&gt;=MAX($IC$19:IS$19),MIN((IT$19-MAX($IC$19:IS$19)),(IT$19-IS$19)),0)+IF($E52=IT$22,VLOOKUP($C52,Input!$A$8:$IA$39,MATCH(IT$21,Input!$A$6:$IA$6,0),FALSE),0)*IF(IT$18&gt;=MAX($IC$18:IS$18),MIN((IT$18-MAX($IC$18:IS$18)),(IT$18-IS$18)),0)</f>
        <v>0</v>
      </c>
      <c r="IU52" s="1">
        <f>+IF($E52=IU$22,VLOOKUP($C52,Input!$A$8:$IA$39,MATCH(IU$21,Input!$A$6:$IA$6,0),FALSE),0)*IF(IU$19&gt;=MAX($IC$19:IT$19),MIN((IU$19-MAX($IC$19:IT$19)),(IU$19-IT$19)),0)+IF($E52=IU$22,VLOOKUP($C52,Input!$A$8:$IA$39,MATCH(IU$21,Input!$A$6:$IA$6,0),FALSE),0)*IF(IU$18&gt;=MAX($IC$18:IT$18),MIN((IU$18-MAX($IC$18:IT$18)),(IU$18-IT$18)),0)</f>
        <v>0</v>
      </c>
      <c r="IV52" s="1">
        <f>+IF($E52=IV$22,VLOOKUP($C52,Input!$A$8:$IA$39,MATCH(IV$21,Input!$A$6:$IA$6,0),FALSE),0)*IF(IV$19&gt;=MAX($IC$19:IU$19),MIN((IV$19-MAX($IC$19:IU$19)),(IV$19-IU$19)),0)+IF($E52=IV$22,VLOOKUP($C52,Input!$A$8:$IA$39,MATCH(IV$21,Input!$A$6:$IA$6,0),FALSE),0)*IF(IV$18&gt;=MAX($IC$18:IU$18),MIN((IV$18-MAX($IC$18:IU$18)),(IV$18-IU$18)),0)</f>
        <v>0</v>
      </c>
      <c r="IW52" s="1">
        <f>+IF($E52=IW$22,VLOOKUP($C52,Input!$A$8:$IA$39,MATCH(IW$21,Input!$A$6:$IA$6,0),FALSE),0)*IF(IW$19&gt;=MAX($IC$19:IV$19),MIN((IW$19-MAX($IC$19:IV$19)),(IW$19-IV$19)),0)+IF($E52=IW$22,VLOOKUP($C52,Input!$A$8:$IA$39,MATCH(IW$21,Input!$A$6:$IA$6,0),FALSE),0)*IF(IW$18&gt;=MAX($IC$18:IV$18),MIN((IW$18-MAX($IC$18:IV$18)),(IW$18-IV$18)),0)</f>
        <v>0</v>
      </c>
      <c r="IX52" s="1">
        <f>+IF($E52=IX$22,VLOOKUP($C52,Input!$A$8:$IA$39,MATCH(IX$21,Input!$A$6:$IA$6,0),FALSE),0)*IF(IX$19&gt;=MAX($IC$19:IW$19),MIN((IX$19-MAX($IC$19:IW$19)),(IX$19-IW$19)),0)+IF($E52=IX$22,VLOOKUP($C52,Input!$A$8:$IA$39,MATCH(IX$21,Input!$A$6:$IA$6,0),FALSE),0)*IF(IX$18&gt;=MAX($IC$18:IW$18),MIN((IX$18-MAX($IC$18:IW$18)),(IX$18-IW$18)),0)</f>
        <v>0</v>
      </c>
      <c r="IY52" s="1">
        <f>+IF($E52=IY$22,VLOOKUP($C52,Input!$A$8:$IA$39,MATCH(IY$21,Input!$A$6:$IA$6,0),FALSE),0)*IF(IY$19&gt;=MAX($IC$19:IX$19),MIN((IY$19-MAX($IC$19:IX$19)),(IY$19-IX$19)),0)+IF($E52=IY$22,VLOOKUP($C52,Input!$A$8:$IA$39,MATCH(IY$21,Input!$A$6:$IA$6,0),FALSE),0)*IF(IY$18&gt;=MAX($IC$18:IX$18),MIN((IY$18-MAX($IC$18:IX$18)),(IY$18-IX$18)),0)</f>
        <v>0</v>
      </c>
      <c r="IZ52" s="1">
        <f>+IF($E52=IZ$22,VLOOKUP($C52,Input!$A$8:$IA$39,MATCH(IZ$21,Input!$A$6:$IA$6,0),FALSE),0)*IF(IZ$19&gt;=MAX($IC$19:IY$19),MIN((IZ$19-MAX($IC$19:IY$19)),(IZ$19-IY$19)),0)+IF($E52=IZ$22,VLOOKUP($C52,Input!$A$8:$IA$39,MATCH(IZ$21,Input!$A$6:$IA$6,0),FALSE),0)*IF(IZ$18&gt;=MAX($IC$18:IY$18),MIN((IZ$18-MAX($IC$18:IY$18)),(IZ$18-IY$18)),0)</f>
        <v>0</v>
      </c>
      <c r="JA52" s="1">
        <f>+IF($E52=JA$22,VLOOKUP($C52,Input!$A$8:$IA$39,MATCH(JA$21,Input!$A$6:$IA$6,0),FALSE),0)*IF(JA$19&gt;=MAX($IC$19:IZ$19),MIN((JA$19-MAX($IC$19:IZ$19)),(JA$19-IZ$19)),0)+IF($E52=JA$22,VLOOKUP($C52,Input!$A$8:$IA$39,MATCH(JA$21,Input!$A$6:$IA$6,0),FALSE),0)*IF(JA$18&gt;=MAX($IC$18:IZ$18),MIN((JA$18-MAX($IC$18:IZ$18)),(JA$18-IZ$18)),0)</f>
        <v>0</v>
      </c>
      <c r="JB52" s="1">
        <f>+IF($E52=JB$22,VLOOKUP($C52,Input!$A$8:$IA$39,MATCH(JB$21,Input!$A$6:$IA$6,0),FALSE),0)*IF(JB$19&gt;=MAX($IC$19:JA$19),MIN((JB$19-MAX($IC$19:JA$19)),(JB$19-JA$19)),0)+IF($E52=JB$22,VLOOKUP($C52,Input!$A$8:$IA$39,MATCH(JB$21,Input!$A$6:$IA$6,0),FALSE),0)*IF(JB$18&gt;=MAX($IC$18:JA$18),MIN((JB$18-MAX($IC$18:JA$18)),(JB$18-JA$18)),0)</f>
        <v>0</v>
      </c>
      <c r="JC52" s="1">
        <f>+IF($E52=JC$22,VLOOKUP($C52,Input!$A$8:$IA$39,MATCH(JC$21,Input!$A$6:$IA$6,0),FALSE),0)*IF(JC$19&gt;=MAX($IC$19:JB$19),MIN((JC$19-MAX($IC$19:JB$19)),(JC$19-JB$19)),0)+IF($E52=JC$22,VLOOKUP($C52,Input!$A$8:$IA$39,MATCH(JC$21,Input!$A$6:$IA$6,0),FALSE),0)*IF(JC$18&gt;=MAX($IC$18:JB$18),MIN((JC$18-MAX($IC$18:JB$18)),(JC$18-JB$18)),0)</f>
        <v>0</v>
      </c>
      <c r="JD52" s="1">
        <f>+IF($E52=JD$22,VLOOKUP($C52,Input!$A$8:$IA$39,MATCH(JD$21,Input!$A$6:$IA$6,0),FALSE),0)*IF(JD$19&gt;=MAX($IC$19:JC$19),MIN((JD$19-MAX($IC$19:JC$19)),(JD$19-JC$19)),0)+IF($E52=JD$22,VLOOKUP($C52,Input!$A$8:$IA$39,MATCH(JD$21,Input!$A$6:$IA$6,0),FALSE),0)*IF(JD$18&gt;=MAX($IC$18:JC$18),MIN((JD$18-MAX($IC$18:JC$18)),(JD$18-JC$18)),0)</f>
        <v>0</v>
      </c>
      <c r="JE52" s="1">
        <f>+IF($E52=JE$22,VLOOKUP($C52,Input!$A$8:$IA$39,MATCH(JE$21,Input!$A$6:$IA$6,0),FALSE),0)*IF(JE$19&gt;=MAX($IC$19:JD$19),MIN((JE$19-MAX($IC$19:JD$19)),(JE$19-JD$19)),0)+IF($E52=JE$22,VLOOKUP($C52,Input!$A$8:$IA$39,MATCH(JE$21,Input!$A$6:$IA$6,0),FALSE),0)*IF(JE$18&gt;=MAX($IC$18:JD$18),MIN((JE$18-MAX($IC$18:JD$18)),(JE$18-JD$18)),0)</f>
        <v>0</v>
      </c>
      <c r="JF52" s="1">
        <f>+IF($E52=JF$22,VLOOKUP($C52,Input!$A$8:$IA$39,MATCH(JF$21,Input!$A$6:$IA$6,0),FALSE),0)*IF(JF$19&gt;=MAX($IC$19:JE$19),MIN((JF$19-MAX($IC$19:JE$19)),(JF$19-JE$19)),0)+IF($E52=JF$22,VLOOKUP($C52,Input!$A$8:$IA$39,MATCH(JF$21,Input!$A$6:$IA$6,0),FALSE),0)*IF(JF$18&gt;=MAX($IC$18:JE$18),MIN((JF$18-MAX($IC$18:JE$18)),(JF$18-JE$18)),0)</f>
        <v>0</v>
      </c>
      <c r="JG52" s="1">
        <f>+IF($E52=JG$22,VLOOKUP($C52,Input!$A$8:$IA$39,MATCH(JG$21,Input!$A$6:$IA$6,0),FALSE),0)*IF(JG$19&gt;=MAX($IC$19:JF$19),MIN((JG$19-MAX($IC$19:JF$19)),(JG$19-JF$19)),0)+IF($E52=JG$22,VLOOKUP($C52,Input!$A$8:$IA$39,MATCH(JG$21,Input!$A$6:$IA$6,0),FALSE),0)*IF(JG$18&gt;=MAX($IC$18:JF$18),MIN((JG$18-MAX($IC$18:JF$18)),(JG$18-JF$18)),0)</f>
        <v>0</v>
      </c>
      <c r="JH52" s="1">
        <f>+IF($E52=JH$22,VLOOKUP($C52,Input!$A$8:$IA$39,MATCH(JH$21,Input!$A$6:$IA$6,0),FALSE),0)*IF(JH$19&gt;=MAX($IC$19:JG$19),MIN((JH$19-MAX($IC$19:JG$19)),(JH$19-JG$19)),0)+IF($E52=JH$22,VLOOKUP($C52,Input!$A$8:$IA$39,MATCH(JH$21,Input!$A$6:$IA$6,0),FALSE),0)*IF(JH$18&gt;=MAX($IC$18:JG$18),MIN((JH$18-MAX($IC$18:JG$18)),(JH$18-JG$18)),0)</f>
        <v>0</v>
      </c>
      <c r="JI52" s="1">
        <f>+IF($E52=JI$22,VLOOKUP($C52,Input!$A$8:$IA$39,MATCH(JI$21,Input!$A$6:$IA$6,0),FALSE),0)*IF(JI$19&gt;=MAX($IC$19:JH$19),MIN((JI$19-MAX($IC$19:JH$19)),(JI$19-JH$19)),0)+IF($E52=JI$22,VLOOKUP($C52,Input!$A$8:$IA$39,MATCH(JI$21,Input!$A$6:$IA$6,0),FALSE),0)*IF(JI$18&gt;=MAX($IC$18:JH$18),MIN((JI$18-MAX($IC$18:JH$18)),(JI$18-JH$18)),0)</f>
        <v>0</v>
      </c>
      <c r="JJ52" s="1">
        <f>+IF($E52=JJ$22,VLOOKUP($C52,Input!$A$8:$IA$39,MATCH(JJ$21,Input!$A$6:$IA$6,0),FALSE),0)*IF(JJ$19&gt;=MAX($IC$19:JI$19),MIN((JJ$19-MAX($IC$19:JI$19)),(JJ$19-JI$19)),0)+IF($E52=JJ$22,VLOOKUP($C52,Input!$A$8:$IA$39,MATCH(JJ$21,Input!$A$6:$IA$6,0),FALSE),0)*IF(JJ$18&gt;=MAX($IC$18:JI$18),MIN((JJ$18-MAX($IC$18:JI$18)),(JJ$18-JI$18)),0)</f>
        <v>0</v>
      </c>
      <c r="JK52" s="1">
        <f>+IF($E52=JK$22,VLOOKUP($C52,Input!$A$8:$IA$39,MATCH(JK$21,Input!$A$6:$IA$6,0),FALSE),0)*IF(JK$19&gt;=MAX($IC$19:JJ$19),MIN((JK$19-MAX($IC$19:JJ$19)),(JK$19-JJ$19)),0)+IF($E52=JK$22,VLOOKUP($C52,Input!$A$8:$IA$39,MATCH(JK$21,Input!$A$6:$IA$6,0),FALSE),0)*IF(JK$18&gt;=MAX($IC$18:JJ$18),MIN((JK$18-MAX($IC$18:JJ$18)),(JK$18-JJ$18)),0)</f>
        <v>0</v>
      </c>
      <c r="JL52" s="1">
        <f>+IF($E52=JL$22,VLOOKUP($C52,Input!$A$8:$IA$39,MATCH(JL$21,Input!$A$6:$IA$6,0),FALSE),0)*IF(JL$19&gt;=MAX($IC$19:JK$19),MIN((JL$19-MAX($IC$19:JK$19)),(JL$19-JK$19)),0)+IF($E52=JL$22,VLOOKUP($C52,Input!$A$8:$IA$39,MATCH(JL$21,Input!$A$6:$IA$6,0),FALSE),0)*IF(JL$18&gt;=MAX($IC$18:JK$18),MIN((JL$18-MAX($IC$18:JK$18)),(JL$18-JK$18)),0)</f>
        <v>0</v>
      </c>
      <c r="JN52" t="str">
        <f>+VLOOKUP($C52,Input!$A$8:$GZ$39,MATCH(JN$21,Input!$A$6:$GZ$6,0),FALSE)</f>
        <v>CNG Station Maint in fuel price</v>
      </c>
      <c r="JO52" s="1">
        <f>IF($E52+$I52+$D$7&lt;=JO$22,0,IF(JO$22-$D$7&gt;=$E52,VLOOKUP($C52,Input!$A$8:$GZ$39,MATCH(JO$21,Input!$A$6:$GZ$6,0),FALSE),0)*$F52/$G52)*$D52</f>
        <v>0</v>
      </c>
      <c r="JP52" s="1">
        <f>IF($E52+$I52+$D$7&lt;=JP$22,0,IF(JP$22-$D$7&gt;=$E52,VLOOKUP($C52,Input!$A$8:$GZ$39,MATCH(JP$21,Input!$A$6:$GZ$6,0),FALSE),0)*$F52/$G52)*$D52</f>
        <v>0</v>
      </c>
      <c r="JQ52" s="1">
        <f>IF($E52+$I52+$D$7&lt;=JQ$22,0,IF(JQ$22-$D$7&gt;=$E52,VLOOKUP($C52,Input!$A$8:$GZ$39,MATCH(JQ$21,Input!$A$6:$GZ$6,0),FALSE),0)*$F52/$G52)*$D52</f>
        <v>0</v>
      </c>
      <c r="JR52" s="1">
        <f>IF($E52+$I52+$D$7&lt;=JR$22,0,IF(JR$22-$D$7&gt;=$E52,VLOOKUP($C52,Input!$A$8:$GZ$39,MATCH(JR$21,Input!$A$6:$GZ$6,0),FALSE),0)*$F52/$G52)*$D52</f>
        <v>0</v>
      </c>
      <c r="JS52" s="1">
        <f>IF($E52+$I52+$D$7&lt;=JS$22,0,IF(JS$22-$D$7&gt;=$E52,VLOOKUP($C52,Input!$A$8:$GZ$39,MATCH(JS$21,Input!$A$6:$GZ$6,0),FALSE),0)*$F52/$G52)*$D52</f>
        <v>0</v>
      </c>
      <c r="JT52" s="1">
        <f>IF($E52+$I52+$D$7&lt;=JT$22,0,IF(JT$22-$D$7&gt;=$E52,VLOOKUP($C52,Input!$A$8:$GZ$39,MATCH(JT$21,Input!$A$6:$GZ$6,0),FALSE),0)*$F52/$G52)*$D52</f>
        <v>0</v>
      </c>
      <c r="JU52" s="1">
        <f>IF($E52+$I52+$D$7&lt;=JU$22,0,IF(JU$22-$D$7&gt;=$E52,VLOOKUP($C52,Input!$A$8:$GZ$39,MATCH(JU$21,Input!$A$6:$GZ$6,0),FALSE),0)*$F52/$G52)*$D52</f>
        <v>0</v>
      </c>
      <c r="JV52" s="1">
        <f>IF($E52+$I52+$D$7&lt;=JV$22,0,IF(JV$22-$D$7&gt;=$E52,VLOOKUP($C52,Input!$A$8:$GZ$39,MATCH(JV$21,Input!$A$6:$GZ$6,0),FALSE),0)*$F52/$G52)*$D52</f>
        <v>0</v>
      </c>
      <c r="JW52" s="1">
        <f>IF($E52+$I52+$D$7&lt;=JW$22,0,IF(JW$22-$D$7&gt;=$E52,VLOOKUP($C52,Input!$A$8:$GZ$39,MATCH(JW$21,Input!$A$6:$GZ$6,0),FALSE),0)*$F52/$G52)*$D52</f>
        <v>0</v>
      </c>
      <c r="JX52" s="1">
        <f>IF($E52+$I52+$D$7&lt;=JX$22,0,IF(JX$22-$D$7&gt;=$E52,VLOOKUP($C52,Input!$A$8:$GZ$39,MATCH(JX$21,Input!$A$6:$GZ$6,0),FALSE),0)*$F52/$G52)*$D52</f>
        <v>0</v>
      </c>
      <c r="JY52" s="1">
        <f>IF($E52+$I52+$D$7&lt;=JY$22,0,IF(JY$22-$D$7&gt;=$E52,VLOOKUP($C52,Input!$A$8:$GZ$39,MATCH(JY$21,Input!$A$6:$GZ$6,0),FALSE),0)*$F52/$G52)*$D52</f>
        <v>0</v>
      </c>
      <c r="JZ52" s="1">
        <f>IF($E52+$I52+$D$7&lt;=JZ$22,0,IF(JZ$22-$D$7&gt;=$E52,VLOOKUP($C52,Input!$A$8:$GZ$39,MATCH(JZ$21,Input!$A$6:$GZ$6,0),FALSE),0)*$F52/$G52)*$D52</f>
        <v>0</v>
      </c>
      <c r="KA52" s="1">
        <f>IF($E52+$I52+$D$7&lt;=KA$22,0,IF(KA$22-$D$7&gt;=$E52,VLOOKUP($C52,Input!$A$8:$GZ$39,MATCH(KA$21,Input!$A$6:$GZ$6,0),FALSE),0)*$F52/$G52)*$D52</f>
        <v>0</v>
      </c>
      <c r="KB52" s="1">
        <f>IF($E52+$I52+$D$7&lt;=KB$22,0,IF(KB$22-$D$7&gt;=$E52,VLOOKUP($C52,Input!$A$8:$GZ$39,MATCH(KB$21,Input!$A$6:$GZ$6,0),FALSE),0)*$F52/$G52)*$D52</f>
        <v>0</v>
      </c>
      <c r="KC52" s="1">
        <f>IF($E52+$I52+$D$7&lt;=KC$22,0,IF(KC$22-$D$7&gt;=$E52,VLOOKUP($C52,Input!$A$8:$GZ$39,MATCH(KC$21,Input!$A$6:$GZ$6,0),FALSE),0)*$F52/$G52)*$D52</f>
        <v>0</v>
      </c>
      <c r="KD52" s="1">
        <f>IF($E52+$I52+$D$7&lt;=KD$22,0,IF(KD$22-$D$7&gt;=$E52,VLOOKUP($C52,Input!$A$8:$GZ$39,MATCH(KD$21,Input!$A$6:$GZ$6,0),FALSE),0)*$F52/$G52)*$D52</f>
        <v>0</v>
      </c>
      <c r="KE52" s="1">
        <f>IF($E52+$I52+$D$7&lt;=KE$22,0,IF(KE$22-$D$7&gt;=$E52,VLOOKUP($C52,Input!$A$8:$GZ$39,MATCH(KE$21,Input!$A$6:$GZ$6,0),FALSE),0)*$F52/$G52)*$D52</f>
        <v>0</v>
      </c>
      <c r="KF52" s="1">
        <f>IF($E52+$I52+$D$7&lt;=KF$22,0,IF(KF$22-$D$7&gt;=$E52,VLOOKUP($C52,Input!$A$8:$GZ$39,MATCH(KF$21,Input!$A$6:$GZ$6,0),FALSE),0)*$F52/$G52)*$D52</f>
        <v>0</v>
      </c>
      <c r="KG52" s="1">
        <f>IF($E52+$I52+$D$7&lt;=KG$22,0,IF(KG$22-$D$7&gt;=$E52,VLOOKUP($C52,Input!$A$8:$GZ$39,MATCH(KG$21,Input!$A$6:$GZ$6,0),FALSE),0)*$F52/$G52)*$D52</f>
        <v>0</v>
      </c>
      <c r="KH52" s="1">
        <f>IF($E52+$I52+$D$7&lt;=KH$22,0,IF(KH$22-$D$7&gt;=$E52,VLOOKUP($C52,Input!$A$8:$GZ$39,MATCH(KH$21,Input!$A$6:$GZ$6,0),FALSE),0)*$F52/$G52)*$D52</f>
        <v>0</v>
      </c>
      <c r="KI52" s="1">
        <f>IF($E52+$I52+$D$7&lt;=KI$22,0,IF(KI$22-$D$7&gt;=$E52,VLOOKUP($C52,Input!$A$8:$GZ$39,MATCH(KI$21,Input!$A$6:$GZ$6,0),FALSE),0)*$F52/$G52)*$D52</f>
        <v>0</v>
      </c>
      <c r="KJ52" s="1">
        <f>IF($E52+$I52+$D$7&lt;=KJ$22,0,IF(KJ$22-$D$7&gt;=$E52,VLOOKUP($C52,Input!$A$8:$GZ$39,MATCH(KJ$21,Input!$A$6:$GZ$6,0),FALSE),0)*$F52/$G52)*$D52</f>
        <v>0</v>
      </c>
      <c r="KK52" s="1">
        <f>IF($E52+$I52+$D$7&lt;=KK$22,0,IF(KK$22-$D$7&gt;=$E52,VLOOKUP($C52,Input!$A$8:$GZ$39,MATCH(KK$21,Input!$A$6:$GZ$6,0),FALSE),0)*$F52/$G52)*$D52</f>
        <v>0</v>
      </c>
      <c r="KL52" s="1">
        <f>IF($E52+$I52+$D$7&lt;=KL$22,0,IF(KL$22-$D$7&gt;=$E52,VLOOKUP($C52,Input!$A$8:$GZ$39,MATCH(KL$21,Input!$A$6:$GZ$6,0),FALSE),0)*$F52/$G52)*$D52</f>
        <v>0</v>
      </c>
      <c r="KM52" s="1">
        <f>IF($E52+$I52+$D$7&lt;=KM$22,0,IF(KM$22-$D$7&gt;=$E52,VLOOKUP($C52,Input!$A$8:$GZ$39,MATCH(KM$21,Input!$A$6:$GZ$6,0),FALSE),0)*$F52/$G52)*$D52</f>
        <v>0</v>
      </c>
      <c r="KN52" s="1">
        <f>IF($E52+$I52+$D$7&lt;=KN$22,0,IF(KN$22-$D$7&gt;=$E52,VLOOKUP($C52,Input!$A$8:$GZ$39,MATCH(KN$21,Input!$A$6:$GZ$6,0),FALSE),0)*$F52/$G52)*$D52</f>
        <v>0</v>
      </c>
      <c r="KO52" s="1">
        <f>IF($E52+$I52+$D$7&lt;=KO$22,0,IF(KO$22-$D$7&gt;=$E52,VLOOKUP($C52,Input!$A$8:$GZ$39,MATCH(KO$21,Input!$A$6:$GZ$6,0),FALSE),0)*$F52/$G52)*$D52</f>
        <v>0</v>
      </c>
      <c r="KP52" s="1">
        <f>IF($E52+$I52+$D$7&lt;=KP$22,0,IF(KP$22-$D$7&gt;=$E52,VLOOKUP($C52,Input!$A$8:$GZ$39,MATCH(KP$21,Input!$A$6:$GZ$6,0),FALSE),0)*$F52/$G52)*$D52</f>
        <v>0</v>
      </c>
      <c r="KQ52" s="1">
        <f>IF($E52+$I52+$D$7&lt;=KQ$22,0,IF(KQ$22-$D$7&gt;=$E52,VLOOKUP($C52,Input!$A$8:$GZ$39,MATCH(KQ$21,Input!$A$6:$GZ$6,0),FALSE),0)*$F52/$G52)*$D52</f>
        <v>0</v>
      </c>
      <c r="KR52" s="1">
        <f>IF($E52+$I52+$D$7&lt;=KR$22,0,IF(KR$22-$D$7&gt;=$E52,VLOOKUP($C52,Input!$A$8:$GZ$39,MATCH(KR$21,Input!$A$6:$GZ$6,0),FALSE),0)*$F52/$G52)*$D52</f>
        <v>0</v>
      </c>
      <c r="KS52" s="1">
        <f>IF($E52+$I52+$D$7&lt;=KS$22,0,IF(KS$22-$D$7&gt;=$E52,VLOOKUP($C52,Input!$A$8:$GZ$39,MATCH(KS$21,Input!$A$6:$GZ$6,0),FALSE),0)*$F52/$G52)*$D52</f>
        <v>0</v>
      </c>
      <c r="KT52" s="1">
        <f>IF($E52+$I52+$D$7&lt;=KT$22,0,IF(KT$22-$D$7&gt;=$E52,VLOOKUP($C52,Input!$A$8:$GZ$39,MATCH(KT$21,Input!$A$6:$GZ$6,0),FALSE),0)*$F52/$G52)*$D52</f>
        <v>0</v>
      </c>
      <c r="KU52" s="1">
        <f>IF($E52+$I52+$D$7&lt;=KU$22,0,IF(KU$22-$D$7&gt;=$E52,VLOOKUP($C52,Input!$A$8:$GZ$39,MATCH(KU$21,Input!$A$6:$GZ$6,0),FALSE),0)*$F52/$G52)*$D52</f>
        <v>0</v>
      </c>
      <c r="KV52" s="1">
        <f>IF($E52+$I52+$D$7&lt;=KV$22,0,IF(KV$22-$D$7&gt;=$E52,VLOOKUP($C52,Input!$A$8:$GZ$39,MATCH(KV$21,Input!$A$6:$GZ$6,0),FALSE),0)*$F52/$G52)*$D52</f>
        <v>0</v>
      </c>
      <c r="KW52" s="1">
        <f>IF($E52+$I52+$D$7&lt;=KW$22,0,IF(KW$22-$D$7&gt;=$E52,VLOOKUP($C52,Input!$A$8:$GZ$39,MATCH(KW$21,Input!$A$6:$GZ$6,0),FALSE),0)*$F52/$G52)*$D52</f>
        <v>0</v>
      </c>
      <c r="KY52" t="str">
        <f>VLOOKUP($C52,Input!$A$8:$HV$39,MATCH(KY$21,Input!$A$6:$HV$6,0),FALSE)</f>
        <v xml:space="preserve">CNG (compressed and at pump, including station maintenance) </v>
      </c>
      <c r="KZ52" s="1">
        <f>IF($E52+$I52+$D$7&lt;=KZ$22,0,IF(KZ$22-$D$7&gt;=$E52,VLOOKUP($C52,Input!$A$8:$HV$39,MATCH(KZ$21,Input!$A$6:$HV$6,0),FALSE)/$G52*$F52,0))*$D52</f>
        <v>0</v>
      </c>
      <c r="LA52" s="1">
        <f>IF($E52+$I52+$D$7&lt;=LA$22,0,IF(LA$22-$D$7&gt;=$E52,VLOOKUP($C52,Input!$A$8:$HV$39,MATCH(LA$21,Input!$A$6:$HV$6,0),FALSE)/$G52*$F52,0))*$D52</f>
        <v>0</v>
      </c>
      <c r="LB52" s="1">
        <f>IF($E52+$I52+$D$7&lt;=LB$22,0,IF(LB$22-$D$7&gt;=$E52,VLOOKUP($C52,Input!$A$8:$HV$39,MATCH(LB$21,Input!$A$6:$HV$6,0),FALSE)/$G52*$F52,0))*$D52</f>
        <v>0</v>
      </c>
      <c r="LC52" s="1">
        <f>IF($E52+$I52+$D$7&lt;=LC$22,0,IF(LC$22-$D$7&gt;=$E52,VLOOKUP($C52,Input!$A$8:$HV$39,MATCH(LC$21,Input!$A$6:$HV$6,0),FALSE)/$G52*$F52,0))*$D52</f>
        <v>0</v>
      </c>
      <c r="LD52" s="1">
        <f>IF($E52+$I52+$D$7&lt;=LD$22,0,IF(LD$22-$D$7&gt;=$E52,VLOOKUP($C52,Input!$A$8:$HV$39,MATCH(LD$21,Input!$A$6:$HV$6,0),FALSE)/$G52*$F52,0))*$D52</f>
        <v>0</v>
      </c>
      <c r="LE52" s="1">
        <f>IF($E52+$I52+$D$7&lt;=LE$22,0,IF(LE$22-$D$7&gt;=$E52,VLOOKUP($C52,Input!$A$8:$HV$39,MATCH(LE$21,Input!$A$6:$HV$6,0),FALSE)/$G52*$F52,0))*$D52</f>
        <v>0</v>
      </c>
      <c r="LF52" s="1">
        <f>IF($E52+$I52+$D$7&lt;=LF$22,0,IF(LF$22-$D$7&gt;=$E52,VLOOKUP($C52,Input!$A$8:$HV$39,MATCH(LF$21,Input!$A$6:$HV$6,0),FALSE)/$G52*$F52,0))*$D52</f>
        <v>0</v>
      </c>
      <c r="LG52" s="1">
        <f>IF($E52+$I52+$D$7&lt;=LG$22,0,IF(LG$22-$D$7&gt;=$E52,VLOOKUP($C52,Input!$A$8:$HV$39,MATCH(LG$21,Input!$A$6:$HV$6,0),FALSE)/$G52*$F52,0))*$D52</f>
        <v>0</v>
      </c>
      <c r="LH52" s="1">
        <f>IF($E52+$I52+$D$7&lt;=LH$22,0,IF(LH$22-$D$7&gt;=$E52,VLOOKUP($C52,Input!$A$8:$HV$39,MATCH(LH$21,Input!$A$6:$HV$6,0),FALSE)/$G52*$F52,0))*$D52</f>
        <v>0</v>
      </c>
      <c r="LI52" s="1">
        <f>IF($E52+$I52+$D$7&lt;=LI$22,0,IF(LI$22-$D$7&gt;=$E52,VLOOKUP($C52,Input!$A$8:$HV$39,MATCH(LI$21,Input!$A$6:$HV$6,0),FALSE)/$G52*$F52,0))*$D52</f>
        <v>0</v>
      </c>
      <c r="LJ52" s="1">
        <f>IF($E52+$I52+$D$7&lt;=LJ$22,0,IF(LJ$22-$D$7&gt;=$E52,VLOOKUP($C52,Input!$A$8:$HV$39,MATCH(LJ$21,Input!$A$6:$HV$6,0),FALSE)/$G52*$F52,0))*$D52</f>
        <v>0</v>
      </c>
      <c r="LK52" s="1">
        <f>IF($E52+$I52+$D$7&lt;=LK$22,0,IF(LK$22-$D$7&gt;=$E52,VLOOKUP($C52,Input!$A$8:$HV$39,MATCH(LK$21,Input!$A$6:$HV$6,0),FALSE)/$G52*$F52,0))*$D52</f>
        <v>0</v>
      </c>
      <c r="LL52" s="1">
        <f>IF($E52+$I52+$D$7&lt;=LL$22,0,IF(LL$22-$D$7&gt;=$E52,VLOOKUP($C52,Input!$A$8:$HV$39,MATCH(LL$21,Input!$A$6:$HV$6,0),FALSE)/$G52*$F52,0))*$D52</f>
        <v>0</v>
      </c>
      <c r="LM52" s="1">
        <f>IF($E52+$I52+$D$7&lt;=LM$22,0,IF(LM$22-$D$7&gt;=$E52,VLOOKUP($C52,Input!$A$8:$HV$39,MATCH(LM$21,Input!$A$6:$HV$6,0),FALSE)/$G52*$F52,0))*$D52</f>
        <v>0</v>
      </c>
      <c r="LN52" s="1">
        <f>IF($E52+$I52+$D$7&lt;=LN$22,0,IF(LN$22-$D$7&gt;=$E52,VLOOKUP($C52,Input!$A$8:$HV$39,MATCH(LN$21,Input!$A$6:$HV$6,0),FALSE)/$G52*$F52,0))*$D52</f>
        <v>0</v>
      </c>
      <c r="LO52" s="1">
        <f>IF($E52+$I52+$D$7&lt;=LO$22,0,IF(LO$22-$D$7&gt;=$E52,VLOOKUP($C52,Input!$A$8:$HV$39,MATCH(LO$21,Input!$A$6:$HV$6,0),FALSE)/$G52*$F52,0))*$D52</f>
        <v>0</v>
      </c>
      <c r="LP52" s="1">
        <f>IF($E52+$I52+$D$7&lt;=LP$22,0,IF(LP$22-$D$7&gt;=$E52,VLOOKUP($C52,Input!$A$8:$HV$39,MATCH(LP$21,Input!$A$6:$HV$6,0),FALSE)/$G52*$F52,0))*$D52</f>
        <v>0</v>
      </c>
      <c r="LQ52" s="1">
        <f>IF($E52+$I52+$D$7&lt;=LQ$22,0,IF(LQ$22-$D$7&gt;=$E52,VLOOKUP($C52,Input!$A$8:$HV$39,MATCH(LQ$21,Input!$A$6:$HV$6,0),FALSE)/$G52*$F52,0))*$D52</f>
        <v>0</v>
      </c>
      <c r="LR52" s="1">
        <f>IF($E52+$I52+$D$7&lt;=LR$22,0,IF(LR$22-$D$7&gt;=$E52,VLOOKUP($C52,Input!$A$8:$HV$39,MATCH(LR$21,Input!$A$6:$HV$6,0),FALSE)/$G52*$F52,0))*$D52</f>
        <v>0</v>
      </c>
      <c r="LS52" s="1">
        <f>IF($E52+$I52+$D$7&lt;=LS$22,0,IF(LS$22-$D$7&gt;=$E52,VLOOKUP($C52,Input!$A$8:$HV$39,MATCH(LS$21,Input!$A$6:$HV$6,0),FALSE)/$G52*$F52,0))*$D52</f>
        <v>0</v>
      </c>
      <c r="LT52" s="1">
        <f>IF($E52+$I52+$D$7&lt;=LT$22,0,IF(LT$22-$D$7&gt;=$E52,VLOOKUP($C52,Input!$A$8:$HV$39,MATCH(LT$21,Input!$A$6:$HV$6,0),FALSE)/$G52*$F52,0))*$D52</f>
        <v>0</v>
      </c>
      <c r="LU52" s="1">
        <f>IF($E52+$I52+$D$7&lt;=LU$22,0,IF(LU$22-$D$7&gt;=$E52,VLOOKUP($C52,Input!$A$8:$HV$39,MATCH(LU$21,Input!$A$6:$HV$6,0),FALSE)/$G52*$F52,0))*$D52</f>
        <v>0</v>
      </c>
      <c r="LV52" s="1">
        <f>IF($E52+$I52+$D$7&lt;=LV$22,0,IF(LV$22-$D$7&gt;=$E52,VLOOKUP($C52,Input!$A$8:$HV$39,MATCH(LV$21,Input!$A$6:$HV$6,0),FALSE)/$G52*$F52,0))*$D52</f>
        <v>0</v>
      </c>
      <c r="LW52" s="1">
        <f>IF($E52+$I52+$D$7&lt;=LW$22,0,IF(LW$22-$D$7&gt;=$E52,VLOOKUP($C52,Input!$A$8:$HV$39,MATCH(LW$21,Input!$A$6:$HV$6,0),FALSE)/$G52*$F52,0))*$D52</f>
        <v>0</v>
      </c>
      <c r="LX52" s="1">
        <f>IF($E52+$I52+$D$7&lt;=LX$22,0,IF(LX$22-$D$7&gt;=$E52,VLOOKUP($C52,Input!$A$8:$HV$39,MATCH(LX$21,Input!$A$6:$HV$6,0),FALSE)/$G52*$F52,0))*$D52</f>
        <v>0</v>
      </c>
      <c r="LY52" s="1">
        <f>IF($E52+$I52+$D$7&lt;=LY$22,0,IF(LY$22-$D$7&gt;=$E52,VLOOKUP($C52,Input!$A$8:$HV$39,MATCH(LY$21,Input!$A$6:$HV$6,0),FALSE)/$G52*$F52,0))*$D52</f>
        <v>0</v>
      </c>
      <c r="LZ52" s="1">
        <f>IF($E52+$I52+$D$7&lt;=LZ$22,0,IF(LZ$22-$D$7&gt;=$E52,VLOOKUP($C52,Input!$A$8:$HV$39,MATCH(LZ$21,Input!$A$6:$HV$6,0),FALSE)/$G52*$F52,0))*$D52</f>
        <v>0</v>
      </c>
      <c r="MA52" s="1">
        <f>IF($E52+$I52+$D$7&lt;=MA$22,0,IF(MA$22-$D$7&gt;=$E52,VLOOKUP($C52,Input!$A$8:$HV$39,MATCH(MA$21,Input!$A$6:$HV$6,0),FALSE)/$G52*$F52,0))*$D52</f>
        <v>0</v>
      </c>
      <c r="MB52" s="1">
        <f>IF($E52+$I52+$D$7&lt;=MB$22,0,IF(MB$22-$D$7&gt;=$E52,VLOOKUP($C52,Input!$A$8:$HV$39,MATCH(MB$21,Input!$A$6:$HV$6,0),FALSE)/$G52*$F52,0))*$D52</f>
        <v>0</v>
      </c>
      <c r="MC52" s="1">
        <f>IF($E52+$I52+$D$7&lt;=MC$22,0,IF(MC$22-$D$7&gt;=$E52,VLOOKUP($C52,Input!$A$8:$HV$39,MATCH(MC$21,Input!$A$6:$HV$6,0),FALSE)/$G52*$F52,0))*$D52</f>
        <v>5969796.3206430851</v>
      </c>
      <c r="MD52" s="1">
        <f>IF($E52+$I52+$D$7&lt;=MD$22,0,IF(MD$22-$D$7&gt;=$E52,VLOOKUP($C52,Input!$A$8:$HV$39,MATCH(MD$21,Input!$A$6:$HV$6,0),FALSE)/$G52*$F52,0))*$D52</f>
        <v>5983430.9903587857</v>
      </c>
      <c r="ME52" s="1">
        <f>IF($E52+$I52+$D$7&lt;=ME$22,0,IF(ME$22-$D$7&gt;=$E52,VLOOKUP($C52,Input!$A$8:$HV$39,MATCH(ME$21,Input!$A$6:$HV$6,0),FALSE)/$G52*$F52,0))*$D52</f>
        <v>6109592.1009668177</v>
      </c>
      <c r="MF52" s="1">
        <f>IF($E52+$I52+$D$7&lt;=MF$22,0,IF(MF$22-$D$7&gt;=$E52,VLOOKUP($C52,Input!$A$8:$HV$39,MATCH(MF$21,Input!$A$6:$HV$6,0),FALSE)/$G52*$F52,0))*$D52</f>
        <v>6127800.9295146177</v>
      </c>
      <c r="MG52" s="1">
        <f>IF($E52+$I52+$D$7&lt;=MG$22,0,IF(MG$22-$D$7&gt;=$E52,VLOOKUP($C52,Input!$A$8:$HV$39,MATCH(MG$21,Input!$A$6:$HV$6,0),FALSE)/$G52*$F52,0))*$D52</f>
        <v>6136766.6583126262</v>
      </c>
      <c r="MH52" s="1">
        <f>IF($E52+$I52+$D$7&lt;=MH$22,0,IF(MH$22-$D$7&gt;=$E52,VLOOKUP($C52,Input!$A$8:$HV$39,MATCH(MH$21,Input!$A$6:$HV$6,0),FALSE)/$G52*$F52,0))*$D52</f>
        <v>6163232.1964207347</v>
      </c>
      <c r="MI52" s="1">
        <f>IF($E52+$I52+$D$7&lt;=MI$22,0,IF(MI$22-$D$7&gt;=$E52,VLOOKUP($C52,Input!$A$8:$HV$39,MATCH(MI$21,Input!$A$6:$HV$6,0),FALSE)/$G52*$F52,0))*$D52</f>
        <v>6200756.8754511187</v>
      </c>
      <c r="MJ52" s="1">
        <f>IF($E52+$I52+$D$7&lt;=MJ$22,0,IF(MJ$22-$D$7&gt;=$E52,VLOOKUP($C52,Input!$A$8:$HV$39,MATCH(MJ$21,Input!$A$6:$HV$6,0),FALSE)/$G52*$F52,0))*$D52</f>
        <v>6235614.1157868989</v>
      </c>
      <c r="MK52" s="1">
        <f>IF($E52+$I52+$D$7&lt;=MK$22,0,IF(MK$22-$D$7&gt;=$E52,VLOOKUP($C52,Input!$A$8:$HV$39,MATCH(MK$21,Input!$A$6:$HV$6,0),FALSE)/$G52*$F52,0))*$D52</f>
        <v>6248674.3486202052</v>
      </c>
      <c r="ML52" s="1">
        <f>IF($E52+$I52+$D$7&lt;=ML$22,0,IF(ML$22-$D$7&gt;=$E52,VLOOKUP($C52,Input!$A$8:$HV$39,MATCH(ML$21,Input!$A$6:$HV$6,0),FALSE)/$G52*$F52,0))*$D52</f>
        <v>6250874.0315677188</v>
      </c>
      <c r="MM52" s="1">
        <f>IF($E52+$I52+$D$7&lt;=MM$22,0,IF(MM$22-$D$7&gt;=$E52,VLOOKUP($C52,Input!$A$8:$HV$39,MATCH(MM$21,Input!$A$6:$HV$6,0),FALSE)/$G52*$F52,0))*$D52</f>
        <v>6268422.2577007655</v>
      </c>
      <c r="MN52" s="1">
        <f>IF($E52+$I52+$D$7&lt;=MN$22,0,IF(MN$22-$D$7&gt;=$E52,VLOOKUP($C52,Input!$A$8:$HV$39,MATCH(MN$21,Input!$A$6:$HV$6,0),FALSE)/$G52*$F52,0))*$D52</f>
        <v>6278695.2407182809</v>
      </c>
      <c r="MO52" s="1">
        <f>IF($E52+$I52+$D$7&lt;=MO$22,0,IF(MO$22-$D$7&gt;=$E52,VLOOKUP($C52,Input!$A$8:$HV$39,MATCH(MO$21,Input!$A$6:$HV$6,0),FALSE)/$G52*$F52,0))*$D52</f>
        <v>6286769.3614123994</v>
      </c>
      <c r="MP52" s="1">
        <f>IF($E52+$I52+$D$7&lt;=MP$22,0,IF(MP$22-$D$7&gt;=$E52,VLOOKUP($C52,Input!$A$8:$HV$39,MATCH(MP$21,Input!$A$6:$HV$6,0),FALSE)/$G52*$F52,0))*$D52</f>
        <v>6316062.7702301256</v>
      </c>
      <c r="MQ52" s="1">
        <f>IF($E52+$I52+$D$7&lt;=MQ$22,0,IF(MQ$22-$D$7&gt;=$E52,VLOOKUP($C52,Input!$A$8:$HV$39,MATCH(MQ$21,Input!$A$6:$HV$6,0),FALSE)/$G52*$F52,0))*$D52</f>
        <v>0</v>
      </c>
      <c r="MR52" s="1">
        <f>IF($E52+$I52+$D$7&lt;=MR$22,0,IF(MR$22-$D$7&gt;=$E52,VLOOKUP($C52,Input!$A$8:$HV$39,MATCH(MR$21,Input!$A$6:$HV$6,0),FALSE)/$G52*$F52,0))*$D52</f>
        <v>0</v>
      </c>
      <c r="MS52" s="1">
        <f>IF($E52+$I52+$D$7&lt;=MS$22,0,IF(MS$22-$D$7&gt;=$E52,VLOOKUP($C52,Input!$A$8:$HV$39,MATCH(MS$21,Input!$A$6:$HV$6,0),FALSE)/$G52*$F52,0))*$D52</f>
        <v>0</v>
      </c>
      <c r="MT52" s="1">
        <f>IF($E52+$I52+$D$7&lt;=MT$22,0,IF(MT$22-$D$7&gt;=$E52,VLOOKUP($C52,Input!$A$8:$HV$39,MATCH(MT$21,Input!$A$6:$HV$6,0),FALSE)/$G52*$F52,0))*$D52</f>
        <v>0</v>
      </c>
      <c r="MU52" s="1">
        <f>IF($E52+$I52+$D$7&lt;=MU$22,0,IF(MU$22-$D$7&gt;=$E52,VLOOKUP($C52,Input!$A$8:$HV$39,MATCH(MU$21,Input!$A$6:$HV$6,0),FALSE)/$G52*$F52,0))*$D52</f>
        <v>0</v>
      </c>
      <c r="MV52" s="1">
        <f>IF($E52+$I52+$D$7&lt;=MV$22,0,IF(MV$22-$D$7&gt;=$E52,VLOOKUP($C52,Input!$A$8:$HV$39,MATCH(MV$21,Input!$A$6:$HV$6,0),FALSE)/$G52*$F52,0))*$D52</f>
        <v>0</v>
      </c>
      <c r="MW52" s="1">
        <f>IF($E52+$I52+$D$7&lt;=MW$22,0,IF(MW$22-$D$7&gt;=$E52,VLOOKUP($C52,Input!$A$8:$HV$39,MATCH(MW$21,Input!$A$6:$HV$6,0),FALSE)/$G52*$F52,0))*$D52</f>
        <v>0</v>
      </c>
      <c r="MX52" s="1">
        <f>IF($E52+$I52+$D$7&lt;=MX$22,0,IF(MX$22-$D$7&gt;=$E52,VLOOKUP($C52,Input!$A$8:$HV$39,MATCH(MX$21,Input!$A$6:$HV$6,0),FALSE)/$G52*$F52,0))*$D52</f>
        <v>0</v>
      </c>
      <c r="MZ52" t="str">
        <f>VLOOKUP($C52,Input!$A$8:$HV$39,MATCH(MZ$21,Input!$A$6:$HV$6,0),FALSE)</f>
        <v>Fossil CNG LCFS Credit ($/DGE)</v>
      </c>
      <c r="NA52" s="1">
        <f>IF($E52+$I52+$D$7&lt;=NA$22,0,IF(NA$22-$D$7&gt;=$E52,-VLOOKUP($C52,Input!$A$8:$HV$39,MATCH(NA$21,Input!$A$6:$HV$6,0),FALSE)/$G52*$F52,0))*$D52*$G$4/100</f>
        <v>0</v>
      </c>
      <c r="NB52" s="1">
        <f>IF($E52+$I52+$D$7&lt;=NB$22,0,IF(NB$22-$D$7&gt;=$E52,-VLOOKUP($C52,Input!$A$8:$HV$39,MATCH(NB$21,Input!$A$6:$HV$6,0),FALSE)/$G52*$F52,0))*$D52*$G$4/100</f>
        <v>0</v>
      </c>
      <c r="NC52" s="1">
        <f>IF($E52+$I52+$D$7&lt;=NC$22,0,IF(NC$22-$D$7&gt;=$E52,-VLOOKUP($C52,Input!$A$8:$HV$39,MATCH(NC$21,Input!$A$6:$HV$6,0),FALSE)/$G52*$F52,0))*$D52*$G$4/100</f>
        <v>0</v>
      </c>
      <c r="ND52" s="1">
        <f>IF($E52+$I52+$D$7&lt;=ND$22,0,IF(ND$22-$D$7&gt;=$E52,-VLOOKUP($C52,Input!$A$8:$HV$39,MATCH(ND$21,Input!$A$6:$HV$6,0),FALSE)/$G52*$F52,0))*$D52*$G$4/100</f>
        <v>0</v>
      </c>
      <c r="NE52" s="1">
        <f>IF($E52+$I52+$D$7&lt;=NE$22,0,IF(NE$22-$D$7&gt;=$E52,-VLOOKUP($C52,Input!$A$8:$HV$39,MATCH(NE$21,Input!$A$6:$HV$6,0),FALSE)/$G52*$F52,0))*$D52*$G$4/100</f>
        <v>0</v>
      </c>
      <c r="NF52" s="1">
        <f>IF($E52+$I52+$D$7&lt;=NF$22,0,IF(NF$22-$D$7&gt;=$E52,-VLOOKUP($C52,Input!$A$8:$HV$39,MATCH(NF$21,Input!$A$6:$HV$6,0),FALSE)/$G52*$F52,0))*$D52*$G$4/100</f>
        <v>0</v>
      </c>
      <c r="NG52" s="1">
        <f>IF($E52+$I52+$D$7&lt;=NG$22,0,IF(NG$22-$D$7&gt;=$E52,-VLOOKUP($C52,Input!$A$8:$HV$39,MATCH(NG$21,Input!$A$6:$HV$6,0),FALSE)/$G52*$F52,0))*$D52*$G$4/100</f>
        <v>0</v>
      </c>
      <c r="NH52" s="1">
        <f>IF($E52+$I52+$D$7&lt;=NH$22,0,IF(NH$22-$D$7&gt;=$E52,-VLOOKUP($C52,Input!$A$8:$HV$39,MATCH(NH$21,Input!$A$6:$HV$6,0),FALSE)/$G52*$F52,0))*$D52*$G$4/100</f>
        <v>0</v>
      </c>
      <c r="NI52" s="1">
        <f>IF($E52+$I52+$D$7&lt;=NI$22,0,IF(NI$22-$D$7&gt;=$E52,-VLOOKUP($C52,Input!$A$8:$HV$39,MATCH(NI$21,Input!$A$6:$HV$6,0),FALSE)/$G52*$F52,0))*$D52*$G$4/100</f>
        <v>0</v>
      </c>
      <c r="NJ52" s="1">
        <f>IF($E52+$I52+$D$7&lt;=NJ$22,0,IF(NJ$22-$D$7&gt;=$E52,-VLOOKUP($C52,Input!$A$8:$HV$39,MATCH(NJ$21,Input!$A$6:$HV$6,0),FALSE)/$G52*$F52,0))*$D52*$G$4/100</f>
        <v>0</v>
      </c>
      <c r="NK52" s="1">
        <f>IF($E52+$I52+$D$7&lt;=NK$22,0,IF(NK$22-$D$7&gt;=$E52,-VLOOKUP($C52,Input!$A$8:$HV$39,MATCH(NK$21,Input!$A$6:$HV$6,0),FALSE)/$G52*$F52,0))*$D52*$G$4/100</f>
        <v>0</v>
      </c>
      <c r="NL52" s="1">
        <f>IF($E52+$I52+$D$7&lt;=NL$22,0,IF(NL$22-$D$7&gt;=$E52,-VLOOKUP($C52,Input!$A$8:$HV$39,MATCH(NL$21,Input!$A$6:$HV$6,0),FALSE)/$G52*$F52,0))*$D52*$G$4/100</f>
        <v>0</v>
      </c>
      <c r="NM52" s="1">
        <f>IF($E52+$I52+$D$7&lt;=NM$22,0,IF(NM$22-$D$7&gt;=$E52,-VLOOKUP($C52,Input!$A$8:$HV$39,MATCH(NM$21,Input!$A$6:$HV$6,0),FALSE)/$G52*$F52,0))*$D52*$G$4/100</f>
        <v>0</v>
      </c>
      <c r="NN52" s="1">
        <f>IF($E52+$I52+$D$7&lt;=NN$22,0,IF(NN$22-$D$7&gt;=$E52,-VLOOKUP($C52,Input!$A$8:$HV$39,MATCH(NN$21,Input!$A$6:$HV$6,0),FALSE)/$G52*$F52,0))*$D52*$G$4/100</f>
        <v>-200214.46243298994</v>
      </c>
      <c r="NO52" s="1">
        <f>IF($E52+$I52+$D$7&lt;=NO$22,0,IF(NO$22-$D$7&gt;=$E52,-VLOOKUP($C52,Input!$A$8:$HV$39,MATCH(NO$21,Input!$A$6:$HV$6,0),FALSE)/$G52*$F52,0))*$D52*$G$4/100</f>
        <v>-200214.46243298994</v>
      </c>
      <c r="NP52" s="1">
        <f>IF($E52+$I52+$D$7&lt;=NP$22,0,IF(NP$22-$D$7&gt;=$E52,-VLOOKUP($C52,Input!$A$8:$HV$39,MATCH(NP$21,Input!$A$6:$HV$6,0),FALSE)/$G52*$F52,0))*$D52*$G$4/100</f>
        <v>-200214.46243298994</v>
      </c>
      <c r="NQ52" s="1">
        <f>IF($E52+$I52+$D$7&lt;=NQ$22,0,IF(NQ$22-$D$7&gt;=$E52,-VLOOKUP($C52,Input!$A$8:$HV$39,MATCH(NQ$21,Input!$A$6:$HV$6,0),FALSE)/$G52*$F52,0))*$D52*$G$4/100</f>
        <v>-200214.46243298994</v>
      </c>
      <c r="NR52" s="1">
        <f>IF($E52+$I52+$D$7&lt;=NR$22,0,IF(NR$22-$D$7&gt;=$E52,-VLOOKUP($C52,Input!$A$8:$HV$39,MATCH(NR$21,Input!$A$6:$HV$6,0),FALSE)/$G52*$F52,0))*$D52*$G$4/100</f>
        <v>-200214.46243298994</v>
      </c>
      <c r="NS52" s="1">
        <f>IF($E52+$I52+$D$7&lt;=NS$22,0,IF(NS$22-$D$7&gt;=$E52,-VLOOKUP($C52,Input!$A$8:$HV$39,MATCH(NS$21,Input!$A$6:$HV$6,0),FALSE)/$G52*$F52,0))*$D52*$G$4/100</f>
        <v>-200214.46243298994</v>
      </c>
      <c r="NT52" s="1">
        <f>IF($E52+$I52+$D$7&lt;=NT$22,0,IF(NT$22-$D$7&gt;=$E52,-VLOOKUP($C52,Input!$A$8:$HV$39,MATCH(NT$21,Input!$A$6:$HV$6,0),FALSE)/$G52*$F52,0))*$D52*$G$4/100</f>
        <v>-200214.46243298994</v>
      </c>
      <c r="NU52" s="1">
        <f>IF($E52+$I52+$D$7&lt;=NU$22,0,IF(NU$22-$D$7&gt;=$E52,-VLOOKUP($C52,Input!$A$8:$HV$39,MATCH(NU$21,Input!$A$6:$HV$6,0),FALSE)/$G52*$F52,0))*$D52*$G$4/100</f>
        <v>-200214.46243298994</v>
      </c>
      <c r="NV52" s="1">
        <f>IF($E52+$I52+$D$7&lt;=NV$22,0,IF(NV$22-$D$7&gt;=$E52,-VLOOKUP($C52,Input!$A$8:$HV$39,MATCH(NV$21,Input!$A$6:$HV$6,0),FALSE)/$G52*$F52,0))*$D52*$G$4/100</f>
        <v>-200214.46243298994</v>
      </c>
      <c r="NW52" s="1">
        <f>IF($E52+$I52+$D$7&lt;=NW$22,0,IF(NW$22-$D$7&gt;=$E52,-VLOOKUP($C52,Input!$A$8:$HV$39,MATCH(NW$21,Input!$A$6:$HV$6,0),FALSE)/$G52*$F52,0))*$D52*$G$4/100</f>
        <v>-200214.46243298994</v>
      </c>
      <c r="NX52" s="1">
        <f>IF($E52+$I52+$D$7&lt;=NX$22,0,IF(NX$22-$D$7&gt;=$E52,-VLOOKUP($C52,Input!$A$8:$HV$39,MATCH(NX$21,Input!$A$6:$HV$6,0),FALSE)/$G52*$F52,0))*$D52*$G$4/100</f>
        <v>-200214.46243298994</v>
      </c>
      <c r="NY52" s="1">
        <f>IF($E52+$I52+$D$7&lt;=NY$22,0,IF(NY$22-$D$7&gt;=$E52,-VLOOKUP($C52,Input!$A$8:$HV$39,MATCH(NY$21,Input!$A$6:$HV$6,0),FALSE)/$G52*$F52,0))*$D52*$G$4/100</f>
        <v>-200214.46243298994</v>
      </c>
      <c r="NZ52" s="1">
        <f>IF($E52+$I52+$D$7&lt;=NZ$22,0,IF(NZ$22-$D$7&gt;=$E52,-VLOOKUP($C52,Input!$A$8:$HV$39,MATCH(NZ$21,Input!$A$6:$HV$6,0),FALSE)/$G52*$F52,0))*$D52*$G$4/100</f>
        <v>-200214.46243298994</v>
      </c>
      <c r="OA52" s="1">
        <f>IF($E52+$I52+$D$7&lt;=OA$22,0,IF(OA$22-$D$7&gt;=$E52,-VLOOKUP($C52,Input!$A$8:$HV$39,MATCH(OA$21,Input!$A$6:$HV$6,0),FALSE)/$G52*$F52,0))*$D52*$G$4/100</f>
        <v>-200214.46243298994</v>
      </c>
      <c r="OB52" s="1">
        <f>IF($E52+$I52+$D$7&lt;=OB$22,0,IF(OB$22-$D$7&gt;=$E52,-VLOOKUP($C52,Input!$A$8:$HV$39,MATCH(OB$21,Input!$A$6:$HV$6,0),FALSE)/$G52*$F52,0))*$D52*$G$4/100</f>
        <v>0</v>
      </c>
      <c r="OC52" s="1">
        <f>IF($E52+$I52+$D$7&lt;=OC$22,0,IF(OC$22-$D$7&gt;=$E52,-VLOOKUP($C52,Input!$A$8:$HV$39,MATCH(OC$21,Input!$A$6:$HV$6,0),FALSE)/$G52*$F52,0))*$D52*$G$4/100</f>
        <v>0</v>
      </c>
      <c r="OD52" s="1">
        <f>IF($E52+$I52+$D$7&lt;=OD$22,0,IF(OD$22-$D$7&gt;=$E52,-VLOOKUP($C52,Input!$A$8:$HV$39,MATCH(OD$21,Input!$A$6:$HV$6,0),FALSE)/$G52*$F52,0))*$D52*$G$4/100</f>
        <v>0</v>
      </c>
      <c r="OE52" s="1">
        <f>IF($E52+$I52+$D$7&lt;=OE$22,0,IF(OE$22-$D$7&gt;=$E52,-VLOOKUP($C52,Input!$A$8:$HV$39,MATCH(OE$21,Input!$A$6:$HV$6,0),FALSE)/$G52*$F52,0))*$D52*$G$4/100</f>
        <v>0</v>
      </c>
      <c r="OF52" s="1">
        <f>IF($E52+$I52+$D$7&lt;=OF$22,0,IF(OF$22-$D$7&gt;=$E52,-VLOOKUP($C52,Input!$A$8:$HV$39,MATCH(OF$21,Input!$A$6:$HV$6,0),FALSE)/$G52*$F52,0))*$D52*$G$4/100</f>
        <v>0</v>
      </c>
      <c r="OG52" s="1">
        <f>IF($E52+$I52+$D$7&lt;=OG$22,0,IF(OG$22-$D$7&gt;=$E52,-VLOOKUP($C52,Input!$A$8:$HV$39,MATCH(OG$21,Input!$A$6:$HV$6,0),FALSE)/$G52*$F52,0))*$D52*$G$4/100</f>
        <v>0</v>
      </c>
      <c r="OH52" s="1">
        <f>IF($E52+$I52+$D$7&lt;=OH$22,0,IF(OH$22-$D$7&gt;=$E52,-VLOOKUP($C52,Input!$A$8:$HV$39,MATCH(OH$21,Input!$A$6:$HV$6,0),FALSE)/$G52*$F52,0))*$D52*$G$4/100</f>
        <v>0</v>
      </c>
      <c r="OI52" s="1">
        <f>IF($E52+$I52+$D$7&lt;=OI$22,0,IF(OI$22-$D$7&gt;=$E52,-VLOOKUP($C52,Input!$A$8:$HV$39,MATCH(OI$21,Input!$A$6:$HV$6,0),FALSE)/$G52*$F52,0))*$D52*$G$4/100</f>
        <v>0</v>
      </c>
      <c r="OK52" t="str">
        <f>VLOOKUP($C52,Input!$A$8:$HW$39,MATCH(OK$21,Input!$A$6:$HW$6,0),FALSE)</f>
        <v>NA</v>
      </c>
      <c r="OL52" s="1">
        <f>IF($E52+$I52+$D$7&lt;=OL$22,0,IF(OL$22-$D$7&gt;=$E52,IF(COUNTIF($KZ52:LP52,"&gt;0")&gt;0,VLOOKUP($C52,Input!$A$8:$HV$21,MATCH($OK$21+COUNTIF($KZ52:LP52,"&gt;0"),Input!$A$6:$HV$6,0),FALSE),0),0))*$D52</f>
        <v>0</v>
      </c>
      <c r="OM52" s="1">
        <f>IF($E52+$I52+$D$7&lt;=OM$22,0,IF(OM$22-$D$7&gt;=$E52,IF(COUNTIF($KZ52:LQ52,"&gt;0")&gt;0,VLOOKUP($C52,Input!$A$8:$HV$21,MATCH($OK$21+COUNTIF($KZ52:LQ52,"&gt;0"),Input!$A$6:$HV$6,0),FALSE),0),0))*$D52</f>
        <v>0</v>
      </c>
      <c r="ON52" s="1">
        <f>IF($E52+$I52+$D$7&lt;=ON$22,0,IF(ON$22-$D$7&gt;=$E52,IF(COUNTIF($KZ52:LR52,"&gt;0")&gt;0,VLOOKUP($C52,Input!$A$8:$HV$21,MATCH($OK$21+COUNTIF($KZ52:LR52,"&gt;0"),Input!$A$6:$HV$6,0),FALSE),0),0))*$D52</f>
        <v>0</v>
      </c>
      <c r="OO52" s="1">
        <f>IF($E52+$I52+$D$7&lt;=OO$22,0,IF(OO$22-$D$7&gt;=$E52,IF(COUNTIF($KZ52:LS52,"&gt;0")&gt;0,VLOOKUP($C52,Input!$A$8:$HV$21,MATCH($OK$21+COUNTIF($KZ52:LS52,"&gt;0"),Input!$A$6:$HV$6,0),FALSE),0),0))*$D52</f>
        <v>0</v>
      </c>
      <c r="OP52" s="1">
        <f>IF($E52+$I52+$D$7&lt;=OP$22,0,IF(OP$22-$D$7&gt;=$E52,IF(COUNTIF($KZ52:LT52,"&gt;0")&gt;0,VLOOKUP($C52,Input!$A$8:$HV$21,MATCH($OK$21+COUNTIF($KZ52:LT52,"&gt;0"),Input!$A$6:$HV$6,0),FALSE),0),0))*$D52</f>
        <v>0</v>
      </c>
      <c r="OQ52" s="1">
        <f>IF($E52+$I52+$D$7&lt;=OQ$22,0,IF(OQ$22-$D$7&gt;=$E52,IF(COUNTIF($KZ52:LU52,"&gt;0")&gt;0,VLOOKUP($C52,Input!$A$8:$HV$21,MATCH($OK$21+COUNTIF($KZ52:LU52,"&gt;0"),Input!$A$6:$HV$6,0),FALSE),0),0))*$D52</f>
        <v>0</v>
      </c>
      <c r="OR52" s="1">
        <f>IF($E52+$I52+$D$7&lt;=OR$22,0,IF(OR$22-$D$7&gt;=$E52,IF(COUNTIF($KZ52:LV52,"&gt;0")&gt;0,VLOOKUP($C52,Input!$A$8:$HV$21,MATCH($OK$21+COUNTIF($KZ52:LV52,"&gt;0"),Input!$A$6:$HV$6,0),FALSE),0),0))*$D52</f>
        <v>0</v>
      </c>
      <c r="OS52" s="1">
        <f>IF($E52+$I52+$D$7&lt;=OS$22,0,IF(OS$22-$D$7&gt;=$E52,IF(COUNTIF($KZ52:LW52,"&gt;0")&gt;0,VLOOKUP($C52,Input!$A$8:$HV$21,MATCH($OK$21+COUNTIF($KZ52:LW52,"&gt;0"),Input!$A$6:$HV$6,0),FALSE),0),0))*$D52</f>
        <v>0</v>
      </c>
      <c r="OT52" s="1">
        <f>IF($E52+$I52+$D$7&lt;=OT$22,0,IF(OT$22-$D$7&gt;=$E52,IF(COUNTIF($KZ52:LX52,"&gt;0")&gt;0,VLOOKUP($C52,Input!$A$8:$HV$21,MATCH($OK$21+COUNTIF($KZ52:LX52,"&gt;0"),Input!$A$6:$HV$6,0),FALSE),0),0))*$D52</f>
        <v>0</v>
      </c>
      <c r="OU52" s="1">
        <f>IF($E52+$I52+$D$7&lt;=OU$22,0,IF(OU$22-$D$7&gt;=$E52,IF(COUNTIF($KZ52:LY52,"&gt;0")&gt;0,VLOOKUP($C52,Input!$A$8:$HV$21,MATCH($OK$21+COUNTIF($KZ52:LY52,"&gt;0"),Input!$A$6:$HV$6,0),FALSE),0),0))*$D52</f>
        <v>0</v>
      </c>
      <c r="OV52" s="1">
        <f>IF($E52+$I52+$D$7&lt;=OV$22,0,IF(OV$22-$D$7&gt;=$E52,IF(COUNTIF($KZ52:LZ52,"&gt;0")&gt;0,VLOOKUP($C52,Input!$A$8:$HV$21,MATCH($OK$21+COUNTIF($KZ52:LZ52,"&gt;0"),Input!$A$6:$HV$6,0),FALSE),0),0))*$D52</f>
        <v>0</v>
      </c>
      <c r="OW52" s="1">
        <f>IF($E52+$I52+$D$7&lt;=OW$22,0,IF(OW$22-$D$7&gt;=$E52,IF(COUNTIF($KZ52:MA52,"&gt;0")&gt;0,VLOOKUP($C52,Input!$A$8:$HV$21,MATCH($OK$21+COUNTIF($KZ52:MA52,"&gt;0"),Input!$A$6:$HV$6,0),FALSE),0),0))*$D52</f>
        <v>0</v>
      </c>
      <c r="OX52" s="1">
        <f>IF($E52+$I52+$D$7&lt;=OX$22,0,IF(OX$22-$D$7&gt;=$E52,IF(COUNTIF($KZ52:MB52,"&gt;0")&gt;0,VLOOKUP($C52,Input!$A$8:$HV$21,MATCH($OK$21+COUNTIF($KZ52:MB52,"&gt;0"),Input!$A$6:$HV$6,0),FALSE),0),0))*$D52</f>
        <v>0</v>
      </c>
      <c r="OY52" s="1">
        <f>IF($E52+$I52+$D$7&lt;=OY$22,0,IF(OY$22-$D$7&gt;=$E52,IF(COUNTIF($KZ52:MC52,"&gt;0")&gt;0,VLOOKUP($C52,Input!$A$8:$HV$21,MATCH($OK$21+COUNTIF($KZ52:MC52,"&gt;0"),Input!$A$6:$HV$6,0),FALSE),0),0))*$D52</f>
        <v>0</v>
      </c>
      <c r="OZ52" s="1">
        <f>IF($E52+$I52+$D$7&lt;=OZ$22,0,IF(OZ$22-$D$7&gt;=$E52,IF(COUNTIF($KZ52:MD52,"&gt;0")&gt;0,VLOOKUP($C52,Input!$A$8:$HV$21,MATCH($OK$21+COUNTIF($KZ52:MD52,"&gt;0"),Input!$A$6:$HV$6,0),FALSE),0),0))*$D52</f>
        <v>0</v>
      </c>
      <c r="PA52" s="1">
        <f>IF($E52+$I52+$D$7&lt;=PA$22,0,IF(PA$22-$D$7&gt;=$E52,IF(COUNTIF($KZ52:ME52,"&gt;0")&gt;0,VLOOKUP($C52,Input!$A$8:$HV$21,MATCH($OK$21+COUNTIF($KZ52:ME52,"&gt;0"),Input!$A$6:$HV$6,0),FALSE),0),0))*$D52</f>
        <v>0</v>
      </c>
      <c r="PB52" s="1">
        <f>IF($E52+$I52+$D$7&lt;=PB$22,0,IF(PB$22-$D$7&gt;=$E52,IF(COUNTIF($KZ52:MF52,"&gt;0")&gt;0,VLOOKUP($C52,Input!$A$8:$HV$21,MATCH($OK$21+COUNTIF($KZ52:MF52,"&gt;0"),Input!$A$6:$HV$6,0),FALSE),0),0))*$D52</f>
        <v>0</v>
      </c>
      <c r="PC52" s="1">
        <f>IF($E52+$I52+$D$7&lt;=PC$22,0,IF(PC$22-$D$7&gt;=$E52,IF(COUNTIF($KZ52:MG52,"&gt;0")&gt;0,VLOOKUP($C52,Input!$A$8:$HV$21,MATCH($OK$21+COUNTIF($KZ52:MG52,"&gt;0"),Input!$A$6:$HV$6,0),FALSE),0),0))*$D52</f>
        <v>0</v>
      </c>
      <c r="PD52" s="1">
        <f>IF($E52+$I52+$D$7&lt;=PD$22,0,IF(PD$22-$D$7&gt;=$E52,IF(COUNTIF($KZ52:MH52,"&gt;0")&gt;0,VLOOKUP($C52,Input!$A$8:$HV$21,MATCH($OK$21+COUNTIF($KZ52:MH52,"&gt;0"),Input!$A$6:$HV$6,0),FALSE),0),0))*$D52</f>
        <v>0</v>
      </c>
      <c r="PE52" s="1">
        <f>IF($E52+$I52+$D$7&lt;=PE$22,0,IF(PE$22-$D$7&gt;=$E52,IF(COUNTIF($KZ52:MI52,"&gt;0")&gt;0,VLOOKUP($C52,Input!$A$8:$HV$21,MATCH($OK$21+COUNTIF($KZ52:MI52,"&gt;0"),Input!$A$6:$HV$6,0),FALSE),0),0))*$D52</f>
        <v>0</v>
      </c>
      <c r="PF52" s="1">
        <f>IF($E52+$I52+$D$7&lt;=PF$22,0,IF(PF$22-$D$7&gt;=$E52,IF(COUNTIF($KZ52:MJ52,"&gt;0")&gt;0,VLOOKUP($C52,Input!$A$8:$HV$21,MATCH($OK$21+COUNTIF($KZ52:MJ52,"&gt;0"),Input!$A$6:$HV$6,0),FALSE),0),0))*$D52</f>
        <v>0</v>
      </c>
      <c r="PG52" s="1">
        <f>IF($E52+$I52+$D$7&lt;=PG$22,0,IF(PG$22-$D$7&gt;=$E52,IF(COUNTIF($KZ52:MK52,"&gt;0")&gt;0,VLOOKUP($C52,Input!$A$8:$HV$21,MATCH($OK$21+COUNTIF($KZ52:MK52,"&gt;0"),Input!$A$6:$HV$6,0),FALSE),0),0))*$D52</f>
        <v>0</v>
      </c>
      <c r="PH52" s="1">
        <f>IF($E52+$I52+$D$7&lt;=PH$22,0,IF(PH$22-$D$7&gt;=$E52,IF(COUNTIF($KZ52:ML52,"&gt;0")&gt;0,VLOOKUP($C52,Input!$A$8:$HV$21,MATCH($OK$21+COUNTIF($KZ52:ML52,"&gt;0"),Input!$A$6:$HV$6,0),FALSE),0),0))*$D52</f>
        <v>0</v>
      </c>
      <c r="PI52" s="1">
        <f>IF($E52+$I52+$D$7&lt;=PI$22,0,IF(PI$22-$D$7&gt;=$E52,IF(COUNTIF($KZ52:MM52,"&gt;0")&gt;0,VLOOKUP($C52,Input!$A$8:$HV$21,MATCH($OK$21+COUNTIF($KZ52:MM52,"&gt;0"),Input!$A$6:$HV$6,0),FALSE),0),0))*$D52</f>
        <v>0</v>
      </c>
      <c r="PJ52" s="1">
        <f>IF($E52+$I52+$D$7&lt;=PJ$22,0,IF(PJ$22-$D$7&gt;=$E52,IF(COUNTIF($KZ52:MN52,"&gt;0")&gt;0,VLOOKUP($C52,Input!$A$8:$HV$21,MATCH($OK$21+COUNTIF($KZ52:MN52,"&gt;0"),Input!$A$6:$HV$6,0),FALSE),0),0))*$D52</f>
        <v>0</v>
      </c>
      <c r="PK52" s="1">
        <f>IF($E52+$I52+$D$7&lt;=PK$22,0,IF(PK$22-$D$7&gt;=$E52,IF(COUNTIF($KZ52:MO52,"&gt;0")&gt;0,VLOOKUP($C52,Input!$A$8:$HV$21,MATCH($OK$21+COUNTIF($KZ52:MO52,"&gt;0"),Input!$A$6:$HV$6,0),FALSE),0),0))*$D52</f>
        <v>0</v>
      </c>
      <c r="PL52" s="1">
        <f>IF($E52+$I52+$D$7&lt;=PL$22,0,IF(PL$22-$D$7&gt;=$E52,IF(COUNTIF($KZ52:MP52,"&gt;0")&gt;0,VLOOKUP($C52,Input!$A$8:$HV$21,MATCH($OK$21+COUNTIF($KZ52:MP52,"&gt;0"),Input!$A$6:$HV$6,0),FALSE),0),0))*$D52</f>
        <v>0</v>
      </c>
      <c r="PM52" s="1">
        <f>IF($E52+$I52+$D$7&lt;=PM$22,0,IF(PM$22-$D$7&gt;=$E52,IF(COUNTIF($KZ52:MQ52,"&gt;0")&gt;0,VLOOKUP($C52,Input!$A$8:$HV$21,MATCH($OK$21+COUNTIF($KZ52:MQ52,"&gt;0"),Input!$A$6:$HV$6,0),FALSE),0),0))*$D52</f>
        <v>0</v>
      </c>
      <c r="PN52" s="1">
        <f>IF($E52+$I52+$D$7&lt;=PN$22,0,IF(PN$22-$D$7&gt;=$E52,IF(COUNTIF($KZ52:MR52,"&gt;0")&gt;0,VLOOKUP($C52,Input!$A$8:$HV$21,MATCH($OK$21+COUNTIF($KZ52:MR52,"&gt;0"),Input!$A$6:$HV$6,0),FALSE),0),0))*$D52</f>
        <v>0</v>
      </c>
      <c r="PO52" s="1">
        <f>IF($E52+$I52+$D$7&lt;=PO$22,0,IF(PO$22-$D$7&gt;=$E52,IF(COUNTIF($KZ52:MS52,"&gt;0")&gt;0,VLOOKUP($C52,Input!$A$8:$HV$21,MATCH($OK$21+COUNTIF($KZ52:MS52,"&gt;0"),Input!$A$6:$HV$6,0),FALSE),0),0))*$D52</f>
        <v>0</v>
      </c>
      <c r="PP52" s="1">
        <f>IF($E52+$I52+$D$7&lt;=PP$22,0,IF(PP$22-$D$7&gt;=$E52,IF(COUNTIF($KZ52:MT52,"&gt;0")&gt;0,VLOOKUP($C52,Input!$A$8:$HV$21,MATCH($OK$21+COUNTIF($KZ52:MT52,"&gt;0"),Input!$A$6:$HV$6,0),FALSE),0),0))*$D52</f>
        <v>0</v>
      </c>
      <c r="PQ52" s="1">
        <f>IF($E52+$I52+$D$7&lt;=PQ$22,0,IF(PQ$22-$D$7&gt;=$E52,IF(COUNTIF($KZ52:MU52,"&gt;0")&gt;0,VLOOKUP($C52,Input!$A$8:$HV$21,MATCH($OK$21+COUNTIF($KZ52:MU52,"&gt;0"),Input!$A$6:$HV$6,0),FALSE),0),0))*$D52</f>
        <v>0</v>
      </c>
      <c r="PR52" s="1">
        <f>IF($E52+$I52+$D$7&lt;=PR$22,0,IF(PR$22-$D$7&gt;=$E52,IF(COUNTIF($KZ52:MV52,"&gt;0")&gt;0,VLOOKUP($C52,Input!$A$8:$HV$21,MATCH($OK$21+COUNTIF($KZ52:MV52,"&gt;0"),Input!$A$6:$HV$6,0),FALSE),0),0))*$D52</f>
        <v>0</v>
      </c>
      <c r="PS52" s="1">
        <f>IF($E52+$I52+$D$7&lt;=PS$22,0,IF(PS$22-$D$7&gt;=$E52,IF(COUNTIF($KZ52:MW52,"&gt;0")&gt;0,VLOOKUP($C52,Input!$A$8:$HV$21,MATCH($OK$21+COUNTIF($KZ52:MW52,"&gt;0"),Input!$A$6:$HV$6,0),FALSE),0),0))*$D52</f>
        <v>0</v>
      </c>
      <c r="PT52" s="1">
        <f>IF($E52+$I52+$D$7&lt;=PT$22,0,IF(PT$22-$D$7&gt;=$E52,IF(COUNTIF($KZ52:MX52,"&gt;0")&gt;0,VLOOKUP($C52,Input!$A$8:$HV$21,MATCH($OK$21+COUNTIF($KZ52:MX52,"&gt;0"),Input!$A$6:$HV$6,0),FALSE),0),0))*$D52</f>
        <v>0</v>
      </c>
      <c r="PV52" s="1" t="str">
        <f t="shared" si="169"/>
        <v>2029 MY 40' CNG w Midlife Rebuild {234 Buses}</v>
      </c>
      <c r="PW52" s="1">
        <f t="shared" si="172"/>
        <v>0</v>
      </c>
      <c r="PX52" s="1">
        <f t="shared" si="173"/>
        <v>0</v>
      </c>
      <c r="PY52" s="1">
        <f t="shared" si="174"/>
        <v>0</v>
      </c>
      <c r="PZ52" s="1">
        <f t="shared" si="175"/>
        <v>0</v>
      </c>
      <c r="QA52" s="1">
        <f t="shared" si="176"/>
        <v>0</v>
      </c>
      <c r="QB52" s="1">
        <f t="shared" si="177"/>
        <v>0</v>
      </c>
      <c r="QC52" s="1">
        <f t="shared" si="178"/>
        <v>0</v>
      </c>
      <c r="QD52" s="1">
        <f t="shared" si="179"/>
        <v>0</v>
      </c>
      <c r="QE52" s="1">
        <f t="shared" si="180"/>
        <v>0</v>
      </c>
      <c r="QF52" s="1">
        <f t="shared" si="181"/>
        <v>0</v>
      </c>
      <c r="QG52" s="1">
        <f t="shared" si="182"/>
        <v>0</v>
      </c>
      <c r="QH52" s="1">
        <f t="shared" si="183"/>
        <v>0</v>
      </c>
      <c r="QI52" s="1">
        <f t="shared" si="184"/>
        <v>0</v>
      </c>
      <c r="QJ52" s="1">
        <f t="shared" si="185"/>
        <v>166885096.18578538</v>
      </c>
      <c r="QK52" s="1">
        <f t="shared" si="186"/>
        <v>13739216.527925795</v>
      </c>
      <c r="QL52" s="1">
        <f t="shared" si="187"/>
        <v>13865377.638533829</v>
      </c>
      <c r="QM52" s="1">
        <f t="shared" si="188"/>
        <v>13883586.467081627</v>
      </c>
      <c r="QN52" s="1">
        <f t="shared" si="189"/>
        <v>13892552.195879636</v>
      </c>
      <c r="QO52" s="1">
        <f t="shared" si="190"/>
        <v>13919017.733987745</v>
      </c>
      <c r="QP52" s="1">
        <f t="shared" si="191"/>
        <v>22146542.413018126</v>
      </c>
      <c r="QQ52" s="1">
        <f t="shared" si="192"/>
        <v>13991399.653353909</v>
      </c>
      <c r="QR52" s="1">
        <f t="shared" si="193"/>
        <v>14004459.886187216</v>
      </c>
      <c r="QS52" s="1">
        <f t="shared" si="194"/>
        <v>14006659.569134729</v>
      </c>
      <c r="QT52" s="1">
        <f t="shared" si="195"/>
        <v>14024207.795267776</v>
      </c>
      <c r="QU52" s="1">
        <f t="shared" si="196"/>
        <v>14034480.778285291</v>
      </c>
      <c r="QV52" s="1">
        <f t="shared" si="197"/>
        <v>14042554.898979409</v>
      </c>
      <c r="QW52" s="1">
        <f t="shared" si="198"/>
        <v>14071848.307797136</v>
      </c>
      <c r="QX52" s="1">
        <f t="shared" si="199"/>
        <v>0</v>
      </c>
      <c r="QY52" s="1">
        <f t="shared" si="200"/>
        <v>0</v>
      </c>
      <c r="QZ52" s="1">
        <f t="shared" si="201"/>
        <v>0</v>
      </c>
      <c r="RA52" s="1">
        <f t="shared" si="202"/>
        <v>0</v>
      </c>
      <c r="RB52" s="1">
        <f t="shared" si="203"/>
        <v>0</v>
      </c>
      <c r="RC52" s="1">
        <f t="shared" si="204"/>
        <v>0</v>
      </c>
      <c r="RD52" s="1">
        <f t="shared" si="205"/>
        <v>0</v>
      </c>
      <c r="RE52" s="1">
        <f t="shared" si="206"/>
        <v>0</v>
      </c>
      <c r="RF52" s="1">
        <f t="shared" si="207"/>
        <v>356507000.05121756</v>
      </c>
      <c r="RG52" s="1">
        <f t="shared" si="208"/>
        <v>219312948.97270995</v>
      </c>
      <c r="RH52" s="72"/>
      <c r="RI52" s="37"/>
    </row>
    <row r="53" spans="1:477" x14ac:dyDescent="0.25">
      <c r="A53" s="50"/>
      <c r="B53" s="143"/>
      <c r="C53" s="111" t="s">
        <v>76</v>
      </c>
      <c r="D53" s="108">
        <f t="shared" si="171"/>
        <v>234</v>
      </c>
      <c r="E53" s="110">
        <f t="shared" si="209"/>
        <v>2030</v>
      </c>
      <c r="F53" s="68">
        <f t="shared" si="168"/>
        <v>40000</v>
      </c>
      <c r="G53" s="69">
        <f>VLOOKUP($C53,Input!$A$8:$HV$39,MATCH(G$21,Input!$A$6:$HV$6,0),FALSE)</f>
        <v>2.91</v>
      </c>
      <c r="H53" s="123">
        <f>VLOOKUP($C53,Input!$A$8:$HV$39,MATCH(H$21,Input!$A$6:$HV$6,0),FALSE)</f>
        <v>0</v>
      </c>
      <c r="I53" s="70">
        <f>VLOOKUP($C53,Input!$A$8:$HV$39,MATCH(I$21,Input!$A$6:$HV$6,0),FALSE)</f>
        <v>14</v>
      </c>
      <c r="J53" s="1">
        <f>+IF($E53=J$22,VLOOKUP($C53,Input!$A$8:$AN$39,MATCH(J$21,Input!$A$6:$AN$6,0),FALSE)+$H53,0)*$D53</f>
        <v>0</v>
      </c>
      <c r="K53" s="1">
        <f>+IF($E53=K$22,VLOOKUP($C53,Input!$A$8:$AN$39,MATCH(K$21,Input!$A$6:$AN$6,0),FALSE)+$H53,0)*$D53</f>
        <v>0</v>
      </c>
      <c r="L53" s="1">
        <f>+IF($E53=L$22,VLOOKUP($C53,Input!$A$8:$AN$39,MATCH(L$21,Input!$A$6:$AN$6,0),FALSE)+$H53,0)*$D53</f>
        <v>0</v>
      </c>
      <c r="M53" s="1">
        <f>+IF($E53=M$22,VLOOKUP($C53,Input!$A$8:$AN$39,MATCH(M$21,Input!$A$6:$AN$6,0),FALSE)+$H53,0)*$D53</f>
        <v>0</v>
      </c>
      <c r="N53" s="1">
        <f>+IF($E53=N$22,VLOOKUP($C53,Input!$A$8:$AN$39,MATCH(N$21,Input!$A$6:$AN$6,0),FALSE)+$H53,0)*$D53</f>
        <v>0</v>
      </c>
      <c r="O53" s="1">
        <f>+IF($E53=O$22,VLOOKUP($C53,Input!$A$8:$AN$39,MATCH(O$21,Input!$A$6:$AN$6,0),FALSE)+$H53,0)*$D53</f>
        <v>0</v>
      </c>
      <c r="P53" s="1">
        <f>+IF($E53=P$22,VLOOKUP($C53,Input!$A$8:$AN$39,MATCH(P$21,Input!$A$6:$AN$6,0),FALSE)+$H53,0)*$D53</f>
        <v>0</v>
      </c>
      <c r="Q53" s="1">
        <f>+IF($E53=Q$22,VLOOKUP($C53,Input!$A$8:$AN$39,MATCH(Q$21,Input!$A$6:$AN$6,0),FALSE)+$H53,0)*$D53</f>
        <v>0</v>
      </c>
      <c r="R53" s="1">
        <f>+IF($E53=R$22,VLOOKUP($C53,Input!$A$8:$AN$39,MATCH(R$21,Input!$A$6:$AN$6,0),FALSE)+$H53,0)*$D53</f>
        <v>0</v>
      </c>
      <c r="S53" s="1">
        <f>+IF($E53=S$22,VLOOKUP($C53,Input!$A$8:$AN$39,MATCH(S$21,Input!$A$6:$AN$6,0),FALSE)+$H53,0)*$D53</f>
        <v>0</v>
      </c>
      <c r="T53" s="1">
        <f>+IF($E53=T$22,VLOOKUP($C53,Input!$A$8:$AN$39,MATCH(T$21,Input!$A$6:$AN$6,0),FALSE)+$H53,0)*$D53</f>
        <v>0</v>
      </c>
      <c r="U53" s="1">
        <f>+IF($E53=U$22,VLOOKUP($C53,Input!$A$8:$AN$39,MATCH(U$21,Input!$A$6:$AN$6,0),FALSE)+$H53,0)*$D53</f>
        <v>0</v>
      </c>
      <c r="V53" s="1">
        <f>+IF($E53=V$22,VLOOKUP($C53,Input!$A$8:$AN$39,MATCH(V$21,Input!$A$6:$AN$6,0),FALSE)+$H53,0)*$D53</f>
        <v>0</v>
      </c>
      <c r="W53" s="1">
        <f>+IF($E53=W$22,VLOOKUP($C53,Input!$A$8:$AN$39,MATCH(W$21,Input!$A$6:$AN$6,0),FALSE)+$H53,0)*$D53</f>
        <v>0</v>
      </c>
      <c r="X53" s="1">
        <f>+IF($E53=X$22,VLOOKUP($C53,Input!$A$8:$AN$39,MATCH(X$21,Input!$A$6:$AN$6,0),FALSE)+$H53,0)*$D53</f>
        <v>152664479.15637356</v>
      </c>
      <c r="Y53" s="1">
        <f>+IF($E53=Y$22,VLOOKUP($C53,Input!$A$8:$AN$39,MATCH(Y$21,Input!$A$6:$AN$6,0),FALSE)+$H53,0)*$D53</f>
        <v>0</v>
      </c>
      <c r="Z53" s="1">
        <f>+IF($E53=Z$22,VLOOKUP($C53,Input!$A$8:$AN$39,MATCH(Z$21,Input!$A$6:$AN$6,0),FALSE)+$H53,0)*$D53</f>
        <v>0</v>
      </c>
      <c r="AA53" s="1">
        <f>+IF($E53=AA$22,VLOOKUP($C53,Input!$A$8:$AN$39,MATCH(AA$21,Input!$A$6:$AN$6,0),FALSE)+$H53,0)*$D53</f>
        <v>0</v>
      </c>
      <c r="AB53" s="1">
        <f>+IF($E53=AB$22,VLOOKUP($C53,Input!$A$8:$AN$39,MATCH(AB$21,Input!$A$6:$AN$6,0),FALSE)+$H53,0)*$D53</f>
        <v>0</v>
      </c>
      <c r="AC53" s="1">
        <f>+IF($E53=AC$22,VLOOKUP($C53,Input!$A$8:$AN$39,MATCH(AC$21,Input!$A$6:$AN$6,0),FALSE)+$H53,0)*$D53</f>
        <v>0</v>
      </c>
      <c r="AD53" s="1">
        <f>+IF($E53=AD$22,VLOOKUP($C53,Input!$A$8:$AN$39,MATCH(AD$21,Input!$A$6:$AN$6,0),FALSE)+$H53,0)*$D53</f>
        <v>0</v>
      </c>
      <c r="AE53" s="1">
        <f>+IF($E53=AE$22,VLOOKUP($C53,Input!$A$8:$AN$39,MATCH(AE$21,Input!$A$6:$AN$6,0),FALSE)+$H53,0)*$D53</f>
        <v>0</v>
      </c>
      <c r="AF53" s="1">
        <f>+IF($E53=AF$22,VLOOKUP($C53,Input!$A$8:$AN$39,MATCH(AF$21,Input!$A$6:$AN$6,0),FALSE)+$H53,0)*$D53</f>
        <v>0</v>
      </c>
      <c r="AG53" s="1">
        <f>+IF($E53=AG$22,VLOOKUP($C53,Input!$A$8:$AN$39,MATCH(AG$21,Input!$A$6:$AN$6,0),FALSE)+$H53,0)*$D53</f>
        <v>0</v>
      </c>
      <c r="AH53" s="1">
        <f>+IF($E53=AH$22,VLOOKUP($C53,Input!$A$8:$AN$39,MATCH(AH$21,Input!$A$6:$AN$6,0),FALSE)+$H53,0)*$D53</f>
        <v>0</v>
      </c>
      <c r="AI53" s="1">
        <f>+IF($E53=AI$22,VLOOKUP($C53,Input!$A$8:$AN$39,MATCH(AI$21,Input!$A$6:$AN$6,0),FALSE)+$H53,0)*$D53</f>
        <v>0</v>
      </c>
      <c r="AJ53" s="1">
        <f>+IF($E53=AJ$22,VLOOKUP($C53,Input!$A$8:$AN$39,MATCH(AJ$21,Input!$A$6:$AN$6,0),FALSE)+$H53,0)*$D53</f>
        <v>0</v>
      </c>
      <c r="AK53" s="1">
        <f>+IF($E53=AK$22,VLOOKUP($C53,Input!$A$8:$AN$39,MATCH(AK$21,Input!$A$6:$AN$6,0),FALSE)+$H53,0)*$D53</f>
        <v>0</v>
      </c>
      <c r="AL53" s="1">
        <f>+IF($E53=AL$22,VLOOKUP($C53,Input!$A$8:$AN$39,MATCH(AL$21,Input!$A$6:$AN$6,0),FALSE)+$H53,0)*$D53</f>
        <v>0</v>
      </c>
      <c r="AM53" s="1">
        <f>+IF($E53=AM$22,VLOOKUP($C53,Input!$A$8:$AN$39,MATCH(AM$21,Input!$A$6:$AN$6,0),FALSE)+$H53,0)*$D53</f>
        <v>0</v>
      </c>
      <c r="AN53" s="1">
        <f>+IF($E53=AN$22,VLOOKUP($C53,Input!$A$8:$AN$39,MATCH(AN$21,Input!$A$6:$AN$6,0),FALSE)+$H53,0)*$D53</f>
        <v>0</v>
      </c>
      <c r="AO53" s="1">
        <f>+IF($E53=AO$22,VLOOKUP($C53,Input!$A$8:$AN$39,MATCH(AO$21,Input!$A$6:$AN$6,0),FALSE)+$H53,0)*$D53</f>
        <v>0</v>
      </c>
      <c r="AP53" s="1">
        <f>+IF($E53=AP$22,VLOOKUP($C53,Input!$A$8:$AN$39,MATCH(AP$21,Input!$A$6:$AN$6,0),FALSE)+$H53,0)*$D53</f>
        <v>0</v>
      </c>
      <c r="AQ53" s="1">
        <f>+IF($E53=AQ$22,VLOOKUP($C53,Input!$A$8:$AN$39,MATCH(AQ$21,Input!$A$6:$AN$6,0),FALSE)+$H53,0)*$D53</f>
        <v>0</v>
      </c>
      <c r="AR53" s="1">
        <f>+IF($E53=AR$22,VLOOKUP($C53,Input!$A$8:$AN$39,MATCH(AR$21,Input!$A$6:$AN$6,0),FALSE)+$H53,0)*$D53</f>
        <v>0</v>
      </c>
      <c r="AT53" t="str">
        <f>VLOOKUP($C53,Input!$A$8:$HV$39,MATCH(AT$21,Input!$A$6:$HV$6,0),FALSE)</f>
        <v>Parts and administrative cost</v>
      </c>
      <c r="AU53" s="1">
        <f>+IF($E53=AU$22,VLOOKUP($C53,Input!$A$8:$HV$39,MATCH(AU$21,Input!$A$6:$HV$6,0),FALSE),0)*$D53</f>
        <v>0</v>
      </c>
      <c r="AV53" s="1">
        <f>+IF($E53=AV$22,VLOOKUP($C53,Input!$A$8:$HV$39,MATCH(AV$21,Input!$A$6:$HV$6,0),FALSE),0)*$D53</f>
        <v>0</v>
      </c>
      <c r="AW53" s="1">
        <f>+IF($E53=AW$22,VLOOKUP($C53,Input!$A$8:$HV$39,MATCH(AW$21,Input!$A$6:$HV$6,0),FALSE),0)*$D53</f>
        <v>0</v>
      </c>
      <c r="AX53" s="1">
        <f>+IF($E53=AX$22,VLOOKUP($C53,Input!$A$8:$HV$39,MATCH(AX$21,Input!$A$6:$HV$6,0),FALSE),0)*$D53</f>
        <v>0</v>
      </c>
      <c r="AY53" s="1">
        <f>+IF($E53=AY$22,VLOOKUP($C53,Input!$A$8:$HV$39,MATCH(AY$21,Input!$A$6:$HV$6,0),FALSE),0)*$D53</f>
        <v>0</v>
      </c>
      <c r="AZ53" s="1">
        <f>+IF($E53=AZ$22,VLOOKUP($C53,Input!$A$8:$HV$39,MATCH(AZ$21,Input!$A$6:$HV$6,0),FALSE),0)*$D53</f>
        <v>0</v>
      </c>
      <c r="BA53" s="1">
        <f>+IF($E53=BA$22,VLOOKUP($C53,Input!$A$8:$HV$39,MATCH(BA$21,Input!$A$6:$HV$6,0),FALSE),0)*$D53</f>
        <v>0</v>
      </c>
      <c r="BB53" s="1">
        <f>+IF($E53=BB$22,VLOOKUP($C53,Input!$A$8:$HV$39,MATCH(BB$21,Input!$A$6:$HV$6,0),FALSE),0)*$D53</f>
        <v>0</v>
      </c>
      <c r="BC53" s="1">
        <f>+IF($E53=BC$22,VLOOKUP($C53,Input!$A$8:$HV$39,MATCH(BC$21,Input!$A$6:$HV$6,0),FALSE),0)*$D53</f>
        <v>0</v>
      </c>
      <c r="BD53" s="1">
        <f>+IF($E53=BD$22,VLOOKUP($C53,Input!$A$8:$HV$39,MATCH(BD$21,Input!$A$6:$HV$6,0),FALSE),0)*$D53</f>
        <v>0</v>
      </c>
      <c r="BE53" s="1">
        <f>+IF($E53=BE$22,VLOOKUP($C53,Input!$A$8:$HV$39,MATCH(BE$21,Input!$A$6:$HV$6,0),FALSE),0)*$D53</f>
        <v>0</v>
      </c>
      <c r="BF53" s="1">
        <f>+IF($E53=BF$22,VLOOKUP($C53,Input!$A$8:$HV$39,MATCH(BF$21,Input!$A$6:$HV$6,0),FALSE),0)*$D53</f>
        <v>0</v>
      </c>
      <c r="BG53" s="1">
        <f>+IF($E53=BG$22,VLOOKUP($C53,Input!$A$8:$HV$39,MATCH(BG$21,Input!$A$6:$HV$6,0),FALSE),0)*$D53</f>
        <v>0</v>
      </c>
      <c r="BH53" s="1">
        <f>+IF($E53=BH$22,VLOOKUP($C53,Input!$A$8:$HV$39,MATCH(BH$21,Input!$A$6:$HV$6,0),FALSE),0)*$D53</f>
        <v>0</v>
      </c>
      <c r="BI53" s="1">
        <f>+IF($E53=BI$22,VLOOKUP($C53,Input!$A$8:$HV$39,MATCH(BI$21,Input!$A$6:$HV$6,0),FALSE),0)*$D53</f>
        <v>3816611.9789093388</v>
      </c>
      <c r="BJ53" s="1">
        <f>+IF($E53=BJ$22,VLOOKUP($C53,Input!$A$8:$HV$39,MATCH(BJ$21,Input!$A$6:$HV$6,0),FALSE),0)*$D53</f>
        <v>0</v>
      </c>
      <c r="BK53" s="1">
        <f>+IF($E53=BK$22,VLOOKUP($C53,Input!$A$8:$HV$39,MATCH(BK$21,Input!$A$6:$HV$6,0),FALSE),0)*$D53</f>
        <v>0</v>
      </c>
      <c r="BL53" s="1">
        <f>+IF($E53=BL$22,VLOOKUP($C53,Input!$A$8:$HV$39,MATCH(BL$21,Input!$A$6:$HV$6,0),FALSE),0)*$D53</f>
        <v>0</v>
      </c>
      <c r="BM53" s="1">
        <f>+IF($E53=BM$22,VLOOKUP($C53,Input!$A$8:$HV$39,MATCH(BM$21,Input!$A$6:$HV$6,0),FALSE),0)*$D53</f>
        <v>0</v>
      </c>
      <c r="BN53" s="1">
        <f>+IF($E53=BN$22,VLOOKUP($C53,Input!$A$8:$HV$39,MATCH(BN$21,Input!$A$6:$HV$6,0),FALSE),0)*$D53</f>
        <v>0</v>
      </c>
      <c r="BO53" s="1">
        <f>+IF($E53=BO$22,VLOOKUP($C53,Input!$A$8:$HV$39,MATCH(BO$21,Input!$A$6:$HV$6,0),FALSE),0)*$D53</f>
        <v>0</v>
      </c>
      <c r="BP53" s="1">
        <f>+IF($E53=BP$22,VLOOKUP($C53,Input!$A$8:$HV$39,MATCH(BP$21,Input!$A$6:$HV$6,0),FALSE),0)*$D53</f>
        <v>0</v>
      </c>
      <c r="BQ53" s="1">
        <f>+IF($E53=BQ$22,VLOOKUP($C53,Input!$A$8:$HV$39,MATCH(BQ$21,Input!$A$6:$HV$6,0),FALSE),0)*$D53</f>
        <v>0</v>
      </c>
      <c r="BR53" s="1">
        <f>+IF($E53=BR$22,VLOOKUP($C53,Input!$A$8:$HV$39,MATCH(BR$21,Input!$A$6:$HV$6,0),FALSE),0)*$D53</f>
        <v>0</v>
      </c>
      <c r="BS53" s="1">
        <f>+IF($E53=BS$22,VLOOKUP($C53,Input!$A$8:$HV$39,MATCH(BS$21,Input!$A$6:$HV$6,0),FALSE),0)*$D53</f>
        <v>0</v>
      </c>
      <c r="BT53" s="1">
        <f>+IF($E53=BT$22,VLOOKUP($C53,Input!$A$8:$HV$39,MATCH(BT$21,Input!$A$6:$HV$6,0),FALSE),0)*$D53</f>
        <v>0</v>
      </c>
      <c r="BU53" s="1">
        <f>+IF($E53=BU$22,VLOOKUP($C53,Input!$A$8:$HV$39,MATCH(BU$21,Input!$A$6:$HV$6,0),FALSE),0)*$D53</f>
        <v>0</v>
      </c>
      <c r="BV53" s="1">
        <f>+IF($E53=BV$22,VLOOKUP($C53,Input!$A$8:$HV$39,MATCH(BV$21,Input!$A$6:$HV$6,0),FALSE),0)*$D53</f>
        <v>0</v>
      </c>
      <c r="BW53" s="1">
        <f>+IF($E53=BW$22,VLOOKUP($C53,Input!$A$8:$HV$39,MATCH(BW$21,Input!$A$6:$HV$6,0),FALSE),0)*$D53</f>
        <v>0</v>
      </c>
      <c r="BX53" s="1">
        <f>+IF($E53=BX$22,VLOOKUP($C53,Input!$A$8:$HV$39,MATCH(BX$21,Input!$A$6:$HV$6,0),FALSE),0)*$D53</f>
        <v>0</v>
      </c>
      <c r="BY53" s="1">
        <f>+IF($E53=BY$22,VLOOKUP($C53,Input!$A$8:$HV$39,MATCH(BY$21,Input!$A$6:$HV$6,0),FALSE),0)*$D53</f>
        <v>0</v>
      </c>
      <c r="BZ53" s="1">
        <f>+IF($E53=BZ$22,VLOOKUP($C53,Input!$A$8:$HV$39,MATCH(BZ$21,Input!$A$6:$HV$6,0),FALSE),0)*$D53</f>
        <v>0</v>
      </c>
      <c r="CA53" s="1">
        <f>+IF($E53=CA$22,VLOOKUP($C53,Input!$A$8:$HV$39,MATCH(CA$21,Input!$A$6:$HV$6,0),FALSE),0)*$D53</f>
        <v>0</v>
      </c>
      <c r="CB53" s="1">
        <f>+IF($E53=CB$22,VLOOKUP($C53,Input!$A$8:$HV$39,MATCH(CB$21,Input!$A$6:$HV$6,0),FALSE),0)*$D53</f>
        <v>0</v>
      </c>
      <c r="CC53" s="1">
        <f>+IF($E53=CC$22,VLOOKUP($C53,Input!$A$8:$HV$39,MATCH(CC$21,Input!$A$6:$HV$6,0),FALSE),0)*$D53</f>
        <v>0</v>
      </c>
      <c r="CE53" t="str">
        <f>VLOOKUP($C53,Input!$A$8:$HV$39,MATCH(CE$21,Input!$A$6:$HV$6,0),FALSE)</f>
        <v>Engine Rebuild @ 7 Yr</v>
      </c>
      <c r="CF53" s="1">
        <f>IF($E53+$I53+$D$7&lt;=CF$22,0,IF(CF$22-$D$7&gt;=$E53,IF(COUNTIF($KZ53:LP53,"&gt;0")&gt;0,VLOOKUP($C53,Input!$A$8:$HV$21,MATCH($CE$21+COUNTIF($KZ53:LP53,"&gt;0"),Input!$A$6:$HV$6,0),FALSE),0),0))*$D53</f>
        <v>0</v>
      </c>
      <c r="CG53" s="1">
        <f>IF($E53+$I53+$D$7&lt;=CG$22,0,IF(CG$22-$D$7&gt;=$E53,IF(COUNTIF($KZ53:LQ53,"&gt;0")&gt;0,VLOOKUP($C53,Input!$A$8:$HV$21,MATCH($CE$21+COUNTIF($KZ53:LQ53,"&gt;0"),Input!$A$6:$HV$6,0),FALSE),0),0))*$D53</f>
        <v>0</v>
      </c>
      <c r="CH53" s="1">
        <f>IF($E53+$I53+$D$7&lt;=CH$22,0,IF(CH$22-$D$7&gt;=$E53,IF(COUNTIF($KZ53:LR53,"&gt;0")&gt;0,VLOOKUP($C53,Input!$A$8:$HV$21,MATCH($CE$21+COUNTIF($KZ53:LR53,"&gt;0"),Input!$A$6:$HV$6,0),FALSE),0),0))*$D53</f>
        <v>0</v>
      </c>
      <c r="CI53" s="1">
        <f>IF($E53+$I53+$D$7&lt;=CI$22,0,IF(CI$22-$D$7&gt;=$E53,IF(COUNTIF($KZ53:LS53,"&gt;0")&gt;0,VLOOKUP($C53,Input!$A$8:$HV$21,MATCH($CE$21+COUNTIF($KZ53:LS53,"&gt;0"),Input!$A$6:$HV$6,0),FALSE),0),0))*$D53</f>
        <v>0</v>
      </c>
      <c r="CJ53" s="1">
        <f>IF($E53+$I53+$D$7&lt;=CJ$22,0,IF(CJ$22-$D$7&gt;=$E53,IF(COUNTIF($KZ53:LT53,"&gt;0")&gt;0,VLOOKUP($C53,Input!$A$8:$HV$21,MATCH($CE$21+COUNTIF($KZ53:LT53,"&gt;0"),Input!$A$6:$HV$6,0),FALSE),0),0))*$D53</f>
        <v>0</v>
      </c>
      <c r="CK53" s="1">
        <f>IF($E53+$I53+$D$7&lt;=CK$22,0,IF(CK$22-$D$7&gt;=$E53,IF(COUNTIF($KZ53:LU53,"&gt;0")&gt;0,VLOOKUP($C53,Input!$A$8:$HV$21,MATCH($CE$21+COUNTIF($KZ53:LU53,"&gt;0"),Input!$A$6:$HV$6,0),FALSE),0),0))*$D53</f>
        <v>0</v>
      </c>
      <c r="CL53" s="1">
        <f>IF($E53+$I53+$D$7&lt;=CL$22,0,IF(CL$22-$D$7&gt;=$E53,IF(COUNTIF($KZ53:LV53,"&gt;0")&gt;0,VLOOKUP($C53,Input!$A$8:$HV$21,MATCH($CE$21+COUNTIF($KZ53:LV53,"&gt;0"),Input!$A$6:$HV$6,0),FALSE),0),0))*$D53</f>
        <v>0</v>
      </c>
      <c r="CM53" s="1">
        <f>IF($E53+$I53+$D$7&lt;=CM$22,0,IF(CM$22-$D$7&gt;=$E53,IF(COUNTIF($KZ53:LW53,"&gt;0")&gt;0,VLOOKUP($C53,Input!$A$8:$HV$21,MATCH($CE$21+COUNTIF($KZ53:LW53,"&gt;0"),Input!$A$6:$HV$6,0),FALSE),0),0))*$D53</f>
        <v>0</v>
      </c>
      <c r="CN53" s="1">
        <f>IF($E53+$I53+$D$7&lt;=CN$22,0,IF(CN$22-$D$7&gt;=$E53,IF(COUNTIF($KZ53:LX53,"&gt;0")&gt;0,VLOOKUP($C53,Input!$A$8:$HV$21,MATCH($CE$21+COUNTIF($KZ53:LX53,"&gt;0"),Input!$A$6:$HV$6,0),FALSE),0),0))*$D53</f>
        <v>0</v>
      </c>
      <c r="CO53" s="1">
        <f>IF($E53+$I53+$D$7&lt;=CO$22,0,IF(CO$22-$D$7&gt;=$E53,IF(COUNTIF($KZ53:LY53,"&gt;0")&gt;0,VLOOKUP($C53,Input!$A$8:$HV$21,MATCH($CE$21+COUNTIF($KZ53:LY53,"&gt;0"),Input!$A$6:$HV$6,0),FALSE),0),0))*$D53</f>
        <v>0</v>
      </c>
      <c r="CP53" s="1">
        <f>IF($E53+$I53+$D$7&lt;=CP$22,0,IF(CP$22-$D$7&gt;=$E53,IF(COUNTIF($KZ53:LZ53,"&gt;0")&gt;0,VLOOKUP($C53,Input!$A$8:$HV$21,MATCH($CE$21+COUNTIF($KZ53:LZ53,"&gt;0"),Input!$A$6:$HV$6,0),FALSE),0),0))*$D53</f>
        <v>0</v>
      </c>
      <c r="CQ53" s="1">
        <f>IF($E53+$I53+$D$7&lt;=CQ$22,0,IF(CQ$22-$D$7&gt;=$E53,IF(COUNTIF($KZ53:MA53,"&gt;0")&gt;0,VLOOKUP($C53,Input!$A$8:$HV$21,MATCH($CE$21+COUNTIF($KZ53:MA53,"&gt;0"),Input!$A$6:$HV$6,0),FALSE),0),0))*$D53</f>
        <v>0</v>
      </c>
      <c r="CR53" s="1">
        <f>IF($E53+$I53+$D$7&lt;=CR$22,0,IF(CR$22-$D$7&gt;=$E53,IF(COUNTIF($KZ53:MB53,"&gt;0")&gt;0,VLOOKUP($C53,Input!$A$8:$HV$21,MATCH($CE$21+COUNTIF($KZ53:MB53,"&gt;0"),Input!$A$6:$HV$6,0),FALSE),0),0))*$D53</f>
        <v>0</v>
      </c>
      <c r="CS53" s="1">
        <f>IF($E53+$I53+$D$7&lt;=CS$22,0,IF(CS$22-$D$7&gt;=$E53,IF(COUNTIF($KZ53:MC53,"&gt;0")&gt;0,VLOOKUP($C53,Input!$A$8:$HV$21,MATCH($CE$21+COUNTIF($KZ53:MC53,"&gt;0"),Input!$A$6:$HV$6,0),FALSE),0),0))*$D53</f>
        <v>0</v>
      </c>
      <c r="CT53" s="1">
        <f>IF($E53+$I53+$D$7&lt;=CT$22,0,IF(CT$22-$D$7&gt;=$E53,IF(COUNTIF($KZ53:MD53,"&gt;0")&gt;0,VLOOKUP($C53,Input!$A$8:$HV$21,MATCH($CE$21+COUNTIF($KZ53:MD53,"&gt;0"),Input!$A$6:$HV$6,0),FALSE),0),0))*$D53</f>
        <v>0</v>
      </c>
      <c r="CU53" s="1">
        <f>IF($E53+$I53+$D$7&lt;=CU$22,0,IF(CU$22-$D$7&gt;=$E53,IF(COUNTIF($KZ53:ME53,"&gt;0")&gt;0,VLOOKUP($C53,Input!$A$8:$HV$21,MATCH($CE$21+COUNTIF($KZ53:ME53,"&gt;0"),Input!$A$6:$HV$6,0),FALSE),0),0))*$D53</f>
        <v>0</v>
      </c>
      <c r="CV53" s="1">
        <f>IF($E53+$I53+$D$7&lt;=CV$22,0,IF(CV$22-$D$7&gt;=$E53,IF(COUNTIF($KZ53:MF53,"&gt;0")&gt;0,VLOOKUP($C53,Input!$A$8:$HV$21,MATCH($CE$21+COUNTIF($KZ53:MF53,"&gt;0"),Input!$A$6:$HV$6,0),FALSE),0),0))*$D53</f>
        <v>0</v>
      </c>
      <c r="CW53" s="1">
        <f>IF($E53+$I53+$D$7&lt;=CW$22,0,IF(CW$22-$D$7&gt;=$E53,IF(COUNTIF($KZ53:MG53,"&gt;0")&gt;0,VLOOKUP($C53,Input!$A$8:$HV$21,MATCH($CE$21+COUNTIF($KZ53:MG53,"&gt;0"),Input!$A$6:$HV$6,0),FALSE),0),0))*$D53</f>
        <v>0</v>
      </c>
      <c r="CX53" s="1">
        <f>IF($E53+$I53+$D$7&lt;=CX$22,0,IF(CX$22-$D$7&gt;=$E53,IF(COUNTIF($KZ53:MH53,"&gt;0")&gt;0,VLOOKUP($C53,Input!$A$8:$HV$21,MATCH($CE$21+COUNTIF($KZ53:MH53,"&gt;0"),Input!$A$6:$HV$6,0),FALSE),0),0))*$D53</f>
        <v>0</v>
      </c>
      <c r="CY53" s="1">
        <f>IF($E53+$I53+$D$7&lt;=CY$22,0,IF(CY$22-$D$7&gt;=$E53,IF(COUNTIF($KZ53:MI53,"&gt;0")&gt;0,VLOOKUP($C53,Input!$A$8:$HV$21,MATCH($CE$21+COUNTIF($KZ53:MI53,"&gt;0"),Input!$A$6:$HV$6,0),FALSE),0),0))*$D53</f>
        <v>0</v>
      </c>
      <c r="CZ53" s="1">
        <f>IF($E53+$I53+$D$7&lt;=CZ$22,0,IF(CZ$22-$D$7&gt;=$E53,IF(COUNTIF($KZ53:MJ53,"&gt;0")&gt;0,VLOOKUP($C53,Input!$A$8:$HV$21,MATCH($CE$21+COUNTIF($KZ53:MJ53,"&gt;0"),Input!$A$6:$HV$6,0),FALSE),0),0))*$D53</f>
        <v>8190000</v>
      </c>
      <c r="DA53" s="1">
        <f>IF($E53+$I53+$D$7&lt;=DA$22,0,IF(DA$22-$D$7&gt;=$E53,IF(COUNTIF($KZ53:MK53,"&gt;0")&gt;0,VLOOKUP($C53,Input!$A$8:$HV$21,MATCH($CE$21+COUNTIF($KZ53:MK53,"&gt;0"),Input!$A$6:$HV$6,0),FALSE),0),0))*$D53</f>
        <v>0</v>
      </c>
      <c r="DB53" s="1">
        <f>IF($E53+$I53+$D$7&lt;=DB$22,0,IF(DB$22-$D$7&gt;=$E53,IF(COUNTIF($KZ53:ML53,"&gt;0")&gt;0,VLOOKUP($C53,Input!$A$8:$HV$21,MATCH($CE$21+COUNTIF($KZ53:ML53,"&gt;0"),Input!$A$6:$HV$6,0),FALSE),0),0))*$D53</f>
        <v>0</v>
      </c>
      <c r="DC53" s="1">
        <f>IF($E53+$I53+$D$7&lt;=DC$22,0,IF(DC$22-$D$7&gt;=$E53,IF(COUNTIF($KZ53:MM53,"&gt;0")&gt;0,VLOOKUP($C53,Input!$A$8:$HV$21,MATCH($CE$21+COUNTIF($KZ53:MM53,"&gt;0"),Input!$A$6:$HV$6,0),FALSE),0),0))*$D53</f>
        <v>0</v>
      </c>
      <c r="DD53" s="1">
        <f>IF($E53+$I53+$D$7&lt;=DD$22,0,IF(DD$22-$D$7&gt;=$E53,IF(COUNTIF($KZ53:MN53,"&gt;0")&gt;0,VLOOKUP($C53,Input!$A$8:$HV$21,MATCH($CE$21+COUNTIF($KZ53:MN53,"&gt;0"),Input!$A$6:$HV$6,0),FALSE),0),0))*$D53</f>
        <v>0</v>
      </c>
      <c r="DE53" s="1">
        <f>IF($E53+$I53+$D$7&lt;=DE$22,0,IF(DE$22-$D$7&gt;=$E53,IF(COUNTIF($KZ53:MO53,"&gt;0")&gt;0,VLOOKUP($C53,Input!$A$8:$HV$21,MATCH($CE$21+COUNTIF($KZ53:MO53,"&gt;0"),Input!$A$6:$HV$6,0),FALSE),0),0))*$D53</f>
        <v>0</v>
      </c>
      <c r="DF53" s="1">
        <f>IF($E53+$I53+$D$7&lt;=DF$22,0,IF(DF$22-$D$7&gt;=$E53,IF(COUNTIF($KZ53:MP53,"&gt;0")&gt;0,VLOOKUP($C53,Input!$A$8:$HV$21,MATCH($CE$21+COUNTIF($KZ53:MP53,"&gt;0"),Input!$A$6:$HV$6,0),FALSE),0),0))*$D53</f>
        <v>0</v>
      </c>
      <c r="DG53" s="1">
        <f>IF($E53+$I53+$D$7&lt;=DG$22,0,IF(DG$22-$D$7&gt;=$E53,IF(COUNTIF($KZ53:MQ53,"&gt;0")&gt;0,VLOOKUP($C53,Input!$A$8:$HV$21,MATCH($CE$21+COUNTIF($KZ53:MQ53,"&gt;0"),Input!$A$6:$HV$6,0),FALSE),0),0))*$D53</f>
        <v>0</v>
      </c>
      <c r="DH53" s="1">
        <f>IF($E53+$I53+$D$7&lt;=DH$22,0,IF(DH$22-$D$7&gt;=$E53,IF(COUNTIF($KZ53:MR53,"&gt;0")&gt;0,VLOOKUP($C53,Input!$A$8:$HV$21,MATCH($CE$21+COUNTIF($KZ53:MR53,"&gt;0"),Input!$A$6:$HV$6,0),FALSE),0),0))*$D53</f>
        <v>0</v>
      </c>
      <c r="DI53" s="1">
        <f>IF($E53+$I53+$D$7&lt;=DI$22,0,IF(DI$22-$D$7&gt;=$E53,IF(COUNTIF($KZ53:MS53,"&gt;0")&gt;0,VLOOKUP($C53,Input!$A$8:$HV$21,MATCH($CE$21+COUNTIF($KZ53:MS53,"&gt;0"),Input!$A$6:$HV$6,0),FALSE),0),0))*$D53</f>
        <v>0</v>
      </c>
      <c r="DJ53" s="1">
        <f>IF($E53+$I53+$D$7&lt;=DJ$22,0,IF(DJ$22-$D$7&gt;=$E53,IF(COUNTIF($KZ53:MT53,"&gt;0")&gt;0,VLOOKUP($C53,Input!$A$8:$HV$21,MATCH($CE$21+COUNTIF($KZ53:MT53,"&gt;0"),Input!$A$6:$HV$6,0),FALSE),0),0))*$D53</f>
        <v>0</v>
      </c>
      <c r="DK53" s="1">
        <f>IF($E53+$I53+$D$7&lt;=DK$22,0,IF(DK$22-$D$7&gt;=$E53,IF(COUNTIF($KZ53:MU53,"&gt;0")&gt;0,VLOOKUP($C53,Input!$A$8:$HV$21,MATCH($CE$21+COUNTIF($KZ53:MU53,"&gt;0"),Input!$A$6:$HV$6,0),FALSE),0),0))*$D53</f>
        <v>0</v>
      </c>
      <c r="DL53" s="1">
        <f>IF($E53+$I53+$D$7&lt;=DL$22,0,IF(DL$22-$D$7&gt;=$E53,IF(COUNTIF($KZ53:MV53,"&gt;0")&gt;0,VLOOKUP($C53,Input!$A$8:$HV$21,MATCH($CE$21+COUNTIF($KZ53:MV53,"&gt;0"),Input!$A$6:$HV$6,0),FALSE),0),0))*$D53</f>
        <v>0</v>
      </c>
      <c r="DM53" s="1">
        <f>IF($E53+$I53+$D$7&lt;=DM$22,0,IF(DM$22-$D$7&gt;=$E53,IF(COUNTIF($KZ53:MW53,"&gt;0")&gt;0,VLOOKUP($C53,Input!$A$8:$HV$21,MATCH($CE$21+COUNTIF($KZ53:MW53,"&gt;0"),Input!$A$6:$HV$6,0),FALSE),0),0))*$D53</f>
        <v>0</v>
      </c>
      <c r="DN53" s="1">
        <f>IF($E53+$I53+$D$7&lt;=DN$22,0,IF(DN$22-$D$7&gt;=$E53,IF(COUNTIF($KZ53:MX53,"&gt;0")&gt;0,VLOOKUP($C53,Input!$A$8:$HV$21,MATCH($CE$21+COUNTIF($KZ53:MX53,"&gt;0"),Input!$A$6:$HV$6,0),FALSE),0),0))*$D53</f>
        <v>0</v>
      </c>
      <c r="DP53" t="str">
        <f>+VLOOKUP($C53,Input!$A$8:$GZ$39,MATCH(DP$21,Input!$A$6:$GZ$6,0),FALSE)</f>
        <v>Bus Maintenance at 0.85/mile</v>
      </c>
      <c r="DQ53" s="1">
        <f>IF($E53+$I53+$D$7&lt;=DQ$22,0,IF(DQ$22-$D$7&gt;=$E53,IF(COUNTIF($KZ53:LP53,"&gt;0")&gt;0,VLOOKUP($C53,Input!$A$8:$HV$21,MATCH($DP$21+COUNTIF($KZ53:LP53,"&gt;0"),Input!$A$6:$HV$6,0),FALSE),0),0))*$D53*$F53</f>
        <v>0</v>
      </c>
      <c r="DR53" s="1">
        <f>IF($E53+$I53+$D$7&lt;=DR$22,0,IF(DR$22-$D$7&gt;=$E53,IF(COUNTIF($KZ53:LQ53,"&gt;0")&gt;0,VLOOKUP($C53,Input!$A$8:$HV$21,MATCH($DP$21+COUNTIF($KZ53:LQ53,"&gt;0"),Input!$A$6:$HV$6,0),FALSE),0),0))*$D53*$F53</f>
        <v>0</v>
      </c>
      <c r="DS53" s="1">
        <f>IF($E53+$I53+$D$7&lt;=DS$22,0,IF(DS$22-$D$7&gt;=$E53,IF(COUNTIF($KZ53:LR53,"&gt;0")&gt;0,VLOOKUP($C53,Input!$A$8:$HV$21,MATCH($DP$21+COUNTIF($KZ53:LR53,"&gt;0"),Input!$A$6:$HV$6,0),FALSE),0),0))*$D53*$F53</f>
        <v>0</v>
      </c>
      <c r="DT53" s="1">
        <f>IF($E53+$I53+$D$7&lt;=DT$22,0,IF(DT$22-$D$7&gt;=$E53,IF(COUNTIF($KZ53:LS53,"&gt;0")&gt;0,VLOOKUP($C53,Input!$A$8:$HV$21,MATCH($DP$21+COUNTIF($KZ53:LS53,"&gt;0"),Input!$A$6:$HV$6,0),FALSE),0),0))*$D53*$F53</f>
        <v>0</v>
      </c>
      <c r="DU53" s="1">
        <f>IF($E53+$I53+$D$7&lt;=DU$22,0,IF(DU$22-$D$7&gt;=$E53,IF(COUNTIF($KZ53:LT53,"&gt;0")&gt;0,VLOOKUP($C53,Input!$A$8:$HV$21,MATCH($DP$21+COUNTIF($KZ53:LT53,"&gt;0"),Input!$A$6:$HV$6,0),FALSE),0),0))*$D53*$F53</f>
        <v>0</v>
      </c>
      <c r="DV53" s="1">
        <f>IF($E53+$I53+$D$7&lt;=DV$22,0,IF(DV$22-$D$7&gt;=$E53,IF(COUNTIF($KZ53:LU53,"&gt;0")&gt;0,VLOOKUP($C53,Input!$A$8:$HV$21,MATCH($DP$21+COUNTIF($KZ53:LU53,"&gt;0"),Input!$A$6:$HV$6,0),FALSE),0),0))*$D53*$F53</f>
        <v>0</v>
      </c>
      <c r="DW53" s="1">
        <f>IF($E53+$I53+$D$7&lt;=DW$22,0,IF(DW$22-$D$7&gt;=$E53,IF(COUNTIF($KZ53:LV53,"&gt;0")&gt;0,VLOOKUP($C53,Input!$A$8:$HV$21,MATCH($DP$21+COUNTIF($KZ53:LV53,"&gt;0"),Input!$A$6:$HV$6,0),FALSE),0),0))*$D53*$F53</f>
        <v>0</v>
      </c>
      <c r="DX53" s="1">
        <f>IF($E53+$I53+$D$7&lt;=DX$22,0,IF(DX$22-$D$7&gt;=$E53,IF(COUNTIF($KZ53:LW53,"&gt;0")&gt;0,VLOOKUP($C53,Input!$A$8:$HV$21,MATCH($DP$21+COUNTIF($KZ53:LW53,"&gt;0"),Input!$A$6:$HV$6,0),FALSE),0),0))*$D53*$F53</f>
        <v>0</v>
      </c>
      <c r="DY53" s="1">
        <f>IF($E53+$I53+$D$7&lt;=DY$22,0,IF(DY$22-$D$7&gt;=$E53,IF(COUNTIF($KZ53:LX53,"&gt;0")&gt;0,VLOOKUP($C53,Input!$A$8:$HV$21,MATCH($DP$21+COUNTIF($KZ53:LX53,"&gt;0"),Input!$A$6:$HV$6,0),FALSE),0),0))*$D53*$F53</f>
        <v>0</v>
      </c>
      <c r="DZ53" s="1">
        <f>IF($E53+$I53+$D$7&lt;=DZ$22,0,IF(DZ$22-$D$7&gt;=$E53,IF(COUNTIF($KZ53:LY53,"&gt;0")&gt;0,VLOOKUP($C53,Input!$A$8:$HV$21,MATCH($DP$21+COUNTIF($KZ53:LY53,"&gt;0"),Input!$A$6:$HV$6,0),FALSE),0),0))*$D53*$F53</f>
        <v>0</v>
      </c>
      <c r="EA53" s="1">
        <f>IF($E53+$I53+$D$7&lt;=EA$22,0,IF(EA$22-$D$7&gt;=$E53,IF(COUNTIF($KZ53:LZ53,"&gt;0")&gt;0,VLOOKUP($C53,Input!$A$8:$HV$21,MATCH($DP$21+COUNTIF($KZ53:LZ53,"&gt;0"),Input!$A$6:$HV$6,0),FALSE),0),0))*$D53*$F53</f>
        <v>0</v>
      </c>
      <c r="EB53" s="1">
        <f>IF($E53+$I53+$D$7&lt;=EB$22,0,IF(EB$22-$D$7&gt;=$E53,IF(COUNTIF($KZ53:MA53,"&gt;0")&gt;0,VLOOKUP($C53,Input!$A$8:$HV$21,MATCH($DP$21+COUNTIF($KZ53:MA53,"&gt;0"),Input!$A$6:$HV$6,0),FALSE),0),0))*$D53*$F53</f>
        <v>0</v>
      </c>
      <c r="EC53" s="1">
        <f>IF($E53+$I53+$D$7&lt;=EC$22,0,IF(EC$22-$D$7&gt;=$E53,IF(COUNTIF($KZ53:MB53,"&gt;0")&gt;0,VLOOKUP($C53,Input!$A$8:$HV$21,MATCH($DP$21+COUNTIF($KZ53:MB53,"&gt;0"),Input!$A$6:$HV$6,0),FALSE),0),0))*$D53*$F53</f>
        <v>0</v>
      </c>
      <c r="ED53" s="1">
        <f>IF($E53+$I53+$D$7&lt;=ED$22,0,IF(ED$22-$D$7&gt;=$E53,IF(COUNTIF($KZ53:MC53,"&gt;0")&gt;0,VLOOKUP($C53,Input!$A$8:$HV$21,MATCH($DP$21+COUNTIF($KZ53:MC53,"&gt;0"),Input!$A$6:$HV$6,0),FALSE),0),0))*$D53*$F53</f>
        <v>0</v>
      </c>
      <c r="EE53" s="1">
        <f>IF($E53+$I53+$D$7&lt;=EE$22,0,IF(EE$22-$D$7&gt;=$E53,IF(COUNTIF($KZ53:MD53,"&gt;0")&gt;0,VLOOKUP($C53,Input!$A$8:$HV$21,MATCH($DP$21+COUNTIF($KZ53:MD53,"&gt;0"),Input!$A$6:$HV$6,0),FALSE),0),0))*$D53*$F53</f>
        <v>7956000</v>
      </c>
      <c r="EF53" s="1">
        <f>IF($E53+$I53+$D$7&lt;=EF$22,0,IF(EF$22-$D$7&gt;=$E53,IF(COUNTIF($KZ53:ME53,"&gt;0")&gt;0,VLOOKUP($C53,Input!$A$8:$HV$21,MATCH($DP$21+COUNTIF($KZ53:ME53,"&gt;0"),Input!$A$6:$HV$6,0),FALSE),0),0))*$D53*$F53</f>
        <v>7956000</v>
      </c>
      <c r="EG53" s="1">
        <f>IF($E53+$I53+$D$7&lt;=EG$22,0,IF(EG$22-$D$7&gt;=$E53,IF(COUNTIF($KZ53:MF53,"&gt;0")&gt;0,VLOOKUP($C53,Input!$A$8:$HV$21,MATCH($DP$21+COUNTIF($KZ53:MF53,"&gt;0"),Input!$A$6:$HV$6,0),FALSE),0),0))*$D53*$F53</f>
        <v>7956000</v>
      </c>
      <c r="EH53" s="1">
        <f>IF($E53+$I53+$D$7&lt;=EH$22,0,IF(EH$22-$D$7&gt;=$E53,IF(COUNTIF($KZ53:MG53,"&gt;0")&gt;0,VLOOKUP($C53,Input!$A$8:$HV$21,MATCH($DP$21+COUNTIF($KZ53:MG53,"&gt;0"),Input!$A$6:$HV$6,0),FALSE),0),0))*$D53*$F53</f>
        <v>7956000</v>
      </c>
      <c r="EI53" s="1">
        <f>IF($E53+$I53+$D$7&lt;=EI$22,0,IF(EI$22-$D$7&gt;=$E53,IF(COUNTIF($KZ53:MH53,"&gt;0")&gt;0,VLOOKUP($C53,Input!$A$8:$HV$21,MATCH($DP$21+COUNTIF($KZ53:MH53,"&gt;0"),Input!$A$6:$HV$6,0),FALSE),0),0))*$D53*$F53</f>
        <v>7956000</v>
      </c>
      <c r="EJ53" s="1">
        <f>IF($E53+$I53+$D$7&lt;=EJ$22,0,IF(EJ$22-$D$7&gt;=$E53,IF(COUNTIF($KZ53:MI53,"&gt;0")&gt;0,VLOOKUP($C53,Input!$A$8:$HV$21,MATCH($DP$21+COUNTIF($KZ53:MI53,"&gt;0"),Input!$A$6:$HV$6,0),FALSE),0),0))*$D53*$F53</f>
        <v>7956000</v>
      </c>
      <c r="EK53" s="1">
        <f>IF($E53+$I53+$D$7&lt;=EK$22,0,IF(EK$22-$D$7&gt;=$E53,IF(COUNTIF($KZ53:MJ53,"&gt;0")&gt;0,VLOOKUP($C53,Input!$A$8:$HV$21,MATCH($DP$21+COUNTIF($KZ53:MJ53,"&gt;0"),Input!$A$6:$HV$6,0),FALSE),0),0))*$D53*$F53</f>
        <v>7956000</v>
      </c>
      <c r="EL53" s="1">
        <f>IF($E53+$I53+$D$7&lt;=EL$22,0,IF(EL$22-$D$7&gt;=$E53,IF(COUNTIF($KZ53:MK53,"&gt;0")&gt;0,VLOOKUP($C53,Input!$A$8:$HV$21,MATCH($DP$21+COUNTIF($KZ53:MK53,"&gt;0"),Input!$A$6:$HV$6,0),FALSE),0),0))*$D53*$F53</f>
        <v>7956000</v>
      </c>
      <c r="EM53" s="1">
        <f>IF($E53+$I53+$D$7&lt;=EM$22,0,IF(EM$22-$D$7&gt;=$E53,IF(COUNTIF($KZ53:ML53,"&gt;0")&gt;0,VLOOKUP($C53,Input!$A$8:$HV$21,MATCH($DP$21+COUNTIF($KZ53:ML53,"&gt;0"),Input!$A$6:$HV$6,0),FALSE),0),0))*$D53*$F53</f>
        <v>7956000</v>
      </c>
      <c r="EN53" s="1">
        <f>IF($E53+$I53+$D$7&lt;=EN$22,0,IF(EN$22-$D$7&gt;=$E53,IF(COUNTIF($KZ53:MM53,"&gt;0")&gt;0,VLOOKUP($C53,Input!$A$8:$HV$21,MATCH($DP$21+COUNTIF($KZ53:MM53,"&gt;0"),Input!$A$6:$HV$6,0),FALSE),0),0))*$D53*$F53</f>
        <v>7956000</v>
      </c>
      <c r="EO53" s="1">
        <f>IF($E53+$I53+$D$7&lt;=EO$22,0,IF(EO$22-$D$7&gt;=$E53,IF(COUNTIF($KZ53:MN53,"&gt;0")&gt;0,VLOOKUP($C53,Input!$A$8:$HV$21,MATCH($DP$21+COUNTIF($KZ53:MN53,"&gt;0"),Input!$A$6:$HV$6,0),FALSE),0),0))*$D53*$F53</f>
        <v>7956000</v>
      </c>
      <c r="EP53" s="1">
        <f>IF($E53+$I53+$D$7&lt;=EP$22,0,IF(EP$22-$D$7&gt;=$E53,IF(COUNTIF($KZ53:MO53,"&gt;0")&gt;0,VLOOKUP($C53,Input!$A$8:$HV$21,MATCH($DP$21+COUNTIF($KZ53:MO53,"&gt;0"),Input!$A$6:$HV$6,0),FALSE),0),0))*$D53*$F53</f>
        <v>7956000</v>
      </c>
      <c r="EQ53" s="1">
        <f>IF($E53+$I53+$D$7&lt;=EQ$22,0,IF(EQ$22-$D$7&gt;=$E53,IF(COUNTIF($KZ53:MP53,"&gt;0")&gt;0,VLOOKUP($C53,Input!$A$8:$HV$21,MATCH($DP$21+COUNTIF($KZ53:MP53,"&gt;0"),Input!$A$6:$HV$6,0),FALSE),0),0))*$D53*$F53</f>
        <v>7956000</v>
      </c>
      <c r="ER53" s="1">
        <f>IF($E53+$I53+$D$7&lt;=ER$22,0,IF(ER$22-$D$7&gt;=$E53,IF(COUNTIF($KZ53:MQ53,"&gt;0")&gt;0,VLOOKUP($C53,Input!$A$8:$HV$21,MATCH($DP$21+COUNTIF($KZ53:MQ53,"&gt;0"),Input!$A$6:$HV$6,0),FALSE),0),0))*$D53*$F53</f>
        <v>7956000</v>
      </c>
      <c r="ES53" s="1">
        <f>IF($E53+$I53+$D$7&lt;=ES$22,0,IF(ES$22-$D$7&gt;=$E53,IF(COUNTIF($KZ53:MR53,"&gt;0")&gt;0,VLOOKUP($C53,Input!$A$8:$HV$21,MATCH($DP$21+COUNTIF($KZ53:MR53,"&gt;0"),Input!$A$6:$HV$6,0),FALSE),0),0))*$D53*$F53</f>
        <v>0</v>
      </c>
      <c r="ET53" s="1">
        <f>IF($E53+$I53+$D$7&lt;=ET$22,0,IF(ET$22-$D$7&gt;=$E53,IF(COUNTIF($KZ53:MS53,"&gt;0")&gt;0,VLOOKUP($C53,Input!$A$8:$HV$21,MATCH($DP$21+COUNTIF($KZ53:MS53,"&gt;0"),Input!$A$6:$HV$6,0),FALSE),0),0))*$D53*$F53</f>
        <v>0</v>
      </c>
      <c r="EU53" s="1">
        <f>IF($E53+$I53+$D$7&lt;=EU$22,0,IF(EU$22-$D$7&gt;=$E53,IF(COUNTIF($KZ53:MT53,"&gt;0")&gt;0,VLOOKUP($C53,Input!$A$8:$HV$21,MATCH($DP$21+COUNTIF($KZ53:MT53,"&gt;0"),Input!$A$6:$HV$6,0),FALSE),0),0))*$D53*$F53</f>
        <v>0</v>
      </c>
      <c r="EV53" s="1">
        <f>IF($E53+$I53+$D$7&lt;=EV$22,0,IF(EV$22-$D$7&gt;=$E53,IF(COUNTIF($KZ53:MU53,"&gt;0")&gt;0,VLOOKUP($C53,Input!$A$8:$HV$21,MATCH($DP$21+COUNTIF($KZ53:MU53,"&gt;0"),Input!$A$6:$HV$6,0),FALSE),0),0))*$D53*$F53</f>
        <v>0</v>
      </c>
      <c r="EW53" s="1">
        <f>IF($E53+$I53+$D$7&lt;=EW$22,0,IF(EW$22-$D$7&gt;=$E53,IF(COUNTIF($KZ53:MV53,"&gt;0")&gt;0,VLOOKUP($C53,Input!$A$8:$HV$21,MATCH($DP$21+COUNTIF($KZ53:MV53,"&gt;0"),Input!$A$6:$HV$6,0),FALSE),0),0))*$D53*$F53</f>
        <v>0</v>
      </c>
      <c r="EX53" s="1">
        <f>IF($E53+$I53+$D$7&lt;=EX$22,0,IF(EX$22-$D$7&gt;=$E53,IF(COUNTIF($KZ53:MW53,"&gt;0")&gt;0,VLOOKUP($C53,Input!$A$8:$HV$21,MATCH($DP$21+COUNTIF($KZ53:MW53,"&gt;0"),Input!$A$6:$HV$6,0),FALSE),0),0))*$D53*$F53</f>
        <v>0</v>
      </c>
      <c r="EY53" s="1">
        <f>IF($E53+$I53+$D$7&lt;=EY$22,0,IF(EY$22-$D$7&gt;=$E53,IF(COUNTIF($KZ53:MX53,"&gt;0")&gt;0,VLOOKUP($C53,Input!$A$8:$HV$21,MATCH($DP$21+COUNTIF($KZ53:MX53,"&gt;0"),Input!$A$6:$HV$6,0),FALSE),0),0))*$D53*$F53</f>
        <v>0</v>
      </c>
      <c r="EZ53" s="1"/>
      <c r="FA53" t="str">
        <f>VLOOKUP($C53,Input!$A$8:$GZ$39,MATCH(FA$21,Input!$A$6:$GZ$6,0),FALSE)</f>
        <v>NA</v>
      </c>
      <c r="FB53">
        <f>IF((VLOOKUP($C53,Input!$A$8:$GZ$39,MATCH(FB$21,Input!$A$6:$GZ$6,0),FALSE))="Y",$D53/VLOOKUP($C53,Input!$A$8:$GZ$39,MATCH(FC$21,Input!$A$6:$GZ$6,0),FALSE),0)</f>
        <v>0</v>
      </c>
      <c r="FC53">
        <f>IF((VLOOKUP($C53,Input!$A$8:$GZ$39,MATCH(FB$21,Input!$A$6:$GZ$6,0),FALSE))="Y",0,IF((VLOOKUP($C53,Input!$A$8:$GZ$39,MATCH(FC$21,Input!$A$6:$GZ$6,0),FALSE))&gt;0,$D53/VLOOKUP($C53,Input!$A$8:$GZ$39,MATCH(FC$21,Input!$A$6:$GZ$6,0),FALSE),0))</f>
        <v>0</v>
      </c>
      <c r="FD53" s="1">
        <f>+IF($E53=FD$22,VLOOKUP($C53,Input!$A$8:$GZ$39,MATCH(FD$21,Input!$A$6:$GZ$6,0),FALSE),0)*IF(FD$19&gt;=MAX(FC$19:$FD$19),MIN((FD$19-MAX(FC$19:$FD$19)),(FD$19-FC$19)),0)+IF($E53=FD$22,VLOOKUP($C53,Input!$A$8:$GZ$39,MATCH(FD$21,Input!$A$6:$GZ$6,0),FALSE),0)*IF(FD$18&gt;=MAX(FC$18:$FD$18),MIN((FD$18-MAX(FC$18:$FD$18)),(FD$18-FC$18)),0)</f>
        <v>0</v>
      </c>
      <c r="FE53" s="1">
        <f>+IF($E53=FE$22,VLOOKUP($C53,Input!$A$8:$GZ$39,MATCH(FE$21,Input!$A$6:$GZ$6,0),FALSE),0)*IF(FE$19&gt;=MAX(FD$19:$FD$19),MIN((FE$19-MAX(FD$19:$FD$19)),(FE$19-FD$19)),0)+IF($E53=FE$22,VLOOKUP($C53,Input!$A$8:$GZ$39,MATCH(FE$21,Input!$A$6:$GZ$6,0),FALSE),0)*IF(FE$18&gt;=MAX(FD$18:$FD$18),MIN((FE$18-MAX(FD$18:$FD$18)),(FE$18-FD$18)),0)</f>
        <v>0</v>
      </c>
      <c r="FF53" s="1">
        <f>+IF($E53=FF$22,VLOOKUP($C53,Input!$A$8:$GZ$39,MATCH(FF$21,Input!$A$6:$GZ$6,0),FALSE),0)*IF(FF$19&gt;=MAX($FD$19:FE$19),MIN((FF$19-MAX($FD$19:FE$19)),(FF$19-FE$19)),0)+IF($E53=FF$22,VLOOKUP($C53,Input!$A$8:$GZ$39,MATCH(FF$21,Input!$A$6:$GZ$6,0),FALSE),0)*IF(FF$18&gt;=MAX($FD$18:FE$18),MIN((FF$18-MAX($FD$18:FE$18)),(FF$18-FE$18)),0)</f>
        <v>0</v>
      </c>
      <c r="FG53" s="1">
        <f>+IF($E53=FG$22,VLOOKUP($C53,Input!$A$8:$GZ$39,MATCH(FG$21,Input!$A$6:$GZ$6,0),FALSE),0)*IF(FG$19&gt;=MAX($FD$19:FF$19),MIN((FG$19-MAX($FD$19:FF$19)),(FG$19-FF$19)),0)+IF($E53=FG$22,VLOOKUP($C53,Input!$A$8:$GZ$39,MATCH(FG$21,Input!$A$6:$GZ$6,0),FALSE),0)*IF(FG$18&gt;=MAX($FD$18:FF$18),MIN((FG$18-MAX($FD$18:FF$18)),(FG$18-FF$18)),0)</f>
        <v>0</v>
      </c>
      <c r="FH53" s="1">
        <f>+IF($E53=FH$22,VLOOKUP($C53,Input!$A$8:$GZ$39,MATCH(FH$21,Input!$A$6:$GZ$6,0),FALSE),0)*IF(FH$19&gt;=MAX($FD$19:FG$19),MIN((FH$19-MAX($FD$19:FG$19)),(FH$19-FG$19)),0)+IF($E53=FH$22,VLOOKUP($C53,Input!$A$8:$GZ$39,MATCH(FH$21,Input!$A$6:$GZ$6,0),FALSE),0)*IF(FH$18&gt;=MAX($FD$18:FG$18),MIN((FH$18-MAX($FD$18:FG$18)),(FH$18-FG$18)),0)</f>
        <v>0</v>
      </c>
      <c r="FI53" s="1">
        <f>+IF($E53=FI$22,VLOOKUP($C53,Input!$A$8:$GZ$39,MATCH(FI$21,Input!$A$6:$GZ$6,0),FALSE),0)*IF(FI$19&gt;=MAX($FD$19:FH$19),MIN((FI$19-MAX($FD$19:FH$19)),(FI$19-FH$19)),0)+IF($E53=FI$22,VLOOKUP($C53,Input!$A$8:$GZ$39,MATCH(FI$21,Input!$A$6:$GZ$6,0),FALSE),0)*IF(FI$18&gt;=MAX($FD$18:FH$18),MIN((FI$18-MAX($FD$18:FH$18)),(FI$18-FH$18)),0)</f>
        <v>0</v>
      </c>
      <c r="FJ53" s="1">
        <f>+IF($E53=FJ$22,VLOOKUP($C53,Input!$A$8:$GZ$39,MATCH(FJ$21,Input!$A$6:$GZ$6,0),FALSE),0)*IF(FJ$19&gt;=MAX($FD$19:FI$19),MIN((FJ$19-MAX($FD$19:FI$19)),(FJ$19-FI$19)),0)+IF($E53=FJ$22,VLOOKUP($C53,Input!$A$8:$GZ$39,MATCH(FJ$21,Input!$A$6:$GZ$6,0),FALSE),0)*IF(FJ$18&gt;=MAX($FD$18:FI$18),MIN((FJ$18-MAX($FD$18:FI$18)),(FJ$18-FI$18)),0)</f>
        <v>0</v>
      </c>
      <c r="FK53" s="1">
        <f>+IF($E53=FK$22,VLOOKUP($C53,Input!$A$8:$GZ$39,MATCH(FK$21,Input!$A$6:$GZ$6,0),FALSE),0)*IF(FK$19&gt;=MAX($FD$19:FJ$19),MIN((FK$19-MAX($FD$19:FJ$19)),(FK$19-FJ$19)),0)+IF($E53=FK$22,VLOOKUP($C53,Input!$A$8:$GZ$39,MATCH(FK$21,Input!$A$6:$GZ$6,0),FALSE),0)*IF(FK$18&gt;=MAX($FD$18:FJ$18),MIN((FK$18-MAX($FD$18:FJ$18)),(FK$18-FJ$18)),0)</f>
        <v>0</v>
      </c>
      <c r="FL53" s="1">
        <f>+IF($E53=FL$22,VLOOKUP($C53,Input!$A$8:$GZ$39,MATCH(FL$21,Input!$A$6:$GZ$6,0),FALSE),0)*IF(FL$19&gt;=MAX($FD$19:FK$19),MIN((FL$19-MAX($FD$19:FK$19)),(FL$19-FK$19)),0)+IF($E53=FL$22,VLOOKUP($C53,Input!$A$8:$GZ$39,MATCH(FL$21,Input!$A$6:$GZ$6,0),FALSE),0)*IF(FL$18&gt;=MAX($FD$18:FK$18),MIN((FL$18-MAX($FD$18:FK$18)),(FL$18-FK$18)),0)</f>
        <v>0</v>
      </c>
      <c r="FM53" s="1">
        <f>+IF($E53=FM$22,VLOOKUP($C53,Input!$A$8:$GZ$39,MATCH(FM$21,Input!$A$6:$GZ$6,0),FALSE),0)*IF(FM$19&gt;=MAX($FD$19:FL$19),MIN((FM$19-MAX($FD$19:FL$19)),(FM$19-FL$19)),0)+IF($E53=FM$22,VLOOKUP($C53,Input!$A$8:$GZ$39,MATCH(FM$21,Input!$A$6:$GZ$6,0),FALSE),0)*IF(FM$18&gt;=MAX($FD$18:FL$18),MIN((FM$18-MAX($FD$18:FL$18)),(FM$18-FL$18)),0)</f>
        <v>0</v>
      </c>
      <c r="FN53" s="1">
        <f>+IF($E53=FN$22,VLOOKUP($C53,Input!$A$8:$GZ$39,MATCH(FN$21,Input!$A$6:$GZ$6,0),FALSE),0)*IF(FN$19&gt;=MAX($FD$19:FM$19),MIN((FN$19-MAX($FD$19:FM$19)),(FN$19-FM$19)),0)+IF($E53=FN$22,VLOOKUP($C53,Input!$A$8:$GZ$39,MATCH(FN$21,Input!$A$6:$GZ$6,0),FALSE),0)*IF(FN$18&gt;=MAX($FD$18:FM$18),MIN((FN$18-MAX($FD$18:FM$18)),(FN$18-FM$18)),0)</f>
        <v>0</v>
      </c>
      <c r="FO53" s="1">
        <f>+IF($E53=FO$22,VLOOKUP($C53,Input!$A$8:$GZ$39,MATCH(FO$21,Input!$A$6:$GZ$6,0),FALSE),0)*IF(FO$19&gt;=MAX($FD$19:FN$19),MIN((FO$19-MAX($FD$19:FN$19)),(FO$19-FN$19)),0)+IF($E53=FO$22,VLOOKUP($C53,Input!$A$8:$GZ$39,MATCH(FO$21,Input!$A$6:$GZ$6,0),FALSE),0)*IF(FO$18&gt;=MAX($FD$18:FN$18),MIN((FO$18-MAX($FD$18:FN$18)),(FO$18-FN$18)),0)</f>
        <v>0</v>
      </c>
      <c r="FP53" s="1">
        <f>+IF($E53=FP$22,VLOOKUP($C53,Input!$A$8:$GZ$39,MATCH(FP$21,Input!$A$6:$GZ$6,0),FALSE),0)*IF(FP$19&gt;=MAX($FD$19:FO$19),MIN((FP$19-MAX($FD$19:FO$19)),(FP$19-FO$19)),0)+IF($E53=FP$22,VLOOKUP($C53,Input!$A$8:$GZ$39,MATCH(FP$21,Input!$A$6:$GZ$6,0),FALSE),0)*IF(FP$18&gt;=MAX($FD$18:FO$18),MIN((FP$18-MAX($FD$18:FO$18)),(FP$18-FO$18)),0)</f>
        <v>0</v>
      </c>
      <c r="FQ53" s="1">
        <f>+IF($E53=FQ$22,VLOOKUP($C53,Input!$A$8:$GZ$39,MATCH(FQ$21,Input!$A$6:$GZ$6,0),FALSE),0)*IF(FQ$19&gt;=MAX($FD$19:FP$19),MIN((FQ$19-MAX($FD$19:FP$19)),(FQ$19-FP$19)),0)+IF($E53=FQ$22,VLOOKUP($C53,Input!$A$8:$GZ$39,MATCH(FQ$21,Input!$A$6:$GZ$6,0),FALSE),0)*IF(FQ$18&gt;=MAX($FD$18:FP$18),MIN((FQ$18-MAX($FD$18:FP$18)),(FQ$18-FP$18)),0)</f>
        <v>0</v>
      </c>
      <c r="FR53" s="1">
        <f>+IF($E53=FR$22,VLOOKUP($C53,Input!$A$8:$GZ$39,MATCH(FR$21,Input!$A$6:$GZ$6,0),FALSE),0)*IF(FR$19&gt;=MAX($FD$19:FQ$19),MIN((FR$19-MAX($FD$19:FQ$19)),(FR$19-FQ$19)),0)+IF($E53=FR$22,VLOOKUP($C53,Input!$A$8:$GZ$39,MATCH(FR$21,Input!$A$6:$GZ$6,0),FALSE),0)*IF(FR$18&gt;=MAX($FD$18:FQ$18),MIN((FR$18-MAX($FD$18:FQ$18)),(FR$18-FQ$18)),0)</f>
        <v>0</v>
      </c>
      <c r="FS53" s="1">
        <f>+IF($E53=FS$22,VLOOKUP($C53,Input!$A$8:$GZ$39,MATCH(FS$21,Input!$A$6:$GZ$6,0),FALSE),0)*IF(FS$19&gt;=MAX($FD$19:FR$19),MIN((FS$19-MAX($FD$19:FR$19)),(FS$19-FR$19)),0)+IF($E53=FS$22,VLOOKUP($C53,Input!$A$8:$GZ$39,MATCH(FS$21,Input!$A$6:$GZ$6,0),FALSE),0)*IF(FS$18&gt;=MAX($FD$18:FR$18),MIN((FS$18-MAX($FD$18:FR$18)),(FS$18-FR$18)),0)</f>
        <v>0</v>
      </c>
      <c r="FT53" s="1">
        <f>+IF($E53=FT$22,VLOOKUP($C53,Input!$A$8:$GZ$39,MATCH(FT$21,Input!$A$6:$GZ$6,0),FALSE),0)*IF(FT$19&gt;=MAX($FD$19:FS$19),MIN((FT$19-MAX($FD$19:FS$19)),(FT$19-FS$19)),0)+IF($E53=FT$22,VLOOKUP($C53,Input!$A$8:$GZ$39,MATCH(FT$21,Input!$A$6:$GZ$6,0),FALSE),0)*IF(FT$18&gt;=MAX($FD$18:FS$18),MIN((FT$18-MAX($FD$18:FS$18)),(FT$18-FS$18)),0)</f>
        <v>0</v>
      </c>
      <c r="FU53" s="1">
        <f>+IF($E53=FU$22,VLOOKUP($C53,Input!$A$8:$GZ$39,MATCH(FU$21,Input!$A$6:$GZ$6,0),FALSE),0)*IF(FU$19&gt;=MAX($FD$19:FT$19),MIN((FU$19-MAX($FD$19:FT$19)),(FU$19-FT$19)),0)+IF($E53=FU$22,VLOOKUP($C53,Input!$A$8:$GZ$39,MATCH(FU$21,Input!$A$6:$GZ$6,0),FALSE),0)*IF(FU$18&gt;=MAX($FD$18:FT$18),MIN((FU$18-MAX($FD$18:FT$18)),(FU$18-FT$18)),0)</f>
        <v>0</v>
      </c>
      <c r="FV53" s="1">
        <f>+IF($E53=FV$22,VLOOKUP($C53,Input!$A$8:$GZ$39,MATCH(FV$21,Input!$A$6:$GZ$6,0),FALSE),0)*IF(FV$19&gt;=MAX($FD$19:FU$19),MIN((FV$19-MAX($FD$19:FU$19)),(FV$19-FU$19)),0)+IF($E53=FV$22,VLOOKUP($C53,Input!$A$8:$GZ$39,MATCH(FV$21,Input!$A$6:$GZ$6,0),FALSE),0)*IF(FV$18&gt;=MAX($FD$18:FU$18),MIN((FV$18-MAX($FD$18:FU$18)),(FV$18-FU$18)),0)</f>
        <v>0</v>
      </c>
      <c r="FW53" s="1">
        <f>+IF($E53=FW$22,VLOOKUP($C53,Input!$A$8:$GZ$39,MATCH(FW$21,Input!$A$6:$GZ$6,0),FALSE),0)*IF(FW$19&gt;=MAX($FD$19:FV$19),MIN((FW$19-MAX($FD$19:FV$19)),(FW$19-FV$19)),0)+IF($E53=FW$22,VLOOKUP($C53,Input!$A$8:$GZ$39,MATCH(FW$21,Input!$A$6:$GZ$6,0),FALSE),0)*IF(FW$18&gt;=MAX($FD$18:FV$18),MIN((FW$18-MAX($FD$18:FV$18)),(FW$18-FV$18)),0)</f>
        <v>0</v>
      </c>
      <c r="FX53" s="1">
        <f>+IF($E53=FX$22,VLOOKUP($C53,Input!$A$8:$GZ$39,MATCH(FX$21,Input!$A$6:$GZ$6,0),FALSE),0)*IF(FX$19&gt;=MAX($FD$19:FW$19),MIN((FX$19-MAX($FD$19:FW$19)),(FX$19-FW$19)),0)+IF($E53=FX$22,VLOOKUP($C53,Input!$A$8:$GZ$39,MATCH(FX$21,Input!$A$6:$GZ$6,0),FALSE),0)*IF(FX$18&gt;=MAX($FD$18:FW$18),MIN((FX$18-MAX($FD$18:FW$18)),(FX$18-FW$18)),0)</f>
        <v>0</v>
      </c>
      <c r="FY53" s="1">
        <f>+IF($E53=FY$22,VLOOKUP($C53,Input!$A$8:$GZ$39,MATCH(FY$21,Input!$A$6:$GZ$6,0),FALSE),0)*IF(FY$19&gt;=MAX($FD$19:FX$19),MIN((FY$19-MAX($FD$19:FX$19)),(FY$19-FX$19)),0)+IF($E53=FY$22,VLOOKUP($C53,Input!$A$8:$GZ$39,MATCH(FY$21,Input!$A$6:$GZ$6,0),FALSE),0)*IF(FY$18&gt;=MAX($FD$18:FX$18),MIN((FY$18-MAX($FD$18:FX$18)),(FY$18-FX$18)),0)</f>
        <v>0</v>
      </c>
      <c r="FZ53" s="1">
        <f>+IF($E53=FZ$22,VLOOKUP($C53,Input!$A$8:$GZ$39,MATCH(FZ$21,Input!$A$6:$GZ$6,0),FALSE),0)*IF(FZ$19&gt;=MAX($FD$19:FY$19),MIN((FZ$19-MAX($FD$19:FY$19)),(FZ$19-FY$19)),0)+IF($E53=FZ$22,VLOOKUP($C53,Input!$A$8:$GZ$39,MATCH(FZ$21,Input!$A$6:$GZ$6,0),FALSE),0)*IF(FZ$18&gt;=MAX($FD$18:FY$18),MIN((FZ$18-MAX($FD$18:FY$18)),(FZ$18-FY$18)),0)</f>
        <v>0</v>
      </c>
      <c r="GA53" s="1">
        <f>+IF($E53=GA$22,VLOOKUP($C53,Input!$A$8:$GZ$39,MATCH(GA$21,Input!$A$6:$GZ$6,0),FALSE),0)*IF(GA$19&gt;=MAX($FD$19:FZ$19),MIN((GA$19-MAX($FD$19:FZ$19)),(GA$19-FZ$19)),0)+IF($E53=GA$22,VLOOKUP($C53,Input!$A$8:$GZ$39,MATCH(GA$21,Input!$A$6:$GZ$6,0),FALSE),0)*IF(GA$18&gt;=MAX($FD$18:FZ$18),MIN((GA$18-MAX($FD$18:FZ$18)),(GA$18-FZ$18)),0)</f>
        <v>0</v>
      </c>
      <c r="GB53" s="1">
        <f>+IF($E53=GB$22,VLOOKUP($C53,Input!$A$8:$GZ$39,MATCH(GB$21,Input!$A$6:$GZ$6,0),FALSE),0)*IF(GB$19&gt;=MAX($FD$19:GA$19),MIN((GB$19-MAX($FD$19:GA$19)),(GB$19-GA$19)),0)+IF($E53=GB$22,VLOOKUP($C53,Input!$A$8:$GZ$39,MATCH(GB$21,Input!$A$6:$GZ$6,0),FALSE),0)*IF(GB$18&gt;=MAX($FD$18:GA$18),MIN((GB$18-MAX($FD$18:GA$18)),(GB$18-GA$18)),0)</f>
        <v>0</v>
      </c>
      <c r="GC53" s="1">
        <f>+IF($E53=GC$22,VLOOKUP($C53,Input!$A$8:$GZ$39,MATCH(GC$21,Input!$A$6:$GZ$6,0),FALSE),0)*IF(GC$19&gt;=MAX($FD$19:GB$19),MIN((GC$19-MAX($FD$19:GB$19)),(GC$19-GB$19)),0)+IF($E53=GC$22,VLOOKUP($C53,Input!$A$8:$GZ$39,MATCH(GC$21,Input!$A$6:$GZ$6,0),FALSE),0)*IF(GC$18&gt;=MAX($FD$18:GB$18),MIN((GC$18-MAX($FD$18:GB$18)),(GC$18-GB$18)),0)</f>
        <v>0</v>
      </c>
      <c r="GD53" s="1">
        <f>+IF($E53=GD$22,VLOOKUP($C53,Input!$A$8:$GZ$39,MATCH(GD$21,Input!$A$6:$GZ$6,0),FALSE),0)*IF(GD$19&gt;=MAX($FD$19:GC$19),MIN((GD$19-MAX($FD$19:GC$19)),(GD$19-GC$19)),0)+IF($E53=GD$22,VLOOKUP($C53,Input!$A$8:$GZ$39,MATCH(GD$21,Input!$A$6:$GZ$6,0),FALSE),0)*IF(GD$18&gt;=MAX($FD$18:GC$18),MIN((GD$18-MAX($FD$18:GC$18)),(GD$18-GC$18)),0)</f>
        <v>0</v>
      </c>
      <c r="GE53" s="1">
        <f>+IF($E53=GE$22,VLOOKUP($C53,Input!$A$8:$GZ$39,MATCH(GE$21,Input!$A$6:$GZ$6,0),FALSE),0)*IF(GE$19&gt;=MAX($FD$19:GD$19),MIN((GE$19-MAX($FD$19:GD$19)),(GE$19-GD$19)),0)+IF($E53=GE$22,VLOOKUP($C53,Input!$A$8:$GZ$39,MATCH(GE$21,Input!$A$6:$GZ$6,0),FALSE),0)*IF(GE$18&gt;=MAX($FD$18:GD$18),MIN((GE$18-MAX($FD$18:GD$18)),(GE$18-GD$18)),0)</f>
        <v>0</v>
      </c>
      <c r="GF53" s="1">
        <f>+IF($E53=GF$22,VLOOKUP($C53,Input!$A$8:$GZ$39,MATCH(GF$21,Input!$A$6:$GZ$6,0),FALSE),0)*IF(GF$19&gt;=MAX($FD$19:GE$19),MIN((GF$19-MAX($FD$19:GE$19)),(GF$19-GE$19)),0)+IF($E53=GF$22,VLOOKUP($C53,Input!$A$8:$GZ$39,MATCH(GF$21,Input!$A$6:$GZ$6,0),FALSE),0)*IF(GF$18&gt;=MAX($FD$18:GE$18),MIN((GF$18-MAX($FD$18:GE$18)),(GF$18-GE$18)),0)</f>
        <v>0</v>
      </c>
      <c r="GG53" s="1">
        <f>+IF($E53=GG$22,VLOOKUP($C53,Input!$A$8:$GZ$39,MATCH(GG$21,Input!$A$6:$GZ$6,0),FALSE),0)*IF(GG$19&gt;=MAX($FD$19:GF$19),MIN((GG$19-MAX($FD$19:GF$19)),(GG$19-GF$19)),0)+IF($E53=GG$22,VLOOKUP($C53,Input!$A$8:$GZ$39,MATCH(GG$21,Input!$A$6:$GZ$6,0),FALSE),0)*IF(GG$18&gt;=MAX($FD$18:GF$18),MIN((GG$18-MAX($FD$18:GF$18)),(GG$18-GF$18)),0)</f>
        <v>0</v>
      </c>
      <c r="GH53" s="1">
        <f>+IF($E53=GH$22,VLOOKUP($C53,Input!$A$8:$GZ$39,MATCH(GH$21,Input!$A$6:$GZ$6,0),FALSE),0)*IF(GH$19&gt;=MAX($FD$19:GG$19),MIN((GH$19-MAX($FD$19:GG$19)),(GH$19-GG$19)),0)+IF($E53=GH$22,VLOOKUP($C53,Input!$A$8:$GZ$39,MATCH(GH$21,Input!$A$6:$GZ$6,0),FALSE),0)*IF(GH$18&gt;=MAX($FD$18:GG$18),MIN((GH$18-MAX($FD$18:GG$18)),(GH$18-GG$18)),0)</f>
        <v>0</v>
      </c>
      <c r="GI53" s="1">
        <f>+IF($E53=GI$22,VLOOKUP($C53,Input!$A$8:$GZ$39,MATCH(GI$21,Input!$A$6:$GZ$6,0),FALSE),0)*IF(GI$19&gt;=MAX($FD$19:GH$19),MIN((GI$19-MAX($FD$19:GH$19)),(GI$19-GH$19)),0)+IF($E53=GI$22,VLOOKUP($C53,Input!$A$8:$GZ$39,MATCH(GI$21,Input!$A$6:$GZ$6,0),FALSE),0)*IF(GI$18&gt;=MAX($FD$18:GH$18),MIN((GI$18-MAX($FD$18:GH$18)),(GI$18-GH$18)),0)</f>
        <v>0</v>
      </c>
      <c r="GJ53" s="1">
        <f>+IF($E53=GJ$22,VLOOKUP($C53,Input!$A$8:$GZ$39,MATCH(GJ$21,Input!$A$6:$GZ$6,0),FALSE),0)*IF(GJ$19&gt;=MAX($FD$19:GI$19),MIN((GJ$19-MAX($FD$19:GI$19)),(GJ$19-GI$19)),0)+IF($E53=GJ$22,VLOOKUP($C53,Input!$A$8:$GZ$39,MATCH(GJ$21,Input!$A$6:$GZ$6,0),FALSE),0)*IF(GJ$18&gt;=MAX($FD$18:GI$18),MIN((GJ$18-MAX($FD$18:GI$18)),(GJ$18-GI$18)),0)</f>
        <v>0</v>
      </c>
      <c r="GK53" s="1">
        <f>+IF($E53=GK$22,VLOOKUP($C53,Input!$A$8:$GZ$39,MATCH(GK$21,Input!$A$6:$GZ$6,0),FALSE),0)*IF(GK$19&gt;=MAX($FD$19:GJ$19),MIN((GK$19-MAX($FD$19:GJ$19)),(GK$19-GJ$19)),0)+IF($E53=GK$22,VLOOKUP($C53,Input!$A$8:$GZ$39,MATCH(GK$21,Input!$A$6:$GZ$6,0),FALSE),0)*IF(GK$18&gt;=MAX($FD$18:GJ$18),MIN((GK$18-MAX($FD$18:GJ$18)),(GK$18-GJ$18)),0)</f>
        <v>0</v>
      </c>
      <c r="GL53" s="1">
        <f>+IF($E53=GL$22,VLOOKUP($C53,Input!$A$8:$GZ$39,MATCH(GL$21,Input!$A$6:$GZ$6,0),FALSE),0)*IF(GL$19&gt;=MAX($FD$19:GK$19),MIN((GL$19-MAX($FD$19:GK$19)),(GL$19-GK$19)),0)+IF($E53=GL$22,VLOOKUP($C53,Input!$A$8:$GZ$39,MATCH(GL$21,Input!$A$6:$GZ$6,0),FALSE),0)*IF(GL$18&gt;=MAX($FD$18:GK$18),MIN((GL$18-MAX($FD$18:GK$18)),(GL$18-GK$18)),0)</f>
        <v>0</v>
      </c>
      <c r="GM53" s="42"/>
      <c r="GN53" t="str">
        <f>VLOOKUP($C53,Input!$A$8:$GZ$39,MATCH(GN$21,Input!$A$6:$GZ$6,0),FALSE)</f>
        <v>NA</v>
      </c>
      <c r="GO53">
        <f>IF((VLOOKUP($C53,Input!$A$8:$GZ$39,MATCH(GO$21,Input!$A$6:$GZ$6,0),FALSE))="Y",$D53/VLOOKUP($C53,Input!$A$8:$GZ$39,MATCH(GP$21,Input!$A$6:$GZ$6,0),FALSE),0)</f>
        <v>0</v>
      </c>
      <c r="GP53">
        <f>IF((VLOOKUP($C53,Input!$A$8:$GZ$39,MATCH(GO$21,Input!$A$6:$GZ$6,0),FALSE))="Y",0,IF((VLOOKUP($C53,Input!$A$8:$GZ$39,MATCH(GP$21,Input!$A$6:$GZ$6,0),FALSE))&gt;0,$D53/VLOOKUP($C53,Input!$A$8:$GZ$39,MATCH(GP$21,Input!$A$6:$GZ$6,0),FALSE),0))</f>
        <v>0</v>
      </c>
      <c r="GQ53" s="1">
        <f>+IF($E53=GQ$22,VLOOKUP($C53,Input!$A$8:$GZ$39,MATCH(GQ$21,Input!$A$6:$GZ$6,0),FALSE),0)*IF(GQ$19&gt;=MAX($GP$19:GP$19),MIN((GQ$19-MAX($GP$19:GP$19)),(GQ$19-GP$19)),0)+IF($E53=GQ$22,VLOOKUP($C53,Input!$A$8:$GZ$39,MATCH(GQ$21,Input!$A$6:$GZ$6,0),FALSE),0)*IF(GQ$18&gt;=MAX($GP$18:GP$18),MIN((GQ$18-MAX($GP$18:GP$18)),(GQ$18-GP$18)),0)</f>
        <v>0</v>
      </c>
      <c r="GR53" s="1">
        <f>+IF($E53=GR$22,VLOOKUP($C53,Input!$A$8:$GZ$39,MATCH(GR$21,Input!$A$6:$GZ$6,0),FALSE),0)*IF(GR$19&gt;=MAX($GP$19:GQ$19),MIN((GR$19-MAX($GP$19:GQ$19)),(GR$19-GQ$19)),0)+IF($E53=GR$22,VLOOKUP($C53,Input!$A$8:$GZ$39,MATCH(GR$21,Input!$A$6:$GZ$6,0),FALSE),0)*IF(GR$18&gt;=MAX($GP$18:GQ$18),MIN((GR$18-MAX($GP$18:GQ$18)),(GR$18-GQ$18)),0)</f>
        <v>0</v>
      </c>
      <c r="GS53" s="1">
        <f>+IF($E53=GS$22,VLOOKUP($C53,Input!$A$8:$GZ$39,MATCH(GS$21,Input!$A$6:$GZ$6,0),FALSE),0)*IF(GS$19&gt;=MAX($GP$19:GR$19),MIN((GS$19-MAX($GP$19:GR$19)),(GS$19-GR$19)),0)+IF($E53=GS$22,VLOOKUP($C53,Input!$A$8:$GZ$39,MATCH(GS$21,Input!$A$6:$GZ$6,0),FALSE),0)*IF(GS$18&gt;=MAX($GP$18:GR$18),MIN((GS$18-MAX($GP$18:GR$18)),(GS$18-GR$18)),0)</f>
        <v>0</v>
      </c>
      <c r="GT53" s="1">
        <f>+IF($E53=GT$22,VLOOKUP($C53,Input!$A$8:$GZ$39,MATCH(GT$21,Input!$A$6:$GZ$6,0),FALSE),0)*IF(GT$19&gt;=MAX($GP$19:GS$19),MIN((GT$19-MAX($GP$19:GS$19)),(GT$19-GS$19)),0)+IF($E53=GT$22,VLOOKUP($C53,Input!$A$8:$GZ$39,MATCH(GT$21,Input!$A$6:$GZ$6,0),FALSE),0)*IF(GT$18&gt;=MAX($GP$18:GS$18),MIN((GT$18-MAX($GP$18:GS$18)),(GT$18-GS$18)),0)</f>
        <v>0</v>
      </c>
      <c r="GU53" s="1">
        <f>+IF($E53=GU$22,VLOOKUP($C53,Input!$A$8:$GZ$39,MATCH(GU$21,Input!$A$6:$GZ$6,0),FALSE),0)*IF(GU$19&gt;=MAX($GP$19:GT$19),MIN((GU$19-MAX($GP$19:GT$19)),(GU$19-GT$19)),0)+IF($E53=GU$22,VLOOKUP($C53,Input!$A$8:$GZ$39,MATCH(GU$21,Input!$A$6:$GZ$6,0),FALSE),0)*IF(GU$18&gt;=MAX($GP$18:GT$18),MIN((GU$18-MAX($GP$18:GT$18)),(GU$18-GT$18)),0)</f>
        <v>0</v>
      </c>
      <c r="GV53" s="1">
        <f>+IF($E53=GV$22,VLOOKUP($C53,Input!$A$8:$GZ$39,MATCH(GV$21,Input!$A$6:$GZ$6,0),FALSE),0)*IF(GV$19&gt;=MAX($GP$19:GU$19),MIN((GV$19-MAX($GP$19:GU$19)),(GV$19-GU$19)),0)+IF($E53=GV$22,VLOOKUP($C53,Input!$A$8:$GZ$39,MATCH(GV$21,Input!$A$6:$GZ$6,0),FALSE),0)*IF(GV$18&gt;=MAX($GP$18:GU$18),MIN((GV$18-MAX($GP$18:GU$18)),(GV$18-GU$18)),0)</f>
        <v>0</v>
      </c>
      <c r="GW53" s="1">
        <f>+IF($E53=GW$22,VLOOKUP($C53,Input!$A$8:$GZ$39,MATCH(GW$21,Input!$A$6:$GZ$6,0),FALSE),0)*IF(GW$19&gt;=MAX($GP$19:GV$19),MIN((GW$19-MAX($GP$19:GV$19)),(GW$19-GV$19)),0)+IF($E53=GW$22,VLOOKUP($C53,Input!$A$8:$GZ$39,MATCH(GW$21,Input!$A$6:$GZ$6,0),FALSE),0)*IF(GW$18&gt;=MAX($GP$18:GV$18),MIN((GW$18-MAX($GP$18:GV$18)),(GW$18-GV$18)),0)</f>
        <v>0</v>
      </c>
      <c r="GX53" s="1">
        <f>+IF($E53=GX$22,VLOOKUP($C53,Input!$A$8:$GZ$39,MATCH(GX$21,Input!$A$6:$GZ$6,0),FALSE),0)*IF(GX$19&gt;=MAX($GP$19:GW$19),MIN((GX$19-MAX($GP$19:GW$19)),(GX$19-GW$19)),0)+IF($E53=GX$22,VLOOKUP($C53,Input!$A$8:$GZ$39,MATCH(GX$21,Input!$A$6:$GZ$6,0),FALSE),0)*IF(GX$18&gt;=MAX($GP$18:GW$18),MIN((GX$18-MAX($GP$18:GW$18)),(GX$18-GW$18)),0)</f>
        <v>0</v>
      </c>
      <c r="GY53" s="1">
        <f>+IF($E53=GY$22,VLOOKUP($C53,Input!$A$8:$GZ$39,MATCH(GY$21,Input!$A$6:$GZ$6,0),FALSE),0)*IF(GY$19&gt;=MAX($GP$19:GX$19),MIN((GY$19-MAX($GP$19:GX$19)),(GY$19-GX$19)),0)+IF($E53=GY$22,VLOOKUP($C53,Input!$A$8:$GZ$39,MATCH(GY$21,Input!$A$6:$GZ$6,0),FALSE),0)*IF(GY$18&gt;=MAX($GP$18:GX$18),MIN((GY$18-MAX($GP$18:GX$18)),(GY$18-GX$18)),0)</f>
        <v>0</v>
      </c>
      <c r="GZ53" s="1">
        <f>+IF($E53=GZ$22,VLOOKUP($C53,Input!$A$8:$GZ$39,MATCH(GZ$21,Input!$A$6:$GZ$6,0),FALSE),0)*IF(GZ$19&gt;=MAX($GP$19:GY$19),MIN((GZ$19-MAX($GP$19:GY$19)),(GZ$19-GY$19)),0)+IF($E53=GZ$22,VLOOKUP($C53,Input!$A$8:$GZ$39,MATCH(GZ$21,Input!$A$6:$GZ$6,0),FALSE),0)*IF(GZ$18&gt;=MAX($GP$18:GY$18),MIN((GZ$18-MAX($GP$18:GY$18)),(GZ$18-GY$18)),0)</f>
        <v>0</v>
      </c>
      <c r="HA53" s="1">
        <f>+IF($E53=HA$22,VLOOKUP($C53,Input!$A$8:$GZ$39,MATCH(HA$21,Input!$A$6:$GZ$6,0),FALSE),0)*IF(HA$19&gt;=MAX($GP$19:GZ$19),MIN((HA$19-MAX($GP$19:GZ$19)),(HA$19-GZ$19)),0)+IF($E53=HA$22,VLOOKUP($C53,Input!$A$8:$GZ$39,MATCH(HA$21,Input!$A$6:$GZ$6,0),FALSE),0)*IF(HA$18&gt;=MAX($GP$18:GZ$18),MIN((HA$18-MAX($GP$18:GZ$18)),(HA$18-GZ$18)),0)</f>
        <v>0</v>
      </c>
      <c r="HB53" s="1">
        <f>+IF($E53=HB$22,VLOOKUP($C53,Input!$A$8:$GZ$39,MATCH(HB$21,Input!$A$6:$GZ$6,0),FALSE),0)*IF(HB$19&gt;=MAX($GP$19:HA$19),MIN((HB$19-MAX($GP$19:HA$19)),(HB$19-HA$19)),0)+IF($E53=HB$22,VLOOKUP($C53,Input!$A$8:$GZ$39,MATCH(HB$21,Input!$A$6:$GZ$6,0),FALSE),0)*IF(HB$18&gt;=MAX($GP$18:HA$18),MIN((HB$18-MAX($GP$18:HA$18)),(HB$18-HA$18)),0)</f>
        <v>0</v>
      </c>
      <c r="HC53" s="1">
        <f>+IF($E53=HC$22,VLOOKUP($C53,Input!$A$8:$GZ$39,MATCH(HC$21,Input!$A$6:$GZ$6,0),FALSE),0)*IF(HC$19&gt;=MAX($GP$19:HB$19),MIN((HC$19-MAX($GP$19:HB$19)),(HC$19-HB$19)),0)+IF($E53=HC$22,VLOOKUP($C53,Input!$A$8:$GZ$39,MATCH(HC$21,Input!$A$6:$GZ$6,0),FALSE),0)*IF(HC$18&gt;=MAX($GP$18:HB$18),MIN((HC$18-MAX($GP$18:HB$18)),(HC$18-HB$18)),0)</f>
        <v>0</v>
      </c>
      <c r="HD53" s="1">
        <f>+IF($E53=HD$22,VLOOKUP($C53,Input!$A$8:$GZ$39,MATCH(HD$21,Input!$A$6:$GZ$6,0),FALSE),0)*IF(HD$19&gt;=MAX($GP$19:HC$19),MIN((HD$19-MAX($GP$19:HC$19)),(HD$19-HC$19)),0)+IF($E53=HD$22,VLOOKUP($C53,Input!$A$8:$GZ$39,MATCH(HD$21,Input!$A$6:$GZ$6,0),FALSE),0)*IF(HD$18&gt;=MAX($GP$18:HC$18),MIN((HD$18-MAX($GP$18:HC$18)),(HD$18-HC$18)),0)</f>
        <v>0</v>
      </c>
      <c r="HE53" s="1">
        <f>+IF($E53=HE$22,VLOOKUP($C53,Input!$A$8:$GZ$39,MATCH(HE$21,Input!$A$6:$GZ$6,0),FALSE),0)*IF(HE$19&gt;=MAX($GP$19:HD$19),MIN((HE$19-MAX($GP$19:HD$19)),(HE$19-HD$19)),0)+IF($E53=HE$22,VLOOKUP($C53,Input!$A$8:$GZ$39,MATCH(HE$21,Input!$A$6:$GZ$6,0),FALSE),0)*IF(HE$18&gt;=MAX($GP$18:HD$18),MIN((HE$18-MAX($GP$18:HD$18)),(HE$18-HD$18)),0)</f>
        <v>0</v>
      </c>
      <c r="HF53" s="1">
        <f>+IF($E53=HF$22,VLOOKUP($C53,Input!$A$8:$GZ$39,MATCH(HF$21,Input!$A$6:$GZ$6,0),FALSE),0)*IF(HF$19&gt;=MAX($GP$19:HE$19),MIN((HF$19-MAX($GP$19:HE$19)),(HF$19-HE$19)),0)+IF($E53=HF$22,VLOOKUP($C53,Input!$A$8:$GZ$39,MATCH(HF$21,Input!$A$6:$GZ$6,0),FALSE),0)*IF(HF$18&gt;=MAX($GP$18:HE$18),MIN((HF$18-MAX($GP$18:HE$18)),(HF$18-HE$18)),0)</f>
        <v>0</v>
      </c>
      <c r="HG53" s="1">
        <f>+IF($E53=HG$22,VLOOKUP($C53,Input!$A$8:$GZ$39,MATCH(HG$21,Input!$A$6:$GZ$6,0),FALSE),0)*IF(HG$19&gt;=MAX($GP$19:HF$19),MIN((HG$19-MAX($GP$19:HF$19)),(HG$19-HF$19)),0)+IF($E53=HG$22,VLOOKUP($C53,Input!$A$8:$GZ$39,MATCH(HG$21,Input!$A$6:$GZ$6,0),FALSE),0)*IF(HG$18&gt;=MAX($GP$18:HF$18),MIN((HG$18-MAX($GP$18:HF$18)),(HG$18-HF$18)),0)</f>
        <v>0</v>
      </c>
      <c r="HH53" s="1">
        <f>+IF($E53=HH$22,VLOOKUP($C53,Input!$A$8:$GZ$39,MATCH(HH$21,Input!$A$6:$GZ$6,0),FALSE),0)*IF(HH$19&gt;=MAX($GP$19:HG$19),MIN((HH$19-MAX($GP$19:HG$19)),(HH$19-HG$19)),0)+IF($E53=HH$22,VLOOKUP($C53,Input!$A$8:$GZ$39,MATCH(HH$21,Input!$A$6:$GZ$6,0),FALSE),0)*IF(HH$18&gt;=MAX($GP$18:HG$18),MIN((HH$18-MAX($GP$18:HG$18)),(HH$18-HG$18)),0)</f>
        <v>0</v>
      </c>
      <c r="HI53" s="1">
        <f>+IF($E53=HI$22,VLOOKUP($C53,Input!$A$8:$GZ$39,MATCH(HI$21,Input!$A$6:$GZ$6,0),FALSE),0)*IF(HI$19&gt;=MAX($GP$19:HH$19),MIN((HI$19-MAX($GP$19:HH$19)),(HI$19-HH$19)),0)+IF($E53=HI$22,VLOOKUP($C53,Input!$A$8:$GZ$39,MATCH(HI$21,Input!$A$6:$GZ$6,0),FALSE),0)*IF(HI$18&gt;=MAX($GP$18:HH$18),MIN((HI$18-MAX($GP$18:HH$18)),(HI$18-HH$18)),0)</f>
        <v>0</v>
      </c>
      <c r="HJ53" s="1">
        <f>+IF($E53=HJ$22,VLOOKUP($C53,Input!$A$8:$GZ$39,MATCH(HJ$21,Input!$A$6:$GZ$6,0),FALSE),0)*IF(HJ$19&gt;=MAX($GP$19:HI$19),MIN((HJ$19-MAX($GP$19:HI$19)),(HJ$19-HI$19)),0)+IF($E53=HJ$22,VLOOKUP($C53,Input!$A$8:$GZ$39,MATCH(HJ$21,Input!$A$6:$GZ$6,0),FALSE),0)*IF(HJ$18&gt;=MAX($GP$18:HI$18),MIN((HJ$18-MAX($GP$18:HI$18)),(HJ$18-HI$18)),0)</f>
        <v>0</v>
      </c>
      <c r="HK53" s="1">
        <f>+IF($E53=HK$22,VLOOKUP($C53,Input!$A$8:$GZ$39,MATCH(HK$21,Input!$A$6:$GZ$6,0),FALSE),0)*IF(HK$19&gt;=MAX($GP$19:HJ$19),MIN((HK$19-MAX($GP$19:HJ$19)),(HK$19-HJ$19)),0)+IF($E53=HK$22,VLOOKUP($C53,Input!$A$8:$GZ$39,MATCH(HK$21,Input!$A$6:$GZ$6,0),FALSE),0)*IF(HK$18&gt;=MAX($GP$18:HJ$18),MIN((HK$18-MAX($GP$18:HJ$18)),(HK$18-HJ$18)),0)</f>
        <v>0</v>
      </c>
      <c r="HL53" s="1">
        <f>+IF($E53=HL$22,VLOOKUP($C53,Input!$A$8:$GZ$39,MATCH(HL$21,Input!$A$6:$GZ$6,0),FALSE),0)*IF(HL$19&gt;=MAX($GP$19:HK$19),MIN((HL$19-MAX($GP$19:HK$19)),(HL$19-HK$19)),0)+IF($E53=HL$22,VLOOKUP($C53,Input!$A$8:$GZ$39,MATCH(HL$21,Input!$A$6:$GZ$6,0),FALSE),0)*IF(HL$18&gt;=MAX($GP$18:HK$18),MIN((HL$18-MAX($GP$18:HK$18)),(HL$18-HK$18)),0)</f>
        <v>0</v>
      </c>
      <c r="HM53" s="1">
        <f>+IF($E53=HM$22,VLOOKUP($C53,Input!$A$8:$GZ$39,MATCH(HM$21,Input!$A$6:$GZ$6,0),FALSE),0)*IF(HM$19&gt;=MAX($GP$19:HL$19),MIN((HM$19-MAX($GP$19:HL$19)),(HM$19-HL$19)),0)+IF($E53=HM$22,VLOOKUP($C53,Input!$A$8:$GZ$39,MATCH(HM$21,Input!$A$6:$GZ$6,0),FALSE),0)*IF(HM$18&gt;=MAX($GP$18:HL$18),MIN((HM$18-MAX($GP$18:HL$18)),(HM$18-HL$18)),0)</f>
        <v>0</v>
      </c>
      <c r="HN53" s="1">
        <f>+IF($E53=HN$22,VLOOKUP($C53,Input!$A$8:$GZ$39,MATCH(HN$21,Input!$A$6:$GZ$6,0),FALSE),0)*IF(HN$19&gt;=MAX($GP$19:HM$19),MIN((HN$19-MAX($GP$19:HM$19)),(HN$19-HM$19)),0)+IF($E53=HN$22,VLOOKUP($C53,Input!$A$8:$GZ$39,MATCH(HN$21,Input!$A$6:$GZ$6,0),FALSE),0)*IF(HN$18&gt;=MAX($GP$18:HM$18),MIN((HN$18-MAX($GP$18:HM$18)),(HN$18-HM$18)),0)</f>
        <v>0</v>
      </c>
      <c r="HO53" s="1">
        <f>+IF($E53=HO$22,VLOOKUP($C53,Input!$A$8:$GZ$39,MATCH(HO$21,Input!$A$6:$GZ$6,0),FALSE),0)*IF(HO$19&gt;=MAX($GP$19:HN$19),MIN((HO$19-MAX($GP$19:HN$19)),(HO$19-HN$19)),0)+IF($E53=HO$22,VLOOKUP($C53,Input!$A$8:$GZ$39,MATCH(HO$21,Input!$A$6:$GZ$6,0),FALSE),0)*IF(HO$18&gt;=MAX($GP$18:HN$18),MIN((HO$18-MAX($GP$18:HN$18)),(HO$18-HN$18)),0)</f>
        <v>0</v>
      </c>
      <c r="HP53" s="1">
        <f>+IF($E53=HP$22,VLOOKUP($C53,Input!$A$8:$GZ$39,MATCH(HP$21,Input!$A$6:$GZ$6,0),FALSE),0)*IF(HP$19&gt;=MAX($GP$19:HO$19),MIN((HP$19-MAX($GP$19:HO$19)),(HP$19-HO$19)),0)+IF($E53=HP$22,VLOOKUP($C53,Input!$A$8:$GZ$39,MATCH(HP$21,Input!$A$6:$GZ$6,0),FALSE),0)*IF(HP$18&gt;=MAX($GP$18:HO$18),MIN((HP$18-MAX($GP$18:HO$18)),(HP$18-HO$18)),0)</f>
        <v>0</v>
      </c>
      <c r="HQ53" s="1">
        <f>+IF($E53=HQ$22,VLOOKUP($C53,Input!$A$8:$GZ$39,MATCH(HQ$21,Input!$A$6:$GZ$6,0),FALSE),0)*IF(HQ$19&gt;=MAX($GP$19:HP$19),MIN((HQ$19-MAX($GP$19:HP$19)),(HQ$19-HP$19)),0)+IF($E53=HQ$22,VLOOKUP($C53,Input!$A$8:$GZ$39,MATCH(HQ$21,Input!$A$6:$GZ$6,0),FALSE),0)*IF(HQ$18&gt;=MAX($GP$18:HP$18),MIN((HQ$18-MAX($GP$18:HP$18)),(HQ$18-HP$18)),0)</f>
        <v>0</v>
      </c>
      <c r="HR53" s="1">
        <f>+IF($E53=HR$22,VLOOKUP($C53,Input!$A$8:$GZ$39,MATCH(HR$21,Input!$A$6:$GZ$6,0),FALSE),0)*IF(HR$19&gt;=MAX($GP$19:HQ$19),MIN((HR$19-MAX($GP$19:HQ$19)),(HR$19-HQ$19)),0)+IF($E53=HR$22,VLOOKUP($C53,Input!$A$8:$GZ$39,MATCH(HR$21,Input!$A$6:$GZ$6,0),FALSE),0)*IF(HR$18&gt;=MAX($GP$18:HQ$18),MIN((HR$18-MAX($GP$18:HQ$18)),(HR$18-HQ$18)),0)</f>
        <v>0</v>
      </c>
      <c r="HS53" s="1">
        <f>+IF($E53=HS$22,VLOOKUP($C53,Input!$A$8:$GZ$39,MATCH(HS$21,Input!$A$6:$GZ$6,0),FALSE),0)*IF(HS$19&gt;=MAX($GP$19:HR$19),MIN((HS$19-MAX($GP$19:HR$19)),(HS$19-HR$19)),0)+IF($E53=HS$22,VLOOKUP($C53,Input!$A$8:$GZ$39,MATCH(HS$21,Input!$A$6:$GZ$6,0),FALSE),0)*IF(HS$18&gt;=MAX($GP$18:HR$18),MIN((HS$18-MAX($GP$18:HR$18)),(HS$18-HR$18)),0)</f>
        <v>0</v>
      </c>
      <c r="HT53" s="1">
        <f>+IF($E53=HT$22,VLOOKUP($C53,Input!$A$8:$GZ$39,MATCH(HT$21,Input!$A$6:$GZ$6,0),FALSE),0)*IF(HT$19&gt;=MAX($GP$19:HS$19),MIN((HT$19-MAX($GP$19:HS$19)),(HT$19-HS$19)),0)+IF($E53=HT$22,VLOOKUP($C53,Input!$A$8:$GZ$39,MATCH(HT$21,Input!$A$6:$GZ$6,0),FALSE),0)*IF(HT$18&gt;=MAX($GP$18:HS$18),MIN((HT$18-MAX($GP$18:HS$18)),(HT$18-HS$18)),0)</f>
        <v>0</v>
      </c>
      <c r="HU53" s="1">
        <f>+IF($E53=HU$22,VLOOKUP($C53,Input!$A$8:$GZ$39,MATCH(HU$21,Input!$A$6:$GZ$6,0),FALSE),0)*IF(HU$19&gt;=MAX($GP$19:HT$19),MIN((HU$19-MAX($GP$19:HT$19)),(HU$19-HT$19)),0)+IF($E53=HU$22,VLOOKUP($C53,Input!$A$8:$GZ$39,MATCH(HU$21,Input!$A$6:$GZ$6,0),FALSE),0)*IF(HU$18&gt;=MAX($GP$18:HT$18),MIN((HU$18-MAX($GP$18:HT$18)),(HU$18-HT$18)),0)</f>
        <v>0</v>
      </c>
      <c r="HV53" s="1">
        <f>+IF($E53=HV$22,VLOOKUP($C53,Input!$A$8:$GZ$39,MATCH(HV$21,Input!$A$6:$GZ$6,0),FALSE),0)*IF(HV$19&gt;=MAX($GP$19:HU$19),MIN((HV$19-MAX($GP$19:HU$19)),(HV$19-HU$19)),0)+IF($E53=HV$22,VLOOKUP($C53,Input!$A$8:$GZ$39,MATCH(HV$21,Input!$A$6:$GZ$6,0),FALSE),0)*IF(HV$18&gt;=MAX($GP$18:HU$18),MIN((HV$18-MAX($GP$18:HU$18)),(HV$18-HU$18)),0)</f>
        <v>0</v>
      </c>
      <c r="HW53" s="1">
        <f>+IF($E53=HW$22,VLOOKUP($C53,Input!$A$8:$GZ$39,MATCH(HW$21,Input!$A$6:$GZ$6,0),FALSE),0)*IF(HW$19&gt;=MAX($GP$19:HV$19),MIN((HW$19-MAX($GP$19:HV$19)),(HW$19-HV$19)),0)+IF($E53=HW$22,VLOOKUP($C53,Input!$A$8:$GZ$39,MATCH(HW$21,Input!$A$6:$GZ$6,0),FALSE),0)*IF(HW$18&gt;=MAX($GP$18:HV$18),MIN((HW$18-MAX($GP$18:HV$18)),(HW$18-HV$18)),0)</f>
        <v>0</v>
      </c>
      <c r="HX53" s="1">
        <f>+IF($E53=HX$22,VLOOKUP($C53,Input!$A$8:$GZ$39,MATCH(HX$21,Input!$A$6:$GZ$6,0),FALSE),0)*IF(HX$19&gt;=MAX($GP$19:HW$19),MIN((HX$19-MAX($GP$19:HW$19)),(HX$19-HW$19)),0)+IF($E53=HX$22,VLOOKUP($C53,Input!$A$8:$GZ$39,MATCH(HX$21,Input!$A$6:$GZ$6,0),FALSE),0)*IF(HX$18&gt;=MAX($GP$18:HW$18),MIN((HX$18-MAX($GP$18:HW$18)),(HX$18-HW$18)),0)</f>
        <v>0</v>
      </c>
      <c r="HY53" s="1">
        <f>+IF($E53=HY$22,VLOOKUP($C53,Input!$A$8:$GZ$39,MATCH(HY$21,Input!$A$6:$GZ$6,0),FALSE),0)*IF(HY$19&gt;=MAX($GP$19:HX$19),MIN((HY$19-MAX($GP$19:HX$19)),(HY$19-HX$19)),0)+IF($E53=HY$22,VLOOKUP($C53,Input!$A$8:$GZ$39,MATCH(HY$21,Input!$A$6:$GZ$6,0),FALSE),0)*IF(HY$18&gt;=MAX($GP$18:HX$18),MIN((HY$18-MAX($GP$18:HX$18)),(HY$18-HX$18)),0)</f>
        <v>0</v>
      </c>
      <c r="HZ53" s="42"/>
      <c r="IA53" t="str">
        <f>VLOOKUP($C53,Input!$A$8:$IA$39,MATCH(IA$21,Input!$A$6:$IA$6,0),FALSE)</f>
        <v>NA</v>
      </c>
      <c r="IB53" s="132">
        <f>IF((VLOOKUP($C53,Input!$A$8:$IA$39,MATCH(IB$21,Input!$A$6:$IA$6,0),FALSE))="Y",$D53/VLOOKUP($C53,Input!$A$8:$IA$39,MATCH(IC$21,Input!$A$6:$IA$6,0),FALSE),0)</f>
        <v>0</v>
      </c>
      <c r="IC53" s="132">
        <f>IF((VLOOKUP($C53,Input!$A$8:$IA$39,MATCH(IB$21,Input!$A$6:$IA$6,0),FALSE))="Y",0,IF((VLOOKUP($C53,Input!$A$8:$IA$39,MATCH(IC$21,Input!$A$6:$IA$6,0),FALSE))&gt;0,$D53/VLOOKUP($C53,Input!$A$8:$IA$39,MATCH(IC$21,Input!$A$6:$IA$6,0),FALSE),0))</f>
        <v>0</v>
      </c>
      <c r="ID53" s="1">
        <f>+IF($E53=ID$22,VLOOKUP($C53,Input!$A$8:$IA$39,MATCH(ID$21,Input!$A$6:$IA$6,0),FALSE),0)*IF(ID$19&gt;=MAX($IC$19:IC$19),MIN((ID$19-MAX($IC$19:IC$19)),(ID$19-IC$19)),0)+IF($E53=ID$22,VLOOKUP($C53,Input!$A$8:$IA$39,MATCH(ID$21,Input!$A$6:$IA$6,0),FALSE),0)*IF(ID$18&gt;=MAX($IC$18:IC$18),MIN((ID$18-MAX($IC$18:IC$18)),(ID$18-IC$18)),0)</f>
        <v>0</v>
      </c>
      <c r="IE53" s="1">
        <f>+IF($E53=IE$22,VLOOKUP($C53,Input!$A$8:$IA$39,MATCH(IE$21,Input!$A$6:$IA$6,0),FALSE),0)*IF(IE$19&gt;=MAX($IC$19:ID$19),MIN((IE$19-MAX($IC$19:ID$19)),(IE$19-ID$19)),0)+IF($E53=IE$22,VLOOKUP($C53,Input!$A$8:$IA$39,MATCH(IE$21,Input!$A$6:$IA$6,0),FALSE),0)*IF(IE$18&gt;=MAX($IC$18:ID$18),MIN((IE$18-MAX($IC$18:ID$18)),(IE$18-ID$18)),0)</f>
        <v>0</v>
      </c>
      <c r="IF53" s="1">
        <f>+IF($E53=IF$22,VLOOKUP($C53,Input!$A$8:$IA$39,MATCH(IF$21,Input!$A$6:$IA$6,0),FALSE),0)*IF(IF$19&gt;=MAX($IC$19:IE$19),MIN((IF$19-MAX($IC$19:IE$19)),(IF$19-IE$19)),0)+IF($E53=IF$22,VLOOKUP($C53,Input!$A$8:$IA$39,MATCH(IF$21,Input!$A$6:$IA$6,0),FALSE),0)*IF(IF$18&gt;=MAX($IC$18:IE$18),MIN((IF$18-MAX($IC$18:IE$18)),(IF$18-IE$18)),0)</f>
        <v>0</v>
      </c>
      <c r="IG53" s="1">
        <f>+IF($E53=IG$22,VLOOKUP($C53,Input!$A$8:$IA$39,MATCH(IG$21,Input!$A$6:$IA$6,0),FALSE),0)*IF(IG$19&gt;=MAX($IC$19:IF$19),MIN((IG$19-MAX($IC$19:IF$19)),(IG$19-IF$19)),0)+IF($E53=IG$22,VLOOKUP($C53,Input!$A$8:$IA$39,MATCH(IG$21,Input!$A$6:$IA$6,0),FALSE),0)*IF(IG$18&gt;=MAX($IC$18:IF$18),MIN((IG$18-MAX($IC$18:IF$18)),(IG$18-IF$18)),0)</f>
        <v>0</v>
      </c>
      <c r="IH53" s="1">
        <f>+IF($E53=IH$22,VLOOKUP($C53,Input!$A$8:$IA$39,MATCH(IH$21,Input!$A$6:$IA$6,0),FALSE),0)*IF(IH$19&gt;=MAX($IC$19:IG$19),MIN((IH$19-MAX($IC$19:IG$19)),(IH$19-IG$19)),0)+IF($E53=IH$22,VLOOKUP($C53,Input!$A$8:$IA$39,MATCH(IH$21,Input!$A$6:$IA$6,0),FALSE),0)*IF(IH$18&gt;=MAX($IC$18:IG$18),MIN((IH$18-MAX($IC$18:IG$18)),(IH$18-IG$18)),0)</f>
        <v>0</v>
      </c>
      <c r="II53" s="1">
        <f>+IF($E53=II$22,VLOOKUP($C53,Input!$A$8:$IA$39,MATCH(II$21,Input!$A$6:$IA$6,0),FALSE),0)*IF(II$19&gt;=MAX($IC$19:IH$19),MIN((II$19-MAX($IC$19:IH$19)),(II$19-IH$19)),0)+IF($E53=II$22,VLOOKUP($C53,Input!$A$8:$IA$39,MATCH(II$21,Input!$A$6:$IA$6,0),FALSE),0)*IF(II$18&gt;=MAX($IC$18:IH$18),MIN((II$18-MAX($IC$18:IH$18)),(II$18-IH$18)),0)</f>
        <v>0</v>
      </c>
      <c r="IJ53" s="1">
        <f>+IF($E53=IJ$22,VLOOKUP($C53,Input!$A$8:$IA$39,MATCH(IJ$21,Input!$A$6:$IA$6,0),FALSE),0)*IF(IJ$19&gt;=MAX($IC$19:II$19),MIN((IJ$19-MAX($IC$19:II$19)),(IJ$19-II$19)),0)+IF($E53=IJ$22,VLOOKUP($C53,Input!$A$8:$IA$39,MATCH(IJ$21,Input!$A$6:$IA$6,0),FALSE),0)*IF(IJ$18&gt;=MAX($IC$18:II$18),MIN((IJ$18-MAX($IC$18:II$18)),(IJ$18-II$18)),0)</f>
        <v>0</v>
      </c>
      <c r="IK53" s="1">
        <f>+IF($E53=IK$22,VLOOKUP($C53,Input!$A$8:$IA$39,MATCH(IK$21,Input!$A$6:$IA$6,0),FALSE),0)*IF(IK$19&gt;=MAX($IC$19:IJ$19),MIN((IK$19-MAX($IC$19:IJ$19)),(IK$19-IJ$19)),0)+IF($E53=IK$22,VLOOKUP($C53,Input!$A$8:$IA$39,MATCH(IK$21,Input!$A$6:$IA$6,0),FALSE),0)*IF(IK$18&gt;=MAX($IC$18:IJ$18),MIN((IK$18-MAX($IC$18:IJ$18)),(IK$18-IJ$18)),0)</f>
        <v>0</v>
      </c>
      <c r="IL53" s="1">
        <f>+IF($E53=IL$22,VLOOKUP($C53,Input!$A$8:$IA$39,MATCH(IL$21,Input!$A$6:$IA$6,0),FALSE),0)*IF(IL$19&gt;=MAX($IC$19:IK$19),MIN((IL$19-MAX($IC$19:IK$19)),(IL$19-IK$19)),0)+IF($E53=IL$22,VLOOKUP($C53,Input!$A$8:$IA$39,MATCH(IL$21,Input!$A$6:$IA$6,0),FALSE),0)*IF(IL$18&gt;=MAX($IC$18:IK$18),MIN((IL$18-MAX($IC$18:IK$18)),(IL$18-IK$18)),0)</f>
        <v>0</v>
      </c>
      <c r="IM53" s="1">
        <f>+IF($E53=IM$22,VLOOKUP($C53,Input!$A$8:$IA$39,MATCH(IM$21,Input!$A$6:$IA$6,0),FALSE),0)*IF(IM$19&gt;=MAX($IC$19:IL$19),MIN((IM$19-MAX($IC$19:IL$19)),(IM$19-IL$19)),0)+IF($E53=IM$22,VLOOKUP($C53,Input!$A$8:$IA$39,MATCH(IM$21,Input!$A$6:$IA$6,0),FALSE),0)*IF(IM$18&gt;=MAX($IC$18:IL$18),MIN((IM$18-MAX($IC$18:IL$18)),(IM$18-IL$18)),0)</f>
        <v>0</v>
      </c>
      <c r="IN53" s="1">
        <f>+IF($E53=IN$22,VLOOKUP($C53,Input!$A$8:$IA$39,MATCH(IN$21,Input!$A$6:$IA$6,0),FALSE),0)*IF(IN$19&gt;=MAX($IC$19:IM$19),MIN((IN$19-MAX($IC$19:IM$19)),(IN$19-IM$19)),0)+IF($E53=IN$22,VLOOKUP($C53,Input!$A$8:$IA$39,MATCH(IN$21,Input!$A$6:$IA$6,0),FALSE),0)*IF(IN$18&gt;=MAX($IC$18:IM$18),MIN((IN$18-MAX($IC$18:IM$18)),(IN$18-IM$18)),0)</f>
        <v>0</v>
      </c>
      <c r="IO53" s="1">
        <f>+IF($E53=IO$22,VLOOKUP($C53,Input!$A$8:$IA$39,MATCH(IO$21,Input!$A$6:$IA$6,0),FALSE),0)*IF(IO$19&gt;=MAX($IC$19:IN$19),MIN((IO$19-MAX($IC$19:IN$19)),(IO$19-IN$19)),0)+IF($E53=IO$22,VLOOKUP($C53,Input!$A$8:$IA$39,MATCH(IO$21,Input!$A$6:$IA$6,0),FALSE),0)*IF(IO$18&gt;=MAX($IC$18:IN$18),MIN((IO$18-MAX($IC$18:IN$18)),(IO$18-IN$18)),0)</f>
        <v>0</v>
      </c>
      <c r="IP53" s="1">
        <f>+IF($E53=IP$22,VLOOKUP($C53,Input!$A$8:$IA$39,MATCH(IP$21,Input!$A$6:$IA$6,0),FALSE),0)*IF(IP$19&gt;=MAX($IC$19:IO$19),MIN((IP$19-MAX($IC$19:IO$19)),(IP$19-IO$19)),0)+IF($E53=IP$22,VLOOKUP($C53,Input!$A$8:$IA$39,MATCH(IP$21,Input!$A$6:$IA$6,0),FALSE),0)*IF(IP$18&gt;=MAX($IC$18:IO$18),MIN((IP$18-MAX($IC$18:IO$18)),(IP$18-IO$18)),0)</f>
        <v>0</v>
      </c>
      <c r="IQ53" s="1">
        <f>+IF($E53=IQ$22,VLOOKUP($C53,Input!$A$8:$IA$39,MATCH(IQ$21,Input!$A$6:$IA$6,0),FALSE),0)*IF(IQ$19&gt;=MAX($IC$19:IP$19),MIN((IQ$19-MAX($IC$19:IP$19)),(IQ$19-IP$19)),0)+IF($E53=IQ$22,VLOOKUP($C53,Input!$A$8:$IA$39,MATCH(IQ$21,Input!$A$6:$IA$6,0),FALSE),0)*IF(IQ$18&gt;=MAX($IC$18:IP$18),MIN((IQ$18-MAX($IC$18:IP$18)),(IQ$18-IP$18)),0)</f>
        <v>0</v>
      </c>
      <c r="IR53" s="1">
        <f>+IF($E53=IR$22,VLOOKUP($C53,Input!$A$8:$IA$39,MATCH(IR$21,Input!$A$6:$IA$6,0),FALSE),0)*IF(IR$19&gt;=MAX($IC$19:IQ$19),MIN((IR$19-MAX($IC$19:IQ$19)),(IR$19-IQ$19)),0)+IF($E53=IR$22,VLOOKUP($C53,Input!$A$8:$IA$39,MATCH(IR$21,Input!$A$6:$IA$6,0),FALSE),0)*IF(IR$18&gt;=MAX($IC$18:IQ$18),MIN((IR$18-MAX($IC$18:IQ$18)),(IR$18-IQ$18)),0)</f>
        <v>0</v>
      </c>
      <c r="IS53" s="1">
        <f>+IF($E53=IS$22,VLOOKUP($C53,Input!$A$8:$IA$39,MATCH(IS$21,Input!$A$6:$IA$6,0),FALSE),0)*IF(IS$19&gt;=MAX($IC$19:IR$19),MIN((IS$19-MAX($IC$19:IR$19)),(IS$19-IR$19)),0)+IF($E53=IS$22,VLOOKUP($C53,Input!$A$8:$IA$39,MATCH(IS$21,Input!$A$6:$IA$6,0),FALSE),0)*IF(IS$18&gt;=MAX($IC$18:IR$18),MIN((IS$18-MAX($IC$18:IR$18)),(IS$18-IR$18)),0)</f>
        <v>0</v>
      </c>
      <c r="IT53" s="1">
        <f>+IF($E53=IT$22,VLOOKUP($C53,Input!$A$8:$IA$39,MATCH(IT$21,Input!$A$6:$IA$6,0),FALSE),0)*IF(IT$19&gt;=MAX($IC$19:IS$19),MIN((IT$19-MAX($IC$19:IS$19)),(IT$19-IS$19)),0)+IF($E53=IT$22,VLOOKUP($C53,Input!$A$8:$IA$39,MATCH(IT$21,Input!$A$6:$IA$6,0),FALSE),0)*IF(IT$18&gt;=MAX($IC$18:IS$18),MIN((IT$18-MAX($IC$18:IS$18)),(IT$18-IS$18)),0)</f>
        <v>0</v>
      </c>
      <c r="IU53" s="1">
        <f>+IF($E53=IU$22,VLOOKUP($C53,Input!$A$8:$IA$39,MATCH(IU$21,Input!$A$6:$IA$6,0),FALSE),0)*IF(IU$19&gt;=MAX($IC$19:IT$19),MIN((IU$19-MAX($IC$19:IT$19)),(IU$19-IT$19)),0)+IF($E53=IU$22,VLOOKUP($C53,Input!$A$8:$IA$39,MATCH(IU$21,Input!$A$6:$IA$6,0),FALSE),0)*IF(IU$18&gt;=MAX($IC$18:IT$18),MIN((IU$18-MAX($IC$18:IT$18)),(IU$18-IT$18)),0)</f>
        <v>0</v>
      </c>
      <c r="IV53" s="1">
        <f>+IF($E53=IV$22,VLOOKUP($C53,Input!$A$8:$IA$39,MATCH(IV$21,Input!$A$6:$IA$6,0),FALSE),0)*IF(IV$19&gt;=MAX($IC$19:IU$19),MIN((IV$19-MAX($IC$19:IU$19)),(IV$19-IU$19)),0)+IF($E53=IV$22,VLOOKUP($C53,Input!$A$8:$IA$39,MATCH(IV$21,Input!$A$6:$IA$6,0),FALSE),0)*IF(IV$18&gt;=MAX($IC$18:IU$18),MIN((IV$18-MAX($IC$18:IU$18)),(IV$18-IU$18)),0)</f>
        <v>0</v>
      </c>
      <c r="IW53" s="1">
        <f>+IF($E53=IW$22,VLOOKUP($C53,Input!$A$8:$IA$39,MATCH(IW$21,Input!$A$6:$IA$6,0),FALSE),0)*IF(IW$19&gt;=MAX($IC$19:IV$19),MIN((IW$19-MAX($IC$19:IV$19)),(IW$19-IV$19)),0)+IF($E53=IW$22,VLOOKUP($C53,Input!$A$8:$IA$39,MATCH(IW$21,Input!$A$6:$IA$6,0),FALSE),0)*IF(IW$18&gt;=MAX($IC$18:IV$18),MIN((IW$18-MAX($IC$18:IV$18)),(IW$18-IV$18)),0)</f>
        <v>0</v>
      </c>
      <c r="IX53" s="1">
        <f>+IF($E53=IX$22,VLOOKUP($C53,Input!$A$8:$IA$39,MATCH(IX$21,Input!$A$6:$IA$6,0),FALSE),0)*IF(IX$19&gt;=MAX($IC$19:IW$19),MIN((IX$19-MAX($IC$19:IW$19)),(IX$19-IW$19)),0)+IF($E53=IX$22,VLOOKUP($C53,Input!$A$8:$IA$39,MATCH(IX$21,Input!$A$6:$IA$6,0),FALSE),0)*IF(IX$18&gt;=MAX($IC$18:IW$18),MIN((IX$18-MAX($IC$18:IW$18)),(IX$18-IW$18)),0)</f>
        <v>0</v>
      </c>
      <c r="IY53" s="1">
        <f>+IF($E53=IY$22,VLOOKUP($C53,Input!$A$8:$IA$39,MATCH(IY$21,Input!$A$6:$IA$6,0),FALSE),0)*IF(IY$19&gt;=MAX($IC$19:IX$19),MIN((IY$19-MAX($IC$19:IX$19)),(IY$19-IX$19)),0)+IF($E53=IY$22,VLOOKUP($C53,Input!$A$8:$IA$39,MATCH(IY$21,Input!$A$6:$IA$6,0),FALSE),0)*IF(IY$18&gt;=MAX($IC$18:IX$18),MIN((IY$18-MAX($IC$18:IX$18)),(IY$18-IX$18)),0)</f>
        <v>0</v>
      </c>
      <c r="IZ53" s="1">
        <f>+IF($E53=IZ$22,VLOOKUP($C53,Input!$A$8:$IA$39,MATCH(IZ$21,Input!$A$6:$IA$6,0),FALSE),0)*IF(IZ$19&gt;=MAX($IC$19:IY$19),MIN((IZ$19-MAX($IC$19:IY$19)),(IZ$19-IY$19)),0)+IF($E53=IZ$22,VLOOKUP($C53,Input!$A$8:$IA$39,MATCH(IZ$21,Input!$A$6:$IA$6,0),FALSE),0)*IF(IZ$18&gt;=MAX($IC$18:IY$18),MIN((IZ$18-MAX($IC$18:IY$18)),(IZ$18-IY$18)),0)</f>
        <v>0</v>
      </c>
      <c r="JA53" s="1">
        <f>+IF($E53=JA$22,VLOOKUP($C53,Input!$A$8:$IA$39,MATCH(JA$21,Input!$A$6:$IA$6,0),FALSE),0)*IF(JA$19&gt;=MAX($IC$19:IZ$19),MIN((JA$19-MAX($IC$19:IZ$19)),(JA$19-IZ$19)),0)+IF($E53=JA$22,VLOOKUP($C53,Input!$A$8:$IA$39,MATCH(JA$21,Input!$A$6:$IA$6,0),FALSE),0)*IF(JA$18&gt;=MAX($IC$18:IZ$18),MIN((JA$18-MAX($IC$18:IZ$18)),(JA$18-IZ$18)),0)</f>
        <v>0</v>
      </c>
      <c r="JB53" s="1">
        <f>+IF($E53=JB$22,VLOOKUP($C53,Input!$A$8:$IA$39,MATCH(JB$21,Input!$A$6:$IA$6,0),FALSE),0)*IF(JB$19&gt;=MAX($IC$19:JA$19),MIN((JB$19-MAX($IC$19:JA$19)),(JB$19-JA$19)),0)+IF($E53=JB$22,VLOOKUP($C53,Input!$A$8:$IA$39,MATCH(JB$21,Input!$A$6:$IA$6,0),FALSE),0)*IF(JB$18&gt;=MAX($IC$18:JA$18),MIN((JB$18-MAX($IC$18:JA$18)),(JB$18-JA$18)),0)</f>
        <v>0</v>
      </c>
      <c r="JC53" s="1">
        <f>+IF($E53=JC$22,VLOOKUP($C53,Input!$A$8:$IA$39,MATCH(JC$21,Input!$A$6:$IA$6,0),FALSE),0)*IF(JC$19&gt;=MAX($IC$19:JB$19),MIN((JC$19-MAX($IC$19:JB$19)),(JC$19-JB$19)),0)+IF($E53=JC$22,VLOOKUP($C53,Input!$A$8:$IA$39,MATCH(JC$21,Input!$A$6:$IA$6,0),FALSE),0)*IF(JC$18&gt;=MAX($IC$18:JB$18),MIN((JC$18-MAX($IC$18:JB$18)),(JC$18-JB$18)),0)</f>
        <v>0</v>
      </c>
      <c r="JD53" s="1">
        <f>+IF($E53=JD$22,VLOOKUP($C53,Input!$A$8:$IA$39,MATCH(JD$21,Input!$A$6:$IA$6,0),FALSE),0)*IF(JD$19&gt;=MAX($IC$19:JC$19),MIN((JD$19-MAX($IC$19:JC$19)),(JD$19-JC$19)),0)+IF($E53=JD$22,VLOOKUP($C53,Input!$A$8:$IA$39,MATCH(JD$21,Input!$A$6:$IA$6,0),FALSE),0)*IF(JD$18&gt;=MAX($IC$18:JC$18),MIN((JD$18-MAX($IC$18:JC$18)),(JD$18-JC$18)),0)</f>
        <v>0</v>
      </c>
      <c r="JE53" s="1">
        <f>+IF($E53=JE$22,VLOOKUP($C53,Input!$A$8:$IA$39,MATCH(JE$21,Input!$A$6:$IA$6,0),FALSE),0)*IF(JE$19&gt;=MAX($IC$19:JD$19),MIN((JE$19-MAX($IC$19:JD$19)),(JE$19-JD$19)),0)+IF($E53=JE$22,VLOOKUP($C53,Input!$A$8:$IA$39,MATCH(JE$21,Input!$A$6:$IA$6,0),FALSE),0)*IF(JE$18&gt;=MAX($IC$18:JD$18),MIN((JE$18-MAX($IC$18:JD$18)),(JE$18-JD$18)),0)</f>
        <v>0</v>
      </c>
      <c r="JF53" s="1">
        <f>+IF($E53=JF$22,VLOOKUP($C53,Input!$A$8:$IA$39,MATCH(JF$21,Input!$A$6:$IA$6,0),FALSE),0)*IF(JF$19&gt;=MAX($IC$19:JE$19),MIN((JF$19-MAX($IC$19:JE$19)),(JF$19-JE$19)),0)+IF($E53=JF$22,VLOOKUP($C53,Input!$A$8:$IA$39,MATCH(JF$21,Input!$A$6:$IA$6,0),FALSE),0)*IF(JF$18&gt;=MAX($IC$18:JE$18),MIN((JF$18-MAX($IC$18:JE$18)),(JF$18-JE$18)),0)</f>
        <v>0</v>
      </c>
      <c r="JG53" s="1">
        <f>+IF($E53=JG$22,VLOOKUP($C53,Input!$A$8:$IA$39,MATCH(JG$21,Input!$A$6:$IA$6,0),FALSE),0)*IF(JG$19&gt;=MAX($IC$19:JF$19),MIN((JG$19-MAX($IC$19:JF$19)),(JG$19-JF$19)),0)+IF($E53=JG$22,VLOOKUP($C53,Input!$A$8:$IA$39,MATCH(JG$21,Input!$A$6:$IA$6,0),FALSE),0)*IF(JG$18&gt;=MAX($IC$18:JF$18),MIN((JG$18-MAX($IC$18:JF$18)),(JG$18-JF$18)),0)</f>
        <v>0</v>
      </c>
      <c r="JH53" s="1">
        <f>+IF($E53=JH$22,VLOOKUP($C53,Input!$A$8:$IA$39,MATCH(JH$21,Input!$A$6:$IA$6,0),FALSE),0)*IF(JH$19&gt;=MAX($IC$19:JG$19),MIN((JH$19-MAX($IC$19:JG$19)),(JH$19-JG$19)),0)+IF($E53=JH$22,VLOOKUP($C53,Input!$A$8:$IA$39,MATCH(JH$21,Input!$A$6:$IA$6,0),FALSE),0)*IF(JH$18&gt;=MAX($IC$18:JG$18),MIN((JH$18-MAX($IC$18:JG$18)),(JH$18-JG$18)),0)</f>
        <v>0</v>
      </c>
      <c r="JI53" s="1">
        <f>+IF($E53=JI$22,VLOOKUP($C53,Input!$A$8:$IA$39,MATCH(JI$21,Input!$A$6:$IA$6,0),FALSE),0)*IF(JI$19&gt;=MAX($IC$19:JH$19),MIN((JI$19-MAX($IC$19:JH$19)),(JI$19-JH$19)),0)+IF($E53=JI$22,VLOOKUP($C53,Input!$A$8:$IA$39,MATCH(JI$21,Input!$A$6:$IA$6,0),FALSE),0)*IF(JI$18&gt;=MAX($IC$18:JH$18),MIN((JI$18-MAX($IC$18:JH$18)),(JI$18-JH$18)),0)</f>
        <v>0</v>
      </c>
      <c r="JJ53" s="1">
        <f>+IF($E53=JJ$22,VLOOKUP($C53,Input!$A$8:$IA$39,MATCH(JJ$21,Input!$A$6:$IA$6,0),FALSE),0)*IF(JJ$19&gt;=MAX($IC$19:JI$19),MIN((JJ$19-MAX($IC$19:JI$19)),(JJ$19-JI$19)),0)+IF($E53=JJ$22,VLOOKUP($C53,Input!$A$8:$IA$39,MATCH(JJ$21,Input!$A$6:$IA$6,0),FALSE),0)*IF(JJ$18&gt;=MAX($IC$18:JI$18),MIN((JJ$18-MAX($IC$18:JI$18)),(JJ$18-JI$18)),0)</f>
        <v>0</v>
      </c>
      <c r="JK53" s="1">
        <f>+IF($E53=JK$22,VLOOKUP($C53,Input!$A$8:$IA$39,MATCH(JK$21,Input!$A$6:$IA$6,0),FALSE),0)*IF(JK$19&gt;=MAX($IC$19:JJ$19),MIN((JK$19-MAX($IC$19:JJ$19)),(JK$19-JJ$19)),0)+IF($E53=JK$22,VLOOKUP($C53,Input!$A$8:$IA$39,MATCH(JK$21,Input!$A$6:$IA$6,0),FALSE),0)*IF(JK$18&gt;=MAX($IC$18:JJ$18),MIN((JK$18-MAX($IC$18:JJ$18)),(JK$18-JJ$18)),0)</f>
        <v>0</v>
      </c>
      <c r="JL53" s="1">
        <f>+IF($E53=JL$22,VLOOKUP($C53,Input!$A$8:$IA$39,MATCH(JL$21,Input!$A$6:$IA$6,0),FALSE),0)*IF(JL$19&gt;=MAX($IC$19:JK$19),MIN((JL$19-MAX($IC$19:JK$19)),(JL$19-JK$19)),0)+IF($E53=JL$22,VLOOKUP($C53,Input!$A$8:$IA$39,MATCH(JL$21,Input!$A$6:$IA$6,0),FALSE),0)*IF(JL$18&gt;=MAX($IC$18:JK$18),MIN((JL$18-MAX($IC$18:JK$18)),(JL$18-JK$18)),0)</f>
        <v>0</v>
      </c>
      <c r="JN53" t="str">
        <f>+VLOOKUP($C53,Input!$A$8:$GZ$39,MATCH(JN$21,Input!$A$6:$GZ$6,0),FALSE)</f>
        <v>CNG Station Maint in fuel price</v>
      </c>
      <c r="JO53" s="1">
        <f>IF($E53+$I53+$D$7&lt;=JO$22,0,IF(JO$22-$D$7&gt;=$E53,VLOOKUP($C53,Input!$A$8:$GZ$39,MATCH(JO$21,Input!$A$6:$GZ$6,0),FALSE),0)*$F53/$G53)*$D53</f>
        <v>0</v>
      </c>
      <c r="JP53" s="1">
        <f>IF($E53+$I53+$D$7&lt;=JP$22,0,IF(JP$22-$D$7&gt;=$E53,VLOOKUP($C53,Input!$A$8:$GZ$39,MATCH(JP$21,Input!$A$6:$GZ$6,0),FALSE),0)*$F53/$G53)*$D53</f>
        <v>0</v>
      </c>
      <c r="JQ53" s="1">
        <f>IF($E53+$I53+$D$7&lt;=JQ$22,0,IF(JQ$22-$D$7&gt;=$E53,VLOOKUP($C53,Input!$A$8:$GZ$39,MATCH(JQ$21,Input!$A$6:$GZ$6,0),FALSE),0)*$F53/$G53)*$D53</f>
        <v>0</v>
      </c>
      <c r="JR53" s="1">
        <f>IF($E53+$I53+$D$7&lt;=JR$22,0,IF(JR$22-$D$7&gt;=$E53,VLOOKUP($C53,Input!$A$8:$GZ$39,MATCH(JR$21,Input!$A$6:$GZ$6,0),FALSE),0)*$F53/$G53)*$D53</f>
        <v>0</v>
      </c>
      <c r="JS53" s="1">
        <f>IF($E53+$I53+$D$7&lt;=JS$22,0,IF(JS$22-$D$7&gt;=$E53,VLOOKUP($C53,Input!$A$8:$GZ$39,MATCH(JS$21,Input!$A$6:$GZ$6,0),FALSE),0)*$F53/$G53)*$D53</f>
        <v>0</v>
      </c>
      <c r="JT53" s="1">
        <f>IF($E53+$I53+$D$7&lt;=JT$22,0,IF(JT$22-$D$7&gt;=$E53,VLOOKUP($C53,Input!$A$8:$GZ$39,MATCH(JT$21,Input!$A$6:$GZ$6,0),FALSE),0)*$F53/$G53)*$D53</f>
        <v>0</v>
      </c>
      <c r="JU53" s="1">
        <f>IF($E53+$I53+$D$7&lt;=JU$22,0,IF(JU$22-$D$7&gt;=$E53,VLOOKUP($C53,Input!$A$8:$GZ$39,MATCH(JU$21,Input!$A$6:$GZ$6,0),FALSE),0)*$F53/$G53)*$D53</f>
        <v>0</v>
      </c>
      <c r="JV53" s="1">
        <f>IF($E53+$I53+$D$7&lt;=JV$22,0,IF(JV$22-$D$7&gt;=$E53,VLOOKUP($C53,Input!$A$8:$GZ$39,MATCH(JV$21,Input!$A$6:$GZ$6,0),FALSE),0)*$F53/$G53)*$D53</f>
        <v>0</v>
      </c>
      <c r="JW53" s="1">
        <f>IF($E53+$I53+$D$7&lt;=JW$22,0,IF(JW$22-$D$7&gt;=$E53,VLOOKUP($C53,Input!$A$8:$GZ$39,MATCH(JW$21,Input!$A$6:$GZ$6,0),FALSE),0)*$F53/$G53)*$D53</f>
        <v>0</v>
      </c>
      <c r="JX53" s="1">
        <f>IF($E53+$I53+$D$7&lt;=JX$22,0,IF(JX$22-$D$7&gt;=$E53,VLOOKUP($C53,Input!$A$8:$GZ$39,MATCH(JX$21,Input!$A$6:$GZ$6,0),FALSE),0)*$F53/$G53)*$D53</f>
        <v>0</v>
      </c>
      <c r="JY53" s="1">
        <f>IF($E53+$I53+$D$7&lt;=JY$22,0,IF(JY$22-$D$7&gt;=$E53,VLOOKUP($C53,Input!$A$8:$GZ$39,MATCH(JY$21,Input!$A$6:$GZ$6,0),FALSE),0)*$F53/$G53)*$D53</f>
        <v>0</v>
      </c>
      <c r="JZ53" s="1">
        <f>IF($E53+$I53+$D$7&lt;=JZ$22,0,IF(JZ$22-$D$7&gt;=$E53,VLOOKUP($C53,Input!$A$8:$GZ$39,MATCH(JZ$21,Input!$A$6:$GZ$6,0),FALSE),0)*$F53/$G53)*$D53</f>
        <v>0</v>
      </c>
      <c r="KA53" s="1">
        <f>IF($E53+$I53+$D$7&lt;=KA$22,0,IF(KA$22-$D$7&gt;=$E53,VLOOKUP($C53,Input!$A$8:$GZ$39,MATCH(KA$21,Input!$A$6:$GZ$6,0),FALSE),0)*$F53/$G53)*$D53</f>
        <v>0</v>
      </c>
      <c r="KB53" s="1">
        <f>IF($E53+$I53+$D$7&lt;=KB$22,0,IF(KB$22-$D$7&gt;=$E53,VLOOKUP($C53,Input!$A$8:$GZ$39,MATCH(KB$21,Input!$A$6:$GZ$6,0),FALSE),0)*$F53/$G53)*$D53</f>
        <v>0</v>
      </c>
      <c r="KC53" s="1">
        <f>IF($E53+$I53+$D$7&lt;=KC$22,0,IF(KC$22-$D$7&gt;=$E53,VLOOKUP($C53,Input!$A$8:$GZ$39,MATCH(KC$21,Input!$A$6:$GZ$6,0),FALSE),0)*$F53/$G53)*$D53</f>
        <v>0</v>
      </c>
      <c r="KD53" s="1">
        <f>IF($E53+$I53+$D$7&lt;=KD$22,0,IF(KD$22-$D$7&gt;=$E53,VLOOKUP($C53,Input!$A$8:$GZ$39,MATCH(KD$21,Input!$A$6:$GZ$6,0),FALSE),0)*$F53/$G53)*$D53</f>
        <v>0</v>
      </c>
      <c r="KE53" s="1">
        <f>IF($E53+$I53+$D$7&lt;=KE$22,0,IF(KE$22-$D$7&gt;=$E53,VLOOKUP($C53,Input!$A$8:$GZ$39,MATCH(KE$21,Input!$A$6:$GZ$6,0),FALSE),0)*$F53/$G53)*$D53</f>
        <v>0</v>
      </c>
      <c r="KF53" s="1">
        <f>IF($E53+$I53+$D$7&lt;=KF$22,0,IF(KF$22-$D$7&gt;=$E53,VLOOKUP($C53,Input!$A$8:$GZ$39,MATCH(KF$21,Input!$A$6:$GZ$6,0),FALSE),0)*$F53/$G53)*$D53</f>
        <v>0</v>
      </c>
      <c r="KG53" s="1">
        <f>IF($E53+$I53+$D$7&lt;=KG$22,0,IF(KG$22-$D$7&gt;=$E53,VLOOKUP($C53,Input!$A$8:$GZ$39,MATCH(KG$21,Input!$A$6:$GZ$6,0),FALSE),0)*$F53/$G53)*$D53</f>
        <v>0</v>
      </c>
      <c r="KH53" s="1">
        <f>IF($E53+$I53+$D$7&lt;=KH$22,0,IF(KH$22-$D$7&gt;=$E53,VLOOKUP($C53,Input!$A$8:$GZ$39,MATCH(KH$21,Input!$A$6:$GZ$6,0),FALSE),0)*$F53/$G53)*$D53</f>
        <v>0</v>
      </c>
      <c r="KI53" s="1">
        <f>IF($E53+$I53+$D$7&lt;=KI$22,0,IF(KI$22-$D$7&gt;=$E53,VLOOKUP($C53,Input!$A$8:$GZ$39,MATCH(KI$21,Input!$A$6:$GZ$6,0),FALSE),0)*$F53/$G53)*$D53</f>
        <v>0</v>
      </c>
      <c r="KJ53" s="1">
        <f>IF($E53+$I53+$D$7&lt;=KJ$22,0,IF(KJ$22-$D$7&gt;=$E53,VLOOKUP($C53,Input!$A$8:$GZ$39,MATCH(KJ$21,Input!$A$6:$GZ$6,0),FALSE),0)*$F53/$G53)*$D53</f>
        <v>0</v>
      </c>
      <c r="KK53" s="1">
        <f>IF($E53+$I53+$D$7&lt;=KK$22,0,IF(KK$22-$D$7&gt;=$E53,VLOOKUP($C53,Input!$A$8:$GZ$39,MATCH(KK$21,Input!$A$6:$GZ$6,0),FALSE),0)*$F53/$G53)*$D53</f>
        <v>0</v>
      </c>
      <c r="KL53" s="1">
        <f>IF($E53+$I53+$D$7&lt;=KL$22,0,IF(KL$22-$D$7&gt;=$E53,VLOOKUP($C53,Input!$A$8:$GZ$39,MATCH(KL$21,Input!$A$6:$GZ$6,0),FALSE),0)*$F53/$G53)*$D53</f>
        <v>0</v>
      </c>
      <c r="KM53" s="1">
        <f>IF($E53+$I53+$D$7&lt;=KM$22,0,IF(KM$22-$D$7&gt;=$E53,VLOOKUP($C53,Input!$A$8:$GZ$39,MATCH(KM$21,Input!$A$6:$GZ$6,0),FALSE),0)*$F53/$G53)*$D53</f>
        <v>0</v>
      </c>
      <c r="KN53" s="1">
        <f>IF($E53+$I53+$D$7&lt;=KN$22,0,IF(KN$22-$D$7&gt;=$E53,VLOOKUP($C53,Input!$A$8:$GZ$39,MATCH(KN$21,Input!$A$6:$GZ$6,0),FALSE),0)*$F53/$G53)*$D53</f>
        <v>0</v>
      </c>
      <c r="KO53" s="1">
        <f>IF($E53+$I53+$D$7&lt;=KO$22,0,IF(KO$22-$D$7&gt;=$E53,VLOOKUP($C53,Input!$A$8:$GZ$39,MATCH(KO$21,Input!$A$6:$GZ$6,0),FALSE),0)*$F53/$G53)*$D53</f>
        <v>0</v>
      </c>
      <c r="KP53" s="1">
        <f>IF($E53+$I53+$D$7&lt;=KP$22,0,IF(KP$22-$D$7&gt;=$E53,VLOOKUP($C53,Input!$A$8:$GZ$39,MATCH(KP$21,Input!$A$6:$GZ$6,0),FALSE),0)*$F53/$G53)*$D53</f>
        <v>0</v>
      </c>
      <c r="KQ53" s="1">
        <f>IF($E53+$I53+$D$7&lt;=KQ$22,0,IF(KQ$22-$D$7&gt;=$E53,VLOOKUP($C53,Input!$A$8:$GZ$39,MATCH(KQ$21,Input!$A$6:$GZ$6,0),FALSE),0)*$F53/$G53)*$D53</f>
        <v>0</v>
      </c>
      <c r="KR53" s="1">
        <f>IF($E53+$I53+$D$7&lt;=KR$22,0,IF(KR$22-$D$7&gt;=$E53,VLOOKUP($C53,Input!$A$8:$GZ$39,MATCH(KR$21,Input!$A$6:$GZ$6,0),FALSE),0)*$F53/$G53)*$D53</f>
        <v>0</v>
      </c>
      <c r="KS53" s="1">
        <f>IF($E53+$I53+$D$7&lt;=KS$22,0,IF(KS$22-$D$7&gt;=$E53,VLOOKUP($C53,Input!$A$8:$GZ$39,MATCH(KS$21,Input!$A$6:$GZ$6,0),FALSE),0)*$F53/$G53)*$D53</f>
        <v>0</v>
      </c>
      <c r="KT53" s="1">
        <f>IF($E53+$I53+$D$7&lt;=KT$22,0,IF(KT$22-$D$7&gt;=$E53,VLOOKUP($C53,Input!$A$8:$GZ$39,MATCH(KT$21,Input!$A$6:$GZ$6,0),FALSE),0)*$F53/$G53)*$D53</f>
        <v>0</v>
      </c>
      <c r="KU53" s="1">
        <f>IF($E53+$I53+$D$7&lt;=KU$22,0,IF(KU$22-$D$7&gt;=$E53,VLOOKUP($C53,Input!$A$8:$GZ$39,MATCH(KU$21,Input!$A$6:$GZ$6,0),FALSE),0)*$F53/$G53)*$D53</f>
        <v>0</v>
      </c>
      <c r="KV53" s="1">
        <f>IF($E53+$I53+$D$7&lt;=KV$22,0,IF(KV$22-$D$7&gt;=$E53,VLOOKUP($C53,Input!$A$8:$GZ$39,MATCH(KV$21,Input!$A$6:$GZ$6,0),FALSE),0)*$F53/$G53)*$D53</f>
        <v>0</v>
      </c>
      <c r="KW53" s="1">
        <f>IF($E53+$I53+$D$7&lt;=KW$22,0,IF(KW$22-$D$7&gt;=$E53,VLOOKUP($C53,Input!$A$8:$GZ$39,MATCH(KW$21,Input!$A$6:$GZ$6,0),FALSE),0)*$F53/$G53)*$D53</f>
        <v>0</v>
      </c>
      <c r="KY53" t="str">
        <f>VLOOKUP($C53,Input!$A$8:$HV$39,MATCH(KY$21,Input!$A$6:$HV$6,0),FALSE)</f>
        <v xml:space="preserve">CNG (compressed and at pump, including station maintenance) </v>
      </c>
      <c r="KZ53" s="1">
        <f>IF($E53+$I53+$D$7&lt;=KZ$22,0,IF(KZ$22-$D$7&gt;=$E53,VLOOKUP($C53,Input!$A$8:$HV$39,MATCH(KZ$21,Input!$A$6:$HV$6,0),FALSE)/$G53*$F53,0))*$D53</f>
        <v>0</v>
      </c>
      <c r="LA53" s="1">
        <f>IF($E53+$I53+$D$7&lt;=LA$22,0,IF(LA$22-$D$7&gt;=$E53,VLOOKUP($C53,Input!$A$8:$HV$39,MATCH(LA$21,Input!$A$6:$HV$6,0),FALSE)/$G53*$F53,0))*$D53</f>
        <v>0</v>
      </c>
      <c r="LB53" s="1">
        <f>IF($E53+$I53+$D$7&lt;=LB$22,0,IF(LB$22-$D$7&gt;=$E53,VLOOKUP($C53,Input!$A$8:$HV$39,MATCH(LB$21,Input!$A$6:$HV$6,0),FALSE)/$G53*$F53,0))*$D53</f>
        <v>0</v>
      </c>
      <c r="LC53" s="1">
        <f>IF($E53+$I53+$D$7&lt;=LC$22,0,IF(LC$22-$D$7&gt;=$E53,VLOOKUP($C53,Input!$A$8:$HV$39,MATCH(LC$21,Input!$A$6:$HV$6,0),FALSE)/$G53*$F53,0))*$D53</f>
        <v>0</v>
      </c>
      <c r="LD53" s="1">
        <f>IF($E53+$I53+$D$7&lt;=LD$22,0,IF(LD$22-$D$7&gt;=$E53,VLOOKUP($C53,Input!$A$8:$HV$39,MATCH(LD$21,Input!$A$6:$HV$6,0),FALSE)/$G53*$F53,0))*$D53</f>
        <v>0</v>
      </c>
      <c r="LE53" s="1">
        <f>IF($E53+$I53+$D$7&lt;=LE$22,0,IF(LE$22-$D$7&gt;=$E53,VLOOKUP($C53,Input!$A$8:$HV$39,MATCH(LE$21,Input!$A$6:$HV$6,0),FALSE)/$G53*$F53,0))*$D53</f>
        <v>0</v>
      </c>
      <c r="LF53" s="1">
        <f>IF($E53+$I53+$D$7&lt;=LF$22,0,IF(LF$22-$D$7&gt;=$E53,VLOOKUP($C53,Input!$A$8:$HV$39,MATCH(LF$21,Input!$A$6:$HV$6,0),FALSE)/$G53*$F53,0))*$D53</f>
        <v>0</v>
      </c>
      <c r="LG53" s="1">
        <f>IF($E53+$I53+$D$7&lt;=LG$22,0,IF(LG$22-$D$7&gt;=$E53,VLOOKUP($C53,Input!$A$8:$HV$39,MATCH(LG$21,Input!$A$6:$HV$6,0),FALSE)/$G53*$F53,0))*$D53</f>
        <v>0</v>
      </c>
      <c r="LH53" s="1">
        <f>IF($E53+$I53+$D$7&lt;=LH$22,0,IF(LH$22-$D$7&gt;=$E53,VLOOKUP($C53,Input!$A$8:$HV$39,MATCH(LH$21,Input!$A$6:$HV$6,0),FALSE)/$G53*$F53,0))*$D53</f>
        <v>0</v>
      </c>
      <c r="LI53" s="1">
        <f>IF($E53+$I53+$D$7&lt;=LI$22,0,IF(LI$22-$D$7&gt;=$E53,VLOOKUP($C53,Input!$A$8:$HV$39,MATCH(LI$21,Input!$A$6:$HV$6,0),FALSE)/$G53*$F53,0))*$D53</f>
        <v>0</v>
      </c>
      <c r="LJ53" s="1">
        <f>IF($E53+$I53+$D$7&lt;=LJ$22,0,IF(LJ$22-$D$7&gt;=$E53,VLOOKUP($C53,Input!$A$8:$HV$39,MATCH(LJ$21,Input!$A$6:$HV$6,0),FALSE)/$G53*$F53,0))*$D53</f>
        <v>0</v>
      </c>
      <c r="LK53" s="1">
        <f>IF($E53+$I53+$D$7&lt;=LK$22,0,IF(LK$22-$D$7&gt;=$E53,VLOOKUP($C53,Input!$A$8:$HV$39,MATCH(LK$21,Input!$A$6:$HV$6,0),FALSE)/$G53*$F53,0))*$D53</f>
        <v>0</v>
      </c>
      <c r="LL53" s="1">
        <f>IF($E53+$I53+$D$7&lt;=LL$22,0,IF(LL$22-$D$7&gt;=$E53,VLOOKUP($C53,Input!$A$8:$HV$39,MATCH(LL$21,Input!$A$6:$HV$6,0),FALSE)/$G53*$F53,0))*$D53</f>
        <v>0</v>
      </c>
      <c r="LM53" s="1">
        <f>IF($E53+$I53+$D$7&lt;=LM$22,0,IF(LM$22-$D$7&gt;=$E53,VLOOKUP($C53,Input!$A$8:$HV$39,MATCH(LM$21,Input!$A$6:$HV$6,0),FALSE)/$G53*$F53,0))*$D53</f>
        <v>0</v>
      </c>
      <c r="LN53" s="1">
        <f>IF($E53+$I53+$D$7&lt;=LN$22,0,IF(LN$22-$D$7&gt;=$E53,VLOOKUP($C53,Input!$A$8:$HV$39,MATCH(LN$21,Input!$A$6:$HV$6,0),FALSE)/$G53*$F53,0))*$D53</f>
        <v>0</v>
      </c>
      <c r="LO53" s="1">
        <f>IF($E53+$I53+$D$7&lt;=LO$22,0,IF(LO$22-$D$7&gt;=$E53,VLOOKUP($C53,Input!$A$8:$HV$39,MATCH(LO$21,Input!$A$6:$HV$6,0),FALSE)/$G53*$F53,0))*$D53</f>
        <v>0</v>
      </c>
      <c r="LP53" s="1">
        <f>IF($E53+$I53+$D$7&lt;=LP$22,0,IF(LP$22-$D$7&gt;=$E53,VLOOKUP($C53,Input!$A$8:$HV$39,MATCH(LP$21,Input!$A$6:$HV$6,0),FALSE)/$G53*$F53,0))*$D53</f>
        <v>0</v>
      </c>
      <c r="LQ53" s="1">
        <f>IF($E53+$I53+$D$7&lt;=LQ$22,0,IF(LQ$22-$D$7&gt;=$E53,VLOOKUP($C53,Input!$A$8:$HV$39,MATCH(LQ$21,Input!$A$6:$HV$6,0),FALSE)/$G53*$F53,0))*$D53</f>
        <v>0</v>
      </c>
      <c r="LR53" s="1">
        <f>IF($E53+$I53+$D$7&lt;=LR$22,0,IF(LR$22-$D$7&gt;=$E53,VLOOKUP($C53,Input!$A$8:$HV$39,MATCH(LR$21,Input!$A$6:$HV$6,0),FALSE)/$G53*$F53,0))*$D53</f>
        <v>0</v>
      </c>
      <c r="LS53" s="1">
        <f>IF($E53+$I53+$D$7&lt;=LS$22,0,IF(LS$22-$D$7&gt;=$E53,VLOOKUP($C53,Input!$A$8:$HV$39,MATCH(LS$21,Input!$A$6:$HV$6,0),FALSE)/$G53*$F53,0))*$D53</f>
        <v>0</v>
      </c>
      <c r="LT53" s="1">
        <f>IF($E53+$I53+$D$7&lt;=LT$22,0,IF(LT$22-$D$7&gt;=$E53,VLOOKUP($C53,Input!$A$8:$HV$39,MATCH(LT$21,Input!$A$6:$HV$6,0),FALSE)/$G53*$F53,0))*$D53</f>
        <v>0</v>
      </c>
      <c r="LU53" s="1">
        <f>IF($E53+$I53+$D$7&lt;=LU$22,0,IF(LU$22-$D$7&gt;=$E53,VLOOKUP($C53,Input!$A$8:$HV$39,MATCH(LU$21,Input!$A$6:$HV$6,0),FALSE)/$G53*$F53,0))*$D53</f>
        <v>0</v>
      </c>
      <c r="LV53" s="1">
        <f>IF($E53+$I53+$D$7&lt;=LV$22,0,IF(LV$22-$D$7&gt;=$E53,VLOOKUP($C53,Input!$A$8:$HV$39,MATCH(LV$21,Input!$A$6:$HV$6,0),FALSE)/$G53*$F53,0))*$D53</f>
        <v>0</v>
      </c>
      <c r="LW53" s="1">
        <f>IF($E53+$I53+$D$7&lt;=LW$22,0,IF(LW$22-$D$7&gt;=$E53,VLOOKUP($C53,Input!$A$8:$HV$39,MATCH(LW$21,Input!$A$6:$HV$6,0),FALSE)/$G53*$F53,0))*$D53</f>
        <v>0</v>
      </c>
      <c r="LX53" s="1">
        <f>IF($E53+$I53+$D$7&lt;=LX$22,0,IF(LX$22-$D$7&gt;=$E53,VLOOKUP($C53,Input!$A$8:$HV$39,MATCH(LX$21,Input!$A$6:$HV$6,0),FALSE)/$G53*$F53,0))*$D53</f>
        <v>0</v>
      </c>
      <c r="LY53" s="1">
        <f>IF($E53+$I53+$D$7&lt;=LY$22,0,IF(LY$22-$D$7&gt;=$E53,VLOOKUP($C53,Input!$A$8:$HV$39,MATCH(LY$21,Input!$A$6:$HV$6,0),FALSE)/$G53*$F53,0))*$D53</f>
        <v>0</v>
      </c>
      <c r="LZ53" s="1">
        <f>IF($E53+$I53+$D$7&lt;=LZ$22,0,IF(LZ$22-$D$7&gt;=$E53,VLOOKUP($C53,Input!$A$8:$HV$39,MATCH(LZ$21,Input!$A$6:$HV$6,0),FALSE)/$G53*$F53,0))*$D53</f>
        <v>0</v>
      </c>
      <c r="MA53" s="1">
        <f>IF($E53+$I53+$D$7&lt;=MA$22,0,IF(MA$22-$D$7&gt;=$E53,VLOOKUP($C53,Input!$A$8:$HV$39,MATCH(MA$21,Input!$A$6:$HV$6,0),FALSE)/$G53*$F53,0))*$D53</f>
        <v>0</v>
      </c>
      <c r="MB53" s="1">
        <f>IF($E53+$I53+$D$7&lt;=MB$22,0,IF(MB$22-$D$7&gt;=$E53,VLOOKUP($C53,Input!$A$8:$HV$39,MATCH(MB$21,Input!$A$6:$HV$6,0),FALSE)/$G53*$F53,0))*$D53</f>
        <v>0</v>
      </c>
      <c r="MC53" s="1">
        <f>IF($E53+$I53+$D$7&lt;=MC$22,0,IF(MC$22-$D$7&gt;=$E53,VLOOKUP($C53,Input!$A$8:$HV$39,MATCH(MC$21,Input!$A$6:$HV$6,0),FALSE)/$G53*$F53,0))*$D53</f>
        <v>0</v>
      </c>
      <c r="MD53" s="1">
        <f>IF($E53+$I53+$D$7&lt;=MD$22,0,IF(MD$22-$D$7&gt;=$E53,VLOOKUP($C53,Input!$A$8:$HV$39,MATCH(MD$21,Input!$A$6:$HV$6,0),FALSE)/$G53*$F53,0))*$D53</f>
        <v>5983430.9903587857</v>
      </c>
      <c r="ME53" s="1">
        <f>IF($E53+$I53+$D$7&lt;=ME$22,0,IF(ME$22-$D$7&gt;=$E53,VLOOKUP($C53,Input!$A$8:$HV$39,MATCH(ME$21,Input!$A$6:$HV$6,0),FALSE)/$G53*$F53,0))*$D53</f>
        <v>6109592.1009668177</v>
      </c>
      <c r="MF53" s="1">
        <f>IF($E53+$I53+$D$7&lt;=MF$22,0,IF(MF$22-$D$7&gt;=$E53,VLOOKUP($C53,Input!$A$8:$HV$39,MATCH(MF$21,Input!$A$6:$HV$6,0),FALSE)/$G53*$F53,0))*$D53</f>
        <v>6127800.9295146177</v>
      </c>
      <c r="MG53" s="1">
        <f>IF($E53+$I53+$D$7&lt;=MG$22,0,IF(MG$22-$D$7&gt;=$E53,VLOOKUP($C53,Input!$A$8:$HV$39,MATCH(MG$21,Input!$A$6:$HV$6,0),FALSE)/$G53*$F53,0))*$D53</f>
        <v>6136766.6583126262</v>
      </c>
      <c r="MH53" s="1">
        <f>IF($E53+$I53+$D$7&lt;=MH$22,0,IF(MH$22-$D$7&gt;=$E53,VLOOKUP($C53,Input!$A$8:$HV$39,MATCH(MH$21,Input!$A$6:$HV$6,0),FALSE)/$G53*$F53,0))*$D53</f>
        <v>6163232.1964207347</v>
      </c>
      <c r="MI53" s="1">
        <f>IF($E53+$I53+$D$7&lt;=MI$22,0,IF(MI$22-$D$7&gt;=$E53,VLOOKUP($C53,Input!$A$8:$HV$39,MATCH(MI$21,Input!$A$6:$HV$6,0),FALSE)/$G53*$F53,0))*$D53</f>
        <v>6200756.8754511187</v>
      </c>
      <c r="MJ53" s="1">
        <f>IF($E53+$I53+$D$7&lt;=MJ$22,0,IF(MJ$22-$D$7&gt;=$E53,VLOOKUP($C53,Input!$A$8:$HV$39,MATCH(MJ$21,Input!$A$6:$HV$6,0),FALSE)/$G53*$F53,0))*$D53</f>
        <v>6235614.1157868989</v>
      </c>
      <c r="MK53" s="1">
        <f>IF($E53+$I53+$D$7&lt;=MK$22,0,IF(MK$22-$D$7&gt;=$E53,VLOOKUP($C53,Input!$A$8:$HV$39,MATCH(MK$21,Input!$A$6:$HV$6,0),FALSE)/$G53*$F53,0))*$D53</f>
        <v>6248674.3486202052</v>
      </c>
      <c r="ML53" s="1">
        <f>IF($E53+$I53+$D$7&lt;=ML$22,0,IF(ML$22-$D$7&gt;=$E53,VLOOKUP($C53,Input!$A$8:$HV$39,MATCH(ML$21,Input!$A$6:$HV$6,0),FALSE)/$G53*$F53,0))*$D53</f>
        <v>6250874.0315677188</v>
      </c>
      <c r="MM53" s="1">
        <f>IF($E53+$I53+$D$7&lt;=MM$22,0,IF(MM$22-$D$7&gt;=$E53,VLOOKUP($C53,Input!$A$8:$HV$39,MATCH(MM$21,Input!$A$6:$HV$6,0),FALSE)/$G53*$F53,0))*$D53</f>
        <v>6268422.2577007655</v>
      </c>
      <c r="MN53" s="1">
        <f>IF($E53+$I53+$D$7&lt;=MN$22,0,IF(MN$22-$D$7&gt;=$E53,VLOOKUP($C53,Input!$A$8:$HV$39,MATCH(MN$21,Input!$A$6:$HV$6,0),FALSE)/$G53*$F53,0))*$D53</f>
        <v>6278695.2407182809</v>
      </c>
      <c r="MO53" s="1">
        <f>IF($E53+$I53+$D$7&lt;=MO$22,0,IF(MO$22-$D$7&gt;=$E53,VLOOKUP($C53,Input!$A$8:$HV$39,MATCH(MO$21,Input!$A$6:$HV$6,0),FALSE)/$G53*$F53,0))*$D53</f>
        <v>6286769.3614123994</v>
      </c>
      <c r="MP53" s="1">
        <f>IF($E53+$I53+$D$7&lt;=MP$22,0,IF(MP$22-$D$7&gt;=$E53,VLOOKUP($C53,Input!$A$8:$HV$39,MATCH(MP$21,Input!$A$6:$HV$6,0),FALSE)/$G53*$F53,0))*$D53</f>
        <v>6316062.7702301256</v>
      </c>
      <c r="MQ53" s="1">
        <f>IF($E53+$I53+$D$7&lt;=MQ$22,0,IF(MQ$22-$D$7&gt;=$E53,VLOOKUP($C53,Input!$A$8:$HV$39,MATCH(MQ$21,Input!$A$6:$HV$6,0),FALSE)/$G53*$F53,0))*$D53</f>
        <v>6355220.4912547497</v>
      </c>
      <c r="MR53" s="1">
        <f>IF($E53+$I53+$D$7&lt;=MR$22,0,IF(MR$22-$D$7&gt;=$E53,VLOOKUP($C53,Input!$A$8:$HV$39,MATCH(MR$21,Input!$A$6:$HV$6,0),FALSE)/$G53*$F53,0))*$D53</f>
        <v>0</v>
      </c>
      <c r="MS53" s="1">
        <f>IF($E53+$I53+$D$7&lt;=MS$22,0,IF(MS$22-$D$7&gt;=$E53,VLOOKUP($C53,Input!$A$8:$HV$39,MATCH(MS$21,Input!$A$6:$HV$6,0),FALSE)/$G53*$F53,0))*$D53</f>
        <v>0</v>
      </c>
      <c r="MT53" s="1">
        <f>IF($E53+$I53+$D$7&lt;=MT$22,0,IF(MT$22-$D$7&gt;=$E53,VLOOKUP($C53,Input!$A$8:$HV$39,MATCH(MT$21,Input!$A$6:$HV$6,0),FALSE)/$G53*$F53,0))*$D53</f>
        <v>0</v>
      </c>
      <c r="MU53" s="1">
        <f>IF($E53+$I53+$D$7&lt;=MU$22,0,IF(MU$22-$D$7&gt;=$E53,VLOOKUP($C53,Input!$A$8:$HV$39,MATCH(MU$21,Input!$A$6:$HV$6,0),FALSE)/$G53*$F53,0))*$D53</f>
        <v>0</v>
      </c>
      <c r="MV53" s="1">
        <f>IF($E53+$I53+$D$7&lt;=MV$22,0,IF(MV$22-$D$7&gt;=$E53,VLOOKUP($C53,Input!$A$8:$HV$39,MATCH(MV$21,Input!$A$6:$HV$6,0),FALSE)/$G53*$F53,0))*$D53</f>
        <v>0</v>
      </c>
      <c r="MW53" s="1">
        <f>IF($E53+$I53+$D$7&lt;=MW$22,0,IF(MW$22-$D$7&gt;=$E53,VLOOKUP($C53,Input!$A$8:$HV$39,MATCH(MW$21,Input!$A$6:$HV$6,0),FALSE)/$G53*$F53,0))*$D53</f>
        <v>0</v>
      </c>
      <c r="MX53" s="1">
        <f>IF($E53+$I53+$D$7&lt;=MX$22,0,IF(MX$22-$D$7&gt;=$E53,VLOOKUP($C53,Input!$A$8:$HV$39,MATCH(MX$21,Input!$A$6:$HV$6,0),FALSE)/$G53*$F53,0))*$D53</f>
        <v>0</v>
      </c>
      <c r="MZ53" t="str">
        <f>VLOOKUP($C53,Input!$A$8:$HV$39,MATCH(MZ$21,Input!$A$6:$HV$6,0),FALSE)</f>
        <v>Fossil CNG LCFS Credit ($/DGE)</v>
      </c>
      <c r="NA53" s="1">
        <f>IF($E53+$I53+$D$7&lt;=NA$22,0,IF(NA$22-$D$7&gt;=$E53,-VLOOKUP($C53,Input!$A$8:$HV$39,MATCH(NA$21,Input!$A$6:$HV$6,0),FALSE)/$G53*$F53,0))*$D53*$G$4/100</f>
        <v>0</v>
      </c>
      <c r="NB53" s="1">
        <f>IF($E53+$I53+$D$7&lt;=NB$22,0,IF(NB$22-$D$7&gt;=$E53,-VLOOKUP($C53,Input!$A$8:$HV$39,MATCH(NB$21,Input!$A$6:$HV$6,0),FALSE)/$G53*$F53,0))*$D53*$G$4/100</f>
        <v>0</v>
      </c>
      <c r="NC53" s="1">
        <f>IF($E53+$I53+$D$7&lt;=NC$22,0,IF(NC$22-$D$7&gt;=$E53,-VLOOKUP($C53,Input!$A$8:$HV$39,MATCH(NC$21,Input!$A$6:$HV$6,0),FALSE)/$G53*$F53,0))*$D53*$G$4/100</f>
        <v>0</v>
      </c>
      <c r="ND53" s="1">
        <f>IF($E53+$I53+$D$7&lt;=ND$22,0,IF(ND$22-$D$7&gt;=$E53,-VLOOKUP($C53,Input!$A$8:$HV$39,MATCH(ND$21,Input!$A$6:$HV$6,0),FALSE)/$G53*$F53,0))*$D53*$G$4/100</f>
        <v>0</v>
      </c>
      <c r="NE53" s="1">
        <f>IF($E53+$I53+$D$7&lt;=NE$22,0,IF(NE$22-$D$7&gt;=$E53,-VLOOKUP($C53,Input!$A$8:$HV$39,MATCH(NE$21,Input!$A$6:$HV$6,0),FALSE)/$G53*$F53,0))*$D53*$G$4/100</f>
        <v>0</v>
      </c>
      <c r="NF53" s="1">
        <f>IF($E53+$I53+$D$7&lt;=NF$22,0,IF(NF$22-$D$7&gt;=$E53,-VLOOKUP($C53,Input!$A$8:$HV$39,MATCH(NF$21,Input!$A$6:$HV$6,0),FALSE)/$G53*$F53,0))*$D53*$G$4/100</f>
        <v>0</v>
      </c>
      <c r="NG53" s="1">
        <f>IF($E53+$I53+$D$7&lt;=NG$22,0,IF(NG$22-$D$7&gt;=$E53,-VLOOKUP($C53,Input!$A$8:$HV$39,MATCH(NG$21,Input!$A$6:$HV$6,0),FALSE)/$G53*$F53,0))*$D53*$G$4/100</f>
        <v>0</v>
      </c>
      <c r="NH53" s="1">
        <f>IF($E53+$I53+$D$7&lt;=NH$22,0,IF(NH$22-$D$7&gt;=$E53,-VLOOKUP($C53,Input!$A$8:$HV$39,MATCH(NH$21,Input!$A$6:$HV$6,0),FALSE)/$G53*$F53,0))*$D53*$G$4/100</f>
        <v>0</v>
      </c>
      <c r="NI53" s="1">
        <f>IF($E53+$I53+$D$7&lt;=NI$22,0,IF(NI$22-$D$7&gt;=$E53,-VLOOKUP($C53,Input!$A$8:$HV$39,MATCH(NI$21,Input!$A$6:$HV$6,0),FALSE)/$G53*$F53,0))*$D53*$G$4/100</f>
        <v>0</v>
      </c>
      <c r="NJ53" s="1">
        <f>IF($E53+$I53+$D$7&lt;=NJ$22,0,IF(NJ$22-$D$7&gt;=$E53,-VLOOKUP($C53,Input!$A$8:$HV$39,MATCH(NJ$21,Input!$A$6:$HV$6,0),FALSE)/$G53*$F53,0))*$D53*$G$4/100</f>
        <v>0</v>
      </c>
      <c r="NK53" s="1">
        <f>IF($E53+$I53+$D$7&lt;=NK$22,0,IF(NK$22-$D$7&gt;=$E53,-VLOOKUP($C53,Input!$A$8:$HV$39,MATCH(NK$21,Input!$A$6:$HV$6,0),FALSE)/$G53*$F53,0))*$D53*$G$4/100</f>
        <v>0</v>
      </c>
      <c r="NL53" s="1">
        <f>IF($E53+$I53+$D$7&lt;=NL$22,0,IF(NL$22-$D$7&gt;=$E53,-VLOOKUP($C53,Input!$A$8:$HV$39,MATCH(NL$21,Input!$A$6:$HV$6,0),FALSE)/$G53*$F53,0))*$D53*$G$4/100</f>
        <v>0</v>
      </c>
      <c r="NM53" s="1">
        <f>IF($E53+$I53+$D$7&lt;=NM$22,0,IF(NM$22-$D$7&gt;=$E53,-VLOOKUP($C53,Input!$A$8:$HV$39,MATCH(NM$21,Input!$A$6:$HV$6,0),FALSE)/$G53*$F53,0))*$D53*$G$4/100</f>
        <v>0</v>
      </c>
      <c r="NN53" s="1">
        <f>IF($E53+$I53+$D$7&lt;=NN$22,0,IF(NN$22-$D$7&gt;=$E53,-VLOOKUP($C53,Input!$A$8:$HV$39,MATCH(NN$21,Input!$A$6:$HV$6,0),FALSE)/$G53*$F53,0))*$D53*$G$4/100</f>
        <v>0</v>
      </c>
      <c r="NO53" s="1">
        <f>IF($E53+$I53+$D$7&lt;=NO$22,0,IF(NO$22-$D$7&gt;=$E53,-VLOOKUP($C53,Input!$A$8:$HV$39,MATCH(NO$21,Input!$A$6:$HV$6,0),FALSE)/$G53*$F53,0))*$D53*$G$4/100</f>
        <v>-200214.46243298994</v>
      </c>
      <c r="NP53" s="1">
        <f>IF($E53+$I53+$D$7&lt;=NP$22,0,IF(NP$22-$D$7&gt;=$E53,-VLOOKUP($C53,Input!$A$8:$HV$39,MATCH(NP$21,Input!$A$6:$HV$6,0),FALSE)/$G53*$F53,0))*$D53*$G$4/100</f>
        <v>-200214.46243298994</v>
      </c>
      <c r="NQ53" s="1">
        <f>IF($E53+$I53+$D$7&lt;=NQ$22,0,IF(NQ$22-$D$7&gt;=$E53,-VLOOKUP($C53,Input!$A$8:$HV$39,MATCH(NQ$21,Input!$A$6:$HV$6,0),FALSE)/$G53*$F53,0))*$D53*$G$4/100</f>
        <v>-200214.46243298994</v>
      </c>
      <c r="NR53" s="1">
        <f>IF($E53+$I53+$D$7&lt;=NR$22,0,IF(NR$22-$D$7&gt;=$E53,-VLOOKUP($C53,Input!$A$8:$HV$39,MATCH(NR$21,Input!$A$6:$HV$6,0),FALSE)/$G53*$F53,0))*$D53*$G$4/100</f>
        <v>-200214.46243298994</v>
      </c>
      <c r="NS53" s="1">
        <f>IF($E53+$I53+$D$7&lt;=NS$22,0,IF(NS$22-$D$7&gt;=$E53,-VLOOKUP($C53,Input!$A$8:$HV$39,MATCH(NS$21,Input!$A$6:$HV$6,0),FALSE)/$G53*$F53,0))*$D53*$G$4/100</f>
        <v>-200214.46243298994</v>
      </c>
      <c r="NT53" s="1">
        <f>IF($E53+$I53+$D$7&lt;=NT$22,0,IF(NT$22-$D$7&gt;=$E53,-VLOOKUP($C53,Input!$A$8:$HV$39,MATCH(NT$21,Input!$A$6:$HV$6,0),FALSE)/$G53*$F53,0))*$D53*$G$4/100</f>
        <v>-200214.46243298994</v>
      </c>
      <c r="NU53" s="1">
        <f>IF($E53+$I53+$D$7&lt;=NU$22,0,IF(NU$22-$D$7&gt;=$E53,-VLOOKUP($C53,Input!$A$8:$HV$39,MATCH(NU$21,Input!$A$6:$HV$6,0),FALSE)/$G53*$F53,0))*$D53*$G$4/100</f>
        <v>-200214.46243298994</v>
      </c>
      <c r="NV53" s="1">
        <f>IF($E53+$I53+$D$7&lt;=NV$22,0,IF(NV$22-$D$7&gt;=$E53,-VLOOKUP($C53,Input!$A$8:$HV$39,MATCH(NV$21,Input!$A$6:$HV$6,0),FALSE)/$G53*$F53,0))*$D53*$G$4/100</f>
        <v>-200214.46243298994</v>
      </c>
      <c r="NW53" s="1">
        <f>IF($E53+$I53+$D$7&lt;=NW$22,0,IF(NW$22-$D$7&gt;=$E53,-VLOOKUP($C53,Input!$A$8:$HV$39,MATCH(NW$21,Input!$A$6:$HV$6,0),FALSE)/$G53*$F53,0))*$D53*$G$4/100</f>
        <v>-200214.46243298994</v>
      </c>
      <c r="NX53" s="1">
        <f>IF($E53+$I53+$D$7&lt;=NX$22,0,IF(NX$22-$D$7&gt;=$E53,-VLOOKUP($C53,Input!$A$8:$HV$39,MATCH(NX$21,Input!$A$6:$HV$6,0),FALSE)/$G53*$F53,0))*$D53*$G$4/100</f>
        <v>-200214.46243298994</v>
      </c>
      <c r="NY53" s="1">
        <f>IF($E53+$I53+$D$7&lt;=NY$22,0,IF(NY$22-$D$7&gt;=$E53,-VLOOKUP($C53,Input!$A$8:$HV$39,MATCH(NY$21,Input!$A$6:$HV$6,0),FALSE)/$G53*$F53,0))*$D53*$G$4/100</f>
        <v>-200214.46243298994</v>
      </c>
      <c r="NZ53" s="1">
        <f>IF($E53+$I53+$D$7&lt;=NZ$22,0,IF(NZ$22-$D$7&gt;=$E53,-VLOOKUP($C53,Input!$A$8:$HV$39,MATCH(NZ$21,Input!$A$6:$HV$6,0),FALSE)/$G53*$F53,0))*$D53*$G$4/100</f>
        <v>-200214.46243298994</v>
      </c>
      <c r="OA53" s="1">
        <f>IF($E53+$I53+$D$7&lt;=OA$22,0,IF(OA$22-$D$7&gt;=$E53,-VLOOKUP($C53,Input!$A$8:$HV$39,MATCH(OA$21,Input!$A$6:$HV$6,0),FALSE)/$G53*$F53,0))*$D53*$G$4/100</f>
        <v>-200214.46243298994</v>
      </c>
      <c r="OB53" s="1">
        <f>IF($E53+$I53+$D$7&lt;=OB$22,0,IF(OB$22-$D$7&gt;=$E53,-VLOOKUP($C53,Input!$A$8:$HV$39,MATCH(OB$21,Input!$A$6:$HV$6,0),FALSE)/$G53*$F53,0))*$D53*$G$4/100</f>
        <v>-200214.46243298994</v>
      </c>
      <c r="OC53" s="1">
        <f>IF($E53+$I53+$D$7&lt;=OC$22,0,IF(OC$22-$D$7&gt;=$E53,-VLOOKUP($C53,Input!$A$8:$HV$39,MATCH(OC$21,Input!$A$6:$HV$6,0),FALSE)/$G53*$F53,0))*$D53*$G$4/100</f>
        <v>0</v>
      </c>
      <c r="OD53" s="1">
        <f>IF($E53+$I53+$D$7&lt;=OD$22,0,IF(OD$22-$D$7&gt;=$E53,-VLOOKUP($C53,Input!$A$8:$HV$39,MATCH(OD$21,Input!$A$6:$HV$6,0),FALSE)/$G53*$F53,0))*$D53*$G$4/100</f>
        <v>0</v>
      </c>
      <c r="OE53" s="1">
        <f>IF($E53+$I53+$D$7&lt;=OE$22,0,IF(OE$22-$D$7&gt;=$E53,-VLOOKUP($C53,Input!$A$8:$HV$39,MATCH(OE$21,Input!$A$6:$HV$6,0),FALSE)/$G53*$F53,0))*$D53*$G$4/100</f>
        <v>0</v>
      </c>
      <c r="OF53" s="1">
        <f>IF($E53+$I53+$D$7&lt;=OF$22,0,IF(OF$22-$D$7&gt;=$E53,-VLOOKUP($C53,Input!$A$8:$HV$39,MATCH(OF$21,Input!$A$6:$HV$6,0),FALSE)/$G53*$F53,0))*$D53*$G$4/100</f>
        <v>0</v>
      </c>
      <c r="OG53" s="1">
        <f>IF($E53+$I53+$D$7&lt;=OG$22,0,IF(OG$22-$D$7&gt;=$E53,-VLOOKUP($C53,Input!$A$8:$HV$39,MATCH(OG$21,Input!$A$6:$HV$6,0),FALSE)/$G53*$F53,0))*$D53*$G$4/100</f>
        <v>0</v>
      </c>
      <c r="OH53" s="1">
        <f>IF($E53+$I53+$D$7&lt;=OH$22,0,IF(OH$22-$D$7&gt;=$E53,-VLOOKUP($C53,Input!$A$8:$HV$39,MATCH(OH$21,Input!$A$6:$HV$6,0),FALSE)/$G53*$F53,0))*$D53*$G$4/100</f>
        <v>0</v>
      </c>
      <c r="OI53" s="1">
        <f>IF($E53+$I53+$D$7&lt;=OI$22,0,IF(OI$22-$D$7&gt;=$E53,-VLOOKUP($C53,Input!$A$8:$HV$39,MATCH(OI$21,Input!$A$6:$HV$6,0),FALSE)/$G53*$F53,0))*$D53*$G$4/100</f>
        <v>0</v>
      </c>
      <c r="OK53" t="str">
        <f>VLOOKUP($C53,Input!$A$8:$HW$39,MATCH(OK$21,Input!$A$6:$HW$6,0),FALSE)</f>
        <v>NA</v>
      </c>
      <c r="OL53" s="1">
        <f>IF($E53+$I53+$D$7&lt;=OL$22,0,IF(OL$22-$D$7&gt;=$E53,IF(COUNTIF($KZ53:LP53,"&gt;0")&gt;0,VLOOKUP($C53,Input!$A$8:$HV$21,MATCH($OK$21+COUNTIF($KZ53:LP53,"&gt;0"),Input!$A$6:$HV$6,0),FALSE),0),0))*$D53</f>
        <v>0</v>
      </c>
      <c r="OM53" s="1">
        <f>IF($E53+$I53+$D$7&lt;=OM$22,0,IF(OM$22-$D$7&gt;=$E53,IF(COUNTIF($KZ53:LQ53,"&gt;0")&gt;0,VLOOKUP($C53,Input!$A$8:$HV$21,MATCH($OK$21+COUNTIF($KZ53:LQ53,"&gt;0"),Input!$A$6:$HV$6,0),FALSE),0),0))*$D53</f>
        <v>0</v>
      </c>
      <c r="ON53" s="1">
        <f>IF($E53+$I53+$D$7&lt;=ON$22,0,IF(ON$22-$D$7&gt;=$E53,IF(COUNTIF($KZ53:LR53,"&gt;0")&gt;0,VLOOKUP($C53,Input!$A$8:$HV$21,MATCH($OK$21+COUNTIF($KZ53:LR53,"&gt;0"),Input!$A$6:$HV$6,0),FALSE),0),0))*$D53</f>
        <v>0</v>
      </c>
      <c r="OO53" s="1">
        <f>IF($E53+$I53+$D$7&lt;=OO$22,0,IF(OO$22-$D$7&gt;=$E53,IF(COUNTIF($KZ53:LS53,"&gt;0")&gt;0,VLOOKUP($C53,Input!$A$8:$HV$21,MATCH($OK$21+COUNTIF($KZ53:LS53,"&gt;0"),Input!$A$6:$HV$6,0),FALSE),0),0))*$D53</f>
        <v>0</v>
      </c>
      <c r="OP53" s="1">
        <f>IF($E53+$I53+$D$7&lt;=OP$22,0,IF(OP$22-$D$7&gt;=$E53,IF(COUNTIF($KZ53:LT53,"&gt;0")&gt;0,VLOOKUP($C53,Input!$A$8:$HV$21,MATCH($OK$21+COUNTIF($KZ53:LT53,"&gt;0"),Input!$A$6:$HV$6,0),FALSE),0),0))*$D53</f>
        <v>0</v>
      </c>
      <c r="OQ53" s="1">
        <f>IF($E53+$I53+$D$7&lt;=OQ$22,0,IF(OQ$22-$D$7&gt;=$E53,IF(COUNTIF($KZ53:LU53,"&gt;0")&gt;0,VLOOKUP($C53,Input!$A$8:$HV$21,MATCH($OK$21+COUNTIF($KZ53:LU53,"&gt;0"),Input!$A$6:$HV$6,0),FALSE),0),0))*$D53</f>
        <v>0</v>
      </c>
      <c r="OR53" s="1">
        <f>IF($E53+$I53+$D$7&lt;=OR$22,0,IF(OR$22-$D$7&gt;=$E53,IF(COUNTIF($KZ53:LV53,"&gt;0")&gt;0,VLOOKUP($C53,Input!$A$8:$HV$21,MATCH($OK$21+COUNTIF($KZ53:LV53,"&gt;0"),Input!$A$6:$HV$6,0),FALSE),0),0))*$D53</f>
        <v>0</v>
      </c>
      <c r="OS53" s="1">
        <f>IF($E53+$I53+$D$7&lt;=OS$22,0,IF(OS$22-$D$7&gt;=$E53,IF(COUNTIF($KZ53:LW53,"&gt;0")&gt;0,VLOOKUP($C53,Input!$A$8:$HV$21,MATCH($OK$21+COUNTIF($KZ53:LW53,"&gt;0"),Input!$A$6:$HV$6,0),FALSE),0),0))*$D53</f>
        <v>0</v>
      </c>
      <c r="OT53" s="1">
        <f>IF($E53+$I53+$D$7&lt;=OT$22,0,IF(OT$22-$D$7&gt;=$E53,IF(COUNTIF($KZ53:LX53,"&gt;0")&gt;0,VLOOKUP($C53,Input!$A$8:$HV$21,MATCH($OK$21+COUNTIF($KZ53:LX53,"&gt;0"),Input!$A$6:$HV$6,0),FALSE),0),0))*$D53</f>
        <v>0</v>
      </c>
      <c r="OU53" s="1">
        <f>IF($E53+$I53+$D$7&lt;=OU$22,0,IF(OU$22-$D$7&gt;=$E53,IF(COUNTIF($KZ53:LY53,"&gt;0")&gt;0,VLOOKUP($C53,Input!$A$8:$HV$21,MATCH($OK$21+COUNTIF($KZ53:LY53,"&gt;0"),Input!$A$6:$HV$6,0),FALSE),0),0))*$D53</f>
        <v>0</v>
      </c>
      <c r="OV53" s="1">
        <f>IF($E53+$I53+$D$7&lt;=OV$22,0,IF(OV$22-$D$7&gt;=$E53,IF(COUNTIF($KZ53:LZ53,"&gt;0")&gt;0,VLOOKUP($C53,Input!$A$8:$HV$21,MATCH($OK$21+COUNTIF($KZ53:LZ53,"&gt;0"),Input!$A$6:$HV$6,0),FALSE),0),0))*$D53</f>
        <v>0</v>
      </c>
      <c r="OW53" s="1">
        <f>IF($E53+$I53+$D$7&lt;=OW$22,0,IF(OW$22-$D$7&gt;=$E53,IF(COUNTIF($KZ53:MA53,"&gt;0")&gt;0,VLOOKUP($C53,Input!$A$8:$HV$21,MATCH($OK$21+COUNTIF($KZ53:MA53,"&gt;0"),Input!$A$6:$HV$6,0),FALSE),0),0))*$D53</f>
        <v>0</v>
      </c>
      <c r="OX53" s="1">
        <f>IF($E53+$I53+$D$7&lt;=OX$22,0,IF(OX$22-$D$7&gt;=$E53,IF(COUNTIF($KZ53:MB53,"&gt;0")&gt;0,VLOOKUP($C53,Input!$A$8:$HV$21,MATCH($OK$21+COUNTIF($KZ53:MB53,"&gt;0"),Input!$A$6:$HV$6,0),FALSE),0),0))*$D53</f>
        <v>0</v>
      </c>
      <c r="OY53" s="1">
        <f>IF($E53+$I53+$D$7&lt;=OY$22,0,IF(OY$22-$D$7&gt;=$E53,IF(COUNTIF($KZ53:MC53,"&gt;0")&gt;0,VLOOKUP($C53,Input!$A$8:$HV$21,MATCH($OK$21+COUNTIF($KZ53:MC53,"&gt;0"),Input!$A$6:$HV$6,0),FALSE),0),0))*$D53</f>
        <v>0</v>
      </c>
      <c r="OZ53" s="1">
        <f>IF($E53+$I53+$D$7&lt;=OZ$22,0,IF(OZ$22-$D$7&gt;=$E53,IF(COUNTIF($KZ53:MD53,"&gt;0")&gt;0,VLOOKUP($C53,Input!$A$8:$HV$21,MATCH($OK$21+COUNTIF($KZ53:MD53,"&gt;0"),Input!$A$6:$HV$6,0),FALSE),0),0))*$D53</f>
        <v>0</v>
      </c>
      <c r="PA53" s="1">
        <f>IF($E53+$I53+$D$7&lt;=PA$22,0,IF(PA$22-$D$7&gt;=$E53,IF(COUNTIF($KZ53:ME53,"&gt;0")&gt;0,VLOOKUP($C53,Input!$A$8:$HV$21,MATCH($OK$21+COUNTIF($KZ53:ME53,"&gt;0"),Input!$A$6:$HV$6,0),FALSE),0),0))*$D53</f>
        <v>0</v>
      </c>
      <c r="PB53" s="1">
        <f>IF($E53+$I53+$D$7&lt;=PB$22,0,IF(PB$22-$D$7&gt;=$E53,IF(COUNTIF($KZ53:MF53,"&gt;0")&gt;0,VLOOKUP($C53,Input!$A$8:$HV$21,MATCH($OK$21+COUNTIF($KZ53:MF53,"&gt;0"),Input!$A$6:$HV$6,0),FALSE),0),0))*$D53</f>
        <v>0</v>
      </c>
      <c r="PC53" s="1">
        <f>IF($E53+$I53+$D$7&lt;=PC$22,0,IF(PC$22-$D$7&gt;=$E53,IF(COUNTIF($KZ53:MG53,"&gt;0")&gt;0,VLOOKUP($C53,Input!$A$8:$HV$21,MATCH($OK$21+COUNTIF($KZ53:MG53,"&gt;0"),Input!$A$6:$HV$6,0),FALSE),0),0))*$D53</f>
        <v>0</v>
      </c>
      <c r="PD53" s="1">
        <f>IF($E53+$I53+$D$7&lt;=PD$22,0,IF(PD$22-$D$7&gt;=$E53,IF(COUNTIF($KZ53:MH53,"&gt;0")&gt;0,VLOOKUP($C53,Input!$A$8:$HV$21,MATCH($OK$21+COUNTIF($KZ53:MH53,"&gt;0"),Input!$A$6:$HV$6,0),FALSE),0),0))*$D53</f>
        <v>0</v>
      </c>
      <c r="PE53" s="1">
        <f>IF($E53+$I53+$D$7&lt;=PE$22,0,IF(PE$22-$D$7&gt;=$E53,IF(COUNTIF($KZ53:MI53,"&gt;0")&gt;0,VLOOKUP($C53,Input!$A$8:$HV$21,MATCH($OK$21+COUNTIF($KZ53:MI53,"&gt;0"),Input!$A$6:$HV$6,0),FALSE),0),0))*$D53</f>
        <v>0</v>
      </c>
      <c r="PF53" s="1">
        <f>IF($E53+$I53+$D$7&lt;=PF$22,0,IF(PF$22-$D$7&gt;=$E53,IF(COUNTIF($KZ53:MJ53,"&gt;0")&gt;0,VLOOKUP($C53,Input!$A$8:$HV$21,MATCH($OK$21+COUNTIF($KZ53:MJ53,"&gt;0"),Input!$A$6:$HV$6,0),FALSE),0),0))*$D53</f>
        <v>0</v>
      </c>
      <c r="PG53" s="1">
        <f>IF($E53+$I53+$D$7&lt;=PG$22,0,IF(PG$22-$D$7&gt;=$E53,IF(COUNTIF($KZ53:MK53,"&gt;0")&gt;0,VLOOKUP($C53,Input!$A$8:$HV$21,MATCH($OK$21+COUNTIF($KZ53:MK53,"&gt;0"),Input!$A$6:$HV$6,0),FALSE),0),0))*$D53</f>
        <v>0</v>
      </c>
      <c r="PH53" s="1">
        <f>IF($E53+$I53+$D$7&lt;=PH$22,0,IF(PH$22-$D$7&gt;=$E53,IF(COUNTIF($KZ53:ML53,"&gt;0")&gt;0,VLOOKUP($C53,Input!$A$8:$HV$21,MATCH($OK$21+COUNTIF($KZ53:ML53,"&gt;0"),Input!$A$6:$HV$6,0),FALSE),0),0))*$D53</f>
        <v>0</v>
      </c>
      <c r="PI53" s="1">
        <f>IF($E53+$I53+$D$7&lt;=PI$22,0,IF(PI$22-$D$7&gt;=$E53,IF(COUNTIF($KZ53:MM53,"&gt;0")&gt;0,VLOOKUP($C53,Input!$A$8:$HV$21,MATCH($OK$21+COUNTIF($KZ53:MM53,"&gt;0"),Input!$A$6:$HV$6,0),FALSE),0),0))*$D53</f>
        <v>0</v>
      </c>
      <c r="PJ53" s="1">
        <f>IF($E53+$I53+$D$7&lt;=PJ$22,0,IF(PJ$22-$D$7&gt;=$E53,IF(COUNTIF($KZ53:MN53,"&gt;0")&gt;0,VLOOKUP($C53,Input!$A$8:$HV$21,MATCH($OK$21+COUNTIF($KZ53:MN53,"&gt;0"),Input!$A$6:$HV$6,0),FALSE),0),0))*$D53</f>
        <v>0</v>
      </c>
      <c r="PK53" s="1">
        <f>IF($E53+$I53+$D$7&lt;=PK$22,0,IF(PK$22-$D$7&gt;=$E53,IF(COUNTIF($KZ53:MO53,"&gt;0")&gt;0,VLOOKUP($C53,Input!$A$8:$HV$21,MATCH($OK$21+COUNTIF($KZ53:MO53,"&gt;0"),Input!$A$6:$HV$6,0),FALSE),0),0))*$D53</f>
        <v>0</v>
      </c>
      <c r="PL53" s="1">
        <f>IF($E53+$I53+$D$7&lt;=PL$22,0,IF(PL$22-$D$7&gt;=$E53,IF(COUNTIF($KZ53:MP53,"&gt;0")&gt;0,VLOOKUP($C53,Input!$A$8:$HV$21,MATCH($OK$21+COUNTIF($KZ53:MP53,"&gt;0"),Input!$A$6:$HV$6,0),FALSE),0),0))*$D53</f>
        <v>0</v>
      </c>
      <c r="PM53" s="1">
        <f>IF($E53+$I53+$D$7&lt;=PM$22,0,IF(PM$22-$D$7&gt;=$E53,IF(COUNTIF($KZ53:MQ53,"&gt;0")&gt;0,VLOOKUP($C53,Input!$A$8:$HV$21,MATCH($OK$21+COUNTIF($KZ53:MQ53,"&gt;0"),Input!$A$6:$HV$6,0),FALSE),0),0))*$D53</f>
        <v>0</v>
      </c>
      <c r="PN53" s="1">
        <f>IF($E53+$I53+$D$7&lt;=PN$22,0,IF(PN$22-$D$7&gt;=$E53,IF(COUNTIF($KZ53:MR53,"&gt;0")&gt;0,VLOOKUP($C53,Input!$A$8:$HV$21,MATCH($OK$21+COUNTIF($KZ53:MR53,"&gt;0"),Input!$A$6:$HV$6,0),FALSE),0),0))*$D53</f>
        <v>0</v>
      </c>
      <c r="PO53" s="1">
        <f>IF($E53+$I53+$D$7&lt;=PO$22,0,IF(PO$22-$D$7&gt;=$E53,IF(COUNTIF($KZ53:MS53,"&gt;0")&gt;0,VLOOKUP($C53,Input!$A$8:$HV$21,MATCH($OK$21+COUNTIF($KZ53:MS53,"&gt;0"),Input!$A$6:$HV$6,0),FALSE),0),0))*$D53</f>
        <v>0</v>
      </c>
      <c r="PP53" s="1">
        <f>IF($E53+$I53+$D$7&lt;=PP$22,0,IF(PP$22-$D$7&gt;=$E53,IF(COUNTIF($KZ53:MT53,"&gt;0")&gt;0,VLOOKUP($C53,Input!$A$8:$HV$21,MATCH($OK$21+COUNTIF($KZ53:MT53,"&gt;0"),Input!$A$6:$HV$6,0),FALSE),0),0))*$D53</f>
        <v>0</v>
      </c>
      <c r="PQ53" s="1">
        <f>IF($E53+$I53+$D$7&lt;=PQ$22,0,IF(PQ$22-$D$7&gt;=$E53,IF(COUNTIF($KZ53:MU53,"&gt;0")&gt;0,VLOOKUP($C53,Input!$A$8:$HV$21,MATCH($OK$21+COUNTIF($KZ53:MU53,"&gt;0"),Input!$A$6:$HV$6,0),FALSE),0),0))*$D53</f>
        <v>0</v>
      </c>
      <c r="PR53" s="1">
        <f>IF($E53+$I53+$D$7&lt;=PR$22,0,IF(PR$22-$D$7&gt;=$E53,IF(COUNTIF($KZ53:MV53,"&gt;0")&gt;0,VLOOKUP($C53,Input!$A$8:$HV$21,MATCH($OK$21+COUNTIF($KZ53:MV53,"&gt;0"),Input!$A$6:$HV$6,0),FALSE),0),0))*$D53</f>
        <v>0</v>
      </c>
      <c r="PS53" s="1">
        <f>IF($E53+$I53+$D$7&lt;=PS$22,0,IF(PS$22-$D$7&gt;=$E53,IF(COUNTIF($KZ53:MW53,"&gt;0")&gt;0,VLOOKUP($C53,Input!$A$8:$HV$21,MATCH($OK$21+COUNTIF($KZ53:MW53,"&gt;0"),Input!$A$6:$HV$6,0),FALSE),0),0))*$D53</f>
        <v>0</v>
      </c>
      <c r="PT53" s="1">
        <f>IF($E53+$I53+$D$7&lt;=PT$22,0,IF(PT$22-$D$7&gt;=$E53,IF(COUNTIF($KZ53:MX53,"&gt;0")&gt;0,VLOOKUP($C53,Input!$A$8:$HV$21,MATCH($OK$21+COUNTIF($KZ53:MX53,"&gt;0"),Input!$A$6:$HV$6,0),FALSE),0),0))*$D53</f>
        <v>0</v>
      </c>
      <c r="PV53" s="1" t="str">
        <f t="shared" si="169"/>
        <v>2030 MY 40' CNG w Midlife Rebuild {234 Buses}</v>
      </c>
      <c r="PW53" s="1">
        <f t="shared" si="172"/>
        <v>0</v>
      </c>
      <c r="PX53" s="1">
        <f t="shared" si="173"/>
        <v>0</v>
      </c>
      <c r="PY53" s="1">
        <f t="shared" si="174"/>
        <v>0</v>
      </c>
      <c r="PZ53" s="1">
        <f t="shared" si="175"/>
        <v>0</v>
      </c>
      <c r="QA53" s="1">
        <f t="shared" si="176"/>
        <v>0</v>
      </c>
      <c r="QB53" s="1">
        <f t="shared" si="177"/>
        <v>0</v>
      </c>
      <c r="QC53" s="1">
        <f t="shared" si="178"/>
        <v>0</v>
      </c>
      <c r="QD53" s="1">
        <f t="shared" si="179"/>
        <v>0</v>
      </c>
      <c r="QE53" s="1">
        <f t="shared" si="180"/>
        <v>0</v>
      </c>
      <c r="QF53" s="1">
        <f t="shared" si="181"/>
        <v>0</v>
      </c>
      <c r="QG53" s="1">
        <f t="shared" si="182"/>
        <v>0</v>
      </c>
      <c r="QH53" s="1">
        <f t="shared" si="183"/>
        <v>0</v>
      </c>
      <c r="QI53" s="1">
        <f t="shared" si="184"/>
        <v>0</v>
      </c>
      <c r="QJ53" s="1">
        <f t="shared" si="185"/>
        <v>0</v>
      </c>
      <c r="QK53" s="1">
        <f t="shared" si="186"/>
        <v>170220307.66320872</v>
      </c>
      <c r="QL53" s="1">
        <f t="shared" si="187"/>
        <v>13865377.638533829</v>
      </c>
      <c r="QM53" s="1">
        <f t="shared" si="188"/>
        <v>13883586.467081627</v>
      </c>
      <c r="QN53" s="1">
        <f t="shared" si="189"/>
        <v>13892552.195879636</v>
      </c>
      <c r="QO53" s="1">
        <f t="shared" si="190"/>
        <v>13919017.733987745</v>
      </c>
      <c r="QP53" s="1">
        <f t="shared" si="191"/>
        <v>13956542.413018128</v>
      </c>
      <c r="QQ53" s="1">
        <f t="shared" si="192"/>
        <v>22181399.653353907</v>
      </c>
      <c r="QR53" s="1">
        <f t="shared" si="193"/>
        <v>14004459.886187216</v>
      </c>
      <c r="QS53" s="1">
        <f t="shared" si="194"/>
        <v>14006659.569134729</v>
      </c>
      <c r="QT53" s="1">
        <f t="shared" si="195"/>
        <v>14024207.795267776</v>
      </c>
      <c r="QU53" s="1">
        <f t="shared" si="196"/>
        <v>14034480.778285291</v>
      </c>
      <c r="QV53" s="1">
        <f t="shared" si="197"/>
        <v>14042554.898979409</v>
      </c>
      <c r="QW53" s="1">
        <f t="shared" si="198"/>
        <v>14071848.307797136</v>
      </c>
      <c r="QX53" s="1">
        <f t="shared" si="199"/>
        <v>14111006.028821761</v>
      </c>
      <c r="QY53" s="1">
        <f t="shared" si="200"/>
        <v>0</v>
      </c>
      <c r="QZ53" s="1">
        <f t="shared" si="201"/>
        <v>0</v>
      </c>
      <c r="RA53" s="1">
        <f t="shared" si="202"/>
        <v>0</v>
      </c>
      <c r="RB53" s="1">
        <f t="shared" si="203"/>
        <v>0</v>
      </c>
      <c r="RC53" s="1">
        <f t="shared" si="204"/>
        <v>0</v>
      </c>
      <c r="RD53" s="1">
        <f t="shared" si="205"/>
        <v>0</v>
      </c>
      <c r="RE53" s="1">
        <f t="shared" si="206"/>
        <v>0</v>
      </c>
      <c r="RF53" s="1">
        <f t="shared" si="207"/>
        <v>360214001.0295369</v>
      </c>
      <c r="RG53" s="1">
        <f t="shared" si="208"/>
        <v>215341337.07078424</v>
      </c>
      <c r="RH53" s="72"/>
      <c r="RI53" s="37"/>
    </row>
    <row r="54" spans="1:477" x14ac:dyDescent="0.25">
      <c r="A54" s="50"/>
      <c r="B54" s="143"/>
      <c r="C54" s="111" t="s">
        <v>76</v>
      </c>
      <c r="D54" s="108">
        <f t="shared" si="171"/>
        <v>234</v>
      </c>
      <c r="E54" s="110">
        <f t="shared" si="209"/>
        <v>2031</v>
      </c>
      <c r="F54" s="68">
        <f t="shared" si="168"/>
        <v>40000</v>
      </c>
      <c r="G54" s="69">
        <f>VLOOKUP($C54,Input!$A$8:$HV$39,MATCH(G$21,Input!$A$6:$HV$6,0),FALSE)</f>
        <v>2.91</v>
      </c>
      <c r="H54" s="123">
        <f>VLOOKUP($C54,Input!$A$8:$HV$39,MATCH(H$21,Input!$A$6:$HV$6,0),FALSE)</f>
        <v>0</v>
      </c>
      <c r="I54" s="70">
        <f>VLOOKUP($C54,Input!$A$8:$HV$39,MATCH(I$21,Input!$A$6:$HV$6,0),FALSE)</f>
        <v>14</v>
      </c>
      <c r="J54" s="1">
        <f>+IF($E54=J$22,VLOOKUP($C54,Input!$A$8:$AN$39,MATCH(J$21,Input!$A$6:$AN$6,0),FALSE)+$H54,0)*$D54</f>
        <v>0</v>
      </c>
      <c r="K54" s="1">
        <f>+IF($E54=K$22,VLOOKUP($C54,Input!$A$8:$AN$39,MATCH(K$21,Input!$A$6:$AN$6,0),FALSE)+$H54,0)*$D54</f>
        <v>0</v>
      </c>
      <c r="L54" s="1">
        <f>+IF($E54=L$22,VLOOKUP($C54,Input!$A$8:$AN$39,MATCH(L$21,Input!$A$6:$AN$6,0),FALSE)+$H54,0)*$D54</f>
        <v>0</v>
      </c>
      <c r="M54" s="1">
        <f>+IF($E54=M$22,VLOOKUP($C54,Input!$A$8:$AN$39,MATCH(M$21,Input!$A$6:$AN$6,0),FALSE)+$H54,0)*$D54</f>
        <v>0</v>
      </c>
      <c r="N54" s="1">
        <f>+IF($E54=N$22,VLOOKUP($C54,Input!$A$8:$AN$39,MATCH(N$21,Input!$A$6:$AN$6,0),FALSE)+$H54,0)*$D54</f>
        <v>0</v>
      </c>
      <c r="O54" s="1">
        <f>+IF($E54=O$22,VLOOKUP($C54,Input!$A$8:$AN$39,MATCH(O$21,Input!$A$6:$AN$6,0),FALSE)+$H54,0)*$D54</f>
        <v>0</v>
      </c>
      <c r="P54" s="1">
        <f>+IF($E54=P$22,VLOOKUP($C54,Input!$A$8:$AN$39,MATCH(P$21,Input!$A$6:$AN$6,0),FALSE)+$H54,0)*$D54</f>
        <v>0</v>
      </c>
      <c r="Q54" s="1">
        <f>+IF($E54=Q$22,VLOOKUP($C54,Input!$A$8:$AN$39,MATCH(Q$21,Input!$A$6:$AN$6,0),FALSE)+$H54,0)*$D54</f>
        <v>0</v>
      </c>
      <c r="R54" s="1">
        <f>+IF($E54=R$22,VLOOKUP($C54,Input!$A$8:$AN$39,MATCH(R$21,Input!$A$6:$AN$6,0),FALSE)+$H54,0)*$D54</f>
        <v>0</v>
      </c>
      <c r="S54" s="1">
        <f>+IF($E54=S$22,VLOOKUP($C54,Input!$A$8:$AN$39,MATCH(S$21,Input!$A$6:$AN$6,0),FALSE)+$H54,0)*$D54</f>
        <v>0</v>
      </c>
      <c r="T54" s="1">
        <f>+IF($E54=T$22,VLOOKUP($C54,Input!$A$8:$AN$39,MATCH(T$21,Input!$A$6:$AN$6,0),FALSE)+$H54,0)*$D54</f>
        <v>0</v>
      </c>
      <c r="U54" s="1">
        <f>+IF($E54=U$22,VLOOKUP($C54,Input!$A$8:$AN$39,MATCH(U$21,Input!$A$6:$AN$6,0),FALSE)+$H54,0)*$D54</f>
        <v>0</v>
      </c>
      <c r="V54" s="1">
        <f>+IF($E54=V$22,VLOOKUP($C54,Input!$A$8:$AN$39,MATCH(V$21,Input!$A$6:$AN$6,0),FALSE)+$H54,0)*$D54</f>
        <v>0</v>
      </c>
      <c r="W54" s="1">
        <f>+IF($E54=W$22,VLOOKUP($C54,Input!$A$8:$AN$39,MATCH(W$21,Input!$A$6:$AN$6,0),FALSE)+$H54,0)*$D54</f>
        <v>0</v>
      </c>
      <c r="X54" s="1">
        <f>+IF($E54=X$22,VLOOKUP($C54,Input!$A$8:$AN$39,MATCH(X$21,Input!$A$6:$AN$6,0),FALSE)+$H54,0)*$D54</f>
        <v>0</v>
      </c>
      <c r="Y54" s="1">
        <f>+IF($E54=Y$22,VLOOKUP($C54,Input!$A$8:$AN$39,MATCH(Y$21,Input!$A$6:$AN$6,0),FALSE)+$H54,0)*$D54</f>
        <v>155981290.4306412</v>
      </c>
      <c r="Z54" s="1">
        <f>+IF($E54=Z$22,VLOOKUP($C54,Input!$A$8:$AN$39,MATCH(Z$21,Input!$A$6:$AN$6,0),FALSE)+$H54,0)*$D54</f>
        <v>0</v>
      </c>
      <c r="AA54" s="1">
        <f>+IF($E54=AA$22,VLOOKUP($C54,Input!$A$8:$AN$39,MATCH(AA$21,Input!$A$6:$AN$6,0),FALSE)+$H54,0)*$D54</f>
        <v>0</v>
      </c>
      <c r="AB54" s="1">
        <f>+IF($E54=AB$22,VLOOKUP($C54,Input!$A$8:$AN$39,MATCH(AB$21,Input!$A$6:$AN$6,0),FALSE)+$H54,0)*$D54</f>
        <v>0</v>
      </c>
      <c r="AC54" s="1">
        <f>+IF($E54=AC$22,VLOOKUP($C54,Input!$A$8:$AN$39,MATCH(AC$21,Input!$A$6:$AN$6,0),FALSE)+$H54,0)*$D54</f>
        <v>0</v>
      </c>
      <c r="AD54" s="1">
        <f>+IF($E54=AD$22,VLOOKUP($C54,Input!$A$8:$AN$39,MATCH(AD$21,Input!$A$6:$AN$6,0),FALSE)+$H54,0)*$D54</f>
        <v>0</v>
      </c>
      <c r="AE54" s="1">
        <f>+IF($E54=AE$22,VLOOKUP($C54,Input!$A$8:$AN$39,MATCH(AE$21,Input!$A$6:$AN$6,0),FALSE)+$H54,0)*$D54</f>
        <v>0</v>
      </c>
      <c r="AF54" s="1">
        <f>+IF($E54=AF$22,VLOOKUP($C54,Input!$A$8:$AN$39,MATCH(AF$21,Input!$A$6:$AN$6,0),FALSE)+$H54,0)*$D54</f>
        <v>0</v>
      </c>
      <c r="AG54" s="1">
        <f>+IF($E54=AG$22,VLOOKUP($C54,Input!$A$8:$AN$39,MATCH(AG$21,Input!$A$6:$AN$6,0),FALSE)+$H54,0)*$D54</f>
        <v>0</v>
      </c>
      <c r="AH54" s="1">
        <f>+IF($E54=AH$22,VLOOKUP($C54,Input!$A$8:$AN$39,MATCH(AH$21,Input!$A$6:$AN$6,0),FALSE)+$H54,0)*$D54</f>
        <v>0</v>
      </c>
      <c r="AI54" s="1">
        <f>+IF($E54=AI$22,VLOOKUP($C54,Input!$A$8:$AN$39,MATCH(AI$21,Input!$A$6:$AN$6,0),FALSE)+$H54,0)*$D54</f>
        <v>0</v>
      </c>
      <c r="AJ54" s="1">
        <f>+IF($E54=AJ$22,VLOOKUP($C54,Input!$A$8:$AN$39,MATCH(AJ$21,Input!$A$6:$AN$6,0),FALSE)+$H54,0)*$D54</f>
        <v>0</v>
      </c>
      <c r="AK54" s="1">
        <f>+IF($E54=AK$22,VLOOKUP($C54,Input!$A$8:$AN$39,MATCH(AK$21,Input!$A$6:$AN$6,0),FALSE)+$H54,0)*$D54</f>
        <v>0</v>
      </c>
      <c r="AL54" s="1">
        <f>+IF($E54=AL$22,VLOOKUP($C54,Input!$A$8:$AN$39,MATCH(AL$21,Input!$A$6:$AN$6,0),FALSE)+$H54,0)*$D54</f>
        <v>0</v>
      </c>
      <c r="AM54" s="1">
        <f>+IF($E54=AM$22,VLOOKUP($C54,Input!$A$8:$AN$39,MATCH(AM$21,Input!$A$6:$AN$6,0),FALSE)+$H54,0)*$D54</f>
        <v>0</v>
      </c>
      <c r="AN54" s="1">
        <f>+IF($E54=AN$22,VLOOKUP($C54,Input!$A$8:$AN$39,MATCH(AN$21,Input!$A$6:$AN$6,0),FALSE)+$H54,0)*$D54</f>
        <v>0</v>
      </c>
      <c r="AO54" s="1">
        <f>+IF($E54=AO$22,VLOOKUP($C54,Input!$A$8:$AN$39,MATCH(AO$21,Input!$A$6:$AN$6,0),FALSE)+$H54,0)*$D54</f>
        <v>0</v>
      </c>
      <c r="AP54" s="1">
        <f>+IF($E54=AP$22,VLOOKUP($C54,Input!$A$8:$AN$39,MATCH(AP$21,Input!$A$6:$AN$6,0),FALSE)+$H54,0)*$D54</f>
        <v>0</v>
      </c>
      <c r="AQ54" s="1">
        <f>+IF($E54=AQ$22,VLOOKUP($C54,Input!$A$8:$AN$39,MATCH(AQ$21,Input!$A$6:$AN$6,0),FALSE)+$H54,0)*$D54</f>
        <v>0</v>
      </c>
      <c r="AR54" s="1">
        <f>+IF($E54=AR$22,VLOOKUP($C54,Input!$A$8:$AN$39,MATCH(AR$21,Input!$A$6:$AN$6,0),FALSE)+$H54,0)*$D54</f>
        <v>0</v>
      </c>
      <c r="AT54" t="str">
        <f>VLOOKUP($C54,Input!$A$8:$HV$39,MATCH(AT$21,Input!$A$6:$HV$6,0),FALSE)</f>
        <v>Parts and administrative cost</v>
      </c>
      <c r="AU54" s="1">
        <f>+IF($E54=AU$22,VLOOKUP($C54,Input!$A$8:$HV$39,MATCH(AU$21,Input!$A$6:$HV$6,0),FALSE),0)*$D54</f>
        <v>0</v>
      </c>
      <c r="AV54" s="1">
        <f>+IF($E54=AV$22,VLOOKUP($C54,Input!$A$8:$HV$39,MATCH(AV$21,Input!$A$6:$HV$6,0),FALSE),0)*$D54</f>
        <v>0</v>
      </c>
      <c r="AW54" s="1">
        <f>+IF($E54=AW$22,VLOOKUP($C54,Input!$A$8:$HV$39,MATCH(AW$21,Input!$A$6:$HV$6,0),FALSE),0)*$D54</f>
        <v>0</v>
      </c>
      <c r="AX54" s="1">
        <f>+IF($E54=AX$22,VLOOKUP($C54,Input!$A$8:$HV$39,MATCH(AX$21,Input!$A$6:$HV$6,0),FALSE),0)*$D54</f>
        <v>0</v>
      </c>
      <c r="AY54" s="1">
        <f>+IF($E54=AY$22,VLOOKUP($C54,Input!$A$8:$HV$39,MATCH(AY$21,Input!$A$6:$HV$6,0),FALSE),0)*$D54</f>
        <v>0</v>
      </c>
      <c r="AZ54" s="1">
        <f>+IF($E54=AZ$22,VLOOKUP($C54,Input!$A$8:$HV$39,MATCH(AZ$21,Input!$A$6:$HV$6,0),FALSE),0)*$D54</f>
        <v>0</v>
      </c>
      <c r="BA54" s="1">
        <f>+IF($E54=BA$22,VLOOKUP($C54,Input!$A$8:$HV$39,MATCH(BA$21,Input!$A$6:$HV$6,0),FALSE),0)*$D54</f>
        <v>0</v>
      </c>
      <c r="BB54" s="1">
        <f>+IF($E54=BB$22,VLOOKUP($C54,Input!$A$8:$HV$39,MATCH(BB$21,Input!$A$6:$HV$6,0),FALSE),0)*$D54</f>
        <v>0</v>
      </c>
      <c r="BC54" s="1">
        <f>+IF($E54=BC$22,VLOOKUP($C54,Input!$A$8:$HV$39,MATCH(BC$21,Input!$A$6:$HV$6,0),FALSE),0)*$D54</f>
        <v>0</v>
      </c>
      <c r="BD54" s="1">
        <f>+IF($E54=BD$22,VLOOKUP($C54,Input!$A$8:$HV$39,MATCH(BD$21,Input!$A$6:$HV$6,0),FALSE),0)*$D54</f>
        <v>0</v>
      </c>
      <c r="BE54" s="1">
        <f>+IF($E54=BE$22,VLOOKUP($C54,Input!$A$8:$HV$39,MATCH(BE$21,Input!$A$6:$HV$6,0),FALSE),0)*$D54</f>
        <v>0</v>
      </c>
      <c r="BF54" s="1">
        <f>+IF($E54=BF$22,VLOOKUP($C54,Input!$A$8:$HV$39,MATCH(BF$21,Input!$A$6:$HV$6,0),FALSE),0)*$D54</f>
        <v>0</v>
      </c>
      <c r="BG54" s="1">
        <f>+IF($E54=BG$22,VLOOKUP($C54,Input!$A$8:$HV$39,MATCH(BG$21,Input!$A$6:$HV$6,0),FALSE),0)*$D54</f>
        <v>0</v>
      </c>
      <c r="BH54" s="1">
        <f>+IF($E54=BH$22,VLOOKUP($C54,Input!$A$8:$HV$39,MATCH(BH$21,Input!$A$6:$HV$6,0),FALSE),0)*$D54</f>
        <v>0</v>
      </c>
      <c r="BI54" s="1">
        <f>+IF($E54=BI$22,VLOOKUP($C54,Input!$A$8:$HV$39,MATCH(BI$21,Input!$A$6:$HV$6,0),FALSE),0)*$D54</f>
        <v>0</v>
      </c>
      <c r="BJ54" s="1">
        <f>+IF($E54=BJ$22,VLOOKUP($C54,Input!$A$8:$HV$39,MATCH(BJ$21,Input!$A$6:$HV$6,0),FALSE),0)*$D54</f>
        <v>3899532.2607660303</v>
      </c>
      <c r="BK54" s="1">
        <f>+IF($E54=BK$22,VLOOKUP($C54,Input!$A$8:$HV$39,MATCH(BK$21,Input!$A$6:$HV$6,0),FALSE),0)*$D54</f>
        <v>0</v>
      </c>
      <c r="BL54" s="1">
        <f>+IF($E54=BL$22,VLOOKUP($C54,Input!$A$8:$HV$39,MATCH(BL$21,Input!$A$6:$HV$6,0),FALSE),0)*$D54</f>
        <v>0</v>
      </c>
      <c r="BM54" s="1">
        <f>+IF($E54=BM$22,VLOOKUP($C54,Input!$A$8:$HV$39,MATCH(BM$21,Input!$A$6:$HV$6,0),FALSE),0)*$D54</f>
        <v>0</v>
      </c>
      <c r="BN54" s="1">
        <f>+IF($E54=BN$22,VLOOKUP($C54,Input!$A$8:$HV$39,MATCH(BN$21,Input!$A$6:$HV$6,0),FALSE),0)*$D54</f>
        <v>0</v>
      </c>
      <c r="BO54" s="1">
        <f>+IF($E54=BO$22,VLOOKUP($C54,Input!$A$8:$HV$39,MATCH(BO$21,Input!$A$6:$HV$6,0),FALSE),0)*$D54</f>
        <v>0</v>
      </c>
      <c r="BP54" s="1">
        <f>+IF($E54=BP$22,VLOOKUP($C54,Input!$A$8:$HV$39,MATCH(BP$21,Input!$A$6:$HV$6,0),FALSE),0)*$D54</f>
        <v>0</v>
      </c>
      <c r="BQ54" s="1">
        <f>+IF($E54=BQ$22,VLOOKUP($C54,Input!$A$8:$HV$39,MATCH(BQ$21,Input!$A$6:$HV$6,0),FALSE),0)*$D54</f>
        <v>0</v>
      </c>
      <c r="BR54" s="1">
        <f>+IF($E54=BR$22,VLOOKUP($C54,Input!$A$8:$HV$39,MATCH(BR$21,Input!$A$6:$HV$6,0),FALSE),0)*$D54</f>
        <v>0</v>
      </c>
      <c r="BS54" s="1">
        <f>+IF($E54=BS$22,VLOOKUP($C54,Input!$A$8:$HV$39,MATCH(BS$21,Input!$A$6:$HV$6,0),FALSE),0)*$D54</f>
        <v>0</v>
      </c>
      <c r="BT54" s="1">
        <f>+IF($E54=BT$22,VLOOKUP($C54,Input!$A$8:$HV$39,MATCH(BT$21,Input!$A$6:$HV$6,0),FALSE),0)*$D54</f>
        <v>0</v>
      </c>
      <c r="BU54" s="1">
        <f>+IF($E54=BU$22,VLOOKUP($C54,Input!$A$8:$HV$39,MATCH(BU$21,Input!$A$6:$HV$6,0),FALSE),0)*$D54</f>
        <v>0</v>
      </c>
      <c r="BV54" s="1">
        <f>+IF($E54=BV$22,VLOOKUP($C54,Input!$A$8:$HV$39,MATCH(BV$21,Input!$A$6:$HV$6,0),FALSE),0)*$D54</f>
        <v>0</v>
      </c>
      <c r="BW54" s="1">
        <f>+IF($E54=BW$22,VLOOKUP($C54,Input!$A$8:$HV$39,MATCH(BW$21,Input!$A$6:$HV$6,0),FALSE),0)*$D54</f>
        <v>0</v>
      </c>
      <c r="BX54" s="1">
        <f>+IF($E54=BX$22,VLOOKUP($C54,Input!$A$8:$HV$39,MATCH(BX$21,Input!$A$6:$HV$6,0),FALSE),0)*$D54</f>
        <v>0</v>
      </c>
      <c r="BY54" s="1">
        <f>+IF($E54=BY$22,VLOOKUP($C54,Input!$A$8:$HV$39,MATCH(BY$21,Input!$A$6:$HV$6,0),FALSE),0)*$D54</f>
        <v>0</v>
      </c>
      <c r="BZ54" s="1">
        <f>+IF($E54=BZ$22,VLOOKUP($C54,Input!$A$8:$HV$39,MATCH(BZ$21,Input!$A$6:$HV$6,0),FALSE),0)*$D54</f>
        <v>0</v>
      </c>
      <c r="CA54" s="1">
        <f>+IF($E54=CA$22,VLOOKUP($C54,Input!$A$8:$HV$39,MATCH(CA$21,Input!$A$6:$HV$6,0),FALSE),0)*$D54</f>
        <v>0</v>
      </c>
      <c r="CB54" s="1">
        <f>+IF($E54=CB$22,VLOOKUP($C54,Input!$A$8:$HV$39,MATCH(CB$21,Input!$A$6:$HV$6,0),FALSE),0)*$D54</f>
        <v>0</v>
      </c>
      <c r="CC54" s="1">
        <f>+IF($E54=CC$22,VLOOKUP($C54,Input!$A$8:$HV$39,MATCH(CC$21,Input!$A$6:$HV$6,0),FALSE),0)*$D54</f>
        <v>0</v>
      </c>
      <c r="CE54" t="str">
        <f>VLOOKUP($C54,Input!$A$8:$HV$39,MATCH(CE$21,Input!$A$6:$HV$6,0),FALSE)</f>
        <v>Engine Rebuild @ 7 Yr</v>
      </c>
      <c r="CF54" s="1">
        <f>IF($E54+$I54+$D$7&lt;=CF$22,0,IF(CF$22-$D$7&gt;=$E54,IF(COUNTIF($KZ54:LP54,"&gt;0")&gt;0,VLOOKUP($C54,Input!$A$8:$HV$21,MATCH($CE$21+COUNTIF($KZ54:LP54,"&gt;0"),Input!$A$6:$HV$6,0),FALSE),0),0))*$D54</f>
        <v>0</v>
      </c>
      <c r="CG54" s="1">
        <f>IF($E54+$I54+$D$7&lt;=CG$22,0,IF(CG$22-$D$7&gt;=$E54,IF(COUNTIF($KZ54:LQ54,"&gt;0")&gt;0,VLOOKUP($C54,Input!$A$8:$HV$21,MATCH($CE$21+COUNTIF($KZ54:LQ54,"&gt;0"),Input!$A$6:$HV$6,0),FALSE),0),0))*$D54</f>
        <v>0</v>
      </c>
      <c r="CH54" s="1">
        <f>IF($E54+$I54+$D$7&lt;=CH$22,0,IF(CH$22-$D$7&gt;=$E54,IF(COUNTIF($KZ54:LR54,"&gt;0")&gt;0,VLOOKUP($C54,Input!$A$8:$HV$21,MATCH($CE$21+COUNTIF($KZ54:LR54,"&gt;0"),Input!$A$6:$HV$6,0),FALSE),0),0))*$D54</f>
        <v>0</v>
      </c>
      <c r="CI54" s="1">
        <f>IF($E54+$I54+$D$7&lt;=CI$22,0,IF(CI$22-$D$7&gt;=$E54,IF(COUNTIF($KZ54:LS54,"&gt;0")&gt;0,VLOOKUP($C54,Input!$A$8:$HV$21,MATCH($CE$21+COUNTIF($KZ54:LS54,"&gt;0"),Input!$A$6:$HV$6,0),FALSE),0),0))*$D54</f>
        <v>0</v>
      </c>
      <c r="CJ54" s="1">
        <f>IF($E54+$I54+$D$7&lt;=CJ$22,0,IF(CJ$22-$D$7&gt;=$E54,IF(COUNTIF($KZ54:LT54,"&gt;0")&gt;0,VLOOKUP($C54,Input!$A$8:$HV$21,MATCH($CE$21+COUNTIF($KZ54:LT54,"&gt;0"),Input!$A$6:$HV$6,0),FALSE),0),0))*$D54</f>
        <v>0</v>
      </c>
      <c r="CK54" s="1">
        <f>IF($E54+$I54+$D$7&lt;=CK$22,0,IF(CK$22-$D$7&gt;=$E54,IF(COUNTIF($KZ54:LU54,"&gt;0")&gt;0,VLOOKUP($C54,Input!$A$8:$HV$21,MATCH($CE$21+COUNTIF($KZ54:LU54,"&gt;0"),Input!$A$6:$HV$6,0),FALSE),0),0))*$D54</f>
        <v>0</v>
      </c>
      <c r="CL54" s="1">
        <f>IF($E54+$I54+$D$7&lt;=CL$22,0,IF(CL$22-$D$7&gt;=$E54,IF(COUNTIF($KZ54:LV54,"&gt;0")&gt;0,VLOOKUP($C54,Input!$A$8:$HV$21,MATCH($CE$21+COUNTIF($KZ54:LV54,"&gt;0"),Input!$A$6:$HV$6,0),FALSE),0),0))*$D54</f>
        <v>0</v>
      </c>
      <c r="CM54" s="1">
        <f>IF($E54+$I54+$D$7&lt;=CM$22,0,IF(CM$22-$D$7&gt;=$E54,IF(COUNTIF($KZ54:LW54,"&gt;0")&gt;0,VLOOKUP($C54,Input!$A$8:$HV$21,MATCH($CE$21+COUNTIF($KZ54:LW54,"&gt;0"),Input!$A$6:$HV$6,0),FALSE),0),0))*$D54</f>
        <v>0</v>
      </c>
      <c r="CN54" s="1">
        <f>IF($E54+$I54+$D$7&lt;=CN$22,0,IF(CN$22-$D$7&gt;=$E54,IF(COUNTIF($KZ54:LX54,"&gt;0")&gt;0,VLOOKUP($C54,Input!$A$8:$HV$21,MATCH($CE$21+COUNTIF($KZ54:LX54,"&gt;0"),Input!$A$6:$HV$6,0),FALSE),0),0))*$D54</f>
        <v>0</v>
      </c>
      <c r="CO54" s="1">
        <f>IF($E54+$I54+$D$7&lt;=CO$22,0,IF(CO$22-$D$7&gt;=$E54,IF(COUNTIF($KZ54:LY54,"&gt;0")&gt;0,VLOOKUP($C54,Input!$A$8:$HV$21,MATCH($CE$21+COUNTIF($KZ54:LY54,"&gt;0"),Input!$A$6:$HV$6,0),FALSE),0),0))*$D54</f>
        <v>0</v>
      </c>
      <c r="CP54" s="1">
        <f>IF($E54+$I54+$D$7&lt;=CP$22,0,IF(CP$22-$D$7&gt;=$E54,IF(COUNTIF($KZ54:LZ54,"&gt;0")&gt;0,VLOOKUP($C54,Input!$A$8:$HV$21,MATCH($CE$21+COUNTIF($KZ54:LZ54,"&gt;0"),Input!$A$6:$HV$6,0),FALSE),0),0))*$D54</f>
        <v>0</v>
      </c>
      <c r="CQ54" s="1">
        <f>IF($E54+$I54+$D$7&lt;=CQ$22,0,IF(CQ$22-$D$7&gt;=$E54,IF(COUNTIF($KZ54:MA54,"&gt;0")&gt;0,VLOOKUP($C54,Input!$A$8:$HV$21,MATCH($CE$21+COUNTIF($KZ54:MA54,"&gt;0"),Input!$A$6:$HV$6,0),FALSE),0),0))*$D54</f>
        <v>0</v>
      </c>
      <c r="CR54" s="1">
        <f>IF($E54+$I54+$D$7&lt;=CR$22,0,IF(CR$22-$D$7&gt;=$E54,IF(COUNTIF($KZ54:MB54,"&gt;0")&gt;0,VLOOKUP($C54,Input!$A$8:$HV$21,MATCH($CE$21+COUNTIF($KZ54:MB54,"&gt;0"),Input!$A$6:$HV$6,0),FALSE),0),0))*$D54</f>
        <v>0</v>
      </c>
      <c r="CS54" s="1">
        <f>IF($E54+$I54+$D$7&lt;=CS$22,0,IF(CS$22-$D$7&gt;=$E54,IF(COUNTIF($KZ54:MC54,"&gt;0")&gt;0,VLOOKUP($C54,Input!$A$8:$HV$21,MATCH($CE$21+COUNTIF($KZ54:MC54,"&gt;0"),Input!$A$6:$HV$6,0),FALSE),0),0))*$D54</f>
        <v>0</v>
      </c>
      <c r="CT54" s="1">
        <f>IF($E54+$I54+$D$7&lt;=CT$22,0,IF(CT$22-$D$7&gt;=$E54,IF(COUNTIF($KZ54:MD54,"&gt;0")&gt;0,VLOOKUP($C54,Input!$A$8:$HV$21,MATCH($CE$21+COUNTIF($KZ54:MD54,"&gt;0"),Input!$A$6:$HV$6,0),FALSE),0),0))*$D54</f>
        <v>0</v>
      </c>
      <c r="CU54" s="1">
        <f>IF($E54+$I54+$D$7&lt;=CU$22,0,IF(CU$22-$D$7&gt;=$E54,IF(COUNTIF($KZ54:ME54,"&gt;0")&gt;0,VLOOKUP($C54,Input!$A$8:$HV$21,MATCH($CE$21+COUNTIF($KZ54:ME54,"&gt;0"),Input!$A$6:$HV$6,0),FALSE),0),0))*$D54</f>
        <v>0</v>
      </c>
      <c r="CV54" s="1">
        <f>IF($E54+$I54+$D$7&lt;=CV$22,0,IF(CV$22-$D$7&gt;=$E54,IF(COUNTIF($KZ54:MF54,"&gt;0")&gt;0,VLOOKUP($C54,Input!$A$8:$HV$21,MATCH($CE$21+COUNTIF($KZ54:MF54,"&gt;0"),Input!$A$6:$HV$6,0),FALSE),0),0))*$D54</f>
        <v>0</v>
      </c>
      <c r="CW54" s="1">
        <f>IF($E54+$I54+$D$7&lt;=CW$22,0,IF(CW$22-$D$7&gt;=$E54,IF(COUNTIF($KZ54:MG54,"&gt;0")&gt;0,VLOOKUP($C54,Input!$A$8:$HV$21,MATCH($CE$21+COUNTIF($KZ54:MG54,"&gt;0"),Input!$A$6:$HV$6,0),FALSE),0),0))*$D54</f>
        <v>0</v>
      </c>
      <c r="CX54" s="1">
        <f>IF($E54+$I54+$D$7&lt;=CX$22,0,IF(CX$22-$D$7&gt;=$E54,IF(COUNTIF($KZ54:MH54,"&gt;0")&gt;0,VLOOKUP($C54,Input!$A$8:$HV$21,MATCH($CE$21+COUNTIF($KZ54:MH54,"&gt;0"),Input!$A$6:$HV$6,0),FALSE),0),0))*$D54</f>
        <v>0</v>
      </c>
      <c r="CY54" s="1">
        <f>IF($E54+$I54+$D$7&lt;=CY$22,0,IF(CY$22-$D$7&gt;=$E54,IF(COUNTIF($KZ54:MI54,"&gt;0")&gt;0,VLOOKUP($C54,Input!$A$8:$HV$21,MATCH($CE$21+COUNTIF($KZ54:MI54,"&gt;0"),Input!$A$6:$HV$6,0),FALSE),0),0))*$D54</f>
        <v>0</v>
      </c>
      <c r="CZ54" s="1">
        <f>IF($E54+$I54+$D$7&lt;=CZ$22,0,IF(CZ$22-$D$7&gt;=$E54,IF(COUNTIF($KZ54:MJ54,"&gt;0")&gt;0,VLOOKUP($C54,Input!$A$8:$HV$21,MATCH($CE$21+COUNTIF($KZ54:MJ54,"&gt;0"),Input!$A$6:$HV$6,0),FALSE),0),0))*$D54</f>
        <v>0</v>
      </c>
      <c r="DA54" s="1">
        <f>IF($E54+$I54+$D$7&lt;=DA$22,0,IF(DA$22-$D$7&gt;=$E54,IF(COUNTIF($KZ54:MK54,"&gt;0")&gt;0,VLOOKUP($C54,Input!$A$8:$HV$21,MATCH($CE$21+COUNTIF($KZ54:MK54,"&gt;0"),Input!$A$6:$HV$6,0),FALSE),0),0))*$D54</f>
        <v>8190000</v>
      </c>
      <c r="DB54" s="1">
        <f>IF($E54+$I54+$D$7&lt;=DB$22,0,IF(DB$22-$D$7&gt;=$E54,IF(COUNTIF($KZ54:ML54,"&gt;0")&gt;0,VLOOKUP($C54,Input!$A$8:$HV$21,MATCH($CE$21+COUNTIF($KZ54:ML54,"&gt;0"),Input!$A$6:$HV$6,0),FALSE),0),0))*$D54</f>
        <v>0</v>
      </c>
      <c r="DC54" s="1">
        <f>IF($E54+$I54+$D$7&lt;=DC$22,0,IF(DC$22-$D$7&gt;=$E54,IF(COUNTIF($KZ54:MM54,"&gt;0")&gt;0,VLOOKUP($C54,Input!$A$8:$HV$21,MATCH($CE$21+COUNTIF($KZ54:MM54,"&gt;0"),Input!$A$6:$HV$6,0),FALSE),0),0))*$D54</f>
        <v>0</v>
      </c>
      <c r="DD54" s="1">
        <f>IF($E54+$I54+$D$7&lt;=DD$22,0,IF(DD$22-$D$7&gt;=$E54,IF(COUNTIF($KZ54:MN54,"&gt;0")&gt;0,VLOOKUP($C54,Input!$A$8:$HV$21,MATCH($CE$21+COUNTIF($KZ54:MN54,"&gt;0"),Input!$A$6:$HV$6,0),FALSE),0),0))*$D54</f>
        <v>0</v>
      </c>
      <c r="DE54" s="1">
        <f>IF($E54+$I54+$D$7&lt;=DE$22,0,IF(DE$22-$D$7&gt;=$E54,IF(COUNTIF($KZ54:MO54,"&gt;0")&gt;0,VLOOKUP($C54,Input!$A$8:$HV$21,MATCH($CE$21+COUNTIF($KZ54:MO54,"&gt;0"),Input!$A$6:$HV$6,0),FALSE),0),0))*$D54</f>
        <v>0</v>
      </c>
      <c r="DF54" s="1">
        <f>IF($E54+$I54+$D$7&lt;=DF$22,0,IF(DF$22-$D$7&gt;=$E54,IF(COUNTIF($KZ54:MP54,"&gt;0")&gt;0,VLOOKUP($C54,Input!$A$8:$HV$21,MATCH($CE$21+COUNTIF($KZ54:MP54,"&gt;0"),Input!$A$6:$HV$6,0),FALSE),0),0))*$D54</f>
        <v>0</v>
      </c>
      <c r="DG54" s="1">
        <f>IF($E54+$I54+$D$7&lt;=DG$22,0,IF(DG$22-$D$7&gt;=$E54,IF(COUNTIF($KZ54:MQ54,"&gt;0")&gt;0,VLOOKUP($C54,Input!$A$8:$HV$21,MATCH($CE$21+COUNTIF($KZ54:MQ54,"&gt;0"),Input!$A$6:$HV$6,0),FALSE),0),0))*$D54</f>
        <v>0</v>
      </c>
      <c r="DH54" s="1">
        <f>IF($E54+$I54+$D$7&lt;=DH$22,0,IF(DH$22-$D$7&gt;=$E54,IF(COUNTIF($KZ54:MR54,"&gt;0")&gt;0,VLOOKUP($C54,Input!$A$8:$HV$21,MATCH($CE$21+COUNTIF($KZ54:MR54,"&gt;0"),Input!$A$6:$HV$6,0),FALSE),0),0))*$D54</f>
        <v>0</v>
      </c>
      <c r="DI54" s="1">
        <f>IF($E54+$I54+$D$7&lt;=DI$22,0,IF(DI$22-$D$7&gt;=$E54,IF(COUNTIF($KZ54:MS54,"&gt;0")&gt;0,VLOOKUP($C54,Input!$A$8:$HV$21,MATCH($CE$21+COUNTIF($KZ54:MS54,"&gt;0"),Input!$A$6:$HV$6,0),FALSE),0),0))*$D54</f>
        <v>0</v>
      </c>
      <c r="DJ54" s="1">
        <f>IF($E54+$I54+$D$7&lt;=DJ$22,0,IF(DJ$22-$D$7&gt;=$E54,IF(COUNTIF($KZ54:MT54,"&gt;0")&gt;0,VLOOKUP($C54,Input!$A$8:$HV$21,MATCH($CE$21+COUNTIF($KZ54:MT54,"&gt;0"),Input!$A$6:$HV$6,0),FALSE),0),0))*$D54</f>
        <v>0</v>
      </c>
      <c r="DK54" s="1">
        <f>IF($E54+$I54+$D$7&lt;=DK$22,0,IF(DK$22-$D$7&gt;=$E54,IF(COUNTIF($KZ54:MU54,"&gt;0")&gt;0,VLOOKUP($C54,Input!$A$8:$HV$21,MATCH($CE$21+COUNTIF($KZ54:MU54,"&gt;0"),Input!$A$6:$HV$6,0),FALSE),0),0))*$D54</f>
        <v>0</v>
      </c>
      <c r="DL54" s="1">
        <f>IF($E54+$I54+$D$7&lt;=DL$22,0,IF(DL$22-$D$7&gt;=$E54,IF(COUNTIF($KZ54:MV54,"&gt;0")&gt;0,VLOOKUP($C54,Input!$A$8:$HV$21,MATCH($CE$21+COUNTIF($KZ54:MV54,"&gt;0"),Input!$A$6:$HV$6,0),FALSE),0),0))*$D54</f>
        <v>0</v>
      </c>
      <c r="DM54" s="1">
        <f>IF($E54+$I54+$D$7&lt;=DM$22,0,IF(DM$22-$D$7&gt;=$E54,IF(COUNTIF($KZ54:MW54,"&gt;0")&gt;0,VLOOKUP($C54,Input!$A$8:$HV$21,MATCH($CE$21+COUNTIF($KZ54:MW54,"&gt;0"),Input!$A$6:$HV$6,0),FALSE),0),0))*$D54</f>
        <v>0</v>
      </c>
      <c r="DN54" s="1">
        <f>IF($E54+$I54+$D$7&lt;=DN$22,0,IF(DN$22-$D$7&gt;=$E54,IF(COUNTIF($KZ54:MX54,"&gt;0")&gt;0,VLOOKUP($C54,Input!$A$8:$HV$21,MATCH($CE$21+COUNTIF($KZ54:MX54,"&gt;0"),Input!$A$6:$HV$6,0),FALSE),0),0))*$D54</f>
        <v>0</v>
      </c>
      <c r="DP54" t="str">
        <f>+VLOOKUP($C54,Input!$A$8:$GZ$39,MATCH(DP$21,Input!$A$6:$GZ$6,0),FALSE)</f>
        <v>Bus Maintenance at 0.85/mile</v>
      </c>
      <c r="DQ54" s="1">
        <f>IF($E54+$I54+$D$7&lt;=DQ$22,0,IF(DQ$22-$D$7&gt;=$E54,IF(COUNTIF($KZ54:LP54,"&gt;0")&gt;0,VLOOKUP($C54,Input!$A$8:$HV$21,MATCH($DP$21+COUNTIF($KZ54:LP54,"&gt;0"),Input!$A$6:$HV$6,0),FALSE),0),0))*$D54*$F54</f>
        <v>0</v>
      </c>
      <c r="DR54" s="1">
        <f>IF($E54+$I54+$D$7&lt;=DR$22,0,IF(DR$22-$D$7&gt;=$E54,IF(COUNTIF($KZ54:LQ54,"&gt;0")&gt;0,VLOOKUP($C54,Input!$A$8:$HV$21,MATCH($DP$21+COUNTIF($KZ54:LQ54,"&gt;0"),Input!$A$6:$HV$6,0),FALSE),0),0))*$D54*$F54</f>
        <v>0</v>
      </c>
      <c r="DS54" s="1">
        <f>IF($E54+$I54+$D$7&lt;=DS$22,0,IF(DS$22-$D$7&gt;=$E54,IF(COUNTIF($KZ54:LR54,"&gt;0")&gt;0,VLOOKUP($C54,Input!$A$8:$HV$21,MATCH($DP$21+COUNTIF($KZ54:LR54,"&gt;0"),Input!$A$6:$HV$6,0),FALSE),0),0))*$D54*$F54</f>
        <v>0</v>
      </c>
      <c r="DT54" s="1">
        <f>IF($E54+$I54+$D$7&lt;=DT$22,0,IF(DT$22-$D$7&gt;=$E54,IF(COUNTIF($KZ54:LS54,"&gt;0")&gt;0,VLOOKUP($C54,Input!$A$8:$HV$21,MATCH($DP$21+COUNTIF($KZ54:LS54,"&gt;0"),Input!$A$6:$HV$6,0),FALSE),0),0))*$D54*$F54</f>
        <v>0</v>
      </c>
      <c r="DU54" s="1">
        <f>IF($E54+$I54+$D$7&lt;=DU$22,0,IF(DU$22-$D$7&gt;=$E54,IF(COUNTIF($KZ54:LT54,"&gt;0")&gt;0,VLOOKUP($C54,Input!$A$8:$HV$21,MATCH($DP$21+COUNTIF($KZ54:LT54,"&gt;0"),Input!$A$6:$HV$6,0),FALSE),0),0))*$D54*$F54</f>
        <v>0</v>
      </c>
      <c r="DV54" s="1">
        <f>IF($E54+$I54+$D$7&lt;=DV$22,0,IF(DV$22-$D$7&gt;=$E54,IF(COUNTIF($KZ54:LU54,"&gt;0")&gt;0,VLOOKUP($C54,Input!$A$8:$HV$21,MATCH($DP$21+COUNTIF($KZ54:LU54,"&gt;0"),Input!$A$6:$HV$6,0),FALSE),0),0))*$D54*$F54</f>
        <v>0</v>
      </c>
      <c r="DW54" s="1">
        <f>IF($E54+$I54+$D$7&lt;=DW$22,0,IF(DW$22-$D$7&gt;=$E54,IF(COUNTIF($KZ54:LV54,"&gt;0")&gt;0,VLOOKUP($C54,Input!$A$8:$HV$21,MATCH($DP$21+COUNTIF($KZ54:LV54,"&gt;0"),Input!$A$6:$HV$6,0),FALSE),0),0))*$D54*$F54</f>
        <v>0</v>
      </c>
      <c r="DX54" s="1">
        <f>IF($E54+$I54+$D$7&lt;=DX$22,0,IF(DX$22-$D$7&gt;=$E54,IF(COUNTIF($KZ54:LW54,"&gt;0")&gt;0,VLOOKUP($C54,Input!$A$8:$HV$21,MATCH($DP$21+COUNTIF($KZ54:LW54,"&gt;0"),Input!$A$6:$HV$6,0),FALSE),0),0))*$D54*$F54</f>
        <v>0</v>
      </c>
      <c r="DY54" s="1">
        <f>IF($E54+$I54+$D$7&lt;=DY$22,0,IF(DY$22-$D$7&gt;=$E54,IF(COUNTIF($KZ54:LX54,"&gt;0")&gt;0,VLOOKUP($C54,Input!$A$8:$HV$21,MATCH($DP$21+COUNTIF($KZ54:LX54,"&gt;0"),Input!$A$6:$HV$6,0),FALSE),0),0))*$D54*$F54</f>
        <v>0</v>
      </c>
      <c r="DZ54" s="1">
        <f>IF($E54+$I54+$D$7&lt;=DZ$22,0,IF(DZ$22-$D$7&gt;=$E54,IF(COUNTIF($KZ54:LY54,"&gt;0")&gt;0,VLOOKUP($C54,Input!$A$8:$HV$21,MATCH($DP$21+COUNTIF($KZ54:LY54,"&gt;0"),Input!$A$6:$HV$6,0),FALSE),0),0))*$D54*$F54</f>
        <v>0</v>
      </c>
      <c r="EA54" s="1">
        <f>IF($E54+$I54+$D$7&lt;=EA$22,0,IF(EA$22-$D$7&gt;=$E54,IF(COUNTIF($KZ54:LZ54,"&gt;0")&gt;0,VLOOKUP($C54,Input!$A$8:$HV$21,MATCH($DP$21+COUNTIF($KZ54:LZ54,"&gt;0"),Input!$A$6:$HV$6,0),FALSE),0),0))*$D54*$F54</f>
        <v>0</v>
      </c>
      <c r="EB54" s="1">
        <f>IF($E54+$I54+$D$7&lt;=EB$22,0,IF(EB$22-$D$7&gt;=$E54,IF(COUNTIF($KZ54:MA54,"&gt;0")&gt;0,VLOOKUP($C54,Input!$A$8:$HV$21,MATCH($DP$21+COUNTIF($KZ54:MA54,"&gt;0"),Input!$A$6:$HV$6,0),FALSE),0),0))*$D54*$F54</f>
        <v>0</v>
      </c>
      <c r="EC54" s="1">
        <f>IF($E54+$I54+$D$7&lt;=EC$22,0,IF(EC$22-$D$7&gt;=$E54,IF(COUNTIF($KZ54:MB54,"&gt;0")&gt;0,VLOOKUP($C54,Input!$A$8:$HV$21,MATCH($DP$21+COUNTIF($KZ54:MB54,"&gt;0"),Input!$A$6:$HV$6,0),FALSE),0),0))*$D54*$F54</f>
        <v>0</v>
      </c>
      <c r="ED54" s="1">
        <f>IF($E54+$I54+$D$7&lt;=ED$22,0,IF(ED$22-$D$7&gt;=$E54,IF(COUNTIF($KZ54:MC54,"&gt;0")&gt;0,VLOOKUP($C54,Input!$A$8:$HV$21,MATCH($DP$21+COUNTIF($KZ54:MC54,"&gt;0"),Input!$A$6:$HV$6,0),FALSE),0),0))*$D54*$F54</f>
        <v>0</v>
      </c>
      <c r="EE54" s="1">
        <f>IF($E54+$I54+$D$7&lt;=EE$22,0,IF(EE$22-$D$7&gt;=$E54,IF(COUNTIF($KZ54:MD54,"&gt;0")&gt;0,VLOOKUP($C54,Input!$A$8:$HV$21,MATCH($DP$21+COUNTIF($KZ54:MD54,"&gt;0"),Input!$A$6:$HV$6,0),FALSE),0),0))*$D54*$F54</f>
        <v>0</v>
      </c>
      <c r="EF54" s="1">
        <f>IF($E54+$I54+$D$7&lt;=EF$22,0,IF(EF$22-$D$7&gt;=$E54,IF(COUNTIF($KZ54:ME54,"&gt;0")&gt;0,VLOOKUP($C54,Input!$A$8:$HV$21,MATCH($DP$21+COUNTIF($KZ54:ME54,"&gt;0"),Input!$A$6:$HV$6,0),FALSE),0),0))*$D54*$F54</f>
        <v>7956000</v>
      </c>
      <c r="EG54" s="1">
        <f>IF($E54+$I54+$D$7&lt;=EG$22,0,IF(EG$22-$D$7&gt;=$E54,IF(COUNTIF($KZ54:MF54,"&gt;0")&gt;0,VLOOKUP($C54,Input!$A$8:$HV$21,MATCH($DP$21+COUNTIF($KZ54:MF54,"&gt;0"),Input!$A$6:$HV$6,0),FALSE),0),0))*$D54*$F54</f>
        <v>7956000</v>
      </c>
      <c r="EH54" s="1">
        <f>IF($E54+$I54+$D$7&lt;=EH$22,0,IF(EH$22-$D$7&gt;=$E54,IF(COUNTIF($KZ54:MG54,"&gt;0")&gt;0,VLOOKUP($C54,Input!$A$8:$HV$21,MATCH($DP$21+COUNTIF($KZ54:MG54,"&gt;0"),Input!$A$6:$HV$6,0),FALSE),0),0))*$D54*$F54</f>
        <v>7956000</v>
      </c>
      <c r="EI54" s="1">
        <f>IF($E54+$I54+$D$7&lt;=EI$22,0,IF(EI$22-$D$7&gt;=$E54,IF(COUNTIF($KZ54:MH54,"&gt;0")&gt;0,VLOOKUP($C54,Input!$A$8:$HV$21,MATCH($DP$21+COUNTIF($KZ54:MH54,"&gt;0"),Input!$A$6:$HV$6,0),FALSE),0),0))*$D54*$F54</f>
        <v>7956000</v>
      </c>
      <c r="EJ54" s="1">
        <f>IF($E54+$I54+$D$7&lt;=EJ$22,0,IF(EJ$22-$D$7&gt;=$E54,IF(COUNTIF($KZ54:MI54,"&gt;0")&gt;0,VLOOKUP($C54,Input!$A$8:$HV$21,MATCH($DP$21+COUNTIF($KZ54:MI54,"&gt;0"),Input!$A$6:$HV$6,0),FALSE),0),0))*$D54*$F54</f>
        <v>7956000</v>
      </c>
      <c r="EK54" s="1">
        <f>IF($E54+$I54+$D$7&lt;=EK$22,0,IF(EK$22-$D$7&gt;=$E54,IF(COUNTIF($KZ54:MJ54,"&gt;0")&gt;0,VLOOKUP($C54,Input!$A$8:$HV$21,MATCH($DP$21+COUNTIF($KZ54:MJ54,"&gt;0"),Input!$A$6:$HV$6,0),FALSE),0),0))*$D54*$F54</f>
        <v>7956000</v>
      </c>
      <c r="EL54" s="1">
        <f>IF($E54+$I54+$D$7&lt;=EL$22,0,IF(EL$22-$D$7&gt;=$E54,IF(COUNTIF($KZ54:MK54,"&gt;0")&gt;0,VLOOKUP($C54,Input!$A$8:$HV$21,MATCH($DP$21+COUNTIF($KZ54:MK54,"&gt;0"),Input!$A$6:$HV$6,0),FALSE),0),0))*$D54*$F54</f>
        <v>7956000</v>
      </c>
      <c r="EM54" s="1">
        <f>IF($E54+$I54+$D$7&lt;=EM$22,0,IF(EM$22-$D$7&gt;=$E54,IF(COUNTIF($KZ54:ML54,"&gt;0")&gt;0,VLOOKUP($C54,Input!$A$8:$HV$21,MATCH($DP$21+COUNTIF($KZ54:ML54,"&gt;0"),Input!$A$6:$HV$6,0),FALSE),0),0))*$D54*$F54</f>
        <v>7956000</v>
      </c>
      <c r="EN54" s="1">
        <f>IF($E54+$I54+$D$7&lt;=EN$22,0,IF(EN$22-$D$7&gt;=$E54,IF(COUNTIF($KZ54:MM54,"&gt;0")&gt;0,VLOOKUP($C54,Input!$A$8:$HV$21,MATCH($DP$21+COUNTIF($KZ54:MM54,"&gt;0"),Input!$A$6:$HV$6,0),FALSE),0),0))*$D54*$F54</f>
        <v>7956000</v>
      </c>
      <c r="EO54" s="1">
        <f>IF($E54+$I54+$D$7&lt;=EO$22,0,IF(EO$22-$D$7&gt;=$E54,IF(COUNTIF($KZ54:MN54,"&gt;0")&gt;0,VLOOKUP($C54,Input!$A$8:$HV$21,MATCH($DP$21+COUNTIF($KZ54:MN54,"&gt;0"),Input!$A$6:$HV$6,0),FALSE),0),0))*$D54*$F54</f>
        <v>7956000</v>
      </c>
      <c r="EP54" s="1">
        <f>IF($E54+$I54+$D$7&lt;=EP$22,0,IF(EP$22-$D$7&gt;=$E54,IF(COUNTIF($KZ54:MO54,"&gt;0")&gt;0,VLOOKUP($C54,Input!$A$8:$HV$21,MATCH($DP$21+COUNTIF($KZ54:MO54,"&gt;0"),Input!$A$6:$HV$6,0),FALSE),0),0))*$D54*$F54</f>
        <v>7956000</v>
      </c>
      <c r="EQ54" s="1">
        <f>IF($E54+$I54+$D$7&lt;=EQ$22,0,IF(EQ$22-$D$7&gt;=$E54,IF(COUNTIF($KZ54:MP54,"&gt;0")&gt;0,VLOOKUP($C54,Input!$A$8:$HV$21,MATCH($DP$21+COUNTIF($KZ54:MP54,"&gt;0"),Input!$A$6:$HV$6,0),FALSE),0),0))*$D54*$F54</f>
        <v>7956000</v>
      </c>
      <c r="ER54" s="1">
        <f>IF($E54+$I54+$D$7&lt;=ER$22,0,IF(ER$22-$D$7&gt;=$E54,IF(COUNTIF($KZ54:MQ54,"&gt;0")&gt;0,VLOOKUP($C54,Input!$A$8:$HV$21,MATCH($DP$21+COUNTIF($KZ54:MQ54,"&gt;0"),Input!$A$6:$HV$6,0),FALSE),0),0))*$D54*$F54</f>
        <v>7956000</v>
      </c>
      <c r="ES54" s="1">
        <f>IF($E54+$I54+$D$7&lt;=ES$22,0,IF(ES$22-$D$7&gt;=$E54,IF(COUNTIF($KZ54:MR54,"&gt;0")&gt;0,VLOOKUP($C54,Input!$A$8:$HV$21,MATCH($DP$21+COUNTIF($KZ54:MR54,"&gt;0"),Input!$A$6:$HV$6,0),FALSE),0),0))*$D54*$F54</f>
        <v>7956000</v>
      </c>
      <c r="ET54" s="1">
        <f>IF($E54+$I54+$D$7&lt;=ET$22,0,IF(ET$22-$D$7&gt;=$E54,IF(COUNTIF($KZ54:MS54,"&gt;0")&gt;0,VLOOKUP($C54,Input!$A$8:$HV$21,MATCH($DP$21+COUNTIF($KZ54:MS54,"&gt;0"),Input!$A$6:$HV$6,0),FALSE),0),0))*$D54*$F54</f>
        <v>0</v>
      </c>
      <c r="EU54" s="1">
        <f>IF($E54+$I54+$D$7&lt;=EU$22,0,IF(EU$22-$D$7&gt;=$E54,IF(COUNTIF($KZ54:MT54,"&gt;0")&gt;0,VLOOKUP($C54,Input!$A$8:$HV$21,MATCH($DP$21+COUNTIF($KZ54:MT54,"&gt;0"),Input!$A$6:$HV$6,0),FALSE),0),0))*$D54*$F54</f>
        <v>0</v>
      </c>
      <c r="EV54" s="1">
        <f>IF($E54+$I54+$D$7&lt;=EV$22,0,IF(EV$22-$D$7&gt;=$E54,IF(COUNTIF($KZ54:MU54,"&gt;0")&gt;0,VLOOKUP($C54,Input!$A$8:$HV$21,MATCH($DP$21+COUNTIF($KZ54:MU54,"&gt;0"),Input!$A$6:$HV$6,0),FALSE),0),0))*$D54*$F54</f>
        <v>0</v>
      </c>
      <c r="EW54" s="1">
        <f>IF($E54+$I54+$D$7&lt;=EW$22,0,IF(EW$22-$D$7&gt;=$E54,IF(COUNTIF($KZ54:MV54,"&gt;0")&gt;0,VLOOKUP($C54,Input!$A$8:$HV$21,MATCH($DP$21+COUNTIF($KZ54:MV54,"&gt;0"),Input!$A$6:$HV$6,0),FALSE),0),0))*$D54*$F54</f>
        <v>0</v>
      </c>
      <c r="EX54" s="1">
        <f>IF($E54+$I54+$D$7&lt;=EX$22,0,IF(EX$22-$D$7&gt;=$E54,IF(COUNTIF($KZ54:MW54,"&gt;0")&gt;0,VLOOKUP($C54,Input!$A$8:$HV$21,MATCH($DP$21+COUNTIF($KZ54:MW54,"&gt;0"),Input!$A$6:$HV$6,0),FALSE),0),0))*$D54*$F54</f>
        <v>0</v>
      </c>
      <c r="EY54" s="1">
        <f>IF($E54+$I54+$D$7&lt;=EY$22,0,IF(EY$22-$D$7&gt;=$E54,IF(COUNTIF($KZ54:MX54,"&gt;0")&gt;0,VLOOKUP($C54,Input!$A$8:$HV$21,MATCH($DP$21+COUNTIF($KZ54:MX54,"&gt;0"),Input!$A$6:$HV$6,0),FALSE),0),0))*$D54*$F54</f>
        <v>0</v>
      </c>
      <c r="EZ54" s="1"/>
      <c r="FA54" t="str">
        <f>VLOOKUP($C54,Input!$A$8:$GZ$39,MATCH(FA$21,Input!$A$6:$GZ$6,0),FALSE)</f>
        <v>NA</v>
      </c>
      <c r="FB54">
        <f>IF((VLOOKUP($C54,Input!$A$8:$GZ$39,MATCH(FB$21,Input!$A$6:$GZ$6,0),FALSE))="Y",$D54/VLOOKUP($C54,Input!$A$8:$GZ$39,MATCH(FC$21,Input!$A$6:$GZ$6,0),FALSE),0)</f>
        <v>0</v>
      </c>
      <c r="FC54">
        <f>IF((VLOOKUP($C54,Input!$A$8:$GZ$39,MATCH(FB$21,Input!$A$6:$GZ$6,0),FALSE))="Y",0,IF((VLOOKUP($C54,Input!$A$8:$GZ$39,MATCH(FC$21,Input!$A$6:$GZ$6,0),FALSE))&gt;0,$D54/VLOOKUP($C54,Input!$A$8:$GZ$39,MATCH(FC$21,Input!$A$6:$GZ$6,0),FALSE),0))</f>
        <v>0</v>
      </c>
      <c r="FD54" s="1">
        <f>+IF($E54=FD$22,VLOOKUP($C54,Input!$A$8:$GZ$39,MATCH(FD$21,Input!$A$6:$GZ$6,0),FALSE),0)*IF(FD$19&gt;=MAX(FC$19:$FD$19),MIN((FD$19-MAX(FC$19:$FD$19)),(FD$19-FC$19)),0)+IF($E54=FD$22,VLOOKUP($C54,Input!$A$8:$GZ$39,MATCH(FD$21,Input!$A$6:$GZ$6,0),FALSE),0)*IF(FD$18&gt;=MAX(FC$18:$FD$18),MIN((FD$18-MAX(FC$18:$FD$18)),(FD$18-FC$18)),0)</f>
        <v>0</v>
      </c>
      <c r="FE54" s="1">
        <f>+IF($E54=FE$22,VLOOKUP($C54,Input!$A$8:$GZ$39,MATCH(FE$21,Input!$A$6:$GZ$6,0),FALSE),0)*IF(FE$19&gt;=MAX(FD$19:$FD$19),MIN((FE$19-MAX(FD$19:$FD$19)),(FE$19-FD$19)),0)+IF($E54=FE$22,VLOOKUP($C54,Input!$A$8:$GZ$39,MATCH(FE$21,Input!$A$6:$GZ$6,0),FALSE),0)*IF(FE$18&gt;=MAX(FD$18:$FD$18),MIN((FE$18-MAX(FD$18:$FD$18)),(FE$18-FD$18)),0)</f>
        <v>0</v>
      </c>
      <c r="FF54" s="1">
        <f>+IF($E54=FF$22,VLOOKUP($C54,Input!$A$8:$GZ$39,MATCH(FF$21,Input!$A$6:$GZ$6,0),FALSE),0)*IF(FF$19&gt;=MAX($FD$19:FE$19),MIN((FF$19-MAX($FD$19:FE$19)),(FF$19-FE$19)),0)+IF($E54=FF$22,VLOOKUP($C54,Input!$A$8:$GZ$39,MATCH(FF$21,Input!$A$6:$GZ$6,0),FALSE),0)*IF(FF$18&gt;=MAX($FD$18:FE$18),MIN((FF$18-MAX($FD$18:FE$18)),(FF$18-FE$18)),0)</f>
        <v>0</v>
      </c>
      <c r="FG54" s="1">
        <f>+IF($E54=FG$22,VLOOKUP($C54,Input!$A$8:$GZ$39,MATCH(FG$21,Input!$A$6:$GZ$6,0),FALSE),0)*IF(FG$19&gt;=MAX($FD$19:FF$19),MIN((FG$19-MAX($FD$19:FF$19)),(FG$19-FF$19)),0)+IF($E54=FG$22,VLOOKUP($C54,Input!$A$8:$GZ$39,MATCH(FG$21,Input!$A$6:$GZ$6,0),FALSE),0)*IF(FG$18&gt;=MAX($FD$18:FF$18),MIN((FG$18-MAX($FD$18:FF$18)),(FG$18-FF$18)),0)</f>
        <v>0</v>
      </c>
      <c r="FH54" s="1">
        <f>+IF($E54=FH$22,VLOOKUP($C54,Input!$A$8:$GZ$39,MATCH(FH$21,Input!$A$6:$GZ$6,0),FALSE),0)*IF(FH$19&gt;=MAX($FD$19:FG$19),MIN((FH$19-MAX($FD$19:FG$19)),(FH$19-FG$19)),0)+IF($E54=FH$22,VLOOKUP($C54,Input!$A$8:$GZ$39,MATCH(FH$21,Input!$A$6:$GZ$6,0),FALSE),0)*IF(FH$18&gt;=MAX($FD$18:FG$18),MIN((FH$18-MAX($FD$18:FG$18)),(FH$18-FG$18)),0)</f>
        <v>0</v>
      </c>
      <c r="FI54" s="1">
        <f>+IF($E54=FI$22,VLOOKUP($C54,Input!$A$8:$GZ$39,MATCH(FI$21,Input!$A$6:$GZ$6,0),FALSE),0)*IF(FI$19&gt;=MAX($FD$19:FH$19),MIN((FI$19-MAX($FD$19:FH$19)),(FI$19-FH$19)),0)+IF($E54=FI$22,VLOOKUP($C54,Input!$A$8:$GZ$39,MATCH(FI$21,Input!$A$6:$GZ$6,0),FALSE),0)*IF(FI$18&gt;=MAX($FD$18:FH$18),MIN((FI$18-MAX($FD$18:FH$18)),(FI$18-FH$18)),0)</f>
        <v>0</v>
      </c>
      <c r="FJ54" s="1">
        <f>+IF($E54=FJ$22,VLOOKUP($C54,Input!$A$8:$GZ$39,MATCH(FJ$21,Input!$A$6:$GZ$6,0),FALSE),0)*IF(FJ$19&gt;=MAX($FD$19:FI$19),MIN((FJ$19-MAX($FD$19:FI$19)),(FJ$19-FI$19)),0)+IF($E54=FJ$22,VLOOKUP($C54,Input!$A$8:$GZ$39,MATCH(FJ$21,Input!$A$6:$GZ$6,0),FALSE),0)*IF(FJ$18&gt;=MAX($FD$18:FI$18),MIN((FJ$18-MAX($FD$18:FI$18)),(FJ$18-FI$18)),0)</f>
        <v>0</v>
      </c>
      <c r="FK54" s="1">
        <f>+IF($E54=FK$22,VLOOKUP($C54,Input!$A$8:$GZ$39,MATCH(FK$21,Input!$A$6:$GZ$6,0),FALSE),0)*IF(FK$19&gt;=MAX($FD$19:FJ$19),MIN((FK$19-MAX($FD$19:FJ$19)),(FK$19-FJ$19)),0)+IF($E54=FK$22,VLOOKUP($C54,Input!$A$8:$GZ$39,MATCH(FK$21,Input!$A$6:$GZ$6,0),FALSE),0)*IF(FK$18&gt;=MAX($FD$18:FJ$18),MIN((FK$18-MAX($FD$18:FJ$18)),(FK$18-FJ$18)),0)</f>
        <v>0</v>
      </c>
      <c r="FL54" s="1">
        <f>+IF($E54=FL$22,VLOOKUP($C54,Input!$A$8:$GZ$39,MATCH(FL$21,Input!$A$6:$GZ$6,0),FALSE),0)*IF(FL$19&gt;=MAX($FD$19:FK$19),MIN((FL$19-MAX($FD$19:FK$19)),(FL$19-FK$19)),0)+IF($E54=FL$22,VLOOKUP($C54,Input!$A$8:$GZ$39,MATCH(FL$21,Input!$A$6:$GZ$6,0),FALSE),0)*IF(FL$18&gt;=MAX($FD$18:FK$18),MIN((FL$18-MAX($FD$18:FK$18)),(FL$18-FK$18)),0)</f>
        <v>0</v>
      </c>
      <c r="FM54" s="1">
        <f>+IF($E54=FM$22,VLOOKUP($C54,Input!$A$8:$GZ$39,MATCH(FM$21,Input!$A$6:$GZ$6,0),FALSE),0)*IF(FM$19&gt;=MAX($FD$19:FL$19),MIN((FM$19-MAX($FD$19:FL$19)),(FM$19-FL$19)),0)+IF($E54=FM$22,VLOOKUP($C54,Input!$A$8:$GZ$39,MATCH(FM$21,Input!$A$6:$GZ$6,0),FALSE),0)*IF(FM$18&gt;=MAX($FD$18:FL$18),MIN((FM$18-MAX($FD$18:FL$18)),(FM$18-FL$18)),0)</f>
        <v>0</v>
      </c>
      <c r="FN54" s="1">
        <f>+IF($E54=FN$22,VLOOKUP($C54,Input!$A$8:$GZ$39,MATCH(FN$21,Input!$A$6:$GZ$6,0),FALSE),0)*IF(FN$19&gt;=MAX($FD$19:FM$19),MIN((FN$19-MAX($FD$19:FM$19)),(FN$19-FM$19)),0)+IF($E54=FN$22,VLOOKUP($C54,Input!$A$8:$GZ$39,MATCH(FN$21,Input!$A$6:$GZ$6,0),FALSE),0)*IF(FN$18&gt;=MAX($FD$18:FM$18),MIN((FN$18-MAX($FD$18:FM$18)),(FN$18-FM$18)),0)</f>
        <v>0</v>
      </c>
      <c r="FO54" s="1">
        <f>+IF($E54=FO$22,VLOOKUP($C54,Input!$A$8:$GZ$39,MATCH(FO$21,Input!$A$6:$GZ$6,0),FALSE),0)*IF(FO$19&gt;=MAX($FD$19:FN$19),MIN((FO$19-MAX($FD$19:FN$19)),(FO$19-FN$19)),0)+IF($E54=FO$22,VLOOKUP($C54,Input!$A$8:$GZ$39,MATCH(FO$21,Input!$A$6:$GZ$6,0),FALSE),0)*IF(FO$18&gt;=MAX($FD$18:FN$18),MIN((FO$18-MAX($FD$18:FN$18)),(FO$18-FN$18)),0)</f>
        <v>0</v>
      </c>
      <c r="FP54" s="1">
        <f>+IF($E54=FP$22,VLOOKUP($C54,Input!$A$8:$GZ$39,MATCH(FP$21,Input!$A$6:$GZ$6,0),FALSE),0)*IF(FP$19&gt;=MAX($FD$19:FO$19),MIN((FP$19-MAX($FD$19:FO$19)),(FP$19-FO$19)),0)+IF($E54=FP$22,VLOOKUP($C54,Input!$A$8:$GZ$39,MATCH(FP$21,Input!$A$6:$GZ$6,0),FALSE),0)*IF(FP$18&gt;=MAX($FD$18:FO$18),MIN((FP$18-MAX($FD$18:FO$18)),(FP$18-FO$18)),0)</f>
        <v>0</v>
      </c>
      <c r="FQ54" s="1">
        <f>+IF($E54=FQ$22,VLOOKUP($C54,Input!$A$8:$GZ$39,MATCH(FQ$21,Input!$A$6:$GZ$6,0),FALSE),0)*IF(FQ$19&gt;=MAX($FD$19:FP$19),MIN((FQ$19-MAX($FD$19:FP$19)),(FQ$19-FP$19)),0)+IF($E54=FQ$22,VLOOKUP($C54,Input!$A$8:$GZ$39,MATCH(FQ$21,Input!$A$6:$GZ$6,0),FALSE),0)*IF(FQ$18&gt;=MAX($FD$18:FP$18),MIN((FQ$18-MAX($FD$18:FP$18)),(FQ$18-FP$18)),0)</f>
        <v>0</v>
      </c>
      <c r="FR54" s="1">
        <f>+IF($E54=FR$22,VLOOKUP($C54,Input!$A$8:$GZ$39,MATCH(FR$21,Input!$A$6:$GZ$6,0),FALSE),0)*IF(FR$19&gt;=MAX($FD$19:FQ$19),MIN((FR$19-MAX($FD$19:FQ$19)),(FR$19-FQ$19)),0)+IF($E54=FR$22,VLOOKUP($C54,Input!$A$8:$GZ$39,MATCH(FR$21,Input!$A$6:$GZ$6,0),FALSE),0)*IF(FR$18&gt;=MAX($FD$18:FQ$18),MIN((FR$18-MAX($FD$18:FQ$18)),(FR$18-FQ$18)),0)</f>
        <v>0</v>
      </c>
      <c r="FS54" s="1">
        <f>+IF($E54=FS$22,VLOOKUP($C54,Input!$A$8:$GZ$39,MATCH(FS$21,Input!$A$6:$GZ$6,0),FALSE),0)*IF(FS$19&gt;=MAX($FD$19:FR$19),MIN((FS$19-MAX($FD$19:FR$19)),(FS$19-FR$19)),0)+IF($E54=FS$22,VLOOKUP($C54,Input!$A$8:$GZ$39,MATCH(FS$21,Input!$A$6:$GZ$6,0),FALSE),0)*IF(FS$18&gt;=MAX($FD$18:FR$18),MIN((FS$18-MAX($FD$18:FR$18)),(FS$18-FR$18)),0)</f>
        <v>0</v>
      </c>
      <c r="FT54" s="1">
        <f>+IF($E54=FT$22,VLOOKUP($C54,Input!$A$8:$GZ$39,MATCH(FT$21,Input!$A$6:$GZ$6,0),FALSE),0)*IF(FT$19&gt;=MAX($FD$19:FS$19),MIN((FT$19-MAX($FD$19:FS$19)),(FT$19-FS$19)),0)+IF($E54=FT$22,VLOOKUP($C54,Input!$A$8:$GZ$39,MATCH(FT$21,Input!$A$6:$GZ$6,0),FALSE),0)*IF(FT$18&gt;=MAX($FD$18:FS$18),MIN((FT$18-MAX($FD$18:FS$18)),(FT$18-FS$18)),0)</f>
        <v>0</v>
      </c>
      <c r="FU54" s="1">
        <f>+IF($E54=FU$22,VLOOKUP($C54,Input!$A$8:$GZ$39,MATCH(FU$21,Input!$A$6:$GZ$6,0),FALSE),0)*IF(FU$19&gt;=MAX($FD$19:FT$19),MIN((FU$19-MAX($FD$19:FT$19)),(FU$19-FT$19)),0)+IF($E54=FU$22,VLOOKUP($C54,Input!$A$8:$GZ$39,MATCH(FU$21,Input!$A$6:$GZ$6,0),FALSE),0)*IF(FU$18&gt;=MAX($FD$18:FT$18),MIN((FU$18-MAX($FD$18:FT$18)),(FU$18-FT$18)),0)</f>
        <v>0</v>
      </c>
      <c r="FV54" s="1">
        <f>+IF($E54=FV$22,VLOOKUP($C54,Input!$A$8:$GZ$39,MATCH(FV$21,Input!$A$6:$GZ$6,0),FALSE),0)*IF(FV$19&gt;=MAX($FD$19:FU$19),MIN((FV$19-MAX($FD$19:FU$19)),(FV$19-FU$19)),0)+IF($E54=FV$22,VLOOKUP($C54,Input!$A$8:$GZ$39,MATCH(FV$21,Input!$A$6:$GZ$6,0),FALSE),0)*IF(FV$18&gt;=MAX($FD$18:FU$18),MIN((FV$18-MAX($FD$18:FU$18)),(FV$18-FU$18)),0)</f>
        <v>0</v>
      </c>
      <c r="FW54" s="1">
        <f>+IF($E54=FW$22,VLOOKUP($C54,Input!$A$8:$GZ$39,MATCH(FW$21,Input!$A$6:$GZ$6,0),FALSE),0)*IF(FW$19&gt;=MAX($FD$19:FV$19),MIN((FW$19-MAX($FD$19:FV$19)),(FW$19-FV$19)),0)+IF($E54=FW$22,VLOOKUP($C54,Input!$A$8:$GZ$39,MATCH(FW$21,Input!$A$6:$GZ$6,0),FALSE),0)*IF(FW$18&gt;=MAX($FD$18:FV$18),MIN((FW$18-MAX($FD$18:FV$18)),(FW$18-FV$18)),0)</f>
        <v>0</v>
      </c>
      <c r="FX54" s="1">
        <f>+IF($E54=FX$22,VLOOKUP($C54,Input!$A$8:$GZ$39,MATCH(FX$21,Input!$A$6:$GZ$6,0),FALSE),0)*IF(FX$19&gt;=MAX($FD$19:FW$19),MIN((FX$19-MAX($FD$19:FW$19)),(FX$19-FW$19)),0)+IF($E54=FX$22,VLOOKUP($C54,Input!$A$8:$GZ$39,MATCH(FX$21,Input!$A$6:$GZ$6,0),FALSE),0)*IF(FX$18&gt;=MAX($FD$18:FW$18),MIN((FX$18-MAX($FD$18:FW$18)),(FX$18-FW$18)),0)</f>
        <v>0</v>
      </c>
      <c r="FY54" s="1">
        <f>+IF($E54=FY$22,VLOOKUP($C54,Input!$A$8:$GZ$39,MATCH(FY$21,Input!$A$6:$GZ$6,0),FALSE),0)*IF(FY$19&gt;=MAX($FD$19:FX$19),MIN((FY$19-MAX($FD$19:FX$19)),(FY$19-FX$19)),0)+IF($E54=FY$22,VLOOKUP($C54,Input!$A$8:$GZ$39,MATCH(FY$21,Input!$A$6:$GZ$6,0),FALSE),0)*IF(FY$18&gt;=MAX($FD$18:FX$18),MIN((FY$18-MAX($FD$18:FX$18)),(FY$18-FX$18)),0)</f>
        <v>0</v>
      </c>
      <c r="FZ54" s="1">
        <f>+IF($E54=FZ$22,VLOOKUP($C54,Input!$A$8:$GZ$39,MATCH(FZ$21,Input!$A$6:$GZ$6,0),FALSE),0)*IF(FZ$19&gt;=MAX($FD$19:FY$19),MIN((FZ$19-MAX($FD$19:FY$19)),(FZ$19-FY$19)),0)+IF($E54=FZ$22,VLOOKUP($C54,Input!$A$8:$GZ$39,MATCH(FZ$21,Input!$A$6:$GZ$6,0),FALSE),0)*IF(FZ$18&gt;=MAX($FD$18:FY$18),MIN((FZ$18-MAX($FD$18:FY$18)),(FZ$18-FY$18)),0)</f>
        <v>0</v>
      </c>
      <c r="GA54" s="1">
        <f>+IF($E54=GA$22,VLOOKUP($C54,Input!$A$8:$GZ$39,MATCH(GA$21,Input!$A$6:$GZ$6,0),FALSE),0)*IF(GA$19&gt;=MAX($FD$19:FZ$19),MIN((GA$19-MAX($FD$19:FZ$19)),(GA$19-FZ$19)),0)+IF($E54=GA$22,VLOOKUP($C54,Input!$A$8:$GZ$39,MATCH(GA$21,Input!$A$6:$GZ$6,0),FALSE),0)*IF(GA$18&gt;=MAX($FD$18:FZ$18),MIN((GA$18-MAX($FD$18:FZ$18)),(GA$18-FZ$18)),0)</f>
        <v>0</v>
      </c>
      <c r="GB54" s="1">
        <f>+IF($E54=GB$22,VLOOKUP($C54,Input!$A$8:$GZ$39,MATCH(GB$21,Input!$A$6:$GZ$6,0),FALSE),0)*IF(GB$19&gt;=MAX($FD$19:GA$19),MIN((GB$19-MAX($FD$19:GA$19)),(GB$19-GA$19)),0)+IF($E54=GB$22,VLOOKUP($C54,Input!$A$8:$GZ$39,MATCH(GB$21,Input!$A$6:$GZ$6,0),FALSE),0)*IF(GB$18&gt;=MAX($FD$18:GA$18),MIN((GB$18-MAX($FD$18:GA$18)),(GB$18-GA$18)),0)</f>
        <v>0</v>
      </c>
      <c r="GC54" s="1">
        <f>+IF($E54=GC$22,VLOOKUP($C54,Input!$A$8:$GZ$39,MATCH(GC$21,Input!$A$6:$GZ$6,0),FALSE),0)*IF(GC$19&gt;=MAX($FD$19:GB$19),MIN((GC$19-MAX($FD$19:GB$19)),(GC$19-GB$19)),0)+IF($E54=GC$22,VLOOKUP($C54,Input!$A$8:$GZ$39,MATCH(GC$21,Input!$A$6:$GZ$6,0),FALSE),0)*IF(GC$18&gt;=MAX($FD$18:GB$18),MIN((GC$18-MAX($FD$18:GB$18)),(GC$18-GB$18)),0)</f>
        <v>0</v>
      </c>
      <c r="GD54" s="1">
        <f>+IF($E54=GD$22,VLOOKUP($C54,Input!$A$8:$GZ$39,MATCH(GD$21,Input!$A$6:$GZ$6,0),FALSE),0)*IF(GD$19&gt;=MAX($FD$19:GC$19),MIN((GD$19-MAX($FD$19:GC$19)),(GD$19-GC$19)),0)+IF($E54=GD$22,VLOOKUP($C54,Input!$A$8:$GZ$39,MATCH(GD$21,Input!$A$6:$GZ$6,0),FALSE),0)*IF(GD$18&gt;=MAX($FD$18:GC$18),MIN((GD$18-MAX($FD$18:GC$18)),(GD$18-GC$18)),0)</f>
        <v>0</v>
      </c>
      <c r="GE54" s="1">
        <f>+IF($E54=GE$22,VLOOKUP($C54,Input!$A$8:$GZ$39,MATCH(GE$21,Input!$A$6:$GZ$6,0),FALSE),0)*IF(GE$19&gt;=MAX($FD$19:GD$19),MIN((GE$19-MAX($FD$19:GD$19)),(GE$19-GD$19)),0)+IF($E54=GE$22,VLOOKUP($C54,Input!$A$8:$GZ$39,MATCH(GE$21,Input!$A$6:$GZ$6,0),FALSE),0)*IF(GE$18&gt;=MAX($FD$18:GD$18),MIN((GE$18-MAX($FD$18:GD$18)),(GE$18-GD$18)),0)</f>
        <v>0</v>
      </c>
      <c r="GF54" s="1">
        <f>+IF($E54=GF$22,VLOOKUP($C54,Input!$A$8:$GZ$39,MATCH(GF$21,Input!$A$6:$GZ$6,0),FALSE),0)*IF(GF$19&gt;=MAX($FD$19:GE$19),MIN((GF$19-MAX($FD$19:GE$19)),(GF$19-GE$19)),0)+IF($E54=GF$22,VLOOKUP($C54,Input!$A$8:$GZ$39,MATCH(GF$21,Input!$A$6:$GZ$6,0),FALSE),0)*IF(GF$18&gt;=MAX($FD$18:GE$18),MIN((GF$18-MAX($FD$18:GE$18)),(GF$18-GE$18)),0)</f>
        <v>0</v>
      </c>
      <c r="GG54" s="1">
        <f>+IF($E54=GG$22,VLOOKUP($C54,Input!$A$8:$GZ$39,MATCH(GG$21,Input!$A$6:$GZ$6,0),FALSE),0)*IF(GG$19&gt;=MAX($FD$19:GF$19),MIN((GG$19-MAX($FD$19:GF$19)),(GG$19-GF$19)),0)+IF($E54=GG$22,VLOOKUP($C54,Input!$A$8:$GZ$39,MATCH(GG$21,Input!$A$6:$GZ$6,0),FALSE),0)*IF(GG$18&gt;=MAX($FD$18:GF$18),MIN((GG$18-MAX($FD$18:GF$18)),(GG$18-GF$18)),0)</f>
        <v>0</v>
      </c>
      <c r="GH54" s="1">
        <f>+IF($E54=GH$22,VLOOKUP($C54,Input!$A$8:$GZ$39,MATCH(GH$21,Input!$A$6:$GZ$6,0),FALSE),0)*IF(GH$19&gt;=MAX($FD$19:GG$19),MIN((GH$19-MAX($FD$19:GG$19)),(GH$19-GG$19)),0)+IF($E54=GH$22,VLOOKUP($C54,Input!$A$8:$GZ$39,MATCH(GH$21,Input!$A$6:$GZ$6,0),FALSE),0)*IF(GH$18&gt;=MAX($FD$18:GG$18),MIN((GH$18-MAX($FD$18:GG$18)),(GH$18-GG$18)),0)</f>
        <v>0</v>
      </c>
      <c r="GI54" s="1">
        <f>+IF($E54=GI$22,VLOOKUP($C54,Input!$A$8:$GZ$39,MATCH(GI$21,Input!$A$6:$GZ$6,0),FALSE),0)*IF(GI$19&gt;=MAX($FD$19:GH$19),MIN((GI$19-MAX($FD$19:GH$19)),(GI$19-GH$19)),0)+IF($E54=GI$22,VLOOKUP($C54,Input!$A$8:$GZ$39,MATCH(GI$21,Input!$A$6:$GZ$6,0),FALSE),0)*IF(GI$18&gt;=MAX($FD$18:GH$18),MIN((GI$18-MAX($FD$18:GH$18)),(GI$18-GH$18)),0)</f>
        <v>0</v>
      </c>
      <c r="GJ54" s="1">
        <f>+IF($E54=GJ$22,VLOOKUP($C54,Input!$A$8:$GZ$39,MATCH(GJ$21,Input!$A$6:$GZ$6,0),FALSE),0)*IF(GJ$19&gt;=MAX($FD$19:GI$19),MIN((GJ$19-MAX($FD$19:GI$19)),(GJ$19-GI$19)),0)+IF($E54=GJ$22,VLOOKUP($C54,Input!$A$8:$GZ$39,MATCH(GJ$21,Input!$A$6:$GZ$6,0),FALSE),0)*IF(GJ$18&gt;=MAX($FD$18:GI$18),MIN((GJ$18-MAX($FD$18:GI$18)),(GJ$18-GI$18)),0)</f>
        <v>0</v>
      </c>
      <c r="GK54" s="1">
        <f>+IF($E54=GK$22,VLOOKUP($C54,Input!$A$8:$GZ$39,MATCH(GK$21,Input!$A$6:$GZ$6,0),FALSE),0)*IF(GK$19&gt;=MAX($FD$19:GJ$19),MIN((GK$19-MAX($FD$19:GJ$19)),(GK$19-GJ$19)),0)+IF($E54=GK$22,VLOOKUP($C54,Input!$A$8:$GZ$39,MATCH(GK$21,Input!$A$6:$GZ$6,0),FALSE),0)*IF(GK$18&gt;=MAX($FD$18:GJ$18),MIN((GK$18-MAX($FD$18:GJ$18)),(GK$18-GJ$18)),0)</f>
        <v>0</v>
      </c>
      <c r="GL54" s="1">
        <f>+IF($E54=GL$22,VLOOKUP($C54,Input!$A$8:$GZ$39,MATCH(GL$21,Input!$A$6:$GZ$6,0),FALSE),0)*IF(GL$19&gt;=MAX($FD$19:GK$19),MIN((GL$19-MAX($FD$19:GK$19)),(GL$19-GK$19)),0)+IF($E54=GL$22,VLOOKUP($C54,Input!$A$8:$GZ$39,MATCH(GL$21,Input!$A$6:$GZ$6,0),FALSE),0)*IF(GL$18&gt;=MAX($FD$18:GK$18),MIN((GL$18-MAX($FD$18:GK$18)),(GL$18-GK$18)),0)</f>
        <v>0</v>
      </c>
      <c r="GM54" s="42"/>
      <c r="GN54" t="str">
        <f>VLOOKUP($C54,Input!$A$8:$GZ$39,MATCH(GN$21,Input!$A$6:$GZ$6,0),FALSE)</f>
        <v>NA</v>
      </c>
      <c r="GO54">
        <f>IF((VLOOKUP($C54,Input!$A$8:$GZ$39,MATCH(GO$21,Input!$A$6:$GZ$6,0),FALSE))="Y",$D54/VLOOKUP($C54,Input!$A$8:$GZ$39,MATCH(GP$21,Input!$A$6:$GZ$6,0),FALSE),0)</f>
        <v>0</v>
      </c>
      <c r="GP54">
        <f>IF((VLOOKUP($C54,Input!$A$8:$GZ$39,MATCH(GO$21,Input!$A$6:$GZ$6,0),FALSE))="Y",0,IF((VLOOKUP($C54,Input!$A$8:$GZ$39,MATCH(GP$21,Input!$A$6:$GZ$6,0),FALSE))&gt;0,$D54/VLOOKUP($C54,Input!$A$8:$GZ$39,MATCH(GP$21,Input!$A$6:$GZ$6,0),FALSE),0))</f>
        <v>0</v>
      </c>
      <c r="GQ54" s="1">
        <f>+IF($E54=GQ$22,VLOOKUP($C54,Input!$A$8:$GZ$39,MATCH(GQ$21,Input!$A$6:$GZ$6,0),FALSE),0)*IF(GQ$19&gt;=MAX($GP$19:GP$19),MIN((GQ$19-MAX($GP$19:GP$19)),(GQ$19-GP$19)),0)+IF($E54=GQ$22,VLOOKUP($C54,Input!$A$8:$GZ$39,MATCH(GQ$21,Input!$A$6:$GZ$6,0),FALSE),0)*IF(GQ$18&gt;=MAX($GP$18:GP$18),MIN((GQ$18-MAX($GP$18:GP$18)),(GQ$18-GP$18)),0)</f>
        <v>0</v>
      </c>
      <c r="GR54" s="1">
        <f>+IF($E54=GR$22,VLOOKUP($C54,Input!$A$8:$GZ$39,MATCH(GR$21,Input!$A$6:$GZ$6,0),FALSE),0)*IF(GR$19&gt;=MAX($GP$19:GQ$19),MIN((GR$19-MAX($GP$19:GQ$19)),(GR$19-GQ$19)),0)+IF($E54=GR$22,VLOOKUP($C54,Input!$A$8:$GZ$39,MATCH(GR$21,Input!$A$6:$GZ$6,0),FALSE),0)*IF(GR$18&gt;=MAX($GP$18:GQ$18),MIN((GR$18-MAX($GP$18:GQ$18)),(GR$18-GQ$18)),0)</f>
        <v>0</v>
      </c>
      <c r="GS54" s="1">
        <f>+IF($E54=GS$22,VLOOKUP($C54,Input!$A$8:$GZ$39,MATCH(GS$21,Input!$A$6:$GZ$6,0),FALSE),0)*IF(GS$19&gt;=MAX($GP$19:GR$19),MIN((GS$19-MAX($GP$19:GR$19)),(GS$19-GR$19)),0)+IF($E54=GS$22,VLOOKUP($C54,Input!$A$8:$GZ$39,MATCH(GS$21,Input!$A$6:$GZ$6,0),FALSE),0)*IF(GS$18&gt;=MAX($GP$18:GR$18),MIN((GS$18-MAX($GP$18:GR$18)),(GS$18-GR$18)),0)</f>
        <v>0</v>
      </c>
      <c r="GT54" s="1">
        <f>+IF($E54=GT$22,VLOOKUP($C54,Input!$A$8:$GZ$39,MATCH(GT$21,Input!$A$6:$GZ$6,0),FALSE),0)*IF(GT$19&gt;=MAX($GP$19:GS$19),MIN((GT$19-MAX($GP$19:GS$19)),(GT$19-GS$19)),0)+IF($E54=GT$22,VLOOKUP($C54,Input!$A$8:$GZ$39,MATCH(GT$21,Input!$A$6:$GZ$6,0),FALSE),0)*IF(GT$18&gt;=MAX($GP$18:GS$18),MIN((GT$18-MAX($GP$18:GS$18)),(GT$18-GS$18)),0)</f>
        <v>0</v>
      </c>
      <c r="GU54" s="1">
        <f>+IF($E54=GU$22,VLOOKUP($C54,Input!$A$8:$GZ$39,MATCH(GU$21,Input!$A$6:$GZ$6,0),FALSE),0)*IF(GU$19&gt;=MAX($GP$19:GT$19),MIN((GU$19-MAX($GP$19:GT$19)),(GU$19-GT$19)),0)+IF($E54=GU$22,VLOOKUP($C54,Input!$A$8:$GZ$39,MATCH(GU$21,Input!$A$6:$GZ$6,0),FALSE),0)*IF(GU$18&gt;=MAX($GP$18:GT$18),MIN((GU$18-MAX($GP$18:GT$18)),(GU$18-GT$18)),0)</f>
        <v>0</v>
      </c>
      <c r="GV54" s="1">
        <f>+IF($E54=GV$22,VLOOKUP($C54,Input!$A$8:$GZ$39,MATCH(GV$21,Input!$A$6:$GZ$6,0),FALSE),0)*IF(GV$19&gt;=MAX($GP$19:GU$19),MIN((GV$19-MAX($GP$19:GU$19)),(GV$19-GU$19)),0)+IF($E54=GV$22,VLOOKUP($C54,Input!$A$8:$GZ$39,MATCH(GV$21,Input!$A$6:$GZ$6,0),FALSE),0)*IF(GV$18&gt;=MAX($GP$18:GU$18),MIN((GV$18-MAX($GP$18:GU$18)),(GV$18-GU$18)),0)</f>
        <v>0</v>
      </c>
      <c r="GW54" s="1">
        <f>+IF($E54=GW$22,VLOOKUP($C54,Input!$A$8:$GZ$39,MATCH(GW$21,Input!$A$6:$GZ$6,0),FALSE),0)*IF(GW$19&gt;=MAX($GP$19:GV$19),MIN((GW$19-MAX($GP$19:GV$19)),(GW$19-GV$19)),0)+IF($E54=GW$22,VLOOKUP($C54,Input!$A$8:$GZ$39,MATCH(GW$21,Input!$A$6:$GZ$6,0),FALSE),0)*IF(GW$18&gt;=MAX($GP$18:GV$18),MIN((GW$18-MAX($GP$18:GV$18)),(GW$18-GV$18)),0)</f>
        <v>0</v>
      </c>
      <c r="GX54" s="1">
        <f>+IF($E54=GX$22,VLOOKUP($C54,Input!$A$8:$GZ$39,MATCH(GX$21,Input!$A$6:$GZ$6,0),FALSE),0)*IF(GX$19&gt;=MAX($GP$19:GW$19),MIN((GX$19-MAX($GP$19:GW$19)),(GX$19-GW$19)),0)+IF($E54=GX$22,VLOOKUP($C54,Input!$A$8:$GZ$39,MATCH(GX$21,Input!$A$6:$GZ$6,0),FALSE),0)*IF(GX$18&gt;=MAX($GP$18:GW$18),MIN((GX$18-MAX($GP$18:GW$18)),(GX$18-GW$18)),0)</f>
        <v>0</v>
      </c>
      <c r="GY54" s="1">
        <f>+IF($E54=GY$22,VLOOKUP($C54,Input!$A$8:$GZ$39,MATCH(GY$21,Input!$A$6:$GZ$6,0),FALSE),0)*IF(GY$19&gt;=MAX($GP$19:GX$19),MIN((GY$19-MAX($GP$19:GX$19)),(GY$19-GX$19)),0)+IF($E54=GY$22,VLOOKUP($C54,Input!$A$8:$GZ$39,MATCH(GY$21,Input!$A$6:$GZ$6,0),FALSE),0)*IF(GY$18&gt;=MAX($GP$18:GX$18),MIN((GY$18-MAX($GP$18:GX$18)),(GY$18-GX$18)),0)</f>
        <v>0</v>
      </c>
      <c r="GZ54" s="1">
        <f>+IF($E54=GZ$22,VLOOKUP($C54,Input!$A$8:$GZ$39,MATCH(GZ$21,Input!$A$6:$GZ$6,0),FALSE),0)*IF(GZ$19&gt;=MAX($GP$19:GY$19),MIN((GZ$19-MAX($GP$19:GY$19)),(GZ$19-GY$19)),0)+IF($E54=GZ$22,VLOOKUP($C54,Input!$A$8:$GZ$39,MATCH(GZ$21,Input!$A$6:$GZ$6,0),FALSE),0)*IF(GZ$18&gt;=MAX($GP$18:GY$18),MIN((GZ$18-MAX($GP$18:GY$18)),(GZ$18-GY$18)),0)</f>
        <v>0</v>
      </c>
      <c r="HA54" s="1">
        <f>+IF($E54=HA$22,VLOOKUP($C54,Input!$A$8:$GZ$39,MATCH(HA$21,Input!$A$6:$GZ$6,0),FALSE),0)*IF(HA$19&gt;=MAX($GP$19:GZ$19),MIN((HA$19-MAX($GP$19:GZ$19)),(HA$19-GZ$19)),0)+IF($E54=HA$22,VLOOKUP($C54,Input!$A$8:$GZ$39,MATCH(HA$21,Input!$A$6:$GZ$6,0),FALSE),0)*IF(HA$18&gt;=MAX($GP$18:GZ$18),MIN((HA$18-MAX($GP$18:GZ$18)),(HA$18-GZ$18)),0)</f>
        <v>0</v>
      </c>
      <c r="HB54" s="1">
        <f>+IF($E54=HB$22,VLOOKUP($C54,Input!$A$8:$GZ$39,MATCH(HB$21,Input!$A$6:$GZ$6,0),FALSE),0)*IF(HB$19&gt;=MAX($GP$19:HA$19),MIN((HB$19-MAX($GP$19:HA$19)),(HB$19-HA$19)),0)+IF($E54=HB$22,VLOOKUP($C54,Input!$A$8:$GZ$39,MATCH(HB$21,Input!$A$6:$GZ$6,0),FALSE),0)*IF(HB$18&gt;=MAX($GP$18:HA$18),MIN((HB$18-MAX($GP$18:HA$18)),(HB$18-HA$18)),0)</f>
        <v>0</v>
      </c>
      <c r="HC54" s="1">
        <f>+IF($E54=HC$22,VLOOKUP($C54,Input!$A$8:$GZ$39,MATCH(HC$21,Input!$A$6:$GZ$6,0),FALSE),0)*IF(HC$19&gt;=MAX($GP$19:HB$19),MIN((HC$19-MAX($GP$19:HB$19)),(HC$19-HB$19)),0)+IF($E54=HC$22,VLOOKUP($C54,Input!$A$8:$GZ$39,MATCH(HC$21,Input!$A$6:$GZ$6,0),FALSE),0)*IF(HC$18&gt;=MAX($GP$18:HB$18),MIN((HC$18-MAX($GP$18:HB$18)),(HC$18-HB$18)),0)</f>
        <v>0</v>
      </c>
      <c r="HD54" s="1">
        <f>+IF($E54=HD$22,VLOOKUP($C54,Input!$A$8:$GZ$39,MATCH(HD$21,Input!$A$6:$GZ$6,0),FALSE),0)*IF(HD$19&gt;=MAX($GP$19:HC$19),MIN((HD$19-MAX($GP$19:HC$19)),(HD$19-HC$19)),0)+IF($E54=HD$22,VLOOKUP($C54,Input!$A$8:$GZ$39,MATCH(HD$21,Input!$A$6:$GZ$6,0),FALSE),0)*IF(HD$18&gt;=MAX($GP$18:HC$18),MIN((HD$18-MAX($GP$18:HC$18)),(HD$18-HC$18)),0)</f>
        <v>0</v>
      </c>
      <c r="HE54" s="1">
        <f>+IF($E54=HE$22,VLOOKUP($C54,Input!$A$8:$GZ$39,MATCH(HE$21,Input!$A$6:$GZ$6,0),FALSE),0)*IF(HE$19&gt;=MAX($GP$19:HD$19),MIN((HE$19-MAX($GP$19:HD$19)),(HE$19-HD$19)),0)+IF($E54=HE$22,VLOOKUP($C54,Input!$A$8:$GZ$39,MATCH(HE$21,Input!$A$6:$GZ$6,0),FALSE),0)*IF(HE$18&gt;=MAX($GP$18:HD$18),MIN((HE$18-MAX($GP$18:HD$18)),(HE$18-HD$18)),0)</f>
        <v>0</v>
      </c>
      <c r="HF54" s="1">
        <f>+IF($E54=HF$22,VLOOKUP($C54,Input!$A$8:$GZ$39,MATCH(HF$21,Input!$A$6:$GZ$6,0),FALSE),0)*IF(HF$19&gt;=MAX($GP$19:HE$19),MIN((HF$19-MAX($GP$19:HE$19)),(HF$19-HE$19)),0)+IF($E54=HF$22,VLOOKUP($C54,Input!$A$8:$GZ$39,MATCH(HF$21,Input!$A$6:$GZ$6,0),FALSE),0)*IF(HF$18&gt;=MAX($GP$18:HE$18),MIN((HF$18-MAX($GP$18:HE$18)),(HF$18-HE$18)),0)</f>
        <v>0</v>
      </c>
      <c r="HG54" s="1">
        <f>+IF($E54=HG$22,VLOOKUP($C54,Input!$A$8:$GZ$39,MATCH(HG$21,Input!$A$6:$GZ$6,0),FALSE),0)*IF(HG$19&gt;=MAX($GP$19:HF$19),MIN((HG$19-MAX($GP$19:HF$19)),(HG$19-HF$19)),0)+IF($E54=HG$22,VLOOKUP($C54,Input!$A$8:$GZ$39,MATCH(HG$21,Input!$A$6:$GZ$6,0),FALSE),0)*IF(HG$18&gt;=MAX($GP$18:HF$18),MIN((HG$18-MAX($GP$18:HF$18)),(HG$18-HF$18)),0)</f>
        <v>0</v>
      </c>
      <c r="HH54" s="1">
        <f>+IF($E54=HH$22,VLOOKUP($C54,Input!$A$8:$GZ$39,MATCH(HH$21,Input!$A$6:$GZ$6,0),FALSE),0)*IF(HH$19&gt;=MAX($GP$19:HG$19),MIN((HH$19-MAX($GP$19:HG$19)),(HH$19-HG$19)),0)+IF($E54=HH$22,VLOOKUP($C54,Input!$A$8:$GZ$39,MATCH(HH$21,Input!$A$6:$GZ$6,0),FALSE),0)*IF(HH$18&gt;=MAX($GP$18:HG$18),MIN((HH$18-MAX($GP$18:HG$18)),(HH$18-HG$18)),0)</f>
        <v>0</v>
      </c>
      <c r="HI54" s="1">
        <f>+IF($E54=HI$22,VLOOKUP($C54,Input!$A$8:$GZ$39,MATCH(HI$21,Input!$A$6:$GZ$6,0),FALSE),0)*IF(HI$19&gt;=MAX($GP$19:HH$19),MIN((HI$19-MAX($GP$19:HH$19)),(HI$19-HH$19)),0)+IF($E54=HI$22,VLOOKUP($C54,Input!$A$8:$GZ$39,MATCH(HI$21,Input!$A$6:$GZ$6,0),FALSE),0)*IF(HI$18&gt;=MAX($GP$18:HH$18),MIN((HI$18-MAX($GP$18:HH$18)),(HI$18-HH$18)),0)</f>
        <v>0</v>
      </c>
      <c r="HJ54" s="1">
        <f>+IF($E54=HJ$22,VLOOKUP($C54,Input!$A$8:$GZ$39,MATCH(HJ$21,Input!$A$6:$GZ$6,0),FALSE),0)*IF(HJ$19&gt;=MAX($GP$19:HI$19),MIN((HJ$19-MAX($GP$19:HI$19)),(HJ$19-HI$19)),0)+IF($E54=HJ$22,VLOOKUP($C54,Input!$A$8:$GZ$39,MATCH(HJ$21,Input!$A$6:$GZ$6,0),FALSE),0)*IF(HJ$18&gt;=MAX($GP$18:HI$18),MIN((HJ$18-MAX($GP$18:HI$18)),(HJ$18-HI$18)),0)</f>
        <v>0</v>
      </c>
      <c r="HK54" s="1">
        <f>+IF($E54=HK$22,VLOOKUP($C54,Input!$A$8:$GZ$39,MATCH(HK$21,Input!$A$6:$GZ$6,0),FALSE),0)*IF(HK$19&gt;=MAX($GP$19:HJ$19),MIN((HK$19-MAX($GP$19:HJ$19)),(HK$19-HJ$19)),0)+IF($E54=HK$22,VLOOKUP($C54,Input!$A$8:$GZ$39,MATCH(HK$21,Input!$A$6:$GZ$6,0),FALSE),0)*IF(HK$18&gt;=MAX($GP$18:HJ$18),MIN((HK$18-MAX($GP$18:HJ$18)),(HK$18-HJ$18)),0)</f>
        <v>0</v>
      </c>
      <c r="HL54" s="1">
        <f>+IF($E54=HL$22,VLOOKUP($C54,Input!$A$8:$GZ$39,MATCH(HL$21,Input!$A$6:$GZ$6,0),FALSE),0)*IF(HL$19&gt;=MAX($GP$19:HK$19),MIN((HL$19-MAX($GP$19:HK$19)),(HL$19-HK$19)),0)+IF($E54=HL$22,VLOOKUP($C54,Input!$A$8:$GZ$39,MATCH(HL$21,Input!$A$6:$GZ$6,0),FALSE),0)*IF(HL$18&gt;=MAX($GP$18:HK$18),MIN((HL$18-MAX($GP$18:HK$18)),(HL$18-HK$18)),0)</f>
        <v>0</v>
      </c>
      <c r="HM54" s="1">
        <f>+IF($E54=HM$22,VLOOKUP($C54,Input!$A$8:$GZ$39,MATCH(HM$21,Input!$A$6:$GZ$6,0),FALSE),0)*IF(HM$19&gt;=MAX($GP$19:HL$19),MIN((HM$19-MAX($GP$19:HL$19)),(HM$19-HL$19)),0)+IF($E54=HM$22,VLOOKUP($C54,Input!$A$8:$GZ$39,MATCH(HM$21,Input!$A$6:$GZ$6,0),FALSE),0)*IF(HM$18&gt;=MAX($GP$18:HL$18),MIN((HM$18-MAX($GP$18:HL$18)),(HM$18-HL$18)),0)</f>
        <v>0</v>
      </c>
      <c r="HN54" s="1">
        <f>+IF($E54=HN$22,VLOOKUP($C54,Input!$A$8:$GZ$39,MATCH(HN$21,Input!$A$6:$GZ$6,0),FALSE),0)*IF(HN$19&gt;=MAX($GP$19:HM$19),MIN((HN$19-MAX($GP$19:HM$19)),(HN$19-HM$19)),0)+IF($E54=HN$22,VLOOKUP($C54,Input!$A$8:$GZ$39,MATCH(HN$21,Input!$A$6:$GZ$6,0),FALSE),0)*IF(HN$18&gt;=MAX($GP$18:HM$18),MIN((HN$18-MAX($GP$18:HM$18)),(HN$18-HM$18)),0)</f>
        <v>0</v>
      </c>
      <c r="HO54" s="1">
        <f>+IF($E54=HO$22,VLOOKUP($C54,Input!$A$8:$GZ$39,MATCH(HO$21,Input!$A$6:$GZ$6,0),FALSE),0)*IF(HO$19&gt;=MAX($GP$19:HN$19),MIN((HO$19-MAX($GP$19:HN$19)),(HO$19-HN$19)),0)+IF($E54=HO$22,VLOOKUP($C54,Input!$A$8:$GZ$39,MATCH(HO$21,Input!$A$6:$GZ$6,0),FALSE),0)*IF(HO$18&gt;=MAX($GP$18:HN$18),MIN((HO$18-MAX($GP$18:HN$18)),(HO$18-HN$18)),0)</f>
        <v>0</v>
      </c>
      <c r="HP54" s="1">
        <f>+IF($E54=HP$22,VLOOKUP($C54,Input!$A$8:$GZ$39,MATCH(HP$21,Input!$A$6:$GZ$6,0),FALSE),0)*IF(HP$19&gt;=MAX($GP$19:HO$19),MIN((HP$19-MAX($GP$19:HO$19)),(HP$19-HO$19)),0)+IF($E54=HP$22,VLOOKUP($C54,Input!$A$8:$GZ$39,MATCH(HP$21,Input!$A$6:$GZ$6,0),FALSE),0)*IF(HP$18&gt;=MAX($GP$18:HO$18),MIN((HP$18-MAX($GP$18:HO$18)),(HP$18-HO$18)),0)</f>
        <v>0</v>
      </c>
      <c r="HQ54" s="1">
        <f>+IF($E54=HQ$22,VLOOKUP($C54,Input!$A$8:$GZ$39,MATCH(HQ$21,Input!$A$6:$GZ$6,0),FALSE),0)*IF(HQ$19&gt;=MAX($GP$19:HP$19),MIN((HQ$19-MAX($GP$19:HP$19)),(HQ$19-HP$19)),0)+IF($E54=HQ$22,VLOOKUP($C54,Input!$A$8:$GZ$39,MATCH(HQ$21,Input!$A$6:$GZ$6,0),FALSE),0)*IF(HQ$18&gt;=MAX($GP$18:HP$18),MIN((HQ$18-MAX($GP$18:HP$18)),(HQ$18-HP$18)),0)</f>
        <v>0</v>
      </c>
      <c r="HR54" s="1">
        <f>+IF($E54=HR$22,VLOOKUP($C54,Input!$A$8:$GZ$39,MATCH(HR$21,Input!$A$6:$GZ$6,0),FALSE),0)*IF(HR$19&gt;=MAX($GP$19:HQ$19),MIN((HR$19-MAX($GP$19:HQ$19)),(HR$19-HQ$19)),0)+IF($E54=HR$22,VLOOKUP($C54,Input!$A$8:$GZ$39,MATCH(HR$21,Input!$A$6:$GZ$6,0),FALSE),0)*IF(HR$18&gt;=MAX($GP$18:HQ$18),MIN((HR$18-MAX($GP$18:HQ$18)),(HR$18-HQ$18)),0)</f>
        <v>0</v>
      </c>
      <c r="HS54" s="1">
        <f>+IF($E54=HS$22,VLOOKUP($C54,Input!$A$8:$GZ$39,MATCH(HS$21,Input!$A$6:$GZ$6,0),FALSE),0)*IF(HS$19&gt;=MAX($GP$19:HR$19),MIN((HS$19-MAX($GP$19:HR$19)),(HS$19-HR$19)),0)+IF($E54=HS$22,VLOOKUP($C54,Input!$A$8:$GZ$39,MATCH(HS$21,Input!$A$6:$GZ$6,0),FALSE),0)*IF(HS$18&gt;=MAX($GP$18:HR$18),MIN((HS$18-MAX($GP$18:HR$18)),(HS$18-HR$18)),0)</f>
        <v>0</v>
      </c>
      <c r="HT54" s="1">
        <f>+IF($E54=HT$22,VLOOKUP($C54,Input!$A$8:$GZ$39,MATCH(HT$21,Input!$A$6:$GZ$6,0),FALSE),0)*IF(HT$19&gt;=MAX($GP$19:HS$19),MIN((HT$19-MAX($GP$19:HS$19)),(HT$19-HS$19)),0)+IF($E54=HT$22,VLOOKUP($C54,Input!$A$8:$GZ$39,MATCH(HT$21,Input!$A$6:$GZ$6,0),FALSE),0)*IF(HT$18&gt;=MAX($GP$18:HS$18),MIN((HT$18-MAX($GP$18:HS$18)),(HT$18-HS$18)),0)</f>
        <v>0</v>
      </c>
      <c r="HU54" s="1">
        <f>+IF($E54=HU$22,VLOOKUP($C54,Input!$A$8:$GZ$39,MATCH(HU$21,Input!$A$6:$GZ$6,0),FALSE),0)*IF(HU$19&gt;=MAX($GP$19:HT$19),MIN((HU$19-MAX($GP$19:HT$19)),(HU$19-HT$19)),0)+IF($E54=HU$22,VLOOKUP($C54,Input!$A$8:$GZ$39,MATCH(HU$21,Input!$A$6:$GZ$6,0),FALSE),0)*IF(HU$18&gt;=MAX($GP$18:HT$18),MIN((HU$18-MAX($GP$18:HT$18)),(HU$18-HT$18)),0)</f>
        <v>0</v>
      </c>
      <c r="HV54" s="1">
        <f>+IF($E54=HV$22,VLOOKUP($C54,Input!$A$8:$GZ$39,MATCH(HV$21,Input!$A$6:$GZ$6,0),FALSE),0)*IF(HV$19&gt;=MAX($GP$19:HU$19),MIN((HV$19-MAX($GP$19:HU$19)),(HV$19-HU$19)),0)+IF($E54=HV$22,VLOOKUP($C54,Input!$A$8:$GZ$39,MATCH(HV$21,Input!$A$6:$GZ$6,0),FALSE),0)*IF(HV$18&gt;=MAX($GP$18:HU$18),MIN((HV$18-MAX($GP$18:HU$18)),(HV$18-HU$18)),0)</f>
        <v>0</v>
      </c>
      <c r="HW54" s="1">
        <f>+IF($E54=HW$22,VLOOKUP($C54,Input!$A$8:$GZ$39,MATCH(HW$21,Input!$A$6:$GZ$6,0),FALSE),0)*IF(HW$19&gt;=MAX($GP$19:HV$19),MIN((HW$19-MAX($GP$19:HV$19)),(HW$19-HV$19)),0)+IF($E54=HW$22,VLOOKUP($C54,Input!$A$8:$GZ$39,MATCH(HW$21,Input!$A$6:$GZ$6,0),FALSE),0)*IF(HW$18&gt;=MAX($GP$18:HV$18),MIN((HW$18-MAX($GP$18:HV$18)),(HW$18-HV$18)),0)</f>
        <v>0</v>
      </c>
      <c r="HX54" s="1">
        <f>+IF($E54=HX$22,VLOOKUP($C54,Input!$A$8:$GZ$39,MATCH(HX$21,Input!$A$6:$GZ$6,0),FALSE),0)*IF(HX$19&gt;=MAX($GP$19:HW$19),MIN((HX$19-MAX($GP$19:HW$19)),(HX$19-HW$19)),0)+IF($E54=HX$22,VLOOKUP($C54,Input!$A$8:$GZ$39,MATCH(HX$21,Input!$A$6:$GZ$6,0),FALSE),0)*IF(HX$18&gt;=MAX($GP$18:HW$18),MIN((HX$18-MAX($GP$18:HW$18)),(HX$18-HW$18)),0)</f>
        <v>0</v>
      </c>
      <c r="HY54" s="1">
        <f>+IF($E54=HY$22,VLOOKUP($C54,Input!$A$8:$GZ$39,MATCH(HY$21,Input!$A$6:$GZ$6,0),FALSE),0)*IF(HY$19&gt;=MAX($GP$19:HX$19),MIN((HY$19-MAX($GP$19:HX$19)),(HY$19-HX$19)),0)+IF($E54=HY$22,VLOOKUP($C54,Input!$A$8:$GZ$39,MATCH(HY$21,Input!$A$6:$GZ$6,0),FALSE),0)*IF(HY$18&gt;=MAX($GP$18:HX$18),MIN((HY$18-MAX($GP$18:HX$18)),(HY$18-HX$18)),0)</f>
        <v>0</v>
      </c>
      <c r="HZ54" s="42"/>
      <c r="IA54" t="str">
        <f>VLOOKUP($C54,Input!$A$8:$IA$39,MATCH(IA$21,Input!$A$6:$IA$6,0),FALSE)</f>
        <v>NA</v>
      </c>
      <c r="IB54" s="132">
        <f>IF((VLOOKUP($C54,Input!$A$8:$IA$39,MATCH(IB$21,Input!$A$6:$IA$6,0),FALSE))="Y",$D54/VLOOKUP($C54,Input!$A$8:$IA$39,MATCH(IC$21,Input!$A$6:$IA$6,0),FALSE),0)</f>
        <v>0</v>
      </c>
      <c r="IC54" s="132">
        <f>IF((VLOOKUP($C54,Input!$A$8:$IA$39,MATCH(IB$21,Input!$A$6:$IA$6,0),FALSE))="Y",0,IF((VLOOKUP($C54,Input!$A$8:$IA$39,MATCH(IC$21,Input!$A$6:$IA$6,0),FALSE))&gt;0,$D54/VLOOKUP($C54,Input!$A$8:$IA$39,MATCH(IC$21,Input!$A$6:$IA$6,0),FALSE),0))</f>
        <v>0</v>
      </c>
      <c r="ID54" s="1">
        <f>+IF($E54=ID$22,VLOOKUP($C54,Input!$A$8:$IA$39,MATCH(ID$21,Input!$A$6:$IA$6,0),FALSE),0)*IF(ID$19&gt;=MAX($IC$19:IC$19),MIN((ID$19-MAX($IC$19:IC$19)),(ID$19-IC$19)),0)+IF($E54=ID$22,VLOOKUP($C54,Input!$A$8:$IA$39,MATCH(ID$21,Input!$A$6:$IA$6,0),FALSE),0)*IF(ID$18&gt;=MAX($IC$18:IC$18),MIN((ID$18-MAX($IC$18:IC$18)),(ID$18-IC$18)),0)</f>
        <v>0</v>
      </c>
      <c r="IE54" s="1">
        <f>+IF($E54=IE$22,VLOOKUP($C54,Input!$A$8:$IA$39,MATCH(IE$21,Input!$A$6:$IA$6,0),FALSE),0)*IF(IE$19&gt;=MAX($IC$19:ID$19),MIN((IE$19-MAX($IC$19:ID$19)),(IE$19-ID$19)),0)+IF($E54=IE$22,VLOOKUP($C54,Input!$A$8:$IA$39,MATCH(IE$21,Input!$A$6:$IA$6,0),FALSE),0)*IF(IE$18&gt;=MAX($IC$18:ID$18),MIN((IE$18-MAX($IC$18:ID$18)),(IE$18-ID$18)),0)</f>
        <v>0</v>
      </c>
      <c r="IF54" s="1">
        <f>+IF($E54=IF$22,VLOOKUP($C54,Input!$A$8:$IA$39,MATCH(IF$21,Input!$A$6:$IA$6,0),FALSE),0)*IF(IF$19&gt;=MAX($IC$19:IE$19),MIN((IF$19-MAX($IC$19:IE$19)),(IF$19-IE$19)),0)+IF($E54=IF$22,VLOOKUP($C54,Input!$A$8:$IA$39,MATCH(IF$21,Input!$A$6:$IA$6,0),FALSE),0)*IF(IF$18&gt;=MAX($IC$18:IE$18),MIN((IF$18-MAX($IC$18:IE$18)),(IF$18-IE$18)),0)</f>
        <v>0</v>
      </c>
      <c r="IG54" s="1">
        <f>+IF($E54=IG$22,VLOOKUP($C54,Input!$A$8:$IA$39,MATCH(IG$21,Input!$A$6:$IA$6,0),FALSE),0)*IF(IG$19&gt;=MAX($IC$19:IF$19),MIN((IG$19-MAX($IC$19:IF$19)),(IG$19-IF$19)),0)+IF($E54=IG$22,VLOOKUP($C54,Input!$A$8:$IA$39,MATCH(IG$21,Input!$A$6:$IA$6,0),FALSE),0)*IF(IG$18&gt;=MAX($IC$18:IF$18),MIN((IG$18-MAX($IC$18:IF$18)),(IG$18-IF$18)),0)</f>
        <v>0</v>
      </c>
      <c r="IH54" s="1">
        <f>+IF($E54=IH$22,VLOOKUP($C54,Input!$A$8:$IA$39,MATCH(IH$21,Input!$A$6:$IA$6,0),FALSE),0)*IF(IH$19&gt;=MAX($IC$19:IG$19),MIN((IH$19-MAX($IC$19:IG$19)),(IH$19-IG$19)),0)+IF($E54=IH$22,VLOOKUP($C54,Input!$A$8:$IA$39,MATCH(IH$21,Input!$A$6:$IA$6,0),FALSE),0)*IF(IH$18&gt;=MAX($IC$18:IG$18),MIN((IH$18-MAX($IC$18:IG$18)),(IH$18-IG$18)),0)</f>
        <v>0</v>
      </c>
      <c r="II54" s="1">
        <f>+IF($E54=II$22,VLOOKUP($C54,Input!$A$8:$IA$39,MATCH(II$21,Input!$A$6:$IA$6,0),FALSE),0)*IF(II$19&gt;=MAX($IC$19:IH$19),MIN((II$19-MAX($IC$19:IH$19)),(II$19-IH$19)),0)+IF($E54=II$22,VLOOKUP($C54,Input!$A$8:$IA$39,MATCH(II$21,Input!$A$6:$IA$6,0),FALSE),0)*IF(II$18&gt;=MAX($IC$18:IH$18),MIN((II$18-MAX($IC$18:IH$18)),(II$18-IH$18)),0)</f>
        <v>0</v>
      </c>
      <c r="IJ54" s="1">
        <f>+IF($E54=IJ$22,VLOOKUP($C54,Input!$A$8:$IA$39,MATCH(IJ$21,Input!$A$6:$IA$6,0),FALSE),0)*IF(IJ$19&gt;=MAX($IC$19:II$19),MIN((IJ$19-MAX($IC$19:II$19)),(IJ$19-II$19)),0)+IF($E54=IJ$22,VLOOKUP($C54,Input!$A$8:$IA$39,MATCH(IJ$21,Input!$A$6:$IA$6,0),FALSE),0)*IF(IJ$18&gt;=MAX($IC$18:II$18),MIN((IJ$18-MAX($IC$18:II$18)),(IJ$18-II$18)),0)</f>
        <v>0</v>
      </c>
      <c r="IK54" s="1">
        <f>+IF($E54=IK$22,VLOOKUP($C54,Input!$A$8:$IA$39,MATCH(IK$21,Input!$A$6:$IA$6,0),FALSE),0)*IF(IK$19&gt;=MAX($IC$19:IJ$19),MIN((IK$19-MAX($IC$19:IJ$19)),(IK$19-IJ$19)),0)+IF($E54=IK$22,VLOOKUP($C54,Input!$A$8:$IA$39,MATCH(IK$21,Input!$A$6:$IA$6,0),FALSE),0)*IF(IK$18&gt;=MAX($IC$18:IJ$18),MIN((IK$18-MAX($IC$18:IJ$18)),(IK$18-IJ$18)),0)</f>
        <v>0</v>
      </c>
      <c r="IL54" s="1">
        <f>+IF($E54=IL$22,VLOOKUP($C54,Input!$A$8:$IA$39,MATCH(IL$21,Input!$A$6:$IA$6,0),FALSE),0)*IF(IL$19&gt;=MAX($IC$19:IK$19),MIN((IL$19-MAX($IC$19:IK$19)),(IL$19-IK$19)),0)+IF($E54=IL$22,VLOOKUP($C54,Input!$A$8:$IA$39,MATCH(IL$21,Input!$A$6:$IA$6,0),FALSE),0)*IF(IL$18&gt;=MAX($IC$18:IK$18),MIN((IL$18-MAX($IC$18:IK$18)),(IL$18-IK$18)),0)</f>
        <v>0</v>
      </c>
      <c r="IM54" s="1">
        <f>+IF($E54=IM$22,VLOOKUP($C54,Input!$A$8:$IA$39,MATCH(IM$21,Input!$A$6:$IA$6,0),FALSE),0)*IF(IM$19&gt;=MAX($IC$19:IL$19),MIN((IM$19-MAX($IC$19:IL$19)),(IM$19-IL$19)),0)+IF($E54=IM$22,VLOOKUP($C54,Input!$A$8:$IA$39,MATCH(IM$21,Input!$A$6:$IA$6,0),FALSE),0)*IF(IM$18&gt;=MAX($IC$18:IL$18),MIN((IM$18-MAX($IC$18:IL$18)),(IM$18-IL$18)),0)</f>
        <v>0</v>
      </c>
      <c r="IN54" s="1">
        <f>+IF($E54=IN$22,VLOOKUP($C54,Input!$A$8:$IA$39,MATCH(IN$21,Input!$A$6:$IA$6,0),FALSE),0)*IF(IN$19&gt;=MAX($IC$19:IM$19),MIN((IN$19-MAX($IC$19:IM$19)),(IN$19-IM$19)),0)+IF($E54=IN$22,VLOOKUP($C54,Input!$A$8:$IA$39,MATCH(IN$21,Input!$A$6:$IA$6,0),FALSE),0)*IF(IN$18&gt;=MAX($IC$18:IM$18),MIN((IN$18-MAX($IC$18:IM$18)),(IN$18-IM$18)),0)</f>
        <v>0</v>
      </c>
      <c r="IO54" s="1">
        <f>+IF($E54=IO$22,VLOOKUP($C54,Input!$A$8:$IA$39,MATCH(IO$21,Input!$A$6:$IA$6,0),FALSE),0)*IF(IO$19&gt;=MAX($IC$19:IN$19),MIN((IO$19-MAX($IC$19:IN$19)),(IO$19-IN$19)),0)+IF($E54=IO$22,VLOOKUP($C54,Input!$A$8:$IA$39,MATCH(IO$21,Input!$A$6:$IA$6,0),FALSE),0)*IF(IO$18&gt;=MAX($IC$18:IN$18),MIN((IO$18-MAX($IC$18:IN$18)),(IO$18-IN$18)),0)</f>
        <v>0</v>
      </c>
      <c r="IP54" s="1">
        <f>+IF($E54=IP$22,VLOOKUP($C54,Input!$A$8:$IA$39,MATCH(IP$21,Input!$A$6:$IA$6,0),FALSE),0)*IF(IP$19&gt;=MAX($IC$19:IO$19),MIN((IP$19-MAX($IC$19:IO$19)),(IP$19-IO$19)),0)+IF($E54=IP$22,VLOOKUP($C54,Input!$A$8:$IA$39,MATCH(IP$21,Input!$A$6:$IA$6,0),FALSE),0)*IF(IP$18&gt;=MAX($IC$18:IO$18),MIN((IP$18-MAX($IC$18:IO$18)),(IP$18-IO$18)),0)</f>
        <v>0</v>
      </c>
      <c r="IQ54" s="1">
        <f>+IF($E54=IQ$22,VLOOKUP($C54,Input!$A$8:$IA$39,MATCH(IQ$21,Input!$A$6:$IA$6,0),FALSE),0)*IF(IQ$19&gt;=MAX($IC$19:IP$19),MIN((IQ$19-MAX($IC$19:IP$19)),(IQ$19-IP$19)),0)+IF($E54=IQ$22,VLOOKUP($C54,Input!$A$8:$IA$39,MATCH(IQ$21,Input!$A$6:$IA$6,0),FALSE),0)*IF(IQ$18&gt;=MAX($IC$18:IP$18),MIN((IQ$18-MAX($IC$18:IP$18)),(IQ$18-IP$18)),0)</f>
        <v>0</v>
      </c>
      <c r="IR54" s="1">
        <f>+IF($E54=IR$22,VLOOKUP($C54,Input!$A$8:$IA$39,MATCH(IR$21,Input!$A$6:$IA$6,0),FALSE),0)*IF(IR$19&gt;=MAX($IC$19:IQ$19),MIN((IR$19-MAX($IC$19:IQ$19)),(IR$19-IQ$19)),0)+IF($E54=IR$22,VLOOKUP($C54,Input!$A$8:$IA$39,MATCH(IR$21,Input!$A$6:$IA$6,0),FALSE),0)*IF(IR$18&gt;=MAX($IC$18:IQ$18),MIN((IR$18-MAX($IC$18:IQ$18)),(IR$18-IQ$18)),0)</f>
        <v>0</v>
      </c>
      <c r="IS54" s="1">
        <f>+IF($E54=IS$22,VLOOKUP($C54,Input!$A$8:$IA$39,MATCH(IS$21,Input!$A$6:$IA$6,0),FALSE),0)*IF(IS$19&gt;=MAX($IC$19:IR$19),MIN((IS$19-MAX($IC$19:IR$19)),(IS$19-IR$19)),0)+IF($E54=IS$22,VLOOKUP($C54,Input!$A$8:$IA$39,MATCH(IS$21,Input!$A$6:$IA$6,0),FALSE),0)*IF(IS$18&gt;=MAX($IC$18:IR$18),MIN((IS$18-MAX($IC$18:IR$18)),(IS$18-IR$18)),0)</f>
        <v>0</v>
      </c>
      <c r="IT54" s="1">
        <f>+IF($E54=IT$22,VLOOKUP($C54,Input!$A$8:$IA$39,MATCH(IT$21,Input!$A$6:$IA$6,0),FALSE),0)*IF(IT$19&gt;=MAX($IC$19:IS$19),MIN((IT$19-MAX($IC$19:IS$19)),(IT$19-IS$19)),0)+IF($E54=IT$22,VLOOKUP($C54,Input!$A$8:$IA$39,MATCH(IT$21,Input!$A$6:$IA$6,0),FALSE),0)*IF(IT$18&gt;=MAX($IC$18:IS$18),MIN((IT$18-MAX($IC$18:IS$18)),(IT$18-IS$18)),0)</f>
        <v>0</v>
      </c>
      <c r="IU54" s="1">
        <f>+IF($E54=IU$22,VLOOKUP($C54,Input!$A$8:$IA$39,MATCH(IU$21,Input!$A$6:$IA$6,0),FALSE),0)*IF(IU$19&gt;=MAX($IC$19:IT$19),MIN((IU$19-MAX($IC$19:IT$19)),(IU$19-IT$19)),0)+IF($E54=IU$22,VLOOKUP($C54,Input!$A$8:$IA$39,MATCH(IU$21,Input!$A$6:$IA$6,0),FALSE),0)*IF(IU$18&gt;=MAX($IC$18:IT$18),MIN((IU$18-MAX($IC$18:IT$18)),(IU$18-IT$18)),0)</f>
        <v>0</v>
      </c>
      <c r="IV54" s="1">
        <f>+IF($E54=IV$22,VLOOKUP($C54,Input!$A$8:$IA$39,MATCH(IV$21,Input!$A$6:$IA$6,0),FALSE),0)*IF(IV$19&gt;=MAX($IC$19:IU$19),MIN((IV$19-MAX($IC$19:IU$19)),(IV$19-IU$19)),0)+IF($E54=IV$22,VLOOKUP($C54,Input!$A$8:$IA$39,MATCH(IV$21,Input!$A$6:$IA$6,0),FALSE),0)*IF(IV$18&gt;=MAX($IC$18:IU$18),MIN((IV$18-MAX($IC$18:IU$18)),(IV$18-IU$18)),0)</f>
        <v>0</v>
      </c>
      <c r="IW54" s="1">
        <f>+IF($E54=IW$22,VLOOKUP($C54,Input!$A$8:$IA$39,MATCH(IW$21,Input!$A$6:$IA$6,0),FALSE),0)*IF(IW$19&gt;=MAX($IC$19:IV$19),MIN((IW$19-MAX($IC$19:IV$19)),(IW$19-IV$19)),0)+IF($E54=IW$22,VLOOKUP($C54,Input!$A$8:$IA$39,MATCH(IW$21,Input!$A$6:$IA$6,0),FALSE),0)*IF(IW$18&gt;=MAX($IC$18:IV$18),MIN((IW$18-MAX($IC$18:IV$18)),(IW$18-IV$18)),0)</f>
        <v>0</v>
      </c>
      <c r="IX54" s="1">
        <f>+IF($E54=IX$22,VLOOKUP($C54,Input!$A$8:$IA$39,MATCH(IX$21,Input!$A$6:$IA$6,0),FALSE),0)*IF(IX$19&gt;=MAX($IC$19:IW$19),MIN((IX$19-MAX($IC$19:IW$19)),(IX$19-IW$19)),0)+IF($E54=IX$22,VLOOKUP($C54,Input!$A$8:$IA$39,MATCH(IX$21,Input!$A$6:$IA$6,0),FALSE),0)*IF(IX$18&gt;=MAX($IC$18:IW$18),MIN((IX$18-MAX($IC$18:IW$18)),(IX$18-IW$18)),0)</f>
        <v>0</v>
      </c>
      <c r="IY54" s="1">
        <f>+IF($E54=IY$22,VLOOKUP($C54,Input!$A$8:$IA$39,MATCH(IY$21,Input!$A$6:$IA$6,0),FALSE),0)*IF(IY$19&gt;=MAX($IC$19:IX$19),MIN((IY$19-MAX($IC$19:IX$19)),(IY$19-IX$19)),0)+IF($E54=IY$22,VLOOKUP($C54,Input!$A$8:$IA$39,MATCH(IY$21,Input!$A$6:$IA$6,0),FALSE),0)*IF(IY$18&gt;=MAX($IC$18:IX$18),MIN((IY$18-MAX($IC$18:IX$18)),(IY$18-IX$18)),0)</f>
        <v>0</v>
      </c>
      <c r="IZ54" s="1">
        <f>+IF($E54=IZ$22,VLOOKUP($C54,Input!$A$8:$IA$39,MATCH(IZ$21,Input!$A$6:$IA$6,0),FALSE),0)*IF(IZ$19&gt;=MAX($IC$19:IY$19),MIN((IZ$19-MAX($IC$19:IY$19)),(IZ$19-IY$19)),0)+IF($E54=IZ$22,VLOOKUP($C54,Input!$A$8:$IA$39,MATCH(IZ$21,Input!$A$6:$IA$6,0),FALSE),0)*IF(IZ$18&gt;=MAX($IC$18:IY$18),MIN((IZ$18-MAX($IC$18:IY$18)),(IZ$18-IY$18)),0)</f>
        <v>0</v>
      </c>
      <c r="JA54" s="1">
        <f>+IF($E54=JA$22,VLOOKUP($C54,Input!$A$8:$IA$39,MATCH(JA$21,Input!$A$6:$IA$6,0),FALSE),0)*IF(JA$19&gt;=MAX($IC$19:IZ$19),MIN((JA$19-MAX($IC$19:IZ$19)),(JA$19-IZ$19)),0)+IF($E54=JA$22,VLOOKUP($C54,Input!$A$8:$IA$39,MATCH(JA$21,Input!$A$6:$IA$6,0),FALSE),0)*IF(JA$18&gt;=MAX($IC$18:IZ$18),MIN((JA$18-MAX($IC$18:IZ$18)),(JA$18-IZ$18)),0)</f>
        <v>0</v>
      </c>
      <c r="JB54" s="1">
        <f>+IF($E54=JB$22,VLOOKUP($C54,Input!$A$8:$IA$39,MATCH(JB$21,Input!$A$6:$IA$6,0),FALSE),0)*IF(JB$19&gt;=MAX($IC$19:JA$19),MIN((JB$19-MAX($IC$19:JA$19)),(JB$19-JA$19)),0)+IF($E54=JB$22,VLOOKUP($C54,Input!$A$8:$IA$39,MATCH(JB$21,Input!$A$6:$IA$6,0),FALSE),0)*IF(JB$18&gt;=MAX($IC$18:JA$18),MIN((JB$18-MAX($IC$18:JA$18)),(JB$18-JA$18)),0)</f>
        <v>0</v>
      </c>
      <c r="JC54" s="1">
        <f>+IF($E54=JC$22,VLOOKUP($C54,Input!$A$8:$IA$39,MATCH(JC$21,Input!$A$6:$IA$6,0),FALSE),0)*IF(JC$19&gt;=MAX($IC$19:JB$19),MIN((JC$19-MAX($IC$19:JB$19)),(JC$19-JB$19)),0)+IF($E54=JC$22,VLOOKUP($C54,Input!$A$8:$IA$39,MATCH(JC$21,Input!$A$6:$IA$6,0),FALSE),0)*IF(JC$18&gt;=MAX($IC$18:JB$18),MIN((JC$18-MAX($IC$18:JB$18)),(JC$18-JB$18)),0)</f>
        <v>0</v>
      </c>
      <c r="JD54" s="1">
        <f>+IF($E54=JD$22,VLOOKUP($C54,Input!$A$8:$IA$39,MATCH(JD$21,Input!$A$6:$IA$6,0),FALSE),0)*IF(JD$19&gt;=MAX($IC$19:JC$19),MIN((JD$19-MAX($IC$19:JC$19)),(JD$19-JC$19)),0)+IF($E54=JD$22,VLOOKUP($C54,Input!$A$8:$IA$39,MATCH(JD$21,Input!$A$6:$IA$6,0),FALSE),0)*IF(JD$18&gt;=MAX($IC$18:JC$18),MIN((JD$18-MAX($IC$18:JC$18)),(JD$18-JC$18)),0)</f>
        <v>0</v>
      </c>
      <c r="JE54" s="1">
        <f>+IF($E54=JE$22,VLOOKUP($C54,Input!$A$8:$IA$39,MATCH(JE$21,Input!$A$6:$IA$6,0),FALSE),0)*IF(JE$19&gt;=MAX($IC$19:JD$19),MIN((JE$19-MAX($IC$19:JD$19)),(JE$19-JD$19)),0)+IF($E54=JE$22,VLOOKUP($C54,Input!$A$8:$IA$39,MATCH(JE$21,Input!$A$6:$IA$6,0),FALSE),0)*IF(JE$18&gt;=MAX($IC$18:JD$18),MIN((JE$18-MAX($IC$18:JD$18)),(JE$18-JD$18)),0)</f>
        <v>0</v>
      </c>
      <c r="JF54" s="1">
        <f>+IF($E54=JF$22,VLOOKUP($C54,Input!$A$8:$IA$39,MATCH(JF$21,Input!$A$6:$IA$6,0),FALSE),0)*IF(JF$19&gt;=MAX($IC$19:JE$19),MIN((JF$19-MAX($IC$19:JE$19)),(JF$19-JE$19)),0)+IF($E54=JF$22,VLOOKUP($C54,Input!$A$8:$IA$39,MATCH(JF$21,Input!$A$6:$IA$6,0),FALSE),0)*IF(JF$18&gt;=MAX($IC$18:JE$18),MIN((JF$18-MAX($IC$18:JE$18)),(JF$18-JE$18)),0)</f>
        <v>0</v>
      </c>
      <c r="JG54" s="1">
        <f>+IF($E54=JG$22,VLOOKUP($C54,Input!$A$8:$IA$39,MATCH(JG$21,Input!$A$6:$IA$6,0),FALSE),0)*IF(JG$19&gt;=MAX($IC$19:JF$19),MIN((JG$19-MAX($IC$19:JF$19)),(JG$19-JF$19)),0)+IF($E54=JG$22,VLOOKUP($C54,Input!$A$8:$IA$39,MATCH(JG$21,Input!$A$6:$IA$6,0),FALSE),0)*IF(JG$18&gt;=MAX($IC$18:JF$18),MIN((JG$18-MAX($IC$18:JF$18)),(JG$18-JF$18)),0)</f>
        <v>0</v>
      </c>
      <c r="JH54" s="1">
        <f>+IF($E54=JH$22,VLOOKUP($C54,Input!$A$8:$IA$39,MATCH(JH$21,Input!$A$6:$IA$6,0),FALSE),0)*IF(JH$19&gt;=MAX($IC$19:JG$19),MIN((JH$19-MAX($IC$19:JG$19)),(JH$19-JG$19)),0)+IF($E54=JH$22,VLOOKUP($C54,Input!$A$8:$IA$39,MATCH(JH$21,Input!$A$6:$IA$6,0),FALSE),0)*IF(JH$18&gt;=MAX($IC$18:JG$18),MIN((JH$18-MAX($IC$18:JG$18)),(JH$18-JG$18)),0)</f>
        <v>0</v>
      </c>
      <c r="JI54" s="1">
        <f>+IF($E54=JI$22,VLOOKUP($C54,Input!$A$8:$IA$39,MATCH(JI$21,Input!$A$6:$IA$6,0),FALSE),0)*IF(JI$19&gt;=MAX($IC$19:JH$19),MIN((JI$19-MAX($IC$19:JH$19)),(JI$19-JH$19)),0)+IF($E54=JI$22,VLOOKUP($C54,Input!$A$8:$IA$39,MATCH(JI$21,Input!$A$6:$IA$6,0),FALSE),0)*IF(JI$18&gt;=MAX($IC$18:JH$18),MIN((JI$18-MAX($IC$18:JH$18)),(JI$18-JH$18)),0)</f>
        <v>0</v>
      </c>
      <c r="JJ54" s="1">
        <f>+IF($E54=JJ$22,VLOOKUP($C54,Input!$A$8:$IA$39,MATCH(JJ$21,Input!$A$6:$IA$6,0),FALSE),0)*IF(JJ$19&gt;=MAX($IC$19:JI$19),MIN((JJ$19-MAX($IC$19:JI$19)),(JJ$19-JI$19)),0)+IF($E54=JJ$22,VLOOKUP($C54,Input!$A$8:$IA$39,MATCH(JJ$21,Input!$A$6:$IA$6,0),FALSE),0)*IF(JJ$18&gt;=MAX($IC$18:JI$18),MIN((JJ$18-MAX($IC$18:JI$18)),(JJ$18-JI$18)),0)</f>
        <v>0</v>
      </c>
      <c r="JK54" s="1">
        <f>+IF($E54=JK$22,VLOOKUP($C54,Input!$A$8:$IA$39,MATCH(JK$21,Input!$A$6:$IA$6,0),FALSE),0)*IF(JK$19&gt;=MAX($IC$19:JJ$19),MIN((JK$19-MAX($IC$19:JJ$19)),(JK$19-JJ$19)),0)+IF($E54=JK$22,VLOOKUP($C54,Input!$A$8:$IA$39,MATCH(JK$21,Input!$A$6:$IA$6,0),FALSE),0)*IF(JK$18&gt;=MAX($IC$18:JJ$18),MIN((JK$18-MAX($IC$18:JJ$18)),(JK$18-JJ$18)),0)</f>
        <v>0</v>
      </c>
      <c r="JL54" s="1">
        <f>+IF($E54=JL$22,VLOOKUP($C54,Input!$A$8:$IA$39,MATCH(JL$21,Input!$A$6:$IA$6,0),FALSE),0)*IF(JL$19&gt;=MAX($IC$19:JK$19),MIN((JL$19-MAX($IC$19:JK$19)),(JL$19-JK$19)),0)+IF($E54=JL$22,VLOOKUP($C54,Input!$A$8:$IA$39,MATCH(JL$21,Input!$A$6:$IA$6,0),FALSE),0)*IF(JL$18&gt;=MAX($IC$18:JK$18),MIN((JL$18-MAX($IC$18:JK$18)),(JL$18-JK$18)),0)</f>
        <v>0</v>
      </c>
      <c r="JN54" t="str">
        <f>+VLOOKUP($C54,Input!$A$8:$GZ$39,MATCH(JN$21,Input!$A$6:$GZ$6,0),FALSE)</f>
        <v>CNG Station Maint in fuel price</v>
      </c>
      <c r="JO54" s="1">
        <f>IF($E54+$I54+$D$7&lt;=JO$22,0,IF(JO$22-$D$7&gt;=$E54,VLOOKUP($C54,Input!$A$8:$GZ$39,MATCH(JO$21,Input!$A$6:$GZ$6,0),FALSE),0)*$F54/$G54)*$D54</f>
        <v>0</v>
      </c>
      <c r="JP54" s="1">
        <f>IF($E54+$I54+$D$7&lt;=JP$22,0,IF(JP$22-$D$7&gt;=$E54,VLOOKUP($C54,Input!$A$8:$GZ$39,MATCH(JP$21,Input!$A$6:$GZ$6,0),FALSE),0)*$F54/$G54)*$D54</f>
        <v>0</v>
      </c>
      <c r="JQ54" s="1">
        <f>IF($E54+$I54+$D$7&lt;=JQ$22,0,IF(JQ$22-$D$7&gt;=$E54,VLOOKUP($C54,Input!$A$8:$GZ$39,MATCH(JQ$21,Input!$A$6:$GZ$6,0),FALSE),0)*$F54/$G54)*$D54</f>
        <v>0</v>
      </c>
      <c r="JR54" s="1">
        <f>IF($E54+$I54+$D$7&lt;=JR$22,0,IF(JR$22-$D$7&gt;=$E54,VLOOKUP($C54,Input!$A$8:$GZ$39,MATCH(JR$21,Input!$A$6:$GZ$6,0),FALSE),0)*$F54/$G54)*$D54</f>
        <v>0</v>
      </c>
      <c r="JS54" s="1">
        <f>IF($E54+$I54+$D$7&lt;=JS$22,0,IF(JS$22-$D$7&gt;=$E54,VLOOKUP($C54,Input!$A$8:$GZ$39,MATCH(JS$21,Input!$A$6:$GZ$6,0),FALSE),0)*$F54/$G54)*$D54</f>
        <v>0</v>
      </c>
      <c r="JT54" s="1">
        <f>IF($E54+$I54+$D$7&lt;=JT$22,0,IF(JT$22-$D$7&gt;=$E54,VLOOKUP($C54,Input!$A$8:$GZ$39,MATCH(JT$21,Input!$A$6:$GZ$6,0),FALSE),0)*$F54/$G54)*$D54</f>
        <v>0</v>
      </c>
      <c r="JU54" s="1">
        <f>IF($E54+$I54+$D$7&lt;=JU$22,0,IF(JU$22-$D$7&gt;=$E54,VLOOKUP($C54,Input!$A$8:$GZ$39,MATCH(JU$21,Input!$A$6:$GZ$6,0),FALSE),0)*$F54/$G54)*$D54</f>
        <v>0</v>
      </c>
      <c r="JV54" s="1">
        <f>IF($E54+$I54+$D$7&lt;=JV$22,0,IF(JV$22-$D$7&gt;=$E54,VLOOKUP($C54,Input!$A$8:$GZ$39,MATCH(JV$21,Input!$A$6:$GZ$6,0),FALSE),0)*$F54/$G54)*$D54</f>
        <v>0</v>
      </c>
      <c r="JW54" s="1">
        <f>IF($E54+$I54+$D$7&lt;=JW$22,0,IF(JW$22-$D$7&gt;=$E54,VLOOKUP($C54,Input!$A$8:$GZ$39,MATCH(JW$21,Input!$A$6:$GZ$6,0),FALSE),0)*$F54/$G54)*$D54</f>
        <v>0</v>
      </c>
      <c r="JX54" s="1">
        <f>IF($E54+$I54+$D$7&lt;=JX$22,0,IF(JX$22-$D$7&gt;=$E54,VLOOKUP($C54,Input!$A$8:$GZ$39,MATCH(JX$21,Input!$A$6:$GZ$6,0),FALSE),0)*$F54/$G54)*$D54</f>
        <v>0</v>
      </c>
      <c r="JY54" s="1">
        <f>IF($E54+$I54+$D$7&lt;=JY$22,0,IF(JY$22-$D$7&gt;=$E54,VLOOKUP($C54,Input!$A$8:$GZ$39,MATCH(JY$21,Input!$A$6:$GZ$6,0),FALSE),0)*$F54/$G54)*$D54</f>
        <v>0</v>
      </c>
      <c r="JZ54" s="1">
        <f>IF($E54+$I54+$D$7&lt;=JZ$22,0,IF(JZ$22-$D$7&gt;=$E54,VLOOKUP($C54,Input!$A$8:$GZ$39,MATCH(JZ$21,Input!$A$6:$GZ$6,0),FALSE),0)*$F54/$G54)*$D54</f>
        <v>0</v>
      </c>
      <c r="KA54" s="1">
        <f>IF($E54+$I54+$D$7&lt;=KA$22,0,IF(KA$22-$D$7&gt;=$E54,VLOOKUP($C54,Input!$A$8:$GZ$39,MATCH(KA$21,Input!$A$6:$GZ$6,0),FALSE),0)*$F54/$G54)*$D54</f>
        <v>0</v>
      </c>
      <c r="KB54" s="1">
        <f>IF($E54+$I54+$D$7&lt;=KB$22,0,IF(KB$22-$D$7&gt;=$E54,VLOOKUP($C54,Input!$A$8:$GZ$39,MATCH(KB$21,Input!$A$6:$GZ$6,0),FALSE),0)*$F54/$G54)*$D54</f>
        <v>0</v>
      </c>
      <c r="KC54" s="1">
        <f>IF($E54+$I54+$D$7&lt;=KC$22,0,IF(KC$22-$D$7&gt;=$E54,VLOOKUP($C54,Input!$A$8:$GZ$39,MATCH(KC$21,Input!$A$6:$GZ$6,0),FALSE),0)*$F54/$G54)*$D54</f>
        <v>0</v>
      </c>
      <c r="KD54" s="1">
        <f>IF($E54+$I54+$D$7&lt;=KD$22,0,IF(KD$22-$D$7&gt;=$E54,VLOOKUP($C54,Input!$A$8:$GZ$39,MATCH(KD$21,Input!$A$6:$GZ$6,0),FALSE),0)*$F54/$G54)*$D54</f>
        <v>0</v>
      </c>
      <c r="KE54" s="1">
        <f>IF($E54+$I54+$D$7&lt;=KE$22,0,IF(KE$22-$D$7&gt;=$E54,VLOOKUP($C54,Input!$A$8:$GZ$39,MATCH(KE$21,Input!$A$6:$GZ$6,0),FALSE),0)*$F54/$G54)*$D54</f>
        <v>0</v>
      </c>
      <c r="KF54" s="1">
        <f>IF($E54+$I54+$D$7&lt;=KF$22,0,IF(KF$22-$D$7&gt;=$E54,VLOOKUP($C54,Input!$A$8:$GZ$39,MATCH(KF$21,Input!$A$6:$GZ$6,0),FALSE),0)*$F54/$G54)*$D54</f>
        <v>0</v>
      </c>
      <c r="KG54" s="1">
        <f>IF($E54+$I54+$D$7&lt;=KG$22,0,IF(KG$22-$D$7&gt;=$E54,VLOOKUP($C54,Input!$A$8:$GZ$39,MATCH(KG$21,Input!$A$6:$GZ$6,0),FALSE),0)*$F54/$G54)*$D54</f>
        <v>0</v>
      </c>
      <c r="KH54" s="1">
        <f>IF($E54+$I54+$D$7&lt;=KH$22,0,IF(KH$22-$D$7&gt;=$E54,VLOOKUP($C54,Input!$A$8:$GZ$39,MATCH(KH$21,Input!$A$6:$GZ$6,0),FALSE),0)*$F54/$G54)*$D54</f>
        <v>0</v>
      </c>
      <c r="KI54" s="1">
        <f>IF($E54+$I54+$D$7&lt;=KI$22,0,IF(KI$22-$D$7&gt;=$E54,VLOOKUP($C54,Input!$A$8:$GZ$39,MATCH(KI$21,Input!$A$6:$GZ$6,0),FALSE),0)*$F54/$G54)*$D54</f>
        <v>0</v>
      </c>
      <c r="KJ54" s="1">
        <f>IF($E54+$I54+$D$7&lt;=KJ$22,0,IF(KJ$22-$D$7&gt;=$E54,VLOOKUP($C54,Input!$A$8:$GZ$39,MATCH(KJ$21,Input!$A$6:$GZ$6,0),FALSE),0)*$F54/$G54)*$D54</f>
        <v>0</v>
      </c>
      <c r="KK54" s="1">
        <f>IF($E54+$I54+$D$7&lt;=KK$22,0,IF(KK$22-$D$7&gt;=$E54,VLOOKUP($C54,Input!$A$8:$GZ$39,MATCH(KK$21,Input!$A$6:$GZ$6,0),FALSE),0)*$F54/$G54)*$D54</f>
        <v>0</v>
      </c>
      <c r="KL54" s="1">
        <f>IF($E54+$I54+$D$7&lt;=KL$22,0,IF(KL$22-$D$7&gt;=$E54,VLOOKUP($C54,Input!$A$8:$GZ$39,MATCH(KL$21,Input!$A$6:$GZ$6,0),FALSE),0)*$F54/$G54)*$D54</f>
        <v>0</v>
      </c>
      <c r="KM54" s="1">
        <f>IF($E54+$I54+$D$7&lt;=KM$22,0,IF(KM$22-$D$7&gt;=$E54,VLOOKUP($C54,Input!$A$8:$GZ$39,MATCH(KM$21,Input!$A$6:$GZ$6,0),FALSE),0)*$F54/$G54)*$D54</f>
        <v>0</v>
      </c>
      <c r="KN54" s="1">
        <f>IF($E54+$I54+$D$7&lt;=KN$22,0,IF(KN$22-$D$7&gt;=$E54,VLOOKUP($C54,Input!$A$8:$GZ$39,MATCH(KN$21,Input!$A$6:$GZ$6,0),FALSE),0)*$F54/$G54)*$D54</f>
        <v>0</v>
      </c>
      <c r="KO54" s="1">
        <f>IF($E54+$I54+$D$7&lt;=KO$22,0,IF(KO$22-$D$7&gt;=$E54,VLOOKUP($C54,Input!$A$8:$GZ$39,MATCH(KO$21,Input!$A$6:$GZ$6,0),FALSE),0)*$F54/$G54)*$D54</f>
        <v>0</v>
      </c>
      <c r="KP54" s="1">
        <f>IF($E54+$I54+$D$7&lt;=KP$22,0,IF(KP$22-$D$7&gt;=$E54,VLOOKUP($C54,Input!$A$8:$GZ$39,MATCH(KP$21,Input!$A$6:$GZ$6,0),FALSE),0)*$F54/$G54)*$D54</f>
        <v>0</v>
      </c>
      <c r="KQ54" s="1">
        <f>IF($E54+$I54+$D$7&lt;=KQ$22,0,IF(KQ$22-$D$7&gt;=$E54,VLOOKUP($C54,Input!$A$8:$GZ$39,MATCH(KQ$21,Input!$A$6:$GZ$6,0),FALSE),0)*$F54/$G54)*$D54</f>
        <v>0</v>
      </c>
      <c r="KR54" s="1">
        <f>IF($E54+$I54+$D$7&lt;=KR$22,0,IF(KR$22-$D$7&gt;=$E54,VLOOKUP($C54,Input!$A$8:$GZ$39,MATCH(KR$21,Input!$A$6:$GZ$6,0),FALSE),0)*$F54/$G54)*$D54</f>
        <v>0</v>
      </c>
      <c r="KS54" s="1">
        <f>IF($E54+$I54+$D$7&lt;=KS$22,0,IF(KS$22-$D$7&gt;=$E54,VLOOKUP($C54,Input!$A$8:$GZ$39,MATCH(KS$21,Input!$A$6:$GZ$6,0),FALSE),0)*$F54/$G54)*$D54</f>
        <v>0</v>
      </c>
      <c r="KT54" s="1">
        <f>IF($E54+$I54+$D$7&lt;=KT$22,0,IF(KT$22-$D$7&gt;=$E54,VLOOKUP($C54,Input!$A$8:$GZ$39,MATCH(KT$21,Input!$A$6:$GZ$6,0),FALSE),0)*$F54/$G54)*$D54</f>
        <v>0</v>
      </c>
      <c r="KU54" s="1">
        <f>IF($E54+$I54+$D$7&lt;=KU$22,0,IF(KU$22-$D$7&gt;=$E54,VLOOKUP($C54,Input!$A$8:$GZ$39,MATCH(KU$21,Input!$A$6:$GZ$6,0),FALSE),0)*$F54/$G54)*$D54</f>
        <v>0</v>
      </c>
      <c r="KV54" s="1">
        <f>IF($E54+$I54+$D$7&lt;=KV$22,0,IF(KV$22-$D$7&gt;=$E54,VLOOKUP($C54,Input!$A$8:$GZ$39,MATCH(KV$21,Input!$A$6:$GZ$6,0),FALSE),0)*$F54/$G54)*$D54</f>
        <v>0</v>
      </c>
      <c r="KW54" s="1">
        <f>IF($E54+$I54+$D$7&lt;=KW$22,0,IF(KW$22-$D$7&gt;=$E54,VLOOKUP($C54,Input!$A$8:$GZ$39,MATCH(KW$21,Input!$A$6:$GZ$6,0),FALSE),0)*$F54/$G54)*$D54</f>
        <v>0</v>
      </c>
      <c r="KY54" t="str">
        <f>VLOOKUP($C54,Input!$A$8:$HV$39,MATCH(KY$21,Input!$A$6:$HV$6,0),FALSE)</f>
        <v xml:space="preserve">CNG (compressed and at pump, including station maintenance) </v>
      </c>
      <c r="KZ54" s="1">
        <f>IF($E54+$I54+$D$7&lt;=KZ$22,0,IF(KZ$22-$D$7&gt;=$E54,VLOOKUP($C54,Input!$A$8:$HV$39,MATCH(KZ$21,Input!$A$6:$HV$6,0),FALSE)/$G54*$F54,0))*$D54</f>
        <v>0</v>
      </c>
      <c r="LA54" s="1">
        <f>IF($E54+$I54+$D$7&lt;=LA$22,0,IF(LA$22-$D$7&gt;=$E54,VLOOKUP($C54,Input!$A$8:$HV$39,MATCH(LA$21,Input!$A$6:$HV$6,0),FALSE)/$G54*$F54,0))*$D54</f>
        <v>0</v>
      </c>
      <c r="LB54" s="1">
        <f>IF($E54+$I54+$D$7&lt;=LB$22,0,IF(LB$22-$D$7&gt;=$E54,VLOOKUP($C54,Input!$A$8:$HV$39,MATCH(LB$21,Input!$A$6:$HV$6,0),FALSE)/$G54*$F54,0))*$D54</f>
        <v>0</v>
      </c>
      <c r="LC54" s="1">
        <f>IF($E54+$I54+$D$7&lt;=LC$22,0,IF(LC$22-$D$7&gt;=$E54,VLOOKUP($C54,Input!$A$8:$HV$39,MATCH(LC$21,Input!$A$6:$HV$6,0),FALSE)/$G54*$F54,0))*$D54</f>
        <v>0</v>
      </c>
      <c r="LD54" s="1">
        <f>IF($E54+$I54+$D$7&lt;=LD$22,0,IF(LD$22-$D$7&gt;=$E54,VLOOKUP($C54,Input!$A$8:$HV$39,MATCH(LD$21,Input!$A$6:$HV$6,0),FALSE)/$G54*$F54,0))*$D54</f>
        <v>0</v>
      </c>
      <c r="LE54" s="1">
        <f>IF($E54+$I54+$D$7&lt;=LE$22,0,IF(LE$22-$D$7&gt;=$E54,VLOOKUP($C54,Input!$A$8:$HV$39,MATCH(LE$21,Input!$A$6:$HV$6,0),FALSE)/$G54*$F54,0))*$D54</f>
        <v>0</v>
      </c>
      <c r="LF54" s="1">
        <f>IF($E54+$I54+$D$7&lt;=LF$22,0,IF(LF$22-$D$7&gt;=$E54,VLOOKUP($C54,Input!$A$8:$HV$39,MATCH(LF$21,Input!$A$6:$HV$6,0),FALSE)/$G54*$F54,0))*$D54</f>
        <v>0</v>
      </c>
      <c r="LG54" s="1">
        <f>IF($E54+$I54+$D$7&lt;=LG$22,0,IF(LG$22-$D$7&gt;=$E54,VLOOKUP($C54,Input!$A$8:$HV$39,MATCH(LG$21,Input!$A$6:$HV$6,0),FALSE)/$G54*$F54,0))*$D54</f>
        <v>0</v>
      </c>
      <c r="LH54" s="1">
        <f>IF($E54+$I54+$D$7&lt;=LH$22,0,IF(LH$22-$D$7&gt;=$E54,VLOOKUP($C54,Input!$A$8:$HV$39,MATCH(LH$21,Input!$A$6:$HV$6,0),FALSE)/$G54*$F54,0))*$D54</f>
        <v>0</v>
      </c>
      <c r="LI54" s="1">
        <f>IF($E54+$I54+$D$7&lt;=LI$22,0,IF(LI$22-$D$7&gt;=$E54,VLOOKUP($C54,Input!$A$8:$HV$39,MATCH(LI$21,Input!$A$6:$HV$6,0),FALSE)/$G54*$F54,0))*$D54</f>
        <v>0</v>
      </c>
      <c r="LJ54" s="1">
        <f>IF($E54+$I54+$D$7&lt;=LJ$22,0,IF(LJ$22-$D$7&gt;=$E54,VLOOKUP($C54,Input!$A$8:$HV$39,MATCH(LJ$21,Input!$A$6:$HV$6,0),FALSE)/$G54*$F54,0))*$D54</f>
        <v>0</v>
      </c>
      <c r="LK54" s="1">
        <f>IF($E54+$I54+$D$7&lt;=LK$22,0,IF(LK$22-$D$7&gt;=$E54,VLOOKUP($C54,Input!$A$8:$HV$39,MATCH(LK$21,Input!$A$6:$HV$6,0),FALSE)/$G54*$F54,0))*$D54</f>
        <v>0</v>
      </c>
      <c r="LL54" s="1">
        <f>IF($E54+$I54+$D$7&lt;=LL$22,0,IF(LL$22-$D$7&gt;=$E54,VLOOKUP($C54,Input!$A$8:$HV$39,MATCH(LL$21,Input!$A$6:$HV$6,0),FALSE)/$G54*$F54,0))*$D54</f>
        <v>0</v>
      </c>
      <c r="LM54" s="1">
        <f>IF($E54+$I54+$D$7&lt;=LM$22,0,IF(LM$22-$D$7&gt;=$E54,VLOOKUP($C54,Input!$A$8:$HV$39,MATCH(LM$21,Input!$A$6:$HV$6,0),FALSE)/$G54*$F54,0))*$D54</f>
        <v>0</v>
      </c>
      <c r="LN54" s="1">
        <f>IF($E54+$I54+$D$7&lt;=LN$22,0,IF(LN$22-$D$7&gt;=$E54,VLOOKUP($C54,Input!$A$8:$HV$39,MATCH(LN$21,Input!$A$6:$HV$6,0),FALSE)/$G54*$F54,0))*$D54</f>
        <v>0</v>
      </c>
      <c r="LO54" s="1">
        <f>IF($E54+$I54+$D$7&lt;=LO$22,0,IF(LO$22-$D$7&gt;=$E54,VLOOKUP($C54,Input!$A$8:$HV$39,MATCH(LO$21,Input!$A$6:$HV$6,0),FALSE)/$G54*$F54,0))*$D54</f>
        <v>0</v>
      </c>
      <c r="LP54" s="1">
        <f>IF($E54+$I54+$D$7&lt;=LP$22,0,IF(LP$22-$D$7&gt;=$E54,VLOOKUP($C54,Input!$A$8:$HV$39,MATCH(LP$21,Input!$A$6:$HV$6,0),FALSE)/$G54*$F54,0))*$D54</f>
        <v>0</v>
      </c>
      <c r="LQ54" s="1">
        <f>IF($E54+$I54+$D$7&lt;=LQ$22,0,IF(LQ$22-$D$7&gt;=$E54,VLOOKUP($C54,Input!$A$8:$HV$39,MATCH(LQ$21,Input!$A$6:$HV$6,0),FALSE)/$G54*$F54,0))*$D54</f>
        <v>0</v>
      </c>
      <c r="LR54" s="1">
        <f>IF($E54+$I54+$D$7&lt;=LR$22,0,IF(LR$22-$D$7&gt;=$E54,VLOOKUP($C54,Input!$A$8:$HV$39,MATCH(LR$21,Input!$A$6:$HV$6,0),FALSE)/$G54*$F54,0))*$D54</f>
        <v>0</v>
      </c>
      <c r="LS54" s="1">
        <f>IF($E54+$I54+$D$7&lt;=LS$22,0,IF(LS$22-$D$7&gt;=$E54,VLOOKUP($C54,Input!$A$8:$HV$39,MATCH(LS$21,Input!$A$6:$HV$6,0),FALSE)/$G54*$F54,0))*$D54</f>
        <v>0</v>
      </c>
      <c r="LT54" s="1">
        <f>IF($E54+$I54+$D$7&lt;=LT$22,0,IF(LT$22-$D$7&gt;=$E54,VLOOKUP($C54,Input!$A$8:$HV$39,MATCH(LT$21,Input!$A$6:$HV$6,0),FALSE)/$G54*$F54,0))*$D54</f>
        <v>0</v>
      </c>
      <c r="LU54" s="1">
        <f>IF($E54+$I54+$D$7&lt;=LU$22,0,IF(LU$22-$D$7&gt;=$E54,VLOOKUP($C54,Input!$A$8:$HV$39,MATCH(LU$21,Input!$A$6:$HV$6,0),FALSE)/$G54*$F54,0))*$D54</f>
        <v>0</v>
      </c>
      <c r="LV54" s="1">
        <f>IF($E54+$I54+$D$7&lt;=LV$22,0,IF(LV$22-$D$7&gt;=$E54,VLOOKUP($C54,Input!$A$8:$HV$39,MATCH(LV$21,Input!$A$6:$HV$6,0),FALSE)/$G54*$F54,0))*$D54</f>
        <v>0</v>
      </c>
      <c r="LW54" s="1">
        <f>IF($E54+$I54+$D$7&lt;=LW$22,0,IF(LW$22-$D$7&gt;=$E54,VLOOKUP($C54,Input!$A$8:$HV$39,MATCH(LW$21,Input!$A$6:$HV$6,0),FALSE)/$G54*$F54,0))*$D54</f>
        <v>0</v>
      </c>
      <c r="LX54" s="1">
        <f>IF($E54+$I54+$D$7&lt;=LX$22,0,IF(LX$22-$D$7&gt;=$E54,VLOOKUP($C54,Input!$A$8:$HV$39,MATCH(LX$21,Input!$A$6:$HV$6,0),FALSE)/$G54*$F54,0))*$D54</f>
        <v>0</v>
      </c>
      <c r="LY54" s="1">
        <f>IF($E54+$I54+$D$7&lt;=LY$22,0,IF(LY$22-$D$7&gt;=$E54,VLOOKUP($C54,Input!$A$8:$HV$39,MATCH(LY$21,Input!$A$6:$HV$6,0),FALSE)/$G54*$F54,0))*$D54</f>
        <v>0</v>
      </c>
      <c r="LZ54" s="1">
        <f>IF($E54+$I54+$D$7&lt;=LZ$22,0,IF(LZ$22-$D$7&gt;=$E54,VLOOKUP($C54,Input!$A$8:$HV$39,MATCH(LZ$21,Input!$A$6:$HV$6,0),FALSE)/$G54*$F54,0))*$D54</f>
        <v>0</v>
      </c>
      <c r="MA54" s="1">
        <f>IF($E54+$I54+$D$7&lt;=MA$22,0,IF(MA$22-$D$7&gt;=$E54,VLOOKUP($C54,Input!$A$8:$HV$39,MATCH(MA$21,Input!$A$6:$HV$6,0),FALSE)/$G54*$F54,0))*$D54</f>
        <v>0</v>
      </c>
      <c r="MB54" s="1">
        <f>IF($E54+$I54+$D$7&lt;=MB$22,0,IF(MB$22-$D$7&gt;=$E54,VLOOKUP($C54,Input!$A$8:$HV$39,MATCH(MB$21,Input!$A$6:$HV$6,0),FALSE)/$G54*$F54,0))*$D54</f>
        <v>0</v>
      </c>
      <c r="MC54" s="1">
        <f>IF($E54+$I54+$D$7&lt;=MC$22,0,IF(MC$22-$D$7&gt;=$E54,VLOOKUP($C54,Input!$A$8:$HV$39,MATCH(MC$21,Input!$A$6:$HV$6,0),FALSE)/$G54*$F54,0))*$D54</f>
        <v>0</v>
      </c>
      <c r="MD54" s="1">
        <f>IF($E54+$I54+$D$7&lt;=MD$22,0,IF(MD$22-$D$7&gt;=$E54,VLOOKUP($C54,Input!$A$8:$HV$39,MATCH(MD$21,Input!$A$6:$HV$6,0),FALSE)/$G54*$F54,0))*$D54</f>
        <v>0</v>
      </c>
      <c r="ME54" s="1">
        <f>IF($E54+$I54+$D$7&lt;=ME$22,0,IF(ME$22-$D$7&gt;=$E54,VLOOKUP($C54,Input!$A$8:$HV$39,MATCH(ME$21,Input!$A$6:$HV$6,0),FALSE)/$G54*$F54,0))*$D54</f>
        <v>6109592.1009668177</v>
      </c>
      <c r="MF54" s="1">
        <f>IF($E54+$I54+$D$7&lt;=MF$22,0,IF(MF$22-$D$7&gt;=$E54,VLOOKUP($C54,Input!$A$8:$HV$39,MATCH(MF$21,Input!$A$6:$HV$6,0),FALSE)/$G54*$F54,0))*$D54</f>
        <v>6127800.9295146177</v>
      </c>
      <c r="MG54" s="1">
        <f>IF($E54+$I54+$D$7&lt;=MG$22,0,IF(MG$22-$D$7&gt;=$E54,VLOOKUP($C54,Input!$A$8:$HV$39,MATCH(MG$21,Input!$A$6:$HV$6,0),FALSE)/$G54*$F54,0))*$D54</f>
        <v>6136766.6583126262</v>
      </c>
      <c r="MH54" s="1">
        <f>IF($E54+$I54+$D$7&lt;=MH$22,0,IF(MH$22-$D$7&gt;=$E54,VLOOKUP($C54,Input!$A$8:$HV$39,MATCH(MH$21,Input!$A$6:$HV$6,0),FALSE)/$G54*$F54,0))*$D54</f>
        <v>6163232.1964207347</v>
      </c>
      <c r="MI54" s="1">
        <f>IF($E54+$I54+$D$7&lt;=MI$22,0,IF(MI$22-$D$7&gt;=$E54,VLOOKUP($C54,Input!$A$8:$HV$39,MATCH(MI$21,Input!$A$6:$HV$6,0),FALSE)/$G54*$F54,0))*$D54</f>
        <v>6200756.8754511187</v>
      </c>
      <c r="MJ54" s="1">
        <f>IF($E54+$I54+$D$7&lt;=MJ$22,0,IF(MJ$22-$D$7&gt;=$E54,VLOOKUP($C54,Input!$A$8:$HV$39,MATCH(MJ$21,Input!$A$6:$HV$6,0),FALSE)/$G54*$F54,0))*$D54</f>
        <v>6235614.1157868989</v>
      </c>
      <c r="MK54" s="1">
        <f>IF($E54+$I54+$D$7&lt;=MK$22,0,IF(MK$22-$D$7&gt;=$E54,VLOOKUP($C54,Input!$A$8:$HV$39,MATCH(MK$21,Input!$A$6:$HV$6,0),FALSE)/$G54*$F54,0))*$D54</f>
        <v>6248674.3486202052</v>
      </c>
      <c r="ML54" s="1">
        <f>IF($E54+$I54+$D$7&lt;=ML$22,0,IF(ML$22-$D$7&gt;=$E54,VLOOKUP($C54,Input!$A$8:$HV$39,MATCH(ML$21,Input!$A$6:$HV$6,0),FALSE)/$G54*$F54,0))*$D54</f>
        <v>6250874.0315677188</v>
      </c>
      <c r="MM54" s="1">
        <f>IF($E54+$I54+$D$7&lt;=MM$22,0,IF(MM$22-$D$7&gt;=$E54,VLOOKUP($C54,Input!$A$8:$HV$39,MATCH(MM$21,Input!$A$6:$HV$6,0),FALSE)/$G54*$F54,0))*$D54</f>
        <v>6268422.2577007655</v>
      </c>
      <c r="MN54" s="1">
        <f>IF($E54+$I54+$D$7&lt;=MN$22,0,IF(MN$22-$D$7&gt;=$E54,VLOOKUP($C54,Input!$A$8:$HV$39,MATCH(MN$21,Input!$A$6:$HV$6,0),FALSE)/$G54*$F54,0))*$D54</f>
        <v>6278695.2407182809</v>
      </c>
      <c r="MO54" s="1">
        <f>IF($E54+$I54+$D$7&lt;=MO$22,0,IF(MO$22-$D$7&gt;=$E54,VLOOKUP($C54,Input!$A$8:$HV$39,MATCH(MO$21,Input!$A$6:$HV$6,0),FALSE)/$G54*$F54,0))*$D54</f>
        <v>6286769.3614123994</v>
      </c>
      <c r="MP54" s="1">
        <f>IF($E54+$I54+$D$7&lt;=MP$22,0,IF(MP$22-$D$7&gt;=$E54,VLOOKUP($C54,Input!$A$8:$HV$39,MATCH(MP$21,Input!$A$6:$HV$6,0),FALSE)/$G54*$F54,0))*$D54</f>
        <v>6316062.7702301256</v>
      </c>
      <c r="MQ54" s="1">
        <f>IF($E54+$I54+$D$7&lt;=MQ$22,0,IF(MQ$22-$D$7&gt;=$E54,VLOOKUP($C54,Input!$A$8:$HV$39,MATCH(MQ$21,Input!$A$6:$HV$6,0),FALSE)/$G54*$F54,0))*$D54</f>
        <v>6355220.4912547497</v>
      </c>
      <c r="MR54" s="1">
        <f>IF($E54+$I54+$D$7&lt;=MR$22,0,IF(MR$22-$D$7&gt;=$E54,VLOOKUP($C54,Input!$A$8:$HV$39,MATCH(MR$21,Input!$A$6:$HV$6,0),FALSE)/$G54*$F54,0))*$D54</f>
        <v>6402678.4149179179</v>
      </c>
      <c r="MS54" s="1">
        <f>IF($E54+$I54+$D$7&lt;=MS$22,0,IF(MS$22-$D$7&gt;=$E54,VLOOKUP($C54,Input!$A$8:$HV$39,MATCH(MS$21,Input!$A$6:$HV$6,0),FALSE)/$G54*$F54,0))*$D54</f>
        <v>0</v>
      </c>
      <c r="MT54" s="1">
        <f>IF($E54+$I54+$D$7&lt;=MT$22,0,IF(MT$22-$D$7&gt;=$E54,VLOOKUP($C54,Input!$A$8:$HV$39,MATCH(MT$21,Input!$A$6:$HV$6,0),FALSE)/$G54*$F54,0))*$D54</f>
        <v>0</v>
      </c>
      <c r="MU54" s="1">
        <f>IF($E54+$I54+$D$7&lt;=MU$22,0,IF(MU$22-$D$7&gt;=$E54,VLOOKUP($C54,Input!$A$8:$HV$39,MATCH(MU$21,Input!$A$6:$HV$6,0),FALSE)/$G54*$F54,0))*$D54</f>
        <v>0</v>
      </c>
      <c r="MV54" s="1">
        <f>IF($E54+$I54+$D$7&lt;=MV$22,0,IF(MV$22-$D$7&gt;=$E54,VLOOKUP($C54,Input!$A$8:$HV$39,MATCH(MV$21,Input!$A$6:$HV$6,0),FALSE)/$G54*$F54,0))*$D54</f>
        <v>0</v>
      </c>
      <c r="MW54" s="1">
        <f>IF($E54+$I54+$D$7&lt;=MW$22,0,IF(MW$22-$D$7&gt;=$E54,VLOOKUP($C54,Input!$A$8:$HV$39,MATCH(MW$21,Input!$A$6:$HV$6,0),FALSE)/$G54*$F54,0))*$D54</f>
        <v>0</v>
      </c>
      <c r="MX54" s="1">
        <f>IF($E54+$I54+$D$7&lt;=MX$22,0,IF(MX$22-$D$7&gt;=$E54,VLOOKUP($C54,Input!$A$8:$HV$39,MATCH(MX$21,Input!$A$6:$HV$6,0),FALSE)/$G54*$F54,0))*$D54</f>
        <v>0</v>
      </c>
      <c r="MZ54" t="str">
        <f>VLOOKUP($C54,Input!$A$8:$HV$39,MATCH(MZ$21,Input!$A$6:$HV$6,0),FALSE)</f>
        <v>Fossil CNG LCFS Credit ($/DGE)</v>
      </c>
      <c r="NA54" s="1">
        <f>IF($E54+$I54+$D$7&lt;=NA$22,0,IF(NA$22-$D$7&gt;=$E54,-VLOOKUP($C54,Input!$A$8:$HV$39,MATCH(NA$21,Input!$A$6:$HV$6,0),FALSE)/$G54*$F54,0))*$D54*$G$4/100</f>
        <v>0</v>
      </c>
      <c r="NB54" s="1">
        <f>IF($E54+$I54+$D$7&lt;=NB$22,0,IF(NB$22-$D$7&gt;=$E54,-VLOOKUP($C54,Input!$A$8:$HV$39,MATCH(NB$21,Input!$A$6:$HV$6,0),FALSE)/$G54*$F54,0))*$D54*$G$4/100</f>
        <v>0</v>
      </c>
      <c r="NC54" s="1">
        <f>IF($E54+$I54+$D$7&lt;=NC$22,0,IF(NC$22-$D$7&gt;=$E54,-VLOOKUP($C54,Input!$A$8:$HV$39,MATCH(NC$21,Input!$A$6:$HV$6,0),FALSE)/$G54*$F54,0))*$D54*$G$4/100</f>
        <v>0</v>
      </c>
      <c r="ND54" s="1">
        <f>IF($E54+$I54+$D$7&lt;=ND$22,0,IF(ND$22-$D$7&gt;=$E54,-VLOOKUP($C54,Input!$A$8:$HV$39,MATCH(ND$21,Input!$A$6:$HV$6,0),FALSE)/$G54*$F54,0))*$D54*$G$4/100</f>
        <v>0</v>
      </c>
      <c r="NE54" s="1">
        <f>IF($E54+$I54+$D$7&lt;=NE$22,0,IF(NE$22-$D$7&gt;=$E54,-VLOOKUP($C54,Input!$A$8:$HV$39,MATCH(NE$21,Input!$A$6:$HV$6,0),FALSE)/$G54*$F54,0))*$D54*$G$4/100</f>
        <v>0</v>
      </c>
      <c r="NF54" s="1">
        <f>IF($E54+$I54+$D$7&lt;=NF$22,0,IF(NF$22-$D$7&gt;=$E54,-VLOOKUP($C54,Input!$A$8:$HV$39,MATCH(NF$21,Input!$A$6:$HV$6,0),FALSE)/$G54*$F54,0))*$D54*$G$4/100</f>
        <v>0</v>
      </c>
      <c r="NG54" s="1">
        <f>IF($E54+$I54+$D$7&lt;=NG$22,0,IF(NG$22-$D$7&gt;=$E54,-VLOOKUP($C54,Input!$A$8:$HV$39,MATCH(NG$21,Input!$A$6:$HV$6,0),FALSE)/$G54*$F54,0))*$D54*$G$4/100</f>
        <v>0</v>
      </c>
      <c r="NH54" s="1">
        <f>IF($E54+$I54+$D$7&lt;=NH$22,0,IF(NH$22-$D$7&gt;=$E54,-VLOOKUP($C54,Input!$A$8:$HV$39,MATCH(NH$21,Input!$A$6:$HV$6,0),FALSE)/$G54*$F54,0))*$D54*$G$4/100</f>
        <v>0</v>
      </c>
      <c r="NI54" s="1">
        <f>IF($E54+$I54+$D$7&lt;=NI$22,0,IF(NI$22-$D$7&gt;=$E54,-VLOOKUP($C54,Input!$A$8:$HV$39,MATCH(NI$21,Input!$A$6:$HV$6,0),FALSE)/$G54*$F54,0))*$D54*$G$4/100</f>
        <v>0</v>
      </c>
      <c r="NJ54" s="1">
        <f>IF($E54+$I54+$D$7&lt;=NJ$22,0,IF(NJ$22-$D$7&gt;=$E54,-VLOOKUP($C54,Input!$A$8:$HV$39,MATCH(NJ$21,Input!$A$6:$HV$6,0),FALSE)/$G54*$F54,0))*$D54*$G$4/100</f>
        <v>0</v>
      </c>
      <c r="NK54" s="1">
        <f>IF($E54+$I54+$D$7&lt;=NK$22,0,IF(NK$22-$D$7&gt;=$E54,-VLOOKUP($C54,Input!$A$8:$HV$39,MATCH(NK$21,Input!$A$6:$HV$6,0),FALSE)/$G54*$F54,0))*$D54*$G$4/100</f>
        <v>0</v>
      </c>
      <c r="NL54" s="1">
        <f>IF($E54+$I54+$D$7&lt;=NL$22,0,IF(NL$22-$D$7&gt;=$E54,-VLOOKUP($C54,Input!$A$8:$HV$39,MATCH(NL$21,Input!$A$6:$HV$6,0),FALSE)/$G54*$F54,0))*$D54*$G$4/100</f>
        <v>0</v>
      </c>
      <c r="NM54" s="1">
        <f>IF($E54+$I54+$D$7&lt;=NM$22,0,IF(NM$22-$D$7&gt;=$E54,-VLOOKUP($C54,Input!$A$8:$HV$39,MATCH(NM$21,Input!$A$6:$HV$6,0),FALSE)/$G54*$F54,0))*$D54*$G$4/100</f>
        <v>0</v>
      </c>
      <c r="NN54" s="1">
        <f>IF($E54+$I54+$D$7&lt;=NN$22,0,IF(NN$22-$D$7&gt;=$E54,-VLOOKUP($C54,Input!$A$8:$HV$39,MATCH(NN$21,Input!$A$6:$HV$6,0),FALSE)/$G54*$F54,0))*$D54*$G$4/100</f>
        <v>0</v>
      </c>
      <c r="NO54" s="1">
        <f>IF($E54+$I54+$D$7&lt;=NO$22,0,IF(NO$22-$D$7&gt;=$E54,-VLOOKUP($C54,Input!$A$8:$HV$39,MATCH(NO$21,Input!$A$6:$HV$6,0),FALSE)/$G54*$F54,0))*$D54*$G$4/100</f>
        <v>0</v>
      </c>
      <c r="NP54" s="1">
        <f>IF($E54+$I54+$D$7&lt;=NP$22,0,IF(NP$22-$D$7&gt;=$E54,-VLOOKUP($C54,Input!$A$8:$HV$39,MATCH(NP$21,Input!$A$6:$HV$6,0),FALSE)/$G54*$F54,0))*$D54*$G$4/100</f>
        <v>-200214.46243298994</v>
      </c>
      <c r="NQ54" s="1">
        <f>IF($E54+$I54+$D$7&lt;=NQ$22,0,IF(NQ$22-$D$7&gt;=$E54,-VLOOKUP($C54,Input!$A$8:$HV$39,MATCH(NQ$21,Input!$A$6:$HV$6,0),FALSE)/$G54*$F54,0))*$D54*$G$4/100</f>
        <v>-200214.46243298994</v>
      </c>
      <c r="NR54" s="1">
        <f>IF($E54+$I54+$D$7&lt;=NR$22,0,IF(NR$22-$D$7&gt;=$E54,-VLOOKUP($C54,Input!$A$8:$HV$39,MATCH(NR$21,Input!$A$6:$HV$6,0),FALSE)/$G54*$F54,0))*$D54*$G$4/100</f>
        <v>-200214.46243298994</v>
      </c>
      <c r="NS54" s="1">
        <f>IF($E54+$I54+$D$7&lt;=NS$22,0,IF(NS$22-$D$7&gt;=$E54,-VLOOKUP($C54,Input!$A$8:$HV$39,MATCH(NS$21,Input!$A$6:$HV$6,0),FALSE)/$G54*$F54,0))*$D54*$G$4/100</f>
        <v>-200214.46243298994</v>
      </c>
      <c r="NT54" s="1">
        <f>IF($E54+$I54+$D$7&lt;=NT$22,0,IF(NT$22-$D$7&gt;=$E54,-VLOOKUP($C54,Input!$A$8:$HV$39,MATCH(NT$21,Input!$A$6:$HV$6,0),FALSE)/$G54*$F54,0))*$D54*$G$4/100</f>
        <v>-200214.46243298994</v>
      </c>
      <c r="NU54" s="1">
        <f>IF($E54+$I54+$D$7&lt;=NU$22,0,IF(NU$22-$D$7&gt;=$E54,-VLOOKUP($C54,Input!$A$8:$HV$39,MATCH(NU$21,Input!$A$6:$HV$6,0),FALSE)/$G54*$F54,0))*$D54*$G$4/100</f>
        <v>-200214.46243298994</v>
      </c>
      <c r="NV54" s="1">
        <f>IF($E54+$I54+$D$7&lt;=NV$22,0,IF(NV$22-$D$7&gt;=$E54,-VLOOKUP($C54,Input!$A$8:$HV$39,MATCH(NV$21,Input!$A$6:$HV$6,0),FALSE)/$G54*$F54,0))*$D54*$G$4/100</f>
        <v>-200214.46243298994</v>
      </c>
      <c r="NW54" s="1">
        <f>IF($E54+$I54+$D$7&lt;=NW$22,0,IF(NW$22-$D$7&gt;=$E54,-VLOOKUP($C54,Input!$A$8:$HV$39,MATCH(NW$21,Input!$A$6:$HV$6,0),FALSE)/$G54*$F54,0))*$D54*$G$4/100</f>
        <v>-200214.46243298994</v>
      </c>
      <c r="NX54" s="1">
        <f>IF($E54+$I54+$D$7&lt;=NX$22,0,IF(NX$22-$D$7&gt;=$E54,-VLOOKUP($C54,Input!$A$8:$HV$39,MATCH(NX$21,Input!$A$6:$HV$6,0),FALSE)/$G54*$F54,0))*$D54*$G$4/100</f>
        <v>-200214.46243298994</v>
      </c>
      <c r="NY54" s="1">
        <f>IF($E54+$I54+$D$7&lt;=NY$22,0,IF(NY$22-$D$7&gt;=$E54,-VLOOKUP($C54,Input!$A$8:$HV$39,MATCH(NY$21,Input!$A$6:$HV$6,0),FALSE)/$G54*$F54,0))*$D54*$G$4/100</f>
        <v>-200214.46243298994</v>
      </c>
      <c r="NZ54" s="1">
        <f>IF($E54+$I54+$D$7&lt;=NZ$22,0,IF(NZ$22-$D$7&gt;=$E54,-VLOOKUP($C54,Input!$A$8:$HV$39,MATCH(NZ$21,Input!$A$6:$HV$6,0),FALSE)/$G54*$F54,0))*$D54*$G$4/100</f>
        <v>-200214.46243298994</v>
      </c>
      <c r="OA54" s="1">
        <f>IF($E54+$I54+$D$7&lt;=OA$22,0,IF(OA$22-$D$7&gt;=$E54,-VLOOKUP($C54,Input!$A$8:$HV$39,MATCH(OA$21,Input!$A$6:$HV$6,0),FALSE)/$G54*$F54,0))*$D54*$G$4/100</f>
        <v>-200214.46243298994</v>
      </c>
      <c r="OB54" s="1">
        <f>IF($E54+$I54+$D$7&lt;=OB$22,0,IF(OB$22-$D$7&gt;=$E54,-VLOOKUP($C54,Input!$A$8:$HV$39,MATCH(OB$21,Input!$A$6:$HV$6,0),FALSE)/$G54*$F54,0))*$D54*$G$4/100</f>
        <v>-200214.46243298994</v>
      </c>
      <c r="OC54" s="1">
        <f>IF($E54+$I54+$D$7&lt;=OC$22,0,IF(OC$22-$D$7&gt;=$E54,-VLOOKUP($C54,Input!$A$8:$HV$39,MATCH(OC$21,Input!$A$6:$HV$6,0),FALSE)/$G54*$F54,0))*$D54*$G$4/100</f>
        <v>-200214.46243298994</v>
      </c>
      <c r="OD54" s="1">
        <f>IF($E54+$I54+$D$7&lt;=OD$22,0,IF(OD$22-$D$7&gt;=$E54,-VLOOKUP($C54,Input!$A$8:$HV$39,MATCH(OD$21,Input!$A$6:$HV$6,0),FALSE)/$G54*$F54,0))*$D54*$G$4/100</f>
        <v>0</v>
      </c>
      <c r="OE54" s="1">
        <f>IF($E54+$I54+$D$7&lt;=OE$22,0,IF(OE$22-$D$7&gt;=$E54,-VLOOKUP($C54,Input!$A$8:$HV$39,MATCH(OE$21,Input!$A$6:$HV$6,0),FALSE)/$G54*$F54,0))*$D54*$G$4/100</f>
        <v>0</v>
      </c>
      <c r="OF54" s="1">
        <f>IF($E54+$I54+$D$7&lt;=OF$22,0,IF(OF$22-$D$7&gt;=$E54,-VLOOKUP($C54,Input!$A$8:$HV$39,MATCH(OF$21,Input!$A$6:$HV$6,0),FALSE)/$G54*$F54,0))*$D54*$G$4/100</f>
        <v>0</v>
      </c>
      <c r="OG54" s="1">
        <f>IF($E54+$I54+$D$7&lt;=OG$22,0,IF(OG$22-$D$7&gt;=$E54,-VLOOKUP($C54,Input!$A$8:$HV$39,MATCH(OG$21,Input!$A$6:$HV$6,0),FALSE)/$G54*$F54,0))*$D54*$G$4/100</f>
        <v>0</v>
      </c>
      <c r="OH54" s="1">
        <f>IF($E54+$I54+$D$7&lt;=OH$22,0,IF(OH$22-$D$7&gt;=$E54,-VLOOKUP($C54,Input!$A$8:$HV$39,MATCH(OH$21,Input!$A$6:$HV$6,0),FALSE)/$G54*$F54,0))*$D54*$G$4/100</f>
        <v>0</v>
      </c>
      <c r="OI54" s="1">
        <f>IF($E54+$I54+$D$7&lt;=OI$22,0,IF(OI$22-$D$7&gt;=$E54,-VLOOKUP($C54,Input!$A$8:$HV$39,MATCH(OI$21,Input!$A$6:$HV$6,0),FALSE)/$G54*$F54,0))*$D54*$G$4/100</f>
        <v>0</v>
      </c>
      <c r="OK54" t="str">
        <f>VLOOKUP($C54,Input!$A$8:$HW$39,MATCH(OK$21,Input!$A$6:$HW$6,0),FALSE)</f>
        <v>NA</v>
      </c>
      <c r="OL54" s="1">
        <f>IF($E54+$I54+$D$7&lt;=OL$22,0,IF(OL$22-$D$7&gt;=$E54,IF(COUNTIF($KZ54:LP54,"&gt;0")&gt;0,VLOOKUP($C54,Input!$A$8:$HV$21,MATCH($OK$21+COUNTIF($KZ54:LP54,"&gt;0"),Input!$A$6:$HV$6,0),FALSE),0),0))*$D54</f>
        <v>0</v>
      </c>
      <c r="OM54" s="1">
        <f>IF($E54+$I54+$D$7&lt;=OM$22,0,IF(OM$22-$D$7&gt;=$E54,IF(COUNTIF($KZ54:LQ54,"&gt;0")&gt;0,VLOOKUP($C54,Input!$A$8:$HV$21,MATCH($OK$21+COUNTIF($KZ54:LQ54,"&gt;0"),Input!$A$6:$HV$6,0),FALSE),0),0))*$D54</f>
        <v>0</v>
      </c>
      <c r="ON54" s="1">
        <f>IF($E54+$I54+$D$7&lt;=ON$22,0,IF(ON$22-$D$7&gt;=$E54,IF(COUNTIF($KZ54:LR54,"&gt;0")&gt;0,VLOOKUP($C54,Input!$A$8:$HV$21,MATCH($OK$21+COUNTIF($KZ54:LR54,"&gt;0"),Input!$A$6:$HV$6,0),FALSE),0),0))*$D54</f>
        <v>0</v>
      </c>
      <c r="OO54" s="1">
        <f>IF($E54+$I54+$D$7&lt;=OO$22,0,IF(OO$22-$D$7&gt;=$E54,IF(COUNTIF($KZ54:LS54,"&gt;0")&gt;0,VLOOKUP($C54,Input!$A$8:$HV$21,MATCH($OK$21+COUNTIF($KZ54:LS54,"&gt;0"),Input!$A$6:$HV$6,0),FALSE),0),0))*$D54</f>
        <v>0</v>
      </c>
      <c r="OP54" s="1">
        <f>IF($E54+$I54+$D$7&lt;=OP$22,0,IF(OP$22-$D$7&gt;=$E54,IF(COUNTIF($KZ54:LT54,"&gt;0")&gt;0,VLOOKUP($C54,Input!$A$8:$HV$21,MATCH($OK$21+COUNTIF($KZ54:LT54,"&gt;0"),Input!$A$6:$HV$6,0),FALSE),0),0))*$D54</f>
        <v>0</v>
      </c>
      <c r="OQ54" s="1">
        <f>IF($E54+$I54+$D$7&lt;=OQ$22,0,IF(OQ$22-$D$7&gt;=$E54,IF(COUNTIF($KZ54:LU54,"&gt;0")&gt;0,VLOOKUP($C54,Input!$A$8:$HV$21,MATCH($OK$21+COUNTIF($KZ54:LU54,"&gt;0"),Input!$A$6:$HV$6,0),FALSE),0),0))*$D54</f>
        <v>0</v>
      </c>
      <c r="OR54" s="1">
        <f>IF($E54+$I54+$D$7&lt;=OR$22,0,IF(OR$22-$D$7&gt;=$E54,IF(COUNTIF($KZ54:LV54,"&gt;0")&gt;0,VLOOKUP($C54,Input!$A$8:$HV$21,MATCH($OK$21+COUNTIF($KZ54:LV54,"&gt;0"),Input!$A$6:$HV$6,0),FALSE),0),0))*$D54</f>
        <v>0</v>
      </c>
      <c r="OS54" s="1">
        <f>IF($E54+$I54+$D$7&lt;=OS$22,0,IF(OS$22-$D$7&gt;=$E54,IF(COUNTIF($KZ54:LW54,"&gt;0")&gt;0,VLOOKUP($C54,Input!$A$8:$HV$21,MATCH($OK$21+COUNTIF($KZ54:LW54,"&gt;0"),Input!$A$6:$HV$6,0),FALSE),0),0))*$D54</f>
        <v>0</v>
      </c>
      <c r="OT54" s="1">
        <f>IF($E54+$I54+$D$7&lt;=OT$22,0,IF(OT$22-$D$7&gt;=$E54,IF(COUNTIF($KZ54:LX54,"&gt;0")&gt;0,VLOOKUP($C54,Input!$A$8:$HV$21,MATCH($OK$21+COUNTIF($KZ54:LX54,"&gt;0"),Input!$A$6:$HV$6,0),FALSE),0),0))*$D54</f>
        <v>0</v>
      </c>
      <c r="OU54" s="1">
        <f>IF($E54+$I54+$D$7&lt;=OU$22,0,IF(OU$22-$D$7&gt;=$E54,IF(COUNTIF($KZ54:LY54,"&gt;0")&gt;0,VLOOKUP($C54,Input!$A$8:$HV$21,MATCH($OK$21+COUNTIF($KZ54:LY54,"&gt;0"),Input!$A$6:$HV$6,0),FALSE),0),0))*$D54</f>
        <v>0</v>
      </c>
      <c r="OV54" s="1">
        <f>IF($E54+$I54+$D$7&lt;=OV$22,0,IF(OV$22-$D$7&gt;=$E54,IF(COUNTIF($KZ54:LZ54,"&gt;0")&gt;0,VLOOKUP($C54,Input!$A$8:$HV$21,MATCH($OK$21+COUNTIF($KZ54:LZ54,"&gt;0"),Input!$A$6:$HV$6,0),FALSE),0),0))*$D54</f>
        <v>0</v>
      </c>
      <c r="OW54" s="1">
        <f>IF($E54+$I54+$D$7&lt;=OW$22,0,IF(OW$22-$D$7&gt;=$E54,IF(COUNTIF($KZ54:MA54,"&gt;0")&gt;0,VLOOKUP($C54,Input!$A$8:$HV$21,MATCH($OK$21+COUNTIF($KZ54:MA54,"&gt;0"),Input!$A$6:$HV$6,0),FALSE),0),0))*$D54</f>
        <v>0</v>
      </c>
      <c r="OX54" s="1">
        <f>IF($E54+$I54+$D$7&lt;=OX$22,0,IF(OX$22-$D$7&gt;=$E54,IF(COUNTIF($KZ54:MB54,"&gt;0")&gt;0,VLOOKUP($C54,Input!$A$8:$HV$21,MATCH($OK$21+COUNTIF($KZ54:MB54,"&gt;0"),Input!$A$6:$HV$6,0),FALSE),0),0))*$D54</f>
        <v>0</v>
      </c>
      <c r="OY54" s="1">
        <f>IF($E54+$I54+$D$7&lt;=OY$22,0,IF(OY$22-$D$7&gt;=$E54,IF(COUNTIF($KZ54:MC54,"&gt;0")&gt;0,VLOOKUP($C54,Input!$A$8:$HV$21,MATCH($OK$21+COUNTIF($KZ54:MC54,"&gt;0"),Input!$A$6:$HV$6,0),FALSE),0),0))*$D54</f>
        <v>0</v>
      </c>
      <c r="OZ54" s="1">
        <f>IF($E54+$I54+$D$7&lt;=OZ$22,0,IF(OZ$22-$D$7&gt;=$E54,IF(COUNTIF($KZ54:MD54,"&gt;0")&gt;0,VLOOKUP($C54,Input!$A$8:$HV$21,MATCH($OK$21+COUNTIF($KZ54:MD54,"&gt;0"),Input!$A$6:$HV$6,0),FALSE),0),0))*$D54</f>
        <v>0</v>
      </c>
      <c r="PA54" s="1">
        <f>IF($E54+$I54+$D$7&lt;=PA$22,0,IF(PA$22-$D$7&gt;=$E54,IF(COUNTIF($KZ54:ME54,"&gt;0")&gt;0,VLOOKUP($C54,Input!$A$8:$HV$21,MATCH($OK$21+COUNTIF($KZ54:ME54,"&gt;0"),Input!$A$6:$HV$6,0),FALSE),0),0))*$D54</f>
        <v>0</v>
      </c>
      <c r="PB54" s="1">
        <f>IF($E54+$I54+$D$7&lt;=PB$22,0,IF(PB$22-$D$7&gt;=$E54,IF(COUNTIF($KZ54:MF54,"&gt;0")&gt;0,VLOOKUP($C54,Input!$A$8:$HV$21,MATCH($OK$21+COUNTIF($KZ54:MF54,"&gt;0"),Input!$A$6:$HV$6,0),FALSE),0),0))*$D54</f>
        <v>0</v>
      </c>
      <c r="PC54" s="1">
        <f>IF($E54+$I54+$D$7&lt;=PC$22,0,IF(PC$22-$D$7&gt;=$E54,IF(COUNTIF($KZ54:MG54,"&gt;0")&gt;0,VLOOKUP($C54,Input!$A$8:$HV$21,MATCH($OK$21+COUNTIF($KZ54:MG54,"&gt;0"),Input!$A$6:$HV$6,0),FALSE),0),0))*$D54</f>
        <v>0</v>
      </c>
      <c r="PD54" s="1">
        <f>IF($E54+$I54+$D$7&lt;=PD$22,0,IF(PD$22-$D$7&gt;=$E54,IF(COUNTIF($KZ54:MH54,"&gt;0")&gt;0,VLOOKUP($C54,Input!$A$8:$HV$21,MATCH($OK$21+COUNTIF($KZ54:MH54,"&gt;0"),Input!$A$6:$HV$6,0),FALSE),0),0))*$D54</f>
        <v>0</v>
      </c>
      <c r="PE54" s="1">
        <f>IF($E54+$I54+$D$7&lt;=PE$22,0,IF(PE$22-$D$7&gt;=$E54,IF(COUNTIF($KZ54:MI54,"&gt;0")&gt;0,VLOOKUP($C54,Input!$A$8:$HV$21,MATCH($OK$21+COUNTIF($KZ54:MI54,"&gt;0"),Input!$A$6:$HV$6,0),FALSE),0),0))*$D54</f>
        <v>0</v>
      </c>
      <c r="PF54" s="1">
        <f>IF($E54+$I54+$D$7&lt;=PF$22,0,IF(PF$22-$D$7&gt;=$E54,IF(COUNTIF($KZ54:MJ54,"&gt;0")&gt;0,VLOOKUP($C54,Input!$A$8:$HV$21,MATCH($OK$21+COUNTIF($KZ54:MJ54,"&gt;0"),Input!$A$6:$HV$6,0),FALSE),0),0))*$D54</f>
        <v>0</v>
      </c>
      <c r="PG54" s="1">
        <f>IF($E54+$I54+$D$7&lt;=PG$22,0,IF(PG$22-$D$7&gt;=$E54,IF(COUNTIF($KZ54:MK54,"&gt;0")&gt;0,VLOOKUP($C54,Input!$A$8:$HV$21,MATCH($OK$21+COUNTIF($KZ54:MK54,"&gt;0"),Input!$A$6:$HV$6,0),FALSE),0),0))*$D54</f>
        <v>0</v>
      </c>
      <c r="PH54" s="1">
        <f>IF($E54+$I54+$D$7&lt;=PH$22,0,IF(PH$22-$D$7&gt;=$E54,IF(COUNTIF($KZ54:ML54,"&gt;0")&gt;0,VLOOKUP($C54,Input!$A$8:$HV$21,MATCH($OK$21+COUNTIF($KZ54:ML54,"&gt;0"),Input!$A$6:$HV$6,0),FALSE),0),0))*$D54</f>
        <v>0</v>
      </c>
      <c r="PI54" s="1">
        <f>IF($E54+$I54+$D$7&lt;=PI$22,0,IF(PI$22-$D$7&gt;=$E54,IF(COUNTIF($KZ54:MM54,"&gt;0")&gt;0,VLOOKUP($C54,Input!$A$8:$HV$21,MATCH($OK$21+COUNTIF($KZ54:MM54,"&gt;0"),Input!$A$6:$HV$6,0),FALSE),0),0))*$D54</f>
        <v>0</v>
      </c>
      <c r="PJ54" s="1">
        <f>IF($E54+$I54+$D$7&lt;=PJ$22,0,IF(PJ$22-$D$7&gt;=$E54,IF(COUNTIF($KZ54:MN54,"&gt;0")&gt;0,VLOOKUP($C54,Input!$A$8:$HV$21,MATCH($OK$21+COUNTIF($KZ54:MN54,"&gt;0"),Input!$A$6:$HV$6,0),FALSE),0),0))*$D54</f>
        <v>0</v>
      </c>
      <c r="PK54" s="1">
        <f>IF($E54+$I54+$D$7&lt;=PK$22,0,IF(PK$22-$D$7&gt;=$E54,IF(COUNTIF($KZ54:MO54,"&gt;0")&gt;0,VLOOKUP($C54,Input!$A$8:$HV$21,MATCH($OK$21+COUNTIF($KZ54:MO54,"&gt;0"),Input!$A$6:$HV$6,0),FALSE),0),0))*$D54</f>
        <v>0</v>
      </c>
      <c r="PL54" s="1">
        <f>IF($E54+$I54+$D$7&lt;=PL$22,0,IF(PL$22-$D$7&gt;=$E54,IF(COUNTIF($KZ54:MP54,"&gt;0")&gt;0,VLOOKUP($C54,Input!$A$8:$HV$21,MATCH($OK$21+COUNTIF($KZ54:MP54,"&gt;0"),Input!$A$6:$HV$6,0),FALSE),0),0))*$D54</f>
        <v>0</v>
      </c>
      <c r="PM54" s="1">
        <f>IF($E54+$I54+$D$7&lt;=PM$22,0,IF(PM$22-$D$7&gt;=$E54,IF(COUNTIF($KZ54:MQ54,"&gt;0")&gt;0,VLOOKUP($C54,Input!$A$8:$HV$21,MATCH($OK$21+COUNTIF($KZ54:MQ54,"&gt;0"),Input!$A$6:$HV$6,0),FALSE),0),0))*$D54</f>
        <v>0</v>
      </c>
      <c r="PN54" s="1">
        <f>IF($E54+$I54+$D$7&lt;=PN$22,0,IF(PN$22-$D$7&gt;=$E54,IF(COUNTIF($KZ54:MR54,"&gt;0")&gt;0,VLOOKUP($C54,Input!$A$8:$HV$21,MATCH($OK$21+COUNTIF($KZ54:MR54,"&gt;0"),Input!$A$6:$HV$6,0),FALSE),0),0))*$D54</f>
        <v>0</v>
      </c>
      <c r="PO54" s="1">
        <f>IF($E54+$I54+$D$7&lt;=PO$22,0,IF(PO$22-$D$7&gt;=$E54,IF(COUNTIF($KZ54:MS54,"&gt;0")&gt;0,VLOOKUP($C54,Input!$A$8:$HV$21,MATCH($OK$21+COUNTIF($KZ54:MS54,"&gt;0"),Input!$A$6:$HV$6,0),FALSE),0),0))*$D54</f>
        <v>0</v>
      </c>
      <c r="PP54" s="1">
        <f>IF($E54+$I54+$D$7&lt;=PP$22,0,IF(PP$22-$D$7&gt;=$E54,IF(COUNTIF($KZ54:MT54,"&gt;0")&gt;0,VLOOKUP($C54,Input!$A$8:$HV$21,MATCH($OK$21+COUNTIF($KZ54:MT54,"&gt;0"),Input!$A$6:$HV$6,0),FALSE),0),0))*$D54</f>
        <v>0</v>
      </c>
      <c r="PQ54" s="1">
        <f>IF($E54+$I54+$D$7&lt;=PQ$22,0,IF(PQ$22-$D$7&gt;=$E54,IF(COUNTIF($KZ54:MU54,"&gt;0")&gt;0,VLOOKUP($C54,Input!$A$8:$HV$21,MATCH($OK$21+COUNTIF($KZ54:MU54,"&gt;0"),Input!$A$6:$HV$6,0),FALSE),0),0))*$D54</f>
        <v>0</v>
      </c>
      <c r="PR54" s="1">
        <f>IF($E54+$I54+$D$7&lt;=PR$22,0,IF(PR$22-$D$7&gt;=$E54,IF(COUNTIF($KZ54:MV54,"&gt;0")&gt;0,VLOOKUP($C54,Input!$A$8:$HV$21,MATCH($OK$21+COUNTIF($KZ54:MV54,"&gt;0"),Input!$A$6:$HV$6,0),FALSE),0),0))*$D54</f>
        <v>0</v>
      </c>
      <c r="PS54" s="1">
        <f>IF($E54+$I54+$D$7&lt;=PS$22,0,IF(PS$22-$D$7&gt;=$E54,IF(COUNTIF($KZ54:MW54,"&gt;0")&gt;0,VLOOKUP($C54,Input!$A$8:$HV$21,MATCH($OK$21+COUNTIF($KZ54:MW54,"&gt;0"),Input!$A$6:$HV$6,0),FALSE),0),0))*$D54</f>
        <v>0</v>
      </c>
      <c r="PT54" s="1">
        <f>IF($E54+$I54+$D$7&lt;=PT$22,0,IF(PT$22-$D$7&gt;=$E54,IF(COUNTIF($KZ54:MX54,"&gt;0")&gt;0,VLOOKUP($C54,Input!$A$8:$HV$21,MATCH($OK$21+COUNTIF($KZ54:MX54,"&gt;0"),Input!$A$6:$HV$6,0),FALSE),0),0))*$D54</f>
        <v>0</v>
      </c>
      <c r="PV54" s="1" t="str">
        <f t="shared" si="169"/>
        <v>2031 MY 40' CNG w Midlife Rebuild {234 Buses}</v>
      </c>
      <c r="PW54" s="1">
        <f t="shared" si="172"/>
        <v>0</v>
      </c>
      <c r="PX54" s="1">
        <f t="shared" si="173"/>
        <v>0</v>
      </c>
      <c r="PY54" s="1">
        <f t="shared" si="174"/>
        <v>0</v>
      </c>
      <c r="PZ54" s="1">
        <f t="shared" si="175"/>
        <v>0</v>
      </c>
      <c r="QA54" s="1">
        <f t="shared" si="176"/>
        <v>0</v>
      </c>
      <c r="QB54" s="1">
        <f t="shared" si="177"/>
        <v>0</v>
      </c>
      <c r="QC54" s="1">
        <f t="shared" si="178"/>
        <v>0</v>
      </c>
      <c r="QD54" s="1">
        <f t="shared" si="179"/>
        <v>0</v>
      </c>
      <c r="QE54" s="1">
        <f t="shared" si="180"/>
        <v>0</v>
      </c>
      <c r="QF54" s="1">
        <f t="shared" si="181"/>
        <v>0</v>
      </c>
      <c r="QG54" s="1">
        <f t="shared" si="182"/>
        <v>0</v>
      </c>
      <c r="QH54" s="1">
        <f t="shared" si="183"/>
        <v>0</v>
      </c>
      <c r="QI54" s="1">
        <f t="shared" si="184"/>
        <v>0</v>
      </c>
      <c r="QJ54" s="1">
        <f t="shared" si="185"/>
        <v>0</v>
      </c>
      <c r="QK54" s="1">
        <f t="shared" si="186"/>
        <v>0</v>
      </c>
      <c r="QL54" s="1">
        <f t="shared" si="187"/>
        <v>173746200.32994106</v>
      </c>
      <c r="QM54" s="1">
        <f t="shared" si="188"/>
        <v>13883586.467081627</v>
      </c>
      <c r="QN54" s="1">
        <f t="shared" si="189"/>
        <v>13892552.195879636</v>
      </c>
      <c r="QO54" s="1">
        <f t="shared" si="190"/>
        <v>13919017.733987745</v>
      </c>
      <c r="QP54" s="1">
        <f t="shared" si="191"/>
        <v>13956542.413018128</v>
      </c>
      <c r="QQ54" s="1">
        <f t="shared" si="192"/>
        <v>13991399.653353909</v>
      </c>
      <c r="QR54" s="1">
        <f t="shared" si="193"/>
        <v>22194459.886187214</v>
      </c>
      <c r="QS54" s="1">
        <f t="shared" si="194"/>
        <v>14006659.569134729</v>
      </c>
      <c r="QT54" s="1">
        <f t="shared" si="195"/>
        <v>14024207.795267776</v>
      </c>
      <c r="QU54" s="1">
        <f t="shared" si="196"/>
        <v>14034480.778285291</v>
      </c>
      <c r="QV54" s="1">
        <f t="shared" si="197"/>
        <v>14042554.898979409</v>
      </c>
      <c r="QW54" s="1">
        <f t="shared" si="198"/>
        <v>14071848.307797136</v>
      </c>
      <c r="QX54" s="1">
        <f t="shared" si="199"/>
        <v>14111006.028821761</v>
      </c>
      <c r="QY54" s="1">
        <f t="shared" si="200"/>
        <v>14158463.952484928</v>
      </c>
      <c r="QZ54" s="1">
        <f t="shared" si="201"/>
        <v>0</v>
      </c>
      <c r="RA54" s="1">
        <f t="shared" si="202"/>
        <v>0</v>
      </c>
      <c r="RB54" s="1">
        <f t="shared" si="203"/>
        <v>0</v>
      </c>
      <c r="RC54" s="1">
        <f t="shared" si="204"/>
        <v>0</v>
      </c>
      <c r="RD54" s="1">
        <f t="shared" si="205"/>
        <v>0</v>
      </c>
      <c r="RE54" s="1">
        <f t="shared" si="206"/>
        <v>0</v>
      </c>
      <c r="RF54" s="1">
        <f t="shared" si="207"/>
        <v>364032980.01022035</v>
      </c>
      <c r="RG54" s="1">
        <f t="shared" si="208"/>
        <v>211483336.56395108</v>
      </c>
      <c r="RH54" s="72"/>
      <c r="RI54" s="37"/>
    </row>
    <row r="55" spans="1:477" x14ac:dyDescent="0.25">
      <c r="A55" s="50"/>
      <c r="B55" s="143"/>
      <c r="C55" s="111" t="s">
        <v>76</v>
      </c>
      <c r="D55" s="108">
        <f t="shared" si="171"/>
        <v>234</v>
      </c>
      <c r="E55" s="110">
        <f t="shared" si="209"/>
        <v>2032</v>
      </c>
      <c r="F55" s="68">
        <f t="shared" ref="F55:F73" si="210">+$D$5</f>
        <v>40000</v>
      </c>
      <c r="G55" s="69">
        <f>VLOOKUP($C55,Input!$A$8:$HV$39,MATCH(G$21,Input!$A$6:$HV$6,0),FALSE)</f>
        <v>2.91</v>
      </c>
      <c r="H55" s="123">
        <f>VLOOKUP($C55,Input!$A$8:$HV$39,MATCH(H$21,Input!$A$6:$HV$6,0),FALSE)</f>
        <v>0</v>
      </c>
      <c r="I55" s="70">
        <f>VLOOKUP($C55,Input!$A$8:$HV$39,MATCH(I$21,Input!$A$6:$HV$6,0),FALSE)</f>
        <v>14</v>
      </c>
      <c r="J55" s="1">
        <f>+IF($E55=J$22,VLOOKUP($C55,Input!$A$8:$AN$39,MATCH(J$21,Input!$A$6:$AN$6,0),FALSE)+$H55,0)*$D55</f>
        <v>0</v>
      </c>
      <c r="K55" s="1">
        <f>+IF($E55=K$22,VLOOKUP($C55,Input!$A$8:$AN$39,MATCH(K$21,Input!$A$6:$AN$6,0),FALSE)+$H55,0)*$D55</f>
        <v>0</v>
      </c>
      <c r="L55" s="1">
        <f>+IF($E55=L$22,VLOOKUP($C55,Input!$A$8:$AN$39,MATCH(L$21,Input!$A$6:$AN$6,0),FALSE)+$H55,0)*$D55</f>
        <v>0</v>
      </c>
      <c r="M55" s="1">
        <f>+IF($E55=M$22,VLOOKUP($C55,Input!$A$8:$AN$39,MATCH(M$21,Input!$A$6:$AN$6,0),FALSE)+$H55,0)*$D55</f>
        <v>0</v>
      </c>
      <c r="N55" s="1">
        <f>+IF($E55=N$22,VLOOKUP($C55,Input!$A$8:$AN$39,MATCH(N$21,Input!$A$6:$AN$6,0),FALSE)+$H55,0)*$D55</f>
        <v>0</v>
      </c>
      <c r="O55" s="1">
        <f>+IF($E55=O$22,VLOOKUP($C55,Input!$A$8:$AN$39,MATCH(O$21,Input!$A$6:$AN$6,0),FALSE)+$H55,0)*$D55</f>
        <v>0</v>
      </c>
      <c r="P55" s="1">
        <f>+IF($E55=P$22,VLOOKUP($C55,Input!$A$8:$AN$39,MATCH(P$21,Input!$A$6:$AN$6,0),FALSE)+$H55,0)*$D55</f>
        <v>0</v>
      </c>
      <c r="Q55" s="1">
        <f>+IF($E55=Q$22,VLOOKUP($C55,Input!$A$8:$AN$39,MATCH(Q$21,Input!$A$6:$AN$6,0),FALSE)+$H55,0)*$D55</f>
        <v>0</v>
      </c>
      <c r="R55" s="1">
        <f>+IF($E55=R$22,VLOOKUP($C55,Input!$A$8:$AN$39,MATCH(R$21,Input!$A$6:$AN$6,0),FALSE)+$H55,0)*$D55</f>
        <v>0</v>
      </c>
      <c r="S55" s="1">
        <f>+IF($E55=S$22,VLOOKUP($C55,Input!$A$8:$AN$39,MATCH(S$21,Input!$A$6:$AN$6,0),FALSE)+$H55,0)*$D55</f>
        <v>0</v>
      </c>
      <c r="T55" s="1">
        <f>+IF($E55=T$22,VLOOKUP($C55,Input!$A$8:$AN$39,MATCH(T$21,Input!$A$6:$AN$6,0),FALSE)+$H55,0)*$D55</f>
        <v>0</v>
      </c>
      <c r="U55" s="1">
        <f>+IF($E55=U$22,VLOOKUP($C55,Input!$A$8:$AN$39,MATCH(U$21,Input!$A$6:$AN$6,0),FALSE)+$H55,0)*$D55</f>
        <v>0</v>
      </c>
      <c r="V55" s="1">
        <f>+IF($E55=V$22,VLOOKUP($C55,Input!$A$8:$AN$39,MATCH(V$21,Input!$A$6:$AN$6,0),FALSE)+$H55,0)*$D55</f>
        <v>0</v>
      </c>
      <c r="W55" s="1">
        <f>+IF($E55=W$22,VLOOKUP($C55,Input!$A$8:$AN$39,MATCH(W$21,Input!$A$6:$AN$6,0),FALSE)+$H55,0)*$D55</f>
        <v>0</v>
      </c>
      <c r="X55" s="1">
        <f>+IF($E55=X$22,VLOOKUP($C55,Input!$A$8:$AN$39,MATCH(X$21,Input!$A$6:$AN$6,0),FALSE)+$H55,0)*$D55</f>
        <v>0</v>
      </c>
      <c r="Y55" s="1">
        <f>+IF($E55=Y$22,VLOOKUP($C55,Input!$A$8:$AN$39,MATCH(Y$21,Input!$A$6:$AN$6,0),FALSE)+$H55,0)*$D55</f>
        <v>0</v>
      </c>
      <c r="Z55" s="1">
        <f>+IF($E55=Z$22,VLOOKUP($C55,Input!$A$8:$AN$39,MATCH(Z$21,Input!$A$6:$AN$6,0),FALSE)+$H55,0)*$D55</f>
        <v>159376144.32312685</v>
      </c>
      <c r="AA55" s="1">
        <f>+IF($E55=AA$22,VLOOKUP($C55,Input!$A$8:$AN$39,MATCH(AA$21,Input!$A$6:$AN$6,0),FALSE)+$H55,0)*$D55</f>
        <v>0</v>
      </c>
      <c r="AB55" s="1">
        <f>+IF($E55=AB$22,VLOOKUP($C55,Input!$A$8:$AN$39,MATCH(AB$21,Input!$A$6:$AN$6,0),FALSE)+$H55,0)*$D55</f>
        <v>0</v>
      </c>
      <c r="AC55" s="1">
        <f>+IF($E55=AC$22,VLOOKUP($C55,Input!$A$8:$AN$39,MATCH(AC$21,Input!$A$6:$AN$6,0),FALSE)+$H55,0)*$D55</f>
        <v>0</v>
      </c>
      <c r="AD55" s="1">
        <f>+IF($E55=AD$22,VLOOKUP($C55,Input!$A$8:$AN$39,MATCH(AD$21,Input!$A$6:$AN$6,0),FALSE)+$H55,0)*$D55</f>
        <v>0</v>
      </c>
      <c r="AE55" s="1">
        <f>+IF($E55=AE$22,VLOOKUP($C55,Input!$A$8:$AN$39,MATCH(AE$21,Input!$A$6:$AN$6,0),FALSE)+$H55,0)*$D55</f>
        <v>0</v>
      </c>
      <c r="AF55" s="1">
        <f>+IF($E55=AF$22,VLOOKUP($C55,Input!$A$8:$AN$39,MATCH(AF$21,Input!$A$6:$AN$6,0),FALSE)+$H55,0)*$D55</f>
        <v>0</v>
      </c>
      <c r="AG55" s="1">
        <f>+IF($E55=AG$22,VLOOKUP($C55,Input!$A$8:$AN$39,MATCH(AG$21,Input!$A$6:$AN$6,0),FALSE)+$H55,0)*$D55</f>
        <v>0</v>
      </c>
      <c r="AH55" s="1">
        <f>+IF($E55=AH$22,VLOOKUP($C55,Input!$A$8:$AN$39,MATCH(AH$21,Input!$A$6:$AN$6,0),FALSE)+$H55,0)*$D55</f>
        <v>0</v>
      </c>
      <c r="AI55" s="1">
        <f>+IF($E55=AI$22,VLOOKUP($C55,Input!$A$8:$AN$39,MATCH(AI$21,Input!$A$6:$AN$6,0),FALSE)+$H55,0)*$D55</f>
        <v>0</v>
      </c>
      <c r="AJ55" s="1">
        <f>+IF($E55=AJ$22,VLOOKUP($C55,Input!$A$8:$AN$39,MATCH(AJ$21,Input!$A$6:$AN$6,0),FALSE)+$H55,0)*$D55</f>
        <v>0</v>
      </c>
      <c r="AK55" s="1">
        <f>+IF($E55=AK$22,VLOOKUP($C55,Input!$A$8:$AN$39,MATCH(AK$21,Input!$A$6:$AN$6,0),FALSE)+$H55,0)*$D55</f>
        <v>0</v>
      </c>
      <c r="AL55" s="1">
        <f>+IF($E55=AL$22,VLOOKUP($C55,Input!$A$8:$AN$39,MATCH(AL$21,Input!$A$6:$AN$6,0),FALSE)+$H55,0)*$D55</f>
        <v>0</v>
      </c>
      <c r="AM55" s="1">
        <f>+IF($E55=AM$22,VLOOKUP($C55,Input!$A$8:$AN$39,MATCH(AM$21,Input!$A$6:$AN$6,0),FALSE)+$H55,0)*$D55</f>
        <v>0</v>
      </c>
      <c r="AN55" s="1">
        <f>+IF($E55=AN$22,VLOOKUP($C55,Input!$A$8:$AN$39,MATCH(AN$21,Input!$A$6:$AN$6,0),FALSE)+$H55,0)*$D55</f>
        <v>0</v>
      </c>
      <c r="AO55" s="1">
        <f>+IF($E55=AO$22,VLOOKUP($C55,Input!$A$8:$AN$39,MATCH(AO$21,Input!$A$6:$AN$6,0),FALSE)+$H55,0)*$D55</f>
        <v>0</v>
      </c>
      <c r="AP55" s="1">
        <f>+IF($E55=AP$22,VLOOKUP($C55,Input!$A$8:$AN$39,MATCH(AP$21,Input!$A$6:$AN$6,0),FALSE)+$H55,0)*$D55</f>
        <v>0</v>
      </c>
      <c r="AQ55" s="1">
        <f>+IF($E55=AQ$22,VLOOKUP($C55,Input!$A$8:$AN$39,MATCH(AQ$21,Input!$A$6:$AN$6,0),FALSE)+$H55,0)*$D55</f>
        <v>0</v>
      </c>
      <c r="AR55" s="1">
        <f>+IF($E55=AR$22,VLOOKUP($C55,Input!$A$8:$AN$39,MATCH(AR$21,Input!$A$6:$AN$6,0),FALSE)+$H55,0)*$D55</f>
        <v>0</v>
      </c>
      <c r="AT55" t="str">
        <f>VLOOKUP($C55,Input!$A$8:$HV$39,MATCH(AT$21,Input!$A$6:$HV$6,0),FALSE)</f>
        <v>Parts and administrative cost</v>
      </c>
      <c r="AU55" s="1">
        <f>+IF($E55=AU$22,VLOOKUP($C55,Input!$A$8:$HV$39,MATCH(AU$21,Input!$A$6:$HV$6,0),FALSE),0)*$D55</f>
        <v>0</v>
      </c>
      <c r="AV55" s="1">
        <f>+IF($E55=AV$22,VLOOKUP($C55,Input!$A$8:$HV$39,MATCH(AV$21,Input!$A$6:$HV$6,0),FALSE),0)*$D55</f>
        <v>0</v>
      </c>
      <c r="AW55" s="1">
        <f>+IF($E55=AW$22,VLOOKUP($C55,Input!$A$8:$HV$39,MATCH(AW$21,Input!$A$6:$HV$6,0),FALSE),0)*$D55</f>
        <v>0</v>
      </c>
      <c r="AX55" s="1">
        <f>+IF($E55=AX$22,VLOOKUP($C55,Input!$A$8:$HV$39,MATCH(AX$21,Input!$A$6:$HV$6,0),FALSE),0)*$D55</f>
        <v>0</v>
      </c>
      <c r="AY55" s="1">
        <f>+IF($E55=AY$22,VLOOKUP($C55,Input!$A$8:$HV$39,MATCH(AY$21,Input!$A$6:$HV$6,0),FALSE),0)*$D55</f>
        <v>0</v>
      </c>
      <c r="AZ55" s="1">
        <f>+IF($E55=AZ$22,VLOOKUP($C55,Input!$A$8:$HV$39,MATCH(AZ$21,Input!$A$6:$HV$6,0),FALSE),0)*$D55</f>
        <v>0</v>
      </c>
      <c r="BA55" s="1">
        <f>+IF($E55=BA$22,VLOOKUP($C55,Input!$A$8:$HV$39,MATCH(BA$21,Input!$A$6:$HV$6,0),FALSE),0)*$D55</f>
        <v>0</v>
      </c>
      <c r="BB55" s="1">
        <f>+IF($E55=BB$22,VLOOKUP($C55,Input!$A$8:$HV$39,MATCH(BB$21,Input!$A$6:$HV$6,0),FALSE),0)*$D55</f>
        <v>0</v>
      </c>
      <c r="BC55" s="1">
        <f>+IF($E55=BC$22,VLOOKUP($C55,Input!$A$8:$HV$39,MATCH(BC$21,Input!$A$6:$HV$6,0),FALSE),0)*$D55</f>
        <v>0</v>
      </c>
      <c r="BD55" s="1">
        <f>+IF($E55=BD$22,VLOOKUP($C55,Input!$A$8:$HV$39,MATCH(BD$21,Input!$A$6:$HV$6,0),FALSE),0)*$D55</f>
        <v>0</v>
      </c>
      <c r="BE55" s="1">
        <f>+IF($E55=BE$22,VLOOKUP($C55,Input!$A$8:$HV$39,MATCH(BE$21,Input!$A$6:$HV$6,0),FALSE),0)*$D55</f>
        <v>0</v>
      </c>
      <c r="BF55" s="1">
        <f>+IF($E55=BF$22,VLOOKUP($C55,Input!$A$8:$HV$39,MATCH(BF$21,Input!$A$6:$HV$6,0),FALSE),0)*$D55</f>
        <v>0</v>
      </c>
      <c r="BG55" s="1">
        <f>+IF($E55=BG$22,VLOOKUP($C55,Input!$A$8:$HV$39,MATCH(BG$21,Input!$A$6:$HV$6,0),FALSE),0)*$D55</f>
        <v>0</v>
      </c>
      <c r="BH55" s="1">
        <f>+IF($E55=BH$22,VLOOKUP($C55,Input!$A$8:$HV$39,MATCH(BH$21,Input!$A$6:$HV$6,0),FALSE),0)*$D55</f>
        <v>0</v>
      </c>
      <c r="BI55" s="1">
        <f>+IF($E55=BI$22,VLOOKUP($C55,Input!$A$8:$HV$39,MATCH(BI$21,Input!$A$6:$HV$6,0),FALSE),0)*$D55</f>
        <v>0</v>
      </c>
      <c r="BJ55" s="1">
        <f>+IF($E55=BJ$22,VLOOKUP($C55,Input!$A$8:$HV$39,MATCH(BJ$21,Input!$A$6:$HV$6,0),FALSE),0)*$D55</f>
        <v>0</v>
      </c>
      <c r="BK55" s="1">
        <f>+IF($E55=BK$22,VLOOKUP($C55,Input!$A$8:$HV$39,MATCH(BK$21,Input!$A$6:$HV$6,0),FALSE),0)*$D55</f>
        <v>3984403.6080781715</v>
      </c>
      <c r="BL55" s="1">
        <f>+IF($E55=BL$22,VLOOKUP($C55,Input!$A$8:$HV$39,MATCH(BL$21,Input!$A$6:$HV$6,0),FALSE),0)*$D55</f>
        <v>0</v>
      </c>
      <c r="BM55" s="1">
        <f>+IF($E55=BM$22,VLOOKUP($C55,Input!$A$8:$HV$39,MATCH(BM$21,Input!$A$6:$HV$6,0),FALSE),0)*$D55</f>
        <v>0</v>
      </c>
      <c r="BN55" s="1">
        <f>+IF($E55=BN$22,VLOOKUP($C55,Input!$A$8:$HV$39,MATCH(BN$21,Input!$A$6:$HV$6,0),FALSE),0)*$D55</f>
        <v>0</v>
      </c>
      <c r="BO55" s="1">
        <f>+IF($E55=BO$22,VLOOKUP($C55,Input!$A$8:$HV$39,MATCH(BO$21,Input!$A$6:$HV$6,0),FALSE),0)*$D55</f>
        <v>0</v>
      </c>
      <c r="BP55" s="1">
        <f>+IF($E55=BP$22,VLOOKUP($C55,Input!$A$8:$HV$39,MATCH(BP$21,Input!$A$6:$HV$6,0),FALSE),0)*$D55</f>
        <v>0</v>
      </c>
      <c r="BQ55" s="1">
        <f>+IF($E55=BQ$22,VLOOKUP($C55,Input!$A$8:$HV$39,MATCH(BQ$21,Input!$A$6:$HV$6,0),FALSE),0)*$D55</f>
        <v>0</v>
      </c>
      <c r="BR55" s="1">
        <f>+IF($E55=BR$22,VLOOKUP($C55,Input!$A$8:$HV$39,MATCH(BR$21,Input!$A$6:$HV$6,0),FALSE),0)*$D55</f>
        <v>0</v>
      </c>
      <c r="BS55" s="1">
        <f>+IF($E55=BS$22,VLOOKUP($C55,Input!$A$8:$HV$39,MATCH(BS$21,Input!$A$6:$HV$6,0),FALSE),0)*$D55</f>
        <v>0</v>
      </c>
      <c r="BT55" s="1">
        <f>+IF($E55=BT$22,VLOOKUP($C55,Input!$A$8:$HV$39,MATCH(BT$21,Input!$A$6:$HV$6,0),FALSE),0)*$D55</f>
        <v>0</v>
      </c>
      <c r="BU55" s="1">
        <f>+IF($E55=BU$22,VLOOKUP($C55,Input!$A$8:$HV$39,MATCH(BU$21,Input!$A$6:$HV$6,0),FALSE),0)*$D55</f>
        <v>0</v>
      </c>
      <c r="BV55" s="1">
        <f>+IF($E55=BV$22,VLOOKUP($C55,Input!$A$8:$HV$39,MATCH(BV$21,Input!$A$6:$HV$6,0),FALSE),0)*$D55</f>
        <v>0</v>
      </c>
      <c r="BW55" s="1">
        <f>+IF($E55=BW$22,VLOOKUP($C55,Input!$A$8:$HV$39,MATCH(BW$21,Input!$A$6:$HV$6,0),FALSE),0)*$D55</f>
        <v>0</v>
      </c>
      <c r="BX55" s="1">
        <f>+IF($E55=BX$22,VLOOKUP($C55,Input!$A$8:$HV$39,MATCH(BX$21,Input!$A$6:$HV$6,0),FALSE),0)*$D55</f>
        <v>0</v>
      </c>
      <c r="BY55" s="1">
        <f>+IF($E55=BY$22,VLOOKUP($C55,Input!$A$8:$HV$39,MATCH(BY$21,Input!$A$6:$HV$6,0),FALSE),0)*$D55</f>
        <v>0</v>
      </c>
      <c r="BZ55" s="1">
        <f>+IF($E55=BZ$22,VLOOKUP($C55,Input!$A$8:$HV$39,MATCH(BZ$21,Input!$A$6:$HV$6,0),FALSE),0)*$D55</f>
        <v>0</v>
      </c>
      <c r="CA55" s="1">
        <f>+IF($E55=CA$22,VLOOKUP($C55,Input!$A$8:$HV$39,MATCH(CA$21,Input!$A$6:$HV$6,0),FALSE),0)*$D55</f>
        <v>0</v>
      </c>
      <c r="CB55" s="1">
        <f>+IF($E55=CB$22,VLOOKUP($C55,Input!$A$8:$HV$39,MATCH(CB$21,Input!$A$6:$HV$6,0),FALSE),0)*$D55</f>
        <v>0</v>
      </c>
      <c r="CC55" s="1">
        <f>+IF($E55=CC$22,VLOOKUP($C55,Input!$A$8:$HV$39,MATCH(CC$21,Input!$A$6:$HV$6,0),FALSE),0)*$D55</f>
        <v>0</v>
      </c>
      <c r="CE55" t="str">
        <f>VLOOKUP($C55,Input!$A$8:$HV$39,MATCH(CE$21,Input!$A$6:$HV$6,0),FALSE)</f>
        <v>Engine Rebuild @ 7 Yr</v>
      </c>
      <c r="CF55" s="1">
        <f>IF($E55+$I55+$D$7&lt;=CF$22,0,IF(CF$22-$D$7&gt;=$E55,IF(COUNTIF($KZ55:LP55,"&gt;0")&gt;0,VLOOKUP($C55,Input!$A$8:$HV$21,MATCH($CE$21+COUNTIF($KZ55:LP55,"&gt;0"),Input!$A$6:$HV$6,0),FALSE),0),0))*$D55</f>
        <v>0</v>
      </c>
      <c r="CG55" s="1">
        <f>IF($E55+$I55+$D$7&lt;=CG$22,0,IF(CG$22-$D$7&gt;=$E55,IF(COUNTIF($KZ55:LQ55,"&gt;0")&gt;0,VLOOKUP($C55,Input!$A$8:$HV$21,MATCH($CE$21+COUNTIF($KZ55:LQ55,"&gt;0"),Input!$A$6:$HV$6,0),FALSE),0),0))*$D55</f>
        <v>0</v>
      </c>
      <c r="CH55" s="1">
        <f>IF($E55+$I55+$D$7&lt;=CH$22,0,IF(CH$22-$D$7&gt;=$E55,IF(COUNTIF($KZ55:LR55,"&gt;0")&gt;0,VLOOKUP($C55,Input!$A$8:$HV$21,MATCH($CE$21+COUNTIF($KZ55:LR55,"&gt;0"),Input!$A$6:$HV$6,0),FALSE),0),0))*$D55</f>
        <v>0</v>
      </c>
      <c r="CI55" s="1">
        <f>IF($E55+$I55+$D$7&lt;=CI$22,0,IF(CI$22-$D$7&gt;=$E55,IF(COUNTIF($KZ55:LS55,"&gt;0")&gt;0,VLOOKUP($C55,Input!$A$8:$HV$21,MATCH($CE$21+COUNTIF($KZ55:LS55,"&gt;0"),Input!$A$6:$HV$6,0),FALSE),0),0))*$D55</f>
        <v>0</v>
      </c>
      <c r="CJ55" s="1">
        <f>IF($E55+$I55+$D$7&lt;=CJ$22,0,IF(CJ$22-$D$7&gt;=$E55,IF(COUNTIF($KZ55:LT55,"&gt;0")&gt;0,VLOOKUP($C55,Input!$A$8:$HV$21,MATCH($CE$21+COUNTIF($KZ55:LT55,"&gt;0"),Input!$A$6:$HV$6,0),FALSE),0),0))*$D55</f>
        <v>0</v>
      </c>
      <c r="CK55" s="1">
        <f>IF($E55+$I55+$D$7&lt;=CK$22,0,IF(CK$22-$D$7&gt;=$E55,IF(COUNTIF($KZ55:LU55,"&gt;0")&gt;0,VLOOKUP($C55,Input!$A$8:$HV$21,MATCH($CE$21+COUNTIF($KZ55:LU55,"&gt;0"),Input!$A$6:$HV$6,0),FALSE),0),0))*$D55</f>
        <v>0</v>
      </c>
      <c r="CL55" s="1">
        <f>IF($E55+$I55+$D$7&lt;=CL$22,0,IF(CL$22-$D$7&gt;=$E55,IF(COUNTIF($KZ55:LV55,"&gt;0")&gt;0,VLOOKUP($C55,Input!$A$8:$HV$21,MATCH($CE$21+COUNTIF($KZ55:LV55,"&gt;0"),Input!$A$6:$HV$6,0),FALSE),0),0))*$D55</f>
        <v>0</v>
      </c>
      <c r="CM55" s="1">
        <f>IF($E55+$I55+$D$7&lt;=CM$22,0,IF(CM$22-$D$7&gt;=$E55,IF(COUNTIF($KZ55:LW55,"&gt;0")&gt;0,VLOOKUP($C55,Input!$A$8:$HV$21,MATCH($CE$21+COUNTIF($KZ55:LW55,"&gt;0"),Input!$A$6:$HV$6,0),FALSE),0),0))*$D55</f>
        <v>0</v>
      </c>
      <c r="CN55" s="1">
        <f>IF($E55+$I55+$D$7&lt;=CN$22,0,IF(CN$22-$D$7&gt;=$E55,IF(COUNTIF($KZ55:LX55,"&gt;0")&gt;0,VLOOKUP($C55,Input!$A$8:$HV$21,MATCH($CE$21+COUNTIF($KZ55:LX55,"&gt;0"),Input!$A$6:$HV$6,0),FALSE),0),0))*$D55</f>
        <v>0</v>
      </c>
      <c r="CO55" s="1">
        <f>IF($E55+$I55+$D$7&lt;=CO$22,0,IF(CO$22-$D$7&gt;=$E55,IF(COUNTIF($KZ55:LY55,"&gt;0")&gt;0,VLOOKUP($C55,Input!$A$8:$HV$21,MATCH($CE$21+COUNTIF($KZ55:LY55,"&gt;0"),Input!$A$6:$HV$6,0),FALSE),0),0))*$D55</f>
        <v>0</v>
      </c>
      <c r="CP55" s="1">
        <f>IF($E55+$I55+$D$7&lt;=CP$22,0,IF(CP$22-$D$7&gt;=$E55,IF(COUNTIF($KZ55:LZ55,"&gt;0")&gt;0,VLOOKUP($C55,Input!$A$8:$HV$21,MATCH($CE$21+COUNTIF($KZ55:LZ55,"&gt;0"),Input!$A$6:$HV$6,0),FALSE),0),0))*$D55</f>
        <v>0</v>
      </c>
      <c r="CQ55" s="1">
        <f>IF($E55+$I55+$D$7&lt;=CQ$22,0,IF(CQ$22-$D$7&gt;=$E55,IF(COUNTIF($KZ55:MA55,"&gt;0")&gt;0,VLOOKUP($C55,Input!$A$8:$HV$21,MATCH($CE$21+COUNTIF($KZ55:MA55,"&gt;0"),Input!$A$6:$HV$6,0),FALSE),0),0))*$D55</f>
        <v>0</v>
      </c>
      <c r="CR55" s="1">
        <f>IF($E55+$I55+$D$7&lt;=CR$22,0,IF(CR$22-$D$7&gt;=$E55,IF(COUNTIF($KZ55:MB55,"&gt;0")&gt;0,VLOOKUP($C55,Input!$A$8:$HV$21,MATCH($CE$21+COUNTIF($KZ55:MB55,"&gt;0"),Input!$A$6:$HV$6,0),FALSE),0),0))*$D55</f>
        <v>0</v>
      </c>
      <c r="CS55" s="1">
        <f>IF($E55+$I55+$D$7&lt;=CS$22,0,IF(CS$22-$D$7&gt;=$E55,IF(COUNTIF($KZ55:MC55,"&gt;0")&gt;0,VLOOKUP($C55,Input!$A$8:$HV$21,MATCH($CE$21+COUNTIF($KZ55:MC55,"&gt;0"),Input!$A$6:$HV$6,0),FALSE),0),0))*$D55</f>
        <v>0</v>
      </c>
      <c r="CT55" s="1">
        <f>IF($E55+$I55+$D$7&lt;=CT$22,0,IF(CT$22-$D$7&gt;=$E55,IF(COUNTIF($KZ55:MD55,"&gt;0")&gt;0,VLOOKUP($C55,Input!$A$8:$HV$21,MATCH($CE$21+COUNTIF($KZ55:MD55,"&gt;0"),Input!$A$6:$HV$6,0),FALSE),0),0))*$D55</f>
        <v>0</v>
      </c>
      <c r="CU55" s="1">
        <f>IF($E55+$I55+$D$7&lt;=CU$22,0,IF(CU$22-$D$7&gt;=$E55,IF(COUNTIF($KZ55:ME55,"&gt;0")&gt;0,VLOOKUP($C55,Input!$A$8:$HV$21,MATCH($CE$21+COUNTIF($KZ55:ME55,"&gt;0"),Input!$A$6:$HV$6,0),FALSE),0),0))*$D55</f>
        <v>0</v>
      </c>
      <c r="CV55" s="1">
        <f>IF($E55+$I55+$D$7&lt;=CV$22,0,IF(CV$22-$D$7&gt;=$E55,IF(COUNTIF($KZ55:MF55,"&gt;0")&gt;0,VLOOKUP($C55,Input!$A$8:$HV$21,MATCH($CE$21+COUNTIF($KZ55:MF55,"&gt;0"),Input!$A$6:$HV$6,0),FALSE),0),0))*$D55</f>
        <v>0</v>
      </c>
      <c r="CW55" s="1">
        <f>IF($E55+$I55+$D$7&lt;=CW$22,0,IF(CW$22-$D$7&gt;=$E55,IF(COUNTIF($KZ55:MG55,"&gt;0")&gt;0,VLOOKUP($C55,Input!$A$8:$HV$21,MATCH($CE$21+COUNTIF($KZ55:MG55,"&gt;0"),Input!$A$6:$HV$6,0),FALSE),0),0))*$D55</f>
        <v>0</v>
      </c>
      <c r="CX55" s="1">
        <f>IF($E55+$I55+$D$7&lt;=CX$22,0,IF(CX$22-$D$7&gt;=$E55,IF(COUNTIF($KZ55:MH55,"&gt;0")&gt;0,VLOOKUP($C55,Input!$A$8:$HV$21,MATCH($CE$21+COUNTIF($KZ55:MH55,"&gt;0"),Input!$A$6:$HV$6,0),FALSE),0),0))*$D55</f>
        <v>0</v>
      </c>
      <c r="CY55" s="1">
        <f>IF($E55+$I55+$D$7&lt;=CY$22,0,IF(CY$22-$D$7&gt;=$E55,IF(COUNTIF($KZ55:MI55,"&gt;0")&gt;0,VLOOKUP($C55,Input!$A$8:$HV$21,MATCH($CE$21+COUNTIF($KZ55:MI55,"&gt;0"),Input!$A$6:$HV$6,0),FALSE),0),0))*$D55</f>
        <v>0</v>
      </c>
      <c r="CZ55" s="1">
        <f>IF($E55+$I55+$D$7&lt;=CZ$22,0,IF(CZ$22-$D$7&gt;=$E55,IF(COUNTIF($KZ55:MJ55,"&gt;0")&gt;0,VLOOKUP($C55,Input!$A$8:$HV$21,MATCH($CE$21+COUNTIF($KZ55:MJ55,"&gt;0"),Input!$A$6:$HV$6,0),FALSE),0),0))*$D55</f>
        <v>0</v>
      </c>
      <c r="DA55" s="1">
        <f>IF($E55+$I55+$D$7&lt;=DA$22,0,IF(DA$22-$D$7&gt;=$E55,IF(COUNTIF($KZ55:MK55,"&gt;0")&gt;0,VLOOKUP($C55,Input!$A$8:$HV$21,MATCH($CE$21+COUNTIF($KZ55:MK55,"&gt;0"),Input!$A$6:$HV$6,0),FALSE),0),0))*$D55</f>
        <v>0</v>
      </c>
      <c r="DB55" s="1">
        <f>IF($E55+$I55+$D$7&lt;=DB$22,0,IF(DB$22-$D$7&gt;=$E55,IF(COUNTIF($KZ55:ML55,"&gt;0")&gt;0,VLOOKUP($C55,Input!$A$8:$HV$21,MATCH($CE$21+COUNTIF($KZ55:ML55,"&gt;0"),Input!$A$6:$HV$6,0),FALSE),0),0))*$D55</f>
        <v>8190000</v>
      </c>
      <c r="DC55" s="1">
        <f>IF($E55+$I55+$D$7&lt;=DC$22,0,IF(DC$22-$D$7&gt;=$E55,IF(COUNTIF($KZ55:MM55,"&gt;0")&gt;0,VLOOKUP($C55,Input!$A$8:$HV$21,MATCH($CE$21+COUNTIF($KZ55:MM55,"&gt;0"),Input!$A$6:$HV$6,0),FALSE),0),0))*$D55</f>
        <v>0</v>
      </c>
      <c r="DD55" s="1">
        <f>IF($E55+$I55+$D$7&lt;=DD$22,0,IF(DD$22-$D$7&gt;=$E55,IF(COUNTIF($KZ55:MN55,"&gt;0")&gt;0,VLOOKUP($C55,Input!$A$8:$HV$21,MATCH($CE$21+COUNTIF($KZ55:MN55,"&gt;0"),Input!$A$6:$HV$6,0),FALSE),0),0))*$D55</f>
        <v>0</v>
      </c>
      <c r="DE55" s="1">
        <f>IF($E55+$I55+$D$7&lt;=DE$22,0,IF(DE$22-$D$7&gt;=$E55,IF(COUNTIF($KZ55:MO55,"&gt;0")&gt;0,VLOOKUP($C55,Input!$A$8:$HV$21,MATCH($CE$21+COUNTIF($KZ55:MO55,"&gt;0"),Input!$A$6:$HV$6,0),FALSE),0),0))*$D55</f>
        <v>0</v>
      </c>
      <c r="DF55" s="1">
        <f>IF($E55+$I55+$D$7&lt;=DF$22,0,IF(DF$22-$D$7&gt;=$E55,IF(COUNTIF($KZ55:MP55,"&gt;0")&gt;0,VLOOKUP($C55,Input!$A$8:$HV$21,MATCH($CE$21+COUNTIF($KZ55:MP55,"&gt;0"),Input!$A$6:$HV$6,0),FALSE),0),0))*$D55</f>
        <v>0</v>
      </c>
      <c r="DG55" s="1">
        <f>IF($E55+$I55+$D$7&lt;=DG$22,0,IF(DG$22-$D$7&gt;=$E55,IF(COUNTIF($KZ55:MQ55,"&gt;0")&gt;0,VLOOKUP($C55,Input!$A$8:$HV$21,MATCH($CE$21+COUNTIF($KZ55:MQ55,"&gt;0"),Input!$A$6:$HV$6,0),FALSE),0),0))*$D55</f>
        <v>0</v>
      </c>
      <c r="DH55" s="1">
        <f>IF($E55+$I55+$D$7&lt;=DH$22,0,IF(DH$22-$D$7&gt;=$E55,IF(COUNTIF($KZ55:MR55,"&gt;0")&gt;0,VLOOKUP($C55,Input!$A$8:$HV$21,MATCH($CE$21+COUNTIF($KZ55:MR55,"&gt;0"),Input!$A$6:$HV$6,0),FALSE),0),0))*$D55</f>
        <v>0</v>
      </c>
      <c r="DI55" s="1">
        <f>IF($E55+$I55+$D$7&lt;=DI$22,0,IF(DI$22-$D$7&gt;=$E55,IF(COUNTIF($KZ55:MS55,"&gt;0")&gt;0,VLOOKUP($C55,Input!$A$8:$HV$21,MATCH($CE$21+COUNTIF($KZ55:MS55,"&gt;0"),Input!$A$6:$HV$6,0),FALSE),0),0))*$D55</f>
        <v>0</v>
      </c>
      <c r="DJ55" s="1">
        <f>IF($E55+$I55+$D$7&lt;=DJ$22,0,IF(DJ$22-$D$7&gt;=$E55,IF(COUNTIF($KZ55:MT55,"&gt;0")&gt;0,VLOOKUP($C55,Input!$A$8:$HV$21,MATCH($CE$21+COUNTIF($KZ55:MT55,"&gt;0"),Input!$A$6:$HV$6,0),FALSE),0),0))*$D55</f>
        <v>0</v>
      </c>
      <c r="DK55" s="1">
        <f>IF($E55+$I55+$D$7&lt;=DK$22,0,IF(DK$22-$D$7&gt;=$E55,IF(COUNTIF($KZ55:MU55,"&gt;0")&gt;0,VLOOKUP($C55,Input!$A$8:$HV$21,MATCH($CE$21+COUNTIF($KZ55:MU55,"&gt;0"),Input!$A$6:$HV$6,0),FALSE),0),0))*$D55</f>
        <v>0</v>
      </c>
      <c r="DL55" s="1">
        <f>IF($E55+$I55+$D$7&lt;=DL$22,0,IF(DL$22-$D$7&gt;=$E55,IF(COUNTIF($KZ55:MV55,"&gt;0")&gt;0,VLOOKUP($C55,Input!$A$8:$HV$21,MATCH($CE$21+COUNTIF($KZ55:MV55,"&gt;0"),Input!$A$6:$HV$6,0),FALSE),0),0))*$D55</f>
        <v>0</v>
      </c>
      <c r="DM55" s="1">
        <f>IF($E55+$I55+$D$7&lt;=DM$22,0,IF(DM$22-$D$7&gt;=$E55,IF(COUNTIF($KZ55:MW55,"&gt;0")&gt;0,VLOOKUP($C55,Input!$A$8:$HV$21,MATCH($CE$21+COUNTIF($KZ55:MW55,"&gt;0"),Input!$A$6:$HV$6,0),FALSE),0),0))*$D55</f>
        <v>0</v>
      </c>
      <c r="DN55" s="1">
        <f>IF($E55+$I55+$D$7&lt;=DN$22,0,IF(DN$22-$D$7&gt;=$E55,IF(COUNTIF($KZ55:MX55,"&gt;0")&gt;0,VLOOKUP($C55,Input!$A$8:$HV$21,MATCH($CE$21+COUNTIF($KZ55:MX55,"&gt;0"),Input!$A$6:$HV$6,0),FALSE),0),0))*$D55</f>
        <v>0</v>
      </c>
      <c r="DP55" t="str">
        <f>+VLOOKUP($C55,Input!$A$8:$GZ$39,MATCH(DP$21,Input!$A$6:$GZ$6,0),FALSE)</f>
        <v>Bus Maintenance at 0.85/mile</v>
      </c>
      <c r="DQ55" s="1">
        <f>IF($E55+$I55+$D$7&lt;=DQ$22,0,IF(DQ$22-$D$7&gt;=$E55,IF(COUNTIF($KZ55:LP55,"&gt;0")&gt;0,VLOOKUP($C55,Input!$A$8:$HV$21,MATCH($DP$21+COUNTIF($KZ55:LP55,"&gt;0"),Input!$A$6:$HV$6,0),FALSE),0),0))*$D55*$F55</f>
        <v>0</v>
      </c>
      <c r="DR55" s="1">
        <f>IF($E55+$I55+$D$7&lt;=DR$22,0,IF(DR$22-$D$7&gt;=$E55,IF(COUNTIF($KZ55:LQ55,"&gt;0")&gt;0,VLOOKUP($C55,Input!$A$8:$HV$21,MATCH($DP$21+COUNTIF($KZ55:LQ55,"&gt;0"),Input!$A$6:$HV$6,0),FALSE),0),0))*$D55*$F55</f>
        <v>0</v>
      </c>
      <c r="DS55" s="1">
        <f>IF($E55+$I55+$D$7&lt;=DS$22,0,IF(DS$22-$D$7&gt;=$E55,IF(COUNTIF($KZ55:LR55,"&gt;0")&gt;0,VLOOKUP($C55,Input!$A$8:$HV$21,MATCH($DP$21+COUNTIF($KZ55:LR55,"&gt;0"),Input!$A$6:$HV$6,0),FALSE),0),0))*$D55*$F55</f>
        <v>0</v>
      </c>
      <c r="DT55" s="1">
        <f>IF($E55+$I55+$D$7&lt;=DT$22,0,IF(DT$22-$D$7&gt;=$E55,IF(COUNTIF($KZ55:LS55,"&gt;0")&gt;0,VLOOKUP($C55,Input!$A$8:$HV$21,MATCH($DP$21+COUNTIF($KZ55:LS55,"&gt;0"),Input!$A$6:$HV$6,0),FALSE),0),0))*$D55*$F55</f>
        <v>0</v>
      </c>
      <c r="DU55" s="1">
        <f>IF($E55+$I55+$D$7&lt;=DU$22,0,IF(DU$22-$D$7&gt;=$E55,IF(COUNTIF($KZ55:LT55,"&gt;0")&gt;0,VLOOKUP($C55,Input!$A$8:$HV$21,MATCH($DP$21+COUNTIF($KZ55:LT55,"&gt;0"),Input!$A$6:$HV$6,0),FALSE),0),0))*$D55*$F55</f>
        <v>0</v>
      </c>
      <c r="DV55" s="1">
        <f>IF($E55+$I55+$D$7&lt;=DV$22,0,IF(DV$22-$D$7&gt;=$E55,IF(COUNTIF($KZ55:LU55,"&gt;0")&gt;0,VLOOKUP($C55,Input!$A$8:$HV$21,MATCH($DP$21+COUNTIF($KZ55:LU55,"&gt;0"),Input!$A$6:$HV$6,0),FALSE),0),0))*$D55*$F55</f>
        <v>0</v>
      </c>
      <c r="DW55" s="1">
        <f>IF($E55+$I55+$D$7&lt;=DW$22,0,IF(DW$22-$D$7&gt;=$E55,IF(COUNTIF($KZ55:LV55,"&gt;0")&gt;0,VLOOKUP($C55,Input!$A$8:$HV$21,MATCH($DP$21+COUNTIF($KZ55:LV55,"&gt;0"),Input!$A$6:$HV$6,0),FALSE),0),0))*$D55*$F55</f>
        <v>0</v>
      </c>
      <c r="DX55" s="1">
        <f>IF($E55+$I55+$D$7&lt;=DX$22,0,IF(DX$22-$D$7&gt;=$E55,IF(COUNTIF($KZ55:LW55,"&gt;0")&gt;0,VLOOKUP($C55,Input!$A$8:$HV$21,MATCH($DP$21+COUNTIF($KZ55:LW55,"&gt;0"),Input!$A$6:$HV$6,0),FALSE),0),0))*$D55*$F55</f>
        <v>0</v>
      </c>
      <c r="DY55" s="1">
        <f>IF($E55+$I55+$D$7&lt;=DY$22,0,IF(DY$22-$D$7&gt;=$E55,IF(COUNTIF($KZ55:LX55,"&gt;0")&gt;0,VLOOKUP($C55,Input!$A$8:$HV$21,MATCH($DP$21+COUNTIF($KZ55:LX55,"&gt;0"),Input!$A$6:$HV$6,0),FALSE),0),0))*$D55*$F55</f>
        <v>0</v>
      </c>
      <c r="DZ55" s="1">
        <f>IF($E55+$I55+$D$7&lt;=DZ$22,0,IF(DZ$22-$D$7&gt;=$E55,IF(COUNTIF($KZ55:LY55,"&gt;0")&gt;0,VLOOKUP($C55,Input!$A$8:$HV$21,MATCH($DP$21+COUNTIF($KZ55:LY55,"&gt;0"),Input!$A$6:$HV$6,0),FALSE),0),0))*$D55*$F55</f>
        <v>0</v>
      </c>
      <c r="EA55" s="1">
        <f>IF($E55+$I55+$D$7&lt;=EA$22,0,IF(EA$22-$D$7&gt;=$E55,IF(COUNTIF($KZ55:LZ55,"&gt;0")&gt;0,VLOOKUP($C55,Input!$A$8:$HV$21,MATCH($DP$21+COUNTIF($KZ55:LZ55,"&gt;0"),Input!$A$6:$HV$6,0),FALSE),0),0))*$D55*$F55</f>
        <v>0</v>
      </c>
      <c r="EB55" s="1">
        <f>IF($E55+$I55+$D$7&lt;=EB$22,0,IF(EB$22-$D$7&gt;=$E55,IF(COUNTIF($KZ55:MA55,"&gt;0")&gt;0,VLOOKUP($C55,Input!$A$8:$HV$21,MATCH($DP$21+COUNTIF($KZ55:MA55,"&gt;0"),Input!$A$6:$HV$6,0),FALSE),0),0))*$D55*$F55</f>
        <v>0</v>
      </c>
      <c r="EC55" s="1">
        <f>IF($E55+$I55+$D$7&lt;=EC$22,0,IF(EC$22-$D$7&gt;=$E55,IF(COUNTIF($KZ55:MB55,"&gt;0")&gt;0,VLOOKUP($C55,Input!$A$8:$HV$21,MATCH($DP$21+COUNTIF($KZ55:MB55,"&gt;0"),Input!$A$6:$HV$6,0),FALSE),0),0))*$D55*$F55</f>
        <v>0</v>
      </c>
      <c r="ED55" s="1">
        <f>IF($E55+$I55+$D$7&lt;=ED$22,0,IF(ED$22-$D$7&gt;=$E55,IF(COUNTIF($KZ55:MC55,"&gt;0")&gt;0,VLOOKUP($C55,Input!$A$8:$HV$21,MATCH($DP$21+COUNTIF($KZ55:MC55,"&gt;0"),Input!$A$6:$HV$6,0),FALSE),0),0))*$D55*$F55</f>
        <v>0</v>
      </c>
      <c r="EE55" s="1">
        <f>IF($E55+$I55+$D$7&lt;=EE$22,0,IF(EE$22-$D$7&gt;=$E55,IF(COUNTIF($KZ55:MD55,"&gt;0")&gt;0,VLOOKUP($C55,Input!$A$8:$HV$21,MATCH($DP$21+COUNTIF($KZ55:MD55,"&gt;0"),Input!$A$6:$HV$6,0),FALSE),0),0))*$D55*$F55</f>
        <v>0</v>
      </c>
      <c r="EF55" s="1">
        <f>IF($E55+$I55+$D$7&lt;=EF$22,0,IF(EF$22-$D$7&gt;=$E55,IF(COUNTIF($KZ55:ME55,"&gt;0")&gt;0,VLOOKUP($C55,Input!$A$8:$HV$21,MATCH($DP$21+COUNTIF($KZ55:ME55,"&gt;0"),Input!$A$6:$HV$6,0),FALSE),0),0))*$D55*$F55</f>
        <v>0</v>
      </c>
      <c r="EG55" s="1">
        <f>IF($E55+$I55+$D$7&lt;=EG$22,0,IF(EG$22-$D$7&gt;=$E55,IF(COUNTIF($KZ55:MF55,"&gt;0")&gt;0,VLOOKUP($C55,Input!$A$8:$HV$21,MATCH($DP$21+COUNTIF($KZ55:MF55,"&gt;0"),Input!$A$6:$HV$6,0),FALSE),0),0))*$D55*$F55</f>
        <v>7956000</v>
      </c>
      <c r="EH55" s="1">
        <f>IF($E55+$I55+$D$7&lt;=EH$22,0,IF(EH$22-$D$7&gt;=$E55,IF(COUNTIF($KZ55:MG55,"&gt;0")&gt;0,VLOOKUP($C55,Input!$A$8:$HV$21,MATCH($DP$21+COUNTIF($KZ55:MG55,"&gt;0"),Input!$A$6:$HV$6,0),FALSE),0),0))*$D55*$F55</f>
        <v>7956000</v>
      </c>
      <c r="EI55" s="1">
        <f>IF($E55+$I55+$D$7&lt;=EI$22,0,IF(EI$22-$D$7&gt;=$E55,IF(COUNTIF($KZ55:MH55,"&gt;0")&gt;0,VLOOKUP($C55,Input!$A$8:$HV$21,MATCH($DP$21+COUNTIF($KZ55:MH55,"&gt;0"),Input!$A$6:$HV$6,0),FALSE),0),0))*$D55*$F55</f>
        <v>7956000</v>
      </c>
      <c r="EJ55" s="1">
        <f>IF($E55+$I55+$D$7&lt;=EJ$22,0,IF(EJ$22-$D$7&gt;=$E55,IF(COUNTIF($KZ55:MI55,"&gt;0")&gt;0,VLOOKUP($C55,Input!$A$8:$HV$21,MATCH($DP$21+COUNTIF($KZ55:MI55,"&gt;0"),Input!$A$6:$HV$6,0),FALSE),0),0))*$D55*$F55</f>
        <v>7956000</v>
      </c>
      <c r="EK55" s="1">
        <f>IF($E55+$I55+$D$7&lt;=EK$22,0,IF(EK$22-$D$7&gt;=$E55,IF(COUNTIF($KZ55:MJ55,"&gt;0")&gt;0,VLOOKUP($C55,Input!$A$8:$HV$21,MATCH($DP$21+COUNTIF($KZ55:MJ55,"&gt;0"),Input!$A$6:$HV$6,0),FALSE),0),0))*$D55*$F55</f>
        <v>7956000</v>
      </c>
      <c r="EL55" s="1">
        <f>IF($E55+$I55+$D$7&lt;=EL$22,0,IF(EL$22-$D$7&gt;=$E55,IF(COUNTIF($KZ55:MK55,"&gt;0")&gt;0,VLOOKUP($C55,Input!$A$8:$HV$21,MATCH($DP$21+COUNTIF($KZ55:MK55,"&gt;0"),Input!$A$6:$HV$6,0),FALSE),0),0))*$D55*$F55</f>
        <v>7956000</v>
      </c>
      <c r="EM55" s="1">
        <f>IF($E55+$I55+$D$7&lt;=EM$22,0,IF(EM$22-$D$7&gt;=$E55,IF(COUNTIF($KZ55:ML55,"&gt;0")&gt;0,VLOOKUP($C55,Input!$A$8:$HV$21,MATCH($DP$21+COUNTIF($KZ55:ML55,"&gt;0"),Input!$A$6:$HV$6,0),FALSE),0),0))*$D55*$F55</f>
        <v>7956000</v>
      </c>
      <c r="EN55" s="1">
        <f>IF($E55+$I55+$D$7&lt;=EN$22,0,IF(EN$22-$D$7&gt;=$E55,IF(COUNTIF($KZ55:MM55,"&gt;0")&gt;0,VLOOKUP($C55,Input!$A$8:$HV$21,MATCH($DP$21+COUNTIF($KZ55:MM55,"&gt;0"),Input!$A$6:$HV$6,0),FALSE),0),0))*$D55*$F55</f>
        <v>7956000</v>
      </c>
      <c r="EO55" s="1">
        <f>IF($E55+$I55+$D$7&lt;=EO$22,0,IF(EO$22-$D$7&gt;=$E55,IF(COUNTIF($KZ55:MN55,"&gt;0")&gt;0,VLOOKUP($C55,Input!$A$8:$HV$21,MATCH($DP$21+COUNTIF($KZ55:MN55,"&gt;0"),Input!$A$6:$HV$6,0),FALSE),0),0))*$D55*$F55</f>
        <v>7956000</v>
      </c>
      <c r="EP55" s="1">
        <f>IF($E55+$I55+$D$7&lt;=EP$22,0,IF(EP$22-$D$7&gt;=$E55,IF(COUNTIF($KZ55:MO55,"&gt;0")&gt;0,VLOOKUP($C55,Input!$A$8:$HV$21,MATCH($DP$21+COUNTIF($KZ55:MO55,"&gt;0"),Input!$A$6:$HV$6,0),FALSE),0),0))*$D55*$F55</f>
        <v>7956000</v>
      </c>
      <c r="EQ55" s="1">
        <f>IF($E55+$I55+$D$7&lt;=EQ$22,0,IF(EQ$22-$D$7&gt;=$E55,IF(COUNTIF($KZ55:MP55,"&gt;0")&gt;0,VLOOKUP($C55,Input!$A$8:$HV$21,MATCH($DP$21+COUNTIF($KZ55:MP55,"&gt;0"),Input!$A$6:$HV$6,0),FALSE),0),0))*$D55*$F55</f>
        <v>7956000</v>
      </c>
      <c r="ER55" s="1">
        <f>IF($E55+$I55+$D$7&lt;=ER$22,0,IF(ER$22-$D$7&gt;=$E55,IF(COUNTIF($KZ55:MQ55,"&gt;0")&gt;0,VLOOKUP($C55,Input!$A$8:$HV$21,MATCH($DP$21+COUNTIF($KZ55:MQ55,"&gt;0"),Input!$A$6:$HV$6,0),FALSE),0),0))*$D55*$F55</f>
        <v>7956000</v>
      </c>
      <c r="ES55" s="1">
        <f>IF($E55+$I55+$D$7&lt;=ES$22,0,IF(ES$22-$D$7&gt;=$E55,IF(COUNTIF($KZ55:MR55,"&gt;0")&gt;0,VLOOKUP($C55,Input!$A$8:$HV$21,MATCH($DP$21+COUNTIF($KZ55:MR55,"&gt;0"),Input!$A$6:$HV$6,0),FALSE),0),0))*$D55*$F55</f>
        <v>7956000</v>
      </c>
      <c r="ET55" s="1">
        <f>IF($E55+$I55+$D$7&lt;=ET$22,0,IF(ET$22-$D$7&gt;=$E55,IF(COUNTIF($KZ55:MS55,"&gt;0")&gt;0,VLOOKUP($C55,Input!$A$8:$HV$21,MATCH($DP$21+COUNTIF($KZ55:MS55,"&gt;0"),Input!$A$6:$HV$6,0),FALSE),0),0))*$D55*$F55</f>
        <v>7956000</v>
      </c>
      <c r="EU55" s="1">
        <f>IF($E55+$I55+$D$7&lt;=EU$22,0,IF(EU$22-$D$7&gt;=$E55,IF(COUNTIF($KZ55:MT55,"&gt;0")&gt;0,VLOOKUP($C55,Input!$A$8:$HV$21,MATCH($DP$21+COUNTIF($KZ55:MT55,"&gt;0"),Input!$A$6:$HV$6,0),FALSE),0),0))*$D55*$F55</f>
        <v>0</v>
      </c>
      <c r="EV55" s="1">
        <f>IF($E55+$I55+$D$7&lt;=EV$22,0,IF(EV$22-$D$7&gt;=$E55,IF(COUNTIF($KZ55:MU55,"&gt;0")&gt;0,VLOOKUP($C55,Input!$A$8:$HV$21,MATCH($DP$21+COUNTIF($KZ55:MU55,"&gt;0"),Input!$A$6:$HV$6,0),FALSE),0),0))*$D55*$F55</f>
        <v>0</v>
      </c>
      <c r="EW55" s="1">
        <f>IF($E55+$I55+$D$7&lt;=EW$22,0,IF(EW$22-$D$7&gt;=$E55,IF(COUNTIF($KZ55:MV55,"&gt;0")&gt;0,VLOOKUP($C55,Input!$A$8:$HV$21,MATCH($DP$21+COUNTIF($KZ55:MV55,"&gt;0"),Input!$A$6:$HV$6,0),FALSE),0),0))*$D55*$F55</f>
        <v>0</v>
      </c>
      <c r="EX55" s="1">
        <f>IF($E55+$I55+$D$7&lt;=EX$22,0,IF(EX$22-$D$7&gt;=$E55,IF(COUNTIF($KZ55:MW55,"&gt;0")&gt;0,VLOOKUP($C55,Input!$A$8:$HV$21,MATCH($DP$21+COUNTIF($KZ55:MW55,"&gt;0"),Input!$A$6:$HV$6,0),FALSE),0),0))*$D55*$F55</f>
        <v>0</v>
      </c>
      <c r="EY55" s="1">
        <f>IF($E55+$I55+$D$7&lt;=EY$22,0,IF(EY$22-$D$7&gt;=$E55,IF(COUNTIF($KZ55:MX55,"&gt;0")&gt;0,VLOOKUP($C55,Input!$A$8:$HV$21,MATCH($DP$21+COUNTIF($KZ55:MX55,"&gt;0"),Input!$A$6:$HV$6,0),FALSE),0),0))*$D55*$F55</f>
        <v>0</v>
      </c>
      <c r="EZ55" s="1"/>
      <c r="FA55" t="str">
        <f>VLOOKUP($C55,Input!$A$8:$GZ$39,MATCH(FA$21,Input!$A$6:$GZ$6,0),FALSE)</f>
        <v>NA</v>
      </c>
      <c r="FB55">
        <f>IF((VLOOKUP($C55,Input!$A$8:$GZ$39,MATCH(FB$21,Input!$A$6:$GZ$6,0),FALSE))="Y",$D55/VLOOKUP($C55,Input!$A$8:$GZ$39,MATCH(FC$21,Input!$A$6:$GZ$6,0),FALSE),0)</f>
        <v>0</v>
      </c>
      <c r="FC55">
        <f>IF((VLOOKUP($C55,Input!$A$8:$GZ$39,MATCH(FB$21,Input!$A$6:$GZ$6,0),FALSE))="Y",0,IF((VLOOKUP($C55,Input!$A$8:$GZ$39,MATCH(FC$21,Input!$A$6:$GZ$6,0),FALSE))&gt;0,$D55/VLOOKUP($C55,Input!$A$8:$GZ$39,MATCH(FC$21,Input!$A$6:$GZ$6,0),FALSE),0))</f>
        <v>0</v>
      </c>
      <c r="FD55" s="1">
        <f>+IF($E55=FD$22,VLOOKUP($C55,Input!$A$8:$GZ$39,MATCH(FD$21,Input!$A$6:$GZ$6,0),FALSE),0)*IF(FD$19&gt;=MAX(FC$19:$FD$19),MIN((FD$19-MAX(FC$19:$FD$19)),(FD$19-FC$19)),0)+IF($E55=FD$22,VLOOKUP($C55,Input!$A$8:$GZ$39,MATCH(FD$21,Input!$A$6:$GZ$6,0),FALSE),0)*IF(FD$18&gt;=MAX(FC$18:$FD$18),MIN((FD$18-MAX(FC$18:$FD$18)),(FD$18-FC$18)),0)</f>
        <v>0</v>
      </c>
      <c r="FE55" s="1">
        <f>+IF($E55=FE$22,VLOOKUP($C55,Input!$A$8:$GZ$39,MATCH(FE$21,Input!$A$6:$GZ$6,0),FALSE),0)*IF(FE$19&gt;=MAX(FD$19:$FD$19),MIN((FE$19-MAX(FD$19:$FD$19)),(FE$19-FD$19)),0)+IF($E55=FE$22,VLOOKUP($C55,Input!$A$8:$GZ$39,MATCH(FE$21,Input!$A$6:$GZ$6,0),FALSE),0)*IF(FE$18&gt;=MAX(FD$18:$FD$18),MIN((FE$18-MAX(FD$18:$FD$18)),(FE$18-FD$18)),0)</f>
        <v>0</v>
      </c>
      <c r="FF55" s="1">
        <f>+IF($E55=FF$22,VLOOKUP($C55,Input!$A$8:$GZ$39,MATCH(FF$21,Input!$A$6:$GZ$6,0),FALSE),0)*IF(FF$19&gt;=MAX($FD$19:FE$19),MIN((FF$19-MAX($FD$19:FE$19)),(FF$19-FE$19)),0)+IF($E55=FF$22,VLOOKUP($C55,Input!$A$8:$GZ$39,MATCH(FF$21,Input!$A$6:$GZ$6,0),FALSE),0)*IF(FF$18&gt;=MAX($FD$18:FE$18),MIN((FF$18-MAX($FD$18:FE$18)),(FF$18-FE$18)),0)</f>
        <v>0</v>
      </c>
      <c r="FG55" s="1">
        <f>+IF($E55=FG$22,VLOOKUP($C55,Input!$A$8:$GZ$39,MATCH(FG$21,Input!$A$6:$GZ$6,0),FALSE),0)*IF(FG$19&gt;=MAX($FD$19:FF$19),MIN((FG$19-MAX($FD$19:FF$19)),(FG$19-FF$19)),0)+IF($E55=FG$22,VLOOKUP($C55,Input!$A$8:$GZ$39,MATCH(FG$21,Input!$A$6:$GZ$6,0),FALSE),0)*IF(FG$18&gt;=MAX($FD$18:FF$18),MIN((FG$18-MAX($FD$18:FF$18)),(FG$18-FF$18)),0)</f>
        <v>0</v>
      </c>
      <c r="FH55" s="1">
        <f>+IF($E55=FH$22,VLOOKUP($C55,Input!$A$8:$GZ$39,MATCH(FH$21,Input!$A$6:$GZ$6,0),FALSE),0)*IF(FH$19&gt;=MAX($FD$19:FG$19),MIN((FH$19-MAX($FD$19:FG$19)),(FH$19-FG$19)),0)+IF($E55=FH$22,VLOOKUP($C55,Input!$A$8:$GZ$39,MATCH(FH$21,Input!$A$6:$GZ$6,0),FALSE),0)*IF(FH$18&gt;=MAX($FD$18:FG$18),MIN((FH$18-MAX($FD$18:FG$18)),(FH$18-FG$18)),0)</f>
        <v>0</v>
      </c>
      <c r="FI55" s="1">
        <f>+IF($E55=FI$22,VLOOKUP($C55,Input!$A$8:$GZ$39,MATCH(FI$21,Input!$A$6:$GZ$6,0),FALSE),0)*IF(FI$19&gt;=MAX($FD$19:FH$19),MIN((FI$19-MAX($FD$19:FH$19)),(FI$19-FH$19)),0)+IF($E55=FI$22,VLOOKUP($C55,Input!$A$8:$GZ$39,MATCH(FI$21,Input!$A$6:$GZ$6,0),FALSE),0)*IF(FI$18&gt;=MAX($FD$18:FH$18),MIN((FI$18-MAX($FD$18:FH$18)),(FI$18-FH$18)),0)</f>
        <v>0</v>
      </c>
      <c r="FJ55" s="1">
        <f>+IF($E55=FJ$22,VLOOKUP($C55,Input!$A$8:$GZ$39,MATCH(FJ$21,Input!$A$6:$GZ$6,0),FALSE),0)*IF(FJ$19&gt;=MAX($FD$19:FI$19),MIN((FJ$19-MAX($FD$19:FI$19)),(FJ$19-FI$19)),0)+IF($E55=FJ$22,VLOOKUP($C55,Input!$A$8:$GZ$39,MATCH(FJ$21,Input!$A$6:$GZ$6,0),FALSE),0)*IF(FJ$18&gt;=MAX($FD$18:FI$18),MIN((FJ$18-MAX($FD$18:FI$18)),(FJ$18-FI$18)),0)</f>
        <v>0</v>
      </c>
      <c r="FK55" s="1">
        <f>+IF($E55=FK$22,VLOOKUP($C55,Input!$A$8:$GZ$39,MATCH(FK$21,Input!$A$6:$GZ$6,0),FALSE),0)*IF(FK$19&gt;=MAX($FD$19:FJ$19),MIN((FK$19-MAX($FD$19:FJ$19)),(FK$19-FJ$19)),0)+IF($E55=FK$22,VLOOKUP($C55,Input!$A$8:$GZ$39,MATCH(FK$21,Input!$A$6:$GZ$6,0),FALSE),0)*IF(FK$18&gt;=MAX($FD$18:FJ$18),MIN((FK$18-MAX($FD$18:FJ$18)),(FK$18-FJ$18)),0)</f>
        <v>0</v>
      </c>
      <c r="FL55" s="1">
        <f>+IF($E55=FL$22,VLOOKUP($C55,Input!$A$8:$GZ$39,MATCH(FL$21,Input!$A$6:$GZ$6,0),FALSE),0)*IF(FL$19&gt;=MAX($FD$19:FK$19),MIN((FL$19-MAX($FD$19:FK$19)),(FL$19-FK$19)),0)+IF($E55=FL$22,VLOOKUP($C55,Input!$A$8:$GZ$39,MATCH(FL$21,Input!$A$6:$GZ$6,0),FALSE),0)*IF(FL$18&gt;=MAX($FD$18:FK$18),MIN((FL$18-MAX($FD$18:FK$18)),(FL$18-FK$18)),0)</f>
        <v>0</v>
      </c>
      <c r="FM55" s="1">
        <f>+IF($E55=FM$22,VLOOKUP($C55,Input!$A$8:$GZ$39,MATCH(FM$21,Input!$A$6:$GZ$6,0),FALSE),0)*IF(FM$19&gt;=MAX($FD$19:FL$19),MIN((FM$19-MAX($FD$19:FL$19)),(FM$19-FL$19)),0)+IF($E55=FM$22,VLOOKUP($C55,Input!$A$8:$GZ$39,MATCH(FM$21,Input!$A$6:$GZ$6,0),FALSE),0)*IF(FM$18&gt;=MAX($FD$18:FL$18),MIN((FM$18-MAX($FD$18:FL$18)),(FM$18-FL$18)),0)</f>
        <v>0</v>
      </c>
      <c r="FN55" s="1">
        <f>+IF($E55=FN$22,VLOOKUP($C55,Input!$A$8:$GZ$39,MATCH(FN$21,Input!$A$6:$GZ$6,0),FALSE),0)*IF(FN$19&gt;=MAX($FD$19:FM$19),MIN((FN$19-MAX($FD$19:FM$19)),(FN$19-FM$19)),0)+IF($E55=FN$22,VLOOKUP($C55,Input!$A$8:$GZ$39,MATCH(FN$21,Input!$A$6:$GZ$6,0),FALSE),0)*IF(FN$18&gt;=MAX($FD$18:FM$18),MIN((FN$18-MAX($FD$18:FM$18)),(FN$18-FM$18)),0)</f>
        <v>0</v>
      </c>
      <c r="FO55" s="1">
        <f>+IF($E55=FO$22,VLOOKUP($C55,Input!$A$8:$GZ$39,MATCH(FO$21,Input!$A$6:$GZ$6,0),FALSE),0)*IF(FO$19&gt;=MAX($FD$19:FN$19),MIN((FO$19-MAX($FD$19:FN$19)),(FO$19-FN$19)),0)+IF($E55=FO$22,VLOOKUP($C55,Input!$A$8:$GZ$39,MATCH(FO$21,Input!$A$6:$GZ$6,0),FALSE),0)*IF(FO$18&gt;=MAX($FD$18:FN$18),MIN((FO$18-MAX($FD$18:FN$18)),(FO$18-FN$18)),0)</f>
        <v>0</v>
      </c>
      <c r="FP55" s="1">
        <f>+IF($E55=FP$22,VLOOKUP($C55,Input!$A$8:$GZ$39,MATCH(FP$21,Input!$A$6:$GZ$6,0),FALSE),0)*IF(FP$19&gt;=MAX($FD$19:FO$19),MIN((FP$19-MAX($FD$19:FO$19)),(FP$19-FO$19)),0)+IF($E55=FP$22,VLOOKUP($C55,Input!$A$8:$GZ$39,MATCH(FP$21,Input!$A$6:$GZ$6,0),FALSE),0)*IF(FP$18&gt;=MAX($FD$18:FO$18),MIN((FP$18-MAX($FD$18:FO$18)),(FP$18-FO$18)),0)</f>
        <v>0</v>
      </c>
      <c r="FQ55" s="1">
        <f>+IF($E55=FQ$22,VLOOKUP($C55,Input!$A$8:$GZ$39,MATCH(FQ$21,Input!$A$6:$GZ$6,0),FALSE),0)*IF(FQ$19&gt;=MAX($FD$19:FP$19),MIN((FQ$19-MAX($FD$19:FP$19)),(FQ$19-FP$19)),0)+IF($E55=FQ$22,VLOOKUP($C55,Input!$A$8:$GZ$39,MATCH(FQ$21,Input!$A$6:$GZ$6,0),FALSE),0)*IF(FQ$18&gt;=MAX($FD$18:FP$18),MIN((FQ$18-MAX($FD$18:FP$18)),(FQ$18-FP$18)),0)</f>
        <v>0</v>
      </c>
      <c r="FR55" s="1">
        <f>+IF($E55=FR$22,VLOOKUP($C55,Input!$A$8:$GZ$39,MATCH(FR$21,Input!$A$6:$GZ$6,0),FALSE),0)*IF(FR$19&gt;=MAX($FD$19:FQ$19),MIN((FR$19-MAX($FD$19:FQ$19)),(FR$19-FQ$19)),0)+IF($E55=FR$22,VLOOKUP($C55,Input!$A$8:$GZ$39,MATCH(FR$21,Input!$A$6:$GZ$6,0),FALSE),0)*IF(FR$18&gt;=MAX($FD$18:FQ$18),MIN((FR$18-MAX($FD$18:FQ$18)),(FR$18-FQ$18)),0)</f>
        <v>0</v>
      </c>
      <c r="FS55" s="1">
        <f>+IF($E55=FS$22,VLOOKUP($C55,Input!$A$8:$GZ$39,MATCH(FS$21,Input!$A$6:$GZ$6,0),FALSE),0)*IF(FS$19&gt;=MAX($FD$19:FR$19),MIN((FS$19-MAX($FD$19:FR$19)),(FS$19-FR$19)),0)+IF($E55=FS$22,VLOOKUP($C55,Input!$A$8:$GZ$39,MATCH(FS$21,Input!$A$6:$GZ$6,0),FALSE),0)*IF(FS$18&gt;=MAX($FD$18:FR$18),MIN((FS$18-MAX($FD$18:FR$18)),(FS$18-FR$18)),0)</f>
        <v>0</v>
      </c>
      <c r="FT55" s="1">
        <f>+IF($E55=FT$22,VLOOKUP($C55,Input!$A$8:$GZ$39,MATCH(FT$21,Input!$A$6:$GZ$6,0),FALSE),0)*IF(FT$19&gt;=MAX($FD$19:FS$19),MIN((FT$19-MAX($FD$19:FS$19)),(FT$19-FS$19)),0)+IF($E55=FT$22,VLOOKUP($C55,Input!$A$8:$GZ$39,MATCH(FT$21,Input!$A$6:$GZ$6,0),FALSE),0)*IF(FT$18&gt;=MAX($FD$18:FS$18),MIN((FT$18-MAX($FD$18:FS$18)),(FT$18-FS$18)),0)</f>
        <v>0</v>
      </c>
      <c r="FU55" s="1">
        <f>+IF($E55=FU$22,VLOOKUP($C55,Input!$A$8:$GZ$39,MATCH(FU$21,Input!$A$6:$GZ$6,0),FALSE),0)*IF(FU$19&gt;=MAX($FD$19:FT$19),MIN((FU$19-MAX($FD$19:FT$19)),(FU$19-FT$19)),0)+IF($E55=FU$22,VLOOKUP($C55,Input!$A$8:$GZ$39,MATCH(FU$21,Input!$A$6:$GZ$6,0),FALSE),0)*IF(FU$18&gt;=MAX($FD$18:FT$18),MIN((FU$18-MAX($FD$18:FT$18)),(FU$18-FT$18)),0)</f>
        <v>0</v>
      </c>
      <c r="FV55" s="1">
        <f>+IF($E55=FV$22,VLOOKUP($C55,Input!$A$8:$GZ$39,MATCH(FV$21,Input!$A$6:$GZ$6,0),FALSE),0)*IF(FV$19&gt;=MAX($FD$19:FU$19),MIN((FV$19-MAX($FD$19:FU$19)),(FV$19-FU$19)),0)+IF($E55=FV$22,VLOOKUP($C55,Input!$A$8:$GZ$39,MATCH(FV$21,Input!$A$6:$GZ$6,0),FALSE),0)*IF(FV$18&gt;=MAX($FD$18:FU$18),MIN((FV$18-MAX($FD$18:FU$18)),(FV$18-FU$18)),0)</f>
        <v>0</v>
      </c>
      <c r="FW55" s="1">
        <f>+IF($E55=FW$22,VLOOKUP($C55,Input!$A$8:$GZ$39,MATCH(FW$21,Input!$A$6:$GZ$6,0),FALSE),0)*IF(FW$19&gt;=MAX($FD$19:FV$19),MIN((FW$19-MAX($FD$19:FV$19)),(FW$19-FV$19)),0)+IF($E55=FW$22,VLOOKUP($C55,Input!$A$8:$GZ$39,MATCH(FW$21,Input!$A$6:$GZ$6,0),FALSE),0)*IF(FW$18&gt;=MAX($FD$18:FV$18),MIN((FW$18-MAX($FD$18:FV$18)),(FW$18-FV$18)),0)</f>
        <v>0</v>
      </c>
      <c r="FX55" s="1">
        <f>+IF($E55=FX$22,VLOOKUP($C55,Input!$A$8:$GZ$39,MATCH(FX$21,Input!$A$6:$GZ$6,0),FALSE),0)*IF(FX$19&gt;=MAX($FD$19:FW$19),MIN((FX$19-MAX($FD$19:FW$19)),(FX$19-FW$19)),0)+IF($E55=FX$22,VLOOKUP($C55,Input!$A$8:$GZ$39,MATCH(FX$21,Input!$A$6:$GZ$6,0),FALSE),0)*IF(FX$18&gt;=MAX($FD$18:FW$18),MIN((FX$18-MAX($FD$18:FW$18)),(FX$18-FW$18)),0)</f>
        <v>0</v>
      </c>
      <c r="FY55" s="1">
        <f>+IF($E55=FY$22,VLOOKUP($C55,Input!$A$8:$GZ$39,MATCH(FY$21,Input!$A$6:$GZ$6,0),FALSE),0)*IF(FY$19&gt;=MAX($FD$19:FX$19),MIN((FY$19-MAX($FD$19:FX$19)),(FY$19-FX$19)),0)+IF($E55=FY$22,VLOOKUP($C55,Input!$A$8:$GZ$39,MATCH(FY$21,Input!$A$6:$GZ$6,0),FALSE),0)*IF(FY$18&gt;=MAX($FD$18:FX$18),MIN((FY$18-MAX($FD$18:FX$18)),(FY$18-FX$18)),0)</f>
        <v>0</v>
      </c>
      <c r="FZ55" s="1">
        <f>+IF($E55=FZ$22,VLOOKUP($C55,Input!$A$8:$GZ$39,MATCH(FZ$21,Input!$A$6:$GZ$6,0),FALSE),0)*IF(FZ$19&gt;=MAX($FD$19:FY$19),MIN((FZ$19-MAX($FD$19:FY$19)),(FZ$19-FY$19)),0)+IF($E55=FZ$22,VLOOKUP($C55,Input!$A$8:$GZ$39,MATCH(FZ$21,Input!$A$6:$GZ$6,0),FALSE),0)*IF(FZ$18&gt;=MAX($FD$18:FY$18),MIN((FZ$18-MAX($FD$18:FY$18)),(FZ$18-FY$18)),0)</f>
        <v>0</v>
      </c>
      <c r="GA55" s="1">
        <f>+IF($E55=GA$22,VLOOKUP($C55,Input!$A$8:$GZ$39,MATCH(GA$21,Input!$A$6:$GZ$6,0),FALSE),0)*IF(GA$19&gt;=MAX($FD$19:FZ$19),MIN((GA$19-MAX($FD$19:FZ$19)),(GA$19-FZ$19)),0)+IF($E55=GA$22,VLOOKUP($C55,Input!$A$8:$GZ$39,MATCH(GA$21,Input!$A$6:$GZ$6,0),FALSE),0)*IF(GA$18&gt;=MAX($FD$18:FZ$18),MIN((GA$18-MAX($FD$18:FZ$18)),(GA$18-FZ$18)),0)</f>
        <v>0</v>
      </c>
      <c r="GB55" s="1">
        <f>+IF($E55=GB$22,VLOOKUP($C55,Input!$A$8:$GZ$39,MATCH(GB$21,Input!$A$6:$GZ$6,0),FALSE),0)*IF(GB$19&gt;=MAX($FD$19:GA$19),MIN((GB$19-MAX($FD$19:GA$19)),(GB$19-GA$19)),0)+IF($E55=GB$22,VLOOKUP($C55,Input!$A$8:$GZ$39,MATCH(GB$21,Input!$A$6:$GZ$6,0),FALSE),0)*IF(GB$18&gt;=MAX($FD$18:GA$18),MIN((GB$18-MAX($FD$18:GA$18)),(GB$18-GA$18)),0)</f>
        <v>0</v>
      </c>
      <c r="GC55" s="1">
        <f>+IF($E55=GC$22,VLOOKUP($C55,Input!$A$8:$GZ$39,MATCH(GC$21,Input!$A$6:$GZ$6,0),FALSE),0)*IF(GC$19&gt;=MAX($FD$19:GB$19),MIN((GC$19-MAX($FD$19:GB$19)),(GC$19-GB$19)),0)+IF($E55=GC$22,VLOOKUP($C55,Input!$A$8:$GZ$39,MATCH(GC$21,Input!$A$6:$GZ$6,0),FALSE),0)*IF(GC$18&gt;=MAX($FD$18:GB$18),MIN((GC$18-MAX($FD$18:GB$18)),(GC$18-GB$18)),0)</f>
        <v>0</v>
      </c>
      <c r="GD55" s="1">
        <f>+IF($E55=GD$22,VLOOKUP($C55,Input!$A$8:$GZ$39,MATCH(GD$21,Input!$A$6:$GZ$6,0),FALSE),0)*IF(GD$19&gt;=MAX($FD$19:GC$19),MIN((GD$19-MAX($FD$19:GC$19)),(GD$19-GC$19)),0)+IF($E55=GD$22,VLOOKUP($C55,Input!$A$8:$GZ$39,MATCH(GD$21,Input!$A$6:$GZ$6,0),FALSE),0)*IF(GD$18&gt;=MAX($FD$18:GC$18),MIN((GD$18-MAX($FD$18:GC$18)),(GD$18-GC$18)),0)</f>
        <v>0</v>
      </c>
      <c r="GE55" s="1">
        <f>+IF($E55=GE$22,VLOOKUP($C55,Input!$A$8:$GZ$39,MATCH(GE$21,Input!$A$6:$GZ$6,0),FALSE),0)*IF(GE$19&gt;=MAX($FD$19:GD$19),MIN((GE$19-MAX($FD$19:GD$19)),(GE$19-GD$19)),0)+IF($E55=GE$22,VLOOKUP($C55,Input!$A$8:$GZ$39,MATCH(GE$21,Input!$A$6:$GZ$6,0),FALSE),0)*IF(GE$18&gt;=MAX($FD$18:GD$18),MIN((GE$18-MAX($FD$18:GD$18)),(GE$18-GD$18)),0)</f>
        <v>0</v>
      </c>
      <c r="GF55" s="1">
        <f>+IF($E55=GF$22,VLOOKUP($C55,Input!$A$8:$GZ$39,MATCH(GF$21,Input!$A$6:$GZ$6,0),FALSE),0)*IF(GF$19&gt;=MAX($FD$19:GE$19),MIN((GF$19-MAX($FD$19:GE$19)),(GF$19-GE$19)),0)+IF($E55=GF$22,VLOOKUP($C55,Input!$A$8:$GZ$39,MATCH(GF$21,Input!$A$6:$GZ$6,0),FALSE),0)*IF(GF$18&gt;=MAX($FD$18:GE$18),MIN((GF$18-MAX($FD$18:GE$18)),(GF$18-GE$18)),0)</f>
        <v>0</v>
      </c>
      <c r="GG55" s="1">
        <f>+IF($E55=GG$22,VLOOKUP($C55,Input!$A$8:$GZ$39,MATCH(GG$21,Input!$A$6:$GZ$6,0),FALSE),0)*IF(GG$19&gt;=MAX($FD$19:GF$19),MIN((GG$19-MAX($FD$19:GF$19)),(GG$19-GF$19)),0)+IF($E55=GG$22,VLOOKUP($C55,Input!$A$8:$GZ$39,MATCH(GG$21,Input!$A$6:$GZ$6,0),FALSE),0)*IF(GG$18&gt;=MAX($FD$18:GF$18),MIN((GG$18-MAX($FD$18:GF$18)),(GG$18-GF$18)),0)</f>
        <v>0</v>
      </c>
      <c r="GH55" s="1">
        <f>+IF($E55=GH$22,VLOOKUP($C55,Input!$A$8:$GZ$39,MATCH(GH$21,Input!$A$6:$GZ$6,0),FALSE),0)*IF(GH$19&gt;=MAX($FD$19:GG$19),MIN((GH$19-MAX($FD$19:GG$19)),(GH$19-GG$19)),0)+IF($E55=GH$22,VLOOKUP($C55,Input!$A$8:$GZ$39,MATCH(GH$21,Input!$A$6:$GZ$6,0),FALSE),0)*IF(GH$18&gt;=MAX($FD$18:GG$18),MIN((GH$18-MAX($FD$18:GG$18)),(GH$18-GG$18)),0)</f>
        <v>0</v>
      </c>
      <c r="GI55" s="1">
        <f>+IF($E55=GI$22,VLOOKUP($C55,Input!$A$8:$GZ$39,MATCH(GI$21,Input!$A$6:$GZ$6,0),FALSE),0)*IF(GI$19&gt;=MAX($FD$19:GH$19),MIN((GI$19-MAX($FD$19:GH$19)),(GI$19-GH$19)),0)+IF($E55=GI$22,VLOOKUP($C55,Input!$A$8:$GZ$39,MATCH(GI$21,Input!$A$6:$GZ$6,0),FALSE),0)*IF(GI$18&gt;=MAX($FD$18:GH$18),MIN((GI$18-MAX($FD$18:GH$18)),(GI$18-GH$18)),0)</f>
        <v>0</v>
      </c>
      <c r="GJ55" s="1">
        <f>+IF($E55=GJ$22,VLOOKUP($C55,Input!$A$8:$GZ$39,MATCH(GJ$21,Input!$A$6:$GZ$6,0),FALSE),0)*IF(GJ$19&gt;=MAX($FD$19:GI$19),MIN((GJ$19-MAX($FD$19:GI$19)),(GJ$19-GI$19)),0)+IF($E55=GJ$22,VLOOKUP($C55,Input!$A$8:$GZ$39,MATCH(GJ$21,Input!$A$6:$GZ$6,0),FALSE),0)*IF(GJ$18&gt;=MAX($FD$18:GI$18),MIN((GJ$18-MAX($FD$18:GI$18)),(GJ$18-GI$18)),0)</f>
        <v>0</v>
      </c>
      <c r="GK55" s="1">
        <f>+IF($E55=GK$22,VLOOKUP($C55,Input!$A$8:$GZ$39,MATCH(GK$21,Input!$A$6:$GZ$6,0),FALSE),0)*IF(GK$19&gt;=MAX($FD$19:GJ$19),MIN((GK$19-MAX($FD$19:GJ$19)),(GK$19-GJ$19)),0)+IF($E55=GK$22,VLOOKUP($C55,Input!$A$8:$GZ$39,MATCH(GK$21,Input!$A$6:$GZ$6,0),FALSE),0)*IF(GK$18&gt;=MAX($FD$18:GJ$18),MIN((GK$18-MAX($FD$18:GJ$18)),(GK$18-GJ$18)),0)</f>
        <v>0</v>
      </c>
      <c r="GL55" s="1">
        <f>+IF($E55=GL$22,VLOOKUP($C55,Input!$A$8:$GZ$39,MATCH(GL$21,Input!$A$6:$GZ$6,0),FALSE),0)*IF(GL$19&gt;=MAX($FD$19:GK$19),MIN((GL$19-MAX($FD$19:GK$19)),(GL$19-GK$19)),0)+IF($E55=GL$22,VLOOKUP($C55,Input!$A$8:$GZ$39,MATCH(GL$21,Input!$A$6:$GZ$6,0),FALSE),0)*IF(GL$18&gt;=MAX($FD$18:GK$18),MIN((GL$18-MAX($FD$18:GK$18)),(GL$18-GK$18)),0)</f>
        <v>0</v>
      </c>
      <c r="GM55" s="42"/>
      <c r="GN55" t="str">
        <f>VLOOKUP($C55,Input!$A$8:$GZ$39,MATCH(GN$21,Input!$A$6:$GZ$6,0),FALSE)</f>
        <v>NA</v>
      </c>
      <c r="GO55">
        <f>IF((VLOOKUP($C55,Input!$A$8:$GZ$39,MATCH(GO$21,Input!$A$6:$GZ$6,0),FALSE))="Y",$D55/VLOOKUP($C55,Input!$A$8:$GZ$39,MATCH(GP$21,Input!$A$6:$GZ$6,0),FALSE),0)</f>
        <v>0</v>
      </c>
      <c r="GP55">
        <f>IF((VLOOKUP($C55,Input!$A$8:$GZ$39,MATCH(GO$21,Input!$A$6:$GZ$6,0),FALSE))="Y",0,IF((VLOOKUP($C55,Input!$A$8:$GZ$39,MATCH(GP$21,Input!$A$6:$GZ$6,0),FALSE))&gt;0,$D55/VLOOKUP($C55,Input!$A$8:$GZ$39,MATCH(GP$21,Input!$A$6:$GZ$6,0),FALSE),0))</f>
        <v>0</v>
      </c>
      <c r="GQ55" s="1">
        <f>+IF($E55=GQ$22,VLOOKUP($C55,Input!$A$8:$GZ$39,MATCH(GQ$21,Input!$A$6:$GZ$6,0),FALSE),0)*IF(GQ$19&gt;=MAX($GP$19:GP$19),MIN((GQ$19-MAX($GP$19:GP$19)),(GQ$19-GP$19)),0)+IF($E55=GQ$22,VLOOKUP($C55,Input!$A$8:$GZ$39,MATCH(GQ$21,Input!$A$6:$GZ$6,0),FALSE),0)*IF(GQ$18&gt;=MAX($GP$18:GP$18),MIN((GQ$18-MAX($GP$18:GP$18)),(GQ$18-GP$18)),0)</f>
        <v>0</v>
      </c>
      <c r="GR55" s="1">
        <f>+IF($E55=GR$22,VLOOKUP($C55,Input!$A$8:$GZ$39,MATCH(GR$21,Input!$A$6:$GZ$6,0),FALSE),0)*IF(GR$19&gt;=MAX($GP$19:GQ$19),MIN((GR$19-MAX($GP$19:GQ$19)),(GR$19-GQ$19)),0)+IF($E55=GR$22,VLOOKUP($C55,Input!$A$8:$GZ$39,MATCH(GR$21,Input!$A$6:$GZ$6,0),FALSE),0)*IF(GR$18&gt;=MAX($GP$18:GQ$18),MIN((GR$18-MAX($GP$18:GQ$18)),(GR$18-GQ$18)),0)</f>
        <v>0</v>
      </c>
      <c r="GS55" s="1">
        <f>+IF($E55=GS$22,VLOOKUP($C55,Input!$A$8:$GZ$39,MATCH(GS$21,Input!$A$6:$GZ$6,0),FALSE),0)*IF(GS$19&gt;=MAX($GP$19:GR$19),MIN((GS$19-MAX($GP$19:GR$19)),(GS$19-GR$19)),0)+IF($E55=GS$22,VLOOKUP($C55,Input!$A$8:$GZ$39,MATCH(GS$21,Input!$A$6:$GZ$6,0),FALSE),0)*IF(GS$18&gt;=MAX($GP$18:GR$18),MIN((GS$18-MAX($GP$18:GR$18)),(GS$18-GR$18)),0)</f>
        <v>0</v>
      </c>
      <c r="GT55" s="1">
        <f>+IF($E55=GT$22,VLOOKUP($C55,Input!$A$8:$GZ$39,MATCH(GT$21,Input!$A$6:$GZ$6,0),FALSE),0)*IF(GT$19&gt;=MAX($GP$19:GS$19),MIN((GT$19-MAX($GP$19:GS$19)),(GT$19-GS$19)),0)+IF($E55=GT$22,VLOOKUP($C55,Input!$A$8:$GZ$39,MATCH(GT$21,Input!$A$6:$GZ$6,0),FALSE),0)*IF(GT$18&gt;=MAX($GP$18:GS$18),MIN((GT$18-MAX($GP$18:GS$18)),(GT$18-GS$18)),0)</f>
        <v>0</v>
      </c>
      <c r="GU55" s="1">
        <f>+IF($E55=GU$22,VLOOKUP($C55,Input!$A$8:$GZ$39,MATCH(GU$21,Input!$A$6:$GZ$6,0),FALSE),0)*IF(GU$19&gt;=MAX($GP$19:GT$19),MIN((GU$19-MAX($GP$19:GT$19)),(GU$19-GT$19)),0)+IF($E55=GU$22,VLOOKUP($C55,Input!$A$8:$GZ$39,MATCH(GU$21,Input!$A$6:$GZ$6,0),FALSE),0)*IF(GU$18&gt;=MAX($GP$18:GT$18),MIN((GU$18-MAX($GP$18:GT$18)),(GU$18-GT$18)),0)</f>
        <v>0</v>
      </c>
      <c r="GV55" s="1">
        <f>+IF($E55=GV$22,VLOOKUP($C55,Input!$A$8:$GZ$39,MATCH(GV$21,Input!$A$6:$GZ$6,0),FALSE),0)*IF(GV$19&gt;=MAX($GP$19:GU$19),MIN((GV$19-MAX($GP$19:GU$19)),(GV$19-GU$19)),0)+IF($E55=GV$22,VLOOKUP($C55,Input!$A$8:$GZ$39,MATCH(GV$21,Input!$A$6:$GZ$6,0),FALSE),0)*IF(GV$18&gt;=MAX($GP$18:GU$18),MIN((GV$18-MAX($GP$18:GU$18)),(GV$18-GU$18)),0)</f>
        <v>0</v>
      </c>
      <c r="GW55" s="1">
        <f>+IF($E55=GW$22,VLOOKUP($C55,Input!$A$8:$GZ$39,MATCH(GW$21,Input!$A$6:$GZ$6,0),FALSE),0)*IF(GW$19&gt;=MAX($GP$19:GV$19),MIN((GW$19-MAX($GP$19:GV$19)),(GW$19-GV$19)),0)+IF($E55=GW$22,VLOOKUP($C55,Input!$A$8:$GZ$39,MATCH(GW$21,Input!$A$6:$GZ$6,0),FALSE),0)*IF(GW$18&gt;=MAX($GP$18:GV$18),MIN((GW$18-MAX($GP$18:GV$18)),(GW$18-GV$18)),0)</f>
        <v>0</v>
      </c>
      <c r="GX55" s="1">
        <f>+IF($E55=GX$22,VLOOKUP($C55,Input!$A$8:$GZ$39,MATCH(GX$21,Input!$A$6:$GZ$6,0),FALSE),0)*IF(GX$19&gt;=MAX($GP$19:GW$19),MIN((GX$19-MAX($GP$19:GW$19)),(GX$19-GW$19)),0)+IF($E55=GX$22,VLOOKUP($C55,Input!$A$8:$GZ$39,MATCH(GX$21,Input!$A$6:$GZ$6,0),FALSE),0)*IF(GX$18&gt;=MAX($GP$18:GW$18),MIN((GX$18-MAX($GP$18:GW$18)),(GX$18-GW$18)),0)</f>
        <v>0</v>
      </c>
      <c r="GY55" s="1">
        <f>+IF($E55=GY$22,VLOOKUP($C55,Input!$A$8:$GZ$39,MATCH(GY$21,Input!$A$6:$GZ$6,0),FALSE),0)*IF(GY$19&gt;=MAX($GP$19:GX$19),MIN((GY$19-MAX($GP$19:GX$19)),(GY$19-GX$19)),0)+IF($E55=GY$22,VLOOKUP($C55,Input!$A$8:$GZ$39,MATCH(GY$21,Input!$A$6:$GZ$6,0),FALSE),0)*IF(GY$18&gt;=MAX($GP$18:GX$18),MIN((GY$18-MAX($GP$18:GX$18)),(GY$18-GX$18)),0)</f>
        <v>0</v>
      </c>
      <c r="GZ55" s="1">
        <f>+IF($E55=GZ$22,VLOOKUP($C55,Input!$A$8:$GZ$39,MATCH(GZ$21,Input!$A$6:$GZ$6,0),FALSE),0)*IF(GZ$19&gt;=MAX($GP$19:GY$19),MIN((GZ$19-MAX($GP$19:GY$19)),(GZ$19-GY$19)),0)+IF($E55=GZ$22,VLOOKUP($C55,Input!$A$8:$GZ$39,MATCH(GZ$21,Input!$A$6:$GZ$6,0),FALSE),0)*IF(GZ$18&gt;=MAX($GP$18:GY$18),MIN((GZ$18-MAX($GP$18:GY$18)),(GZ$18-GY$18)),0)</f>
        <v>0</v>
      </c>
      <c r="HA55" s="1">
        <f>+IF($E55=HA$22,VLOOKUP($C55,Input!$A$8:$GZ$39,MATCH(HA$21,Input!$A$6:$GZ$6,0),FALSE),0)*IF(HA$19&gt;=MAX($GP$19:GZ$19),MIN((HA$19-MAX($GP$19:GZ$19)),(HA$19-GZ$19)),0)+IF($E55=HA$22,VLOOKUP($C55,Input!$A$8:$GZ$39,MATCH(HA$21,Input!$A$6:$GZ$6,0),FALSE),0)*IF(HA$18&gt;=MAX($GP$18:GZ$18),MIN((HA$18-MAX($GP$18:GZ$18)),(HA$18-GZ$18)),0)</f>
        <v>0</v>
      </c>
      <c r="HB55" s="1">
        <f>+IF($E55=HB$22,VLOOKUP($C55,Input!$A$8:$GZ$39,MATCH(HB$21,Input!$A$6:$GZ$6,0),FALSE),0)*IF(HB$19&gt;=MAX($GP$19:HA$19),MIN((HB$19-MAX($GP$19:HA$19)),(HB$19-HA$19)),0)+IF($E55=HB$22,VLOOKUP($C55,Input!$A$8:$GZ$39,MATCH(HB$21,Input!$A$6:$GZ$6,0),FALSE),0)*IF(HB$18&gt;=MAX($GP$18:HA$18),MIN((HB$18-MAX($GP$18:HA$18)),(HB$18-HA$18)),0)</f>
        <v>0</v>
      </c>
      <c r="HC55" s="1">
        <f>+IF($E55=HC$22,VLOOKUP($C55,Input!$A$8:$GZ$39,MATCH(HC$21,Input!$A$6:$GZ$6,0),FALSE),0)*IF(HC$19&gt;=MAX($GP$19:HB$19),MIN((HC$19-MAX($GP$19:HB$19)),(HC$19-HB$19)),0)+IF($E55=HC$22,VLOOKUP($C55,Input!$A$8:$GZ$39,MATCH(HC$21,Input!$A$6:$GZ$6,0),FALSE),0)*IF(HC$18&gt;=MAX($GP$18:HB$18),MIN((HC$18-MAX($GP$18:HB$18)),(HC$18-HB$18)),0)</f>
        <v>0</v>
      </c>
      <c r="HD55" s="1">
        <f>+IF($E55=HD$22,VLOOKUP($C55,Input!$A$8:$GZ$39,MATCH(HD$21,Input!$A$6:$GZ$6,0),FALSE),0)*IF(HD$19&gt;=MAX($GP$19:HC$19),MIN((HD$19-MAX($GP$19:HC$19)),(HD$19-HC$19)),0)+IF($E55=HD$22,VLOOKUP($C55,Input!$A$8:$GZ$39,MATCH(HD$21,Input!$A$6:$GZ$6,0),FALSE),0)*IF(HD$18&gt;=MAX($GP$18:HC$18),MIN((HD$18-MAX($GP$18:HC$18)),(HD$18-HC$18)),0)</f>
        <v>0</v>
      </c>
      <c r="HE55" s="1">
        <f>+IF($E55=HE$22,VLOOKUP($C55,Input!$A$8:$GZ$39,MATCH(HE$21,Input!$A$6:$GZ$6,0),FALSE),0)*IF(HE$19&gt;=MAX($GP$19:HD$19),MIN((HE$19-MAX($GP$19:HD$19)),(HE$19-HD$19)),0)+IF($E55=HE$22,VLOOKUP($C55,Input!$A$8:$GZ$39,MATCH(HE$21,Input!$A$6:$GZ$6,0),FALSE),0)*IF(HE$18&gt;=MAX($GP$18:HD$18),MIN((HE$18-MAX($GP$18:HD$18)),(HE$18-HD$18)),0)</f>
        <v>0</v>
      </c>
      <c r="HF55" s="1">
        <f>+IF($E55=HF$22,VLOOKUP($C55,Input!$A$8:$GZ$39,MATCH(HF$21,Input!$A$6:$GZ$6,0),FALSE),0)*IF(HF$19&gt;=MAX($GP$19:HE$19),MIN((HF$19-MAX($GP$19:HE$19)),(HF$19-HE$19)),0)+IF($E55=HF$22,VLOOKUP($C55,Input!$A$8:$GZ$39,MATCH(HF$21,Input!$A$6:$GZ$6,0),FALSE),0)*IF(HF$18&gt;=MAX($GP$18:HE$18),MIN((HF$18-MAX($GP$18:HE$18)),(HF$18-HE$18)),0)</f>
        <v>0</v>
      </c>
      <c r="HG55" s="1">
        <f>+IF($E55=HG$22,VLOOKUP($C55,Input!$A$8:$GZ$39,MATCH(HG$21,Input!$A$6:$GZ$6,0),FALSE),0)*IF(HG$19&gt;=MAX($GP$19:HF$19),MIN((HG$19-MAX($GP$19:HF$19)),(HG$19-HF$19)),0)+IF($E55=HG$22,VLOOKUP($C55,Input!$A$8:$GZ$39,MATCH(HG$21,Input!$A$6:$GZ$6,0),FALSE),0)*IF(HG$18&gt;=MAX($GP$18:HF$18),MIN((HG$18-MAX($GP$18:HF$18)),(HG$18-HF$18)),0)</f>
        <v>0</v>
      </c>
      <c r="HH55" s="1">
        <f>+IF($E55=HH$22,VLOOKUP($C55,Input!$A$8:$GZ$39,MATCH(HH$21,Input!$A$6:$GZ$6,0),FALSE),0)*IF(HH$19&gt;=MAX($GP$19:HG$19),MIN((HH$19-MAX($GP$19:HG$19)),(HH$19-HG$19)),0)+IF($E55=HH$22,VLOOKUP($C55,Input!$A$8:$GZ$39,MATCH(HH$21,Input!$A$6:$GZ$6,0),FALSE),0)*IF(HH$18&gt;=MAX($GP$18:HG$18),MIN((HH$18-MAX($GP$18:HG$18)),(HH$18-HG$18)),0)</f>
        <v>0</v>
      </c>
      <c r="HI55" s="1">
        <f>+IF($E55=HI$22,VLOOKUP($C55,Input!$A$8:$GZ$39,MATCH(HI$21,Input!$A$6:$GZ$6,0),FALSE),0)*IF(HI$19&gt;=MAX($GP$19:HH$19),MIN((HI$19-MAX($GP$19:HH$19)),(HI$19-HH$19)),0)+IF($E55=HI$22,VLOOKUP($C55,Input!$A$8:$GZ$39,MATCH(HI$21,Input!$A$6:$GZ$6,0),FALSE),0)*IF(HI$18&gt;=MAX($GP$18:HH$18),MIN((HI$18-MAX($GP$18:HH$18)),(HI$18-HH$18)),0)</f>
        <v>0</v>
      </c>
      <c r="HJ55" s="1">
        <f>+IF($E55=HJ$22,VLOOKUP($C55,Input!$A$8:$GZ$39,MATCH(HJ$21,Input!$A$6:$GZ$6,0),FALSE),0)*IF(HJ$19&gt;=MAX($GP$19:HI$19),MIN((HJ$19-MAX($GP$19:HI$19)),(HJ$19-HI$19)),0)+IF($E55=HJ$22,VLOOKUP($C55,Input!$A$8:$GZ$39,MATCH(HJ$21,Input!$A$6:$GZ$6,0),FALSE),0)*IF(HJ$18&gt;=MAX($GP$18:HI$18),MIN((HJ$18-MAX($GP$18:HI$18)),(HJ$18-HI$18)),0)</f>
        <v>0</v>
      </c>
      <c r="HK55" s="1">
        <f>+IF($E55=HK$22,VLOOKUP($C55,Input!$A$8:$GZ$39,MATCH(HK$21,Input!$A$6:$GZ$6,0),FALSE),0)*IF(HK$19&gt;=MAX($GP$19:HJ$19),MIN((HK$19-MAX($GP$19:HJ$19)),(HK$19-HJ$19)),0)+IF($E55=HK$22,VLOOKUP($C55,Input!$A$8:$GZ$39,MATCH(HK$21,Input!$A$6:$GZ$6,0),FALSE),0)*IF(HK$18&gt;=MAX($GP$18:HJ$18),MIN((HK$18-MAX($GP$18:HJ$18)),(HK$18-HJ$18)),0)</f>
        <v>0</v>
      </c>
      <c r="HL55" s="1">
        <f>+IF($E55=HL$22,VLOOKUP($C55,Input!$A$8:$GZ$39,MATCH(HL$21,Input!$A$6:$GZ$6,0),FALSE),0)*IF(HL$19&gt;=MAX($GP$19:HK$19),MIN((HL$19-MAX($GP$19:HK$19)),(HL$19-HK$19)),0)+IF($E55=HL$22,VLOOKUP($C55,Input!$A$8:$GZ$39,MATCH(HL$21,Input!$A$6:$GZ$6,0),FALSE),0)*IF(HL$18&gt;=MAX($GP$18:HK$18),MIN((HL$18-MAX($GP$18:HK$18)),(HL$18-HK$18)),0)</f>
        <v>0</v>
      </c>
      <c r="HM55" s="1">
        <f>+IF($E55=HM$22,VLOOKUP($C55,Input!$A$8:$GZ$39,MATCH(HM$21,Input!$A$6:$GZ$6,0),FALSE),0)*IF(HM$19&gt;=MAX($GP$19:HL$19),MIN((HM$19-MAX($GP$19:HL$19)),(HM$19-HL$19)),0)+IF($E55=HM$22,VLOOKUP($C55,Input!$A$8:$GZ$39,MATCH(HM$21,Input!$A$6:$GZ$6,0),FALSE),0)*IF(HM$18&gt;=MAX($GP$18:HL$18),MIN((HM$18-MAX($GP$18:HL$18)),(HM$18-HL$18)),0)</f>
        <v>0</v>
      </c>
      <c r="HN55" s="1">
        <f>+IF($E55=HN$22,VLOOKUP($C55,Input!$A$8:$GZ$39,MATCH(HN$21,Input!$A$6:$GZ$6,0),FALSE),0)*IF(HN$19&gt;=MAX($GP$19:HM$19),MIN((HN$19-MAX($GP$19:HM$19)),(HN$19-HM$19)),0)+IF($E55=HN$22,VLOOKUP($C55,Input!$A$8:$GZ$39,MATCH(HN$21,Input!$A$6:$GZ$6,0),FALSE),0)*IF(HN$18&gt;=MAX($GP$18:HM$18),MIN((HN$18-MAX($GP$18:HM$18)),(HN$18-HM$18)),0)</f>
        <v>0</v>
      </c>
      <c r="HO55" s="1">
        <f>+IF($E55=HO$22,VLOOKUP($C55,Input!$A$8:$GZ$39,MATCH(HO$21,Input!$A$6:$GZ$6,0),FALSE),0)*IF(HO$19&gt;=MAX($GP$19:HN$19),MIN((HO$19-MAX($GP$19:HN$19)),(HO$19-HN$19)),0)+IF($E55=HO$22,VLOOKUP($C55,Input!$A$8:$GZ$39,MATCH(HO$21,Input!$A$6:$GZ$6,0),FALSE),0)*IF(HO$18&gt;=MAX($GP$18:HN$18),MIN((HO$18-MAX($GP$18:HN$18)),(HO$18-HN$18)),0)</f>
        <v>0</v>
      </c>
      <c r="HP55" s="1">
        <f>+IF($E55=HP$22,VLOOKUP($C55,Input!$A$8:$GZ$39,MATCH(HP$21,Input!$A$6:$GZ$6,0),FALSE),0)*IF(HP$19&gt;=MAX($GP$19:HO$19),MIN((HP$19-MAX($GP$19:HO$19)),(HP$19-HO$19)),0)+IF($E55=HP$22,VLOOKUP($C55,Input!$A$8:$GZ$39,MATCH(HP$21,Input!$A$6:$GZ$6,0),FALSE),0)*IF(HP$18&gt;=MAX($GP$18:HO$18),MIN((HP$18-MAX($GP$18:HO$18)),(HP$18-HO$18)),0)</f>
        <v>0</v>
      </c>
      <c r="HQ55" s="1">
        <f>+IF($E55=HQ$22,VLOOKUP($C55,Input!$A$8:$GZ$39,MATCH(HQ$21,Input!$A$6:$GZ$6,0),FALSE),0)*IF(HQ$19&gt;=MAX($GP$19:HP$19),MIN((HQ$19-MAX($GP$19:HP$19)),(HQ$19-HP$19)),0)+IF($E55=HQ$22,VLOOKUP($C55,Input!$A$8:$GZ$39,MATCH(HQ$21,Input!$A$6:$GZ$6,0),FALSE),0)*IF(HQ$18&gt;=MAX($GP$18:HP$18),MIN((HQ$18-MAX($GP$18:HP$18)),(HQ$18-HP$18)),0)</f>
        <v>0</v>
      </c>
      <c r="HR55" s="1">
        <f>+IF($E55=HR$22,VLOOKUP($C55,Input!$A$8:$GZ$39,MATCH(HR$21,Input!$A$6:$GZ$6,0),FALSE),0)*IF(HR$19&gt;=MAX($GP$19:HQ$19),MIN((HR$19-MAX($GP$19:HQ$19)),(HR$19-HQ$19)),0)+IF($E55=HR$22,VLOOKUP($C55,Input!$A$8:$GZ$39,MATCH(HR$21,Input!$A$6:$GZ$6,0),FALSE),0)*IF(HR$18&gt;=MAX($GP$18:HQ$18),MIN((HR$18-MAX($GP$18:HQ$18)),(HR$18-HQ$18)),0)</f>
        <v>0</v>
      </c>
      <c r="HS55" s="1">
        <f>+IF($E55=HS$22,VLOOKUP($C55,Input!$A$8:$GZ$39,MATCH(HS$21,Input!$A$6:$GZ$6,0),FALSE),0)*IF(HS$19&gt;=MAX($GP$19:HR$19),MIN((HS$19-MAX($GP$19:HR$19)),(HS$19-HR$19)),0)+IF($E55=HS$22,VLOOKUP($C55,Input!$A$8:$GZ$39,MATCH(HS$21,Input!$A$6:$GZ$6,0),FALSE),0)*IF(HS$18&gt;=MAX($GP$18:HR$18),MIN((HS$18-MAX($GP$18:HR$18)),(HS$18-HR$18)),0)</f>
        <v>0</v>
      </c>
      <c r="HT55" s="1">
        <f>+IF($E55=HT$22,VLOOKUP($C55,Input!$A$8:$GZ$39,MATCH(HT$21,Input!$A$6:$GZ$6,0),FALSE),0)*IF(HT$19&gt;=MAX($GP$19:HS$19),MIN((HT$19-MAX($GP$19:HS$19)),(HT$19-HS$19)),0)+IF($E55=HT$22,VLOOKUP($C55,Input!$A$8:$GZ$39,MATCH(HT$21,Input!$A$6:$GZ$6,0),FALSE),0)*IF(HT$18&gt;=MAX($GP$18:HS$18),MIN((HT$18-MAX($GP$18:HS$18)),(HT$18-HS$18)),0)</f>
        <v>0</v>
      </c>
      <c r="HU55" s="1">
        <f>+IF($E55=HU$22,VLOOKUP($C55,Input!$A$8:$GZ$39,MATCH(HU$21,Input!$A$6:$GZ$6,0),FALSE),0)*IF(HU$19&gt;=MAX($GP$19:HT$19),MIN((HU$19-MAX($GP$19:HT$19)),(HU$19-HT$19)),0)+IF($E55=HU$22,VLOOKUP($C55,Input!$A$8:$GZ$39,MATCH(HU$21,Input!$A$6:$GZ$6,0),FALSE),0)*IF(HU$18&gt;=MAX($GP$18:HT$18),MIN((HU$18-MAX($GP$18:HT$18)),(HU$18-HT$18)),0)</f>
        <v>0</v>
      </c>
      <c r="HV55" s="1">
        <f>+IF($E55=HV$22,VLOOKUP($C55,Input!$A$8:$GZ$39,MATCH(HV$21,Input!$A$6:$GZ$6,0),FALSE),0)*IF(HV$19&gt;=MAX($GP$19:HU$19),MIN((HV$19-MAX($GP$19:HU$19)),(HV$19-HU$19)),0)+IF($E55=HV$22,VLOOKUP($C55,Input!$A$8:$GZ$39,MATCH(HV$21,Input!$A$6:$GZ$6,0),FALSE),0)*IF(HV$18&gt;=MAX($GP$18:HU$18),MIN((HV$18-MAX($GP$18:HU$18)),(HV$18-HU$18)),0)</f>
        <v>0</v>
      </c>
      <c r="HW55" s="1">
        <f>+IF($E55=HW$22,VLOOKUP($C55,Input!$A$8:$GZ$39,MATCH(HW$21,Input!$A$6:$GZ$6,0),FALSE),0)*IF(HW$19&gt;=MAX($GP$19:HV$19),MIN((HW$19-MAX($GP$19:HV$19)),(HW$19-HV$19)),0)+IF($E55=HW$22,VLOOKUP($C55,Input!$A$8:$GZ$39,MATCH(HW$21,Input!$A$6:$GZ$6,0),FALSE),0)*IF(HW$18&gt;=MAX($GP$18:HV$18),MIN((HW$18-MAX($GP$18:HV$18)),(HW$18-HV$18)),0)</f>
        <v>0</v>
      </c>
      <c r="HX55" s="1">
        <f>+IF($E55=HX$22,VLOOKUP($C55,Input!$A$8:$GZ$39,MATCH(HX$21,Input!$A$6:$GZ$6,0),FALSE),0)*IF(HX$19&gt;=MAX($GP$19:HW$19),MIN((HX$19-MAX($GP$19:HW$19)),(HX$19-HW$19)),0)+IF($E55=HX$22,VLOOKUP($C55,Input!$A$8:$GZ$39,MATCH(HX$21,Input!$A$6:$GZ$6,0),FALSE),0)*IF(HX$18&gt;=MAX($GP$18:HW$18),MIN((HX$18-MAX($GP$18:HW$18)),(HX$18-HW$18)),0)</f>
        <v>0</v>
      </c>
      <c r="HY55" s="1">
        <f>+IF($E55=HY$22,VLOOKUP($C55,Input!$A$8:$GZ$39,MATCH(HY$21,Input!$A$6:$GZ$6,0),FALSE),0)*IF(HY$19&gt;=MAX($GP$19:HX$19),MIN((HY$19-MAX($GP$19:HX$19)),(HY$19-HX$19)),0)+IF($E55=HY$22,VLOOKUP($C55,Input!$A$8:$GZ$39,MATCH(HY$21,Input!$A$6:$GZ$6,0),FALSE),0)*IF(HY$18&gt;=MAX($GP$18:HX$18),MIN((HY$18-MAX($GP$18:HX$18)),(HY$18-HX$18)),0)</f>
        <v>0</v>
      </c>
      <c r="HZ55" s="42"/>
      <c r="IA55" t="str">
        <f>VLOOKUP($C55,Input!$A$8:$IA$39,MATCH(IA$21,Input!$A$6:$IA$6,0),FALSE)</f>
        <v>NA</v>
      </c>
      <c r="IB55" s="132">
        <f>IF((VLOOKUP($C55,Input!$A$8:$IA$39,MATCH(IB$21,Input!$A$6:$IA$6,0),FALSE))="Y",$D55/VLOOKUP($C55,Input!$A$8:$IA$39,MATCH(IC$21,Input!$A$6:$IA$6,0),FALSE),0)</f>
        <v>0</v>
      </c>
      <c r="IC55" s="132">
        <f>IF((VLOOKUP($C55,Input!$A$8:$IA$39,MATCH(IB$21,Input!$A$6:$IA$6,0),FALSE))="Y",0,IF((VLOOKUP($C55,Input!$A$8:$IA$39,MATCH(IC$21,Input!$A$6:$IA$6,0),FALSE))&gt;0,$D55/VLOOKUP($C55,Input!$A$8:$IA$39,MATCH(IC$21,Input!$A$6:$IA$6,0),FALSE),0))</f>
        <v>0</v>
      </c>
      <c r="ID55" s="1">
        <f>+IF($E55=ID$22,VLOOKUP($C55,Input!$A$8:$IA$39,MATCH(ID$21,Input!$A$6:$IA$6,0),FALSE),0)*IF(ID$19&gt;=MAX($IC$19:IC$19),MIN((ID$19-MAX($IC$19:IC$19)),(ID$19-IC$19)),0)+IF($E55=ID$22,VLOOKUP($C55,Input!$A$8:$IA$39,MATCH(ID$21,Input!$A$6:$IA$6,0),FALSE),0)*IF(ID$18&gt;=MAX($IC$18:IC$18),MIN((ID$18-MAX($IC$18:IC$18)),(ID$18-IC$18)),0)</f>
        <v>0</v>
      </c>
      <c r="IE55" s="1">
        <f>+IF($E55=IE$22,VLOOKUP($C55,Input!$A$8:$IA$39,MATCH(IE$21,Input!$A$6:$IA$6,0),FALSE),0)*IF(IE$19&gt;=MAX($IC$19:ID$19),MIN((IE$19-MAX($IC$19:ID$19)),(IE$19-ID$19)),0)+IF($E55=IE$22,VLOOKUP($C55,Input!$A$8:$IA$39,MATCH(IE$21,Input!$A$6:$IA$6,0),FALSE),0)*IF(IE$18&gt;=MAX($IC$18:ID$18),MIN((IE$18-MAX($IC$18:ID$18)),(IE$18-ID$18)),0)</f>
        <v>0</v>
      </c>
      <c r="IF55" s="1">
        <f>+IF($E55=IF$22,VLOOKUP($C55,Input!$A$8:$IA$39,MATCH(IF$21,Input!$A$6:$IA$6,0),FALSE),0)*IF(IF$19&gt;=MAX($IC$19:IE$19),MIN((IF$19-MAX($IC$19:IE$19)),(IF$19-IE$19)),0)+IF($E55=IF$22,VLOOKUP($C55,Input!$A$8:$IA$39,MATCH(IF$21,Input!$A$6:$IA$6,0),FALSE),0)*IF(IF$18&gt;=MAX($IC$18:IE$18),MIN((IF$18-MAX($IC$18:IE$18)),(IF$18-IE$18)),0)</f>
        <v>0</v>
      </c>
      <c r="IG55" s="1">
        <f>+IF($E55=IG$22,VLOOKUP($C55,Input!$A$8:$IA$39,MATCH(IG$21,Input!$A$6:$IA$6,0),FALSE),0)*IF(IG$19&gt;=MAX($IC$19:IF$19),MIN((IG$19-MAX($IC$19:IF$19)),(IG$19-IF$19)),0)+IF($E55=IG$22,VLOOKUP($C55,Input!$A$8:$IA$39,MATCH(IG$21,Input!$A$6:$IA$6,0),FALSE),0)*IF(IG$18&gt;=MAX($IC$18:IF$18),MIN((IG$18-MAX($IC$18:IF$18)),(IG$18-IF$18)),0)</f>
        <v>0</v>
      </c>
      <c r="IH55" s="1">
        <f>+IF($E55=IH$22,VLOOKUP($C55,Input!$A$8:$IA$39,MATCH(IH$21,Input!$A$6:$IA$6,0),FALSE),0)*IF(IH$19&gt;=MAX($IC$19:IG$19),MIN((IH$19-MAX($IC$19:IG$19)),(IH$19-IG$19)),0)+IF($E55=IH$22,VLOOKUP($C55,Input!$A$8:$IA$39,MATCH(IH$21,Input!$A$6:$IA$6,0),FALSE),0)*IF(IH$18&gt;=MAX($IC$18:IG$18),MIN((IH$18-MAX($IC$18:IG$18)),(IH$18-IG$18)),0)</f>
        <v>0</v>
      </c>
      <c r="II55" s="1">
        <f>+IF($E55=II$22,VLOOKUP($C55,Input!$A$8:$IA$39,MATCH(II$21,Input!$A$6:$IA$6,0),FALSE),0)*IF(II$19&gt;=MAX($IC$19:IH$19),MIN((II$19-MAX($IC$19:IH$19)),(II$19-IH$19)),0)+IF($E55=II$22,VLOOKUP($C55,Input!$A$8:$IA$39,MATCH(II$21,Input!$A$6:$IA$6,0),FALSE),0)*IF(II$18&gt;=MAX($IC$18:IH$18),MIN((II$18-MAX($IC$18:IH$18)),(II$18-IH$18)),0)</f>
        <v>0</v>
      </c>
      <c r="IJ55" s="1">
        <f>+IF($E55=IJ$22,VLOOKUP($C55,Input!$A$8:$IA$39,MATCH(IJ$21,Input!$A$6:$IA$6,0),FALSE),0)*IF(IJ$19&gt;=MAX($IC$19:II$19),MIN((IJ$19-MAX($IC$19:II$19)),(IJ$19-II$19)),0)+IF($E55=IJ$22,VLOOKUP($C55,Input!$A$8:$IA$39,MATCH(IJ$21,Input!$A$6:$IA$6,0),FALSE),0)*IF(IJ$18&gt;=MAX($IC$18:II$18),MIN((IJ$18-MAX($IC$18:II$18)),(IJ$18-II$18)),0)</f>
        <v>0</v>
      </c>
      <c r="IK55" s="1">
        <f>+IF($E55=IK$22,VLOOKUP($C55,Input!$A$8:$IA$39,MATCH(IK$21,Input!$A$6:$IA$6,0),FALSE),0)*IF(IK$19&gt;=MAX($IC$19:IJ$19),MIN((IK$19-MAX($IC$19:IJ$19)),(IK$19-IJ$19)),0)+IF($E55=IK$22,VLOOKUP($C55,Input!$A$8:$IA$39,MATCH(IK$21,Input!$A$6:$IA$6,0),FALSE),0)*IF(IK$18&gt;=MAX($IC$18:IJ$18),MIN((IK$18-MAX($IC$18:IJ$18)),(IK$18-IJ$18)),0)</f>
        <v>0</v>
      </c>
      <c r="IL55" s="1">
        <f>+IF($E55=IL$22,VLOOKUP($C55,Input!$A$8:$IA$39,MATCH(IL$21,Input!$A$6:$IA$6,0),FALSE),0)*IF(IL$19&gt;=MAX($IC$19:IK$19),MIN((IL$19-MAX($IC$19:IK$19)),(IL$19-IK$19)),0)+IF($E55=IL$22,VLOOKUP($C55,Input!$A$8:$IA$39,MATCH(IL$21,Input!$A$6:$IA$6,0),FALSE),0)*IF(IL$18&gt;=MAX($IC$18:IK$18),MIN((IL$18-MAX($IC$18:IK$18)),(IL$18-IK$18)),0)</f>
        <v>0</v>
      </c>
      <c r="IM55" s="1">
        <f>+IF($E55=IM$22,VLOOKUP($C55,Input!$A$8:$IA$39,MATCH(IM$21,Input!$A$6:$IA$6,0),FALSE),0)*IF(IM$19&gt;=MAX($IC$19:IL$19),MIN((IM$19-MAX($IC$19:IL$19)),(IM$19-IL$19)),0)+IF($E55=IM$22,VLOOKUP($C55,Input!$A$8:$IA$39,MATCH(IM$21,Input!$A$6:$IA$6,0),FALSE),0)*IF(IM$18&gt;=MAX($IC$18:IL$18),MIN((IM$18-MAX($IC$18:IL$18)),(IM$18-IL$18)),0)</f>
        <v>0</v>
      </c>
      <c r="IN55" s="1">
        <f>+IF($E55=IN$22,VLOOKUP($C55,Input!$A$8:$IA$39,MATCH(IN$21,Input!$A$6:$IA$6,0),FALSE),0)*IF(IN$19&gt;=MAX($IC$19:IM$19),MIN((IN$19-MAX($IC$19:IM$19)),(IN$19-IM$19)),0)+IF($E55=IN$22,VLOOKUP($C55,Input!$A$8:$IA$39,MATCH(IN$21,Input!$A$6:$IA$6,0),FALSE),0)*IF(IN$18&gt;=MAX($IC$18:IM$18),MIN((IN$18-MAX($IC$18:IM$18)),(IN$18-IM$18)),0)</f>
        <v>0</v>
      </c>
      <c r="IO55" s="1">
        <f>+IF($E55=IO$22,VLOOKUP($C55,Input!$A$8:$IA$39,MATCH(IO$21,Input!$A$6:$IA$6,0),FALSE),0)*IF(IO$19&gt;=MAX($IC$19:IN$19),MIN((IO$19-MAX($IC$19:IN$19)),(IO$19-IN$19)),0)+IF($E55=IO$22,VLOOKUP($C55,Input!$A$8:$IA$39,MATCH(IO$21,Input!$A$6:$IA$6,0),FALSE),0)*IF(IO$18&gt;=MAX($IC$18:IN$18),MIN((IO$18-MAX($IC$18:IN$18)),(IO$18-IN$18)),0)</f>
        <v>0</v>
      </c>
      <c r="IP55" s="1">
        <f>+IF($E55=IP$22,VLOOKUP($C55,Input!$A$8:$IA$39,MATCH(IP$21,Input!$A$6:$IA$6,0),FALSE),0)*IF(IP$19&gt;=MAX($IC$19:IO$19),MIN((IP$19-MAX($IC$19:IO$19)),(IP$19-IO$19)),0)+IF($E55=IP$22,VLOOKUP($C55,Input!$A$8:$IA$39,MATCH(IP$21,Input!$A$6:$IA$6,0),FALSE),0)*IF(IP$18&gt;=MAX($IC$18:IO$18),MIN((IP$18-MAX($IC$18:IO$18)),(IP$18-IO$18)),0)</f>
        <v>0</v>
      </c>
      <c r="IQ55" s="1">
        <f>+IF($E55=IQ$22,VLOOKUP($C55,Input!$A$8:$IA$39,MATCH(IQ$21,Input!$A$6:$IA$6,0),FALSE),0)*IF(IQ$19&gt;=MAX($IC$19:IP$19),MIN((IQ$19-MAX($IC$19:IP$19)),(IQ$19-IP$19)),0)+IF($E55=IQ$22,VLOOKUP($C55,Input!$A$8:$IA$39,MATCH(IQ$21,Input!$A$6:$IA$6,0),FALSE),0)*IF(IQ$18&gt;=MAX($IC$18:IP$18),MIN((IQ$18-MAX($IC$18:IP$18)),(IQ$18-IP$18)),0)</f>
        <v>0</v>
      </c>
      <c r="IR55" s="1">
        <f>+IF($E55=IR$22,VLOOKUP($C55,Input!$A$8:$IA$39,MATCH(IR$21,Input!$A$6:$IA$6,0),FALSE),0)*IF(IR$19&gt;=MAX($IC$19:IQ$19),MIN((IR$19-MAX($IC$19:IQ$19)),(IR$19-IQ$19)),0)+IF($E55=IR$22,VLOOKUP($C55,Input!$A$8:$IA$39,MATCH(IR$21,Input!$A$6:$IA$6,0),FALSE),0)*IF(IR$18&gt;=MAX($IC$18:IQ$18),MIN((IR$18-MAX($IC$18:IQ$18)),(IR$18-IQ$18)),0)</f>
        <v>0</v>
      </c>
      <c r="IS55" s="1">
        <f>+IF($E55=IS$22,VLOOKUP($C55,Input!$A$8:$IA$39,MATCH(IS$21,Input!$A$6:$IA$6,0),FALSE),0)*IF(IS$19&gt;=MAX($IC$19:IR$19),MIN((IS$19-MAX($IC$19:IR$19)),(IS$19-IR$19)),0)+IF($E55=IS$22,VLOOKUP($C55,Input!$A$8:$IA$39,MATCH(IS$21,Input!$A$6:$IA$6,0),FALSE),0)*IF(IS$18&gt;=MAX($IC$18:IR$18),MIN((IS$18-MAX($IC$18:IR$18)),(IS$18-IR$18)),0)</f>
        <v>0</v>
      </c>
      <c r="IT55" s="1">
        <f>+IF($E55=IT$22,VLOOKUP($C55,Input!$A$8:$IA$39,MATCH(IT$21,Input!$A$6:$IA$6,0),FALSE),0)*IF(IT$19&gt;=MAX($IC$19:IS$19),MIN((IT$19-MAX($IC$19:IS$19)),(IT$19-IS$19)),0)+IF($E55=IT$22,VLOOKUP($C55,Input!$A$8:$IA$39,MATCH(IT$21,Input!$A$6:$IA$6,0),FALSE),0)*IF(IT$18&gt;=MAX($IC$18:IS$18),MIN((IT$18-MAX($IC$18:IS$18)),(IT$18-IS$18)),0)</f>
        <v>0</v>
      </c>
      <c r="IU55" s="1">
        <f>+IF($E55=IU$22,VLOOKUP($C55,Input!$A$8:$IA$39,MATCH(IU$21,Input!$A$6:$IA$6,0),FALSE),0)*IF(IU$19&gt;=MAX($IC$19:IT$19),MIN((IU$19-MAX($IC$19:IT$19)),(IU$19-IT$19)),0)+IF($E55=IU$22,VLOOKUP($C55,Input!$A$8:$IA$39,MATCH(IU$21,Input!$A$6:$IA$6,0),FALSE),0)*IF(IU$18&gt;=MAX($IC$18:IT$18),MIN((IU$18-MAX($IC$18:IT$18)),(IU$18-IT$18)),0)</f>
        <v>0</v>
      </c>
      <c r="IV55" s="1">
        <f>+IF($E55=IV$22,VLOOKUP($C55,Input!$A$8:$IA$39,MATCH(IV$21,Input!$A$6:$IA$6,0),FALSE),0)*IF(IV$19&gt;=MAX($IC$19:IU$19),MIN((IV$19-MAX($IC$19:IU$19)),(IV$19-IU$19)),0)+IF($E55=IV$22,VLOOKUP($C55,Input!$A$8:$IA$39,MATCH(IV$21,Input!$A$6:$IA$6,0),FALSE),0)*IF(IV$18&gt;=MAX($IC$18:IU$18),MIN((IV$18-MAX($IC$18:IU$18)),(IV$18-IU$18)),0)</f>
        <v>0</v>
      </c>
      <c r="IW55" s="1">
        <f>+IF($E55=IW$22,VLOOKUP($C55,Input!$A$8:$IA$39,MATCH(IW$21,Input!$A$6:$IA$6,0),FALSE),0)*IF(IW$19&gt;=MAX($IC$19:IV$19),MIN((IW$19-MAX($IC$19:IV$19)),(IW$19-IV$19)),0)+IF($E55=IW$22,VLOOKUP($C55,Input!$A$8:$IA$39,MATCH(IW$21,Input!$A$6:$IA$6,0),FALSE),0)*IF(IW$18&gt;=MAX($IC$18:IV$18),MIN((IW$18-MAX($IC$18:IV$18)),(IW$18-IV$18)),0)</f>
        <v>0</v>
      </c>
      <c r="IX55" s="1">
        <f>+IF($E55=IX$22,VLOOKUP($C55,Input!$A$8:$IA$39,MATCH(IX$21,Input!$A$6:$IA$6,0),FALSE),0)*IF(IX$19&gt;=MAX($IC$19:IW$19),MIN((IX$19-MAX($IC$19:IW$19)),(IX$19-IW$19)),0)+IF($E55=IX$22,VLOOKUP($C55,Input!$A$8:$IA$39,MATCH(IX$21,Input!$A$6:$IA$6,0),FALSE),0)*IF(IX$18&gt;=MAX($IC$18:IW$18),MIN((IX$18-MAX($IC$18:IW$18)),(IX$18-IW$18)),0)</f>
        <v>0</v>
      </c>
      <c r="IY55" s="1">
        <f>+IF($E55=IY$22,VLOOKUP($C55,Input!$A$8:$IA$39,MATCH(IY$21,Input!$A$6:$IA$6,0),FALSE),0)*IF(IY$19&gt;=MAX($IC$19:IX$19),MIN((IY$19-MAX($IC$19:IX$19)),(IY$19-IX$19)),0)+IF($E55=IY$22,VLOOKUP($C55,Input!$A$8:$IA$39,MATCH(IY$21,Input!$A$6:$IA$6,0),FALSE),0)*IF(IY$18&gt;=MAX($IC$18:IX$18),MIN((IY$18-MAX($IC$18:IX$18)),(IY$18-IX$18)),0)</f>
        <v>0</v>
      </c>
      <c r="IZ55" s="1">
        <f>+IF($E55=IZ$22,VLOOKUP($C55,Input!$A$8:$IA$39,MATCH(IZ$21,Input!$A$6:$IA$6,0),FALSE),0)*IF(IZ$19&gt;=MAX($IC$19:IY$19),MIN((IZ$19-MAX($IC$19:IY$19)),(IZ$19-IY$19)),0)+IF($E55=IZ$22,VLOOKUP($C55,Input!$A$8:$IA$39,MATCH(IZ$21,Input!$A$6:$IA$6,0),FALSE),0)*IF(IZ$18&gt;=MAX($IC$18:IY$18),MIN((IZ$18-MAX($IC$18:IY$18)),(IZ$18-IY$18)),0)</f>
        <v>0</v>
      </c>
      <c r="JA55" s="1">
        <f>+IF($E55=JA$22,VLOOKUP($C55,Input!$A$8:$IA$39,MATCH(JA$21,Input!$A$6:$IA$6,0),FALSE),0)*IF(JA$19&gt;=MAX($IC$19:IZ$19),MIN((JA$19-MAX($IC$19:IZ$19)),(JA$19-IZ$19)),0)+IF($E55=JA$22,VLOOKUP($C55,Input!$A$8:$IA$39,MATCH(JA$21,Input!$A$6:$IA$6,0),FALSE),0)*IF(JA$18&gt;=MAX($IC$18:IZ$18),MIN((JA$18-MAX($IC$18:IZ$18)),(JA$18-IZ$18)),0)</f>
        <v>0</v>
      </c>
      <c r="JB55" s="1">
        <f>+IF($E55=JB$22,VLOOKUP($C55,Input!$A$8:$IA$39,MATCH(JB$21,Input!$A$6:$IA$6,0),FALSE),0)*IF(JB$19&gt;=MAX($IC$19:JA$19),MIN((JB$19-MAX($IC$19:JA$19)),(JB$19-JA$19)),0)+IF($E55=JB$22,VLOOKUP($C55,Input!$A$8:$IA$39,MATCH(JB$21,Input!$A$6:$IA$6,0),FALSE),0)*IF(JB$18&gt;=MAX($IC$18:JA$18),MIN((JB$18-MAX($IC$18:JA$18)),(JB$18-JA$18)),0)</f>
        <v>0</v>
      </c>
      <c r="JC55" s="1">
        <f>+IF($E55=JC$22,VLOOKUP($C55,Input!$A$8:$IA$39,MATCH(JC$21,Input!$A$6:$IA$6,0),FALSE),0)*IF(JC$19&gt;=MAX($IC$19:JB$19),MIN((JC$19-MAX($IC$19:JB$19)),(JC$19-JB$19)),0)+IF($E55=JC$22,VLOOKUP($C55,Input!$A$8:$IA$39,MATCH(JC$21,Input!$A$6:$IA$6,0),FALSE),0)*IF(JC$18&gt;=MAX($IC$18:JB$18),MIN((JC$18-MAX($IC$18:JB$18)),(JC$18-JB$18)),0)</f>
        <v>0</v>
      </c>
      <c r="JD55" s="1">
        <f>+IF($E55=JD$22,VLOOKUP($C55,Input!$A$8:$IA$39,MATCH(JD$21,Input!$A$6:$IA$6,0),FALSE),0)*IF(JD$19&gt;=MAX($IC$19:JC$19),MIN((JD$19-MAX($IC$19:JC$19)),(JD$19-JC$19)),0)+IF($E55=JD$22,VLOOKUP($C55,Input!$A$8:$IA$39,MATCH(JD$21,Input!$A$6:$IA$6,0),FALSE),0)*IF(JD$18&gt;=MAX($IC$18:JC$18),MIN((JD$18-MAX($IC$18:JC$18)),(JD$18-JC$18)),0)</f>
        <v>0</v>
      </c>
      <c r="JE55" s="1">
        <f>+IF($E55=JE$22,VLOOKUP($C55,Input!$A$8:$IA$39,MATCH(JE$21,Input!$A$6:$IA$6,0),FALSE),0)*IF(JE$19&gt;=MAX($IC$19:JD$19),MIN((JE$19-MAX($IC$19:JD$19)),(JE$19-JD$19)),0)+IF($E55=JE$22,VLOOKUP($C55,Input!$A$8:$IA$39,MATCH(JE$21,Input!$A$6:$IA$6,0),FALSE),0)*IF(JE$18&gt;=MAX($IC$18:JD$18),MIN((JE$18-MAX($IC$18:JD$18)),(JE$18-JD$18)),0)</f>
        <v>0</v>
      </c>
      <c r="JF55" s="1">
        <f>+IF($E55=JF$22,VLOOKUP($C55,Input!$A$8:$IA$39,MATCH(JF$21,Input!$A$6:$IA$6,0),FALSE),0)*IF(JF$19&gt;=MAX($IC$19:JE$19),MIN((JF$19-MAX($IC$19:JE$19)),(JF$19-JE$19)),0)+IF($E55=JF$22,VLOOKUP($C55,Input!$A$8:$IA$39,MATCH(JF$21,Input!$A$6:$IA$6,0),FALSE),0)*IF(JF$18&gt;=MAX($IC$18:JE$18),MIN((JF$18-MAX($IC$18:JE$18)),(JF$18-JE$18)),0)</f>
        <v>0</v>
      </c>
      <c r="JG55" s="1">
        <f>+IF($E55=JG$22,VLOOKUP($C55,Input!$A$8:$IA$39,MATCH(JG$21,Input!$A$6:$IA$6,0),FALSE),0)*IF(JG$19&gt;=MAX($IC$19:JF$19),MIN((JG$19-MAX($IC$19:JF$19)),(JG$19-JF$19)),0)+IF($E55=JG$22,VLOOKUP($C55,Input!$A$8:$IA$39,MATCH(JG$21,Input!$A$6:$IA$6,0),FALSE),0)*IF(JG$18&gt;=MAX($IC$18:JF$18),MIN((JG$18-MAX($IC$18:JF$18)),(JG$18-JF$18)),0)</f>
        <v>0</v>
      </c>
      <c r="JH55" s="1">
        <f>+IF($E55=JH$22,VLOOKUP($C55,Input!$A$8:$IA$39,MATCH(JH$21,Input!$A$6:$IA$6,0),FALSE),0)*IF(JH$19&gt;=MAX($IC$19:JG$19),MIN((JH$19-MAX($IC$19:JG$19)),(JH$19-JG$19)),0)+IF($E55=JH$22,VLOOKUP($C55,Input!$A$8:$IA$39,MATCH(JH$21,Input!$A$6:$IA$6,0),FALSE),0)*IF(JH$18&gt;=MAX($IC$18:JG$18),MIN((JH$18-MAX($IC$18:JG$18)),(JH$18-JG$18)),0)</f>
        <v>0</v>
      </c>
      <c r="JI55" s="1">
        <f>+IF($E55=JI$22,VLOOKUP($C55,Input!$A$8:$IA$39,MATCH(JI$21,Input!$A$6:$IA$6,0),FALSE),0)*IF(JI$19&gt;=MAX($IC$19:JH$19),MIN((JI$19-MAX($IC$19:JH$19)),(JI$19-JH$19)),0)+IF($E55=JI$22,VLOOKUP($C55,Input!$A$8:$IA$39,MATCH(JI$21,Input!$A$6:$IA$6,0),FALSE),0)*IF(JI$18&gt;=MAX($IC$18:JH$18),MIN((JI$18-MAX($IC$18:JH$18)),(JI$18-JH$18)),0)</f>
        <v>0</v>
      </c>
      <c r="JJ55" s="1">
        <f>+IF($E55=JJ$22,VLOOKUP($C55,Input!$A$8:$IA$39,MATCH(JJ$21,Input!$A$6:$IA$6,0),FALSE),0)*IF(JJ$19&gt;=MAX($IC$19:JI$19),MIN((JJ$19-MAX($IC$19:JI$19)),(JJ$19-JI$19)),0)+IF($E55=JJ$22,VLOOKUP($C55,Input!$A$8:$IA$39,MATCH(JJ$21,Input!$A$6:$IA$6,0),FALSE),0)*IF(JJ$18&gt;=MAX($IC$18:JI$18),MIN((JJ$18-MAX($IC$18:JI$18)),(JJ$18-JI$18)),0)</f>
        <v>0</v>
      </c>
      <c r="JK55" s="1">
        <f>+IF($E55=JK$22,VLOOKUP($C55,Input!$A$8:$IA$39,MATCH(JK$21,Input!$A$6:$IA$6,0),FALSE),0)*IF(JK$19&gt;=MAX($IC$19:JJ$19),MIN((JK$19-MAX($IC$19:JJ$19)),(JK$19-JJ$19)),0)+IF($E55=JK$22,VLOOKUP($C55,Input!$A$8:$IA$39,MATCH(JK$21,Input!$A$6:$IA$6,0),FALSE),0)*IF(JK$18&gt;=MAX($IC$18:JJ$18),MIN((JK$18-MAX($IC$18:JJ$18)),(JK$18-JJ$18)),0)</f>
        <v>0</v>
      </c>
      <c r="JL55" s="1">
        <f>+IF($E55=JL$22,VLOOKUP($C55,Input!$A$8:$IA$39,MATCH(JL$21,Input!$A$6:$IA$6,0),FALSE),0)*IF(JL$19&gt;=MAX($IC$19:JK$19),MIN((JL$19-MAX($IC$19:JK$19)),(JL$19-JK$19)),0)+IF($E55=JL$22,VLOOKUP($C55,Input!$A$8:$IA$39,MATCH(JL$21,Input!$A$6:$IA$6,0),FALSE),0)*IF(JL$18&gt;=MAX($IC$18:JK$18),MIN((JL$18-MAX($IC$18:JK$18)),(JL$18-JK$18)),0)</f>
        <v>0</v>
      </c>
      <c r="JN55" t="str">
        <f>+VLOOKUP($C55,Input!$A$8:$GZ$39,MATCH(JN$21,Input!$A$6:$GZ$6,0),FALSE)</f>
        <v>CNG Station Maint in fuel price</v>
      </c>
      <c r="JO55" s="1">
        <f>IF($E55+$I55+$D$7&lt;=JO$22,0,IF(JO$22-$D$7&gt;=$E55,VLOOKUP($C55,Input!$A$8:$GZ$39,MATCH(JO$21,Input!$A$6:$GZ$6,0),FALSE),0)*$F55/$G55)*$D55</f>
        <v>0</v>
      </c>
      <c r="JP55" s="1">
        <f>IF($E55+$I55+$D$7&lt;=JP$22,0,IF(JP$22-$D$7&gt;=$E55,VLOOKUP($C55,Input!$A$8:$GZ$39,MATCH(JP$21,Input!$A$6:$GZ$6,0),FALSE),0)*$F55/$G55)*$D55</f>
        <v>0</v>
      </c>
      <c r="JQ55" s="1">
        <f>IF($E55+$I55+$D$7&lt;=JQ$22,0,IF(JQ$22-$D$7&gt;=$E55,VLOOKUP($C55,Input!$A$8:$GZ$39,MATCH(JQ$21,Input!$A$6:$GZ$6,0),FALSE),0)*$F55/$G55)*$D55</f>
        <v>0</v>
      </c>
      <c r="JR55" s="1">
        <f>IF($E55+$I55+$D$7&lt;=JR$22,0,IF(JR$22-$D$7&gt;=$E55,VLOOKUP($C55,Input!$A$8:$GZ$39,MATCH(JR$21,Input!$A$6:$GZ$6,0),FALSE),0)*$F55/$G55)*$D55</f>
        <v>0</v>
      </c>
      <c r="JS55" s="1">
        <f>IF($E55+$I55+$D$7&lt;=JS$22,0,IF(JS$22-$D$7&gt;=$E55,VLOOKUP($C55,Input!$A$8:$GZ$39,MATCH(JS$21,Input!$A$6:$GZ$6,0),FALSE),0)*$F55/$G55)*$D55</f>
        <v>0</v>
      </c>
      <c r="JT55" s="1">
        <f>IF($E55+$I55+$D$7&lt;=JT$22,0,IF(JT$22-$D$7&gt;=$E55,VLOOKUP($C55,Input!$A$8:$GZ$39,MATCH(JT$21,Input!$A$6:$GZ$6,0),FALSE),0)*$F55/$G55)*$D55</f>
        <v>0</v>
      </c>
      <c r="JU55" s="1">
        <f>IF($E55+$I55+$D$7&lt;=JU$22,0,IF(JU$22-$D$7&gt;=$E55,VLOOKUP($C55,Input!$A$8:$GZ$39,MATCH(JU$21,Input!$A$6:$GZ$6,0),FALSE),0)*$F55/$G55)*$D55</f>
        <v>0</v>
      </c>
      <c r="JV55" s="1">
        <f>IF($E55+$I55+$D$7&lt;=JV$22,0,IF(JV$22-$D$7&gt;=$E55,VLOOKUP($C55,Input!$A$8:$GZ$39,MATCH(JV$21,Input!$A$6:$GZ$6,0),FALSE),0)*$F55/$G55)*$D55</f>
        <v>0</v>
      </c>
      <c r="JW55" s="1">
        <f>IF($E55+$I55+$D$7&lt;=JW$22,0,IF(JW$22-$D$7&gt;=$E55,VLOOKUP($C55,Input!$A$8:$GZ$39,MATCH(JW$21,Input!$A$6:$GZ$6,0),FALSE),0)*$F55/$G55)*$D55</f>
        <v>0</v>
      </c>
      <c r="JX55" s="1">
        <f>IF($E55+$I55+$D$7&lt;=JX$22,0,IF(JX$22-$D$7&gt;=$E55,VLOOKUP($C55,Input!$A$8:$GZ$39,MATCH(JX$21,Input!$A$6:$GZ$6,0),FALSE),0)*$F55/$G55)*$D55</f>
        <v>0</v>
      </c>
      <c r="JY55" s="1">
        <f>IF($E55+$I55+$D$7&lt;=JY$22,0,IF(JY$22-$D$7&gt;=$E55,VLOOKUP($C55,Input!$A$8:$GZ$39,MATCH(JY$21,Input!$A$6:$GZ$6,0),FALSE),0)*$F55/$G55)*$D55</f>
        <v>0</v>
      </c>
      <c r="JZ55" s="1">
        <f>IF($E55+$I55+$D$7&lt;=JZ$22,0,IF(JZ$22-$D$7&gt;=$E55,VLOOKUP($C55,Input!$A$8:$GZ$39,MATCH(JZ$21,Input!$A$6:$GZ$6,0),FALSE),0)*$F55/$G55)*$D55</f>
        <v>0</v>
      </c>
      <c r="KA55" s="1">
        <f>IF($E55+$I55+$D$7&lt;=KA$22,0,IF(KA$22-$D$7&gt;=$E55,VLOOKUP($C55,Input!$A$8:$GZ$39,MATCH(KA$21,Input!$A$6:$GZ$6,0),FALSE),0)*$F55/$G55)*$D55</f>
        <v>0</v>
      </c>
      <c r="KB55" s="1">
        <f>IF($E55+$I55+$D$7&lt;=KB$22,0,IF(KB$22-$D$7&gt;=$E55,VLOOKUP($C55,Input!$A$8:$GZ$39,MATCH(KB$21,Input!$A$6:$GZ$6,0),FALSE),0)*$F55/$G55)*$D55</f>
        <v>0</v>
      </c>
      <c r="KC55" s="1">
        <f>IF($E55+$I55+$D$7&lt;=KC$22,0,IF(KC$22-$D$7&gt;=$E55,VLOOKUP($C55,Input!$A$8:$GZ$39,MATCH(KC$21,Input!$A$6:$GZ$6,0),FALSE),0)*$F55/$G55)*$D55</f>
        <v>0</v>
      </c>
      <c r="KD55" s="1">
        <f>IF($E55+$I55+$D$7&lt;=KD$22,0,IF(KD$22-$D$7&gt;=$E55,VLOOKUP($C55,Input!$A$8:$GZ$39,MATCH(KD$21,Input!$A$6:$GZ$6,0),FALSE),0)*$F55/$G55)*$D55</f>
        <v>0</v>
      </c>
      <c r="KE55" s="1">
        <f>IF($E55+$I55+$D$7&lt;=KE$22,0,IF(KE$22-$D$7&gt;=$E55,VLOOKUP($C55,Input!$A$8:$GZ$39,MATCH(KE$21,Input!$A$6:$GZ$6,0),FALSE),0)*$F55/$G55)*$D55</f>
        <v>0</v>
      </c>
      <c r="KF55" s="1">
        <f>IF($E55+$I55+$D$7&lt;=KF$22,0,IF(KF$22-$D$7&gt;=$E55,VLOOKUP($C55,Input!$A$8:$GZ$39,MATCH(KF$21,Input!$A$6:$GZ$6,0),FALSE),0)*$F55/$G55)*$D55</f>
        <v>0</v>
      </c>
      <c r="KG55" s="1">
        <f>IF($E55+$I55+$D$7&lt;=KG$22,0,IF(KG$22-$D$7&gt;=$E55,VLOOKUP($C55,Input!$A$8:$GZ$39,MATCH(KG$21,Input!$A$6:$GZ$6,0),FALSE),0)*$F55/$G55)*$D55</f>
        <v>0</v>
      </c>
      <c r="KH55" s="1">
        <f>IF($E55+$I55+$D$7&lt;=KH$22,0,IF(KH$22-$D$7&gt;=$E55,VLOOKUP($C55,Input!$A$8:$GZ$39,MATCH(KH$21,Input!$A$6:$GZ$6,0),FALSE),0)*$F55/$G55)*$D55</f>
        <v>0</v>
      </c>
      <c r="KI55" s="1">
        <f>IF($E55+$I55+$D$7&lt;=KI$22,0,IF(KI$22-$D$7&gt;=$E55,VLOOKUP($C55,Input!$A$8:$GZ$39,MATCH(KI$21,Input!$A$6:$GZ$6,0),FALSE),0)*$F55/$G55)*$D55</f>
        <v>0</v>
      </c>
      <c r="KJ55" s="1">
        <f>IF($E55+$I55+$D$7&lt;=KJ$22,0,IF(KJ$22-$D$7&gt;=$E55,VLOOKUP($C55,Input!$A$8:$GZ$39,MATCH(KJ$21,Input!$A$6:$GZ$6,0),FALSE),0)*$F55/$G55)*$D55</f>
        <v>0</v>
      </c>
      <c r="KK55" s="1">
        <f>IF($E55+$I55+$D$7&lt;=KK$22,0,IF(KK$22-$D$7&gt;=$E55,VLOOKUP($C55,Input!$A$8:$GZ$39,MATCH(KK$21,Input!$A$6:$GZ$6,0),FALSE),0)*$F55/$G55)*$D55</f>
        <v>0</v>
      </c>
      <c r="KL55" s="1">
        <f>IF($E55+$I55+$D$7&lt;=KL$22,0,IF(KL$22-$D$7&gt;=$E55,VLOOKUP($C55,Input!$A$8:$GZ$39,MATCH(KL$21,Input!$A$6:$GZ$6,0),FALSE),0)*$F55/$G55)*$D55</f>
        <v>0</v>
      </c>
      <c r="KM55" s="1">
        <f>IF($E55+$I55+$D$7&lt;=KM$22,0,IF(KM$22-$D$7&gt;=$E55,VLOOKUP($C55,Input!$A$8:$GZ$39,MATCH(KM$21,Input!$A$6:$GZ$6,0),FALSE),0)*$F55/$G55)*$D55</f>
        <v>0</v>
      </c>
      <c r="KN55" s="1">
        <f>IF($E55+$I55+$D$7&lt;=KN$22,0,IF(KN$22-$D$7&gt;=$E55,VLOOKUP($C55,Input!$A$8:$GZ$39,MATCH(KN$21,Input!$A$6:$GZ$6,0),FALSE),0)*$F55/$G55)*$D55</f>
        <v>0</v>
      </c>
      <c r="KO55" s="1">
        <f>IF($E55+$I55+$D$7&lt;=KO$22,0,IF(KO$22-$D$7&gt;=$E55,VLOOKUP($C55,Input!$A$8:$GZ$39,MATCH(KO$21,Input!$A$6:$GZ$6,0),FALSE),0)*$F55/$G55)*$D55</f>
        <v>0</v>
      </c>
      <c r="KP55" s="1">
        <f>IF($E55+$I55+$D$7&lt;=KP$22,0,IF(KP$22-$D$7&gt;=$E55,VLOOKUP($C55,Input!$A$8:$GZ$39,MATCH(KP$21,Input!$A$6:$GZ$6,0),FALSE),0)*$F55/$G55)*$D55</f>
        <v>0</v>
      </c>
      <c r="KQ55" s="1">
        <f>IF($E55+$I55+$D$7&lt;=KQ$22,0,IF(KQ$22-$D$7&gt;=$E55,VLOOKUP($C55,Input!$A$8:$GZ$39,MATCH(KQ$21,Input!$A$6:$GZ$6,0),FALSE),0)*$F55/$G55)*$D55</f>
        <v>0</v>
      </c>
      <c r="KR55" s="1">
        <f>IF($E55+$I55+$D$7&lt;=KR$22,0,IF(KR$22-$D$7&gt;=$E55,VLOOKUP($C55,Input!$A$8:$GZ$39,MATCH(KR$21,Input!$A$6:$GZ$6,0),FALSE),0)*$F55/$G55)*$D55</f>
        <v>0</v>
      </c>
      <c r="KS55" s="1">
        <f>IF($E55+$I55+$D$7&lt;=KS$22,0,IF(KS$22-$D$7&gt;=$E55,VLOOKUP($C55,Input!$A$8:$GZ$39,MATCH(KS$21,Input!$A$6:$GZ$6,0),FALSE),0)*$F55/$G55)*$D55</f>
        <v>0</v>
      </c>
      <c r="KT55" s="1">
        <f>IF($E55+$I55+$D$7&lt;=KT$22,0,IF(KT$22-$D$7&gt;=$E55,VLOOKUP($C55,Input!$A$8:$GZ$39,MATCH(KT$21,Input!$A$6:$GZ$6,0),FALSE),0)*$F55/$G55)*$D55</f>
        <v>0</v>
      </c>
      <c r="KU55" s="1">
        <f>IF($E55+$I55+$D$7&lt;=KU$22,0,IF(KU$22-$D$7&gt;=$E55,VLOOKUP($C55,Input!$A$8:$GZ$39,MATCH(KU$21,Input!$A$6:$GZ$6,0),FALSE),0)*$F55/$G55)*$D55</f>
        <v>0</v>
      </c>
      <c r="KV55" s="1">
        <f>IF($E55+$I55+$D$7&lt;=KV$22,0,IF(KV$22-$D$7&gt;=$E55,VLOOKUP($C55,Input!$A$8:$GZ$39,MATCH(KV$21,Input!$A$6:$GZ$6,0),FALSE),0)*$F55/$G55)*$D55</f>
        <v>0</v>
      </c>
      <c r="KW55" s="1">
        <f>IF($E55+$I55+$D$7&lt;=KW$22,0,IF(KW$22-$D$7&gt;=$E55,VLOOKUP($C55,Input!$A$8:$GZ$39,MATCH(KW$21,Input!$A$6:$GZ$6,0),FALSE),0)*$F55/$G55)*$D55</f>
        <v>0</v>
      </c>
      <c r="KY55" t="str">
        <f>VLOOKUP($C55,Input!$A$8:$HV$39,MATCH(KY$21,Input!$A$6:$HV$6,0),FALSE)</f>
        <v xml:space="preserve">CNG (compressed and at pump, including station maintenance) </v>
      </c>
      <c r="KZ55" s="1">
        <f>IF($E55+$I55+$D$7&lt;=KZ$22,0,IF(KZ$22-$D$7&gt;=$E55,VLOOKUP($C55,Input!$A$8:$HV$39,MATCH(KZ$21,Input!$A$6:$HV$6,0),FALSE)/$G55*$F55,0))*$D55</f>
        <v>0</v>
      </c>
      <c r="LA55" s="1">
        <f>IF($E55+$I55+$D$7&lt;=LA$22,0,IF(LA$22-$D$7&gt;=$E55,VLOOKUP($C55,Input!$A$8:$HV$39,MATCH(LA$21,Input!$A$6:$HV$6,0),FALSE)/$G55*$F55,0))*$D55</f>
        <v>0</v>
      </c>
      <c r="LB55" s="1">
        <f>IF($E55+$I55+$D$7&lt;=LB$22,0,IF(LB$22-$D$7&gt;=$E55,VLOOKUP($C55,Input!$A$8:$HV$39,MATCH(LB$21,Input!$A$6:$HV$6,0),FALSE)/$G55*$F55,0))*$D55</f>
        <v>0</v>
      </c>
      <c r="LC55" s="1">
        <f>IF($E55+$I55+$D$7&lt;=LC$22,0,IF(LC$22-$D$7&gt;=$E55,VLOOKUP($C55,Input!$A$8:$HV$39,MATCH(LC$21,Input!$A$6:$HV$6,0),FALSE)/$G55*$F55,0))*$D55</f>
        <v>0</v>
      </c>
      <c r="LD55" s="1">
        <f>IF($E55+$I55+$D$7&lt;=LD$22,0,IF(LD$22-$D$7&gt;=$E55,VLOOKUP($C55,Input!$A$8:$HV$39,MATCH(LD$21,Input!$A$6:$HV$6,0),FALSE)/$G55*$F55,0))*$D55</f>
        <v>0</v>
      </c>
      <c r="LE55" s="1">
        <f>IF($E55+$I55+$D$7&lt;=LE$22,0,IF(LE$22-$D$7&gt;=$E55,VLOOKUP($C55,Input!$A$8:$HV$39,MATCH(LE$21,Input!$A$6:$HV$6,0),FALSE)/$G55*$F55,0))*$D55</f>
        <v>0</v>
      </c>
      <c r="LF55" s="1">
        <f>IF($E55+$I55+$D$7&lt;=LF$22,0,IF(LF$22-$D$7&gt;=$E55,VLOOKUP($C55,Input!$A$8:$HV$39,MATCH(LF$21,Input!$A$6:$HV$6,0),FALSE)/$G55*$F55,0))*$D55</f>
        <v>0</v>
      </c>
      <c r="LG55" s="1">
        <f>IF($E55+$I55+$D$7&lt;=LG$22,0,IF(LG$22-$D$7&gt;=$E55,VLOOKUP($C55,Input!$A$8:$HV$39,MATCH(LG$21,Input!$A$6:$HV$6,0),FALSE)/$G55*$F55,0))*$D55</f>
        <v>0</v>
      </c>
      <c r="LH55" s="1">
        <f>IF($E55+$I55+$D$7&lt;=LH$22,0,IF(LH$22-$D$7&gt;=$E55,VLOOKUP($C55,Input!$A$8:$HV$39,MATCH(LH$21,Input!$A$6:$HV$6,0),FALSE)/$G55*$F55,0))*$D55</f>
        <v>0</v>
      </c>
      <c r="LI55" s="1">
        <f>IF($E55+$I55+$D$7&lt;=LI$22,0,IF(LI$22-$D$7&gt;=$E55,VLOOKUP($C55,Input!$A$8:$HV$39,MATCH(LI$21,Input!$A$6:$HV$6,0),FALSE)/$G55*$F55,0))*$D55</f>
        <v>0</v>
      </c>
      <c r="LJ55" s="1">
        <f>IF($E55+$I55+$D$7&lt;=LJ$22,0,IF(LJ$22-$D$7&gt;=$E55,VLOOKUP($C55,Input!$A$8:$HV$39,MATCH(LJ$21,Input!$A$6:$HV$6,0),FALSE)/$G55*$F55,0))*$D55</f>
        <v>0</v>
      </c>
      <c r="LK55" s="1">
        <f>IF($E55+$I55+$D$7&lt;=LK$22,0,IF(LK$22-$D$7&gt;=$E55,VLOOKUP($C55,Input!$A$8:$HV$39,MATCH(LK$21,Input!$A$6:$HV$6,0),FALSE)/$G55*$F55,0))*$D55</f>
        <v>0</v>
      </c>
      <c r="LL55" s="1">
        <f>IF($E55+$I55+$D$7&lt;=LL$22,0,IF(LL$22-$D$7&gt;=$E55,VLOOKUP($C55,Input!$A$8:$HV$39,MATCH(LL$21,Input!$A$6:$HV$6,0),FALSE)/$G55*$F55,0))*$D55</f>
        <v>0</v>
      </c>
      <c r="LM55" s="1">
        <f>IF($E55+$I55+$D$7&lt;=LM$22,0,IF(LM$22-$D$7&gt;=$E55,VLOOKUP($C55,Input!$A$8:$HV$39,MATCH(LM$21,Input!$A$6:$HV$6,0),FALSE)/$G55*$F55,0))*$D55</f>
        <v>0</v>
      </c>
      <c r="LN55" s="1">
        <f>IF($E55+$I55+$D$7&lt;=LN$22,0,IF(LN$22-$D$7&gt;=$E55,VLOOKUP($C55,Input!$A$8:$HV$39,MATCH(LN$21,Input!$A$6:$HV$6,0),FALSE)/$G55*$F55,0))*$D55</f>
        <v>0</v>
      </c>
      <c r="LO55" s="1">
        <f>IF($E55+$I55+$D$7&lt;=LO$22,0,IF(LO$22-$D$7&gt;=$E55,VLOOKUP($C55,Input!$A$8:$HV$39,MATCH(LO$21,Input!$A$6:$HV$6,0),FALSE)/$G55*$F55,0))*$D55</f>
        <v>0</v>
      </c>
      <c r="LP55" s="1">
        <f>IF($E55+$I55+$D$7&lt;=LP$22,0,IF(LP$22-$D$7&gt;=$E55,VLOOKUP($C55,Input!$A$8:$HV$39,MATCH(LP$21,Input!$A$6:$HV$6,0),FALSE)/$G55*$F55,0))*$D55</f>
        <v>0</v>
      </c>
      <c r="LQ55" s="1">
        <f>IF($E55+$I55+$D$7&lt;=LQ$22,0,IF(LQ$22-$D$7&gt;=$E55,VLOOKUP($C55,Input!$A$8:$HV$39,MATCH(LQ$21,Input!$A$6:$HV$6,0),FALSE)/$G55*$F55,0))*$D55</f>
        <v>0</v>
      </c>
      <c r="LR55" s="1">
        <f>IF($E55+$I55+$D$7&lt;=LR$22,0,IF(LR$22-$D$7&gt;=$E55,VLOOKUP($C55,Input!$A$8:$HV$39,MATCH(LR$21,Input!$A$6:$HV$6,0),FALSE)/$G55*$F55,0))*$D55</f>
        <v>0</v>
      </c>
      <c r="LS55" s="1">
        <f>IF($E55+$I55+$D$7&lt;=LS$22,0,IF(LS$22-$D$7&gt;=$E55,VLOOKUP($C55,Input!$A$8:$HV$39,MATCH(LS$21,Input!$A$6:$HV$6,0),FALSE)/$G55*$F55,0))*$D55</f>
        <v>0</v>
      </c>
      <c r="LT55" s="1">
        <f>IF($E55+$I55+$D$7&lt;=LT$22,0,IF(LT$22-$D$7&gt;=$E55,VLOOKUP($C55,Input!$A$8:$HV$39,MATCH(LT$21,Input!$A$6:$HV$6,0),FALSE)/$G55*$F55,0))*$D55</f>
        <v>0</v>
      </c>
      <c r="LU55" s="1">
        <f>IF($E55+$I55+$D$7&lt;=LU$22,0,IF(LU$22-$D$7&gt;=$E55,VLOOKUP($C55,Input!$A$8:$HV$39,MATCH(LU$21,Input!$A$6:$HV$6,0),FALSE)/$G55*$F55,0))*$D55</f>
        <v>0</v>
      </c>
      <c r="LV55" s="1">
        <f>IF($E55+$I55+$D$7&lt;=LV$22,0,IF(LV$22-$D$7&gt;=$E55,VLOOKUP($C55,Input!$A$8:$HV$39,MATCH(LV$21,Input!$A$6:$HV$6,0),FALSE)/$G55*$F55,0))*$D55</f>
        <v>0</v>
      </c>
      <c r="LW55" s="1">
        <f>IF($E55+$I55+$D$7&lt;=LW$22,0,IF(LW$22-$D$7&gt;=$E55,VLOOKUP($C55,Input!$A$8:$HV$39,MATCH(LW$21,Input!$A$6:$HV$6,0),FALSE)/$G55*$F55,0))*$D55</f>
        <v>0</v>
      </c>
      <c r="LX55" s="1">
        <f>IF($E55+$I55+$D$7&lt;=LX$22,0,IF(LX$22-$D$7&gt;=$E55,VLOOKUP($C55,Input!$A$8:$HV$39,MATCH(LX$21,Input!$A$6:$HV$6,0),FALSE)/$G55*$F55,0))*$D55</f>
        <v>0</v>
      </c>
      <c r="LY55" s="1">
        <f>IF($E55+$I55+$D$7&lt;=LY$22,0,IF(LY$22-$D$7&gt;=$E55,VLOOKUP($C55,Input!$A$8:$HV$39,MATCH(LY$21,Input!$A$6:$HV$6,0),FALSE)/$G55*$F55,0))*$D55</f>
        <v>0</v>
      </c>
      <c r="LZ55" s="1">
        <f>IF($E55+$I55+$D$7&lt;=LZ$22,0,IF(LZ$22-$D$7&gt;=$E55,VLOOKUP($C55,Input!$A$8:$HV$39,MATCH(LZ$21,Input!$A$6:$HV$6,0),FALSE)/$G55*$F55,0))*$D55</f>
        <v>0</v>
      </c>
      <c r="MA55" s="1">
        <f>IF($E55+$I55+$D$7&lt;=MA$22,0,IF(MA$22-$D$7&gt;=$E55,VLOOKUP($C55,Input!$A$8:$HV$39,MATCH(MA$21,Input!$A$6:$HV$6,0),FALSE)/$G55*$F55,0))*$D55</f>
        <v>0</v>
      </c>
      <c r="MB55" s="1">
        <f>IF($E55+$I55+$D$7&lt;=MB$22,0,IF(MB$22-$D$7&gt;=$E55,VLOOKUP($C55,Input!$A$8:$HV$39,MATCH(MB$21,Input!$A$6:$HV$6,0),FALSE)/$G55*$F55,0))*$D55</f>
        <v>0</v>
      </c>
      <c r="MC55" s="1">
        <f>IF($E55+$I55+$D$7&lt;=MC$22,0,IF(MC$22-$D$7&gt;=$E55,VLOOKUP($C55,Input!$A$8:$HV$39,MATCH(MC$21,Input!$A$6:$HV$6,0),FALSE)/$G55*$F55,0))*$D55</f>
        <v>0</v>
      </c>
      <c r="MD55" s="1">
        <f>IF($E55+$I55+$D$7&lt;=MD$22,0,IF(MD$22-$D$7&gt;=$E55,VLOOKUP($C55,Input!$A$8:$HV$39,MATCH(MD$21,Input!$A$6:$HV$6,0),FALSE)/$G55*$F55,0))*$D55</f>
        <v>0</v>
      </c>
      <c r="ME55" s="1">
        <f>IF($E55+$I55+$D$7&lt;=ME$22,0,IF(ME$22-$D$7&gt;=$E55,VLOOKUP($C55,Input!$A$8:$HV$39,MATCH(ME$21,Input!$A$6:$HV$6,0),FALSE)/$G55*$F55,0))*$D55</f>
        <v>0</v>
      </c>
      <c r="MF55" s="1">
        <f>IF($E55+$I55+$D$7&lt;=MF$22,0,IF(MF$22-$D$7&gt;=$E55,VLOOKUP($C55,Input!$A$8:$HV$39,MATCH(MF$21,Input!$A$6:$HV$6,0),FALSE)/$G55*$F55,0))*$D55</f>
        <v>6127800.9295146177</v>
      </c>
      <c r="MG55" s="1">
        <f>IF($E55+$I55+$D$7&lt;=MG$22,0,IF(MG$22-$D$7&gt;=$E55,VLOOKUP($C55,Input!$A$8:$HV$39,MATCH(MG$21,Input!$A$6:$HV$6,0),FALSE)/$G55*$F55,0))*$D55</f>
        <v>6136766.6583126262</v>
      </c>
      <c r="MH55" s="1">
        <f>IF($E55+$I55+$D$7&lt;=MH$22,0,IF(MH$22-$D$7&gt;=$E55,VLOOKUP($C55,Input!$A$8:$HV$39,MATCH(MH$21,Input!$A$6:$HV$6,0),FALSE)/$G55*$F55,0))*$D55</f>
        <v>6163232.1964207347</v>
      </c>
      <c r="MI55" s="1">
        <f>IF($E55+$I55+$D$7&lt;=MI$22,0,IF(MI$22-$D$7&gt;=$E55,VLOOKUP($C55,Input!$A$8:$HV$39,MATCH(MI$21,Input!$A$6:$HV$6,0),FALSE)/$G55*$F55,0))*$D55</f>
        <v>6200756.8754511187</v>
      </c>
      <c r="MJ55" s="1">
        <f>IF($E55+$I55+$D$7&lt;=MJ$22,0,IF(MJ$22-$D$7&gt;=$E55,VLOOKUP($C55,Input!$A$8:$HV$39,MATCH(MJ$21,Input!$A$6:$HV$6,0),FALSE)/$G55*$F55,0))*$D55</f>
        <v>6235614.1157868989</v>
      </c>
      <c r="MK55" s="1">
        <f>IF($E55+$I55+$D$7&lt;=MK$22,0,IF(MK$22-$D$7&gt;=$E55,VLOOKUP($C55,Input!$A$8:$HV$39,MATCH(MK$21,Input!$A$6:$HV$6,0),FALSE)/$G55*$F55,0))*$D55</f>
        <v>6248674.3486202052</v>
      </c>
      <c r="ML55" s="1">
        <f>IF($E55+$I55+$D$7&lt;=ML$22,0,IF(ML$22-$D$7&gt;=$E55,VLOOKUP($C55,Input!$A$8:$HV$39,MATCH(ML$21,Input!$A$6:$HV$6,0),FALSE)/$G55*$F55,0))*$D55</f>
        <v>6250874.0315677188</v>
      </c>
      <c r="MM55" s="1">
        <f>IF($E55+$I55+$D$7&lt;=MM$22,0,IF(MM$22-$D$7&gt;=$E55,VLOOKUP($C55,Input!$A$8:$HV$39,MATCH(MM$21,Input!$A$6:$HV$6,0),FALSE)/$G55*$F55,0))*$D55</f>
        <v>6268422.2577007655</v>
      </c>
      <c r="MN55" s="1">
        <f>IF($E55+$I55+$D$7&lt;=MN$22,0,IF(MN$22-$D$7&gt;=$E55,VLOOKUP($C55,Input!$A$8:$HV$39,MATCH(MN$21,Input!$A$6:$HV$6,0),FALSE)/$G55*$F55,0))*$D55</f>
        <v>6278695.2407182809</v>
      </c>
      <c r="MO55" s="1">
        <f>IF($E55+$I55+$D$7&lt;=MO$22,0,IF(MO$22-$D$7&gt;=$E55,VLOOKUP($C55,Input!$A$8:$HV$39,MATCH(MO$21,Input!$A$6:$HV$6,0),FALSE)/$G55*$F55,0))*$D55</f>
        <v>6286769.3614123994</v>
      </c>
      <c r="MP55" s="1">
        <f>IF($E55+$I55+$D$7&lt;=MP$22,0,IF(MP$22-$D$7&gt;=$E55,VLOOKUP($C55,Input!$A$8:$HV$39,MATCH(MP$21,Input!$A$6:$HV$6,0),FALSE)/$G55*$F55,0))*$D55</f>
        <v>6316062.7702301256</v>
      </c>
      <c r="MQ55" s="1">
        <f>IF($E55+$I55+$D$7&lt;=MQ$22,0,IF(MQ$22-$D$7&gt;=$E55,VLOOKUP($C55,Input!$A$8:$HV$39,MATCH(MQ$21,Input!$A$6:$HV$6,0),FALSE)/$G55*$F55,0))*$D55</f>
        <v>6355220.4912547497</v>
      </c>
      <c r="MR55" s="1">
        <f>IF($E55+$I55+$D$7&lt;=MR$22,0,IF(MR$22-$D$7&gt;=$E55,VLOOKUP($C55,Input!$A$8:$HV$39,MATCH(MR$21,Input!$A$6:$HV$6,0),FALSE)/$G55*$F55,0))*$D55</f>
        <v>6402678.4149179179</v>
      </c>
      <c r="MS55" s="1">
        <f>IF($E55+$I55+$D$7&lt;=MS$22,0,IF(MS$22-$D$7&gt;=$E55,VLOOKUP($C55,Input!$A$8:$HV$39,MATCH(MS$21,Input!$A$6:$HV$6,0),FALSE)/$G55*$F55,0))*$D55</f>
        <v>6453724.5175357601</v>
      </c>
      <c r="MT55" s="1">
        <f>IF($E55+$I55+$D$7&lt;=MT$22,0,IF(MT$22-$D$7&gt;=$E55,VLOOKUP($C55,Input!$A$8:$HV$39,MATCH(MT$21,Input!$A$6:$HV$6,0),FALSE)/$G55*$F55,0))*$D55</f>
        <v>0</v>
      </c>
      <c r="MU55" s="1">
        <f>IF($E55+$I55+$D$7&lt;=MU$22,0,IF(MU$22-$D$7&gt;=$E55,VLOOKUP($C55,Input!$A$8:$HV$39,MATCH(MU$21,Input!$A$6:$HV$6,0),FALSE)/$G55*$F55,0))*$D55</f>
        <v>0</v>
      </c>
      <c r="MV55" s="1">
        <f>IF($E55+$I55+$D$7&lt;=MV$22,0,IF(MV$22-$D$7&gt;=$E55,VLOOKUP($C55,Input!$A$8:$HV$39,MATCH(MV$21,Input!$A$6:$HV$6,0),FALSE)/$G55*$F55,0))*$D55</f>
        <v>0</v>
      </c>
      <c r="MW55" s="1">
        <f>IF($E55+$I55+$D$7&lt;=MW$22,0,IF(MW$22-$D$7&gt;=$E55,VLOOKUP($C55,Input!$A$8:$HV$39,MATCH(MW$21,Input!$A$6:$HV$6,0),FALSE)/$G55*$F55,0))*$D55</f>
        <v>0</v>
      </c>
      <c r="MX55" s="1">
        <f>IF($E55+$I55+$D$7&lt;=MX$22,0,IF(MX$22-$D$7&gt;=$E55,VLOOKUP($C55,Input!$A$8:$HV$39,MATCH(MX$21,Input!$A$6:$HV$6,0),FALSE)/$G55*$F55,0))*$D55</f>
        <v>0</v>
      </c>
      <c r="MZ55" t="str">
        <f>VLOOKUP($C55,Input!$A$8:$HV$39,MATCH(MZ$21,Input!$A$6:$HV$6,0),FALSE)</f>
        <v>Fossil CNG LCFS Credit ($/DGE)</v>
      </c>
      <c r="NA55" s="1">
        <f>IF($E55+$I55+$D$7&lt;=NA$22,0,IF(NA$22-$D$7&gt;=$E55,-VLOOKUP($C55,Input!$A$8:$HV$39,MATCH(NA$21,Input!$A$6:$HV$6,0),FALSE)/$G55*$F55,0))*$D55*$G$4/100</f>
        <v>0</v>
      </c>
      <c r="NB55" s="1">
        <f>IF($E55+$I55+$D$7&lt;=NB$22,0,IF(NB$22-$D$7&gt;=$E55,-VLOOKUP($C55,Input!$A$8:$HV$39,MATCH(NB$21,Input!$A$6:$HV$6,0),FALSE)/$G55*$F55,0))*$D55*$G$4/100</f>
        <v>0</v>
      </c>
      <c r="NC55" s="1">
        <f>IF($E55+$I55+$D$7&lt;=NC$22,0,IF(NC$22-$D$7&gt;=$E55,-VLOOKUP($C55,Input!$A$8:$HV$39,MATCH(NC$21,Input!$A$6:$HV$6,0),FALSE)/$G55*$F55,0))*$D55*$G$4/100</f>
        <v>0</v>
      </c>
      <c r="ND55" s="1">
        <f>IF($E55+$I55+$D$7&lt;=ND$22,0,IF(ND$22-$D$7&gt;=$E55,-VLOOKUP($C55,Input!$A$8:$HV$39,MATCH(ND$21,Input!$A$6:$HV$6,0),FALSE)/$G55*$F55,0))*$D55*$G$4/100</f>
        <v>0</v>
      </c>
      <c r="NE55" s="1">
        <f>IF($E55+$I55+$D$7&lt;=NE$22,0,IF(NE$22-$D$7&gt;=$E55,-VLOOKUP($C55,Input!$A$8:$HV$39,MATCH(NE$21,Input!$A$6:$HV$6,0),FALSE)/$G55*$F55,0))*$D55*$G$4/100</f>
        <v>0</v>
      </c>
      <c r="NF55" s="1">
        <f>IF($E55+$I55+$D$7&lt;=NF$22,0,IF(NF$22-$D$7&gt;=$E55,-VLOOKUP($C55,Input!$A$8:$HV$39,MATCH(NF$21,Input!$A$6:$HV$6,0),FALSE)/$G55*$F55,0))*$D55*$G$4/100</f>
        <v>0</v>
      </c>
      <c r="NG55" s="1">
        <f>IF($E55+$I55+$D$7&lt;=NG$22,0,IF(NG$22-$D$7&gt;=$E55,-VLOOKUP($C55,Input!$A$8:$HV$39,MATCH(NG$21,Input!$A$6:$HV$6,0),FALSE)/$G55*$F55,0))*$D55*$G$4/100</f>
        <v>0</v>
      </c>
      <c r="NH55" s="1">
        <f>IF($E55+$I55+$D$7&lt;=NH$22,0,IF(NH$22-$D$7&gt;=$E55,-VLOOKUP($C55,Input!$A$8:$HV$39,MATCH(NH$21,Input!$A$6:$HV$6,0),FALSE)/$G55*$F55,0))*$D55*$G$4/100</f>
        <v>0</v>
      </c>
      <c r="NI55" s="1">
        <f>IF($E55+$I55+$D$7&lt;=NI$22,0,IF(NI$22-$D$7&gt;=$E55,-VLOOKUP($C55,Input!$A$8:$HV$39,MATCH(NI$21,Input!$A$6:$HV$6,0),FALSE)/$G55*$F55,0))*$D55*$G$4/100</f>
        <v>0</v>
      </c>
      <c r="NJ55" s="1">
        <f>IF($E55+$I55+$D$7&lt;=NJ$22,0,IF(NJ$22-$D$7&gt;=$E55,-VLOOKUP($C55,Input!$A$8:$HV$39,MATCH(NJ$21,Input!$A$6:$HV$6,0),FALSE)/$G55*$F55,0))*$D55*$G$4/100</f>
        <v>0</v>
      </c>
      <c r="NK55" s="1">
        <f>IF($E55+$I55+$D$7&lt;=NK$22,0,IF(NK$22-$D$7&gt;=$E55,-VLOOKUP($C55,Input!$A$8:$HV$39,MATCH(NK$21,Input!$A$6:$HV$6,0),FALSE)/$G55*$F55,0))*$D55*$G$4/100</f>
        <v>0</v>
      </c>
      <c r="NL55" s="1">
        <f>IF($E55+$I55+$D$7&lt;=NL$22,0,IF(NL$22-$D$7&gt;=$E55,-VLOOKUP($C55,Input!$A$8:$HV$39,MATCH(NL$21,Input!$A$6:$HV$6,0),FALSE)/$G55*$F55,0))*$D55*$G$4/100</f>
        <v>0</v>
      </c>
      <c r="NM55" s="1">
        <f>IF($E55+$I55+$D$7&lt;=NM$22,0,IF(NM$22-$D$7&gt;=$E55,-VLOOKUP($C55,Input!$A$8:$HV$39,MATCH(NM$21,Input!$A$6:$HV$6,0),FALSE)/$G55*$F55,0))*$D55*$G$4/100</f>
        <v>0</v>
      </c>
      <c r="NN55" s="1">
        <f>IF($E55+$I55+$D$7&lt;=NN$22,0,IF(NN$22-$D$7&gt;=$E55,-VLOOKUP($C55,Input!$A$8:$HV$39,MATCH(NN$21,Input!$A$6:$HV$6,0),FALSE)/$G55*$F55,0))*$D55*$G$4/100</f>
        <v>0</v>
      </c>
      <c r="NO55" s="1">
        <f>IF($E55+$I55+$D$7&lt;=NO$22,0,IF(NO$22-$D$7&gt;=$E55,-VLOOKUP($C55,Input!$A$8:$HV$39,MATCH(NO$21,Input!$A$6:$HV$6,0),FALSE)/$G55*$F55,0))*$D55*$G$4/100</f>
        <v>0</v>
      </c>
      <c r="NP55" s="1">
        <f>IF($E55+$I55+$D$7&lt;=NP$22,0,IF(NP$22-$D$7&gt;=$E55,-VLOOKUP($C55,Input!$A$8:$HV$39,MATCH(NP$21,Input!$A$6:$HV$6,0),FALSE)/$G55*$F55,0))*$D55*$G$4/100</f>
        <v>0</v>
      </c>
      <c r="NQ55" s="1">
        <f>IF($E55+$I55+$D$7&lt;=NQ$22,0,IF(NQ$22-$D$7&gt;=$E55,-VLOOKUP($C55,Input!$A$8:$HV$39,MATCH(NQ$21,Input!$A$6:$HV$6,0),FALSE)/$G55*$F55,0))*$D55*$G$4/100</f>
        <v>-200214.46243298994</v>
      </c>
      <c r="NR55" s="1">
        <f>IF($E55+$I55+$D$7&lt;=NR$22,0,IF(NR$22-$D$7&gt;=$E55,-VLOOKUP($C55,Input!$A$8:$HV$39,MATCH(NR$21,Input!$A$6:$HV$6,0),FALSE)/$G55*$F55,0))*$D55*$G$4/100</f>
        <v>-200214.46243298994</v>
      </c>
      <c r="NS55" s="1">
        <f>IF($E55+$I55+$D$7&lt;=NS$22,0,IF(NS$22-$D$7&gt;=$E55,-VLOOKUP($C55,Input!$A$8:$HV$39,MATCH(NS$21,Input!$A$6:$HV$6,0),FALSE)/$G55*$F55,0))*$D55*$G$4/100</f>
        <v>-200214.46243298994</v>
      </c>
      <c r="NT55" s="1">
        <f>IF($E55+$I55+$D$7&lt;=NT$22,0,IF(NT$22-$D$7&gt;=$E55,-VLOOKUP($C55,Input!$A$8:$HV$39,MATCH(NT$21,Input!$A$6:$HV$6,0),FALSE)/$G55*$F55,0))*$D55*$G$4/100</f>
        <v>-200214.46243298994</v>
      </c>
      <c r="NU55" s="1">
        <f>IF($E55+$I55+$D$7&lt;=NU$22,0,IF(NU$22-$D$7&gt;=$E55,-VLOOKUP($C55,Input!$A$8:$HV$39,MATCH(NU$21,Input!$A$6:$HV$6,0),FALSE)/$G55*$F55,0))*$D55*$G$4/100</f>
        <v>-200214.46243298994</v>
      </c>
      <c r="NV55" s="1">
        <f>IF($E55+$I55+$D$7&lt;=NV$22,0,IF(NV$22-$D$7&gt;=$E55,-VLOOKUP($C55,Input!$A$8:$HV$39,MATCH(NV$21,Input!$A$6:$HV$6,0),FALSE)/$G55*$F55,0))*$D55*$G$4/100</f>
        <v>-200214.46243298994</v>
      </c>
      <c r="NW55" s="1">
        <f>IF($E55+$I55+$D$7&lt;=NW$22,0,IF(NW$22-$D$7&gt;=$E55,-VLOOKUP($C55,Input!$A$8:$HV$39,MATCH(NW$21,Input!$A$6:$HV$6,0),FALSE)/$G55*$F55,0))*$D55*$G$4/100</f>
        <v>-200214.46243298994</v>
      </c>
      <c r="NX55" s="1">
        <f>IF($E55+$I55+$D$7&lt;=NX$22,0,IF(NX$22-$D$7&gt;=$E55,-VLOOKUP($C55,Input!$A$8:$HV$39,MATCH(NX$21,Input!$A$6:$HV$6,0),FALSE)/$G55*$F55,0))*$D55*$G$4/100</f>
        <v>-200214.46243298994</v>
      </c>
      <c r="NY55" s="1">
        <f>IF($E55+$I55+$D$7&lt;=NY$22,0,IF(NY$22-$D$7&gt;=$E55,-VLOOKUP($C55,Input!$A$8:$HV$39,MATCH(NY$21,Input!$A$6:$HV$6,0),FALSE)/$G55*$F55,0))*$D55*$G$4/100</f>
        <v>-200214.46243298994</v>
      </c>
      <c r="NZ55" s="1">
        <f>IF($E55+$I55+$D$7&lt;=NZ$22,0,IF(NZ$22-$D$7&gt;=$E55,-VLOOKUP($C55,Input!$A$8:$HV$39,MATCH(NZ$21,Input!$A$6:$HV$6,0),FALSE)/$G55*$F55,0))*$D55*$G$4/100</f>
        <v>-200214.46243298994</v>
      </c>
      <c r="OA55" s="1">
        <f>IF($E55+$I55+$D$7&lt;=OA$22,0,IF(OA$22-$D$7&gt;=$E55,-VLOOKUP($C55,Input!$A$8:$HV$39,MATCH(OA$21,Input!$A$6:$HV$6,0),FALSE)/$G55*$F55,0))*$D55*$G$4/100</f>
        <v>-200214.46243298994</v>
      </c>
      <c r="OB55" s="1">
        <f>IF($E55+$I55+$D$7&lt;=OB$22,0,IF(OB$22-$D$7&gt;=$E55,-VLOOKUP($C55,Input!$A$8:$HV$39,MATCH(OB$21,Input!$A$6:$HV$6,0),FALSE)/$G55*$F55,0))*$D55*$G$4/100</f>
        <v>-200214.46243298994</v>
      </c>
      <c r="OC55" s="1">
        <f>IF($E55+$I55+$D$7&lt;=OC$22,0,IF(OC$22-$D$7&gt;=$E55,-VLOOKUP($C55,Input!$A$8:$HV$39,MATCH(OC$21,Input!$A$6:$HV$6,0),FALSE)/$G55*$F55,0))*$D55*$G$4/100</f>
        <v>-200214.46243298994</v>
      </c>
      <c r="OD55" s="1">
        <f>IF($E55+$I55+$D$7&lt;=OD$22,0,IF(OD$22-$D$7&gt;=$E55,-VLOOKUP($C55,Input!$A$8:$HV$39,MATCH(OD$21,Input!$A$6:$HV$6,0),FALSE)/$G55*$F55,0))*$D55*$G$4/100</f>
        <v>-200214.46243298994</v>
      </c>
      <c r="OE55" s="1">
        <f>IF($E55+$I55+$D$7&lt;=OE$22,0,IF(OE$22-$D$7&gt;=$E55,-VLOOKUP($C55,Input!$A$8:$HV$39,MATCH(OE$21,Input!$A$6:$HV$6,0),FALSE)/$G55*$F55,0))*$D55*$G$4/100</f>
        <v>0</v>
      </c>
      <c r="OF55" s="1">
        <f>IF($E55+$I55+$D$7&lt;=OF$22,0,IF(OF$22-$D$7&gt;=$E55,-VLOOKUP($C55,Input!$A$8:$HV$39,MATCH(OF$21,Input!$A$6:$HV$6,0),FALSE)/$G55*$F55,0))*$D55*$G$4/100</f>
        <v>0</v>
      </c>
      <c r="OG55" s="1">
        <f>IF($E55+$I55+$D$7&lt;=OG$22,0,IF(OG$22-$D$7&gt;=$E55,-VLOOKUP($C55,Input!$A$8:$HV$39,MATCH(OG$21,Input!$A$6:$HV$6,0),FALSE)/$G55*$F55,0))*$D55*$G$4/100</f>
        <v>0</v>
      </c>
      <c r="OH55" s="1">
        <f>IF($E55+$I55+$D$7&lt;=OH$22,0,IF(OH$22-$D$7&gt;=$E55,-VLOOKUP($C55,Input!$A$8:$HV$39,MATCH(OH$21,Input!$A$6:$HV$6,0),FALSE)/$G55*$F55,0))*$D55*$G$4/100</f>
        <v>0</v>
      </c>
      <c r="OI55" s="1">
        <f>IF($E55+$I55+$D$7&lt;=OI$22,0,IF(OI$22-$D$7&gt;=$E55,-VLOOKUP($C55,Input!$A$8:$HV$39,MATCH(OI$21,Input!$A$6:$HV$6,0),FALSE)/$G55*$F55,0))*$D55*$G$4/100</f>
        <v>0</v>
      </c>
      <c r="OK55" t="str">
        <f>VLOOKUP($C55,Input!$A$8:$HW$39,MATCH(OK$21,Input!$A$6:$HW$6,0),FALSE)</f>
        <v>NA</v>
      </c>
      <c r="OL55" s="1">
        <f>IF($E55+$I55+$D$7&lt;=OL$22,0,IF(OL$22-$D$7&gt;=$E55,IF(COUNTIF($KZ55:LP55,"&gt;0")&gt;0,VLOOKUP($C55,Input!$A$8:$HV$21,MATCH($OK$21+COUNTIF($KZ55:LP55,"&gt;0"),Input!$A$6:$HV$6,0),FALSE),0),0))*$D55</f>
        <v>0</v>
      </c>
      <c r="OM55" s="1">
        <f>IF($E55+$I55+$D$7&lt;=OM$22,0,IF(OM$22-$D$7&gt;=$E55,IF(COUNTIF($KZ55:LQ55,"&gt;0")&gt;0,VLOOKUP($C55,Input!$A$8:$HV$21,MATCH($OK$21+COUNTIF($KZ55:LQ55,"&gt;0"),Input!$A$6:$HV$6,0),FALSE),0),0))*$D55</f>
        <v>0</v>
      </c>
      <c r="ON55" s="1">
        <f>IF($E55+$I55+$D$7&lt;=ON$22,0,IF(ON$22-$D$7&gt;=$E55,IF(COUNTIF($KZ55:LR55,"&gt;0")&gt;0,VLOOKUP($C55,Input!$A$8:$HV$21,MATCH($OK$21+COUNTIF($KZ55:LR55,"&gt;0"),Input!$A$6:$HV$6,0),FALSE),0),0))*$D55</f>
        <v>0</v>
      </c>
      <c r="OO55" s="1">
        <f>IF($E55+$I55+$D$7&lt;=OO$22,0,IF(OO$22-$D$7&gt;=$E55,IF(COUNTIF($KZ55:LS55,"&gt;0")&gt;0,VLOOKUP($C55,Input!$A$8:$HV$21,MATCH($OK$21+COUNTIF($KZ55:LS55,"&gt;0"),Input!$A$6:$HV$6,0),FALSE),0),0))*$D55</f>
        <v>0</v>
      </c>
      <c r="OP55" s="1">
        <f>IF($E55+$I55+$D$7&lt;=OP$22,0,IF(OP$22-$D$7&gt;=$E55,IF(COUNTIF($KZ55:LT55,"&gt;0")&gt;0,VLOOKUP($C55,Input!$A$8:$HV$21,MATCH($OK$21+COUNTIF($KZ55:LT55,"&gt;0"),Input!$A$6:$HV$6,0),FALSE),0),0))*$D55</f>
        <v>0</v>
      </c>
      <c r="OQ55" s="1">
        <f>IF($E55+$I55+$D$7&lt;=OQ$22,0,IF(OQ$22-$D$7&gt;=$E55,IF(COUNTIF($KZ55:LU55,"&gt;0")&gt;0,VLOOKUP($C55,Input!$A$8:$HV$21,MATCH($OK$21+COUNTIF($KZ55:LU55,"&gt;0"),Input!$A$6:$HV$6,0),FALSE),0),0))*$D55</f>
        <v>0</v>
      </c>
      <c r="OR55" s="1">
        <f>IF($E55+$I55+$D$7&lt;=OR$22,0,IF(OR$22-$D$7&gt;=$E55,IF(COUNTIF($KZ55:LV55,"&gt;0")&gt;0,VLOOKUP($C55,Input!$A$8:$HV$21,MATCH($OK$21+COUNTIF($KZ55:LV55,"&gt;0"),Input!$A$6:$HV$6,0),FALSE),0),0))*$D55</f>
        <v>0</v>
      </c>
      <c r="OS55" s="1">
        <f>IF($E55+$I55+$D$7&lt;=OS$22,0,IF(OS$22-$D$7&gt;=$E55,IF(COUNTIF($KZ55:LW55,"&gt;0")&gt;0,VLOOKUP($C55,Input!$A$8:$HV$21,MATCH($OK$21+COUNTIF($KZ55:LW55,"&gt;0"),Input!$A$6:$HV$6,0),FALSE),0),0))*$D55</f>
        <v>0</v>
      </c>
      <c r="OT55" s="1">
        <f>IF($E55+$I55+$D$7&lt;=OT$22,0,IF(OT$22-$D$7&gt;=$E55,IF(COUNTIF($KZ55:LX55,"&gt;0")&gt;0,VLOOKUP($C55,Input!$A$8:$HV$21,MATCH($OK$21+COUNTIF($KZ55:LX55,"&gt;0"),Input!$A$6:$HV$6,0),FALSE),0),0))*$D55</f>
        <v>0</v>
      </c>
      <c r="OU55" s="1">
        <f>IF($E55+$I55+$D$7&lt;=OU$22,0,IF(OU$22-$D$7&gt;=$E55,IF(COUNTIF($KZ55:LY55,"&gt;0")&gt;0,VLOOKUP($C55,Input!$A$8:$HV$21,MATCH($OK$21+COUNTIF($KZ55:LY55,"&gt;0"),Input!$A$6:$HV$6,0),FALSE),0),0))*$D55</f>
        <v>0</v>
      </c>
      <c r="OV55" s="1">
        <f>IF($E55+$I55+$D$7&lt;=OV$22,0,IF(OV$22-$D$7&gt;=$E55,IF(COUNTIF($KZ55:LZ55,"&gt;0")&gt;0,VLOOKUP($C55,Input!$A$8:$HV$21,MATCH($OK$21+COUNTIF($KZ55:LZ55,"&gt;0"),Input!$A$6:$HV$6,0),FALSE),0),0))*$D55</f>
        <v>0</v>
      </c>
      <c r="OW55" s="1">
        <f>IF($E55+$I55+$D$7&lt;=OW$22,0,IF(OW$22-$D$7&gt;=$E55,IF(COUNTIF($KZ55:MA55,"&gt;0")&gt;0,VLOOKUP($C55,Input!$A$8:$HV$21,MATCH($OK$21+COUNTIF($KZ55:MA55,"&gt;0"),Input!$A$6:$HV$6,0),FALSE),0),0))*$D55</f>
        <v>0</v>
      </c>
      <c r="OX55" s="1">
        <f>IF($E55+$I55+$D$7&lt;=OX$22,0,IF(OX$22-$D$7&gt;=$E55,IF(COUNTIF($KZ55:MB55,"&gt;0")&gt;0,VLOOKUP($C55,Input!$A$8:$HV$21,MATCH($OK$21+COUNTIF($KZ55:MB55,"&gt;0"),Input!$A$6:$HV$6,0),FALSE),0),0))*$D55</f>
        <v>0</v>
      </c>
      <c r="OY55" s="1">
        <f>IF($E55+$I55+$D$7&lt;=OY$22,0,IF(OY$22-$D$7&gt;=$E55,IF(COUNTIF($KZ55:MC55,"&gt;0")&gt;0,VLOOKUP($C55,Input!$A$8:$HV$21,MATCH($OK$21+COUNTIF($KZ55:MC55,"&gt;0"),Input!$A$6:$HV$6,0),FALSE),0),0))*$D55</f>
        <v>0</v>
      </c>
      <c r="OZ55" s="1">
        <f>IF($E55+$I55+$D$7&lt;=OZ$22,0,IF(OZ$22-$D$7&gt;=$E55,IF(COUNTIF($KZ55:MD55,"&gt;0")&gt;0,VLOOKUP($C55,Input!$A$8:$HV$21,MATCH($OK$21+COUNTIF($KZ55:MD55,"&gt;0"),Input!$A$6:$HV$6,0),FALSE),0),0))*$D55</f>
        <v>0</v>
      </c>
      <c r="PA55" s="1">
        <f>IF($E55+$I55+$D$7&lt;=PA$22,0,IF(PA$22-$D$7&gt;=$E55,IF(COUNTIF($KZ55:ME55,"&gt;0")&gt;0,VLOOKUP($C55,Input!$A$8:$HV$21,MATCH($OK$21+COUNTIF($KZ55:ME55,"&gt;0"),Input!$A$6:$HV$6,0),FALSE),0),0))*$D55</f>
        <v>0</v>
      </c>
      <c r="PB55" s="1">
        <f>IF($E55+$I55+$D$7&lt;=PB$22,0,IF(PB$22-$D$7&gt;=$E55,IF(COUNTIF($KZ55:MF55,"&gt;0")&gt;0,VLOOKUP($C55,Input!$A$8:$HV$21,MATCH($OK$21+COUNTIF($KZ55:MF55,"&gt;0"),Input!$A$6:$HV$6,0),FALSE),0),0))*$D55</f>
        <v>0</v>
      </c>
      <c r="PC55" s="1">
        <f>IF($E55+$I55+$D$7&lt;=PC$22,0,IF(PC$22-$D$7&gt;=$E55,IF(COUNTIF($KZ55:MG55,"&gt;0")&gt;0,VLOOKUP($C55,Input!$A$8:$HV$21,MATCH($OK$21+COUNTIF($KZ55:MG55,"&gt;0"),Input!$A$6:$HV$6,0),FALSE),0),0))*$D55</f>
        <v>0</v>
      </c>
      <c r="PD55" s="1">
        <f>IF($E55+$I55+$D$7&lt;=PD$22,0,IF(PD$22-$D$7&gt;=$E55,IF(COUNTIF($KZ55:MH55,"&gt;0")&gt;0,VLOOKUP($C55,Input!$A$8:$HV$21,MATCH($OK$21+COUNTIF($KZ55:MH55,"&gt;0"),Input!$A$6:$HV$6,0),FALSE),0),0))*$D55</f>
        <v>0</v>
      </c>
      <c r="PE55" s="1">
        <f>IF($E55+$I55+$D$7&lt;=PE$22,0,IF(PE$22-$D$7&gt;=$E55,IF(COUNTIF($KZ55:MI55,"&gt;0")&gt;0,VLOOKUP($C55,Input!$A$8:$HV$21,MATCH($OK$21+COUNTIF($KZ55:MI55,"&gt;0"),Input!$A$6:$HV$6,0),FALSE),0),0))*$D55</f>
        <v>0</v>
      </c>
      <c r="PF55" s="1">
        <f>IF($E55+$I55+$D$7&lt;=PF$22,0,IF(PF$22-$D$7&gt;=$E55,IF(COUNTIF($KZ55:MJ55,"&gt;0")&gt;0,VLOOKUP($C55,Input!$A$8:$HV$21,MATCH($OK$21+COUNTIF($KZ55:MJ55,"&gt;0"),Input!$A$6:$HV$6,0),FALSE),0),0))*$D55</f>
        <v>0</v>
      </c>
      <c r="PG55" s="1">
        <f>IF($E55+$I55+$D$7&lt;=PG$22,0,IF(PG$22-$D$7&gt;=$E55,IF(COUNTIF($KZ55:MK55,"&gt;0")&gt;0,VLOOKUP($C55,Input!$A$8:$HV$21,MATCH($OK$21+COUNTIF($KZ55:MK55,"&gt;0"),Input!$A$6:$HV$6,0),FALSE),0),0))*$D55</f>
        <v>0</v>
      </c>
      <c r="PH55" s="1">
        <f>IF($E55+$I55+$D$7&lt;=PH$22,0,IF(PH$22-$D$7&gt;=$E55,IF(COUNTIF($KZ55:ML55,"&gt;0")&gt;0,VLOOKUP($C55,Input!$A$8:$HV$21,MATCH($OK$21+COUNTIF($KZ55:ML55,"&gt;0"),Input!$A$6:$HV$6,0),FALSE),0),0))*$D55</f>
        <v>0</v>
      </c>
      <c r="PI55" s="1">
        <f>IF($E55+$I55+$D$7&lt;=PI$22,0,IF(PI$22-$D$7&gt;=$E55,IF(COUNTIF($KZ55:MM55,"&gt;0")&gt;0,VLOOKUP($C55,Input!$A$8:$HV$21,MATCH($OK$21+COUNTIF($KZ55:MM55,"&gt;0"),Input!$A$6:$HV$6,0),FALSE),0),0))*$D55</f>
        <v>0</v>
      </c>
      <c r="PJ55" s="1">
        <f>IF($E55+$I55+$D$7&lt;=PJ$22,0,IF(PJ$22-$D$7&gt;=$E55,IF(COUNTIF($KZ55:MN55,"&gt;0")&gt;0,VLOOKUP($C55,Input!$A$8:$HV$21,MATCH($OK$21+COUNTIF($KZ55:MN55,"&gt;0"),Input!$A$6:$HV$6,0),FALSE),0),0))*$D55</f>
        <v>0</v>
      </c>
      <c r="PK55" s="1">
        <f>IF($E55+$I55+$D$7&lt;=PK$22,0,IF(PK$22-$D$7&gt;=$E55,IF(COUNTIF($KZ55:MO55,"&gt;0")&gt;0,VLOOKUP($C55,Input!$A$8:$HV$21,MATCH($OK$21+COUNTIF($KZ55:MO55,"&gt;0"),Input!$A$6:$HV$6,0),FALSE),0),0))*$D55</f>
        <v>0</v>
      </c>
      <c r="PL55" s="1">
        <f>IF($E55+$I55+$D$7&lt;=PL$22,0,IF(PL$22-$D$7&gt;=$E55,IF(COUNTIF($KZ55:MP55,"&gt;0")&gt;0,VLOOKUP($C55,Input!$A$8:$HV$21,MATCH($OK$21+COUNTIF($KZ55:MP55,"&gt;0"),Input!$A$6:$HV$6,0),FALSE),0),0))*$D55</f>
        <v>0</v>
      </c>
      <c r="PM55" s="1">
        <f>IF($E55+$I55+$D$7&lt;=PM$22,0,IF(PM$22-$D$7&gt;=$E55,IF(COUNTIF($KZ55:MQ55,"&gt;0")&gt;0,VLOOKUP($C55,Input!$A$8:$HV$21,MATCH($OK$21+COUNTIF($KZ55:MQ55,"&gt;0"),Input!$A$6:$HV$6,0),FALSE),0),0))*$D55</f>
        <v>0</v>
      </c>
      <c r="PN55" s="1">
        <f>IF($E55+$I55+$D$7&lt;=PN$22,0,IF(PN$22-$D$7&gt;=$E55,IF(COUNTIF($KZ55:MR55,"&gt;0")&gt;0,VLOOKUP($C55,Input!$A$8:$HV$21,MATCH($OK$21+COUNTIF($KZ55:MR55,"&gt;0"),Input!$A$6:$HV$6,0),FALSE),0),0))*$D55</f>
        <v>0</v>
      </c>
      <c r="PO55" s="1">
        <f>IF($E55+$I55+$D$7&lt;=PO$22,0,IF(PO$22-$D$7&gt;=$E55,IF(COUNTIF($KZ55:MS55,"&gt;0")&gt;0,VLOOKUP($C55,Input!$A$8:$HV$21,MATCH($OK$21+COUNTIF($KZ55:MS55,"&gt;0"),Input!$A$6:$HV$6,0),FALSE),0),0))*$D55</f>
        <v>0</v>
      </c>
      <c r="PP55" s="1">
        <f>IF($E55+$I55+$D$7&lt;=PP$22,0,IF(PP$22-$D$7&gt;=$E55,IF(COUNTIF($KZ55:MT55,"&gt;0")&gt;0,VLOOKUP($C55,Input!$A$8:$HV$21,MATCH($OK$21+COUNTIF($KZ55:MT55,"&gt;0"),Input!$A$6:$HV$6,0),FALSE),0),0))*$D55</f>
        <v>0</v>
      </c>
      <c r="PQ55" s="1">
        <f>IF($E55+$I55+$D$7&lt;=PQ$22,0,IF(PQ$22-$D$7&gt;=$E55,IF(COUNTIF($KZ55:MU55,"&gt;0")&gt;0,VLOOKUP($C55,Input!$A$8:$HV$21,MATCH($OK$21+COUNTIF($KZ55:MU55,"&gt;0"),Input!$A$6:$HV$6,0),FALSE),0),0))*$D55</f>
        <v>0</v>
      </c>
      <c r="PR55" s="1">
        <f>IF($E55+$I55+$D$7&lt;=PR$22,0,IF(PR$22-$D$7&gt;=$E55,IF(COUNTIF($KZ55:MV55,"&gt;0")&gt;0,VLOOKUP($C55,Input!$A$8:$HV$21,MATCH($OK$21+COUNTIF($KZ55:MV55,"&gt;0"),Input!$A$6:$HV$6,0),FALSE),0),0))*$D55</f>
        <v>0</v>
      </c>
      <c r="PS55" s="1">
        <f>IF($E55+$I55+$D$7&lt;=PS$22,0,IF(PS$22-$D$7&gt;=$E55,IF(COUNTIF($KZ55:MW55,"&gt;0")&gt;0,VLOOKUP($C55,Input!$A$8:$HV$21,MATCH($OK$21+COUNTIF($KZ55:MW55,"&gt;0"),Input!$A$6:$HV$6,0),FALSE),0),0))*$D55</f>
        <v>0</v>
      </c>
      <c r="PT55" s="1">
        <f>IF($E55+$I55+$D$7&lt;=PT$22,0,IF(PT$22-$D$7&gt;=$E55,IF(COUNTIF($KZ55:MX55,"&gt;0")&gt;0,VLOOKUP($C55,Input!$A$8:$HV$21,MATCH($OK$21+COUNTIF($KZ55:MX55,"&gt;0"),Input!$A$6:$HV$6,0),FALSE),0),0))*$D55</f>
        <v>0</v>
      </c>
      <c r="PV55" s="1" t="str">
        <f t="shared" ref="PV55:PV63" si="211">E55&amp;" MY "&amp;C55&amp;" {"&amp;D55&amp;" Buses}"</f>
        <v>2032 MY 40' CNG w Midlife Rebuild {234 Buses}</v>
      </c>
      <c r="PW55" s="1">
        <f t="shared" si="172"/>
        <v>0</v>
      </c>
      <c r="PX55" s="1">
        <f t="shared" si="173"/>
        <v>0</v>
      </c>
      <c r="PY55" s="1">
        <f t="shared" si="174"/>
        <v>0</v>
      </c>
      <c r="PZ55" s="1">
        <f t="shared" si="175"/>
        <v>0</v>
      </c>
      <c r="QA55" s="1">
        <f t="shared" si="176"/>
        <v>0</v>
      </c>
      <c r="QB55" s="1">
        <f t="shared" si="177"/>
        <v>0</v>
      </c>
      <c r="QC55" s="1">
        <f t="shared" si="178"/>
        <v>0</v>
      </c>
      <c r="QD55" s="1">
        <f t="shared" si="179"/>
        <v>0</v>
      </c>
      <c r="QE55" s="1">
        <f t="shared" si="180"/>
        <v>0</v>
      </c>
      <c r="QF55" s="1">
        <f t="shared" si="181"/>
        <v>0</v>
      </c>
      <c r="QG55" s="1">
        <f t="shared" si="182"/>
        <v>0</v>
      </c>
      <c r="QH55" s="1">
        <f t="shared" si="183"/>
        <v>0</v>
      </c>
      <c r="QI55" s="1">
        <f t="shared" si="184"/>
        <v>0</v>
      </c>
      <c r="QJ55" s="1">
        <f t="shared" si="185"/>
        <v>0</v>
      </c>
      <c r="QK55" s="1">
        <f t="shared" si="186"/>
        <v>0</v>
      </c>
      <c r="QL55" s="1">
        <f t="shared" si="187"/>
        <v>0</v>
      </c>
      <c r="QM55" s="1">
        <f t="shared" si="188"/>
        <v>177244134.39828667</v>
      </c>
      <c r="QN55" s="1">
        <f t="shared" si="189"/>
        <v>13892552.195879636</v>
      </c>
      <c r="QO55" s="1">
        <f t="shared" si="190"/>
        <v>13919017.733987745</v>
      </c>
      <c r="QP55" s="1">
        <f t="shared" si="191"/>
        <v>13956542.413018128</v>
      </c>
      <c r="QQ55" s="1">
        <f t="shared" si="192"/>
        <v>13991399.653353909</v>
      </c>
      <c r="QR55" s="1">
        <f t="shared" si="193"/>
        <v>14004459.886187216</v>
      </c>
      <c r="QS55" s="1">
        <f t="shared" si="194"/>
        <v>22196659.569134727</v>
      </c>
      <c r="QT55" s="1">
        <f t="shared" si="195"/>
        <v>14024207.795267776</v>
      </c>
      <c r="QU55" s="1">
        <f t="shared" si="196"/>
        <v>14034480.778285291</v>
      </c>
      <c r="QV55" s="1">
        <f t="shared" si="197"/>
        <v>14042554.898979409</v>
      </c>
      <c r="QW55" s="1">
        <f t="shared" si="198"/>
        <v>14071848.307797136</v>
      </c>
      <c r="QX55" s="1">
        <f t="shared" si="199"/>
        <v>14111006.028821761</v>
      </c>
      <c r="QY55" s="1">
        <f t="shared" si="200"/>
        <v>14158463.952484928</v>
      </c>
      <c r="QZ55" s="1">
        <f t="shared" si="201"/>
        <v>14209510.055102771</v>
      </c>
      <c r="RA55" s="1">
        <f t="shared" si="202"/>
        <v>0</v>
      </c>
      <c r="RB55" s="1">
        <f t="shared" si="203"/>
        <v>0</v>
      </c>
      <c r="RC55" s="1">
        <f t="shared" si="204"/>
        <v>0</v>
      </c>
      <c r="RD55" s="1">
        <f t="shared" si="205"/>
        <v>0</v>
      </c>
      <c r="RE55" s="1">
        <f t="shared" si="206"/>
        <v>0</v>
      </c>
      <c r="RF55" s="1">
        <f t="shared" si="207"/>
        <v>367856837.66658705</v>
      </c>
      <c r="RG55" s="1">
        <f t="shared" si="208"/>
        <v>207664679.62550566</v>
      </c>
      <c r="RH55" s="72"/>
      <c r="RI55" s="37"/>
    </row>
    <row r="56" spans="1:477" x14ac:dyDescent="0.25">
      <c r="A56" s="50"/>
      <c r="B56" s="143"/>
      <c r="C56" s="111" t="s">
        <v>76</v>
      </c>
      <c r="D56" s="108">
        <f t="shared" si="171"/>
        <v>234</v>
      </c>
      <c r="E56" s="110">
        <f t="shared" si="209"/>
        <v>2033</v>
      </c>
      <c r="F56" s="68">
        <f t="shared" si="210"/>
        <v>40000</v>
      </c>
      <c r="G56" s="69">
        <f>VLOOKUP($C56,Input!$A$8:$HV$39,MATCH(G$21,Input!$A$6:$HV$6,0),FALSE)</f>
        <v>2.91</v>
      </c>
      <c r="H56" s="123">
        <f>VLOOKUP($C56,Input!$A$8:$HV$39,MATCH(H$21,Input!$A$6:$HV$6,0),FALSE)</f>
        <v>0</v>
      </c>
      <c r="I56" s="70">
        <f>VLOOKUP($C56,Input!$A$8:$HV$39,MATCH(I$21,Input!$A$6:$HV$6,0),FALSE)</f>
        <v>14</v>
      </c>
      <c r="J56" s="1">
        <f>+IF($E56=J$22,VLOOKUP($C56,Input!$A$8:$AN$39,MATCH(J$21,Input!$A$6:$AN$6,0),FALSE)+$H56,0)*$D56</f>
        <v>0</v>
      </c>
      <c r="K56" s="1">
        <f>+IF($E56=K$22,VLOOKUP($C56,Input!$A$8:$AN$39,MATCH(K$21,Input!$A$6:$AN$6,0),FALSE)+$H56,0)*$D56</f>
        <v>0</v>
      </c>
      <c r="L56" s="1">
        <f>+IF($E56=L$22,VLOOKUP($C56,Input!$A$8:$AN$39,MATCH(L$21,Input!$A$6:$AN$6,0),FALSE)+$H56,0)*$D56</f>
        <v>0</v>
      </c>
      <c r="M56" s="1">
        <f>+IF($E56=M$22,VLOOKUP($C56,Input!$A$8:$AN$39,MATCH(M$21,Input!$A$6:$AN$6,0),FALSE)+$H56,0)*$D56</f>
        <v>0</v>
      </c>
      <c r="N56" s="1">
        <f>+IF($E56=N$22,VLOOKUP($C56,Input!$A$8:$AN$39,MATCH(N$21,Input!$A$6:$AN$6,0),FALSE)+$H56,0)*$D56</f>
        <v>0</v>
      </c>
      <c r="O56" s="1">
        <f>+IF($E56=O$22,VLOOKUP($C56,Input!$A$8:$AN$39,MATCH(O$21,Input!$A$6:$AN$6,0),FALSE)+$H56,0)*$D56</f>
        <v>0</v>
      </c>
      <c r="P56" s="1">
        <f>+IF($E56=P$22,VLOOKUP($C56,Input!$A$8:$AN$39,MATCH(P$21,Input!$A$6:$AN$6,0),FALSE)+$H56,0)*$D56</f>
        <v>0</v>
      </c>
      <c r="Q56" s="1">
        <f>+IF($E56=Q$22,VLOOKUP($C56,Input!$A$8:$AN$39,MATCH(Q$21,Input!$A$6:$AN$6,0),FALSE)+$H56,0)*$D56</f>
        <v>0</v>
      </c>
      <c r="R56" s="1">
        <f>+IF($E56=R$22,VLOOKUP($C56,Input!$A$8:$AN$39,MATCH(R$21,Input!$A$6:$AN$6,0),FALSE)+$H56,0)*$D56</f>
        <v>0</v>
      </c>
      <c r="S56" s="1">
        <f>+IF($E56=S$22,VLOOKUP($C56,Input!$A$8:$AN$39,MATCH(S$21,Input!$A$6:$AN$6,0),FALSE)+$H56,0)*$D56</f>
        <v>0</v>
      </c>
      <c r="T56" s="1">
        <f>+IF($E56=T$22,VLOOKUP($C56,Input!$A$8:$AN$39,MATCH(T$21,Input!$A$6:$AN$6,0),FALSE)+$H56,0)*$D56</f>
        <v>0</v>
      </c>
      <c r="U56" s="1">
        <f>+IF($E56=U$22,VLOOKUP($C56,Input!$A$8:$AN$39,MATCH(U$21,Input!$A$6:$AN$6,0),FALSE)+$H56,0)*$D56</f>
        <v>0</v>
      </c>
      <c r="V56" s="1">
        <f>+IF($E56=V$22,VLOOKUP($C56,Input!$A$8:$AN$39,MATCH(V$21,Input!$A$6:$AN$6,0),FALSE)+$H56,0)*$D56</f>
        <v>0</v>
      </c>
      <c r="W56" s="1">
        <f>+IF($E56=W$22,VLOOKUP($C56,Input!$A$8:$AN$39,MATCH(W$21,Input!$A$6:$AN$6,0),FALSE)+$H56,0)*$D56</f>
        <v>0</v>
      </c>
      <c r="X56" s="1">
        <f>+IF($E56=X$22,VLOOKUP($C56,Input!$A$8:$AN$39,MATCH(X$21,Input!$A$6:$AN$6,0),FALSE)+$H56,0)*$D56</f>
        <v>0</v>
      </c>
      <c r="Y56" s="1">
        <f>+IF($E56=Y$22,VLOOKUP($C56,Input!$A$8:$AN$39,MATCH(Y$21,Input!$A$6:$AN$6,0),FALSE)+$H56,0)*$D56</f>
        <v>0</v>
      </c>
      <c r="Z56" s="1">
        <f>+IF($E56=Z$22,VLOOKUP($C56,Input!$A$8:$AN$39,MATCH(Z$21,Input!$A$6:$AN$6,0),FALSE)+$H56,0)*$D56</f>
        <v>0</v>
      </c>
      <c r="AA56" s="1">
        <f>+IF($E56=AA$22,VLOOKUP($C56,Input!$A$8:$AN$39,MATCH(AA$21,Input!$A$6:$AN$6,0),FALSE)+$H56,0)*$D56</f>
        <v>162850877.13072982</v>
      </c>
      <c r="AB56" s="1">
        <f>+IF($E56=AB$22,VLOOKUP($C56,Input!$A$8:$AN$39,MATCH(AB$21,Input!$A$6:$AN$6,0),FALSE)+$H56,0)*$D56</f>
        <v>0</v>
      </c>
      <c r="AC56" s="1">
        <f>+IF($E56=AC$22,VLOOKUP($C56,Input!$A$8:$AN$39,MATCH(AC$21,Input!$A$6:$AN$6,0),FALSE)+$H56,0)*$D56</f>
        <v>0</v>
      </c>
      <c r="AD56" s="1">
        <f>+IF($E56=AD$22,VLOOKUP($C56,Input!$A$8:$AN$39,MATCH(AD$21,Input!$A$6:$AN$6,0),FALSE)+$H56,0)*$D56</f>
        <v>0</v>
      </c>
      <c r="AE56" s="1">
        <f>+IF($E56=AE$22,VLOOKUP($C56,Input!$A$8:$AN$39,MATCH(AE$21,Input!$A$6:$AN$6,0),FALSE)+$H56,0)*$D56</f>
        <v>0</v>
      </c>
      <c r="AF56" s="1">
        <f>+IF($E56=AF$22,VLOOKUP($C56,Input!$A$8:$AN$39,MATCH(AF$21,Input!$A$6:$AN$6,0),FALSE)+$H56,0)*$D56</f>
        <v>0</v>
      </c>
      <c r="AG56" s="1">
        <f>+IF($E56=AG$22,VLOOKUP($C56,Input!$A$8:$AN$39,MATCH(AG$21,Input!$A$6:$AN$6,0),FALSE)+$H56,0)*$D56</f>
        <v>0</v>
      </c>
      <c r="AH56" s="1">
        <f>+IF($E56=AH$22,VLOOKUP($C56,Input!$A$8:$AN$39,MATCH(AH$21,Input!$A$6:$AN$6,0),FALSE)+$H56,0)*$D56</f>
        <v>0</v>
      </c>
      <c r="AI56" s="1">
        <f>+IF($E56=AI$22,VLOOKUP($C56,Input!$A$8:$AN$39,MATCH(AI$21,Input!$A$6:$AN$6,0),FALSE)+$H56,0)*$D56</f>
        <v>0</v>
      </c>
      <c r="AJ56" s="1">
        <f>+IF($E56=AJ$22,VLOOKUP($C56,Input!$A$8:$AN$39,MATCH(AJ$21,Input!$A$6:$AN$6,0),FALSE)+$H56,0)*$D56</f>
        <v>0</v>
      </c>
      <c r="AK56" s="1">
        <f>+IF($E56=AK$22,VLOOKUP($C56,Input!$A$8:$AN$39,MATCH(AK$21,Input!$A$6:$AN$6,0),FALSE)+$H56,0)*$D56</f>
        <v>0</v>
      </c>
      <c r="AL56" s="1">
        <f>+IF($E56=AL$22,VLOOKUP($C56,Input!$A$8:$AN$39,MATCH(AL$21,Input!$A$6:$AN$6,0),FALSE)+$H56,0)*$D56</f>
        <v>0</v>
      </c>
      <c r="AM56" s="1">
        <f>+IF($E56=AM$22,VLOOKUP($C56,Input!$A$8:$AN$39,MATCH(AM$21,Input!$A$6:$AN$6,0),FALSE)+$H56,0)*$D56</f>
        <v>0</v>
      </c>
      <c r="AN56" s="1">
        <f>+IF($E56=AN$22,VLOOKUP($C56,Input!$A$8:$AN$39,MATCH(AN$21,Input!$A$6:$AN$6,0),FALSE)+$H56,0)*$D56</f>
        <v>0</v>
      </c>
      <c r="AO56" s="1">
        <f>+IF($E56=AO$22,VLOOKUP($C56,Input!$A$8:$AN$39,MATCH(AO$21,Input!$A$6:$AN$6,0),FALSE)+$H56,0)*$D56</f>
        <v>0</v>
      </c>
      <c r="AP56" s="1">
        <f>+IF($E56=AP$22,VLOOKUP($C56,Input!$A$8:$AN$39,MATCH(AP$21,Input!$A$6:$AN$6,0),FALSE)+$H56,0)*$D56</f>
        <v>0</v>
      </c>
      <c r="AQ56" s="1">
        <f>+IF($E56=AQ$22,VLOOKUP($C56,Input!$A$8:$AN$39,MATCH(AQ$21,Input!$A$6:$AN$6,0),FALSE)+$H56,0)*$D56</f>
        <v>0</v>
      </c>
      <c r="AR56" s="1">
        <f>+IF($E56=AR$22,VLOOKUP($C56,Input!$A$8:$AN$39,MATCH(AR$21,Input!$A$6:$AN$6,0),FALSE)+$H56,0)*$D56</f>
        <v>0</v>
      </c>
      <c r="AT56" t="str">
        <f>VLOOKUP($C56,Input!$A$8:$HV$39,MATCH(AT$21,Input!$A$6:$HV$6,0),FALSE)</f>
        <v>Parts and administrative cost</v>
      </c>
      <c r="AU56" s="1">
        <f>+IF($E56=AU$22,VLOOKUP($C56,Input!$A$8:$HV$39,MATCH(AU$21,Input!$A$6:$HV$6,0),FALSE),0)*$D56</f>
        <v>0</v>
      </c>
      <c r="AV56" s="1">
        <f>+IF($E56=AV$22,VLOOKUP($C56,Input!$A$8:$HV$39,MATCH(AV$21,Input!$A$6:$HV$6,0),FALSE),0)*$D56</f>
        <v>0</v>
      </c>
      <c r="AW56" s="1">
        <f>+IF($E56=AW$22,VLOOKUP($C56,Input!$A$8:$HV$39,MATCH(AW$21,Input!$A$6:$HV$6,0),FALSE),0)*$D56</f>
        <v>0</v>
      </c>
      <c r="AX56" s="1">
        <f>+IF($E56=AX$22,VLOOKUP($C56,Input!$A$8:$HV$39,MATCH(AX$21,Input!$A$6:$HV$6,0),FALSE),0)*$D56</f>
        <v>0</v>
      </c>
      <c r="AY56" s="1">
        <f>+IF($E56=AY$22,VLOOKUP($C56,Input!$A$8:$HV$39,MATCH(AY$21,Input!$A$6:$HV$6,0),FALSE),0)*$D56</f>
        <v>0</v>
      </c>
      <c r="AZ56" s="1">
        <f>+IF($E56=AZ$22,VLOOKUP($C56,Input!$A$8:$HV$39,MATCH(AZ$21,Input!$A$6:$HV$6,0),FALSE),0)*$D56</f>
        <v>0</v>
      </c>
      <c r="BA56" s="1">
        <f>+IF($E56=BA$22,VLOOKUP($C56,Input!$A$8:$HV$39,MATCH(BA$21,Input!$A$6:$HV$6,0),FALSE),0)*$D56</f>
        <v>0</v>
      </c>
      <c r="BB56" s="1">
        <f>+IF($E56=BB$22,VLOOKUP($C56,Input!$A$8:$HV$39,MATCH(BB$21,Input!$A$6:$HV$6,0),FALSE),0)*$D56</f>
        <v>0</v>
      </c>
      <c r="BC56" s="1">
        <f>+IF($E56=BC$22,VLOOKUP($C56,Input!$A$8:$HV$39,MATCH(BC$21,Input!$A$6:$HV$6,0),FALSE),0)*$D56</f>
        <v>0</v>
      </c>
      <c r="BD56" s="1">
        <f>+IF($E56=BD$22,VLOOKUP($C56,Input!$A$8:$HV$39,MATCH(BD$21,Input!$A$6:$HV$6,0),FALSE),0)*$D56</f>
        <v>0</v>
      </c>
      <c r="BE56" s="1">
        <f>+IF($E56=BE$22,VLOOKUP($C56,Input!$A$8:$HV$39,MATCH(BE$21,Input!$A$6:$HV$6,0),FALSE),0)*$D56</f>
        <v>0</v>
      </c>
      <c r="BF56" s="1">
        <f>+IF($E56=BF$22,VLOOKUP($C56,Input!$A$8:$HV$39,MATCH(BF$21,Input!$A$6:$HV$6,0),FALSE),0)*$D56</f>
        <v>0</v>
      </c>
      <c r="BG56" s="1">
        <f>+IF($E56=BG$22,VLOOKUP($C56,Input!$A$8:$HV$39,MATCH(BG$21,Input!$A$6:$HV$6,0),FALSE),0)*$D56</f>
        <v>0</v>
      </c>
      <c r="BH56" s="1">
        <f>+IF($E56=BH$22,VLOOKUP($C56,Input!$A$8:$HV$39,MATCH(BH$21,Input!$A$6:$HV$6,0),FALSE),0)*$D56</f>
        <v>0</v>
      </c>
      <c r="BI56" s="1">
        <f>+IF($E56=BI$22,VLOOKUP($C56,Input!$A$8:$HV$39,MATCH(BI$21,Input!$A$6:$HV$6,0),FALSE),0)*$D56</f>
        <v>0</v>
      </c>
      <c r="BJ56" s="1">
        <f>+IF($E56=BJ$22,VLOOKUP($C56,Input!$A$8:$HV$39,MATCH(BJ$21,Input!$A$6:$HV$6,0),FALSE),0)*$D56</f>
        <v>0</v>
      </c>
      <c r="BK56" s="1">
        <f>+IF($E56=BK$22,VLOOKUP($C56,Input!$A$8:$HV$39,MATCH(BK$21,Input!$A$6:$HV$6,0),FALSE),0)*$D56</f>
        <v>0</v>
      </c>
      <c r="BL56" s="1">
        <f>+IF($E56=BL$22,VLOOKUP($C56,Input!$A$8:$HV$39,MATCH(BL$21,Input!$A$6:$HV$6,0),FALSE),0)*$D56</f>
        <v>4071271.9282682459</v>
      </c>
      <c r="BM56" s="1">
        <f>+IF($E56=BM$22,VLOOKUP($C56,Input!$A$8:$HV$39,MATCH(BM$21,Input!$A$6:$HV$6,0),FALSE),0)*$D56</f>
        <v>0</v>
      </c>
      <c r="BN56" s="1">
        <f>+IF($E56=BN$22,VLOOKUP($C56,Input!$A$8:$HV$39,MATCH(BN$21,Input!$A$6:$HV$6,0),FALSE),0)*$D56</f>
        <v>0</v>
      </c>
      <c r="BO56" s="1">
        <f>+IF($E56=BO$22,VLOOKUP($C56,Input!$A$8:$HV$39,MATCH(BO$21,Input!$A$6:$HV$6,0),FALSE),0)*$D56</f>
        <v>0</v>
      </c>
      <c r="BP56" s="1">
        <f>+IF($E56=BP$22,VLOOKUP($C56,Input!$A$8:$HV$39,MATCH(BP$21,Input!$A$6:$HV$6,0),FALSE),0)*$D56</f>
        <v>0</v>
      </c>
      <c r="BQ56" s="1">
        <f>+IF($E56=BQ$22,VLOOKUP($C56,Input!$A$8:$HV$39,MATCH(BQ$21,Input!$A$6:$HV$6,0),FALSE),0)*$D56</f>
        <v>0</v>
      </c>
      <c r="BR56" s="1">
        <f>+IF($E56=BR$22,VLOOKUP($C56,Input!$A$8:$HV$39,MATCH(BR$21,Input!$A$6:$HV$6,0),FALSE),0)*$D56</f>
        <v>0</v>
      </c>
      <c r="BS56" s="1">
        <f>+IF($E56=BS$22,VLOOKUP($C56,Input!$A$8:$HV$39,MATCH(BS$21,Input!$A$6:$HV$6,0),FALSE),0)*$D56</f>
        <v>0</v>
      </c>
      <c r="BT56" s="1">
        <f>+IF($E56=BT$22,VLOOKUP($C56,Input!$A$8:$HV$39,MATCH(BT$21,Input!$A$6:$HV$6,0),FALSE),0)*$D56</f>
        <v>0</v>
      </c>
      <c r="BU56" s="1">
        <f>+IF($E56=BU$22,VLOOKUP($C56,Input!$A$8:$HV$39,MATCH(BU$21,Input!$A$6:$HV$6,0),FALSE),0)*$D56</f>
        <v>0</v>
      </c>
      <c r="BV56" s="1">
        <f>+IF($E56=BV$22,VLOOKUP($C56,Input!$A$8:$HV$39,MATCH(BV$21,Input!$A$6:$HV$6,0),FALSE),0)*$D56</f>
        <v>0</v>
      </c>
      <c r="BW56" s="1">
        <f>+IF($E56=BW$22,VLOOKUP($C56,Input!$A$8:$HV$39,MATCH(BW$21,Input!$A$6:$HV$6,0),FALSE),0)*$D56</f>
        <v>0</v>
      </c>
      <c r="BX56" s="1">
        <f>+IF($E56=BX$22,VLOOKUP($C56,Input!$A$8:$HV$39,MATCH(BX$21,Input!$A$6:$HV$6,0),FALSE),0)*$D56</f>
        <v>0</v>
      </c>
      <c r="BY56" s="1">
        <f>+IF($E56=BY$22,VLOOKUP($C56,Input!$A$8:$HV$39,MATCH(BY$21,Input!$A$6:$HV$6,0),FALSE),0)*$D56</f>
        <v>0</v>
      </c>
      <c r="BZ56" s="1">
        <f>+IF($E56=BZ$22,VLOOKUP($C56,Input!$A$8:$HV$39,MATCH(BZ$21,Input!$A$6:$HV$6,0),FALSE),0)*$D56</f>
        <v>0</v>
      </c>
      <c r="CA56" s="1">
        <f>+IF($E56=CA$22,VLOOKUP($C56,Input!$A$8:$HV$39,MATCH(CA$21,Input!$A$6:$HV$6,0),FALSE),0)*$D56</f>
        <v>0</v>
      </c>
      <c r="CB56" s="1">
        <f>+IF($E56=CB$22,VLOOKUP($C56,Input!$A$8:$HV$39,MATCH(CB$21,Input!$A$6:$HV$6,0),FALSE),0)*$D56</f>
        <v>0</v>
      </c>
      <c r="CC56" s="1">
        <f>+IF($E56=CC$22,VLOOKUP($C56,Input!$A$8:$HV$39,MATCH(CC$21,Input!$A$6:$HV$6,0),FALSE),0)*$D56</f>
        <v>0</v>
      </c>
      <c r="CE56" t="str">
        <f>VLOOKUP($C56,Input!$A$8:$HV$39,MATCH(CE$21,Input!$A$6:$HV$6,0),FALSE)</f>
        <v>Engine Rebuild @ 7 Yr</v>
      </c>
      <c r="CF56" s="1">
        <f>IF($E56+$I56+$D$7&lt;=CF$22,0,IF(CF$22-$D$7&gt;=$E56,IF(COUNTIF($KZ56:LP56,"&gt;0")&gt;0,VLOOKUP($C56,Input!$A$8:$HV$21,MATCH($CE$21+COUNTIF($KZ56:LP56,"&gt;0"),Input!$A$6:$HV$6,0),FALSE),0),0))*$D56</f>
        <v>0</v>
      </c>
      <c r="CG56" s="1">
        <f>IF($E56+$I56+$D$7&lt;=CG$22,0,IF(CG$22-$D$7&gt;=$E56,IF(COUNTIF($KZ56:LQ56,"&gt;0")&gt;0,VLOOKUP($C56,Input!$A$8:$HV$21,MATCH($CE$21+COUNTIF($KZ56:LQ56,"&gt;0"),Input!$A$6:$HV$6,0),FALSE),0),0))*$D56</f>
        <v>0</v>
      </c>
      <c r="CH56" s="1">
        <f>IF($E56+$I56+$D$7&lt;=CH$22,0,IF(CH$22-$D$7&gt;=$E56,IF(COUNTIF($KZ56:LR56,"&gt;0")&gt;0,VLOOKUP($C56,Input!$A$8:$HV$21,MATCH($CE$21+COUNTIF($KZ56:LR56,"&gt;0"),Input!$A$6:$HV$6,0),FALSE),0),0))*$D56</f>
        <v>0</v>
      </c>
      <c r="CI56" s="1">
        <f>IF($E56+$I56+$D$7&lt;=CI$22,0,IF(CI$22-$D$7&gt;=$E56,IF(COUNTIF($KZ56:LS56,"&gt;0")&gt;0,VLOOKUP($C56,Input!$A$8:$HV$21,MATCH($CE$21+COUNTIF($KZ56:LS56,"&gt;0"),Input!$A$6:$HV$6,0),FALSE),0),0))*$D56</f>
        <v>0</v>
      </c>
      <c r="CJ56" s="1">
        <f>IF($E56+$I56+$D$7&lt;=CJ$22,0,IF(CJ$22-$D$7&gt;=$E56,IF(COUNTIF($KZ56:LT56,"&gt;0")&gt;0,VLOOKUP($C56,Input!$A$8:$HV$21,MATCH($CE$21+COUNTIF($KZ56:LT56,"&gt;0"),Input!$A$6:$HV$6,0),FALSE),0),0))*$D56</f>
        <v>0</v>
      </c>
      <c r="CK56" s="1">
        <f>IF($E56+$I56+$D$7&lt;=CK$22,0,IF(CK$22-$D$7&gt;=$E56,IF(COUNTIF($KZ56:LU56,"&gt;0")&gt;0,VLOOKUP($C56,Input!$A$8:$HV$21,MATCH($CE$21+COUNTIF($KZ56:LU56,"&gt;0"),Input!$A$6:$HV$6,0),FALSE),0),0))*$D56</f>
        <v>0</v>
      </c>
      <c r="CL56" s="1">
        <f>IF($E56+$I56+$D$7&lt;=CL$22,0,IF(CL$22-$D$7&gt;=$E56,IF(COUNTIF($KZ56:LV56,"&gt;0")&gt;0,VLOOKUP($C56,Input!$A$8:$HV$21,MATCH($CE$21+COUNTIF($KZ56:LV56,"&gt;0"),Input!$A$6:$HV$6,0),FALSE),0),0))*$D56</f>
        <v>0</v>
      </c>
      <c r="CM56" s="1">
        <f>IF($E56+$I56+$D$7&lt;=CM$22,0,IF(CM$22-$D$7&gt;=$E56,IF(COUNTIF($KZ56:LW56,"&gt;0")&gt;0,VLOOKUP($C56,Input!$A$8:$HV$21,MATCH($CE$21+COUNTIF($KZ56:LW56,"&gt;0"),Input!$A$6:$HV$6,0),FALSE),0),0))*$D56</f>
        <v>0</v>
      </c>
      <c r="CN56" s="1">
        <f>IF($E56+$I56+$D$7&lt;=CN$22,0,IF(CN$22-$D$7&gt;=$E56,IF(COUNTIF($KZ56:LX56,"&gt;0")&gt;0,VLOOKUP($C56,Input!$A$8:$HV$21,MATCH($CE$21+COUNTIF($KZ56:LX56,"&gt;0"),Input!$A$6:$HV$6,0),FALSE),0),0))*$D56</f>
        <v>0</v>
      </c>
      <c r="CO56" s="1">
        <f>IF($E56+$I56+$D$7&lt;=CO$22,0,IF(CO$22-$D$7&gt;=$E56,IF(COUNTIF($KZ56:LY56,"&gt;0")&gt;0,VLOOKUP($C56,Input!$A$8:$HV$21,MATCH($CE$21+COUNTIF($KZ56:LY56,"&gt;0"),Input!$A$6:$HV$6,0),FALSE),0),0))*$D56</f>
        <v>0</v>
      </c>
      <c r="CP56" s="1">
        <f>IF($E56+$I56+$D$7&lt;=CP$22,0,IF(CP$22-$D$7&gt;=$E56,IF(COUNTIF($KZ56:LZ56,"&gt;0")&gt;0,VLOOKUP($C56,Input!$A$8:$HV$21,MATCH($CE$21+COUNTIF($KZ56:LZ56,"&gt;0"),Input!$A$6:$HV$6,0),FALSE),0),0))*$D56</f>
        <v>0</v>
      </c>
      <c r="CQ56" s="1">
        <f>IF($E56+$I56+$D$7&lt;=CQ$22,0,IF(CQ$22-$D$7&gt;=$E56,IF(COUNTIF($KZ56:MA56,"&gt;0")&gt;0,VLOOKUP($C56,Input!$A$8:$HV$21,MATCH($CE$21+COUNTIF($KZ56:MA56,"&gt;0"),Input!$A$6:$HV$6,0),FALSE),0),0))*$D56</f>
        <v>0</v>
      </c>
      <c r="CR56" s="1">
        <f>IF($E56+$I56+$D$7&lt;=CR$22,0,IF(CR$22-$D$7&gt;=$E56,IF(COUNTIF($KZ56:MB56,"&gt;0")&gt;0,VLOOKUP($C56,Input!$A$8:$HV$21,MATCH($CE$21+COUNTIF($KZ56:MB56,"&gt;0"),Input!$A$6:$HV$6,0),FALSE),0),0))*$D56</f>
        <v>0</v>
      </c>
      <c r="CS56" s="1">
        <f>IF($E56+$I56+$D$7&lt;=CS$22,0,IF(CS$22-$D$7&gt;=$E56,IF(COUNTIF($KZ56:MC56,"&gt;0")&gt;0,VLOOKUP($C56,Input!$A$8:$HV$21,MATCH($CE$21+COUNTIF($KZ56:MC56,"&gt;0"),Input!$A$6:$HV$6,0),FALSE),0),0))*$D56</f>
        <v>0</v>
      </c>
      <c r="CT56" s="1">
        <f>IF($E56+$I56+$D$7&lt;=CT$22,0,IF(CT$22-$D$7&gt;=$E56,IF(COUNTIF($KZ56:MD56,"&gt;0")&gt;0,VLOOKUP($C56,Input!$A$8:$HV$21,MATCH($CE$21+COUNTIF($KZ56:MD56,"&gt;0"),Input!$A$6:$HV$6,0),FALSE),0),0))*$D56</f>
        <v>0</v>
      </c>
      <c r="CU56" s="1">
        <f>IF($E56+$I56+$D$7&lt;=CU$22,0,IF(CU$22-$D$7&gt;=$E56,IF(COUNTIF($KZ56:ME56,"&gt;0")&gt;0,VLOOKUP($C56,Input!$A$8:$HV$21,MATCH($CE$21+COUNTIF($KZ56:ME56,"&gt;0"),Input!$A$6:$HV$6,0),FALSE),0),0))*$D56</f>
        <v>0</v>
      </c>
      <c r="CV56" s="1">
        <f>IF($E56+$I56+$D$7&lt;=CV$22,0,IF(CV$22-$D$7&gt;=$E56,IF(COUNTIF($KZ56:MF56,"&gt;0")&gt;0,VLOOKUP($C56,Input!$A$8:$HV$21,MATCH($CE$21+COUNTIF($KZ56:MF56,"&gt;0"),Input!$A$6:$HV$6,0),FALSE),0),0))*$D56</f>
        <v>0</v>
      </c>
      <c r="CW56" s="1">
        <f>IF($E56+$I56+$D$7&lt;=CW$22,0,IF(CW$22-$D$7&gt;=$E56,IF(COUNTIF($KZ56:MG56,"&gt;0")&gt;0,VLOOKUP($C56,Input!$A$8:$HV$21,MATCH($CE$21+COUNTIF($KZ56:MG56,"&gt;0"),Input!$A$6:$HV$6,0),FALSE),0),0))*$D56</f>
        <v>0</v>
      </c>
      <c r="CX56" s="1">
        <f>IF($E56+$I56+$D$7&lt;=CX$22,0,IF(CX$22-$D$7&gt;=$E56,IF(COUNTIF($KZ56:MH56,"&gt;0")&gt;0,VLOOKUP($C56,Input!$A$8:$HV$21,MATCH($CE$21+COUNTIF($KZ56:MH56,"&gt;0"),Input!$A$6:$HV$6,0),FALSE),0),0))*$D56</f>
        <v>0</v>
      </c>
      <c r="CY56" s="1">
        <f>IF($E56+$I56+$D$7&lt;=CY$22,0,IF(CY$22-$D$7&gt;=$E56,IF(COUNTIF($KZ56:MI56,"&gt;0")&gt;0,VLOOKUP($C56,Input!$A$8:$HV$21,MATCH($CE$21+COUNTIF($KZ56:MI56,"&gt;0"),Input!$A$6:$HV$6,0),FALSE),0),0))*$D56</f>
        <v>0</v>
      </c>
      <c r="CZ56" s="1">
        <f>IF($E56+$I56+$D$7&lt;=CZ$22,0,IF(CZ$22-$D$7&gt;=$E56,IF(COUNTIF($KZ56:MJ56,"&gt;0")&gt;0,VLOOKUP($C56,Input!$A$8:$HV$21,MATCH($CE$21+COUNTIF($KZ56:MJ56,"&gt;0"),Input!$A$6:$HV$6,0),FALSE),0),0))*$D56</f>
        <v>0</v>
      </c>
      <c r="DA56" s="1">
        <f>IF($E56+$I56+$D$7&lt;=DA$22,0,IF(DA$22-$D$7&gt;=$E56,IF(COUNTIF($KZ56:MK56,"&gt;0")&gt;0,VLOOKUP($C56,Input!$A$8:$HV$21,MATCH($CE$21+COUNTIF($KZ56:MK56,"&gt;0"),Input!$A$6:$HV$6,0),FALSE),0),0))*$D56</f>
        <v>0</v>
      </c>
      <c r="DB56" s="1">
        <f>IF($E56+$I56+$D$7&lt;=DB$22,0,IF(DB$22-$D$7&gt;=$E56,IF(COUNTIF($KZ56:ML56,"&gt;0")&gt;0,VLOOKUP($C56,Input!$A$8:$HV$21,MATCH($CE$21+COUNTIF($KZ56:ML56,"&gt;0"),Input!$A$6:$HV$6,0),FALSE),0),0))*$D56</f>
        <v>0</v>
      </c>
      <c r="DC56" s="1">
        <f>IF($E56+$I56+$D$7&lt;=DC$22,0,IF(DC$22-$D$7&gt;=$E56,IF(COUNTIF($KZ56:MM56,"&gt;0")&gt;0,VLOOKUP($C56,Input!$A$8:$HV$21,MATCH($CE$21+COUNTIF($KZ56:MM56,"&gt;0"),Input!$A$6:$HV$6,0),FALSE),0),0))*$D56</f>
        <v>8190000</v>
      </c>
      <c r="DD56" s="1">
        <f>IF($E56+$I56+$D$7&lt;=DD$22,0,IF(DD$22-$D$7&gt;=$E56,IF(COUNTIF($KZ56:MN56,"&gt;0")&gt;0,VLOOKUP($C56,Input!$A$8:$HV$21,MATCH($CE$21+COUNTIF($KZ56:MN56,"&gt;0"),Input!$A$6:$HV$6,0),FALSE),0),0))*$D56</f>
        <v>0</v>
      </c>
      <c r="DE56" s="1">
        <f>IF($E56+$I56+$D$7&lt;=DE$22,0,IF(DE$22-$D$7&gt;=$E56,IF(COUNTIF($KZ56:MO56,"&gt;0")&gt;0,VLOOKUP($C56,Input!$A$8:$HV$21,MATCH($CE$21+COUNTIF($KZ56:MO56,"&gt;0"),Input!$A$6:$HV$6,0),FALSE),0),0))*$D56</f>
        <v>0</v>
      </c>
      <c r="DF56" s="1">
        <f>IF($E56+$I56+$D$7&lt;=DF$22,0,IF(DF$22-$D$7&gt;=$E56,IF(COUNTIF($KZ56:MP56,"&gt;0")&gt;0,VLOOKUP($C56,Input!$A$8:$HV$21,MATCH($CE$21+COUNTIF($KZ56:MP56,"&gt;0"),Input!$A$6:$HV$6,0),FALSE),0),0))*$D56</f>
        <v>0</v>
      </c>
      <c r="DG56" s="1">
        <f>IF($E56+$I56+$D$7&lt;=DG$22,0,IF(DG$22-$D$7&gt;=$E56,IF(COUNTIF($KZ56:MQ56,"&gt;0")&gt;0,VLOOKUP($C56,Input!$A$8:$HV$21,MATCH($CE$21+COUNTIF($KZ56:MQ56,"&gt;0"),Input!$A$6:$HV$6,0),FALSE),0),0))*$D56</f>
        <v>0</v>
      </c>
      <c r="DH56" s="1">
        <f>IF($E56+$I56+$D$7&lt;=DH$22,0,IF(DH$22-$D$7&gt;=$E56,IF(COUNTIF($KZ56:MR56,"&gt;0")&gt;0,VLOOKUP($C56,Input!$A$8:$HV$21,MATCH($CE$21+COUNTIF($KZ56:MR56,"&gt;0"),Input!$A$6:$HV$6,0),FALSE),0),0))*$D56</f>
        <v>0</v>
      </c>
      <c r="DI56" s="1">
        <f>IF($E56+$I56+$D$7&lt;=DI$22,0,IF(DI$22-$D$7&gt;=$E56,IF(COUNTIF($KZ56:MS56,"&gt;0")&gt;0,VLOOKUP($C56,Input!$A$8:$HV$21,MATCH($CE$21+COUNTIF($KZ56:MS56,"&gt;0"),Input!$A$6:$HV$6,0),FALSE),0),0))*$D56</f>
        <v>0</v>
      </c>
      <c r="DJ56" s="1">
        <f>IF($E56+$I56+$D$7&lt;=DJ$22,0,IF(DJ$22-$D$7&gt;=$E56,IF(COUNTIF($KZ56:MT56,"&gt;0")&gt;0,VLOOKUP($C56,Input!$A$8:$HV$21,MATCH($CE$21+COUNTIF($KZ56:MT56,"&gt;0"),Input!$A$6:$HV$6,0),FALSE),0),0))*$D56</f>
        <v>0</v>
      </c>
      <c r="DK56" s="1">
        <f>IF($E56+$I56+$D$7&lt;=DK$22,0,IF(DK$22-$D$7&gt;=$E56,IF(COUNTIF($KZ56:MU56,"&gt;0")&gt;0,VLOOKUP($C56,Input!$A$8:$HV$21,MATCH($CE$21+COUNTIF($KZ56:MU56,"&gt;0"),Input!$A$6:$HV$6,0),FALSE),0),0))*$D56</f>
        <v>0</v>
      </c>
      <c r="DL56" s="1">
        <f>IF($E56+$I56+$D$7&lt;=DL$22,0,IF(DL$22-$D$7&gt;=$E56,IF(COUNTIF($KZ56:MV56,"&gt;0")&gt;0,VLOOKUP($C56,Input!$A$8:$HV$21,MATCH($CE$21+COUNTIF($KZ56:MV56,"&gt;0"),Input!$A$6:$HV$6,0),FALSE),0),0))*$D56</f>
        <v>0</v>
      </c>
      <c r="DM56" s="1">
        <f>IF($E56+$I56+$D$7&lt;=DM$22,0,IF(DM$22-$D$7&gt;=$E56,IF(COUNTIF($KZ56:MW56,"&gt;0")&gt;0,VLOOKUP($C56,Input!$A$8:$HV$21,MATCH($CE$21+COUNTIF($KZ56:MW56,"&gt;0"),Input!$A$6:$HV$6,0),FALSE),0),0))*$D56</f>
        <v>0</v>
      </c>
      <c r="DN56" s="1">
        <f>IF($E56+$I56+$D$7&lt;=DN$22,0,IF(DN$22-$D$7&gt;=$E56,IF(COUNTIF($KZ56:MX56,"&gt;0")&gt;0,VLOOKUP($C56,Input!$A$8:$HV$21,MATCH($CE$21+COUNTIF($KZ56:MX56,"&gt;0"),Input!$A$6:$HV$6,0),FALSE),0),0))*$D56</f>
        <v>0</v>
      </c>
      <c r="DP56" t="str">
        <f>+VLOOKUP($C56,Input!$A$8:$GZ$39,MATCH(DP$21,Input!$A$6:$GZ$6,0),FALSE)</f>
        <v>Bus Maintenance at 0.85/mile</v>
      </c>
      <c r="DQ56" s="1">
        <f>IF($E56+$I56+$D$7&lt;=DQ$22,0,IF(DQ$22-$D$7&gt;=$E56,IF(COUNTIF($KZ56:LP56,"&gt;0")&gt;0,VLOOKUP($C56,Input!$A$8:$HV$21,MATCH($DP$21+COUNTIF($KZ56:LP56,"&gt;0"),Input!$A$6:$HV$6,0),FALSE),0),0))*$D56*$F56</f>
        <v>0</v>
      </c>
      <c r="DR56" s="1">
        <f>IF($E56+$I56+$D$7&lt;=DR$22,0,IF(DR$22-$D$7&gt;=$E56,IF(COUNTIF($KZ56:LQ56,"&gt;0")&gt;0,VLOOKUP($C56,Input!$A$8:$HV$21,MATCH($DP$21+COUNTIF($KZ56:LQ56,"&gt;0"),Input!$A$6:$HV$6,0),FALSE),0),0))*$D56*$F56</f>
        <v>0</v>
      </c>
      <c r="DS56" s="1">
        <f>IF($E56+$I56+$D$7&lt;=DS$22,0,IF(DS$22-$D$7&gt;=$E56,IF(COUNTIF($KZ56:LR56,"&gt;0")&gt;0,VLOOKUP($C56,Input!$A$8:$HV$21,MATCH($DP$21+COUNTIF($KZ56:LR56,"&gt;0"),Input!$A$6:$HV$6,0),FALSE),0),0))*$D56*$F56</f>
        <v>0</v>
      </c>
      <c r="DT56" s="1">
        <f>IF($E56+$I56+$D$7&lt;=DT$22,0,IF(DT$22-$D$7&gt;=$E56,IF(COUNTIF($KZ56:LS56,"&gt;0")&gt;0,VLOOKUP($C56,Input!$A$8:$HV$21,MATCH($DP$21+COUNTIF($KZ56:LS56,"&gt;0"),Input!$A$6:$HV$6,0),FALSE),0),0))*$D56*$F56</f>
        <v>0</v>
      </c>
      <c r="DU56" s="1">
        <f>IF($E56+$I56+$D$7&lt;=DU$22,0,IF(DU$22-$D$7&gt;=$E56,IF(COUNTIF($KZ56:LT56,"&gt;0")&gt;0,VLOOKUP($C56,Input!$A$8:$HV$21,MATCH($DP$21+COUNTIF($KZ56:LT56,"&gt;0"),Input!$A$6:$HV$6,0),FALSE),0),0))*$D56*$F56</f>
        <v>0</v>
      </c>
      <c r="DV56" s="1">
        <f>IF($E56+$I56+$D$7&lt;=DV$22,0,IF(DV$22-$D$7&gt;=$E56,IF(COUNTIF($KZ56:LU56,"&gt;0")&gt;0,VLOOKUP($C56,Input!$A$8:$HV$21,MATCH($DP$21+COUNTIF($KZ56:LU56,"&gt;0"),Input!$A$6:$HV$6,0),FALSE),0),0))*$D56*$F56</f>
        <v>0</v>
      </c>
      <c r="DW56" s="1">
        <f>IF($E56+$I56+$D$7&lt;=DW$22,0,IF(DW$22-$D$7&gt;=$E56,IF(COUNTIF($KZ56:LV56,"&gt;0")&gt;0,VLOOKUP($C56,Input!$A$8:$HV$21,MATCH($DP$21+COUNTIF($KZ56:LV56,"&gt;0"),Input!$A$6:$HV$6,0),FALSE),0),0))*$D56*$F56</f>
        <v>0</v>
      </c>
      <c r="DX56" s="1">
        <f>IF($E56+$I56+$D$7&lt;=DX$22,0,IF(DX$22-$D$7&gt;=$E56,IF(COUNTIF($KZ56:LW56,"&gt;0")&gt;0,VLOOKUP($C56,Input!$A$8:$HV$21,MATCH($DP$21+COUNTIF($KZ56:LW56,"&gt;0"),Input!$A$6:$HV$6,0),FALSE),0),0))*$D56*$F56</f>
        <v>0</v>
      </c>
      <c r="DY56" s="1">
        <f>IF($E56+$I56+$D$7&lt;=DY$22,0,IF(DY$22-$D$7&gt;=$E56,IF(COUNTIF($KZ56:LX56,"&gt;0")&gt;0,VLOOKUP($C56,Input!$A$8:$HV$21,MATCH($DP$21+COUNTIF($KZ56:LX56,"&gt;0"),Input!$A$6:$HV$6,0),FALSE),0),0))*$D56*$F56</f>
        <v>0</v>
      </c>
      <c r="DZ56" s="1">
        <f>IF($E56+$I56+$D$7&lt;=DZ$22,0,IF(DZ$22-$D$7&gt;=$E56,IF(COUNTIF($KZ56:LY56,"&gt;0")&gt;0,VLOOKUP($C56,Input!$A$8:$HV$21,MATCH($DP$21+COUNTIF($KZ56:LY56,"&gt;0"),Input!$A$6:$HV$6,0),FALSE),0),0))*$D56*$F56</f>
        <v>0</v>
      </c>
      <c r="EA56" s="1">
        <f>IF($E56+$I56+$D$7&lt;=EA$22,0,IF(EA$22-$D$7&gt;=$E56,IF(COUNTIF($KZ56:LZ56,"&gt;0")&gt;0,VLOOKUP($C56,Input!$A$8:$HV$21,MATCH($DP$21+COUNTIF($KZ56:LZ56,"&gt;0"),Input!$A$6:$HV$6,0),FALSE),0),0))*$D56*$F56</f>
        <v>0</v>
      </c>
      <c r="EB56" s="1">
        <f>IF($E56+$I56+$D$7&lt;=EB$22,0,IF(EB$22-$D$7&gt;=$E56,IF(COUNTIF($KZ56:MA56,"&gt;0")&gt;0,VLOOKUP($C56,Input!$A$8:$HV$21,MATCH($DP$21+COUNTIF($KZ56:MA56,"&gt;0"),Input!$A$6:$HV$6,0),FALSE),0),0))*$D56*$F56</f>
        <v>0</v>
      </c>
      <c r="EC56" s="1">
        <f>IF($E56+$I56+$D$7&lt;=EC$22,0,IF(EC$22-$D$7&gt;=$E56,IF(COUNTIF($KZ56:MB56,"&gt;0")&gt;0,VLOOKUP($C56,Input!$A$8:$HV$21,MATCH($DP$21+COUNTIF($KZ56:MB56,"&gt;0"),Input!$A$6:$HV$6,0),FALSE),0),0))*$D56*$F56</f>
        <v>0</v>
      </c>
      <c r="ED56" s="1">
        <f>IF($E56+$I56+$D$7&lt;=ED$22,0,IF(ED$22-$D$7&gt;=$E56,IF(COUNTIF($KZ56:MC56,"&gt;0")&gt;0,VLOOKUP($C56,Input!$A$8:$HV$21,MATCH($DP$21+COUNTIF($KZ56:MC56,"&gt;0"),Input!$A$6:$HV$6,0),FALSE),0),0))*$D56*$F56</f>
        <v>0</v>
      </c>
      <c r="EE56" s="1">
        <f>IF($E56+$I56+$D$7&lt;=EE$22,0,IF(EE$22-$D$7&gt;=$E56,IF(COUNTIF($KZ56:MD56,"&gt;0")&gt;0,VLOOKUP($C56,Input!$A$8:$HV$21,MATCH($DP$21+COUNTIF($KZ56:MD56,"&gt;0"),Input!$A$6:$HV$6,0),FALSE),0),0))*$D56*$F56</f>
        <v>0</v>
      </c>
      <c r="EF56" s="1">
        <f>IF($E56+$I56+$D$7&lt;=EF$22,0,IF(EF$22-$D$7&gt;=$E56,IF(COUNTIF($KZ56:ME56,"&gt;0")&gt;0,VLOOKUP($C56,Input!$A$8:$HV$21,MATCH($DP$21+COUNTIF($KZ56:ME56,"&gt;0"),Input!$A$6:$HV$6,0),FALSE),0),0))*$D56*$F56</f>
        <v>0</v>
      </c>
      <c r="EG56" s="1">
        <f>IF($E56+$I56+$D$7&lt;=EG$22,0,IF(EG$22-$D$7&gt;=$E56,IF(COUNTIF($KZ56:MF56,"&gt;0")&gt;0,VLOOKUP($C56,Input!$A$8:$HV$21,MATCH($DP$21+COUNTIF($KZ56:MF56,"&gt;0"),Input!$A$6:$HV$6,0),FALSE),0),0))*$D56*$F56</f>
        <v>0</v>
      </c>
      <c r="EH56" s="1">
        <f>IF($E56+$I56+$D$7&lt;=EH$22,0,IF(EH$22-$D$7&gt;=$E56,IF(COUNTIF($KZ56:MG56,"&gt;0")&gt;0,VLOOKUP($C56,Input!$A$8:$HV$21,MATCH($DP$21+COUNTIF($KZ56:MG56,"&gt;0"),Input!$A$6:$HV$6,0),FALSE),0),0))*$D56*$F56</f>
        <v>7956000</v>
      </c>
      <c r="EI56" s="1">
        <f>IF($E56+$I56+$D$7&lt;=EI$22,0,IF(EI$22-$D$7&gt;=$E56,IF(COUNTIF($KZ56:MH56,"&gt;0")&gt;0,VLOOKUP($C56,Input!$A$8:$HV$21,MATCH($DP$21+COUNTIF($KZ56:MH56,"&gt;0"),Input!$A$6:$HV$6,0),FALSE),0),0))*$D56*$F56</f>
        <v>7956000</v>
      </c>
      <c r="EJ56" s="1">
        <f>IF($E56+$I56+$D$7&lt;=EJ$22,0,IF(EJ$22-$D$7&gt;=$E56,IF(COUNTIF($KZ56:MI56,"&gt;0")&gt;0,VLOOKUP($C56,Input!$A$8:$HV$21,MATCH($DP$21+COUNTIF($KZ56:MI56,"&gt;0"),Input!$A$6:$HV$6,0),FALSE),0),0))*$D56*$F56</f>
        <v>7956000</v>
      </c>
      <c r="EK56" s="1">
        <f>IF($E56+$I56+$D$7&lt;=EK$22,0,IF(EK$22-$D$7&gt;=$E56,IF(COUNTIF($KZ56:MJ56,"&gt;0")&gt;0,VLOOKUP($C56,Input!$A$8:$HV$21,MATCH($DP$21+COUNTIF($KZ56:MJ56,"&gt;0"),Input!$A$6:$HV$6,0),FALSE),0),0))*$D56*$F56</f>
        <v>7956000</v>
      </c>
      <c r="EL56" s="1">
        <f>IF($E56+$I56+$D$7&lt;=EL$22,0,IF(EL$22-$D$7&gt;=$E56,IF(COUNTIF($KZ56:MK56,"&gt;0")&gt;0,VLOOKUP($C56,Input!$A$8:$HV$21,MATCH($DP$21+COUNTIF($KZ56:MK56,"&gt;0"),Input!$A$6:$HV$6,0),FALSE),0),0))*$D56*$F56</f>
        <v>7956000</v>
      </c>
      <c r="EM56" s="1">
        <f>IF($E56+$I56+$D$7&lt;=EM$22,0,IF(EM$22-$D$7&gt;=$E56,IF(COUNTIF($KZ56:ML56,"&gt;0")&gt;0,VLOOKUP($C56,Input!$A$8:$HV$21,MATCH($DP$21+COUNTIF($KZ56:ML56,"&gt;0"),Input!$A$6:$HV$6,0),FALSE),0),0))*$D56*$F56</f>
        <v>7956000</v>
      </c>
      <c r="EN56" s="1">
        <f>IF($E56+$I56+$D$7&lt;=EN$22,0,IF(EN$22-$D$7&gt;=$E56,IF(COUNTIF($KZ56:MM56,"&gt;0")&gt;0,VLOOKUP($C56,Input!$A$8:$HV$21,MATCH($DP$21+COUNTIF($KZ56:MM56,"&gt;0"),Input!$A$6:$HV$6,0),FALSE),0),0))*$D56*$F56</f>
        <v>7956000</v>
      </c>
      <c r="EO56" s="1">
        <f>IF($E56+$I56+$D$7&lt;=EO$22,0,IF(EO$22-$D$7&gt;=$E56,IF(COUNTIF($KZ56:MN56,"&gt;0")&gt;0,VLOOKUP($C56,Input!$A$8:$HV$21,MATCH($DP$21+COUNTIF($KZ56:MN56,"&gt;0"),Input!$A$6:$HV$6,0),FALSE),0),0))*$D56*$F56</f>
        <v>7956000</v>
      </c>
      <c r="EP56" s="1">
        <f>IF($E56+$I56+$D$7&lt;=EP$22,0,IF(EP$22-$D$7&gt;=$E56,IF(COUNTIF($KZ56:MO56,"&gt;0")&gt;0,VLOOKUP($C56,Input!$A$8:$HV$21,MATCH($DP$21+COUNTIF($KZ56:MO56,"&gt;0"),Input!$A$6:$HV$6,0),FALSE),0),0))*$D56*$F56</f>
        <v>7956000</v>
      </c>
      <c r="EQ56" s="1">
        <f>IF($E56+$I56+$D$7&lt;=EQ$22,0,IF(EQ$22-$D$7&gt;=$E56,IF(COUNTIF($KZ56:MP56,"&gt;0")&gt;0,VLOOKUP($C56,Input!$A$8:$HV$21,MATCH($DP$21+COUNTIF($KZ56:MP56,"&gt;0"),Input!$A$6:$HV$6,0),FALSE),0),0))*$D56*$F56</f>
        <v>7956000</v>
      </c>
      <c r="ER56" s="1">
        <f>IF($E56+$I56+$D$7&lt;=ER$22,0,IF(ER$22-$D$7&gt;=$E56,IF(COUNTIF($KZ56:MQ56,"&gt;0")&gt;0,VLOOKUP($C56,Input!$A$8:$HV$21,MATCH($DP$21+COUNTIF($KZ56:MQ56,"&gt;0"),Input!$A$6:$HV$6,0),FALSE),0),0))*$D56*$F56</f>
        <v>7956000</v>
      </c>
      <c r="ES56" s="1">
        <f>IF($E56+$I56+$D$7&lt;=ES$22,0,IF(ES$22-$D$7&gt;=$E56,IF(COUNTIF($KZ56:MR56,"&gt;0")&gt;0,VLOOKUP($C56,Input!$A$8:$HV$21,MATCH($DP$21+COUNTIF($KZ56:MR56,"&gt;0"),Input!$A$6:$HV$6,0),FALSE),0),0))*$D56*$F56</f>
        <v>7956000</v>
      </c>
      <c r="ET56" s="1">
        <f>IF($E56+$I56+$D$7&lt;=ET$22,0,IF(ET$22-$D$7&gt;=$E56,IF(COUNTIF($KZ56:MS56,"&gt;0")&gt;0,VLOOKUP($C56,Input!$A$8:$HV$21,MATCH($DP$21+COUNTIF($KZ56:MS56,"&gt;0"),Input!$A$6:$HV$6,0),FALSE),0),0))*$D56*$F56</f>
        <v>7956000</v>
      </c>
      <c r="EU56" s="1">
        <f>IF($E56+$I56+$D$7&lt;=EU$22,0,IF(EU$22-$D$7&gt;=$E56,IF(COUNTIF($KZ56:MT56,"&gt;0")&gt;0,VLOOKUP($C56,Input!$A$8:$HV$21,MATCH($DP$21+COUNTIF($KZ56:MT56,"&gt;0"),Input!$A$6:$HV$6,0),FALSE),0),0))*$D56*$F56</f>
        <v>7956000</v>
      </c>
      <c r="EV56" s="1">
        <f>IF($E56+$I56+$D$7&lt;=EV$22,0,IF(EV$22-$D$7&gt;=$E56,IF(COUNTIF($KZ56:MU56,"&gt;0")&gt;0,VLOOKUP($C56,Input!$A$8:$HV$21,MATCH($DP$21+COUNTIF($KZ56:MU56,"&gt;0"),Input!$A$6:$HV$6,0),FALSE),0),0))*$D56*$F56</f>
        <v>0</v>
      </c>
      <c r="EW56" s="1">
        <f>IF($E56+$I56+$D$7&lt;=EW$22,0,IF(EW$22-$D$7&gt;=$E56,IF(COUNTIF($KZ56:MV56,"&gt;0")&gt;0,VLOOKUP($C56,Input!$A$8:$HV$21,MATCH($DP$21+COUNTIF($KZ56:MV56,"&gt;0"),Input!$A$6:$HV$6,0),FALSE),0),0))*$D56*$F56</f>
        <v>0</v>
      </c>
      <c r="EX56" s="1">
        <f>IF($E56+$I56+$D$7&lt;=EX$22,0,IF(EX$22-$D$7&gt;=$E56,IF(COUNTIF($KZ56:MW56,"&gt;0")&gt;0,VLOOKUP($C56,Input!$A$8:$HV$21,MATCH($DP$21+COUNTIF($KZ56:MW56,"&gt;0"),Input!$A$6:$HV$6,0),FALSE),0),0))*$D56*$F56</f>
        <v>0</v>
      </c>
      <c r="EY56" s="1">
        <f>IF($E56+$I56+$D$7&lt;=EY$22,0,IF(EY$22-$D$7&gt;=$E56,IF(COUNTIF($KZ56:MX56,"&gt;0")&gt;0,VLOOKUP($C56,Input!$A$8:$HV$21,MATCH($DP$21+COUNTIF($KZ56:MX56,"&gt;0"),Input!$A$6:$HV$6,0),FALSE),0),0))*$D56*$F56</f>
        <v>0</v>
      </c>
      <c r="EZ56" s="1"/>
      <c r="FA56" t="str">
        <f>VLOOKUP($C56,Input!$A$8:$GZ$39,MATCH(FA$21,Input!$A$6:$GZ$6,0),FALSE)</f>
        <v>NA</v>
      </c>
      <c r="FB56">
        <f>IF((VLOOKUP($C56,Input!$A$8:$GZ$39,MATCH(FB$21,Input!$A$6:$GZ$6,0),FALSE))="Y",$D56/VLOOKUP($C56,Input!$A$8:$GZ$39,MATCH(FC$21,Input!$A$6:$GZ$6,0),FALSE),0)</f>
        <v>0</v>
      </c>
      <c r="FC56">
        <f>IF((VLOOKUP($C56,Input!$A$8:$GZ$39,MATCH(FB$21,Input!$A$6:$GZ$6,0),FALSE))="Y",0,IF((VLOOKUP($C56,Input!$A$8:$GZ$39,MATCH(FC$21,Input!$A$6:$GZ$6,0),FALSE))&gt;0,$D56/VLOOKUP($C56,Input!$A$8:$GZ$39,MATCH(FC$21,Input!$A$6:$GZ$6,0),FALSE),0))</f>
        <v>0</v>
      </c>
      <c r="FD56" s="1">
        <f>+IF($E56=FD$22,VLOOKUP($C56,Input!$A$8:$GZ$39,MATCH(FD$21,Input!$A$6:$GZ$6,0),FALSE),0)*IF(FD$19&gt;=MAX(FC$19:$FD$19),MIN((FD$19-MAX(FC$19:$FD$19)),(FD$19-FC$19)),0)+IF($E56=FD$22,VLOOKUP($C56,Input!$A$8:$GZ$39,MATCH(FD$21,Input!$A$6:$GZ$6,0),FALSE),0)*IF(FD$18&gt;=MAX(FC$18:$FD$18),MIN((FD$18-MAX(FC$18:$FD$18)),(FD$18-FC$18)),0)</f>
        <v>0</v>
      </c>
      <c r="FE56" s="1">
        <f>+IF($E56=FE$22,VLOOKUP($C56,Input!$A$8:$GZ$39,MATCH(FE$21,Input!$A$6:$GZ$6,0),FALSE),0)*IF(FE$19&gt;=MAX(FD$19:$FD$19),MIN((FE$19-MAX(FD$19:$FD$19)),(FE$19-FD$19)),0)+IF($E56=FE$22,VLOOKUP($C56,Input!$A$8:$GZ$39,MATCH(FE$21,Input!$A$6:$GZ$6,0),FALSE),0)*IF(FE$18&gt;=MAX(FD$18:$FD$18),MIN((FE$18-MAX(FD$18:$FD$18)),(FE$18-FD$18)),0)</f>
        <v>0</v>
      </c>
      <c r="FF56" s="1">
        <f>+IF($E56=FF$22,VLOOKUP($C56,Input!$A$8:$GZ$39,MATCH(FF$21,Input!$A$6:$GZ$6,0),FALSE),0)*IF(FF$19&gt;=MAX($FD$19:FE$19),MIN((FF$19-MAX($FD$19:FE$19)),(FF$19-FE$19)),0)+IF($E56=FF$22,VLOOKUP($C56,Input!$A$8:$GZ$39,MATCH(FF$21,Input!$A$6:$GZ$6,0),FALSE),0)*IF(FF$18&gt;=MAX($FD$18:FE$18),MIN((FF$18-MAX($FD$18:FE$18)),(FF$18-FE$18)),0)</f>
        <v>0</v>
      </c>
      <c r="FG56" s="1">
        <f>+IF($E56=FG$22,VLOOKUP($C56,Input!$A$8:$GZ$39,MATCH(FG$21,Input!$A$6:$GZ$6,0),FALSE),0)*IF(FG$19&gt;=MAX($FD$19:FF$19),MIN((FG$19-MAX($FD$19:FF$19)),(FG$19-FF$19)),0)+IF($E56=FG$22,VLOOKUP($C56,Input!$A$8:$GZ$39,MATCH(FG$21,Input!$A$6:$GZ$6,0),FALSE),0)*IF(FG$18&gt;=MAX($FD$18:FF$18),MIN((FG$18-MAX($FD$18:FF$18)),(FG$18-FF$18)),0)</f>
        <v>0</v>
      </c>
      <c r="FH56" s="1">
        <f>+IF($E56=FH$22,VLOOKUP($C56,Input!$A$8:$GZ$39,MATCH(FH$21,Input!$A$6:$GZ$6,0),FALSE),0)*IF(FH$19&gt;=MAX($FD$19:FG$19),MIN((FH$19-MAX($FD$19:FG$19)),(FH$19-FG$19)),0)+IF($E56=FH$22,VLOOKUP($C56,Input!$A$8:$GZ$39,MATCH(FH$21,Input!$A$6:$GZ$6,0),FALSE),0)*IF(FH$18&gt;=MAX($FD$18:FG$18),MIN((FH$18-MAX($FD$18:FG$18)),(FH$18-FG$18)),0)</f>
        <v>0</v>
      </c>
      <c r="FI56" s="1">
        <f>+IF($E56=FI$22,VLOOKUP($C56,Input!$A$8:$GZ$39,MATCH(FI$21,Input!$A$6:$GZ$6,0),FALSE),0)*IF(FI$19&gt;=MAX($FD$19:FH$19),MIN((FI$19-MAX($FD$19:FH$19)),(FI$19-FH$19)),0)+IF($E56=FI$22,VLOOKUP($C56,Input!$A$8:$GZ$39,MATCH(FI$21,Input!$A$6:$GZ$6,0),FALSE),0)*IF(FI$18&gt;=MAX($FD$18:FH$18),MIN((FI$18-MAX($FD$18:FH$18)),(FI$18-FH$18)),0)</f>
        <v>0</v>
      </c>
      <c r="FJ56" s="1">
        <f>+IF($E56=FJ$22,VLOOKUP($C56,Input!$A$8:$GZ$39,MATCH(FJ$21,Input!$A$6:$GZ$6,0),FALSE),0)*IF(FJ$19&gt;=MAX($FD$19:FI$19),MIN((FJ$19-MAX($FD$19:FI$19)),(FJ$19-FI$19)),0)+IF($E56=FJ$22,VLOOKUP($C56,Input!$A$8:$GZ$39,MATCH(FJ$21,Input!$A$6:$GZ$6,0),FALSE),0)*IF(FJ$18&gt;=MAX($FD$18:FI$18),MIN((FJ$18-MAX($FD$18:FI$18)),(FJ$18-FI$18)),0)</f>
        <v>0</v>
      </c>
      <c r="FK56" s="1">
        <f>+IF($E56=FK$22,VLOOKUP($C56,Input!$A$8:$GZ$39,MATCH(FK$21,Input!$A$6:$GZ$6,0),FALSE),0)*IF(FK$19&gt;=MAX($FD$19:FJ$19),MIN((FK$19-MAX($FD$19:FJ$19)),(FK$19-FJ$19)),0)+IF($E56=FK$22,VLOOKUP($C56,Input!$A$8:$GZ$39,MATCH(FK$21,Input!$A$6:$GZ$6,0),FALSE),0)*IF(FK$18&gt;=MAX($FD$18:FJ$18),MIN((FK$18-MAX($FD$18:FJ$18)),(FK$18-FJ$18)),0)</f>
        <v>0</v>
      </c>
      <c r="FL56" s="1">
        <f>+IF($E56=FL$22,VLOOKUP($C56,Input!$A$8:$GZ$39,MATCH(FL$21,Input!$A$6:$GZ$6,0),FALSE),0)*IF(FL$19&gt;=MAX($FD$19:FK$19),MIN((FL$19-MAX($FD$19:FK$19)),(FL$19-FK$19)),0)+IF($E56=FL$22,VLOOKUP($C56,Input!$A$8:$GZ$39,MATCH(FL$21,Input!$A$6:$GZ$6,0),FALSE),0)*IF(FL$18&gt;=MAX($FD$18:FK$18),MIN((FL$18-MAX($FD$18:FK$18)),(FL$18-FK$18)),0)</f>
        <v>0</v>
      </c>
      <c r="FM56" s="1">
        <f>+IF($E56=FM$22,VLOOKUP($C56,Input!$A$8:$GZ$39,MATCH(FM$21,Input!$A$6:$GZ$6,0),FALSE),0)*IF(FM$19&gt;=MAX($FD$19:FL$19),MIN((FM$19-MAX($FD$19:FL$19)),(FM$19-FL$19)),0)+IF($E56=FM$22,VLOOKUP($C56,Input!$A$8:$GZ$39,MATCH(FM$21,Input!$A$6:$GZ$6,0),FALSE),0)*IF(FM$18&gt;=MAX($FD$18:FL$18),MIN((FM$18-MAX($FD$18:FL$18)),(FM$18-FL$18)),0)</f>
        <v>0</v>
      </c>
      <c r="FN56" s="1">
        <f>+IF($E56=FN$22,VLOOKUP($C56,Input!$A$8:$GZ$39,MATCH(FN$21,Input!$A$6:$GZ$6,0),FALSE),0)*IF(FN$19&gt;=MAX($FD$19:FM$19),MIN((FN$19-MAX($FD$19:FM$19)),(FN$19-FM$19)),0)+IF($E56=FN$22,VLOOKUP($C56,Input!$A$8:$GZ$39,MATCH(FN$21,Input!$A$6:$GZ$6,0),FALSE),0)*IF(FN$18&gt;=MAX($FD$18:FM$18),MIN((FN$18-MAX($FD$18:FM$18)),(FN$18-FM$18)),0)</f>
        <v>0</v>
      </c>
      <c r="FO56" s="1">
        <f>+IF($E56=FO$22,VLOOKUP($C56,Input!$A$8:$GZ$39,MATCH(FO$21,Input!$A$6:$GZ$6,0),FALSE),0)*IF(FO$19&gt;=MAX($FD$19:FN$19),MIN((FO$19-MAX($FD$19:FN$19)),(FO$19-FN$19)),0)+IF($E56=FO$22,VLOOKUP($C56,Input!$A$8:$GZ$39,MATCH(FO$21,Input!$A$6:$GZ$6,0),FALSE),0)*IF(FO$18&gt;=MAX($FD$18:FN$18),MIN((FO$18-MAX($FD$18:FN$18)),(FO$18-FN$18)),0)</f>
        <v>0</v>
      </c>
      <c r="FP56" s="1">
        <f>+IF($E56=FP$22,VLOOKUP($C56,Input!$A$8:$GZ$39,MATCH(FP$21,Input!$A$6:$GZ$6,0),FALSE),0)*IF(FP$19&gt;=MAX($FD$19:FO$19),MIN((FP$19-MAX($FD$19:FO$19)),(FP$19-FO$19)),0)+IF($E56=FP$22,VLOOKUP($C56,Input!$A$8:$GZ$39,MATCH(FP$21,Input!$A$6:$GZ$6,0),FALSE),0)*IF(FP$18&gt;=MAX($FD$18:FO$18),MIN((FP$18-MAX($FD$18:FO$18)),(FP$18-FO$18)),0)</f>
        <v>0</v>
      </c>
      <c r="FQ56" s="1">
        <f>+IF($E56=FQ$22,VLOOKUP($C56,Input!$A$8:$GZ$39,MATCH(FQ$21,Input!$A$6:$GZ$6,0),FALSE),0)*IF(FQ$19&gt;=MAX($FD$19:FP$19),MIN((FQ$19-MAX($FD$19:FP$19)),(FQ$19-FP$19)),0)+IF($E56=FQ$22,VLOOKUP($C56,Input!$A$8:$GZ$39,MATCH(FQ$21,Input!$A$6:$GZ$6,0),FALSE),0)*IF(FQ$18&gt;=MAX($FD$18:FP$18),MIN((FQ$18-MAX($FD$18:FP$18)),(FQ$18-FP$18)),0)</f>
        <v>0</v>
      </c>
      <c r="FR56" s="1">
        <f>+IF($E56=FR$22,VLOOKUP($C56,Input!$A$8:$GZ$39,MATCH(FR$21,Input!$A$6:$GZ$6,0),FALSE),0)*IF(FR$19&gt;=MAX($FD$19:FQ$19),MIN((FR$19-MAX($FD$19:FQ$19)),(FR$19-FQ$19)),0)+IF($E56=FR$22,VLOOKUP($C56,Input!$A$8:$GZ$39,MATCH(FR$21,Input!$A$6:$GZ$6,0),FALSE),0)*IF(FR$18&gt;=MAX($FD$18:FQ$18),MIN((FR$18-MAX($FD$18:FQ$18)),(FR$18-FQ$18)),0)</f>
        <v>0</v>
      </c>
      <c r="FS56" s="1">
        <f>+IF($E56=FS$22,VLOOKUP($C56,Input!$A$8:$GZ$39,MATCH(FS$21,Input!$A$6:$GZ$6,0),FALSE),0)*IF(FS$19&gt;=MAX($FD$19:FR$19),MIN((FS$19-MAX($FD$19:FR$19)),(FS$19-FR$19)),0)+IF($E56=FS$22,VLOOKUP($C56,Input!$A$8:$GZ$39,MATCH(FS$21,Input!$A$6:$GZ$6,0),FALSE),0)*IF(FS$18&gt;=MAX($FD$18:FR$18),MIN((FS$18-MAX($FD$18:FR$18)),(FS$18-FR$18)),0)</f>
        <v>0</v>
      </c>
      <c r="FT56" s="1">
        <f>+IF($E56=FT$22,VLOOKUP($C56,Input!$A$8:$GZ$39,MATCH(FT$21,Input!$A$6:$GZ$6,0),FALSE),0)*IF(FT$19&gt;=MAX($FD$19:FS$19),MIN((FT$19-MAX($FD$19:FS$19)),(FT$19-FS$19)),0)+IF($E56=FT$22,VLOOKUP($C56,Input!$A$8:$GZ$39,MATCH(FT$21,Input!$A$6:$GZ$6,0),FALSE),0)*IF(FT$18&gt;=MAX($FD$18:FS$18),MIN((FT$18-MAX($FD$18:FS$18)),(FT$18-FS$18)),0)</f>
        <v>0</v>
      </c>
      <c r="FU56" s="1">
        <f>+IF($E56=FU$22,VLOOKUP($C56,Input!$A$8:$GZ$39,MATCH(FU$21,Input!$A$6:$GZ$6,0),FALSE),0)*IF(FU$19&gt;=MAX($FD$19:FT$19),MIN((FU$19-MAX($FD$19:FT$19)),(FU$19-FT$19)),0)+IF($E56=FU$22,VLOOKUP($C56,Input!$A$8:$GZ$39,MATCH(FU$21,Input!$A$6:$GZ$6,0),FALSE),0)*IF(FU$18&gt;=MAX($FD$18:FT$18),MIN((FU$18-MAX($FD$18:FT$18)),(FU$18-FT$18)),0)</f>
        <v>0</v>
      </c>
      <c r="FV56" s="1">
        <f>+IF($E56=FV$22,VLOOKUP($C56,Input!$A$8:$GZ$39,MATCH(FV$21,Input!$A$6:$GZ$6,0),FALSE),0)*IF(FV$19&gt;=MAX($FD$19:FU$19),MIN((FV$19-MAX($FD$19:FU$19)),(FV$19-FU$19)),0)+IF($E56=FV$22,VLOOKUP($C56,Input!$A$8:$GZ$39,MATCH(FV$21,Input!$A$6:$GZ$6,0),FALSE),0)*IF(FV$18&gt;=MAX($FD$18:FU$18),MIN((FV$18-MAX($FD$18:FU$18)),(FV$18-FU$18)),0)</f>
        <v>0</v>
      </c>
      <c r="FW56" s="1">
        <f>+IF($E56=FW$22,VLOOKUP($C56,Input!$A$8:$GZ$39,MATCH(FW$21,Input!$A$6:$GZ$6,0),FALSE),0)*IF(FW$19&gt;=MAX($FD$19:FV$19),MIN((FW$19-MAX($FD$19:FV$19)),(FW$19-FV$19)),0)+IF($E56=FW$22,VLOOKUP($C56,Input!$A$8:$GZ$39,MATCH(FW$21,Input!$A$6:$GZ$6,0),FALSE),0)*IF(FW$18&gt;=MAX($FD$18:FV$18),MIN((FW$18-MAX($FD$18:FV$18)),(FW$18-FV$18)),0)</f>
        <v>0</v>
      </c>
      <c r="FX56" s="1">
        <f>+IF($E56=FX$22,VLOOKUP($C56,Input!$A$8:$GZ$39,MATCH(FX$21,Input!$A$6:$GZ$6,0),FALSE),0)*IF(FX$19&gt;=MAX($FD$19:FW$19),MIN((FX$19-MAX($FD$19:FW$19)),(FX$19-FW$19)),0)+IF($E56=FX$22,VLOOKUP($C56,Input!$A$8:$GZ$39,MATCH(FX$21,Input!$A$6:$GZ$6,0),FALSE),0)*IF(FX$18&gt;=MAX($FD$18:FW$18),MIN((FX$18-MAX($FD$18:FW$18)),(FX$18-FW$18)),0)</f>
        <v>0</v>
      </c>
      <c r="FY56" s="1">
        <f>+IF($E56=FY$22,VLOOKUP($C56,Input!$A$8:$GZ$39,MATCH(FY$21,Input!$A$6:$GZ$6,0),FALSE),0)*IF(FY$19&gt;=MAX($FD$19:FX$19),MIN((FY$19-MAX($FD$19:FX$19)),(FY$19-FX$19)),0)+IF($E56=FY$22,VLOOKUP($C56,Input!$A$8:$GZ$39,MATCH(FY$21,Input!$A$6:$GZ$6,0),FALSE),0)*IF(FY$18&gt;=MAX($FD$18:FX$18),MIN((FY$18-MAX($FD$18:FX$18)),(FY$18-FX$18)),0)</f>
        <v>0</v>
      </c>
      <c r="FZ56" s="1">
        <f>+IF($E56=FZ$22,VLOOKUP($C56,Input!$A$8:$GZ$39,MATCH(FZ$21,Input!$A$6:$GZ$6,0),FALSE),0)*IF(FZ$19&gt;=MAX($FD$19:FY$19),MIN((FZ$19-MAX($FD$19:FY$19)),(FZ$19-FY$19)),0)+IF($E56=FZ$22,VLOOKUP($C56,Input!$A$8:$GZ$39,MATCH(FZ$21,Input!$A$6:$GZ$6,0),FALSE),0)*IF(FZ$18&gt;=MAX($FD$18:FY$18),MIN((FZ$18-MAX($FD$18:FY$18)),(FZ$18-FY$18)),0)</f>
        <v>0</v>
      </c>
      <c r="GA56" s="1">
        <f>+IF($E56=GA$22,VLOOKUP($C56,Input!$A$8:$GZ$39,MATCH(GA$21,Input!$A$6:$GZ$6,0),FALSE),0)*IF(GA$19&gt;=MAX($FD$19:FZ$19),MIN((GA$19-MAX($FD$19:FZ$19)),(GA$19-FZ$19)),0)+IF($E56=GA$22,VLOOKUP($C56,Input!$A$8:$GZ$39,MATCH(GA$21,Input!$A$6:$GZ$6,0),FALSE),0)*IF(GA$18&gt;=MAX($FD$18:FZ$18),MIN((GA$18-MAX($FD$18:FZ$18)),(GA$18-FZ$18)),0)</f>
        <v>0</v>
      </c>
      <c r="GB56" s="1">
        <f>+IF($E56=GB$22,VLOOKUP($C56,Input!$A$8:$GZ$39,MATCH(GB$21,Input!$A$6:$GZ$6,0),FALSE),0)*IF(GB$19&gt;=MAX($FD$19:GA$19),MIN((GB$19-MAX($FD$19:GA$19)),(GB$19-GA$19)),0)+IF($E56=GB$22,VLOOKUP($C56,Input!$A$8:$GZ$39,MATCH(GB$21,Input!$A$6:$GZ$6,0),FALSE),0)*IF(GB$18&gt;=MAX($FD$18:GA$18),MIN((GB$18-MAX($FD$18:GA$18)),(GB$18-GA$18)),0)</f>
        <v>0</v>
      </c>
      <c r="GC56" s="1">
        <f>+IF($E56=GC$22,VLOOKUP($C56,Input!$A$8:$GZ$39,MATCH(GC$21,Input!$A$6:$GZ$6,0),FALSE),0)*IF(GC$19&gt;=MAX($FD$19:GB$19),MIN((GC$19-MAX($FD$19:GB$19)),(GC$19-GB$19)),0)+IF($E56=GC$22,VLOOKUP($C56,Input!$A$8:$GZ$39,MATCH(GC$21,Input!$A$6:$GZ$6,0),FALSE),0)*IF(GC$18&gt;=MAX($FD$18:GB$18),MIN((GC$18-MAX($FD$18:GB$18)),(GC$18-GB$18)),0)</f>
        <v>0</v>
      </c>
      <c r="GD56" s="1">
        <f>+IF($E56=GD$22,VLOOKUP($C56,Input!$A$8:$GZ$39,MATCH(GD$21,Input!$A$6:$GZ$6,0),FALSE),0)*IF(GD$19&gt;=MAX($FD$19:GC$19),MIN((GD$19-MAX($FD$19:GC$19)),(GD$19-GC$19)),0)+IF($E56=GD$22,VLOOKUP($C56,Input!$A$8:$GZ$39,MATCH(GD$21,Input!$A$6:$GZ$6,0),FALSE),0)*IF(GD$18&gt;=MAX($FD$18:GC$18),MIN((GD$18-MAX($FD$18:GC$18)),(GD$18-GC$18)),0)</f>
        <v>0</v>
      </c>
      <c r="GE56" s="1">
        <f>+IF($E56=GE$22,VLOOKUP($C56,Input!$A$8:$GZ$39,MATCH(GE$21,Input!$A$6:$GZ$6,0),FALSE),0)*IF(GE$19&gt;=MAX($FD$19:GD$19),MIN((GE$19-MAX($FD$19:GD$19)),(GE$19-GD$19)),0)+IF($E56=GE$22,VLOOKUP($C56,Input!$A$8:$GZ$39,MATCH(GE$21,Input!$A$6:$GZ$6,0),FALSE),0)*IF(GE$18&gt;=MAX($FD$18:GD$18),MIN((GE$18-MAX($FD$18:GD$18)),(GE$18-GD$18)),0)</f>
        <v>0</v>
      </c>
      <c r="GF56" s="1">
        <f>+IF($E56=GF$22,VLOOKUP($C56,Input!$A$8:$GZ$39,MATCH(GF$21,Input!$A$6:$GZ$6,0),FALSE),0)*IF(GF$19&gt;=MAX($FD$19:GE$19),MIN((GF$19-MAX($FD$19:GE$19)),(GF$19-GE$19)),0)+IF($E56=GF$22,VLOOKUP($C56,Input!$A$8:$GZ$39,MATCH(GF$21,Input!$A$6:$GZ$6,0),FALSE),0)*IF(GF$18&gt;=MAX($FD$18:GE$18),MIN((GF$18-MAX($FD$18:GE$18)),(GF$18-GE$18)),0)</f>
        <v>0</v>
      </c>
      <c r="GG56" s="1">
        <f>+IF($E56=GG$22,VLOOKUP($C56,Input!$A$8:$GZ$39,MATCH(GG$21,Input!$A$6:$GZ$6,0),FALSE),0)*IF(GG$19&gt;=MAX($FD$19:GF$19),MIN((GG$19-MAX($FD$19:GF$19)),(GG$19-GF$19)),0)+IF($E56=GG$22,VLOOKUP($C56,Input!$A$8:$GZ$39,MATCH(GG$21,Input!$A$6:$GZ$6,0),FALSE),0)*IF(GG$18&gt;=MAX($FD$18:GF$18),MIN((GG$18-MAX($FD$18:GF$18)),(GG$18-GF$18)),0)</f>
        <v>0</v>
      </c>
      <c r="GH56" s="1">
        <f>+IF($E56=GH$22,VLOOKUP($C56,Input!$A$8:$GZ$39,MATCH(GH$21,Input!$A$6:$GZ$6,0),FALSE),0)*IF(GH$19&gt;=MAX($FD$19:GG$19),MIN((GH$19-MAX($FD$19:GG$19)),(GH$19-GG$19)),0)+IF($E56=GH$22,VLOOKUP($C56,Input!$A$8:$GZ$39,MATCH(GH$21,Input!$A$6:$GZ$6,0),FALSE),0)*IF(GH$18&gt;=MAX($FD$18:GG$18),MIN((GH$18-MAX($FD$18:GG$18)),(GH$18-GG$18)),0)</f>
        <v>0</v>
      </c>
      <c r="GI56" s="1">
        <f>+IF($E56=GI$22,VLOOKUP($C56,Input!$A$8:$GZ$39,MATCH(GI$21,Input!$A$6:$GZ$6,0),FALSE),0)*IF(GI$19&gt;=MAX($FD$19:GH$19),MIN((GI$19-MAX($FD$19:GH$19)),(GI$19-GH$19)),0)+IF($E56=GI$22,VLOOKUP($C56,Input!$A$8:$GZ$39,MATCH(GI$21,Input!$A$6:$GZ$6,0),FALSE),0)*IF(GI$18&gt;=MAX($FD$18:GH$18),MIN((GI$18-MAX($FD$18:GH$18)),(GI$18-GH$18)),0)</f>
        <v>0</v>
      </c>
      <c r="GJ56" s="1">
        <f>+IF($E56=GJ$22,VLOOKUP($C56,Input!$A$8:$GZ$39,MATCH(GJ$21,Input!$A$6:$GZ$6,0),FALSE),0)*IF(GJ$19&gt;=MAX($FD$19:GI$19),MIN((GJ$19-MAX($FD$19:GI$19)),(GJ$19-GI$19)),0)+IF($E56=GJ$22,VLOOKUP($C56,Input!$A$8:$GZ$39,MATCH(GJ$21,Input!$A$6:$GZ$6,0),FALSE),0)*IF(GJ$18&gt;=MAX($FD$18:GI$18),MIN((GJ$18-MAX($FD$18:GI$18)),(GJ$18-GI$18)),0)</f>
        <v>0</v>
      </c>
      <c r="GK56" s="1">
        <f>+IF($E56=GK$22,VLOOKUP($C56,Input!$A$8:$GZ$39,MATCH(GK$21,Input!$A$6:$GZ$6,0),FALSE),0)*IF(GK$19&gt;=MAX($FD$19:GJ$19),MIN((GK$19-MAX($FD$19:GJ$19)),(GK$19-GJ$19)),0)+IF($E56=GK$22,VLOOKUP($C56,Input!$A$8:$GZ$39,MATCH(GK$21,Input!$A$6:$GZ$6,0),FALSE),0)*IF(GK$18&gt;=MAX($FD$18:GJ$18),MIN((GK$18-MAX($FD$18:GJ$18)),(GK$18-GJ$18)),0)</f>
        <v>0</v>
      </c>
      <c r="GL56" s="1">
        <f>+IF($E56=GL$22,VLOOKUP($C56,Input!$A$8:$GZ$39,MATCH(GL$21,Input!$A$6:$GZ$6,0),FALSE),0)*IF(GL$19&gt;=MAX($FD$19:GK$19),MIN((GL$19-MAX($FD$19:GK$19)),(GL$19-GK$19)),0)+IF($E56=GL$22,VLOOKUP($C56,Input!$A$8:$GZ$39,MATCH(GL$21,Input!$A$6:$GZ$6,0),FALSE),0)*IF(GL$18&gt;=MAX($FD$18:GK$18),MIN((GL$18-MAX($FD$18:GK$18)),(GL$18-GK$18)),0)</f>
        <v>0</v>
      </c>
      <c r="GM56" s="42"/>
      <c r="GN56" t="str">
        <f>VLOOKUP($C56,Input!$A$8:$GZ$39,MATCH(GN$21,Input!$A$6:$GZ$6,0),FALSE)</f>
        <v>NA</v>
      </c>
      <c r="GO56">
        <f>IF((VLOOKUP($C56,Input!$A$8:$GZ$39,MATCH(GO$21,Input!$A$6:$GZ$6,0),FALSE))="Y",$D56/VLOOKUP($C56,Input!$A$8:$GZ$39,MATCH(GP$21,Input!$A$6:$GZ$6,0),FALSE),0)</f>
        <v>0</v>
      </c>
      <c r="GP56">
        <f>IF((VLOOKUP($C56,Input!$A$8:$GZ$39,MATCH(GO$21,Input!$A$6:$GZ$6,0),FALSE))="Y",0,IF((VLOOKUP($C56,Input!$A$8:$GZ$39,MATCH(GP$21,Input!$A$6:$GZ$6,0),FALSE))&gt;0,$D56/VLOOKUP($C56,Input!$A$8:$GZ$39,MATCH(GP$21,Input!$A$6:$GZ$6,0),FALSE),0))</f>
        <v>0</v>
      </c>
      <c r="GQ56" s="1">
        <f>+IF($E56=GQ$22,VLOOKUP($C56,Input!$A$8:$GZ$39,MATCH(GQ$21,Input!$A$6:$GZ$6,0),FALSE),0)*IF(GQ$19&gt;=MAX($GP$19:GP$19),MIN((GQ$19-MAX($GP$19:GP$19)),(GQ$19-GP$19)),0)+IF($E56=GQ$22,VLOOKUP($C56,Input!$A$8:$GZ$39,MATCH(GQ$21,Input!$A$6:$GZ$6,0),FALSE),0)*IF(GQ$18&gt;=MAX($GP$18:GP$18),MIN((GQ$18-MAX($GP$18:GP$18)),(GQ$18-GP$18)),0)</f>
        <v>0</v>
      </c>
      <c r="GR56" s="1">
        <f>+IF($E56=GR$22,VLOOKUP($C56,Input!$A$8:$GZ$39,MATCH(GR$21,Input!$A$6:$GZ$6,0),FALSE),0)*IF(GR$19&gt;=MAX($GP$19:GQ$19),MIN((GR$19-MAX($GP$19:GQ$19)),(GR$19-GQ$19)),0)+IF($E56=GR$22,VLOOKUP($C56,Input!$A$8:$GZ$39,MATCH(GR$21,Input!$A$6:$GZ$6,0),FALSE),0)*IF(GR$18&gt;=MAX($GP$18:GQ$18),MIN((GR$18-MAX($GP$18:GQ$18)),(GR$18-GQ$18)),0)</f>
        <v>0</v>
      </c>
      <c r="GS56" s="1">
        <f>+IF($E56=GS$22,VLOOKUP($C56,Input!$A$8:$GZ$39,MATCH(GS$21,Input!$A$6:$GZ$6,0),FALSE),0)*IF(GS$19&gt;=MAX($GP$19:GR$19),MIN((GS$19-MAX($GP$19:GR$19)),(GS$19-GR$19)),0)+IF($E56=GS$22,VLOOKUP($C56,Input!$A$8:$GZ$39,MATCH(GS$21,Input!$A$6:$GZ$6,0),FALSE),0)*IF(GS$18&gt;=MAX($GP$18:GR$18),MIN((GS$18-MAX($GP$18:GR$18)),(GS$18-GR$18)),0)</f>
        <v>0</v>
      </c>
      <c r="GT56" s="1">
        <f>+IF($E56=GT$22,VLOOKUP($C56,Input!$A$8:$GZ$39,MATCH(GT$21,Input!$A$6:$GZ$6,0),FALSE),0)*IF(GT$19&gt;=MAX($GP$19:GS$19),MIN((GT$19-MAX($GP$19:GS$19)),(GT$19-GS$19)),0)+IF($E56=GT$22,VLOOKUP($C56,Input!$A$8:$GZ$39,MATCH(GT$21,Input!$A$6:$GZ$6,0),FALSE),0)*IF(GT$18&gt;=MAX($GP$18:GS$18),MIN((GT$18-MAX($GP$18:GS$18)),(GT$18-GS$18)),0)</f>
        <v>0</v>
      </c>
      <c r="GU56" s="1">
        <f>+IF($E56=GU$22,VLOOKUP($C56,Input!$A$8:$GZ$39,MATCH(GU$21,Input!$A$6:$GZ$6,0),FALSE),0)*IF(GU$19&gt;=MAX($GP$19:GT$19),MIN((GU$19-MAX($GP$19:GT$19)),(GU$19-GT$19)),0)+IF($E56=GU$22,VLOOKUP($C56,Input!$A$8:$GZ$39,MATCH(GU$21,Input!$A$6:$GZ$6,0),FALSE),0)*IF(GU$18&gt;=MAX($GP$18:GT$18),MIN((GU$18-MAX($GP$18:GT$18)),(GU$18-GT$18)),0)</f>
        <v>0</v>
      </c>
      <c r="GV56" s="1">
        <f>+IF($E56=GV$22,VLOOKUP($C56,Input!$A$8:$GZ$39,MATCH(GV$21,Input!$A$6:$GZ$6,0),FALSE),0)*IF(GV$19&gt;=MAX($GP$19:GU$19),MIN((GV$19-MAX($GP$19:GU$19)),(GV$19-GU$19)),0)+IF($E56=GV$22,VLOOKUP($C56,Input!$A$8:$GZ$39,MATCH(GV$21,Input!$A$6:$GZ$6,0),FALSE),0)*IF(GV$18&gt;=MAX($GP$18:GU$18),MIN((GV$18-MAX($GP$18:GU$18)),(GV$18-GU$18)),0)</f>
        <v>0</v>
      </c>
      <c r="GW56" s="1">
        <f>+IF($E56=GW$22,VLOOKUP($C56,Input!$A$8:$GZ$39,MATCH(GW$21,Input!$A$6:$GZ$6,0),FALSE),0)*IF(GW$19&gt;=MAX($GP$19:GV$19),MIN((GW$19-MAX($GP$19:GV$19)),(GW$19-GV$19)),0)+IF($E56=GW$22,VLOOKUP($C56,Input!$A$8:$GZ$39,MATCH(GW$21,Input!$A$6:$GZ$6,0),FALSE),0)*IF(GW$18&gt;=MAX($GP$18:GV$18),MIN((GW$18-MAX($GP$18:GV$18)),(GW$18-GV$18)),0)</f>
        <v>0</v>
      </c>
      <c r="GX56" s="1">
        <f>+IF($E56=GX$22,VLOOKUP($C56,Input!$A$8:$GZ$39,MATCH(GX$21,Input!$A$6:$GZ$6,0),FALSE),0)*IF(GX$19&gt;=MAX($GP$19:GW$19),MIN((GX$19-MAX($GP$19:GW$19)),(GX$19-GW$19)),0)+IF($E56=GX$22,VLOOKUP($C56,Input!$A$8:$GZ$39,MATCH(GX$21,Input!$A$6:$GZ$6,0),FALSE),0)*IF(GX$18&gt;=MAX($GP$18:GW$18),MIN((GX$18-MAX($GP$18:GW$18)),(GX$18-GW$18)),0)</f>
        <v>0</v>
      </c>
      <c r="GY56" s="1">
        <f>+IF($E56=GY$22,VLOOKUP($C56,Input!$A$8:$GZ$39,MATCH(GY$21,Input!$A$6:$GZ$6,0),FALSE),0)*IF(GY$19&gt;=MAX($GP$19:GX$19),MIN((GY$19-MAX($GP$19:GX$19)),(GY$19-GX$19)),0)+IF($E56=GY$22,VLOOKUP($C56,Input!$A$8:$GZ$39,MATCH(GY$21,Input!$A$6:$GZ$6,0),FALSE),0)*IF(GY$18&gt;=MAX($GP$18:GX$18),MIN((GY$18-MAX($GP$18:GX$18)),(GY$18-GX$18)),0)</f>
        <v>0</v>
      </c>
      <c r="GZ56" s="1">
        <f>+IF($E56=GZ$22,VLOOKUP($C56,Input!$A$8:$GZ$39,MATCH(GZ$21,Input!$A$6:$GZ$6,0),FALSE),0)*IF(GZ$19&gt;=MAX($GP$19:GY$19),MIN((GZ$19-MAX($GP$19:GY$19)),(GZ$19-GY$19)),0)+IF($E56=GZ$22,VLOOKUP($C56,Input!$A$8:$GZ$39,MATCH(GZ$21,Input!$A$6:$GZ$6,0),FALSE),0)*IF(GZ$18&gt;=MAX($GP$18:GY$18),MIN((GZ$18-MAX($GP$18:GY$18)),(GZ$18-GY$18)),0)</f>
        <v>0</v>
      </c>
      <c r="HA56" s="1">
        <f>+IF($E56=HA$22,VLOOKUP($C56,Input!$A$8:$GZ$39,MATCH(HA$21,Input!$A$6:$GZ$6,0),FALSE),0)*IF(HA$19&gt;=MAX($GP$19:GZ$19),MIN((HA$19-MAX($GP$19:GZ$19)),(HA$19-GZ$19)),0)+IF($E56=HA$22,VLOOKUP($C56,Input!$A$8:$GZ$39,MATCH(HA$21,Input!$A$6:$GZ$6,0),FALSE),0)*IF(HA$18&gt;=MAX($GP$18:GZ$18),MIN((HA$18-MAX($GP$18:GZ$18)),(HA$18-GZ$18)),0)</f>
        <v>0</v>
      </c>
      <c r="HB56" s="1">
        <f>+IF($E56=HB$22,VLOOKUP($C56,Input!$A$8:$GZ$39,MATCH(HB$21,Input!$A$6:$GZ$6,0),FALSE),0)*IF(HB$19&gt;=MAX($GP$19:HA$19),MIN((HB$19-MAX($GP$19:HA$19)),(HB$19-HA$19)),0)+IF($E56=HB$22,VLOOKUP($C56,Input!$A$8:$GZ$39,MATCH(HB$21,Input!$A$6:$GZ$6,0),FALSE),0)*IF(HB$18&gt;=MAX($GP$18:HA$18),MIN((HB$18-MAX($GP$18:HA$18)),(HB$18-HA$18)),0)</f>
        <v>0</v>
      </c>
      <c r="HC56" s="1">
        <f>+IF($E56=HC$22,VLOOKUP($C56,Input!$A$8:$GZ$39,MATCH(HC$21,Input!$A$6:$GZ$6,0),FALSE),0)*IF(HC$19&gt;=MAX($GP$19:HB$19),MIN((HC$19-MAX($GP$19:HB$19)),(HC$19-HB$19)),0)+IF($E56=HC$22,VLOOKUP($C56,Input!$A$8:$GZ$39,MATCH(HC$21,Input!$A$6:$GZ$6,0),FALSE),0)*IF(HC$18&gt;=MAX($GP$18:HB$18),MIN((HC$18-MAX($GP$18:HB$18)),(HC$18-HB$18)),0)</f>
        <v>0</v>
      </c>
      <c r="HD56" s="1">
        <f>+IF($E56=HD$22,VLOOKUP($C56,Input!$A$8:$GZ$39,MATCH(HD$21,Input!$A$6:$GZ$6,0),FALSE),0)*IF(HD$19&gt;=MAX($GP$19:HC$19),MIN((HD$19-MAX($GP$19:HC$19)),(HD$19-HC$19)),0)+IF($E56=HD$22,VLOOKUP($C56,Input!$A$8:$GZ$39,MATCH(HD$21,Input!$A$6:$GZ$6,0),FALSE),0)*IF(HD$18&gt;=MAX($GP$18:HC$18),MIN((HD$18-MAX($GP$18:HC$18)),(HD$18-HC$18)),0)</f>
        <v>0</v>
      </c>
      <c r="HE56" s="1">
        <f>+IF($E56=HE$22,VLOOKUP($C56,Input!$A$8:$GZ$39,MATCH(HE$21,Input!$A$6:$GZ$6,0),FALSE),0)*IF(HE$19&gt;=MAX($GP$19:HD$19),MIN((HE$19-MAX($GP$19:HD$19)),(HE$19-HD$19)),0)+IF($E56=HE$22,VLOOKUP($C56,Input!$A$8:$GZ$39,MATCH(HE$21,Input!$A$6:$GZ$6,0),FALSE),0)*IF(HE$18&gt;=MAX($GP$18:HD$18),MIN((HE$18-MAX($GP$18:HD$18)),(HE$18-HD$18)),0)</f>
        <v>0</v>
      </c>
      <c r="HF56" s="1">
        <f>+IF($E56=HF$22,VLOOKUP($C56,Input!$A$8:$GZ$39,MATCH(HF$21,Input!$A$6:$GZ$6,0),FALSE),0)*IF(HF$19&gt;=MAX($GP$19:HE$19),MIN((HF$19-MAX($GP$19:HE$19)),(HF$19-HE$19)),0)+IF($E56=HF$22,VLOOKUP($C56,Input!$A$8:$GZ$39,MATCH(HF$21,Input!$A$6:$GZ$6,0),FALSE),0)*IF(HF$18&gt;=MAX($GP$18:HE$18),MIN((HF$18-MAX($GP$18:HE$18)),(HF$18-HE$18)),0)</f>
        <v>0</v>
      </c>
      <c r="HG56" s="1">
        <f>+IF($E56=HG$22,VLOOKUP($C56,Input!$A$8:$GZ$39,MATCH(HG$21,Input!$A$6:$GZ$6,0),FALSE),0)*IF(HG$19&gt;=MAX($GP$19:HF$19),MIN((HG$19-MAX($GP$19:HF$19)),(HG$19-HF$19)),0)+IF($E56=HG$22,VLOOKUP($C56,Input!$A$8:$GZ$39,MATCH(HG$21,Input!$A$6:$GZ$6,0),FALSE),0)*IF(HG$18&gt;=MAX($GP$18:HF$18),MIN((HG$18-MAX($GP$18:HF$18)),(HG$18-HF$18)),0)</f>
        <v>0</v>
      </c>
      <c r="HH56" s="1">
        <f>+IF($E56=HH$22,VLOOKUP($C56,Input!$A$8:$GZ$39,MATCH(HH$21,Input!$A$6:$GZ$6,0),FALSE),0)*IF(HH$19&gt;=MAX($GP$19:HG$19),MIN((HH$19-MAX($GP$19:HG$19)),(HH$19-HG$19)),0)+IF($E56=HH$22,VLOOKUP($C56,Input!$A$8:$GZ$39,MATCH(HH$21,Input!$A$6:$GZ$6,0),FALSE),0)*IF(HH$18&gt;=MAX($GP$18:HG$18),MIN((HH$18-MAX($GP$18:HG$18)),(HH$18-HG$18)),0)</f>
        <v>0</v>
      </c>
      <c r="HI56" s="1">
        <f>+IF($E56=HI$22,VLOOKUP($C56,Input!$A$8:$GZ$39,MATCH(HI$21,Input!$A$6:$GZ$6,0),FALSE),0)*IF(HI$19&gt;=MAX($GP$19:HH$19),MIN((HI$19-MAX($GP$19:HH$19)),(HI$19-HH$19)),0)+IF($E56=HI$22,VLOOKUP($C56,Input!$A$8:$GZ$39,MATCH(HI$21,Input!$A$6:$GZ$6,0),FALSE),0)*IF(HI$18&gt;=MAX($GP$18:HH$18),MIN((HI$18-MAX($GP$18:HH$18)),(HI$18-HH$18)),0)</f>
        <v>0</v>
      </c>
      <c r="HJ56" s="1">
        <f>+IF($E56=HJ$22,VLOOKUP($C56,Input!$A$8:$GZ$39,MATCH(HJ$21,Input!$A$6:$GZ$6,0),FALSE),0)*IF(HJ$19&gt;=MAX($GP$19:HI$19),MIN((HJ$19-MAX($GP$19:HI$19)),(HJ$19-HI$19)),0)+IF($E56=HJ$22,VLOOKUP($C56,Input!$A$8:$GZ$39,MATCH(HJ$21,Input!$A$6:$GZ$6,0),FALSE),0)*IF(HJ$18&gt;=MAX($GP$18:HI$18),MIN((HJ$18-MAX($GP$18:HI$18)),(HJ$18-HI$18)),0)</f>
        <v>0</v>
      </c>
      <c r="HK56" s="1">
        <f>+IF($E56=HK$22,VLOOKUP($C56,Input!$A$8:$GZ$39,MATCH(HK$21,Input!$A$6:$GZ$6,0),FALSE),0)*IF(HK$19&gt;=MAX($GP$19:HJ$19),MIN((HK$19-MAX($GP$19:HJ$19)),(HK$19-HJ$19)),0)+IF($E56=HK$22,VLOOKUP($C56,Input!$A$8:$GZ$39,MATCH(HK$21,Input!$A$6:$GZ$6,0),FALSE),0)*IF(HK$18&gt;=MAX($GP$18:HJ$18),MIN((HK$18-MAX($GP$18:HJ$18)),(HK$18-HJ$18)),0)</f>
        <v>0</v>
      </c>
      <c r="HL56" s="1">
        <f>+IF($E56=HL$22,VLOOKUP($C56,Input!$A$8:$GZ$39,MATCH(HL$21,Input!$A$6:$GZ$6,0),FALSE),0)*IF(HL$19&gt;=MAX($GP$19:HK$19),MIN((HL$19-MAX($GP$19:HK$19)),(HL$19-HK$19)),0)+IF($E56=HL$22,VLOOKUP($C56,Input!$A$8:$GZ$39,MATCH(HL$21,Input!$A$6:$GZ$6,0),FALSE),0)*IF(HL$18&gt;=MAX($GP$18:HK$18),MIN((HL$18-MAX($GP$18:HK$18)),(HL$18-HK$18)),0)</f>
        <v>0</v>
      </c>
      <c r="HM56" s="1">
        <f>+IF($E56=HM$22,VLOOKUP($C56,Input!$A$8:$GZ$39,MATCH(HM$21,Input!$A$6:$GZ$6,0),FALSE),0)*IF(HM$19&gt;=MAX($GP$19:HL$19),MIN((HM$19-MAX($GP$19:HL$19)),(HM$19-HL$19)),0)+IF($E56=HM$22,VLOOKUP($C56,Input!$A$8:$GZ$39,MATCH(HM$21,Input!$A$6:$GZ$6,0),FALSE),0)*IF(HM$18&gt;=MAX($GP$18:HL$18),MIN((HM$18-MAX($GP$18:HL$18)),(HM$18-HL$18)),0)</f>
        <v>0</v>
      </c>
      <c r="HN56" s="1">
        <f>+IF($E56=HN$22,VLOOKUP($C56,Input!$A$8:$GZ$39,MATCH(HN$21,Input!$A$6:$GZ$6,0),FALSE),0)*IF(HN$19&gt;=MAX($GP$19:HM$19),MIN((HN$19-MAX($GP$19:HM$19)),(HN$19-HM$19)),0)+IF($E56=HN$22,VLOOKUP($C56,Input!$A$8:$GZ$39,MATCH(HN$21,Input!$A$6:$GZ$6,0),FALSE),0)*IF(HN$18&gt;=MAX($GP$18:HM$18),MIN((HN$18-MAX($GP$18:HM$18)),(HN$18-HM$18)),0)</f>
        <v>0</v>
      </c>
      <c r="HO56" s="1">
        <f>+IF($E56=HO$22,VLOOKUP($C56,Input!$A$8:$GZ$39,MATCH(HO$21,Input!$A$6:$GZ$6,0),FALSE),0)*IF(HO$19&gt;=MAX($GP$19:HN$19),MIN((HO$19-MAX($GP$19:HN$19)),(HO$19-HN$19)),0)+IF($E56=HO$22,VLOOKUP($C56,Input!$A$8:$GZ$39,MATCH(HO$21,Input!$A$6:$GZ$6,0),FALSE),0)*IF(HO$18&gt;=MAX($GP$18:HN$18),MIN((HO$18-MAX($GP$18:HN$18)),(HO$18-HN$18)),0)</f>
        <v>0</v>
      </c>
      <c r="HP56" s="1">
        <f>+IF($E56=HP$22,VLOOKUP($C56,Input!$A$8:$GZ$39,MATCH(HP$21,Input!$A$6:$GZ$6,0),FALSE),0)*IF(HP$19&gt;=MAX($GP$19:HO$19),MIN((HP$19-MAX($GP$19:HO$19)),(HP$19-HO$19)),0)+IF($E56=HP$22,VLOOKUP($C56,Input!$A$8:$GZ$39,MATCH(HP$21,Input!$A$6:$GZ$6,0),FALSE),0)*IF(HP$18&gt;=MAX($GP$18:HO$18),MIN((HP$18-MAX($GP$18:HO$18)),(HP$18-HO$18)),0)</f>
        <v>0</v>
      </c>
      <c r="HQ56" s="1">
        <f>+IF($E56=HQ$22,VLOOKUP($C56,Input!$A$8:$GZ$39,MATCH(HQ$21,Input!$A$6:$GZ$6,0),FALSE),0)*IF(HQ$19&gt;=MAX($GP$19:HP$19),MIN((HQ$19-MAX($GP$19:HP$19)),(HQ$19-HP$19)),0)+IF($E56=HQ$22,VLOOKUP($C56,Input!$A$8:$GZ$39,MATCH(HQ$21,Input!$A$6:$GZ$6,0),FALSE),0)*IF(HQ$18&gt;=MAX($GP$18:HP$18),MIN((HQ$18-MAX($GP$18:HP$18)),(HQ$18-HP$18)),0)</f>
        <v>0</v>
      </c>
      <c r="HR56" s="1">
        <f>+IF($E56=HR$22,VLOOKUP($C56,Input!$A$8:$GZ$39,MATCH(HR$21,Input!$A$6:$GZ$6,0),FALSE),0)*IF(HR$19&gt;=MAX($GP$19:HQ$19),MIN((HR$19-MAX($GP$19:HQ$19)),(HR$19-HQ$19)),0)+IF($E56=HR$22,VLOOKUP($C56,Input!$A$8:$GZ$39,MATCH(HR$21,Input!$A$6:$GZ$6,0),FALSE),0)*IF(HR$18&gt;=MAX($GP$18:HQ$18),MIN((HR$18-MAX($GP$18:HQ$18)),(HR$18-HQ$18)),0)</f>
        <v>0</v>
      </c>
      <c r="HS56" s="1">
        <f>+IF($E56=HS$22,VLOOKUP($C56,Input!$A$8:$GZ$39,MATCH(HS$21,Input!$A$6:$GZ$6,0),FALSE),0)*IF(HS$19&gt;=MAX($GP$19:HR$19),MIN((HS$19-MAX($GP$19:HR$19)),(HS$19-HR$19)),0)+IF($E56=HS$22,VLOOKUP($C56,Input!$A$8:$GZ$39,MATCH(HS$21,Input!$A$6:$GZ$6,0),FALSE),0)*IF(HS$18&gt;=MAX($GP$18:HR$18),MIN((HS$18-MAX($GP$18:HR$18)),(HS$18-HR$18)),0)</f>
        <v>0</v>
      </c>
      <c r="HT56" s="1">
        <f>+IF($E56=HT$22,VLOOKUP($C56,Input!$A$8:$GZ$39,MATCH(HT$21,Input!$A$6:$GZ$6,0),FALSE),0)*IF(HT$19&gt;=MAX($GP$19:HS$19),MIN((HT$19-MAX($GP$19:HS$19)),(HT$19-HS$19)),0)+IF($E56=HT$22,VLOOKUP($C56,Input!$A$8:$GZ$39,MATCH(HT$21,Input!$A$6:$GZ$6,0),FALSE),0)*IF(HT$18&gt;=MAX($GP$18:HS$18),MIN((HT$18-MAX($GP$18:HS$18)),(HT$18-HS$18)),0)</f>
        <v>0</v>
      </c>
      <c r="HU56" s="1">
        <f>+IF($E56=HU$22,VLOOKUP($C56,Input!$A$8:$GZ$39,MATCH(HU$21,Input!$A$6:$GZ$6,0),FALSE),0)*IF(HU$19&gt;=MAX($GP$19:HT$19),MIN((HU$19-MAX($GP$19:HT$19)),(HU$19-HT$19)),0)+IF($E56=HU$22,VLOOKUP($C56,Input!$A$8:$GZ$39,MATCH(HU$21,Input!$A$6:$GZ$6,0),FALSE),0)*IF(HU$18&gt;=MAX($GP$18:HT$18),MIN((HU$18-MAX($GP$18:HT$18)),(HU$18-HT$18)),0)</f>
        <v>0</v>
      </c>
      <c r="HV56" s="1">
        <f>+IF($E56=HV$22,VLOOKUP($C56,Input!$A$8:$GZ$39,MATCH(HV$21,Input!$A$6:$GZ$6,0),FALSE),0)*IF(HV$19&gt;=MAX($GP$19:HU$19),MIN((HV$19-MAX($GP$19:HU$19)),(HV$19-HU$19)),0)+IF($E56=HV$22,VLOOKUP($C56,Input!$A$8:$GZ$39,MATCH(HV$21,Input!$A$6:$GZ$6,0),FALSE),0)*IF(HV$18&gt;=MAX($GP$18:HU$18),MIN((HV$18-MAX($GP$18:HU$18)),(HV$18-HU$18)),0)</f>
        <v>0</v>
      </c>
      <c r="HW56" s="1">
        <f>+IF($E56=HW$22,VLOOKUP($C56,Input!$A$8:$GZ$39,MATCH(HW$21,Input!$A$6:$GZ$6,0),FALSE),0)*IF(HW$19&gt;=MAX($GP$19:HV$19),MIN((HW$19-MAX($GP$19:HV$19)),(HW$19-HV$19)),0)+IF($E56=HW$22,VLOOKUP($C56,Input!$A$8:$GZ$39,MATCH(HW$21,Input!$A$6:$GZ$6,0),FALSE),0)*IF(HW$18&gt;=MAX($GP$18:HV$18),MIN((HW$18-MAX($GP$18:HV$18)),(HW$18-HV$18)),0)</f>
        <v>0</v>
      </c>
      <c r="HX56" s="1">
        <f>+IF($E56=HX$22,VLOOKUP($C56,Input!$A$8:$GZ$39,MATCH(HX$21,Input!$A$6:$GZ$6,0),FALSE),0)*IF(HX$19&gt;=MAX($GP$19:HW$19),MIN((HX$19-MAX($GP$19:HW$19)),(HX$19-HW$19)),0)+IF($E56=HX$22,VLOOKUP($C56,Input!$A$8:$GZ$39,MATCH(HX$21,Input!$A$6:$GZ$6,0),FALSE),0)*IF(HX$18&gt;=MAX($GP$18:HW$18),MIN((HX$18-MAX($GP$18:HW$18)),(HX$18-HW$18)),0)</f>
        <v>0</v>
      </c>
      <c r="HY56" s="1">
        <f>+IF($E56=HY$22,VLOOKUP($C56,Input!$A$8:$GZ$39,MATCH(HY$21,Input!$A$6:$GZ$6,0),FALSE),0)*IF(HY$19&gt;=MAX($GP$19:HX$19),MIN((HY$19-MAX($GP$19:HX$19)),(HY$19-HX$19)),0)+IF($E56=HY$22,VLOOKUP($C56,Input!$A$8:$GZ$39,MATCH(HY$21,Input!$A$6:$GZ$6,0),FALSE),0)*IF(HY$18&gt;=MAX($GP$18:HX$18),MIN((HY$18-MAX($GP$18:HX$18)),(HY$18-HX$18)),0)</f>
        <v>0</v>
      </c>
      <c r="HZ56" s="42"/>
      <c r="IA56" t="str">
        <f>VLOOKUP($C56,Input!$A$8:$IA$39,MATCH(IA$21,Input!$A$6:$IA$6,0),FALSE)</f>
        <v>NA</v>
      </c>
      <c r="IB56" s="132">
        <f>IF((VLOOKUP($C56,Input!$A$8:$IA$39,MATCH(IB$21,Input!$A$6:$IA$6,0),FALSE))="Y",$D56/VLOOKUP($C56,Input!$A$8:$IA$39,MATCH(IC$21,Input!$A$6:$IA$6,0),FALSE),0)</f>
        <v>0</v>
      </c>
      <c r="IC56" s="132">
        <f>IF((VLOOKUP($C56,Input!$A$8:$IA$39,MATCH(IB$21,Input!$A$6:$IA$6,0),FALSE))="Y",0,IF((VLOOKUP($C56,Input!$A$8:$IA$39,MATCH(IC$21,Input!$A$6:$IA$6,0),FALSE))&gt;0,$D56/VLOOKUP($C56,Input!$A$8:$IA$39,MATCH(IC$21,Input!$A$6:$IA$6,0),FALSE),0))</f>
        <v>0</v>
      </c>
      <c r="ID56" s="1">
        <f>+IF($E56=ID$22,VLOOKUP($C56,Input!$A$8:$IA$39,MATCH(ID$21,Input!$A$6:$IA$6,0),FALSE),0)*IF(ID$19&gt;=MAX($IC$19:IC$19),MIN((ID$19-MAX($IC$19:IC$19)),(ID$19-IC$19)),0)+IF($E56=ID$22,VLOOKUP($C56,Input!$A$8:$IA$39,MATCH(ID$21,Input!$A$6:$IA$6,0),FALSE),0)*IF(ID$18&gt;=MAX($IC$18:IC$18),MIN((ID$18-MAX($IC$18:IC$18)),(ID$18-IC$18)),0)</f>
        <v>0</v>
      </c>
      <c r="IE56" s="1">
        <f>+IF($E56=IE$22,VLOOKUP($C56,Input!$A$8:$IA$39,MATCH(IE$21,Input!$A$6:$IA$6,0),FALSE),0)*IF(IE$19&gt;=MAX($IC$19:ID$19),MIN((IE$19-MAX($IC$19:ID$19)),(IE$19-ID$19)),0)+IF($E56=IE$22,VLOOKUP($C56,Input!$A$8:$IA$39,MATCH(IE$21,Input!$A$6:$IA$6,0),FALSE),0)*IF(IE$18&gt;=MAX($IC$18:ID$18),MIN((IE$18-MAX($IC$18:ID$18)),(IE$18-ID$18)),0)</f>
        <v>0</v>
      </c>
      <c r="IF56" s="1">
        <f>+IF($E56=IF$22,VLOOKUP($C56,Input!$A$8:$IA$39,MATCH(IF$21,Input!$A$6:$IA$6,0),FALSE),0)*IF(IF$19&gt;=MAX($IC$19:IE$19),MIN((IF$19-MAX($IC$19:IE$19)),(IF$19-IE$19)),0)+IF($E56=IF$22,VLOOKUP($C56,Input!$A$8:$IA$39,MATCH(IF$21,Input!$A$6:$IA$6,0),FALSE),0)*IF(IF$18&gt;=MAX($IC$18:IE$18),MIN((IF$18-MAX($IC$18:IE$18)),(IF$18-IE$18)),0)</f>
        <v>0</v>
      </c>
      <c r="IG56" s="1">
        <f>+IF($E56=IG$22,VLOOKUP($C56,Input!$A$8:$IA$39,MATCH(IG$21,Input!$A$6:$IA$6,0),FALSE),0)*IF(IG$19&gt;=MAX($IC$19:IF$19),MIN((IG$19-MAX($IC$19:IF$19)),(IG$19-IF$19)),0)+IF($E56=IG$22,VLOOKUP($C56,Input!$A$8:$IA$39,MATCH(IG$21,Input!$A$6:$IA$6,0),FALSE),0)*IF(IG$18&gt;=MAX($IC$18:IF$18),MIN((IG$18-MAX($IC$18:IF$18)),(IG$18-IF$18)),0)</f>
        <v>0</v>
      </c>
      <c r="IH56" s="1">
        <f>+IF($E56=IH$22,VLOOKUP($C56,Input!$A$8:$IA$39,MATCH(IH$21,Input!$A$6:$IA$6,0),FALSE),0)*IF(IH$19&gt;=MAX($IC$19:IG$19),MIN((IH$19-MAX($IC$19:IG$19)),(IH$19-IG$19)),0)+IF($E56=IH$22,VLOOKUP($C56,Input!$A$8:$IA$39,MATCH(IH$21,Input!$A$6:$IA$6,0),FALSE),0)*IF(IH$18&gt;=MAX($IC$18:IG$18),MIN((IH$18-MAX($IC$18:IG$18)),(IH$18-IG$18)),0)</f>
        <v>0</v>
      </c>
      <c r="II56" s="1">
        <f>+IF($E56=II$22,VLOOKUP($C56,Input!$A$8:$IA$39,MATCH(II$21,Input!$A$6:$IA$6,0),FALSE),0)*IF(II$19&gt;=MAX($IC$19:IH$19),MIN((II$19-MAX($IC$19:IH$19)),(II$19-IH$19)),0)+IF($E56=II$22,VLOOKUP($C56,Input!$A$8:$IA$39,MATCH(II$21,Input!$A$6:$IA$6,0),FALSE),0)*IF(II$18&gt;=MAX($IC$18:IH$18),MIN((II$18-MAX($IC$18:IH$18)),(II$18-IH$18)),0)</f>
        <v>0</v>
      </c>
      <c r="IJ56" s="1">
        <f>+IF($E56=IJ$22,VLOOKUP($C56,Input!$A$8:$IA$39,MATCH(IJ$21,Input!$A$6:$IA$6,0),FALSE),0)*IF(IJ$19&gt;=MAX($IC$19:II$19),MIN((IJ$19-MAX($IC$19:II$19)),(IJ$19-II$19)),0)+IF($E56=IJ$22,VLOOKUP($C56,Input!$A$8:$IA$39,MATCH(IJ$21,Input!$A$6:$IA$6,0),FALSE),0)*IF(IJ$18&gt;=MAX($IC$18:II$18),MIN((IJ$18-MAX($IC$18:II$18)),(IJ$18-II$18)),0)</f>
        <v>0</v>
      </c>
      <c r="IK56" s="1">
        <f>+IF($E56=IK$22,VLOOKUP($C56,Input!$A$8:$IA$39,MATCH(IK$21,Input!$A$6:$IA$6,0),FALSE),0)*IF(IK$19&gt;=MAX($IC$19:IJ$19),MIN((IK$19-MAX($IC$19:IJ$19)),(IK$19-IJ$19)),0)+IF($E56=IK$22,VLOOKUP($C56,Input!$A$8:$IA$39,MATCH(IK$21,Input!$A$6:$IA$6,0),FALSE),0)*IF(IK$18&gt;=MAX($IC$18:IJ$18),MIN((IK$18-MAX($IC$18:IJ$18)),(IK$18-IJ$18)),0)</f>
        <v>0</v>
      </c>
      <c r="IL56" s="1">
        <f>+IF($E56=IL$22,VLOOKUP($C56,Input!$A$8:$IA$39,MATCH(IL$21,Input!$A$6:$IA$6,0),FALSE),0)*IF(IL$19&gt;=MAX($IC$19:IK$19),MIN((IL$19-MAX($IC$19:IK$19)),(IL$19-IK$19)),0)+IF($E56=IL$22,VLOOKUP($C56,Input!$A$8:$IA$39,MATCH(IL$21,Input!$A$6:$IA$6,0),FALSE),0)*IF(IL$18&gt;=MAX($IC$18:IK$18),MIN((IL$18-MAX($IC$18:IK$18)),(IL$18-IK$18)),0)</f>
        <v>0</v>
      </c>
      <c r="IM56" s="1">
        <f>+IF($E56=IM$22,VLOOKUP($C56,Input!$A$8:$IA$39,MATCH(IM$21,Input!$A$6:$IA$6,0),FALSE),0)*IF(IM$19&gt;=MAX($IC$19:IL$19),MIN((IM$19-MAX($IC$19:IL$19)),(IM$19-IL$19)),0)+IF($E56=IM$22,VLOOKUP($C56,Input!$A$8:$IA$39,MATCH(IM$21,Input!$A$6:$IA$6,0),FALSE),0)*IF(IM$18&gt;=MAX($IC$18:IL$18),MIN((IM$18-MAX($IC$18:IL$18)),(IM$18-IL$18)),0)</f>
        <v>0</v>
      </c>
      <c r="IN56" s="1">
        <f>+IF($E56=IN$22,VLOOKUP($C56,Input!$A$8:$IA$39,MATCH(IN$21,Input!$A$6:$IA$6,0),FALSE),0)*IF(IN$19&gt;=MAX($IC$19:IM$19),MIN((IN$19-MAX($IC$19:IM$19)),(IN$19-IM$19)),0)+IF($E56=IN$22,VLOOKUP($C56,Input!$A$8:$IA$39,MATCH(IN$21,Input!$A$6:$IA$6,0),FALSE),0)*IF(IN$18&gt;=MAX($IC$18:IM$18),MIN((IN$18-MAX($IC$18:IM$18)),(IN$18-IM$18)),0)</f>
        <v>0</v>
      </c>
      <c r="IO56" s="1">
        <f>+IF($E56=IO$22,VLOOKUP($C56,Input!$A$8:$IA$39,MATCH(IO$21,Input!$A$6:$IA$6,0),FALSE),0)*IF(IO$19&gt;=MAX($IC$19:IN$19),MIN((IO$19-MAX($IC$19:IN$19)),(IO$19-IN$19)),0)+IF($E56=IO$22,VLOOKUP($C56,Input!$A$8:$IA$39,MATCH(IO$21,Input!$A$6:$IA$6,0),FALSE),0)*IF(IO$18&gt;=MAX($IC$18:IN$18),MIN((IO$18-MAX($IC$18:IN$18)),(IO$18-IN$18)),0)</f>
        <v>0</v>
      </c>
      <c r="IP56" s="1">
        <f>+IF($E56=IP$22,VLOOKUP($C56,Input!$A$8:$IA$39,MATCH(IP$21,Input!$A$6:$IA$6,0),FALSE),0)*IF(IP$19&gt;=MAX($IC$19:IO$19),MIN((IP$19-MAX($IC$19:IO$19)),(IP$19-IO$19)),0)+IF($E56=IP$22,VLOOKUP($C56,Input!$A$8:$IA$39,MATCH(IP$21,Input!$A$6:$IA$6,0),FALSE),0)*IF(IP$18&gt;=MAX($IC$18:IO$18),MIN((IP$18-MAX($IC$18:IO$18)),(IP$18-IO$18)),0)</f>
        <v>0</v>
      </c>
      <c r="IQ56" s="1">
        <f>+IF($E56=IQ$22,VLOOKUP($C56,Input!$A$8:$IA$39,MATCH(IQ$21,Input!$A$6:$IA$6,0),FALSE),0)*IF(IQ$19&gt;=MAX($IC$19:IP$19),MIN((IQ$19-MAX($IC$19:IP$19)),(IQ$19-IP$19)),0)+IF($E56=IQ$22,VLOOKUP($C56,Input!$A$8:$IA$39,MATCH(IQ$21,Input!$A$6:$IA$6,0),FALSE),0)*IF(IQ$18&gt;=MAX($IC$18:IP$18),MIN((IQ$18-MAX($IC$18:IP$18)),(IQ$18-IP$18)),0)</f>
        <v>0</v>
      </c>
      <c r="IR56" s="1">
        <f>+IF($E56=IR$22,VLOOKUP($C56,Input!$A$8:$IA$39,MATCH(IR$21,Input!$A$6:$IA$6,0),FALSE),0)*IF(IR$19&gt;=MAX($IC$19:IQ$19),MIN((IR$19-MAX($IC$19:IQ$19)),(IR$19-IQ$19)),0)+IF($E56=IR$22,VLOOKUP($C56,Input!$A$8:$IA$39,MATCH(IR$21,Input!$A$6:$IA$6,0),FALSE),0)*IF(IR$18&gt;=MAX($IC$18:IQ$18),MIN((IR$18-MAX($IC$18:IQ$18)),(IR$18-IQ$18)),0)</f>
        <v>0</v>
      </c>
      <c r="IS56" s="1">
        <f>+IF($E56=IS$22,VLOOKUP($C56,Input!$A$8:$IA$39,MATCH(IS$21,Input!$A$6:$IA$6,0),FALSE),0)*IF(IS$19&gt;=MAX($IC$19:IR$19),MIN((IS$19-MAX($IC$19:IR$19)),(IS$19-IR$19)),0)+IF($E56=IS$22,VLOOKUP($C56,Input!$A$8:$IA$39,MATCH(IS$21,Input!$A$6:$IA$6,0),FALSE),0)*IF(IS$18&gt;=MAX($IC$18:IR$18),MIN((IS$18-MAX($IC$18:IR$18)),(IS$18-IR$18)),0)</f>
        <v>0</v>
      </c>
      <c r="IT56" s="1">
        <f>+IF($E56=IT$22,VLOOKUP($C56,Input!$A$8:$IA$39,MATCH(IT$21,Input!$A$6:$IA$6,0),FALSE),0)*IF(IT$19&gt;=MAX($IC$19:IS$19),MIN((IT$19-MAX($IC$19:IS$19)),(IT$19-IS$19)),0)+IF($E56=IT$22,VLOOKUP($C56,Input!$A$8:$IA$39,MATCH(IT$21,Input!$A$6:$IA$6,0),FALSE),0)*IF(IT$18&gt;=MAX($IC$18:IS$18),MIN((IT$18-MAX($IC$18:IS$18)),(IT$18-IS$18)),0)</f>
        <v>0</v>
      </c>
      <c r="IU56" s="1">
        <f>+IF($E56=IU$22,VLOOKUP($C56,Input!$A$8:$IA$39,MATCH(IU$21,Input!$A$6:$IA$6,0),FALSE),0)*IF(IU$19&gt;=MAX($IC$19:IT$19),MIN((IU$19-MAX($IC$19:IT$19)),(IU$19-IT$19)),0)+IF($E56=IU$22,VLOOKUP($C56,Input!$A$8:$IA$39,MATCH(IU$21,Input!$A$6:$IA$6,0),FALSE),0)*IF(IU$18&gt;=MAX($IC$18:IT$18),MIN((IU$18-MAX($IC$18:IT$18)),(IU$18-IT$18)),0)</f>
        <v>0</v>
      </c>
      <c r="IV56" s="1">
        <f>+IF($E56=IV$22,VLOOKUP($C56,Input!$A$8:$IA$39,MATCH(IV$21,Input!$A$6:$IA$6,0),FALSE),0)*IF(IV$19&gt;=MAX($IC$19:IU$19),MIN((IV$19-MAX($IC$19:IU$19)),(IV$19-IU$19)),0)+IF($E56=IV$22,VLOOKUP($C56,Input!$A$8:$IA$39,MATCH(IV$21,Input!$A$6:$IA$6,0),FALSE),0)*IF(IV$18&gt;=MAX($IC$18:IU$18),MIN((IV$18-MAX($IC$18:IU$18)),(IV$18-IU$18)),0)</f>
        <v>0</v>
      </c>
      <c r="IW56" s="1">
        <f>+IF($E56=IW$22,VLOOKUP($C56,Input!$A$8:$IA$39,MATCH(IW$21,Input!$A$6:$IA$6,0),FALSE),0)*IF(IW$19&gt;=MAX($IC$19:IV$19),MIN((IW$19-MAX($IC$19:IV$19)),(IW$19-IV$19)),0)+IF($E56=IW$22,VLOOKUP($C56,Input!$A$8:$IA$39,MATCH(IW$21,Input!$A$6:$IA$6,0),FALSE),0)*IF(IW$18&gt;=MAX($IC$18:IV$18),MIN((IW$18-MAX($IC$18:IV$18)),(IW$18-IV$18)),0)</f>
        <v>0</v>
      </c>
      <c r="IX56" s="1">
        <f>+IF($E56=IX$22,VLOOKUP($C56,Input!$A$8:$IA$39,MATCH(IX$21,Input!$A$6:$IA$6,0),FALSE),0)*IF(IX$19&gt;=MAX($IC$19:IW$19),MIN((IX$19-MAX($IC$19:IW$19)),(IX$19-IW$19)),0)+IF($E56=IX$22,VLOOKUP($C56,Input!$A$8:$IA$39,MATCH(IX$21,Input!$A$6:$IA$6,0),FALSE),0)*IF(IX$18&gt;=MAX($IC$18:IW$18),MIN((IX$18-MAX($IC$18:IW$18)),(IX$18-IW$18)),0)</f>
        <v>0</v>
      </c>
      <c r="IY56" s="1">
        <f>+IF($E56=IY$22,VLOOKUP($C56,Input!$A$8:$IA$39,MATCH(IY$21,Input!$A$6:$IA$6,0),FALSE),0)*IF(IY$19&gt;=MAX($IC$19:IX$19),MIN((IY$19-MAX($IC$19:IX$19)),(IY$19-IX$19)),0)+IF($E56=IY$22,VLOOKUP($C56,Input!$A$8:$IA$39,MATCH(IY$21,Input!$A$6:$IA$6,0),FALSE),0)*IF(IY$18&gt;=MAX($IC$18:IX$18),MIN((IY$18-MAX($IC$18:IX$18)),(IY$18-IX$18)),0)</f>
        <v>0</v>
      </c>
      <c r="IZ56" s="1">
        <f>+IF($E56=IZ$22,VLOOKUP($C56,Input!$A$8:$IA$39,MATCH(IZ$21,Input!$A$6:$IA$6,0),FALSE),0)*IF(IZ$19&gt;=MAX($IC$19:IY$19),MIN((IZ$19-MAX($IC$19:IY$19)),(IZ$19-IY$19)),0)+IF($E56=IZ$22,VLOOKUP($C56,Input!$A$8:$IA$39,MATCH(IZ$21,Input!$A$6:$IA$6,0),FALSE),0)*IF(IZ$18&gt;=MAX($IC$18:IY$18),MIN((IZ$18-MAX($IC$18:IY$18)),(IZ$18-IY$18)),0)</f>
        <v>0</v>
      </c>
      <c r="JA56" s="1">
        <f>+IF($E56=JA$22,VLOOKUP($C56,Input!$A$8:$IA$39,MATCH(JA$21,Input!$A$6:$IA$6,0),FALSE),0)*IF(JA$19&gt;=MAX($IC$19:IZ$19),MIN((JA$19-MAX($IC$19:IZ$19)),(JA$19-IZ$19)),0)+IF($E56=JA$22,VLOOKUP($C56,Input!$A$8:$IA$39,MATCH(JA$21,Input!$A$6:$IA$6,0),FALSE),0)*IF(JA$18&gt;=MAX($IC$18:IZ$18),MIN((JA$18-MAX($IC$18:IZ$18)),(JA$18-IZ$18)),0)</f>
        <v>0</v>
      </c>
      <c r="JB56" s="1">
        <f>+IF($E56=JB$22,VLOOKUP($C56,Input!$A$8:$IA$39,MATCH(JB$21,Input!$A$6:$IA$6,0),FALSE),0)*IF(JB$19&gt;=MAX($IC$19:JA$19),MIN((JB$19-MAX($IC$19:JA$19)),(JB$19-JA$19)),0)+IF($E56=JB$22,VLOOKUP($C56,Input!$A$8:$IA$39,MATCH(JB$21,Input!$A$6:$IA$6,0),FALSE),0)*IF(JB$18&gt;=MAX($IC$18:JA$18),MIN((JB$18-MAX($IC$18:JA$18)),(JB$18-JA$18)),0)</f>
        <v>0</v>
      </c>
      <c r="JC56" s="1">
        <f>+IF($E56=JC$22,VLOOKUP($C56,Input!$A$8:$IA$39,MATCH(JC$21,Input!$A$6:$IA$6,0),FALSE),0)*IF(JC$19&gt;=MAX($IC$19:JB$19),MIN((JC$19-MAX($IC$19:JB$19)),(JC$19-JB$19)),0)+IF($E56=JC$22,VLOOKUP($C56,Input!$A$8:$IA$39,MATCH(JC$21,Input!$A$6:$IA$6,0),FALSE),0)*IF(JC$18&gt;=MAX($IC$18:JB$18),MIN((JC$18-MAX($IC$18:JB$18)),(JC$18-JB$18)),0)</f>
        <v>0</v>
      </c>
      <c r="JD56" s="1">
        <f>+IF($E56=JD$22,VLOOKUP($C56,Input!$A$8:$IA$39,MATCH(JD$21,Input!$A$6:$IA$6,0),FALSE),0)*IF(JD$19&gt;=MAX($IC$19:JC$19),MIN((JD$19-MAX($IC$19:JC$19)),(JD$19-JC$19)),0)+IF($E56=JD$22,VLOOKUP($C56,Input!$A$8:$IA$39,MATCH(JD$21,Input!$A$6:$IA$6,0),FALSE),0)*IF(JD$18&gt;=MAX($IC$18:JC$18),MIN((JD$18-MAX($IC$18:JC$18)),(JD$18-JC$18)),0)</f>
        <v>0</v>
      </c>
      <c r="JE56" s="1">
        <f>+IF($E56=JE$22,VLOOKUP($C56,Input!$A$8:$IA$39,MATCH(JE$21,Input!$A$6:$IA$6,0),FALSE),0)*IF(JE$19&gt;=MAX($IC$19:JD$19),MIN((JE$19-MAX($IC$19:JD$19)),(JE$19-JD$19)),0)+IF($E56=JE$22,VLOOKUP($C56,Input!$A$8:$IA$39,MATCH(JE$21,Input!$A$6:$IA$6,0),FALSE),0)*IF(JE$18&gt;=MAX($IC$18:JD$18),MIN((JE$18-MAX($IC$18:JD$18)),(JE$18-JD$18)),0)</f>
        <v>0</v>
      </c>
      <c r="JF56" s="1">
        <f>+IF($E56=JF$22,VLOOKUP($C56,Input!$A$8:$IA$39,MATCH(JF$21,Input!$A$6:$IA$6,0),FALSE),0)*IF(JF$19&gt;=MAX($IC$19:JE$19),MIN((JF$19-MAX($IC$19:JE$19)),(JF$19-JE$19)),0)+IF($E56=JF$22,VLOOKUP($C56,Input!$A$8:$IA$39,MATCH(JF$21,Input!$A$6:$IA$6,0),FALSE),0)*IF(JF$18&gt;=MAX($IC$18:JE$18),MIN((JF$18-MAX($IC$18:JE$18)),(JF$18-JE$18)),0)</f>
        <v>0</v>
      </c>
      <c r="JG56" s="1">
        <f>+IF($E56=JG$22,VLOOKUP($C56,Input!$A$8:$IA$39,MATCH(JG$21,Input!$A$6:$IA$6,0),FALSE),0)*IF(JG$19&gt;=MAX($IC$19:JF$19),MIN((JG$19-MAX($IC$19:JF$19)),(JG$19-JF$19)),0)+IF($E56=JG$22,VLOOKUP($C56,Input!$A$8:$IA$39,MATCH(JG$21,Input!$A$6:$IA$6,0),FALSE),0)*IF(JG$18&gt;=MAX($IC$18:JF$18),MIN((JG$18-MAX($IC$18:JF$18)),(JG$18-JF$18)),0)</f>
        <v>0</v>
      </c>
      <c r="JH56" s="1">
        <f>+IF($E56=JH$22,VLOOKUP($C56,Input!$A$8:$IA$39,MATCH(JH$21,Input!$A$6:$IA$6,0),FALSE),0)*IF(JH$19&gt;=MAX($IC$19:JG$19),MIN((JH$19-MAX($IC$19:JG$19)),(JH$19-JG$19)),0)+IF($E56=JH$22,VLOOKUP($C56,Input!$A$8:$IA$39,MATCH(JH$21,Input!$A$6:$IA$6,0),FALSE),0)*IF(JH$18&gt;=MAX($IC$18:JG$18),MIN((JH$18-MAX($IC$18:JG$18)),(JH$18-JG$18)),0)</f>
        <v>0</v>
      </c>
      <c r="JI56" s="1">
        <f>+IF($E56=JI$22,VLOOKUP($C56,Input!$A$8:$IA$39,MATCH(JI$21,Input!$A$6:$IA$6,0),FALSE),0)*IF(JI$19&gt;=MAX($IC$19:JH$19),MIN((JI$19-MAX($IC$19:JH$19)),(JI$19-JH$19)),0)+IF($E56=JI$22,VLOOKUP($C56,Input!$A$8:$IA$39,MATCH(JI$21,Input!$A$6:$IA$6,0),FALSE),0)*IF(JI$18&gt;=MAX($IC$18:JH$18),MIN((JI$18-MAX($IC$18:JH$18)),(JI$18-JH$18)),0)</f>
        <v>0</v>
      </c>
      <c r="JJ56" s="1">
        <f>+IF($E56=JJ$22,VLOOKUP($C56,Input!$A$8:$IA$39,MATCH(JJ$21,Input!$A$6:$IA$6,0),FALSE),0)*IF(JJ$19&gt;=MAX($IC$19:JI$19),MIN((JJ$19-MAX($IC$19:JI$19)),(JJ$19-JI$19)),0)+IF($E56=JJ$22,VLOOKUP($C56,Input!$A$8:$IA$39,MATCH(JJ$21,Input!$A$6:$IA$6,0),FALSE),0)*IF(JJ$18&gt;=MAX($IC$18:JI$18),MIN((JJ$18-MAX($IC$18:JI$18)),(JJ$18-JI$18)),0)</f>
        <v>0</v>
      </c>
      <c r="JK56" s="1">
        <f>+IF($E56=JK$22,VLOOKUP($C56,Input!$A$8:$IA$39,MATCH(JK$21,Input!$A$6:$IA$6,0),FALSE),0)*IF(JK$19&gt;=MAX($IC$19:JJ$19),MIN((JK$19-MAX($IC$19:JJ$19)),(JK$19-JJ$19)),0)+IF($E56=JK$22,VLOOKUP($C56,Input!$A$8:$IA$39,MATCH(JK$21,Input!$A$6:$IA$6,0),FALSE),0)*IF(JK$18&gt;=MAX($IC$18:JJ$18),MIN((JK$18-MAX($IC$18:JJ$18)),(JK$18-JJ$18)),0)</f>
        <v>0</v>
      </c>
      <c r="JL56" s="1">
        <f>+IF($E56=JL$22,VLOOKUP($C56,Input!$A$8:$IA$39,MATCH(JL$21,Input!$A$6:$IA$6,0),FALSE),0)*IF(JL$19&gt;=MAX($IC$19:JK$19),MIN((JL$19-MAX($IC$19:JK$19)),(JL$19-JK$19)),0)+IF($E56=JL$22,VLOOKUP($C56,Input!$A$8:$IA$39,MATCH(JL$21,Input!$A$6:$IA$6,0),FALSE),0)*IF(JL$18&gt;=MAX($IC$18:JK$18),MIN((JL$18-MAX($IC$18:JK$18)),(JL$18-JK$18)),0)</f>
        <v>0</v>
      </c>
      <c r="JN56" t="str">
        <f>+VLOOKUP($C56,Input!$A$8:$GZ$39,MATCH(JN$21,Input!$A$6:$GZ$6,0),FALSE)</f>
        <v>CNG Station Maint in fuel price</v>
      </c>
      <c r="JO56" s="1">
        <f>IF($E56+$I56+$D$7&lt;=JO$22,0,IF(JO$22-$D$7&gt;=$E56,VLOOKUP($C56,Input!$A$8:$GZ$39,MATCH(JO$21,Input!$A$6:$GZ$6,0),FALSE),0)*$F56/$G56)*$D56</f>
        <v>0</v>
      </c>
      <c r="JP56" s="1">
        <f>IF($E56+$I56+$D$7&lt;=JP$22,0,IF(JP$22-$D$7&gt;=$E56,VLOOKUP($C56,Input!$A$8:$GZ$39,MATCH(JP$21,Input!$A$6:$GZ$6,0),FALSE),0)*$F56/$G56)*$D56</f>
        <v>0</v>
      </c>
      <c r="JQ56" s="1">
        <f>IF($E56+$I56+$D$7&lt;=JQ$22,0,IF(JQ$22-$D$7&gt;=$E56,VLOOKUP($C56,Input!$A$8:$GZ$39,MATCH(JQ$21,Input!$A$6:$GZ$6,0),FALSE),0)*$F56/$G56)*$D56</f>
        <v>0</v>
      </c>
      <c r="JR56" s="1">
        <f>IF($E56+$I56+$D$7&lt;=JR$22,0,IF(JR$22-$D$7&gt;=$E56,VLOOKUP($C56,Input!$A$8:$GZ$39,MATCH(JR$21,Input!$A$6:$GZ$6,0),FALSE),0)*$F56/$G56)*$D56</f>
        <v>0</v>
      </c>
      <c r="JS56" s="1">
        <f>IF($E56+$I56+$D$7&lt;=JS$22,0,IF(JS$22-$D$7&gt;=$E56,VLOOKUP($C56,Input!$A$8:$GZ$39,MATCH(JS$21,Input!$A$6:$GZ$6,0),FALSE),0)*$F56/$G56)*$D56</f>
        <v>0</v>
      </c>
      <c r="JT56" s="1">
        <f>IF($E56+$I56+$D$7&lt;=JT$22,0,IF(JT$22-$D$7&gt;=$E56,VLOOKUP($C56,Input!$A$8:$GZ$39,MATCH(JT$21,Input!$A$6:$GZ$6,0),FALSE),0)*$F56/$G56)*$D56</f>
        <v>0</v>
      </c>
      <c r="JU56" s="1">
        <f>IF($E56+$I56+$D$7&lt;=JU$22,0,IF(JU$22-$D$7&gt;=$E56,VLOOKUP($C56,Input!$A$8:$GZ$39,MATCH(JU$21,Input!$A$6:$GZ$6,0),FALSE),0)*$F56/$G56)*$D56</f>
        <v>0</v>
      </c>
      <c r="JV56" s="1">
        <f>IF($E56+$I56+$D$7&lt;=JV$22,0,IF(JV$22-$D$7&gt;=$E56,VLOOKUP($C56,Input!$A$8:$GZ$39,MATCH(JV$21,Input!$A$6:$GZ$6,0),FALSE),0)*$F56/$G56)*$D56</f>
        <v>0</v>
      </c>
      <c r="JW56" s="1">
        <f>IF($E56+$I56+$D$7&lt;=JW$22,0,IF(JW$22-$D$7&gt;=$E56,VLOOKUP($C56,Input!$A$8:$GZ$39,MATCH(JW$21,Input!$A$6:$GZ$6,0),FALSE),0)*$F56/$G56)*$D56</f>
        <v>0</v>
      </c>
      <c r="JX56" s="1">
        <f>IF($E56+$I56+$D$7&lt;=JX$22,0,IF(JX$22-$D$7&gt;=$E56,VLOOKUP($C56,Input!$A$8:$GZ$39,MATCH(JX$21,Input!$A$6:$GZ$6,0),FALSE),0)*$F56/$G56)*$D56</f>
        <v>0</v>
      </c>
      <c r="JY56" s="1">
        <f>IF($E56+$I56+$D$7&lt;=JY$22,0,IF(JY$22-$D$7&gt;=$E56,VLOOKUP($C56,Input!$A$8:$GZ$39,MATCH(JY$21,Input!$A$6:$GZ$6,0),FALSE),0)*$F56/$G56)*$D56</f>
        <v>0</v>
      </c>
      <c r="JZ56" s="1">
        <f>IF($E56+$I56+$D$7&lt;=JZ$22,0,IF(JZ$22-$D$7&gt;=$E56,VLOOKUP($C56,Input!$A$8:$GZ$39,MATCH(JZ$21,Input!$A$6:$GZ$6,0),FALSE),0)*$F56/$G56)*$D56</f>
        <v>0</v>
      </c>
      <c r="KA56" s="1">
        <f>IF($E56+$I56+$D$7&lt;=KA$22,0,IF(KA$22-$D$7&gt;=$E56,VLOOKUP($C56,Input!$A$8:$GZ$39,MATCH(KA$21,Input!$A$6:$GZ$6,0),FALSE),0)*$F56/$G56)*$D56</f>
        <v>0</v>
      </c>
      <c r="KB56" s="1">
        <f>IF($E56+$I56+$D$7&lt;=KB$22,0,IF(KB$22-$D$7&gt;=$E56,VLOOKUP($C56,Input!$A$8:$GZ$39,MATCH(KB$21,Input!$A$6:$GZ$6,0),FALSE),0)*$F56/$G56)*$D56</f>
        <v>0</v>
      </c>
      <c r="KC56" s="1">
        <f>IF($E56+$I56+$D$7&lt;=KC$22,0,IF(KC$22-$D$7&gt;=$E56,VLOOKUP($C56,Input!$A$8:$GZ$39,MATCH(KC$21,Input!$A$6:$GZ$6,0),FALSE),0)*$F56/$G56)*$D56</f>
        <v>0</v>
      </c>
      <c r="KD56" s="1">
        <f>IF($E56+$I56+$D$7&lt;=KD$22,0,IF(KD$22-$D$7&gt;=$E56,VLOOKUP($C56,Input!$A$8:$GZ$39,MATCH(KD$21,Input!$A$6:$GZ$6,0),FALSE),0)*$F56/$G56)*$D56</f>
        <v>0</v>
      </c>
      <c r="KE56" s="1">
        <f>IF($E56+$I56+$D$7&lt;=KE$22,0,IF(KE$22-$D$7&gt;=$E56,VLOOKUP($C56,Input!$A$8:$GZ$39,MATCH(KE$21,Input!$A$6:$GZ$6,0),FALSE),0)*$F56/$G56)*$D56</f>
        <v>0</v>
      </c>
      <c r="KF56" s="1">
        <f>IF($E56+$I56+$D$7&lt;=KF$22,0,IF(KF$22-$D$7&gt;=$E56,VLOOKUP($C56,Input!$A$8:$GZ$39,MATCH(KF$21,Input!$A$6:$GZ$6,0),FALSE),0)*$F56/$G56)*$D56</f>
        <v>0</v>
      </c>
      <c r="KG56" s="1">
        <f>IF($E56+$I56+$D$7&lt;=KG$22,0,IF(KG$22-$D$7&gt;=$E56,VLOOKUP($C56,Input!$A$8:$GZ$39,MATCH(KG$21,Input!$A$6:$GZ$6,0),FALSE),0)*$F56/$G56)*$D56</f>
        <v>0</v>
      </c>
      <c r="KH56" s="1">
        <f>IF($E56+$I56+$D$7&lt;=KH$22,0,IF(KH$22-$D$7&gt;=$E56,VLOOKUP($C56,Input!$A$8:$GZ$39,MATCH(KH$21,Input!$A$6:$GZ$6,0),FALSE),0)*$F56/$G56)*$D56</f>
        <v>0</v>
      </c>
      <c r="KI56" s="1">
        <f>IF($E56+$I56+$D$7&lt;=KI$22,0,IF(KI$22-$D$7&gt;=$E56,VLOOKUP($C56,Input!$A$8:$GZ$39,MATCH(KI$21,Input!$A$6:$GZ$6,0),FALSE),0)*$F56/$G56)*$D56</f>
        <v>0</v>
      </c>
      <c r="KJ56" s="1">
        <f>IF($E56+$I56+$D$7&lt;=KJ$22,0,IF(KJ$22-$D$7&gt;=$E56,VLOOKUP($C56,Input!$A$8:$GZ$39,MATCH(KJ$21,Input!$A$6:$GZ$6,0),FALSE),0)*$F56/$G56)*$D56</f>
        <v>0</v>
      </c>
      <c r="KK56" s="1">
        <f>IF($E56+$I56+$D$7&lt;=KK$22,0,IF(KK$22-$D$7&gt;=$E56,VLOOKUP($C56,Input!$A$8:$GZ$39,MATCH(KK$21,Input!$A$6:$GZ$6,0),FALSE),0)*$F56/$G56)*$D56</f>
        <v>0</v>
      </c>
      <c r="KL56" s="1">
        <f>IF($E56+$I56+$D$7&lt;=KL$22,0,IF(KL$22-$D$7&gt;=$E56,VLOOKUP($C56,Input!$A$8:$GZ$39,MATCH(KL$21,Input!$A$6:$GZ$6,0),FALSE),0)*$F56/$G56)*$D56</f>
        <v>0</v>
      </c>
      <c r="KM56" s="1">
        <f>IF($E56+$I56+$D$7&lt;=KM$22,0,IF(KM$22-$D$7&gt;=$E56,VLOOKUP($C56,Input!$A$8:$GZ$39,MATCH(KM$21,Input!$A$6:$GZ$6,0),FALSE),0)*$F56/$G56)*$D56</f>
        <v>0</v>
      </c>
      <c r="KN56" s="1">
        <f>IF($E56+$I56+$D$7&lt;=KN$22,0,IF(KN$22-$D$7&gt;=$E56,VLOOKUP($C56,Input!$A$8:$GZ$39,MATCH(KN$21,Input!$A$6:$GZ$6,0),FALSE),0)*$F56/$G56)*$D56</f>
        <v>0</v>
      </c>
      <c r="KO56" s="1">
        <f>IF($E56+$I56+$D$7&lt;=KO$22,0,IF(KO$22-$D$7&gt;=$E56,VLOOKUP($C56,Input!$A$8:$GZ$39,MATCH(KO$21,Input!$A$6:$GZ$6,0),FALSE),0)*$F56/$G56)*$D56</f>
        <v>0</v>
      </c>
      <c r="KP56" s="1">
        <f>IF($E56+$I56+$D$7&lt;=KP$22,0,IF(KP$22-$D$7&gt;=$E56,VLOOKUP($C56,Input!$A$8:$GZ$39,MATCH(KP$21,Input!$A$6:$GZ$6,0),FALSE),0)*$F56/$G56)*$D56</f>
        <v>0</v>
      </c>
      <c r="KQ56" s="1">
        <f>IF($E56+$I56+$D$7&lt;=KQ$22,0,IF(KQ$22-$D$7&gt;=$E56,VLOOKUP($C56,Input!$A$8:$GZ$39,MATCH(KQ$21,Input!$A$6:$GZ$6,0),FALSE),0)*$F56/$G56)*$D56</f>
        <v>0</v>
      </c>
      <c r="KR56" s="1">
        <f>IF($E56+$I56+$D$7&lt;=KR$22,0,IF(KR$22-$D$7&gt;=$E56,VLOOKUP($C56,Input!$A$8:$GZ$39,MATCH(KR$21,Input!$A$6:$GZ$6,0),FALSE),0)*$F56/$G56)*$D56</f>
        <v>0</v>
      </c>
      <c r="KS56" s="1">
        <f>IF($E56+$I56+$D$7&lt;=KS$22,0,IF(KS$22-$D$7&gt;=$E56,VLOOKUP($C56,Input!$A$8:$GZ$39,MATCH(KS$21,Input!$A$6:$GZ$6,0),FALSE),0)*$F56/$G56)*$D56</f>
        <v>0</v>
      </c>
      <c r="KT56" s="1">
        <f>IF($E56+$I56+$D$7&lt;=KT$22,0,IF(KT$22-$D$7&gt;=$E56,VLOOKUP($C56,Input!$A$8:$GZ$39,MATCH(KT$21,Input!$A$6:$GZ$6,0),FALSE),0)*$F56/$G56)*$D56</f>
        <v>0</v>
      </c>
      <c r="KU56" s="1">
        <f>IF($E56+$I56+$D$7&lt;=KU$22,0,IF(KU$22-$D$7&gt;=$E56,VLOOKUP($C56,Input!$A$8:$GZ$39,MATCH(KU$21,Input!$A$6:$GZ$6,0),FALSE),0)*$F56/$G56)*$D56</f>
        <v>0</v>
      </c>
      <c r="KV56" s="1">
        <f>IF($E56+$I56+$D$7&lt;=KV$22,0,IF(KV$22-$D$7&gt;=$E56,VLOOKUP($C56,Input!$A$8:$GZ$39,MATCH(KV$21,Input!$A$6:$GZ$6,0),FALSE),0)*$F56/$G56)*$D56</f>
        <v>0</v>
      </c>
      <c r="KW56" s="1">
        <f>IF($E56+$I56+$D$7&lt;=KW$22,0,IF(KW$22-$D$7&gt;=$E56,VLOOKUP($C56,Input!$A$8:$GZ$39,MATCH(KW$21,Input!$A$6:$GZ$6,0),FALSE),0)*$F56/$G56)*$D56</f>
        <v>0</v>
      </c>
      <c r="KY56" t="str">
        <f>VLOOKUP($C56,Input!$A$8:$HV$39,MATCH(KY$21,Input!$A$6:$HV$6,0),FALSE)</f>
        <v xml:space="preserve">CNG (compressed and at pump, including station maintenance) </v>
      </c>
      <c r="KZ56" s="1">
        <f>IF($E56+$I56+$D$7&lt;=KZ$22,0,IF(KZ$22-$D$7&gt;=$E56,VLOOKUP($C56,Input!$A$8:$HV$39,MATCH(KZ$21,Input!$A$6:$HV$6,0),FALSE)/$G56*$F56,0))*$D56</f>
        <v>0</v>
      </c>
      <c r="LA56" s="1">
        <f>IF($E56+$I56+$D$7&lt;=LA$22,0,IF(LA$22-$D$7&gt;=$E56,VLOOKUP($C56,Input!$A$8:$HV$39,MATCH(LA$21,Input!$A$6:$HV$6,0),FALSE)/$G56*$F56,0))*$D56</f>
        <v>0</v>
      </c>
      <c r="LB56" s="1">
        <f>IF($E56+$I56+$D$7&lt;=LB$22,0,IF(LB$22-$D$7&gt;=$E56,VLOOKUP($C56,Input!$A$8:$HV$39,MATCH(LB$21,Input!$A$6:$HV$6,0),FALSE)/$G56*$F56,0))*$D56</f>
        <v>0</v>
      </c>
      <c r="LC56" s="1">
        <f>IF($E56+$I56+$D$7&lt;=LC$22,0,IF(LC$22-$D$7&gt;=$E56,VLOOKUP($C56,Input!$A$8:$HV$39,MATCH(LC$21,Input!$A$6:$HV$6,0),FALSE)/$G56*$F56,0))*$D56</f>
        <v>0</v>
      </c>
      <c r="LD56" s="1">
        <f>IF($E56+$I56+$D$7&lt;=LD$22,0,IF(LD$22-$D$7&gt;=$E56,VLOOKUP($C56,Input!$A$8:$HV$39,MATCH(LD$21,Input!$A$6:$HV$6,0),FALSE)/$G56*$F56,0))*$D56</f>
        <v>0</v>
      </c>
      <c r="LE56" s="1">
        <f>IF($E56+$I56+$D$7&lt;=LE$22,0,IF(LE$22-$D$7&gt;=$E56,VLOOKUP($C56,Input!$A$8:$HV$39,MATCH(LE$21,Input!$A$6:$HV$6,0),FALSE)/$G56*$F56,0))*$D56</f>
        <v>0</v>
      </c>
      <c r="LF56" s="1">
        <f>IF($E56+$I56+$D$7&lt;=LF$22,0,IF(LF$22-$D$7&gt;=$E56,VLOOKUP($C56,Input!$A$8:$HV$39,MATCH(LF$21,Input!$A$6:$HV$6,0),FALSE)/$G56*$F56,0))*$D56</f>
        <v>0</v>
      </c>
      <c r="LG56" s="1">
        <f>IF($E56+$I56+$D$7&lt;=LG$22,0,IF(LG$22-$D$7&gt;=$E56,VLOOKUP($C56,Input!$A$8:$HV$39,MATCH(LG$21,Input!$A$6:$HV$6,0),FALSE)/$G56*$F56,0))*$D56</f>
        <v>0</v>
      </c>
      <c r="LH56" s="1">
        <f>IF($E56+$I56+$D$7&lt;=LH$22,0,IF(LH$22-$D$7&gt;=$E56,VLOOKUP($C56,Input!$A$8:$HV$39,MATCH(LH$21,Input!$A$6:$HV$6,0),FALSE)/$G56*$F56,0))*$D56</f>
        <v>0</v>
      </c>
      <c r="LI56" s="1">
        <f>IF($E56+$I56+$D$7&lt;=LI$22,0,IF(LI$22-$D$7&gt;=$E56,VLOOKUP($C56,Input!$A$8:$HV$39,MATCH(LI$21,Input!$A$6:$HV$6,0),FALSE)/$G56*$F56,0))*$D56</f>
        <v>0</v>
      </c>
      <c r="LJ56" s="1">
        <f>IF($E56+$I56+$D$7&lt;=LJ$22,0,IF(LJ$22-$D$7&gt;=$E56,VLOOKUP($C56,Input!$A$8:$HV$39,MATCH(LJ$21,Input!$A$6:$HV$6,0),FALSE)/$G56*$F56,0))*$D56</f>
        <v>0</v>
      </c>
      <c r="LK56" s="1">
        <f>IF($E56+$I56+$D$7&lt;=LK$22,0,IF(LK$22-$D$7&gt;=$E56,VLOOKUP($C56,Input!$A$8:$HV$39,MATCH(LK$21,Input!$A$6:$HV$6,0),FALSE)/$G56*$F56,0))*$D56</f>
        <v>0</v>
      </c>
      <c r="LL56" s="1">
        <f>IF($E56+$I56+$D$7&lt;=LL$22,0,IF(LL$22-$D$7&gt;=$E56,VLOOKUP($C56,Input!$A$8:$HV$39,MATCH(LL$21,Input!$A$6:$HV$6,0),FALSE)/$G56*$F56,0))*$D56</f>
        <v>0</v>
      </c>
      <c r="LM56" s="1">
        <f>IF($E56+$I56+$D$7&lt;=LM$22,0,IF(LM$22-$D$7&gt;=$E56,VLOOKUP($C56,Input!$A$8:$HV$39,MATCH(LM$21,Input!$A$6:$HV$6,0),FALSE)/$G56*$F56,0))*$D56</f>
        <v>0</v>
      </c>
      <c r="LN56" s="1">
        <f>IF($E56+$I56+$D$7&lt;=LN$22,0,IF(LN$22-$D$7&gt;=$E56,VLOOKUP($C56,Input!$A$8:$HV$39,MATCH(LN$21,Input!$A$6:$HV$6,0),FALSE)/$G56*$F56,0))*$D56</f>
        <v>0</v>
      </c>
      <c r="LO56" s="1">
        <f>IF($E56+$I56+$D$7&lt;=LO$22,0,IF(LO$22-$D$7&gt;=$E56,VLOOKUP($C56,Input!$A$8:$HV$39,MATCH(LO$21,Input!$A$6:$HV$6,0),FALSE)/$G56*$F56,0))*$D56</f>
        <v>0</v>
      </c>
      <c r="LP56" s="1">
        <f>IF($E56+$I56+$D$7&lt;=LP$22,0,IF(LP$22-$D$7&gt;=$E56,VLOOKUP($C56,Input!$A$8:$HV$39,MATCH(LP$21,Input!$A$6:$HV$6,0),FALSE)/$G56*$F56,0))*$D56</f>
        <v>0</v>
      </c>
      <c r="LQ56" s="1">
        <f>IF($E56+$I56+$D$7&lt;=LQ$22,0,IF(LQ$22-$D$7&gt;=$E56,VLOOKUP($C56,Input!$A$8:$HV$39,MATCH(LQ$21,Input!$A$6:$HV$6,0),FALSE)/$G56*$F56,0))*$D56</f>
        <v>0</v>
      </c>
      <c r="LR56" s="1">
        <f>IF($E56+$I56+$D$7&lt;=LR$22,0,IF(LR$22-$D$7&gt;=$E56,VLOOKUP($C56,Input!$A$8:$HV$39,MATCH(LR$21,Input!$A$6:$HV$6,0),FALSE)/$G56*$F56,0))*$D56</f>
        <v>0</v>
      </c>
      <c r="LS56" s="1">
        <f>IF($E56+$I56+$D$7&lt;=LS$22,0,IF(LS$22-$D$7&gt;=$E56,VLOOKUP($C56,Input!$A$8:$HV$39,MATCH(LS$21,Input!$A$6:$HV$6,0),FALSE)/$G56*$F56,0))*$D56</f>
        <v>0</v>
      </c>
      <c r="LT56" s="1">
        <f>IF($E56+$I56+$D$7&lt;=LT$22,0,IF(LT$22-$D$7&gt;=$E56,VLOOKUP($C56,Input!$A$8:$HV$39,MATCH(LT$21,Input!$A$6:$HV$6,0),FALSE)/$G56*$F56,0))*$D56</f>
        <v>0</v>
      </c>
      <c r="LU56" s="1">
        <f>IF($E56+$I56+$D$7&lt;=LU$22,0,IF(LU$22-$D$7&gt;=$E56,VLOOKUP($C56,Input!$A$8:$HV$39,MATCH(LU$21,Input!$A$6:$HV$6,0),FALSE)/$G56*$F56,0))*$D56</f>
        <v>0</v>
      </c>
      <c r="LV56" s="1">
        <f>IF($E56+$I56+$D$7&lt;=LV$22,0,IF(LV$22-$D$7&gt;=$E56,VLOOKUP($C56,Input!$A$8:$HV$39,MATCH(LV$21,Input!$A$6:$HV$6,0),FALSE)/$G56*$F56,0))*$D56</f>
        <v>0</v>
      </c>
      <c r="LW56" s="1">
        <f>IF($E56+$I56+$D$7&lt;=LW$22,0,IF(LW$22-$D$7&gt;=$E56,VLOOKUP($C56,Input!$A$8:$HV$39,MATCH(LW$21,Input!$A$6:$HV$6,0),FALSE)/$G56*$F56,0))*$D56</f>
        <v>0</v>
      </c>
      <c r="LX56" s="1">
        <f>IF($E56+$I56+$D$7&lt;=LX$22,0,IF(LX$22-$D$7&gt;=$E56,VLOOKUP($C56,Input!$A$8:$HV$39,MATCH(LX$21,Input!$A$6:$HV$6,0),FALSE)/$G56*$F56,0))*$D56</f>
        <v>0</v>
      </c>
      <c r="LY56" s="1">
        <f>IF($E56+$I56+$D$7&lt;=LY$22,0,IF(LY$22-$D$7&gt;=$E56,VLOOKUP($C56,Input!$A$8:$HV$39,MATCH(LY$21,Input!$A$6:$HV$6,0),FALSE)/$G56*$F56,0))*$D56</f>
        <v>0</v>
      </c>
      <c r="LZ56" s="1">
        <f>IF($E56+$I56+$D$7&lt;=LZ$22,0,IF(LZ$22-$D$7&gt;=$E56,VLOOKUP($C56,Input!$A$8:$HV$39,MATCH(LZ$21,Input!$A$6:$HV$6,0),FALSE)/$G56*$F56,0))*$D56</f>
        <v>0</v>
      </c>
      <c r="MA56" s="1">
        <f>IF($E56+$I56+$D$7&lt;=MA$22,0,IF(MA$22-$D$7&gt;=$E56,VLOOKUP($C56,Input!$A$8:$HV$39,MATCH(MA$21,Input!$A$6:$HV$6,0),FALSE)/$G56*$F56,0))*$D56</f>
        <v>0</v>
      </c>
      <c r="MB56" s="1">
        <f>IF($E56+$I56+$D$7&lt;=MB$22,0,IF(MB$22-$D$7&gt;=$E56,VLOOKUP($C56,Input!$A$8:$HV$39,MATCH(MB$21,Input!$A$6:$HV$6,0),FALSE)/$G56*$F56,0))*$D56</f>
        <v>0</v>
      </c>
      <c r="MC56" s="1">
        <f>IF($E56+$I56+$D$7&lt;=MC$22,0,IF(MC$22-$D$7&gt;=$E56,VLOOKUP($C56,Input!$A$8:$HV$39,MATCH(MC$21,Input!$A$6:$HV$6,0),FALSE)/$G56*$F56,0))*$D56</f>
        <v>0</v>
      </c>
      <c r="MD56" s="1">
        <f>IF($E56+$I56+$D$7&lt;=MD$22,0,IF(MD$22-$D$7&gt;=$E56,VLOOKUP($C56,Input!$A$8:$HV$39,MATCH(MD$21,Input!$A$6:$HV$6,0),FALSE)/$G56*$F56,0))*$D56</f>
        <v>0</v>
      </c>
      <c r="ME56" s="1">
        <f>IF($E56+$I56+$D$7&lt;=ME$22,0,IF(ME$22-$D$7&gt;=$E56,VLOOKUP($C56,Input!$A$8:$HV$39,MATCH(ME$21,Input!$A$6:$HV$6,0),FALSE)/$G56*$F56,0))*$D56</f>
        <v>0</v>
      </c>
      <c r="MF56" s="1">
        <f>IF($E56+$I56+$D$7&lt;=MF$22,0,IF(MF$22-$D$7&gt;=$E56,VLOOKUP($C56,Input!$A$8:$HV$39,MATCH(MF$21,Input!$A$6:$HV$6,0),FALSE)/$G56*$F56,0))*$D56</f>
        <v>0</v>
      </c>
      <c r="MG56" s="1">
        <f>IF($E56+$I56+$D$7&lt;=MG$22,0,IF(MG$22-$D$7&gt;=$E56,VLOOKUP($C56,Input!$A$8:$HV$39,MATCH(MG$21,Input!$A$6:$HV$6,0),FALSE)/$G56*$F56,0))*$D56</f>
        <v>6136766.6583126262</v>
      </c>
      <c r="MH56" s="1">
        <f>IF($E56+$I56+$D$7&lt;=MH$22,0,IF(MH$22-$D$7&gt;=$E56,VLOOKUP($C56,Input!$A$8:$HV$39,MATCH(MH$21,Input!$A$6:$HV$6,0),FALSE)/$G56*$F56,0))*$D56</f>
        <v>6163232.1964207347</v>
      </c>
      <c r="MI56" s="1">
        <f>IF($E56+$I56+$D$7&lt;=MI$22,0,IF(MI$22-$D$7&gt;=$E56,VLOOKUP($C56,Input!$A$8:$HV$39,MATCH(MI$21,Input!$A$6:$HV$6,0),FALSE)/$G56*$F56,0))*$D56</f>
        <v>6200756.8754511187</v>
      </c>
      <c r="MJ56" s="1">
        <f>IF($E56+$I56+$D$7&lt;=MJ$22,0,IF(MJ$22-$D$7&gt;=$E56,VLOOKUP($C56,Input!$A$8:$HV$39,MATCH(MJ$21,Input!$A$6:$HV$6,0),FALSE)/$G56*$F56,0))*$D56</f>
        <v>6235614.1157868989</v>
      </c>
      <c r="MK56" s="1">
        <f>IF($E56+$I56+$D$7&lt;=MK$22,0,IF(MK$22-$D$7&gt;=$E56,VLOOKUP($C56,Input!$A$8:$HV$39,MATCH(MK$21,Input!$A$6:$HV$6,0),FALSE)/$G56*$F56,0))*$D56</f>
        <v>6248674.3486202052</v>
      </c>
      <c r="ML56" s="1">
        <f>IF($E56+$I56+$D$7&lt;=ML$22,0,IF(ML$22-$D$7&gt;=$E56,VLOOKUP($C56,Input!$A$8:$HV$39,MATCH(ML$21,Input!$A$6:$HV$6,0),FALSE)/$G56*$F56,0))*$D56</f>
        <v>6250874.0315677188</v>
      </c>
      <c r="MM56" s="1">
        <f>IF($E56+$I56+$D$7&lt;=MM$22,0,IF(MM$22-$D$7&gt;=$E56,VLOOKUP($C56,Input!$A$8:$HV$39,MATCH(MM$21,Input!$A$6:$HV$6,0),FALSE)/$G56*$F56,0))*$D56</f>
        <v>6268422.2577007655</v>
      </c>
      <c r="MN56" s="1">
        <f>IF($E56+$I56+$D$7&lt;=MN$22,0,IF(MN$22-$D$7&gt;=$E56,VLOOKUP($C56,Input!$A$8:$HV$39,MATCH(MN$21,Input!$A$6:$HV$6,0),FALSE)/$G56*$F56,0))*$D56</f>
        <v>6278695.2407182809</v>
      </c>
      <c r="MO56" s="1">
        <f>IF($E56+$I56+$D$7&lt;=MO$22,0,IF(MO$22-$D$7&gt;=$E56,VLOOKUP($C56,Input!$A$8:$HV$39,MATCH(MO$21,Input!$A$6:$HV$6,0),FALSE)/$G56*$F56,0))*$D56</f>
        <v>6286769.3614123994</v>
      </c>
      <c r="MP56" s="1">
        <f>IF($E56+$I56+$D$7&lt;=MP$22,0,IF(MP$22-$D$7&gt;=$E56,VLOOKUP($C56,Input!$A$8:$HV$39,MATCH(MP$21,Input!$A$6:$HV$6,0),FALSE)/$G56*$F56,0))*$D56</f>
        <v>6316062.7702301256</v>
      </c>
      <c r="MQ56" s="1">
        <f>IF($E56+$I56+$D$7&lt;=MQ$22,0,IF(MQ$22-$D$7&gt;=$E56,VLOOKUP($C56,Input!$A$8:$HV$39,MATCH(MQ$21,Input!$A$6:$HV$6,0),FALSE)/$G56*$F56,0))*$D56</f>
        <v>6355220.4912547497</v>
      </c>
      <c r="MR56" s="1">
        <f>IF($E56+$I56+$D$7&lt;=MR$22,0,IF(MR$22-$D$7&gt;=$E56,VLOOKUP($C56,Input!$A$8:$HV$39,MATCH(MR$21,Input!$A$6:$HV$6,0),FALSE)/$G56*$F56,0))*$D56</f>
        <v>6402678.4149179179</v>
      </c>
      <c r="MS56" s="1">
        <f>IF($E56+$I56+$D$7&lt;=MS$22,0,IF(MS$22-$D$7&gt;=$E56,VLOOKUP($C56,Input!$A$8:$HV$39,MATCH(MS$21,Input!$A$6:$HV$6,0),FALSE)/$G56*$F56,0))*$D56</f>
        <v>6453724.5175357601</v>
      </c>
      <c r="MT56" s="1">
        <f>IF($E56+$I56+$D$7&lt;=MT$22,0,IF(MT$22-$D$7&gt;=$E56,VLOOKUP($C56,Input!$A$8:$HV$39,MATCH(MT$21,Input!$A$6:$HV$6,0),FALSE)/$G56*$F56,0))*$D56</f>
        <v>6490461.3974131476</v>
      </c>
      <c r="MU56" s="1">
        <f>IF($E56+$I56+$D$7&lt;=MU$22,0,IF(MU$22-$D$7&gt;=$E56,VLOOKUP($C56,Input!$A$8:$HV$39,MATCH(MU$21,Input!$A$6:$HV$6,0),FALSE)/$G56*$F56,0))*$D56</f>
        <v>0</v>
      </c>
      <c r="MV56" s="1">
        <f>IF($E56+$I56+$D$7&lt;=MV$22,0,IF(MV$22-$D$7&gt;=$E56,VLOOKUP($C56,Input!$A$8:$HV$39,MATCH(MV$21,Input!$A$6:$HV$6,0),FALSE)/$G56*$F56,0))*$D56</f>
        <v>0</v>
      </c>
      <c r="MW56" s="1">
        <f>IF($E56+$I56+$D$7&lt;=MW$22,0,IF(MW$22-$D$7&gt;=$E56,VLOOKUP($C56,Input!$A$8:$HV$39,MATCH(MW$21,Input!$A$6:$HV$6,0),FALSE)/$G56*$F56,0))*$D56</f>
        <v>0</v>
      </c>
      <c r="MX56" s="1">
        <f>IF($E56+$I56+$D$7&lt;=MX$22,0,IF(MX$22-$D$7&gt;=$E56,VLOOKUP($C56,Input!$A$8:$HV$39,MATCH(MX$21,Input!$A$6:$HV$6,0),FALSE)/$G56*$F56,0))*$D56</f>
        <v>0</v>
      </c>
      <c r="MZ56" t="str">
        <f>VLOOKUP($C56,Input!$A$8:$HV$39,MATCH(MZ$21,Input!$A$6:$HV$6,0),FALSE)</f>
        <v>Fossil CNG LCFS Credit ($/DGE)</v>
      </c>
      <c r="NA56" s="1">
        <f>IF($E56+$I56+$D$7&lt;=NA$22,0,IF(NA$22-$D$7&gt;=$E56,-VLOOKUP($C56,Input!$A$8:$HV$39,MATCH(NA$21,Input!$A$6:$HV$6,0),FALSE)/$G56*$F56,0))*$D56*$G$4/100</f>
        <v>0</v>
      </c>
      <c r="NB56" s="1">
        <f>IF($E56+$I56+$D$7&lt;=NB$22,0,IF(NB$22-$D$7&gt;=$E56,-VLOOKUP($C56,Input!$A$8:$HV$39,MATCH(NB$21,Input!$A$6:$HV$6,0),FALSE)/$G56*$F56,0))*$D56*$G$4/100</f>
        <v>0</v>
      </c>
      <c r="NC56" s="1">
        <f>IF($E56+$I56+$D$7&lt;=NC$22,0,IF(NC$22-$D$7&gt;=$E56,-VLOOKUP($C56,Input!$A$8:$HV$39,MATCH(NC$21,Input!$A$6:$HV$6,0),FALSE)/$G56*$F56,0))*$D56*$G$4/100</f>
        <v>0</v>
      </c>
      <c r="ND56" s="1">
        <f>IF($E56+$I56+$D$7&lt;=ND$22,0,IF(ND$22-$D$7&gt;=$E56,-VLOOKUP($C56,Input!$A$8:$HV$39,MATCH(ND$21,Input!$A$6:$HV$6,0),FALSE)/$G56*$F56,0))*$D56*$G$4/100</f>
        <v>0</v>
      </c>
      <c r="NE56" s="1">
        <f>IF($E56+$I56+$D$7&lt;=NE$22,0,IF(NE$22-$D$7&gt;=$E56,-VLOOKUP($C56,Input!$A$8:$HV$39,MATCH(NE$21,Input!$A$6:$HV$6,0),FALSE)/$G56*$F56,0))*$D56*$G$4/100</f>
        <v>0</v>
      </c>
      <c r="NF56" s="1">
        <f>IF($E56+$I56+$D$7&lt;=NF$22,0,IF(NF$22-$D$7&gt;=$E56,-VLOOKUP($C56,Input!$A$8:$HV$39,MATCH(NF$21,Input!$A$6:$HV$6,0),FALSE)/$G56*$F56,0))*$D56*$G$4/100</f>
        <v>0</v>
      </c>
      <c r="NG56" s="1">
        <f>IF($E56+$I56+$D$7&lt;=NG$22,0,IF(NG$22-$D$7&gt;=$E56,-VLOOKUP($C56,Input!$A$8:$HV$39,MATCH(NG$21,Input!$A$6:$HV$6,0),FALSE)/$G56*$F56,0))*$D56*$G$4/100</f>
        <v>0</v>
      </c>
      <c r="NH56" s="1">
        <f>IF($E56+$I56+$D$7&lt;=NH$22,0,IF(NH$22-$D$7&gt;=$E56,-VLOOKUP($C56,Input!$A$8:$HV$39,MATCH(NH$21,Input!$A$6:$HV$6,0),FALSE)/$G56*$F56,0))*$D56*$G$4/100</f>
        <v>0</v>
      </c>
      <c r="NI56" s="1">
        <f>IF($E56+$I56+$D$7&lt;=NI$22,0,IF(NI$22-$D$7&gt;=$E56,-VLOOKUP($C56,Input!$A$8:$HV$39,MATCH(NI$21,Input!$A$6:$HV$6,0),FALSE)/$G56*$F56,0))*$D56*$G$4/100</f>
        <v>0</v>
      </c>
      <c r="NJ56" s="1">
        <f>IF($E56+$I56+$D$7&lt;=NJ$22,0,IF(NJ$22-$D$7&gt;=$E56,-VLOOKUP($C56,Input!$A$8:$HV$39,MATCH(NJ$21,Input!$A$6:$HV$6,0),FALSE)/$G56*$F56,0))*$D56*$G$4/100</f>
        <v>0</v>
      </c>
      <c r="NK56" s="1">
        <f>IF($E56+$I56+$D$7&lt;=NK$22,0,IF(NK$22-$D$7&gt;=$E56,-VLOOKUP($C56,Input!$A$8:$HV$39,MATCH(NK$21,Input!$A$6:$HV$6,0),FALSE)/$G56*$F56,0))*$D56*$G$4/100</f>
        <v>0</v>
      </c>
      <c r="NL56" s="1">
        <f>IF($E56+$I56+$D$7&lt;=NL$22,0,IF(NL$22-$D$7&gt;=$E56,-VLOOKUP($C56,Input!$A$8:$HV$39,MATCH(NL$21,Input!$A$6:$HV$6,0),FALSE)/$G56*$F56,0))*$D56*$G$4/100</f>
        <v>0</v>
      </c>
      <c r="NM56" s="1">
        <f>IF($E56+$I56+$D$7&lt;=NM$22,0,IF(NM$22-$D$7&gt;=$E56,-VLOOKUP($C56,Input!$A$8:$HV$39,MATCH(NM$21,Input!$A$6:$HV$6,0),FALSE)/$G56*$F56,0))*$D56*$G$4/100</f>
        <v>0</v>
      </c>
      <c r="NN56" s="1">
        <f>IF($E56+$I56+$D$7&lt;=NN$22,0,IF(NN$22-$D$7&gt;=$E56,-VLOOKUP($C56,Input!$A$8:$HV$39,MATCH(NN$21,Input!$A$6:$HV$6,0),FALSE)/$G56*$F56,0))*$D56*$G$4/100</f>
        <v>0</v>
      </c>
      <c r="NO56" s="1">
        <f>IF($E56+$I56+$D$7&lt;=NO$22,0,IF(NO$22-$D$7&gt;=$E56,-VLOOKUP($C56,Input!$A$8:$HV$39,MATCH(NO$21,Input!$A$6:$HV$6,0),FALSE)/$G56*$F56,0))*$D56*$G$4/100</f>
        <v>0</v>
      </c>
      <c r="NP56" s="1">
        <f>IF($E56+$I56+$D$7&lt;=NP$22,0,IF(NP$22-$D$7&gt;=$E56,-VLOOKUP($C56,Input!$A$8:$HV$39,MATCH(NP$21,Input!$A$6:$HV$6,0),FALSE)/$G56*$F56,0))*$D56*$G$4/100</f>
        <v>0</v>
      </c>
      <c r="NQ56" s="1">
        <f>IF($E56+$I56+$D$7&lt;=NQ$22,0,IF(NQ$22-$D$7&gt;=$E56,-VLOOKUP($C56,Input!$A$8:$HV$39,MATCH(NQ$21,Input!$A$6:$HV$6,0),FALSE)/$G56*$F56,0))*$D56*$G$4/100</f>
        <v>0</v>
      </c>
      <c r="NR56" s="1">
        <f>IF($E56+$I56+$D$7&lt;=NR$22,0,IF(NR$22-$D$7&gt;=$E56,-VLOOKUP($C56,Input!$A$8:$HV$39,MATCH(NR$21,Input!$A$6:$HV$6,0),FALSE)/$G56*$F56,0))*$D56*$G$4/100</f>
        <v>-200214.46243298994</v>
      </c>
      <c r="NS56" s="1">
        <f>IF($E56+$I56+$D$7&lt;=NS$22,0,IF(NS$22-$D$7&gt;=$E56,-VLOOKUP($C56,Input!$A$8:$HV$39,MATCH(NS$21,Input!$A$6:$HV$6,0),FALSE)/$G56*$F56,0))*$D56*$G$4/100</f>
        <v>-200214.46243298994</v>
      </c>
      <c r="NT56" s="1">
        <f>IF($E56+$I56+$D$7&lt;=NT$22,0,IF(NT$22-$D$7&gt;=$E56,-VLOOKUP($C56,Input!$A$8:$HV$39,MATCH(NT$21,Input!$A$6:$HV$6,0),FALSE)/$G56*$F56,0))*$D56*$G$4/100</f>
        <v>-200214.46243298994</v>
      </c>
      <c r="NU56" s="1">
        <f>IF($E56+$I56+$D$7&lt;=NU$22,0,IF(NU$22-$D$7&gt;=$E56,-VLOOKUP($C56,Input!$A$8:$HV$39,MATCH(NU$21,Input!$A$6:$HV$6,0),FALSE)/$G56*$F56,0))*$D56*$G$4/100</f>
        <v>-200214.46243298994</v>
      </c>
      <c r="NV56" s="1">
        <f>IF($E56+$I56+$D$7&lt;=NV$22,0,IF(NV$22-$D$7&gt;=$E56,-VLOOKUP($C56,Input!$A$8:$HV$39,MATCH(NV$21,Input!$A$6:$HV$6,0),FALSE)/$G56*$F56,0))*$D56*$G$4/100</f>
        <v>-200214.46243298994</v>
      </c>
      <c r="NW56" s="1">
        <f>IF($E56+$I56+$D$7&lt;=NW$22,0,IF(NW$22-$D$7&gt;=$E56,-VLOOKUP($C56,Input!$A$8:$HV$39,MATCH(NW$21,Input!$A$6:$HV$6,0),FALSE)/$G56*$F56,0))*$D56*$G$4/100</f>
        <v>-200214.46243298994</v>
      </c>
      <c r="NX56" s="1">
        <f>IF($E56+$I56+$D$7&lt;=NX$22,0,IF(NX$22-$D$7&gt;=$E56,-VLOOKUP($C56,Input!$A$8:$HV$39,MATCH(NX$21,Input!$A$6:$HV$6,0),FALSE)/$G56*$F56,0))*$D56*$G$4/100</f>
        <v>-200214.46243298994</v>
      </c>
      <c r="NY56" s="1">
        <f>IF($E56+$I56+$D$7&lt;=NY$22,0,IF(NY$22-$D$7&gt;=$E56,-VLOOKUP($C56,Input!$A$8:$HV$39,MATCH(NY$21,Input!$A$6:$HV$6,0),FALSE)/$G56*$F56,0))*$D56*$G$4/100</f>
        <v>-200214.46243298994</v>
      </c>
      <c r="NZ56" s="1">
        <f>IF($E56+$I56+$D$7&lt;=NZ$22,0,IF(NZ$22-$D$7&gt;=$E56,-VLOOKUP($C56,Input!$A$8:$HV$39,MATCH(NZ$21,Input!$A$6:$HV$6,0),FALSE)/$G56*$F56,0))*$D56*$G$4/100</f>
        <v>-200214.46243298994</v>
      </c>
      <c r="OA56" s="1">
        <f>IF($E56+$I56+$D$7&lt;=OA$22,0,IF(OA$22-$D$7&gt;=$E56,-VLOOKUP($C56,Input!$A$8:$HV$39,MATCH(OA$21,Input!$A$6:$HV$6,0),FALSE)/$G56*$F56,0))*$D56*$G$4/100</f>
        <v>-200214.46243298994</v>
      </c>
      <c r="OB56" s="1">
        <f>IF($E56+$I56+$D$7&lt;=OB$22,0,IF(OB$22-$D$7&gt;=$E56,-VLOOKUP($C56,Input!$A$8:$HV$39,MATCH(OB$21,Input!$A$6:$HV$6,0),FALSE)/$G56*$F56,0))*$D56*$G$4/100</f>
        <v>-200214.46243298994</v>
      </c>
      <c r="OC56" s="1">
        <f>IF($E56+$I56+$D$7&lt;=OC$22,0,IF(OC$22-$D$7&gt;=$E56,-VLOOKUP($C56,Input!$A$8:$HV$39,MATCH(OC$21,Input!$A$6:$HV$6,0),FALSE)/$G56*$F56,0))*$D56*$G$4/100</f>
        <v>-200214.46243298994</v>
      </c>
      <c r="OD56" s="1">
        <f>IF($E56+$I56+$D$7&lt;=OD$22,0,IF(OD$22-$D$7&gt;=$E56,-VLOOKUP($C56,Input!$A$8:$HV$39,MATCH(OD$21,Input!$A$6:$HV$6,0),FALSE)/$G56*$F56,0))*$D56*$G$4/100</f>
        <v>-200214.46243298994</v>
      </c>
      <c r="OE56" s="1">
        <f>IF($E56+$I56+$D$7&lt;=OE$22,0,IF(OE$22-$D$7&gt;=$E56,-VLOOKUP($C56,Input!$A$8:$HV$39,MATCH(OE$21,Input!$A$6:$HV$6,0),FALSE)/$G56*$F56,0))*$D56*$G$4/100</f>
        <v>-200214.46243298994</v>
      </c>
      <c r="OF56" s="1">
        <f>IF($E56+$I56+$D$7&lt;=OF$22,0,IF(OF$22-$D$7&gt;=$E56,-VLOOKUP($C56,Input!$A$8:$HV$39,MATCH(OF$21,Input!$A$6:$HV$6,0),FALSE)/$G56*$F56,0))*$D56*$G$4/100</f>
        <v>0</v>
      </c>
      <c r="OG56" s="1">
        <f>IF($E56+$I56+$D$7&lt;=OG$22,0,IF(OG$22-$D$7&gt;=$E56,-VLOOKUP($C56,Input!$A$8:$HV$39,MATCH(OG$21,Input!$A$6:$HV$6,0),FALSE)/$G56*$F56,0))*$D56*$G$4/100</f>
        <v>0</v>
      </c>
      <c r="OH56" s="1">
        <f>IF($E56+$I56+$D$7&lt;=OH$22,0,IF(OH$22-$D$7&gt;=$E56,-VLOOKUP($C56,Input!$A$8:$HV$39,MATCH(OH$21,Input!$A$6:$HV$6,0),FALSE)/$G56*$F56,0))*$D56*$G$4/100</f>
        <v>0</v>
      </c>
      <c r="OI56" s="1">
        <f>IF($E56+$I56+$D$7&lt;=OI$22,0,IF(OI$22-$D$7&gt;=$E56,-VLOOKUP($C56,Input!$A$8:$HV$39,MATCH(OI$21,Input!$A$6:$HV$6,0),FALSE)/$G56*$F56,0))*$D56*$G$4/100</f>
        <v>0</v>
      </c>
      <c r="OK56" t="str">
        <f>VLOOKUP($C56,Input!$A$8:$HW$39,MATCH(OK$21,Input!$A$6:$HW$6,0),FALSE)</f>
        <v>NA</v>
      </c>
      <c r="OL56" s="1">
        <f>IF($E56+$I56+$D$7&lt;=OL$22,0,IF(OL$22-$D$7&gt;=$E56,IF(COUNTIF($KZ56:LP56,"&gt;0")&gt;0,VLOOKUP($C56,Input!$A$8:$HV$21,MATCH($OK$21+COUNTIF($KZ56:LP56,"&gt;0"),Input!$A$6:$HV$6,0),FALSE),0),0))*$D56</f>
        <v>0</v>
      </c>
      <c r="OM56" s="1">
        <f>IF($E56+$I56+$D$7&lt;=OM$22,0,IF(OM$22-$D$7&gt;=$E56,IF(COUNTIF($KZ56:LQ56,"&gt;0")&gt;0,VLOOKUP($C56,Input!$A$8:$HV$21,MATCH($OK$21+COUNTIF($KZ56:LQ56,"&gt;0"),Input!$A$6:$HV$6,0),FALSE),0),0))*$D56</f>
        <v>0</v>
      </c>
      <c r="ON56" s="1">
        <f>IF($E56+$I56+$D$7&lt;=ON$22,0,IF(ON$22-$D$7&gt;=$E56,IF(COUNTIF($KZ56:LR56,"&gt;0")&gt;0,VLOOKUP($C56,Input!$A$8:$HV$21,MATCH($OK$21+COUNTIF($KZ56:LR56,"&gt;0"),Input!$A$6:$HV$6,0),FALSE),0),0))*$D56</f>
        <v>0</v>
      </c>
      <c r="OO56" s="1">
        <f>IF($E56+$I56+$D$7&lt;=OO$22,0,IF(OO$22-$D$7&gt;=$E56,IF(COUNTIF($KZ56:LS56,"&gt;0")&gt;0,VLOOKUP($C56,Input!$A$8:$HV$21,MATCH($OK$21+COUNTIF($KZ56:LS56,"&gt;0"),Input!$A$6:$HV$6,0),FALSE),0),0))*$D56</f>
        <v>0</v>
      </c>
      <c r="OP56" s="1">
        <f>IF($E56+$I56+$D$7&lt;=OP$22,0,IF(OP$22-$D$7&gt;=$E56,IF(COUNTIF($KZ56:LT56,"&gt;0")&gt;0,VLOOKUP($C56,Input!$A$8:$HV$21,MATCH($OK$21+COUNTIF($KZ56:LT56,"&gt;0"),Input!$A$6:$HV$6,0),FALSE),0),0))*$D56</f>
        <v>0</v>
      </c>
      <c r="OQ56" s="1">
        <f>IF($E56+$I56+$D$7&lt;=OQ$22,0,IF(OQ$22-$D$7&gt;=$E56,IF(COUNTIF($KZ56:LU56,"&gt;0")&gt;0,VLOOKUP($C56,Input!$A$8:$HV$21,MATCH($OK$21+COUNTIF($KZ56:LU56,"&gt;0"),Input!$A$6:$HV$6,0),FALSE),0),0))*$D56</f>
        <v>0</v>
      </c>
      <c r="OR56" s="1">
        <f>IF($E56+$I56+$D$7&lt;=OR$22,0,IF(OR$22-$D$7&gt;=$E56,IF(COUNTIF($KZ56:LV56,"&gt;0")&gt;0,VLOOKUP($C56,Input!$A$8:$HV$21,MATCH($OK$21+COUNTIF($KZ56:LV56,"&gt;0"),Input!$A$6:$HV$6,0),FALSE),0),0))*$D56</f>
        <v>0</v>
      </c>
      <c r="OS56" s="1">
        <f>IF($E56+$I56+$D$7&lt;=OS$22,0,IF(OS$22-$D$7&gt;=$E56,IF(COUNTIF($KZ56:LW56,"&gt;0")&gt;0,VLOOKUP($C56,Input!$A$8:$HV$21,MATCH($OK$21+COUNTIF($KZ56:LW56,"&gt;0"),Input!$A$6:$HV$6,0),FALSE),0),0))*$D56</f>
        <v>0</v>
      </c>
      <c r="OT56" s="1">
        <f>IF($E56+$I56+$D$7&lt;=OT$22,0,IF(OT$22-$D$7&gt;=$E56,IF(COUNTIF($KZ56:LX56,"&gt;0")&gt;0,VLOOKUP($C56,Input!$A$8:$HV$21,MATCH($OK$21+COUNTIF($KZ56:LX56,"&gt;0"),Input!$A$6:$HV$6,0),FALSE),0),0))*$D56</f>
        <v>0</v>
      </c>
      <c r="OU56" s="1">
        <f>IF($E56+$I56+$D$7&lt;=OU$22,0,IF(OU$22-$D$7&gt;=$E56,IF(COUNTIF($KZ56:LY56,"&gt;0")&gt;0,VLOOKUP($C56,Input!$A$8:$HV$21,MATCH($OK$21+COUNTIF($KZ56:LY56,"&gt;0"),Input!$A$6:$HV$6,0),FALSE),0),0))*$D56</f>
        <v>0</v>
      </c>
      <c r="OV56" s="1">
        <f>IF($E56+$I56+$D$7&lt;=OV$22,0,IF(OV$22-$D$7&gt;=$E56,IF(COUNTIF($KZ56:LZ56,"&gt;0")&gt;0,VLOOKUP($C56,Input!$A$8:$HV$21,MATCH($OK$21+COUNTIF($KZ56:LZ56,"&gt;0"),Input!$A$6:$HV$6,0),FALSE),0),0))*$D56</f>
        <v>0</v>
      </c>
      <c r="OW56" s="1">
        <f>IF($E56+$I56+$D$7&lt;=OW$22,0,IF(OW$22-$D$7&gt;=$E56,IF(COUNTIF($KZ56:MA56,"&gt;0")&gt;0,VLOOKUP($C56,Input!$A$8:$HV$21,MATCH($OK$21+COUNTIF($KZ56:MA56,"&gt;0"),Input!$A$6:$HV$6,0),FALSE),0),0))*$D56</f>
        <v>0</v>
      </c>
      <c r="OX56" s="1">
        <f>IF($E56+$I56+$D$7&lt;=OX$22,0,IF(OX$22-$D$7&gt;=$E56,IF(COUNTIF($KZ56:MB56,"&gt;0")&gt;0,VLOOKUP($C56,Input!$A$8:$HV$21,MATCH($OK$21+COUNTIF($KZ56:MB56,"&gt;0"),Input!$A$6:$HV$6,0),FALSE),0),0))*$D56</f>
        <v>0</v>
      </c>
      <c r="OY56" s="1">
        <f>IF($E56+$I56+$D$7&lt;=OY$22,0,IF(OY$22-$D$7&gt;=$E56,IF(COUNTIF($KZ56:MC56,"&gt;0")&gt;0,VLOOKUP($C56,Input!$A$8:$HV$21,MATCH($OK$21+COUNTIF($KZ56:MC56,"&gt;0"),Input!$A$6:$HV$6,0),FALSE),0),0))*$D56</f>
        <v>0</v>
      </c>
      <c r="OZ56" s="1">
        <f>IF($E56+$I56+$D$7&lt;=OZ$22,0,IF(OZ$22-$D$7&gt;=$E56,IF(COUNTIF($KZ56:MD56,"&gt;0")&gt;0,VLOOKUP($C56,Input!$A$8:$HV$21,MATCH($OK$21+COUNTIF($KZ56:MD56,"&gt;0"),Input!$A$6:$HV$6,0),FALSE),0),0))*$D56</f>
        <v>0</v>
      </c>
      <c r="PA56" s="1">
        <f>IF($E56+$I56+$D$7&lt;=PA$22,0,IF(PA$22-$D$7&gt;=$E56,IF(COUNTIF($KZ56:ME56,"&gt;0")&gt;0,VLOOKUP($C56,Input!$A$8:$HV$21,MATCH($OK$21+COUNTIF($KZ56:ME56,"&gt;0"),Input!$A$6:$HV$6,0),FALSE),0),0))*$D56</f>
        <v>0</v>
      </c>
      <c r="PB56" s="1">
        <f>IF($E56+$I56+$D$7&lt;=PB$22,0,IF(PB$22-$D$7&gt;=$E56,IF(COUNTIF($KZ56:MF56,"&gt;0")&gt;0,VLOOKUP($C56,Input!$A$8:$HV$21,MATCH($OK$21+COUNTIF($KZ56:MF56,"&gt;0"),Input!$A$6:$HV$6,0),FALSE),0),0))*$D56</f>
        <v>0</v>
      </c>
      <c r="PC56" s="1">
        <f>IF($E56+$I56+$D$7&lt;=PC$22,0,IF(PC$22-$D$7&gt;=$E56,IF(COUNTIF($KZ56:MG56,"&gt;0")&gt;0,VLOOKUP($C56,Input!$A$8:$HV$21,MATCH($OK$21+COUNTIF($KZ56:MG56,"&gt;0"),Input!$A$6:$HV$6,0),FALSE),0),0))*$D56</f>
        <v>0</v>
      </c>
      <c r="PD56" s="1">
        <f>IF($E56+$I56+$D$7&lt;=PD$22,0,IF(PD$22-$D$7&gt;=$E56,IF(COUNTIF($KZ56:MH56,"&gt;0")&gt;0,VLOOKUP($C56,Input!$A$8:$HV$21,MATCH($OK$21+COUNTIF($KZ56:MH56,"&gt;0"),Input!$A$6:$HV$6,0),FALSE),0),0))*$D56</f>
        <v>0</v>
      </c>
      <c r="PE56" s="1">
        <f>IF($E56+$I56+$D$7&lt;=PE$22,0,IF(PE$22-$D$7&gt;=$E56,IF(COUNTIF($KZ56:MI56,"&gt;0")&gt;0,VLOOKUP($C56,Input!$A$8:$HV$21,MATCH($OK$21+COUNTIF($KZ56:MI56,"&gt;0"),Input!$A$6:$HV$6,0),FALSE),0),0))*$D56</f>
        <v>0</v>
      </c>
      <c r="PF56" s="1">
        <f>IF($E56+$I56+$D$7&lt;=PF$22,0,IF(PF$22-$D$7&gt;=$E56,IF(COUNTIF($KZ56:MJ56,"&gt;0")&gt;0,VLOOKUP($C56,Input!$A$8:$HV$21,MATCH($OK$21+COUNTIF($KZ56:MJ56,"&gt;0"),Input!$A$6:$HV$6,0),FALSE),0),0))*$D56</f>
        <v>0</v>
      </c>
      <c r="PG56" s="1">
        <f>IF($E56+$I56+$D$7&lt;=PG$22,0,IF(PG$22-$D$7&gt;=$E56,IF(COUNTIF($KZ56:MK56,"&gt;0")&gt;0,VLOOKUP($C56,Input!$A$8:$HV$21,MATCH($OK$21+COUNTIF($KZ56:MK56,"&gt;0"),Input!$A$6:$HV$6,0),FALSE),0),0))*$D56</f>
        <v>0</v>
      </c>
      <c r="PH56" s="1">
        <f>IF($E56+$I56+$D$7&lt;=PH$22,0,IF(PH$22-$D$7&gt;=$E56,IF(COUNTIF($KZ56:ML56,"&gt;0")&gt;0,VLOOKUP($C56,Input!$A$8:$HV$21,MATCH($OK$21+COUNTIF($KZ56:ML56,"&gt;0"),Input!$A$6:$HV$6,0),FALSE),0),0))*$D56</f>
        <v>0</v>
      </c>
      <c r="PI56" s="1">
        <f>IF($E56+$I56+$D$7&lt;=PI$22,0,IF(PI$22-$D$7&gt;=$E56,IF(COUNTIF($KZ56:MM56,"&gt;0")&gt;0,VLOOKUP($C56,Input!$A$8:$HV$21,MATCH($OK$21+COUNTIF($KZ56:MM56,"&gt;0"),Input!$A$6:$HV$6,0),FALSE),0),0))*$D56</f>
        <v>0</v>
      </c>
      <c r="PJ56" s="1">
        <f>IF($E56+$I56+$D$7&lt;=PJ$22,0,IF(PJ$22-$D$7&gt;=$E56,IF(COUNTIF($KZ56:MN56,"&gt;0")&gt;0,VLOOKUP($C56,Input!$A$8:$HV$21,MATCH($OK$21+COUNTIF($KZ56:MN56,"&gt;0"),Input!$A$6:$HV$6,0),FALSE),0),0))*$D56</f>
        <v>0</v>
      </c>
      <c r="PK56" s="1">
        <f>IF($E56+$I56+$D$7&lt;=PK$22,0,IF(PK$22-$D$7&gt;=$E56,IF(COUNTIF($KZ56:MO56,"&gt;0")&gt;0,VLOOKUP($C56,Input!$A$8:$HV$21,MATCH($OK$21+COUNTIF($KZ56:MO56,"&gt;0"),Input!$A$6:$HV$6,0),FALSE),0),0))*$D56</f>
        <v>0</v>
      </c>
      <c r="PL56" s="1">
        <f>IF($E56+$I56+$D$7&lt;=PL$22,0,IF(PL$22-$D$7&gt;=$E56,IF(COUNTIF($KZ56:MP56,"&gt;0")&gt;0,VLOOKUP($C56,Input!$A$8:$HV$21,MATCH($OK$21+COUNTIF($KZ56:MP56,"&gt;0"),Input!$A$6:$HV$6,0),FALSE),0),0))*$D56</f>
        <v>0</v>
      </c>
      <c r="PM56" s="1">
        <f>IF($E56+$I56+$D$7&lt;=PM$22,0,IF(PM$22-$D$7&gt;=$E56,IF(COUNTIF($KZ56:MQ56,"&gt;0")&gt;0,VLOOKUP($C56,Input!$A$8:$HV$21,MATCH($OK$21+COUNTIF($KZ56:MQ56,"&gt;0"),Input!$A$6:$HV$6,0),FALSE),0),0))*$D56</f>
        <v>0</v>
      </c>
      <c r="PN56" s="1">
        <f>IF($E56+$I56+$D$7&lt;=PN$22,0,IF(PN$22-$D$7&gt;=$E56,IF(COUNTIF($KZ56:MR56,"&gt;0")&gt;0,VLOOKUP($C56,Input!$A$8:$HV$21,MATCH($OK$21+COUNTIF($KZ56:MR56,"&gt;0"),Input!$A$6:$HV$6,0),FALSE),0),0))*$D56</f>
        <v>0</v>
      </c>
      <c r="PO56" s="1">
        <f>IF($E56+$I56+$D$7&lt;=PO$22,0,IF(PO$22-$D$7&gt;=$E56,IF(COUNTIF($KZ56:MS56,"&gt;0")&gt;0,VLOOKUP($C56,Input!$A$8:$HV$21,MATCH($OK$21+COUNTIF($KZ56:MS56,"&gt;0"),Input!$A$6:$HV$6,0),FALSE),0),0))*$D56</f>
        <v>0</v>
      </c>
      <c r="PP56" s="1">
        <f>IF($E56+$I56+$D$7&lt;=PP$22,0,IF(PP$22-$D$7&gt;=$E56,IF(COUNTIF($KZ56:MT56,"&gt;0")&gt;0,VLOOKUP($C56,Input!$A$8:$HV$21,MATCH($OK$21+COUNTIF($KZ56:MT56,"&gt;0"),Input!$A$6:$HV$6,0),FALSE),0),0))*$D56</f>
        <v>0</v>
      </c>
      <c r="PQ56" s="1">
        <f>IF($E56+$I56+$D$7&lt;=PQ$22,0,IF(PQ$22-$D$7&gt;=$E56,IF(COUNTIF($KZ56:MU56,"&gt;0")&gt;0,VLOOKUP($C56,Input!$A$8:$HV$21,MATCH($OK$21+COUNTIF($KZ56:MU56,"&gt;0"),Input!$A$6:$HV$6,0),FALSE),0),0))*$D56</f>
        <v>0</v>
      </c>
      <c r="PR56" s="1">
        <f>IF($E56+$I56+$D$7&lt;=PR$22,0,IF(PR$22-$D$7&gt;=$E56,IF(COUNTIF($KZ56:MV56,"&gt;0")&gt;0,VLOOKUP($C56,Input!$A$8:$HV$21,MATCH($OK$21+COUNTIF($KZ56:MV56,"&gt;0"),Input!$A$6:$HV$6,0),FALSE),0),0))*$D56</f>
        <v>0</v>
      </c>
      <c r="PS56" s="1">
        <f>IF($E56+$I56+$D$7&lt;=PS$22,0,IF(PS$22-$D$7&gt;=$E56,IF(COUNTIF($KZ56:MW56,"&gt;0")&gt;0,VLOOKUP($C56,Input!$A$8:$HV$21,MATCH($OK$21+COUNTIF($KZ56:MW56,"&gt;0"),Input!$A$6:$HV$6,0),FALSE),0),0))*$D56</f>
        <v>0</v>
      </c>
      <c r="PT56" s="1">
        <f>IF($E56+$I56+$D$7&lt;=PT$22,0,IF(PT$22-$D$7&gt;=$E56,IF(COUNTIF($KZ56:MX56,"&gt;0")&gt;0,VLOOKUP($C56,Input!$A$8:$HV$21,MATCH($OK$21+COUNTIF($KZ56:MX56,"&gt;0"),Input!$A$6:$HV$6,0),FALSE),0),0))*$D56</f>
        <v>0</v>
      </c>
      <c r="PV56" s="1" t="str">
        <f t="shared" si="211"/>
        <v>2033 MY 40' CNG w Midlife Rebuild {234 Buses}</v>
      </c>
      <c r="PW56" s="1">
        <f t="shared" si="172"/>
        <v>0</v>
      </c>
      <c r="PX56" s="1">
        <f t="shared" si="173"/>
        <v>0</v>
      </c>
      <c r="PY56" s="1">
        <f t="shared" si="174"/>
        <v>0</v>
      </c>
      <c r="PZ56" s="1">
        <f t="shared" si="175"/>
        <v>0</v>
      </c>
      <c r="QA56" s="1">
        <f t="shared" si="176"/>
        <v>0</v>
      </c>
      <c r="QB56" s="1">
        <f t="shared" si="177"/>
        <v>0</v>
      </c>
      <c r="QC56" s="1">
        <f t="shared" si="178"/>
        <v>0</v>
      </c>
      <c r="QD56" s="1">
        <f t="shared" si="179"/>
        <v>0</v>
      </c>
      <c r="QE56" s="1">
        <f t="shared" si="180"/>
        <v>0</v>
      </c>
      <c r="QF56" s="1">
        <f t="shared" si="181"/>
        <v>0</v>
      </c>
      <c r="QG56" s="1">
        <f t="shared" si="182"/>
        <v>0</v>
      </c>
      <c r="QH56" s="1">
        <f t="shared" si="183"/>
        <v>0</v>
      </c>
      <c r="QI56" s="1">
        <f t="shared" si="184"/>
        <v>0</v>
      </c>
      <c r="QJ56" s="1">
        <f t="shared" si="185"/>
        <v>0</v>
      </c>
      <c r="QK56" s="1">
        <f t="shared" si="186"/>
        <v>0</v>
      </c>
      <c r="QL56" s="1">
        <f t="shared" si="187"/>
        <v>0</v>
      </c>
      <c r="QM56" s="1">
        <f t="shared" si="188"/>
        <v>0</v>
      </c>
      <c r="QN56" s="1">
        <f t="shared" si="189"/>
        <v>180814701.25487772</v>
      </c>
      <c r="QO56" s="1">
        <f t="shared" si="190"/>
        <v>13919017.733987745</v>
      </c>
      <c r="QP56" s="1">
        <f t="shared" si="191"/>
        <v>13956542.413018128</v>
      </c>
      <c r="QQ56" s="1">
        <f t="shared" si="192"/>
        <v>13991399.653353909</v>
      </c>
      <c r="QR56" s="1">
        <f t="shared" si="193"/>
        <v>14004459.886187216</v>
      </c>
      <c r="QS56" s="1">
        <f t="shared" si="194"/>
        <v>14006659.569134729</v>
      </c>
      <c r="QT56" s="1">
        <f t="shared" si="195"/>
        <v>22214207.795267772</v>
      </c>
      <c r="QU56" s="1">
        <f t="shared" si="196"/>
        <v>14034480.778285291</v>
      </c>
      <c r="QV56" s="1">
        <f t="shared" si="197"/>
        <v>14042554.898979409</v>
      </c>
      <c r="QW56" s="1">
        <f t="shared" si="198"/>
        <v>14071848.307797136</v>
      </c>
      <c r="QX56" s="1">
        <f t="shared" si="199"/>
        <v>14111006.028821761</v>
      </c>
      <c r="QY56" s="1">
        <f t="shared" si="200"/>
        <v>14158463.952484928</v>
      </c>
      <c r="QZ56" s="1">
        <f t="shared" si="201"/>
        <v>14209510.055102771</v>
      </c>
      <c r="RA56" s="1">
        <f t="shared" si="202"/>
        <v>14246246.934980158</v>
      </c>
      <c r="RB56" s="1">
        <f t="shared" si="203"/>
        <v>0</v>
      </c>
      <c r="RC56" s="1">
        <f t="shared" si="204"/>
        <v>0</v>
      </c>
      <c r="RD56" s="1">
        <f t="shared" si="205"/>
        <v>0</v>
      </c>
      <c r="RE56" s="1">
        <f t="shared" si="206"/>
        <v>0</v>
      </c>
      <c r="RF56" s="1">
        <f t="shared" si="207"/>
        <v>371781099.26227868</v>
      </c>
      <c r="RG56" s="1">
        <f t="shared" si="208"/>
        <v>203947411.2016696</v>
      </c>
      <c r="RH56" s="72"/>
      <c r="RI56" s="37"/>
    </row>
    <row r="57" spans="1:477" x14ac:dyDescent="0.25">
      <c r="A57" s="50"/>
      <c r="B57" s="143"/>
      <c r="C57" s="111" t="s">
        <v>76</v>
      </c>
      <c r="D57" s="108">
        <f t="shared" si="171"/>
        <v>234</v>
      </c>
      <c r="E57" s="110">
        <f t="shared" si="209"/>
        <v>2034</v>
      </c>
      <c r="F57" s="68">
        <f t="shared" si="210"/>
        <v>40000</v>
      </c>
      <c r="G57" s="69">
        <f>VLOOKUP($C57,Input!$A$8:$HV$39,MATCH(G$21,Input!$A$6:$HV$6,0),FALSE)</f>
        <v>2.91</v>
      </c>
      <c r="H57" s="123">
        <f>VLOOKUP($C57,Input!$A$8:$HV$39,MATCH(H$21,Input!$A$6:$HV$6,0),FALSE)</f>
        <v>0</v>
      </c>
      <c r="I57" s="70">
        <f>VLOOKUP($C57,Input!$A$8:$HV$39,MATCH(I$21,Input!$A$6:$HV$6,0),FALSE)</f>
        <v>14</v>
      </c>
      <c r="J57" s="1">
        <f>+IF($E57=J$22,VLOOKUP($C57,Input!$A$8:$AN$39,MATCH(J$21,Input!$A$6:$AN$6,0),FALSE)+$H57,0)*$D57</f>
        <v>0</v>
      </c>
      <c r="K57" s="1">
        <f>+IF($E57=K$22,VLOOKUP($C57,Input!$A$8:$AN$39,MATCH(K$21,Input!$A$6:$AN$6,0),FALSE)+$H57,0)*$D57</f>
        <v>0</v>
      </c>
      <c r="L57" s="1">
        <f>+IF($E57=L$22,VLOOKUP($C57,Input!$A$8:$AN$39,MATCH(L$21,Input!$A$6:$AN$6,0),FALSE)+$H57,0)*$D57</f>
        <v>0</v>
      </c>
      <c r="M57" s="1">
        <f>+IF($E57=M$22,VLOOKUP($C57,Input!$A$8:$AN$39,MATCH(M$21,Input!$A$6:$AN$6,0),FALSE)+$H57,0)*$D57</f>
        <v>0</v>
      </c>
      <c r="N57" s="1">
        <f>+IF($E57=N$22,VLOOKUP($C57,Input!$A$8:$AN$39,MATCH(N$21,Input!$A$6:$AN$6,0),FALSE)+$H57,0)*$D57</f>
        <v>0</v>
      </c>
      <c r="O57" s="1">
        <f>+IF($E57=O$22,VLOOKUP($C57,Input!$A$8:$AN$39,MATCH(O$21,Input!$A$6:$AN$6,0),FALSE)+$H57,0)*$D57</f>
        <v>0</v>
      </c>
      <c r="P57" s="1">
        <f>+IF($E57=P$22,VLOOKUP($C57,Input!$A$8:$AN$39,MATCH(P$21,Input!$A$6:$AN$6,0),FALSE)+$H57,0)*$D57</f>
        <v>0</v>
      </c>
      <c r="Q57" s="1">
        <f>+IF($E57=Q$22,VLOOKUP($C57,Input!$A$8:$AN$39,MATCH(Q$21,Input!$A$6:$AN$6,0),FALSE)+$H57,0)*$D57</f>
        <v>0</v>
      </c>
      <c r="R57" s="1">
        <f>+IF($E57=R$22,VLOOKUP($C57,Input!$A$8:$AN$39,MATCH(R$21,Input!$A$6:$AN$6,0),FALSE)+$H57,0)*$D57</f>
        <v>0</v>
      </c>
      <c r="S57" s="1">
        <f>+IF($E57=S$22,VLOOKUP($C57,Input!$A$8:$AN$39,MATCH(S$21,Input!$A$6:$AN$6,0),FALSE)+$H57,0)*$D57</f>
        <v>0</v>
      </c>
      <c r="T57" s="1">
        <f>+IF($E57=T$22,VLOOKUP($C57,Input!$A$8:$AN$39,MATCH(T$21,Input!$A$6:$AN$6,0),FALSE)+$H57,0)*$D57</f>
        <v>0</v>
      </c>
      <c r="U57" s="1">
        <f>+IF($E57=U$22,VLOOKUP($C57,Input!$A$8:$AN$39,MATCH(U$21,Input!$A$6:$AN$6,0),FALSE)+$H57,0)*$D57</f>
        <v>0</v>
      </c>
      <c r="V57" s="1">
        <f>+IF($E57=V$22,VLOOKUP($C57,Input!$A$8:$AN$39,MATCH(V$21,Input!$A$6:$AN$6,0),FALSE)+$H57,0)*$D57</f>
        <v>0</v>
      </c>
      <c r="W57" s="1">
        <f>+IF($E57=W$22,VLOOKUP($C57,Input!$A$8:$AN$39,MATCH(W$21,Input!$A$6:$AN$6,0),FALSE)+$H57,0)*$D57</f>
        <v>0</v>
      </c>
      <c r="X57" s="1">
        <f>+IF($E57=X$22,VLOOKUP($C57,Input!$A$8:$AN$39,MATCH(X$21,Input!$A$6:$AN$6,0),FALSE)+$H57,0)*$D57</f>
        <v>0</v>
      </c>
      <c r="Y57" s="1">
        <f>+IF($E57=Y$22,VLOOKUP($C57,Input!$A$8:$AN$39,MATCH(Y$21,Input!$A$6:$AN$6,0),FALSE)+$H57,0)*$D57</f>
        <v>0</v>
      </c>
      <c r="Z57" s="1">
        <f>+IF($E57=Z$22,VLOOKUP($C57,Input!$A$8:$AN$39,MATCH(Z$21,Input!$A$6:$AN$6,0),FALSE)+$H57,0)*$D57</f>
        <v>0</v>
      </c>
      <c r="AA57" s="1">
        <f>+IF($E57=AA$22,VLOOKUP($C57,Input!$A$8:$AN$39,MATCH(AA$21,Input!$A$6:$AN$6,0),FALSE)+$H57,0)*$D57</f>
        <v>0</v>
      </c>
      <c r="AB57" s="1">
        <f>+IF($E57=AB$22,VLOOKUP($C57,Input!$A$8:$AN$39,MATCH(AB$21,Input!$A$6:$AN$6,0),FALSE)+$H57,0)*$D57</f>
        <v>166407368.35733527</v>
      </c>
      <c r="AC57" s="1">
        <f>+IF($E57=AC$22,VLOOKUP($C57,Input!$A$8:$AN$39,MATCH(AC$21,Input!$A$6:$AN$6,0),FALSE)+$H57,0)*$D57</f>
        <v>0</v>
      </c>
      <c r="AD57" s="1">
        <f>+IF($E57=AD$22,VLOOKUP($C57,Input!$A$8:$AN$39,MATCH(AD$21,Input!$A$6:$AN$6,0),FALSE)+$H57,0)*$D57</f>
        <v>0</v>
      </c>
      <c r="AE57" s="1">
        <f>+IF($E57=AE$22,VLOOKUP($C57,Input!$A$8:$AN$39,MATCH(AE$21,Input!$A$6:$AN$6,0),FALSE)+$H57,0)*$D57</f>
        <v>0</v>
      </c>
      <c r="AF57" s="1">
        <f>+IF($E57=AF$22,VLOOKUP($C57,Input!$A$8:$AN$39,MATCH(AF$21,Input!$A$6:$AN$6,0),FALSE)+$H57,0)*$D57</f>
        <v>0</v>
      </c>
      <c r="AG57" s="1">
        <f>+IF($E57=AG$22,VLOOKUP($C57,Input!$A$8:$AN$39,MATCH(AG$21,Input!$A$6:$AN$6,0),FALSE)+$H57,0)*$D57</f>
        <v>0</v>
      </c>
      <c r="AH57" s="1">
        <f>+IF($E57=AH$22,VLOOKUP($C57,Input!$A$8:$AN$39,MATCH(AH$21,Input!$A$6:$AN$6,0),FALSE)+$H57,0)*$D57</f>
        <v>0</v>
      </c>
      <c r="AI57" s="1">
        <f>+IF($E57=AI$22,VLOOKUP($C57,Input!$A$8:$AN$39,MATCH(AI$21,Input!$A$6:$AN$6,0),FALSE)+$H57,0)*$D57</f>
        <v>0</v>
      </c>
      <c r="AJ57" s="1">
        <f>+IF($E57=AJ$22,VLOOKUP($C57,Input!$A$8:$AN$39,MATCH(AJ$21,Input!$A$6:$AN$6,0),FALSE)+$H57,0)*$D57</f>
        <v>0</v>
      </c>
      <c r="AK57" s="1">
        <f>+IF($E57=AK$22,VLOOKUP($C57,Input!$A$8:$AN$39,MATCH(AK$21,Input!$A$6:$AN$6,0),FALSE)+$H57,0)*$D57</f>
        <v>0</v>
      </c>
      <c r="AL57" s="1">
        <f>+IF($E57=AL$22,VLOOKUP($C57,Input!$A$8:$AN$39,MATCH(AL$21,Input!$A$6:$AN$6,0),FALSE)+$H57,0)*$D57</f>
        <v>0</v>
      </c>
      <c r="AM57" s="1">
        <f>+IF($E57=AM$22,VLOOKUP($C57,Input!$A$8:$AN$39,MATCH(AM$21,Input!$A$6:$AN$6,0),FALSE)+$H57,0)*$D57</f>
        <v>0</v>
      </c>
      <c r="AN57" s="1">
        <f>+IF($E57=AN$22,VLOOKUP($C57,Input!$A$8:$AN$39,MATCH(AN$21,Input!$A$6:$AN$6,0),FALSE)+$H57,0)*$D57</f>
        <v>0</v>
      </c>
      <c r="AO57" s="1">
        <f>+IF($E57=AO$22,VLOOKUP($C57,Input!$A$8:$AN$39,MATCH(AO$21,Input!$A$6:$AN$6,0),FALSE)+$H57,0)*$D57</f>
        <v>0</v>
      </c>
      <c r="AP57" s="1">
        <f>+IF($E57=AP$22,VLOOKUP($C57,Input!$A$8:$AN$39,MATCH(AP$21,Input!$A$6:$AN$6,0),FALSE)+$H57,0)*$D57</f>
        <v>0</v>
      </c>
      <c r="AQ57" s="1">
        <f>+IF($E57=AQ$22,VLOOKUP($C57,Input!$A$8:$AN$39,MATCH(AQ$21,Input!$A$6:$AN$6,0),FALSE)+$H57,0)*$D57</f>
        <v>0</v>
      </c>
      <c r="AR57" s="1">
        <f>+IF($E57=AR$22,VLOOKUP($C57,Input!$A$8:$AN$39,MATCH(AR$21,Input!$A$6:$AN$6,0),FALSE)+$H57,0)*$D57</f>
        <v>0</v>
      </c>
      <c r="AT57" t="str">
        <f>VLOOKUP($C57,Input!$A$8:$HV$39,MATCH(AT$21,Input!$A$6:$HV$6,0),FALSE)</f>
        <v>Parts and administrative cost</v>
      </c>
      <c r="AU57" s="1">
        <f>+IF($E57=AU$22,VLOOKUP($C57,Input!$A$8:$HV$39,MATCH(AU$21,Input!$A$6:$HV$6,0),FALSE),0)*$D57</f>
        <v>0</v>
      </c>
      <c r="AV57" s="1">
        <f>+IF($E57=AV$22,VLOOKUP($C57,Input!$A$8:$HV$39,MATCH(AV$21,Input!$A$6:$HV$6,0),FALSE),0)*$D57</f>
        <v>0</v>
      </c>
      <c r="AW57" s="1">
        <f>+IF($E57=AW$22,VLOOKUP($C57,Input!$A$8:$HV$39,MATCH(AW$21,Input!$A$6:$HV$6,0),FALSE),0)*$D57</f>
        <v>0</v>
      </c>
      <c r="AX57" s="1">
        <f>+IF($E57=AX$22,VLOOKUP($C57,Input!$A$8:$HV$39,MATCH(AX$21,Input!$A$6:$HV$6,0),FALSE),0)*$D57</f>
        <v>0</v>
      </c>
      <c r="AY57" s="1">
        <f>+IF($E57=AY$22,VLOOKUP($C57,Input!$A$8:$HV$39,MATCH(AY$21,Input!$A$6:$HV$6,0),FALSE),0)*$D57</f>
        <v>0</v>
      </c>
      <c r="AZ57" s="1">
        <f>+IF($E57=AZ$22,VLOOKUP($C57,Input!$A$8:$HV$39,MATCH(AZ$21,Input!$A$6:$HV$6,0),FALSE),0)*$D57</f>
        <v>0</v>
      </c>
      <c r="BA57" s="1">
        <f>+IF($E57=BA$22,VLOOKUP($C57,Input!$A$8:$HV$39,MATCH(BA$21,Input!$A$6:$HV$6,0),FALSE),0)*$D57</f>
        <v>0</v>
      </c>
      <c r="BB57" s="1">
        <f>+IF($E57=BB$22,VLOOKUP($C57,Input!$A$8:$HV$39,MATCH(BB$21,Input!$A$6:$HV$6,0),FALSE),0)*$D57</f>
        <v>0</v>
      </c>
      <c r="BC57" s="1">
        <f>+IF($E57=BC$22,VLOOKUP($C57,Input!$A$8:$HV$39,MATCH(BC$21,Input!$A$6:$HV$6,0),FALSE),0)*$D57</f>
        <v>0</v>
      </c>
      <c r="BD57" s="1">
        <f>+IF($E57=BD$22,VLOOKUP($C57,Input!$A$8:$HV$39,MATCH(BD$21,Input!$A$6:$HV$6,0),FALSE),0)*$D57</f>
        <v>0</v>
      </c>
      <c r="BE57" s="1">
        <f>+IF($E57=BE$22,VLOOKUP($C57,Input!$A$8:$HV$39,MATCH(BE$21,Input!$A$6:$HV$6,0),FALSE),0)*$D57</f>
        <v>0</v>
      </c>
      <c r="BF57" s="1">
        <f>+IF($E57=BF$22,VLOOKUP($C57,Input!$A$8:$HV$39,MATCH(BF$21,Input!$A$6:$HV$6,0),FALSE),0)*$D57</f>
        <v>0</v>
      </c>
      <c r="BG57" s="1">
        <f>+IF($E57=BG$22,VLOOKUP($C57,Input!$A$8:$HV$39,MATCH(BG$21,Input!$A$6:$HV$6,0),FALSE),0)*$D57</f>
        <v>0</v>
      </c>
      <c r="BH57" s="1">
        <f>+IF($E57=BH$22,VLOOKUP($C57,Input!$A$8:$HV$39,MATCH(BH$21,Input!$A$6:$HV$6,0),FALSE),0)*$D57</f>
        <v>0</v>
      </c>
      <c r="BI57" s="1">
        <f>+IF($E57=BI$22,VLOOKUP($C57,Input!$A$8:$HV$39,MATCH(BI$21,Input!$A$6:$HV$6,0),FALSE),0)*$D57</f>
        <v>0</v>
      </c>
      <c r="BJ57" s="1">
        <f>+IF($E57=BJ$22,VLOOKUP($C57,Input!$A$8:$HV$39,MATCH(BJ$21,Input!$A$6:$HV$6,0),FALSE),0)*$D57</f>
        <v>0</v>
      </c>
      <c r="BK57" s="1">
        <f>+IF($E57=BK$22,VLOOKUP($C57,Input!$A$8:$HV$39,MATCH(BK$21,Input!$A$6:$HV$6,0),FALSE),0)*$D57</f>
        <v>0</v>
      </c>
      <c r="BL57" s="1">
        <f>+IF($E57=BL$22,VLOOKUP($C57,Input!$A$8:$HV$39,MATCH(BL$21,Input!$A$6:$HV$6,0),FALSE),0)*$D57</f>
        <v>0</v>
      </c>
      <c r="BM57" s="1">
        <f>+IF($E57=BM$22,VLOOKUP($C57,Input!$A$8:$HV$39,MATCH(BM$21,Input!$A$6:$HV$6,0),FALSE),0)*$D57</f>
        <v>4160184.2089333814</v>
      </c>
      <c r="BN57" s="1">
        <f>+IF($E57=BN$22,VLOOKUP($C57,Input!$A$8:$HV$39,MATCH(BN$21,Input!$A$6:$HV$6,0),FALSE),0)*$D57</f>
        <v>0</v>
      </c>
      <c r="BO57" s="1">
        <f>+IF($E57=BO$22,VLOOKUP($C57,Input!$A$8:$HV$39,MATCH(BO$21,Input!$A$6:$HV$6,0),FALSE),0)*$D57</f>
        <v>0</v>
      </c>
      <c r="BP57" s="1">
        <f>+IF($E57=BP$22,VLOOKUP($C57,Input!$A$8:$HV$39,MATCH(BP$21,Input!$A$6:$HV$6,0),FALSE),0)*$D57</f>
        <v>0</v>
      </c>
      <c r="BQ57" s="1">
        <f>+IF($E57=BQ$22,VLOOKUP($C57,Input!$A$8:$HV$39,MATCH(BQ$21,Input!$A$6:$HV$6,0),FALSE),0)*$D57</f>
        <v>0</v>
      </c>
      <c r="BR57" s="1">
        <f>+IF($E57=BR$22,VLOOKUP($C57,Input!$A$8:$HV$39,MATCH(BR$21,Input!$A$6:$HV$6,0),FALSE),0)*$D57</f>
        <v>0</v>
      </c>
      <c r="BS57" s="1">
        <f>+IF($E57=BS$22,VLOOKUP($C57,Input!$A$8:$HV$39,MATCH(BS$21,Input!$A$6:$HV$6,0),FALSE),0)*$D57</f>
        <v>0</v>
      </c>
      <c r="BT57" s="1">
        <f>+IF($E57=BT$22,VLOOKUP($C57,Input!$A$8:$HV$39,MATCH(BT$21,Input!$A$6:$HV$6,0),FALSE),0)*$D57</f>
        <v>0</v>
      </c>
      <c r="BU57" s="1">
        <f>+IF($E57=BU$22,VLOOKUP($C57,Input!$A$8:$HV$39,MATCH(BU$21,Input!$A$6:$HV$6,0),FALSE),0)*$D57</f>
        <v>0</v>
      </c>
      <c r="BV57" s="1">
        <f>+IF($E57=BV$22,VLOOKUP($C57,Input!$A$8:$HV$39,MATCH(BV$21,Input!$A$6:$HV$6,0),FALSE),0)*$D57</f>
        <v>0</v>
      </c>
      <c r="BW57" s="1">
        <f>+IF($E57=BW$22,VLOOKUP($C57,Input!$A$8:$HV$39,MATCH(BW$21,Input!$A$6:$HV$6,0),FALSE),0)*$D57</f>
        <v>0</v>
      </c>
      <c r="BX57" s="1">
        <f>+IF($E57=BX$22,VLOOKUP($C57,Input!$A$8:$HV$39,MATCH(BX$21,Input!$A$6:$HV$6,0),FALSE),0)*$D57</f>
        <v>0</v>
      </c>
      <c r="BY57" s="1">
        <f>+IF($E57=BY$22,VLOOKUP($C57,Input!$A$8:$HV$39,MATCH(BY$21,Input!$A$6:$HV$6,0),FALSE),0)*$D57</f>
        <v>0</v>
      </c>
      <c r="BZ57" s="1">
        <f>+IF($E57=BZ$22,VLOOKUP($C57,Input!$A$8:$HV$39,MATCH(BZ$21,Input!$A$6:$HV$6,0),FALSE),0)*$D57</f>
        <v>0</v>
      </c>
      <c r="CA57" s="1">
        <f>+IF($E57=CA$22,VLOOKUP($C57,Input!$A$8:$HV$39,MATCH(CA$21,Input!$A$6:$HV$6,0),FALSE),0)*$D57</f>
        <v>0</v>
      </c>
      <c r="CB57" s="1">
        <f>+IF($E57=CB$22,VLOOKUP($C57,Input!$A$8:$HV$39,MATCH(CB$21,Input!$A$6:$HV$6,0),FALSE),0)*$D57</f>
        <v>0</v>
      </c>
      <c r="CC57" s="1">
        <f>+IF($E57=CC$22,VLOOKUP($C57,Input!$A$8:$HV$39,MATCH(CC$21,Input!$A$6:$HV$6,0),FALSE),0)*$D57</f>
        <v>0</v>
      </c>
      <c r="CE57" t="str">
        <f>VLOOKUP($C57,Input!$A$8:$HV$39,MATCH(CE$21,Input!$A$6:$HV$6,0),FALSE)</f>
        <v>Engine Rebuild @ 7 Yr</v>
      </c>
      <c r="CF57" s="1">
        <f>IF($E57+$I57+$D$7&lt;=CF$22,0,IF(CF$22-$D$7&gt;=$E57,IF(COUNTIF($KZ57:LP57,"&gt;0")&gt;0,VLOOKUP($C57,Input!$A$8:$HV$21,MATCH($CE$21+COUNTIF($KZ57:LP57,"&gt;0"),Input!$A$6:$HV$6,0),FALSE),0),0))*$D57</f>
        <v>0</v>
      </c>
      <c r="CG57" s="1">
        <f>IF($E57+$I57+$D$7&lt;=CG$22,0,IF(CG$22-$D$7&gt;=$E57,IF(COUNTIF($KZ57:LQ57,"&gt;0")&gt;0,VLOOKUP($C57,Input!$A$8:$HV$21,MATCH($CE$21+COUNTIF($KZ57:LQ57,"&gt;0"),Input!$A$6:$HV$6,0),FALSE),0),0))*$D57</f>
        <v>0</v>
      </c>
      <c r="CH57" s="1">
        <f>IF($E57+$I57+$D$7&lt;=CH$22,0,IF(CH$22-$D$7&gt;=$E57,IF(COUNTIF($KZ57:LR57,"&gt;0")&gt;0,VLOOKUP($C57,Input!$A$8:$HV$21,MATCH($CE$21+COUNTIF($KZ57:LR57,"&gt;0"),Input!$A$6:$HV$6,0),FALSE),0),0))*$D57</f>
        <v>0</v>
      </c>
      <c r="CI57" s="1">
        <f>IF($E57+$I57+$D$7&lt;=CI$22,0,IF(CI$22-$D$7&gt;=$E57,IF(COUNTIF($KZ57:LS57,"&gt;0")&gt;0,VLOOKUP($C57,Input!$A$8:$HV$21,MATCH($CE$21+COUNTIF($KZ57:LS57,"&gt;0"),Input!$A$6:$HV$6,0),FALSE),0),0))*$D57</f>
        <v>0</v>
      </c>
      <c r="CJ57" s="1">
        <f>IF($E57+$I57+$D$7&lt;=CJ$22,0,IF(CJ$22-$D$7&gt;=$E57,IF(COUNTIF($KZ57:LT57,"&gt;0")&gt;0,VLOOKUP($C57,Input!$A$8:$HV$21,MATCH($CE$21+COUNTIF($KZ57:LT57,"&gt;0"),Input!$A$6:$HV$6,0),FALSE),0),0))*$D57</f>
        <v>0</v>
      </c>
      <c r="CK57" s="1">
        <f>IF($E57+$I57+$D$7&lt;=CK$22,0,IF(CK$22-$D$7&gt;=$E57,IF(COUNTIF($KZ57:LU57,"&gt;0")&gt;0,VLOOKUP($C57,Input!$A$8:$HV$21,MATCH($CE$21+COUNTIF($KZ57:LU57,"&gt;0"),Input!$A$6:$HV$6,0),FALSE),0),0))*$D57</f>
        <v>0</v>
      </c>
      <c r="CL57" s="1">
        <f>IF($E57+$I57+$D$7&lt;=CL$22,0,IF(CL$22-$D$7&gt;=$E57,IF(COUNTIF($KZ57:LV57,"&gt;0")&gt;0,VLOOKUP($C57,Input!$A$8:$HV$21,MATCH($CE$21+COUNTIF($KZ57:LV57,"&gt;0"),Input!$A$6:$HV$6,0),FALSE),0),0))*$D57</f>
        <v>0</v>
      </c>
      <c r="CM57" s="1">
        <f>IF($E57+$I57+$D$7&lt;=CM$22,0,IF(CM$22-$D$7&gt;=$E57,IF(COUNTIF($KZ57:LW57,"&gt;0")&gt;0,VLOOKUP($C57,Input!$A$8:$HV$21,MATCH($CE$21+COUNTIF($KZ57:LW57,"&gt;0"),Input!$A$6:$HV$6,0),FALSE),0),0))*$D57</f>
        <v>0</v>
      </c>
      <c r="CN57" s="1">
        <f>IF($E57+$I57+$D$7&lt;=CN$22,0,IF(CN$22-$D$7&gt;=$E57,IF(COUNTIF($KZ57:LX57,"&gt;0")&gt;0,VLOOKUP($C57,Input!$A$8:$HV$21,MATCH($CE$21+COUNTIF($KZ57:LX57,"&gt;0"),Input!$A$6:$HV$6,0),FALSE),0),0))*$D57</f>
        <v>0</v>
      </c>
      <c r="CO57" s="1">
        <f>IF($E57+$I57+$D$7&lt;=CO$22,0,IF(CO$22-$D$7&gt;=$E57,IF(COUNTIF($KZ57:LY57,"&gt;0")&gt;0,VLOOKUP($C57,Input!$A$8:$HV$21,MATCH($CE$21+COUNTIF($KZ57:LY57,"&gt;0"),Input!$A$6:$HV$6,0),FALSE),0),0))*$D57</f>
        <v>0</v>
      </c>
      <c r="CP57" s="1">
        <f>IF($E57+$I57+$D$7&lt;=CP$22,0,IF(CP$22-$D$7&gt;=$E57,IF(COUNTIF($KZ57:LZ57,"&gt;0")&gt;0,VLOOKUP($C57,Input!$A$8:$HV$21,MATCH($CE$21+COUNTIF($KZ57:LZ57,"&gt;0"),Input!$A$6:$HV$6,0),FALSE),0),0))*$D57</f>
        <v>0</v>
      </c>
      <c r="CQ57" s="1">
        <f>IF($E57+$I57+$D$7&lt;=CQ$22,0,IF(CQ$22-$D$7&gt;=$E57,IF(COUNTIF($KZ57:MA57,"&gt;0")&gt;0,VLOOKUP($C57,Input!$A$8:$HV$21,MATCH($CE$21+COUNTIF($KZ57:MA57,"&gt;0"),Input!$A$6:$HV$6,0),FALSE),0),0))*$D57</f>
        <v>0</v>
      </c>
      <c r="CR57" s="1">
        <f>IF($E57+$I57+$D$7&lt;=CR$22,0,IF(CR$22-$D$7&gt;=$E57,IF(COUNTIF($KZ57:MB57,"&gt;0")&gt;0,VLOOKUP($C57,Input!$A$8:$HV$21,MATCH($CE$21+COUNTIF($KZ57:MB57,"&gt;0"),Input!$A$6:$HV$6,0),FALSE),0),0))*$D57</f>
        <v>0</v>
      </c>
      <c r="CS57" s="1">
        <f>IF($E57+$I57+$D$7&lt;=CS$22,0,IF(CS$22-$D$7&gt;=$E57,IF(COUNTIF($KZ57:MC57,"&gt;0")&gt;0,VLOOKUP($C57,Input!$A$8:$HV$21,MATCH($CE$21+COUNTIF($KZ57:MC57,"&gt;0"),Input!$A$6:$HV$6,0),FALSE),0),0))*$D57</f>
        <v>0</v>
      </c>
      <c r="CT57" s="1">
        <f>IF($E57+$I57+$D$7&lt;=CT$22,0,IF(CT$22-$D$7&gt;=$E57,IF(COUNTIF($KZ57:MD57,"&gt;0")&gt;0,VLOOKUP($C57,Input!$A$8:$HV$21,MATCH($CE$21+COUNTIF($KZ57:MD57,"&gt;0"),Input!$A$6:$HV$6,0),FALSE),0),0))*$D57</f>
        <v>0</v>
      </c>
      <c r="CU57" s="1">
        <f>IF($E57+$I57+$D$7&lt;=CU$22,0,IF(CU$22-$D$7&gt;=$E57,IF(COUNTIF($KZ57:ME57,"&gt;0")&gt;0,VLOOKUP($C57,Input!$A$8:$HV$21,MATCH($CE$21+COUNTIF($KZ57:ME57,"&gt;0"),Input!$A$6:$HV$6,0),FALSE),0),0))*$D57</f>
        <v>0</v>
      </c>
      <c r="CV57" s="1">
        <f>IF($E57+$I57+$D$7&lt;=CV$22,0,IF(CV$22-$D$7&gt;=$E57,IF(COUNTIF($KZ57:MF57,"&gt;0")&gt;0,VLOOKUP($C57,Input!$A$8:$HV$21,MATCH($CE$21+COUNTIF($KZ57:MF57,"&gt;0"),Input!$A$6:$HV$6,0),FALSE),0),0))*$D57</f>
        <v>0</v>
      </c>
      <c r="CW57" s="1">
        <f>IF($E57+$I57+$D$7&lt;=CW$22,0,IF(CW$22-$D$7&gt;=$E57,IF(COUNTIF($KZ57:MG57,"&gt;0")&gt;0,VLOOKUP($C57,Input!$A$8:$HV$21,MATCH($CE$21+COUNTIF($KZ57:MG57,"&gt;0"),Input!$A$6:$HV$6,0),FALSE),0),0))*$D57</f>
        <v>0</v>
      </c>
      <c r="CX57" s="1">
        <f>IF($E57+$I57+$D$7&lt;=CX$22,0,IF(CX$22-$D$7&gt;=$E57,IF(COUNTIF($KZ57:MH57,"&gt;0")&gt;0,VLOOKUP($C57,Input!$A$8:$HV$21,MATCH($CE$21+COUNTIF($KZ57:MH57,"&gt;0"),Input!$A$6:$HV$6,0),FALSE),0),0))*$D57</f>
        <v>0</v>
      </c>
      <c r="CY57" s="1">
        <f>IF($E57+$I57+$D$7&lt;=CY$22,0,IF(CY$22-$D$7&gt;=$E57,IF(COUNTIF($KZ57:MI57,"&gt;0")&gt;0,VLOOKUP($C57,Input!$A$8:$HV$21,MATCH($CE$21+COUNTIF($KZ57:MI57,"&gt;0"),Input!$A$6:$HV$6,0),FALSE),0),0))*$D57</f>
        <v>0</v>
      </c>
      <c r="CZ57" s="1">
        <f>IF($E57+$I57+$D$7&lt;=CZ$22,0,IF(CZ$22-$D$7&gt;=$E57,IF(COUNTIF($KZ57:MJ57,"&gt;0")&gt;0,VLOOKUP($C57,Input!$A$8:$HV$21,MATCH($CE$21+COUNTIF($KZ57:MJ57,"&gt;0"),Input!$A$6:$HV$6,0),FALSE),0),0))*$D57</f>
        <v>0</v>
      </c>
      <c r="DA57" s="1">
        <f>IF($E57+$I57+$D$7&lt;=DA$22,0,IF(DA$22-$D$7&gt;=$E57,IF(COUNTIF($KZ57:MK57,"&gt;0")&gt;0,VLOOKUP($C57,Input!$A$8:$HV$21,MATCH($CE$21+COUNTIF($KZ57:MK57,"&gt;0"),Input!$A$6:$HV$6,0),FALSE),0),0))*$D57</f>
        <v>0</v>
      </c>
      <c r="DB57" s="1">
        <f>IF($E57+$I57+$D$7&lt;=DB$22,0,IF(DB$22-$D$7&gt;=$E57,IF(COUNTIF($KZ57:ML57,"&gt;0")&gt;0,VLOOKUP($C57,Input!$A$8:$HV$21,MATCH($CE$21+COUNTIF($KZ57:ML57,"&gt;0"),Input!$A$6:$HV$6,0),FALSE),0),0))*$D57</f>
        <v>0</v>
      </c>
      <c r="DC57" s="1">
        <f>IF($E57+$I57+$D$7&lt;=DC$22,0,IF(DC$22-$D$7&gt;=$E57,IF(COUNTIF($KZ57:MM57,"&gt;0")&gt;0,VLOOKUP($C57,Input!$A$8:$HV$21,MATCH($CE$21+COUNTIF($KZ57:MM57,"&gt;0"),Input!$A$6:$HV$6,0),FALSE),0),0))*$D57</f>
        <v>0</v>
      </c>
      <c r="DD57" s="1">
        <f>IF($E57+$I57+$D$7&lt;=DD$22,0,IF(DD$22-$D$7&gt;=$E57,IF(COUNTIF($KZ57:MN57,"&gt;0")&gt;0,VLOOKUP($C57,Input!$A$8:$HV$21,MATCH($CE$21+COUNTIF($KZ57:MN57,"&gt;0"),Input!$A$6:$HV$6,0),FALSE),0),0))*$D57</f>
        <v>8190000</v>
      </c>
      <c r="DE57" s="1">
        <f>IF($E57+$I57+$D$7&lt;=DE$22,0,IF(DE$22-$D$7&gt;=$E57,IF(COUNTIF($KZ57:MO57,"&gt;0")&gt;0,VLOOKUP($C57,Input!$A$8:$HV$21,MATCH($CE$21+COUNTIF($KZ57:MO57,"&gt;0"),Input!$A$6:$HV$6,0),FALSE),0),0))*$D57</f>
        <v>0</v>
      </c>
      <c r="DF57" s="1">
        <f>IF($E57+$I57+$D$7&lt;=DF$22,0,IF(DF$22-$D$7&gt;=$E57,IF(COUNTIF($KZ57:MP57,"&gt;0")&gt;0,VLOOKUP($C57,Input!$A$8:$HV$21,MATCH($CE$21+COUNTIF($KZ57:MP57,"&gt;0"),Input!$A$6:$HV$6,0),FALSE),0),0))*$D57</f>
        <v>0</v>
      </c>
      <c r="DG57" s="1">
        <f>IF($E57+$I57+$D$7&lt;=DG$22,0,IF(DG$22-$D$7&gt;=$E57,IF(COUNTIF($KZ57:MQ57,"&gt;0")&gt;0,VLOOKUP($C57,Input!$A$8:$HV$21,MATCH($CE$21+COUNTIF($KZ57:MQ57,"&gt;0"),Input!$A$6:$HV$6,0),FALSE),0),0))*$D57</f>
        <v>0</v>
      </c>
      <c r="DH57" s="1">
        <f>IF($E57+$I57+$D$7&lt;=DH$22,0,IF(DH$22-$D$7&gt;=$E57,IF(COUNTIF($KZ57:MR57,"&gt;0")&gt;0,VLOOKUP($C57,Input!$A$8:$HV$21,MATCH($CE$21+COUNTIF($KZ57:MR57,"&gt;0"),Input!$A$6:$HV$6,0),FALSE),0),0))*$D57</f>
        <v>0</v>
      </c>
      <c r="DI57" s="1">
        <f>IF($E57+$I57+$D$7&lt;=DI$22,0,IF(DI$22-$D$7&gt;=$E57,IF(COUNTIF($KZ57:MS57,"&gt;0")&gt;0,VLOOKUP($C57,Input!$A$8:$HV$21,MATCH($CE$21+COUNTIF($KZ57:MS57,"&gt;0"),Input!$A$6:$HV$6,0),FALSE),0),0))*$D57</f>
        <v>0</v>
      </c>
      <c r="DJ57" s="1">
        <f>IF($E57+$I57+$D$7&lt;=DJ$22,0,IF(DJ$22-$D$7&gt;=$E57,IF(COUNTIF($KZ57:MT57,"&gt;0")&gt;0,VLOOKUP($C57,Input!$A$8:$HV$21,MATCH($CE$21+COUNTIF($KZ57:MT57,"&gt;0"),Input!$A$6:$HV$6,0),FALSE),0),0))*$D57</f>
        <v>0</v>
      </c>
      <c r="DK57" s="1">
        <f>IF($E57+$I57+$D$7&lt;=DK$22,0,IF(DK$22-$D$7&gt;=$E57,IF(COUNTIF($KZ57:MU57,"&gt;0")&gt;0,VLOOKUP($C57,Input!$A$8:$HV$21,MATCH($CE$21+COUNTIF($KZ57:MU57,"&gt;0"),Input!$A$6:$HV$6,0),FALSE),0),0))*$D57</f>
        <v>0</v>
      </c>
      <c r="DL57" s="1">
        <f>IF($E57+$I57+$D$7&lt;=DL$22,0,IF(DL$22-$D$7&gt;=$E57,IF(COUNTIF($KZ57:MV57,"&gt;0")&gt;0,VLOOKUP($C57,Input!$A$8:$HV$21,MATCH($CE$21+COUNTIF($KZ57:MV57,"&gt;0"),Input!$A$6:$HV$6,0),FALSE),0),0))*$D57</f>
        <v>0</v>
      </c>
      <c r="DM57" s="1">
        <f>IF($E57+$I57+$D$7&lt;=DM$22,0,IF(DM$22-$D$7&gt;=$E57,IF(COUNTIF($KZ57:MW57,"&gt;0")&gt;0,VLOOKUP($C57,Input!$A$8:$HV$21,MATCH($CE$21+COUNTIF($KZ57:MW57,"&gt;0"),Input!$A$6:$HV$6,0),FALSE),0),0))*$D57</f>
        <v>0</v>
      </c>
      <c r="DN57" s="1">
        <f>IF($E57+$I57+$D$7&lt;=DN$22,0,IF(DN$22-$D$7&gt;=$E57,IF(COUNTIF($KZ57:MX57,"&gt;0")&gt;0,VLOOKUP($C57,Input!$A$8:$HV$21,MATCH($CE$21+COUNTIF($KZ57:MX57,"&gt;0"),Input!$A$6:$HV$6,0),FALSE),0),0))*$D57</f>
        <v>0</v>
      </c>
      <c r="DP57" t="str">
        <f>+VLOOKUP($C57,Input!$A$8:$GZ$39,MATCH(DP$21,Input!$A$6:$GZ$6,0),FALSE)</f>
        <v>Bus Maintenance at 0.85/mile</v>
      </c>
      <c r="DQ57" s="1">
        <f>IF($E57+$I57+$D$7&lt;=DQ$22,0,IF(DQ$22-$D$7&gt;=$E57,IF(COUNTIF($KZ57:LP57,"&gt;0")&gt;0,VLOOKUP($C57,Input!$A$8:$HV$21,MATCH($DP$21+COUNTIF($KZ57:LP57,"&gt;0"),Input!$A$6:$HV$6,0),FALSE),0),0))*$D57*$F57</f>
        <v>0</v>
      </c>
      <c r="DR57" s="1">
        <f>IF($E57+$I57+$D$7&lt;=DR$22,0,IF(DR$22-$D$7&gt;=$E57,IF(COUNTIF($KZ57:LQ57,"&gt;0")&gt;0,VLOOKUP($C57,Input!$A$8:$HV$21,MATCH($DP$21+COUNTIF($KZ57:LQ57,"&gt;0"),Input!$A$6:$HV$6,0),FALSE),0),0))*$D57*$F57</f>
        <v>0</v>
      </c>
      <c r="DS57" s="1">
        <f>IF($E57+$I57+$D$7&lt;=DS$22,0,IF(DS$22-$D$7&gt;=$E57,IF(COUNTIF($KZ57:LR57,"&gt;0")&gt;0,VLOOKUP($C57,Input!$A$8:$HV$21,MATCH($DP$21+COUNTIF($KZ57:LR57,"&gt;0"),Input!$A$6:$HV$6,0),FALSE),0),0))*$D57*$F57</f>
        <v>0</v>
      </c>
      <c r="DT57" s="1">
        <f>IF($E57+$I57+$D$7&lt;=DT$22,0,IF(DT$22-$D$7&gt;=$E57,IF(COUNTIF($KZ57:LS57,"&gt;0")&gt;0,VLOOKUP($C57,Input!$A$8:$HV$21,MATCH($DP$21+COUNTIF($KZ57:LS57,"&gt;0"),Input!$A$6:$HV$6,0),FALSE),0),0))*$D57*$F57</f>
        <v>0</v>
      </c>
      <c r="DU57" s="1">
        <f>IF($E57+$I57+$D$7&lt;=DU$22,0,IF(DU$22-$D$7&gt;=$E57,IF(COUNTIF($KZ57:LT57,"&gt;0")&gt;0,VLOOKUP($C57,Input!$A$8:$HV$21,MATCH($DP$21+COUNTIF($KZ57:LT57,"&gt;0"),Input!$A$6:$HV$6,0),FALSE),0),0))*$D57*$F57</f>
        <v>0</v>
      </c>
      <c r="DV57" s="1">
        <f>IF($E57+$I57+$D$7&lt;=DV$22,0,IF(DV$22-$D$7&gt;=$E57,IF(COUNTIF($KZ57:LU57,"&gt;0")&gt;0,VLOOKUP($C57,Input!$A$8:$HV$21,MATCH($DP$21+COUNTIF($KZ57:LU57,"&gt;0"),Input!$A$6:$HV$6,0),FALSE),0),0))*$D57*$F57</f>
        <v>0</v>
      </c>
      <c r="DW57" s="1">
        <f>IF($E57+$I57+$D$7&lt;=DW$22,0,IF(DW$22-$D$7&gt;=$E57,IF(COUNTIF($KZ57:LV57,"&gt;0")&gt;0,VLOOKUP($C57,Input!$A$8:$HV$21,MATCH($DP$21+COUNTIF($KZ57:LV57,"&gt;0"),Input!$A$6:$HV$6,0),FALSE),0),0))*$D57*$F57</f>
        <v>0</v>
      </c>
      <c r="DX57" s="1">
        <f>IF($E57+$I57+$D$7&lt;=DX$22,0,IF(DX$22-$D$7&gt;=$E57,IF(COUNTIF($KZ57:LW57,"&gt;0")&gt;0,VLOOKUP($C57,Input!$A$8:$HV$21,MATCH($DP$21+COUNTIF($KZ57:LW57,"&gt;0"),Input!$A$6:$HV$6,0),FALSE),0),0))*$D57*$F57</f>
        <v>0</v>
      </c>
      <c r="DY57" s="1">
        <f>IF($E57+$I57+$D$7&lt;=DY$22,0,IF(DY$22-$D$7&gt;=$E57,IF(COUNTIF($KZ57:LX57,"&gt;0")&gt;0,VLOOKUP($C57,Input!$A$8:$HV$21,MATCH($DP$21+COUNTIF($KZ57:LX57,"&gt;0"),Input!$A$6:$HV$6,0),FALSE),0),0))*$D57*$F57</f>
        <v>0</v>
      </c>
      <c r="DZ57" s="1">
        <f>IF($E57+$I57+$D$7&lt;=DZ$22,0,IF(DZ$22-$D$7&gt;=$E57,IF(COUNTIF($KZ57:LY57,"&gt;0")&gt;0,VLOOKUP($C57,Input!$A$8:$HV$21,MATCH($DP$21+COUNTIF($KZ57:LY57,"&gt;0"),Input!$A$6:$HV$6,0),FALSE),0),0))*$D57*$F57</f>
        <v>0</v>
      </c>
      <c r="EA57" s="1">
        <f>IF($E57+$I57+$D$7&lt;=EA$22,0,IF(EA$22-$D$7&gt;=$E57,IF(COUNTIF($KZ57:LZ57,"&gt;0")&gt;0,VLOOKUP($C57,Input!$A$8:$HV$21,MATCH($DP$21+COUNTIF($KZ57:LZ57,"&gt;0"),Input!$A$6:$HV$6,0),FALSE),0),0))*$D57*$F57</f>
        <v>0</v>
      </c>
      <c r="EB57" s="1">
        <f>IF($E57+$I57+$D$7&lt;=EB$22,0,IF(EB$22-$D$7&gt;=$E57,IF(COUNTIF($KZ57:MA57,"&gt;0")&gt;0,VLOOKUP($C57,Input!$A$8:$HV$21,MATCH($DP$21+COUNTIF($KZ57:MA57,"&gt;0"),Input!$A$6:$HV$6,0),FALSE),0),0))*$D57*$F57</f>
        <v>0</v>
      </c>
      <c r="EC57" s="1">
        <f>IF($E57+$I57+$D$7&lt;=EC$22,0,IF(EC$22-$D$7&gt;=$E57,IF(COUNTIF($KZ57:MB57,"&gt;0")&gt;0,VLOOKUP($C57,Input!$A$8:$HV$21,MATCH($DP$21+COUNTIF($KZ57:MB57,"&gt;0"),Input!$A$6:$HV$6,0),FALSE),0),0))*$D57*$F57</f>
        <v>0</v>
      </c>
      <c r="ED57" s="1">
        <f>IF($E57+$I57+$D$7&lt;=ED$22,0,IF(ED$22-$D$7&gt;=$E57,IF(COUNTIF($KZ57:MC57,"&gt;0")&gt;0,VLOOKUP($C57,Input!$A$8:$HV$21,MATCH($DP$21+COUNTIF($KZ57:MC57,"&gt;0"),Input!$A$6:$HV$6,0),FALSE),0),0))*$D57*$F57</f>
        <v>0</v>
      </c>
      <c r="EE57" s="1">
        <f>IF($E57+$I57+$D$7&lt;=EE$22,0,IF(EE$22-$D$7&gt;=$E57,IF(COUNTIF($KZ57:MD57,"&gt;0")&gt;0,VLOOKUP($C57,Input!$A$8:$HV$21,MATCH($DP$21+COUNTIF($KZ57:MD57,"&gt;0"),Input!$A$6:$HV$6,0),FALSE),0),0))*$D57*$F57</f>
        <v>0</v>
      </c>
      <c r="EF57" s="1">
        <f>IF($E57+$I57+$D$7&lt;=EF$22,0,IF(EF$22-$D$7&gt;=$E57,IF(COUNTIF($KZ57:ME57,"&gt;0")&gt;0,VLOOKUP($C57,Input!$A$8:$HV$21,MATCH($DP$21+COUNTIF($KZ57:ME57,"&gt;0"),Input!$A$6:$HV$6,0),FALSE),0),0))*$D57*$F57</f>
        <v>0</v>
      </c>
      <c r="EG57" s="1">
        <f>IF($E57+$I57+$D$7&lt;=EG$22,0,IF(EG$22-$D$7&gt;=$E57,IF(COUNTIF($KZ57:MF57,"&gt;0")&gt;0,VLOOKUP($C57,Input!$A$8:$HV$21,MATCH($DP$21+COUNTIF($KZ57:MF57,"&gt;0"),Input!$A$6:$HV$6,0),FALSE),0),0))*$D57*$F57</f>
        <v>0</v>
      </c>
      <c r="EH57" s="1">
        <f>IF($E57+$I57+$D$7&lt;=EH$22,0,IF(EH$22-$D$7&gt;=$E57,IF(COUNTIF($KZ57:MG57,"&gt;0")&gt;0,VLOOKUP($C57,Input!$A$8:$HV$21,MATCH($DP$21+COUNTIF($KZ57:MG57,"&gt;0"),Input!$A$6:$HV$6,0),FALSE),0),0))*$D57*$F57</f>
        <v>0</v>
      </c>
      <c r="EI57" s="1">
        <f>IF($E57+$I57+$D$7&lt;=EI$22,0,IF(EI$22-$D$7&gt;=$E57,IF(COUNTIF($KZ57:MH57,"&gt;0")&gt;0,VLOOKUP($C57,Input!$A$8:$HV$21,MATCH($DP$21+COUNTIF($KZ57:MH57,"&gt;0"),Input!$A$6:$HV$6,0),FALSE),0),0))*$D57*$F57</f>
        <v>7956000</v>
      </c>
      <c r="EJ57" s="1">
        <f>IF($E57+$I57+$D$7&lt;=EJ$22,0,IF(EJ$22-$D$7&gt;=$E57,IF(COUNTIF($KZ57:MI57,"&gt;0")&gt;0,VLOOKUP($C57,Input!$A$8:$HV$21,MATCH($DP$21+COUNTIF($KZ57:MI57,"&gt;0"),Input!$A$6:$HV$6,0),FALSE),0),0))*$D57*$F57</f>
        <v>7956000</v>
      </c>
      <c r="EK57" s="1">
        <f>IF($E57+$I57+$D$7&lt;=EK$22,0,IF(EK$22-$D$7&gt;=$E57,IF(COUNTIF($KZ57:MJ57,"&gt;0")&gt;0,VLOOKUP($C57,Input!$A$8:$HV$21,MATCH($DP$21+COUNTIF($KZ57:MJ57,"&gt;0"),Input!$A$6:$HV$6,0),FALSE),0),0))*$D57*$F57</f>
        <v>7956000</v>
      </c>
      <c r="EL57" s="1">
        <f>IF($E57+$I57+$D$7&lt;=EL$22,0,IF(EL$22-$D$7&gt;=$E57,IF(COUNTIF($KZ57:MK57,"&gt;0")&gt;0,VLOOKUP($C57,Input!$A$8:$HV$21,MATCH($DP$21+COUNTIF($KZ57:MK57,"&gt;0"),Input!$A$6:$HV$6,0),FALSE),0),0))*$D57*$F57</f>
        <v>7956000</v>
      </c>
      <c r="EM57" s="1">
        <f>IF($E57+$I57+$D$7&lt;=EM$22,0,IF(EM$22-$D$7&gt;=$E57,IF(COUNTIF($KZ57:ML57,"&gt;0")&gt;0,VLOOKUP($C57,Input!$A$8:$HV$21,MATCH($DP$21+COUNTIF($KZ57:ML57,"&gt;0"),Input!$A$6:$HV$6,0),FALSE),0),0))*$D57*$F57</f>
        <v>7956000</v>
      </c>
      <c r="EN57" s="1">
        <f>IF($E57+$I57+$D$7&lt;=EN$22,0,IF(EN$22-$D$7&gt;=$E57,IF(COUNTIF($KZ57:MM57,"&gt;0")&gt;0,VLOOKUP($C57,Input!$A$8:$HV$21,MATCH($DP$21+COUNTIF($KZ57:MM57,"&gt;0"),Input!$A$6:$HV$6,0),FALSE),0),0))*$D57*$F57</f>
        <v>7956000</v>
      </c>
      <c r="EO57" s="1">
        <f>IF($E57+$I57+$D$7&lt;=EO$22,0,IF(EO$22-$D$7&gt;=$E57,IF(COUNTIF($KZ57:MN57,"&gt;0")&gt;0,VLOOKUP($C57,Input!$A$8:$HV$21,MATCH($DP$21+COUNTIF($KZ57:MN57,"&gt;0"),Input!$A$6:$HV$6,0),FALSE),0),0))*$D57*$F57</f>
        <v>7956000</v>
      </c>
      <c r="EP57" s="1">
        <f>IF($E57+$I57+$D$7&lt;=EP$22,0,IF(EP$22-$D$7&gt;=$E57,IF(COUNTIF($KZ57:MO57,"&gt;0")&gt;0,VLOOKUP($C57,Input!$A$8:$HV$21,MATCH($DP$21+COUNTIF($KZ57:MO57,"&gt;0"),Input!$A$6:$HV$6,0),FALSE),0),0))*$D57*$F57</f>
        <v>7956000</v>
      </c>
      <c r="EQ57" s="1">
        <f>IF($E57+$I57+$D$7&lt;=EQ$22,0,IF(EQ$22-$D$7&gt;=$E57,IF(COUNTIF($KZ57:MP57,"&gt;0")&gt;0,VLOOKUP($C57,Input!$A$8:$HV$21,MATCH($DP$21+COUNTIF($KZ57:MP57,"&gt;0"),Input!$A$6:$HV$6,0),FALSE),0),0))*$D57*$F57</f>
        <v>7956000</v>
      </c>
      <c r="ER57" s="1">
        <f>IF($E57+$I57+$D$7&lt;=ER$22,0,IF(ER$22-$D$7&gt;=$E57,IF(COUNTIF($KZ57:MQ57,"&gt;0")&gt;0,VLOOKUP($C57,Input!$A$8:$HV$21,MATCH($DP$21+COUNTIF($KZ57:MQ57,"&gt;0"),Input!$A$6:$HV$6,0),FALSE),0),0))*$D57*$F57</f>
        <v>7956000</v>
      </c>
      <c r="ES57" s="1">
        <f>IF($E57+$I57+$D$7&lt;=ES$22,0,IF(ES$22-$D$7&gt;=$E57,IF(COUNTIF($KZ57:MR57,"&gt;0")&gt;0,VLOOKUP($C57,Input!$A$8:$HV$21,MATCH($DP$21+COUNTIF($KZ57:MR57,"&gt;0"),Input!$A$6:$HV$6,0),FALSE),0),0))*$D57*$F57</f>
        <v>7956000</v>
      </c>
      <c r="ET57" s="1">
        <f>IF($E57+$I57+$D$7&lt;=ET$22,0,IF(ET$22-$D$7&gt;=$E57,IF(COUNTIF($KZ57:MS57,"&gt;0")&gt;0,VLOOKUP($C57,Input!$A$8:$HV$21,MATCH($DP$21+COUNTIF($KZ57:MS57,"&gt;0"),Input!$A$6:$HV$6,0),FALSE),0),0))*$D57*$F57</f>
        <v>7956000</v>
      </c>
      <c r="EU57" s="1">
        <f>IF($E57+$I57+$D$7&lt;=EU$22,0,IF(EU$22-$D$7&gt;=$E57,IF(COUNTIF($KZ57:MT57,"&gt;0")&gt;0,VLOOKUP($C57,Input!$A$8:$HV$21,MATCH($DP$21+COUNTIF($KZ57:MT57,"&gt;0"),Input!$A$6:$HV$6,0),FALSE),0),0))*$D57*$F57</f>
        <v>7956000</v>
      </c>
      <c r="EV57" s="1">
        <f>IF($E57+$I57+$D$7&lt;=EV$22,0,IF(EV$22-$D$7&gt;=$E57,IF(COUNTIF($KZ57:MU57,"&gt;0")&gt;0,VLOOKUP($C57,Input!$A$8:$HV$21,MATCH($DP$21+COUNTIF($KZ57:MU57,"&gt;0"),Input!$A$6:$HV$6,0),FALSE),0),0))*$D57*$F57</f>
        <v>7956000</v>
      </c>
      <c r="EW57" s="1">
        <f>IF($E57+$I57+$D$7&lt;=EW$22,0,IF(EW$22-$D$7&gt;=$E57,IF(COUNTIF($KZ57:MV57,"&gt;0")&gt;0,VLOOKUP($C57,Input!$A$8:$HV$21,MATCH($DP$21+COUNTIF($KZ57:MV57,"&gt;0"),Input!$A$6:$HV$6,0),FALSE),0),0))*$D57*$F57</f>
        <v>0</v>
      </c>
      <c r="EX57" s="1">
        <f>IF($E57+$I57+$D$7&lt;=EX$22,0,IF(EX$22-$D$7&gt;=$E57,IF(COUNTIF($KZ57:MW57,"&gt;0")&gt;0,VLOOKUP($C57,Input!$A$8:$HV$21,MATCH($DP$21+COUNTIF($KZ57:MW57,"&gt;0"),Input!$A$6:$HV$6,0),FALSE),0),0))*$D57*$F57</f>
        <v>0</v>
      </c>
      <c r="EY57" s="1">
        <f>IF($E57+$I57+$D$7&lt;=EY$22,0,IF(EY$22-$D$7&gt;=$E57,IF(COUNTIF($KZ57:MX57,"&gt;0")&gt;0,VLOOKUP($C57,Input!$A$8:$HV$21,MATCH($DP$21+COUNTIF($KZ57:MX57,"&gt;0"),Input!$A$6:$HV$6,0),FALSE),0),0))*$D57*$F57</f>
        <v>0</v>
      </c>
      <c r="EZ57" s="1"/>
      <c r="FA57" t="str">
        <f>VLOOKUP($C57,Input!$A$8:$GZ$39,MATCH(FA$21,Input!$A$6:$GZ$6,0),FALSE)</f>
        <v>NA</v>
      </c>
      <c r="FB57">
        <f>IF((VLOOKUP($C57,Input!$A$8:$GZ$39,MATCH(FB$21,Input!$A$6:$GZ$6,0),FALSE))="Y",$D57/VLOOKUP($C57,Input!$A$8:$GZ$39,MATCH(FC$21,Input!$A$6:$GZ$6,0),FALSE),0)</f>
        <v>0</v>
      </c>
      <c r="FC57">
        <f>IF((VLOOKUP($C57,Input!$A$8:$GZ$39,MATCH(FB$21,Input!$A$6:$GZ$6,0),FALSE))="Y",0,IF((VLOOKUP($C57,Input!$A$8:$GZ$39,MATCH(FC$21,Input!$A$6:$GZ$6,0),FALSE))&gt;0,$D57/VLOOKUP($C57,Input!$A$8:$GZ$39,MATCH(FC$21,Input!$A$6:$GZ$6,0),FALSE),0))</f>
        <v>0</v>
      </c>
      <c r="FD57" s="1">
        <f>+IF($E57=FD$22,VLOOKUP($C57,Input!$A$8:$GZ$39,MATCH(FD$21,Input!$A$6:$GZ$6,0),FALSE),0)*IF(FD$19&gt;=MAX(FC$19:$FD$19),MIN((FD$19-MAX(FC$19:$FD$19)),(FD$19-FC$19)),0)+IF($E57=FD$22,VLOOKUP($C57,Input!$A$8:$GZ$39,MATCH(FD$21,Input!$A$6:$GZ$6,0),FALSE),0)*IF(FD$18&gt;=MAX(FC$18:$FD$18),MIN((FD$18-MAX(FC$18:$FD$18)),(FD$18-FC$18)),0)</f>
        <v>0</v>
      </c>
      <c r="FE57" s="1">
        <f>+IF($E57=FE$22,VLOOKUP($C57,Input!$A$8:$GZ$39,MATCH(FE$21,Input!$A$6:$GZ$6,0),FALSE),0)*IF(FE$19&gt;=MAX(FD$19:$FD$19),MIN((FE$19-MAX(FD$19:$FD$19)),(FE$19-FD$19)),0)+IF($E57=FE$22,VLOOKUP($C57,Input!$A$8:$GZ$39,MATCH(FE$21,Input!$A$6:$GZ$6,0),FALSE),0)*IF(FE$18&gt;=MAX(FD$18:$FD$18),MIN((FE$18-MAX(FD$18:$FD$18)),(FE$18-FD$18)),0)</f>
        <v>0</v>
      </c>
      <c r="FF57" s="1">
        <f>+IF($E57=FF$22,VLOOKUP($C57,Input!$A$8:$GZ$39,MATCH(FF$21,Input!$A$6:$GZ$6,0),FALSE),0)*IF(FF$19&gt;=MAX($FD$19:FE$19),MIN((FF$19-MAX($FD$19:FE$19)),(FF$19-FE$19)),0)+IF($E57=FF$22,VLOOKUP($C57,Input!$A$8:$GZ$39,MATCH(FF$21,Input!$A$6:$GZ$6,0),FALSE),0)*IF(FF$18&gt;=MAX($FD$18:FE$18),MIN((FF$18-MAX($FD$18:FE$18)),(FF$18-FE$18)),0)</f>
        <v>0</v>
      </c>
      <c r="FG57" s="1">
        <f>+IF($E57=FG$22,VLOOKUP($C57,Input!$A$8:$GZ$39,MATCH(FG$21,Input!$A$6:$GZ$6,0),FALSE),0)*IF(FG$19&gt;=MAX($FD$19:FF$19),MIN((FG$19-MAX($FD$19:FF$19)),(FG$19-FF$19)),0)+IF($E57=FG$22,VLOOKUP($C57,Input!$A$8:$GZ$39,MATCH(FG$21,Input!$A$6:$GZ$6,0),FALSE),0)*IF(FG$18&gt;=MAX($FD$18:FF$18),MIN((FG$18-MAX($FD$18:FF$18)),(FG$18-FF$18)),0)</f>
        <v>0</v>
      </c>
      <c r="FH57" s="1">
        <f>+IF($E57=FH$22,VLOOKUP($C57,Input!$A$8:$GZ$39,MATCH(FH$21,Input!$A$6:$GZ$6,0),FALSE),0)*IF(FH$19&gt;=MAX($FD$19:FG$19),MIN((FH$19-MAX($FD$19:FG$19)),(FH$19-FG$19)),0)+IF($E57=FH$22,VLOOKUP($C57,Input!$A$8:$GZ$39,MATCH(FH$21,Input!$A$6:$GZ$6,0),FALSE),0)*IF(FH$18&gt;=MAX($FD$18:FG$18),MIN((FH$18-MAX($FD$18:FG$18)),(FH$18-FG$18)),0)</f>
        <v>0</v>
      </c>
      <c r="FI57" s="1">
        <f>+IF($E57=FI$22,VLOOKUP($C57,Input!$A$8:$GZ$39,MATCH(FI$21,Input!$A$6:$GZ$6,0),FALSE),0)*IF(FI$19&gt;=MAX($FD$19:FH$19),MIN((FI$19-MAX($FD$19:FH$19)),(FI$19-FH$19)),0)+IF($E57=FI$22,VLOOKUP($C57,Input!$A$8:$GZ$39,MATCH(FI$21,Input!$A$6:$GZ$6,0),FALSE),0)*IF(FI$18&gt;=MAX($FD$18:FH$18),MIN((FI$18-MAX($FD$18:FH$18)),(FI$18-FH$18)),0)</f>
        <v>0</v>
      </c>
      <c r="FJ57" s="1">
        <f>+IF($E57=FJ$22,VLOOKUP($C57,Input!$A$8:$GZ$39,MATCH(FJ$21,Input!$A$6:$GZ$6,0),FALSE),0)*IF(FJ$19&gt;=MAX($FD$19:FI$19),MIN((FJ$19-MAX($FD$19:FI$19)),(FJ$19-FI$19)),0)+IF($E57=FJ$22,VLOOKUP($C57,Input!$A$8:$GZ$39,MATCH(FJ$21,Input!$A$6:$GZ$6,0),FALSE),0)*IF(FJ$18&gt;=MAX($FD$18:FI$18),MIN((FJ$18-MAX($FD$18:FI$18)),(FJ$18-FI$18)),0)</f>
        <v>0</v>
      </c>
      <c r="FK57" s="1">
        <f>+IF($E57=FK$22,VLOOKUP($C57,Input!$A$8:$GZ$39,MATCH(FK$21,Input!$A$6:$GZ$6,0),FALSE),0)*IF(FK$19&gt;=MAX($FD$19:FJ$19),MIN((FK$19-MAX($FD$19:FJ$19)),(FK$19-FJ$19)),0)+IF($E57=FK$22,VLOOKUP($C57,Input!$A$8:$GZ$39,MATCH(FK$21,Input!$A$6:$GZ$6,0),FALSE),0)*IF(FK$18&gt;=MAX($FD$18:FJ$18),MIN((FK$18-MAX($FD$18:FJ$18)),(FK$18-FJ$18)),0)</f>
        <v>0</v>
      </c>
      <c r="FL57" s="1">
        <f>+IF($E57=FL$22,VLOOKUP($C57,Input!$A$8:$GZ$39,MATCH(FL$21,Input!$A$6:$GZ$6,0),FALSE),0)*IF(FL$19&gt;=MAX($FD$19:FK$19),MIN((FL$19-MAX($FD$19:FK$19)),(FL$19-FK$19)),0)+IF($E57=FL$22,VLOOKUP($C57,Input!$A$8:$GZ$39,MATCH(FL$21,Input!$A$6:$GZ$6,0),FALSE),0)*IF(FL$18&gt;=MAX($FD$18:FK$18),MIN((FL$18-MAX($FD$18:FK$18)),(FL$18-FK$18)),0)</f>
        <v>0</v>
      </c>
      <c r="FM57" s="1">
        <f>+IF($E57=FM$22,VLOOKUP($C57,Input!$A$8:$GZ$39,MATCH(FM$21,Input!$A$6:$GZ$6,0),FALSE),0)*IF(FM$19&gt;=MAX($FD$19:FL$19),MIN((FM$19-MAX($FD$19:FL$19)),(FM$19-FL$19)),0)+IF($E57=FM$22,VLOOKUP($C57,Input!$A$8:$GZ$39,MATCH(FM$21,Input!$A$6:$GZ$6,0),FALSE),0)*IF(FM$18&gt;=MAX($FD$18:FL$18),MIN((FM$18-MAX($FD$18:FL$18)),(FM$18-FL$18)),0)</f>
        <v>0</v>
      </c>
      <c r="FN57" s="1">
        <f>+IF($E57=FN$22,VLOOKUP($C57,Input!$A$8:$GZ$39,MATCH(FN$21,Input!$A$6:$GZ$6,0),FALSE),0)*IF(FN$19&gt;=MAX($FD$19:FM$19),MIN((FN$19-MAX($FD$19:FM$19)),(FN$19-FM$19)),0)+IF($E57=FN$22,VLOOKUP($C57,Input!$A$8:$GZ$39,MATCH(FN$21,Input!$A$6:$GZ$6,0),FALSE),0)*IF(FN$18&gt;=MAX($FD$18:FM$18),MIN((FN$18-MAX($FD$18:FM$18)),(FN$18-FM$18)),0)</f>
        <v>0</v>
      </c>
      <c r="FO57" s="1">
        <f>+IF($E57=FO$22,VLOOKUP($C57,Input!$A$8:$GZ$39,MATCH(FO$21,Input!$A$6:$GZ$6,0),FALSE),0)*IF(FO$19&gt;=MAX($FD$19:FN$19),MIN((FO$19-MAX($FD$19:FN$19)),(FO$19-FN$19)),0)+IF($E57=FO$22,VLOOKUP($C57,Input!$A$8:$GZ$39,MATCH(FO$21,Input!$A$6:$GZ$6,0),FALSE),0)*IF(FO$18&gt;=MAX($FD$18:FN$18),MIN((FO$18-MAX($FD$18:FN$18)),(FO$18-FN$18)),0)</f>
        <v>0</v>
      </c>
      <c r="FP57" s="1">
        <f>+IF($E57=FP$22,VLOOKUP($C57,Input!$A$8:$GZ$39,MATCH(FP$21,Input!$A$6:$GZ$6,0),FALSE),0)*IF(FP$19&gt;=MAX($FD$19:FO$19),MIN((FP$19-MAX($FD$19:FO$19)),(FP$19-FO$19)),0)+IF($E57=FP$22,VLOOKUP($C57,Input!$A$8:$GZ$39,MATCH(FP$21,Input!$A$6:$GZ$6,0),FALSE),0)*IF(FP$18&gt;=MAX($FD$18:FO$18),MIN((FP$18-MAX($FD$18:FO$18)),(FP$18-FO$18)),0)</f>
        <v>0</v>
      </c>
      <c r="FQ57" s="1">
        <f>+IF($E57=FQ$22,VLOOKUP($C57,Input!$A$8:$GZ$39,MATCH(FQ$21,Input!$A$6:$GZ$6,0),FALSE),0)*IF(FQ$19&gt;=MAX($FD$19:FP$19),MIN((FQ$19-MAX($FD$19:FP$19)),(FQ$19-FP$19)),0)+IF($E57=FQ$22,VLOOKUP($C57,Input!$A$8:$GZ$39,MATCH(FQ$21,Input!$A$6:$GZ$6,0),FALSE),0)*IF(FQ$18&gt;=MAX($FD$18:FP$18),MIN((FQ$18-MAX($FD$18:FP$18)),(FQ$18-FP$18)),0)</f>
        <v>0</v>
      </c>
      <c r="FR57" s="1">
        <f>+IF($E57=FR$22,VLOOKUP($C57,Input!$A$8:$GZ$39,MATCH(FR$21,Input!$A$6:$GZ$6,0),FALSE),0)*IF(FR$19&gt;=MAX($FD$19:FQ$19),MIN((FR$19-MAX($FD$19:FQ$19)),(FR$19-FQ$19)),0)+IF($E57=FR$22,VLOOKUP($C57,Input!$A$8:$GZ$39,MATCH(FR$21,Input!$A$6:$GZ$6,0),FALSE),0)*IF(FR$18&gt;=MAX($FD$18:FQ$18),MIN((FR$18-MAX($FD$18:FQ$18)),(FR$18-FQ$18)),0)</f>
        <v>0</v>
      </c>
      <c r="FS57" s="1">
        <f>+IF($E57=FS$22,VLOOKUP($C57,Input!$A$8:$GZ$39,MATCH(FS$21,Input!$A$6:$GZ$6,0),FALSE),0)*IF(FS$19&gt;=MAX($FD$19:FR$19),MIN((FS$19-MAX($FD$19:FR$19)),(FS$19-FR$19)),0)+IF($E57=FS$22,VLOOKUP($C57,Input!$A$8:$GZ$39,MATCH(FS$21,Input!$A$6:$GZ$6,0),FALSE),0)*IF(FS$18&gt;=MAX($FD$18:FR$18),MIN((FS$18-MAX($FD$18:FR$18)),(FS$18-FR$18)),0)</f>
        <v>0</v>
      </c>
      <c r="FT57" s="1">
        <f>+IF($E57=FT$22,VLOOKUP($C57,Input!$A$8:$GZ$39,MATCH(FT$21,Input!$A$6:$GZ$6,0),FALSE),0)*IF(FT$19&gt;=MAX($FD$19:FS$19),MIN((FT$19-MAX($FD$19:FS$19)),(FT$19-FS$19)),0)+IF($E57=FT$22,VLOOKUP($C57,Input!$A$8:$GZ$39,MATCH(FT$21,Input!$A$6:$GZ$6,0),FALSE),0)*IF(FT$18&gt;=MAX($FD$18:FS$18),MIN((FT$18-MAX($FD$18:FS$18)),(FT$18-FS$18)),0)</f>
        <v>0</v>
      </c>
      <c r="FU57" s="1">
        <f>+IF($E57=FU$22,VLOOKUP($C57,Input!$A$8:$GZ$39,MATCH(FU$21,Input!$A$6:$GZ$6,0),FALSE),0)*IF(FU$19&gt;=MAX($FD$19:FT$19),MIN((FU$19-MAX($FD$19:FT$19)),(FU$19-FT$19)),0)+IF($E57=FU$22,VLOOKUP($C57,Input!$A$8:$GZ$39,MATCH(FU$21,Input!$A$6:$GZ$6,0),FALSE),0)*IF(FU$18&gt;=MAX($FD$18:FT$18),MIN((FU$18-MAX($FD$18:FT$18)),(FU$18-FT$18)),0)</f>
        <v>0</v>
      </c>
      <c r="FV57" s="1">
        <f>+IF($E57=FV$22,VLOOKUP($C57,Input!$A$8:$GZ$39,MATCH(FV$21,Input!$A$6:$GZ$6,0),FALSE),0)*IF(FV$19&gt;=MAX($FD$19:FU$19),MIN((FV$19-MAX($FD$19:FU$19)),(FV$19-FU$19)),0)+IF($E57=FV$22,VLOOKUP($C57,Input!$A$8:$GZ$39,MATCH(FV$21,Input!$A$6:$GZ$6,0),FALSE),0)*IF(FV$18&gt;=MAX($FD$18:FU$18),MIN((FV$18-MAX($FD$18:FU$18)),(FV$18-FU$18)),0)</f>
        <v>0</v>
      </c>
      <c r="FW57" s="1">
        <f>+IF($E57=FW$22,VLOOKUP($C57,Input!$A$8:$GZ$39,MATCH(FW$21,Input!$A$6:$GZ$6,0),FALSE),0)*IF(FW$19&gt;=MAX($FD$19:FV$19),MIN((FW$19-MAX($FD$19:FV$19)),(FW$19-FV$19)),0)+IF($E57=FW$22,VLOOKUP($C57,Input!$A$8:$GZ$39,MATCH(FW$21,Input!$A$6:$GZ$6,0),FALSE),0)*IF(FW$18&gt;=MAX($FD$18:FV$18),MIN((FW$18-MAX($FD$18:FV$18)),(FW$18-FV$18)),0)</f>
        <v>0</v>
      </c>
      <c r="FX57" s="1">
        <f>+IF($E57=FX$22,VLOOKUP($C57,Input!$A$8:$GZ$39,MATCH(FX$21,Input!$A$6:$GZ$6,0),FALSE),0)*IF(FX$19&gt;=MAX($FD$19:FW$19),MIN((FX$19-MAX($FD$19:FW$19)),(FX$19-FW$19)),0)+IF($E57=FX$22,VLOOKUP($C57,Input!$A$8:$GZ$39,MATCH(FX$21,Input!$A$6:$GZ$6,0),FALSE),0)*IF(FX$18&gt;=MAX($FD$18:FW$18),MIN((FX$18-MAX($FD$18:FW$18)),(FX$18-FW$18)),0)</f>
        <v>0</v>
      </c>
      <c r="FY57" s="1">
        <f>+IF($E57=FY$22,VLOOKUP($C57,Input!$A$8:$GZ$39,MATCH(FY$21,Input!$A$6:$GZ$6,0),FALSE),0)*IF(FY$19&gt;=MAX($FD$19:FX$19),MIN((FY$19-MAX($FD$19:FX$19)),(FY$19-FX$19)),0)+IF($E57=FY$22,VLOOKUP($C57,Input!$A$8:$GZ$39,MATCH(FY$21,Input!$A$6:$GZ$6,0),FALSE),0)*IF(FY$18&gt;=MAX($FD$18:FX$18),MIN((FY$18-MAX($FD$18:FX$18)),(FY$18-FX$18)),0)</f>
        <v>0</v>
      </c>
      <c r="FZ57" s="1">
        <f>+IF($E57=FZ$22,VLOOKUP($C57,Input!$A$8:$GZ$39,MATCH(FZ$21,Input!$A$6:$GZ$6,0),FALSE),0)*IF(FZ$19&gt;=MAX($FD$19:FY$19),MIN((FZ$19-MAX($FD$19:FY$19)),(FZ$19-FY$19)),0)+IF($E57=FZ$22,VLOOKUP($C57,Input!$A$8:$GZ$39,MATCH(FZ$21,Input!$A$6:$GZ$6,0),FALSE),0)*IF(FZ$18&gt;=MAX($FD$18:FY$18),MIN((FZ$18-MAX($FD$18:FY$18)),(FZ$18-FY$18)),0)</f>
        <v>0</v>
      </c>
      <c r="GA57" s="1">
        <f>+IF($E57=GA$22,VLOOKUP($C57,Input!$A$8:$GZ$39,MATCH(GA$21,Input!$A$6:$GZ$6,0),FALSE),0)*IF(GA$19&gt;=MAX($FD$19:FZ$19),MIN((GA$19-MAX($FD$19:FZ$19)),(GA$19-FZ$19)),0)+IF($E57=GA$22,VLOOKUP($C57,Input!$A$8:$GZ$39,MATCH(GA$21,Input!$A$6:$GZ$6,0),FALSE),0)*IF(GA$18&gt;=MAX($FD$18:FZ$18),MIN((GA$18-MAX($FD$18:FZ$18)),(GA$18-FZ$18)),0)</f>
        <v>0</v>
      </c>
      <c r="GB57" s="1">
        <f>+IF($E57=GB$22,VLOOKUP($C57,Input!$A$8:$GZ$39,MATCH(GB$21,Input!$A$6:$GZ$6,0),FALSE),0)*IF(GB$19&gt;=MAX($FD$19:GA$19),MIN((GB$19-MAX($FD$19:GA$19)),(GB$19-GA$19)),0)+IF($E57=GB$22,VLOOKUP($C57,Input!$A$8:$GZ$39,MATCH(GB$21,Input!$A$6:$GZ$6,0),FALSE),0)*IF(GB$18&gt;=MAX($FD$18:GA$18),MIN((GB$18-MAX($FD$18:GA$18)),(GB$18-GA$18)),0)</f>
        <v>0</v>
      </c>
      <c r="GC57" s="1">
        <f>+IF($E57=GC$22,VLOOKUP($C57,Input!$A$8:$GZ$39,MATCH(GC$21,Input!$A$6:$GZ$6,0),FALSE),0)*IF(GC$19&gt;=MAX($FD$19:GB$19),MIN((GC$19-MAX($FD$19:GB$19)),(GC$19-GB$19)),0)+IF($E57=GC$22,VLOOKUP($C57,Input!$A$8:$GZ$39,MATCH(GC$21,Input!$A$6:$GZ$6,0),FALSE),0)*IF(GC$18&gt;=MAX($FD$18:GB$18),MIN((GC$18-MAX($FD$18:GB$18)),(GC$18-GB$18)),0)</f>
        <v>0</v>
      </c>
      <c r="GD57" s="1">
        <f>+IF($E57=GD$22,VLOOKUP($C57,Input!$A$8:$GZ$39,MATCH(GD$21,Input!$A$6:$GZ$6,0),FALSE),0)*IF(GD$19&gt;=MAX($FD$19:GC$19),MIN((GD$19-MAX($FD$19:GC$19)),(GD$19-GC$19)),0)+IF($E57=GD$22,VLOOKUP($C57,Input!$A$8:$GZ$39,MATCH(GD$21,Input!$A$6:$GZ$6,0),FALSE),0)*IF(GD$18&gt;=MAX($FD$18:GC$18),MIN((GD$18-MAX($FD$18:GC$18)),(GD$18-GC$18)),0)</f>
        <v>0</v>
      </c>
      <c r="GE57" s="1">
        <f>+IF($E57=GE$22,VLOOKUP($C57,Input!$A$8:$GZ$39,MATCH(GE$21,Input!$A$6:$GZ$6,0),FALSE),0)*IF(GE$19&gt;=MAX($FD$19:GD$19),MIN((GE$19-MAX($FD$19:GD$19)),(GE$19-GD$19)),0)+IF($E57=GE$22,VLOOKUP($C57,Input!$A$8:$GZ$39,MATCH(GE$21,Input!$A$6:$GZ$6,0),FALSE),0)*IF(GE$18&gt;=MAX($FD$18:GD$18),MIN((GE$18-MAX($FD$18:GD$18)),(GE$18-GD$18)),0)</f>
        <v>0</v>
      </c>
      <c r="GF57" s="1">
        <f>+IF($E57=GF$22,VLOOKUP($C57,Input!$A$8:$GZ$39,MATCH(GF$21,Input!$A$6:$GZ$6,0),FALSE),0)*IF(GF$19&gt;=MAX($FD$19:GE$19),MIN((GF$19-MAX($FD$19:GE$19)),(GF$19-GE$19)),0)+IF($E57=GF$22,VLOOKUP($C57,Input!$A$8:$GZ$39,MATCH(GF$21,Input!$A$6:$GZ$6,0),FALSE),0)*IF(GF$18&gt;=MAX($FD$18:GE$18),MIN((GF$18-MAX($FD$18:GE$18)),(GF$18-GE$18)),0)</f>
        <v>0</v>
      </c>
      <c r="GG57" s="1">
        <f>+IF($E57=GG$22,VLOOKUP($C57,Input!$A$8:$GZ$39,MATCH(GG$21,Input!$A$6:$GZ$6,0),FALSE),0)*IF(GG$19&gt;=MAX($FD$19:GF$19),MIN((GG$19-MAX($FD$19:GF$19)),(GG$19-GF$19)),0)+IF($E57=GG$22,VLOOKUP($C57,Input!$A$8:$GZ$39,MATCH(GG$21,Input!$A$6:$GZ$6,0),FALSE),0)*IF(GG$18&gt;=MAX($FD$18:GF$18),MIN((GG$18-MAX($FD$18:GF$18)),(GG$18-GF$18)),0)</f>
        <v>0</v>
      </c>
      <c r="GH57" s="1">
        <f>+IF($E57=GH$22,VLOOKUP($C57,Input!$A$8:$GZ$39,MATCH(GH$21,Input!$A$6:$GZ$6,0),FALSE),0)*IF(GH$19&gt;=MAX($FD$19:GG$19),MIN((GH$19-MAX($FD$19:GG$19)),(GH$19-GG$19)),0)+IF($E57=GH$22,VLOOKUP($C57,Input!$A$8:$GZ$39,MATCH(GH$21,Input!$A$6:$GZ$6,0),FALSE),0)*IF(GH$18&gt;=MAX($FD$18:GG$18),MIN((GH$18-MAX($FD$18:GG$18)),(GH$18-GG$18)),0)</f>
        <v>0</v>
      </c>
      <c r="GI57" s="1">
        <f>+IF($E57=GI$22,VLOOKUP($C57,Input!$A$8:$GZ$39,MATCH(GI$21,Input!$A$6:$GZ$6,0),FALSE),0)*IF(GI$19&gt;=MAX($FD$19:GH$19),MIN((GI$19-MAX($FD$19:GH$19)),(GI$19-GH$19)),0)+IF($E57=GI$22,VLOOKUP($C57,Input!$A$8:$GZ$39,MATCH(GI$21,Input!$A$6:$GZ$6,0),FALSE),0)*IF(GI$18&gt;=MAX($FD$18:GH$18),MIN((GI$18-MAX($FD$18:GH$18)),(GI$18-GH$18)),0)</f>
        <v>0</v>
      </c>
      <c r="GJ57" s="1">
        <f>+IF($E57=GJ$22,VLOOKUP($C57,Input!$A$8:$GZ$39,MATCH(GJ$21,Input!$A$6:$GZ$6,0),FALSE),0)*IF(GJ$19&gt;=MAX($FD$19:GI$19),MIN((GJ$19-MAX($FD$19:GI$19)),(GJ$19-GI$19)),0)+IF($E57=GJ$22,VLOOKUP($C57,Input!$A$8:$GZ$39,MATCH(GJ$21,Input!$A$6:$GZ$6,0),FALSE),0)*IF(GJ$18&gt;=MAX($FD$18:GI$18),MIN((GJ$18-MAX($FD$18:GI$18)),(GJ$18-GI$18)),0)</f>
        <v>0</v>
      </c>
      <c r="GK57" s="1">
        <f>+IF($E57=GK$22,VLOOKUP($C57,Input!$A$8:$GZ$39,MATCH(GK$21,Input!$A$6:$GZ$6,0),FALSE),0)*IF(GK$19&gt;=MAX($FD$19:GJ$19),MIN((GK$19-MAX($FD$19:GJ$19)),(GK$19-GJ$19)),0)+IF($E57=GK$22,VLOOKUP($C57,Input!$A$8:$GZ$39,MATCH(GK$21,Input!$A$6:$GZ$6,0),FALSE),0)*IF(GK$18&gt;=MAX($FD$18:GJ$18),MIN((GK$18-MAX($FD$18:GJ$18)),(GK$18-GJ$18)),0)</f>
        <v>0</v>
      </c>
      <c r="GL57" s="1">
        <f>+IF($E57=GL$22,VLOOKUP($C57,Input!$A$8:$GZ$39,MATCH(GL$21,Input!$A$6:$GZ$6,0),FALSE),0)*IF(GL$19&gt;=MAX($FD$19:GK$19),MIN((GL$19-MAX($FD$19:GK$19)),(GL$19-GK$19)),0)+IF($E57=GL$22,VLOOKUP($C57,Input!$A$8:$GZ$39,MATCH(GL$21,Input!$A$6:$GZ$6,0),FALSE),0)*IF(GL$18&gt;=MAX($FD$18:GK$18),MIN((GL$18-MAX($FD$18:GK$18)),(GL$18-GK$18)),0)</f>
        <v>0</v>
      </c>
      <c r="GM57" s="42"/>
      <c r="GN57" t="str">
        <f>VLOOKUP($C57,Input!$A$8:$GZ$39,MATCH(GN$21,Input!$A$6:$GZ$6,0),FALSE)</f>
        <v>NA</v>
      </c>
      <c r="GO57">
        <f>IF((VLOOKUP($C57,Input!$A$8:$GZ$39,MATCH(GO$21,Input!$A$6:$GZ$6,0),FALSE))="Y",$D57/VLOOKUP($C57,Input!$A$8:$GZ$39,MATCH(GP$21,Input!$A$6:$GZ$6,0),FALSE),0)</f>
        <v>0</v>
      </c>
      <c r="GP57">
        <f>IF((VLOOKUP($C57,Input!$A$8:$GZ$39,MATCH(GO$21,Input!$A$6:$GZ$6,0),FALSE))="Y",0,IF((VLOOKUP($C57,Input!$A$8:$GZ$39,MATCH(GP$21,Input!$A$6:$GZ$6,0),FALSE))&gt;0,$D57/VLOOKUP($C57,Input!$A$8:$GZ$39,MATCH(GP$21,Input!$A$6:$GZ$6,0),FALSE),0))</f>
        <v>0</v>
      </c>
      <c r="GQ57" s="1">
        <f>+IF($E57=GQ$22,VLOOKUP($C57,Input!$A$8:$GZ$39,MATCH(GQ$21,Input!$A$6:$GZ$6,0),FALSE),0)*IF(GQ$19&gt;=MAX($GP$19:GP$19),MIN((GQ$19-MAX($GP$19:GP$19)),(GQ$19-GP$19)),0)+IF($E57=GQ$22,VLOOKUP($C57,Input!$A$8:$GZ$39,MATCH(GQ$21,Input!$A$6:$GZ$6,0),FALSE),0)*IF(GQ$18&gt;=MAX($GP$18:GP$18),MIN((GQ$18-MAX($GP$18:GP$18)),(GQ$18-GP$18)),0)</f>
        <v>0</v>
      </c>
      <c r="GR57" s="1">
        <f>+IF($E57=GR$22,VLOOKUP($C57,Input!$A$8:$GZ$39,MATCH(GR$21,Input!$A$6:$GZ$6,0),FALSE),0)*IF(GR$19&gt;=MAX($GP$19:GQ$19),MIN((GR$19-MAX($GP$19:GQ$19)),(GR$19-GQ$19)),0)+IF($E57=GR$22,VLOOKUP($C57,Input!$A$8:$GZ$39,MATCH(GR$21,Input!$A$6:$GZ$6,0),FALSE),0)*IF(GR$18&gt;=MAX($GP$18:GQ$18),MIN((GR$18-MAX($GP$18:GQ$18)),(GR$18-GQ$18)),0)</f>
        <v>0</v>
      </c>
      <c r="GS57" s="1">
        <f>+IF($E57=GS$22,VLOOKUP($C57,Input!$A$8:$GZ$39,MATCH(GS$21,Input!$A$6:$GZ$6,0),FALSE),0)*IF(GS$19&gt;=MAX($GP$19:GR$19),MIN((GS$19-MAX($GP$19:GR$19)),(GS$19-GR$19)),0)+IF($E57=GS$22,VLOOKUP($C57,Input!$A$8:$GZ$39,MATCH(GS$21,Input!$A$6:$GZ$6,0),FALSE),0)*IF(GS$18&gt;=MAX($GP$18:GR$18),MIN((GS$18-MAX($GP$18:GR$18)),(GS$18-GR$18)),0)</f>
        <v>0</v>
      </c>
      <c r="GT57" s="1">
        <f>+IF($E57=GT$22,VLOOKUP($C57,Input!$A$8:$GZ$39,MATCH(GT$21,Input!$A$6:$GZ$6,0),FALSE),0)*IF(GT$19&gt;=MAX($GP$19:GS$19),MIN((GT$19-MAX($GP$19:GS$19)),(GT$19-GS$19)),0)+IF($E57=GT$22,VLOOKUP($C57,Input!$A$8:$GZ$39,MATCH(GT$21,Input!$A$6:$GZ$6,0),FALSE),0)*IF(GT$18&gt;=MAX($GP$18:GS$18),MIN((GT$18-MAX($GP$18:GS$18)),(GT$18-GS$18)),0)</f>
        <v>0</v>
      </c>
      <c r="GU57" s="1">
        <f>+IF($E57=GU$22,VLOOKUP($C57,Input!$A$8:$GZ$39,MATCH(GU$21,Input!$A$6:$GZ$6,0),FALSE),0)*IF(GU$19&gt;=MAX($GP$19:GT$19),MIN((GU$19-MAX($GP$19:GT$19)),(GU$19-GT$19)),0)+IF($E57=GU$22,VLOOKUP($C57,Input!$A$8:$GZ$39,MATCH(GU$21,Input!$A$6:$GZ$6,0),FALSE),0)*IF(GU$18&gt;=MAX($GP$18:GT$18),MIN((GU$18-MAX($GP$18:GT$18)),(GU$18-GT$18)),0)</f>
        <v>0</v>
      </c>
      <c r="GV57" s="1">
        <f>+IF($E57=GV$22,VLOOKUP($C57,Input!$A$8:$GZ$39,MATCH(GV$21,Input!$A$6:$GZ$6,0),FALSE),0)*IF(GV$19&gt;=MAX($GP$19:GU$19),MIN((GV$19-MAX($GP$19:GU$19)),(GV$19-GU$19)),0)+IF($E57=GV$22,VLOOKUP($C57,Input!$A$8:$GZ$39,MATCH(GV$21,Input!$A$6:$GZ$6,0),FALSE),0)*IF(GV$18&gt;=MAX($GP$18:GU$18),MIN((GV$18-MAX($GP$18:GU$18)),(GV$18-GU$18)),0)</f>
        <v>0</v>
      </c>
      <c r="GW57" s="1">
        <f>+IF($E57=GW$22,VLOOKUP($C57,Input!$A$8:$GZ$39,MATCH(GW$21,Input!$A$6:$GZ$6,0),FALSE),0)*IF(GW$19&gt;=MAX($GP$19:GV$19),MIN((GW$19-MAX($GP$19:GV$19)),(GW$19-GV$19)),0)+IF($E57=GW$22,VLOOKUP($C57,Input!$A$8:$GZ$39,MATCH(GW$21,Input!$A$6:$GZ$6,0),FALSE),0)*IF(GW$18&gt;=MAX($GP$18:GV$18),MIN((GW$18-MAX($GP$18:GV$18)),(GW$18-GV$18)),0)</f>
        <v>0</v>
      </c>
      <c r="GX57" s="1">
        <f>+IF($E57=GX$22,VLOOKUP($C57,Input!$A$8:$GZ$39,MATCH(GX$21,Input!$A$6:$GZ$6,0),FALSE),0)*IF(GX$19&gt;=MAX($GP$19:GW$19),MIN((GX$19-MAX($GP$19:GW$19)),(GX$19-GW$19)),0)+IF($E57=GX$22,VLOOKUP($C57,Input!$A$8:$GZ$39,MATCH(GX$21,Input!$A$6:$GZ$6,0),FALSE),0)*IF(GX$18&gt;=MAX($GP$18:GW$18),MIN((GX$18-MAX($GP$18:GW$18)),(GX$18-GW$18)),0)</f>
        <v>0</v>
      </c>
      <c r="GY57" s="1">
        <f>+IF($E57=GY$22,VLOOKUP($C57,Input!$A$8:$GZ$39,MATCH(GY$21,Input!$A$6:$GZ$6,0),FALSE),0)*IF(GY$19&gt;=MAX($GP$19:GX$19),MIN((GY$19-MAX($GP$19:GX$19)),(GY$19-GX$19)),0)+IF($E57=GY$22,VLOOKUP($C57,Input!$A$8:$GZ$39,MATCH(GY$21,Input!$A$6:$GZ$6,0),FALSE),0)*IF(GY$18&gt;=MAX($GP$18:GX$18),MIN((GY$18-MAX($GP$18:GX$18)),(GY$18-GX$18)),0)</f>
        <v>0</v>
      </c>
      <c r="GZ57" s="1">
        <f>+IF($E57=GZ$22,VLOOKUP($C57,Input!$A$8:$GZ$39,MATCH(GZ$21,Input!$A$6:$GZ$6,0),FALSE),0)*IF(GZ$19&gt;=MAX($GP$19:GY$19),MIN((GZ$19-MAX($GP$19:GY$19)),(GZ$19-GY$19)),0)+IF($E57=GZ$22,VLOOKUP($C57,Input!$A$8:$GZ$39,MATCH(GZ$21,Input!$A$6:$GZ$6,0),FALSE),0)*IF(GZ$18&gt;=MAX($GP$18:GY$18),MIN((GZ$18-MAX($GP$18:GY$18)),(GZ$18-GY$18)),0)</f>
        <v>0</v>
      </c>
      <c r="HA57" s="1">
        <f>+IF($E57=HA$22,VLOOKUP($C57,Input!$A$8:$GZ$39,MATCH(HA$21,Input!$A$6:$GZ$6,0),FALSE),0)*IF(HA$19&gt;=MAX($GP$19:GZ$19),MIN((HA$19-MAX($GP$19:GZ$19)),(HA$19-GZ$19)),0)+IF($E57=HA$22,VLOOKUP($C57,Input!$A$8:$GZ$39,MATCH(HA$21,Input!$A$6:$GZ$6,0),FALSE),0)*IF(HA$18&gt;=MAX($GP$18:GZ$18),MIN((HA$18-MAX($GP$18:GZ$18)),(HA$18-GZ$18)),0)</f>
        <v>0</v>
      </c>
      <c r="HB57" s="1">
        <f>+IF($E57=HB$22,VLOOKUP($C57,Input!$A$8:$GZ$39,MATCH(HB$21,Input!$A$6:$GZ$6,0),FALSE),0)*IF(HB$19&gt;=MAX($GP$19:HA$19),MIN((HB$19-MAX($GP$19:HA$19)),(HB$19-HA$19)),0)+IF($E57=HB$22,VLOOKUP($C57,Input!$A$8:$GZ$39,MATCH(HB$21,Input!$A$6:$GZ$6,0),FALSE),0)*IF(HB$18&gt;=MAX($GP$18:HA$18),MIN((HB$18-MAX($GP$18:HA$18)),(HB$18-HA$18)),0)</f>
        <v>0</v>
      </c>
      <c r="HC57" s="1">
        <f>+IF($E57=HC$22,VLOOKUP($C57,Input!$A$8:$GZ$39,MATCH(HC$21,Input!$A$6:$GZ$6,0),FALSE),0)*IF(HC$19&gt;=MAX($GP$19:HB$19),MIN((HC$19-MAX($GP$19:HB$19)),(HC$19-HB$19)),0)+IF($E57=HC$22,VLOOKUP($C57,Input!$A$8:$GZ$39,MATCH(HC$21,Input!$A$6:$GZ$6,0),FALSE),0)*IF(HC$18&gt;=MAX($GP$18:HB$18),MIN((HC$18-MAX($GP$18:HB$18)),(HC$18-HB$18)),0)</f>
        <v>0</v>
      </c>
      <c r="HD57" s="1">
        <f>+IF($E57=HD$22,VLOOKUP($C57,Input!$A$8:$GZ$39,MATCH(HD$21,Input!$A$6:$GZ$6,0),FALSE),0)*IF(HD$19&gt;=MAX($GP$19:HC$19),MIN((HD$19-MAX($GP$19:HC$19)),(HD$19-HC$19)),0)+IF($E57=HD$22,VLOOKUP($C57,Input!$A$8:$GZ$39,MATCH(HD$21,Input!$A$6:$GZ$6,0),FALSE),0)*IF(HD$18&gt;=MAX($GP$18:HC$18),MIN((HD$18-MAX($GP$18:HC$18)),(HD$18-HC$18)),0)</f>
        <v>0</v>
      </c>
      <c r="HE57" s="1">
        <f>+IF($E57=HE$22,VLOOKUP($C57,Input!$A$8:$GZ$39,MATCH(HE$21,Input!$A$6:$GZ$6,0),FALSE),0)*IF(HE$19&gt;=MAX($GP$19:HD$19),MIN((HE$19-MAX($GP$19:HD$19)),(HE$19-HD$19)),0)+IF($E57=HE$22,VLOOKUP($C57,Input!$A$8:$GZ$39,MATCH(HE$21,Input!$A$6:$GZ$6,0),FALSE),0)*IF(HE$18&gt;=MAX($GP$18:HD$18),MIN((HE$18-MAX($GP$18:HD$18)),(HE$18-HD$18)),0)</f>
        <v>0</v>
      </c>
      <c r="HF57" s="1">
        <f>+IF($E57=HF$22,VLOOKUP($C57,Input!$A$8:$GZ$39,MATCH(HF$21,Input!$A$6:$GZ$6,0),FALSE),0)*IF(HF$19&gt;=MAX($GP$19:HE$19),MIN((HF$19-MAX($GP$19:HE$19)),(HF$19-HE$19)),0)+IF($E57=HF$22,VLOOKUP($C57,Input!$A$8:$GZ$39,MATCH(HF$21,Input!$A$6:$GZ$6,0),FALSE),0)*IF(HF$18&gt;=MAX($GP$18:HE$18),MIN((HF$18-MAX($GP$18:HE$18)),(HF$18-HE$18)),0)</f>
        <v>0</v>
      </c>
      <c r="HG57" s="1">
        <f>+IF($E57=HG$22,VLOOKUP($C57,Input!$A$8:$GZ$39,MATCH(HG$21,Input!$A$6:$GZ$6,0),FALSE),0)*IF(HG$19&gt;=MAX($GP$19:HF$19),MIN((HG$19-MAX($GP$19:HF$19)),(HG$19-HF$19)),0)+IF($E57=HG$22,VLOOKUP($C57,Input!$A$8:$GZ$39,MATCH(HG$21,Input!$A$6:$GZ$6,0),FALSE),0)*IF(HG$18&gt;=MAX($GP$18:HF$18),MIN((HG$18-MAX($GP$18:HF$18)),(HG$18-HF$18)),0)</f>
        <v>0</v>
      </c>
      <c r="HH57" s="1">
        <f>+IF($E57=HH$22,VLOOKUP($C57,Input!$A$8:$GZ$39,MATCH(HH$21,Input!$A$6:$GZ$6,0),FALSE),0)*IF(HH$19&gt;=MAX($GP$19:HG$19),MIN((HH$19-MAX($GP$19:HG$19)),(HH$19-HG$19)),0)+IF($E57=HH$22,VLOOKUP($C57,Input!$A$8:$GZ$39,MATCH(HH$21,Input!$A$6:$GZ$6,0),FALSE),0)*IF(HH$18&gt;=MAX($GP$18:HG$18),MIN((HH$18-MAX($GP$18:HG$18)),(HH$18-HG$18)),0)</f>
        <v>0</v>
      </c>
      <c r="HI57" s="1">
        <f>+IF($E57=HI$22,VLOOKUP($C57,Input!$A$8:$GZ$39,MATCH(HI$21,Input!$A$6:$GZ$6,0),FALSE),0)*IF(HI$19&gt;=MAX($GP$19:HH$19),MIN((HI$19-MAX($GP$19:HH$19)),(HI$19-HH$19)),0)+IF($E57=HI$22,VLOOKUP($C57,Input!$A$8:$GZ$39,MATCH(HI$21,Input!$A$6:$GZ$6,0),FALSE),0)*IF(HI$18&gt;=MAX($GP$18:HH$18),MIN((HI$18-MAX($GP$18:HH$18)),(HI$18-HH$18)),0)</f>
        <v>0</v>
      </c>
      <c r="HJ57" s="1">
        <f>+IF($E57=HJ$22,VLOOKUP($C57,Input!$A$8:$GZ$39,MATCH(HJ$21,Input!$A$6:$GZ$6,0),FALSE),0)*IF(HJ$19&gt;=MAX($GP$19:HI$19),MIN((HJ$19-MAX($GP$19:HI$19)),(HJ$19-HI$19)),0)+IF($E57=HJ$22,VLOOKUP($C57,Input!$A$8:$GZ$39,MATCH(HJ$21,Input!$A$6:$GZ$6,0),FALSE),0)*IF(HJ$18&gt;=MAX($GP$18:HI$18),MIN((HJ$18-MAX($GP$18:HI$18)),(HJ$18-HI$18)),0)</f>
        <v>0</v>
      </c>
      <c r="HK57" s="1">
        <f>+IF($E57=HK$22,VLOOKUP($C57,Input!$A$8:$GZ$39,MATCH(HK$21,Input!$A$6:$GZ$6,0),FALSE),0)*IF(HK$19&gt;=MAX($GP$19:HJ$19),MIN((HK$19-MAX($GP$19:HJ$19)),(HK$19-HJ$19)),0)+IF($E57=HK$22,VLOOKUP($C57,Input!$A$8:$GZ$39,MATCH(HK$21,Input!$A$6:$GZ$6,0),FALSE),0)*IF(HK$18&gt;=MAX($GP$18:HJ$18),MIN((HK$18-MAX($GP$18:HJ$18)),(HK$18-HJ$18)),0)</f>
        <v>0</v>
      </c>
      <c r="HL57" s="1">
        <f>+IF($E57=HL$22,VLOOKUP($C57,Input!$A$8:$GZ$39,MATCH(HL$21,Input!$A$6:$GZ$6,0),FALSE),0)*IF(HL$19&gt;=MAX($GP$19:HK$19),MIN((HL$19-MAX($GP$19:HK$19)),(HL$19-HK$19)),0)+IF($E57=HL$22,VLOOKUP($C57,Input!$A$8:$GZ$39,MATCH(HL$21,Input!$A$6:$GZ$6,0),FALSE),0)*IF(HL$18&gt;=MAX($GP$18:HK$18),MIN((HL$18-MAX($GP$18:HK$18)),(HL$18-HK$18)),0)</f>
        <v>0</v>
      </c>
      <c r="HM57" s="1">
        <f>+IF($E57=HM$22,VLOOKUP($C57,Input!$A$8:$GZ$39,MATCH(HM$21,Input!$A$6:$GZ$6,0),FALSE),0)*IF(HM$19&gt;=MAX($GP$19:HL$19),MIN((HM$19-MAX($GP$19:HL$19)),(HM$19-HL$19)),0)+IF($E57=HM$22,VLOOKUP($C57,Input!$A$8:$GZ$39,MATCH(HM$21,Input!$A$6:$GZ$6,0),FALSE),0)*IF(HM$18&gt;=MAX($GP$18:HL$18),MIN((HM$18-MAX($GP$18:HL$18)),(HM$18-HL$18)),0)</f>
        <v>0</v>
      </c>
      <c r="HN57" s="1">
        <f>+IF($E57=HN$22,VLOOKUP($C57,Input!$A$8:$GZ$39,MATCH(HN$21,Input!$A$6:$GZ$6,0),FALSE),0)*IF(HN$19&gt;=MAX($GP$19:HM$19),MIN((HN$19-MAX($GP$19:HM$19)),(HN$19-HM$19)),0)+IF($E57=HN$22,VLOOKUP($C57,Input!$A$8:$GZ$39,MATCH(HN$21,Input!$A$6:$GZ$6,0),FALSE),0)*IF(HN$18&gt;=MAX($GP$18:HM$18),MIN((HN$18-MAX($GP$18:HM$18)),(HN$18-HM$18)),0)</f>
        <v>0</v>
      </c>
      <c r="HO57" s="1">
        <f>+IF($E57=HO$22,VLOOKUP($C57,Input!$A$8:$GZ$39,MATCH(HO$21,Input!$A$6:$GZ$6,0),FALSE),0)*IF(HO$19&gt;=MAX($GP$19:HN$19),MIN((HO$19-MAX($GP$19:HN$19)),(HO$19-HN$19)),0)+IF($E57=HO$22,VLOOKUP($C57,Input!$A$8:$GZ$39,MATCH(HO$21,Input!$A$6:$GZ$6,0),FALSE),0)*IF(HO$18&gt;=MAX($GP$18:HN$18),MIN((HO$18-MAX($GP$18:HN$18)),(HO$18-HN$18)),0)</f>
        <v>0</v>
      </c>
      <c r="HP57" s="1">
        <f>+IF($E57=HP$22,VLOOKUP($C57,Input!$A$8:$GZ$39,MATCH(HP$21,Input!$A$6:$GZ$6,0),FALSE),0)*IF(HP$19&gt;=MAX($GP$19:HO$19),MIN((HP$19-MAX($GP$19:HO$19)),(HP$19-HO$19)),0)+IF($E57=HP$22,VLOOKUP($C57,Input!$A$8:$GZ$39,MATCH(HP$21,Input!$A$6:$GZ$6,0),FALSE),0)*IF(HP$18&gt;=MAX($GP$18:HO$18),MIN((HP$18-MAX($GP$18:HO$18)),(HP$18-HO$18)),0)</f>
        <v>0</v>
      </c>
      <c r="HQ57" s="1">
        <f>+IF($E57=HQ$22,VLOOKUP($C57,Input!$A$8:$GZ$39,MATCH(HQ$21,Input!$A$6:$GZ$6,0),FALSE),0)*IF(HQ$19&gt;=MAX($GP$19:HP$19),MIN((HQ$19-MAX($GP$19:HP$19)),(HQ$19-HP$19)),0)+IF($E57=HQ$22,VLOOKUP($C57,Input!$A$8:$GZ$39,MATCH(HQ$21,Input!$A$6:$GZ$6,0),FALSE),0)*IF(HQ$18&gt;=MAX($GP$18:HP$18),MIN((HQ$18-MAX($GP$18:HP$18)),(HQ$18-HP$18)),0)</f>
        <v>0</v>
      </c>
      <c r="HR57" s="1">
        <f>+IF($E57=HR$22,VLOOKUP($C57,Input!$A$8:$GZ$39,MATCH(HR$21,Input!$A$6:$GZ$6,0),FALSE),0)*IF(HR$19&gt;=MAX($GP$19:HQ$19),MIN((HR$19-MAX($GP$19:HQ$19)),(HR$19-HQ$19)),0)+IF($E57=HR$22,VLOOKUP($C57,Input!$A$8:$GZ$39,MATCH(HR$21,Input!$A$6:$GZ$6,0),FALSE),0)*IF(HR$18&gt;=MAX($GP$18:HQ$18),MIN((HR$18-MAX($GP$18:HQ$18)),(HR$18-HQ$18)),0)</f>
        <v>0</v>
      </c>
      <c r="HS57" s="1">
        <f>+IF($E57=HS$22,VLOOKUP($C57,Input!$A$8:$GZ$39,MATCH(HS$21,Input!$A$6:$GZ$6,0),FALSE),0)*IF(HS$19&gt;=MAX($GP$19:HR$19),MIN((HS$19-MAX($GP$19:HR$19)),(HS$19-HR$19)),0)+IF($E57=HS$22,VLOOKUP($C57,Input!$A$8:$GZ$39,MATCH(HS$21,Input!$A$6:$GZ$6,0),FALSE),0)*IF(HS$18&gt;=MAX($GP$18:HR$18),MIN((HS$18-MAX($GP$18:HR$18)),(HS$18-HR$18)),0)</f>
        <v>0</v>
      </c>
      <c r="HT57" s="1">
        <f>+IF($E57=HT$22,VLOOKUP($C57,Input!$A$8:$GZ$39,MATCH(HT$21,Input!$A$6:$GZ$6,0),FALSE),0)*IF(HT$19&gt;=MAX($GP$19:HS$19),MIN((HT$19-MAX($GP$19:HS$19)),(HT$19-HS$19)),0)+IF($E57=HT$22,VLOOKUP($C57,Input!$A$8:$GZ$39,MATCH(HT$21,Input!$A$6:$GZ$6,0),FALSE),0)*IF(HT$18&gt;=MAX($GP$18:HS$18),MIN((HT$18-MAX($GP$18:HS$18)),(HT$18-HS$18)),0)</f>
        <v>0</v>
      </c>
      <c r="HU57" s="1">
        <f>+IF($E57=HU$22,VLOOKUP($C57,Input!$A$8:$GZ$39,MATCH(HU$21,Input!$A$6:$GZ$6,0),FALSE),0)*IF(HU$19&gt;=MAX($GP$19:HT$19),MIN((HU$19-MAX($GP$19:HT$19)),(HU$19-HT$19)),0)+IF($E57=HU$22,VLOOKUP($C57,Input!$A$8:$GZ$39,MATCH(HU$21,Input!$A$6:$GZ$6,0),FALSE),0)*IF(HU$18&gt;=MAX($GP$18:HT$18),MIN((HU$18-MAX($GP$18:HT$18)),(HU$18-HT$18)),0)</f>
        <v>0</v>
      </c>
      <c r="HV57" s="1">
        <f>+IF($E57=HV$22,VLOOKUP($C57,Input!$A$8:$GZ$39,MATCH(HV$21,Input!$A$6:$GZ$6,0),FALSE),0)*IF(HV$19&gt;=MAX($GP$19:HU$19),MIN((HV$19-MAX($GP$19:HU$19)),(HV$19-HU$19)),0)+IF($E57=HV$22,VLOOKUP($C57,Input!$A$8:$GZ$39,MATCH(HV$21,Input!$A$6:$GZ$6,0),FALSE),0)*IF(HV$18&gt;=MAX($GP$18:HU$18),MIN((HV$18-MAX($GP$18:HU$18)),(HV$18-HU$18)),0)</f>
        <v>0</v>
      </c>
      <c r="HW57" s="1">
        <f>+IF($E57=HW$22,VLOOKUP($C57,Input!$A$8:$GZ$39,MATCH(HW$21,Input!$A$6:$GZ$6,0),FALSE),0)*IF(HW$19&gt;=MAX($GP$19:HV$19),MIN((HW$19-MAX($GP$19:HV$19)),(HW$19-HV$19)),0)+IF($E57=HW$22,VLOOKUP($C57,Input!$A$8:$GZ$39,MATCH(HW$21,Input!$A$6:$GZ$6,0),FALSE),0)*IF(HW$18&gt;=MAX($GP$18:HV$18),MIN((HW$18-MAX($GP$18:HV$18)),(HW$18-HV$18)),0)</f>
        <v>0</v>
      </c>
      <c r="HX57" s="1">
        <f>+IF($E57=HX$22,VLOOKUP($C57,Input!$A$8:$GZ$39,MATCH(HX$21,Input!$A$6:$GZ$6,0),FALSE),0)*IF(HX$19&gt;=MAX($GP$19:HW$19),MIN((HX$19-MAX($GP$19:HW$19)),(HX$19-HW$19)),0)+IF($E57=HX$22,VLOOKUP($C57,Input!$A$8:$GZ$39,MATCH(HX$21,Input!$A$6:$GZ$6,0),FALSE),0)*IF(HX$18&gt;=MAX($GP$18:HW$18),MIN((HX$18-MAX($GP$18:HW$18)),(HX$18-HW$18)),0)</f>
        <v>0</v>
      </c>
      <c r="HY57" s="1">
        <f>+IF($E57=HY$22,VLOOKUP($C57,Input!$A$8:$GZ$39,MATCH(HY$21,Input!$A$6:$GZ$6,0),FALSE),0)*IF(HY$19&gt;=MAX($GP$19:HX$19),MIN((HY$19-MAX($GP$19:HX$19)),(HY$19-HX$19)),0)+IF($E57=HY$22,VLOOKUP($C57,Input!$A$8:$GZ$39,MATCH(HY$21,Input!$A$6:$GZ$6,0),FALSE),0)*IF(HY$18&gt;=MAX($GP$18:HX$18),MIN((HY$18-MAX($GP$18:HX$18)),(HY$18-HX$18)),0)</f>
        <v>0</v>
      </c>
      <c r="HZ57" s="42"/>
      <c r="IA57" t="str">
        <f>VLOOKUP($C57,Input!$A$8:$IA$39,MATCH(IA$21,Input!$A$6:$IA$6,0),FALSE)</f>
        <v>NA</v>
      </c>
      <c r="IB57" s="132">
        <f>IF((VLOOKUP($C57,Input!$A$8:$IA$39,MATCH(IB$21,Input!$A$6:$IA$6,0),FALSE))="Y",$D57/VLOOKUP($C57,Input!$A$8:$IA$39,MATCH(IC$21,Input!$A$6:$IA$6,0),FALSE),0)</f>
        <v>0</v>
      </c>
      <c r="IC57" s="132">
        <f>IF((VLOOKUP($C57,Input!$A$8:$IA$39,MATCH(IB$21,Input!$A$6:$IA$6,0),FALSE))="Y",0,IF((VLOOKUP($C57,Input!$A$8:$IA$39,MATCH(IC$21,Input!$A$6:$IA$6,0),FALSE))&gt;0,$D57/VLOOKUP($C57,Input!$A$8:$IA$39,MATCH(IC$21,Input!$A$6:$IA$6,0),FALSE),0))</f>
        <v>0</v>
      </c>
      <c r="ID57" s="1">
        <f>+IF($E57=ID$22,VLOOKUP($C57,Input!$A$8:$IA$39,MATCH(ID$21,Input!$A$6:$IA$6,0),FALSE),0)*IF(ID$19&gt;=MAX($IC$19:IC$19),MIN((ID$19-MAX($IC$19:IC$19)),(ID$19-IC$19)),0)+IF($E57=ID$22,VLOOKUP($C57,Input!$A$8:$IA$39,MATCH(ID$21,Input!$A$6:$IA$6,0),FALSE),0)*IF(ID$18&gt;=MAX($IC$18:IC$18),MIN((ID$18-MAX($IC$18:IC$18)),(ID$18-IC$18)),0)</f>
        <v>0</v>
      </c>
      <c r="IE57" s="1">
        <f>+IF($E57=IE$22,VLOOKUP($C57,Input!$A$8:$IA$39,MATCH(IE$21,Input!$A$6:$IA$6,0),FALSE),0)*IF(IE$19&gt;=MAX($IC$19:ID$19),MIN((IE$19-MAX($IC$19:ID$19)),(IE$19-ID$19)),0)+IF($E57=IE$22,VLOOKUP($C57,Input!$A$8:$IA$39,MATCH(IE$21,Input!$A$6:$IA$6,0),FALSE),0)*IF(IE$18&gt;=MAX($IC$18:ID$18),MIN((IE$18-MAX($IC$18:ID$18)),(IE$18-ID$18)),0)</f>
        <v>0</v>
      </c>
      <c r="IF57" s="1">
        <f>+IF($E57=IF$22,VLOOKUP($C57,Input!$A$8:$IA$39,MATCH(IF$21,Input!$A$6:$IA$6,0),FALSE),0)*IF(IF$19&gt;=MAX($IC$19:IE$19),MIN((IF$19-MAX($IC$19:IE$19)),(IF$19-IE$19)),0)+IF($E57=IF$22,VLOOKUP($C57,Input!$A$8:$IA$39,MATCH(IF$21,Input!$A$6:$IA$6,0),FALSE),0)*IF(IF$18&gt;=MAX($IC$18:IE$18),MIN((IF$18-MAX($IC$18:IE$18)),(IF$18-IE$18)),0)</f>
        <v>0</v>
      </c>
      <c r="IG57" s="1">
        <f>+IF($E57=IG$22,VLOOKUP($C57,Input!$A$8:$IA$39,MATCH(IG$21,Input!$A$6:$IA$6,0),FALSE),0)*IF(IG$19&gt;=MAX($IC$19:IF$19),MIN((IG$19-MAX($IC$19:IF$19)),(IG$19-IF$19)),0)+IF($E57=IG$22,VLOOKUP($C57,Input!$A$8:$IA$39,MATCH(IG$21,Input!$A$6:$IA$6,0),FALSE),0)*IF(IG$18&gt;=MAX($IC$18:IF$18),MIN((IG$18-MAX($IC$18:IF$18)),(IG$18-IF$18)),0)</f>
        <v>0</v>
      </c>
      <c r="IH57" s="1">
        <f>+IF($E57=IH$22,VLOOKUP($C57,Input!$A$8:$IA$39,MATCH(IH$21,Input!$A$6:$IA$6,0),FALSE),0)*IF(IH$19&gt;=MAX($IC$19:IG$19),MIN((IH$19-MAX($IC$19:IG$19)),(IH$19-IG$19)),0)+IF($E57=IH$22,VLOOKUP($C57,Input!$A$8:$IA$39,MATCH(IH$21,Input!$A$6:$IA$6,0),FALSE),0)*IF(IH$18&gt;=MAX($IC$18:IG$18),MIN((IH$18-MAX($IC$18:IG$18)),(IH$18-IG$18)),0)</f>
        <v>0</v>
      </c>
      <c r="II57" s="1">
        <f>+IF($E57=II$22,VLOOKUP($C57,Input!$A$8:$IA$39,MATCH(II$21,Input!$A$6:$IA$6,0),FALSE),0)*IF(II$19&gt;=MAX($IC$19:IH$19),MIN((II$19-MAX($IC$19:IH$19)),(II$19-IH$19)),0)+IF($E57=II$22,VLOOKUP($C57,Input!$A$8:$IA$39,MATCH(II$21,Input!$A$6:$IA$6,0),FALSE),0)*IF(II$18&gt;=MAX($IC$18:IH$18),MIN((II$18-MAX($IC$18:IH$18)),(II$18-IH$18)),0)</f>
        <v>0</v>
      </c>
      <c r="IJ57" s="1">
        <f>+IF($E57=IJ$22,VLOOKUP($C57,Input!$A$8:$IA$39,MATCH(IJ$21,Input!$A$6:$IA$6,0),FALSE),0)*IF(IJ$19&gt;=MAX($IC$19:II$19),MIN((IJ$19-MAX($IC$19:II$19)),(IJ$19-II$19)),0)+IF($E57=IJ$22,VLOOKUP($C57,Input!$A$8:$IA$39,MATCH(IJ$21,Input!$A$6:$IA$6,0),FALSE),0)*IF(IJ$18&gt;=MAX($IC$18:II$18),MIN((IJ$18-MAX($IC$18:II$18)),(IJ$18-II$18)),0)</f>
        <v>0</v>
      </c>
      <c r="IK57" s="1">
        <f>+IF($E57=IK$22,VLOOKUP($C57,Input!$A$8:$IA$39,MATCH(IK$21,Input!$A$6:$IA$6,0),FALSE),0)*IF(IK$19&gt;=MAX($IC$19:IJ$19),MIN((IK$19-MAX($IC$19:IJ$19)),(IK$19-IJ$19)),0)+IF($E57=IK$22,VLOOKUP($C57,Input!$A$8:$IA$39,MATCH(IK$21,Input!$A$6:$IA$6,0),FALSE),0)*IF(IK$18&gt;=MAX($IC$18:IJ$18),MIN((IK$18-MAX($IC$18:IJ$18)),(IK$18-IJ$18)),0)</f>
        <v>0</v>
      </c>
      <c r="IL57" s="1">
        <f>+IF($E57=IL$22,VLOOKUP($C57,Input!$A$8:$IA$39,MATCH(IL$21,Input!$A$6:$IA$6,0),FALSE),0)*IF(IL$19&gt;=MAX($IC$19:IK$19),MIN((IL$19-MAX($IC$19:IK$19)),(IL$19-IK$19)),0)+IF($E57=IL$22,VLOOKUP($C57,Input!$A$8:$IA$39,MATCH(IL$21,Input!$A$6:$IA$6,0),FALSE),0)*IF(IL$18&gt;=MAX($IC$18:IK$18),MIN((IL$18-MAX($IC$18:IK$18)),(IL$18-IK$18)),0)</f>
        <v>0</v>
      </c>
      <c r="IM57" s="1">
        <f>+IF($E57=IM$22,VLOOKUP($C57,Input!$A$8:$IA$39,MATCH(IM$21,Input!$A$6:$IA$6,0),FALSE),0)*IF(IM$19&gt;=MAX($IC$19:IL$19),MIN((IM$19-MAX($IC$19:IL$19)),(IM$19-IL$19)),0)+IF($E57=IM$22,VLOOKUP($C57,Input!$A$8:$IA$39,MATCH(IM$21,Input!$A$6:$IA$6,0),FALSE),0)*IF(IM$18&gt;=MAX($IC$18:IL$18),MIN((IM$18-MAX($IC$18:IL$18)),(IM$18-IL$18)),0)</f>
        <v>0</v>
      </c>
      <c r="IN57" s="1">
        <f>+IF($E57=IN$22,VLOOKUP($C57,Input!$A$8:$IA$39,MATCH(IN$21,Input!$A$6:$IA$6,0),FALSE),0)*IF(IN$19&gt;=MAX($IC$19:IM$19),MIN((IN$19-MAX($IC$19:IM$19)),(IN$19-IM$19)),0)+IF($E57=IN$22,VLOOKUP($C57,Input!$A$8:$IA$39,MATCH(IN$21,Input!$A$6:$IA$6,0),FALSE),0)*IF(IN$18&gt;=MAX($IC$18:IM$18),MIN((IN$18-MAX($IC$18:IM$18)),(IN$18-IM$18)),0)</f>
        <v>0</v>
      </c>
      <c r="IO57" s="1">
        <f>+IF($E57=IO$22,VLOOKUP($C57,Input!$A$8:$IA$39,MATCH(IO$21,Input!$A$6:$IA$6,0),FALSE),0)*IF(IO$19&gt;=MAX($IC$19:IN$19),MIN((IO$19-MAX($IC$19:IN$19)),(IO$19-IN$19)),0)+IF($E57=IO$22,VLOOKUP($C57,Input!$A$8:$IA$39,MATCH(IO$21,Input!$A$6:$IA$6,0),FALSE),0)*IF(IO$18&gt;=MAX($IC$18:IN$18),MIN((IO$18-MAX($IC$18:IN$18)),(IO$18-IN$18)),0)</f>
        <v>0</v>
      </c>
      <c r="IP57" s="1">
        <f>+IF($E57=IP$22,VLOOKUP($C57,Input!$A$8:$IA$39,MATCH(IP$21,Input!$A$6:$IA$6,0),FALSE),0)*IF(IP$19&gt;=MAX($IC$19:IO$19),MIN((IP$19-MAX($IC$19:IO$19)),(IP$19-IO$19)),0)+IF($E57=IP$22,VLOOKUP($C57,Input!$A$8:$IA$39,MATCH(IP$21,Input!$A$6:$IA$6,0),FALSE),0)*IF(IP$18&gt;=MAX($IC$18:IO$18),MIN((IP$18-MAX($IC$18:IO$18)),(IP$18-IO$18)),0)</f>
        <v>0</v>
      </c>
      <c r="IQ57" s="1">
        <f>+IF($E57=IQ$22,VLOOKUP($C57,Input!$A$8:$IA$39,MATCH(IQ$21,Input!$A$6:$IA$6,0),FALSE),0)*IF(IQ$19&gt;=MAX($IC$19:IP$19),MIN((IQ$19-MAX($IC$19:IP$19)),(IQ$19-IP$19)),0)+IF($E57=IQ$22,VLOOKUP($C57,Input!$A$8:$IA$39,MATCH(IQ$21,Input!$A$6:$IA$6,0),FALSE),0)*IF(IQ$18&gt;=MAX($IC$18:IP$18),MIN((IQ$18-MAX($IC$18:IP$18)),(IQ$18-IP$18)),0)</f>
        <v>0</v>
      </c>
      <c r="IR57" s="1">
        <f>+IF($E57=IR$22,VLOOKUP($C57,Input!$A$8:$IA$39,MATCH(IR$21,Input!$A$6:$IA$6,0),FALSE),0)*IF(IR$19&gt;=MAX($IC$19:IQ$19),MIN((IR$19-MAX($IC$19:IQ$19)),(IR$19-IQ$19)),0)+IF($E57=IR$22,VLOOKUP($C57,Input!$A$8:$IA$39,MATCH(IR$21,Input!$A$6:$IA$6,0),FALSE),0)*IF(IR$18&gt;=MAX($IC$18:IQ$18),MIN((IR$18-MAX($IC$18:IQ$18)),(IR$18-IQ$18)),0)</f>
        <v>0</v>
      </c>
      <c r="IS57" s="1">
        <f>+IF($E57=IS$22,VLOOKUP($C57,Input!$A$8:$IA$39,MATCH(IS$21,Input!$A$6:$IA$6,0),FALSE),0)*IF(IS$19&gt;=MAX($IC$19:IR$19),MIN((IS$19-MAX($IC$19:IR$19)),(IS$19-IR$19)),0)+IF($E57=IS$22,VLOOKUP($C57,Input!$A$8:$IA$39,MATCH(IS$21,Input!$A$6:$IA$6,0),FALSE),0)*IF(IS$18&gt;=MAX($IC$18:IR$18),MIN((IS$18-MAX($IC$18:IR$18)),(IS$18-IR$18)),0)</f>
        <v>0</v>
      </c>
      <c r="IT57" s="1">
        <f>+IF($E57=IT$22,VLOOKUP($C57,Input!$A$8:$IA$39,MATCH(IT$21,Input!$A$6:$IA$6,0),FALSE),0)*IF(IT$19&gt;=MAX($IC$19:IS$19),MIN((IT$19-MAX($IC$19:IS$19)),(IT$19-IS$19)),0)+IF($E57=IT$22,VLOOKUP($C57,Input!$A$8:$IA$39,MATCH(IT$21,Input!$A$6:$IA$6,0),FALSE),0)*IF(IT$18&gt;=MAX($IC$18:IS$18),MIN((IT$18-MAX($IC$18:IS$18)),(IT$18-IS$18)),0)</f>
        <v>0</v>
      </c>
      <c r="IU57" s="1">
        <f>+IF($E57=IU$22,VLOOKUP($C57,Input!$A$8:$IA$39,MATCH(IU$21,Input!$A$6:$IA$6,0),FALSE),0)*IF(IU$19&gt;=MAX($IC$19:IT$19),MIN((IU$19-MAX($IC$19:IT$19)),(IU$19-IT$19)),0)+IF($E57=IU$22,VLOOKUP($C57,Input!$A$8:$IA$39,MATCH(IU$21,Input!$A$6:$IA$6,0),FALSE),0)*IF(IU$18&gt;=MAX($IC$18:IT$18),MIN((IU$18-MAX($IC$18:IT$18)),(IU$18-IT$18)),0)</f>
        <v>0</v>
      </c>
      <c r="IV57" s="1">
        <f>+IF($E57=IV$22,VLOOKUP($C57,Input!$A$8:$IA$39,MATCH(IV$21,Input!$A$6:$IA$6,0),FALSE),0)*IF(IV$19&gt;=MAX($IC$19:IU$19),MIN((IV$19-MAX($IC$19:IU$19)),(IV$19-IU$19)),0)+IF($E57=IV$22,VLOOKUP($C57,Input!$A$8:$IA$39,MATCH(IV$21,Input!$A$6:$IA$6,0),FALSE),0)*IF(IV$18&gt;=MAX($IC$18:IU$18),MIN((IV$18-MAX($IC$18:IU$18)),(IV$18-IU$18)),0)</f>
        <v>0</v>
      </c>
      <c r="IW57" s="1">
        <f>+IF($E57=IW$22,VLOOKUP($C57,Input!$A$8:$IA$39,MATCH(IW$21,Input!$A$6:$IA$6,0),FALSE),0)*IF(IW$19&gt;=MAX($IC$19:IV$19),MIN((IW$19-MAX($IC$19:IV$19)),(IW$19-IV$19)),0)+IF($E57=IW$22,VLOOKUP($C57,Input!$A$8:$IA$39,MATCH(IW$21,Input!$A$6:$IA$6,0),FALSE),0)*IF(IW$18&gt;=MAX($IC$18:IV$18),MIN((IW$18-MAX($IC$18:IV$18)),(IW$18-IV$18)),0)</f>
        <v>0</v>
      </c>
      <c r="IX57" s="1">
        <f>+IF($E57=IX$22,VLOOKUP($C57,Input!$A$8:$IA$39,MATCH(IX$21,Input!$A$6:$IA$6,0),FALSE),0)*IF(IX$19&gt;=MAX($IC$19:IW$19),MIN((IX$19-MAX($IC$19:IW$19)),(IX$19-IW$19)),0)+IF($E57=IX$22,VLOOKUP($C57,Input!$A$8:$IA$39,MATCH(IX$21,Input!$A$6:$IA$6,0),FALSE),0)*IF(IX$18&gt;=MAX($IC$18:IW$18),MIN((IX$18-MAX($IC$18:IW$18)),(IX$18-IW$18)),0)</f>
        <v>0</v>
      </c>
      <c r="IY57" s="1">
        <f>+IF($E57=IY$22,VLOOKUP($C57,Input!$A$8:$IA$39,MATCH(IY$21,Input!$A$6:$IA$6,0),FALSE),0)*IF(IY$19&gt;=MAX($IC$19:IX$19),MIN((IY$19-MAX($IC$19:IX$19)),(IY$19-IX$19)),0)+IF($E57=IY$22,VLOOKUP($C57,Input!$A$8:$IA$39,MATCH(IY$21,Input!$A$6:$IA$6,0),FALSE),0)*IF(IY$18&gt;=MAX($IC$18:IX$18),MIN((IY$18-MAX($IC$18:IX$18)),(IY$18-IX$18)),0)</f>
        <v>0</v>
      </c>
      <c r="IZ57" s="1">
        <f>+IF($E57=IZ$22,VLOOKUP($C57,Input!$A$8:$IA$39,MATCH(IZ$21,Input!$A$6:$IA$6,0),FALSE),0)*IF(IZ$19&gt;=MAX($IC$19:IY$19),MIN((IZ$19-MAX($IC$19:IY$19)),(IZ$19-IY$19)),0)+IF($E57=IZ$22,VLOOKUP($C57,Input!$A$8:$IA$39,MATCH(IZ$21,Input!$A$6:$IA$6,0),FALSE),0)*IF(IZ$18&gt;=MAX($IC$18:IY$18),MIN((IZ$18-MAX($IC$18:IY$18)),(IZ$18-IY$18)),0)</f>
        <v>0</v>
      </c>
      <c r="JA57" s="1">
        <f>+IF($E57=JA$22,VLOOKUP($C57,Input!$A$8:$IA$39,MATCH(JA$21,Input!$A$6:$IA$6,0),FALSE),0)*IF(JA$19&gt;=MAX($IC$19:IZ$19),MIN((JA$19-MAX($IC$19:IZ$19)),(JA$19-IZ$19)),0)+IF($E57=JA$22,VLOOKUP($C57,Input!$A$8:$IA$39,MATCH(JA$21,Input!$A$6:$IA$6,0),FALSE),0)*IF(JA$18&gt;=MAX($IC$18:IZ$18),MIN((JA$18-MAX($IC$18:IZ$18)),(JA$18-IZ$18)),0)</f>
        <v>0</v>
      </c>
      <c r="JB57" s="1">
        <f>+IF($E57=JB$22,VLOOKUP($C57,Input!$A$8:$IA$39,MATCH(JB$21,Input!$A$6:$IA$6,0),FALSE),0)*IF(JB$19&gt;=MAX($IC$19:JA$19),MIN((JB$19-MAX($IC$19:JA$19)),(JB$19-JA$19)),0)+IF($E57=JB$22,VLOOKUP($C57,Input!$A$8:$IA$39,MATCH(JB$21,Input!$A$6:$IA$6,0),FALSE),0)*IF(JB$18&gt;=MAX($IC$18:JA$18),MIN((JB$18-MAX($IC$18:JA$18)),(JB$18-JA$18)),0)</f>
        <v>0</v>
      </c>
      <c r="JC57" s="1">
        <f>+IF($E57=JC$22,VLOOKUP($C57,Input!$A$8:$IA$39,MATCH(JC$21,Input!$A$6:$IA$6,0),FALSE),0)*IF(JC$19&gt;=MAX($IC$19:JB$19),MIN((JC$19-MAX($IC$19:JB$19)),(JC$19-JB$19)),0)+IF($E57=JC$22,VLOOKUP($C57,Input!$A$8:$IA$39,MATCH(JC$21,Input!$A$6:$IA$6,0),FALSE),0)*IF(JC$18&gt;=MAX($IC$18:JB$18),MIN((JC$18-MAX($IC$18:JB$18)),(JC$18-JB$18)),0)</f>
        <v>0</v>
      </c>
      <c r="JD57" s="1">
        <f>+IF($E57=JD$22,VLOOKUP($C57,Input!$A$8:$IA$39,MATCH(JD$21,Input!$A$6:$IA$6,0),FALSE),0)*IF(JD$19&gt;=MAX($IC$19:JC$19),MIN((JD$19-MAX($IC$19:JC$19)),(JD$19-JC$19)),0)+IF($E57=JD$22,VLOOKUP($C57,Input!$A$8:$IA$39,MATCH(JD$21,Input!$A$6:$IA$6,0),FALSE),0)*IF(JD$18&gt;=MAX($IC$18:JC$18),MIN((JD$18-MAX($IC$18:JC$18)),(JD$18-JC$18)),0)</f>
        <v>0</v>
      </c>
      <c r="JE57" s="1">
        <f>+IF($E57=JE$22,VLOOKUP($C57,Input!$A$8:$IA$39,MATCH(JE$21,Input!$A$6:$IA$6,0),FALSE),0)*IF(JE$19&gt;=MAX($IC$19:JD$19),MIN((JE$19-MAX($IC$19:JD$19)),(JE$19-JD$19)),0)+IF($E57=JE$22,VLOOKUP($C57,Input!$A$8:$IA$39,MATCH(JE$21,Input!$A$6:$IA$6,0),FALSE),0)*IF(JE$18&gt;=MAX($IC$18:JD$18),MIN((JE$18-MAX($IC$18:JD$18)),(JE$18-JD$18)),0)</f>
        <v>0</v>
      </c>
      <c r="JF57" s="1">
        <f>+IF($E57=JF$22,VLOOKUP($C57,Input!$A$8:$IA$39,MATCH(JF$21,Input!$A$6:$IA$6,0),FALSE),0)*IF(JF$19&gt;=MAX($IC$19:JE$19),MIN((JF$19-MAX($IC$19:JE$19)),(JF$19-JE$19)),0)+IF($E57=JF$22,VLOOKUP($C57,Input!$A$8:$IA$39,MATCH(JF$21,Input!$A$6:$IA$6,0),FALSE),0)*IF(JF$18&gt;=MAX($IC$18:JE$18),MIN((JF$18-MAX($IC$18:JE$18)),(JF$18-JE$18)),0)</f>
        <v>0</v>
      </c>
      <c r="JG57" s="1">
        <f>+IF($E57=JG$22,VLOOKUP($C57,Input!$A$8:$IA$39,MATCH(JG$21,Input!$A$6:$IA$6,0),FALSE),0)*IF(JG$19&gt;=MAX($IC$19:JF$19),MIN((JG$19-MAX($IC$19:JF$19)),(JG$19-JF$19)),0)+IF($E57=JG$22,VLOOKUP($C57,Input!$A$8:$IA$39,MATCH(JG$21,Input!$A$6:$IA$6,0),FALSE),0)*IF(JG$18&gt;=MAX($IC$18:JF$18),MIN((JG$18-MAX($IC$18:JF$18)),(JG$18-JF$18)),0)</f>
        <v>0</v>
      </c>
      <c r="JH57" s="1">
        <f>+IF($E57=JH$22,VLOOKUP($C57,Input!$A$8:$IA$39,MATCH(JH$21,Input!$A$6:$IA$6,0),FALSE),0)*IF(JH$19&gt;=MAX($IC$19:JG$19),MIN((JH$19-MAX($IC$19:JG$19)),(JH$19-JG$19)),0)+IF($E57=JH$22,VLOOKUP($C57,Input!$A$8:$IA$39,MATCH(JH$21,Input!$A$6:$IA$6,0),FALSE),0)*IF(JH$18&gt;=MAX($IC$18:JG$18),MIN((JH$18-MAX($IC$18:JG$18)),(JH$18-JG$18)),0)</f>
        <v>0</v>
      </c>
      <c r="JI57" s="1">
        <f>+IF($E57=JI$22,VLOOKUP($C57,Input!$A$8:$IA$39,MATCH(JI$21,Input!$A$6:$IA$6,0),FALSE),0)*IF(JI$19&gt;=MAX($IC$19:JH$19),MIN((JI$19-MAX($IC$19:JH$19)),(JI$19-JH$19)),0)+IF($E57=JI$22,VLOOKUP($C57,Input!$A$8:$IA$39,MATCH(JI$21,Input!$A$6:$IA$6,0),FALSE),0)*IF(JI$18&gt;=MAX($IC$18:JH$18),MIN((JI$18-MAX($IC$18:JH$18)),(JI$18-JH$18)),0)</f>
        <v>0</v>
      </c>
      <c r="JJ57" s="1">
        <f>+IF($E57=JJ$22,VLOOKUP($C57,Input!$A$8:$IA$39,MATCH(JJ$21,Input!$A$6:$IA$6,0),FALSE),0)*IF(JJ$19&gt;=MAX($IC$19:JI$19),MIN((JJ$19-MAX($IC$19:JI$19)),(JJ$19-JI$19)),0)+IF($E57=JJ$22,VLOOKUP($C57,Input!$A$8:$IA$39,MATCH(JJ$21,Input!$A$6:$IA$6,0),FALSE),0)*IF(JJ$18&gt;=MAX($IC$18:JI$18),MIN((JJ$18-MAX($IC$18:JI$18)),(JJ$18-JI$18)),0)</f>
        <v>0</v>
      </c>
      <c r="JK57" s="1">
        <f>+IF($E57=JK$22,VLOOKUP($C57,Input!$A$8:$IA$39,MATCH(JK$21,Input!$A$6:$IA$6,0),FALSE),0)*IF(JK$19&gt;=MAX($IC$19:JJ$19),MIN((JK$19-MAX($IC$19:JJ$19)),(JK$19-JJ$19)),0)+IF($E57=JK$22,VLOOKUP($C57,Input!$A$8:$IA$39,MATCH(JK$21,Input!$A$6:$IA$6,0),FALSE),0)*IF(JK$18&gt;=MAX($IC$18:JJ$18),MIN((JK$18-MAX($IC$18:JJ$18)),(JK$18-JJ$18)),0)</f>
        <v>0</v>
      </c>
      <c r="JL57" s="1">
        <f>+IF($E57=JL$22,VLOOKUP($C57,Input!$A$8:$IA$39,MATCH(JL$21,Input!$A$6:$IA$6,0),FALSE),0)*IF(JL$19&gt;=MAX($IC$19:JK$19),MIN((JL$19-MAX($IC$19:JK$19)),(JL$19-JK$19)),0)+IF($E57=JL$22,VLOOKUP($C57,Input!$A$8:$IA$39,MATCH(JL$21,Input!$A$6:$IA$6,0),FALSE),0)*IF(JL$18&gt;=MAX($IC$18:JK$18),MIN((JL$18-MAX($IC$18:JK$18)),(JL$18-JK$18)),0)</f>
        <v>0</v>
      </c>
      <c r="JN57" t="str">
        <f>+VLOOKUP($C57,Input!$A$8:$GZ$39,MATCH(JN$21,Input!$A$6:$GZ$6,0),FALSE)</f>
        <v>CNG Station Maint in fuel price</v>
      </c>
      <c r="JO57" s="1">
        <f>IF($E57+$I57+$D$7&lt;=JO$22,0,IF(JO$22-$D$7&gt;=$E57,VLOOKUP($C57,Input!$A$8:$GZ$39,MATCH(JO$21,Input!$A$6:$GZ$6,0),FALSE),0)*$F57/$G57)*$D57</f>
        <v>0</v>
      </c>
      <c r="JP57" s="1">
        <f>IF($E57+$I57+$D$7&lt;=JP$22,0,IF(JP$22-$D$7&gt;=$E57,VLOOKUP($C57,Input!$A$8:$GZ$39,MATCH(JP$21,Input!$A$6:$GZ$6,0),FALSE),0)*$F57/$G57)*$D57</f>
        <v>0</v>
      </c>
      <c r="JQ57" s="1">
        <f>IF($E57+$I57+$D$7&lt;=JQ$22,0,IF(JQ$22-$D$7&gt;=$E57,VLOOKUP($C57,Input!$A$8:$GZ$39,MATCH(JQ$21,Input!$A$6:$GZ$6,0),FALSE),0)*$F57/$G57)*$D57</f>
        <v>0</v>
      </c>
      <c r="JR57" s="1">
        <f>IF($E57+$I57+$D$7&lt;=JR$22,0,IF(JR$22-$D$7&gt;=$E57,VLOOKUP($C57,Input!$A$8:$GZ$39,MATCH(JR$21,Input!$A$6:$GZ$6,0),FALSE),0)*$F57/$G57)*$D57</f>
        <v>0</v>
      </c>
      <c r="JS57" s="1">
        <f>IF($E57+$I57+$D$7&lt;=JS$22,0,IF(JS$22-$D$7&gt;=$E57,VLOOKUP($C57,Input!$A$8:$GZ$39,MATCH(JS$21,Input!$A$6:$GZ$6,0),FALSE),0)*$F57/$G57)*$D57</f>
        <v>0</v>
      </c>
      <c r="JT57" s="1">
        <f>IF($E57+$I57+$D$7&lt;=JT$22,0,IF(JT$22-$D$7&gt;=$E57,VLOOKUP($C57,Input!$A$8:$GZ$39,MATCH(JT$21,Input!$A$6:$GZ$6,0),FALSE),0)*$F57/$G57)*$D57</f>
        <v>0</v>
      </c>
      <c r="JU57" s="1">
        <f>IF($E57+$I57+$D$7&lt;=JU$22,0,IF(JU$22-$D$7&gt;=$E57,VLOOKUP($C57,Input!$A$8:$GZ$39,MATCH(JU$21,Input!$A$6:$GZ$6,0),FALSE),0)*$F57/$G57)*$D57</f>
        <v>0</v>
      </c>
      <c r="JV57" s="1">
        <f>IF($E57+$I57+$D$7&lt;=JV$22,0,IF(JV$22-$D$7&gt;=$E57,VLOOKUP($C57,Input!$A$8:$GZ$39,MATCH(JV$21,Input!$A$6:$GZ$6,0),FALSE),0)*$F57/$G57)*$D57</f>
        <v>0</v>
      </c>
      <c r="JW57" s="1">
        <f>IF($E57+$I57+$D$7&lt;=JW$22,0,IF(JW$22-$D$7&gt;=$E57,VLOOKUP($C57,Input!$A$8:$GZ$39,MATCH(JW$21,Input!$A$6:$GZ$6,0),FALSE),0)*$F57/$G57)*$D57</f>
        <v>0</v>
      </c>
      <c r="JX57" s="1">
        <f>IF($E57+$I57+$D$7&lt;=JX$22,0,IF(JX$22-$D$7&gt;=$E57,VLOOKUP($C57,Input!$A$8:$GZ$39,MATCH(JX$21,Input!$A$6:$GZ$6,0),FALSE),0)*$F57/$G57)*$D57</f>
        <v>0</v>
      </c>
      <c r="JY57" s="1">
        <f>IF($E57+$I57+$D$7&lt;=JY$22,0,IF(JY$22-$D$7&gt;=$E57,VLOOKUP($C57,Input!$A$8:$GZ$39,MATCH(JY$21,Input!$A$6:$GZ$6,0),FALSE),0)*$F57/$G57)*$D57</f>
        <v>0</v>
      </c>
      <c r="JZ57" s="1">
        <f>IF($E57+$I57+$D$7&lt;=JZ$22,0,IF(JZ$22-$D$7&gt;=$E57,VLOOKUP($C57,Input!$A$8:$GZ$39,MATCH(JZ$21,Input!$A$6:$GZ$6,0),FALSE),0)*$F57/$G57)*$D57</f>
        <v>0</v>
      </c>
      <c r="KA57" s="1">
        <f>IF($E57+$I57+$D$7&lt;=KA$22,0,IF(KA$22-$D$7&gt;=$E57,VLOOKUP($C57,Input!$A$8:$GZ$39,MATCH(KA$21,Input!$A$6:$GZ$6,0),FALSE),0)*$F57/$G57)*$D57</f>
        <v>0</v>
      </c>
      <c r="KB57" s="1">
        <f>IF($E57+$I57+$D$7&lt;=KB$22,0,IF(KB$22-$D$7&gt;=$E57,VLOOKUP($C57,Input!$A$8:$GZ$39,MATCH(KB$21,Input!$A$6:$GZ$6,0),FALSE),0)*$F57/$G57)*$D57</f>
        <v>0</v>
      </c>
      <c r="KC57" s="1">
        <f>IF($E57+$I57+$D$7&lt;=KC$22,0,IF(KC$22-$D$7&gt;=$E57,VLOOKUP($C57,Input!$A$8:$GZ$39,MATCH(KC$21,Input!$A$6:$GZ$6,0),FALSE),0)*$F57/$G57)*$D57</f>
        <v>0</v>
      </c>
      <c r="KD57" s="1">
        <f>IF($E57+$I57+$D$7&lt;=KD$22,0,IF(KD$22-$D$7&gt;=$E57,VLOOKUP($C57,Input!$A$8:$GZ$39,MATCH(KD$21,Input!$A$6:$GZ$6,0),FALSE),0)*$F57/$G57)*$D57</f>
        <v>0</v>
      </c>
      <c r="KE57" s="1">
        <f>IF($E57+$I57+$D$7&lt;=KE$22,0,IF(KE$22-$D$7&gt;=$E57,VLOOKUP($C57,Input!$A$8:$GZ$39,MATCH(KE$21,Input!$A$6:$GZ$6,0),FALSE),0)*$F57/$G57)*$D57</f>
        <v>0</v>
      </c>
      <c r="KF57" s="1">
        <f>IF($E57+$I57+$D$7&lt;=KF$22,0,IF(KF$22-$D$7&gt;=$E57,VLOOKUP($C57,Input!$A$8:$GZ$39,MATCH(KF$21,Input!$A$6:$GZ$6,0),FALSE),0)*$F57/$G57)*$D57</f>
        <v>0</v>
      </c>
      <c r="KG57" s="1">
        <f>IF($E57+$I57+$D$7&lt;=KG$22,0,IF(KG$22-$D$7&gt;=$E57,VLOOKUP($C57,Input!$A$8:$GZ$39,MATCH(KG$21,Input!$A$6:$GZ$6,0),FALSE),0)*$F57/$G57)*$D57</f>
        <v>0</v>
      </c>
      <c r="KH57" s="1">
        <f>IF($E57+$I57+$D$7&lt;=KH$22,0,IF(KH$22-$D$7&gt;=$E57,VLOOKUP($C57,Input!$A$8:$GZ$39,MATCH(KH$21,Input!$A$6:$GZ$6,0),FALSE),0)*$F57/$G57)*$D57</f>
        <v>0</v>
      </c>
      <c r="KI57" s="1">
        <f>IF($E57+$I57+$D$7&lt;=KI$22,0,IF(KI$22-$D$7&gt;=$E57,VLOOKUP($C57,Input!$A$8:$GZ$39,MATCH(KI$21,Input!$A$6:$GZ$6,0),FALSE),0)*$F57/$G57)*$D57</f>
        <v>0</v>
      </c>
      <c r="KJ57" s="1">
        <f>IF($E57+$I57+$D$7&lt;=KJ$22,0,IF(KJ$22-$D$7&gt;=$E57,VLOOKUP($C57,Input!$A$8:$GZ$39,MATCH(KJ$21,Input!$A$6:$GZ$6,0),FALSE),0)*$F57/$G57)*$D57</f>
        <v>0</v>
      </c>
      <c r="KK57" s="1">
        <f>IF($E57+$I57+$D$7&lt;=KK$22,0,IF(KK$22-$D$7&gt;=$E57,VLOOKUP($C57,Input!$A$8:$GZ$39,MATCH(KK$21,Input!$A$6:$GZ$6,0),FALSE),0)*$F57/$G57)*$D57</f>
        <v>0</v>
      </c>
      <c r="KL57" s="1">
        <f>IF($E57+$I57+$D$7&lt;=KL$22,0,IF(KL$22-$D$7&gt;=$E57,VLOOKUP($C57,Input!$A$8:$GZ$39,MATCH(KL$21,Input!$A$6:$GZ$6,0),FALSE),0)*$F57/$G57)*$D57</f>
        <v>0</v>
      </c>
      <c r="KM57" s="1">
        <f>IF($E57+$I57+$D$7&lt;=KM$22,0,IF(KM$22-$D$7&gt;=$E57,VLOOKUP($C57,Input!$A$8:$GZ$39,MATCH(KM$21,Input!$A$6:$GZ$6,0),FALSE),0)*$F57/$G57)*$D57</f>
        <v>0</v>
      </c>
      <c r="KN57" s="1">
        <f>IF($E57+$I57+$D$7&lt;=KN$22,0,IF(KN$22-$D$7&gt;=$E57,VLOOKUP($C57,Input!$A$8:$GZ$39,MATCH(KN$21,Input!$A$6:$GZ$6,0),FALSE),0)*$F57/$G57)*$D57</f>
        <v>0</v>
      </c>
      <c r="KO57" s="1">
        <f>IF($E57+$I57+$D$7&lt;=KO$22,0,IF(KO$22-$D$7&gt;=$E57,VLOOKUP($C57,Input!$A$8:$GZ$39,MATCH(KO$21,Input!$A$6:$GZ$6,0),FALSE),0)*$F57/$G57)*$D57</f>
        <v>0</v>
      </c>
      <c r="KP57" s="1">
        <f>IF($E57+$I57+$D$7&lt;=KP$22,0,IF(KP$22-$D$7&gt;=$E57,VLOOKUP($C57,Input!$A$8:$GZ$39,MATCH(KP$21,Input!$A$6:$GZ$6,0),FALSE),0)*$F57/$G57)*$D57</f>
        <v>0</v>
      </c>
      <c r="KQ57" s="1">
        <f>IF($E57+$I57+$D$7&lt;=KQ$22,0,IF(KQ$22-$D$7&gt;=$E57,VLOOKUP($C57,Input!$A$8:$GZ$39,MATCH(KQ$21,Input!$A$6:$GZ$6,0),FALSE),0)*$F57/$G57)*$D57</f>
        <v>0</v>
      </c>
      <c r="KR57" s="1">
        <f>IF($E57+$I57+$D$7&lt;=KR$22,0,IF(KR$22-$D$7&gt;=$E57,VLOOKUP($C57,Input!$A$8:$GZ$39,MATCH(KR$21,Input!$A$6:$GZ$6,0),FALSE),0)*$F57/$G57)*$D57</f>
        <v>0</v>
      </c>
      <c r="KS57" s="1">
        <f>IF($E57+$I57+$D$7&lt;=KS$22,0,IF(KS$22-$D$7&gt;=$E57,VLOOKUP($C57,Input!$A$8:$GZ$39,MATCH(KS$21,Input!$A$6:$GZ$6,0),FALSE),0)*$F57/$G57)*$D57</f>
        <v>0</v>
      </c>
      <c r="KT57" s="1">
        <f>IF($E57+$I57+$D$7&lt;=KT$22,0,IF(KT$22-$D$7&gt;=$E57,VLOOKUP($C57,Input!$A$8:$GZ$39,MATCH(KT$21,Input!$A$6:$GZ$6,0),FALSE),0)*$F57/$G57)*$D57</f>
        <v>0</v>
      </c>
      <c r="KU57" s="1">
        <f>IF($E57+$I57+$D$7&lt;=KU$22,0,IF(KU$22-$D$7&gt;=$E57,VLOOKUP($C57,Input!$A$8:$GZ$39,MATCH(KU$21,Input!$A$6:$GZ$6,0),FALSE),0)*$F57/$G57)*$D57</f>
        <v>0</v>
      </c>
      <c r="KV57" s="1">
        <f>IF($E57+$I57+$D$7&lt;=KV$22,0,IF(KV$22-$D$7&gt;=$E57,VLOOKUP($C57,Input!$A$8:$GZ$39,MATCH(KV$21,Input!$A$6:$GZ$6,0),FALSE),0)*$F57/$G57)*$D57</f>
        <v>0</v>
      </c>
      <c r="KW57" s="1">
        <f>IF($E57+$I57+$D$7&lt;=KW$22,0,IF(KW$22-$D$7&gt;=$E57,VLOOKUP($C57,Input!$A$8:$GZ$39,MATCH(KW$21,Input!$A$6:$GZ$6,0),FALSE),0)*$F57/$G57)*$D57</f>
        <v>0</v>
      </c>
      <c r="KY57" t="str">
        <f>VLOOKUP($C57,Input!$A$8:$HV$39,MATCH(KY$21,Input!$A$6:$HV$6,0),FALSE)</f>
        <v xml:space="preserve">CNG (compressed and at pump, including station maintenance) </v>
      </c>
      <c r="KZ57" s="1">
        <f>IF($E57+$I57+$D$7&lt;=KZ$22,0,IF(KZ$22-$D$7&gt;=$E57,VLOOKUP($C57,Input!$A$8:$HV$39,MATCH(KZ$21,Input!$A$6:$HV$6,0),FALSE)/$G57*$F57,0))*$D57</f>
        <v>0</v>
      </c>
      <c r="LA57" s="1">
        <f>IF($E57+$I57+$D$7&lt;=LA$22,0,IF(LA$22-$D$7&gt;=$E57,VLOOKUP($C57,Input!$A$8:$HV$39,MATCH(LA$21,Input!$A$6:$HV$6,0),FALSE)/$G57*$F57,0))*$D57</f>
        <v>0</v>
      </c>
      <c r="LB57" s="1">
        <f>IF($E57+$I57+$D$7&lt;=LB$22,0,IF(LB$22-$D$7&gt;=$E57,VLOOKUP($C57,Input!$A$8:$HV$39,MATCH(LB$21,Input!$A$6:$HV$6,0),FALSE)/$G57*$F57,0))*$D57</f>
        <v>0</v>
      </c>
      <c r="LC57" s="1">
        <f>IF($E57+$I57+$D$7&lt;=LC$22,0,IF(LC$22-$D$7&gt;=$E57,VLOOKUP($C57,Input!$A$8:$HV$39,MATCH(LC$21,Input!$A$6:$HV$6,0),FALSE)/$G57*$F57,0))*$D57</f>
        <v>0</v>
      </c>
      <c r="LD57" s="1">
        <f>IF($E57+$I57+$D$7&lt;=LD$22,0,IF(LD$22-$D$7&gt;=$E57,VLOOKUP($C57,Input!$A$8:$HV$39,MATCH(LD$21,Input!$A$6:$HV$6,0),FALSE)/$G57*$F57,0))*$D57</f>
        <v>0</v>
      </c>
      <c r="LE57" s="1">
        <f>IF($E57+$I57+$D$7&lt;=LE$22,0,IF(LE$22-$D$7&gt;=$E57,VLOOKUP($C57,Input!$A$8:$HV$39,MATCH(LE$21,Input!$A$6:$HV$6,0),FALSE)/$G57*$F57,0))*$D57</f>
        <v>0</v>
      </c>
      <c r="LF57" s="1">
        <f>IF($E57+$I57+$D$7&lt;=LF$22,0,IF(LF$22-$D$7&gt;=$E57,VLOOKUP($C57,Input!$A$8:$HV$39,MATCH(LF$21,Input!$A$6:$HV$6,0),FALSE)/$G57*$F57,0))*$D57</f>
        <v>0</v>
      </c>
      <c r="LG57" s="1">
        <f>IF($E57+$I57+$D$7&lt;=LG$22,0,IF(LG$22-$D$7&gt;=$E57,VLOOKUP($C57,Input!$A$8:$HV$39,MATCH(LG$21,Input!$A$6:$HV$6,0),FALSE)/$G57*$F57,0))*$D57</f>
        <v>0</v>
      </c>
      <c r="LH57" s="1">
        <f>IF($E57+$I57+$D$7&lt;=LH$22,0,IF(LH$22-$D$7&gt;=$E57,VLOOKUP($C57,Input!$A$8:$HV$39,MATCH(LH$21,Input!$A$6:$HV$6,0),FALSE)/$G57*$F57,0))*$D57</f>
        <v>0</v>
      </c>
      <c r="LI57" s="1">
        <f>IF($E57+$I57+$D$7&lt;=LI$22,0,IF(LI$22-$D$7&gt;=$E57,VLOOKUP($C57,Input!$A$8:$HV$39,MATCH(LI$21,Input!$A$6:$HV$6,0),FALSE)/$G57*$F57,0))*$D57</f>
        <v>0</v>
      </c>
      <c r="LJ57" s="1">
        <f>IF($E57+$I57+$D$7&lt;=LJ$22,0,IF(LJ$22-$D$7&gt;=$E57,VLOOKUP($C57,Input!$A$8:$HV$39,MATCH(LJ$21,Input!$A$6:$HV$6,0),FALSE)/$G57*$F57,0))*$D57</f>
        <v>0</v>
      </c>
      <c r="LK57" s="1">
        <f>IF($E57+$I57+$D$7&lt;=LK$22,0,IF(LK$22-$D$7&gt;=$E57,VLOOKUP($C57,Input!$A$8:$HV$39,MATCH(LK$21,Input!$A$6:$HV$6,0),FALSE)/$G57*$F57,0))*$D57</f>
        <v>0</v>
      </c>
      <c r="LL57" s="1">
        <f>IF($E57+$I57+$D$7&lt;=LL$22,0,IF(LL$22-$D$7&gt;=$E57,VLOOKUP($C57,Input!$A$8:$HV$39,MATCH(LL$21,Input!$A$6:$HV$6,0),FALSE)/$G57*$F57,0))*$D57</f>
        <v>0</v>
      </c>
      <c r="LM57" s="1">
        <f>IF($E57+$I57+$D$7&lt;=LM$22,0,IF(LM$22-$D$7&gt;=$E57,VLOOKUP($C57,Input!$A$8:$HV$39,MATCH(LM$21,Input!$A$6:$HV$6,0),FALSE)/$G57*$F57,0))*$D57</f>
        <v>0</v>
      </c>
      <c r="LN57" s="1">
        <f>IF($E57+$I57+$D$7&lt;=LN$22,0,IF(LN$22-$D$7&gt;=$E57,VLOOKUP($C57,Input!$A$8:$HV$39,MATCH(LN$21,Input!$A$6:$HV$6,0),FALSE)/$G57*$F57,0))*$D57</f>
        <v>0</v>
      </c>
      <c r="LO57" s="1">
        <f>IF($E57+$I57+$D$7&lt;=LO$22,0,IF(LO$22-$D$7&gt;=$E57,VLOOKUP($C57,Input!$A$8:$HV$39,MATCH(LO$21,Input!$A$6:$HV$6,0),FALSE)/$G57*$F57,0))*$D57</f>
        <v>0</v>
      </c>
      <c r="LP57" s="1">
        <f>IF($E57+$I57+$D$7&lt;=LP$22,0,IF(LP$22-$D$7&gt;=$E57,VLOOKUP($C57,Input!$A$8:$HV$39,MATCH(LP$21,Input!$A$6:$HV$6,0),FALSE)/$G57*$F57,0))*$D57</f>
        <v>0</v>
      </c>
      <c r="LQ57" s="1">
        <f>IF($E57+$I57+$D$7&lt;=LQ$22,0,IF(LQ$22-$D$7&gt;=$E57,VLOOKUP($C57,Input!$A$8:$HV$39,MATCH(LQ$21,Input!$A$6:$HV$6,0),FALSE)/$G57*$F57,0))*$D57</f>
        <v>0</v>
      </c>
      <c r="LR57" s="1">
        <f>IF($E57+$I57+$D$7&lt;=LR$22,0,IF(LR$22-$D$7&gt;=$E57,VLOOKUP($C57,Input!$A$8:$HV$39,MATCH(LR$21,Input!$A$6:$HV$6,0),FALSE)/$G57*$F57,0))*$D57</f>
        <v>0</v>
      </c>
      <c r="LS57" s="1">
        <f>IF($E57+$I57+$D$7&lt;=LS$22,0,IF(LS$22-$D$7&gt;=$E57,VLOOKUP($C57,Input!$A$8:$HV$39,MATCH(LS$21,Input!$A$6:$HV$6,0),FALSE)/$G57*$F57,0))*$D57</f>
        <v>0</v>
      </c>
      <c r="LT57" s="1">
        <f>IF($E57+$I57+$D$7&lt;=LT$22,0,IF(LT$22-$D$7&gt;=$E57,VLOOKUP($C57,Input!$A$8:$HV$39,MATCH(LT$21,Input!$A$6:$HV$6,0),FALSE)/$G57*$F57,0))*$D57</f>
        <v>0</v>
      </c>
      <c r="LU57" s="1">
        <f>IF($E57+$I57+$D$7&lt;=LU$22,0,IF(LU$22-$D$7&gt;=$E57,VLOOKUP($C57,Input!$A$8:$HV$39,MATCH(LU$21,Input!$A$6:$HV$6,0),FALSE)/$G57*$F57,0))*$D57</f>
        <v>0</v>
      </c>
      <c r="LV57" s="1">
        <f>IF($E57+$I57+$D$7&lt;=LV$22,0,IF(LV$22-$D$7&gt;=$E57,VLOOKUP($C57,Input!$A$8:$HV$39,MATCH(LV$21,Input!$A$6:$HV$6,0),FALSE)/$G57*$F57,0))*$D57</f>
        <v>0</v>
      </c>
      <c r="LW57" s="1">
        <f>IF($E57+$I57+$D$7&lt;=LW$22,0,IF(LW$22-$D$7&gt;=$E57,VLOOKUP($C57,Input!$A$8:$HV$39,MATCH(LW$21,Input!$A$6:$HV$6,0),FALSE)/$G57*$F57,0))*$D57</f>
        <v>0</v>
      </c>
      <c r="LX57" s="1">
        <f>IF($E57+$I57+$D$7&lt;=LX$22,0,IF(LX$22-$D$7&gt;=$E57,VLOOKUP($C57,Input!$A$8:$HV$39,MATCH(LX$21,Input!$A$6:$HV$6,0),FALSE)/$G57*$F57,0))*$D57</f>
        <v>0</v>
      </c>
      <c r="LY57" s="1">
        <f>IF($E57+$I57+$D$7&lt;=LY$22,0,IF(LY$22-$D$7&gt;=$E57,VLOOKUP($C57,Input!$A$8:$HV$39,MATCH(LY$21,Input!$A$6:$HV$6,0),FALSE)/$G57*$F57,0))*$D57</f>
        <v>0</v>
      </c>
      <c r="LZ57" s="1">
        <f>IF($E57+$I57+$D$7&lt;=LZ$22,0,IF(LZ$22-$D$7&gt;=$E57,VLOOKUP($C57,Input!$A$8:$HV$39,MATCH(LZ$21,Input!$A$6:$HV$6,0),FALSE)/$G57*$F57,0))*$D57</f>
        <v>0</v>
      </c>
      <c r="MA57" s="1">
        <f>IF($E57+$I57+$D$7&lt;=MA$22,0,IF(MA$22-$D$7&gt;=$E57,VLOOKUP($C57,Input!$A$8:$HV$39,MATCH(MA$21,Input!$A$6:$HV$6,0),FALSE)/$G57*$F57,0))*$D57</f>
        <v>0</v>
      </c>
      <c r="MB57" s="1">
        <f>IF($E57+$I57+$D$7&lt;=MB$22,0,IF(MB$22-$D$7&gt;=$E57,VLOOKUP($C57,Input!$A$8:$HV$39,MATCH(MB$21,Input!$A$6:$HV$6,0),FALSE)/$G57*$F57,0))*$D57</f>
        <v>0</v>
      </c>
      <c r="MC57" s="1">
        <f>IF($E57+$I57+$D$7&lt;=MC$22,0,IF(MC$22-$D$7&gt;=$E57,VLOOKUP($C57,Input!$A$8:$HV$39,MATCH(MC$21,Input!$A$6:$HV$6,0),FALSE)/$G57*$F57,0))*$D57</f>
        <v>0</v>
      </c>
      <c r="MD57" s="1">
        <f>IF($E57+$I57+$D$7&lt;=MD$22,0,IF(MD$22-$D$7&gt;=$E57,VLOOKUP($C57,Input!$A$8:$HV$39,MATCH(MD$21,Input!$A$6:$HV$6,0),FALSE)/$G57*$F57,0))*$D57</f>
        <v>0</v>
      </c>
      <c r="ME57" s="1">
        <f>IF($E57+$I57+$D$7&lt;=ME$22,0,IF(ME$22-$D$7&gt;=$E57,VLOOKUP($C57,Input!$A$8:$HV$39,MATCH(ME$21,Input!$A$6:$HV$6,0),FALSE)/$G57*$F57,0))*$D57</f>
        <v>0</v>
      </c>
      <c r="MF57" s="1">
        <f>IF($E57+$I57+$D$7&lt;=MF$22,0,IF(MF$22-$D$7&gt;=$E57,VLOOKUP($C57,Input!$A$8:$HV$39,MATCH(MF$21,Input!$A$6:$HV$6,0),FALSE)/$G57*$F57,0))*$D57</f>
        <v>0</v>
      </c>
      <c r="MG57" s="1">
        <f>IF($E57+$I57+$D$7&lt;=MG$22,0,IF(MG$22-$D$7&gt;=$E57,VLOOKUP($C57,Input!$A$8:$HV$39,MATCH(MG$21,Input!$A$6:$HV$6,0),FALSE)/$G57*$F57,0))*$D57</f>
        <v>0</v>
      </c>
      <c r="MH57" s="1">
        <f>IF($E57+$I57+$D$7&lt;=MH$22,0,IF(MH$22-$D$7&gt;=$E57,VLOOKUP($C57,Input!$A$8:$HV$39,MATCH(MH$21,Input!$A$6:$HV$6,0),FALSE)/$G57*$F57,0))*$D57</f>
        <v>6163232.1964207347</v>
      </c>
      <c r="MI57" s="1">
        <f>IF($E57+$I57+$D$7&lt;=MI$22,0,IF(MI$22-$D$7&gt;=$E57,VLOOKUP($C57,Input!$A$8:$HV$39,MATCH(MI$21,Input!$A$6:$HV$6,0),FALSE)/$G57*$F57,0))*$D57</f>
        <v>6200756.8754511187</v>
      </c>
      <c r="MJ57" s="1">
        <f>IF($E57+$I57+$D$7&lt;=MJ$22,0,IF(MJ$22-$D$7&gt;=$E57,VLOOKUP($C57,Input!$A$8:$HV$39,MATCH(MJ$21,Input!$A$6:$HV$6,0),FALSE)/$G57*$F57,0))*$D57</f>
        <v>6235614.1157868989</v>
      </c>
      <c r="MK57" s="1">
        <f>IF($E57+$I57+$D$7&lt;=MK$22,0,IF(MK$22-$D$7&gt;=$E57,VLOOKUP($C57,Input!$A$8:$HV$39,MATCH(MK$21,Input!$A$6:$HV$6,0),FALSE)/$G57*$F57,0))*$D57</f>
        <v>6248674.3486202052</v>
      </c>
      <c r="ML57" s="1">
        <f>IF($E57+$I57+$D$7&lt;=ML$22,0,IF(ML$22-$D$7&gt;=$E57,VLOOKUP($C57,Input!$A$8:$HV$39,MATCH(ML$21,Input!$A$6:$HV$6,0),FALSE)/$G57*$F57,0))*$D57</f>
        <v>6250874.0315677188</v>
      </c>
      <c r="MM57" s="1">
        <f>IF($E57+$I57+$D$7&lt;=MM$22,0,IF(MM$22-$D$7&gt;=$E57,VLOOKUP($C57,Input!$A$8:$HV$39,MATCH(MM$21,Input!$A$6:$HV$6,0),FALSE)/$G57*$F57,0))*$D57</f>
        <v>6268422.2577007655</v>
      </c>
      <c r="MN57" s="1">
        <f>IF($E57+$I57+$D$7&lt;=MN$22,0,IF(MN$22-$D$7&gt;=$E57,VLOOKUP($C57,Input!$A$8:$HV$39,MATCH(MN$21,Input!$A$6:$HV$6,0),FALSE)/$G57*$F57,0))*$D57</f>
        <v>6278695.2407182809</v>
      </c>
      <c r="MO57" s="1">
        <f>IF($E57+$I57+$D$7&lt;=MO$22,0,IF(MO$22-$D$7&gt;=$E57,VLOOKUP($C57,Input!$A$8:$HV$39,MATCH(MO$21,Input!$A$6:$HV$6,0),FALSE)/$G57*$F57,0))*$D57</f>
        <v>6286769.3614123994</v>
      </c>
      <c r="MP57" s="1">
        <f>IF($E57+$I57+$D$7&lt;=MP$22,0,IF(MP$22-$D$7&gt;=$E57,VLOOKUP($C57,Input!$A$8:$HV$39,MATCH(MP$21,Input!$A$6:$HV$6,0),FALSE)/$G57*$F57,0))*$D57</f>
        <v>6316062.7702301256</v>
      </c>
      <c r="MQ57" s="1">
        <f>IF($E57+$I57+$D$7&lt;=MQ$22,0,IF(MQ$22-$D$7&gt;=$E57,VLOOKUP($C57,Input!$A$8:$HV$39,MATCH(MQ$21,Input!$A$6:$HV$6,0),FALSE)/$G57*$F57,0))*$D57</f>
        <v>6355220.4912547497</v>
      </c>
      <c r="MR57" s="1">
        <f>IF($E57+$I57+$D$7&lt;=MR$22,0,IF(MR$22-$D$7&gt;=$E57,VLOOKUP($C57,Input!$A$8:$HV$39,MATCH(MR$21,Input!$A$6:$HV$6,0),FALSE)/$G57*$F57,0))*$D57</f>
        <v>6402678.4149179179</v>
      </c>
      <c r="MS57" s="1">
        <f>IF($E57+$I57+$D$7&lt;=MS$22,0,IF(MS$22-$D$7&gt;=$E57,VLOOKUP($C57,Input!$A$8:$HV$39,MATCH(MS$21,Input!$A$6:$HV$6,0),FALSE)/$G57*$F57,0))*$D57</f>
        <v>6453724.5175357601</v>
      </c>
      <c r="MT57" s="1">
        <f>IF($E57+$I57+$D$7&lt;=MT$22,0,IF(MT$22-$D$7&gt;=$E57,VLOOKUP($C57,Input!$A$8:$HV$39,MATCH(MT$21,Input!$A$6:$HV$6,0),FALSE)/$G57*$F57,0))*$D57</f>
        <v>6490461.3974131476</v>
      </c>
      <c r="MU57" s="1">
        <f>IF($E57+$I57+$D$7&lt;=MU$22,0,IF(MU$22-$D$7&gt;=$E57,VLOOKUP($C57,Input!$A$8:$HV$39,MATCH(MU$21,Input!$A$6:$HV$6,0),FALSE)/$G57*$F57,0))*$D57</f>
        <v>6533264.3307686271</v>
      </c>
      <c r="MV57" s="1">
        <f>IF($E57+$I57+$D$7&lt;=MV$22,0,IF(MV$22-$D$7&gt;=$E57,VLOOKUP($C57,Input!$A$8:$HV$39,MATCH(MV$21,Input!$A$6:$HV$6,0),FALSE)/$G57*$F57,0))*$D57</f>
        <v>0</v>
      </c>
      <c r="MW57" s="1">
        <f>IF($E57+$I57+$D$7&lt;=MW$22,0,IF(MW$22-$D$7&gt;=$E57,VLOOKUP($C57,Input!$A$8:$HV$39,MATCH(MW$21,Input!$A$6:$HV$6,0),FALSE)/$G57*$F57,0))*$D57</f>
        <v>0</v>
      </c>
      <c r="MX57" s="1">
        <f>IF($E57+$I57+$D$7&lt;=MX$22,0,IF(MX$22-$D$7&gt;=$E57,VLOOKUP($C57,Input!$A$8:$HV$39,MATCH(MX$21,Input!$A$6:$HV$6,0),FALSE)/$G57*$F57,0))*$D57</f>
        <v>0</v>
      </c>
      <c r="MZ57" t="str">
        <f>VLOOKUP($C57,Input!$A$8:$HV$39,MATCH(MZ$21,Input!$A$6:$HV$6,0),FALSE)</f>
        <v>Fossil CNG LCFS Credit ($/DGE)</v>
      </c>
      <c r="NA57" s="1">
        <f>IF($E57+$I57+$D$7&lt;=NA$22,0,IF(NA$22-$D$7&gt;=$E57,-VLOOKUP($C57,Input!$A$8:$HV$39,MATCH(NA$21,Input!$A$6:$HV$6,0),FALSE)/$G57*$F57,0))*$D57*$G$4/100</f>
        <v>0</v>
      </c>
      <c r="NB57" s="1">
        <f>IF($E57+$I57+$D$7&lt;=NB$22,0,IF(NB$22-$D$7&gt;=$E57,-VLOOKUP($C57,Input!$A$8:$HV$39,MATCH(NB$21,Input!$A$6:$HV$6,0),FALSE)/$G57*$F57,0))*$D57*$G$4/100</f>
        <v>0</v>
      </c>
      <c r="NC57" s="1">
        <f>IF($E57+$I57+$D$7&lt;=NC$22,0,IF(NC$22-$D$7&gt;=$E57,-VLOOKUP($C57,Input!$A$8:$HV$39,MATCH(NC$21,Input!$A$6:$HV$6,0),FALSE)/$G57*$F57,0))*$D57*$G$4/100</f>
        <v>0</v>
      </c>
      <c r="ND57" s="1">
        <f>IF($E57+$I57+$D$7&lt;=ND$22,0,IF(ND$22-$D$7&gt;=$E57,-VLOOKUP($C57,Input!$A$8:$HV$39,MATCH(ND$21,Input!$A$6:$HV$6,0),FALSE)/$G57*$F57,0))*$D57*$G$4/100</f>
        <v>0</v>
      </c>
      <c r="NE57" s="1">
        <f>IF($E57+$I57+$D$7&lt;=NE$22,0,IF(NE$22-$D$7&gt;=$E57,-VLOOKUP($C57,Input!$A$8:$HV$39,MATCH(NE$21,Input!$A$6:$HV$6,0),FALSE)/$G57*$F57,0))*$D57*$G$4/100</f>
        <v>0</v>
      </c>
      <c r="NF57" s="1">
        <f>IF($E57+$I57+$D$7&lt;=NF$22,0,IF(NF$22-$D$7&gt;=$E57,-VLOOKUP($C57,Input!$A$8:$HV$39,MATCH(NF$21,Input!$A$6:$HV$6,0),FALSE)/$G57*$F57,0))*$D57*$G$4/100</f>
        <v>0</v>
      </c>
      <c r="NG57" s="1">
        <f>IF($E57+$I57+$D$7&lt;=NG$22,0,IF(NG$22-$D$7&gt;=$E57,-VLOOKUP($C57,Input!$A$8:$HV$39,MATCH(NG$21,Input!$A$6:$HV$6,0),FALSE)/$G57*$F57,0))*$D57*$G$4/100</f>
        <v>0</v>
      </c>
      <c r="NH57" s="1">
        <f>IF($E57+$I57+$D$7&lt;=NH$22,0,IF(NH$22-$D$7&gt;=$E57,-VLOOKUP($C57,Input!$A$8:$HV$39,MATCH(NH$21,Input!$A$6:$HV$6,0),FALSE)/$G57*$F57,0))*$D57*$G$4/100</f>
        <v>0</v>
      </c>
      <c r="NI57" s="1">
        <f>IF($E57+$I57+$D$7&lt;=NI$22,0,IF(NI$22-$D$7&gt;=$E57,-VLOOKUP($C57,Input!$A$8:$HV$39,MATCH(NI$21,Input!$A$6:$HV$6,0),FALSE)/$G57*$F57,0))*$D57*$G$4/100</f>
        <v>0</v>
      </c>
      <c r="NJ57" s="1">
        <f>IF($E57+$I57+$D$7&lt;=NJ$22,0,IF(NJ$22-$D$7&gt;=$E57,-VLOOKUP($C57,Input!$A$8:$HV$39,MATCH(NJ$21,Input!$A$6:$HV$6,0),FALSE)/$G57*$F57,0))*$D57*$G$4/100</f>
        <v>0</v>
      </c>
      <c r="NK57" s="1">
        <f>IF($E57+$I57+$D$7&lt;=NK$22,0,IF(NK$22-$D$7&gt;=$E57,-VLOOKUP($C57,Input!$A$8:$HV$39,MATCH(NK$21,Input!$A$6:$HV$6,0),FALSE)/$G57*$F57,0))*$D57*$G$4/100</f>
        <v>0</v>
      </c>
      <c r="NL57" s="1">
        <f>IF($E57+$I57+$D$7&lt;=NL$22,0,IF(NL$22-$D$7&gt;=$E57,-VLOOKUP($C57,Input!$A$8:$HV$39,MATCH(NL$21,Input!$A$6:$HV$6,0),FALSE)/$G57*$F57,0))*$D57*$G$4/100</f>
        <v>0</v>
      </c>
      <c r="NM57" s="1">
        <f>IF($E57+$I57+$D$7&lt;=NM$22,0,IF(NM$22-$D$7&gt;=$E57,-VLOOKUP($C57,Input!$A$8:$HV$39,MATCH(NM$21,Input!$A$6:$HV$6,0),FALSE)/$G57*$F57,0))*$D57*$G$4/100</f>
        <v>0</v>
      </c>
      <c r="NN57" s="1">
        <f>IF($E57+$I57+$D$7&lt;=NN$22,0,IF(NN$22-$D$7&gt;=$E57,-VLOOKUP($C57,Input!$A$8:$HV$39,MATCH(NN$21,Input!$A$6:$HV$6,0),FALSE)/$G57*$F57,0))*$D57*$G$4/100</f>
        <v>0</v>
      </c>
      <c r="NO57" s="1">
        <f>IF($E57+$I57+$D$7&lt;=NO$22,0,IF(NO$22-$D$7&gt;=$E57,-VLOOKUP($C57,Input!$A$8:$HV$39,MATCH(NO$21,Input!$A$6:$HV$6,0),FALSE)/$G57*$F57,0))*$D57*$G$4/100</f>
        <v>0</v>
      </c>
      <c r="NP57" s="1">
        <f>IF($E57+$I57+$D$7&lt;=NP$22,0,IF(NP$22-$D$7&gt;=$E57,-VLOOKUP($C57,Input!$A$8:$HV$39,MATCH(NP$21,Input!$A$6:$HV$6,0),FALSE)/$G57*$F57,0))*$D57*$G$4/100</f>
        <v>0</v>
      </c>
      <c r="NQ57" s="1">
        <f>IF($E57+$I57+$D$7&lt;=NQ$22,0,IF(NQ$22-$D$7&gt;=$E57,-VLOOKUP($C57,Input!$A$8:$HV$39,MATCH(NQ$21,Input!$A$6:$HV$6,0),FALSE)/$G57*$F57,0))*$D57*$G$4/100</f>
        <v>0</v>
      </c>
      <c r="NR57" s="1">
        <f>IF($E57+$I57+$D$7&lt;=NR$22,0,IF(NR$22-$D$7&gt;=$E57,-VLOOKUP($C57,Input!$A$8:$HV$39,MATCH(NR$21,Input!$A$6:$HV$6,0),FALSE)/$G57*$F57,0))*$D57*$G$4/100</f>
        <v>0</v>
      </c>
      <c r="NS57" s="1">
        <f>IF($E57+$I57+$D$7&lt;=NS$22,0,IF(NS$22-$D$7&gt;=$E57,-VLOOKUP($C57,Input!$A$8:$HV$39,MATCH(NS$21,Input!$A$6:$HV$6,0),FALSE)/$G57*$F57,0))*$D57*$G$4/100</f>
        <v>-200214.46243298994</v>
      </c>
      <c r="NT57" s="1">
        <f>IF($E57+$I57+$D$7&lt;=NT$22,0,IF(NT$22-$D$7&gt;=$E57,-VLOOKUP($C57,Input!$A$8:$HV$39,MATCH(NT$21,Input!$A$6:$HV$6,0),FALSE)/$G57*$F57,0))*$D57*$G$4/100</f>
        <v>-200214.46243298994</v>
      </c>
      <c r="NU57" s="1">
        <f>IF($E57+$I57+$D$7&lt;=NU$22,0,IF(NU$22-$D$7&gt;=$E57,-VLOOKUP($C57,Input!$A$8:$HV$39,MATCH(NU$21,Input!$A$6:$HV$6,0),FALSE)/$G57*$F57,0))*$D57*$G$4/100</f>
        <v>-200214.46243298994</v>
      </c>
      <c r="NV57" s="1">
        <f>IF($E57+$I57+$D$7&lt;=NV$22,0,IF(NV$22-$D$7&gt;=$E57,-VLOOKUP($C57,Input!$A$8:$HV$39,MATCH(NV$21,Input!$A$6:$HV$6,0),FALSE)/$G57*$F57,0))*$D57*$G$4/100</f>
        <v>-200214.46243298994</v>
      </c>
      <c r="NW57" s="1">
        <f>IF($E57+$I57+$D$7&lt;=NW$22,0,IF(NW$22-$D$7&gt;=$E57,-VLOOKUP($C57,Input!$A$8:$HV$39,MATCH(NW$21,Input!$A$6:$HV$6,0),FALSE)/$G57*$F57,0))*$D57*$G$4/100</f>
        <v>-200214.46243298994</v>
      </c>
      <c r="NX57" s="1">
        <f>IF($E57+$I57+$D$7&lt;=NX$22,0,IF(NX$22-$D$7&gt;=$E57,-VLOOKUP($C57,Input!$A$8:$HV$39,MATCH(NX$21,Input!$A$6:$HV$6,0),FALSE)/$G57*$F57,0))*$D57*$G$4/100</f>
        <v>-200214.46243298994</v>
      </c>
      <c r="NY57" s="1">
        <f>IF($E57+$I57+$D$7&lt;=NY$22,0,IF(NY$22-$D$7&gt;=$E57,-VLOOKUP($C57,Input!$A$8:$HV$39,MATCH(NY$21,Input!$A$6:$HV$6,0),FALSE)/$G57*$F57,0))*$D57*$G$4/100</f>
        <v>-200214.46243298994</v>
      </c>
      <c r="NZ57" s="1">
        <f>IF($E57+$I57+$D$7&lt;=NZ$22,0,IF(NZ$22-$D$7&gt;=$E57,-VLOOKUP($C57,Input!$A$8:$HV$39,MATCH(NZ$21,Input!$A$6:$HV$6,0),FALSE)/$G57*$F57,0))*$D57*$G$4/100</f>
        <v>-200214.46243298994</v>
      </c>
      <c r="OA57" s="1">
        <f>IF($E57+$I57+$D$7&lt;=OA$22,0,IF(OA$22-$D$7&gt;=$E57,-VLOOKUP($C57,Input!$A$8:$HV$39,MATCH(OA$21,Input!$A$6:$HV$6,0),FALSE)/$G57*$F57,0))*$D57*$G$4/100</f>
        <v>-200214.46243298994</v>
      </c>
      <c r="OB57" s="1">
        <f>IF($E57+$I57+$D$7&lt;=OB$22,0,IF(OB$22-$D$7&gt;=$E57,-VLOOKUP($C57,Input!$A$8:$HV$39,MATCH(OB$21,Input!$A$6:$HV$6,0),FALSE)/$G57*$F57,0))*$D57*$G$4/100</f>
        <v>-200214.46243298994</v>
      </c>
      <c r="OC57" s="1">
        <f>IF($E57+$I57+$D$7&lt;=OC$22,0,IF(OC$22-$D$7&gt;=$E57,-VLOOKUP($C57,Input!$A$8:$HV$39,MATCH(OC$21,Input!$A$6:$HV$6,0),FALSE)/$G57*$F57,0))*$D57*$G$4/100</f>
        <v>-200214.46243298994</v>
      </c>
      <c r="OD57" s="1">
        <f>IF($E57+$I57+$D$7&lt;=OD$22,0,IF(OD$22-$D$7&gt;=$E57,-VLOOKUP($C57,Input!$A$8:$HV$39,MATCH(OD$21,Input!$A$6:$HV$6,0),FALSE)/$G57*$F57,0))*$D57*$G$4/100</f>
        <v>-200214.46243298994</v>
      </c>
      <c r="OE57" s="1">
        <f>IF($E57+$I57+$D$7&lt;=OE$22,0,IF(OE$22-$D$7&gt;=$E57,-VLOOKUP($C57,Input!$A$8:$HV$39,MATCH(OE$21,Input!$A$6:$HV$6,0),FALSE)/$G57*$F57,0))*$D57*$G$4/100</f>
        <v>-200214.46243298994</v>
      </c>
      <c r="OF57" s="1">
        <f>IF($E57+$I57+$D$7&lt;=OF$22,0,IF(OF$22-$D$7&gt;=$E57,-VLOOKUP($C57,Input!$A$8:$HV$39,MATCH(OF$21,Input!$A$6:$HV$6,0),FALSE)/$G57*$F57,0))*$D57*$G$4/100</f>
        <v>-200214.46243298994</v>
      </c>
      <c r="OG57" s="1">
        <f>IF($E57+$I57+$D$7&lt;=OG$22,0,IF(OG$22-$D$7&gt;=$E57,-VLOOKUP($C57,Input!$A$8:$HV$39,MATCH(OG$21,Input!$A$6:$HV$6,0),FALSE)/$G57*$F57,0))*$D57*$G$4/100</f>
        <v>0</v>
      </c>
      <c r="OH57" s="1">
        <f>IF($E57+$I57+$D$7&lt;=OH$22,0,IF(OH$22-$D$7&gt;=$E57,-VLOOKUP($C57,Input!$A$8:$HV$39,MATCH(OH$21,Input!$A$6:$HV$6,0),FALSE)/$G57*$F57,0))*$D57*$G$4/100</f>
        <v>0</v>
      </c>
      <c r="OI57" s="1">
        <f>IF($E57+$I57+$D$7&lt;=OI$22,0,IF(OI$22-$D$7&gt;=$E57,-VLOOKUP($C57,Input!$A$8:$HV$39,MATCH(OI$21,Input!$A$6:$HV$6,0),FALSE)/$G57*$F57,0))*$D57*$G$4/100</f>
        <v>0</v>
      </c>
      <c r="OK57" t="str">
        <f>VLOOKUP($C57,Input!$A$8:$HW$39,MATCH(OK$21,Input!$A$6:$HW$6,0),FALSE)</f>
        <v>NA</v>
      </c>
      <c r="OL57" s="1">
        <f>IF($E57+$I57+$D$7&lt;=OL$22,0,IF(OL$22-$D$7&gt;=$E57,IF(COUNTIF($KZ57:LP57,"&gt;0")&gt;0,VLOOKUP($C57,Input!$A$8:$HV$21,MATCH($OK$21+COUNTIF($KZ57:LP57,"&gt;0"),Input!$A$6:$HV$6,0),FALSE),0),0))*$D57</f>
        <v>0</v>
      </c>
      <c r="OM57" s="1">
        <f>IF($E57+$I57+$D$7&lt;=OM$22,0,IF(OM$22-$D$7&gt;=$E57,IF(COUNTIF($KZ57:LQ57,"&gt;0")&gt;0,VLOOKUP($C57,Input!$A$8:$HV$21,MATCH($OK$21+COUNTIF($KZ57:LQ57,"&gt;0"),Input!$A$6:$HV$6,0),FALSE),0),0))*$D57</f>
        <v>0</v>
      </c>
      <c r="ON57" s="1">
        <f>IF($E57+$I57+$D$7&lt;=ON$22,0,IF(ON$22-$D$7&gt;=$E57,IF(COUNTIF($KZ57:LR57,"&gt;0")&gt;0,VLOOKUP($C57,Input!$A$8:$HV$21,MATCH($OK$21+COUNTIF($KZ57:LR57,"&gt;0"),Input!$A$6:$HV$6,0),FALSE),0),0))*$D57</f>
        <v>0</v>
      </c>
      <c r="OO57" s="1">
        <f>IF($E57+$I57+$D$7&lt;=OO$22,0,IF(OO$22-$D$7&gt;=$E57,IF(COUNTIF($KZ57:LS57,"&gt;0")&gt;0,VLOOKUP($C57,Input!$A$8:$HV$21,MATCH($OK$21+COUNTIF($KZ57:LS57,"&gt;0"),Input!$A$6:$HV$6,0),FALSE),0),0))*$D57</f>
        <v>0</v>
      </c>
      <c r="OP57" s="1">
        <f>IF($E57+$I57+$D$7&lt;=OP$22,0,IF(OP$22-$D$7&gt;=$E57,IF(COUNTIF($KZ57:LT57,"&gt;0")&gt;0,VLOOKUP($C57,Input!$A$8:$HV$21,MATCH($OK$21+COUNTIF($KZ57:LT57,"&gt;0"),Input!$A$6:$HV$6,0),FALSE),0),0))*$D57</f>
        <v>0</v>
      </c>
      <c r="OQ57" s="1">
        <f>IF($E57+$I57+$D$7&lt;=OQ$22,0,IF(OQ$22-$D$7&gt;=$E57,IF(COUNTIF($KZ57:LU57,"&gt;0")&gt;0,VLOOKUP($C57,Input!$A$8:$HV$21,MATCH($OK$21+COUNTIF($KZ57:LU57,"&gt;0"),Input!$A$6:$HV$6,0),FALSE),0),0))*$D57</f>
        <v>0</v>
      </c>
      <c r="OR57" s="1">
        <f>IF($E57+$I57+$D$7&lt;=OR$22,0,IF(OR$22-$D$7&gt;=$E57,IF(COUNTIF($KZ57:LV57,"&gt;0")&gt;0,VLOOKUP($C57,Input!$A$8:$HV$21,MATCH($OK$21+COUNTIF($KZ57:LV57,"&gt;0"),Input!$A$6:$HV$6,0),FALSE),0),0))*$D57</f>
        <v>0</v>
      </c>
      <c r="OS57" s="1">
        <f>IF($E57+$I57+$D$7&lt;=OS$22,0,IF(OS$22-$D$7&gt;=$E57,IF(COUNTIF($KZ57:LW57,"&gt;0")&gt;0,VLOOKUP($C57,Input!$A$8:$HV$21,MATCH($OK$21+COUNTIF($KZ57:LW57,"&gt;0"),Input!$A$6:$HV$6,0),FALSE),0),0))*$D57</f>
        <v>0</v>
      </c>
      <c r="OT57" s="1">
        <f>IF($E57+$I57+$D$7&lt;=OT$22,0,IF(OT$22-$D$7&gt;=$E57,IF(COUNTIF($KZ57:LX57,"&gt;0")&gt;0,VLOOKUP($C57,Input!$A$8:$HV$21,MATCH($OK$21+COUNTIF($KZ57:LX57,"&gt;0"),Input!$A$6:$HV$6,0),FALSE),0),0))*$D57</f>
        <v>0</v>
      </c>
      <c r="OU57" s="1">
        <f>IF($E57+$I57+$D$7&lt;=OU$22,0,IF(OU$22-$D$7&gt;=$E57,IF(COUNTIF($KZ57:LY57,"&gt;0")&gt;0,VLOOKUP($C57,Input!$A$8:$HV$21,MATCH($OK$21+COUNTIF($KZ57:LY57,"&gt;0"),Input!$A$6:$HV$6,0),FALSE),0),0))*$D57</f>
        <v>0</v>
      </c>
      <c r="OV57" s="1">
        <f>IF($E57+$I57+$D$7&lt;=OV$22,0,IF(OV$22-$D$7&gt;=$E57,IF(COUNTIF($KZ57:LZ57,"&gt;0")&gt;0,VLOOKUP($C57,Input!$A$8:$HV$21,MATCH($OK$21+COUNTIF($KZ57:LZ57,"&gt;0"),Input!$A$6:$HV$6,0),FALSE),0),0))*$D57</f>
        <v>0</v>
      </c>
      <c r="OW57" s="1">
        <f>IF($E57+$I57+$D$7&lt;=OW$22,0,IF(OW$22-$D$7&gt;=$E57,IF(COUNTIF($KZ57:MA57,"&gt;0")&gt;0,VLOOKUP($C57,Input!$A$8:$HV$21,MATCH($OK$21+COUNTIF($KZ57:MA57,"&gt;0"),Input!$A$6:$HV$6,0),FALSE),0),0))*$D57</f>
        <v>0</v>
      </c>
      <c r="OX57" s="1">
        <f>IF($E57+$I57+$D$7&lt;=OX$22,0,IF(OX$22-$D$7&gt;=$E57,IF(COUNTIF($KZ57:MB57,"&gt;0")&gt;0,VLOOKUP($C57,Input!$A$8:$HV$21,MATCH($OK$21+COUNTIF($KZ57:MB57,"&gt;0"),Input!$A$6:$HV$6,0),FALSE),0),0))*$D57</f>
        <v>0</v>
      </c>
      <c r="OY57" s="1">
        <f>IF($E57+$I57+$D$7&lt;=OY$22,0,IF(OY$22-$D$7&gt;=$E57,IF(COUNTIF($KZ57:MC57,"&gt;0")&gt;0,VLOOKUP($C57,Input!$A$8:$HV$21,MATCH($OK$21+COUNTIF($KZ57:MC57,"&gt;0"),Input!$A$6:$HV$6,0),FALSE),0),0))*$D57</f>
        <v>0</v>
      </c>
      <c r="OZ57" s="1">
        <f>IF($E57+$I57+$D$7&lt;=OZ$22,0,IF(OZ$22-$D$7&gt;=$E57,IF(COUNTIF($KZ57:MD57,"&gt;0")&gt;0,VLOOKUP($C57,Input!$A$8:$HV$21,MATCH($OK$21+COUNTIF($KZ57:MD57,"&gt;0"),Input!$A$6:$HV$6,0),FALSE),0),0))*$D57</f>
        <v>0</v>
      </c>
      <c r="PA57" s="1">
        <f>IF($E57+$I57+$D$7&lt;=PA$22,0,IF(PA$22-$D$7&gt;=$E57,IF(COUNTIF($KZ57:ME57,"&gt;0")&gt;0,VLOOKUP($C57,Input!$A$8:$HV$21,MATCH($OK$21+COUNTIF($KZ57:ME57,"&gt;0"),Input!$A$6:$HV$6,0),FALSE),0),0))*$D57</f>
        <v>0</v>
      </c>
      <c r="PB57" s="1">
        <f>IF($E57+$I57+$D$7&lt;=PB$22,0,IF(PB$22-$D$7&gt;=$E57,IF(COUNTIF($KZ57:MF57,"&gt;0")&gt;0,VLOOKUP($C57,Input!$A$8:$HV$21,MATCH($OK$21+COUNTIF($KZ57:MF57,"&gt;0"),Input!$A$6:$HV$6,0),FALSE),0),0))*$D57</f>
        <v>0</v>
      </c>
      <c r="PC57" s="1">
        <f>IF($E57+$I57+$D$7&lt;=PC$22,0,IF(PC$22-$D$7&gt;=$E57,IF(COUNTIF($KZ57:MG57,"&gt;0")&gt;0,VLOOKUP($C57,Input!$A$8:$HV$21,MATCH($OK$21+COUNTIF($KZ57:MG57,"&gt;0"),Input!$A$6:$HV$6,0),FALSE),0),0))*$D57</f>
        <v>0</v>
      </c>
      <c r="PD57" s="1">
        <f>IF($E57+$I57+$D$7&lt;=PD$22,0,IF(PD$22-$D$7&gt;=$E57,IF(COUNTIF($KZ57:MH57,"&gt;0")&gt;0,VLOOKUP($C57,Input!$A$8:$HV$21,MATCH($OK$21+COUNTIF($KZ57:MH57,"&gt;0"),Input!$A$6:$HV$6,0),FALSE),0),0))*$D57</f>
        <v>0</v>
      </c>
      <c r="PE57" s="1">
        <f>IF($E57+$I57+$D$7&lt;=PE$22,0,IF(PE$22-$D$7&gt;=$E57,IF(COUNTIF($KZ57:MI57,"&gt;0")&gt;0,VLOOKUP($C57,Input!$A$8:$HV$21,MATCH($OK$21+COUNTIF($KZ57:MI57,"&gt;0"),Input!$A$6:$HV$6,0),FALSE),0),0))*$D57</f>
        <v>0</v>
      </c>
      <c r="PF57" s="1">
        <f>IF($E57+$I57+$D$7&lt;=PF$22,0,IF(PF$22-$D$7&gt;=$E57,IF(COUNTIF($KZ57:MJ57,"&gt;0")&gt;0,VLOOKUP($C57,Input!$A$8:$HV$21,MATCH($OK$21+COUNTIF($KZ57:MJ57,"&gt;0"),Input!$A$6:$HV$6,0),FALSE),0),0))*$D57</f>
        <v>0</v>
      </c>
      <c r="PG57" s="1">
        <f>IF($E57+$I57+$D$7&lt;=PG$22,0,IF(PG$22-$D$7&gt;=$E57,IF(COUNTIF($KZ57:MK57,"&gt;0")&gt;0,VLOOKUP($C57,Input!$A$8:$HV$21,MATCH($OK$21+COUNTIF($KZ57:MK57,"&gt;0"),Input!$A$6:$HV$6,0),FALSE),0),0))*$D57</f>
        <v>0</v>
      </c>
      <c r="PH57" s="1">
        <f>IF($E57+$I57+$D$7&lt;=PH$22,0,IF(PH$22-$D$7&gt;=$E57,IF(COUNTIF($KZ57:ML57,"&gt;0")&gt;0,VLOOKUP($C57,Input!$A$8:$HV$21,MATCH($OK$21+COUNTIF($KZ57:ML57,"&gt;0"),Input!$A$6:$HV$6,0),FALSE),0),0))*$D57</f>
        <v>0</v>
      </c>
      <c r="PI57" s="1">
        <f>IF($E57+$I57+$D$7&lt;=PI$22,0,IF(PI$22-$D$7&gt;=$E57,IF(COUNTIF($KZ57:MM57,"&gt;0")&gt;0,VLOOKUP($C57,Input!$A$8:$HV$21,MATCH($OK$21+COUNTIF($KZ57:MM57,"&gt;0"),Input!$A$6:$HV$6,0),FALSE),0),0))*$D57</f>
        <v>0</v>
      </c>
      <c r="PJ57" s="1">
        <f>IF($E57+$I57+$D$7&lt;=PJ$22,0,IF(PJ$22-$D$7&gt;=$E57,IF(COUNTIF($KZ57:MN57,"&gt;0")&gt;0,VLOOKUP($C57,Input!$A$8:$HV$21,MATCH($OK$21+COUNTIF($KZ57:MN57,"&gt;0"),Input!$A$6:$HV$6,0),FALSE),0),0))*$D57</f>
        <v>0</v>
      </c>
      <c r="PK57" s="1">
        <f>IF($E57+$I57+$D$7&lt;=PK$22,0,IF(PK$22-$D$7&gt;=$E57,IF(COUNTIF($KZ57:MO57,"&gt;0")&gt;0,VLOOKUP($C57,Input!$A$8:$HV$21,MATCH($OK$21+COUNTIF($KZ57:MO57,"&gt;0"),Input!$A$6:$HV$6,0),FALSE),0),0))*$D57</f>
        <v>0</v>
      </c>
      <c r="PL57" s="1">
        <f>IF($E57+$I57+$D$7&lt;=PL$22,0,IF(PL$22-$D$7&gt;=$E57,IF(COUNTIF($KZ57:MP57,"&gt;0")&gt;0,VLOOKUP($C57,Input!$A$8:$HV$21,MATCH($OK$21+COUNTIF($KZ57:MP57,"&gt;0"),Input!$A$6:$HV$6,0),FALSE),0),0))*$D57</f>
        <v>0</v>
      </c>
      <c r="PM57" s="1">
        <f>IF($E57+$I57+$D$7&lt;=PM$22,0,IF(PM$22-$D$7&gt;=$E57,IF(COUNTIF($KZ57:MQ57,"&gt;0")&gt;0,VLOOKUP($C57,Input!$A$8:$HV$21,MATCH($OK$21+COUNTIF($KZ57:MQ57,"&gt;0"),Input!$A$6:$HV$6,0),FALSE),0),0))*$D57</f>
        <v>0</v>
      </c>
      <c r="PN57" s="1">
        <f>IF($E57+$I57+$D$7&lt;=PN$22,0,IF(PN$22-$D$7&gt;=$E57,IF(COUNTIF($KZ57:MR57,"&gt;0")&gt;0,VLOOKUP($C57,Input!$A$8:$HV$21,MATCH($OK$21+COUNTIF($KZ57:MR57,"&gt;0"),Input!$A$6:$HV$6,0),FALSE),0),0))*$D57</f>
        <v>0</v>
      </c>
      <c r="PO57" s="1">
        <f>IF($E57+$I57+$D$7&lt;=PO$22,0,IF(PO$22-$D$7&gt;=$E57,IF(COUNTIF($KZ57:MS57,"&gt;0")&gt;0,VLOOKUP($C57,Input!$A$8:$HV$21,MATCH($OK$21+COUNTIF($KZ57:MS57,"&gt;0"),Input!$A$6:$HV$6,0),FALSE),0),0))*$D57</f>
        <v>0</v>
      </c>
      <c r="PP57" s="1">
        <f>IF($E57+$I57+$D$7&lt;=PP$22,0,IF(PP$22-$D$7&gt;=$E57,IF(COUNTIF($KZ57:MT57,"&gt;0")&gt;0,VLOOKUP($C57,Input!$A$8:$HV$21,MATCH($OK$21+COUNTIF($KZ57:MT57,"&gt;0"),Input!$A$6:$HV$6,0),FALSE),0),0))*$D57</f>
        <v>0</v>
      </c>
      <c r="PQ57" s="1">
        <f>IF($E57+$I57+$D$7&lt;=PQ$22,0,IF(PQ$22-$D$7&gt;=$E57,IF(COUNTIF($KZ57:MU57,"&gt;0")&gt;0,VLOOKUP($C57,Input!$A$8:$HV$21,MATCH($OK$21+COUNTIF($KZ57:MU57,"&gt;0"),Input!$A$6:$HV$6,0),FALSE),0),0))*$D57</f>
        <v>0</v>
      </c>
      <c r="PR57" s="1">
        <f>IF($E57+$I57+$D$7&lt;=PR$22,0,IF(PR$22-$D$7&gt;=$E57,IF(COUNTIF($KZ57:MV57,"&gt;0")&gt;0,VLOOKUP($C57,Input!$A$8:$HV$21,MATCH($OK$21+COUNTIF($KZ57:MV57,"&gt;0"),Input!$A$6:$HV$6,0),FALSE),0),0))*$D57</f>
        <v>0</v>
      </c>
      <c r="PS57" s="1">
        <f>IF($E57+$I57+$D$7&lt;=PS$22,0,IF(PS$22-$D$7&gt;=$E57,IF(COUNTIF($KZ57:MW57,"&gt;0")&gt;0,VLOOKUP($C57,Input!$A$8:$HV$21,MATCH($OK$21+COUNTIF($KZ57:MW57,"&gt;0"),Input!$A$6:$HV$6,0),FALSE),0),0))*$D57</f>
        <v>0</v>
      </c>
      <c r="PT57" s="1">
        <f>IF($E57+$I57+$D$7&lt;=PT$22,0,IF(PT$22-$D$7&gt;=$E57,IF(COUNTIF($KZ57:MX57,"&gt;0")&gt;0,VLOOKUP($C57,Input!$A$8:$HV$21,MATCH($OK$21+COUNTIF($KZ57:MX57,"&gt;0"),Input!$A$6:$HV$6,0),FALSE),0),0))*$D57</f>
        <v>0</v>
      </c>
      <c r="PV57" s="1" t="str">
        <f t="shared" si="211"/>
        <v>2034 MY 40' CNG w Midlife Rebuild {234 Buses}</v>
      </c>
      <c r="PW57" s="1">
        <f t="shared" si="172"/>
        <v>0</v>
      </c>
      <c r="PX57" s="1">
        <f t="shared" si="173"/>
        <v>0</v>
      </c>
      <c r="PY57" s="1">
        <f t="shared" si="174"/>
        <v>0</v>
      </c>
      <c r="PZ57" s="1">
        <f t="shared" si="175"/>
        <v>0</v>
      </c>
      <c r="QA57" s="1">
        <f t="shared" si="176"/>
        <v>0</v>
      </c>
      <c r="QB57" s="1">
        <f t="shared" si="177"/>
        <v>0</v>
      </c>
      <c r="QC57" s="1">
        <f t="shared" si="178"/>
        <v>0</v>
      </c>
      <c r="QD57" s="1">
        <f t="shared" si="179"/>
        <v>0</v>
      </c>
      <c r="QE57" s="1">
        <f t="shared" si="180"/>
        <v>0</v>
      </c>
      <c r="QF57" s="1">
        <f t="shared" si="181"/>
        <v>0</v>
      </c>
      <c r="QG57" s="1">
        <f t="shared" si="182"/>
        <v>0</v>
      </c>
      <c r="QH57" s="1">
        <f t="shared" si="183"/>
        <v>0</v>
      </c>
      <c r="QI57" s="1">
        <f t="shared" si="184"/>
        <v>0</v>
      </c>
      <c r="QJ57" s="1">
        <f t="shared" si="185"/>
        <v>0</v>
      </c>
      <c r="QK57" s="1">
        <f t="shared" si="186"/>
        <v>0</v>
      </c>
      <c r="QL57" s="1">
        <f t="shared" si="187"/>
        <v>0</v>
      </c>
      <c r="QM57" s="1">
        <f t="shared" si="188"/>
        <v>0</v>
      </c>
      <c r="QN57" s="1">
        <f t="shared" si="189"/>
        <v>0</v>
      </c>
      <c r="QO57" s="1">
        <f t="shared" si="190"/>
        <v>184486570.3002564</v>
      </c>
      <c r="QP57" s="1">
        <f t="shared" si="191"/>
        <v>13956542.413018128</v>
      </c>
      <c r="QQ57" s="1">
        <f t="shared" si="192"/>
        <v>13991399.653353909</v>
      </c>
      <c r="QR57" s="1">
        <f t="shared" si="193"/>
        <v>14004459.886187216</v>
      </c>
      <c r="QS57" s="1">
        <f t="shared" si="194"/>
        <v>14006659.569134729</v>
      </c>
      <c r="QT57" s="1">
        <f t="shared" si="195"/>
        <v>14024207.795267776</v>
      </c>
      <c r="QU57" s="1">
        <f t="shared" si="196"/>
        <v>22224480.778285291</v>
      </c>
      <c r="QV57" s="1">
        <f t="shared" si="197"/>
        <v>14042554.898979409</v>
      </c>
      <c r="QW57" s="1">
        <f t="shared" si="198"/>
        <v>14071848.307797136</v>
      </c>
      <c r="QX57" s="1">
        <f t="shared" si="199"/>
        <v>14111006.028821761</v>
      </c>
      <c r="QY57" s="1">
        <f t="shared" si="200"/>
        <v>14158463.952484928</v>
      </c>
      <c r="QZ57" s="1">
        <f t="shared" si="201"/>
        <v>14209510.055102771</v>
      </c>
      <c r="RA57" s="1">
        <f t="shared" si="202"/>
        <v>14246246.934980158</v>
      </c>
      <c r="RB57" s="1">
        <f t="shared" si="203"/>
        <v>14289049.868335636</v>
      </c>
      <c r="RC57" s="1">
        <f t="shared" si="204"/>
        <v>0</v>
      </c>
      <c r="RD57" s="1">
        <f t="shared" si="205"/>
        <v>0</v>
      </c>
      <c r="RE57" s="1">
        <f t="shared" si="206"/>
        <v>0</v>
      </c>
      <c r="RF57" s="1">
        <f t="shared" si="207"/>
        <v>375823000.44200528</v>
      </c>
      <c r="RG57" s="1">
        <f t="shared" si="208"/>
        <v>200336572.04857367</v>
      </c>
      <c r="RH57" s="72"/>
      <c r="RI57" s="37"/>
    </row>
    <row r="58" spans="1:477" x14ac:dyDescent="0.25">
      <c r="A58" s="50"/>
      <c r="B58" s="143"/>
      <c r="C58" s="111" t="s">
        <v>76</v>
      </c>
      <c r="D58" s="108">
        <f t="shared" si="171"/>
        <v>234</v>
      </c>
      <c r="E58" s="110">
        <f t="shared" si="209"/>
        <v>2035</v>
      </c>
      <c r="F58" s="68">
        <f t="shared" si="210"/>
        <v>40000</v>
      </c>
      <c r="G58" s="69">
        <f>VLOOKUP($C58,Input!$A$8:$HV$39,MATCH(G$21,Input!$A$6:$HV$6,0),FALSE)</f>
        <v>2.91</v>
      </c>
      <c r="H58" s="123">
        <f>VLOOKUP($C58,Input!$A$8:$HV$39,MATCH(H$21,Input!$A$6:$HV$6,0),FALSE)</f>
        <v>0</v>
      </c>
      <c r="I58" s="70">
        <f>VLOOKUP($C58,Input!$A$8:$HV$39,MATCH(I$21,Input!$A$6:$HV$6,0),FALSE)</f>
        <v>14</v>
      </c>
      <c r="J58" s="1">
        <f>+IF($E58=J$22,VLOOKUP($C58,Input!$A$8:$AN$39,MATCH(J$21,Input!$A$6:$AN$6,0),FALSE)+$H58,0)*$D58</f>
        <v>0</v>
      </c>
      <c r="K58" s="1">
        <f>+IF($E58=K$22,VLOOKUP($C58,Input!$A$8:$AN$39,MATCH(K$21,Input!$A$6:$AN$6,0),FALSE)+$H58,0)*$D58</f>
        <v>0</v>
      </c>
      <c r="L58" s="1">
        <f>+IF($E58=L$22,VLOOKUP($C58,Input!$A$8:$AN$39,MATCH(L$21,Input!$A$6:$AN$6,0),FALSE)+$H58,0)*$D58</f>
        <v>0</v>
      </c>
      <c r="M58" s="1">
        <f>+IF($E58=M$22,VLOOKUP($C58,Input!$A$8:$AN$39,MATCH(M$21,Input!$A$6:$AN$6,0),FALSE)+$H58,0)*$D58</f>
        <v>0</v>
      </c>
      <c r="N58" s="1">
        <f>+IF($E58=N$22,VLOOKUP($C58,Input!$A$8:$AN$39,MATCH(N$21,Input!$A$6:$AN$6,0),FALSE)+$H58,0)*$D58</f>
        <v>0</v>
      </c>
      <c r="O58" s="1">
        <f>+IF($E58=O$22,VLOOKUP($C58,Input!$A$8:$AN$39,MATCH(O$21,Input!$A$6:$AN$6,0),FALSE)+$H58,0)*$D58</f>
        <v>0</v>
      </c>
      <c r="P58" s="1">
        <f>+IF($E58=P$22,VLOOKUP($C58,Input!$A$8:$AN$39,MATCH(P$21,Input!$A$6:$AN$6,0),FALSE)+$H58,0)*$D58</f>
        <v>0</v>
      </c>
      <c r="Q58" s="1">
        <f>+IF($E58=Q$22,VLOOKUP($C58,Input!$A$8:$AN$39,MATCH(Q$21,Input!$A$6:$AN$6,0),FALSE)+$H58,0)*$D58</f>
        <v>0</v>
      </c>
      <c r="R58" s="1">
        <f>+IF($E58=R$22,VLOOKUP($C58,Input!$A$8:$AN$39,MATCH(R$21,Input!$A$6:$AN$6,0),FALSE)+$H58,0)*$D58</f>
        <v>0</v>
      </c>
      <c r="S58" s="1">
        <f>+IF($E58=S$22,VLOOKUP($C58,Input!$A$8:$AN$39,MATCH(S$21,Input!$A$6:$AN$6,0),FALSE)+$H58,0)*$D58</f>
        <v>0</v>
      </c>
      <c r="T58" s="1">
        <f>+IF($E58=T$22,VLOOKUP($C58,Input!$A$8:$AN$39,MATCH(T$21,Input!$A$6:$AN$6,0),FALSE)+$H58,0)*$D58</f>
        <v>0</v>
      </c>
      <c r="U58" s="1">
        <f>+IF($E58=U$22,VLOOKUP($C58,Input!$A$8:$AN$39,MATCH(U$21,Input!$A$6:$AN$6,0),FALSE)+$H58,0)*$D58</f>
        <v>0</v>
      </c>
      <c r="V58" s="1">
        <f>+IF($E58=V$22,VLOOKUP($C58,Input!$A$8:$AN$39,MATCH(V$21,Input!$A$6:$AN$6,0),FALSE)+$H58,0)*$D58</f>
        <v>0</v>
      </c>
      <c r="W58" s="1">
        <f>+IF($E58=W$22,VLOOKUP($C58,Input!$A$8:$AN$39,MATCH(W$21,Input!$A$6:$AN$6,0),FALSE)+$H58,0)*$D58</f>
        <v>0</v>
      </c>
      <c r="X58" s="1">
        <f>+IF($E58=X$22,VLOOKUP($C58,Input!$A$8:$AN$39,MATCH(X$21,Input!$A$6:$AN$6,0),FALSE)+$H58,0)*$D58</f>
        <v>0</v>
      </c>
      <c r="Y58" s="1">
        <f>+IF($E58=Y$22,VLOOKUP($C58,Input!$A$8:$AN$39,MATCH(Y$21,Input!$A$6:$AN$6,0),FALSE)+$H58,0)*$D58</f>
        <v>0</v>
      </c>
      <c r="Z58" s="1">
        <f>+IF($E58=Z$22,VLOOKUP($C58,Input!$A$8:$AN$39,MATCH(Z$21,Input!$A$6:$AN$6,0),FALSE)+$H58,0)*$D58</f>
        <v>0</v>
      </c>
      <c r="AA58" s="1">
        <f>+IF($E58=AA$22,VLOOKUP($C58,Input!$A$8:$AN$39,MATCH(AA$21,Input!$A$6:$AN$6,0),FALSE)+$H58,0)*$D58</f>
        <v>0</v>
      </c>
      <c r="AB58" s="1">
        <f>+IF($E58=AB$22,VLOOKUP($C58,Input!$A$8:$AN$39,MATCH(AB$21,Input!$A$6:$AN$6,0),FALSE)+$H58,0)*$D58</f>
        <v>0</v>
      </c>
      <c r="AC58" s="1">
        <f>+IF($E58=AC$22,VLOOKUP($C58,Input!$A$8:$AN$39,MATCH(AC$21,Input!$A$6:$AN$6,0),FALSE)+$H58,0)*$D58</f>
        <v>170047541.73044902</v>
      </c>
      <c r="AD58" s="1">
        <f>+IF($E58=AD$22,VLOOKUP($C58,Input!$A$8:$AN$39,MATCH(AD$21,Input!$A$6:$AN$6,0),FALSE)+$H58,0)*$D58</f>
        <v>0</v>
      </c>
      <c r="AE58" s="1">
        <f>+IF($E58=AE$22,VLOOKUP($C58,Input!$A$8:$AN$39,MATCH(AE$21,Input!$A$6:$AN$6,0),FALSE)+$H58,0)*$D58</f>
        <v>0</v>
      </c>
      <c r="AF58" s="1">
        <f>+IF($E58=AF$22,VLOOKUP($C58,Input!$A$8:$AN$39,MATCH(AF$21,Input!$A$6:$AN$6,0),FALSE)+$H58,0)*$D58</f>
        <v>0</v>
      </c>
      <c r="AG58" s="1">
        <f>+IF($E58=AG$22,VLOOKUP($C58,Input!$A$8:$AN$39,MATCH(AG$21,Input!$A$6:$AN$6,0),FALSE)+$H58,0)*$D58</f>
        <v>0</v>
      </c>
      <c r="AH58" s="1">
        <f>+IF($E58=AH$22,VLOOKUP($C58,Input!$A$8:$AN$39,MATCH(AH$21,Input!$A$6:$AN$6,0),FALSE)+$H58,0)*$D58</f>
        <v>0</v>
      </c>
      <c r="AI58" s="1">
        <f>+IF($E58=AI$22,VLOOKUP($C58,Input!$A$8:$AN$39,MATCH(AI$21,Input!$A$6:$AN$6,0),FALSE)+$H58,0)*$D58</f>
        <v>0</v>
      </c>
      <c r="AJ58" s="1">
        <f>+IF($E58=AJ$22,VLOOKUP($C58,Input!$A$8:$AN$39,MATCH(AJ$21,Input!$A$6:$AN$6,0),FALSE)+$H58,0)*$D58</f>
        <v>0</v>
      </c>
      <c r="AK58" s="1">
        <f>+IF($E58=AK$22,VLOOKUP($C58,Input!$A$8:$AN$39,MATCH(AK$21,Input!$A$6:$AN$6,0),FALSE)+$H58,0)*$D58</f>
        <v>0</v>
      </c>
      <c r="AL58" s="1">
        <f>+IF($E58=AL$22,VLOOKUP($C58,Input!$A$8:$AN$39,MATCH(AL$21,Input!$A$6:$AN$6,0),FALSE)+$H58,0)*$D58</f>
        <v>0</v>
      </c>
      <c r="AM58" s="1">
        <f>+IF($E58=AM$22,VLOOKUP($C58,Input!$A$8:$AN$39,MATCH(AM$21,Input!$A$6:$AN$6,0),FALSE)+$H58,0)*$D58</f>
        <v>0</v>
      </c>
      <c r="AN58" s="1">
        <f>+IF($E58=AN$22,VLOOKUP($C58,Input!$A$8:$AN$39,MATCH(AN$21,Input!$A$6:$AN$6,0),FALSE)+$H58,0)*$D58</f>
        <v>0</v>
      </c>
      <c r="AO58" s="1">
        <f>+IF($E58=AO$22,VLOOKUP($C58,Input!$A$8:$AN$39,MATCH(AO$21,Input!$A$6:$AN$6,0),FALSE)+$H58,0)*$D58</f>
        <v>0</v>
      </c>
      <c r="AP58" s="1">
        <f>+IF($E58=AP$22,VLOOKUP($C58,Input!$A$8:$AN$39,MATCH(AP$21,Input!$A$6:$AN$6,0),FALSE)+$H58,0)*$D58</f>
        <v>0</v>
      </c>
      <c r="AQ58" s="1">
        <f>+IF($E58=AQ$22,VLOOKUP($C58,Input!$A$8:$AN$39,MATCH(AQ$21,Input!$A$6:$AN$6,0),FALSE)+$H58,0)*$D58</f>
        <v>0</v>
      </c>
      <c r="AR58" s="1">
        <f>+IF($E58=AR$22,VLOOKUP($C58,Input!$A$8:$AN$39,MATCH(AR$21,Input!$A$6:$AN$6,0),FALSE)+$H58,0)*$D58</f>
        <v>0</v>
      </c>
      <c r="AT58" t="str">
        <f>VLOOKUP($C58,Input!$A$8:$HV$39,MATCH(AT$21,Input!$A$6:$HV$6,0),FALSE)</f>
        <v>Parts and administrative cost</v>
      </c>
      <c r="AU58" s="1">
        <f>+IF($E58=AU$22,VLOOKUP($C58,Input!$A$8:$HV$39,MATCH(AU$21,Input!$A$6:$HV$6,0),FALSE),0)*$D58</f>
        <v>0</v>
      </c>
      <c r="AV58" s="1">
        <f>+IF($E58=AV$22,VLOOKUP($C58,Input!$A$8:$HV$39,MATCH(AV$21,Input!$A$6:$HV$6,0),FALSE),0)*$D58</f>
        <v>0</v>
      </c>
      <c r="AW58" s="1">
        <f>+IF($E58=AW$22,VLOOKUP($C58,Input!$A$8:$HV$39,MATCH(AW$21,Input!$A$6:$HV$6,0),FALSE),0)*$D58</f>
        <v>0</v>
      </c>
      <c r="AX58" s="1">
        <f>+IF($E58=AX$22,VLOOKUP($C58,Input!$A$8:$HV$39,MATCH(AX$21,Input!$A$6:$HV$6,0),FALSE),0)*$D58</f>
        <v>0</v>
      </c>
      <c r="AY58" s="1">
        <f>+IF($E58=AY$22,VLOOKUP($C58,Input!$A$8:$HV$39,MATCH(AY$21,Input!$A$6:$HV$6,0),FALSE),0)*$D58</f>
        <v>0</v>
      </c>
      <c r="AZ58" s="1">
        <f>+IF($E58=AZ$22,VLOOKUP($C58,Input!$A$8:$HV$39,MATCH(AZ$21,Input!$A$6:$HV$6,0),FALSE),0)*$D58</f>
        <v>0</v>
      </c>
      <c r="BA58" s="1">
        <f>+IF($E58=BA$22,VLOOKUP($C58,Input!$A$8:$HV$39,MATCH(BA$21,Input!$A$6:$HV$6,0),FALSE),0)*$D58</f>
        <v>0</v>
      </c>
      <c r="BB58" s="1">
        <f>+IF($E58=BB$22,VLOOKUP($C58,Input!$A$8:$HV$39,MATCH(BB$21,Input!$A$6:$HV$6,0),FALSE),0)*$D58</f>
        <v>0</v>
      </c>
      <c r="BC58" s="1">
        <f>+IF($E58=BC$22,VLOOKUP($C58,Input!$A$8:$HV$39,MATCH(BC$21,Input!$A$6:$HV$6,0),FALSE),0)*$D58</f>
        <v>0</v>
      </c>
      <c r="BD58" s="1">
        <f>+IF($E58=BD$22,VLOOKUP($C58,Input!$A$8:$HV$39,MATCH(BD$21,Input!$A$6:$HV$6,0),FALSE),0)*$D58</f>
        <v>0</v>
      </c>
      <c r="BE58" s="1">
        <f>+IF($E58=BE$22,VLOOKUP($C58,Input!$A$8:$HV$39,MATCH(BE$21,Input!$A$6:$HV$6,0),FALSE),0)*$D58</f>
        <v>0</v>
      </c>
      <c r="BF58" s="1">
        <f>+IF($E58=BF$22,VLOOKUP($C58,Input!$A$8:$HV$39,MATCH(BF$21,Input!$A$6:$HV$6,0),FALSE),0)*$D58</f>
        <v>0</v>
      </c>
      <c r="BG58" s="1">
        <f>+IF($E58=BG$22,VLOOKUP($C58,Input!$A$8:$HV$39,MATCH(BG$21,Input!$A$6:$HV$6,0),FALSE),0)*$D58</f>
        <v>0</v>
      </c>
      <c r="BH58" s="1">
        <f>+IF($E58=BH$22,VLOOKUP($C58,Input!$A$8:$HV$39,MATCH(BH$21,Input!$A$6:$HV$6,0),FALSE),0)*$D58</f>
        <v>0</v>
      </c>
      <c r="BI58" s="1">
        <f>+IF($E58=BI$22,VLOOKUP($C58,Input!$A$8:$HV$39,MATCH(BI$21,Input!$A$6:$HV$6,0),FALSE),0)*$D58</f>
        <v>0</v>
      </c>
      <c r="BJ58" s="1">
        <f>+IF($E58=BJ$22,VLOOKUP($C58,Input!$A$8:$HV$39,MATCH(BJ$21,Input!$A$6:$HV$6,0),FALSE),0)*$D58</f>
        <v>0</v>
      </c>
      <c r="BK58" s="1">
        <f>+IF($E58=BK$22,VLOOKUP($C58,Input!$A$8:$HV$39,MATCH(BK$21,Input!$A$6:$HV$6,0),FALSE),0)*$D58</f>
        <v>0</v>
      </c>
      <c r="BL58" s="1">
        <f>+IF($E58=BL$22,VLOOKUP($C58,Input!$A$8:$HV$39,MATCH(BL$21,Input!$A$6:$HV$6,0),FALSE),0)*$D58</f>
        <v>0</v>
      </c>
      <c r="BM58" s="1">
        <f>+IF($E58=BM$22,VLOOKUP($C58,Input!$A$8:$HV$39,MATCH(BM$21,Input!$A$6:$HV$6,0),FALSE),0)*$D58</f>
        <v>0</v>
      </c>
      <c r="BN58" s="1">
        <f>+IF($E58=BN$22,VLOOKUP($C58,Input!$A$8:$HV$39,MATCH(BN$21,Input!$A$6:$HV$6,0),FALSE),0)*$D58</f>
        <v>4251188.5432612263</v>
      </c>
      <c r="BO58" s="1">
        <f>+IF($E58=BO$22,VLOOKUP($C58,Input!$A$8:$HV$39,MATCH(BO$21,Input!$A$6:$HV$6,0),FALSE),0)*$D58</f>
        <v>0</v>
      </c>
      <c r="BP58" s="1">
        <f>+IF($E58=BP$22,VLOOKUP($C58,Input!$A$8:$HV$39,MATCH(BP$21,Input!$A$6:$HV$6,0),FALSE),0)*$D58</f>
        <v>0</v>
      </c>
      <c r="BQ58" s="1">
        <f>+IF($E58=BQ$22,VLOOKUP($C58,Input!$A$8:$HV$39,MATCH(BQ$21,Input!$A$6:$HV$6,0),FALSE),0)*$D58</f>
        <v>0</v>
      </c>
      <c r="BR58" s="1">
        <f>+IF($E58=BR$22,VLOOKUP($C58,Input!$A$8:$HV$39,MATCH(BR$21,Input!$A$6:$HV$6,0),FALSE),0)*$D58</f>
        <v>0</v>
      </c>
      <c r="BS58" s="1">
        <f>+IF($E58=BS$22,VLOOKUP($C58,Input!$A$8:$HV$39,MATCH(BS$21,Input!$A$6:$HV$6,0),FALSE),0)*$D58</f>
        <v>0</v>
      </c>
      <c r="BT58" s="1">
        <f>+IF($E58=BT$22,VLOOKUP($C58,Input!$A$8:$HV$39,MATCH(BT$21,Input!$A$6:$HV$6,0),FALSE),0)*$D58</f>
        <v>0</v>
      </c>
      <c r="BU58" s="1">
        <f>+IF($E58=BU$22,VLOOKUP($C58,Input!$A$8:$HV$39,MATCH(BU$21,Input!$A$6:$HV$6,0),FALSE),0)*$D58</f>
        <v>0</v>
      </c>
      <c r="BV58" s="1">
        <f>+IF($E58=BV$22,VLOOKUP($C58,Input!$A$8:$HV$39,MATCH(BV$21,Input!$A$6:$HV$6,0),FALSE),0)*$D58</f>
        <v>0</v>
      </c>
      <c r="BW58" s="1">
        <f>+IF($E58=BW$22,VLOOKUP($C58,Input!$A$8:$HV$39,MATCH(BW$21,Input!$A$6:$HV$6,0),FALSE),0)*$D58</f>
        <v>0</v>
      </c>
      <c r="BX58" s="1">
        <f>+IF($E58=BX$22,VLOOKUP($C58,Input!$A$8:$HV$39,MATCH(BX$21,Input!$A$6:$HV$6,0),FALSE),0)*$D58</f>
        <v>0</v>
      </c>
      <c r="BY58" s="1">
        <f>+IF($E58=BY$22,VLOOKUP($C58,Input!$A$8:$HV$39,MATCH(BY$21,Input!$A$6:$HV$6,0),FALSE),0)*$D58</f>
        <v>0</v>
      </c>
      <c r="BZ58" s="1">
        <f>+IF($E58=BZ$22,VLOOKUP($C58,Input!$A$8:$HV$39,MATCH(BZ$21,Input!$A$6:$HV$6,0),FALSE),0)*$D58</f>
        <v>0</v>
      </c>
      <c r="CA58" s="1">
        <f>+IF($E58=CA$22,VLOOKUP($C58,Input!$A$8:$HV$39,MATCH(CA$21,Input!$A$6:$HV$6,0),FALSE),0)*$D58</f>
        <v>0</v>
      </c>
      <c r="CB58" s="1">
        <f>+IF($E58=CB$22,VLOOKUP($C58,Input!$A$8:$HV$39,MATCH(CB$21,Input!$A$6:$HV$6,0),FALSE),0)*$D58</f>
        <v>0</v>
      </c>
      <c r="CC58" s="1">
        <f>+IF($E58=CC$22,VLOOKUP($C58,Input!$A$8:$HV$39,MATCH(CC$21,Input!$A$6:$HV$6,0),FALSE),0)*$D58</f>
        <v>0</v>
      </c>
      <c r="CE58" t="str">
        <f>VLOOKUP($C58,Input!$A$8:$HV$39,MATCH(CE$21,Input!$A$6:$HV$6,0),FALSE)</f>
        <v>Engine Rebuild @ 7 Yr</v>
      </c>
      <c r="CF58" s="1">
        <f>IF($E58+$I58+$D$7&lt;=CF$22,0,IF(CF$22-$D$7&gt;=$E58,IF(COUNTIF($KZ58:LP58,"&gt;0")&gt;0,VLOOKUP($C58,Input!$A$8:$HV$21,MATCH($CE$21+COUNTIF($KZ58:LP58,"&gt;0"),Input!$A$6:$HV$6,0),FALSE),0),0))*$D58</f>
        <v>0</v>
      </c>
      <c r="CG58" s="1">
        <f>IF($E58+$I58+$D$7&lt;=CG$22,0,IF(CG$22-$D$7&gt;=$E58,IF(COUNTIF($KZ58:LQ58,"&gt;0")&gt;0,VLOOKUP($C58,Input!$A$8:$HV$21,MATCH($CE$21+COUNTIF($KZ58:LQ58,"&gt;0"),Input!$A$6:$HV$6,0),FALSE),0),0))*$D58</f>
        <v>0</v>
      </c>
      <c r="CH58" s="1">
        <f>IF($E58+$I58+$D$7&lt;=CH$22,0,IF(CH$22-$D$7&gt;=$E58,IF(COUNTIF($KZ58:LR58,"&gt;0")&gt;0,VLOOKUP($C58,Input!$A$8:$HV$21,MATCH($CE$21+COUNTIF($KZ58:LR58,"&gt;0"),Input!$A$6:$HV$6,0),FALSE),0),0))*$D58</f>
        <v>0</v>
      </c>
      <c r="CI58" s="1">
        <f>IF($E58+$I58+$D$7&lt;=CI$22,0,IF(CI$22-$D$7&gt;=$E58,IF(COUNTIF($KZ58:LS58,"&gt;0")&gt;0,VLOOKUP($C58,Input!$A$8:$HV$21,MATCH($CE$21+COUNTIF($KZ58:LS58,"&gt;0"),Input!$A$6:$HV$6,0),FALSE),0),0))*$D58</f>
        <v>0</v>
      </c>
      <c r="CJ58" s="1">
        <f>IF($E58+$I58+$D$7&lt;=CJ$22,0,IF(CJ$22-$D$7&gt;=$E58,IF(COUNTIF($KZ58:LT58,"&gt;0")&gt;0,VLOOKUP($C58,Input!$A$8:$HV$21,MATCH($CE$21+COUNTIF($KZ58:LT58,"&gt;0"),Input!$A$6:$HV$6,0),FALSE),0),0))*$D58</f>
        <v>0</v>
      </c>
      <c r="CK58" s="1">
        <f>IF($E58+$I58+$D$7&lt;=CK$22,0,IF(CK$22-$D$7&gt;=$E58,IF(COUNTIF($KZ58:LU58,"&gt;0")&gt;0,VLOOKUP($C58,Input!$A$8:$HV$21,MATCH($CE$21+COUNTIF($KZ58:LU58,"&gt;0"),Input!$A$6:$HV$6,0),FALSE),0),0))*$D58</f>
        <v>0</v>
      </c>
      <c r="CL58" s="1">
        <f>IF($E58+$I58+$D$7&lt;=CL$22,0,IF(CL$22-$D$7&gt;=$E58,IF(COUNTIF($KZ58:LV58,"&gt;0")&gt;0,VLOOKUP($C58,Input!$A$8:$HV$21,MATCH($CE$21+COUNTIF($KZ58:LV58,"&gt;0"),Input!$A$6:$HV$6,0),FALSE),0),0))*$D58</f>
        <v>0</v>
      </c>
      <c r="CM58" s="1">
        <f>IF($E58+$I58+$D$7&lt;=CM$22,0,IF(CM$22-$D$7&gt;=$E58,IF(COUNTIF($KZ58:LW58,"&gt;0")&gt;0,VLOOKUP($C58,Input!$A$8:$HV$21,MATCH($CE$21+COUNTIF($KZ58:LW58,"&gt;0"),Input!$A$6:$HV$6,0),FALSE),0),0))*$D58</f>
        <v>0</v>
      </c>
      <c r="CN58" s="1">
        <f>IF($E58+$I58+$D$7&lt;=CN$22,0,IF(CN$22-$D$7&gt;=$E58,IF(COUNTIF($KZ58:LX58,"&gt;0")&gt;0,VLOOKUP($C58,Input!$A$8:$HV$21,MATCH($CE$21+COUNTIF($KZ58:LX58,"&gt;0"),Input!$A$6:$HV$6,0),FALSE),0),0))*$D58</f>
        <v>0</v>
      </c>
      <c r="CO58" s="1">
        <f>IF($E58+$I58+$D$7&lt;=CO$22,0,IF(CO$22-$D$7&gt;=$E58,IF(COUNTIF($KZ58:LY58,"&gt;0")&gt;0,VLOOKUP($C58,Input!$A$8:$HV$21,MATCH($CE$21+COUNTIF($KZ58:LY58,"&gt;0"),Input!$A$6:$HV$6,0),FALSE),0),0))*$D58</f>
        <v>0</v>
      </c>
      <c r="CP58" s="1">
        <f>IF($E58+$I58+$D$7&lt;=CP$22,0,IF(CP$22-$D$7&gt;=$E58,IF(COUNTIF($KZ58:LZ58,"&gt;0")&gt;0,VLOOKUP($C58,Input!$A$8:$HV$21,MATCH($CE$21+COUNTIF($KZ58:LZ58,"&gt;0"),Input!$A$6:$HV$6,0),FALSE),0),0))*$D58</f>
        <v>0</v>
      </c>
      <c r="CQ58" s="1">
        <f>IF($E58+$I58+$D$7&lt;=CQ$22,0,IF(CQ$22-$D$7&gt;=$E58,IF(COUNTIF($KZ58:MA58,"&gt;0")&gt;0,VLOOKUP($C58,Input!$A$8:$HV$21,MATCH($CE$21+COUNTIF($KZ58:MA58,"&gt;0"),Input!$A$6:$HV$6,0),FALSE),0),0))*$D58</f>
        <v>0</v>
      </c>
      <c r="CR58" s="1">
        <f>IF($E58+$I58+$D$7&lt;=CR$22,0,IF(CR$22-$D$7&gt;=$E58,IF(COUNTIF($KZ58:MB58,"&gt;0")&gt;0,VLOOKUP($C58,Input!$A$8:$HV$21,MATCH($CE$21+COUNTIF($KZ58:MB58,"&gt;0"),Input!$A$6:$HV$6,0),FALSE),0),0))*$D58</f>
        <v>0</v>
      </c>
      <c r="CS58" s="1">
        <f>IF($E58+$I58+$D$7&lt;=CS$22,0,IF(CS$22-$D$7&gt;=$E58,IF(COUNTIF($KZ58:MC58,"&gt;0")&gt;0,VLOOKUP($C58,Input!$A$8:$HV$21,MATCH($CE$21+COUNTIF($KZ58:MC58,"&gt;0"),Input!$A$6:$HV$6,0),FALSE),0),0))*$D58</f>
        <v>0</v>
      </c>
      <c r="CT58" s="1">
        <f>IF($E58+$I58+$D$7&lt;=CT$22,0,IF(CT$22-$D$7&gt;=$E58,IF(COUNTIF($KZ58:MD58,"&gt;0")&gt;0,VLOOKUP($C58,Input!$A$8:$HV$21,MATCH($CE$21+COUNTIF($KZ58:MD58,"&gt;0"),Input!$A$6:$HV$6,0),FALSE),0),0))*$D58</f>
        <v>0</v>
      </c>
      <c r="CU58" s="1">
        <f>IF($E58+$I58+$D$7&lt;=CU$22,0,IF(CU$22-$D$7&gt;=$E58,IF(COUNTIF($KZ58:ME58,"&gt;0")&gt;0,VLOOKUP($C58,Input!$A$8:$HV$21,MATCH($CE$21+COUNTIF($KZ58:ME58,"&gt;0"),Input!$A$6:$HV$6,0),FALSE),0),0))*$D58</f>
        <v>0</v>
      </c>
      <c r="CV58" s="1">
        <f>IF($E58+$I58+$D$7&lt;=CV$22,0,IF(CV$22-$D$7&gt;=$E58,IF(COUNTIF($KZ58:MF58,"&gt;0")&gt;0,VLOOKUP($C58,Input!$A$8:$HV$21,MATCH($CE$21+COUNTIF($KZ58:MF58,"&gt;0"),Input!$A$6:$HV$6,0),FALSE),0),0))*$D58</f>
        <v>0</v>
      </c>
      <c r="CW58" s="1">
        <f>IF($E58+$I58+$D$7&lt;=CW$22,0,IF(CW$22-$D$7&gt;=$E58,IF(COUNTIF($KZ58:MG58,"&gt;0")&gt;0,VLOOKUP($C58,Input!$A$8:$HV$21,MATCH($CE$21+COUNTIF($KZ58:MG58,"&gt;0"),Input!$A$6:$HV$6,0),FALSE),0),0))*$D58</f>
        <v>0</v>
      </c>
      <c r="CX58" s="1">
        <f>IF($E58+$I58+$D$7&lt;=CX$22,0,IF(CX$22-$D$7&gt;=$E58,IF(COUNTIF($KZ58:MH58,"&gt;0")&gt;0,VLOOKUP($C58,Input!$A$8:$HV$21,MATCH($CE$21+COUNTIF($KZ58:MH58,"&gt;0"),Input!$A$6:$HV$6,0),FALSE),0),0))*$D58</f>
        <v>0</v>
      </c>
      <c r="CY58" s="1">
        <f>IF($E58+$I58+$D$7&lt;=CY$22,0,IF(CY$22-$D$7&gt;=$E58,IF(COUNTIF($KZ58:MI58,"&gt;0")&gt;0,VLOOKUP($C58,Input!$A$8:$HV$21,MATCH($CE$21+COUNTIF($KZ58:MI58,"&gt;0"),Input!$A$6:$HV$6,0),FALSE),0),0))*$D58</f>
        <v>0</v>
      </c>
      <c r="CZ58" s="1">
        <f>IF($E58+$I58+$D$7&lt;=CZ$22,0,IF(CZ$22-$D$7&gt;=$E58,IF(COUNTIF($KZ58:MJ58,"&gt;0")&gt;0,VLOOKUP($C58,Input!$A$8:$HV$21,MATCH($CE$21+COUNTIF($KZ58:MJ58,"&gt;0"),Input!$A$6:$HV$6,0),FALSE),0),0))*$D58</f>
        <v>0</v>
      </c>
      <c r="DA58" s="1">
        <f>IF($E58+$I58+$D$7&lt;=DA$22,0,IF(DA$22-$D$7&gt;=$E58,IF(COUNTIF($KZ58:MK58,"&gt;0")&gt;0,VLOOKUP($C58,Input!$A$8:$HV$21,MATCH($CE$21+COUNTIF($KZ58:MK58,"&gt;0"),Input!$A$6:$HV$6,0),FALSE),0),0))*$D58</f>
        <v>0</v>
      </c>
      <c r="DB58" s="1">
        <f>IF($E58+$I58+$D$7&lt;=DB$22,0,IF(DB$22-$D$7&gt;=$E58,IF(COUNTIF($KZ58:ML58,"&gt;0")&gt;0,VLOOKUP($C58,Input!$A$8:$HV$21,MATCH($CE$21+COUNTIF($KZ58:ML58,"&gt;0"),Input!$A$6:$HV$6,0),FALSE),0),0))*$D58</f>
        <v>0</v>
      </c>
      <c r="DC58" s="1">
        <f>IF($E58+$I58+$D$7&lt;=DC$22,0,IF(DC$22-$D$7&gt;=$E58,IF(COUNTIF($KZ58:MM58,"&gt;0")&gt;0,VLOOKUP($C58,Input!$A$8:$HV$21,MATCH($CE$21+COUNTIF($KZ58:MM58,"&gt;0"),Input!$A$6:$HV$6,0),FALSE),0),0))*$D58</f>
        <v>0</v>
      </c>
      <c r="DD58" s="1">
        <f>IF($E58+$I58+$D$7&lt;=DD$22,0,IF(DD$22-$D$7&gt;=$E58,IF(COUNTIF($KZ58:MN58,"&gt;0")&gt;0,VLOOKUP($C58,Input!$A$8:$HV$21,MATCH($CE$21+COUNTIF($KZ58:MN58,"&gt;0"),Input!$A$6:$HV$6,0),FALSE),0),0))*$D58</f>
        <v>0</v>
      </c>
      <c r="DE58" s="1">
        <f>IF($E58+$I58+$D$7&lt;=DE$22,0,IF(DE$22-$D$7&gt;=$E58,IF(COUNTIF($KZ58:MO58,"&gt;0")&gt;0,VLOOKUP($C58,Input!$A$8:$HV$21,MATCH($CE$21+COUNTIF($KZ58:MO58,"&gt;0"),Input!$A$6:$HV$6,0),FALSE),0),0))*$D58</f>
        <v>8190000</v>
      </c>
      <c r="DF58" s="1">
        <f>IF($E58+$I58+$D$7&lt;=DF$22,0,IF(DF$22-$D$7&gt;=$E58,IF(COUNTIF($KZ58:MP58,"&gt;0")&gt;0,VLOOKUP($C58,Input!$A$8:$HV$21,MATCH($CE$21+COUNTIF($KZ58:MP58,"&gt;0"),Input!$A$6:$HV$6,0),FALSE),0),0))*$D58</f>
        <v>0</v>
      </c>
      <c r="DG58" s="1">
        <f>IF($E58+$I58+$D$7&lt;=DG$22,0,IF(DG$22-$D$7&gt;=$E58,IF(COUNTIF($KZ58:MQ58,"&gt;0")&gt;0,VLOOKUP($C58,Input!$A$8:$HV$21,MATCH($CE$21+COUNTIF($KZ58:MQ58,"&gt;0"),Input!$A$6:$HV$6,0),FALSE),0),0))*$D58</f>
        <v>0</v>
      </c>
      <c r="DH58" s="1">
        <f>IF($E58+$I58+$D$7&lt;=DH$22,0,IF(DH$22-$D$7&gt;=$E58,IF(COUNTIF($KZ58:MR58,"&gt;0")&gt;0,VLOOKUP($C58,Input!$A$8:$HV$21,MATCH($CE$21+COUNTIF($KZ58:MR58,"&gt;0"),Input!$A$6:$HV$6,0),FALSE),0),0))*$D58</f>
        <v>0</v>
      </c>
      <c r="DI58" s="1">
        <f>IF($E58+$I58+$D$7&lt;=DI$22,0,IF(DI$22-$D$7&gt;=$E58,IF(COUNTIF($KZ58:MS58,"&gt;0")&gt;0,VLOOKUP($C58,Input!$A$8:$HV$21,MATCH($CE$21+COUNTIF($KZ58:MS58,"&gt;0"),Input!$A$6:$HV$6,0),FALSE),0),0))*$D58</f>
        <v>0</v>
      </c>
      <c r="DJ58" s="1">
        <f>IF($E58+$I58+$D$7&lt;=DJ$22,0,IF(DJ$22-$D$7&gt;=$E58,IF(COUNTIF($KZ58:MT58,"&gt;0")&gt;0,VLOOKUP($C58,Input!$A$8:$HV$21,MATCH($CE$21+COUNTIF($KZ58:MT58,"&gt;0"),Input!$A$6:$HV$6,0),FALSE),0),0))*$D58</f>
        <v>0</v>
      </c>
      <c r="DK58" s="1">
        <f>IF($E58+$I58+$D$7&lt;=DK$22,0,IF(DK$22-$D$7&gt;=$E58,IF(COUNTIF($KZ58:MU58,"&gt;0")&gt;0,VLOOKUP($C58,Input!$A$8:$HV$21,MATCH($CE$21+COUNTIF($KZ58:MU58,"&gt;0"),Input!$A$6:$HV$6,0),FALSE),0),0))*$D58</f>
        <v>0</v>
      </c>
      <c r="DL58" s="1">
        <f>IF($E58+$I58+$D$7&lt;=DL$22,0,IF(DL$22-$D$7&gt;=$E58,IF(COUNTIF($KZ58:MV58,"&gt;0")&gt;0,VLOOKUP($C58,Input!$A$8:$HV$21,MATCH($CE$21+COUNTIF($KZ58:MV58,"&gt;0"),Input!$A$6:$HV$6,0),FALSE),0),0))*$D58</f>
        <v>0</v>
      </c>
      <c r="DM58" s="1">
        <f>IF($E58+$I58+$D$7&lt;=DM$22,0,IF(DM$22-$D$7&gt;=$E58,IF(COUNTIF($KZ58:MW58,"&gt;0")&gt;0,VLOOKUP($C58,Input!$A$8:$HV$21,MATCH($CE$21+COUNTIF($KZ58:MW58,"&gt;0"),Input!$A$6:$HV$6,0),FALSE),0),0))*$D58</f>
        <v>0</v>
      </c>
      <c r="DN58" s="1">
        <f>IF($E58+$I58+$D$7&lt;=DN$22,0,IF(DN$22-$D$7&gt;=$E58,IF(COUNTIF($KZ58:MX58,"&gt;0")&gt;0,VLOOKUP($C58,Input!$A$8:$HV$21,MATCH($CE$21+COUNTIF($KZ58:MX58,"&gt;0"),Input!$A$6:$HV$6,0),FALSE),0),0))*$D58</f>
        <v>0</v>
      </c>
      <c r="DP58" t="str">
        <f>+VLOOKUP($C58,Input!$A$8:$GZ$39,MATCH(DP$21,Input!$A$6:$GZ$6,0),FALSE)</f>
        <v>Bus Maintenance at 0.85/mile</v>
      </c>
      <c r="DQ58" s="1">
        <f>IF($E58+$I58+$D$7&lt;=DQ$22,0,IF(DQ$22-$D$7&gt;=$E58,IF(COUNTIF($KZ58:LP58,"&gt;0")&gt;0,VLOOKUP($C58,Input!$A$8:$HV$21,MATCH($DP$21+COUNTIF($KZ58:LP58,"&gt;0"),Input!$A$6:$HV$6,0),FALSE),0),0))*$D58*$F58</f>
        <v>0</v>
      </c>
      <c r="DR58" s="1">
        <f>IF($E58+$I58+$D$7&lt;=DR$22,0,IF(DR$22-$D$7&gt;=$E58,IF(COUNTIF($KZ58:LQ58,"&gt;0")&gt;0,VLOOKUP($C58,Input!$A$8:$HV$21,MATCH($DP$21+COUNTIF($KZ58:LQ58,"&gt;0"),Input!$A$6:$HV$6,0),FALSE),0),0))*$D58*$F58</f>
        <v>0</v>
      </c>
      <c r="DS58" s="1">
        <f>IF($E58+$I58+$D$7&lt;=DS$22,0,IF(DS$22-$D$7&gt;=$E58,IF(COUNTIF($KZ58:LR58,"&gt;0")&gt;0,VLOOKUP($C58,Input!$A$8:$HV$21,MATCH($DP$21+COUNTIF($KZ58:LR58,"&gt;0"),Input!$A$6:$HV$6,0),FALSE),0),0))*$D58*$F58</f>
        <v>0</v>
      </c>
      <c r="DT58" s="1">
        <f>IF($E58+$I58+$D$7&lt;=DT$22,0,IF(DT$22-$D$7&gt;=$E58,IF(COUNTIF($KZ58:LS58,"&gt;0")&gt;0,VLOOKUP($C58,Input!$A$8:$HV$21,MATCH($DP$21+COUNTIF($KZ58:LS58,"&gt;0"),Input!$A$6:$HV$6,0),FALSE),0),0))*$D58*$F58</f>
        <v>0</v>
      </c>
      <c r="DU58" s="1">
        <f>IF($E58+$I58+$D$7&lt;=DU$22,0,IF(DU$22-$D$7&gt;=$E58,IF(COUNTIF($KZ58:LT58,"&gt;0")&gt;0,VLOOKUP($C58,Input!$A$8:$HV$21,MATCH($DP$21+COUNTIF($KZ58:LT58,"&gt;0"),Input!$A$6:$HV$6,0),FALSE),0),0))*$D58*$F58</f>
        <v>0</v>
      </c>
      <c r="DV58" s="1">
        <f>IF($E58+$I58+$D$7&lt;=DV$22,0,IF(DV$22-$D$7&gt;=$E58,IF(COUNTIF($KZ58:LU58,"&gt;0")&gt;0,VLOOKUP($C58,Input!$A$8:$HV$21,MATCH($DP$21+COUNTIF($KZ58:LU58,"&gt;0"),Input!$A$6:$HV$6,0),FALSE),0),0))*$D58*$F58</f>
        <v>0</v>
      </c>
      <c r="DW58" s="1">
        <f>IF($E58+$I58+$D$7&lt;=DW$22,0,IF(DW$22-$D$7&gt;=$E58,IF(COUNTIF($KZ58:LV58,"&gt;0")&gt;0,VLOOKUP($C58,Input!$A$8:$HV$21,MATCH($DP$21+COUNTIF($KZ58:LV58,"&gt;0"),Input!$A$6:$HV$6,0),FALSE),0),0))*$D58*$F58</f>
        <v>0</v>
      </c>
      <c r="DX58" s="1">
        <f>IF($E58+$I58+$D$7&lt;=DX$22,0,IF(DX$22-$D$7&gt;=$E58,IF(COUNTIF($KZ58:LW58,"&gt;0")&gt;0,VLOOKUP($C58,Input!$A$8:$HV$21,MATCH($DP$21+COUNTIF($KZ58:LW58,"&gt;0"),Input!$A$6:$HV$6,0),FALSE),0),0))*$D58*$F58</f>
        <v>0</v>
      </c>
      <c r="DY58" s="1">
        <f>IF($E58+$I58+$D$7&lt;=DY$22,0,IF(DY$22-$D$7&gt;=$E58,IF(COUNTIF($KZ58:LX58,"&gt;0")&gt;0,VLOOKUP($C58,Input!$A$8:$HV$21,MATCH($DP$21+COUNTIF($KZ58:LX58,"&gt;0"),Input!$A$6:$HV$6,0),FALSE),0),0))*$D58*$F58</f>
        <v>0</v>
      </c>
      <c r="DZ58" s="1">
        <f>IF($E58+$I58+$D$7&lt;=DZ$22,0,IF(DZ$22-$D$7&gt;=$E58,IF(COUNTIF($KZ58:LY58,"&gt;0")&gt;0,VLOOKUP($C58,Input!$A$8:$HV$21,MATCH($DP$21+COUNTIF($KZ58:LY58,"&gt;0"),Input!$A$6:$HV$6,0),FALSE),0),0))*$D58*$F58</f>
        <v>0</v>
      </c>
      <c r="EA58" s="1">
        <f>IF($E58+$I58+$D$7&lt;=EA$22,0,IF(EA$22-$D$7&gt;=$E58,IF(COUNTIF($KZ58:LZ58,"&gt;0")&gt;0,VLOOKUP($C58,Input!$A$8:$HV$21,MATCH($DP$21+COUNTIF($KZ58:LZ58,"&gt;0"),Input!$A$6:$HV$6,0),FALSE),0),0))*$D58*$F58</f>
        <v>0</v>
      </c>
      <c r="EB58" s="1">
        <f>IF($E58+$I58+$D$7&lt;=EB$22,0,IF(EB$22-$D$7&gt;=$E58,IF(COUNTIF($KZ58:MA58,"&gt;0")&gt;0,VLOOKUP($C58,Input!$A$8:$HV$21,MATCH($DP$21+COUNTIF($KZ58:MA58,"&gt;0"),Input!$A$6:$HV$6,0),FALSE),0),0))*$D58*$F58</f>
        <v>0</v>
      </c>
      <c r="EC58" s="1">
        <f>IF($E58+$I58+$D$7&lt;=EC$22,0,IF(EC$22-$D$7&gt;=$E58,IF(COUNTIF($KZ58:MB58,"&gt;0")&gt;0,VLOOKUP($C58,Input!$A$8:$HV$21,MATCH($DP$21+COUNTIF($KZ58:MB58,"&gt;0"),Input!$A$6:$HV$6,0),FALSE),0),0))*$D58*$F58</f>
        <v>0</v>
      </c>
      <c r="ED58" s="1">
        <f>IF($E58+$I58+$D$7&lt;=ED$22,0,IF(ED$22-$D$7&gt;=$E58,IF(COUNTIF($KZ58:MC58,"&gt;0")&gt;0,VLOOKUP($C58,Input!$A$8:$HV$21,MATCH($DP$21+COUNTIF($KZ58:MC58,"&gt;0"),Input!$A$6:$HV$6,0),FALSE),0),0))*$D58*$F58</f>
        <v>0</v>
      </c>
      <c r="EE58" s="1">
        <f>IF($E58+$I58+$D$7&lt;=EE$22,0,IF(EE$22-$D$7&gt;=$E58,IF(COUNTIF($KZ58:MD58,"&gt;0")&gt;0,VLOOKUP($C58,Input!$A$8:$HV$21,MATCH($DP$21+COUNTIF($KZ58:MD58,"&gt;0"),Input!$A$6:$HV$6,0),FALSE),0),0))*$D58*$F58</f>
        <v>0</v>
      </c>
      <c r="EF58" s="1">
        <f>IF($E58+$I58+$D$7&lt;=EF$22,0,IF(EF$22-$D$7&gt;=$E58,IF(COUNTIF($KZ58:ME58,"&gt;0")&gt;0,VLOOKUP($C58,Input!$A$8:$HV$21,MATCH($DP$21+COUNTIF($KZ58:ME58,"&gt;0"),Input!$A$6:$HV$6,0),FALSE),0),0))*$D58*$F58</f>
        <v>0</v>
      </c>
      <c r="EG58" s="1">
        <f>IF($E58+$I58+$D$7&lt;=EG$22,0,IF(EG$22-$D$7&gt;=$E58,IF(COUNTIF($KZ58:MF58,"&gt;0")&gt;0,VLOOKUP($C58,Input!$A$8:$HV$21,MATCH($DP$21+COUNTIF($KZ58:MF58,"&gt;0"),Input!$A$6:$HV$6,0),FALSE),0),0))*$D58*$F58</f>
        <v>0</v>
      </c>
      <c r="EH58" s="1">
        <f>IF($E58+$I58+$D$7&lt;=EH$22,0,IF(EH$22-$D$7&gt;=$E58,IF(COUNTIF($KZ58:MG58,"&gt;0")&gt;0,VLOOKUP($C58,Input!$A$8:$HV$21,MATCH($DP$21+COUNTIF($KZ58:MG58,"&gt;0"),Input!$A$6:$HV$6,0),FALSE),0),0))*$D58*$F58</f>
        <v>0</v>
      </c>
      <c r="EI58" s="1">
        <f>IF($E58+$I58+$D$7&lt;=EI$22,0,IF(EI$22-$D$7&gt;=$E58,IF(COUNTIF($KZ58:MH58,"&gt;0")&gt;0,VLOOKUP($C58,Input!$A$8:$HV$21,MATCH($DP$21+COUNTIF($KZ58:MH58,"&gt;0"),Input!$A$6:$HV$6,0),FALSE),0),0))*$D58*$F58</f>
        <v>0</v>
      </c>
      <c r="EJ58" s="1">
        <f>IF($E58+$I58+$D$7&lt;=EJ$22,0,IF(EJ$22-$D$7&gt;=$E58,IF(COUNTIF($KZ58:MI58,"&gt;0")&gt;0,VLOOKUP($C58,Input!$A$8:$HV$21,MATCH($DP$21+COUNTIF($KZ58:MI58,"&gt;0"),Input!$A$6:$HV$6,0),FALSE),0),0))*$D58*$F58</f>
        <v>7956000</v>
      </c>
      <c r="EK58" s="1">
        <f>IF($E58+$I58+$D$7&lt;=EK$22,0,IF(EK$22-$D$7&gt;=$E58,IF(COUNTIF($KZ58:MJ58,"&gt;0")&gt;0,VLOOKUP($C58,Input!$A$8:$HV$21,MATCH($DP$21+COUNTIF($KZ58:MJ58,"&gt;0"),Input!$A$6:$HV$6,0),FALSE),0),0))*$D58*$F58</f>
        <v>7956000</v>
      </c>
      <c r="EL58" s="1">
        <f>IF($E58+$I58+$D$7&lt;=EL$22,0,IF(EL$22-$D$7&gt;=$E58,IF(COUNTIF($KZ58:MK58,"&gt;0")&gt;0,VLOOKUP($C58,Input!$A$8:$HV$21,MATCH($DP$21+COUNTIF($KZ58:MK58,"&gt;0"),Input!$A$6:$HV$6,0),FALSE),0),0))*$D58*$F58</f>
        <v>7956000</v>
      </c>
      <c r="EM58" s="1">
        <f>IF($E58+$I58+$D$7&lt;=EM$22,0,IF(EM$22-$D$7&gt;=$E58,IF(COUNTIF($KZ58:ML58,"&gt;0")&gt;0,VLOOKUP($C58,Input!$A$8:$HV$21,MATCH($DP$21+COUNTIF($KZ58:ML58,"&gt;0"),Input!$A$6:$HV$6,0),FALSE),0),0))*$D58*$F58</f>
        <v>7956000</v>
      </c>
      <c r="EN58" s="1">
        <f>IF($E58+$I58+$D$7&lt;=EN$22,0,IF(EN$22-$D$7&gt;=$E58,IF(COUNTIF($KZ58:MM58,"&gt;0")&gt;0,VLOOKUP($C58,Input!$A$8:$HV$21,MATCH($DP$21+COUNTIF($KZ58:MM58,"&gt;0"),Input!$A$6:$HV$6,0),FALSE),0),0))*$D58*$F58</f>
        <v>7956000</v>
      </c>
      <c r="EO58" s="1">
        <f>IF($E58+$I58+$D$7&lt;=EO$22,0,IF(EO$22-$D$7&gt;=$E58,IF(COUNTIF($KZ58:MN58,"&gt;0")&gt;0,VLOOKUP($C58,Input!$A$8:$HV$21,MATCH($DP$21+COUNTIF($KZ58:MN58,"&gt;0"),Input!$A$6:$HV$6,0),FALSE),0),0))*$D58*$F58</f>
        <v>7956000</v>
      </c>
      <c r="EP58" s="1">
        <f>IF($E58+$I58+$D$7&lt;=EP$22,0,IF(EP$22-$D$7&gt;=$E58,IF(COUNTIF($KZ58:MO58,"&gt;0")&gt;0,VLOOKUP($C58,Input!$A$8:$HV$21,MATCH($DP$21+COUNTIF($KZ58:MO58,"&gt;0"),Input!$A$6:$HV$6,0),FALSE),0),0))*$D58*$F58</f>
        <v>7956000</v>
      </c>
      <c r="EQ58" s="1">
        <f>IF($E58+$I58+$D$7&lt;=EQ$22,0,IF(EQ$22-$D$7&gt;=$E58,IF(COUNTIF($KZ58:MP58,"&gt;0")&gt;0,VLOOKUP($C58,Input!$A$8:$HV$21,MATCH($DP$21+COUNTIF($KZ58:MP58,"&gt;0"),Input!$A$6:$HV$6,0),FALSE),0),0))*$D58*$F58</f>
        <v>7956000</v>
      </c>
      <c r="ER58" s="1">
        <f>IF($E58+$I58+$D$7&lt;=ER$22,0,IF(ER$22-$D$7&gt;=$E58,IF(COUNTIF($KZ58:MQ58,"&gt;0")&gt;0,VLOOKUP($C58,Input!$A$8:$HV$21,MATCH($DP$21+COUNTIF($KZ58:MQ58,"&gt;0"),Input!$A$6:$HV$6,0),FALSE),0),0))*$D58*$F58</f>
        <v>7956000</v>
      </c>
      <c r="ES58" s="1">
        <f>IF($E58+$I58+$D$7&lt;=ES$22,0,IF(ES$22-$D$7&gt;=$E58,IF(COUNTIF($KZ58:MR58,"&gt;0")&gt;0,VLOOKUP($C58,Input!$A$8:$HV$21,MATCH($DP$21+COUNTIF($KZ58:MR58,"&gt;0"),Input!$A$6:$HV$6,0),FALSE),0),0))*$D58*$F58</f>
        <v>7956000</v>
      </c>
      <c r="ET58" s="1">
        <f>IF($E58+$I58+$D$7&lt;=ET$22,0,IF(ET$22-$D$7&gt;=$E58,IF(COUNTIF($KZ58:MS58,"&gt;0")&gt;0,VLOOKUP($C58,Input!$A$8:$HV$21,MATCH($DP$21+COUNTIF($KZ58:MS58,"&gt;0"),Input!$A$6:$HV$6,0),FALSE),0),0))*$D58*$F58</f>
        <v>7956000</v>
      </c>
      <c r="EU58" s="1">
        <f>IF($E58+$I58+$D$7&lt;=EU$22,0,IF(EU$22-$D$7&gt;=$E58,IF(COUNTIF($KZ58:MT58,"&gt;0")&gt;0,VLOOKUP($C58,Input!$A$8:$HV$21,MATCH($DP$21+COUNTIF($KZ58:MT58,"&gt;0"),Input!$A$6:$HV$6,0),FALSE),0),0))*$D58*$F58</f>
        <v>7956000</v>
      </c>
      <c r="EV58" s="1">
        <f>IF($E58+$I58+$D$7&lt;=EV$22,0,IF(EV$22-$D$7&gt;=$E58,IF(COUNTIF($KZ58:MU58,"&gt;0")&gt;0,VLOOKUP($C58,Input!$A$8:$HV$21,MATCH($DP$21+COUNTIF($KZ58:MU58,"&gt;0"),Input!$A$6:$HV$6,0),FALSE),0),0))*$D58*$F58</f>
        <v>7956000</v>
      </c>
      <c r="EW58" s="1">
        <f>IF($E58+$I58+$D$7&lt;=EW$22,0,IF(EW$22-$D$7&gt;=$E58,IF(COUNTIF($KZ58:MV58,"&gt;0")&gt;0,VLOOKUP($C58,Input!$A$8:$HV$21,MATCH($DP$21+COUNTIF($KZ58:MV58,"&gt;0"),Input!$A$6:$HV$6,0),FALSE),0),0))*$D58*$F58</f>
        <v>7956000</v>
      </c>
      <c r="EX58" s="1">
        <f>IF($E58+$I58+$D$7&lt;=EX$22,0,IF(EX$22-$D$7&gt;=$E58,IF(COUNTIF($KZ58:MW58,"&gt;0")&gt;0,VLOOKUP($C58,Input!$A$8:$HV$21,MATCH($DP$21+COUNTIF($KZ58:MW58,"&gt;0"),Input!$A$6:$HV$6,0),FALSE),0),0))*$D58*$F58</f>
        <v>0</v>
      </c>
      <c r="EY58" s="1">
        <f>IF($E58+$I58+$D$7&lt;=EY$22,0,IF(EY$22-$D$7&gt;=$E58,IF(COUNTIF($KZ58:MX58,"&gt;0")&gt;0,VLOOKUP($C58,Input!$A$8:$HV$21,MATCH($DP$21+COUNTIF($KZ58:MX58,"&gt;0"),Input!$A$6:$HV$6,0),FALSE),0),0))*$D58*$F58</f>
        <v>0</v>
      </c>
      <c r="EZ58" s="1"/>
      <c r="FA58" t="str">
        <f>VLOOKUP($C58,Input!$A$8:$GZ$39,MATCH(FA$21,Input!$A$6:$GZ$6,0),FALSE)</f>
        <v>NA</v>
      </c>
      <c r="FB58">
        <f>IF((VLOOKUP($C58,Input!$A$8:$GZ$39,MATCH(FB$21,Input!$A$6:$GZ$6,0),FALSE))="Y",$D58/VLOOKUP($C58,Input!$A$8:$GZ$39,MATCH(FC$21,Input!$A$6:$GZ$6,0),FALSE),0)</f>
        <v>0</v>
      </c>
      <c r="FC58">
        <f>IF((VLOOKUP($C58,Input!$A$8:$GZ$39,MATCH(FB$21,Input!$A$6:$GZ$6,0),FALSE))="Y",0,IF((VLOOKUP($C58,Input!$A$8:$GZ$39,MATCH(FC$21,Input!$A$6:$GZ$6,0),FALSE))&gt;0,$D58/VLOOKUP($C58,Input!$A$8:$GZ$39,MATCH(FC$21,Input!$A$6:$GZ$6,0),FALSE),0))</f>
        <v>0</v>
      </c>
      <c r="FD58" s="1">
        <f>+IF($E58=FD$22,VLOOKUP($C58,Input!$A$8:$GZ$39,MATCH(FD$21,Input!$A$6:$GZ$6,0),FALSE),0)*IF(FD$19&gt;=MAX(FC$19:$FD$19),MIN((FD$19-MAX(FC$19:$FD$19)),(FD$19-FC$19)),0)+IF($E58=FD$22,VLOOKUP($C58,Input!$A$8:$GZ$39,MATCH(FD$21,Input!$A$6:$GZ$6,0),FALSE),0)*IF(FD$18&gt;=MAX(FC$18:$FD$18),MIN((FD$18-MAX(FC$18:$FD$18)),(FD$18-FC$18)),0)</f>
        <v>0</v>
      </c>
      <c r="FE58" s="1">
        <f>+IF($E58=FE$22,VLOOKUP($C58,Input!$A$8:$GZ$39,MATCH(FE$21,Input!$A$6:$GZ$6,0),FALSE),0)*IF(FE$19&gt;=MAX(FD$19:$FD$19),MIN((FE$19-MAX(FD$19:$FD$19)),(FE$19-FD$19)),0)+IF($E58=FE$22,VLOOKUP($C58,Input!$A$8:$GZ$39,MATCH(FE$21,Input!$A$6:$GZ$6,0),FALSE),0)*IF(FE$18&gt;=MAX(FD$18:$FD$18),MIN((FE$18-MAX(FD$18:$FD$18)),(FE$18-FD$18)),0)</f>
        <v>0</v>
      </c>
      <c r="FF58" s="1">
        <f>+IF($E58=FF$22,VLOOKUP($C58,Input!$A$8:$GZ$39,MATCH(FF$21,Input!$A$6:$GZ$6,0),FALSE),0)*IF(FF$19&gt;=MAX($FD$19:FE$19),MIN((FF$19-MAX($FD$19:FE$19)),(FF$19-FE$19)),0)+IF($E58=FF$22,VLOOKUP($C58,Input!$A$8:$GZ$39,MATCH(FF$21,Input!$A$6:$GZ$6,0),FALSE),0)*IF(FF$18&gt;=MAX($FD$18:FE$18),MIN((FF$18-MAX($FD$18:FE$18)),(FF$18-FE$18)),0)</f>
        <v>0</v>
      </c>
      <c r="FG58" s="1">
        <f>+IF($E58=FG$22,VLOOKUP($C58,Input!$A$8:$GZ$39,MATCH(FG$21,Input!$A$6:$GZ$6,0),FALSE),0)*IF(FG$19&gt;=MAX($FD$19:FF$19),MIN((FG$19-MAX($FD$19:FF$19)),(FG$19-FF$19)),0)+IF($E58=FG$22,VLOOKUP($C58,Input!$A$8:$GZ$39,MATCH(FG$21,Input!$A$6:$GZ$6,0),FALSE),0)*IF(FG$18&gt;=MAX($FD$18:FF$18),MIN((FG$18-MAX($FD$18:FF$18)),(FG$18-FF$18)),0)</f>
        <v>0</v>
      </c>
      <c r="FH58" s="1">
        <f>+IF($E58=FH$22,VLOOKUP($C58,Input!$A$8:$GZ$39,MATCH(FH$21,Input!$A$6:$GZ$6,0),FALSE),0)*IF(FH$19&gt;=MAX($FD$19:FG$19),MIN((FH$19-MAX($FD$19:FG$19)),(FH$19-FG$19)),0)+IF($E58=FH$22,VLOOKUP($C58,Input!$A$8:$GZ$39,MATCH(FH$21,Input!$A$6:$GZ$6,0),FALSE),0)*IF(FH$18&gt;=MAX($FD$18:FG$18),MIN((FH$18-MAX($FD$18:FG$18)),(FH$18-FG$18)),0)</f>
        <v>0</v>
      </c>
      <c r="FI58" s="1">
        <f>+IF($E58=FI$22,VLOOKUP($C58,Input!$A$8:$GZ$39,MATCH(FI$21,Input!$A$6:$GZ$6,0),FALSE),0)*IF(FI$19&gt;=MAX($FD$19:FH$19),MIN((FI$19-MAX($FD$19:FH$19)),(FI$19-FH$19)),0)+IF($E58=FI$22,VLOOKUP($C58,Input!$A$8:$GZ$39,MATCH(FI$21,Input!$A$6:$GZ$6,0),FALSE),0)*IF(FI$18&gt;=MAX($FD$18:FH$18),MIN((FI$18-MAX($FD$18:FH$18)),(FI$18-FH$18)),0)</f>
        <v>0</v>
      </c>
      <c r="FJ58" s="1">
        <f>+IF($E58=FJ$22,VLOOKUP($C58,Input!$A$8:$GZ$39,MATCH(FJ$21,Input!$A$6:$GZ$6,0),FALSE),0)*IF(FJ$19&gt;=MAX($FD$19:FI$19),MIN((FJ$19-MAX($FD$19:FI$19)),(FJ$19-FI$19)),0)+IF($E58=FJ$22,VLOOKUP($C58,Input!$A$8:$GZ$39,MATCH(FJ$21,Input!$A$6:$GZ$6,0),FALSE),0)*IF(FJ$18&gt;=MAX($FD$18:FI$18),MIN((FJ$18-MAX($FD$18:FI$18)),(FJ$18-FI$18)),0)</f>
        <v>0</v>
      </c>
      <c r="FK58" s="1">
        <f>+IF($E58=FK$22,VLOOKUP($C58,Input!$A$8:$GZ$39,MATCH(FK$21,Input!$A$6:$GZ$6,0),FALSE),0)*IF(FK$19&gt;=MAX($FD$19:FJ$19),MIN((FK$19-MAX($FD$19:FJ$19)),(FK$19-FJ$19)),0)+IF($E58=FK$22,VLOOKUP($C58,Input!$A$8:$GZ$39,MATCH(FK$21,Input!$A$6:$GZ$6,0),FALSE),0)*IF(FK$18&gt;=MAX($FD$18:FJ$18),MIN((FK$18-MAX($FD$18:FJ$18)),(FK$18-FJ$18)),0)</f>
        <v>0</v>
      </c>
      <c r="FL58" s="1">
        <f>+IF($E58=FL$22,VLOOKUP($C58,Input!$A$8:$GZ$39,MATCH(FL$21,Input!$A$6:$GZ$6,0),FALSE),0)*IF(FL$19&gt;=MAX($FD$19:FK$19),MIN((FL$19-MAX($FD$19:FK$19)),(FL$19-FK$19)),0)+IF($E58=FL$22,VLOOKUP($C58,Input!$A$8:$GZ$39,MATCH(FL$21,Input!$A$6:$GZ$6,0),FALSE),0)*IF(FL$18&gt;=MAX($FD$18:FK$18),MIN((FL$18-MAX($FD$18:FK$18)),(FL$18-FK$18)),0)</f>
        <v>0</v>
      </c>
      <c r="FM58" s="1">
        <f>+IF($E58=FM$22,VLOOKUP($C58,Input!$A$8:$GZ$39,MATCH(FM$21,Input!$A$6:$GZ$6,0),FALSE),0)*IF(FM$19&gt;=MAX($FD$19:FL$19),MIN((FM$19-MAX($FD$19:FL$19)),(FM$19-FL$19)),0)+IF($E58=FM$22,VLOOKUP($C58,Input!$A$8:$GZ$39,MATCH(FM$21,Input!$A$6:$GZ$6,0),FALSE),0)*IF(FM$18&gt;=MAX($FD$18:FL$18),MIN((FM$18-MAX($FD$18:FL$18)),(FM$18-FL$18)),0)</f>
        <v>0</v>
      </c>
      <c r="FN58" s="1">
        <f>+IF($E58=FN$22,VLOOKUP($C58,Input!$A$8:$GZ$39,MATCH(FN$21,Input!$A$6:$GZ$6,0),FALSE),0)*IF(FN$19&gt;=MAX($FD$19:FM$19),MIN((FN$19-MAX($FD$19:FM$19)),(FN$19-FM$19)),0)+IF($E58=FN$22,VLOOKUP($C58,Input!$A$8:$GZ$39,MATCH(FN$21,Input!$A$6:$GZ$6,0),FALSE),0)*IF(FN$18&gt;=MAX($FD$18:FM$18),MIN((FN$18-MAX($FD$18:FM$18)),(FN$18-FM$18)),0)</f>
        <v>0</v>
      </c>
      <c r="FO58" s="1">
        <f>+IF($E58=FO$22,VLOOKUP($C58,Input!$A$8:$GZ$39,MATCH(FO$21,Input!$A$6:$GZ$6,0),FALSE),0)*IF(FO$19&gt;=MAX($FD$19:FN$19),MIN((FO$19-MAX($FD$19:FN$19)),(FO$19-FN$19)),0)+IF($E58=FO$22,VLOOKUP($C58,Input!$A$8:$GZ$39,MATCH(FO$21,Input!$A$6:$GZ$6,0),FALSE),0)*IF(FO$18&gt;=MAX($FD$18:FN$18),MIN((FO$18-MAX($FD$18:FN$18)),(FO$18-FN$18)),0)</f>
        <v>0</v>
      </c>
      <c r="FP58" s="1">
        <f>+IF($E58=FP$22,VLOOKUP($C58,Input!$A$8:$GZ$39,MATCH(FP$21,Input!$A$6:$GZ$6,0),FALSE),0)*IF(FP$19&gt;=MAX($FD$19:FO$19),MIN((FP$19-MAX($FD$19:FO$19)),(FP$19-FO$19)),0)+IF($E58=FP$22,VLOOKUP($C58,Input!$A$8:$GZ$39,MATCH(FP$21,Input!$A$6:$GZ$6,0),FALSE),0)*IF(FP$18&gt;=MAX($FD$18:FO$18),MIN((FP$18-MAX($FD$18:FO$18)),(FP$18-FO$18)),0)</f>
        <v>0</v>
      </c>
      <c r="FQ58" s="1">
        <f>+IF($E58=FQ$22,VLOOKUP($C58,Input!$A$8:$GZ$39,MATCH(FQ$21,Input!$A$6:$GZ$6,0),FALSE),0)*IF(FQ$19&gt;=MAX($FD$19:FP$19),MIN((FQ$19-MAX($FD$19:FP$19)),(FQ$19-FP$19)),0)+IF($E58=FQ$22,VLOOKUP($C58,Input!$A$8:$GZ$39,MATCH(FQ$21,Input!$A$6:$GZ$6,0),FALSE),0)*IF(FQ$18&gt;=MAX($FD$18:FP$18),MIN((FQ$18-MAX($FD$18:FP$18)),(FQ$18-FP$18)),0)</f>
        <v>0</v>
      </c>
      <c r="FR58" s="1">
        <f>+IF($E58=FR$22,VLOOKUP($C58,Input!$A$8:$GZ$39,MATCH(FR$21,Input!$A$6:$GZ$6,0),FALSE),0)*IF(FR$19&gt;=MAX($FD$19:FQ$19),MIN((FR$19-MAX($FD$19:FQ$19)),(FR$19-FQ$19)),0)+IF($E58=FR$22,VLOOKUP($C58,Input!$A$8:$GZ$39,MATCH(FR$21,Input!$A$6:$GZ$6,0),FALSE),0)*IF(FR$18&gt;=MAX($FD$18:FQ$18),MIN((FR$18-MAX($FD$18:FQ$18)),(FR$18-FQ$18)),0)</f>
        <v>0</v>
      </c>
      <c r="FS58" s="1">
        <f>+IF($E58=FS$22,VLOOKUP($C58,Input!$A$8:$GZ$39,MATCH(FS$21,Input!$A$6:$GZ$6,0),FALSE),0)*IF(FS$19&gt;=MAX($FD$19:FR$19),MIN((FS$19-MAX($FD$19:FR$19)),(FS$19-FR$19)),0)+IF($E58=FS$22,VLOOKUP($C58,Input!$A$8:$GZ$39,MATCH(FS$21,Input!$A$6:$GZ$6,0),FALSE),0)*IF(FS$18&gt;=MAX($FD$18:FR$18),MIN((FS$18-MAX($FD$18:FR$18)),(FS$18-FR$18)),0)</f>
        <v>0</v>
      </c>
      <c r="FT58" s="1">
        <f>+IF($E58=FT$22,VLOOKUP($C58,Input!$A$8:$GZ$39,MATCH(FT$21,Input!$A$6:$GZ$6,0),FALSE),0)*IF(FT$19&gt;=MAX($FD$19:FS$19),MIN((FT$19-MAX($FD$19:FS$19)),(FT$19-FS$19)),0)+IF($E58=FT$22,VLOOKUP($C58,Input!$A$8:$GZ$39,MATCH(FT$21,Input!$A$6:$GZ$6,0),FALSE),0)*IF(FT$18&gt;=MAX($FD$18:FS$18),MIN((FT$18-MAX($FD$18:FS$18)),(FT$18-FS$18)),0)</f>
        <v>0</v>
      </c>
      <c r="FU58" s="1">
        <f>+IF($E58=FU$22,VLOOKUP($C58,Input!$A$8:$GZ$39,MATCH(FU$21,Input!$A$6:$GZ$6,0),FALSE),0)*IF(FU$19&gt;=MAX($FD$19:FT$19),MIN((FU$19-MAX($FD$19:FT$19)),(FU$19-FT$19)),0)+IF($E58=FU$22,VLOOKUP($C58,Input!$A$8:$GZ$39,MATCH(FU$21,Input!$A$6:$GZ$6,0),FALSE),0)*IF(FU$18&gt;=MAX($FD$18:FT$18),MIN((FU$18-MAX($FD$18:FT$18)),(FU$18-FT$18)),0)</f>
        <v>0</v>
      </c>
      <c r="FV58" s="1">
        <f>+IF($E58=FV$22,VLOOKUP($C58,Input!$A$8:$GZ$39,MATCH(FV$21,Input!$A$6:$GZ$6,0),FALSE),0)*IF(FV$19&gt;=MAX($FD$19:FU$19),MIN((FV$19-MAX($FD$19:FU$19)),(FV$19-FU$19)),0)+IF($E58=FV$22,VLOOKUP($C58,Input!$A$8:$GZ$39,MATCH(FV$21,Input!$A$6:$GZ$6,0),FALSE),0)*IF(FV$18&gt;=MAX($FD$18:FU$18),MIN((FV$18-MAX($FD$18:FU$18)),(FV$18-FU$18)),0)</f>
        <v>0</v>
      </c>
      <c r="FW58" s="1">
        <f>+IF($E58=FW$22,VLOOKUP($C58,Input!$A$8:$GZ$39,MATCH(FW$21,Input!$A$6:$GZ$6,0),FALSE),0)*IF(FW$19&gt;=MAX($FD$19:FV$19),MIN((FW$19-MAX($FD$19:FV$19)),(FW$19-FV$19)),0)+IF($E58=FW$22,VLOOKUP($C58,Input!$A$8:$GZ$39,MATCH(FW$21,Input!$A$6:$GZ$6,0),FALSE),0)*IF(FW$18&gt;=MAX($FD$18:FV$18),MIN((FW$18-MAX($FD$18:FV$18)),(FW$18-FV$18)),0)</f>
        <v>0</v>
      </c>
      <c r="FX58" s="1">
        <f>+IF($E58=FX$22,VLOOKUP($C58,Input!$A$8:$GZ$39,MATCH(FX$21,Input!$A$6:$GZ$6,0),FALSE),0)*IF(FX$19&gt;=MAX($FD$19:FW$19),MIN((FX$19-MAX($FD$19:FW$19)),(FX$19-FW$19)),0)+IF($E58=FX$22,VLOOKUP($C58,Input!$A$8:$GZ$39,MATCH(FX$21,Input!$A$6:$GZ$6,0),FALSE),0)*IF(FX$18&gt;=MAX($FD$18:FW$18),MIN((FX$18-MAX($FD$18:FW$18)),(FX$18-FW$18)),0)</f>
        <v>0</v>
      </c>
      <c r="FY58" s="1">
        <f>+IF($E58=FY$22,VLOOKUP($C58,Input!$A$8:$GZ$39,MATCH(FY$21,Input!$A$6:$GZ$6,0),FALSE),0)*IF(FY$19&gt;=MAX($FD$19:FX$19),MIN((FY$19-MAX($FD$19:FX$19)),(FY$19-FX$19)),0)+IF($E58=FY$22,VLOOKUP($C58,Input!$A$8:$GZ$39,MATCH(FY$21,Input!$A$6:$GZ$6,0),FALSE),0)*IF(FY$18&gt;=MAX($FD$18:FX$18),MIN((FY$18-MAX($FD$18:FX$18)),(FY$18-FX$18)),0)</f>
        <v>0</v>
      </c>
      <c r="FZ58" s="1">
        <f>+IF($E58=FZ$22,VLOOKUP($C58,Input!$A$8:$GZ$39,MATCH(FZ$21,Input!$A$6:$GZ$6,0),FALSE),0)*IF(FZ$19&gt;=MAX($FD$19:FY$19),MIN((FZ$19-MAX($FD$19:FY$19)),(FZ$19-FY$19)),0)+IF($E58=FZ$22,VLOOKUP($C58,Input!$A$8:$GZ$39,MATCH(FZ$21,Input!$A$6:$GZ$6,0),FALSE),0)*IF(FZ$18&gt;=MAX($FD$18:FY$18),MIN((FZ$18-MAX($FD$18:FY$18)),(FZ$18-FY$18)),0)</f>
        <v>0</v>
      </c>
      <c r="GA58" s="1">
        <f>+IF($E58=GA$22,VLOOKUP($C58,Input!$A$8:$GZ$39,MATCH(GA$21,Input!$A$6:$GZ$6,0),FALSE),0)*IF(GA$19&gt;=MAX($FD$19:FZ$19),MIN((GA$19-MAX($FD$19:FZ$19)),(GA$19-FZ$19)),0)+IF($E58=GA$22,VLOOKUP($C58,Input!$A$8:$GZ$39,MATCH(GA$21,Input!$A$6:$GZ$6,0),FALSE),0)*IF(GA$18&gt;=MAX($FD$18:FZ$18),MIN((GA$18-MAX($FD$18:FZ$18)),(GA$18-FZ$18)),0)</f>
        <v>0</v>
      </c>
      <c r="GB58" s="1">
        <f>+IF($E58=GB$22,VLOOKUP($C58,Input!$A$8:$GZ$39,MATCH(GB$21,Input!$A$6:$GZ$6,0),FALSE),0)*IF(GB$19&gt;=MAX($FD$19:GA$19),MIN((GB$19-MAX($FD$19:GA$19)),(GB$19-GA$19)),0)+IF($E58=GB$22,VLOOKUP($C58,Input!$A$8:$GZ$39,MATCH(GB$21,Input!$A$6:$GZ$6,0),FALSE),0)*IF(GB$18&gt;=MAX($FD$18:GA$18),MIN((GB$18-MAX($FD$18:GA$18)),(GB$18-GA$18)),0)</f>
        <v>0</v>
      </c>
      <c r="GC58" s="1">
        <f>+IF($E58=GC$22,VLOOKUP($C58,Input!$A$8:$GZ$39,MATCH(GC$21,Input!$A$6:$GZ$6,0),FALSE),0)*IF(GC$19&gt;=MAX($FD$19:GB$19),MIN((GC$19-MAX($FD$19:GB$19)),(GC$19-GB$19)),0)+IF($E58=GC$22,VLOOKUP($C58,Input!$A$8:$GZ$39,MATCH(GC$21,Input!$A$6:$GZ$6,0),FALSE),0)*IF(GC$18&gt;=MAX($FD$18:GB$18),MIN((GC$18-MAX($FD$18:GB$18)),(GC$18-GB$18)),0)</f>
        <v>0</v>
      </c>
      <c r="GD58" s="1">
        <f>+IF($E58=GD$22,VLOOKUP($C58,Input!$A$8:$GZ$39,MATCH(GD$21,Input!$A$6:$GZ$6,0),FALSE),0)*IF(GD$19&gt;=MAX($FD$19:GC$19),MIN((GD$19-MAX($FD$19:GC$19)),(GD$19-GC$19)),0)+IF($E58=GD$22,VLOOKUP($C58,Input!$A$8:$GZ$39,MATCH(GD$21,Input!$A$6:$GZ$6,0),FALSE),0)*IF(GD$18&gt;=MAX($FD$18:GC$18),MIN((GD$18-MAX($FD$18:GC$18)),(GD$18-GC$18)),0)</f>
        <v>0</v>
      </c>
      <c r="GE58" s="1">
        <f>+IF($E58=GE$22,VLOOKUP($C58,Input!$A$8:$GZ$39,MATCH(GE$21,Input!$A$6:$GZ$6,0),FALSE),0)*IF(GE$19&gt;=MAX($FD$19:GD$19),MIN((GE$19-MAX($FD$19:GD$19)),(GE$19-GD$19)),0)+IF($E58=GE$22,VLOOKUP($C58,Input!$A$8:$GZ$39,MATCH(GE$21,Input!$A$6:$GZ$6,0),FALSE),0)*IF(GE$18&gt;=MAX($FD$18:GD$18),MIN((GE$18-MAX($FD$18:GD$18)),(GE$18-GD$18)),0)</f>
        <v>0</v>
      </c>
      <c r="GF58" s="1">
        <f>+IF($E58=GF$22,VLOOKUP($C58,Input!$A$8:$GZ$39,MATCH(GF$21,Input!$A$6:$GZ$6,0),FALSE),0)*IF(GF$19&gt;=MAX($FD$19:GE$19),MIN((GF$19-MAX($FD$19:GE$19)),(GF$19-GE$19)),0)+IF($E58=GF$22,VLOOKUP($C58,Input!$A$8:$GZ$39,MATCH(GF$21,Input!$A$6:$GZ$6,0),FALSE),0)*IF(GF$18&gt;=MAX($FD$18:GE$18),MIN((GF$18-MAX($FD$18:GE$18)),(GF$18-GE$18)),0)</f>
        <v>0</v>
      </c>
      <c r="GG58" s="1">
        <f>+IF($E58=GG$22,VLOOKUP($C58,Input!$A$8:$GZ$39,MATCH(GG$21,Input!$A$6:$GZ$6,0),FALSE),0)*IF(GG$19&gt;=MAX($FD$19:GF$19),MIN((GG$19-MAX($FD$19:GF$19)),(GG$19-GF$19)),0)+IF($E58=GG$22,VLOOKUP($C58,Input!$A$8:$GZ$39,MATCH(GG$21,Input!$A$6:$GZ$6,0),FALSE),0)*IF(GG$18&gt;=MAX($FD$18:GF$18),MIN((GG$18-MAX($FD$18:GF$18)),(GG$18-GF$18)),0)</f>
        <v>0</v>
      </c>
      <c r="GH58" s="1">
        <f>+IF($E58=GH$22,VLOOKUP($C58,Input!$A$8:$GZ$39,MATCH(GH$21,Input!$A$6:$GZ$6,0),FALSE),0)*IF(GH$19&gt;=MAX($FD$19:GG$19),MIN((GH$19-MAX($FD$19:GG$19)),(GH$19-GG$19)),0)+IF($E58=GH$22,VLOOKUP($C58,Input!$A$8:$GZ$39,MATCH(GH$21,Input!$A$6:$GZ$6,0),FALSE),0)*IF(GH$18&gt;=MAX($FD$18:GG$18),MIN((GH$18-MAX($FD$18:GG$18)),(GH$18-GG$18)),0)</f>
        <v>0</v>
      </c>
      <c r="GI58" s="1">
        <f>+IF($E58=GI$22,VLOOKUP($C58,Input!$A$8:$GZ$39,MATCH(GI$21,Input!$A$6:$GZ$6,0),FALSE),0)*IF(GI$19&gt;=MAX($FD$19:GH$19),MIN((GI$19-MAX($FD$19:GH$19)),(GI$19-GH$19)),0)+IF($E58=GI$22,VLOOKUP($C58,Input!$A$8:$GZ$39,MATCH(GI$21,Input!$A$6:$GZ$6,0),FALSE),0)*IF(GI$18&gt;=MAX($FD$18:GH$18),MIN((GI$18-MAX($FD$18:GH$18)),(GI$18-GH$18)),0)</f>
        <v>0</v>
      </c>
      <c r="GJ58" s="1">
        <f>+IF($E58=GJ$22,VLOOKUP($C58,Input!$A$8:$GZ$39,MATCH(GJ$21,Input!$A$6:$GZ$6,0),FALSE),0)*IF(GJ$19&gt;=MAX($FD$19:GI$19),MIN((GJ$19-MAX($FD$19:GI$19)),(GJ$19-GI$19)),0)+IF($E58=GJ$22,VLOOKUP($C58,Input!$A$8:$GZ$39,MATCH(GJ$21,Input!$A$6:$GZ$6,0),FALSE),0)*IF(GJ$18&gt;=MAX($FD$18:GI$18),MIN((GJ$18-MAX($FD$18:GI$18)),(GJ$18-GI$18)),0)</f>
        <v>0</v>
      </c>
      <c r="GK58" s="1">
        <f>+IF($E58=GK$22,VLOOKUP($C58,Input!$A$8:$GZ$39,MATCH(GK$21,Input!$A$6:$GZ$6,0),FALSE),0)*IF(GK$19&gt;=MAX($FD$19:GJ$19),MIN((GK$19-MAX($FD$19:GJ$19)),(GK$19-GJ$19)),0)+IF($E58=GK$22,VLOOKUP($C58,Input!$A$8:$GZ$39,MATCH(GK$21,Input!$A$6:$GZ$6,0),FALSE),0)*IF(GK$18&gt;=MAX($FD$18:GJ$18),MIN((GK$18-MAX($FD$18:GJ$18)),(GK$18-GJ$18)),0)</f>
        <v>0</v>
      </c>
      <c r="GL58" s="1">
        <f>+IF($E58=GL$22,VLOOKUP($C58,Input!$A$8:$GZ$39,MATCH(GL$21,Input!$A$6:$GZ$6,0),FALSE),0)*IF(GL$19&gt;=MAX($FD$19:GK$19),MIN((GL$19-MAX($FD$19:GK$19)),(GL$19-GK$19)),0)+IF($E58=GL$22,VLOOKUP($C58,Input!$A$8:$GZ$39,MATCH(GL$21,Input!$A$6:$GZ$6,0),FALSE),0)*IF(GL$18&gt;=MAX($FD$18:GK$18),MIN((GL$18-MAX($FD$18:GK$18)),(GL$18-GK$18)),0)</f>
        <v>0</v>
      </c>
      <c r="GM58" s="42"/>
      <c r="GN58" t="str">
        <f>VLOOKUP($C58,Input!$A$8:$GZ$39,MATCH(GN$21,Input!$A$6:$GZ$6,0),FALSE)</f>
        <v>NA</v>
      </c>
      <c r="GO58">
        <f>IF((VLOOKUP($C58,Input!$A$8:$GZ$39,MATCH(GO$21,Input!$A$6:$GZ$6,0),FALSE))="Y",$D58/VLOOKUP($C58,Input!$A$8:$GZ$39,MATCH(GP$21,Input!$A$6:$GZ$6,0),FALSE),0)</f>
        <v>0</v>
      </c>
      <c r="GP58">
        <f>IF((VLOOKUP($C58,Input!$A$8:$GZ$39,MATCH(GO$21,Input!$A$6:$GZ$6,0),FALSE))="Y",0,IF((VLOOKUP($C58,Input!$A$8:$GZ$39,MATCH(GP$21,Input!$A$6:$GZ$6,0),FALSE))&gt;0,$D58/VLOOKUP($C58,Input!$A$8:$GZ$39,MATCH(GP$21,Input!$A$6:$GZ$6,0),FALSE),0))</f>
        <v>0</v>
      </c>
      <c r="GQ58" s="1">
        <f>+IF($E58=GQ$22,VLOOKUP($C58,Input!$A$8:$GZ$39,MATCH(GQ$21,Input!$A$6:$GZ$6,0),FALSE),0)*IF(GQ$19&gt;=MAX($GP$19:GP$19),MIN((GQ$19-MAX($GP$19:GP$19)),(GQ$19-GP$19)),0)+IF($E58=GQ$22,VLOOKUP($C58,Input!$A$8:$GZ$39,MATCH(GQ$21,Input!$A$6:$GZ$6,0),FALSE),0)*IF(GQ$18&gt;=MAX($GP$18:GP$18),MIN((GQ$18-MAX($GP$18:GP$18)),(GQ$18-GP$18)),0)</f>
        <v>0</v>
      </c>
      <c r="GR58" s="1">
        <f>+IF($E58=GR$22,VLOOKUP($C58,Input!$A$8:$GZ$39,MATCH(GR$21,Input!$A$6:$GZ$6,0),FALSE),0)*IF(GR$19&gt;=MAX($GP$19:GQ$19),MIN((GR$19-MAX($GP$19:GQ$19)),(GR$19-GQ$19)),0)+IF($E58=GR$22,VLOOKUP($C58,Input!$A$8:$GZ$39,MATCH(GR$21,Input!$A$6:$GZ$6,0),FALSE),0)*IF(GR$18&gt;=MAX($GP$18:GQ$18),MIN((GR$18-MAX($GP$18:GQ$18)),(GR$18-GQ$18)),0)</f>
        <v>0</v>
      </c>
      <c r="GS58" s="1">
        <f>+IF($E58=GS$22,VLOOKUP($C58,Input!$A$8:$GZ$39,MATCH(GS$21,Input!$A$6:$GZ$6,0),FALSE),0)*IF(GS$19&gt;=MAX($GP$19:GR$19),MIN((GS$19-MAX($GP$19:GR$19)),(GS$19-GR$19)),0)+IF($E58=GS$22,VLOOKUP($C58,Input!$A$8:$GZ$39,MATCH(GS$21,Input!$A$6:$GZ$6,0),FALSE),0)*IF(GS$18&gt;=MAX($GP$18:GR$18),MIN((GS$18-MAX($GP$18:GR$18)),(GS$18-GR$18)),0)</f>
        <v>0</v>
      </c>
      <c r="GT58" s="1">
        <f>+IF($E58=GT$22,VLOOKUP($C58,Input!$A$8:$GZ$39,MATCH(GT$21,Input!$A$6:$GZ$6,0),FALSE),0)*IF(GT$19&gt;=MAX($GP$19:GS$19),MIN((GT$19-MAX($GP$19:GS$19)),(GT$19-GS$19)),0)+IF($E58=GT$22,VLOOKUP($C58,Input!$A$8:$GZ$39,MATCH(GT$21,Input!$A$6:$GZ$6,0),FALSE),0)*IF(GT$18&gt;=MAX($GP$18:GS$18),MIN((GT$18-MAX($GP$18:GS$18)),(GT$18-GS$18)),0)</f>
        <v>0</v>
      </c>
      <c r="GU58" s="1">
        <f>+IF($E58=GU$22,VLOOKUP($C58,Input!$A$8:$GZ$39,MATCH(GU$21,Input!$A$6:$GZ$6,0),FALSE),0)*IF(GU$19&gt;=MAX($GP$19:GT$19),MIN((GU$19-MAX($GP$19:GT$19)),(GU$19-GT$19)),0)+IF($E58=GU$22,VLOOKUP($C58,Input!$A$8:$GZ$39,MATCH(GU$21,Input!$A$6:$GZ$6,0),FALSE),0)*IF(GU$18&gt;=MAX($GP$18:GT$18),MIN((GU$18-MAX($GP$18:GT$18)),(GU$18-GT$18)),0)</f>
        <v>0</v>
      </c>
      <c r="GV58" s="1">
        <f>+IF($E58=GV$22,VLOOKUP($C58,Input!$A$8:$GZ$39,MATCH(GV$21,Input!$A$6:$GZ$6,0),FALSE),0)*IF(GV$19&gt;=MAX($GP$19:GU$19),MIN((GV$19-MAX($GP$19:GU$19)),(GV$19-GU$19)),0)+IF($E58=GV$22,VLOOKUP($C58,Input!$A$8:$GZ$39,MATCH(GV$21,Input!$A$6:$GZ$6,0),FALSE),0)*IF(GV$18&gt;=MAX($GP$18:GU$18),MIN((GV$18-MAX($GP$18:GU$18)),(GV$18-GU$18)),0)</f>
        <v>0</v>
      </c>
      <c r="GW58" s="1">
        <f>+IF($E58=GW$22,VLOOKUP($C58,Input!$A$8:$GZ$39,MATCH(GW$21,Input!$A$6:$GZ$6,0),FALSE),0)*IF(GW$19&gt;=MAX($GP$19:GV$19),MIN((GW$19-MAX($GP$19:GV$19)),(GW$19-GV$19)),0)+IF($E58=GW$22,VLOOKUP($C58,Input!$A$8:$GZ$39,MATCH(GW$21,Input!$A$6:$GZ$6,0),FALSE),0)*IF(GW$18&gt;=MAX($GP$18:GV$18),MIN((GW$18-MAX($GP$18:GV$18)),(GW$18-GV$18)),0)</f>
        <v>0</v>
      </c>
      <c r="GX58" s="1">
        <f>+IF($E58=GX$22,VLOOKUP($C58,Input!$A$8:$GZ$39,MATCH(GX$21,Input!$A$6:$GZ$6,0),FALSE),0)*IF(GX$19&gt;=MAX($GP$19:GW$19),MIN((GX$19-MAX($GP$19:GW$19)),(GX$19-GW$19)),0)+IF($E58=GX$22,VLOOKUP($C58,Input!$A$8:$GZ$39,MATCH(GX$21,Input!$A$6:$GZ$6,0),FALSE),0)*IF(GX$18&gt;=MAX($GP$18:GW$18),MIN((GX$18-MAX($GP$18:GW$18)),(GX$18-GW$18)),0)</f>
        <v>0</v>
      </c>
      <c r="GY58" s="1">
        <f>+IF($E58=GY$22,VLOOKUP($C58,Input!$A$8:$GZ$39,MATCH(GY$21,Input!$A$6:$GZ$6,0),FALSE),0)*IF(GY$19&gt;=MAX($GP$19:GX$19),MIN((GY$19-MAX($GP$19:GX$19)),(GY$19-GX$19)),0)+IF($E58=GY$22,VLOOKUP($C58,Input!$A$8:$GZ$39,MATCH(GY$21,Input!$A$6:$GZ$6,0),FALSE),0)*IF(GY$18&gt;=MAX($GP$18:GX$18),MIN((GY$18-MAX($GP$18:GX$18)),(GY$18-GX$18)),0)</f>
        <v>0</v>
      </c>
      <c r="GZ58" s="1">
        <f>+IF($E58=GZ$22,VLOOKUP($C58,Input!$A$8:$GZ$39,MATCH(GZ$21,Input!$A$6:$GZ$6,0),FALSE),0)*IF(GZ$19&gt;=MAX($GP$19:GY$19),MIN((GZ$19-MAX($GP$19:GY$19)),(GZ$19-GY$19)),0)+IF($E58=GZ$22,VLOOKUP($C58,Input!$A$8:$GZ$39,MATCH(GZ$21,Input!$A$6:$GZ$6,0),FALSE),0)*IF(GZ$18&gt;=MAX($GP$18:GY$18),MIN((GZ$18-MAX($GP$18:GY$18)),(GZ$18-GY$18)),0)</f>
        <v>0</v>
      </c>
      <c r="HA58" s="1">
        <f>+IF($E58=HA$22,VLOOKUP($C58,Input!$A$8:$GZ$39,MATCH(HA$21,Input!$A$6:$GZ$6,0),FALSE),0)*IF(HA$19&gt;=MAX($GP$19:GZ$19),MIN((HA$19-MAX($GP$19:GZ$19)),(HA$19-GZ$19)),0)+IF($E58=HA$22,VLOOKUP($C58,Input!$A$8:$GZ$39,MATCH(HA$21,Input!$A$6:$GZ$6,0),FALSE),0)*IF(HA$18&gt;=MAX($GP$18:GZ$18),MIN((HA$18-MAX($GP$18:GZ$18)),(HA$18-GZ$18)),0)</f>
        <v>0</v>
      </c>
      <c r="HB58" s="1">
        <f>+IF($E58=HB$22,VLOOKUP($C58,Input!$A$8:$GZ$39,MATCH(HB$21,Input!$A$6:$GZ$6,0),FALSE),0)*IF(HB$19&gt;=MAX($GP$19:HA$19),MIN((HB$19-MAX($GP$19:HA$19)),(HB$19-HA$19)),0)+IF($E58=HB$22,VLOOKUP($C58,Input!$A$8:$GZ$39,MATCH(HB$21,Input!$A$6:$GZ$6,0),FALSE),0)*IF(HB$18&gt;=MAX($GP$18:HA$18),MIN((HB$18-MAX($GP$18:HA$18)),(HB$18-HA$18)),0)</f>
        <v>0</v>
      </c>
      <c r="HC58" s="1">
        <f>+IF($E58=HC$22,VLOOKUP($C58,Input!$A$8:$GZ$39,MATCH(HC$21,Input!$A$6:$GZ$6,0),FALSE),0)*IF(HC$19&gt;=MAX($GP$19:HB$19),MIN((HC$19-MAX($GP$19:HB$19)),(HC$19-HB$19)),0)+IF($E58=HC$22,VLOOKUP($C58,Input!$A$8:$GZ$39,MATCH(HC$21,Input!$A$6:$GZ$6,0),FALSE),0)*IF(HC$18&gt;=MAX($GP$18:HB$18),MIN((HC$18-MAX($GP$18:HB$18)),(HC$18-HB$18)),0)</f>
        <v>0</v>
      </c>
      <c r="HD58" s="1">
        <f>+IF($E58=HD$22,VLOOKUP($C58,Input!$A$8:$GZ$39,MATCH(HD$21,Input!$A$6:$GZ$6,0),FALSE),0)*IF(HD$19&gt;=MAX($GP$19:HC$19),MIN((HD$19-MAX($GP$19:HC$19)),(HD$19-HC$19)),0)+IF($E58=HD$22,VLOOKUP($C58,Input!$A$8:$GZ$39,MATCH(HD$21,Input!$A$6:$GZ$6,0),FALSE),0)*IF(HD$18&gt;=MAX($GP$18:HC$18),MIN((HD$18-MAX($GP$18:HC$18)),(HD$18-HC$18)),0)</f>
        <v>0</v>
      </c>
      <c r="HE58" s="1">
        <f>+IF($E58=HE$22,VLOOKUP($C58,Input!$A$8:$GZ$39,MATCH(HE$21,Input!$A$6:$GZ$6,0),FALSE),0)*IF(HE$19&gt;=MAX($GP$19:HD$19),MIN((HE$19-MAX($GP$19:HD$19)),(HE$19-HD$19)),0)+IF($E58=HE$22,VLOOKUP($C58,Input!$A$8:$GZ$39,MATCH(HE$21,Input!$A$6:$GZ$6,0),FALSE),0)*IF(HE$18&gt;=MAX($GP$18:HD$18),MIN((HE$18-MAX($GP$18:HD$18)),(HE$18-HD$18)),0)</f>
        <v>0</v>
      </c>
      <c r="HF58" s="1">
        <f>+IF($E58=HF$22,VLOOKUP($C58,Input!$A$8:$GZ$39,MATCH(HF$21,Input!$A$6:$GZ$6,0),FALSE),0)*IF(HF$19&gt;=MAX($GP$19:HE$19),MIN((HF$19-MAX($GP$19:HE$19)),(HF$19-HE$19)),0)+IF($E58=HF$22,VLOOKUP($C58,Input!$A$8:$GZ$39,MATCH(HF$21,Input!$A$6:$GZ$6,0),FALSE),0)*IF(HF$18&gt;=MAX($GP$18:HE$18),MIN((HF$18-MAX($GP$18:HE$18)),(HF$18-HE$18)),0)</f>
        <v>0</v>
      </c>
      <c r="HG58" s="1">
        <f>+IF($E58=HG$22,VLOOKUP($C58,Input!$A$8:$GZ$39,MATCH(HG$21,Input!$A$6:$GZ$6,0),FALSE),0)*IF(HG$19&gt;=MAX($GP$19:HF$19),MIN((HG$19-MAX($GP$19:HF$19)),(HG$19-HF$19)),0)+IF($E58=HG$22,VLOOKUP($C58,Input!$A$8:$GZ$39,MATCH(HG$21,Input!$A$6:$GZ$6,0),FALSE),0)*IF(HG$18&gt;=MAX($GP$18:HF$18),MIN((HG$18-MAX($GP$18:HF$18)),(HG$18-HF$18)),0)</f>
        <v>0</v>
      </c>
      <c r="HH58" s="1">
        <f>+IF($E58=HH$22,VLOOKUP($C58,Input!$A$8:$GZ$39,MATCH(HH$21,Input!$A$6:$GZ$6,0),FALSE),0)*IF(HH$19&gt;=MAX($GP$19:HG$19),MIN((HH$19-MAX($GP$19:HG$19)),(HH$19-HG$19)),0)+IF($E58=HH$22,VLOOKUP($C58,Input!$A$8:$GZ$39,MATCH(HH$21,Input!$A$6:$GZ$6,0),FALSE),0)*IF(HH$18&gt;=MAX($GP$18:HG$18),MIN((HH$18-MAX($GP$18:HG$18)),(HH$18-HG$18)),0)</f>
        <v>0</v>
      </c>
      <c r="HI58" s="1">
        <f>+IF($E58=HI$22,VLOOKUP($C58,Input!$A$8:$GZ$39,MATCH(HI$21,Input!$A$6:$GZ$6,0),FALSE),0)*IF(HI$19&gt;=MAX($GP$19:HH$19),MIN((HI$19-MAX($GP$19:HH$19)),(HI$19-HH$19)),0)+IF($E58=HI$22,VLOOKUP($C58,Input!$A$8:$GZ$39,MATCH(HI$21,Input!$A$6:$GZ$6,0),FALSE),0)*IF(HI$18&gt;=MAX($GP$18:HH$18),MIN((HI$18-MAX($GP$18:HH$18)),(HI$18-HH$18)),0)</f>
        <v>0</v>
      </c>
      <c r="HJ58" s="1">
        <f>+IF($E58=HJ$22,VLOOKUP($C58,Input!$A$8:$GZ$39,MATCH(HJ$21,Input!$A$6:$GZ$6,0),FALSE),0)*IF(HJ$19&gt;=MAX($GP$19:HI$19),MIN((HJ$19-MAX($GP$19:HI$19)),(HJ$19-HI$19)),0)+IF($E58=HJ$22,VLOOKUP($C58,Input!$A$8:$GZ$39,MATCH(HJ$21,Input!$A$6:$GZ$6,0),FALSE),0)*IF(HJ$18&gt;=MAX($GP$18:HI$18),MIN((HJ$18-MAX($GP$18:HI$18)),(HJ$18-HI$18)),0)</f>
        <v>0</v>
      </c>
      <c r="HK58" s="1">
        <f>+IF($E58=HK$22,VLOOKUP($C58,Input!$A$8:$GZ$39,MATCH(HK$21,Input!$A$6:$GZ$6,0),FALSE),0)*IF(HK$19&gt;=MAX($GP$19:HJ$19),MIN((HK$19-MAX($GP$19:HJ$19)),(HK$19-HJ$19)),0)+IF($E58=HK$22,VLOOKUP($C58,Input!$A$8:$GZ$39,MATCH(HK$21,Input!$A$6:$GZ$6,0),FALSE),0)*IF(HK$18&gt;=MAX($GP$18:HJ$18),MIN((HK$18-MAX($GP$18:HJ$18)),(HK$18-HJ$18)),0)</f>
        <v>0</v>
      </c>
      <c r="HL58" s="1">
        <f>+IF($E58=HL$22,VLOOKUP($C58,Input!$A$8:$GZ$39,MATCH(HL$21,Input!$A$6:$GZ$6,0),FALSE),0)*IF(HL$19&gt;=MAX($GP$19:HK$19),MIN((HL$19-MAX($GP$19:HK$19)),(HL$19-HK$19)),0)+IF($E58=HL$22,VLOOKUP($C58,Input!$A$8:$GZ$39,MATCH(HL$21,Input!$A$6:$GZ$6,0),FALSE),0)*IF(HL$18&gt;=MAX($GP$18:HK$18),MIN((HL$18-MAX($GP$18:HK$18)),(HL$18-HK$18)),0)</f>
        <v>0</v>
      </c>
      <c r="HM58" s="1">
        <f>+IF($E58=HM$22,VLOOKUP($C58,Input!$A$8:$GZ$39,MATCH(HM$21,Input!$A$6:$GZ$6,0),FALSE),0)*IF(HM$19&gt;=MAX($GP$19:HL$19),MIN((HM$19-MAX($GP$19:HL$19)),(HM$19-HL$19)),0)+IF($E58=HM$22,VLOOKUP($C58,Input!$A$8:$GZ$39,MATCH(HM$21,Input!$A$6:$GZ$6,0),FALSE),0)*IF(HM$18&gt;=MAX($GP$18:HL$18),MIN((HM$18-MAX($GP$18:HL$18)),(HM$18-HL$18)),0)</f>
        <v>0</v>
      </c>
      <c r="HN58" s="1">
        <f>+IF($E58=HN$22,VLOOKUP($C58,Input!$A$8:$GZ$39,MATCH(HN$21,Input!$A$6:$GZ$6,0),FALSE),0)*IF(HN$19&gt;=MAX($GP$19:HM$19),MIN((HN$19-MAX($GP$19:HM$19)),(HN$19-HM$19)),0)+IF($E58=HN$22,VLOOKUP($C58,Input!$A$8:$GZ$39,MATCH(HN$21,Input!$A$6:$GZ$6,0),FALSE),0)*IF(HN$18&gt;=MAX($GP$18:HM$18),MIN((HN$18-MAX($GP$18:HM$18)),(HN$18-HM$18)),0)</f>
        <v>0</v>
      </c>
      <c r="HO58" s="1">
        <f>+IF($E58=HO$22,VLOOKUP($C58,Input!$A$8:$GZ$39,MATCH(HO$21,Input!$A$6:$GZ$6,0),FALSE),0)*IF(HO$19&gt;=MAX($GP$19:HN$19),MIN((HO$19-MAX($GP$19:HN$19)),(HO$19-HN$19)),0)+IF($E58=HO$22,VLOOKUP($C58,Input!$A$8:$GZ$39,MATCH(HO$21,Input!$A$6:$GZ$6,0),FALSE),0)*IF(HO$18&gt;=MAX($GP$18:HN$18),MIN((HO$18-MAX($GP$18:HN$18)),(HO$18-HN$18)),0)</f>
        <v>0</v>
      </c>
      <c r="HP58" s="1">
        <f>+IF($E58=HP$22,VLOOKUP($C58,Input!$A$8:$GZ$39,MATCH(HP$21,Input!$A$6:$GZ$6,0),FALSE),0)*IF(HP$19&gt;=MAX($GP$19:HO$19),MIN((HP$19-MAX($GP$19:HO$19)),(HP$19-HO$19)),0)+IF($E58=HP$22,VLOOKUP($C58,Input!$A$8:$GZ$39,MATCH(HP$21,Input!$A$6:$GZ$6,0),FALSE),0)*IF(HP$18&gt;=MAX($GP$18:HO$18),MIN((HP$18-MAX($GP$18:HO$18)),(HP$18-HO$18)),0)</f>
        <v>0</v>
      </c>
      <c r="HQ58" s="1">
        <f>+IF($E58=HQ$22,VLOOKUP($C58,Input!$A$8:$GZ$39,MATCH(HQ$21,Input!$A$6:$GZ$6,0),FALSE),0)*IF(HQ$19&gt;=MAX($GP$19:HP$19),MIN((HQ$19-MAX($GP$19:HP$19)),(HQ$19-HP$19)),0)+IF($E58=HQ$22,VLOOKUP($C58,Input!$A$8:$GZ$39,MATCH(HQ$21,Input!$A$6:$GZ$6,0),FALSE),0)*IF(HQ$18&gt;=MAX($GP$18:HP$18),MIN((HQ$18-MAX($GP$18:HP$18)),(HQ$18-HP$18)),0)</f>
        <v>0</v>
      </c>
      <c r="HR58" s="1">
        <f>+IF($E58=HR$22,VLOOKUP($C58,Input!$A$8:$GZ$39,MATCH(HR$21,Input!$A$6:$GZ$6,0),FALSE),0)*IF(HR$19&gt;=MAX($GP$19:HQ$19),MIN((HR$19-MAX($GP$19:HQ$19)),(HR$19-HQ$19)),0)+IF($E58=HR$22,VLOOKUP($C58,Input!$A$8:$GZ$39,MATCH(HR$21,Input!$A$6:$GZ$6,0),FALSE),0)*IF(HR$18&gt;=MAX($GP$18:HQ$18),MIN((HR$18-MAX($GP$18:HQ$18)),(HR$18-HQ$18)),0)</f>
        <v>0</v>
      </c>
      <c r="HS58" s="1">
        <f>+IF($E58=HS$22,VLOOKUP($C58,Input!$A$8:$GZ$39,MATCH(HS$21,Input!$A$6:$GZ$6,0),FALSE),0)*IF(HS$19&gt;=MAX($GP$19:HR$19),MIN((HS$19-MAX($GP$19:HR$19)),(HS$19-HR$19)),0)+IF($E58=HS$22,VLOOKUP($C58,Input!$A$8:$GZ$39,MATCH(HS$21,Input!$A$6:$GZ$6,0),FALSE),0)*IF(HS$18&gt;=MAX($GP$18:HR$18),MIN((HS$18-MAX($GP$18:HR$18)),(HS$18-HR$18)),0)</f>
        <v>0</v>
      </c>
      <c r="HT58" s="1">
        <f>+IF($E58=HT$22,VLOOKUP($C58,Input!$A$8:$GZ$39,MATCH(HT$21,Input!$A$6:$GZ$6,0),FALSE),0)*IF(HT$19&gt;=MAX($GP$19:HS$19),MIN((HT$19-MAX($GP$19:HS$19)),(HT$19-HS$19)),0)+IF($E58=HT$22,VLOOKUP($C58,Input!$A$8:$GZ$39,MATCH(HT$21,Input!$A$6:$GZ$6,0),FALSE),0)*IF(HT$18&gt;=MAX($GP$18:HS$18),MIN((HT$18-MAX($GP$18:HS$18)),(HT$18-HS$18)),0)</f>
        <v>0</v>
      </c>
      <c r="HU58" s="1">
        <f>+IF($E58=HU$22,VLOOKUP($C58,Input!$A$8:$GZ$39,MATCH(HU$21,Input!$A$6:$GZ$6,0),FALSE),0)*IF(HU$19&gt;=MAX($GP$19:HT$19),MIN((HU$19-MAX($GP$19:HT$19)),(HU$19-HT$19)),0)+IF($E58=HU$22,VLOOKUP($C58,Input!$A$8:$GZ$39,MATCH(HU$21,Input!$A$6:$GZ$6,0),FALSE),0)*IF(HU$18&gt;=MAX($GP$18:HT$18),MIN((HU$18-MAX($GP$18:HT$18)),(HU$18-HT$18)),0)</f>
        <v>0</v>
      </c>
      <c r="HV58" s="1">
        <f>+IF($E58=HV$22,VLOOKUP($C58,Input!$A$8:$GZ$39,MATCH(HV$21,Input!$A$6:$GZ$6,0),FALSE),0)*IF(HV$19&gt;=MAX($GP$19:HU$19),MIN((HV$19-MAX($GP$19:HU$19)),(HV$19-HU$19)),0)+IF($E58=HV$22,VLOOKUP($C58,Input!$A$8:$GZ$39,MATCH(HV$21,Input!$A$6:$GZ$6,0),FALSE),0)*IF(HV$18&gt;=MAX($GP$18:HU$18),MIN((HV$18-MAX($GP$18:HU$18)),(HV$18-HU$18)),0)</f>
        <v>0</v>
      </c>
      <c r="HW58" s="1">
        <f>+IF($E58=HW$22,VLOOKUP($C58,Input!$A$8:$GZ$39,MATCH(HW$21,Input!$A$6:$GZ$6,0),FALSE),0)*IF(HW$19&gt;=MAX($GP$19:HV$19),MIN((HW$19-MAX($GP$19:HV$19)),(HW$19-HV$19)),0)+IF($E58=HW$22,VLOOKUP($C58,Input!$A$8:$GZ$39,MATCH(HW$21,Input!$A$6:$GZ$6,0),FALSE),0)*IF(HW$18&gt;=MAX($GP$18:HV$18),MIN((HW$18-MAX($GP$18:HV$18)),(HW$18-HV$18)),0)</f>
        <v>0</v>
      </c>
      <c r="HX58" s="1">
        <f>+IF($E58=HX$22,VLOOKUP($C58,Input!$A$8:$GZ$39,MATCH(HX$21,Input!$A$6:$GZ$6,0),FALSE),0)*IF(HX$19&gt;=MAX($GP$19:HW$19),MIN((HX$19-MAX($GP$19:HW$19)),(HX$19-HW$19)),0)+IF($E58=HX$22,VLOOKUP($C58,Input!$A$8:$GZ$39,MATCH(HX$21,Input!$A$6:$GZ$6,0),FALSE),0)*IF(HX$18&gt;=MAX($GP$18:HW$18),MIN((HX$18-MAX($GP$18:HW$18)),(HX$18-HW$18)),0)</f>
        <v>0</v>
      </c>
      <c r="HY58" s="1">
        <f>+IF($E58=HY$22,VLOOKUP($C58,Input!$A$8:$GZ$39,MATCH(HY$21,Input!$A$6:$GZ$6,0),FALSE),0)*IF(HY$19&gt;=MAX($GP$19:HX$19),MIN((HY$19-MAX($GP$19:HX$19)),(HY$19-HX$19)),0)+IF($E58=HY$22,VLOOKUP($C58,Input!$A$8:$GZ$39,MATCH(HY$21,Input!$A$6:$GZ$6,0),FALSE),0)*IF(HY$18&gt;=MAX($GP$18:HX$18),MIN((HY$18-MAX($GP$18:HX$18)),(HY$18-HX$18)),0)</f>
        <v>0</v>
      </c>
      <c r="HZ58" s="42"/>
      <c r="IA58" t="str">
        <f>VLOOKUP($C58,Input!$A$8:$IA$39,MATCH(IA$21,Input!$A$6:$IA$6,0),FALSE)</f>
        <v>NA</v>
      </c>
      <c r="IB58" s="132">
        <f>IF((VLOOKUP($C58,Input!$A$8:$IA$39,MATCH(IB$21,Input!$A$6:$IA$6,0),FALSE))="Y",$D58/VLOOKUP($C58,Input!$A$8:$IA$39,MATCH(IC$21,Input!$A$6:$IA$6,0),FALSE),0)</f>
        <v>0</v>
      </c>
      <c r="IC58" s="132">
        <f>IF((VLOOKUP($C58,Input!$A$8:$IA$39,MATCH(IB$21,Input!$A$6:$IA$6,0),FALSE))="Y",0,IF((VLOOKUP($C58,Input!$A$8:$IA$39,MATCH(IC$21,Input!$A$6:$IA$6,0),FALSE))&gt;0,$D58/VLOOKUP($C58,Input!$A$8:$IA$39,MATCH(IC$21,Input!$A$6:$IA$6,0),FALSE),0))</f>
        <v>0</v>
      </c>
      <c r="ID58" s="1">
        <f>+IF($E58=ID$22,VLOOKUP($C58,Input!$A$8:$IA$39,MATCH(ID$21,Input!$A$6:$IA$6,0),FALSE),0)*IF(ID$19&gt;=MAX($IC$19:IC$19),MIN((ID$19-MAX($IC$19:IC$19)),(ID$19-IC$19)),0)+IF($E58=ID$22,VLOOKUP($C58,Input!$A$8:$IA$39,MATCH(ID$21,Input!$A$6:$IA$6,0),FALSE),0)*IF(ID$18&gt;=MAX($IC$18:IC$18),MIN((ID$18-MAX($IC$18:IC$18)),(ID$18-IC$18)),0)</f>
        <v>0</v>
      </c>
      <c r="IE58" s="1">
        <f>+IF($E58=IE$22,VLOOKUP($C58,Input!$A$8:$IA$39,MATCH(IE$21,Input!$A$6:$IA$6,0),FALSE),0)*IF(IE$19&gt;=MAX($IC$19:ID$19),MIN((IE$19-MAX($IC$19:ID$19)),(IE$19-ID$19)),0)+IF($E58=IE$22,VLOOKUP($C58,Input!$A$8:$IA$39,MATCH(IE$21,Input!$A$6:$IA$6,0),FALSE),0)*IF(IE$18&gt;=MAX($IC$18:ID$18),MIN((IE$18-MAX($IC$18:ID$18)),(IE$18-ID$18)),0)</f>
        <v>0</v>
      </c>
      <c r="IF58" s="1">
        <f>+IF($E58=IF$22,VLOOKUP($C58,Input!$A$8:$IA$39,MATCH(IF$21,Input!$A$6:$IA$6,0),FALSE),0)*IF(IF$19&gt;=MAX($IC$19:IE$19),MIN((IF$19-MAX($IC$19:IE$19)),(IF$19-IE$19)),0)+IF($E58=IF$22,VLOOKUP($C58,Input!$A$8:$IA$39,MATCH(IF$21,Input!$A$6:$IA$6,0),FALSE),0)*IF(IF$18&gt;=MAX($IC$18:IE$18),MIN((IF$18-MAX($IC$18:IE$18)),(IF$18-IE$18)),0)</f>
        <v>0</v>
      </c>
      <c r="IG58" s="1">
        <f>+IF($E58=IG$22,VLOOKUP($C58,Input!$A$8:$IA$39,MATCH(IG$21,Input!$A$6:$IA$6,0),FALSE),0)*IF(IG$19&gt;=MAX($IC$19:IF$19),MIN((IG$19-MAX($IC$19:IF$19)),(IG$19-IF$19)),0)+IF($E58=IG$22,VLOOKUP($C58,Input!$A$8:$IA$39,MATCH(IG$21,Input!$A$6:$IA$6,0),FALSE),0)*IF(IG$18&gt;=MAX($IC$18:IF$18),MIN((IG$18-MAX($IC$18:IF$18)),(IG$18-IF$18)),0)</f>
        <v>0</v>
      </c>
      <c r="IH58" s="1">
        <f>+IF($E58=IH$22,VLOOKUP($C58,Input!$A$8:$IA$39,MATCH(IH$21,Input!$A$6:$IA$6,0),FALSE),0)*IF(IH$19&gt;=MAX($IC$19:IG$19),MIN((IH$19-MAX($IC$19:IG$19)),(IH$19-IG$19)),0)+IF($E58=IH$22,VLOOKUP($C58,Input!$A$8:$IA$39,MATCH(IH$21,Input!$A$6:$IA$6,0),FALSE),0)*IF(IH$18&gt;=MAX($IC$18:IG$18),MIN((IH$18-MAX($IC$18:IG$18)),(IH$18-IG$18)),0)</f>
        <v>0</v>
      </c>
      <c r="II58" s="1">
        <f>+IF($E58=II$22,VLOOKUP($C58,Input!$A$8:$IA$39,MATCH(II$21,Input!$A$6:$IA$6,0),FALSE),0)*IF(II$19&gt;=MAX($IC$19:IH$19),MIN((II$19-MAX($IC$19:IH$19)),(II$19-IH$19)),0)+IF($E58=II$22,VLOOKUP($C58,Input!$A$8:$IA$39,MATCH(II$21,Input!$A$6:$IA$6,0),FALSE),0)*IF(II$18&gt;=MAX($IC$18:IH$18),MIN((II$18-MAX($IC$18:IH$18)),(II$18-IH$18)),0)</f>
        <v>0</v>
      </c>
      <c r="IJ58" s="1">
        <f>+IF($E58=IJ$22,VLOOKUP($C58,Input!$A$8:$IA$39,MATCH(IJ$21,Input!$A$6:$IA$6,0),FALSE),0)*IF(IJ$19&gt;=MAX($IC$19:II$19),MIN((IJ$19-MAX($IC$19:II$19)),(IJ$19-II$19)),0)+IF($E58=IJ$22,VLOOKUP($C58,Input!$A$8:$IA$39,MATCH(IJ$21,Input!$A$6:$IA$6,0),FALSE),0)*IF(IJ$18&gt;=MAX($IC$18:II$18),MIN((IJ$18-MAX($IC$18:II$18)),(IJ$18-II$18)),0)</f>
        <v>0</v>
      </c>
      <c r="IK58" s="1">
        <f>+IF($E58=IK$22,VLOOKUP($C58,Input!$A$8:$IA$39,MATCH(IK$21,Input!$A$6:$IA$6,0),FALSE),0)*IF(IK$19&gt;=MAX($IC$19:IJ$19),MIN((IK$19-MAX($IC$19:IJ$19)),(IK$19-IJ$19)),0)+IF($E58=IK$22,VLOOKUP($C58,Input!$A$8:$IA$39,MATCH(IK$21,Input!$A$6:$IA$6,0),FALSE),0)*IF(IK$18&gt;=MAX($IC$18:IJ$18),MIN((IK$18-MAX($IC$18:IJ$18)),(IK$18-IJ$18)),0)</f>
        <v>0</v>
      </c>
      <c r="IL58" s="1">
        <f>+IF($E58=IL$22,VLOOKUP($C58,Input!$A$8:$IA$39,MATCH(IL$21,Input!$A$6:$IA$6,0),FALSE),0)*IF(IL$19&gt;=MAX($IC$19:IK$19),MIN((IL$19-MAX($IC$19:IK$19)),(IL$19-IK$19)),0)+IF($E58=IL$22,VLOOKUP($C58,Input!$A$8:$IA$39,MATCH(IL$21,Input!$A$6:$IA$6,0),FALSE),0)*IF(IL$18&gt;=MAX($IC$18:IK$18),MIN((IL$18-MAX($IC$18:IK$18)),(IL$18-IK$18)),0)</f>
        <v>0</v>
      </c>
      <c r="IM58" s="1">
        <f>+IF($E58=IM$22,VLOOKUP($C58,Input!$A$8:$IA$39,MATCH(IM$21,Input!$A$6:$IA$6,0),FALSE),0)*IF(IM$19&gt;=MAX($IC$19:IL$19),MIN((IM$19-MAX($IC$19:IL$19)),(IM$19-IL$19)),0)+IF($E58=IM$22,VLOOKUP($C58,Input!$A$8:$IA$39,MATCH(IM$21,Input!$A$6:$IA$6,0),FALSE),0)*IF(IM$18&gt;=MAX($IC$18:IL$18),MIN((IM$18-MAX($IC$18:IL$18)),(IM$18-IL$18)),0)</f>
        <v>0</v>
      </c>
      <c r="IN58" s="1">
        <f>+IF($E58=IN$22,VLOOKUP($C58,Input!$A$8:$IA$39,MATCH(IN$21,Input!$A$6:$IA$6,0),FALSE),0)*IF(IN$19&gt;=MAX($IC$19:IM$19),MIN((IN$19-MAX($IC$19:IM$19)),(IN$19-IM$19)),0)+IF($E58=IN$22,VLOOKUP($C58,Input!$A$8:$IA$39,MATCH(IN$21,Input!$A$6:$IA$6,0),FALSE),0)*IF(IN$18&gt;=MAX($IC$18:IM$18),MIN((IN$18-MAX($IC$18:IM$18)),(IN$18-IM$18)),0)</f>
        <v>0</v>
      </c>
      <c r="IO58" s="1">
        <f>+IF($E58=IO$22,VLOOKUP($C58,Input!$A$8:$IA$39,MATCH(IO$21,Input!$A$6:$IA$6,0),FALSE),0)*IF(IO$19&gt;=MAX($IC$19:IN$19),MIN((IO$19-MAX($IC$19:IN$19)),(IO$19-IN$19)),0)+IF($E58=IO$22,VLOOKUP($C58,Input!$A$8:$IA$39,MATCH(IO$21,Input!$A$6:$IA$6,0),FALSE),0)*IF(IO$18&gt;=MAX($IC$18:IN$18),MIN((IO$18-MAX($IC$18:IN$18)),(IO$18-IN$18)),0)</f>
        <v>0</v>
      </c>
      <c r="IP58" s="1">
        <f>+IF($E58=IP$22,VLOOKUP($C58,Input!$A$8:$IA$39,MATCH(IP$21,Input!$A$6:$IA$6,0),FALSE),0)*IF(IP$19&gt;=MAX($IC$19:IO$19),MIN((IP$19-MAX($IC$19:IO$19)),(IP$19-IO$19)),0)+IF($E58=IP$22,VLOOKUP($C58,Input!$A$8:$IA$39,MATCH(IP$21,Input!$A$6:$IA$6,0),FALSE),0)*IF(IP$18&gt;=MAX($IC$18:IO$18),MIN((IP$18-MAX($IC$18:IO$18)),(IP$18-IO$18)),0)</f>
        <v>0</v>
      </c>
      <c r="IQ58" s="1">
        <f>+IF($E58=IQ$22,VLOOKUP($C58,Input!$A$8:$IA$39,MATCH(IQ$21,Input!$A$6:$IA$6,0),FALSE),0)*IF(IQ$19&gt;=MAX($IC$19:IP$19),MIN((IQ$19-MAX($IC$19:IP$19)),(IQ$19-IP$19)),0)+IF($E58=IQ$22,VLOOKUP($C58,Input!$A$8:$IA$39,MATCH(IQ$21,Input!$A$6:$IA$6,0),FALSE),0)*IF(IQ$18&gt;=MAX($IC$18:IP$18),MIN((IQ$18-MAX($IC$18:IP$18)),(IQ$18-IP$18)),0)</f>
        <v>0</v>
      </c>
      <c r="IR58" s="1">
        <f>+IF($E58=IR$22,VLOOKUP($C58,Input!$A$8:$IA$39,MATCH(IR$21,Input!$A$6:$IA$6,0),FALSE),0)*IF(IR$19&gt;=MAX($IC$19:IQ$19),MIN((IR$19-MAX($IC$19:IQ$19)),(IR$19-IQ$19)),0)+IF($E58=IR$22,VLOOKUP($C58,Input!$A$8:$IA$39,MATCH(IR$21,Input!$A$6:$IA$6,0),FALSE),0)*IF(IR$18&gt;=MAX($IC$18:IQ$18),MIN((IR$18-MAX($IC$18:IQ$18)),(IR$18-IQ$18)),0)</f>
        <v>0</v>
      </c>
      <c r="IS58" s="1">
        <f>+IF($E58=IS$22,VLOOKUP($C58,Input!$A$8:$IA$39,MATCH(IS$21,Input!$A$6:$IA$6,0),FALSE),0)*IF(IS$19&gt;=MAX($IC$19:IR$19),MIN((IS$19-MAX($IC$19:IR$19)),(IS$19-IR$19)),0)+IF($E58=IS$22,VLOOKUP($C58,Input!$A$8:$IA$39,MATCH(IS$21,Input!$A$6:$IA$6,0),FALSE),0)*IF(IS$18&gt;=MAX($IC$18:IR$18),MIN((IS$18-MAX($IC$18:IR$18)),(IS$18-IR$18)),0)</f>
        <v>0</v>
      </c>
      <c r="IT58" s="1">
        <f>+IF($E58=IT$22,VLOOKUP($C58,Input!$A$8:$IA$39,MATCH(IT$21,Input!$A$6:$IA$6,0),FALSE),0)*IF(IT$19&gt;=MAX($IC$19:IS$19),MIN((IT$19-MAX($IC$19:IS$19)),(IT$19-IS$19)),0)+IF($E58=IT$22,VLOOKUP($C58,Input!$A$8:$IA$39,MATCH(IT$21,Input!$A$6:$IA$6,0),FALSE),0)*IF(IT$18&gt;=MAX($IC$18:IS$18),MIN((IT$18-MAX($IC$18:IS$18)),(IT$18-IS$18)),0)</f>
        <v>0</v>
      </c>
      <c r="IU58" s="1">
        <f>+IF($E58=IU$22,VLOOKUP($C58,Input!$A$8:$IA$39,MATCH(IU$21,Input!$A$6:$IA$6,0),FALSE),0)*IF(IU$19&gt;=MAX($IC$19:IT$19),MIN((IU$19-MAX($IC$19:IT$19)),(IU$19-IT$19)),0)+IF($E58=IU$22,VLOOKUP($C58,Input!$A$8:$IA$39,MATCH(IU$21,Input!$A$6:$IA$6,0),FALSE),0)*IF(IU$18&gt;=MAX($IC$18:IT$18),MIN((IU$18-MAX($IC$18:IT$18)),(IU$18-IT$18)),0)</f>
        <v>0</v>
      </c>
      <c r="IV58" s="1">
        <f>+IF($E58=IV$22,VLOOKUP($C58,Input!$A$8:$IA$39,MATCH(IV$21,Input!$A$6:$IA$6,0),FALSE),0)*IF(IV$19&gt;=MAX($IC$19:IU$19),MIN((IV$19-MAX($IC$19:IU$19)),(IV$19-IU$19)),0)+IF($E58=IV$22,VLOOKUP($C58,Input!$A$8:$IA$39,MATCH(IV$21,Input!$A$6:$IA$6,0),FALSE),0)*IF(IV$18&gt;=MAX($IC$18:IU$18),MIN((IV$18-MAX($IC$18:IU$18)),(IV$18-IU$18)),0)</f>
        <v>0</v>
      </c>
      <c r="IW58" s="1">
        <f>+IF($E58=IW$22,VLOOKUP($C58,Input!$A$8:$IA$39,MATCH(IW$21,Input!$A$6:$IA$6,0),FALSE),0)*IF(IW$19&gt;=MAX($IC$19:IV$19),MIN((IW$19-MAX($IC$19:IV$19)),(IW$19-IV$19)),0)+IF($E58=IW$22,VLOOKUP($C58,Input!$A$8:$IA$39,MATCH(IW$21,Input!$A$6:$IA$6,0),FALSE),0)*IF(IW$18&gt;=MAX($IC$18:IV$18),MIN((IW$18-MAX($IC$18:IV$18)),(IW$18-IV$18)),0)</f>
        <v>0</v>
      </c>
      <c r="IX58" s="1">
        <f>+IF($E58=IX$22,VLOOKUP($C58,Input!$A$8:$IA$39,MATCH(IX$21,Input!$A$6:$IA$6,0),FALSE),0)*IF(IX$19&gt;=MAX($IC$19:IW$19),MIN((IX$19-MAX($IC$19:IW$19)),(IX$19-IW$19)),0)+IF($E58=IX$22,VLOOKUP($C58,Input!$A$8:$IA$39,MATCH(IX$21,Input!$A$6:$IA$6,0),FALSE),0)*IF(IX$18&gt;=MAX($IC$18:IW$18),MIN((IX$18-MAX($IC$18:IW$18)),(IX$18-IW$18)),0)</f>
        <v>0</v>
      </c>
      <c r="IY58" s="1">
        <f>+IF($E58=IY$22,VLOOKUP($C58,Input!$A$8:$IA$39,MATCH(IY$21,Input!$A$6:$IA$6,0),FALSE),0)*IF(IY$19&gt;=MAX($IC$19:IX$19),MIN((IY$19-MAX($IC$19:IX$19)),(IY$19-IX$19)),0)+IF($E58=IY$22,VLOOKUP($C58,Input!$A$8:$IA$39,MATCH(IY$21,Input!$A$6:$IA$6,0),FALSE),0)*IF(IY$18&gt;=MAX($IC$18:IX$18),MIN((IY$18-MAX($IC$18:IX$18)),(IY$18-IX$18)),0)</f>
        <v>0</v>
      </c>
      <c r="IZ58" s="1">
        <f>+IF($E58=IZ$22,VLOOKUP($C58,Input!$A$8:$IA$39,MATCH(IZ$21,Input!$A$6:$IA$6,0),FALSE),0)*IF(IZ$19&gt;=MAX($IC$19:IY$19),MIN((IZ$19-MAX($IC$19:IY$19)),(IZ$19-IY$19)),0)+IF($E58=IZ$22,VLOOKUP($C58,Input!$A$8:$IA$39,MATCH(IZ$21,Input!$A$6:$IA$6,0),FALSE),0)*IF(IZ$18&gt;=MAX($IC$18:IY$18),MIN((IZ$18-MAX($IC$18:IY$18)),(IZ$18-IY$18)),0)</f>
        <v>0</v>
      </c>
      <c r="JA58" s="1">
        <f>+IF($E58=JA$22,VLOOKUP($C58,Input!$A$8:$IA$39,MATCH(JA$21,Input!$A$6:$IA$6,0),FALSE),0)*IF(JA$19&gt;=MAX($IC$19:IZ$19),MIN((JA$19-MAX($IC$19:IZ$19)),(JA$19-IZ$19)),0)+IF($E58=JA$22,VLOOKUP($C58,Input!$A$8:$IA$39,MATCH(JA$21,Input!$A$6:$IA$6,0),FALSE),0)*IF(JA$18&gt;=MAX($IC$18:IZ$18),MIN((JA$18-MAX($IC$18:IZ$18)),(JA$18-IZ$18)),0)</f>
        <v>0</v>
      </c>
      <c r="JB58" s="1">
        <f>+IF($E58=JB$22,VLOOKUP($C58,Input!$A$8:$IA$39,MATCH(JB$21,Input!$A$6:$IA$6,0),FALSE),0)*IF(JB$19&gt;=MAX($IC$19:JA$19),MIN((JB$19-MAX($IC$19:JA$19)),(JB$19-JA$19)),0)+IF($E58=JB$22,VLOOKUP($C58,Input!$A$8:$IA$39,MATCH(JB$21,Input!$A$6:$IA$6,0),FALSE),0)*IF(JB$18&gt;=MAX($IC$18:JA$18),MIN((JB$18-MAX($IC$18:JA$18)),(JB$18-JA$18)),0)</f>
        <v>0</v>
      </c>
      <c r="JC58" s="1">
        <f>+IF($E58=JC$22,VLOOKUP($C58,Input!$A$8:$IA$39,MATCH(JC$21,Input!$A$6:$IA$6,0),FALSE),0)*IF(JC$19&gt;=MAX($IC$19:JB$19),MIN((JC$19-MAX($IC$19:JB$19)),(JC$19-JB$19)),0)+IF($E58=JC$22,VLOOKUP($C58,Input!$A$8:$IA$39,MATCH(JC$21,Input!$A$6:$IA$6,0),FALSE),0)*IF(JC$18&gt;=MAX($IC$18:JB$18),MIN((JC$18-MAX($IC$18:JB$18)),(JC$18-JB$18)),0)</f>
        <v>0</v>
      </c>
      <c r="JD58" s="1">
        <f>+IF($E58=JD$22,VLOOKUP($C58,Input!$A$8:$IA$39,MATCH(JD$21,Input!$A$6:$IA$6,0),FALSE),0)*IF(JD$19&gt;=MAX($IC$19:JC$19),MIN((JD$19-MAX($IC$19:JC$19)),(JD$19-JC$19)),0)+IF($E58=JD$22,VLOOKUP($C58,Input!$A$8:$IA$39,MATCH(JD$21,Input!$A$6:$IA$6,0),FALSE),0)*IF(JD$18&gt;=MAX($IC$18:JC$18),MIN((JD$18-MAX($IC$18:JC$18)),(JD$18-JC$18)),0)</f>
        <v>0</v>
      </c>
      <c r="JE58" s="1">
        <f>+IF($E58=JE$22,VLOOKUP($C58,Input!$A$8:$IA$39,MATCH(JE$21,Input!$A$6:$IA$6,0),FALSE),0)*IF(JE$19&gt;=MAX($IC$19:JD$19),MIN((JE$19-MAX($IC$19:JD$19)),(JE$19-JD$19)),0)+IF($E58=JE$22,VLOOKUP($C58,Input!$A$8:$IA$39,MATCH(JE$21,Input!$A$6:$IA$6,0),FALSE),0)*IF(JE$18&gt;=MAX($IC$18:JD$18),MIN((JE$18-MAX($IC$18:JD$18)),(JE$18-JD$18)),0)</f>
        <v>0</v>
      </c>
      <c r="JF58" s="1">
        <f>+IF($E58=JF$22,VLOOKUP($C58,Input!$A$8:$IA$39,MATCH(JF$21,Input!$A$6:$IA$6,0),FALSE),0)*IF(JF$19&gt;=MAX($IC$19:JE$19),MIN((JF$19-MAX($IC$19:JE$19)),(JF$19-JE$19)),0)+IF($E58=JF$22,VLOOKUP($C58,Input!$A$8:$IA$39,MATCH(JF$21,Input!$A$6:$IA$6,0),FALSE),0)*IF(JF$18&gt;=MAX($IC$18:JE$18),MIN((JF$18-MAX($IC$18:JE$18)),(JF$18-JE$18)),0)</f>
        <v>0</v>
      </c>
      <c r="JG58" s="1">
        <f>+IF($E58=JG$22,VLOOKUP($C58,Input!$A$8:$IA$39,MATCH(JG$21,Input!$A$6:$IA$6,0),FALSE),0)*IF(JG$19&gt;=MAX($IC$19:JF$19),MIN((JG$19-MAX($IC$19:JF$19)),(JG$19-JF$19)),0)+IF($E58=JG$22,VLOOKUP($C58,Input!$A$8:$IA$39,MATCH(JG$21,Input!$A$6:$IA$6,0),FALSE),0)*IF(JG$18&gt;=MAX($IC$18:JF$18),MIN((JG$18-MAX($IC$18:JF$18)),(JG$18-JF$18)),0)</f>
        <v>0</v>
      </c>
      <c r="JH58" s="1">
        <f>+IF($E58=JH$22,VLOOKUP($C58,Input!$A$8:$IA$39,MATCH(JH$21,Input!$A$6:$IA$6,0),FALSE),0)*IF(JH$19&gt;=MAX($IC$19:JG$19),MIN((JH$19-MAX($IC$19:JG$19)),(JH$19-JG$19)),0)+IF($E58=JH$22,VLOOKUP($C58,Input!$A$8:$IA$39,MATCH(JH$21,Input!$A$6:$IA$6,0),FALSE),0)*IF(JH$18&gt;=MAX($IC$18:JG$18),MIN((JH$18-MAX($IC$18:JG$18)),(JH$18-JG$18)),0)</f>
        <v>0</v>
      </c>
      <c r="JI58" s="1">
        <f>+IF($E58=JI$22,VLOOKUP($C58,Input!$A$8:$IA$39,MATCH(JI$21,Input!$A$6:$IA$6,0),FALSE),0)*IF(JI$19&gt;=MAX($IC$19:JH$19),MIN((JI$19-MAX($IC$19:JH$19)),(JI$19-JH$19)),0)+IF($E58=JI$22,VLOOKUP($C58,Input!$A$8:$IA$39,MATCH(JI$21,Input!$A$6:$IA$6,0),FALSE),0)*IF(JI$18&gt;=MAX($IC$18:JH$18),MIN((JI$18-MAX($IC$18:JH$18)),(JI$18-JH$18)),0)</f>
        <v>0</v>
      </c>
      <c r="JJ58" s="1">
        <f>+IF($E58=JJ$22,VLOOKUP($C58,Input!$A$8:$IA$39,MATCH(JJ$21,Input!$A$6:$IA$6,0),FALSE),0)*IF(JJ$19&gt;=MAX($IC$19:JI$19),MIN((JJ$19-MAX($IC$19:JI$19)),(JJ$19-JI$19)),0)+IF($E58=JJ$22,VLOOKUP($C58,Input!$A$8:$IA$39,MATCH(JJ$21,Input!$A$6:$IA$6,0),FALSE),0)*IF(JJ$18&gt;=MAX($IC$18:JI$18),MIN((JJ$18-MAX($IC$18:JI$18)),(JJ$18-JI$18)),0)</f>
        <v>0</v>
      </c>
      <c r="JK58" s="1">
        <f>+IF($E58=JK$22,VLOOKUP($C58,Input!$A$8:$IA$39,MATCH(JK$21,Input!$A$6:$IA$6,0),FALSE),0)*IF(JK$19&gt;=MAX($IC$19:JJ$19),MIN((JK$19-MAX($IC$19:JJ$19)),(JK$19-JJ$19)),0)+IF($E58=JK$22,VLOOKUP($C58,Input!$A$8:$IA$39,MATCH(JK$21,Input!$A$6:$IA$6,0),FALSE),0)*IF(JK$18&gt;=MAX($IC$18:JJ$18),MIN((JK$18-MAX($IC$18:JJ$18)),(JK$18-JJ$18)),0)</f>
        <v>0</v>
      </c>
      <c r="JL58" s="1">
        <f>+IF($E58=JL$22,VLOOKUP($C58,Input!$A$8:$IA$39,MATCH(JL$21,Input!$A$6:$IA$6,0),FALSE),0)*IF(JL$19&gt;=MAX($IC$19:JK$19),MIN((JL$19-MAX($IC$19:JK$19)),(JL$19-JK$19)),0)+IF($E58=JL$22,VLOOKUP($C58,Input!$A$8:$IA$39,MATCH(JL$21,Input!$A$6:$IA$6,0),FALSE),0)*IF(JL$18&gt;=MAX($IC$18:JK$18),MIN((JL$18-MAX($IC$18:JK$18)),(JL$18-JK$18)),0)</f>
        <v>0</v>
      </c>
      <c r="JN58" t="str">
        <f>+VLOOKUP($C58,Input!$A$8:$GZ$39,MATCH(JN$21,Input!$A$6:$GZ$6,0),FALSE)</f>
        <v>CNG Station Maint in fuel price</v>
      </c>
      <c r="JO58" s="1">
        <f>IF($E58+$I58+$D$7&lt;=JO$22,0,IF(JO$22-$D$7&gt;=$E58,VLOOKUP($C58,Input!$A$8:$GZ$39,MATCH(JO$21,Input!$A$6:$GZ$6,0),FALSE),0)*$F58/$G58)*$D58</f>
        <v>0</v>
      </c>
      <c r="JP58" s="1">
        <f>IF($E58+$I58+$D$7&lt;=JP$22,0,IF(JP$22-$D$7&gt;=$E58,VLOOKUP($C58,Input!$A$8:$GZ$39,MATCH(JP$21,Input!$A$6:$GZ$6,0),FALSE),0)*$F58/$G58)*$D58</f>
        <v>0</v>
      </c>
      <c r="JQ58" s="1">
        <f>IF($E58+$I58+$D$7&lt;=JQ$22,0,IF(JQ$22-$D$7&gt;=$E58,VLOOKUP($C58,Input!$A$8:$GZ$39,MATCH(JQ$21,Input!$A$6:$GZ$6,0),FALSE),0)*$F58/$G58)*$D58</f>
        <v>0</v>
      </c>
      <c r="JR58" s="1">
        <f>IF($E58+$I58+$D$7&lt;=JR$22,0,IF(JR$22-$D$7&gt;=$E58,VLOOKUP($C58,Input!$A$8:$GZ$39,MATCH(JR$21,Input!$A$6:$GZ$6,0),FALSE),0)*$F58/$G58)*$D58</f>
        <v>0</v>
      </c>
      <c r="JS58" s="1">
        <f>IF($E58+$I58+$D$7&lt;=JS$22,0,IF(JS$22-$D$7&gt;=$E58,VLOOKUP($C58,Input!$A$8:$GZ$39,MATCH(JS$21,Input!$A$6:$GZ$6,0),FALSE),0)*$F58/$G58)*$D58</f>
        <v>0</v>
      </c>
      <c r="JT58" s="1">
        <f>IF($E58+$I58+$D$7&lt;=JT$22,0,IF(JT$22-$D$7&gt;=$E58,VLOOKUP($C58,Input!$A$8:$GZ$39,MATCH(JT$21,Input!$A$6:$GZ$6,0),FALSE),0)*$F58/$G58)*$D58</f>
        <v>0</v>
      </c>
      <c r="JU58" s="1">
        <f>IF($E58+$I58+$D$7&lt;=JU$22,0,IF(JU$22-$D$7&gt;=$E58,VLOOKUP($C58,Input!$A$8:$GZ$39,MATCH(JU$21,Input!$A$6:$GZ$6,0),FALSE),0)*$F58/$G58)*$D58</f>
        <v>0</v>
      </c>
      <c r="JV58" s="1">
        <f>IF($E58+$I58+$D$7&lt;=JV$22,0,IF(JV$22-$D$7&gt;=$E58,VLOOKUP($C58,Input!$A$8:$GZ$39,MATCH(JV$21,Input!$A$6:$GZ$6,0),FALSE),0)*$F58/$G58)*$D58</f>
        <v>0</v>
      </c>
      <c r="JW58" s="1">
        <f>IF($E58+$I58+$D$7&lt;=JW$22,0,IF(JW$22-$D$7&gt;=$E58,VLOOKUP($C58,Input!$A$8:$GZ$39,MATCH(JW$21,Input!$A$6:$GZ$6,0),FALSE),0)*$F58/$G58)*$D58</f>
        <v>0</v>
      </c>
      <c r="JX58" s="1">
        <f>IF($E58+$I58+$D$7&lt;=JX$22,0,IF(JX$22-$D$7&gt;=$E58,VLOOKUP($C58,Input!$A$8:$GZ$39,MATCH(JX$21,Input!$A$6:$GZ$6,0),FALSE),0)*$F58/$G58)*$D58</f>
        <v>0</v>
      </c>
      <c r="JY58" s="1">
        <f>IF($E58+$I58+$D$7&lt;=JY$22,0,IF(JY$22-$D$7&gt;=$E58,VLOOKUP($C58,Input!$A$8:$GZ$39,MATCH(JY$21,Input!$A$6:$GZ$6,0),FALSE),0)*$F58/$G58)*$D58</f>
        <v>0</v>
      </c>
      <c r="JZ58" s="1">
        <f>IF($E58+$I58+$D$7&lt;=JZ$22,0,IF(JZ$22-$D$7&gt;=$E58,VLOOKUP($C58,Input!$A$8:$GZ$39,MATCH(JZ$21,Input!$A$6:$GZ$6,0),FALSE),0)*$F58/$G58)*$D58</f>
        <v>0</v>
      </c>
      <c r="KA58" s="1">
        <f>IF($E58+$I58+$D$7&lt;=KA$22,0,IF(KA$22-$D$7&gt;=$E58,VLOOKUP($C58,Input!$A$8:$GZ$39,MATCH(KA$21,Input!$A$6:$GZ$6,0),FALSE),0)*$F58/$G58)*$D58</f>
        <v>0</v>
      </c>
      <c r="KB58" s="1">
        <f>IF($E58+$I58+$D$7&lt;=KB$22,0,IF(KB$22-$D$7&gt;=$E58,VLOOKUP($C58,Input!$A$8:$GZ$39,MATCH(KB$21,Input!$A$6:$GZ$6,0),FALSE),0)*$F58/$G58)*$D58</f>
        <v>0</v>
      </c>
      <c r="KC58" s="1">
        <f>IF($E58+$I58+$D$7&lt;=KC$22,0,IF(KC$22-$D$7&gt;=$E58,VLOOKUP($C58,Input!$A$8:$GZ$39,MATCH(KC$21,Input!$A$6:$GZ$6,0),FALSE),0)*$F58/$G58)*$D58</f>
        <v>0</v>
      </c>
      <c r="KD58" s="1">
        <f>IF($E58+$I58+$D$7&lt;=KD$22,0,IF(KD$22-$D$7&gt;=$E58,VLOOKUP($C58,Input!$A$8:$GZ$39,MATCH(KD$21,Input!$A$6:$GZ$6,0),FALSE),0)*$F58/$G58)*$D58</f>
        <v>0</v>
      </c>
      <c r="KE58" s="1">
        <f>IF($E58+$I58+$D$7&lt;=KE$22,0,IF(KE$22-$D$7&gt;=$E58,VLOOKUP($C58,Input!$A$8:$GZ$39,MATCH(KE$21,Input!$A$6:$GZ$6,0),FALSE),0)*$F58/$G58)*$D58</f>
        <v>0</v>
      </c>
      <c r="KF58" s="1">
        <f>IF($E58+$I58+$D$7&lt;=KF$22,0,IF(KF$22-$D$7&gt;=$E58,VLOOKUP($C58,Input!$A$8:$GZ$39,MATCH(KF$21,Input!$A$6:$GZ$6,0),FALSE),0)*$F58/$G58)*$D58</f>
        <v>0</v>
      </c>
      <c r="KG58" s="1">
        <f>IF($E58+$I58+$D$7&lt;=KG$22,0,IF(KG$22-$D$7&gt;=$E58,VLOOKUP($C58,Input!$A$8:$GZ$39,MATCH(KG$21,Input!$A$6:$GZ$6,0),FALSE),0)*$F58/$G58)*$D58</f>
        <v>0</v>
      </c>
      <c r="KH58" s="1">
        <f>IF($E58+$I58+$D$7&lt;=KH$22,0,IF(KH$22-$D$7&gt;=$E58,VLOOKUP($C58,Input!$A$8:$GZ$39,MATCH(KH$21,Input!$A$6:$GZ$6,0),FALSE),0)*$F58/$G58)*$D58</f>
        <v>0</v>
      </c>
      <c r="KI58" s="1">
        <f>IF($E58+$I58+$D$7&lt;=KI$22,0,IF(KI$22-$D$7&gt;=$E58,VLOOKUP($C58,Input!$A$8:$GZ$39,MATCH(KI$21,Input!$A$6:$GZ$6,0),FALSE),0)*$F58/$G58)*$D58</f>
        <v>0</v>
      </c>
      <c r="KJ58" s="1">
        <f>IF($E58+$I58+$D$7&lt;=KJ$22,0,IF(KJ$22-$D$7&gt;=$E58,VLOOKUP($C58,Input!$A$8:$GZ$39,MATCH(KJ$21,Input!$A$6:$GZ$6,0),FALSE),0)*$F58/$G58)*$D58</f>
        <v>0</v>
      </c>
      <c r="KK58" s="1">
        <f>IF($E58+$I58+$D$7&lt;=KK$22,0,IF(KK$22-$D$7&gt;=$E58,VLOOKUP($C58,Input!$A$8:$GZ$39,MATCH(KK$21,Input!$A$6:$GZ$6,0),FALSE),0)*$F58/$G58)*$D58</f>
        <v>0</v>
      </c>
      <c r="KL58" s="1">
        <f>IF($E58+$I58+$D$7&lt;=KL$22,0,IF(KL$22-$D$7&gt;=$E58,VLOOKUP($C58,Input!$A$8:$GZ$39,MATCH(KL$21,Input!$A$6:$GZ$6,0),FALSE),0)*$F58/$G58)*$D58</f>
        <v>0</v>
      </c>
      <c r="KM58" s="1">
        <f>IF($E58+$I58+$D$7&lt;=KM$22,0,IF(KM$22-$D$7&gt;=$E58,VLOOKUP($C58,Input!$A$8:$GZ$39,MATCH(KM$21,Input!$A$6:$GZ$6,0),FALSE),0)*$F58/$G58)*$D58</f>
        <v>0</v>
      </c>
      <c r="KN58" s="1">
        <f>IF($E58+$I58+$D$7&lt;=KN$22,0,IF(KN$22-$D$7&gt;=$E58,VLOOKUP($C58,Input!$A$8:$GZ$39,MATCH(KN$21,Input!$A$6:$GZ$6,0),FALSE),0)*$F58/$G58)*$D58</f>
        <v>0</v>
      </c>
      <c r="KO58" s="1">
        <f>IF($E58+$I58+$D$7&lt;=KO$22,0,IF(KO$22-$D$7&gt;=$E58,VLOOKUP($C58,Input!$A$8:$GZ$39,MATCH(KO$21,Input!$A$6:$GZ$6,0),FALSE),0)*$F58/$G58)*$D58</f>
        <v>0</v>
      </c>
      <c r="KP58" s="1">
        <f>IF($E58+$I58+$D$7&lt;=KP$22,0,IF(KP$22-$D$7&gt;=$E58,VLOOKUP($C58,Input!$A$8:$GZ$39,MATCH(KP$21,Input!$A$6:$GZ$6,0),FALSE),0)*$F58/$G58)*$D58</f>
        <v>0</v>
      </c>
      <c r="KQ58" s="1">
        <f>IF($E58+$I58+$D$7&lt;=KQ$22,0,IF(KQ$22-$D$7&gt;=$E58,VLOOKUP($C58,Input!$A$8:$GZ$39,MATCH(KQ$21,Input!$A$6:$GZ$6,0),FALSE),0)*$F58/$G58)*$D58</f>
        <v>0</v>
      </c>
      <c r="KR58" s="1">
        <f>IF($E58+$I58+$D$7&lt;=KR$22,0,IF(KR$22-$D$7&gt;=$E58,VLOOKUP($C58,Input!$A$8:$GZ$39,MATCH(KR$21,Input!$A$6:$GZ$6,0),FALSE),0)*$F58/$G58)*$D58</f>
        <v>0</v>
      </c>
      <c r="KS58" s="1">
        <f>IF($E58+$I58+$D$7&lt;=KS$22,0,IF(KS$22-$D$7&gt;=$E58,VLOOKUP($C58,Input!$A$8:$GZ$39,MATCH(KS$21,Input!$A$6:$GZ$6,0),FALSE),0)*$F58/$G58)*$D58</f>
        <v>0</v>
      </c>
      <c r="KT58" s="1">
        <f>IF($E58+$I58+$D$7&lt;=KT$22,0,IF(KT$22-$D$7&gt;=$E58,VLOOKUP($C58,Input!$A$8:$GZ$39,MATCH(KT$21,Input!$A$6:$GZ$6,0),FALSE),0)*$F58/$G58)*$D58</f>
        <v>0</v>
      </c>
      <c r="KU58" s="1">
        <f>IF($E58+$I58+$D$7&lt;=KU$22,0,IF(KU$22-$D$7&gt;=$E58,VLOOKUP($C58,Input!$A$8:$GZ$39,MATCH(KU$21,Input!$A$6:$GZ$6,0),FALSE),0)*$F58/$G58)*$D58</f>
        <v>0</v>
      </c>
      <c r="KV58" s="1">
        <f>IF($E58+$I58+$D$7&lt;=KV$22,0,IF(KV$22-$D$7&gt;=$E58,VLOOKUP($C58,Input!$A$8:$GZ$39,MATCH(KV$21,Input!$A$6:$GZ$6,0),FALSE),0)*$F58/$G58)*$D58</f>
        <v>0</v>
      </c>
      <c r="KW58" s="1">
        <f>IF($E58+$I58+$D$7&lt;=KW$22,0,IF(KW$22-$D$7&gt;=$E58,VLOOKUP($C58,Input!$A$8:$GZ$39,MATCH(KW$21,Input!$A$6:$GZ$6,0),FALSE),0)*$F58/$G58)*$D58</f>
        <v>0</v>
      </c>
      <c r="KY58" t="str">
        <f>VLOOKUP($C58,Input!$A$8:$HV$39,MATCH(KY$21,Input!$A$6:$HV$6,0),FALSE)</f>
        <v xml:space="preserve">CNG (compressed and at pump, including station maintenance) </v>
      </c>
      <c r="KZ58" s="1">
        <f>IF($E58+$I58+$D$7&lt;=KZ$22,0,IF(KZ$22-$D$7&gt;=$E58,VLOOKUP($C58,Input!$A$8:$HV$39,MATCH(KZ$21,Input!$A$6:$HV$6,0),FALSE)/$G58*$F58,0))*$D58</f>
        <v>0</v>
      </c>
      <c r="LA58" s="1">
        <f>IF($E58+$I58+$D$7&lt;=LA$22,0,IF(LA$22-$D$7&gt;=$E58,VLOOKUP($C58,Input!$A$8:$HV$39,MATCH(LA$21,Input!$A$6:$HV$6,0),FALSE)/$G58*$F58,0))*$D58</f>
        <v>0</v>
      </c>
      <c r="LB58" s="1">
        <f>IF($E58+$I58+$D$7&lt;=LB$22,0,IF(LB$22-$D$7&gt;=$E58,VLOOKUP($C58,Input!$A$8:$HV$39,MATCH(LB$21,Input!$A$6:$HV$6,0),FALSE)/$G58*$F58,0))*$D58</f>
        <v>0</v>
      </c>
      <c r="LC58" s="1">
        <f>IF($E58+$I58+$D$7&lt;=LC$22,0,IF(LC$22-$D$7&gt;=$E58,VLOOKUP($C58,Input!$A$8:$HV$39,MATCH(LC$21,Input!$A$6:$HV$6,0),FALSE)/$G58*$F58,0))*$D58</f>
        <v>0</v>
      </c>
      <c r="LD58" s="1">
        <f>IF($E58+$I58+$D$7&lt;=LD$22,0,IF(LD$22-$D$7&gt;=$E58,VLOOKUP($C58,Input!$A$8:$HV$39,MATCH(LD$21,Input!$A$6:$HV$6,0),FALSE)/$G58*$F58,0))*$D58</f>
        <v>0</v>
      </c>
      <c r="LE58" s="1">
        <f>IF($E58+$I58+$D$7&lt;=LE$22,0,IF(LE$22-$D$7&gt;=$E58,VLOOKUP($C58,Input!$A$8:$HV$39,MATCH(LE$21,Input!$A$6:$HV$6,0),FALSE)/$G58*$F58,0))*$D58</f>
        <v>0</v>
      </c>
      <c r="LF58" s="1">
        <f>IF($E58+$I58+$D$7&lt;=LF$22,0,IF(LF$22-$D$7&gt;=$E58,VLOOKUP($C58,Input!$A$8:$HV$39,MATCH(LF$21,Input!$A$6:$HV$6,0),FALSE)/$G58*$F58,0))*$D58</f>
        <v>0</v>
      </c>
      <c r="LG58" s="1">
        <f>IF($E58+$I58+$D$7&lt;=LG$22,0,IF(LG$22-$D$7&gt;=$E58,VLOOKUP($C58,Input!$A$8:$HV$39,MATCH(LG$21,Input!$A$6:$HV$6,0),FALSE)/$G58*$F58,0))*$D58</f>
        <v>0</v>
      </c>
      <c r="LH58" s="1">
        <f>IF($E58+$I58+$D$7&lt;=LH$22,0,IF(LH$22-$D$7&gt;=$E58,VLOOKUP($C58,Input!$A$8:$HV$39,MATCH(LH$21,Input!$A$6:$HV$6,0),FALSE)/$G58*$F58,0))*$D58</f>
        <v>0</v>
      </c>
      <c r="LI58" s="1">
        <f>IF($E58+$I58+$D$7&lt;=LI$22,0,IF(LI$22-$D$7&gt;=$E58,VLOOKUP($C58,Input!$A$8:$HV$39,MATCH(LI$21,Input!$A$6:$HV$6,0),FALSE)/$G58*$F58,0))*$D58</f>
        <v>0</v>
      </c>
      <c r="LJ58" s="1">
        <f>IF($E58+$I58+$D$7&lt;=LJ$22,0,IF(LJ$22-$D$7&gt;=$E58,VLOOKUP($C58,Input!$A$8:$HV$39,MATCH(LJ$21,Input!$A$6:$HV$6,0),FALSE)/$G58*$F58,0))*$D58</f>
        <v>0</v>
      </c>
      <c r="LK58" s="1">
        <f>IF($E58+$I58+$D$7&lt;=LK$22,0,IF(LK$22-$D$7&gt;=$E58,VLOOKUP($C58,Input!$A$8:$HV$39,MATCH(LK$21,Input!$A$6:$HV$6,0),FALSE)/$G58*$F58,0))*$D58</f>
        <v>0</v>
      </c>
      <c r="LL58" s="1">
        <f>IF($E58+$I58+$D$7&lt;=LL$22,0,IF(LL$22-$D$7&gt;=$E58,VLOOKUP($C58,Input!$A$8:$HV$39,MATCH(LL$21,Input!$A$6:$HV$6,0),FALSE)/$G58*$F58,0))*$D58</f>
        <v>0</v>
      </c>
      <c r="LM58" s="1">
        <f>IF($E58+$I58+$D$7&lt;=LM$22,0,IF(LM$22-$D$7&gt;=$E58,VLOOKUP($C58,Input!$A$8:$HV$39,MATCH(LM$21,Input!$A$6:$HV$6,0),FALSE)/$G58*$F58,0))*$D58</f>
        <v>0</v>
      </c>
      <c r="LN58" s="1">
        <f>IF($E58+$I58+$D$7&lt;=LN$22,0,IF(LN$22-$D$7&gt;=$E58,VLOOKUP($C58,Input!$A$8:$HV$39,MATCH(LN$21,Input!$A$6:$HV$6,0),FALSE)/$G58*$F58,0))*$D58</f>
        <v>0</v>
      </c>
      <c r="LO58" s="1">
        <f>IF($E58+$I58+$D$7&lt;=LO$22,0,IF(LO$22-$D$7&gt;=$E58,VLOOKUP($C58,Input!$A$8:$HV$39,MATCH(LO$21,Input!$A$6:$HV$6,0),FALSE)/$G58*$F58,0))*$D58</f>
        <v>0</v>
      </c>
      <c r="LP58" s="1">
        <f>IF($E58+$I58+$D$7&lt;=LP$22,0,IF(LP$22-$D$7&gt;=$E58,VLOOKUP($C58,Input!$A$8:$HV$39,MATCH(LP$21,Input!$A$6:$HV$6,0),FALSE)/$G58*$F58,0))*$D58</f>
        <v>0</v>
      </c>
      <c r="LQ58" s="1">
        <f>IF($E58+$I58+$D$7&lt;=LQ$22,0,IF(LQ$22-$D$7&gt;=$E58,VLOOKUP($C58,Input!$A$8:$HV$39,MATCH(LQ$21,Input!$A$6:$HV$6,0),FALSE)/$G58*$F58,0))*$D58</f>
        <v>0</v>
      </c>
      <c r="LR58" s="1">
        <f>IF($E58+$I58+$D$7&lt;=LR$22,0,IF(LR$22-$D$7&gt;=$E58,VLOOKUP($C58,Input!$A$8:$HV$39,MATCH(LR$21,Input!$A$6:$HV$6,0),FALSE)/$G58*$F58,0))*$D58</f>
        <v>0</v>
      </c>
      <c r="LS58" s="1">
        <f>IF($E58+$I58+$D$7&lt;=LS$22,0,IF(LS$22-$D$7&gt;=$E58,VLOOKUP($C58,Input!$A$8:$HV$39,MATCH(LS$21,Input!$A$6:$HV$6,0),FALSE)/$G58*$F58,0))*$D58</f>
        <v>0</v>
      </c>
      <c r="LT58" s="1">
        <f>IF($E58+$I58+$D$7&lt;=LT$22,0,IF(LT$22-$D$7&gt;=$E58,VLOOKUP($C58,Input!$A$8:$HV$39,MATCH(LT$21,Input!$A$6:$HV$6,0),FALSE)/$G58*$F58,0))*$D58</f>
        <v>0</v>
      </c>
      <c r="LU58" s="1">
        <f>IF($E58+$I58+$D$7&lt;=LU$22,0,IF(LU$22-$D$7&gt;=$E58,VLOOKUP($C58,Input!$A$8:$HV$39,MATCH(LU$21,Input!$A$6:$HV$6,0),FALSE)/$G58*$F58,0))*$D58</f>
        <v>0</v>
      </c>
      <c r="LV58" s="1">
        <f>IF($E58+$I58+$D$7&lt;=LV$22,0,IF(LV$22-$D$7&gt;=$E58,VLOOKUP($C58,Input!$A$8:$HV$39,MATCH(LV$21,Input!$A$6:$HV$6,0),FALSE)/$G58*$F58,0))*$D58</f>
        <v>0</v>
      </c>
      <c r="LW58" s="1">
        <f>IF($E58+$I58+$D$7&lt;=LW$22,0,IF(LW$22-$D$7&gt;=$E58,VLOOKUP($C58,Input!$A$8:$HV$39,MATCH(LW$21,Input!$A$6:$HV$6,0),FALSE)/$G58*$F58,0))*$D58</f>
        <v>0</v>
      </c>
      <c r="LX58" s="1">
        <f>IF($E58+$I58+$D$7&lt;=LX$22,0,IF(LX$22-$D$7&gt;=$E58,VLOOKUP($C58,Input!$A$8:$HV$39,MATCH(LX$21,Input!$A$6:$HV$6,0),FALSE)/$G58*$F58,0))*$D58</f>
        <v>0</v>
      </c>
      <c r="LY58" s="1">
        <f>IF($E58+$I58+$D$7&lt;=LY$22,0,IF(LY$22-$D$7&gt;=$E58,VLOOKUP($C58,Input!$A$8:$HV$39,MATCH(LY$21,Input!$A$6:$HV$6,0),FALSE)/$G58*$F58,0))*$D58</f>
        <v>0</v>
      </c>
      <c r="LZ58" s="1">
        <f>IF($E58+$I58+$D$7&lt;=LZ$22,0,IF(LZ$22-$D$7&gt;=$E58,VLOOKUP($C58,Input!$A$8:$HV$39,MATCH(LZ$21,Input!$A$6:$HV$6,0),FALSE)/$G58*$F58,0))*$D58</f>
        <v>0</v>
      </c>
      <c r="MA58" s="1">
        <f>IF($E58+$I58+$D$7&lt;=MA$22,0,IF(MA$22-$D$7&gt;=$E58,VLOOKUP($C58,Input!$A$8:$HV$39,MATCH(MA$21,Input!$A$6:$HV$6,0),FALSE)/$G58*$F58,0))*$D58</f>
        <v>0</v>
      </c>
      <c r="MB58" s="1">
        <f>IF($E58+$I58+$D$7&lt;=MB$22,0,IF(MB$22-$D$7&gt;=$E58,VLOOKUP($C58,Input!$A$8:$HV$39,MATCH(MB$21,Input!$A$6:$HV$6,0),FALSE)/$G58*$F58,0))*$D58</f>
        <v>0</v>
      </c>
      <c r="MC58" s="1">
        <f>IF($E58+$I58+$D$7&lt;=MC$22,0,IF(MC$22-$D$7&gt;=$E58,VLOOKUP($C58,Input!$A$8:$HV$39,MATCH(MC$21,Input!$A$6:$HV$6,0),FALSE)/$G58*$F58,0))*$D58</f>
        <v>0</v>
      </c>
      <c r="MD58" s="1">
        <f>IF($E58+$I58+$D$7&lt;=MD$22,0,IF(MD$22-$D$7&gt;=$E58,VLOOKUP($C58,Input!$A$8:$HV$39,MATCH(MD$21,Input!$A$6:$HV$6,0),FALSE)/$G58*$F58,0))*$D58</f>
        <v>0</v>
      </c>
      <c r="ME58" s="1">
        <f>IF($E58+$I58+$D$7&lt;=ME$22,0,IF(ME$22-$D$7&gt;=$E58,VLOOKUP($C58,Input!$A$8:$HV$39,MATCH(ME$21,Input!$A$6:$HV$6,0),FALSE)/$G58*$F58,0))*$D58</f>
        <v>0</v>
      </c>
      <c r="MF58" s="1">
        <f>IF($E58+$I58+$D$7&lt;=MF$22,0,IF(MF$22-$D$7&gt;=$E58,VLOOKUP($C58,Input!$A$8:$HV$39,MATCH(MF$21,Input!$A$6:$HV$6,0),FALSE)/$G58*$F58,0))*$D58</f>
        <v>0</v>
      </c>
      <c r="MG58" s="1">
        <f>IF($E58+$I58+$D$7&lt;=MG$22,0,IF(MG$22-$D$7&gt;=$E58,VLOOKUP($C58,Input!$A$8:$HV$39,MATCH(MG$21,Input!$A$6:$HV$6,0),FALSE)/$G58*$F58,0))*$D58</f>
        <v>0</v>
      </c>
      <c r="MH58" s="1">
        <f>IF($E58+$I58+$D$7&lt;=MH$22,0,IF(MH$22-$D$7&gt;=$E58,VLOOKUP($C58,Input!$A$8:$HV$39,MATCH(MH$21,Input!$A$6:$HV$6,0),FALSE)/$G58*$F58,0))*$D58</f>
        <v>0</v>
      </c>
      <c r="MI58" s="1">
        <f>IF($E58+$I58+$D$7&lt;=MI$22,0,IF(MI$22-$D$7&gt;=$E58,VLOOKUP($C58,Input!$A$8:$HV$39,MATCH(MI$21,Input!$A$6:$HV$6,0),FALSE)/$G58*$F58,0))*$D58</f>
        <v>6200756.8754511187</v>
      </c>
      <c r="MJ58" s="1">
        <f>IF($E58+$I58+$D$7&lt;=MJ$22,0,IF(MJ$22-$D$7&gt;=$E58,VLOOKUP($C58,Input!$A$8:$HV$39,MATCH(MJ$21,Input!$A$6:$HV$6,0),FALSE)/$G58*$F58,0))*$D58</f>
        <v>6235614.1157868989</v>
      </c>
      <c r="MK58" s="1">
        <f>IF($E58+$I58+$D$7&lt;=MK$22,0,IF(MK$22-$D$7&gt;=$E58,VLOOKUP($C58,Input!$A$8:$HV$39,MATCH(MK$21,Input!$A$6:$HV$6,0),FALSE)/$G58*$F58,0))*$D58</f>
        <v>6248674.3486202052</v>
      </c>
      <c r="ML58" s="1">
        <f>IF($E58+$I58+$D$7&lt;=ML$22,0,IF(ML$22-$D$7&gt;=$E58,VLOOKUP($C58,Input!$A$8:$HV$39,MATCH(ML$21,Input!$A$6:$HV$6,0),FALSE)/$G58*$F58,0))*$D58</f>
        <v>6250874.0315677188</v>
      </c>
      <c r="MM58" s="1">
        <f>IF($E58+$I58+$D$7&lt;=MM$22,0,IF(MM$22-$D$7&gt;=$E58,VLOOKUP($C58,Input!$A$8:$HV$39,MATCH(MM$21,Input!$A$6:$HV$6,0),FALSE)/$G58*$F58,0))*$D58</f>
        <v>6268422.2577007655</v>
      </c>
      <c r="MN58" s="1">
        <f>IF($E58+$I58+$D$7&lt;=MN$22,0,IF(MN$22-$D$7&gt;=$E58,VLOOKUP($C58,Input!$A$8:$HV$39,MATCH(MN$21,Input!$A$6:$HV$6,0),FALSE)/$G58*$F58,0))*$D58</f>
        <v>6278695.2407182809</v>
      </c>
      <c r="MO58" s="1">
        <f>IF($E58+$I58+$D$7&lt;=MO$22,0,IF(MO$22-$D$7&gt;=$E58,VLOOKUP($C58,Input!$A$8:$HV$39,MATCH(MO$21,Input!$A$6:$HV$6,0),FALSE)/$G58*$F58,0))*$D58</f>
        <v>6286769.3614123994</v>
      </c>
      <c r="MP58" s="1">
        <f>IF($E58+$I58+$D$7&lt;=MP$22,0,IF(MP$22-$D$7&gt;=$E58,VLOOKUP($C58,Input!$A$8:$HV$39,MATCH(MP$21,Input!$A$6:$HV$6,0),FALSE)/$G58*$F58,0))*$D58</f>
        <v>6316062.7702301256</v>
      </c>
      <c r="MQ58" s="1">
        <f>IF($E58+$I58+$D$7&lt;=MQ$22,0,IF(MQ$22-$D$7&gt;=$E58,VLOOKUP($C58,Input!$A$8:$HV$39,MATCH(MQ$21,Input!$A$6:$HV$6,0),FALSE)/$G58*$F58,0))*$D58</f>
        <v>6355220.4912547497</v>
      </c>
      <c r="MR58" s="1">
        <f>IF($E58+$I58+$D$7&lt;=MR$22,0,IF(MR$22-$D$7&gt;=$E58,VLOOKUP($C58,Input!$A$8:$HV$39,MATCH(MR$21,Input!$A$6:$HV$6,0),FALSE)/$G58*$F58,0))*$D58</f>
        <v>6402678.4149179179</v>
      </c>
      <c r="MS58" s="1">
        <f>IF($E58+$I58+$D$7&lt;=MS$22,0,IF(MS$22-$D$7&gt;=$E58,VLOOKUP($C58,Input!$A$8:$HV$39,MATCH(MS$21,Input!$A$6:$HV$6,0),FALSE)/$G58*$F58,0))*$D58</f>
        <v>6453724.5175357601</v>
      </c>
      <c r="MT58" s="1">
        <f>IF($E58+$I58+$D$7&lt;=MT$22,0,IF(MT$22-$D$7&gt;=$E58,VLOOKUP($C58,Input!$A$8:$HV$39,MATCH(MT$21,Input!$A$6:$HV$6,0),FALSE)/$G58*$F58,0))*$D58</f>
        <v>6490461.3974131476</v>
      </c>
      <c r="MU58" s="1">
        <f>IF($E58+$I58+$D$7&lt;=MU$22,0,IF(MU$22-$D$7&gt;=$E58,VLOOKUP($C58,Input!$A$8:$HV$39,MATCH(MU$21,Input!$A$6:$HV$6,0),FALSE)/$G58*$F58,0))*$D58</f>
        <v>6533264.3307686271</v>
      </c>
      <c r="MV58" s="1">
        <f>IF($E58+$I58+$D$7&lt;=MV$22,0,IF(MV$22-$D$7&gt;=$E58,VLOOKUP($C58,Input!$A$8:$HV$39,MATCH(MV$21,Input!$A$6:$HV$6,0),FALSE)/$G58*$F58,0))*$D58</f>
        <v>6608094.1718779113</v>
      </c>
      <c r="MW58" s="1">
        <f>IF($E58+$I58+$D$7&lt;=MW$22,0,IF(MW$22-$D$7&gt;=$E58,VLOOKUP($C58,Input!$A$8:$HV$39,MATCH(MW$21,Input!$A$6:$HV$6,0),FALSE)/$G58*$F58,0))*$D58</f>
        <v>0</v>
      </c>
      <c r="MX58" s="1">
        <f>IF($E58+$I58+$D$7&lt;=MX$22,0,IF(MX$22-$D$7&gt;=$E58,VLOOKUP($C58,Input!$A$8:$HV$39,MATCH(MX$21,Input!$A$6:$HV$6,0),FALSE)/$G58*$F58,0))*$D58</f>
        <v>0</v>
      </c>
      <c r="MZ58" t="str">
        <f>VLOOKUP($C58,Input!$A$8:$HV$39,MATCH(MZ$21,Input!$A$6:$HV$6,0),FALSE)</f>
        <v>Fossil CNG LCFS Credit ($/DGE)</v>
      </c>
      <c r="NA58" s="1">
        <f>IF($E58+$I58+$D$7&lt;=NA$22,0,IF(NA$22-$D$7&gt;=$E58,-VLOOKUP($C58,Input!$A$8:$HV$39,MATCH(NA$21,Input!$A$6:$HV$6,0),FALSE)/$G58*$F58,0))*$D58*$G$4/100</f>
        <v>0</v>
      </c>
      <c r="NB58" s="1">
        <f>IF($E58+$I58+$D$7&lt;=NB$22,0,IF(NB$22-$D$7&gt;=$E58,-VLOOKUP($C58,Input!$A$8:$HV$39,MATCH(NB$21,Input!$A$6:$HV$6,0),FALSE)/$G58*$F58,0))*$D58*$G$4/100</f>
        <v>0</v>
      </c>
      <c r="NC58" s="1">
        <f>IF($E58+$I58+$D$7&lt;=NC$22,0,IF(NC$22-$D$7&gt;=$E58,-VLOOKUP($C58,Input!$A$8:$HV$39,MATCH(NC$21,Input!$A$6:$HV$6,0),FALSE)/$G58*$F58,0))*$D58*$G$4/100</f>
        <v>0</v>
      </c>
      <c r="ND58" s="1">
        <f>IF($E58+$I58+$D$7&lt;=ND$22,0,IF(ND$22-$D$7&gt;=$E58,-VLOOKUP($C58,Input!$A$8:$HV$39,MATCH(ND$21,Input!$A$6:$HV$6,0),FALSE)/$G58*$F58,0))*$D58*$G$4/100</f>
        <v>0</v>
      </c>
      <c r="NE58" s="1">
        <f>IF($E58+$I58+$D$7&lt;=NE$22,0,IF(NE$22-$D$7&gt;=$E58,-VLOOKUP($C58,Input!$A$8:$HV$39,MATCH(NE$21,Input!$A$6:$HV$6,0),FALSE)/$G58*$F58,0))*$D58*$G$4/100</f>
        <v>0</v>
      </c>
      <c r="NF58" s="1">
        <f>IF($E58+$I58+$D$7&lt;=NF$22,0,IF(NF$22-$D$7&gt;=$E58,-VLOOKUP($C58,Input!$A$8:$HV$39,MATCH(NF$21,Input!$A$6:$HV$6,0),FALSE)/$G58*$F58,0))*$D58*$G$4/100</f>
        <v>0</v>
      </c>
      <c r="NG58" s="1">
        <f>IF($E58+$I58+$D$7&lt;=NG$22,0,IF(NG$22-$D$7&gt;=$E58,-VLOOKUP($C58,Input!$A$8:$HV$39,MATCH(NG$21,Input!$A$6:$HV$6,0),FALSE)/$G58*$F58,0))*$D58*$G$4/100</f>
        <v>0</v>
      </c>
      <c r="NH58" s="1">
        <f>IF($E58+$I58+$D$7&lt;=NH$22,0,IF(NH$22-$D$7&gt;=$E58,-VLOOKUP($C58,Input!$A$8:$HV$39,MATCH(NH$21,Input!$A$6:$HV$6,0),FALSE)/$G58*$F58,0))*$D58*$G$4/100</f>
        <v>0</v>
      </c>
      <c r="NI58" s="1">
        <f>IF($E58+$I58+$D$7&lt;=NI$22,0,IF(NI$22-$D$7&gt;=$E58,-VLOOKUP($C58,Input!$A$8:$HV$39,MATCH(NI$21,Input!$A$6:$HV$6,0),FALSE)/$G58*$F58,0))*$D58*$G$4/100</f>
        <v>0</v>
      </c>
      <c r="NJ58" s="1">
        <f>IF($E58+$I58+$D$7&lt;=NJ$22,0,IF(NJ$22-$D$7&gt;=$E58,-VLOOKUP($C58,Input!$A$8:$HV$39,MATCH(NJ$21,Input!$A$6:$HV$6,0),FALSE)/$G58*$F58,0))*$D58*$G$4/100</f>
        <v>0</v>
      </c>
      <c r="NK58" s="1">
        <f>IF($E58+$I58+$D$7&lt;=NK$22,0,IF(NK$22-$D$7&gt;=$E58,-VLOOKUP($C58,Input!$A$8:$HV$39,MATCH(NK$21,Input!$A$6:$HV$6,0),FALSE)/$G58*$F58,0))*$D58*$G$4/100</f>
        <v>0</v>
      </c>
      <c r="NL58" s="1">
        <f>IF($E58+$I58+$D$7&lt;=NL$22,0,IF(NL$22-$D$7&gt;=$E58,-VLOOKUP($C58,Input!$A$8:$HV$39,MATCH(NL$21,Input!$A$6:$HV$6,0),FALSE)/$G58*$F58,0))*$D58*$G$4/100</f>
        <v>0</v>
      </c>
      <c r="NM58" s="1">
        <f>IF($E58+$I58+$D$7&lt;=NM$22,0,IF(NM$22-$D$7&gt;=$E58,-VLOOKUP($C58,Input!$A$8:$HV$39,MATCH(NM$21,Input!$A$6:$HV$6,0),FALSE)/$G58*$F58,0))*$D58*$G$4/100</f>
        <v>0</v>
      </c>
      <c r="NN58" s="1">
        <f>IF($E58+$I58+$D$7&lt;=NN$22,0,IF(NN$22-$D$7&gt;=$E58,-VLOOKUP($C58,Input!$A$8:$HV$39,MATCH(NN$21,Input!$A$6:$HV$6,0),FALSE)/$G58*$F58,0))*$D58*$G$4/100</f>
        <v>0</v>
      </c>
      <c r="NO58" s="1">
        <f>IF($E58+$I58+$D$7&lt;=NO$22,0,IF(NO$22-$D$7&gt;=$E58,-VLOOKUP($C58,Input!$A$8:$HV$39,MATCH(NO$21,Input!$A$6:$HV$6,0),FALSE)/$G58*$F58,0))*$D58*$G$4/100</f>
        <v>0</v>
      </c>
      <c r="NP58" s="1">
        <f>IF($E58+$I58+$D$7&lt;=NP$22,0,IF(NP$22-$D$7&gt;=$E58,-VLOOKUP($C58,Input!$A$8:$HV$39,MATCH(NP$21,Input!$A$6:$HV$6,0),FALSE)/$G58*$F58,0))*$D58*$G$4/100</f>
        <v>0</v>
      </c>
      <c r="NQ58" s="1">
        <f>IF($E58+$I58+$D$7&lt;=NQ$22,0,IF(NQ$22-$D$7&gt;=$E58,-VLOOKUP($C58,Input!$A$8:$HV$39,MATCH(NQ$21,Input!$A$6:$HV$6,0),FALSE)/$G58*$F58,0))*$D58*$G$4/100</f>
        <v>0</v>
      </c>
      <c r="NR58" s="1">
        <f>IF($E58+$I58+$D$7&lt;=NR$22,0,IF(NR$22-$D$7&gt;=$E58,-VLOOKUP($C58,Input!$A$8:$HV$39,MATCH(NR$21,Input!$A$6:$HV$6,0),FALSE)/$G58*$F58,0))*$D58*$G$4/100</f>
        <v>0</v>
      </c>
      <c r="NS58" s="1">
        <f>IF($E58+$I58+$D$7&lt;=NS$22,0,IF(NS$22-$D$7&gt;=$E58,-VLOOKUP($C58,Input!$A$8:$HV$39,MATCH(NS$21,Input!$A$6:$HV$6,0),FALSE)/$G58*$F58,0))*$D58*$G$4/100</f>
        <v>0</v>
      </c>
      <c r="NT58" s="1">
        <f>IF($E58+$I58+$D$7&lt;=NT$22,0,IF(NT$22-$D$7&gt;=$E58,-VLOOKUP($C58,Input!$A$8:$HV$39,MATCH(NT$21,Input!$A$6:$HV$6,0),FALSE)/$G58*$F58,0))*$D58*$G$4/100</f>
        <v>-200214.46243298994</v>
      </c>
      <c r="NU58" s="1">
        <f>IF($E58+$I58+$D$7&lt;=NU$22,0,IF(NU$22-$D$7&gt;=$E58,-VLOOKUP($C58,Input!$A$8:$HV$39,MATCH(NU$21,Input!$A$6:$HV$6,0),FALSE)/$G58*$F58,0))*$D58*$G$4/100</f>
        <v>-200214.46243298994</v>
      </c>
      <c r="NV58" s="1">
        <f>IF($E58+$I58+$D$7&lt;=NV$22,0,IF(NV$22-$D$7&gt;=$E58,-VLOOKUP($C58,Input!$A$8:$HV$39,MATCH(NV$21,Input!$A$6:$HV$6,0),FALSE)/$G58*$F58,0))*$D58*$G$4/100</f>
        <v>-200214.46243298994</v>
      </c>
      <c r="NW58" s="1">
        <f>IF($E58+$I58+$D$7&lt;=NW$22,0,IF(NW$22-$D$7&gt;=$E58,-VLOOKUP($C58,Input!$A$8:$HV$39,MATCH(NW$21,Input!$A$6:$HV$6,0),FALSE)/$G58*$F58,0))*$D58*$G$4/100</f>
        <v>-200214.46243298994</v>
      </c>
      <c r="NX58" s="1">
        <f>IF($E58+$I58+$D$7&lt;=NX$22,0,IF(NX$22-$D$7&gt;=$E58,-VLOOKUP($C58,Input!$A$8:$HV$39,MATCH(NX$21,Input!$A$6:$HV$6,0),FALSE)/$G58*$F58,0))*$D58*$G$4/100</f>
        <v>-200214.46243298994</v>
      </c>
      <c r="NY58" s="1">
        <f>IF($E58+$I58+$D$7&lt;=NY$22,0,IF(NY$22-$D$7&gt;=$E58,-VLOOKUP($C58,Input!$A$8:$HV$39,MATCH(NY$21,Input!$A$6:$HV$6,0),FALSE)/$G58*$F58,0))*$D58*$G$4/100</f>
        <v>-200214.46243298994</v>
      </c>
      <c r="NZ58" s="1">
        <f>IF($E58+$I58+$D$7&lt;=NZ$22,0,IF(NZ$22-$D$7&gt;=$E58,-VLOOKUP($C58,Input!$A$8:$HV$39,MATCH(NZ$21,Input!$A$6:$HV$6,0),FALSE)/$G58*$F58,0))*$D58*$G$4/100</f>
        <v>-200214.46243298994</v>
      </c>
      <c r="OA58" s="1">
        <f>IF($E58+$I58+$D$7&lt;=OA$22,0,IF(OA$22-$D$7&gt;=$E58,-VLOOKUP($C58,Input!$A$8:$HV$39,MATCH(OA$21,Input!$A$6:$HV$6,0),FALSE)/$G58*$F58,0))*$D58*$G$4/100</f>
        <v>-200214.46243298994</v>
      </c>
      <c r="OB58" s="1">
        <f>IF($E58+$I58+$D$7&lt;=OB$22,0,IF(OB$22-$D$7&gt;=$E58,-VLOOKUP($C58,Input!$A$8:$HV$39,MATCH(OB$21,Input!$A$6:$HV$6,0),FALSE)/$G58*$F58,0))*$D58*$G$4/100</f>
        <v>-200214.46243298994</v>
      </c>
      <c r="OC58" s="1">
        <f>IF($E58+$I58+$D$7&lt;=OC$22,0,IF(OC$22-$D$7&gt;=$E58,-VLOOKUP($C58,Input!$A$8:$HV$39,MATCH(OC$21,Input!$A$6:$HV$6,0),FALSE)/$G58*$F58,0))*$D58*$G$4/100</f>
        <v>-200214.46243298994</v>
      </c>
      <c r="OD58" s="1">
        <f>IF($E58+$I58+$D$7&lt;=OD$22,0,IF(OD$22-$D$7&gt;=$E58,-VLOOKUP($C58,Input!$A$8:$HV$39,MATCH(OD$21,Input!$A$6:$HV$6,0),FALSE)/$G58*$F58,0))*$D58*$G$4/100</f>
        <v>-200214.46243298994</v>
      </c>
      <c r="OE58" s="1">
        <f>IF($E58+$I58+$D$7&lt;=OE$22,0,IF(OE$22-$D$7&gt;=$E58,-VLOOKUP($C58,Input!$A$8:$HV$39,MATCH(OE$21,Input!$A$6:$HV$6,0),FALSE)/$G58*$F58,0))*$D58*$G$4/100</f>
        <v>-200214.46243298994</v>
      </c>
      <c r="OF58" s="1">
        <f>IF($E58+$I58+$D$7&lt;=OF$22,0,IF(OF$22-$D$7&gt;=$E58,-VLOOKUP($C58,Input!$A$8:$HV$39,MATCH(OF$21,Input!$A$6:$HV$6,0),FALSE)/$G58*$F58,0))*$D58*$G$4/100</f>
        <v>-200214.46243298994</v>
      </c>
      <c r="OG58" s="1">
        <f>IF($E58+$I58+$D$7&lt;=OG$22,0,IF(OG$22-$D$7&gt;=$E58,-VLOOKUP($C58,Input!$A$8:$HV$39,MATCH(OG$21,Input!$A$6:$HV$6,0),FALSE)/$G58*$F58,0))*$D58*$G$4/100</f>
        <v>-200214.46243298994</v>
      </c>
      <c r="OH58" s="1">
        <f>IF($E58+$I58+$D$7&lt;=OH$22,0,IF(OH$22-$D$7&gt;=$E58,-VLOOKUP($C58,Input!$A$8:$HV$39,MATCH(OH$21,Input!$A$6:$HV$6,0),FALSE)/$G58*$F58,0))*$D58*$G$4/100</f>
        <v>0</v>
      </c>
      <c r="OI58" s="1">
        <f>IF($E58+$I58+$D$7&lt;=OI$22,0,IF(OI$22-$D$7&gt;=$E58,-VLOOKUP($C58,Input!$A$8:$HV$39,MATCH(OI$21,Input!$A$6:$HV$6,0),FALSE)/$G58*$F58,0))*$D58*$G$4/100</f>
        <v>0</v>
      </c>
      <c r="OK58" t="str">
        <f>VLOOKUP($C58,Input!$A$8:$HW$39,MATCH(OK$21,Input!$A$6:$HW$6,0),FALSE)</f>
        <v>NA</v>
      </c>
      <c r="OL58" s="1">
        <f>IF($E58+$I58+$D$7&lt;=OL$22,0,IF(OL$22-$D$7&gt;=$E58,IF(COUNTIF($KZ58:LP58,"&gt;0")&gt;0,VLOOKUP($C58,Input!$A$8:$HV$21,MATCH($OK$21+COUNTIF($KZ58:LP58,"&gt;0"),Input!$A$6:$HV$6,0),FALSE),0),0))*$D58</f>
        <v>0</v>
      </c>
      <c r="OM58" s="1">
        <f>IF($E58+$I58+$D$7&lt;=OM$22,0,IF(OM$22-$D$7&gt;=$E58,IF(COUNTIF($KZ58:LQ58,"&gt;0")&gt;0,VLOOKUP($C58,Input!$A$8:$HV$21,MATCH($OK$21+COUNTIF($KZ58:LQ58,"&gt;0"),Input!$A$6:$HV$6,0),FALSE),0),0))*$D58</f>
        <v>0</v>
      </c>
      <c r="ON58" s="1">
        <f>IF($E58+$I58+$D$7&lt;=ON$22,0,IF(ON$22-$D$7&gt;=$E58,IF(COUNTIF($KZ58:LR58,"&gt;0")&gt;0,VLOOKUP($C58,Input!$A$8:$HV$21,MATCH($OK$21+COUNTIF($KZ58:LR58,"&gt;0"),Input!$A$6:$HV$6,0),FALSE),0),0))*$D58</f>
        <v>0</v>
      </c>
      <c r="OO58" s="1">
        <f>IF($E58+$I58+$D$7&lt;=OO$22,0,IF(OO$22-$D$7&gt;=$E58,IF(COUNTIF($KZ58:LS58,"&gt;0")&gt;0,VLOOKUP($C58,Input!$A$8:$HV$21,MATCH($OK$21+COUNTIF($KZ58:LS58,"&gt;0"),Input!$A$6:$HV$6,0),FALSE),0),0))*$D58</f>
        <v>0</v>
      </c>
      <c r="OP58" s="1">
        <f>IF($E58+$I58+$D$7&lt;=OP$22,0,IF(OP$22-$D$7&gt;=$E58,IF(COUNTIF($KZ58:LT58,"&gt;0")&gt;0,VLOOKUP($C58,Input!$A$8:$HV$21,MATCH($OK$21+COUNTIF($KZ58:LT58,"&gt;0"),Input!$A$6:$HV$6,0),FALSE),0),0))*$D58</f>
        <v>0</v>
      </c>
      <c r="OQ58" s="1">
        <f>IF($E58+$I58+$D$7&lt;=OQ$22,0,IF(OQ$22-$D$7&gt;=$E58,IF(COUNTIF($KZ58:LU58,"&gt;0")&gt;0,VLOOKUP($C58,Input!$A$8:$HV$21,MATCH($OK$21+COUNTIF($KZ58:LU58,"&gt;0"),Input!$A$6:$HV$6,0),FALSE),0),0))*$D58</f>
        <v>0</v>
      </c>
      <c r="OR58" s="1">
        <f>IF($E58+$I58+$D$7&lt;=OR$22,0,IF(OR$22-$D$7&gt;=$E58,IF(COUNTIF($KZ58:LV58,"&gt;0")&gt;0,VLOOKUP($C58,Input!$A$8:$HV$21,MATCH($OK$21+COUNTIF($KZ58:LV58,"&gt;0"),Input!$A$6:$HV$6,0),FALSE),0),0))*$D58</f>
        <v>0</v>
      </c>
      <c r="OS58" s="1">
        <f>IF($E58+$I58+$D$7&lt;=OS$22,0,IF(OS$22-$D$7&gt;=$E58,IF(COUNTIF($KZ58:LW58,"&gt;0")&gt;0,VLOOKUP($C58,Input!$A$8:$HV$21,MATCH($OK$21+COUNTIF($KZ58:LW58,"&gt;0"),Input!$A$6:$HV$6,0),FALSE),0),0))*$D58</f>
        <v>0</v>
      </c>
      <c r="OT58" s="1">
        <f>IF($E58+$I58+$D$7&lt;=OT$22,0,IF(OT$22-$D$7&gt;=$E58,IF(COUNTIF($KZ58:LX58,"&gt;0")&gt;0,VLOOKUP($C58,Input!$A$8:$HV$21,MATCH($OK$21+COUNTIF($KZ58:LX58,"&gt;0"),Input!$A$6:$HV$6,0),FALSE),0),0))*$D58</f>
        <v>0</v>
      </c>
      <c r="OU58" s="1">
        <f>IF($E58+$I58+$D$7&lt;=OU$22,0,IF(OU$22-$D$7&gt;=$E58,IF(COUNTIF($KZ58:LY58,"&gt;0")&gt;0,VLOOKUP($C58,Input!$A$8:$HV$21,MATCH($OK$21+COUNTIF($KZ58:LY58,"&gt;0"),Input!$A$6:$HV$6,0),FALSE),0),0))*$D58</f>
        <v>0</v>
      </c>
      <c r="OV58" s="1">
        <f>IF($E58+$I58+$D$7&lt;=OV$22,0,IF(OV$22-$D$7&gt;=$E58,IF(COUNTIF($KZ58:LZ58,"&gt;0")&gt;0,VLOOKUP($C58,Input!$A$8:$HV$21,MATCH($OK$21+COUNTIF($KZ58:LZ58,"&gt;0"),Input!$A$6:$HV$6,0),FALSE),0),0))*$D58</f>
        <v>0</v>
      </c>
      <c r="OW58" s="1">
        <f>IF($E58+$I58+$D$7&lt;=OW$22,0,IF(OW$22-$D$7&gt;=$E58,IF(COUNTIF($KZ58:MA58,"&gt;0")&gt;0,VLOOKUP($C58,Input!$A$8:$HV$21,MATCH($OK$21+COUNTIF($KZ58:MA58,"&gt;0"),Input!$A$6:$HV$6,0),FALSE),0),0))*$D58</f>
        <v>0</v>
      </c>
      <c r="OX58" s="1">
        <f>IF($E58+$I58+$D$7&lt;=OX$22,0,IF(OX$22-$D$7&gt;=$E58,IF(COUNTIF($KZ58:MB58,"&gt;0")&gt;0,VLOOKUP($C58,Input!$A$8:$HV$21,MATCH($OK$21+COUNTIF($KZ58:MB58,"&gt;0"),Input!$A$6:$HV$6,0),FALSE),0),0))*$D58</f>
        <v>0</v>
      </c>
      <c r="OY58" s="1">
        <f>IF($E58+$I58+$D$7&lt;=OY$22,0,IF(OY$22-$D$7&gt;=$E58,IF(COUNTIF($KZ58:MC58,"&gt;0")&gt;0,VLOOKUP($C58,Input!$A$8:$HV$21,MATCH($OK$21+COUNTIF($KZ58:MC58,"&gt;0"),Input!$A$6:$HV$6,0),FALSE),0),0))*$D58</f>
        <v>0</v>
      </c>
      <c r="OZ58" s="1">
        <f>IF($E58+$I58+$D$7&lt;=OZ$22,0,IF(OZ$22-$D$7&gt;=$E58,IF(COUNTIF($KZ58:MD58,"&gt;0")&gt;0,VLOOKUP($C58,Input!$A$8:$HV$21,MATCH($OK$21+COUNTIF($KZ58:MD58,"&gt;0"),Input!$A$6:$HV$6,0),FALSE),0),0))*$D58</f>
        <v>0</v>
      </c>
      <c r="PA58" s="1">
        <f>IF($E58+$I58+$D$7&lt;=PA$22,0,IF(PA$22-$D$7&gt;=$E58,IF(COUNTIF($KZ58:ME58,"&gt;0")&gt;0,VLOOKUP($C58,Input!$A$8:$HV$21,MATCH($OK$21+COUNTIF($KZ58:ME58,"&gt;0"),Input!$A$6:$HV$6,0),FALSE),0),0))*$D58</f>
        <v>0</v>
      </c>
      <c r="PB58" s="1">
        <f>IF($E58+$I58+$D$7&lt;=PB$22,0,IF(PB$22-$D$7&gt;=$E58,IF(COUNTIF($KZ58:MF58,"&gt;0")&gt;0,VLOOKUP($C58,Input!$A$8:$HV$21,MATCH($OK$21+COUNTIF($KZ58:MF58,"&gt;0"),Input!$A$6:$HV$6,0),FALSE),0),0))*$D58</f>
        <v>0</v>
      </c>
      <c r="PC58" s="1">
        <f>IF($E58+$I58+$D$7&lt;=PC$22,0,IF(PC$22-$D$7&gt;=$E58,IF(COUNTIF($KZ58:MG58,"&gt;0")&gt;0,VLOOKUP($C58,Input!$A$8:$HV$21,MATCH($OK$21+COUNTIF($KZ58:MG58,"&gt;0"),Input!$A$6:$HV$6,0),FALSE),0),0))*$D58</f>
        <v>0</v>
      </c>
      <c r="PD58" s="1">
        <f>IF($E58+$I58+$D$7&lt;=PD$22,0,IF(PD$22-$D$7&gt;=$E58,IF(COUNTIF($KZ58:MH58,"&gt;0")&gt;0,VLOOKUP($C58,Input!$A$8:$HV$21,MATCH($OK$21+COUNTIF($KZ58:MH58,"&gt;0"),Input!$A$6:$HV$6,0),FALSE),0),0))*$D58</f>
        <v>0</v>
      </c>
      <c r="PE58" s="1">
        <f>IF($E58+$I58+$D$7&lt;=PE$22,0,IF(PE$22-$D$7&gt;=$E58,IF(COUNTIF($KZ58:MI58,"&gt;0")&gt;0,VLOOKUP($C58,Input!$A$8:$HV$21,MATCH($OK$21+COUNTIF($KZ58:MI58,"&gt;0"),Input!$A$6:$HV$6,0),FALSE),0),0))*$D58</f>
        <v>0</v>
      </c>
      <c r="PF58" s="1">
        <f>IF($E58+$I58+$D$7&lt;=PF$22,0,IF(PF$22-$D$7&gt;=$E58,IF(COUNTIF($KZ58:MJ58,"&gt;0")&gt;0,VLOOKUP($C58,Input!$A$8:$HV$21,MATCH($OK$21+COUNTIF($KZ58:MJ58,"&gt;0"),Input!$A$6:$HV$6,0),FALSE),0),0))*$D58</f>
        <v>0</v>
      </c>
      <c r="PG58" s="1">
        <f>IF($E58+$I58+$D$7&lt;=PG$22,0,IF(PG$22-$D$7&gt;=$E58,IF(COUNTIF($KZ58:MK58,"&gt;0")&gt;0,VLOOKUP($C58,Input!$A$8:$HV$21,MATCH($OK$21+COUNTIF($KZ58:MK58,"&gt;0"),Input!$A$6:$HV$6,0),FALSE),0),0))*$D58</f>
        <v>0</v>
      </c>
      <c r="PH58" s="1">
        <f>IF($E58+$I58+$D$7&lt;=PH$22,0,IF(PH$22-$D$7&gt;=$E58,IF(COUNTIF($KZ58:ML58,"&gt;0")&gt;0,VLOOKUP($C58,Input!$A$8:$HV$21,MATCH($OK$21+COUNTIF($KZ58:ML58,"&gt;0"),Input!$A$6:$HV$6,0),FALSE),0),0))*$D58</f>
        <v>0</v>
      </c>
      <c r="PI58" s="1">
        <f>IF($E58+$I58+$D$7&lt;=PI$22,0,IF(PI$22-$D$7&gt;=$E58,IF(COUNTIF($KZ58:MM58,"&gt;0")&gt;0,VLOOKUP($C58,Input!$A$8:$HV$21,MATCH($OK$21+COUNTIF($KZ58:MM58,"&gt;0"),Input!$A$6:$HV$6,0),FALSE),0),0))*$D58</f>
        <v>0</v>
      </c>
      <c r="PJ58" s="1">
        <f>IF($E58+$I58+$D$7&lt;=PJ$22,0,IF(PJ$22-$D$7&gt;=$E58,IF(COUNTIF($KZ58:MN58,"&gt;0")&gt;0,VLOOKUP($C58,Input!$A$8:$HV$21,MATCH($OK$21+COUNTIF($KZ58:MN58,"&gt;0"),Input!$A$6:$HV$6,0),FALSE),0),0))*$D58</f>
        <v>0</v>
      </c>
      <c r="PK58" s="1">
        <f>IF($E58+$I58+$D$7&lt;=PK$22,0,IF(PK$22-$D$7&gt;=$E58,IF(COUNTIF($KZ58:MO58,"&gt;0")&gt;0,VLOOKUP($C58,Input!$A$8:$HV$21,MATCH($OK$21+COUNTIF($KZ58:MO58,"&gt;0"),Input!$A$6:$HV$6,0),FALSE),0),0))*$D58</f>
        <v>0</v>
      </c>
      <c r="PL58" s="1">
        <f>IF($E58+$I58+$D$7&lt;=PL$22,0,IF(PL$22-$D$7&gt;=$E58,IF(COUNTIF($KZ58:MP58,"&gt;0")&gt;0,VLOOKUP($C58,Input!$A$8:$HV$21,MATCH($OK$21+COUNTIF($KZ58:MP58,"&gt;0"),Input!$A$6:$HV$6,0),FALSE),0),0))*$D58</f>
        <v>0</v>
      </c>
      <c r="PM58" s="1">
        <f>IF($E58+$I58+$D$7&lt;=PM$22,0,IF(PM$22-$D$7&gt;=$E58,IF(COUNTIF($KZ58:MQ58,"&gt;0")&gt;0,VLOOKUP($C58,Input!$A$8:$HV$21,MATCH($OK$21+COUNTIF($KZ58:MQ58,"&gt;0"),Input!$A$6:$HV$6,0),FALSE),0),0))*$D58</f>
        <v>0</v>
      </c>
      <c r="PN58" s="1">
        <f>IF($E58+$I58+$D$7&lt;=PN$22,0,IF(PN$22-$D$7&gt;=$E58,IF(COUNTIF($KZ58:MR58,"&gt;0")&gt;0,VLOOKUP($C58,Input!$A$8:$HV$21,MATCH($OK$21+COUNTIF($KZ58:MR58,"&gt;0"),Input!$A$6:$HV$6,0),FALSE),0),0))*$D58</f>
        <v>0</v>
      </c>
      <c r="PO58" s="1">
        <f>IF($E58+$I58+$D$7&lt;=PO$22,0,IF(PO$22-$D$7&gt;=$E58,IF(COUNTIF($KZ58:MS58,"&gt;0")&gt;0,VLOOKUP($C58,Input!$A$8:$HV$21,MATCH($OK$21+COUNTIF($KZ58:MS58,"&gt;0"),Input!$A$6:$HV$6,0),FALSE),0),0))*$D58</f>
        <v>0</v>
      </c>
      <c r="PP58" s="1">
        <f>IF($E58+$I58+$D$7&lt;=PP$22,0,IF(PP$22-$D$7&gt;=$E58,IF(COUNTIF($KZ58:MT58,"&gt;0")&gt;0,VLOOKUP($C58,Input!$A$8:$HV$21,MATCH($OK$21+COUNTIF($KZ58:MT58,"&gt;0"),Input!$A$6:$HV$6,0),FALSE),0),0))*$D58</f>
        <v>0</v>
      </c>
      <c r="PQ58" s="1">
        <f>IF($E58+$I58+$D$7&lt;=PQ$22,0,IF(PQ$22-$D$7&gt;=$E58,IF(COUNTIF($KZ58:MU58,"&gt;0")&gt;0,VLOOKUP($C58,Input!$A$8:$HV$21,MATCH($OK$21+COUNTIF($KZ58:MU58,"&gt;0"),Input!$A$6:$HV$6,0),FALSE),0),0))*$D58</f>
        <v>0</v>
      </c>
      <c r="PR58" s="1">
        <f>IF($E58+$I58+$D$7&lt;=PR$22,0,IF(PR$22-$D$7&gt;=$E58,IF(COUNTIF($KZ58:MV58,"&gt;0")&gt;0,VLOOKUP($C58,Input!$A$8:$HV$21,MATCH($OK$21+COUNTIF($KZ58:MV58,"&gt;0"),Input!$A$6:$HV$6,0),FALSE),0),0))*$D58</f>
        <v>0</v>
      </c>
      <c r="PS58" s="1">
        <f>IF($E58+$I58+$D$7&lt;=PS$22,0,IF(PS$22-$D$7&gt;=$E58,IF(COUNTIF($KZ58:MW58,"&gt;0")&gt;0,VLOOKUP($C58,Input!$A$8:$HV$21,MATCH($OK$21+COUNTIF($KZ58:MW58,"&gt;0"),Input!$A$6:$HV$6,0),FALSE),0),0))*$D58</f>
        <v>0</v>
      </c>
      <c r="PT58" s="1">
        <f>IF($E58+$I58+$D$7&lt;=PT$22,0,IF(PT$22-$D$7&gt;=$E58,IF(COUNTIF($KZ58:MX58,"&gt;0")&gt;0,VLOOKUP($C58,Input!$A$8:$HV$21,MATCH($OK$21+COUNTIF($KZ58:MX58,"&gt;0"),Input!$A$6:$HV$6,0),FALSE),0),0))*$D58</f>
        <v>0</v>
      </c>
      <c r="PV58" s="1" t="str">
        <f t="shared" si="211"/>
        <v>2035 MY 40' CNG w Midlife Rebuild {234 Buses}</v>
      </c>
      <c r="PW58" s="1">
        <f t="shared" si="172"/>
        <v>0</v>
      </c>
      <c r="PX58" s="1">
        <f t="shared" si="173"/>
        <v>0</v>
      </c>
      <c r="PY58" s="1">
        <f t="shared" si="174"/>
        <v>0</v>
      </c>
      <c r="PZ58" s="1">
        <f t="shared" si="175"/>
        <v>0</v>
      </c>
      <c r="QA58" s="1">
        <f t="shared" si="176"/>
        <v>0</v>
      </c>
      <c r="QB58" s="1">
        <f t="shared" si="177"/>
        <v>0</v>
      </c>
      <c r="QC58" s="1">
        <f t="shared" si="178"/>
        <v>0</v>
      </c>
      <c r="QD58" s="1">
        <f t="shared" si="179"/>
        <v>0</v>
      </c>
      <c r="QE58" s="1">
        <f t="shared" si="180"/>
        <v>0</v>
      </c>
      <c r="QF58" s="1">
        <f t="shared" si="181"/>
        <v>0</v>
      </c>
      <c r="QG58" s="1">
        <f t="shared" si="182"/>
        <v>0</v>
      </c>
      <c r="QH58" s="1">
        <f t="shared" si="183"/>
        <v>0</v>
      </c>
      <c r="QI58" s="1">
        <f t="shared" si="184"/>
        <v>0</v>
      </c>
      <c r="QJ58" s="1">
        <f t="shared" si="185"/>
        <v>0</v>
      </c>
      <c r="QK58" s="1">
        <f t="shared" si="186"/>
        <v>0</v>
      </c>
      <c r="QL58" s="1">
        <f t="shared" si="187"/>
        <v>0</v>
      </c>
      <c r="QM58" s="1">
        <f t="shared" si="188"/>
        <v>0</v>
      </c>
      <c r="QN58" s="1">
        <f t="shared" si="189"/>
        <v>0</v>
      </c>
      <c r="QO58" s="1">
        <f t="shared" si="190"/>
        <v>0</v>
      </c>
      <c r="QP58" s="1">
        <f t="shared" si="191"/>
        <v>188255272.68672839</v>
      </c>
      <c r="QQ58" s="1">
        <f t="shared" si="192"/>
        <v>13991399.653353909</v>
      </c>
      <c r="QR58" s="1">
        <f t="shared" si="193"/>
        <v>14004459.886187216</v>
      </c>
      <c r="QS58" s="1">
        <f t="shared" si="194"/>
        <v>14006659.569134729</v>
      </c>
      <c r="QT58" s="1">
        <f t="shared" si="195"/>
        <v>14024207.795267776</v>
      </c>
      <c r="QU58" s="1">
        <f t="shared" si="196"/>
        <v>14034480.778285291</v>
      </c>
      <c r="QV58" s="1">
        <f t="shared" si="197"/>
        <v>22232554.898979407</v>
      </c>
      <c r="QW58" s="1">
        <f t="shared" si="198"/>
        <v>14071848.307797136</v>
      </c>
      <c r="QX58" s="1">
        <f t="shared" si="199"/>
        <v>14111006.028821761</v>
      </c>
      <c r="QY58" s="1">
        <f t="shared" si="200"/>
        <v>14158463.952484928</v>
      </c>
      <c r="QZ58" s="1">
        <f t="shared" si="201"/>
        <v>14209510.055102771</v>
      </c>
      <c r="RA58" s="1">
        <f t="shared" si="202"/>
        <v>14246246.934980158</v>
      </c>
      <c r="RB58" s="1">
        <f t="shared" si="203"/>
        <v>14289049.868335636</v>
      </c>
      <c r="RC58" s="1">
        <f t="shared" si="204"/>
        <v>14363879.709444921</v>
      </c>
      <c r="RD58" s="1">
        <f t="shared" si="205"/>
        <v>0</v>
      </c>
      <c r="RE58" s="1">
        <f t="shared" si="206"/>
        <v>0</v>
      </c>
      <c r="RF58" s="1">
        <f t="shared" si="207"/>
        <v>379999040.12490404</v>
      </c>
      <c r="RG58" s="1">
        <f t="shared" si="208"/>
        <v>196830964.59943676</v>
      </c>
      <c r="RH58" s="72"/>
      <c r="RI58" s="37"/>
    </row>
    <row r="59" spans="1:477" x14ac:dyDescent="0.25">
      <c r="A59" s="50"/>
      <c r="B59" s="143"/>
      <c r="C59" s="111" t="s">
        <v>76</v>
      </c>
      <c r="D59" s="108">
        <f t="shared" si="171"/>
        <v>234</v>
      </c>
      <c r="E59" s="110">
        <f t="shared" si="209"/>
        <v>2036</v>
      </c>
      <c r="F59" s="68">
        <f t="shared" si="210"/>
        <v>40000</v>
      </c>
      <c r="G59" s="69">
        <f>VLOOKUP($C59,Input!$A$8:$HV$39,MATCH(G$21,Input!$A$6:$HV$6,0),FALSE)</f>
        <v>2.91</v>
      </c>
      <c r="H59" s="123">
        <f>VLOOKUP($C59,Input!$A$8:$HV$39,MATCH(H$21,Input!$A$6:$HV$6,0),FALSE)</f>
        <v>0</v>
      </c>
      <c r="I59" s="70">
        <f>VLOOKUP($C59,Input!$A$8:$HV$39,MATCH(I$21,Input!$A$6:$HV$6,0),FALSE)</f>
        <v>14</v>
      </c>
      <c r="J59" s="1">
        <f>+IF($E59=J$22,VLOOKUP($C59,Input!$A$8:$AN$39,MATCH(J$21,Input!$A$6:$AN$6,0),FALSE)+$H59,0)*$D59</f>
        <v>0</v>
      </c>
      <c r="K59" s="1">
        <f>+IF($E59=K$22,VLOOKUP($C59,Input!$A$8:$AN$39,MATCH(K$21,Input!$A$6:$AN$6,0),FALSE)+$H59,0)*$D59</f>
        <v>0</v>
      </c>
      <c r="L59" s="1">
        <f>+IF($E59=L$22,VLOOKUP($C59,Input!$A$8:$AN$39,MATCH(L$21,Input!$A$6:$AN$6,0),FALSE)+$H59,0)*$D59</f>
        <v>0</v>
      </c>
      <c r="M59" s="1">
        <f>+IF($E59=M$22,VLOOKUP($C59,Input!$A$8:$AN$39,MATCH(M$21,Input!$A$6:$AN$6,0),FALSE)+$H59,0)*$D59</f>
        <v>0</v>
      </c>
      <c r="N59" s="1">
        <f>+IF($E59=N$22,VLOOKUP($C59,Input!$A$8:$AN$39,MATCH(N$21,Input!$A$6:$AN$6,0),FALSE)+$H59,0)*$D59</f>
        <v>0</v>
      </c>
      <c r="O59" s="1">
        <f>+IF($E59=O$22,VLOOKUP($C59,Input!$A$8:$AN$39,MATCH(O$21,Input!$A$6:$AN$6,0),FALSE)+$H59,0)*$D59</f>
        <v>0</v>
      </c>
      <c r="P59" s="1">
        <f>+IF($E59=P$22,VLOOKUP($C59,Input!$A$8:$AN$39,MATCH(P$21,Input!$A$6:$AN$6,0),FALSE)+$H59,0)*$D59</f>
        <v>0</v>
      </c>
      <c r="Q59" s="1">
        <f>+IF($E59=Q$22,VLOOKUP($C59,Input!$A$8:$AN$39,MATCH(Q$21,Input!$A$6:$AN$6,0),FALSE)+$H59,0)*$D59</f>
        <v>0</v>
      </c>
      <c r="R59" s="1">
        <f>+IF($E59=R$22,VLOOKUP($C59,Input!$A$8:$AN$39,MATCH(R$21,Input!$A$6:$AN$6,0),FALSE)+$H59,0)*$D59</f>
        <v>0</v>
      </c>
      <c r="S59" s="1">
        <f>+IF($E59=S$22,VLOOKUP($C59,Input!$A$8:$AN$39,MATCH(S$21,Input!$A$6:$AN$6,0),FALSE)+$H59,0)*$D59</f>
        <v>0</v>
      </c>
      <c r="T59" s="1">
        <f>+IF($E59=T$22,VLOOKUP($C59,Input!$A$8:$AN$39,MATCH(T$21,Input!$A$6:$AN$6,0),FALSE)+$H59,0)*$D59</f>
        <v>0</v>
      </c>
      <c r="U59" s="1">
        <f>+IF($E59=U$22,VLOOKUP($C59,Input!$A$8:$AN$39,MATCH(U$21,Input!$A$6:$AN$6,0),FALSE)+$H59,0)*$D59</f>
        <v>0</v>
      </c>
      <c r="V59" s="1">
        <f>+IF($E59=V$22,VLOOKUP($C59,Input!$A$8:$AN$39,MATCH(V$21,Input!$A$6:$AN$6,0),FALSE)+$H59,0)*$D59</f>
        <v>0</v>
      </c>
      <c r="W59" s="1">
        <f>+IF($E59=W$22,VLOOKUP($C59,Input!$A$8:$AN$39,MATCH(W$21,Input!$A$6:$AN$6,0),FALSE)+$H59,0)*$D59</f>
        <v>0</v>
      </c>
      <c r="X59" s="1">
        <f>+IF($E59=X$22,VLOOKUP($C59,Input!$A$8:$AN$39,MATCH(X$21,Input!$A$6:$AN$6,0),FALSE)+$H59,0)*$D59</f>
        <v>0</v>
      </c>
      <c r="Y59" s="1">
        <f>+IF($E59=Y$22,VLOOKUP($C59,Input!$A$8:$AN$39,MATCH(Y$21,Input!$A$6:$AN$6,0),FALSE)+$H59,0)*$D59</f>
        <v>0</v>
      </c>
      <c r="Z59" s="1">
        <f>+IF($E59=Z$22,VLOOKUP($C59,Input!$A$8:$AN$39,MATCH(Z$21,Input!$A$6:$AN$6,0),FALSE)+$H59,0)*$D59</f>
        <v>0</v>
      </c>
      <c r="AA59" s="1">
        <f>+IF($E59=AA$22,VLOOKUP($C59,Input!$A$8:$AN$39,MATCH(AA$21,Input!$A$6:$AN$6,0),FALSE)+$H59,0)*$D59</f>
        <v>0</v>
      </c>
      <c r="AB59" s="1">
        <f>+IF($E59=AB$22,VLOOKUP($C59,Input!$A$8:$AN$39,MATCH(AB$21,Input!$A$6:$AN$6,0),FALSE)+$H59,0)*$D59</f>
        <v>0</v>
      </c>
      <c r="AC59" s="1">
        <f>+IF($E59=AC$22,VLOOKUP($C59,Input!$A$8:$AN$39,MATCH(AC$21,Input!$A$6:$AN$6,0),FALSE)+$H59,0)*$D59</f>
        <v>0</v>
      </c>
      <c r="AD59" s="1">
        <f>+IF($E59=AD$22,VLOOKUP($C59,Input!$A$8:$AN$39,MATCH(AD$21,Input!$A$6:$AN$6,0),FALSE)+$H59,0)*$D59</f>
        <v>173773366.2417537</v>
      </c>
      <c r="AE59" s="1">
        <f>+IF($E59=AE$22,VLOOKUP($C59,Input!$A$8:$AN$39,MATCH(AE$21,Input!$A$6:$AN$6,0),FALSE)+$H59,0)*$D59</f>
        <v>0</v>
      </c>
      <c r="AF59" s="1">
        <f>+IF($E59=AF$22,VLOOKUP($C59,Input!$A$8:$AN$39,MATCH(AF$21,Input!$A$6:$AN$6,0),FALSE)+$H59,0)*$D59</f>
        <v>0</v>
      </c>
      <c r="AG59" s="1">
        <f>+IF($E59=AG$22,VLOOKUP($C59,Input!$A$8:$AN$39,MATCH(AG$21,Input!$A$6:$AN$6,0),FALSE)+$H59,0)*$D59</f>
        <v>0</v>
      </c>
      <c r="AH59" s="1">
        <f>+IF($E59=AH$22,VLOOKUP($C59,Input!$A$8:$AN$39,MATCH(AH$21,Input!$A$6:$AN$6,0),FALSE)+$H59,0)*$D59</f>
        <v>0</v>
      </c>
      <c r="AI59" s="1">
        <f>+IF($E59=AI$22,VLOOKUP($C59,Input!$A$8:$AN$39,MATCH(AI$21,Input!$A$6:$AN$6,0),FALSE)+$H59,0)*$D59</f>
        <v>0</v>
      </c>
      <c r="AJ59" s="1">
        <f>+IF($E59=AJ$22,VLOOKUP($C59,Input!$A$8:$AN$39,MATCH(AJ$21,Input!$A$6:$AN$6,0),FALSE)+$H59,0)*$D59</f>
        <v>0</v>
      </c>
      <c r="AK59" s="1">
        <f>+IF($E59=AK$22,VLOOKUP($C59,Input!$A$8:$AN$39,MATCH(AK$21,Input!$A$6:$AN$6,0),FALSE)+$H59,0)*$D59</f>
        <v>0</v>
      </c>
      <c r="AL59" s="1">
        <f>+IF($E59=AL$22,VLOOKUP($C59,Input!$A$8:$AN$39,MATCH(AL$21,Input!$A$6:$AN$6,0),FALSE)+$H59,0)*$D59</f>
        <v>0</v>
      </c>
      <c r="AM59" s="1">
        <f>+IF($E59=AM$22,VLOOKUP($C59,Input!$A$8:$AN$39,MATCH(AM$21,Input!$A$6:$AN$6,0),FALSE)+$H59,0)*$D59</f>
        <v>0</v>
      </c>
      <c r="AN59" s="1">
        <f>+IF($E59=AN$22,VLOOKUP($C59,Input!$A$8:$AN$39,MATCH(AN$21,Input!$A$6:$AN$6,0),FALSE)+$H59,0)*$D59</f>
        <v>0</v>
      </c>
      <c r="AO59" s="1">
        <f>+IF($E59=AO$22,VLOOKUP($C59,Input!$A$8:$AN$39,MATCH(AO$21,Input!$A$6:$AN$6,0),FALSE)+$H59,0)*$D59</f>
        <v>0</v>
      </c>
      <c r="AP59" s="1">
        <f>+IF($E59=AP$22,VLOOKUP($C59,Input!$A$8:$AN$39,MATCH(AP$21,Input!$A$6:$AN$6,0),FALSE)+$H59,0)*$D59</f>
        <v>0</v>
      </c>
      <c r="AQ59" s="1">
        <f>+IF($E59=AQ$22,VLOOKUP($C59,Input!$A$8:$AN$39,MATCH(AQ$21,Input!$A$6:$AN$6,0),FALSE)+$H59,0)*$D59</f>
        <v>0</v>
      </c>
      <c r="AR59" s="1">
        <f>+IF($E59=AR$22,VLOOKUP($C59,Input!$A$8:$AN$39,MATCH(AR$21,Input!$A$6:$AN$6,0),FALSE)+$H59,0)*$D59</f>
        <v>0</v>
      </c>
      <c r="AT59" t="str">
        <f>VLOOKUP($C59,Input!$A$8:$HV$39,MATCH(AT$21,Input!$A$6:$HV$6,0),FALSE)</f>
        <v>Parts and administrative cost</v>
      </c>
      <c r="AU59" s="1">
        <f>+IF($E59=AU$22,VLOOKUP($C59,Input!$A$8:$HV$39,MATCH(AU$21,Input!$A$6:$HV$6,0),FALSE),0)*$D59</f>
        <v>0</v>
      </c>
      <c r="AV59" s="1">
        <f>+IF($E59=AV$22,VLOOKUP($C59,Input!$A$8:$HV$39,MATCH(AV$21,Input!$A$6:$HV$6,0),FALSE),0)*$D59</f>
        <v>0</v>
      </c>
      <c r="AW59" s="1">
        <f>+IF($E59=AW$22,VLOOKUP($C59,Input!$A$8:$HV$39,MATCH(AW$21,Input!$A$6:$HV$6,0),FALSE),0)*$D59</f>
        <v>0</v>
      </c>
      <c r="AX59" s="1">
        <f>+IF($E59=AX$22,VLOOKUP($C59,Input!$A$8:$HV$39,MATCH(AX$21,Input!$A$6:$HV$6,0),FALSE),0)*$D59</f>
        <v>0</v>
      </c>
      <c r="AY59" s="1">
        <f>+IF($E59=AY$22,VLOOKUP($C59,Input!$A$8:$HV$39,MATCH(AY$21,Input!$A$6:$HV$6,0),FALSE),0)*$D59</f>
        <v>0</v>
      </c>
      <c r="AZ59" s="1">
        <f>+IF($E59=AZ$22,VLOOKUP($C59,Input!$A$8:$HV$39,MATCH(AZ$21,Input!$A$6:$HV$6,0),FALSE),0)*$D59</f>
        <v>0</v>
      </c>
      <c r="BA59" s="1">
        <f>+IF($E59=BA$22,VLOOKUP($C59,Input!$A$8:$HV$39,MATCH(BA$21,Input!$A$6:$HV$6,0),FALSE),0)*$D59</f>
        <v>0</v>
      </c>
      <c r="BB59" s="1">
        <f>+IF($E59=BB$22,VLOOKUP($C59,Input!$A$8:$HV$39,MATCH(BB$21,Input!$A$6:$HV$6,0),FALSE),0)*$D59</f>
        <v>0</v>
      </c>
      <c r="BC59" s="1">
        <f>+IF($E59=BC$22,VLOOKUP($C59,Input!$A$8:$HV$39,MATCH(BC$21,Input!$A$6:$HV$6,0),FALSE),0)*$D59</f>
        <v>0</v>
      </c>
      <c r="BD59" s="1">
        <f>+IF($E59=BD$22,VLOOKUP($C59,Input!$A$8:$HV$39,MATCH(BD$21,Input!$A$6:$HV$6,0),FALSE),0)*$D59</f>
        <v>0</v>
      </c>
      <c r="BE59" s="1">
        <f>+IF($E59=BE$22,VLOOKUP($C59,Input!$A$8:$HV$39,MATCH(BE$21,Input!$A$6:$HV$6,0),FALSE),0)*$D59</f>
        <v>0</v>
      </c>
      <c r="BF59" s="1">
        <f>+IF($E59=BF$22,VLOOKUP($C59,Input!$A$8:$HV$39,MATCH(BF$21,Input!$A$6:$HV$6,0),FALSE),0)*$D59</f>
        <v>0</v>
      </c>
      <c r="BG59" s="1">
        <f>+IF($E59=BG$22,VLOOKUP($C59,Input!$A$8:$HV$39,MATCH(BG$21,Input!$A$6:$HV$6,0),FALSE),0)*$D59</f>
        <v>0</v>
      </c>
      <c r="BH59" s="1">
        <f>+IF($E59=BH$22,VLOOKUP($C59,Input!$A$8:$HV$39,MATCH(BH$21,Input!$A$6:$HV$6,0),FALSE),0)*$D59</f>
        <v>0</v>
      </c>
      <c r="BI59" s="1">
        <f>+IF($E59=BI$22,VLOOKUP($C59,Input!$A$8:$HV$39,MATCH(BI$21,Input!$A$6:$HV$6,0),FALSE),0)*$D59</f>
        <v>0</v>
      </c>
      <c r="BJ59" s="1">
        <f>+IF($E59=BJ$22,VLOOKUP($C59,Input!$A$8:$HV$39,MATCH(BJ$21,Input!$A$6:$HV$6,0),FALSE),0)*$D59</f>
        <v>0</v>
      </c>
      <c r="BK59" s="1">
        <f>+IF($E59=BK$22,VLOOKUP($C59,Input!$A$8:$HV$39,MATCH(BK$21,Input!$A$6:$HV$6,0),FALSE),0)*$D59</f>
        <v>0</v>
      </c>
      <c r="BL59" s="1">
        <f>+IF($E59=BL$22,VLOOKUP($C59,Input!$A$8:$HV$39,MATCH(BL$21,Input!$A$6:$HV$6,0),FALSE),0)*$D59</f>
        <v>0</v>
      </c>
      <c r="BM59" s="1">
        <f>+IF($E59=BM$22,VLOOKUP($C59,Input!$A$8:$HV$39,MATCH(BM$21,Input!$A$6:$HV$6,0),FALSE),0)*$D59</f>
        <v>0</v>
      </c>
      <c r="BN59" s="1">
        <f>+IF($E59=BN$22,VLOOKUP($C59,Input!$A$8:$HV$39,MATCH(BN$21,Input!$A$6:$HV$6,0),FALSE),0)*$D59</f>
        <v>0</v>
      </c>
      <c r="BO59" s="1">
        <f>+IF($E59=BO$22,VLOOKUP($C59,Input!$A$8:$HV$39,MATCH(BO$21,Input!$A$6:$HV$6,0),FALSE),0)*$D59</f>
        <v>4344334.1560438434</v>
      </c>
      <c r="BP59" s="1">
        <f>+IF($E59=BP$22,VLOOKUP($C59,Input!$A$8:$HV$39,MATCH(BP$21,Input!$A$6:$HV$6,0),FALSE),0)*$D59</f>
        <v>0</v>
      </c>
      <c r="BQ59" s="1">
        <f>+IF($E59=BQ$22,VLOOKUP($C59,Input!$A$8:$HV$39,MATCH(BQ$21,Input!$A$6:$HV$6,0),FALSE),0)*$D59</f>
        <v>0</v>
      </c>
      <c r="BR59" s="1">
        <f>+IF($E59=BR$22,VLOOKUP($C59,Input!$A$8:$HV$39,MATCH(BR$21,Input!$A$6:$HV$6,0),FALSE),0)*$D59</f>
        <v>0</v>
      </c>
      <c r="BS59" s="1">
        <f>+IF($E59=BS$22,VLOOKUP($C59,Input!$A$8:$HV$39,MATCH(BS$21,Input!$A$6:$HV$6,0),FALSE),0)*$D59</f>
        <v>0</v>
      </c>
      <c r="BT59" s="1">
        <f>+IF($E59=BT$22,VLOOKUP($C59,Input!$A$8:$HV$39,MATCH(BT$21,Input!$A$6:$HV$6,0),FALSE),0)*$D59</f>
        <v>0</v>
      </c>
      <c r="BU59" s="1">
        <f>+IF($E59=BU$22,VLOOKUP($C59,Input!$A$8:$HV$39,MATCH(BU$21,Input!$A$6:$HV$6,0),FALSE),0)*$D59</f>
        <v>0</v>
      </c>
      <c r="BV59" s="1">
        <f>+IF($E59=BV$22,VLOOKUP($C59,Input!$A$8:$HV$39,MATCH(BV$21,Input!$A$6:$HV$6,0),FALSE),0)*$D59</f>
        <v>0</v>
      </c>
      <c r="BW59" s="1">
        <f>+IF($E59=BW$22,VLOOKUP($C59,Input!$A$8:$HV$39,MATCH(BW$21,Input!$A$6:$HV$6,0),FALSE),0)*$D59</f>
        <v>0</v>
      </c>
      <c r="BX59" s="1">
        <f>+IF($E59=BX$22,VLOOKUP($C59,Input!$A$8:$HV$39,MATCH(BX$21,Input!$A$6:$HV$6,0),FALSE),0)*$D59</f>
        <v>0</v>
      </c>
      <c r="BY59" s="1">
        <f>+IF($E59=BY$22,VLOOKUP($C59,Input!$A$8:$HV$39,MATCH(BY$21,Input!$A$6:$HV$6,0),FALSE),0)*$D59</f>
        <v>0</v>
      </c>
      <c r="BZ59" s="1">
        <f>+IF($E59=BZ$22,VLOOKUP($C59,Input!$A$8:$HV$39,MATCH(BZ$21,Input!$A$6:$HV$6,0),FALSE),0)*$D59</f>
        <v>0</v>
      </c>
      <c r="CA59" s="1">
        <f>+IF($E59=CA$22,VLOOKUP($C59,Input!$A$8:$HV$39,MATCH(CA$21,Input!$A$6:$HV$6,0),FALSE),0)*$D59</f>
        <v>0</v>
      </c>
      <c r="CB59" s="1">
        <f>+IF($E59=CB$22,VLOOKUP($C59,Input!$A$8:$HV$39,MATCH(CB$21,Input!$A$6:$HV$6,0),FALSE),0)*$D59</f>
        <v>0</v>
      </c>
      <c r="CC59" s="1">
        <f>+IF($E59=CC$22,VLOOKUP($C59,Input!$A$8:$HV$39,MATCH(CC$21,Input!$A$6:$HV$6,0),FALSE),0)*$D59</f>
        <v>0</v>
      </c>
      <c r="CE59" t="str">
        <f>VLOOKUP($C59,Input!$A$8:$HV$39,MATCH(CE$21,Input!$A$6:$HV$6,0),FALSE)</f>
        <v>Engine Rebuild @ 7 Yr</v>
      </c>
      <c r="CF59" s="1">
        <f>IF($E59+$I59+$D$7&lt;=CF$22,0,IF(CF$22-$D$7&gt;=$E59,IF(COUNTIF($KZ59:LP59,"&gt;0")&gt;0,VLOOKUP($C59,Input!$A$8:$HV$21,MATCH($CE$21+COUNTIF($KZ59:LP59,"&gt;0"),Input!$A$6:$HV$6,0),FALSE),0),0))*$D59</f>
        <v>0</v>
      </c>
      <c r="CG59" s="1">
        <f>IF($E59+$I59+$D$7&lt;=CG$22,0,IF(CG$22-$D$7&gt;=$E59,IF(COUNTIF($KZ59:LQ59,"&gt;0")&gt;0,VLOOKUP($C59,Input!$A$8:$HV$21,MATCH($CE$21+COUNTIF($KZ59:LQ59,"&gt;0"),Input!$A$6:$HV$6,0),FALSE),0),0))*$D59</f>
        <v>0</v>
      </c>
      <c r="CH59" s="1">
        <f>IF($E59+$I59+$D$7&lt;=CH$22,0,IF(CH$22-$D$7&gt;=$E59,IF(COUNTIF($KZ59:LR59,"&gt;0")&gt;0,VLOOKUP($C59,Input!$A$8:$HV$21,MATCH($CE$21+COUNTIF($KZ59:LR59,"&gt;0"),Input!$A$6:$HV$6,0),FALSE),0),0))*$D59</f>
        <v>0</v>
      </c>
      <c r="CI59" s="1">
        <f>IF($E59+$I59+$D$7&lt;=CI$22,0,IF(CI$22-$D$7&gt;=$E59,IF(COUNTIF($KZ59:LS59,"&gt;0")&gt;0,VLOOKUP($C59,Input!$A$8:$HV$21,MATCH($CE$21+COUNTIF($KZ59:LS59,"&gt;0"),Input!$A$6:$HV$6,0),FALSE),0),0))*$D59</f>
        <v>0</v>
      </c>
      <c r="CJ59" s="1">
        <f>IF($E59+$I59+$D$7&lt;=CJ$22,0,IF(CJ$22-$D$7&gt;=$E59,IF(COUNTIF($KZ59:LT59,"&gt;0")&gt;0,VLOOKUP($C59,Input!$A$8:$HV$21,MATCH($CE$21+COUNTIF($KZ59:LT59,"&gt;0"),Input!$A$6:$HV$6,0),FALSE),0),0))*$D59</f>
        <v>0</v>
      </c>
      <c r="CK59" s="1">
        <f>IF($E59+$I59+$D$7&lt;=CK$22,0,IF(CK$22-$D$7&gt;=$E59,IF(COUNTIF($KZ59:LU59,"&gt;0")&gt;0,VLOOKUP($C59,Input!$A$8:$HV$21,MATCH($CE$21+COUNTIF($KZ59:LU59,"&gt;0"),Input!$A$6:$HV$6,0),FALSE),0),0))*$D59</f>
        <v>0</v>
      </c>
      <c r="CL59" s="1">
        <f>IF($E59+$I59+$D$7&lt;=CL$22,0,IF(CL$22-$D$7&gt;=$E59,IF(COUNTIF($KZ59:LV59,"&gt;0")&gt;0,VLOOKUP($C59,Input!$A$8:$HV$21,MATCH($CE$21+COUNTIF($KZ59:LV59,"&gt;0"),Input!$A$6:$HV$6,0),FALSE),0),0))*$D59</f>
        <v>0</v>
      </c>
      <c r="CM59" s="1">
        <f>IF($E59+$I59+$D$7&lt;=CM$22,0,IF(CM$22-$D$7&gt;=$E59,IF(COUNTIF($KZ59:LW59,"&gt;0")&gt;0,VLOOKUP($C59,Input!$A$8:$HV$21,MATCH($CE$21+COUNTIF($KZ59:LW59,"&gt;0"),Input!$A$6:$HV$6,0),FALSE),0),0))*$D59</f>
        <v>0</v>
      </c>
      <c r="CN59" s="1">
        <f>IF($E59+$I59+$D$7&lt;=CN$22,0,IF(CN$22-$D$7&gt;=$E59,IF(COUNTIF($KZ59:LX59,"&gt;0")&gt;0,VLOOKUP($C59,Input!$A$8:$HV$21,MATCH($CE$21+COUNTIF($KZ59:LX59,"&gt;0"),Input!$A$6:$HV$6,0),FALSE),0),0))*$D59</f>
        <v>0</v>
      </c>
      <c r="CO59" s="1">
        <f>IF($E59+$I59+$D$7&lt;=CO$22,0,IF(CO$22-$D$7&gt;=$E59,IF(COUNTIF($KZ59:LY59,"&gt;0")&gt;0,VLOOKUP($C59,Input!$A$8:$HV$21,MATCH($CE$21+COUNTIF($KZ59:LY59,"&gt;0"),Input!$A$6:$HV$6,0),FALSE),0),0))*$D59</f>
        <v>0</v>
      </c>
      <c r="CP59" s="1">
        <f>IF($E59+$I59+$D$7&lt;=CP$22,0,IF(CP$22-$D$7&gt;=$E59,IF(COUNTIF($KZ59:LZ59,"&gt;0")&gt;0,VLOOKUP($C59,Input!$A$8:$HV$21,MATCH($CE$21+COUNTIF($KZ59:LZ59,"&gt;0"),Input!$A$6:$HV$6,0),FALSE),0),0))*$D59</f>
        <v>0</v>
      </c>
      <c r="CQ59" s="1">
        <f>IF($E59+$I59+$D$7&lt;=CQ$22,0,IF(CQ$22-$D$7&gt;=$E59,IF(COUNTIF($KZ59:MA59,"&gt;0")&gt;0,VLOOKUP($C59,Input!$A$8:$HV$21,MATCH($CE$21+COUNTIF($KZ59:MA59,"&gt;0"),Input!$A$6:$HV$6,0),FALSE),0),0))*$D59</f>
        <v>0</v>
      </c>
      <c r="CR59" s="1">
        <f>IF($E59+$I59+$D$7&lt;=CR$22,0,IF(CR$22-$D$7&gt;=$E59,IF(COUNTIF($KZ59:MB59,"&gt;0")&gt;0,VLOOKUP($C59,Input!$A$8:$HV$21,MATCH($CE$21+COUNTIF($KZ59:MB59,"&gt;0"),Input!$A$6:$HV$6,0),FALSE),0),0))*$D59</f>
        <v>0</v>
      </c>
      <c r="CS59" s="1">
        <f>IF($E59+$I59+$D$7&lt;=CS$22,0,IF(CS$22-$D$7&gt;=$E59,IF(COUNTIF($KZ59:MC59,"&gt;0")&gt;0,VLOOKUP($C59,Input!$A$8:$HV$21,MATCH($CE$21+COUNTIF($KZ59:MC59,"&gt;0"),Input!$A$6:$HV$6,0),FALSE),0),0))*$D59</f>
        <v>0</v>
      </c>
      <c r="CT59" s="1">
        <f>IF($E59+$I59+$D$7&lt;=CT$22,0,IF(CT$22-$D$7&gt;=$E59,IF(COUNTIF($KZ59:MD59,"&gt;0")&gt;0,VLOOKUP($C59,Input!$A$8:$HV$21,MATCH($CE$21+COUNTIF($KZ59:MD59,"&gt;0"),Input!$A$6:$HV$6,0),FALSE),0),0))*$D59</f>
        <v>0</v>
      </c>
      <c r="CU59" s="1">
        <f>IF($E59+$I59+$D$7&lt;=CU$22,0,IF(CU$22-$D$7&gt;=$E59,IF(COUNTIF($KZ59:ME59,"&gt;0")&gt;0,VLOOKUP($C59,Input!$A$8:$HV$21,MATCH($CE$21+COUNTIF($KZ59:ME59,"&gt;0"),Input!$A$6:$HV$6,0),FALSE),0),0))*$D59</f>
        <v>0</v>
      </c>
      <c r="CV59" s="1">
        <f>IF($E59+$I59+$D$7&lt;=CV$22,0,IF(CV$22-$D$7&gt;=$E59,IF(COUNTIF($KZ59:MF59,"&gt;0")&gt;0,VLOOKUP($C59,Input!$A$8:$HV$21,MATCH($CE$21+COUNTIF($KZ59:MF59,"&gt;0"),Input!$A$6:$HV$6,0),FALSE),0),0))*$D59</f>
        <v>0</v>
      </c>
      <c r="CW59" s="1">
        <f>IF($E59+$I59+$D$7&lt;=CW$22,0,IF(CW$22-$D$7&gt;=$E59,IF(COUNTIF($KZ59:MG59,"&gt;0")&gt;0,VLOOKUP($C59,Input!$A$8:$HV$21,MATCH($CE$21+COUNTIF($KZ59:MG59,"&gt;0"),Input!$A$6:$HV$6,0),FALSE),0),0))*$D59</f>
        <v>0</v>
      </c>
      <c r="CX59" s="1">
        <f>IF($E59+$I59+$D$7&lt;=CX$22,0,IF(CX$22-$D$7&gt;=$E59,IF(COUNTIF($KZ59:MH59,"&gt;0")&gt;0,VLOOKUP($C59,Input!$A$8:$HV$21,MATCH($CE$21+COUNTIF($KZ59:MH59,"&gt;0"),Input!$A$6:$HV$6,0),FALSE),0),0))*$D59</f>
        <v>0</v>
      </c>
      <c r="CY59" s="1">
        <f>IF($E59+$I59+$D$7&lt;=CY$22,0,IF(CY$22-$D$7&gt;=$E59,IF(COUNTIF($KZ59:MI59,"&gt;0")&gt;0,VLOOKUP($C59,Input!$A$8:$HV$21,MATCH($CE$21+COUNTIF($KZ59:MI59,"&gt;0"),Input!$A$6:$HV$6,0),FALSE),0),0))*$D59</f>
        <v>0</v>
      </c>
      <c r="CZ59" s="1">
        <f>IF($E59+$I59+$D$7&lt;=CZ$22,0,IF(CZ$22-$D$7&gt;=$E59,IF(COUNTIF($KZ59:MJ59,"&gt;0")&gt;0,VLOOKUP($C59,Input!$A$8:$HV$21,MATCH($CE$21+COUNTIF($KZ59:MJ59,"&gt;0"),Input!$A$6:$HV$6,0),FALSE),0),0))*$D59</f>
        <v>0</v>
      </c>
      <c r="DA59" s="1">
        <f>IF($E59+$I59+$D$7&lt;=DA$22,0,IF(DA$22-$D$7&gt;=$E59,IF(COUNTIF($KZ59:MK59,"&gt;0")&gt;0,VLOOKUP($C59,Input!$A$8:$HV$21,MATCH($CE$21+COUNTIF($KZ59:MK59,"&gt;0"),Input!$A$6:$HV$6,0),FALSE),0),0))*$D59</f>
        <v>0</v>
      </c>
      <c r="DB59" s="1">
        <f>IF($E59+$I59+$D$7&lt;=DB$22,0,IF(DB$22-$D$7&gt;=$E59,IF(COUNTIF($KZ59:ML59,"&gt;0")&gt;0,VLOOKUP($C59,Input!$A$8:$HV$21,MATCH($CE$21+COUNTIF($KZ59:ML59,"&gt;0"),Input!$A$6:$HV$6,0),FALSE),0),0))*$D59</f>
        <v>0</v>
      </c>
      <c r="DC59" s="1">
        <f>IF($E59+$I59+$D$7&lt;=DC$22,0,IF(DC$22-$D$7&gt;=$E59,IF(COUNTIF($KZ59:MM59,"&gt;0")&gt;0,VLOOKUP($C59,Input!$A$8:$HV$21,MATCH($CE$21+COUNTIF($KZ59:MM59,"&gt;0"),Input!$A$6:$HV$6,0),FALSE),0),0))*$D59</f>
        <v>0</v>
      </c>
      <c r="DD59" s="1">
        <f>IF($E59+$I59+$D$7&lt;=DD$22,0,IF(DD$22-$D$7&gt;=$E59,IF(COUNTIF($KZ59:MN59,"&gt;0")&gt;0,VLOOKUP($C59,Input!$A$8:$HV$21,MATCH($CE$21+COUNTIF($KZ59:MN59,"&gt;0"),Input!$A$6:$HV$6,0),FALSE),0),0))*$D59</f>
        <v>0</v>
      </c>
      <c r="DE59" s="1">
        <f>IF($E59+$I59+$D$7&lt;=DE$22,0,IF(DE$22-$D$7&gt;=$E59,IF(COUNTIF($KZ59:MO59,"&gt;0")&gt;0,VLOOKUP($C59,Input!$A$8:$HV$21,MATCH($CE$21+COUNTIF($KZ59:MO59,"&gt;0"),Input!$A$6:$HV$6,0),FALSE),0),0))*$D59</f>
        <v>0</v>
      </c>
      <c r="DF59" s="1">
        <f>IF($E59+$I59+$D$7&lt;=DF$22,0,IF(DF$22-$D$7&gt;=$E59,IF(COUNTIF($KZ59:MP59,"&gt;0")&gt;0,VLOOKUP($C59,Input!$A$8:$HV$21,MATCH($CE$21+COUNTIF($KZ59:MP59,"&gt;0"),Input!$A$6:$HV$6,0),FALSE),0),0))*$D59</f>
        <v>8190000</v>
      </c>
      <c r="DG59" s="1">
        <f>IF($E59+$I59+$D$7&lt;=DG$22,0,IF(DG$22-$D$7&gt;=$E59,IF(COUNTIF($KZ59:MQ59,"&gt;0")&gt;0,VLOOKUP($C59,Input!$A$8:$HV$21,MATCH($CE$21+COUNTIF($KZ59:MQ59,"&gt;0"),Input!$A$6:$HV$6,0),FALSE),0),0))*$D59</f>
        <v>0</v>
      </c>
      <c r="DH59" s="1">
        <f>IF($E59+$I59+$D$7&lt;=DH$22,0,IF(DH$22-$D$7&gt;=$E59,IF(COUNTIF($KZ59:MR59,"&gt;0")&gt;0,VLOOKUP($C59,Input!$A$8:$HV$21,MATCH($CE$21+COUNTIF($KZ59:MR59,"&gt;0"),Input!$A$6:$HV$6,0),FALSE),0),0))*$D59</f>
        <v>0</v>
      </c>
      <c r="DI59" s="1">
        <f>IF($E59+$I59+$D$7&lt;=DI$22,0,IF(DI$22-$D$7&gt;=$E59,IF(COUNTIF($KZ59:MS59,"&gt;0")&gt;0,VLOOKUP($C59,Input!$A$8:$HV$21,MATCH($CE$21+COUNTIF($KZ59:MS59,"&gt;0"),Input!$A$6:$HV$6,0),FALSE),0),0))*$D59</f>
        <v>0</v>
      </c>
      <c r="DJ59" s="1">
        <f>IF($E59+$I59+$D$7&lt;=DJ$22,0,IF(DJ$22-$D$7&gt;=$E59,IF(COUNTIF($KZ59:MT59,"&gt;0")&gt;0,VLOOKUP($C59,Input!$A$8:$HV$21,MATCH($CE$21+COUNTIF($KZ59:MT59,"&gt;0"),Input!$A$6:$HV$6,0),FALSE),0),0))*$D59</f>
        <v>0</v>
      </c>
      <c r="DK59" s="1">
        <f>IF($E59+$I59+$D$7&lt;=DK$22,0,IF(DK$22-$D$7&gt;=$E59,IF(COUNTIF($KZ59:MU59,"&gt;0")&gt;0,VLOOKUP($C59,Input!$A$8:$HV$21,MATCH($CE$21+COUNTIF($KZ59:MU59,"&gt;0"),Input!$A$6:$HV$6,0),FALSE),0),0))*$D59</f>
        <v>0</v>
      </c>
      <c r="DL59" s="1">
        <f>IF($E59+$I59+$D$7&lt;=DL$22,0,IF(DL$22-$D$7&gt;=$E59,IF(COUNTIF($KZ59:MV59,"&gt;0")&gt;0,VLOOKUP($C59,Input!$A$8:$HV$21,MATCH($CE$21+COUNTIF($KZ59:MV59,"&gt;0"),Input!$A$6:$HV$6,0),FALSE),0),0))*$D59</f>
        <v>0</v>
      </c>
      <c r="DM59" s="1">
        <f>IF($E59+$I59+$D$7&lt;=DM$22,0,IF(DM$22-$D$7&gt;=$E59,IF(COUNTIF($KZ59:MW59,"&gt;0")&gt;0,VLOOKUP($C59,Input!$A$8:$HV$21,MATCH($CE$21+COUNTIF($KZ59:MW59,"&gt;0"),Input!$A$6:$HV$6,0),FALSE),0),0))*$D59</f>
        <v>0</v>
      </c>
      <c r="DN59" s="1">
        <f>IF($E59+$I59+$D$7&lt;=DN$22,0,IF(DN$22-$D$7&gt;=$E59,IF(COUNTIF($KZ59:MX59,"&gt;0")&gt;0,VLOOKUP($C59,Input!$A$8:$HV$21,MATCH($CE$21+COUNTIF($KZ59:MX59,"&gt;0"),Input!$A$6:$HV$6,0),FALSE),0),0))*$D59</f>
        <v>0</v>
      </c>
      <c r="DP59" t="str">
        <f>+VLOOKUP($C59,Input!$A$8:$GZ$39,MATCH(DP$21,Input!$A$6:$GZ$6,0),FALSE)</f>
        <v>Bus Maintenance at 0.85/mile</v>
      </c>
      <c r="DQ59" s="1">
        <f>IF($E59+$I59+$D$7&lt;=DQ$22,0,IF(DQ$22-$D$7&gt;=$E59,IF(COUNTIF($KZ59:LP59,"&gt;0")&gt;0,VLOOKUP($C59,Input!$A$8:$HV$21,MATCH($DP$21+COUNTIF($KZ59:LP59,"&gt;0"),Input!$A$6:$HV$6,0),FALSE),0),0))*$D59*$F59</f>
        <v>0</v>
      </c>
      <c r="DR59" s="1">
        <f>IF($E59+$I59+$D$7&lt;=DR$22,0,IF(DR$22-$D$7&gt;=$E59,IF(COUNTIF($KZ59:LQ59,"&gt;0")&gt;0,VLOOKUP($C59,Input!$A$8:$HV$21,MATCH($DP$21+COUNTIF($KZ59:LQ59,"&gt;0"),Input!$A$6:$HV$6,0),FALSE),0),0))*$D59*$F59</f>
        <v>0</v>
      </c>
      <c r="DS59" s="1">
        <f>IF($E59+$I59+$D$7&lt;=DS$22,0,IF(DS$22-$D$7&gt;=$E59,IF(COUNTIF($KZ59:LR59,"&gt;0")&gt;0,VLOOKUP($C59,Input!$A$8:$HV$21,MATCH($DP$21+COUNTIF($KZ59:LR59,"&gt;0"),Input!$A$6:$HV$6,0),FALSE),0),0))*$D59*$F59</f>
        <v>0</v>
      </c>
      <c r="DT59" s="1">
        <f>IF($E59+$I59+$D$7&lt;=DT$22,0,IF(DT$22-$D$7&gt;=$E59,IF(COUNTIF($KZ59:LS59,"&gt;0")&gt;0,VLOOKUP($C59,Input!$A$8:$HV$21,MATCH($DP$21+COUNTIF($KZ59:LS59,"&gt;0"),Input!$A$6:$HV$6,0),FALSE),0),0))*$D59*$F59</f>
        <v>0</v>
      </c>
      <c r="DU59" s="1">
        <f>IF($E59+$I59+$D$7&lt;=DU$22,0,IF(DU$22-$D$7&gt;=$E59,IF(COUNTIF($KZ59:LT59,"&gt;0")&gt;0,VLOOKUP($C59,Input!$A$8:$HV$21,MATCH($DP$21+COUNTIF($KZ59:LT59,"&gt;0"),Input!$A$6:$HV$6,0),FALSE),0),0))*$D59*$F59</f>
        <v>0</v>
      </c>
      <c r="DV59" s="1">
        <f>IF($E59+$I59+$D$7&lt;=DV$22,0,IF(DV$22-$D$7&gt;=$E59,IF(COUNTIF($KZ59:LU59,"&gt;0")&gt;0,VLOOKUP($C59,Input!$A$8:$HV$21,MATCH($DP$21+COUNTIF($KZ59:LU59,"&gt;0"),Input!$A$6:$HV$6,0),FALSE),0),0))*$D59*$F59</f>
        <v>0</v>
      </c>
      <c r="DW59" s="1">
        <f>IF($E59+$I59+$D$7&lt;=DW$22,0,IF(DW$22-$D$7&gt;=$E59,IF(COUNTIF($KZ59:LV59,"&gt;0")&gt;0,VLOOKUP($C59,Input!$A$8:$HV$21,MATCH($DP$21+COUNTIF($KZ59:LV59,"&gt;0"),Input!$A$6:$HV$6,0),FALSE),0),0))*$D59*$F59</f>
        <v>0</v>
      </c>
      <c r="DX59" s="1">
        <f>IF($E59+$I59+$D$7&lt;=DX$22,0,IF(DX$22-$D$7&gt;=$E59,IF(COUNTIF($KZ59:LW59,"&gt;0")&gt;0,VLOOKUP($C59,Input!$A$8:$HV$21,MATCH($DP$21+COUNTIF($KZ59:LW59,"&gt;0"),Input!$A$6:$HV$6,0),FALSE),0),0))*$D59*$F59</f>
        <v>0</v>
      </c>
      <c r="DY59" s="1">
        <f>IF($E59+$I59+$D$7&lt;=DY$22,0,IF(DY$22-$D$7&gt;=$E59,IF(COUNTIF($KZ59:LX59,"&gt;0")&gt;0,VLOOKUP($C59,Input!$A$8:$HV$21,MATCH($DP$21+COUNTIF($KZ59:LX59,"&gt;0"),Input!$A$6:$HV$6,0),FALSE),0),0))*$D59*$F59</f>
        <v>0</v>
      </c>
      <c r="DZ59" s="1">
        <f>IF($E59+$I59+$D$7&lt;=DZ$22,0,IF(DZ$22-$D$7&gt;=$E59,IF(COUNTIF($KZ59:LY59,"&gt;0")&gt;0,VLOOKUP($C59,Input!$A$8:$HV$21,MATCH($DP$21+COUNTIF($KZ59:LY59,"&gt;0"),Input!$A$6:$HV$6,0),FALSE),0),0))*$D59*$F59</f>
        <v>0</v>
      </c>
      <c r="EA59" s="1">
        <f>IF($E59+$I59+$D$7&lt;=EA$22,0,IF(EA$22-$D$7&gt;=$E59,IF(COUNTIF($KZ59:LZ59,"&gt;0")&gt;0,VLOOKUP($C59,Input!$A$8:$HV$21,MATCH($DP$21+COUNTIF($KZ59:LZ59,"&gt;0"),Input!$A$6:$HV$6,0),FALSE),0),0))*$D59*$F59</f>
        <v>0</v>
      </c>
      <c r="EB59" s="1">
        <f>IF($E59+$I59+$D$7&lt;=EB$22,0,IF(EB$22-$D$7&gt;=$E59,IF(COUNTIF($KZ59:MA59,"&gt;0")&gt;0,VLOOKUP($C59,Input!$A$8:$HV$21,MATCH($DP$21+COUNTIF($KZ59:MA59,"&gt;0"),Input!$A$6:$HV$6,0),FALSE),0),0))*$D59*$F59</f>
        <v>0</v>
      </c>
      <c r="EC59" s="1">
        <f>IF($E59+$I59+$D$7&lt;=EC$22,0,IF(EC$22-$D$7&gt;=$E59,IF(COUNTIF($KZ59:MB59,"&gt;0")&gt;0,VLOOKUP($C59,Input!$A$8:$HV$21,MATCH($DP$21+COUNTIF($KZ59:MB59,"&gt;0"),Input!$A$6:$HV$6,0),FALSE),0),0))*$D59*$F59</f>
        <v>0</v>
      </c>
      <c r="ED59" s="1">
        <f>IF($E59+$I59+$D$7&lt;=ED$22,0,IF(ED$22-$D$7&gt;=$E59,IF(COUNTIF($KZ59:MC59,"&gt;0")&gt;0,VLOOKUP($C59,Input!$A$8:$HV$21,MATCH($DP$21+COUNTIF($KZ59:MC59,"&gt;0"),Input!$A$6:$HV$6,0),FALSE),0),0))*$D59*$F59</f>
        <v>0</v>
      </c>
      <c r="EE59" s="1">
        <f>IF($E59+$I59+$D$7&lt;=EE$22,0,IF(EE$22-$D$7&gt;=$E59,IF(COUNTIF($KZ59:MD59,"&gt;0")&gt;0,VLOOKUP($C59,Input!$A$8:$HV$21,MATCH($DP$21+COUNTIF($KZ59:MD59,"&gt;0"),Input!$A$6:$HV$6,0),FALSE),0),0))*$D59*$F59</f>
        <v>0</v>
      </c>
      <c r="EF59" s="1">
        <f>IF($E59+$I59+$D$7&lt;=EF$22,0,IF(EF$22-$D$7&gt;=$E59,IF(COUNTIF($KZ59:ME59,"&gt;0")&gt;0,VLOOKUP($C59,Input!$A$8:$HV$21,MATCH($DP$21+COUNTIF($KZ59:ME59,"&gt;0"),Input!$A$6:$HV$6,0),FALSE),0),0))*$D59*$F59</f>
        <v>0</v>
      </c>
      <c r="EG59" s="1">
        <f>IF($E59+$I59+$D$7&lt;=EG$22,0,IF(EG$22-$D$7&gt;=$E59,IF(COUNTIF($KZ59:MF59,"&gt;0")&gt;0,VLOOKUP($C59,Input!$A$8:$HV$21,MATCH($DP$21+COUNTIF($KZ59:MF59,"&gt;0"),Input!$A$6:$HV$6,0),FALSE),0),0))*$D59*$F59</f>
        <v>0</v>
      </c>
      <c r="EH59" s="1">
        <f>IF($E59+$I59+$D$7&lt;=EH$22,0,IF(EH$22-$D$7&gt;=$E59,IF(COUNTIF($KZ59:MG59,"&gt;0")&gt;0,VLOOKUP($C59,Input!$A$8:$HV$21,MATCH($DP$21+COUNTIF($KZ59:MG59,"&gt;0"),Input!$A$6:$HV$6,0),FALSE),0),0))*$D59*$F59</f>
        <v>0</v>
      </c>
      <c r="EI59" s="1">
        <f>IF($E59+$I59+$D$7&lt;=EI$22,0,IF(EI$22-$D$7&gt;=$E59,IF(COUNTIF($KZ59:MH59,"&gt;0")&gt;0,VLOOKUP($C59,Input!$A$8:$HV$21,MATCH($DP$21+COUNTIF($KZ59:MH59,"&gt;0"),Input!$A$6:$HV$6,0),FALSE),0),0))*$D59*$F59</f>
        <v>0</v>
      </c>
      <c r="EJ59" s="1">
        <f>IF($E59+$I59+$D$7&lt;=EJ$22,0,IF(EJ$22-$D$7&gt;=$E59,IF(COUNTIF($KZ59:MI59,"&gt;0")&gt;0,VLOOKUP($C59,Input!$A$8:$HV$21,MATCH($DP$21+COUNTIF($KZ59:MI59,"&gt;0"),Input!$A$6:$HV$6,0),FALSE),0),0))*$D59*$F59</f>
        <v>0</v>
      </c>
      <c r="EK59" s="1">
        <f>IF($E59+$I59+$D$7&lt;=EK$22,0,IF(EK$22-$D$7&gt;=$E59,IF(COUNTIF($KZ59:MJ59,"&gt;0")&gt;0,VLOOKUP($C59,Input!$A$8:$HV$21,MATCH($DP$21+COUNTIF($KZ59:MJ59,"&gt;0"),Input!$A$6:$HV$6,0),FALSE),0),0))*$D59*$F59</f>
        <v>7956000</v>
      </c>
      <c r="EL59" s="1">
        <f>IF($E59+$I59+$D$7&lt;=EL$22,0,IF(EL$22-$D$7&gt;=$E59,IF(COUNTIF($KZ59:MK59,"&gt;0")&gt;0,VLOOKUP($C59,Input!$A$8:$HV$21,MATCH($DP$21+COUNTIF($KZ59:MK59,"&gt;0"),Input!$A$6:$HV$6,0),FALSE),0),0))*$D59*$F59</f>
        <v>7956000</v>
      </c>
      <c r="EM59" s="1">
        <f>IF($E59+$I59+$D$7&lt;=EM$22,0,IF(EM$22-$D$7&gt;=$E59,IF(COUNTIF($KZ59:ML59,"&gt;0")&gt;0,VLOOKUP($C59,Input!$A$8:$HV$21,MATCH($DP$21+COUNTIF($KZ59:ML59,"&gt;0"),Input!$A$6:$HV$6,0),FALSE),0),0))*$D59*$F59</f>
        <v>7956000</v>
      </c>
      <c r="EN59" s="1">
        <f>IF($E59+$I59+$D$7&lt;=EN$22,0,IF(EN$22-$D$7&gt;=$E59,IF(COUNTIF($KZ59:MM59,"&gt;0")&gt;0,VLOOKUP($C59,Input!$A$8:$HV$21,MATCH($DP$21+COUNTIF($KZ59:MM59,"&gt;0"),Input!$A$6:$HV$6,0),FALSE),0),0))*$D59*$F59</f>
        <v>7956000</v>
      </c>
      <c r="EO59" s="1">
        <f>IF($E59+$I59+$D$7&lt;=EO$22,0,IF(EO$22-$D$7&gt;=$E59,IF(COUNTIF($KZ59:MN59,"&gt;0")&gt;0,VLOOKUP($C59,Input!$A$8:$HV$21,MATCH($DP$21+COUNTIF($KZ59:MN59,"&gt;0"),Input!$A$6:$HV$6,0),FALSE),0),0))*$D59*$F59</f>
        <v>7956000</v>
      </c>
      <c r="EP59" s="1">
        <f>IF($E59+$I59+$D$7&lt;=EP$22,0,IF(EP$22-$D$7&gt;=$E59,IF(COUNTIF($KZ59:MO59,"&gt;0")&gt;0,VLOOKUP($C59,Input!$A$8:$HV$21,MATCH($DP$21+COUNTIF($KZ59:MO59,"&gt;0"),Input!$A$6:$HV$6,0),FALSE),0),0))*$D59*$F59</f>
        <v>7956000</v>
      </c>
      <c r="EQ59" s="1">
        <f>IF($E59+$I59+$D$7&lt;=EQ$22,0,IF(EQ$22-$D$7&gt;=$E59,IF(COUNTIF($KZ59:MP59,"&gt;0")&gt;0,VLOOKUP($C59,Input!$A$8:$HV$21,MATCH($DP$21+COUNTIF($KZ59:MP59,"&gt;0"),Input!$A$6:$HV$6,0),FALSE),0),0))*$D59*$F59</f>
        <v>7956000</v>
      </c>
      <c r="ER59" s="1">
        <f>IF($E59+$I59+$D$7&lt;=ER$22,0,IF(ER$22-$D$7&gt;=$E59,IF(COUNTIF($KZ59:MQ59,"&gt;0")&gt;0,VLOOKUP($C59,Input!$A$8:$HV$21,MATCH($DP$21+COUNTIF($KZ59:MQ59,"&gt;0"),Input!$A$6:$HV$6,0),FALSE),0),0))*$D59*$F59</f>
        <v>7956000</v>
      </c>
      <c r="ES59" s="1">
        <f>IF($E59+$I59+$D$7&lt;=ES$22,0,IF(ES$22-$D$7&gt;=$E59,IF(COUNTIF($KZ59:MR59,"&gt;0")&gt;0,VLOOKUP($C59,Input!$A$8:$HV$21,MATCH($DP$21+COUNTIF($KZ59:MR59,"&gt;0"),Input!$A$6:$HV$6,0),FALSE),0),0))*$D59*$F59</f>
        <v>7956000</v>
      </c>
      <c r="ET59" s="1">
        <f>IF($E59+$I59+$D$7&lt;=ET$22,0,IF(ET$22-$D$7&gt;=$E59,IF(COUNTIF($KZ59:MS59,"&gt;0")&gt;0,VLOOKUP($C59,Input!$A$8:$HV$21,MATCH($DP$21+COUNTIF($KZ59:MS59,"&gt;0"),Input!$A$6:$HV$6,0),FALSE),0),0))*$D59*$F59</f>
        <v>7956000</v>
      </c>
      <c r="EU59" s="1">
        <f>IF($E59+$I59+$D$7&lt;=EU$22,0,IF(EU$22-$D$7&gt;=$E59,IF(COUNTIF($KZ59:MT59,"&gt;0")&gt;0,VLOOKUP($C59,Input!$A$8:$HV$21,MATCH($DP$21+COUNTIF($KZ59:MT59,"&gt;0"),Input!$A$6:$HV$6,0),FALSE),0),0))*$D59*$F59</f>
        <v>7956000</v>
      </c>
      <c r="EV59" s="1">
        <f>IF($E59+$I59+$D$7&lt;=EV$22,0,IF(EV$22-$D$7&gt;=$E59,IF(COUNTIF($KZ59:MU59,"&gt;0")&gt;0,VLOOKUP($C59,Input!$A$8:$HV$21,MATCH($DP$21+COUNTIF($KZ59:MU59,"&gt;0"),Input!$A$6:$HV$6,0),FALSE),0),0))*$D59*$F59</f>
        <v>7956000</v>
      </c>
      <c r="EW59" s="1">
        <f>IF($E59+$I59+$D$7&lt;=EW$22,0,IF(EW$22-$D$7&gt;=$E59,IF(COUNTIF($KZ59:MV59,"&gt;0")&gt;0,VLOOKUP($C59,Input!$A$8:$HV$21,MATCH($DP$21+COUNTIF($KZ59:MV59,"&gt;0"),Input!$A$6:$HV$6,0),FALSE),0),0))*$D59*$F59</f>
        <v>7956000</v>
      </c>
      <c r="EX59" s="1">
        <f>IF($E59+$I59+$D$7&lt;=EX$22,0,IF(EX$22-$D$7&gt;=$E59,IF(COUNTIF($KZ59:MW59,"&gt;0")&gt;0,VLOOKUP($C59,Input!$A$8:$HV$21,MATCH($DP$21+COUNTIF($KZ59:MW59,"&gt;0"),Input!$A$6:$HV$6,0),FALSE),0),0))*$D59*$F59</f>
        <v>7956000</v>
      </c>
      <c r="EY59" s="1">
        <f>IF($E59+$I59+$D$7&lt;=EY$22,0,IF(EY$22-$D$7&gt;=$E59,IF(COUNTIF($KZ59:MX59,"&gt;0")&gt;0,VLOOKUP($C59,Input!$A$8:$HV$21,MATCH($DP$21+COUNTIF($KZ59:MX59,"&gt;0"),Input!$A$6:$HV$6,0),FALSE),0),0))*$D59*$F59</f>
        <v>0</v>
      </c>
      <c r="EZ59" s="1"/>
      <c r="FA59" t="str">
        <f>VLOOKUP($C59,Input!$A$8:$GZ$39,MATCH(FA$21,Input!$A$6:$GZ$6,0),FALSE)</f>
        <v>NA</v>
      </c>
      <c r="FB59">
        <f>IF((VLOOKUP($C59,Input!$A$8:$GZ$39,MATCH(FB$21,Input!$A$6:$GZ$6,0),FALSE))="Y",$D59/VLOOKUP($C59,Input!$A$8:$GZ$39,MATCH(FC$21,Input!$A$6:$GZ$6,0),FALSE),0)</f>
        <v>0</v>
      </c>
      <c r="FC59">
        <f>IF((VLOOKUP($C59,Input!$A$8:$GZ$39,MATCH(FB$21,Input!$A$6:$GZ$6,0),FALSE))="Y",0,IF((VLOOKUP($C59,Input!$A$8:$GZ$39,MATCH(FC$21,Input!$A$6:$GZ$6,0),FALSE))&gt;0,$D59/VLOOKUP($C59,Input!$A$8:$GZ$39,MATCH(FC$21,Input!$A$6:$GZ$6,0),FALSE),0))</f>
        <v>0</v>
      </c>
      <c r="FD59" s="1">
        <f>+IF($E59=FD$22,VLOOKUP($C59,Input!$A$8:$GZ$39,MATCH(FD$21,Input!$A$6:$GZ$6,0),FALSE),0)*IF(FD$19&gt;=MAX(FC$19:$FD$19),MIN((FD$19-MAX(FC$19:$FD$19)),(FD$19-FC$19)),0)+IF($E59=FD$22,VLOOKUP($C59,Input!$A$8:$GZ$39,MATCH(FD$21,Input!$A$6:$GZ$6,0),FALSE),0)*IF(FD$18&gt;=MAX(FC$18:$FD$18),MIN((FD$18-MAX(FC$18:$FD$18)),(FD$18-FC$18)),0)</f>
        <v>0</v>
      </c>
      <c r="FE59" s="1">
        <f>+IF($E59=FE$22,VLOOKUP($C59,Input!$A$8:$GZ$39,MATCH(FE$21,Input!$A$6:$GZ$6,0),FALSE),0)*IF(FE$19&gt;=MAX(FD$19:$FD$19),MIN((FE$19-MAX(FD$19:$FD$19)),(FE$19-FD$19)),0)+IF($E59=FE$22,VLOOKUP($C59,Input!$A$8:$GZ$39,MATCH(FE$21,Input!$A$6:$GZ$6,0),FALSE),0)*IF(FE$18&gt;=MAX(FD$18:$FD$18),MIN((FE$18-MAX(FD$18:$FD$18)),(FE$18-FD$18)),0)</f>
        <v>0</v>
      </c>
      <c r="FF59" s="1">
        <f>+IF($E59=FF$22,VLOOKUP($C59,Input!$A$8:$GZ$39,MATCH(FF$21,Input!$A$6:$GZ$6,0),FALSE),0)*IF(FF$19&gt;=MAX($FD$19:FE$19),MIN((FF$19-MAX($FD$19:FE$19)),(FF$19-FE$19)),0)+IF($E59=FF$22,VLOOKUP($C59,Input!$A$8:$GZ$39,MATCH(FF$21,Input!$A$6:$GZ$6,0),FALSE),0)*IF(FF$18&gt;=MAX($FD$18:FE$18),MIN((FF$18-MAX($FD$18:FE$18)),(FF$18-FE$18)),0)</f>
        <v>0</v>
      </c>
      <c r="FG59" s="1">
        <f>+IF($E59=FG$22,VLOOKUP($C59,Input!$A$8:$GZ$39,MATCH(FG$21,Input!$A$6:$GZ$6,0),FALSE),0)*IF(FG$19&gt;=MAX($FD$19:FF$19),MIN((FG$19-MAX($FD$19:FF$19)),(FG$19-FF$19)),0)+IF($E59=FG$22,VLOOKUP($C59,Input!$A$8:$GZ$39,MATCH(FG$21,Input!$A$6:$GZ$6,0),FALSE),0)*IF(FG$18&gt;=MAX($FD$18:FF$18),MIN((FG$18-MAX($FD$18:FF$18)),(FG$18-FF$18)),0)</f>
        <v>0</v>
      </c>
      <c r="FH59" s="1">
        <f>+IF($E59=FH$22,VLOOKUP($C59,Input!$A$8:$GZ$39,MATCH(FH$21,Input!$A$6:$GZ$6,0),FALSE),0)*IF(FH$19&gt;=MAX($FD$19:FG$19),MIN((FH$19-MAX($FD$19:FG$19)),(FH$19-FG$19)),0)+IF($E59=FH$22,VLOOKUP($C59,Input!$A$8:$GZ$39,MATCH(FH$21,Input!$A$6:$GZ$6,0),FALSE),0)*IF(FH$18&gt;=MAX($FD$18:FG$18),MIN((FH$18-MAX($FD$18:FG$18)),(FH$18-FG$18)),0)</f>
        <v>0</v>
      </c>
      <c r="FI59" s="1">
        <f>+IF($E59=FI$22,VLOOKUP($C59,Input!$A$8:$GZ$39,MATCH(FI$21,Input!$A$6:$GZ$6,0),FALSE),0)*IF(FI$19&gt;=MAX($FD$19:FH$19),MIN((FI$19-MAX($FD$19:FH$19)),(FI$19-FH$19)),0)+IF($E59=FI$22,VLOOKUP($C59,Input!$A$8:$GZ$39,MATCH(FI$21,Input!$A$6:$GZ$6,0),FALSE),0)*IF(FI$18&gt;=MAX($FD$18:FH$18),MIN((FI$18-MAX($FD$18:FH$18)),(FI$18-FH$18)),0)</f>
        <v>0</v>
      </c>
      <c r="FJ59" s="1">
        <f>+IF($E59=FJ$22,VLOOKUP($C59,Input!$A$8:$GZ$39,MATCH(FJ$21,Input!$A$6:$GZ$6,0),FALSE),0)*IF(FJ$19&gt;=MAX($FD$19:FI$19),MIN((FJ$19-MAX($FD$19:FI$19)),(FJ$19-FI$19)),0)+IF($E59=FJ$22,VLOOKUP($C59,Input!$A$8:$GZ$39,MATCH(FJ$21,Input!$A$6:$GZ$6,0),FALSE),0)*IF(FJ$18&gt;=MAX($FD$18:FI$18),MIN((FJ$18-MAX($FD$18:FI$18)),(FJ$18-FI$18)),0)</f>
        <v>0</v>
      </c>
      <c r="FK59" s="1">
        <f>+IF($E59=FK$22,VLOOKUP($C59,Input!$A$8:$GZ$39,MATCH(FK$21,Input!$A$6:$GZ$6,0),FALSE),0)*IF(FK$19&gt;=MAX($FD$19:FJ$19),MIN((FK$19-MAX($FD$19:FJ$19)),(FK$19-FJ$19)),0)+IF($E59=FK$22,VLOOKUP($C59,Input!$A$8:$GZ$39,MATCH(FK$21,Input!$A$6:$GZ$6,0),FALSE),0)*IF(FK$18&gt;=MAX($FD$18:FJ$18),MIN((FK$18-MAX($FD$18:FJ$18)),(FK$18-FJ$18)),0)</f>
        <v>0</v>
      </c>
      <c r="FL59" s="1">
        <f>+IF($E59=FL$22,VLOOKUP($C59,Input!$A$8:$GZ$39,MATCH(FL$21,Input!$A$6:$GZ$6,0),FALSE),0)*IF(FL$19&gt;=MAX($FD$19:FK$19),MIN((FL$19-MAX($FD$19:FK$19)),(FL$19-FK$19)),0)+IF($E59=FL$22,VLOOKUP($C59,Input!$A$8:$GZ$39,MATCH(FL$21,Input!$A$6:$GZ$6,0),FALSE),0)*IF(FL$18&gt;=MAX($FD$18:FK$18),MIN((FL$18-MAX($FD$18:FK$18)),(FL$18-FK$18)),0)</f>
        <v>0</v>
      </c>
      <c r="FM59" s="1">
        <f>+IF($E59=FM$22,VLOOKUP($C59,Input!$A$8:$GZ$39,MATCH(FM$21,Input!$A$6:$GZ$6,0),FALSE),0)*IF(FM$19&gt;=MAX($FD$19:FL$19),MIN((FM$19-MAX($FD$19:FL$19)),(FM$19-FL$19)),0)+IF($E59=FM$22,VLOOKUP($C59,Input!$A$8:$GZ$39,MATCH(FM$21,Input!$A$6:$GZ$6,0),FALSE),0)*IF(FM$18&gt;=MAX($FD$18:FL$18),MIN((FM$18-MAX($FD$18:FL$18)),(FM$18-FL$18)),0)</f>
        <v>0</v>
      </c>
      <c r="FN59" s="1">
        <f>+IF($E59=FN$22,VLOOKUP($C59,Input!$A$8:$GZ$39,MATCH(FN$21,Input!$A$6:$GZ$6,0),FALSE),0)*IF(FN$19&gt;=MAX($FD$19:FM$19),MIN((FN$19-MAX($FD$19:FM$19)),(FN$19-FM$19)),0)+IF($E59=FN$22,VLOOKUP($C59,Input!$A$8:$GZ$39,MATCH(FN$21,Input!$A$6:$GZ$6,0),FALSE),0)*IF(FN$18&gt;=MAX($FD$18:FM$18),MIN((FN$18-MAX($FD$18:FM$18)),(FN$18-FM$18)),0)</f>
        <v>0</v>
      </c>
      <c r="FO59" s="1">
        <f>+IF($E59=FO$22,VLOOKUP($C59,Input!$A$8:$GZ$39,MATCH(FO$21,Input!$A$6:$GZ$6,0),FALSE),0)*IF(FO$19&gt;=MAX($FD$19:FN$19),MIN((FO$19-MAX($FD$19:FN$19)),(FO$19-FN$19)),0)+IF($E59=FO$22,VLOOKUP($C59,Input!$A$8:$GZ$39,MATCH(FO$21,Input!$A$6:$GZ$6,0),FALSE),0)*IF(FO$18&gt;=MAX($FD$18:FN$18),MIN((FO$18-MAX($FD$18:FN$18)),(FO$18-FN$18)),0)</f>
        <v>0</v>
      </c>
      <c r="FP59" s="1">
        <f>+IF($E59=FP$22,VLOOKUP($C59,Input!$A$8:$GZ$39,MATCH(FP$21,Input!$A$6:$GZ$6,0),FALSE),0)*IF(FP$19&gt;=MAX($FD$19:FO$19),MIN((FP$19-MAX($FD$19:FO$19)),(FP$19-FO$19)),0)+IF($E59=FP$22,VLOOKUP($C59,Input!$A$8:$GZ$39,MATCH(FP$21,Input!$A$6:$GZ$6,0),FALSE),0)*IF(FP$18&gt;=MAX($FD$18:FO$18),MIN((FP$18-MAX($FD$18:FO$18)),(FP$18-FO$18)),0)</f>
        <v>0</v>
      </c>
      <c r="FQ59" s="1">
        <f>+IF($E59=FQ$22,VLOOKUP($C59,Input!$A$8:$GZ$39,MATCH(FQ$21,Input!$A$6:$GZ$6,0),FALSE),0)*IF(FQ$19&gt;=MAX($FD$19:FP$19),MIN((FQ$19-MAX($FD$19:FP$19)),(FQ$19-FP$19)),0)+IF($E59=FQ$22,VLOOKUP($C59,Input!$A$8:$GZ$39,MATCH(FQ$21,Input!$A$6:$GZ$6,0),FALSE),0)*IF(FQ$18&gt;=MAX($FD$18:FP$18),MIN((FQ$18-MAX($FD$18:FP$18)),(FQ$18-FP$18)),0)</f>
        <v>0</v>
      </c>
      <c r="FR59" s="1">
        <f>+IF($E59=FR$22,VLOOKUP($C59,Input!$A$8:$GZ$39,MATCH(FR$21,Input!$A$6:$GZ$6,0),FALSE),0)*IF(FR$19&gt;=MAX($FD$19:FQ$19),MIN((FR$19-MAX($FD$19:FQ$19)),(FR$19-FQ$19)),0)+IF($E59=FR$22,VLOOKUP($C59,Input!$A$8:$GZ$39,MATCH(FR$21,Input!$A$6:$GZ$6,0),FALSE),0)*IF(FR$18&gt;=MAX($FD$18:FQ$18),MIN((FR$18-MAX($FD$18:FQ$18)),(FR$18-FQ$18)),0)</f>
        <v>0</v>
      </c>
      <c r="FS59" s="1">
        <f>+IF($E59=FS$22,VLOOKUP($C59,Input!$A$8:$GZ$39,MATCH(FS$21,Input!$A$6:$GZ$6,0),FALSE),0)*IF(FS$19&gt;=MAX($FD$19:FR$19),MIN((FS$19-MAX($FD$19:FR$19)),(FS$19-FR$19)),0)+IF($E59=FS$22,VLOOKUP($C59,Input!$A$8:$GZ$39,MATCH(FS$21,Input!$A$6:$GZ$6,0),FALSE),0)*IF(FS$18&gt;=MAX($FD$18:FR$18),MIN((FS$18-MAX($FD$18:FR$18)),(FS$18-FR$18)),0)</f>
        <v>0</v>
      </c>
      <c r="FT59" s="1">
        <f>+IF($E59=FT$22,VLOOKUP($C59,Input!$A$8:$GZ$39,MATCH(FT$21,Input!$A$6:$GZ$6,0),FALSE),0)*IF(FT$19&gt;=MAX($FD$19:FS$19),MIN((FT$19-MAX($FD$19:FS$19)),(FT$19-FS$19)),0)+IF($E59=FT$22,VLOOKUP($C59,Input!$A$8:$GZ$39,MATCH(FT$21,Input!$A$6:$GZ$6,0),FALSE),0)*IF(FT$18&gt;=MAX($FD$18:FS$18),MIN((FT$18-MAX($FD$18:FS$18)),(FT$18-FS$18)),0)</f>
        <v>0</v>
      </c>
      <c r="FU59" s="1">
        <f>+IF($E59=FU$22,VLOOKUP($C59,Input!$A$8:$GZ$39,MATCH(FU$21,Input!$A$6:$GZ$6,0),FALSE),0)*IF(FU$19&gt;=MAX($FD$19:FT$19),MIN((FU$19-MAX($FD$19:FT$19)),(FU$19-FT$19)),0)+IF($E59=FU$22,VLOOKUP($C59,Input!$A$8:$GZ$39,MATCH(FU$21,Input!$A$6:$GZ$6,0),FALSE),0)*IF(FU$18&gt;=MAX($FD$18:FT$18),MIN((FU$18-MAX($FD$18:FT$18)),(FU$18-FT$18)),0)</f>
        <v>0</v>
      </c>
      <c r="FV59" s="1">
        <f>+IF($E59=FV$22,VLOOKUP($C59,Input!$A$8:$GZ$39,MATCH(FV$21,Input!$A$6:$GZ$6,0),FALSE),0)*IF(FV$19&gt;=MAX($FD$19:FU$19),MIN((FV$19-MAX($FD$19:FU$19)),(FV$19-FU$19)),0)+IF($E59=FV$22,VLOOKUP($C59,Input!$A$8:$GZ$39,MATCH(FV$21,Input!$A$6:$GZ$6,0),FALSE),0)*IF(FV$18&gt;=MAX($FD$18:FU$18),MIN((FV$18-MAX($FD$18:FU$18)),(FV$18-FU$18)),0)</f>
        <v>0</v>
      </c>
      <c r="FW59" s="1">
        <f>+IF($E59=FW$22,VLOOKUP($C59,Input!$A$8:$GZ$39,MATCH(FW$21,Input!$A$6:$GZ$6,0),FALSE),0)*IF(FW$19&gt;=MAX($FD$19:FV$19),MIN((FW$19-MAX($FD$19:FV$19)),(FW$19-FV$19)),0)+IF($E59=FW$22,VLOOKUP($C59,Input!$A$8:$GZ$39,MATCH(FW$21,Input!$A$6:$GZ$6,0),FALSE),0)*IF(FW$18&gt;=MAX($FD$18:FV$18),MIN((FW$18-MAX($FD$18:FV$18)),(FW$18-FV$18)),0)</f>
        <v>0</v>
      </c>
      <c r="FX59" s="1">
        <f>+IF($E59=FX$22,VLOOKUP($C59,Input!$A$8:$GZ$39,MATCH(FX$21,Input!$A$6:$GZ$6,0),FALSE),0)*IF(FX$19&gt;=MAX($FD$19:FW$19),MIN((FX$19-MAX($FD$19:FW$19)),(FX$19-FW$19)),0)+IF($E59=FX$22,VLOOKUP($C59,Input!$A$8:$GZ$39,MATCH(FX$21,Input!$A$6:$GZ$6,0),FALSE),0)*IF(FX$18&gt;=MAX($FD$18:FW$18),MIN((FX$18-MAX($FD$18:FW$18)),(FX$18-FW$18)),0)</f>
        <v>0</v>
      </c>
      <c r="FY59" s="1">
        <f>+IF($E59=FY$22,VLOOKUP($C59,Input!$A$8:$GZ$39,MATCH(FY$21,Input!$A$6:$GZ$6,0),FALSE),0)*IF(FY$19&gt;=MAX($FD$19:FX$19),MIN((FY$19-MAX($FD$19:FX$19)),(FY$19-FX$19)),0)+IF($E59=FY$22,VLOOKUP($C59,Input!$A$8:$GZ$39,MATCH(FY$21,Input!$A$6:$GZ$6,0),FALSE),0)*IF(FY$18&gt;=MAX($FD$18:FX$18),MIN((FY$18-MAX($FD$18:FX$18)),(FY$18-FX$18)),0)</f>
        <v>0</v>
      </c>
      <c r="FZ59" s="1">
        <f>+IF($E59=FZ$22,VLOOKUP($C59,Input!$A$8:$GZ$39,MATCH(FZ$21,Input!$A$6:$GZ$6,0),FALSE),0)*IF(FZ$19&gt;=MAX($FD$19:FY$19),MIN((FZ$19-MAX($FD$19:FY$19)),(FZ$19-FY$19)),0)+IF($E59=FZ$22,VLOOKUP($C59,Input!$A$8:$GZ$39,MATCH(FZ$21,Input!$A$6:$GZ$6,0),FALSE),0)*IF(FZ$18&gt;=MAX($FD$18:FY$18),MIN((FZ$18-MAX($FD$18:FY$18)),(FZ$18-FY$18)),0)</f>
        <v>0</v>
      </c>
      <c r="GA59" s="1">
        <f>+IF($E59=GA$22,VLOOKUP($C59,Input!$A$8:$GZ$39,MATCH(GA$21,Input!$A$6:$GZ$6,0),FALSE),0)*IF(GA$19&gt;=MAX($FD$19:FZ$19),MIN((GA$19-MAX($FD$19:FZ$19)),(GA$19-FZ$19)),0)+IF($E59=GA$22,VLOOKUP($C59,Input!$A$8:$GZ$39,MATCH(GA$21,Input!$A$6:$GZ$6,0),FALSE),0)*IF(GA$18&gt;=MAX($FD$18:FZ$18),MIN((GA$18-MAX($FD$18:FZ$18)),(GA$18-FZ$18)),0)</f>
        <v>0</v>
      </c>
      <c r="GB59" s="1">
        <f>+IF($E59=GB$22,VLOOKUP($C59,Input!$A$8:$GZ$39,MATCH(GB$21,Input!$A$6:$GZ$6,0),FALSE),0)*IF(GB$19&gt;=MAX($FD$19:GA$19),MIN((GB$19-MAX($FD$19:GA$19)),(GB$19-GA$19)),0)+IF($E59=GB$22,VLOOKUP($C59,Input!$A$8:$GZ$39,MATCH(GB$21,Input!$A$6:$GZ$6,0),FALSE),0)*IF(GB$18&gt;=MAX($FD$18:GA$18),MIN((GB$18-MAX($FD$18:GA$18)),(GB$18-GA$18)),0)</f>
        <v>0</v>
      </c>
      <c r="GC59" s="1">
        <f>+IF($E59=GC$22,VLOOKUP($C59,Input!$A$8:$GZ$39,MATCH(GC$21,Input!$A$6:$GZ$6,0),FALSE),0)*IF(GC$19&gt;=MAX($FD$19:GB$19),MIN((GC$19-MAX($FD$19:GB$19)),(GC$19-GB$19)),0)+IF($E59=GC$22,VLOOKUP($C59,Input!$A$8:$GZ$39,MATCH(GC$21,Input!$A$6:$GZ$6,0),FALSE),0)*IF(GC$18&gt;=MAX($FD$18:GB$18),MIN((GC$18-MAX($FD$18:GB$18)),(GC$18-GB$18)),0)</f>
        <v>0</v>
      </c>
      <c r="GD59" s="1">
        <f>+IF($E59=GD$22,VLOOKUP($C59,Input!$A$8:$GZ$39,MATCH(GD$21,Input!$A$6:$GZ$6,0),FALSE),0)*IF(GD$19&gt;=MAX($FD$19:GC$19),MIN((GD$19-MAX($FD$19:GC$19)),(GD$19-GC$19)),0)+IF($E59=GD$22,VLOOKUP($C59,Input!$A$8:$GZ$39,MATCH(GD$21,Input!$A$6:$GZ$6,0),FALSE),0)*IF(GD$18&gt;=MAX($FD$18:GC$18),MIN((GD$18-MAX($FD$18:GC$18)),(GD$18-GC$18)),0)</f>
        <v>0</v>
      </c>
      <c r="GE59" s="1">
        <f>+IF($E59=GE$22,VLOOKUP($C59,Input!$A$8:$GZ$39,MATCH(GE$21,Input!$A$6:$GZ$6,0),FALSE),0)*IF(GE$19&gt;=MAX($FD$19:GD$19),MIN((GE$19-MAX($FD$19:GD$19)),(GE$19-GD$19)),0)+IF($E59=GE$22,VLOOKUP($C59,Input!$A$8:$GZ$39,MATCH(GE$21,Input!$A$6:$GZ$6,0),FALSE),0)*IF(GE$18&gt;=MAX($FD$18:GD$18),MIN((GE$18-MAX($FD$18:GD$18)),(GE$18-GD$18)),0)</f>
        <v>0</v>
      </c>
      <c r="GF59" s="1">
        <f>+IF($E59=GF$22,VLOOKUP($C59,Input!$A$8:$GZ$39,MATCH(GF$21,Input!$A$6:$GZ$6,0),FALSE),0)*IF(GF$19&gt;=MAX($FD$19:GE$19),MIN((GF$19-MAX($FD$19:GE$19)),(GF$19-GE$19)),0)+IF($E59=GF$22,VLOOKUP($C59,Input!$A$8:$GZ$39,MATCH(GF$21,Input!$A$6:$GZ$6,0),FALSE),0)*IF(GF$18&gt;=MAX($FD$18:GE$18),MIN((GF$18-MAX($FD$18:GE$18)),(GF$18-GE$18)),0)</f>
        <v>0</v>
      </c>
      <c r="GG59" s="1">
        <f>+IF($E59=GG$22,VLOOKUP($C59,Input!$A$8:$GZ$39,MATCH(GG$21,Input!$A$6:$GZ$6,0),FALSE),0)*IF(GG$19&gt;=MAX($FD$19:GF$19),MIN((GG$19-MAX($FD$19:GF$19)),(GG$19-GF$19)),0)+IF($E59=GG$22,VLOOKUP($C59,Input!$A$8:$GZ$39,MATCH(GG$21,Input!$A$6:$GZ$6,0),FALSE),0)*IF(GG$18&gt;=MAX($FD$18:GF$18),MIN((GG$18-MAX($FD$18:GF$18)),(GG$18-GF$18)),0)</f>
        <v>0</v>
      </c>
      <c r="GH59" s="1">
        <f>+IF($E59=GH$22,VLOOKUP($C59,Input!$A$8:$GZ$39,MATCH(GH$21,Input!$A$6:$GZ$6,0),FALSE),0)*IF(GH$19&gt;=MAX($FD$19:GG$19),MIN((GH$19-MAX($FD$19:GG$19)),(GH$19-GG$19)),0)+IF($E59=GH$22,VLOOKUP($C59,Input!$A$8:$GZ$39,MATCH(GH$21,Input!$A$6:$GZ$6,0),FALSE),0)*IF(GH$18&gt;=MAX($FD$18:GG$18),MIN((GH$18-MAX($FD$18:GG$18)),(GH$18-GG$18)),0)</f>
        <v>0</v>
      </c>
      <c r="GI59" s="1">
        <f>+IF($E59=GI$22,VLOOKUP($C59,Input!$A$8:$GZ$39,MATCH(GI$21,Input!$A$6:$GZ$6,0),FALSE),0)*IF(GI$19&gt;=MAX($FD$19:GH$19),MIN((GI$19-MAX($FD$19:GH$19)),(GI$19-GH$19)),0)+IF($E59=GI$22,VLOOKUP($C59,Input!$A$8:$GZ$39,MATCH(GI$21,Input!$A$6:$GZ$6,0),FALSE),0)*IF(GI$18&gt;=MAX($FD$18:GH$18),MIN((GI$18-MAX($FD$18:GH$18)),(GI$18-GH$18)),0)</f>
        <v>0</v>
      </c>
      <c r="GJ59" s="1">
        <f>+IF($E59=GJ$22,VLOOKUP($C59,Input!$A$8:$GZ$39,MATCH(GJ$21,Input!$A$6:$GZ$6,0),FALSE),0)*IF(GJ$19&gt;=MAX($FD$19:GI$19),MIN((GJ$19-MAX($FD$19:GI$19)),(GJ$19-GI$19)),0)+IF($E59=GJ$22,VLOOKUP($C59,Input!$A$8:$GZ$39,MATCH(GJ$21,Input!$A$6:$GZ$6,0),FALSE),0)*IF(GJ$18&gt;=MAX($FD$18:GI$18),MIN((GJ$18-MAX($FD$18:GI$18)),(GJ$18-GI$18)),0)</f>
        <v>0</v>
      </c>
      <c r="GK59" s="1">
        <f>+IF($E59=GK$22,VLOOKUP($C59,Input!$A$8:$GZ$39,MATCH(GK$21,Input!$A$6:$GZ$6,0),FALSE),0)*IF(GK$19&gt;=MAX($FD$19:GJ$19),MIN((GK$19-MAX($FD$19:GJ$19)),(GK$19-GJ$19)),0)+IF($E59=GK$22,VLOOKUP($C59,Input!$A$8:$GZ$39,MATCH(GK$21,Input!$A$6:$GZ$6,0),FALSE),0)*IF(GK$18&gt;=MAX($FD$18:GJ$18),MIN((GK$18-MAX($FD$18:GJ$18)),(GK$18-GJ$18)),0)</f>
        <v>0</v>
      </c>
      <c r="GL59" s="1">
        <f>+IF($E59=GL$22,VLOOKUP($C59,Input!$A$8:$GZ$39,MATCH(GL$21,Input!$A$6:$GZ$6,0),FALSE),0)*IF(GL$19&gt;=MAX($FD$19:GK$19),MIN((GL$19-MAX($FD$19:GK$19)),(GL$19-GK$19)),0)+IF($E59=GL$22,VLOOKUP($C59,Input!$A$8:$GZ$39,MATCH(GL$21,Input!$A$6:$GZ$6,0),FALSE),0)*IF(GL$18&gt;=MAX($FD$18:GK$18),MIN((GL$18-MAX($FD$18:GK$18)),(GL$18-GK$18)),0)</f>
        <v>0</v>
      </c>
      <c r="GM59" s="42"/>
      <c r="GN59" t="str">
        <f>VLOOKUP($C59,Input!$A$8:$GZ$39,MATCH(GN$21,Input!$A$6:$GZ$6,0),FALSE)</f>
        <v>NA</v>
      </c>
      <c r="GO59">
        <f>IF((VLOOKUP($C59,Input!$A$8:$GZ$39,MATCH(GO$21,Input!$A$6:$GZ$6,0),FALSE))="Y",$D59/VLOOKUP($C59,Input!$A$8:$GZ$39,MATCH(GP$21,Input!$A$6:$GZ$6,0),FALSE),0)</f>
        <v>0</v>
      </c>
      <c r="GP59">
        <f>IF((VLOOKUP($C59,Input!$A$8:$GZ$39,MATCH(GO$21,Input!$A$6:$GZ$6,0),FALSE))="Y",0,IF((VLOOKUP($C59,Input!$A$8:$GZ$39,MATCH(GP$21,Input!$A$6:$GZ$6,0),FALSE))&gt;0,$D59/VLOOKUP($C59,Input!$A$8:$GZ$39,MATCH(GP$21,Input!$A$6:$GZ$6,0),FALSE),0))</f>
        <v>0</v>
      </c>
      <c r="GQ59" s="1">
        <f>+IF($E59=GQ$22,VLOOKUP($C59,Input!$A$8:$GZ$39,MATCH(GQ$21,Input!$A$6:$GZ$6,0),FALSE),0)*IF(GQ$19&gt;=MAX($GP$19:GP$19),MIN((GQ$19-MAX($GP$19:GP$19)),(GQ$19-GP$19)),0)+IF($E59=GQ$22,VLOOKUP($C59,Input!$A$8:$GZ$39,MATCH(GQ$21,Input!$A$6:$GZ$6,0),FALSE),0)*IF(GQ$18&gt;=MAX($GP$18:GP$18),MIN((GQ$18-MAX($GP$18:GP$18)),(GQ$18-GP$18)),0)</f>
        <v>0</v>
      </c>
      <c r="GR59" s="1">
        <f>+IF($E59=GR$22,VLOOKUP($C59,Input!$A$8:$GZ$39,MATCH(GR$21,Input!$A$6:$GZ$6,0),FALSE),0)*IF(GR$19&gt;=MAX($GP$19:GQ$19),MIN((GR$19-MAX($GP$19:GQ$19)),(GR$19-GQ$19)),0)+IF($E59=GR$22,VLOOKUP($C59,Input!$A$8:$GZ$39,MATCH(GR$21,Input!$A$6:$GZ$6,0),FALSE),0)*IF(GR$18&gt;=MAX($GP$18:GQ$18),MIN((GR$18-MAX($GP$18:GQ$18)),(GR$18-GQ$18)),0)</f>
        <v>0</v>
      </c>
      <c r="GS59" s="1">
        <f>+IF($E59=GS$22,VLOOKUP($C59,Input!$A$8:$GZ$39,MATCH(GS$21,Input!$A$6:$GZ$6,0),FALSE),0)*IF(GS$19&gt;=MAX($GP$19:GR$19),MIN((GS$19-MAX($GP$19:GR$19)),(GS$19-GR$19)),0)+IF($E59=GS$22,VLOOKUP($C59,Input!$A$8:$GZ$39,MATCH(GS$21,Input!$A$6:$GZ$6,0),FALSE),0)*IF(GS$18&gt;=MAX($GP$18:GR$18),MIN((GS$18-MAX($GP$18:GR$18)),(GS$18-GR$18)),0)</f>
        <v>0</v>
      </c>
      <c r="GT59" s="1">
        <f>+IF($E59=GT$22,VLOOKUP($C59,Input!$A$8:$GZ$39,MATCH(GT$21,Input!$A$6:$GZ$6,0),FALSE),0)*IF(GT$19&gt;=MAX($GP$19:GS$19),MIN((GT$19-MAX($GP$19:GS$19)),(GT$19-GS$19)),0)+IF($E59=GT$22,VLOOKUP($C59,Input!$A$8:$GZ$39,MATCH(GT$21,Input!$A$6:$GZ$6,0),FALSE),0)*IF(GT$18&gt;=MAX($GP$18:GS$18),MIN((GT$18-MAX($GP$18:GS$18)),(GT$18-GS$18)),0)</f>
        <v>0</v>
      </c>
      <c r="GU59" s="1">
        <f>+IF($E59=GU$22,VLOOKUP($C59,Input!$A$8:$GZ$39,MATCH(GU$21,Input!$A$6:$GZ$6,0),FALSE),0)*IF(GU$19&gt;=MAX($GP$19:GT$19),MIN((GU$19-MAX($GP$19:GT$19)),(GU$19-GT$19)),0)+IF($E59=GU$22,VLOOKUP($C59,Input!$A$8:$GZ$39,MATCH(GU$21,Input!$A$6:$GZ$6,0),FALSE),0)*IF(GU$18&gt;=MAX($GP$18:GT$18),MIN((GU$18-MAX($GP$18:GT$18)),(GU$18-GT$18)),0)</f>
        <v>0</v>
      </c>
      <c r="GV59" s="1">
        <f>+IF($E59=GV$22,VLOOKUP($C59,Input!$A$8:$GZ$39,MATCH(GV$21,Input!$A$6:$GZ$6,0),FALSE),0)*IF(GV$19&gt;=MAX($GP$19:GU$19),MIN((GV$19-MAX($GP$19:GU$19)),(GV$19-GU$19)),0)+IF($E59=GV$22,VLOOKUP($C59,Input!$A$8:$GZ$39,MATCH(GV$21,Input!$A$6:$GZ$6,0),FALSE),0)*IF(GV$18&gt;=MAX($GP$18:GU$18),MIN((GV$18-MAX($GP$18:GU$18)),(GV$18-GU$18)),0)</f>
        <v>0</v>
      </c>
      <c r="GW59" s="1">
        <f>+IF($E59=GW$22,VLOOKUP($C59,Input!$A$8:$GZ$39,MATCH(GW$21,Input!$A$6:$GZ$6,0),FALSE),0)*IF(GW$19&gt;=MAX($GP$19:GV$19),MIN((GW$19-MAX($GP$19:GV$19)),(GW$19-GV$19)),0)+IF($E59=GW$22,VLOOKUP($C59,Input!$A$8:$GZ$39,MATCH(GW$21,Input!$A$6:$GZ$6,0),FALSE),0)*IF(GW$18&gt;=MAX($GP$18:GV$18),MIN((GW$18-MAX($GP$18:GV$18)),(GW$18-GV$18)),0)</f>
        <v>0</v>
      </c>
      <c r="GX59" s="1">
        <f>+IF($E59=GX$22,VLOOKUP($C59,Input!$A$8:$GZ$39,MATCH(GX$21,Input!$A$6:$GZ$6,0),FALSE),0)*IF(GX$19&gt;=MAX($GP$19:GW$19),MIN((GX$19-MAX($GP$19:GW$19)),(GX$19-GW$19)),0)+IF($E59=GX$22,VLOOKUP($C59,Input!$A$8:$GZ$39,MATCH(GX$21,Input!$A$6:$GZ$6,0),FALSE),0)*IF(GX$18&gt;=MAX($GP$18:GW$18),MIN((GX$18-MAX($GP$18:GW$18)),(GX$18-GW$18)),0)</f>
        <v>0</v>
      </c>
      <c r="GY59" s="1">
        <f>+IF($E59=GY$22,VLOOKUP($C59,Input!$A$8:$GZ$39,MATCH(GY$21,Input!$A$6:$GZ$6,0),FALSE),0)*IF(GY$19&gt;=MAX($GP$19:GX$19),MIN((GY$19-MAX($GP$19:GX$19)),(GY$19-GX$19)),0)+IF($E59=GY$22,VLOOKUP($C59,Input!$A$8:$GZ$39,MATCH(GY$21,Input!$A$6:$GZ$6,0),FALSE),0)*IF(GY$18&gt;=MAX($GP$18:GX$18),MIN((GY$18-MAX($GP$18:GX$18)),(GY$18-GX$18)),0)</f>
        <v>0</v>
      </c>
      <c r="GZ59" s="1">
        <f>+IF($E59=GZ$22,VLOOKUP($C59,Input!$A$8:$GZ$39,MATCH(GZ$21,Input!$A$6:$GZ$6,0),FALSE),0)*IF(GZ$19&gt;=MAX($GP$19:GY$19),MIN((GZ$19-MAX($GP$19:GY$19)),(GZ$19-GY$19)),0)+IF($E59=GZ$22,VLOOKUP($C59,Input!$A$8:$GZ$39,MATCH(GZ$21,Input!$A$6:$GZ$6,0),FALSE),0)*IF(GZ$18&gt;=MAX($GP$18:GY$18),MIN((GZ$18-MAX($GP$18:GY$18)),(GZ$18-GY$18)),0)</f>
        <v>0</v>
      </c>
      <c r="HA59" s="1">
        <f>+IF($E59=HA$22,VLOOKUP($C59,Input!$A$8:$GZ$39,MATCH(HA$21,Input!$A$6:$GZ$6,0),FALSE),0)*IF(HA$19&gt;=MAX($GP$19:GZ$19),MIN((HA$19-MAX($GP$19:GZ$19)),(HA$19-GZ$19)),0)+IF($E59=HA$22,VLOOKUP($C59,Input!$A$8:$GZ$39,MATCH(HA$21,Input!$A$6:$GZ$6,0),FALSE),0)*IF(HA$18&gt;=MAX($GP$18:GZ$18),MIN((HA$18-MAX($GP$18:GZ$18)),(HA$18-GZ$18)),0)</f>
        <v>0</v>
      </c>
      <c r="HB59" s="1">
        <f>+IF($E59=HB$22,VLOOKUP($C59,Input!$A$8:$GZ$39,MATCH(HB$21,Input!$A$6:$GZ$6,0),FALSE),0)*IF(HB$19&gt;=MAX($GP$19:HA$19),MIN((HB$19-MAX($GP$19:HA$19)),(HB$19-HA$19)),0)+IF($E59=HB$22,VLOOKUP($C59,Input!$A$8:$GZ$39,MATCH(HB$21,Input!$A$6:$GZ$6,0),FALSE),0)*IF(HB$18&gt;=MAX($GP$18:HA$18),MIN((HB$18-MAX($GP$18:HA$18)),(HB$18-HA$18)),0)</f>
        <v>0</v>
      </c>
      <c r="HC59" s="1">
        <f>+IF($E59=HC$22,VLOOKUP($C59,Input!$A$8:$GZ$39,MATCH(HC$21,Input!$A$6:$GZ$6,0),FALSE),0)*IF(HC$19&gt;=MAX($GP$19:HB$19),MIN((HC$19-MAX($GP$19:HB$19)),(HC$19-HB$19)),0)+IF($E59=HC$22,VLOOKUP($C59,Input!$A$8:$GZ$39,MATCH(HC$21,Input!$A$6:$GZ$6,0),FALSE),0)*IF(HC$18&gt;=MAX($GP$18:HB$18),MIN((HC$18-MAX($GP$18:HB$18)),(HC$18-HB$18)),0)</f>
        <v>0</v>
      </c>
      <c r="HD59" s="1">
        <f>+IF($E59=HD$22,VLOOKUP($C59,Input!$A$8:$GZ$39,MATCH(HD$21,Input!$A$6:$GZ$6,0),FALSE),0)*IF(HD$19&gt;=MAX($GP$19:HC$19),MIN((HD$19-MAX($GP$19:HC$19)),(HD$19-HC$19)),0)+IF($E59=HD$22,VLOOKUP($C59,Input!$A$8:$GZ$39,MATCH(HD$21,Input!$A$6:$GZ$6,0),FALSE),0)*IF(HD$18&gt;=MAX($GP$18:HC$18),MIN((HD$18-MAX($GP$18:HC$18)),(HD$18-HC$18)),0)</f>
        <v>0</v>
      </c>
      <c r="HE59" s="1">
        <f>+IF($E59=HE$22,VLOOKUP($C59,Input!$A$8:$GZ$39,MATCH(HE$21,Input!$A$6:$GZ$6,0),FALSE),0)*IF(HE$19&gt;=MAX($GP$19:HD$19),MIN((HE$19-MAX($GP$19:HD$19)),(HE$19-HD$19)),0)+IF($E59=HE$22,VLOOKUP($C59,Input!$A$8:$GZ$39,MATCH(HE$21,Input!$A$6:$GZ$6,0),FALSE),0)*IF(HE$18&gt;=MAX($GP$18:HD$18),MIN((HE$18-MAX($GP$18:HD$18)),(HE$18-HD$18)),0)</f>
        <v>0</v>
      </c>
      <c r="HF59" s="1">
        <f>+IF($E59=HF$22,VLOOKUP($C59,Input!$A$8:$GZ$39,MATCH(HF$21,Input!$A$6:$GZ$6,0),FALSE),0)*IF(HF$19&gt;=MAX($GP$19:HE$19),MIN((HF$19-MAX($GP$19:HE$19)),(HF$19-HE$19)),0)+IF($E59=HF$22,VLOOKUP($C59,Input!$A$8:$GZ$39,MATCH(HF$21,Input!$A$6:$GZ$6,0),FALSE),0)*IF(HF$18&gt;=MAX($GP$18:HE$18),MIN((HF$18-MAX($GP$18:HE$18)),(HF$18-HE$18)),0)</f>
        <v>0</v>
      </c>
      <c r="HG59" s="1">
        <f>+IF($E59=HG$22,VLOOKUP($C59,Input!$A$8:$GZ$39,MATCH(HG$21,Input!$A$6:$GZ$6,0),FALSE),0)*IF(HG$19&gt;=MAX($GP$19:HF$19),MIN((HG$19-MAX($GP$19:HF$19)),(HG$19-HF$19)),0)+IF($E59=HG$22,VLOOKUP($C59,Input!$A$8:$GZ$39,MATCH(HG$21,Input!$A$6:$GZ$6,0),FALSE),0)*IF(HG$18&gt;=MAX($GP$18:HF$18),MIN((HG$18-MAX($GP$18:HF$18)),(HG$18-HF$18)),0)</f>
        <v>0</v>
      </c>
      <c r="HH59" s="1">
        <f>+IF($E59=HH$22,VLOOKUP($C59,Input!$A$8:$GZ$39,MATCH(HH$21,Input!$A$6:$GZ$6,0),FALSE),0)*IF(HH$19&gt;=MAX($GP$19:HG$19),MIN((HH$19-MAX($GP$19:HG$19)),(HH$19-HG$19)),0)+IF($E59=HH$22,VLOOKUP($C59,Input!$A$8:$GZ$39,MATCH(HH$21,Input!$A$6:$GZ$6,0),FALSE),0)*IF(HH$18&gt;=MAX($GP$18:HG$18),MIN((HH$18-MAX($GP$18:HG$18)),(HH$18-HG$18)),0)</f>
        <v>0</v>
      </c>
      <c r="HI59" s="1">
        <f>+IF($E59=HI$22,VLOOKUP($C59,Input!$A$8:$GZ$39,MATCH(HI$21,Input!$A$6:$GZ$6,0),FALSE),0)*IF(HI$19&gt;=MAX($GP$19:HH$19),MIN((HI$19-MAX($GP$19:HH$19)),(HI$19-HH$19)),0)+IF($E59=HI$22,VLOOKUP($C59,Input!$A$8:$GZ$39,MATCH(HI$21,Input!$A$6:$GZ$6,0),FALSE),0)*IF(HI$18&gt;=MAX($GP$18:HH$18),MIN((HI$18-MAX($GP$18:HH$18)),(HI$18-HH$18)),0)</f>
        <v>0</v>
      </c>
      <c r="HJ59" s="1">
        <f>+IF($E59=HJ$22,VLOOKUP($C59,Input!$A$8:$GZ$39,MATCH(HJ$21,Input!$A$6:$GZ$6,0),FALSE),0)*IF(HJ$19&gt;=MAX($GP$19:HI$19),MIN((HJ$19-MAX($GP$19:HI$19)),(HJ$19-HI$19)),0)+IF($E59=HJ$22,VLOOKUP($C59,Input!$A$8:$GZ$39,MATCH(HJ$21,Input!$A$6:$GZ$6,0),FALSE),0)*IF(HJ$18&gt;=MAX($GP$18:HI$18),MIN((HJ$18-MAX($GP$18:HI$18)),(HJ$18-HI$18)),0)</f>
        <v>0</v>
      </c>
      <c r="HK59" s="1">
        <f>+IF($E59=HK$22,VLOOKUP($C59,Input!$A$8:$GZ$39,MATCH(HK$21,Input!$A$6:$GZ$6,0),FALSE),0)*IF(HK$19&gt;=MAX($GP$19:HJ$19),MIN((HK$19-MAX($GP$19:HJ$19)),(HK$19-HJ$19)),0)+IF($E59=HK$22,VLOOKUP($C59,Input!$A$8:$GZ$39,MATCH(HK$21,Input!$A$6:$GZ$6,0),FALSE),0)*IF(HK$18&gt;=MAX($GP$18:HJ$18),MIN((HK$18-MAX($GP$18:HJ$18)),(HK$18-HJ$18)),0)</f>
        <v>0</v>
      </c>
      <c r="HL59" s="1">
        <f>+IF($E59=HL$22,VLOOKUP($C59,Input!$A$8:$GZ$39,MATCH(HL$21,Input!$A$6:$GZ$6,0),FALSE),0)*IF(HL$19&gt;=MAX($GP$19:HK$19),MIN((HL$19-MAX($GP$19:HK$19)),(HL$19-HK$19)),0)+IF($E59=HL$22,VLOOKUP($C59,Input!$A$8:$GZ$39,MATCH(HL$21,Input!$A$6:$GZ$6,0),FALSE),0)*IF(HL$18&gt;=MAX($GP$18:HK$18),MIN((HL$18-MAX($GP$18:HK$18)),(HL$18-HK$18)),0)</f>
        <v>0</v>
      </c>
      <c r="HM59" s="1">
        <f>+IF($E59=HM$22,VLOOKUP($C59,Input!$A$8:$GZ$39,MATCH(HM$21,Input!$A$6:$GZ$6,0),FALSE),0)*IF(HM$19&gt;=MAX($GP$19:HL$19),MIN((HM$19-MAX($GP$19:HL$19)),(HM$19-HL$19)),0)+IF($E59=HM$22,VLOOKUP($C59,Input!$A$8:$GZ$39,MATCH(HM$21,Input!$A$6:$GZ$6,0),FALSE),0)*IF(HM$18&gt;=MAX($GP$18:HL$18),MIN((HM$18-MAX($GP$18:HL$18)),(HM$18-HL$18)),0)</f>
        <v>0</v>
      </c>
      <c r="HN59" s="1">
        <f>+IF($E59=HN$22,VLOOKUP($C59,Input!$A$8:$GZ$39,MATCH(HN$21,Input!$A$6:$GZ$6,0),FALSE),0)*IF(HN$19&gt;=MAX($GP$19:HM$19),MIN((HN$19-MAX($GP$19:HM$19)),(HN$19-HM$19)),0)+IF($E59=HN$22,VLOOKUP($C59,Input!$A$8:$GZ$39,MATCH(HN$21,Input!$A$6:$GZ$6,0),FALSE),0)*IF(HN$18&gt;=MAX($GP$18:HM$18),MIN((HN$18-MAX($GP$18:HM$18)),(HN$18-HM$18)),0)</f>
        <v>0</v>
      </c>
      <c r="HO59" s="1">
        <f>+IF($E59=HO$22,VLOOKUP($C59,Input!$A$8:$GZ$39,MATCH(HO$21,Input!$A$6:$GZ$6,0),FALSE),0)*IF(HO$19&gt;=MAX($GP$19:HN$19),MIN((HO$19-MAX($GP$19:HN$19)),(HO$19-HN$19)),0)+IF($E59=HO$22,VLOOKUP($C59,Input!$A$8:$GZ$39,MATCH(HO$21,Input!$A$6:$GZ$6,0),FALSE),0)*IF(HO$18&gt;=MAX($GP$18:HN$18),MIN((HO$18-MAX($GP$18:HN$18)),(HO$18-HN$18)),0)</f>
        <v>0</v>
      </c>
      <c r="HP59" s="1">
        <f>+IF($E59=HP$22,VLOOKUP($C59,Input!$A$8:$GZ$39,MATCH(HP$21,Input!$A$6:$GZ$6,0),FALSE),0)*IF(HP$19&gt;=MAX($GP$19:HO$19),MIN((HP$19-MAX($GP$19:HO$19)),(HP$19-HO$19)),0)+IF($E59=HP$22,VLOOKUP($C59,Input!$A$8:$GZ$39,MATCH(HP$21,Input!$A$6:$GZ$6,0),FALSE),0)*IF(HP$18&gt;=MAX($GP$18:HO$18),MIN((HP$18-MAX($GP$18:HO$18)),(HP$18-HO$18)),0)</f>
        <v>0</v>
      </c>
      <c r="HQ59" s="1">
        <f>+IF($E59=HQ$22,VLOOKUP($C59,Input!$A$8:$GZ$39,MATCH(HQ$21,Input!$A$6:$GZ$6,0),FALSE),0)*IF(HQ$19&gt;=MAX($GP$19:HP$19),MIN((HQ$19-MAX($GP$19:HP$19)),(HQ$19-HP$19)),0)+IF($E59=HQ$22,VLOOKUP($C59,Input!$A$8:$GZ$39,MATCH(HQ$21,Input!$A$6:$GZ$6,0),FALSE),0)*IF(HQ$18&gt;=MAX($GP$18:HP$18),MIN((HQ$18-MAX($GP$18:HP$18)),(HQ$18-HP$18)),0)</f>
        <v>0</v>
      </c>
      <c r="HR59" s="1">
        <f>+IF($E59=HR$22,VLOOKUP($C59,Input!$A$8:$GZ$39,MATCH(HR$21,Input!$A$6:$GZ$6,0),FALSE),0)*IF(HR$19&gt;=MAX($GP$19:HQ$19),MIN((HR$19-MAX($GP$19:HQ$19)),(HR$19-HQ$19)),0)+IF($E59=HR$22,VLOOKUP($C59,Input!$A$8:$GZ$39,MATCH(HR$21,Input!$A$6:$GZ$6,0),FALSE),0)*IF(HR$18&gt;=MAX($GP$18:HQ$18),MIN((HR$18-MAX($GP$18:HQ$18)),(HR$18-HQ$18)),0)</f>
        <v>0</v>
      </c>
      <c r="HS59" s="1">
        <f>+IF($E59=HS$22,VLOOKUP($C59,Input!$A$8:$GZ$39,MATCH(HS$21,Input!$A$6:$GZ$6,0),FALSE),0)*IF(HS$19&gt;=MAX($GP$19:HR$19),MIN((HS$19-MAX($GP$19:HR$19)),(HS$19-HR$19)),0)+IF($E59=HS$22,VLOOKUP($C59,Input!$A$8:$GZ$39,MATCH(HS$21,Input!$A$6:$GZ$6,0),FALSE),0)*IF(HS$18&gt;=MAX($GP$18:HR$18),MIN((HS$18-MAX($GP$18:HR$18)),(HS$18-HR$18)),0)</f>
        <v>0</v>
      </c>
      <c r="HT59" s="1">
        <f>+IF($E59=HT$22,VLOOKUP($C59,Input!$A$8:$GZ$39,MATCH(HT$21,Input!$A$6:$GZ$6,0),FALSE),0)*IF(HT$19&gt;=MAX($GP$19:HS$19),MIN((HT$19-MAX($GP$19:HS$19)),(HT$19-HS$19)),0)+IF($E59=HT$22,VLOOKUP($C59,Input!$A$8:$GZ$39,MATCH(HT$21,Input!$A$6:$GZ$6,0),FALSE),0)*IF(HT$18&gt;=MAX($GP$18:HS$18),MIN((HT$18-MAX($GP$18:HS$18)),(HT$18-HS$18)),0)</f>
        <v>0</v>
      </c>
      <c r="HU59" s="1">
        <f>+IF($E59=HU$22,VLOOKUP($C59,Input!$A$8:$GZ$39,MATCH(HU$21,Input!$A$6:$GZ$6,0),FALSE),0)*IF(HU$19&gt;=MAX($GP$19:HT$19),MIN((HU$19-MAX($GP$19:HT$19)),(HU$19-HT$19)),0)+IF($E59=HU$22,VLOOKUP($C59,Input!$A$8:$GZ$39,MATCH(HU$21,Input!$A$6:$GZ$6,0),FALSE),0)*IF(HU$18&gt;=MAX($GP$18:HT$18),MIN((HU$18-MAX($GP$18:HT$18)),(HU$18-HT$18)),0)</f>
        <v>0</v>
      </c>
      <c r="HV59" s="1">
        <f>+IF($E59=HV$22,VLOOKUP($C59,Input!$A$8:$GZ$39,MATCH(HV$21,Input!$A$6:$GZ$6,0),FALSE),0)*IF(HV$19&gt;=MAX($GP$19:HU$19),MIN((HV$19-MAX($GP$19:HU$19)),(HV$19-HU$19)),0)+IF($E59=HV$22,VLOOKUP($C59,Input!$A$8:$GZ$39,MATCH(HV$21,Input!$A$6:$GZ$6,0),FALSE),0)*IF(HV$18&gt;=MAX($GP$18:HU$18),MIN((HV$18-MAX($GP$18:HU$18)),(HV$18-HU$18)),0)</f>
        <v>0</v>
      </c>
      <c r="HW59" s="1">
        <f>+IF($E59=HW$22,VLOOKUP($C59,Input!$A$8:$GZ$39,MATCH(HW$21,Input!$A$6:$GZ$6,0),FALSE),0)*IF(HW$19&gt;=MAX($GP$19:HV$19),MIN((HW$19-MAX($GP$19:HV$19)),(HW$19-HV$19)),0)+IF($E59=HW$22,VLOOKUP($C59,Input!$A$8:$GZ$39,MATCH(HW$21,Input!$A$6:$GZ$6,0),FALSE),0)*IF(HW$18&gt;=MAX($GP$18:HV$18),MIN((HW$18-MAX($GP$18:HV$18)),(HW$18-HV$18)),0)</f>
        <v>0</v>
      </c>
      <c r="HX59" s="1">
        <f>+IF($E59=HX$22,VLOOKUP($C59,Input!$A$8:$GZ$39,MATCH(HX$21,Input!$A$6:$GZ$6,0),FALSE),0)*IF(HX$19&gt;=MAX($GP$19:HW$19),MIN((HX$19-MAX($GP$19:HW$19)),(HX$19-HW$19)),0)+IF($E59=HX$22,VLOOKUP($C59,Input!$A$8:$GZ$39,MATCH(HX$21,Input!$A$6:$GZ$6,0),FALSE),0)*IF(HX$18&gt;=MAX($GP$18:HW$18),MIN((HX$18-MAX($GP$18:HW$18)),(HX$18-HW$18)),0)</f>
        <v>0</v>
      </c>
      <c r="HY59" s="1">
        <f>+IF($E59=HY$22,VLOOKUP($C59,Input!$A$8:$GZ$39,MATCH(HY$21,Input!$A$6:$GZ$6,0),FALSE),0)*IF(HY$19&gt;=MAX($GP$19:HX$19),MIN((HY$19-MAX($GP$19:HX$19)),(HY$19-HX$19)),0)+IF($E59=HY$22,VLOOKUP($C59,Input!$A$8:$GZ$39,MATCH(HY$21,Input!$A$6:$GZ$6,0),FALSE),0)*IF(HY$18&gt;=MAX($GP$18:HX$18),MIN((HY$18-MAX($GP$18:HX$18)),(HY$18-HX$18)),0)</f>
        <v>0</v>
      </c>
      <c r="HZ59" s="42"/>
      <c r="IA59" t="str">
        <f>VLOOKUP($C59,Input!$A$8:$IA$39,MATCH(IA$21,Input!$A$6:$IA$6,0),FALSE)</f>
        <v>NA</v>
      </c>
      <c r="IB59" s="132">
        <f>IF((VLOOKUP($C59,Input!$A$8:$IA$39,MATCH(IB$21,Input!$A$6:$IA$6,0),FALSE))="Y",$D59/VLOOKUP($C59,Input!$A$8:$IA$39,MATCH(IC$21,Input!$A$6:$IA$6,0),FALSE),0)</f>
        <v>0</v>
      </c>
      <c r="IC59" s="132">
        <f>IF((VLOOKUP($C59,Input!$A$8:$IA$39,MATCH(IB$21,Input!$A$6:$IA$6,0),FALSE))="Y",0,IF((VLOOKUP($C59,Input!$A$8:$IA$39,MATCH(IC$21,Input!$A$6:$IA$6,0),FALSE))&gt;0,$D59/VLOOKUP($C59,Input!$A$8:$IA$39,MATCH(IC$21,Input!$A$6:$IA$6,0),FALSE),0))</f>
        <v>0</v>
      </c>
      <c r="ID59" s="1">
        <f>+IF($E59=ID$22,VLOOKUP($C59,Input!$A$8:$IA$39,MATCH(ID$21,Input!$A$6:$IA$6,0),FALSE),0)*IF(ID$19&gt;=MAX($IC$19:IC$19),MIN((ID$19-MAX($IC$19:IC$19)),(ID$19-IC$19)),0)+IF($E59=ID$22,VLOOKUP($C59,Input!$A$8:$IA$39,MATCH(ID$21,Input!$A$6:$IA$6,0),FALSE),0)*IF(ID$18&gt;=MAX($IC$18:IC$18),MIN((ID$18-MAX($IC$18:IC$18)),(ID$18-IC$18)),0)</f>
        <v>0</v>
      </c>
      <c r="IE59" s="1">
        <f>+IF($E59=IE$22,VLOOKUP($C59,Input!$A$8:$IA$39,MATCH(IE$21,Input!$A$6:$IA$6,0),FALSE),0)*IF(IE$19&gt;=MAX($IC$19:ID$19),MIN((IE$19-MAX($IC$19:ID$19)),(IE$19-ID$19)),0)+IF($E59=IE$22,VLOOKUP($C59,Input!$A$8:$IA$39,MATCH(IE$21,Input!$A$6:$IA$6,0),FALSE),0)*IF(IE$18&gt;=MAX($IC$18:ID$18),MIN((IE$18-MAX($IC$18:ID$18)),(IE$18-ID$18)),0)</f>
        <v>0</v>
      </c>
      <c r="IF59" s="1">
        <f>+IF($E59=IF$22,VLOOKUP($C59,Input!$A$8:$IA$39,MATCH(IF$21,Input!$A$6:$IA$6,0),FALSE),0)*IF(IF$19&gt;=MAX($IC$19:IE$19),MIN((IF$19-MAX($IC$19:IE$19)),(IF$19-IE$19)),0)+IF($E59=IF$22,VLOOKUP($C59,Input!$A$8:$IA$39,MATCH(IF$21,Input!$A$6:$IA$6,0),FALSE),0)*IF(IF$18&gt;=MAX($IC$18:IE$18),MIN((IF$18-MAX($IC$18:IE$18)),(IF$18-IE$18)),0)</f>
        <v>0</v>
      </c>
      <c r="IG59" s="1">
        <f>+IF($E59=IG$22,VLOOKUP($C59,Input!$A$8:$IA$39,MATCH(IG$21,Input!$A$6:$IA$6,0),FALSE),0)*IF(IG$19&gt;=MAX($IC$19:IF$19),MIN((IG$19-MAX($IC$19:IF$19)),(IG$19-IF$19)),0)+IF($E59=IG$22,VLOOKUP($C59,Input!$A$8:$IA$39,MATCH(IG$21,Input!$A$6:$IA$6,0),FALSE),0)*IF(IG$18&gt;=MAX($IC$18:IF$18),MIN((IG$18-MAX($IC$18:IF$18)),(IG$18-IF$18)),0)</f>
        <v>0</v>
      </c>
      <c r="IH59" s="1">
        <f>+IF($E59=IH$22,VLOOKUP($C59,Input!$A$8:$IA$39,MATCH(IH$21,Input!$A$6:$IA$6,0),FALSE),0)*IF(IH$19&gt;=MAX($IC$19:IG$19),MIN((IH$19-MAX($IC$19:IG$19)),(IH$19-IG$19)),0)+IF($E59=IH$22,VLOOKUP($C59,Input!$A$8:$IA$39,MATCH(IH$21,Input!$A$6:$IA$6,0),FALSE),0)*IF(IH$18&gt;=MAX($IC$18:IG$18),MIN((IH$18-MAX($IC$18:IG$18)),(IH$18-IG$18)),0)</f>
        <v>0</v>
      </c>
      <c r="II59" s="1">
        <f>+IF($E59=II$22,VLOOKUP($C59,Input!$A$8:$IA$39,MATCH(II$21,Input!$A$6:$IA$6,0),FALSE),0)*IF(II$19&gt;=MAX($IC$19:IH$19),MIN((II$19-MAX($IC$19:IH$19)),(II$19-IH$19)),0)+IF($E59=II$22,VLOOKUP($C59,Input!$A$8:$IA$39,MATCH(II$21,Input!$A$6:$IA$6,0),FALSE),0)*IF(II$18&gt;=MAX($IC$18:IH$18),MIN((II$18-MAX($IC$18:IH$18)),(II$18-IH$18)),0)</f>
        <v>0</v>
      </c>
      <c r="IJ59" s="1">
        <f>+IF($E59=IJ$22,VLOOKUP($C59,Input!$A$8:$IA$39,MATCH(IJ$21,Input!$A$6:$IA$6,0),FALSE),0)*IF(IJ$19&gt;=MAX($IC$19:II$19),MIN((IJ$19-MAX($IC$19:II$19)),(IJ$19-II$19)),0)+IF($E59=IJ$22,VLOOKUP($C59,Input!$A$8:$IA$39,MATCH(IJ$21,Input!$A$6:$IA$6,0),FALSE),0)*IF(IJ$18&gt;=MAX($IC$18:II$18),MIN((IJ$18-MAX($IC$18:II$18)),(IJ$18-II$18)),0)</f>
        <v>0</v>
      </c>
      <c r="IK59" s="1">
        <f>+IF($E59=IK$22,VLOOKUP($C59,Input!$A$8:$IA$39,MATCH(IK$21,Input!$A$6:$IA$6,0),FALSE),0)*IF(IK$19&gt;=MAX($IC$19:IJ$19),MIN((IK$19-MAX($IC$19:IJ$19)),(IK$19-IJ$19)),0)+IF($E59=IK$22,VLOOKUP($C59,Input!$A$8:$IA$39,MATCH(IK$21,Input!$A$6:$IA$6,0),FALSE),0)*IF(IK$18&gt;=MAX($IC$18:IJ$18),MIN((IK$18-MAX($IC$18:IJ$18)),(IK$18-IJ$18)),0)</f>
        <v>0</v>
      </c>
      <c r="IL59" s="1">
        <f>+IF($E59=IL$22,VLOOKUP($C59,Input!$A$8:$IA$39,MATCH(IL$21,Input!$A$6:$IA$6,0),FALSE),0)*IF(IL$19&gt;=MAX($IC$19:IK$19),MIN((IL$19-MAX($IC$19:IK$19)),(IL$19-IK$19)),0)+IF($E59=IL$22,VLOOKUP($C59,Input!$A$8:$IA$39,MATCH(IL$21,Input!$A$6:$IA$6,0),FALSE),0)*IF(IL$18&gt;=MAX($IC$18:IK$18),MIN((IL$18-MAX($IC$18:IK$18)),(IL$18-IK$18)),0)</f>
        <v>0</v>
      </c>
      <c r="IM59" s="1">
        <f>+IF($E59=IM$22,VLOOKUP($C59,Input!$A$8:$IA$39,MATCH(IM$21,Input!$A$6:$IA$6,0),FALSE),0)*IF(IM$19&gt;=MAX($IC$19:IL$19),MIN((IM$19-MAX($IC$19:IL$19)),(IM$19-IL$19)),0)+IF($E59=IM$22,VLOOKUP($C59,Input!$A$8:$IA$39,MATCH(IM$21,Input!$A$6:$IA$6,0),FALSE),0)*IF(IM$18&gt;=MAX($IC$18:IL$18),MIN((IM$18-MAX($IC$18:IL$18)),(IM$18-IL$18)),0)</f>
        <v>0</v>
      </c>
      <c r="IN59" s="1">
        <f>+IF($E59=IN$22,VLOOKUP($C59,Input!$A$8:$IA$39,MATCH(IN$21,Input!$A$6:$IA$6,0),FALSE),0)*IF(IN$19&gt;=MAX($IC$19:IM$19),MIN((IN$19-MAX($IC$19:IM$19)),(IN$19-IM$19)),0)+IF($E59=IN$22,VLOOKUP($C59,Input!$A$8:$IA$39,MATCH(IN$21,Input!$A$6:$IA$6,0),FALSE),0)*IF(IN$18&gt;=MAX($IC$18:IM$18),MIN((IN$18-MAX($IC$18:IM$18)),(IN$18-IM$18)),0)</f>
        <v>0</v>
      </c>
      <c r="IO59" s="1">
        <f>+IF($E59=IO$22,VLOOKUP($C59,Input!$A$8:$IA$39,MATCH(IO$21,Input!$A$6:$IA$6,0),FALSE),0)*IF(IO$19&gt;=MAX($IC$19:IN$19),MIN((IO$19-MAX($IC$19:IN$19)),(IO$19-IN$19)),0)+IF($E59=IO$22,VLOOKUP($C59,Input!$A$8:$IA$39,MATCH(IO$21,Input!$A$6:$IA$6,0),FALSE),0)*IF(IO$18&gt;=MAX($IC$18:IN$18),MIN((IO$18-MAX($IC$18:IN$18)),(IO$18-IN$18)),0)</f>
        <v>0</v>
      </c>
      <c r="IP59" s="1">
        <f>+IF($E59=IP$22,VLOOKUP($C59,Input!$A$8:$IA$39,MATCH(IP$21,Input!$A$6:$IA$6,0),FALSE),0)*IF(IP$19&gt;=MAX($IC$19:IO$19),MIN((IP$19-MAX($IC$19:IO$19)),(IP$19-IO$19)),0)+IF($E59=IP$22,VLOOKUP($C59,Input!$A$8:$IA$39,MATCH(IP$21,Input!$A$6:$IA$6,0),FALSE),0)*IF(IP$18&gt;=MAX($IC$18:IO$18),MIN((IP$18-MAX($IC$18:IO$18)),(IP$18-IO$18)),0)</f>
        <v>0</v>
      </c>
      <c r="IQ59" s="1">
        <f>+IF($E59=IQ$22,VLOOKUP($C59,Input!$A$8:$IA$39,MATCH(IQ$21,Input!$A$6:$IA$6,0),FALSE),0)*IF(IQ$19&gt;=MAX($IC$19:IP$19),MIN((IQ$19-MAX($IC$19:IP$19)),(IQ$19-IP$19)),0)+IF($E59=IQ$22,VLOOKUP($C59,Input!$A$8:$IA$39,MATCH(IQ$21,Input!$A$6:$IA$6,0),FALSE),0)*IF(IQ$18&gt;=MAX($IC$18:IP$18),MIN((IQ$18-MAX($IC$18:IP$18)),(IQ$18-IP$18)),0)</f>
        <v>0</v>
      </c>
      <c r="IR59" s="1">
        <f>+IF($E59=IR$22,VLOOKUP($C59,Input!$A$8:$IA$39,MATCH(IR$21,Input!$A$6:$IA$6,0),FALSE),0)*IF(IR$19&gt;=MAX($IC$19:IQ$19),MIN((IR$19-MAX($IC$19:IQ$19)),(IR$19-IQ$19)),0)+IF($E59=IR$22,VLOOKUP($C59,Input!$A$8:$IA$39,MATCH(IR$21,Input!$A$6:$IA$6,0),FALSE),0)*IF(IR$18&gt;=MAX($IC$18:IQ$18),MIN((IR$18-MAX($IC$18:IQ$18)),(IR$18-IQ$18)),0)</f>
        <v>0</v>
      </c>
      <c r="IS59" s="1">
        <f>+IF($E59=IS$22,VLOOKUP($C59,Input!$A$8:$IA$39,MATCH(IS$21,Input!$A$6:$IA$6,0),FALSE),0)*IF(IS$19&gt;=MAX($IC$19:IR$19),MIN((IS$19-MAX($IC$19:IR$19)),(IS$19-IR$19)),0)+IF($E59=IS$22,VLOOKUP($C59,Input!$A$8:$IA$39,MATCH(IS$21,Input!$A$6:$IA$6,0),FALSE),0)*IF(IS$18&gt;=MAX($IC$18:IR$18),MIN((IS$18-MAX($IC$18:IR$18)),(IS$18-IR$18)),0)</f>
        <v>0</v>
      </c>
      <c r="IT59" s="1">
        <f>+IF($E59=IT$22,VLOOKUP($C59,Input!$A$8:$IA$39,MATCH(IT$21,Input!$A$6:$IA$6,0),FALSE),0)*IF(IT$19&gt;=MAX($IC$19:IS$19),MIN((IT$19-MAX($IC$19:IS$19)),(IT$19-IS$19)),0)+IF($E59=IT$22,VLOOKUP($C59,Input!$A$8:$IA$39,MATCH(IT$21,Input!$A$6:$IA$6,0),FALSE),0)*IF(IT$18&gt;=MAX($IC$18:IS$18),MIN((IT$18-MAX($IC$18:IS$18)),(IT$18-IS$18)),0)</f>
        <v>0</v>
      </c>
      <c r="IU59" s="1">
        <f>+IF($E59=IU$22,VLOOKUP($C59,Input!$A$8:$IA$39,MATCH(IU$21,Input!$A$6:$IA$6,0),FALSE),0)*IF(IU$19&gt;=MAX($IC$19:IT$19),MIN((IU$19-MAX($IC$19:IT$19)),(IU$19-IT$19)),0)+IF($E59=IU$22,VLOOKUP($C59,Input!$A$8:$IA$39,MATCH(IU$21,Input!$A$6:$IA$6,0),FALSE),0)*IF(IU$18&gt;=MAX($IC$18:IT$18),MIN((IU$18-MAX($IC$18:IT$18)),(IU$18-IT$18)),0)</f>
        <v>0</v>
      </c>
      <c r="IV59" s="1">
        <f>+IF($E59=IV$22,VLOOKUP($C59,Input!$A$8:$IA$39,MATCH(IV$21,Input!$A$6:$IA$6,0),FALSE),0)*IF(IV$19&gt;=MAX($IC$19:IU$19),MIN((IV$19-MAX($IC$19:IU$19)),(IV$19-IU$19)),0)+IF($E59=IV$22,VLOOKUP($C59,Input!$A$8:$IA$39,MATCH(IV$21,Input!$A$6:$IA$6,0),FALSE),0)*IF(IV$18&gt;=MAX($IC$18:IU$18),MIN((IV$18-MAX($IC$18:IU$18)),(IV$18-IU$18)),0)</f>
        <v>0</v>
      </c>
      <c r="IW59" s="1">
        <f>+IF($E59=IW$22,VLOOKUP($C59,Input!$A$8:$IA$39,MATCH(IW$21,Input!$A$6:$IA$6,0),FALSE),0)*IF(IW$19&gt;=MAX($IC$19:IV$19),MIN((IW$19-MAX($IC$19:IV$19)),(IW$19-IV$19)),0)+IF($E59=IW$22,VLOOKUP($C59,Input!$A$8:$IA$39,MATCH(IW$21,Input!$A$6:$IA$6,0),FALSE),0)*IF(IW$18&gt;=MAX($IC$18:IV$18),MIN((IW$18-MAX($IC$18:IV$18)),(IW$18-IV$18)),0)</f>
        <v>0</v>
      </c>
      <c r="IX59" s="1">
        <f>+IF($E59=IX$22,VLOOKUP($C59,Input!$A$8:$IA$39,MATCH(IX$21,Input!$A$6:$IA$6,0),FALSE),0)*IF(IX$19&gt;=MAX($IC$19:IW$19),MIN((IX$19-MAX($IC$19:IW$19)),(IX$19-IW$19)),0)+IF($E59=IX$22,VLOOKUP($C59,Input!$A$8:$IA$39,MATCH(IX$21,Input!$A$6:$IA$6,0),FALSE),0)*IF(IX$18&gt;=MAX($IC$18:IW$18),MIN((IX$18-MAX($IC$18:IW$18)),(IX$18-IW$18)),0)</f>
        <v>0</v>
      </c>
      <c r="IY59" s="1">
        <f>+IF($E59=IY$22,VLOOKUP($C59,Input!$A$8:$IA$39,MATCH(IY$21,Input!$A$6:$IA$6,0),FALSE),0)*IF(IY$19&gt;=MAX($IC$19:IX$19),MIN((IY$19-MAX($IC$19:IX$19)),(IY$19-IX$19)),0)+IF($E59=IY$22,VLOOKUP($C59,Input!$A$8:$IA$39,MATCH(IY$21,Input!$A$6:$IA$6,0),FALSE),0)*IF(IY$18&gt;=MAX($IC$18:IX$18),MIN((IY$18-MAX($IC$18:IX$18)),(IY$18-IX$18)),0)</f>
        <v>0</v>
      </c>
      <c r="IZ59" s="1">
        <f>+IF($E59=IZ$22,VLOOKUP($C59,Input!$A$8:$IA$39,MATCH(IZ$21,Input!$A$6:$IA$6,0),FALSE),0)*IF(IZ$19&gt;=MAX($IC$19:IY$19),MIN((IZ$19-MAX($IC$19:IY$19)),(IZ$19-IY$19)),0)+IF($E59=IZ$22,VLOOKUP($C59,Input!$A$8:$IA$39,MATCH(IZ$21,Input!$A$6:$IA$6,0),FALSE),0)*IF(IZ$18&gt;=MAX($IC$18:IY$18),MIN((IZ$18-MAX($IC$18:IY$18)),(IZ$18-IY$18)),0)</f>
        <v>0</v>
      </c>
      <c r="JA59" s="1">
        <f>+IF($E59=JA$22,VLOOKUP($C59,Input!$A$8:$IA$39,MATCH(JA$21,Input!$A$6:$IA$6,0),FALSE),0)*IF(JA$19&gt;=MAX($IC$19:IZ$19),MIN((JA$19-MAX($IC$19:IZ$19)),(JA$19-IZ$19)),0)+IF($E59=JA$22,VLOOKUP($C59,Input!$A$8:$IA$39,MATCH(JA$21,Input!$A$6:$IA$6,0),FALSE),0)*IF(JA$18&gt;=MAX($IC$18:IZ$18),MIN((JA$18-MAX($IC$18:IZ$18)),(JA$18-IZ$18)),0)</f>
        <v>0</v>
      </c>
      <c r="JB59" s="1">
        <f>+IF($E59=JB$22,VLOOKUP($C59,Input!$A$8:$IA$39,MATCH(JB$21,Input!$A$6:$IA$6,0),FALSE),0)*IF(JB$19&gt;=MAX($IC$19:JA$19),MIN((JB$19-MAX($IC$19:JA$19)),(JB$19-JA$19)),0)+IF($E59=JB$22,VLOOKUP($C59,Input!$A$8:$IA$39,MATCH(JB$21,Input!$A$6:$IA$6,0),FALSE),0)*IF(JB$18&gt;=MAX($IC$18:JA$18),MIN((JB$18-MAX($IC$18:JA$18)),(JB$18-JA$18)),0)</f>
        <v>0</v>
      </c>
      <c r="JC59" s="1">
        <f>+IF($E59=JC$22,VLOOKUP($C59,Input!$A$8:$IA$39,MATCH(JC$21,Input!$A$6:$IA$6,0),FALSE),0)*IF(JC$19&gt;=MAX($IC$19:JB$19),MIN((JC$19-MAX($IC$19:JB$19)),(JC$19-JB$19)),0)+IF($E59=JC$22,VLOOKUP($C59,Input!$A$8:$IA$39,MATCH(JC$21,Input!$A$6:$IA$6,0),FALSE),0)*IF(JC$18&gt;=MAX($IC$18:JB$18),MIN((JC$18-MAX($IC$18:JB$18)),(JC$18-JB$18)),0)</f>
        <v>0</v>
      </c>
      <c r="JD59" s="1">
        <f>+IF($E59=JD$22,VLOOKUP($C59,Input!$A$8:$IA$39,MATCH(JD$21,Input!$A$6:$IA$6,0),FALSE),0)*IF(JD$19&gt;=MAX($IC$19:JC$19),MIN((JD$19-MAX($IC$19:JC$19)),(JD$19-JC$19)),0)+IF($E59=JD$22,VLOOKUP($C59,Input!$A$8:$IA$39,MATCH(JD$21,Input!$A$6:$IA$6,0),FALSE),0)*IF(JD$18&gt;=MAX($IC$18:JC$18),MIN((JD$18-MAX($IC$18:JC$18)),(JD$18-JC$18)),0)</f>
        <v>0</v>
      </c>
      <c r="JE59" s="1">
        <f>+IF($E59=JE$22,VLOOKUP($C59,Input!$A$8:$IA$39,MATCH(JE$21,Input!$A$6:$IA$6,0),FALSE),0)*IF(JE$19&gt;=MAX($IC$19:JD$19),MIN((JE$19-MAX($IC$19:JD$19)),(JE$19-JD$19)),0)+IF($E59=JE$22,VLOOKUP($C59,Input!$A$8:$IA$39,MATCH(JE$21,Input!$A$6:$IA$6,0),FALSE),0)*IF(JE$18&gt;=MAX($IC$18:JD$18),MIN((JE$18-MAX($IC$18:JD$18)),(JE$18-JD$18)),0)</f>
        <v>0</v>
      </c>
      <c r="JF59" s="1">
        <f>+IF($E59=JF$22,VLOOKUP($C59,Input!$A$8:$IA$39,MATCH(JF$21,Input!$A$6:$IA$6,0),FALSE),0)*IF(JF$19&gt;=MAX($IC$19:JE$19),MIN((JF$19-MAX($IC$19:JE$19)),(JF$19-JE$19)),0)+IF($E59=JF$22,VLOOKUP($C59,Input!$A$8:$IA$39,MATCH(JF$21,Input!$A$6:$IA$6,0),FALSE),0)*IF(JF$18&gt;=MAX($IC$18:JE$18),MIN((JF$18-MAX($IC$18:JE$18)),(JF$18-JE$18)),0)</f>
        <v>0</v>
      </c>
      <c r="JG59" s="1">
        <f>+IF($E59=JG$22,VLOOKUP($C59,Input!$A$8:$IA$39,MATCH(JG$21,Input!$A$6:$IA$6,0),FALSE),0)*IF(JG$19&gt;=MAX($IC$19:JF$19),MIN((JG$19-MAX($IC$19:JF$19)),(JG$19-JF$19)),0)+IF($E59=JG$22,VLOOKUP($C59,Input!$A$8:$IA$39,MATCH(JG$21,Input!$A$6:$IA$6,0),FALSE),0)*IF(JG$18&gt;=MAX($IC$18:JF$18),MIN((JG$18-MAX($IC$18:JF$18)),(JG$18-JF$18)),0)</f>
        <v>0</v>
      </c>
      <c r="JH59" s="1">
        <f>+IF($E59=JH$22,VLOOKUP($C59,Input!$A$8:$IA$39,MATCH(JH$21,Input!$A$6:$IA$6,0),FALSE),0)*IF(JH$19&gt;=MAX($IC$19:JG$19),MIN((JH$19-MAX($IC$19:JG$19)),(JH$19-JG$19)),0)+IF($E59=JH$22,VLOOKUP($C59,Input!$A$8:$IA$39,MATCH(JH$21,Input!$A$6:$IA$6,0),FALSE),0)*IF(JH$18&gt;=MAX($IC$18:JG$18),MIN((JH$18-MAX($IC$18:JG$18)),(JH$18-JG$18)),0)</f>
        <v>0</v>
      </c>
      <c r="JI59" s="1">
        <f>+IF($E59=JI$22,VLOOKUP($C59,Input!$A$8:$IA$39,MATCH(JI$21,Input!$A$6:$IA$6,0),FALSE),0)*IF(JI$19&gt;=MAX($IC$19:JH$19),MIN((JI$19-MAX($IC$19:JH$19)),(JI$19-JH$19)),0)+IF($E59=JI$22,VLOOKUP($C59,Input!$A$8:$IA$39,MATCH(JI$21,Input!$A$6:$IA$6,0),FALSE),0)*IF(JI$18&gt;=MAX($IC$18:JH$18),MIN((JI$18-MAX($IC$18:JH$18)),(JI$18-JH$18)),0)</f>
        <v>0</v>
      </c>
      <c r="JJ59" s="1">
        <f>+IF($E59=JJ$22,VLOOKUP($C59,Input!$A$8:$IA$39,MATCH(JJ$21,Input!$A$6:$IA$6,0),FALSE),0)*IF(JJ$19&gt;=MAX($IC$19:JI$19),MIN((JJ$19-MAX($IC$19:JI$19)),(JJ$19-JI$19)),0)+IF($E59=JJ$22,VLOOKUP($C59,Input!$A$8:$IA$39,MATCH(JJ$21,Input!$A$6:$IA$6,0),FALSE),0)*IF(JJ$18&gt;=MAX($IC$18:JI$18),MIN((JJ$18-MAX($IC$18:JI$18)),(JJ$18-JI$18)),0)</f>
        <v>0</v>
      </c>
      <c r="JK59" s="1">
        <f>+IF($E59=JK$22,VLOOKUP($C59,Input!$A$8:$IA$39,MATCH(JK$21,Input!$A$6:$IA$6,0),FALSE),0)*IF(JK$19&gt;=MAX($IC$19:JJ$19),MIN((JK$19-MAX($IC$19:JJ$19)),(JK$19-JJ$19)),0)+IF($E59=JK$22,VLOOKUP($C59,Input!$A$8:$IA$39,MATCH(JK$21,Input!$A$6:$IA$6,0),FALSE),0)*IF(JK$18&gt;=MAX($IC$18:JJ$18),MIN((JK$18-MAX($IC$18:JJ$18)),(JK$18-JJ$18)),0)</f>
        <v>0</v>
      </c>
      <c r="JL59" s="1">
        <f>+IF($E59=JL$22,VLOOKUP($C59,Input!$A$8:$IA$39,MATCH(JL$21,Input!$A$6:$IA$6,0),FALSE),0)*IF(JL$19&gt;=MAX($IC$19:JK$19),MIN((JL$19-MAX($IC$19:JK$19)),(JL$19-JK$19)),0)+IF($E59=JL$22,VLOOKUP($C59,Input!$A$8:$IA$39,MATCH(JL$21,Input!$A$6:$IA$6,0),FALSE),0)*IF(JL$18&gt;=MAX($IC$18:JK$18),MIN((JL$18-MAX($IC$18:JK$18)),(JL$18-JK$18)),0)</f>
        <v>0</v>
      </c>
      <c r="JN59" t="str">
        <f>+VLOOKUP($C59,Input!$A$8:$GZ$39,MATCH(JN$21,Input!$A$6:$GZ$6,0),FALSE)</f>
        <v>CNG Station Maint in fuel price</v>
      </c>
      <c r="JO59" s="1">
        <f>IF($E59+$I59+$D$7&lt;=JO$22,0,IF(JO$22-$D$7&gt;=$E59,VLOOKUP($C59,Input!$A$8:$GZ$39,MATCH(JO$21,Input!$A$6:$GZ$6,0),FALSE),0)*$F59/$G59)*$D59</f>
        <v>0</v>
      </c>
      <c r="JP59" s="1">
        <f>IF($E59+$I59+$D$7&lt;=JP$22,0,IF(JP$22-$D$7&gt;=$E59,VLOOKUP($C59,Input!$A$8:$GZ$39,MATCH(JP$21,Input!$A$6:$GZ$6,0),FALSE),0)*$F59/$G59)*$D59</f>
        <v>0</v>
      </c>
      <c r="JQ59" s="1">
        <f>IF($E59+$I59+$D$7&lt;=JQ$22,0,IF(JQ$22-$D$7&gt;=$E59,VLOOKUP($C59,Input!$A$8:$GZ$39,MATCH(JQ$21,Input!$A$6:$GZ$6,0),FALSE),0)*$F59/$G59)*$D59</f>
        <v>0</v>
      </c>
      <c r="JR59" s="1">
        <f>IF($E59+$I59+$D$7&lt;=JR$22,0,IF(JR$22-$D$7&gt;=$E59,VLOOKUP($C59,Input!$A$8:$GZ$39,MATCH(JR$21,Input!$A$6:$GZ$6,0),FALSE),0)*$F59/$G59)*$D59</f>
        <v>0</v>
      </c>
      <c r="JS59" s="1">
        <f>IF($E59+$I59+$D$7&lt;=JS$22,0,IF(JS$22-$D$7&gt;=$E59,VLOOKUP($C59,Input!$A$8:$GZ$39,MATCH(JS$21,Input!$A$6:$GZ$6,0),FALSE),0)*$F59/$G59)*$D59</f>
        <v>0</v>
      </c>
      <c r="JT59" s="1">
        <f>IF($E59+$I59+$D$7&lt;=JT$22,0,IF(JT$22-$D$7&gt;=$E59,VLOOKUP($C59,Input!$A$8:$GZ$39,MATCH(JT$21,Input!$A$6:$GZ$6,0),FALSE),0)*$F59/$G59)*$D59</f>
        <v>0</v>
      </c>
      <c r="JU59" s="1">
        <f>IF($E59+$I59+$D$7&lt;=JU$22,0,IF(JU$22-$D$7&gt;=$E59,VLOOKUP($C59,Input!$A$8:$GZ$39,MATCH(JU$21,Input!$A$6:$GZ$6,0),FALSE),0)*$F59/$G59)*$D59</f>
        <v>0</v>
      </c>
      <c r="JV59" s="1">
        <f>IF($E59+$I59+$D$7&lt;=JV$22,0,IF(JV$22-$D$7&gt;=$E59,VLOOKUP($C59,Input!$A$8:$GZ$39,MATCH(JV$21,Input!$A$6:$GZ$6,0),FALSE),0)*$F59/$G59)*$D59</f>
        <v>0</v>
      </c>
      <c r="JW59" s="1">
        <f>IF($E59+$I59+$D$7&lt;=JW$22,0,IF(JW$22-$D$7&gt;=$E59,VLOOKUP($C59,Input!$A$8:$GZ$39,MATCH(JW$21,Input!$A$6:$GZ$6,0),FALSE),0)*$F59/$G59)*$D59</f>
        <v>0</v>
      </c>
      <c r="JX59" s="1">
        <f>IF($E59+$I59+$D$7&lt;=JX$22,0,IF(JX$22-$D$7&gt;=$E59,VLOOKUP($C59,Input!$A$8:$GZ$39,MATCH(JX$21,Input!$A$6:$GZ$6,0),FALSE),0)*$F59/$G59)*$D59</f>
        <v>0</v>
      </c>
      <c r="JY59" s="1">
        <f>IF($E59+$I59+$D$7&lt;=JY$22,0,IF(JY$22-$D$7&gt;=$E59,VLOOKUP($C59,Input!$A$8:$GZ$39,MATCH(JY$21,Input!$A$6:$GZ$6,0),FALSE),0)*$F59/$G59)*$D59</f>
        <v>0</v>
      </c>
      <c r="JZ59" s="1">
        <f>IF($E59+$I59+$D$7&lt;=JZ$22,0,IF(JZ$22-$D$7&gt;=$E59,VLOOKUP($C59,Input!$A$8:$GZ$39,MATCH(JZ$21,Input!$A$6:$GZ$6,0),FALSE),0)*$F59/$G59)*$D59</f>
        <v>0</v>
      </c>
      <c r="KA59" s="1">
        <f>IF($E59+$I59+$D$7&lt;=KA$22,0,IF(KA$22-$D$7&gt;=$E59,VLOOKUP($C59,Input!$A$8:$GZ$39,MATCH(KA$21,Input!$A$6:$GZ$6,0),FALSE),0)*$F59/$G59)*$D59</f>
        <v>0</v>
      </c>
      <c r="KB59" s="1">
        <f>IF($E59+$I59+$D$7&lt;=KB$22,0,IF(KB$22-$D$7&gt;=$E59,VLOOKUP($C59,Input!$A$8:$GZ$39,MATCH(KB$21,Input!$A$6:$GZ$6,0),FALSE),0)*$F59/$G59)*$D59</f>
        <v>0</v>
      </c>
      <c r="KC59" s="1">
        <f>IF($E59+$I59+$D$7&lt;=KC$22,0,IF(KC$22-$D$7&gt;=$E59,VLOOKUP($C59,Input!$A$8:$GZ$39,MATCH(KC$21,Input!$A$6:$GZ$6,0),FALSE),0)*$F59/$G59)*$D59</f>
        <v>0</v>
      </c>
      <c r="KD59" s="1">
        <f>IF($E59+$I59+$D$7&lt;=KD$22,0,IF(KD$22-$D$7&gt;=$E59,VLOOKUP($C59,Input!$A$8:$GZ$39,MATCH(KD$21,Input!$A$6:$GZ$6,0),FALSE),0)*$F59/$G59)*$D59</f>
        <v>0</v>
      </c>
      <c r="KE59" s="1">
        <f>IF($E59+$I59+$D$7&lt;=KE$22,0,IF(KE$22-$D$7&gt;=$E59,VLOOKUP($C59,Input!$A$8:$GZ$39,MATCH(KE$21,Input!$A$6:$GZ$6,0),FALSE),0)*$F59/$G59)*$D59</f>
        <v>0</v>
      </c>
      <c r="KF59" s="1">
        <f>IF($E59+$I59+$D$7&lt;=KF$22,0,IF(KF$22-$D$7&gt;=$E59,VLOOKUP($C59,Input!$A$8:$GZ$39,MATCH(KF$21,Input!$A$6:$GZ$6,0),FALSE),0)*$F59/$G59)*$D59</f>
        <v>0</v>
      </c>
      <c r="KG59" s="1">
        <f>IF($E59+$I59+$D$7&lt;=KG$22,0,IF(KG$22-$D$7&gt;=$E59,VLOOKUP($C59,Input!$A$8:$GZ$39,MATCH(KG$21,Input!$A$6:$GZ$6,0),FALSE),0)*$F59/$G59)*$D59</f>
        <v>0</v>
      </c>
      <c r="KH59" s="1">
        <f>IF($E59+$I59+$D$7&lt;=KH$22,0,IF(KH$22-$D$7&gt;=$E59,VLOOKUP($C59,Input!$A$8:$GZ$39,MATCH(KH$21,Input!$A$6:$GZ$6,0),FALSE),0)*$F59/$G59)*$D59</f>
        <v>0</v>
      </c>
      <c r="KI59" s="1">
        <f>IF($E59+$I59+$D$7&lt;=KI$22,0,IF(KI$22-$D$7&gt;=$E59,VLOOKUP($C59,Input!$A$8:$GZ$39,MATCH(KI$21,Input!$A$6:$GZ$6,0),FALSE),0)*$F59/$G59)*$D59</f>
        <v>0</v>
      </c>
      <c r="KJ59" s="1">
        <f>IF($E59+$I59+$D$7&lt;=KJ$22,0,IF(KJ$22-$D$7&gt;=$E59,VLOOKUP($C59,Input!$A$8:$GZ$39,MATCH(KJ$21,Input!$A$6:$GZ$6,0),FALSE),0)*$F59/$G59)*$D59</f>
        <v>0</v>
      </c>
      <c r="KK59" s="1">
        <f>IF($E59+$I59+$D$7&lt;=KK$22,0,IF(KK$22-$D$7&gt;=$E59,VLOOKUP($C59,Input!$A$8:$GZ$39,MATCH(KK$21,Input!$A$6:$GZ$6,0),FALSE),0)*$F59/$G59)*$D59</f>
        <v>0</v>
      </c>
      <c r="KL59" s="1">
        <f>IF($E59+$I59+$D$7&lt;=KL$22,0,IF(KL$22-$D$7&gt;=$E59,VLOOKUP($C59,Input!$A$8:$GZ$39,MATCH(KL$21,Input!$A$6:$GZ$6,0),FALSE),0)*$F59/$G59)*$D59</f>
        <v>0</v>
      </c>
      <c r="KM59" s="1">
        <f>IF($E59+$I59+$D$7&lt;=KM$22,0,IF(KM$22-$D$7&gt;=$E59,VLOOKUP($C59,Input!$A$8:$GZ$39,MATCH(KM$21,Input!$A$6:$GZ$6,0),FALSE),0)*$F59/$G59)*$D59</f>
        <v>0</v>
      </c>
      <c r="KN59" s="1">
        <f>IF($E59+$I59+$D$7&lt;=KN$22,0,IF(KN$22-$D$7&gt;=$E59,VLOOKUP($C59,Input!$A$8:$GZ$39,MATCH(KN$21,Input!$A$6:$GZ$6,0),FALSE),0)*$F59/$G59)*$D59</f>
        <v>0</v>
      </c>
      <c r="KO59" s="1">
        <f>IF($E59+$I59+$D$7&lt;=KO$22,0,IF(KO$22-$D$7&gt;=$E59,VLOOKUP($C59,Input!$A$8:$GZ$39,MATCH(KO$21,Input!$A$6:$GZ$6,0),FALSE),0)*$F59/$G59)*$D59</f>
        <v>0</v>
      </c>
      <c r="KP59" s="1">
        <f>IF($E59+$I59+$D$7&lt;=KP$22,0,IF(KP$22-$D$7&gt;=$E59,VLOOKUP($C59,Input!$A$8:$GZ$39,MATCH(KP$21,Input!$A$6:$GZ$6,0),FALSE),0)*$F59/$G59)*$D59</f>
        <v>0</v>
      </c>
      <c r="KQ59" s="1">
        <f>IF($E59+$I59+$D$7&lt;=KQ$22,0,IF(KQ$22-$D$7&gt;=$E59,VLOOKUP($C59,Input!$A$8:$GZ$39,MATCH(KQ$21,Input!$A$6:$GZ$6,0),FALSE),0)*$F59/$G59)*$D59</f>
        <v>0</v>
      </c>
      <c r="KR59" s="1">
        <f>IF($E59+$I59+$D$7&lt;=KR$22,0,IF(KR$22-$D$7&gt;=$E59,VLOOKUP($C59,Input!$A$8:$GZ$39,MATCH(KR$21,Input!$A$6:$GZ$6,0),FALSE),0)*$F59/$G59)*$D59</f>
        <v>0</v>
      </c>
      <c r="KS59" s="1">
        <f>IF($E59+$I59+$D$7&lt;=KS$22,0,IF(KS$22-$D$7&gt;=$E59,VLOOKUP($C59,Input!$A$8:$GZ$39,MATCH(KS$21,Input!$A$6:$GZ$6,0),FALSE),0)*$F59/$G59)*$D59</f>
        <v>0</v>
      </c>
      <c r="KT59" s="1">
        <f>IF($E59+$I59+$D$7&lt;=KT$22,0,IF(KT$22-$D$7&gt;=$E59,VLOOKUP($C59,Input!$A$8:$GZ$39,MATCH(KT$21,Input!$A$6:$GZ$6,0),FALSE),0)*$F59/$G59)*$D59</f>
        <v>0</v>
      </c>
      <c r="KU59" s="1">
        <f>IF($E59+$I59+$D$7&lt;=KU$22,0,IF(KU$22-$D$7&gt;=$E59,VLOOKUP($C59,Input!$A$8:$GZ$39,MATCH(KU$21,Input!$A$6:$GZ$6,0),FALSE),0)*$F59/$G59)*$D59</f>
        <v>0</v>
      </c>
      <c r="KV59" s="1">
        <f>IF($E59+$I59+$D$7&lt;=KV$22,0,IF(KV$22-$D$7&gt;=$E59,VLOOKUP($C59,Input!$A$8:$GZ$39,MATCH(KV$21,Input!$A$6:$GZ$6,0),FALSE),0)*$F59/$G59)*$D59</f>
        <v>0</v>
      </c>
      <c r="KW59" s="1">
        <f>IF($E59+$I59+$D$7&lt;=KW$22,0,IF(KW$22-$D$7&gt;=$E59,VLOOKUP($C59,Input!$A$8:$GZ$39,MATCH(KW$21,Input!$A$6:$GZ$6,0),FALSE),0)*$F59/$G59)*$D59</f>
        <v>0</v>
      </c>
      <c r="KY59" t="str">
        <f>VLOOKUP($C59,Input!$A$8:$HV$39,MATCH(KY$21,Input!$A$6:$HV$6,0),FALSE)</f>
        <v xml:space="preserve">CNG (compressed and at pump, including station maintenance) </v>
      </c>
      <c r="KZ59" s="1">
        <f>IF($E59+$I59+$D$7&lt;=KZ$22,0,IF(KZ$22-$D$7&gt;=$E59,VLOOKUP($C59,Input!$A$8:$HV$39,MATCH(KZ$21,Input!$A$6:$HV$6,0),FALSE)/$G59*$F59,0))*$D59</f>
        <v>0</v>
      </c>
      <c r="LA59" s="1">
        <f>IF($E59+$I59+$D$7&lt;=LA$22,0,IF(LA$22-$D$7&gt;=$E59,VLOOKUP($C59,Input!$A$8:$HV$39,MATCH(LA$21,Input!$A$6:$HV$6,0),FALSE)/$G59*$F59,0))*$D59</f>
        <v>0</v>
      </c>
      <c r="LB59" s="1">
        <f>IF($E59+$I59+$D$7&lt;=LB$22,0,IF(LB$22-$D$7&gt;=$E59,VLOOKUP($C59,Input!$A$8:$HV$39,MATCH(LB$21,Input!$A$6:$HV$6,0),FALSE)/$G59*$F59,0))*$D59</f>
        <v>0</v>
      </c>
      <c r="LC59" s="1">
        <f>IF($E59+$I59+$D$7&lt;=LC$22,0,IF(LC$22-$D$7&gt;=$E59,VLOOKUP($C59,Input!$A$8:$HV$39,MATCH(LC$21,Input!$A$6:$HV$6,0),FALSE)/$G59*$F59,0))*$D59</f>
        <v>0</v>
      </c>
      <c r="LD59" s="1">
        <f>IF($E59+$I59+$D$7&lt;=LD$22,0,IF(LD$22-$D$7&gt;=$E59,VLOOKUP($C59,Input!$A$8:$HV$39,MATCH(LD$21,Input!$A$6:$HV$6,0),FALSE)/$G59*$F59,0))*$D59</f>
        <v>0</v>
      </c>
      <c r="LE59" s="1">
        <f>IF($E59+$I59+$D$7&lt;=LE$22,0,IF(LE$22-$D$7&gt;=$E59,VLOOKUP($C59,Input!$A$8:$HV$39,MATCH(LE$21,Input!$A$6:$HV$6,0),FALSE)/$G59*$F59,0))*$D59</f>
        <v>0</v>
      </c>
      <c r="LF59" s="1">
        <f>IF($E59+$I59+$D$7&lt;=LF$22,0,IF(LF$22-$D$7&gt;=$E59,VLOOKUP($C59,Input!$A$8:$HV$39,MATCH(LF$21,Input!$A$6:$HV$6,0),FALSE)/$G59*$F59,0))*$D59</f>
        <v>0</v>
      </c>
      <c r="LG59" s="1">
        <f>IF($E59+$I59+$D$7&lt;=LG$22,0,IF(LG$22-$D$7&gt;=$E59,VLOOKUP($C59,Input!$A$8:$HV$39,MATCH(LG$21,Input!$A$6:$HV$6,0),FALSE)/$G59*$F59,0))*$D59</f>
        <v>0</v>
      </c>
      <c r="LH59" s="1">
        <f>IF($E59+$I59+$D$7&lt;=LH$22,0,IF(LH$22-$D$7&gt;=$E59,VLOOKUP($C59,Input!$A$8:$HV$39,MATCH(LH$21,Input!$A$6:$HV$6,0),FALSE)/$G59*$F59,0))*$D59</f>
        <v>0</v>
      </c>
      <c r="LI59" s="1">
        <f>IF($E59+$I59+$D$7&lt;=LI$22,0,IF(LI$22-$D$7&gt;=$E59,VLOOKUP($C59,Input!$A$8:$HV$39,MATCH(LI$21,Input!$A$6:$HV$6,0),FALSE)/$G59*$F59,0))*$D59</f>
        <v>0</v>
      </c>
      <c r="LJ59" s="1">
        <f>IF($E59+$I59+$D$7&lt;=LJ$22,0,IF(LJ$22-$D$7&gt;=$E59,VLOOKUP($C59,Input!$A$8:$HV$39,MATCH(LJ$21,Input!$A$6:$HV$6,0),FALSE)/$G59*$F59,0))*$D59</f>
        <v>0</v>
      </c>
      <c r="LK59" s="1">
        <f>IF($E59+$I59+$D$7&lt;=LK$22,0,IF(LK$22-$D$7&gt;=$E59,VLOOKUP($C59,Input!$A$8:$HV$39,MATCH(LK$21,Input!$A$6:$HV$6,0),FALSE)/$G59*$F59,0))*$D59</f>
        <v>0</v>
      </c>
      <c r="LL59" s="1">
        <f>IF($E59+$I59+$D$7&lt;=LL$22,0,IF(LL$22-$D$7&gt;=$E59,VLOOKUP($C59,Input!$A$8:$HV$39,MATCH(LL$21,Input!$A$6:$HV$6,0),FALSE)/$G59*$F59,0))*$D59</f>
        <v>0</v>
      </c>
      <c r="LM59" s="1">
        <f>IF($E59+$I59+$D$7&lt;=LM$22,0,IF(LM$22-$D$7&gt;=$E59,VLOOKUP($C59,Input!$A$8:$HV$39,MATCH(LM$21,Input!$A$6:$HV$6,0),FALSE)/$G59*$F59,0))*$D59</f>
        <v>0</v>
      </c>
      <c r="LN59" s="1">
        <f>IF($E59+$I59+$D$7&lt;=LN$22,0,IF(LN$22-$D$7&gt;=$E59,VLOOKUP($C59,Input!$A$8:$HV$39,MATCH(LN$21,Input!$A$6:$HV$6,0),FALSE)/$G59*$F59,0))*$D59</f>
        <v>0</v>
      </c>
      <c r="LO59" s="1">
        <f>IF($E59+$I59+$D$7&lt;=LO$22,0,IF(LO$22-$D$7&gt;=$E59,VLOOKUP($C59,Input!$A$8:$HV$39,MATCH(LO$21,Input!$A$6:$HV$6,0),FALSE)/$G59*$F59,0))*$D59</f>
        <v>0</v>
      </c>
      <c r="LP59" s="1">
        <f>IF($E59+$I59+$D$7&lt;=LP$22,0,IF(LP$22-$D$7&gt;=$E59,VLOOKUP($C59,Input!$A$8:$HV$39,MATCH(LP$21,Input!$A$6:$HV$6,0),FALSE)/$G59*$F59,0))*$D59</f>
        <v>0</v>
      </c>
      <c r="LQ59" s="1">
        <f>IF($E59+$I59+$D$7&lt;=LQ$22,0,IF(LQ$22-$D$7&gt;=$E59,VLOOKUP($C59,Input!$A$8:$HV$39,MATCH(LQ$21,Input!$A$6:$HV$6,0),FALSE)/$G59*$F59,0))*$D59</f>
        <v>0</v>
      </c>
      <c r="LR59" s="1">
        <f>IF($E59+$I59+$D$7&lt;=LR$22,0,IF(LR$22-$D$7&gt;=$E59,VLOOKUP($C59,Input!$A$8:$HV$39,MATCH(LR$21,Input!$A$6:$HV$6,0),FALSE)/$G59*$F59,0))*$D59</f>
        <v>0</v>
      </c>
      <c r="LS59" s="1">
        <f>IF($E59+$I59+$D$7&lt;=LS$22,0,IF(LS$22-$D$7&gt;=$E59,VLOOKUP($C59,Input!$A$8:$HV$39,MATCH(LS$21,Input!$A$6:$HV$6,0),FALSE)/$G59*$F59,0))*$D59</f>
        <v>0</v>
      </c>
      <c r="LT59" s="1">
        <f>IF($E59+$I59+$D$7&lt;=LT$22,0,IF(LT$22-$D$7&gt;=$E59,VLOOKUP($C59,Input!$A$8:$HV$39,MATCH(LT$21,Input!$A$6:$HV$6,0),FALSE)/$G59*$F59,0))*$D59</f>
        <v>0</v>
      </c>
      <c r="LU59" s="1">
        <f>IF($E59+$I59+$D$7&lt;=LU$22,0,IF(LU$22-$D$7&gt;=$E59,VLOOKUP($C59,Input!$A$8:$HV$39,MATCH(LU$21,Input!$A$6:$HV$6,0),FALSE)/$G59*$F59,0))*$D59</f>
        <v>0</v>
      </c>
      <c r="LV59" s="1">
        <f>IF($E59+$I59+$D$7&lt;=LV$22,0,IF(LV$22-$D$7&gt;=$E59,VLOOKUP($C59,Input!$A$8:$HV$39,MATCH(LV$21,Input!$A$6:$HV$6,0),FALSE)/$G59*$F59,0))*$D59</f>
        <v>0</v>
      </c>
      <c r="LW59" s="1">
        <f>IF($E59+$I59+$D$7&lt;=LW$22,0,IF(LW$22-$D$7&gt;=$E59,VLOOKUP($C59,Input!$A$8:$HV$39,MATCH(LW$21,Input!$A$6:$HV$6,0),FALSE)/$G59*$F59,0))*$D59</f>
        <v>0</v>
      </c>
      <c r="LX59" s="1">
        <f>IF($E59+$I59+$D$7&lt;=LX$22,0,IF(LX$22-$D$7&gt;=$E59,VLOOKUP($C59,Input!$A$8:$HV$39,MATCH(LX$21,Input!$A$6:$HV$6,0),FALSE)/$G59*$F59,0))*$D59</f>
        <v>0</v>
      </c>
      <c r="LY59" s="1">
        <f>IF($E59+$I59+$D$7&lt;=LY$22,0,IF(LY$22-$D$7&gt;=$E59,VLOOKUP($C59,Input!$A$8:$HV$39,MATCH(LY$21,Input!$A$6:$HV$6,0),FALSE)/$G59*$F59,0))*$D59</f>
        <v>0</v>
      </c>
      <c r="LZ59" s="1">
        <f>IF($E59+$I59+$D$7&lt;=LZ$22,0,IF(LZ$22-$D$7&gt;=$E59,VLOOKUP($C59,Input!$A$8:$HV$39,MATCH(LZ$21,Input!$A$6:$HV$6,0),FALSE)/$G59*$F59,0))*$D59</f>
        <v>0</v>
      </c>
      <c r="MA59" s="1">
        <f>IF($E59+$I59+$D$7&lt;=MA$22,0,IF(MA$22-$D$7&gt;=$E59,VLOOKUP($C59,Input!$A$8:$HV$39,MATCH(MA$21,Input!$A$6:$HV$6,0),FALSE)/$G59*$F59,0))*$D59</f>
        <v>0</v>
      </c>
      <c r="MB59" s="1">
        <f>IF($E59+$I59+$D$7&lt;=MB$22,0,IF(MB$22-$D$7&gt;=$E59,VLOOKUP($C59,Input!$A$8:$HV$39,MATCH(MB$21,Input!$A$6:$HV$6,0),FALSE)/$G59*$F59,0))*$D59</f>
        <v>0</v>
      </c>
      <c r="MC59" s="1">
        <f>IF($E59+$I59+$D$7&lt;=MC$22,0,IF(MC$22-$D$7&gt;=$E59,VLOOKUP($C59,Input!$A$8:$HV$39,MATCH(MC$21,Input!$A$6:$HV$6,0),FALSE)/$G59*$F59,0))*$D59</f>
        <v>0</v>
      </c>
      <c r="MD59" s="1">
        <f>IF($E59+$I59+$D$7&lt;=MD$22,0,IF(MD$22-$D$7&gt;=$E59,VLOOKUP($C59,Input!$A$8:$HV$39,MATCH(MD$21,Input!$A$6:$HV$6,0),FALSE)/$G59*$F59,0))*$D59</f>
        <v>0</v>
      </c>
      <c r="ME59" s="1">
        <f>IF($E59+$I59+$D$7&lt;=ME$22,0,IF(ME$22-$D$7&gt;=$E59,VLOOKUP($C59,Input!$A$8:$HV$39,MATCH(ME$21,Input!$A$6:$HV$6,0),FALSE)/$G59*$F59,0))*$D59</f>
        <v>0</v>
      </c>
      <c r="MF59" s="1">
        <f>IF($E59+$I59+$D$7&lt;=MF$22,0,IF(MF$22-$D$7&gt;=$E59,VLOOKUP($C59,Input!$A$8:$HV$39,MATCH(MF$21,Input!$A$6:$HV$6,0),FALSE)/$G59*$F59,0))*$D59</f>
        <v>0</v>
      </c>
      <c r="MG59" s="1">
        <f>IF($E59+$I59+$D$7&lt;=MG$22,0,IF(MG$22-$D$7&gt;=$E59,VLOOKUP($C59,Input!$A$8:$HV$39,MATCH(MG$21,Input!$A$6:$HV$6,0),FALSE)/$G59*$F59,0))*$D59</f>
        <v>0</v>
      </c>
      <c r="MH59" s="1">
        <f>IF($E59+$I59+$D$7&lt;=MH$22,0,IF(MH$22-$D$7&gt;=$E59,VLOOKUP($C59,Input!$A$8:$HV$39,MATCH(MH$21,Input!$A$6:$HV$6,0),FALSE)/$G59*$F59,0))*$D59</f>
        <v>0</v>
      </c>
      <c r="MI59" s="1">
        <f>IF($E59+$I59+$D$7&lt;=MI$22,0,IF(MI$22-$D$7&gt;=$E59,VLOOKUP($C59,Input!$A$8:$HV$39,MATCH(MI$21,Input!$A$6:$HV$6,0),FALSE)/$G59*$F59,0))*$D59</f>
        <v>0</v>
      </c>
      <c r="MJ59" s="1">
        <f>IF($E59+$I59+$D$7&lt;=MJ$22,0,IF(MJ$22-$D$7&gt;=$E59,VLOOKUP($C59,Input!$A$8:$HV$39,MATCH(MJ$21,Input!$A$6:$HV$6,0),FALSE)/$G59*$F59,0))*$D59</f>
        <v>6235614.1157868989</v>
      </c>
      <c r="MK59" s="1">
        <f>IF($E59+$I59+$D$7&lt;=MK$22,0,IF(MK$22-$D$7&gt;=$E59,VLOOKUP($C59,Input!$A$8:$HV$39,MATCH(MK$21,Input!$A$6:$HV$6,0),FALSE)/$G59*$F59,0))*$D59</f>
        <v>6248674.3486202052</v>
      </c>
      <c r="ML59" s="1">
        <f>IF($E59+$I59+$D$7&lt;=ML$22,0,IF(ML$22-$D$7&gt;=$E59,VLOOKUP($C59,Input!$A$8:$HV$39,MATCH(ML$21,Input!$A$6:$HV$6,0),FALSE)/$G59*$F59,0))*$D59</f>
        <v>6250874.0315677188</v>
      </c>
      <c r="MM59" s="1">
        <f>IF($E59+$I59+$D$7&lt;=MM$22,0,IF(MM$22-$D$7&gt;=$E59,VLOOKUP($C59,Input!$A$8:$HV$39,MATCH(MM$21,Input!$A$6:$HV$6,0),FALSE)/$G59*$F59,0))*$D59</f>
        <v>6268422.2577007655</v>
      </c>
      <c r="MN59" s="1">
        <f>IF($E59+$I59+$D$7&lt;=MN$22,0,IF(MN$22-$D$7&gt;=$E59,VLOOKUP($C59,Input!$A$8:$HV$39,MATCH(MN$21,Input!$A$6:$HV$6,0),FALSE)/$G59*$F59,0))*$D59</f>
        <v>6278695.2407182809</v>
      </c>
      <c r="MO59" s="1">
        <f>IF($E59+$I59+$D$7&lt;=MO$22,0,IF(MO$22-$D$7&gt;=$E59,VLOOKUP($C59,Input!$A$8:$HV$39,MATCH(MO$21,Input!$A$6:$HV$6,0),FALSE)/$G59*$F59,0))*$D59</f>
        <v>6286769.3614123994</v>
      </c>
      <c r="MP59" s="1">
        <f>IF($E59+$I59+$D$7&lt;=MP$22,0,IF(MP$22-$D$7&gt;=$E59,VLOOKUP($C59,Input!$A$8:$HV$39,MATCH(MP$21,Input!$A$6:$HV$6,0),FALSE)/$G59*$F59,0))*$D59</f>
        <v>6316062.7702301256</v>
      </c>
      <c r="MQ59" s="1">
        <f>IF($E59+$I59+$D$7&lt;=MQ$22,0,IF(MQ$22-$D$7&gt;=$E59,VLOOKUP($C59,Input!$A$8:$HV$39,MATCH(MQ$21,Input!$A$6:$HV$6,0),FALSE)/$G59*$F59,0))*$D59</f>
        <v>6355220.4912547497</v>
      </c>
      <c r="MR59" s="1">
        <f>IF($E59+$I59+$D$7&lt;=MR$22,0,IF(MR$22-$D$7&gt;=$E59,VLOOKUP($C59,Input!$A$8:$HV$39,MATCH(MR$21,Input!$A$6:$HV$6,0),FALSE)/$G59*$F59,0))*$D59</f>
        <v>6402678.4149179179</v>
      </c>
      <c r="MS59" s="1">
        <f>IF($E59+$I59+$D$7&lt;=MS$22,0,IF(MS$22-$D$7&gt;=$E59,VLOOKUP($C59,Input!$A$8:$HV$39,MATCH(MS$21,Input!$A$6:$HV$6,0),FALSE)/$G59*$F59,0))*$D59</f>
        <v>6453724.5175357601</v>
      </c>
      <c r="MT59" s="1">
        <f>IF($E59+$I59+$D$7&lt;=MT$22,0,IF(MT$22-$D$7&gt;=$E59,VLOOKUP($C59,Input!$A$8:$HV$39,MATCH(MT$21,Input!$A$6:$HV$6,0),FALSE)/$G59*$F59,0))*$D59</f>
        <v>6490461.3974131476</v>
      </c>
      <c r="MU59" s="1">
        <f>IF($E59+$I59+$D$7&lt;=MU$22,0,IF(MU$22-$D$7&gt;=$E59,VLOOKUP($C59,Input!$A$8:$HV$39,MATCH(MU$21,Input!$A$6:$HV$6,0),FALSE)/$G59*$F59,0))*$D59</f>
        <v>6533264.3307686271</v>
      </c>
      <c r="MV59" s="1">
        <f>IF($E59+$I59+$D$7&lt;=MV$22,0,IF(MV$22-$D$7&gt;=$E59,VLOOKUP($C59,Input!$A$8:$HV$39,MATCH(MV$21,Input!$A$6:$HV$6,0),FALSE)/$G59*$F59,0))*$D59</f>
        <v>6608094.1718779113</v>
      </c>
      <c r="MW59" s="1">
        <f>IF($E59+$I59+$D$7&lt;=MW$22,0,IF(MW$22-$D$7&gt;=$E59,VLOOKUP($C59,Input!$A$8:$HV$39,MATCH(MW$21,Input!$A$6:$HV$6,0),FALSE)/$G59*$F59,0))*$D59</f>
        <v>6665820.1548138913</v>
      </c>
      <c r="MX59" s="1">
        <f>IF($E59+$I59+$D$7&lt;=MX$22,0,IF(MX$22-$D$7&gt;=$E59,VLOOKUP($C59,Input!$A$8:$HV$39,MATCH(MX$21,Input!$A$6:$HV$6,0),FALSE)/$G59*$F59,0))*$D59</f>
        <v>0</v>
      </c>
      <c r="MZ59" t="str">
        <f>VLOOKUP($C59,Input!$A$8:$HV$39,MATCH(MZ$21,Input!$A$6:$HV$6,0),FALSE)</f>
        <v>Fossil CNG LCFS Credit ($/DGE)</v>
      </c>
      <c r="NA59" s="1">
        <f>IF($E59+$I59+$D$7&lt;=NA$22,0,IF(NA$22-$D$7&gt;=$E59,-VLOOKUP($C59,Input!$A$8:$HV$39,MATCH(NA$21,Input!$A$6:$HV$6,0),FALSE)/$G59*$F59,0))*$D59*$G$4/100</f>
        <v>0</v>
      </c>
      <c r="NB59" s="1">
        <f>IF($E59+$I59+$D$7&lt;=NB$22,0,IF(NB$22-$D$7&gt;=$E59,-VLOOKUP($C59,Input!$A$8:$HV$39,MATCH(NB$21,Input!$A$6:$HV$6,0),FALSE)/$G59*$F59,0))*$D59*$G$4/100</f>
        <v>0</v>
      </c>
      <c r="NC59" s="1">
        <f>IF($E59+$I59+$D$7&lt;=NC$22,0,IF(NC$22-$D$7&gt;=$E59,-VLOOKUP($C59,Input!$A$8:$HV$39,MATCH(NC$21,Input!$A$6:$HV$6,0),FALSE)/$G59*$F59,0))*$D59*$G$4/100</f>
        <v>0</v>
      </c>
      <c r="ND59" s="1">
        <f>IF($E59+$I59+$D$7&lt;=ND$22,0,IF(ND$22-$D$7&gt;=$E59,-VLOOKUP($C59,Input!$A$8:$HV$39,MATCH(ND$21,Input!$A$6:$HV$6,0),FALSE)/$G59*$F59,0))*$D59*$G$4/100</f>
        <v>0</v>
      </c>
      <c r="NE59" s="1">
        <f>IF($E59+$I59+$D$7&lt;=NE$22,0,IF(NE$22-$D$7&gt;=$E59,-VLOOKUP($C59,Input!$A$8:$HV$39,MATCH(NE$21,Input!$A$6:$HV$6,0),FALSE)/$G59*$F59,0))*$D59*$G$4/100</f>
        <v>0</v>
      </c>
      <c r="NF59" s="1">
        <f>IF($E59+$I59+$D$7&lt;=NF$22,0,IF(NF$22-$D$7&gt;=$E59,-VLOOKUP($C59,Input!$A$8:$HV$39,MATCH(NF$21,Input!$A$6:$HV$6,0),FALSE)/$G59*$F59,0))*$D59*$G$4/100</f>
        <v>0</v>
      </c>
      <c r="NG59" s="1">
        <f>IF($E59+$I59+$D$7&lt;=NG$22,0,IF(NG$22-$D$7&gt;=$E59,-VLOOKUP($C59,Input!$A$8:$HV$39,MATCH(NG$21,Input!$A$6:$HV$6,0),FALSE)/$G59*$F59,0))*$D59*$G$4/100</f>
        <v>0</v>
      </c>
      <c r="NH59" s="1">
        <f>IF($E59+$I59+$D$7&lt;=NH$22,0,IF(NH$22-$D$7&gt;=$E59,-VLOOKUP($C59,Input!$A$8:$HV$39,MATCH(NH$21,Input!$A$6:$HV$6,0),FALSE)/$G59*$F59,0))*$D59*$G$4/100</f>
        <v>0</v>
      </c>
      <c r="NI59" s="1">
        <f>IF($E59+$I59+$D$7&lt;=NI$22,0,IF(NI$22-$D$7&gt;=$E59,-VLOOKUP($C59,Input!$A$8:$HV$39,MATCH(NI$21,Input!$A$6:$HV$6,0),FALSE)/$G59*$F59,0))*$D59*$G$4/100</f>
        <v>0</v>
      </c>
      <c r="NJ59" s="1">
        <f>IF($E59+$I59+$D$7&lt;=NJ$22,0,IF(NJ$22-$D$7&gt;=$E59,-VLOOKUP($C59,Input!$A$8:$HV$39,MATCH(NJ$21,Input!$A$6:$HV$6,0),FALSE)/$G59*$F59,0))*$D59*$G$4/100</f>
        <v>0</v>
      </c>
      <c r="NK59" s="1">
        <f>IF($E59+$I59+$D$7&lt;=NK$22,0,IF(NK$22-$D$7&gt;=$E59,-VLOOKUP($C59,Input!$A$8:$HV$39,MATCH(NK$21,Input!$A$6:$HV$6,0),FALSE)/$G59*$F59,0))*$D59*$G$4/100</f>
        <v>0</v>
      </c>
      <c r="NL59" s="1">
        <f>IF($E59+$I59+$D$7&lt;=NL$22,0,IF(NL$22-$D$7&gt;=$E59,-VLOOKUP($C59,Input!$A$8:$HV$39,MATCH(NL$21,Input!$A$6:$HV$6,0),FALSE)/$G59*$F59,0))*$D59*$G$4/100</f>
        <v>0</v>
      </c>
      <c r="NM59" s="1">
        <f>IF($E59+$I59+$D$7&lt;=NM$22,0,IF(NM$22-$D$7&gt;=$E59,-VLOOKUP($C59,Input!$A$8:$HV$39,MATCH(NM$21,Input!$A$6:$HV$6,0),FALSE)/$G59*$F59,0))*$D59*$G$4/100</f>
        <v>0</v>
      </c>
      <c r="NN59" s="1">
        <f>IF($E59+$I59+$D$7&lt;=NN$22,0,IF(NN$22-$D$7&gt;=$E59,-VLOOKUP($C59,Input!$A$8:$HV$39,MATCH(NN$21,Input!$A$6:$HV$6,0),FALSE)/$G59*$F59,0))*$D59*$G$4/100</f>
        <v>0</v>
      </c>
      <c r="NO59" s="1">
        <f>IF($E59+$I59+$D$7&lt;=NO$22,0,IF(NO$22-$D$7&gt;=$E59,-VLOOKUP($C59,Input!$A$8:$HV$39,MATCH(NO$21,Input!$A$6:$HV$6,0),FALSE)/$G59*$F59,0))*$D59*$G$4/100</f>
        <v>0</v>
      </c>
      <c r="NP59" s="1">
        <f>IF($E59+$I59+$D$7&lt;=NP$22,0,IF(NP$22-$D$7&gt;=$E59,-VLOOKUP($C59,Input!$A$8:$HV$39,MATCH(NP$21,Input!$A$6:$HV$6,0),FALSE)/$G59*$F59,0))*$D59*$G$4/100</f>
        <v>0</v>
      </c>
      <c r="NQ59" s="1">
        <f>IF($E59+$I59+$D$7&lt;=NQ$22,0,IF(NQ$22-$D$7&gt;=$E59,-VLOOKUP($C59,Input!$A$8:$HV$39,MATCH(NQ$21,Input!$A$6:$HV$6,0),FALSE)/$G59*$F59,0))*$D59*$G$4/100</f>
        <v>0</v>
      </c>
      <c r="NR59" s="1">
        <f>IF($E59+$I59+$D$7&lt;=NR$22,0,IF(NR$22-$D$7&gt;=$E59,-VLOOKUP($C59,Input!$A$8:$HV$39,MATCH(NR$21,Input!$A$6:$HV$6,0),FALSE)/$G59*$F59,0))*$D59*$G$4/100</f>
        <v>0</v>
      </c>
      <c r="NS59" s="1">
        <f>IF($E59+$I59+$D$7&lt;=NS$22,0,IF(NS$22-$D$7&gt;=$E59,-VLOOKUP($C59,Input!$A$8:$HV$39,MATCH(NS$21,Input!$A$6:$HV$6,0),FALSE)/$G59*$F59,0))*$D59*$G$4/100</f>
        <v>0</v>
      </c>
      <c r="NT59" s="1">
        <f>IF($E59+$I59+$D$7&lt;=NT$22,0,IF(NT$22-$D$7&gt;=$E59,-VLOOKUP($C59,Input!$A$8:$HV$39,MATCH(NT$21,Input!$A$6:$HV$6,0),FALSE)/$G59*$F59,0))*$D59*$G$4/100</f>
        <v>0</v>
      </c>
      <c r="NU59" s="1">
        <f>IF($E59+$I59+$D$7&lt;=NU$22,0,IF(NU$22-$D$7&gt;=$E59,-VLOOKUP($C59,Input!$A$8:$HV$39,MATCH(NU$21,Input!$A$6:$HV$6,0),FALSE)/$G59*$F59,0))*$D59*$G$4/100</f>
        <v>-200214.46243298994</v>
      </c>
      <c r="NV59" s="1">
        <f>IF($E59+$I59+$D$7&lt;=NV$22,0,IF(NV$22-$D$7&gt;=$E59,-VLOOKUP($C59,Input!$A$8:$HV$39,MATCH(NV$21,Input!$A$6:$HV$6,0),FALSE)/$G59*$F59,0))*$D59*$G$4/100</f>
        <v>-200214.46243298994</v>
      </c>
      <c r="NW59" s="1">
        <f>IF($E59+$I59+$D$7&lt;=NW$22,0,IF(NW$22-$D$7&gt;=$E59,-VLOOKUP($C59,Input!$A$8:$HV$39,MATCH(NW$21,Input!$A$6:$HV$6,0),FALSE)/$G59*$F59,0))*$D59*$G$4/100</f>
        <v>-200214.46243298994</v>
      </c>
      <c r="NX59" s="1">
        <f>IF($E59+$I59+$D$7&lt;=NX$22,0,IF(NX$22-$D$7&gt;=$E59,-VLOOKUP($C59,Input!$A$8:$HV$39,MATCH(NX$21,Input!$A$6:$HV$6,0),FALSE)/$G59*$F59,0))*$D59*$G$4/100</f>
        <v>-200214.46243298994</v>
      </c>
      <c r="NY59" s="1">
        <f>IF($E59+$I59+$D$7&lt;=NY$22,0,IF(NY$22-$D$7&gt;=$E59,-VLOOKUP($C59,Input!$A$8:$HV$39,MATCH(NY$21,Input!$A$6:$HV$6,0),FALSE)/$G59*$F59,0))*$D59*$G$4/100</f>
        <v>-200214.46243298994</v>
      </c>
      <c r="NZ59" s="1">
        <f>IF($E59+$I59+$D$7&lt;=NZ$22,0,IF(NZ$22-$D$7&gt;=$E59,-VLOOKUP($C59,Input!$A$8:$HV$39,MATCH(NZ$21,Input!$A$6:$HV$6,0),FALSE)/$G59*$F59,0))*$D59*$G$4/100</f>
        <v>-200214.46243298994</v>
      </c>
      <c r="OA59" s="1">
        <f>IF($E59+$I59+$D$7&lt;=OA$22,0,IF(OA$22-$D$7&gt;=$E59,-VLOOKUP($C59,Input!$A$8:$HV$39,MATCH(OA$21,Input!$A$6:$HV$6,0),FALSE)/$G59*$F59,0))*$D59*$G$4/100</f>
        <v>-200214.46243298994</v>
      </c>
      <c r="OB59" s="1">
        <f>IF($E59+$I59+$D$7&lt;=OB$22,0,IF(OB$22-$D$7&gt;=$E59,-VLOOKUP($C59,Input!$A$8:$HV$39,MATCH(OB$21,Input!$A$6:$HV$6,0),FALSE)/$G59*$F59,0))*$D59*$G$4/100</f>
        <v>-200214.46243298994</v>
      </c>
      <c r="OC59" s="1">
        <f>IF($E59+$I59+$D$7&lt;=OC$22,0,IF(OC$22-$D$7&gt;=$E59,-VLOOKUP($C59,Input!$A$8:$HV$39,MATCH(OC$21,Input!$A$6:$HV$6,0),FALSE)/$G59*$F59,0))*$D59*$G$4/100</f>
        <v>-200214.46243298994</v>
      </c>
      <c r="OD59" s="1">
        <f>IF($E59+$I59+$D$7&lt;=OD$22,0,IF(OD$22-$D$7&gt;=$E59,-VLOOKUP($C59,Input!$A$8:$HV$39,MATCH(OD$21,Input!$A$6:$HV$6,0),FALSE)/$G59*$F59,0))*$D59*$G$4/100</f>
        <v>-200214.46243298994</v>
      </c>
      <c r="OE59" s="1">
        <f>IF($E59+$I59+$D$7&lt;=OE$22,0,IF(OE$22-$D$7&gt;=$E59,-VLOOKUP($C59,Input!$A$8:$HV$39,MATCH(OE$21,Input!$A$6:$HV$6,0),FALSE)/$G59*$F59,0))*$D59*$G$4/100</f>
        <v>-200214.46243298994</v>
      </c>
      <c r="OF59" s="1">
        <f>IF($E59+$I59+$D$7&lt;=OF$22,0,IF(OF$22-$D$7&gt;=$E59,-VLOOKUP($C59,Input!$A$8:$HV$39,MATCH(OF$21,Input!$A$6:$HV$6,0),FALSE)/$G59*$F59,0))*$D59*$G$4/100</f>
        <v>-200214.46243298994</v>
      </c>
      <c r="OG59" s="1">
        <f>IF($E59+$I59+$D$7&lt;=OG$22,0,IF(OG$22-$D$7&gt;=$E59,-VLOOKUP($C59,Input!$A$8:$HV$39,MATCH(OG$21,Input!$A$6:$HV$6,0),FALSE)/$G59*$F59,0))*$D59*$G$4/100</f>
        <v>-200214.46243298994</v>
      </c>
      <c r="OH59" s="1">
        <f>IF($E59+$I59+$D$7&lt;=OH$22,0,IF(OH$22-$D$7&gt;=$E59,-VLOOKUP($C59,Input!$A$8:$HV$39,MATCH(OH$21,Input!$A$6:$HV$6,0),FALSE)/$G59*$F59,0))*$D59*$G$4/100</f>
        <v>-200214.46243298994</v>
      </c>
      <c r="OI59" s="1">
        <f>IF($E59+$I59+$D$7&lt;=OI$22,0,IF(OI$22-$D$7&gt;=$E59,-VLOOKUP($C59,Input!$A$8:$HV$39,MATCH(OI$21,Input!$A$6:$HV$6,0),FALSE)/$G59*$F59,0))*$D59*$G$4/100</f>
        <v>0</v>
      </c>
      <c r="OK59" t="str">
        <f>VLOOKUP($C59,Input!$A$8:$HW$39,MATCH(OK$21,Input!$A$6:$HW$6,0),FALSE)</f>
        <v>NA</v>
      </c>
      <c r="OL59" s="1">
        <f>IF($E59+$I59+$D$7&lt;=OL$22,0,IF(OL$22-$D$7&gt;=$E59,IF(COUNTIF($KZ59:LP59,"&gt;0")&gt;0,VLOOKUP($C59,Input!$A$8:$HV$21,MATCH($OK$21+COUNTIF($KZ59:LP59,"&gt;0"),Input!$A$6:$HV$6,0),FALSE),0),0))*$D59</f>
        <v>0</v>
      </c>
      <c r="OM59" s="1">
        <f>IF($E59+$I59+$D$7&lt;=OM$22,0,IF(OM$22-$D$7&gt;=$E59,IF(COUNTIF($KZ59:LQ59,"&gt;0")&gt;0,VLOOKUP($C59,Input!$A$8:$HV$21,MATCH($OK$21+COUNTIF($KZ59:LQ59,"&gt;0"),Input!$A$6:$HV$6,0),FALSE),0),0))*$D59</f>
        <v>0</v>
      </c>
      <c r="ON59" s="1">
        <f>IF($E59+$I59+$D$7&lt;=ON$22,0,IF(ON$22-$D$7&gt;=$E59,IF(COUNTIF($KZ59:LR59,"&gt;0")&gt;0,VLOOKUP($C59,Input!$A$8:$HV$21,MATCH($OK$21+COUNTIF($KZ59:LR59,"&gt;0"),Input!$A$6:$HV$6,0),FALSE),0),0))*$D59</f>
        <v>0</v>
      </c>
      <c r="OO59" s="1">
        <f>IF($E59+$I59+$D$7&lt;=OO$22,0,IF(OO$22-$D$7&gt;=$E59,IF(COUNTIF($KZ59:LS59,"&gt;0")&gt;0,VLOOKUP($C59,Input!$A$8:$HV$21,MATCH($OK$21+COUNTIF($KZ59:LS59,"&gt;0"),Input!$A$6:$HV$6,0),FALSE),0),0))*$D59</f>
        <v>0</v>
      </c>
      <c r="OP59" s="1">
        <f>IF($E59+$I59+$D$7&lt;=OP$22,0,IF(OP$22-$D$7&gt;=$E59,IF(COUNTIF($KZ59:LT59,"&gt;0")&gt;0,VLOOKUP($C59,Input!$A$8:$HV$21,MATCH($OK$21+COUNTIF($KZ59:LT59,"&gt;0"),Input!$A$6:$HV$6,0),FALSE),0),0))*$D59</f>
        <v>0</v>
      </c>
      <c r="OQ59" s="1">
        <f>IF($E59+$I59+$D$7&lt;=OQ$22,0,IF(OQ$22-$D$7&gt;=$E59,IF(COUNTIF($KZ59:LU59,"&gt;0")&gt;0,VLOOKUP($C59,Input!$A$8:$HV$21,MATCH($OK$21+COUNTIF($KZ59:LU59,"&gt;0"),Input!$A$6:$HV$6,0),FALSE),0),0))*$D59</f>
        <v>0</v>
      </c>
      <c r="OR59" s="1">
        <f>IF($E59+$I59+$D$7&lt;=OR$22,0,IF(OR$22-$D$7&gt;=$E59,IF(COUNTIF($KZ59:LV59,"&gt;0")&gt;0,VLOOKUP($C59,Input!$A$8:$HV$21,MATCH($OK$21+COUNTIF($KZ59:LV59,"&gt;0"),Input!$A$6:$HV$6,0),FALSE),0),0))*$D59</f>
        <v>0</v>
      </c>
      <c r="OS59" s="1">
        <f>IF($E59+$I59+$D$7&lt;=OS$22,0,IF(OS$22-$D$7&gt;=$E59,IF(COUNTIF($KZ59:LW59,"&gt;0")&gt;0,VLOOKUP($C59,Input!$A$8:$HV$21,MATCH($OK$21+COUNTIF($KZ59:LW59,"&gt;0"),Input!$A$6:$HV$6,0),FALSE),0),0))*$D59</f>
        <v>0</v>
      </c>
      <c r="OT59" s="1">
        <f>IF($E59+$I59+$D$7&lt;=OT$22,0,IF(OT$22-$D$7&gt;=$E59,IF(COUNTIF($KZ59:LX59,"&gt;0")&gt;0,VLOOKUP($C59,Input!$A$8:$HV$21,MATCH($OK$21+COUNTIF($KZ59:LX59,"&gt;0"),Input!$A$6:$HV$6,0),FALSE),0),0))*$D59</f>
        <v>0</v>
      </c>
      <c r="OU59" s="1">
        <f>IF($E59+$I59+$D$7&lt;=OU$22,0,IF(OU$22-$D$7&gt;=$E59,IF(COUNTIF($KZ59:LY59,"&gt;0")&gt;0,VLOOKUP($C59,Input!$A$8:$HV$21,MATCH($OK$21+COUNTIF($KZ59:LY59,"&gt;0"),Input!$A$6:$HV$6,0),FALSE),0),0))*$D59</f>
        <v>0</v>
      </c>
      <c r="OV59" s="1">
        <f>IF($E59+$I59+$D$7&lt;=OV$22,0,IF(OV$22-$D$7&gt;=$E59,IF(COUNTIF($KZ59:LZ59,"&gt;0")&gt;0,VLOOKUP($C59,Input!$A$8:$HV$21,MATCH($OK$21+COUNTIF($KZ59:LZ59,"&gt;0"),Input!$A$6:$HV$6,0),FALSE),0),0))*$D59</f>
        <v>0</v>
      </c>
      <c r="OW59" s="1">
        <f>IF($E59+$I59+$D$7&lt;=OW$22,0,IF(OW$22-$D$7&gt;=$E59,IF(COUNTIF($KZ59:MA59,"&gt;0")&gt;0,VLOOKUP($C59,Input!$A$8:$HV$21,MATCH($OK$21+COUNTIF($KZ59:MA59,"&gt;0"),Input!$A$6:$HV$6,0),FALSE),0),0))*$D59</f>
        <v>0</v>
      </c>
      <c r="OX59" s="1">
        <f>IF($E59+$I59+$D$7&lt;=OX$22,0,IF(OX$22-$D$7&gt;=$E59,IF(COUNTIF($KZ59:MB59,"&gt;0")&gt;0,VLOOKUP($C59,Input!$A$8:$HV$21,MATCH($OK$21+COUNTIF($KZ59:MB59,"&gt;0"),Input!$A$6:$HV$6,0),FALSE),0),0))*$D59</f>
        <v>0</v>
      </c>
      <c r="OY59" s="1">
        <f>IF($E59+$I59+$D$7&lt;=OY$22,0,IF(OY$22-$D$7&gt;=$E59,IF(COUNTIF($KZ59:MC59,"&gt;0")&gt;0,VLOOKUP($C59,Input!$A$8:$HV$21,MATCH($OK$21+COUNTIF($KZ59:MC59,"&gt;0"),Input!$A$6:$HV$6,0),FALSE),0),0))*$D59</f>
        <v>0</v>
      </c>
      <c r="OZ59" s="1">
        <f>IF($E59+$I59+$D$7&lt;=OZ$22,0,IF(OZ$22-$D$7&gt;=$E59,IF(COUNTIF($KZ59:MD59,"&gt;0")&gt;0,VLOOKUP($C59,Input!$A$8:$HV$21,MATCH($OK$21+COUNTIF($KZ59:MD59,"&gt;0"),Input!$A$6:$HV$6,0),FALSE),0),0))*$D59</f>
        <v>0</v>
      </c>
      <c r="PA59" s="1">
        <f>IF($E59+$I59+$D$7&lt;=PA$22,0,IF(PA$22-$D$7&gt;=$E59,IF(COUNTIF($KZ59:ME59,"&gt;0")&gt;0,VLOOKUP($C59,Input!$A$8:$HV$21,MATCH($OK$21+COUNTIF($KZ59:ME59,"&gt;0"),Input!$A$6:$HV$6,0),FALSE),0),0))*$D59</f>
        <v>0</v>
      </c>
      <c r="PB59" s="1">
        <f>IF($E59+$I59+$D$7&lt;=PB$22,0,IF(PB$22-$D$7&gt;=$E59,IF(COUNTIF($KZ59:MF59,"&gt;0")&gt;0,VLOOKUP($C59,Input!$A$8:$HV$21,MATCH($OK$21+COUNTIF($KZ59:MF59,"&gt;0"),Input!$A$6:$HV$6,0),FALSE),0),0))*$D59</f>
        <v>0</v>
      </c>
      <c r="PC59" s="1">
        <f>IF($E59+$I59+$D$7&lt;=PC$22,0,IF(PC$22-$D$7&gt;=$E59,IF(COUNTIF($KZ59:MG59,"&gt;0")&gt;0,VLOOKUP($C59,Input!$A$8:$HV$21,MATCH($OK$21+COUNTIF($KZ59:MG59,"&gt;0"),Input!$A$6:$HV$6,0),FALSE),0),0))*$D59</f>
        <v>0</v>
      </c>
      <c r="PD59" s="1">
        <f>IF($E59+$I59+$D$7&lt;=PD$22,0,IF(PD$22-$D$7&gt;=$E59,IF(COUNTIF($KZ59:MH59,"&gt;0")&gt;0,VLOOKUP($C59,Input!$A$8:$HV$21,MATCH($OK$21+COUNTIF($KZ59:MH59,"&gt;0"),Input!$A$6:$HV$6,0),FALSE),0),0))*$D59</f>
        <v>0</v>
      </c>
      <c r="PE59" s="1">
        <f>IF($E59+$I59+$D$7&lt;=PE$22,0,IF(PE$22-$D$7&gt;=$E59,IF(COUNTIF($KZ59:MI59,"&gt;0")&gt;0,VLOOKUP($C59,Input!$A$8:$HV$21,MATCH($OK$21+COUNTIF($KZ59:MI59,"&gt;0"),Input!$A$6:$HV$6,0),FALSE),0),0))*$D59</f>
        <v>0</v>
      </c>
      <c r="PF59" s="1">
        <f>IF($E59+$I59+$D$7&lt;=PF$22,0,IF(PF$22-$D$7&gt;=$E59,IF(COUNTIF($KZ59:MJ59,"&gt;0")&gt;0,VLOOKUP($C59,Input!$A$8:$HV$21,MATCH($OK$21+COUNTIF($KZ59:MJ59,"&gt;0"),Input!$A$6:$HV$6,0),FALSE),0),0))*$D59</f>
        <v>0</v>
      </c>
      <c r="PG59" s="1">
        <f>IF($E59+$I59+$D$7&lt;=PG$22,0,IF(PG$22-$D$7&gt;=$E59,IF(COUNTIF($KZ59:MK59,"&gt;0")&gt;0,VLOOKUP($C59,Input!$A$8:$HV$21,MATCH($OK$21+COUNTIF($KZ59:MK59,"&gt;0"),Input!$A$6:$HV$6,0),FALSE),0),0))*$D59</f>
        <v>0</v>
      </c>
      <c r="PH59" s="1">
        <f>IF($E59+$I59+$D$7&lt;=PH$22,0,IF(PH$22-$D$7&gt;=$E59,IF(COUNTIF($KZ59:ML59,"&gt;0")&gt;0,VLOOKUP($C59,Input!$A$8:$HV$21,MATCH($OK$21+COUNTIF($KZ59:ML59,"&gt;0"),Input!$A$6:$HV$6,0),FALSE),0),0))*$D59</f>
        <v>0</v>
      </c>
      <c r="PI59" s="1">
        <f>IF($E59+$I59+$D$7&lt;=PI$22,0,IF(PI$22-$D$7&gt;=$E59,IF(COUNTIF($KZ59:MM59,"&gt;0")&gt;0,VLOOKUP($C59,Input!$A$8:$HV$21,MATCH($OK$21+COUNTIF($KZ59:MM59,"&gt;0"),Input!$A$6:$HV$6,0),FALSE),0),0))*$D59</f>
        <v>0</v>
      </c>
      <c r="PJ59" s="1">
        <f>IF($E59+$I59+$D$7&lt;=PJ$22,0,IF(PJ$22-$D$7&gt;=$E59,IF(COUNTIF($KZ59:MN59,"&gt;0")&gt;0,VLOOKUP($C59,Input!$A$8:$HV$21,MATCH($OK$21+COUNTIF($KZ59:MN59,"&gt;0"),Input!$A$6:$HV$6,0),FALSE),0),0))*$D59</f>
        <v>0</v>
      </c>
      <c r="PK59" s="1">
        <f>IF($E59+$I59+$D$7&lt;=PK$22,0,IF(PK$22-$D$7&gt;=$E59,IF(COUNTIF($KZ59:MO59,"&gt;0")&gt;0,VLOOKUP($C59,Input!$A$8:$HV$21,MATCH($OK$21+COUNTIF($KZ59:MO59,"&gt;0"),Input!$A$6:$HV$6,0),FALSE),0),0))*$D59</f>
        <v>0</v>
      </c>
      <c r="PL59" s="1">
        <f>IF($E59+$I59+$D$7&lt;=PL$22,0,IF(PL$22-$D$7&gt;=$E59,IF(COUNTIF($KZ59:MP59,"&gt;0")&gt;0,VLOOKUP($C59,Input!$A$8:$HV$21,MATCH($OK$21+COUNTIF($KZ59:MP59,"&gt;0"),Input!$A$6:$HV$6,0),FALSE),0),0))*$D59</f>
        <v>0</v>
      </c>
      <c r="PM59" s="1">
        <f>IF($E59+$I59+$D$7&lt;=PM$22,0,IF(PM$22-$D$7&gt;=$E59,IF(COUNTIF($KZ59:MQ59,"&gt;0")&gt;0,VLOOKUP($C59,Input!$A$8:$HV$21,MATCH($OK$21+COUNTIF($KZ59:MQ59,"&gt;0"),Input!$A$6:$HV$6,0),FALSE),0),0))*$D59</f>
        <v>0</v>
      </c>
      <c r="PN59" s="1">
        <f>IF($E59+$I59+$D$7&lt;=PN$22,0,IF(PN$22-$D$7&gt;=$E59,IF(COUNTIF($KZ59:MR59,"&gt;0")&gt;0,VLOOKUP($C59,Input!$A$8:$HV$21,MATCH($OK$21+COUNTIF($KZ59:MR59,"&gt;0"),Input!$A$6:$HV$6,0),FALSE),0),0))*$D59</f>
        <v>0</v>
      </c>
      <c r="PO59" s="1">
        <f>IF($E59+$I59+$D$7&lt;=PO$22,0,IF(PO$22-$D$7&gt;=$E59,IF(COUNTIF($KZ59:MS59,"&gt;0")&gt;0,VLOOKUP($C59,Input!$A$8:$HV$21,MATCH($OK$21+COUNTIF($KZ59:MS59,"&gt;0"),Input!$A$6:$HV$6,0),FALSE),0),0))*$D59</f>
        <v>0</v>
      </c>
      <c r="PP59" s="1">
        <f>IF($E59+$I59+$D$7&lt;=PP$22,0,IF(PP$22-$D$7&gt;=$E59,IF(COUNTIF($KZ59:MT59,"&gt;0")&gt;0,VLOOKUP($C59,Input!$A$8:$HV$21,MATCH($OK$21+COUNTIF($KZ59:MT59,"&gt;0"),Input!$A$6:$HV$6,0),FALSE),0),0))*$D59</f>
        <v>0</v>
      </c>
      <c r="PQ59" s="1">
        <f>IF($E59+$I59+$D$7&lt;=PQ$22,0,IF(PQ$22-$D$7&gt;=$E59,IF(COUNTIF($KZ59:MU59,"&gt;0")&gt;0,VLOOKUP($C59,Input!$A$8:$HV$21,MATCH($OK$21+COUNTIF($KZ59:MU59,"&gt;0"),Input!$A$6:$HV$6,0),FALSE),0),0))*$D59</f>
        <v>0</v>
      </c>
      <c r="PR59" s="1">
        <f>IF($E59+$I59+$D$7&lt;=PR$22,0,IF(PR$22-$D$7&gt;=$E59,IF(COUNTIF($KZ59:MV59,"&gt;0")&gt;0,VLOOKUP($C59,Input!$A$8:$HV$21,MATCH($OK$21+COUNTIF($KZ59:MV59,"&gt;0"),Input!$A$6:$HV$6,0),FALSE),0),0))*$D59</f>
        <v>0</v>
      </c>
      <c r="PS59" s="1">
        <f>IF($E59+$I59+$D$7&lt;=PS$22,0,IF(PS$22-$D$7&gt;=$E59,IF(COUNTIF($KZ59:MW59,"&gt;0")&gt;0,VLOOKUP($C59,Input!$A$8:$HV$21,MATCH($OK$21+COUNTIF($KZ59:MW59,"&gt;0"),Input!$A$6:$HV$6,0),FALSE),0),0))*$D59</f>
        <v>0</v>
      </c>
      <c r="PT59" s="1">
        <f>IF($E59+$I59+$D$7&lt;=PT$22,0,IF(PT$22-$D$7&gt;=$E59,IF(COUNTIF($KZ59:MX59,"&gt;0")&gt;0,VLOOKUP($C59,Input!$A$8:$HV$21,MATCH($OK$21+COUNTIF($KZ59:MX59,"&gt;0"),Input!$A$6:$HV$6,0),FALSE),0),0))*$D59</f>
        <v>0</v>
      </c>
      <c r="PV59" s="1" t="str">
        <f t="shared" si="211"/>
        <v>2036 MY 40' CNG w Midlife Rebuild {234 Buses}</v>
      </c>
      <c r="PW59" s="1">
        <f t="shared" si="172"/>
        <v>0</v>
      </c>
      <c r="PX59" s="1">
        <f t="shared" si="173"/>
        <v>0</v>
      </c>
      <c r="PY59" s="1">
        <f t="shared" si="174"/>
        <v>0</v>
      </c>
      <c r="PZ59" s="1">
        <f t="shared" si="175"/>
        <v>0</v>
      </c>
      <c r="QA59" s="1">
        <f t="shared" si="176"/>
        <v>0</v>
      </c>
      <c r="QB59" s="1">
        <f t="shared" si="177"/>
        <v>0</v>
      </c>
      <c r="QC59" s="1">
        <f t="shared" si="178"/>
        <v>0</v>
      </c>
      <c r="QD59" s="1">
        <f t="shared" si="179"/>
        <v>0</v>
      </c>
      <c r="QE59" s="1">
        <f t="shared" si="180"/>
        <v>0</v>
      </c>
      <c r="QF59" s="1">
        <f t="shared" si="181"/>
        <v>0</v>
      </c>
      <c r="QG59" s="1">
        <f t="shared" si="182"/>
        <v>0</v>
      </c>
      <c r="QH59" s="1">
        <f t="shared" si="183"/>
        <v>0</v>
      </c>
      <c r="QI59" s="1">
        <f t="shared" si="184"/>
        <v>0</v>
      </c>
      <c r="QJ59" s="1">
        <f t="shared" si="185"/>
        <v>0</v>
      </c>
      <c r="QK59" s="1">
        <f t="shared" si="186"/>
        <v>0</v>
      </c>
      <c r="QL59" s="1">
        <f t="shared" si="187"/>
        <v>0</v>
      </c>
      <c r="QM59" s="1">
        <f t="shared" si="188"/>
        <v>0</v>
      </c>
      <c r="QN59" s="1">
        <f t="shared" si="189"/>
        <v>0</v>
      </c>
      <c r="QO59" s="1">
        <f t="shared" si="190"/>
        <v>0</v>
      </c>
      <c r="QP59" s="1">
        <f t="shared" si="191"/>
        <v>0</v>
      </c>
      <c r="QQ59" s="1">
        <f t="shared" si="192"/>
        <v>192109100.05115148</v>
      </c>
      <c r="QR59" s="1">
        <f t="shared" si="193"/>
        <v>14004459.886187216</v>
      </c>
      <c r="QS59" s="1">
        <f t="shared" si="194"/>
        <v>14006659.569134729</v>
      </c>
      <c r="QT59" s="1">
        <f t="shared" si="195"/>
        <v>14024207.795267776</v>
      </c>
      <c r="QU59" s="1">
        <f t="shared" si="196"/>
        <v>14034480.778285291</v>
      </c>
      <c r="QV59" s="1">
        <f t="shared" si="197"/>
        <v>14042554.898979409</v>
      </c>
      <c r="QW59" s="1">
        <f t="shared" si="198"/>
        <v>22261848.307797134</v>
      </c>
      <c r="QX59" s="1">
        <f t="shared" si="199"/>
        <v>14111006.028821761</v>
      </c>
      <c r="QY59" s="1">
        <f t="shared" si="200"/>
        <v>14158463.952484928</v>
      </c>
      <c r="QZ59" s="1">
        <f t="shared" si="201"/>
        <v>14209510.055102771</v>
      </c>
      <c r="RA59" s="1">
        <f t="shared" si="202"/>
        <v>14246246.934980158</v>
      </c>
      <c r="RB59" s="1">
        <f t="shared" si="203"/>
        <v>14289049.868335636</v>
      </c>
      <c r="RC59" s="1">
        <f t="shared" si="204"/>
        <v>14363879.709444921</v>
      </c>
      <c r="RD59" s="1">
        <f t="shared" si="205"/>
        <v>14421605.692380901</v>
      </c>
      <c r="RE59" s="1">
        <f t="shared" si="206"/>
        <v>0</v>
      </c>
      <c r="RF59" s="1">
        <f t="shared" si="207"/>
        <v>384283073.52835417</v>
      </c>
      <c r="RG59" s="1">
        <f t="shared" si="208"/>
        <v>193414459.2857708</v>
      </c>
      <c r="RH59" s="72"/>
      <c r="RI59" s="37"/>
    </row>
    <row r="60" spans="1:477" x14ac:dyDescent="0.25">
      <c r="A60" s="50"/>
      <c r="B60" s="143"/>
      <c r="C60" s="111" t="s">
        <v>76</v>
      </c>
      <c r="D60" s="108">
        <f t="shared" si="171"/>
        <v>234</v>
      </c>
      <c r="E60" s="110">
        <f t="shared" si="209"/>
        <v>2037</v>
      </c>
      <c r="F60" s="68">
        <f t="shared" si="210"/>
        <v>40000</v>
      </c>
      <c r="G60" s="69">
        <f>VLOOKUP($C60,Input!$A$8:$HV$39,MATCH(G$21,Input!$A$6:$HV$6,0),FALSE)</f>
        <v>2.91</v>
      </c>
      <c r="H60" s="123">
        <f>VLOOKUP($C60,Input!$A$8:$HV$39,MATCH(H$21,Input!$A$6:$HV$6,0),FALSE)</f>
        <v>0</v>
      </c>
      <c r="I60" s="70">
        <f>VLOOKUP($C60,Input!$A$8:$HV$39,MATCH(I$21,Input!$A$6:$HV$6,0),FALSE)</f>
        <v>14</v>
      </c>
      <c r="J60" s="1">
        <f>+IF($E60=J$22,VLOOKUP($C60,Input!$A$8:$AN$39,MATCH(J$21,Input!$A$6:$AN$6,0),FALSE)+$H60,0)*$D60</f>
        <v>0</v>
      </c>
      <c r="K60" s="1">
        <f>+IF($E60=K$22,VLOOKUP($C60,Input!$A$8:$AN$39,MATCH(K$21,Input!$A$6:$AN$6,0),FALSE)+$H60,0)*$D60</f>
        <v>0</v>
      </c>
      <c r="L60" s="1">
        <f>+IF($E60=L$22,VLOOKUP($C60,Input!$A$8:$AN$39,MATCH(L$21,Input!$A$6:$AN$6,0),FALSE)+$H60,0)*$D60</f>
        <v>0</v>
      </c>
      <c r="M60" s="1">
        <f>+IF($E60=M$22,VLOOKUP($C60,Input!$A$8:$AN$39,MATCH(M$21,Input!$A$6:$AN$6,0),FALSE)+$H60,0)*$D60</f>
        <v>0</v>
      </c>
      <c r="N60" s="1">
        <f>+IF($E60=N$22,VLOOKUP($C60,Input!$A$8:$AN$39,MATCH(N$21,Input!$A$6:$AN$6,0),FALSE)+$H60,0)*$D60</f>
        <v>0</v>
      </c>
      <c r="O60" s="1">
        <f>+IF($E60=O$22,VLOOKUP($C60,Input!$A$8:$AN$39,MATCH(O$21,Input!$A$6:$AN$6,0),FALSE)+$H60,0)*$D60</f>
        <v>0</v>
      </c>
      <c r="P60" s="1">
        <f>+IF($E60=P$22,VLOOKUP($C60,Input!$A$8:$AN$39,MATCH(P$21,Input!$A$6:$AN$6,0),FALSE)+$H60,0)*$D60</f>
        <v>0</v>
      </c>
      <c r="Q60" s="1">
        <f>+IF($E60=Q$22,VLOOKUP($C60,Input!$A$8:$AN$39,MATCH(Q$21,Input!$A$6:$AN$6,0),FALSE)+$H60,0)*$D60</f>
        <v>0</v>
      </c>
      <c r="R60" s="1">
        <f>+IF($E60=R$22,VLOOKUP($C60,Input!$A$8:$AN$39,MATCH(R$21,Input!$A$6:$AN$6,0),FALSE)+$H60,0)*$D60</f>
        <v>0</v>
      </c>
      <c r="S60" s="1">
        <f>+IF($E60=S$22,VLOOKUP($C60,Input!$A$8:$AN$39,MATCH(S$21,Input!$A$6:$AN$6,0),FALSE)+$H60,0)*$D60</f>
        <v>0</v>
      </c>
      <c r="T60" s="1">
        <f>+IF($E60=T$22,VLOOKUP($C60,Input!$A$8:$AN$39,MATCH(T$21,Input!$A$6:$AN$6,0),FALSE)+$H60,0)*$D60</f>
        <v>0</v>
      </c>
      <c r="U60" s="1">
        <f>+IF($E60=U$22,VLOOKUP($C60,Input!$A$8:$AN$39,MATCH(U$21,Input!$A$6:$AN$6,0),FALSE)+$H60,0)*$D60</f>
        <v>0</v>
      </c>
      <c r="V60" s="1">
        <f>+IF($E60=V$22,VLOOKUP($C60,Input!$A$8:$AN$39,MATCH(V$21,Input!$A$6:$AN$6,0),FALSE)+$H60,0)*$D60</f>
        <v>0</v>
      </c>
      <c r="W60" s="1">
        <f>+IF($E60=W$22,VLOOKUP($C60,Input!$A$8:$AN$39,MATCH(W$21,Input!$A$6:$AN$6,0),FALSE)+$H60,0)*$D60</f>
        <v>0</v>
      </c>
      <c r="X60" s="1">
        <f>+IF($E60=X$22,VLOOKUP($C60,Input!$A$8:$AN$39,MATCH(X$21,Input!$A$6:$AN$6,0),FALSE)+$H60,0)*$D60</f>
        <v>0</v>
      </c>
      <c r="Y60" s="1">
        <f>+IF($E60=Y$22,VLOOKUP($C60,Input!$A$8:$AN$39,MATCH(Y$21,Input!$A$6:$AN$6,0),FALSE)+$H60,0)*$D60</f>
        <v>0</v>
      </c>
      <c r="Z60" s="1">
        <f>+IF($E60=Z$22,VLOOKUP($C60,Input!$A$8:$AN$39,MATCH(Z$21,Input!$A$6:$AN$6,0),FALSE)+$H60,0)*$D60</f>
        <v>0</v>
      </c>
      <c r="AA60" s="1">
        <f>+IF($E60=AA$22,VLOOKUP($C60,Input!$A$8:$AN$39,MATCH(AA$21,Input!$A$6:$AN$6,0),FALSE)+$H60,0)*$D60</f>
        <v>0</v>
      </c>
      <c r="AB60" s="1">
        <f>+IF($E60=AB$22,VLOOKUP($C60,Input!$A$8:$AN$39,MATCH(AB$21,Input!$A$6:$AN$6,0),FALSE)+$H60,0)*$D60</f>
        <v>0</v>
      </c>
      <c r="AC60" s="1">
        <f>+IF($E60=AC$22,VLOOKUP($C60,Input!$A$8:$AN$39,MATCH(AC$21,Input!$A$6:$AN$6,0),FALSE)+$H60,0)*$D60</f>
        <v>0</v>
      </c>
      <c r="AD60" s="1">
        <f>+IF($E60=AD$22,VLOOKUP($C60,Input!$A$8:$AN$39,MATCH(AD$21,Input!$A$6:$AN$6,0),FALSE)+$H60,0)*$D60</f>
        <v>0</v>
      </c>
      <c r="AE60" s="1">
        <f>+IF($E60=AE$22,VLOOKUP($C60,Input!$A$8:$AN$39,MATCH(AE$21,Input!$A$6:$AN$6,0),FALSE)+$H60,0)*$D60</f>
        <v>177586857.21214795</v>
      </c>
      <c r="AF60" s="1">
        <f>+IF($E60=AF$22,VLOOKUP($C60,Input!$A$8:$AN$39,MATCH(AF$21,Input!$A$6:$AN$6,0),FALSE)+$H60,0)*$D60</f>
        <v>0</v>
      </c>
      <c r="AG60" s="1">
        <f>+IF($E60=AG$22,VLOOKUP($C60,Input!$A$8:$AN$39,MATCH(AG$21,Input!$A$6:$AN$6,0),FALSE)+$H60,0)*$D60</f>
        <v>0</v>
      </c>
      <c r="AH60" s="1">
        <f>+IF($E60=AH$22,VLOOKUP($C60,Input!$A$8:$AN$39,MATCH(AH$21,Input!$A$6:$AN$6,0),FALSE)+$H60,0)*$D60</f>
        <v>0</v>
      </c>
      <c r="AI60" s="1">
        <f>+IF($E60=AI$22,VLOOKUP($C60,Input!$A$8:$AN$39,MATCH(AI$21,Input!$A$6:$AN$6,0),FALSE)+$H60,0)*$D60</f>
        <v>0</v>
      </c>
      <c r="AJ60" s="1">
        <f>+IF($E60=AJ$22,VLOOKUP($C60,Input!$A$8:$AN$39,MATCH(AJ$21,Input!$A$6:$AN$6,0),FALSE)+$H60,0)*$D60</f>
        <v>0</v>
      </c>
      <c r="AK60" s="1">
        <f>+IF($E60=AK$22,VLOOKUP($C60,Input!$A$8:$AN$39,MATCH(AK$21,Input!$A$6:$AN$6,0),FALSE)+$H60,0)*$D60</f>
        <v>0</v>
      </c>
      <c r="AL60" s="1">
        <f>+IF($E60=AL$22,VLOOKUP($C60,Input!$A$8:$AN$39,MATCH(AL$21,Input!$A$6:$AN$6,0),FALSE)+$H60,0)*$D60</f>
        <v>0</v>
      </c>
      <c r="AM60" s="1">
        <f>+IF($E60=AM$22,VLOOKUP($C60,Input!$A$8:$AN$39,MATCH(AM$21,Input!$A$6:$AN$6,0),FALSE)+$H60,0)*$D60</f>
        <v>0</v>
      </c>
      <c r="AN60" s="1">
        <f>+IF($E60=AN$22,VLOOKUP($C60,Input!$A$8:$AN$39,MATCH(AN$21,Input!$A$6:$AN$6,0),FALSE)+$H60,0)*$D60</f>
        <v>0</v>
      </c>
      <c r="AO60" s="1">
        <f>+IF($E60=AO$22,VLOOKUP($C60,Input!$A$8:$AN$39,MATCH(AO$21,Input!$A$6:$AN$6,0),FALSE)+$H60,0)*$D60</f>
        <v>0</v>
      </c>
      <c r="AP60" s="1">
        <f>+IF($E60=AP$22,VLOOKUP($C60,Input!$A$8:$AN$39,MATCH(AP$21,Input!$A$6:$AN$6,0),FALSE)+$H60,0)*$D60</f>
        <v>0</v>
      </c>
      <c r="AQ60" s="1">
        <f>+IF($E60=AQ$22,VLOOKUP($C60,Input!$A$8:$AN$39,MATCH(AQ$21,Input!$A$6:$AN$6,0),FALSE)+$H60,0)*$D60</f>
        <v>0</v>
      </c>
      <c r="AR60" s="1">
        <f>+IF($E60=AR$22,VLOOKUP($C60,Input!$A$8:$AN$39,MATCH(AR$21,Input!$A$6:$AN$6,0),FALSE)+$H60,0)*$D60</f>
        <v>0</v>
      </c>
      <c r="AT60" t="str">
        <f>VLOOKUP($C60,Input!$A$8:$HV$39,MATCH(AT$21,Input!$A$6:$HV$6,0),FALSE)</f>
        <v>Parts and administrative cost</v>
      </c>
      <c r="AU60" s="1">
        <f>+IF($E60=AU$22,VLOOKUP($C60,Input!$A$8:$HV$39,MATCH(AU$21,Input!$A$6:$HV$6,0),FALSE),0)*$D60</f>
        <v>0</v>
      </c>
      <c r="AV60" s="1">
        <f>+IF($E60=AV$22,VLOOKUP($C60,Input!$A$8:$HV$39,MATCH(AV$21,Input!$A$6:$HV$6,0),FALSE),0)*$D60</f>
        <v>0</v>
      </c>
      <c r="AW60" s="1">
        <f>+IF($E60=AW$22,VLOOKUP($C60,Input!$A$8:$HV$39,MATCH(AW$21,Input!$A$6:$HV$6,0),FALSE),0)*$D60</f>
        <v>0</v>
      </c>
      <c r="AX60" s="1">
        <f>+IF($E60=AX$22,VLOOKUP($C60,Input!$A$8:$HV$39,MATCH(AX$21,Input!$A$6:$HV$6,0),FALSE),0)*$D60</f>
        <v>0</v>
      </c>
      <c r="AY60" s="1">
        <f>+IF($E60=AY$22,VLOOKUP($C60,Input!$A$8:$HV$39,MATCH(AY$21,Input!$A$6:$HV$6,0),FALSE),0)*$D60</f>
        <v>0</v>
      </c>
      <c r="AZ60" s="1">
        <f>+IF($E60=AZ$22,VLOOKUP($C60,Input!$A$8:$HV$39,MATCH(AZ$21,Input!$A$6:$HV$6,0),FALSE),0)*$D60</f>
        <v>0</v>
      </c>
      <c r="BA60" s="1">
        <f>+IF($E60=BA$22,VLOOKUP($C60,Input!$A$8:$HV$39,MATCH(BA$21,Input!$A$6:$HV$6,0),FALSE),0)*$D60</f>
        <v>0</v>
      </c>
      <c r="BB60" s="1">
        <f>+IF($E60=BB$22,VLOOKUP($C60,Input!$A$8:$HV$39,MATCH(BB$21,Input!$A$6:$HV$6,0),FALSE),0)*$D60</f>
        <v>0</v>
      </c>
      <c r="BC60" s="1">
        <f>+IF($E60=BC$22,VLOOKUP($C60,Input!$A$8:$HV$39,MATCH(BC$21,Input!$A$6:$HV$6,0),FALSE),0)*$D60</f>
        <v>0</v>
      </c>
      <c r="BD60" s="1">
        <f>+IF($E60=BD$22,VLOOKUP($C60,Input!$A$8:$HV$39,MATCH(BD$21,Input!$A$6:$HV$6,0),FALSE),0)*$D60</f>
        <v>0</v>
      </c>
      <c r="BE60" s="1">
        <f>+IF($E60=BE$22,VLOOKUP($C60,Input!$A$8:$HV$39,MATCH(BE$21,Input!$A$6:$HV$6,0),FALSE),0)*$D60</f>
        <v>0</v>
      </c>
      <c r="BF60" s="1">
        <f>+IF($E60=BF$22,VLOOKUP($C60,Input!$A$8:$HV$39,MATCH(BF$21,Input!$A$6:$HV$6,0),FALSE),0)*$D60</f>
        <v>0</v>
      </c>
      <c r="BG60" s="1">
        <f>+IF($E60=BG$22,VLOOKUP($C60,Input!$A$8:$HV$39,MATCH(BG$21,Input!$A$6:$HV$6,0),FALSE),0)*$D60</f>
        <v>0</v>
      </c>
      <c r="BH60" s="1">
        <f>+IF($E60=BH$22,VLOOKUP($C60,Input!$A$8:$HV$39,MATCH(BH$21,Input!$A$6:$HV$6,0),FALSE),0)*$D60</f>
        <v>0</v>
      </c>
      <c r="BI60" s="1">
        <f>+IF($E60=BI$22,VLOOKUP($C60,Input!$A$8:$HV$39,MATCH(BI$21,Input!$A$6:$HV$6,0),FALSE),0)*$D60</f>
        <v>0</v>
      </c>
      <c r="BJ60" s="1">
        <f>+IF($E60=BJ$22,VLOOKUP($C60,Input!$A$8:$HV$39,MATCH(BJ$21,Input!$A$6:$HV$6,0),FALSE),0)*$D60</f>
        <v>0</v>
      </c>
      <c r="BK60" s="1">
        <f>+IF($E60=BK$22,VLOOKUP($C60,Input!$A$8:$HV$39,MATCH(BK$21,Input!$A$6:$HV$6,0),FALSE),0)*$D60</f>
        <v>0</v>
      </c>
      <c r="BL60" s="1">
        <f>+IF($E60=BL$22,VLOOKUP($C60,Input!$A$8:$HV$39,MATCH(BL$21,Input!$A$6:$HV$6,0),FALSE),0)*$D60</f>
        <v>0</v>
      </c>
      <c r="BM60" s="1">
        <f>+IF($E60=BM$22,VLOOKUP($C60,Input!$A$8:$HV$39,MATCH(BM$21,Input!$A$6:$HV$6,0),FALSE),0)*$D60</f>
        <v>0</v>
      </c>
      <c r="BN60" s="1">
        <f>+IF($E60=BN$22,VLOOKUP($C60,Input!$A$8:$HV$39,MATCH(BN$21,Input!$A$6:$HV$6,0),FALSE),0)*$D60</f>
        <v>0</v>
      </c>
      <c r="BO60" s="1">
        <f>+IF($E60=BO$22,VLOOKUP($C60,Input!$A$8:$HV$39,MATCH(BO$21,Input!$A$6:$HV$6,0),FALSE),0)*$D60</f>
        <v>0</v>
      </c>
      <c r="BP60" s="1">
        <f>+IF($E60=BP$22,VLOOKUP($C60,Input!$A$8:$HV$39,MATCH(BP$21,Input!$A$6:$HV$6,0),FALSE),0)*$D60</f>
        <v>4439671.4303036984</v>
      </c>
      <c r="BQ60" s="1">
        <f>+IF($E60=BQ$22,VLOOKUP($C60,Input!$A$8:$HV$39,MATCH(BQ$21,Input!$A$6:$HV$6,0),FALSE),0)*$D60</f>
        <v>0</v>
      </c>
      <c r="BR60" s="1">
        <f>+IF($E60=BR$22,VLOOKUP($C60,Input!$A$8:$HV$39,MATCH(BR$21,Input!$A$6:$HV$6,0),FALSE),0)*$D60</f>
        <v>0</v>
      </c>
      <c r="BS60" s="1">
        <f>+IF($E60=BS$22,VLOOKUP($C60,Input!$A$8:$HV$39,MATCH(BS$21,Input!$A$6:$HV$6,0),FALSE),0)*$D60</f>
        <v>0</v>
      </c>
      <c r="BT60" s="1">
        <f>+IF($E60=BT$22,VLOOKUP($C60,Input!$A$8:$HV$39,MATCH(BT$21,Input!$A$6:$HV$6,0),FALSE),0)*$D60</f>
        <v>0</v>
      </c>
      <c r="BU60" s="1">
        <f>+IF($E60=BU$22,VLOOKUP($C60,Input!$A$8:$HV$39,MATCH(BU$21,Input!$A$6:$HV$6,0),FALSE),0)*$D60</f>
        <v>0</v>
      </c>
      <c r="BV60" s="1">
        <f>+IF($E60=BV$22,VLOOKUP($C60,Input!$A$8:$HV$39,MATCH(BV$21,Input!$A$6:$HV$6,0),FALSE),0)*$D60</f>
        <v>0</v>
      </c>
      <c r="BW60" s="1">
        <f>+IF($E60=BW$22,VLOOKUP($C60,Input!$A$8:$HV$39,MATCH(BW$21,Input!$A$6:$HV$6,0),FALSE),0)*$D60</f>
        <v>0</v>
      </c>
      <c r="BX60" s="1">
        <f>+IF($E60=BX$22,VLOOKUP($C60,Input!$A$8:$HV$39,MATCH(BX$21,Input!$A$6:$HV$6,0),FALSE),0)*$D60</f>
        <v>0</v>
      </c>
      <c r="BY60" s="1">
        <f>+IF($E60=BY$22,VLOOKUP($C60,Input!$A$8:$HV$39,MATCH(BY$21,Input!$A$6:$HV$6,0),FALSE),0)*$D60</f>
        <v>0</v>
      </c>
      <c r="BZ60" s="1">
        <f>+IF($E60=BZ$22,VLOOKUP($C60,Input!$A$8:$HV$39,MATCH(BZ$21,Input!$A$6:$HV$6,0),FALSE),0)*$D60</f>
        <v>0</v>
      </c>
      <c r="CA60" s="1">
        <f>+IF($E60=CA$22,VLOOKUP($C60,Input!$A$8:$HV$39,MATCH(CA$21,Input!$A$6:$HV$6,0),FALSE),0)*$D60</f>
        <v>0</v>
      </c>
      <c r="CB60" s="1">
        <f>+IF($E60=CB$22,VLOOKUP($C60,Input!$A$8:$HV$39,MATCH(CB$21,Input!$A$6:$HV$6,0),FALSE),0)*$D60</f>
        <v>0</v>
      </c>
      <c r="CC60" s="1">
        <f>+IF($E60=CC$22,VLOOKUP($C60,Input!$A$8:$HV$39,MATCH(CC$21,Input!$A$6:$HV$6,0),FALSE),0)*$D60</f>
        <v>0</v>
      </c>
      <c r="CE60" t="str">
        <f>VLOOKUP($C60,Input!$A$8:$HV$39,MATCH(CE$21,Input!$A$6:$HV$6,0),FALSE)</f>
        <v>Engine Rebuild @ 7 Yr</v>
      </c>
      <c r="CF60" s="1">
        <f>IF($E60+$I60+$D$7&lt;=CF$22,0,IF(CF$22-$D$7&gt;=$E60,IF(COUNTIF($KZ60:LP60,"&gt;0")&gt;0,VLOOKUP($C60,Input!$A$8:$HV$21,MATCH($CE$21+COUNTIF($KZ60:LP60,"&gt;0"),Input!$A$6:$HV$6,0),FALSE),0),0))*$D60</f>
        <v>0</v>
      </c>
      <c r="CG60" s="1">
        <f>IF($E60+$I60+$D$7&lt;=CG$22,0,IF(CG$22-$D$7&gt;=$E60,IF(COUNTIF($KZ60:LQ60,"&gt;0")&gt;0,VLOOKUP($C60,Input!$A$8:$HV$21,MATCH($CE$21+COUNTIF($KZ60:LQ60,"&gt;0"),Input!$A$6:$HV$6,0),FALSE),0),0))*$D60</f>
        <v>0</v>
      </c>
      <c r="CH60" s="1">
        <f>IF($E60+$I60+$D$7&lt;=CH$22,0,IF(CH$22-$D$7&gt;=$E60,IF(COUNTIF($KZ60:LR60,"&gt;0")&gt;0,VLOOKUP($C60,Input!$A$8:$HV$21,MATCH($CE$21+COUNTIF($KZ60:LR60,"&gt;0"),Input!$A$6:$HV$6,0),FALSE),0),0))*$D60</f>
        <v>0</v>
      </c>
      <c r="CI60" s="1">
        <f>IF($E60+$I60+$D$7&lt;=CI$22,0,IF(CI$22-$D$7&gt;=$E60,IF(COUNTIF($KZ60:LS60,"&gt;0")&gt;0,VLOOKUP($C60,Input!$A$8:$HV$21,MATCH($CE$21+COUNTIF($KZ60:LS60,"&gt;0"),Input!$A$6:$HV$6,0),FALSE),0),0))*$D60</f>
        <v>0</v>
      </c>
      <c r="CJ60" s="1">
        <f>IF($E60+$I60+$D$7&lt;=CJ$22,0,IF(CJ$22-$D$7&gt;=$E60,IF(COUNTIF($KZ60:LT60,"&gt;0")&gt;0,VLOOKUP($C60,Input!$A$8:$HV$21,MATCH($CE$21+COUNTIF($KZ60:LT60,"&gt;0"),Input!$A$6:$HV$6,0),FALSE),0),0))*$D60</f>
        <v>0</v>
      </c>
      <c r="CK60" s="1">
        <f>IF($E60+$I60+$D$7&lt;=CK$22,0,IF(CK$22-$D$7&gt;=$E60,IF(COUNTIF($KZ60:LU60,"&gt;0")&gt;0,VLOOKUP($C60,Input!$A$8:$HV$21,MATCH($CE$21+COUNTIF($KZ60:LU60,"&gt;0"),Input!$A$6:$HV$6,0),FALSE),0),0))*$D60</f>
        <v>0</v>
      </c>
      <c r="CL60" s="1">
        <f>IF($E60+$I60+$D$7&lt;=CL$22,0,IF(CL$22-$D$7&gt;=$E60,IF(COUNTIF($KZ60:LV60,"&gt;0")&gt;0,VLOOKUP($C60,Input!$A$8:$HV$21,MATCH($CE$21+COUNTIF($KZ60:LV60,"&gt;0"),Input!$A$6:$HV$6,0),FALSE),0),0))*$D60</f>
        <v>0</v>
      </c>
      <c r="CM60" s="1">
        <f>IF($E60+$I60+$D$7&lt;=CM$22,0,IF(CM$22-$D$7&gt;=$E60,IF(COUNTIF($KZ60:LW60,"&gt;0")&gt;0,VLOOKUP($C60,Input!$A$8:$HV$21,MATCH($CE$21+COUNTIF($KZ60:LW60,"&gt;0"),Input!$A$6:$HV$6,0),FALSE),0),0))*$D60</f>
        <v>0</v>
      </c>
      <c r="CN60" s="1">
        <f>IF($E60+$I60+$D$7&lt;=CN$22,0,IF(CN$22-$D$7&gt;=$E60,IF(COUNTIF($KZ60:LX60,"&gt;0")&gt;0,VLOOKUP($C60,Input!$A$8:$HV$21,MATCH($CE$21+COUNTIF($KZ60:LX60,"&gt;0"),Input!$A$6:$HV$6,0),FALSE),0),0))*$D60</f>
        <v>0</v>
      </c>
      <c r="CO60" s="1">
        <f>IF($E60+$I60+$D$7&lt;=CO$22,0,IF(CO$22-$D$7&gt;=$E60,IF(COUNTIF($KZ60:LY60,"&gt;0")&gt;0,VLOOKUP($C60,Input!$A$8:$HV$21,MATCH($CE$21+COUNTIF($KZ60:LY60,"&gt;0"),Input!$A$6:$HV$6,0),FALSE),0),0))*$D60</f>
        <v>0</v>
      </c>
      <c r="CP60" s="1">
        <f>IF($E60+$I60+$D$7&lt;=CP$22,0,IF(CP$22-$D$7&gt;=$E60,IF(COUNTIF($KZ60:LZ60,"&gt;0")&gt;0,VLOOKUP($C60,Input!$A$8:$HV$21,MATCH($CE$21+COUNTIF($KZ60:LZ60,"&gt;0"),Input!$A$6:$HV$6,0),FALSE),0),0))*$D60</f>
        <v>0</v>
      </c>
      <c r="CQ60" s="1">
        <f>IF($E60+$I60+$D$7&lt;=CQ$22,0,IF(CQ$22-$D$7&gt;=$E60,IF(COUNTIF($KZ60:MA60,"&gt;0")&gt;0,VLOOKUP($C60,Input!$A$8:$HV$21,MATCH($CE$21+COUNTIF($KZ60:MA60,"&gt;0"),Input!$A$6:$HV$6,0),FALSE),0),0))*$D60</f>
        <v>0</v>
      </c>
      <c r="CR60" s="1">
        <f>IF($E60+$I60+$D$7&lt;=CR$22,0,IF(CR$22-$D$7&gt;=$E60,IF(COUNTIF($KZ60:MB60,"&gt;0")&gt;0,VLOOKUP($C60,Input!$A$8:$HV$21,MATCH($CE$21+COUNTIF($KZ60:MB60,"&gt;0"),Input!$A$6:$HV$6,0),FALSE),0),0))*$D60</f>
        <v>0</v>
      </c>
      <c r="CS60" s="1">
        <f>IF($E60+$I60+$D$7&lt;=CS$22,0,IF(CS$22-$D$7&gt;=$E60,IF(COUNTIF($KZ60:MC60,"&gt;0")&gt;0,VLOOKUP($C60,Input!$A$8:$HV$21,MATCH($CE$21+COUNTIF($KZ60:MC60,"&gt;0"),Input!$A$6:$HV$6,0),FALSE),0),0))*$D60</f>
        <v>0</v>
      </c>
      <c r="CT60" s="1">
        <f>IF($E60+$I60+$D$7&lt;=CT$22,0,IF(CT$22-$D$7&gt;=$E60,IF(COUNTIF($KZ60:MD60,"&gt;0")&gt;0,VLOOKUP($C60,Input!$A$8:$HV$21,MATCH($CE$21+COUNTIF($KZ60:MD60,"&gt;0"),Input!$A$6:$HV$6,0),FALSE),0),0))*$D60</f>
        <v>0</v>
      </c>
      <c r="CU60" s="1">
        <f>IF($E60+$I60+$D$7&lt;=CU$22,0,IF(CU$22-$D$7&gt;=$E60,IF(COUNTIF($KZ60:ME60,"&gt;0")&gt;0,VLOOKUP($C60,Input!$A$8:$HV$21,MATCH($CE$21+COUNTIF($KZ60:ME60,"&gt;0"),Input!$A$6:$HV$6,0),FALSE),0),0))*$D60</f>
        <v>0</v>
      </c>
      <c r="CV60" s="1">
        <f>IF($E60+$I60+$D$7&lt;=CV$22,0,IF(CV$22-$D$7&gt;=$E60,IF(COUNTIF($KZ60:MF60,"&gt;0")&gt;0,VLOOKUP($C60,Input!$A$8:$HV$21,MATCH($CE$21+COUNTIF($KZ60:MF60,"&gt;0"),Input!$A$6:$HV$6,0),FALSE),0),0))*$D60</f>
        <v>0</v>
      </c>
      <c r="CW60" s="1">
        <f>IF($E60+$I60+$D$7&lt;=CW$22,0,IF(CW$22-$D$7&gt;=$E60,IF(COUNTIF($KZ60:MG60,"&gt;0")&gt;0,VLOOKUP($C60,Input!$A$8:$HV$21,MATCH($CE$21+COUNTIF($KZ60:MG60,"&gt;0"),Input!$A$6:$HV$6,0),FALSE),0),0))*$D60</f>
        <v>0</v>
      </c>
      <c r="CX60" s="1">
        <f>IF($E60+$I60+$D$7&lt;=CX$22,0,IF(CX$22-$D$7&gt;=$E60,IF(COUNTIF($KZ60:MH60,"&gt;0")&gt;0,VLOOKUP($C60,Input!$A$8:$HV$21,MATCH($CE$21+COUNTIF($KZ60:MH60,"&gt;0"),Input!$A$6:$HV$6,0),FALSE),0),0))*$D60</f>
        <v>0</v>
      </c>
      <c r="CY60" s="1">
        <f>IF($E60+$I60+$D$7&lt;=CY$22,0,IF(CY$22-$D$7&gt;=$E60,IF(COUNTIF($KZ60:MI60,"&gt;0")&gt;0,VLOOKUP($C60,Input!$A$8:$HV$21,MATCH($CE$21+COUNTIF($KZ60:MI60,"&gt;0"),Input!$A$6:$HV$6,0),FALSE),0),0))*$D60</f>
        <v>0</v>
      </c>
      <c r="CZ60" s="1">
        <f>IF($E60+$I60+$D$7&lt;=CZ$22,0,IF(CZ$22-$D$7&gt;=$E60,IF(COUNTIF($KZ60:MJ60,"&gt;0")&gt;0,VLOOKUP($C60,Input!$A$8:$HV$21,MATCH($CE$21+COUNTIF($KZ60:MJ60,"&gt;0"),Input!$A$6:$HV$6,0),FALSE),0),0))*$D60</f>
        <v>0</v>
      </c>
      <c r="DA60" s="1">
        <f>IF($E60+$I60+$D$7&lt;=DA$22,0,IF(DA$22-$D$7&gt;=$E60,IF(COUNTIF($KZ60:MK60,"&gt;0")&gt;0,VLOOKUP($C60,Input!$A$8:$HV$21,MATCH($CE$21+COUNTIF($KZ60:MK60,"&gt;0"),Input!$A$6:$HV$6,0),FALSE),0),0))*$D60</f>
        <v>0</v>
      </c>
      <c r="DB60" s="1">
        <f>IF($E60+$I60+$D$7&lt;=DB$22,0,IF(DB$22-$D$7&gt;=$E60,IF(COUNTIF($KZ60:ML60,"&gt;0")&gt;0,VLOOKUP($C60,Input!$A$8:$HV$21,MATCH($CE$21+COUNTIF($KZ60:ML60,"&gt;0"),Input!$A$6:$HV$6,0),FALSE),0),0))*$D60</f>
        <v>0</v>
      </c>
      <c r="DC60" s="1">
        <f>IF($E60+$I60+$D$7&lt;=DC$22,0,IF(DC$22-$D$7&gt;=$E60,IF(COUNTIF($KZ60:MM60,"&gt;0")&gt;0,VLOOKUP($C60,Input!$A$8:$HV$21,MATCH($CE$21+COUNTIF($KZ60:MM60,"&gt;0"),Input!$A$6:$HV$6,0),FALSE),0),0))*$D60</f>
        <v>0</v>
      </c>
      <c r="DD60" s="1">
        <f>IF($E60+$I60+$D$7&lt;=DD$22,0,IF(DD$22-$D$7&gt;=$E60,IF(COUNTIF($KZ60:MN60,"&gt;0")&gt;0,VLOOKUP($C60,Input!$A$8:$HV$21,MATCH($CE$21+COUNTIF($KZ60:MN60,"&gt;0"),Input!$A$6:$HV$6,0),FALSE),0),0))*$D60</f>
        <v>0</v>
      </c>
      <c r="DE60" s="1">
        <f>IF($E60+$I60+$D$7&lt;=DE$22,0,IF(DE$22-$D$7&gt;=$E60,IF(COUNTIF($KZ60:MO60,"&gt;0")&gt;0,VLOOKUP($C60,Input!$A$8:$HV$21,MATCH($CE$21+COUNTIF($KZ60:MO60,"&gt;0"),Input!$A$6:$HV$6,0),FALSE),0),0))*$D60</f>
        <v>0</v>
      </c>
      <c r="DF60" s="1">
        <f>IF($E60+$I60+$D$7&lt;=DF$22,0,IF(DF$22-$D$7&gt;=$E60,IF(COUNTIF($KZ60:MP60,"&gt;0")&gt;0,VLOOKUP($C60,Input!$A$8:$HV$21,MATCH($CE$21+COUNTIF($KZ60:MP60,"&gt;0"),Input!$A$6:$HV$6,0),FALSE),0),0))*$D60</f>
        <v>0</v>
      </c>
      <c r="DG60" s="1">
        <f>IF($E60+$I60+$D$7&lt;=DG$22,0,IF(DG$22-$D$7&gt;=$E60,IF(COUNTIF($KZ60:MQ60,"&gt;0")&gt;0,VLOOKUP($C60,Input!$A$8:$HV$21,MATCH($CE$21+COUNTIF($KZ60:MQ60,"&gt;0"),Input!$A$6:$HV$6,0),FALSE),0),0))*$D60</f>
        <v>8190000</v>
      </c>
      <c r="DH60" s="1">
        <f>IF($E60+$I60+$D$7&lt;=DH$22,0,IF(DH$22-$D$7&gt;=$E60,IF(COUNTIF($KZ60:MR60,"&gt;0")&gt;0,VLOOKUP($C60,Input!$A$8:$HV$21,MATCH($CE$21+COUNTIF($KZ60:MR60,"&gt;0"),Input!$A$6:$HV$6,0),FALSE),0),0))*$D60</f>
        <v>0</v>
      </c>
      <c r="DI60" s="1">
        <f>IF($E60+$I60+$D$7&lt;=DI$22,0,IF(DI$22-$D$7&gt;=$E60,IF(COUNTIF($KZ60:MS60,"&gt;0")&gt;0,VLOOKUP($C60,Input!$A$8:$HV$21,MATCH($CE$21+COUNTIF($KZ60:MS60,"&gt;0"),Input!$A$6:$HV$6,0),FALSE),0),0))*$D60</f>
        <v>0</v>
      </c>
      <c r="DJ60" s="1">
        <f>IF($E60+$I60+$D$7&lt;=DJ$22,0,IF(DJ$22-$D$7&gt;=$E60,IF(COUNTIF($KZ60:MT60,"&gt;0")&gt;0,VLOOKUP($C60,Input!$A$8:$HV$21,MATCH($CE$21+COUNTIF($KZ60:MT60,"&gt;0"),Input!$A$6:$HV$6,0),FALSE),0),0))*$D60</f>
        <v>0</v>
      </c>
      <c r="DK60" s="1">
        <f>IF($E60+$I60+$D$7&lt;=DK$22,0,IF(DK$22-$D$7&gt;=$E60,IF(COUNTIF($KZ60:MU60,"&gt;0")&gt;0,VLOOKUP($C60,Input!$A$8:$HV$21,MATCH($CE$21+COUNTIF($KZ60:MU60,"&gt;0"),Input!$A$6:$HV$6,0),FALSE),0),0))*$D60</f>
        <v>0</v>
      </c>
      <c r="DL60" s="1">
        <f>IF($E60+$I60+$D$7&lt;=DL$22,0,IF(DL$22-$D$7&gt;=$E60,IF(COUNTIF($KZ60:MV60,"&gt;0")&gt;0,VLOOKUP($C60,Input!$A$8:$HV$21,MATCH($CE$21+COUNTIF($KZ60:MV60,"&gt;0"),Input!$A$6:$HV$6,0),FALSE),0),0))*$D60</f>
        <v>0</v>
      </c>
      <c r="DM60" s="1">
        <f>IF($E60+$I60+$D$7&lt;=DM$22,0,IF(DM$22-$D$7&gt;=$E60,IF(COUNTIF($KZ60:MW60,"&gt;0")&gt;0,VLOOKUP($C60,Input!$A$8:$HV$21,MATCH($CE$21+COUNTIF($KZ60:MW60,"&gt;0"),Input!$A$6:$HV$6,0),FALSE),0),0))*$D60</f>
        <v>0</v>
      </c>
      <c r="DN60" s="1">
        <f>IF($E60+$I60+$D$7&lt;=DN$22,0,IF(DN$22-$D$7&gt;=$E60,IF(COUNTIF($KZ60:MX60,"&gt;0")&gt;0,VLOOKUP($C60,Input!$A$8:$HV$21,MATCH($CE$21+COUNTIF($KZ60:MX60,"&gt;0"),Input!$A$6:$HV$6,0),FALSE),0),0))*$D60</f>
        <v>0</v>
      </c>
      <c r="DP60" t="str">
        <f>+VLOOKUP($C60,Input!$A$8:$GZ$39,MATCH(DP$21,Input!$A$6:$GZ$6,0),FALSE)</f>
        <v>Bus Maintenance at 0.85/mile</v>
      </c>
      <c r="DQ60" s="1">
        <f>IF($E60+$I60+$D$7&lt;=DQ$22,0,IF(DQ$22-$D$7&gt;=$E60,IF(COUNTIF($KZ60:LP60,"&gt;0")&gt;0,VLOOKUP($C60,Input!$A$8:$HV$21,MATCH($DP$21+COUNTIF($KZ60:LP60,"&gt;0"),Input!$A$6:$HV$6,0),FALSE),0),0))*$D60*$F60</f>
        <v>0</v>
      </c>
      <c r="DR60" s="1">
        <f>IF($E60+$I60+$D$7&lt;=DR$22,0,IF(DR$22-$D$7&gt;=$E60,IF(COUNTIF($KZ60:LQ60,"&gt;0")&gt;0,VLOOKUP($C60,Input!$A$8:$HV$21,MATCH($DP$21+COUNTIF($KZ60:LQ60,"&gt;0"),Input!$A$6:$HV$6,0),FALSE),0),0))*$D60*$F60</f>
        <v>0</v>
      </c>
      <c r="DS60" s="1">
        <f>IF($E60+$I60+$D$7&lt;=DS$22,0,IF(DS$22-$D$7&gt;=$E60,IF(COUNTIF($KZ60:LR60,"&gt;0")&gt;0,VLOOKUP($C60,Input!$A$8:$HV$21,MATCH($DP$21+COUNTIF($KZ60:LR60,"&gt;0"),Input!$A$6:$HV$6,0),FALSE),0),0))*$D60*$F60</f>
        <v>0</v>
      </c>
      <c r="DT60" s="1">
        <f>IF($E60+$I60+$D$7&lt;=DT$22,0,IF(DT$22-$D$7&gt;=$E60,IF(COUNTIF($KZ60:LS60,"&gt;0")&gt;0,VLOOKUP($C60,Input!$A$8:$HV$21,MATCH($DP$21+COUNTIF($KZ60:LS60,"&gt;0"),Input!$A$6:$HV$6,0),FALSE),0),0))*$D60*$F60</f>
        <v>0</v>
      </c>
      <c r="DU60" s="1">
        <f>IF($E60+$I60+$D$7&lt;=DU$22,0,IF(DU$22-$D$7&gt;=$E60,IF(COUNTIF($KZ60:LT60,"&gt;0")&gt;0,VLOOKUP($C60,Input!$A$8:$HV$21,MATCH($DP$21+COUNTIF($KZ60:LT60,"&gt;0"),Input!$A$6:$HV$6,0),FALSE),0),0))*$D60*$F60</f>
        <v>0</v>
      </c>
      <c r="DV60" s="1">
        <f>IF($E60+$I60+$D$7&lt;=DV$22,0,IF(DV$22-$D$7&gt;=$E60,IF(COUNTIF($KZ60:LU60,"&gt;0")&gt;0,VLOOKUP($C60,Input!$A$8:$HV$21,MATCH($DP$21+COUNTIF($KZ60:LU60,"&gt;0"),Input!$A$6:$HV$6,0),FALSE),0),0))*$D60*$F60</f>
        <v>0</v>
      </c>
      <c r="DW60" s="1">
        <f>IF($E60+$I60+$D$7&lt;=DW$22,0,IF(DW$22-$D$7&gt;=$E60,IF(COUNTIF($KZ60:LV60,"&gt;0")&gt;0,VLOOKUP($C60,Input!$A$8:$HV$21,MATCH($DP$21+COUNTIF($KZ60:LV60,"&gt;0"),Input!$A$6:$HV$6,0),FALSE),0),0))*$D60*$F60</f>
        <v>0</v>
      </c>
      <c r="DX60" s="1">
        <f>IF($E60+$I60+$D$7&lt;=DX$22,0,IF(DX$22-$D$7&gt;=$E60,IF(COUNTIF($KZ60:LW60,"&gt;0")&gt;0,VLOOKUP($C60,Input!$A$8:$HV$21,MATCH($DP$21+COUNTIF($KZ60:LW60,"&gt;0"),Input!$A$6:$HV$6,0),FALSE),0),0))*$D60*$F60</f>
        <v>0</v>
      </c>
      <c r="DY60" s="1">
        <f>IF($E60+$I60+$D$7&lt;=DY$22,0,IF(DY$22-$D$7&gt;=$E60,IF(COUNTIF($KZ60:LX60,"&gt;0")&gt;0,VLOOKUP($C60,Input!$A$8:$HV$21,MATCH($DP$21+COUNTIF($KZ60:LX60,"&gt;0"),Input!$A$6:$HV$6,0),FALSE),0),0))*$D60*$F60</f>
        <v>0</v>
      </c>
      <c r="DZ60" s="1">
        <f>IF($E60+$I60+$D$7&lt;=DZ$22,0,IF(DZ$22-$D$7&gt;=$E60,IF(COUNTIF($KZ60:LY60,"&gt;0")&gt;0,VLOOKUP($C60,Input!$A$8:$HV$21,MATCH($DP$21+COUNTIF($KZ60:LY60,"&gt;0"),Input!$A$6:$HV$6,0),FALSE),0),0))*$D60*$F60</f>
        <v>0</v>
      </c>
      <c r="EA60" s="1">
        <f>IF($E60+$I60+$D$7&lt;=EA$22,0,IF(EA$22-$D$7&gt;=$E60,IF(COUNTIF($KZ60:LZ60,"&gt;0")&gt;0,VLOOKUP($C60,Input!$A$8:$HV$21,MATCH($DP$21+COUNTIF($KZ60:LZ60,"&gt;0"),Input!$A$6:$HV$6,0),FALSE),0),0))*$D60*$F60</f>
        <v>0</v>
      </c>
      <c r="EB60" s="1">
        <f>IF($E60+$I60+$D$7&lt;=EB$22,0,IF(EB$22-$D$7&gt;=$E60,IF(COUNTIF($KZ60:MA60,"&gt;0")&gt;0,VLOOKUP($C60,Input!$A$8:$HV$21,MATCH($DP$21+COUNTIF($KZ60:MA60,"&gt;0"),Input!$A$6:$HV$6,0),FALSE),0),0))*$D60*$F60</f>
        <v>0</v>
      </c>
      <c r="EC60" s="1">
        <f>IF($E60+$I60+$D$7&lt;=EC$22,0,IF(EC$22-$D$7&gt;=$E60,IF(COUNTIF($KZ60:MB60,"&gt;0")&gt;0,VLOOKUP($C60,Input!$A$8:$HV$21,MATCH($DP$21+COUNTIF($KZ60:MB60,"&gt;0"),Input!$A$6:$HV$6,0),FALSE),0),0))*$D60*$F60</f>
        <v>0</v>
      </c>
      <c r="ED60" s="1">
        <f>IF($E60+$I60+$D$7&lt;=ED$22,0,IF(ED$22-$D$7&gt;=$E60,IF(COUNTIF($KZ60:MC60,"&gt;0")&gt;0,VLOOKUP($C60,Input!$A$8:$HV$21,MATCH($DP$21+COUNTIF($KZ60:MC60,"&gt;0"),Input!$A$6:$HV$6,0),FALSE),0),0))*$D60*$F60</f>
        <v>0</v>
      </c>
      <c r="EE60" s="1">
        <f>IF($E60+$I60+$D$7&lt;=EE$22,0,IF(EE$22-$D$7&gt;=$E60,IF(COUNTIF($KZ60:MD60,"&gt;0")&gt;0,VLOOKUP($C60,Input!$A$8:$HV$21,MATCH($DP$21+COUNTIF($KZ60:MD60,"&gt;0"),Input!$A$6:$HV$6,0),FALSE),0),0))*$D60*$F60</f>
        <v>0</v>
      </c>
      <c r="EF60" s="1">
        <f>IF($E60+$I60+$D$7&lt;=EF$22,0,IF(EF$22-$D$7&gt;=$E60,IF(COUNTIF($KZ60:ME60,"&gt;0")&gt;0,VLOOKUP($C60,Input!$A$8:$HV$21,MATCH($DP$21+COUNTIF($KZ60:ME60,"&gt;0"),Input!$A$6:$HV$6,0),FALSE),0),0))*$D60*$F60</f>
        <v>0</v>
      </c>
      <c r="EG60" s="1">
        <f>IF($E60+$I60+$D$7&lt;=EG$22,0,IF(EG$22-$D$7&gt;=$E60,IF(COUNTIF($KZ60:MF60,"&gt;0")&gt;0,VLOOKUP($C60,Input!$A$8:$HV$21,MATCH($DP$21+COUNTIF($KZ60:MF60,"&gt;0"),Input!$A$6:$HV$6,0),FALSE),0),0))*$D60*$F60</f>
        <v>0</v>
      </c>
      <c r="EH60" s="1">
        <f>IF($E60+$I60+$D$7&lt;=EH$22,0,IF(EH$22-$D$7&gt;=$E60,IF(COUNTIF($KZ60:MG60,"&gt;0")&gt;0,VLOOKUP($C60,Input!$A$8:$HV$21,MATCH($DP$21+COUNTIF($KZ60:MG60,"&gt;0"),Input!$A$6:$HV$6,0),FALSE),0),0))*$D60*$F60</f>
        <v>0</v>
      </c>
      <c r="EI60" s="1">
        <f>IF($E60+$I60+$D$7&lt;=EI$22,0,IF(EI$22-$D$7&gt;=$E60,IF(COUNTIF($KZ60:MH60,"&gt;0")&gt;0,VLOOKUP($C60,Input!$A$8:$HV$21,MATCH($DP$21+COUNTIF($KZ60:MH60,"&gt;0"),Input!$A$6:$HV$6,0),FALSE),0),0))*$D60*$F60</f>
        <v>0</v>
      </c>
      <c r="EJ60" s="1">
        <f>IF($E60+$I60+$D$7&lt;=EJ$22,0,IF(EJ$22-$D$7&gt;=$E60,IF(COUNTIF($KZ60:MI60,"&gt;0")&gt;0,VLOOKUP($C60,Input!$A$8:$HV$21,MATCH($DP$21+COUNTIF($KZ60:MI60,"&gt;0"),Input!$A$6:$HV$6,0),FALSE),0),0))*$D60*$F60</f>
        <v>0</v>
      </c>
      <c r="EK60" s="1">
        <f>IF($E60+$I60+$D$7&lt;=EK$22,0,IF(EK$22-$D$7&gt;=$E60,IF(COUNTIF($KZ60:MJ60,"&gt;0")&gt;0,VLOOKUP($C60,Input!$A$8:$HV$21,MATCH($DP$21+COUNTIF($KZ60:MJ60,"&gt;0"),Input!$A$6:$HV$6,0),FALSE),0),0))*$D60*$F60</f>
        <v>0</v>
      </c>
      <c r="EL60" s="1">
        <f>IF($E60+$I60+$D$7&lt;=EL$22,0,IF(EL$22-$D$7&gt;=$E60,IF(COUNTIF($KZ60:MK60,"&gt;0")&gt;0,VLOOKUP($C60,Input!$A$8:$HV$21,MATCH($DP$21+COUNTIF($KZ60:MK60,"&gt;0"),Input!$A$6:$HV$6,0),FALSE),0),0))*$D60*$F60</f>
        <v>7956000</v>
      </c>
      <c r="EM60" s="1">
        <f>IF($E60+$I60+$D$7&lt;=EM$22,0,IF(EM$22-$D$7&gt;=$E60,IF(COUNTIF($KZ60:ML60,"&gt;0")&gt;0,VLOOKUP($C60,Input!$A$8:$HV$21,MATCH($DP$21+COUNTIF($KZ60:ML60,"&gt;0"),Input!$A$6:$HV$6,0),FALSE),0),0))*$D60*$F60</f>
        <v>7956000</v>
      </c>
      <c r="EN60" s="1">
        <f>IF($E60+$I60+$D$7&lt;=EN$22,0,IF(EN$22-$D$7&gt;=$E60,IF(COUNTIF($KZ60:MM60,"&gt;0")&gt;0,VLOOKUP($C60,Input!$A$8:$HV$21,MATCH($DP$21+COUNTIF($KZ60:MM60,"&gt;0"),Input!$A$6:$HV$6,0),FALSE),0),0))*$D60*$F60</f>
        <v>7956000</v>
      </c>
      <c r="EO60" s="1">
        <f>IF($E60+$I60+$D$7&lt;=EO$22,0,IF(EO$22-$D$7&gt;=$E60,IF(COUNTIF($KZ60:MN60,"&gt;0")&gt;0,VLOOKUP($C60,Input!$A$8:$HV$21,MATCH($DP$21+COUNTIF($KZ60:MN60,"&gt;0"),Input!$A$6:$HV$6,0),FALSE),0),0))*$D60*$F60</f>
        <v>7956000</v>
      </c>
      <c r="EP60" s="1">
        <f>IF($E60+$I60+$D$7&lt;=EP$22,0,IF(EP$22-$D$7&gt;=$E60,IF(COUNTIF($KZ60:MO60,"&gt;0")&gt;0,VLOOKUP($C60,Input!$A$8:$HV$21,MATCH($DP$21+COUNTIF($KZ60:MO60,"&gt;0"),Input!$A$6:$HV$6,0),FALSE),0),0))*$D60*$F60</f>
        <v>7956000</v>
      </c>
      <c r="EQ60" s="1">
        <f>IF($E60+$I60+$D$7&lt;=EQ$22,0,IF(EQ$22-$D$7&gt;=$E60,IF(COUNTIF($KZ60:MP60,"&gt;0")&gt;0,VLOOKUP($C60,Input!$A$8:$HV$21,MATCH($DP$21+COUNTIF($KZ60:MP60,"&gt;0"),Input!$A$6:$HV$6,0),FALSE),0),0))*$D60*$F60</f>
        <v>7956000</v>
      </c>
      <c r="ER60" s="1">
        <f>IF($E60+$I60+$D$7&lt;=ER$22,0,IF(ER$22-$D$7&gt;=$E60,IF(COUNTIF($KZ60:MQ60,"&gt;0")&gt;0,VLOOKUP($C60,Input!$A$8:$HV$21,MATCH($DP$21+COUNTIF($KZ60:MQ60,"&gt;0"),Input!$A$6:$HV$6,0),FALSE),0),0))*$D60*$F60</f>
        <v>7956000</v>
      </c>
      <c r="ES60" s="1">
        <f>IF($E60+$I60+$D$7&lt;=ES$22,0,IF(ES$22-$D$7&gt;=$E60,IF(COUNTIF($KZ60:MR60,"&gt;0")&gt;0,VLOOKUP($C60,Input!$A$8:$HV$21,MATCH($DP$21+COUNTIF($KZ60:MR60,"&gt;0"),Input!$A$6:$HV$6,0),FALSE),0),0))*$D60*$F60</f>
        <v>7956000</v>
      </c>
      <c r="ET60" s="1">
        <f>IF($E60+$I60+$D$7&lt;=ET$22,0,IF(ET$22-$D$7&gt;=$E60,IF(COUNTIF($KZ60:MS60,"&gt;0")&gt;0,VLOOKUP($C60,Input!$A$8:$HV$21,MATCH($DP$21+COUNTIF($KZ60:MS60,"&gt;0"),Input!$A$6:$HV$6,0),FALSE),0),0))*$D60*$F60</f>
        <v>7956000</v>
      </c>
      <c r="EU60" s="1">
        <f>IF($E60+$I60+$D$7&lt;=EU$22,0,IF(EU$22-$D$7&gt;=$E60,IF(COUNTIF($KZ60:MT60,"&gt;0")&gt;0,VLOOKUP($C60,Input!$A$8:$HV$21,MATCH($DP$21+COUNTIF($KZ60:MT60,"&gt;0"),Input!$A$6:$HV$6,0),FALSE),0),0))*$D60*$F60</f>
        <v>7956000</v>
      </c>
      <c r="EV60" s="1">
        <f>IF($E60+$I60+$D$7&lt;=EV$22,0,IF(EV$22-$D$7&gt;=$E60,IF(COUNTIF($KZ60:MU60,"&gt;0")&gt;0,VLOOKUP($C60,Input!$A$8:$HV$21,MATCH($DP$21+COUNTIF($KZ60:MU60,"&gt;0"),Input!$A$6:$HV$6,0),FALSE),0),0))*$D60*$F60</f>
        <v>7956000</v>
      </c>
      <c r="EW60" s="1">
        <f>IF($E60+$I60+$D$7&lt;=EW$22,0,IF(EW$22-$D$7&gt;=$E60,IF(COUNTIF($KZ60:MV60,"&gt;0")&gt;0,VLOOKUP($C60,Input!$A$8:$HV$21,MATCH($DP$21+COUNTIF($KZ60:MV60,"&gt;0"),Input!$A$6:$HV$6,0),FALSE),0),0))*$D60*$F60</f>
        <v>7956000</v>
      </c>
      <c r="EX60" s="1">
        <f>IF($E60+$I60+$D$7&lt;=EX$22,0,IF(EX$22-$D$7&gt;=$E60,IF(COUNTIF($KZ60:MW60,"&gt;0")&gt;0,VLOOKUP($C60,Input!$A$8:$HV$21,MATCH($DP$21+COUNTIF($KZ60:MW60,"&gt;0"),Input!$A$6:$HV$6,0),FALSE),0),0))*$D60*$F60</f>
        <v>7956000</v>
      </c>
      <c r="EY60" s="1">
        <f>IF($E60+$I60+$D$7&lt;=EY$22,0,IF(EY$22-$D$7&gt;=$E60,IF(COUNTIF($KZ60:MX60,"&gt;0")&gt;0,VLOOKUP($C60,Input!$A$8:$HV$21,MATCH($DP$21+COUNTIF($KZ60:MX60,"&gt;0"),Input!$A$6:$HV$6,0),FALSE),0),0))*$D60*$F60</f>
        <v>7956000</v>
      </c>
      <c r="EZ60" s="1"/>
      <c r="FA60" t="str">
        <f>VLOOKUP($C60,Input!$A$8:$GZ$39,MATCH(FA$21,Input!$A$6:$GZ$6,0),FALSE)</f>
        <v>NA</v>
      </c>
      <c r="FB60">
        <f>IF((VLOOKUP($C60,Input!$A$8:$GZ$39,MATCH(FB$21,Input!$A$6:$GZ$6,0),FALSE))="Y",$D60/VLOOKUP($C60,Input!$A$8:$GZ$39,MATCH(FC$21,Input!$A$6:$GZ$6,0),FALSE),0)</f>
        <v>0</v>
      </c>
      <c r="FC60">
        <f>IF((VLOOKUP($C60,Input!$A$8:$GZ$39,MATCH(FB$21,Input!$A$6:$GZ$6,0),FALSE))="Y",0,IF((VLOOKUP($C60,Input!$A$8:$GZ$39,MATCH(FC$21,Input!$A$6:$GZ$6,0),FALSE))&gt;0,$D60/VLOOKUP($C60,Input!$A$8:$GZ$39,MATCH(FC$21,Input!$A$6:$GZ$6,0),FALSE),0))</f>
        <v>0</v>
      </c>
      <c r="FD60" s="1">
        <f>+IF($E60=FD$22,VLOOKUP($C60,Input!$A$8:$GZ$39,MATCH(FD$21,Input!$A$6:$GZ$6,0),FALSE),0)*IF(FD$19&gt;=MAX(FC$19:$FD$19),MIN((FD$19-MAX(FC$19:$FD$19)),(FD$19-FC$19)),0)+IF($E60=FD$22,VLOOKUP($C60,Input!$A$8:$GZ$39,MATCH(FD$21,Input!$A$6:$GZ$6,0),FALSE),0)*IF(FD$18&gt;=MAX(FC$18:$FD$18),MIN((FD$18-MAX(FC$18:$FD$18)),(FD$18-FC$18)),0)</f>
        <v>0</v>
      </c>
      <c r="FE60" s="1">
        <f>+IF($E60=FE$22,VLOOKUP($C60,Input!$A$8:$GZ$39,MATCH(FE$21,Input!$A$6:$GZ$6,0),FALSE),0)*IF(FE$19&gt;=MAX(FD$19:$FD$19),MIN((FE$19-MAX(FD$19:$FD$19)),(FE$19-FD$19)),0)+IF($E60=FE$22,VLOOKUP($C60,Input!$A$8:$GZ$39,MATCH(FE$21,Input!$A$6:$GZ$6,0),FALSE),0)*IF(FE$18&gt;=MAX(FD$18:$FD$18),MIN((FE$18-MAX(FD$18:$FD$18)),(FE$18-FD$18)),0)</f>
        <v>0</v>
      </c>
      <c r="FF60" s="1">
        <f>+IF($E60=FF$22,VLOOKUP($C60,Input!$A$8:$GZ$39,MATCH(FF$21,Input!$A$6:$GZ$6,0),FALSE),0)*IF(FF$19&gt;=MAX($FD$19:FE$19),MIN((FF$19-MAX($FD$19:FE$19)),(FF$19-FE$19)),0)+IF($E60=FF$22,VLOOKUP($C60,Input!$A$8:$GZ$39,MATCH(FF$21,Input!$A$6:$GZ$6,0),FALSE),0)*IF(FF$18&gt;=MAX($FD$18:FE$18),MIN((FF$18-MAX($FD$18:FE$18)),(FF$18-FE$18)),0)</f>
        <v>0</v>
      </c>
      <c r="FG60" s="1">
        <f>+IF($E60=FG$22,VLOOKUP($C60,Input!$A$8:$GZ$39,MATCH(FG$21,Input!$A$6:$GZ$6,0),FALSE),0)*IF(FG$19&gt;=MAX($FD$19:FF$19),MIN((FG$19-MAX($FD$19:FF$19)),(FG$19-FF$19)),0)+IF($E60=FG$22,VLOOKUP($C60,Input!$A$8:$GZ$39,MATCH(FG$21,Input!$A$6:$GZ$6,0),FALSE),0)*IF(FG$18&gt;=MAX($FD$18:FF$18),MIN((FG$18-MAX($FD$18:FF$18)),(FG$18-FF$18)),0)</f>
        <v>0</v>
      </c>
      <c r="FH60" s="1">
        <f>+IF($E60=FH$22,VLOOKUP($C60,Input!$A$8:$GZ$39,MATCH(FH$21,Input!$A$6:$GZ$6,0),FALSE),0)*IF(FH$19&gt;=MAX($FD$19:FG$19),MIN((FH$19-MAX($FD$19:FG$19)),(FH$19-FG$19)),0)+IF($E60=FH$22,VLOOKUP($C60,Input!$A$8:$GZ$39,MATCH(FH$21,Input!$A$6:$GZ$6,0),FALSE),0)*IF(FH$18&gt;=MAX($FD$18:FG$18),MIN((FH$18-MAX($FD$18:FG$18)),(FH$18-FG$18)),0)</f>
        <v>0</v>
      </c>
      <c r="FI60" s="1">
        <f>+IF($E60=FI$22,VLOOKUP($C60,Input!$A$8:$GZ$39,MATCH(FI$21,Input!$A$6:$GZ$6,0),FALSE),0)*IF(FI$19&gt;=MAX($FD$19:FH$19),MIN((FI$19-MAX($FD$19:FH$19)),(FI$19-FH$19)),0)+IF($E60=FI$22,VLOOKUP($C60,Input!$A$8:$GZ$39,MATCH(FI$21,Input!$A$6:$GZ$6,0),FALSE),0)*IF(FI$18&gt;=MAX($FD$18:FH$18),MIN((FI$18-MAX($FD$18:FH$18)),(FI$18-FH$18)),0)</f>
        <v>0</v>
      </c>
      <c r="FJ60" s="1">
        <f>+IF($E60=FJ$22,VLOOKUP($C60,Input!$A$8:$GZ$39,MATCH(FJ$21,Input!$A$6:$GZ$6,0),FALSE),0)*IF(FJ$19&gt;=MAX($FD$19:FI$19),MIN((FJ$19-MAX($FD$19:FI$19)),(FJ$19-FI$19)),0)+IF($E60=FJ$22,VLOOKUP($C60,Input!$A$8:$GZ$39,MATCH(FJ$21,Input!$A$6:$GZ$6,0),FALSE),0)*IF(FJ$18&gt;=MAX($FD$18:FI$18),MIN((FJ$18-MAX($FD$18:FI$18)),(FJ$18-FI$18)),0)</f>
        <v>0</v>
      </c>
      <c r="FK60" s="1">
        <f>+IF($E60=FK$22,VLOOKUP($C60,Input!$A$8:$GZ$39,MATCH(FK$21,Input!$A$6:$GZ$6,0),FALSE),0)*IF(FK$19&gt;=MAX($FD$19:FJ$19),MIN((FK$19-MAX($FD$19:FJ$19)),(FK$19-FJ$19)),0)+IF($E60=FK$22,VLOOKUP($C60,Input!$A$8:$GZ$39,MATCH(FK$21,Input!$A$6:$GZ$6,0),FALSE),0)*IF(FK$18&gt;=MAX($FD$18:FJ$18),MIN((FK$18-MAX($FD$18:FJ$18)),(FK$18-FJ$18)),0)</f>
        <v>0</v>
      </c>
      <c r="FL60" s="1">
        <f>+IF($E60=FL$22,VLOOKUP($C60,Input!$A$8:$GZ$39,MATCH(FL$21,Input!$A$6:$GZ$6,0),FALSE),0)*IF(FL$19&gt;=MAX($FD$19:FK$19),MIN((FL$19-MAX($FD$19:FK$19)),(FL$19-FK$19)),0)+IF($E60=FL$22,VLOOKUP($C60,Input!$A$8:$GZ$39,MATCH(FL$21,Input!$A$6:$GZ$6,0),FALSE),0)*IF(FL$18&gt;=MAX($FD$18:FK$18),MIN((FL$18-MAX($FD$18:FK$18)),(FL$18-FK$18)),0)</f>
        <v>0</v>
      </c>
      <c r="FM60" s="1">
        <f>+IF($E60=FM$22,VLOOKUP($C60,Input!$A$8:$GZ$39,MATCH(FM$21,Input!$A$6:$GZ$6,0),FALSE),0)*IF(FM$19&gt;=MAX($FD$19:FL$19),MIN((FM$19-MAX($FD$19:FL$19)),(FM$19-FL$19)),0)+IF($E60=FM$22,VLOOKUP($C60,Input!$A$8:$GZ$39,MATCH(FM$21,Input!$A$6:$GZ$6,0),FALSE),0)*IF(FM$18&gt;=MAX($FD$18:FL$18),MIN((FM$18-MAX($FD$18:FL$18)),(FM$18-FL$18)),0)</f>
        <v>0</v>
      </c>
      <c r="FN60" s="1">
        <f>+IF($E60=FN$22,VLOOKUP($C60,Input!$A$8:$GZ$39,MATCH(FN$21,Input!$A$6:$GZ$6,0),FALSE),0)*IF(FN$19&gt;=MAX($FD$19:FM$19),MIN((FN$19-MAX($FD$19:FM$19)),(FN$19-FM$19)),0)+IF($E60=FN$22,VLOOKUP($C60,Input!$A$8:$GZ$39,MATCH(FN$21,Input!$A$6:$GZ$6,0),FALSE),0)*IF(FN$18&gt;=MAX($FD$18:FM$18),MIN((FN$18-MAX($FD$18:FM$18)),(FN$18-FM$18)),0)</f>
        <v>0</v>
      </c>
      <c r="FO60" s="1">
        <f>+IF($E60=FO$22,VLOOKUP($C60,Input!$A$8:$GZ$39,MATCH(FO$21,Input!$A$6:$GZ$6,0),FALSE),0)*IF(FO$19&gt;=MAX($FD$19:FN$19),MIN((FO$19-MAX($FD$19:FN$19)),(FO$19-FN$19)),0)+IF($E60=FO$22,VLOOKUP($C60,Input!$A$8:$GZ$39,MATCH(FO$21,Input!$A$6:$GZ$6,0),FALSE),0)*IF(FO$18&gt;=MAX($FD$18:FN$18),MIN((FO$18-MAX($FD$18:FN$18)),(FO$18-FN$18)),0)</f>
        <v>0</v>
      </c>
      <c r="FP60" s="1">
        <f>+IF($E60=FP$22,VLOOKUP($C60,Input!$A$8:$GZ$39,MATCH(FP$21,Input!$A$6:$GZ$6,0),FALSE),0)*IF(FP$19&gt;=MAX($FD$19:FO$19),MIN((FP$19-MAX($FD$19:FO$19)),(FP$19-FO$19)),0)+IF($E60=FP$22,VLOOKUP($C60,Input!$A$8:$GZ$39,MATCH(FP$21,Input!$A$6:$GZ$6,0),FALSE),0)*IF(FP$18&gt;=MAX($FD$18:FO$18),MIN((FP$18-MAX($FD$18:FO$18)),(FP$18-FO$18)),0)</f>
        <v>0</v>
      </c>
      <c r="FQ60" s="1">
        <f>+IF($E60=FQ$22,VLOOKUP($C60,Input!$A$8:$GZ$39,MATCH(FQ$21,Input!$A$6:$GZ$6,0),FALSE),0)*IF(FQ$19&gt;=MAX($FD$19:FP$19),MIN((FQ$19-MAX($FD$19:FP$19)),(FQ$19-FP$19)),0)+IF($E60=FQ$22,VLOOKUP($C60,Input!$A$8:$GZ$39,MATCH(FQ$21,Input!$A$6:$GZ$6,0),FALSE),0)*IF(FQ$18&gt;=MAX($FD$18:FP$18),MIN((FQ$18-MAX($FD$18:FP$18)),(FQ$18-FP$18)),0)</f>
        <v>0</v>
      </c>
      <c r="FR60" s="1">
        <f>+IF($E60=FR$22,VLOOKUP($C60,Input!$A$8:$GZ$39,MATCH(FR$21,Input!$A$6:$GZ$6,0),FALSE),0)*IF(FR$19&gt;=MAX($FD$19:FQ$19),MIN((FR$19-MAX($FD$19:FQ$19)),(FR$19-FQ$19)),0)+IF($E60=FR$22,VLOOKUP($C60,Input!$A$8:$GZ$39,MATCH(FR$21,Input!$A$6:$GZ$6,0),FALSE),0)*IF(FR$18&gt;=MAX($FD$18:FQ$18),MIN((FR$18-MAX($FD$18:FQ$18)),(FR$18-FQ$18)),0)</f>
        <v>0</v>
      </c>
      <c r="FS60" s="1">
        <f>+IF($E60=FS$22,VLOOKUP($C60,Input!$A$8:$GZ$39,MATCH(FS$21,Input!$A$6:$GZ$6,0),FALSE),0)*IF(FS$19&gt;=MAX($FD$19:FR$19),MIN((FS$19-MAX($FD$19:FR$19)),(FS$19-FR$19)),0)+IF($E60=FS$22,VLOOKUP($C60,Input!$A$8:$GZ$39,MATCH(FS$21,Input!$A$6:$GZ$6,0),FALSE),0)*IF(FS$18&gt;=MAX($FD$18:FR$18),MIN((FS$18-MAX($FD$18:FR$18)),(FS$18-FR$18)),0)</f>
        <v>0</v>
      </c>
      <c r="FT60" s="1">
        <f>+IF($E60=FT$22,VLOOKUP($C60,Input!$A$8:$GZ$39,MATCH(FT$21,Input!$A$6:$GZ$6,0),FALSE),0)*IF(FT$19&gt;=MAX($FD$19:FS$19),MIN((FT$19-MAX($FD$19:FS$19)),(FT$19-FS$19)),0)+IF($E60=FT$22,VLOOKUP($C60,Input!$A$8:$GZ$39,MATCH(FT$21,Input!$A$6:$GZ$6,0),FALSE),0)*IF(FT$18&gt;=MAX($FD$18:FS$18),MIN((FT$18-MAX($FD$18:FS$18)),(FT$18-FS$18)),0)</f>
        <v>0</v>
      </c>
      <c r="FU60" s="1">
        <f>+IF($E60=FU$22,VLOOKUP($C60,Input!$A$8:$GZ$39,MATCH(FU$21,Input!$A$6:$GZ$6,0),FALSE),0)*IF(FU$19&gt;=MAX($FD$19:FT$19),MIN((FU$19-MAX($FD$19:FT$19)),(FU$19-FT$19)),0)+IF($E60=FU$22,VLOOKUP($C60,Input!$A$8:$GZ$39,MATCH(FU$21,Input!$A$6:$GZ$6,0),FALSE),0)*IF(FU$18&gt;=MAX($FD$18:FT$18),MIN((FU$18-MAX($FD$18:FT$18)),(FU$18-FT$18)),0)</f>
        <v>0</v>
      </c>
      <c r="FV60" s="1">
        <f>+IF($E60=FV$22,VLOOKUP($C60,Input!$A$8:$GZ$39,MATCH(FV$21,Input!$A$6:$GZ$6,0),FALSE),0)*IF(FV$19&gt;=MAX($FD$19:FU$19),MIN((FV$19-MAX($FD$19:FU$19)),(FV$19-FU$19)),0)+IF($E60=FV$22,VLOOKUP($C60,Input!$A$8:$GZ$39,MATCH(FV$21,Input!$A$6:$GZ$6,0),FALSE),0)*IF(FV$18&gt;=MAX($FD$18:FU$18),MIN((FV$18-MAX($FD$18:FU$18)),(FV$18-FU$18)),0)</f>
        <v>0</v>
      </c>
      <c r="FW60" s="1">
        <f>+IF($E60=FW$22,VLOOKUP($C60,Input!$A$8:$GZ$39,MATCH(FW$21,Input!$A$6:$GZ$6,0),FALSE),0)*IF(FW$19&gt;=MAX($FD$19:FV$19),MIN((FW$19-MAX($FD$19:FV$19)),(FW$19-FV$19)),0)+IF($E60=FW$22,VLOOKUP($C60,Input!$A$8:$GZ$39,MATCH(FW$21,Input!$A$6:$GZ$6,0),FALSE),0)*IF(FW$18&gt;=MAX($FD$18:FV$18),MIN((FW$18-MAX($FD$18:FV$18)),(FW$18-FV$18)),0)</f>
        <v>0</v>
      </c>
      <c r="FX60" s="1">
        <f>+IF($E60=FX$22,VLOOKUP($C60,Input!$A$8:$GZ$39,MATCH(FX$21,Input!$A$6:$GZ$6,0),FALSE),0)*IF(FX$19&gt;=MAX($FD$19:FW$19),MIN((FX$19-MAX($FD$19:FW$19)),(FX$19-FW$19)),0)+IF($E60=FX$22,VLOOKUP($C60,Input!$A$8:$GZ$39,MATCH(FX$21,Input!$A$6:$GZ$6,0),FALSE),0)*IF(FX$18&gt;=MAX($FD$18:FW$18),MIN((FX$18-MAX($FD$18:FW$18)),(FX$18-FW$18)),0)</f>
        <v>0</v>
      </c>
      <c r="FY60" s="1">
        <f>+IF($E60=FY$22,VLOOKUP($C60,Input!$A$8:$GZ$39,MATCH(FY$21,Input!$A$6:$GZ$6,0),FALSE),0)*IF(FY$19&gt;=MAX($FD$19:FX$19),MIN((FY$19-MAX($FD$19:FX$19)),(FY$19-FX$19)),0)+IF($E60=FY$22,VLOOKUP($C60,Input!$A$8:$GZ$39,MATCH(FY$21,Input!$A$6:$GZ$6,0),FALSE),0)*IF(FY$18&gt;=MAX($FD$18:FX$18),MIN((FY$18-MAX($FD$18:FX$18)),(FY$18-FX$18)),0)</f>
        <v>0</v>
      </c>
      <c r="FZ60" s="1">
        <f>+IF($E60=FZ$22,VLOOKUP($C60,Input!$A$8:$GZ$39,MATCH(FZ$21,Input!$A$6:$GZ$6,0),FALSE),0)*IF(FZ$19&gt;=MAX($FD$19:FY$19),MIN((FZ$19-MAX($FD$19:FY$19)),(FZ$19-FY$19)),0)+IF($E60=FZ$22,VLOOKUP($C60,Input!$A$8:$GZ$39,MATCH(FZ$21,Input!$A$6:$GZ$6,0),FALSE),0)*IF(FZ$18&gt;=MAX($FD$18:FY$18),MIN((FZ$18-MAX($FD$18:FY$18)),(FZ$18-FY$18)),0)</f>
        <v>0</v>
      </c>
      <c r="GA60" s="1">
        <f>+IF($E60=GA$22,VLOOKUP($C60,Input!$A$8:$GZ$39,MATCH(GA$21,Input!$A$6:$GZ$6,0),FALSE),0)*IF(GA$19&gt;=MAX($FD$19:FZ$19),MIN((GA$19-MAX($FD$19:FZ$19)),(GA$19-FZ$19)),0)+IF($E60=GA$22,VLOOKUP($C60,Input!$A$8:$GZ$39,MATCH(GA$21,Input!$A$6:$GZ$6,0),FALSE),0)*IF(GA$18&gt;=MAX($FD$18:FZ$18),MIN((GA$18-MAX($FD$18:FZ$18)),(GA$18-FZ$18)),0)</f>
        <v>0</v>
      </c>
      <c r="GB60" s="1">
        <f>+IF($E60=GB$22,VLOOKUP($C60,Input!$A$8:$GZ$39,MATCH(GB$21,Input!$A$6:$GZ$6,0),FALSE),0)*IF(GB$19&gt;=MAX($FD$19:GA$19),MIN((GB$19-MAX($FD$19:GA$19)),(GB$19-GA$19)),0)+IF($E60=GB$22,VLOOKUP($C60,Input!$A$8:$GZ$39,MATCH(GB$21,Input!$A$6:$GZ$6,0),FALSE),0)*IF(GB$18&gt;=MAX($FD$18:GA$18),MIN((GB$18-MAX($FD$18:GA$18)),(GB$18-GA$18)),0)</f>
        <v>0</v>
      </c>
      <c r="GC60" s="1">
        <f>+IF($E60=GC$22,VLOOKUP($C60,Input!$A$8:$GZ$39,MATCH(GC$21,Input!$A$6:$GZ$6,0),FALSE),0)*IF(GC$19&gt;=MAX($FD$19:GB$19),MIN((GC$19-MAX($FD$19:GB$19)),(GC$19-GB$19)),0)+IF($E60=GC$22,VLOOKUP($C60,Input!$A$8:$GZ$39,MATCH(GC$21,Input!$A$6:$GZ$6,0),FALSE),0)*IF(GC$18&gt;=MAX($FD$18:GB$18),MIN((GC$18-MAX($FD$18:GB$18)),(GC$18-GB$18)),0)</f>
        <v>0</v>
      </c>
      <c r="GD60" s="1">
        <f>+IF($E60=GD$22,VLOOKUP($C60,Input!$A$8:$GZ$39,MATCH(GD$21,Input!$A$6:$GZ$6,0),FALSE),0)*IF(GD$19&gt;=MAX($FD$19:GC$19),MIN((GD$19-MAX($FD$19:GC$19)),(GD$19-GC$19)),0)+IF($E60=GD$22,VLOOKUP($C60,Input!$A$8:$GZ$39,MATCH(GD$21,Input!$A$6:$GZ$6,0),FALSE),0)*IF(GD$18&gt;=MAX($FD$18:GC$18),MIN((GD$18-MAX($FD$18:GC$18)),(GD$18-GC$18)),0)</f>
        <v>0</v>
      </c>
      <c r="GE60" s="1">
        <f>+IF($E60=GE$22,VLOOKUP($C60,Input!$A$8:$GZ$39,MATCH(GE$21,Input!$A$6:$GZ$6,0),FALSE),0)*IF(GE$19&gt;=MAX($FD$19:GD$19),MIN((GE$19-MAX($FD$19:GD$19)),(GE$19-GD$19)),0)+IF($E60=GE$22,VLOOKUP($C60,Input!$A$8:$GZ$39,MATCH(GE$21,Input!$A$6:$GZ$6,0),FALSE),0)*IF(GE$18&gt;=MAX($FD$18:GD$18),MIN((GE$18-MAX($FD$18:GD$18)),(GE$18-GD$18)),0)</f>
        <v>0</v>
      </c>
      <c r="GF60" s="1">
        <f>+IF($E60=GF$22,VLOOKUP($C60,Input!$A$8:$GZ$39,MATCH(GF$21,Input!$A$6:$GZ$6,0),FALSE),0)*IF(GF$19&gt;=MAX($FD$19:GE$19),MIN((GF$19-MAX($FD$19:GE$19)),(GF$19-GE$19)),0)+IF($E60=GF$22,VLOOKUP($C60,Input!$A$8:$GZ$39,MATCH(GF$21,Input!$A$6:$GZ$6,0),FALSE),0)*IF(GF$18&gt;=MAX($FD$18:GE$18),MIN((GF$18-MAX($FD$18:GE$18)),(GF$18-GE$18)),0)</f>
        <v>0</v>
      </c>
      <c r="GG60" s="1">
        <f>+IF($E60=GG$22,VLOOKUP($C60,Input!$A$8:$GZ$39,MATCH(GG$21,Input!$A$6:$GZ$6,0),FALSE),0)*IF(GG$19&gt;=MAX($FD$19:GF$19),MIN((GG$19-MAX($FD$19:GF$19)),(GG$19-GF$19)),0)+IF($E60=GG$22,VLOOKUP($C60,Input!$A$8:$GZ$39,MATCH(GG$21,Input!$A$6:$GZ$6,0),FALSE),0)*IF(GG$18&gt;=MAX($FD$18:GF$18),MIN((GG$18-MAX($FD$18:GF$18)),(GG$18-GF$18)),0)</f>
        <v>0</v>
      </c>
      <c r="GH60" s="1">
        <f>+IF($E60=GH$22,VLOOKUP($C60,Input!$A$8:$GZ$39,MATCH(GH$21,Input!$A$6:$GZ$6,0),FALSE),0)*IF(GH$19&gt;=MAX($FD$19:GG$19),MIN((GH$19-MAX($FD$19:GG$19)),(GH$19-GG$19)),0)+IF($E60=GH$22,VLOOKUP($C60,Input!$A$8:$GZ$39,MATCH(GH$21,Input!$A$6:$GZ$6,0),FALSE),0)*IF(GH$18&gt;=MAX($FD$18:GG$18),MIN((GH$18-MAX($FD$18:GG$18)),(GH$18-GG$18)),0)</f>
        <v>0</v>
      </c>
      <c r="GI60" s="1">
        <f>+IF($E60=GI$22,VLOOKUP($C60,Input!$A$8:$GZ$39,MATCH(GI$21,Input!$A$6:$GZ$6,0),FALSE),0)*IF(GI$19&gt;=MAX($FD$19:GH$19),MIN((GI$19-MAX($FD$19:GH$19)),(GI$19-GH$19)),0)+IF($E60=GI$22,VLOOKUP($C60,Input!$A$8:$GZ$39,MATCH(GI$21,Input!$A$6:$GZ$6,0),FALSE),0)*IF(GI$18&gt;=MAX($FD$18:GH$18),MIN((GI$18-MAX($FD$18:GH$18)),(GI$18-GH$18)),0)</f>
        <v>0</v>
      </c>
      <c r="GJ60" s="1">
        <f>+IF($E60=GJ$22,VLOOKUP($C60,Input!$A$8:$GZ$39,MATCH(GJ$21,Input!$A$6:$GZ$6,0),FALSE),0)*IF(GJ$19&gt;=MAX($FD$19:GI$19),MIN((GJ$19-MAX($FD$19:GI$19)),(GJ$19-GI$19)),0)+IF($E60=GJ$22,VLOOKUP($C60,Input!$A$8:$GZ$39,MATCH(GJ$21,Input!$A$6:$GZ$6,0),FALSE),0)*IF(GJ$18&gt;=MAX($FD$18:GI$18),MIN((GJ$18-MAX($FD$18:GI$18)),(GJ$18-GI$18)),0)</f>
        <v>0</v>
      </c>
      <c r="GK60" s="1">
        <f>+IF($E60=GK$22,VLOOKUP($C60,Input!$A$8:$GZ$39,MATCH(GK$21,Input!$A$6:$GZ$6,0),FALSE),0)*IF(GK$19&gt;=MAX($FD$19:GJ$19),MIN((GK$19-MAX($FD$19:GJ$19)),(GK$19-GJ$19)),0)+IF($E60=GK$22,VLOOKUP($C60,Input!$A$8:$GZ$39,MATCH(GK$21,Input!$A$6:$GZ$6,0),FALSE),0)*IF(GK$18&gt;=MAX($FD$18:GJ$18),MIN((GK$18-MAX($FD$18:GJ$18)),(GK$18-GJ$18)),0)</f>
        <v>0</v>
      </c>
      <c r="GL60" s="1">
        <f>+IF($E60=GL$22,VLOOKUP($C60,Input!$A$8:$GZ$39,MATCH(GL$21,Input!$A$6:$GZ$6,0),FALSE),0)*IF(GL$19&gt;=MAX($FD$19:GK$19),MIN((GL$19-MAX($FD$19:GK$19)),(GL$19-GK$19)),0)+IF($E60=GL$22,VLOOKUP($C60,Input!$A$8:$GZ$39,MATCH(GL$21,Input!$A$6:$GZ$6,0),FALSE),0)*IF(GL$18&gt;=MAX($FD$18:GK$18),MIN((GL$18-MAX($FD$18:GK$18)),(GL$18-GK$18)),0)</f>
        <v>0</v>
      </c>
      <c r="GM60" s="42"/>
      <c r="GN60" t="str">
        <f>VLOOKUP($C60,Input!$A$8:$GZ$39,MATCH(GN$21,Input!$A$6:$GZ$6,0),FALSE)</f>
        <v>NA</v>
      </c>
      <c r="GO60">
        <f>IF((VLOOKUP($C60,Input!$A$8:$GZ$39,MATCH(GO$21,Input!$A$6:$GZ$6,0),FALSE))="Y",$D60/VLOOKUP($C60,Input!$A$8:$GZ$39,MATCH(GP$21,Input!$A$6:$GZ$6,0),FALSE),0)</f>
        <v>0</v>
      </c>
      <c r="GP60">
        <f>IF((VLOOKUP($C60,Input!$A$8:$GZ$39,MATCH(GO$21,Input!$A$6:$GZ$6,0),FALSE))="Y",0,IF((VLOOKUP($C60,Input!$A$8:$GZ$39,MATCH(GP$21,Input!$A$6:$GZ$6,0),FALSE))&gt;0,$D60/VLOOKUP($C60,Input!$A$8:$GZ$39,MATCH(GP$21,Input!$A$6:$GZ$6,0),FALSE),0))</f>
        <v>0</v>
      </c>
      <c r="GQ60" s="1">
        <f>+IF($E60=GQ$22,VLOOKUP($C60,Input!$A$8:$GZ$39,MATCH(GQ$21,Input!$A$6:$GZ$6,0),FALSE),0)*IF(GQ$19&gt;=MAX($GP$19:GP$19),MIN((GQ$19-MAX($GP$19:GP$19)),(GQ$19-GP$19)),0)+IF($E60=GQ$22,VLOOKUP($C60,Input!$A$8:$GZ$39,MATCH(GQ$21,Input!$A$6:$GZ$6,0),FALSE),0)*IF(GQ$18&gt;=MAX($GP$18:GP$18),MIN((GQ$18-MAX($GP$18:GP$18)),(GQ$18-GP$18)),0)</f>
        <v>0</v>
      </c>
      <c r="GR60" s="1">
        <f>+IF($E60=GR$22,VLOOKUP($C60,Input!$A$8:$GZ$39,MATCH(GR$21,Input!$A$6:$GZ$6,0),FALSE),0)*IF(GR$19&gt;=MAX($GP$19:GQ$19),MIN((GR$19-MAX($GP$19:GQ$19)),(GR$19-GQ$19)),0)+IF($E60=GR$22,VLOOKUP($C60,Input!$A$8:$GZ$39,MATCH(GR$21,Input!$A$6:$GZ$6,0),FALSE),0)*IF(GR$18&gt;=MAX($GP$18:GQ$18),MIN((GR$18-MAX($GP$18:GQ$18)),(GR$18-GQ$18)),0)</f>
        <v>0</v>
      </c>
      <c r="GS60" s="1">
        <f>+IF($E60=GS$22,VLOOKUP($C60,Input!$A$8:$GZ$39,MATCH(GS$21,Input!$A$6:$GZ$6,0),FALSE),0)*IF(GS$19&gt;=MAX($GP$19:GR$19),MIN((GS$19-MAX($GP$19:GR$19)),(GS$19-GR$19)),0)+IF($E60=GS$22,VLOOKUP($C60,Input!$A$8:$GZ$39,MATCH(GS$21,Input!$A$6:$GZ$6,0),FALSE),0)*IF(GS$18&gt;=MAX($GP$18:GR$18),MIN((GS$18-MAX($GP$18:GR$18)),(GS$18-GR$18)),0)</f>
        <v>0</v>
      </c>
      <c r="GT60" s="1">
        <f>+IF($E60=GT$22,VLOOKUP($C60,Input!$A$8:$GZ$39,MATCH(GT$21,Input!$A$6:$GZ$6,0),FALSE),0)*IF(GT$19&gt;=MAX($GP$19:GS$19),MIN((GT$19-MAX($GP$19:GS$19)),(GT$19-GS$19)),0)+IF($E60=GT$22,VLOOKUP($C60,Input!$A$8:$GZ$39,MATCH(GT$21,Input!$A$6:$GZ$6,0),FALSE),0)*IF(GT$18&gt;=MAX($GP$18:GS$18),MIN((GT$18-MAX($GP$18:GS$18)),(GT$18-GS$18)),0)</f>
        <v>0</v>
      </c>
      <c r="GU60" s="1">
        <f>+IF($E60=GU$22,VLOOKUP($C60,Input!$A$8:$GZ$39,MATCH(GU$21,Input!$A$6:$GZ$6,0),FALSE),0)*IF(GU$19&gt;=MAX($GP$19:GT$19),MIN((GU$19-MAX($GP$19:GT$19)),(GU$19-GT$19)),0)+IF($E60=GU$22,VLOOKUP($C60,Input!$A$8:$GZ$39,MATCH(GU$21,Input!$A$6:$GZ$6,0),FALSE),0)*IF(GU$18&gt;=MAX($GP$18:GT$18),MIN((GU$18-MAX($GP$18:GT$18)),(GU$18-GT$18)),0)</f>
        <v>0</v>
      </c>
      <c r="GV60" s="1">
        <f>+IF($E60=GV$22,VLOOKUP($C60,Input!$A$8:$GZ$39,MATCH(GV$21,Input!$A$6:$GZ$6,0),FALSE),0)*IF(GV$19&gt;=MAX($GP$19:GU$19),MIN((GV$19-MAX($GP$19:GU$19)),(GV$19-GU$19)),0)+IF($E60=GV$22,VLOOKUP($C60,Input!$A$8:$GZ$39,MATCH(GV$21,Input!$A$6:$GZ$6,0),FALSE),0)*IF(GV$18&gt;=MAX($GP$18:GU$18),MIN((GV$18-MAX($GP$18:GU$18)),(GV$18-GU$18)),0)</f>
        <v>0</v>
      </c>
      <c r="GW60" s="1">
        <f>+IF($E60=GW$22,VLOOKUP($C60,Input!$A$8:$GZ$39,MATCH(GW$21,Input!$A$6:$GZ$6,0),FALSE),0)*IF(GW$19&gt;=MAX($GP$19:GV$19),MIN((GW$19-MAX($GP$19:GV$19)),(GW$19-GV$19)),0)+IF($E60=GW$22,VLOOKUP($C60,Input!$A$8:$GZ$39,MATCH(GW$21,Input!$A$6:$GZ$6,0),FALSE),0)*IF(GW$18&gt;=MAX($GP$18:GV$18),MIN((GW$18-MAX($GP$18:GV$18)),(GW$18-GV$18)),0)</f>
        <v>0</v>
      </c>
      <c r="GX60" s="1">
        <f>+IF($E60=GX$22,VLOOKUP($C60,Input!$A$8:$GZ$39,MATCH(GX$21,Input!$A$6:$GZ$6,0),FALSE),0)*IF(GX$19&gt;=MAX($GP$19:GW$19),MIN((GX$19-MAX($GP$19:GW$19)),(GX$19-GW$19)),0)+IF($E60=GX$22,VLOOKUP($C60,Input!$A$8:$GZ$39,MATCH(GX$21,Input!$A$6:$GZ$6,0),FALSE),0)*IF(GX$18&gt;=MAX($GP$18:GW$18),MIN((GX$18-MAX($GP$18:GW$18)),(GX$18-GW$18)),0)</f>
        <v>0</v>
      </c>
      <c r="GY60" s="1">
        <f>+IF($E60=GY$22,VLOOKUP($C60,Input!$A$8:$GZ$39,MATCH(GY$21,Input!$A$6:$GZ$6,0),FALSE),0)*IF(GY$19&gt;=MAX($GP$19:GX$19),MIN((GY$19-MAX($GP$19:GX$19)),(GY$19-GX$19)),0)+IF($E60=GY$22,VLOOKUP($C60,Input!$A$8:$GZ$39,MATCH(GY$21,Input!$A$6:$GZ$6,0),FALSE),0)*IF(GY$18&gt;=MAX($GP$18:GX$18),MIN((GY$18-MAX($GP$18:GX$18)),(GY$18-GX$18)),0)</f>
        <v>0</v>
      </c>
      <c r="GZ60" s="1">
        <f>+IF($E60=GZ$22,VLOOKUP($C60,Input!$A$8:$GZ$39,MATCH(GZ$21,Input!$A$6:$GZ$6,0),FALSE),0)*IF(GZ$19&gt;=MAX($GP$19:GY$19),MIN((GZ$19-MAX($GP$19:GY$19)),(GZ$19-GY$19)),0)+IF($E60=GZ$22,VLOOKUP($C60,Input!$A$8:$GZ$39,MATCH(GZ$21,Input!$A$6:$GZ$6,0),FALSE),0)*IF(GZ$18&gt;=MAX($GP$18:GY$18),MIN((GZ$18-MAX($GP$18:GY$18)),(GZ$18-GY$18)),0)</f>
        <v>0</v>
      </c>
      <c r="HA60" s="1">
        <f>+IF($E60=HA$22,VLOOKUP($C60,Input!$A$8:$GZ$39,MATCH(HA$21,Input!$A$6:$GZ$6,0),FALSE),0)*IF(HA$19&gt;=MAX($GP$19:GZ$19),MIN((HA$19-MAX($GP$19:GZ$19)),(HA$19-GZ$19)),0)+IF($E60=HA$22,VLOOKUP($C60,Input!$A$8:$GZ$39,MATCH(HA$21,Input!$A$6:$GZ$6,0),FALSE),0)*IF(HA$18&gt;=MAX($GP$18:GZ$18),MIN((HA$18-MAX($GP$18:GZ$18)),(HA$18-GZ$18)),0)</f>
        <v>0</v>
      </c>
      <c r="HB60" s="1">
        <f>+IF($E60=HB$22,VLOOKUP($C60,Input!$A$8:$GZ$39,MATCH(HB$21,Input!$A$6:$GZ$6,0),FALSE),0)*IF(HB$19&gt;=MAX($GP$19:HA$19),MIN((HB$19-MAX($GP$19:HA$19)),(HB$19-HA$19)),0)+IF($E60=HB$22,VLOOKUP($C60,Input!$A$8:$GZ$39,MATCH(HB$21,Input!$A$6:$GZ$6,0),FALSE),0)*IF(HB$18&gt;=MAX($GP$18:HA$18),MIN((HB$18-MAX($GP$18:HA$18)),(HB$18-HA$18)),0)</f>
        <v>0</v>
      </c>
      <c r="HC60" s="1">
        <f>+IF($E60=HC$22,VLOOKUP($C60,Input!$A$8:$GZ$39,MATCH(HC$21,Input!$A$6:$GZ$6,0),FALSE),0)*IF(HC$19&gt;=MAX($GP$19:HB$19),MIN((HC$19-MAX($GP$19:HB$19)),(HC$19-HB$19)),0)+IF($E60=HC$22,VLOOKUP($C60,Input!$A$8:$GZ$39,MATCH(HC$21,Input!$A$6:$GZ$6,0),FALSE),0)*IF(HC$18&gt;=MAX($GP$18:HB$18),MIN((HC$18-MAX($GP$18:HB$18)),(HC$18-HB$18)),0)</f>
        <v>0</v>
      </c>
      <c r="HD60" s="1">
        <f>+IF($E60=HD$22,VLOOKUP($C60,Input!$A$8:$GZ$39,MATCH(HD$21,Input!$A$6:$GZ$6,0),FALSE),0)*IF(HD$19&gt;=MAX($GP$19:HC$19),MIN((HD$19-MAX($GP$19:HC$19)),(HD$19-HC$19)),0)+IF($E60=HD$22,VLOOKUP($C60,Input!$A$8:$GZ$39,MATCH(HD$21,Input!$A$6:$GZ$6,0),FALSE),0)*IF(HD$18&gt;=MAX($GP$18:HC$18),MIN((HD$18-MAX($GP$18:HC$18)),(HD$18-HC$18)),0)</f>
        <v>0</v>
      </c>
      <c r="HE60" s="1">
        <f>+IF($E60=HE$22,VLOOKUP($C60,Input!$A$8:$GZ$39,MATCH(HE$21,Input!$A$6:$GZ$6,0),FALSE),0)*IF(HE$19&gt;=MAX($GP$19:HD$19),MIN((HE$19-MAX($GP$19:HD$19)),(HE$19-HD$19)),0)+IF($E60=HE$22,VLOOKUP($C60,Input!$A$8:$GZ$39,MATCH(HE$21,Input!$A$6:$GZ$6,0),FALSE),0)*IF(HE$18&gt;=MAX($GP$18:HD$18),MIN((HE$18-MAX($GP$18:HD$18)),(HE$18-HD$18)),0)</f>
        <v>0</v>
      </c>
      <c r="HF60" s="1">
        <f>+IF($E60=HF$22,VLOOKUP($C60,Input!$A$8:$GZ$39,MATCH(HF$21,Input!$A$6:$GZ$6,0),FALSE),0)*IF(HF$19&gt;=MAX($GP$19:HE$19),MIN((HF$19-MAX($GP$19:HE$19)),(HF$19-HE$19)),0)+IF($E60=HF$22,VLOOKUP($C60,Input!$A$8:$GZ$39,MATCH(HF$21,Input!$A$6:$GZ$6,0),FALSE),0)*IF(HF$18&gt;=MAX($GP$18:HE$18),MIN((HF$18-MAX($GP$18:HE$18)),(HF$18-HE$18)),0)</f>
        <v>0</v>
      </c>
      <c r="HG60" s="1">
        <f>+IF($E60=HG$22,VLOOKUP($C60,Input!$A$8:$GZ$39,MATCH(HG$21,Input!$A$6:$GZ$6,0),FALSE),0)*IF(HG$19&gt;=MAX($GP$19:HF$19),MIN((HG$19-MAX($GP$19:HF$19)),(HG$19-HF$19)),0)+IF($E60=HG$22,VLOOKUP($C60,Input!$A$8:$GZ$39,MATCH(HG$21,Input!$A$6:$GZ$6,0),FALSE),0)*IF(HG$18&gt;=MAX($GP$18:HF$18),MIN((HG$18-MAX($GP$18:HF$18)),(HG$18-HF$18)),0)</f>
        <v>0</v>
      </c>
      <c r="HH60" s="1">
        <f>+IF($E60=HH$22,VLOOKUP($C60,Input!$A$8:$GZ$39,MATCH(HH$21,Input!$A$6:$GZ$6,0),FALSE),0)*IF(HH$19&gt;=MAX($GP$19:HG$19),MIN((HH$19-MAX($GP$19:HG$19)),(HH$19-HG$19)),0)+IF($E60=HH$22,VLOOKUP($C60,Input!$A$8:$GZ$39,MATCH(HH$21,Input!$A$6:$GZ$6,0),FALSE),0)*IF(HH$18&gt;=MAX($GP$18:HG$18),MIN((HH$18-MAX($GP$18:HG$18)),(HH$18-HG$18)),0)</f>
        <v>0</v>
      </c>
      <c r="HI60" s="1">
        <f>+IF($E60=HI$22,VLOOKUP($C60,Input!$A$8:$GZ$39,MATCH(HI$21,Input!$A$6:$GZ$6,0),FALSE),0)*IF(HI$19&gt;=MAX($GP$19:HH$19),MIN((HI$19-MAX($GP$19:HH$19)),(HI$19-HH$19)),0)+IF($E60=HI$22,VLOOKUP($C60,Input!$A$8:$GZ$39,MATCH(HI$21,Input!$A$6:$GZ$6,0),FALSE),0)*IF(HI$18&gt;=MAX($GP$18:HH$18),MIN((HI$18-MAX($GP$18:HH$18)),(HI$18-HH$18)),0)</f>
        <v>0</v>
      </c>
      <c r="HJ60" s="1">
        <f>+IF($E60=HJ$22,VLOOKUP($C60,Input!$A$8:$GZ$39,MATCH(HJ$21,Input!$A$6:$GZ$6,0),FALSE),0)*IF(HJ$19&gt;=MAX($GP$19:HI$19),MIN((HJ$19-MAX($GP$19:HI$19)),(HJ$19-HI$19)),0)+IF($E60=HJ$22,VLOOKUP($C60,Input!$A$8:$GZ$39,MATCH(HJ$21,Input!$A$6:$GZ$6,0),FALSE),0)*IF(HJ$18&gt;=MAX($GP$18:HI$18),MIN((HJ$18-MAX($GP$18:HI$18)),(HJ$18-HI$18)),0)</f>
        <v>0</v>
      </c>
      <c r="HK60" s="1">
        <f>+IF($E60=HK$22,VLOOKUP($C60,Input!$A$8:$GZ$39,MATCH(HK$21,Input!$A$6:$GZ$6,0),FALSE),0)*IF(HK$19&gt;=MAX($GP$19:HJ$19),MIN((HK$19-MAX($GP$19:HJ$19)),(HK$19-HJ$19)),0)+IF($E60=HK$22,VLOOKUP($C60,Input!$A$8:$GZ$39,MATCH(HK$21,Input!$A$6:$GZ$6,0),FALSE),0)*IF(HK$18&gt;=MAX($GP$18:HJ$18),MIN((HK$18-MAX($GP$18:HJ$18)),(HK$18-HJ$18)),0)</f>
        <v>0</v>
      </c>
      <c r="HL60" s="1">
        <f>+IF($E60=HL$22,VLOOKUP($C60,Input!$A$8:$GZ$39,MATCH(HL$21,Input!$A$6:$GZ$6,0),FALSE),0)*IF(HL$19&gt;=MAX($GP$19:HK$19),MIN((HL$19-MAX($GP$19:HK$19)),(HL$19-HK$19)),0)+IF($E60=HL$22,VLOOKUP($C60,Input!$A$8:$GZ$39,MATCH(HL$21,Input!$A$6:$GZ$6,0),FALSE),0)*IF(HL$18&gt;=MAX($GP$18:HK$18),MIN((HL$18-MAX($GP$18:HK$18)),(HL$18-HK$18)),0)</f>
        <v>0</v>
      </c>
      <c r="HM60" s="1">
        <f>+IF($E60=HM$22,VLOOKUP($C60,Input!$A$8:$GZ$39,MATCH(HM$21,Input!$A$6:$GZ$6,0),FALSE),0)*IF(HM$19&gt;=MAX($GP$19:HL$19),MIN((HM$19-MAX($GP$19:HL$19)),(HM$19-HL$19)),0)+IF($E60=HM$22,VLOOKUP($C60,Input!$A$8:$GZ$39,MATCH(HM$21,Input!$A$6:$GZ$6,0),FALSE),0)*IF(HM$18&gt;=MAX($GP$18:HL$18),MIN((HM$18-MAX($GP$18:HL$18)),(HM$18-HL$18)),0)</f>
        <v>0</v>
      </c>
      <c r="HN60" s="1">
        <f>+IF($E60=HN$22,VLOOKUP($C60,Input!$A$8:$GZ$39,MATCH(HN$21,Input!$A$6:$GZ$6,0),FALSE),0)*IF(HN$19&gt;=MAX($GP$19:HM$19),MIN((HN$19-MAX($GP$19:HM$19)),(HN$19-HM$19)),0)+IF($E60=HN$22,VLOOKUP($C60,Input!$A$8:$GZ$39,MATCH(HN$21,Input!$A$6:$GZ$6,0),FALSE),0)*IF(HN$18&gt;=MAX($GP$18:HM$18),MIN((HN$18-MAX($GP$18:HM$18)),(HN$18-HM$18)),0)</f>
        <v>0</v>
      </c>
      <c r="HO60" s="1">
        <f>+IF($E60=HO$22,VLOOKUP($C60,Input!$A$8:$GZ$39,MATCH(HO$21,Input!$A$6:$GZ$6,0),FALSE),0)*IF(HO$19&gt;=MAX($GP$19:HN$19),MIN((HO$19-MAX($GP$19:HN$19)),(HO$19-HN$19)),0)+IF($E60=HO$22,VLOOKUP($C60,Input!$A$8:$GZ$39,MATCH(HO$21,Input!$A$6:$GZ$6,0),FALSE),0)*IF(HO$18&gt;=MAX($GP$18:HN$18),MIN((HO$18-MAX($GP$18:HN$18)),(HO$18-HN$18)),0)</f>
        <v>0</v>
      </c>
      <c r="HP60" s="1">
        <f>+IF($E60=HP$22,VLOOKUP($C60,Input!$A$8:$GZ$39,MATCH(HP$21,Input!$A$6:$GZ$6,0),FALSE),0)*IF(HP$19&gt;=MAX($GP$19:HO$19),MIN((HP$19-MAX($GP$19:HO$19)),(HP$19-HO$19)),0)+IF($E60=HP$22,VLOOKUP($C60,Input!$A$8:$GZ$39,MATCH(HP$21,Input!$A$6:$GZ$6,0),FALSE),0)*IF(HP$18&gt;=MAX($GP$18:HO$18),MIN((HP$18-MAX($GP$18:HO$18)),(HP$18-HO$18)),0)</f>
        <v>0</v>
      </c>
      <c r="HQ60" s="1">
        <f>+IF($E60=HQ$22,VLOOKUP($C60,Input!$A$8:$GZ$39,MATCH(HQ$21,Input!$A$6:$GZ$6,0),FALSE),0)*IF(HQ$19&gt;=MAX($GP$19:HP$19),MIN((HQ$19-MAX($GP$19:HP$19)),(HQ$19-HP$19)),0)+IF($E60=HQ$22,VLOOKUP($C60,Input!$A$8:$GZ$39,MATCH(HQ$21,Input!$A$6:$GZ$6,0),FALSE),0)*IF(HQ$18&gt;=MAX($GP$18:HP$18),MIN((HQ$18-MAX($GP$18:HP$18)),(HQ$18-HP$18)),0)</f>
        <v>0</v>
      </c>
      <c r="HR60" s="1">
        <f>+IF($E60=HR$22,VLOOKUP($C60,Input!$A$8:$GZ$39,MATCH(HR$21,Input!$A$6:$GZ$6,0),FALSE),0)*IF(HR$19&gt;=MAX($GP$19:HQ$19),MIN((HR$19-MAX($GP$19:HQ$19)),(HR$19-HQ$19)),0)+IF($E60=HR$22,VLOOKUP($C60,Input!$A$8:$GZ$39,MATCH(HR$21,Input!$A$6:$GZ$6,0),FALSE),0)*IF(HR$18&gt;=MAX($GP$18:HQ$18),MIN((HR$18-MAX($GP$18:HQ$18)),(HR$18-HQ$18)),0)</f>
        <v>0</v>
      </c>
      <c r="HS60" s="1">
        <f>+IF($E60=HS$22,VLOOKUP($C60,Input!$A$8:$GZ$39,MATCH(HS$21,Input!$A$6:$GZ$6,0),FALSE),0)*IF(HS$19&gt;=MAX($GP$19:HR$19),MIN((HS$19-MAX($GP$19:HR$19)),(HS$19-HR$19)),0)+IF($E60=HS$22,VLOOKUP($C60,Input!$A$8:$GZ$39,MATCH(HS$21,Input!$A$6:$GZ$6,0),FALSE),0)*IF(HS$18&gt;=MAX($GP$18:HR$18),MIN((HS$18-MAX($GP$18:HR$18)),(HS$18-HR$18)),0)</f>
        <v>0</v>
      </c>
      <c r="HT60" s="1">
        <f>+IF($E60=HT$22,VLOOKUP($C60,Input!$A$8:$GZ$39,MATCH(HT$21,Input!$A$6:$GZ$6,0),FALSE),0)*IF(HT$19&gt;=MAX($GP$19:HS$19),MIN((HT$19-MAX($GP$19:HS$19)),(HT$19-HS$19)),0)+IF($E60=HT$22,VLOOKUP($C60,Input!$A$8:$GZ$39,MATCH(HT$21,Input!$A$6:$GZ$6,0),FALSE),0)*IF(HT$18&gt;=MAX($GP$18:HS$18),MIN((HT$18-MAX($GP$18:HS$18)),(HT$18-HS$18)),0)</f>
        <v>0</v>
      </c>
      <c r="HU60" s="1">
        <f>+IF($E60=HU$22,VLOOKUP($C60,Input!$A$8:$GZ$39,MATCH(HU$21,Input!$A$6:$GZ$6,0),FALSE),0)*IF(HU$19&gt;=MAX($GP$19:HT$19),MIN((HU$19-MAX($GP$19:HT$19)),(HU$19-HT$19)),0)+IF($E60=HU$22,VLOOKUP($C60,Input!$A$8:$GZ$39,MATCH(HU$21,Input!$A$6:$GZ$6,0),FALSE),0)*IF(HU$18&gt;=MAX($GP$18:HT$18),MIN((HU$18-MAX($GP$18:HT$18)),(HU$18-HT$18)),0)</f>
        <v>0</v>
      </c>
      <c r="HV60" s="1">
        <f>+IF($E60=HV$22,VLOOKUP($C60,Input!$A$8:$GZ$39,MATCH(HV$21,Input!$A$6:$GZ$6,0),FALSE),0)*IF(HV$19&gt;=MAX($GP$19:HU$19),MIN((HV$19-MAX($GP$19:HU$19)),(HV$19-HU$19)),0)+IF($E60=HV$22,VLOOKUP($C60,Input!$A$8:$GZ$39,MATCH(HV$21,Input!$A$6:$GZ$6,0),FALSE),0)*IF(HV$18&gt;=MAX($GP$18:HU$18),MIN((HV$18-MAX($GP$18:HU$18)),(HV$18-HU$18)),0)</f>
        <v>0</v>
      </c>
      <c r="HW60" s="1">
        <f>+IF($E60=HW$22,VLOOKUP($C60,Input!$A$8:$GZ$39,MATCH(HW$21,Input!$A$6:$GZ$6,0),FALSE),0)*IF(HW$19&gt;=MAX($GP$19:HV$19),MIN((HW$19-MAX($GP$19:HV$19)),(HW$19-HV$19)),0)+IF($E60=HW$22,VLOOKUP($C60,Input!$A$8:$GZ$39,MATCH(HW$21,Input!$A$6:$GZ$6,0),FALSE),0)*IF(HW$18&gt;=MAX($GP$18:HV$18),MIN((HW$18-MAX($GP$18:HV$18)),(HW$18-HV$18)),0)</f>
        <v>0</v>
      </c>
      <c r="HX60" s="1">
        <f>+IF($E60=HX$22,VLOOKUP($C60,Input!$A$8:$GZ$39,MATCH(HX$21,Input!$A$6:$GZ$6,0),FALSE),0)*IF(HX$19&gt;=MAX($GP$19:HW$19),MIN((HX$19-MAX($GP$19:HW$19)),(HX$19-HW$19)),0)+IF($E60=HX$22,VLOOKUP($C60,Input!$A$8:$GZ$39,MATCH(HX$21,Input!$A$6:$GZ$6,0),FALSE),0)*IF(HX$18&gt;=MAX($GP$18:HW$18),MIN((HX$18-MAX($GP$18:HW$18)),(HX$18-HW$18)),0)</f>
        <v>0</v>
      </c>
      <c r="HY60" s="1">
        <f>+IF($E60=HY$22,VLOOKUP($C60,Input!$A$8:$GZ$39,MATCH(HY$21,Input!$A$6:$GZ$6,0),FALSE),0)*IF(HY$19&gt;=MAX($GP$19:HX$19),MIN((HY$19-MAX($GP$19:HX$19)),(HY$19-HX$19)),0)+IF($E60=HY$22,VLOOKUP($C60,Input!$A$8:$GZ$39,MATCH(HY$21,Input!$A$6:$GZ$6,0),FALSE),0)*IF(HY$18&gt;=MAX($GP$18:HX$18),MIN((HY$18-MAX($GP$18:HX$18)),(HY$18-HX$18)),0)</f>
        <v>0</v>
      </c>
      <c r="HZ60" s="42"/>
      <c r="IA60" t="str">
        <f>VLOOKUP($C60,Input!$A$8:$IA$39,MATCH(IA$21,Input!$A$6:$IA$6,0),FALSE)</f>
        <v>NA</v>
      </c>
      <c r="IB60" s="132">
        <f>IF((VLOOKUP($C60,Input!$A$8:$IA$39,MATCH(IB$21,Input!$A$6:$IA$6,0),FALSE))="Y",$D60/VLOOKUP($C60,Input!$A$8:$IA$39,MATCH(IC$21,Input!$A$6:$IA$6,0),FALSE),0)</f>
        <v>0</v>
      </c>
      <c r="IC60" s="132">
        <f>IF((VLOOKUP($C60,Input!$A$8:$IA$39,MATCH(IB$21,Input!$A$6:$IA$6,0),FALSE))="Y",0,IF((VLOOKUP($C60,Input!$A$8:$IA$39,MATCH(IC$21,Input!$A$6:$IA$6,0),FALSE))&gt;0,$D60/VLOOKUP($C60,Input!$A$8:$IA$39,MATCH(IC$21,Input!$A$6:$IA$6,0),FALSE),0))</f>
        <v>0</v>
      </c>
      <c r="ID60" s="1">
        <f>+IF($E60=ID$22,VLOOKUP($C60,Input!$A$8:$IA$39,MATCH(ID$21,Input!$A$6:$IA$6,0),FALSE),0)*IF(ID$19&gt;=MAX($IC$19:IC$19),MIN((ID$19-MAX($IC$19:IC$19)),(ID$19-IC$19)),0)+IF($E60=ID$22,VLOOKUP($C60,Input!$A$8:$IA$39,MATCH(ID$21,Input!$A$6:$IA$6,0),FALSE),0)*IF(ID$18&gt;=MAX($IC$18:IC$18),MIN((ID$18-MAX($IC$18:IC$18)),(ID$18-IC$18)),0)</f>
        <v>0</v>
      </c>
      <c r="IE60" s="1">
        <f>+IF($E60=IE$22,VLOOKUP($C60,Input!$A$8:$IA$39,MATCH(IE$21,Input!$A$6:$IA$6,0),FALSE),0)*IF(IE$19&gt;=MAX($IC$19:ID$19),MIN((IE$19-MAX($IC$19:ID$19)),(IE$19-ID$19)),0)+IF($E60=IE$22,VLOOKUP($C60,Input!$A$8:$IA$39,MATCH(IE$21,Input!$A$6:$IA$6,0),FALSE),0)*IF(IE$18&gt;=MAX($IC$18:ID$18),MIN((IE$18-MAX($IC$18:ID$18)),(IE$18-ID$18)),0)</f>
        <v>0</v>
      </c>
      <c r="IF60" s="1">
        <f>+IF($E60=IF$22,VLOOKUP($C60,Input!$A$8:$IA$39,MATCH(IF$21,Input!$A$6:$IA$6,0),FALSE),0)*IF(IF$19&gt;=MAX($IC$19:IE$19),MIN((IF$19-MAX($IC$19:IE$19)),(IF$19-IE$19)),0)+IF($E60=IF$22,VLOOKUP($C60,Input!$A$8:$IA$39,MATCH(IF$21,Input!$A$6:$IA$6,0),FALSE),0)*IF(IF$18&gt;=MAX($IC$18:IE$18),MIN((IF$18-MAX($IC$18:IE$18)),(IF$18-IE$18)),0)</f>
        <v>0</v>
      </c>
      <c r="IG60" s="1">
        <f>+IF($E60=IG$22,VLOOKUP($C60,Input!$A$8:$IA$39,MATCH(IG$21,Input!$A$6:$IA$6,0),FALSE),0)*IF(IG$19&gt;=MAX($IC$19:IF$19),MIN((IG$19-MAX($IC$19:IF$19)),(IG$19-IF$19)),0)+IF($E60=IG$22,VLOOKUP($C60,Input!$A$8:$IA$39,MATCH(IG$21,Input!$A$6:$IA$6,0),FALSE),0)*IF(IG$18&gt;=MAX($IC$18:IF$18),MIN((IG$18-MAX($IC$18:IF$18)),(IG$18-IF$18)),0)</f>
        <v>0</v>
      </c>
      <c r="IH60" s="1">
        <f>+IF($E60=IH$22,VLOOKUP($C60,Input!$A$8:$IA$39,MATCH(IH$21,Input!$A$6:$IA$6,0),FALSE),0)*IF(IH$19&gt;=MAX($IC$19:IG$19),MIN((IH$19-MAX($IC$19:IG$19)),(IH$19-IG$19)),0)+IF($E60=IH$22,VLOOKUP($C60,Input!$A$8:$IA$39,MATCH(IH$21,Input!$A$6:$IA$6,0),FALSE),0)*IF(IH$18&gt;=MAX($IC$18:IG$18),MIN((IH$18-MAX($IC$18:IG$18)),(IH$18-IG$18)),0)</f>
        <v>0</v>
      </c>
      <c r="II60" s="1">
        <f>+IF($E60=II$22,VLOOKUP($C60,Input!$A$8:$IA$39,MATCH(II$21,Input!$A$6:$IA$6,0),FALSE),0)*IF(II$19&gt;=MAX($IC$19:IH$19),MIN((II$19-MAX($IC$19:IH$19)),(II$19-IH$19)),0)+IF($E60=II$22,VLOOKUP($C60,Input!$A$8:$IA$39,MATCH(II$21,Input!$A$6:$IA$6,0),FALSE),0)*IF(II$18&gt;=MAX($IC$18:IH$18),MIN((II$18-MAX($IC$18:IH$18)),(II$18-IH$18)),0)</f>
        <v>0</v>
      </c>
      <c r="IJ60" s="1">
        <f>+IF($E60=IJ$22,VLOOKUP($C60,Input!$A$8:$IA$39,MATCH(IJ$21,Input!$A$6:$IA$6,0),FALSE),0)*IF(IJ$19&gt;=MAX($IC$19:II$19),MIN((IJ$19-MAX($IC$19:II$19)),(IJ$19-II$19)),0)+IF($E60=IJ$22,VLOOKUP($C60,Input!$A$8:$IA$39,MATCH(IJ$21,Input!$A$6:$IA$6,0),FALSE),0)*IF(IJ$18&gt;=MAX($IC$18:II$18),MIN((IJ$18-MAX($IC$18:II$18)),(IJ$18-II$18)),0)</f>
        <v>0</v>
      </c>
      <c r="IK60" s="1">
        <f>+IF($E60=IK$22,VLOOKUP($C60,Input!$A$8:$IA$39,MATCH(IK$21,Input!$A$6:$IA$6,0),FALSE),0)*IF(IK$19&gt;=MAX($IC$19:IJ$19),MIN((IK$19-MAX($IC$19:IJ$19)),(IK$19-IJ$19)),0)+IF($E60=IK$22,VLOOKUP($C60,Input!$A$8:$IA$39,MATCH(IK$21,Input!$A$6:$IA$6,0),FALSE),0)*IF(IK$18&gt;=MAX($IC$18:IJ$18),MIN((IK$18-MAX($IC$18:IJ$18)),(IK$18-IJ$18)),0)</f>
        <v>0</v>
      </c>
      <c r="IL60" s="1">
        <f>+IF($E60=IL$22,VLOOKUP($C60,Input!$A$8:$IA$39,MATCH(IL$21,Input!$A$6:$IA$6,0),FALSE),0)*IF(IL$19&gt;=MAX($IC$19:IK$19),MIN((IL$19-MAX($IC$19:IK$19)),(IL$19-IK$19)),0)+IF($E60=IL$22,VLOOKUP($C60,Input!$A$8:$IA$39,MATCH(IL$21,Input!$A$6:$IA$6,0),FALSE),0)*IF(IL$18&gt;=MAX($IC$18:IK$18),MIN((IL$18-MAX($IC$18:IK$18)),(IL$18-IK$18)),0)</f>
        <v>0</v>
      </c>
      <c r="IM60" s="1">
        <f>+IF($E60=IM$22,VLOOKUP($C60,Input!$A$8:$IA$39,MATCH(IM$21,Input!$A$6:$IA$6,0),FALSE),0)*IF(IM$19&gt;=MAX($IC$19:IL$19),MIN((IM$19-MAX($IC$19:IL$19)),(IM$19-IL$19)),0)+IF($E60=IM$22,VLOOKUP($C60,Input!$A$8:$IA$39,MATCH(IM$21,Input!$A$6:$IA$6,0),FALSE),0)*IF(IM$18&gt;=MAX($IC$18:IL$18),MIN((IM$18-MAX($IC$18:IL$18)),(IM$18-IL$18)),0)</f>
        <v>0</v>
      </c>
      <c r="IN60" s="1">
        <f>+IF($E60=IN$22,VLOOKUP($C60,Input!$A$8:$IA$39,MATCH(IN$21,Input!$A$6:$IA$6,0),FALSE),0)*IF(IN$19&gt;=MAX($IC$19:IM$19),MIN((IN$19-MAX($IC$19:IM$19)),(IN$19-IM$19)),0)+IF($E60=IN$22,VLOOKUP($C60,Input!$A$8:$IA$39,MATCH(IN$21,Input!$A$6:$IA$6,0),FALSE),0)*IF(IN$18&gt;=MAX($IC$18:IM$18),MIN((IN$18-MAX($IC$18:IM$18)),(IN$18-IM$18)),0)</f>
        <v>0</v>
      </c>
      <c r="IO60" s="1">
        <f>+IF($E60=IO$22,VLOOKUP($C60,Input!$A$8:$IA$39,MATCH(IO$21,Input!$A$6:$IA$6,0),FALSE),0)*IF(IO$19&gt;=MAX($IC$19:IN$19),MIN((IO$19-MAX($IC$19:IN$19)),(IO$19-IN$19)),0)+IF($E60=IO$22,VLOOKUP($C60,Input!$A$8:$IA$39,MATCH(IO$21,Input!$A$6:$IA$6,0),FALSE),0)*IF(IO$18&gt;=MAX($IC$18:IN$18),MIN((IO$18-MAX($IC$18:IN$18)),(IO$18-IN$18)),0)</f>
        <v>0</v>
      </c>
      <c r="IP60" s="1">
        <f>+IF($E60=IP$22,VLOOKUP($C60,Input!$A$8:$IA$39,MATCH(IP$21,Input!$A$6:$IA$6,0),FALSE),0)*IF(IP$19&gt;=MAX($IC$19:IO$19),MIN((IP$19-MAX($IC$19:IO$19)),(IP$19-IO$19)),0)+IF($E60=IP$22,VLOOKUP($C60,Input!$A$8:$IA$39,MATCH(IP$21,Input!$A$6:$IA$6,0),FALSE),0)*IF(IP$18&gt;=MAX($IC$18:IO$18),MIN((IP$18-MAX($IC$18:IO$18)),(IP$18-IO$18)),0)</f>
        <v>0</v>
      </c>
      <c r="IQ60" s="1">
        <f>+IF($E60=IQ$22,VLOOKUP($C60,Input!$A$8:$IA$39,MATCH(IQ$21,Input!$A$6:$IA$6,0),FALSE),0)*IF(IQ$19&gt;=MAX($IC$19:IP$19),MIN((IQ$19-MAX($IC$19:IP$19)),(IQ$19-IP$19)),0)+IF($E60=IQ$22,VLOOKUP($C60,Input!$A$8:$IA$39,MATCH(IQ$21,Input!$A$6:$IA$6,0),FALSE),0)*IF(IQ$18&gt;=MAX($IC$18:IP$18),MIN((IQ$18-MAX($IC$18:IP$18)),(IQ$18-IP$18)),0)</f>
        <v>0</v>
      </c>
      <c r="IR60" s="1">
        <f>+IF($E60=IR$22,VLOOKUP($C60,Input!$A$8:$IA$39,MATCH(IR$21,Input!$A$6:$IA$6,0),FALSE),0)*IF(IR$19&gt;=MAX($IC$19:IQ$19),MIN((IR$19-MAX($IC$19:IQ$19)),(IR$19-IQ$19)),0)+IF($E60=IR$22,VLOOKUP($C60,Input!$A$8:$IA$39,MATCH(IR$21,Input!$A$6:$IA$6,0),FALSE),0)*IF(IR$18&gt;=MAX($IC$18:IQ$18),MIN((IR$18-MAX($IC$18:IQ$18)),(IR$18-IQ$18)),0)</f>
        <v>0</v>
      </c>
      <c r="IS60" s="1">
        <f>+IF($E60=IS$22,VLOOKUP($C60,Input!$A$8:$IA$39,MATCH(IS$21,Input!$A$6:$IA$6,0),FALSE),0)*IF(IS$19&gt;=MAX($IC$19:IR$19),MIN((IS$19-MAX($IC$19:IR$19)),(IS$19-IR$19)),0)+IF($E60=IS$22,VLOOKUP($C60,Input!$A$8:$IA$39,MATCH(IS$21,Input!$A$6:$IA$6,0),FALSE),0)*IF(IS$18&gt;=MAX($IC$18:IR$18),MIN((IS$18-MAX($IC$18:IR$18)),(IS$18-IR$18)),0)</f>
        <v>0</v>
      </c>
      <c r="IT60" s="1">
        <f>+IF($E60=IT$22,VLOOKUP($C60,Input!$A$8:$IA$39,MATCH(IT$21,Input!$A$6:$IA$6,0),FALSE),0)*IF(IT$19&gt;=MAX($IC$19:IS$19),MIN((IT$19-MAX($IC$19:IS$19)),(IT$19-IS$19)),0)+IF($E60=IT$22,VLOOKUP($C60,Input!$A$8:$IA$39,MATCH(IT$21,Input!$A$6:$IA$6,0),FALSE),0)*IF(IT$18&gt;=MAX($IC$18:IS$18),MIN((IT$18-MAX($IC$18:IS$18)),(IT$18-IS$18)),0)</f>
        <v>0</v>
      </c>
      <c r="IU60" s="1">
        <f>+IF($E60=IU$22,VLOOKUP($C60,Input!$A$8:$IA$39,MATCH(IU$21,Input!$A$6:$IA$6,0),FALSE),0)*IF(IU$19&gt;=MAX($IC$19:IT$19),MIN((IU$19-MAX($IC$19:IT$19)),(IU$19-IT$19)),0)+IF($E60=IU$22,VLOOKUP($C60,Input!$A$8:$IA$39,MATCH(IU$21,Input!$A$6:$IA$6,0),FALSE),0)*IF(IU$18&gt;=MAX($IC$18:IT$18),MIN((IU$18-MAX($IC$18:IT$18)),(IU$18-IT$18)),0)</f>
        <v>0</v>
      </c>
      <c r="IV60" s="1">
        <f>+IF($E60=IV$22,VLOOKUP($C60,Input!$A$8:$IA$39,MATCH(IV$21,Input!$A$6:$IA$6,0),FALSE),0)*IF(IV$19&gt;=MAX($IC$19:IU$19),MIN((IV$19-MAX($IC$19:IU$19)),(IV$19-IU$19)),0)+IF($E60=IV$22,VLOOKUP($C60,Input!$A$8:$IA$39,MATCH(IV$21,Input!$A$6:$IA$6,0),FALSE),0)*IF(IV$18&gt;=MAX($IC$18:IU$18),MIN((IV$18-MAX($IC$18:IU$18)),(IV$18-IU$18)),0)</f>
        <v>0</v>
      </c>
      <c r="IW60" s="1">
        <f>+IF($E60=IW$22,VLOOKUP($C60,Input!$A$8:$IA$39,MATCH(IW$21,Input!$A$6:$IA$6,0),FALSE),0)*IF(IW$19&gt;=MAX($IC$19:IV$19),MIN((IW$19-MAX($IC$19:IV$19)),(IW$19-IV$19)),0)+IF($E60=IW$22,VLOOKUP($C60,Input!$A$8:$IA$39,MATCH(IW$21,Input!$A$6:$IA$6,0),FALSE),0)*IF(IW$18&gt;=MAX($IC$18:IV$18),MIN((IW$18-MAX($IC$18:IV$18)),(IW$18-IV$18)),0)</f>
        <v>0</v>
      </c>
      <c r="IX60" s="1">
        <f>+IF($E60=IX$22,VLOOKUP($C60,Input!$A$8:$IA$39,MATCH(IX$21,Input!$A$6:$IA$6,0),FALSE),0)*IF(IX$19&gt;=MAX($IC$19:IW$19),MIN((IX$19-MAX($IC$19:IW$19)),(IX$19-IW$19)),0)+IF($E60=IX$22,VLOOKUP($C60,Input!$A$8:$IA$39,MATCH(IX$21,Input!$A$6:$IA$6,0),FALSE),0)*IF(IX$18&gt;=MAX($IC$18:IW$18),MIN((IX$18-MAX($IC$18:IW$18)),(IX$18-IW$18)),0)</f>
        <v>0</v>
      </c>
      <c r="IY60" s="1">
        <f>+IF($E60=IY$22,VLOOKUP($C60,Input!$A$8:$IA$39,MATCH(IY$21,Input!$A$6:$IA$6,0),FALSE),0)*IF(IY$19&gt;=MAX($IC$19:IX$19),MIN((IY$19-MAX($IC$19:IX$19)),(IY$19-IX$19)),0)+IF($E60=IY$22,VLOOKUP($C60,Input!$A$8:$IA$39,MATCH(IY$21,Input!$A$6:$IA$6,0),FALSE),0)*IF(IY$18&gt;=MAX($IC$18:IX$18),MIN((IY$18-MAX($IC$18:IX$18)),(IY$18-IX$18)),0)</f>
        <v>0</v>
      </c>
      <c r="IZ60" s="1">
        <f>+IF($E60=IZ$22,VLOOKUP($C60,Input!$A$8:$IA$39,MATCH(IZ$21,Input!$A$6:$IA$6,0),FALSE),0)*IF(IZ$19&gt;=MAX($IC$19:IY$19),MIN((IZ$19-MAX($IC$19:IY$19)),(IZ$19-IY$19)),0)+IF($E60=IZ$22,VLOOKUP($C60,Input!$A$8:$IA$39,MATCH(IZ$21,Input!$A$6:$IA$6,0),FALSE),0)*IF(IZ$18&gt;=MAX($IC$18:IY$18),MIN((IZ$18-MAX($IC$18:IY$18)),(IZ$18-IY$18)),0)</f>
        <v>0</v>
      </c>
      <c r="JA60" s="1">
        <f>+IF($E60=JA$22,VLOOKUP($C60,Input!$A$8:$IA$39,MATCH(JA$21,Input!$A$6:$IA$6,0),FALSE),0)*IF(JA$19&gt;=MAX($IC$19:IZ$19),MIN((JA$19-MAX($IC$19:IZ$19)),(JA$19-IZ$19)),0)+IF($E60=JA$22,VLOOKUP($C60,Input!$A$8:$IA$39,MATCH(JA$21,Input!$A$6:$IA$6,0),FALSE),0)*IF(JA$18&gt;=MAX($IC$18:IZ$18),MIN((JA$18-MAX($IC$18:IZ$18)),(JA$18-IZ$18)),0)</f>
        <v>0</v>
      </c>
      <c r="JB60" s="1">
        <f>+IF($E60=JB$22,VLOOKUP($C60,Input!$A$8:$IA$39,MATCH(JB$21,Input!$A$6:$IA$6,0),FALSE),0)*IF(JB$19&gt;=MAX($IC$19:JA$19),MIN((JB$19-MAX($IC$19:JA$19)),(JB$19-JA$19)),0)+IF($E60=JB$22,VLOOKUP($C60,Input!$A$8:$IA$39,MATCH(JB$21,Input!$A$6:$IA$6,0),FALSE),0)*IF(JB$18&gt;=MAX($IC$18:JA$18),MIN((JB$18-MAX($IC$18:JA$18)),(JB$18-JA$18)),0)</f>
        <v>0</v>
      </c>
      <c r="JC60" s="1">
        <f>+IF($E60=JC$22,VLOOKUP($C60,Input!$A$8:$IA$39,MATCH(JC$21,Input!$A$6:$IA$6,0),FALSE),0)*IF(JC$19&gt;=MAX($IC$19:JB$19),MIN((JC$19-MAX($IC$19:JB$19)),(JC$19-JB$19)),0)+IF($E60=JC$22,VLOOKUP($C60,Input!$A$8:$IA$39,MATCH(JC$21,Input!$A$6:$IA$6,0),FALSE),0)*IF(JC$18&gt;=MAX($IC$18:JB$18),MIN((JC$18-MAX($IC$18:JB$18)),(JC$18-JB$18)),0)</f>
        <v>0</v>
      </c>
      <c r="JD60" s="1">
        <f>+IF($E60=JD$22,VLOOKUP($C60,Input!$A$8:$IA$39,MATCH(JD$21,Input!$A$6:$IA$6,0),FALSE),0)*IF(JD$19&gt;=MAX($IC$19:JC$19),MIN((JD$19-MAX($IC$19:JC$19)),(JD$19-JC$19)),0)+IF($E60=JD$22,VLOOKUP($C60,Input!$A$8:$IA$39,MATCH(JD$21,Input!$A$6:$IA$6,0),FALSE),0)*IF(JD$18&gt;=MAX($IC$18:JC$18),MIN((JD$18-MAX($IC$18:JC$18)),(JD$18-JC$18)),0)</f>
        <v>0</v>
      </c>
      <c r="JE60" s="1">
        <f>+IF($E60=JE$22,VLOOKUP($C60,Input!$A$8:$IA$39,MATCH(JE$21,Input!$A$6:$IA$6,0),FALSE),0)*IF(JE$19&gt;=MAX($IC$19:JD$19),MIN((JE$19-MAX($IC$19:JD$19)),(JE$19-JD$19)),0)+IF($E60=JE$22,VLOOKUP($C60,Input!$A$8:$IA$39,MATCH(JE$21,Input!$A$6:$IA$6,0),FALSE),0)*IF(JE$18&gt;=MAX($IC$18:JD$18),MIN((JE$18-MAX($IC$18:JD$18)),(JE$18-JD$18)),0)</f>
        <v>0</v>
      </c>
      <c r="JF60" s="1">
        <f>+IF($E60=JF$22,VLOOKUP($C60,Input!$A$8:$IA$39,MATCH(JF$21,Input!$A$6:$IA$6,0),FALSE),0)*IF(JF$19&gt;=MAX($IC$19:JE$19),MIN((JF$19-MAX($IC$19:JE$19)),(JF$19-JE$19)),0)+IF($E60=JF$22,VLOOKUP($C60,Input!$A$8:$IA$39,MATCH(JF$21,Input!$A$6:$IA$6,0),FALSE),0)*IF(JF$18&gt;=MAX($IC$18:JE$18),MIN((JF$18-MAX($IC$18:JE$18)),(JF$18-JE$18)),0)</f>
        <v>0</v>
      </c>
      <c r="JG60" s="1">
        <f>+IF($E60=JG$22,VLOOKUP($C60,Input!$A$8:$IA$39,MATCH(JG$21,Input!$A$6:$IA$6,0),FALSE),0)*IF(JG$19&gt;=MAX($IC$19:JF$19),MIN((JG$19-MAX($IC$19:JF$19)),(JG$19-JF$19)),0)+IF($E60=JG$22,VLOOKUP($C60,Input!$A$8:$IA$39,MATCH(JG$21,Input!$A$6:$IA$6,0),FALSE),0)*IF(JG$18&gt;=MAX($IC$18:JF$18),MIN((JG$18-MAX($IC$18:JF$18)),(JG$18-JF$18)),0)</f>
        <v>0</v>
      </c>
      <c r="JH60" s="1">
        <f>+IF($E60=JH$22,VLOOKUP($C60,Input!$A$8:$IA$39,MATCH(JH$21,Input!$A$6:$IA$6,0),FALSE),0)*IF(JH$19&gt;=MAX($IC$19:JG$19),MIN((JH$19-MAX($IC$19:JG$19)),(JH$19-JG$19)),0)+IF($E60=JH$22,VLOOKUP($C60,Input!$A$8:$IA$39,MATCH(JH$21,Input!$A$6:$IA$6,0),FALSE),0)*IF(JH$18&gt;=MAX($IC$18:JG$18),MIN((JH$18-MAX($IC$18:JG$18)),(JH$18-JG$18)),0)</f>
        <v>0</v>
      </c>
      <c r="JI60" s="1">
        <f>+IF($E60=JI$22,VLOOKUP($C60,Input!$A$8:$IA$39,MATCH(JI$21,Input!$A$6:$IA$6,0),FALSE),0)*IF(JI$19&gt;=MAX($IC$19:JH$19),MIN((JI$19-MAX($IC$19:JH$19)),(JI$19-JH$19)),0)+IF($E60=JI$22,VLOOKUP($C60,Input!$A$8:$IA$39,MATCH(JI$21,Input!$A$6:$IA$6,0),FALSE),0)*IF(JI$18&gt;=MAX($IC$18:JH$18),MIN((JI$18-MAX($IC$18:JH$18)),(JI$18-JH$18)),0)</f>
        <v>0</v>
      </c>
      <c r="JJ60" s="1">
        <f>+IF($E60=JJ$22,VLOOKUP($C60,Input!$A$8:$IA$39,MATCH(JJ$21,Input!$A$6:$IA$6,0),FALSE),0)*IF(JJ$19&gt;=MAX($IC$19:JI$19),MIN((JJ$19-MAX($IC$19:JI$19)),(JJ$19-JI$19)),0)+IF($E60=JJ$22,VLOOKUP($C60,Input!$A$8:$IA$39,MATCH(JJ$21,Input!$A$6:$IA$6,0),FALSE),0)*IF(JJ$18&gt;=MAX($IC$18:JI$18),MIN((JJ$18-MAX($IC$18:JI$18)),(JJ$18-JI$18)),0)</f>
        <v>0</v>
      </c>
      <c r="JK60" s="1">
        <f>+IF($E60=JK$22,VLOOKUP($C60,Input!$A$8:$IA$39,MATCH(JK$21,Input!$A$6:$IA$6,0),FALSE),0)*IF(JK$19&gt;=MAX($IC$19:JJ$19),MIN((JK$19-MAX($IC$19:JJ$19)),(JK$19-JJ$19)),0)+IF($E60=JK$22,VLOOKUP($C60,Input!$A$8:$IA$39,MATCH(JK$21,Input!$A$6:$IA$6,0),FALSE),0)*IF(JK$18&gt;=MAX($IC$18:JJ$18),MIN((JK$18-MAX($IC$18:JJ$18)),(JK$18-JJ$18)),0)</f>
        <v>0</v>
      </c>
      <c r="JL60" s="1">
        <f>+IF($E60=JL$22,VLOOKUP($C60,Input!$A$8:$IA$39,MATCH(JL$21,Input!$A$6:$IA$6,0),FALSE),0)*IF(JL$19&gt;=MAX($IC$19:JK$19),MIN((JL$19-MAX($IC$19:JK$19)),(JL$19-JK$19)),0)+IF($E60=JL$22,VLOOKUP($C60,Input!$A$8:$IA$39,MATCH(JL$21,Input!$A$6:$IA$6,0),FALSE),0)*IF(JL$18&gt;=MAX($IC$18:JK$18),MIN((JL$18-MAX($IC$18:JK$18)),(JL$18-JK$18)),0)</f>
        <v>0</v>
      </c>
      <c r="JN60" t="str">
        <f>+VLOOKUP($C60,Input!$A$8:$GZ$39,MATCH(JN$21,Input!$A$6:$GZ$6,0),FALSE)</f>
        <v>CNG Station Maint in fuel price</v>
      </c>
      <c r="JO60" s="1">
        <f>IF($E60+$I60+$D$7&lt;=JO$22,0,IF(JO$22-$D$7&gt;=$E60,VLOOKUP($C60,Input!$A$8:$GZ$39,MATCH(JO$21,Input!$A$6:$GZ$6,0),FALSE),0)*$F60/$G60)*$D60</f>
        <v>0</v>
      </c>
      <c r="JP60" s="1">
        <f>IF($E60+$I60+$D$7&lt;=JP$22,0,IF(JP$22-$D$7&gt;=$E60,VLOOKUP($C60,Input!$A$8:$GZ$39,MATCH(JP$21,Input!$A$6:$GZ$6,0),FALSE),0)*$F60/$G60)*$D60</f>
        <v>0</v>
      </c>
      <c r="JQ60" s="1">
        <f>IF($E60+$I60+$D$7&lt;=JQ$22,0,IF(JQ$22-$D$7&gt;=$E60,VLOOKUP($C60,Input!$A$8:$GZ$39,MATCH(JQ$21,Input!$A$6:$GZ$6,0),FALSE),0)*$F60/$G60)*$D60</f>
        <v>0</v>
      </c>
      <c r="JR60" s="1">
        <f>IF($E60+$I60+$D$7&lt;=JR$22,0,IF(JR$22-$D$7&gt;=$E60,VLOOKUP($C60,Input!$A$8:$GZ$39,MATCH(JR$21,Input!$A$6:$GZ$6,0),FALSE),0)*$F60/$G60)*$D60</f>
        <v>0</v>
      </c>
      <c r="JS60" s="1">
        <f>IF($E60+$I60+$D$7&lt;=JS$22,0,IF(JS$22-$D$7&gt;=$E60,VLOOKUP($C60,Input!$A$8:$GZ$39,MATCH(JS$21,Input!$A$6:$GZ$6,0),FALSE),0)*$F60/$G60)*$D60</f>
        <v>0</v>
      </c>
      <c r="JT60" s="1">
        <f>IF($E60+$I60+$D$7&lt;=JT$22,0,IF(JT$22-$D$7&gt;=$E60,VLOOKUP($C60,Input!$A$8:$GZ$39,MATCH(JT$21,Input!$A$6:$GZ$6,0),FALSE),0)*$F60/$G60)*$D60</f>
        <v>0</v>
      </c>
      <c r="JU60" s="1">
        <f>IF($E60+$I60+$D$7&lt;=JU$22,0,IF(JU$22-$D$7&gt;=$E60,VLOOKUP($C60,Input!$A$8:$GZ$39,MATCH(JU$21,Input!$A$6:$GZ$6,0),FALSE),0)*$F60/$G60)*$D60</f>
        <v>0</v>
      </c>
      <c r="JV60" s="1">
        <f>IF($E60+$I60+$D$7&lt;=JV$22,0,IF(JV$22-$D$7&gt;=$E60,VLOOKUP($C60,Input!$A$8:$GZ$39,MATCH(JV$21,Input!$A$6:$GZ$6,0),FALSE),0)*$F60/$G60)*$D60</f>
        <v>0</v>
      </c>
      <c r="JW60" s="1">
        <f>IF($E60+$I60+$D$7&lt;=JW$22,0,IF(JW$22-$D$7&gt;=$E60,VLOOKUP($C60,Input!$A$8:$GZ$39,MATCH(JW$21,Input!$A$6:$GZ$6,0),FALSE),0)*$F60/$G60)*$D60</f>
        <v>0</v>
      </c>
      <c r="JX60" s="1">
        <f>IF($E60+$I60+$D$7&lt;=JX$22,0,IF(JX$22-$D$7&gt;=$E60,VLOOKUP($C60,Input!$A$8:$GZ$39,MATCH(JX$21,Input!$A$6:$GZ$6,0),FALSE),0)*$F60/$G60)*$D60</f>
        <v>0</v>
      </c>
      <c r="JY60" s="1">
        <f>IF($E60+$I60+$D$7&lt;=JY$22,0,IF(JY$22-$D$7&gt;=$E60,VLOOKUP($C60,Input!$A$8:$GZ$39,MATCH(JY$21,Input!$A$6:$GZ$6,0),FALSE),0)*$F60/$G60)*$D60</f>
        <v>0</v>
      </c>
      <c r="JZ60" s="1">
        <f>IF($E60+$I60+$D$7&lt;=JZ$22,0,IF(JZ$22-$D$7&gt;=$E60,VLOOKUP($C60,Input!$A$8:$GZ$39,MATCH(JZ$21,Input!$A$6:$GZ$6,0),FALSE),0)*$F60/$G60)*$D60</f>
        <v>0</v>
      </c>
      <c r="KA60" s="1">
        <f>IF($E60+$I60+$D$7&lt;=KA$22,0,IF(KA$22-$D$7&gt;=$E60,VLOOKUP($C60,Input!$A$8:$GZ$39,MATCH(KA$21,Input!$A$6:$GZ$6,0),FALSE),0)*$F60/$G60)*$D60</f>
        <v>0</v>
      </c>
      <c r="KB60" s="1">
        <f>IF($E60+$I60+$D$7&lt;=KB$22,0,IF(KB$22-$D$7&gt;=$E60,VLOOKUP($C60,Input!$A$8:$GZ$39,MATCH(KB$21,Input!$A$6:$GZ$6,0),FALSE),0)*$F60/$G60)*$D60</f>
        <v>0</v>
      </c>
      <c r="KC60" s="1">
        <f>IF($E60+$I60+$D$7&lt;=KC$22,0,IF(KC$22-$D$7&gt;=$E60,VLOOKUP($C60,Input!$A$8:$GZ$39,MATCH(KC$21,Input!$A$6:$GZ$6,0),FALSE),0)*$F60/$G60)*$D60</f>
        <v>0</v>
      </c>
      <c r="KD60" s="1">
        <f>IF($E60+$I60+$D$7&lt;=KD$22,0,IF(KD$22-$D$7&gt;=$E60,VLOOKUP($C60,Input!$A$8:$GZ$39,MATCH(KD$21,Input!$A$6:$GZ$6,0),FALSE),0)*$F60/$G60)*$D60</f>
        <v>0</v>
      </c>
      <c r="KE60" s="1">
        <f>IF($E60+$I60+$D$7&lt;=KE$22,0,IF(KE$22-$D$7&gt;=$E60,VLOOKUP($C60,Input!$A$8:$GZ$39,MATCH(KE$21,Input!$A$6:$GZ$6,0),FALSE),0)*$F60/$G60)*$D60</f>
        <v>0</v>
      </c>
      <c r="KF60" s="1">
        <f>IF($E60+$I60+$D$7&lt;=KF$22,0,IF(KF$22-$D$7&gt;=$E60,VLOOKUP($C60,Input!$A$8:$GZ$39,MATCH(KF$21,Input!$A$6:$GZ$6,0),FALSE),0)*$F60/$G60)*$D60</f>
        <v>0</v>
      </c>
      <c r="KG60" s="1">
        <f>IF($E60+$I60+$D$7&lt;=KG$22,0,IF(KG$22-$D$7&gt;=$E60,VLOOKUP($C60,Input!$A$8:$GZ$39,MATCH(KG$21,Input!$A$6:$GZ$6,0),FALSE),0)*$F60/$G60)*$D60</f>
        <v>0</v>
      </c>
      <c r="KH60" s="1">
        <f>IF($E60+$I60+$D$7&lt;=KH$22,0,IF(KH$22-$D$7&gt;=$E60,VLOOKUP($C60,Input!$A$8:$GZ$39,MATCH(KH$21,Input!$A$6:$GZ$6,0),FALSE),0)*$F60/$G60)*$D60</f>
        <v>0</v>
      </c>
      <c r="KI60" s="1">
        <f>IF($E60+$I60+$D$7&lt;=KI$22,0,IF(KI$22-$D$7&gt;=$E60,VLOOKUP($C60,Input!$A$8:$GZ$39,MATCH(KI$21,Input!$A$6:$GZ$6,0),FALSE),0)*$F60/$G60)*$D60</f>
        <v>0</v>
      </c>
      <c r="KJ60" s="1">
        <f>IF($E60+$I60+$D$7&lt;=KJ$22,0,IF(KJ$22-$D$7&gt;=$E60,VLOOKUP($C60,Input!$A$8:$GZ$39,MATCH(KJ$21,Input!$A$6:$GZ$6,0),FALSE),0)*$F60/$G60)*$D60</f>
        <v>0</v>
      </c>
      <c r="KK60" s="1">
        <f>IF($E60+$I60+$D$7&lt;=KK$22,0,IF(KK$22-$D$7&gt;=$E60,VLOOKUP($C60,Input!$A$8:$GZ$39,MATCH(KK$21,Input!$A$6:$GZ$6,0),FALSE),0)*$F60/$G60)*$D60</f>
        <v>0</v>
      </c>
      <c r="KL60" s="1">
        <f>IF($E60+$I60+$D$7&lt;=KL$22,0,IF(KL$22-$D$7&gt;=$E60,VLOOKUP($C60,Input!$A$8:$GZ$39,MATCH(KL$21,Input!$A$6:$GZ$6,0),FALSE),0)*$F60/$G60)*$D60</f>
        <v>0</v>
      </c>
      <c r="KM60" s="1">
        <f>IF($E60+$I60+$D$7&lt;=KM$22,0,IF(KM$22-$D$7&gt;=$E60,VLOOKUP($C60,Input!$A$8:$GZ$39,MATCH(KM$21,Input!$A$6:$GZ$6,0),FALSE),0)*$F60/$G60)*$D60</f>
        <v>0</v>
      </c>
      <c r="KN60" s="1">
        <f>IF($E60+$I60+$D$7&lt;=KN$22,0,IF(KN$22-$D$7&gt;=$E60,VLOOKUP($C60,Input!$A$8:$GZ$39,MATCH(KN$21,Input!$A$6:$GZ$6,0),FALSE),0)*$F60/$G60)*$D60</f>
        <v>0</v>
      </c>
      <c r="KO60" s="1">
        <f>IF($E60+$I60+$D$7&lt;=KO$22,0,IF(KO$22-$D$7&gt;=$E60,VLOOKUP($C60,Input!$A$8:$GZ$39,MATCH(KO$21,Input!$A$6:$GZ$6,0),FALSE),0)*$F60/$G60)*$D60</f>
        <v>0</v>
      </c>
      <c r="KP60" s="1">
        <f>IF($E60+$I60+$D$7&lt;=KP$22,0,IF(KP$22-$D$7&gt;=$E60,VLOOKUP($C60,Input!$A$8:$GZ$39,MATCH(KP$21,Input!$A$6:$GZ$6,0),FALSE),0)*$F60/$G60)*$D60</f>
        <v>0</v>
      </c>
      <c r="KQ60" s="1">
        <f>IF($E60+$I60+$D$7&lt;=KQ$22,0,IF(KQ$22-$D$7&gt;=$E60,VLOOKUP($C60,Input!$A$8:$GZ$39,MATCH(KQ$21,Input!$A$6:$GZ$6,0),FALSE),0)*$F60/$G60)*$D60</f>
        <v>0</v>
      </c>
      <c r="KR60" s="1">
        <f>IF($E60+$I60+$D$7&lt;=KR$22,0,IF(KR$22-$D$7&gt;=$E60,VLOOKUP($C60,Input!$A$8:$GZ$39,MATCH(KR$21,Input!$A$6:$GZ$6,0),FALSE),0)*$F60/$G60)*$D60</f>
        <v>0</v>
      </c>
      <c r="KS60" s="1">
        <f>IF($E60+$I60+$D$7&lt;=KS$22,0,IF(KS$22-$D$7&gt;=$E60,VLOOKUP($C60,Input!$A$8:$GZ$39,MATCH(KS$21,Input!$A$6:$GZ$6,0),FALSE),0)*$F60/$G60)*$D60</f>
        <v>0</v>
      </c>
      <c r="KT60" s="1">
        <f>IF($E60+$I60+$D$7&lt;=KT$22,0,IF(KT$22-$D$7&gt;=$E60,VLOOKUP($C60,Input!$A$8:$GZ$39,MATCH(KT$21,Input!$A$6:$GZ$6,0),FALSE),0)*$F60/$G60)*$D60</f>
        <v>0</v>
      </c>
      <c r="KU60" s="1">
        <f>IF($E60+$I60+$D$7&lt;=KU$22,0,IF(KU$22-$D$7&gt;=$E60,VLOOKUP($C60,Input!$A$8:$GZ$39,MATCH(KU$21,Input!$A$6:$GZ$6,0),FALSE),0)*$F60/$G60)*$D60</f>
        <v>0</v>
      </c>
      <c r="KV60" s="1">
        <f>IF($E60+$I60+$D$7&lt;=KV$22,0,IF(KV$22-$D$7&gt;=$E60,VLOOKUP($C60,Input!$A$8:$GZ$39,MATCH(KV$21,Input!$A$6:$GZ$6,0),FALSE),0)*$F60/$G60)*$D60</f>
        <v>0</v>
      </c>
      <c r="KW60" s="1">
        <f>IF($E60+$I60+$D$7&lt;=KW$22,0,IF(KW$22-$D$7&gt;=$E60,VLOOKUP($C60,Input!$A$8:$GZ$39,MATCH(KW$21,Input!$A$6:$GZ$6,0),FALSE),0)*$F60/$G60)*$D60</f>
        <v>0</v>
      </c>
      <c r="KY60" t="str">
        <f>VLOOKUP($C60,Input!$A$8:$HV$39,MATCH(KY$21,Input!$A$6:$HV$6,0),FALSE)</f>
        <v xml:space="preserve">CNG (compressed and at pump, including station maintenance) </v>
      </c>
      <c r="KZ60" s="1">
        <f>IF($E60+$I60+$D$7&lt;=KZ$22,0,IF(KZ$22-$D$7&gt;=$E60,VLOOKUP($C60,Input!$A$8:$HV$39,MATCH(KZ$21,Input!$A$6:$HV$6,0),FALSE)/$G60*$F60,0))*$D60</f>
        <v>0</v>
      </c>
      <c r="LA60" s="1">
        <f>IF($E60+$I60+$D$7&lt;=LA$22,0,IF(LA$22-$D$7&gt;=$E60,VLOOKUP($C60,Input!$A$8:$HV$39,MATCH(LA$21,Input!$A$6:$HV$6,0),FALSE)/$G60*$F60,0))*$D60</f>
        <v>0</v>
      </c>
      <c r="LB60" s="1">
        <f>IF($E60+$I60+$D$7&lt;=LB$22,0,IF(LB$22-$D$7&gt;=$E60,VLOOKUP($C60,Input!$A$8:$HV$39,MATCH(LB$21,Input!$A$6:$HV$6,0),FALSE)/$G60*$F60,0))*$D60</f>
        <v>0</v>
      </c>
      <c r="LC60" s="1">
        <f>IF($E60+$I60+$D$7&lt;=LC$22,0,IF(LC$22-$D$7&gt;=$E60,VLOOKUP($C60,Input!$A$8:$HV$39,MATCH(LC$21,Input!$A$6:$HV$6,0),FALSE)/$G60*$F60,0))*$D60</f>
        <v>0</v>
      </c>
      <c r="LD60" s="1">
        <f>IF($E60+$I60+$D$7&lt;=LD$22,0,IF(LD$22-$D$7&gt;=$E60,VLOOKUP($C60,Input!$A$8:$HV$39,MATCH(LD$21,Input!$A$6:$HV$6,0),FALSE)/$G60*$F60,0))*$D60</f>
        <v>0</v>
      </c>
      <c r="LE60" s="1">
        <f>IF($E60+$I60+$D$7&lt;=LE$22,0,IF(LE$22-$D$7&gt;=$E60,VLOOKUP($C60,Input!$A$8:$HV$39,MATCH(LE$21,Input!$A$6:$HV$6,0),FALSE)/$G60*$F60,0))*$D60</f>
        <v>0</v>
      </c>
      <c r="LF60" s="1">
        <f>IF($E60+$I60+$D$7&lt;=LF$22,0,IF(LF$22-$D$7&gt;=$E60,VLOOKUP($C60,Input!$A$8:$HV$39,MATCH(LF$21,Input!$A$6:$HV$6,0),FALSE)/$G60*$F60,0))*$D60</f>
        <v>0</v>
      </c>
      <c r="LG60" s="1">
        <f>IF($E60+$I60+$D$7&lt;=LG$22,0,IF(LG$22-$D$7&gt;=$E60,VLOOKUP($C60,Input!$A$8:$HV$39,MATCH(LG$21,Input!$A$6:$HV$6,0),FALSE)/$G60*$F60,0))*$D60</f>
        <v>0</v>
      </c>
      <c r="LH60" s="1">
        <f>IF($E60+$I60+$D$7&lt;=LH$22,0,IF(LH$22-$D$7&gt;=$E60,VLOOKUP($C60,Input!$A$8:$HV$39,MATCH(LH$21,Input!$A$6:$HV$6,0),FALSE)/$G60*$F60,0))*$D60</f>
        <v>0</v>
      </c>
      <c r="LI60" s="1">
        <f>IF($E60+$I60+$D$7&lt;=LI$22,0,IF(LI$22-$D$7&gt;=$E60,VLOOKUP($C60,Input!$A$8:$HV$39,MATCH(LI$21,Input!$A$6:$HV$6,0),FALSE)/$G60*$F60,0))*$D60</f>
        <v>0</v>
      </c>
      <c r="LJ60" s="1">
        <f>IF($E60+$I60+$D$7&lt;=LJ$22,0,IF(LJ$22-$D$7&gt;=$E60,VLOOKUP($C60,Input!$A$8:$HV$39,MATCH(LJ$21,Input!$A$6:$HV$6,0),FALSE)/$G60*$F60,0))*$D60</f>
        <v>0</v>
      </c>
      <c r="LK60" s="1">
        <f>IF($E60+$I60+$D$7&lt;=LK$22,0,IF(LK$22-$D$7&gt;=$E60,VLOOKUP($C60,Input!$A$8:$HV$39,MATCH(LK$21,Input!$A$6:$HV$6,0),FALSE)/$G60*$F60,0))*$D60</f>
        <v>0</v>
      </c>
      <c r="LL60" s="1">
        <f>IF($E60+$I60+$D$7&lt;=LL$22,0,IF(LL$22-$D$7&gt;=$E60,VLOOKUP($C60,Input!$A$8:$HV$39,MATCH(LL$21,Input!$A$6:$HV$6,0),FALSE)/$G60*$F60,0))*$D60</f>
        <v>0</v>
      </c>
      <c r="LM60" s="1">
        <f>IF($E60+$I60+$D$7&lt;=LM$22,0,IF(LM$22-$D$7&gt;=$E60,VLOOKUP($C60,Input!$A$8:$HV$39,MATCH(LM$21,Input!$A$6:$HV$6,0),FALSE)/$G60*$F60,0))*$D60</f>
        <v>0</v>
      </c>
      <c r="LN60" s="1">
        <f>IF($E60+$I60+$D$7&lt;=LN$22,0,IF(LN$22-$D$7&gt;=$E60,VLOOKUP($C60,Input!$A$8:$HV$39,MATCH(LN$21,Input!$A$6:$HV$6,0),FALSE)/$G60*$F60,0))*$D60</f>
        <v>0</v>
      </c>
      <c r="LO60" s="1">
        <f>IF($E60+$I60+$D$7&lt;=LO$22,0,IF(LO$22-$D$7&gt;=$E60,VLOOKUP($C60,Input!$A$8:$HV$39,MATCH(LO$21,Input!$A$6:$HV$6,0),FALSE)/$G60*$F60,0))*$D60</f>
        <v>0</v>
      </c>
      <c r="LP60" s="1">
        <f>IF($E60+$I60+$D$7&lt;=LP$22,0,IF(LP$22-$D$7&gt;=$E60,VLOOKUP($C60,Input!$A$8:$HV$39,MATCH(LP$21,Input!$A$6:$HV$6,0),FALSE)/$G60*$F60,0))*$D60</f>
        <v>0</v>
      </c>
      <c r="LQ60" s="1">
        <f>IF($E60+$I60+$D$7&lt;=LQ$22,0,IF(LQ$22-$D$7&gt;=$E60,VLOOKUP($C60,Input!$A$8:$HV$39,MATCH(LQ$21,Input!$A$6:$HV$6,0),FALSE)/$G60*$F60,0))*$D60</f>
        <v>0</v>
      </c>
      <c r="LR60" s="1">
        <f>IF($E60+$I60+$D$7&lt;=LR$22,0,IF(LR$22-$D$7&gt;=$E60,VLOOKUP($C60,Input!$A$8:$HV$39,MATCH(LR$21,Input!$A$6:$HV$6,0),FALSE)/$G60*$F60,0))*$D60</f>
        <v>0</v>
      </c>
      <c r="LS60" s="1">
        <f>IF($E60+$I60+$D$7&lt;=LS$22,0,IF(LS$22-$D$7&gt;=$E60,VLOOKUP($C60,Input!$A$8:$HV$39,MATCH(LS$21,Input!$A$6:$HV$6,0),FALSE)/$G60*$F60,0))*$D60</f>
        <v>0</v>
      </c>
      <c r="LT60" s="1">
        <f>IF($E60+$I60+$D$7&lt;=LT$22,0,IF(LT$22-$D$7&gt;=$E60,VLOOKUP($C60,Input!$A$8:$HV$39,MATCH(LT$21,Input!$A$6:$HV$6,0),FALSE)/$G60*$F60,0))*$D60</f>
        <v>0</v>
      </c>
      <c r="LU60" s="1">
        <f>IF($E60+$I60+$D$7&lt;=LU$22,0,IF(LU$22-$D$7&gt;=$E60,VLOOKUP($C60,Input!$A$8:$HV$39,MATCH(LU$21,Input!$A$6:$HV$6,0),FALSE)/$G60*$F60,0))*$D60</f>
        <v>0</v>
      </c>
      <c r="LV60" s="1">
        <f>IF($E60+$I60+$D$7&lt;=LV$22,0,IF(LV$22-$D$7&gt;=$E60,VLOOKUP($C60,Input!$A$8:$HV$39,MATCH(LV$21,Input!$A$6:$HV$6,0),FALSE)/$G60*$F60,0))*$D60</f>
        <v>0</v>
      </c>
      <c r="LW60" s="1">
        <f>IF($E60+$I60+$D$7&lt;=LW$22,0,IF(LW$22-$D$7&gt;=$E60,VLOOKUP($C60,Input!$A$8:$HV$39,MATCH(LW$21,Input!$A$6:$HV$6,0),FALSE)/$G60*$F60,0))*$D60</f>
        <v>0</v>
      </c>
      <c r="LX60" s="1">
        <f>IF($E60+$I60+$D$7&lt;=LX$22,0,IF(LX$22-$D$7&gt;=$E60,VLOOKUP($C60,Input!$A$8:$HV$39,MATCH(LX$21,Input!$A$6:$HV$6,0),FALSE)/$G60*$F60,0))*$D60</f>
        <v>0</v>
      </c>
      <c r="LY60" s="1">
        <f>IF($E60+$I60+$D$7&lt;=LY$22,0,IF(LY$22-$D$7&gt;=$E60,VLOOKUP($C60,Input!$A$8:$HV$39,MATCH(LY$21,Input!$A$6:$HV$6,0),FALSE)/$G60*$F60,0))*$D60</f>
        <v>0</v>
      </c>
      <c r="LZ60" s="1">
        <f>IF($E60+$I60+$D$7&lt;=LZ$22,0,IF(LZ$22-$D$7&gt;=$E60,VLOOKUP($C60,Input!$A$8:$HV$39,MATCH(LZ$21,Input!$A$6:$HV$6,0),FALSE)/$G60*$F60,0))*$D60</f>
        <v>0</v>
      </c>
      <c r="MA60" s="1">
        <f>IF($E60+$I60+$D$7&lt;=MA$22,0,IF(MA$22-$D$7&gt;=$E60,VLOOKUP($C60,Input!$A$8:$HV$39,MATCH(MA$21,Input!$A$6:$HV$6,0),FALSE)/$G60*$F60,0))*$D60</f>
        <v>0</v>
      </c>
      <c r="MB60" s="1">
        <f>IF($E60+$I60+$D$7&lt;=MB$22,0,IF(MB$22-$D$7&gt;=$E60,VLOOKUP($C60,Input!$A$8:$HV$39,MATCH(MB$21,Input!$A$6:$HV$6,0),FALSE)/$G60*$F60,0))*$D60</f>
        <v>0</v>
      </c>
      <c r="MC60" s="1">
        <f>IF($E60+$I60+$D$7&lt;=MC$22,0,IF(MC$22-$D$7&gt;=$E60,VLOOKUP($C60,Input!$A$8:$HV$39,MATCH(MC$21,Input!$A$6:$HV$6,0),FALSE)/$G60*$F60,0))*$D60</f>
        <v>0</v>
      </c>
      <c r="MD60" s="1">
        <f>IF($E60+$I60+$D$7&lt;=MD$22,0,IF(MD$22-$D$7&gt;=$E60,VLOOKUP($C60,Input!$A$8:$HV$39,MATCH(MD$21,Input!$A$6:$HV$6,0),FALSE)/$G60*$F60,0))*$D60</f>
        <v>0</v>
      </c>
      <c r="ME60" s="1">
        <f>IF($E60+$I60+$D$7&lt;=ME$22,0,IF(ME$22-$D$7&gt;=$E60,VLOOKUP($C60,Input!$A$8:$HV$39,MATCH(ME$21,Input!$A$6:$HV$6,0),FALSE)/$G60*$F60,0))*$D60</f>
        <v>0</v>
      </c>
      <c r="MF60" s="1">
        <f>IF($E60+$I60+$D$7&lt;=MF$22,0,IF(MF$22-$D$7&gt;=$E60,VLOOKUP($C60,Input!$A$8:$HV$39,MATCH(MF$21,Input!$A$6:$HV$6,0),FALSE)/$G60*$F60,0))*$D60</f>
        <v>0</v>
      </c>
      <c r="MG60" s="1">
        <f>IF($E60+$I60+$D$7&lt;=MG$22,0,IF(MG$22-$D$7&gt;=$E60,VLOOKUP($C60,Input!$A$8:$HV$39,MATCH(MG$21,Input!$A$6:$HV$6,0),FALSE)/$G60*$F60,0))*$D60</f>
        <v>0</v>
      </c>
      <c r="MH60" s="1">
        <f>IF($E60+$I60+$D$7&lt;=MH$22,0,IF(MH$22-$D$7&gt;=$E60,VLOOKUP($C60,Input!$A$8:$HV$39,MATCH(MH$21,Input!$A$6:$HV$6,0),FALSE)/$G60*$F60,0))*$D60</f>
        <v>0</v>
      </c>
      <c r="MI60" s="1">
        <f>IF($E60+$I60+$D$7&lt;=MI$22,0,IF(MI$22-$D$7&gt;=$E60,VLOOKUP($C60,Input!$A$8:$HV$39,MATCH(MI$21,Input!$A$6:$HV$6,0),FALSE)/$G60*$F60,0))*$D60</f>
        <v>0</v>
      </c>
      <c r="MJ60" s="1">
        <f>IF($E60+$I60+$D$7&lt;=MJ$22,0,IF(MJ$22-$D$7&gt;=$E60,VLOOKUP($C60,Input!$A$8:$HV$39,MATCH(MJ$21,Input!$A$6:$HV$6,0),FALSE)/$G60*$F60,0))*$D60</f>
        <v>0</v>
      </c>
      <c r="MK60" s="1">
        <f>IF($E60+$I60+$D$7&lt;=MK$22,0,IF(MK$22-$D$7&gt;=$E60,VLOOKUP($C60,Input!$A$8:$HV$39,MATCH(MK$21,Input!$A$6:$HV$6,0),FALSE)/$G60*$F60,0))*$D60</f>
        <v>6248674.3486202052</v>
      </c>
      <c r="ML60" s="1">
        <f>IF($E60+$I60+$D$7&lt;=ML$22,0,IF(ML$22-$D$7&gt;=$E60,VLOOKUP($C60,Input!$A$8:$HV$39,MATCH(ML$21,Input!$A$6:$HV$6,0),FALSE)/$G60*$F60,0))*$D60</f>
        <v>6250874.0315677188</v>
      </c>
      <c r="MM60" s="1">
        <f>IF($E60+$I60+$D$7&lt;=MM$22,0,IF(MM$22-$D$7&gt;=$E60,VLOOKUP($C60,Input!$A$8:$HV$39,MATCH(MM$21,Input!$A$6:$HV$6,0),FALSE)/$G60*$F60,0))*$D60</f>
        <v>6268422.2577007655</v>
      </c>
      <c r="MN60" s="1">
        <f>IF($E60+$I60+$D$7&lt;=MN$22,0,IF(MN$22-$D$7&gt;=$E60,VLOOKUP($C60,Input!$A$8:$HV$39,MATCH(MN$21,Input!$A$6:$HV$6,0),FALSE)/$G60*$F60,0))*$D60</f>
        <v>6278695.2407182809</v>
      </c>
      <c r="MO60" s="1">
        <f>IF($E60+$I60+$D$7&lt;=MO$22,0,IF(MO$22-$D$7&gt;=$E60,VLOOKUP($C60,Input!$A$8:$HV$39,MATCH(MO$21,Input!$A$6:$HV$6,0),FALSE)/$G60*$F60,0))*$D60</f>
        <v>6286769.3614123994</v>
      </c>
      <c r="MP60" s="1">
        <f>IF($E60+$I60+$D$7&lt;=MP$22,0,IF(MP$22-$D$7&gt;=$E60,VLOOKUP($C60,Input!$A$8:$HV$39,MATCH(MP$21,Input!$A$6:$HV$6,0),FALSE)/$G60*$F60,0))*$D60</f>
        <v>6316062.7702301256</v>
      </c>
      <c r="MQ60" s="1">
        <f>IF($E60+$I60+$D$7&lt;=MQ$22,0,IF(MQ$22-$D$7&gt;=$E60,VLOOKUP($C60,Input!$A$8:$HV$39,MATCH(MQ$21,Input!$A$6:$HV$6,0),FALSE)/$G60*$F60,0))*$D60</f>
        <v>6355220.4912547497</v>
      </c>
      <c r="MR60" s="1">
        <f>IF($E60+$I60+$D$7&lt;=MR$22,0,IF(MR$22-$D$7&gt;=$E60,VLOOKUP($C60,Input!$A$8:$HV$39,MATCH(MR$21,Input!$A$6:$HV$6,0),FALSE)/$G60*$F60,0))*$D60</f>
        <v>6402678.4149179179</v>
      </c>
      <c r="MS60" s="1">
        <f>IF($E60+$I60+$D$7&lt;=MS$22,0,IF(MS$22-$D$7&gt;=$E60,VLOOKUP($C60,Input!$A$8:$HV$39,MATCH(MS$21,Input!$A$6:$HV$6,0),FALSE)/$G60*$F60,0))*$D60</f>
        <v>6453724.5175357601</v>
      </c>
      <c r="MT60" s="1">
        <f>IF($E60+$I60+$D$7&lt;=MT$22,0,IF(MT$22-$D$7&gt;=$E60,VLOOKUP($C60,Input!$A$8:$HV$39,MATCH(MT$21,Input!$A$6:$HV$6,0),FALSE)/$G60*$F60,0))*$D60</f>
        <v>6490461.3974131476</v>
      </c>
      <c r="MU60" s="1">
        <f>IF($E60+$I60+$D$7&lt;=MU$22,0,IF(MU$22-$D$7&gt;=$E60,VLOOKUP($C60,Input!$A$8:$HV$39,MATCH(MU$21,Input!$A$6:$HV$6,0),FALSE)/$G60*$F60,0))*$D60</f>
        <v>6533264.3307686271</v>
      </c>
      <c r="MV60" s="1">
        <f>IF($E60+$I60+$D$7&lt;=MV$22,0,IF(MV$22-$D$7&gt;=$E60,VLOOKUP($C60,Input!$A$8:$HV$39,MATCH(MV$21,Input!$A$6:$HV$6,0),FALSE)/$G60*$F60,0))*$D60</f>
        <v>6608094.1718779113</v>
      </c>
      <c r="MW60" s="1">
        <f>IF($E60+$I60+$D$7&lt;=MW$22,0,IF(MW$22-$D$7&gt;=$E60,VLOOKUP($C60,Input!$A$8:$HV$39,MATCH(MW$21,Input!$A$6:$HV$6,0),FALSE)/$G60*$F60,0))*$D60</f>
        <v>6665820.1548138913</v>
      </c>
      <c r="MX60" s="1">
        <f>IF($E60+$I60+$D$7&lt;=MX$22,0,IF(MX$22-$D$7&gt;=$E60,VLOOKUP($C60,Input!$A$8:$HV$39,MATCH(MX$21,Input!$A$6:$HV$6,0),FALSE)/$G60*$F60,0))*$D60</f>
        <v>6717940.4544018116</v>
      </c>
      <c r="MZ60" t="str">
        <f>VLOOKUP($C60,Input!$A$8:$HV$39,MATCH(MZ$21,Input!$A$6:$HV$6,0),FALSE)</f>
        <v>Fossil CNG LCFS Credit ($/DGE)</v>
      </c>
      <c r="NA60" s="1">
        <f>IF($E60+$I60+$D$7&lt;=NA$22,0,IF(NA$22-$D$7&gt;=$E60,-VLOOKUP($C60,Input!$A$8:$HV$39,MATCH(NA$21,Input!$A$6:$HV$6,0),FALSE)/$G60*$F60,0))*$D60*$G$4/100</f>
        <v>0</v>
      </c>
      <c r="NB60" s="1">
        <f>IF($E60+$I60+$D$7&lt;=NB$22,0,IF(NB$22-$D$7&gt;=$E60,-VLOOKUP($C60,Input!$A$8:$HV$39,MATCH(NB$21,Input!$A$6:$HV$6,0),FALSE)/$G60*$F60,0))*$D60*$G$4/100</f>
        <v>0</v>
      </c>
      <c r="NC60" s="1">
        <f>IF($E60+$I60+$D$7&lt;=NC$22,0,IF(NC$22-$D$7&gt;=$E60,-VLOOKUP($C60,Input!$A$8:$HV$39,MATCH(NC$21,Input!$A$6:$HV$6,0),FALSE)/$G60*$F60,0))*$D60*$G$4/100</f>
        <v>0</v>
      </c>
      <c r="ND60" s="1">
        <f>IF($E60+$I60+$D$7&lt;=ND$22,0,IF(ND$22-$D$7&gt;=$E60,-VLOOKUP($C60,Input!$A$8:$HV$39,MATCH(ND$21,Input!$A$6:$HV$6,0),FALSE)/$G60*$F60,0))*$D60*$G$4/100</f>
        <v>0</v>
      </c>
      <c r="NE60" s="1">
        <f>IF($E60+$I60+$D$7&lt;=NE$22,0,IF(NE$22-$D$7&gt;=$E60,-VLOOKUP($C60,Input!$A$8:$HV$39,MATCH(NE$21,Input!$A$6:$HV$6,0),FALSE)/$G60*$F60,0))*$D60*$G$4/100</f>
        <v>0</v>
      </c>
      <c r="NF60" s="1">
        <f>IF($E60+$I60+$D$7&lt;=NF$22,0,IF(NF$22-$D$7&gt;=$E60,-VLOOKUP($C60,Input!$A$8:$HV$39,MATCH(NF$21,Input!$A$6:$HV$6,0),FALSE)/$G60*$F60,0))*$D60*$G$4/100</f>
        <v>0</v>
      </c>
      <c r="NG60" s="1">
        <f>IF($E60+$I60+$D$7&lt;=NG$22,0,IF(NG$22-$D$7&gt;=$E60,-VLOOKUP($C60,Input!$A$8:$HV$39,MATCH(NG$21,Input!$A$6:$HV$6,0),FALSE)/$G60*$F60,0))*$D60*$G$4/100</f>
        <v>0</v>
      </c>
      <c r="NH60" s="1">
        <f>IF($E60+$I60+$D$7&lt;=NH$22,0,IF(NH$22-$D$7&gt;=$E60,-VLOOKUP($C60,Input!$A$8:$HV$39,MATCH(NH$21,Input!$A$6:$HV$6,0),FALSE)/$G60*$F60,0))*$D60*$G$4/100</f>
        <v>0</v>
      </c>
      <c r="NI60" s="1">
        <f>IF($E60+$I60+$D$7&lt;=NI$22,0,IF(NI$22-$D$7&gt;=$E60,-VLOOKUP($C60,Input!$A$8:$HV$39,MATCH(NI$21,Input!$A$6:$HV$6,0),FALSE)/$G60*$F60,0))*$D60*$G$4/100</f>
        <v>0</v>
      </c>
      <c r="NJ60" s="1">
        <f>IF($E60+$I60+$D$7&lt;=NJ$22,0,IF(NJ$22-$D$7&gt;=$E60,-VLOOKUP($C60,Input!$A$8:$HV$39,MATCH(NJ$21,Input!$A$6:$HV$6,0),FALSE)/$G60*$F60,0))*$D60*$G$4/100</f>
        <v>0</v>
      </c>
      <c r="NK60" s="1">
        <f>IF($E60+$I60+$D$7&lt;=NK$22,0,IF(NK$22-$D$7&gt;=$E60,-VLOOKUP($C60,Input!$A$8:$HV$39,MATCH(NK$21,Input!$A$6:$HV$6,0),FALSE)/$G60*$F60,0))*$D60*$G$4/100</f>
        <v>0</v>
      </c>
      <c r="NL60" s="1">
        <f>IF($E60+$I60+$D$7&lt;=NL$22,0,IF(NL$22-$D$7&gt;=$E60,-VLOOKUP($C60,Input!$A$8:$HV$39,MATCH(NL$21,Input!$A$6:$HV$6,0),FALSE)/$G60*$F60,0))*$D60*$G$4/100</f>
        <v>0</v>
      </c>
      <c r="NM60" s="1">
        <f>IF($E60+$I60+$D$7&lt;=NM$22,0,IF(NM$22-$D$7&gt;=$E60,-VLOOKUP($C60,Input!$A$8:$HV$39,MATCH(NM$21,Input!$A$6:$HV$6,0),FALSE)/$G60*$F60,0))*$D60*$G$4/100</f>
        <v>0</v>
      </c>
      <c r="NN60" s="1">
        <f>IF($E60+$I60+$D$7&lt;=NN$22,0,IF(NN$22-$D$7&gt;=$E60,-VLOOKUP($C60,Input!$A$8:$HV$39,MATCH(NN$21,Input!$A$6:$HV$6,0),FALSE)/$G60*$F60,0))*$D60*$G$4/100</f>
        <v>0</v>
      </c>
      <c r="NO60" s="1">
        <f>IF($E60+$I60+$D$7&lt;=NO$22,0,IF(NO$22-$D$7&gt;=$E60,-VLOOKUP($C60,Input!$A$8:$HV$39,MATCH(NO$21,Input!$A$6:$HV$6,0),FALSE)/$G60*$F60,0))*$D60*$G$4/100</f>
        <v>0</v>
      </c>
      <c r="NP60" s="1">
        <f>IF($E60+$I60+$D$7&lt;=NP$22,0,IF(NP$22-$D$7&gt;=$E60,-VLOOKUP($C60,Input!$A$8:$HV$39,MATCH(NP$21,Input!$A$6:$HV$6,0),FALSE)/$G60*$F60,0))*$D60*$G$4/100</f>
        <v>0</v>
      </c>
      <c r="NQ60" s="1">
        <f>IF($E60+$I60+$D$7&lt;=NQ$22,0,IF(NQ$22-$D$7&gt;=$E60,-VLOOKUP($C60,Input!$A$8:$HV$39,MATCH(NQ$21,Input!$A$6:$HV$6,0),FALSE)/$G60*$F60,0))*$D60*$G$4/100</f>
        <v>0</v>
      </c>
      <c r="NR60" s="1">
        <f>IF($E60+$I60+$D$7&lt;=NR$22,0,IF(NR$22-$D$7&gt;=$E60,-VLOOKUP($C60,Input!$A$8:$HV$39,MATCH(NR$21,Input!$A$6:$HV$6,0),FALSE)/$G60*$F60,0))*$D60*$G$4/100</f>
        <v>0</v>
      </c>
      <c r="NS60" s="1">
        <f>IF($E60+$I60+$D$7&lt;=NS$22,0,IF(NS$22-$D$7&gt;=$E60,-VLOOKUP($C60,Input!$A$8:$HV$39,MATCH(NS$21,Input!$A$6:$HV$6,0),FALSE)/$G60*$F60,0))*$D60*$G$4/100</f>
        <v>0</v>
      </c>
      <c r="NT60" s="1">
        <f>IF($E60+$I60+$D$7&lt;=NT$22,0,IF(NT$22-$D$7&gt;=$E60,-VLOOKUP($C60,Input!$A$8:$HV$39,MATCH(NT$21,Input!$A$6:$HV$6,0),FALSE)/$G60*$F60,0))*$D60*$G$4/100</f>
        <v>0</v>
      </c>
      <c r="NU60" s="1">
        <f>IF($E60+$I60+$D$7&lt;=NU$22,0,IF(NU$22-$D$7&gt;=$E60,-VLOOKUP($C60,Input!$A$8:$HV$39,MATCH(NU$21,Input!$A$6:$HV$6,0),FALSE)/$G60*$F60,0))*$D60*$G$4/100</f>
        <v>0</v>
      </c>
      <c r="NV60" s="1">
        <f>IF($E60+$I60+$D$7&lt;=NV$22,0,IF(NV$22-$D$7&gt;=$E60,-VLOOKUP($C60,Input!$A$8:$HV$39,MATCH(NV$21,Input!$A$6:$HV$6,0),FALSE)/$G60*$F60,0))*$D60*$G$4/100</f>
        <v>-200214.46243298994</v>
      </c>
      <c r="NW60" s="1">
        <f>IF($E60+$I60+$D$7&lt;=NW$22,0,IF(NW$22-$D$7&gt;=$E60,-VLOOKUP($C60,Input!$A$8:$HV$39,MATCH(NW$21,Input!$A$6:$HV$6,0),FALSE)/$G60*$F60,0))*$D60*$G$4/100</f>
        <v>-200214.46243298994</v>
      </c>
      <c r="NX60" s="1">
        <f>IF($E60+$I60+$D$7&lt;=NX$22,0,IF(NX$22-$D$7&gt;=$E60,-VLOOKUP($C60,Input!$A$8:$HV$39,MATCH(NX$21,Input!$A$6:$HV$6,0),FALSE)/$G60*$F60,0))*$D60*$G$4/100</f>
        <v>-200214.46243298994</v>
      </c>
      <c r="NY60" s="1">
        <f>IF($E60+$I60+$D$7&lt;=NY$22,0,IF(NY$22-$D$7&gt;=$E60,-VLOOKUP($C60,Input!$A$8:$HV$39,MATCH(NY$21,Input!$A$6:$HV$6,0),FALSE)/$G60*$F60,0))*$D60*$G$4/100</f>
        <v>-200214.46243298994</v>
      </c>
      <c r="NZ60" s="1">
        <f>IF($E60+$I60+$D$7&lt;=NZ$22,0,IF(NZ$22-$D$7&gt;=$E60,-VLOOKUP($C60,Input!$A$8:$HV$39,MATCH(NZ$21,Input!$A$6:$HV$6,0),FALSE)/$G60*$F60,0))*$D60*$G$4/100</f>
        <v>-200214.46243298994</v>
      </c>
      <c r="OA60" s="1">
        <f>IF($E60+$I60+$D$7&lt;=OA$22,0,IF(OA$22-$D$7&gt;=$E60,-VLOOKUP($C60,Input!$A$8:$HV$39,MATCH(OA$21,Input!$A$6:$HV$6,0),FALSE)/$G60*$F60,0))*$D60*$G$4/100</f>
        <v>-200214.46243298994</v>
      </c>
      <c r="OB60" s="1">
        <f>IF($E60+$I60+$D$7&lt;=OB$22,0,IF(OB$22-$D$7&gt;=$E60,-VLOOKUP($C60,Input!$A$8:$HV$39,MATCH(OB$21,Input!$A$6:$HV$6,0),FALSE)/$G60*$F60,0))*$D60*$G$4/100</f>
        <v>-200214.46243298994</v>
      </c>
      <c r="OC60" s="1">
        <f>IF($E60+$I60+$D$7&lt;=OC$22,0,IF(OC$22-$D$7&gt;=$E60,-VLOOKUP($C60,Input!$A$8:$HV$39,MATCH(OC$21,Input!$A$6:$HV$6,0),FALSE)/$G60*$F60,0))*$D60*$G$4/100</f>
        <v>-200214.46243298994</v>
      </c>
      <c r="OD60" s="1">
        <f>IF($E60+$I60+$D$7&lt;=OD$22,0,IF(OD$22-$D$7&gt;=$E60,-VLOOKUP($C60,Input!$A$8:$HV$39,MATCH(OD$21,Input!$A$6:$HV$6,0),FALSE)/$G60*$F60,0))*$D60*$G$4/100</f>
        <v>-200214.46243298994</v>
      </c>
      <c r="OE60" s="1">
        <f>IF($E60+$I60+$D$7&lt;=OE$22,0,IF(OE$22-$D$7&gt;=$E60,-VLOOKUP($C60,Input!$A$8:$HV$39,MATCH(OE$21,Input!$A$6:$HV$6,0),FALSE)/$G60*$F60,0))*$D60*$G$4/100</f>
        <v>-200214.46243298994</v>
      </c>
      <c r="OF60" s="1">
        <f>IF($E60+$I60+$D$7&lt;=OF$22,0,IF(OF$22-$D$7&gt;=$E60,-VLOOKUP($C60,Input!$A$8:$HV$39,MATCH(OF$21,Input!$A$6:$HV$6,0),FALSE)/$G60*$F60,0))*$D60*$G$4/100</f>
        <v>-200214.46243298994</v>
      </c>
      <c r="OG60" s="1">
        <f>IF($E60+$I60+$D$7&lt;=OG$22,0,IF(OG$22-$D$7&gt;=$E60,-VLOOKUP($C60,Input!$A$8:$HV$39,MATCH(OG$21,Input!$A$6:$HV$6,0),FALSE)/$G60*$F60,0))*$D60*$G$4/100</f>
        <v>-200214.46243298994</v>
      </c>
      <c r="OH60" s="1">
        <f>IF($E60+$I60+$D$7&lt;=OH$22,0,IF(OH$22-$D$7&gt;=$E60,-VLOOKUP($C60,Input!$A$8:$HV$39,MATCH(OH$21,Input!$A$6:$HV$6,0),FALSE)/$G60*$F60,0))*$D60*$G$4/100</f>
        <v>-200214.46243298994</v>
      </c>
      <c r="OI60" s="1">
        <f>IF($E60+$I60+$D$7&lt;=OI$22,0,IF(OI$22-$D$7&gt;=$E60,-VLOOKUP($C60,Input!$A$8:$HV$39,MATCH(OI$21,Input!$A$6:$HV$6,0),FALSE)/$G60*$F60,0))*$D60*$G$4/100</f>
        <v>-200214.46243298994</v>
      </c>
      <c r="OK60" t="str">
        <f>VLOOKUP($C60,Input!$A$8:$HW$39,MATCH(OK$21,Input!$A$6:$HW$6,0),FALSE)</f>
        <v>NA</v>
      </c>
      <c r="OL60" s="1">
        <f>IF($E60+$I60+$D$7&lt;=OL$22,0,IF(OL$22-$D$7&gt;=$E60,IF(COUNTIF($KZ60:LP60,"&gt;0")&gt;0,VLOOKUP($C60,Input!$A$8:$HV$21,MATCH($OK$21+COUNTIF($KZ60:LP60,"&gt;0"),Input!$A$6:$HV$6,0),FALSE),0),0))*$D60</f>
        <v>0</v>
      </c>
      <c r="OM60" s="1">
        <f>IF($E60+$I60+$D$7&lt;=OM$22,0,IF(OM$22-$D$7&gt;=$E60,IF(COUNTIF($KZ60:LQ60,"&gt;0")&gt;0,VLOOKUP($C60,Input!$A$8:$HV$21,MATCH($OK$21+COUNTIF($KZ60:LQ60,"&gt;0"),Input!$A$6:$HV$6,0),FALSE),0),0))*$D60</f>
        <v>0</v>
      </c>
      <c r="ON60" s="1">
        <f>IF($E60+$I60+$D$7&lt;=ON$22,0,IF(ON$22-$D$7&gt;=$E60,IF(COUNTIF($KZ60:LR60,"&gt;0")&gt;0,VLOOKUP($C60,Input!$A$8:$HV$21,MATCH($OK$21+COUNTIF($KZ60:LR60,"&gt;0"),Input!$A$6:$HV$6,0),FALSE),0),0))*$D60</f>
        <v>0</v>
      </c>
      <c r="OO60" s="1">
        <f>IF($E60+$I60+$D$7&lt;=OO$22,0,IF(OO$22-$D$7&gt;=$E60,IF(COUNTIF($KZ60:LS60,"&gt;0")&gt;0,VLOOKUP($C60,Input!$A$8:$HV$21,MATCH($OK$21+COUNTIF($KZ60:LS60,"&gt;0"),Input!$A$6:$HV$6,0),FALSE),0),0))*$D60</f>
        <v>0</v>
      </c>
      <c r="OP60" s="1">
        <f>IF($E60+$I60+$D$7&lt;=OP$22,0,IF(OP$22-$D$7&gt;=$E60,IF(COUNTIF($KZ60:LT60,"&gt;0")&gt;0,VLOOKUP($C60,Input!$A$8:$HV$21,MATCH($OK$21+COUNTIF($KZ60:LT60,"&gt;0"),Input!$A$6:$HV$6,0),FALSE),0),0))*$D60</f>
        <v>0</v>
      </c>
      <c r="OQ60" s="1">
        <f>IF($E60+$I60+$D$7&lt;=OQ$22,0,IF(OQ$22-$D$7&gt;=$E60,IF(COUNTIF($KZ60:LU60,"&gt;0")&gt;0,VLOOKUP($C60,Input!$A$8:$HV$21,MATCH($OK$21+COUNTIF($KZ60:LU60,"&gt;0"),Input!$A$6:$HV$6,0),FALSE),0),0))*$D60</f>
        <v>0</v>
      </c>
      <c r="OR60" s="1">
        <f>IF($E60+$I60+$D$7&lt;=OR$22,0,IF(OR$22-$D$7&gt;=$E60,IF(COUNTIF($KZ60:LV60,"&gt;0")&gt;0,VLOOKUP($C60,Input!$A$8:$HV$21,MATCH($OK$21+COUNTIF($KZ60:LV60,"&gt;0"),Input!$A$6:$HV$6,0),FALSE),0),0))*$D60</f>
        <v>0</v>
      </c>
      <c r="OS60" s="1">
        <f>IF($E60+$I60+$D$7&lt;=OS$22,0,IF(OS$22-$D$7&gt;=$E60,IF(COUNTIF($KZ60:LW60,"&gt;0")&gt;0,VLOOKUP($C60,Input!$A$8:$HV$21,MATCH($OK$21+COUNTIF($KZ60:LW60,"&gt;0"),Input!$A$6:$HV$6,0),FALSE),0),0))*$D60</f>
        <v>0</v>
      </c>
      <c r="OT60" s="1">
        <f>IF($E60+$I60+$D$7&lt;=OT$22,0,IF(OT$22-$D$7&gt;=$E60,IF(COUNTIF($KZ60:LX60,"&gt;0")&gt;0,VLOOKUP($C60,Input!$A$8:$HV$21,MATCH($OK$21+COUNTIF($KZ60:LX60,"&gt;0"),Input!$A$6:$HV$6,0),FALSE),0),0))*$D60</f>
        <v>0</v>
      </c>
      <c r="OU60" s="1">
        <f>IF($E60+$I60+$D$7&lt;=OU$22,0,IF(OU$22-$D$7&gt;=$E60,IF(COUNTIF($KZ60:LY60,"&gt;0")&gt;0,VLOOKUP($C60,Input!$A$8:$HV$21,MATCH($OK$21+COUNTIF($KZ60:LY60,"&gt;0"),Input!$A$6:$HV$6,0),FALSE),0),0))*$D60</f>
        <v>0</v>
      </c>
      <c r="OV60" s="1">
        <f>IF($E60+$I60+$D$7&lt;=OV$22,0,IF(OV$22-$D$7&gt;=$E60,IF(COUNTIF($KZ60:LZ60,"&gt;0")&gt;0,VLOOKUP($C60,Input!$A$8:$HV$21,MATCH($OK$21+COUNTIF($KZ60:LZ60,"&gt;0"),Input!$A$6:$HV$6,0),FALSE),0),0))*$D60</f>
        <v>0</v>
      </c>
      <c r="OW60" s="1">
        <f>IF($E60+$I60+$D$7&lt;=OW$22,0,IF(OW$22-$D$7&gt;=$E60,IF(COUNTIF($KZ60:MA60,"&gt;0")&gt;0,VLOOKUP($C60,Input!$A$8:$HV$21,MATCH($OK$21+COUNTIF($KZ60:MA60,"&gt;0"),Input!$A$6:$HV$6,0),FALSE),0),0))*$D60</f>
        <v>0</v>
      </c>
      <c r="OX60" s="1">
        <f>IF($E60+$I60+$D$7&lt;=OX$22,0,IF(OX$22-$D$7&gt;=$E60,IF(COUNTIF($KZ60:MB60,"&gt;0")&gt;0,VLOOKUP($C60,Input!$A$8:$HV$21,MATCH($OK$21+COUNTIF($KZ60:MB60,"&gt;0"),Input!$A$6:$HV$6,0),FALSE),0),0))*$D60</f>
        <v>0</v>
      </c>
      <c r="OY60" s="1">
        <f>IF($E60+$I60+$D$7&lt;=OY$22,0,IF(OY$22-$D$7&gt;=$E60,IF(COUNTIF($KZ60:MC60,"&gt;0")&gt;0,VLOOKUP($C60,Input!$A$8:$HV$21,MATCH($OK$21+COUNTIF($KZ60:MC60,"&gt;0"),Input!$A$6:$HV$6,0),FALSE),0),0))*$D60</f>
        <v>0</v>
      </c>
      <c r="OZ60" s="1">
        <f>IF($E60+$I60+$D$7&lt;=OZ$22,0,IF(OZ$22-$D$7&gt;=$E60,IF(COUNTIF($KZ60:MD60,"&gt;0")&gt;0,VLOOKUP($C60,Input!$A$8:$HV$21,MATCH($OK$21+COUNTIF($KZ60:MD60,"&gt;0"),Input!$A$6:$HV$6,0),FALSE),0),0))*$D60</f>
        <v>0</v>
      </c>
      <c r="PA60" s="1">
        <f>IF($E60+$I60+$D$7&lt;=PA$22,0,IF(PA$22-$D$7&gt;=$E60,IF(COUNTIF($KZ60:ME60,"&gt;0")&gt;0,VLOOKUP($C60,Input!$A$8:$HV$21,MATCH($OK$21+COUNTIF($KZ60:ME60,"&gt;0"),Input!$A$6:$HV$6,0),FALSE),0),0))*$D60</f>
        <v>0</v>
      </c>
      <c r="PB60" s="1">
        <f>IF($E60+$I60+$D$7&lt;=PB$22,0,IF(PB$22-$D$7&gt;=$E60,IF(COUNTIF($KZ60:MF60,"&gt;0")&gt;0,VLOOKUP($C60,Input!$A$8:$HV$21,MATCH($OK$21+COUNTIF($KZ60:MF60,"&gt;0"),Input!$A$6:$HV$6,0),FALSE),0),0))*$D60</f>
        <v>0</v>
      </c>
      <c r="PC60" s="1">
        <f>IF($E60+$I60+$D$7&lt;=PC$22,0,IF(PC$22-$D$7&gt;=$E60,IF(COUNTIF($KZ60:MG60,"&gt;0")&gt;0,VLOOKUP($C60,Input!$A$8:$HV$21,MATCH($OK$21+COUNTIF($KZ60:MG60,"&gt;0"),Input!$A$6:$HV$6,0),FALSE),0),0))*$D60</f>
        <v>0</v>
      </c>
      <c r="PD60" s="1">
        <f>IF($E60+$I60+$D$7&lt;=PD$22,0,IF(PD$22-$D$7&gt;=$E60,IF(COUNTIF($KZ60:MH60,"&gt;0")&gt;0,VLOOKUP($C60,Input!$A$8:$HV$21,MATCH($OK$21+COUNTIF($KZ60:MH60,"&gt;0"),Input!$A$6:$HV$6,0),FALSE),0),0))*$D60</f>
        <v>0</v>
      </c>
      <c r="PE60" s="1">
        <f>IF($E60+$I60+$D$7&lt;=PE$22,0,IF(PE$22-$D$7&gt;=$E60,IF(COUNTIF($KZ60:MI60,"&gt;0")&gt;0,VLOOKUP($C60,Input!$A$8:$HV$21,MATCH($OK$21+COUNTIF($KZ60:MI60,"&gt;0"),Input!$A$6:$HV$6,0),FALSE),0),0))*$D60</f>
        <v>0</v>
      </c>
      <c r="PF60" s="1">
        <f>IF($E60+$I60+$D$7&lt;=PF$22,0,IF(PF$22-$D$7&gt;=$E60,IF(COUNTIF($KZ60:MJ60,"&gt;0")&gt;0,VLOOKUP($C60,Input!$A$8:$HV$21,MATCH($OK$21+COUNTIF($KZ60:MJ60,"&gt;0"),Input!$A$6:$HV$6,0),FALSE),0),0))*$D60</f>
        <v>0</v>
      </c>
      <c r="PG60" s="1">
        <f>IF($E60+$I60+$D$7&lt;=PG$22,0,IF(PG$22-$D$7&gt;=$E60,IF(COUNTIF($KZ60:MK60,"&gt;0")&gt;0,VLOOKUP($C60,Input!$A$8:$HV$21,MATCH($OK$21+COUNTIF($KZ60:MK60,"&gt;0"),Input!$A$6:$HV$6,0),FALSE),0),0))*$D60</f>
        <v>0</v>
      </c>
      <c r="PH60" s="1">
        <f>IF($E60+$I60+$D$7&lt;=PH$22,0,IF(PH$22-$D$7&gt;=$E60,IF(COUNTIF($KZ60:ML60,"&gt;0")&gt;0,VLOOKUP($C60,Input!$A$8:$HV$21,MATCH($OK$21+COUNTIF($KZ60:ML60,"&gt;0"),Input!$A$6:$HV$6,0),FALSE),0),0))*$D60</f>
        <v>0</v>
      </c>
      <c r="PI60" s="1">
        <f>IF($E60+$I60+$D$7&lt;=PI$22,0,IF(PI$22-$D$7&gt;=$E60,IF(COUNTIF($KZ60:MM60,"&gt;0")&gt;0,VLOOKUP($C60,Input!$A$8:$HV$21,MATCH($OK$21+COUNTIF($KZ60:MM60,"&gt;0"),Input!$A$6:$HV$6,0),FALSE),0),0))*$D60</f>
        <v>0</v>
      </c>
      <c r="PJ60" s="1">
        <f>IF($E60+$I60+$D$7&lt;=PJ$22,0,IF(PJ$22-$D$7&gt;=$E60,IF(COUNTIF($KZ60:MN60,"&gt;0")&gt;0,VLOOKUP($C60,Input!$A$8:$HV$21,MATCH($OK$21+COUNTIF($KZ60:MN60,"&gt;0"),Input!$A$6:$HV$6,0),FALSE),0),0))*$D60</f>
        <v>0</v>
      </c>
      <c r="PK60" s="1">
        <f>IF($E60+$I60+$D$7&lt;=PK$22,0,IF(PK$22-$D$7&gt;=$E60,IF(COUNTIF($KZ60:MO60,"&gt;0")&gt;0,VLOOKUP($C60,Input!$A$8:$HV$21,MATCH($OK$21+COUNTIF($KZ60:MO60,"&gt;0"),Input!$A$6:$HV$6,0),FALSE),0),0))*$D60</f>
        <v>0</v>
      </c>
      <c r="PL60" s="1">
        <f>IF($E60+$I60+$D$7&lt;=PL$22,0,IF(PL$22-$D$7&gt;=$E60,IF(COUNTIF($KZ60:MP60,"&gt;0")&gt;0,VLOOKUP($C60,Input!$A$8:$HV$21,MATCH($OK$21+COUNTIF($KZ60:MP60,"&gt;0"),Input!$A$6:$HV$6,0),FALSE),0),0))*$D60</f>
        <v>0</v>
      </c>
      <c r="PM60" s="1">
        <f>IF($E60+$I60+$D$7&lt;=PM$22,0,IF(PM$22-$D$7&gt;=$E60,IF(COUNTIF($KZ60:MQ60,"&gt;0")&gt;0,VLOOKUP($C60,Input!$A$8:$HV$21,MATCH($OK$21+COUNTIF($KZ60:MQ60,"&gt;0"),Input!$A$6:$HV$6,0),FALSE),0),0))*$D60</f>
        <v>0</v>
      </c>
      <c r="PN60" s="1">
        <f>IF($E60+$I60+$D$7&lt;=PN$22,0,IF(PN$22-$D$7&gt;=$E60,IF(COUNTIF($KZ60:MR60,"&gt;0")&gt;0,VLOOKUP($C60,Input!$A$8:$HV$21,MATCH($OK$21+COUNTIF($KZ60:MR60,"&gt;0"),Input!$A$6:$HV$6,0),FALSE),0),0))*$D60</f>
        <v>0</v>
      </c>
      <c r="PO60" s="1">
        <f>IF($E60+$I60+$D$7&lt;=PO$22,0,IF(PO$22-$D$7&gt;=$E60,IF(COUNTIF($KZ60:MS60,"&gt;0")&gt;0,VLOOKUP($C60,Input!$A$8:$HV$21,MATCH($OK$21+COUNTIF($KZ60:MS60,"&gt;0"),Input!$A$6:$HV$6,0),FALSE),0),0))*$D60</f>
        <v>0</v>
      </c>
      <c r="PP60" s="1">
        <f>IF($E60+$I60+$D$7&lt;=PP$22,0,IF(PP$22-$D$7&gt;=$E60,IF(COUNTIF($KZ60:MT60,"&gt;0")&gt;0,VLOOKUP($C60,Input!$A$8:$HV$21,MATCH($OK$21+COUNTIF($KZ60:MT60,"&gt;0"),Input!$A$6:$HV$6,0),FALSE),0),0))*$D60</f>
        <v>0</v>
      </c>
      <c r="PQ60" s="1">
        <f>IF($E60+$I60+$D$7&lt;=PQ$22,0,IF(PQ$22-$D$7&gt;=$E60,IF(COUNTIF($KZ60:MU60,"&gt;0")&gt;0,VLOOKUP($C60,Input!$A$8:$HV$21,MATCH($OK$21+COUNTIF($KZ60:MU60,"&gt;0"),Input!$A$6:$HV$6,0),FALSE),0),0))*$D60</f>
        <v>0</v>
      </c>
      <c r="PR60" s="1">
        <f>IF($E60+$I60+$D$7&lt;=PR$22,0,IF(PR$22-$D$7&gt;=$E60,IF(COUNTIF($KZ60:MV60,"&gt;0")&gt;0,VLOOKUP($C60,Input!$A$8:$HV$21,MATCH($OK$21+COUNTIF($KZ60:MV60,"&gt;0"),Input!$A$6:$HV$6,0),FALSE),0),0))*$D60</f>
        <v>0</v>
      </c>
      <c r="PS60" s="1">
        <f>IF($E60+$I60+$D$7&lt;=PS$22,0,IF(PS$22-$D$7&gt;=$E60,IF(COUNTIF($KZ60:MW60,"&gt;0")&gt;0,VLOOKUP($C60,Input!$A$8:$HV$21,MATCH($OK$21+COUNTIF($KZ60:MW60,"&gt;0"),Input!$A$6:$HV$6,0),FALSE),0),0))*$D60</f>
        <v>0</v>
      </c>
      <c r="PT60" s="1">
        <f>IF($E60+$I60+$D$7&lt;=PT$22,0,IF(PT$22-$D$7&gt;=$E60,IF(COUNTIF($KZ60:MX60,"&gt;0")&gt;0,VLOOKUP($C60,Input!$A$8:$HV$21,MATCH($OK$21+COUNTIF($KZ60:MX60,"&gt;0"),Input!$A$6:$HV$6,0),FALSE),0),0))*$D60</f>
        <v>0</v>
      </c>
      <c r="PV60" s="1" t="str">
        <f t="shared" si="211"/>
        <v>2037 MY 40' CNG w Midlife Rebuild {234 Buses}</v>
      </c>
      <c r="PW60" s="1">
        <f t="shared" si="172"/>
        <v>0</v>
      </c>
      <c r="PX60" s="1">
        <f t="shared" si="173"/>
        <v>0</v>
      </c>
      <c r="PY60" s="1">
        <f t="shared" si="174"/>
        <v>0</v>
      </c>
      <c r="PZ60" s="1">
        <f t="shared" si="175"/>
        <v>0</v>
      </c>
      <c r="QA60" s="1">
        <f t="shared" si="176"/>
        <v>0</v>
      </c>
      <c r="QB60" s="1">
        <f t="shared" si="177"/>
        <v>0</v>
      </c>
      <c r="QC60" s="1">
        <f t="shared" si="178"/>
        <v>0</v>
      </c>
      <c r="QD60" s="1">
        <f t="shared" si="179"/>
        <v>0</v>
      </c>
      <c r="QE60" s="1">
        <f t="shared" si="180"/>
        <v>0</v>
      </c>
      <c r="QF60" s="1">
        <f t="shared" si="181"/>
        <v>0</v>
      </c>
      <c r="QG60" s="1">
        <f t="shared" si="182"/>
        <v>0</v>
      </c>
      <c r="QH60" s="1">
        <f t="shared" si="183"/>
        <v>0</v>
      </c>
      <c r="QI60" s="1">
        <f t="shared" si="184"/>
        <v>0</v>
      </c>
      <c r="QJ60" s="1">
        <f t="shared" si="185"/>
        <v>0</v>
      </c>
      <c r="QK60" s="1">
        <f t="shared" si="186"/>
        <v>0</v>
      </c>
      <c r="QL60" s="1">
        <f t="shared" si="187"/>
        <v>0</v>
      </c>
      <c r="QM60" s="1">
        <f t="shared" si="188"/>
        <v>0</v>
      </c>
      <c r="QN60" s="1">
        <f t="shared" si="189"/>
        <v>0</v>
      </c>
      <c r="QO60" s="1">
        <f t="shared" si="190"/>
        <v>0</v>
      </c>
      <c r="QP60" s="1">
        <f t="shared" si="191"/>
        <v>0</v>
      </c>
      <c r="QQ60" s="1">
        <f t="shared" si="192"/>
        <v>0</v>
      </c>
      <c r="QR60" s="1">
        <f t="shared" si="193"/>
        <v>196030988.52863887</v>
      </c>
      <c r="QS60" s="1">
        <f t="shared" si="194"/>
        <v>14006659.569134729</v>
      </c>
      <c r="QT60" s="1">
        <f t="shared" si="195"/>
        <v>14024207.795267776</v>
      </c>
      <c r="QU60" s="1">
        <f t="shared" si="196"/>
        <v>14034480.778285291</v>
      </c>
      <c r="QV60" s="1">
        <f t="shared" si="197"/>
        <v>14042554.898979409</v>
      </c>
      <c r="QW60" s="1">
        <f t="shared" si="198"/>
        <v>14071848.307797136</v>
      </c>
      <c r="QX60" s="1">
        <f t="shared" si="199"/>
        <v>22301006.028821759</v>
      </c>
      <c r="QY60" s="1">
        <f t="shared" si="200"/>
        <v>14158463.952484928</v>
      </c>
      <c r="QZ60" s="1">
        <f t="shared" si="201"/>
        <v>14209510.055102771</v>
      </c>
      <c r="RA60" s="1">
        <f t="shared" si="202"/>
        <v>14246246.934980158</v>
      </c>
      <c r="RB60" s="1">
        <f t="shared" si="203"/>
        <v>14289049.868335636</v>
      </c>
      <c r="RC60" s="1">
        <f t="shared" si="204"/>
        <v>14363879.709444921</v>
      </c>
      <c r="RD60" s="1">
        <f t="shared" si="205"/>
        <v>14421605.692380901</v>
      </c>
      <c r="RE60" s="1">
        <f t="shared" si="206"/>
        <v>14473725.991968822</v>
      </c>
      <c r="RF60" s="1">
        <f t="shared" si="207"/>
        <v>388674228.11162311</v>
      </c>
      <c r="RG60" s="1">
        <f t="shared" si="208"/>
        <v>190083959.22551268</v>
      </c>
      <c r="RH60" s="72"/>
      <c r="RI60" s="37"/>
    </row>
    <row r="61" spans="1:477" x14ac:dyDescent="0.25">
      <c r="A61" s="50"/>
      <c r="B61" s="143"/>
      <c r="C61" s="111" t="s">
        <v>76</v>
      </c>
      <c r="D61" s="108">
        <f t="shared" si="171"/>
        <v>234</v>
      </c>
      <c r="E61" s="110">
        <f t="shared" si="209"/>
        <v>2038</v>
      </c>
      <c r="F61" s="68">
        <f t="shared" si="210"/>
        <v>40000</v>
      </c>
      <c r="G61" s="69">
        <f>VLOOKUP($C61,Input!$A$8:$HV$39,MATCH(G$21,Input!$A$6:$HV$6,0),FALSE)</f>
        <v>2.91</v>
      </c>
      <c r="H61" s="123">
        <f>VLOOKUP($C61,Input!$A$8:$HV$39,MATCH(H$21,Input!$A$6:$HV$6,0),FALSE)</f>
        <v>0</v>
      </c>
      <c r="I61" s="70">
        <f>VLOOKUP($C61,Input!$A$8:$HV$39,MATCH(I$21,Input!$A$6:$HV$6,0),FALSE)</f>
        <v>14</v>
      </c>
      <c r="J61" s="1">
        <f>+IF($E61=J$22,VLOOKUP($C61,Input!$A$8:$AN$39,MATCH(J$21,Input!$A$6:$AN$6,0),FALSE)+$H61,0)*$D61</f>
        <v>0</v>
      </c>
      <c r="K61" s="1">
        <f>+IF($E61=K$22,VLOOKUP($C61,Input!$A$8:$AN$39,MATCH(K$21,Input!$A$6:$AN$6,0),FALSE)+$H61,0)*$D61</f>
        <v>0</v>
      </c>
      <c r="L61" s="1">
        <f>+IF($E61=L$22,VLOOKUP($C61,Input!$A$8:$AN$39,MATCH(L$21,Input!$A$6:$AN$6,0),FALSE)+$H61,0)*$D61</f>
        <v>0</v>
      </c>
      <c r="M61" s="1">
        <f>+IF($E61=M$22,VLOOKUP($C61,Input!$A$8:$AN$39,MATCH(M$21,Input!$A$6:$AN$6,0),FALSE)+$H61,0)*$D61</f>
        <v>0</v>
      </c>
      <c r="N61" s="1">
        <f>+IF($E61=N$22,VLOOKUP($C61,Input!$A$8:$AN$39,MATCH(N$21,Input!$A$6:$AN$6,0),FALSE)+$H61,0)*$D61</f>
        <v>0</v>
      </c>
      <c r="O61" s="1">
        <f>+IF($E61=O$22,VLOOKUP($C61,Input!$A$8:$AN$39,MATCH(O$21,Input!$A$6:$AN$6,0),FALSE)+$H61,0)*$D61</f>
        <v>0</v>
      </c>
      <c r="P61" s="1">
        <f>+IF($E61=P$22,VLOOKUP($C61,Input!$A$8:$AN$39,MATCH(P$21,Input!$A$6:$AN$6,0),FALSE)+$H61,0)*$D61</f>
        <v>0</v>
      </c>
      <c r="Q61" s="1">
        <f>+IF($E61=Q$22,VLOOKUP($C61,Input!$A$8:$AN$39,MATCH(Q$21,Input!$A$6:$AN$6,0),FALSE)+$H61,0)*$D61</f>
        <v>0</v>
      </c>
      <c r="R61" s="1">
        <f>+IF($E61=R$22,VLOOKUP($C61,Input!$A$8:$AN$39,MATCH(R$21,Input!$A$6:$AN$6,0),FALSE)+$H61,0)*$D61</f>
        <v>0</v>
      </c>
      <c r="S61" s="1">
        <f>+IF($E61=S$22,VLOOKUP($C61,Input!$A$8:$AN$39,MATCH(S$21,Input!$A$6:$AN$6,0),FALSE)+$H61,0)*$D61</f>
        <v>0</v>
      </c>
      <c r="T61" s="1">
        <f>+IF($E61=T$22,VLOOKUP($C61,Input!$A$8:$AN$39,MATCH(T$21,Input!$A$6:$AN$6,0),FALSE)+$H61,0)*$D61</f>
        <v>0</v>
      </c>
      <c r="U61" s="1">
        <f>+IF($E61=U$22,VLOOKUP($C61,Input!$A$8:$AN$39,MATCH(U$21,Input!$A$6:$AN$6,0),FALSE)+$H61,0)*$D61</f>
        <v>0</v>
      </c>
      <c r="V61" s="1">
        <f>+IF($E61=V$22,VLOOKUP($C61,Input!$A$8:$AN$39,MATCH(V$21,Input!$A$6:$AN$6,0),FALSE)+$H61,0)*$D61</f>
        <v>0</v>
      </c>
      <c r="W61" s="1">
        <f>+IF($E61=W$22,VLOOKUP($C61,Input!$A$8:$AN$39,MATCH(W$21,Input!$A$6:$AN$6,0),FALSE)+$H61,0)*$D61</f>
        <v>0</v>
      </c>
      <c r="X61" s="1">
        <f>+IF($E61=X$22,VLOOKUP($C61,Input!$A$8:$AN$39,MATCH(X$21,Input!$A$6:$AN$6,0),FALSE)+$H61,0)*$D61</f>
        <v>0</v>
      </c>
      <c r="Y61" s="1">
        <f>+IF($E61=Y$22,VLOOKUP($C61,Input!$A$8:$AN$39,MATCH(Y$21,Input!$A$6:$AN$6,0),FALSE)+$H61,0)*$D61</f>
        <v>0</v>
      </c>
      <c r="Z61" s="1">
        <f>+IF($E61=Z$22,VLOOKUP($C61,Input!$A$8:$AN$39,MATCH(Z$21,Input!$A$6:$AN$6,0),FALSE)+$H61,0)*$D61</f>
        <v>0</v>
      </c>
      <c r="AA61" s="1">
        <f>+IF($E61=AA$22,VLOOKUP($C61,Input!$A$8:$AN$39,MATCH(AA$21,Input!$A$6:$AN$6,0),FALSE)+$H61,0)*$D61</f>
        <v>0</v>
      </c>
      <c r="AB61" s="1">
        <f>+IF($E61=AB$22,VLOOKUP($C61,Input!$A$8:$AN$39,MATCH(AB$21,Input!$A$6:$AN$6,0),FALSE)+$H61,0)*$D61</f>
        <v>0</v>
      </c>
      <c r="AC61" s="1">
        <f>+IF($E61=AC$22,VLOOKUP($C61,Input!$A$8:$AN$39,MATCH(AC$21,Input!$A$6:$AN$6,0),FALSE)+$H61,0)*$D61</f>
        <v>0</v>
      </c>
      <c r="AD61" s="1">
        <f>+IF($E61=AD$22,VLOOKUP($C61,Input!$A$8:$AN$39,MATCH(AD$21,Input!$A$6:$AN$6,0),FALSE)+$H61,0)*$D61</f>
        <v>0</v>
      </c>
      <c r="AE61" s="1">
        <f>+IF($E61=AE$22,VLOOKUP($C61,Input!$A$8:$AN$39,MATCH(AE$21,Input!$A$6:$AN$6,0),FALSE)+$H61,0)*$D61</f>
        <v>0</v>
      </c>
      <c r="AF61" s="1">
        <f>+IF($E61=AF$22,VLOOKUP($C61,Input!$A$8:$AN$39,MATCH(AF$21,Input!$A$6:$AN$6,0),FALSE)+$H61,0)*$D61</f>
        <v>181490077.3818455</v>
      </c>
      <c r="AG61" s="1">
        <f>+IF($E61=AG$22,VLOOKUP($C61,Input!$A$8:$AN$39,MATCH(AG$21,Input!$A$6:$AN$6,0),FALSE)+$H61,0)*$D61</f>
        <v>0</v>
      </c>
      <c r="AH61" s="1">
        <f>+IF($E61=AH$22,VLOOKUP($C61,Input!$A$8:$AN$39,MATCH(AH$21,Input!$A$6:$AN$6,0),FALSE)+$H61,0)*$D61</f>
        <v>0</v>
      </c>
      <c r="AI61" s="1">
        <f>+IF($E61=AI$22,VLOOKUP($C61,Input!$A$8:$AN$39,MATCH(AI$21,Input!$A$6:$AN$6,0),FALSE)+$H61,0)*$D61</f>
        <v>0</v>
      </c>
      <c r="AJ61" s="1">
        <f>+IF($E61=AJ$22,VLOOKUP($C61,Input!$A$8:$AN$39,MATCH(AJ$21,Input!$A$6:$AN$6,0),FALSE)+$H61,0)*$D61</f>
        <v>0</v>
      </c>
      <c r="AK61" s="1">
        <f>+IF($E61=AK$22,VLOOKUP($C61,Input!$A$8:$AN$39,MATCH(AK$21,Input!$A$6:$AN$6,0),FALSE)+$H61,0)*$D61</f>
        <v>0</v>
      </c>
      <c r="AL61" s="1">
        <f>+IF($E61=AL$22,VLOOKUP($C61,Input!$A$8:$AN$39,MATCH(AL$21,Input!$A$6:$AN$6,0),FALSE)+$H61,0)*$D61</f>
        <v>0</v>
      </c>
      <c r="AM61" s="1">
        <f>+IF($E61=AM$22,VLOOKUP($C61,Input!$A$8:$AN$39,MATCH(AM$21,Input!$A$6:$AN$6,0),FALSE)+$H61,0)*$D61</f>
        <v>0</v>
      </c>
      <c r="AN61" s="1">
        <f>+IF($E61=AN$22,VLOOKUP($C61,Input!$A$8:$AN$39,MATCH(AN$21,Input!$A$6:$AN$6,0),FALSE)+$H61,0)*$D61</f>
        <v>0</v>
      </c>
      <c r="AO61" s="1">
        <f>+IF($E61=AO$22,VLOOKUP($C61,Input!$A$8:$AN$39,MATCH(AO$21,Input!$A$6:$AN$6,0),FALSE)+$H61,0)*$D61</f>
        <v>0</v>
      </c>
      <c r="AP61" s="1">
        <f>+IF($E61=AP$22,VLOOKUP($C61,Input!$A$8:$AN$39,MATCH(AP$21,Input!$A$6:$AN$6,0),FALSE)+$H61,0)*$D61</f>
        <v>0</v>
      </c>
      <c r="AQ61" s="1">
        <f>+IF($E61=AQ$22,VLOOKUP($C61,Input!$A$8:$AN$39,MATCH(AQ$21,Input!$A$6:$AN$6,0),FALSE)+$H61,0)*$D61</f>
        <v>0</v>
      </c>
      <c r="AR61" s="1">
        <f>+IF($E61=AR$22,VLOOKUP($C61,Input!$A$8:$AN$39,MATCH(AR$21,Input!$A$6:$AN$6,0),FALSE)+$H61,0)*$D61</f>
        <v>0</v>
      </c>
      <c r="AT61" t="str">
        <f>VLOOKUP($C61,Input!$A$8:$HV$39,MATCH(AT$21,Input!$A$6:$HV$6,0),FALSE)</f>
        <v>Parts and administrative cost</v>
      </c>
      <c r="AU61" s="1">
        <f>+IF($E61=AU$22,VLOOKUP($C61,Input!$A$8:$HV$39,MATCH(AU$21,Input!$A$6:$HV$6,0),FALSE),0)*$D61</f>
        <v>0</v>
      </c>
      <c r="AV61" s="1">
        <f>+IF($E61=AV$22,VLOOKUP($C61,Input!$A$8:$HV$39,MATCH(AV$21,Input!$A$6:$HV$6,0),FALSE),0)*$D61</f>
        <v>0</v>
      </c>
      <c r="AW61" s="1">
        <f>+IF($E61=AW$22,VLOOKUP($C61,Input!$A$8:$HV$39,MATCH(AW$21,Input!$A$6:$HV$6,0),FALSE),0)*$D61</f>
        <v>0</v>
      </c>
      <c r="AX61" s="1">
        <f>+IF($E61=AX$22,VLOOKUP($C61,Input!$A$8:$HV$39,MATCH(AX$21,Input!$A$6:$HV$6,0),FALSE),0)*$D61</f>
        <v>0</v>
      </c>
      <c r="AY61" s="1">
        <f>+IF($E61=AY$22,VLOOKUP($C61,Input!$A$8:$HV$39,MATCH(AY$21,Input!$A$6:$HV$6,0),FALSE),0)*$D61</f>
        <v>0</v>
      </c>
      <c r="AZ61" s="1">
        <f>+IF($E61=AZ$22,VLOOKUP($C61,Input!$A$8:$HV$39,MATCH(AZ$21,Input!$A$6:$HV$6,0),FALSE),0)*$D61</f>
        <v>0</v>
      </c>
      <c r="BA61" s="1">
        <f>+IF($E61=BA$22,VLOOKUP($C61,Input!$A$8:$HV$39,MATCH(BA$21,Input!$A$6:$HV$6,0),FALSE),0)*$D61</f>
        <v>0</v>
      </c>
      <c r="BB61" s="1">
        <f>+IF($E61=BB$22,VLOOKUP($C61,Input!$A$8:$HV$39,MATCH(BB$21,Input!$A$6:$HV$6,0),FALSE),0)*$D61</f>
        <v>0</v>
      </c>
      <c r="BC61" s="1">
        <f>+IF($E61=BC$22,VLOOKUP($C61,Input!$A$8:$HV$39,MATCH(BC$21,Input!$A$6:$HV$6,0),FALSE),0)*$D61</f>
        <v>0</v>
      </c>
      <c r="BD61" s="1">
        <f>+IF($E61=BD$22,VLOOKUP($C61,Input!$A$8:$HV$39,MATCH(BD$21,Input!$A$6:$HV$6,0),FALSE),0)*$D61</f>
        <v>0</v>
      </c>
      <c r="BE61" s="1">
        <f>+IF($E61=BE$22,VLOOKUP($C61,Input!$A$8:$HV$39,MATCH(BE$21,Input!$A$6:$HV$6,0),FALSE),0)*$D61</f>
        <v>0</v>
      </c>
      <c r="BF61" s="1">
        <f>+IF($E61=BF$22,VLOOKUP($C61,Input!$A$8:$HV$39,MATCH(BF$21,Input!$A$6:$HV$6,0),FALSE),0)*$D61</f>
        <v>0</v>
      </c>
      <c r="BG61" s="1">
        <f>+IF($E61=BG$22,VLOOKUP($C61,Input!$A$8:$HV$39,MATCH(BG$21,Input!$A$6:$HV$6,0),FALSE),0)*$D61</f>
        <v>0</v>
      </c>
      <c r="BH61" s="1">
        <f>+IF($E61=BH$22,VLOOKUP($C61,Input!$A$8:$HV$39,MATCH(BH$21,Input!$A$6:$HV$6,0),FALSE),0)*$D61</f>
        <v>0</v>
      </c>
      <c r="BI61" s="1">
        <f>+IF($E61=BI$22,VLOOKUP($C61,Input!$A$8:$HV$39,MATCH(BI$21,Input!$A$6:$HV$6,0),FALSE),0)*$D61</f>
        <v>0</v>
      </c>
      <c r="BJ61" s="1">
        <f>+IF($E61=BJ$22,VLOOKUP($C61,Input!$A$8:$HV$39,MATCH(BJ$21,Input!$A$6:$HV$6,0),FALSE),0)*$D61</f>
        <v>0</v>
      </c>
      <c r="BK61" s="1">
        <f>+IF($E61=BK$22,VLOOKUP($C61,Input!$A$8:$HV$39,MATCH(BK$21,Input!$A$6:$HV$6,0),FALSE),0)*$D61</f>
        <v>0</v>
      </c>
      <c r="BL61" s="1">
        <f>+IF($E61=BL$22,VLOOKUP($C61,Input!$A$8:$HV$39,MATCH(BL$21,Input!$A$6:$HV$6,0),FALSE),0)*$D61</f>
        <v>0</v>
      </c>
      <c r="BM61" s="1">
        <f>+IF($E61=BM$22,VLOOKUP($C61,Input!$A$8:$HV$39,MATCH(BM$21,Input!$A$6:$HV$6,0),FALSE),0)*$D61</f>
        <v>0</v>
      </c>
      <c r="BN61" s="1">
        <f>+IF($E61=BN$22,VLOOKUP($C61,Input!$A$8:$HV$39,MATCH(BN$21,Input!$A$6:$HV$6,0),FALSE),0)*$D61</f>
        <v>0</v>
      </c>
      <c r="BO61" s="1">
        <f>+IF($E61=BO$22,VLOOKUP($C61,Input!$A$8:$HV$39,MATCH(BO$21,Input!$A$6:$HV$6,0),FALSE),0)*$D61</f>
        <v>0</v>
      </c>
      <c r="BP61" s="1">
        <f>+IF($E61=BP$22,VLOOKUP($C61,Input!$A$8:$HV$39,MATCH(BP$21,Input!$A$6:$HV$6,0),FALSE),0)*$D61</f>
        <v>0</v>
      </c>
      <c r="BQ61" s="1">
        <f>+IF($E61=BQ$22,VLOOKUP($C61,Input!$A$8:$HV$39,MATCH(BQ$21,Input!$A$6:$HV$6,0),FALSE),0)*$D61</f>
        <v>4537251.9345461382</v>
      </c>
      <c r="BR61" s="1">
        <f>+IF($E61=BR$22,VLOOKUP($C61,Input!$A$8:$HV$39,MATCH(BR$21,Input!$A$6:$HV$6,0),FALSE),0)*$D61</f>
        <v>0</v>
      </c>
      <c r="BS61" s="1">
        <f>+IF($E61=BS$22,VLOOKUP($C61,Input!$A$8:$HV$39,MATCH(BS$21,Input!$A$6:$HV$6,0),FALSE),0)*$D61</f>
        <v>0</v>
      </c>
      <c r="BT61" s="1">
        <f>+IF($E61=BT$22,VLOOKUP($C61,Input!$A$8:$HV$39,MATCH(BT$21,Input!$A$6:$HV$6,0),FALSE),0)*$D61</f>
        <v>0</v>
      </c>
      <c r="BU61" s="1">
        <f>+IF($E61=BU$22,VLOOKUP($C61,Input!$A$8:$HV$39,MATCH(BU$21,Input!$A$6:$HV$6,0),FALSE),0)*$D61</f>
        <v>0</v>
      </c>
      <c r="BV61" s="1">
        <f>+IF($E61=BV$22,VLOOKUP($C61,Input!$A$8:$HV$39,MATCH(BV$21,Input!$A$6:$HV$6,0),FALSE),0)*$D61</f>
        <v>0</v>
      </c>
      <c r="BW61" s="1">
        <f>+IF($E61=BW$22,VLOOKUP($C61,Input!$A$8:$HV$39,MATCH(BW$21,Input!$A$6:$HV$6,0),FALSE),0)*$D61</f>
        <v>0</v>
      </c>
      <c r="BX61" s="1">
        <f>+IF($E61=BX$22,VLOOKUP($C61,Input!$A$8:$HV$39,MATCH(BX$21,Input!$A$6:$HV$6,0),FALSE),0)*$D61</f>
        <v>0</v>
      </c>
      <c r="BY61" s="1">
        <f>+IF($E61=BY$22,VLOOKUP($C61,Input!$A$8:$HV$39,MATCH(BY$21,Input!$A$6:$HV$6,0),FALSE),0)*$D61</f>
        <v>0</v>
      </c>
      <c r="BZ61" s="1">
        <f>+IF($E61=BZ$22,VLOOKUP($C61,Input!$A$8:$HV$39,MATCH(BZ$21,Input!$A$6:$HV$6,0),FALSE),0)*$D61</f>
        <v>0</v>
      </c>
      <c r="CA61" s="1">
        <f>+IF($E61=CA$22,VLOOKUP($C61,Input!$A$8:$HV$39,MATCH(CA$21,Input!$A$6:$HV$6,0),FALSE),0)*$D61</f>
        <v>0</v>
      </c>
      <c r="CB61" s="1">
        <f>+IF($E61=CB$22,VLOOKUP($C61,Input!$A$8:$HV$39,MATCH(CB$21,Input!$A$6:$HV$6,0),FALSE),0)*$D61</f>
        <v>0</v>
      </c>
      <c r="CC61" s="1">
        <f>+IF($E61=CC$22,VLOOKUP($C61,Input!$A$8:$HV$39,MATCH(CC$21,Input!$A$6:$HV$6,0),FALSE),0)*$D61</f>
        <v>0</v>
      </c>
      <c r="CE61" t="str">
        <f>VLOOKUP($C61,Input!$A$8:$HV$39,MATCH(CE$21,Input!$A$6:$HV$6,0),FALSE)</f>
        <v>Engine Rebuild @ 7 Yr</v>
      </c>
      <c r="CF61" s="1">
        <f>IF($E61+$I61+$D$7&lt;=CF$22,0,IF(CF$22-$D$7&gt;=$E61,IF(COUNTIF($KZ61:LP61,"&gt;0")&gt;0,VLOOKUP($C61,Input!$A$8:$HV$21,MATCH($CE$21+COUNTIF($KZ61:LP61,"&gt;0"),Input!$A$6:$HV$6,0),FALSE),0),0))*$D61</f>
        <v>0</v>
      </c>
      <c r="CG61" s="1">
        <f>IF($E61+$I61+$D$7&lt;=CG$22,0,IF(CG$22-$D$7&gt;=$E61,IF(COUNTIF($KZ61:LQ61,"&gt;0")&gt;0,VLOOKUP($C61,Input!$A$8:$HV$21,MATCH($CE$21+COUNTIF($KZ61:LQ61,"&gt;0"),Input!$A$6:$HV$6,0),FALSE),0),0))*$D61</f>
        <v>0</v>
      </c>
      <c r="CH61" s="1">
        <f>IF($E61+$I61+$D$7&lt;=CH$22,0,IF(CH$22-$D$7&gt;=$E61,IF(COUNTIF($KZ61:LR61,"&gt;0")&gt;0,VLOOKUP($C61,Input!$A$8:$HV$21,MATCH($CE$21+COUNTIF($KZ61:LR61,"&gt;0"),Input!$A$6:$HV$6,0),FALSE),0),0))*$D61</f>
        <v>0</v>
      </c>
      <c r="CI61" s="1">
        <f>IF($E61+$I61+$D$7&lt;=CI$22,0,IF(CI$22-$D$7&gt;=$E61,IF(COUNTIF($KZ61:LS61,"&gt;0")&gt;0,VLOOKUP($C61,Input!$A$8:$HV$21,MATCH($CE$21+COUNTIF($KZ61:LS61,"&gt;0"),Input!$A$6:$HV$6,0),FALSE),0),0))*$D61</f>
        <v>0</v>
      </c>
      <c r="CJ61" s="1">
        <f>IF($E61+$I61+$D$7&lt;=CJ$22,0,IF(CJ$22-$D$7&gt;=$E61,IF(COUNTIF($KZ61:LT61,"&gt;0")&gt;0,VLOOKUP($C61,Input!$A$8:$HV$21,MATCH($CE$21+COUNTIF($KZ61:LT61,"&gt;0"),Input!$A$6:$HV$6,0),FALSE),0),0))*$D61</f>
        <v>0</v>
      </c>
      <c r="CK61" s="1">
        <f>IF($E61+$I61+$D$7&lt;=CK$22,0,IF(CK$22-$D$7&gt;=$E61,IF(COUNTIF($KZ61:LU61,"&gt;0")&gt;0,VLOOKUP($C61,Input!$A$8:$HV$21,MATCH($CE$21+COUNTIF($KZ61:LU61,"&gt;0"),Input!$A$6:$HV$6,0),FALSE),0),0))*$D61</f>
        <v>0</v>
      </c>
      <c r="CL61" s="1">
        <f>IF($E61+$I61+$D$7&lt;=CL$22,0,IF(CL$22-$D$7&gt;=$E61,IF(COUNTIF($KZ61:LV61,"&gt;0")&gt;0,VLOOKUP($C61,Input!$A$8:$HV$21,MATCH($CE$21+COUNTIF($KZ61:LV61,"&gt;0"),Input!$A$6:$HV$6,0),FALSE),0),0))*$D61</f>
        <v>0</v>
      </c>
      <c r="CM61" s="1">
        <f>IF($E61+$I61+$D$7&lt;=CM$22,0,IF(CM$22-$D$7&gt;=$E61,IF(COUNTIF($KZ61:LW61,"&gt;0")&gt;0,VLOOKUP($C61,Input!$A$8:$HV$21,MATCH($CE$21+COUNTIF($KZ61:LW61,"&gt;0"),Input!$A$6:$HV$6,0),FALSE),0),0))*$D61</f>
        <v>0</v>
      </c>
      <c r="CN61" s="1">
        <f>IF($E61+$I61+$D$7&lt;=CN$22,0,IF(CN$22-$D$7&gt;=$E61,IF(COUNTIF($KZ61:LX61,"&gt;0")&gt;0,VLOOKUP($C61,Input!$A$8:$HV$21,MATCH($CE$21+COUNTIF($KZ61:LX61,"&gt;0"),Input!$A$6:$HV$6,0),FALSE),0),0))*$D61</f>
        <v>0</v>
      </c>
      <c r="CO61" s="1">
        <f>IF($E61+$I61+$D$7&lt;=CO$22,0,IF(CO$22-$D$7&gt;=$E61,IF(COUNTIF($KZ61:LY61,"&gt;0")&gt;0,VLOOKUP($C61,Input!$A$8:$HV$21,MATCH($CE$21+COUNTIF($KZ61:LY61,"&gt;0"),Input!$A$6:$HV$6,0),FALSE),0),0))*$D61</f>
        <v>0</v>
      </c>
      <c r="CP61" s="1">
        <f>IF($E61+$I61+$D$7&lt;=CP$22,0,IF(CP$22-$D$7&gt;=$E61,IF(COUNTIF($KZ61:LZ61,"&gt;0")&gt;0,VLOOKUP($C61,Input!$A$8:$HV$21,MATCH($CE$21+COUNTIF($KZ61:LZ61,"&gt;0"),Input!$A$6:$HV$6,0),FALSE),0),0))*$D61</f>
        <v>0</v>
      </c>
      <c r="CQ61" s="1">
        <f>IF($E61+$I61+$D$7&lt;=CQ$22,0,IF(CQ$22-$D$7&gt;=$E61,IF(COUNTIF($KZ61:MA61,"&gt;0")&gt;0,VLOOKUP($C61,Input!$A$8:$HV$21,MATCH($CE$21+COUNTIF($KZ61:MA61,"&gt;0"),Input!$A$6:$HV$6,0),FALSE),0),0))*$D61</f>
        <v>0</v>
      </c>
      <c r="CR61" s="1">
        <f>IF($E61+$I61+$D$7&lt;=CR$22,0,IF(CR$22-$D$7&gt;=$E61,IF(COUNTIF($KZ61:MB61,"&gt;0")&gt;0,VLOOKUP($C61,Input!$A$8:$HV$21,MATCH($CE$21+COUNTIF($KZ61:MB61,"&gt;0"),Input!$A$6:$HV$6,0),FALSE),0),0))*$D61</f>
        <v>0</v>
      </c>
      <c r="CS61" s="1">
        <f>IF($E61+$I61+$D$7&lt;=CS$22,0,IF(CS$22-$D$7&gt;=$E61,IF(COUNTIF($KZ61:MC61,"&gt;0")&gt;0,VLOOKUP($C61,Input!$A$8:$HV$21,MATCH($CE$21+COUNTIF($KZ61:MC61,"&gt;0"),Input!$A$6:$HV$6,0),FALSE),0),0))*$D61</f>
        <v>0</v>
      </c>
      <c r="CT61" s="1">
        <f>IF($E61+$I61+$D$7&lt;=CT$22,0,IF(CT$22-$D$7&gt;=$E61,IF(COUNTIF($KZ61:MD61,"&gt;0")&gt;0,VLOOKUP($C61,Input!$A$8:$HV$21,MATCH($CE$21+COUNTIF($KZ61:MD61,"&gt;0"),Input!$A$6:$HV$6,0),FALSE),0),0))*$D61</f>
        <v>0</v>
      </c>
      <c r="CU61" s="1">
        <f>IF($E61+$I61+$D$7&lt;=CU$22,0,IF(CU$22-$D$7&gt;=$E61,IF(COUNTIF($KZ61:ME61,"&gt;0")&gt;0,VLOOKUP($C61,Input!$A$8:$HV$21,MATCH($CE$21+COUNTIF($KZ61:ME61,"&gt;0"),Input!$A$6:$HV$6,0),FALSE),0),0))*$D61</f>
        <v>0</v>
      </c>
      <c r="CV61" s="1">
        <f>IF($E61+$I61+$D$7&lt;=CV$22,0,IF(CV$22-$D$7&gt;=$E61,IF(COUNTIF($KZ61:MF61,"&gt;0")&gt;0,VLOOKUP($C61,Input!$A$8:$HV$21,MATCH($CE$21+COUNTIF($KZ61:MF61,"&gt;0"),Input!$A$6:$HV$6,0),FALSE),0),0))*$D61</f>
        <v>0</v>
      </c>
      <c r="CW61" s="1">
        <f>IF($E61+$I61+$D$7&lt;=CW$22,0,IF(CW$22-$D$7&gt;=$E61,IF(COUNTIF($KZ61:MG61,"&gt;0")&gt;0,VLOOKUP($C61,Input!$A$8:$HV$21,MATCH($CE$21+COUNTIF($KZ61:MG61,"&gt;0"),Input!$A$6:$HV$6,0),FALSE),0),0))*$D61</f>
        <v>0</v>
      </c>
      <c r="CX61" s="1">
        <f>IF($E61+$I61+$D$7&lt;=CX$22,0,IF(CX$22-$D$7&gt;=$E61,IF(COUNTIF($KZ61:MH61,"&gt;0")&gt;0,VLOOKUP($C61,Input!$A$8:$HV$21,MATCH($CE$21+COUNTIF($KZ61:MH61,"&gt;0"),Input!$A$6:$HV$6,0),FALSE),0),0))*$D61</f>
        <v>0</v>
      </c>
      <c r="CY61" s="1">
        <f>IF($E61+$I61+$D$7&lt;=CY$22,0,IF(CY$22-$D$7&gt;=$E61,IF(COUNTIF($KZ61:MI61,"&gt;0")&gt;0,VLOOKUP($C61,Input!$A$8:$HV$21,MATCH($CE$21+COUNTIF($KZ61:MI61,"&gt;0"),Input!$A$6:$HV$6,0),FALSE),0),0))*$D61</f>
        <v>0</v>
      </c>
      <c r="CZ61" s="1">
        <f>IF($E61+$I61+$D$7&lt;=CZ$22,0,IF(CZ$22-$D$7&gt;=$E61,IF(COUNTIF($KZ61:MJ61,"&gt;0")&gt;0,VLOOKUP($C61,Input!$A$8:$HV$21,MATCH($CE$21+COUNTIF($KZ61:MJ61,"&gt;0"),Input!$A$6:$HV$6,0),FALSE),0),0))*$D61</f>
        <v>0</v>
      </c>
      <c r="DA61" s="1">
        <f>IF($E61+$I61+$D$7&lt;=DA$22,0,IF(DA$22-$D$7&gt;=$E61,IF(COUNTIF($KZ61:MK61,"&gt;0")&gt;0,VLOOKUP($C61,Input!$A$8:$HV$21,MATCH($CE$21+COUNTIF($KZ61:MK61,"&gt;0"),Input!$A$6:$HV$6,0),FALSE),0),0))*$D61</f>
        <v>0</v>
      </c>
      <c r="DB61" s="1">
        <f>IF($E61+$I61+$D$7&lt;=DB$22,0,IF(DB$22-$D$7&gt;=$E61,IF(COUNTIF($KZ61:ML61,"&gt;0")&gt;0,VLOOKUP($C61,Input!$A$8:$HV$21,MATCH($CE$21+COUNTIF($KZ61:ML61,"&gt;0"),Input!$A$6:$HV$6,0),FALSE),0),0))*$D61</f>
        <v>0</v>
      </c>
      <c r="DC61" s="1">
        <f>IF($E61+$I61+$D$7&lt;=DC$22,0,IF(DC$22-$D$7&gt;=$E61,IF(COUNTIF($KZ61:MM61,"&gt;0")&gt;0,VLOOKUP($C61,Input!$A$8:$HV$21,MATCH($CE$21+COUNTIF($KZ61:MM61,"&gt;0"),Input!$A$6:$HV$6,0),FALSE),0),0))*$D61</f>
        <v>0</v>
      </c>
      <c r="DD61" s="1">
        <f>IF($E61+$I61+$D$7&lt;=DD$22,0,IF(DD$22-$D$7&gt;=$E61,IF(COUNTIF($KZ61:MN61,"&gt;0")&gt;0,VLOOKUP($C61,Input!$A$8:$HV$21,MATCH($CE$21+COUNTIF($KZ61:MN61,"&gt;0"),Input!$A$6:$HV$6,0),FALSE),0),0))*$D61</f>
        <v>0</v>
      </c>
      <c r="DE61" s="1">
        <f>IF($E61+$I61+$D$7&lt;=DE$22,0,IF(DE$22-$D$7&gt;=$E61,IF(COUNTIF($KZ61:MO61,"&gt;0")&gt;0,VLOOKUP($C61,Input!$A$8:$HV$21,MATCH($CE$21+COUNTIF($KZ61:MO61,"&gt;0"),Input!$A$6:$HV$6,0),FALSE),0),0))*$D61</f>
        <v>0</v>
      </c>
      <c r="DF61" s="1">
        <f>IF($E61+$I61+$D$7&lt;=DF$22,0,IF(DF$22-$D$7&gt;=$E61,IF(COUNTIF($KZ61:MP61,"&gt;0")&gt;0,VLOOKUP($C61,Input!$A$8:$HV$21,MATCH($CE$21+COUNTIF($KZ61:MP61,"&gt;0"),Input!$A$6:$HV$6,0),FALSE),0),0))*$D61</f>
        <v>0</v>
      </c>
      <c r="DG61" s="1">
        <f>IF($E61+$I61+$D$7&lt;=DG$22,0,IF(DG$22-$D$7&gt;=$E61,IF(COUNTIF($KZ61:MQ61,"&gt;0")&gt;0,VLOOKUP($C61,Input!$A$8:$HV$21,MATCH($CE$21+COUNTIF($KZ61:MQ61,"&gt;0"),Input!$A$6:$HV$6,0),FALSE),0),0))*$D61</f>
        <v>0</v>
      </c>
      <c r="DH61" s="1">
        <f>IF($E61+$I61+$D$7&lt;=DH$22,0,IF(DH$22-$D$7&gt;=$E61,IF(COUNTIF($KZ61:MR61,"&gt;0")&gt;0,VLOOKUP($C61,Input!$A$8:$HV$21,MATCH($CE$21+COUNTIF($KZ61:MR61,"&gt;0"),Input!$A$6:$HV$6,0),FALSE),0),0))*$D61</f>
        <v>8190000</v>
      </c>
      <c r="DI61" s="1">
        <f>IF($E61+$I61+$D$7&lt;=DI$22,0,IF(DI$22-$D$7&gt;=$E61,IF(COUNTIF($KZ61:MS61,"&gt;0")&gt;0,VLOOKUP($C61,Input!$A$8:$HV$21,MATCH($CE$21+COUNTIF($KZ61:MS61,"&gt;0"),Input!$A$6:$HV$6,0),FALSE),0),0))*$D61</f>
        <v>0</v>
      </c>
      <c r="DJ61" s="1">
        <f>IF($E61+$I61+$D$7&lt;=DJ$22,0,IF(DJ$22-$D$7&gt;=$E61,IF(COUNTIF($KZ61:MT61,"&gt;0")&gt;0,VLOOKUP($C61,Input!$A$8:$HV$21,MATCH($CE$21+COUNTIF($KZ61:MT61,"&gt;0"),Input!$A$6:$HV$6,0),FALSE),0),0))*$D61</f>
        <v>0</v>
      </c>
      <c r="DK61" s="1">
        <f>IF($E61+$I61+$D$7&lt;=DK$22,0,IF(DK$22-$D$7&gt;=$E61,IF(COUNTIF($KZ61:MU61,"&gt;0")&gt;0,VLOOKUP($C61,Input!$A$8:$HV$21,MATCH($CE$21+COUNTIF($KZ61:MU61,"&gt;0"),Input!$A$6:$HV$6,0),FALSE),0),0))*$D61</f>
        <v>0</v>
      </c>
      <c r="DL61" s="1">
        <f>IF($E61+$I61+$D$7&lt;=DL$22,0,IF(DL$22-$D$7&gt;=$E61,IF(COUNTIF($KZ61:MV61,"&gt;0")&gt;0,VLOOKUP($C61,Input!$A$8:$HV$21,MATCH($CE$21+COUNTIF($KZ61:MV61,"&gt;0"),Input!$A$6:$HV$6,0),FALSE),0),0))*$D61</f>
        <v>0</v>
      </c>
      <c r="DM61" s="1">
        <f>IF($E61+$I61+$D$7&lt;=DM$22,0,IF(DM$22-$D$7&gt;=$E61,IF(COUNTIF($KZ61:MW61,"&gt;0")&gt;0,VLOOKUP($C61,Input!$A$8:$HV$21,MATCH($CE$21+COUNTIF($KZ61:MW61,"&gt;0"),Input!$A$6:$HV$6,0),FALSE),0),0))*$D61</f>
        <v>0</v>
      </c>
      <c r="DN61" s="1">
        <f>IF($E61+$I61+$D$7&lt;=DN$22,0,IF(DN$22-$D$7&gt;=$E61,IF(COUNTIF($KZ61:MX61,"&gt;0")&gt;0,VLOOKUP($C61,Input!$A$8:$HV$21,MATCH($CE$21+COUNTIF($KZ61:MX61,"&gt;0"),Input!$A$6:$HV$6,0),FALSE),0),0))*$D61</f>
        <v>0</v>
      </c>
      <c r="DP61" t="str">
        <f>+VLOOKUP($C61,Input!$A$8:$GZ$39,MATCH(DP$21,Input!$A$6:$GZ$6,0),FALSE)</f>
        <v>Bus Maintenance at 0.85/mile</v>
      </c>
      <c r="DQ61" s="1">
        <f>IF($E61+$I61+$D$7&lt;=DQ$22,0,IF(DQ$22-$D$7&gt;=$E61,IF(COUNTIF($KZ61:LP61,"&gt;0")&gt;0,VLOOKUP($C61,Input!$A$8:$HV$21,MATCH($DP$21+COUNTIF($KZ61:LP61,"&gt;0"),Input!$A$6:$HV$6,0),FALSE),0),0))*$D61*$F61</f>
        <v>0</v>
      </c>
      <c r="DR61" s="1">
        <f>IF($E61+$I61+$D$7&lt;=DR$22,0,IF(DR$22-$D$7&gt;=$E61,IF(COUNTIF($KZ61:LQ61,"&gt;0")&gt;0,VLOOKUP($C61,Input!$A$8:$HV$21,MATCH($DP$21+COUNTIF($KZ61:LQ61,"&gt;0"),Input!$A$6:$HV$6,0),FALSE),0),0))*$D61*$F61</f>
        <v>0</v>
      </c>
      <c r="DS61" s="1">
        <f>IF($E61+$I61+$D$7&lt;=DS$22,0,IF(DS$22-$D$7&gt;=$E61,IF(COUNTIF($KZ61:LR61,"&gt;0")&gt;0,VLOOKUP($C61,Input!$A$8:$HV$21,MATCH($DP$21+COUNTIF($KZ61:LR61,"&gt;0"),Input!$A$6:$HV$6,0),FALSE),0),0))*$D61*$F61</f>
        <v>0</v>
      </c>
      <c r="DT61" s="1">
        <f>IF($E61+$I61+$D$7&lt;=DT$22,0,IF(DT$22-$D$7&gt;=$E61,IF(COUNTIF($KZ61:LS61,"&gt;0")&gt;0,VLOOKUP($C61,Input!$A$8:$HV$21,MATCH($DP$21+COUNTIF($KZ61:LS61,"&gt;0"),Input!$A$6:$HV$6,0),FALSE),0),0))*$D61*$F61</f>
        <v>0</v>
      </c>
      <c r="DU61" s="1">
        <f>IF($E61+$I61+$D$7&lt;=DU$22,0,IF(DU$22-$D$7&gt;=$E61,IF(COUNTIF($KZ61:LT61,"&gt;0")&gt;0,VLOOKUP($C61,Input!$A$8:$HV$21,MATCH($DP$21+COUNTIF($KZ61:LT61,"&gt;0"),Input!$A$6:$HV$6,0),FALSE),0),0))*$D61*$F61</f>
        <v>0</v>
      </c>
      <c r="DV61" s="1">
        <f>IF($E61+$I61+$D$7&lt;=DV$22,0,IF(DV$22-$D$7&gt;=$E61,IF(COUNTIF($KZ61:LU61,"&gt;0")&gt;0,VLOOKUP($C61,Input!$A$8:$HV$21,MATCH($DP$21+COUNTIF($KZ61:LU61,"&gt;0"),Input!$A$6:$HV$6,0),FALSE),0),0))*$D61*$F61</f>
        <v>0</v>
      </c>
      <c r="DW61" s="1">
        <f>IF($E61+$I61+$D$7&lt;=DW$22,0,IF(DW$22-$D$7&gt;=$E61,IF(COUNTIF($KZ61:LV61,"&gt;0")&gt;0,VLOOKUP($C61,Input!$A$8:$HV$21,MATCH($DP$21+COUNTIF($KZ61:LV61,"&gt;0"),Input!$A$6:$HV$6,0),FALSE),0),0))*$D61*$F61</f>
        <v>0</v>
      </c>
      <c r="DX61" s="1">
        <f>IF($E61+$I61+$D$7&lt;=DX$22,0,IF(DX$22-$D$7&gt;=$E61,IF(COUNTIF($KZ61:LW61,"&gt;0")&gt;0,VLOOKUP($C61,Input!$A$8:$HV$21,MATCH($DP$21+COUNTIF($KZ61:LW61,"&gt;0"),Input!$A$6:$HV$6,0),FALSE),0),0))*$D61*$F61</f>
        <v>0</v>
      </c>
      <c r="DY61" s="1">
        <f>IF($E61+$I61+$D$7&lt;=DY$22,0,IF(DY$22-$D$7&gt;=$E61,IF(COUNTIF($KZ61:LX61,"&gt;0")&gt;0,VLOOKUP($C61,Input!$A$8:$HV$21,MATCH($DP$21+COUNTIF($KZ61:LX61,"&gt;0"),Input!$A$6:$HV$6,0),FALSE),0),0))*$D61*$F61</f>
        <v>0</v>
      </c>
      <c r="DZ61" s="1">
        <f>IF($E61+$I61+$D$7&lt;=DZ$22,0,IF(DZ$22-$D$7&gt;=$E61,IF(COUNTIF($KZ61:LY61,"&gt;0")&gt;0,VLOOKUP($C61,Input!$A$8:$HV$21,MATCH($DP$21+COUNTIF($KZ61:LY61,"&gt;0"),Input!$A$6:$HV$6,0),FALSE),0),0))*$D61*$F61</f>
        <v>0</v>
      </c>
      <c r="EA61" s="1">
        <f>IF($E61+$I61+$D$7&lt;=EA$22,0,IF(EA$22-$D$7&gt;=$E61,IF(COUNTIF($KZ61:LZ61,"&gt;0")&gt;0,VLOOKUP($C61,Input!$A$8:$HV$21,MATCH($DP$21+COUNTIF($KZ61:LZ61,"&gt;0"),Input!$A$6:$HV$6,0),FALSE),0),0))*$D61*$F61</f>
        <v>0</v>
      </c>
      <c r="EB61" s="1">
        <f>IF($E61+$I61+$D$7&lt;=EB$22,0,IF(EB$22-$D$7&gt;=$E61,IF(COUNTIF($KZ61:MA61,"&gt;0")&gt;0,VLOOKUP($C61,Input!$A$8:$HV$21,MATCH($DP$21+COUNTIF($KZ61:MA61,"&gt;0"),Input!$A$6:$HV$6,0),FALSE),0),0))*$D61*$F61</f>
        <v>0</v>
      </c>
      <c r="EC61" s="1">
        <f>IF($E61+$I61+$D$7&lt;=EC$22,0,IF(EC$22-$D$7&gt;=$E61,IF(COUNTIF($KZ61:MB61,"&gt;0")&gt;0,VLOOKUP($C61,Input!$A$8:$HV$21,MATCH($DP$21+COUNTIF($KZ61:MB61,"&gt;0"),Input!$A$6:$HV$6,0),FALSE),0),0))*$D61*$F61</f>
        <v>0</v>
      </c>
      <c r="ED61" s="1">
        <f>IF($E61+$I61+$D$7&lt;=ED$22,0,IF(ED$22-$D$7&gt;=$E61,IF(COUNTIF($KZ61:MC61,"&gt;0")&gt;0,VLOOKUP($C61,Input!$A$8:$HV$21,MATCH($DP$21+COUNTIF($KZ61:MC61,"&gt;0"),Input!$A$6:$HV$6,0),FALSE),0),0))*$D61*$F61</f>
        <v>0</v>
      </c>
      <c r="EE61" s="1">
        <f>IF($E61+$I61+$D$7&lt;=EE$22,0,IF(EE$22-$D$7&gt;=$E61,IF(COUNTIF($KZ61:MD61,"&gt;0")&gt;0,VLOOKUP($C61,Input!$A$8:$HV$21,MATCH($DP$21+COUNTIF($KZ61:MD61,"&gt;0"),Input!$A$6:$HV$6,0),FALSE),0),0))*$D61*$F61</f>
        <v>0</v>
      </c>
      <c r="EF61" s="1">
        <f>IF($E61+$I61+$D$7&lt;=EF$22,0,IF(EF$22-$D$7&gt;=$E61,IF(COUNTIF($KZ61:ME61,"&gt;0")&gt;0,VLOOKUP($C61,Input!$A$8:$HV$21,MATCH($DP$21+COUNTIF($KZ61:ME61,"&gt;0"),Input!$A$6:$HV$6,0),FALSE),0),0))*$D61*$F61</f>
        <v>0</v>
      </c>
      <c r="EG61" s="1">
        <f>IF($E61+$I61+$D$7&lt;=EG$22,0,IF(EG$22-$D$7&gt;=$E61,IF(COUNTIF($KZ61:MF61,"&gt;0")&gt;0,VLOOKUP($C61,Input!$A$8:$HV$21,MATCH($DP$21+COUNTIF($KZ61:MF61,"&gt;0"),Input!$A$6:$HV$6,0),FALSE),0),0))*$D61*$F61</f>
        <v>0</v>
      </c>
      <c r="EH61" s="1">
        <f>IF($E61+$I61+$D$7&lt;=EH$22,0,IF(EH$22-$D$7&gt;=$E61,IF(COUNTIF($KZ61:MG61,"&gt;0")&gt;0,VLOOKUP($C61,Input!$A$8:$HV$21,MATCH($DP$21+COUNTIF($KZ61:MG61,"&gt;0"),Input!$A$6:$HV$6,0),FALSE),0),0))*$D61*$F61</f>
        <v>0</v>
      </c>
      <c r="EI61" s="1">
        <f>IF($E61+$I61+$D$7&lt;=EI$22,0,IF(EI$22-$D$7&gt;=$E61,IF(COUNTIF($KZ61:MH61,"&gt;0")&gt;0,VLOOKUP($C61,Input!$A$8:$HV$21,MATCH($DP$21+COUNTIF($KZ61:MH61,"&gt;0"),Input!$A$6:$HV$6,0),FALSE),0),0))*$D61*$F61</f>
        <v>0</v>
      </c>
      <c r="EJ61" s="1">
        <f>IF($E61+$I61+$D$7&lt;=EJ$22,0,IF(EJ$22-$D$7&gt;=$E61,IF(COUNTIF($KZ61:MI61,"&gt;0")&gt;0,VLOOKUP($C61,Input!$A$8:$HV$21,MATCH($DP$21+COUNTIF($KZ61:MI61,"&gt;0"),Input!$A$6:$HV$6,0),FALSE),0),0))*$D61*$F61</f>
        <v>0</v>
      </c>
      <c r="EK61" s="1">
        <f>IF($E61+$I61+$D$7&lt;=EK$22,0,IF(EK$22-$D$7&gt;=$E61,IF(COUNTIF($KZ61:MJ61,"&gt;0")&gt;0,VLOOKUP($C61,Input!$A$8:$HV$21,MATCH($DP$21+COUNTIF($KZ61:MJ61,"&gt;0"),Input!$A$6:$HV$6,0),FALSE),0),0))*$D61*$F61</f>
        <v>0</v>
      </c>
      <c r="EL61" s="1">
        <f>IF($E61+$I61+$D$7&lt;=EL$22,0,IF(EL$22-$D$7&gt;=$E61,IF(COUNTIF($KZ61:MK61,"&gt;0")&gt;0,VLOOKUP($C61,Input!$A$8:$HV$21,MATCH($DP$21+COUNTIF($KZ61:MK61,"&gt;0"),Input!$A$6:$HV$6,0),FALSE),0),0))*$D61*$F61</f>
        <v>0</v>
      </c>
      <c r="EM61" s="1">
        <f>IF($E61+$I61+$D$7&lt;=EM$22,0,IF(EM$22-$D$7&gt;=$E61,IF(COUNTIF($KZ61:ML61,"&gt;0")&gt;0,VLOOKUP($C61,Input!$A$8:$HV$21,MATCH($DP$21+COUNTIF($KZ61:ML61,"&gt;0"),Input!$A$6:$HV$6,0),FALSE),0),0))*$D61*$F61</f>
        <v>7956000</v>
      </c>
      <c r="EN61" s="1">
        <f>IF($E61+$I61+$D$7&lt;=EN$22,0,IF(EN$22-$D$7&gt;=$E61,IF(COUNTIF($KZ61:MM61,"&gt;0")&gt;0,VLOOKUP($C61,Input!$A$8:$HV$21,MATCH($DP$21+COUNTIF($KZ61:MM61,"&gt;0"),Input!$A$6:$HV$6,0),FALSE),0),0))*$D61*$F61</f>
        <v>7956000</v>
      </c>
      <c r="EO61" s="1">
        <f>IF($E61+$I61+$D$7&lt;=EO$22,0,IF(EO$22-$D$7&gt;=$E61,IF(COUNTIF($KZ61:MN61,"&gt;0")&gt;0,VLOOKUP($C61,Input!$A$8:$HV$21,MATCH($DP$21+COUNTIF($KZ61:MN61,"&gt;0"),Input!$A$6:$HV$6,0),FALSE),0),0))*$D61*$F61</f>
        <v>7956000</v>
      </c>
      <c r="EP61" s="1">
        <f>IF($E61+$I61+$D$7&lt;=EP$22,0,IF(EP$22-$D$7&gt;=$E61,IF(COUNTIF($KZ61:MO61,"&gt;0")&gt;0,VLOOKUP($C61,Input!$A$8:$HV$21,MATCH($DP$21+COUNTIF($KZ61:MO61,"&gt;0"),Input!$A$6:$HV$6,0),FALSE),0),0))*$D61*$F61</f>
        <v>7956000</v>
      </c>
      <c r="EQ61" s="1">
        <f>IF($E61+$I61+$D$7&lt;=EQ$22,0,IF(EQ$22-$D$7&gt;=$E61,IF(COUNTIF($KZ61:MP61,"&gt;0")&gt;0,VLOOKUP($C61,Input!$A$8:$HV$21,MATCH($DP$21+COUNTIF($KZ61:MP61,"&gt;0"),Input!$A$6:$HV$6,0),FALSE),0),0))*$D61*$F61</f>
        <v>7956000</v>
      </c>
      <c r="ER61" s="1">
        <f>IF($E61+$I61+$D$7&lt;=ER$22,0,IF(ER$22-$D$7&gt;=$E61,IF(COUNTIF($KZ61:MQ61,"&gt;0")&gt;0,VLOOKUP($C61,Input!$A$8:$HV$21,MATCH($DP$21+COUNTIF($KZ61:MQ61,"&gt;0"),Input!$A$6:$HV$6,0),FALSE),0),0))*$D61*$F61</f>
        <v>7956000</v>
      </c>
      <c r="ES61" s="1">
        <f>IF($E61+$I61+$D$7&lt;=ES$22,0,IF(ES$22-$D$7&gt;=$E61,IF(COUNTIF($KZ61:MR61,"&gt;0")&gt;0,VLOOKUP($C61,Input!$A$8:$HV$21,MATCH($DP$21+COUNTIF($KZ61:MR61,"&gt;0"),Input!$A$6:$HV$6,0),FALSE),0),0))*$D61*$F61</f>
        <v>7956000</v>
      </c>
      <c r="ET61" s="1">
        <f>IF($E61+$I61+$D$7&lt;=ET$22,0,IF(ET$22-$D$7&gt;=$E61,IF(COUNTIF($KZ61:MS61,"&gt;0")&gt;0,VLOOKUP($C61,Input!$A$8:$HV$21,MATCH($DP$21+COUNTIF($KZ61:MS61,"&gt;0"),Input!$A$6:$HV$6,0),FALSE),0),0))*$D61*$F61</f>
        <v>7956000</v>
      </c>
      <c r="EU61" s="1">
        <f>IF($E61+$I61+$D$7&lt;=EU$22,0,IF(EU$22-$D$7&gt;=$E61,IF(COUNTIF($KZ61:MT61,"&gt;0")&gt;0,VLOOKUP($C61,Input!$A$8:$HV$21,MATCH($DP$21+COUNTIF($KZ61:MT61,"&gt;0"),Input!$A$6:$HV$6,0),FALSE),0),0))*$D61*$F61</f>
        <v>7956000</v>
      </c>
      <c r="EV61" s="1">
        <f>IF($E61+$I61+$D$7&lt;=EV$22,0,IF(EV$22-$D$7&gt;=$E61,IF(COUNTIF($KZ61:MU61,"&gt;0")&gt;0,VLOOKUP($C61,Input!$A$8:$HV$21,MATCH($DP$21+COUNTIF($KZ61:MU61,"&gt;0"),Input!$A$6:$HV$6,0),FALSE),0),0))*$D61*$F61</f>
        <v>7956000</v>
      </c>
      <c r="EW61" s="1">
        <f>IF($E61+$I61+$D$7&lt;=EW$22,0,IF(EW$22-$D$7&gt;=$E61,IF(COUNTIF($KZ61:MV61,"&gt;0")&gt;0,VLOOKUP($C61,Input!$A$8:$HV$21,MATCH($DP$21+COUNTIF($KZ61:MV61,"&gt;0"),Input!$A$6:$HV$6,0),FALSE),0),0))*$D61*$F61</f>
        <v>7956000</v>
      </c>
      <c r="EX61" s="1">
        <f>IF($E61+$I61+$D$7&lt;=EX$22,0,IF(EX$22-$D$7&gt;=$E61,IF(COUNTIF($KZ61:MW61,"&gt;0")&gt;0,VLOOKUP($C61,Input!$A$8:$HV$21,MATCH($DP$21+COUNTIF($KZ61:MW61,"&gt;0"),Input!$A$6:$HV$6,0),FALSE),0),0))*$D61*$F61</f>
        <v>7956000</v>
      </c>
      <c r="EY61" s="1">
        <f>IF($E61+$I61+$D$7&lt;=EY$22,0,IF(EY$22-$D$7&gt;=$E61,IF(COUNTIF($KZ61:MX61,"&gt;0")&gt;0,VLOOKUP($C61,Input!$A$8:$HV$21,MATCH($DP$21+COUNTIF($KZ61:MX61,"&gt;0"),Input!$A$6:$HV$6,0),FALSE),0),0))*$D61*$F61</f>
        <v>7956000</v>
      </c>
      <c r="EZ61" s="1"/>
      <c r="FA61" t="str">
        <f>VLOOKUP($C61,Input!$A$8:$GZ$39,MATCH(FA$21,Input!$A$6:$GZ$6,0),FALSE)</f>
        <v>NA</v>
      </c>
      <c r="FB61">
        <f>IF((VLOOKUP($C61,Input!$A$8:$GZ$39,MATCH(FB$21,Input!$A$6:$GZ$6,0),FALSE))="Y",$D61/VLOOKUP($C61,Input!$A$8:$GZ$39,MATCH(FC$21,Input!$A$6:$GZ$6,0),FALSE),0)</f>
        <v>0</v>
      </c>
      <c r="FC61">
        <f>IF((VLOOKUP($C61,Input!$A$8:$GZ$39,MATCH(FB$21,Input!$A$6:$GZ$6,0),FALSE))="Y",0,IF((VLOOKUP($C61,Input!$A$8:$GZ$39,MATCH(FC$21,Input!$A$6:$GZ$6,0),FALSE))&gt;0,$D61/VLOOKUP($C61,Input!$A$8:$GZ$39,MATCH(FC$21,Input!$A$6:$GZ$6,0),FALSE),0))</f>
        <v>0</v>
      </c>
      <c r="FD61" s="1">
        <f>+IF($E61=FD$22,VLOOKUP($C61,Input!$A$8:$GZ$39,MATCH(FD$21,Input!$A$6:$GZ$6,0),FALSE),0)*IF(FD$19&gt;=MAX(FC$19:$FD$19),MIN((FD$19-MAX(FC$19:$FD$19)),(FD$19-FC$19)),0)+IF($E61=FD$22,VLOOKUP($C61,Input!$A$8:$GZ$39,MATCH(FD$21,Input!$A$6:$GZ$6,0),FALSE),0)*IF(FD$18&gt;=MAX(FC$18:$FD$18),MIN((FD$18-MAX(FC$18:$FD$18)),(FD$18-FC$18)),0)</f>
        <v>0</v>
      </c>
      <c r="FE61" s="1">
        <f>+IF($E61=FE$22,VLOOKUP($C61,Input!$A$8:$GZ$39,MATCH(FE$21,Input!$A$6:$GZ$6,0),FALSE),0)*IF(FE$19&gt;=MAX(FD$19:$FD$19),MIN((FE$19-MAX(FD$19:$FD$19)),(FE$19-FD$19)),0)+IF($E61=FE$22,VLOOKUP($C61,Input!$A$8:$GZ$39,MATCH(FE$21,Input!$A$6:$GZ$6,0),FALSE),0)*IF(FE$18&gt;=MAX(FD$18:$FD$18),MIN((FE$18-MAX(FD$18:$FD$18)),(FE$18-FD$18)),0)</f>
        <v>0</v>
      </c>
      <c r="FF61" s="1">
        <f>+IF($E61=FF$22,VLOOKUP($C61,Input!$A$8:$GZ$39,MATCH(FF$21,Input!$A$6:$GZ$6,0),FALSE),0)*IF(FF$19&gt;=MAX($FD$19:FE$19),MIN((FF$19-MAX($FD$19:FE$19)),(FF$19-FE$19)),0)+IF($E61=FF$22,VLOOKUP($C61,Input!$A$8:$GZ$39,MATCH(FF$21,Input!$A$6:$GZ$6,0),FALSE),0)*IF(FF$18&gt;=MAX($FD$18:FE$18),MIN((FF$18-MAX($FD$18:FE$18)),(FF$18-FE$18)),0)</f>
        <v>0</v>
      </c>
      <c r="FG61" s="1">
        <f>+IF($E61=FG$22,VLOOKUP($C61,Input!$A$8:$GZ$39,MATCH(FG$21,Input!$A$6:$GZ$6,0),FALSE),0)*IF(FG$19&gt;=MAX($FD$19:FF$19),MIN((FG$19-MAX($FD$19:FF$19)),(FG$19-FF$19)),0)+IF($E61=FG$22,VLOOKUP($C61,Input!$A$8:$GZ$39,MATCH(FG$21,Input!$A$6:$GZ$6,0),FALSE),0)*IF(FG$18&gt;=MAX($FD$18:FF$18),MIN((FG$18-MAX($FD$18:FF$18)),(FG$18-FF$18)),0)</f>
        <v>0</v>
      </c>
      <c r="FH61" s="1">
        <f>+IF($E61=FH$22,VLOOKUP($C61,Input!$A$8:$GZ$39,MATCH(FH$21,Input!$A$6:$GZ$6,0),FALSE),0)*IF(FH$19&gt;=MAX($FD$19:FG$19),MIN((FH$19-MAX($FD$19:FG$19)),(FH$19-FG$19)),0)+IF($E61=FH$22,VLOOKUP($C61,Input!$A$8:$GZ$39,MATCH(FH$21,Input!$A$6:$GZ$6,0),FALSE),0)*IF(FH$18&gt;=MAX($FD$18:FG$18),MIN((FH$18-MAX($FD$18:FG$18)),(FH$18-FG$18)),0)</f>
        <v>0</v>
      </c>
      <c r="FI61" s="1">
        <f>+IF($E61=FI$22,VLOOKUP($C61,Input!$A$8:$GZ$39,MATCH(FI$21,Input!$A$6:$GZ$6,0),FALSE),0)*IF(FI$19&gt;=MAX($FD$19:FH$19),MIN((FI$19-MAX($FD$19:FH$19)),(FI$19-FH$19)),0)+IF($E61=FI$22,VLOOKUP($C61,Input!$A$8:$GZ$39,MATCH(FI$21,Input!$A$6:$GZ$6,0),FALSE),0)*IF(FI$18&gt;=MAX($FD$18:FH$18),MIN((FI$18-MAX($FD$18:FH$18)),(FI$18-FH$18)),0)</f>
        <v>0</v>
      </c>
      <c r="FJ61" s="1">
        <f>+IF($E61=FJ$22,VLOOKUP($C61,Input!$A$8:$GZ$39,MATCH(FJ$21,Input!$A$6:$GZ$6,0),FALSE),0)*IF(FJ$19&gt;=MAX($FD$19:FI$19),MIN((FJ$19-MAX($FD$19:FI$19)),(FJ$19-FI$19)),0)+IF($E61=FJ$22,VLOOKUP($C61,Input!$A$8:$GZ$39,MATCH(FJ$21,Input!$A$6:$GZ$6,0),FALSE),0)*IF(FJ$18&gt;=MAX($FD$18:FI$18),MIN((FJ$18-MAX($FD$18:FI$18)),(FJ$18-FI$18)),0)</f>
        <v>0</v>
      </c>
      <c r="FK61" s="1">
        <f>+IF($E61=FK$22,VLOOKUP($C61,Input!$A$8:$GZ$39,MATCH(FK$21,Input!$A$6:$GZ$6,0),FALSE),0)*IF(FK$19&gt;=MAX($FD$19:FJ$19),MIN((FK$19-MAX($FD$19:FJ$19)),(FK$19-FJ$19)),0)+IF($E61=FK$22,VLOOKUP($C61,Input!$A$8:$GZ$39,MATCH(FK$21,Input!$A$6:$GZ$6,0),FALSE),0)*IF(FK$18&gt;=MAX($FD$18:FJ$18),MIN((FK$18-MAX($FD$18:FJ$18)),(FK$18-FJ$18)),0)</f>
        <v>0</v>
      </c>
      <c r="FL61" s="1">
        <f>+IF($E61=FL$22,VLOOKUP($C61,Input!$A$8:$GZ$39,MATCH(FL$21,Input!$A$6:$GZ$6,0),FALSE),0)*IF(FL$19&gt;=MAX($FD$19:FK$19),MIN((FL$19-MAX($FD$19:FK$19)),(FL$19-FK$19)),0)+IF($E61=FL$22,VLOOKUP($C61,Input!$A$8:$GZ$39,MATCH(FL$21,Input!$A$6:$GZ$6,0),FALSE),0)*IF(FL$18&gt;=MAX($FD$18:FK$18),MIN((FL$18-MAX($FD$18:FK$18)),(FL$18-FK$18)),0)</f>
        <v>0</v>
      </c>
      <c r="FM61" s="1">
        <f>+IF($E61=FM$22,VLOOKUP($C61,Input!$A$8:$GZ$39,MATCH(FM$21,Input!$A$6:$GZ$6,0),FALSE),0)*IF(FM$19&gt;=MAX($FD$19:FL$19),MIN((FM$19-MAX($FD$19:FL$19)),(FM$19-FL$19)),0)+IF($E61=FM$22,VLOOKUP($C61,Input!$A$8:$GZ$39,MATCH(FM$21,Input!$A$6:$GZ$6,0),FALSE),0)*IF(FM$18&gt;=MAX($FD$18:FL$18),MIN((FM$18-MAX($FD$18:FL$18)),(FM$18-FL$18)),0)</f>
        <v>0</v>
      </c>
      <c r="FN61" s="1">
        <f>+IF($E61=FN$22,VLOOKUP($C61,Input!$A$8:$GZ$39,MATCH(FN$21,Input!$A$6:$GZ$6,0),FALSE),0)*IF(FN$19&gt;=MAX($FD$19:FM$19),MIN((FN$19-MAX($FD$19:FM$19)),(FN$19-FM$19)),0)+IF($E61=FN$22,VLOOKUP($C61,Input!$A$8:$GZ$39,MATCH(FN$21,Input!$A$6:$GZ$6,0),FALSE),0)*IF(FN$18&gt;=MAX($FD$18:FM$18),MIN((FN$18-MAX($FD$18:FM$18)),(FN$18-FM$18)),0)</f>
        <v>0</v>
      </c>
      <c r="FO61" s="1">
        <f>+IF($E61=FO$22,VLOOKUP($C61,Input!$A$8:$GZ$39,MATCH(FO$21,Input!$A$6:$GZ$6,0),FALSE),0)*IF(FO$19&gt;=MAX($FD$19:FN$19),MIN((FO$19-MAX($FD$19:FN$19)),(FO$19-FN$19)),0)+IF($E61=FO$22,VLOOKUP($C61,Input!$A$8:$GZ$39,MATCH(FO$21,Input!$A$6:$GZ$6,0),FALSE),0)*IF(FO$18&gt;=MAX($FD$18:FN$18),MIN((FO$18-MAX($FD$18:FN$18)),(FO$18-FN$18)),0)</f>
        <v>0</v>
      </c>
      <c r="FP61" s="1">
        <f>+IF($E61=FP$22,VLOOKUP($C61,Input!$A$8:$GZ$39,MATCH(FP$21,Input!$A$6:$GZ$6,0),FALSE),0)*IF(FP$19&gt;=MAX($FD$19:FO$19),MIN((FP$19-MAX($FD$19:FO$19)),(FP$19-FO$19)),0)+IF($E61=FP$22,VLOOKUP($C61,Input!$A$8:$GZ$39,MATCH(FP$21,Input!$A$6:$GZ$6,0),FALSE),0)*IF(FP$18&gt;=MAX($FD$18:FO$18),MIN((FP$18-MAX($FD$18:FO$18)),(FP$18-FO$18)),0)</f>
        <v>0</v>
      </c>
      <c r="FQ61" s="1">
        <f>+IF($E61=FQ$22,VLOOKUP($C61,Input!$A$8:$GZ$39,MATCH(FQ$21,Input!$A$6:$GZ$6,0),FALSE),0)*IF(FQ$19&gt;=MAX($FD$19:FP$19),MIN((FQ$19-MAX($FD$19:FP$19)),(FQ$19-FP$19)),0)+IF($E61=FQ$22,VLOOKUP($C61,Input!$A$8:$GZ$39,MATCH(FQ$21,Input!$A$6:$GZ$6,0),FALSE),0)*IF(FQ$18&gt;=MAX($FD$18:FP$18),MIN((FQ$18-MAX($FD$18:FP$18)),(FQ$18-FP$18)),0)</f>
        <v>0</v>
      </c>
      <c r="FR61" s="1">
        <f>+IF($E61=FR$22,VLOOKUP($C61,Input!$A$8:$GZ$39,MATCH(FR$21,Input!$A$6:$GZ$6,0),FALSE),0)*IF(FR$19&gt;=MAX($FD$19:FQ$19),MIN((FR$19-MAX($FD$19:FQ$19)),(FR$19-FQ$19)),0)+IF($E61=FR$22,VLOOKUP($C61,Input!$A$8:$GZ$39,MATCH(FR$21,Input!$A$6:$GZ$6,0),FALSE),0)*IF(FR$18&gt;=MAX($FD$18:FQ$18),MIN((FR$18-MAX($FD$18:FQ$18)),(FR$18-FQ$18)),0)</f>
        <v>0</v>
      </c>
      <c r="FS61" s="1">
        <f>+IF($E61=FS$22,VLOOKUP($C61,Input!$A$8:$GZ$39,MATCH(FS$21,Input!$A$6:$GZ$6,0),FALSE),0)*IF(FS$19&gt;=MAX($FD$19:FR$19),MIN((FS$19-MAX($FD$19:FR$19)),(FS$19-FR$19)),0)+IF($E61=FS$22,VLOOKUP($C61,Input!$A$8:$GZ$39,MATCH(FS$21,Input!$A$6:$GZ$6,0),FALSE),0)*IF(FS$18&gt;=MAX($FD$18:FR$18),MIN((FS$18-MAX($FD$18:FR$18)),(FS$18-FR$18)),0)</f>
        <v>0</v>
      </c>
      <c r="FT61" s="1">
        <f>+IF($E61=FT$22,VLOOKUP($C61,Input!$A$8:$GZ$39,MATCH(FT$21,Input!$A$6:$GZ$6,0),FALSE),0)*IF(FT$19&gt;=MAX($FD$19:FS$19),MIN((FT$19-MAX($FD$19:FS$19)),(FT$19-FS$19)),0)+IF($E61=FT$22,VLOOKUP($C61,Input!$A$8:$GZ$39,MATCH(FT$21,Input!$A$6:$GZ$6,0),FALSE),0)*IF(FT$18&gt;=MAX($FD$18:FS$18),MIN((FT$18-MAX($FD$18:FS$18)),(FT$18-FS$18)),0)</f>
        <v>0</v>
      </c>
      <c r="FU61" s="1">
        <f>+IF($E61=FU$22,VLOOKUP($C61,Input!$A$8:$GZ$39,MATCH(FU$21,Input!$A$6:$GZ$6,0),FALSE),0)*IF(FU$19&gt;=MAX($FD$19:FT$19),MIN((FU$19-MAX($FD$19:FT$19)),(FU$19-FT$19)),0)+IF($E61=FU$22,VLOOKUP($C61,Input!$A$8:$GZ$39,MATCH(FU$21,Input!$A$6:$GZ$6,0),FALSE),0)*IF(FU$18&gt;=MAX($FD$18:FT$18),MIN((FU$18-MAX($FD$18:FT$18)),(FU$18-FT$18)),0)</f>
        <v>0</v>
      </c>
      <c r="FV61" s="1">
        <f>+IF($E61=FV$22,VLOOKUP($C61,Input!$A$8:$GZ$39,MATCH(FV$21,Input!$A$6:$GZ$6,0),FALSE),0)*IF(FV$19&gt;=MAX($FD$19:FU$19),MIN((FV$19-MAX($FD$19:FU$19)),(FV$19-FU$19)),0)+IF($E61=FV$22,VLOOKUP($C61,Input!$A$8:$GZ$39,MATCH(FV$21,Input!$A$6:$GZ$6,0),FALSE),0)*IF(FV$18&gt;=MAX($FD$18:FU$18),MIN((FV$18-MAX($FD$18:FU$18)),(FV$18-FU$18)),0)</f>
        <v>0</v>
      </c>
      <c r="FW61" s="1">
        <f>+IF($E61=FW$22,VLOOKUP($C61,Input!$A$8:$GZ$39,MATCH(FW$21,Input!$A$6:$GZ$6,0),FALSE),0)*IF(FW$19&gt;=MAX($FD$19:FV$19),MIN((FW$19-MAX($FD$19:FV$19)),(FW$19-FV$19)),0)+IF($E61=FW$22,VLOOKUP($C61,Input!$A$8:$GZ$39,MATCH(FW$21,Input!$A$6:$GZ$6,0),FALSE),0)*IF(FW$18&gt;=MAX($FD$18:FV$18),MIN((FW$18-MAX($FD$18:FV$18)),(FW$18-FV$18)),0)</f>
        <v>0</v>
      </c>
      <c r="FX61" s="1">
        <f>+IF($E61=FX$22,VLOOKUP($C61,Input!$A$8:$GZ$39,MATCH(FX$21,Input!$A$6:$GZ$6,0),FALSE),0)*IF(FX$19&gt;=MAX($FD$19:FW$19),MIN((FX$19-MAX($FD$19:FW$19)),(FX$19-FW$19)),0)+IF($E61=FX$22,VLOOKUP($C61,Input!$A$8:$GZ$39,MATCH(FX$21,Input!$A$6:$GZ$6,0),FALSE),0)*IF(FX$18&gt;=MAX($FD$18:FW$18),MIN((FX$18-MAX($FD$18:FW$18)),(FX$18-FW$18)),0)</f>
        <v>0</v>
      </c>
      <c r="FY61" s="1">
        <f>+IF($E61=FY$22,VLOOKUP($C61,Input!$A$8:$GZ$39,MATCH(FY$21,Input!$A$6:$GZ$6,0),FALSE),0)*IF(FY$19&gt;=MAX($FD$19:FX$19),MIN((FY$19-MAX($FD$19:FX$19)),(FY$19-FX$19)),0)+IF($E61=FY$22,VLOOKUP($C61,Input!$A$8:$GZ$39,MATCH(FY$21,Input!$A$6:$GZ$6,0),FALSE),0)*IF(FY$18&gt;=MAX($FD$18:FX$18),MIN((FY$18-MAX($FD$18:FX$18)),(FY$18-FX$18)),0)</f>
        <v>0</v>
      </c>
      <c r="FZ61" s="1">
        <f>+IF($E61=FZ$22,VLOOKUP($C61,Input!$A$8:$GZ$39,MATCH(FZ$21,Input!$A$6:$GZ$6,0),FALSE),0)*IF(FZ$19&gt;=MAX($FD$19:FY$19),MIN((FZ$19-MAX($FD$19:FY$19)),(FZ$19-FY$19)),0)+IF($E61=FZ$22,VLOOKUP($C61,Input!$A$8:$GZ$39,MATCH(FZ$21,Input!$A$6:$GZ$6,0),FALSE),0)*IF(FZ$18&gt;=MAX($FD$18:FY$18),MIN((FZ$18-MAX($FD$18:FY$18)),(FZ$18-FY$18)),0)</f>
        <v>0</v>
      </c>
      <c r="GA61" s="1">
        <f>+IF($E61=GA$22,VLOOKUP($C61,Input!$A$8:$GZ$39,MATCH(GA$21,Input!$A$6:$GZ$6,0),FALSE),0)*IF(GA$19&gt;=MAX($FD$19:FZ$19),MIN((GA$19-MAX($FD$19:FZ$19)),(GA$19-FZ$19)),0)+IF($E61=GA$22,VLOOKUP($C61,Input!$A$8:$GZ$39,MATCH(GA$21,Input!$A$6:$GZ$6,0),FALSE),0)*IF(GA$18&gt;=MAX($FD$18:FZ$18),MIN((GA$18-MAX($FD$18:FZ$18)),(GA$18-FZ$18)),0)</f>
        <v>0</v>
      </c>
      <c r="GB61" s="1">
        <f>+IF($E61=GB$22,VLOOKUP($C61,Input!$A$8:$GZ$39,MATCH(GB$21,Input!$A$6:$GZ$6,0),FALSE),0)*IF(GB$19&gt;=MAX($FD$19:GA$19),MIN((GB$19-MAX($FD$19:GA$19)),(GB$19-GA$19)),0)+IF($E61=GB$22,VLOOKUP($C61,Input!$A$8:$GZ$39,MATCH(GB$21,Input!$A$6:$GZ$6,0),FALSE),0)*IF(GB$18&gt;=MAX($FD$18:GA$18),MIN((GB$18-MAX($FD$18:GA$18)),(GB$18-GA$18)),0)</f>
        <v>0</v>
      </c>
      <c r="GC61" s="1">
        <f>+IF($E61=GC$22,VLOOKUP($C61,Input!$A$8:$GZ$39,MATCH(GC$21,Input!$A$6:$GZ$6,0),FALSE),0)*IF(GC$19&gt;=MAX($FD$19:GB$19),MIN((GC$19-MAX($FD$19:GB$19)),(GC$19-GB$19)),0)+IF($E61=GC$22,VLOOKUP($C61,Input!$A$8:$GZ$39,MATCH(GC$21,Input!$A$6:$GZ$6,0),FALSE),0)*IF(GC$18&gt;=MAX($FD$18:GB$18),MIN((GC$18-MAX($FD$18:GB$18)),(GC$18-GB$18)),0)</f>
        <v>0</v>
      </c>
      <c r="GD61" s="1">
        <f>+IF($E61=GD$22,VLOOKUP($C61,Input!$A$8:$GZ$39,MATCH(GD$21,Input!$A$6:$GZ$6,0),FALSE),0)*IF(GD$19&gt;=MAX($FD$19:GC$19),MIN((GD$19-MAX($FD$19:GC$19)),(GD$19-GC$19)),0)+IF($E61=GD$22,VLOOKUP($C61,Input!$A$8:$GZ$39,MATCH(GD$21,Input!$A$6:$GZ$6,0),FALSE),0)*IF(GD$18&gt;=MAX($FD$18:GC$18),MIN((GD$18-MAX($FD$18:GC$18)),(GD$18-GC$18)),0)</f>
        <v>0</v>
      </c>
      <c r="GE61" s="1">
        <f>+IF($E61=GE$22,VLOOKUP($C61,Input!$A$8:$GZ$39,MATCH(GE$21,Input!$A$6:$GZ$6,0),FALSE),0)*IF(GE$19&gt;=MAX($FD$19:GD$19),MIN((GE$19-MAX($FD$19:GD$19)),(GE$19-GD$19)),0)+IF($E61=GE$22,VLOOKUP($C61,Input!$A$8:$GZ$39,MATCH(GE$21,Input!$A$6:$GZ$6,0),FALSE),0)*IF(GE$18&gt;=MAX($FD$18:GD$18),MIN((GE$18-MAX($FD$18:GD$18)),(GE$18-GD$18)),0)</f>
        <v>0</v>
      </c>
      <c r="GF61" s="1">
        <f>+IF($E61=GF$22,VLOOKUP($C61,Input!$A$8:$GZ$39,MATCH(GF$21,Input!$A$6:$GZ$6,0),FALSE),0)*IF(GF$19&gt;=MAX($FD$19:GE$19),MIN((GF$19-MAX($FD$19:GE$19)),(GF$19-GE$19)),0)+IF($E61=GF$22,VLOOKUP($C61,Input!$A$8:$GZ$39,MATCH(GF$21,Input!$A$6:$GZ$6,0),FALSE),0)*IF(GF$18&gt;=MAX($FD$18:GE$18),MIN((GF$18-MAX($FD$18:GE$18)),(GF$18-GE$18)),0)</f>
        <v>0</v>
      </c>
      <c r="GG61" s="1">
        <f>+IF($E61=GG$22,VLOOKUP($C61,Input!$A$8:$GZ$39,MATCH(GG$21,Input!$A$6:$GZ$6,0),FALSE),0)*IF(GG$19&gt;=MAX($FD$19:GF$19),MIN((GG$19-MAX($FD$19:GF$19)),(GG$19-GF$19)),0)+IF($E61=GG$22,VLOOKUP($C61,Input!$A$8:$GZ$39,MATCH(GG$21,Input!$A$6:$GZ$6,0),FALSE),0)*IF(GG$18&gt;=MAX($FD$18:GF$18),MIN((GG$18-MAX($FD$18:GF$18)),(GG$18-GF$18)),0)</f>
        <v>0</v>
      </c>
      <c r="GH61" s="1">
        <f>+IF($E61=GH$22,VLOOKUP($C61,Input!$A$8:$GZ$39,MATCH(GH$21,Input!$A$6:$GZ$6,0),FALSE),0)*IF(GH$19&gt;=MAX($FD$19:GG$19),MIN((GH$19-MAX($FD$19:GG$19)),(GH$19-GG$19)),0)+IF($E61=GH$22,VLOOKUP($C61,Input!$A$8:$GZ$39,MATCH(GH$21,Input!$A$6:$GZ$6,0),FALSE),0)*IF(GH$18&gt;=MAX($FD$18:GG$18),MIN((GH$18-MAX($FD$18:GG$18)),(GH$18-GG$18)),0)</f>
        <v>0</v>
      </c>
      <c r="GI61" s="1">
        <f>+IF($E61=GI$22,VLOOKUP($C61,Input!$A$8:$GZ$39,MATCH(GI$21,Input!$A$6:$GZ$6,0),FALSE),0)*IF(GI$19&gt;=MAX($FD$19:GH$19),MIN((GI$19-MAX($FD$19:GH$19)),(GI$19-GH$19)),0)+IF($E61=GI$22,VLOOKUP($C61,Input!$A$8:$GZ$39,MATCH(GI$21,Input!$A$6:$GZ$6,0),FALSE),0)*IF(GI$18&gt;=MAX($FD$18:GH$18),MIN((GI$18-MAX($FD$18:GH$18)),(GI$18-GH$18)),0)</f>
        <v>0</v>
      </c>
      <c r="GJ61" s="1">
        <f>+IF($E61=GJ$22,VLOOKUP($C61,Input!$A$8:$GZ$39,MATCH(GJ$21,Input!$A$6:$GZ$6,0),FALSE),0)*IF(GJ$19&gt;=MAX($FD$19:GI$19),MIN((GJ$19-MAX($FD$19:GI$19)),(GJ$19-GI$19)),0)+IF($E61=GJ$22,VLOOKUP($C61,Input!$A$8:$GZ$39,MATCH(GJ$21,Input!$A$6:$GZ$6,0),FALSE),0)*IF(GJ$18&gt;=MAX($FD$18:GI$18),MIN((GJ$18-MAX($FD$18:GI$18)),(GJ$18-GI$18)),0)</f>
        <v>0</v>
      </c>
      <c r="GK61" s="1">
        <f>+IF($E61=GK$22,VLOOKUP($C61,Input!$A$8:$GZ$39,MATCH(GK$21,Input!$A$6:$GZ$6,0),FALSE),0)*IF(GK$19&gt;=MAX($FD$19:GJ$19),MIN((GK$19-MAX($FD$19:GJ$19)),(GK$19-GJ$19)),0)+IF($E61=GK$22,VLOOKUP($C61,Input!$A$8:$GZ$39,MATCH(GK$21,Input!$A$6:$GZ$6,0),FALSE),0)*IF(GK$18&gt;=MAX($FD$18:GJ$18),MIN((GK$18-MAX($FD$18:GJ$18)),(GK$18-GJ$18)),0)</f>
        <v>0</v>
      </c>
      <c r="GL61" s="1">
        <f>+IF($E61=GL$22,VLOOKUP($C61,Input!$A$8:$GZ$39,MATCH(GL$21,Input!$A$6:$GZ$6,0),FALSE),0)*IF(GL$19&gt;=MAX($FD$19:GK$19),MIN((GL$19-MAX($FD$19:GK$19)),(GL$19-GK$19)),0)+IF($E61=GL$22,VLOOKUP($C61,Input!$A$8:$GZ$39,MATCH(GL$21,Input!$A$6:$GZ$6,0),FALSE),0)*IF(GL$18&gt;=MAX($FD$18:GK$18),MIN((GL$18-MAX($FD$18:GK$18)),(GL$18-GK$18)),0)</f>
        <v>0</v>
      </c>
      <c r="GM61" s="42"/>
      <c r="GN61" t="str">
        <f>VLOOKUP($C61,Input!$A$8:$GZ$39,MATCH(GN$21,Input!$A$6:$GZ$6,0),FALSE)</f>
        <v>NA</v>
      </c>
      <c r="GO61">
        <f>IF((VLOOKUP($C61,Input!$A$8:$GZ$39,MATCH(GO$21,Input!$A$6:$GZ$6,0),FALSE))="Y",$D61/VLOOKUP($C61,Input!$A$8:$GZ$39,MATCH(GP$21,Input!$A$6:$GZ$6,0),FALSE),0)</f>
        <v>0</v>
      </c>
      <c r="GP61">
        <f>IF((VLOOKUP($C61,Input!$A$8:$GZ$39,MATCH(GO$21,Input!$A$6:$GZ$6,0),FALSE))="Y",0,IF((VLOOKUP($C61,Input!$A$8:$GZ$39,MATCH(GP$21,Input!$A$6:$GZ$6,0),FALSE))&gt;0,$D61/VLOOKUP($C61,Input!$A$8:$GZ$39,MATCH(GP$21,Input!$A$6:$GZ$6,0),FALSE),0))</f>
        <v>0</v>
      </c>
      <c r="GQ61" s="1">
        <f>+IF($E61=GQ$22,VLOOKUP($C61,Input!$A$8:$GZ$39,MATCH(GQ$21,Input!$A$6:$GZ$6,0),FALSE),0)*IF(GQ$19&gt;=MAX($GP$19:GP$19),MIN((GQ$19-MAX($GP$19:GP$19)),(GQ$19-GP$19)),0)+IF($E61=GQ$22,VLOOKUP($C61,Input!$A$8:$GZ$39,MATCH(GQ$21,Input!$A$6:$GZ$6,0),FALSE),0)*IF(GQ$18&gt;=MAX($GP$18:GP$18),MIN((GQ$18-MAX($GP$18:GP$18)),(GQ$18-GP$18)),0)</f>
        <v>0</v>
      </c>
      <c r="GR61" s="1">
        <f>+IF($E61=GR$22,VLOOKUP($C61,Input!$A$8:$GZ$39,MATCH(GR$21,Input!$A$6:$GZ$6,0),FALSE),0)*IF(GR$19&gt;=MAX($GP$19:GQ$19),MIN((GR$19-MAX($GP$19:GQ$19)),(GR$19-GQ$19)),0)+IF($E61=GR$22,VLOOKUP($C61,Input!$A$8:$GZ$39,MATCH(GR$21,Input!$A$6:$GZ$6,0),FALSE),0)*IF(GR$18&gt;=MAX($GP$18:GQ$18),MIN((GR$18-MAX($GP$18:GQ$18)),(GR$18-GQ$18)),0)</f>
        <v>0</v>
      </c>
      <c r="GS61" s="1">
        <f>+IF($E61=GS$22,VLOOKUP($C61,Input!$A$8:$GZ$39,MATCH(GS$21,Input!$A$6:$GZ$6,0),FALSE),0)*IF(GS$19&gt;=MAX($GP$19:GR$19),MIN((GS$19-MAX($GP$19:GR$19)),(GS$19-GR$19)),0)+IF($E61=GS$22,VLOOKUP($C61,Input!$A$8:$GZ$39,MATCH(GS$21,Input!$A$6:$GZ$6,0),FALSE),0)*IF(GS$18&gt;=MAX($GP$18:GR$18),MIN((GS$18-MAX($GP$18:GR$18)),(GS$18-GR$18)),0)</f>
        <v>0</v>
      </c>
      <c r="GT61" s="1">
        <f>+IF($E61=GT$22,VLOOKUP($C61,Input!$A$8:$GZ$39,MATCH(GT$21,Input!$A$6:$GZ$6,0),FALSE),0)*IF(GT$19&gt;=MAX($GP$19:GS$19),MIN((GT$19-MAX($GP$19:GS$19)),(GT$19-GS$19)),0)+IF($E61=GT$22,VLOOKUP($C61,Input!$A$8:$GZ$39,MATCH(GT$21,Input!$A$6:$GZ$6,0),FALSE),0)*IF(GT$18&gt;=MAX($GP$18:GS$18),MIN((GT$18-MAX($GP$18:GS$18)),(GT$18-GS$18)),0)</f>
        <v>0</v>
      </c>
      <c r="GU61" s="1">
        <f>+IF($E61=GU$22,VLOOKUP($C61,Input!$A$8:$GZ$39,MATCH(GU$21,Input!$A$6:$GZ$6,0),FALSE),0)*IF(GU$19&gt;=MAX($GP$19:GT$19),MIN((GU$19-MAX($GP$19:GT$19)),(GU$19-GT$19)),0)+IF($E61=GU$22,VLOOKUP($C61,Input!$A$8:$GZ$39,MATCH(GU$21,Input!$A$6:$GZ$6,0),FALSE),0)*IF(GU$18&gt;=MAX($GP$18:GT$18),MIN((GU$18-MAX($GP$18:GT$18)),(GU$18-GT$18)),0)</f>
        <v>0</v>
      </c>
      <c r="GV61" s="1">
        <f>+IF($E61=GV$22,VLOOKUP($C61,Input!$A$8:$GZ$39,MATCH(GV$21,Input!$A$6:$GZ$6,0),FALSE),0)*IF(GV$19&gt;=MAX($GP$19:GU$19),MIN((GV$19-MAX($GP$19:GU$19)),(GV$19-GU$19)),0)+IF($E61=GV$22,VLOOKUP($C61,Input!$A$8:$GZ$39,MATCH(GV$21,Input!$A$6:$GZ$6,0),FALSE),0)*IF(GV$18&gt;=MAX($GP$18:GU$18),MIN((GV$18-MAX($GP$18:GU$18)),(GV$18-GU$18)),0)</f>
        <v>0</v>
      </c>
      <c r="GW61" s="1">
        <f>+IF($E61=GW$22,VLOOKUP($C61,Input!$A$8:$GZ$39,MATCH(GW$21,Input!$A$6:$GZ$6,0),FALSE),0)*IF(GW$19&gt;=MAX($GP$19:GV$19),MIN((GW$19-MAX($GP$19:GV$19)),(GW$19-GV$19)),0)+IF($E61=GW$22,VLOOKUP($C61,Input!$A$8:$GZ$39,MATCH(GW$21,Input!$A$6:$GZ$6,0),FALSE),0)*IF(GW$18&gt;=MAX($GP$18:GV$18),MIN((GW$18-MAX($GP$18:GV$18)),(GW$18-GV$18)),0)</f>
        <v>0</v>
      </c>
      <c r="GX61" s="1">
        <f>+IF($E61=GX$22,VLOOKUP($C61,Input!$A$8:$GZ$39,MATCH(GX$21,Input!$A$6:$GZ$6,0),FALSE),0)*IF(GX$19&gt;=MAX($GP$19:GW$19),MIN((GX$19-MAX($GP$19:GW$19)),(GX$19-GW$19)),0)+IF($E61=GX$22,VLOOKUP($C61,Input!$A$8:$GZ$39,MATCH(GX$21,Input!$A$6:$GZ$6,0),FALSE),0)*IF(GX$18&gt;=MAX($GP$18:GW$18),MIN((GX$18-MAX($GP$18:GW$18)),(GX$18-GW$18)),0)</f>
        <v>0</v>
      </c>
      <c r="GY61" s="1">
        <f>+IF($E61=GY$22,VLOOKUP($C61,Input!$A$8:$GZ$39,MATCH(GY$21,Input!$A$6:$GZ$6,0),FALSE),0)*IF(GY$19&gt;=MAX($GP$19:GX$19),MIN((GY$19-MAX($GP$19:GX$19)),(GY$19-GX$19)),0)+IF($E61=GY$22,VLOOKUP($C61,Input!$A$8:$GZ$39,MATCH(GY$21,Input!$A$6:$GZ$6,0),FALSE),0)*IF(GY$18&gt;=MAX($GP$18:GX$18),MIN((GY$18-MAX($GP$18:GX$18)),(GY$18-GX$18)),0)</f>
        <v>0</v>
      </c>
      <c r="GZ61" s="1">
        <f>+IF($E61=GZ$22,VLOOKUP($C61,Input!$A$8:$GZ$39,MATCH(GZ$21,Input!$A$6:$GZ$6,0),FALSE),0)*IF(GZ$19&gt;=MAX($GP$19:GY$19),MIN((GZ$19-MAX($GP$19:GY$19)),(GZ$19-GY$19)),0)+IF($E61=GZ$22,VLOOKUP($C61,Input!$A$8:$GZ$39,MATCH(GZ$21,Input!$A$6:$GZ$6,0),FALSE),0)*IF(GZ$18&gt;=MAX($GP$18:GY$18),MIN((GZ$18-MAX($GP$18:GY$18)),(GZ$18-GY$18)),0)</f>
        <v>0</v>
      </c>
      <c r="HA61" s="1">
        <f>+IF($E61=HA$22,VLOOKUP($C61,Input!$A$8:$GZ$39,MATCH(HA$21,Input!$A$6:$GZ$6,0),FALSE),0)*IF(HA$19&gt;=MAX($GP$19:GZ$19),MIN((HA$19-MAX($GP$19:GZ$19)),(HA$19-GZ$19)),0)+IF($E61=HA$22,VLOOKUP($C61,Input!$A$8:$GZ$39,MATCH(HA$21,Input!$A$6:$GZ$6,0),FALSE),0)*IF(HA$18&gt;=MAX($GP$18:GZ$18),MIN((HA$18-MAX($GP$18:GZ$18)),(HA$18-GZ$18)),0)</f>
        <v>0</v>
      </c>
      <c r="HB61" s="1">
        <f>+IF($E61=HB$22,VLOOKUP($C61,Input!$A$8:$GZ$39,MATCH(HB$21,Input!$A$6:$GZ$6,0),FALSE),0)*IF(HB$19&gt;=MAX($GP$19:HA$19),MIN((HB$19-MAX($GP$19:HA$19)),(HB$19-HA$19)),0)+IF($E61=HB$22,VLOOKUP($C61,Input!$A$8:$GZ$39,MATCH(HB$21,Input!$A$6:$GZ$6,0),FALSE),0)*IF(HB$18&gt;=MAX($GP$18:HA$18),MIN((HB$18-MAX($GP$18:HA$18)),(HB$18-HA$18)),0)</f>
        <v>0</v>
      </c>
      <c r="HC61" s="1">
        <f>+IF($E61=HC$22,VLOOKUP($C61,Input!$A$8:$GZ$39,MATCH(HC$21,Input!$A$6:$GZ$6,0),FALSE),0)*IF(HC$19&gt;=MAX($GP$19:HB$19),MIN((HC$19-MAX($GP$19:HB$19)),(HC$19-HB$19)),0)+IF($E61=HC$22,VLOOKUP($C61,Input!$A$8:$GZ$39,MATCH(HC$21,Input!$A$6:$GZ$6,0),FALSE),0)*IF(HC$18&gt;=MAX($GP$18:HB$18),MIN((HC$18-MAX($GP$18:HB$18)),(HC$18-HB$18)),0)</f>
        <v>0</v>
      </c>
      <c r="HD61" s="1">
        <f>+IF($E61=HD$22,VLOOKUP($C61,Input!$A$8:$GZ$39,MATCH(HD$21,Input!$A$6:$GZ$6,0),FALSE),0)*IF(HD$19&gt;=MAX($GP$19:HC$19),MIN((HD$19-MAX($GP$19:HC$19)),(HD$19-HC$19)),0)+IF($E61=HD$22,VLOOKUP($C61,Input!$A$8:$GZ$39,MATCH(HD$21,Input!$A$6:$GZ$6,0),FALSE),0)*IF(HD$18&gt;=MAX($GP$18:HC$18),MIN((HD$18-MAX($GP$18:HC$18)),(HD$18-HC$18)),0)</f>
        <v>0</v>
      </c>
      <c r="HE61" s="1">
        <f>+IF($E61=HE$22,VLOOKUP($C61,Input!$A$8:$GZ$39,MATCH(HE$21,Input!$A$6:$GZ$6,0),FALSE),0)*IF(HE$19&gt;=MAX($GP$19:HD$19),MIN((HE$19-MAX($GP$19:HD$19)),(HE$19-HD$19)),0)+IF($E61=HE$22,VLOOKUP($C61,Input!$A$8:$GZ$39,MATCH(HE$21,Input!$A$6:$GZ$6,0),FALSE),0)*IF(HE$18&gt;=MAX($GP$18:HD$18),MIN((HE$18-MAX($GP$18:HD$18)),(HE$18-HD$18)),0)</f>
        <v>0</v>
      </c>
      <c r="HF61" s="1">
        <f>+IF($E61=HF$22,VLOOKUP($C61,Input!$A$8:$GZ$39,MATCH(HF$21,Input!$A$6:$GZ$6,0),FALSE),0)*IF(HF$19&gt;=MAX($GP$19:HE$19),MIN((HF$19-MAX($GP$19:HE$19)),(HF$19-HE$19)),0)+IF($E61=HF$22,VLOOKUP($C61,Input!$A$8:$GZ$39,MATCH(HF$21,Input!$A$6:$GZ$6,0),FALSE),0)*IF(HF$18&gt;=MAX($GP$18:HE$18),MIN((HF$18-MAX($GP$18:HE$18)),(HF$18-HE$18)),0)</f>
        <v>0</v>
      </c>
      <c r="HG61" s="1">
        <f>+IF($E61=HG$22,VLOOKUP($C61,Input!$A$8:$GZ$39,MATCH(HG$21,Input!$A$6:$GZ$6,0),FALSE),0)*IF(HG$19&gt;=MAX($GP$19:HF$19),MIN((HG$19-MAX($GP$19:HF$19)),(HG$19-HF$19)),0)+IF($E61=HG$22,VLOOKUP($C61,Input!$A$8:$GZ$39,MATCH(HG$21,Input!$A$6:$GZ$6,0),FALSE),0)*IF(HG$18&gt;=MAX($GP$18:HF$18),MIN((HG$18-MAX($GP$18:HF$18)),(HG$18-HF$18)),0)</f>
        <v>0</v>
      </c>
      <c r="HH61" s="1">
        <f>+IF($E61=HH$22,VLOOKUP($C61,Input!$A$8:$GZ$39,MATCH(HH$21,Input!$A$6:$GZ$6,0),FALSE),0)*IF(HH$19&gt;=MAX($GP$19:HG$19),MIN((HH$19-MAX($GP$19:HG$19)),(HH$19-HG$19)),0)+IF($E61=HH$22,VLOOKUP($C61,Input!$A$8:$GZ$39,MATCH(HH$21,Input!$A$6:$GZ$6,0),FALSE),0)*IF(HH$18&gt;=MAX($GP$18:HG$18),MIN((HH$18-MAX($GP$18:HG$18)),(HH$18-HG$18)),0)</f>
        <v>0</v>
      </c>
      <c r="HI61" s="1">
        <f>+IF($E61=HI$22,VLOOKUP($C61,Input!$A$8:$GZ$39,MATCH(HI$21,Input!$A$6:$GZ$6,0),FALSE),0)*IF(HI$19&gt;=MAX($GP$19:HH$19),MIN((HI$19-MAX($GP$19:HH$19)),(HI$19-HH$19)),0)+IF($E61=HI$22,VLOOKUP($C61,Input!$A$8:$GZ$39,MATCH(HI$21,Input!$A$6:$GZ$6,0),FALSE),0)*IF(HI$18&gt;=MAX($GP$18:HH$18),MIN((HI$18-MAX($GP$18:HH$18)),(HI$18-HH$18)),0)</f>
        <v>0</v>
      </c>
      <c r="HJ61" s="1">
        <f>+IF($E61=HJ$22,VLOOKUP($C61,Input!$A$8:$GZ$39,MATCH(HJ$21,Input!$A$6:$GZ$6,0),FALSE),0)*IF(HJ$19&gt;=MAX($GP$19:HI$19),MIN((HJ$19-MAX($GP$19:HI$19)),(HJ$19-HI$19)),0)+IF($E61=HJ$22,VLOOKUP($C61,Input!$A$8:$GZ$39,MATCH(HJ$21,Input!$A$6:$GZ$6,0),FALSE),0)*IF(HJ$18&gt;=MAX($GP$18:HI$18),MIN((HJ$18-MAX($GP$18:HI$18)),(HJ$18-HI$18)),0)</f>
        <v>0</v>
      </c>
      <c r="HK61" s="1">
        <f>+IF($E61=HK$22,VLOOKUP($C61,Input!$A$8:$GZ$39,MATCH(HK$21,Input!$A$6:$GZ$6,0),FALSE),0)*IF(HK$19&gt;=MAX($GP$19:HJ$19),MIN((HK$19-MAX($GP$19:HJ$19)),(HK$19-HJ$19)),0)+IF($E61=HK$22,VLOOKUP($C61,Input!$A$8:$GZ$39,MATCH(HK$21,Input!$A$6:$GZ$6,0),FALSE),0)*IF(HK$18&gt;=MAX($GP$18:HJ$18),MIN((HK$18-MAX($GP$18:HJ$18)),(HK$18-HJ$18)),0)</f>
        <v>0</v>
      </c>
      <c r="HL61" s="1">
        <f>+IF($E61=HL$22,VLOOKUP($C61,Input!$A$8:$GZ$39,MATCH(HL$21,Input!$A$6:$GZ$6,0),FALSE),0)*IF(HL$19&gt;=MAX($GP$19:HK$19),MIN((HL$19-MAX($GP$19:HK$19)),(HL$19-HK$19)),0)+IF($E61=HL$22,VLOOKUP($C61,Input!$A$8:$GZ$39,MATCH(HL$21,Input!$A$6:$GZ$6,0),FALSE),0)*IF(HL$18&gt;=MAX($GP$18:HK$18),MIN((HL$18-MAX($GP$18:HK$18)),(HL$18-HK$18)),0)</f>
        <v>0</v>
      </c>
      <c r="HM61" s="1">
        <f>+IF($E61=HM$22,VLOOKUP($C61,Input!$A$8:$GZ$39,MATCH(HM$21,Input!$A$6:$GZ$6,0),FALSE),0)*IF(HM$19&gt;=MAX($GP$19:HL$19),MIN((HM$19-MAX($GP$19:HL$19)),(HM$19-HL$19)),0)+IF($E61=HM$22,VLOOKUP($C61,Input!$A$8:$GZ$39,MATCH(HM$21,Input!$A$6:$GZ$6,0),FALSE),0)*IF(HM$18&gt;=MAX($GP$18:HL$18),MIN((HM$18-MAX($GP$18:HL$18)),(HM$18-HL$18)),0)</f>
        <v>0</v>
      </c>
      <c r="HN61" s="1">
        <f>+IF($E61=HN$22,VLOOKUP($C61,Input!$A$8:$GZ$39,MATCH(HN$21,Input!$A$6:$GZ$6,0),FALSE),0)*IF(HN$19&gt;=MAX($GP$19:HM$19),MIN((HN$19-MAX($GP$19:HM$19)),(HN$19-HM$19)),0)+IF($E61=HN$22,VLOOKUP($C61,Input!$A$8:$GZ$39,MATCH(HN$21,Input!$A$6:$GZ$6,0),FALSE),0)*IF(HN$18&gt;=MAX($GP$18:HM$18),MIN((HN$18-MAX($GP$18:HM$18)),(HN$18-HM$18)),0)</f>
        <v>0</v>
      </c>
      <c r="HO61" s="1">
        <f>+IF($E61=HO$22,VLOOKUP($C61,Input!$A$8:$GZ$39,MATCH(HO$21,Input!$A$6:$GZ$6,0),FALSE),0)*IF(HO$19&gt;=MAX($GP$19:HN$19),MIN((HO$19-MAX($GP$19:HN$19)),(HO$19-HN$19)),0)+IF($E61=HO$22,VLOOKUP($C61,Input!$A$8:$GZ$39,MATCH(HO$21,Input!$A$6:$GZ$6,0),FALSE),0)*IF(HO$18&gt;=MAX($GP$18:HN$18),MIN((HO$18-MAX($GP$18:HN$18)),(HO$18-HN$18)),0)</f>
        <v>0</v>
      </c>
      <c r="HP61" s="1">
        <f>+IF($E61=HP$22,VLOOKUP($C61,Input!$A$8:$GZ$39,MATCH(HP$21,Input!$A$6:$GZ$6,0),FALSE),0)*IF(HP$19&gt;=MAX($GP$19:HO$19),MIN((HP$19-MAX($GP$19:HO$19)),(HP$19-HO$19)),0)+IF($E61=HP$22,VLOOKUP($C61,Input!$A$8:$GZ$39,MATCH(HP$21,Input!$A$6:$GZ$6,0),FALSE),0)*IF(HP$18&gt;=MAX($GP$18:HO$18),MIN((HP$18-MAX($GP$18:HO$18)),(HP$18-HO$18)),0)</f>
        <v>0</v>
      </c>
      <c r="HQ61" s="1">
        <f>+IF($E61=HQ$22,VLOOKUP($C61,Input!$A$8:$GZ$39,MATCH(HQ$21,Input!$A$6:$GZ$6,0),FALSE),0)*IF(HQ$19&gt;=MAX($GP$19:HP$19),MIN((HQ$19-MAX($GP$19:HP$19)),(HQ$19-HP$19)),0)+IF($E61=HQ$22,VLOOKUP($C61,Input!$A$8:$GZ$39,MATCH(HQ$21,Input!$A$6:$GZ$6,0),FALSE),0)*IF(HQ$18&gt;=MAX($GP$18:HP$18),MIN((HQ$18-MAX($GP$18:HP$18)),(HQ$18-HP$18)),0)</f>
        <v>0</v>
      </c>
      <c r="HR61" s="1">
        <f>+IF($E61=HR$22,VLOOKUP($C61,Input!$A$8:$GZ$39,MATCH(HR$21,Input!$A$6:$GZ$6,0),FALSE),0)*IF(HR$19&gt;=MAX($GP$19:HQ$19),MIN((HR$19-MAX($GP$19:HQ$19)),(HR$19-HQ$19)),0)+IF($E61=HR$22,VLOOKUP($C61,Input!$A$8:$GZ$39,MATCH(HR$21,Input!$A$6:$GZ$6,0),FALSE),0)*IF(HR$18&gt;=MAX($GP$18:HQ$18),MIN((HR$18-MAX($GP$18:HQ$18)),(HR$18-HQ$18)),0)</f>
        <v>0</v>
      </c>
      <c r="HS61" s="1">
        <f>+IF($E61=HS$22,VLOOKUP($C61,Input!$A$8:$GZ$39,MATCH(HS$21,Input!$A$6:$GZ$6,0),FALSE),0)*IF(HS$19&gt;=MAX($GP$19:HR$19),MIN((HS$19-MAX($GP$19:HR$19)),(HS$19-HR$19)),0)+IF($E61=HS$22,VLOOKUP($C61,Input!$A$8:$GZ$39,MATCH(HS$21,Input!$A$6:$GZ$6,0),FALSE),0)*IF(HS$18&gt;=MAX($GP$18:HR$18),MIN((HS$18-MAX($GP$18:HR$18)),(HS$18-HR$18)),0)</f>
        <v>0</v>
      </c>
      <c r="HT61" s="1">
        <f>+IF($E61=HT$22,VLOOKUP($C61,Input!$A$8:$GZ$39,MATCH(HT$21,Input!$A$6:$GZ$6,0),FALSE),0)*IF(HT$19&gt;=MAX($GP$19:HS$19),MIN((HT$19-MAX($GP$19:HS$19)),(HT$19-HS$19)),0)+IF($E61=HT$22,VLOOKUP($C61,Input!$A$8:$GZ$39,MATCH(HT$21,Input!$A$6:$GZ$6,0),FALSE),0)*IF(HT$18&gt;=MAX($GP$18:HS$18),MIN((HT$18-MAX($GP$18:HS$18)),(HT$18-HS$18)),0)</f>
        <v>0</v>
      </c>
      <c r="HU61" s="1">
        <f>+IF($E61=HU$22,VLOOKUP($C61,Input!$A$8:$GZ$39,MATCH(HU$21,Input!$A$6:$GZ$6,0),FALSE),0)*IF(HU$19&gt;=MAX($GP$19:HT$19),MIN((HU$19-MAX($GP$19:HT$19)),(HU$19-HT$19)),0)+IF($E61=HU$22,VLOOKUP($C61,Input!$A$8:$GZ$39,MATCH(HU$21,Input!$A$6:$GZ$6,0),FALSE),0)*IF(HU$18&gt;=MAX($GP$18:HT$18),MIN((HU$18-MAX($GP$18:HT$18)),(HU$18-HT$18)),0)</f>
        <v>0</v>
      </c>
      <c r="HV61" s="1">
        <f>+IF($E61=HV$22,VLOOKUP($C61,Input!$A$8:$GZ$39,MATCH(HV$21,Input!$A$6:$GZ$6,0),FALSE),0)*IF(HV$19&gt;=MAX($GP$19:HU$19),MIN((HV$19-MAX($GP$19:HU$19)),(HV$19-HU$19)),0)+IF($E61=HV$22,VLOOKUP($C61,Input!$A$8:$GZ$39,MATCH(HV$21,Input!$A$6:$GZ$6,0),FALSE),0)*IF(HV$18&gt;=MAX($GP$18:HU$18),MIN((HV$18-MAX($GP$18:HU$18)),(HV$18-HU$18)),0)</f>
        <v>0</v>
      </c>
      <c r="HW61" s="1">
        <f>+IF($E61=HW$22,VLOOKUP($C61,Input!$A$8:$GZ$39,MATCH(HW$21,Input!$A$6:$GZ$6,0),FALSE),0)*IF(HW$19&gt;=MAX($GP$19:HV$19),MIN((HW$19-MAX($GP$19:HV$19)),(HW$19-HV$19)),0)+IF($E61=HW$22,VLOOKUP($C61,Input!$A$8:$GZ$39,MATCH(HW$21,Input!$A$6:$GZ$6,0),FALSE),0)*IF(HW$18&gt;=MAX($GP$18:HV$18),MIN((HW$18-MAX($GP$18:HV$18)),(HW$18-HV$18)),0)</f>
        <v>0</v>
      </c>
      <c r="HX61" s="1">
        <f>+IF($E61=HX$22,VLOOKUP($C61,Input!$A$8:$GZ$39,MATCH(HX$21,Input!$A$6:$GZ$6,0),FALSE),0)*IF(HX$19&gt;=MAX($GP$19:HW$19),MIN((HX$19-MAX($GP$19:HW$19)),(HX$19-HW$19)),0)+IF($E61=HX$22,VLOOKUP($C61,Input!$A$8:$GZ$39,MATCH(HX$21,Input!$A$6:$GZ$6,0),FALSE),0)*IF(HX$18&gt;=MAX($GP$18:HW$18),MIN((HX$18-MAX($GP$18:HW$18)),(HX$18-HW$18)),0)</f>
        <v>0</v>
      </c>
      <c r="HY61" s="1">
        <f>+IF($E61=HY$22,VLOOKUP($C61,Input!$A$8:$GZ$39,MATCH(HY$21,Input!$A$6:$GZ$6,0),FALSE),0)*IF(HY$19&gt;=MAX($GP$19:HX$19),MIN((HY$19-MAX($GP$19:HX$19)),(HY$19-HX$19)),0)+IF($E61=HY$22,VLOOKUP($C61,Input!$A$8:$GZ$39,MATCH(HY$21,Input!$A$6:$GZ$6,0),FALSE),0)*IF(HY$18&gt;=MAX($GP$18:HX$18),MIN((HY$18-MAX($GP$18:HX$18)),(HY$18-HX$18)),0)</f>
        <v>0</v>
      </c>
      <c r="HZ61" s="42"/>
      <c r="IA61" t="str">
        <f>VLOOKUP($C61,Input!$A$8:$IA$39,MATCH(IA$21,Input!$A$6:$IA$6,0),FALSE)</f>
        <v>NA</v>
      </c>
      <c r="IB61" s="132">
        <f>IF((VLOOKUP($C61,Input!$A$8:$IA$39,MATCH(IB$21,Input!$A$6:$IA$6,0),FALSE))="Y",$D61/VLOOKUP($C61,Input!$A$8:$IA$39,MATCH(IC$21,Input!$A$6:$IA$6,0),FALSE),0)</f>
        <v>0</v>
      </c>
      <c r="IC61" s="132">
        <f>IF((VLOOKUP($C61,Input!$A$8:$IA$39,MATCH(IB$21,Input!$A$6:$IA$6,0),FALSE))="Y",0,IF((VLOOKUP($C61,Input!$A$8:$IA$39,MATCH(IC$21,Input!$A$6:$IA$6,0),FALSE))&gt;0,$D61/VLOOKUP($C61,Input!$A$8:$IA$39,MATCH(IC$21,Input!$A$6:$IA$6,0),FALSE),0))</f>
        <v>0</v>
      </c>
      <c r="ID61" s="1">
        <f>+IF($E61=ID$22,VLOOKUP($C61,Input!$A$8:$IA$39,MATCH(ID$21,Input!$A$6:$IA$6,0),FALSE),0)*IF(ID$19&gt;=MAX($IC$19:IC$19),MIN((ID$19-MAX($IC$19:IC$19)),(ID$19-IC$19)),0)+IF($E61=ID$22,VLOOKUP($C61,Input!$A$8:$IA$39,MATCH(ID$21,Input!$A$6:$IA$6,0),FALSE),0)*IF(ID$18&gt;=MAX($IC$18:IC$18),MIN((ID$18-MAX($IC$18:IC$18)),(ID$18-IC$18)),0)</f>
        <v>0</v>
      </c>
      <c r="IE61" s="1">
        <f>+IF($E61=IE$22,VLOOKUP($C61,Input!$A$8:$IA$39,MATCH(IE$21,Input!$A$6:$IA$6,0),FALSE),0)*IF(IE$19&gt;=MAX($IC$19:ID$19),MIN((IE$19-MAX($IC$19:ID$19)),(IE$19-ID$19)),0)+IF($E61=IE$22,VLOOKUP($C61,Input!$A$8:$IA$39,MATCH(IE$21,Input!$A$6:$IA$6,0),FALSE),0)*IF(IE$18&gt;=MAX($IC$18:ID$18),MIN((IE$18-MAX($IC$18:ID$18)),(IE$18-ID$18)),0)</f>
        <v>0</v>
      </c>
      <c r="IF61" s="1">
        <f>+IF($E61=IF$22,VLOOKUP($C61,Input!$A$8:$IA$39,MATCH(IF$21,Input!$A$6:$IA$6,0),FALSE),0)*IF(IF$19&gt;=MAX($IC$19:IE$19),MIN((IF$19-MAX($IC$19:IE$19)),(IF$19-IE$19)),0)+IF($E61=IF$22,VLOOKUP($C61,Input!$A$8:$IA$39,MATCH(IF$21,Input!$A$6:$IA$6,0),FALSE),0)*IF(IF$18&gt;=MAX($IC$18:IE$18),MIN((IF$18-MAX($IC$18:IE$18)),(IF$18-IE$18)),0)</f>
        <v>0</v>
      </c>
      <c r="IG61" s="1">
        <f>+IF($E61=IG$22,VLOOKUP($C61,Input!$A$8:$IA$39,MATCH(IG$21,Input!$A$6:$IA$6,0),FALSE),0)*IF(IG$19&gt;=MAX($IC$19:IF$19),MIN((IG$19-MAX($IC$19:IF$19)),(IG$19-IF$19)),0)+IF($E61=IG$22,VLOOKUP($C61,Input!$A$8:$IA$39,MATCH(IG$21,Input!$A$6:$IA$6,0),FALSE),0)*IF(IG$18&gt;=MAX($IC$18:IF$18),MIN((IG$18-MAX($IC$18:IF$18)),(IG$18-IF$18)),0)</f>
        <v>0</v>
      </c>
      <c r="IH61" s="1">
        <f>+IF($E61=IH$22,VLOOKUP($C61,Input!$A$8:$IA$39,MATCH(IH$21,Input!$A$6:$IA$6,0),FALSE),0)*IF(IH$19&gt;=MAX($IC$19:IG$19),MIN((IH$19-MAX($IC$19:IG$19)),(IH$19-IG$19)),0)+IF($E61=IH$22,VLOOKUP($C61,Input!$A$8:$IA$39,MATCH(IH$21,Input!$A$6:$IA$6,0),FALSE),0)*IF(IH$18&gt;=MAX($IC$18:IG$18),MIN((IH$18-MAX($IC$18:IG$18)),(IH$18-IG$18)),0)</f>
        <v>0</v>
      </c>
      <c r="II61" s="1">
        <f>+IF($E61=II$22,VLOOKUP($C61,Input!$A$8:$IA$39,MATCH(II$21,Input!$A$6:$IA$6,0),FALSE),0)*IF(II$19&gt;=MAX($IC$19:IH$19),MIN((II$19-MAX($IC$19:IH$19)),(II$19-IH$19)),0)+IF($E61=II$22,VLOOKUP($C61,Input!$A$8:$IA$39,MATCH(II$21,Input!$A$6:$IA$6,0),FALSE),0)*IF(II$18&gt;=MAX($IC$18:IH$18),MIN((II$18-MAX($IC$18:IH$18)),(II$18-IH$18)),0)</f>
        <v>0</v>
      </c>
      <c r="IJ61" s="1">
        <f>+IF($E61=IJ$22,VLOOKUP($C61,Input!$A$8:$IA$39,MATCH(IJ$21,Input!$A$6:$IA$6,0),FALSE),0)*IF(IJ$19&gt;=MAX($IC$19:II$19),MIN((IJ$19-MAX($IC$19:II$19)),(IJ$19-II$19)),0)+IF($E61=IJ$22,VLOOKUP($C61,Input!$A$8:$IA$39,MATCH(IJ$21,Input!$A$6:$IA$6,0),FALSE),0)*IF(IJ$18&gt;=MAX($IC$18:II$18),MIN((IJ$18-MAX($IC$18:II$18)),(IJ$18-II$18)),0)</f>
        <v>0</v>
      </c>
      <c r="IK61" s="1">
        <f>+IF($E61=IK$22,VLOOKUP($C61,Input!$A$8:$IA$39,MATCH(IK$21,Input!$A$6:$IA$6,0),FALSE),0)*IF(IK$19&gt;=MAX($IC$19:IJ$19),MIN((IK$19-MAX($IC$19:IJ$19)),(IK$19-IJ$19)),0)+IF($E61=IK$22,VLOOKUP($C61,Input!$A$8:$IA$39,MATCH(IK$21,Input!$A$6:$IA$6,0),FALSE),0)*IF(IK$18&gt;=MAX($IC$18:IJ$18),MIN((IK$18-MAX($IC$18:IJ$18)),(IK$18-IJ$18)),0)</f>
        <v>0</v>
      </c>
      <c r="IL61" s="1">
        <f>+IF($E61=IL$22,VLOOKUP($C61,Input!$A$8:$IA$39,MATCH(IL$21,Input!$A$6:$IA$6,0),FALSE),0)*IF(IL$19&gt;=MAX($IC$19:IK$19),MIN((IL$19-MAX($IC$19:IK$19)),(IL$19-IK$19)),0)+IF($E61=IL$22,VLOOKUP($C61,Input!$A$8:$IA$39,MATCH(IL$21,Input!$A$6:$IA$6,0),FALSE),0)*IF(IL$18&gt;=MAX($IC$18:IK$18),MIN((IL$18-MAX($IC$18:IK$18)),(IL$18-IK$18)),0)</f>
        <v>0</v>
      </c>
      <c r="IM61" s="1">
        <f>+IF($E61=IM$22,VLOOKUP($C61,Input!$A$8:$IA$39,MATCH(IM$21,Input!$A$6:$IA$6,0),FALSE),0)*IF(IM$19&gt;=MAX($IC$19:IL$19),MIN((IM$19-MAX($IC$19:IL$19)),(IM$19-IL$19)),0)+IF($E61=IM$22,VLOOKUP($C61,Input!$A$8:$IA$39,MATCH(IM$21,Input!$A$6:$IA$6,0),FALSE),0)*IF(IM$18&gt;=MAX($IC$18:IL$18),MIN((IM$18-MAX($IC$18:IL$18)),(IM$18-IL$18)),0)</f>
        <v>0</v>
      </c>
      <c r="IN61" s="1">
        <f>+IF($E61=IN$22,VLOOKUP($C61,Input!$A$8:$IA$39,MATCH(IN$21,Input!$A$6:$IA$6,0),FALSE),0)*IF(IN$19&gt;=MAX($IC$19:IM$19),MIN((IN$19-MAX($IC$19:IM$19)),(IN$19-IM$19)),0)+IF($E61=IN$22,VLOOKUP($C61,Input!$A$8:$IA$39,MATCH(IN$21,Input!$A$6:$IA$6,0),FALSE),0)*IF(IN$18&gt;=MAX($IC$18:IM$18),MIN((IN$18-MAX($IC$18:IM$18)),(IN$18-IM$18)),0)</f>
        <v>0</v>
      </c>
      <c r="IO61" s="1">
        <f>+IF($E61=IO$22,VLOOKUP($C61,Input!$A$8:$IA$39,MATCH(IO$21,Input!$A$6:$IA$6,0),FALSE),0)*IF(IO$19&gt;=MAX($IC$19:IN$19),MIN((IO$19-MAX($IC$19:IN$19)),(IO$19-IN$19)),0)+IF($E61=IO$22,VLOOKUP($C61,Input!$A$8:$IA$39,MATCH(IO$21,Input!$A$6:$IA$6,0),FALSE),0)*IF(IO$18&gt;=MAX($IC$18:IN$18),MIN((IO$18-MAX($IC$18:IN$18)),(IO$18-IN$18)),0)</f>
        <v>0</v>
      </c>
      <c r="IP61" s="1">
        <f>+IF($E61=IP$22,VLOOKUP($C61,Input!$A$8:$IA$39,MATCH(IP$21,Input!$A$6:$IA$6,0),FALSE),0)*IF(IP$19&gt;=MAX($IC$19:IO$19),MIN((IP$19-MAX($IC$19:IO$19)),(IP$19-IO$19)),0)+IF($E61=IP$22,VLOOKUP($C61,Input!$A$8:$IA$39,MATCH(IP$21,Input!$A$6:$IA$6,0),FALSE),0)*IF(IP$18&gt;=MAX($IC$18:IO$18),MIN((IP$18-MAX($IC$18:IO$18)),(IP$18-IO$18)),0)</f>
        <v>0</v>
      </c>
      <c r="IQ61" s="1">
        <f>+IF($E61=IQ$22,VLOOKUP($C61,Input!$A$8:$IA$39,MATCH(IQ$21,Input!$A$6:$IA$6,0),FALSE),0)*IF(IQ$19&gt;=MAX($IC$19:IP$19),MIN((IQ$19-MAX($IC$19:IP$19)),(IQ$19-IP$19)),0)+IF($E61=IQ$22,VLOOKUP($C61,Input!$A$8:$IA$39,MATCH(IQ$21,Input!$A$6:$IA$6,0),FALSE),0)*IF(IQ$18&gt;=MAX($IC$18:IP$18),MIN((IQ$18-MAX($IC$18:IP$18)),(IQ$18-IP$18)),0)</f>
        <v>0</v>
      </c>
      <c r="IR61" s="1">
        <f>+IF($E61=IR$22,VLOOKUP($C61,Input!$A$8:$IA$39,MATCH(IR$21,Input!$A$6:$IA$6,0),FALSE),0)*IF(IR$19&gt;=MAX($IC$19:IQ$19),MIN((IR$19-MAX($IC$19:IQ$19)),(IR$19-IQ$19)),0)+IF($E61=IR$22,VLOOKUP($C61,Input!$A$8:$IA$39,MATCH(IR$21,Input!$A$6:$IA$6,0),FALSE),0)*IF(IR$18&gt;=MAX($IC$18:IQ$18),MIN((IR$18-MAX($IC$18:IQ$18)),(IR$18-IQ$18)),0)</f>
        <v>0</v>
      </c>
      <c r="IS61" s="1">
        <f>+IF($E61=IS$22,VLOOKUP($C61,Input!$A$8:$IA$39,MATCH(IS$21,Input!$A$6:$IA$6,0),FALSE),0)*IF(IS$19&gt;=MAX($IC$19:IR$19),MIN((IS$19-MAX($IC$19:IR$19)),(IS$19-IR$19)),0)+IF($E61=IS$22,VLOOKUP($C61,Input!$A$8:$IA$39,MATCH(IS$21,Input!$A$6:$IA$6,0),FALSE),0)*IF(IS$18&gt;=MAX($IC$18:IR$18),MIN((IS$18-MAX($IC$18:IR$18)),(IS$18-IR$18)),0)</f>
        <v>0</v>
      </c>
      <c r="IT61" s="1">
        <f>+IF($E61=IT$22,VLOOKUP($C61,Input!$A$8:$IA$39,MATCH(IT$21,Input!$A$6:$IA$6,0),FALSE),0)*IF(IT$19&gt;=MAX($IC$19:IS$19),MIN((IT$19-MAX($IC$19:IS$19)),(IT$19-IS$19)),0)+IF($E61=IT$22,VLOOKUP($C61,Input!$A$8:$IA$39,MATCH(IT$21,Input!$A$6:$IA$6,0),FALSE),0)*IF(IT$18&gt;=MAX($IC$18:IS$18),MIN((IT$18-MAX($IC$18:IS$18)),(IT$18-IS$18)),0)</f>
        <v>0</v>
      </c>
      <c r="IU61" s="1">
        <f>+IF($E61=IU$22,VLOOKUP($C61,Input!$A$8:$IA$39,MATCH(IU$21,Input!$A$6:$IA$6,0),FALSE),0)*IF(IU$19&gt;=MAX($IC$19:IT$19),MIN((IU$19-MAX($IC$19:IT$19)),(IU$19-IT$19)),0)+IF($E61=IU$22,VLOOKUP($C61,Input!$A$8:$IA$39,MATCH(IU$21,Input!$A$6:$IA$6,0),FALSE),0)*IF(IU$18&gt;=MAX($IC$18:IT$18),MIN((IU$18-MAX($IC$18:IT$18)),(IU$18-IT$18)),0)</f>
        <v>0</v>
      </c>
      <c r="IV61" s="1">
        <f>+IF($E61=IV$22,VLOOKUP($C61,Input!$A$8:$IA$39,MATCH(IV$21,Input!$A$6:$IA$6,0),FALSE),0)*IF(IV$19&gt;=MAX($IC$19:IU$19),MIN((IV$19-MAX($IC$19:IU$19)),(IV$19-IU$19)),0)+IF($E61=IV$22,VLOOKUP($C61,Input!$A$8:$IA$39,MATCH(IV$21,Input!$A$6:$IA$6,0),FALSE),0)*IF(IV$18&gt;=MAX($IC$18:IU$18),MIN((IV$18-MAX($IC$18:IU$18)),(IV$18-IU$18)),0)</f>
        <v>0</v>
      </c>
      <c r="IW61" s="1">
        <f>+IF($E61=IW$22,VLOOKUP($C61,Input!$A$8:$IA$39,MATCH(IW$21,Input!$A$6:$IA$6,0),FALSE),0)*IF(IW$19&gt;=MAX($IC$19:IV$19),MIN((IW$19-MAX($IC$19:IV$19)),(IW$19-IV$19)),0)+IF($E61=IW$22,VLOOKUP($C61,Input!$A$8:$IA$39,MATCH(IW$21,Input!$A$6:$IA$6,0),FALSE),0)*IF(IW$18&gt;=MAX($IC$18:IV$18),MIN((IW$18-MAX($IC$18:IV$18)),(IW$18-IV$18)),0)</f>
        <v>0</v>
      </c>
      <c r="IX61" s="1">
        <f>+IF($E61=IX$22,VLOOKUP($C61,Input!$A$8:$IA$39,MATCH(IX$21,Input!$A$6:$IA$6,0),FALSE),0)*IF(IX$19&gt;=MAX($IC$19:IW$19),MIN((IX$19-MAX($IC$19:IW$19)),(IX$19-IW$19)),0)+IF($E61=IX$22,VLOOKUP($C61,Input!$A$8:$IA$39,MATCH(IX$21,Input!$A$6:$IA$6,0),FALSE),0)*IF(IX$18&gt;=MAX($IC$18:IW$18),MIN((IX$18-MAX($IC$18:IW$18)),(IX$18-IW$18)),0)</f>
        <v>0</v>
      </c>
      <c r="IY61" s="1">
        <f>+IF($E61=IY$22,VLOOKUP($C61,Input!$A$8:$IA$39,MATCH(IY$21,Input!$A$6:$IA$6,0),FALSE),0)*IF(IY$19&gt;=MAX($IC$19:IX$19),MIN((IY$19-MAX($IC$19:IX$19)),(IY$19-IX$19)),0)+IF($E61=IY$22,VLOOKUP($C61,Input!$A$8:$IA$39,MATCH(IY$21,Input!$A$6:$IA$6,0),FALSE),0)*IF(IY$18&gt;=MAX($IC$18:IX$18),MIN((IY$18-MAX($IC$18:IX$18)),(IY$18-IX$18)),0)</f>
        <v>0</v>
      </c>
      <c r="IZ61" s="1">
        <f>+IF($E61=IZ$22,VLOOKUP($C61,Input!$A$8:$IA$39,MATCH(IZ$21,Input!$A$6:$IA$6,0),FALSE),0)*IF(IZ$19&gt;=MAX($IC$19:IY$19),MIN((IZ$19-MAX($IC$19:IY$19)),(IZ$19-IY$19)),0)+IF($E61=IZ$22,VLOOKUP($C61,Input!$A$8:$IA$39,MATCH(IZ$21,Input!$A$6:$IA$6,0),FALSE),0)*IF(IZ$18&gt;=MAX($IC$18:IY$18),MIN((IZ$18-MAX($IC$18:IY$18)),(IZ$18-IY$18)),0)</f>
        <v>0</v>
      </c>
      <c r="JA61" s="1">
        <f>+IF($E61=JA$22,VLOOKUP($C61,Input!$A$8:$IA$39,MATCH(JA$21,Input!$A$6:$IA$6,0),FALSE),0)*IF(JA$19&gt;=MAX($IC$19:IZ$19),MIN((JA$19-MAX($IC$19:IZ$19)),(JA$19-IZ$19)),0)+IF($E61=JA$22,VLOOKUP($C61,Input!$A$8:$IA$39,MATCH(JA$21,Input!$A$6:$IA$6,0),FALSE),0)*IF(JA$18&gt;=MAX($IC$18:IZ$18),MIN((JA$18-MAX($IC$18:IZ$18)),(JA$18-IZ$18)),0)</f>
        <v>0</v>
      </c>
      <c r="JB61" s="1">
        <f>+IF($E61=JB$22,VLOOKUP($C61,Input!$A$8:$IA$39,MATCH(JB$21,Input!$A$6:$IA$6,0),FALSE),0)*IF(JB$19&gt;=MAX($IC$19:JA$19),MIN((JB$19-MAX($IC$19:JA$19)),(JB$19-JA$19)),0)+IF($E61=JB$22,VLOOKUP($C61,Input!$A$8:$IA$39,MATCH(JB$21,Input!$A$6:$IA$6,0),FALSE),0)*IF(JB$18&gt;=MAX($IC$18:JA$18),MIN((JB$18-MAX($IC$18:JA$18)),(JB$18-JA$18)),0)</f>
        <v>0</v>
      </c>
      <c r="JC61" s="1">
        <f>+IF($E61=JC$22,VLOOKUP($C61,Input!$A$8:$IA$39,MATCH(JC$21,Input!$A$6:$IA$6,0),FALSE),0)*IF(JC$19&gt;=MAX($IC$19:JB$19),MIN((JC$19-MAX($IC$19:JB$19)),(JC$19-JB$19)),0)+IF($E61=JC$22,VLOOKUP($C61,Input!$A$8:$IA$39,MATCH(JC$21,Input!$A$6:$IA$6,0),FALSE),0)*IF(JC$18&gt;=MAX($IC$18:JB$18),MIN((JC$18-MAX($IC$18:JB$18)),(JC$18-JB$18)),0)</f>
        <v>0</v>
      </c>
      <c r="JD61" s="1">
        <f>+IF($E61=JD$22,VLOOKUP($C61,Input!$A$8:$IA$39,MATCH(JD$21,Input!$A$6:$IA$6,0),FALSE),0)*IF(JD$19&gt;=MAX($IC$19:JC$19),MIN((JD$19-MAX($IC$19:JC$19)),(JD$19-JC$19)),0)+IF($E61=JD$22,VLOOKUP($C61,Input!$A$8:$IA$39,MATCH(JD$21,Input!$A$6:$IA$6,0),FALSE),0)*IF(JD$18&gt;=MAX($IC$18:JC$18),MIN((JD$18-MAX($IC$18:JC$18)),(JD$18-JC$18)),0)</f>
        <v>0</v>
      </c>
      <c r="JE61" s="1">
        <f>+IF($E61=JE$22,VLOOKUP($C61,Input!$A$8:$IA$39,MATCH(JE$21,Input!$A$6:$IA$6,0),FALSE),0)*IF(JE$19&gt;=MAX($IC$19:JD$19),MIN((JE$19-MAX($IC$19:JD$19)),(JE$19-JD$19)),0)+IF($E61=JE$22,VLOOKUP($C61,Input!$A$8:$IA$39,MATCH(JE$21,Input!$A$6:$IA$6,0),FALSE),0)*IF(JE$18&gt;=MAX($IC$18:JD$18),MIN((JE$18-MAX($IC$18:JD$18)),(JE$18-JD$18)),0)</f>
        <v>0</v>
      </c>
      <c r="JF61" s="1">
        <f>+IF($E61=JF$22,VLOOKUP($C61,Input!$A$8:$IA$39,MATCH(JF$21,Input!$A$6:$IA$6,0),FALSE),0)*IF(JF$19&gt;=MAX($IC$19:JE$19),MIN((JF$19-MAX($IC$19:JE$19)),(JF$19-JE$19)),0)+IF($E61=JF$22,VLOOKUP($C61,Input!$A$8:$IA$39,MATCH(JF$21,Input!$A$6:$IA$6,0),FALSE),0)*IF(JF$18&gt;=MAX($IC$18:JE$18),MIN((JF$18-MAX($IC$18:JE$18)),(JF$18-JE$18)),0)</f>
        <v>0</v>
      </c>
      <c r="JG61" s="1">
        <f>+IF($E61=JG$22,VLOOKUP($C61,Input!$A$8:$IA$39,MATCH(JG$21,Input!$A$6:$IA$6,0),FALSE),0)*IF(JG$19&gt;=MAX($IC$19:JF$19),MIN((JG$19-MAX($IC$19:JF$19)),(JG$19-JF$19)),0)+IF($E61=JG$22,VLOOKUP($C61,Input!$A$8:$IA$39,MATCH(JG$21,Input!$A$6:$IA$6,0),FALSE),0)*IF(JG$18&gt;=MAX($IC$18:JF$18),MIN((JG$18-MAX($IC$18:JF$18)),(JG$18-JF$18)),0)</f>
        <v>0</v>
      </c>
      <c r="JH61" s="1">
        <f>+IF($E61=JH$22,VLOOKUP($C61,Input!$A$8:$IA$39,MATCH(JH$21,Input!$A$6:$IA$6,0),FALSE),0)*IF(JH$19&gt;=MAX($IC$19:JG$19),MIN((JH$19-MAX($IC$19:JG$19)),(JH$19-JG$19)),0)+IF($E61=JH$22,VLOOKUP($C61,Input!$A$8:$IA$39,MATCH(JH$21,Input!$A$6:$IA$6,0),FALSE),0)*IF(JH$18&gt;=MAX($IC$18:JG$18),MIN((JH$18-MAX($IC$18:JG$18)),(JH$18-JG$18)),0)</f>
        <v>0</v>
      </c>
      <c r="JI61" s="1">
        <f>+IF($E61=JI$22,VLOOKUP($C61,Input!$A$8:$IA$39,MATCH(JI$21,Input!$A$6:$IA$6,0),FALSE),0)*IF(JI$19&gt;=MAX($IC$19:JH$19),MIN((JI$19-MAX($IC$19:JH$19)),(JI$19-JH$19)),0)+IF($E61=JI$22,VLOOKUP($C61,Input!$A$8:$IA$39,MATCH(JI$21,Input!$A$6:$IA$6,0),FALSE),0)*IF(JI$18&gt;=MAX($IC$18:JH$18),MIN((JI$18-MAX($IC$18:JH$18)),(JI$18-JH$18)),0)</f>
        <v>0</v>
      </c>
      <c r="JJ61" s="1">
        <f>+IF($E61=JJ$22,VLOOKUP($C61,Input!$A$8:$IA$39,MATCH(JJ$21,Input!$A$6:$IA$6,0),FALSE),0)*IF(JJ$19&gt;=MAX($IC$19:JI$19),MIN((JJ$19-MAX($IC$19:JI$19)),(JJ$19-JI$19)),0)+IF($E61=JJ$22,VLOOKUP($C61,Input!$A$8:$IA$39,MATCH(JJ$21,Input!$A$6:$IA$6,0),FALSE),0)*IF(JJ$18&gt;=MAX($IC$18:JI$18),MIN((JJ$18-MAX($IC$18:JI$18)),(JJ$18-JI$18)),0)</f>
        <v>0</v>
      </c>
      <c r="JK61" s="1">
        <f>+IF($E61=JK$22,VLOOKUP($C61,Input!$A$8:$IA$39,MATCH(JK$21,Input!$A$6:$IA$6,0),FALSE),0)*IF(JK$19&gt;=MAX($IC$19:JJ$19),MIN((JK$19-MAX($IC$19:JJ$19)),(JK$19-JJ$19)),0)+IF($E61=JK$22,VLOOKUP($C61,Input!$A$8:$IA$39,MATCH(JK$21,Input!$A$6:$IA$6,0),FALSE),0)*IF(JK$18&gt;=MAX($IC$18:JJ$18),MIN((JK$18-MAX($IC$18:JJ$18)),(JK$18-JJ$18)),0)</f>
        <v>0</v>
      </c>
      <c r="JL61" s="1">
        <f>+IF($E61=JL$22,VLOOKUP($C61,Input!$A$8:$IA$39,MATCH(JL$21,Input!$A$6:$IA$6,0),FALSE),0)*IF(JL$19&gt;=MAX($IC$19:JK$19),MIN((JL$19-MAX($IC$19:JK$19)),(JL$19-JK$19)),0)+IF($E61=JL$22,VLOOKUP($C61,Input!$A$8:$IA$39,MATCH(JL$21,Input!$A$6:$IA$6,0),FALSE),0)*IF(JL$18&gt;=MAX($IC$18:JK$18),MIN((JL$18-MAX($IC$18:JK$18)),(JL$18-JK$18)),0)</f>
        <v>0</v>
      </c>
      <c r="JN61" t="str">
        <f>+VLOOKUP($C61,Input!$A$8:$GZ$39,MATCH(JN$21,Input!$A$6:$GZ$6,0),FALSE)</f>
        <v>CNG Station Maint in fuel price</v>
      </c>
      <c r="JO61" s="1">
        <f>IF($E61+$I61+$D$7&lt;=JO$22,0,IF(JO$22-$D$7&gt;=$E61,VLOOKUP($C61,Input!$A$8:$GZ$39,MATCH(JO$21,Input!$A$6:$GZ$6,0),FALSE),0)*$F61/$G61)*$D61</f>
        <v>0</v>
      </c>
      <c r="JP61" s="1">
        <f>IF($E61+$I61+$D$7&lt;=JP$22,0,IF(JP$22-$D$7&gt;=$E61,VLOOKUP($C61,Input!$A$8:$GZ$39,MATCH(JP$21,Input!$A$6:$GZ$6,0),FALSE),0)*$F61/$G61)*$D61</f>
        <v>0</v>
      </c>
      <c r="JQ61" s="1">
        <f>IF($E61+$I61+$D$7&lt;=JQ$22,0,IF(JQ$22-$D$7&gt;=$E61,VLOOKUP($C61,Input!$A$8:$GZ$39,MATCH(JQ$21,Input!$A$6:$GZ$6,0),FALSE),0)*$F61/$G61)*$D61</f>
        <v>0</v>
      </c>
      <c r="JR61" s="1">
        <f>IF($E61+$I61+$D$7&lt;=JR$22,0,IF(JR$22-$D$7&gt;=$E61,VLOOKUP($C61,Input!$A$8:$GZ$39,MATCH(JR$21,Input!$A$6:$GZ$6,0),FALSE),0)*$F61/$G61)*$D61</f>
        <v>0</v>
      </c>
      <c r="JS61" s="1">
        <f>IF($E61+$I61+$D$7&lt;=JS$22,0,IF(JS$22-$D$7&gt;=$E61,VLOOKUP($C61,Input!$A$8:$GZ$39,MATCH(JS$21,Input!$A$6:$GZ$6,0),FALSE),0)*$F61/$G61)*$D61</f>
        <v>0</v>
      </c>
      <c r="JT61" s="1">
        <f>IF($E61+$I61+$D$7&lt;=JT$22,0,IF(JT$22-$D$7&gt;=$E61,VLOOKUP($C61,Input!$A$8:$GZ$39,MATCH(JT$21,Input!$A$6:$GZ$6,0),FALSE),0)*$F61/$G61)*$D61</f>
        <v>0</v>
      </c>
      <c r="JU61" s="1">
        <f>IF($E61+$I61+$D$7&lt;=JU$22,0,IF(JU$22-$D$7&gt;=$E61,VLOOKUP($C61,Input!$A$8:$GZ$39,MATCH(JU$21,Input!$A$6:$GZ$6,0),FALSE),0)*$F61/$G61)*$D61</f>
        <v>0</v>
      </c>
      <c r="JV61" s="1">
        <f>IF($E61+$I61+$D$7&lt;=JV$22,0,IF(JV$22-$D$7&gt;=$E61,VLOOKUP($C61,Input!$A$8:$GZ$39,MATCH(JV$21,Input!$A$6:$GZ$6,0),FALSE),0)*$F61/$G61)*$D61</f>
        <v>0</v>
      </c>
      <c r="JW61" s="1">
        <f>IF($E61+$I61+$D$7&lt;=JW$22,0,IF(JW$22-$D$7&gt;=$E61,VLOOKUP($C61,Input!$A$8:$GZ$39,MATCH(JW$21,Input!$A$6:$GZ$6,0),FALSE),0)*$F61/$G61)*$D61</f>
        <v>0</v>
      </c>
      <c r="JX61" s="1">
        <f>IF($E61+$I61+$D$7&lt;=JX$22,0,IF(JX$22-$D$7&gt;=$E61,VLOOKUP($C61,Input!$A$8:$GZ$39,MATCH(JX$21,Input!$A$6:$GZ$6,0),FALSE),0)*$F61/$G61)*$D61</f>
        <v>0</v>
      </c>
      <c r="JY61" s="1">
        <f>IF($E61+$I61+$D$7&lt;=JY$22,0,IF(JY$22-$D$7&gt;=$E61,VLOOKUP($C61,Input!$A$8:$GZ$39,MATCH(JY$21,Input!$A$6:$GZ$6,0),FALSE),0)*$F61/$G61)*$D61</f>
        <v>0</v>
      </c>
      <c r="JZ61" s="1">
        <f>IF($E61+$I61+$D$7&lt;=JZ$22,0,IF(JZ$22-$D$7&gt;=$E61,VLOOKUP($C61,Input!$A$8:$GZ$39,MATCH(JZ$21,Input!$A$6:$GZ$6,0),FALSE),0)*$F61/$G61)*$D61</f>
        <v>0</v>
      </c>
      <c r="KA61" s="1">
        <f>IF($E61+$I61+$D$7&lt;=KA$22,0,IF(KA$22-$D$7&gt;=$E61,VLOOKUP($C61,Input!$A$8:$GZ$39,MATCH(KA$21,Input!$A$6:$GZ$6,0),FALSE),0)*$F61/$G61)*$D61</f>
        <v>0</v>
      </c>
      <c r="KB61" s="1">
        <f>IF($E61+$I61+$D$7&lt;=KB$22,0,IF(KB$22-$D$7&gt;=$E61,VLOOKUP($C61,Input!$A$8:$GZ$39,MATCH(KB$21,Input!$A$6:$GZ$6,0),FALSE),0)*$F61/$G61)*$D61</f>
        <v>0</v>
      </c>
      <c r="KC61" s="1">
        <f>IF($E61+$I61+$D$7&lt;=KC$22,0,IF(KC$22-$D$7&gt;=$E61,VLOOKUP($C61,Input!$A$8:$GZ$39,MATCH(KC$21,Input!$A$6:$GZ$6,0),FALSE),0)*$F61/$G61)*$D61</f>
        <v>0</v>
      </c>
      <c r="KD61" s="1">
        <f>IF($E61+$I61+$D$7&lt;=KD$22,0,IF(KD$22-$D$7&gt;=$E61,VLOOKUP($C61,Input!$A$8:$GZ$39,MATCH(KD$21,Input!$A$6:$GZ$6,0),FALSE),0)*$F61/$G61)*$D61</f>
        <v>0</v>
      </c>
      <c r="KE61" s="1">
        <f>IF($E61+$I61+$D$7&lt;=KE$22,0,IF(KE$22-$D$7&gt;=$E61,VLOOKUP($C61,Input!$A$8:$GZ$39,MATCH(KE$21,Input!$A$6:$GZ$6,0),FALSE),0)*$F61/$G61)*$D61</f>
        <v>0</v>
      </c>
      <c r="KF61" s="1">
        <f>IF($E61+$I61+$D$7&lt;=KF$22,0,IF(KF$22-$D$7&gt;=$E61,VLOOKUP($C61,Input!$A$8:$GZ$39,MATCH(KF$21,Input!$A$6:$GZ$6,0),FALSE),0)*$F61/$G61)*$D61</f>
        <v>0</v>
      </c>
      <c r="KG61" s="1">
        <f>IF($E61+$I61+$D$7&lt;=KG$22,0,IF(KG$22-$D$7&gt;=$E61,VLOOKUP($C61,Input!$A$8:$GZ$39,MATCH(KG$21,Input!$A$6:$GZ$6,0),FALSE),0)*$F61/$G61)*$D61</f>
        <v>0</v>
      </c>
      <c r="KH61" s="1">
        <f>IF($E61+$I61+$D$7&lt;=KH$22,0,IF(KH$22-$D$7&gt;=$E61,VLOOKUP($C61,Input!$A$8:$GZ$39,MATCH(KH$21,Input!$A$6:$GZ$6,0),FALSE),0)*$F61/$G61)*$D61</f>
        <v>0</v>
      </c>
      <c r="KI61" s="1">
        <f>IF($E61+$I61+$D$7&lt;=KI$22,0,IF(KI$22-$D$7&gt;=$E61,VLOOKUP($C61,Input!$A$8:$GZ$39,MATCH(KI$21,Input!$A$6:$GZ$6,0),FALSE),0)*$F61/$G61)*$D61</f>
        <v>0</v>
      </c>
      <c r="KJ61" s="1">
        <f>IF($E61+$I61+$D$7&lt;=KJ$22,0,IF(KJ$22-$D$7&gt;=$E61,VLOOKUP($C61,Input!$A$8:$GZ$39,MATCH(KJ$21,Input!$A$6:$GZ$6,0),FALSE),0)*$F61/$G61)*$D61</f>
        <v>0</v>
      </c>
      <c r="KK61" s="1">
        <f>IF($E61+$I61+$D$7&lt;=KK$22,0,IF(KK$22-$D$7&gt;=$E61,VLOOKUP($C61,Input!$A$8:$GZ$39,MATCH(KK$21,Input!$A$6:$GZ$6,0),FALSE),0)*$F61/$G61)*$D61</f>
        <v>0</v>
      </c>
      <c r="KL61" s="1">
        <f>IF($E61+$I61+$D$7&lt;=KL$22,0,IF(KL$22-$D$7&gt;=$E61,VLOOKUP($C61,Input!$A$8:$GZ$39,MATCH(KL$21,Input!$A$6:$GZ$6,0),FALSE),0)*$F61/$G61)*$D61</f>
        <v>0</v>
      </c>
      <c r="KM61" s="1">
        <f>IF($E61+$I61+$D$7&lt;=KM$22,0,IF(KM$22-$D$7&gt;=$E61,VLOOKUP($C61,Input!$A$8:$GZ$39,MATCH(KM$21,Input!$A$6:$GZ$6,0),FALSE),0)*$F61/$G61)*$D61</f>
        <v>0</v>
      </c>
      <c r="KN61" s="1">
        <f>IF($E61+$I61+$D$7&lt;=KN$22,0,IF(KN$22-$D$7&gt;=$E61,VLOOKUP($C61,Input!$A$8:$GZ$39,MATCH(KN$21,Input!$A$6:$GZ$6,0),FALSE),0)*$F61/$G61)*$D61</f>
        <v>0</v>
      </c>
      <c r="KO61" s="1">
        <f>IF($E61+$I61+$D$7&lt;=KO$22,0,IF(KO$22-$D$7&gt;=$E61,VLOOKUP($C61,Input!$A$8:$GZ$39,MATCH(KO$21,Input!$A$6:$GZ$6,0),FALSE),0)*$F61/$G61)*$D61</f>
        <v>0</v>
      </c>
      <c r="KP61" s="1">
        <f>IF($E61+$I61+$D$7&lt;=KP$22,0,IF(KP$22-$D$7&gt;=$E61,VLOOKUP($C61,Input!$A$8:$GZ$39,MATCH(KP$21,Input!$A$6:$GZ$6,0),FALSE),0)*$F61/$G61)*$D61</f>
        <v>0</v>
      </c>
      <c r="KQ61" s="1">
        <f>IF($E61+$I61+$D$7&lt;=KQ$22,0,IF(KQ$22-$D$7&gt;=$E61,VLOOKUP($C61,Input!$A$8:$GZ$39,MATCH(KQ$21,Input!$A$6:$GZ$6,0),FALSE),0)*$F61/$G61)*$D61</f>
        <v>0</v>
      </c>
      <c r="KR61" s="1">
        <f>IF($E61+$I61+$D$7&lt;=KR$22,0,IF(KR$22-$D$7&gt;=$E61,VLOOKUP($C61,Input!$A$8:$GZ$39,MATCH(KR$21,Input!$A$6:$GZ$6,0),FALSE),0)*$F61/$G61)*$D61</f>
        <v>0</v>
      </c>
      <c r="KS61" s="1">
        <f>IF($E61+$I61+$D$7&lt;=KS$22,0,IF(KS$22-$D$7&gt;=$E61,VLOOKUP($C61,Input!$A$8:$GZ$39,MATCH(KS$21,Input!$A$6:$GZ$6,0),FALSE),0)*$F61/$G61)*$D61</f>
        <v>0</v>
      </c>
      <c r="KT61" s="1">
        <f>IF($E61+$I61+$D$7&lt;=KT$22,0,IF(KT$22-$D$7&gt;=$E61,VLOOKUP($C61,Input!$A$8:$GZ$39,MATCH(KT$21,Input!$A$6:$GZ$6,0),FALSE),0)*$F61/$G61)*$D61</f>
        <v>0</v>
      </c>
      <c r="KU61" s="1">
        <f>IF($E61+$I61+$D$7&lt;=KU$22,0,IF(KU$22-$D$7&gt;=$E61,VLOOKUP($C61,Input!$A$8:$GZ$39,MATCH(KU$21,Input!$A$6:$GZ$6,0),FALSE),0)*$F61/$G61)*$D61</f>
        <v>0</v>
      </c>
      <c r="KV61" s="1">
        <f>IF($E61+$I61+$D$7&lt;=KV$22,0,IF(KV$22-$D$7&gt;=$E61,VLOOKUP($C61,Input!$A$8:$GZ$39,MATCH(KV$21,Input!$A$6:$GZ$6,0),FALSE),0)*$F61/$G61)*$D61</f>
        <v>0</v>
      </c>
      <c r="KW61" s="1">
        <f>IF($E61+$I61+$D$7&lt;=KW$22,0,IF(KW$22-$D$7&gt;=$E61,VLOOKUP($C61,Input!$A$8:$GZ$39,MATCH(KW$21,Input!$A$6:$GZ$6,0),FALSE),0)*$F61/$G61)*$D61</f>
        <v>0</v>
      </c>
      <c r="KY61" t="str">
        <f>VLOOKUP($C61,Input!$A$8:$HV$39,MATCH(KY$21,Input!$A$6:$HV$6,0),FALSE)</f>
        <v xml:space="preserve">CNG (compressed and at pump, including station maintenance) </v>
      </c>
      <c r="KZ61" s="1">
        <f>IF($E61+$I61+$D$7&lt;=KZ$22,0,IF(KZ$22-$D$7&gt;=$E61,VLOOKUP($C61,Input!$A$8:$HV$39,MATCH(KZ$21,Input!$A$6:$HV$6,0),FALSE)/$G61*$F61,0))*$D61</f>
        <v>0</v>
      </c>
      <c r="LA61" s="1">
        <f>IF($E61+$I61+$D$7&lt;=LA$22,0,IF(LA$22-$D$7&gt;=$E61,VLOOKUP($C61,Input!$A$8:$HV$39,MATCH(LA$21,Input!$A$6:$HV$6,0),FALSE)/$G61*$F61,0))*$D61</f>
        <v>0</v>
      </c>
      <c r="LB61" s="1">
        <f>IF($E61+$I61+$D$7&lt;=LB$22,0,IF(LB$22-$D$7&gt;=$E61,VLOOKUP($C61,Input!$A$8:$HV$39,MATCH(LB$21,Input!$A$6:$HV$6,0),FALSE)/$G61*$F61,0))*$D61</f>
        <v>0</v>
      </c>
      <c r="LC61" s="1">
        <f>IF($E61+$I61+$D$7&lt;=LC$22,0,IF(LC$22-$D$7&gt;=$E61,VLOOKUP($C61,Input!$A$8:$HV$39,MATCH(LC$21,Input!$A$6:$HV$6,0),FALSE)/$G61*$F61,0))*$D61</f>
        <v>0</v>
      </c>
      <c r="LD61" s="1">
        <f>IF($E61+$I61+$D$7&lt;=LD$22,0,IF(LD$22-$D$7&gt;=$E61,VLOOKUP($C61,Input!$A$8:$HV$39,MATCH(LD$21,Input!$A$6:$HV$6,0),FALSE)/$G61*$F61,0))*$D61</f>
        <v>0</v>
      </c>
      <c r="LE61" s="1">
        <f>IF($E61+$I61+$D$7&lt;=LE$22,0,IF(LE$22-$D$7&gt;=$E61,VLOOKUP($C61,Input!$A$8:$HV$39,MATCH(LE$21,Input!$A$6:$HV$6,0),FALSE)/$G61*$F61,0))*$D61</f>
        <v>0</v>
      </c>
      <c r="LF61" s="1">
        <f>IF($E61+$I61+$D$7&lt;=LF$22,0,IF(LF$22-$D$7&gt;=$E61,VLOOKUP($C61,Input!$A$8:$HV$39,MATCH(LF$21,Input!$A$6:$HV$6,0),FALSE)/$G61*$F61,0))*$D61</f>
        <v>0</v>
      </c>
      <c r="LG61" s="1">
        <f>IF($E61+$I61+$D$7&lt;=LG$22,0,IF(LG$22-$D$7&gt;=$E61,VLOOKUP($C61,Input!$A$8:$HV$39,MATCH(LG$21,Input!$A$6:$HV$6,0),FALSE)/$G61*$F61,0))*$D61</f>
        <v>0</v>
      </c>
      <c r="LH61" s="1">
        <f>IF($E61+$I61+$D$7&lt;=LH$22,0,IF(LH$22-$D$7&gt;=$E61,VLOOKUP($C61,Input!$A$8:$HV$39,MATCH(LH$21,Input!$A$6:$HV$6,0),FALSE)/$G61*$F61,0))*$D61</f>
        <v>0</v>
      </c>
      <c r="LI61" s="1">
        <f>IF($E61+$I61+$D$7&lt;=LI$22,0,IF(LI$22-$D$7&gt;=$E61,VLOOKUP($C61,Input!$A$8:$HV$39,MATCH(LI$21,Input!$A$6:$HV$6,0),FALSE)/$G61*$F61,0))*$D61</f>
        <v>0</v>
      </c>
      <c r="LJ61" s="1">
        <f>IF($E61+$I61+$D$7&lt;=LJ$22,0,IF(LJ$22-$D$7&gt;=$E61,VLOOKUP($C61,Input!$A$8:$HV$39,MATCH(LJ$21,Input!$A$6:$HV$6,0),FALSE)/$G61*$F61,0))*$D61</f>
        <v>0</v>
      </c>
      <c r="LK61" s="1">
        <f>IF($E61+$I61+$D$7&lt;=LK$22,0,IF(LK$22-$D$7&gt;=$E61,VLOOKUP($C61,Input!$A$8:$HV$39,MATCH(LK$21,Input!$A$6:$HV$6,0),FALSE)/$G61*$F61,0))*$D61</f>
        <v>0</v>
      </c>
      <c r="LL61" s="1">
        <f>IF($E61+$I61+$D$7&lt;=LL$22,0,IF(LL$22-$D$7&gt;=$E61,VLOOKUP($C61,Input!$A$8:$HV$39,MATCH(LL$21,Input!$A$6:$HV$6,0),FALSE)/$G61*$F61,0))*$D61</f>
        <v>0</v>
      </c>
      <c r="LM61" s="1">
        <f>IF($E61+$I61+$D$7&lt;=LM$22,0,IF(LM$22-$D$7&gt;=$E61,VLOOKUP($C61,Input!$A$8:$HV$39,MATCH(LM$21,Input!$A$6:$HV$6,0),FALSE)/$G61*$F61,0))*$D61</f>
        <v>0</v>
      </c>
      <c r="LN61" s="1">
        <f>IF($E61+$I61+$D$7&lt;=LN$22,0,IF(LN$22-$D$7&gt;=$E61,VLOOKUP($C61,Input!$A$8:$HV$39,MATCH(LN$21,Input!$A$6:$HV$6,0),FALSE)/$G61*$F61,0))*$D61</f>
        <v>0</v>
      </c>
      <c r="LO61" s="1">
        <f>IF($E61+$I61+$D$7&lt;=LO$22,0,IF(LO$22-$D$7&gt;=$E61,VLOOKUP($C61,Input!$A$8:$HV$39,MATCH(LO$21,Input!$A$6:$HV$6,0),FALSE)/$G61*$F61,0))*$D61</f>
        <v>0</v>
      </c>
      <c r="LP61" s="1">
        <f>IF($E61+$I61+$D$7&lt;=LP$22,0,IF(LP$22-$D$7&gt;=$E61,VLOOKUP($C61,Input!$A$8:$HV$39,MATCH(LP$21,Input!$A$6:$HV$6,0),FALSE)/$G61*$F61,0))*$D61</f>
        <v>0</v>
      </c>
      <c r="LQ61" s="1">
        <f>IF($E61+$I61+$D$7&lt;=LQ$22,0,IF(LQ$22-$D$7&gt;=$E61,VLOOKUP($C61,Input!$A$8:$HV$39,MATCH(LQ$21,Input!$A$6:$HV$6,0),FALSE)/$G61*$F61,0))*$D61</f>
        <v>0</v>
      </c>
      <c r="LR61" s="1">
        <f>IF($E61+$I61+$D$7&lt;=LR$22,0,IF(LR$22-$D$7&gt;=$E61,VLOOKUP($C61,Input!$A$8:$HV$39,MATCH(LR$21,Input!$A$6:$HV$6,0),FALSE)/$G61*$F61,0))*$D61</f>
        <v>0</v>
      </c>
      <c r="LS61" s="1">
        <f>IF($E61+$I61+$D$7&lt;=LS$22,0,IF(LS$22-$D$7&gt;=$E61,VLOOKUP($C61,Input!$A$8:$HV$39,MATCH(LS$21,Input!$A$6:$HV$6,0),FALSE)/$G61*$F61,0))*$D61</f>
        <v>0</v>
      </c>
      <c r="LT61" s="1">
        <f>IF($E61+$I61+$D$7&lt;=LT$22,0,IF(LT$22-$D$7&gt;=$E61,VLOOKUP($C61,Input!$A$8:$HV$39,MATCH(LT$21,Input!$A$6:$HV$6,0),FALSE)/$G61*$F61,0))*$D61</f>
        <v>0</v>
      </c>
      <c r="LU61" s="1">
        <f>IF($E61+$I61+$D$7&lt;=LU$22,0,IF(LU$22-$D$7&gt;=$E61,VLOOKUP($C61,Input!$A$8:$HV$39,MATCH(LU$21,Input!$A$6:$HV$6,0),FALSE)/$G61*$F61,0))*$D61</f>
        <v>0</v>
      </c>
      <c r="LV61" s="1">
        <f>IF($E61+$I61+$D$7&lt;=LV$22,0,IF(LV$22-$D$7&gt;=$E61,VLOOKUP($C61,Input!$A$8:$HV$39,MATCH(LV$21,Input!$A$6:$HV$6,0),FALSE)/$G61*$F61,0))*$D61</f>
        <v>0</v>
      </c>
      <c r="LW61" s="1">
        <f>IF($E61+$I61+$D$7&lt;=LW$22,0,IF(LW$22-$D$7&gt;=$E61,VLOOKUP($C61,Input!$A$8:$HV$39,MATCH(LW$21,Input!$A$6:$HV$6,0),FALSE)/$G61*$F61,0))*$D61</f>
        <v>0</v>
      </c>
      <c r="LX61" s="1">
        <f>IF($E61+$I61+$D$7&lt;=LX$22,0,IF(LX$22-$D$7&gt;=$E61,VLOOKUP($C61,Input!$A$8:$HV$39,MATCH(LX$21,Input!$A$6:$HV$6,0),FALSE)/$G61*$F61,0))*$D61</f>
        <v>0</v>
      </c>
      <c r="LY61" s="1">
        <f>IF($E61+$I61+$D$7&lt;=LY$22,0,IF(LY$22-$D$7&gt;=$E61,VLOOKUP($C61,Input!$A$8:$HV$39,MATCH(LY$21,Input!$A$6:$HV$6,0),FALSE)/$G61*$F61,0))*$D61</f>
        <v>0</v>
      </c>
      <c r="LZ61" s="1">
        <f>IF($E61+$I61+$D$7&lt;=LZ$22,0,IF(LZ$22-$D$7&gt;=$E61,VLOOKUP($C61,Input!$A$8:$HV$39,MATCH(LZ$21,Input!$A$6:$HV$6,0),FALSE)/$G61*$F61,0))*$D61</f>
        <v>0</v>
      </c>
      <c r="MA61" s="1">
        <f>IF($E61+$I61+$D$7&lt;=MA$22,0,IF(MA$22-$D$7&gt;=$E61,VLOOKUP($C61,Input!$A$8:$HV$39,MATCH(MA$21,Input!$A$6:$HV$6,0),FALSE)/$G61*$F61,0))*$D61</f>
        <v>0</v>
      </c>
      <c r="MB61" s="1">
        <f>IF($E61+$I61+$D$7&lt;=MB$22,0,IF(MB$22-$D$7&gt;=$E61,VLOOKUP($C61,Input!$A$8:$HV$39,MATCH(MB$21,Input!$A$6:$HV$6,0),FALSE)/$G61*$F61,0))*$D61</f>
        <v>0</v>
      </c>
      <c r="MC61" s="1">
        <f>IF($E61+$I61+$D$7&lt;=MC$22,0,IF(MC$22-$D$7&gt;=$E61,VLOOKUP($C61,Input!$A$8:$HV$39,MATCH(MC$21,Input!$A$6:$HV$6,0),FALSE)/$G61*$F61,0))*$D61</f>
        <v>0</v>
      </c>
      <c r="MD61" s="1">
        <f>IF($E61+$I61+$D$7&lt;=MD$22,0,IF(MD$22-$D$7&gt;=$E61,VLOOKUP($C61,Input!$A$8:$HV$39,MATCH(MD$21,Input!$A$6:$HV$6,0),FALSE)/$G61*$F61,0))*$D61</f>
        <v>0</v>
      </c>
      <c r="ME61" s="1">
        <f>IF($E61+$I61+$D$7&lt;=ME$22,0,IF(ME$22-$D$7&gt;=$E61,VLOOKUP($C61,Input!$A$8:$HV$39,MATCH(ME$21,Input!$A$6:$HV$6,0),FALSE)/$G61*$F61,0))*$D61</f>
        <v>0</v>
      </c>
      <c r="MF61" s="1">
        <f>IF($E61+$I61+$D$7&lt;=MF$22,0,IF(MF$22-$D$7&gt;=$E61,VLOOKUP($C61,Input!$A$8:$HV$39,MATCH(MF$21,Input!$A$6:$HV$6,0),FALSE)/$G61*$F61,0))*$D61</f>
        <v>0</v>
      </c>
      <c r="MG61" s="1">
        <f>IF($E61+$I61+$D$7&lt;=MG$22,0,IF(MG$22-$D$7&gt;=$E61,VLOOKUP($C61,Input!$A$8:$HV$39,MATCH(MG$21,Input!$A$6:$HV$6,0),FALSE)/$G61*$F61,0))*$D61</f>
        <v>0</v>
      </c>
      <c r="MH61" s="1">
        <f>IF($E61+$I61+$D$7&lt;=MH$22,0,IF(MH$22-$D$7&gt;=$E61,VLOOKUP($C61,Input!$A$8:$HV$39,MATCH(MH$21,Input!$A$6:$HV$6,0),FALSE)/$G61*$F61,0))*$D61</f>
        <v>0</v>
      </c>
      <c r="MI61" s="1">
        <f>IF($E61+$I61+$D$7&lt;=MI$22,0,IF(MI$22-$D$7&gt;=$E61,VLOOKUP($C61,Input!$A$8:$HV$39,MATCH(MI$21,Input!$A$6:$HV$6,0),FALSE)/$G61*$F61,0))*$D61</f>
        <v>0</v>
      </c>
      <c r="MJ61" s="1">
        <f>IF($E61+$I61+$D$7&lt;=MJ$22,0,IF(MJ$22-$D$7&gt;=$E61,VLOOKUP($C61,Input!$A$8:$HV$39,MATCH(MJ$21,Input!$A$6:$HV$6,0),FALSE)/$G61*$F61,0))*$D61</f>
        <v>0</v>
      </c>
      <c r="MK61" s="1">
        <f>IF($E61+$I61+$D$7&lt;=MK$22,0,IF(MK$22-$D$7&gt;=$E61,VLOOKUP($C61,Input!$A$8:$HV$39,MATCH(MK$21,Input!$A$6:$HV$6,0),FALSE)/$G61*$F61,0))*$D61</f>
        <v>0</v>
      </c>
      <c r="ML61" s="1">
        <f>IF($E61+$I61+$D$7&lt;=ML$22,0,IF(ML$22-$D$7&gt;=$E61,VLOOKUP($C61,Input!$A$8:$HV$39,MATCH(ML$21,Input!$A$6:$HV$6,0),FALSE)/$G61*$F61,0))*$D61</f>
        <v>6250874.0315677188</v>
      </c>
      <c r="MM61" s="1">
        <f>IF($E61+$I61+$D$7&lt;=MM$22,0,IF(MM$22-$D$7&gt;=$E61,VLOOKUP($C61,Input!$A$8:$HV$39,MATCH(MM$21,Input!$A$6:$HV$6,0),FALSE)/$G61*$F61,0))*$D61</f>
        <v>6268422.2577007655</v>
      </c>
      <c r="MN61" s="1">
        <f>IF($E61+$I61+$D$7&lt;=MN$22,0,IF(MN$22-$D$7&gt;=$E61,VLOOKUP($C61,Input!$A$8:$HV$39,MATCH(MN$21,Input!$A$6:$HV$6,0),FALSE)/$G61*$F61,0))*$D61</f>
        <v>6278695.2407182809</v>
      </c>
      <c r="MO61" s="1">
        <f>IF($E61+$I61+$D$7&lt;=MO$22,0,IF(MO$22-$D$7&gt;=$E61,VLOOKUP($C61,Input!$A$8:$HV$39,MATCH(MO$21,Input!$A$6:$HV$6,0),FALSE)/$G61*$F61,0))*$D61</f>
        <v>6286769.3614123994</v>
      </c>
      <c r="MP61" s="1">
        <f>IF($E61+$I61+$D$7&lt;=MP$22,0,IF(MP$22-$D$7&gt;=$E61,VLOOKUP($C61,Input!$A$8:$HV$39,MATCH(MP$21,Input!$A$6:$HV$6,0),FALSE)/$G61*$F61,0))*$D61</f>
        <v>6316062.7702301256</v>
      </c>
      <c r="MQ61" s="1">
        <f>IF($E61+$I61+$D$7&lt;=MQ$22,0,IF(MQ$22-$D$7&gt;=$E61,VLOOKUP($C61,Input!$A$8:$HV$39,MATCH(MQ$21,Input!$A$6:$HV$6,0),FALSE)/$G61*$F61,0))*$D61</f>
        <v>6355220.4912547497</v>
      </c>
      <c r="MR61" s="1">
        <f>IF($E61+$I61+$D$7&lt;=MR$22,0,IF(MR$22-$D$7&gt;=$E61,VLOOKUP($C61,Input!$A$8:$HV$39,MATCH(MR$21,Input!$A$6:$HV$6,0),FALSE)/$G61*$F61,0))*$D61</f>
        <v>6402678.4149179179</v>
      </c>
      <c r="MS61" s="1">
        <f>IF($E61+$I61+$D$7&lt;=MS$22,0,IF(MS$22-$D$7&gt;=$E61,VLOOKUP($C61,Input!$A$8:$HV$39,MATCH(MS$21,Input!$A$6:$HV$6,0),FALSE)/$G61*$F61,0))*$D61</f>
        <v>6453724.5175357601</v>
      </c>
      <c r="MT61" s="1">
        <f>IF($E61+$I61+$D$7&lt;=MT$22,0,IF(MT$22-$D$7&gt;=$E61,VLOOKUP($C61,Input!$A$8:$HV$39,MATCH(MT$21,Input!$A$6:$HV$6,0),FALSE)/$G61*$F61,0))*$D61</f>
        <v>6490461.3974131476</v>
      </c>
      <c r="MU61" s="1">
        <f>IF($E61+$I61+$D$7&lt;=MU$22,0,IF(MU$22-$D$7&gt;=$E61,VLOOKUP($C61,Input!$A$8:$HV$39,MATCH(MU$21,Input!$A$6:$HV$6,0),FALSE)/$G61*$F61,0))*$D61</f>
        <v>6533264.3307686271</v>
      </c>
      <c r="MV61" s="1">
        <f>IF($E61+$I61+$D$7&lt;=MV$22,0,IF(MV$22-$D$7&gt;=$E61,VLOOKUP($C61,Input!$A$8:$HV$39,MATCH(MV$21,Input!$A$6:$HV$6,0),FALSE)/$G61*$F61,0))*$D61</f>
        <v>6608094.1718779113</v>
      </c>
      <c r="MW61" s="1">
        <f>IF($E61+$I61+$D$7&lt;=MW$22,0,IF(MW$22-$D$7&gt;=$E61,VLOOKUP($C61,Input!$A$8:$HV$39,MATCH(MW$21,Input!$A$6:$HV$6,0),FALSE)/$G61*$F61,0))*$D61</f>
        <v>6665820.1548138913</v>
      </c>
      <c r="MX61" s="1">
        <f>IF($E61+$I61+$D$7&lt;=MX$22,0,IF(MX$22-$D$7&gt;=$E61,VLOOKUP($C61,Input!$A$8:$HV$39,MATCH(MX$21,Input!$A$6:$HV$6,0),FALSE)/$G61*$F61,0))*$D61</f>
        <v>6717940.4544018116</v>
      </c>
      <c r="MZ61" t="str">
        <f>VLOOKUP($C61,Input!$A$8:$HV$39,MATCH(MZ$21,Input!$A$6:$HV$6,0),FALSE)</f>
        <v>Fossil CNG LCFS Credit ($/DGE)</v>
      </c>
      <c r="NA61" s="1">
        <f>IF($E61+$I61+$D$7&lt;=NA$22,0,IF(NA$22-$D$7&gt;=$E61,-VLOOKUP($C61,Input!$A$8:$HV$39,MATCH(NA$21,Input!$A$6:$HV$6,0),FALSE)/$G61*$F61,0))*$D61*$G$4/100</f>
        <v>0</v>
      </c>
      <c r="NB61" s="1">
        <f>IF($E61+$I61+$D$7&lt;=NB$22,0,IF(NB$22-$D$7&gt;=$E61,-VLOOKUP($C61,Input!$A$8:$HV$39,MATCH(NB$21,Input!$A$6:$HV$6,0),FALSE)/$G61*$F61,0))*$D61*$G$4/100</f>
        <v>0</v>
      </c>
      <c r="NC61" s="1">
        <f>IF($E61+$I61+$D$7&lt;=NC$22,0,IF(NC$22-$D$7&gt;=$E61,-VLOOKUP($C61,Input!$A$8:$HV$39,MATCH(NC$21,Input!$A$6:$HV$6,0),FALSE)/$G61*$F61,0))*$D61*$G$4/100</f>
        <v>0</v>
      </c>
      <c r="ND61" s="1">
        <f>IF($E61+$I61+$D$7&lt;=ND$22,0,IF(ND$22-$D$7&gt;=$E61,-VLOOKUP($C61,Input!$A$8:$HV$39,MATCH(ND$21,Input!$A$6:$HV$6,0),FALSE)/$G61*$F61,0))*$D61*$G$4/100</f>
        <v>0</v>
      </c>
      <c r="NE61" s="1">
        <f>IF($E61+$I61+$D$7&lt;=NE$22,0,IF(NE$22-$D$7&gt;=$E61,-VLOOKUP($C61,Input!$A$8:$HV$39,MATCH(NE$21,Input!$A$6:$HV$6,0),FALSE)/$G61*$F61,0))*$D61*$G$4/100</f>
        <v>0</v>
      </c>
      <c r="NF61" s="1">
        <f>IF($E61+$I61+$D$7&lt;=NF$22,0,IF(NF$22-$D$7&gt;=$E61,-VLOOKUP($C61,Input!$A$8:$HV$39,MATCH(NF$21,Input!$A$6:$HV$6,0),FALSE)/$G61*$F61,0))*$D61*$G$4/100</f>
        <v>0</v>
      </c>
      <c r="NG61" s="1">
        <f>IF($E61+$I61+$D$7&lt;=NG$22,0,IF(NG$22-$D$7&gt;=$E61,-VLOOKUP($C61,Input!$A$8:$HV$39,MATCH(NG$21,Input!$A$6:$HV$6,0),FALSE)/$G61*$F61,0))*$D61*$G$4/100</f>
        <v>0</v>
      </c>
      <c r="NH61" s="1">
        <f>IF($E61+$I61+$D$7&lt;=NH$22,0,IF(NH$22-$D$7&gt;=$E61,-VLOOKUP($C61,Input!$A$8:$HV$39,MATCH(NH$21,Input!$A$6:$HV$6,0),FALSE)/$G61*$F61,0))*$D61*$G$4/100</f>
        <v>0</v>
      </c>
      <c r="NI61" s="1">
        <f>IF($E61+$I61+$D$7&lt;=NI$22,0,IF(NI$22-$D$7&gt;=$E61,-VLOOKUP($C61,Input!$A$8:$HV$39,MATCH(NI$21,Input!$A$6:$HV$6,0),FALSE)/$G61*$F61,0))*$D61*$G$4/100</f>
        <v>0</v>
      </c>
      <c r="NJ61" s="1">
        <f>IF($E61+$I61+$D$7&lt;=NJ$22,0,IF(NJ$22-$D$7&gt;=$E61,-VLOOKUP($C61,Input!$A$8:$HV$39,MATCH(NJ$21,Input!$A$6:$HV$6,0),FALSE)/$G61*$F61,0))*$D61*$G$4/100</f>
        <v>0</v>
      </c>
      <c r="NK61" s="1">
        <f>IF($E61+$I61+$D$7&lt;=NK$22,0,IF(NK$22-$D$7&gt;=$E61,-VLOOKUP($C61,Input!$A$8:$HV$39,MATCH(NK$21,Input!$A$6:$HV$6,0),FALSE)/$G61*$F61,0))*$D61*$G$4/100</f>
        <v>0</v>
      </c>
      <c r="NL61" s="1">
        <f>IF($E61+$I61+$D$7&lt;=NL$22,0,IF(NL$22-$D$7&gt;=$E61,-VLOOKUP($C61,Input!$A$8:$HV$39,MATCH(NL$21,Input!$A$6:$HV$6,0),FALSE)/$G61*$F61,0))*$D61*$G$4/100</f>
        <v>0</v>
      </c>
      <c r="NM61" s="1">
        <f>IF($E61+$I61+$D$7&lt;=NM$22,0,IF(NM$22-$D$7&gt;=$E61,-VLOOKUP($C61,Input!$A$8:$HV$39,MATCH(NM$21,Input!$A$6:$HV$6,0),FALSE)/$G61*$F61,0))*$D61*$G$4/100</f>
        <v>0</v>
      </c>
      <c r="NN61" s="1">
        <f>IF($E61+$I61+$D$7&lt;=NN$22,0,IF(NN$22-$D$7&gt;=$E61,-VLOOKUP($C61,Input!$A$8:$HV$39,MATCH(NN$21,Input!$A$6:$HV$6,0),FALSE)/$G61*$F61,0))*$D61*$G$4/100</f>
        <v>0</v>
      </c>
      <c r="NO61" s="1">
        <f>IF($E61+$I61+$D$7&lt;=NO$22,0,IF(NO$22-$D$7&gt;=$E61,-VLOOKUP($C61,Input!$A$8:$HV$39,MATCH(NO$21,Input!$A$6:$HV$6,0),FALSE)/$G61*$F61,0))*$D61*$G$4/100</f>
        <v>0</v>
      </c>
      <c r="NP61" s="1">
        <f>IF($E61+$I61+$D$7&lt;=NP$22,0,IF(NP$22-$D$7&gt;=$E61,-VLOOKUP($C61,Input!$A$8:$HV$39,MATCH(NP$21,Input!$A$6:$HV$6,0),FALSE)/$G61*$F61,0))*$D61*$G$4/100</f>
        <v>0</v>
      </c>
      <c r="NQ61" s="1">
        <f>IF($E61+$I61+$D$7&lt;=NQ$22,0,IF(NQ$22-$D$7&gt;=$E61,-VLOOKUP($C61,Input!$A$8:$HV$39,MATCH(NQ$21,Input!$A$6:$HV$6,0),FALSE)/$G61*$F61,0))*$D61*$G$4/100</f>
        <v>0</v>
      </c>
      <c r="NR61" s="1">
        <f>IF($E61+$I61+$D$7&lt;=NR$22,0,IF(NR$22-$D$7&gt;=$E61,-VLOOKUP($C61,Input!$A$8:$HV$39,MATCH(NR$21,Input!$A$6:$HV$6,0),FALSE)/$G61*$F61,0))*$D61*$G$4/100</f>
        <v>0</v>
      </c>
      <c r="NS61" s="1">
        <f>IF($E61+$I61+$D$7&lt;=NS$22,0,IF(NS$22-$D$7&gt;=$E61,-VLOOKUP($C61,Input!$A$8:$HV$39,MATCH(NS$21,Input!$A$6:$HV$6,0),FALSE)/$G61*$F61,0))*$D61*$G$4/100</f>
        <v>0</v>
      </c>
      <c r="NT61" s="1">
        <f>IF($E61+$I61+$D$7&lt;=NT$22,0,IF(NT$22-$D$7&gt;=$E61,-VLOOKUP($C61,Input!$A$8:$HV$39,MATCH(NT$21,Input!$A$6:$HV$6,0),FALSE)/$G61*$F61,0))*$D61*$G$4/100</f>
        <v>0</v>
      </c>
      <c r="NU61" s="1">
        <f>IF($E61+$I61+$D$7&lt;=NU$22,0,IF(NU$22-$D$7&gt;=$E61,-VLOOKUP($C61,Input!$A$8:$HV$39,MATCH(NU$21,Input!$A$6:$HV$6,0),FALSE)/$G61*$F61,0))*$D61*$G$4/100</f>
        <v>0</v>
      </c>
      <c r="NV61" s="1">
        <f>IF($E61+$I61+$D$7&lt;=NV$22,0,IF(NV$22-$D$7&gt;=$E61,-VLOOKUP($C61,Input!$A$8:$HV$39,MATCH(NV$21,Input!$A$6:$HV$6,0),FALSE)/$G61*$F61,0))*$D61*$G$4/100</f>
        <v>0</v>
      </c>
      <c r="NW61" s="1">
        <f>IF($E61+$I61+$D$7&lt;=NW$22,0,IF(NW$22-$D$7&gt;=$E61,-VLOOKUP($C61,Input!$A$8:$HV$39,MATCH(NW$21,Input!$A$6:$HV$6,0),FALSE)/$G61*$F61,0))*$D61*$G$4/100</f>
        <v>-200214.46243298994</v>
      </c>
      <c r="NX61" s="1">
        <f>IF($E61+$I61+$D$7&lt;=NX$22,0,IF(NX$22-$D$7&gt;=$E61,-VLOOKUP($C61,Input!$A$8:$HV$39,MATCH(NX$21,Input!$A$6:$HV$6,0),FALSE)/$G61*$F61,0))*$D61*$G$4/100</f>
        <v>-200214.46243298994</v>
      </c>
      <c r="NY61" s="1">
        <f>IF($E61+$I61+$D$7&lt;=NY$22,0,IF(NY$22-$D$7&gt;=$E61,-VLOOKUP($C61,Input!$A$8:$HV$39,MATCH(NY$21,Input!$A$6:$HV$6,0),FALSE)/$G61*$F61,0))*$D61*$G$4/100</f>
        <v>-200214.46243298994</v>
      </c>
      <c r="NZ61" s="1">
        <f>IF($E61+$I61+$D$7&lt;=NZ$22,0,IF(NZ$22-$D$7&gt;=$E61,-VLOOKUP($C61,Input!$A$8:$HV$39,MATCH(NZ$21,Input!$A$6:$HV$6,0),FALSE)/$G61*$F61,0))*$D61*$G$4/100</f>
        <v>-200214.46243298994</v>
      </c>
      <c r="OA61" s="1">
        <f>IF($E61+$I61+$D$7&lt;=OA$22,0,IF(OA$22-$D$7&gt;=$E61,-VLOOKUP($C61,Input!$A$8:$HV$39,MATCH(OA$21,Input!$A$6:$HV$6,0),FALSE)/$G61*$F61,0))*$D61*$G$4/100</f>
        <v>-200214.46243298994</v>
      </c>
      <c r="OB61" s="1">
        <f>IF($E61+$I61+$D$7&lt;=OB$22,0,IF(OB$22-$D$7&gt;=$E61,-VLOOKUP($C61,Input!$A$8:$HV$39,MATCH(OB$21,Input!$A$6:$HV$6,0),FALSE)/$G61*$F61,0))*$D61*$G$4/100</f>
        <v>-200214.46243298994</v>
      </c>
      <c r="OC61" s="1">
        <f>IF($E61+$I61+$D$7&lt;=OC$22,0,IF(OC$22-$D$7&gt;=$E61,-VLOOKUP($C61,Input!$A$8:$HV$39,MATCH(OC$21,Input!$A$6:$HV$6,0),FALSE)/$G61*$F61,0))*$D61*$G$4/100</f>
        <v>-200214.46243298994</v>
      </c>
      <c r="OD61" s="1">
        <f>IF($E61+$I61+$D$7&lt;=OD$22,0,IF(OD$22-$D$7&gt;=$E61,-VLOOKUP($C61,Input!$A$8:$HV$39,MATCH(OD$21,Input!$A$6:$HV$6,0),FALSE)/$G61*$F61,0))*$D61*$G$4/100</f>
        <v>-200214.46243298994</v>
      </c>
      <c r="OE61" s="1">
        <f>IF($E61+$I61+$D$7&lt;=OE$22,0,IF(OE$22-$D$7&gt;=$E61,-VLOOKUP($C61,Input!$A$8:$HV$39,MATCH(OE$21,Input!$A$6:$HV$6,0),FALSE)/$G61*$F61,0))*$D61*$G$4/100</f>
        <v>-200214.46243298994</v>
      </c>
      <c r="OF61" s="1">
        <f>IF($E61+$I61+$D$7&lt;=OF$22,0,IF(OF$22-$D$7&gt;=$E61,-VLOOKUP($C61,Input!$A$8:$HV$39,MATCH(OF$21,Input!$A$6:$HV$6,0),FALSE)/$G61*$F61,0))*$D61*$G$4/100</f>
        <v>-200214.46243298994</v>
      </c>
      <c r="OG61" s="1">
        <f>IF($E61+$I61+$D$7&lt;=OG$22,0,IF(OG$22-$D$7&gt;=$E61,-VLOOKUP($C61,Input!$A$8:$HV$39,MATCH(OG$21,Input!$A$6:$HV$6,0),FALSE)/$G61*$F61,0))*$D61*$G$4/100</f>
        <v>-200214.46243298994</v>
      </c>
      <c r="OH61" s="1">
        <f>IF($E61+$I61+$D$7&lt;=OH$22,0,IF(OH$22-$D$7&gt;=$E61,-VLOOKUP($C61,Input!$A$8:$HV$39,MATCH(OH$21,Input!$A$6:$HV$6,0),FALSE)/$G61*$F61,0))*$D61*$G$4/100</f>
        <v>-200214.46243298994</v>
      </c>
      <c r="OI61" s="1">
        <f>IF($E61+$I61+$D$7&lt;=OI$22,0,IF(OI$22-$D$7&gt;=$E61,-VLOOKUP($C61,Input!$A$8:$HV$39,MATCH(OI$21,Input!$A$6:$HV$6,0),FALSE)/$G61*$F61,0))*$D61*$G$4/100</f>
        <v>-200214.46243298994</v>
      </c>
      <c r="OK61" t="str">
        <f>VLOOKUP($C61,Input!$A$8:$HW$39,MATCH(OK$21,Input!$A$6:$HW$6,0),FALSE)</f>
        <v>NA</v>
      </c>
      <c r="OL61" s="1">
        <f>IF($E61+$I61+$D$7&lt;=OL$22,0,IF(OL$22-$D$7&gt;=$E61,IF(COUNTIF($KZ61:LP61,"&gt;0")&gt;0,VLOOKUP($C61,Input!$A$8:$HV$21,MATCH($OK$21+COUNTIF($KZ61:LP61,"&gt;0"),Input!$A$6:$HV$6,0),FALSE),0),0))*$D61</f>
        <v>0</v>
      </c>
      <c r="OM61" s="1">
        <f>IF($E61+$I61+$D$7&lt;=OM$22,0,IF(OM$22-$D$7&gt;=$E61,IF(COUNTIF($KZ61:LQ61,"&gt;0")&gt;0,VLOOKUP($C61,Input!$A$8:$HV$21,MATCH($OK$21+COUNTIF($KZ61:LQ61,"&gt;0"),Input!$A$6:$HV$6,0),FALSE),0),0))*$D61</f>
        <v>0</v>
      </c>
      <c r="ON61" s="1">
        <f>IF($E61+$I61+$D$7&lt;=ON$22,0,IF(ON$22-$D$7&gt;=$E61,IF(COUNTIF($KZ61:LR61,"&gt;0")&gt;0,VLOOKUP($C61,Input!$A$8:$HV$21,MATCH($OK$21+COUNTIF($KZ61:LR61,"&gt;0"),Input!$A$6:$HV$6,0),FALSE),0),0))*$D61</f>
        <v>0</v>
      </c>
      <c r="OO61" s="1">
        <f>IF($E61+$I61+$D$7&lt;=OO$22,0,IF(OO$22-$D$7&gt;=$E61,IF(COUNTIF($KZ61:LS61,"&gt;0")&gt;0,VLOOKUP($C61,Input!$A$8:$HV$21,MATCH($OK$21+COUNTIF($KZ61:LS61,"&gt;0"),Input!$A$6:$HV$6,0),FALSE),0),0))*$D61</f>
        <v>0</v>
      </c>
      <c r="OP61" s="1">
        <f>IF($E61+$I61+$D$7&lt;=OP$22,0,IF(OP$22-$D$7&gt;=$E61,IF(COUNTIF($KZ61:LT61,"&gt;0")&gt;0,VLOOKUP($C61,Input!$A$8:$HV$21,MATCH($OK$21+COUNTIF($KZ61:LT61,"&gt;0"),Input!$A$6:$HV$6,0),FALSE),0),0))*$D61</f>
        <v>0</v>
      </c>
      <c r="OQ61" s="1">
        <f>IF($E61+$I61+$D$7&lt;=OQ$22,0,IF(OQ$22-$D$7&gt;=$E61,IF(COUNTIF($KZ61:LU61,"&gt;0")&gt;0,VLOOKUP($C61,Input!$A$8:$HV$21,MATCH($OK$21+COUNTIF($KZ61:LU61,"&gt;0"),Input!$A$6:$HV$6,0),FALSE),0),0))*$D61</f>
        <v>0</v>
      </c>
      <c r="OR61" s="1">
        <f>IF($E61+$I61+$D$7&lt;=OR$22,0,IF(OR$22-$D$7&gt;=$E61,IF(COUNTIF($KZ61:LV61,"&gt;0")&gt;0,VLOOKUP($C61,Input!$A$8:$HV$21,MATCH($OK$21+COUNTIF($KZ61:LV61,"&gt;0"),Input!$A$6:$HV$6,0),FALSE),0),0))*$D61</f>
        <v>0</v>
      </c>
      <c r="OS61" s="1">
        <f>IF($E61+$I61+$D$7&lt;=OS$22,0,IF(OS$22-$D$7&gt;=$E61,IF(COUNTIF($KZ61:LW61,"&gt;0")&gt;0,VLOOKUP($C61,Input!$A$8:$HV$21,MATCH($OK$21+COUNTIF($KZ61:LW61,"&gt;0"),Input!$A$6:$HV$6,0),FALSE),0),0))*$D61</f>
        <v>0</v>
      </c>
      <c r="OT61" s="1">
        <f>IF($E61+$I61+$D$7&lt;=OT$22,0,IF(OT$22-$D$7&gt;=$E61,IF(COUNTIF($KZ61:LX61,"&gt;0")&gt;0,VLOOKUP($C61,Input!$A$8:$HV$21,MATCH($OK$21+COUNTIF($KZ61:LX61,"&gt;0"),Input!$A$6:$HV$6,0),FALSE),0),0))*$D61</f>
        <v>0</v>
      </c>
      <c r="OU61" s="1">
        <f>IF($E61+$I61+$D$7&lt;=OU$22,0,IF(OU$22-$D$7&gt;=$E61,IF(COUNTIF($KZ61:LY61,"&gt;0")&gt;0,VLOOKUP($C61,Input!$A$8:$HV$21,MATCH($OK$21+COUNTIF($KZ61:LY61,"&gt;0"),Input!$A$6:$HV$6,0),FALSE),0),0))*$D61</f>
        <v>0</v>
      </c>
      <c r="OV61" s="1">
        <f>IF($E61+$I61+$D$7&lt;=OV$22,0,IF(OV$22-$D$7&gt;=$E61,IF(COUNTIF($KZ61:LZ61,"&gt;0")&gt;0,VLOOKUP($C61,Input!$A$8:$HV$21,MATCH($OK$21+COUNTIF($KZ61:LZ61,"&gt;0"),Input!$A$6:$HV$6,0),FALSE),0),0))*$D61</f>
        <v>0</v>
      </c>
      <c r="OW61" s="1">
        <f>IF($E61+$I61+$D$7&lt;=OW$22,0,IF(OW$22-$D$7&gt;=$E61,IF(COUNTIF($KZ61:MA61,"&gt;0")&gt;0,VLOOKUP($C61,Input!$A$8:$HV$21,MATCH($OK$21+COUNTIF($KZ61:MA61,"&gt;0"),Input!$A$6:$HV$6,0),FALSE),0),0))*$D61</f>
        <v>0</v>
      </c>
      <c r="OX61" s="1">
        <f>IF($E61+$I61+$D$7&lt;=OX$22,0,IF(OX$22-$D$7&gt;=$E61,IF(COUNTIF($KZ61:MB61,"&gt;0")&gt;0,VLOOKUP($C61,Input!$A$8:$HV$21,MATCH($OK$21+COUNTIF($KZ61:MB61,"&gt;0"),Input!$A$6:$HV$6,0),FALSE),0),0))*$D61</f>
        <v>0</v>
      </c>
      <c r="OY61" s="1">
        <f>IF($E61+$I61+$D$7&lt;=OY$22,0,IF(OY$22-$D$7&gt;=$E61,IF(COUNTIF($KZ61:MC61,"&gt;0")&gt;0,VLOOKUP($C61,Input!$A$8:$HV$21,MATCH($OK$21+COUNTIF($KZ61:MC61,"&gt;0"),Input!$A$6:$HV$6,0),FALSE),0),0))*$D61</f>
        <v>0</v>
      </c>
      <c r="OZ61" s="1">
        <f>IF($E61+$I61+$D$7&lt;=OZ$22,0,IF(OZ$22-$D$7&gt;=$E61,IF(COUNTIF($KZ61:MD61,"&gt;0")&gt;0,VLOOKUP($C61,Input!$A$8:$HV$21,MATCH($OK$21+COUNTIF($KZ61:MD61,"&gt;0"),Input!$A$6:$HV$6,0),FALSE),0),0))*$D61</f>
        <v>0</v>
      </c>
      <c r="PA61" s="1">
        <f>IF($E61+$I61+$D$7&lt;=PA$22,0,IF(PA$22-$D$7&gt;=$E61,IF(COUNTIF($KZ61:ME61,"&gt;0")&gt;0,VLOOKUP($C61,Input!$A$8:$HV$21,MATCH($OK$21+COUNTIF($KZ61:ME61,"&gt;0"),Input!$A$6:$HV$6,0),FALSE),0),0))*$D61</f>
        <v>0</v>
      </c>
      <c r="PB61" s="1">
        <f>IF($E61+$I61+$D$7&lt;=PB$22,0,IF(PB$22-$D$7&gt;=$E61,IF(COUNTIF($KZ61:MF61,"&gt;0")&gt;0,VLOOKUP($C61,Input!$A$8:$HV$21,MATCH($OK$21+COUNTIF($KZ61:MF61,"&gt;0"),Input!$A$6:$HV$6,0),FALSE),0),0))*$D61</f>
        <v>0</v>
      </c>
      <c r="PC61" s="1">
        <f>IF($E61+$I61+$D$7&lt;=PC$22,0,IF(PC$22-$D$7&gt;=$E61,IF(COUNTIF($KZ61:MG61,"&gt;0")&gt;0,VLOOKUP($C61,Input!$A$8:$HV$21,MATCH($OK$21+COUNTIF($KZ61:MG61,"&gt;0"),Input!$A$6:$HV$6,0),FALSE),0),0))*$D61</f>
        <v>0</v>
      </c>
      <c r="PD61" s="1">
        <f>IF($E61+$I61+$D$7&lt;=PD$22,0,IF(PD$22-$D$7&gt;=$E61,IF(COUNTIF($KZ61:MH61,"&gt;0")&gt;0,VLOOKUP($C61,Input!$A$8:$HV$21,MATCH($OK$21+COUNTIF($KZ61:MH61,"&gt;0"),Input!$A$6:$HV$6,0),FALSE),0),0))*$D61</f>
        <v>0</v>
      </c>
      <c r="PE61" s="1">
        <f>IF($E61+$I61+$D$7&lt;=PE$22,0,IF(PE$22-$D$7&gt;=$E61,IF(COUNTIF($KZ61:MI61,"&gt;0")&gt;0,VLOOKUP($C61,Input!$A$8:$HV$21,MATCH($OK$21+COUNTIF($KZ61:MI61,"&gt;0"),Input!$A$6:$HV$6,0),FALSE),0),0))*$D61</f>
        <v>0</v>
      </c>
      <c r="PF61" s="1">
        <f>IF($E61+$I61+$D$7&lt;=PF$22,0,IF(PF$22-$D$7&gt;=$E61,IF(COUNTIF($KZ61:MJ61,"&gt;0")&gt;0,VLOOKUP($C61,Input!$A$8:$HV$21,MATCH($OK$21+COUNTIF($KZ61:MJ61,"&gt;0"),Input!$A$6:$HV$6,0),FALSE),0),0))*$D61</f>
        <v>0</v>
      </c>
      <c r="PG61" s="1">
        <f>IF($E61+$I61+$D$7&lt;=PG$22,0,IF(PG$22-$D$7&gt;=$E61,IF(COUNTIF($KZ61:MK61,"&gt;0")&gt;0,VLOOKUP($C61,Input!$A$8:$HV$21,MATCH($OK$21+COUNTIF($KZ61:MK61,"&gt;0"),Input!$A$6:$HV$6,0),FALSE),0),0))*$D61</f>
        <v>0</v>
      </c>
      <c r="PH61" s="1">
        <f>IF($E61+$I61+$D$7&lt;=PH$22,0,IF(PH$22-$D$7&gt;=$E61,IF(COUNTIF($KZ61:ML61,"&gt;0")&gt;0,VLOOKUP($C61,Input!$A$8:$HV$21,MATCH($OK$21+COUNTIF($KZ61:ML61,"&gt;0"),Input!$A$6:$HV$6,0),FALSE),0),0))*$D61</f>
        <v>0</v>
      </c>
      <c r="PI61" s="1">
        <f>IF($E61+$I61+$D$7&lt;=PI$22,0,IF(PI$22-$D$7&gt;=$E61,IF(COUNTIF($KZ61:MM61,"&gt;0")&gt;0,VLOOKUP($C61,Input!$A$8:$HV$21,MATCH($OK$21+COUNTIF($KZ61:MM61,"&gt;0"),Input!$A$6:$HV$6,0),FALSE),0),0))*$D61</f>
        <v>0</v>
      </c>
      <c r="PJ61" s="1">
        <f>IF($E61+$I61+$D$7&lt;=PJ$22,0,IF(PJ$22-$D$7&gt;=$E61,IF(COUNTIF($KZ61:MN61,"&gt;0")&gt;0,VLOOKUP($C61,Input!$A$8:$HV$21,MATCH($OK$21+COUNTIF($KZ61:MN61,"&gt;0"),Input!$A$6:$HV$6,0),FALSE),0),0))*$D61</f>
        <v>0</v>
      </c>
      <c r="PK61" s="1">
        <f>IF($E61+$I61+$D$7&lt;=PK$22,0,IF(PK$22-$D$7&gt;=$E61,IF(COUNTIF($KZ61:MO61,"&gt;0")&gt;0,VLOOKUP($C61,Input!$A$8:$HV$21,MATCH($OK$21+COUNTIF($KZ61:MO61,"&gt;0"),Input!$A$6:$HV$6,0),FALSE),0),0))*$D61</f>
        <v>0</v>
      </c>
      <c r="PL61" s="1">
        <f>IF($E61+$I61+$D$7&lt;=PL$22,0,IF(PL$22-$D$7&gt;=$E61,IF(COUNTIF($KZ61:MP61,"&gt;0")&gt;0,VLOOKUP($C61,Input!$A$8:$HV$21,MATCH($OK$21+COUNTIF($KZ61:MP61,"&gt;0"),Input!$A$6:$HV$6,0),FALSE),0),0))*$D61</f>
        <v>0</v>
      </c>
      <c r="PM61" s="1">
        <f>IF($E61+$I61+$D$7&lt;=PM$22,0,IF(PM$22-$D$7&gt;=$E61,IF(COUNTIF($KZ61:MQ61,"&gt;0")&gt;0,VLOOKUP($C61,Input!$A$8:$HV$21,MATCH($OK$21+COUNTIF($KZ61:MQ61,"&gt;0"),Input!$A$6:$HV$6,0),FALSE),0),0))*$D61</f>
        <v>0</v>
      </c>
      <c r="PN61" s="1">
        <f>IF($E61+$I61+$D$7&lt;=PN$22,0,IF(PN$22-$D$7&gt;=$E61,IF(COUNTIF($KZ61:MR61,"&gt;0")&gt;0,VLOOKUP($C61,Input!$A$8:$HV$21,MATCH($OK$21+COUNTIF($KZ61:MR61,"&gt;0"),Input!$A$6:$HV$6,0),FALSE),0),0))*$D61</f>
        <v>0</v>
      </c>
      <c r="PO61" s="1">
        <f>IF($E61+$I61+$D$7&lt;=PO$22,0,IF(PO$22-$D$7&gt;=$E61,IF(COUNTIF($KZ61:MS61,"&gt;0")&gt;0,VLOOKUP($C61,Input!$A$8:$HV$21,MATCH($OK$21+COUNTIF($KZ61:MS61,"&gt;0"),Input!$A$6:$HV$6,0),FALSE),0),0))*$D61</f>
        <v>0</v>
      </c>
      <c r="PP61" s="1">
        <f>IF($E61+$I61+$D$7&lt;=PP$22,0,IF(PP$22-$D$7&gt;=$E61,IF(COUNTIF($KZ61:MT61,"&gt;0")&gt;0,VLOOKUP($C61,Input!$A$8:$HV$21,MATCH($OK$21+COUNTIF($KZ61:MT61,"&gt;0"),Input!$A$6:$HV$6,0),FALSE),0),0))*$D61</f>
        <v>0</v>
      </c>
      <c r="PQ61" s="1">
        <f>IF($E61+$I61+$D$7&lt;=PQ$22,0,IF(PQ$22-$D$7&gt;=$E61,IF(COUNTIF($KZ61:MU61,"&gt;0")&gt;0,VLOOKUP($C61,Input!$A$8:$HV$21,MATCH($OK$21+COUNTIF($KZ61:MU61,"&gt;0"),Input!$A$6:$HV$6,0),FALSE),0),0))*$D61</f>
        <v>0</v>
      </c>
      <c r="PR61" s="1">
        <f>IF($E61+$I61+$D$7&lt;=PR$22,0,IF(PR$22-$D$7&gt;=$E61,IF(COUNTIF($KZ61:MV61,"&gt;0")&gt;0,VLOOKUP($C61,Input!$A$8:$HV$21,MATCH($OK$21+COUNTIF($KZ61:MV61,"&gt;0"),Input!$A$6:$HV$6,0),FALSE),0),0))*$D61</f>
        <v>0</v>
      </c>
      <c r="PS61" s="1">
        <f>IF($E61+$I61+$D$7&lt;=PS$22,0,IF(PS$22-$D$7&gt;=$E61,IF(COUNTIF($KZ61:MW61,"&gt;0")&gt;0,VLOOKUP($C61,Input!$A$8:$HV$21,MATCH($OK$21+COUNTIF($KZ61:MW61,"&gt;0"),Input!$A$6:$HV$6,0),FALSE),0),0))*$D61</f>
        <v>0</v>
      </c>
      <c r="PT61" s="1">
        <f>IF($E61+$I61+$D$7&lt;=PT$22,0,IF(PT$22-$D$7&gt;=$E61,IF(COUNTIF($KZ61:MX61,"&gt;0")&gt;0,VLOOKUP($C61,Input!$A$8:$HV$21,MATCH($OK$21+COUNTIF($KZ61:MX61,"&gt;0"),Input!$A$6:$HV$6,0),FALSE),0),0))*$D61</f>
        <v>0</v>
      </c>
      <c r="PV61" s="1" t="str">
        <f t="shared" si="211"/>
        <v>2038 MY 40' CNG w Midlife Rebuild {234 Buses}</v>
      </c>
      <c r="PW61" s="1">
        <f t="shared" si="172"/>
        <v>0</v>
      </c>
      <c r="PX61" s="1">
        <f t="shared" si="173"/>
        <v>0</v>
      </c>
      <c r="PY61" s="1">
        <f t="shared" si="174"/>
        <v>0</v>
      </c>
      <c r="PZ61" s="1">
        <f t="shared" si="175"/>
        <v>0</v>
      </c>
      <c r="QA61" s="1">
        <f t="shared" si="176"/>
        <v>0</v>
      </c>
      <c r="QB61" s="1">
        <f t="shared" si="177"/>
        <v>0</v>
      </c>
      <c r="QC61" s="1">
        <f t="shared" si="178"/>
        <v>0</v>
      </c>
      <c r="QD61" s="1">
        <f t="shared" si="179"/>
        <v>0</v>
      </c>
      <c r="QE61" s="1">
        <f t="shared" si="180"/>
        <v>0</v>
      </c>
      <c r="QF61" s="1">
        <f t="shared" si="181"/>
        <v>0</v>
      </c>
      <c r="QG61" s="1">
        <f t="shared" si="182"/>
        <v>0</v>
      </c>
      <c r="QH61" s="1">
        <f t="shared" si="183"/>
        <v>0</v>
      </c>
      <c r="QI61" s="1">
        <f t="shared" si="184"/>
        <v>0</v>
      </c>
      <c r="QJ61" s="1">
        <f t="shared" si="185"/>
        <v>0</v>
      </c>
      <c r="QK61" s="1">
        <f t="shared" si="186"/>
        <v>0</v>
      </c>
      <c r="QL61" s="1">
        <f t="shared" si="187"/>
        <v>0</v>
      </c>
      <c r="QM61" s="1">
        <f t="shared" si="188"/>
        <v>0</v>
      </c>
      <c r="QN61" s="1">
        <f t="shared" si="189"/>
        <v>0</v>
      </c>
      <c r="QO61" s="1">
        <f t="shared" si="190"/>
        <v>0</v>
      </c>
      <c r="QP61" s="1">
        <f t="shared" si="191"/>
        <v>0</v>
      </c>
      <c r="QQ61" s="1">
        <f t="shared" si="192"/>
        <v>0</v>
      </c>
      <c r="QR61" s="1">
        <f t="shared" si="193"/>
        <v>0</v>
      </c>
      <c r="QS61" s="1">
        <f t="shared" si="194"/>
        <v>200033988.88552639</v>
      </c>
      <c r="QT61" s="1">
        <f t="shared" si="195"/>
        <v>14024207.795267776</v>
      </c>
      <c r="QU61" s="1">
        <f t="shared" si="196"/>
        <v>14034480.778285291</v>
      </c>
      <c r="QV61" s="1">
        <f t="shared" si="197"/>
        <v>14042554.898979409</v>
      </c>
      <c r="QW61" s="1">
        <f t="shared" si="198"/>
        <v>14071848.307797136</v>
      </c>
      <c r="QX61" s="1">
        <f t="shared" si="199"/>
        <v>14111006.028821761</v>
      </c>
      <c r="QY61" s="1">
        <f t="shared" si="200"/>
        <v>22348463.952484924</v>
      </c>
      <c r="QZ61" s="1">
        <f t="shared" si="201"/>
        <v>14209510.055102771</v>
      </c>
      <c r="RA61" s="1">
        <f t="shared" si="202"/>
        <v>14246246.934980158</v>
      </c>
      <c r="RB61" s="1">
        <f t="shared" si="203"/>
        <v>14289049.868335636</v>
      </c>
      <c r="RC61" s="1">
        <f t="shared" si="204"/>
        <v>14363879.709444921</v>
      </c>
      <c r="RD61" s="1">
        <f t="shared" si="205"/>
        <v>14421605.692380901</v>
      </c>
      <c r="RE61" s="1">
        <f t="shared" si="206"/>
        <v>14473725.991968822</v>
      </c>
      <c r="RF61" s="1">
        <f t="shared" si="207"/>
        <v>378670568.89937592</v>
      </c>
      <c r="RG61" s="1">
        <f t="shared" si="208"/>
        <v>181686521.65739098</v>
      </c>
      <c r="RH61" s="72"/>
      <c r="RI61" s="37"/>
    </row>
    <row r="62" spans="1:477" x14ac:dyDescent="0.25">
      <c r="A62" s="50"/>
      <c r="B62" s="143"/>
      <c r="C62" s="111" t="s">
        <v>76</v>
      </c>
      <c r="D62" s="108">
        <f t="shared" si="171"/>
        <v>234</v>
      </c>
      <c r="E62" s="110">
        <f t="shared" si="209"/>
        <v>2039</v>
      </c>
      <c r="F62" s="68">
        <f t="shared" si="210"/>
        <v>40000</v>
      </c>
      <c r="G62" s="69">
        <f>VLOOKUP($C62,Input!$A$8:$HV$39,MATCH(G$21,Input!$A$6:$HV$6,0),FALSE)</f>
        <v>2.91</v>
      </c>
      <c r="H62" s="123">
        <f>VLOOKUP($C62,Input!$A$8:$HV$39,MATCH(H$21,Input!$A$6:$HV$6,0),FALSE)</f>
        <v>0</v>
      </c>
      <c r="I62" s="70">
        <f>VLOOKUP($C62,Input!$A$8:$HV$39,MATCH(I$21,Input!$A$6:$HV$6,0),FALSE)</f>
        <v>14</v>
      </c>
      <c r="J62" s="1">
        <f>+IF($E62=J$22,VLOOKUP($C62,Input!$A$8:$AN$39,MATCH(J$21,Input!$A$6:$AN$6,0),FALSE)+$H62,0)*$D62</f>
        <v>0</v>
      </c>
      <c r="K62" s="1">
        <f>+IF($E62=K$22,VLOOKUP($C62,Input!$A$8:$AN$39,MATCH(K$21,Input!$A$6:$AN$6,0),FALSE)+$H62,0)*$D62</f>
        <v>0</v>
      </c>
      <c r="L62" s="1">
        <f>+IF($E62=L$22,VLOOKUP($C62,Input!$A$8:$AN$39,MATCH(L$21,Input!$A$6:$AN$6,0),FALSE)+$H62,0)*$D62</f>
        <v>0</v>
      </c>
      <c r="M62" s="1">
        <f>+IF($E62=M$22,VLOOKUP($C62,Input!$A$8:$AN$39,MATCH(M$21,Input!$A$6:$AN$6,0),FALSE)+$H62,0)*$D62</f>
        <v>0</v>
      </c>
      <c r="N62" s="1">
        <f>+IF($E62=N$22,VLOOKUP($C62,Input!$A$8:$AN$39,MATCH(N$21,Input!$A$6:$AN$6,0),FALSE)+$H62,0)*$D62</f>
        <v>0</v>
      </c>
      <c r="O62" s="1">
        <f>+IF($E62=O$22,VLOOKUP($C62,Input!$A$8:$AN$39,MATCH(O$21,Input!$A$6:$AN$6,0),FALSE)+$H62,0)*$D62</f>
        <v>0</v>
      </c>
      <c r="P62" s="1">
        <f>+IF($E62=P$22,VLOOKUP($C62,Input!$A$8:$AN$39,MATCH(P$21,Input!$A$6:$AN$6,0),FALSE)+$H62,0)*$D62</f>
        <v>0</v>
      </c>
      <c r="Q62" s="1">
        <f>+IF($E62=Q$22,VLOOKUP($C62,Input!$A$8:$AN$39,MATCH(Q$21,Input!$A$6:$AN$6,0),FALSE)+$H62,0)*$D62</f>
        <v>0</v>
      </c>
      <c r="R62" s="1">
        <f>+IF($E62=R$22,VLOOKUP($C62,Input!$A$8:$AN$39,MATCH(R$21,Input!$A$6:$AN$6,0),FALSE)+$H62,0)*$D62</f>
        <v>0</v>
      </c>
      <c r="S62" s="1">
        <f>+IF($E62=S$22,VLOOKUP($C62,Input!$A$8:$AN$39,MATCH(S$21,Input!$A$6:$AN$6,0),FALSE)+$H62,0)*$D62</f>
        <v>0</v>
      </c>
      <c r="T62" s="1">
        <f>+IF($E62=T$22,VLOOKUP($C62,Input!$A$8:$AN$39,MATCH(T$21,Input!$A$6:$AN$6,0),FALSE)+$H62,0)*$D62</f>
        <v>0</v>
      </c>
      <c r="U62" s="1">
        <f>+IF($E62=U$22,VLOOKUP($C62,Input!$A$8:$AN$39,MATCH(U$21,Input!$A$6:$AN$6,0),FALSE)+$H62,0)*$D62</f>
        <v>0</v>
      </c>
      <c r="V62" s="1">
        <f>+IF($E62=V$22,VLOOKUP($C62,Input!$A$8:$AN$39,MATCH(V$21,Input!$A$6:$AN$6,0),FALSE)+$H62,0)*$D62</f>
        <v>0</v>
      </c>
      <c r="W62" s="1">
        <f>+IF($E62=W$22,VLOOKUP($C62,Input!$A$8:$AN$39,MATCH(W$21,Input!$A$6:$AN$6,0),FALSE)+$H62,0)*$D62</f>
        <v>0</v>
      </c>
      <c r="X62" s="1">
        <f>+IF($E62=X$22,VLOOKUP($C62,Input!$A$8:$AN$39,MATCH(X$21,Input!$A$6:$AN$6,0),FALSE)+$H62,0)*$D62</f>
        <v>0</v>
      </c>
      <c r="Y62" s="1">
        <f>+IF($E62=Y$22,VLOOKUP($C62,Input!$A$8:$AN$39,MATCH(Y$21,Input!$A$6:$AN$6,0),FALSE)+$H62,0)*$D62</f>
        <v>0</v>
      </c>
      <c r="Z62" s="1">
        <f>+IF($E62=Z$22,VLOOKUP($C62,Input!$A$8:$AN$39,MATCH(Z$21,Input!$A$6:$AN$6,0),FALSE)+$H62,0)*$D62</f>
        <v>0</v>
      </c>
      <c r="AA62" s="1">
        <f>+IF($E62=AA$22,VLOOKUP($C62,Input!$A$8:$AN$39,MATCH(AA$21,Input!$A$6:$AN$6,0),FALSE)+$H62,0)*$D62</f>
        <v>0</v>
      </c>
      <c r="AB62" s="1">
        <f>+IF($E62=AB$22,VLOOKUP($C62,Input!$A$8:$AN$39,MATCH(AB$21,Input!$A$6:$AN$6,0),FALSE)+$H62,0)*$D62</f>
        <v>0</v>
      </c>
      <c r="AC62" s="1">
        <f>+IF($E62=AC$22,VLOOKUP($C62,Input!$A$8:$AN$39,MATCH(AC$21,Input!$A$6:$AN$6,0),FALSE)+$H62,0)*$D62</f>
        <v>0</v>
      </c>
      <c r="AD62" s="1">
        <f>+IF($E62=AD$22,VLOOKUP($C62,Input!$A$8:$AN$39,MATCH(AD$21,Input!$A$6:$AN$6,0),FALSE)+$H62,0)*$D62</f>
        <v>0</v>
      </c>
      <c r="AE62" s="1">
        <f>+IF($E62=AE$22,VLOOKUP($C62,Input!$A$8:$AN$39,MATCH(AE$21,Input!$A$6:$AN$6,0),FALSE)+$H62,0)*$D62</f>
        <v>0</v>
      </c>
      <c r="AF62" s="1">
        <f>+IF($E62=AF$22,VLOOKUP($C62,Input!$A$8:$AN$39,MATCH(AF$21,Input!$A$6:$AN$6,0),FALSE)+$H62,0)*$D62</f>
        <v>0</v>
      </c>
      <c r="AG62" s="1">
        <f>+IF($E62=AG$22,VLOOKUP($C62,Input!$A$8:$AN$39,MATCH(AG$21,Input!$A$6:$AN$6,0),FALSE)+$H62,0)*$D62</f>
        <v>185485138.0261243</v>
      </c>
      <c r="AH62" s="1">
        <f>+IF($E62=AH$22,VLOOKUP($C62,Input!$A$8:$AN$39,MATCH(AH$21,Input!$A$6:$AN$6,0),FALSE)+$H62,0)*$D62</f>
        <v>0</v>
      </c>
      <c r="AI62" s="1">
        <f>+IF($E62=AI$22,VLOOKUP($C62,Input!$A$8:$AN$39,MATCH(AI$21,Input!$A$6:$AN$6,0),FALSE)+$H62,0)*$D62</f>
        <v>0</v>
      </c>
      <c r="AJ62" s="1">
        <f>+IF($E62=AJ$22,VLOOKUP($C62,Input!$A$8:$AN$39,MATCH(AJ$21,Input!$A$6:$AN$6,0),FALSE)+$H62,0)*$D62</f>
        <v>0</v>
      </c>
      <c r="AK62" s="1">
        <f>+IF($E62=AK$22,VLOOKUP($C62,Input!$A$8:$AN$39,MATCH(AK$21,Input!$A$6:$AN$6,0),FALSE)+$H62,0)*$D62</f>
        <v>0</v>
      </c>
      <c r="AL62" s="1">
        <f>+IF($E62=AL$22,VLOOKUP($C62,Input!$A$8:$AN$39,MATCH(AL$21,Input!$A$6:$AN$6,0),FALSE)+$H62,0)*$D62</f>
        <v>0</v>
      </c>
      <c r="AM62" s="1">
        <f>+IF($E62=AM$22,VLOOKUP($C62,Input!$A$8:$AN$39,MATCH(AM$21,Input!$A$6:$AN$6,0),FALSE)+$H62,0)*$D62</f>
        <v>0</v>
      </c>
      <c r="AN62" s="1">
        <f>+IF($E62=AN$22,VLOOKUP($C62,Input!$A$8:$AN$39,MATCH(AN$21,Input!$A$6:$AN$6,0),FALSE)+$H62,0)*$D62</f>
        <v>0</v>
      </c>
      <c r="AO62" s="1">
        <f>+IF($E62=AO$22,VLOOKUP($C62,Input!$A$8:$AN$39,MATCH(AO$21,Input!$A$6:$AN$6,0),FALSE)+$H62,0)*$D62</f>
        <v>0</v>
      </c>
      <c r="AP62" s="1">
        <f>+IF($E62=AP$22,VLOOKUP($C62,Input!$A$8:$AN$39,MATCH(AP$21,Input!$A$6:$AN$6,0),FALSE)+$H62,0)*$D62</f>
        <v>0</v>
      </c>
      <c r="AQ62" s="1">
        <f>+IF($E62=AQ$22,VLOOKUP($C62,Input!$A$8:$AN$39,MATCH(AQ$21,Input!$A$6:$AN$6,0),FALSE)+$H62,0)*$D62</f>
        <v>0</v>
      </c>
      <c r="AR62" s="1">
        <f>+IF($E62=AR$22,VLOOKUP($C62,Input!$A$8:$AN$39,MATCH(AR$21,Input!$A$6:$AN$6,0),FALSE)+$H62,0)*$D62</f>
        <v>0</v>
      </c>
      <c r="AT62" t="str">
        <f>VLOOKUP($C62,Input!$A$8:$HV$39,MATCH(AT$21,Input!$A$6:$HV$6,0),FALSE)</f>
        <v>Parts and administrative cost</v>
      </c>
      <c r="AU62" s="1">
        <f>+IF($E62=AU$22,VLOOKUP($C62,Input!$A$8:$HV$39,MATCH(AU$21,Input!$A$6:$HV$6,0),FALSE),0)*$D62</f>
        <v>0</v>
      </c>
      <c r="AV62" s="1">
        <f>+IF($E62=AV$22,VLOOKUP($C62,Input!$A$8:$HV$39,MATCH(AV$21,Input!$A$6:$HV$6,0),FALSE),0)*$D62</f>
        <v>0</v>
      </c>
      <c r="AW62" s="1">
        <f>+IF($E62=AW$22,VLOOKUP($C62,Input!$A$8:$HV$39,MATCH(AW$21,Input!$A$6:$HV$6,0),FALSE),0)*$D62</f>
        <v>0</v>
      </c>
      <c r="AX62" s="1">
        <f>+IF($E62=AX$22,VLOOKUP($C62,Input!$A$8:$HV$39,MATCH(AX$21,Input!$A$6:$HV$6,0),FALSE),0)*$D62</f>
        <v>0</v>
      </c>
      <c r="AY62" s="1">
        <f>+IF($E62=AY$22,VLOOKUP($C62,Input!$A$8:$HV$39,MATCH(AY$21,Input!$A$6:$HV$6,0),FALSE),0)*$D62</f>
        <v>0</v>
      </c>
      <c r="AZ62" s="1">
        <f>+IF($E62=AZ$22,VLOOKUP($C62,Input!$A$8:$HV$39,MATCH(AZ$21,Input!$A$6:$HV$6,0),FALSE),0)*$D62</f>
        <v>0</v>
      </c>
      <c r="BA62" s="1">
        <f>+IF($E62=BA$22,VLOOKUP($C62,Input!$A$8:$HV$39,MATCH(BA$21,Input!$A$6:$HV$6,0),FALSE),0)*$D62</f>
        <v>0</v>
      </c>
      <c r="BB62" s="1">
        <f>+IF($E62=BB$22,VLOOKUP($C62,Input!$A$8:$HV$39,MATCH(BB$21,Input!$A$6:$HV$6,0),FALSE),0)*$D62</f>
        <v>0</v>
      </c>
      <c r="BC62" s="1">
        <f>+IF($E62=BC$22,VLOOKUP($C62,Input!$A$8:$HV$39,MATCH(BC$21,Input!$A$6:$HV$6,0),FALSE),0)*$D62</f>
        <v>0</v>
      </c>
      <c r="BD62" s="1">
        <f>+IF($E62=BD$22,VLOOKUP($C62,Input!$A$8:$HV$39,MATCH(BD$21,Input!$A$6:$HV$6,0),FALSE),0)*$D62</f>
        <v>0</v>
      </c>
      <c r="BE62" s="1">
        <f>+IF($E62=BE$22,VLOOKUP($C62,Input!$A$8:$HV$39,MATCH(BE$21,Input!$A$6:$HV$6,0),FALSE),0)*$D62</f>
        <v>0</v>
      </c>
      <c r="BF62" s="1">
        <f>+IF($E62=BF$22,VLOOKUP($C62,Input!$A$8:$HV$39,MATCH(BF$21,Input!$A$6:$HV$6,0),FALSE),0)*$D62</f>
        <v>0</v>
      </c>
      <c r="BG62" s="1">
        <f>+IF($E62=BG$22,VLOOKUP($C62,Input!$A$8:$HV$39,MATCH(BG$21,Input!$A$6:$HV$6,0),FALSE),0)*$D62</f>
        <v>0</v>
      </c>
      <c r="BH62" s="1">
        <f>+IF($E62=BH$22,VLOOKUP($C62,Input!$A$8:$HV$39,MATCH(BH$21,Input!$A$6:$HV$6,0),FALSE),0)*$D62</f>
        <v>0</v>
      </c>
      <c r="BI62" s="1">
        <f>+IF($E62=BI$22,VLOOKUP($C62,Input!$A$8:$HV$39,MATCH(BI$21,Input!$A$6:$HV$6,0),FALSE),0)*$D62</f>
        <v>0</v>
      </c>
      <c r="BJ62" s="1">
        <f>+IF($E62=BJ$22,VLOOKUP($C62,Input!$A$8:$HV$39,MATCH(BJ$21,Input!$A$6:$HV$6,0),FALSE),0)*$D62</f>
        <v>0</v>
      </c>
      <c r="BK62" s="1">
        <f>+IF($E62=BK$22,VLOOKUP($C62,Input!$A$8:$HV$39,MATCH(BK$21,Input!$A$6:$HV$6,0),FALSE),0)*$D62</f>
        <v>0</v>
      </c>
      <c r="BL62" s="1">
        <f>+IF($E62=BL$22,VLOOKUP($C62,Input!$A$8:$HV$39,MATCH(BL$21,Input!$A$6:$HV$6,0),FALSE),0)*$D62</f>
        <v>0</v>
      </c>
      <c r="BM62" s="1">
        <f>+IF($E62=BM$22,VLOOKUP($C62,Input!$A$8:$HV$39,MATCH(BM$21,Input!$A$6:$HV$6,0),FALSE),0)*$D62</f>
        <v>0</v>
      </c>
      <c r="BN62" s="1">
        <f>+IF($E62=BN$22,VLOOKUP($C62,Input!$A$8:$HV$39,MATCH(BN$21,Input!$A$6:$HV$6,0),FALSE),0)*$D62</f>
        <v>0</v>
      </c>
      <c r="BO62" s="1">
        <f>+IF($E62=BO$22,VLOOKUP($C62,Input!$A$8:$HV$39,MATCH(BO$21,Input!$A$6:$HV$6,0),FALSE),0)*$D62</f>
        <v>0</v>
      </c>
      <c r="BP62" s="1">
        <f>+IF($E62=BP$22,VLOOKUP($C62,Input!$A$8:$HV$39,MATCH(BP$21,Input!$A$6:$HV$6,0),FALSE),0)*$D62</f>
        <v>0</v>
      </c>
      <c r="BQ62" s="1">
        <f>+IF($E62=BQ$22,VLOOKUP($C62,Input!$A$8:$HV$39,MATCH(BQ$21,Input!$A$6:$HV$6,0),FALSE),0)*$D62</f>
        <v>0</v>
      </c>
      <c r="BR62" s="1">
        <f>+IF($E62=BR$22,VLOOKUP($C62,Input!$A$8:$HV$39,MATCH(BR$21,Input!$A$6:$HV$6,0),FALSE),0)*$D62</f>
        <v>4637128.4506531078</v>
      </c>
      <c r="BS62" s="1">
        <f>+IF($E62=BS$22,VLOOKUP($C62,Input!$A$8:$HV$39,MATCH(BS$21,Input!$A$6:$HV$6,0),FALSE),0)*$D62</f>
        <v>0</v>
      </c>
      <c r="BT62" s="1">
        <f>+IF($E62=BT$22,VLOOKUP($C62,Input!$A$8:$HV$39,MATCH(BT$21,Input!$A$6:$HV$6,0),FALSE),0)*$D62</f>
        <v>0</v>
      </c>
      <c r="BU62" s="1">
        <f>+IF($E62=BU$22,VLOOKUP($C62,Input!$A$8:$HV$39,MATCH(BU$21,Input!$A$6:$HV$6,0),FALSE),0)*$D62</f>
        <v>0</v>
      </c>
      <c r="BV62" s="1">
        <f>+IF($E62=BV$22,VLOOKUP($C62,Input!$A$8:$HV$39,MATCH(BV$21,Input!$A$6:$HV$6,0),FALSE),0)*$D62</f>
        <v>0</v>
      </c>
      <c r="BW62" s="1">
        <f>+IF($E62=BW$22,VLOOKUP($C62,Input!$A$8:$HV$39,MATCH(BW$21,Input!$A$6:$HV$6,0),FALSE),0)*$D62</f>
        <v>0</v>
      </c>
      <c r="BX62" s="1">
        <f>+IF($E62=BX$22,VLOOKUP($C62,Input!$A$8:$HV$39,MATCH(BX$21,Input!$A$6:$HV$6,0),FALSE),0)*$D62</f>
        <v>0</v>
      </c>
      <c r="BY62" s="1">
        <f>+IF($E62=BY$22,VLOOKUP($C62,Input!$A$8:$HV$39,MATCH(BY$21,Input!$A$6:$HV$6,0),FALSE),0)*$D62</f>
        <v>0</v>
      </c>
      <c r="BZ62" s="1">
        <f>+IF($E62=BZ$22,VLOOKUP($C62,Input!$A$8:$HV$39,MATCH(BZ$21,Input!$A$6:$HV$6,0),FALSE),0)*$D62</f>
        <v>0</v>
      </c>
      <c r="CA62" s="1">
        <f>+IF($E62=CA$22,VLOOKUP($C62,Input!$A$8:$HV$39,MATCH(CA$21,Input!$A$6:$HV$6,0),FALSE),0)*$D62</f>
        <v>0</v>
      </c>
      <c r="CB62" s="1">
        <f>+IF($E62=CB$22,VLOOKUP($C62,Input!$A$8:$HV$39,MATCH(CB$21,Input!$A$6:$HV$6,0),FALSE),0)*$D62</f>
        <v>0</v>
      </c>
      <c r="CC62" s="1">
        <f>+IF($E62=CC$22,VLOOKUP($C62,Input!$A$8:$HV$39,MATCH(CC$21,Input!$A$6:$HV$6,0),FALSE),0)*$D62</f>
        <v>0</v>
      </c>
      <c r="CE62" t="str">
        <f>VLOOKUP($C62,Input!$A$8:$HV$39,MATCH(CE$21,Input!$A$6:$HV$6,0),FALSE)</f>
        <v>Engine Rebuild @ 7 Yr</v>
      </c>
      <c r="CF62" s="1">
        <f>IF($E62+$I62+$D$7&lt;=CF$22,0,IF(CF$22-$D$7&gt;=$E62,IF(COUNTIF($KZ62:LP62,"&gt;0")&gt;0,VLOOKUP($C62,Input!$A$8:$HV$21,MATCH($CE$21+COUNTIF($KZ62:LP62,"&gt;0"),Input!$A$6:$HV$6,0),FALSE),0),0))*$D62</f>
        <v>0</v>
      </c>
      <c r="CG62" s="1">
        <f>IF($E62+$I62+$D$7&lt;=CG$22,0,IF(CG$22-$D$7&gt;=$E62,IF(COUNTIF($KZ62:LQ62,"&gt;0")&gt;0,VLOOKUP($C62,Input!$A$8:$HV$21,MATCH($CE$21+COUNTIF($KZ62:LQ62,"&gt;0"),Input!$A$6:$HV$6,0),FALSE),0),0))*$D62</f>
        <v>0</v>
      </c>
      <c r="CH62" s="1">
        <f>IF($E62+$I62+$D$7&lt;=CH$22,0,IF(CH$22-$D$7&gt;=$E62,IF(COUNTIF($KZ62:LR62,"&gt;0")&gt;0,VLOOKUP($C62,Input!$A$8:$HV$21,MATCH($CE$21+COUNTIF($KZ62:LR62,"&gt;0"),Input!$A$6:$HV$6,0),FALSE),0),0))*$D62</f>
        <v>0</v>
      </c>
      <c r="CI62" s="1">
        <f>IF($E62+$I62+$D$7&lt;=CI$22,0,IF(CI$22-$D$7&gt;=$E62,IF(COUNTIF($KZ62:LS62,"&gt;0")&gt;0,VLOOKUP($C62,Input!$A$8:$HV$21,MATCH($CE$21+COUNTIF($KZ62:LS62,"&gt;0"),Input!$A$6:$HV$6,0),FALSE),0),0))*$D62</f>
        <v>0</v>
      </c>
      <c r="CJ62" s="1">
        <f>IF($E62+$I62+$D$7&lt;=CJ$22,0,IF(CJ$22-$D$7&gt;=$E62,IF(COUNTIF($KZ62:LT62,"&gt;0")&gt;0,VLOOKUP($C62,Input!$A$8:$HV$21,MATCH($CE$21+COUNTIF($KZ62:LT62,"&gt;0"),Input!$A$6:$HV$6,0),FALSE),0),0))*$D62</f>
        <v>0</v>
      </c>
      <c r="CK62" s="1">
        <f>IF($E62+$I62+$D$7&lt;=CK$22,0,IF(CK$22-$D$7&gt;=$E62,IF(COUNTIF($KZ62:LU62,"&gt;0")&gt;0,VLOOKUP($C62,Input!$A$8:$HV$21,MATCH($CE$21+COUNTIF($KZ62:LU62,"&gt;0"),Input!$A$6:$HV$6,0),FALSE),0),0))*$D62</f>
        <v>0</v>
      </c>
      <c r="CL62" s="1">
        <f>IF($E62+$I62+$D$7&lt;=CL$22,0,IF(CL$22-$D$7&gt;=$E62,IF(COUNTIF($KZ62:LV62,"&gt;0")&gt;0,VLOOKUP($C62,Input!$A$8:$HV$21,MATCH($CE$21+COUNTIF($KZ62:LV62,"&gt;0"),Input!$A$6:$HV$6,0),FALSE),0),0))*$D62</f>
        <v>0</v>
      </c>
      <c r="CM62" s="1">
        <f>IF($E62+$I62+$D$7&lt;=CM$22,0,IF(CM$22-$D$7&gt;=$E62,IF(COUNTIF($KZ62:LW62,"&gt;0")&gt;0,VLOOKUP($C62,Input!$A$8:$HV$21,MATCH($CE$21+COUNTIF($KZ62:LW62,"&gt;0"),Input!$A$6:$HV$6,0),FALSE),0),0))*$D62</f>
        <v>0</v>
      </c>
      <c r="CN62" s="1">
        <f>IF($E62+$I62+$D$7&lt;=CN$22,0,IF(CN$22-$D$7&gt;=$E62,IF(COUNTIF($KZ62:LX62,"&gt;0")&gt;0,VLOOKUP($C62,Input!$A$8:$HV$21,MATCH($CE$21+COUNTIF($KZ62:LX62,"&gt;0"),Input!$A$6:$HV$6,0),FALSE),0),0))*$D62</f>
        <v>0</v>
      </c>
      <c r="CO62" s="1">
        <f>IF($E62+$I62+$D$7&lt;=CO$22,0,IF(CO$22-$D$7&gt;=$E62,IF(COUNTIF($KZ62:LY62,"&gt;0")&gt;0,VLOOKUP($C62,Input!$A$8:$HV$21,MATCH($CE$21+COUNTIF($KZ62:LY62,"&gt;0"),Input!$A$6:$HV$6,0),FALSE),0),0))*$D62</f>
        <v>0</v>
      </c>
      <c r="CP62" s="1">
        <f>IF($E62+$I62+$D$7&lt;=CP$22,0,IF(CP$22-$D$7&gt;=$E62,IF(COUNTIF($KZ62:LZ62,"&gt;0")&gt;0,VLOOKUP($C62,Input!$A$8:$HV$21,MATCH($CE$21+COUNTIF($KZ62:LZ62,"&gt;0"),Input!$A$6:$HV$6,0),FALSE),0),0))*$D62</f>
        <v>0</v>
      </c>
      <c r="CQ62" s="1">
        <f>IF($E62+$I62+$D$7&lt;=CQ$22,0,IF(CQ$22-$D$7&gt;=$E62,IF(COUNTIF($KZ62:MA62,"&gt;0")&gt;0,VLOOKUP($C62,Input!$A$8:$HV$21,MATCH($CE$21+COUNTIF($KZ62:MA62,"&gt;0"),Input!$A$6:$HV$6,0),FALSE),0),0))*$D62</f>
        <v>0</v>
      </c>
      <c r="CR62" s="1">
        <f>IF($E62+$I62+$D$7&lt;=CR$22,0,IF(CR$22-$D$7&gt;=$E62,IF(COUNTIF($KZ62:MB62,"&gt;0")&gt;0,VLOOKUP($C62,Input!$A$8:$HV$21,MATCH($CE$21+COUNTIF($KZ62:MB62,"&gt;0"),Input!$A$6:$HV$6,0),FALSE),0),0))*$D62</f>
        <v>0</v>
      </c>
      <c r="CS62" s="1">
        <f>IF($E62+$I62+$D$7&lt;=CS$22,0,IF(CS$22-$D$7&gt;=$E62,IF(COUNTIF($KZ62:MC62,"&gt;0")&gt;0,VLOOKUP($C62,Input!$A$8:$HV$21,MATCH($CE$21+COUNTIF($KZ62:MC62,"&gt;0"),Input!$A$6:$HV$6,0),FALSE),0),0))*$D62</f>
        <v>0</v>
      </c>
      <c r="CT62" s="1">
        <f>IF($E62+$I62+$D$7&lt;=CT$22,0,IF(CT$22-$D$7&gt;=$E62,IF(COUNTIF($KZ62:MD62,"&gt;0")&gt;0,VLOOKUP($C62,Input!$A$8:$HV$21,MATCH($CE$21+COUNTIF($KZ62:MD62,"&gt;0"),Input!$A$6:$HV$6,0),FALSE),0),0))*$D62</f>
        <v>0</v>
      </c>
      <c r="CU62" s="1">
        <f>IF($E62+$I62+$D$7&lt;=CU$22,0,IF(CU$22-$D$7&gt;=$E62,IF(COUNTIF($KZ62:ME62,"&gt;0")&gt;0,VLOOKUP($C62,Input!$A$8:$HV$21,MATCH($CE$21+COUNTIF($KZ62:ME62,"&gt;0"),Input!$A$6:$HV$6,0),FALSE),0),0))*$D62</f>
        <v>0</v>
      </c>
      <c r="CV62" s="1">
        <f>IF($E62+$I62+$D$7&lt;=CV$22,0,IF(CV$22-$D$7&gt;=$E62,IF(COUNTIF($KZ62:MF62,"&gt;0")&gt;0,VLOOKUP($C62,Input!$A$8:$HV$21,MATCH($CE$21+COUNTIF($KZ62:MF62,"&gt;0"),Input!$A$6:$HV$6,0),FALSE),0),0))*$D62</f>
        <v>0</v>
      </c>
      <c r="CW62" s="1">
        <f>IF($E62+$I62+$D$7&lt;=CW$22,0,IF(CW$22-$D$7&gt;=$E62,IF(COUNTIF($KZ62:MG62,"&gt;0")&gt;0,VLOOKUP($C62,Input!$A$8:$HV$21,MATCH($CE$21+COUNTIF($KZ62:MG62,"&gt;0"),Input!$A$6:$HV$6,0),FALSE),0),0))*$D62</f>
        <v>0</v>
      </c>
      <c r="CX62" s="1">
        <f>IF($E62+$I62+$D$7&lt;=CX$22,0,IF(CX$22-$D$7&gt;=$E62,IF(COUNTIF($KZ62:MH62,"&gt;0")&gt;0,VLOOKUP($C62,Input!$A$8:$HV$21,MATCH($CE$21+COUNTIF($KZ62:MH62,"&gt;0"),Input!$A$6:$HV$6,0),FALSE),0),0))*$D62</f>
        <v>0</v>
      </c>
      <c r="CY62" s="1">
        <f>IF($E62+$I62+$D$7&lt;=CY$22,0,IF(CY$22-$D$7&gt;=$E62,IF(COUNTIF($KZ62:MI62,"&gt;0")&gt;0,VLOOKUP($C62,Input!$A$8:$HV$21,MATCH($CE$21+COUNTIF($KZ62:MI62,"&gt;0"),Input!$A$6:$HV$6,0),FALSE),0),0))*$D62</f>
        <v>0</v>
      </c>
      <c r="CZ62" s="1">
        <f>IF($E62+$I62+$D$7&lt;=CZ$22,0,IF(CZ$22-$D$7&gt;=$E62,IF(COUNTIF($KZ62:MJ62,"&gt;0")&gt;0,VLOOKUP($C62,Input!$A$8:$HV$21,MATCH($CE$21+COUNTIF($KZ62:MJ62,"&gt;0"),Input!$A$6:$HV$6,0),FALSE),0),0))*$D62</f>
        <v>0</v>
      </c>
      <c r="DA62" s="1">
        <f>IF($E62+$I62+$D$7&lt;=DA$22,0,IF(DA$22-$D$7&gt;=$E62,IF(COUNTIF($KZ62:MK62,"&gt;0")&gt;0,VLOOKUP($C62,Input!$A$8:$HV$21,MATCH($CE$21+COUNTIF($KZ62:MK62,"&gt;0"),Input!$A$6:$HV$6,0),FALSE),0),0))*$D62</f>
        <v>0</v>
      </c>
      <c r="DB62" s="1">
        <f>IF($E62+$I62+$D$7&lt;=DB$22,0,IF(DB$22-$D$7&gt;=$E62,IF(COUNTIF($KZ62:ML62,"&gt;0")&gt;0,VLOOKUP($C62,Input!$A$8:$HV$21,MATCH($CE$21+COUNTIF($KZ62:ML62,"&gt;0"),Input!$A$6:$HV$6,0),FALSE),0),0))*$D62</f>
        <v>0</v>
      </c>
      <c r="DC62" s="1">
        <f>IF($E62+$I62+$D$7&lt;=DC$22,0,IF(DC$22-$D$7&gt;=$E62,IF(COUNTIF($KZ62:MM62,"&gt;0")&gt;0,VLOOKUP($C62,Input!$A$8:$HV$21,MATCH($CE$21+COUNTIF($KZ62:MM62,"&gt;0"),Input!$A$6:$HV$6,0),FALSE),0),0))*$D62</f>
        <v>0</v>
      </c>
      <c r="DD62" s="1">
        <f>IF($E62+$I62+$D$7&lt;=DD$22,0,IF(DD$22-$D$7&gt;=$E62,IF(COUNTIF($KZ62:MN62,"&gt;0")&gt;0,VLOOKUP($C62,Input!$A$8:$HV$21,MATCH($CE$21+COUNTIF($KZ62:MN62,"&gt;0"),Input!$A$6:$HV$6,0),FALSE),0),0))*$D62</f>
        <v>0</v>
      </c>
      <c r="DE62" s="1">
        <f>IF($E62+$I62+$D$7&lt;=DE$22,0,IF(DE$22-$D$7&gt;=$E62,IF(COUNTIF($KZ62:MO62,"&gt;0")&gt;0,VLOOKUP($C62,Input!$A$8:$HV$21,MATCH($CE$21+COUNTIF($KZ62:MO62,"&gt;0"),Input!$A$6:$HV$6,0),FALSE),0),0))*$D62</f>
        <v>0</v>
      </c>
      <c r="DF62" s="1">
        <f>IF($E62+$I62+$D$7&lt;=DF$22,0,IF(DF$22-$D$7&gt;=$E62,IF(COUNTIF($KZ62:MP62,"&gt;0")&gt;0,VLOOKUP($C62,Input!$A$8:$HV$21,MATCH($CE$21+COUNTIF($KZ62:MP62,"&gt;0"),Input!$A$6:$HV$6,0),FALSE),0),0))*$D62</f>
        <v>0</v>
      </c>
      <c r="DG62" s="1">
        <f>IF($E62+$I62+$D$7&lt;=DG$22,0,IF(DG$22-$D$7&gt;=$E62,IF(COUNTIF($KZ62:MQ62,"&gt;0")&gt;0,VLOOKUP($C62,Input!$A$8:$HV$21,MATCH($CE$21+COUNTIF($KZ62:MQ62,"&gt;0"),Input!$A$6:$HV$6,0),FALSE),0),0))*$D62</f>
        <v>0</v>
      </c>
      <c r="DH62" s="1">
        <f>IF($E62+$I62+$D$7&lt;=DH$22,0,IF(DH$22-$D$7&gt;=$E62,IF(COUNTIF($KZ62:MR62,"&gt;0")&gt;0,VLOOKUP($C62,Input!$A$8:$HV$21,MATCH($CE$21+COUNTIF($KZ62:MR62,"&gt;0"),Input!$A$6:$HV$6,0),FALSE),0),0))*$D62</f>
        <v>0</v>
      </c>
      <c r="DI62" s="1">
        <f>IF($E62+$I62+$D$7&lt;=DI$22,0,IF(DI$22-$D$7&gt;=$E62,IF(COUNTIF($KZ62:MS62,"&gt;0")&gt;0,VLOOKUP($C62,Input!$A$8:$HV$21,MATCH($CE$21+COUNTIF($KZ62:MS62,"&gt;0"),Input!$A$6:$HV$6,0),FALSE),0),0))*$D62</f>
        <v>8190000</v>
      </c>
      <c r="DJ62" s="1">
        <f>IF($E62+$I62+$D$7&lt;=DJ$22,0,IF(DJ$22-$D$7&gt;=$E62,IF(COUNTIF($KZ62:MT62,"&gt;0")&gt;0,VLOOKUP($C62,Input!$A$8:$HV$21,MATCH($CE$21+COUNTIF($KZ62:MT62,"&gt;0"),Input!$A$6:$HV$6,0),FALSE),0),0))*$D62</f>
        <v>0</v>
      </c>
      <c r="DK62" s="1">
        <f>IF($E62+$I62+$D$7&lt;=DK$22,0,IF(DK$22-$D$7&gt;=$E62,IF(COUNTIF($KZ62:MU62,"&gt;0")&gt;0,VLOOKUP($C62,Input!$A$8:$HV$21,MATCH($CE$21+COUNTIF($KZ62:MU62,"&gt;0"),Input!$A$6:$HV$6,0),FALSE),0),0))*$D62</f>
        <v>0</v>
      </c>
      <c r="DL62" s="1">
        <f>IF($E62+$I62+$D$7&lt;=DL$22,0,IF(DL$22-$D$7&gt;=$E62,IF(COUNTIF($KZ62:MV62,"&gt;0")&gt;0,VLOOKUP($C62,Input!$A$8:$HV$21,MATCH($CE$21+COUNTIF($KZ62:MV62,"&gt;0"),Input!$A$6:$HV$6,0),FALSE),0),0))*$D62</f>
        <v>0</v>
      </c>
      <c r="DM62" s="1">
        <f>IF($E62+$I62+$D$7&lt;=DM$22,0,IF(DM$22-$D$7&gt;=$E62,IF(COUNTIF($KZ62:MW62,"&gt;0")&gt;0,VLOOKUP($C62,Input!$A$8:$HV$21,MATCH($CE$21+COUNTIF($KZ62:MW62,"&gt;0"),Input!$A$6:$HV$6,0),FALSE),0),0))*$D62</f>
        <v>0</v>
      </c>
      <c r="DN62" s="1">
        <f>IF($E62+$I62+$D$7&lt;=DN$22,0,IF(DN$22-$D$7&gt;=$E62,IF(COUNTIF($KZ62:MX62,"&gt;0")&gt;0,VLOOKUP($C62,Input!$A$8:$HV$21,MATCH($CE$21+COUNTIF($KZ62:MX62,"&gt;0"),Input!$A$6:$HV$6,0),FALSE),0),0))*$D62</f>
        <v>0</v>
      </c>
      <c r="DP62" t="str">
        <f>+VLOOKUP($C62,Input!$A$8:$GZ$39,MATCH(DP$21,Input!$A$6:$GZ$6,0),FALSE)</f>
        <v>Bus Maintenance at 0.85/mile</v>
      </c>
      <c r="DQ62" s="1">
        <f>IF($E62+$I62+$D$7&lt;=DQ$22,0,IF(DQ$22-$D$7&gt;=$E62,IF(COUNTIF($KZ62:LP62,"&gt;0")&gt;0,VLOOKUP($C62,Input!$A$8:$HV$21,MATCH($DP$21+COUNTIF($KZ62:LP62,"&gt;0"),Input!$A$6:$HV$6,0),FALSE),0),0))*$D62*$F62</f>
        <v>0</v>
      </c>
      <c r="DR62" s="1">
        <f>IF($E62+$I62+$D$7&lt;=DR$22,0,IF(DR$22-$D$7&gt;=$E62,IF(COUNTIF($KZ62:LQ62,"&gt;0")&gt;0,VLOOKUP($C62,Input!$A$8:$HV$21,MATCH($DP$21+COUNTIF($KZ62:LQ62,"&gt;0"),Input!$A$6:$HV$6,0),FALSE),0),0))*$D62*$F62</f>
        <v>0</v>
      </c>
      <c r="DS62" s="1">
        <f>IF($E62+$I62+$D$7&lt;=DS$22,0,IF(DS$22-$D$7&gt;=$E62,IF(COUNTIF($KZ62:LR62,"&gt;0")&gt;0,VLOOKUP($C62,Input!$A$8:$HV$21,MATCH($DP$21+COUNTIF($KZ62:LR62,"&gt;0"),Input!$A$6:$HV$6,0),FALSE),0),0))*$D62*$F62</f>
        <v>0</v>
      </c>
      <c r="DT62" s="1">
        <f>IF($E62+$I62+$D$7&lt;=DT$22,0,IF(DT$22-$D$7&gt;=$E62,IF(COUNTIF($KZ62:LS62,"&gt;0")&gt;0,VLOOKUP($C62,Input!$A$8:$HV$21,MATCH($DP$21+COUNTIF($KZ62:LS62,"&gt;0"),Input!$A$6:$HV$6,0),FALSE),0),0))*$D62*$F62</f>
        <v>0</v>
      </c>
      <c r="DU62" s="1">
        <f>IF($E62+$I62+$D$7&lt;=DU$22,0,IF(DU$22-$D$7&gt;=$E62,IF(COUNTIF($KZ62:LT62,"&gt;0")&gt;0,VLOOKUP($C62,Input!$A$8:$HV$21,MATCH($DP$21+COUNTIF($KZ62:LT62,"&gt;0"),Input!$A$6:$HV$6,0),FALSE),0),0))*$D62*$F62</f>
        <v>0</v>
      </c>
      <c r="DV62" s="1">
        <f>IF($E62+$I62+$D$7&lt;=DV$22,0,IF(DV$22-$D$7&gt;=$E62,IF(COUNTIF($KZ62:LU62,"&gt;0")&gt;0,VLOOKUP($C62,Input!$A$8:$HV$21,MATCH($DP$21+COUNTIF($KZ62:LU62,"&gt;0"),Input!$A$6:$HV$6,0),FALSE),0),0))*$D62*$F62</f>
        <v>0</v>
      </c>
      <c r="DW62" s="1">
        <f>IF($E62+$I62+$D$7&lt;=DW$22,0,IF(DW$22-$D$7&gt;=$E62,IF(COUNTIF($KZ62:LV62,"&gt;0")&gt;0,VLOOKUP($C62,Input!$A$8:$HV$21,MATCH($DP$21+COUNTIF($KZ62:LV62,"&gt;0"),Input!$A$6:$HV$6,0),FALSE),0),0))*$D62*$F62</f>
        <v>0</v>
      </c>
      <c r="DX62" s="1">
        <f>IF($E62+$I62+$D$7&lt;=DX$22,0,IF(DX$22-$D$7&gt;=$E62,IF(COUNTIF($KZ62:LW62,"&gt;0")&gt;0,VLOOKUP($C62,Input!$A$8:$HV$21,MATCH($DP$21+COUNTIF($KZ62:LW62,"&gt;0"),Input!$A$6:$HV$6,0),FALSE),0),0))*$D62*$F62</f>
        <v>0</v>
      </c>
      <c r="DY62" s="1">
        <f>IF($E62+$I62+$D$7&lt;=DY$22,0,IF(DY$22-$D$7&gt;=$E62,IF(COUNTIF($KZ62:LX62,"&gt;0")&gt;0,VLOOKUP($C62,Input!$A$8:$HV$21,MATCH($DP$21+COUNTIF($KZ62:LX62,"&gt;0"),Input!$A$6:$HV$6,0),FALSE),0),0))*$D62*$F62</f>
        <v>0</v>
      </c>
      <c r="DZ62" s="1">
        <f>IF($E62+$I62+$D$7&lt;=DZ$22,0,IF(DZ$22-$D$7&gt;=$E62,IF(COUNTIF($KZ62:LY62,"&gt;0")&gt;0,VLOOKUP($C62,Input!$A$8:$HV$21,MATCH($DP$21+COUNTIF($KZ62:LY62,"&gt;0"),Input!$A$6:$HV$6,0),FALSE),0),0))*$D62*$F62</f>
        <v>0</v>
      </c>
      <c r="EA62" s="1">
        <f>IF($E62+$I62+$D$7&lt;=EA$22,0,IF(EA$22-$D$7&gt;=$E62,IF(COUNTIF($KZ62:LZ62,"&gt;0")&gt;0,VLOOKUP($C62,Input!$A$8:$HV$21,MATCH($DP$21+COUNTIF($KZ62:LZ62,"&gt;0"),Input!$A$6:$HV$6,0),FALSE),0),0))*$D62*$F62</f>
        <v>0</v>
      </c>
      <c r="EB62" s="1">
        <f>IF($E62+$I62+$D$7&lt;=EB$22,0,IF(EB$22-$D$7&gt;=$E62,IF(COUNTIF($KZ62:MA62,"&gt;0")&gt;0,VLOOKUP($C62,Input!$A$8:$HV$21,MATCH($DP$21+COUNTIF($KZ62:MA62,"&gt;0"),Input!$A$6:$HV$6,0),FALSE),0),0))*$D62*$F62</f>
        <v>0</v>
      </c>
      <c r="EC62" s="1">
        <f>IF($E62+$I62+$D$7&lt;=EC$22,0,IF(EC$22-$D$7&gt;=$E62,IF(COUNTIF($KZ62:MB62,"&gt;0")&gt;0,VLOOKUP($C62,Input!$A$8:$HV$21,MATCH($DP$21+COUNTIF($KZ62:MB62,"&gt;0"),Input!$A$6:$HV$6,0),FALSE),0),0))*$D62*$F62</f>
        <v>0</v>
      </c>
      <c r="ED62" s="1">
        <f>IF($E62+$I62+$D$7&lt;=ED$22,0,IF(ED$22-$D$7&gt;=$E62,IF(COUNTIF($KZ62:MC62,"&gt;0")&gt;0,VLOOKUP($C62,Input!$A$8:$HV$21,MATCH($DP$21+COUNTIF($KZ62:MC62,"&gt;0"),Input!$A$6:$HV$6,0),FALSE),0),0))*$D62*$F62</f>
        <v>0</v>
      </c>
      <c r="EE62" s="1">
        <f>IF($E62+$I62+$D$7&lt;=EE$22,0,IF(EE$22-$D$7&gt;=$E62,IF(COUNTIF($KZ62:MD62,"&gt;0")&gt;0,VLOOKUP($C62,Input!$A$8:$HV$21,MATCH($DP$21+COUNTIF($KZ62:MD62,"&gt;0"),Input!$A$6:$HV$6,0),FALSE),0),0))*$D62*$F62</f>
        <v>0</v>
      </c>
      <c r="EF62" s="1">
        <f>IF($E62+$I62+$D$7&lt;=EF$22,0,IF(EF$22-$D$7&gt;=$E62,IF(COUNTIF($KZ62:ME62,"&gt;0")&gt;0,VLOOKUP($C62,Input!$A$8:$HV$21,MATCH($DP$21+COUNTIF($KZ62:ME62,"&gt;0"),Input!$A$6:$HV$6,0),FALSE),0),0))*$D62*$F62</f>
        <v>0</v>
      </c>
      <c r="EG62" s="1">
        <f>IF($E62+$I62+$D$7&lt;=EG$22,0,IF(EG$22-$D$7&gt;=$E62,IF(COUNTIF($KZ62:MF62,"&gt;0")&gt;0,VLOOKUP($C62,Input!$A$8:$HV$21,MATCH($DP$21+COUNTIF($KZ62:MF62,"&gt;0"),Input!$A$6:$HV$6,0),FALSE),0),0))*$D62*$F62</f>
        <v>0</v>
      </c>
      <c r="EH62" s="1">
        <f>IF($E62+$I62+$D$7&lt;=EH$22,0,IF(EH$22-$D$7&gt;=$E62,IF(COUNTIF($KZ62:MG62,"&gt;0")&gt;0,VLOOKUP($C62,Input!$A$8:$HV$21,MATCH($DP$21+COUNTIF($KZ62:MG62,"&gt;0"),Input!$A$6:$HV$6,0),FALSE),0),0))*$D62*$F62</f>
        <v>0</v>
      </c>
      <c r="EI62" s="1">
        <f>IF($E62+$I62+$D$7&lt;=EI$22,0,IF(EI$22-$D$7&gt;=$E62,IF(COUNTIF($KZ62:MH62,"&gt;0")&gt;0,VLOOKUP($C62,Input!$A$8:$HV$21,MATCH($DP$21+COUNTIF($KZ62:MH62,"&gt;0"),Input!$A$6:$HV$6,0),FALSE),0),0))*$D62*$F62</f>
        <v>0</v>
      </c>
      <c r="EJ62" s="1">
        <f>IF($E62+$I62+$D$7&lt;=EJ$22,0,IF(EJ$22-$D$7&gt;=$E62,IF(COUNTIF($KZ62:MI62,"&gt;0")&gt;0,VLOOKUP($C62,Input!$A$8:$HV$21,MATCH($DP$21+COUNTIF($KZ62:MI62,"&gt;0"),Input!$A$6:$HV$6,0),FALSE),0),0))*$D62*$F62</f>
        <v>0</v>
      </c>
      <c r="EK62" s="1">
        <f>IF($E62+$I62+$D$7&lt;=EK$22,0,IF(EK$22-$D$7&gt;=$E62,IF(COUNTIF($KZ62:MJ62,"&gt;0")&gt;0,VLOOKUP($C62,Input!$A$8:$HV$21,MATCH($DP$21+COUNTIF($KZ62:MJ62,"&gt;0"),Input!$A$6:$HV$6,0),FALSE),0),0))*$D62*$F62</f>
        <v>0</v>
      </c>
      <c r="EL62" s="1">
        <f>IF($E62+$I62+$D$7&lt;=EL$22,0,IF(EL$22-$D$7&gt;=$E62,IF(COUNTIF($KZ62:MK62,"&gt;0")&gt;0,VLOOKUP($C62,Input!$A$8:$HV$21,MATCH($DP$21+COUNTIF($KZ62:MK62,"&gt;0"),Input!$A$6:$HV$6,0),FALSE),0),0))*$D62*$F62</f>
        <v>0</v>
      </c>
      <c r="EM62" s="1">
        <f>IF($E62+$I62+$D$7&lt;=EM$22,0,IF(EM$22-$D$7&gt;=$E62,IF(COUNTIF($KZ62:ML62,"&gt;0")&gt;0,VLOOKUP($C62,Input!$A$8:$HV$21,MATCH($DP$21+COUNTIF($KZ62:ML62,"&gt;0"),Input!$A$6:$HV$6,0),FALSE),0),0))*$D62*$F62</f>
        <v>0</v>
      </c>
      <c r="EN62" s="1">
        <f>IF($E62+$I62+$D$7&lt;=EN$22,0,IF(EN$22-$D$7&gt;=$E62,IF(COUNTIF($KZ62:MM62,"&gt;0")&gt;0,VLOOKUP($C62,Input!$A$8:$HV$21,MATCH($DP$21+COUNTIF($KZ62:MM62,"&gt;0"),Input!$A$6:$HV$6,0),FALSE),0),0))*$D62*$F62</f>
        <v>7956000</v>
      </c>
      <c r="EO62" s="1">
        <f>IF($E62+$I62+$D$7&lt;=EO$22,0,IF(EO$22-$D$7&gt;=$E62,IF(COUNTIF($KZ62:MN62,"&gt;0")&gt;0,VLOOKUP($C62,Input!$A$8:$HV$21,MATCH($DP$21+COUNTIF($KZ62:MN62,"&gt;0"),Input!$A$6:$HV$6,0),FALSE),0),0))*$D62*$F62</f>
        <v>7956000</v>
      </c>
      <c r="EP62" s="1">
        <f>IF($E62+$I62+$D$7&lt;=EP$22,0,IF(EP$22-$D$7&gt;=$E62,IF(COUNTIF($KZ62:MO62,"&gt;0")&gt;0,VLOOKUP($C62,Input!$A$8:$HV$21,MATCH($DP$21+COUNTIF($KZ62:MO62,"&gt;0"),Input!$A$6:$HV$6,0),FALSE),0),0))*$D62*$F62</f>
        <v>7956000</v>
      </c>
      <c r="EQ62" s="1">
        <f>IF($E62+$I62+$D$7&lt;=EQ$22,0,IF(EQ$22-$D$7&gt;=$E62,IF(COUNTIF($KZ62:MP62,"&gt;0")&gt;0,VLOOKUP($C62,Input!$A$8:$HV$21,MATCH($DP$21+COUNTIF($KZ62:MP62,"&gt;0"),Input!$A$6:$HV$6,0),FALSE),0),0))*$D62*$F62</f>
        <v>7956000</v>
      </c>
      <c r="ER62" s="1">
        <f>IF($E62+$I62+$D$7&lt;=ER$22,0,IF(ER$22-$D$7&gt;=$E62,IF(COUNTIF($KZ62:MQ62,"&gt;0")&gt;0,VLOOKUP($C62,Input!$A$8:$HV$21,MATCH($DP$21+COUNTIF($KZ62:MQ62,"&gt;0"),Input!$A$6:$HV$6,0),FALSE),0),0))*$D62*$F62</f>
        <v>7956000</v>
      </c>
      <c r="ES62" s="1">
        <f>IF($E62+$I62+$D$7&lt;=ES$22,0,IF(ES$22-$D$7&gt;=$E62,IF(COUNTIF($KZ62:MR62,"&gt;0")&gt;0,VLOOKUP($C62,Input!$A$8:$HV$21,MATCH($DP$21+COUNTIF($KZ62:MR62,"&gt;0"),Input!$A$6:$HV$6,0),FALSE),0),0))*$D62*$F62</f>
        <v>7956000</v>
      </c>
      <c r="ET62" s="1">
        <f>IF($E62+$I62+$D$7&lt;=ET$22,0,IF(ET$22-$D$7&gt;=$E62,IF(COUNTIF($KZ62:MS62,"&gt;0")&gt;0,VLOOKUP($C62,Input!$A$8:$HV$21,MATCH($DP$21+COUNTIF($KZ62:MS62,"&gt;0"),Input!$A$6:$HV$6,0),FALSE),0),0))*$D62*$F62</f>
        <v>7956000</v>
      </c>
      <c r="EU62" s="1">
        <f>IF($E62+$I62+$D$7&lt;=EU$22,0,IF(EU$22-$D$7&gt;=$E62,IF(COUNTIF($KZ62:MT62,"&gt;0")&gt;0,VLOOKUP($C62,Input!$A$8:$HV$21,MATCH($DP$21+COUNTIF($KZ62:MT62,"&gt;0"),Input!$A$6:$HV$6,0),FALSE),0),0))*$D62*$F62</f>
        <v>7956000</v>
      </c>
      <c r="EV62" s="1">
        <f>IF($E62+$I62+$D$7&lt;=EV$22,0,IF(EV$22-$D$7&gt;=$E62,IF(COUNTIF($KZ62:MU62,"&gt;0")&gt;0,VLOOKUP($C62,Input!$A$8:$HV$21,MATCH($DP$21+COUNTIF($KZ62:MU62,"&gt;0"),Input!$A$6:$HV$6,0),FALSE),0),0))*$D62*$F62</f>
        <v>7956000</v>
      </c>
      <c r="EW62" s="1">
        <f>IF($E62+$I62+$D$7&lt;=EW$22,0,IF(EW$22-$D$7&gt;=$E62,IF(COUNTIF($KZ62:MV62,"&gt;0")&gt;0,VLOOKUP($C62,Input!$A$8:$HV$21,MATCH($DP$21+COUNTIF($KZ62:MV62,"&gt;0"),Input!$A$6:$HV$6,0),FALSE),0),0))*$D62*$F62</f>
        <v>7956000</v>
      </c>
      <c r="EX62" s="1">
        <f>IF($E62+$I62+$D$7&lt;=EX$22,0,IF(EX$22-$D$7&gt;=$E62,IF(COUNTIF($KZ62:MW62,"&gt;0")&gt;0,VLOOKUP($C62,Input!$A$8:$HV$21,MATCH($DP$21+COUNTIF($KZ62:MW62,"&gt;0"),Input!$A$6:$HV$6,0),FALSE),0),0))*$D62*$F62</f>
        <v>7956000</v>
      </c>
      <c r="EY62" s="1">
        <f>IF($E62+$I62+$D$7&lt;=EY$22,0,IF(EY$22-$D$7&gt;=$E62,IF(COUNTIF($KZ62:MX62,"&gt;0")&gt;0,VLOOKUP($C62,Input!$A$8:$HV$21,MATCH($DP$21+COUNTIF($KZ62:MX62,"&gt;0"),Input!$A$6:$HV$6,0),FALSE),0),0))*$D62*$F62</f>
        <v>7956000</v>
      </c>
      <c r="EZ62" s="1"/>
      <c r="FA62" t="str">
        <f>VLOOKUP($C62,Input!$A$8:$GZ$39,MATCH(FA$21,Input!$A$6:$GZ$6,0),FALSE)</f>
        <v>NA</v>
      </c>
      <c r="FB62">
        <f>IF((VLOOKUP($C62,Input!$A$8:$GZ$39,MATCH(FB$21,Input!$A$6:$GZ$6,0),FALSE))="Y",$D62/VLOOKUP($C62,Input!$A$8:$GZ$39,MATCH(FC$21,Input!$A$6:$GZ$6,0),FALSE),0)</f>
        <v>0</v>
      </c>
      <c r="FC62">
        <f>IF((VLOOKUP($C62,Input!$A$8:$GZ$39,MATCH(FB$21,Input!$A$6:$GZ$6,0),FALSE))="Y",0,IF((VLOOKUP($C62,Input!$A$8:$GZ$39,MATCH(FC$21,Input!$A$6:$GZ$6,0),FALSE))&gt;0,$D62/VLOOKUP($C62,Input!$A$8:$GZ$39,MATCH(FC$21,Input!$A$6:$GZ$6,0),FALSE),0))</f>
        <v>0</v>
      </c>
      <c r="FD62" s="1">
        <f>+IF($E62=FD$22,VLOOKUP($C62,Input!$A$8:$GZ$39,MATCH(FD$21,Input!$A$6:$GZ$6,0),FALSE),0)*IF(FD$19&gt;=MAX(FC$19:$FD$19),MIN((FD$19-MAX(FC$19:$FD$19)),(FD$19-FC$19)),0)+IF($E62=FD$22,VLOOKUP($C62,Input!$A$8:$GZ$39,MATCH(FD$21,Input!$A$6:$GZ$6,0),FALSE),0)*IF(FD$18&gt;=MAX(FC$18:$FD$18),MIN((FD$18-MAX(FC$18:$FD$18)),(FD$18-FC$18)),0)</f>
        <v>0</v>
      </c>
      <c r="FE62" s="1">
        <f>+IF($E62=FE$22,VLOOKUP($C62,Input!$A$8:$GZ$39,MATCH(FE$21,Input!$A$6:$GZ$6,0),FALSE),0)*IF(FE$19&gt;=MAX(FD$19:$FD$19),MIN((FE$19-MAX(FD$19:$FD$19)),(FE$19-FD$19)),0)+IF($E62=FE$22,VLOOKUP($C62,Input!$A$8:$GZ$39,MATCH(FE$21,Input!$A$6:$GZ$6,0),FALSE),0)*IF(FE$18&gt;=MAX(FD$18:$FD$18),MIN((FE$18-MAX(FD$18:$FD$18)),(FE$18-FD$18)),0)</f>
        <v>0</v>
      </c>
      <c r="FF62" s="1">
        <f>+IF($E62=FF$22,VLOOKUP($C62,Input!$A$8:$GZ$39,MATCH(FF$21,Input!$A$6:$GZ$6,0),FALSE),0)*IF(FF$19&gt;=MAX($FD$19:FE$19),MIN((FF$19-MAX($FD$19:FE$19)),(FF$19-FE$19)),0)+IF($E62=FF$22,VLOOKUP($C62,Input!$A$8:$GZ$39,MATCH(FF$21,Input!$A$6:$GZ$6,0),FALSE),0)*IF(FF$18&gt;=MAX($FD$18:FE$18),MIN((FF$18-MAX($FD$18:FE$18)),(FF$18-FE$18)),0)</f>
        <v>0</v>
      </c>
      <c r="FG62" s="1">
        <f>+IF($E62=FG$22,VLOOKUP($C62,Input!$A$8:$GZ$39,MATCH(FG$21,Input!$A$6:$GZ$6,0),FALSE),0)*IF(FG$19&gt;=MAX($FD$19:FF$19),MIN((FG$19-MAX($FD$19:FF$19)),(FG$19-FF$19)),0)+IF($E62=FG$22,VLOOKUP($C62,Input!$A$8:$GZ$39,MATCH(FG$21,Input!$A$6:$GZ$6,0),FALSE),0)*IF(FG$18&gt;=MAX($FD$18:FF$18),MIN((FG$18-MAX($FD$18:FF$18)),(FG$18-FF$18)),0)</f>
        <v>0</v>
      </c>
      <c r="FH62" s="1">
        <f>+IF($E62=FH$22,VLOOKUP($C62,Input!$A$8:$GZ$39,MATCH(FH$21,Input!$A$6:$GZ$6,0),FALSE),0)*IF(FH$19&gt;=MAX($FD$19:FG$19),MIN((FH$19-MAX($FD$19:FG$19)),(FH$19-FG$19)),0)+IF($E62=FH$22,VLOOKUP($C62,Input!$A$8:$GZ$39,MATCH(FH$21,Input!$A$6:$GZ$6,0),FALSE),0)*IF(FH$18&gt;=MAX($FD$18:FG$18),MIN((FH$18-MAX($FD$18:FG$18)),(FH$18-FG$18)),0)</f>
        <v>0</v>
      </c>
      <c r="FI62" s="1">
        <f>+IF($E62=FI$22,VLOOKUP($C62,Input!$A$8:$GZ$39,MATCH(FI$21,Input!$A$6:$GZ$6,0),FALSE),0)*IF(FI$19&gt;=MAX($FD$19:FH$19),MIN((FI$19-MAX($FD$19:FH$19)),(FI$19-FH$19)),0)+IF($E62=FI$22,VLOOKUP($C62,Input!$A$8:$GZ$39,MATCH(FI$21,Input!$A$6:$GZ$6,0),FALSE),0)*IF(FI$18&gt;=MAX($FD$18:FH$18),MIN((FI$18-MAX($FD$18:FH$18)),(FI$18-FH$18)),0)</f>
        <v>0</v>
      </c>
      <c r="FJ62" s="1">
        <f>+IF($E62=FJ$22,VLOOKUP($C62,Input!$A$8:$GZ$39,MATCH(FJ$21,Input!$A$6:$GZ$6,0),FALSE),0)*IF(FJ$19&gt;=MAX($FD$19:FI$19),MIN((FJ$19-MAX($FD$19:FI$19)),(FJ$19-FI$19)),0)+IF($E62=FJ$22,VLOOKUP($C62,Input!$A$8:$GZ$39,MATCH(FJ$21,Input!$A$6:$GZ$6,0),FALSE),0)*IF(FJ$18&gt;=MAX($FD$18:FI$18),MIN((FJ$18-MAX($FD$18:FI$18)),(FJ$18-FI$18)),0)</f>
        <v>0</v>
      </c>
      <c r="FK62" s="1">
        <f>+IF($E62=FK$22,VLOOKUP($C62,Input!$A$8:$GZ$39,MATCH(FK$21,Input!$A$6:$GZ$6,0),FALSE),0)*IF(FK$19&gt;=MAX($FD$19:FJ$19),MIN((FK$19-MAX($FD$19:FJ$19)),(FK$19-FJ$19)),0)+IF($E62=FK$22,VLOOKUP($C62,Input!$A$8:$GZ$39,MATCH(FK$21,Input!$A$6:$GZ$6,0),FALSE),0)*IF(FK$18&gt;=MAX($FD$18:FJ$18),MIN((FK$18-MAX($FD$18:FJ$18)),(FK$18-FJ$18)),0)</f>
        <v>0</v>
      </c>
      <c r="FL62" s="1">
        <f>+IF($E62=FL$22,VLOOKUP($C62,Input!$A$8:$GZ$39,MATCH(FL$21,Input!$A$6:$GZ$6,0),FALSE),0)*IF(FL$19&gt;=MAX($FD$19:FK$19),MIN((FL$19-MAX($FD$19:FK$19)),(FL$19-FK$19)),0)+IF($E62=FL$22,VLOOKUP($C62,Input!$A$8:$GZ$39,MATCH(FL$21,Input!$A$6:$GZ$6,0),FALSE),0)*IF(FL$18&gt;=MAX($FD$18:FK$18),MIN((FL$18-MAX($FD$18:FK$18)),(FL$18-FK$18)),0)</f>
        <v>0</v>
      </c>
      <c r="FM62" s="1">
        <f>+IF($E62=FM$22,VLOOKUP($C62,Input!$A$8:$GZ$39,MATCH(FM$21,Input!$A$6:$GZ$6,0),FALSE),0)*IF(FM$19&gt;=MAX($FD$19:FL$19),MIN((FM$19-MAX($FD$19:FL$19)),(FM$19-FL$19)),0)+IF($E62=FM$22,VLOOKUP($C62,Input!$A$8:$GZ$39,MATCH(FM$21,Input!$A$6:$GZ$6,0),FALSE),0)*IF(FM$18&gt;=MAX($FD$18:FL$18),MIN((FM$18-MAX($FD$18:FL$18)),(FM$18-FL$18)),0)</f>
        <v>0</v>
      </c>
      <c r="FN62" s="1">
        <f>+IF($E62=FN$22,VLOOKUP($C62,Input!$A$8:$GZ$39,MATCH(FN$21,Input!$A$6:$GZ$6,0),FALSE),0)*IF(FN$19&gt;=MAX($FD$19:FM$19),MIN((FN$19-MAX($FD$19:FM$19)),(FN$19-FM$19)),0)+IF($E62=FN$22,VLOOKUP($C62,Input!$A$8:$GZ$39,MATCH(FN$21,Input!$A$6:$GZ$6,0),FALSE),0)*IF(FN$18&gt;=MAX($FD$18:FM$18),MIN((FN$18-MAX($FD$18:FM$18)),(FN$18-FM$18)),0)</f>
        <v>0</v>
      </c>
      <c r="FO62" s="1">
        <f>+IF($E62=FO$22,VLOOKUP($C62,Input!$A$8:$GZ$39,MATCH(FO$21,Input!$A$6:$GZ$6,0),FALSE),0)*IF(FO$19&gt;=MAX($FD$19:FN$19),MIN((FO$19-MAX($FD$19:FN$19)),(FO$19-FN$19)),0)+IF($E62=FO$22,VLOOKUP($C62,Input!$A$8:$GZ$39,MATCH(FO$21,Input!$A$6:$GZ$6,0),FALSE),0)*IF(FO$18&gt;=MAX($FD$18:FN$18),MIN((FO$18-MAX($FD$18:FN$18)),(FO$18-FN$18)),0)</f>
        <v>0</v>
      </c>
      <c r="FP62" s="1">
        <f>+IF($E62=FP$22,VLOOKUP($C62,Input!$A$8:$GZ$39,MATCH(FP$21,Input!$A$6:$GZ$6,0),FALSE),0)*IF(FP$19&gt;=MAX($FD$19:FO$19),MIN((FP$19-MAX($FD$19:FO$19)),(FP$19-FO$19)),0)+IF($E62=FP$22,VLOOKUP($C62,Input!$A$8:$GZ$39,MATCH(FP$21,Input!$A$6:$GZ$6,0),FALSE),0)*IF(FP$18&gt;=MAX($FD$18:FO$18),MIN((FP$18-MAX($FD$18:FO$18)),(FP$18-FO$18)),0)</f>
        <v>0</v>
      </c>
      <c r="FQ62" s="1">
        <f>+IF($E62=FQ$22,VLOOKUP($C62,Input!$A$8:$GZ$39,MATCH(FQ$21,Input!$A$6:$GZ$6,0),FALSE),0)*IF(FQ$19&gt;=MAX($FD$19:FP$19),MIN((FQ$19-MAX($FD$19:FP$19)),(FQ$19-FP$19)),0)+IF($E62=FQ$22,VLOOKUP($C62,Input!$A$8:$GZ$39,MATCH(FQ$21,Input!$A$6:$GZ$6,0),FALSE),0)*IF(FQ$18&gt;=MAX($FD$18:FP$18),MIN((FQ$18-MAX($FD$18:FP$18)),(FQ$18-FP$18)),0)</f>
        <v>0</v>
      </c>
      <c r="FR62" s="1">
        <f>+IF($E62=FR$22,VLOOKUP($C62,Input!$A$8:$GZ$39,MATCH(FR$21,Input!$A$6:$GZ$6,0),FALSE),0)*IF(FR$19&gt;=MAX($FD$19:FQ$19),MIN((FR$19-MAX($FD$19:FQ$19)),(FR$19-FQ$19)),0)+IF($E62=FR$22,VLOOKUP($C62,Input!$A$8:$GZ$39,MATCH(FR$21,Input!$A$6:$GZ$6,0),FALSE),0)*IF(FR$18&gt;=MAX($FD$18:FQ$18),MIN((FR$18-MAX($FD$18:FQ$18)),(FR$18-FQ$18)),0)</f>
        <v>0</v>
      </c>
      <c r="FS62" s="1">
        <f>+IF($E62=FS$22,VLOOKUP($C62,Input!$A$8:$GZ$39,MATCH(FS$21,Input!$A$6:$GZ$6,0),FALSE),0)*IF(FS$19&gt;=MAX($FD$19:FR$19),MIN((FS$19-MAX($FD$19:FR$19)),(FS$19-FR$19)),0)+IF($E62=FS$22,VLOOKUP($C62,Input!$A$8:$GZ$39,MATCH(FS$21,Input!$A$6:$GZ$6,0),FALSE),0)*IF(FS$18&gt;=MAX($FD$18:FR$18),MIN((FS$18-MAX($FD$18:FR$18)),(FS$18-FR$18)),0)</f>
        <v>0</v>
      </c>
      <c r="FT62" s="1">
        <f>+IF($E62=FT$22,VLOOKUP($C62,Input!$A$8:$GZ$39,MATCH(FT$21,Input!$A$6:$GZ$6,0),FALSE),0)*IF(FT$19&gt;=MAX($FD$19:FS$19),MIN((FT$19-MAX($FD$19:FS$19)),(FT$19-FS$19)),0)+IF($E62=FT$22,VLOOKUP($C62,Input!$A$8:$GZ$39,MATCH(FT$21,Input!$A$6:$GZ$6,0),FALSE),0)*IF(FT$18&gt;=MAX($FD$18:FS$18),MIN((FT$18-MAX($FD$18:FS$18)),(FT$18-FS$18)),0)</f>
        <v>0</v>
      </c>
      <c r="FU62" s="1">
        <f>+IF($E62=FU$22,VLOOKUP($C62,Input!$A$8:$GZ$39,MATCH(FU$21,Input!$A$6:$GZ$6,0),FALSE),0)*IF(FU$19&gt;=MAX($FD$19:FT$19),MIN((FU$19-MAX($FD$19:FT$19)),(FU$19-FT$19)),0)+IF($E62=FU$22,VLOOKUP($C62,Input!$A$8:$GZ$39,MATCH(FU$21,Input!$A$6:$GZ$6,0),FALSE),0)*IF(FU$18&gt;=MAX($FD$18:FT$18),MIN((FU$18-MAX($FD$18:FT$18)),(FU$18-FT$18)),0)</f>
        <v>0</v>
      </c>
      <c r="FV62" s="1">
        <f>+IF($E62=FV$22,VLOOKUP($C62,Input!$A$8:$GZ$39,MATCH(FV$21,Input!$A$6:$GZ$6,0),FALSE),0)*IF(FV$19&gt;=MAX($FD$19:FU$19),MIN((FV$19-MAX($FD$19:FU$19)),(FV$19-FU$19)),0)+IF($E62=FV$22,VLOOKUP($C62,Input!$A$8:$GZ$39,MATCH(FV$21,Input!$A$6:$GZ$6,0),FALSE),0)*IF(FV$18&gt;=MAX($FD$18:FU$18),MIN((FV$18-MAX($FD$18:FU$18)),(FV$18-FU$18)),0)</f>
        <v>0</v>
      </c>
      <c r="FW62" s="1">
        <f>+IF($E62=FW$22,VLOOKUP($C62,Input!$A$8:$GZ$39,MATCH(FW$21,Input!$A$6:$GZ$6,0),FALSE),0)*IF(FW$19&gt;=MAX($FD$19:FV$19),MIN((FW$19-MAX($FD$19:FV$19)),(FW$19-FV$19)),0)+IF($E62=FW$22,VLOOKUP($C62,Input!$A$8:$GZ$39,MATCH(FW$21,Input!$A$6:$GZ$6,0),FALSE),0)*IF(FW$18&gt;=MAX($FD$18:FV$18),MIN((FW$18-MAX($FD$18:FV$18)),(FW$18-FV$18)),0)</f>
        <v>0</v>
      </c>
      <c r="FX62" s="1">
        <f>+IF($E62=FX$22,VLOOKUP($C62,Input!$A$8:$GZ$39,MATCH(FX$21,Input!$A$6:$GZ$6,0),FALSE),0)*IF(FX$19&gt;=MAX($FD$19:FW$19),MIN((FX$19-MAX($FD$19:FW$19)),(FX$19-FW$19)),0)+IF($E62=FX$22,VLOOKUP($C62,Input!$A$8:$GZ$39,MATCH(FX$21,Input!$A$6:$GZ$6,0),FALSE),0)*IF(FX$18&gt;=MAX($FD$18:FW$18),MIN((FX$18-MAX($FD$18:FW$18)),(FX$18-FW$18)),0)</f>
        <v>0</v>
      </c>
      <c r="FY62" s="1">
        <f>+IF($E62=FY$22,VLOOKUP($C62,Input!$A$8:$GZ$39,MATCH(FY$21,Input!$A$6:$GZ$6,0),FALSE),0)*IF(FY$19&gt;=MAX($FD$19:FX$19),MIN((FY$19-MAX($FD$19:FX$19)),(FY$19-FX$19)),0)+IF($E62=FY$22,VLOOKUP($C62,Input!$A$8:$GZ$39,MATCH(FY$21,Input!$A$6:$GZ$6,0),FALSE),0)*IF(FY$18&gt;=MAX($FD$18:FX$18),MIN((FY$18-MAX($FD$18:FX$18)),(FY$18-FX$18)),0)</f>
        <v>0</v>
      </c>
      <c r="FZ62" s="1">
        <f>+IF($E62=FZ$22,VLOOKUP($C62,Input!$A$8:$GZ$39,MATCH(FZ$21,Input!$A$6:$GZ$6,0),FALSE),0)*IF(FZ$19&gt;=MAX($FD$19:FY$19),MIN((FZ$19-MAX($FD$19:FY$19)),(FZ$19-FY$19)),0)+IF($E62=FZ$22,VLOOKUP($C62,Input!$A$8:$GZ$39,MATCH(FZ$21,Input!$A$6:$GZ$6,0),FALSE),0)*IF(FZ$18&gt;=MAX($FD$18:FY$18),MIN((FZ$18-MAX($FD$18:FY$18)),(FZ$18-FY$18)),0)</f>
        <v>0</v>
      </c>
      <c r="GA62" s="1">
        <f>+IF($E62=GA$22,VLOOKUP($C62,Input!$A$8:$GZ$39,MATCH(GA$21,Input!$A$6:$GZ$6,0),FALSE),0)*IF(GA$19&gt;=MAX($FD$19:FZ$19),MIN((GA$19-MAX($FD$19:FZ$19)),(GA$19-FZ$19)),0)+IF($E62=GA$22,VLOOKUP($C62,Input!$A$8:$GZ$39,MATCH(GA$21,Input!$A$6:$GZ$6,0),FALSE),0)*IF(GA$18&gt;=MAX($FD$18:FZ$18),MIN((GA$18-MAX($FD$18:FZ$18)),(GA$18-FZ$18)),0)</f>
        <v>0</v>
      </c>
      <c r="GB62" s="1">
        <f>+IF($E62=GB$22,VLOOKUP($C62,Input!$A$8:$GZ$39,MATCH(GB$21,Input!$A$6:$GZ$6,0),FALSE),0)*IF(GB$19&gt;=MAX($FD$19:GA$19),MIN((GB$19-MAX($FD$19:GA$19)),(GB$19-GA$19)),0)+IF($E62=GB$22,VLOOKUP($C62,Input!$A$8:$GZ$39,MATCH(GB$21,Input!$A$6:$GZ$6,0),FALSE),0)*IF(GB$18&gt;=MAX($FD$18:GA$18),MIN((GB$18-MAX($FD$18:GA$18)),(GB$18-GA$18)),0)</f>
        <v>0</v>
      </c>
      <c r="GC62" s="1">
        <f>+IF($E62=GC$22,VLOOKUP($C62,Input!$A$8:$GZ$39,MATCH(GC$21,Input!$A$6:$GZ$6,0),FALSE),0)*IF(GC$19&gt;=MAX($FD$19:GB$19),MIN((GC$19-MAX($FD$19:GB$19)),(GC$19-GB$19)),0)+IF($E62=GC$22,VLOOKUP($C62,Input!$A$8:$GZ$39,MATCH(GC$21,Input!$A$6:$GZ$6,0),FALSE),0)*IF(GC$18&gt;=MAX($FD$18:GB$18),MIN((GC$18-MAX($FD$18:GB$18)),(GC$18-GB$18)),0)</f>
        <v>0</v>
      </c>
      <c r="GD62" s="1">
        <f>+IF($E62=GD$22,VLOOKUP($C62,Input!$A$8:$GZ$39,MATCH(GD$21,Input!$A$6:$GZ$6,0),FALSE),0)*IF(GD$19&gt;=MAX($FD$19:GC$19),MIN((GD$19-MAX($FD$19:GC$19)),(GD$19-GC$19)),0)+IF($E62=GD$22,VLOOKUP($C62,Input!$A$8:$GZ$39,MATCH(GD$21,Input!$A$6:$GZ$6,0),FALSE),0)*IF(GD$18&gt;=MAX($FD$18:GC$18),MIN((GD$18-MAX($FD$18:GC$18)),(GD$18-GC$18)),0)</f>
        <v>0</v>
      </c>
      <c r="GE62" s="1">
        <f>+IF($E62=GE$22,VLOOKUP($C62,Input!$A$8:$GZ$39,MATCH(GE$21,Input!$A$6:$GZ$6,0),FALSE),0)*IF(GE$19&gt;=MAX($FD$19:GD$19),MIN((GE$19-MAX($FD$19:GD$19)),(GE$19-GD$19)),0)+IF($E62=GE$22,VLOOKUP($C62,Input!$A$8:$GZ$39,MATCH(GE$21,Input!$A$6:$GZ$6,0),FALSE),0)*IF(GE$18&gt;=MAX($FD$18:GD$18),MIN((GE$18-MAX($FD$18:GD$18)),(GE$18-GD$18)),0)</f>
        <v>0</v>
      </c>
      <c r="GF62" s="1">
        <f>+IF($E62=GF$22,VLOOKUP($C62,Input!$A$8:$GZ$39,MATCH(GF$21,Input!$A$6:$GZ$6,0),FALSE),0)*IF(GF$19&gt;=MAX($FD$19:GE$19),MIN((GF$19-MAX($FD$19:GE$19)),(GF$19-GE$19)),0)+IF($E62=GF$22,VLOOKUP($C62,Input!$A$8:$GZ$39,MATCH(GF$21,Input!$A$6:$GZ$6,0),FALSE),0)*IF(GF$18&gt;=MAX($FD$18:GE$18),MIN((GF$18-MAX($FD$18:GE$18)),(GF$18-GE$18)),0)</f>
        <v>0</v>
      </c>
      <c r="GG62" s="1">
        <f>+IF($E62=GG$22,VLOOKUP($C62,Input!$A$8:$GZ$39,MATCH(GG$21,Input!$A$6:$GZ$6,0),FALSE),0)*IF(GG$19&gt;=MAX($FD$19:GF$19),MIN((GG$19-MAX($FD$19:GF$19)),(GG$19-GF$19)),0)+IF($E62=GG$22,VLOOKUP($C62,Input!$A$8:$GZ$39,MATCH(GG$21,Input!$A$6:$GZ$6,0),FALSE),0)*IF(GG$18&gt;=MAX($FD$18:GF$18),MIN((GG$18-MAX($FD$18:GF$18)),(GG$18-GF$18)),0)</f>
        <v>0</v>
      </c>
      <c r="GH62" s="1">
        <f>+IF($E62=GH$22,VLOOKUP($C62,Input!$A$8:$GZ$39,MATCH(GH$21,Input!$A$6:$GZ$6,0),FALSE),0)*IF(GH$19&gt;=MAX($FD$19:GG$19),MIN((GH$19-MAX($FD$19:GG$19)),(GH$19-GG$19)),0)+IF($E62=GH$22,VLOOKUP($C62,Input!$A$8:$GZ$39,MATCH(GH$21,Input!$A$6:$GZ$6,0),FALSE),0)*IF(GH$18&gt;=MAX($FD$18:GG$18),MIN((GH$18-MAX($FD$18:GG$18)),(GH$18-GG$18)),0)</f>
        <v>0</v>
      </c>
      <c r="GI62" s="1">
        <f>+IF($E62=GI$22,VLOOKUP($C62,Input!$A$8:$GZ$39,MATCH(GI$21,Input!$A$6:$GZ$6,0),FALSE),0)*IF(GI$19&gt;=MAX($FD$19:GH$19),MIN((GI$19-MAX($FD$19:GH$19)),(GI$19-GH$19)),0)+IF($E62=GI$22,VLOOKUP($C62,Input!$A$8:$GZ$39,MATCH(GI$21,Input!$A$6:$GZ$6,0),FALSE),0)*IF(GI$18&gt;=MAX($FD$18:GH$18),MIN((GI$18-MAX($FD$18:GH$18)),(GI$18-GH$18)),0)</f>
        <v>0</v>
      </c>
      <c r="GJ62" s="1">
        <f>+IF($E62=GJ$22,VLOOKUP($C62,Input!$A$8:$GZ$39,MATCH(GJ$21,Input!$A$6:$GZ$6,0),FALSE),0)*IF(GJ$19&gt;=MAX($FD$19:GI$19),MIN((GJ$19-MAX($FD$19:GI$19)),(GJ$19-GI$19)),0)+IF($E62=GJ$22,VLOOKUP($C62,Input!$A$8:$GZ$39,MATCH(GJ$21,Input!$A$6:$GZ$6,0),FALSE),0)*IF(GJ$18&gt;=MAX($FD$18:GI$18),MIN((GJ$18-MAX($FD$18:GI$18)),(GJ$18-GI$18)),0)</f>
        <v>0</v>
      </c>
      <c r="GK62" s="1">
        <f>+IF($E62=GK$22,VLOOKUP($C62,Input!$A$8:$GZ$39,MATCH(GK$21,Input!$A$6:$GZ$6,0),FALSE),0)*IF(GK$19&gt;=MAX($FD$19:GJ$19),MIN((GK$19-MAX($FD$19:GJ$19)),(GK$19-GJ$19)),0)+IF($E62=GK$22,VLOOKUP($C62,Input!$A$8:$GZ$39,MATCH(GK$21,Input!$A$6:$GZ$6,0),FALSE),0)*IF(GK$18&gt;=MAX($FD$18:GJ$18),MIN((GK$18-MAX($FD$18:GJ$18)),(GK$18-GJ$18)),0)</f>
        <v>0</v>
      </c>
      <c r="GL62" s="1">
        <f>+IF($E62=GL$22,VLOOKUP($C62,Input!$A$8:$GZ$39,MATCH(GL$21,Input!$A$6:$GZ$6,0),FALSE),0)*IF(GL$19&gt;=MAX($FD$19:GK$19),MIN((GL$19-MAX($FD$19:GK$19)),(GL$19-GK$19)),0)+IF($E62=GL$22,VLOOKUP($C62,Input!$A$8:$GZ$39,MATCH(GL$21,Input!$A$6:$GZ$6,0),FALSE),0)*IF(GL$18&gt;=MAX($FD$18:GK$18),MIN((GL$18-MAX($FD$18:GK$18)),(GL$18-GK$18)),0)</f>
        <v>0</v>
      </c>
      <c r="GM62" s="42"/>
      <c r="GN62" t="str">
        <f>VLOOKUP($C62,Input!$A$8:$GZ$39,MATCH(GN$21,Input!$A$6:$GZ$6,0),FALSE)</f>
        <v>NA</v>
      </c>
      <c r="GO62">
        <f>IF((VLOOKUP($C62,Input!$A$8:$GZ$39,MATCH(GO$21,Input!$A$6:$GZ$6,0),FALSE))="Y",$D62/VLOOKUP($C62,Input!$A$8:$GZ$39,MATCH(GP$21,Input!$A$6:$GZ$6,0),FALSE),0)</f>
        <v>0</v>
      </c>
      <c r="GP62">
        <f>IF((VLOOKUP($C62,Input!$A$8:$GZ$39,MATCH(GO$21,Input!$A$6:$GZ$6,0),FALSE))="Y",0,IF((VLOOKUP($C62,Input!$A$8:$GZ$39,MATCH(GP$21,Input!$A$6:$GZ$6,0),FALSE))&gt;0,$D62/VLOOKUP($C62,Input!$A$8:$GZ$39,MATCH(GP$21,Input!$A$6:$GZ$6,0),FALSE),0))</f>
        <v>0</v>
      </c>
      <c r="GQ62" s="1">
        <f>+IF($E62=GQ$22,VLOOKUP($C62,Input!$A$8:$GZ$39,MATCH(GQ$21,Input!$A$6:$GZ$6,0),FALSE),0)*IF(GQ$19&gt;=MAX($GP$19:GP$19),MIN((GQ$19-MAX($GP$19:GP$19)),(GQ$19-GP$19)),0)+IF($E62=GQ$22,VLOOKUP($C62,Input!$A$8:$GZ$39,MATCH(GQ$21,Input!$A$6:$GZ$6,0),FALSE),0)*IF(GQ$18&gt;=MAX($GP$18:GP$18),MIN((GQ$18-MAX($GP$18:GP$18)),(GQ$18-GP$18)),0)</f>
        <v>0</v>
      </c>
      <c r="GR62" s="1">
        <f>+IF($E62=GR$22,VLOOKUP($C62,Input!$A$8:$GZ$39,MATCH(GR$21,Input!$A$6:$GZ$6,0),FALSE),0)*IF(GR$19&gt;=MAX($GP$19:GQ$19),MIN((GR$19-MAX($GP$19:GQ$19)),(GR$19-GQ$19)),0)+IF($E62=GR$22,VLOOKUP($C62,Input!$A$8:$GZ$39,MATCH(GR$21,Input!$A$6:$GZ$6,0),FALSE),0)*IF(GR$18&gt;=MAX($GP$18:GQ$18),MIN((GR$18-MAX($GP$18:GQ$18)),(GR$18-GQ$18)),0)</f>
        <v>0</v>
      </c>
      <c r="GS62" s="1">
        <f>+IF($E62=GS$22,VLOOKUP($C62,Input!$A$8:$GZ$39,MATCH(GS$21,Input!$A$6:$GZ$6,0),FALSE),0)*IF(GS$19&gt;=MAX($GP$19:GR$19),MIN((GS$19-MAX($GP$19:GR$19)),(GS$19-GR$19)),0)+IF($E62=GS$22,VLOOKUP($C62,Input!$A$8:$GZ$39,MATCH(GS$21,Input!$A$6:$GZ$6,0),FALSE),0)*IF(GS$18&gt;=MAX($GP$18:GR$18),MIN((GS$18-MAX($GP$18:GR$18)),(GS$18-GR$18)),0)</f>
        <v>0</v>
      </c>
      <c r="GT62" s="1">
        <f>+IF($E62=GT$22,VLOOKUP($C62,Input!$A$8:$GZ$39,MATCH(GT$21,Input!$A$6:$GZ$6,0),FALSE),0)*IF(GT$19&gt;=MAX($GP$19:GS$19),MIN((GT$19-MAX($GP$19:GS$19)),(GT$19-GS$19)),0)+IF($E62=GT$22,VLOOKUP($C62,Input!$A$8:$GZ$39,MATCH(GT$21,Input!$A$6:$GZ$6,0),FALSE),0)*IF(GT$18&gt;=MAX($GP$18:GS$18),MIN((GT$18-MAX($GP$18:GS$18)),(GT$18-GS$18)),0)</f>
        <v>0</v>
      </c>
      <c r="GU62" s="1">
        <f>+IF($E62=GU$22,VLOOKUP($C62,Input!$A$8:$GZ$39,MATCH(GU$21,Input!$A$6:$GZ$6,0),FALSE),0)*IF(GU$19&gt;=MAX($GP$19:GT$19),MIN((GU$19-MAX($GP$19:GT$19)),(GU$19-GT$19)),0)+IF($E62=GU$22,VLOOKUP($C62,Input!$A$8:$GZ$39,MATCH(GU$21,Input!$A$6:$GZ$6,0),FALSE),0)*IF(GU$18&gt;=MAX($GP$18:GT$18),MIN((GU$18-MAX($GP$18:GT$18)),(GU$18-GT$18)),0)</f>
        <v>0</v>
      </c>
      <c r="GV62" s="1">
        <f>+IF($E62=GV$22,VLOOKUP($C62,Input!$A$8:$GZ$39,MATCH(GV$21,Input!$A$6:$GZ$6,0),FALSE),0)*IF(GV$19&gt;=MAX($GP$19:GU$19),MIN((GV$19-MAX($GP$19:GU$19)),(GV$19-GU$19)),0)+IF($E62=GV$22,VLOOKUP($C62,Input!$A$8:$GZ$39,MATCH(GV$21,Input!$A$6:$GZ$6,0),FALSE),0)*IF(GV$18&gt;=MAX($GP$18:GU$18),MIN((GV$18-MAX($GP$18:GU$18)),(GV$18-GU$18)),0)</f>
        <v>0</v>
      </c>
      <c r="GW62" s="1">
        <f>+IF($E62=GW$22,VLOOKUP($C62,Input!$A$8:$GZ$39,MATCH(GW$21,Input!$A$6:$GZ$6,0),FALSE),0)*IF(GW$19&gt;=MAX($GP$19:GV$19),MIN((GW$19-MAX($GP$19:GV$19)),(GW$19-GV$19)),0)+IF($E62=GW$22,VLOOKUP($C62,Input!$A$8:$GZ$39,MATCH(GW$21,Input!$A$6:$GZ$6,0),FALSE),0)*IF(GW$18&gt;=MAX($GP$18:GV$18),MIN((GW$18-MAX($GP$18:GV$18)),(GW$18-GV$18)),0)</f>
        <v>0</v>
      </c>
      <c r="GX62" s="1">
        <f>+IF($E62=GX$22,VLOOKUP($C62,Input!$A$8:$GZ$39,MATCH(GX$21,Input!$A$6:$GZ$6,0),FALSE),0)*IF(GX$19&gt;=MAX($GP$19:GW$19),MIN((GX$19-MAX($GP$19:GW$19)),(GX$19-GW$19)),0)+IF($E62=GX$22,VLOOKUP($C62,Input!$A$8:$GZ$39,MATCH(GX$21,Input!$A$6:$GZ$6,0),FALSE),0)*IF(GX$18&gt;=MAX($GP$18:GW$18),MIN((GX$18-MAX($GP$18:GW$18)),(GX$18-GW$18)),0)</f>
        <v>0</v>
      </c>
      <c r="GY62" s="1">
        <f>+IF($E62=GY$22,VLOOKUP($C62,Input!$A$8:$GZ$39,MATCH(GY$21,Input!$A$6:$GZ$6,0),FALSE),0)*IF(GY$19&gt;=MAX($GP$19:GX$19),MIN((GY$19-MAX($GP$19:GX$19)),(GY$19-GX$19)),0)+IF($E62=GY$22,VLOOKUP($C62,Input!$A$8:$GZ$39,MATCH(GY$21,Input!$A$6:$GZ$6,0),FALSE),0)*IF(GY$18&gt;=MAX($GP$18:GX$18),MIN((GY$18-MAX($GP$18:GX$18)),(GY$18-GX$18)),0)</f>
        <v>0</v>
      </c>
      <c r="GZ62" s="1">
        <f>+IF($E62=GZ$22,VLOOKUP($C62,Input!$A$8:$GZ$39,MATCH(GZ$21,Input!$A$6:$GZ$6,0),FALSE),0)*IF(GZ$19&gt;=MAX($GP$19:GY$19),MIN((GZ$19-MAX($GP$19:GY$19)),(GZ$19-GY$19)),0)+IF($E62=GZ$22,VLOOKUP($C62,Input!$A$8:$GZ$39,MATCH(GZ$21,Input!$A$6:$GZ$6,0),FALSE),0)*IF(GZ$18&gt;=MAX($GP$18:GY$18),MIN((GZ$18-MAX($GP$18:GY$18)),(GZ$18-GY$18)),0)</f>
        <v>0</v>
      </c>
      <c r="HA62" s="1">
        <f>+IF($E62=HA$22,VLOOKUP($C62,Input!$A$8:$GZ$39,MATCH(HA$21,Input!$A$6:$GZ$6,0),FALSE),0)*IF(HA$19&gt;=MAX($GP$19:GZ$19),MIN((HA$19-MAX($GP$19:GZ$19)),(HA$19-GZ$19)),0)+IF($E62=HA$22,VLOOKUP($C62,Input!$A$8:$GZ$39,MATCH(HA$21,Input!$A$6:$GZ$6,0),FALSE),0)*IF(HA$18&gt;=MAX($GP$18:GZ$18),MIN((HA$18-MAX($GP$18:GZ$18)),(HA$18-GZ$18)),0)</f>
        <v>0</v>
      </c>
      <c r="HB62" s="1">
        <f>+IF($E62=HB$22,VLOOKUP($C62,Input!$A$8:$GZ$39,MATCH(HB$21,Input!$A$6:$GZ$6,0),FALSE),0)*IF(HB$19&gt;=MAX($GP$19:HA$19),MIN((HB$19-MAX($GP$19:HA$19)),(HB$19-HA$19)),0)+IF($E62=HB$22,VLOOKUP($C62,Input!$A$8:$GZ$39,MATCH(HB$21,Input!$A$6:$GZ$6,0),FALSE),0)*IF(HB$18&gt;=MAX($GP$18:HA$18),MIN((HB$18-MAX($GP$18:HA$18)),(HB$18-HA$18)),0)</f>
        <v>0</v>
      </c>
      <c r="HC62" s="1">
        <f>+IF($E62=HC$22,VLOOKUP($C62,Input!$A$8:$GZ$39,MATCH(HC$21,Input!$A$6:$GZ$6,0),FALSE),0)*IF(HC$19&gt;=MAX($GP$19:HB$19),MIN((HC$19-MAX($GP$19:HB$19)),(HC$19-HB$19)),0)+IF($E62=HC$22,VLOOKUP($C62,Input!$A$8:$GZ$39,MATCH(HC$21,Input!$A$6:$GZ$6,0),FALSE),0)*IF(HC$18&gt;=MAX($GP$18:HB$18),MIN((HC$18-MAX($GP$18:HB$18)),(HC$18-HB$18)),0)</f>
        <v>0</v>
      </c>
      <c r="HD62" s="1">
        <f>+IF($E62=HD$22,VLOOKUP($C62,Input!$A$8:$GZ$39,MATCH(HD$21,Input!$A$6:$GZ$6,0),FALSE),0)*IF(HD$19&gt;=MAX($GP$19:HC$19),MIN((HD$19-MAX($GP$19:HC$19)),(HD$19-HC$19)),0)+IF($E62=HD$22,VLOOKUP($C62,Input!$A$8:$GZ$39,MATCH(HD$21,Input!$A$6:$GZ$6,0),FALSE),0)*IF(HD$18&gt;=MAX($GP$18:HC$18),MIN((HD$18-MAX($GP$18:HC$18)),(HD$18-HC$18)),0)</f>
        <v>0</v>
      </c>
      <c r="HE62" s="1">
        <f>+IF($E62=HE$22,VLOOKUP($C62,Input!$A$8:$GZ$39,MATCH(HE$21,Input!$A$6:$GZ$6,0),FALSE),0)*IF(HE$19&gt;=MAX($GP$19:HD$19),MIN((HE$19-MAX($GP$19:HD$19)),(HE$19-HD$19)),0)+IF($E62=HE$22,VLOOKUP($C62,Input!$A$8:$GZ$39,MATCH(HE$21,Input!$A$6:$GZ$6,0),FALSE),0)*IF(HE$18&gt;=MAX($GP$18:HD$18),MIN((HE$18-MAX($GP$18:HD$18)),(HE$18-HD$18)),0)</f>
        <v>0</v>
      </c>
      <c r="HF62" s="1">
        <f>+IF($E62=HF$22,VLOOKUP($C62,Input!$A$8:$GZ$39,MATCH(HF$21,Input!$A$6:$GZ$6,0),FALSE),0)*IF(HF$19&gt;=MAX($GP$19:HE$19),MIN((HF$19-MAX($GP$19:HE$19)),(HF$19-HE$19)),0)+IF($E62=HF$22,VLOOKUP($C62,Input!$A$8:$GZ$39,MATCH(HF$21,Input!$A$6:$GZ$6,0),FALSE),0)*IF(HF$18&gt;=MAX($GP$18:HE$18),MIN((HF$18-MAX($GP$18:HE$18)),(HF$18-HE$18)),0)</f>
        <v>0</v>
      </c>
      <c r="HG62" s="1">
        <f>+IF($E62=HG$22,VLOOKUP($C62,Input!$A$8:$GZ$39,MATCH(HG$21,Input!$A$6:$GZ$6,0),FALSE),0)*IF(HG$19&gt;=MAX($GP$19:HF$19),MIN((HG$19-MAX($GP$19:HF$19)),(HG$19-HF$19)),0)+IF($E62=HG$22,VLOOKUP($C62,Input!$A$8:$GZ$39,MATCH(HG$21,Input!$A$6:$GZ$6,0),FALSE),0)*IF(HG$18&gt;=MAX($GP$18:HF$18),MIN((HG$18-MAX($GP$18:HF$18)),(HG$18-HF$18)),0)</f>
        <v>0</v>
      </c>
      <c r="HH62" s="1">
        <f>+IF($E62=HH$22,VLOOKUP($C62,Input!$A$8:$GZ$39,MATCH(HH$21,Input!$A$6:$GZ$6,0),FALSE),0)*IF(HH$19&gt;=MAX($GP$19:HG$19),MIN((HH$19-MAX($GP$19:HG$19)),(HH$19-HG$19)),0)+IF($E62=HH$22,VLOOKUP($C62,Input!$A$8:$GZ$39,MATCH(HH$21,Input!$A$6:$GZ$6,0),FALSE),0)*IF(HH$18&gt;=MAX($GP$18:HG$18),MIN((HH$18-MAX($GP$18:HG$18)),(HH$18-HG$18)),0)</f>
        <v>0</v>
      </c>
      <c r="HI62" s="1">
        <f>+IF($E62=HI$22,VLOOKUP($C62,Input!$A$8:$GZ$39,MATCH(HI$21,Input!$A$6:$GZ$6,0),FALSE),0)*IF(HI$19&gt;=MAX($GP$19:HH$19),MIN((HI$19-MAX($GP$19:HH$19)),(HI$19-HH$19)),0)+IF($E62=HI$22,VLOOKUP($C62,Input!$A$8:$GZ$39,MATCH(HI$21,Input!$A$6:$GZ$6,0),FALSE),0)*IF(HI$18&gt;=MAX($GP$18:HH$18),MIN((HI$18-MAX($GP$18:HH$18)),(HI$18-HH$18)),0)</f>
        <v>0</v>
      </c>
      <c r="HJ62" s="1">
        <f>+IF($E62=HJ$22,VLOOKUP($C62,Input!$A$8:$GZ$39,MATCH(HJ$21,Input!$A$6:$GZ$6,0),FALSE),0)*IF(HJ$19&gt;=MAX($GP$19:HI$19),MIN((HJ$19-MAX($GP$19:HI$19)),(HJ$19-HI$19)),0)+IF($E62=HJ$22,VLOOKUP($C62,Input!$A$8:$GZ$39,MATCH(HJ$21,Input!$A$6:$GZ$6,0),FALSE),0)*IF(HJ$18&gt;=MAX($GP$18:HI$18),MIN((HJ$18-MAX($GP$18:HI$18)),(HJ$18-HI$18)),0)</f>
        <v>0</v>
      </c>
      <c r="HK62" s="1">
        <f>+IF($E62=HK$22,VLOOKUP($C62,Input!$A$8:$GZ$39,MATCH(HK$21,Input!$A$6:$GZ$6,0),FALSE),0)*IF(HK$19&gt;=MAX($GP$19:HJ$19),MIN((HK$19-MAX($GP$19:HJ$19)),(HK$19-HJ$19)),0)+IF($E62=HK$22,VLOOKUP($C62,Input!$A$8:$GZ$39,MATCH(HK$21,Input!$A$6:$GZ$6,0),FALSE),0)*IF(HK$18&gt;=MAX($GP$18:HJ$18),MIN((HK$18-MAX($GP$18:HJ$18)),(HK$18-HJ$18)),0)</f>
        <v>0</v>
      </c>
      <c r="HL62" s="1">
        <f>+IF($E62=HL$22,VLOOKUP($C62,Input!$A$8:$GZ$39,MATCH(HL$21,Input!$A$6:$GZ$6,0),FALSE),0)*IF(HL$19&gt;=MAX($GP$19:HK$19),MIN((HL$19-MAX($GP$19:HK$19)),(HL$19-HK$19)),0)+IF($E62=HL$22,VLOOKUP($C62,Input!$A$8:$GZ$39,MATCH(HL$21,Input!$A$6:$GZ$6,0),FALSE),0)*IF(HL$18&gt;=MAX($GP$18:HK$18),MIN((HL$18-MAX($GP$18:HK$18)),(HL$18-HK$18)),0)</f>
        <v>0</v>
      </c>
      <c r="HM62" s="1">
        <f>+IF($E62=HM$22,VLOOKUP($C62,Input!$A$8:$GZ$39,MATCH(HM$21,Input!$A$6:$GZ$6,0),FALSE),0)*IF(HM$19&gt;=MAX($GP$19:HL$19),MIN((HM$19-MAX($GP$19:HL$19)),(HM$19-HL$19)),0)+IF($E62=HM$22,VLOOKUP($C62,Input!$A$8:$GZ$39,MATCH(HM$21,Input!$A$6:$GZ$6,0),FALSE),0)*IF(HM$18&gt;=MAX($GP$18:HL$18),MIN((HM$18-MAX($GP$18:HL$18)),(HM$18-HL$18)),0)</f>
        <v>0</v>
      </c>
      <c r="HN62" s="1">
        <f>+IF($E62=HN$22,VLOOKUP($C62,Input!$A$8:$GZ$39,MATCH(HN$21,Input!$A$6:$GZ$6,0),FALSE),0)*IF(HN$19&gt;=MAX($GP$19:HM$19),MIN((HN$19-MAX($GP$19:HM$19)),(HN$19-HM$19)),0)+IF($E62=HN$22,VLOOKUP($C62,Input!$A$8:$GZ$39,MATCH(HN$21,Input!$A$6:$GZ$6,0),FALSE),0)*IF(HN$18&gt;=MAX($GP$18:HM$18),MIN((HN$18-MAX($GP$18:HM$18)),(HN$18-HM$18)),0)</f>
        <v>0</v>
      </c>
      <c r="HO62" s="1">
        <f>+IF($E62=HO$22,VLOOKUP($C62,Input!$A$8:$GZ$39,MATCH(HO$21,Input!$A$6:$GZ$6,0),FALSE),0)*IF(HO$19&gt;=MAX($GP$19:HN$19),MIN((HO$19-MAX($GP$19:HN$19)),(HO$19-HN$19)),0)+IF($E62=HO$22,VLOOKUP($C62,Input!$A$8:$GZ$39,MATCH(HO$21,Input!$A$6:$GZ$6,0),FALSE),0)*IF(HO$18&gt;=MAX($GP$18:HN$18),MIN((HO$18-MAX($GP$18:HN$18)),(HO$18-HN$18)),0)</f>
        <v>0</v>
      </c>
      <c r="HP62" s="1">
        <f>+IF($E62=HP$22,VLOOKUP($C62,Input!$A$8:$GZ$39,MATCH(HP$21,Input!$A$6:$GZ$6,0),FALSE),0)*IF(HP$19&gt;=MAX($GP$19:HO$19),MIN((HP$19-MAX($GP$19:HO$19)),(HP$19-HO$19)),0)+IF($E62=HP$22,VLOOKUP($C62,Input!$A$8:$GZ$39,MATCH(HP$21,Input!$A$6:$GZ$6,0),FALSE),0)*IF(HP$18&gt;=MAX($GP$18:HO$18),MIN((HP$18-MAX($GP$18:HO$18)),(HP$18-HO$18)),0)</f>
        <v>0</v>
      </c>
      <c r="HQ62" s="1">
        <f>+IF($E62=HQ$22,VLOOKUP($C62,Input!$A$8:$GZ$39,MATCH(HQ$21,Input!$A$6:$GZ$6,0),FALSE),0)*IF(HQ$19&gt;=MAX($GP$19:HP$19),MIN((HQ$19-MAX($GP$19:HP$19)),(HQ$19-HP$19)),0)+IF($E62=HQ$22,VLOOKUP($C62,Input!$A$8:$GZ$39,MATCH(HQ$21,Input!$A$6:$GZ$6,0),FALSE),0)*IF(HQ$18&gt;=MAX($GP$18:HP$18),MIN((HQ$18-MAX($GP$18:HP$18)),(HQ$18-HP$18)),0)</f>
        <v>0</v>
      </c>
      <c r="HR62" s="1">
        <f>+IF($E62=HR$22,VLOOKUP($C62,Input!$A$8:$GZ$39,MATCH(HR$21,Input!$A$6:$GZ$6,0),FALSE),0)*IF(HR$19&gt;=MAX($GP$19:HQ$19),MIN((HR$19-MAX($GP$19:HQ$19)),(HR$19-HQ$19)),0)+IF($E62=HR$22,VLOOKUP($C62,Input!$A$8:$GZ$39,MATCH(HR$21,Input!$A$6:$GZ$6,0),FALSE),0)*IF(HR$18&gt;=MAX($GP$18:HQ$18),MIN((HR$18-MAX($GP$18:HQ$18)),(HR$18-HQ$18)),0)</f>
        <v>0</v>
      </c>
      <c r="HS62" s="1">
        <f>+IF($E62=HS$22,VLOOKUP($C62,Input!$A$8:$GZ$39,MATCH(HS$21,Input!$A$6:$GZ$6,0),FALSE),0)*IF(HS$19&gt;=MAX($GP$19:HR$19),MIN((HS$19-MAX($GP$19:HR$19)),(HS$19-HR$19)),0)+IF($E62=HS$22,VLOOKUP($C62,Input!$A$8:$GZ$39,MATCH(HS$21,Input!$A$6:$GZ$6,0),FALSE),0)*IF(HS$18&gt;=MAX($GP$18:HR$18),MIN((HS$18-MAX($GP$18:HR$18)),(HS$18-HR$18)),0)</f>
        <v>0</v>
      </c>
      <c r="HT62" s="1">
        <f>+IF($E62=HT$22,VLOOKUP($C62,Input!$A$8:$GZ$39,MATCH(HT$21,Input!$A$6:$GZ$6,0),FALSE),0)*IF(HT$19&gt;=MAX($GP$19:HS$19),MIN((HT$19-MAX($GP$19:HS$19)),(HT$19-HS$19)),0)+IF($E62=HT$22,VLOOKUP($C62,Input!$A$8:$GZ$39,MATCH(HT$21,Input!$A$6:$GZ$6,0),FALSE),0)*IF(HT$18&gt;=MAX($GP$18:HS$18),MIN((HT$18-MAX($GP$18:HS$18)),(HT$18-HS$18)),0)</f>
        <v>0</v>
      </c>
      <c r="HU62" s="1">
        <f>+IF($E62=HU$22,VLOOKUP($C62,Input!$A$8:$GZ$39,MATCH(HU$21,Input!$A$6:$GZ$6,0),FALSE),0)*IF(HU$19&gt;=MAX($GP$19:HT$19),MIN((HU$19-MAX($GP$19:HT$19)),(HU$19-HT$19)),0)+IF($E62=HU$22,VLOOKUP($C62,Input!$A$8:$GZ$39,MATCH(HU$21,Input!$A$6:$GZ$6,0),FALSE),0)*IF(HU$18&gt;=MAX($GP$18:HT$18),MIN((HU$18-MAX($GP$18:HT$18)),(HU$18-HT$18)),0)</f>
        <v>0</v>
      </c>
      <c r="HV62" s="1">
        <f>+IF($E62=HV$22,VLOOKUP($C62,Input!$A$8:$GZ$39,MATCH(HV$21,Input!$A$6:$GZ$6,0),FALSE),0)*IF(HV$19&gt;=MAX($GP$19:HU$19),MIN((HV$19-MAX($GP$19:HU$19)),(HV$19-HU$19)),0)+IF($E62=HV$22,VLOOKUP($C62,Input!$A$8:$GZ$39,MATCH(HV$21,Input!$A$6:$GZ$6,0),FALSE),0)*IF(HV$18&gt;=MAX($GP$18:HU$18),MIN((HV$18-MAX($GP$18:HU$18)),(HV$18-HU$18)),0)</f>
        <v>0</v>
      </c>
      <c r="HW62" s="1">
        <f>+IF($E62=HW$22,VLOOKUP($C62,Input!$A$8:$GZ$39,MATCH(HW$21,Input!$A$6:$GZ$6,0),FALSE),0)*IF(HW$19&gt;=MAX($GP$19:HV$19),MIN((HW$19-MAX($GP$19:HV$19)),(HW$19-HV$19)),0)+IF($E62=HW$22,VLOOKUP($C62,Input!$A$8:$GZ$39,MATCH(HW$21,Input!$A$6:$GZ$6,0),FALSE),0)*IF(HW$18&gt;=MAX($GP$18:HV$18),MIN((HW$18-MAX($GP$18:HV$18)),(HW$18-HV$18)),0)</f>
        <v>0</v>
      </c>
      <c r="HX62" s="1">
        <f>+IF($E62=HX$22,VLOOKUP($C62,Input!$A$8:$GZ$39,MATCH(HX$21,Input!$A$6:$GZ$6,0),FALSE),0)*IF(HX$19&gt;=MAX($GP$19:HW$19),MIN((HX$19-MAX($GP$19:HW$19)),(HX$19-HW$19)),0)+IF($E62=HX$22,VLOOKUP($C62,Input!$A$8:$GZ$39,MATCH(HX$21,Input!$A$6:$GZ$6,0),FALSE),0)*IF(HX$18&gt;=MAX($GP$18:HW$18),MIN((HX$18-MAX($GP$18:HW$18)),(HX$18-HW$18)),0)</f>
        <v>0</v>
      </c>
      <c r="HY62" s="1">
        <f>+IF($E62=HY$22,VLOOKUP($C62,Input!$A$8:$GZ$39,MATCH(HY$21,Input!$A$6:$GZ$6,0),FALSE),0)*IF(HY$19&gt;=MAX($GP$19:HX$19),MIN((HY$19-MAX($GP$19:HX$19)),(HY$19-HX$19)),0)+IF($E62=HY$22,VLOOKUP($C62,Input!$A$8:$GZ$39,MATCH(HY$21,Input!$A$6:$GZ$6,0),FALSE),0)*IF(HY$18&gt;=MAX($GP$18:HX$18),MIN((HY$18-MAX($GP$18:HX$18)),(HY$18-HX$18)),0)</f>
        <v>0</v>
      </c>
      <c r="HZ62" s="42"/>
      <c r="IA62" t="str">
        <f>VLOOKUP($C62,Input!$A$8:$IA$39,MATCH(IA$21,Input!$A$6:$IA$6,0),FALSE)</f>
        <v>NA</v>
      </c>
      <c r="IB62" s="132">
        <f>IF((VLOOKUP($C62,Input!$A$8:$IA$39,MATCH(IB$21,Input!$A$6:$IA$6,0),FALSE))="Y",$D62/VLOOKUP($C62,Input!$A$8:$IA$39,MATCH(IC$21,Input!$A$6:$IA$6,0),FALSE),0)</f>
        <v>0</v>
      </c>
      <c r="IC62" s="132">
        <f>IF((VLOOKUP($C62,Input!$A$8:$IA$39,MATCH(IB$21,Input!$A$6:$IA$6,0),FALSE))="Y",0,IF((VLOOKUP($C62,Input!$A$8:$IA$39,MATCH(IC$21,Input!$A$6:$IA$6,0),FALSE))&gt;0,$D62/VLOOKUP($C62,Input!$A$8:$IA$39,MATCH(IC$21,Input!$A$6:$IA$6,0),FALSE),0))</f>
        <v>0</v>
      </c>
      <c r="ID62" s="1">
        <f>+IF($E62=ID$22,VLOOKUP($C62,Input!$A$8:$IA$39,MATCH(ID$21,Input!$A$6:$IA$6,0),FALSE),0)*IF(ID$19&gt;=MAX($IC$19:IC$19),MIN((ID$19-MAX($IC$19:IC$19)),(ID$19-IC$19)),0)+IF($E62=ID$22,VLOOKUP($C62,Input!$A$8:$IA$39,MATCH(ID$21,Input!$A$6:$IA$6,0),FALSE),0)*IF(ID$18&gt;=MAX($IC$18:IC$18),MIN((ID$18-MAX($IC$18:IC$18)),(ID$18-IC$18)),0)</f>
        <v>0</v>
      </c>
      <c r="IE62" s="1">
        <f>+IF($E62=IE$22,VLOOKUP($C62,Input!$A$8:$IA$39,MATCH(IE$21,Input!$A$6:$IA$6,0),FALSE),0)*IF(IE$19&gt;=MAX($IC$19:ID$19),MIN((IE$19-MAX($IC$19:ID$19)),(IE$19-ID$19)),0)+IF($E62=IE$22,VLOOKUP($C62,Input!$A$8:$IA$39,MATCH(IE$21,Input!$A$6:$IA$6,0),FALSE),0)*IF(IE$18&gt;=MAX($IC$18:ID$18),MIN((IE$18-MAX($IC$18:ID$18)),(IE$18-ID$18)),0)</f>
        <v>0</v>
      </c>
      <c r="IF62" s="1">
        <f>+IF($E62=IF$22,VLOOKUP($C62,Input!$A$8:$IA$39,MATCH(IF$21,Input!$A$6:$IA$6,0),FALSE),0)*IF(IF$19&gt;=MAX($IC$19:IE$19),MIN((IF$19-MAX($IC$19:IE$19)),(IF$19-IE$19)),0)+IF($E62=IF$22,VLOOKUP($C62,Input!$A$8:$IA$39,MATCH(IF$21,Input!$A$6:$IA$6,0),FALSE),0)*IF(IF$18&gt;=MAX($IC$18:IE$18),MIN((IF$18-MAX($IC$18:IE$18)),(IF$18-IE$18)),0)</f>
        <v>0</v>
      </c>
      <c r="IG62" s="1">
        <f>+IF($E62=IG$22,VLOOKUP($C62,Input!$A$8:$IA$39,MATCH(IG$21,Input!$A$6:$IA$6,0),FALSE),0)*IF(IG$19&gt;=MAX($IC$19:IF$19),MIN((IG$19-MAX($IC$19:IF$19)),(IG$19-IF$19)),0)+IF($E62=IG$22,VLOOKUP($C62,Input!$A$8:$IA$39,MATCH(IG$21,Input!$A$6:$IA$6,0),FALSE),0)*IF(IG$18&gt;=MAX($IC$18:IF$18),MIN((IG$18-MAX($IC$18:IF$18)),(IG$18-IF$18)),0)</f>
        <v>0</v>
      </c>
      <c r="IH62" s="1">
        <f>+IF($E62=IH$22,VLOOKUP($C62,Input!$A$8:$IA$39,MATCH(IH$21,Input!$A$6:$IA$6,0),FALSE),0)*IF(IH$19&gt;=MAX($IC$19:IG$19),MIN((IH$19-MAX($IC$19:IG$19)),(IH$19-IG$19)),0)+IF($E62=IH$22,VLOOKUP($C62,Input!$A$8:$IA$39,MATCH(IH$21,Input!$A$6:$IA$6,0),FALSE),0)*IF(IH$18&gt;=MAX($IC$18:IG$18),MIN((IH$18-MAX($IC$18:IG$18)),(IH$18-IG$18)),0)</f>
        <v>0</v>
      </c>
      <c r="II62" s="1">
        <f>+IF($E62=II$22,VLOOKUP($C62,Input!$A$8:$IA$39,MATCH(II$21,Input!$A$6:$IA$6,0),FALSE),0)*IF(II$19&gt;=MAX($IC$19:IH$19),MIN((II$19-MAX($IC$19:IH$19)),(II$19-IH$19)),0)+IF($E62=II$22,VLOOKUP($C62,Input!$A$8:$IA$39,MATCH(II$21,Input!$A$6:$IA$6,0),FALSE),0)*IF(II$18&gt;=MAX($IC$18:IH$18),MIN((II$18-MAX($IC$18:IH$18)),(II$18-IH$18)),0)</f>
        <v>0</v>
      </c>
      <c r="IJ62" s="1">
        <f>+IF($E62=IJ$22,VLOOKUP($C62,Input!$A$8:$IA$39,MATCH(IJ$21,Input!$A$6:$IA$6,0),FALSE),0)*IF(IJ$19&gt;=MAX($IC$19:II$19),MIN((IJ$19-MAX($IC$19:II$19)),(IJ$19-II$19)),0)+IF($E62=IJ$22,VLOOKUP($C62,Input!$A$8:$IA$39,MATCH(IJ$21,Input!$A$6:$IA$6,0),FALSE),0)*IF(IJ$18&gt;=MAX($IC$18:II$18),MIN((IJ$18-MAX($IC$18:II$18)),(IJ$18-II$18)),0)</f>
        <v>0</v>
      </c>
      <c r="IK62" s="1">
        <f>+IF($E62=IK$22,VLOOKUP($C62,Input!$A$8:$IA$39,MATCH(IK$21,Input!$A$6:$IA$6,0),FALSE),0)*IF(IK$19&gt;=MAX($IC$19:IJ$19),MIN((IK$19-MAX($IC$19:IJ$19)),(IK$19-IJ$19)),0)+IF($E62=IK$22,VLOOKUP($C62,Input!$A$8:$IA$39,MATCH(IK$21,Input!$A$6:$IA$6,0),FALSE),0)*IF(IK$18&gt;=MAX($IC$18:IJ$18),MIN((IK$18-MAX($IC$18:IJ$18)),(IK$18-IJ$18)),0)</f>
        <v>0</v>
      </c>
      <c r="IL62" s="1">
        <f>+IF($E62=IL$22,VLOOKUP($C62,Input!$A$8:$IA$39,MATCH(IL$21,Input!$A$6:$IA$6,0),FALSE),0)*IF(IL$19&gt;=MAX($IC$19:IK$19),MIN((IL$19-MAX($IC$19:IK$19)),(IL$19-IK$19)),0)+IF($E62=IL$22,VLOOKUP($C62,Input!$A$8:$IA$39,MATCH(IL$21,Input!$A$6:$IA$6,0),FALSE),0)*IF(IL$18&gt;=MAX($IC$18:IK$18),MIN((IL$18-MAX($IC$18:IK$18)),(IL$18-IK$18)),0)</f>
        <v>0</v>
      </c>
      <c r="IM62" s="1">
        <f>+IF($E62=IM$22,VLOOKUP($C62,Input!$A$8:$IA$39,MATCH(IM$21,Input!$A$6:$IA$6,0),FALSE),0)*IF(IM$19&gt;=MAX($IC$19:IL$19),MIN((IM$19-MAX($IC$19:IL$19)),(IM$19-IL$19)),0)+IF($E62=IM$22,VLOOKUP($C62,Input!$A$8:$IA$39,MATCH(IM$21,Input!$A$6:$IA$6,0),FALSE),0)*IF(IM$18&gt;=MAX($IC$18:IL$18),MIN((IM$18-MAX($IC$18:IL$18)),(IM$18-IL$18)),0)</f>
        <v>0</v>
      </c>
      <c r="IN62" s="1">
        <f>+IF($E62=IN$22,VLOOKUP($C62,Input!$A$8:$IA$39,MATCH(IN$21,Input!$A$6:$IA$6,0),FALSE),0)*IF(IN$19&gt;=MAX($IC$19:IM$19),MIN((IN$19-MAX($IC$19:IM$19)),(IN$19-IM$19)),0)+IF($E62=IN$22,VLOOKUP($C62,Input!$A$8:$IA$39,MATCH(IN$21,Input!$A$6:$IA$6,0),FALSE),0)*IF(IN$18&gt;=MAX($IC$18:IM$18),MIN((IN$18-MAX($IC$18:IM$18)),(IN$18-IM$18)),0)</f>
        <v>0</v>
      </c>
      <c r="IO62" s="1">
        <f>+IF($E62=IO$22,VLOOKUP($C62,Input!$A$8:$IA$39,MATCH(IO$21,Input!$A$6:$IA$6,0),FALSE),0)*IF(IO$19&gt;=MAX($IC$19:IN$19),MIN((IO$19-MAX($IC$19:IN$19)),(IO$19-IN$19)),0)+IF($E62=IO$22,VLOOKUP($C62,Input!$A$8:$IA$39,MATCH(IO$21,Input!$A$6:$IA$6,0),FALSE),0)*IF(IO$18&gt;=MAX($IC$18:IN$18),MIN((IO$18-MAX($IC$18:IN$18)),(IO$18-IN$18)),0)</f>
        <v>0</v>
      </c>
      <c r="IP62" s="1">
        <f>+IF($E62=IP$22,VLOOKUP($C62,Input!$A$8:$IA$39,MATCH(IP$21,Input!$A$6:$IA$6,0),FALSE),0)*IF(IP$19&gt;=MAX($IC$19:IO$19),MIN((IP$19-MAX($IC$19:IO$19)),(IP$19-IO$19)),0)+IF($E62=IP$22,VLOOKUP($C62,Input!$A$8:$IA$39,MATCH(IP$21,Input!$A$6:$IA$6,0),FALSE),0)*IF(IP$18&gt;=MAX($IC$18:IO$18),MIN((IP$18-MAX($IC$18:IO$18)),(IP$18-IO$18)),0)</f>
        <v>0</v>
      </c>
      <c r="IQ62" s="1">
        <f>+IF($E62=IQ$22,VLOOKUP($C62,Input!$A$8:$IA$39,MATCH(IQ$21,Input!$A$6:$IA$6,0),FALSE),0)*IF(IQ$19&gt;=MAX($IC$19:IP$19),MIN((IQ$19-MAX($IC$19:IP$19)),(IQ$19-IP$19)),0)+IF($E62=IQ$22,VLOOKUP($C62,Input!$A$8:$IA$39,MATCH(IQ$21,Input!$A$6:$IA$6,0),FALSE),0)*IF(IQ$18&gt;=MAX($IC$18:IP$18),MIN((IQ$18-MAX($IC$18:IP$18)),(IQ$18-IP$18)),0)</f>
        <v>0</v>
      </c>
      <c r="IR62" s="1">
        <f>+IF($E62=IR$22,VLOOKUP($C62,Input!$A$8:$IA$39,MATCH(IR$21,Input!$A$6:$IA$6,0),FALSE),0)*IF(IR$19&gt;=MAX($IC$19:IQ$19),MIN((IR$19-MAX($IC$19:IQ$19)),(IR$19-IQ$19)),0)+IF($E62=IR$22,VLOOKUP($C62,Input!$A$8:$IA$39,MATCH(IR$21,Input!$A$6:$IA$6,0),FALSE),0)*IF(IR$18&gt;=MAX($IC$18:IQ$18),MIN((IR$18-MAX($IC$18:IQ$18)),(IR$18-IQ$18)),0)</f>
        <v>0</v>
      </c>
      <c r="IS62" s="1">
        <f>+IF($E62=IS$22,VLOOKUP($C62,Input!$A$8:$IA$39,MATCH(IS$21,Input!$A$6:$IA$6,0),FALSE),0)*IF(IS$19&gt;=MAX($IC$19:IR$19),MIN((IS$19-MAX($IC$19:IR$19)),(IS$19-IR$19)),0)+IF($E62=IS$22,VLOOKUP($C62,Input!$A$8:$IA$39,MATCH(IS$21,Input!$A$6:$IA$6,0),FALSE),0)*IF(IS$18&gt;=MAX($IC$18:IR$18),MIN((IS$18-MAX($IC$18:IR$18)),(IS$18-IR$18)),0)</f>
        <v>0</v>
      </c>
      <c r="IT62" s="1">
        <f>+IF($E62=IT$22,VLOOKUP($C62,Input!$A$8:$IA$39,MATCH(IT$21,Input!$A$6:$IA$6,0),FALSE),0)*IF(IT$19&gt;=MAX($IC$19:IS$19),MIN((IT$19-MAX($IC$19:IS$19)),(IT$19-IS$19)),0)+IF($E62=IT$22,VLOOKUP($C62,Input!$A$8:$IA$39,MATCH(IT$21,Input!$A$6:$IA$6,0),FALSE),0)*IF(IT$18&gt;=MAX($IC$18:IS$18),MIN((IT$18-MAX($IC$18:IS$18)),(IT$18-IS$18)),0)</f>
        <v>0</v>
      </c>
      <c r="IU62" s="1">
        <f>+IF($E62=IU$22,VLOOKUP($C62,Input!$A$8:$IA$39,MATCH(IU$21,Input!$A$6:$IA$6,0),FALSE),0)*IF(IU$19&gt;=MAX($IC$19:IT$19),MIN((IU$19-MAX($IC$19:IT$19)),(IU$19-IT$19)),0)+IF($E62=IU$22,VLOOKUP($C62,Input!$A$8:$IA$39,MATCH(IU$21,Input!$A$6:$IA$6,0),FALSE),0)*IF(IU$18&gt;=MAX($IC$18:IT$18),MIN((IU$18-MAX($IC$18:IT$18)),(IU$18-IT$18)),0)</f>
        <v>0</v>
      </c>
      <c r="IV62" s="1">
        <f>+IF($E62=IV$22,VLOOKUP($C62,Input!$A$8:$IA$39,MATCH(IV$21,Input!$A$6:$IA$6,0),FALSE),0)*IF(IV$19&gt;=MAX($IC$19:IU$19),MIN((IV$19-MAX($IC$19:IU$19)),(IV$19-IU$19)),0)+IF($E62=IV$22,VLOOKUP($C62,Input!$A$8:$IA$39,MATCH(IV$21,Input!$A$6:$IA$6,0),FALSE),0)*IF(IV$18&gt;=MAX($IC$18:IU$18),MIN((IV$18-MAX($IC$18:IU$18)),(IV$18-IU$18)),0)</f>
        <v>0</v>
      </c>
      <c r="IW62" s="1">
        <f>+IF($E62=IW$22,VLOOKUP($C62,Input!$A$8:$IA$39,MATCH(IW$21,Input!$A$6:$IA$6,0),FALSE),0)*IF(IW$19&gt;=MAX($IC$19:IV$19),MIN((IW$19-MAX($IC$19:IV$19)),(IW$19-IV$19)),0)+IF($E62=IW$22,VLOOKUP($C62,Input!$A$8:$IA$39,MATCH(IW$21,Input!$A$6:$IA$6,0),FALSE),0)*IF(IW$18&gt;=MAX($IC$18:IV$18),MIN((IW$18-MAX($IC$18:IV$18)),(IW$18-IV$18)),0)</f>
        <v>0</v>
      </c>
      <c r="IX62" s="1">
        <f>+IF($E62=IX$22,VLOOKUP($C62,Input!$A$8:$IA$39,MATCH(IX$21,Input!$A$6:$IA$6,0),FALSE),0)*IF(IX$19&gt;=MAX($IC$19:IW$19),MIN((IX$19-MAX($IC$19:IW$19)),(IX$19-IW$19)),0)+IF($E62=IX$22,VLOOKUP($C62,Input!$A$8:$IA$39,MATCH(IX$21,Input!$A$6:$IA$6,0),FALSE),0)*IF(IX$18&gt;=MAX($IC$18:IW$18),MIN((IX$18-MAX($IC$18:IW$18)),(IX$18-IW$18)),0)</f>
        <v>0</v>
      </c>
      <c r="IY62" s="1">
        <f>+IF($E62=IY$22,VLOOKUP($C62,Input!$A$8:$IA$39,MATCH(IY$21,Input!$A$6:$IA$6,0),FALSE),0)*IF(IY$19&gt;=MAX($IC$19:IX$19),MIN((IY$19-MAX($IC$19:IX$19)),(IY$19-IX$19)),0)+IF($E62=IY$22,VLOOKUP($C62,Input!$A$8:$IA$39,MATCH(IY$21,Input!$A$6:$IA$6,0),FALSE),0)*IF(IY$18&gt;=MAX($IC$18:IX$18),MIN((IY$18-MAX($IC$18:IX$18)),(IY$18-IX$18)),0)</f>
        <v>0</v>
      </c>
      <c r="IZ62" s="1">
        <f>+IF($E62=IZ$22,VLOOKUP($C62,Input!$A$8:$IA$39,MATCH(IZ$21,Input!$A$6:$IA$6,0),FALSE),0)*IF(IZ$19&gt;=MAX($IC$19:IY$19),MIN((IZ$19-MAX($IC$19:IY$19)),(IZ$19-IY$19)),0)+IF($E62=IZ$22,VLOOKUP($C62,Input!$A$8:$IA$39,MATCH(IZ$21,Input!$A$6:$IA$6,0),FALSE),0)*IF(IZ$18&gt;=MAX($IC$18:IY$18),MIN((IZ$18-MAX($IC$18:IY$18)),(IZ$18-IY$18)),0)</f>
        <v>0</v>
      </c>
      <c r="JA62" s="1">
        <f>+IF($E62=JA$22,VLOOKUP($C62,Input!$A$8:$IA$39,MATCH(JA$21,Input!$A$6:$IA$6,0),FALSE),0)*IF(JA$19&gt;=MAX($IC$19:IZ$19),MIN((JA$19-MAX($IC$19:IZ$19)),(JA$19-IZ$19)),0)+IF($E62=JA$22,VLOOKUP($C62,Input!$A$8:$IA$39,MATCH(JA$21,Input!$A$6:$IA$6,0),FALSE),0)*IF(JA$18&gt;=MAX($IC$18:IZ$18),MIN((JA$18-MAX($IC$18:IZ$18)),(JA$18-IZ$18)),0)</f>
        <v>0</v>
      </c>
      <c r="JB62" s="1">
        <f>+IF($E62=JB$22,VLOOKUP($C62,Input!$A$8:$IA$39,MATCH(JB$21,Input!$A$6:$IA$6,0),FALSE),0)*IF(JB$19&gt;=MAX($IC$19:JA$19),MIN((JB$19-MAX($IC$19:JA$19)),(JB$19-JA$19)),0)+IF($E62=JB$22,VLOOKUP($C62,Input!$A$8:$IA$39,MATCH(JB$21,Input!$A$6:$IA$6,0),FALSE),0)*IF(JB$18&gt;=MAX($IC$18:JA$18),MIN((JB$18-MAX($IC$18:JA$18)),(JB$18-JA$18)),0)</f>
        <v>0</v>
      </c>
      <c r="JC62" s="1">
        <f>+IF($E62=JC$22,VLOOKUP($C62,Input!$A$8:$IA$39,MATCH(JC$21,Input!$A$6:$IA$6,0),FALSE),0)*IF(JC$19&gt;=MAX($IC$19:JB$19),MIN((JC$19-MAX($IC$19:JB$19)),(JC$19-JB$19)),0)+IF($E62=JC$22,VLOOKUP($C62,Input!$A$8:$IA$39,MATCH(JC$21,Input!$A$6:$IA$6,0),FALSE),0)*IF(JC$18&gt;=MAX($IC$18:JB$18),MIN((JC$18-MAX($IC$18:JB$18)),(JC$18-JB$18)),0)</f>
        <v>0</v>
      </c>
      <c r="JD62" s="1">
        <f>+IF($E62=JD$22,VLOOKUP($C62,Input!$A$8:$IA$39,MATCH(JD$21,Input!$A$6:$IA$6,0),FALSE),0)*IF(JD$19&gt;=MAX($IC$19:JC$19),MIN((JD$19-MAX($IC$19:JC$19)),(JD$19-JC$19)),0)+IF($E62=JD$22,VLOOKUP($C62,Input!$A$8:$IA$39,MATCH(JD$21,Input!$A$6:$IA$6,0),FALSE),0)*IF(JD$18&gt;=MAX($IC$18:JC$18),MIN((JD$18-MAX($IC$18:JC$18)),(JD$18-JC$18)),0)</f>
        <v>0</v>
      </c>
      <c r="JE62" s="1">
        <f>+IF($E62=JE$22,VLOOKUP($C62,Input!$A$8:$IA$39,MATCH(JE$21,Input!$A$6:$IA$6,0),FALSE),0)*IF(JE$19&gt;=MAX($IC$19:JD$19),MIN((JE$19-MAX($IC$19:JD$19)),(JE$19-JD$19)),0)+IF($E62=JE$22,VLOOKUP($C62,Input!$A$8:$IA$39,MATCH(JE$21,Input!$A$6:$IA$6,0),FALSE),0)*IF(JE$18&gt;=MAX($IC$18:JD$18),MIN((JE$18-MAX($IC$18:JD$18)),(JE$18-JD$18)),0)</f>
        <v>0</v>
      </c>
      <c r="JF62" s="1">
        <f>+IF($E62=JF$22,VLOOKUP($C62,Input!$A$8:$IA$39,MATCH(JF$21,Input!$A$6:$IA$6,0),FALSE),0)*IF(JF$19&gt;=MAX($IC$19:JE$19),MIN((JF$19-MAX($IC$19:JE$19)),(JF$19-JE$19)),0)+IF($E62=JF$22,VLOOKUP($C62,Input!$A$8:$IA$39,MATCH(JF$21,Input!$A$6:$IA$6,0),FALSE),0)*IF(JF$18&gt;=MAX($IC$18:JE$18),MIN((JF$18-MAX($IC$18:JE$18)),(JF$18-JE$18)),0)</f>
        <v>0</v>
      </c>
      <c r="JG62" s="1">
        <f>+IF($E62=JG$22,VLOOKUP($C62,Input!$A$8:$IA$39,MATCH(JG$21,Input!$A$6:$IA$6,0),FALSE),0)*IF(JG$19&gt;=MAX($IC$19:JF$19),MIN((JG$19-MAX($IC$19:JF$19)),(JG$19-JF$19)),0)+IF($E62=JG$22,VLOOKUP($C62,Input!$A$8:$IA$39,MATCH(JG$21,Input!$A$6:$IA$6,0),FALSE),0)*IF(JG$18&gt;=MAX($IC$18:JF$18),MIN((JG$18-MAX($IC$18:JF$18)),(JG$18-JF$18)),0)</f>
        <v>0</v>
      </c>
      <c r="JH62" s="1">
        <f>+IF($E62=JH$22,VLOOKUP($C62,Input!$A$8:$IA$39,MATCH(JH$21,Input!$A$6:$IA$6,0),FALSE),0)*IF(JH$19&gt;=MAX($IC$19:JG$19),MIN((JH$19-MAX($IC$19:JG$19)),(JH$19-JG$19)),0)+IF($E62=JH$22,VLOOKUP($C62,Input!$A$8:$IA$39,MATCH(JH$21,Input!$A$6:$IA$6,0),FALSE),0)*IF(JH$18&gt;=MAX($IC$18:JG$18),MIN((JH$18-MAX($IC$18:JG$18)),(JH$18-JG$18)),0)</f>
        <v>0</v>
      </c>
      <c r="JI62" s="1">
        <f>+IF($E62=JI$22,VLOOKUP($C62,Input!$A$8:$IA$39,MATCH(JI$21,Input!$A$6:$IA$6,0),FALSE),0)*IF(JI$19&gt;=MAX($IC$19:JH$19),MIN((JI$19-MAX($IC$19:JH$19)),(JI$19-JH$19)),0)+IF($E62=JI$22,VLOOKUP($C62,Input!$A$8:$IA$39,MATCH(JI$21,Input!$A$6:$IA$6,0),FALSE),0)*IF(JI$18&gt;=MAX($IC$18:JH$18),MIN((JI$18-MAX($IC$18:JH$18)),(JI$18-JH$18)),0)</f>
        <v>0</v>
      </c>
      <c r="JJ62" s="1">
        <f>+IF($E62=JJ$22,VLOOKUP($C62,Input!$A$8:$IA$39,MATCH(JJ$21,Input!$A$6:$IA$6,0),FALSE),0)*IF(JJ$19&gt;=MAX($IC$19:JI$19),MIN((JJ$19-MAX($IC$19:JI$19)),(JJ$19-JI$19)),0)+IF($E62=JJ$22,VLOOKUP($C62,Input!$A$8:$IA$39,MATCH(JJ$21,Input!$A$6:$IA$6,0),FALSE),0)*IF(JJ$18&gt;=MAX($IC$18:JI$18),MIN((JJ$18-MAX($IC$18:JI$18)),(JJ$18-JI$18)),0)</f>
        <v>0</v>
      </c>
      <c r="JK62" s="1">
        <f>+IF($E62=JK$22,VLOOKUP($C62,Input!$A$8:$IA$39,MATCH(JK$21,Input!$A$6:$IA$6,0),FALSE),0)*IF(JK$19&gt;=MAX($IC$19:JJ$19),MIN((JK$19-MAX($IC$19:JJ$19)),(JK$19-JJ$19)),0)+IF($E62=JK$22,VLOOKUP($C62,Input!$A$8:$IA$39,MATCH(JK$21,Input!$A$6:$IA$6,0),FALSE),0)*IF(JK$18&gt;=MAX($IC$18:JJ$18),MIN((JK$18-MAX($IC$18:JJ$18)),(JK$18-JJ$18)),0)</f>
        <v>0</v>
      </c>
      <c r="JL62" s="1">
        <f>+IF($E62=JL$22,VLOOKUP($C62,Input!$A$8:$IA$39,MATCH(JL$21,Input!$A$6:$IA$6,0),FALSE),0)*IF(JL$19&gt;=MAX($IC$19:JK$19),MIN((JL$19-MAX($IC$19:JK$19)),(JL$19-JK$19)),0)+IF($E62=JL$22,VLOOKUP($C62,Input!$A$8:$IA$39,MATCH(JL$21,Input!$A$6:$IA$6,0),FALSE),0)*IF(JL$18&gt;=MAX($IC$18:JK$18),MIN((JL$18-MAX($IC$18:JK$18)),(JL$18-JK$18)),0)</f>
        <v>0</v>
      </c>
      <c r="JN62" t="str">
        <f>+VLOOKUP($C62,Input!$A$8:$GZ$39,MATCH(JN$21,Input!$A$6:$GZ$6,0),FALSE)</f>
        <v>CNG Station Maint in fuel price</v>
      </c>
      <c r="JO62" s="1">
        <f>IF($E62+$I62+$D$7&lt;=JO$22,0,IF(JO$22-$D$7&gt;=$E62,VLOOKUP($C62,Input!$A$8:$GZ$39,MATCH(JO$21,Input!$A$6:$GZ$6,0),FALSE),0)*$F62/$G62)*$D62</f>
        <v>0</v>
      </c>
      <c r="JP62" s="1">
        <f>IF($E62+$I62+$D$7&lt;=JP$22,0,IF(JP$22-$D$7&gt;=$E62,VLOOKUP($C62,Input!$A$8:$GZ$39,MATCH(JP$21,Input!$A$6:$GZ$6,0),FALSE),0)*$F62/$G62)*$D62</f>
        <v>0</v>
      </c>
      <c r="JQ62" s="1">
        <f>IF($E62+$I62+$D$7&lt;=JQ$22,0,IF(JQ$22-$D$7&gt;=$E62,VLOOKUP($C62,Input!$A$8:$GZ$39,MATCH(JQ$21,Input!$A$6:$GZ$6,0),FALSE),0)*$F62/$G62)*$D62</f>
        <v>0</v>
      </c>
      <c r="JR62" s="1">
        <f>IF($E62+$I62+$D$7&lt;=JR$22,0,IF(JR$22-$D$7&gt;=$E62,VLOOKUP($C62,Input!$A$8:$GZ$39,MATCH(JR$21,Input!$A$6:$GZ$6,0),FALSE),0)*$F62/$G62)*$D62</f>
        <v>0</v>
      </c>
      <c r="JS62" s="1">
        <f>IF($E62+$I62+$D$7&lt;=JS$22,0,IF(JS$22-$D$7&gt;=$E62,VLOOKUP($C62,Input!$A$8:$GZ$39,MATCH(JS$21,Input!$A$6:$GZ$6,0),FALSE),0)*$F62/$G62)*$D62</f>
        <v>0</v>
      </c>
      <c r="JT62" s="1">
        <f>IF($E62+$I62+$D$7&lt;=JT$22,0,IF(JT$22-$D$7&gt;=$E62,VLOOKUP($C62,Input!$A$8:$GZ$39,MATCH(JT$21,Input!$A$6:$GZ$6,0),FALSE),0)*$F62/$G62)*$D62</f>
        <v>0</v>
      </c>
      <c r="JU62" s="1">
        <f>IF($E62+$I62+$D$7&lt;=JU$22,0,IF(JU$22-$D$7&gt;=$E62,VLOOKUP($C62,Input!$A$8:$GZ$39,MATCH(JU$21,Input!$A$6:$GZ$6,0),FALSE),0)*$F62/$G62)*$D62</f>
        <v>0</v>
      </c>
      <c r="JV62" s="1">
        <f>IF($E62+$I62+$D$7&lt;=JV$22,0,IF(JV$22-$D$7&gt;=$E62,VLOOKUP($C62,Input!$A$8:$GZ$39,MATCH(JV$21,Input!$A$6:$GZ$6,0),FALSE),0)*$F62/$G62)*$D62</f>
        <v>0</v>
      </c>
      <c r="JW62" s="1">
        <f>IF($E62+$I62+$D$7&lt;=JW$22,0,IF(JW$22-$D$7&gt;=$E62,VLOOKUP($C62,Input!$A$8:$GZ$39,MATCH(JW$21,Input!$A$6:$GZ$6,0),FALSE),0)*$F62/$G62)*$D62</f>
        <v>0</v>
      </c>
      <c r="JX62" s="1">
        <f>IF($E62+$I62+$D$7&lt;=JX$22,0,IF(JX$22-$D$7&gt;=$E62,VLOOKUP($C62,Input!$A$8:$GZ$39,MATCH(JX$21,Input!$A$6:$GZ$6,0),FALSE),0)*$F62/$G62)*$D62</f>
        <v>0</v>
      </c>
      <c r="JY62" s="1">
        <f>IF($E62+$I62+$D$7&lt;=JY$22,0,IF(JY$22-$D$7&gt;=$E62,VLOOKUP($C62,Input!$A$8:$GZ$39,MATCH(JY$21,Input!$A$6:$GZ$6,0),FALSE),0)*$F62/$G62)*$D62</f>
        <v>0</v>
      </c>
      <c r="JZ62" s="1">
        <f>IF($E62+$I62+$D$7&lt;=JZ$22,0,IF(JZ$22-$D$7&gt;=$E62,VLOOKUP($C62,Input!$A$8:$GZ$39,MATCH(JZ$21,Input!$A$6:$GZ$6,0),FALSE),0)*$F62/$G62)*$D62</f>
        <v>0</v>
      </c>
      <c r="KA62" s="1">
        <f>IF($E62+$I62+$D$7&lt;=KA$22,0,IF(KA$22-$D$7&gt;=$E62,VLOOKUP($C62,Input!$A$8:$GZ$39,MATCH(KA$21,Input!$A$6:$GZ$6,0),FALSE),0)*$F62/$G62)*$D62</f>
        <v>0</v>
      </c>
      <c r="KB62" s="1">
        <f>IF($E62+$I62+$D$7&lt;=KB$22,0,IF(KB$22-$D$7&gt;=$E62,VLOOKUP($C62,Input!$A$8:$GZ$39,MATCH(KB$21,Input!$A$6:$GZ$6,0),FALSE),0)*$F62/$G62)*$D62</f>
        <v>0</v>
      </c>
      <c r="KC62" s="1">
        <f>IF($E62+$I62+$D$7&lt;=KC$22,0,IF(KC$22-$D$7&gt;=$E62,VLOOKUP($C62,Input!$A$8:$GZ$39,MATCH(KC$21,Input!$A$6:$GZ$6,0),FALSE),0)*$F62/$G62)*$D62</f>
        <v>0</v>
      </c>
      <c r="KD62" s="1">
        <f>IF($E62+$I62+$D$7&lt;=KD$22,0,IF(KD$22-$D$7&gt;=$E62,VLOOKUP($C62,Input!$A$8:$GZ$39,MATCH(KD$21,Input!$A$6:$GZ$6,0),FALSE),0)*$F62/$G62)*$D62</f>
        <v>0</v>
      </c>
      <c r="KE62" s="1">
        <f>IF($E62+$I62+$D$7&lt;=KE$22,0,IF(KE$22-$D$7&gt;=$E62,VLOOKUP($C62,Input!$A$8:$GZ$39,MATCH(KE$21,Input!$A$6:$GZ$6,0),FALSE),0)*$F62/$G62)*$D62</f>
        <v>0</v>
      </c>
      <c r="KF62" s="1">
        <f>IF($E62+$I62+$D$7&lt;=KF$22,0,IF(KF$22-$D$7&gt;=$E62,VLOOKUP($C62,Input!$A$8:$GZ$39,MATCH(KF$21,Input!$A$6:$GZ$6,0),FALSE),0)*$F62/$G62)*$D62</f>
        <v>0</v>
      </c>
      <c r="KG62" s="1">
        <f>IF($E62+$I62+$D$7&lt;=KG$22,0,IF(KG$22-$D$7&gt;=$E62,VLOOKUP($C62,Input!$A$8:$GZ$39,MATCH(KG$21,Input!$A$6:$GZ$6,0),FALSE),0)*$F62/$G62)*$D62</f>
        <v>0</v>
      </c>
      <c r="KH62" s="1">
        <f>IF($E62+$I62+$D$7&lt;=KH$22,0,IF(KH$22-$D$7&gt;=$E62,VLOOKUP($C62,Input!$A$8:$GZ$39,MATCH(KH$21,Input!$A$6:$GZ$6,0),FALSE),0)*$F62/$G62)*$D62</f>
        <v>0</v>
      </c>
      <c r="KI62" s="1">
        <f>IF($E62+$I62+$D$7&lt;=KI$22,0,IF(KI$22-$D$7&gt;=$E62,VLOOKUP($C62,Input!$A$8:$GZ$39,MATCH(KI$21,Input!$A$6:$GZ$6,0),FALSE),0)*$F62/$G62)*$D62</f>
        <v>0</v>
      </c>
      <c r="KJ62" s="1">
        <f>IF($E62+$I62+$D$7&lt;=KJ$22,0,IF(KJ$22-$D$7&gt;=$E62,VLOOKUP($C62,Input!$A$8:$GZ$39,MATCH(KJ$21,Input!$A$6:$GZ$6,0),FALSE),0)*$F62/$G62)*$D62</f>
        <v>0</v>
      </c>
      <c r="KK62" s="1">
        <f>IF($E62+$I62+$D$7&lt;=KK$22,0,IF(KK$22-$D$7&gt;=$E62,VLOOKUP($C62,Input!$A$8:$GZ$39,MATCH(KK$21,Input!$A$6:$GZ$6,0),FALSE),0)*$F62/$G62)*$D62</f>
        <v>0</v>
      </c>
      <c r="KL62" s="1">
        <f>IF($E62+$I62+$D$7&lt;=KL$22,0,IF(KL$22-$D$7&gt;=$E62,VLOOKUP($C62,Input!$A$8:$GZ$39,MATCH(KL$21,Input!$A$6:$GZ$6,0),FALSE),0)*$F62/$G62)*$D62</f>
        <v>0</v>
      </c>
      <c r="KM62" s="1">
        <f>IF($E62+$I62+$D$7&lt;=KM$22,0,IF(KM$22-$D$7&gt;=$E62,VLOOKUP($C62,Input!$A$8:$GZ$39,MATCH(KM$21,Input!$A$6:$GZ$6,0),FALSE),0)*$F62/$G62)*$D62</f>
        <v>0</v>
      </c>
      <c r="KN62" s="1">
        <f>IF($E62+$I62+$D$7&lt;=KN$22,0,IF(KN$22-$D$7&gt;=$E62,VLOOKUP($C62,Input!$A$8:$GZ$39,MATCH(KN$21,Input!$A$6:$GZ$6,0),FALSE),0)*$F62/$G62)*$D62</f>
        <v>0</v>
      </c>
      <c r="KO62" s="1">
        <f>IF($E62+$I62+$D$7&lt;=KO$22,0,IF(KO$22-$D$7&gt;=$E62,VLOOKUP($C62,Input!$A$8:$GZ$39,MATCH(KO$21,Input!$A$6:$GZ$6,0),FALSE),0)*$F62/$G62)*$D62</f>
        <v>0</v>
      </c>
      <c r="KP62" s="1">
        <f>IF($E62+$I62+$D$7&lt;=KP$22,0,IF(KP$22-$D$7&gt;=$E62,VLOOKUP($C62,Input!$A$8:$GZ$39,MATCH(KP$21,Input!$A$6:$GZ$6,0),FALSE),0)*$F62/$G62)*$D62</f>
        <v>0</v>
      </c>
      <c r="KQ62" s="1">
        <f>IF($E62+$I62+$D$7&lt;=KQ$22,0,IF(KQ$22-$D$7&gt;=$E62,VLOOKUP($C62,Input!$A$8:$GZ$39,MATCH(KQ$21,Input!$A$6:$GZ$6,0),FALSE),0)*$F62/$G62)*$D62</f>
        <v>0</v>
      </c>
      <c r="KR62" s="1">
        <f>IF($E62+$I62+$D$7&lt;=KR$22,0,IF(KR$22-$D$7&gt;=$E62,VLOOKUP($C62,Input!$A$8:$GZ$39,MATCH(KR$21,Input!$A$6:$GZ$6,0),FALSE),0)*$F62/$G62)*$D62</f>
        <v>0</v>
      </c>
      <c r="KS62" s="1">
        <f>IF($E62+$I62+$D$7&lt;=KS$22,0,IF(KS$22-$D$7&gt;=$E62,VLOOKUP($C62,Input!$A$8:$GZ$39,MATCH(KS$21,Input!$A$6:$GZ$6,0),FALSE),0)*$F62/$G62)*$D62</f>
        <v>0</v>
      </c>
      <c r="KT62" s="1">
        <f>IF($E62+$I62+$D$7&lt;=KT$22,0,IF(KT$22-$D$7&gt;=$E62,VLOOKUP($C62,Input!$A$8:$GZ$39,MATCH(KT$21,Input!$A$6:$GZ$6,0),FALSE),0)*$F62/$G62)*$D62</f>
        <v>0</v>
      </c>
      <c r="KU62" s="1">
        <f>IF($E62+$I62+$D$7&lt;=KU$22,0,IF(KU$22-$D$7&gt;=$E62,VLOOKUP($C62,Input!$A$8:$GZ$39,MATCH(KU$21,Input!$A$6:$GZ$6,0),FALSE),0)*$F62/$G62)*$D62</f>
        <v>0</v>
      </c>
      <c r="KV62" s="1">
        <f>IF($E62+$I62+$D$7&lt;=KV$22,0,IF(KV$22-$D$7&gt;=$E62,VLOOKUP($C62,Input!$A$8:$GZ$39,MATCH(KV$21,Input!$A$6:$GZ$6,0),FALSE),0)*$F62/$G62)*$D62</f>
        <v>0</v>
      </c>
      <c r="KW62" s="1">
        <f>IF($E62+$I62+$D$7&lt;=KW$22,0,IF(KW$22-$D$7&gt;=$E62,VLOOKUP($C62,Input!$A$8:$GZ$39,MATCH(KW$21,Input!$A$6:$GZ$6,0),FALSE),0)*$F62/$G62)*$D62</f>
        <v>0</v>
      </c>
      <c r="KY62" t="str">
        <f>VLOOKUP($C62,Input!$A$8:$HV$39,MATCH(KY$21,Input!$A$6:$HV$6,0),FALSE)</f>
        <v xml:space="preserve">CNG (compressed and at pump, including station maintenance) </v>
      </c>
      <c r="KZ62" s="1">
        <f>IF($E62+$I62+$D$7&lt;=KZ$22,0,IF(KZ$22-$D$7&gt;=$E62,VLOOKUP($C62,Input!$A$8:$HV$39,MATCH(KZ$21,Input!$A$6:$HV$6,0),FALSE)/$G62*$F62,0))*$D62</f>
        <v>0</v>
      </c>
      <c r="LA62" s="1">
        <f>IF($E62+$I62+$D$7&lt;=LA$22,0,IF(LA$22-$D$7&gt;=$E62,VLOOKUP($C62,Input!$A$8:$HV$39,MATCH(LA$21,Input!$A$6:$HV$6,0),FALSE)/$G62*$F62,0))*$D62</f>
        <v>0</v>
      </c>
      <c r="LB62" s="1">
        <f>IF($E62+$I62+$D$7&lt;=LB$22,0,IF(LB$22-$D$7&gt;=$E62,VLOOKUP($C62,Input!$A$8:$HV$39,MATCH(LB$21,Input!$A$6:$HV$6,0),FALSE)/$G62*$F62,0))*$D62</f>
        <v>0</v>
      </c>
      <c r="LC62" s="1">
        <f>IF($E62+$I62+$D$7&lt;=LC$22,0,IF(LC$22-$D$7&gt;=$E62,VLOOKUP($C62,Input!$A$8:$HV$39,MATCH(LC$21,Input!$A$6:$HV$6,0),FALSE)/$G62*$F62,0))*$D62</f>
        <v>0</v>
      </c>
      <c r="LD62" s="1">
        <f>IF($E62+$I62+$D$7&lt;=LD$22,0,IF(LD$22-$D$7&gt;=$E62,VLOOKUP($C62,Input!$A$8:$HV$39,MATCH(LD$21,Input!$A$6:$HV$6,0),FALSE)/$G62*$F62,0))*$D62</f>
        <v>0</v>
      </c>
      <c r="LE62" s="1">
        <f>IF($E62+$I62+$D$7&lt;=LE$22,0,IF(LE$22-$D$7&gt;=$E62,VLOOKUP($C62,Input!$A$8:$HV$39,MATCH(LE$21,Input!$A$6:$HV$6,0),FALSE)/$G62*$F62,0))*$D62</f>
        <v>0</v>
      </c>
      <c r="LF62" s="1">
        <f>IF($E62+$I62+$D$7&lt;=LF$22,0,IF(LF$22-$D$7&gt;=$E62,VLOOKUP($C62,Input!$A$8:$HV$39,MATCH(LF$21,Input!$A$6:$HV$6,0),FALSE)/$G62*$F62,0))*$D62</f>
        <v>0</v>
      </c>
      <c r="LG62" s="1">
        <f>IF($E62+$I62+$D$7&lt;=LG$22,0,IF(LG$22-$D$7&gt;=$E62,VLOOKUP($C62,Input!$A$8:$HV$39,MATCH(LG$21,Input!$A$6:$HV$6,0),FALSE)/$G62*$F62,0))*$D62</f>
        <v>0</v>
      </c>
      <c r="LH62" s="1">
        <f>IF($E62+$I62+$D$7&lt;=LH$22,0,IF(LH$22-$D$7&gt;=$E62,VLOOKUP($C62,Input!$A$8:$HV$39,MATCH(LH$21,Input!$A$6:$HV$6,0),FALSE)/$G62*$F62,0))*$D62</f>
        <v>0</v>
      </c>
      <c r="LI62" s="1">
        <f>IF($E62+$I62+$D$7&lt;=LI$22,0,IF(LI$22-$D$7&gt;=$E62,VLOOKUP($C62,Input!$A$8:$HV$39,MATCH(LI$21,Input!$A$6:$HV$6,0),FALSE)/$G62*$F62,0))*$D62</f>
        <v>0</v>
      </c>
      <c r="LJ62" s="1">
        <f>IF($E62+$I62+$D$7&lt;=LJ$22,0,IF(LJ$22-$D$7&gt;=$E62,VLOOKUP($C62,Input!$A$8:$HV$39,MATCH(LJ$21,Input!$A$6:$HV$6,0),FALSE)/$G62*$F62,0))*$D62</f>
        <v>0</v>
      </c>
      <c r="LK62" s="1">
        <f>IF($E62+$I62+$D$7&lt;=LK$22,0,IF(LK$22-$D$7&gt;=$E62,VLOOKUP($C62,Input!$A$8:$HV$39,MATCH(LK$21,Input!$A$6:$HV$6,0),FALSE)/$G62*$F62,0))*$D62</f>
        <v>0</v>
      </c>
      <c r="LL62" s="1">
        <f>IF($E62+$I62+$D$7&lt;=LL$22,0,IF(LL$22-$D$7&gt;=$E62,VLOOKUP($C62,Input!$A$8:$HV$39,MATCH(LL$21,Input!$A$6:$HV$6,0),FALSE)/$G62*$F62,0))*$D62</f>
        <v>0</v>
      </c>
      <c r="LM62" s="1">
        <f>IF($E62+$I62+$D$7&lt;=LM$22,0,IF(LM$22-$D$7&gt;=$E62,VLOOKUP($C62,Input!$A$8:$HV$39,MATCH(LM$21,Input!$A$6:$HV$6,0),FALSE)/$G62*$F62,0))*$D62</f>
        <v>0</v>
      </c>
      <c r="LN62" s="1">
        <f>IF($E62+$I62+$D$7&lt;=LN$22,0,IF(LN$22-$D$7&gt;=$E62,VLOOKUP($C62,Input!$A$8:$HV$39,MATCH(LN$21,Input!$A$6:$HV$6,0),FALSE)/$G62*$F62,0))*$D62</f>
        <v>0</v>
      </c>
      <c r="LO62" s="1">
        <f>IF($E62+$I62+$D$7&lt;=LO$22,0,IF(LO$22-$D$7&gt;=$E62,VLOOKUP($C62,Input!$A$8:$HV$39,MATCH(LO$21,Input!$A$6:$HV$6,0),FALSE)/$G62*$F62,0))*$D62</f>
        <v>0</v>
      </c>
      <c r="LP62" s="1">
        <f>IF($E62+$I62+$D$7&lt;=LP$22,0,IF(LP$22-$D$7&gt;=$E62,VLOOKUP($C62,Input!$A$8:$HV$39,MATCH(LP$21,Input!$A$6:$HV$6,0),FALSE)/$G62*$F62,0))*$D62</f>
        <v>0</v>
      </c>
      <c r="LQ62" s="1">
        <f>IF($E62+$I62+$D$7&lt;=LQ$22,0,IF(LQ$22-$D$7&gt;=$E62,VLOOKUP($C62,Input!$A$8:$HV$39,MATCH(LQ$21,Input!$A$6:$HV$6,0),FALSE)/$G62*$F62,0))*$D62</f>
        <v>0</v>
      </c>
      <c r="LR62" s="1">
        <f>IF($E62+$I62+$D$7&lt;=LR$22,0,IF(LR$22-$D$7&gt;=$E62,VLOOKUP($C62,Input!$A$8:$HV$39,MATCH(LR$21,Input!$A$6:$HV$6,0),FALSE)/$G62*$F62,0))*$D62</f>
        <v>0</v>
      </c>
      <c r="LS62" s="1">
        <f>IF($E62+$I62+$D$7&lt;=LS$22,0,IF(LS$22-$D$7&gt;=$E62,VLOOKUP($C62,Input!$A$8:$HV$39,MATCH(LS$21,Input!$A$6:$HV$6,0),FALSE)/$G62*$F62,0))*$D62</f>
        <v>0</v>
      </c>
      <c r="LT62" s="1">
        <f>IF($E62+$I62+$D$7&lt;=LT$22,0,IF(LT$22-$D$7&gt;=$E62,VLOOKUP($C62,Input!$A$8:$HV$39,MATCH(LT$21,Input!$A$6:$HV$6,0),FALSE)/$G62*$F62,0))*$D62</f>
        <v>0</v>
      </c>
      <c r="LU62" s="1">
        <f>IF($E62+$I62+$D$7&lt;=LU$22,0,IF(LU$22-$D$7&gt;=$E62,VLOOKUP($C62,Input!$A$8:$HV$39,MATCH(LU$21,Input!$A$6:$HV$6,0),FALSE)/$G62*$F62,0))*$D62</f>
        <v>0</v>
      </c>
      <c r="LV62" s="1">
        <f>IF($E62+$I62+$D$7&lt;=LV$22,0,IF(LV$22-$D$7&gt;=$E62,VLOOKUP($C62,Input!$A$8:$HV$39,MATCH(LV$21,Input!$A$6:$HV$6,0),FALSE)/$G62*$F62,0))*$D62</f>
        <v>0</v>
      </c>
      <c r="LW62" s="1">
        <f>IF($E62+$I62+$D$7&lt;=LW$22,0,IF(LW$22-$D$7&gt;=$E62,VLOOKUP($C62,Input!$A$8:$HV$39,MATCH(LW$21,Input!$A$6:$HV$6,0),FALSE)/$G62*$F62,0))*$D62</f>
        <v>0</v>
      </c>
      <c r="LX62" s="1">
        <f>IF($E62+$I62+$D$7&lt;=LX$22,0,IF(LX$22-$D$7&gt;=$E62,VLOOKUP($C62,Input!$A$8:$HV$39,MATCH(LX$21,Input!$A$6:$HV$6,0),FALSE)/$G62*$F62,0))*$D62</f>
        <v>0</v>
      </c>
      <c r="LY62" s="1">
        <f>IF($E62+$I62+$D$7&lt;=LY$22,0,IF(LY$22-$D$7&gt;=$E62,VLOOKUP($C62,Input!$A$8:$HV$39,MATCH(LY$21,Input!$A$6:$HV$6,0),FALSE)/$G62*$F62,0))*$D62</f>
        <v>0</v>
      </c>
      <c r="LZ62" s="1">
        <f>IF($E62+$I62+$D$7&lt;=LZ$22,0,IF(LZ$22-$D$7&gt;=$E62,VLOOKUP($C62,Input!$A$8:$HV$39,MATCH(LZ$21,Input!$A$6:$HV$6,0),FALSE)/$G62*$F62,0))*$D62</f>
        <v>0</v>
      </c>
      <c r="MA62" s="1">
        <f>IF($E62+$I62+$D$7&lt;=MA$22,0,IF(MA$22-$D$7&gt;=$E62,VLOOKUP($C62,Input!$A$8:$HV$39,MATCH(MA$21,Input!$A$6:$HV$6,0),FALSE)/$G62*$F62,0))*$D62</f>
        <v>0</v>
      </c>
      <c r="MB62" s="1">
        <f>IF($E62+$I62+$D$7&lt;=MB$22,0,IF(MB$22-$D$7&gt;=$E62,VLOOKUP($C62,Input!$A$8:$HV$39,MATCH(MB$21,Input!$A$6:$HV$6,0),FALSE)/$G62*$F62,0))*$D62</f>
        <v>0</v>
      </c>
      <c r="MC62" s="1">
        <f>IF($E62+$I62+$D$7&lt;=MC$22,0,IF(MC$22-$D$7&gt;=$E62,VLOOKUP($C62,Input!$A$8:$HV$39,MATCH(MC$21,Input!$A$6:$HV$6,0),FALSE)/$G62*$F62,0))*$D62</f>
        <v>0</v>
      </c>
      <c r="MD62" s="1">
        <f>IF($E62+$I62+$D$7&lt;=MD$22,0,IF(MD$22-$D$7&gt;=$E62,VLOOKUP($C62,Input!$A$8:$HV$39,MATCH(MD$21,Input!$A$6:$HV$6,0),FALSE)/$G62*$F62,0))*$D62</f>
        <v>0</v>
      </c>
      <c r="ME62" s="1">
        <f>IF($E62+$I62+$D$7&lt;=ME$22,0,IF(ME$22-$D$7&gt;=$E62,VLOOKUP($C62,Input!$A$8:$HV$39,MATCH(ME$21,Input!$A$6:$HV$6,0),FALSE)/$G62*$F62,0))*$D62</f>
        <v>0</v>
      </c>
      <c r="MF62" s="1">
        <f>IF($E62+$I62+$D$7&lt;=MF$22,0,IF(MF$22-$D$7&gt;=$E62,VLOOKUP($C62,Input!$A$8:$HV$39,MATCH(MF$21,Input!$A$6:$HV$6,0),FALSE)/$G62*$F62,0))*$D62</f>
        <v>0</v>
      </c>
      <c r="MG62" s="1">
        <f>IF($E62+$I62+$D$7&lt;=MG$22,0,IF(MG$22-$D$7&gt;=$E62,VLOOKUP($C62,Input!$A$8:$HV$39,MATCH(MG$21,Input!$A$6:$HV$6,0),FALSE)/$G62*$F62,0))*$D62</f>
        <v>0</v>
      </c>
      <c r="MH62" s="1">
        <f>IF($E62+$I62+$D$7&lt;=MH$22,0,IF(MH$22-$D$7&gt;=$E62,VLOOKUP($C62,Input!$A$8:$HV$39,MATCH(MH$21,Input!$A$6:$HV$6,0),FALSE)/$G62*$F62,0))*$D62</f>
        <v>0</v>
      </c>
      <c r="MI62" s="1">
        <f>IF($E62+$I62+$D$7&lt;=MI$22,0,IF(MI$22-$D$7&gt;=$E62,VLOOKUP($C62,Input!$A$8:$HV$39,MATCH(MI$21,Input!$A$6:$HV$6,0),FALSE)/$G62*$F62,0))*$D62</f>
        <v>0</v>
      </c>
      <c r="MJ62" s="1">
        <f>IF($E62+$I62+$D$7&lt;=MJ$22,0,IF(MJ$22-$D$7&gt;=$E62,VLOOKUP($C62,Input!$A$8:$HV$39,MATCH(MJ$21,Input!$A$6:$HV$6,0),FALSE)/$G62*$F62,0))*$D62</f>
        <v>0</v>
      </c>
      <c r="MK62" s="1">
        <f>IF($E62+$I62+$D$7&lt;=MK$22,0,IF(MK$22-$D$7&gt;=$E62,VLOOKUP($C62,Input!$A$8:$HV$39,MATCH(MK$21,Input!$A$6:$HV$6,0),FALSE)/$G62*$F62,0))*$D62</f>
        <v>0</v>
      </c>
      <c r="ML62" s="1">
        <f>IF($E62+$I62+$D$7&lt;=ML$22,0,IF(ML$22-$D$7&gt;=$E62,VLOOKUP($C62,Input!$A$8:$HV$39,MATCH(ML$21,Input!$A$6:$HV$6,0),FALSE)/$G62*$F62,0))*$D62</f>
        <v>0</v>
      </c>
      <c r="MM62" s="1">
        <f>IF($E62+$I62+$D$7&lt;=MM$22,0,IF(MM$22-$D$7&gt;=$E62,VLOOKUP($C62,Input!$A$8:$HV$39,MATCH(MM$21,Input!$A$6:$HV$6,0),FALSE)/$G62*$F62,0))*$D62</f>
        <v>6268422.2577007655</v>
      </c>
      <c r="MN62" s="1">
        <f>IF($E62+$I62+$D$7&lt;=MN$22,0,IF(MN$22-$D$7&gt;=$E62,VLOOKUP($C62,Input!$A$8:$HV$39,MATCH(MN$21,Input!$A$6:$HV$6,0),FALSE)/$G62*$F62,0))*$D62</f>
        <v>6278695.2407182809</v>
      </c>
      <c r="MO62" s="1">
        <f>IF($E62+$I62+$D$7&lt;=MO$22,0,IF(MO$22-$D$7&gt;=$E62,VLOOKUP($C62,Input!$A$8:$HV$39,MATCH(MO$21,Input!$A$6:$HV$6,0),FALSE)/$G62*$F62,0))*$D62</f>
        <v>6286769.3614123994</v>
      </c>
      <c r="MP62" s="1">
        <f>IF($E62+$I62+$D$7&lt;=MP$22,0,IF(MP$22-$D$7&gt;=$E62,VLOOKUP($C62,Input!$A$8:$HV$39,MATCH(MP$21,Input!$A$6:$HV$6,0),FALSE)/$G62*$F62,0))*$D62</f>
        <v>6316062.7702301256</v>
      </c>
      <c r="MQ62" s="1">
        <f>IF($E62+$I62+$D$7&lt;=MQ$22,0,IF(MQ$22-$D$7&gt;=$E62,VLOOKUP($C62,Input!$A$8:$HV$39,MATCH(MQ$21,Input!$A$6:$HV$6,0),FALSE)/$G62*$F62,0))*$D62</f>
        <v>6355220.4912547497</v>
      </c>
      <c r="MR62" s="1">
        <f>IF($E62+$I62+$D$7&lt;=MR$22,0,IF(MR$22-$D$7&gt;=$E62,VLOOKUP($C62,Input!$A$8:$HV$39,MATCH(MR$21,Input!$A$6:$HV$6,0),FALSE)/$G62*$F62,0))*$D62</f>
        <v>6402678.4149179179</v>
      </c>
      <c r="MS62" s="1">
        <f>IF($E62+$I62+$D$7&lt;=MS$22,0,IF(MS$22-$D$7&gt;=$E62,VLOOKUP($C62,Input!$A$8:$HV$39,MATCH(MS$21,Input!$A$6:$HV$6,0),FALSE)/$G62*$F62,0))*$D62</f>
        <v>6453724.5175357601</v>
      </c>
      <c r="MT62" s="1">
        <f>IF($E62+$I62+$D$7&lt;=MT$22,0,IF(MT$22-$D$7&gt;=$E62,VLOOKUP($C62,Input!$A$8:$HV$39,MATCH(MT$21,Input!$A$6:$HV$6,0),FALSE)/$G62*$F62,0))*$D62</f>
        <v>6490461.3974131476</v>
      </c>
      <c r="MU62" s="1">
        <f>IF($E62+$I62+$D$7&lt;=MU$22,0,IF(MU$22-$D$7&gt;=$E62,VLOOKUP($C62,Input!$A$8:$HV$39,MATCH(MU$21,Input!$A$6:$HV$6,0),FALSE)/$G62*$F62,0))*$D62</f>
        <v>6533264.3307686271</v>
      </c>
      <c r="MV62" s="1">
        <f>IF($E62+$I62+$D$7&lt;=MV$22,0,IF(MV$22-$D$7&gt;=$E62,VLOOKUP($C62,Input!$A$8:$HV$39,MATCH(MV$21,Input!$A$6:$HV$6,0),FALSE)/$G62*$F62,0))*$D62</f>
        <v>6608094.1718779113</v>
      </c>
      <c r="MW62" s="1">
        <f>IF($E62+$I62+$D$7&lt;=MW$22,0,IF(MW$22-$D$7&gt;=$E62,VLOOKUP($C62,Input!$A$8:$HV$39,MATCH(MW$21,Input!$A$6:$HV$6,0),FALSE)/$G62*$F62,0))*$D62</f>
        <v>6665820.1548138913</v>
      </c>
      <c r="MX62" s="1">
        <f>IF($E62+$I62+$D$7&lt;=MX$22,0,IF(MX$22-$D$7&gt;=$E62,VLOOKUP($C62,Input!$A$8:$HV$39,MATCH(MX$21,Input!$A$6:$HV$6,0),FALSE)/$G62*$F62,0))*$D62</f>
        <v>6717940.4544018116</v>
      </c>
      <c r="MZ62" t="str">
        <f>VLOOKUP($C62,Input!$A$8:$HV$39,MATCH(MZ$21,Input!$A$6:$HV$6,0),FALSE)</f>
        <v>Fossil CNG LCFS Credit ($/DGE)</v>
      </c>
      <c r="NA62" s="1">
        <f>IF($E62+$I62+$D$7&lt;=NA$22,0,IF(NA$22-$D$7&gt;=$E62,-VLOOKUP($C62,Input!$A$8:$HV$39,MATCH(NA$21,Input!$A$6:$HV$6,0),FALSE)/$G62*$F62,0))*$D62*$G$4/100</f>
        <v>0</v>
      </c>
      <c r="NB62" s="1">
        <f>IF($E62+$I62+$D$7&lt;=NB$22,0,IF(NB$22-$D$7&gt;=$E62,-VLOOKUP($C62,Input!$A$8:$HV$39,MATCH(NB$21,Input!$A$6:$HV$6,0),FALSE)/$G62*$F62,0))*$D62*$G$4/100</f>
        <v>0</v>
      </c>
      <c r="NC62" s="1">
        <f>IF($E62+$I62+$D$7&lt;=NC$22,0,IF(NC$22-$D$7&gt;=$E62,-VLOOKUP($C62,Input!$A$8:$HV$39,MATCH(NC$21,Input!$A$6:$HV$6,0),FALSE)/$G62*$F62,0))*$D62*$G$4/100</f>
        <v>0</v>
      </c>
      <c r="ND62" s="1">
        <f>IF($E62+$I62+$D$7&lt;=ND$22,0,IF(ND$22-$D$7&gt;=$E62,-VLOOKUP($C62,Input!$A$8:$HV$39,MATCH(ND$21,Input!$A$6:$HV$6,0),FALSE)/$G62*$F62,0))*$D62*$G$4/100</f>
        <v>0</v>
      </c>
      <c r="NE62" s="1">
        <f>IF($E62+$I62+$D$7&lt;=NE$22,0,IF(NE$22-$D$7&gt;=$E62,-VLOOKUP($C62,Input!$A$8:$HV$39,MATCH(NE$21,Input!$A$6:$HV$6,0),FALSE)/$G62*$F62,0))*$D62*$G$4/100</f>
        <v>0</v>
      </c>
      <c r="NF62" s="1">
        <f>IF($E62+$I62+$D$7&lt;=NF$22,0,IF(NF$22-$D$7&gt;=$E62,-VLOOKUP($C62,Input!$A$8:$HV$39,MATCH(NF$21,Input!$A$6:$HV$6,0),FALSE)/$G62*$F62,0))*$D62*$G$4/100</f>
        <v>0</v>
      </c>
      <c r="NG62" s="1">
        <f>IF($E62+$I62+$D$7&lt;=NG$22,0,IF(NG$22-$D$7&gt;=$E62,-VLOOKUP($C62,Input!$A$8:$HV$39,MATCH(NG$21,Input!$A$6:$HV$6,0),FALSE)/$G62*$F62,0))*$D62*$G$4/100</f>
        <v>0</v>
      </c>
      <c r="NH62" s="1">
        <f>IF($E62+$I62+$D$7&lt;=NH$22,0,IF(NH$22-$D$7&gt;=$E62,-VLOOKUP($C62,Input!$A$8:$HV$39,MATCH(NH$21,Input!$A$6:$HV$6,0),FALSE)/$G62*$F62,0))*$D62*$G$4/100</f>
        <v>0</v>
      </c>
      <c r="NI62" s="1">
        <f>IF($E62+$I62+$D$7&lt;=NI$22,0,IF(NI$22-$D$7&gt;=$E62,-VLOOKUP($C62,Input!$A$8:$HV$39,MATCH(NI$21,Input!$A$6:$HV$6,0),FALSE)/$G62*$F62,0))*$D62*$G$4/100</f>
        <v>0</v>
      </c>
      <c r="NJ62" s="1">
        <f>IF($E62+$I62+$D$7&lt;=NJ$22,0,IF(NJ$22-$D$7&gt;=$E62,-VLOOKUP($C62,Input!$A$8:$HV$39,MATCH(NJ$21,Input!$A$6:$HV$6,0),FALSE)/$G62*$F62,0))*$D62*$G$4/100</f>
        <v>0</v>
      </c>
      <c r="NK62" s="1">
        <f>IF($E62+$I62+$D$7&lt;=NK$22,0,IF(NK$22-$D$7&gt;=$E62,-VLOOKUP($C62,Input!$A$8:$HV$39,MATCH(NK$21,Input!$A$6:$HV$6,0),FALSE)/$G62*$F62,0))*$D62*$G$4/100</f>
        <v>0</v>
      </c>
      <c r="NL62" s="1">
        <f>IF($E62+$I62+$D$7&lt;=NL$22,0,IF(NL$22-$D$7&gt;=$E62,-VLOOKUP($C62,Input!$A$8:$HV$39,MATCH(NL$21,Input!$A$6:$HV$6,0),FALSE)/$G62*$F62,0))*$D62*$G$4/100</f>
        <v>0</v>
      </c>
      <c r="NM62" s="1">
        <f>IF($E62+$I62+$D$7&lt;=NM$22,0,IF(NM$22-$D$7&gt;=$E62,-VLOOKUP($C62,Input!$A$8:$HV$39,MATCH(NM$21,Input!$A$6:$HV$6,0),FALSE)/$G62*$F62,0))*$D62*$G$4/100</f>
        <v>0</v>
      </c>
      <c r="NN62" s="1">
        <f>IF($E62+$I62+$D$7&lt;=NN$22,0,IF(NN$22-$D$7&gt;=$E62,-VLOOKUP($C62,Input!$A$8:$HV$39,MATCH(NN$21,Input!$A$6:$HV$6,0),FALSE)/$G62*$F62,0))*$D62*$G$4/100</f>
        <v>0</v>
      </c>
      <c r="NO62" s="1">
        <f>IF($E62+$I62+$D$7&lt;=NO$22,0,IF(NO$22-$D$7&gt;=$E62,-VLOOKUP($C62,Input!$A$8:$HV$39,MATCH(NO$21,Input!$A$6:$HV$6,0),FALSE)/$G62*$F62,0))*$D62*$G$4/100</f>
        <v>0</v>
      </c>
      <c r="NP62" s="1">
        <f>IF($E62+$I62+$D$7&lt;=NP$22,0,IF(NP$22-$D$7&gt;=$E62,-VLOOKUP($C62,Input!$A$8:$HV$39,MATCH(NP$21,Input!$A$6:$HV$6,0),FALSE)/$G62*$F62,0))*$D62*$G$4/100</f>
        <v>0</v>
      </c>
      <c r="NQ62" s="1">
        <f>IF($E62+$I62+$D$7&lt;=NQ$22,0,IF(NQ$22-$D$7&gt;=$E62,-VLOOKUP($C62,Input!$A$8:$HV$39,MATCH(NQ$21,Input!$A$6:$HV$6,0),FALSE)/$G62*$F62,0))*$D62*$G$4/100</f>
        <v>0</v>
      </c>
      <c r="NR62" s="1">
        <f>IF($E62+$I62+$D$7&lt;=NR$22,0,IF(NR$22-$D$7&gt;=$E62,-VLOOKUP($C62,Input!$A$8:$HV$39,MATCH(NR$21,Input!$A$6:$HV$6,0),FALSE)/$G62*$F62,0))*$D62*$G$4/100</f>
        <v>0</v>
      </c>
      <c r="NS62" s="1">
        <f>IF($E62+$I62+$D$7&lt;=NS$22,0,IF(NS$22-$D$7&gt;=$E62,-VLOOKUP($C62,Input!$A$8:$HV$39,MATCH(NS$21,Input!$A$6:$HV$6,0),FALSE)/$G62*$F62,0))*$D62*$G$4/100</f>
        <v>0</v>
      </c>
      <c r="NT62" s="1">
        <f>IF($E62+$I62+$D$7&lt;=NT$22,0,IF(NT$22-$D$7&gt;=$E62,-VLOOKUP($C62,Input!$A$8:$HV$39,MATCH(NT$21,Input!$A$6:$HV$6,0),FALSE)/$G62*$F62,0))*$D62*$G$4/100</f>
        <v>0</v>
      </c>
      <c r="NU62" s="1">
        <f>IF($E62+$I62+$D$7&lt;=NU$22,0,IF(NU$22-$D$7&gt;=$E62,-VLOOKUP($C62,Input!$A$8:$HV$39,MATCH(NU$21,Input!$A$6:$HV$6,0),FALSE)/$G62*$F62,0))*$D62*$G$4/100</f>
        <v>0</v>
      </c>
      <c r="NV62" s="1">
        <f>IF($E62+$I62+$D$7&lt;=NV$22,0,IF(NV$22-$D$7&gt;=$E62,-VLOOKUP($C62,Input!$A$8:$HV$39,MATCH(NV$21,Input!$A$6:$HV$6,0),FALSE)/$G62*$F62,0))*$D62*$G$4/100</f>
        <v>0</v>
      </c>
      <c r="NW62" s="1">
        <f>IF($E62+$I62+$D$7&lt;=NW$22,0,IF(NW$22-$D$7&gt;=$E62,-VLOOKUP($C62,Input!$A$8:$HV$39,MATCH(NW$21,Input!$A$6:$HV$6,0),FALSE)/$G62*$F62,0))*$D62*$G$4/100</f>
        <v>0</v>
      </c>
      <c r="NX62" s="1">
        <f>IF($E62+$I62+$D$7&lt;=NX$22,0,IF(NX$22-$D$7&gt;=$E62,-VLOOKUP($C62,Input!$A$8:$HV$39,MATCH(NX$21,Input!$A$6:$HV$6,0),FALSE)/$G62*$F62,0))*$D62*$G$4/100</f>
        <v>-200214.46243298994</v>
      </c>
      <c r="NY62" s="1">
        <f>IF($E62+$I62+$D$7&lt;=NY$22,0,IF(NY$22-$D$7&gt;=$E62,-VLOOKUP($C62,Input!$A$8:$HV$39,MATCH(NY$21,Input!$A$6:$HV$6,0),FALSE)/$G62*$F62,0))*$D62*$G$4/100</f>
        <v>-200214.46243298994</v>
      </c>
      <c r="NZ62" s="1">
        <f>IF($E62+$I62+$D$7&lt;=NZ$22,0,IF(NZ$22-$D$7&gt;=$E62,-VLOOKUP($C62,Input!$A$8:$HV$39,MATCH(NZ$21,Input!$A$6:$HV$6,0),FALSE)/$G62*$F62,0))*$D62*$G$4/100</f>
        <v>-200214.46243298994</v>
      </c>
      <c r="OA62" s="1">
        <f>IF($E62+$I62+$D$7&lt;=OA$22,0,IF(OA$22-$D$7&gt;=$E62,-VLOOKUP($C62,Input!$A$8:$HV$39,MATCH(OA$21,Input!$A$6:$HV$6,0),FALSE)/$G62*$F62,0))*$D62*$G$4/100</f>
        <v>-200214.46243298994</v>
      </c>
      <c r="OB62" s="1">
        <f>IF($E62+$I62+$D$7&lt;=OB$22,0,IF(OB$22-$D$7&gt;=$E62,-VLOOKUP($C62,Input!$A$8:$HV$39,MATCH(OB$21,Input!$A$6:$HV$6,0),FALSE)/$G62*$F62,0))*$D62*$G$4/100</f>
        <v>-200214.46243298994</v>
      </c>
      <c r="OC62" s="1">
        <f>IF($E62+$I62+$D$7&lt;=OC$22,0,IF(OC$22-$D$7&gt;=$E62,-VLOOKUP($C62,Input!$A$8:$HV$39,MATCH(OC$21,Input!$A$6:$HV$6,0),FALSE)/$G62*$F62,0))*$D62*$G$4/100</f>
        <v>-200214.46243298994</v>
      </c>
      <c r="OD62" s="1">
        <f>IF($E62+$I62+$D$7&lt;=OD$22,0,IF(OD$22-$D$7&gt;=$E62,-VLOOKUP($C62,Input!$A$8:$HV$39,MATCH(OD$21,Input!$A$6:$HV$6,0),FALSE)/$G62*$F62,0))*$D62*$G$4/100</f>
        <v>-200214.46243298994</v>
      </c>
      <c r="OE62" s="1">
        <f>IF($E62+$I62+$D$7&lt;=OE$22,0,IF(OE$22-$D$7&gt;=$E62,-VLOOKUP($C62,Input!$A$8:$HV$39,MATCH(OE$21,Input!$A$6:$HV$6,0),FALSE)/$G62*$F62,0))*$D62*$G$4/100</f>
        <v>-200214.46243298994</v>
      </c>
      <c r="OF62" s="1">
        <f>IF($E62+$I62+$D$7&lt;=OF$22,0,IF(OF$22-$D$7&gt;=$E62,-VLOOKUP($C62,Input!$A$8:$HV$39,MATCH(OF$21,Input!$A$6:$HV$6,0),FALSE)/$G62*$F62,0))*$D62*$G$4/100</f>
        <v>-200214.46243298994</v>
      </c>
      <c r="OG62" s="1">
        <f>IF($E62+$I62+$D$7&lt;=OG$22,0,IF(OG$22-$D$7&gt;=$E62,-VLOOKUP($C62,Input!$A$8:$HV$39,MATCH(OG$21,Input!$A$6:$HV$6,0),FALSE)/$G62*$F62,0))*$D62*$G$4/100</f>
        <v>-200214.46243298994</v>
      </c>
      <c r="OH62" s="1">
        <f>IF($E62+$I62+$D$7&lt;=OH$22,0,IF(OH$22-$D$7&gt;=$E62,-VLOOKUP($C62,Input!$A$8:$HV$39,MATCH(OH$21,Input!$A$6:$HV$6,0),FALSE)/$G62*$F62,0))*$D62*$G$4/100</f>
        <v>-200214.46243298994</v>
      </c>
      <c r="OI62" s="1">
        <f>IF($E62+$I62+$D$7&lt;=OI$22,0,IF(OI$22-$D$7&gt;=$E62,-VLOOKUP($C62,Input!$A$8:$HV$39,MATCH(OI$21,Input!$A$6:$HV$6,0),FALSE)/$G62*$F62,0))*$D62*$G$4/100</f>
        <v>-200214.46243298994</v>
      </c>
      <c r="OK62" t="str">
        <f>VLOOKUP($C62,Input!$A$8:$HW$39,MATCH(OK$21,Input!$A$6:$HW$6,0),FALSE)</f>
        <v>NA</v>
      </c>
      <c r="OL62" s="1">
        <f>IF($E62+$I62+$D$7&lt;=OL$22,0,IF(OL$22-$D$7&gt;=$E62,IF(COUNTIF($KZ62:LP62,"&gt;0")&gt;0,VLOOKUP($C62,Input!$A$8:$HV$21,MATCH($OK$21+COUNTIF($KZ62:LP62,"&gt;0"),Input!$A$6:$HV$6,0),FALSE),0),0))*$D62</f>
        <v>0</v>
      </c>
      <c r="OM62" s="1">
        <f>IF($E62+$I62+$D$7&lt;=OM$22,0,IF(OM$22-$D$7&gt;=$E62,IF(COUNTIF($KZ62:LQ62,"&gt;0")&gt;0,VLOOKUP($C62,Input!$A$8:$HV$21,MATCH($OK$21+COUNTIF($KZ62:LQ62,"&gt;0"),Input!$A$6:$HV$6,0),FALSE),0),0))*$D62</f>
        <v>0</v>
      </c>
      <c r="ON62" s="1">
        <f>IF($E62+$I62+$D$7&lt;=ON$22,0,IF(ON$22-$D$7&gt;=$E62,IF(COUNTIF($KZ62:LR62,"&gt;0")&gt;0,VLOOKUP($C62,Input!$A$8:$HV$21,MATCH($OK$21+COUNTIF($KZ62:LR62,"&gt;0"),Input!$A$6:$HV$6,0),FALSE),0),0))*$D62</f>
        <v>0</v>
      </c>
      <c r="OO62" s="1">
        <f>IF($E62+$I62+$D$7&lt;=OO$22,0,IF(OO$22-$D$7&gt;=$E62,IF(COUNTIF($KZ62:LS62,"&gt;0")&gt;0,VLOOKUP($C62,Input!$A$8:$HV$21,MATCH($OK$21+COUNTIF($KZ62:LS62,"&gt;0"),Input!$A$6:$HV$6,0),FALSE),0),0))*$D62</f>
        <v>0</v>
      </c>
      <c r="OP62" s="1">
        <f>IF($E62+$I62+$D$7&lt;=OP$22,0,IF(OP$22-$D$7&gt;=$E62,IF(COUNTIF($KZ62:LT62,"&gt;0")&gt;0,VLOOKUP($C62,Input!$A$8:$HV$21,MATCH($OK$21+COUNTIF($KZ62:LT62,"&gt;0"),Input!$A$6:$HV$6,0),FALSE),0),0))*$D62</f>
        <v>0</v>
      </c>
      <c r="OQ62" s="1">
        <f>IF($E62+$I62+$D$7&lt;=OQ$22,0,IF(OQ$22-$D$7&gt;=$E62,IF(COUNTIF($KZ62:LU62,"&gt;0")&gt;0,VLOOKUP($C62,Input!$A$8:$HV$21,MATCH($OK$21+COUNTIF($KZ62:LU62,"&gt;0"),Input!$A$6:$HV$6,0),FALSE),0),0))*$D62</f>
        <v>0</v>
      </c>
      <c r="OR62" s="1">
        <f>IF($E62+$I62+$D$7&lt;=OR$22,0,IF(OR$22-$D$7&gt;=$E62,IF(COUNTIF($KZ62:LV62,"&gt;0")&gt;0,VLOOKUP($C62,Input!$A$8:$HV$21,MATCH($OK$21+COUNTIF($KZ62:LV62,"&gt;0"),Input!$A$6:$HV$6,0),FALSE),0),0))*$D62</f>
        <v>0</v>
      </c>
      <c r="OS62" s="1">
        <f>IF($E62+$I62+$D$7&lt;=OS$22,0,IF(OS$22-$D$7&gt;=$E62,IF(COUNTIF($KZ62:LW62,"&gt;0")&gt;0,VLOOKUP($C62,Input!$A$8:$HV$21,MATCH($OK$21+COUNTIF($KZ62:LW62,"&gt;0"),Input!$A$6:$HV$6,0),FALSE),0),0))*$D62</f>
        <v>0</v>
      </c>
      <c r="OT62" s="1">
        <f>IF($E62+$I62+$D$7&lt;=OT$22,0,IF(OT$22-$D$7&gt;=$E62,IF(COUNTIF($KZ62:LX62,"&gt;0")&gt;0,VLOOKUP($C62,Input!$A$8:$HV$21,MATCH($OK$21+COUNTIF($KZ62:LX62,"&gt;0"),Input!$A$6:$HV$6,0),FALSE),0),0))*$D62</f>
        <v>0</v>
      </c>
      <c r="OU62" s="1">
        <f>IF($E62+$I62+$D$7&lt;=OU$22,0,IF(OU$22-$D$7&gt;=$E62,IF(COUNTIF($KZ62:LY62,"&gt;0")&gt;0,VLOOKUP($C62,Input!$A$8:$HV$21,MATCH($OK$21+COUNTIF($KZ62:LY62,"&gt;0"),Input!$A$6:$HV$6,0),FALSE),0),0))*$D62</f>
        <v>0</v>
      </c>
      <c r="OV62" s="1">
        <f>IF($E62+$I62+$D$7&lt;=OV$22,0,IF(OV$22-$D$7&gt;=$E62,IF(COUNTIF($KZ62:LZ62,"&gt;0")&gt;0,VLOOKUP($C62,Input!$A$8:$HV$21,MATCH($OK$21+COUNTIF($KZ62:LZ62,"&gt;0"),Input!$A$6:$HV$6,0),FALSE),0),0))*$D62</f>
        <v>0</v>
      </c>
      <c r="OW62" s="1">
        <f>IF($E62+$I62+$D$7&lt;=OW$22,0,IF(OW$22-$D$7&gt;=$E62,IF(COUNTIF($KZ62:MA62,"&gt;0")&gt;0,VLOOKUP($C62,Input!$A$8:$HV$21,MATCH($OK$21+COUNTIF($KZ62:MA62,"&gt;0"),Input!$A$6:$HV$6,0),FALSE),0),0))*$D62</f>
        <v>0</v>
      </c>
      <c r="OX62" s="1">
        <f>IF($E62+$I62+$D$7&lt;=OX$22,0,IF(OX$22-$D$7&gt;=$E62,IF(COUNTIF($KZ62:MB62,"&gt;0")&gt;0,VLOOKUP($C62,Input!$A$8:$HV$21,MATCH($OK$21+COUNTIF($KZ62:MB62,"&gt;0"),Input!$A$6:$HV$6,0),FALSE),0),0))*$D62</f>
        <v>0</v>
      </c>
      <c r="OY62" s="1">
        <f>IF($E62+$I62+$D$7&lt;=OY$22,0,IF(OY$22-$D$7&gt;=$E62,IF(COUNTIF($KZ62:MC62,"&gt;0")&gt;0,VLOOKUP($C62,Input!$A$8:$HV$21,MATCH($OK$21+COUNTIF($KZ62:MC62,"&gt;0"),Input!$A$6:$HV$6,0),FALSE),0),0))*$D62</f>
        <v>0</v>
      </c>
      <c r="OZ62" s="1">
        <f>IF($E62+$I62+$D$7&lt;=OZ$22,0,IF(OZ$22-$D$7&gt;=$E62,IF(COUNTIF($KZ62:MD62,"&gt;0")&gt;0,VLOOKUP($C62,Input!$A$8:$HV$21,MATCH($OK$21+COUNTIF($KZ62:MD62,"&gt;0"),Input!$A$6:$HV$6,0),FALSE),0),0))*$D62</f>
        <v>0</v>
      </c>
      <c r="PA62" s="1">
        <f>IF($E62+$I62+$D$7&lt;=PA$22,0,IF(PA$22-$D$7&gt;=$E62,IF(COUNTIF($KZ62:ME62,"&gt;0")&gt;0,VLOOKUP($C62,Input!$A$8:$HV$21,MATCH($OK$21+COUNTIF($KZ62:ME62,"&gt;0"),Input!$A$6:$HV$6,0),FALSE),0),0))*$D62</f>
        <v>0</v>
      </c>
      <c r="PB62" s="1">
        <f>IF($E62+$I62+$D$7&lt;=PB$22,0,IF(PB$22-$D$7&gt;=$E62,IF(COUNTIF($KZ62:MF62,"&gt;0")&gt;0,VLOOKUP($C62,Input!$A$8:$HV$21,MATCH($OK$21+COUNTIF($KZ62:MF62,"&gt;0"),Input!$A$6:$HV$6,0),FALSE),0),0))*$D62</f>
        <v>0</v>
      </c>
      <c r="PC62" s="1">
        <f>IF($E62+$I62+$D$7&lt;=PC$22,0,IF(PC$22-$D$7&gt;=$E62,IF(COUNTIF($KZ62:MG62,"&gt;0")&gt;0,VLOOKUP($C62,Input!$A$8:$HV$21,MATCH($OK$21+COUNTIF($KZ62:MG62,"&gt;0"),Input!$A$6:$HV$6,0),FALSE),0),0))*$D62</f>
        <v>0</v>
      </c>
      <c r="PD62" s="1">
        <f>IF($E62+$I62+$D$7&lt;=PD$22,0,IF(PD$22-$D$7&gt;=$E62,IF(COUNTIF($KZ62:MH62,"&gt;0")&gt;0,VLOOKUP($C62,Input!$A$8:$HV$21,MATCH($OK$21+COUNTIF($KZ62:MH62,"&gt;0"),Input!$A$6:$HV$6,0),FALSE),0),0))*$D62</f>
        <v>0</v>
      </c>
      <c r="PE62" s="1">
        <f>IF($E62+$I62+$D$7&lt;=PE$22,0,IF(PE$22-$D$7&gt;=$E62,IF(COUNTIF($KZ62:MI62,"&gt;0")&gt;0,VLOOKUP($C62,Input!$A$8:$HV$21,MATCH($OK$21+COUNTIF($KZ62:MI62,"&gt;0"),Input!$A$6:$HV$6,0),FALSE),0),0))*$D62</f>
        <v>0</v>
      </c>
      <c r="PF62" s="1">
        <f>IF($E62+$I62+$D$7&lt;=PF$22,0,IF(PF$22-$D$7&gt;=$E62,IF(COUNTIF($KZ62:MJ62,"&gt;0")&gt;0,VLOOKUP($C62,Input!$A$8:$HV$21,MATCH($OK$21+COUNTIF($KZ62:MJ62,"&gt;0"),Input!$A$6:$HV$6,0),FALSE),0),0))*$D62</f>
        <v>0</v>
      </c>
      <c r="PG62" s="1">
        <f>IF($E62+$I62+$D$7&lt;=PG$22,0,IF(PG$22-$D$7&gt;=$E62,IF(COUNTIF($KZ62:MK62,"&gt;0")&gt;0,VLOOKUP($C62,Input!$A$8:$HV$21,MATCH($OK$21+COUNTIF($KZ62:MK62,"&gt;0"),Input!$A$6:$HV$6,0),FALSE),0),0))*$D62</f>
        <v>0</v>
      </c>
      <c r="PH62" s="1">
        <f>IF($E62+$I62+$D$7&lt;=PH$22,0,IF(PH$22-$D$7&gt;=$E62,IF(COUNTIF($KZ62:ML62,"&gt;0")&gt;0,VLOOKUP($C62,Input!$A$8:$HV$21,MATCH($OK$21+COUNTIF($KZ62:ML62,"&gt;0"),Input!$A$6:$HV$6,0),FALSE),0),0))*$D62</f>
        <v>0</v>
      </c>
      <c r="PI62" s="1">
        <f>IF($E62+$I62+$D$7&lt;=PI$22,0,IF(PI$22-$D$7&gt;=$E62,IF(COUNTIF($KZ62:MM62,"&gt;0")&gt;0,VLOOKUP($C62,Input!$A$8:$HV$21,MATCH($OK$21+COUNTIF($KZ62:MM62,"&gt;0"),Input!$A$6:$HV$6,0),FALSE),0),0))*$D62</f>
        <v>0</v>
      </c>
      <c r="PJ62" s="1">
        <f>IF($E62+$I62+$D$7&lt;=PJ$22,0,IF(PJ$22-$D$7&gt;=$E62,IF(COUNTIF($KZ62:MN62,"&gt;0")&gt;0,VLOOKUP($C62,Input!$A$8:$HV$21,MATCH($OK$21+COUNTIF($KZ62:MN62,"&gt;0"),Input!$A$6:$HV$6,0),FALSE),0),0))*$D62</f>
        <v>0</v>
      </c>
      <c r="PK62" s="1">
        <f>IF($E62+$I62+$D$7&lt;=PK$22,0,IF(PK$22-$D$7&gt;=$E62,IF(COUNTIF($KZ62:MO62,"&gt;0")&gt;0,VLOOKUP($C62,Input!$A$8:$HV$21,MATCH($OK$21+COUNTIF($KZ62:MO62,"&gt;0"),Input!$A$6:$HV$6,0),FALSE),0),0))*$D62</f>
        <v>0</v>
      </c>
      <c r="PL62" s="1">
        <f>IF($E62+$I62+$D$7&lt;=PL$22,0,IF(PL$22-$D$7&gt;=$E62,IF(COUNTIF($KZ62:MP62,"&gt;0")&gt;0,VLOOKUP($C62,Input!$A$8:$HV$21,MATCH($OK$21+COUNTIF($KZ62:MP62,"&gt;0"),Input!$A$6:$HV$6,0),FALSE),0),0))*$D62</f>
        <v>0</v>
      </c>
      <c r="PM62" s="1">
        <f>IF($E62+$I62+$D$7&lt;=PM$22,0,IF(PM$22-$D$7&gt;=$E62,IF(COUNTIF($KZ62:MQ62,"&gt;0")&gt;0,VLOOKUP($C62,Input!$A$8:$HV$21,MATCH($OK$21+COUNTIF($KZ62:MQ62,"&gt;0"),Input!$A$6:$HV$6,0),FALSE),0),0))*$D62</f>
        <v>0</v>
      </c>
      <c r="PN62" s="1">
        <f>IF($E62+$I62+$D$7&lt;=PN$22,0,IF(PN$22-$D$7&gt;=$E62,IF(COUNTIF($KZ62:MR62,"&gt;0")&gt;0,VLOOKUP($C62,Input!$A$8:$HV$21,MATCH($OK$21+COUNTIF($KZ62:MR62,"&gt;0"),Input!$A$6:$HV$6,0),FALSE),0),0))*$D62</f>
        <v>0</v>
      </c>
      <c r="PO62" s="1">
        <f>IF($E62+$I62+$D$7&lt;=PO$22,0,IF(PO$22-$D$7&gt;=$E62,IF(COUNTIF($KZ62:MS62,"&gt;0")&gt;0,VLOOKUP($C62,Input!$A$8:$HV$21,MATCH($OK$21+COUNTIF($KZ62:MS62,"&gt;0"),Input!$A$6:$HV$6,0),FALSE),0),0))*$D62</f>
        <v>0</v>
      </c>
      <c r="PP62" s="1">
        <f>IF($E62+$I62+$D$7&lt;=PP$22,0,IF(PP$22-$D$7&gt;=$E62,IF(COUNTIF($KZ62:MT62,"&gt;0")&gt;0,VLOOKUP($C62,Input!$A$8:$HV$21,MATCH($OK$21+COUNTIF($KZ62:MT62,"&gt;0"),Input!$A$6:$HV$6,0),FALSE),0),0))*$D62</f>
        <v>0</v>
      </c>
      <c r="PQ62" s="1">
        <f>IF($E62+$I62+$D$7&lt;=PQ$22,0,IF(PQ$22-$D$7&gt;=$E62,IF(COUNTIF($KZ62:MU62,"&gt;0")&gt;0,VLOOKUP($C62,Input!$A$8:$HV$21,MATCH($OK$21+COUNTIF($KZ62:MU62,"&gt;0"),Input!$A$6:$HV$6,0),FALSE),0),0))*$D62</f>
        <v>0</v>
      </c>
      <c r="PR62" s="1">
        <f>IF($E62+$I62+$D$7&lt;=PR$22,0,IF(PR$22-$D$7&gt;=$E62,IF(COUNTIF($KZ62:MV62,"&gt;0")&gt;0,VLOOKUP($C62,Input!$A$8:$HV$21,MATCH($OK$21+COUNTIF($KZ62:MV62,"&gt;0"),Input!$A$6:$HV$6,0),FALSE),0),0))*$D62</f>
        <v>0</v>
      </c>
      <c r="PS62" s="1">
        <f>IF($E62+$I62+$D$7&lt;=PS$22,0,IF(PS$22-$D$7&gt;=$E62,IF(COUNTIF($KZ62:MW62,"&gt;0")&gt;0,VLOOKUP($C62,Input!$A$8:$HV$21,MATCH($OK$21+COUNTIF($KZ62:MW62,"&gt;0"),Input!$A$6:$HV$6,0),FALSE),0),0))*$D62</f>
        <v>0</v>
      </c>
      <c r="PT62" s="1">
        <f>IF($E62+$I62+$D$7&lt;=PT$22,0,IF(PT$22-$D$7&gt;=$E62,IF(COUNTIF($KZ62:MX62,"&gt;0")&gt;0,VLOOKUP($C62,Input!$A$8:$HV$21,MATCH($OK$21+COUNTIF($KZ62:MX62,"&gt;0"),Input!$A$6:$HV$6,0),FALSE),0),0))*$D62</f>
        <v>0</v>
      </c>
      <c r="PV62" s="1" t="str">
        <f t="shared" si="211"/>
        <v>2039 MY 40' CNG w Midlife Rebuild {234 Buses}</v>
      </c>
      <c r="PW62" s="1">
        <f t="shared" si="172"/>
        <v>0</v>
      </c>
      <c r="PX62" s="1">
        <f t="shared" si="173"/>
        <v>0</v>
      </c>
      <c r="PY62" s="1">
        <f t="shared" si="174"/>
        <v>0</v>
      </c>
      <c r="PZ62" s="1">
        <f t="shared" si="175"/>
        <v>0</v>
      </c>
      <c r="QA62" s="1">
        <f t="shared" si="176"/>
        <v>0</v>
      </c>
      <c r="QB62" s="1">
        <f t="shared" si="177"/>
        <v>0</v>
      </c>
      <c r="QC62" s="1">
        <f t="shared" si="178"/>
        <v>0</v>
      </c>
      <c r="QD62" s="1">
        <f t="shared" si="179"/>
        <v>0</v>
      </c>
      <c r="QE62" s="1">
        <f t="shared" si="180"/>
        <v>0</v>
      </c>
      <c r="QF62" s="1">
        <f t="shared" si="181"/>
        <v>0</v>
      </c>
      <c r="QG62" s="1">
        <f t="shared" si="182"/>
        <v>0</v>
      </c>
      <c r="QH62" s="1">
        <f t="shared" si="183"/>
        <v>0</v>
      </c>
      <c r="QI62" s="1">
        <f t="shared" si="184"/>
        <v>0</v>
      </c>
      <c r="QJ62" s="1">
        <f t="shared" si="185"/>
        <v>0</v>
      </c>
      <c r="QK62" s="1">
        <f t="shared" si="186"/>
        <v>0</v>
      </c>
      <c r="QL62" s="1">
        <f t="shared" si="187"/>
        <v>0</v>
      </c>
      <c r="QM62" s="1">
        <f t="shared" si="188"/>
        <v>0</v>
      </c>
      <c r="QN62" s="1">
        <f t="shared" si="189"/>
        <v>0</v>
      </c>
      <c r="QO62" s="1">
        <f t="shared" si="190"/>
        <v>0</v>
      </c>
      <c r="QP62" s="1">
        <f t="shared" si="191"/>
        <v>0</v>
      </c>
      <c r="QQ62" s="1">
        <f t="shared" si="192"/>
        <v>0</v>
      </c>
      <c r="QR62" s="1">
        <f t="shared" si="193"/>
        <v>0</v>
      </c>
      <c r="QS62" s="1">
        <f t="shared" si="194"/>
        <v>0</v>
      </c>
      <c r="QT62" s="1">
        <f t="shared" si="195"/>
        <v>204146474.2720452</v>
      </c>
      <c r="QU62" s="1">
        <f t="shared" si="196"/>
        <v>14034480.778285291</v>
      </c>
      <c r="QV62" s="1">
        <f t="shared" si="197"/>
        <v>14042554.898979409</v>
      </c>
      <c r="QW62" s="1">
        <f t="shared" si="198"/>
        <v>14071848.307797136</v>
      </c>
      <c r="QX62" s="1">
        <f t="shared" si="199"/>
        <v>14111006.028821761</v>
      </c>
      <c r="QY62" s="1">
        <f t="shared" si="200"/>
        <v>14158463.952484928</v>
      </c>
      <c r="QZ62" s="1">
        <f t="shared" si="201"/>
        <v>22399510.055102769</v>
      </c>
      <c r="RA62" s="1">
        <f t="shared" si="202"/>
        <v>14246246.934980158</v>
      </c>
      <c r="RB62" s="1">
        <f t="shared" si="203"/>
        <v>14289049.868335636</v>
      </c>
      <c r="RC62" s="1">
        <f t="shared" si="204"/>
        <v>14363879.709444921</v>
      </c>
      <c r="RD62" s="1">
        <f t="shared" si="205"/>
        <v>14421605.692380901</v>
      </c>
      <c r="RE62" s="1">
        <f t="shared" si="206"/>
        <v>14473725.991968822</v>
      </c>
      <c r="RF62" s="1">
        <f t="shared" si="207"/>
        <v>368758846.49062693</v>
      </c>
      <c r="RG62" s="1">
        <f t="shared" si="208"/>
        <v>173519404.65172157</v>
      </c>
      <c r="RH62" s="72"/>
      <c r="RI62" s="37"/>
    </row>
    <row r="63" spans="1:477" x14ac:dyDescent="0.25">
      <c r="A63" s="50"/>
      <c r="B63" s="143"/>
      <c r="C63" s="111" t="s">
        <v>76</v>
      </c>
      <c r="D63" s="108">
        <f t="shared" si="171"/>
        <v>234</v>
      </c>
      <c r="E63" s="110">
        <f t="shared" si="209"/>
        <v>2040</v>
      </c>
      <c r="F63" s="68">
        <f t="shared" si="210"/>
        <v>40000</v>
      </c>
      <c r="G63" s="69">
        <f>VLOOKUP($C63,Input!$A$8:$HV$39,MATCH(G$21,Input!$A$6:$HV$6,0),FALSE)</f>
        <v>2.91</v>
      </c>
      <c r="H63" s="123">
        <f>VLOOKUP($C63,Input!$A$8:$HV$39,MATCH(H$21,Input!$A$6:$HV$6,0),FALSE)</f>
        <v>0</v>
      </c>
      <c r="I63" s="70">
        <f>VLOOKUP($C63,Input!$A$8:$HV$39,MATCH(I$21,Input!$A$6:$HV$6,0),FALSE)</f>
        <v>14</v>
      </c>
      <c r="J63" s="1">
        <f>+IF($E63=J$22,VLOOKUP($C63,Input!$A$8:$AN$39,MATCH(J$21,Input!$A$6:$AN$6,0),FALSE)+$H63,0)*$D63</f>
        <v>0</v>
      </c>
      <c r="K63" s="1">
        <f>+IF($E63=K$22,VLOOKUP($C63,Input!$A$8:$AN$39,MATCH(K$21,Input!$A$6:$AN$6,0),FALSE)+$H63,0)*$D63</f>
        <v>0</v>
      </c>
      <c r="L63" s="1">
        <f>+IF($E63=L$22,VLOOKUP($C63,Input!$A$8:$AN$39,MATCH(L$21,Input!$A$6:$AN$6,0),FALSE)+$H63,0)*$D63</f>
        <v>0</v>
      </c>
      <c r="M63" s="1">
        <f>+IF($E63=M$22,VLOOKUP($C63,Input!$A$8:$AN$39,MATCH(M$21,Input!$A$6:$AN$6,0),FALSE)+$H63,0)*$D63</f>
        <v>0</v>
      </c>
      <c r="N63" s="1">
        <f>+IF($E63=N$22,VLOOKUP($C63,Input!$A$8:$AN$39,MATCH(N$21,Input!$A$6:$AN$6,0),FALSE)+$H63,0)*$D63</f>
        <v>0</v>
      </c>
      <c r="O63" s="1">
        <f>+IF($E63=O$22,VLOOKUP($C63,Input!$A$8:$AN$39,MATCH(O$21,Input!$A$6:$AN$6,0),FALSE)+$H63,0)*$D63</f>
        <v>0</v>
      </c>
      <c r="P63" s="1">
        <f>+IF($E63=P$22,VLOOKUP($C63,Input!$A$8:$AN$39,MATCH(P$21,Input!$A$6:$AN$6,0),FALSE)+$H63,0)*$D63</f>
        <v>0</v>
      </c>
      <c r="Q63" s="1">
        <f>+IF($E63=Q$22,VLOOKUP($C63,Input!$A$8:$AN$39,MATCH(Q$21,Input!$A$6:$AN$6,0),FALSE)+$H63,0)*$D63</f>
        <v>0</v>
      </c>
      <c r="R63" s="1">
        <f>+IF($E63=R$22,VLOOKUP($C63,Input!$A$8:$AN$39,MATCH(R$21,Input!$A$6:$AN$6,0),FALSE)+$H63,0)*$D63</f>
        <v>0</v>
      </c>
      <c r="S63" s="1">
        <f>+IF($E63=S$22,VLOOKUP($C63,Input!$A$8:$AN$39,MATCH(S$21,Input!$A$6:$AN$6,0),FALSE)+$H63,0)*$D63</f>
        <v>0</v>
      </c>
      <c r="T63" s="1">
        <f>+IF($E63=T$22,VLOOKUP($C63,Input!$A$8:$AN$39,MATCH(T$21,Input!$A$6:$AN$6,0),FALSE)+$H63,0)*$D63</f>
        <v>0</v>
      </c>
      <c r="U63" s="1">
        <f>+IF($E63=U$22,VLOOKUP($C63,Input!$A$8:$AN$39,MATCH(U$21,Input!$A$6:$AN$6,0),FALSE)+$H63,0)*$D63</f>
        <v>0</v>
      </c>
      <c r="V63" s="1">
        <f>+IF($E63=V$22,VLOOKUP($C63,Input!$A$8:$AN$39,MATCH(V$21,Input!$A$6:$AN$6,0),FALSE)+$H63,0)*$D63</f>
        <v>0</v>
      </c>
      <c r="W63" s="1">
        <f>+IF($E63=W$22,VLOOKUP($C63,Input!$A$8:$AN$39,MATCH(W$21,Input!$A$6:$AN$6,0),FALSE)+$H63,0)*$D63</f>
        <v>0</v>
      </c>
      <c r="X63" s="1">
        <f>+IF($E63=X$22,VLOOKUP($C63,Input!$A$8:$AN$39,MATCH(X$21,Input!$A$6:$AN$6,0),FALSE)+$H63,0)*$D63</f>
        <v>0</v>
      </c>
      <c r="Y63" s="1">
        <f>+IF($E63=Y$22,VLOOKUP($C63,Input!$A$8:$AN$39,MATCH(Y$21,Input!$A$6:$AN$6,0),FALSE)+$H63,0)*$D63</f>
        <v>0</v>
      </c>
      <c r="Z63" s="1">
        <f>+IF($E63=Z$22,VLOOKUP($C63,Input!$A$8:$AN$39,MATCH(Z$21,Input!$A$6:$AN$6,0),FALSE)+$H63,0)*$D63</f>
        <v>0</v>
      </c>
      <c r="AA63" s="1">
        <f>+IF($E63=AA$22,VLOOKUP($C63,Input!$A$8:$AN$39,MATCH(AA$21,Input!$A$6:$AN$6,0),FALSE)+$H63,0)*$D63</f>
        <v>0</v>
      </c>
      <c r="AB63" s="1">
        <f>+IF($E63=AB$22,VLOOKUP($C63,Input!$A$8:$AN$39,MATCH(AB$21,Input!$A$6:$AN$6,0),FALSE)+$H63,0)*$D63</f>
        <v>0</v>
      </c>
      <c r="AC63" s="1">
        <f>+IF($E63=AC$22,VLOOKUP($C63,Input!$A$8:$AN$39,MATCH(AC$21,Input!$A$6:$AN$6,0),FALSE)+$H63,0)*$D63</f>
        <v>0</v>
      </c>
      <c r="AD63" s="1">
        <f>+IF($E63=AD$22,VLOOKUP($C63,Input!$A$8:$AN$39,MATCH(AD$21,Input!$A$6:$AN$6,0),FALSE)+$H63,0)*$D63</f>
        <v>0</v>
      </c>
      <c r="AE63" s="1">
        <f>+IF($E63=AE$22,VLOOKUP($C63,Input!$A$8:$AN$39,MATCH(AE$21,Input!$A$6:$AN$6,0),FALSE)+$H63,0)*$D63</f>
        <v>0</v>
      </c>
      <c r="AF63" s="1">
        <f>+IF($E63=AF$22,VLOOKUP($C63,Input!$A$8:$AN$39,MATCH(AF$21,Input!$A$6:$AN$6,0),FALSE)+$H63,0)*$D63</f>
        <v>0</v>
      </c>
      <c r="AG63" s="1">
        <f>+IF($E63=AG$22,VLOOKUP($C63,Input!$A$8:$AN$39,MATCH(AG$21,Input!$A$6:$AN$6,0),FALSE)+$H63,0)*$D63</f>
        <v>0</v>
      </c>
      <c r="AH63" s="1">
        <f>+IF($E63=AH$22,VLOOKUP($C63,Input!$A$8:$AN$39,MATCH(AH$21,Input!$A$6:$AN$6,0),FALSE)+$H63,0)*$D63</f>
        <v>189574200.0973272</v>
      </c>
      <c r="AI63" s="1">
        <f>+IF($E63=AI$22,VLOOKUP($C63,Input!$A$8:$AN$39,MATCH(AI$21,Input!$A$6:$AN$6,0),FALSE)+$H63,0)*$D63</f>
        <v>0</v>
      </c>
      <c r="AJ63" s="1">
        <f>+IF($E63=AJ$22,VLOOKUP($C63,Input!$A$8:$AN$39,MATCH(AJ$21,Input!$A$6:$AN$6,0),FALSE)+$H63,0)*$D63</f>
        <v>0</v>
      </c>
      <c r="AK63" s="1">
        <f>+IF($E63=AK$22,VLOOKUP($C63,Input!$A$8:$AN$39,MATCH(AK$21,Input!$A$6:$AN$6,0),FALSE)+$H63,0)*$D63</f>
        <v>0</v>
      </c>
      <c r="AL63" s="1">
        <f>+IF($E63=AL$22,VLOOKUP($C63,Input!$A$8:$AN$39,MATCH(AL$21,Input!$A$6:$AN$6,0),FALSE)+$H63,0)*$D63</f>
        <v>0</v>
      </c>
      <c r="AM63" s="1">
        <f>+IF($E63=AM$22,VLOOKUP($C63,Input!$A$8:$AN$39,MATCH(AM$21,Input!$A$6:$AN$6,0),FALSE)+$H63,0)*$D63</f>
        <v>0</v>
      </c>
      <c r="AN63" s="1">
        <f>+IF($E63=AN$22,VLOOKUP($C63,Input!$A$8:$AN$39,MATCH(AN$21,Input!$A$6:$AN$6,0),FALSE)+$H63,0)*$D63</f>
        <v>0</v>
      </c>
      <c r="AO63" s="1">
        <f>+IF($E63=AO$22,VLOOKUP($C63,Input!$A$8:$AN$39,MATCH(AO$21,Input!$A$6:$AN$6,0),FALSE)+$H63,0)*$D63</f>
        <v>0</v>
      </c>
      <c r="AP63" s="1">
        <f>+IF($E63=AP$22,VLOOKUP($C63,Input!$A$8:$AN$39,MATCH(AP$21,Input!$A$6:$AN$6,0),FALSE)+$H63,0)*$D63</f>
        <v>0</v>
      </c>
      <c r="AQ63" s="1">
        <f>+IF($E63=AQ$22,VLOOKUP($C63,Input!$A$8:$AN$39,MATCH(AQ$21,Input!$A$6:$AN$6,0),FALSE)+$H63,0)*$D63</f>
        <v>0</v>
      </c>
      <c r="AR63" s="1">
        <f>+IF($E63=AR$22,VLOOKUP($C63,Input!$A$8:$AN$39,MATCH(AR$21,Input!$A$6:$AN$6,0),FALSE)+$H63,0)*$D63</f>
        <v>0</v>
      </c>
      <c r="AT63" t="str">
        <f>VLOOKUP($C63,Input!$A$8:$HV$39,MATCH(AT$21,Input!$A$6:$HV$6,0),FALSE)</f>
        <v>Parts and administrative cost</v>
      </c>
      <c r="AU63" s="1">
        <f>+IF($E63=AU$22,VLOOKUP($C63,Input!$A$8:$HV$39,MATCH(AU$21,Input!$A$6:$HV$6,0),FALSE),0)*$D63</f>
        <v>0</v>
      </c>
      <c r="AV63" s="1">
        <f>+IF($E63=AV$22,VLOOKUP($C63,Input!$A$8:$HV$39,MATCH(AV$21,Input!$A$6:$HV$6,0),FALSE),0)*$D63</f>
        <v>0</v>
      </c>
      <c r="AW63" s="1">
        <f>+IF($E63=AW$22,VLOOKUP($C63,Input!$A$8:$HV$39,MATCH(AW$21,Input!$A$6:$HV$6,0),FALSE),0)*$D63</f>
        <v>0</v>
      </c>
      <c r="AX63" s="1">
        <f>+IF($E63=AX$22,VLOOKUP($C63,Input!$A$8:$HV$39,MATCH(AX$21,Input!$A$6:$HV$6,0),FALSE),0)*$D63</f>
        <v>0</v>
      </c>
      <c r="AY63" s="1">
        <f>+IF($E63=AY$22,VLOOKUP($C63,Input!$A$8:$HV$39,MATCH(AY$21,Input!$A$6:$HV$6,0),FALSE),0)*$D63</f>
        <v>0</v>
      </c>
      <c r="AZ63" s="1">
        <f>+IF($E63=AZ$22,VLOOKUP($C63,Input!$A$8:$HV$39,MATCH(AZ$21,Input!$A$6:$HV$6,0),FALSE),0)*$D63</f>
        <v>0</v>
      </c>
      <c r="BA63" s="1">
        <f>+IF($E63=BA$22,VLOOKUP($C63,Input!$A$8:$HV$39,MATCH(BA$21,Input!$A$6:$HV$6,0),FALSE),0)*$D63</f>
        <v>0</v>
      </c>
      <c r="BB63" s="1">
        <f>+IF($E63=BB$22,VLOOKUP($C63,Input!$A$8:$HV$39,MATCH(BB$21,Input!$A$6:$HV$6,0),FALSE),0)*$D63</f>
        <v>0</v>
      </c>
      <c r="BC63" s="1">
        <f>+IF($E63=BC$22,VLOOKUP($C63,Input!$A$8:$HV$39,MATCH(BC$21,Input!$A$6:$HV$6,0),FALSE),0)*$D63</f>
        <v>0</v>
      </c>
      <c r="BD63" s="1">
        <f>+IF($E63=BD$22,VLOOKUP($C63,Input!$A$8:$HV$39,MATCH(BD$21,Input!$A$6:$HV$6,0),FALSE),0)*$D63</f>
        <v>0</v>
      </c>
      <c r="BE63" s="1">
        <f>+IF($E63=BE$22,VLOOKUP($C63,Input!$A$8:$HV$39,MATCH(BE$21,Input!$A$6:$HV$6,0),FALSE),0)*$D63</f>
        <v>0</v>
      </c>
      <c r="BF63" s="1">
        <f>+IF($E63=BF$22,VLOOKUP($C63,Input!$A$8:$HV$39,MATCH(BF$21,Input!$A$6:$HV$6,0),FALSE),0)*$D63</f>
        <v>0</v>
      </c>
      <c r="BG63" s="1">
        <f>+IF($E63=BG$22,VLOOKUP($C63,Input!$A$8:$HV$39,MATCH(BG$21,Input!$A$6:$HV$6,0),FALSE),0)*$D63</f>
        <v>0</v>
      </c>
      <c r="BH63" s="1">
        <f>+IF($E63=BH$22,VLOOKUP($C63,Input!$A$8:$HV$39,MATCH(BH$21,Input!$A$6:$HV$6,0),FALSE),0)*$D63</f>
        <v>0</v>
      </c>
      <c r="BI63" s="1">
        <f>+IF($E63=BI$22,VLOOKUP($C63,Input!$A$8:$HV$39,MATCH(BI$21,Input!$A$6:$HV$6,0),FALSE),0)*$D63</f>
        <v>0</v>
      </c>
      <c r="BJ63" s="1">
        <f>+IF($E63=BJ$22,VLOOKUP($C63,Input!$A$8:$HV$39,MATCH(BJ$21,Input!$A$6:$HV$6,0),FALSE),0)*$D63</f>
        <v>0</v>
      </c>
      <c r="BK63" s="1">
        <f>+IF($E63=BK$22,VLOOKUP($C63,Input!$A$8:$HV$39,MATCH(BK$21,Input!$A$6:$HV$6,0),FALSE),0)*$D63</f>
        <v>0</v>
      </c>
      <c r="BL63" s="1">
        <f>+IF($E63=BL$22,VLOOKUP($C63,Input!$A$8:$HV$39,MATCH(BL$21,Input!$A$6:$HV$6,0),FALSE),0)*$D63</f>
        <v>0</v>
      </c>
      <c r="BM63" s="1">
        <f>+IF($E63=BM$22,VLOOKUP($C63,Input!$A$8:$HV$39,MATCH(BM$21,Input!$A$6:$HV$6,0),FALSE),0)*$D63</f>
        <v>0</v>
      </c>
      <c r="BN63" s="1">
        <f>+IF($E63=BN$22,VLOOKUP($C63,Input!$A$8:$HV$39,MATCH(BN$21,Input!$A$6:$HV$6,0),FALSE),0)*$D63</f>
        <v>0</v>
      </c>
      <c r="BO63" s="1">
        <f>+IF($E63=BO$22,VLOOKUP($C63,Input!$A$8:$HV$39,MATCH(BO$21,Input!$A$6:$HV$6,0),FALSE),0)*$D63</f>
        <v>0</v>
      </c>
      <c r="BP63" s="1">
        <f>+IF($E63=BP$22,VLOOKUP($C63,Input!$A$8:$HV$39,MATCH(BP$21,Input!$A$6:$HV$6,0),FALSE),0)*$D63</f>
        <v>0</v>
      </c>
      <c r="BQ63" s="1">
        <f>+IF($E63=BQ$22,VLOOKUP($C63,Input!$A$8:$HV$39,MATCH(BQ$21,Input!$A$6:$HV$6,0),FALSE),0)*$D63</f>
        <v>0</v>
      </c>
      <c r="BR63" s="1">
        <f>+IF($E63=BR$22,VLOOKUP($C63,Input!$A$8:$HV$39,MATCH(BR$21,Input!$A$6:$HV$6,0),FALSE),0)*$D63</f>
        <v>0</v>
      </c>
      <c r="BS63" s="1">
        <f>+IF($E63=BS$22,VLOOKUP($C63,Input!$A$8:$HV$39,MATCH(BS$21,Input!$A$6:$HV$6,0),FALSE),0)*$D63</f>
        <v>4739355.0024331808</v>
      </c>
      <c r="BT63" s="1">
        <f>+IF($E63=BT$22,VLOOKUP($C63,Input!$A$8:$HV$39,MATCH(BT$21,Input!$A$6:$HV$6,0),FALSE),0)*$D63</f>
        <v>0</v>
      </c>
      <c r="BU63" s="1">
        <f>+IF($E63=BU$22,VLOOKUP($C63,Input!$A$8:$HV$39,MATCH(BU$21,Input!$A$6:$HV$6,0),FALSE),0)*$D63</f>
        <v>0</v>
      </c>
      <c r="BV63" s="1">
        <f>+IF($E63=BV$22,VLOOKUP($C63,Input!$A$8:$HV$39,MATCH(BV$21,Input!$A$6:$HV$6,0),FALSE),0)*$D63</f>
        <v>0</v>
      </c>
      <c r="BW63" s="1">
        <f>+IF($E63=BW$22,VLOOKUP($C63,Input!$A$8:$HV$39,MATCH(BW$21,Input!$A$6:$HV$6,0),FALSE),0)*$D63</f>
        <v>0</v>
      </c>
      <c r="BX63" s="1">
        <f>+IF($E63=BX$22,VLOOKUP($C63,Input!$A$8:$HV$39,MATCH(BX$21,Input!$A$6:$HV$6,0),FALSE),0)*$D63</f>
        <v>0</v>
      </c>
      <c r="BY63" s="1">
        <f>+IF($E63=BY$22,VLOOKUP($C63,Input!$A$8:$HV$39,MATCH(BY$21,Input!$A$6:$HV$6,0),FALSE),0)*$D63</f>
        <v>0</v>
      </c>
      <c r="BZ63" s="1">
        <f>+IF($E63=BZ$22,VLOOKUP($C63,Input!$A$8:$HV$39,MATCH(BZ$21,Input!$A$6:$HV$6,0),FALSE),0)*$D63</f>
        <v>0</v>
      </c>
      <c r="CA63" s="1">
        <f>+IF($E63=CA$22,VLOOKUP($C63,Input!$A$8:$HV$39,MATCH(CA$21,Input!$A$6:$HV$6,0),FALSE),0)*$D63</f>
        <v>0</v>
      </c>
      <c r="CB63" s="1">
        <f>+IF($E63=CB$22,VLOOKUP($C63,Input!$A$8:$HV$39,MATCH(CB$21,Input!$A$6:$HV$6,0),FALSE),0)*$D63</f>
        <v>0</v>
      </c>
      <c r="CC63" s="1">
        <f>+IF($E63=CC$22,VLOOKUP($C63,Input!$A$8:$HV$39,MATCH(CC$21,Input!$A$6:$HV$6,0),FALSE),0)*$D63</f>
        <v>0</v>
      </c>
      <c r="CE63" t="str">
        <f>VLOOKUP($C63,Input!$A$8:$HV$39,MATCH(CE$21,Input!$A$6:$HV$6,0),FALSE)</f>
        <v>Engine Rebuild @ 7 Yr</v>
      </c>
      <c r="CF63" s="1">
        <f>IF($E63+$I63+$D$7&lt;=CF$22,0,IF(CF$22-$D$7&gt;=$E63,IF(COUNTIF($KZ63:LP63,"&gt;0")&gt;0,VLOOKUP($C63,Input!$A$8:$HV$21,MATCH($CE$21+COUNTIF($KZ63:LP63,"&gt;0"),Input!$A$6:$HV$6,0),FALSE),0),0))*$D63</f>
        <v>0</v>
      </c>
      <c r="CG63" s="1">
        <f>IF($E63+$I63+$D$7&lt;=CG$22,0,IF(CG$22-$D$7&gt;=$E63,IF(COUNTIF($KZ63:LQ63,"&gt;0")&gt;0,VLOOKUP($C63,Input!$A$8:$HV$21,MATCH($CE$21+COUNTIF($KZ63:LQ63,"&gt;0"),Input!$A$6:$HV$6,0),FALSE),0),0))*$D63</f>
        <v>0</v>
      </c>
      <c r="CH63" s="1">
        <f>IF($E63+$I63+$D$7&lt;=CH$22,0,IF(CH$22-$D$7&gt;=$E63,IF(COUNTIF($KZ63:LR63,"&gt;0")&gt;0,VLOOKUP($C63,Input!$A$8:$HV$21,MATCH($CE$21+COUNTIF($KZ63:LR63,"&gt;0"),Input!$A$6:$HV$6,0),FALSE),0),0))*$D63</f>
        <v>0</v>
      </c>
      <c r="CI63" s="1">
        <f>IF($E63+$I63+$D$7&lt;=CI$22,0,IF(CI$22-$D$7&gt;=$E63,IF(COUNTIF($KZ63:LS63,"&gt;0")&gt;0,VLOOKUP($C63,Input!$A$8:$HV$21,MATCH($CE$21+COUNTIF($KZ63:LS63,"&gt;0"),Input!$A$6:$HV$6,0),FALSE),0),0))*$D63</f>
        <v>0</v>
      </c>
      <c r="CJ63" s="1">
        <f>IF($E63+$I63+$D$7&lt;=CJ$22,0,IF(CJ$22-$D$7&gt;=$E63,IF(COUNTIF($KZ63:LT63,"&gt;0")&gt;0,VLOOKUP($C63,Input!$A$8:$HV$21,MATCH($CE$21+COUNTIF($KZ63:LT63,"&gt;0"),Input!$A$6:$HV$6,0),FALSE),0),0))*$D63</f>
        <v>0</v>
      </c>
      <c r="CK63" s="1">
        <f>IF($E63+$I63+$D$7&lt;=CK$22,0,IF(CK$22-$D$7&gt;=$E63,IF(COUNTIF($KZ63:LU63,"&gt;0")&gt;0,VLOOKUP($C63,Input!$A$8:$HV$21,MATCH($CE$21+COUNTIF($KZ63:LU63,"&gt;0"),Input!$A$6:$HV$6,0),FALSE),0),0))*$D63</f>
        <v>0</v>
      </c>
      <c r="CL63" s="1">
        <f>IF($E63+$I63+$D$7&lt;=CL$22,0,IF(CL$22-$D$7&gt;=$E63,IF(COUNTIF($KZ63:LV63,"&gt;0")&gt;0,VLOOKUP($C63,Input!$A$8:$HV$21,MATCH($CE$21+COUNTIF($KZ63:LV63,"&gt;0"),Input!$A$6:$HV$6,0),FALSE),0),0))*$D63</f>
        <v>0</v>
      </c>
      <c r="CM63" s="1">
        <f>IF($E63+$I63+$D$7&lt;=CM$22,0,IF(CM$22-$D$7&gt;=$E63,IF(COUNTIF($KZ63:LW63,"&gt;0")&gt;0,VLOOKUP($C63,Input!$A$8:$HV$21,MATCH($CE$21+COUNTIF($KZ63:LW63,"&gt;0"),Input!$A$6:$HV$6,0),FALSE),0),0))*$D63</f>
        <v>0</v>
      </c>
      <c r="CN63" s="1">
        <f>IF($E63+$I63+$D$7&lt;=CN$22,0,IF(CN$22-$D$7&gt;=$E63,IF(COUNTIF($KZ63:LX63,"&gt;0")&gt;0,VLOOKUP($C63,Input!$A$8:$HV$21,MATCH($CE$21+COUNTIF($KZ63:LX63,"&gt;0"),Input!$A$6:$HV$6,0),FALSE),0),0))*$D63</f>
        <v>0</v>
      </c>
      <c r="CO63" s="1">
        <f>IF($E63+$I63+$D$7&lt;=CO$22,0,IF(CO$22-$D$7&gt;=$E63,IF(COUNTIF($KZ63:LY63,"&gt;0")&gt;0,VLOOKUP($C63,Input!$A$8:$HV$21,MATCH($CE$21+COUNTIF($KZ63:LY63,"&gt;0"),Input!$A$6:$HV$6,0),FALSE),0),0))*$D63</f>
        <v>0</v>
      </c>
      <c r="CP63" s="1">
        <f>IF($E63+$I63+$D$7&lt;=CP$22,0,IF(CP$22-$D$7&gt;=$E63,IF(COUNTIF($KZ63:LZ63,"&gt;0")&gt;0,VLOOKUP($C63,Input!$A$8:$HV$21,MATCH($CE$21+COUNTIF($KZ63:LZ63,"&gt;0"),Input!$A$6:$HV$6,0),FALSE),0),0))*$D63</f>
        <v>0</v>
      </c>
      <c r="CQ63" s="1">
        <f>IF($E63+$I63+$D$7&lt;=CQ$22,0,IF(CQ$22-$D$7&gt;=$E63,IF(COUNTIF($KZ63:MA63,"&gt;0")&gt;0,VLOOKUP($C63,Input!$A$8:$HV$21,MATCH($CE$21+COUNTIF($KZ63:MA63,"&gt;0"),Input!$A$6:$HV$6,0),FALSE),0),0))*$D63</f>
        <v>0</v>
      </c>
      <c r="CR63" s="1">
        <f>IF($E63+$I63+$D$7&lt;=CR$22,0,IF(CR$22-$D$7&gt;=$E63,IF(COUNTIF($KZ63:MB63,"&gt;0")&gt;0,VLOOKUP($C63,Input!$A$8:$HV$21,MATCH($CE$21+COUNTIF($KZ63:MB63,"&gt;0"),Input!$A$6:$HV$6,0),FALSE),0),0))*$D63</f>
        <v>0</v>
      </c>
      <c r="CS63" s="1">
        <f>IF($E63+$I63+$D$7&lt;=CS$22,0,IF(CS$22-$D$7&gt;=$E63,IF(COUNTIF($KZ63:MC63,"&gt;0")&gt;0,VLOOKUP($C63,Input!$A$8:$HV$21,MATCH($CE$21+COUNTIF($KZ63:MC63,"&gt;0"),Input!$A$6:$HV$6,0),FALSE),0),0))*$D63</f>
        <v>0</v>
      </c>
      <c r="CT63" s="1">
        <f>IF($E63+$I63+$D$7&lt;=CT$22,0,IF(CT$22-$D$7&gt;=$E63,IF(COUNTIF($KZ63:MD63,"&gt;0")&gt;0,VLOOKUP($C63,Input!$A$8:$HV$21,MATCH($CE$21+COUNTIF($KZ63:MD63,"&gt;0"),Input!$A$6:$HV$6,0),FALSE),0),0))*$D63</f>
        <v>0</v>
      </c>
      <c r="CU63" s="1">
        <f>IF($E63+$I63+$D$7&lt;=CU$22,0,IF(CU$22-$D$7&gt;=$E63,IF(COUNTIF($KZ63:ME63,"&gt;0")&gt;0,VLOOKUP($C63,Input!$A$8:$HV$21,MATCH($CE$21+COUNTIF($KZ63:ME63,"&gt;0"),Input!$A$6:$HV$6,0),FALSE),0),0))*$D63</f>
        <v>0</v>
      </c>
      <c r="CV63" s="1">
        <f>IF($E63+$I63+$D$7&lt;=CV$22,0,IF(CV$22-$D$7&gt;=$E63,IF(COUNTIF($KZ63:MF63,"&gt;0")&gt;0,VLOOKUP($C63,Input!$A$8:$HV$21,MATCH($CE$21+COUNTIF($KZ63:MF63,"&gt;0"),Input!$A$6:$HV$6,0),FALSE),0),0))*$D63</f>
        <v>0</v>
      </c>
      <c r="CW63" s="1">
        <f>IF($E63+$I63+$D$7&lt;=CW$22,0,IF(CW$22-$D$7&gt;=$E63,IF(COUNTIF($KZ63:MG63,"&gt;0")&gt;0,VLOOKUP($C63,Input!$A$8:$HV$21,MATCH($CE$21+COUNTIF($KZ63:MG63,"&gt;0"),Input!$A$6:$HV$6,0),FALSE),0),0))*$D63</f>
        <v>0</v>
      </c>
      <c r="CX63" s="1">
        <f>IF($E63+$I63+$D$7&lt;=CX$22,0,IF(CX$22-$D$7&gt;=$E63,IF(COUNTIF($KZ63:MH63,"&gt;0")&gt;0,VLOOKUP($C63,Input!$A$8:$HV$21,MATCH($CE$21+COUNTIF($KZ63:MH63,"&gt;0"),Input!$A$6:$HV$6,0),FALSE),0),0))*$D63</f>
        <v>0</v>
      </c>
      <c r="CY63" s="1">
        <f>IF($E63+$I63+$D$7&lt;=CY$22,0,IF(CY$22-$D$7&gt;=$E63,IF(COUNTIF($KZ63:MI63,"&gt;0")&gt;0,VLOOKUP($C63,Input!$A$8:$HV$21,MATCH($CE$21+COUNTIF($KZ63:MI63,"&gt;0"),Input!$A$6:$HV$6,0),FALSE),0),0))*$D63</f>
        <v>0</v>
      </c>
      <c r="CZ63" s="1">
        <f>IF($E63+$I63+$D$7&lt;=CZ$22,0,IF(CZ$22-$D$7&gt;=$E63,IF(COUNTIF($KZ63:MJ63,"&gt;0")&gt;0,VLOOKUP($C63,Input!$A$8:$HV$21,MATCH($CE$21+COUNTIF($KZ63:MJ63,"&gt;0"),Input!$A$6:$HV$6,0),FALSE),0),0))*$D63</f>
        <v>0</v>
      </c>
      <c r="DA63" s="1">
        <f>IF($E63+$I63+$D$7&lt;=DA$22,0,IF(DA$22-$D$7&gt;=$E63,IF(COUNTIF($KZ63:MK63,"&gt;0")&gt;0,VLOOKUP($C63,Input!$A$8:$HV$21,MATCH($CE$21+COUNTIF($KZ63:MK63,"&gt;0"),Input!$A$6:$HV$6,0),FALSE),0),0))*$D63</f>
        <v>0</v>
      </c>
      <c r="DB63" s="1">
        <f>IF($E63+$I63+$D$7&lt;=DB$22,0,IF(DB$22-$D$7&gt;=$E63,IF(COUNTIF($KZ63:ML63,"&gt;0")&gt;0,VLOOKUP($C63,Input!$A$8:$HV$21,MATCH($CE$21+COUNTIF($KZ63:ML63,"&gt;0"),Input!$A$6:$HV$6,0),FALSE),0),0))*$D63</f>
        <v>0</v>
      </c>
      <c r="DC63" s="1">
        <f>IF($E63+$I63+$D$7&lt;=DC$22,0,IF(DC$22-$D$7&gt;=$E63,IF(COUNTIF($KZ63:MM63,"&gt;0")&gt;0,VLOOKUP($C63,Input!$A$8:$HV$21,MATCH($CE$21+COUNTIF($KZ63:MM63,"&gt;0"),Input!$A$6:$HV$6,0),FALSE),0),0))*$D63</f>
        <v>0</v>
      </c>
      <c r="DD63" s="1">
        <f>IF($E63+$I63+$D$7&lt;=DD$22,0,IF(DD$22-$D$7&gt;=$E63,IF(COUNTIF($KZ63:MN63,"&gt;0")&gt;0,VLOOKUP($C63,Input!$A$8:$HV$21,MATCH($CE$21+COUNTIF($KZ63:MN63,"&gt;0"),Input!$A$6:$HV$6,0),FALSE),0),0))*$D63</f>
        <v>0</v>
      </c>
      <c r="DE63" s="1">
        <f>IF($E63+$I63+$D$7&lt;=DE$22,0,IF(DE$22-$D$7&gt;=$E63,IF(COUNTIF($KZ63:MO63,"&gt;0")&gt;0,VLOOKUP($C63,Input!$A$8:$HV$21,MATCH($CE$21+COUNTIF($KZ63:MO63,"&gt;0"),Input!$A$6:$HV$6,0),FALSE),0),0))*$D63</f>
        <v>0</v>
      </c>
      <c r="DF63" s="1">
        <f>IF($E63+$I63+$D$7&lt;=DF$22,0,IF(DF$22-$D$7&gt;=$E63,IF(COUNTIF($KZ63:MP63,"&gt;0")&gt;0,VLOOKUP($C63,Input!$A$8:$HV$21,MATCH($CE$21+COUNTIF($KZ63:MP63,"&gt;0"),Input!$A$6:$HV$6,0),FALSE),0),0))*$D63</f>
        <v>0</v>
      </c>
      <c r="DG63" s="1">
        <f>IF($E63+$I63+$D$7&lt;=DG$22,0,IF(DG$22-$D$7&gt;=$E63,IF(COUNTIF($KZ63:MQ63,"&gt;0")&gt;0,VLOOKUP($C63,Input!$A$8:$HV$21,MATCH($CE$21+COUNTIF($KZ63:MQ63,"&gt;0"),Input!$A$6:$HV$6,0),FALSE),0),0))*$D63</f>
        <v>0</v>
      </c>
      <c r="DH63" s="1">
        <f>IF($E63+$I63+$D$7&lt;=DH$22,0,IF(DH$22-$D$7&gt;=$E63,IF(COUNTIF($KZ63:MR63,"&gt;0")&gt;0,VLOOKUP($C63,Input!$A$8:$HV$21,MATCH($CE$21+COUNTIF($KZ63:MR63,"&gt;0"),Input!$A$6:$HV$6,0),FALSE),0),0))*$D63</f>
        <v>0</v>
      </c>
      <c r="DI63" s="1">
        <f>IF($E63+$I63+$D$7&lt;=DI$22,0,IF(DI$22-$D$7&gt;=$E63,IF(COUNTIF($KZ63:MS63,"&gt;0")&gt;0,VLOOKUP($C63,Input!$A$8:$HV$21,MATCH($CE$21+COUNTIF($KZ63:MS63,"&gt;0"),Input!$A$6:$HV$6,0),FALSE),0),0))*$D63</f>
        <v>0</v>
      </c>
      <c r="DJ63" s="1">
        <f>IF($E63+$I63+$D$7&lt;=DJ$22,0,IF(DJ$22-$D$7&gt;=$E63,IF(COUNTIF($KZ63:MT63,"&gt;0")&gt;0,VLOOKUP($C63,Input!$A$8:$HV$21,MATCH($CE$21+COUNTIF($KZ63:MT63,"&gt;0"),Input!$A$6:$HV$6,0),FALSE),0),0))*$D63</f>
        <v>8190000</v>
      </c>
      <c r="DK63" s="1">
        <f>IF($E63+$I63+$D$7&lt;=DK$22,0,IF(DK$22-$D$7&gt;=$E63,IF(COUNTIF($KZ63:MU63,"&gt;0")&gt;0,VLOOKUP($C63,Input!$A$8:$HV$21,MATCH($CE$21+COUNTIF($KZ63:MU63,"&gt;0"),Input!$A$6:$HV$6,0),FALSE),0),0))*$D63</f>
        <v>0</v>
      </c>
      <c r="DL63" s="1">
        <f>IF($E63+$I63+$D$7&lt;=DL$22,0,IF(DL$22-$D$7&gt;=$E63,IF(COUNTIF($KZ63:MV63,"&gt;0")&gt;0,VLOOKUP($C63,Input!$A$8:$HV$21,MATCH($CE$21+COUNTIF($KZ63:MV63,"&gt;0"),Input!$A$6:$HV$6,0),FALSE),0),0))*$D63</f>
        <v>0</v>
      </c>
      <c r="DM63" s="1">
        <f>IF($E63+$I63+$D$7&lt;=DM$22,0,IF(DM$22-$D$7&gt;=$E63,IF(COUNTIF($KZ63:MW63,"&gt;0")&gt;0,VLOOKUP($C63,Input!$A$8:$HV$21,MATCH($CE$21+COUNTIF($KZ63:MW63,"&gt;0"),Input!$A$6:$HV$6,0),FALSE),0),0))*$D63</f>
        <v>0</v>
      </c>
      <c r="DN63" s="1">
        <f>IF($E63+$I63+$D$7&lt;=DN$22,0,IF(DN$22-$D$7&gt;=$E63,IF(COUNTIF($KZ63:MX63,"&gt;0")&gt;0,VLOOKUP($C63,Input!$A$8:$HV$21,MATCH($CE$21+COUNTIF($KZ63:MX63,"&gt;0"),Input!$A$6:$HV$6,0),FALSE),0),0))*$D63</f>
        <v>0</v>
      </c>
      <c r="DP63" t="str">
        <f>+VLOOKUP($C63,Input!$A$8:$GZ$39,MATCH(DP$21,Input!$A$6:$GZ$6,0),FALSE)</f>
        <v>Bus Maintenance at 0.85/mile</v>
      </c>
      <c r="DQ63" s="1">
        <f>IF($E63+$I63+$D$7&lt;=DQ$22,0,IF(DQ$22-$D$7&gt;=$E63,IF(COUNTIF($KZ63:LP63,"&gt;0")&gt;0,VLOOKUP($C63,Input!$A$8:$HV$21,MATCH($DP$21+COUNTIF($KZ63:LP63,"&gt;0"),Input!$A$6:$HV$6,0),FALSE),0),0))*$D63*$F63</f>
        <v>0</v>
      </c>
      <c r="DR63" s="1">
        <f>IF($E63+$I63+$D$7&lt;=DR$22,0,IF(DR$22-$D$7&gt;=$E63,IF(COUNTIF($KZ63:LQ63,"&gt;0")&gt;0,VLOOKUP($C63,Input!$A$8:$HV$21,MATCH($DP$21+COUNTIF($KZ63:LQ63,"&gt;0"),Input!$A$6:$HV$6,0),FALSE),0),0))*$D63*$F63</f>
        <v>0</v>
      </c>
      <c r="DS63" s="1">
        <f>IF($E63+$I63+$D$7&lt;=DS$22,0,IF(DS$22-$D$7&gt;=$E63,IF(COUNTIF($KZ63:LR63,"&gt;0")&gt;0,VLOOKUP($C63,Input!$A$8:$HV$21,MATCH($DP$21+COUNTIF($KZ63:LR63,"&gt;0"),Input!$A$6:$HV$6,0),FALSE),0),0))*$D63*$F63</f>
        <v>0</v>
      </c>
      <c r="DT63" s="1">
        <f>IF($E63+$I63+$D$7&lt;=DT$22,0,IF(DT$22-$D$7&gt;=$E63,IF(COUNTIF($KZ63:LS63,"&gt;0")&gt;0,VLOOKUP($C63,Input!$A$8:$HV$21,MATCH($DP$21+COUNTIF($KZ63:LS63,"&gt;0"),Input!$A$6:$HV$6,0),FALSE),0),0))*$D63*$F63</f>
        <v>0</v>
      </c>
      <c r="DU63" s="1">
        <f>IF($E63+$I63+$D$7&lt;=DU$22,0,IF(DU$22-$D$7&gt;=$E63,IF(COUNTIF($KZ63:LT63,"&gt;0")&gt;0,VLOOKUP($C63,Input!$A$8:$HV$21,MATCH($DP$21+COUNTIF($KZ63:LT63,"&gt;0"),Input!$A$6:$HV$6,0),FALSE),0),0))*$D63*$F63</f>
        <v>0</v>
      </c>
      <c r="DV63" s="1">
        <f>IF($E63+$I63+$D$7&lt;=DV$22,0,IF(DV$22-$D$7&gt;=$E63,IF(COUNTIF($KZ63:LU63,"&gt;0")&gt;0,VLOOKUP($C63,Input!$A$8:$HV$21,MATCH($DP$21+COUNTIF($KZ63:LU63,"&gt;0"),Input!$A$6:$HV$6,0),FALSE),0),0))*$D63*$F63</f>
        <v>0</v>
      </c>
      <c r="DW63" s="1">
        <f>IF($E63+$I63+$D$7&lt;=DW$22,0,IF(DW$22-$D$7&gt;=$E63,IF(COUNTIF($KZ63:LV63,"&gt;0")&gt;0,VLOOKUP($C63,Input!$A$8:$HV$21,MATCH($DP$21+COUNTIF($KZ63:LV63,"&gt;0"),Input!$A$6:$HV$6,0),FALSE),0),0))*$D63*$F63</f>
        <v>0</v>
      </c>
      <c r="DX63" s="1">
        <f>IF($E63+$I63+$D$7&lt;=DX$22,0,IF(DX$22-$D$7&gt;=$E63,IF(COUNTIF($KZ63:LW63,"&gt;0")&gt;0,VLOOKUP($C63,Input!$A$8:$HV$21,MATCH($DP$21+COUNTIF($KZ63:LW63,"&gt;0"),Input!$A$6:$HV$6,0),FALSE),0),0))*$D63*$F63</f>
        <v>0</v>
      </c>
      <c r="DY63" s="1">
        <f>IF($E63+$I63+$D$7&lt;=DY$22,0,IF(DY$22-$D$7&gt;=$E63,IF(COUNTIF($KZ63:LX63,"&gt;0")&gt;0,VLOOKUP($C63,Input!$A$8:$HV$21,MATCH($DP$21+COUNTIF($KZ63:LX63,"&gt;0"),Input!$A$6:$HV$6,0),FALSE),0),0))*$D63*$F63</f>
        <v>0</v>
      </c>
      <c r="DZ63" s="1">
        <f>IF($E63+$I63+$D$7&lt;=DZ$22,0,IF(DZ$22-$D$7&gt;=$E63,IF(COUNTIF($KZ63:LY63,"&gt;0")&gt;0,VLOOKUP($C63,Input!$A$8:$HV$21,MATCH($DP$21+COUNTIF($KZ63:LY63,"&gt;0"),Input!$A$6:$HV$6,0),FALSE),0),0))*$D63*$F63</f>
        <v>0</v>
      </c>
      <c r="EA63" s="1">
        <f>IF($E63+$I63+$D$7&lt;=EA$22,0,IF(EA$22-$D$7&gt;=$E63,IF(COUNTIF($KZ63:LZ63,"&gt;0")&gt;0,VLOOKUP($C63,Input!$A$8:$HV$21,MATCH($DP$21+COUNTIF($KZ63:LZ63,"&gt;0"),Input!$A$6:$HV$6,0),FALSE),0),0))*$D63*$F63</f>
        <v>0</v>
      </c>
      <c r="EB63" s="1">
        <f>IF($E63+$I63+$D$7&lt;=EB$22,0,IF(EB$22-$D$7&gt;=$E63,IF(COUNTIF($KZ63:MA63,"&gt;0")&gt;0,VLOOKUP($C63,Input!$A$8:$HV$21,MATCH($DP$21+COUNTIF($KZ63:MA63,"&gt;0"),Input!$A$6:$HV$6,0),FALSE),0),0))*$D63*$F63</f>
        <v>0</v>
      </c>
      <c r="EC63" s="1">
        <f>IF($E63+$I63+$D$7&lt;=EC$22,0,IF(EC$22-$D$7&gt;=$E63,IF(COUNTIF($KZ63:MB63,"&gt;0")&gt;0,VLOOKUP($C63,Input!$A$8:$HV$21,MATCH($DP$21+COUNTIF($KZ63:MB63,"&gt;0"),Input!$A$6:$HV$6,0),FALSE),0),0))*$D63*$F63</f>
        <v>0</v>
      </c>
      <c r="ED63" s="1">
        <f>IF($E63+$I63+$D$7&lt;=ED$22,0,IF(ED$22-$D$7&gt;=$E63,IF(COUNTIF($KZ63:MC63,"&gt;0")&gt;0,VLOOKUP($C63,Input!$A$8:$HV$21,MATCH($DP$21+COUNTIF($KZ63:MC63,"&gt;0"),Input!$A$6:$HV$6,0),FALSE),0),0))*$D63*$F63</f>
        <v>0</v>
      </c>
      <c r="EE63" s="1">
        <f>IF($E63+$I63+$D$7&lt;=EE$22,0,IF(EE$22-$D$7&gt;=$E63,IF(COUNTIF($KZ63:MD63,"&gt;0")&gt;0,VLOOKUP($C63,Input!$A$8:$HV$21,MATCH($DP$21+COUNTIF($KZ63:MD63,"&gt;0"),Input!$A$6:$HV$6,0),FALSE),0),0))*$D63*$F63</f>
        <v>0</v>
      </c>
      <c r="EF63" s="1">
        <f>IF($E63+$I63+$D$7&lt;=EF$22,0,IF(EF$22-$D$7&gt;=$E63,IF(COUNTIF($KZ63:ME63,"&gt;0")&gt;0,VLOOKUP($C63,Input!$A$8:$HV$21,MATCH($DP$21+COUNTIF($KZ63:ME63,"&gt;0"),Input!$A$6:$HV$6,0),FALSE),0),0))*$D63*$F63</f>
        <v>0</v>
      </c>
      <c r="EG63" s="1">
        <f>IF($E63+$I63+$D$7&lt;=EG$22,0,IF(EG$22-$D$7&gt;=$E63,IF(COUNTIF($KZ63:MF63,"&gt;0")&gt;0,VLOOKUP($C63,Input!$A$8:$HV$21,MATCH($DP$21+COUNTIF($KZ63:MF63,"&gt;0"),Input!$A$6:$HV$6,0),FALSE),0),0))*$D63*$F63</f>
        <v>0</v>
      </c>
      <c r="EH63" s="1">
        <f>IF($E63+$I63+$D$7&lt;=EH$22,0,IF(EH$22-$D$7&gt;=$E63,IF(COUNTIF($KZ63:MG63,"&gt;0")&gt;0,VLOOKUP($C63,Input!$A$8:$HV$21,MATCH($DP$21+COUNTIF($KZ63:MG63,"&gt;0"),Input!$A$6:$HV$6,0),FALSE),0),0))*$D63*$F63</f>
        <v>0</v>
      </c>
      <c r="EI63" s="1">
        <f>IF($E63+$I63+$D$7&lt;=EI$22,0,IF(EI$22-$D$7&gt;=$E63,IF(COUNTIF($KZ63:MH63,"&gt;0")&gt;0,VLOOKUP($C63,Input!$A$8:$HV$21,MATCH($DP$21+COUNTIF($KZ63:MH63,"&gt;0"),Input!$A$6:$HV$6,0),FALSE),0),0))*$D63*$F63</f>
        <v>0</v>
      </c>
      <c r="EJ63" s="1">
        <f>IF($E63+$I63+$D$7&lt;=EJ$22,0,IF(EJ$22-$D$7&gt;=$E63,IF(COUNTIF($KZ63:MI63,"&gt;0")&gt;0,VLOOKUP($C63,Input!$A$8:$HV$21,MATCH($DP$21+COUNTIF($KZ63:MI63,"&gt;0"),Input!$A$6:$HV$6,0),FALSE),0),0))*$D63*$F63</f>
        <v>0</v>
      </c>
      <c r="EK63" s="1">
        <f>IF($E63+$I63+$D$7&lt;=EK$22,0,IF(EK$22-$D$7&gt;=$E63,IF(COUNTIF($KZ63:MJ63,"&gt;0")&gt;0,VLOOKUP($C63,Input!$A$8:$HV$21,MATCH($DP$21+COUNTIF($KZ63:MJ63,"&gt;0"),Input!$A$6:$HV$6,0),FALSE),0),0))*$D63*$F63</f>
        <v>0</v>
      </c>
      <c r="EL63" s="1">
        <f>IF($E63+$I63+$D$7&lt;=EL$22,0,IF(EL$22-$D$7&gt;=$E63,IF(COUNTIF($KZ63:MK63,"&gt;0")&gt;0,VLOOKUP($C63,Input!$A$8:$HV$21,MATCH($DP$21+COUNTIF($KZ63:MK63,"&gt;0"),Input!$A$6:$HV$6,0),FALSE),0),0))*$D63*$F63</f>
        <v>0</v>
      </c>
      <c r="EM63" s="1">
        <f>IF($E63+$I63+$D$7&lt;=EM$22,0,IF(EM$22-$D$7&gt;=$E63,IF(COUNTIF($KZ63:ML63,"&gt;0")&gt;0,VLOOKUP($C63,Input!$A$8:$HV$21,MATCH($DP$21+COUNTIF($KZ63:ML63,"&gt;0"),Input!$A$6:$HV$6,0),FALSE),0),0))*$D63*$F63</f>
        <v>0</v>
      </c>
      <c r="EN63" s="1">
        <f>IF($E63+$I63+$D$7&lt;=EN$22,0,IF(EN$22-$D$7&gt;=$E63,IF(COUNTIF($KZ63:MM63,"&gt;0")&gt;0,VLOOKUP($C63,Input!$A$8:$HV$21,MATCH($DP$21+COUNTIF($KZ63:MM63,"&gt;0"),Input!$A$6:$HV$6,0),FALSE),0),0))*$D63*$F63</f>
        <v>0</v>
      </c>
      <c r="EO63" s="1">
        <f>IF($E63+$I63+$D$7&lt;=EO$22,0,IF(EO$22-$D$7&gt;=$E63,IF(COUNTIF($KZ63:MN63,"&gt;0")&gt;0,VLOOKUP($C63,Input!$A$8:$HV$21,MATCH($DP$21+COUNTIF($KZ63:MN63,"&gt;0"),Input!$A$6:$HV$6,0),FALSE),0),0))*$D63*$F63</f>
        <v>7956000</v>
      </c>
      <c r="EP63" s="1">
        <f>IF($E63+$I63+$D$7&lt;=EP$22,0,IF(EP$22-$D$7&gt;=$E63,IF(COUNTIF($KZ63:MO63,"&gt;0")&gt;0,VLOOKUP($C63,Input!$A$8:$HV$21,MATCH($DP$21+COUNTIF($KZ63:MO63,"&gt;0"),Input!$A$6:$HV$6,0),FALSE),0),0))*$D63*$F63</f>
        <v>7956000</v>
      </c>
      <c r="EQ63" s="1">
        <f>IF($E63+$I63+$D$7&lt;=EQ$22,0,IF(EQ$22-$D$7&gt;=$E63,IF(COUNTIF($KZ63:MP63,"&gt;0")&gt;0,VLOOKUP($C63,Input!$A$8:$HV$21,MATCH($DP$21+COUNTIF($KZ63:MP63,"&gt;0"),Input!$A$6:$HV$6,0),FALSE),0),0))*$D63*$F63</f>
        <v>7956000</v>
      </c>
      <c r="ER63" s="1">
        <f>IF($E63+$I63+$D$7&lt;=ER$22,0,IF(ER$22-$D$7&gt;=$E63,IF(COUNTIF($KZ63:MQ63,"&gt;0")&gt;0,VLOOKUP($C63,Input!$A$8:$HV$21,MATCH($DP$21+COUNTIF($KZ63:MQ63,"&gt;0"),Input!$A$6:$HV$6,0),FALSE),0),0))*$D63*$F63</f>
        <v>7956000</v>
      </c>
      <c r="ES63" s="1">
        <f>IF($E63+$I63+$D$7&lt;=ES$22,0,IF(ES$22-$D$7&gt;=$E63,IF(COUNTIF($KZ63:MR63,"&gt;0")&gt;0,VLOOKUP($C63,Input!$A$8:$HV$21,MATCH($DP$21+COUNTIF($KZ63:MR63,"&gt;0"),Input!$A$6:$HV$6,0),FALSE),0),0))*$D63*$F63</f>
        <v>7956000</v>
      </c>
      <c r="ET63" s="1">
        <f>IF($E63+$I63+$D$7&lt;=ET$22,0,IF(ET$22-$D$7&gt;=$E63,IF(COUNTIF($KZ63:MS63,"&gt;0")&gt;0,VLOOKUP($C63,Input!$A$8:$HV$21,MATCH($DP$21+COUNTIF($KZ63:MS63,"&gt;0"),Input!$A$6:$HV$6,0),FALSE),0),0))*$D63*$F63</f>
        <v>7956000</v>
      </c>
      <c r="EU63" s="1">
        <f>IF($E63+$I63+$D$7&lt;=EU$22,0,IF(EU$22-$D$7&gt;=$E63,IF(COUNTIF($KZ63:MT63,"&gt;0")&gt;0,VLOOKUP($C63,Input!$A$8:$HV$21,MATCH($DP$21+COUNTIF($KZ63:MT63,"&gt;0"),Input!$A$6:$HV$6,0),FALSE),0),0))*$D63*$F63</f>
        <v>7956000</v>
      </c>
      <c r="EV63" s="1">
        <f>IF($E63+$I63+$D$7&lt;=EV$22,0,IF(EV$22-$D$7&gt;=$E63,IF(COUNTIF($KZ63:MU63,"&gt;0")&gt;0,VLOOKUP($C63,Input!$A$8:$HV$21,MATCH($DP$21+COUNTIF($KZ63:MU63,"&gt;0"),Input!$A$6:$HV$6,0),FALSE),0),0))*$D63*$F63</f>
        <v>7956000</v>
      </c>
      <c r="EW63" s="1">
        <f>IF($E63+$I63+$D$7&lt;=EW$22,0,IF(EW$22-$D$7&gt;=$E63,IF(COUNTIF($KZ63:MV63,"&gt;0")&gt;0,VLOOKUP($C63,Input!$A$8:$HV$21,MATCH($DP$21+COUNTIF($KZ63:MV63,"&gt;0"),Input!$A$6:$HV$6,0),FALSE),0),0))*$D63*$F63</f>
        <v>7956000</v>
      </c>
      <c r="EX63" s="1">
        <f>IF($E63+$I63+$D$7&lt;=EX$22,0,IF(EX$22-$D$7&gt;=$E63,IF(COUNTIF($KZ63:MW63,"&gt;0")&gt;0,VLOOKUP($C63,Input!$A$8:$HV$21,MATCH($DP$21+COUNTIF($KZ63:MW63,"&gt;0"),Input!$A$6:$HV$6,0),FALSE),0),0))*$D63*$F63</f>
        <v>7956000</v>
      </c>
      <c r="EY63" s="1">
        <f>IF($E63+$I63+$D$7&lt;=EY$22,0,IF(EY$22-$D$7&gt;=$E63,IF(COUNTIF($KZ63:MX63,"&gt;0")&gt;0,VLOOKUP($C63,Input!$A$8:$HV$21,MATCH($DP$21+COUNTIF($KZ63:MX63,"&gt;0"),Input!$A$6:$HV$6,0),FALSE),0),0))*$D63*$F63</f>
        <v>7956000</v>
      </c>
      <c r="EZ63" s="1"/>
      <c r="FA63" t="str">
        <f>VLOOKUP($C63,Input!$A$8:$GZ$39,MATCH(FA$21,Input!$A$6:$GZ$6,0),FALSE)</f>
        <v>NA</v>
      </c>
      <c r="FB63">
        <f>IF((VLOOKUP($C63,Input!$A$8:$GZ$39,MATCH(FB$21,Input!$A$6:$GZ$6,0),FALSE))="Y",$D63/VLOOKUP($C63,Input!$A$8:$GZ$39,MATCH(FC$21,Input!$A$6:$GZ$6,0),FALSE),0)</f>
        <v>0</v>
      </c>
      <c r="FC63">
        <f>IF((VLOOKUP($C63,Input!$A$8:$GZ$39,MATCH(FB$21,Input!$A$6:$GZ$6,0),FALSE))="Y",0,IF((VLOOKUP($C63,Input!$A$8:$GZ$39,MATCH(FC$21,Input!$A$6:$GZ$6,0),FALSE))&gt;0,$D63/VLOOKUP($C63,Input!$A$8:$GZ$39,MATCH(FC$21,Input!$A$6:$GZ$6,0),FALSE),0))</f>
        <v>0</v>
      </c>
      <c r="FD63" s="1">
        <f>+IF($E63=FD$22,VLOOKUP($C63,Input!$A$8:$GZ$39,MATCH(FD$21,Input!$A$6:$GZ$6,0),FALSE),0)*IF(FD$19&gt;=MAX(FC$19:$FD$19),MIN((FD$19-MAX(FC$19:$FD$19)),(FD$19-FC$19)),0)+IF($E63=FD$22,VLOOKUP($C63,Input!$A$8:$GZ$39,MATCH(FD$21,Input!$A$6:$GZ$6,0),FALSE),0)*IF(FD$18&gt;=MAX(FC$18:$FD$18),MIN((FD$18-MAX(FC$18:$FD$18)),(FD$18-FC$18)),0)</f>
        <v>0</v>
      </c>
      <c r="FE63" s="1">
        <f>+IF($E63=FE$22,VLOOKUP($C63,Input!$A$8:$GZ$39,MATCH(FE$21,Input!$A$6:$GZ$6,0),FALSE),0)*IF(FE$19&gt;=MAX(FD$19:$FD$19),MIN((FE$19-MAX(FD$19:$FD$19)),(FE$19-FD$19)),0)+IF($E63=FE$22,VLOOKUP($C63,Input!$A$8:$GZ$39,MATCH(FE$21,Input!$A$6:$GZ$6,0),FALSE),0)*IF(FE$18&gt;=MAX(FD$18:$FD$18),MIN((FE$18-MAX(FD$18:$FD$18)),(FE$18-FD$18)),0)</f>
        <v>0</v>
      </c>
      <c r="FF63" s="1">
        <f>+IF($E63=FF$22,VLOOKUP($C63,Input!$A$8:$GZ$39,MATCH(FF$21,Input!$A$6:$GZ$6,0),FALSE),0)*IF(FF$19&gt;=MAX($FD$19:FE$19),MIN((FF$19-MAX($FD$19:FE$19)),(FF$19-FE$19)),0)+IF($E63=FF$22,VLOOKUP($C63,Input!$A$8:$GZ$39,MATCH(FF$21,Input!$A$6:$GZ$6,0),FALSE),0)*IF(FF$18&gt;=MAX($FD$18:FE$18),MIN((FF$18-MAX($FD$18:FE$18)),(FF$18-FE$18)),0)</f>
        <v>0</v>
      </c>
      <c r="FG63" s="1">
        <f>+IF($E63=FG$22,VLOOKUP($C63,Input!$A$8:$GZ$39,MATCH(FG$21,Input!$A$6:$GZ$6,0),FALSE),0)*IF(FG$19&gt;=MAX($FD$19:FF$19),MIN((FG$19-MAX($FD$19:FF$19)),(FG$19-FF$19)),0)+IF($E63=FG$22,VLOOKUP($C63,Input!$A$8:$GZ$39,MATCH(FG$21,Input!$A$6:$GZ$6,0),FALSE),0)*IF(FG$18&gt;=MAX($FD$18:FF$18),MIN((FG$18-MAX($FD$18:FF$18)),(FG$18-FF$18)),0)</f>
        <v>0</v>
      </c>
      <c r="FH63" s="1">
        <f>+IF($E63=FH$22,VLOOKUP($C63,Input!$A$8:$GZ$39,MATCH(FH$21,Input!$A$6:$GZ$6,0),FALSE),0)*IF(FH$19&gt;=MAX($FD$19:FG$19),MIN((FH$19-MAX($FD$19:FG$19)),(FH$19-FG$19)),0)+IF($E63=FH$22,VLOOKUP($C63,Input!$A$8:$GZ$39,MATCH(FH$21,Input!$A$6:$GZ$6,0),FALSE),0)*IF(FH$18&gt;=MAX($FD$18:FG$18),MIN((FH$18-MAX($FD$18:FG$18)),(FH$18-FG$18)),0)</f>
        <v>0</v>
      </c>
      <c r="FI63" s="1">
        <f>+IF($E63=FI$22,VLOOKUP($C63,Input!$A$8:$GZ$39,MATCH(FI$21,Input!$A$6:$GZ$6,0),FALSE),0)*IF(FI$19&gt;=MAX($FD$19:FH$19),MIN((FI$19-MAX($FD$19:FH$19)),(FI$19-FH$19)),0)+IF($E63=FI$22,VLOOKUP($C63,Input!$A$8:$GZ$39,MATCH(FI$21,Input!$A$6:$GZ$6,0),FALSE),0)*IF(FI$18&gt;=MAX($FD$18:FH$18),MIN((FI$18-MAX($FD$18:FH$18)),(FI$18-FH$18)),0)</f>
        <v>0</v>
      </c>
      <c r="FJ63" s="1">
        <f>+IF($E63=FJ$22,VLOOKUP($C63,Input!$A$8:$GZ$39,MATCH(FJ$21,Input!$A$6:$GZ$6,0),FALSE),0)*IF(FJ$19&gt;=MAX($FD$19:FI$19),MIN((FJ$19-MAX($FD$19:FI$19)),(FJ$19-FI$19)),0)+IF($E63=FJ$22,VLOOKUP($C63,Input!$A$8:$GZ$39,MATCH(FJ$21,Input!$A$6:$GZ$6,0),FALSE),0)*IF(FJ$18&gt;=MAX($FD$18:FI$18),MIN((FJ$18-MAX($FD$18:FI$18)),(FJ$18-FI$18)),0)</f>
        <v>0</v>
      </c>
      <c r="FK63" s="1">
        <f>+IF($E63=FK$22,VLOOKUP($C63,Input!$A$8:$GZ$39,MATCH(FK$21,Input!$A$6:$GZ$6,0),FALSE),0)*IF(FK$19&gt;=MAX($FD$19:FJ$19),MIN((FK$19-MAX($FD$19:FJ$19)),(FK$19-FJ$19)),0)+IF($E63=FK$22,VLOOKUP($C63,Input!$A$8:$GZ$39,MATCH(FK$21,Input!$A$6:$GZ$6,0),FALSE),0)*IF(FK$18&gt;=MAX($FD$18:FJ$18),MIN((FK$18-MAX($FD$18:FJ$18)),(FK$18-FJ$18)),0)</f>
        <v>0</v>
      </c>
      <c r="FL63" s="1">
        <f>+IF($E63=FL$22,VLOOKUP($C63,Input!$A$8:$GZ$39,MATCH(FL$21,Input!$A$6:$GZ$6,0),FALSE),0)*IF(FL$19&gt;=MAX($FD$19:FK$19),MIN((FL$19-MAX($FD$19:FK$19)),(FL$19-FK$19)),0)+IF($E63=FL$22,VLOOKUP($C63,Input!$A$8:$GZ$39,MATCH(FL$21,Input!$A$6:$GZ$6,0),FALSE),0)*IF(FL$18&gt;=MAX($FD$18:FK$18),MIN((FL$18-MAX($FD$18:FK$18)),(FL$18-FK$18)),0)</f>
        <v>0</v>
      </c>
      <c r="FM63" s="1">
        <f>+IF($E63=FM$22,VLOOKUP($C63,Input!$A$8:$GZ$39,MATCH(FM$21,Input!$A$6:$GZ$6,0),FALSE),0)*IF(FM$19&gt;=MAX($FD$19:FL$19),MIN((FM$19-MAX($FD$19:FL$19)),(FM$19-FL$19)),0)+IF($E63=FM$22,VLOOKUP($C63,Input!$A$8:$GZ$39,MATCH(FM$21,Input!$A$6:$GZ$6,0),FALSE),0)*IF(FM$18&gt;=MAX($FD$18:FL$18),MIN((FM$18-MAX($FD$18:FL$18)),(FM$18-FL$18)),0)</f>
        <v>0</v>
      </c>
      <c r="FN63" s="1">
        <f>+IF($E63=FN$22,VLOOKUP($C63,Input!$A$8:$GZ$39,MATCH(FN$21,Input!$A$6:$GZ$6,0),FALSE),0)*IF(FN$19&gt;=MAX($FD$19:FM$19),MIN((FN$19-MAX($FD$19:FM$19)),(FN$19-FM$19)),0)+IF($E63=FN$22,VLOOKUP($C63,Input!$A$8:$GZ$39,MATCH(FN$21,Input!$A$6:$GZ$6,0),FALSE),0)*IF(FN$18&gt;=MAX($FD$18:FM$18),MIN((FN$18-MAX($FD$18:FM$18)),(FN$18-FM$18)),0)</f>
        <v>0</v>
      </c>
      <c r="FO63" s="1">
        <f>+IF($E63=FO$22,VLOOKUP($C63,Input!$A$8:$GZ$39,MATCH(FO$21,Input!$A$6:$GZ$6,0),FALSE),0)*IF(FO$19&gt;=MAX($FD$19:FN$19),MIN((FO$19-MAX($FD$19:FN$19)),(FO$19-FN$19)),0)+IF($E63=FO$22,VLOOKUP($C63,Input!$A$8:$GZ$39,MATCH(FO$21,Input!$A$6:$GZ$6,0),FALSE),0)*IF(FO$18&gt;=MAX($FD$18:FN$18),MIN((FO$18-MAX($FD$18:FN$18)),(FO$18-FN$18)),0)</f>
        <v>0</v>
      </c>
      <c r="FP63" s="1">
        <f>+IF($E63=FP$22,VLOOKUP($C63,Input!$A$8:$GZ$39,MATCH(FP$21,Input!$A$6:$GZ$6,0),FALSE),0)*IF(FP$19&gt;=MAX($FD$19:FO$19),MIN((FP$19-MAX($FD$19:FO$19)),(FP$19-FO$19)),0)+IF($E63=FP$22,VLOOKUP($C63,Input!$A$8:$GZ$39,MATCH(FP$21,Input!$A$6:$GZ$6,0),FALSE),0)*IF(FP$18&gt;=MAX($FD$18:FO$18),MIN((FP$18-MAX($FD$18:FO$18)),(FP$18-FO$18)),0)</f>
        <v>0</v>
      </c>
      <c r="FQ63" s="1">
        <f>+IF($E63=FQ$22,VLOOKUP($C63,Input!$A$8:$GZ$39,MATCH(FQ$21,Input!$A$6:$GZ$6,0),FALSE),0)*IF(FQ$19&gt;=MAX($FD$19:FP$19),MIN((FQ$19-MAX($FD$19:FP$19)),(FQ$19-FP$19)),0)+IF($E63=FQ$22,VLOOKUP($C63,Input!$A$8:$GZ$39,MATCH(FQ$21,Input!$A$6:$GZ$6,0),FALSE),0)*IF(FQ$18&gt;=MAX($FD$18:FP$18),MIN((FQ$18-MAX($FD$18:FP$18)),(FQ$18-FP$18)),0)</f>
        <v>0</v>
      </c>
      <c r="FR63" s="1">
        <f>+IF($E63=FR$22,VLOOKUP($C63,Input!$A$8:$GZ$39,MATCH(FR$21,Input!$A$6:$GZ$6,0),FALSE),0)*IF(FR$19&gt;=MAX($FD$19:FQ$19),MIN((FR$19-MAX($FD$19:FQ$19)),(FR$19-FQ$19)),0)+IF($E63=FR$22,VLOOKUP($C63,Input!$A$8:$GZ$39,MATCH(FR$21,Input!$A$6:$GZ$6,0),FALSE),0)*IF(FR$18&gt;=MAX($FD$18:FQ$18),MIN((FR$18-MAX($FD$18:FQ$18)),(FR$18-FQ$18)),0)</f>
        <v>0</v>
      </c>
      <c r="FS63" s="1">
        <f>+IF($E63=FS$22,VLOOKUP($C63,Input!$A$8:$GZ$39,MATCH(FS$21,Input!$A$6:$GZ$6,0),FALSE),0)*IF(FS$19&gt;=MAX($FD$19:FR$19),MIN((FS$19-MAX($FD$19:FR$19)),(FS$19-FR$19)),0)+IF($E63=FS$22,VLOOKUP($C63,Input!$A$8:$GZ$39,MATCH(FS$21,Input!$A$6:$GZ$6,0),FALSE),0)*IF(FS$18&gt;=MAX($FD$18:FR$18),MIN((FS$18-MAX($FD$18:FR$18)),(FS$18-FR$18)),0)</f>
        <v>0</v>
      </c>
      <c r="FT63" s="1">
        <f>+IF($E63=FT$22,VLOOKUP($C63,Input!$A$8:$GZ$39,MATCH(FT$21,Input!$A$6:$GZ$6,0),FALSE),0)*IF(FT$19&gt;=MAX($FD$19:FS$19),MIN((FT$19-MAX($FD$19:FS$19)),(FT$19-FS$19)),0)+IF($E63=FT$22,VLOOKUP($C63,Input!$A$8:$GZ$39,MATCH(FT$21,Input!$A$6:$GZ$6,0),FALSE),0)*IF(FT$18&gt;=MAX($FD$18:FS$18),MIN((FT$18-MAX($FD$18:FS$18)),(FT$18-FS$18)),0)</f>
        <v>0</v>
      </c>
      <c r="FU63" s="1">
        <f>+IF($E63=FU$22,VLOOKUP($C63,Input!$A$8:$GZ$39,MATCH(FU$21,Input!$A$6:$GZ$6,0),FALSE),0)*IF(FU$19&gt;=MAX($FD$19:FT$19),MIN((FU$19-MAX($FD$19:FT$19)),(FU$19-FT$19)),0)+IF($E63=FU$22,VLOOKUP($C63,Input!$A$8:$GZ$39,MATCH(FU$21,Input!$A$6:$GZ$6,0),FALSE),0)*IF(FU$18&gt;=MAX($FD$18:FT$18),MIN((FU$18-MAX($FD$18:FT$18)),(FU$18-FT$18)),0)</f>
        <v>0</v>
      </c>
      <c r="FV63" s="1">
        <f>+IF($E63=FV$22,VLOOKUP($C63,Input!$A$8:$GZ$39,MATCH(FV$21,Input!$A$6:$GZ$6,0),FALSE),0)*IF(FV$19&gt;=MAX($FD$19:FU$19),MIN((FV$19-MAX($FD$19:FU$19)),(FV$19-FU$19)),0)+IF($E63=FV$22,VLOOKUP($C63,Input!$A$8:$GZ$39,MATCH(FV$21,Input!$A$6:$GZ$6,0),FALSE),0)*IF(FV$18&gt;=MAX($FD$18:FU$18),MIN((FV$18-MAX($FD$18:FU$18)),(FV$18-FU$18)),0)</f>
        <v>0</v>
      </c>
      <c r="FW63" s="1">
        <f>+IF($E63=FW$22,VLOOKUP($C63,Input!$A$8:$GZ$39,MATCH(FW$21,Input!$A$6:$GZ$6,0),FALSE),0)*IF(FW$19&gt;=MAX($FD$19:FV$19),MIN((FW$19-MAX($FD$19:FV$19)),(FW$19-FV$19)),0)+IF($E63=FW$22,VLOOKUP($C63,Input!$A$8:$GZ$39,MATCH(FW$21,Input!$A$6:$GZ$6,0),FALSE),0)*IF(FW$18&gt;=MAX($FD$18:FV$18),MIN((FW$18-MAX($FD$18:FV$18)),(FW$18-FV$18)),0)</f>
        <v>0</v>
      </c>
      <c r="FX63" s="1">
        <f>+IF($E63=FX$22,VLOOKUP($C63,Input!$A$8:$GZ$39,MATCH(FX$21,Input!$A$6:$GZ$6,0),FALSE),0)*IF(FX$19&gt;=MAX($FD$19:FW$19),MIN((FX$19-MAX($FD$19:FW$19)),(FX$19-FW$19)),0)+IF($E63=FX$22,VLOOKUP($C63,Input!$A$8:$GZ$39,MATCH(FX$21,Input!$A$6:$GZ$6,0),FALSE),0)*IF(FX$18&gt;=MAX($FD$18:FW$18),MIN((FX$18-MAX($FD$18:FW$18)),(FX$18-FW$18)),0)</f>
        <v>0</v>
      </c>
      <c r="FY63" s="1">
        <f>+IF($E63=FY$22,VLOOKUP($C63,Input!$A$8:$GZ$39,MATCH(FY$21,Input!$A$6:$GZ$6,0),FALSE),0)*IF(FY$19&gt;=MAX($FD$19:FX$19),MIN((FY$19-MAX($FD$19:FX$19)),(FY$19-FX$19)),0)+IF($E63=FY$22,VLOOKUP($C63,Input!$A$8:$GZ$39,MATCH(FY$21,Input!$A$6:$GZ$6,0),FALSE),0)*IF(FY$18&gt;=MAX($FD$18:FX$18),MIN((FY$18-MAX($FD$18:FX$18)),(FY$18-FX$18)),0)</f>
        <v>0</v>
      </c>
      <c r="FZ63" s="1">
        <f>+IF($E63=FZ$22,VLOOKUP($C63,Input!$A$8:$GZ$39,MATCH(FZ$21,Input!$A$6:$GZ$6,0),FALSE),0)*IF(FZ$19&gt;=MAX($FD$19:FY$19),MIN((FZ$19-MAX($FD$19:FY$19)),(FZ$19-FY$19)),0)+IF($E63=FZ$22,VLOOKUP($C63,Input!$A$8:$GZ$39,MATCH(FZ$21,Input!$A$6:$GZ$6,0),FALSE),0)*IF(FZ$18&gt;=MAX($FD$18:FY$18),MIN((FZ$18-MAX($FD$18:FY$18)),(FZ$18-FY$18)),0)</f>
        <v>0</v>
      </c>
      <c r="GA63" s="1">
        <f>+IF($E63=GA$22,VLOOKUP($C63,Input!$A$8:$GZ$39,MATCH(GA$21,Input!$A$6:$GZ$6,0),FALSE),0)*IF(GA$19&gt;=MAX($FD$19:FZ$19),MIN((GA$19-MAX($FD$19:FZ$19)),(GA$19-FZ$19)),0)+IF($E63=GA$22,VLOOKUP($C63,Input!$A$8:$GZ$39,MATCH(GA$21,Input!$A$6:$GZ$6,0),FALSE),0)*IF(GA$18&gt;=MAX($FD$18:FZ$18),MIN((GA$18-MAX($FD$18:FZ$18)),(GA$18-FZ$18)),0)</f>
        <v>0</v>
      </c>
      <c r="GB63" s="1">
        <f>+IF($E63=GB$22,VLOOKUP($C63,Input!$A$8:$GZ$39,MATCH(GB$21,Input!$A$6:$GZ$6,0),FALSE),0)*IF(GB$19&gt;=MAX($FD$19:GA$19),MIN((GB$19-MAX($FD$19:GA$19)),(GB$19-GA$19)),0)+IF($E63=GB$22,VLOOKUP($C63,Input!$A$8:$GZ$39,MATCH(GB$21,Input!$A$6:$GZ$6,0),FALSE),0)*IF(GB$18&gt;=MAX($FD$18:GA$18),MIN((GB$18-MAX($FD$18:GA$18)),(GB$18-GA$18)),0)</f>
        <v>0</v>
      </c>
      <c r="GC63" s="1">
        <f>+IF($E63=GC$22,VLOOKUP($C63,Input!$A$8:$GZ$39,MATCH(GC$21,Input!$A$6:$GZ$6,0),FALSE),0)*IF(GC$19&gt;=MAX($FD$19:GB$19),MIN((GC$19-MAX($FD$19:GB$19)),(GC$19-GB$19)),0)+IF($E63=GC$22,VLOOKUP($C63,Input!$A$8:$GZ$39,MATCH(GC$21,Input!$A$6:$GZ$6,0),FALSE),0)*IF(GC$18&gt;=MAX($FD$18:GB$18),MIN((GC$18-MAX($FD$18:GB$18)),(GC$18-GB$18)),0)</f>
        <v>0</v>
      </c>
      <c r="GD63" s="1">
        <f>+IF($E63=GD$22,VLOOKUP($C63,Input!$A$8:$GZ$39,MATCH(GD$21,Input!$A$6:$GZ$6,0),FALSE),0)*IF(GD$19&gt;=MAX($FD$19:GC$19),MIN((GD$19-MAX($FD$19:GC$19)),(GD$19-GC$19)),0)+IF($E63=GD$22,VLOOKUP($C63,Input!$A$8:$GZ$39,MATCH(GD$21,Input!$A$6:$GZ$6,0),FALSE),0)*IF(GD$18&gt;=MAX($FD$18:GC$18),MIN((GD$18-MAX($FD$18:GC$18)),(GD$18-GC$18)),0)</f>
        <v>0</v>
      </c>
      <c r="GE63" s="1">
        <f>+IF($E63=GE$22,VLOOKUP($C63,Input!$A$8:$GZ$39,MATCH(GE$21,Input!$A$6:$GZ$6,0),FALSE),0)*IF(GE$19&gt;=MAX($FD$19:GD$19),MIN((GE$19-MAX($FD$19:GD$19)),(GE$19-GD$19)),0)+IF($E63=GE$22,VLOOKUP($C63,Input!$A$8:$GZ$39,MATCH(GE$21,Input!$A$6:$GZ$6,0),FALSE),0)*IF(GE$18&gt;=MAX($FD$18:GD$18),MIN((GE$18-MAX($FD$18:GD$18)),(GE$18-GD$18)),0)</f>
        <v>0</v>
      </c>
      <c r="GF63" s="1">
        <f>+IF($E63=GF$22,VLOOKUP($C63,Input!$A$8:$GZ$39,MATCH(GF$21,Input!$A$6:$GZ$6,0),FALSE),0)*IF(GF$19&gt;=MAX($FD$19:GE$19),MIN((GF$19-MAX($FD$19:GE$19)),(GF$19-GE$19)),0)+IF($E63=GF$22,VLOOKUP($C63,Input!$A$8:$GZ$39,MATCH(GF$21,Input!$A$6:$GZ$6,0),FALSE),0)*IF(GF$18&gt;=MAX($FD$18:GE$18),MIN((GF$18-MAX($FD$18:GE$18)),(GF$18-GE$18)),0)</f>
        <v>0</v>
      </c>
      <c r="GG63" s="1">
        <f>+IF($E63=GG$22,VLOOKUP($C63,Input!$A$8:$GZ$39,MATCH(GG$21,Input!$A$6:$GZ$6,0),FALSE),0)*IF(GG$19&gt;=MAX($FD$19:GF$19),MIN((GG$19-MAX($FD$19:GF$19)),(GG$19-GF$19)),0)+IF($E63=GG$22,VLOOKUP($C63,Input!$A$8:$GZ$39,MATCH(GG$21,Input!$A$6:$GZ$6,0),FALSE),0)*IF(GG$18&gt;=MAX($FD$18:GF$18),MIN((GG$18-MAX($FD$18:GF$18)),(GG$18-GF$18)),0)</f>
        <v>0</v>
      </c>
      <c r="GH63" s="1">
        <f>+IF($E63=GH$22,VLOOKUP($C63,Input!$A$8:$GZ$39,MATCH(GH$21,Input!$A$6:$GZ$6,0),FALSE),0)*IF(GH$19&gt;=MAX($FD$19:GG$19),MIN((GH$19-MAX($FD$19:GG$19)),(GH$19-GG$19)),0)+IF($E63=GH$22,VLOOKUP($C63,Input!$A$8:$GZ$39,MATCH(GH$21,Input!$A$6:$GZ$6,0),FALSE),0)*IF(GH$18&gt;=MAX($FD$18:GG$18),MIN((GH$18-MAX($FD$18:GG$18)),(GH$18-GG$18)),0)</f>
        <v>0</v>
      </c>
      <c r="GI63" s="1">
        <f>+IF($E63=GI$22,VLOOKUP($C63,Input!$A$8:$GZ$39,MATCH(GI$21,Input!$A$6:$GZ$6,0),FALSE),0)*IF(GI$19&gt;=MAX($FD$19:GH$19),MIN((GI$19-MAX($FD$19:GH$19)),(GI$19-GH$19)),0)+IF($E63=GI$22,VLOOKUP($C63,Input!$A$8:$GZ$39,MATCH(GI$21,Input!$A$6:$GZ$6,0),FALSE),0)*IF(GI$18&gt;=MAX($FD$18:GH$18),MIN((GI$18-MAX($FD$18:GH$18)),(GI$18-GH$18)),0)</f>
        <v>0</v>
      </c>
      <c r="GJ63" s="1">
        <f>+IF($E63=GJ$22,VLOOKUP($C63,Input!$A$8:$GZ$39,MATCH(GJ$21,Input!$A$6:$GZ$6,0),FALSE),0)*IF(GJ$19&gt;=MAX($FD$19:GI$19),MIN((GJ$19-MAX($FD$19:GI$19)),(GJ$19-GI$19)),0)+IF($E63=GJ$22,VLOOKUP($C63,Input!$A$8:$GZ$39,MATCH(GJ$21,Input!$A$6:$GZ$6,0),FALSE),0)*IF(GJ$18&gt;=MAX($FD$18:GI$18),MIN((GJ$18-MAX($FD$18:GI$18)),(GJ$18-GI$18)),0)</f>
        <v>0</v>
      </c>
      <c r="GK63" s="1">
        <f>+IF($E63=GK$22,VLOOKUP($C63,Input!$A$8:$GZ$39,MATCH(GK$21,Input!$A$6:$GZ$6,0),FALSE),0)*IF(GK$19&gt;=MAX($FD$19:GJ$19),MIN((GK$19-MAX($FD$19:GJ$19)),(GK$19-GJ$19)),0)+IF($E63=GK$22,VLOOKUP($C63,Input!$A$8:$GZ$39,MATCH(GK$21,Input!$A$6:$GZ$6,0),FALSE),0)*IF(GK$18&gt;=MAX($FD$18:GJ$18),MIN((GK$18-MAX($FD$18:GJ$18)),(GK$18-GJ$18)),0)</f>
        <v>0</v>
      </c>
      <c r="GL63" s="1">
        <f>+IF($E63=GL$22,VLOOKUP($C63,Input!$A$8:$GZ$39,MATCH(GL$21,Input!$A$6:$GZ$6,0),FALSE),0)*IF(GL$19&gt;=MAX($FD$19:GK$19),MIN((GL$19-MAX($FD$19:GK$19)),(GL$19-GK$19)),0)+IF($E63=GL$22,VLOOKUP($C63,Input!$A$8:$GZ$39,MATCH(GL$21,Input!$A$6:$GZ$6,0),FALSE),0)*IF(GL$18&gt;=MAX($FD$18:GK$18),MIN((GL$18-MAX($FD$18:GK$18)),(GL$18-GK$18)),0)</f>
        <v>0</v>
      </c>
      <c r="GM63" s="42"/>
      <c r="GN63" t="str">
        <f>VLOOKUP($C63,Input!$A$8:$GZ$39,MATCH(GN$21,Input!$A$6:$GZ$6,0),FALSE)</f>
        <v>NA</v>
      </c>
      <c r="GO63">
        <f>IF((VLOOKUP($C63,Input!$A$8:$GZ$39,MATCH(GO$21,Input!$A$6:$GZ$6,0),FALSE))="Y",$D63/VLOOKUP($C63,Input!$A$8:$GZ$39,MATCH(GP$21,Input!$A$6:$GZ$6,0),FALSE),0)</f>
        <v>0</v>
      </c>
      <c r="GP63">
        <f>IF((VLOOKUP($C63,Input!$A$8:$GZ$39,MATCH(GO$21,Input!$A$6:$GZ$6,0),FALSE))="Y",0,IF((VLOOKUP($C63,Input!$A$8:$GZ$39,MATCH(GP$21,Input!$A$6:$GZ$6,0),FALSE))&gt;0,$D63/VLOOKUP($C63,Input!$A$8:$GZ$39,MATCH(GP$21,Input!$A$6:$GZ$6,0),FALSE),0))</f>
        <v>0</v>
      </c>
      <c r="GQ63" s="1">
        <f>+IF($E63=GQ$22,VLOOKUP($C63,Input!$A$8:$GZ$39,MATCH(GQ$21,Input!$A$6:$GZ$6,0),FALSE),0)*IF(GQ$19&gt;=MAX($GP$19:GP$19),MIN((GQ$19-MAX($GP$19:GP$19)),(GQ$19-GP$19)),0)+IF($E63=GQ$22,VLOOKUP($C63,Input!$A$8:$GZ$39,MATCH(GQ$21,Input!$A$6:$GZ$6,0),FALSE),0)*IF(GQ$18&gt;=MAX($GP$18:GP$18),MIN((GQ$18-MAX($GP$18:GP$18)),(GQ$18-GP$18)),0)</f>
        <v>0</v>
      </c>
      <c r="GR63" s="1">
        <f>+IF($E63=GR$22,VLOOKUP($C63,Input!$A$8:$GZ$39,MATCH(GR$21,Input!$A$6:$GZ$6,0),FALSE),0)*IF(GR$19&gt;=MAX($GP$19:GQ$19),MIN((GR$19-MAX($GP$19:GQ$19)),(GR$19-GQ$19)),0)+IF($E63=GR$22,VLOOKUP($C63,Input!$A$8:$GZ$39,MATCH(GR$21,Input!$A$6:$GZ$6,0),FALSE),0)*IF(GR$18&gt;=MAX($GP$18:GQ$18),MIN((GR$18-MAX($GP$18:GQ$18)),(GR$18-GQ$18)),0)</f>
        <v>0</v>
      </c>
      <c r="GS63" s="1">
        <f>+IF($E63=GS$22,VLOOKUP($C63,Input!$A$8:$GZ$39,MATCH(GS$21,Input!$A$6:$GZ$6,0),FALSE),0)*IF(GS$19&gt;=MAX($GP$19:GR$19),MIN((GS$19-MAX($GP$19:GR$19)),(GS$19-GR$19)),0)+IF($E63=GS$22,VLOOKUP($C63,Input!$A$8:$GZ$39,MATCH(GS$21,Input!$A$6:$GZ$6,0),FALSE),0)*IF(GS$18&gt;=MAX($GP$18:GR$18),MIN((GS$18-MAX($GP$18:GR$18)),(GS$18-GR$18)),0)</f>
        <v>0</v>
      </c>
      <c r="GT63" s="1">
        <f>+IF($E63=GT$22,VLOOKUP($C63,Input!$A$8:$GZ$39,MATCH(GT$21,Input!$A$6:$GZ$6,0),FALSE),0)*IF(GT$19&gt;=MAX($GP$19:GS$19),MIN((GT$19-MAX($GP$19:GS$19)),(GT$19-GS$19)),0)+IF($E63=GT$22,VLOOKUP($C63,Input!$A$8:$GZ$39,MATCH(GT$21,Input!$A$6:$GZ$6,0),FALSE),0)*IF(GT$18&gt;=MAX($GP$18:GS$18),MIN((GT$18-MAX($GP$18:GS$18)),(GT$18-GS$18)),0)</f>
        <v>0</v>
      </c>
      <c r="GU63" s="1">
        <f>+IF($E63=GU$22,VLOOKUP($C63,Input!$A$8:$GZ$39,MATCH(GU$21,Input!$A$6:$GZ$6,0),FALSE),0)*IF(GU$19&gt;=MAX($GP$19:GT$19),MIN((GU$19-MAX($GP$19:GT$19)),(GU$19-GT$19)),0)+IF($E63=GU$22,VLOOKUP($C63,Input!$A$8:$GZ$39,MATCH(GU$21,Input!$A$6:$GZ$6,0),FALSE),0)*IF(GU$18&gt;=MAX($GP$18:GT$18),MIN((GU$18-MAX($GP$18:GT$18)),(GU$18-GT$18)),0)</f>
        <v>0</v>
      </c>
      <c r="GV63" s="1">
        <f>+IF($E63=GV$22,VLOOKUP($C63,Input!$A$8:$GZ$39,MATCH(GV$21,Input!$A$6:$GZ$6,0),FALSE),0)*IF(GV$19&gt;=MAX($GP$19:GU$19),MIN((GV$19-MAX($GP$19:GU$19)),(GV$19-GU$19)),0)+IF($E63=GV$22,VLOOKUP($C63,Input!$A$8:$GZ$39,MATCH(GV$21,Input!$A$6:$GZ$6,0),FALSE),0)*IF(GV$18&gt;=MAX($GP$18:GU$18),MIN((GV$18-MAX($GP$18:GU$18)),(GV$18-GU$18)),0)</f>
        <v>0</v>
      </c>
      <c r="GW63" s="1">
        <f>+IF($E63=GW$22,VLOOKUP($C63,Input!$A$8:$GZ$39,MATCH(GW$21,Input!$A$6:$GZ$6,0),FALSE),0)*IF(GW$19&gt;=MAX($GP$19:GV$19),MIN((GW$19-MAX($GP$19:GV$19)),(GW$19-GV$19)),0)+IF($E63=GW$22,VLOOKUP($C63,Input!$A$8:$GZ$39,MATCH(GW$21,Input!$A$6:$GZ$6,0),FALSE),0)*IF(GW$18&gt;=MAX($GP$18:GV$18),MIN((GW$18-MAX($GP$18:GV$18)),(GW$18-GV$18)),0)</f>
        <v>0</v>
      </c>
      <c r="GX63" s="1">
        <f>+IF($E63=GX$22,VLOOKUP($C63,Input!$A$8:$GZ$39,MATCH(GX$21,Input!$A$6:$GZ$6,0),FALSE),0)*IF(GX$19&gt;=MAX($GP$19:GW$19),MIN((GX$19-MAX($GP$19:GW$19)),(GX$19-GW$19)),0)+IF($E63=GX$22,VLOOKUP($C63,Input!$A$8:$GZ$39,MATCH(GX$21,Input!$A$6:$GZ$6,0),FALSE),0)*IF(GX$18&gt;=MAX($GP$18:GW$18),MIN((GX$18-MAX($GP$18:GW$18)),(GX$18-GW$18)),0)</f>
        <v>0</v>
      </c>
      <c r="GY63" s="1">
        <f>+IF($E63=GY$22,VLOOKUP($C63,Input!$A$8:$GZ$39,MATCH(GY$21,Input!$A$6:$GZ$6,0),FALSE),0)*IF(GY$19&gt;=MAX($GP$19:GX$19),MIN((GY$19-MAX($GP$19:GX$19)),(GY$19-GX$19)),0)+IF($E63=GY$22,VLOOKUP($C63,Input!$A$8:$GZ$39,MATCH(GY$21,Input!$A$6:$GZ$6,0),FALSE),0)*IF(GY$18&gt;=MAX($GP$18:GX$18),MIN((GY$18-MAX($GP$18:GX$18)),(GY$18-GX$18)),0)</f>
        <v>0</v>
      </c>
      <c r="GZ63" s="1">
        <f>+IF($E63=GZ$22,VLOOKUP($C63,Input!$A$8:$GZ$39,MATCH(GZ$21,Input!$A$6:$GZ$6,0),FALSE),0)*IF(GZ$19&gt;=MAX($GP$19:GY$19),MIN((GZ$19-MAX($GP$19:GY$19)),(GZ$19-GY$19)),0)+IF($E63=GZ$22,VLOOKUP($C63,Input!$A$8:$GZ$39,MATCH(GZ$21,Input!$A$6:$GZ$6,0),FALSE),0)*IF(GZ$18&gt;=MAX($GP$18:GY$18),MIN((GZ$18-MAX($GP$18:GY$18)),(GZ$18-GY$18)),0)</f>
        <v>0</v>
      </c>
      <c r="HA63" s="1">
        <f>+IF($E63=HA$22,VLOOKUP($C63,Input!$A$8:$GZ$39,MATCH(HA$21,Input!$A$6:$GZ$6,0),FALSE),0)*IF(HA$19&gt;=MAX($GP$19:GZ$19),MIN((HA$19-MAX($GP$19:GZ$19)),(HA$19-GZ$19)),0)+IF($E63=HA$22,VLOOKUP($C63,Input!$A$8:$GZ$39,MATCH(HA$21,Input!$A$6:$GZ$6,0),FALSE),0)*IF(HA$18&gt;=MAX($GP$18:GZ$18),MIN((HA$18-MAX($GP$18:GZ$18)),(HA$18-GZ$18)),0)</f>
        <v>0</v>
      </c>
      <c r="HB63" s="1">
        <f>+IF($E63=HB$22,VLOOKUP($C63,Input!$A$8:$GZ$39,MATCH(HB$21,Input!$A$6:$GZ$6,0),FALSE),0)*IF(HB$19&gt;=MAX($GP$19:HA$19),MIN((HB$19-MAX($GP$19:HA$19)),(HB$19-HA$19)),0)+IF($E63=HB$22,VLOOKUP($C63,Input!$A$8:$GZ$39,MATCH(HB$21,Input!$A$6:$GZ$6,0),FALSE),0)*IF(HB$18&gt;=MAX($GP$18:HA$18),MIN((HB$18-MAX($GP$18:HA$18)),(HB$18-HA$18)),0)</f>
        <v>0</v>
      </c>
      <c r="HC63" s="1">
        <f>+IF($E63=HC$22,VLOOKUP($C63,Input!$A$8:$GZ$39,MATCH(HC$21,Input!$A$6:$GZ$6,0),FALSE),0)*IF(HC$19&gt;=MAX($GP$19:HB$19),MIN((HC$19-MAX($GP$19:HB$19)),(HC$19-HB$19)),0)+IF($E63=HC$22,VLOOKUP($C63,Input!$A$8:$GZ$39,MATCH(HC$21,Input!$A$6:$GZ$6,0),FALSE),0)*IF(HC$18&gt;=MAX($GP$18:HB$18),MIN((HC$18-MAX($GP$18:HB$18)),(HC$18-HB$18)),0)</f>
        <v>0</v>
      </c>
      <c r="HD63" s="1">
        <f>+IF($E63=HD$22,VLOOKUP($C63,Input!$A$8:$GZ$39,MATCH(HD$21,Input!$A$6:$GZ$6,0),FALSE),0)*IF(HD$19&gt;=MAX($GP$19:HC$19),MIN((HD$19-MAX($GP$19:HC$19)),(HD$19-HC$19)),0)+IF($E63=HD$22,VLOOKUP($C63,Input!$A$8:$GZ$39,MATCH(HD$21,Input!$A$6:$GZ$6,0),FALSE),0)*IF(HD$18&gt;=MAX($GP$18:HC$18),MIN((HD$18-MAX($GP$18:HC$18)),(HD$18-HC$18)),0)</f>
        <v>0</v>
      </c>
      <c r="HE63" s="1">
        <f>+IF($E63=HE$22,VLOOKUP($C63,Input!$A$8:$GZ$39,MATCH(HE$21,Input!$A$6:$GZ$6,0),FALSE),0)*IF(HE$19&gt;=MAX($GP$19:HD$19),MIN((HE$19-MAX($GP$19:HD$19)),(HE$19-HD$19)),0)+IF($E63=HE$22,VLOOKUP($C63,Input!$A$8:$GZ$39,MATCH(HE$21,Input!$A$6:$GZ$6,0),FALSE),0)*IF(HE$18&gt;=MAX($GP$18:HD$18),MIN((HE$18-MAX($GP$18:HD$18)),(HE$18-HD$18)),0)</f>
        <v>0</v>
      </c>
      <c r="HF63" s="1">
        <f>+IF($E63=HF$22,VLOOKUP($C63,Input!$A$8:$GZ$39,MATCH(HF$21,Input!$A$6:$GZ$6,0),FALSE),0)*IF(HF$19&gt;=MAX($GP$19:HE$19),MIN((HF$19-MAX($GP$19:HE$19)),(HF$19-HE$19)),0)+IF($E63=HF$22,VLOOKUP($C63,Input!$A$8:$GZ$39,MATCH(HF$21,Input!$A$6:$GZ$6,0),FALSE),0)*IF(HF$18&gt;=MAX($GP$18:HE$18),MIN((HF$18-MAX($GP$18:HE$18)),(HF$18-HE$18)),0)</f>
        <v>0</v>
      </c>
      <c r="HG63" s="1">
        <f>+IF($E63=HG$22,VLOOKUP($C63,Input!$A$8:$GZ$39,MATCH(HG$21,Input!$A$6:$GZ$6,0),FALSE),0)*IF(HG$19&gt;=MAX($GP$19:HF$19),MIN((HG$19-MAX($GP$19:HF$19)),(HG$19-HF$19)),0)+IF($E63=HG$22,VLOOKUP($C63,Input!$A$8:$GZ$39,MATCH(HG$21,Input!$A$6:$GZ$6,0),FALSE),0)*IF(HG$18&gt;=MAX($GP$18:HF$18),MIN((HG$18-MAX($GP$18:HF$18)),(HG$18-HF$18)),0)</f>
        <v>0</v>
      </c>
      <c r="HH63" s="1">
        <f>+IF($E63=HH$22,VLOOKUP($C63,Input!$A$8:$GZ$39,MATCH(HH$21,Input!$A$6:$GZ$6,0),FALSE),0)*IF(HH$19&gt;=MAX($GP$19:HG$19),MIN((HH$19-MAX($GP$19:HG$19)),(HH$19-HG$19)),0)+IF($E63=HH$22,VLOOKUP($C63,Input!$A$8:$GZ$39,MATCH(HH$21,Input!$A$6:$GZ$6,0),FALSE),0)*IF(HH$18&gt;=MAX($GP$18:HG$18),MIN((HH$18-MAX($GP$18:HG$18)),(HH$18-HG$18)),0)</f>
        <v>0</v>
      </c>
      <c r="HI63" s="1">
        <f>+IF($E63=HI$22,VLOOKUP($C63,Input!$A$8:$GZ$39,MATCH(HI$21,Input!$A$6:$GZ$6,0),FALSE),0)*IF(HI$19&gt;=MAX($GP$19:HH$19),MIN((HI$19-MAX($GP$19:HH$19)),(HI$19-HH$19)),0)+IF($E63=HI$22,VLOOKUP($C63,Input!$A$8:$GZ$39,MATCH(HI$21,Input!$A$6:$GZ$6,0),FALSE),0)*IF(HI$18&gt;=MAX($GP$18:HH$18),MIN((HI$18-MAX($GP$18:HH$18)),(HI$18-HH$18)),0)</f>
        <v>0</v>
      </c>
      <c r="HJ63" s="1">
        <f>+IF($E63=HJ$22,VLOOKUP($C63,Input!$A$8:$GZ$39,MATCH(HJ$21,Input!$A$6:$GZ$6,0),FALSE),0)*IF(HJ$19&gt;=MAX($GP$19:HI$19),MIN((HJ$19-MAX($GP$19:HI$19)),(HJ$19-HI$19)),0)+IF($E63=HJ$22,VLOOKUP($C63,Input!$A$8:$GZ$39,MATCH(HJ$21,Input!$A$6:$GZ$6,0),FALSE),0)*IF(HJ$18&gt;=MAX($GP$18:HI$18),MIN((HJ$18-MAX($GP$18:HI$18)),(HJ$18-HI$18)),0)</f>
        <v>0</v>
      </c>
      <c r="HK63" s="1">
        <f>+IF($E63=HK$22,VLOOKUP($C63,Input!$A$8:$GZ$39,MATCH(HK$21,Input!$A$6:$GZ$6,0),FALSE),0)*IF(HK$19&gt;=MAX($GP$19:HJ$19),MIN((HK$19-MAX($GP$19:HJ$19)),(HK$19-HJ$19)),0)+IF($E63=HK$22,VLOOKUP($C63,Input!$A$8:$GZ$39,MATCH(HK$21,Input!$A$6:$GZ$6,0),FALSE),0)*IF(HK$18&gt;=MAX($GP$18:HJ$18),MIN((HK$18-MAX($GP$18:HJ$18)),(HK$18-HJ$18)),0)</f>
        <v>0</v>
      </c>
      <c r="HL63" s="1">
        <f>+IF($E63=HL$22,VLOOKUP($C63,Input!$A$8:$GZ$39,MATCH(HL$21,Input!$A$6:$GZ$6,0),FALSE),0)*IF(HL$19&gt;=MAX($GP$19:HK$19),MIN((HL$19-MAX($GP$19:HK$19)),(HL$19-HK$19)),0)+IF($E63=HL$22,VLOOKUP($C63,Input!$A$8:$GZ$39,MATCH(HL$21,Input!$A$6:$GZ$6,0),FALSE),0)*IF(HL$18&gt;=MAX($GP$18:HK$18),MIN((HL$18-MAX($GP$18:HK$18)),(HL$18-HK$18)),0)</f>
        <v>0</v>
      </c>
      <c r="HM63" s="1">
        <f>+IF($E63=HM$22,VLOOKUP($C63,Input!$A$8:$GZ$39,MATCH(HM$21,Input!$A$6:$GZ$6,0),FALSE),0)*IF(HM$19&gt;=MAX($GP$19:HL$19),MIN((HM$19-MAX($GP$19:HL$19)),(HM$19-HL$19)),0)+IF($E63=HM$22,VLOOKUP($C63,Input!$A$8:$GZ$39,MATCH(HM$21,Input!$A$6:$GZ$6,0),FALSE),0)*IF(HM$18&gt;=MAX($GP$18:HL$18),MIN((HM$18-MAX($GP$18:HL$18)),(HM$18-HL$18)),0)</f>
        <v>0</v>
      </c>
      <c r="HN63" s="1">
        <f>+IF($E63=HN$22,VLOOKUP($C63,Input!$A$8:$GZ$39,MATCH(HN$21,Input!$A$6:$GZ$6,0),FALSE),0)*IF(HN$19&gt;=MAX($GP$19:HM$19),MIN((HN$19-MAX($GP$19:HM$19)),(HN$19-HM$19)),0)+IF($E63=HN$22,VLOOKUP($C63,Input!$A$8:$GZ$39,MATCH(HN$21,Input!$A$6:$GZ$6,0),FALSE),0)*IF(HN$18&gt;=MAX($GP$18:HM$18),MIN((HN$18-MAX($GP$18:HM$18)),(HN$18-HM$18)),0)</f>
        <v>0</v>
      </c>
      <c r="HO63" s="1">
        <f>+IF($E63=HO$22,VLOOKUP($C63,Input!$A$8:$GZ$39,MATCH(HO$21,Input!$A$6:$GZ$6,0),FALSE),0)*IF(HO$19&gt;=MAX($GP$19:HN$19),MIN((HO$19-MAX($GP$19:HN$19)),(HO$19-HN$19)),0)+IF($E63=HO$22,VLOOKUP($C63,Input!$A$8:$GZ$39,MATCH(HO$21,Input!$A$6:$GZ$6,0),FALSE),0)*IF(HO$18&gt;=MAX($GP$18:HN$18),MIN((HO$18-MAX($GP$18:HN$18)),(HO$18-HN$18)),0)</f>
        <v>0</v>
      </c>
      <c r="HP63" s="1">
        <f>+IF($E63=HP$22,VLOOKUP($C63,Input!$A$8:$GZ$39,MATCH(HP$21,Input!$A$6:$GZ$6,0),FALSE),0)*IF(HP$19&gt;=MAX($GP$19:HO$19),MIN((HP$19-MAX($GP$19:HO$19)),(HP$19-HO$19)),0)+IF($E63=HP$22,VLOOKUP($C63,Input!$A$8:$GZ$39,MATCH(HP$21,Input!$A$6:$GZ$6,0),FALSE),0)*IF(HP$18&gt;=MAX($GP$18:HO$18),MIN((HP$18-MAX($GP$18:HO$18)),(HP$18-HO$18)),0)</f>
        <v>0</v>
      </c>
      <c r="HQ63" s="1">
        <f>+IF($E63=HQ$22,VLOOKUP($C63,Input!$A$8:$GZ$39,MATCH(HQ$21,Input!$A$6:$GZ$6,0),FALSE),0)*IF(HQ$19&gt;=MAX($GP$19:HP$19),MIN((HQ$19-MAX($GP$19:HP$19)),(HQ$19-HP$19)),0)+IF($E63=HQ$22,VLOOKUP($C63,Input!$A$8:$GZ$39,MATCH(HQ$21,Input!$A$6:$GZ$6,0),FALSE),0)*IF(HQ$18&gt;=MAX($GP$18:HP$18),MIN((HQ$18-MAX($GP$18:HP$18)),(HQ$18-HP$18)),0)</f>
        <v>0</v>
      </c>
      <c r="HR63" s="1">
        <f>+IF($E63=HR$22,VLOOKUP($C63,Input!$A$8:$GZ$39,MATCH(HR$21,Input!$A$6:$GZ$6,0),FALSE),0)*IF(HR$19&gt;=MAX($GP$19:HQ$19),MIN((HR$19-MAX($GP$19:HQ$19)),(HR$19-HQ$19)),0)+IF($E63=HR$22,VLOOKUP($C63,Input!$A$8:$GZ$39,MATCH(HR$21,Input!$A$6:$GZ$6,0),FALSE),0)*IF(HR$18&gt;=MAX($GP$18:HQ$18),MIN((HR$18-MAX($GP$18:HQ$18)),(HR$18-HQ$18)),0)</f>
        <v>0</v>
      </c>
      <c r="HS63" s="1">
        <f>+IF($E63=HS$22,VLOOKUP($C63,Input!$A$8:$GZ$39,MATCH(HS$21,Input!$A$6:$GZ$6,0),FALSE),0)*IF(HS$19&gt;=MAX($GP$19:HR$19),MIN((HS$19-MAX($GP$19:HR$19)),(HS$19-HR$19)),0)+IF($E63=HS$22,VLOOKUP($C63,Input!$A$8:$GZ$39,MATCH(HS$21,Input!$A$6:$GZ$6,0),FALSE),0)*IF(HS$18&gt;=MAX($GP$18:HR$18),MIN((HS$18-MAX($GP$18:HR$18)),(HS$18-HR$18)),0)</f>
        <v>0</v>
      </c>
      <c r="HT63" s="1">
        <f>+IF($E63=HT$22,VLOOKUP($C63,Input!$A$8:$GZ$39,MATCH(HT$21,Input!$A$6:$GZ$6,0),FALSE),0)*IF(HT$19&gt;=MAX($GP$19:HS$19),MIN((HT$19-MAX($GP$19:HS$19)),(HT$19-HS$19)),0)+IF($E63=HT$22,VLOOKUP($C63,Input!$A$8:$GZ$39,MATCH(HT$21,Input!$A$6:$GZ$6,0),FALSE),0)*IF(HT$18&gt;=MAX($GP$18:HS$18),MIN((HT$18-MAX($GP$18:HS$18)),(HT$18-HS$18)),0)</f>
        <v>0</v>
      </c>
      <c r="HU63" s="1">
        <f>+IF($E63=HU$22,VLOOKUP($C63,Input!$A$8:$GZ$39,MATCH(HU$21,Input!$A$6:$GZ$6,0),FALSE),0)*IF(HU$19&gt;=MAX($GP$19:HT$19),MIN((HU$19-MAX($GP$19:HT$19)),(HU$19-HT$19)),0)+IF($E63=HU$22,VLOOKUP($C63,Input!$A$8:$GZ$39,MATCH(HU$21,Input!$A$6:$GZ$6,0),FALSE),0)*IF(HU$18&gt;=MAX($GP$18:HT$18),MIN((HU$18-MAX($GP$18:HT$18)),(HU$18-HT$18)),0)</f>
        <v>0</v>
      </c>
      <c r="HV63" s="1">
        <f>+IF($E63=HV$22,VLOOKUP($C63,Input!$A$8:$GZ$39,MATCH(HV$21,Input!$A$6:$GZ$6,0),FALSE),0)*IF(HV$19&gt;=MAX($GP$19:HU$19),MIN((HV$19-MAX($GP$19:HU$19)),(HV$19-HU$19)),0)+IF($E63=HV$22,VLOOKUP($C63,Input!$A$8:$GZ$39,MATCH(HV$21,Input!$A$6:$GZ$6,0),FALSE),0)*IF(HV$18&gt;=MAX($GP$18:HU$18),MIN((HV$18-MAX($GP$18:HU$18)),(HV$18-HU$18)),0)</f>
        <v>0</v>
      </c>
      <c r="HW63" s="1">
        <f>+IF($E63=HW$22,VLOOKUP($C63,Input!$A$8:$GZ$39,MATCH(HW$21,Input!$A$6:$GZ$6,0),FALSE),0)*IF(HW$19&gt;=MAX($GP$19:HV$19),MIN((HW$19-MAX($GP$19:HV$19)),(HW$19-HV$19)),0)+IF($E63=HW$22,VLOOKUP($C63,Input!$A$8:$GZ$39,MATCH(HW$21,Input!$A$6:$GZ$6,0),FALSE),0)*IF(HW$18&gt;=MAX($GP$18:HV$18),MIN((HW$18-MAX($GP$18:HV$18)),(HW$18-HV$18)),0)</f>
        <v>0</v>
      </c>
      <c r="HX63" s="1">
        <f>+IF($E63=HX$22,VLOOKUP($C63,Input!$A$8:$GZ$39,MATCH(HX$21,Input!$A$6:$GZ$6,0),FALSE),0)*IF(HX$19&gt;=MAX($GP$19:HW$19),MIN((HX$19-MAX($GP$19:HW$19)),(HX$19-HW$19)),0)+IF($E63=HX$22,VLOOKUP($C63,Input!$A$8:$GZ$39,MATCH(HX$21,Input!$A$6:$GZ$6,0),FALSE),0)*IF(HX$18&gt;=MAX($GP$18:HW$18),MIN((HX$18-MAX($GP$18:HW$18)),(HX$18-HW$18)),0)</f>
        <v>0</v>
      </c>
      <c r="HY63" s="1">
        <f>+IF($E63=HY$22,VLOOKUP($C63,Input!$A$8:$GZ$39,MATCH(HY$21,Input!$A$6:$GZ$6,0),FALSE),0)*IF(HY$19&gt;=MAX($GP$19:HX$19),MIN((HY$19-MAX($GP$19:HX$19)),(HY$19-HX$19)),0)+IF($E63=HY$22,VLOOKUP($C63,Input!$A$8:$GZ$39,MATCH(HY$21,Input!$A$6:$GZ$6,0),FALSE),0)*IF(HY$18&gt;=MAX($GP$18:HX$18),MIN((HY$18-MAX($GP$18:HX$18)),(HY$18-HX$18)),0)</f>
        <v>0</v>
      </c>
      <c r="HZ63" s="42"/>
      <c r="IA63" t="str">
        <f>VLOOKUP($C63,Input!$A$8:$IA$39,MATCH(IA$21,Input!$A$6:$IA$6,0),FALSE)</f>
        <v>NA</v>
      </c>
      <c r="IB63" s="132">
        <f>IF((VLOOKUP($C63,Input!$A$8:$IA$39,MATCH(IB$21,Input!$A$6:$IA$6,0),FALSE))="Y",$D63/VLOOKUP($C63,Input!$A$8:$IA$39,MATCH(IC$21,Input!$A$6:$IA$6,0),FALSE),0)</f>
        <v>0</v>
      </c>
      <c r="IC63" s="132">
        <f>IF((VLOOKUP($C63,Input!$A$8:$IA$39,MATCH(IB$21,Input!$A$6:$IA$6,0),FALSE))="Y",0,IF((VLOOKUP($C63,Input!$A$8:$IA$39,MATCH(IC$21,Input!$A$6:$IA$6,0),FALSE))&gt;0,$D63/VLOOKUP($C63,Input!$A$8:$IA$39,MATCH(IC$21,Input!$A$6:$IA$6,0),FALSE),0))</f>
        <v>0</v>
      </c>
      <c r="ID63" s="1">
        <f>+IF($E63=ID$22,VLOOKUP($C63,Input!$A$8:$IA$39,MATCH(ID$21,Input!$A$6:$IA$6,0),FALSE),0)*IF(ID$19&gt;=MAX($IC$19:IC$19),MIN((ID$19-MAX($IC$19:IC$19)),(ID$19-IC$19)),0)+IF($E63=ID$22,VLOOKUP($C63,Input!$A$8:$IA$39,MATCH(ID$21,Input!$A$6:$IA$6,0),FALSE),0)*IF(ID$18&gt;=MAX($IC$18:IC$18),MIN((ID$18-MAX($IC$18:IC$18)),(ID$18-IC$18)),0)</f>
        <v>0</v>
      </c>
      <c r="IE63" s="1">
        <f>+IF($E63=IE$22,VLOOKUP($C63,Input!$A$8:$IA$39,MATCH(IE$21,Input!$A$6:$IA$6,0),FALSE),0)*IF(IE$19&gt;=MAX($IC$19:ID$19),MIN((IE$19-MAX($IC$19:ID$19)),(IE$19-ID$19)),0)+IF($E63=IE$22,VLOOKUP($C63,Input!$A$8:$IA$39,MATCH(IE$21,Input!$A$6:$IA$6,0),FALSE),0)*IF(IE$18&gt;=MAX($IC$18:ID$18),MIN((IE$18-MAX($IC$18:ID$18)),(IE$18-ID$18)),0)</f>
        <v>0</v>
      </c>
      <c r="IF63" s="1">
        <f>+IF($E63=IF$22,VLOOKUP($C63,Input!$A$8:$IA$39,MATCH(IF$21,Input!$A$6:$IA$6,0),FALSE),0)*IF(IF$19&gt;=MAX($IC$19:IE$19),MIN((IF$19-MAX($IC$19:IE$19)),(IF$19-IE$19)),0)+IF($E63=IF$22,VLOOKUP($C63,Input!$A$8:$IA$39,MATCH(IF$21,Input!$A$6:$IA$6,0),FALSE),0)*IF(IF$18&gt;=MAX($IC$18:IE$18),MIN((IF$18-MAX($IC$18:IE$18)),(IF$18-IE$18)),0)</f>
        <v>0</v>
      </c>
      <c r="IG63" s="1">
        <f>+IF($E63=IG$22,VLOOKUP($C63,Input!$A$8:$IA$39,MATCH(IG$21,Input!$A$6:$IA$6,0),FALSE),0)*IF(IG$19&gt;=MAX($IC$19:IF$19),MIN((IG$19-MAX($IC$19:IF$19)),(IG$19-IF$19)),0)+IF($E63=IG$22,VLOOKUP($C63,Input!$A$8:$IA$39,MATCH(IG$21,Input!$A$6:$IA$6,0),FALSE),0)*IF(IG$18&gt;=MAX($IC$18:IF$18),MIN((IG$18-MAX($IC$18:IF$18)),(IG$18-IF$18)),0)</f>
        <v>0</v>
      </c>
      <c r="IH63" s="1">
        <f>+IF($E63=IH$22,VLOOKUP($C63,Input!$A$8:$IA$39,MATCH(IH$21,Input!$A$6:$IA$6,0),FALSE),0)*IF(IH$19&gt;=MAX($IC$19:IG$19),MIN((IH$19-MAX($IC$19:IG$19)),(IH$19-IG$19)),0)+IF($E63=IH$22,VLOOKUP($C63,Input!$A$8:$IA$39,MATCH(IH$21,Input!$A$6:$IA$6,0),FALSE),0)*IF(IH$18&gt;=MAX($IC$18:IG$18),MIN((IH$18-MAX($IC$18:IG$18)),(IH$18-IG$18)),0)</f>
        <v>0</v>
      </c>
      <c r="II63" s="1">
        <f>+IF($E63=II$22,VLOOKUP($C63,Input!$A$8:$IA$39,MATCH(II$21,Input!$A$6:$IA$6,0),FALSE),0)*IF(II$19&gt;=MAX($IC$19:IH$19),MIN((II$19-MAX($IC$19:IH$19)),(II$19-IH$19)),0)+IF($E63=II$22,VLOOKUP($C63,Input!$A$8:$IA$39,MATCH(II$21,Input!$A$6:$IA$6,0),FALSE),0)*IF(II$18&gt;=MAX($IC$18:IH$18),MIN((II$18-MAX($IC$18:IH$18)),(II$18-IH$18)),0)</f>
        <v>0</v>
      </c>
      <c r="IJ63" s="1">
        <f>+IF($E63=IJ$22,VLOOKUP($C63,Input!$A$8:$IA$39,MATCH(IJ$21,Input!$A$6:$IA$6,0),FALSE),0)*IF(IJ$19&gt;=MAX($IC$19:II$19),MIN((IJ$19-MAX($IC$19:II$19)),(IJ$19-II$19)),0)+IF($E63=IJ$22,VLOOKUP($C63,Input!$A$8:$IA$39,MATCH(IJ$21,Input!$A$6:$IA$6,0),FALSE),0)*IF(IJ$18&gt;=MAX($IC$18:II$18),MIN((IJ$18-MAX($IC$18:II$18)),(IJ$18-II$18)),0)</f>
        <v>0</v>
      </c>
      <c r="IK63" s="1">
        <f>+IF($E63=IK$22,VLOOKUP($C63,Input!$A$8:$IA$39,MATCH(IK$21,Input!$A$6:$IA$6,0),FALSE),0)*IF(IK$19&gt;=MAX($IC$19:IJ$19),MIN((IK$19-MAX($IC$19:IJ$19)),(IK$19-IJ$19)),0)+IF($E63=IK$22,VLOOKUP($C63,Input!$A$8:$IA$39,MATCH(IK$21,Input!$A$6:$IA$6,0),FALSE),0)*IF(IK$18&gt;=MAX($IC$18:IJ$18),MIN((IK$18-MAX($IC$18:IJ$18)),(IK$18-IJ$18)),0)</f>
        <v>0</v>
      </c>
      <c r="IL63" s="1">
        <f>+IF($E63=IL$22,VLOOKUP($C63,Input!$A$8:$IA$39,MATCH(IL$21,Input!$A$6:$IA$6,0),FALSE),0)*IF(IL$19&gt;=MAX($IC$19:IK$19),MIN((IL$19-MAX($IC$19:IK$19)),(IL$19-IK$19)),0)+IF($E63=IL$22,VLOOKUP($C63,Input!$A$8:$IA$39,MATCH(IL$21,Input!$A$6:$IA$6,0),FALSE),0)*IF(IL$18&gt;=MAX($IC$18:IK$18),MIN((IL$18-MAX($IC$18:IK$18)),(IL$18-IK$18)),0)</f>
        <v>0</v>
      </c>
      <c r="IM63" s="1">
        <f>+IF($E63=IM$22,VLOOKUP($C63,Input!$A$8:$IA$39,MATCH(IM$21,Input!$A$6:$IA$6,0),FALSE),0)*IF(IM$19&gt;=MAX($IC$19:IL$19),MIN((IM$19-MAX($IC$19:IL$19)),(IM$19-IL$19)),0)+IF($E63=IM$22,VLOOKUP($C63,Input!$A$8:$IA$39,MATCH(IM$21,Input!$A$6:$IA$6,0),FALSE),0)*IF(IM$18&gt;=MAX($IC$18:IL$18),MIN((IM$18-MAX($IC$18:IL$18)),(IM$18-IL$18)),0)</f>
        <v>0</v>
      </c>
      <c r="IN63" s="1">
        <f>+IF($E63=IN$22,VLOOKUP($C63,Input!$A$8:$IA$39,MATCH(IN$21,Input!$A$6:$IA$6,0),FALSE),0)*IF(IN$19&gt;=MAX($IC$19:IM$19),MIN((IN$19-MAX($IC$19:IM$19)),(IN$19-IM$19)),0)+IF($E63=IN$22,VLOOKUP($C63,Input!$A$8:$IA$39,MATCH(IN$21,Input!$A$6:$IA$6,0),FALSE),0)*IF(IN$18&gt;=MAX($IC$18:IM$18),MIN((IN$18-MAX($IC$18:IM$18)),(IN$18-IM$18)),0)</f>
        <v>0</v>
      </c>
      <c r="IO63" s="1">
        <f>+IF($E63=IO$22,VLOOKUP($C63,Input!$A$8:$IA$39,MATCH(IO$21,Input!$A$6:$IA$6,0),FALSE),0)*IF(IO$19&gt;=MAX($IC$19:IN$19),MIN((IO$19-MAX($IC$19:IN$19)),(IO$19-IN$19)),0)+IF($E63=IO$22,VLOOKUP($C63,Input!$A$8:$IA$39,MATCH(IO$21,Input!$A$6:$IA$6,0),FALSE),0)*IF(IO$18&gt;=MAX($IC$18:IN$18),MIN((IO$18-MAX($IC$18:IN$18)),(IO$18-IN$18)),0)</f>
        <v>0</v>
      </c>
      <c r="IP63" s="1">
        <f>+IF($E63=IP$22,VLOOKUP($C63,Input!$A$8:$IA$39,MATCH(IP$21,Input!$A$6:$IA$6,0),FALSE),0)*IF(IP$19&gt;=MAX($IC$19:IO$19),MIN((IP$19-MAX($IC$19:IO$19)),(IP$19-IO$19)),0)+IF($E63=IP$22,VLOOKUP($C63,Input!$A$8:$IA$39,MATCH(IP$21,Input!$A$6:$IA$6,0),FALSE),0)*IF(IP$18&gt;=MAX($IC$18:IO$18),MIN((IP$18-MAX($IC$18:IO$18)),(IP$18-IO$18)),0)</f>
        <v>0</v>
      </c>
      <c r="IQ63" s="1">
        <f>+IF($E63=IQ$22,VLOOKUP($C63,Input!$A$8:$IA$39,MATCH(IQ$21,Input!$A$6:$IA$6,0),FALSE),0)*IF(IQ$19&gt;=MAX($IC$19:IP$19),MIN((IQ$19-MAX($IC$19:IP$19)),(IQ$19-IP$19)),0)+IF($E63=IQ$22,VLOOKUP($C63,Input!$A$8:$IA$39,MATCH(IQ$21,Input!$A$6:$IA$6,0),FALSE),0)*IF(IQ$18&gt;=MAX($IC$18:IP$18),MIN((IQ$18-MAX($IC$18:IP$18)),(IQ$18-IP$18)),0)</f>
        <v>0</v>
      </c>
      <c r="IR63" s="1">
        <f>+IF($E63=IR$22,VLOOKUP($C63,Input!$A$8:$IA$39,MATCH(IR$21,Input!$A$6:$IA$6,0),FALSE),0)*IF(IR$19&gt;=MAX($IC$19:IQ$19),MIN((IR$19-MAX($IC$19:IQ$19)),(IR$19-IQ$19)),0)+IF($E63=IR$22,VLOOKUP($C63,Input!$A$8:$IA$39,MATCH(IR$21,Input!$A$6:$IA$6,0),FALSE),0)*IF(IR$18&gt;=MAX($IC$18:IQ$18),MIN((IR$18-MAX($IC$18:IQ$18)),(IR$18-IQ$18)),0)</f>
        <v>0</v>
      </c>
      <c r="IS63" s="1">
        <f>+IF($E63=IS$22,VLOOKUP($C63,Input!$A$8:$IA$39,MATCH(IS$21,Input!$A$6:$IA$6,0),FALSE),0)*IF(IS$19&gt;=MAX($IC$19:IR$19),MIN((IS$19-MAX($IC$19:IR$19)),(IS$19-IR$19)),0)+IF($E63=IS$22,VLOOKUP($C63,Input!$A$8:$IA$39,MATCH(IS$21,Input!$A$6:$IA$6,0),FALSE),0)*IF(IS$18&gt;=MAX($IC$18:IR$18),MIN((IS$18-MAX($IC$18:IR$18)),(IS$18-IR$18)),0)</f>
        <v>0</v>
      </c>
      <c r="IT63" s="1">
        <f>+IF($E63=IT$22,VLOOKUP($C63,Input!$A$8:$IA$39,MATCH(IT$21,Input!$A$6:$IA$6,0),FALSE),0)*IF(IT$19&gt;=MAX($IC$19:IS$19),MIN((IT$19-MAX($IC$19:IS$19)),(IT$19-IS$19)),0)+IF($E63=IT$22,VLOOKUP($C63,Input!$A$8:$IA$39,MATCH(IT$21,Input!$A$6:$IA$6,0),FALSE),0)*IF(IT$18&gt;=MAX($IC$18:IS$18),MIN((IT$18-MAX($IC$18:IS$18)),(IT$18-IS$18)),0)</f>
        <v>0</v>
      </c>
      <c r="IU63" s="1">
        <f>+IF($E63=IU$22,VLOOKUP($C63,Input!$A$8:$IA$39,MATCH(IU$21,Input!$A$6:$IA$6,0),FALSE),0)*IF(IU$19&gt;=MAX($IC$19:IT$19),MIN((IU$19-MAX($IC$19:IT$19)),(IU$19-IT$19)),0)+IF($E63=IU$22,VLOOKUP($C63,Input!$A$8:$IA$39,MATCH(IU$21,Input!$A$6:$IA$6,0),FALSE),0)*IF(IU$18&gt;=MAX($IC$18:IT$18),MIN((IU$18-MAX($IC$18:IT$18)),(IU$18-IT$18)),0)</f>
        <v>0</v>
      </c>
      <c r="IV63" s="1">
        <f>+IF($E63=IV$22,VLOOKUP($C63,Input!$A$8:$IA$39,MATCH(IV$21,Input!$A$6:$IA$6,0),FALSE),0)*IF(IV$19&gt;=MAX($IC$19:IU$19),MIN((IV$19-MAX($IC$19:IU$19)),(IV$19-IU$19)),0)+IF($E63=IV$22,VLOOKUP($C63,Input!$A$8:$IA$39,MATCH(IV$21,Input!$A$6:$IA$6,0),FALSE),0)*IF(IV$18&gt;=MAX($IC$18:IU$18),MIN((IV$18-MAX($IC$18:IU$18)),(IV$18-IU$18)),0)</f>
        <v>0</v>
      </c>
      <c r="IW63" s="1">
        <f>+IF($E63=IW$22,VLOOKUP($C63,Input!$A$8:$IA$39,MATCH(IW$21,Input!$A$6:$IA$6,0),FALSE),0)*IF(IW$19&gt;=MAX($IC$19:IV$19),MIN((IW$19-MAX($IC$19:IV$19)),(IW$19-IV$19)),0)+IF($E63=IW$22,VLOOKUP($C63,Input!$A$8:$IA$39,MATCH(IW$21,Input!$A$6:$IA$6,0),FALSE),0)*IF(IW$18&gt;=MAX($IC$18:IV$18),MIN((IW$18-MAX($IC$18:IV$18)),(IW$18-IV$18)),0)</f>
        <v>0</v>
      </c>
      <c r="IX63" s="1">
        <f>+IF($E63=IX$22,VLOOKUP($C63,Input!$A$8:$IA$39,MATCH(IX$21,Input!$A$6:$IA$6,0),FALSE),0)*IF(IX$19&gt;=MAX($IC$19:IW$19),MIN((IX$19-MAX($IC$19:IW$19)),(IX$19-IW$19)),0)+IF($E63=IX$22,VLOOKUP($C63,Input!$A$8:$IA$39,MATCH(IX$21,Input!$A$6:$IA$6,0),FALSE),0)*IF(IX$18&gt;=MAX($IC$18:IW$18),MIN((IX$18-MAX($IC$18:IW$18)),(IX$18-IW$18)),0)</f>
        <v>0</v>
      </c>
      <c r="IY63" s="1">
        <f>+IF($E63=IY$22,VLOOKUP($C63,Input!$A$8:$IA$39,MATCH(IY$21,Input!$A$6:$IA$6,0),FALSE),0)*IF(IY$19&gt;=MAX($IC$19:IX$19),MIN((IY$19-MAX($IC$19:IX$19)),(IY$19-IX$19)),0)+IF($E63=IY$22,VLOOKUP($C63,Input!$A$8:$IA$39,MATCH(IY$21,Input!$A$6:$IA$6,0),FALSE),0)*IF(IY$18&gt;=MAX($IC$18:IX$18),MIN((IY$18-MAX($IC$18:IX$18)),(IY$18-IX$18)),0)</f>
        <v>0</v>
      </c>
      <c r="IZ63" s="1">
        <f>+IF($E63=IZ$22,VLOOKUP($C63,Input!$A$8:$IA$39,MATCH(IZ$21,Input!$A$6:$IA$6,0),FALSE),0)*IF(IZ$19&gt;=MAX($IC$19:IY$19),MIN((IZ$19-MAX($IC$19:IY$19)),(IZ$19-IY$19)),0)+IF($E63=IZ$22,VLOOKUP($C63,Input!$A$8:$IA$39,MATCH(IZ$21,Input!$A$6:$IA$6,0),FALSE),0)*IF(IZ$18&gt;=MAX($IC$18:IY$18),MIN((IZ$18-MAX($IC$18:IY$18)),(IZ$18-IY$18)),0)</f>
        <v>0</v>
      </c>
      <c r="JA63" s="1">
        <f>+IF($E63=JA$22,VLOOKUP($C63,Input!$A$8:$IA$39,MATCH(JA$21,Input!$A$6:$IA$6,0),FALSE),0)*IF(JA$19&gt;=MAX($IC$19:IZ$19),MIN((JA$19-MAX($IC$19:IZ$19)),(JA$19-IZ$19)),0)+IF($E63=JA$22,VLOOKUP($C63,Input!$A$8:$IA$39,MATCH(JA$21,Input!$A$6:$IA$6,0),FALSE),0)*IF(JA$18&gt;=MAX($IC$18:IZ$18),MIN((JA$18-MAX($IC$18:IZ$18)),(JA$18-IZ$18)),0)</f>
        <v>0</v>
      </c>
      <c r="JB63" s="1">
        <f>+IF($E63=JB$22,VLOOKUP($C63,Input!$A$8:$IA$39,MATCH(JB$21,Input!$A$6:$IA$6,0),FALSE),0)*IF(JB$19&gt;=MAX($IC$19:JA$19),MIN((JB$19-MAX($IC$19:JA$19)),(JB$19-JA$19)),0)+IF($E63=JB$22,VLOOKUP($C63,Input!$A$8:$IA$39,MATCH(JB$21,Input!$A$6:$IA$6,0),FALSE),0)*IF(JB$18&gt;=MAX($IC$18:JA$18),MIN((JB$18-MAX($IC$18:JA$18)),(JB$18-JA$18)),0)</f>
        <v>0</v>
      </c>
      <c r="JC63" s="1">
        <f>+IF($E63=JC$22,VLOOKUP($C63,Input!$A$8:$IA$39,MATCH(JC$21,Input!$A$6:$IA$6,0),FALSE),0)*IF(JC$19&gt;=MAX($IC$19:JB$19),MIN((JC$19-MAX($IC$19:JB$19)),(JC$19-JB$19)),0)+IF($E63=JC$22,VLOOKUP($C63,Input!$A$8:$IA$39,MATCH(JC$21,Input!$A$6:$IA$6,0),FALSE),0)*IF(JC$18&gt;=MAX($IC$18:JB$18),MIN((JC$18-MAX($IC$18:JB$18)),(JC$18-JB$18)),0)</f>
        <v>0</v>
      </c>
      <c r="JD63" s="1">
        <f>+IF($E63=JD$22,VLOOKUP($C63,Input!$A$8:$IA$39,MATCH(JD$21,Input!$A$6:$IA$6,0),FALSE),0)*IF(JD$19&gt;=MAX($IC$19:JC$19),MIN((JD$19-MAX($IC$19:JC$19)),(JD$19-JC$19)),0)+IF($E63=JD$22,VLOOKUP($C63,Input!$A$8:$IA$39,MATCH(JD$21,Input!$A$6:$IA$6,0),FALSE),0)*IF(JD$18&gt;=MAX($IC$18:JC$18),MIN((JD$18-MAX($IC$18:JC$18)),(JD$18-JC$18)),0)</f>
        <v>0</v>
      </c>
      <c r="JE63" s="1">
        <f>+IF($E63=JE$22,VLOOKUP($C63,Input!$A$8:$IA$39,MATCH(JE$21,Input!$A$6:$IA$6,0),FALSE),0)*IF(JE$19&gt;=MAX($IC$19:JD$19),MIN((JE$19-MAX($IC$19:JD$19)),(JE$19-JD$19)),0)+IF($E63=JE$22,VLOOKUP($C63,Input!$A$8:$IA$39,MATCH(JE$21,Input!$A$6:$IA$6,0),FALSE),0)*IF(JE$18&gt;=MAX($IC$18:JD$18),MIN((JE$18-MAX($IC$18:JD$18)),(JE$18-JD$18)),0)</f>
        <v>0</v>
      </c>
      <c r="JF63" s="1">
        <f>+IF($E63=JF$22,VLOOKUP($C63,Input!$A$8:$IA$39,MATCH(JF$21,Input!$A$6:$IA$6,0),FALSE),0)*IF(JF$19&gt;=MAX($IC$19:JE$19),MIN((JF$19-MAX($IC$19:JE$19)),(JF$19-JE$19)),0)+IF($E63=JF$22,VLOOKUP($C63,Input!$A$8:$IA$39,MATCH(JF$21,Input!$A$6:$IA$6,0),FALSE),0)*IF(JF$18&gt;=MAX($IC$18:JE$18),MIN((JF$18-MAX($IC$18:JE$18)),(JF$18-JE$18)),0)</f>
        <v>0</v>
      </c>
      <c r="JG63" s="1">
        <f>+IF($E63=JG$22,VLOOKUP($C63,Input!$A$8:$IA$39,MATCH(JG$21,Input!$A$6:$IA$6,0),FALSE),0)*IF(JG$19&gt;=MAX($IC$19:JF$19),MIN((JG$19-MAX($IC$19:JF$19)),(JG$19-JF$19)),0)+IF($E63=JG$22,VLOOKUP($C63,Input!$A$8:$IA$39,MATCH(JG$21,Input!$A$6:$IA$6,0),FALSE),0)*IF(JG$18&gt;=MAX($IC$18:JF$18),MIN((JG$18-MAX($IC$18:JF$18)),(JG$18-JF$18)),0)</f>
        <v>0</v>
      </c>
      <c r="JH63" s="1">
        <f>+IF($E63=JH$22,VLOOKUP($C63,Input!$A$8:$IA$39,MATCH(JH$21,Input!$A$6:$IA$6,0),FALSE),0)*IF(JH$19&gt;=MAX($IC$19:JG$19),MIN((JH$19-MAX($IC$19:JG$19)),(JH$19-JG$19)),0)+IF($E63=JH$22,VLOOKUP($C63,Input!$A$8:$IA$39,MATCH(JH$21,Input!$A$6:$IA$6,0),FALSE),0)*IF(JH$18&gt;=MAX($IC$18:JG$18),MIN((JH$18-MAX($IC$18:JG$18)),(JH$18-JG$18)),0)</f>
        <v>0</v>
      </c>
      <c r="JI63" s="1">
        <f>+IF($E63=JI$22,VLOOKUP($C63,Input!$A$8:$IA$39,MATCH(JI$21,Input!$A$6:$IA$6,0),FALSE),0)*IF(JI$19&gt;=MAX($IC$19:JH$19),MIN((JI$19-MAX($IC$19:JH$19)),(JI$19-JH$19)),0)+IF($E63=JI$22,VLOOKUP($C63,Input!$A$8:$IA$39,MATCH(JI$21,Input!$A$6:$IA$6,0),FALSE),0)*IF(JI$18&gt;=MAX($IC$18:JH$18),MIN((JI$18-MAX($IC$18:JH$18)),(JI$18-JH$18)),0)</f>
        <v>0</v>
      </c>
      <c r="JJ63" s="1">
        <f>+IF($E63=JJ$22,VLOOKUP($C63,Input!$A$8:$IA$39,MATCH(JJ$21,Input!$A$6:$IA$6,0),FALSE),0)*IF(JJ$19&gt;=MAX($IC$19:JI$19),MIN((JJ$19-MAX($IC$19:JI$19)),(JJ$19-JI$19)),0)+IF($E63=JJ$22,VLOOKUP($C63,Input!$A$8:$IA$39,MATCH(JJ$21,Input!$A$6:$IA$6,0),FALSE),0)*IF(JJ$18&gt;=MAX($IC$18:JI$18),MIN((JJ$18-MAX($IC$18:JI$18)),(JJ$18-JI$18)),0)</f>
        <v>0</v>
      </c>
      <c r="JK63" s="1">
        <f>+IF($E63=JK$22,VLOOKUP($C63,Input!$A$8:$IA$39,MATCH(JK$21,Input!$A$6:$IA$6,0),FALSE),0)*IF(JK$19&gt;=MAX($IC$19:JJ$19),MIN((JK$19-MAX($IC$19:JJ$19)),(JK$19-JJ$19)),0)+IF($E63=JK$22,VLOOKUP($C63,Input!$A$8:$IA$39,MATCH(JK$21,Input!$A$6:$IA$6,0),FALSE),0)*IF(JK$18&gt;=MAX($IC$18:JJ$18),MIN((JK$18-MAX($IC$18:JJ$18)),(JK$18-JJ$18)),0)</f>
        <v>0</v>
      </c>
      <c r="JL63" s="1">
        <f>+IF($E63=JL$22,VLOOKUP($C63,Input!$A$8:$IA$39,MATCH(JL$21,Input!$A$6:$IA$6,0),FALSE),0)*IF(JL$19&gt;=MAX($IC$19:JK$19),MIN((JL$19-MAX($IC$19:JK$19)),(JL$19-JK$19)),0)+IF($E63=JL$22,VLOOKUP($C63,Input!$A$8:$IA$39,MATCH(JL$21,Input!$A$6:$IA$6,0),FALSE),0)*IF(JL$18&gt;=MAX($IC$18:JK$18),MIN((JL$18-MAX($IC$18:JK$18)),(JL$18-JK$18)),0)</f>
        <v>0</v>
      </c>
      <c r="JN63" t="str">
        <f>+VLOOKUP($C63,Input!$A$8:$GZ$39,MATCH(JN$21,Input!$A$6:$GZ$6,0),FALSE)</f>
        <v>CNG Station Maint in fuel price</v>
      </c>
      <c r="JO63" s="1">
        <f>IF($E63+$I63+$D$7&lt;=JO$22,0,IF(JO$22-$D$7&gt;=$E63,VLOOKUP($C63,Input!$A$8:$GZ$39,MATCH(JO$21,Input!$A$6:$GZ$6,0),FALSE),0)*$F63/$G63)*$D63</f>
        <v>0</v>
      </c>
      <c r="JP63" s="1">
        <f>IF($E63+$I63+$D$7&lt;=JP$22,0,IF(JP$22-$D$7&gt;=$E63,VLOOKUP($C63,Input!$A$8:$GZ$39,MATCH(JP$21,Input!$A$6:$GZ$6,0),FALSE),0)*$F63/$G63)*$D63</f>
        <v>0</v>
      </c>
      <c r="JQ63" s="1">
        <f>IF($E63+$I63+$D$7&lt;=JQ$22,0,IF(JQ$22-$D$7&gt;=$E63,VLOOKUP($C63,Input!$A$8:$GZ$39,MATCH(JQ$21,Input!$A$6:$GZ$6,0),FALSE),0)*$F63/$G63)*$D63</f>
        <v>0</v>
      </c>
      <c r="JR63" s="1">
        <f>IF($E63+$I63+$D$7&lt;=JR$22,0,IF(JR$22-$D$7&gt;=$E63,VLOOKUP($C63,Input!$A$8:$GZ$39,MATCH(JR$21,Input!$A$6:$GZ$6,0),FALSE),0)*$F63/$G63)*$D63</f>
        <v>0</v>
      </c>
      <c r="JS63" s="1">
        <f>IF($E63+$I63+$D$7&lt;=JS$22,0,IF(JS$22-$D$7&gt;=$E63,VLOOKUP($C63,Input!$A$8:$GZ$39,MATCH(JS$21,Input!$A$6:$GZ$6,0),FALSE),0)*$F63/$G63)*$D63</f>
        <v>0</v>
      </c>
      <c r="JT63" s="1">
        <f>IF($E63+$I63+$D$7&lt;=JT$22,0,IF(JT$22-$D$7&gt;=$E63,VLOOKUP($C63,Input!$A$8:$GZ$39,MATCH(JT$21,Input!$A$6:$GZ$6,0),FALSE),0)*$F63/$G63)*$D63</f>
        <v>0</v>
      </c>
      <c r="JU63" s="1">
        <f>IF($E63+$I63+$D$7&lt;=JU$22,0,IF(JU$22-$D$7&gt;=$E63,VLOOKUP($C63,Input!$A$8:$GZ$39,MATCH(JU$21,Input!$A$6:$GZ$6,0),FALSE),0)*$F63/$G63)*$D63</f>
        <v>0</v>
      </c>
      <c r="JV63" s="1">
        <f>IF($E63+$I63+$D$7&lt;=JV$22,0,IF(JV$22-$D$7&gt;=$E63,VLOOKUP($C63,Input!$A$8:$GZ$39,MATCH(JV$21,Input!$A$6:$GZ$6,0),FALSE),0)*$F63/$G63)*$D63</f>
        <v>0</v>
      </c>
      <c r="JW63" s="1">
        <f>IF($E63+$I63+$D$7&lt;=JW$22,0,IF(JW$22-$D$7&gt;=$E63,VLOOKUP($C63,Input!$A$8:$GZ$39,MATCH(JW$21,Input!$A$6:$GZ$6,0),FALSE),0)*$F63/$G63)*$D63</f>
        <v>0</v>
      </c>
      <c r="JX63" s="1">
        <f>IF($E63+$I63+$D$7&lt;=JX$22,0,IF(JX$22-$D$7&gt;=$E63,VLOOKUP($C63,Input!$A$8:$GZ$39,MATCH(JX$21,Input!$A$6:$GZ$6,0),FALSE),0)*$F63/$G63)*$D63</f>
        <v>0</v>
      </c>
      <c r="JY63" s="1">
        <f>IF($E63+$I63+$D$7&lt;=JY$22,0,IF(JY$22-$D$7&gt;=$E63,VLOOKUP($C63,Input!$A$8:$GZ$39,MATCH(JY$21,Input!$A$6:$GZ$6,0),FALSE),0)*$F63/$G63)*$D63</f>
        <v>0</v>
      </c>
      <c r="JZ63" s="1">
        <f>IF($E63+$I63+$D$7&lt;=JZ$22,0,IF(JZ$22-$D$7&gt;=$E63,VLOOKUP($C63,Input!$A$8:$GZ$39,MATCH(JZ$21,Input!$A$6:$GZ$6,0),FALSE),0)*$F63/$G63)*$D63</f>
        <v>0</v>
      </c>
      <c r="KA63" s="1">
        <f>IF($E63+$I63+$D$7&lt;=KA$22,0,IF(KA$22-$D$7&gt;=$E63,VLOOKUP($C63,Input!$A$8:$GZ$39,MATCH(KA$21,Input!$A$6:$GZ$6,0),FALSE),0)*$F63/$G63)*$D63</f>
        <v>0</v>
      </c>
      <c r="KB63" s="1">
        <f>IF($E63+$I63+$D$7&lt;=KB$22,0,IF(KB$22-$D$7&gt;=$E63,VLOOKUP($C63,Input!$A$8:$GZ$39,MATCH(KB$21,Input!$A$6:$GZ$6,0),FALSE),0)*$F63/$G63)*$D63</f>
        <v>0</v>
      </c>
      <c r="KC63" s="1">
        <f>IF($E63+$I63+$D$7&lt;=KC$22,0,IF(KC$22-$D$7&gt;=$E63,VLOOKUP($C63,Input!$A$8:$GZ$39,MATCH(KC$21,Input!$A$6:$GZ$6,0),FALSE),0)*$F63/$G63)*$D63</f>
        <v>0</v>
      </c>
      <c r="KD63" s="1">
        <f>IF($E63+$I63+$D$7&lt;=KD$22,0,IF(KD$22-$D$7&gt;=$E63,VLOOKUP($C63,Input!$A$8:$GZ$39,MATCH(KD$21,Input!$A$6:$GZ$6,0),FALSE),0)*$F63/$G63)*$D63</f>
        <v>0</v>
      </c>
      <c r="KE63" s="1">
        <f>IF($E63+$I63+$D$7&lt;=KE$22,0,IF(KE$22-$D$7&gt;=$E63,VLOOKUP($C63,Input!$A$8:$GZ$39,MATCH(KE$21,Input!$A$6:$GZ$6,0),FALSE),0)*$F63/$G63)*$D63</f>
        <v>0</v>
      </c>
      <c r="KF63" s="1">
        <f>IF($E63+$I63+$D$7&lt;=KF$22,0,IF(KF$22-$D$7&gt;=$E63,VLOOKUP($C63,Input!$A$8:$GZ$39,MATCH(KF$21,Input!$A$6:$GZ$6,0),FALSE),0)*$F63/$G63)*$D63</f>
        <v>0</v>
      </c>
      <c r="KG63" s="1">
        <f>IF($E63+$I63+$D$7&lt;=KG$22,0,IF(KG$22-$D$7&gt;=$E63,VLOOKUP($C63,Input!$A$8:$GZ$39,MATCH(KG$21,Input!$A$6:$GZ$6,0),FALSE),0)*$F63/$G63)*$D63</f>
        <v>0</v>
      </c>
      <c r="KH63" s="1">
        <f>IF($E63+$I63+$D$7&lt;=KH$22,0,IF(KH$22-$D$7&gt;=$E63,VLOOKUP($C63,Input!$A$8:$GZ$39,MATCH(KH$21,Input!$A$6:$GZ$6,0),FALSE),0)*$F63/$G63)*$D63</f>
        <v>0</v>
      </c>
      <c r="KI63" s="1">
        <f>IF($E63+$I63+$D$7&lt;=KI$22,0,IF(KI$22-$D$7&gt;=$E63,VLOOKUP($C63,Input!$A$8:$GZ$39,MATCH(KI$21,Input!$A$6:$GZ$6,0),FALSE),0)*$F63/$G63)*$D63</f>
        <v>0</v>
      </c>
      <c r="KJ63" s="1">
        <f>IF($E63+$I63+$D$7&lt;=KJ$22,0,IF(KJ$22-$D$7&gt;=$E63,VLOOKUP($C63,Input!$A$8:$GZ$39,MATCH(KJ$21,Input!$A$6:$GZ$6,0),FALSE),0)*$F63/$G63)*$D63</f>
        <v>0</v>
      </c>
      <c r="KK63" s="1">
        <f>IF($E63+$I63+$D$7&lt;=KK$22,0,IF(KK$22-$D$7&gt;=$E63,VLOOKUP($C63,Input!$A$8:$GZ$39,MATCH(KK$21,Input!$A$6:$GZ$6,0),FALSE),0)*$F63/$G63)*$D63</f>
        <v>0</v>
      </c>
      <c r="KL63" s="1">
        <f>IF($E63+$I63+$D$7&lt;=KL$22,0,IF(KL$22-$D$7&gt;=$E63,VLOOKUP($C63,Input!$A$8:$GZ$39,MATCH(KL$21,Input!$A$6:$GZ$6,0),FALSE),0)*$F63/$G63)*$D63</f>
        <v>0</v>
      </c>
      <c r="KM63" s="1">
        <f>IF($E63+$I63+$D$7&lt;=KM$22,0,IF(KM$22-$D$7&gt;=$E63,VLOOKUP($C63,Input!$A$8:$GZ$39,MATCH(KM$21,Input!$A$6:$GZ$6,0),FALSE),0)*$F63/$G63)*$D63</f>
        <v>0</v>
      </c>
      <c r="KN63" s="1">
        <f>IF($E63+$I63+$D$7&lt;=KN$22,0,IF(KN$22-$D$7&gt;=$E63,VLOOKUP($C63,Input!$A$8:$GZ$39,MATCH(KN$21,Input!$A$6:$GZ$6,0),FALSE),0)*$F63/$G63)*$D63</f>
        <v>0</v>
      </c>
      <c r="KO63" s="1">
        <f>IF($E63+$I63+$D$7&lt;=KO$22,0,IF(KO$22-$D$7&gt;=$E63,VLOOKUP($C63,Input!$A$8:$GZ$39,MATCH(KO$21,Input!$A$6:$GZ$6,0),FALSE),0)*$F63/$G63)*$D63</f>
        <v>0</v>
      </c>
      <c r="KP63" s="1">
        <f>IF($E63+$I63+$D$7&lt;=KP$22,0,IF(KP$22-$D$7&gt;=$E63,VLOOKUP($C63,Input!$A$8:$GZ$39,MATCH(KP$21,Input!$A$6:$GZ$6,0),FALSE),0)*$F63/$G63)*$D63</f>
        <v>0</v>
      </c>
      <c r="KQ63" s="1">
        <f>IF($E63+$I63+$D$7&lt;=KQ$22,0,IF(KQ$22-$D$7&gt;=$E63,VLOOKUP($C63,Input!$A$8:$GZ$39,MATCH(KQ$21,Input!$A$6:$GZ$6,0),FALSE),0)*$F63/$G63)*$D63</f>
        <v>0</v>
      </c>
      <c r="KR63" s="1">
        <f>IF($E63+$I63+$D$7&lt;=KR$22,0,IF(KR$22-$D$7&gt;=$E63,VLOOKUP($C63,Input!$A$8:$GZ$39,MATCH(KR$21,Input!$A$6:$GZ$6,0),FALSE),0)*$F63/$G63)*$D63</f>
        <v>0</v>
      </c>
      <c r="KS63" s="1">
        <f>IF($E63+$I63+$D$7&lt;=KS$22,0,IF(KS$22-$D$7&gt;=$E63,VLOOKUP($C63,Input!$A$8:$GZ$39,MATCH(KS$21,Input!$A$6:$GZ$6,0),FALSE),0)*$F63/$G63)*$D63</f>
        <v>0</v>
      </c>
      <c r="KT63" s="1">
        <f>IF($E63+$I63+$D$7&lt;=KT$22,0,IF(KT$22-$D$7&gt;=$E63,VLOOKUP($C63,Input!$A$8:$GZ$39,MATCH(KT$21,Input!$A$6:$GZ$6,0),FALSE),0)*$F63/$G63)*$D63</f>
        <v>0</v>
      </c>
      <c r="KU63" s="1">
        <f>IF($E63+$I63+$D$7&lt;=KU$22,0,IF(KU$22-$D$7&gt;=$E63,VLOOKUP($C63,Input!$A$8:$GZ$39,MATCH(KU$21,Input!$A$6:$GZ$6,0),FALSE),0)*$F63/$G63)*$D63</f>
        <v>0</v>
      </c>
      <c r="KV63" s="1">
        <f>IF($E63+$I63+$D$7&lt;=KV$22,0,IF(KV$22-$D$7&gt;=$E63,VLOOKUP($C63,Input!$A$8:$GZ$39,MATCH(KV$21,Input!$A$6:$GZ$6,0),FALSE),0)*$F63/$G63)*$D63</f>
        <v>0</v>
      </c>
      <c r="KW63" s="1">
        <f>IF($E63+$I63+$D$7&lt;=KW$22,0,IF(KW$22-$D$7&gt;=$E63,VLOOKUP($C63,Input!$A$8:$GZ$39,MATCH(KW$21,Input!$A$6:$GZ$6,0),FALSE),0)*$F63/$G63)*$D63</f>
        <v>0</v>
      </c>
      <c r="KY63" t="str">
        <f>VLOOKUP($C63,Input!$A$8:$HV$39,MATCH(KY$21,Input!$A$6:$HV$6,0),FALSE)</f>
        <v xml:space="preserve">CNG (compressed and at pump, including station maintenance) </v>
      </c>
      <c r="KZ63" s="1">
        <f>IF($E63+$I63+$D$7&lt;=KZ$22,0,IF(KZ$22-$D$7&gt;=$E63,VLOOKUP($C63,Input!$A$8:$HV$39,MATCH(KZ$21,Input!$A$6:$HV$6,0),FALSE)/$G63*$F63,0))*$D63</f>
        <v>0</v>
      </c>
      <c r="LA63" s="1">
        <f>IF($E63+$I63+$D$7&lt;=LA$22,0,IF(LA$22-$D$7&gt;=$E63,VLOOKUP($C63,Input!$A$8:$HV$39,MATCH(LA$21,Input!$A$6:$HV$6,0),FALSE)/$G63*$F63,0))*$D63</f>
        <v>0</v>
      </c>
      <c r="LB63" s="1">
        <f>IF($E63+$I63+$D$7&lt;=LB$22,0,IF(LB$22-$D$7&gt;=$E63,VLOOKUP($C63,Input!$A$8:$HV$39,MATCH(LB$21,Input!$A$6:$HV$6,0),FALSE)/$G63*$F63,0))*$D63</f>
        <v>0</v>
      </c>
      <c r="LC63" s="1">
        <f>IF($E63+$I63+$D$7&lt;=LC$22,0,IF(LC$22-$D$7&gt;=$E63,VLOOKUP($C63,Input!$A$8:$HV$39,MATCH(LC$21,Input!$A$6:$HV$6,0),FALSE)/$G63*$F63,0))*$D63</f>
        <v>0</v>
      </c>
      <c r="LD63" s="1">
        <f>IF($E63+$I63+$D$7&lt;=LD$22,0,IF(LD$22-$D$7&gt;=$E63,VLOOKUP($C63,Input!$A$8:$HV$39,MATCH(LD$21,Input!$A$6:$HV$6,0),FALSE)/$G63*$F63,0))*$D63</f>
        <v>0</v>
      </c>
      <c r="LE63" s="1">
        <f>IF($E63+$I63+$D$7&lt;=LE$22,0,IF(LE$22-$D$7&gt;=$E63,VLOOKUP($C63,Input!$A$8:$HV$39,MATCH(LE$21,Input!$A$6:$HV$6,0),FALSE)/$G63*$F63,0))*$D63</f>
        <v>0</v>
      </c>
      <c r="LF63" s="1">
        <f>IF($E63+$I63+$D$7&lt;=LF$22,0,IF(LF$22-$D$7&gt;=$E63,VLOOKUP($C63,Input!$A$8:$HV$39,MATCH(LF$21,Input!$A$6:$HV$6,0),FALSE)/$G63*$F63,0))*$D63</f>
        <v>0</v>
      </c>
      <c r="LG63" s="1">
        <f>IF($E63+$I63+$D$7&lt;=LG$22,0,IF(LG$22-$D$7&gt;=$E63,VLOOKUP($C63,Input!$A$8:$HV$39,MATCH(LG$21,Input!$A$6:$HV$6,0),FALSE)/$G63*$F63,0))*$D63</f>
        <v>0</v>
      </c>
      <c r="LH63" s="1">
        <f>IF($E63+$I63+$D$7&lt;=LH$22,0,IF(LH$22-$D$7&gt;=$E63,VLOOKUP($C63,Input!$A$8:$HV$39,MATCH(LH$21,Input!$A$6:$HV$6,0),FALSE)/$G63*$F63,0))*$D63</f>
        <v>0</v>
      </c>
      <c r="LI63" s="1">
        <f>IF($E63+$I63+$D$7&lt;=LI$22,0,IF(LI$22-$D$7&gt;=$E63,VLOOKUP($C63,Input!$A$8:$HV$39,MATCH(LI$21,Input!$A$6:$HV$6,0),FALSE)/$G63*$F63,0))*$D63</f>
        <v>0</v>
      </c>
      <c r="LJ63" s="1">
        <f>IF($E63+$I63+$D$7&lt;=LJ$22,0,IF(LJ$22-$D$7&gt;=$E63,VLOOKUP($C63,Input!$A$8:$HV$39,MATCH(LJ$21,Input!$A$6:$HV$6,0),FALSE)/$G63*$F63,0))*$D63</f>
        <v>0</v>
      </c>
      <c r="LK63" s="1">
        <f>IF($E63+$I63+$D$7&lt;=LK$22,0,IF(LK$22-$D$7&gt;=$E63,VLOOKUP($C63,Input!$A$8:$HV$39,MATCH(LK$21,Input!$A$6:$HV$6,0),FALSE)/$G63*$F63,0))*$D63</f>
        <v>0</v>
      </c>
      <c r="LL63" s="1">
        <f>IF($E63+$I63+$D$7&lt;=LL$22,0,IF(LL$22-$D$7&gt;=$E63,VLOOKUP($C63,Input!$A$8:$HV$39,MATCH(LL$21,Input!$A$6:$HV$6,0),FALSE)/$G63*$F63,0))*$D63</f>
        <v>0</v>
      </c>
      <c r="LM63" s="1">
        <f>IF($E63+$I63+$D$7&lt;=LM$22,0,IF(LM$22-$D$7&gt;=$E63,VLOOKUP($C63,Input!$A$8:$HV$39,MATCH(LM$21,Input!$A$6:$HV$6,0),FALSE)/$G63*$F63,0))*$D63</f>
        <v>0</v>
      </c>
      <c r="LN63" s="1">
        <f>IF($E63+$I63+$D$7&lt;=LN$22,0,IF(LN$22-$D$7&gt;=$E63,VLOOKUP($C63,Input!$A$8:$HV$39,MATCH(LN$21,Input!$A$6:$HV$6,0),FALSE)/$G63*$F63,0))*$D63</f>
        <v>0</v>
      </c>
      <c r="LO63" s="1">
        <f>IF($E63+$I63+$D$7&lt;=LO$22,0,IF(LO$22-$D$7&gt;=$E63,VLOOKUP($C63,Input!$A$8:$HV$39,MATCH(LO$21,Input!$A$6:$HV$6,0),FALSE)/$G63*$F63,0))*$D63</f>
        <v>0</v>
      </c>
      <c r="LP63" s="1">
        <f>IF($E63+$I63+$D$7&lt;=LP$22,0,IF(LP$22-$D$7&gt;=$E63,VLOOKUP($C63,Input!$A$8:$HV$39,MATCH(LP$21,Input!$A$6:$HV$6,0),FALSE)/$G63*$F63,0))*$D63</f>
        <v>0</v>
      </c>
      <c r="LQ63" s="1">
        <f>IF($E63+$I63+$D$7&lt;=LQ$22,0,IF(LQ$22-$D$7&gt;=$E63,VLOOKUP($C63,Input!$A$8:$HV$39,MATCH(LQ$21,Input!$A$6:$HV$6,0),FALSE)/$G63*$F63,0))*$D63</f>
        <v>0</v>
      </c>
      <c r="LR63" s="1">
        <f>IF($E63+$I63+$D$7&lt;=LR$22,0,IF(LR$22-$D$7&gt;=$E63,VLOOKUP($C63,Input!$A$8:$HV$39,MATCH(LR$21,Input!$A$6:$HV$6,0),FALSE)/$G63*$F63,0))*$D63</f>
        <v>0</v>
      </c>
      <c r="LS63" s="1">
        <f>IF($E63+$I63+$D$7&lt;=LS$22,0,IF(LS$22-$D$7&gt;=$E63,VLOOKUP($C63,Input!$A$8:$HV$39,MATCH(LS$21,Input!$A$6:$HV$6,0),FALSE)/$G63*$F63,0))*$D63</f>
        <v>0</v>
      </c>
      <c r="LT63" s="1">
        <f>IF($E63+$I63+$D$7&lt;=LT$22,0,IF(LT$22-$D$7&gt;=$E63,VLOOKUP($C63,Input!$A$8:$HV$39,MATCH(LT$21,Input!$A$6:$HV$6,0),FALSE)/$G63*$F63,0))*$D63</f>
        <v>0</v>
      </c>
      <c r="LU63" s="1">
        <f>IF($E63+$I63+$D$7&lt;=LU$22,0,IF(LU$22-$D$7&gt;=$E63,VLOOKUP($C63,Input!$A$8:$HV$39,MATCH(LU$21,Input!$A$6:$HV$6,0),FALSE)/$G63*$F63,0))*$D63</f>
        <v>0</v>
      </c>
      <c r="LV63" s="1">
        <f>IF($E63+$I63+$D$7&lt;=LV$22,0,IF(LV$22-$D$7&gt;=$E63,VLOOKUP($C63,Input!$A$8:$HV$39,MATCH(LV$21,Input!$A$6:$HV$6,0),FALSE)/$G63*$F63,0))*$D63</f>
        <v>0</v>
      </c>
      <c r="LW63" s="1">
        <f>IF($E63+$I63+$D$7&lt;=LW$22,0,IF(LW$22-$D$7&gt;=$E63,VLOOKUP($C63,Input!$A$8:$HV$39,MATCH(LW$21,Input!$A$6:$HV$6,0),FALSE)/$G63*$F63,0))*$D63</f>
        <v>0</v>
      </c>
      <c r="LX63" s="1">
        <f>IF($E63+$I63+$D$7&lt;=LX$22,0,IF(LX$22-$D$7&gt;=$E63,VLOOKUP($C63,Input!$A$8:$HV$39,MATCH(LX$21,Input!$A$6:$HV$6,0),FALSE)/$G63*$F63,0))*$D63</f>
        <v>0</v>
      </c>
      <c r="LY63" s="1">
        <f>IF($E63+$I63+$D$7&lt;=LY$22,0,IF(LY$22-$D$7&gt;=$E63,VLOOKUP($C63,Input!$A$8:$HV$39,MATCH(LY$21,Input!$A$6:$HV$6,0),FALSE)/$G63*$F63,0))*$D63</f>
        <v>0</v>
      </c>
      <c r="LZ63" s="1">
        <f>IF($E63+$I63+$D$7&lt;=LZ$22,0,IF(LZ$22-$D$7&gt;=$E63,VLOOKUP($C63,Input!$A$8:$HV$39,MATCH(LZ$21,Input!$A$6:$HV$6,0),FALSE)/$G63*$F63,0))*$D63</f>
        <v>0</v>
      </c>
      <c r="MA63" s="1">
        <f>IF($E63+$I63+$D$7&lt;=MA$22,0,IF(MA$22-$D$7&gt;=$E63,VLOOKUP($C63,Input!$A$8:$HV$39,MATCH(MA$21,Input!$A$6:$HV$6,0),FALSE)/$G63*$F63,0))*$D63</f>
        <v>0</v>
      </c>
      <c r="MB63" s="1">
        <f>IF($E63+$I63+$D$7&lt;=MB$22,0,IF(MB$22-$D$7&gt;=$E63,VLOOKUP($C63,Input!$A$8:$HV$39,MATCH(MB$21,Input!$A$6:$HV$6,0),FALSE)/$G63*$F63,0))*$D63</f>
        <v>0</v>
      </c>
      <c r="MC63" s="1">
        <f>IF($E63+$I63+$D$7&lt;=MC$22,0,IF(MC$22-$D$7&gt;=$E63,VLOOKUP($C63,Input!$A$8:$HV$39,MATCH(MC$21,Input!$A$6:$HV$6,0),FALSE)/$G63*$F63,0))*$D63</f>
        <v>0</v>
      </c>
      <c r="MD63" s="1">
        <f>IF($E63+$I63+$D$7&lt;=MD$22,0,IF(MD$22-$D$7&gt;=$E63,VLOOKUP($C63,Input!$A$8:$HV$39,MATCH(MD$21,Input!$A$6:$HV$6,0),FALSE)/$G63*$F63,0))*$D63</f>
        <v>0</v>
      </c>
      <c r="ME63" s="1">
        <f>IF($E63+$I63+$D$7&lt;=ME$22,0,IF(ME$22-$D$7&gt;=$E63,VLOOKUP($C63,Input!$A$8:$HV$39,MATCH(ME$21,Input!$A$6:$HV$6,0),FALSE)/$G63*$F63,0))*$D63</f>
        <v>0</v>
      </c>
      <c r="MF63" s="1">
        <f>IF($E63+$I63+$D$7&lt;=MF$22,0,IF(MF$22-$D$7&gt;=$E63,VLOOKUP($C63,Input!$A$8:$HV$39,MATCH(MF$21,Input!$A$6:$HV$6,0),FALSE)/$G63*$F63,0))*$D63</f>
        <v>0</v>
      </c>
      <c r="MG63" s="1">
        <f>IF($E63+$I63+$D$7&lt;=MG$22,0,IF(MG$22-$D$7&gt;=$E63,VLOOKUP($C63,Input!$A$8:$HV$39,MATCH(MG$21,Input!$A$6:$HV$6,0),FALSE)/$G63*$F63,0))*$D63</f>
        <v>0</v>
      </c>
      <c r="MH63" s="1">
        <f>IF($E63+$I63+$D$7&lt;=MH$22,0,IF(MH$22-$D$7&gt;=$E63,VLOOKUP($C63,Input!$A$8:$HV$39,MATCH(MH$21,Input!$A$6:$HV$6,0),FALSE)/$G63*$F63,0))*$D63</f>
        <v>0</v>
      </c>
      <c r="MI63" s="1">
        <f>IF($E63+$I63+$D$7&lt;=MI$22,0,IF(MI$22-$D$7&gt;=$E63,VLOOKUP($C63,Input!$A$8:$HV$39,MATCH(MI$21,Input!$A$6:$HV$6,0),FALSE)/$G63*$F63,0))*$D63</f>
        <v>0</v>
      </c>
      <c r="MJ63" s="1">
        <f>IF($E63+$I63+$D$7&lt;=MJ$22,0,IF(MJ$22-$D$7&gt;=$E63,VLOOKUP($C63,Input!$A$8:$HV$39,MATCH(MJ$21,Input!$A$6:$HV$6,0),FALSE)/$G63*$F63,0))*$D63</f>
        <v>0</v>
      </c>
      <c r="MK63" s="1">
        <f>IF($E63+$I63+$D$7&lt;=MK$22,0,IF(MK$22-$D$7&gt;=$E63,VLOOKUP($C63,Input!$A$8:$HV$39,MATCH(MK$21,Input!$A$6:$HV$6,0),FALSE)/$G63*$F63,0))*$D63</f>
        <v>0</v>
      </c>
      <c r="ML63" s="1">
        <f>IF($E63+$I63+$D$7&lt;=ML$22,0,IF(ML$22-$D$7&gt;=$E63,VLOOKUP($C63,Input!$A$8:$HV$39,MATCH(ML$21,Input!$A$6:$HV$6,0),FALSE)/$G63*$F63,0))*$D63</f>
        <v>0</v>
      </c>
      <c r="MM63" s="1">
        <f>IF($E63+$I63+$D$7&lt;=MM$22,0,IF(MM$22-$D$7&gt;=$E63,VLOOKUP($C63,Input!$A$8:$HV$39,MATCH(MM$21,Input!$A$6:$HV$6,0),FALSE)/$G63*$F63,0))*$D63</f>
        <v>0</v>
      </c>
      <c r="MN63" s="1">
        <f>IF($E63+$I63+$D$7&lt;=MN$22,0,IF(MN$22-$D$7&gt;=$E63,VLOOKUP($C63,Input!$A$8:$HV$39,MATCH(MN$21,Input!$A$6:$HV$6,0),FALSE)/$G63*$F63,0))*$D63</f>
        <v>6278695.2407182809</v>
      </c>
      <c r="MO63" s="1">
        <f>IF($E63+$I63+$D$7&lt;=MO$22,0,IF(MO$22-$D$7&gt;=$E63,VLOOKUP($C63,Input!$A$8:$HV$39,MATCH(MO$21,Input!$A$6:$HV$6,0),FALSE)/$G63*$F63,0))*$D63</f>
        <v>6286769.3614123994</v>
      </c>
      <c r="MP63" s="1">
        <f>IF($E63+$I63+$D$7&lt;=MP$22,0,IF(MP$22-$D$7&gt;=$E63,VLOOKUP($C63,Input!$A$8:$HV$39,MATCH(MP$21,Input!$A$6:$HV$6,0),FALSE)/$G63*$F63,0))*$D63</f>
        <v>6316062.7702301256</v>
      </c>
      <c r="MQ63" s="1">
        <f>IF($E63+$I63+$D$7&lt;=MQ$22,0,IF(MQ$22-$D$7&gt;=$E63,VLOOKUP($C63,Input!$A$8:$HV$39,MATCH(MQ$21,Input!$A$6:$HV$6,0),FALSE)/$G63*$F63,0))*$D63</f>
        <v>6355220.4912547497</v>
      </c>
      <c r="MR63" s="1">
        <f>IF($E63+$I63+$D$7&lt;=MR$22,0,IF(MR$22-$D$7&gt;=$E63,VLOOKUP($C63,Input!$A$8:$HV$39,MATCH(MR$21,Input!$A$6:$HV$6,0),FALSE)/$G63*$F63,0))*$D63</f>
        <v>6402678.4149179179</v>
      </c>
      <c r="MS63" s="1">
        <f>IF($E63+$I63+$D$7&lt;=MS$22,0,IF(MS$22-$D$7&gt;=$E63,VLOOKUP($C63,Input!$A$8:$HV$39,MATCH(MS$21,Input!$A$6:$HV$6,0),FALSE)/$G63*$F63,0))*$D63</f>
        <v>6453724.5175357601</v>
      </c>
      <c r="MT63" s="1">
        <f>IF($E63+$I63+$D$7&lt;=MT$22,0,IF(MT$22-$D$7&gt;=$E63,VLOOKUP($C63,Input!$A$8:$HV$39,MATCH(MT$21,Input!$A$6:$HV$6,0),FALSE)/$G63*$F63,0))*$D63</f>
        <v>6490461.3974131476</v>
      </c>
      <c r="MU63" s="1">
        <f>IF($E63+$I63+$D$7&lt;=MU$22,0,IF(MU$22-$D$7&gt;=$E63,VLOOKUP($C63,Input!$A$8:$HV$39,MATCH(MU$21,Input!$A$6:$HV$6,0),FALSE)/$G63*$F63,0))*$D63</f>
        <v>6533264.3307686271</v>
      </c>
      <c r="MV63" s="1">
        <f>IF($E63+$I63+$D$7&lt;=MV$22,0,IF(MV$22-$D$7&gt;=$E63,VLOOKUP($C63,Input!$A$8:$HV$39,MATCH(MV$21,Input!$A$6:$HV$6,0),FALSE)/$G63*$F63,0))*$D63</f>
        <v>6608094.1718779113</v>
      </c>
      <c r="MW63" s="1">
        <f>IF($E63+$I63+$D$7&lt;=MW$22,0,IF(MW$22-$D$7&gt;=$E63,VLOOKUP($C63,Input!$A$8:$HV$39,MATCH(MW$21,Input!$A$6:$HV$6,0),FALSE)/$G63*$F63,0))*$D63</f>
        <v>6665820.1548138913</v>
      </c>
      <c r="MX63" s="1">
        <f>IF($E63+$I63+$D$7&lt;=MX$22,0,IF(MX$22-$D$7&gt;=$E63,VLOOKUP($C63,Input!$A$8:$HV$39,MATCH(MX$21,Input!$A$6:$HV$6,0),FALSE)/$G63*$F63,0))*$D63</f>
        <v>6717940.4544018116</v>
      </c>
      <c r="MZ63" t="str">
        <f>VLOOKUP($C63,Input!$A$8:$HV$39,MATCH(MZ$21,Input!$A$6:$HV$6,0),FALSE)</f>
        <v>Fossil CNG LCFS Credit ($/DGE)</v>
      </c>
      <c r="NA63" s="1">
        <f>IF($E63+$I63+$D$7&lt;=NA$22,0,IF(NA$22-$D$7&gt;=$E63,-VLOOKUP($C63,Input!$A$8:$HV$39,MATCH(NA$21,Input!$A$6:$HV$6,0),FALSE)/$G63*$F63,0))*$D63*$G$4/100</f>
        <v>0</v>
      </c>
      <c r="NB63" s="1">
        <f>IF($E63+$I63+$D$7&lt;=NB$22,0,IF(NB$22-$D$7&gt;=$E63,-VLOOKUP($C63,Input!$A$8:$HV$39,MATCH(NB$21,Input!$A$6:$HV$6,0),FALSE)/$G63*$F63,0))*$D63*$G$4/100</f>
        <v>0</v>
      </c>
      <c r="NC63" s="1">
        <f>IF($E63+$I63+$D$7&lt;=NC$22,0,IF(NC$22-$D$7&gt;=$E63,-VLOOKUP($C63,Input!$A$8:$HV$39,MATCH(NC$21,Input!$A$6:$HV$6,0),FALSE)/$G63*$F63,0))*$D63*$G$4/100</f>
        <v>0</v>
      </c>
      <c r="ND63" s="1">
        <f>IF($E63+$I63+$D$7&lt;=ND$22,0,IF(ND$22-$D$7&gt;=$E63,-VLOOKUP($C63,Input!$A$8:$HV$39,MATCH(ND$21,Input!$A$6:$HV$6,0),FALSE)/$G63*$F63,0))*$D63*$G$4/100</f>
        <v>0</v>
      </c>
      <c r="NE63" s="1">
        <f>IF($E63+$I63+$D$7&lt;=NE$22,0,IF(NE$22-$D$7&gt;=$E63,-VLOOKUP($C63,Input!$A$8:$HV$39,MATCH(NE$21,Input!$A$6:$HV$6,0),FALSE)/$G63*$F63,0))*$D63*$G$4/100</f>
        <v>0</v>
      </c>
      <c r="NF63" s="1">
        <f>IF($E63+$I63+$D$7&lt;=NF$22,0,IF(NF$22-$D$7&gt;=$E63,-VLOOKUP($C63,Input!$A$8:$HV$39,MATCH(NF$21,Input!$A$6:$HV$6,0),FALSE)/$G63*$F63,0))*$D63*$G$4/100</f>
        <v>0</v>
      </c>
      <c r="NG63" s="1">
        <f>IF($E63+$I63+$D$7&lt;=NG$22,0,IF(NG$22-$D$7&gt;=$E63,-VLOOKUP($C63,Input!$A$8:$HV$39,MATCH(NG$21,Input!$A$6:$HV$6,0),FALSE)/$G63*$F63,0))*$D63*$G$4/100</f>
        <v>0</v>
      </c>
      <c r="NH63" s="1">
        <f>IF($E63+$I63+$D$7&lt;=NH$22,0,IF(NH$22-$D$7&gt;=$E63,-VLOOKUP($C63,Input!$A$8:$HV$39,MATCH(NH$21,Input!$A$6:$HV$6,0),FALSE)/$G63*$F63,0))*$D63*$G$4/100</f>
        <v>0</v>
      </c>
      <c r="NI63" s="1">
        <f>IF($E63+$I63+$D$7&lt;=NI$22,0,IF(NI$22-$D$7&gt;=$E63,-VLOOKUP($C63,Input!$A$8:$HV$39,MATCH(NI$21,Input!$A$6:$HV$6,0),FALSE)/$G63*$F63,0))*$D63*$G$4/100</f>
        <v>0</v>
      </c>
      <c r="NJ63" s="1">
        <f>IF($E63+$I63+$D$7&lt;=NJ$22,0,IF(NJ$22-$D$7&gt;=$E63,-VLOOKUP($C63,Input!$A$8:$HV$39,MATCH(NJ$21,Input!$A$6:$HV$6,0),FALSE)/$G63*$F63,0))*$D63*$G$4/100</f>
        <v>0</v>
      </c>
      <c r="NK63" s="1">
        <f>IF($E63+$I63+$D$7&lt;=NK$22,0,IF(NK$22-$D$7&gt;=$E63,-VLOOKUP($C63,Input!$A$8:$HV$39,MATCH(NK$21,Input!$A$6:$HV$6,0),FALSE)/$G63*$F63,0))*$D63*$G$4/100</f>
        <v>0</v>
      </c>
      <c r="NL63" s="1">
        <f>IF($E63+$I63+$D$7&lt;=NL$22,0,IF(NL$22-$D$7&gt;=$E63,-VLOOKUP($C63,Input!$A$8:$HV$39,MATCH(NL$21,Input!$A$6:$HV$6,0),FALSE)/$G63*$F63,0))*$D63*$G$4/100</f>
        <v>0</v>
      </c>
      <c r="NM63" s="1">
        <f>IF($E63+$I63+$D$7&lt;=NM$22,0,IF(NM$22-$D$7&gt;=$E63,-VLOOKUP($C63,Input!$A$8:$HV$39,MATCH(NM$21,Input!$A$6:$HV$6,0),FALSE)/$G63*$F63,0))*$D63*$G$4/100</f>
        <v>0</v>
      </c>
      <c r="NN63" s="1">
        <f>IF($E63+$I63+$D$7&lt;=NN$22,0,IF(NN$22-$D$7&gt;=$E63,-VLOOKUP($C63,Input!$A$8:$HV$39,MATCH(NN$21,Input!$A$6:$HV$6,0),FALSE)/$G63*$F63,0))*$D63*$G$4/100</f>
        <v>0</v>
      </c>
      <c r="NO63" s="1">
        <f>IF($E63+$I63+$D$7&lt;=NO$22,0,IF(NO$22-$D$7&gt;=$E63,-VLOOKUP($C63,Input!$A$8:$HV$39,MATCH(NO$21,Input!$A$6:$HV$6,0),FALSE)/$G63*$F63,0))*$D63*$G$4/100</f>
        <v>0</v>
      </c>
      <c r="NP63" s="1">
        <f>IF($E63+$I63+$D$7&lt;=NP$22,0,IF(NP$22-$D$7&gt;=$E63,-VLOOKUP($C63,Input!$A$8:$HV$39,MATCH(NP$21,Input!$A$6:$HV$6,0),FALSE)/$G63*$F63,0))*$D63*$G$4/100</f>
        <v>0</v>
      </c>
      <c r="NQ63" s="1">
        <f>IF($E63+$I63+$D$7&lt;=NQ$22,0,IF(NQ$22-$D$7&gt;=$E63,-VLOOKUP($C63,Input!$A$8:$HV$39,MATCH(NQ$21,Input!$A$6:$HV$6,0),FALSE)/$G63*$F63,0))*$D63*$G$4/100</f>
        <v>0</v>
      </c>
      <c r="NR63" s="1">
        <f>IF($E63+$I63+$D$7&lt;=NR$22,0,IF(NR$22-$D$7&gt;=$E63,-VLOOKUP($C63,Input!$A$8:$HV$39,MATCH(NR$21,Input!$A$6:$HV$6,0),FALSE)/$G63*$F63,0))*$D63*$G$4/100</f>
        <v>0</v>
      </c>
      <c r="NS63" s="1">
        <f>IF($E63+$I63+$D$7&lt;=NS$22,0,IF(NS$22-$D$7&gt;=$E63,-VLOOKUP($C63,Input!$A$8:$HV$39,MATCH(NS$21,Input!$A$6:$HV$6,0),FALSE)/$G63*$F63,0))*$D63*$G$4/100</f>
        <v>0</v>
      </c>
      <c r="NT63" s="1">
        <f>IF($E63+$I63+$D$7&lt;=NT$22,0,IF(NT$22-$D$7&gt;=$E63,-VLOOKUP($C63,Input!$A$8:$HV$39,MATCH(NT$21,Input!$A$6:$HV$6,0),FALSE)/$G63*$F63,0))*$D63*$G$4/100</f>
        <v>0</v>
      </c>
      <c r="NU63" s="1">
        <f>IF($E63+$I63+$D$7&lt;=NU$22,0,IF(NU$22-$D$7&gt;=$E63,-VLOOKUP($C63,Input!$A$8:$HV$39,MATCH(NU$21,Input!$A$6:$HV$6,0),FALSE)/$G63*$F63,0))*$D63*$G$4/100</f>
        <v>0</v>
      </c>
      <c r="NV63" s="1">
        <f>IF($E63+$I63+$D$7&lt;=NV$22,0,IF(NV$22-$D$7&gt;=$E63,-VLOOKUP($C63,Input!$A$8:$HV$39,MATCH(NV$21,Input!$A$6:$HV$6,0),FALSE)/$G63*$F63,0))*$D63*$G$4/100</f>
        <v>0</v>
      </c>
      <c r="NW63" s="1">
        <f>IF($E63+$I63+$D$7&lt;=NW$22,0,IF(NW$22-$D$7&gt;=$E63,-VLOOKUP($C63,Input!$A$8:$HV$39,MATCH(NW$21,Input!$A$6:$HV$6,0),FALSE)/$G63*$F63,0))*$D63*$G$4/100</f>
        <v>0</v>
      </c>
      <c r="NX63" s="1">
        <f>IF($E63+$I63+$D$7&lt;=NX$22,0,IF(NX$22-$D$7&gt;=$E63,-VLOOKUP($C63,Input!$A$8:$HV$39,MATCH(NX$21,Input!$A$6:$HV$6,0),FALSE)/$G63*$F63,0))*$D63*$G$4/100</f>
        <v>0</v>
      </c>
      <c r="NY63" s="1">
        <f>IF($E63+$I63+$D$7&lt;=NY$22,0,IF(NY$22-$D$7&gt;=$E63,-VLOOKUP($C63,Input!$A$8:$HV$39,MATCH(NY$21,Input!$A$6:$HV$6,0),FALSE)/$G63*$F63,0))*$D63*$G$4/100</f>
        <v>-200214.46243298994</v>
      </c>
      <c r="NZ63" s="1">
        <f>IF($E63+$I63+$D$7&lt;=NZ$22,0,IF(NZ$22-$D$7&gt;=$E63,-VLOOKUP($C63,Input!$A$8:$HV$39,MATCH(NZ$21,Input!$A$6:$HV$6,0),FALSE)/$G63*$F63,0))*$D63*$G$4/100</f>
        <v>-200214.46243298994</v>
      </c>
      <c r="OA63" s="1">
        <f>IF($E63+$I63+$D$7&lt;=OA$22,0,IF(OA$22-$D$7&gt;=$E63,-VLOOKUP($C63,Input!$A$8:$HV$39,MATCH(OA$21,Input!$A$6:$HV$6,0),FALSE)/$G63*$F63,0))*$D63*$G$4/100</f>
        <v>-200214.46243298994</v>
      </c>
      <c r="OB63" s="1">
        <f>IF($E63+$I63+$D$7&lt;=OB$22,0,IF(OB$22-$D$7&gt;=$E63,-VLOOKUP($C63,Input!$A$8:$HV$39,MATCH(OB$21,Input!$A$6:$HV$6,0),FALSE)/$G63*$F63,0))*$D63*$G$4/100</f>
        <v>-200214.46243298994</v>
      </c>
      <c r="OC63" s="1">
        <f>IF($E63+$I63+$D$7&lt;=OC$22,0,IF(OC$22-$D$7&gt;=$E63,-VLOOKUP($C63,Input!$A$8:$HV$39,MATCH(OC$21,Input!$A$6:$HV$6,0),FALSE)/$G63*$F63,0))*$D63*$G$4/100</f>
        <v>-200214.46243298994</v>
      </c>
      <c r="OD63" s="1">
        <f>IF($E63+$I63+$D$7&lt;=OD$22,0,IF(OD$22-$D$7&gt;=$E63,-VLOOKUP($C63,Input!$A$8:$HV$39,MATCH(OD$21,Input!$A$6:$HV$6,0),FALSE)/$G63*$F63,0))*$D63*$G$4/100</f>
        <v>-200214.46243298994</v>
      </c>
      <c r="OE63" s="1">
        <f>IF($E63+$I63+$D$7&lt;=OE$22,0,IF(OE$22-$D$7&gt;=$E63,-VLOOKUP($C63,Input!$A$8:$HV$39,MATCH(OE$21,Input!$A$6:$HV$6,0),FALSE)/$G63*$F63,0))*$D63*$G$4/100</f>
        <v>-200214.46243298994</v>
      </c>
      <c r="OF63" s="1">
        <f>IF($E63+$I63+$D$7&lt;=OF$22,0,IF(OF$22-$D$7&gt;=$E63,-VLOOKUP($C63,Input!$A$8:$HV$39,MATCH(OF$21,Input!$A$6:$HV$6,0),FALSE)/$G63*$F63,0))*$D63*$G$4/100</f>
        <v>-200214.46243298994</v>
      </c>
      <c r="OG63" s="1">
        <f>IF($E63+$I63+$D$7&lt;=OG$22,0,IF(OG$22-$D$7&gt;=$E63,-VLOOKUP($C63,Input!$A$8:$HV$39,MATCH(OG$21,Input!$A$6:$HV$6,0),FALSE)/$G63*$F63,0))*$D63*$G$4/100</f>
        <v>-200214.46243298994</v>
      </c>
      <c r="OH63" s="1">
        <f>IF($E63+$I63+$D$7&lt;=OH$22,0,IF(OH$22-$D$7&gt;=$E63,-VLOOKUP($C63,Input!$A$8:$HV$39,MATCH(OH$21,Input!$A$6:$HV$6,0),FALSE)/$G63*$F63,0))*$D63*$G$4/100</f>
        <v>-200214.46243298994</v>
      </c>
      <c r="OI63" s="1">
        <f>IF($E63+$I63+$D$7&lt;=OI$22,0,IF(OI$22-$D$7&gt;=$E63,-VLOOKUP($C63,Input!$A$8:$HV$39,MATCH(OI$21,Input!$A$6:$HV$6,0),FALSE)/$G63*$F63,0))*$D63*$G$4/100</f>
        <v>-200214.46243298994</v>
      </c>
      <c r="OK63" t="str">
        <f>VLOOKUP($C63,Input!$A$8:$HW$39,MATCH(OK$21,Input!$A$6:$HW$6,0),FALSE)</f>
        <v>NA</v>
      </c>
      <c r="OL63" s="1">
        <f>IF($E63+$I63+$D$7&lt;=OL$22,0,IF(OL$22-$D$7&gt;=$E63,IF(COUNTIF($KZ63:LP63,"&gt;0")&gt;0,VLOOKUP($C63,Input!$A$8:$HV$21,MATCH($OK$21+COUNTIF($KZ63:LP63,"&gt;0"),Input!$A$6:$HV$6,0),FALSE),0),0))*$D63</f>
        <v>0</v>
      </c>
      <c r="OM63" s="1">
        <f>IF($E63+$I63+$D$7&lt;=OM$22,0,IF(OM$22-$D$7&gt;=$E63,IF(COUNTIF($KZ63:LQ63,"&gt;0")&gt;0,VLOOKUP($C63,Input!$A$8:$HV$21,MATCH($OK$21+COUNTIF($KZ63:LQ63,"&gt;0"),Input!$A$6:$HV$6,0),FALSE),0),0))*$D63</f>
        <v>0</v>
      </c>
      <c r="ON63" s="1">
        <f>IF($E63+$I63+$D$7&lt;=ON$22,0,IF(ON$22-$D$7&gt;=$E63,IF(COUNTIF($KZ63:LR63,"&gt;0")&gt;0,VLOOKUP($C63,Input!$A$8:$HV$21,MATCH($OK$21+COUNTIF($KZ63:LR63,"&gt;0"),Input!$A$6:$HV$6,0),FALSE),0),0))*$D63</f>
        <v>0</v>
      </c>
      <c r="OO63" s="1">
        <f>IF($E63+$I63+$D$7&lt;=OO$22,0,IF(OO$22-$D$7&gt;=$E63,IF(COUNTIF($KZ63:LS63,"&gt;0")&gt;0,VLOOKUP($C63,Input!$A$8:$HV$21,MATCH($OK$21+COUNTIF($KZ63:LS63,"&gt;0"),Input!$A$6:$HV$6,0),FALSE),0),0))*$D63</f>
        <v>0</v>
      </c>
      <c r="OP63" s="1">
        <f>IF($E63+$I63+$D$7&lt;=OP$22,0,IF(OP$22-$D$7&gt;=$E63,IF(COUNTIF($KZ63:LT63,"&gt;0")&gt;0,VLOOKUP($C63,Input!$A$8:$HV$21,MATCH($OK$21+COUNTIF($KZ63:LT63,"&gt;0"),Input!$A$6:$HV$6,0),FALSE),0),0))*$D63</f>
        <v>0</v>
      </c>
      <c r="OQ63" s="1">
        <f>IF($E63+$I63+$D$7&lt;=OQ$22,0,IF(OQ$22-$D$7&gt;=$E63,IF(COUNTIF($KZ63:LU63,"&gt;0")&gt;0,VLOOKUP($C63,Input!$A$8:$HV$21,MATCH($OK$21+COUNTIF($KZ63:LU63,"&gt;0"),Input!$A$6:$HV$6,0),FALSE),0),0))*$D63</f>
        <v>0</v>
      </c>
      <c r="OR63" s="1">
        <f>IF($E63+$I63+$D$7&lt;=OR$22,0,IF(OR$22-$D$7&gt;=$E63,IF(COUNTIF($KZ63:LV63,"&gt;0")&gt;0,VLOOKUP($C63,Input!$A$8:$HV$21,MATCH($OK$21+COUNTIF($KZ63:LV63,"&gt;0"),Input!$A$6:$HV$6,0),FALSE),0),0))*$D63</f>
        <v>0</v>
      </c>
      <c r="OS63" s="1">
        <f>IF($E63+$I63+$D$7&lt;=OS$22,0,IF(OS$22-$D$7&gt;=$E63,IF(COUNTIF($KZ63:LW63,"&gt;0")&gt;0,VLOOKUP($C63,Input!$A$8:$HV$21,MATCH($OK$21+COUNTIF($KZ63:LW63,"&gt;0"),Input!$A$6:$HV$6,0),FALSE),0),0))*$D63</f>
        <v>0</v>
      </c>
      <c r="OT63" s="1">
        <f>IF($E63+$I63+$D$7&lt;=OT$22,0,IF(OT$22-$D$7&gt;=$E63,IF(COUNTIF($KZ63:LX63,"&gt;0")&gt;0,VLOOKUP($C63,Input!$A$8:$HV$21,MATCH($OK$21+COUNTIF($KZ63:LX63,"&gt;0"),Input!$A$6:$HV$6,0),FALSE),0),0))*$D63</f>
        <v>0</v>
      </c>
      <c r="OU63" s="1">
        <f>IF($E63+$I63+$D$7&lt;=OU$22,0,IF(OU$22-$D$7&gt;=$E63,IF(COUNTIF($KZ63:LY63,"&gt;0")&gt;0,VLOOKUP($C63,Input!$A$8:$HV$21,MATCH($OK$21+COUNTIF($KZ63:LY63,"&gt;0"),Input!$A$6:$HV$6,0),FALSE),0),0))*$D63</f>
        <v>0</v>
      </c>
      <c r="OV63" s="1">
        <f>IF($E63+$I63+$D$7&lt;=OV$22,0,IF(OV$22-$D$7&gt;=$E63,IF(COUNTIF($KZ63:LZ63,"&gt;0")&gt;0,VLOOKUP($C63,Input!$A$8:$HV$21,MATCH($OK$21+COUNTIF($KZ63:LZ63,"&gt;0"),Input!$A$6:$HV$6,0),FALSE),0),0))*$D63</f>
        <v>0</v>
      </c>
      <c r="OW63" s="1">
        <f>IF($E63+$I63+$D$7&lt;=OW$22,0,IF(OW$22-$D$7&gt;=$E63,IF(COUNTIF($KZ63:MA63,"&gt;0")&gt;0,VLOOKUP($C63,Input!$A$8:$HV$21,MATCH($OK$21+COUNTIF($KZ63:MA63,"&gt;0"),Input!$A$6:$HV$6,0),FALSE),0),0))*$D63</f>
        <v>0</v>
      </c>
      <c r="OX63" s="1">
        <f>IF($E63+$I63+$D$7&lt;=OX$22,0,IF(OX$22-$D$7&gt;=$E63,IF(COUNTIF($KZ63:MB63,"&gt;0")&gt;0,VLOOKUP($C63,Input!$A$8:$HV$21,MATCH($OK$21+COUNTIF($KZ63:MB63,"&gt;0"),Input!$A$6:$HV$6,0),FALSE),0),0))*$D63</f>
        <v>0</v>
      </c>
      <c r="OY63" s="1">
        <f>IF($E63+$I63+$D$7&lt;=OY$22,0,IF(OY$22-$D$7&gt;=$E63,IF(COUNTIF($KZ63:MC63,"&gt;0")&gt;0,VLOOKUP($C63,Input!$A$8:$HV$21,MATCH($OK$21+COUNTIF($KZ63:MC63,"&gt;0"),Input!$A$6:$HV$6,0),FALSE),0),0))*$D63</f>
        <v>0</v>
      </c>
      <c r="OZ63" s="1">
        <f>IF($E63+$I63+$D$7&lt;=OZ$22,0,IF(OZ$22-$D$7&gt;=$E63,IF(COUNTIF($KZ63:MD63,"&gt;0")&gt;0,VLOOKUP($C63,Input!$A$8:$HV$21,MATCH($OK$21+COUNTIF($KZ63:MD63,"&gt;0"),Input!$A$6:$HV$6,0),FALSE),0),0))*$D63</f>
        <v>0</v>
      </c>
      <c r="PA63" s="1">
        <f>IF($E63+$I63+$D$7&lt;=PA$22,0,IF(PA$22-$D$7&gt;=$E63,IF(COUNTIF($KZ63:ME63,"&gt;0")&gt;0,VLOOKUP($C63,Input!$A$8:$HV$21,MATCH($OK$21+COUNTIF($KZ63:ME63,"&gt;0"),Input!$A$6:$HV$6,0),FALSE),0),0))*$D63</f>
        <v>0</v>
      </c>
      <c r="PB63" s="1">
        <f>IF($E63+$I63+$D$7&lt;=PB$22,0,IF(PB$22-$D$7&gt;=$E63,IF(COUNTIF($KZ63:MF63,"&gt;0")&gt;0,VLOOKUP($C63,Input!$A$8:$HV$21,MATCH($OK$21+COUNTIF($KZ63:MF63,"&gt;0"),Input!$A$6:$HV$6,0),FALSE),0),0))*$D63</f>
        <v>0</v>
      </c>
      <c r="PC63" s="1">
        <f>IF($E63+$I63+$D$7&lt;=PC$22,0,IF(PC$22-$D$7&gt;=$E63,IF(COUNTIF($KZ63:MG63,"&gt;0")&gt;0,VLOOKUP($C63,Input!$A$8:$HV$21,MATCH($OK$21+COUNTIF($KZ63:MG63,"&gt;0"),Input!$A$6:$HV$6,0),FALSE),0),0))*$D63</f>
        <v>0</v>
      </c>
      <c r="PD63" s="1">
        <f>IF($E63+$I63+$D$7&lt;=PD$22,0,IF(PD$22-$D$7&gt;=$E63,IF(COUNTIF($KZ63:MH63,"&gt;0")&gt;0,VLOOKUP($C63,Input!$A$8:$HV$21,MATCH($OK$21+COUNTIF($KZ63:MH63,"&gt;0"),Input!$A$6:$HV$6,0),FALSE),0),0))*$D63</f>
        <v>0</v>
      </c>
      <c r="PE63" s="1">
        <f>IF($E63+$I63+$D$7&lt;=PE$22,0,IF(PE$22-$D$7&gt;=$E63,IF(COUNTIF($KZ63:MI63,"&gt;0")&gt;0,VLOOKUP($C63,Input!$A$8:$HV$21,MATCH($OK$21+COUNTIF($KZ63:MI63,"&gt;0"),Input!$A$6:$HV$6,0),FALSE),0),0))*$D63</f>
        <v>0</v>
      </c>
      <c r="PF63" s="1">
        <f>IF($E63+$I63+$D$7&lt;=PF$22,0,IF(PF$22-$D$7&gt;=$E63,IF(COUNTIF($KZ63:MJ63,"&gt;0")&gt;0,VLOOKUP($C63,Input!$A$8:$HV$21,MATCH($OK$21+COUNTIF($KZ63:MJ63,"&gt;0"),Input!$A$6:$HV$6,0),FALSE),0),0))*$D63</f>
        <v>0</v>
      </c>
      <c r="PG63" s="1">
        <f>IF($E63+$I63+$D$7&lt;=PG$22,0,IF(PG$22-$D$7&gt;=$E63,IF(COUNTIF($KZ63:MK63,"&gt;0")&gt;0,VLOOKUP($C63,Input!$A$8:$HV$21,MATCH($OK$21+COUNTIF($KZ63:MK63,"&gt;0"),Input!$A$6:$HV$6,0),FALSE),0),0))*$D63</f>
        <v>0</v>
      </c>
      <c r="PH63" s="1">
        <f>IF($E63+$I63+$D$7&lt;=PH$22,0,IF(PH$22-$D$7&gt;=$E63,IF(COUNTIF($KZ63:ML63,"&gt;0")&gt;0,VLOOKUP($C63,Input!$A$8:$HV$21,MATCH($OK$21+COUNTIF($KZ63:ML63,"&gt;0"),Input!$A$6:$HV$6,0),FALSE),0),0))*$D63</f>
        <v>0</v>
      </c>
      <c r="PI63" s="1">
        <f>IF($E63+$I63+$D$7&lt;=PI$22,0,IF(PI$22-$D$7&gt;=$E63,IF(COUNTIF($KZ63:MM63,"&gt;0")&gt;0,VLOOKUP($C63,Input!$A$8:$HV$21,MATCH($OK$21+COUNTIF($KZ63:MM63,"&gt;0"),Input!$A$6:$HV$6,0),FALSE),0),0))*$D63</f>
        <v>0</v>
      </c>
      <c r="PJ63" s="1">
        <f>IF($E63+$I63+$D$7&lt;=PJ$22,0,IF(PJ$22-$D$7&gt;=$E63,IF(COUNTIF($KZ63:MN63,"&gt;0")&gt;0,VLOOKUP($C63,Input!$A$8:$HV$21,MATCH($OK$21+COUNTIF($KZ63:MN63,"&gt;0"),Input!$A$6:$HV$6,0),FALSE),0),0))*$D63</f>
        <v>0</v>
      </c>
      <c r="PK63" s="1">
        <f>IF($E63+$I63+$D$7&lt;=PK$22,0,IF(PK$22-$D$7&gt;=$E63,IF(COUNTIF($KZ63:MO63,"&gt;0")&gt;0,VLOOKUP($C63,Input!$A$8:$HV$21,MATCH($OK$21+COUNTIF($KZ63:MO63,"&gt;0"),Input!$A$6:$HV$6,0),FALSE),0),0))*$D63</f>
        <v>0</v>
      </c>
      <c r="PL63" s="1">
        <f>IF($E63+$I63+$D$7&lt;=PL$22,0,IF(PL$22-$D$7&gt;=$E63,IF(COUNTIF($KZ63:MP63,"&gt;0")&gt;0,VLOOKUP($C63,Input!$A$8:$HV$21,MATCH($OK$21+COUNTIF($KZ63:MP63,"&gt;0"),Input!$A$6:$HV$6,0),FALSE),0),0))*$D63</f>
        <v>0</v>
      </c>
      <c r="PM63" s="1">
        <f>IF($E63+$I63+$D$7&lt;=PM$22,0,IF(PM$22-$D$7&gt;=$E63,IF(COUNTIF($KZ63:MQ63,"&gt;0")&gt;0,VLOOKUP($C63,Input!$A$8:$HV$21,MATCH($OK$21+COUNTIF($KZ63:MQ63,"&gt;0"),Input!$A$6:$HV$6,0),FALSE),0),0))*$D63</f>
        <v>0</v>
      </c>
      <c r="PN63" s="1">
        <f>IF($E63+$I63+$D$7&lt;=PN$22,0,IF(PN$22-$D$7&gt;=$E63,IF(COUNTIF($KZ63:MR63,"&gt;0")&gt;0,VLOOKUP($C63,Input!$A$8:$HV$21,MATCH($OK$21+COUNTIF($KZ63:MR63,"&gt;0"),Input!$A$6:$HV$6,0),FALSE),0),0))*$D63</f>
        <v>0</v>
      </c>
      <c r="PO63" s="1">
        <f>IF($E63+$I63+$D$7&lt;=PO$22,0,IF(PO$22-$D$7&gt;=$E63,IF(COUNTIF($KZ63:MS63,"&gt;0")&gt;0,VLOOKUP($C63,Input!$A$8:$HV$21,MATCH($OK$21+COUNTIF($KZ63:MS63,"&gt;0"),Input!$A$6:$HV$6,0),FALSE),0),0))*$D63</f>
        <v>0</v>
      </c>
      <c r="PP63" s="1">
        <f>IF($E63+$I63+$D$7&lt;=PP$22,0,IF(PP$22-$D$7&gt;=$E63,IF(COUNTIF($KZ63:MT63,"&gt;0")&gt;0,VLOOKUP($C63,Input!$A$8:$HV$21,MATCH($OK$21+COUNTIF($KZ63:MT63,"&gt;0"),Input!$A$6:$HV$6,0),FALSE),0),0))*$D63</f>
        <v>0</v>
      </c>
      <c r="PQ63" s="1">
        <f>IF($E63+$I63+$D$7&lt;=PQ$22,0,IF(PQ$22-$D$7&gt;=$E63,IF(COUNTIF($KZ63:MU63,"&gt;0")&gt;0,VLOOKUP($C63,Input!$A$8:$HV$21,MATCH($OK$21+COUNTIF($KZ63:MU63,"&gt;0"),Input!$A$6:$HV$6,0),FALSE),0),0))*$D63</f>
        <v>0</v>
      </c>
      <c r="PR63" s="1">
        <f>IF($E63+$I63+$D$7&lt;=PR$22,0,IF(PR$22-$D$7&gt;=$E63,IF(COUNTIF($KZ63:MV63,"&gt;0")&gt;0,VLOOKUP($C63,Input!$A$8:$HV$21,MATCH($OK$21+COUNTIF($KZ63:MV63,"&gt;0"),Input!$A$6:$HV$6,0),FALSE),0),0))*$D63</f>
        <v>0</v>
      </c>
      <c r="PS63" s="1">
        <f>IF($E63+$I63+$D$7&lt;=PS$22,0,IF(PS$22-$D$7&gt;=$E63,IF(COUNTIF($KZ63:MW63,"&gt;0")&gt;0,VLOOKUP($C63,Input!$A$8:$HV$21,MATCH($OK$21+COUNTIF($KZ63:MW63,"&gt;0"),Input!$A$6:$HV$6,0),FALSE),0),0))*$D63</f>
        <v>0</v>
      </c>
      <c r="PT63" s="1">
        <f>IF($E63+$I63+$D$7&lt;=PT$22,0,IF(PT$22-$D$7&gt;=$E63,IF(COUNTIF($KZ63:MX63,"&gt;0")&gt;0,VLOOKUP($C63,Input!$A$8:$HV$21,MATCH($OK$21+COUNTIF($KZ63:MX63,"&gt;0"),Input!$A$6:$HV$6,0),FALSE),0),0))*$D63</f>
        <v>0</v>
      </c>
      <c r="PV63" s="1" t="str">
        <f t="shared" si="211"/>
        <v>2040 MY 40' CNG w Midlife Rebuild {234 Buses}</v>
      </c>
      <c r="PW63" s="1">
        <f t="shared" si="172"/>
        <v>0</v>
      </c>
      <c r="PX63" s="1">
        <f t="shared" si="173"/>
        <v>0</v>
      </c>
      <c r="PY63" s="1">
        <f t="shared" si="174"/>
        <v>0</v>
      </c>
      <c r="PZ63" s="1">
        <f t="shared" si="175"/>
        <v>0</v>
      </c>
      <c r="QA63" s="1">
        <f t="shared" si="176"/>
        <v>0</v>
      </c>
      <c r="QB63" s="1">
        <f t="shared" si="177"/>
        <v>0</v>
      </c>
      <c r="QC63" s="1">
        <f t="shared" si="178"/>
        <v>0</v>
      </c>
      <c r="QD63" s="1">
        <f t="shared" si="179"/>
        <v>0</v>
      </c>
      <c r="QE63" s="1">
        <f t="shared" si="180"/>
        <v>0</v>
      </c>
      <c r="QF63" s="1">
        <f t="shared" si="181"/>
        <v>0</v>
      </c>
      <c r="QG63" s="1">
        <f t="shared" si="182"/>
        <v>0</v>
      </c>
      <c r="QH63" s="1">
        <f t="shared" si="183"/>
        <v>0</v>
      </c>
      <c r="QI63" s="1">
        <f t="shared" si="184"/>
        <v>0</v>
      </c>
      <c r="QJ63" s="1">
        <f t="shared" si="185"/>
        <v>0</v>
      </c>
      <c r="QK63" s="1">
        <f t="shared" si="186"/>
        <v>0</v>
      </c>
      <c r="QL63" s="1">
        <f t="shared" si="187"/>
        <v>0</v>
      </c>
      <c r="QM63" s="1">
        <f t="shared" si="188"/>
        <v>0</v>
      </c>
      <c r="QN63" s="1">
        <f t="shared" si="189"/>
        <v>0</v>
      </c>
      <c r="QO63" s="1">
        <f t="shared" si="190"/>
        <v>0</v>
      </c>
      <c r="QP63" s="1">
        <f t="shared" si="191"/>
        <v>0</v>
      </c>
      <c r="QQ63" s="1">
        <f t="shared" si="192"/>
        <v>0</v>
      </c>
      <c r="QR63" s="1">
        <f t="shared" si="193"/>
        <v>0</v>
      </c>
      <c r="QS63" s="1">
        <f t="shared" si="194"/>
        <v>0</v>
      </c>
      <c r="QT63" s="1">
        <f t="shared" si="195"/>
        <v>0</v>
      </c>
      <c r="QU63" s="1">
        <f t="shared" si="196"/>
        <v>208348035.87804568</v>
      </c>
      <c r="QV63" s="1">
        <f t="shared" si="197"/>
        <v>14042554.898979409</v>
      </c>
      <c r="QW63" s="1">
        <f t="shared" si="198"/>
        <v>14071848.307797136</v>
      </c>
      <c r="QX63" s="1">
        <f t="shared" si="199"/>
        <v>14111006.028821761</v>
      </c>
      <c r="QY63" s="1">
        <f t="shared" si="200"/>
        <v>14158463.952484928</v>
      </c>
      <c r="QZ63" s="1">
        <f t="shared" si="201"/>
        <v>14209510.055102771</v>
      </c>
      <c r="RA63" s="1">
        <f t="shared" si="202"/>
        <v>22436246.934980158</v>
      </c>
      <c r="RB63" s="1">
        <f t="shared" si="203"/>
        <v>14289049.868335636</v>
      </c>
      <c r="RC63" s="1">
        <f t="shared" si="204"/>
        <v>14363879.709444921</v>
      </c>
      <c r="RD63" s="1">
        <f t="shared" si="205"/>
        <v>14421605.692380901</v>
      </c>
      <c r="RE63" s="1">
        <f t="shared" si="206"/>
        <v>14473725.991968822</v>
      </c>
      <c r="RF63" s="1">
        <f t="shared" si="207"/>
        <v>358925927.31834215</v>
      </c>
      <c r="RG63" s="1">
        <f t="shared" si="208"/>
        <v>165568238.70188648</v>
      </c>
      <c r="RH63" s="72"/>
      <c r="RI63" s="37"/>
    </row>
    <row r="64" spans="1:477" x14ac:dyDescent="0.25">
      <c r="A64" s="50"/>
      <c r="B64" s="143"/>
      <c r="C64" s="111" t="s">
        <v>76</v>
      </c>
      <c r="D64" s="108">
        <f t="shared" si="171"/>
        <v>234</v>
      </c>
      <c r="E64" s="110">
        <f t="shared" si="209"/>
        <v>2041</v>
      </c>
      <c r="F64" s="68">
        <f t="shared" si="210"/>
        <v>40000</v>
      </c>
      <c r="G64" s="69">
        <f>VLOOKUP($C64,Input!$A$8:$HV$39,MATCH(G$21,Input!$A$6:$HV$6,0),FALSE)</f>
        <v>2.91</v>
      </c>
      <c r="H64" s="123">
        <f>VLOOKUP($C64,Input!$A$8:$HV$39,MATCH(H$21,Input!$A$6:$HV$6,0),FALSE)</f>
        <v>0</v>
      </c>
      <c r="I64" s="70">
        <f>VLOOKUP($C64,Input!$A$8:$HV$39,MATCH(I$21,Input!$A$6:$HV$6,0),FALSE)</f>
        <v>14</v>
      </c>
      <c r="J64" s="1">
        <f>+IF($E64=J$22,VLOOKUP($C64,Input!$A$8:$AN$39,MATCH(J$21,Input!$A$6:$AN$6,0),FALSE)+$H64,0)*$D64</f>
        <v>0</v>
      </c>
      <c r="K64" s="1">
        <f>+IF($E64=K$22,VLOOKUP($C64,Input!$A$8:$AN$39,MATCH(K$21,Input!$A$6:$AN$6,0),FALSE)+$H64,0)*$D64</f>
        <v>0</v>
      </c>
      <c r="L64" s="1">
        <f>+IF($E64=L$22,VLOOKUP($C64,Input!$A$8:$AN$39,MATCH(L$21,Input!$A$6:$AN$6,0),FALSE)+$H64,0)*$D64</f>
        <v>0</v>
      </c>
      <c r="M64" s="1">
        <f>+IF($E64=M$22,VLOOKUP($C64,Input!$A$8:$AN$39,MATCH(M$21,Input!$A$6:$AN$6,0),FALSE)+$H64,0)*$D64</f>
        <v>0</v>
      </c>
      <c r="N64" s="1">
        <f>+IF($E64=N$22,VLOOKUP($C64,Input!$A$8:$AN$39,MATCH(N$21,Input!$A$6:$AN$6,0),FALSE)+$H64,0)*$D64</f>
        <v>0</v>
      </c>
      <c r="O64" s="1">
        <f>+IF($E64=O$22,VLOOKUP($C64,Input!$A$8:$AN$39,MATCH(O$21,Input!$A$6:$AN$6,0),FALSE)+$H64,0)*$D64</f>
        <v>0</v>
      </c>
      <c r="P64" s="1">
        <f>+IF($E64=P$22,VLOOKUP($C64,Input!$A$8:$AN$39,MATCH(P$21,Input!$A$6:$AN$6,0),FALSE)+$H64,0)*$D64</f>
        <v>0</v>
      </c>
      <c r="Q64" s="1">
        <f>+IF($E64=Q$22,VLOOKUP($C64,Input!$A$8:$AN$39,MATCH(Q$21,Input!$A$6:$AN$6,0),FALSE)+$H64,0)*$D64</f>
        <v>0</v>
      </c>
      <c r="R64" s="1">
        <f>+IF($E64=R$22,VLOOKUP($C64,Input!$A$8:$AN$39,MATCH(R$21,Input!$A$6:$AN$6,0),FALSE)+$H64,0)*$D64</f>
        <v>0</v>
      </c>
      <c r="S64" s="1">
        <f>+IF($E64=S$22,VLOOKUP($C64,Input!$A$8:$AN$39,MATCH(S$21,Input!$A$6:$AN$6,0),FALSE)+$H64,0)*$D64</f>
        <v>0</v>
      </c>
      <c r="T64" s="1">
        <f>+IF($E64=T$22,VLOOKUP($C64,Input!$A$8:$AN$39,MATCH(T$21,Input!$A$6:$AN$6,0),FALSE)+$H64,0)*$D64</f>
        <v>0</v>
      </c>
      <c r="U64" s="1">
        <f>+IF($E64=U$22,VLOOKUP($C64,Input!$A$8:$AN$39,MATCH(U$21,Input!$A$6:$AN$6,0),FALSE)+$H64,0)*$D64</f>
        <v>0</v>
      </c>
      <c r="V64" s="1">
        <f>+IF($E64=V$22,VLOOKUP($C64,Input!$A$8:$AN$39,MATCH(V$21,Input!$A$6:$AN$6,0),FALSE)+$H64,0)*$D64</f>
        <v>0</v>
      </c>
      <c r="W64" s="1">
        <f>+IF($E64=W$22,VLOOKUP($C64,Input!$A$8:$AN$39,MATCH(W$21,Input!$A$6:$AN$6,0),FALSE)+$H64,0)*$D64</f>
        <v>0</v>
      </c>
      <c r="X64" s="1">
        <f>+IF($E64=X$22,VLOOKUP($C64,Input!$A$8:$AN$39,MATCH(X$21,Input!$A$6:$AN$6,0),FALSE)+$H64,0)*$D64</f>
        <v>0</v>
      </c>
      <c r="Y64" s="1">
        <f>+IF($E64=Y$22,VLOOKUP($C64,Input!$A$8:$AN$39,MATCH(Y$21,Input!$A$6:$AN$6,0),FALSE)+$H64,0)*$D64</f>
        <v>0</v>
      </c>
      <c r="Z64" s="1">
        <f>+IF($E64=Z$22,VLOOKUP($C64,Input!$A$8:$AN$39,MATCH(Z$21,Input!$A$6:$AN$6,0),FALSE)+$H64,0)*$D64</f>
        <v>0</v>
      </c>
      <c r="AA64" s="1">
        <f>+IF($E64=AA$22,VLOOKUP($C64,Input!$A$8:$AN$39,MATCH(AA$21,Input!$A$6:$AN$6,0),FALSE)+$H64,0)*$D64</f>
        <v>0</v>
      </c>
      <c r="AB64" s="1">
        <f>+IF($E64=AB$22,VLOOKUP($C64,Input!$A$8:$AN$39,MATCH(AB$21,Input!$A$6:$AN$6,0),FALSE)+$H64,0)*$D64</f>
        <v>0</v>
      </c>
      <c r="AC64" s="1">
        <f>+IF($E64=AC$22,VLOOKUP($C64,Input!$A$8:$AN$39,MATCH(AC$21,Input!$A$6:$AN$6,0),FALSE)+$H64,0)*$D64</f>
        <v>0</v>
      </c>
      <c r="AD64" s="1">
        <f>+IF($E64=AD$22,VLOOKUP($C64,Input!$A$8:$AN$39,MATCH(AD$21,Input!$A$6:$AN$6,0),FALSE)+$H64,0)*$D64</f>
        <v>0</v>
      </c>
      <c r="AE64" s="1">
        <f>+IF($E64=AE$22,VLOOKUP($C64,Input!$A$8:$AN$39,MATCH(AE$21,Input!$A$6:$AN$6,0),FALSE)+$H64,0)*$D64</f>
        <v>0</v>
      </c>
      <c r="AF64" s="1">
        <f>+IF($E64=AF$22,VLOOKUP($C64,Input!$A$8:$AN$39,MATCH(AF$21,Input!$A$6:$AN$6,0),FALSE)+$H64,0)*$D64</f>
        <v>0</v>
      </c>
      <c r="AG64" s="1">
        <f>+IF($E64=AG$22,VLOOKUP($C64,Input!$A$8:$AN$39,MATCH(AG$21,Input!$A$6:$AN$6,0),FALSE)+$H64,0)*$D64</f>
        <v>0</v>
      </c>
      <c r="AH64" s="1">
        <f>+IF($E64=AH$22,VLOOKUP($C64,Input!$A$8:$AN$39,MATCH(AH$21,Input!$A$6:$AN$6,0),FALSE)+$H64,0)*$D64</f>
        <v>0</v>
      </c>
      <c r="AI64" s="1">
        <f>+IF($E64=AI$22,VLOOKUP($C64,Input!$A$8:$AN$39,MATCH(AI$21,Input!$A$6:$AN$6,0),FALSE)+$H64,0)*$D64</f>
        <v>193759475.3937349</v>
      </c>
      <c r="AJ64" s="1">
        <f>+IF($E64=AJ$22,VLOOKUP($C64,Input!$A$8:$AN$39,MATCH(AJ$21,Input!$A$6:$AN$6,0),FALSE)+$H64,0)*$D64</f>
        <v>0</v>
      </c>
      <c r="AK64" s="1">
        <f>+IF($E64=AK$22,VLOOKUP($C64,Input!$A$8:$AN$39,MATCH(AK$21,Input!$A$6:$AN$6,0),FALSE)+$H64,0)*$D64</f>
        <v>0</v>
      </c>
      <c r="AL64" s="1">
        <f>+IF($E64=AL$22,VLOOKUP($C64,Input!$A$8:$AN$39,MATCH(AL$21,Input!$A$6:$AN$6,0),FALSE)+$H64,0)*$D64</f>
        <v>0</v>
      </c>
      <c r="AM64" s="1">
        <f>+IF($E64=AM$22,VLOOKUP($C64,Input!$A$8:$AN$39,MATCH(AM$21,Input!$A$6:$AN$6,0),FALSE)+$H64,0)*$D64</f>
        <v>0</v>
      </c>
      <c r="AN64" s="1">
        <f>+IF($E64=AN$22,VLOOKUP($C64,Input!$A$8:$AN$39,MATCH(AN$21,Input!$A$6:$AN$6,0),FALSE)+$H64,0)*$D64</f>
        <v>0</v>
      </c>
      <c r="AO64" s="1">
        <f>+IF($E64=AO$22,VLOOKUP($C64,Input!$A$8:$AN$39,MATCH(AO$21,Input!$A$6:$AN$6,0),FALSE)+$H64,0)*$D64</f>
        <v>0</v>
      </c>
      <c r="AP64" s="1">
        <f>+IF($E64=AP$22,VLOOKUP($C64,Input!$A$8:$AN$39,MATCH(AP$21,Input!$A$6:$AN$6,0),FALSE)+$H64,0)*$D64</f>
        <v>0</v>
      </c>
      <c r="AQ64" s="1">
        <f>+IF($E64=AQ$22,VLOOKUP($C64,Input!$A$8:$AN$39,MATCH(AQ$21,Input!$A$6:$AN$6,0),FALSE)+$H64,0)*$D64</f>
        <v>0</v>
      </c>
      <c r="AR64" s="1">
        <f>+IF($E64=AR$22,VLOOKUP($C64,Input!$A$8:$AN$39,MATCH(AR$21,Input!$A$6:$AN$6,0),FALSE)+$H64,0)*$D64</f>
        <v>0</v>
      </c>
      <c r="AT64" t="str">
        <f>VLOOKUP($C64,Input!$A$8:$HV$39,MATCH(AT$21,Input!$A$6:$HV$6,0),FALSE)</f>
        <v>Parts and administrative cost</v>
      </c>
      <c r="AU64" s="1">
        <f>+IF($E64=AU$22,VLOOKUP($C64,Input!$A$8:$HV$39,MATCH(AU$21,Input!$A$6:$HV$6,0),FALSE),0)*$D64</f>
        <v>0</v>
      </c>
      <c r="AV64" s="1">
        <f>+IF($E64=AV$22,VLOOKUP($C64,Input!$A$8:$HV$39,MATCH(AV$21,Input!$A$6:$HV$6,0),FALSE),0)*$D64</f>
        <v>0</v>
      </c>
      <c r="AW64" s="1">
        <f>+IF($E64=AW$22,VLOOKUP($C64,Input!$A$8:$HV$39,MATCH(AW$21,Input!$A$6:$HV$6,0),FALSE),0)*$D64</f>
        <v>0</v>
      </c>
      <c r="AX64" s="1">
        <f>+IF($E64=AX$22,VLOOKUP($C64,Input!$A$8:$HV$39,MATCH(AX$21,Input!$A$6:$HV$6,0),FALSE),0)*$D64</f>
        <v>0</v>
      </c>
      <c r="AY64" s="1">
        <f>+IF($E64=AY$22,VLOOKUP($C64,Input!$A$8:$HV$39,MATCH(AY$21,Input!$A$6:$HV$6,0),FALSE),0)*$D64</f>
        <v>0</v>
      </c>
      <c r="AZ64" s="1">
        <f>+IF($E64=AZ$22,VLOOKUP($C64,Input!$A$8:$HV$39,MATCH(AZ$21,Input!$A$6:$HV$6,0),FALSE),0)*$D64</f>
        <v>0</v>
      </c>
      <c r="BA64" s="1">
        <f>+IF($E64=BA$22,VLOOKUP($C64,Input!$A$8:$HV$39,MATCH(BA$21,Input!$A$6:$HV$6,0),FALSE),0)*$D64</f>
        <v>0</v>
      </c>
      <c r="BB64" s="1">
        <f>+IF($E64=BB$22,VLOOKUP($C64,Input!$A$8:$HV$39,MATCH(BB$21,Input!$A$6:$HV$6,0),FALSE),0)*$D64</f>
        <v>0</v>
      </c>
      <c r="BC64" s="1">
        <f>+IF($E64=BC$22,VLOOKUP($C64,Input!$A$8:$HV$39,MATCH(BC$21,Input!$A$6:$HV$6,0),FALSE),0)*$D64</f>
        <v>0</v>
      </c>
      <c r="BD64" s="1">
        <f>+IF($E64=BD$22,VLOOKUP($C64,Input!$A$8:$HV$39,MATCH(BD$21,Input!$A$6:$HV$6,0),FALSE),0)*$D64</f>
        <v>0</v>
      </c>
      <c r="BE64" s="1">
        <f>+IF($E64=BE$22,VLOOKUP($C64,Input!$A$8:$HV$39,MATCH(BE$21,Input!$A$6:$HV$6,0),FALSE),0)*$D64</f>
        <v>0</v>
      </c>
      <c r="BF64" s="1">
        <f>+IF($E64=BF$22,VLOOKUP($C64,Input!$A$8:$HV$39,MATCH(BF$21,Input!$A$6:$HV$6,0),FALSE),0)*$D64</f>
        <v>0</v>
      </c>
      <c r="BG64" s="1">
        <f>+IF($E64=BG$22,VLOOKUP($C64,Input!$A$8:$HV$39,MATCH(BG$21,Input!$A$6:$HV$6,0),FALSE),0)*$D64</f>
        <v>0</v>
      </c>
      <c r="BH64" s="1">
        <f>+IF($E64=BH$22,VLOOKUP($C64,Input!$A$8:$HV$39,MATCH(BH$21,Input!$A$6:$HV$6,0),FALSE),0)*$D64</f>
        <v>0</v>
      </c>
      <c r="BI64" s="1">
        <f>+IF($E64=BI$22,VLOOKUP($C64,Input!$A$8:$HV$39,MATCH(BI$21,Input!$A$6:$HV$6,0),FALSE),0)*$D64</f>
        <v>0</v>
      </c>
      <c r="BJ64" s="1">
        <f>+IF($E64=BJ$22,VLOOKUP($C64,Input!$A$8:$HV$39,MATCH(BJ$21,Input!$A$6:$HV$6,0),FALSE),0)*$D64</f>
        <v>0</v>
      </c>
      <c r="BK64" s="1">
        <f>+IF($E64=BK$22,VLOOKUP($C64,Input!$A$8:$HV$39,MATCH(BK$21,Input!$A$6:$HV$6,0),FALSE),0)*$D64</f>
        <v>0</v>
      </c>
      <c r="BL64" s="1">
        <f>+IF($E64=BL$22,VLOOKUP($C64,Input!$A$8:$HV$39,MATCH(BL$21,Input!$A$6:$HV$6,0),FALSE),0)*$D64</f>
        <v>0</v>
      </c>
      <c r="BM64" s="1">
        <f>+IF($E64=BM$22,VLOOKUP($C64,Input!$A$8:$HV$39,MATCH(BM$21,Input!$A$6:$HV$6,0),FALSE),0)*$D64</f>
        <v>0</v>
      </c>
      <c r="BN64" s="1">
        <f>+IF($E64=BN$22,VLOOKUP($C64,Input!$A$8:$HV$39,MATCH(BN$21,Input!$A$6:$HV$6,0),FALSE),0)*$D64</f>
        <v>0</v>
      </c>
      <c r="BO64" s="1">
        <f>+IF($E64=BO$22,VLOOKUP($C64,Input!$A$8:$HV$39,MATCH(BO$21,Input!$A$6:$HV$6,0),FALSE),0)*$D64</f>
        <v>0</v>
      </c>
      <c r="BP64" s="1">
        <f>+IF($E64=BP$22,VLOOKUP($C64,Input!$A$8:$HV$39,MATCH(BP$21,Input!$A$6:$HV$6,0),FALSE),0)*$D64</f>
        <v>0</v>
      </c>
      <c r="BQ64" s="1">
        <f>+IF($E64=BQ$22,VLOOKUP($C64,Input!$A$8:$HV$39,MATCH(BQ$21,Input!$A$6:$HV$6,0),FALSE),0)*$D64</f>
        <v>0</v>
      </c>
      <c r="BR64" s="1">
        <f>+IF($E64=BR$22,VLOOKUP($C64,Input!$A$8:$HV$39,MATCH(BR$21,Input!$A$6:$HV$6,0),FALSE),0)*$D64</f>
        <v>0</v>
      </c>
      <c r="BS64" s="1">
        <f>+IF($E64=BS$22,VLOOKUP($C64,Input!$A$8:$HV$39,MATCH(BS$21,Input!$A$6:$HV$6,0),FALSE),0)*$D64</f>
        <v>0</v>
      </c>
      <c r="BT64" s="1">
        <f>+IF($E64=BT$22,VLOOKUP($C64,Input!$A$8:$HV$39,MATCH(BT$21,Input!$A$6:$HV$6,0),FALSE),0)*$D64</f>
        <v>4843986.8848433727</v>
      </c>
      <c r="BU64" s="1">
        <f>+IF($E64=BU$22,VLOOKUP($C64,Input!$A$8:$HV$39,MATCH(BU$21,Input!$A$6:$HV$6,0),FALSE),0)*$D64</f>
        <v>0</v>
      </c>
      <c r="BV64" s="1">
        <f>+IF($E64=BV$22,VLOOKUP($C64,Input!$A$8:$HV$39,MATCH(BV$21,Input!$A$6:$HV$6,0),FALSE),0)*$D64</f>
        <v>0</v>
      </c>
      <c r="BW64" s="1">
        <f>+IF($E64=BW$22,VLOOKUP($C64,Input!$A$8:$HV$39,MATCH(BW$21,Input!$A$6:$HV$6,0),FALSE),0)*$D64</f>
        <v>0</v>
      </c>
      <c r="BX64" s="1">
        <f>+IF($E64=BX$22,VLOOKUP($C64,Input!$A$8:$HV$39,MATCH(BX$21,Input!$A$6:$HV$6,0),FALSE),0)*$D64</f>
        <v>0</v>
      </c>
      <c r="BY64" s="1">
        <f>+IF($E64=BY$22,VLOOKUP($C64,Input!$A$8:$HV$39,MATCH(BY$21,Input!$A$6:$HV$6,0),FALSE),0)*$D64</f>
        <v>0</v>
      </c>
      <c r="BZ64" s="1">
        <f>+IF($E64=BZ$22,VLOOKUP($C64,Input!$A$8:$HV$39,MATCH(BZ$21,Input!$A$6:$HV$6,0),FALSE),0)*$D64</f>
        <v>0</v>
      </c>
      <c r="CA64" s="1">
        <f>+IF($E64=CA$22,VLOOKUP($C64,Input!$A$8:$HV$39,MATCH(CA$21,Input!$A$6:$HV$6,0),FALSE),0)*$D64</f>
        <v>0</v>
      </c>
      <c r="CB64" s="1">
        <f>+IF($E64=CB$22,VLOOKUP($C64,Input!$A$8:$HV$39,MATCH(CB$21,Input!$A$6:$HV$6,0),FALSE),0)*$D64</f>
        <v>0</v>
      </c>
      <c r="CC64" s="1">
        <f>+IF($E64=CC$22,VLOOKUP($C64,Input!$A$8:$HV$39,MATCH(CC$21,Input!$A$6:$HV$6,0),FALSE),0)*$D64</f>
        <v>0</v>
      </c>
      <c r="CE64" t="str">
        <f>VLOOKUP($C64,Input!$A$8:$HV$39,MATCH(CE$21,Input!$A$6:$HV$6,0),FALSE)</f>
        <v>Engine Rebuild @ 7 Yr</v>
      </c>
      <c r="CF64" s="1">
        <f>IF($E64+$I64+$D$7&lt;=CF$22,0,IF(CF$22-$D$7&gt;=$E64,IF(COUNTIF($KZ64:LP64,"&gt;0")&gt;0,VLOOKUP($C64,Input!$A$8:$HV$21,MATCH($CE$21+COUNTIF($KZ64:LP64,"&gt;0"),Input!$A$6:$HV$6,0),FALSE),0),0))*$D64</f>
        <v>0</v>
      </c>
      <c r="CG64" s="1">
        <f>IF($E64+$I64+$D$7&lt;=CG$22,0,IF(CG$22-$D$7&gt;=$E64,IF(COUNTIF($KZ64:LQ64,"&gt;0")&gt;0,VLOOKUP($C64,Input!$A$8:$HV$21,MATCH($CE$21+COUNTIF($KZ64:LQ64,"&gt;0"),Input!$A$6:$HV$6,0),FALSE),0),0))*$D64</f>
        <v>0</v>
      </c>
      <c r="CH64" s="1">
        <f>IF($E64+$I64+$D$7&lt;=CH$22,0,IF(CH$22-$D$7&gt;=$E64,IF(COUNTIF($KZ64:LR64,"&gt;0")&gt;0,VLOOKUP($C64,Input!$A$8:$HV$21,MATCH($CE$21+COUNTIF($KZ64:LR64,"&gt;0"),Input!$A$6:$HV$6,0),FALSE),0),0))*$D64</f>
        <v>0</v>
      </c>
      <c r="CI64" s="1">
        <f>IF($E64+$I64+$D$7&lt;=CI$22,0,IF(CI$22-$D$7&gt;=$E64,IF(COUNTIF($KZ64:LS64,"&gt;0")&gt;0,VLOOKUP($C64,Input!$A$8:$HV$21,MATCH($CE$21+COUNTIF($KZ64:LS64,"&gt;0"),Input!$A$6:$HV$6,0),FALSE),0),0))*$D64</f>
        <v>0</v>
      </c>
      <c r="CJ64" s="1">
        <f>IF($E64+$I64+$D$7&lt;=CJ$22,0,IF(CJ$22-$D$7&gt;=$E64,IF(COUNTIF($KZ64:LT64,"&gt;0")&gt;0,VLOOKUP($C64,Input!$A$8:$HV$21,MATCH($CE$21+COUNTIF($KZ64:LT64,"&gt;0"),Input!$A$6:$HV$6,0),FALSE),0),0))*$D64</f>
        <v>0</v>
      </c>
      <c r="CK64" s="1">
        <f>IF($E64+$I64+$D$7&lt;=CK$22,0,IF(CK$22-$D$7&gt;=$E64,IF(COUNTIF($KZ64:LU64,"&gt;0")&gt;0,VLOOKUP($C64,Input!$A$8:$HV$21,MATCH($CE$21+COUNTIF($KZ64:LU64,"&gt;0"),Input!$A$6:$HV$6,0),FALSE),0),0))*$D64</f>
        <v>0</v>
      </c>
      <c r="CL64" s="1">
        <f>IF($E64+$I64+$D$7&lt;=CL$22,0,IF(CL$22-$D$7&gt;=$E64,IF(COUNTIF($KZ64:LV64,"&gt;0")&gt;0,VLOOKUP($C64,Input!$A$8:$HV$21,MATCH($CE$21+COUNTIF($KZ64:LV64,"&gt;0"),Input!$A$6:$HV$6,0),FALSE),0),0))*$D64</f>
        <v>0</v>
      </c>
      <c r="CM64" s="1">
        <f>IF($E64+$I64+$D$7&lt;=CM$22,0,IF(CM$22-$D$7&gt;=$E64,IF(COUNTIF($KZ64:LW64,"&gt;0")&gt;0,VLOOKUP($C64,Input!$A$8:$HV$21,MATCH($CE$21+COUNTIF($KZ64:LW64,"&gt;0"),Input!$A$6:$HV$6,0),FALSE),0),0))*$D64</f>
        <v>0</v>
      </c>
      <c r="CN64" s="1">
        <f>IF($E64+$I64+$D$7&lt;=CN$22,0,IF(CN$22-$D$7&gt;=$E64,IF(COUNTIF($KZ64:LX64,"&gt;0")&gt;0,VLOOKUP($C64,Input!$A$8:$HV$21,MATCH($CE$21+COUNTIF($KZ64:LX64,"&gt;0"),Input!$A$6:$HV$6,0),FALSE),0),0))*$D64</f>
        <v>0</v>
      </c>
      <c r="CO64" s="1">
        <f>IF($E64+$I64+$D$7&lt;=CO$22,0,IF(CO$22-$D$7&gt;=$E64,IF(COUNTIF($KZ64:LY64,"&gt;0")&gt;0,VLOOKUP($C64,Input!$A$8:$HV$21,MATCH($CE$21+COUNTIF($KZ64:LY64,"&gt;0"),Input!$A$6:$HV$6,0),FALSE),0),0))*$D64</f>
        <v>0</v>
      </c>
      <c r="CP64" s="1">
        <f>IF($E64+$I64+$D$7&lt;=CP$22,0,IF(CP$22-$D$7&gt;=$E64,IF(COUNTIF($KZ64:LZ64,"&gt;0")&gt;0,VLOOKUP($C64,Input!$A$8:$HV$21,MATCH($CE$21+COUNTIF($KZ64:LZ64,"&gt;0"),Input!$A$6:$HV$6,0),FALSE),0),0))*$D64</f>
        <v>0</v>
      </c>
      <c r="CQ64" s="1">
        <f>IF($E64+$I64+$D$7&lt;=CQ$22,0,IF(CQ$22-$D$7&gt;=$E64,IF(COUNTIF($KZ64:MA64,"&gt;0")&gt;0,VLOOKUP($C64,Input!$A$8:$HV$21,MATCH($CE$21+COUNTIF($KZ64:MA64,"&gt;0"),Input!$A$6:$HV$6,0),FALSE),0),0))*$D64</f>
        <v>0</v>
      </c>
      <c r="CR64" s="1">
        <f>IF($E64+$I64+$D$7&lt;=CR$22,0,IF(CR$22-$D$7&gt;=$E64,IF(COUNTIF($KZ64:MB64,"&gt;0")&gt;0,VLOOKUP($C64,Input!$A$8:$HV$21,MATCH($CE$21+COUNTIF($KZ64:MB64,"&gt;0"),Input!$A$6:$HV$6,0),FALSE),0),0))*$D64</f>
        <v>0</v>
      </c>
      <c r="CS64" s="1">
        <f>IF($E64+$I64+$D$7&lt;=CS$22,0,IF(CS$22-$D$7&gt;=$E64,IF(COUNTIF($KZ64:MC64,"&gt;0")&gt;0,VLOOKUP($C64,Input!$A$8:$HV$21,MATCH($CE$21+COUNTIF($KZ64:MC64,"&gt;0"),Input!$A$6:$HV$6,0),FALSE),0),0))*$D64</f>
        <v>0</v>
      </c>
      <c r="CT64" s="1">
        <f>IF($E64+$I64+$D$7&lt;=CT$22,0,IF(CT$22-$D$7&gt;=$E64,IF(COUNTIF($KZ64:MD64,"&gt;0")&gt;0,VLOOKUP($C64,Input!$A$8:$HV$21,MATCH($CE$21+COUNTIF($KZ64:MD64,"&gt;0"),Input!$A$6:$HV$6,0),FALSE),0),0))*$D64</f>
        <v>0</v>
      </c>
      <c r="CU64" s="1">
        <f>IF($E64+$I64+$D$7&lt;=CU$22,0,IF(CU$22-$D$7&gt;=$E64,IF(COUNTIF($KZ64:ME64,"&gt;0")&gt;0,VLOOKUP($C64,Input!$A$8:$HV$21,MATCH($CE$21+COUNTIF($KZ64:ME64,"&gt;0"),Input!$A$6:$HV$6,0),FALSE),0),0))*$D64</f>
        <v>0</v>
      </c>
      <c r="CV64" s="1">
        <f>IF($E64+$I64+$D$7&lt;=CV$22,0,IF(CV$22-$D$7&gt;=$E64,IF(COUNTIF($KZ64:MF64,"&gt;0")&gt;0,VLOOKUP($C64,Input!$A$8:$HV$21,MATCH($CE$21+COUNTIF($KZ64:MF64,"&gt;0"),Input!$A$6:$HV$6,0),FALSE),0),0))*$D64</f>
        <v>0</v>
      </c>
      <c r="CW64" s="1">
        <f>IF($E64+$I64+$D$7&lt;=CW$22,0,IF(CW$22-$D$7&gt;=$E64,IF(COUNTIF($KZ64:MG64,"&gt;0")&gt;0,VLOOKUP($C64,Input!$A$8:$HV$21,MATCH($CE$21+COUNTIF($KZ64:MG64,"&gt;0"),Input!$A$6:$HV$6,0),FALSE),0),0))*$D64</f>
        <v>0</v>
      </c>
      <c r="CX64" s="1">
        <f>IF($E64+$I64+$D$7&lt;=CX$22,0,IF(CX$22-$D$7&gt;=$E64,IF(COUNTIF($KZ64:MH64,"&gt;0")&gt;0,VLOOKUP($C64,Input!$A$8:$HV$21,MATCH($CE$21+COUNTIF($KZ64:MH64,"&gt;0"),Input!$A$6:$HV$6,0),FALSE),0),0))*$D64</f>
        <v>0</v>
      </c>
      <c r="CY64" s="1">
        <f>IF($E64+$I64+$D$7&lt;=CY$22,0,IF(CY$22-$D$7&gt;=$E64,IF(COUNTIF($KZ64:MI64,"&gt;0")&gt;0,VLOOKUP($C64,Input!$A$8:$HV$21,MATCH($CE$21+COUNTIF($KZ64:MI64,"&gt;0"),Input!$A$6:$HV$6,0),FALSE),0),0))*$D64</f>
        <v>0</v>
      </c>
      <c r="CZ64" s="1">
        <f>IF($E64+$I64+$D$7&lt;=CZ$22,0,IF(CZ$22-$D$7&gt;=$E64,IF(COUNTIF($KZ64:MJ64,"&gt;0")&gt;0,VLOOKUP($C64,Input!$A$8:$HV$21,MATCH($CE$21+COUNTIF($KZ64:MJ64,"&gt;0"),Input!$A$6:$HV$6,0),FALSE),0),0))*$D64</f>
        <v>0</v>
      </c>
      <c r="DA64" s="1">
        <f>IF($E64+$I64+$D$7&lt;=DA$22,0,IF(DA$22-$D$7&gt;=$E64,IF(COUNTIF($KZ64:MK64,"&gt;0")&gt;0,VLOOKUP($C64,Input!$A$8:$HV$21,MATCH($CE$21+COUNTIF($KZ64:MK64,"&gt;0"),Input!$A$6:$HV$6,0),FALSE),0),0))*$D64</f>
        <v>0</v>
      </c>
      <c r="DB64" s="1">
        <f>IF($E64+$I64+$D$7&lt;=DB$22,0,IF(DB$22-$D$7&gt;=$E64,IF(COUNTIF($KZ64:ML64,"&gt;0")&gt;0,VLOOKUP($C64,Input!$A$8:$HV$21,MATCH($CE$21+COUNTIF($KZ64:ML64,"&gt;0"),Input!$A$6:$HV$6,0),FALSE),0),0))*$D64</f>
        <v>0</v>
      </c>
      <c r="DC64" s="1">
        <f>IF($E64+$I64+$D$7&lt;=DC$22,0,IF(DC$22-$D$7&gt;=$E64,IF(COUNTIF($KZ64:MM64,"&gt;0")&gt;0,VLOOKUP($C64,Input!$A$8:$HV$21,MATCH($CE$21+COUNTIF($KZ64:MM64,"&gt;0"),Input!$A$6:$HV$6,0),FALSE),0),0))*$D64</f>
        <v>0</v>
      </c>
      <c r="DD64" s="1">
        <f>IF($E64+$I64+$D$7&lt;=DD$22,0,IF(DD$22-$D$7&gt;=$E64,IF(COUNTIF($KZ64:MN64,"&gt;0")&gt;0,VLOOKUP($C64,Input!$A$8:$HV$21,MATCH($CE$21+COUNTIF($KZ64:MN64,"&gt;0"),Input!$A$6:$HV$6,0),FALSE),0),0))*$D64</f>
        <v>0</v>
      </c>
      <c r="DE64" s="1">
        <f>IF($E64+$I64+$D$7&lt;=DE$22,0,IF(DE$22-$D$7&gt;=$E64,IF(COUNTIF($KZ64:MO64,"&gt;0")&gt;0,VLOOKUP($C64,Input!$A$8:$HV$21,MATCH($CE$21+COUNTIF($KZ64:MO64,"&gt;0"),Input!$A$6:$HV$6,0),FALSE),0),0))*$D64</f>
        <v>0</v>
      </c>
      <c r="DF64" s="1">
        <f>IF($E64+$I64+$D$7&lt;=DF$22,0,IF(DF$22-$D$7&gt;=$E64,IF(COUNTIF($KZ64:MP64,"&gt;0")&gt;0,VLOOKUP($C64,Input!$A$8:$HV$21,MATCH($CE$21+COUNTIF($KZ64:MP64,"&gt;0"),Input!$A$6:$HV$6,0),FALSE),0),0))*$D64</f>
        <v>0</v>
      </c>
      <c r="DG64" s="1">
        <f>IF($E64+$I64+$D$7&lt;=DG$22,0,IF(DG$22-$D$7&gt;=$E64,IF(COUNTIF($KZ64:MQ64,"&gt;0")&gt;0,VLOOKUP($C64,Input!$A$8:$HV$21,MATCH($CE$21+COUNTIF($KZ64:MQ64,"&gt;0"),Input!$A$6:$HV$6,0),FALSE),0),0))*$D64</f>
        <v>0</v>
      </c>
      <c r="DH64" s="1">
        <f>IF($E64+$I64+$D$7&lt;=DH$22,0,IF(DH$22-$D$7&gt;=$E64,IF(COUNTIF($KZ64:MR64,"&gt;0")&gt;0,VLOOKUP($C64,Input!$A$8:$HV$21,MATCH($CE$21+COUNTIF($KZ64:MR64,"&gt;0"),Input!$A$6:$HV$6,0),FALSE),0),0))*$D64</f>
        <v>0</v>
      </c>
      <c r="DI64" s="1">
        <f>IF($E64+$I64+$D$7&lt;=DI$22,0,IF(DI$22-$D$7&gt;=$E64,IF(COUNTIF($KZ64:MS64,"&gt;0")&gt;0,VLOOKUP($C64,Input!$A$8:$HV$21,MATCH($CE$21+COUNTIF($KZ64:MS64,"&gt;0"),Input!$A$6:$HV$6,0),FALSE),0),0))*$D64</f>
        <v>0</v>
      </c>
      <c r="DJ64" s="1">
        <f>IF($E64+$I64+$D$7&lt;=DJ$22,0,IF(DJ$22-$D$7&gt;=$E64,IF(COUNTIF($KZ64:MT64,"&gt;0")&gt;0,VLOOKUP($C64,Input!$A$8:$HV$21,MATCH($CE$21+COUNTIF($KZ64:MT64,"&gt;0"),Input!$A$6:$HV$6,0),FALSE),0),0))*$D64</f>
        <v>0</v>
      </c>
      <c r="DK64" s="1">
        <f>IF($E64+$I64+$D$7&lt;=DK$22,0,IF(DK$22-$D$7&gt;=$E64,IF(COUNTIF($KZ64:MU64,"&gt;0")&gt;0,VLOOKUP($C64,Input!$A$8:$HV$21,MATCH($CE$21+COUNTIF($KZ64:MU64,"&gt;0"),Input!$A$6:$HV$6,0),FALSE),0),0))*$D64</f>
        <v>8190000</v>
      </c>
      <c r="DL64" s="1">
        <f>IF($E64+$I64+$D$7&lt;=DL$22,0,IF(DL$22-$D$7&gt;=$E64,IF(COUNTIF($KZ64:MV64,"&gt;0")&gt;0,VLOOKUP($C64,Input!$A$8:$HV$21,MATCH($CE$21+COUNTIF($KZ64:MV64,"&gt;0"),Input!$A$6:$HV$6,0),FALSE),0),0))*$D64</f>
        <v>0</v>
      </c>
      <c r="DM64" s="1">
        <f>IF($E64+$I64+$D$7&lt;=DM$22,0,IF(DM$22-$D$7&gt;=$E64,IF(COUNTIF($KZ64:MW64,"&gt;0")&gt;0,VLOOKUP($C64,Input!$A$8:$HV$21,MATCH($CE$21+COUNTIF($KZ64:MW64,"&gt;0"),Input!$A$6:$HV$6,0),FALSE),0),0))*$D64</f>
        <v>0</v>
      </c>
      <c r="DN64" s="1">
        <f>IF($E64+$I64+$D$7&lt;=DN$22,0,IF(DN$22-$D$7&gt;=$E64,IF(COUNTIF($KZ64:MX64,"&gt;0")&gt;0,VLOOKUP($C64,Input!$A$8:$HV$21,MATCH($CE$21+COUNTIF($KZ64:MX64,"&gt;0"),Input!$A$6:$HV$6,0),FALSE),0),0))*$D64</f>
        <v>0</v>
      </c>
      <c r="DP64" t="str">
        <f>+VLOOKUP($C64,Input!$A$8:$GZ$39,MATCH(DP$21,Input!$A$6:$GZ$6,0),FALSE)</f>
        <v>Bus Maintenance at 0.85/mile</v>
      </c>
      <c r="DQ64" s="1">
        <f>IF($E64+$I64+$D$7&lt;=DQ$22,0,IF(DQ$22-$D$7&gt;=$E64,IF(COUNTIF($KZ64:LP64,"&gt;0")&gt;0,VLOOKUP($C64,Input!$A$8:$HV$21,MATCH($DP$21+COUNTIF($KZ64:LP64,"&gt;0"),Input!$A$6:$HV$6,0),FALSE),0),0))*$D64*$F64</f>
        <v>0</v>
      </c>
      <c r="DR64" s="1">
        <f>IF($E64+$I64+$D$7&lt;=DR$22,0,IF(DR$22-$D$7&gt;=$E64,IF(COUNTIF($KZ64:LQ64,"&gt;0")&gt;0,VLOOKUP($C64,Input!$A$8:$HV$21,MATCH($DP$21+COUNTIF($KZ64:LQ64,"&gt;0"),Input!$A$6:$HV$6,0),FALSE),0),0))*$D64*$F64</f>
        <v>0</v>
      </c>
      <c r="DS64" s="1">
        <f>IF($E64+$I64+$D$7&lt;=DS$22,0,IF(DS$22-$D$7&gt;=$E64,IF(COUNTIF($KZ64:LR64,"&gt;0")&gt;0,VLOOKUP($C64,Input!$A$8:$HV$21,MATCH($DP$21+COUNTIF($KZ64:LR64,"&gt;0"),Input!$A$6:$HV$6,0),FALSE),0),0))*$D64*$F64</f>
        <v>0</v>
      </c>
      <c r="DT64" s="1">
        <f>IF($E64+$I64+$D$7&lt;=DT$22,0,IF(DT$22-$D$7&gt;=$E64,IF(COUNTIF($KZ64:LS64,"&gt;0")&gt;0,VLOOKUP($C64,Input!$A$8:$HV$21,MATCH($DP$21+COUNTIF($KZ64:LS64,"&gt;0"),Input!$A$6:$HV$6,0),FALSE),0),0))*$D64*$F64</f>
        <v>0</v>
      </c>
      <c r="DU64" s="1">
        <f>IF($E64+$I64+$D$7&lt;=DU$22,0,IF(DU$22-$D$7&gt;=$E64,IF(COUNTIF($KZ64:LT64,"&gt;0")&gt;0,VLOOKUP($C64,Input!$A$8:$HV$21,MATCH($DP$21+COUNTIF($KZ64:LT64,"&gt;0"),Input!$A$6:$HV$6,0),FALSE),0),0))*$D64*$F64</f>
        <v>0</v>
      </c>
      <c r="DV64" s="1">
        <f>IF($E64+$I64+$D$7&lt;=DV$22,0,IF(DV$22-$D$7&gt;=$E64,IF(COUNTIF($KZ64:LU64,"&gt;0")&gt;0,VLOOKUP($C64,Input!$A$8:$HV$21,MATCH($DP$21+COUNTIF($KZ64:LU64,"&gt;0"),Input!$A$6:$HV$6,0),FALSE),0),0))*$D64*$F64</f>
        <v>0</v>
      </c>
      <c r="DW64" s="1">
        <f>IF($E64+$I64+$D$7&lt;=DW$22,0,IF(DW$22-$D$7&gt;=$E64,IF(COUNTIF($KZ64:LV64,"&gt;0")&gt;0,VLOOKUP($C64,Input!$A$8:$HV$21,MATCH($DP$21+COUNTIF($KZ64:LV64,"&gt;0"),Input!$A$6:$HV$6,0),FALSE),0),0))*$D64*$F64</f>
        <v>0</v>
      </c>
      <c r="DX64" s="1">
        <f>IF($E64+$I64+$D$7&lt;=DX$22,0,IF(DX$22-$D$7&gt;=$E64,IF(COUNTIF($KZ64:LW64,"&gt;0")&gt;0,VLOOKUP($C64,Input!$A$8:$HV$21,MATCH($DP$21+COUNTIF($KZ64:LW64,"&gt;0"),Input!$A$6:$HV$6,0),FALSE),0),0))*$D64*$F64</f>
        <v>0</v>
      </c>
      <c r="DY64" s="1">
        <f>IF($E64+$I64+$D$7&lt;=DY$22,0,IF(DY$22-$D$7&gt;=$E64,IF(COUNTIF($KZ64:LX64,"&gt;0")&gt;0,VLOOKUP($C64,Input!$A$8:$HV$21,MATCH($DP$21+COUNTIF($KZ64:LX64,"&gt;0"),Input!$A$6:$HV$6,0),FALSE),0),0))*$D64*$F64</f>
        <v>0</v>
      </c>
      <c r="DZ64" s="1">
        <f>IF($E64+$I64+$D$7&lt;=DZ$22,0,IF(DZ$22-$D$7&gt;=$E64,IF(COUNTIF($KZ64:LY64,"&gt;0")&gt;0,VLOOKUP($C64,Input!$A$8:$HV$21,MATCH($DP$21+COUNTIF($KZ64:LY64,"&gt;0"),Input!$A$6:$HV$6,0),FALSE),0),0))*$D64*$F64</f>
        <v>0</v>
      </c>
      <c r="EA64" s="1">
        <f>IF($E64+$I64+$D$7&lt;=EA$22,0,IF(EA$22-$D$7&gt;=$E64,IF(COUNTIF($KZ64:LZ64,"&gt;0")&gt;0,VLOOKUP($C64,Input!$A$8:$HV$21,MATCH($DP$21+COUNTIF($KZ64:LZ64,"&gt;0"),Input!$A$6:$HV$6,0),FALSE),0),0))*$D64*$F64</f>
        <v>0</v>
      </c>
      <c r="EB64" s="1">
        <f>IF($E64+$I64+$D$7&lt;=EB$22,0,IF(EB$22-$D$7&gt;=$E64,IF(COUNTIF($KZ64:MA64,"&gt;0")&gt;0,VLOOKUP($C64,Input!$A$8:$HV$21,MATCH($DP$21+COUNTIF($KZ64:MA64,"&gt;0"),Input!$A$6:$HV$6,0),FALSE),0),0))*$D64*$F64</f>
        <v>0</v>
      </c>
      <c r="EC64" s="1">
        <f>IF($E64+$I64+$D$7&lt;=EC$22,0,IF(EC$22-$D$7&gt;=$E64,IF(COUNTIF($KZ64:MB64,"&gt;0")&gt;0,VLOOKUP($C64,Input!$A$8:$HV$21,MATCH($DP$21+COUNTIF($KZ64:MB64,"&gt;0"),Input!$A$6:$HV$6,0),FALSE),0),0))*$D64*$F64</f>
        <v>0</v>
      </c>
      <c r="ED64" s="1">
        <f>IF($E64+$I64+$D$7&lt;=ED$22,0,IF(ED$22-$D$7&gt;=$E64,IF(COUNTIF($KZ64:MC64,"&gt;0")&gt;0,VLOOKUP($C64,Input!$A$8:$HV$21,MATCH($DP$21+COUNTIF($KZ64:MC64,"&gt;0"),Input!$A$6:$HV$6,0),FALSE),0),0))*$D64*$F64</f>
        <v>0</v>
      </c>
      <c r="EE64" s="1">
        <f>IF($E64+$I64+$D$7&lt;=EE$22,0,IF(EE$22-$D$7&gt;=$E64,IF(COUNTIF($KZ64:MD64,"&gt;0")&gt;0,VLOOKUP($C64,Input!$A$8:$HV$21,MATCH($DP$21+COUNTIF($KZ64:MD64,"&gt;0"),Input!$A$6:$HV$6,0),FALSE),0),0))*$D64*$F64</f>
        <v>0</v>
      </c>
      <c r="EF64" s="1">
        <f>IF($E64+$I64+$D$7&lt;=EF$22,0,IF(EF$22-$D$7&gt;=$E64,IF(COUNTIF($KZ64:ME64,"&gt;0")&gt;0,VLOOKUP($C64,Input!$A$8:$HV$21,MATCH($DP$21+COUNTIF($KZ64:ME64,"&gt;0"),Input!$A$6:$HV$6,0),FALSE),0),0))*$D64*$F64</f>
        <v>0</v>
      </c>
      <c r="EG64" s="1">
        <f>IF($E64+$I64+$D$7&lt;=EG$22,0,IF(EG$22-$D$7&gt;=$E64,IF(COUNTIF($KZ64:MF64,"&gt;0")&gt;0,VLOOKUP($C64,Input!$A$8:$HV$21,MATCH($DP$21+COUNTIF($KZ64:MF64,"&gt;0"),Input!$A$6:$HV$6,0),FALSE),0),0))*$D64*$F64</f>
        <v>0</v>
      </c>
      <c r="EH64" s="1">
        <f>IF($E64+$I64+$D$7&lt;=EH$22,0,IF(EH$22-$D$7&gt;=$E64,IF(COUNTIF($KZ64:MG64,"&gt;0")&gt;0,VLOOKUP($C64,Input!$A$8:$HV$21,MATCH($DP$21+COUNTIF($KZ64:MG64,"&gt;0"),Input!$A$6:$HV$6,0),FALSE),0),0))*$D64*$F64</f>
        <v>0</v>
      </c>
      <c r="EI64" s="1">
        <f>IF($E64+$I64+$D$7&lt;=EI$22,0,IF(EI$22-$D$7&gt;=$E64,IF(COUNTIF($KZ64:MH64,"&gt;0")&gt;0,VLOOKUP($C64,Input!$A$8:$HV$21,MATCH($DP$21+COUNTIF($KZ64:MH64,"&gt;0"),Input!$A$6:$HV$6,0),FALSE),0),0))*$D64*$F64</f>
        <v>0</v>
      </c>
      <c r="EJ64" s="1">
        <f>IF($E64+$I64+$D$7&lt;=EJ$22,0,IF(EJ$22-$D$7&gt;=$E64,IF(COUNTIF($KZ64:MI64,"&gt;0")&gt;0,VLOOKUP($C64,Input!$A$8:$HV$21,MATCH($DP$21+COUNTIF($KZ64:MI64,"&gt;0"),Input!$A$6:$HV$6,0),FALSE),0),0))*$D64*$F64</f>
        <v>0</v>
      </c>
      <c r="EK64" s="1">
        <f>IF($E64+$I64+$D$7&lt;=EK$22,0,IF(EK$22-$D$7&gt;=$E64,IF(COUNTIF($KZ64:MJ64,"&gt;0")&gt;0,VLOOKUP($C64,Input!$A$8:$HV$21,MATCH($DP$21+COUNTIF($KZ64:MJ64,"&gt;0"),Input!$A$6:$HV$6,0),FALSE),0),0))*$D64*$F64</f>
        <v>0</v>
      </c>
      <c r="EL64" s="1">
        <f>IF($E64+$I64+$D$7&lt;=EL$22,0,IF(EL$22-$D$7&gt;=$E64,IF(COUNTIF($KZ64:MK64,"&gt;0")&gt;0,VLOOKUP($C64,Input!$A$8:$HV$21,MATCH($DP$21+COUNTIF($KZ64:MK64,"&gt;0"),Input!$A$6:$HV$6,0),FALSE),0),0))*$D64*$F64</f>
        <v>0</v>
      </c>
      <c r="EM64" s="1">
        <f>IF($E64+$I64+$D$7&lt;=EM$22,0,IF(EM$22-$D$7&gt;=$E64,IF(COUNTIF($KZ64:ML64,"&gt;0")&gt;0,VLOOKUP($C64,Input!$A$8:$HV$21,MATCH($DP$21+COUNTIF($KZ64:ML64,"&gt;0"),Input!$A$6:$HV$6,0),FALSE),0),0))*$D64*$F64</f>
        <v>0</v>
      </c>
      <c r="EN64" s="1">
        <f>IF($E64+$I64+$D$7&lt;=EN$22,0,IF(EN$22-$D$7&gt;=$E64,IF(COUNTIF($KZ64:MM64,"&gt;0")&gt;0,VLOOKUP($C64,Input!$A$8:$HV$21,MATCH($DP$21+COUNTIF($KZ64:MM64,"&gt;0"),Input!$A$6:$HV$6,0),FALSE),0),0))*$D64*$F64</f>
        <v>0</v>
      </c>
      <c r="EO64" s="1">
        <f>IF($E64+$I64+$D$7&lt;=EO$22,0,IF(EO$22-$D$7&gt;=$E64,IF(COUNTIF($KZ64:MN64,"&gt;0")&gt;0,VLOOKUP($C64,Input!$A$8:$HV$21,MATCH($DP$21+COUNTIF($KZ64:MN64,"&gt;0"),Input!$A$6:$HV$6,0),FALSE),0),0))*$D64*$F64</f>
        <v>0</v>
      </c>
      <c r="EP64" s="1">
        <f>IF($E64+$I64+$D$7&lt;=EP$22,0,IF(EP$22-$D$7&gt;=$E64,IF(COUNTIF($KZ64:MO64,"&gt;0")&gt;0,VLOOKUP($C64,Input!$A$8:$HV$21,MATCH($DP$21+COUNTIF($KZ64:MO64,"&gt;0"),Input!$A$6:$HV$6,0),FALSE),0),0))*$D64*$F64</f>
        <v>7956000</v>
      </c>
      <c r="EQ64" s="1">
        <f>IF($E64+$I64+$D$7&lt;=EQ$22,0,IF(EQ$22-$D$7&gt;=$E64,IF(COUNTIF($KZ64:MP64,"&gt;0")&gt;0,VLOOKUP($C64,Input!$A$8:$HV$21,MATCH($DP$21+COUNTIF($KZ64:MP64,"&gt;0"),Input!$A$6:$HV$6,0),FALSE),0),0))*$D64*$F64</f>
        <v>7956000</v>
      </c>
      <c r="ER64" s="1">
        <f>IF($E64+$I64+$D$7&lt;=ER$22,0,IF(ER$22-$D$7&gt;=$E64,IF(COUNTIF($KZ64:MQ64,"&gt;0")&gt;0,VLOOKUP($C64,Input!$A$8:$HV$21,MATCH($DP$21+COUNTIF($KZ64:MQ64,"&gt;0"),Input!$A$6:$HV$6,0),FALSE),0),0))*$D64*$F64</f>
        <v>7956000</v>
      </c>
      <c r="ES64" s="1">
        <f>IF($E64+$I64+$D$7&lt;=ES$22,0,IF(ES$22-$D$7&gt;=$E64,IF(COUNTIF($KZ64:MR64,"&gt;0")&gt;0,VLOOKUP($C64,Input!$A$8:$HV$21,MATCH($DP$21+COUNTIF($KZ64:MR64,"&gt;0"),Input!$A$6:$HV$6,0),FALSE),0),0))*$D64*$F64</f>
        <v>7956000</v>
      </c>
      <c r="ET64" s="1">
        <f>IF($E64+$I64+$D$7&lt;=ET$22,0,IF(ET$22-$D$7&gt;=$E64,IF(COUNTIF($KZ64:MS64,"&gt;0")&gt;0,VLOOKUP($C64,Input!$A$8:$HV$21,MATCH($DP$21+COUNTIF($KZ64:MS64,"&gt;0"),Input!$A$6:$HV$6,0),FALSE),0),0))*$D64*$F64</f>
        <v>7956000</v>
      </c>
      <c r="EU64" s="1">
        <f>IF($E64+$I64+$D$7&lt;=EU$22,0,IF(EU$22-$D$7&gt;=$E64,IF(COUNTIF($KZ64:MT64,"&gt;0")&gt;0,VLOOKUP($C64,Input!$A$8:$HV$21,MATCH($DP$21+COUNTIF($KZ64:MT64,"&gt;0"),Input!$A$6:$HV$6,0),FALSE),0),0))*$D64*$F64</f>
        <v>7956000</v>
      </c>
      <c r="EV64" s="1">
        <f>IF($E64+$I64+$D$7&lt;=EV$22,0,IF(EV$22-$D$7&gt;=$E64,IF(COUNTIF($KZ64:MU64,"&gt;0")&gt;0,VLOOKUP($C64,Input!$A$8:$HV$21,MATCH($DP$21+COUNTIF($KZ64:MU64,"&gt;0"),Input!$A$6:$HV$6,0),FALSE),0),0))*$D64*$F64</f>
        <v>7956000</v>
      </c>
      <c r="EW64" s="1">
        <f>IF($E64+$I64+$D$7&lt;=EW$22,0,IF(EW$22-$D$7&gt;=$E64,IF(COUNTIF($KZ64:MV64,"&gt;0")&gt;0,VLOOKUP($C64,Input!$A$8:$HV$21,MATCH($DP$21+COUNTIF($KZ64:MV64,"&gt;0"),Input!$A$6:$HV$6,0),FALSE),0),0))*$D64*$F64</f>
        <v>7956000</v>
      </c>
      <c r="EX64" s="1">
        <f>IF($E64+$I64+$D$7&lt;=EX$22,0,IF(EX$22-$D$7&gt;=$E64,IF(COUNTIF($KZ64:MW64,"&gt;0")&gt;0,VLOOKUP($C64,Input!$A$8:$HV$21,MATCH($DP$21+COUNTIF($KZ64:MW64,"&gt;0"),Input!$A$6:$HV$6,0),FALSE),0),0))*$D64*$F64</f>
        <v>7956000</v>
      </c>
      <c r="EY64" s="1">
        <f>IF($E64+$I64+$D$7&lt;=EY$22,0,IF(EY$22-$D$7&gt;=$E64,IF(COUNTIF($KZ64:MX64,"&gt;0")&gt;0,VLOOKUP($C64,Input!$A$8:$HV$21,MATCH($DP$21+COUNTIF($KZ64:MX64,"&gt;0"),Input!$A$6:$HV$6,0),FALSE),0),0))*$D64*$F64</f>
        <v>7956000</v>
      </c>
      <c r="EZ64" s="1"/>
      <c r="FA64" t="str">
        <f>VLOOKUP($C64,Input!$A$8:$GZ$39,MATCH(FA$21,Input!$A$6:$GZ$6,0),FALSE)</f>
        <v>NA</v>
      </c>
      <c r="FB64">
        <f>IF((VLOOKUP($C64,Input!$A$8:$GZ$39,MATCH(FB$21,Input!$A$6:$GZ$6,0),FALSE))="Y",$D64/VLOOKUP($C64,Input!$A$8:$GZ$39,MATCH(FC$21,Input!$A$6:$GZ$6,0),FALSE),0)</f>
        <v>0</v>
      </c>
      <c r="FC64">
        <f>IF((VLOOKUP($C64,Input!$A$8:$GZ$39,MATCH(FB$21,Input!$A$6:$GZ$6,0),FALSE))="Y",0,IF((VLOOKUP($C64,Input!$A$8:$GZ$39,MATCH(FC$21,Input!$A$6:$GZ$6,0),FALSE))&gt;0,$D64/VLOOKUP($C64,Input!$A$8:$GZ$39,MATCH(FC$21,Input!$A$6:$GZ$6,0),FALSE),0))</f>
        <v>0</v>
      </c>
      <c r="FD64" s="1">
        <f>+IF($E64=FD$22,VLOOKUP($C64,Input!$A$8:$GZ$39,MATCH(FD$21,Input!$A$6:$GZ$6,0),FALSE),0)*IF(FD$19&gt;=MAX(FC$19:$FD$19),MIN((FD$19-MAX(FC$19:$FD$19)),(FD$19-FC$19)),0)+IF($E64=FD$22,VLOOKUP($C64,Input!$A$8:$GZ$39,MATCH(FD$21,Input!$A$6:$GZ$6,0),FALSE),0)*IF(FD$18&gt;=MAX(FC$18:$FD$18),MIN((FD$18-MAX(FC$18:$FD$18)),(FD$18-FC$18)),0)</f>
        <v>0</v>
      </c>
      <c r="FE64" s="1">
        <f>+IF($E64=FE$22,VLOOKUP($C64,Input!$A$8:$GZ$39,MATCH(FE$21,Input!$A$6:$GZ$6,0),FALSE),0)*IF(FE$19&gt;=MAX(FD$19:$FD$19),MIN((FE$19-MAX(FD$19:$FD$19)),(FE$19-FD$19)),0)+IF($E64=FE$22,VLOOKUP($C64,Input!$A$8:$GZ$39,MATCH(FE$21,Input!$A$6:$GZ$6,0),FALSE),0)*IF(FE$18&gt;=MAX(FD$18:$FD$18),MIN((FE$18-MAX(FD$18:$FD$18)),(FE$18-FD$18)),0)</f>
        <v>0</v>
      </c>
      <c r="FF64" s="1">
        <f>+IF($E64=FF$22,VLOOKUP($C64,Input!$A$8:$GZ$39,MATCH(FF$21,Input!$A$6:$GZ$6,0),FALSE),0)*IF(FF$19&gt;=MAX($FD$19:FE$19),MIN((FF$19-MAX($FD$19:FE$19)),(FF$19-FE$19)),0)+IF($E64=FF$22,VLOOKUP($C64,Input!$A$8:$GZ$39,MATCH(FF$21,Input!$A$6:$GZ$6,0),FALSE),0)*IF(FF$18&gt;=MAX($FD$18:FE$18),MIN((FF$18-MAX($FD$18:FE$18)),(FF$18-FE$18)),0)</f>
        <v>0</v>
      </c>
      <c r="FG64" s="1">
        <f>+IF($E64=FG$22,VLOOKUP($C64,Input!$A$8:$GZ$39,MATCH(FG$21,Input!$A$6:$GZ$6,0),FALSE),0)*IF(FG$19&gt;=MAX($FD$19:FF$19),MIN((FG$19-MAX($FD$19:FF$19)),(FG$19-FF$19)),0)+IF($E64=FG$22,VLOOKUP($C64,Input!$A$8:$GZ$39,MATCH(FG$21,Input!$A$6:$GZ$6,0),FALSE),0)*IF(FG$18&gt;=MAX($FD$18:FF$18),MIN((FG$18-MAX($FD$18:FF$18)),(FG$18-FF$18)),0)</f>
        <v>0</v>
      </c>
      <c r="FH64" s="1">
        <f>+IF($E64=FH$22,VLOOKUP($C64,Input!$A$8:$GZ$39,MATCH(FH$21,Input!$A$6:$GZ$6,0),FALSE),0)*IF(FH$19&gt;=MAX($FD$19:FG$19),MIN((FH$19-MAX($FD$19:FG$19)),(FH$19-FG$19)),0)+IF($E64=FH$22,VLOOKUP($C64,Input!$A$8:$GZ$39,MATCH(FH$21,Input!$A$6:$GZ$6,0),FALSE),0)*IF(FH$18&gt;=MAX($FD$18:FG$18),MIN((FH$18-MAX($FD$18:FG$18)),(FH$18-FG$18)),0)</f>
        <v>0</v>
      </c>
      <c r="FI64" s="1">
        <f>+IF($E64=FI$22,VLOOKUP($C64,Input!$A$8:$GZ$39,MATCH(FI$21,Input!$A$6:$GZ$6,0),FALSE),0)*IF(FI$19&gt;=MAX($FD$19:FH$19),MIN((FI$19-MAX($FD$19:FH$19)),(FI$19-FH$19)),0)+IF($E64=FI$22,VLOOKUP($C64,Input!$A$8:$GZ$39,MATCH(FI$21,Input!$A$6:$GZ$6,0),FALSE),0)*IF(FI$18&gt;=MAX($FD$18:FH$18),MIN((FI$18-MAX($FD$18:FH$18)),(FI$18-FH$18)),0)</f>
        <v>0</v>
      </c>
      <c r="FJ64" s="1">
        <f>+IF($E64=FJ$22,VLOOKUP($C64,Input!$A$8:$GZ$39,MATCH(FJ$21,Input!$A$6:$GZ$6,0),FALSE),0)*IF(FJ$19&gt;=MAX($FD$19:FI$19),MIN((FJ$19-MAX($FD$19:FI$19)),(FJ$19-FI$19)),0)+IF($E64=FJ$22,VLOOKUP($C64,Input!$A$8:$GZ$39,MATCH(FJ$21,Input!$A$6:$GZ$6,0),FALSE),0)*IF(FJ$18&gt;=MAX($FD$18:FI$18),MIN((FJ$18-MAX($FD$18:FI$18)),(FJ$18-FI$18)),0)</f>
        <v>0</v>
      </c>
      <c r="FK64" s="1">
        <f>+IF($E64=FK$22,VLOOKUP($C64,Input!$A$8:$GZ$39,MATCH(FK$21,Input!$A$6:$GZ$6,0),FALSE),0)*IF(FK$19&gt;=MAX($FD$19:FJ$19),MIN((FK$19-MAX($FD$19:FJ$19)),(FK$19-FJ$19)),0)+IF($E64=FK$22,VLOOKUP($C64,Input!$A$8:$GZ$39,MATCH(FK$21,Input!$A$6:$GZ$6,0),FALSE),0)*IF(FK$18&gt;=MAX($FD$18:FJ$18),MIN((FK$18-MAX($FD$18:FJ$18)),(FK$18-FJ$18)),0)</f>
        <v>0</v>
      </c>
      <c r="FL64" s="1">
        <f>+IF($E64=FL$22,VLOOKUP($C64,Input!$A$8:$GZ$39,MATCH(FL$21,Input!$A$6:$GZ$6,0),FALSE),0)*IF(FL$19&gt;=MAX($FD$19:FK$19),MIN((FL$19-MAX($FD$19:FK$19)),(FL$19-FK$19)),0)+IF($E64=FL$22,VLOOKUP($C64,Input!$A$8:$GZ$39,MATCH(FL$21,Input!$A$6:$GZ$6,0),FALSE),0)*IF(FL$18&gt;=MAX($FD$18:FK$18),MIN((FL$18-MAX($FD$18:FK$18)),(FL$18-FK$18)),0)</f>
        <v>0</v>
      </c>
      <c r="FM64" s="1">
        <f>+IF($E64=FM$22,VLOOKUP($C64,Input!$A$8:$GZ$39,MATCH(FM$21,Input!$A$6:$GZ$6,0),FALSE),0)*IF(FM$19&gt;=MAX($FD$19:FL$19),MIN((FM$19-MAX($FD$19:FL$19)),(FM$19-FL$19)),0)+IF($E64=FM$22,VLOOKUP($C64,Input!$A$8:$GZ$39,MATCH(FM$21,Input!$A$6:$GZ$6,0),FALSE),0)*IF(FM$18&gt;=MAX($FD$18:FL$18),MIN((FM$18-MAX($FD$18:FL$18)),(FM$18-FL$18)),0)</f>
        <v>0</v>
      </c>
      <c r="FN64" s="1">
        <f>+IF($E64=FN$22,VLOOKUP($C64,Input!$A$8:$GZ$39,MATCH(FN$21,Input!$A$6:$GZ$6,0),FALSE),0)*IF(FN$19&gt;=MAX($FD$19:FM$19),MIN((FN$19-MAX($FD$19:FM$19)),(FN$19-FM$19)),0)+IF($E64=FN$22,VLOOKUP($C64,Input!$A$8:$GZ$39,MATCH(FN$21,Input!$A$6:$GZ$6,0),FALSE),0)*IF(FN$18&gt;=MAX($FD$18:FM$18),MIN((FN$18-MAX($FD$18:FM$18)),(FN$18-FM$18)),0)</f>
        <v>0</v>
      </c>
      <c r="FO64" s="1">
        <f>+IF($E64=FO$22,VLOOKUP($C64,Input!$A$8:$GZ$39,MATCH(FO$21,Input!$A$6:$GZ$6,0),FALSE),0)*IF(FO$19&gt;=MAX($FD$19:FN$19),MIN((FO$19-MAX($FD$19:FN$19)),(FO$19-FN$19)),0)+IF($E64=FO$22,VLOOKUP($C64,Input!$A$8:$GZ$39,MATCH(FO$21,Input!$A$6:$GZ$6,0),FALSE),0)*IF(FO$18&gt;=MAX($FD$18:FN$18),MIN((FO$18-MAX($FD$18:FN$18)),(FO$18-FN$18)),0)</f>
        <v>0</v>
      </c>
      <c r="FP64" s="1">
        <f>+IF($E64=FP$22,VLOOKUP($C64,Input!$A$8:$GZ$39,MATCH(FP$21,Input!$A$6:$GZ$6,0),FALSE),0)*IF(FP$19&gt;=MAX($FD$19:FO$19),MIN((FP$19-MAX($FD$19:FO$19)),(FP$19-FO$19)),0)+IF($E64=FP$22,VLOOKUP($C64,Input!$A$8:$GZ$39,MATCH(FP$21,Input!$A$6:$GZ$6,0),FALSE),0)*IF(FP$18&gt;=MAX($FD$18:FO$18),MIN((FP$18-MAX($FD$18:FO$18)),(FP$18-FO$18)),0)</f>
        <v>0</v>
      </c>
      <c r="FQ64" s="1">
        <f>+IF($E64=FQ$22,VLOOKUP($C64,Input!$A$8:$GZ$39,MATCH(FQ$21,Input!$A$6:$GZ$6,0),FALSE),0)*IF(FQ$19&gt;=MAX($FD$19:FP$19),MIN((FQ$19-MAX($FD$19:FP$19)),(FQ$19-FP$19)),0)+IF($E64=FQ$22,VLOOKUP($C64,Input!$A$8:$GZ$39,MATCH(FQ$21,Input!$A$6:$GZ$6,0),FALSE),0)*IF(FQ$18&gt;=MAX($FD$18:FP$18),MIN((FQ$18-MAX($FD$18:FP$18)),(FQ$18-FP$18)),0)</f>
        <v>0</v>
      </c>
      <c r="FR64" s="1">
        <f>+IF($E64=FR$22,VLOOKUP($C64,Input!$A$8:$GZ$39,MATCH(FR$21,Input!$A$6:$GZ$6,0),FALSE),0)*IF(FR$19&gt;=MAX($FD$19:FQ$19),MIN((FR$19-MAX($FD$19:FQ$19)),(FR$19-FQ$19)),0)+IF($E64=FR$22,VLOOKUP($C64,Input!$A$8:$GZ$39,MATCH(FR$21,Input!$A$6:$GZ$6,0),FALSE),0)*IF(FR$18&gt;=MAX($FD$18:FQ$18),MIN((FR$18-MAX($FD$18:FQ$18)),(FR$18-FQ$18)),0)</f>
        <v>0</v>
      </c>
      <c r="FS64" s="1">
        <f>+IF($E64=FS$22,VLOOKUP($C64,Input!$A$8:$GZ$39,MATCH(FS$21,Input!$A$6:$GZ$6,0),FALSE),0)*IF(FS$19&gt;=MAX($FD$19:FR$19),MIN((FS$19-MAX($FD$19:FR$19)),(FS$19-FR$19)),0)+IF($E64=FS$22,VLOOKUP($C64,Input!$A$8:$GZ$39,MATCH(FS$21,Input!$A$6:$GZ$6,0),FALSE),0)*IF(FS$18&gt;=MAX($FD$18:FR$18),MIN((FS$18-MAX($FD$18:FR$18)),(FS$18-FR$18)),0)</f>
        <v>0</v>
      </c>
      <c r="FT64" s="1">
        <f>+IF($E64=FT$22,VLOOKUP($C64,Input!$A$8:$GZ$39,MATCH(FT$21,Input!$A$6:$GZ$6,0),FALSE),0)*IF(FT$19&gt;=MAX($FD$19:FS$19),MIN((FT$19-MAX($FD$19:FS$19)),(FT$19-FS$19)),0)+IF($E64=FT$22,VLOOKUP($C64,Input!$A$8:$GZ$39,MATCH(FT$21,Input!$A$6:$GZ$6,0),FALSE),0)*IF(FT$18&gt;=MAX($FD$18:FS$18),MIN((FT$18-MAX($FD$18:FS$18)),(FT$18-FS$18)),0)</f>
        <v>0</v>
      </c>
      <c r="FU64" s="1">
        <f>+IF($E64=FU$22,VLOOKUP($C64,Input!$A$8:$GZ$39,MATCH(FU$21,Input!$A$6:$GZ$6,0),FALSE),0)*IF(FU$19&gt;=MAX($FD$19:FT$19),MIN((FU$19-MAX($FD$19:FT$19)),(FU$19-FT$19)),0)+IF($E64=FU$22,VLOOKUP($C64,Input!$A$8:$GZ$39,MATCH(FU$21,Input!$A$6:$GZ$6,0),FALSE),0)*IF(FU$18&gt;=MAX($FD$18:FT$18),MIN((FU$18-MAX($FD$18:FT$18)),(FU$18-FT$18)),0)</f>
        <v>0</v>
      </c>
      <c r="FV64" s="1">
        <f>+IF($E64=FV$22,VLOOKUP($C64,Input!$A$8:$GZ$39,MATCH(FV$21,Input!$A$6:$GZ$6,0),FALSE),0)*IF(FV$19&gt;=MAX($FD$19:FU$19),MIN((FV$19-MAX($FD$19:FU$19)),(FV$19-FU$19)),0)+IF($E64=FV$22,VLOOKUP($C64,Input!$A$8:$GZ$39,MATCH(FV$21,Input!$A$6:$GZ$6,0),FALSE),0)*IF(FV$18&gt;=MAX($FD$18:FU$18),MIN((FV$18-MAX($FD$18:FU$18)),(FV$18-FU$18)),0)</f>
        <v>0</v>
      </c>
      <c r="FW64" s="1">
        <f>+IF($E64=FW$22,VLOOKUP($C64,Input!$A$8:$GZ$39,MATCH(FW$21,Input!$A$6:$GZ$6,0),FALSE),0)*IF(FW$19&gt;=MAX($FD$19:FV$19),MIN((FW$19-MAX($FD$19:FV$19)),(FW$19-FV$19)),0)+IF($E64=FW$22,VLOOKUP($C64,Input!$A$8:$GZ$39,MATCH(FW$21,Input!$A$6:$GZ$6,0),FALSE),0)*IF(FW$18&gt;=MAX($FD$18:FV$18),MIN((FW$18-MAX($FD$18:FV$18)),(FW$18-FV$18)),0)</f>
        <v>0</v>
      </c>
      <c r="FX64" s="1">
        <f>+IF($E64=FX$22,VLOOKUP($C64,Input!$A$8:$GZ$39,MATCH(FX$21,Input!$A$6:$GZ$6,0),FALSE),0)*IF(FX$19&gt;=MAX($FD$19:FW$19),MIN((FX$19-MAX($FD$19:FW$19)),(FX$19-FW$19)),0)+IF($E64=FX$22,VLOOKUP($C64,Input!$A$8:$GZ$39,MATCH(FX$21,Input!$A$6:$GZ$6,0),FALSE),0)*IF(FX$18&gt;=MAX($FD$18:FW$18),MIN((FX$18-MAX($FD$18:FW$18)),(FX$18-FW$18)),0)</f>
        <v>0</v>
      </c>
      <c r="FY64" s="1">
        <f>+IF($E64=FY$22,VLOOKUP($C64,Input!$A$8:$GZ$39,MATCH(FY$21,Input!$A$6:$GZ$6,0),FALSE),0)*IF(FY$19&gt;=MAX($FD$19:FX$19),MIN((FY$19-MAX($FD$19:FX$19)),(FY$19-FX$19)),0)+IF($E64=FY$22,VLOOKUP($C64,Input!$A$8:$GZ$39,MATCH(FY$21,Input!$A$6:$GZ$6,0),FALSE),0)*IF(FY$18&gt;=MAX($FD$18:FX$18),MIN((FY$18-MAX($FD$18:FX$18)),(FY$18-FX$18)),0)</f>
        <v>0</v>
      </c>
      <c r="FZ64" s="1">
        <f>+IF($E64=FZ$22,VLOOKUP($C64,Input!$A$8:$GZ$39,MATCH(FZ$21,Input!$A$6:$GZ$6,0),FALSE),0)*IF(FZ$19&gt;=MAX($FD$19:FY$19),MIN((FZ$19-MAX($FD$19:FY$19)),(FZ$19-FY$19)),0)+IF($E64=FZ$22,VLOOKUP($C64,Input!$A$8:$GZ$39,MATCH(FZ$21,Input!$A$6:$GZ$6,0),FALSE),0)*IF(FZ$18&gt;=MAX($FD$18:FY$18),MIN((FZ$18-MAX($FD$18:FY$18)),(FZ$18-FY$18)),0)</f>
        <v>0</v>
      </c>
      <c r="GA64" s="1">
        <f>+IF($E64=GA$22,VLOOKUP($C64,Input!$A$8:$GZ$39,MATCH(GA$21,Input!$A$6:$GZ$6,0),FALSE),0)*IF(GA$19&gt;=MAX($FD$19:FZ$19),MIN((GA$19-MAX($FD$19:FZ$19)),(GA$19-FZ$19)),0)+IF($E64=GA$22,VLOOKUP($C64,Input!$A$8:$GZ$39,MATCH(GA$21,Input!$A$6:$GZ$6,0),FALSE),0)*IF(GA$18&gt;=MAX($FD$18:FZ$18),MIN((GA$18-MAX($FD$18:FZ$18)),(GA$18-FZ$18)),0)</f>
        <v>0</v>
      </c>
      <c r="GB64" s="1">
        <f>+IF($E64=GB$22,VLOOKUP($C64,Input!$A$8:$GZ$39,MATCH(GB$21,Input!$A$6:$GZ$6,0),FALSE),0)*IF(GB$19&gt;=MAX($FD$19:GA$19),MIN((GB$19-MAX($FD$19:GA$19)),(GB$19-GA$19)),0)+IF($E64=GB$22,VLOOKUP($C64,Input!$A$8:$GZ$39,MATCH(GB$21,Input!$A$6:$GZ$6,0),FALSE),0)*IF(GB$18&gt;=MAX($FD$18:GA$18),MIN((GB$18-MAX($FD$18:GA$18)),(GB$18-GA$18)),0)</f>
        <v>0</v>
      </c>
      <c r="GC64" s="1">
        <f>+IF($E64=GC$22,VLOOKUP($C64,Input!$A$8:$GZ$39,MATCH(GC$21,Input!$A$6:$GZ$6,0),FALSE),0)*IF(GC$19&gt;=MAX($FD$19:GB$19),MIN((GC$19-MAX($FD$19:GB$19)),(GC$19-GB$19)),0)+IF($E64=GC$22,VLOOKUP($C64,Input!$A$8:$GZ$39,MATCH(GC$21,Input!$A$6:$GZ$6,0),FALSE),0)*IF(GC$18&gt;=MAX($FD$18:GB$18),MIN((GC$18-MAX($FD$18:GB$18)),(GC$18-GB$18)),0)</f>
        <v>0</v>
      </c>
      <c r="GD64" s="1">
        <f>+IF($E64=GD$22,VLOOKUP($C64,Input!$A$8:$GZ$39,MATCH(GD$21,Input!$A$6:$GZ$6,0),FALSE),0)*IF(GD$19&gt;=MAX($FD$19:GC$19),MIN((GD$19-MAX($FD$19:GC$19)),(GD$19-GC$19)),0)+IF($E64=GD$22,VLOOKUP($C64,Input!$A$8:$GZ$39,MATCH(GD$21,Input!$A$6:$GZ$6,0),FALSE),0)*IF(GD$18&gt;=MAX($FD$18:GC$18),MIN((GD$18-MAX($FD$18:GC$18)),(GD$18-GC$18)),0)</f>
        <v>0</v>
      </c>
      <c r="GE64" s="1">
        <f>+IF($E64=GE$22,VLOOKUP($C64,Input!$A$8:$GZ$39,MATCH(GE$21,Input!$A$6:$GZ$6,0),FALSE),0)*IF(GE$19&gt;=MAX($FD$19:GD$19),MIN((GE$19-MAX($FD$19:GD$19)),(GE$19-GD$19)),0)+IF($E64=GE$22,VLOOKUP($C64,Input!$A$8:$GZ$39,MATCH(GE$21,Input!$A$6:$GZ$6,0),FALSE),0)*IF(GE$18&gt;=MAX($FD$18:GD$18),MIN((GE$18-MAX($FD$18:GD$18)),(GE$18-GD$18)),0)</f>
        <v>0</v>
      </c>
      <c r="GF64" s="1">
        <f>+IF($E64=GF$22,VLOOKUP($C64,Input!$A$8:$GZ$39,MATCH(GF$21,Input!$A$6:$GZ$6,0),FALSE),0)*IF(GF$19&gt;=MAX($FD$19:GE$19),MIN((GF$19-MAX($FD$19:GE$19)),(GF$19-GE$19)),0)+IF($E64=GF$22,VLOOKUP($C64,Input!$A$8:$GZ$39,MATCH(GF$21,Input!$A$6:$GZ$6,0),FALSE),0)*IF(GF$18&gt;=MAX($FD$18:GE$18),MIN((GF$18-MAX($FD$18:GE$18)),(GF$18-GE$18)),0)</f>
        <v>0</v>
      </c>
      <c r="GG64" s="1">
        <f>+IF($E64=GG$22,VLOOKUP($C64,Input!$A$8:$GZ$39,MATCH(GG$21,Input!$A$6:$GZ$6,0),FALSE),0)*IF(GG$19&gt;=MAX($FD$19:GF$19),MIN((GG$19-MAX($FD$19:GF$19)),(GG$19-GF$19)),0)+IF($E64=GG$22,VLOOKUP($C64,Input!$A$8:$GZ$39,MATCH(GG$21,Input!$A$6:$GZ$6,0),FALSE),0)*IF(GG$18&gt;=MAX($FD$18:GF$18),MIN((GG$18-MAX($FD$18:GF$18)),(GG$18-GF$18)),0)</f>
        <v>0</v>
      </c>
      <c r="GH64" s="1">
        <f>+IF($E64=GH$22,VLOOKUP($C64,Input!$A$8:$GZ$39,MATCH(GH$21,Input!$A$6:$GZ$6,0),FALSE),0)*IF(GH$19&gt;=MAX($FD$19:GG$19),MIN((GH$19-MAX($FD$19:GG$19)),(GH$19-GG$19)),0)+IF($E64=GH$22,VLOOKUP($C64,Input!$A$8:$GZ$39,MATCH(GH$21,Input!$A$6:$GZ$6,0),FALSE),0)*IF(GH$18&gt;=MAX($FD$18:GG$18),MIN((GH$18-MAX($FD$18:GG$18)),(GH$18-GG$18)),0)</f>
        <v>0</v>
      </c>
      <c r="GI64" s="1">
        <f>+IF($E64=GI$22,VLOOKUP($C64,Input!$A$8:$GZ$39,MATCH(GI$21,Input!$A$6:$GZ$6,0),FALSE),0)*IF(GI$19&gt;=MAX($FD$19:GH$19),MIN((GI$19-MAX($FD$19:GH$19)),(GI$19-GH$19)),0)+IF($E64=GI$22,VLOOKUP($C64,Input!$A$8:$GZ$39,MATCH(GI$21,Input!$A$6:$GZ$6,0),FALSE),0)*IF(GI$18&gt;=MAX($FD$18:GH$18),MIN((GI$18-MAX($FD$18:GH$18)),(GI$18-GH$18)),0)</f>
        <v>0</v>
      </c>
      <c r="GJ64" s="1">
        <f>+IF($E64=GJ$22,VLOOKUP($C64,Input!$A$8:$GZ$39,MATCH(GJ$21,Input!$A$6:$GZ$6,0),FALSE),0)*IF(GJ$19&gt;=MAX($FD$19:GI$19),MIN((GJ$19-MAX($FD$19:GI$19)),(GJ$19-GI$19)),0)+IF($E64=GJ$22,VLOOKUP($C64,Input!$A$8:$GZ$39,MATCH(GJ$21,Input!$A$6:$GZ$6,0),FALSE),0)*IF(GJ$18&gt;=MAX($FD$18:GI$18),MIN((GJ$18-MAX($FD$18:GI$18)),(GJ$18-GI$18)),0)</f>
        <v>0</v>
      </c>
      <c r="GK64" s="1">
        <f>+IF($E64=GK$22,VLOOKUP($C64,Input!$A$8:$GZ$39,MATCH(GK$21,Input!$A$6:$GZ$6,0),FALSE),0)*IF(GK$19&gt;=MAX($FD$19:GJ$19),MIN((GK$19-MAX($FD$19:GJ$19)),(GK$19-GJ$19)),0)+IF($E64=GK$22,VLOOKUP($C64,Input!$A$8:$GZ$39,MATCH(GK$21,Input!$A$6:$GZ$6,0),FALSE),0)*IF(GK$18&gt;=MAX($FD$18:GJ$18),MIN((GK$18-MAX($FD$18:GJ$18)),(GK$18-GJ$18)),0)</f>
        <v>0</v>
      </c>
      <c r="GL64" s="1">
        <f>+IF($E64=GL$22,VLOOKUP($C64,Input!$A$8:$GZ$39,MATCH(GL$21,Input!$A$6:$GZ$6,0),FALSE),0)*IF(GL$19&gt;=MAX($FD$19:GK$19),MIN((GL$19-MAX($FD$19:GK$19)),(GL$19-GK$19)),0)+IF($E64=GL$22,VLOOKUP($C64,Input!$A$8:$GZ$39,MATCH(GL$21,Input!$A$6:$GZ$6,0),FALSE),0)*IF(GL$18&gt;=MAX($FD$18:GK$18),MIN((GL$18-MAX($FD$18:GK$18)),(GL$18-GK$18)),0)</f>
        <v>0</v>
      </c>
      <c r="GM64" s="42"/>
      <c r="GN64" t="str">
        <f>VLOOKUP($C64,Input!$A$8:$GZ$39,MATCH(GN$21,Input!$A$6:$GZ$6,0),FALSE)</f>
        <v>NA</v>
      </c>
      <c r="GO64">
        <f>IF((VLOOKUP($C64,Input!$A$8:$GZ$39,MATCH(GO$21,Input!$A$6:$GZ$6,0),FALSE))="Y",$D64/VLOOKUP($C64,Input!$A$8:$GZ$39,MATCH(GP$21,Input!$A$6:$GZ$6,0),FALSE),0)</f>
        <v>0</v>
      </c>
      <c r="GP64">
        <f>IF((VLOOKUP($C64,Input!$A$8:$GZ$39,MATCH(GO$21,Input!$A$6:$GZ$6,0),FALSE))="Y",0,IF((VLOOKUP($C64,Input!$A$8:$GZ$39,MATCH(GP$21,Input!$A$6:$GZ$6,0),FALSE))&gt;0,$D64/VLOOKUP($C64,Input!$A$8:$GZ$39,MATCH(GP$21,Input!$A$6:$GZ$6,0),FALSE),0))</f>
        <v>0</v>
      </c>
      <c r="GQ64" s="1">
        <f>+IF($E64=GQ$22,VLOOKUP($C64,Input!$A$8:$GZ$39,MATCH(GQ$21,Input!$A$6:$GZ$6,0),FALSE),0)*IF(GQ$19&gt;=MAX($GP$19:GP$19),MIN((GQ$19-MAX($GP$19:GP$19)),(GQ$19-GP$19)),0)+IF($E64=GQ$22,VLOOKUP($C64,Input!$A$8:$GZ$39,MATCH(GQ$21,Input!$A$6:$GZ$6,0),FALSE),0)*IF(GQ$18&gt;=MAX($GP$18:GP$18),MIN((GQ$18-MAX($GP$18:GP$18)),(GQ$18-GP$18)),0)</f>
        <v>0</v>
      </c>
      <c r="GR64" s="1">
        <f>+IF($E64=GR$22,VLOOKUP($C64,Input!$A$8:$GZ$39,MATCH(GR$21,Input!$A$6:$GZ$6,0),FALSE),0)*IF(GR$19&gt;=MAX($GP$19:GQ$19),MIN((GR$19-MAX($GP$19:GQ$19)),(GR$19-GQ$19)),0)+IF($E64=GR$22,VLOOKUP($C64,Input!$A$8:$GZ$39,MATCH(GR$21,Input!$A$6:$GZ$6,0),FALSE),0)*IF(GR$18&gt;=MAX($GP$18:GQ$18),MIN((GR$18-MAX($GP$18:GQ$18)),(GR$18-GQ$18)),0)</f>
        <v>0</v>
      </c>
      <c r="GS64" s="1">
        <f>+IF($E64=GS$22,VLOOKUP($C64,Input!$A$8:$GZ$39,MATCH(GS$21,Input!$A$6:$GZ$6,0),FALSE),0)*IF(GS$19&gt;=MAX($GP$19:GR$19),MIN((GS$19-MAX($GP$19:GR$19)),(GS$19-GR$19)),0)+IF($E64=GS$22,VLOOKUP($C64,Input!$A$8:$GZ$39,MATCH(GS$21,Input!$A$6:$GZ$6,0),FALSE),0)*IF(GS$18&gt;=MAX($GP$18:GR$18),MIN((GS$18-MAX($GP$18:GR$18)),(GS$18-GR$18)),0)</f>
        <v>0</v>
      </c>
      <c r="GT64" s="1">
        <f>+IF($E64=GT$22,VLOOKUP($C64,Input!$A$8:$GZ$39,MATCH(GT$21,Input!$A$6:$GZ$6,0),FALSE),0)*IF(GT$19&gt;=MAX($GP$19:GS$19),MIN((GT$19-MAX($GP$19:GS$19)),(GT$19-GS$19)),0)+IF($E64=GT$22,VLOOKUP($C64,Input!$A$8:$GZ$39,MATCH(GT$21,Input!$A$6:$GZ$6,0),FALSE),0)*IF(GT$18&gt;=MAX($GP$18:GS$18),MIN((GT$18-MAX($GP$18:GS$18)),(GT$18-GS$18)),0)</f>
        <v>0</v>
      </c>
      <c r="GU64" s="1">
        <f>+IF($E64=GU$22,VLOOKUP($C64,Input!$A$8:$GZ$39,MATCH(GU$21,Input!$A$6:$GZ$6,0),FALSE),0)*IF(GU$19&gt;=MAX($GP$19:GT$19),MIN((GU$19-MAX($GP$19:GT$19)),(GU$19-GT$19)),0)+IF($E64=GU$22,VLOOKUP($C64,Input!$A$8:$GZ$39,MATCH(GU$21,Input!$A$6:$GZ$6,0),FALSE),0)*IF(GU$18&gt;=MAX($GP$18:GT$18),MIN((GU$18-MAX($GP$18:GT$18)),(GU$18-GT$18)),0)</f>
        <v>0</v>
      </c>
      <c r="GV64" s="1">
        <f>+IF($E64=GV$22,VLOOKUP($C64,Input!$A$8:$GZ$39,MATCH(GV$21,Input!$A$6:$GZ$6,0),FALSE),0)*IF(GV$19&gt;=MAX($GP$19:GU$19),MIN((GV$19-MAX($GP$19:GU$19)),(GV$19-GU$19)),0)+IF($E64=GV$22,VLOOKUP($C64,Input!$A$8:$GZ$39,MATCH(GV$21,Input!$A$6:$GZ$6,0),FALSE),0)*IF(GV$18&gt;=MAX($GP$18:GU$18),MIN((GV$18-MAX($GP$18:GU$18)),(GV$18-GU$18)),0)</f>
        <v>0</v>
      </c>
      <c r="GW64" s="1">
        <f>+IF($E64=GW$22,VLOOKUP($C64,Input!$A$8:$GZ$39,MATCH(GW$21,Input!$A$6:$GZ$6,0),FALSE),0)*IF(GW$19&gt;=MAX($GP$19:GV$19),MIN((GW$19-MAX($GP$19:GV$19)),(GW$19-GV$19)),0)+IF($E64=GW$22,VLOOKUP($C64,Input!$A$8:$GZ$39,MATCH(GW$21,Input!$A$6:$GZ$6,0),FALSE),0)*IF(GW$18&gt;=MAX($GP$18:GV$18),MIN((GW$18-MAX($GP$18:GV$18)),(GW$18-GV$18)),0)</f>
        <v>0</v>
      </c>
      <c r="GX64" s="1">
        <f>+IF($E64=GX$22,VLOOKUP($C64,Input!$A$8:$GZ$39,MATCH(GX$21,Input!$A$6:$GZ$6,0),FALSE),0)*IF(GX$19&gt;=MAX($GP$19:GW$19),MIN((GX$19-MAX($GP$19:GW$19)),(GX$19-GW$19)),0)+IF($E64=GX$22,VLOOKUP($C64,Input!$A$8:$GZ$39,MATCH(GX$21,Input!$A$6:$GZ$6,0),FALSE),0)*IF(GX$18&gt;=MAX($GP$18:GW$18),MIN((GX$18-MAX($GP$18:GW$18)),(GX$18-GW$18)),0)</f>
        <v>0</v>
      </c>
      <c r="GY64" s="1">
        <f>+IF($E64=GY$22,VLOOKUP($C64,Input!$A$8:$GZ$39,MATCH(GY$21,Input!$A$6:$GZ$6,0),FALSE),0)*IF(GY$19&gt;=MAX($GP$19:GX$19),MIN((GY$19-MAX($GP$19:GX$19)),(GY$19-GX$19)),0)+IF($E64=GY$22,VLOOKUP($C64,Input!$A$8:$GZ$39,MATCH(GY$21,Input!$A$6:$GZ$6,0),FALSE),0)*IF(GY$18&gt;=MAX($GP$18:GX$18),MIN((GY$18-MAX($GP$18:GX$18)),(GY$18-GX$18)),0)</f>
        <v>0</v>
      </c>
      <c r="GZ64" s="1">
        <f>+IF($E64=GZ$22,VLOOKUP($C64,Input!$A$8:$GZ$39,MATCH(GZ$21,Input!$A$6:$GZ$6,0),FALSE),0)*IF(GZ$19&gt;=MAX($GP$19:GY$19),MIN((GZ$19-MAX($GP$19:GY$19)),(GZ$19-GY$19)),0)+IF($E64=GZ$22,VLOOKUP($C64,Input!$A$8:$GZ$39,MATCH(GZ$21,Input!$A$6:$GZ$6,0),FALSE),0)*IF(GZ$18&gt;=MAX($GP$18:GY$18),MIN((GZ$18-MAX($GP$18:GY$18)),(GZ$18-GY$18)),0)</f>
        <v>0</v>
      </c>
      <c r="HA64" s="1">
        <f>+IF($E64=HA$22,VLOOKUP($C64,Input!$A$8:$GZ$39,MATCH(HA$21,Input!$A$6:$GZ$6,0),FALSE),0)*IF(HA$19&gt;=MAX($GP$19:GZ$19),MIN((HA$19-MAX($GP$19:GZ$19)),(HA$19-GZ$19)),0)+IF($E64=HA$22,VLOOKUP($C64,Input!$A$8:$GZ$39,MATCH(HA$21,Input!$A$6:$GZ$6,0),FALSE),0)*IF(HA$18&gt;=MAX($GP$18:GZ$18),MIN((HA$18-MAX($GP$18:GZ$18)),(HA$18-GZ$18)),0)</f>
        <v>0</v>
      </c>
      <c r="HB64" s="1">
        <f>+IF($E64=HB$22,VLOOKUP($C64,Input!$A$8:$GZ$39,MATCH(HB$21,Input!$A$6:$GZ$6,0),FALSE),0)*IF(HB$19&gt;=MAX($GP$19:HA$19),MIN((HB$19-MAX($GP$19:HA$19)),(HB$19-HA$19)),0)+IF($E64=HB$22,VLOOKUP($C64,Input!$A$8:$GZ$39,MATCH(HB$21,Input!$A$6:$GZ$6,0),FALSE),0)*IF(HB$18&gt;=MAX($GP$18:HA$18),MIN((HB$18-MAX($GP$18:HA$18)),(HB$18-HA$18)),0)</f>
        <v>0</v>
      </c>
      <c r="HC64" s="1">
        <f>+IF($E64=HC$22,VLOOKUP($C64,Input!$A$8:$GZ$39,MATCH(HC$21,Input!$A$6:$GZ$6,0),FALSE),0)*IF(HC$19&gt;=MAX($GP$19:HB$19),MIN((HC$19-MAX($GP$19:HB$19)),(HC$19-HB$19)),0)+IF($E64=HC$22,VLOOKUP($C64,Input!$A$8:$GZ$39,MATCH(HC$21,Input!$A$6:$GZ$6,0),FALSE),0)*IF(HC$18&gt;=MAX($GP$18:HB$18),MIN((HC$18-MAX($GP$18:HB$18)),(HC$18-HB$18)),0)</f>
        <v>0</v>
      </c>
      <c r="HD64" s="1">
        <f>+IF($E64=HD$22,VLOOKUP($C64,Input!$A$8:$GZ$39,MATCH(HD$21,Input!$A$6:$GZ$6,0),FALSE),0)*IF(HD$19&gt;=MAX($GP$19:HC$19),MIN((HD$19-MAX($GP$19:HC$19)),(HD$19-HC$19)),0)+IF($E64=HD$22,VLOOKUP($C64,Input!$A$8:$GZ$39,MATCH(HD$21,Input!$A$6:$GZ$6,0),FALSE),0)*IF(HD$18&gt;=MAX($GP$18:HC$18),MIN((HD$18-MAX($GP$18:HC$18)),(HD$18-HC$18)),0)</f>
        <v>0</v>
      </c>
      <c r="HE64" s="1">
        <f>+IF($E64=HE$22,VLOOKUP($C64,Input!$A$8:$GZ$39,MATCH(HE$21,Input!$A$6:$GZ$6,0),FALSE),0)*IF(HE$19&gt;=MAX($GP$19:HD$19),MIN((HE$19-MAX($GP$19:HD$19)),(HE$19-HD$19)),0)+IF($E64=HE$22,VLOOKUP($C64,Input!$A$8:$GZ$39,MATCH(HE$21,Input!$A$6:$GZ$6,0),FALSE),0)*IF(HE$18&gt;=MAX($GP$18:HD$18),MIN((HE$18-MAX($GP$18:HD$18)),(HE$18-HD$18)),0)</f>
        <v>0</v>
      </c>
      <c r="HF64" s="1">
        <f>+IF($E64=HF$22,VLOOKUP($C64,Input!$A$8:$GZ$39,MATCH(HF$21,Input!$A$6:$GZ$6,0),FALSE),0)*IF(HF$19&gt;=MAX($GP$19:HE$19),MIN((HF$19-MAX($GP$19:HE$19)),(HF$19-HE$19)),0)+IF($E64=HF$22,VLOOKUP($C64,Input!$A$8:$GZ$39,MATCH(HF$21,Input!$A$6:$GZ$6,0),FALSE),0)*IF(HF$18&gt;=MAX($GP$18:HE$18),MIN((HF$18-MAX($GP$18:HE$18)),(HF$18-HE$18)),0)</f>
        <v>0</v>
      </c>
      <c r="HG64" s="1">
        <f>+IF($E64=HG$22,VLOOKUP($C64,Input!$A$8:$GZ$39,MATCH(HG$21,Input!$A$6:$GZ$6,0),FALSE),0)*IF(HG$19&gt;=MAX($GP$19:HF$19),MIN((HG$19-MAX($GP$19:HF$19)),(HG$19-HF$19)),0)+IF($E64=HG$22,VLOOKUP($C64,Input!$A$8:$GZ$39,MATCH(HG$21,Input!$A$6:$GZ$6,0),FALSE),0)*IF(HG$18&gt;=MAX($GP$18:HF$18),MIN((HG$18-MAX($GP$18:HF$18)),(HG$18-HF$18)),0)</f>
        <v>0</v>
      </c>
      <c r="HH64" s="1">
        <f>+IF($E64=HH$22,VLOOKUP($C64,Input!$A$8:$GZ$39,MATCH(HH$21,Input!$A$6:$GZ$6,0),FALSE),0)*IF(HH$19&gt;=MAX($GP$19:HG$19),MIN((HH$19-MAX($GP$19:HG$19)),(HH$19-HG$19)),0)+IF($E64=HH$22,VLOOKUP($C64,Input!$A$8:$GZ$39,MATCH(HH$21,Input!$A$6:$GZ$6,0),FALSE),0)*IF(HH$18&gt;=MAX($GP$18:HG$18),MIN((HH$18-MAX($GP$18:HG$18)),(HH$18-HG$18)),0)</f>
        <v>0</v>
      </c>
      <c r="HI64" s="1">
        <f>+IF($E64=HI$22,VLOOKUP($C64,Input!$A$8:$GZ$39,MATCH(HI$21,Input!$A$6:$GZ$6,0),FALSE),0)*IF(HI$19&gt;=MAX($GP$19:HH$19),MIN((HI$19-MAX($GP$19:HH$19)),(HI$19-HH$19)),0)+IF($E64=HI$22,VLOOKUP($C64,Input!$A$8:$GZ$39,MATCH(HI$21,Input!$A$6:$GZ$6,0),FALSE),0)*IF(HI$18&gt;=MAX($GP$18:HH$18),MIN((HI$18-MAX($GP$18:HH$18)),(HI$18-HH$18)),0)</f>
        <v>0</v>
      </c>
      <c r="HJ64" s="1">
        <f>+IF($E64=HJ$22,VLOOKUP($C64,Input!$A$8:$GZ$39,MATCH(HJ$21,Input!$A$6:$GZ$6,0),FALSE),0)*IF(HJ$19&gt;=MAX($GP$19:HI$19),MIN((HJ$19-MAX($GP$19:HI$19)),(HJ$19-HI$19)),0)+IF($E64=HJ$22,VLOOKUP($C64,Input!$A$8:$GZ$39,MATCH(HJ$21,Input!$A$6:$GZ$6,0),FALSE),0)*IF(HJ$18&gt;=MAX($GP$18:HI$18),MIN((HJ$18-MAX($GP$18:HI$18)),(HJ$18-HI$18)),0)</f>
        <v>0</v>
      </c>
      <c r="HK64" s="1">
        <f>+IF($E64=HK$22,VLOOKUP($C64,Input!$A$8:$GZ$39,MATCH(HK$21,Input!$A$6:$GZ$6,0),FALSE),0)*IF(HK$19&gt;=MAX($GP$19:HJ$19),MIN((HK$19-MAX($GP$19:HJ$19)),(HK$19-HJ$19)),0)+IF($E64=HK$22,VLOOKUP($C64,Input!$A$8:$GZ$39,MATCH(HK$21,Input!$A$6:$GZ$6,0),FALSE),0)*IF(HK$18&gt;=MAX($GP$18:HJ$18),MIN((HK$18-MAX($GP$18:HJ$18)),(HK$18-HJ$18)),0)</f>
        <v>0</v>
      </c>
      <c r="HL64" s="1">
        <f>+IF($E64=HL$22,VLOOKUP($C64,Input!$A$8:$GZ$39,MATCH(HL$21,Input!$A$6:$GZ$6,0),FALSE),0)*IF(HL$19&gt;=MAX($GP$19:HK$19),MIN((HL$19-MAX($GP$19:HK$19)),(HL$19-HK$19)),0)+IF($E64=HL$22,VLOOKUP($C64,Input!$A$8:$GZ$39,MATCH(HL$21,Input!$A$6:$GZ$6,0),FALSE),0)*IF(HL$18&gt;=MAX($GP$18:HK$18),MIN((HL$18-MAX($GP$18:HK$18)),(HL$18-HK$18)),0)</f>
        <v>0</v>
      </c>
      <c r="HM64" s="1">
        <f>+IF($E64=HM$22,VLOOKUP($C64,Input!$A$8:$GZ$39,MATCH(HM$21,Input!$A$6:$GZ$6,0),FALSE),0)*IF(HM$19&gt;=MAX($GP$19:HL$19),MIN((HM$19-MAX($GP$19:HL$19)),(HM$19-HL$19)),0)+IF($E64=HM$22,VLOOKUP($C64,Input!$A$8:$GZ$39,MATCH(HM$21,Input!$A$6:$GZ$6,0),FALSE),0)*IF(HM$18&gt;=MAX($GP$18:HL$18),MIN((HM$18-MAX($GP$18:HL$18)),(HM$18-HL$18)),0)</f>
        <v>0</v>
      </c>
      <c r="HN64" s="1">
        <f>+IF($E64=HN$22,VLOOKUP($C64,Input!$A$8:$GZ$39,MATCH(HN$21,Input!$A$6:$GZ$6,0),FALSE),0)*IF(HN$19&gt;=MAX($GP$19:HM$19),MIN((HN$19-MAX($GP$19:HM$19)),(HN$19-HM$19)),0)+IF($E64=HN$22,VLOOKUP($C64,Input!$A$8:$GZ$39,MATCH(HN$21,Input!$A$6:$GZ$6,0),FALSE),0)*IF(HN$18&gt;=MAX($GP$18:HM$18),MIN((HN$18-MAX($GP$18:HM$18)),(HN$18-HM$18)),0)</f>
        <v>0</v>
      </c>
      <c r="HO64" s="1">
        <f>+IF($E64=HO$22,VLOOKUP($C64,Input!$A$8:$GZ$39,MATCH(HO$21,Input!$A$6:$GZ$6,0),FALSE),0)*IF(HO$19&gt;=MAX($GP$19:HN$19),MIN((HO$19-MAX($GP$19:HN$19)),(HO$19-HN$19)),0)+IF($E64=HO$22,VLOOKUP($C64,Input!$A$8:$GZ$39,MATCH(HO$21,Input!$A$6:$GZ$6,0),FALSE),0)*IF(HO$18&gt;=MAX($GP$18:HN$18),MIN((HO$18-MAX($GP$18:HN$18)),(HO$18-HN$18)),0)</f>
        <v>0</v>
      </c>
      <c r="HP64" s="1">
        <f>+IF($E64=HP$22,VLOOKUP($C64,Input!$A$8:$GZ$39,MATCH(HP$21,Input!$A$6:$GZ$6,0),FALSE),0)*IF(HP$19&gt;=MAX($GP$19:HO$19),MIN((HP$19-MAX($GP$19:HO$19)),(HP$19-HO$19)),0)+IF($E64=HP$22,VLOOKUP($C64,Input!$A$8:$GZ$39,MATCH(HP$21,Input!$A$6:$GZ$6,0),FALSE),0)*IF(HP$18&gt;=MAX($GP$18:HO$18),MIN((HP$18-MAX($GP$18:HO$18)),(HP$18-HO$18)),0)</f>
        <v>0</v>
      </c>
      <c r="HQ64" s="1">
        <f>+IF($E64=HQ$22,VLOOKUP($C64,Input!$A$8:$GZ$39,MATCH(HQ$21,Input!$A$6:$GZ$6,0),FALSE),0)*IF(HQ$19&gt;=MAX($GP$19:HP$19),MIN((HQ$19-MAX($GP$19:HP$19)),(HQ$19-HP$19)),0)+IF($E64=HQ$22,VLOOKUP($C64,Input!$A$8:$GZ$39,MATCH(HQ$21,Input!$A$6:$GZ$6,0),FALSE),0)*IF(HQ$18&gt;=MAX($GP$18:HP$18),MIN((HQ$18-MAX($GP$18:HP$18)),(HQ$18-HP$18)),0)</f>
        <v>0</v>
      </c>
      <c r="HR64" s="1">
        <f>+IF($E64=HR$22,VLOOKUP($C64,Input!$A$8:$GZ$39,MATCH(HR$21,Input!$A$6:$GZ$6,0),FALSE),0)*IF(HR$19&gt;=MAX($GP$19:HQ$19),MIN((HR$19-MAX($GP$19:HQ$19)),(HR$19-HQ$19)),0)+IF($E64=HR$22,VLOOKUP($C64,Input!$A$8:$GZ$39,MATCH(HR$21,Input!$A$6:$GZ$6,0),FALSE),0)*IF(HR$18&gt;=MAX($GP$18:HQ$18),MIN((HR$18-MAX($GP$18:HQ$18)),(HR$18-HQ$18)),0)</f>
        <v>0</v>
      </c>
      <c r="HS64" s="1">
        <f>+IF($E64=HS$22,VLOOKUP($C64,Input!$A$8:$GZ$39,MATCH(HS$21,Input!$A$6:$GZ$6,0),FALSE),0)*IF(HS$19&gt;=MAX($GP$19:HR$19),MIN((HS$19-MAX($GP$19:HR$19)),(HS$19-HR$19)),0)+IF($E64=HS$22,VLOOKUP($C64,Input!$A$8:$GZ$39,MATCH(HS$21,Input!$A$6:$GZ$6,0),FALSE),0)*IF(HS$18&gt;=MAX($GP$18:HR$18),MIN((HS$18-MAX($GP$18:HR$18)),(HS$18-HR$18)),0)</f>
        <v>0</v>
      </c>
      <c r="HT64" s="1">
        <f>+IF($E64=HT$22,VLOOKUP($C64,Input!$A$8:$GZ$39,MATCH(HT$21,Input!$A$6:$GZ$6,0),FALSE),0)*IF(HT$19&gt;=MAX($GP$19:HS$19),MIN((HT$19-MAX($GP$19:HS$19)),(HT$19-HS$19)),0)+IF($E64=HT$22,VLOOKUP($C64,Input!$A$8:$GZ$39,MATCH(HT$21,Input!$A$6:$GZ$6,0),FALSE),0)*IF(HT$18&gt;=MAX($GP$18:HS$18),MIN((HT$18-MAX($GP$18:HS$18)),(HT$18-HS$18)),0)</f>
        <v>0</v>
      </c>
      <c r="HU64" s="1">
        <f>+IF($E64=HU$22,VLOOKUP($C64,Input!$A$8:$GZ$39,MATCH(HU$21,Input!$A$6:$GZ$6,0),FALSE),0)*IF(HU$19&gt;=MAX($GP$19:HT$19),MIN((HU$19-MAX($GP$19:HT$19)),(HU$19-HT$19)),0)+IF($E64=HU$22,VLOOKUP($C64,Input!$A$8:$GZ$39,MATCH(HU$21,Input!$A$6:$GZ$6,0),FALSE),0)*IF(HU$18&gt;=MAX($GP$18:HT$18),MIN((HU$18-MAX($GP$18:HT$18)),(HU$18-HT$18)),0)</f>
        <v>0</v>
      </c>
      <c r="HV64" s="1">
        <f>+IF($E64=HV$22,VLOOKUP($C64,Input!$A$8:$GZ$39,MATCH(HV$21,Input!$A$6:$GZ$6,0),FALSE),0)*IF(HV$19&gt;=MAX($GP$19:HU$19),MIN((HV$19-MAX($GP$19:HU$19)),(HV$19-HU$19)),0)+IF($E64=HV$22,VLOOKUP($C64,Input!$A$8:$GZ$39,MATCH(HV$21,Input!$A$6:$GZ$6,0),FALSE),0)*IF(HV$18&gt;=MAX($GP$18:HU$18),MIN((HV$18-MAX($GP$18:HU$18)),(HV$18-HU$18)),0)</f>
        <v>0</v>
      </c>
      <c r="HW64" s="1">
        <f>+IF($E64=HW$22,VLOOKUP($C64,Input!$A$8:$GZ$39,MATCH(HW$21,Input!$A$6:$GZ$6,0),FALSE),0)*IF(HW$19&gt;=MAX($GP$19:HV$19),MIN((HW$19-MAX($GP$19:HV$19)),(HW$19-HV$19)),0)+IF($E64=HW$22,VLOOKUP($C64,Input!$A$8:$GZ$39,MATCH(HW$21,Input!$A$6:$GZ$6,0),FALSE),0)*IF(HW$18&gt;=MAX($GP$18:HV$18),MIN((HW$18-MAX($GP$18:HV$18)),(HW$18-HV$18)),0)</f>
        <v>0</v>
      </c>
      <c r="HX64" s="1">
        <f>+IF($E64=HX$22,VLOOKUP($C64,Input!$A$8:$GZ$39,MATCH(HX$21,Input!$A$6:$GZ$6,0),FALSE),0)*IF(HX$19&gt;=MAX($GP$19:HW$19),MIN((HX$19-MAX($GP$19:HW$19)),(HX$19-HW$19)),0)+IF($E64=HX$22,VLOOKUP($C64,Input!$A$8:$GZ$39,MATCH(HX$21,Input!$A$6:$GZ$6,0),FALSE),0)*IF(HX$18&gt;=MAX($GP$18:HW$18),MIN((HX$18-MAX($GP$18:HW$18)),(HX$18-HW$18)),0)</f>
        <v>0</v>
      </c>
      <c r="HY64" s="1">
        <f>+IF($E64=HY$22,VLOOKUP($C64,Input!$A$8:$GZ$39,MATCH(HY$21,Input!$A$6:$GZ$6,0),FALSE),0)*IF(HY$19&gt;=MAX($GP$19:HX$19),MIN((HY$19-MAX($GP$19:HX$19)),(HY$19-HX$19)),0)+IF($E64=HY$22,VLOOKUP($C64,Input!$A$8:$GZ$39,MATCH(HY$21,Input!$A$6:$GZ$6,0),FALSE),0)*IF(HY$18&gt;=MAX($GP$18:HX$18),MIN((HY$18-MAX($GP$18:HX$18)),(HY$18-HX$18)),0)</f>
        <v>0</v>
      </c>
      <c r="HZ64" s="42"/>
      <c r="IA64" t="str">
        <f>VLOOKUP($C64,Input!$A$8:$IA$39,MATCH(IA$21,Input!$A$6:$IA$6,0),FALSE)</f>
        <v>NA</v>
      </c>
      <c r="IB64" s="132">
        <f>IF((VLOOKUP($C64,Input!$A$8:$IA$39,MATCH(IB$21,Input!$A$6:$IA$6,0),FALSE))="Y",$D64/VLOOKUP($C64,Input!$A$8:$IA$39,MATCH(IC$21,Input!$A$6:$IA$6,0),FALSE),0)</f>
        <v>0</v>
      </c>
      <c r="IC64" s="132">
        <f>IF((VLOOKUP($C64,Input!$A$8:$IA$39,MATCH(IB$21,Input!$A$6:$IA$6,0),FALSE))="Y",0,IF((VLOOKUP($C64,Input!$A$8:$IA$39,MATCH(IC$21,Input!$A$6:$IA$6,0),FALSE))&gt;0,$D64/VLOOKUP($C64,Input!$A$8:$IA$39,MATCH(IC$21,Input!$A$6:$IA$6,0),FALSE),0))</f>
        <v>0</v>
      </c>
      <c r="ID64" s="1">
        <f>+IF($E64=ID$22,VLOOKUP($C64,Input!$A$8:$IA$39,MATCH(ID$21,Input!$A$6:$IA$6,0),FALSE),0)*IF(ID$19&gt;=MAX($IC$19:IC$19),MIN((ID$19-MAX($IC$19:IC$19)),(ID$19-IC$19)),0)+IF($E64=ID$22,VLOOKUP($C64,Input!$A$8:$IA$39,MATCH(ID$21,Input!$A$6:$IA$6,0),FALSE),0)*IF(ID$18&gt;=MAX($IC$18:IC$18),MIN((ID$18-MAX($IC$18:IC$18)),(ID$18-IC$18)),0)</f>
        <v>0</v>
      </c>
      <c r="IE64" s="1">
        <f>+IF($E64=IE$22,VLOOKUP($C64,Input!$A$8:$IA$39,MATCH(IE$21,Input!$A$6:$IA$6,0),FALSE),0)*IF(IE$19&gt;=MAX($IC$19:ID$19),MIN((IE$19-MAX($IC$19:ID$19)),(IE$19-ID$19)),0)+IF($E64=IE$22,VLOOKUP($C64,Input!$A$8:$IA$39,MATCH(IE$21,Input!$A$6:$IA$6,0),FALSE),0)*IF(IE$18&gt;=MAX($IC$18:ID$18),MIN((IE$18-MAX($IC$18:ID$18)),(IE$18-ID$18)),0)</f>
        <v>0</v>
      </c>
      <c r="IF64" s="1">
        <f>+IF($E64=IF$22,VLOOKUP($C64,Input!$A$8:$IA$39,MATCH(IF$21,Input!$A$6:$IA$6,0),FALSE),0)*IF(IF$19&gt;=MAX($IC$19:IE$19),MIN((IF$19-MAX($IC$19:IE$19)),(IF$19-IE$19)),0)+IF($E64=IF$22,VLOOKUP($C64,Input!$A$8:$IA$39,MATCH(IF$21,Input!$A$6:$IA$6,0),FALSE),0)*IF(IF$18&gt;=MAX($IC$18:IE$18),MIN((IF$18-MAX($IC$18:IE$18)),(IF$18-IE$18)),0)</f>
        <v>0</v>
      </c>
      <c r="IG64" s="1">
        <f>+IF($E64=IG$22,VLOOKUP($C64,Input!$A$8:$IA$39,MATCH(IG$21,Input!$A$6:$IA$6,0),FALSE),0)*IF(IG$19&gt;=MAX($IC$19:IF$19),MIN((IG$19-MAX($IC$19:IF$19)),(IG$19-IF$19)),0)+IF($E64=IG$22,VLOOKUP($C64,Input!$A$8:$IA$39,MATCH(IG$21,Input!$A$6:$IA$6,0),FALSE),0)*IF(IG$18&gt;=MAX($IC$18:IF$18),MIN((IG$18-MAX($IC$18:IF$18)),(IG$18-IF$18)),0)</f>
        <v>0</v>
      </c>
      <c r="IH64" s="1">
        <f>+IF($E64=IH$22,VLOOKUP($C64,Input!$A$8:$IA$39,MATCH(IH$21,Input!$A$6:$IA$6,0),FALSE),0)*IF(IH$19&gt;=MAX($IC$19:IG$19),MIN((IH$19-MAX($IC$19:IG$19)),(IH$19-IG$19)),0)+IF($E64=IH$22,VLOOKUP($C64,Input!$A$8:$IA$39,MATCH(IH$21,Input!$A$6:$IA$6,0),FALSE),0)*IF(IH$18&gt;=MAX($IC$18:IG$18),MIN((IH$18-MAX($IC$18:IG$18)),(IH$18-IG$18)),0)</f>
        <v>0</v>
      </c>
      <c r="II64" s="1">
        <f>+IF($E64=II$22,VLOOKUP($C64,Input!$A$8:$IA$39,MATCH(II$21,Input!$A$6:$IA$6,0),FALSE),0)*IF(II$19&gt;=MAX($IC$19:IH$19),MIN((II$19-MAX($IC$19:IH$19)),(II$19-IH$19)),0)+IF($E64=II$22,VLOOKUP($C64,Input!$A$8:$IA$39,MATCH(II$21,Input!$A$6:$IA$6,0),FALSE),0)*IF(II$18&gt;=MAX($IC$18:IH$18),MIN((II$18-MAX($IC$18:IH$18)),(II$18-IH$18)),0)</f>
        <v>0</v>
      </c>
      <c r="IJ64" s="1">
        <f>+IF($E64=IJ$22,VLOOKUP($C64,Input!$A$8:$IA$39,MATCH(IJ$21,Input!$A$6:$IA$6,0),FALSE),0)*IF(IJ$19&gt;=MAX($IC$19:II$19),MIN((IJ$19-MAX($IC$19:II$19)),(IJ$19-II$19)),0)+IF($E64=IJ$22,VLOOKUP($C64,Input!$A$8:$IA$39,MATCH(IJ$21,Input!$A$6:$IA$6,0),FALSE),0)*IF(IJ$18&gt;=MAX($IC$18:II$18),MIN((IJ$18-MAX($IC$18:II$18)),(IJ$18-II$18)),0)</f>
        <v>0</v>
      </c>
      <c r="IK64" s="1">
        <f>+IF($E64=IK$22,VLOOKUP($C64,Input!$A$8:$IA$39,MATCH(IK$21,Input!$A$6:$IA$6,0),FALSE),0)*IF(IK$19&gt;=MAX($IC$19:IJ$19),MIN((IK$19-MAX($IC$19:IJ$19)),(IK$19-IJ$19)),0)+IF($E64=IK$22,VLOOKUP($C64,Input!$A$8:$IA$39,MATCH(IK$21,Input!$A$6:$IA$6,0),FALSE),0)*IF(IK$18&gt;=MAX($IC$18:IJ$18),MIN((IK$18-MAX($IC$18:IJ$18)),(IK$18-IJ$18)),0)</f>
        <v>0</v>
      </c>
      <c r="IL64" s="1">
        <f>+IF($E64=IL$22,VLOOKUP($C64,Input!$A$8:$IA$39,MATCH(IL$21,Input!$A$6:$IA$6,0),FALSE),0)*IF(IL$19&gt;=MAX($IC$19:IK$19),MIN((IL$19-MAX($IC$19:IK$19)),(IL$19-IK$19)),0)+IF($E64=IL$22,VLOOKUP($C64,Input!$A$8:$IA$39,MATCH(IL$21,Input!$A$6:$IA$6,0),FALSE),0)*IF(IL$18&gt;=MAX($IC$18:IK$18),MIN((IL$18-MAX($IC$18:IK$18)),(IL$18-IK$18)),0)</f>
        <v>0</v>
      </c>
      <c r="IM64" s="1">
        <f>+IF($E64=IM$22,VLOOKUP($C64,Input!$A$8:$IA$39,MATCH(IM$21,Input!$A$6:$IA$6,0),FALSE),0)*IF(IM$19&gt;=MAX($IC$19:IL$19),MIN((IM$19-MAX($IC$19:IL$19)),(IM$19-IL$19)),0)+IF($E64=IM$22,VLOOKUP($C64,Input!$A$8:$IA$39,MATCH(IM$21,Input!$A$6:$IA$6,0),FALSE),0)*IF(IM$18&gt;=MAX($IC$18:IL$18),MIN((IM$18-MAX($IC$18:IL$18)),(IM$18-IL$18)),0)</f>
        <v>0</v>
      </c>
      <c r="IN64" s="1">
        <f>+IF($E64=IN$22,VLOOKUP($C64,Input!$A$8:$IA$39,MATCH(IN$21,Input!$A$6:$IA$6,0),FALSE),0)*IF(IN$19&gt;=MAX($IC$19:IM$19),MIN((IN$19-MAX($IC$19:IM$19)),(IN$19-IM$19)),0)+IF($E64=IN$22,VLOOKUP($C64,Input!$A$8:$IA$39,MATCH(IN$21,Input!$A$6:$IA$6,0),FALSE),0)*IF(IN$18&gt;=MAX($IC$18:IM$18),MIN((IN$18-MAX($IC$18:IM$18)),(IN$18-IM$18)),0)</f>
        <v>0</v>
      </c>
      <c r="IO64" s="1">
        <f>+IF($E64=IO$22,VLOOKUP($C64,Input!$A$8:$IA$39,MATCH(IO$21,Input!$A$6:$IA$6,0),FALSE),0)*IF(IO$19&gt;=MAX($IC$19:IN$19),MIN((IO$19-MAX($IC$19:IN$19)),(IO$19-IN$19)),0)+IF($E64=IO$22,VLOOKUP($C64,Input!$A$8:$IA$39,MATCH(IO$21,Input!$A$6:$IA$6,0),FALSE),0)*IF(IO$18&gt;=MAX($IC$18:IN$18),MIN((IO$18-MAX($IC$18:IN$18)),(IO$18-IN$18)),0)</f>
        <v>0</v>
      </c>
      <c r="IP64" s="1">
        <f>+IF($E64=IP$22,VLOOKUP($C64,Input!$A$8:$IA$39,MATCH(IP$21,Input!$A$6:$IA$6,0),FALSE),0)*IF(IP$19&gt;=MAX($IC$19:IO$19),MIN((IP$19-MAX($IC$19:IO$19)),(IP$19-IO$19)),0)+IF($E64=IP$22,VLOOKUP($C64,Input!$A$8:$IA$39,MATCH(IP$21,Input!$A$6:$IA$6,0),FALSE),0)*IF(IP$18&gt;=MAX($IC$18:IO$18),MIN((IP$18-MAX($IC$18:IO$18)),(IP$18-IO$18)),0)</f>
        <v>0</v>
      </c>
      <c r="IQ64" s="1">
        <f>+IF($E64=IQ$22,VLOOKUP($C64,Input!$A$8:$IA$39,MATCH(IQ$21,Input!$A$6:$IA$6,0),FALSE),0)*IF(IQ$19&gt;=MAX($IC$19:IP$19),MIN((IQ$19-MAX($IC$19:IP$19)),(IQ$19-IP$19)),0)+IF($E64=IQ$22,VLOOKUP($C64,Input!$A$8:$IA$39,MATCH(IQ$21,Input!$A$6:$IA$6,0),FALSE),0)*IF(IQ$18&gt;=MAX($IC$18:IP$18),MIN((IQ$18-MAX($IC$18:IP$18)),(IQ$18-IP$18)),0)</f>
        <v>0</v>
      </c>
      <c r="IR64" s="1">
        <f>+IF($E64=IR$22,VLOOKUP($C64,Input!$A$8:$IA$39,MATCH(IR$21,Input!$A$6:$IA$6,0),FALSE),0)*IF(IR$19&gt;=MAX($IC$19:IQ$19),MIN((IR$19-MAX($IC$19:IQ$19)),(IR$19-IQ$19)),0)+IF($E64=IR$22,VLOOKUP($C64,Input!$A$8:$IA$39,MATCH(IR$21,Input!$A$6:$IA$6,0),FALSE),0)*IF(IR$18&gt;=MAX($IC$18:IQ$18),MIN((IR$18-MAX($IC$18:IQ$18)),(IR$18-IQ$18)),0)</f>
        <v>0</v>
      </c>
      <c r="IS64" s="1">
        <f>+IF($E64=IS$22,VLOOKUP($C64,Input!$A$8:$IA$39,MATCH(IS$21,Input!$A$6:$IA$6,0),FALSE),0)*IF(IS$19&gt;=MAX($IC$19:IR$19),MIN((IS$19-MAX($IC$19:IR$19)),(IS$19-IR$19)),0)+IF($E64=IS$22,VLOOKUP($C64,Input!$A$8:$IA$39,MATCH(IS$21,Input!$A$6:$IA$6,0),FALSE),0)*IF(IS$18&gt;=MAX($IC$18:IR$18),MIN((IS$18-MAX($IC$18:IR$18)),(IS$18-IR$18)),0)</f>
        <v>0</v>
      </c>
      <c r="IT64" s="1">
        <f>+IF($E64=IT$22,VLOOKUP($C64,Input!$A$8:$IA$39,MATCH(IT$21,Input!$A$6:$IA$6,0),FALSE),0)*IF(IT$19&gt;=MAX($IC$19:IS$19),MIN((IT$19-MAX($IC$19:IS$19)),(IT$19-IS$19)),0)+IF($E64=IT$22,VLOOKUP($C64,Input!$A$8:$IA$39,MATCH(IT$21,Input!$A$6:$IA$6,0),FALSE),0)*IF(IT$18&gt;=MAX($IC$18:IS$18),MIN((IT$18-MAX($IC$18:IS$18)),(IT$18-IS$18)),0)</f>
        <v>0</v>
      </c>
      <c r="IU64" s="1">
        <f>+IF($E64=IU$22,VLOOKUP($C64,Input!$A$8:$IA$39,MATCH(IU$21,Input!$A$6:$IA$6,0),FALSE),0)*IF(IU$19&gt;=MAX($IC$19:IT$19),MIN((IU$19-MAX($IC$19:IT$19)),(IU$19-IT$19)),0)+IF($E64=IU$22,VLOOKUP($C64,Input!$A$8:$IA$39,MATCH(IU$21,Input!$A$6:$IA$6,0),FALSE),0)*IF(IU$18&gt;=MAX($IC$18:IT$18),MIN((IU$18-MAX($IC$18:IT$18)),(IU$18-IT$18)),0)</f>
        <v>0</v>
      </c>
      <c r="IV64" s="1">
        <f>+IF($E64=IV$22,VLOOKUP($C64,Input!$A$8:$IA$39,MATCH(IV$21,Input!$A$6:$IA$6,0),FALSE),0)*IF(IV$19&gt;=MAX($IC$19:IU$19),MIN((IV$19-MAX($IC$19:IU$19)),(IV$19-IU$19)),0)+IF($E64=IV$22,VLOOKUP($C64,Input!$A$8:$IA$39,MATCH(IV$21,Input!$A$6:$IA$6,0),FALSE),0)*IF(IV$18&gt;=MAX($IC$18:IU$18),MIN((IV$18-MAX($IC$18:IU$18)),(IV$18-IU$18)),0)</f>
        <v>0</v>
      </c>
      <c r="IW64" s="1">
        <f>+IF($E64=IW$22,VLOOKUP($C64,Input!$A$8:$IA$39,MATCH(IW$21,Input!$A$6:$IA$6,0),FALSE),0)*IF(IW$19&gt;=MAX($IC$19:IV$19),MIN((IW$19-MAX($IC$19:IV$19)),(IW$19-IV$19)),0)+IF($E64=IW$22,VLOOKUP($C64,Input!$A$8:$IA$39,MATCH(IW$21,Input!$A$6:$IA$6,0),FALSE),0)*IF(IW$18&gt;=MAX($IC$18:IV$18),MIN((IW$18-MAX($IC$18:IV$18)),(IW$18-IV$18)),0)</f>
        <v>0</v>
      </c>
      <c r="IX64" s="1">
        <f>+IF($E64=IX$22,VLOOKUP($C64,Input!$A$8:$IA$39,MATCH(IX$21,Input!$A$6:$IA$6,0),FALSE),0)*IF(IX$19&gt;=MAX($IC$19:IW$19),MIN((IX$19-MAX($IC$19:IW$19)),(IX$19-IW$19)),0)+IF($E64=IX$22,VLOOKUP($C64,Input!$A$8:$IA$39,MATCH(IX$21,Input!$A$6:$IA$6,0),FALSE),0)*IF(IX$18&gt;=MAX($IC$18:IW$18),MIN((IX$18-MAX($IC$18:IW$18)),(IX$18-IW$18)),0)</f>
        <v>0</v>
      </c>
      <c r="IY64" s="1">
        <f>+IF($E64=IY$22,VLOOKUP($C64,Input!$A$8:$IA$39,MATCH(IY$21,Input!$A$6:$IA$6,0),FALSE),0)*IF(IY$19&gt;=MAX($IC$19:IX$19),MIN((IY$19-MAX($IC$19:IX$19)),(IY$19-IX$19)),0)+IF($E64=IY$22,VLOOKUP($C64,Input!$A$8:$IA$39,MATCH(IY$21,Input!$A$6:$IA$6,0),FALSE),0)*IF(IY$18&gt;=MAX($IC$18:IX$18),MIN((IY$18-MAX($IC$18:IX$18)),(IY$18-IX$18)),0)</f>
        <v>0</v>
      </c>
      <c r="IZ64" s="1">
        <f>+IF($E64=IZ$22,VLOOKUP($C64,Input!$A$8:$IA$39,MATCH(IZ$21,Input!$A$6:$IA$6,0),FALSE),0)*IF(IZ$19&gt;=MAX($IC$19:IY$19),MIN((IZ$19-MAX($IC$19:IY$19)),(IZ$19-IY$19)),0)+IF($E64=IZ$22,VLOOKUP($C64,Input!$A$8:$IA$39,MATCH(IZ$21,Input!$A$6:$IA$6,0),FALSE),0)*IF(IZ$18&gt;=MAX($IC$18:IY$18),MIN((IZ$18-MAX($IC$18:IY$18)),(IZ$18-IY$18)),0)</f>
        <v>0</v>
      </c>
      <c r="JA64" s="1">
        <f>+IF($E64=JA$22,VLOOKUP($C64,Input!$A$8:$IA$39,MATCH(JA$21,Input!$A$6:$IA$6,0),FALSE),0)*IF(JA$19&gt;=MAX($IC$19:IZ$19),MIN((JA$19-MAX($IC$19:IZ$19)),(JA$19-IZ$19)),0)+IF($E64=JA$22,VLOOKUP($C64,Input!$A$8:$IA$39,MATCH(JA$21,Input!$A$6:$IA$6,0),FALSE),0)*IF(JA$18&gt;=MAX($IC$18:IZ$18),MIN((JA$18-MAX($IC$18:IZ$18)),(JA$18-IZ$18)),0)</f>
        <v>0</v>
      </c>
      <c r="JB64" s="1">
        <f>+IF($E64=JB$22,VLOOKUP($C64,Input!$A$8:$IA$39,MATCH(JB$21,Input!$A$6:$IA$6,0),FALSE),0)*IF(JB$19&gt;=MAX($IC$19:JA$19),MIN((JB$19-MAX($IC$19:JA$19)),(JB$19-JA$19)),0)+IF($E64=JB$22,VLOOKUP($C64,Input!$A$8:$IA$39,MATCH(JB$21,Input!$A$6:$IA$6,0),FALSE),0)*IF(JB$18&gt;=MAX($IC$18:JA$18),MIN((JB$18-MAX($IC$18:JA$18)),(JB$18-JA$18)),0)</f>
        <v>0</v>
      </c>
      <c r="JC64" s="1">
        <f>+IF($E64=JC$22,VLOOKUP($C64,Input!$A$8:$IA$39,MATCH(JC$21,Input!$A$6:$IA$6,0),FALSE),0)*IF(JC$19&gt;=MAX($IC$19:JB$19),MIN((JC$19-MAX($IC$19:JB$19)),(JC$19-JB$19)),0)+IF($E64=JC$22,VLOOKUP($C64,Input!$A$8:$IA$39,MATCH(JC$21,Input!$A$6:$IA$6,0),FALSE),0)*IF(JC$18&gt;=MAX($IC$18:JB$18),MIN((JC$18-MAX($IC$18:JB$18)),(JC$18-JB$18)),0)</f>
        <v>0</v>
      </c>
      <c r="JD64" s="1">
        <f>+IF($E64=JD$22,VLOOKUP($C64,Input!$A$8:$IA$39,MATCH(JD$21,Input!$A$6:$IA$6,0),FALSE),0)*IF(JD$19&gt;=MAX($IC$19:JC$19),MIN((JD$19-MAX($IC$19:JC$19)),(JD$19-JC$19)),0)+IF($E64=JD$22,VLOOKUP($C64,Input!$A$8:$IA$39,MATCH(JD$21,Input!$A$6:$IA$6,0),FALSE),0)*IF(JD$18&gt;=MAX($IC$18:JC$18),MIN((JD$18-MAX($IC$18:JC$18)),(JD$18-JC$18)),0)</f>
        <v>0</v>
      </c>
      <c r="JE64" s="1">
        <f>+IF($E64=JE$22,VLOOKUP($C64,Input!$A$8:$IA$39,MATCH(JE$21,Input!$A$6:$IA$6,0),FALSE),0)*IF(JE$19&gt;=MAX($IC$19:JD$19),MIN((JE$19-MAX($IC$19:JD$19)),(JE$19-JD$19)),0)+IF($E64=JE$22,VLOOKUP($C64,Input!$A$8:$IA$39,MATCH(JE$21,Input!$A$6:$IA$6,0),FALSE),0)*IF(JE$18&gt;=MAX($IC$18:JD$18),MIN((JE$18-MAX($IC$18:JD$18)),(JE$18-JD$18)),0)</f>
        <v>0</v>
      </c>
      <c r="JF64" s="1">
        <f>+IF($E64=JF$22,VLOOKUP($C64,Input!$A$8:$IA$39,MATCH(JF$21,Input!$A$6:$IA$6,0),FALSE),0)*IF(JF$19&gt;=MAX($IC$19:JE$19),MIN((JF$19-MAX($IC$19:JE$19)),(JF$19-JE$19)),0)+IF($E64=JF$22,VLOOKUP($C64,Input!$A$8:$IA$39,MATCH(JF$21,Input!$A$6:$IA$6,0),FALSE),0)*IF(JF$18&gt;=MAX($IC$18:JE$18),MIN((JF$18-MAX($IC$18:JE$18)),(JF$18-JE$18)),0)</f>
        <v>0</v>
      </c>
      <c r="JG64" s="1">
        <f>+IF($E64=JG$22,VLOOKUP($C64,Input!$A$8:$IA$39,MATCH(JG$21,Input!$A$6:$IA$6,0),FALSE),0)*IF(JG$19&gt;=MAX($IC$19:JF$19),MIN((JG$19-MAX($IC$19:JF$19)),(JG$19-JF$19)),0)+IF($E64=JG$22,VLOOKUP($C64,Input!$A$8:$IA$39,MATCH(JG$21,Input!$A$6:$IA$6,0),FALSE),0)*IF(JG$18&gt;=MAX($IC$18:JF$18),MIN((JG$18-MAX($IC$18:JF$18)),(JG$18-JF$18)),0)</f>
        <v>0</v>
      </c>
      <c r="JH64" s="1">
        <f>+IF($E64=JH$22,VLOOKUP($C64,Input!$A$8:$IA$39,MATCH(JH$21,Input!$A$6:$IA$6,0),FALSE),0)*IF(JH$19&gt;=MAX($IC$19:JG$19),MIN((JH$19-MAX($IC$19:JG$19)),(JH$19-JG$19)),0)+IF($E64=JH$22,VLOOKUP($C64,Input!$A$8:$IA$39,MATCH(JH$21,Input!$A$6:$IA$6,0),FALSE),0)*IF(JH$18&gt;=MAX($IC$18:JG$18),MIN((JH$18-MAX($IC$18:JG$18)),(JH$18-JG$18)),0)</f>
        <v>0</v>
      </c>
      <c r="JI64" s="1">
        <f>+IF($E64=JI$22,VLOOKUP($C64,Input!$A$8:$IA$39,MATCH(JI$21,Input!$A$6:$IA$6,0),FALSE),0)*IF(JI$19&gt;=MAX($IC$19:JH$19),MIN((JI$19-MAX($IC$19:JH$19)),(JI$19-JH$19)),0)+IF($E64=JI$22,VLOOKUP($C64,Input!$A$8:$IA$39,MATCH(JI$21,Input!$A$6:$IA$6,0),FALSE),0)*IF(JI$18&gt;=MAX($IC$18:JH$18),MIN((JI$18-MAX($IC$18:JH$18)),(JI$18-JH$18)),0)</f>
        <v>0</v>
      </c>
      <c r="JJ64" s="1">
        <f>+IF($E64=JJ$22,VLOOKUP($C64,Input!$A$8:$IA$39,MATCH(JJ$21,Input!$A$6:$IA$6,0),FALSE),0)*IF(JJ$19&gt;=MAX($IC$19:JI$19),MIN((JJ$19-MAX($IC$19:JI$19)),(JJ$19-JI$19)),0)+IF($E64=JJ$22,VLOOKUP($C64,Input!$A$8:$IA$39,MATCH(JJ$21,Input!$A$6:$IA$6,0),FALSE),0)*IF(JJ$18&gt;=MAX($IC$18:JI$18),MIN((JJ$18-MAX($IC$18:JI$18)),(JJ$18-JI$18)),0)</f>
        <v>0</v>
      </c>
      <c r="JK64" s="1">
        <f>+IF($E64=JK$22,VLOOKUP($C64,Input!$A$8:$IA$39,MATCH(JK$21,Input!$A$6:$IA$6,0),FALSE),0)*IF(JK$19&gt;=MAX($IC$19:JJ$19),MIN((JK$19-MAX($IC$19:JJ$19)),(JK$19-JJ$19)),0)+IF($E64=JK$22,VLOOKUP($C64,Input!$A$8:$IA$39,MATCH(JK$21,Input!$A$6:$IA$6,0),FALSE),0)*IF(JK$18&gt;=MAX($IC$18:JJ$18),MIN((JK$18-MAX($IC$18:JJ$18)),(JK$18-JJ$18)),0)</f>
        <v>0</v>
      </c>
      <c r="JL64" s="1">
        <f>+IF($E64=JL$22,VLOOKUP($C64,Input!$A$8:$IA$39,MATCH(JL$21,Input!$A$6:$IA$6,0),FALSE),0)*IF(JL$19&gt;=MAX($IC$19:JK$19),MIN((JL$19-MAX($IC$19:JK$19)),(JL$19-JK$19)),0)+IF($E64=JL$22,VLOOKUP($C64,Input!$A$8:$IA$39,MATCH(JL$21,Input!$A$6:$IA$6,0),FALSE),0)*IF(JL$18&gt;=MAX($IC$18:JK$18),MIN((JL$18-MAX($IC$18:JK$18)),(JL$18-JK$18)),0)</f>
        <v>0</v>
      </c>
      <c r="JN64" t="str">
        <f>+VLOOKUP($C64,Input!$A$8:$GZ$39,MATCH(JN$21,Input!$A$6:$GZ$6,0),FALSE)</f>
        <v>CNG Station Maint in fuel price</v>
      </c>
      <c r="JO64" s="1">
        <f>IF($E64+$I64+$D$7&lt;=JO$22,0,IF(JO$22-$D$7&gt;=$E64,VLOOKUP($C64,Input!$A$8:$GZ$39,MATCH(JO$21,Input!$A$6:$GZ$6,0),FALSE),0)*$F64/$G64)*$D64</f>
        <v>0</v>
      </c>
      <c r="JP64" s="1">
        <f>IF($E64+$I64+$D$7&lt;=JP$22,0,IF(JP$22-$D$7&gt;=$E64,VLOOKUP($C64,Input!$A$8:$GZ$39,MATCH(JP$21,Input!$A$6:$GZ$6,0),FALSE),0)*$F64/$G64)*$D64</f>
        <v>0</v>
      </c>
      <c r="JQ64" s="1">
        <f>IF($E64+$I64+$D$7&lt;=JQ$22,0,IF(JQ$22-$D$7&gt;=$E64,VLOOKUP($C64,Input!$A$8:$GZ$39,MATCH(JQ$21,Input!$A$6:$GZ$6,0),FALSE),0)*$F64/$G64)*$D64</f>
        <v>0</v>
      </c>
      <c r="JR64" s="1">
        <f>IF($E64+$I64+$D$7&lt;=JR$22,0,IF(JR$22-$D$7&gt;=$E64,VLOOKUP($C64,Input!$A$8:$GZ$39,MATCH(JR$21,Input!$A$6:$GZ$6,0),FALSE),0)*$F64/$G64)*$D64</f>
        <v>0</v>
      </c>
      <c r="JS64" s="1">
        <f>IF($E64+$I64+$D$7&lt;=JS$22,0,IF(JS$22-$D$7&gt;=$E64,VLOOKUP($C64,Input!$A$8:$GZ$39,MATCH(JS$21,Input!$A$6:$GZ$6,0),FALSE),0)*$F64/$G64)*$D64</f>
        <v>0</v>
      </c>
      <c r="JT64" s="1">
        <f>IF($E64+$I64+$D$7&lt;=JT$22,0,IF(JT$22-$D$7&gt;=$E64,VLOOKUP($C64,Input!$A$8:$GZ$39,MATCH(JT$21,Input!$A$6:$GZ$6,0),FALSE),0)*$F64/$G64)*$D64</f>
        <v>0</v>
      </c>
      <c r="JU64" s="1">
        <f>IF($E64+$I64+$D$7&lt;=JU$22,0,IF(JU$22-$D$7&gt;=$E64,VLOOKUP($C64,Input!$A$8:$GZ$39,MATCH(JU$21,Input!$A$6:$GZ$6,0),FALSE),0)*$F64/$G64)*$D64</f>
        <v>0</v>
      </c>
      <c r="JV64" s="1">
        <f>IF($E64+$I64+$D$7&lt;=JV$22,0,IF(JV$22-$D$7&gt;=$E64,VLOOKUP($C64,Input!$A$8:$GZ$39,MATCH(JV$21,Input!$A$6:$GZ$6,0),FALSE),0)*$F64/$G64)*$D64</f>
        <v>0</v>
      </c>
      <c r="JW64" s="1">
        <f>IF($E64+$I64+$D$7&lt;=JW$22,0,IF(JW$22-$D$7&gt;=$E64,VLOOKUP($C64,Input!$A$8:$GZ$39,MATCH(JW$21,Input!$A$6:$GZ$6,0),FALSE),0)*$F64/$G64)*$D64</f>
        <v>0</v>
      </c>
      <c r="JX64" s="1">
        <f>IF($E64+$I64+$D$7&lt;=JX$22,0,IF(JX$22-$D$7&gt;=$E64,VLOOKUP($C64,Input!$A$8:$GZ$39,MATCH(JX$21,Input!$A$6:$GZ$6,0),FALSE),0)*$F64/$G64)*$D64</f>
        <v>0</v>
      </c>
      <c r="JY64" s="1">
        <f>IF($E64+$I64+$D$7&lt;=JY$22,0,IF(JY$22-$D$7&gt;=$E64,VLOOKUP($C64,Input!$A$8:$GZ$39,MATCH(JY$21,Input!$A$6:$GZ$6,0),FALSE),0)*$F64/$G64)*$D64</f>
        <v>0</v>
      </c>
      <c r="JZ64" s="1">
        <f>IF($E64+$I64+$D$7&lt;=JZ$22,0,IF(JZ$22-$D$7&gt;=$E64,VLOOKUP($C64,Input!$A$8:$GZ$39,MATCH(JZ$21,Input!$A$6:$GZ$6,0),FALSE),0)*$F64/$G64)*$D64</f>
        <v>0</v>
      </c>
      <c r="KA64" s="1">
        <f>IF($E64+$I64+$D$7&lt;=KA$22,0,IF(KA$22-$D$7&gt;=$E64,VLOOKUP($C64,Input!$A$8:$GZ$39,MATCH(KA$21,Input!$A$6:$GZ$6,0),FALSE),0)*$F64/$G64)*$D64</f>
        <v>0</v>
      </c>
      <c r="KB64" s="1">
        <f>IF($E64+$I64+$D$7&lt;=KB$22,0,IF(KB$22-$D$7&gt;=$E64,VLOOKUP($C64,Input!$A$8:$GZ$39,MATCH(KB$21,Input!$A$6:$GZ$6,0),FALSE),0)*$F64/$G64)*$D64</f>
        <v>0</v>
      </c>
      <c r="KC64" s="1">
        <f>IF($E64+$I64+$D$7&lt;=KC$22,0,IF(KC$22-$D$7&gt;=$E64,VLOOKUP($C64,Input!$A$8:$GZ$39,MATCH(KC$21,Input!$A$6:$GZ$6,0),FALSE),0)*$F64/$G64)*$D64</f>
        <v>0</v>
      </c>
      <c r="KD64" s="1">
        <f>IF($E64+$I64+$D$7&lt;=KD$22,0,IF(KD$22-$D$7&gt;=$E64,VLOOKUP($C64,Input!$A$8:$GZ$39,MATCH(KD$21,Input!$A$6:$GZ$6,0),FALSE),0)*$F64/$G64)*$D64</f>
        <v>0</v>
      </c>
      <c r="KE64" s="1">
        <f>IF($E64+$I64+$D$7&lt;=KE$22,0,IF(KE$22-$D$7&gt;=$E64,VLOOKUP($C64,Input!$A$8:$GZ$39,MATCH(KE$21,Input!$A$6:$GZ$6,0),FALSE),0)*$F64/$G64)*$D64</f>
        <v>0</v>
      </c>
      <c r="KF64" s="1">
        <f>IF($E64+$I64+$D$7&lt;=KF$22,0,IF(KF$22-$D$7&gt;=$E64,VLOOKUP($C64,Input!$A$8:$GZ$39,MATCH(KF$21,Input!$A$6:$GZ$6,0),FALSE),0)*$F64/$G64)*$D64</f>
        <v>0</v>
      </c>
      <c r="KG64" s="1">
        <f>IF($E64+$I64+$D$7&lt;=KG$22,0,IF(KG$22-$D$7&gt;=$E64,VLOOKUP($C64,Input!$A$8:$GZ$39,MATCH(KG$21,Input!$A$6:$GZ$6,0),FALSE),0)*$F64/$G64)*$D64</f>
        <v>0</v>
      </c>
      <c r="KH64" s="1">
        <f>IF($E64+$I64+$D$7&lt;=KH$22,0,IF(KH$22-$D$7&gt;=$E64,VLOOKUP($C64,Input!$A$8:$GZ$39,MATCH(KH$21,Input!$A$6:$GZ$6,0),FALSE),0)*$F64/$G64)*$D64</f>
        <v>0</v>
      </c>
      <c r="KI64" s="1">
        <f>IF($E64+$I64+$D$7&lt;=KI$22,0,IF(KI$22-$D$7&gt;=$E64,VLOOKUP($C64,Input!$A$8:$GZ$39,MATCH(KI$21,Input!$A$6:$GZ$6,0),FALSE),0)*$F64/$G64)*$D64</f>
        <v>0</v>
      </c>
      <c r="KJ64" s="1">
        <f>IF($E64+$I64+$D$7&lt;=KJ$22,0,IF(KJ$22-$D$7&gt;=$E64,VLOOKUP($C64,Input!$A$8:$GZ$39,MATCH(KJ$21,Input!$A$6:$GZ$6,0),FALSE),0)*$F64/$G64)*$D64</f>
        <v>0</v>
      </c>
      <c r="KK64" s="1">
        <f>IF($E64+$I64+$D$7&lt;=KK$22,0,IF(KK$22-$D$7&gt;=$E64,VLOOKUP($C64,Input!$A$8:$GZ$39,MATCH(KK$21,Input!$A$6:$GZ$6,0),FALSE),0)*$F64/$G64)*$D64</f>
        <v>0</v>
      </c>
      <c r="KL64" s="1">
        <f>IF($E64+$I64+$D$7&lt;=KL$22,0,IF(KL$22-$D$7&gt;=$E64,VLOOKUP($C64,Input!$A$8:$GZ$39,MATCH(KL$21,Input!$A$6:$GZ$6,0),FALSE),0)*$F64/$G64)*$D64</f>
        <v>0</v>
      </c>
      <c r="KM64" s="1">
        <f>IF($E64+$I64+$D$7&lt;=KM$22,0,IF(KM$22-$D$7&gt;=$E64,VLOOKUP($C64,Input!$A$8:$GZ$39,MATCH(KM$21,Input!$A$6:$GZ$6,0),FALSE),0)*$F64/$G64)*$D64</f>
        <v>0</v>
      </c>
      <c r="KN64" s="1">
        <f>IF($E64+$I64+$D$7&lt;=KN$22,0,IF(KN$22-$D$7&gt;=$E64,VLOOKUP($C64,Input!$A$8:$GZ$39,MATCH(KN$21,Input!$A$6:$GZ$6,0),FALSE),0)*$F64/$G64)*$D64</f>
        <v>0</v>
      </c>
      <c r="KO64" s="1">
        <f>IF($E64+$I64+$D$7&lt;=KO$22,0,IF(KO$22-$D$7&gt;=$E64,VLOOKUP($C64,Input!$A$8:$GZ$39,MATCH(KO$21,Input!$A$6:$GZ$6,0),FALSE),0)*$F64/$G64)*$D64</f>
        <v>0</v>
      </c>
      <c r="KP64" s="1">
        <f>IF($E64+$I64+$D$7&lt;=KP$22,0,IF(KP$22-$D$7&gt;=$E64,VLOOKUP($C64,Input!$A$8:$GZ$39,MATCH(KP$21,Input!$A$6:$GZ$6,0),FALSE),0)*$F64/$G64)*$D64</f>
        <v>0</v>
      </c>
      <c r="KQ64" s="1">
        <f>IF($E64+$I64+$D$7&lt;=KQ$22,0,IF(KQ$22-$D$7&gt;=$E64,VLOOKUP($C64,Input!$A$8:$GZ$39,MATCH(KQ$21,Input!$A$6:$GZ$6,0),FALSE),0)*$F64/$G64)*$D64</f>
        <v>0</v>
      </c>
      <c r="KR64" s="1">
        <f>IF($E64+$I64+$D$7&lt;=KR$22,0,IF(KR$22-$D$7&gt;=$E64,VLOOKUP($C64,Input!$A$8:$GZ$39,MATCH(KR$21,Input!$A$6:$GZ$6,0),FALSE),0)*$F64/$G64)*$D64</f>
        <v>0</v>
      </c>
      <c r="KS64" s="1">
        <f>IF($E64+$I64+$D$7&lt;=KS$22,0,IF(KS$22-$D$7&gt;=$E64,VLOOKUP($C64,Input!$A$8:$GZ$39,MATCH(KS$21,Input!$A$6:$GZ$6,0),FALSE),0)*$F64/$G64)*$D64</f>
        <v>0</v>
      </c>
      <c r="KT64" s="1">
        <f>IF($E64+$I64+$D$7&lt;=KT$22,0,IF(KT$22-$D$7&gt;=$E64,VLOOKUP($C64,Input!$A$8:$GZ$39,MATCH(KT$21,Input!$A$6:$GZ$6,0),FALSE),0)*$F64/$G64)*$D64</f>
        <v>0</v>
      </c>
      <c r="KU64" s="1">
        <f>IF($E64+$I64+$D$7&lt;=KU$22,0,IF(KU$22-$D$7&gt;=$E64,VLOOKUP($C64,Input!$A$8:$GZ$39,MATCH(KU$21,Input!$A$6:$GZ$6,0),FALSE),0)*$F64/$G64)*$D64</f>
        <v>0</v>
      </c>
      <c r="KV64" s="1">
        <f>IF($E64+$I64+$D$7&lt;=KV$22,0,IF(KV$22-$D$7&gt;=$E64,VLOOKUP($C64,Input!$A$8:$GZ$39,MATCH(KV$21,Input!$A$6:$GZ$6,0),FALSE),0)*$F64/$G64)*$D64</f>
        <v>0</v>
      </c>
      <c r="KW64" s="1">
        <f>IF($E64+$I64+$D$7&lt;=KW$22,0,IF(KW$22-$D$7&gt;=$E64,VLOOKUP($C64,Input!$A$8:$GZ$39,MATCH(KW$21,Input!$A$6:$GZ$6,0),FALSE),0)*$F64/$G64)*$D64</f>
        <v>0</v>
      </c>
      <c r="KY64" t="str">
        <f>VLOOKUP($C64,Input!$A$8:$HV$39,MATCH(KY$21,Input!$A$6:$HV$6,0),FALSE)</f>
        <v xml:space="preserve">CNG (compressed and at pump, including station maintenance) </v>
      </c>
      <c r="KZ64" s="1">
        <f>IF($E64+$I64+$D$7&lt;=KZ$22,0,IF(KZ$22-$D$7&gt;=$E64,VLOOKUP($C64,Input!$A$8:$HV$39,MATCH(KZ$21,Input!$A$6:$HV$6,0),FALSE)/$G64*$F64,0))*$D64</f>
        <v>0</v>
      </c>
      <c r="LA64" s="1">
        <f>IF($E64+$I64+$D$7&lt;=LA$22,0,IF(LA$22-$D$7&gt;=$E64,VLOOKUP($C64,Input!$A$8:$HV$39,MATCH(LA$21,Input!$A$6:$HV$6,0),FALSE)/$G64*$F64,0))*$D64</f>
        <v>0</v>
      </c>
      <c r="LB64" s="1">
        <f>IF($E64+$I64+$D$7&lt;=LB$22,0,IF(LB$22-$D$7&gt;=$E64,VLOOKUP($C64,Input!$A$8:$HV$39,MATCH(LB$21,Input!$A$6:$HV$6,0),FALSE)/$G64*$F64,0))*$D64</f>
        <v>0</v>
      </c>
      <c r="LC64" s="1">
        <f>IF($E64+$I64+$D$7&lt;=LC$22,0,IF(LC$22-$D$7&gt;=$E64,VLOOKUP($C64,Input!$A$8:$HV$39,MATCH(LC$21,Input!$A$6:$HV$6,0),FALSE)/$G64*$F64,0))*$D64</f>
        <v>0</v>
      </c>
      <c r="LD64" s="1">
        <f>IF($E64+$I64+$D$7&lt;=LD$22,0,IF(LD$22-$D$7&gt;=$E64,VLOOKUP($C64,Input!$A$8:$HV$39,MATCH(LD$21,Input!$A$6:$HV$6,0),FALSE)/$G64*$F64,0))*$D64</f>
        <v>0</v>
      </c>
      <c r="LE64" s="1">
        <f>IF($E64+$I64+$D$7&lt;=LE$22,0,IF(LE$22-$D$7&gt;=$E64,VLOOKUP($C64,Input!$A$8:$HV$39,MATCH(LE$21,Input!$A$6:$HV$6,0),FALSE)/$G64*$F64,0))*$D64</f>
        <v>0</v>
      </c>
      <c r="LF64" s="1">
        <f>IF($E64+$I64+$D$7&lt;=LF$22,0,IF(LF$22-$D$7&gt;=$E64,VLOOKUP($C64,Input!$A$8:$HV$39,MATCH(LF$21,Input!$A$6:$HV$6,0),FALSE)/$G64*$F64,0))*$D64</f>
        <v>0</v>
      </c>
      <c r="LG64" s="1">
        <f>IF($E64+$I64+$D$7&lt;=LG$22,0,IF(LG$22-$D$7&gt;=$E64,VLOOKUP($C64,Input!$A$8:$HV$39,MATCH(LG$21,Input!$A$6:$HV$6,0),FALSE)/$G64*$F64,0))*$D64</f>
        <v>0</v>
      </c>
      <c r="LH64" s="1">
        <f>IF($E64+$I64+$D$7&lt;=LH$22,0,IF(LH$22-$D$7&gt;=$E64,VLOOKUP($C64,Input!$A$8:$HV$39,MATCH(LH$21,Input!$A$6:$HV$6,0),FALSE)/$G64*$F64,0))*$D64</f>
        <v>0</v>
      </c>
      <c r="LI64" s="1">
        <f>IF($E64+$I64+$D$7&lt;=LI$22,0,IF(LI$22-$D$7&gt;=$E64,VLOOKUP($C64,Input!$A$8:$HV$39,MATCH(LI$21,Input!$A$6:$HV$6,0),FALSE)/$G64*$F64,0))*$D64</f>
        <v>0</v>
      </c>
      <c r="LJ64" s="1">
        <f>IF($E64+$I64+$D$7&lt;=LJ$22,0,IF(LJ$22-$D$7&gt;=$E64,VLOOKUP($C64,Input!$A$8:$HV$39,MATCH(LJ$21,Input!$A$6:$HV$6,0),FALSE)/$G64*$F64,0))*$D64</f>
        <v>0</v>
      </c>
      <c r="LK64" s="1">
        <f>IF($E64+$I64+$D$7&lt;=LK$22,0,IF(LK$22-$D$7&gt;=$E64,VLOOKUP($C64,Input!$A$8:$HV$39,MATCH(LK$21,Input!$A$6:$HV$6,0),FALSE)/$G64*$F64,0))*$D64</f>
        <v>0</v>
      </c>
      <c r="LL64" s="1">
        <f>IF($E64+$I64+$D$7&lt;=LL$22,0,IF(LL$22-$D$7&gt;=$E64,VLOOKUP($C64,Input!$A$8:$HV$39,MATCH(LL$21,Input!$A$6:$HV$6,0),FALSE)/$G64*$F64,0))*$D64</f>
        <v>0</v>
      </c>
      <c r="LM64" s="1">
        <f>IF($E64+$I64+$D$7&lt;=LM$22,0,IF(LM$22-$D$7&gt;=$E64,VLOOKUP($C64,Input!$A$8:$HV$39,MATCH(LM$21,Input!$A$6:$HV$6,0),FALSE)/$G64*$F64,0))*$D64</f>
        <v>0</v>
      </c>
      <c r="LN64" s="1">
        <f>IF($E64+$I64+$D$7&lt;=LN$22,0,IF(LN$22-$D$7&gt;=$E64,VLOOKUP($C64,Input!$A$8:$HV$39,MATCH(LN$21,Input!$A$6:$HV$6,0),FALSE)/$G64*$F64,0))*$D64</f>
        <v>0</v>
      </c>
      <c r="LO64" s="1">
        <f>IF($E64+$I64+$D$7&lt;=LO$22,0,IF(LO$22-$D$7&gt;=$E64,VLOOKUP($C64,Input!$A$8:$HV$39,MATCH(LO$21,Input!$A$6:$HV$6,0),FALSE)/$G64*$F64,0))*$D64</f>
        <v>0</v>
      </c>
      <c r="LP64" s="1">
        <f>IF($E64+$I64+$D$7&lt;=LP$22,0,IF(LP$22-$D$7&gt;=$E64,VLOOKUP($C64,Input!$A$8:$HV$39,MATCH(LP$21,Input!$A$6:$HV$6,0),FALSE)/$G64*$F64,0))*$D64</f>
        <v>0</v>
      </c>
      <c r="LQ64" s="1">
        <f>IF($E64+$I64+$D$7&lt;=LQ$22,0,IF(LQ$22-$D$7&gt;=$E64,VLOOKUP($C64,Input!$A$8:$HV$39,MATCH(LQ$21,Input!$A$6:$HV$6,0),FALSE)/$G64*$F64,0))*$D64</f>
        <v>0</v>
      </c>
      <c r="LR64" s="1">
        <f>IF($E64+$I64+$D$7&lt;=LR$22,0,IF(LR$22-$D$7&gt;=$E64,VLOOKUP($C64,Input!$A$8:$HV$39,MATCH(LR$21,Input!$A$6:$HV$6,0),FALSE)/$G64*$F64,0))*$D64</f>
        <v>0</v>
      </c>
      <c r="LS64" s="1">
        <f>IF($E64+$I64+$D$7&lt;=LS$22,0,IF(LS$22-$D$7&gt;=$E64,VLOOKUP($C64,Input!$A$8:$HV$39,MATCH(LS$21,Input!$A$6:$HV$6,0),FALSE)/$G64*$F64,0))*$D64</f>
        <v>0</v>
      </c>
      <c r="LT64" s="1">
        <f>IF($E64+$I64+$D$7&lt;=LT$22,0,IF(LT$22-$D$7&gt;=$E64,VLOOKUP($C64,Input!$A$8:$HV$39,MATCH(LT$21,Input!$A$6:$HV$6,0),FALSE)/$G64*$F64,0))*$D64</f>
        <v>0</v>
      </c>
      <c r="LU64" s="1">
        <f>IF($E64+$I64+$D$7&lt;=LU$22,0,IF(LU$22-$D$7&gt;=$E64,VLOOKUP($C64,Input!$A$8:$HV$39,MATCH(LU$21,Input!$A$6:$HV$6,0),FALSE)/$G64*$F64,0))*$D64</f>
        <v>0</v>
      </c>
      <c r="LV64" s="1">
        <f>IF($E64+$I64+$D$7&lt;=LV$22,0,IF(LV$22-$D$7&gt;=$E64,VLOOKUP($C64,Input!$A$8:$HV$39,MATCH(LV$21,Input!$A$6:$HV$6,0),FALSE)/$G64*$F64,0))*$D64</f>
        <v>0</v>
      </c>
      <c r="LW64" s="1">
        <f>IF($E64+$I64+$D$7&lt;=LW$22,0,IF(LW$22-$D$7&gt;=$E64,VLOOKUP($C64,Input!$A$8:$HV$39,MATCH(LW$21,Input!$A$6:$HV$6,0),FALSE)/$G64*$F64,0))*$D64</f>
        <v>0</v>
      </c>
      <c r="LX64" s="1">
        <f>IF($E64+$I64+$D$7&lt;=LX$22,0,IF(LX$22-$D$7&gt;=$E64,VLOOKUP($C64,Input!$A$8:$HV$39,MATCH(LX$21,Input!$A$6:$HV$6,0),FALSE)/$G64*$F64,0))*$D64</f>
        <v>0</v>
      </c>
      <c r="LY64" s="1">
        <f>IF($E64+$I64+$D$7&lt;=LY$22,0,IF(LY$22-$D$7&gt;=$E64,VLOOKUP($C64,Input!$A$8:$HV$39,MATCH(LY$21,Input!$A$6:$HV$6,0),FALSE)/$G64*$F64,0))*$D64</f>
        <v>0</v>
      </c>
      <c r="LZ64" s="1">
        <f>IF($E64+$I64+$D$7&lt;=LZ$22,0,IF(LZ$22-$D$7&gt;=$E64,VLOOKUP($C64,Input!$A$8:$HV$39,MATCH(LZ$21,Input!$A$6:$HV$6,0),FALSE)/$G64*$F64,0))*$D64</f>
        <v>0</v>
      </c>
      <c r="MA64" s="1">
        <f>IF($E64+$I64+$D$7&lt;=MA$22,0,IF(MA$22-$D$7&gt;=$E64,VLOOKUP($C64,Input!$A$8:$HV$39,MATCH(MA$21,Input!$A$6:$HV$6,0),FALSE)/$G64*$F64,0))*$D64</f>
        <v>0</v>
      </c>
      <c r="MB64" s="1">
        <f>IF($E64+$I64+$D$7&lt;=MB$22,0,IF(MB$22-$D$7&gt;=$E64,VLOOKUP($C64,Input!$A$8:$HV$39,MATCH(MB$21,Input!$A$6:$HV$6,0),FALSE)/$G64*$F64,0))*$D64</f>
        <v>0</v>
      </c>
      <c r="MC64" s="1">
        <f>IF($E64+$I64+$D$7&lt;=MC$22,0,IF(MC$22-$D$7&gt;=$E64,VLOOKUP($C64,Input!$A$8:$HV$39,MATCH(MC$21,Input!$A$6:$HV$6,0),FALSE)/$G64*$F64,0))*$D64</f>
        <v>0</v>
      </c>
      <c r="MD64" s="1">
        <f>IF($E64+$I64+$D$7&lt;=MD$22,0,IF(MD$22-$D$7&gt;=$E64,VLOOKUP($C64,Input!$A$8:$HV$39,MATCH(MD$21,Input!$A$6:$HV$6,0),FALSE)/$G64*$F64,0))*$D64</f>
        <v>0</v>
      </c>
      <c r="ME64" s="1">
        <f>IF($E64+$I64+$D$7&lt;=ME$22,0,IF(ME$22-$D$7&gt;=$E64,VLOOKUP($C64,Input!$A$8:$HV$39,MATCH(ME$21,Input!$A$6:$HV$6,0),FALSE)/$G64*$F64,0))*$D64</f>
        <v>0</v>
      </c>
      <c r="MF64" s="1">
        <f>IF($E64+$I64+$D$7&lt;=MF$22,0,IF(MF$22-$D$7&gt;=$E64,VLOOKUP($C64,Input!$A$8:$HV$39,MATCH(MF$21,Input!$A$6:$HV$6,0),FALSE)/$G64*$F64,0))*$D64</f>
        <v>0</v>
      </c>
      <c r="MG64" s="1">
        <f>IF($E64+$I64+$D$7&lt;=MG$22,0,IF(MG$22-$D$7&gt;=$E64,VLOOKUP($C64,Input!$A$8:$HV$39,MATCH(MG$21,Input!$A$6:$HV$6,0),FALSE)/$G64*$F64,0))*$D64</f>
        <v>0</v>
      </c>
      <c r="MH64" s="1">
        <f>IF($E64+$I64+$D$7&lt;=MH$22,0,IF(MH$22-$D$7&gt;=$E64,VLOOKUP($C64,Input!$A$8:$HV$39,MATCH(MH$21,Input!$A$6:$HV$6,0),FALSE)/$G64*$F64,0))*$D64</f>
        <v>0</v>
      </c>
      <c r="MI64" s="1">
        <f>IF($E64+$I64+$D$7&lt;=MI$22,0,IF(MI$22-$D$7&gt;=$E64,VLOOKUP($C64,Input!$A$8:$HV$39,MATCH(MI$21,Input!$A$6:$HV$6,0),FALSE)/$G64*$F64,0))*$D64</f>
        <v>0</v>
      </c>
      <c r="MJ64" s="1">
        <f>IF($E64+$I64+$D$7&lt;=MJ$22,0,IF(MJ$22-$D$7&gt;=$E64,VLOOKUP($C64,Input!$A$8:$HV$39,MATCH(MJ$21,Input!$A$6:$HV$6,0),FALSE)/$G64*$F64,0))*$D64</f>
        <v>0</v>
      </c>
      <c r="MK64" s="1">
        <f>IF($E64+$I64+$D$7&lt;=MK$22,0,IF(MK$22-$D$7&gt;=$E64,VLOOKUP($C64,Input!$A$8:$HV$39,MATCH(MK$21,Input!$A$6:$HV$6,0),FALSE)/$G64*$F64,0))*$D64</f>
        <v>0</v>
      </c>
      <c r="ML64" s="1">
        <f>IF($E64+$I64+$D$7&lt;=ML$22,0,IF(ML$22-$D$7&gt;=$E64,VLOOKUP($C64,Input!$A$8:$HV$39,MATCH(ML$21,Input!$A$6:$HV$6,0),FALSE)/$G64*$F64,0))*$D64</f>
        <v>0</v>
      </c>
      <c r="MM64" s="1">
        <f>IF($E64+$I64+$D$7&lt;=MM$22,0,IF(MM$22-$D$7&gt;=$E64,VLOOKUP($C64,Input!$A$8:$HV$39,MATCH(MM$21,Input!$A$6:$HV$6,0),FALSE)/$G64*$F64,0))*$D64</f>
        <v>0</v>
      </c>
      <c r="MN64" s="1">
        <f>IF($E64+$I64+$D$7&lt;=MN$22,0,IF(MN$22-$D$7&gt;=$E64,VLOOKUP($C64,Input!$A$8:$HV$39,MATCH(MN$21,Input!$A$6:$HV$6,0),FALSE)/$G64*$F64,0))*$D64</f>
        <v>0</v>
      </c>
      <c r="MO64" s="1">
        <f>IF($E64+$I64+$D$7&lt;=MO$22,0,IF(MO$22-$D$7&gt;=$E64,VLOOKUP($C64,Input!$A$8:$HV$39,MATCH(MO$21,Input!$A$6:$HV$6,0),FALSE)/$G64*$F64,0))*$D64</f>
        <v>6286769.3614123994</v>
      </c>
      <c r="MP64" s="1">
        <f>IF($E64+$I64+$D$7&lt;=MP$22,0,IF(MP$22-$D$7&gt;=$E64,VLOOKUP($C64,Input!$A$8:$HV$39,MATCH(MP$21,Input!$A$6:$HV$6,0),FALSE)/$G64*$F64,0))*$D64</f>
        <v>6316062.7702301256</v>
      </c>
      <c r="MQ64" s="1">
        <f>IF($E64+$I64+$D$7&lt;=MQ$22,0,IF(MQ$22-$D$7&gt;=$E64,VLOOKUP($C64,Input!$A$8:$HV$39,MATCH(MQ$21,Input!$A$6:$HV$6,0),FALSE)/$G64*$F64,0))*$D64</f>
        <v>6355220.4912547497</v>
      </c>
      <c r="MR64" s="1">
        <f>IF($E64+$I64+$D$7&lt;=MR$22,0,IF(MR$22-$D$7&gt;=$E64,VLOOKUP($C64,Input!$A$8:$HV$39,MATCH(MR$21,Input!$A$6:$HV$6,0),FALSE)/$G64*$F64,0))*$D64</f>
        <v>6402678.4149179179</v>
      </c>
      <c r="MS64" s="1">
        <f>IF($E64+$I64+$D$7&lt;=MS$22,0,IF(MS$22-$D$7&gt;=$E64,VLOOKUP($C64,Input!$A$8:$HV$39,MATCH(MS$21,Input!$A$6:$HV$6,0),FALSE)/$G64*$F64,0))*$D64</f>
        <v>6453724.5175357601</v>
      </c>
      <c r="MT64" s="1">
        <f>IF($E64+$I64+$D$7&lt;=MT$22,0,IF(MT$22-$D$7&gt;=$E64,VLOOKUP($C64,Input!$A$8:$HV$39,MATCH(MT$21,Input!$A$6:$HV$6,0),FALSE)/$G64*$F64,0))*$D64</f>
        <v>6490461.3974131476</v>
      </c>
      <c r="MU64" s="1">
        <f>IF($E64+$I64+$D$7&lt;=MU$22,0,IF(MU$22-$D$7&gt;=$E64,VLOOKUP($C64,Input!$A$8:$HV$39,MATCH(MU$21,Input!$A$6:$HV$6,0),FALSE)/$G64*$F64,0))*$D64</f>
        <v>6533264.3307686271</v>
      </c>
      <c r="MV64" s="1">
        <f>IF($E64+$I64+$D$7&lt;=MV$22,0,IF(MV$22-$D$7&gt;=$E64,VLOOKUP($C64,Input!$A$8:$HV$39,MATCH(MV$21,Input!$A$6:$HV$6,0),FALSE)/$G64*$F64,0))*$D64</f>
        <v>6608094.1718779113</v>
      </c>
      <c r="MW64" s="1">
        <f>IF($E64+$I64+$D$7&lt;=MW$22,0,IF(MW$22-$D$7&gt;=$E64,VLOOKUP($C64,Input!$A$8:$HV$39,MATCH(MW$21,Input!$A$6:$HV$6,0),FALSE)/$G64*$F64,0))*$D64</f>
        <v>6665820.1548138913</v>
      </c>
      <c r="MX64" s="1">
        <f>IF($E64+$I64+$D$7&lt;=MX$22,0,IF(MX$22-$D$7&gt;=$E64,VLOOKUP($C64,Input!$A$8:$HV$39,MATCH(MX$21,Input!$A$6:$HV$6,0),FALSE)/$G64*$F64,0))*$D64</f>
        <v>6717940.4544018116</v>
      </c>
      <c r="MZ64" t="str">
        <f>VLOOKUP($C64,Input!$A$8:$HV$39,MATCH(MZ$21,Input!$A$6:$HV$6,0),FALSE)</f>
        <v>Fossil CNG LCFS Credit ($/DGE)</v>
      </c>
      <c r="NA64" s="1">
        <f>IF($E64+$I64+$D$7&lt;=NA$22,0,IF(NA$22-$D$7&gt;=$E64,-VLOOKUP($C64,Input!$A$8:$HV$39,MATCH(NA$21,Input!$A$6:$HV$6,0),FALSE)/$G64*$F64,0))*$D64*$G$4/100</f>
        <v>0</v>
      </c>
      <c r="NB64" s="1">
        <f>IF($E64+$I64+$D$7&lt;=NB$22,0,IF(NB$22-$D$7&gt;=$E64,-VLOOKUP($C64,Input!$A$8:$HV$39,MATCH(NB$21,Input!$A$6:$HV$6,0),FALSE)/$G64*$F64,0))*$D64*$G$4/100</f>
        <v>0</v>
      </c>
      <c r="NC64" s="1">
        <f>IF($E64+$I64+$D$7&lt;=NC$22,0,IF(NC$22-$D$7&gt;=$E64,-VLOOKUP($C64,Input!$A$8:$HV$39,MATCH(NC$21,Input!$A$6:$HV$6,0),FALSE)/$G64*$F64,0))*$D64*$G$4/100</f>
        <v>0</v>
      </c>
      <c r="ND64" s="1">
        <f>IF($E64+$I64+$D$7&lt;=ND$22,0,IF(ND$22-$D$7&gt;=$E64,-VLOOKUP($C64,Input!$A$8:$HV$39,MATCH(ND$21,Input!$A$6:$HV$6,0),FALSE)/$G64*$F64,0))*$D64*$G$4/100</f>
        <v>0</v>
      </c>
      <c r="NE64" s="1">
        <f>IF($E64+$I64+$D$7&lt;=NE$22,0,IF(NE$22-$D$7&gt;=$E64,-VLOOKUP($C64,Input!$A$8:$HV$39,MATCH(NE$21,Input!$A$6:$HV$6,0),FALSE)/$G64*$F64,0))*$D64*$G$4/100</f>
        <v>0</v>
      </c>
      <c r="NF64" s="1">
        <f>IF($E64+$I64+$D$7&lt;=NF$22,0,IF(NF$22-$D$7&gt;=$E64,-VLOOKUP($C64,Input!$A$8:$HV$39,MATCH(NF$21,Input!$A$6:$HV$6,0),FALSE)/$G64*$F64,0))*$D64*$G$4/100</f>
        <v>0</v>
      </c>
      <c r="NG64" s="1">
        <f>IF($E64+$I64+$D$7&lt;=NG$22,0,IF(NG$22-$D$7&gt;=$E64,-VLOOKUP($C64,Input!$A$8:$HV$39,MATCH(NG$21,Input!$A$6:$HV$6,0),FALSE)/$G64*$F64,0))*$D64*$G$4/100</f>
        <v>0</v>
      </c>
      <c r="NH64" s="1">
        <f>IF($E64+$I64+$D$7&lt;=NH$22,0,IF(NH$22-$D$7&gt;=$E64,-VLOOKUP($C64,Input!$A$8:$HV$39,MATCH(NH$21,Input!$A$6:$HV$6,0),FALSE)/$G64*$F64,0))*$D64*$G$4/100</f>
        <v>0</v>
      </c>
      <c r="NI64" s="1">
        <f>IF($E64+$I64+$D$7&lt;=NI$22,0,IF(NI$22-$D$7&gt;=$E64,-VLOOKUP($C64,Input!$A$8:$HV$39,MATCH(NI$21,Input!$A$6:$HV$6,0),FALSE)/$G64*$F64,0))*$D64*$G$4/100</f>
        <v>0</v>
      </c>
      <c r="NJ64" s="1">
        <f>IF($E64+$I64+$D$7&lt;=NJ$22,0,IF(NJ$22-$D$7&gt;=$E64,-VLOOKUP($C64,Input!$A$8:$HV$39,MATCH(NJ$21,Input!$A$6:$HV$6,0),FALSE)/$G64*$F64,0))*$D64*$G$4/100</f>
        <v>0</v>
      </c>
      <c r="NK64" s="1">
        <f>IF($E64+$I64+$D$7&lt;=NK$22,0,IF(NK$22-$D$7&gt;=$E64,-VLOOKUP($C64,Input!$A$8:$HV$39,MATCH(NK$21,Input!$A$6:$HV$6,0),FALSE)/$G64*$F64,0))*$D64*$G$4/100</f>
        <v>0</v>
      </c>
      <c r="NL64" s="1">
        <f>IF($E64+$I64+$D$7&lt;=NL$22,0,IF(NL$22-$D$7&gt;=$E64,-VLOOKUP($C64,Input!$A$8:$HV$39,MATCH(NL$21,Input!$A$6:$HV$6,0),FALSE)/$G64*$F64,0))*$D64*$G$4/100</f>
        <v>0</v>
      </c>
      <c r="NM64" s="1">
        <f>IF($E64+$I64+$D$7&lt;=NM$22,0,IF(NM$22-$D$7&gt;=$E64,-VLOOKUP($C64,Input!$A$8:$HV$39,MATCH(NM$21,Input!$A$6:$HV$6,0),FALSE)/$G64*$F64,0))*$D64*$G$4/100</f>
        <v>0</v>
      </c>
      <c r="NN64" s="1">
        <f>IF($E64+$I64+$D$7&lt;=NN$22,0,IF(NN$22-$D$7&gt;=$E64,-VLOOKUP($C64,Input!$A$8:$HV$39,MATCH(NN$21,Input!$A$6:$HV$6,0),FALSE)/$G64*$F64,0))*$D64*$G$4/100</f>
        <v>0</v>
      </c>
      <c r="NO64" s="1">
        <f>IF($E64+$I64+$D$7&lt;=NO$22,0,IF(NO$22-$D$7&gt;=$E64,-VLOOKUP($C64,Input!$A$8:$HV$39,MATCH(NO$21,Input!$A$6:$HV$6,0),FALSE)/$G64*$F64,0))*$D64*$G$4/100</f>
        <v>0</v>
      </c>
      <c r="NP64" s="1">
        <f>IF($E64+$I64+$D$7&lt;=NP$22,0,IF(NP$22-$D$7&gt;=$E64,-VLOOKUP($C64,Input!$A$8:$HV$39,MATCH(NP$21,Input!$A$6:$HV$6,0),FALSE)/$G64*$F64,0))*$D64*$G$4/100</f>
        <v>0</v>
      </c>
      <c r="NQ64" s="1">
        <f>IF($E64+$I64+$D$7&lt;=NQ$22,0,IF(NQ$22-$D$7&gt;=$E64,-VLOOKUP($C64,Input!$A$8:$HV$39,MATCH(NQ$21,Input!$A$6:$HV$6,0),FALSE)/$G64*$F64,0))*$D64*$G$4/100</f>
        <v>0</v>
      </c>
      <c r="NR64" s="1">
        <f>IF($E64+$I64+$D$7&lt;=NR$22,0,IF(NR$22-$D$7&gt;=$E64,-VLOOKUP($C64,Input!$A$8:$HV$39,MATCH(NR$21,Input!$A$6:$HV$6,0),FALSE)/$G64*$F64,0))*$D64*$G$4/100</f>
        <v>0</v>
      </c>
      <c r="NS64" s="1">
        <f>IF($E64+$I64+$D$7&lt;=NS$22,0,IF(NS$22-$D$7&gt;=$E64,-VLOOKUP($C64,Input!$A$8:$HV$39,MATCH(NS$21,Input!$A$6:$HV$6,0),FALSE)/$G64*$F64,0))*$D64*$G$4/100</f>
        <v>0</v>
      </c>
      <c r="NT64" s="1">
        <f>IF($E64+$I64+$D$7&lt;=NT$22,0,IF(NT$22-$D$7&gt;=$E64,-VLOOKUP($C64,Input!$A$8:$HV$39,MATCH(NT$21,Input!$A$6:$HV$6,0),FALSE)/$G64*$F64,0))*$D64*$G$4/100</f>
        <v>0</v>
      </c>
      <c r="NU64" s="1">
        <f>IF($E64+$I64+$D$7&lt;=NU$22,0,IF(NU$22-$D$7&gt;=$E64,-VLOOKUP($C64,Input!$A$8:$HV$39,MATCH(NU$21,Input!$A$6:$HV$6,0),FALSE)/$G64*$F64,0))*$D64*$G$4/100</f>
        <v>0</v>
      </c>
      <c r="NV64" s="1">
        <f>IF($E64+$I64+$D$7&lt;=NV$22,0,IF(NV$22-$D$7&gt;=$E64,-VLOOKUP($C64,Input!$A$8:$HV$39,MATCH(NV$21,Input!$A$6:$HV$6,0),FALSE)/$G64*$F64,0))*$D64*$G$4/100</f>
        <v>0</v>
      </c>
      <c r="NW64" s="1">
        <f>IF($E64+$I64+$D$7&lt;=NW$22,0,IF(NW$22-$D$7&gt;=$E64,-VLOOKUP($C64,Input!$A$8:$HV$39,MATCH(NW$21,Input!$A$6:$HV$6,0),FALSE)/$G64*$F64,0))*$D64*$G$4/100</f>
        <v>0</v>
      </c>
      <c r="NX64" s="1">
        <f>IF($E64+$I64+$D$7&lt;=NX$22,0,IF(NX$22-$D$7&gt;=$E64,-VLOOKUP($C64,Input!$A$8:$HV$39,MATCH(NX$21,Input!$A$6:$HV$6,0),FALSE)/$G64*$F64,0))*$D64*$G$4/100</f>
        <v>0</v>
      </c>
      <c r="NY64" s="1">
        <f>IF($E64+$I64+$D$7&lt;=NY$22,0,IF(NY$22-$D$7&gt;=$E64,-VLOOKUP($C64,Input!$A$8:$HV$39,MATCH(NY$21,Input!$A$6:$HV$6,0),FALSE)/$G64*$F64,0))*$D64*$G$4/100</f>
        <v>0</v>
      </c>
      <c r="NZ64" s="1">
        <f>IF($E64+$I64+$D$7&lt;=NZ$22,0,IF(NZ$22-$D$7&gt;=$E64,-VLOOKUP($C64,Input!$A$8:$HV$39,MATCH(NZ$21,Input!$A$6:$HV$6,0),FALSE)/$G64*$F64,0))*$D64*$G$4/100</f>
        <v>-200214.46243298994</v>
      </c>
      <c r="OA64" s="1">
        <f>IF($E64+$I64+$D$7&lt;=OA$22,0,IF(OA$22-$D$7&gt;=$E64,-VLOOKUP($C64,Input!$A$8:$HV$39,MATCH(OA$21,Input!$A$6:$HV$6,0),FALSE)/$G64*$F64,0))*$D64*$G$4/100</f>
        <v>-200214.46243298994</v>
      </c>
      <c r="OB64" s="1">
        <f>IF($E64+$I64+$D$7&lt;=OB$22,0,IF(OB$22-$D$7&gt;=$E64,-VLOOKUP($C64,Input!$A$8:$HV$39,MATCH(OB$21,Input!$A$6:$HV$6,0),FALSE)/$G64*$F64,0))*$D64*$G$4/100</f>
        <v>-200214.46243298994</v>
      </c>
      <c r="OC64" s="1">
        <f>IF($E64+$I64+$D$7&lt;=OC$22,0,IF(OC$22-$D$7&gt;=$E64,-VLOOKUP($C64,Input!$A$8:$HV$39,MATCH(OC$21,Input!$A$6:$HV$6,0),FALSE)/$G64*$F64,0))*$D64*$G$4/100</f>
        <v>-200214.46243298994</v>
      </c>
      <c r="OD64" s="1">
        <f>IF($E64+$I64+$D$7&lt;=OD$22,0,IF(OD$22-$D$7&gt;=$E64,-VLOOKUP($C64,Input!$A$8:$HV$39,MATCH(OD$21,Input!$A$6:$HV$6,0),FALSE)/$G64*$F64,0))*$D64*$G$4/100</f>
        <v>-200214.46243298994</v>
      </c>
      <c r="OE64" s="1">
        <f>IF($E64+$I64+$D$7&lt;=OE$22,0,IF(OE$22-$D$7&gt;=$E64,-VLOOKUP($C64,Input!$A$8:$HV$39,MATCH(OE$21,Input!$A$6:$HV$6,0),FALSE)/$G64*$F64,0))*$D64*$G$4/100</f>
        <v>-200214.46243298994</v>
      </c>
      <c r="OF64" s="1">
        <f>IF($E64+$I64+$D$7&lt;=OF$22,0,IF(OF$22-$D$7&gt;=$E64,-VLOOKUP($C64,Input!$A$8:$HV$39,MATCH(OF$21,Input!$A$6:$HV$6,0),FALSE)/$G64*$F64,0))*$D64*$G$4/100</f>
        <v>-200214.46243298994</v>
      </c>
      <c r="OG64" s="1">
        <f>IF($E64+$I64+$D$7&lt;=OG$22,0,IF(OG$22-$D$7&gt;=$E64,-VLOOKUP($C64,Input!$A$8:$HV$39,MATCH(OG$21,Input!$A$6:$HV$6,0),FALSE)/$G64*$F64,0))*$D64*$G$4/100</f>
        <v>-200214.46243298994</v>
      </c>
      <c r="OH64" s="1">
        <f>IF($E64+$I64+$D$7&lt;=OH$22,0,IF(OH$22-$D$7&gt;=$E64,-VLOOKUP($C64,Input!$A$8:$HV$39,MATCH(OH$21,Input!$A$6:$HV$6,0),FALSE)/$G64*$F64,0))*$D64*$G$4/100</f>
        <v>-200214.46243298994</v>
      </c>
      <c r="OI64" s="1">
        <f>IF($E64+$I64+$D$7&lt;=OI$22,0,IF(OI$22-$D$7&gt;=$E64,-VLOOKUP($C64,Input!$A$8:$HV$39,MATCH(OI$21,Input!$A$6:$HV$6,0),FALSE)/$G64*$F64,0))*$D64*$G$4/100</f>
        <v>-200214.46243298994</v>
      </c>
      <c r="OK64" t="str">
        <f>VLOOKUP($C64,Input!$A$8:$HW$39,MATCH(OK$21,Input!$A$6:$HW$6,0),FALSE)</f>
        <v>NA</v>
      </c>
      <c r="OL64" s="1">
        <f>IF($E64+$I64+$D$7&lt;=OL$22,0,IF(OL$22-$D$7&gt;=$E64,IF(COUNTIF($KZ64:LP64,"&gt;0")&gt;0,VLOOKUP($C64,Input!$A$8:$HV$21,MATCH($OK$21+COUNTIF($KZ64:LP64,"&gt;0"),Input!$A$6:$HV$6,0),FALSE),0),0))*$D64</f>
        <v>0</v>
      </c>
      <c r="OM64" s="1">
        <f>IF($E64+$I64+$D$7&lt;=OM$22,0,IF(OM$22-$D$7&gt;=$E64,IF(COUNTIF($KZ64:LQ64,"&gt;0")&gt;0,VLOOKUP($C64,Input!$A$8:$HV$21,MATCH($OK$21+COUNTIF($KZ64:LQ64,"&gt;0"),Input!$A$6:$HV$6,0),FALSE),0),0))*$D64</f>
        <v>0</v>
      </c>
      <c r="ON64" s="1">
        <f>IF($E64+$I64+$D$7&lt;=ON$22,0,IF(ON$22-$D$7&gt;=$E64,IF(COUNTIF($KZ64:LR64,"&gt;0")&gt;0,VLOOKUP($C64,Input!$A$8:$HV$21,MATCH($OK$21+COUNTIF($KZ64:LR64,"&gt;0"),Input!$A$6:$HV$6,0),FALSE),0),0))*$D64</f>
        <v>0</v>
      </c>
      <c r="OO64" s="1">
        <f>IF($E64+$I64+$D$7&lt;=OO$22,0,IF(OO$22-$D$7&gt;=$E64,IF(COUNTIF($KZ64:LS64,"&gt;0")&gt;0,VLOOKUP($C64,Input!$A$8:$HV$21,MATCH($OK$21+COUNTIF($KZ64:LS64,"&gt;0"),Input!$A$6:$HV$6,0),FALSE),0),0))*$D64</f>
        <v>0</v>
      </c>
      <c r="OP64" s="1">
        <f>IF($E64+$I64+$D$7&lt;=OP$22,0,IF(OP$22-$D$7&gt;=$E64,IF(COUNTIF($KZ64:LT64,"&gt;0")&gt;0,VLOOKUP($C64,Input!$A$8:$HV$21,MATCH($OK$21+COUNTIF($KZ64:LT64,"&gt;0"),Input!$A$6:$HV$6,0),FALSE),0),0))*$D64</f>
        <v>0</v>
      </c>
      <c r="OQ64" s="1">
        <f>IF($E64+$I64+$D$7&lt;=OQ$22,0,IF(OQ$22-$D$7&gt;=$E64,IF(COUNTIF($KZ64:LU64,"&gt;0")&gt;0,VLOOKUP($C64,Input!$A$8:$HV$21,MATCH($OK$21+COUNTIF($KZ64:LU64,"&gt;0"),Input!$A$6:$HV$6,0),FALSE),0),0))*$D64</f>
        <v>0</v>
      </c>
      <c r="OR64" s="1">
        <f>IF($E64+$I64+$D$7&lt;=OR$22,0,IF(OR$22-$D$7&gt;=$E64,IF(COUNTIF($KZ64:LV64,"&gt;0")&gt;0,VLOOKUP($C64,Input!$A$8:$HV$21,MATCH($OK$21+COUNTIF($KZ64:LV64,"&gt;0"),Input!$A$6:$HV$6,0),FALSE),0),0))*$D64</f>
        <v>0</v>
      </c>
      <c r="OS64" s="1">
        <f>IF($E64+$I64+$D$7&lt;=OS$22,0,IF(OS$22-$D$7&gt;=$E64,IF(COUNTIF($KZ64:LW64,"&gt;0")&gt;0,VLOOKUP($C64,Input!$A$8:$HV$21,MATCH($OK$21+COUNTIF($KZ64:LW64,"&gt;0"),Input!$A$6:$HV$6,0),FALSE),0),0))*$D64</f>
        <v>0</v>
      </c>
      <c r="OT64" s="1">
        <f>IF($E64+$I64+$D$7&lt;=OT$22,0,IF(OT$22-$D$7&gt;=$E64,IF(COUNTIF($KZ64:LX64,"&gt;0")&gt;0,VLOOKUP($C64,Input!$A$8:$HV$21,MATCH($OK$21+COUNTIF($KZ64:LX64,"&gt;0"),Input!$A$6:$HV$6,0),FALSE),0),0))*$D64</f>
        <v>0</v>
      </c>
      <c r="OU64" s="1">
        <f>IF($E64+$I64+$D$7&lt;=OU$22,0,IF(OU$22-$D$7&gt;=$E64,IF(COUNTIF($KZ64:LY64,"&gt;0")&gt;0,VLOOKUP($C64,Input!$A$8:$HV$21,MATCH($OK$21+COUNTIF($KZ64:LY64,"&gt;0"),Input!$A$6:$HV$6,0),FALSE),0),0))*$D64</f>
        <v>0</v>
      </c>
      <c r="OV64" s="1">
        <f>IF($E64+$I64+$D$7&lt;=OV$22,0,IF(OV$22-$D$7&gt;=$E64,IF(COUNTIF($KZ64:LZ64,"&gt;0")&gt;0,VLOOKUP($C64,Input!$A$8:$HV$21,MATCH($OK$21+COUNTIF($KZ64:LZ64,"&gt;0"),Input!$A$6:$HV$6,0),FALSE),0),0))*$D64</f>
        <v>0</v>
      </c>
      <c r="OW64" s="1">
        <f>IF($E64+$I64+$D$7&lt;=OW$22,0,IF(OW$22-$D$7&gt;=$E64,IF(COUNTIF($KZ64:MA64,"&gt;0")&gt;0,VLOOKUP($C64,Input!$A$8:$HV$21,MATCH($OK$21+COUNTIF($KZ64:MA64,"&gt;0"),Input!$A$6:$HV$6,0),FALSE),0),0))*$D64</f>
        <v>0</v>
      </c>
      <c r="OX64" s="1">
        <f>IF($E64+$I64+$D$7&lt;=OX$22,0,IF(OX$22-$D$7&gt;=$E64,IF(COUNTIF($KZ64:MB64,"&gt;0")&gt;0,VLOOKUP($C64,Input!$A$8:$HV$21,MATCH($OK$21+COUNTIF($KZ64:MB64,"&gt;0"),Input!$A$6:$HV$6,0),FALSE),0),0))*$D64</f>
        <v>0</v>
      </c>
      <c r="OY64" s="1">
        <f>IF($E64+$I64+$D$7&lt;=OY$22,0,IF(OY$22-$D$7&gt;=$E64,IF(COUNTIF($KZ64:MC64,"&gt;0")&gt;0,VLOOKUP($C64,Input!$A$8:$HV$21,MATCH($OK$21+COUNTIF($KZ64:MC64,"&gt;0"),Input!$A$6:$HV$6,0),FALSE),0),0))*$D64</f>
        <v>0</v>
      </c>
      <c r="OZ64" s="1">
        <f>IF($E64+$I64+$D$7&lt;=OZ$22,0,IF(OZ$22-$D$7&gt;=$E64,IF(COUNTIF($KZ64:MD64,"&gt;0")&gt;0,VLOOKUP($C64,Input!$A$8:$HV$21,MATCH($OK$21+COUNTIF($KZ64:MD64,"&gt;0"),Input!$A$6:$HV$6,0),FALSE),0),0))*$D64</f>
        <v>0</v>
      </c>
      <c r="PA64" s="1">
        <f>IF($E64+$I64+$D$7&lt;=PA$22,0,IF(PA$22-$D$7&gt;=$E64,IF(COUNTIF($KZ64:ME64,"&gt;0")&gt;0,VLOOKUP($C64,Input!$A$8:$HV$21,MATCH($OK$21+COUNTIF($KZ64:ME64,"&gt;0"),Input!$A$6:$HV$6,0),FALSE),0),0))*$D64</f>
        <v>0</v>
      </c>
      <c r="PB64" s="1">
        <f>IF($E64+$I64+$D$7&lt;=PB$22,0,IF(PB$22-$D$7&gt;=$E64,IF(COUNTIF($KZ64:MF64,"&gt;0")&gt;0,VLOOKUP($C64,Input!$A$8:$HV$21,MATCH($OK$21+COUNTIF($KZ64:MF64,"&gt;0"),Input!$A$6:$HV$6,0),FALSE),0),0))*$D64</f>
        <v>0</v>
      </c>
      <c r="PC64" s="1">
        <f>IF($E64+$I64+$D$7&lt;=PC$22,0,IF(PC$22-$D$7&gt;=$E64,IF(COUNTIF($KZ64:MG64,"&gt;0")&gt;0,VLOOKUP($C64,Input!$A$8:$HV$21,MATCH($OK$21+COUNTIF($KZ64:MG64,"&gt;0"),Input!$A$6:$HV$6,0),FALSE),0),0))*$D64</f>
        <v>0</v>
      </c>
      <c r="PD64" s="1">
        <f>IF($E64+$I64+$D$7&lt;=PD$22,0,IF(PD$22-$D$7&gt;=$E64,IF(COUNTIF($KZ64:MH64,"&gt;0")&gt;0,VLOOKUP($C64,Input!$A$8:$HV$21,MATCH($OK$21+COUNTIF($KZ64:MH64,"&gt;0"),Input!$A$6:$HV$6,0),FALSE),0),0))*$D64</f>
        <v>0</v>
      </c>
      <c r="PE64" s="1">
        <f>IF($E64+$I64+$D$7&lt;=PE$22,0,IF(PE$22-$D$7&gt;=$E64,IF(COUNTIF($KZ64:MI64,"&gt;0")&gt;0,VLOOKUP($C64,Input!$A$8:$HV$21,MATCH($OK$21+COUNTIF($KZ64:MI64,"&gt;0"),Input!$A$6:$HV$6,0),FALSE),0),0))*$D64</f>
        <v>0</v>
      </c>
      <c r="PF64" s="1">
        <f>IF($E64+$I64+$D$7&lt;=PF$22,0,IF(PF$22-$D$7&gt;=$E64,IF(COUNTIF($KZ64:MJ64,"&gt;0")&gt;0,VLOOKUP($C64,Input!$A$8:$HV$21,MATCH($OK$21+COUNTIF($KZ64:MJ64,"&gt;0"),Input!$A$6:$HV$6,0),FALSE),0),0))*$D64</f>
        <v>0</v>
      </c>
      <c r="PG64" s="1">
        <f>IF($E64+$I64+$D$7&lt;=PG$22,0,IF(PG$22-$D$7&gt;=$E64,IF(COUNTIF($KZ64:MK64,"&gt;0")&gt;0,VLOOKUP($C64,Input!$A$8:$HV$21,MATCH($OK$21+COUNTIF($KZ64:MK64,"&gt;0"),Input!$A$6:$HV$6,0),FALSE),0),0))*$D64</f>
        <v>0</v>
      </c>
      <c r="PH64" s="1">
        <f>IF($E64+$I64+$D$7&lt;=PH$22,0,IF(PH$22-$D$7&gt;=$E64,IF(COUNTIF($KZ64:ML64,"&gt;0")&gt;0,VLOOKUP($C64,Input!$A$8:$HV$21,MATCH($OK$21+COUNTIF($KZ64:ML64,"&gt;0"),Input!$A$6:$HV$6,0),FALSE),0),0))*$D64</f>
        <v>0</v>
      </c>
      <c r="PI64" s="1">
        <f>IF($E64+$I64+$D$7&lt;=PI$22,0,IF(PI$22-$D$7&gt;=$E64,IF(COUNTIF($KZ64:MM64,"&gt;0")&gt;0,VLOOKUP($C64,Input!$A$8:$HV$21,MATCH($OK$21+COUNTIF($KZ64:MM64,"&gt;0"),Input!$A$6:$HV$6,0),FALSE),0),0))*$D64</f>
        <v>0</v>
      </c>
      <c r="PJ64" s="1">
        <f>IF($E64+$I64+$D$7&lt;=PJ$22,0,IF(PJ$22-$D$7&gt;=$E64,IF(COUNTIF($KZ64:MN64,"&gt;0")&gt;0,VLOOKUP($C64,Input!$A$8:$HV$21,MATCH($OK$21+COUNTIF($KZ64:MN64,"&gt;0"),Input!$A$6:$HV$6,0),FALSE),0),0))*$D64</f>
        <v>0</v>
      </c>
      <c r="PK64" s="1">
        <f>IF($E64+$I64+$D$7&lt;=PK$22,0,IF(PK$22-$D$7&gt;=$E64,IF(COUNTIF($KZ64:MO64,"&gt;0")&gt;0,VLOOKUP($C64,Input!$A$8:$HV$21,MATCH($OK$21+COUNTIF($KZ64:MO64,"&gt;0"),Input!$A$6:$HV$6,0),FALSE),0),0))*$D64</f>
        <v>0</v>
      </c>
      <c r="PL64" s="1">
        <f>IF($E64+$I64+$D$7&lt;=PL$22,0,IF(PL$22-$D$7&gt;=$E64,IF(COUNTIF($KZ64:MP64,"&gt;0")&gt;0,VLOOKUP($C64,Input!$A$8:$HV$21,MATCH($OK$21+COUNTIF($KZ64:MP64,"&gt;0"),Input!$A$6:$HV$6,0),FALSE),0),0))*$D64</f>
        <v>0</v>
      </c>
      <c r="PM64" s="1">
        <f>IF($E64+$I64+$D$7&lt;=PM$22,0,IF(PM$22-$D$7&gt;=$E64,IF(COUNTIF($KZ64:MQ64,"&gt;0")&gt;0,VLOOKUP($C64,Input!$A$8:$HV$21,MATCH($OK$21+COUNTIF($KZ64:MQ64,"&gt;0"),Input!$A$6:$HV$6,0),FALSE),0),0))*$D64</f>
        <v>0</v>
      </c>
      <c r="PN64" s="1">
        <f>IF($E64+$I64+$D$7&lt;=PN$22,0,IF(PN$22-$D$7&gt;=$E64,IF(COUNTIF($KZ64:MR64,"&gt;0")&gt;0,VLOOKUP($C64,Input!$A$8:$HV$21,MATCH($OK$21+COUNTIF($KZ64:MR64,"&gt;0"),Input!$A$6:$HV$6,0),FALSE),0),0))*$D64</f>
        <v>0</v>
      </c>
      <c r="PO64" s="1">
        <f>IF($E64+$I64+$D$7&lt;=PO$22,0,IF(PO$22-$D$7&gt;=$E64,IF(COUNTIF($KZ64:MS64,"&gt;0")&gt;0,VLOOKUP($C64,Input!$A$8:$HV$21,MATCH($OK$21+COUNTIF($KZ64:MS64,"&gt;0"),Input!$A$6:$HV$6,0),FALSE),0),0))*$D64</f>
        <v>0</v>
      </c>
      <c r="PP64" s="1">
        <f>IF($E64+$I64+$D$7&lt;=PP$22,0,IF(PP$22-$D$7&gt;=$E64,IF(COUNTIF($KZ64:MT64,"&gt;0")&gt;0,VLOOKUP($C64,Input!$A$8:$HV$21,MATCH($OK$21+COUNTIF($KZ64:MT64,"&gt;0"),Input!$A$6:$HV$6,0),FALSE),0),0))*$D64</f>
        <v>0</v>
      </c>
      <c r="PQ64" s="1">
        <f>IF($E64+$I64+$D$7&lt;=PQ$22,0,IF(PQ$22-$D$7&gt;=$E64,IF(COUNTIF($KZ64:MU64,"&gt;0")&gt;0,VLOOKUP($C64,Input!$A$8:$HV$21,MATCH($OK$21+COUNTIF($KZ64:MU64,"&gt;0"),Input!$A$6:$HV$6,0),FALSE),0),0))*$D64</f>
        <v>0</v>
      </c>
      <c r="PR64" s="1">
        <f>IF($E64+$I64+$D$7&lt;=PR$22,0,IF(PR$22-$D$7&gt;=$E64,IF(COUNTIF($KZ64:MV64,"&gt;0")&gt;0,VLOOKUP($C64,Input!$A$8:$HV$21,MATCH($OK$21+COUNTIF($KZ64:MV64,"&gt;0"),Input!$A$6:$HV$6,0),FALSE),0),0))*$D64</f>
        <v>0</v>
      </c>
      <c r="PS64" s="1">
        <f>IF($E64+$I64+$D$7&lt;=PS$22,0,IF(PS$22-$D$7&gt;=$E64,IF(COUNTIF($KZ64:MW64,"&gt;0")&gt;0,VLOOKUP($C64,Input!$A$8:$HV$21,MATCH($OK$21+COUNTIF($KZ64:MW64,"&gt;0"),Input!$A$6:$HV$6,0),FALSE),0),0))*$D64</f>
        <v>0</v>
      </c>
      <c r="PT64" s="1">
        <f>IF($E64+$I64+$D$7&lt;=PT$22,0,IF(PT$22-$D$7&gt;=$E64,IF(COUNTIF($KZ64:MX64,"&gt;0")&gt;0,VLOOKUP($C64,Input!$A$8:$HV$21,MATCH($OK$21+COUNTIF($KZ64:MX64,"&gt;0"),Input!$A$6:$HV$6,0),FALSE),0),0))*$D64</f>
        <v>0</v>
      </c>
      <c r="PV64" s="1" t="str">
        <f t="shared" ref="PV64:PV73" si="212">E64&amp;" MY "&amp;C64&amp;" {"&amp;D64&amp;" Buses}"</f>
        <v>2041 MY 40' CNG w Midlife Rebuild {234 Buses}</v>
      </c>
      <c r="PW64" s="1">
        <f t="shared" ref="PW64:PW73" si="213">+J64+AU64+CF64+DQ64+GQ64+JO64+LP64+NA64+OL64+ID64+FD64</f>
        <v>0</v>
      </c>
      <c r="PX64" s="1">
        <f t="shared" ref="PX64:PX73" si="214">+K64+AV64+CG64+DR64+GR64+JP64+LQ64+NB64+OM64+IE64+FE64</f>
        <v>0</v>
      </c>
      <c r="PY64" s="1">
        <f t="shared" ref="PY64:PY73" si="215">+L64+AW64+CH64+DS64+GS64+JQ64+LR64+NC64+ON64+IF64+FF64</f>
        <v>0</v>
      </c>
      <c r="PZ64" s="1">
        <f t="shared" ref="PZ64:PZ73" si="216">+M64+AX64+CI64+DT64+GT64+JR64+LS64+ND64+OO64+IG64+FG64</f>
        <v>0</v>
      </c>
      <c r="QA64" s="1">
        <f t="shared" ref="QA64:QA73" si="217">+N64+AY64+CJ64+DU64+GU64+JS64+LT64+NE64+OP64+IH64+FH64</f>
        <v>0</v>
      </c>
      <c r="QB64" s="1">
        <f t="shared" ref="QB64:QB73" si="218">+O64+AZ64+CK64+DV64+GV64+JT64+LU64+NF64+OQ64+II64+FI64</f>
        <v>0</v>
      </c>
      <c r="QC64" s="1">
        <f t="shared" ref="QC64:QC73" si="219">+P64+BA64+CL64+DW64+GW64+JU64+LV64+NG64+OR64+IJ64+FJ64</f>
        <v>0</v>
      </c>
      <c r="QD64" s="1">
        <f t="shared" ref="QD64:QD73" si="220">+Q64+BB64+CM64+DX64+GX64+JV64+LW64+NH64+OS64+IK64+FK64</f>
        <v>0</v>
      </c>
      <c r="QE64" s="1">
        <f t="shared" ref="QE64:QE73" si="221">+R64+BC64+CN64+DY64+GY64+JW64+LX64+NI64+OT64+IL64+FL64</f>
        <v>0</v>
      </c>
      <c r="QF64" s="1">
        <f t="shared" ref="QF64:QF73" si="222">+S64+BD64+CO64+DZ64+GZ64+JX64+LY64+NJ64+OU64+IM64+FM64</f>
        <v>0</v>
      </c>
      <c r="QG64" s="1">
        <f t="shared" ref="QG64:QG73" si="223">+T64+BE64+CP64+EA64+HA64+JY64+LZ64+NK64+OV64+IN64+FN64</f>
        <v>0</v>
      </c>
      <c r="QH64" s="1">
        <f t="shared" ref="QH64:QH73" si="224">+U64+BF64+CQ64+EB64+HB64+JZ64+MA64+NL64+OW64+IO64+FO64</f>
        <v>0</v>
      </c>
      <c r="QI64" s="1">
        <f t="shared" ref="QI64:QI73" si="225">+V64+BG64+CR64+EC64+HC64+KA64+MB64+NM64+OX64+IP64+FP64</f>
        <v>0</v>
      </c>
      <c r="QJ64" s="1">
        <f t="shared" ref="QJ64:QJ73" si="226">+W64+BH64+CS64+ED64+HD64+KB64+MC64+NN64+OY64+IQ64+FQ64</f>
        <v>0</v>
      </c>
      <c r="QK64" s="1">
        <f t="shared" ref="QK64:QK73" si="227">+X64+BI64+CT64+EE64+HE64+KC64+MD64+NO64+OZ64+IR64+FR64</f>
        <v>0</v>
      </c>
      <c r="QL64" s="1">
        <f t="shared" ref="QL64:QL73" si="228">+Y64+BJ64+CU64+EF64+HF64+KD64+ME64+NP64+PA64+IS64+FS64</f>
        <v>0</v>
      </c>
      <c r="QM64" s="1">
        <f t="shared" ref="QM64:QM73" si="229">+Z64+BK64+CV64+EG64+HG64+KE64+MF64+NQ64+PB64+IT64+FT64</f>
        <v>0</v>
      </c>
      <c r="QN64" s="1">
        <f t="shared" ref="QN64:QN73" si="230">+AA64+BL64+CW64+EH64+HH64+KF64+MG64+NR64+PC64+IU64+FU64</f>
        <v>0</v>
      </c>
      <c r="QO64" s="1">
        <f t="shared" ref="QO64:QO73" si="231">+AB64+BM64+CX64+EI64+HI64+KG64+MH64+NS64+PD64+IV64+FV64</f>
        <v>0</v>
      </c>
      <c r="QP64" s="1">
        <f t="shared" ref="QP64:QP73" si="232">+AC64+BN64+CY64+EJ64+HJ64+KH64+MI64+NT64+PE64+IW64+FW64</f>
        <v>0</v>
      </c>
      <c r="QQ64" s="1">
        <f t="shared" ref="QQ64:QQ73" si="233">+AD64+BO64+CZ64+EK64+HK64+KI64+MJ64+NU64+PF64+IX64+FX64</f>
        <v>0</v>
      </c>
      <c r="QR64" s="1">
        <f t="shared" ref="QR64:QR73" si="234">+AE64+BP64+DA64+EL64+HL64+KJ64+MK64+NV64+PG64+IY64+FY64</f>
        <v>0</v>
      </c>
      <c r="QS64" s="1">
        <f t="shared" ref="QS64:QS73" si="235">+AF64+BQ64+DB64+EM64+HM64+KK64+ML64+NW64+PH64+IZ64+FZ64</f>
        <v>0</v>
      </c>
      <c r="QT64" s="1">
        <f t="shared" ref="QT64:QT73" si="236">+AG64+BR64+DC64+EN64+HN64+KL64+MM64+NX64+PI64+JA64+GA64</f>
        <v>0</v>
      </c>
      <c r="QU64" s="1">
        <f t="shared" ref="QU64:QU73" si="237">+AH64+BS64+DD64+EO64+HO64+KM64+MN64+NY64+PJ64+JB64+GB64</f>
        <v>0</v>
      </c>
      <c r="QV64" s="1">
        <f t="shared" ref="QV64:QV73" si="238">+AI64+BT64+DE64+EP64+HP64+KN64+MO64+NZ64+PK64+JC64+GC64</f>
        <v>212646017.17755771</v>
      </c>
      <c r="QW64" s="1">
        <f t="shared" ref="QW64:QW73" si="239">+AJ64+BU64+DF64+EQ64+HQ64+KO64+MP64+OA64+PL64+JD64+GD64</f>
        <v>14071848.307797136</v>
      </c>
      <c r="QX64" s="1">
        <f t="shared" ref="QX64:QX73" si="240">+AK64+BV64+DG64+ER64+HR64+KP64+MQ64+OB64+PM64+JE64+GE64</f>
        <v>14111006.028821761</v>
      </c>
      <c r="QY64" s="1">
        <f t="shared" ref="QY64:QY73" si="241">+AL64+BW64+DH64+ES64+HS64+KQ64+MR64+OC64+PN64+JF64+GF64</f>
        <v>14158463.952484928</v>
      </c>
      <c r="QZ64" s="1">
        <f t="shared" ref="QZ64:QZ73" si="242">+AM64+BX64+DI64+ET64+HT64+KR64+MS64+OD64+PO64+JG64+GG64</f>
        <v>14209510.055102771</v>
      </c>
      <c r="RA64" s="1">
        <f t="shared" ref="RA64:RA73" si="243">+AN64+BY64+DJ64+EU64+HU64+KS64+MT64+OE64+PP64+JH64+GH64</f>
        <v>14246246.934980158</v>
      </c>
      <c r="RB64" s="1">
        <f t="shared" ref="RB64:RB73" si="244">+AO64+BZ64+DK64+EV64+HV64+KT64+MU64+OF64+PQ64+JI64+GI64</f>
        <v>22479049.868335634</v>
      </c>
      <c r="RC64" s="1">
        <f t="shared" ref="RC64:RC73" si="245">+AP64+CA64+DL64+EW64+HW64+KU64+MV64+OG64+PR64+JJ64+GJ64</f>
        <v>14363879.709444921</v>
      </c>
      <c r="RD64" s="1">
        <f t="shared" ref="RD64:RD73" si="246">+AQ64+CB64+DM64+EX64+HX64+KV64+MW64+OH64+PS64+JK64+GK64</f>
        <v>14421605.692380901</v>
      </c>
      <c r="RE64" s="1">
        <f t="shared" ref="RE64:RE73" si="247">+AR64+CC64+DN64+EY64+HY64+KW64+MX64+OI64+PT64+JL64+GL64</f>
        <v>14473725.991968822</v>
      </c>
      <c r="RF64" s="1">
        <f t="shared" si="207"/>
        <v>349181353.71887481</v>
      </c>
      <c r="RG64" s="1">
        <f t="shared" si="208"/>
        <v>157830653.77073222</v>
      </c>
      <c r="RH64" s="72"/>
      <c r="RI64" s="37"/>
    </row>
    <row r="65" spans="1:477" x14ac:dyDescent="0.25">
      <c r="A65" s="50"/>
      <c r="B65" s="143"/>
      <c r="C65" s="111" t="s">
        <v>76</v>
      </c>
      <c r="D65" s="108">
        <f t="shared" si="171"/>
        <v>234</v>
      </c>
      <c r="E65" s="110">
        <f t="shared" si="209"/>
        <v>2042</v>
      </c>
      <c r="F65" s="68">
        <f t="shared" si="210"/>
        <v>40000</v>
      </c>
      <c r="G65" s="69">
        <f>VLOOKUP($C65,Input!$A$8:$HV$39,MATCH(G$21,Input!$A$6:$HV$6,0),FALSE)</f>
        <v>2.91</v>
      </c>
      <c r="H65" s="123">
        <f>VLOOKUP($C65,Input!$A$8:$HV$39,MATCH(H$21,Input!$A$6:$HV$6,0),FALSE)</f>
        <v>0</v>
      </c>
      <c r="I65" s="70">
        <f>VLOOKUP($C65,Input!$A$8:$HV$39,MATCH(I$21,Input!$A$6:$HV$6,0),FALSE)</f>
        <v>14</v>
      </c>
      <c r="J65" s="1">
        <f>+IF($E65=J$22,VLOOKUP($C65,Input!$A$8:$AN$39,MATCH(J$21,Input!$A$6:$AN$6,0),FALSE)+$H65,0)*$D65</f>
        <v>0</v>
      </c>
      <c r="K65" s="1">
        <f>+IF($E65=K$22,VLOOKUP($C65,Input!$A$8:$AN$39,MATCH(K$21,Input!$A$6:$AN$6,0),FALSE)+$H65,0)*$D65</f>
        <v>0</v>
      </c>
      <c r="L65" s="1">
        <f>+IF($E65=L$22,VLOOKUP($C65,Input!$A$8:$AN$39,MATCH(L$21,Input!$A$6:$AN$6,0),FALSE)+$H65,0)*$D65</f>
        <v>0</v>
      </c>
      <c r="M65" s="1">
        <f>+IF($E65=M$22,VLOOKUP($C65,Input!$A$8:$AN$39,MATCH(M$21,Input!$A$6:$AN$6,0),FALSE)+$H65,0)*$D65</f>
        <v>0</v>
      </c>
      <c r="N65" s="1">
        <f>+IF($E65=N$22,VLOOKUP($C65,Input!$A$8:$AN$39,MATCH(N$21,Input!$A$6:$AN$6,0),FALSE)+$H65,0)*$D65</f>
        <v>0</v>
      </c>
      <c r="O65" s="1">
        <f>+IF($E65=O$22,VLOOKUP($C65,Input!$A$8:$AN$39,MATCH(O$21,Input!$A$6:$AN$6,0),FALSE)+$H65,0)*$D65</f>
        <v>0</v>
      </c>
      <c r="P65" s="1">
        <f>+IF($E65=P$22,VLOOKUP($C65,Input!$A$8:$AN$39,MATCH(P$21,Input!$A$6:$AN$6,0),FALSE)+$H65,0)*$D65</f>
        <v>0</v>
      </c>
      <c r="Q65" s="1">
        <f>+IF($E65=Q$22,VLOOKUP($C65,Input!$A$8:$AN$39,MATCH(Q$21,Input!$A$6:$AN$6,0),FALSE)+$H65,0)*$D65</f>
        <v>0</v>
      </c>
      <c r="R65" s="1">
        <f>+IF($E65=R$22,VLOOKUP($C65,Input!$A$8:$AN$39,MATCH(R$21,Input!$A$6:$AN$6,0),FALSE)+$H65,0)*$D65</f>
        <v>0</v>
      </c>
      <c r="S65" s="1">
        <f>+IF($E65=S$22,VLOOKUP($C65,Input!$A$8:$AN$39,MATCH(S$21,Input!$A$6:$AN$6,0),FALSE)+$H65,0)*$D65</f>
        <v>0</v>
      </c>
      <c r="T65" s="1">
        <f>+IF($E65=T$22,VLOOKUP($C65,Input!$A$8:$AN$39,MATCH(T$21,Input!$A$6:$AN$6,0),FALSE)+$H65,0)*$D65</f>
        <v>0</v>
      </c>
      <c r="U65" s="1">
        <f>+IF($E65=U$22,VLOOKUP($C65,Input!$A$8:$AN$39,MATCH(U$21,Input!$A$6:$AN$6,0),FALSE)+$H65,0)*$D65</f>
        <v>0</v>
      </c>
      <c r="V65" s="1">
        <f>+IF($E65=V$22,VLOOKUP($C65,Input!$A$8:$AN$39,MATCH(V$21,Input!$A$6:$AN$6,0),FALSE)+$H65,0)*$D65</f>
        <v>0</v>
      </c>
      <c r="W65" s="1">
        <f>+IF($E65=W$22,VLOOKUP($C65,Input!$A$8:$AN$39,MATCH(W$21,Input!$A$6:$AN$6,0),FALSE)+$H65,0)*$D65</f>
        <v>0</v>
      </c>
      <c r="X65" s="1">
        <f>+IF($E65=X$22,VLOOKUP($C65,Input!$A$8:$AN$39,MATCH(X$21,Input!$A$6:$AN$6,0),FALSE)+$H65,0)*$D65</f>
        <v>0</v>
      </c>
      <c r="Y65" s="1">
        <f>+IF($E65=Y$22,VLOOKUP($C65,Input!$A$8:$AN$39,MATCH(Y$21,Input!$A$6:$AN$6,0),FALSE)+$H65,0)*$D65</f>
        <v>0</v>
      </c>
      <c r="Z65" s="1">
        <f>+IF($E65=Z$22,VLOOKUP($C65,Input!$A$8:$AN$39,MATCH(Z$21,Input!$A$6:$AN$6,0),FALSE)+$H65,0)*$D65</f>
        <v>0</v>
      </c>
      <c r="AA65" s="1">
        <f>+IF($E65=AA$22,VLOOKUP($C65,Input!$A$8:$AN$39,MATCH(AA$21,Input!$A$6:$AN$6,0),FALSE)+$H65,0)*$D65</f>
        <v>0</v>
      </c>
      <c r="AB65" s="1">
        <f>+IF($E65=AB$22,VLOOKUP($C65,Input!$A$8:$AN$39,MATCH(AB$21,Input!$A$6:$AN$6,0),FALSE)+$H65,0)*$D65</f>
        <v>0</v>
      </c>
      <c r="AC65" s="1">
        <f>+IF($E65=AC$22,VLOOKUP($C65,Input!$A$8:$AN$39,MATCH(AC$21,Input!$A$6:$AN$6,0),FALSE)+$H65,0)*$D65</f>
        <v>0</v>
      </c>
      <c r="AD65" s="1">
        <f>+IF($E65=AD$22,VLOOKUP($C65,Input!$A$8:$AN$39,MATCH(AD$21,Input!$A$6:$AN$6,0),FALSE)+$H65,0)*$D65</f>
        <v>0</v>
      </c>
      <c r="AE65" s="1">
        <f>+IF($E65=AE$22,VLOOKUP($C65,Input!$A$8:$AN$39,MATCH(AE$21,Input!$A$6:$AN$6,0),FALSE)+$H65,0)*$D65</f>
        <v>0</v>
      </c>
      <c r="AF65" s="1">
        <f>+IF($E65=AF$22,VLOOKUP($C65,Input!$A$8:$AN$39,MATCH(AF$21,Input!$A$6:$AN$6,0),FALSE)+$H65,0)*$D65</f>
        <v>0</v>
      </c>
      <c r="AG65" s="1">
        <f>+IF($E65=AG$22,VLOOKUP($C65,Input!$A$8:$AN$39,MATCH(AG$21,Input!$A$6:$AN$6,0),FALSE)+$H65,0)*$D65</f>
        <v>0</v>
      </c>
      <c r="AH65" s="1">
        <f>+IF($E65=AH$22,VLOOKUP($C65,Input!$A$8:$AN$39,MATCH(AH$21,Input!$A$6:$AN$6,0),FALSE)+$H65,0)*$D65</f>
        <v>0</v>
      </c>
      <c r="AI65" s="1">
        <f>+IF($E65=AI$22,VLOOKUP($C65,Input!$A$8:$AN$39,MATCH(AI$21,Input!$A$6:$AN$6,0),FALSE)+$H65,0)*$D65</f>
        <v>0</v>
      </c>
      <c r="AJ65" s="1">
        <f>+IF($E65=AJ$22,VLOOKUP($C65,Input!$A$8:$AN$39,MATCH(AJ$21,Input!$A$6:$AN$6,0),FALSE)+$H65,0)*$D65</f>
        <v>198043227.75594044</v>
      </c>
      <c r="AK65" s="1">
        <f>+IF($E65=AK$22,VLOOKUP($C65,Input!$A$8:$AN$39,MATCH(AK$21,Input!$A$6:$AN$6,0),FALSE)+$H65,0)*$D65</f>
        <v>0</v>
      </c>
      <c r="AL65" s="1">
        <f>+IF($E65=AL$22,VLOOKUP($C65,Input!$A$8:$AN$39,MATCH(AL$21,Input!$A$6:$AN$6,0),FALSE)+$H65,0)*$D65</f>
        <v>0</v>
      </c>
      <c r="AM65" s="1">
        <f>+IF($E65=AM$22,VLOOKUP($C65,Input!$A$8:$AN$39,MATCH(AM$21,Input!$A$6:$AN$6,0),FALSE)+$H65,0)*$D65</f>
        <v>0</v>
      </c>
      <c r="AN65" s="1">
        <f>+IF($E65=AN$22,VLOOKUP($C65,Input!$A$8:$AN$39,MATCH(AN$21,Input!$A$6:$AN$6,0),FALSE)+$H65,0)*$D65</f>
        <v>0</v>
      </c>
      <c r="AO65" s="1">
        <f>+IF($E65=AO$22,VLOOKUP($C65,Input!$A$8:$AN$39,MATCH(AO$21,Input!$A$6:$AN$6,0),FALSE)+$H65,0)*$D65</f>
        <v>0</v>
      </c>
      <c r="AP65" s="1">
        <f>+IF($E65=AP$22,VLOOKUP($C65,Input!$A$8:$AN$39,MATCH(AP$21,Input!$A$6:$AN$6,0),FALSE)+$H65,0)*$D65</f>
        <v>0</v>
      </c>
      <c r="AQ65" s="1">
        <f>+IF($E65=AQ$22,VLOOKUP($C65,Input!$A$8:$AN$39,MATCH(AQ$21,Input!$A$6:$AN$6,0),FALSE)+$H65,0)*$D65</f>
        <v>0</v>
      </c>
      <c r="AR65" s="1">
        <f>+IF($E65=AR$22,VLOOKUP($C65,Input!$A$8:$AN$39,MATCH(AR$21,Input!$A$6:$AN$6,0),FALSE)+$H65,0)*$D65</f>
        <v>0</v>
      </c>
      <c r="AT65" t="str">
        <f>VLOOKUP($C65,Input!$A$8:$HV$39,MATCH(AT$21,Input!$A$6:$HV$6,0),FALSE)</f>
        <v>Parts and administrative cost</v>
      </c>
      <c r="AU65" s="1">
        <f>+IF($E65=AU$22,VLOOKUP($C65,Input!$A$8:$HV$39,MATCH(AU$21,Input!$A$6:$HV$6,0),FALSE),0)*$D65</f>
        <v>0</v>
      </c>
      <c r="AV65" s="1">
        <f>+IF($E65=AV$22,VLOOKUP($C65,Input!$A$8:$HV$39,MATCH(AV$21,Input!$A$6:$HV$6,0),FALSE),0)*$D65</f>
        <v>0</v>
      </c>
      <c r="AW65" s="1">
        <f>+IF($E65=AW$22,VLOOKUP($C65,Input!$A$8:$HV$39,MATCH(AW$21,Input!$A$6:$HV$6,0),FALSE),0)*$D65</f>
        <v>0</v>
      </c>
      <c r="AX65" s="1">
        <f>+IF($E65=AX$22,VLOOKUP($C65,Input!$A$8:$HV$39,MATCH(AX$21,Input!$A$6:$HV$6,0),FALSE),0)*$D65</f>
        <v>0</v>
      </c>
      <c r="AY65" s="1">
        <f>+IF($E65=AY$22,VLOOKUP($C65,Input!$A$8:$HV$39,MATCH(AY$21,Input!$A$6:$HV$6,0),FALSE),0)*$D65</f>
        <v>0</v>
      </c>
      <c r="AZ65" s="1">
        <f>+IF($E65=AZ$22,VLOOKUP($C65,Input!$A$8:$HV$39,MATCH(AZ$21,Input!$A$6:$HV$6,0),FALSE),0)*$D65</f>
        <v>0</v>
      </c>
      <c r="BA65" s="1">
        <f>+IF($E65=BA$22,VLOOKUP($C65,Input!$A$8:$HV$39,MATCH(BA$21,Input!$A$6:$HV$6,0),FALSE),0)*$D65</f>
        <v>0</v>
      </c>
      <c r="BB65" s="1">
        <f>+IF($E65=BB$22,VLOOKUP($C65,Input!$A$8:$HV$39,MATCH(BB$21,Input!$A$6:$HV$6,0),FALSE),0)*$D65</f>
        <v>0</v>
      </c>
      <c r="BC65" s="1">
        <f>+IF($E65=BC$22,VLOOKUP($C65,Input!$A$8:$HV$39,MATCH(BC$21,Input!$A$6:$HV$6,0),FALSE),0)*$D65</f>
        <v>0</v>
      </c>
      <c r="BD65" s="1">
        <f>+IF($E65=BD$22,VLOOKUP($C65,Input!$A$8:$HV$39,MATCH(BD$21,Input!$A$6:$HV$6,0),FALSE),0)*$D65</f>
        <v>0</v>
      </c>
      <c r="BE65" s="1">
        <f>+IF($E65=BE$22,VLOOKUP($C65,Input!$A$8:$HV$39,MATCH(BE$21,Input!$A$6:$HV$6,0),FALSE),0)*$D65</f>
        <v>0</v>
      </c>
      <c r="BF65" s="1">
        <f>+IF($E65=BF$22,VLOOKUP($C65,Input!$A$8:$HV$39,MATCH(BF$21,Input!$A$6:$HV$6,0),FALSE),0)*$D65</f>
        <v>0</v>
      </c>
      <c r="BG65" s="1">
        <f>+IF($E65=BG$22,VLOOKUP($C65,Input!$A$8:$HV$39,MATCH(BG$21,Input!$A$6:$HV$6,0),FALSE),0)*$D65</f>
        <v>0</v>
      </c>
      <c r="BH65" s="1">
        <f>+IF($E65=BH$22,VLOOKUP($C65,Input!$A$8:$HV$39,MATCH(BH$21,Input!$A$6:$HV$6,0),FALSE),0)*$D65</f>
        <v>0</v>
      </c>
      <c r="BI65" s="1">
        <f>+IF($E65=BI$22,VLOOKUP($C65,Input!$A$8:$HV$39,MATCH(BI$21,Input!$A$6:$HV$6,0),FALSE),0)*$D65</f>
        <v>0</v>
      </c>
      <c r="BJ65" s="1">
        <f>+IF($E65=BJ$22,VLOOKUP($C65,Input!$A$8:$HV$39,MATCH(BJ$21,Input!$A$6:$HV$6,0),FALSE),0)*$D65</f>
        <v>0</v>
      </c>
      <c r="BK65" s="1">
        <f>+IF($E65=BK$22,VLOOKUP($C65,Input!$A$8:$HV$39,MATCH(BK$21,Input!$A$6:$HV$6,0),FALSE),0)*$D65</f>
        <v>0</v>
      </c>
      <c r="BL65" s="1">
        <f>+IF($E65=BL$22,VLOOKUP($C65,Input!$A$8:$HV$39,MATCH(BL$21,Input!$A$6:$HV$6,0),FALSE),0)*$D65</f>
        <v>0</v>
      </c>
      <c r="BM65" s="1">
        <f>+IF($E65=BM$22,VLOOKUP($C65,Input!$A$8:$HV$39,MATCH(BM$21,Input!$A$6:$HV$6,0),FALSE),0)*$D65</f>
        <v>0</v>
      </c>
      <c r="BN65" s="1">
        <f>+IF($E65=BN$22,VLOOKUP($C65,Input!$A$8:$HV$39,MATCH(BN$21,Input!$A$6:$HV$6,0),FALSE),0)*$D65</f>
        <v>0</v>
      </c>
      <c r="BO65" s="1">
        <f>+IF($E65=BO$22,VLOOKUP($C65,Input!$A$8:$HV$39,MATCH(BO$21,Input!$A$6:$HV$6,0),FALSE),0)*$D65</f>
        <v>0</v>
      </c>
      <c r="BP65" s="1">
        <f>+IF($E65=BP$22,VLOOKUP($C65,Input!$A$8:$HV$39,MATCH(BP$21,Input!$A$6:$HV$6,0),FALSE),0)*$D65</f>
        <v>0</v>
      </c>
      <c r="BQ65" s="1">
        <f>+IF($E65=BQ$22,VLOOKUP($C65,Input!$A$8:$HV$39,MATCH(BQ$21,Input!$A$6:$HV$6,0),FALSE),0)*$D65</f>
        <v>0</v>
      </c>
      <c r="BR65" s="1">
        <f>+IF($E65=BR$22,VLOOKUP($C65,Input!$A$8:$HV$39,MATCH(BR$21,Input!$A$6:$HV$6,0),FALSE),0)*$D65</f>
        <v>0</v>
      </c>
      <c r="BS65" s="1">
        <f>+IF($E65=BS$22,VLOOKUP($C65,Input!$A$8:$HV$39,MATCH(BS$21,Input!$A$6:$HV$6,0),FALSE),0)*$D65</f>
        <v>0</v>
      </c>
      <c r="BT65" s="1">
        <f>+IF($E65=BT$22,VLOOKUP($C65,Input!$A$8:$HV$39,MATCH(BT$21,Input!$A$6:$HV$6,0),FALSE),0)*$D65</f>
        <v>0</v>
      </c>
      <c r="BU65" s="1">
        <f>+IF($E65=BU$22,VLOOKUP($C65,Input!$A$8:$HV$39,MATCH(BU$21,Input!$A$6:$HV$6,0),FALSE),0)*$D65</f>
        <v>4951080.6938985111</v>
      </c>
      <c r="BV65" s="1">
        <f>+IF($E65=BV$22,VLOOKUP($C65,Input!$A$8:$HV$39,MATCH(BV$21,Input!$A$6:$HV$6,0),FALSE),0)*$D65</f>
        <v>0</v>
      </c>
      <c r="BW65" s="1">
        <f>+IF($E65=BW$22,VLOOKUP($C65,Input!$A$8:$HV$39,MATCH(BW$21,Input!$A$6:$HV$6,0),FALSE),0)*$D65</f>
        <v>0</v>
      </c>
      <c r="BX65" s="1">
        <f>+IF($E65=BX$22,VLOOKUP($C65,Input!$A$8:$HV$39,MATCH(BX$21,Input!$A$6:$HV$6,0),FALSE),0)*$D65</f>
        <v>0</v>
      </c>
      <c r="BY65" s="1">
        <f>+IF($E65=BY$22,VLOOKUP($C65,Input!$A$8:$HV$39,MATCH(BY$21,Input!$A$6:$HV$6,0),FALSE),0)*$D65</f>
        <v>0</v>
      </c>
      <c r="BZ65" s="1">
        <f>+IF($E65=BZ$22,VLOOKUP($C65,Input!$A$8:$HV$39,MATCH(BZ$21,Input!$A$6:$HV$6,0),FALSE),0)*$D65</f>
        <v>0</v>
      </c>
      <c r="CA65" s="1">
        <f>+IF($E65=CA$22,VLOOKUP($C65,Input!$A$8:$HV$39,MATCH(CA$21,Input!$A$6:$HV$6,0),FALSE),0)*$D65</f>
        <v>0</v>
      </c>
      <c r="CB65" s="1">
        <f>+IF($E65=CB$22,VLOOKUP($C65,Input!$A$8:$HV$39,MATCH(CB$21,Input!$A$6:$HV$6,0),FALSE),0)*$D65</f>
        <v>0</v>
      </c>
      <c r="CC65" s="1">
        <f>+IF($E65=CC$22,VLOOKUP($C65,Input!$A$8:$HV$39,MATCH(CC$21,Input!$A$6:$HV$6,0),FALSE),0)*$D65</f>
        <v>0</v>
      </c>
      <c r="CE65" t="str">
        <f>VLOOKUP($C65,Input!$A$8:$HV$39,MATCH(CE$21,Input!$A$6:$HV$6,0),FALSE)</f>
        <v>Engine Rebuild @ 7 Yr</v>
      </c>
      <c r="CF65" s="1">
        <f>IF($E65+$I65+$D$7&lt;=CF$22,0,IF(CF$22-$D$7&gt;=$E65,IF(COUNTIF($KZ65:LP65,"&gt;0")&gt;0,VLOOKUP($C65,Input!$A$8:$HV$21,MATCH($CE$21+COUNTIF($KZ65:LP65,"&gt;0"),Input!$A$6:$HV$6,0),FALSE),0),0))*$D65</f>
        <v>0</v>
      </c>
      <c r="CG65" s="1">
        <f>IF($E65+$I65+$D$7&lt;=CG$22,0,IF(CG$22-$D$7&gt;=$E65,IF(COUNTIF($KZ65:LQ65,"&gt;0")&gt;0,VLOOKUP($C65,Input!$A$8:$HV$21,MATCH($CE$21+COUNTIF($KZ65:LQ65,"&gt;0"),Input!$A$6:$HV$6,0),FALSE),0),0))*$D65</f>
        <v>0</v>
      </c>
      <c r="CH65" s="1">
        <f>IF($E65+$I65+$D$7&lt;=CH$22,0,IF(CH$22-$D$7&gt;=$E65,IF(COUNTIF($KZ65:LR65,"&gt;0")&gt;0,VLOOKUP($C65,Input!$A$8:$HV$21,MATCH($CE$21+COUNTIF($KZ65:LR65,"&gt;0"),Input!$A$6:$HV$6,0),FALSE),0),0))*$D65</f>
        <v>0</v>
      </c>
      <c r="CI65" s="1">
        <f>IF($E65+$I65+$D$7&lt;=CI$22,0,IF(CI$22-$D$7&gt;=$E65,IF(COUNTIF($KZ65:LS65,"&gt;0")&gt;0,VLOOKUP($C65,Input!$A$8:$HV$21,MATCH($CE$21+COUNTIF($KZ65:LS65,"&gt;0"),Input!$A$6:$HV$6,0),FALSE),0),0))*$D65</f>
        <v>0</v>
      </c>
      <c r="CJ65" s="1">
        <f>IF($E65+$I65+$D$7&lt;=CJ$22,0,IF(CJ$22-$D$7&gt;=$E65,IF(COUNTIF($KZ65:LT65,"&gt;0")&gt;0,VLOOKUP($C65,Input!$A$8:$HV$21,MATCH($CE$21+COUNTIF($KZ65:LT65,"&gt;0"),Input!$A$6:$HV$6,0),FALSE),0),0))*$D65</f>
        <v>0</v>
      </c>
      <c r="CK65" s="1">
        <f>IF($E65+$I65+$D$7&lt;=CK$22,0,IF(CK$22-$D$7&gt;=$E65,IF(COUNTIF($KZ65:LU65,"&gt;0")&gt;0,VLOOKUP($C65,Input!$A$8:$HV$21,MATCH($CE$21+COUNTIF($KZ65:LU65,"&gt;0"),Input!$A$6:$HV$6,0),FALSE),0),0))*$D65</f>
        <v>0</v>
      </c>
      <c r="CL65" s="1">
        <f>IF($E65+$I65+$D$7&lt;=CL$22,0,IF(CL$22-$D$7&gt;=$E65,IF(COUNTIF($KZ65:LV65,"&gt;0")&gt;0,VLOOKUP($C65,Input!$A$8:$HV$21,MATCH($CE$21+COUNTIF($KZ65:LV65,"&gt;0"),Input!$A$6:$HV$6,0),FALSE),0),0))*$D65</f>
        <v>0</v>
      </c>
      <c r="CM65" s="1">
        <f>IF($E65+$I65+$D$7&lt;=CM$22,0,IF(CM$22-$D$7&gt;=$E65,IF(COUNTIF($KZ65:LW65,"&gt;0")&gt;0,VLOOKUP($C65,Input!$A$8:$HV$21,MATCH($CE$21+COUNTIF($KZ65:LW65,"&gt;0"),Input!$A$6:$HV$6,0),FALSE),0),0))*$D65</f>
        <v>0</v>
      </c>
      <c r="CN65" s="1">
        <f>IF($E65+$I65+$D$7&lt;=CN$22,0,IF(CN$22-$D$7&gt;=$E65,IF(COUNTIF($KZ65:LX65,"&gt;0")&gt;0,VLOOKUP($C65,Input!$A$8:$HV$21,MATCH($CE$21+COUNTIF($KZ65:LX65,"&gt;0"),Input!$A$6:$HV$6,0),FALSE),0),0))*$D65</f>
        <v>0</v>
      </c>
      <c r="CO65" s="1">
        <f>IF($E65+$I65+$D$7&lt;=CO$22,0,IF(CO$22-$D$7&gt;=$E65,IF(COUNTIF($KZ65:LY65,"&gt;0")&gt;0,VLOOKUP($C65,Input!$A$8:$HV$21,MATCH($CE$21+COUNTIF($KZ65:LY65,"&gt;0"),Input!$A$6:$HV$6,0),FALSE),0),0))*$D65</f>
        <v>0</v>
      </c>
      <c r="CP65" s="1">
        <f>IF($E65+$I65+$D$7&lt;=CP$22,0,IF(CP$22-$D$7&gt;=$E65,IF(COUNTIF($KZ65:LZ65,"&gt;0")&gt;0,VLOOKUP($C65,Input!$A$8:$HV$21,MATCH($CE$21+COUNTIF($KZ65:LZ65,"&gt;0"),Input!$A$6:$HV$6,0),FALSE),0),0))*$D65</f>
        <v>0</v>
      </c>
      <c r="CQ65" s="1">
        <f>IF($E65+$I65+$D$7&lt;=CQ$22,0,IF(CQ$22-$D$7&gt;=$E65,IF(COUNTIF($KZ65:MA65,"&gt;0")&gt;0,VLOOKUP($C65,Input!$A$8:$HV$21,MATCH($CE$21+COUNTIF($KZ65:MA65,"&gt;0"),Input!$A$6:$HV$6,0),FALSE),0),0))*$D65</f>
        <v>0</v>
      </c>
      <c r="CR65" s="1">
        <f>IF($E65+$I65+$D$7&lt;=CR$22,0,IF(CR$22-$D$7&gt;=$E65,IF(COUNTIF($KZ65:MB65,"&gt;0")&gt;0,VLOOKUP($C65,Input!$A$8:$HV$21,MATCH($CE$21+COUNTIF($KZ65:MB65,"&gt;0"),Input!$A$6:$HV$6,0),FALSE),0),0))*$D65</f>
        <v>0</v>
      </c>
      <c r="CS65" s="1">
        <f>IF($E65+$I65+$D$7&lt;=CS$22,0,IF(CS$22-$D$7&gt;=$E65,IF(COUNTIF($KZ65:MC65,"&gt;0")&gt;0,VLOOKUP($C65,Input!$A$8:$HV$21,MATCH($CE$21+COUNTIF($KZ65:MC65,"&gt;0"),Input!$A$6:$HV$6,0),FALSE),0),0))*$D65</f>
        <v>0</v>
      </c>
      <c r="CT65" s="1">
        <f>IF($E65+$I65+$D$7&lt;=CT$22,0,IF(CT$22-$D$7&gt;=$E65,IF(COUNTIF($KZ65:MD65,"&gt;0")&gt;0,VLOOKUP($C65,Input!$A$8:$HV$21,MATCH($CE$21+COUNTIF($KZ65:MD65,"&gt;0"),Input!$A$6:$HV$6,0),FALSE),0),0))*$D65</f>
        <v>0</v>
      </c>
      <c r="CU65" s="1">
        <f>IF($E65+$I65+$D$7&lt;=CU$22,0,IF(CU$22-$D$7&gt;=$E65,IF(COUNTIF($KZ65:ME65,"&gt;0")&gt;0,VLOOKUP($C65,Input!$A$8:$HV$21,MATCH($CE$21+COUNTIF($KZ65:ME65,"&gt;0"),Input!$A$6:$HV$6,0),FALSE),0),0))*$D65</f>
        <v>0</v>
      </c>
      <c r="CV65" s="1">
        <f>IF($E65+$I65+$D$7&lt;=CV$22,0,IF(CV$22-$D$7&gt;=$E65,IF(COUNTIF($KZ65:MF65,"&gt;0")&gt;0,VLOOKUP($C65,Input!$A$8:$HV$21,MATCH($CE$21+COUNTIF($KZ65:MF65,"&gt;0"),Input!$A$6:$HV$6,0),FALSE),0),0))*$D65</f>
        <v>0</v>
      </c>
      <c r="CW65" s="1">
        <f>IF($E65+$I65+$D$7&lt;=CW$22,0,IF(CW$22-$D$7&gt;=$E65,IF(COUNTIF($KZ65:MG65,"&gt;0")&gt;0,VLOOKUP($C65,Input!$A$8:$HV$21,MATCH($CE$21+COUNTIF($KZ65:MG65,"&gt;0"),Input!$A$6:$HV$6,0),FALSE),0),0))*$D65</f>
        <v>0</v>
      </c>
      <c r="CX65" s="1">
        <f>IF($E65+$I65+$D$7&lt;=CX$22,0,IF(CX$22-$D$7&gt;=$E65,IF(COUNTIF($KZ65:MH65,"&gt;0")&gt;0,VLOOKUP($C65,Input!$A$8:$HV$21,MATCH($CE$21+COUNTIF($KZ65:MH65,"&gt;0"),Input!$A$6:$HV$6,0),FALSE),0),0))*$D65</f>
        <v>0</v>
      </c>
      <c r="CY65" s="1">
        <f>IF($E65+$I65+$D$7&lt;=CY$22,0,IF(CY$22-$D$7&gt;=$E65,IF(COUNTIF($KZ65:MI65,"&gt;0")&gt;0,VLOOKUP($C65,Input!$A$8:$HV$21,MATCH($CE$21+COUNTIF($KZ65:MI65,"&gt;0"),Input!$A$6:$HV$6,0),FALSE),0),0))*$D65</f>
        <v>0</v>
      </c>
      <c r="CZ65" s="1">
        <f>IF($E65+$I65+$D$7&lt;=CZ$22,0,IF(CZ$22-$D$7&gt;=$E65,IF(COUNTIF($KZ65:MJ65,"&gt;0")&gt;0,VLOOKUP($C65,Input!$A$8:$HV$21,MATCH($CE$21+COUNTIF($KZ65:MJ65,"&gt;0"),Input!$A$6:$HV$6,0),FALSE),0),0))*$D65</f>
        <v>0</v>
      </c>
      <c r="DA65" s="1">
        <f>IF($E65+$I65+$D$7&lt;=DA$22,0,IF(DA$22-$D$7&gt;=$E65,IF(COUNTIF($KZ65:MK65,"&gt;0")&gt;0,VLOOKUP($C65,Input!$A$8:$HV$21,MATCH($CE$21+COUNTIF($KZ65:MK65,"&gt;0"),Input!$A$6:$HV$6,0),FALSE),0),0))*$D65</f>
        <v>0</v>
      </c>
      <c r="DB65" s="1">
        <f>IF($E65+$I65+$D$7&lt;=DB$22,0,IF(DB$22-$D$7&gt;=$E65,IF(COUNTIF($KZ65:ML65,"&gt;0")&gt;0,VLOOKUP($C65,Input!$A$8:$HV$21,MATCH($CE$21+COUNTIF($KZ65:ML65,"&gt;0"),Input!$A$6:$HV$6,0),FALSE),0),0))*$D65</f>
        <v>0</v>
      </c>
      <c r="DC65" s="1">
        <f>IF($E65+$I65+$D$7&lt;=DC$22,0,IF(DC$22-$D$7&gt;=$E65,IF(COUNTIF($KZ65:MM65,"&gt;0")&gt;0,VLOOKUP($C65,Input!$A$8:$HV$21,MATCH($CE$21+COUNTIF($KZ65:MM65,"&gt;0"),Input!$A$6:$HV$6,0),FALSE),0),0))*$D65</f>
        <v>0</v>
      </c>
      <c r="DD65" s="1">
        <f>IF($E65+$I65+$D$7&lt;=DD$22,0,IF(DD$22-$D$7&gt;=$E65,IF(COUNTIF($KZ65:MN65,"&gt;0")&gt;0,VLOOKUP($C65,Input!$A$8:$HV$21,MATCH($CE$21+COUNTIF($KZ65:MN65,"&gt;0"),Input!$A$6:$HV$6,0),FALSE),0),0))*$D65</f>
        <v>0</v>
      </c>
      <c r="DE65" s="1">
        <f>IF($E65+$I65+$D$7&lt;=DE$22,0,IF(DE$22-$D$7&gt;=$E65,IF(COUNTIF($KZ65:MO65,"&gt;0")&gt;0,VLOOKUP($C65,Input!$A$8:$HV$21,MATCH($CE$21+COUNTIF($KZ65:MO65,"&gt;0"),Input!$A$6:$HV$6,0),FALSE),0),0))*$D65</f>
        <v>0</v>
      </c>
      <c r="DF65" s="1">
        <f>IF($E65+$I65+$D$7&lt;=DF$22,0,IF(DF$22-$D$7&gt;=$E65,IF(COUNTIF($KZ65:MP65,"&gt;0")&gt;0,VLOOKUP($C65,Input!$A$8:$HV$21,MATCH($CE$21+COUNTIF($KZ65:MP65,"&gt;0"),Input!$A$6:$HV$6,0),FALSE),0),0))*$D65</f>
        <v>0</v>
      </c>
      <c r="DG65" s="1">
        <f>IF($E65+$I65+$D$7&lt;=DG$22,0,IF(DG$22-$D$7&gt;=$E65,IF(COUNTIF($KZ65:MQ65,"&gt;0")&gt;0,VLOOKUP($C65,Input!$A$8:$HV$21,MATCH($CE$21+COUNTIF($KZ65:MQ65,"&gt;0"),Input!$A$6:$HV$6,0),FALSE),0),0))*$D65</f>
        <v>0</v>
      </c>
      <c r="DH65" s="1">
        <f>IF($E65+$I65+$D$7&lt;=DH$22,0,IF(DH$22-$D$7&gt;=$E65,IF(COUNTIF($KZ65:MR65,"&gt;0")&gt;0,VLOOKUP($C65,Input!$A$8:$HV$21,MATCH($CE$21+COUNTIF($KZ65:MR65,"&gt;0"),Input!$A$6:$HV$6,0),FALSE),0),0))*$D65</f>
        <v>0</v>
      </c>
      <c r="DI65" s="1">
        <f>IF($E65+$I65+$D$7&lt;=DI$22,0,IF(DI$22-$D$7&gt;=$E65,IF(COUNTIF($KZ65:MS65,"&gt;0")&gt;0,VLOOKUP($C65,Input!$A$8:$HV$21,MATCH($CE$21+COUNTIF($KZ65:MS65,"&gt;0"),Input!$A$6:$HV$6,0),FALSE),0),0))*$D65</f>
        <v>0</v>
      </c>
      <c r="DJ65" s="1">
        <f>IF($E65+$I65+$D$7&lt;=DJ$22,0,IF(DJ$22-$D$7&gt;=$E65,IF(COUNTIF($KZ65:MT65,"&gt;0")&gt;0,VLOOKUP($C65,Input!$A$8:$HV$21,MATCH($CE$21+COUNTIF($KZ65:MT65,"&gt;0"),Input!$A$6:$HV$6,0),FALSE),0),0))*$D65</f>
        <v>0</v>
      </c>
      <c r="DK65" s="1">
        <f>IF($E65+$I65+$D$7&lt;=DK$22,0,IF(DK$22-$D$7&gt;=$E65,IF(COUNTIF($KZ65:MU65,"&gt;0")&gt;0,VLOOKUP($C65,Input!$A$8:$HV$21,MATCH($CE$21+COUNTIF($KZ65:MU65,"&gt;0"),Input!$A$6:$HV$6,0),FALSE),0),0))*$D65</f>
        <v>0</v>
      </c>
      <c r="DL65" s="1">
        <f>IF($E65+$I65+$D$7&lt;=DL$22,0,IF(DL$22-$D$7&gt;=$E65,IF(COUNTIF($KZ65:MV65,"&gt;0")&gt;0,VLOOKUP($C65,Input!$A$8:$HV$21,MATCH($CE$21+COUNTIF($KZ65:MV65,"&gt;0"),Input!$A$6:$HV$6,0),FALSE),0),0))*$D65</f>
        <v>8190000</v>
      </c>
      <c r="DM65" s="1">
        <f>IF($E65+$I65+$D$7&lt;=DM$22,0,IF(DM$22-$D$7&gt;=$E65,IF(COUNTIF($KZ65:MW65,"&gt;0")&gt;0,VLOOKUP($C65,Input!$A$8:$HV$21,MATCH($CE$21+COUNTIF($KZ65:MW65,"&gt;0"),Input!$A$6:$HV$6,0),FALSE),0),0))*$D65</f>
        <v>0</v>
      </c>
      <c r="DN65" s="1">
        <f>IF($E65+$I65+$D$7&lt;=DN$22,0,IF(DN$22-$D$7&gt;=$E65,IF(COUNTIF($KZ65:MX65,"&gt;0")&gt;0,VLOOKUP($C65,Input!$A$8:$HV$21,MATCH($CE$21+COUNTIF($KZ65:MX65,"&gt;0"),Input!$A$6:$HV$6,0),FALSE),0),0))*$D65</f>
        <v>0</v>
      </c>
      <c r="DP65" t="str">
        <f>+VLOOKUP($C65,Input!$A$8:$GZ$39,MATCH(DP$21,Input!$A$6:$GZ$6,0),FALSE)</f>
        <v>Bus Maintenance at 0.85/mile</v>
      </c>
      <c r="DQ65" s="1">
        <f>IF($E65+$I65+$D$7&lt;=DQ$22,0,IF(DQ$22-$D$7&gt;=$E65,IF(COUNTIF($KZ65:LP65,"&gt;0")&gt;0,VLOOKUP($C65,Input!$A$8:$HV$21,MATCH($DP$21+COUNTIF($KZ65:LP65,"&gt;0"),Input!$A$6:$HV$6,0),FALSE),0),0))*$D65*$F65</f>
        <v>0</v>
      </c>
      <c r="DR65" s="1">
        <f>IF($E65+$I65+$D$7&lt;=DR$22,0,IF(DR$22-$D$7&gt;=$E65,IF(COUNTIF($KZ65:LQ65,"&gt;0")&gt;0,VLOOKUP($C65,Input!$A$8:$HV$21,MATCH($DP$21+COUNTIF($KZ65:LQ65,"&gt;0"),Input!$A$6:$HV$6,0),FALSE),0),0))*$D65*$F65</f>
        <v>0</v>
      </c>
      <c r="DS65" s="1">
        <f>IF($E65+$I65+$D$7&lt;=DS$22,0,IF(DS$22-$D$7&gt;=$E65,IF(COUNTIF($KZ65:LR65,"&gt;0")&gt;0,VLOOKUP($C65,Input!$A$8:$HV$21,MATCH($DP$21+COUNTIF($KZ65:LR65,"&gt;0"),Input!$A$6:$HV$6,0),FALSE),0),0))*$D65*$F65</f>
        <v>0</v>
      </c>
      <c r="DT65" s="1">
        <f>IF($E65+$I65+$D$7&lt;=DT$22,0,IF(DT$22-$D$7&gt;=$E65,IF(COUNTIF($KZ65:LS65,"&gt;0")&gt;0,VLOOKUP($C65,Input!$A$8:$HV$21,MATCH($DP$21+COUNTIF($KZ65:LS65,"&gt;0"),Input!$A$6:$HV$6,0),FALSE),0),0))*$D65*$F65</f>
        <v>0</v>
      </c>
      <c r="DU65" s="1">
        <f>IF($E65+$I65+$D$7&lt;=DU$22,0,IF(DU$22-$D$7&gt;=$E65,IF(COUNTIF($KZ65:LT65,"&gt;0")&gt;0,VLOOKUP($C65,Input!$A$8:$HV$21,MATCH($DP$21+COUNTIF($KZ65:LT65,"&gt;0"),Input!$A$6:$HV$6,0),FALSE),0),0))*$D65*$F65</f>
        <v>0</v>
      </c>
      <c r="DV65" s="1">
        <f>IF($E65+$I65+$D$7&lt;=DV$22,0,IF(DV$22-$D$7&gt;=$E65,IF(COUNTIF($KZ65:LU65,"&gt;0")&gt;0,VLOOKUP($C65,Input!$A$8:$HV$21,MATCH($DP$21+COUNTIF($KZ65:LU65,"&gt;0"),Input!$A$6:$HV$6,0),FALSE),0),0))*$D65*$F65</f>
        <v>0</v>
      </c>
      <c r="DW65" s="1">
        <f>IF($E65+$I65+$D$7&lt;=DW$22,0,IF(DW$22-$D$7&gt;=$E65,IF(COUNTIF($KZ65:LV65,"&gt;0")&gt;0,VLOOKUP($C65,Input!$A$8:$HV$21,MATCH($DP$21+COUNTIF($KZ65:LV65,"&gt;0"),Input!$A$6:$HV$6,0),FALSE),0),0))*$D65*$F65</f>
        <v>0</v>
      </c>
      <c r="DX65" s="1">
        <f>IF($E65+$I65+$D$7&lt;=DX$22,0,IF(DX$22-$D$7&gt;=$E65,IF(COUNTIF($KZ65:LW65,"&gt;0")&gt;0,VLOOKUP($C65,Input!$A$8:$HV$21,MATCH($DP$21+COUNTIF($KZ65:LW65,"&gt;0"),Input!$A$6:$HV$6,0),FALSE),0),0))*$D65*$F65</f>
        <v>0</v>
      </c>
      <c r="DY65" s="1">
        <f>IF($E65+$I65+$D$7&lt;=DY$22,0,IF(DY$22-$D$7&gt;=$E65,IF(COUNTIF($KZ65:LX65,"&gt;0")&gt;0,VLOOKUP($C65,Input!$A$8:$HV$21,MATCH($DP$21+COUNTIF($KZ65:LX65,"&gt;0"),Input!$A$6:$HV$6,0),FALSE),0),0))*$D65*$F65</f>
        <v>0</v>
      </c>
      <c r="DZ65" s="1">
        <f>IF($E65+$I65+$D$7&lt;=DZ$22,0,IF(DZ$22-$D$7&gt;=$E65,IF(COUNTIF($KZ65:LY65,"&gt;0")&gt;0,VLOOKUP($C65,Input!$A$8:$HV$21,MATCH($DP$21+COUNTIF($KZ65:LY65,"&gt;0"),Input!$A$6:$HV$6,0),FALSE),0),0))*$D65*$F65</f>
        <v>0</v>
      </c>
      <c r="EA65" s="1">
        <f>IF($E65+$I65+$D$7&lt;=EA$22,0,IF(EA$22-$D$7&gt;=$E65,IF(COUNTIF($KZ65:LZ65,"&gt;0")&gt;0,VLOOKUP($C65,Input!$A$8:$HV$21,MATCH($DP$21+COUNTIF($KZ65:LZ65,"&gt;0"),Input!$A$6:$HV$6,0),FALSE),0),0))*$D65*$F65</f>
        <v>0</v>
      </c>
      <c r="EB65" s="1">
        <f>IF($E65+$I65+$D$7&lt;=EB$22,0,IF(EB$22-$D$7&gt;=$E65,IF(COUNTIF($KZ65:MA65,"&gt;0")&gt;0,VLOOKUP($C65,Input!$A$8:$HV$21,MATCH($DP$21+COUNTIF($KZ65:MA65,"&gt;0"),Input!$A$6:$HV$6,0),FALSE),0),0))*$D65*$F65</f>
        <v>0</v>
      </c>
      <c r="EC65" s="1">
        <f>IF($E65+$I65+$D$7&lt;=EC$22,0,IF(EC$22-$D$7&gt;=$E65,IF(COUNTIF($KZ65:MB65,"&gt;0")&gt;0,VLOOKUP($C65,Input!$A$8:$HV$21,MATCH($DP$21+COUNTIF($KZ65:MB65,"&gt;0"),Input!$A$6:$HV$6,0),FALSE),0),0))*$D65*$F65</f>
        <v>0</v>
      </c>
      <c r="ED65" s="1">
        <f>IF($E65+$I65+$D$7&lt;=ED$22,0,IF(ED$22-$D$7&gt;=$E65,IF(COUNTIF($KZ65:MC65,"&gt;0")&gt;0,VLOOKUP($C65,Input!$A$8:$HV$21,MATCH($DP$21+COUNTIF($KZ65:MC65,"&gt;0"),Input!$A$6:$HV$6,0),FALSE),0),0))*$D65*$F65</f>
        <v>0</v>
      </c>
      <c r="EE65" s="1">
        <f>IF($E65+$I65+$D$7&lt;=EE$22,0,IF(EE$22-$D$7&gt;=$E65,IF(COUNTIF($KZ65:MD65,"&gt;0")&gt;0,VLOOKUP($C65,Input!$A$8:$HV$21,MATCH($DP$21+COUNTIF($KZ65:MD65,"&gt;0"),Input!$A$6:$HV$6,0),FALSE),0),0))*$D65*$F65</f>
        <v>0</v>
      </c>
      <c r="EF65" s="1">
        <f>IF($E65+$I65+$D$7&lt;=EF$22,0,IF(EF$22-$D$7&gt;=$E65,IF(COUNTIF($KZ65:ME65,"&gt;0")&gt;0,VLOOKUP($C65,Input!$A$8:$HV$21,MATCH($DP$21+COUNTIF($KZ65:ME65,"&gt;0"),Input!$A$6:$HV$6,0),FALSE),0),0))*$D65*$F65</f>
        <v>0</v>
      </c>
      <c r="EG65" s="1">
        <f>IF($E65+$I65+$D$7&lt;=EG$22,0,IF(EG$22-$D$7&gt;=$E65,IF(COUNTIF($KZ65:MF65,"&gt;0")&gt;0,VLOOKUP($C65,Input!$A$8:$HV$21,MATCH($DP$21+COUNTIF($KZ65:MF65,"&gt;0"),Input!$A$6:$HV$6,0),FALSE),0),0))*$D65*$F65</f>
        <v>0</v>
      </c>
      <c r="EH65" s="1">
        <f>IF($E65+$I65+$D$7&lt;=EH$22,0,IF(EH$22-$D$7&gt;=$E65,IF(COUNTIF($KZ65:MG65,"&gt;0")&gt;0,VLOOKUP($C65,Input!$A$8:$HV$21,MATCH($DP$21+COUNTIF($KZ65:MG65,"&gt;0"),Input!$A$6:$HV$6,0),FALSE),0),0))*$D65*$F65</f>
        <v>0</v>
      </c>
      <c r="EI65" s="1">
        <f>IF($E65+$I65+$D$7&lt;=EI$22,0,IF(EI$22-$D$7&gt;=$E65,IF(COUNTIF($KZ65:MH65,"&gt;0")&gt;0,VLOOKUP($C65,Input!$A$8:$HV$21,MATCH($DP$21+COUNTIF($KZ65:MH65,"&gt;0"),Input!$A$6:$HV$6,0),FALSE),0),0))*$D65*$F65</f>
        <v>0</v>
      </c>
      <c r="EJ65" s="1">
        <f>IF($E65+$I65+$D$7&lt;=EJ$22,0,IF(EJ$22-$D$7&gt;=$E65,IF(COUNTIF($KZ65:MI65,"&gt;0")&gt;0,VLOOKUP($C65,Input!$A$8:$HV$21,MATCH($DP$21+COUNTIF($KZ65:MI65,"&gt;0"),Input!$A$6:$HV$6,0),FALSE),0),0))*$D65*$F65</f>
        <v>0</v>
      </c>
      <c r="EK65" s="1">
        <f>IF($E65+$I65+$D$7&lt;=EK$22,0,IF(EK$22-$D$7&gt;=$E65,IF(COUNTIF($KZ65:MJ65,"&gt;0")&gt;0,VLOOKUP($C65,Input!$A$8:$HV$21,MATCH($DP$21+COUNTIF($KZ65:MJ65,"&gt;0"),Input!$A$6:$HV$6,0),FALSE),0),0))*$D65*$F65</f>
        <v>0</v>
      </c>
      <c r="EL65" s="1">
        <f>IF($E65+$I65+$D$7&lt;=EL$22,0,IF(EL$22-$D$7&gt;=$E65,IF(COUNTIF($KZ65:MK65,"&gt;0")&gt;0,VLOOKUP($C65,Input!$A$8:$HV$21,MATCH($DP$21+COUNTIF($KZ65:MK65,"&gt;0"),Input!$A$6:$HV$6,0),FALSE),0),0))*$D65*$F65</f>
        <v>0</v>
      </c>
      <c r="EM65" s="1">
        <f>IF($E65+$I65+$D$7&lt;=EM$22,0,IF(EM$22-$D$7&gt;=$E65,IF(COUNTIF($KZ65:ML65,"&gt;0")&gt;0,VLOOKUP($C65,Input!$A$8:$HV$21,MATCH($DP$21+COUNTIF($KZ65:ML65,"&gt;0"),Input!$A$6:$HV$6,0),FALSE),0),0))*$D65*$F65</f>
        <v>0</v>
      </c>
      <c r="EN65" s="1">
        <f>IF($E65+$I65+$D$7&lt;=EN$22,0,IF(EN$22-$D$7&gt;=$E65,IF(COUNTIF($KZ65:MM65,"&gt;0")&gt;0,VLOOKUP($C65,Input!$A$8:$HV$21,MATCH($DP$21+COUNTIF($KZ65:MM65,"&gt;0"),Input!$A$6:$HV$6,0),FALSE),0),0))*$D65*$F65</f>
        <v>0</v>
      </c>
      <c r="EO65" s="1">
        <f>IF($E65+$I65+$D$7&lt;=EO$22,0,IF(EO$22-$D$7&gt;=$E65,IF(COUNTIF($KZ65:MN65,"&gt;0")&gt;0,VLOOKUP($C65,Input!$A$8:$HV$21,MATCH($DP$21+COUNTIF($KZ65:MN65,"&gt;0"),Input!$A$6:$HV$6,0),FALSE),0),0))*$D65*$F65</f>
        <v>0</v>
      </c>
      <c r="EP65" s="1">
        <f>IF($E65+$I65+$D$7&lt;=EP$22,0,IF(EP$22-$D$7&gt;=$E65,IF(COUNTIF($KZ65:MO65,"&gt;0")&gt;0,VLOOKUP($C65,Input!$A$8:$HV$21,MATCH($DP$21+COUNTIF($KZ65:MO65,"&gt;0"),Input!$A$6:$HV$6,0),FALSE),0),0))*$D65*$F65</f>
        <v>0</v>
      </c>
      <c r="EQ65" s="1">
        <f>IF($E65+$I65+$D$7&lt;=EQ$22,0,IF(EQ$22-$D$7&gt;=$E65,IF(COUNTIF($KZ65:MP65,"&gt;0")&gt;0,VLOOKUP($C65,Input!$A$8:$HV$21,MATCH($DP$21+COUNTIF($KZ65:MP65,"&gt;0"),Input!$A$6:$HV$6,0),FALSE),0),0))*$D65*$F65</f>
        <v>7956000</v>
      </c>
      <c r="ER65" s="1">
        <f>IF($E65+$I65+$D$7&lt;=ER$22,0,IF(ER$22-$D$7&gt;=$E65,IF(COUNTIF($KZ65:MQ65,"&gt;0")&gt;0,VLOOKUP($C65,Input!$A$8:$HV$21,MATCH($DP$21+COUNTIF($KZ65:MQ65,"&gt;0"),Input!$A$6:$HV$6,0),FALSE),0),0))*$D65*$F65</f>
        <v>7956000</v>
      </c>
      <c r="ES65" s="1">
        <f>IF($E65+$I65+$D$7&lt;=ES$22,0,IF(ES$22-$D$7&gt;=$E65,IF(COUNTIF($KZ65:MR65,"&gt;0")&gt;0,VLOOKUP($C65,Input!$A$8:$HV$21,MATCH($DP$21+COUNTIF($KZ65:MR65,"&gt;0"),Input!$A$6:$HV$6,0),FALSE),0),0))*$D65*$F65</f>
        <v>7956000</v>
      </c>
      <c r="ET65" s="1">
        <f>IF($E65+$I65+$D$7&lt;=ET$22,0,IF(ET$22-$D$7&gt;=$E65,IF(COUNTIF($KZ65:MS65,"&gt;0")&gt;0,VLOOKUP($C65,Input!$A$8:$HV$21,MATCH($DP$21+COUNTIF($KZ65:MS65,"&gt;0"),Input!$A$6:$HV$6,0),FALSE),0),0))*$D65*$F65</f>
        <v>7956000</v>
      </c>
      <c r="EU65" s="1">
        <f>IF($E65+$I65+$D$7&lt;=EU$22,0,IF(EU$22-$D$7&gt;=$E65,IF(COUNTIF($KZ65:MT65,"&gt;0")&gt;0,VLOOKUP($C65,Input!$A$8:$HV$21,MATCH($DP$21+COUNTIF($KZ65:MT65,"&gt;0"),Input!$A$6:$HV$6,0),FALSE),0),0))*$D65*$F65</f>
        <v>7956000</v>
      </c>
      <c r="EV65" s="1">
        <f>IF($E65+$I65+$D$7&lt;=EV$22,0,IF(EV$22-$D$7&gt;=$E65,IF(COUNTIF($KZ65:MU65,"&gt;0")&gt;0,VLOOKUP($C65,Input!$A$8:$HV$21,MATCH($DP$21+COUNTIF($KZ65:MU65,"&gt;0"),Input!$A$6:$HV$6,0),FALSE),0),0))*$D65*$F65</f>
        <v>7956000</v>
      </c>
      <c r="EW65" s="1">
        <f>IF($E65+$I65+$D$7&lt;=EW$22,0,IF(EW$22-$D$7&gt;=$E65,IF(COUNTIF($KZ65:MV65,"&gt;0")&gt;0,VLOOKUP($C65,Input!$A$8:$HV$21,MATCH($DP$21+COUNTIF($KZ65:MV65,"&gt;0"),Input!$A$6:$HV$6,0),FALSE),0),0))*$D65*$F65</f>
        <v>7956000</v>
      </c>
      <c r="EX65" s="1">
        <f>IF($E65+$I65+$D$7&lt;=EX$22,0,IF(EX$22-$D$7&gt;=$E65,IF(COUNTIF($KZ65:MW65,"&gt;0")&gt;0,VLOOKUP($C65,Input!$A$8:$HV$21,MATCH($DP$21+COUNTIF($KZ65:MW65,"&gt;0"),Input!$A$6:$HV$6,0),FALSE),0),0))*$D65*$F65</f>
        <v>7956000</v>
      </c>
      <c r="EY65" s="1">
        <f>IF($E65+$I65+$D$7&lt;=EY$22,0,IF(EY$22-$D$7&gt;=$E65,IF(COUNTIF($KZ65:MX65,"&gt;0")&gt;0,VLOOKUP($C65,Input!$A$8:$HV$21,MATCH($DP$21+COUNTIF($KZ65:MX65,"&gt;0"),Input!$A$6:$HV$6,0),FALSE),0),0))*$D65*$F65</f>
        <v>7956000</v>
      </c>
      <c r="EZ65" s="1"/>
      <c r="FA65" t="str">
        <f>VLOOKUP($C65,Input!$A$8:$GZ$39,MATCH(FA$21,Input!$A$6:$GZ$6,0),FALSE)</f>
        <v>NA</v>
      </c>
      <c r="FB65">
        <f>IF((VLOOKUP($C65,Input!$A$8:$GZ$39,MATCH(FB$21,Input!$A$6:$GZ$6,0),FALSE))="Y",$D65/VLOOKUP($C65,Input!$A$8:$GZ$39,MATCH(FC$21,Input!$A$6:$GZ$6,0),FALSE),0)</f>
        <v>0</v>
      </c>
      <c r="FC65">
        <f>IF((VLOOKUP($C65,Input!$A$8:$GZ$39,MATCH(FB$21,Input!$A$6:$GZ$6,0),FALSE))="Y",0,IF((VLOOKUP($C65,Input!$A$8:$GZ$39,MATCH(FC$21,Input!$A$6:$GZ$6,0),FALSE))&gt;0,$D65/VLOOKUP($C65,Input!$A$8:$GZ$39,MATCH(FC$21,Input!$A$6:$GZ$6,0),FALSE),0))</f>
        <v>0</v>
      </c>
      <c r="FD65" s="1">
        <f>+IF($E65=FD$22,VLOOKUP($C65,Input!$A$8:$GZ$39,MATCH(FD$21,Input!$A$6:$GZ$6,0),FALSE),0)*IF(FD$19&gt;=MAX(FC$19:$FD$19),MIN((FD$19-MAX(FC$19:$FD$19)),(FD$19-FC$19)),0)+IF($E65=FD$22,VLOOKUP($C65,Input!$A$8:$GZ$39,MATCH(FD$21,Input!$A$6:$GZ$6,0),FALSE),0)*IF(FD$18&gt;=MAX(FC$18:$FD$18),MIN((FD$18-MAX(FC$18:$FD$18)),(FD$18-FC$18)),0)</f>
        <v>0</v>
      </c>
      <c r="FE65" s="1">
        <f>+IF($E65=FE$22,VLOOKUP($C65,Input!$A$8:$GZ$39,MATCH(FE$21,Input!$A$6:$GZ$6,0),FALSE),0)*IF(FE$19&gt;=MAX(FD$19:$FD$19),MIN((FE$19-MAX(FD$19:$FD$19)),(FE$19-FD$19)),0)+IF($E65=FE$22,VLOOKUP($C65,Input!$A$8:$GZ$39,MATCH(FE$21,Input!$A$6:$GZ$6,0),FALSE),0)*IF(FE$18&gt;=MAX(FD$18:$FD$18),MIN((FE$18-MAX(FD$18:$FD$18)),(FE$18-FD$18)),0)</f>
        <v>0</v>
      </c>
      <c r="FF65" s="1">
        <f>+IF($E65=FF$22,VLOOKUP($C65,Input!$A$8:$GZ$39,MATCH(FF$21,Input!$A$6:$GZ$6,0),FALSE),0)*IF(FF$19&gt;=MAX($FD$19:FE$19),MIN((FF$19-MAX($FD$19:FE$19)),(FF$19-FE$19)),0)+IF($E65=FF$22,VLOOKUP($C65,Input!$A$8:$GZ$39,MATCH(FF$21,Input!$A$6:$GZ$6,0),FALSE),0)*IF(FF$18&gt;=MAX($FD$18:FE$18),MIN((FF$18-MAX($FD$18:FE$18)),(FF$18-FE$18)),0)</f>
        <v>0</v>
      </c>
      <c r="FG65" s="1">
        <f>+IF($E65=FG$22,VLOOKUP($C65,Input!$A$8:$GZ$39,MATCH(FG$21,Input!$A$6:$GZ$6,0),FALSE),0)*IF(FG$19&gt;=MAX($FD$19:FF$19),MIN((FG$19-MAX($FD$19:FF$19)),(FG$19-FF$19)),0)+IF($E65=FG$22,VLOOKUP($C65,Input!$A$8:$GZ$39,MATCH(FG$21,Input!$A$6:$GZ$6,0),FALSE),0)*IF(FG$18&gt;=MAX($FD$18:FF$18),MIN((FG$18-MAX($FD$18:FF$18)),(FG$18-FF$18)),0)</f>
        <v>0</v>
      </c>
      <c r="FH65" s="1">
        <f>+IF($E65=FH$22,VLOOKUP($C65,Input!$A$8:$GZ$39,MATCH(FH$21,Input!$A$6:$GZ$6,0),FALSE),0)*IF(FH$19&gt;=MAX($FD$19:FG$19),MIN((FH$19-MAX($FD$19:FG$19)),(FH$19-FG$19)),0)+IF($E65=FH$22,VLOOKUP($C65,Input!$A$8:$GZ$39,MATCH(FH$21,Input!$A$6:$GZ$6,0),FALSE),0)*IF(FH$18&gt;=MAX($FD$18:FG$18),MIN((FH$18-MAX($FD$18:FG$18)),(FH$18-FG$18)),0)</f>
        <v>0</v>
      </c>
      <c r="FI65" s="1">
        <f>+IF($E65=FI$22,VLOOKUP($C65,Input!$A$8:$GZ$39,MATCH(FI$21,Input!$A$6:$GZ$6,0),FALSE),0)*IF(FI$19&gt;=MAX($FD$19:FH$19),MIN((FI$19-MAX($FD$19:FH$19)),(FI$19-FH$19)),0)+IF($E65=FI$22,VLOOKUP($C65,Input!$A$8:$GZ$39,MATCH(FI$21,Input!$A$6:$GZ$6,0),FALSE),0)*IF(FI$18&gt;=MAX($FD$18:FH$18),MIN((FI$18-MAX($FD$18:FH$18)),(FI$18-FH$18)),0)</f>
        <v>0</v>
      </c>
      <c r="FJ65" s="1">
        <f>+IF($E65=FJ$22,VLOOKUP($C65,Input!$A$8:$GZ$39,MATCH(FJ$21,Input!$A$6:$GZ$6,0),FALSE),0)*IF(FJ$19&gt;=MAX($FD$19:FI$19),MIN((FJ$19-MAX($FD$19:FI$19)),(FJ$19-FI$19)),0)+IF($E65=FJ$22,VLOOKUP($C65,Input!$A$8:$GZ$39,MATCH(FJ$21,Input!$A$6:$GZ$6,0),FALSE),0)*IF(FJ$18&gt;=MAX($FD$18:FI$18),MIN((FJ$18-MAX($FD$18:FI$18)),(FJ$18-FI$18)),0)</f>
        <v>0</v>
      </c>
      <c r="FK65" s="1">
        <f>+IF($E65=FK$22,VLOOKUP($C65,Input!$A$8:$GZ$39,MATCH(FK$21,Input!$A$6:$GZ$6,0),FALSE),0)*IF(FK$19&gt;=MAX($FD$19:FJ$19),MIN((FK$19-MAX($FD$19:FJ$19)),(FK$19-FJ$19)),0)+IF($E65=FK$22,VLOOKUP($C65,Input!$A$8:$GZ$39,MATCH(FK$21,Input!$A$6:$GZ$6,0),FALSE),0)*IF(FK$18&gt;=MAX($FD$18:FJ$18),MIN((FK$18-MAX($FD$18:FJ$18)),(FK$18-FJ$18)),0)</f>
        <v>0</v>
      </c>
      <c r="FL65" s="1">
        <f>+IF($E65=FL$22,VLOOKUP($C65,Input!$A$8:$GZ$39,MATCH(FL$21,Input!$A$6:$GZ$6,0),FALSE),0)*IF(FL$19&gt;=MAX($FD$19:FK$19),MIN((FL$19-MAX($FD$19:FK$19)),(FL$19-FK$19)),0)+IF($E65=FL$22,VLOOKUP($C65,Input!$A$8:$GZ$39,MATCH(FL$21,Input!$A$6:$GZ$6,0),FALSE),0)*IF(FL$18&gt;=MAX($FD$18:FK$18),MIN((FL$18-MAX($FD$18:FK$18)),(FL$18-FK$18)),0)</f>
        <v>0</v>
      </c>
      <c r="FM65" s="1">
        <f>+IF($E65=FM$22,VLOOKUP($C65,Input!$A$8:$GZ$39,MATCH(FM$21,Input!$A$6:$GZ$6,0),FALSE),0)*IF(FM$19&gt;=MAX($FD$19:FL$19),MIN((FM$19-MAX($FD$19:FL$19)),(FM$19-FL$19)),0)+IF($E65=FM$22,VLOOKUP($C65,Input!$A$8:$GZ$39,MATCH(FM$21,Input!$A$6:$GZ$6,0),FALSE),0)*IF(FM$18&gt;=MAX($FD$18:FL$18),MIN((FM$18-MAX($FD$18:FL$18)),(FM$18-FL$18)),0)</f>
        <v>0</v>
      </c>
      <c r="FN65" s="1">
        <f>+IF($E65=FN$22,VLOOKUP($C65,Input!$A$8:$GZ$39,MATCH(FN$21,Input!$A$6:$GZ$6,0),FALSE),0)*IF(FN$19&gt;=MAX($FD$19:FM$19),MIN((FN$19-MAX($FD$19:FM$19)),(FN$19-FM$19)),0)+IF($E65=FN$22,VLOOKUP($C65,Input!$A$8:$GZ$39,MATCH(FN$21,Input!$A$6:$GZ$6,0),FALSE),0)*IF(FN$18&gt;=MAX($FD$18:FM$18),MIN((FN$18-MAX($FD$18:FM$18)),(FN$18-FM$18)),0)</f>
        <v>0</v>
      </c>
      <c r="FO65" s="1">
        <f>+IF($E65=FO$22,VLOOKUP($C65,Input!$A$8:$GZ$39,MATCH(FO$21,Input!$A$6:$GZ$6,0),FALSE),0)*IF(FO$19&gt;=MAX($FD$19:FN$19),MIN((FO$19-MAX($FD$19:FN$19)),(FO$19-FN$19)),0)+IF($E65=FO$22,VLOOKUP($C65,Input!$A$8:$GZ$39,MATCH(FO$21,Input!$A$6:$GZ$6,0),FALSE),0)*IF(FO$18&gt;=MAX($FD$18:FN$18),MIN((FO$18-MAX($FD$18:FN$18)),(FO$18-FN$18)),0)</f>
        <v>0</v>
      </c>
      <c r="FP65" s="1">
        <f>+IF($E65=FP$22,VLOOKUP($C65,Input!$A$8:$GZ$39,MATCH(FP$21,Input!$A$6:$GZ$6,0),FALSE),0)*IF(FP$19&gt;=MAX($FD$19:FO$19),MIN((FP$19-MAX($FD$19:FO$19)),(FP$19-FO$19)),0)+IF($E65=FP$22,VLOOKUP($C65,Input!$A$8:$GZ$39,MATCH(FP$21,Input!$A$6:$GZ$6,0),FALSE),0)*IF(FP$18&gt;=MAX($FD$18:FO$18),MIN((FP$18-MAX($FD$18:FO$18)),(FP$18-FO$18)),0)</f>
        <v>0</v>
      </c>
      <c r="FQ65" s="1">
        <f>+IF($E65=FQ$22,VLOOKUP($C65,Input!$A$8:$GZ$39,MATCH(FQ$21,Input!$A$6:$GZ$6,0),FALSE),0)*IF(FQ$19&gt;=MAX($FD$19:FP$19),MIN((FQ$19-MAX($FD$19:FP$19)),(FQ$19-FP$19)),0)+IF($E65=FQ$22,VLOOKUP($C65,Input!$A$8:$GZ$39,MATCH(FQ$21,Input!$A$6:$GZ$6,0),FALSE),0)*IF(FQ$18&gt;=MAX($FD$18:FP$18),MIN((FQ$18-MAX($FD$18:FP$18)),(FQ$18-FP$18)),0)</f>
        <v>0</v>
      </c>
      <c r="FR65" s="1">
        <f>+IF($E65=FR$22,VLOOKUP($C65,Input!$A$8:$GZ$39,MATCH(FR$21,Input!$A$6:$GZ$6,0),FALSE),0)*IF(FR$19&gt;=MAX($FD$19:FQ$19),MIN((FR$19-MAX($FD$19:FQ$19)),(FR$19-FQ$19)),0)+IF($E65=FR$22,VLOOKUP($C65,Input!$A$8:$GZ$39,MATCH(FR$21,Input!$A$6:$GZ$6,0),FALSE),0)*IF(FR$18&gt;=MAX($FD$18:FQ$18),MIN((FR$18-MAX($FD$18:FQ$18)),(FR$18-FQ$18)),0)</f>
        <v>0</v>
      </c>
      <c r="FS65" s="1">
        <f>+IF($E65=FS$22,VLOOKUP($C65,Input!$A$8:$GZ$39,MATCH(FS$21,Input!$A$6:$GZ$6,0),FALSE),0)*IF(FS$19&gt;=MAX($FD$19:FR$19),MIN((FS$19-MAX($FD$19:FR$19)),(FS$19-FR$19)),0)+IF($E65=FS$22,VLOOKUP($C65,Input!$A$8:$GZ$39,MATCH(FS$21,Input!$A$6:$GZ$6,0),FALSE),0)*IF(FS$18&gt;=MAX($FD$18:FR$18),MIN((FS$18-MAX($FD$18:FR$18)),(FS$18-FR$18)),0)</f>
        <v>0</v>
      </c>
      <c r="FT65" s="1">
        <f>+IF($E65=FT$22,VLOOKUP($C65,Input!$A$8:$GZ$39,MATCH(FT$21,Input!$A$6:$GZ$6,0),FALSE),0)*IF(FT$19&gt;=MAX($FD$19:FS$19),MIN((FT$19-MAX($FD$19:FS$19)),(FT$19-FS$19)),0)+IF($E65=FT$22,VLOOKUP($C65,Input!$A$8:$GZ$39,MATCH(FT$21,Input!$A$6:$GZ$6,0),FALSE),0)*IF(FT$18&gt;=MAX($FD$18:FS$18),MIN((FT$18-MAX($FD$18:FS$18)),(FT$18-FS$18)),0)</f>
        <v>0</v>
      </c>
      <c r="FU65" s="1">
        <f>+IF($E65=FU$22,VLOOKUP($C65,Input!$A$8:$GZ$39,MATCH(FU$21,Input!$A$6:$GZ$6,0),FALSE),0)*IF(FU$19&gt;=MAX($FD$19:FT$19),MIN((FU$19-MAX($FD$19:FT$19)),(FU$19-FT$19)),0)+IF($E65=FU$22,VLOOKUP($C65,Input!$A$8:$GZ$39,MATCH(FU$21,Input!$A$6:$GZ$6,0),FALSE),0)*IF(FU$18&gt;=MAX($FD$18:FT$18),MIN((FU$18-MAX($FD$18:FT$18)),(FU$18-FT$18)),0)</f>
        <v>0</v>
      </c>
      <c r="FV65" s="1">
        <f>+IF($E65=FV$22,VLOOKUP($C65,Input!$A$8:$GZ$39,MATCH(FV$21,Input!$A$6:$GZ$6,0),FALSE),0)*IF(FV$19&gt;=MAX($FD$19:FU$19),MIN((FV$19-MAX($FD$19:FU$19)),(FV$19-FU$19)),0)+IF($E65=FV$22,VLOOKUP($C65,Input!$A$8:$GZ$39,MATCH(FV$21,Input!$A$6:$GZ$6,0),FALSE),0)*IF(FV$18&gt;=MAX($FD$18:FU$18),MIN((FV$18-MAX($FD$18:FU$18)),(FV$18-FU$18)),0)</f>
        <v>0</v>
      </c>
      <c r="FW65" s="1">
        <f>+IF($E65=FW$22,VLOOKUP($C65,Input!$A$8:$GZ$39,MATCH(FW$21,Input!$A$6:$GZ$6,0),FALSE),0)*IF(FW$19&gt;=MAX($FD$19:FV$19),MIN((FW$19-MAX($FD$19:FV$19)),(FW$19-FV$19)),0)+IF($E65=FW$22,VLOOKUP($C65,Input!$A$8:$GZ$39,MATCH(FW$21,Input!$A$6:$GZ$6,0),FALSE),0)*IF(FW$18&gt;=MAX($FD$18:FV$18),MIN((FW$18-MAX($FD$18:FV$18)),(FW$18-FV$18)),0)</f>
        <v>0</v>
      </c>
      <c r="FX65" s="1">
        <f>+IF($E65=FX$22,VLOOKUP($C65,Input!$A$8:$GZ$39,MATCH(FX$21,Input!$A$6:$GZ$6,0),FALSE),0)*IF(FX$19&gt;=MAX($FD$19:FW$19),MIN((FX$19-MAX($FD$19:FW$19)),(FX$19-FW$19)),0)+IF($E65=FX$22,VLOOKUP($C65,Input!$A$8:$GZ$39,MATCH(FX$21,Input!$A$6:$GZ$6,0),FALSE),0)*IF(FX$18&gt;=MAX($FD$18:FW$18),MIN((FX$18-MAX($FD$18:FW$18)),(FX$18-FW$18)),0)</f>
        <v>0</v>
      </c>
      <c r="FY65" s="1">
        <f>+IF($E65=FY$22,VLOOKUP($C65,Input!$A$8:$GZ$39,MATCH(FY$21,Input!$A$6:$GZ$6,0),FALSE),0)*IF(FY$19&gt;=MAX($FD$19:FX$19),MIN((FY$19-MAX($FD$19:FX$19)),(FY$19-FX$19)),0)+IF($E65=FY$22,VLOOKUP($C65,Input!$A$8:$GZ$39,MATCH(FY$21,Input!$A$6:$GZ$6,0),FALSE),0)*IF(FY$18&gt;=MAX($FD$18:FX$18),MIN((FY$18-MAX($FD$18:FX$18)),(FY$18-FX$18)),0)</f>
        <v>0</v>
      </c>
      <c r="FZ65" s="1">
        <f>+IF($E65=FZ$22,VLOOKUP($C65,Input!$A$8:$GZ$39,MATCH(FZ$21,Input!$A$6:$GZ$6,0),FALSE),0)*IF(FZ$19&gt;=MAX($FD$19:FY$19),MIN((FZ$19-MAX($FD$19:FY$19)),(FZ$19-FY$19)),0)+IF($E65=FZ$22,VLOOKUP($C65,Input!$A$8:$GZ$39,MATCH(FZ$21,Input!$A$6:$GZ$6,0),FALSE),0)*IF(FZ$18&gt;=MAX($FD$18:FY$18),MIN((FZ$18-MAX($FD$18:FY$18)),(FZ$18-FY$18)),0)</f>
        <v>0</v>
      </c>
      <c r="GA65" s="1">
        <f>+IF($E65=GA$22,VLOOKUP($C65,Input!$A$8:$GZ$39,MATCH(GA$21,Input!$A$6:$GZ$6,0),FALSE),0)*IF(GA$19&gt;=MAX($FD$19:FZ$19),MIN((GA$19-MAX($FD$19:FZ$19)),(GA$19-FZ$19)),0)+IF($E65=GA$22,VLOOKUP($C65,Input!$A$8:$GZ$39,MATCH(GA$21,Input!$A$6:$GZ$6,0),FALSE),0)*IF(GA$18&gt;=MAX($FD$18:FZ$18),MIN((GA$18-MAX($FD$18:FZ$18)),(GA$18-FZ$18)),0)</f>
        <v>0</v>
      </c>
      <c r="GB65" s="1">
        <f>+IF($E65=GB$22,VLOOKUP($C65,Input!$A$8:$GZ$39,MATCH(GB$21,Input!$A$6:$GZ$6,0),FALSE),0)*IF(GB$19&gt;=MAX($FD$19:GA$19),MIN((GB$19-MAX($FD$19:GA$19)),(GB$19-GA$19)),0)+IF($E65=GB$22,VLOOKUP($C65,Input!$A$8:$GZ$39,MATCH(GB$21,Input!$A$6:$GZ$6,0),FALSE),0)*IF(GB$18&gt;=MAX($FD$18:GA$18),MIN((GB$18-MAX($FD$18:GA$18)),(GB$18-GA$18)),0)</f>
        <v>0</v>
      </c>
      <c r="GC65" s="1">
        <f>+IF($E65=GC$22,VLOOKUP($C65,Input!$A$8:$GZ$39,MATCH(GC$21,Input!$A$6:$GZ$6,0),FALSE),0)*IF(GC$19&gt;=MAX($FD$19:GB$19),MIN((GC$19-MAX($FD$19:GB$19)),(GC$19-GB$19)),0)+IF($E65=GC$22,VLOOKUP($C65,Input!$A$8:$GZ$39,MATCH(GC$21,Input!$A$6:$GZ$6,0),FALSE),0)*IF(GC$18&gt;=MAX($FD$18:GB$18),MIN((GC$18-MAX($FD$18:GB$18)),(GC$18-GB$18)),0)</f>
        <v>0</v>
      </c>
      <c r="GD65" s="1">
        <f>+IF($E65=GD$22,VLOOKUP($C65,Input!$A$8:$GZ$39,MATCH(GD$21,Input!$A$6:$GZ$6,0),FALSE),0)*IF(GD$19&gt;=MAX($FD$19:GC$19),MIN((GD$19-MAX($FD$19:GC$19)),(GD$19-GC$19)),0)+IF($E65=GD$22,VLOOKUP($C65,Input!$A$8:$GZ$39,MATCH(GD$21,Input!$A$6:$GZ$6,0),FALSE),0)*IF(GD$18&gt;=MAX($FD$18:GC$18),MIN((GD$18-MAX($FD$18:GC$18)),(GD$18-GC$18)),0)</f>
        <v>0</v>
      </c>
      <c r="GE65" s="1">
        <f>+IF($E65=GE$22,VLOOKUP($C65,Input!$A$8:$GZ$39,MATCH(GE$21,Input!$A$6:$GZ$6,0),FALSE),0)*IF(GE$19&gt;=MAX($FD$19:GD$19),MIN((GE$19-MAX($FD$19:GD$19)),(GE$19-GD$19)),0)+IF($E65=GE$22,VLOOKUP($C65,Input!$A$8:$GZ$39,MATCH(GE$21,Input!$A$6:$GZ$6,0),FALSE),0)*IF(GE$18&gt;=MAX($FD$18:GD$18),MIN((GE$18-MAX($FD$18:GD$18)),(GE$18-GD$18)),0)</f>
        <v>0</v>
      </c>
      <c r="GF65" s="1">
        <f>+IF($E65=GF$22,VLOOKUP($C65,Input!$A$8:$GZ$39,MATCH(GF$21,Input!$A$6:$GZ$6,0),FALSE),0)*IF(GF$19&gt;=MAX($FD$19:GE$19),MIN((GF$19-MAX($FD$19:GE$19)),(GF$19-GE$19)),0)+IF($E65=GF$22,VLOOKUP($C65,Input!$A$8:$GZ$39,MATCH(GF$21,Input!$A$6:$GZ$6,0),FALSE),0)*IF(GF$18&gt;=MAX($FD$18:GE$18),MIN((GF$18-MAX($FD$18:GE$18)),(GF$18-GE$18)),0)</f>
        <v>0</v>
      </c>
      <c r="GG65" s="1">
        <f>+IF($E65=GG$22,VLOOKUP($C65,Input!$A$8:$GZ$39,MATCH(GG$21,Input!$A$6:$GZ$6,0),FALSE),0)*IF(GG$19&gt;=MAX($FD$19:GF$19),MIN((GG$19-MAX($FD$19:GF$19)),(GG$19-GF$19)),0)+IF($E65=GG$22,VLOOKUP($C65,Input!$A$8:$GZ$39,MATCH(GG$21,Input!$A$6:$GZ$6,0),FALSE),0)*IF(GG$18&gt;=MAX($FD$18:GF$18),MIN((GG$18-MAX($FD$18:GF$18)),(GG$18-GF$18)),0)</f>
        <v>0</v>
      </c>
      <c r="GH65" s="1">
        <f>+IF($E65=GH$22,VLOOKUP($C65,Input!$A$8:$GZ$39,MATCH(GH$21,Input!$A$6:$GZ$6,0),FALSE),0)*IF(GH$19&gt;=MAX($FD$19:GG$19),MIN((GH$19-MAX($FD$19:GG$19)),(GH$19-GG$19)),0)+IF($E65=GH$22,VLOOKUP($C65,Input!$A$8:$GZ$39,MATCH(GH$21,Input!$A$6:$GZ$6,0),FALSE),0)*IF(GH$18&gt;=MAX($FD$18:GG$18),MIN((GH$18-MAX($FD$18:GG$18)),(GH$18-GG$18)),0)</f>
        <v>0</v>
      </c>
      <c r="GI65" s="1">
        <f>+IF($E65=GI$22,VLOOKUP($C65,Input!$A$8:$GZ$39,MATCH(GI$21,Input!$A$6:$GZ$6,0),FALSE),0)*IF(GI$19&gt;=MAX($FD$19:GH$19),MIN((GI$19-MAX($FD$19:GH$19)),(GI$19-GH$19)),0)+IF($E65=GI$22,VLOOKUP($C65,Input!$A$8:$GZ$39,MATCH(GI$21,Input!$A$6:$GZ$6,0),FALSE),0)*IF(GI$18&gt;=MAX($FD$18:GH$18),MIN((GI$18-MAX($FD$18:GH$18)),(GI$18-GH$18)),0)</f>
        <v>0</v>
      </c>
      <c r="GJ65" s="1">
        <f>+IF($E65=GJ$22,VLOOKUP($C65,Input!$A$8:$GZ$39,MATCH(GJ$21,Input!$A$6:$GZ$6,0),FALSE),0)*IF(GJ$19&gt;=MAX($FD$19:GI$19),MIN((GJ$19-MAX($FD$19:GI$19)),(GJ$19-GI$19)),0)+IF($E65=GJ$22,VLOOKUP($C65,Input!$A$8:$GZ$39,MATCH(GJ$21,Input!$A$6:$GZ$6,0),FALSE),0)*IF(GJ$18&gt;=MAX($FD$18:GI$18),MIN((GJ$18-MAX($FD$18:GI$18)),(GJ$18-GI$18)),0)</f>
        <v>0</v>
      </c>
      <c r="GK65" s="1">
        <f>+IF($E65=GK$22,VLOOKUP($C65,Input!$A$8:$GZ$39,MATCH(GK$21,Input!$A$6:$GZ$6,0),FALSE),0)*IF(GK$19&gt;=MAX($FD$19:GJ$19),MIN((GK$19-MAX($FD$19:GJ$19)),(GK$19-GJ$19)),0)+IF($E65=GK$22,VLOOKUP($C65,Input!$A$8:$GZ$39,MATCH(GK$21,Input!$A$6:$GZ$6,0),FALSE),0)*IF(GK$18&gt;=MAX($FD$18:GJ$18),MIN((GK$18-MAX($FD$18:GJ$18)),(GK$18-GJ$18)),0)</f>
        <v>0</v>
      </c>
      <c r="GL65" s="1">
        <f>+IF($E65=GL$22,VLOOKUP($C65,Input!$A$8:$GZ$39,MATCH(GL$21,Input!$A$6:$GZ$6,0),FALSE),0)*IF(GL$19&gt;=MAX($FD$19:GK$19),MIN((GL$19-MAX($FD$19:GK$19)),(GL$19-GK$19)),0)+IF($E65=GL$22,VLOOKUP($C65,Input!$A$8:$GZ$39,MATCH(GL$21,Input!$A$6:$GZ$6,0),FALSE),0)*IF(GL$18&gt;=MAX($FD$18:GK$18),MIN((GL$18-MAX($FD$18:GK$18)),(GL$18-GK$18)),0)</f>
        <v>0</v>
      </c>
      <c r="GM65" s="42"/>
      <c r="GN65" t="str">
        <f>VLOOKUP($C65,Input!$A$8:$GZ$39,MATCH(GN$21,Input!$A$6:$GZ$6,0),FALSE)</f>
        <v>NA</v>
      </c>
      <c r="GO65">
        <f>IF((VLOOKUP($C65,Input!$A$8:$GZ$39,MATCH(GO$21,Input!$A$6:$GZ$6,0),FALSE))="Y",$D65/VLOOKUP($C65,Input!$A$8:$GZ$39,MATCH(GP$21,Input!$A$6:$GZ$6,0),FALSE),0)</f>
        <v>0</v>
      </c>
      <c r="GP65">
        <f>IF((VLOOKUP($C65,Input!$A$8:$GZ$39,MATCH(GO$21,Input!$A$6:$GZ$6,0),FALSE))="Y",0,IF((VLOOKUP($C65,Input!$A$8:$GZ$39,MATCH(GP$21,Input!$A$6:$GZ$6,0),FALSE))&gt;0,$D65/VLOOKUP($C65,Input!$A$8:$GZ$39,MATCH(GP$21,Input!$A$6:$GZ$6,0),FALSE),0))</f>
        <v>0</v>
      </c>
      <c r="GQ65" s="1">
        <f>+IF($E65=GQ$22,VLOOKUP($C65,Input!$A$8:$GZ$39,MATCH(GQ$21,Input!$A$6:$GZ$6,0),FALSE),0)*IF(GQ$19&gt;=MAX($GP$19:GP$19),MIN((GQ$19-MAX($GP$19:GP$19)),(GQ$19-GP$19)),0)+IF($E65=GQ$22,VLOOKUP($C65,Input!$A$8:$GZ$39,MATCH(GQ$21,Input!$A$6:$GZ$6,0),FALSE),0)*IF(GQ$18&gt;=MAX($GP$18:GP$18),MIN((GQ$18-MAX($GP$18:GP$18)),(GQ$18-GP$18)),0)</f>
        <v>0</v>
      </c>
      <c r="GR65" s="1">
        <f>+IF($E65=GR$22,VLOOKUP($C65,Input!$A$8:$GZ$39,MATCH(GR$21,Input!$A$6:$GZ$6,0),FALSE),0)*IF(GR$19&gt;=MAX($GP$19:GQ$19),MIN((GR$19-MAX($GP$19:GQ$19)),(GR$19-GQ$19)),0)+IF($E65=GR$22,VLOOKUP($C65,Input!$A$8:$GZ$39,MATCH(GR$21,Input!$A$6:$GZ$6,0),FALSE),0)*IF(GR$18&gt;=MAX($GP$18:GQ$18),MIN((GR$18-MAX($GP$18:GQ$18)),(GR$18-GQ$18)),0)</f>
        <v>0</v>
      </c>
      <c r="GS65" s="1">
        <f>+IF($E65=GS$22,VLOOKUP($C65,Input!$A$8:$GZ$39,MATCH(GS$21,Input!$A$6:$GZ$6,0),FALSE),0)*IF(GS$19&gt;=MAX($GP$19:GR$19),MIN((GS$19-MAX($GP$19:GR$19)),(GS$19-GR$19)),0)+IF($E65=GS$22,VLOOKUP($C65,Input!$A$8:$GZ$39,MATCH(GS$21,Input!$A$6:$GZ$6,0),FALSE),0)*IF(GS$18&gt;=MAX($GP$18:GR$18),MIN((GS$18-MAX($GP$18:GR$18)),(GS$18-GR$18)),0)</f>
        <v>0</v>
      </c>
      <c r="GT65" s="1">
        <f>+IF($E65=GT$22,VLOOKUP($C65,Input!$A$8:$GZ$39,MATCH(GT$21,Input!$A$6:$GZ$6,0),FALSE),0)*IF(GT$19&gt;=MAX($GP$19:GS$19),MIN((GT$19-MAX($GP$19:GS$19)),(GT$19-GS$19)),0)+IF($E65=GT$22,VLOOKUP($C65,Input!$A$8:$GZ$39,MATCH(GT$21,Input!$A$6:$GZ$6,0),FALSE),0)*IF(GT$18&gt;=MAX($GP$18:GS$18),MIN((GT$18-MAX($GP$18:GS$18)),(GT$18-GS$18)),0)</f>
        <v>0</v>
      </c>
      <c r="GU65" s="1">
        <f>+IF($E65=GU$22,VLOOKUP($C65,Input!$A$8:$GZ$39,MATCH(GU$21,Input!$A$6:$GZ$6,0),FALSE),0)*IF(GU$19&gt;=MAX($GP$19:GT$19),MIN((GU$19-MAX($GP$19:GT$19)),(GU$19-GT$19)),0)+IF($E65=GU$22,VLOOKUP($C65,Input!$A$8:$GZ$39,MATCH(GU$21,Input!$A$6:$GZ$6,0),FALSE),0)*IF(GU$18&gt;=MAX($GP$18:GT$18),MIN((GU$18-MAX($GP$18:GT$18)),(GU$18-GT$18)),0)</f>
        <v>0</v>
      </c>
      <c r="GV65" s="1">
        <f>+IF($E65=GV$22,VLOOKUP($C65,Input!$A$8:$GZ$39,MATCH(GV$21,Input!$A$6:$GZ$6,0),FALSE),0)*IF(GV$19&gt;=MAX($GP$19:GU$19),MIN((GV$19-MAX($GP$19:GU$19)),(GV$19-GU$19)),0)+IF($E65=GV$22,VLOOKUP($C65,Input!$A$8:$GZ$39,MATCH(GV$21,Input!$A$6:$GZ$6,0),FALSE),0)*IF(GV$18&gt;=MAX($GP$18:GU$18),MIN((GV$18-MAX($GP$18:GU$18)),(GV$18-GU$18)),0)</f>
        <v>0</v>
      </c>
      <c r="GW65" s="1">
        <f>+IF($E65=GW$22,VLOOKUP($C65,Input!$A$8:$GZ$39,MATCH(GW$21,Input!$A$6:$GZ$6,0),FALSE),0)*IF(GW$19&gt;=MAX($GP$19:GV$19),MIN((GW$19-MAX($GP$19:GV$19)),(GW$19-GV$19)),0)+IF($E65=GW$22,VLOOKUP($C65,Input!$A$8:$GZ$39,MATCH(GW$21,Input!$A$6:$GZ$6,0),FALSE),0)*IF(GW$18&gt;=MAX($GP$18:GV$18),MIN((GW$18-MAX($GP$18:GV$18)),(GW$18-GV$18)),0)</f>
        <v>0</v>
      </c>
      <c r="GX65" s="1">
        <f>+IF($E65=GX$22,VLOOKUP($C65,Input!$A$8:$GZ$39,MATCH(GX$21,Input!$A$6:$GZ$6,0),FALSE),0)*IF(GX$19&gt;=MAX($GP$19:GW$19),MIN((GX$19-MAX($GP$19:GW$19)),(GX$19-GW$19)),0)+IF($E65=GX$22,VLOOKUP($C65,Input!$A$8:$GZ$39,MATCH(GX$21,Input!$A$6:$GZ$6,0),FALSE),0)*IF(GX$18&gt;=MAX($GP$18:GW$18),MIN((GX$18-MAX($GP$18:GW$18)),(GX$18-GW$18)),0)</f>
        <v>0</v>
      </c>
      <c r="GY65" s="1">
        <f>+IF($E65=GY$22,VLOOKUP($C65,Input!$A$8:$GZ$39,MATCH(GY$21,Input!$A$6:$GZ$6,0),FALSE),0)*IF(GY$19&gt;=MAX($GP$19:GX$19),MIN((GY$19-MAX($GP$19:GX$19)),(GY$19-GX$19)),0)+IF($E65=GY$22,VLOOKUP($C65,Input!$A$8:$GZ$39,MATCH(GY$21,Input!$A$6:$GZ$6,0),FALSE),0)*IF(GY$18&gt;=MAX($GP$18:GX$18),MIN((GY$18-MAX($GP$18:GX$18)),(GY$18-GX$18)),0)</f>
        <v>0</v>
      </c>
      <c r="GZ65" s="1">
        <f>+IF($E65=GZ$22,VLOOKUP($C65,Input!$A$8:$GZ$39,MATCH(GZ$21,Input!$A$6:$GZ$6,0),FALSE),0)*IF(GZ$19&gt;=MAX($GP$19:GY$19),MIN((GZ$19-MAX($GP$19:GY$19)),(GZ$19-GY$19)),0)+IF($E65=GZ$22,VLOOKUP($C65,Input!$A$8:$GZ$39,MATCH(GZ$21,Input!$A$6:$GZ$6,0),FALSE),0)*IF(GZ$18&gt;=MAX($GP$18:GY$18),MIN((GZ$18-MAX($GP$18:GY$18)),(GZ$18-GY$18)),0)</f>
        <v>0</v>
      </c>
      <c r="HA65" s="1">
        <f>+IF($E65=HA$22,VLOOKUP($C65,Input!$A$8:$GZ$39,MATCH(HA$21,Input!$A$6:$GZ$6,0),FALSE),0)*IF(HA$19&gt;=MAX($GP$19:GZ$19),MIN((HA$19-MAX($GP$19:GZ$19)),(HA$19-GZ$19)),0)+IF($E65=HA$22,VLOOKUP($C65,Input!$A$8:$GZ$39,MATCH(HA$21,Input!$A$6:$GZ$6,0),FALSE),0)*IF(HA$18&gt;=MAX($GP$18:GZ$18),MIN((HA$18-MAX($GP$18:GZ$18)),(HA$18-GZ$18)),0)</f>
        <v>0</v>
      </c>
      <c r="HB65" s="1">
        <f>+IF($E65=HB$22,VLOOKUP($C65,Input!$A$8:$GZ$39,MATCH(HB$21,Input!$A$6:$GZ$6,0),FALSE),0)*IF(HB$19&gt;=MAX($GP$19:HA$19),MIN((HB$19-MAX($GP$19:HA$19)),(HB$19-HA$19)),0)+IF($E65=HB$22,VLOOKUP($C65,Input!$A$8:$GZ$39,MATCH(HB$21,Input!$A$6:$GZ$6,0),FALSE),0)*IF(HB$18&gt;=MAX($GP$18:HA$18),MIN((HB$18-MAX($GP$18:HA$18)),(HB$18-HA$18)),0)</f>
        <v>0</v>
      </c>
      <c r="HC65" s="1">
        <f>+IF($E65=HC$22,VLOOKUP($C65,Input!$A$8:$GZ$39,MATCH(HC$21,Input!$A$6:$GZ$6,0),FALSE),0)*IF(HC$19&gt;=MAX($GP$19:HB$19),MIN((HC$19-MAX($GP$19:HB$19)),(HC$19-HB$19)),0)+IF($E65=HC$22,VLOOKUP($C65,Input!$A$8:$GZ$39,MATCH(HC$21,Input!$A$6:$GZ$6,0),FALSE),0)*IF(HC$18&gt;=MAX($GP$18:HB$18),MIN((HC$18-MAX($GP$18:HB$18)),(HC$18-HB$18)),0)</f>
        <v>0</v>
      </c>
      <c r="HD65" s="1">
        <f>+IF($E65=HD$22,VLOOKUP($C65,Input!$A$8:$GZ$39,MATCH(HD$21,Input!$A$6:$GZ$6,0),FALSE),0)*IF(HD$19&gt;=MAX($GP$19:HC$19),MIN((HD$19-MAX($GP$19:HC$19)),(HD$19-HC$19)),0)+IF($E65=HD$22,VLOOKUP($C65,Input!$A$8:$GZ$39,MATCH(HD$21,Input!$A$6:$GZ$6,0),FALSE),0)*IF(HD$18&gt;=MAX($GP$18:HC$18),MIN((HD$18-MAX($GP$18:HC$18)),(HD$18-HC$18)),0)</f>
        <v>0</v>
      </c>
      <c r="HE65" s="1">
        <f>+IF($E65=HE$22,VLOOKUP($C65,Input!$A$8:$GZ$39,MATCH(HE$21,Input!$A$6:$GZ$6,0),FALSE),0)*IF(HE$19&gt;=MAX($GP$19:HD$19),MIN((HE$19-MAX($GP$19:HD$19)),(HE$19-HD$19)),0)+IF($E65=HE$22,VLOOKUP($C65,Input!$A$8:$GZ$39,MATCH(HE$21,Input!$A$6:$GZ$6,0),FALSE),0)*IF(HE$18&gt;=MAX($GP$18:HD$18),MIN((HE$18-MAX($GP$18:HD$18)),(HE$18-HD$18)),0)</f>
        <v>0</v>
      </c>
      <c r="HF65" s="1">
        <f>+IF($E65=HF$22,VLOOKUP($C65,Input!$A$8:$GZ$39,MATCH(HF$21,Input!$A$6:$GZ$6,0),FALSE),0)*IF(HF$19&gt;=MAX($GP$19:HE$19),MIN((HF$19-MAX($GP$19:HE$19)),(HF$19-HE$19)),0)+IF($E65=HF$22,VLOOKUP($C65,Input!$A$8:$GZ$39,MATCH(HF$21,Input!$A$6:$GZ$6,0),FALSE),0)*IF(HF$18&gt;=MAX($GP$18:HE$18),MIN((HF$18-MAX($GP$18:HE$18)),(HF$18-HE$18)),0)</f>
        <v>0</v>
      </c>
      <c r="HG65" s="1">
        <f>+IF($E65=HG$22,VLOOKUP($C65,Input!$A$8:$GZ$39,MATCH(HG$21,Input!$A$6:$GZ$6,0),FALSE),0)*IF(HG$19&gt;=MAX($GP$19:HF$19),MIN((HG$19-MAX($GP$19:HF$19)),(HG$19-HF$19)),0)+IF($E65=HG$22,VLOOKUP($C65,Input!$A$8:$GZ$39,MATCH(HG$21,Input!$A$6:$GZ$6,0),FALSE),0)*IF(HG$18&gt;=MAX($GP$18:HF$18),MIN((HG$18-MAX($GP$18:HF$18)),(HG$18-HF$18)),0)</f>
        <v>0</v>
      </c>
      <c r="HH65" s="1">
        <f>+IF($E65=HH$22,VLOOKUP($C65,Input!$A$8:$GZ$39,MATCH(HH$21,Input!$A$6:$GZ$6,0),FALSE),0)*IF(HH$19&gt;=MAX($GP$19:HG$19),MIN((HH$19-MAX($GP$19:HG$19)),(HH$19-HG$19)),0)+IF($E65=HH$22,VLOOKUP($C65,Input!$A$8:$GZ$39,MATCH(HH$21,Input!$A$6:$GZ$6,0),FALSE),0)*IF(HH$18&gt;=MAX($GP$18:HG$18),MIN((HH$18-MAX($GP$18:HG$18)),(HH$18-HG$18)),0)</f>
        <v>0</v>
      </c>
      <c r="HI65" s="1">
        <f>+IF($E65=HI$22,VLOOKUP($C65,Input!$A$8:$GZ$39,MATCH(HI$21,Input!$A$6:$GZ$6,0),FALSE),0)*IF(HI$19&gt;=MAX($GP$19:HH$19),MIN((HI$19-MAX($GP$19:HH$19)),(HI$19-HH$19)),0)+IF($E65=HI$22,VLOOKUP($C65,Input!$A$8:$GZ$39,MATCH(HI$21,Input!$A$6:$GZ$6,0),FALSE),0)*IF(HI$18&gt;=MAX($GP$18:HH$18),MIN((HI$18-MAX($GP$18:HH$18)),(HI$18-HH$18)),0)</f>
        <v>0</v>
      </c>
      <c r="HJ65" s="1">
        <f>+IF($E65=HJ$22,VLOOKUP($C65,Input!$A$8:$GZ$39,MATCH(HJ$21,Input!$A$6:$GZ$6,0),FALSE),0)*IF(HJ$19&gt;=MAX($GP$19:HI$19),MIN((HJ$19-MAX($GP$19:HI$19)),(HJ$19-HI$19)),0)+IF($E65=HJ$22,VLOOKUP($C65,Input!$A$8:$GZ$39,MATCH(HJ$21,Input!$A$6:$GZ$6,0),FALSE),0)*IF(HJ$18&gt;=MAX($GP$18:HI$18),MIN((HJ$18-MAX($GP$18:HI$18)),(HJ$18-HI$18)),0)</f>
        <v>0</v>
      </c>
      <c r="HK65" s="1">
        <f>+IF($E65=HK$22,VLOOKUP($C65,Input!$A$8:$GZ$39,MATCH(HK$21,Input!$A$6:$GZ$6,0),FALSE),0)*IF(HK$19&gt;=MAX($GP$19:HJ$19),MIN((HK$19-MAX($GP$19:HJ$19)),(HK$19-HJ$19)),0)+IF($E65=HK$22,VLOOKUP($C65,Input!$A$8:$GZ$39,MATCH(HK$21,Input!$A$6:$GZ$6,0),FALSE),0)*IF(HK$18&gt;=MAX($GP$18:HJ$18),MIN((HK$18-MAX($GP$18:HJ$18)),(HK$18-HJ$18)),0)</f>
        <v>0</v>
      </c>
      <c r="HL65" s="1">
        <f>+IF($E65=HL$22,VLOOKUP($C65,Input!$A$8:$GZ$39,MATCH(HL$21,Input!$A$6:$GZ$6,0),FALSE),0)*IF(HL$19&gt;=MAX($GP$19:HK$19),MIN((HL$19-MAX($GP$19:HK$19)),(HL$19-HK$19)),0)+IF($E65=HL$22,VLOOKUP($C65,Input!$A$8:$GZ$39,MATCH(HL$21,Input!$A$6:$GZ$6,0),FALSE),0)*IF(HL$18&gt;=MAX($GP$18:HK$18),MIN((HL$18-MAX($GP$18:HK$18)),(HL$18-HK$18)),0)</f>
        <v>0</v>
      </c>
      <c r="HM65" s="1">
        <f>+IF($E65=HM$22,VLOOKUP($C65,Input!$A$8:$GZ$39,MATCH(HM$21,Input!$A$6:$GZ$6,0),FALSE),0)*IF(HM$19&gt;=MAX($GP$19:HL$19),MIN((HM$19-MAX($GP$19:HL$19)),(HM$19-HL$19)),0)+IF($E65=HM$22,VLOOKUP($C65,Input!$A$8:$GZ$39,MATCH(HM$21,Input!$A$6:$GZ$6,0),FALSE),0)*IF(HM$18&gt;=MAX($GP$18:HL$18),MIN((HM$18-MAX($GP$18:HL$18)),(HM$18-HL$18)),0)</f>
        <v>0</v>
      </c>
      <c r="HN65" s="1">
        <f>+IF($E65=HN$22,VLOOKUP($C65,Input!$A$8:$GZ$39,MATCH(HN$21,Input!$A$6:$GZ$6,0),FALSE),0)*IF(HN$19&gt;=MAX($GP$19:HM$19),MIN((HN$19-MAX($GP$19:HM$19)),(HN$19-HM$19)),0)+IF($E65=HN$22,VLOOKUP($C65,Input!$A$8:$GZ$39,MATCH(HN$21,Input!$A$6:$GZ$6,0),FALSE),0)*IF(HN$18&gt;=MAX($GP$18:HM$18),MIN((HN$18-MAX($GP$18:HM$18)),(HN$18-HM$18)),0)</f>
        <v>0</v>
      </c>
      <c r="HO65" s="1">
        <f>+IF($E65=HO$22,VLOOKUP($C65,Input!$A$8:$GZ$39,MATCH(HO$21,Input!$A$6:$GZ$6,0),FALSE),0)*IF(HO$19&gt;=MAX($GP$19:HN$19),MIN((HO$19-MAX($GP$19:HN$19)),(HO$19-HN$19)),0)+IF($E65=HO$22,VLOOKUP($C65,Input!$A$8:$GZ$39,MATCH(HO$21,Input!$A$6:$GZ$6,0),FALSE),0)*IF(HO$18&gt;=MAX($GP$18:HN$18),MIN((HO$18-MAX($GP$18:HN$18)),(HO$18-HN$18)),0)</f>
        <v>0</v>
      </c>
      <c r="HP65" s="1">
        <f>+IF($E65=HP$22,VLOOKUP($C65,Input!$A$8:$GZ$39,MATCH(HP$21,Input!$A$6:$GZ$6,0),FALSE),0)*IF(HP$19&gt;=MAX($GP$19:HO$19),MIN((HP$19-MAX($GP$19:HO$19)),(HP$19-HO$19)),0)+IF($E65=HP$22,VLOOKUP($C65,Input!$A$8:$GZ$39,MATCH(HP$21,Input!$A$6:$GZ$6,0),FALSE),0)*IF(HP$18&gt;=MAX($GP$18:HO$18),MIN((HP$18-MAX($GP$18:HO$18)),(HP$18-HO$18)),0)</f>
        <v>0</v>
      </c>
      <c r="HQ65" s="1">
        <f>+IF($E65=HQ$22,VLOOKUP($C65,Input!$A$8:$GZ$39,MATCH(HQ$21,Input!$A$6:$GZ$6,0),FALSE),0)*IF(HQ$19&gt;=MAX($GP$19:HP$19),MIN((HQ$19-MAX($GP$19:HP$19)),(HQ$19-HP$19)),0)+IF($E65=HQ$22,VLOOKUP($C65,Input!$A$8:$GZ$39,MATCH(HQ$21,Input!$A$6:$GZ$6,0),FALSE),0)*IF(HQ$18&gt;=MAX($GP$18:HP$18),MIN((HQ$18-MAX($GP$18:HP$18)),(HQ$18-HP$18)),0)</f>
        <v>0</v>
      </c>
      <c r="HR65" s="1">
        <f>+IF($E65=HR$22,VLOOKUP($C65,Input!$A$8:$GZ$39,MATCH(HR$21,Input!$A$6:$GZ$6,0),FALSE),0)*IF(HR$19&gt;=MAX($GP$19:HQ$19),MIN((HR$19-MAX($GP$19:HQ$19)),(HR$19-HQ$19)),0)+IF($E65=HR$22,VLOOKUP($C65,Input!$A$8:$GZ$39,MATCH(HR$21,Input!$A$6:$GZ$6,0),FALSE),0)*IF(HR$18&gt;=MAX($GP$18:HQ$18),MIN((HR$18-MAX($GP$18:HQ$18)),(HR$18-HQ$18)),0)</f>
        <v>0</v>
      </c>
      <c r="HS65" s="1">
        <f>+IF($E65=HS$22,VLOOKUP($C65,Input!$A$8:$GZ$39,MATCH(HS$21,Input!$A$6:$GZ$6,0),FALSE),0)*IF(HS$19&gt;=MAX($GP$19:HR$19),MIN((HS$19-MAX($GP$19:HR$19)),(HS$19-HR$19)),0)+IF($E65=HS$22,VLOOKUP($C65,Input!$A$8:$GZ$39,MATCH(HS$21,Input!$A$6:$GZ$6,0),FALSE),0)*IF(HS$18&gt;=MAX($GP$18:HR$18),MIN((HS$18-MAX($GP$18:HR$18)),(HS$18-HR$18)),0)</f>
        <v>0</v>
      </c>
      <c r="HT65" s="1">
        <f>+IF($E65=HT$22,VLOOKUP($C65,Input!$A$8:$GZ$39,MATCH(HT$21,Input!$A$6:$GZ$6,0),FALSE),0)*IF(HT$19&gt;=MAX($GP$19:HS$19),MIN((HT$19-MAX($GP$19:HS$19)),(HT$19-HS$19)),0)+IF($E65=HT$22,VLOOKUP($C65,Input!$A$8:$GZ$39,MATCH(HT$21,Input!$A$6:$GZ$6,0),FALSE),0)*IF(HT$18&gt;=MAX($GP$18:HS$18),MIN((HT$18-MAX($GP$18:HS$18)),(HT$18-HS$18)),0)</f>
        <v>0</v>
      </c>
      <c r="HU65" s="1">
        <f>+IF($E65=HU$22,VLOOKUP($C65,Input!$A$8:$GZ$39,MATCH(HU$21,Input!$A$6:$GZ$6,0),FALSE),0)*IF(HU$19&gt;=MAX($GP$19:HT$19),MIN((HU$19-MAX($GP$19:HT$19)),(HU$19-HT$19)),0)+IF($E65=HU$22,VLOOKUP($C65,Input!$A$8:$GZ$39,MATCH(HU$21,Input!$A$6:$GZ$6,0),FALSE),0)*IF(HU$18&gt;=MAX($GP$18:HT$18),MIN((HU$18-MAX($GP$18:HT$18)),(HU$18-HT$18)),0)</f>
        <v>0</v>
      </c>
      <c r="HV65" s="1">
        <f>+IF($E65=HV$22,VLOOKUP($C65,Input!$A$8:$GZ$39,MATCH(HV$21,Input!$A$6:$GZ$6,0),FALSE),0)*IF(HV$19&gt;=MAX($GP$19:HU$19),MIN((HV$19-MAX($GP$19:HU$19)),(HV$19-HU$19)),0)+IF($E65=HV$22,VLOOKUP($C65,Input!$A$8:$GZ$39,MATCH(HV$21,Input!$A$6:$GZ$6,0),FALSE),0)*IF(HV$18&gt;=MAX($GP$18:HU$18),MIN((HV$18-MAX($GP$18:HU$18)),(HV$18-HU$18)),0)</f>
        <v>0</v>
      </c>
      <c r="HW65" s="1">
        <f>+IF($E65=HW$22,VLOOKUP($C65,Input!$A$8:$GZ$39,MATCH(HW$21,Input!$A$6:$GZ$6,0),FALSE),0)*IF(HW$19&gt;=MAX($GP$19:HV$19),MIN((HW$19-MAX($GP$19:HV$19)),(HW$19-HV$19)),0)+IF($E65=HW$22,VLOOKUP($C65,Input!$A$8:$GZ$39,MATCH(HW$21,Input!$A$6:$GZ$6,0),FALSE),0)*IF(HW$18&gt;=MAX($GP$18:HV$18),MIN((HW$18-MAX($GP$18:HV$18)),(HW$18-HV$18)),0)</f>
        <v>0</v>
      </c>
      <c r="HX65" s="1">
        <f>+IF($E65=HX$22,VLOOKUP($C65,Input!$A$8:$GZ$39,MATCH(HX$21,Input!$A$6:$GZ$6,0),FALSE),0)*IF(HX$19&gt;=MAX($GP$19:HW$19),MIN((HX$19-MAX($GP$19:HW$19)),(HX$19-HW$19)),0)+IF($E65=HX$22,VLOOKUP($C65,Input!$A$8:$GZ$39,MATCH(HX$21,Input!$A$6:$GZ$6,0),FALSE),0)*IF(HX$18&gt;=MAX($GP$18:HW$18),MIN((HX$18-MAX($GP$18:HW$18)),(HX$18-HW$18)),0)</f>
        <v>0</v>
      </c>
      <c r="HY65" s="1">
        <f>+IF($E65=HY$22,VLOOKUP($C65,Input!$A$8:$GZ$39,MATCH(HY$21,Input!$A$6:$GZ$6,0),FALSE),0)*IF(HY$19&gt;=MAX($GP$19:HX$19),MIN((HY$19-MAX($GP$19:HX$19)),(HY$19-HX$19)),0)+IF($E65=HY$22,VLOOKUP($C65,Input!$A$8:$GZ$39,MATCH(HY$21,Input!$A$6:$GZ$6,0),FALSE),0)*IF(HY$18&gt;=MAX($GP$18:HX$18),MIN((HY$18-MAX($GP$18:HX$18)),(HY$18-HX$18)),0)</f>
        <v>0</v>
      </c>
      <c r="HZ65" s="42"/>
      <c r="IA65" t="str">
        <f>VLOOKUP($C65,Input!$A$8:$IA$39,MATCH(IA$21,Input!$A$6:$IA$6,0),FALSE)</f>
        <v>NA</v>
      </c>
      <c r="IB65" s="132">
        <f>IF((VLOOKUP($C65,Input!$A$8:$IA$39,MATCH(IB$21,Input!$A$6:$IA$6,0),FALSE))="Y",$D65/VLOOKUP($C65,Input!$A$8:$IA$39,MATCH(IC$21,Input!$A$6:$IA$6,0),FALSE),0)</f>
        <v>0</v>
      </c>
      <c r="IC65" s="132">
        <f>IF((VLOOKUP($C65,Input!$A$8:$IA$39,MATCH(IB$21,Input!$A$6:$IA$6,0),FALSE))="Y",0,IF((VLOOKUP($C65,Input!$A$8:$IA$39,MATCH(IC$21,Input!$A$6:$IA$6,0),FALSE))&gt;0,$D65/VLOOKUP($C65,Input!$A$8:$IA$39,MATCH(IC$21,Input!$A$6:$IA$6,0),FALSE),0))</f>
        <v>0</v>
      </c>
      <c r="ID65" s="1">
        <f>+IF($E65=ID$22,VLOOKUP($C65,Input!$A$8:$IA$39,MATCH(ID$21,Input!$A$6:$IA$6,0),FALSE),0)*IF(ID$19&gt;=MAX($IC$19:IC$19),MIN((ID$19-MAX($IC$19:IC$19)),(ID$19-IC$19)),0)+IF($E65=ID$22,VLOOKUP($C65,Input!$A$8:$IA$39,MATCH(ID$21,Input!$A$6:$IA$6,0),FALSE),0)*IF(ID$18&gt;=MAX($IC$18:IC$18),MIN((ID$18-MAX($IC$18:IC$18)),(ID$18-IC$18)),0)</f>
        <v>0</v>
      </c>
      <c r="IE65" s="1">
        <f>+IF($E65=IE$22,VLOOKUP($C65,Input!$A$8:$IA$39,MATCH(IE$21,Input!$A$6:$IA$6,0),FALSE),0)*IF(IE$19&gt;=MAX($IC$19:ID$19),MIN((IE$19-MAX($IC$19:ID$19)),(IE$19-ID$19)),0)+IF($E65=IE$22,VLOOKUP($C65,Input!$A$8:$IA$39,MATCH(IE$21,Input!$A$6:$IA$6,0),FALSE),0)*IF(IE$18&gt;=MAX($IC$18:ID$18),MIN((IE$18-MAX($IC$18:ID$18)),(IE$18-ID$18)),0)</f>
        <v>0</v>
      </c>
      <c r="IF65" s="1">
        <f>+IF($E65=IF$22,VLOOKUP($C65,Input!$A$8:$IA$39,MATCH(IF$21,Input!$A$6:$IA$6,0),FALSE),0)*IF(IF$19&gt;=MAX($IC$19:IE$19),MIN((IF$19-MAX($IC$19:IE$19)),(IF$19-IE$19)),0)+IF($E65=IF$22,VLOOKUP($C65,Input!$A$8:$IA$39,MATCH(IF$21,Input!$A$6:$IA$6,0),FALSE),0)*IF(IF$18&gt;=MAX($IC$18:IE$18),MIN((IF$18-MAX($IC$18:IE$18)),(IF$18-IE$18)),0)</f>
        <v>0</v>
      </c>
      <c r="IG65" s="1">
        <f>+IF($E65=IG$22,VLOOKUP($C65,Input!$A$8:$IA$39,MATCH(IG$21,Input!$A$6:$IA$6,0),FALSE),0)*IF(IG$19&gt;=MAX($IC$19:IF$19),MIN((IG$19-MAX($IC$19:IF$19)),(IG$19-IF$19)),0)+IF($E65=IG$22,VLOOKUP($C65,Input!$A$8:$IA$39,MATCH(IG$21,Input!$A$6:$IA$6,0),FALSE),0)*IF(IG$18&gt;=MAX($IC$18:IF$18),MIN((IG$18-MAX($IC$18:IF$18)),(IG$18-IF$18)),0)</f>
        <v>0</v>
      </c>
      <c r="IH65" s="1">
        <f>+IF($E65=IH$22,VLOOKUP($C65,Input!$A$8:$IA$39,MATCH(IH$21,Input!$A$6:$IA$6,0),FALSE),0)*IF(IH$19&gt;=MAX($IC$19:IG$19),MIN((IH$19-MAX($IC$19:IG$19)),(IH$19-IG$19)),0)+IF($E65=IH$22,VLOOKUP($C65,Input!$A$8:$IA$39,MATCH(IH$21,Input!$A$6:$IA$6,0),FALSE),0)*IF(IH$18&gt;=MAX($IC$18:IG$18),MIN((IH$18-MAX($IC$18:IG$18)),(IH$18-IG$18)),0)</f>
        <v>0</v>
      </c>
      <c r="II65" s="1">
        <f>+IF($E65=II$22,VLOOKUP($C65,Input!$A$8:$IA$39,MATCH(II$21,Input!$A$6:$IA$6,0),FALSE),0)*IF(II$19&gt;=MAX($IC$19:IH$19),MIN((II$19-MAX($IC$19:IH$19)),(II$19-IH$19)),0)+IF($E65=II$22,VLOOKUP($C65,Input!$A$8:$IA$39,MATCH(II$21,Input!$A$6:$IA$6,0),FALSE),0)*IF(II$18&gt;=MAX($IC$18:IH$18),MIN((II$18-MAX($IC$18:IH$18)),(II$18-IH$18)),0)</f>
        <v>0</v>
      </c>
      <c r="IJ65" s="1">
        <f>+IF($E65=IJ$22,VLOOKUP($C65,Input!$A$8:$IA$39,MATCH(IJ$21,Input!$A$6:$IA$6,0),FALSE),0)*IF(IJ$19&gt;=MAX($IC$19:II$19),MIN((IJ$19-MAX($IC$19:II$19)),(IJ$19-II$19)),0)+IF($E65=IJ$22,VLOOKUP($C65,Input!$A$8:$IA$39,MATCH(IJ$21,Input!$A$6:$IA$6,0),FALSE),0)*IF(IJ$18&gt;=MAX($IC$18:II$18),MIN((IJ$18-MAX($IC$18:II$18)),(IJ$18-II$18)),0)</f>
        <v>0</v>
      </c>
      <c r="IK65" s="1">
        <f>+IF($E65=IK$22,VLOOKUP($C65,Input!$A$8:$IA$39,MATCH(IK$21,Input!$A$6:$IA$6,0),FALSE),0)*IF(IK$19&gt;=MAX($IC$19:IJ$19),MIN((IK$19-MAX($IC$19:IJ$19)),(IK$19-IJ$19)),0)+IF($E65=IK$22,VLOOKUP($C65,Input!$A$8:$IA$39,MATCH(IK$21,Input!$A$6:$IA$6,0),FALSE),0)*IF(IK$18&gt;=MAX($IC$18:IJ$18),MIN((IK$18-MAX($IC$18:IJ$18)),(IK$18-IJ$18)),0)</f>
        <v>0</v>
      </c>
      <c r="IL65" s="1">
        <f>+IF($E65=IL$22,VLOOKUP($C65,Input!$A$8:$IA$39,MATCH(IL$21,Input!$A$6:$IA$6,0),FALSE),0)*IF(IL$19&gt;=MAX($IC$19:IK$19),MIN((IL$19-MAX($IC$19:IK$19)),(IL$19-IK$19)),0)+IF($E65=IL$22,VLOOKUP($C65,Input!$A$8:$IA$39,MATCH(IL$21,Input!$A$6:$IA$6,0),FALSE),0)*IF(IL$18&gt;=MAX($IC$18:IK$18),MIN((IL$18-MAX($IC$18:IK$18)),(IL$18-IK$18)),0)</f>
        <v>0</v>
      </c>
      <c r="IM65" s="1">
        <f>+IF($E65=IM$22,VLOOKUP($C65,Input!$A$8:$IA$39,MATCH(IM$21,Input!$A$6:$IA$6,0),FALSE),0)*IF(IM$19&gt;=MAX($IC$19:IL$19),MIN((IM$19-MAX($IC$19:IL$19)),(IM$19-IL$19)),0)+IF($E65=IM$22,VLOOKUP($C65,Input!$A$8:$IA$39,MATCH(IM$21,Input!$A$6:$IA$6,0),FALSE),0)*IF(IM$18&gt;=MAX($IC$18:IL$18),MIN((IM$18-MAX($IC$18:IL$18)),(IM$18-IL$18)),0)</f>
        <v>0</v>
      </c>
      <c r="IN65" s="1">
        <f>+IF($E65=IN$22,VLOOKUP($C65,Input!$A$8:$IA$39,MATCH(IN$21,Input!$A$6:$IA$6,0),FALSE),0)*IF(IN$19&gt;=MAX($IC$19:IM$19),MIN((IN$19-MAX($IC$19:IM$19)),(IN$19-IM$19)),0)+IF($E65=IN$22,VLOOKUP($C65,Input!$A$8:$IA$39,MATCH(IN$21,Input!$A$6:$IA$6,0),FALSE),0)*IF(IN$18&gt;=MAX($IC$18:IM$18),MIN((IN$18-MAX($IC$18:IM$18)),(IN$18-IM$18)),0)</f>
        <v>0</v>
      </c>
      <c r="IO65" s="1">
        <f>+IF($E65=IO$22,VLOOKUP($C65,Input!$A$8:$IA$39,MATCH(IO$21,Input!$A$6:$IA$6,0),FALSE),0)*IF(IO$19&gt;=MAX($IC$19:IN$19),MIN((IO$19-MAX($IC$19:IN$19)),(IO$19-IN$19)),0)+IF($E65=IO$22,VLOOKUP($C65,Input!$A$8:$IA$39,MATCH(IO$21,Input!$A$6:$IA$6,0),FALSE),0)*IF(IO$18&gt;=MAX($IC$18:IN$18),MIN((IO$18-MAX($IC$18:IN$18)),(IO$18-IN$18)),0)</f>
        <v>0</v>
      </c>
      <c r="IP65" s="1">
        <f>+IF($E65=IP$22,VLOOKUP($C65,Input!$A$8:$IA$39,MATCH(IP$21,Input!$A$6:$IA$6,0),FALSE),0)*IF(IP$19&gt;=MAX($IC$19:IO$19),MIN((IP$19-MAX($IC$19:IO$19)),(IP$19-IO$19)),0)+IF($E65=IP$22,VLOOKUP($C65,Input!$A$8:$IA$39,MATCH(IP$21,Input!$A$6:$IA$6,0),FALSE),0)*IF(IP$18&gt;=MAX($IC$18:IO$18),MIN((IP$18-MAX($IC$18:IO$18)),(IP$18-IO$18)),0)</f>
        <v>0</v>
      </c>
      <c r="IQ65" s="1">
        <f>+IF($E65=IQ$22,VLOOKUP($C65,Input!$A$8:$IA$39,MATCH(IQ$21,Input!$A$6:$IA$6,0),FALSE),0)*IF(IQ$19&gt;=MAX($IC$19:IP$19),MIN((IQ$19-MAX($IC$19:IP$19)),(IQ$19-IP$19)),0)+IF($E65=IQ$22,VLOOKUP($C65,Input!$A$8:$IA$39,MATCH(IQ$21,Input!$A$6:$IA$6,0),FALSE),0)*IF(IQ$18&gt;=MAX($IC$18:IP$18),MIN((IQ$18-MAX($IC$18:IP$18)),(IQ$18-IP$18)),0)</f>
        <v>0</v>
      </c>
      <c r="IR65" s="1">
        <f>+IF($E65=IR$22,VLOOKUP($C65,Input!$A$8:$IA$39,MATCH(IR$21,Input!$A$6:$IA$6,0),FALSE),0)*IF(IR$19&gt;=MAX($IC$19:IQ$19),MIN((IR$19-MAX($IC$19:IQ$19)),(IR$19-IQ$19)),0)+IF($E65=IR$22,VLOOKUP($C65,Input!$A$8:$IA$39,MATCH(IR$21,Input!$A$6:$IA$6,0),FALSE),0)*IF(IR$18&gt;=MAX($IC$18:IQ$18),MIN((IR$18-MAX($IC$18:IQ$18)),(IR$18-IQ$18)),0)</f>
        <v>0</v>
      </c>
      <c r="IS65" s="1">
        <f>+IF($E65=IS$22,VLOOKUP($C65,Input!$A$8:$IA$39,MATCH(IS$21,Input!$A$6:$IA$6,0),FALSE),0)*IF(IS$19&gt;=MAX($IC$19:IR$19),MIN((IS$19-MAX($IC$19:IR$19)),(IS$19-IR$19)),0)+IF($E65=IS$22,VLOOKUP($C65,Input!$A$8:$IA$39,MATCH(IS$21,Input!$A$6:$IA$6,0),FALSE),0)*IF(IS$18&gt;=MAX($IC$18:IR$18),MIN((IS$18-MAX($IC$18:IR$18)),(IS$18-IR$18)),0)</f>
        <v>0</v>
      </c>
      <c r="IT65" s="1">
        <f>+IF($E65=IT$22,VLOOKUP($C65,Input!$A$8:$IA$39,MATCH(IT$21,Input!$A$6:$IA$6,0),FALSE),0)*IF(IT$19&gt;=MAX($IC$19:IS$19),MIN((IT$19-MAX($IC$19:IS$19)),(IT$19-IS$19)),0)+IF($E65=IT$22,VLOOKUP($C65,Input!$A$8:$IA$39,MATCH(IT$21,Input!$A$6:$IA$6,0),FALSE),0)*IF(IT$18&gt;=MAX($IC$18:IS$18),MIN((IT$18-MAX($IC$18:IS$18)),(IT$18-IS$18)),0)</f>
        <v>0</v>
      </c>
      <c r="IU65" s="1">
        <f>+IF($E65=IU$22,VLOOKUP($C65,Input!$A$8:$IA$39,MATCH(IU$21,Input!$A$6:$IA$6,0),FALSE),0)*IF(IU$19&gt;=MAX($IC$19:IT$19),MIN((IU$19-MAX($IC$19:IT$19)),(IU$19-IT$19)),0)+IF($E65=IU$22,VLOOKUP($C65,Input!$A$8:$IA$39,MATCH(IU$21,Input!$A$6:$IA$6,0),FALSE),0)*IF(IU$18&gt;=MAX($IC$18:IT$18),MIN((IU$18-MAX($IC$18:IT$18)),(IU$18-IT$18)),0)</f>
        <v>0</v>
      </c>
      <c r="IV65" s="1">
        <f>+IF($E65=IV$22,VLOOKUP($C65,Input!$A$8:$IA$39,MATCH(IV$21,Input!$A$6:$IA$6,0),FALSE),0)*IF(IV$19&gt;=MAX($IC$19:IU$19),MIN((IV$19-MAX($IC$19:IU$19)),(IV$19-IU$19)),0)+IF($E65=IV$22,VLOOKUP($C65,Input!$A$8:$IA$39,MATCH(IV$21,Input!$A$6:$IA$6,0),FALSE),0)*IF(IV$18&gt;=MAX($IC$18:IU$18),MIN((IV$18-MAX($IC$18:IU$18)),(IV$18-IU$18)),0)</f>
        <v>0</v>
      </c>
      <c r="IW65" s="1">
        <f>+IF($E65=IW$22,VLOOKUP($C65,Input!$A$8:$IA$39,MATCH(IW$21,Input!$A$6:$IA$6,0),FALSE),0)*IF(IW$19&gt;=MAX($IC$19:IV$19),MIN((IW$19-MAX($IC$19:IV$19)),(IW$19-IV$19)),0)+IF($E65=IW$22,VLOOKUP($C65,Input!$A$8:$IA$39,MATCH(IW$21,Input!$A$6:$IA$6,0),FALSE),0)*IF(IW$18&gt;=MAX($IC$18:IV$18),MIN((IW$18-MAX($IC$18:IV$18)),(IW$18-IV$18)),0)</f>
        <v>0</v>
      </c>
      <c r="IX65" s="1">
        <f>+IF($E65=IX$22,VLOOKUP($C65,Input!$A$8:$IA$39,MATCH(IX$21,Input!$A$6:$IA$6,0),FALSE),0)*IF(IX$19&gt;=MAX($IC$19:IW$19),MIN((IX$19-MAX($IC$19:IW$19)),(IX$19-IW$19)),0)+IF($E65=IX$22,VLOOKUP($C65,Input!$A$8:$IA$39,MATCH(IX$21,Input!$A$6:$IA$6,0),FALSE),0)*IF(IX$18&gt;=MAX($IC$18:IW$18),MIN((IX$18-MAX($IC$18:IW$18)),(IX$18-IW$18)),0)</f>
        <v>0</v>
      </c>
      <c r="IY65" s="1">
        <f>+IF($E65=IY$22,VLOOKUP($C65,Input!$A$8:$IA$39,MATCH(IY$21,Input!$A$6:$IA$6,0),FALSE),0)*IF(IY$19&gt;=MAX($IC$19:IX$19),MIN((IY$19-MAX($IC$19:IX$19)),(IY$19-IX$19)),0)+IF($E65=IY$22,VLOOKUP($C65,Input!$A$8:$IA$39,MATCH(IY$21,Input!$A$6:$IA$6,0),FALSE),0)*IF(IY$18&gt;=MAX($IC$18:IX$18),MIN((IY$18-MAX($IC$18:IX$18)),(IY$18-IX$18)),0)</f>
        <v>0</v>
      </c>
      <c r="IZ65" s="1">
        <f>+IF($E65=IZ$22,VLOOKUP($C65,Input!$A$8:$IA$39,MATCH(IZ$21,Input!$A$6:$IA$6,0),FALSE),0)*IF(IZ$19&gt;=MAX($IC$19:IY$19),MIN((IZ$19-MAX($IC$19:IY$19)),(IZ$19-IY$19)),0)+IF($E65=IZ$22,VLOOKUP($C65,Input!$A$8:$IA$39,MATCH(IZ$21,Input!$A$6:$IA$6,0),FALSE),0)*IF(IZ$18&gt;=MAX($IC$18:IY$18),MIN((IZ$18-MAX($IC$18:IY$18)),(IZ$18-IY$18)),0)</f>
        <v>0</v>
      </c>
      <c r="JA65" s="1">
        <f>+IF($E65=JA$22,VLOOKUP($C65,Input!$A$8:$IA$39,MATCH(JA$21,Input!$A$6:$IA$6,0),FALSE),0)*IF(JA$19&gt;=MAX($IC$19:IZ$19),MIN((JA$19-MAX($IC$19:IZ$19)),(JA$19-IZ$19)),0)+IF($E65=JA$22,VLOOKUP($C65,Input!$A$8:$IA$39,MATCH(JA$21,Input!$A$6:$IA$6,0),FALSE),0)*IF(JA$18&gt;=MAX($IC$18:IZ$18),MIN((JA$18-MAX($IC$18:IZ$18)),(JA$18-IZ$18)),0)</f>
        <v>0</v>
      </c>
      <c r="JB65" s="1">
        <f>+IF($E65=JB$22,VLOOKUP($C65,Input!$A$8:$IA$39,MATCH(JB$21,Input!$A$6:$IA$6,0),FALSE),0)*IF(JB$19&gt;=MAX($IC$19:JA$19),MIN((JB$19-MAX($IC$19:JA$19)),(JB$19-JA$19)),0)+IF($E65=JB$22,VLOOKUP($C65,Input!$A$8:$IA$39,MATCH(JB$21,Input!$A$6:$IA$6,0),FALSE),0)*IF(JB$18&gt;=MAX($IC$18:JA$18),MIN((JB$18-MAX($IC$18:JA$18)),(JB$18-JA$18)),0)</f>
        <v>0</v>
      </c>
      <c r="JC65" s="1">
        <f>+IF($E65=JC$22,VLOOKUP($C65,Input!$A$8:$IA$39,MATCH(JC$21,Input!$A$6:$IA$6,0),FALSE),0)*IF(JC$19&gt;=MAX($IC$19:JB$19),MIN((JC$19-MAX($IC$19:JB$19)),(JC$19-JB$19)),0)+IF($E65=JC$22,VLOOKUP($C65,Input!$A$8:$IA$39,MATCH(JC$21,Input!$A$6:$IA$6,0),FALSE),0)*IF(JC$18&gt;=MAX($IC$18:JB$18),MIN((JC$18-MAX($IC$18:JB$18)),(JC$18-JB$18)),0)</f>
        <v>0</v>
      </c>
      <c r="JD65" s="1">
        <f>+IF($E65=JD$22,VLOOKUP($C65,Input!$A$8:$IA$39,MATCH(JD$21,Input!$A$6:$IA$6,0),FALSE),0)*IF(JD$19&gt;=MAX($IC$19:JC$19),MIN((JD$19-MAX($IC$19:JC$19)),(JD$19-JC$19)),0)+IF($E65=JD$22,VLOOKUP($C65,Input!$A$8:$IA$39,MATCH(JD$21,Input!$A$6:$IA$6,0),FALSE),0)*IF(JD$18&gt;=MAX($IC$18:JC$18),MIN((JD$18-MAX($IC$18:JC$18)),(JD$18-JC$18)),0)</f>
        <v>0</v>
      </c>
      <c r="JE65" s="1">
        <f>+IF($E65=JE$22,VLOOKUP($C65,Input!$A$8:$IA$39,MATCH(JE$21,Input!$A$6:$IA$6,0),FALSE),0)*IF(JE$19&gt;=MAX($IC$19:JD$19),MIN((JE$19-MAX($IC$19:JD$19)),(JE$19-JD$19)),0)+IF($E65=JE$22,VLOOKUP($C65,Input!$A$8:$IA$39,MATCH(JE$21,Input!$A$6:$IA$6,0),FALSE),0)*IF(JE$18&gt;=MAX($IC$18:JD$18),MIN((JE$18-MAX($IC$18:JD$18)),(JE$18-JD$18)),0)</f>
        <v>0</v>
      </c>
      <c r="JF65" s="1">
        <f>+IF($E65=JF$22,VLOOKUP($C65,Input!$A$8:$IA$39,MATCH(JF$21,Input!$A$6:$IA$6,0),FALSE),0)*IF(JF$19&gt;=MAX($IC$19:JE$19),MIN((JF$19-MAX($IC$19:JE$19)),(JF$19-JE$19)),0)+IF($E65=JF$22,VLOOKUP($C65,Input!$A$8:$IA$39,MATCH(JF$21,Input!$A$6:$IA$6,0),FALSE),0)*IF(JF$18&gt;=MAX($IC$18:JE$18),MIN((JF$18-MAX($IC$18:JE$18)),(JF$18-JE$18)),0)</f>
        <v>0</v>
      </c>
      <c r="JG65" s="1">
        <f>+IF($E65=JG$22,VLOOKUP($C65,Input!$A$8:$IA$39,MATCH(JG$21,Input!$A$6:$IA$6,0),FALSE),0)*IF(JG$19&gt;=MAX($IC$19:JF$19),MIN((JG$19-MAX($IC$19:JF$19)),(JG$19-JF$19)),0)+IF($E65=JG$22,VLOOKUP($C65,Input!$A$8:$IA$39,MATCH(JG$21,Input!$A$6:$IA$6,0),FALSE),0)*IF(JG$18&gt;=MAX($IC$18:JF$18),MIN((JG$18-MAX($IC$18:JF$18)),(JG$18-JF$18)),0)</f>
        <v>0</v>
      </c>
      <c r="JH65" s="1">
        <f>+IF($E65=JH$22,VLOOKUP($C65,Input!$A$8:$IA$39,MATCH(JH$21,Input!$A$6:$IA$6,0),FALSE),0)*IF(JH$19&gt;=MAX($IC$19:JG$19),MIN((JH$19-MAX($IC$19:JG$19)),(JH$19-JG$19)),0)+IF($E65=JH$22,VLOOKUP($C65,Input!$A$8:$IA$39,MATCH(JH$21,Input!$A$6:$IA$6,0),FALSE),0)*IF(JH$18&gt;=MAX($IC$18:JG$18),MIN((JH$18-MAX($IC$18:JG$18)),(JH$18-JG$18)),0)</f>
        <v>0</v>
      </c>
      <c r="JI65" s="1">
        <f>+IF($E65=JI$22,VLOOKUP($C65,Input!$A$8:$IA$39,MATCH(JI$21,Input!$A$6:$IA$6,0),FALSE),0)*IF(JI$19&gt;=MAX($IC$19:JH$19),MIN((JI$19-MAX($IC$19:JH$19)),(JI$19-JH$19)),0)+IF($E65=JI$22,VLOOKUP($C65,Input!$A$8:$IA$39,MATCH(JI$21,Input!$A$6:$IA$6,0),FALSE),0)*IF(JI$18&gt;=MAX($IC$18:JH$18),MIN((JI$18-MAX($IC$18:JH$18)),(JI$18-JH$18)),0)</f>
        <v>0</v>
      </c>
      <c r="JJ65" s="1">
        <f>+IF($E65=JJ$22,VLOOKUP($C65,Input!$A$8:$IA$39,MATCH(JJ$21,Input!$A$6:$IA$6,0),FALSE),0)*IF(JJ$19&gt;=MAX($IC$19:JI$19),MIN((JJ$19-MAX($IC$19:JI$19)),(JJ$19-JI$19)),0)+IF($E65=JJ$22,VLOOKUP($C65,Input!$A$8:$IA$39,MATCH(JJ$21,Input!$A$6:$IA$6,0),FALSE),0)*IF(JJ$18&gt;=MAX($IC$18:JI$18),MIN((JJ$18-MAX($IC$18:JI$18)),(JJ$18-JI$18)),0)</f>
        <v>0</v>
      </c>
      <c r="JK65" s="1">
        <f>+IF($E65=JK$22,VLOOKUP($C65,Input!$A$8:$IA$39,MATCH(JK$21,Input!$A$6:$IA$6,0),FALSE),0)*IF(JK$19&gt;=MAX($IC$19:JJ$19),MIN((JK$19-MAX($IC$19:JJ$19)),(JK$19-JJ$19)),0)+IF($E65=JK$22,VLOOKUP($C65,Input!$A$8:$IA$39,MATCH(JK$21,Input!$A$6:$IA$6,0),FALSE),0)*IF(JK$18&gt;=MAX($IC$18:JJ$18),MIN((JK$18-MAX($IC$18:JJ$18)),(JK$18-JJ$18)),0)</f>
        <v>0</v>
      </c>
      <c r="JL65" s="1">
        <f>+IF($E65=JL$22,VLOOKUP($C65,Input!$A$8:$IA$39,MATCH(JL$21,Input!$A$6:$IA$6,0),FALSE),0)*IF(JL$19&gt;=MAX($IC$19:JK$19),MIN((JL$19-MAX($IC$19:JK$19)),(JL$19-JK$19)),0)+IF($E65=JL$22,VLOOKUP($C65,Input!$A$8:$IA$39,MATCH(JL$21,Input!$A$6:$IA$6,0),FALSE),0)*IF(JL$18&gt;=MAX($IC$18:JK$18),MIN((JL$18-MAX($IC$18:JK$18)),(JL$18-JK$18)),0)</f>
        <v>0</v>
      </c>
      <c r="JN65" t="str">
        <f>+VLOOKUP($C65,Input!$A$8:$GZ$39,MATCH(JN$21,Input!$A$6:$GZ$6,0),FALSE)</f>
        <v>CNG Station Maint in fuel price</v>
      </c>
      <c r="JO65" s="1">
        <f>IF($E65+$I65+$D$7&lt;=JO$22,0,IF(JO$22-$D$7&gt;=$E65,VLOOKUP($C65,Input!$A$8:$GZ$39,MATCH(JO$21,Input!$A$6:$GZ$6,0),FALSE),0)*$F65/$G65)*$D65</f>
        <v>0</v>
      </c>
      <c r="JP65" s="1">
        <f>IF($E65+$I65+$D$7&lt;=JP$22,0,IF(JP$22-$D$7&gt;=$E65,VLOOKUP($C65,Input!$A$8:$GZ$39,MATCH(JP$21,Input!$A$6:$GZ$6,0),FALSE),0)*$F65/$G65)*$D65</f>
        <v>0</v>
      </c>
      <c r="JQ65" s="1">
        <f>IF($E65+$I65+$D$7&lt;=JQ$22,0,IF(JQ$22-$D$7&gt;=$E65,VLOOKUP($C65,Input!$A$8:$GZ$39,MATCH(JQ$21,Input!$A$6:$GZ$6,0),FALSE),0)*$F65/$G65)*$D65</f>
        <v>0</v>
      </c>
      <c r="JR65" s="1">
        <f>IF($E65+$I65+$D$7&lt;=JR$22,0,IF(JR$22-$D$7&gt;=$E65,VLOOKUP($C65,Input!$A$8:$GZ$39,MATCH(JR$21,Input!$A$6:$GZ$6,0),FALSE),0)*$F65/$G65)*$D65</f>
        <v>0</v>
      </c>
      <c r="JS65" s="1">
        <f>IF($E65+$I65+$D$7&lt;=JS$22,0,IF(JS$22-$D$7&gt;=$E65,VLOOKUP($C65,Input!$A$8:$GZ$39,MATCH(JS$21,Input!$A$6:$GZ$6,0),FALSE),0)*$F65/$G65)*$D65</f>
        <v>0</v>
      </c>
      <c r="JT65" s="1">
        <f>IF($E65+$I65+$D$7&lt;=JT$22,0,IF(JT$22-$D$7&gt;=$E65,VLOOKUP($C65,Input!$A$8:$GZ$39,MATCH(JT$21,Input!$A$6:$GZ$6,0),FALSE),0)*$F65/$G65)*$D65</f>
        <v>0</v>
      </c>
      <c r="JU65" s="1">
        <f>IF($E65+$I65+$D$7&lt;=JU$22,0,IF(JU$22-$D$7&gt;=$E65,VLOOKUP($C65,Input!$A$8:$GZ$39,MATCH(JU$21,Input!$A$6:$GZ$6,0),FALSE),0)*$F65/$G65)*$D65</f>
        <v>0</v>
      </c>
      <c r="JV65" s="1">
        <f>IF($E65+$I65+$D$7&lt;=JV$22,0,IF(JV$22-$D$7&gt;=$E65,VLOOKUP($C65,Input!$A$8:$GZ$39,MATCH(JV$21,Input!$A$6:$GZ$6,0),FALSE),0)*$F65/$G65)*$D65</f>
        <v>0</v>
      </c>
      <c r="JW65" s="1">
        <f>IF($E65+$I65+$D$7&lt;=JW$22,0,IF(JW$22-$D$7&gt;=$E65,VLOOKUP($C65,Input!$A$8:$GZ$39,MATCH(JW$21,Input!$A$6:$GZ$6,0),FALSE),0)*$F65/$G65)*$D65</f>
        <v>0</v>
      </c>
      <c r="JX65" s="1">
        <f>IF($E65+$I65+$D$7&lt;=JX$22,0,IF(JX$22-$D$7&gt;=$E65,VLOOKUP($C65,Input!$A$8:$GZ$39,MATCH(JX$21,Input!$A$6:$GZ$6,0),FALSE),0)*$F65/$G65)*$D65</f>
        <v>0</v>
      </c>
      <c r="JY65" s="1">
        <f>IF($E65+$I65+$D$7&lt;=JY$22,0,IF(JY$22-$D$7&gt;=$E65,VLOOKUP($C65,Input!$A$8:$GZ$39,MATCH(JY$21,Input!$A$6:$GZ$6,0),FALSE),0)*$F65/$G65)*$D65</f>
        <v>0</v>
      </c>
      <c r="JZ65" s="1">
        <f>IF($E65+$I65+$D$7&lt;=JZ$22,0,IF(JZ$22-$D$7&gt;=$E65,VLOOKUP($C65,Input!$A$8:$GZ$39,MATCH(JZ$21,Input!$A$6:$GZ$6,0),FALSE),0)*$F65/$G65)*$D65</f>
        <v>0</v>
      </c>
      <c r="KA65" s="1">
        <f>IF($E65+$I65+$D$7&lt;=KA$22,0,IF(KA$22-$D$7&gt;=$E65,VLOOKUP($C65,Input!$A$8:$GZ$39,MATCH(KA$21,Input!$A$6:$GZ$6,0),FALSE),0)*$F65/$G65)*$D65</f>
        <v>0</v>
      </c>
      <c r="KB65" s="1">
        <f>IF($E65+$I65+$D$7&lt;=KB$22,0,IF(KB$22-$D$7&gt;=$E65,VLOOKUP($C65,Input!$A$8:$GZ$39,MATCH(KB$21,Input!$A$6:$GZ$6,0),FALSE),0)*$F65/$G65)*$D65</f>
        <v>0</v>
      </c>
      <c r="KC65" s="1">
        <f>IF($E65+$I65+$D$7&lt;=KC$22,0,IF(KC$22-$D$7&gt;=$E65,VLOOKUP($C65,Input!$A$8:$GZ$39,MATCH(KC$21,Input!$A$6:$GZ$6,0),FALSE),0)*$F65/$G65)*$D65</f>
        <v>0</v>
      </c>
      <c r="KD65" s="1">
        <f>IF($E65+$I65+$D$7&lt;=KD$22,0,IF(KD$22-$D$7&gt;=$E65,VLOOKUP($C65,Input!$A$8:$GZ$39,MATCH(KD$21,Input!$A$6:$GZ$6,0),FALSE),0)*$F65/$G65)*$D65</f>
        <v>0</v>
      </c>
      <c r="KE65" s="1">
        <f>IF($E65+$I65+$D$7&lt;=KE$22,0,IF(KE$22-$D$7&gt;=$E65,VLOOKUP($C65,Input!$A$8:$GZ$39,MATCH(KE$21,Input!$A$6:$GZ$6,0),FALSE),0)*$F65/$G65)*$D65</f>
        <v>0</v>
      </c>
      <c r="KF65" s="1">
        <f>IF($E65+$I65+$D$7&lt;=KF$22,0,IF(KF$22-$D$7&gt;=$E65,VLOOKUP($C65,Input!$A$8:$GZ$39,MATCH(KF$21,Input!$A$6:$GZ$6,0),FALSE),0)*$F65/$G65)*$D65</f>
        <v>0</v>
      </c>
      <c r="KG65" s="1">
        <f>IF($E65+$I65+$D$7&lt;=KG$22,0,IF(KG$22-$D$7&gt;=$E65,VLOOKUP($C65,Input!$A$8:$GZ$39,MATCH(KG$21,Input!$A$6:$GZ$6,0),FALSE),0)*$F65/$G65)*$D65</f>
        <v>0</v>
      </c>
      <c r="KH65" s="1">
        <f>IF($E65+$I65+$D$7&lt;=KH$22,0,IF(KH$22-$D$7&gt;=$E65,VLOOKUP($C65,Input!$A$8:$GZ$39,MATCH(KH$21,Input!$A$6:$GZ$6,0),FALSE),0)*$F65/$G65)*$D65</f>
        <v>0</v>
      </c>
      <c r="KI65" s="1">
        <f>IF($E65+$I65+$D$7&lt;=KI$22,0,IF(KI$22-$D$7&gt;=$E65,VLOOKUP($C65,Input!$A$8:$GZ$39,MATCH(KI$21,Input!$A$6:$GZ$6,0),FALSE),0)*$F65/$G65)*$D65</f>
        <v>0</v>
      </c>
      <c r="KJ65" s="1">
        <f>IF($E65+$I65+$D$7&lt;=KJ$22,0,IF(KJ$22-$D$7&gt;=$E65,VLOOKUP($C65,Input!$A$8:$GZ$39,MATCH(KJ$21,Input!$A$6:$GZ$6,0),FALSE),0)*$F65/$G65)*$D65</f>
        <v>0</v>
      </c>
      <c r="KK65" s="1">
        <f>IF($E65+$I65+$D$7&lt;=KK$22,0,IF(KK$22-$D$7&gt;=$E65,VLOOKUP($C65,Input!$A$8:$GZ$39,MATCH(KK$21,Input!$A$6:$GZ$6,0),FALSE),0)*$F65/$G65)*$D65</f>
        <v>0</v>
      </c>
      <c r="KL65" s="1">
        <f>IF($E65+$I65+$D$7&lt;=KL$22,0,IF(KL$22-$D$7&gt;=$E65,VLOOKUP($C65,Input!$A$8:$GZ$39,MATCH(KL$21,Input!$A$6:$GZ$6,0),FALSE),0)*$F65/$G65)*$D65</f>
        <v>0</v>
      </c>
      <c r="KM65" s="1">
        <f>IF($E65+$I65+$D$7&lt;=KM$22,0,IF(KM$22-$D$7&gt;=$E65,VLOOKUP($C65,Input!$A$8:$GZ$39,MATCH(KM$21,Input!$A$6:$GZ$6,0),FALSE),0)*$F65/$G65)*$D65</f>
        <v>0</v>
      </c>
      <c r="KN65" s="1">
        <f>IF($E65+$I65+$D$7&lt;=KN$22,0,IF(KN$22-$D$7&gt;=$E65,VLOOKUP($C65,Input!$A$8:$GZ$39,MATCH(KN$21,Input!$A$6:$GZ$6,0),FALSE),0)*$F65/$G65)*$D65</f>
        <v>0</v>
      </c>
      <c r="KO65" s="1">
        <f>IF($E65+$I65+$D$7&lt;=KO$22,0,IF(KO$22-$D$7&gt;=$E65,VLOOKUP($C65,Input!$A$8:$GZ$39,MATCH(KO$21,Input!$A$6:$GZ$6,0),FALSE),0)*$F65/$G65)*$D65</f>
        <v>0</v>
      </c>
      <c r="KP65" s="1">
        <f>IF($E65+$I65+$D$7&lt;=KP$22,0,IF(KP$22-$D$7&gt;=$E65,VLOOKUP($C65,Input!$A$8:$GZ$39,MATCH(KP$21,Input!$A$6:$GZ$6,0),FALSE),0)*$F65/$G65)*$D65</f>
        <v>0</v>
      </c>
      <c r="KQ65" s="1">
        <f>IF($E65+$I65+$D$7&lt;=KQ$22,0,IF(KQ$22-$D$7&gt;=$E65,VLOOKUP($C65,Input!$A$8:$GZ$39,MATCH(KQ$21,Input!$A$6:$GZ$6,0),FALSE),0)*$F65/$G65)*$D65</f>
        <v>0</v>
      </c>
      <c r="KR65" s="1">
        <f>IF($E65+$I65+$D$7&lt;=KR$22,0,IF(KR$22-$D$7&gt;=$E65,VLOOKUP($C65,Input!$A$8:$GZ$39,MATCH(KR$21,Input!$A$6:$GZ$6,0),FALSE),0)*$F65/$G65)*$D65</f>
        <v>0</v>
      </c>
      <c r="KS65" s="1">
        <f>IF($E65+$I65+$D$7&lt;=KS$22,0,IF(KS$22-$D$7&gt;=$E65,VLOOKUP($C65,Input!$A$8:$GZ$39,MATCH(KS$21,Input!$A$6:$GZ$6,0),FALSE),0)*$F65/$G65)*$D65</f>
        <v>0</v>
      </c>
      <c r="KT65" s="1">
        <f>IF($E65+$I65+$D$7&lt;=KT$22,0,IF(KT$22-$D$7&gt;=$E65,VLOOKUP($C65,Input!$A$8:$GZ$39,MATCH(KT$21,Input!$A$6:$GZ$6,0),FALSE),0)*$F65/$G65)*$D65</f>
        <v>0</v>
      </c>
      <c r="KU65" s="1">
        <f>IF($E65+$I65+$D$7&lt;=KU$22,0,IF(KU$22-$D$7&gt;=$E65,VLOOKUP($C65,Input!$A$8:$GZ$39,MATCH(KU$21,Input!$A$6:$GZ$6,0),FALSE),0)*$F65/$G65)*$D65</f>
        <v>0</v>
      </c>
      <c r="KV65" s="1">
        <f>IF($E65+$I65+$D$7&lt;=KV$22,0,IF(KV$22-$D$7&gt;=$E65,VLOOKUP($C65,Input!$A$8:$GZ$39,MATCH(KV$21,Input!$A$6:$GZ$6,0),FALSE),0)*$F65/$G65)*$D65</f>
        <v>0</v>
      </c>
      <c r="KW65" s="1">
        <f>IF($E65+$I65+$D$7&lt;=KW$22,0,IF(KW$22-$D$7&gt;=$E65,VLOOKUP($C65,Input!$A$8:$GZ$39,MATCH(KW$21,Input!$A$6:$GZ$6,0),FALSE),0)*$F65/$G65)*$D65</f>
        <v>0</v>
      </c>
      <c r="KY65" t="str">
        <f>VLOOKUP($C65,Input!$A$8:$HV$39,MATCH(KY$21,Input!$A$6:$HV$6,0),FALSE)</f>
        <v xml:space="preserve">CNG (compressed and at pump, including station maintenance) </v>
      </c>
      <c r="KZ65" s="1">
        <f>IF($E65+$I65+$D$7&lt;=KZ$22,0,IF(KZ$22-$D$7&gt;=$E65,VLOOKUP($C65,Input!$A$8:$HV$39,MATCH(KZ$21,Input!$A$6:$HV$6,0),FALSE)/$G65*$F65,0))*$D65</f>
        <v>0</v>
      </c>
      <c r="LA65" s="1">
        <f>IF($E65+$I65+$D$7&lt;=LA$22,0,IF(LA$22-$D$7&gt;=$E65,VLOOKUP($C65,Input!$A$8:$HV$39,MATCH(LA$21,Input!$A$6:$HV$6,0),FALSE)/$G65*$F65,0))*$D65</f>
        <v>0</v>
      </c>
      <c r="LB65" s="1">
        <f>IF($E65+$I65+$D$7&lt;=LB$22,0,IF(LB$22-$D$7&gt;=$E65,VLOOKUP($C65,Input!$A$8:$HV$39,MATCH(LB$21,Input!$A$6:$HV$6,0),FALSE)/$G65*$F65,0))*$D65</f>
        <v>0</v>
      </c>
      <c r="LC65" s="1">
        <f>IF($E65+$I65+$D$7&lt;=LC$22,0,IF(LC$22-$D$7&gt;=$E65,VLOOKUP($C65,Input!$A$8:$HV$39,MATCH(LC$21,Input!$A$6:$HV$6,0),FALSE)/$G65*$F65,0))*$D65</f>
        <v>0</v>
      </c>
      <c r="LD65" s="1">
        <f>IF($E65+$I65+$D$7&lt;=LD$22,0,IF(LD$22-$D$7&gt;=$E65,VLOOKUP($C65,Input!$A$8:$HV$39,MATCH(LD$21,Input!$A$6:$HV$6,0),FALSE)/$G65*$F65,0))*$D65</f>
        <v>0</v>
      </c>
      <c r="LE65" s="1">
        <f>IF($E65+$I65+$D$7&lt;=LE$22,0,IF(LE$22-$D$7&gt;=$E65,VLOOKUP($C65,Input!$A$8:$HV$39,MATCH(LE$21,Input!$A$6:$HV$6,0),FALSE)/$G65*$F65,0))*$D65</f>
        <v>0</v>
      </c>
      <c r="LF65" s="1">
        <f>IF($E65+$I65+$D$7&lt;=LF$22,0,IF(LF$22-$D$7&gt;=$E65,VLOOKUP($C65,Input!$A$8:$HV$39,MATCH(LF$21,Input!$A$6:$HV$6,0),FALSE)/$G65*$F65,0))*$D65</f>
        <v>0</v>
      </c>
      <c r="LG65" s="1">
        <f>IF($E65+$I65+$D$7&lt;=LG$22,0,IF(LG$22-$D$7&gt;=$E65,VLOOKUP($C65,Input!$A$8:$HV$39,MATCH(LG$21,Input!$A$6:$HV$6,0),FALSE)/$G65*$F65,0))*$D65</f>
        <v>0</v>
      </c>
      <c r="LH65" s="1">
        <f>IF($E65+$I65+$D$7&lt;=LH$22,0,IF(LH$22-$D$7&gt;=$E65,VLOOKUP($C65,Input!$A$8:$HV$39,MATCH(LH$21,Input!$A$6:$HV$6,0),FALSE)/$G65*$F65,0))*$D65</f>
        <v>0</v>
      </c>
      <c r="LI65" s="1">
        <f>IF($E65+$I65+$D$7&lt;=LI$22,0,IF(LI$22-$D$7&gt;=$E65,VLOOKUP($C65,Input!$A$8:$HV$39,MATCH(LI$21,Input!$A$6:$HV$6,0),FALSE)/$G65*$F65,0))*$D65</f>
        <v>0</v>
      </c>
      <c r="LJ65" s="1">
        <f>IF($E65+$I65+$D$7&lt;=LJ$22,0,IF(LJ$22-$D$7&gt;=$E65,VLOOKUP($C65,Input!$A$8:$HV$39,MATCH(LJ$21,Input!$A$6:$HV$6,0),FALSE)/$G65*$F65,0))*$D65</f>
        <v>0</v>
      </c>
      <c r="LK65" s="1">
        <f>IF($E65+$I65+$D$7&lt;=LK$22,0,IF(LK$22-$D$7&gt;=$E65,VLOOKUP($C65,Input!$A$8:$HV$39,MATCH(LK$21,Input!$A$6:$HV$6,0),FALSE)/$G65*$F65,0))*$D65</f>
        <v>0</v>
      </c>
      <c r="LL65" s="1">
        <f>IF($E65+$I65+$D$7&lt;=LL$22,0,IF(LL$22-$D$7&gt;=$E65,VLOOKUP($C65,Input!$A$8:$HV$39,MATCH(LL$21,Input!$A$6:$HV$6,0),FALSE)/$G65*$F65,0))*$D65</f>
        <v>0</v>
      </c>
      <c r="LM65" s="1">
        <f>IF($E65+$I65+$D$7&lt;=LM$22,0,IF(LM$22-$D$7&gt;=$E65,VLOOKUP($C65,Input!$A$8:$HV$39,MATCH(LM$21,Input!$A$6:$HV$6,0),FALSE)/$G65*$F65,0))*$D65</f>
        <v>0</v>
      </c>
      <c r="LN65" s="1">
        <f>IF($E65+$I65+$D$7&lt;=LN$22,0,IF(LN$22-$D$7&gt;=$E65,VLOOKUP($C65,Input!$A$8:$HV$39,MATCH(LN$21,Input!$A$6:$HV$6,0),FALSE)/$G65*$F65,0))*$D65</f>
        <v>0</v>
      </c>
      <c r="LO65" s="1">
        <f>IF($E65+$I65+$D$7&lt;=LO$22,0,IF(LO$22-$D$7&gt;=$E65,VLOOKUP($C65,Input!$A$8:$HV$39,MATCH(LO$21,Input!$A$6:$HV$6,0),FALSE)/$G65*$F65,0))*$D65</f>
        <v>0</v>
      </c>
      <c r="LP65" s="1">
        <f>IF($E65+$I65+$D$7&lt;=LP$22,0,IF(LP$22-$D$7&gt;=$E65,VLOOKUP($C65,Input!$A$8:$HV$39,MATCH(LP$21,Input!$A$6:$HV$6,0),FALSE)/$G65*$F65,0))*$D65</f>
        <v>0</v>
      </c>
      <c r="LQ65" s="1">
        <f>IF($E65+$I65+$D$7&lt;=LQ$22,0,IF(LQ$22-$D$7&gt;=$E65,VLOOKUP($C65,Input!$A$8:$HV$39,MATCH(LQ$21,Input!$A$6:$HV$6,0),FALSE)/$G65*$F65,0))*$D65</f>
        <v>0</v>
      </c>
      <c r="LR65" s="1">
        <f>IF($E65+$I65+$D$7&lt;=LR$22,0,IF(LR$22-$D$7&gt;=$E65,VLOOKUP($C65,Input!$A$8:$HV$39,MATCH(LR$21,Input!$A$6:$HV$6,0),FALSE)/$G65*$F65,0))*$D65</f>
        <v>0</v>
      </c>
      <c r="LS65" s="1">
        <f>IF($E65+$I65+$D$7&lt;=LS$22,0,IF(LS$22-$D$7&gt;=$E65,VLOOKUP($C65,Input!$A$8:$HV$39,MATCH(LS$21,Input!$A$6:$HV$6,0),FALSE)/$G65*$F65,0))*$D65</f>
        <v>0</v>
      </c>
      <c r="LT65" s="1">
        <f>IF($E65+$I65+$D$7&lt;=LT$22,0,IF(LT$22-$D$7&gt;=$E65,VLOOKUP($C65,Input!$A$8:$HV$39,MATCH(LT$21,Input!$A$6:$HV$6,0),FALSE)/$G65*$F65,0))*$D65</f>
        <v>0</v>
      </c>
      <c r="LU65" s="1">
        <f>IF($E65+$I65+$D$7&lt;=LU$22,0,IF(LU$22-$D$7&gt;=$E65,VLOOKUP($C65,Input!$A$8:$HV$39,MATCH(LU$21,Input!$A$6:$HV$6,0),FALSE)/$G65*$F65,0))*$D65</f>
        <v>0</v>
      </c>
      <c r="LV65" s="1">
        <f>IF($E65+$I65+$D$7&lt;=LV$22,0,IF(LV$22-$D$7&gt;=$E65,VLOOKUP($C65,Input!$A$8:$HV$39,MATCH(LV$21,Input!$A$6:$HV$6,0),FALSE)/$G65*$F65,0))*$D65</f>
        <v>0</v>
      </c>
      <c r="LW65" s="1">
        <f>IF($E65+$I65+$D$7&lt;=LW$22,0,IF(LW$22-$D$7&gt;=$E65,VLOOKUP($C65,Input!$A$8:$HV$39,MATCH(LW$21,Input!$A$6:$HV$6,0),FALSE)/$G65*$F65,0))*$D65</f>
        <v>0</v>
      </c>
      <c r="LX65" s="1">
        <f>IF($E65+$I65+$D$7&lt;=LX$22,0,IF(LX$22-$D$7&gt;=$E65,VLOOKUP($C65,Input!$A$8:$HV$39,MATCH(LX$21,Input!$A$6:$HV$6,0),FALSE)/$G65*$F65,0))*$D65</f>
        <v>0</v>
      </c>
      <c r="LY65" s="1">
        <f>IF($E65+$I65+$D$7&lt;=LY$22,0,IF(LY$22-$D$7&gt;=$E65,VLOOKUP($C65,Input!$A$8:$HV$39,MATCH(LY$21,Input!$A$6:$HV$6,0),FALSE)/$G65*$F65,0))*$D65</f>
        <v>0</v>
      </c>
      <c r="LZ65" s="1">
        <f>IF($E65+$I65+$D$7&lt;=LZ$22,0,IF(LZ$22-$D$7&gt;=$E65,VLOOKUP($C65,Input!$A$8:$HV$39,MATCH(LZ$21,Input!$A$6:$HV$6,0),FALSE)/$G65*$F65,0))*$D65</f>
        <v>0</v>
      </c>
      <c r="MA65" s="1">
        <f>IF($E65+$I65+$D$7&lt;=MA$22,0,IF(MA$22-$D$7&gt;=$E65,VLOOKUP($C65,Input!$A$8:$HV$39,MATCH(MA$21,Input!$A$6:$HV$6,0),FALSE)/$G65*$F65,0))*$D65</f>
        <v>0</v>
      </c>
      <c r="MB65" s="1">
        <f>IF($E65+$I65+$D$7&lt;=MB$22,0,IF(MB$22-$D$7&gt;=$E65,VLOOKUP($C65,Input!$A$8:$HV$39,MATCH(MB$21,Input!$A$6:$HV$6,0),FALSE)/$G65*$F65,0))*$D65</f>
        <v>0</v>
      </c>
      <c r="MC65" s="1">
        <f>IF($E65+$I65+$D$7&lt;=MC$22,0,IF(MC$22-$D$7&gt;=$E65,VLOOKUP($C65,Input!$A$8:$HV$39,MATCH(MC$21,Input!$A$6:$HV$6,0),FALSE)/$G65*$F65,0))*$D65</f>
        <v>0</v>
      </c>
      <c r="MD65" s="1">
        <f>IF($E65+$I65+$D$7&lt;=MD$22,0,IF(MD$22-$D$7&gt;=$E65,VLOOKUP($C65,Input!$A$8:$HV$39,MATCH(MD$21,Input!$A$6:$HV$6,0),FALSE)/$G65*$F65,0))*$D65</f>
        <v>0</v>
      </c>
      <c r="ME65" s="1">
        <f>IF($E65+$I65+$D$7&lt;=ME$22,0,IF(ME$22-$D$7&gt;=$E65,VLOOKUP($C65,Input!$A$8:$HV$39,MATCH(ME$21,Input!$A$6:$HV$6,0),FALSE)/$G65*$F65,0))*$D65</f>
        <v>0</v>
      </c>
      <c r="MF65" s="1">
        <f>IF($E65+$I65+$D$7&lt;=MF$22,0,IF(MF$22-$D$7&gt;=$E65,VLOOKUP($C65,Input!$A$8:$HV$39,MATCH(MF$21,Input!$A$6:$HV$6,0),FALSE)/$G65*$F65,0))*$D65</f>
        <v>0</v>
      </c>
      <c r="MG65" s="1">
        <f>IF($E65+$I65+$D$7&lt;=MG$22,0,IF(MG$22-$D$7&gt;=$E65,VLOOKUP($C65,Input!$A$8:$HV$39,MATCH(MG$21,Input!$A$6:$HV$6,0),FALSE)/$G65*$F65,0))*$D65</f>
        <v>0</v>
      </c>
      <c r="MH65" s="1">
        <f>IF($E65+$I65+$D$7&lt;=MH$22,0,IF(MH$22-$D$7&gt;=$E65,VLOOKUP($C65,Input!$A$8:$HV$39,MATCH(MH$21,Input!$A$6:$HV$6,0),FALSE)/$G65*$F65,0))*$D65</f>
        <v>0</v>
      </c>
      <c r="MI65" s="1">
        <f>IF($E65+$I65+$D$7&lt;=MI$22,0,IF(MI$22-$D$7&gt;=$E65,VLOOKUP($C65,Input!$A$8:$HV$39,MATCH(MI$21,Input!$A$6:$HV$6,0),FALSE)/$G65*$F65,0))*$D65</f>
        <v>0</v>
      </c>
      <c r="MJ65" s="1">
        <f>IF($E65+$I65+$D$7&lt;=MJ$22,0,IF(MJ$22-$D$7&gt;=$E65,VLOOKUP($C65,Input!$A$8:$HV$39,MATCH(MJ$21,Input!$A$6:$HV$6,0),FALSE)/$G65*$F65,0))*$D65</f>
        <v>0</v>
      </c>
      <c r="MK65" s="1">
        <f>IF($E65+$I65+$D$7&lt;=MK$22,0,IF(MK$22-$D$7&gt;=$E65,VLOOKUP($C65,Input!$A$8:$HV$39,MATCH(MK$21,Input!$A$6:$HV$6,0),FALSE)/$G65*$F65,0))*$D65</f>
        <v>0</v>
      </c>
      <c r="ML65" s="1">
        <f>IF($E65+$I65+$D$7&lt;=ML$22,0,IF(ML$22-$D$7&gt;=$E65,VLOOKUP($C65,Input!$A$8:$HV$39,MATCH(ML$21,Input!$A$6:$HV$6,0),FALSE)/$G65*$F65,0))*$D65</f>
        <v>0</v>
      </c>
      <c r="MM65" s="1">
        <f>IF($E65+$I65+$D$7&lt;=MM$22,0,IF(MM$22-$D$7&gt;=$E65,VLOOKUP($C65,Input!$A$8:$HV$39,MATCH(MM$21,Input!$A$6:$HV$6,0),FALSE)/$G65*$F65,0))*$D65</f>
        <v>0</v>
      </c>
      <c r="MN65" s="1">
        <f>IF($E65+$I65+$D$7&lt;=MN$22,0,IF(MN$22-$D$7&gt;=$E65,VLOOKUP($C65,Input!$A$8:$HV$39,MATCH(MN$21,Input!$A$6:$HV$6,0),FALSE)/$G65*$F65,0))*$D65</f>
        <v>0</v>
      </c>
      <c r="MO65" s="1">
        <f>IF($E65+$I65+$D$7&lt;=MO$22,0,IF(MO$22-$D$7&gt;=$E65,VLOOKUP($C65,Input!$A$8:$HV$39,MATCH(MO$21,Input!$A$6:$HV$6,0),FALSE)/$G65*$F65,0))*$D65</f>
        <v>0</v>
      </c>
      <c r="MP65" s="1">
        <f>IF($E65+$I65+$D$7&lt;=MP$22,0,IF(MP$22-$D$7&gt;=$E65,VLOOKUP($C65,Input!$A$8:$HV$39,MATCH(MP$21,Input!$A$6:$HV$6,0),FALSE)/$G65*$F65,0))*$D65</f>
        <v>6316062.7702301256</v>
      </c>
      <c r="MQ65" s="1">
        <f>IF($E65+$I65+$D$7&lt;=MQ$22,0,IF(MQ$22-$D$7&gt;=$E65,VLOOKUP($C65,Input!$A$8:$HV$39,MATCH(MQ$21,Input!$A$6:$HV$6,0),FALSE)/$G65*$F65,0))*$D65</f>
        <v>6355220.4912547497</v>
      </c>
      <c r="MR65" s="1">
        <f>IF($E65+$I65+$D$7&lt;=MR$22,0,IF(MR$22-$D$7&gt;=$E65,VLOOKUP($C65,Input!$A$8:$HV$39,MATCH(MR$21,Input!$A$6:$HV$6,0),FALSE)/$G65*$F65,0))*$D65</f>
        <v>6402678.4149179179</v>
      </c>
      <c r="MS65" s="1">
        <f>IF($E65+$I65+$D$7&lt;=MS$22,0,IF(MS$22-$D$7&gt;=$E65,VLOOKUP($C65,Input!$A$8:$HV$39,MATCH(MS$21,Input!$A$6:$HV$6,0),FALSE)/$G65*$F65,0))*$D65</f>
        <v>6453724.5175357601</v>
      </c>
      <c r="MT65" s="1">
        <f>IF($E65+$I65+$D$7&lt;=MT$22,0,IF(MT$22-$D$7&gt;=$E65,VLOOKUP($C65,Input!$A$8:$HV$39,MATCH(MT$21,Input!$A$6:$HV$6,0),FALSE)/$G65*$F65,0))*$D65</f>
        <v>6490461.3974131476</v>
      </c>
      <c r="MU65" s="1">
        <f>IF($E65+$I65+$D$7&lt;=MU$22,0,IF(MU$22-$D$7&gt;=$E65,VLOOKUP($C65,Input!$A$8:$HV$39,MATCH(MU$21,Input!$A$6:$HV$6,0),FALSE)/$G65*$F65,0))*$D65</f>
        <v>6533264.3307686271</v>
      </c>
      <c r="MV65" s="1">
        <f>IF($E65+$I65+$D$7&lt;=MV$22,0,IF(MV$22-$D$7&gt;=$E65,VLOOKUP($C65,Input!$A$8:$HV$39,MATCH(MV$21,Input!$A$6:$HV$6,0),FALSE)/$G65*$F65,0))*$D65</f>
        <v>6608094.1718779113</v>
      </c>
      <c r="MW65" s="1">
        <f>IF($E65+$I65+$D$7&lt;=MW$22,0,IF(MW$22-$D$7&gt;=$E65,VLOOKUP($C65,Input!$A$8:$HV$39,MATCH(MW$21,Input!$A$6:$HV$6,0),FALSE)/$G65*$F65,0))*$D65</f>
        <v>6665820.1548138913</v>
      </c>
      <c r="MX65" s="1">
        <f>IF($E65+$I65+$D$7&lt;=MX$22,0,IF(MX$22-$D$7&gt;=$E65,VLOOKUP($C65,Input!$A$8:$HV$39,MATCH(MX$21,Input!$A$6:$HV$6,0),FALSE)/$G65*$F65,0))*$D65</f>
        <v>6717940.4544018116</v>
      </c>
      <c r="MZ65" t="str">
        <f>VLOOKUP($C65,Input!$A$8:$HV$39,MATCH(MZ$21,Input!$A$6:$HV$6,0),FALSE)</f>
        <v>Fossil CNG LCFS Credit ($/DGE)</v>
      </c>
      <c r="NA65" s="1">
        <f>IF($E65+$I65+$D$7&lt;=NA$22,0,IF(NA$22-$D$7&gt;=$E65,-VLOOKUP($C65,Input!$A$8:$HV$39,MATCH(NA$21,Input!$A$6:$HV$6,0),FALSE)/$G65*$F65,0))*$D65*$G$4/100</f>
        <v>0</v>
      </c>
      <c r="NB65" s="1">
        <f>IF($E65+$I65+$D$7&lt;=NB$22,0,IF(NB$22-$D$7&gt;=$E65,-VLOOKUP($C65,Input!$A$8:$HV$39,MATCH(NB$21,Input!$A$6:$HV$6,0),FALSE)/$G65*$F65,0))*$D65*$G$4/100</f>
        <v>0</v>
      </c>
      <c r="NC65" s="1">
        <f>IF($E65+$I65+$D$7&lt;=NC$22,0,IF(NC$22-$D$7&gt;=$E65,-VLOOKUP($C65,Input!$A$8:$HV$39,MATCH(NC$21,Input!$A$6:$HV$6,0),FALSE)/$G65*$F65,0))*$D65*$G$4/100</f>
        <v>0</v>
      </c>
      <c r="ND65" s="1">
        <f>IF($E65+$I65+$D$7&lt;=ND$22,0,IF(ND$22-$D$7&gt;=$E65,-VLOOKUP($C65,Input!$A$8:$HV$39,MATCH(ND$21,Input!$A$6:$HV$6,0),FALSE)/$G65*$F65,0))*$D65*$G$4/100</f>
        <v>0</v>
      </c>
      <c r="NE65" s="1">
        <f>IF($E65+$I65+$D$7&lt;=NE$22,0,IF(NE$22-$D$7&gt;=$E65,-VLOOKUP($C65,Input!$A$8:$HV$39,MATCH(NE$21,Input!$A$6:$HV$6,0),FALSE)/$G65*$F65,0))*$D65*$G$4/100</f>
        <v>0</v>
      </c>
      <c r="NF65" s="1">
        <f>IF($E65+$I65+$D$7&lt;=NF$22,0,IF(NF$22-$D$7&gt;=$E65,-VLOOKUP($C65,Input!$A$8:$HV$39,MATCH(NF$21,Input!$A$6:$HV$6,0),FALSE)/$G65*$F65,0))*$D65*$G$4/100</f>
        <v>0</v>
      </c>
      <c r="NG65" s="1">
        <f>IF($E65+$I65+$D$7&lt;=NG$22,0,IF(NG$22-$D$7&gt;=$E65,-VLOOKUP($C65,Input!$A$8:$HV$39,MATCH(NG$21,Input!$A$6:$HV$6,0),FALSE)/$G65*$F65,0))*$D65*$G$4/100</f>
        <v>0</v>
      </c>
      <c r="NH65" s="1">
        <f>IF($E65+$I65+$D$7&lt;=NH$22,0,IF(NH$22-$D$7&gt;=$E65,-VLOOKUP($C65,Input!$A$8:$HV$39,MATCH(NH$21,Input!$A$6:$HV$6,0),FALSE)/$G65*$F65,0))*$D65*$G$4/100</f>
        <v>0</v>
      </c>
      <c r="NI65" s="1">
        <f>IF($E65+$I65+$D$7&lt;=NI$22,0,IF(NI$22-$D$7&gt;=$E65,-VLOOKUP($C65,Input!$A$8:$HV$39,MATCH(NI$21,Input!$A$6:$HV$6,0),FALSE)/$G65*$F65,0))*$D65*$G$4/100</f>
        <v>0</v>
      </c>
      <c r="NJ65" s="1">
        <f>IF($E65+$I65+$D$7&lt;=NJ$22,0,IF(NJ$22-$D$7&gt;=$E65,-VLOOKUP($C65,Input!$A$8:$HV$39,MATCH(NJ$21,Input!$A$6:$HV$6,0),FALSE)/$G65*$F65,0))*$D65*$G$4/100</f>
        <v>0</v>
      </c>
      <c r="NK65" s="1">
        <f>IF($E65+$I65+$D$7&lt;=NK$22,0,IF(NK$22-$D$7&gt;=$E65,-VLOOKUP($C65,Input!$A$8:$HV$39,MATCH(NK$21,Input!$A$6:$HV$6,0),FALSE)/$G65*$F65,0))*$D65*$G$4/100</f>
        <v>0</v>
      </c>
      <c r="NL65" s="1">
        <f>IF($E65+$I65+$D$7&lt;=NL$22,0,IF(NL$22-$D$7&gt;=$E65,-VLOOKUP($C65,Input!$A$8:$HV$39,MATCH(NL$21,Input!$A$6:$HV$6,0),FALSE)/$G65*$F65,0))*$D65*$G$4/100</f>
        <v>0</v>
      </c>
      <c r="NM65" s="1">
        <f>IF($E65+$I65+$D$7&lt;=NM$22,0,IF(NM$22-$D$7&gt;=$E65,-VLOOKUP($C65,Input!$A$8:$HV$39,MATCH(NM$21,Input!$A$6:$HV$6,0),FALSE)/$G65*$F65,0))*$D65*$G$4/100</f>
        <v>0</v>
      </c>
      <c r="NN65" s="1">
        <f>IF($E65+$I65+$D$7&lt;=NN$22,0,IF(NN$22-$D$7&gt;=$E65,-VLOOKUP($C65,Input!$A$8:$HV$39,MATCH(NN$21,Input!$A$6:$HV$6,0),FALSE)/$G65*$F65,0))*$D65*$G$4/100</f>
        <v>0</v>
      </c>
      <c r="NO65" s="1">
        <f>IF($E65+$I65+$D$7&lt;=NO$22,0,IF(NO$22-$D$7&gt;=$E65,-VLOOKUP($C65,Input!$A$8:$HV$39,MATCH(NO$21,Input!$A$6:$HV$6,0),FALSE)/$G65*$F65,0))*$D65*$G$4/100</f>
        <v>0</v>
      </c>
      <c r="NP65" s="1">
        <f>IF($E65+$I65+$D$7&lt;=NP$22,0,IF(NP$22-$D$7&gt;=$E65,-VLOOKUP($C65,Input!$A$8:$HV$39,MATCH(NP$21,Input!$A$6:$HV$6,0),FALSE)/$G65*$F65,0))*$D65*$G$4/100</f>
        <v>0</v>
      </c>
      <c r="NQ65" s="1">
        <f>IF($E65+$I65+$D$7&lt;=NQ$22,0,IF(NQ$22-$D$7&gt;=$E65,-VLOOKUP($C65,Input!$A$8:$HV$39,MATCH(NQ$21,Input!$A$6:$HV$6,0),FALSE)/$G65*$F65,0))*$D65*$G$4/100</f>
        <v>0</v>
      </c>
      <c r="NR65" s="1">
        <f>IF($E65+$I65+$D$7&lt;=NR$22,0,IF(NR$22-$D$7&gt;=$E65,-VLOOKUP($C65,Input!$A$8:$HV$39,MATCH(NR$21,Input!$A$6:$HV$6,0),FALSE)/$G65*$F65,0))*$D65*$G$4/100</f>
        <v>0</v>
      </c>
      <c r="NS65" s="1">
        <f>IF($E65+$I65+$D$7&lt;=NS$22,0,IF(NS$22-$D$7&gt;=$E65,-VLOOKUP($C65,Input!$A$8:$HV$39,MATCH(NS$21,Input!$A$6:$HV$6,0),FALSE)/$G65*$F65,0))*$D65*$G$4/100</f>
        <v>0</v>
      </c>
      <c r="NT65" s="1">
        <f>IF($E65+$I65+$D$7&lt;=NT$22,0,IF(NT$22-$D$7&gt;=$E65,-VLOOKUP($C65,Input!$A$8:$HV$39,MATCH(NT$21,Input!$A$6:$HV$6,0),FALSE)/$G65*$F65,0))*$D65*$G$4/100</f>
        <v>0</v>
      </c>
      <c r="NU65" s="1">
        <f>IF($E65+$I65+$D$7&lt;=NU$22,0,IF(NU$22-$D$7&gt;=$E65,-VLOOKUP($C65,Input!$A$8:$HV$39,MATCH(NU$21,Input!$A$6:$HV$6,0),FALSE)/$G65*$F65,0))*$D65*$G$4/100</f>
        <v>0</v>
      </c>
      <c r="NV65" s="1">
        <f>IF($E65+$I65+$D$7&lt;=NV$22,0,IF(NV$22-$D$7&gt;=$E65,-VLOOKUP($C65,Input!$A$8:$HV$39,MATCH(NV$21,Input!$A$6:$HV$6,0),FALSE)/$G65*$F65,0))*$D65*$G$4/100</f>
        <v>0</v>
      </c>
      <c r="NW65" s="1">
        <f>IF($E65+$I65+$D$7&lt;=NW$22,0,IF(NW$22-$D$7&gt;=$E65,-VLOOKUP($C65,Input!$A$8:$HV$39,MATCH(NW$21,Input!$A$6:$HV$6,0),FALSE)/$G65*$F65,0))*$D65*$G$4/100</f>
        <v>0</v>
      </c>
      <c r="NX65" s="1">
        <f>IF($E65+$I65+$D$7&lt;=NX$22,0,IF(NX$22-$D$7&gt;=$E65,-VLOOKUP($C65,Input!$A$8:$HV$39,MATCH(NX$21,Input!$A$6:$HV$6,0),FALSE)/$G65*$F65,0))*$D65*$G$4/100</f>
        <v>0</v>
      </c>
      <c r="NY65" s="1">
        <f>IF($E65+$I65+$D$7&lt;=NY$22,0,IF(NY$22-$D$7&gt;=$E65,-VLOOKUP($C65,Input!$A$8:$HV$39,MATCH(NY$21,Input!$A$6:$HV$6,0),FALSE)/$G65*$F65,0))*$D65*$G$4/100</f>
        <v>0</v>
      </c>
      <c r="NZ65" s="1">
        <f>IF($E65+$I65+$D$7&lt;=NZ$22,0,IF(NZ$22-$D$7&gt;=$E65,-VLOOKUP($C65,Input!$A$8:$HV$39,MATCH(NZ$21,Input!$A$6:$HV$6,0),FALSE)/$G65*$F65,0))*$D65*$G$4/100</f>
        <v>0</v>
      </c>
      <c r="OA65" s="1">
        <f>IF($E65+$I65+$D$7&lt;=OA$22,0,IF(OA$22-$D$7&gt;=$E65,-VLOOKUP($C65,Input!$A$8:$HV$39,MATCH(OA$21,Input!$A$6:$HV$6,0),FALSE)/$G65*$F65,0))*$D65*$G$4/100</f>
        <v>-200214.46243298994</v>
      </c>
      <c r="OB65" s="1">
        <f>IF($E65+$I65+$D$7&lt;=OB$22,0,IF(OB$22-$D$7&gt;=$E65,-VLOOKUP($C65,Input!$A$8:$HV$39,MATCH(OB$21,Input!$A$6:$HV$6,0),FALSE)/$G65*$F65,0))*$D65*$G$4/100</f>
        <v>-200214.46243298994</v>
      </c>
      <c r="OC65" s="1">
        <f>IF($E65+$I65+$D$7&lt;=OC$22,0,IF(OC$22-$D$7&gt;=$E65,-VLOOKUP($C65,Input!$A$8:$HV$39,MATCH(OC$21,Input!$A$6:$HV$6,0),FALSE)/$G65*$F65,0))*$D65*$G$4/100</f>
        <v>-200214.46243298994</v>
      </c>
      <c r="OD65" s="1">
        <f>IF($E65+$I65+$D$7&lt;=OD$22,0,IF(OD$22-$D$7&gt;=$E65,-VLOOKUP($C65,Input!$A$8:$HV$39,MATCH(OD$21,Input!$A$6:$HV$6,0),FALSE)/$G65*$F65,0))*$D65*$G$4/100</f>
        <v>-200214.46243298994</v>
      </c>
      <c r="OE65" s="1">
        <f>IF($E65+$I65+$D$7&lt;=OE$22,0,IF(OE$22-$D$7&gt;=$E65,-VLOOKUP($C65,Input!$A$8:$HV$39,MATCH(OE$21,Input!$A$6:$HV$6,0),FALSE)/$G65*$F65,0))*$D65*$G$4/100</f>
        <v>-200214.46243298994</v>
      </c>
      <c r="OF65" s="1">
        <f>IF($E65+$I65+$D$7&lt;=OF$22,0,IF(OF$22-$D$7&gt;=$E65,-VLOOKUP($C65,Input!$A$8:$HV$39,MATCH(OF$21,Input!$A$6:$HV$6,0),FALSE)/$G65*$F65,0))*$D65*$G$4/100</f>
        <v>-200214.46243298994</v>
      </c>
      <c r="OG65" s="1">
        <f>IF($E65+$I65+$D$7&lt;=OG$22,0,IF(OG$22-$D$7&gt;=$E65,-VLOOKUP($C65,Input!$A$8:$HV$39,MATCH(OG$21,Input!$A$6:$HV$6,0),FALSE)/$G65*$F65,0))*$D65*$G$4/100</f>
        <v>-200214.46243298994</v>
      </c>
      <c r="OH65" s="1">
        <f>IF($E65+$I65+$D$7&lt;=OH$22,0,IF(OH$22-$D$7&gt;=$E65,-VLOOKUP($C65,Input!$A$8:$HV$39,MATCH(OH$21,Input!$A$6:$HV$6,0),FALSE)/$G65*$F65,0))*$D65*$G$4/100</f>
        <v>-200214.46243298994</v>
      </c>
      <c r="OI65" s="1">
        <f>IF($E65+$I65+$D$7&lt;=OI$22,0,IF(OI$22-$D$7&gt;=$E65,-VLOOKUP($C65,Input!$A$8:$HV$39,MATCH(OI$21,Input!$A$6:$HV$6,0),FALSE)/$G65*$F65,0))*$D65*$G$4/100</f>
        <v>-200214.46243298994</v>
      </c>
      <c r="OK65" t="str">
        <f>VLOOKUP($C65,Input!$A$8:$HW$39,MATCH(OK$21,Input!$A$6:$HW$6,0),FALSE)</f>
        <v>NA</v>
      </c>
      <c r="OL65" s="1">
        <f>IF($E65+$I65+$D$7&lt;=OL$22,0,IF(OL$22-$D$7&gt;=$E65,IF(COUNTIF($KZ65:LP65,"&gt;0")&gt;0,VLOOKUP($C65,Input!$A$8:$HV$21,MATCH($OK$21+COUNTIF($KZ65:LP65,"&gt;0"),Input!$A$6:$HV$6,0),FALSE),0),0))*$D65</f>
        <v>0</v>
      </c>
      <c r="OM65" s="1">
        <f>IF($E65+$I65+$D$7&lt;=OM$22,0,IF(OM$22-$D$7&gt;=$E65,IF(COUNTIF($KZ65:LQ65,"&gt;0")&gt;0,VLOOKUP($C65,Input!$A$8:$HV$21,MATCH($OK$21+COUNTIF($KZ65:LQ65,"&gt;0"),Input!$A$6:$HV$6,0),FALSE),0),0))*$D65</f>
        <v>0</v>
      </c>
      <c r="ON65" s="1">
        <f>IF($E65+$I65+$D$7&lt;=ON$22,0,IF(ON$22-$D$7&gt;=$E65,IF(COUNTIF($KZ65:LR65,"&gt;0")&gt;0,VLOOKUP($C65,Input!$A$8:$HV$21,MATCH($OK$21+COUNTIF($KZ65:LR65,"&gt;0"),Input!$A$6:$HV$6,0),FALSE),0),0))*$D65</f>
        <v>0</v>
      </c>
      <c r="OO65" s="1">
        <f>IF($E65+$I65+$D$7&lt;=OO$22,0,IF(OO$22-$D$7&gt;=$E65,IF(COUNTIF($KZ65:LS65,"&gt;0")&gt;0,VLOOKUP($C65,Input!$A$8:$HV$21,MATCH($OK$21+COUNTIF($KZ65:LS65,"&gt;0"),Input!$A$6:$HV$6,0),FALSE),0),0))*$D65</f>
        <v>0</v>
      </c>
      <c r="OP65" s="1">
        <f>IF($E65+$I65+$D$7&lt;=OP$22,0,IF(OP$22-$D$7&gt;=$E65,IF(COUNTIF($KZ65:LT65,"&gt;0")&gt;0,VLOOKUP($C65,Input!$A$8:$HV$21,MATCH($OK$21+COUNTIF($KZ65:LT65,"&gt;0"),Input!$A$6:$HV$6,0),FALSE),0),0))*$D65</f>
        <v>0</v>
      </c>
      <c r="OQ65" s="1">
        <f>IF($E65+$I65+$D$7&lt;=OQ$22,0,IF(OQ$22-$D$7&gt;=$E65,IF(COUNTIF($KZ65:LU65,"&gt;0")&gt;0,VLOOKUP($C65,Input!$A$8:$HV$21,MATCH($OK$21+COUNTIF($KZ65:LU65,"&gt;0"),Input!$A$6:$HV$6,0),FALSE),0),0))*$D65</f>
        <v>0</v>
      </c>
      <c r="OR65" s="1">
        <f>IF($E65+$I65+$D$7&lt;=OR$22,0,IF(OR$22-$D$7&gt;=$E65,IF(COUNTIF($KZ65:LV65,"&gt;0")&gt;0,VLOOKUP($C65,Input!$A$8:$HV$21,MATCH($OK$21+COUNTIF($KZ65:LV65,"&gt;0"),Input!$A$6:$HV$6,0),FALSE),0),0))*$D65</f>
        <v>0</v>
      </c>
      <c r="OS65" s="1">
        <f>IF($E65+$I65+$D$7&lt;=OS$22,0,IF(OS$22-$D$7&gt;=$E65,IF(COUNTIF($KZ65:LW65,"&gt;0")&gt;0,VLOOKUP($C65,Input!$A$8:$HV$21,MATCH($OK$21+COUNTIF($KZ65:LW65,"&gt;0"),Input!$A$6:$HV$6,0),FALSE),0),0))*$D65</f>
        <v>0</v>
      </c>
      <c r="OT65" s="1">
        <f>IF($E65+$I65+$D$7&lt;=OT$22,0,IF(OT$22-$D$7&gt;=$E65,IF(COUNTIF($KZ65:LX65,"&gt;0")&gt;0,VLOOKUP($C65,Input!$A$8:$HV$21,MATCH($OK$21+COUNTIF($KZ65:LX65,"&gt;0"),Input!$A$6:$HV$6,0),FALSE),0),0))*$D65</f>
        <v>0</v>
      </c>
      <c r="OU65" s="1">
        <f>IF($E65+$I65+$D$7&lt;=OU$22,0,IF(OU$22-$D$7&gt;=$E65,IF(COUNTIF($KZ65:LY65,"&gt;0")&gt;0,VLOOKUP($C65,Input!$A$8:$HV$21,MATCH($OK$21+COUNTIF($KZ65:LY65,"&gt;0"),Input!$A$6:$HV$6,0),FALSE),0),0))*$D65</f>
        <v>0</v>
      </c>
      <c r="OV65" s="1">
        <f>IF($E65+$I65+$D$7&lt;=OV$22,0,IF(OV$22-$D$7&gt;=$E65,IF(COUNTIF($KZ65:LZ65,"&gt;0")&gt;0,VLOOKUP($C65,Input!$A$8:$HV$21,MATCH($OK$21+COUNTIF($KZ65:LZ65,"&gt;0"),Input!$A$6:$HV$6,0),FALSE),0),0))*$D65</f>
        <v>0</v>
      </c>
      <c r="OW65" s="1">
        <f>IF($E65+$I65+$D$7&lt;=OW$22,0,IF(OW$22-$D$7&gt;=$E65,IF(COUNTIF($KZ65:MA65,"&gt;0")&gt;0,VLOOKUP($C65,Input!$A$8:$HV$21,MATCH($OK$21+COUNTIF($KZ65:MA65,"&gt;0"),Input!$A$6:$HV$6,0),FALSE),0),0))*$D65</f>
        <v>0</v>
      </c>
      <c r="OX65" s="1">
        <f>IF($E65+$I65+$D$7&lt;=OX$22,0,IF(OX$22-$D$7&gt;=$E65,IF(COUNTIF($KZ65:MB65,"&gt;0")&gt;0,VLOOKUP($C65,Input!$A$8:$HV$21,MATCH($OK$21+COUNTIF($KZ65:MB65,"&gt;0"),Input!$A$6:$HV$6,0),FALSE),0),0))*$D65</f>
        <v>0</v>
      </c>
      <c r="OY65" s="1">
        <f>IF($E65+$I65+$D$7&lt;=OY$22,0,IF(OY$22-$D$7&gt;=$E65,IF(COUNTIF($KZ65:MC65,"&gt;0")&gt;0,VLOOKUP($C65,Input!$A$8:$HV$21,MATCH($OK$21+COUNTIF($KZ65:MC65,"&gt;0"),Input!$A$6:$HV$6,0),FALSE),0),0))*$D65</f>
        <v>0</v>
      </c>
      <c r="OZ65" s="1">
        <f>IF($E65+$I65+$D$7&lt;=OZ$22,0,IF(OZ$22-$D$7&gt;=$E65,IF(COUNTIF($KZ65:MD65,"&gt;0")&gt;0,VLOOKUP($C65,Input!$A$8:$HV$21,MATCH($OK$21+COUNTIF($KZ65:MD65,"&gt;0"),Input!$A$6:$HV$6,0),FALSE),0),0))*$D65</f>
        <v>0</v>
      </c>
      <c r="PA65" s="1">
        <f>IF($E65+$I65+$D$7&lt;=PA$22,0,IF(PA$22-$D$7&gt;=$E65,IF(COUNTIF($KZ65:ME65,"&gt;0")&gt;0,VLOOKUP($C65,Input!$A$8:$HV$21,MATCH($OK$21+COUNTIF($KZ65:ME65,"&gt;0"),Input!$A$6:$HV$6,0),FALSE),0),0))*$D65</f>
        <v>0</v>
      </c>
      <c r="PB65" s="1">
        <f>IF($E65+$I65+$D$7&lt;=PB$22,0,IF(PB$22-$D$7&gt;=$E65,IF(COUNTIF($KZ65:MF65,"&gt;0")&gt;0,VLOOKUP($C65,Input!$A$8:$HV$21,MATCH($OK$21+COUNTIF($KZ65:MF65,"&gt;0"),Input!$A$6:$HV$6,0),FALSE),0),0))*$D65</f>
        <v>0</v>
      </c>
      <c r="PC65" s="1">
        <f>IF($E65+$I65+$D$7&lt;=PC$22,0,IF(PC$22-$D$7&gt;=$E65,IF(COUNTIF($KZ65:MG65,"&gt;0")&gt;0,VLOOKUP($C65,Input!$A$8:$HV$21,MATCH($OK$21+COUNTIF($KZ65:MG65,"&gt;0"),Input!$A$6:$HV$6,0),FALSE),0),0))*$D65</f>
        <v>0</v>
      </c>
      <c r="PD65" s="1">
        <f>IF($E65+$I65+$D$7&lt;=PD$22,0,IF(PD$22-$D$7&gt;=$E65,IF(COUNTIF($KZ65:MH65,"&gt;0")&gt;0,VLOOKUP($C65,Input!$A$8:$HV$21,MATCH($OK$21+COUNTIF($KZ65:MH65,"&gt;0"),Input!$A$6:$HV$6,0),FALSE),0),0))*$D65</f>
        <v>0</v>
      </c>
      <c r="PE65" s="1">
        <f>IF($E65+$I65+$D$7&lt;=PE$22,0,IF(PE$22-$D$7&gt;=$E65,IF(COUNTIF($KZ65:MI65,"&gt;0")&gt;0,VLOOKUP($C65,Input!$A$8:$HV$21,MATCH($OK$21+COUNTIF($KZ65:MI65,"&gt;0"),Input!$A$6:$HV$6,0),FALSE),0),0))*$D65</f>
        <v>0</v>
      </c>
      <c r="PF65" s="1">
        <f>IF($E65+$I65+$D$7&lt;=PF$22,0,IF(PF$22-$D$7&gt;=$E65,IF(COUNTIF($KZ65:MJ65,"&gt;0")&gt;0,VLOOKUP($C65,Input!$A$8:$HV$21,MATCH($OK$21+COUNTIF($KZ65:MJ65,"&gt;0"),Input!$A$6:$HV$6,0),FALSE),0),0))*$D65</f>
        <v>0</v>
      </c>
      <c r="PG65" s="1">
        <f>IF($E65+$I65+$D$7&lt;=PG$22,0,IF(PG$22-$D$7&gt;=$E65,IF(COUNTIF($KZ65:MK65,"&gt;0")&gt;0,VLOOKUP($C65,Input!$A$8:$HV$21,MATCH($OK$21+COUNTIF($KZ65:MK65,"&gt;0"),Input!$A$6:$HV$6,0),FALSE),0),0))*$D65</f>
        <v>0</v>
      </c>
      <c r="PH65" s="1">
        <f>IF($E65+$I65+$D$7&lt;=PH$22,0,IF(PH$22-$D$7&gt;=$E65,IF(COUNTIF($KZ65:ML65,"&gt;0")&gt;0,VLOOKUP($C65,Input!$A$8:$HV$21,MATCH($OK$21+COUNTIF($KZ65:ML65,"&gt;0"),Input!$A$6:$HV$6,0),FALSE),0),0))*$D65</f>
        <v>0</v>
      </c>
      <c r="PI65" s="1">
        <f>IF($E65+$I65+$D$7&lt;=PI$22,0,IF(PI$22-$D$7&gt;=$E65,IF(COUNTIF($KZ65:MM65,"&gt;0")&gt;0,VLOOKUP($C65,Input!$A$8:$HV$21,MATCH($OK$21+COUNTIF($KZ65:MM65,"&gt;0"),Input!$A$6:$HV$6,0),FALSE),0),0))*$D65</f>
        <v>0</v>
      </c>
      <c r="PJ65" s="1">
        <f>IF($E65+$I65+$D$7&lt;=PJ$22,0,IF(PJ$22-$D$7&gt;=$E65,IF(COUNTIF($KZ65:MN65,"&gt;0")&gt;0,VLOOKUP($C65,Input!$A$8:$HV$21,MATCH($OK$21+COUNTIF($KZ65:MN65,"&gt;0"),Input!$A$6:$HV$6,0),FALSE),0),0))*$D65</f>
        <v>0</v>
      </c>
      <c r="PK65" s="1">
        <f>IF($E65+$I65+$D$7&lt;=PK$22,0,IF(PK$22-$D$7&gt;=$E65,IF(COUNTIF($KZ65:MO65,"&gt;0")&gt;0,VLOOKUP($C65,Input!$A$8:$HV$21,MATCH($OK$21+COUNTIF($KZ65:MO65,"&gt;0"),Input!$A$6:$HV$6,0),FALSE),0),0))*$D65</f>
        <v>0</v>
      </c>
      <c r="PL65" s="1">
        <f>IF($E65+$I65+$D$7&lt;=PL$22,0,IF(PL$22-$D$7&gt;=$E65,IF(COUNTIF($KZ65:MP65,"&gt;0")&gt;0,VLOOKUP($C65,Input!$A$8:$HV$21,MATCH($OK$21+COUNTIF($KZ65:MP65,"&gt;0"),Input!$A$6:$HV$6,0),FALSE),0),0))*$D65</f>
        <v>0</v>
      </c>
      <c r="PM65" s="1">
        <f>IF($E65+$I65+$D$7&lt;=PM$22,0,IF(PM$22-$D$7&gt;=$E65,IF(COUNTIF($KZ65:MQ65,"&gt;0")&gt;0,VLOOKUP($C65,Input!$A$8:$HV$21,MATCH($OK$21+COUNTIF($KZ65:MQ65,"&gt;0"),Input!$A$6:$HV$6,0),FALSE),0),0))*$D65</f>
        <v>0</v>
      </c>
      <c r="PN65" s="1">
        <f>IF($E65+$I65+$D$7&lt;=PN$22,0,IF(PN$22-$D$7&gt;=$E65,IF(COUNTIF($KZ65:MR65,"&gt;0")&gt;0,VLOOKUP($C65,Input!$A$8:$HV$21,MATCH($OK$21+COUNTIF($KZ65:MR65,"&gt;0"),Input!$A$6:$HV$6,0),FALSE),0),0))*$D65</f>
        <v>0</v>
      </c>
      <c r="PO65" s="1">
        <f>IF($E65+$I65+$D$7&lt;=PO$22,0,IF(PO$22-$D$7&gt;=$E65,IF(COUNTIF($KZ65:MS65,"&gt;0")&gt;0,VLOOKUP($C65,Input!$A$8:$HV$21,MATCH($OK$21+COUNTIF($KZ65:MS65,"&gt;0"),Input!$A$6:$HV$6,0),FALSE),0),0))*$D65</f>
        <v>0</v>
      </c>
      <c r="PP65" s="1">
        <f>IF($E65+$I65+$D$7&lt;=PP$22,0,IF(PP$22-$D$7&gt;=$E65,IF(COUNTIF($KZ65:MT65,"&gt;0")&gt;0,VLOOKUP($C65,Input!$A$8:$HV$21,MATCH($OK$21+COUNTIF($KZ65:MT65,"&gt;0"),Input!$A$6:$HV$6,0),FALSE),0),0))*$D65</f>
        <v>0</v>
      </c>
      <c r="PQ65" s="1">
        <f>IF($E65+$I65+$D$7&lt;=PQ$22,0,IF(PQ$22-$D$7&gt;=$E65,IF(COUNTIF($KZ65:MU65,"&gt;0")&gt;0,VLOOKUP($C65,Input!$A$8:$HV$21,MATCH($OK$21+COUNTIF($KZ65:MU65,"&gt;0"),Input!$A$6:$HV$6,0),FALSE),0),0))*$D65</f>
        <v>0</v>
      </c>
      <c r="PR65" s="1">
        <f>IF($E65+$I65+$D$7&lt;=PR$22,0,IF(PR$22-$D$7&gt;=$E65,IF(COUNTIF($KZ65:MV65,"&gt;0")&gt;0,VLOOKUP($C65,Input!$A$8:$HV$21,MATCH($OK$21+COUNTIF($KZ65:MV65,"&gt;0"),Input!$A$6:$HV$6,0),FALSE),0),0))*$D65</f>
        <v>0</v>
      </c>
      <c r="PS65" s="1">
        <f>IF($E65+$I65+$D$7&lt;=PS$22,0,IF(PS$22-$D$7&gt;=$E65,IF(COUNTIF($KZ65:MW65,"&gt;0")&gt;0,VLOOKUP($C65,Input!$A$8:$HV$21,MATCH($OK$21+COUNTIF($KZ65:MW65,"&gt;0"),Input!$A$6:$HV$6,0),FALSE),0),0))*$D65</f>
        <v>0</v>
      </c>
      <c r="PT65" s="1">
        <f>IF($E65+$I65+$D$7&lt;=PT$22,0,IF(PT$22-$D$7&gt;=$E65,IF(COUNTIF($KZ65:MX65,"&gt;0")&gt;0,VLOOKUP($C65,Input!$A$8:$HV$21,MATCH($OK$21+COUNTIF($KZ65:MX65,"&gt;0"),Input!$A$6:$HV$6,0),FALSE),0),0))*$D65</f>
        <v>0</v>
      </c>
      <c r="PV65" s="1" t="str">
        <f t="shared" si="212"/>
        <v>2042 MY 40' CNG w Midlife Rebuild {234 Buses}</v>
      </c>
      <c r="PW65" s="1">
        <f t="shared" si="213"/>
        <v>0</v>
      </c>
      <c r="PX65" s="1">
        <f t="shared" si="214"/>
        <v>0</v>
      </c>
      <c r="PY65" s="1">
        <f t="shared" si="215"/>
        <v>0</v>
      </c>
      <c r="PZ65" s="1">
        <f t="shared" si="216"/>
        <v>0</v>
      </c>
      <c r="QA65" s="1">
        <f t="shared" si="217"/>
        <v>0</v>
      </c>
      <c r="QB65" s="1">
        <f t="shared" si="218"/>
        <v>0</v>
      </c>
      <c r="QC65" s="1">
        <f t="shared" si="219"/>
        <v>0</v>
      </c>
      <c r="QD65" s="1">
        <f t="shared" si="220"/>
        <v>0</v>
      </c>
      <c r="QE65" s="1">
        <f t="shared" si="221"/>
        <v>0</v>
      </c>
      <c r="QF65" s="1">
        <f t="shared" si="222"/>
        <v>0</v>
      </c>
      <c r="QG65" s="1">
        <f t="shared" si="223"/>
        <v>0</v>
      </c>
      <c r="QH65" s="1">
        <f t="shared" si="224"/>
        <v>0</v>
      </c>
      <c r="QI65" s="1">
        <f t="shared" si="225"/>
        <v>0</v>
      </c>
      <c r="QJ65" s="1">
        <f t="shared" si="226"/>
        <v>0</v>
      </c>
      <c r="QK65" s="1">
        <f t="shared" si="227"/>
        <v>0</v>
      </c>
      <c r="QL65" s="1">
        <f t="shared" si="228"/>
        <v>0</v>
      </c>
      <c r="QM65" s="1">
        <f t="shared" si="229"/>
        <v>0</v>
      </c>
      <c r="QN65" s="1">
        <f t="shared" si="230"/>
        <v>0</v>
      </c>
      <c r="QO65" s="1">
        <f t="shared" si="231"/>
        <v>0</v>
      </c>
      <c r="QP65" s="1">
        <f t="shared" si="232"/>
        <v>0</v>
      </c>
      <c r="QQ65" s="1">
        <f t="shared" si="233"/>
        <v>0</v>
      </c>
      <c r="QR65" s="1">
        <f t="shared" si="234"/>
        <v>0</v>
      </c>
      <c r="QS65" s="1">
        <f t="shared" si="235"/>
        <v>0</v>
      </c>
      <c r="QT65" s="1">
        <f t="shared" si="236"/>
        <v>0</v>
      </c>
      <c r="QU65" s="1">
        <f t="shared" si="237"/>
        <v>0</v>
      </c>
      <c r="QV65" s="1">
        <f t="shared" si="238"/>
        <v>0</v>
      </c>
      <c r="QW65" s="1">
        <f t="shared" si="239"/>
        <v>217066156.75763607</v>
      </c>
      <c r="QX65" s="1">
        <f t="shared" si="240"/>
        <v>14111006.028821761</v>
      </c>
      <c r="QY65" s="1">
        <f t="shared" si="241"/>
        <v>14158463.952484928</v>
      </c>
      <c r="QZ65" s="1">
        <f t="shared" si="242"/>
        <v>14209510.055102771</v>
      </c>
      <c r="RA65" s="1">
        <f t="shared" si="243"/>
        <v>14246246.934980158</v>
      </c>
      <c r="RB65" s="1">
        <f t="shared" si="244"/>
        <v>14289049.868335636</v>
      </c>
      <c r="RC65" s="1">
        <f t="shared" si="245"/>
        <v>22553879.709444921</v>
      </c>
      <c r="RD65" s="1">
        <f t="shared" si="246"/>
        <v>14421605.692380901</v>
      </c>
      <c r="RE65" s="1">
        <f t="shared" si="247"/>
        <v>14473725.991968822</v>
      </c>
      <c r="RF65" s="1">
        <f t="shared" si="207"/>
        <v>339529644.99115604</v>
      </c>
      <c r="RG65" s="1">
        <f t="shared" si="208"/>
        <v>150301707.80434844</v>
      </c>
      <c r="RH65" s="72"/>
      <c r="RI65" s="37"/>
    </row>
    <row r="66" spans="1:477" x14ac:dyDescent="0.25">
      <c r="A66" s="50"/>
      <c r="B66" s="143"/>
      <c r="C66" s="111" t="s">
        <v>76</v>
      </c>
      <c r="D66" s="108">
        <f t="shared" si="171"/>
        <v>234</v>
      </c>
      <c r="E66" s="110">
        <f t="shared" si="209"/>
        <v>2043</v>
      </c>
      <c r="F66" s="68">
        <f t="shared" si="210"/>
        <v>40000</v>
      </c>
      <c r="G66" s="69">
        <f>VLOOKUP($C66,Input!$A$8:$HV$39,MATCH(G$21,Input!$A$6:$HV$6,0),FALSE)</f>
        <v>2.91</v>
      </c>
      <c r="H66" s="123">
        <f>VLOOKUP($C66,Input!$A$8:$HV$39,MATCH(H$21,Input!$A$6:$HV$6,0),FALSE)</f>
        <v>0</v>
      </c>
      <c r="I66" s="70">
        <f>VLOOKUP($C66,Input!$A$8:$HV$39,MATCH(I$21,Input!$A$6:$HV$6,0),FALSE)</f>
        <v>14</v>
      </c>
      <c r="J66" s="1">
        <f>+IF($E66=J$22,VLOOKUP($C66,Input!$A$8:$AN$39,MATCH(J$21,Input!$A$6:$AN$6,0),FALSE)+$H66,0)*$D66</f>
        <v>0</v>
      </c>
      <c r="K66" s="1">
        <f>+IF($E66=K$22,VLOOKUP($C66,Input!$A$8:$AN$39,MATCH(K$21,Input!$A$6:$AN$6,0),FALSE)+$H66,0)*$D66</f>
        <v>0</v>
      </c>
      <c r="L66" s="1">
        <f>+IF($E66=L$22,VLOOKUP($C66,Input!$A$8:$AN$39,MATCH(L$21,Input!$A$6:$AN$6,0),FALSE)+$H66,0)*$D66</f>
        <v>0</v>
      </c>
      <c r="M66" s="1">
        <f>+IF($E66=M$22,VLOOKUP($C66,Input!$A$8:$AN$39,MATCH(M$21,Input!$A$6:$AN$6,0),FALSE)+$H66,0)*$D66</f>
        <v>0</v>
      </c>
      <c r="N66" s="1">
        <f>+IF($E66=N$22,VLOOKUP($C66,Input!$A$8:$AN$39,MATCH(N$21,Input!$A$6:$AN$6,0),FALSE)+$H66,0)*$D66</f>
        <v>0</v>
      </c>
      <c r="O66" s="1">
        <f>+IF($E66=O$22,VLOOKUP($C66,Input!$A$8:$AN$39,MATCH(O$21,Input!$A$6:$AN$6,0),FALSE)+$H66,0)*$D66</f>
        <v>0</v>
      </c>
      <c r="P66" s="1">
        <f>+IF($E66=P$22,VLOOKUP($C66,Input!$A$8:$AN$39,MATCH(P$21,Input!$A$6:$AN$6,0),FALSE)+$H66,0)*$D66</f>
        <v>0</v>
      </c>
      <c r="Q66" s="1">
        <f>+IF($E66=Q$22,VLOOKUP($C66,Input!$A$8:$AN$39,MATCH(Q$21,Input!$A$6:$AN$6,0),FALSE)+$H66,0)*$D66</f>
        <v>0</v>
      </c>
      <c r="R66" s="1">
        <f>+IF($E66=R$22,VLOOKUP($C66,Input!$A$8:$AN$39,MATCH(R$21,Input!$A$6:$AN$6,0),FALSE)+$H66,0)*$D66</f>
        <v>0</v>
      </c>
      <c r="S66" s="1">
        <f>+IF($E66=S$22,VLOOKUP($C66,Input!$A$8:$AN$39,MATCH(S$21,Input!$A$6:$AN$6,0),FALSE)+$H66,0)*$D66</f>
        <v>0</v>
      </c>
      <c r="T66" s="1">
        <f>+IF($E66=T$22,VLOOKUP($C66,Input!$A$8:$AN$39,MATCH(T$21,Input!$A$6:$AN$6,0),FALSE)+$H66,0)*$D66</f>
        <v>0</v>
      </c>
      <c r="U66" s="1">
        <f>+IF($E66=U$22,VLOOKUP($C66,Input!$A$8:$AN$39,MATCH(U$21,Input!$A$6:$AN$6,0),FALSE)+$H66,0)*$D66</f>
        <v>0</v>
      </c>
      <c r="V66" s="1">
        <f>+IF($E66=V$22,VLOOKUP($C66,Input!$A$8:$AN$39,MATCH(V$21,Input!$A$6:$AN$6,0),FALSE)+$H66,0)*$D66</f>
        <v>0</v>
      </c>
      <c r="W66" s="1">
        <f>+IF($E66=W$22,VLOOKUP($C66,Input!$A$8:$AN$39,MATCH(W$21,Input!$A$6:$AN$6,0),FALSE)+$H66,0)*$D66</f>
        <v>0</v>
      </c>
      <c r="X66" s="1">
        <f>+IF($E66=X$22,VLOOKUP($C66,Input!$A$8:$AN$39,MATCH(X$21,Input!$A$6:$AN$6,0),FALSE)+$H66,0)*$D66</f>
        <v>0</v>
      </c>
      <c r="Y66" s="1">
        <f>+IF($E66=Y$22,VLOOKUP($C66,Input!$A$8:$AN$39,MATCH(Y$21,Input!$A$6:$AN$6,0),FALSE)+$H66,0)*$D66</f>
        <v>0</v>
      </c>
      <c r="Z66" s="1">
        <f>+IF($E66=Z$22,VLOOKUP($C66,Input!$A$8:$AN$39,MATCH(Z$21,Input!$A$6:$AN$6,0),FALSE)+$H66,0)*$D66</f>
        <v>0</v>
      </c>
      <c r="AA66" s="1">
        <f>+IF($E66=AA$22,VLOOKUP($C66,Input!$A$8:$AN$39,MATCH(AA$21,Input!$A$6:$AN$6,0),FALSE)+$H66,0)*$D66</f>
        <v>0</v>
      </c>
      <c r="AB66" s="1">
        <f>+IF($E66=AB$22,VLOOKUP($C66,Input!$A$8:$AN$39,MATCH(AB$21,Input!$A$6:$AN$6,0),FALSE)+$H66,0)*$D66</f>
        <v>0</v>
      </c>
      <c r="AC66" s="1">
        <f>+IF($E66=AC$22,VLOOKUP($C66,Input!$A$8:$AN$39,MATCH(AC$21,Input!$A$6:$AN$6,0),FALSE)+$H66,0)*$D66</f>
        <v>0</v>
      </c>
      <c r="AD66" s="1">
        <f>+IF($E66=AD$22,VLOOKUP($C66,Input!$A$8:$AN$39,MATCH(AD$21,Input!$A$6:$AN$6,0),FALSE)+$H66,0)*$D66</f>
        <v>0</v>
      </c>
      <c r="AE66" s="1">
        <f>+IF($E66=AE$22,VLOOKUP($C66,Input!$A$8:$AN$39,MATCH(AE$21,Input!$A$6:$AN$6,0),FALSE)+$H66,0)*$D66</f>
        <v>0</v>
      </c>
      <c r="AF66" s="1">
        <f>+IF($E66=AF$22,VLOOKUP($C66,Input!$A$8:$AN$39,MATCH(AF$21,Input!$A$6:$AN$6,0),FALSE)+$H66,0)*$D66</f>
        <v>0</v>
      </c>
      <c r="AG66" s="1">
        <f>+IF($E66=AG$22,VLOOKUP($C66,Input!$A$8:$AN$39,MATCH(AG$21,Input!$A$6:$AN$6,0),FALSE)+$H66,0)*$D66</f>
        <v>0</v>
      </c>
      <c r="AH66" s="1">
        <f>+IF($E66=AH$22,VLOOKUP($C66,Input!$A$8:$AN$39,MATCH(AH$21,Input!$A$6:$AN$6,0),FALSE)+$H66,0)*$D66</f>
        <v>0</v>
      </c>
      <c r="AI66" s="1">
        <f>+IF($E66=AI$22,VLOOKUP($C66,Input!$A$8:$AN$39,MATCH(AI$21,Input!$A$6:$AN$6,0),FALSE)+$H66,0)*$D66</f>
        <v>0</v>
      </c>
      <c r="AJ66" s="1">
        <f>+IF($E66=AJ$22,VLOOKUP($C66,Input!$A$8:$AN$39,MATCH(AJ$21,Input!$A$6:$AN$6,0),FALSE)+$H66,0)*$D66</f>
        <v>0</v>
      </c>
      <c r="AK66" s="1">
        <f>+IF($E66=AK$22,VLOOKUP($C66,Input!$A$8:$AN$39,MATCH(AK$21,Input!$A$6:$AN$6,0),FALSE)+$H66,0)*$D66</f>
        <v>202427774.29137436</v>
      </c>
      <c r="AL66" s="1">
        <f>+IF($E66=AL$22,VLOOKUP($C66,Input!$A$8:$AN$39,MATCH(AL$21,Input!$A$6:$AN$6,0),FALSE)+$H66,0)*$D66</f>
        <v>0</v>
      </c>
      <c r="AM66" s="1">
        <f>+IF($E66=AM$22,VLOOKUP($C66,Input!$A$8:$AN$39,MATCH(AM$21,Input!$A$6:$AN$6,0),FALSE)+$H66,0)*$D66</f>
        <v>0</v>
      </c>
      <c r="AN66" s="1">
        <f>+IF($E66=AN$22,VLOOKUP($C66,Input!$A$8:$AN$39,MATCH(AN$21,Input!$A$6:$AN$6,0),FALSE)+$H66,0)*$D66</f>
        <v>0</v>
      </c>
      <c r="AO66" s="1">
        <f>+IF($E66=AO$22,VLOOKUP($C66,Input!$A$8:$AN$39,MATCH(AO$21,Input!$A$6:$AN$6,0),FALSE)+$H66,0)*$D66</f>
        <v>0</v>
      </c>
      <c r="AP66" s="1">
        <f>+IF($E66=AP$22,VLOOKUP($C66,Input!$A$8:$AN$39,MATCH(AP$21,Input!$A$6:$AN$6,0),FALSE)+$H66,0)*$D66</f>
        <v>0</v>
      </c>
      <c r="AQ66" s="1">
        <f>+IF($E66=AQ$22,VLOOKUP($C66,Input!$A$8:$AN$39,MATCH(AQ$21,Input!$A$6:$AN$6,0),FALSE)+$H66,0)*$D66</f>
        <v>0</v>
      </c>
      <c r="AR66" s="1">
        <f>+IF($E66=AR$22,VLOOKUP($C66,Input!$A$8:$AN$39,MATCH(AR$21,Input!$A$6:$AN$6,0),FALSE)+$H66,0)*$D66</f>
        <v>0</v>
      </c>
      <c r="AT66" t="str">
        <f>VLOOKUP($C66,Input!$A$8:$HV$39,MATCH(AT$21,Input!$A$6:$HV$6,0),FALSE)</f>
        <v>Parts and administrative cost</v>
      </c>
      <c r="AU66" s="1">
        <f>+IF($E66=AU$22,VLOOKUP($C66,Input!$A$8:$HV$39,MATCH(AU$21,Input!$A$6:$HV$6,0),FALSE),0)*$D66</f>
        <v>0</v>
      </c>
      <c r="AV66" s="1">
        <f>+IF($E66=AV$22,VLOOKUP($C66,Input!$A$8:$HV$39,MATCH(AV$21,Input!$A$6:$HV$6,0),FALSE),0)*$D66</f>
        <v>0</v>
      </c>
      <c r="AW66" s="1">
        <f>+IF($E66=AW$22,VLOOKUP($C66,Input!$A$8:$HV$39,MATCH(AW$21,Input!$A$6:$HV$6,0),FALSE),0)*$D66</f>
        <v>0</v>
      </c>
      <c r="AX66" s="1">
        <f>+IF($E66=AX$22,VLOOKUP($C66,Input!$A$8:$HV$39,MATCH(AX$21,Input!$A$6:$HV$6,0),FALSE),0)*$D66</f>
        <v>0</v>
      </c>
      <c r="AY66" s="1">
        <f>+IF($E66=AY$22,VLOOKUP($C66,Input!$A$8:$HV$39,MATCH(AY$21,Input!$A$6:$HV$6,0),FALSE),0)*$D66</f>
        <v>0</v>
      </c>
      <c r="AZ66" s="1">
        <f>+IF($E66=AZ$22,VLOOKUP($C66,Input!$A$8:$HV$39,MATCH(AZ$21,Input!$A$6:$HV$6,0),FALSE),0)*$D66</f>
        <v>0</v>
      </c>
      <c r="BA66" s="1">
        <f>+IF($E66=BA$22,VLOOKUP($C66,Input!$A$8:$HV$39,MATCH(BA$21,Input!$A$6:$HV$6,0),FALSE),0)*$D66</f>
        <v>0</v>
      </c>
      <c r="BB66" s="1">
        <f>+IF($E66=BB$22,VLOOKUP($C66,Input!$A$8:$HV$39,MATCH(BB$21,Input!$A$6:$HV$6,0),FALSE),0)*$D66</f>
        <v>0</v>
      </c>
      <c r="BC66" s="1">
        <f>+IF($E66=BC$22,VLOOKUP($C66,Input!$A$8:$HV$39,MATCH(BC$21,Input!$A$6:$HV$6,0),FALSE),0)*$D66</f>
        <v>0</v>
      </c>
      <c r="BD66" s="1">
        <f>+IF($E66=BD$22,VLOOKUP($C66,Input!$A$8:$HV$39,MATCH(BD$21,Input!$A$6:$HV$6,0),FALSE),0)*$D66</f>
        <v>0</v>
      </c>
      <c r="BE66" s="1">
        <f>+IF($E66=BE$22,VLOOKUP($C66,Input!$A$8:$HV$39,MATCH(BE$21,Input!$A$6:$HV$6,0),FALSE),0)*$D66</f>
        <v>0</v>
      </c>
      <c r="BF66" s="1">
        <f>+IF($E66=BF$22,VLOOKUP($C66,Input!$A$8:$HV$39,MATCH(BF$21,Input!$A$6:$HV$6,0),FALSE),0)*$D66</f>
        <v>0</v>
      </c>
      <c r="BG66" s="1">
        <f>+IF($E66=BG$22,VLOOKUP($C66,Input!$A$8:$HV$39,MATCH(BG$21,Input!$A$6:$HV$6,0),FALSE),0)*$D66</f>
        <v>0</v>
      </c>
      <c r="BH66" s="1">
        <f>+IF($E66=BH$22,VLOOKUP($C66,Input!$A$8:$HV$39,MATCH(BH$21,Input!$A$6:$HV$6,0),FALSE),0)*$D66</f>
        <v>0</v>
      </c>
      <c r="BI66" s="1">
        <f>+IF($E66=BI$22,VLOOKUP($C66,Input!$A$8:$HV$39,MATCH(BI$21,Input!$A$6:$HV$6,0),FALSE),0)*$D66</f>
        <v>0</v>
      </c>
      <c r="BJ66" s="1">
        <f>+IF($E66=BJ$22,VLOOKUP($C66,Input!$A$8:$HV$39,MATCH(BJ$21,Input!$A$6:$HV$6,0),FALSE),0)*$D66</f>
        <v>0</v>
      </c>
      <c r="BK66" s="1">
        <f>+IF($E66=BK$22,VLOOKUP($C66,Input!$A$8:$HV$39,MATCH(BK$21,Input!$A$6:$HV$6,0),FALSE),0)*$D66</f>
        <v>0</v>
      </c>
      <c r="BL66" s="1">
        <f>+IF($E66=BL$22,VLOOKUP($C66,Input!$A$8:$HV$39,MATCH(BL$21,Input!$A$6:$HV$6,0),FALSE),0)*$D66</f>
        <v>0</v>
      </c>
      <c r="BM66" s="1">
        <f>+IF($E66=BM$22,VLOOKUP($C66,Input!$A$8:$HV$39,MATCH(BM$21,Input!$A$6:$HV$6,0),FALSE),0)*$D66</f>
        <v>0</v>
      </c>
      <c r="BN66" s="1">
        <f>+IF($E66=BN$22,VLOOKUP($C66,Input!$A$8:$HV$39,MATCH(BN$21,Input!$A$6:$HV$6,0),FALSE),0)*$D66</f>
        <v>0</v>
      </c>
      <c r="BO66" s="1">
        <f>+IF($E66=BO$22,VLOOKUP($C66,Input!$A$8:$HV$39,MATCH(BO$21,Input!$A$6:$HV$6,0),FALSE),0)*$D66</f>
        <v>0</v>
      </c>
      <c r="BP66" s="1">
        <f>+IF($E66=BP$22,VLOOKUP($C66,Input!$A$8:$HV$39,MATCH(BP$21,Input!$A$6:$HV$6,0),FALSE),0)*$D66</f>
        <v>0</v>
      </c>
      <c r="BQ66" s="1">
        <f>+IF($E66=BQ$22,VLOOKUP($C66,Input!$A$8:$HV$39,MATCH(BQ$21,Input!$A$6:$HV$6,0),FALSE),0)*$D66</f>
        <v>0</v>
      </c>
      <c r="BR66" s="1">
        <f>+IF($E66=BR$22,VLOOKUP($C66,Input!$A$8:$HV$39,MATCH(BR$21,Input!$A$6:$HV$6,0),FALSE),0)*$D66</f>
        <v>0</v>
      </c>
      <c r="BS66" s="1">
        <f>+IF($E66=BS$22,VLOOKUP($C66,Input!$A$8:$HV$39,MATCH(BS$21,Input!$A$6:$HV$6,0),FALSE),0)*$D66</f>
        <v>0</v>
      </c>
      <c r="BT66" s="1">
        <f>+IF($E66=BT$22,VLOOKUP($C66,Input!$A$8:$HV$39,MATCH(BT$21,Input!$A$6:$HV$6,0),FALSE),0)*$D66</f>
        <v>0</v>
      </c>
      <c r="BU66" s="1">
        <f>+IF($E66=BU$22,VLOOKUP($C66,Input!$A$8:$HV$39,MATCH(BU$21,Input!$A$6:$HV$6,0),FALSE),0)*$D66</f>
        <v>0</v>
      </c>
      <c r="BV66" s="1">
        <f>+IF($E66=BV$22,VLOOKUP($C66,Input!$A$8:$HV$39,MATCH(BV$21,Input!$A$6:$HV$6,0),FALSE),0)*$D66</f>
        <v>5060694.3572843596</v>
      </c>
      <c r="BW66" s="1">
        <f>+IF($E66=BW$22,VLOOKUP($C66,Input!$A$8:$HV$39,MATCH(BW$21,Input!$A$6:$HV$6,0),FALSE),0)*$D66</f>
        <v>0</v>
      </c>
      <c r="BX66" s="1">
        <f>+IF($E66=BX$22,VLOOKUP($C66,Input!$A$8:$HV$39,MATCH(BX$21,Input!$A$6:$HV$6,0),FALSE),0)*$D66</f>
        <v>0</v>
      </c>
      <c r="BY66" s="1">
        <f>+IF($E66=BY$22,VLOOKUP($C66,Input!$A$8:$HV$39,MATCH(BY$21,Input!$A$6:$HV$6,0),FALSE),0)*$D66</f>
        <v>0</v>
      </c>
      <c r="BZ66" s="1">
        <f>+IF($E66=BZ$22,VLOOKUP($C66,Input!$A$8:$HV$39,MATCH(BZ$21,Input!$A$6:$HV$6,0),FALSE),0)*$D66</f>
        <v>0</v>
      </c>
      <c r="CA66" s="1">
        <f>+IF($E66=CA$22,VLOOKUP($C66,Input!$A$8:$HV$39,MATCH(CA$21,Input!$A$6:$HV$6,0),FALSE),0)*$D66</f>
        <v>0</v>
      </c>
      <c r="CB66" s="1">
        <f>+IF($E66=CB$22,VLOOKUP($C66,Input!$A$8:$HV$39,MATCH(CB$21,Input!$A$6:$HV$6,0),FALSE),0)*$D66</f>
        <v>0</v>
      </c>
      <c r="CC66" s="1">
        <f>+IF($E66=CC$22,VLOOKUP($C66,Input!$A$8:$HV$39,MATCH(CC$21,Input!$A$6:$HV$6,0),FALSE),0)*$D66</f>
        <v>0</v>
      </c>
      <c r="CE66" t="str">
        <f>VLOOKUP($C66,Input!$A$8:$HV$39,MATCH(CE$21,Input!$A$6:$HV$6,0),FALSE)</f>
        <v>Engine Rebuild @ 7 Yr</v>
      </c>
      <c r="CF66" s="1">
        <f>IF($E66+$I66+$D$7&lt;=CF$22,0,IF(CF$22-$D$7&gt;=$E66,IF(COUNTIF($KZ66:LP66,"&gt;0")&gt;0,VLOOKUP($C66,Input!$A$8:$HV$21,MATCH($CE$21+COUNTIF($KZ66:LP66,"&gt;0"),Input!$A$6:$HV$6,0),FALSE),0),0))*$D66</f>
        <v>0</v>
      </c>
      <c r="CG66" s="1">
        <f>IF($E66+$I66+$D$7&lt;=CG$22,0,IF(CG$22-$D$7&gt;=$E66,IF(COUNTIF($KZ66:LQ66,"&gt;0")&gt;0,VLOOKUP($C66,Input!$A$8:$HV$21,MATCH($CE$21+COUNTIF($KZ66:LQ66,"&gt;0"),Input!$A$6:$HV$6,0),FALSE),0),0))*$D66</f>
        <v>0</v>
      </c>
      <c r="CH66" s="1">
        <f>IF($E66+$I66+$D$7&lt;=CH$22,0,IF(CH$22-$D$7&gt;=$E66,IF(COUNTIF($KZ66:LR66,"&gt;0")&gt;0,VLOOKUP($C66,Input!$A$8:$HV$21,MATCH($CE$21+COUNTIF($KZ66:LR66,"&gt;0"),Input!$A$6:$HV$6,0),FALSE),0),0))*$D66</f>
        <v>0</v>
      </c>
      <c r="CI66" s="1">
        <f>IF($E66+$I66+$D$7&lt;=CI$22,0,IF(CI$22-$D$7&gt;=$E66,IF(COUNTIF($KZ66:LS66,"&gt;0")&gt;0,VLOOKUP($C66,Input!$A$8:$HV$21,MATCH($CE$21+COUNTIF($KZ66:LS66,"&gt;0"),Input!$A$6:$HV$6,0),FALSE),0),0))*$D66</f>
        <v>0</v>
      </c>
      <c r="CJ66" s="1">
        <f>IF($E66+$I66+$D$7&lt;=CJ$22,0,IF(CJ$22-$D$7&gt;=$E66,IF(COUNTIF($KZ66:LT66,"&gt;0")&gt;0,VLOOKUP($C66,Input!$A$8:$HV$21,MATCH($CE$21+COUNTIF($KZ66:LT66,"&gt;0"),Input!$A$6:$HV$6,0),FALSE),0),0))*$D66</f>
        <v>0</v>
      </c>
      <c r="CK66" s="1">
        <f>IF($E66+$I66+$D$7&lt;=CK$22,0,IF(CK$22-$D$7&gt;=$E66,IF(COUNTIF($KZ66:LU66,"&gt;0")&gt;0,VLOOKUP($C66,Input!$A$8:$HV$21,MATCH($CE$21+COUNTIF($KZ66:LU66,"&gt;0"),Input!$A$6:$HV$6,0),FALSE),0),0))*$D66</f>
        <v>0</v>
      </c>
      <c r="CL66" s="1">
        <f>IF($E66+$I66+$D$7&lt;=CL$22,0,IF(CL$22-$D$7&gt;=$E66,IF(COUNTIF($KZ66:LV66,"&gt;0")&gt;0,VLOOKUP($C66,Input!$A$8:$HV$21,MATCH($CE$21+COUNTIF($KZ66:LV66,"&gt;0"),Input!$A$6:$HV$6,0),FALSE),0),0))*$D66</f>
        <v>0</v>
      </c>
      <c r="CM66" s="1">
        <f>IF($E66+$I66+$D$7&lt;=CM$22,0,IF(CM$22-$D$7&gt;=$E66,IF(COUNTIF($KZ66:LW66,"&gt;0")&gt;0,VLOOKUP($C66,Input!$A$8:$HV$21,MATCH($CE$21+COUNTIF($KZ66:LW66,"&gt;0"),Input!$A$6:$HV$6,0),FALSE),0),0))*$D66</f>
        <v>0</v>
      </c>
      <c r="CN66" s="1">
        <f>IF($E66+$I66+$D$7&lt;=CN$22,0,IF(CN$22-$D$7&gt;=$E66,IF(COUNTIF($KZ66:LX66,"&gt;0")&gt;0,VLOOKUP($C66,Input!$A$8:$HV$21,MATCH($CE$21+COUNTIF($KZ66:LX66,"&gt;0"),Input!$A$6:$HV$6,0),FALSE),0),0))*$D66</f>
        <v>0</v>
      </c>
      <c r="CO66" s="1">
        <f>IF($E66+$I66+$D$7&lt;=CO$22,0,IF(CO$22-$D$7&gt;=$E66,IF(COUNTIF($KZ66:LY66,"&gt;0")&gt;0,VLOOKUP($C66,Input!$A$8:$HV$21,MATCH($CE$21+COUNTIF($KZ66:LY66,"&gt;0"),Input!$A$6:$HV$6,0),FALSE),0),0))*$D66</f>
        <v>0</v>
      </c>
      <c r="CP66" s="1">
        <f>IF($E66+$I66+$D$7&lt;=CP$22,0,IF(CP$22-$D$7&gt;=$E66,IF(COUNTIF($KZ66:LZ66,"&gt;0")&gt;0,VLOOKUP($C66,Input!$A$8:$HV$21,MATCH($CE$21+COUNTIF($KZ66:LZ66,"&gt;0"),Input!$A$6:$HV$6,0),FALSE),0),0))*$D66</f>
        <v>0</v>
      </c>
      <c r="CQ66" s="1">
        <f>IF($E66+$I66+$D$7&lt;=CQ$22,0,IF(CQ$22-$D$7&gt;=$E66,IF(COUNTIF($KZ66:MA66,"&gt;0")&gt;0,VLOOKUP($C66,Input!$A$8:$HV$21,MATCH($CE$21+COUNTIF($KZ66:MA66,"&gt;0"),Input!$A$6:$HV$6,0),FALSE),0),0))*$D66</f>
        <v>0</v>
      </c>
      <c r="CR66" s="1">
        <f>IF($E66+$I66+$D$7&lt;=CR$22,0,IF(CR$22-$D$7&gt;=$E66,IF(COUNTIF($KZ66:MB66,"&gt;0")&gt;0,VLOOKUP($C66,Input!$A$8:$HV$21,MATCH($CE$21+COUNTIF($KZ66:MB66,"&gt;0"),Input!$A$6:$HV$6,0),FALSE),0),0))*$D66</f>
        <v>0</v>
      </c>
      <c r="CS66" s="1">
        <f>IF($E66+$I66+$D$7&lt;=CS$22,0,IF(CS$22-$D$7&gt;=$E66,IF(COUNTIF($KZ66:MC66,"&gt;0")&gt;0,VLOOKUP($C66,Input!$A$8:$HV$21,MATCH($CE$21+COUNTIF($KZ66:MC66,"&gt;0"),Input!$A$6:$HV$6,0),FALSE),0),0))*$D66</f>
        <v>0</v>
      </c>
      <c r="CT66" s="1">
        <f>IF($E66+$I66+$D$7&lt;=CT$22,0,IF(CT$22-$D$7&gt;=$E66,IF(COUNTIF($KZ66:MD66,"&gt;0")&gt;0,VLOOKUP($C66,Input!$A$8:$HV$21,MATCH($CE$21+COUNTIF($KZ66:MD66,"&gt;0"),Input!$A$6:$HV$6,0),FALSE),0),0))*$D66</f>
        <v>0</v>
      </c>
      <c r="CU66" s="1">
        <f>IF($E66+$I66+$D$7&lt;=CU$22,0,IF(CU$22-$D$7&gt;=$E66,IF(COUNTIF($KZ66:ME66,"&gt;0")&gt;0,VLOOKUP($C66,Input!$A$8:$HV$21,MATCH($CE$21+COUNTIF($KZ66:ME66,"&gt;0"),Input!$A$6:$HV$6,0),FALSE),0),0))*$D66</f>
        <v>0</v>
      </c>
      <c r="CV66" s="1">
        <f>IF($E66+$I66+$D$7&lt;=CV$22,0,IF(CV$22-$D$7&gt;=$E66,IF(COUNTIF($KZ66:MF66,"&gt;0")&gt;0,VLOOKUP($C66,Input!$A$8:$HV$21,MATCH($CE$21+COUNTIF($KZ66:MF66,"&gt;0"),Input!$A$6:$HV$6,0),FALSE),0),0))*$D66</f>
        <v>0</v>
      </c>
      <c r="CW66" s="1">
        <f>IF($E66+$I66+$D$7&lt;=CW$22,0,IF(CW$22-$D$7&gt;=$E66,IF(COUNTIF($KZ66:MG66,"&gt;0")&gt;0,VLOOKUP($C66,Input!$A$8:$HV$21,MATCH($CE$21+COUNTIF($KZ66:MG66,"&gt;0"),Input!$A$6:$HV$6,0),FALSE),0),0))*$D66</f>
        <v>0</v>
      </c>
      <c r="CX66" s="1">
        <f>IF($E66+$I66+$D$7&lt;=CX$22,0,IF(CX$22-$D$7&gt;=$E66,IF(COUNTIF($KZ66:MH66,"&gt;0")&gt;0,VLOOKUP($C66,Input!$A$8:$HV$21,MATCH($CE$21+COUNTIF($KZ66:MH66,"&gt;0"),Input!$A$6:$HV$6,0),FALSE),0),0))*$D66</f>
        <v>0</v>
      </c>
      <c r="CY66" s="1">
        <f>IF($E66+$I66+$D$7&lt;=CY$22,0,IF(CY$22-$D$7&gt;=$E66,IF(COUNTIF($KZ66:MI66,"&gt;0")&gt;0,VLOOKUP($C66,Input!$A$8:$HV$21,MATCH($CE$21+COUNTIF($KZ66:MI66,"&gt;0"),Input!$A$6:$HV$6,0),FALSE),0),0))*$D66</f>
        <v>0</v>
      </c>
      <c r="CZ66" s="1">
        <f>IF($E66+$I66+$D$7&lt;=CZ$22,0,IF(CZ$22-$D$7&gt;=$E66,IF(COUNTIF($KZ66:MJ66,"&gt;0")&gt;0,VLOOKUP($C66,Input!$A$8:$HV$21,MATCH($CE$21+COUNTIF($KZ66:MJ66,"&gt;0"),Input!$A$6:$HV$6,0),FALSE),0),0))*$D66</f>
        <v>0</v>
      </c>
      <c r="DA66" s="1">
        <f>IF($E66+$I66+$D$7&lt;=DA$22,0,IF(DA$22-$D$7&gt;=$E66,IF(COUNTIF($KZ66:MK66,"&gt;0")&gt;0,VLOOKUP($C66,Input!$A$8:$HV$21,MATCH($CE$21+COUNTIF($KZ66:MK66,"&gt;0"),Input!$A$6:$HV$6,0),FALSE),0),0))*$D66</f>
        <v>0</v>
      </c>
      <c r="DB66" s="1">
        <f>IF($E66+$I66+$D$7&lt;=DB$22,0,IF(DB$22-$D$7&gt;=$E66,IF(COUNTIF($KZ66:ML66,"&gt;0")&gt;0,VLOOKUP($C66,Input!$A$8:$HV$21,MATCH($CE$21+COUNTIF($KZ66:ML66,"&gt;0"),Input!$A$6:$HV$6,0),FALSE),0),0))*$D66</f>
        <v>0</v>
      </c>
      <c r="DC66" s="1">
        <f>IF($E66+$I66+$D$7&lt;=DC$22,0,IF(DC$22-$D$7&gt;=$E66,IF(COUNTIF($KZ66:MM66,"&gt;0")&gt;0,VLOOKUP($C66,Input!$A$8:$HV$21,MATCH($CE$21+COUNTIF($KZ66:MM66,"&gt;0"),Input!$A$6:$HV$6,0),FALSE),0),0))*$D66</f>
        <v>0</v>
      </c>
      <c r="DD66" s="1">
        <f>IF($E66+$I66+$D$7&lt;=DD$22,0,IF(DD$22-$D$7&gt;=$E66,IF(COUNTIF($KZ66:MN66,"&gt;0")&gt;0,VLOOKUP($C66,Input!$A$8:$HV$21,MATCH($CE$21+COUNTIF($KZ66:MN66,"&gt;0"),Input!$A$6:$HV$6,0),FALSE),0),0))*$D66</f>
        <v>0</v>
      </c>
      <c r="DE66" s="1">
        <f>IF($E66+$I66+$D$7&lt;=DE$22,0,IF(DE$22-$D$7&gt;=$E66,IF(COUNTIF($KZ66:MO66,"&gt;0")&gt;0,VLOOKUP($C66,Input!$A$8:$HV$21,MATCH($CE$21+COUNTIF($KZ66:MO66,"&gt;0"),Input!$A$6:$HV$6,0),FALSE),0),0))*$D66</f>
        <v>0</v>
      </c>
      <c r="DF66" s="1">
        <f>IF($E66+$I66+$D$7&lt;=DF$22,0,IF(DF$22-$D$7&gt;=$E66,IF(COUNTIF($KZ66:MP66,"&gt;0")&gt;0,VLOOKUP($C66,Input!$A$8:$HV$21,MATCH($CE$21+COUNTIF($KZ66:MP66,"&gt;0"),Input!$A$6:$HV$6,0),FALSE),0),0))*$D66</f>
        <v>0</v>
      </c>
      <c r="DG66" s="1">
        <f>IF($E66+$I66+$D$7&lt;=DG$22,0,IF(DG$22-$D$7&gt;=$E66,IF(COUNTIF($KZ66:MQ66,"&gt;0")&gt;0,VLOOKUP($C66,Input!$A$8:$HV$21,MATCH($CE$21+COUNTIF($KZ66:MQ66,"&gt;0"),Input!$A$6:$HV$6,0),FALSE),0),0))*$D66</f>
        <v>0</v>
      </c>
      <c r="DH66" s="1">
        <f>IF($E66+$I66+$D$7&lt;=DH$22,0,IF(DH$22-$D$7&gt;=$E66,IF(COUNTIF($KZ66:MR66,"&gt;0")&gt;0,VLOOKUP($C66,Input!$A$8:$HV$21,MATCH($CE$21+COUNTIF($KZ66:MR66,"&gt;0"),Input!$A$6:$HV$6,0),FALSE),0),0))*$D66</f>
        <v>0</v>
      </c>
      <c r="DI66" s="1">
        <f>IF($E66+$I66+$D$7&lt;=DI$22,0,IF(DI$22-$D$7&gt;=$E66,IF(COUNTIF($KZ66:MS66,"&gt;0")&gt;0,VLOOKUP($C66,Input!$A$8:$HV$21,MATCH($CE$21+COUNTIF($KZ66:MS66,"&gt;0"),Input!$A$6:$HV$6,0),FALSE),0),0))*$D66</f>
        <v>0</v>
      </c>
      <c r="DJ66" s="1">
        <f>IF($E66+$I66+$D$7&lt;=DJ$22,0,IF(DJ$22-$D$7&gt;=$E66,IF(COUNTIF($KZ66:MT66,"&gt;0")&gt;0,VLOOKUP($C66,Input!$A$8:$HV$21,MATCH($CE$21+COUNTIF($KZ66:MT66,"&gt;0"),Input!$A$6:$HV$6,0),FALSE),0),0))*$D66</f>
        <v>0</v>
      </c>
      <c r="DK66" s="1">
        <f>IF($E66+$I66+$D$7&lt;=DK$22,0,IF(DK$22-$D$7&gt;=$E66,IF(COUNTIF($KZ66:MU66,"&gt;0")&gt;0,VLOOKUP($C66,Input!$A$8:$HV$21,MATCH($CE$21+COUNTIF($KZ66:MU66,"&gt;0"),Input!$A$6:$HV$6,0),FALSE),0),0))*$D66</f>
        <v>0</v>
      </c>
      <c r="DL66" s="1">
        <f>IF($E66+$I66+$D$7&lt;=DL$22,0,IF(DL$22-$D$7&gt;=$E66,IF(COUNTIF($KZ66:MV66,"&gt;0")&gt;0,VLOOKUP($C66,Input!$A$8:$HV$21,MATCH($CE$21+COUNTIF($KZ66:MV66,"&gt;0"),Input!$A$6:$HV$6,0),FALSE),0),0))*$D66</f>
        <v>0</v>
      </c>
      <c r="DM66" s="1">
        <f>IF($E66+$I66+$D$7&lt;=DM$22,0,IF(DM$22-$D$7&gt;=$E66,IF(COUNTIF($KZ66:MW66,"&gt;0")&gt;0,VLOOKUP($C66,Input!$A$8:$HV$21,MATCH($CE$21+COUNTIF($KZ66:MW66,"&gt;0"),Input!$A$6:$HV$6,0),FALSE),0),0))*$D66</f>
        <v>8190000</v>
      </c>
      <c r="DN66" s="1">
        <f>IF($E66+$I66+$D$7&lt;=DN$22,0,IF(DN$22-$D$7&gt;=$E66,IF(COUNTIF($KZ66:MX66,"&gt;0")&gt;0,VLOOKUP($C66,Input!$A$8:$HV$21,MATCH($CE$21+COUNTIF($KZ66:MX66,"&gt;0"),Input!$A$6:$HV$6,0),FALSE),0),0))*$D66</f>
        <v>0</v>
      </c>
      <c r="DP66" t="str">
        <f>+VLOOKUP($C66,Input!$A$8:$GZ$39,MATCH(DP$21,Input!$A$6:$GZ$6,0),FALSE)</f>
        <v>Bus Maintenance at 0.85/mile</v>
      </c>
      <c r="DQ66" s="1">
        <f>IF($E66+$I66+$D$7&lt;=DQ$22,0,IF(DQ$22-$D$7&gt;=$E66,IF(COUNTIF($KZ66:LP66,"&gt;0")&gt;0,VLOOKUP($C66,Input!$A$8:$HV$21,MATCH($DP$21+COUNTIF($KZ66:LP66,"&gt;0"),Input!$A$6:$HV$6,0),FALSE),0),0))*$D66*$F66</f>
        <v>0</v>
      </c>
      <c r="DR66" s="1">
        <f>IF($E66+$I66+$D$7&lt;=DR$22,0,IF(DR$22-$D$7&gt;=$E66,IF(COUNTIF($KZ66:LQ66,"&gt;0")&gt;0,VLOOKUP($C66,Input!$A$8:$HV$21,MATCH($DP$21+COUNTIF($KZ66:LQ66,"&gt;0"),Input!$A$6:$HV$6,0),FALSE),0),0))*$D66*$F66</f>
        <v>0</v>
      </c>
      <c r="DS66" s="1">
        <f>IF($E66+$I66+$D$7&lt;=DS$22,0,IF(DS$22-$D$7&gt;=$E66,IF(COUNTIF($KZ66:LR66,"&gt;0")&gt;0,VLOOKUP($C66,Input!$A$8:$HV$21,MATCH($DP$21+COUNTIF($KZ66:LR66,"&gt;0"),Input!$A$6:$HV$6,0),FALSE),0),0))*$D66*$F66</f>
        <v>0</v>
      </c>
      <c r="DT66" s="1">
        <f>IF($E66+$I66+$D$7&lt;=DT$22,0,IF(DT$22-$D$7&gt;=$E66,IF(COUNTIF($KZ66:LS66,"&gt;0")&gt;0,VLOOKUP($C66,Input!$A$8:$HV$21,MATCH($DP$21+COUNTIF($KZ66:LS66,"&gt;0"),Input!$A$6:$HV$6,0),FALSE),0),0))*$D66*$F66</f>
        <v>0</v>
      </c>
      <c r="DU66" s="1">
        <f>IF($E66+$I66+$D$7&lt;=DU$22,0,IF(DU$22-$D$7&gt;=$E66,IF(COUNTIF($KZ66:LT66,"&gt;0")&gt;0,VLOOKUP($C66,Input!$A$8:$HV$21,MATCH($DP$21+COUNTIF($KZ66:LT66,"&gt;0"),Input!$A$6:$HV$6,0),FALSE),0),0))*$D66*$F66</f>
        <v>0</v>
      </c>
      <c r="DV66" s="1">
        <f>IF($E66+$I66+$D$7&lt;=DV$22,0,IF(DV$22-$D$7&gt;=$E66,IF(COUNTIF($KZ66:LU66,"&gt;0")&gt;0,VLOOKUP($C66,Input!$A$8:$HV$21,MATCH($DP$21+COUNTIF($KZ66:LU66,"&gt;0"),Input!$A$6:$HV$6,0),FALSE),0),0))*$D66*$F66</f>
        <v>0</v>
      </c>
      <c r="DW66" s="1">
        <f>IF($E66+$I66+$D$7&lt;=DW$22,0,IF(DW$22-$D$7&gt;=$E66,IF(COUNTIF($KZ66:LV66,"&gt;0")&gt;0,VLOOKUP($C66,Input!$A$8:$HV$21,MATCH($DP$21+COUNTIF($KZ66:LV66,"&gt;0"),Input!$A$6:$HV$6,0),FALSE),0),0))*$D66*$F66</f>
        <v>0</v>
      </c>
      <c r="DX66" s="1">
        <f>IF($E66+$I66+$D$7&lt;=DX$22,0,IF(DX$22-$D$7&gt;=$E66,IF(COUNTIF($KZ66:LW66,"&gt;0")&gt;0,VLOOKUP($C66,Input!$A$8:$HV$21,MATCH($DP$21+COUNTIF($KZ66:LW66,"&gt;0"),Input!$A$6:$HV$6,0),FALSE),0),0))*$D66*$F66</f>
        <v>0</v>
      </c>
      <c r="DY66" s="1">
        <f>IF($E66+$I66+$D$7&lt;=DY$22,0,IF(DY$22-$D$7&gt;=$E66,IF(COUNTIF($KZ66:LX66,"&gt;0")&gt;0,VLOOKUP($C66,Input!$A$8:$HV$21,MATCH($DP$21+COUNTIF($KZ66:LX66,"&gt;0"),Input!$A$6:$HV$6,0),FALSE),0),0))*$D66*$F66</f>
        <v>0</v>
      </c>
      <c r="DZ66" s="1">
        <f>IF($E66+$I66+$D$7&lt;=DZ$22,0,IF(DZ$22-$D$7&gt;=$E66,IF(COUNTIF($KZ66:LY66,"&gt;0")&gt;0,VLOOKUP($C66,Input!$A$8:$HV$21,MATCH($DP$21+COUNTIF($KZ66:LY66,"&gt;0"),Input!$A$6:$HV$6,0),FALSE),0),0))*$D66*$F66</f>
        <v>0</v>
      </c>
      <c r="EA66" s="1">
        <f>IF($E66+$I66+$D$7&lt;=EA$22,0,IF(EA$22-$D$7&gt;=$E66,IF(COUNTIF($KZ66:LZ66,"&gt;0")&gt;0,VLOOKUP($C66,Input!$A$8:$HV$21,MATCH($DP$21+COUNTIF($KZ66:LZ66,"&gt;0"),Input!$A$6:$HV$6,0),FALSE),0),0))*$D66*$F66</f>
        <v>0</v>
      </c>
      <c r="EB66" s="1">
        <f>IF($E66+$I66+$D$7&lt;=EB$22,0,IF(EB$22-$D$7&gt;=$E66,IF(COUNTIF($KZ66:MA66,"&gt;0")&gt;0,VLOOKUP($C66,Input!$A$8:$HV$21,MATCH($DP$21+COUNTIF($KZ66:MA66,"&gt;0"),Input!$A$6:$HV$6,0),FALSE),0),0))*$D66*$F66</f>
        <v>0</v>
      </c>
      <c r="EC66" s="1">
        <f>IF($E66+$I66+$D$7&lt;=EC$22,0,IF(EC$22-$D$7&gt;=$E66,IF(COUNTIF($KZ66:MB66,"&gt;0")&gt;0,VLOOKUP($C66,Input!$A$8:$HV$21,MATCH($DP$21+COUNTIF($KZ66:MB66,"&gt;0"),Input!$A$6:$HV$6,0),FALSE),0),0))*$D66*$F66</f>
        <v>0</v>
      </c>
      <c r="ED66" s="1">
        <f>IF($E66+$I66+$D$7&lt;=ED$22,0,IF(ED$22-$D$7&gt;=$E66,IF(COUNTIF($KZ66:MC66,"&gt;0")&gt;0,VLOOKUP($C66,Input!$A$8:$HV$21,MATCH($DP$21+COUNTIF($KZ66:MC66,"&gt;0"),Input!$A$6:$HV$6,0),FALSE),0),0))*$D66*$F66</f>
        <v>0</v>
      </c>
      <c r="EE66" s="1">
        <f>IF($E66+$I66+$D$7&lt;=EE$22,0,IF(EE$22-$D$7&gt;=$E66,IF(COUNTIF($KZ66:MD66,"&gt;0")&gt;0,VLOOKUP($C66,Input!$A$8:$HV$21,MATCH($DP$21+COUNTIF($KZ66:MD66,"&gt;0"),Input!$A$6:$HV$6,0),FALSE),0),0))*$D66*$F66</f>
        <v>0</v>
      </c>
      <c r="EF66" s="1">
        <f>IF($E66+$I66+$D$7&lt;=EF$22,0,IF(EF$22-$D$7&gt;=$E66,IF(COUNTIF($KZ66:ME66,"&gt;0")&gt;0,VLOOKUP($C66,Input!$A$8:$HV$21,MATCH($DP$21+COUNTIF($KZ66:ME66,"&gt;0"),Input!$A$6:$HV$6,0),FALSE),0),0))*$D66*$F66</f>
        <v>0</v>
      </c>
      <c r="EG66" s="1">
        <f>IF($E66+$I66+$D$7&lt;=EG$22,0,IF(EG$22-$D$7&gt;=$E66,IF(COUNTIF($KZ66:MF66,"&gt;0")&gt;0,VLOOKUP($C66,Input!$A$8:$HV$21,MATCH($DP$21+COUNTIF($KZ66:MF66,"&gt;0"),Input!$A$6:$HV$6,0),FALSE),0),0))*$D66*$F66</f>
        <v>0</v>
      </c>
      <c r="EH66" s="1">
        <f>IF($E66+$I66+$D$7&lt;=EH$22,0,IF(EH$22-$D$7&gt;=$E66,IF(COUNTIF($KZ66:MG66,"&gt;0")&gt;0,VLOOKUP($C66,Input!$A$8:$HV$21,MATCH($DP$21+COUNTIF($KZ66:MG66,"&gt;0"),Input!$A$6:$HV$6,0),FALSE),0),0))*$D66*$F66</f>
        <v>0</v>
      </c>
      <c r="EI66" s="1">
        <f>IF($E66+$I66+$D$7&lt;=EI$22,0,IF(EI$22-$D$7&gt;=$E66,IF(COUNTIF($KZ66:MH66,"&gt;0")&gt;0,VLOOKUP($C66,Input!$A$8:$HV$21,MATCH($DP$21+COUNTIF($KZ66:MH66,"&gt;0"),Input!$A$6:$HV$6,0),FALSE),0),0))*$D66*$F66</f>
        <v>0</v>
      </c>
      <c r="EJ66" s="1">
        <f>IF($E66+$I66+$D$7&lt;=EJ$22,0,IF(EJ$22-$D$7&gt;=$E66,IF(COUNTIF($KZ66:MI66,"&gt;0")&gt;0,VLOOKUP($C66,Input!$A$8:$HV$21,MATCH($DP$21+COUNTIF($KZ66:MI66,"&gt;0"),Input!$A$6:$HV$6,0),FALSE),0),0))*$D66*$F66</f>
        <v>0</v>
      </c>
      <c r="EK66" s="1">
        <f>IF($E66+$I66+$D$7&lt;=EK$22,0,IF(EK$22-$D$7&gt;=$E66,IF(COUNTIF($KZ66:MJ66,"&gt;0")&gt;0,VLOOKUP($C66,Input!$A$8:$HV$21,MATCH($DP$21+COUNTIF($KZ66:MJ66,"&gt;0"),Input!$A$6:$HV$6,0),FALSE),0),0))*$D66*$F66</f>
        <v>0</v>
      </c>
      <c r="EL66" s="1">
        <f>IF($E66+$I66+$D$7&lt;=EL$22,0,IF(EL$22-$D$7&gt;=$E66,IF(COUNTIF($KZ66:MK66,"&gt;0")&gt;0,VLOOKUP($C66,Input!$A$8:$HV$21,MATCH($DP$21+COUNTIF($KZ66:MK66,"&gt;0"),Input!$A$6:$HV$6,0),FALSE),0),0))*$D66*$F66</f>
        <v>0</v>
      </c>
      <c r="EM66" s="1">
        <f>IF($E66+$I66+$D$7&lt;=EM$22,0,IF(EM$22-$D$7&gt;=$E66,IF(COUNTIF($KZ66:ML66,"&gt;0")&gt;0,VLOOKUP($C66,Input!$A$8:$HV$21,MATCH($DP$21+COUNTIF($KZ66:ML66,"&gt;0"),Input!$A$6:$HV$6,0),FALSE),0),0))*$D66*$F66</f>
        <v>0</v>
      </c>
      <c r="EN66" s="1">
        <f>IF($E66+$I66+$D$7&lt;=EN$22,0,IF(EN$22-$D$7&gt;=$E66,IF(COUNTIF($KZ66:MM66,"&gt;0")&gt;0,VLOOKUP($C66,Input!$A$8:$HV$21,MATCH($DP$21+COUNTIF($KZ66:MM66,"&gt;0"),Input!$A$6:$HV$6,0),FALSE),0),0))*$D66*$F66</f>
        <v>0</v>
      </c>
      <c r="EO66" s="1">
        <f>IF($E66+$I66+$D$7&lt;=EO$22,0,IF(EO$22-$D$7&gt;=$E66,IF(COUNTIF($KZ66:MN66,"&gt;0")&gt;0,VLOOKUP($C66,Input!$A$8:$HV$21,MATCH($DP$21+COUNTIF($KZ66:MN66,"&gt;0"),Input!$A$6:$HV$6,0),FALSE),0),0))*$D66*$F66</f>
        <v>0</v>
      </c>
      <c r="EP66" s="1">
        <f>IF($E66+$I66+$D$7&lt;=EP$22,0,IF(EP$22-$D$7&gt;=$E66,IF(COUNTIF($KZ66:MO66,"&gt;0")&gt;0,VLOOKUP($C66,Input!$A$8:$HV$21,MATCH($DP$21+COUNTIF($KZ66:MO66,"&gt;0"),Input!$A$6:$HV$6,0),FALSE),0),0))*$D66*$F66</f>
        <v>0</v>
      </c>
      <c r="EQ66" s="1">
        <f>IF($E66+$I66+$D$7&lt;=EQ$22,0,IF(EQ$22-$D$7&gt;=$E66,IF(COUNTIF($KZ66:MP66,"&gt;0")&gt;0,VLOOKUP($C66,Input!$A$8:$HV$21,MATCH($DP$21+COUNTIF($KZ66:MP66,"&gt;0"),Input!$A$6:$HV$6,0),FALSE),0),0))*$D66*$F66</f>
        <v>0</v>
      </c>
      <c r="ER66" s="1">
        <f>IF($E66+$I66+$D$7&lt;=ER$22,0,IF(ER$22-$D$7&gt;=$E66,IF(COUNTIF($KZ66:MQ66,"&gt;0")&gt;0,VLOOKUP($C66,Input!$A$8:$HV$21,MATCH($DP$21+COUNTIF($KZ66:MQ66,"&gt;0"),Input!$A$6:$HV$6,0),FALSE),0),0))*$D66*$F66</f>
        <v>7956000</v>
      </c>
      <c r="ES66" s="1">
        <f>IF($E66+$I66+$D$7&lt;=ES$22,0,IF(ES$22-$D$7&gt;=$E66,IF(COUNTIF($KZ66:MR66,"&gt;0")&gt;0,VLOOKUP($C66,Input!$A$8:$HV$21,MATCH($DP$21+COUNTIF($KZ66:MR66,"&gt;0"),Input!$A$6:$HV$6,0),FALSE),0),0))*$D66*$F66</f>
        <v>7956000</v>
      </c>
      <c r="ET66" s="1">
        <f>IF($E66+$I66+$D$7&lt;=ET$22,0,IF(ET$22-$D$7&gt;=$E66,IF(COUNTIF($KZ66:MS66,"&gt;0")&gt;0,VLOOKUP($C66,Input!$A$8:$HV$21,MATCH($DP$21+COUNTIF($KZ66:MS66,"&gt;0"),Input!$A$6:$HV$6,0),FALSE),0),0))*$D66*$F66</f>
        <v>7956000</v>
      </c>
      <c r="EU66" s="1">
        <f>IF($E66+$I66+$D$7&lt;=EU$22,0,IF(EU$22-$D$7&gt;=$E66,IF(COUNTIF($KZ66:MT66,"&gt;0")&gt;0,VLOOKUP($C66,Input!$A$8:$HV$21,MATCH($DP$21+COUNTIF($KZ66:MT66,"&gt;0"),Input!$A$6:$HV$6,0),FALSE),0),0))*$D66*$F66</f>
        <v>7956000</v>
      </c>
      <c r="EV66" s="1">
        <f>IF($E66+$I66+$D$7&lt;=EV$22,0,IF(EV$22-$D$7&gt;=$E66,IF(COUNTIF($KZ66:MU66,"&gt;0")&gt;0,VLOOKUP($C66,Input!$A$8:$HV$21,MATCH($DP$21+COUNTIF($KZ66:MU66,"&gt;0"),Input!$A$6:$HV$6,0),FALSE),0),0))*$D66*$F66</f>
        <v>7956000</v>
      </c>
      <c r="EW66" s="1">
        <f>IF($E66+$I66+$D$7&lt;=EW$22,0,IF(EW$22-$D$7&gt;=$E66,IF(COUNTIF($KZ66:MV66,"&gt;0")&gt;0,VLOOKUP($C66,Input!$A$8:$HV$21,MATCH($DP$21+COUNTIF($KZ66:MV66,"&gt;0"),Input!$A$6:$HV$6,0),FALSE),0),0))*$D66*$F66</f>
        <v>7956000</v>
      </c>
      <c r="EX66" s="1">
        <f>IF($E66+$I66+$D$7&lt;=EX$22,0,IF(EX$22-$D$7&gt;=$E66,IF(COUNTIF($KZ66:MW66,"&gt;0")&gt;0,VLOOKUP($C66,Input!$A$8:$HV$21,MATCH($DP$21+COUNTIF($KZ66:MW66,"&gt;0"),Input!$A$6:$HV$6,0),FALSE),0),0))*$D66*$F66</f>
        <v>7956000</v>
      </c>
      <c r="EY66" s="1">
        <f>IF($E66+$I66+$D$7&lt;=EY$22,0,IF(EY$22-$D$7&gt;=$E66,IF(COUNTIF($KZ66:MX66,"&gt;0")&gt;0,VLOOKUP($C66,Input!$A$8:$HV$21,MATCH($DP$21+COUNTIF($KZ66:MX66,"&gt;0"),Input!$A$6:$HV$6,0),FALSE),0),0))*$D66*$F66</f>
        <v>7956000</v>
      </c>
      <c r="EZ66" s="1"/>
      <c r="FA66" t="str">
        <f>VLOOKUP($C66,Input!$A$8:$GZ$39,MATCH(FA$21,Input!$A$6:$GZ$6,0),FALSE)</f>
        <v>NA</v>
      </c>
      <c r="FB66">
        <f>IF((VLOOKUP($C66,Input!$A$8:$GZ$39,MATCH(FB$21,Input!$A$6:$GZ$6,0),FALSE))="Y",$D66/VLOOKUP($C66,Input!$A$8:$GZ$39,MATCH(FC$21,Input!$A$6:$GZ$6,0),FALSE),0)</f>
        <v>0</v>
      </c>
      <c r="FC66">
        <f>IF((VLOOKUP($C66,Input!$A$8:$GZ$39,MATCH(FB$21,Input!$A$6:$GZ$6,0),FALSE))="Y",0,IF((VLOOKUP($C66,Input!$A$8:$GZ$39,MATCH(FC$21,Input!$A$6:$GZ$6,0),FALSE))&gt;0,$D66/VLOOKUP($C66,Input!$A$8:$GZ$39,MATCH(FC$21,Input!$A$6:$GZ$6,0),FALSE),0))</f>
        <v>0</v>
      </c>
      <c r="FD66" s="1">
        <f>+IF($E66=FD$22,VLOOKUP($C66,Input!$A$8:$GZ$39,MATCH(FD$21,Input!$A$6:$GZ$6,0),FALSE),0)*IF(FD$19&gt;=MAX(FC$19:$FD$19),MIN((FD$19-MAX(FC$19:$FD$19)),(FD$19-FC$19)),0)+IF($E66=FD$22,VLOOKUP($C66,Input!$A$8:$GZ$39,MATCH(FD$21,Input!$A$6:$GZ$6,0),FALSE),0)*IF(FD$18&gt;=MAX(FC$18:$FD$18),MIN((FD$18-MAX(FC$18:$FD$18)),(FD$18-FC$18)),0)</f>
        <v>0</v>
      </c>
      <c r="FE66" s="1">
        <f>+IF($E66=FE$22,VLOOKUP($C66,Input!$A$8:$GZ$39,MATCH(FE$21,Input!$A$6:$GZ$6,0),FALSE),0)*IF(FE$19&gt;=MAX(FD$19:$FD$19),MIN((FE$19-MAX(FD$19:$FD$19)),(FE$19-FD$19)),0)+IF($E66=FE$22,VLOOKUP($C66,Input!$A$8:$GZ$39,MATCH(FE$21,Input!$A$6:$GZ$6,0),FALSE),0)*IF(FE$18&gt;=MAX(FD$18:$FD$18),MIN((FE$18-MAX(FD$18:$FD$18)),(FE$18-FD$18)),0)</f>
        <v>0</v>
      </c>
      <c r="FF66" s="1">
        <f>+IF($E66=FF$22,VLOOKUP($C66,Input!$A$8:$GZ$39,MATCH(FF$21,Input!$A$6:$GZ$6,0),FALSE),0)*IF(FF$19&gt;=MAX($FD$19:FE$19),MIN((FF$19-MAX($FD$19:FE$19)),(FF$19-FE$19)),0)+IF($E66=FF$22,VLOOKUP($C66,Input!$A$8:$GZ$39,MATCH(FF$21,Input!$A$6:$GZ$6,0),FALSE),0)*IF(FF$18&gt;=MAX($FD$18:FE$18),MIN((FF$18-MAX($FD$18:FE$18)),(FF$18-FE$18)),0)</f>
        <v>0</v>
      </c>
      <c r="FG66" s="1">
        <f>+IF($E66=FG$22,VLOOKUP($C66,Input!$A$8:$GZ$39,MATCH(FG$21,Input!$A$6:$GZ$6,0),FALSE),0)*IF(FG$19&gt;=MAX($FD$19:FF$19),MIN((FG$19-MAX($FD$19:FF$19)),(FG$19-FF$19)),0)+IF($E66=FG$22,VLOOKUP($C66,Input!$A$8:$GZ$39,MATCH(FG$21,Input!$A$6:$GZ$6,0),FALSE),0)*IF(FG$18&gt;=MAX($FD$18:FF$18),MIN((FG$18-MAX($FD$18:FF$18)),(FG$18-FF$18)),0)</f>
        <v>0</v>
      </c>
      <c r="FH66" s="1">
        <f>+IF($E66=FH$22,VLOOKUP($C66,Input!$A$8:$GZ$39,MATCH(FH$21,Input!$A$6:$GZ$6,0),FALSE),0)*IF(FH$19&gt;=MAX($FD$19:FG$19),MIN((FH$19-MAX($FD$19:FG$19)),(FH$19-FG$19)),0)+IF($E66=FH$22,VLOOKUP($C66,Input!$A$8:$GZ$39,MATCH(FH$21,Input!$A$6:$GZ$6,0),FALSE),0)*IF(FH$18&gt;=MAX($FD$18:FG$18),MIN((FH$18-MAX($FD$18:FG$18)),(FH$18-FG$18)),0)</f>
        <v>0</v>
      </c>
      <c r="FI66" s="1">
        <f>+IF($E66=FI$22,VLOOKUP($C66,Input!$A$8:$GZ$39,MATCH(FI$21,Input!$A$6:$GZ$6,0),FALSE),0)*IF(FI$19&gt;=MAX($FD$19:FH$19),MIN((FI$19-MAX($FD$19:FH$19)),(FI$19-FH$19)),0)+IF($E66=FI$22,VLOOKUP($C66,Input!$A$8:$GZ$39,MATCH(FI$21,Input!$A$6:$GZ$6,0),FALSE),0)*IF(FI$18&gt;=MAX($FD$18:FH$18),MIN((FI$18-MAX($FD$18:FH$18)),(FI$18-FH$18)),0)</f>
        <v>0</v>
      </c>
      <c r="FJ66" s="1">
        <f>+IF($E66=FJ$22,VLOOKUP($C66,Input!$A$8:$GZ$39,MATCH(FJ$21,Input!$A$6:$GZ$6,0),FALSE),0)*IF(FJ$19&gt;=MAX($FD$19:FI$19),MIN((FJ$19-MAX($FD$19:FI$19)),(FJ$19-FI$19)),0)+IF($E66=FJ$22,VLOOKUP($C66,Input!$A$8:$GZ$39,MATCH(FJ$21,Input!$A$6:$GZ$6,0),FALSE),0)*IF(FJ$18&gt;=MAX($FD$18:FI$18),MIN((FJ$18-MAX($FD$18:FI$18)),(FJ$18-FI$18)),0)</f>
        <v>0</v>
      </c>
      <c r="FK66" s="1">
        <f>+IF($E66=FK$22,VLOOKUP($C66,Input!$A$8:$GZ$39,MATCH(FK$21,Input!$A$6:$GZ$6,0),FALSE),0)*IF(FK$19&gt;=MAX($FD$19:FJ$19),MIN((FK$19-MAX($FD$19:FJ$19)),(FK$19-FJ$19)),0)+IF($E66=FK$22,VLOOKUP($C66,Input!$A$8:$GZ$39,MATCH(FK$21,Input!$A$6:$GZ$6,0),FALSE),0)*IF(FK$18&gt;=MAX($FD$18:FJ$18),MIN((FK$18-MAX($FD$18:FJ$18)),(FK$18-FJ$18)),0)</f>
        <v>0</v>
      </c>
      <c r="FL66" s="1">
        <f>+IF($E66=FL$22,VLOOKUP($C66,Input!$A$8:$GZ$39,MATCH(FL$21,Input!$A$6:$GZ$6,0),FALSE),0)*IF(FL$19&gt;=MAX($FD$19:FK$19),MIN((FL$19-MAX($FD$19:FK$19)),(FL$19-FK$19)),0)+IF($E66=FL$22,VLOOKUP($C66,Input!$A$8:$GZ$39,MATCH(FL$21,Input!$A$6:$GZ$6,0),FALSE),0)*IF(FL$18&gt;=MAX($FD$18:FK$18),MIN((FL$18-MAX($FD$18:FK$18)),(FL$18-FK$18)),0)</f>
        <v>0</v>
      </c>
      <c r="FM66" s="1">
        <f>+IF($E66=FM$22,VLOOKUP($C66,Input!$A$8:$GZ$39,MATCH(FM$21,Input!$A$6:$GZ$6,0),FALSE),0)*IF(FM$19&gt;=MAX($FD$19:FL$19),MIN((FM$19-MAX($FD$19:FL$19)),(FM$19-FL$19)),0)+IF($E66=FM$22,VLOOKUP($C66,Input!$A$8:$GZ$39,MATCH(FM$21,Input!$A$6:$GZ$6,0),FALSE),0)*IF(FM$18&gt;=MAX($FD$18:FL$18),MIN((FM$18-MAX($FD$18:FL$18)),(FM$18-FL$18)),0)</f>
        <v>0</v>
      </c>
      <c r="FN66" s="1">
        <f>+IF($E66=FN$22,VLOOKUP($C66,Input!$A$8:$GZ$39,MATCH(FN$21,Input!$A$6:$GZ$6,0),FALSE),0)*IF(FN$19&gt;=MAX($FD$19:FM$19),MIN((FN$19-MAX($FD$19:FM$19)),(FN$19-FM$19)),0)+IF($E66=FN$22,VLOOKUP($C66,Input!$A$8:$GZ$39,MATCH(FN$21,Input!$A$6:$GZ$6,0),FALSE),0)*IF(FN$18&gt;=MAX($FD$18:FM$18),MIN((FN$18-MAX($FD$18:FM$18)),(FN$18-FM$18)),0)</f>
        <v>0</v>
      </c>
      <c r="FO66" s="1">
        <f>+IF($E66=FO$22,VLOOKUP($C66,Input!$A$8:$GZ$39,MATCH(FO$21,Input!$A$6:$GZ$6,0),FALSE),0)*IF(FO$19&gt;=MAX($FD$19:FN$19),MIN((FO$19-MAX($FD$19:FN$19)),(FO$19-FN$19)),0)+IF($E66=FO$22,VLOOKUP($C66,Input!$A$8:$GZ$39,MATCH(FO$21,Input!$A$6:$GZ$6,0),FALSE),0)*IF(FO$18&gt;=MAX($FD$18:FN$18),MIN((FO$18-MAX($FD$18:FN$18)),(FO$18-FN$18)),0)</f>
        <v>0</v>
      </c>
      <c r="FP66" s="1">
        <f>+IF($E66=FP$22,VLOOKUP($C66,Input!$A$8:$GZ$39,MATCH(FP$21,Input!$A$6:$GZ$6,0),FALSE),0)*IF(FP$19&gt;=MAX($FD$19:FO$19),MIN((FP$19-MAX($FD$19:FO$19)),(FP$19-FO$19)),0)+IF($E66=FP$22,VLOOKUP($C66,Input!$A$8:$GZ$39,MATCH(FP$21,Input!$A$6:$GZ$6,0),FALSE),0)*IF(FP$18&gt;=MAX($FD$18:FO$18),MIN((FP$18-MAX($FD$18:FO$18)),(FP$18-FO$18)),0)</f>
        <v>0</v>
      </c>
      <c r="FQ66" s="1">
        <f>+IF($E66=FQ$22,VLOOKUP($C66,Input!$A$8:$GZ$39,MATCH(FQ$21,Input!$A$6:$GZ$6,0),FALSE),0)*IF(FQ$19&gt;=MAX($FD$19:FP$19),MIN((FQ$19-MAX($FD$19:FP$19)),(FQ$19-FP$19)),0)+IF($E66=FQ$22,VLOOKUP($C66,Input!$A$8:$GZ$39,MATCH(FQ$21,Input!$A$6:$GZ$6,0),FALSE),0)*IF(FQ$18&gt;=MAX($FD$18:FP$18),MIN((FQ$18-MAX($FD$18:FP$18)),(FQ$18-FP$18)),0)</f>
        <v>0</v>
      </c>
      <c r="FR66" s="1">
        <f>+IF($E66=FR$22,VLOOKUP($C66,Input!$A$8:$GZ$39,MATCH(FR$21,Input!$A$6:$GZ$6,0),FALSE),0)*IF(FR$19&gt;=MAX($FD$19:FQ$19),MIN((FR$19-MAX($FD$19:FQ$19)),(FR$19-FQ$19)),0)+IF($E66=FR$22,VLOOKUP($C66,Input!$A$8:$GZ$39,MATCH(FR$21,Input!$A$6:$GZ$6,0),FALSE),0)*IF(FR$18&gt;=MAX($FD$18:FQ$18),MIN((FR$18-MAX($FD$18:FQ$18)),(FR$18-FQ$18)),0)</f>
        <v>0</v>
      </c>
      <c r="FS66" s="1">
        <f>+IF($E66=FS$22,VLOOKUP($C66,Input!$A$8:$GZ$39,MATCH(FS$21,Input!$A$6:$GZ$6,0),FALSE),0)*IF(FS$19&gt;=MAX($FD$19:FR$19),MIN((FS$19-MAX($FD$19:FR$19)),(FS$19-FR$19)),0)+IF($E66=FS$22,VLOOKUP($C66,Input!$A$8:$GZ$39,MATCH(FS$21,Input!$A$6:$GZ$6,0),FALSE),0)*IF(FS$18&gt;=MAX($FD$18:FR$18),MIN((FS$18-MAX($FD$18:FR$18)),(FS$18-FR$18)),0)</f>
        <v>0</v>
      </c>
      <c r="FT66" s="1">
        <f>+IF($E66=FT$22,VLOOKUP($C66,Input!$A$8:$GZ$39,MATCH(FT$21,Input!$A$6:$GZ$6,0),FALSE),0)*IF(FT$19&gt;=MAX($FD$19:FS$19),MIN((FT$19-MAX($FD$19:FS$19)),(FT$19-FS$19)),0)+IF($E66=FT$22,VLOOKUP($C66,Input!$A$8:$GZ$39,MATCH(FT$21,Input!$A$6:$GZ$6,0),FALSE),0)*IF(FT$18&gt;=MAX($FD$18:FS$18),MIN((FT$18-MAX($FD$18:FS$18)),(FT$18-FS$18)),0)</f>
        <v>0</v>
      </c>
      <c r="FU66" s="1">
        <f>+IF($E66=FU$22,VLOOKUP($C66,Input!$A$8:$GZ$39,MATCH(FU$21,Input!$A$6:$GZ$6,0),FALSE),0)*IF(FU$19&gt;=MAX($FD$19:FT$19),MIN((FU$19-MAX($FD$19:FT$19)),(FU$19-FT$19)),0)+IF($E66=FU$22,VLOOKUP($C66,Input!$A$8:$GZ$39,MATCH(FU$21,Input!$A$6:$GZ$6,0),FALSE),0)*IF(FU$18&gt;=MAX($FD$18:FT$18),MIN((FU$18-MAX($FD$18:FT$18)),(FU$18-FT$18)),0)</f>
        <v>0</v>
      </c>
      <c r="FV66" s="1">
        <f>+IF($E66=FV$22,VLOOKUP($C66,Input!$A$8:$GZ$39,MATCH(FV$21,Input!$A$6:$GZ$6,0),FALSE),0)*IF(FV$19&gt;=MAX($FD$19:FU$19),MIN((FV$19-MAX($FD$19:FU$19)),(FV$19-FU$19)),0)+IF($E66=FV$22,VLOOKUP($C66,Input!$A$8:$GZ$39,MATCH(FV$21,Input!$A$6:$GZ$6,0),FALSE),0)*IF(FV$18&gt;=MAX($FD$18:FU$18),MIN((FV$18-MAX($FD$18:FU$18)),(FV$18-FU$18)),0)</f>
        <v>0</v>
      </c>
      <c r="FW66" s="1">
        <f>+IF($E66=FW$22,VLOOKUP($C66,Input!$A$8:$GZ$39,MATCH(FW$21,Input!$A$6:$GZ$6,0),FALSE),0)*IF(FW$19&gt;=MAX($FD$19:FV$19),MIN((FW$19-MAX($FD$19:FV$19)),(FW$19-FV$19)),0)+IF($E66=FW$22,VLOOKUP($C66,Input!$A$8:$GZ$39,MATCH(FW$21,Input!$A$6:$GZ$6,0),FALSE),0)*IF(FW$18&gt;=MAX($FD$18:FV$18),MIN((FW$18-MAX($FD$18:FV$18)),(FW$18-FV$18)),0)</f>
        <v>0</v>
      </c>
      <c r="FX66" s="1">
        <f>+IF($E66=FX$22,VLOOKUP($C66,Input!$A$8:$GZ$39,MATCH(FX$21,Input!$A$6:$GZ$6,0),FALSE),0)*IF(FX$19&gt;=MAX($FD$19:FW$19),MIN((FX$19-MAX($FD$19:FW$19)),(FX$19-FW$19)),0)+IF($E66=FX$22,VLOOKUP($C66,Input!$A$8:$GZ$39,MATCH(FX$21,Input!$A$6:$GZ$6,0),FALSE),0)*IF(FX$18&gt;=MAX($FD$18:FW$18),MIN((FX$18-MAX($FD$18:FW$18)),(FX$18-FW$18)),0)</f>
        <v>0</v>
      </c>
      <c r="FY66" s="1">
        <f>+IF($E66=FY$22,VLOOKUP($C66,Input!$A$8:$GZ$39,MATCH(FY$21,Input!$A$6:$GZ$6,0),FALSE),0)*IF(FY$19&gt;=MAX($FD$19:FX$19),MIN((FY$19-MAX($FD$19:FX$19)),(FY$19-FX$19)),0)+IF($E66=FY$22,VLOOKUP($C66,Input!$A$8:$GZ$39,MATCH(FY$21,Input!$A$6:$GZ$6,0),FALSE),0)*IF(FY$18&gt;=MAX($FD$18:FX$18),MIN((FY$18-MAX($FD$18:FX$18)),(FY$18-FX$18)),0)</f>
        <v>0</v>
      </c>
      <c r="FZ66" s="1">
        <f>+IF($E66=FZ$22,VLOOKUP($C66,Input!$A$8:$GZ$39,MATCH(FZ$21,Input!$A$6:$GZ$6,0),FALSE),0)*IF(FZ$19&gt;=MAX($FD$19:FY$19),MIN((FZ$19-MAX($FD$19:FY$19)),(FZ$19-FY$19)),0)+IF($E66=FZ$22,VLOOKUP($C66,Input!$A$8:$GZ$39,MATCH(FZ$21,Input!$A$6:$GZ$6,0),FALSE),0)*IF(FZ$18&gt;=MAX($FD$18:FY$18),MIN((FZ$18-MAX($FD$18:FY$18)),(FZ$18-FY$18)),0)</f>
        <v>0</v>
      </c>
      <c r="GA66" s="1">
        <f>+IF($E66=GA$22,VLOOKUP($C66,Input!$A$8:$GZ$39,MATCH(GA$21,Input!$A$6:$GZ$6,0),FALSE),0)*IF(GA$19&gt;=MAX($FD$19:FZ$19),MIN((GA$19-MAX($FD$19:FZ$19)),(GA$19-FZ$19)),0)+IF($E66=GA$22,VLOOKUP($C66,Input!$A$8:$GZ$39,MATCH(GA$21,Input!$A$6:$GZ$6,0),FALSE),0)*IF(GA$18&gt;=MAX($FD$18:FZ$18),MIN((GA$18-MAX($FD$18:FZ$18)),(GA$18-FZ$18)),0)</f>
        <v>0</v>
      </c>
      <c r="GB66" s="1">
        <f>+IF($E66=GB$22,VLOOKUP($C66,Input!$A$8:$GZ$39,MATCH(GB$21,Input!$A$6:$GZ$6,0),FALSE),0)*IF(GB$19&gt;=MAX($FD$19:GA$19),MIN((GB$19-MAX($FD$19:GA$19)),(GB$19-GA$19)),0)+IF($E66=GB$22,VLOOKUP($C66,Input!$A$8:$GZ$39,MATCH(GB$21,Input!$A$6:$GZ$6,0),FALSE),0)*IF(GB$18&gt;=MAX($FD$18:GA$18),MIN((GB$18-MAX($FD$18:GA$18)),(GB$18-GA$18)),0)</f>
        <v>0</v>
      </c>
      <c r="GC66" s="1">
        <f>+IF($E66=GC$22,VLOOKUP($C66,Input!$A$8:$GZ$39,MATCH(GC$21,Input!$A$6:$GZ$6,0),FALSE),0)*IF(GC$19&gt;=MAX($FD$19:GB$19),MIN((GC$19-MAX($FD$19:GB$19)),(GC$19-GB$19)),0)+IF($E66=GC$22,VLOOKUP($C66,Input!$A$8:$GZ$39,MATCH(GC$21,Input!$A$6:$GZ$6,0),FALSE),0)*IF(GC$18&gt;=MAX($FD$18:GB$18),MIN((GC$18-MAX($FD$18:GB$18)),(GC$18-GB$18)),0)</f>
        <v>0</v>
      </c>
      <c r="GD66" s="1">
        <f>+IF($E66=GD$22,VLOOKUP($C66,Input!$A$8:$GZ$39,MATCH(GD$21,Input!$A$6:$GZ$6,0),FALSE),0)*IF(GD$19&gt;=MAX($FD$19:GC$19),MIN((GD$19-MAX($FD$19:GC$19)),(GD$19-GC$19)),0)+IF($E66=GD$22,VLOOKUP($C66,Input!$A$8:$GZ$39,MATCH(GD$21,Input!$A$6:$GZ$6,0),FALSE),0)*IF(GD$18&gt;=MAX($FD$18:GC$18),MIN((GD$18-MAX($FD$18:GC$18)),(GD$18-GC$18)),0)</f>
        <v>0</v>
      </c>
      <c r="GE66" s="1">
        <f>+IF($E66=GE$22,VLOOKUP($C66,Input!$A$8:$GZ$39,MATCH(GE$21,Input!$A$6:$GZ$6,0),FALSE),0)*IF(GE$19&gt;=MAX($FD$19:GD$19),MIN((GE$19-MAX($FD$19:GD$19)),(GE$19-GD$19)),0)+IF($E66=GE$22,VLOOKUP($C66,Input!$A$8:$GZ$39,MATCH(GE$21,Input!$A$6:$GZ$6,0),FALSE),0)*IF(GE$18&gt;=MAX($FD$18:GD$18),MIN((GE$18-MAX($FD$18:GD$18)),(GE$18-GD$18)),0)</f>
        <v>0</v>
      </c>
      <c r="GF66" s="1">
        <f>+IF($E66=GF$22,VLOOKUP($C66,Input!$A$8:$GZ$39,MATCH(GF$21,Input!$A$6:$GZ$6,0),FALSE),0)*IF(GF$19&gt;=MAX($FD$19:GE$19),MIN((GF$19-MAX($FD$19:GE$19)),(GF$19-GE$19)),0)+IF($E66=GF$22,VLOOKUP($C66,Input!$A$8:$GZ$39,MATCH(GF$21,Input!$A$6:$GZ$6,0),FALSE),0)*IF(GF$18&gt;=MAX($FD$18:GE$18),MIN((GF$18-MAX($FD$18:GE$18)),(GF$18-GE$18)),0)</f>
        <v>0</v>
      </c>
      <c r="GG66" s="1">
        <f>+IF($E66=GG$22,VLOOKUP($C66,Input!$A$8:$GZ$39,MATCH(GG$21,Input!$A$6:$GZ$6,0),FALSE),0)*IF(GG$19&gt;=MAX($FD$19:GF$19),MIN((GG$19-MAX($FD$19:GF$19)),(GG$19-GF$19)),0)+IF($E66=GG$22,VLOOKUP($C66,Input!$A$8:$GZ$39,MATCH(GG$21,Input!$A$6:$GZ$6,0),FALSE),0)*IF(GG$18&gt;=MAX($FD$18:GF$18),MIN((GG$18-MAX($FD$18:GF$18)),(GG$18-GF$18)),0)</f>
        <v>0</v>
      </c>
      <c r="GH66" s="1">
        <f>+IF($E66=GH$22,VLOOKUP($C66,Input!$A$8:$GZ$39,MATCH(GH$21,Input!$A$6:$GZ$6,0),FALSE),0)*IF(GH$19&gt;=MAX($FD$19:GG$19),MIN((GH$19-MAX($FD$19:GG$19)),(GH$19-GG$19)),0)+IF($E66=GH$22,VLOOKUP($C66,Input!$A$8:$GZ$39,MATCH(GH$21,Input!$A$6:$GZ$6,0),FALSE),0)*IF(GH$18&gt;=MAX($FD$18:GG$18),MIN((GH$18-MAX($FD$18:GG$18)),(GH$18-GG$18)),0)</f>
        <v>0</v>
      </c>
      <c r="GI66" s="1">
        <f>+IF($E66=GI$22,VLOOKUP($C66,Input!$A$8:$GZ$39,MATCH(GI$21,Input!$A$6:$GZ$6,0),FALSE),0)*IF(GI$19&gt;=MAX($FD$19:GH$19),MIN((GI$19-MAX($FD$19:GH$19)),(GI$19-GH$19)),0)+IF($E66=GI$22,VLOOKUP($C66,Input!$A$8:$GZ$39,MATCH(GI$21,Input!$A$6:$GZ$6,0),FALSE),0)*IF(GI$18&gt;=MAX($FD$18:GH$18),MIN((GI$18-MAX($FD$18:GH$18)),(GI$18-GH$18)),0)</f>
        <v>0</v>
      </c>
      <c r="GJ66" s="1">
        <f>+IF($E66=GJ$22,VLOOKUP($C66,Input!$A$8:$GZ$39,MATCH(GJ$21,Input!$A$6:$GZ$6,0),FALSE),0)*IF(GJ$19&gt;=MAX($FD$19:GI$19),MIN((GJ$19-MAX($FD$19:GI$19)),(GJ$19-GI$19)),0)+IF($E66=GJ$22,VLOOKUP($C66,Input!$A$8:$GZ$39,MATCH(GJ$21,Input!$A$6:$GZ$6,0),FALSE),0)*IF(GJ$18&gt;=MAX($FD$18:GI$18),MIN((GJ$18-MAX($FD$18:GI$18)),(GJ$18-GI$18)),0)</f>
        <v>0</v>
      </c>
      <c r="GK66" s="1">
        <f>+IF($E66=GK$22,VLOOKUP($C66,Input!$A$8:$GZ$39,MATCH(GK$21,Input!$A$6:$GZ$6,0),FALSE),0)*IF(GK$19&gt;=MAX($FD$19:GJ$19),MIN((GK$19-MAX($FD$19:GJ$19)),(GK$19-GJ$19)),0)+IF($E66=GK$22,VLOOKUP($C66,Input!$A$8:$GZ$39,MATCH(GK$21,Input!$A$6:$GZ$6,0),FALSE),0)*IF(GK$18&gt;=MAX($FD$18:GJ$18),MIN((GK$18-MAX($FD$18:GJ$18)),(GK$18-GJ$18)),0)</f>
        <v>0</v>
      </c>
      <c r="GL66" s="1">
        <f>+IF($E66=GL$22,VLOOKUP($C66,Input!$A$8:$GZ$39,MATCH(GL$21,Input!$A$6:$GZ$6,0),FALSE),0)*IF(GL$19&gt;=MAX($FD$19:GK$19),MIN((GL$19-MAX($FD$19:GK$19)),(GL$19-GK$19)),0)+IF($E66=GL$22,VLOOKUP($C66,Input!$A$8:$GZ$39,MATCH(GL$21,Input!$A$6:$GZ$6,0),FALSE),0)*IF(GL$18&gt;=MAX($FD$18:GK$18),MIN((GL$18-MAX($FD$18:GK$18)),(GL$18-GK$18)),0)</f>
        <v>0</v>
      </c>
      <c r="GM66" s="42"/>
      <c r="GN66" t="str">
        <f>VLOOKUP($C66,Input!$A$8:$GZ$39,MATCH(GN$21,Input!$A$6:$GZ$6,0),FALSE)</f>
        <v>NA</v>
      </c>
      <c r="GO66">
        <f>IF((VLOOKUP($C66,Input!$A$8:$GZ$39,MATCH(GO$21,Input!$A$6:$GZ$6,0),FALSE))="Y",$D66/VLOOKUP($C66,Input!$A$8:$GZ$39,MATCH(GP$21,Input!$A$6:$GZ$6,0),FALSE),0)</f>
        <v>0</v>
      </c>
      <c r="GP66">
        <f>IF((VLOOKUP($C66,Input!$A$8:$GZ$39,MATCH(GO$21,Input!$A$6:$GZ$6,0),FALSE))="Y",0,IF((VLOOKUP($C66,Input!$A$8:$GZ$39,MATCH(GP$21,Input!$A$6:$GZ$6,0),FALSE))&gt;0,$D66/VLOOKUP($C66,Input!$A$8:$GZ$39,MATCH(GP$21,Input!$A$6:$GZ$6,0),FALSE),0))</f>
        <v>0</v>
      </c>
      <c r="GQ66" s="1">
        <f>+IF($E66=GQ$22,VLOOKUP($C66,Input!$A$8:$GZ$39,MATCH(GQ$21,Input!$A$6:$GZ$6,0),FALSE),0)*IF(GQ$19&gt;=MAX($GP$19:GP$19),MIN((GQ$19-MAX($GP$19:GP$19)),(GQ$19-GP$19)),0)+IF($E66=GQ$22,VLOOKUP($C66,Input!$A$8:$GZ$39,MATCH(GQ$21,Input!$A$6:$GZ$6,0),FALSE),0)*IF(GQ$18&gt;=MAX($GP$18:GP$18),MIN((GQ$18-MAX($GP$18:GP$18)),(GQ$18-GP$18)),0)</f>
        <v>0</v>
      </c>
      <c r="GR66" s="1">
        <f>+IF($E66=GR$22,VLOOKUP($C66,Input!$A$8:$GZ$39,MATCH(GR$21,Input!$A$6:$GZ$6,0),FALSE),0)*IF(GR$19&gt;=MAX($GP$19:GQ$19),MIN((GR$19-MAX($GP$19:GQ$19)),(GR$19-GQ$19)),0)+IF($E66=GR$22,VLOOKUP($C66,Input!$A$8:$GZ$39,MATCH(GR$21,Input!$A$6:$GZ$6,0),FALSE),0)*IF(GR$18&gt;=MAX($GP$18:GQ$18),MIN((GR$18-MAX($GP$18:GQ$18)),(GR$18-GQ$18)),0)</f>
        <v>0</v>
      </c>
      <c r="GS66" s="1">
        <f>+IF($E66=GS$22,VLOOKUP($C66,Input!$A$8:$GZ$39,MATCH(GS$21,Input!$A$6:$GZ$6,0),FALSE),0)*IF(GS$19&gt;=MAX($GP$19:GR$19),MIN((GS$19-MAX($GP$19:GR$19)),(GS$19-GR$19)),0)+IF($E66=GS$22,VLOOKUP($C66,Input!$A$8:$GZ$39,MATCH(GS$21,Input!$A$6:$GZ$6,0),FALSE),0)*IF(GS$18&gt;=MAX($GP$18:GR$18),MIN((GS$18-MAX($GP$18:GR$18)),(GS$18-GR$18)),0)</f>
        <v>0</v>
      </c>
      <c r="GT66" s="1">
        <f>+IF($E66=GT$22,VLOOKUP($C66,Input!$A$8:$GZ$39,MATCH(GT$21,Input!$A$6:$GZ$6,0),FALSE),0)*IF(GT$19&gt;=MAX($GP$19:GS$19),MIN((GT$19-MAX($GP$19:GS$19)),(GT$19-GS$19)),0)+IF($E66=GT$22,VLOOKUP($C66,Input!$A$8:$GZ$39,MATCH(GT$21,Input!$A$6:$GZ$6,0),FALSE),0)*IF(GT$18&gt;=MAX($GP$18:GS$18),MIN((GT$18-MAX($GP$18:GS$18)),(GT$18-GS$18)),0)</f>
        <v>0</v>
      </c>
      <c r="GU66" s="1">
        <f>+IF($E66=GU$22,VLOOKUP($C66,Input!$A$8:$GZ$39,MATCH(GU$21,Input!$A$6:$GZ$6,0),FALSE),0)*IF(GU$19&gt;=MAX($GP$19:GT$19),MIN((GU$19-MAX($GP$19:GT$19)),(GU$19-GT$19)),0)+IF($E66=GU$22,VLOOKUP($C66,Input!$A$8:$GZ$39,MATCH(GU$21,Input!$A$6:$GZ$6,0),FALSE),0)*IF(GU$18&gt;=MAX($GP$18:GT$18),MIN((GU$18-MAX($GP$18:GT$18)),(GU$18-GT$18)),0)</f>
        <v>0</v>
      </c>
      <c r="GV66" s="1">
        <f>+IF($E66=GV$22,VLOOKUP($C66,Input!$A$8:$GZ$39,MATCH(GV$21,Input!$A$6:$GZ$6,0),FALSE),0)*IF(GV$19&gt;=MAX($GP$19:GU$19),MIN((GV$19-MAX($GP$19:GU$19)),(GV$19-GU$19)),0)+IF($E66=GV$22,VLOOKUP($C66,Input!$A$8:$GZ$39,MATCH(GV$21,Input!$A$6:$GZ$6,0),FALSE),0)*IF(GV$18&gt;=MAX($GP$18:GU$18),MIN((GV$18-MAX($GP$18:GU$18)),(GV$18-GU$18)),0)</f>
        <v>0</v>
      </c>
      <c r="GW66" s="1">
        <f>+IF($E66=GW$22,VLOOKUP($C66,Input!$A$8:$GZ$39,MATCH(GW$21,Input!$A$6:$GZ$6,0),FALSE),0)*IF(GW$19&gt;=MAX($GP$19:GV$19),MIN((GW$19-MAX($GP$19:GV$19)),(GW$19-GV$19)),0)+IF($E66=GW$22,VLOOKUP($C66,Input!$A$8:$GZ$39,MATCH(GW$21,Input!$A$6:$GZ$6,0),FALSE),0)*IF(GW$18&gt;=MAX($GP$18:GV$18),MIN((GW$18-MAX($GP$18:GV$18)),(GW$18-GV$18)),0)</f>
        <v>0</v>
      </c>
      <c r="GX66" s="1">
        <f>+IF($E66=GX$22,VLOOKUP($C66,Input!$A$8:$GZ$39,MATCH(GX$21,Input!$A$6:$GZ$6,0),FALSE),0)*IF(GX$19&gt;=MAX($GP$19:GW$19),MIN((GX$19-MAX($GP$19:GW$19)),(GX$19-GW$19)),0)+IF($E66=GX$22,VLOOKUP($C66,Input!$A$8:$GZ$39,MATCH(GX$21,Input!$A$6:$GZ$6,0),FALSE),0)*IF(GX$18&gt;=MAX($GP$18:GW$18),MIN((GX$18-MAX($GP$18:GW$18)),(GX$18-GW$18)),0)</f>
        <v>0</v>
      </c>
      <c r="GY66" s="1">
        <f>+IF($E66=GY$22,VLOOKUP($C66,Input!$A$8:$GZ$39,MATCH(GY$21,Input!$A$6:$GZ$6,0),FALSE),0)*IF(GY$19&gt;=MAX($GP$19:GX$19),MIN((GY$19-MAX($GP$19:GX$19)),(GY$19-GX$19)),0)+IF($E66=GY$22,VLOOKUP($C66,Input!$A$8:$GZ$39,MATCH(GY$21,Input!$A$6:$GZ$6,0),FALSE),0)*IF(GY$18&gt;=MAX($GP$18:GX$18),MIN((GY$18-MAX($GP$18:GX$18)),(GY$18-GX$18)),0)</f>
        <v>0</v>
      </c>
      <c r="GZ66" s="1">
        <f>+IF($E66=GZ$22,VLOOKUP($C66,Input!$A$8:$GZ$39,MATCH(GZ$21,Input!$A$6:$GZ$6,0),FALSE),0)*IF(GZ$19&gt;=MAX($GP$19:GY$19),MIN((GZ$19-MAX($GP$19:GY$19)),(GZ$19-GY$19)),0)+IF($E66=GZ$22,VLOOKUP($C66,Input!$A$8:$GZ$39,MATCH(GZ$21,Input!$A$6:$GZ$6,0),FALSE),0)*IF(GZ$18&gt;=MAX($GP$18:GY$18),MIN((GZ$18-MAX($GP$18:GY$18)),(GZ$18-GY$18)),0)</f>
        <v>0</v>
      </c>
      <c r="HA66" s="1">
        <f>+IF($E66=HA$22,VLOOKUP($C66,Input!$A$8:$GZ$39,MATCH(HA$21,Input!$A$6:$GZ$6,0),FALSE),0)*IF(HA$19&gt;=MAX($GP$19:GZ$19),MIN((HA$19-MAX($GP$19:GZ$19)),(HA$19-GZ$19)),0)+IF($E66=HA$22,VLOOKUP($C66,Input!$A$8:$GZ$39,MATCH(HA$21,Input!$A$6:$GZ$6,0),FALSE),0)*IF(HA$18&gt;=MAX($GP$18:GZ$18),MIN((HA$18-MAX($GP$18:GZ$18)),(HA$18-GZ$18)),0)</f>
        <v>0</v>
      </c>
      <c r="HB66" s="1">
        <f>+IF($E66=HB$22,VLOOKUP($C66,Input!$A$8:$GZ$39,MATCH(HB$21,Input!$A$6:$GZ$6,0),FALSE),0)*IF(HB$19&gt;=MAX($GP$19:HA$19),MIN((HB$19-MAX($GP$19:HA$19)),(HB$19-HA$19)),0)+IF($E66=HB$22,VLOOKUP($C66,Input!$A$8:$GZ$39,MATCH(HB$21,Input!$A$6:$GZ$6,0),FALSE),0)*IF(HB$18&gt;=MAX($GP$18:HA$18),MIN((HB$18-MAX($GP$18:HA$18)),(HB$18-HA$18)),0)</f>
        <v>0</v>
      </c>
      <c r="HC66" s="1">
        <f>+IF($E66=HC$22,VLOOKUP($C66,Input!$A$8:$GZ$39,MATCH(HC$21,Input!$A$6:$GZ$6,0),FALSE),0)*IF(HC$19&gt;=MAX($GP$19:HB$19),MIN((HC$19-MAX($GP$19:HB$19)),(HC$19-HB$19)),0)+IF($E66=HC$22,VLOOKUP($C66,Input!$A$8:$GZ$39,MATCH(HC$21,Input!$A$6:$GZ$6,0),FALSE),0)*IF(HC$18&gt;=MAX($GP$18:HB$18),MIN((HC$18-MAX($GP$18:HB$18)),(HC$18-HB$18)),0)</f>
        <v>0</v>
      </c>
      <c r="HD66" s="1">
        <f>+IF($E66=HD$22,VLOOKUP($C66,Input!$A$8:$GZ$39,MATCH(HD$21,Input!$A$6:$GZ$6,0),FALSE),0)*IF(HD$19&gt;=MAX($GP$19:HC$19),MIN((HD$19-MAX($GP$19:HC$19)),(HD$19-HC$19)),0)+IF($E66=HD$22,VLOOKUP($C66,Input!$A$8:$GZ$39,MATCH(HD$21,Input!$A$6:$GZ$6,0),FALSE),0)*IF(HD$18&gt;=MAX($GP$18:HC$18),MIN((HD$18-MAX($GP$18:HC$18)),(HD$18-HC$18)),0)</f>
        <v>0</v>
      </c>
      <c r="HE66" s="1">
        <f>+IF($E66=HE$22,VLOOKUP($C66,Input!$A$8:$GZ$39,MATCH(HE$21,Input!$A$6:$GZ$6,0),FALSE),0)*IF(HE$19&gt;=MAX($GP$19:HD$19),MIN((HE$19-MAX($GP$19:HD$19)),(HE$19-HD$19)),0)+IF($E66=HE$22,VLOOKUP($C66,Input!$A$8:$GZ$39,MATCH(HE$21,Input!$A$6:$GZ$6,0),FALSE),0)*IF(HE$18&gt;=MAX($GP$18:HD$18),MIN((HE$18-MAX($GP$18:HD$18)),(HE$18-HD$18)),0)</f>
        <v>0</v>
      </c>
      <c r="HF66" s="1">
        <f>+IF($E66=HF$22,VLOOKUP($C66,Input!$A$8:$GZ$39,MATCH(HF$21,Input!$A$6:$GZ$6,0),FALSE),0)*IF(HF$19&gt;=MAX($GP$19:HE$19),MIN((HF$19-MAX($GP$19:HE$19)),(HF$19-HE$19)),0)+IF($E66=HF$22,VLOOKUP($C66,Input!$A$8:$GZ$39,MATCH(HF$21,Input!$A$6:$GZ$6,0),FALSE),0)*IF(HF$18&gt;=MAX($GP$18:HE$18),MIN((HF$18-MAX($GP$18:HE$18)),(HF$18-HE$18)),0)</f>
        <v>0</v>
      </c>
      <c r="HG66" s="1">
        <f>+IF($E66=HG$22,VLOOKUP($C66,Input!$A$8:$GZ$39,MATCH(HG$21,Input!$A$6:$GZ$6,0),FALSE),0)*IF(HG$19&gt;=MAX($GP$19:HF$19),MIN((HG$19-MAX($GP$19:HF$19)),(HG$19-HF$19)),0)+IF($E66=HG$22,VLOOKUP($C66,Input!$A$8:$GZ$39,MATCH(HG$21,Input!$A$6:$GZ$6,0),FALSE),0)*IF(HG$18&gt;=MAX($GP$18:HF$18),MIN((HG$18-MAX($GP$18:HF$18)),(HG$18-HF$18)),0)</f>
        <v>0</v>
      </c>
      <c r="HH66" s="1">
        <f>+IF($E66=HH$22,VLOOKUP($C66,Input!$A$8:$GZ$39,MATCH(HH$21,Input!$A$6:$GZ$6,0),FALSE),0)*IF(HH$19&gt;=MAX($GP$19:HG$19),MIN((HH$19-MAX($GP$19:HG$19)),(HH$19-HG$19)),0)+IF($E66=HH$22,VLOOKUP($C66,Input!$A$8:$GZ$39,MATCH(HH$21,Input!$A$6:$GZ$6,0),FALSE),0)*IF(HH$18&gt;=MAX($GP$18:HG$18),MIN((HH$18-MAX($GP$18:HG$18)),(HH$18-HG$18)),0)</f>
        <v>0</v>
      </c>
      <c r="HI66" s="1">
        <f>+IF($E66=HI$22,VLOOKUP($C66,Input!$A$8:$GZ$39,MATCH(HI$21,Input!$A$6:$GZ$6,0),FALSE),0)*IF(HI$19&gt;=MAX($GP$19:HH$19),MIN((HI$19-MAX($GP$19:HH$19)),(HI$19-HH$19)),0)+IF($E66=HI$22,VLOOKUP($C66,Input!$A$8:$GZ$39,MATCH(HI$21,Input!$A$6:$GZ$6,0),FALSE),0)*IF(HI$18&gt;=MAX($GP$18:HH$18),MIN((HI$18-MAX($GP$18:HH$18)),(HI$18-HH$18)),0)</f>
        <v>0</v>
      </c>
      <c r="HJ66" s="1">
        <f>+IF($E66=HJ$22,VLOOKUP($C66,Input!$A$8:$GZ$39,MATCH(HJ$21,Input!$A$6:$GZ$6,0),FALSE),0)*IF(HJ$19&gt;=MAX($GP$19:HI$19),MIN((HJ$19-MAX($GP$19:HI$19)),(HJ$19-HI$19)),0)+IF($E66=HJ$22,VLOOKUP($C66,Input!$A$8:$GZ$39,MATCH(HJ$21,Input!$A$6:$GZ$6,0),FALSE),0)*IF(HJ$18&gt;=MAX($GP$18:HI$18),MIN((HJ$18-MAX($GP$18:HI$18)),(HJ$18-HI$18)),0)</f>
        <v>0</v>
      </c>
      <c r="HK66" s="1">
        <f>+IF($E66=HK$22,VLOOKUP($C66,Input!$A$8:$GZ$39,MATCH(HK$21,Input!$A$6:$GZ$6,0),FALSE),0)*IF(HK$19&gt;=MAX($GP$19:HJ$19),MIN((HK$19-MAX($GP$19:HJ$19)),(HK$19-HJ$19)),0)+IF($E66=HK$22,VLOOKUP($C66,Input!$A$8:$GZ$39,MATCH(HK$21,Input!$A$6:$GZ$6,0),FALSE),0)*IF(HK$18&gt;=MAX($GP$18:HJ$18),MIN((HK$18-MAX($GP$18:HJ$18)),(HK$18-HJ$18)),0)</f>
        <v>0</v>
      </c>
      <c r="HL66" s="1">
        <f>+IF($E66=HL$22,VLOOKUP($C66,Input!$A$8:$GZ$39,MATCH(HL$21,Input!$A$6:$GZ$6,0),FALSE),0)*IF(HL$19&gt;=MAX($GP$19:HK$19),MIN((HL$19-MAX($GP$19:HK$19)),(HL$19-HK$19)),0)+IF($E66=HL$22,VLOOKUP($C66,Input!$A$8:$GZ$39,MATCH(HL$21,Input!$A$6:$GZ$6,0),FALSE),0)*IF(HL$18&gt;=MAX($GP$18:HK$18),MIN((HL$18-MAX($GP$18:HK$18)),(HL$18-HK$18)),0)</f>
        <v>0</v>
      </c>
      <c r="HM66" s="1">
        <f>+IF($E66=HM$22,VLOOKUP($C66,Input!$A$8:$GZ$39,MATCH(HM$21,Input!$A$6:$GZ$6,0),FALSE),0)*IF(HM$19&gt;=MAX($GP$19:HL$19),MIN((HM$19-MAX($GP$19:HL$19)),(HM$19-HL$19)),0)+IF($E66=HM$22,VLOOKUP($C66,Input!$A$8:$GZ$39,MATCH(HM$21,Input!$A$6:$GZ$6,0),FALSE),0)*IF(HM$18&gt;=MAX($GP$18:HL$18),MIN((HM$18-MAX($GP$18:HL$18)),(HM$18-HL$18)),0)</f>
        <v>0</v>
      </c>
      <c r="HN66" s="1">
        <f>+IF($E66=HN$22,VLOOKUP($C66,Input!$A$8:$GZ$39,MATCH(HN$21,Input!$A$6:$GZ$6,0),FALSE),0)*IF(HN$19&gt;=MAX($GP$19:HM$19),MIN((HN$19-MAX($GP$19:HM$19)),(HN$19-HM$19)),0)+IF($E66=HN$22,VLOOKUP($C66,Input!$A$8:$GZ$39,MATCH(HN$21,Input!$A$6:$GZ$6,0),FALSE),0)*IF(HN$18&gt;=MAX($GP$18:HM$18),MIN((HN$18-MAX($GP$18:HM$18)),(HN$18-HM$18)),0)</f>
        <v>0</v>
      </c>
      <c r="HO66" s="1">
        <f>+IF($E66=HO$22,VLOOKUP($C66,Input!$A$8:$GZ$39,MATCH(HO$21,Input!$A$6:$GZ$6,0),FALSE),0)*IF(HO$19&gt;=MAX($GP$19:HN$19),MIN((HO$19-MAX($GP$19:HN$19)),(HO$19-HN$19)),0)+IF($E66=HO$22,VLOOKUP($C66,Input!$A$8:$GZ$39,MATCH(HO$21,Input!$A$6:$GZ$6,0),FALSE),0)*IF(HO$18&gt;=MAX($GP$18:HN$18),MIN((HO$18-MAX($GP$18:HN$18)),(HO$18-HN$18)),0)</f>
        <v>0</v>
      </c>
      <c r="HP66" s="1">
        <f>+IF($E66=HP$22,VLOOKUP($C66,Input!$A$8:$GZ$39,MATCH(HP$21,Input!$A$6:$GZ$6,0),FALSE),0)*IF(HP$19&gt;=MAX($GP$19:HO$19),MIN((HP$19-MAX($GP$19:HO$19)),(HP$19-HO$19)),0)+IF($E66=HP$22,VLOOKUP($C66,Input!$A$8:$GZ$39,MATCH(HP$21,Input!$A$6:$GZ$6,0),FALSE),0)*IF(HP$18&gt;=MAX($GP$18:HO$18),MIN((HP$18-MAX($GP$18:HO$18)),(HP$18-HO$18)),0)</f>
        <v>0</v>
      </c>
      <c r="HQ66" s="1">
        <f>+IF($E66=HQ$22,VLOOKUP($C66,Input!$A$8:$GZ$39,MATCH(HQ$21,Input!$A$6:$GZ$6,0),FALSE),0)*IF(HQ$19&gt;=MAX($GP$19:HP$19),MIN((HQ$19-MAX($GP$19:HP$19)),(HQ$19-HP$19)),0)+IF($E66=HQ$22,VLOOKUP($C66,Input!$A$8:$GZ$39,MATCH(HQ$21,Input!$A$6:$GZ$6,0),FALSE),0)*IF(HQ$18&gt;=MAX($GP$18:HP$18),MIN((HQ$18-MAX($GP$18:HP$18)),(HQ$18-HP$18)),0)</f>
        <v>0</v>
      </c>
      <c r="HR66" s="1">
        <f>+IF($E66=HR$22,VLOOKUP($C66,Input!$A$8:$GZ$39,MATCH(HR$21,Input!$A$6:$GZ$6,0),FALSE),0)*IF(HR$19&gt;=MAX($GP$19:HQ$19),MIN((HR$19-MAX($GP$19:HQ$19)),(HR$19-HQ$19)),0)+IF($E66=HR$22,VLOOKUP($C66,Input!$A$8:$GZ$39,MATCH(HR$21,Input!$A$6:$GZ$6,0),FALSE),0)*IF(HR$18&gt;=MAX($GP$18:HQ$18),MIN((HR$18-MAX($GP$18:HQ$18)),(HR$18-HQ$18)),0)</f>
        <v>0</v>
      </c>
      <c r="HS66" s="1">
        <f>+IF($E66=HS$22,VLOOKUP($C66,Input!$A$8:$GZ$39,MATCH(HS$21,Input!$A$6:$GZ$6,0),FALSE),0)*IF(HS$19&gt;=MAX($GP$19:HR$19),MIN((HS$19-MAX($GP$19:HR$19)),(HS$19-HR$19)),0)+IF($E66=HS$22,VLOOKUP($C66,Input!$A$8:$GZ$39,MATCH(HS$21,Input!$A$6:$GZ$6,0),FALSE),0)*IF(HS$18&gt;=MAX($GP$18:HR$18),MIN((HS$18-MAX($GP$18:HR$18)),(HS$18-HR$18)),0)</f>
        <v>0</v>
      </c>
      <c r="HT66" s="1">
        <f>+IF($E66=HT$22,VLOOKUP($C66,Input!$A$8:$GZ$39,MATCH(HT$21,Input!$A$6:$GZ$6,0),FALSE),0)*IF(HT$19&gt;=MAX($GP$19:HS$19),MIN((HT$19-MAX($GP$19:HS$19)),(HT$19-HS$19)),0)+IF($E66=HT$22,VLOOKUP($C66,Input!$A$8:$GZ$39,MATCH(HT$21,Input!$A$6:$GZ$6,0),FALSE),0)*IF(HT$18&gt;=MAX($GP$18:HS$18),MIN((HT$18-MAX($GP$18:HS$18)),(HT$18-HS$18)),0)</f>
        <v>0</v>
      </c>
      <c r="HU66" s="1">
        <f>+IF($E66=HU$22,VLOOKUP($C66,Input!$A$8:$GZ$39,MATCH(HU$21,Input!$A$6:$GZ$6,0),FALSE),0)*IF(HU$19&gt;=MAX($GP$19:HT$19),MIN((HU$19-MAX($GP$19:HT$19)),(HU$19-HT$19)),0)+IF($E66=HU$22,VLOOKUP($C66,Input!$A$8:$GZ$39,MATCH(HU$21,Input!$A$6:$GZ$6,0),FALSE),0)*IF(HU$18&gt;=MAX($GP$18:HT$18),MIN((HU$18-MAX($GP$18:HT$18)),(HU$18-HT$18)),0)</f>
        <v>0</v>
      </c>
      <c r="HV66" s="1">
        <f>+IF($E66=HV$22,VLOOKUP($C66,Input!$A$8:$GZ$39,MATCH(HV$21,Input!$A$6:$GZ$6,0),FALSE),0)*IF(HV$19&gt;=MAX($GP$19:HU$19),MIN((HV$19-MAX($GP$19:HU$19)),(HV$19-HU$19)),0)+IF($E66=HV$22,VLOOKUP($C66,Input!$A$8:$GZ$39,MATCH(HV$21,Input!$A$6:$GZ$6,0),FALSE),0)*IF(HV$18&gt;=MAX($GP$18:HU$18),MIN((HV$18-MAX($GP$18:HU$18)),(HV$18-HU$18)),0)</f>
        <v>0</v>
      </c>
      <c r="HW66" s="1">
        <f>+IF($E66=HW$22,VLOOKUP($C66,Input!$A$8:$GZ$39,MATCH(HW$21,Input!$A$6:$GZ$6,0),FALSE),0)*IF(HW$19&gt;=MAX($GP$19:HV$19),MIN((HW$19-MAX($GP$19:HV$19)),(HW$19-HV$19)),0)+IF($E66=HW$22,VLOOKUP($C66,Input!$A$8:$GZ$39,MATCH(HW$21,Input!$A$6:$GZ$6,0),FALSE),0)*IF(HW$18&gt;=MAX($GP$18:HV$18),MIN((HW$18-MAX($GP$18:HV$18)),(HW$18-HV$18)),0)</f>
        <v>0</v>
      </c>
      <c r="HX66" s="1">
        <f>+IF($E66=HX$22,VLOOKUP($C66,Input!$A$8:$GZ$39,MATCH(HX$21,Input!$A$6:$GZ$6,0),FALSE),0)*IF(HX$19&gt;=MAX($GP$19:HW$19),MIN((HX$19-MAX($GP$19:HW$19)),(HX$19-HW$19)),0)+IF($E66=HX$22,VLOOKUP($C66,Input!$A$8:$GZ$39,MATCH(HX$21,Input!$A$6:$GZ$6,0),FALSE),0)*IF(HX$18&gt;=MAX($GP$18:HW$18),MIN((HX$18-MAX($GP$18:HW$18)),(HX$18-HW$18)),0)</f>
        <v>0</v>
      </c>
      <c r="HY66" s="1">
        <f>+IF($E66=HY$22,VLOOKUP($C66,Input!$A$8:$GZ$39,MATCH(HY$21,Input!$A$6:$GZ$6,0),FALSE),0)*IF(HY$19&gt;=MAX($GP$19:HX$19),MIN((HY$19-MAX($GP$19:HX$19)),(HY$19-HX$19)),0)+IF($E66=HY$22,VLOOKUP($C66,Input!$A$8:$GZ$39,MATCH(HY$21,Input!$A$6:$GZ$6,0),FALSE),0)*IF(HY$18&gt;=MAX($GP$18:HX$18),MIN((HY$18-MAX($GP$18:HX$18)),(HY$18-HX$18)),0)</f>
        <v>0</v>
      </c>
      <c r="HZ66" s="42"/>
      <c r="IA66" t="str">
        <f>VLOOKUP($C66,Input!$A$8:$IA$39,MATCH(IA$21,Input!$A$6:$IA$6,0),FALSE)</f>
        <v>NA</v>
      </c>
      <c r="IB66" s="132">
        <f>IF((VLOOKUP($C66,Input!$A$8:$IA$39,MATCH(IB$21,Input!$A$6:$IA$6,0),FALSE))="Y",$D66/VLOOKUP($C66,Input!$A$8:$IA$39,MATCH(IC$21,Input!$A$6:$IA$6,0),FALSE),0)</f>
        <v>0</v>
      </c>
      <c r="IC66" s="132">
        <f>IF((VLOOKUP($C66,Input!$A$8:$IA$39,MATCH(IB$21,Input!$A$6:$IA$6,0),FALSE))="Y",0,IF((VLOOKUP($C66,Input!$A$8:$IA$39,MATCH(IC$21,Input!$A$6:$IA$6,0),FALSE))&gt;0,$D66/VLOOKUP($C66,Input!$A$8:$IA$39,MATCH(IC$21,Input!$A$6:$IA$6,0),FALSE),0))</f>
        <v>0</v>
      </c>
      <c r="ID66" s="1">
        <f>+IF($E66=ID$22,VLOOKUP($C66,Input!$A$8:$IA$39,MATCH(ID$21,Input!$A$6:$IA$6,0),FALSE),0)*IF(ID$19&gt;=MAX($IC$19:IC$19),MIN((ID$19-MAX($IC$19:IC$19)),(ID$19-IC$19)),0)+IF($E66=ID$22,VLOOKUP($C66,Input!$A$8:$IA$39,MATCH(ID$21,Input!$A$6:$IA$6,0),FALSE),0)*IF(ID$18&gt;=MAX($IC$18:IC$18),MIN((ID$18-MAX($IC$18:IC$18)),(ID$18-IC$18)),0)</f>
        <v>0</v>
      </c>
      <c r="IE66" s="1">
        <f>+IF($E66=IE$22,VLOOKUP($C66,Input!$A$8:$IA$39,MATCH(IE$21,Input!$A$6:$IA$6,0),FALSE),0)*IF(IE$19&gt;=MAX($IC$19:ID$19),MIN((IE$19-MAX($IC$19:ID$19)),(IE$19-ID$19)),0)+IF($E66=IE$22,VLOOKUP($C66,Input!$A$8:$IA$39,MATCH(IE$21,Input!$A$6:$IA$6,0),FALSE),0)*IF(IE$18&gt;=MAX($IC$18:ID$18),MIN((IE$18-MAX($IC$18:ID$18)),(IE$18-ID$18)),0)</f>
        <v>0</v>
      </c>
      <c r="IF66" s="1">
        <f>+IF($E66=IF$22,VLOOKUP($C66,Input!$A$8:$IA$39,MATCH(IF$21,Input!$A$6:$IA$6,0),FALSE),0)*IF(IF$19&gt;=MAX($IC$19:IE$19),MIN((IF$19-MAX($IC$19:IE$19)),(IF$19-IE$19)),0)+IF($E66=IF$22,VLOOKUP($C66,Input!$A$8:$IA$39,MATCH(IF$21,Input!$A$6:$IA$6,0),FALSE),0)*IF(IF$18&gt;=MAX($IC$18:IE$18),MIN((IF$18-MAX($IC$18:IE$18)),(IF$18-IE$18)),0)</f>
        <v>0</v>
      </c>
      <c r="IG66" s="1">
        <f>+IF($E66=IG$22,VLOOKUP($C66,Input!$A$8:$IA$39,MATCH(IG$21,Input!$A$6:$IA$6,0),FALSE),0)*IF(IG$19&gt;=MAX($IC$19:IF$19),MIN((IG$19-MAX($IC$19:IF$19)),(IG$19-IF$19)),0)+IF($E66=IG$22,VLOOKUP($C66,Input!$A$8:$IA$39,MATCH(IG$21,Input!$A$6:$IA$6,0),FALSE),0)*IF(IG$18&gt;=MAX($IC$18:IF$18),MIN((IG$18-MAX($IC$18:IF$18)),(IG$18-IF$18)),0)</f>
        <v>0</v>
      </c>
      <c r="IH66" s="1">
        <f>+IF($E66=IH$22,VLOOKUP($C66,Input!$A$8:$IA$39,MATCH(IH$21,Input!$A$6:$IA$6,0),FALSE),0)*IF(IH$19&gt;=MAX($IC$19:IG$19),MIN((IH$19-MAX($IC$19:IG$19)),(IH$19-IG$19)),0)+IF($E66=IH$22,VLOOKUP($C66,Input!$A$8:$IA$39,MATCH(IH$21,Input!$A$6:$IA$6,0),FALSE),0)*IF(IH$18&gt;=MAX($IC$18:IG$18),MIN((IH$18-MAX($IC$18:IG$18)),(IH$18-IG$18)),0)</f>
        <v>0</v>
      </c>
      <c r="II66" s="1">
        <f>+IF($E66=II$22,VLOOKUP($C66,Input!$A$8:$IA$39,MATCH(II$21,Input!$A$6:$IA$6,0),FALSE),0)*IF(II$19&gt;=MAX($IC$19:IH$19),MIN((II$19-MAX($IC$19:IH$19)),(II$19-IH$19)),0)+IF($E66=II$22,VLOOKUP($C66,Input!$A$8:$IA$39,MATCH(II$21,Input!$A$6:$IA$6,0),FALSE),0)*IF(II$18&gt;=MAX($IC$18:IH$18),MIN((II$18-MAX($IC$18:IH$18)),(II$18-IH$18)),0)</f>
        <v>0</v>
      </c>
      <c r="IJ66" s="1">
        <f>+IF($E66=IJ$22,VLOOKUP($C66,Input!$A$8:$IA$39,MATCH(IJ$21,Input!$A$6:$IA$6,0),FALSE),0)*IF(IJ$19&gt;=MAX($IC$19:II$19),MIN((IJ$19-MAX($IC$19:II$19)),(IJ$19-II$19)),0)+IF($E66=IJ$22,VLOOKUP($C66,Input!$A$8:$IA$39,MATCH(IJ$21,Input!$A$6:$IA$6,0),FALSE),0)*IF(IJ$18&gt;=MAX($IC$18:II$18),MIN((IJ$18-MAX($IC$18:II$18)),(IJ$18-II$18)),0)</f>
        <v>0</v>
      </c>
      <c r="IK66" s="1">
        <f>+IF($E66=IK$22,VLOOKUP($C66,Input!$A$8:$IA$39,MATCH(IK$21,Input!$A$6:$IA$6,0),FALSE),0)*IF(IK$19&gt;=MAX($IC$19:IJ$19),MIN((IK$19-MAX($IC$19:IJ$19)),(IK$19-IJ$19)),0)+IF($E66=IK$22,VLOOKUP($C66,Input!$A$8:$IA$39,MATCH(IK$21,Input!$A$6:$IA$6,0),FALSE),0)*IF(IK$18&gt;=MAX($IC$18:IJ$18),MIN((IK$18-MAX($IC$18:IJ$18)),(IK$18-IJ$18)),0)</f>
        <v>0</v>
      </c>
      <c r="IL66" s="1">
        <f>+IF($E66=IL$22,VLOOKUP($C66,Input!$A$8:$IA$39,MATCH(IL$21,Input!$A$6:$IA$6,0),FALSE),0)*IF(IL$19&gt;=MAX($IC$19:IK$19),MIN((IL$19-MAX($IC$19:IK$19)),(IL$19-IK$19)),0)+IF($E66=IL$22,VLOOKUP($C66,Input!$A$8:$IA$39,MATCH(IL$21,Input!$A$6:$IA$6,0),FALSE),0)*IF(IL$18&gt;=MAX($IC$18:IK$18),MIN((IL$18-MAX($IC$18:IK$18)),(IL$18-IK$18)),0)</f>
        <v>0</v>
      </c>
      <c r="IM66" s="1">
        <f>+IF($E66=IM$22,VLOOKUP($C66,Input!$A$8:$IA$39,MATCH(IM$21,Input!$A$6:$IA$6,0),FALSE),0)*IF(IM$19&gt;=MAX($IC$19:IL$19),MIN((IM$19-MAX($IC$19:IL$19)),(IM$19-IL$19)),0)+IF($E66=IM$22,VLOOKUP($C66,Input!$A$8:$IA$39,MATCH(IM$21,Input!$A$6:$IA$6,0),FALSE),0)*IF(IM$18&gt;=MAX($IC$18:IL$18),MIN((IM$18-MAX($IC$18:IL$18)),(IM$18-IL$18)),0)</f>
        <v>0</v>
      </c>
      <c r="IN66" s="1">
        <f>+IF($E66=IN$22,VLOOKUP($C66,Input!$A$8:$IA$39,MATCH(IN$21,Input!$A$6:$IA$6,0),FALSE),0)*IF(IN$19&gt;=MAX($IC$19:IM$19),MIN((IN$19-MAX($IC$19:IM$19)),(IN$19-IM$19)),0)+IF($E66=IN$22,VLOOKUP($C66,Input!$A$8:$IA$39,MATCH(IN$21,Input!$A$6:$IA$6,0),FALSE),0)*IF(IN$18&gt;=MAX($IC$18:IM$18),MIN((IN$18-MAX($IC$18:IM$18)),(IN$18-IM$18)),0)</f>
        <v>0</v>
      </c>
      <c r="IO66" s="1">
        <f>+IF($E66=IO$22,VLOOKUP($C66,Input!$A$8:$IA$39,MATCH(IO$21,Input!$A$6:$IA$6,0),FALSE),0)*IF(IO$19&gt;=MAX($IC$19:IN$19),MIN((IO$19-MAX($IC$19:IN$19)),(IO$19-IN$19)),0)+IF($E66=IO$22,VLOOKUP($C66,Input!$A$8:$IA$39,MATCH(IO$21,Input!$A$6:$IA$6,0),FALSE),0)*IF(IO$18&gt;=MAX($IC$18:IN$18),MIN((IO$18-MAX($IC$18:IN$18)),(IO$18-IN$18)),0)</f>
        <v>0</v>
      </c>
      <c r="IP66" s="1">
        <f>+IF($E66=IP$22,VLOOKUP($C66,Input!$A$8:$IA$39,MATCH(IP$21,Input!$A$6:$IA$6,0),FALSE),0)*IF(IP$19&gt;=MAX($IC$19:IO$19),MIN((IP$19-MAX($IC$19:IO$19)),(IP$19-IO$19)),0)+IF($E66=IP$22,VLOOKUP($C66,Input!$A$8:$IA$39,MATCH(IP$21,Input!$A$6:$IA$6,0),FALSE),0)*IF(IP$18&gt;=MAX($IC$18:IO$18),MIN((IP$18-MAX($IC$18:IO$18)),(IP$18-IO$18)),0)</f>
        <v>0</v>
      </c>
      <c r="IQ66" s="1">
        <f>+IF($E66=IQ$22,VLOOKUP($C66,Input!$A$8:$IA$39,MATCH(IQ$21,Input!$A$6:$IA$6,0),FALSE),0)*IF(IQ$19&gt;=MAX($IC$19:IP$19),MIN((IQ$19-MAX($IC$19:IP$19)),(IQ$19-IP$19)),0)+IF($E66=IQ$22,VLOOKUP($C66,Input!$A$8:$IA$39,MATCH(IQ$21,Input!$A$6:$IA$6,0),FALSE),0)*IF(IQ$18&gt;=MAX($IC$18:IP$18),MIN((IQ$18-MAX($IC$18:IP$18)),(IQ$18-IP$18)),0)</f>
        <v>0</v>
      </c>
      <c r="IR66" s="1">
        <f>+IF($E66=IR$22,VLOOKUP($C66,Input!$A$8:$IA$39,MATCH(IR$21,Input!$A$6:$IA$6,0),FALSE),0)*IF(IR$19&gt;=MAX($IC$19:IQ$19),MIN((IR$19-MAX($IC$19:IQ$19)),(IR$19-IQ$19)),0)+IF($E66=IR$22,VLOOKUP($C66,Input!$A$8:$IA$39,MATCH(IR$21,Input!$A$6:$IA$6,0),FALSE),0)*IF(IR$18&gt;=MAX($IC$18:IQ$18),MIN((IR$18-MAX($IC$18:IQ$18)),(IR$18-IQ$18)),0)</f>
        <v>0</v>
      </c>
      <c r="IS66" s="1">
        <f>+IF($E66=IS$22,VLOOKUP($C66,Input!$A$8:$IA$39,MATCH(IS$21,Input!$A$6:$IA$6,0),FALSE),0)*IF(IS$19&gt;=MAX($IC$19:IR$19),MIN((IS$19-MAX($IC$19:IR$19)),(IS$19-IR$19)),0)+IF($E66=IS$22,VLOOKUP($C66,Input!$A$8:$IA$39,MATCH(IS$21,Input!$A$6:$IA$6,0),FALSE),0)*IF(IS$18&gt;=MAX($IC$18:IR$18),MIN((IS$18-MAX($IC$18:IR$18)),(IS$18-IR$18)),0)</f>
        <v>0</v>
      </c>
      <c r="IT66" s="1">
        <f>+IF($E66=IT$22,VLOOKUP($C66,Input!$A$8:$IA$39,MATCH(IT$21,Input!$A$6:$IA$6,0),FALSE),0)*IF(IT$19&gt;=MAX($IC$19:IS$19),MIN((IT$19-MAX($IC$19:IS$19)),(IT$19-IS$19)),0)+IF($E66=IT$22,VLOOKUP($C66,Input!$A$8:$IA$39,MATCH(IT$21,Input!$A$6:$IA$6,0),FALSE),0)*IF(IT$18&gt;=MAX($IC$18:IS$18),MIN((IT$18-MAX($IC$18:IS$18)),(IT$18-IS$18)),0)</f>
        <v>0</v>
      </c>
      <c r="IU66" s="1">
        <f>+IF($E66=IU$22,VLOOKUP($C66,Input!$A$8:$IA$39,MATCH(IU$21,Input!$A$6:$IA$6,0),FALSE),0)*IF(IU$19&gt;=MAX($IC$19:IT$19),MIN((IU$19-MAX($IC$19:IT$19)),(IU$19-IT$19)),0)+IF($E66=IU$22,VLOOKUP($C66,Input!$A$8:$IA$39,MATCH(IU$21,Input!$A$6:$IA$6,0),FALSE),0)*IF(IU$18&gt;=MAX($IC$18:IT$18),MIN((IU$18-MAX($IC$18:IT$18)),(IU$18-IT$18)),0)</f>
        <v>0</v>
      </c>
      <c r="IV66" s="1">
        <f>+IF($E66=IV$22,VLOOKUP($C66,Input!$A$8:$IA$39,MATCH(IV$21,Input!$A$6:$IA$6,0),FALSE),0)*IF(IV$19&gt;=MAX($IC$19:IU$19),MIN((IV$19-MAX($IC$19:IU$19)),(IV$19-IU$19)),0)+IF($E66=IV$22,VLOOKUP($C66,Input!$A$8:$IA$39,MATCH(IV$21,Input!$A$6:$IA$6,0),FALSE),0)*IF(IV$18&gt;=MAX($IC$18:IU$18),MIN((IV$18-MAX($IC$18:IU$18)),(IV$18-IU$18)),0)</f>
        <v>0</v>
      </c>
      <c r="IW66" s="1">
        <f>+IF($E66=IW$22,VLOOKUP($C66,Input!$A$8:$IA$39,MATCH(IW$21,Input!$A$6:$IA$6,0),FALSE),0)*IF(IW$19&gt;=MAX($IC$19:IV$19),MIN((IW$19-MAX($IC$19:IV$19)),(IW$19-IV$19)),0)+IF($E66=IW$22,VLOOKUP($C66,Input!$A$8:$IA$39,MATCH(IW$21,Input!$A$6:$IA$6,0),FALSE),0)*IF(IW$18&gt;=MAX($IC$18:IV$18),MIN((IW$18-MAX($IC$18:IV$18)),(IW$18-IV$18)),0)</f>
        <v>0</v>
      </c>
      <c r="IX66" s="1">
        <f>+IF($E66=IX$22,VLOOKUP($C66,Input!$A$8:$IA$39,MATCH(IX$21,Input!$A$6:$IA$6,0),FALSE),0)*IF(IX$19&gt;=MAX($IC$19:IW$19),MIN((IX$19-MAX($IC$19:IW$19)),(IX$19-IW$19)),0)+IF($E66=IX$22,VLOOKUP($C66,Input!$A$8:$IA$39,MATCH(IX$21,Input!$A$6:$IA$6,0),FALSE),0)*IF(IX$18&gt;=MAX($IC$18:IW$18),MIN((IX$18-MAX($IC$18:IW$18)),(IX$18-IW$18)),0)</f>
        <v>0</v>
      </c>
      <c r="IY66" s="1">
        <f>+IF($E66=IY$22,VLOOKUP($C66,Input!$A$8:$IA$39,MATCH(IY$21,Input!$A$6:$IA$6,0),FALSE),0)*IF(IY$19&gt;=MAX($IC$19:IX$19),MIN((IY$19-MAX($IC$19:IX$19)),(IY$19-IX$19)),0)+IF($E66=IY$22,VLOOKUP($C66,Input!$A$8:$IA$39,MATCH(IY$21,Input!$A$6:$IA$6,0),FALSE),0)*IF(IY$18&gt;=MAX($IC$18:IX$18),MIN((IY$18-MAX($IC$18:IX$18)),(IY$18-IX$18)),0)</f>
        <v>0</v>
      </c>
      <c r="IZ66" s="1">
        <f>+IF($E66=IZ$22,VLOOKUP($C66,Input!$A$8:$IA$39,MATCH(IZ$21,Input!$A$6:$IA$6,0),FALSE),0)*IF(IZ$19&gt;=MAX($IC$19:IY$19),MIN((IZ$19-MAX($IC$19:IY$19)),(IZ$19-IY$19)),0)+IF($E66=IZ$22,VLOOKUP($C66,Input!$A$8:$IA$39,MATCH(IZ$21,Input!$A$6:$IA$6,0),FALSE),0)*IF(IZ$18&gt;=MAX($IC$18:IY$18),MIN((IZ$18-MAX($IC$18:IY$18)),(IZ$18-IY$18)),0)</f>
        <v>0</v>
      </c>
      <c r="JA66" s="1">
        <f>+IF($E66=JA$22,VLOOKUP($C66,Input!$A$8:$IA$39,MATCH(JA$21,Input!$A$6:$IA$6,0),FALSE),0)*IF(JA$19&gt;=MAX($IC$19:IZ$19),MIN((JA$19-MAX($IC$19:IZ$19)),(JA$19-IZ$19)),0)+IF($E66=JA$22,VLOOKUP($C66,Input!$A$8:$IA$39,MATCH(JA$21,Input!$A$6:$IA$6,0),FALSE),0)*IF(JA$18&gt;=MAX($IC$18:IZ$18),MIN((JA$18-MAX($IC$18:IZ$18)),(JA$18-IZ$18)),0)</f>
        <v>0</v>
      </c>
      <c r="JB66" s="1">
        <f>+IF($E66=JB$22,VLOOKUP($C66,Input!$A$8:$IA$39,MATCH(JB$21,Input!$A$6:$IA$6,0),FALSE),0)*IF(JB$19&gt;=MAX($IC$19:JA$19),MIN((JB$19-MAX($IC$19:JA$19)),(JB$19-JA$19)),0)+IF($E66=JB$22,VLOOKUP($C66,Input!$A$8:$IA$39,MATCH(JB$21,Input!$A$6:$IA$6,0),FALSE),0)*IF(JB$18&gt;=MAX($IC$18:JA$18),MIN((JB$18-MAX($IC$18:JA$18)),(JB$18-JA$18)),0)</f>
        <v>0</v>
      </c>
      <c r="JC66" s="1">
        <f>+IF($E66=JC$22,VLOOKUP($C66,Input!$A$8:$IA$39,MATCH(JC$21,Input!$A$6:$IA$6,0),FALSE),0)*IF(JC$19&gt;=MAX($IC$19:JB$19),MIN((JC$19-MAX($IC$19:JB$19)),(JC$19-JB$19)),0)+IF($E66=JC$22,VLOOKUP($C66,Input!$A$8:$IA$39,MATCH(JC$21,Input!$A$6:$IA$6,0),FALSE),0)*IF(JC$18&gt;=MAX($IC$18:JB$18),MIN((JC$18-MAX($IC$18:JB$18)),(JC$18-JB$18)),0)</f>
        <v>0</v>
      </c>
      <c r="JD66" s="1">
        <f>+IF($E66=JD$22,VLOOKUP($C66,Input!$A$8:$IA$39,MATCH(JD$21,Input!$A$6:$IA$6,0),FALSE),0)*IF(JD$19&gt;=MAX($IC$19:JC$19),MIN((JD$19-MAX($IC$19:JC$19)),(JD$19-JC$19)),0)+IF($E66=JD$22,VLOOKUP($C66,Input!$A$8:$IA$39,MATCH(JD$21,Input!$A$6:$IA$6,0),FALSE),0)*IF(JD$18&gt;=MAX($IC$18:JC$18),MIN((JD$18-MAX($IC$18:JC$18)),(JD$18-JC$18)),0)</f>
        <v>0</v>
      </c>
      <c r="JE66" s="1">
        <f>+IF($E66=JE$22,VLOOKUP($C66,Input!$A$8:$IA$39,MATCH(JE$21,Input!$A$6:$IA$6,0),FALSE),0)*IF(JE$19&gt;=MAX($IC$19:JD$19),MIN((JE$19-MAX($IC$19:JD$19)),(JE$19-JD$19)),0)+IF($E66=JE$22,VLOOKUP($C66,Input!$A$8:$IA$39,MATCH(JE$21,Input!$A$6:$IA$6,0),FALSE),0)*IF(JE$18&gt;=MAX($IC$18:JD$18),MIN((JE$18-MAX($IC$18:JD$18)),(JE$18-JD$18)),0)</f>
        <v>0</v>
      </c>
      <c r="JF66" s="1">
        <f>+IF($E66=JF$22,VLOOKUP($C66,Input!$A$8:$IA$39,MATCH(JF$21,Input!$A$6:$IA$6,0),FALSE),0)*IF(JF$19&gt;=MAX($IC$19:JE$19),MIN((JF$19-MAX($IC$19:JE$19)),(JF$19-JE$19)),0)+IF($E66=JF$22,VLOOKUP($C66,Input!$A$8:$IA$39,MATCH(JF$21,Input!$A$6:$IA$6,0),FALSE),0)*IF(JF$18&gt;=MAX($IC$18:JE$18),MIN((JF$18-MAX($IC$18:JE$18)),(JF$18-JE$18)),0)</f>
        <v>0</v>
      </c>
      <c r="JG66" s="1">
        <f>+IF($E66=JG$22,VLOOKUP($C66,Input!$A$8:$IA$39,MATCH(JG$21,Input!$A$6:$IA$6,0),FALSE),0)*IF(JG$19&gt;=MAX($IC$19:JF$19),MIN((JG$19-MAX($IC$19:JF$19)),(JG$19-JF$19)),0)+IF($E66=JG$22,VLOOKUP($C66,Input!$A$8:$IA$39,MATCH(JG$21,Input!$A$6:$IA$6,0),FALSE),0)*IF(JG$18&gt;=MAX($IC$18:JF$18),MIN((JG$18-MAX($IC$18:JF$18)),(JG$18-JF$18)),0)</f>
        <v>0</v>
      </c>
      <c r="JH66" s="1">
        <f>+IF($E66=JH$22,VLOOKUP($C66,Input!$A$8:$IA$39,MATCH(JH$21,Input!$A$6:$IA$6,0),FALSE),0)*IF(JH$19&gt;=MAX($IC$19:JG$19),MIN((JH$19-MAX($IC$19:JG$19)),(JH$19-JG$19)),0)+IF($E66=JH$22,VLOOKUP($C66,Input!$A$8:$IA$39,MATCH(JH$21,Input!$A$6:$IA$6,0),FALSE),0)*IF(JH$18&gt;=MAX($IC$18:JG$18),MIN((JH$18-MAX($IC$18:JG$18)),(JH$18-JG$18)),0)</f>
        <v>0</v>
      </c>
      <c r="JI66" s="1">
        <f>+IF($E66=JI$22,VLOOKUP($C66,Input!$A$8:$IA$39,MATCH(JI$21,Input!$A$6:$IA$6,0),FALSE),0)*IF(JI$19&gt;=MAX($IC$19:JH$19),MIN((JI$19-MAX($IC$19:JH$19)),(JI$19-JH$19)),0)+IF($E66=JI$22,VLOOKUP($C66,Input!$A$8:$IA$39,MATCH(JI$21,Input!$A$6:$IA$6,0),FALSE),0)*IF(JI$18&gt;=MAX($IC$18:JH$18),MIN((JI$18-MAX($IC$18:JH$18)),(JI$18-JH$18)),0)</f>
        <v>0</v>
      </c>
      <c r="JJ66" s="1">
        <f>+IF($E66=JJ$22,VLOOKUP($C66,Input!$A$8:$IA$39,MATCH(JJ$21,Input!$A$6:$IA$6,0),FALSE),0)*IF(JJ$19&gt;=MAX($IC$19:JI$19),MIN((JJ$19-MAX($IC$19:JI$19)),(JJ$19-JI$19)),0)+IF($E66=JJ$22,VLOOKUP($C66,Input!$A$8:$IA$39,MATCH(JJ$21,Input!$A$6:$IA$6,0),FALSE),0)*IF(JJ$18&gt;=MAX($IC$18:JI$18),MIN((JJ$18-MAX($IC$18:JI$18)),(JJ$18-JI$18)),0)</f>
        <v>0</v>
      </c>
      <c r="JK66" s="1">
        <f>+IF($E66=JK$22,VLOOKUP($C66,Input!$A$8:$IA$39,MATCH(JK$21,Input!$A$6:$IA$6,0),FALSE),0)*IF(JK$19&gt;=MAX($IC$19:JJ$19),MIN((JK$19-MAX($IC$19:JJ$19)),(JK$19-JJ$19)),0)+IF($E66=JK$22,VLOOKUP($C66,Input!$A$8:$IA$39,MATCH(JK$21,Input!$A$6:$IA$6,0),FALSE),0)*IF(JK$18&gt;=MAX($IC$18:JJ$18),MIN((JK$18-MAX($IC$18:JJ$18)),(JK$18-JJ$18)),0)</f>
        <v>0</v>
      </c>
      <c r="JL66" s="1">
        <f>+IF($E66=JL$22,VLOOKUP($C66,Input!$A$8:$IA$39,MATCH(JL$21,Input!$A$6:$IA$6,0),FALSE),0)*IF(JL$19&gt;=MAX($IC$19:JK$19),MIN((JL$19-MAX($IC$19:JK$19)),(JL$19-JK$19)),0)+IF($E66=JL$22,VLOOKUP($C66,Input!$A$8:$IA$39,MATCH(JL$21,Input!$A$6:$IA$6,0),FALSE),0)*IF(JL$18&gt;=MAX($IC$18:JK$18),MIN((JL$18-MAX($IC$18:JK$18)),(JL$18-JK$18)),0)</f>
        <v>0</v>
      </c>
      <c r="JN66" t="str">
        <f>+VLOOKUP($C66,Input!$A$8:$GZ$39,MATCH(JN$21,Input!$A$6:$GZ$6,0),FALSE)</f>
        <v>CNG Station Maint in fuel price</v>
      </c>
      <c r="JO66" s="1">
        <f>IF($E66+$I66+$D$7&lt;=JO$22,0,IF(JO$22-$D$7&gt;=$E66,VLOOKUP($C66,Input!$A$8:$GZ$39,MATCH(JO$21,Input!$A$6:$GZ$6,0),FALSE),0)*$F66/$G66)*$D66</f>
        <v>0</v>
      </c>
      <c r="JP66" s="1">
        <f>IF($E66+$I66+$D$7&lt;=JP$22,0,IF(JP$22-$D$7&gt;=$E66,VLOOKUP($C66,Input!$A$8:$GZ$39,MATCH(JP$21,Input!$A$6:$GZ$6,0),FALSE),0)*$F66/$G66)*$D66</f>
        <v>0</v>
      </c>
      <c r="JQ66" s="1">
        <f>IF($E66+$I66+$D$7&lt;=JQ$22,0,IF(JQ$22-$D$7&gt;=$E66,VLOOKUP($C66,Input!$A$8:$GZ$39,MATCH(JQ$21,Input!$A$6:$GZ$6,0),FALSE),0)*$F66/$G66)*$D66</f>
        <v>0</v>
      </c>
      <c r="JR66" s="1">
        <f>IF($E66+$I66+$D$7&lt;=JR$22,0,IF(JR$22-$D$7&gt;=$E66,VLOOKUP($C66,Input!$A$8:$GZ$39,MATCH(JR$21,Input!$A$6:$GZ$6,0),FALSE),0)*$F66/$G66)*$D66</f>
        <v>0</v>
      </c>
      <c r="JS66" s="1">
        <f>IF($E66+$I66+$D$7&lt;=JS$22,0,IF(JS$22-$D$7&gt;=$E66,VLOOKUP($C66,Input!$A$8:$GZ$39,MATCH(JS$21,Input!$A$6:$GZ$6,0),FALSE),0)*$F66/$G66)*$D66</f>
        <v>0</v>
      </c>
      <c r="JT66" s="1">
        <f>IF($E66+$I66+$D$7&lt;=JT$22,0,IF(JT$22-$D$7&gt;=$E66,VLOOKUP($C66,Input!$A$8:$GZ$39,MATCH(JT$21,Input!$A$6:$GZ$6,0),FALSE),0)*$F66/$G66)*$D66</f>
        <v>0</v>
      </c>
      <c r="JU66" s="1">
        <f>IF($E66+$I66+$D$7&lt;=JU$22,0,IF(JU$22-$D$7&gt;=$E66,VLOOKUP($C66,Input!$A$8:$GZ$39,MATCH(JU$21,Input!$A$6:$GZ$6,0),FALSE),0)*$F66/$G66)*$D66</f>
        <v>0</v>
      </c>
      <c r="JV66" s="1">
        <f>IF($E66+$I66+$D$7&lt;=JV$22,0,IF(JV$22-$D$7&gt;=$E66,VLOOKUP($C66,Input!$A$8:$GZ$39,MATCH(JV$21,Input!$A$6:$GZ$6,0),FALSE),0)*$F66/$G66)*$D66</f>
        <v>0</v>
      </c>
      <c r="JW66" s="1">
        <f>IF($E66+$I66+$D$7&lt;=JW$22,0,IF(JW$22-$D$7&gt;=$E66,VLOOKUP($C66,Input!$A$8:$GZ$39,MATCH(JW$21,Input!$A$6:$GZ$6,0),FALSE),0)*$F66/$G66)*$D66</f>
        <v>0</v>
      </c>
      <c r="JX66" s="1">
        <f>IF($E66+$I66+$D$7&lt;=JX$22,0,IF(JX$22-$D$7&gt;=$E66,VLOOKUP($C66,Input!$A$8:$GZ$39,MATCH(JX$21,Input!$A$6:$GZ$6,0),FALSE),0)*$F66/$G66)*$D66</f>
        <v>0</v>
      </c>
      <c r="JY66" s="1">
        <f>IF($E66+$I66+$D$7&lt;=JY$22,0,IF(JY$22-$D$7&gt;=$E66,VLOOKUP($C66,Input!$A$8:$GZ$39,MATCH(JY$21,Input!$A$6:$GZ$6,0),FALSE),0)*$F66/$G66)*$D66</f>
        <v>0</v>
      </c>
      <c r="JZ66" s="1">
        <f>IF($E66+$I66+$D$7&lt;=JZ$22,0,IF(JZ$22-$D$7&gt;=$E66,VLOOKUP($C66,Input!$A$8:$GZ$39,MATCH(JZ$21,Input!$A$6:$GZ$6,0),FALSE),0)*$F66/$G66)*$D66</f>
        <v>0</v>
      </c>
      <c r="KA66" s="1">
        <f>IF($E66+$I66+$D$7&lt;=KA$22,0,IF(KA$22-$D$7&gt;=$E66,VLOOKUP($C66,Input!$A$8:$GZ$39,MATCH(KA$21,Input!$A$6:$GZ$6,0),FALSE),0)*$F66/$G66)*$D66</f>
        <v>0</v>
      </c>
      <c r="KB66" s="1">
        <f>IF($E66+$I66+$D$7&lt;=KB$22,0,IF(KB$22-$D$7&gt;=$E66,VLOOKUP($C66,Input!$A$8:$GZ$39,MATCH(KB$21,Input!$A$6:$GZ$6,0),FALSE),0)*$F66/$G66)*$D66</f>
        <v>0</v>
      </c>
      <c r="KC66" s="1">
        <f>IF($E66+$I66+$D$7&lt;=KC$22,0,IF(KC$22-$D$7&gt;=$E66,VLOOKUP($C66,Input!$A$8:$GZ$39,MATCH(KC$21,Input!$A$6:$GZ$6,0),FALSE),0)*$F66/$G66)*$D66</f>
        <v>0</v>
      </c>
      <c r="KD66" s="1">
        <f>IF($E66+$I66+$D$7&lt;=KD$22,0,IF(KD$22-$D$7&gt;=$E66,VLOOKUP($C66,Input!$A$8:$GZ$39,MATCH(KD$21,Input!$A$6:$GZ$6,0),FALSE),0)*$F66/$G66)*$D66</f>
        <v>0</v>
      </c>
      <c r="KE66" s="1">
        <f>IF($E66+$I66+$D$7&lt;=KE$22,0,IF(KE$22-$D$7&gt;=$E66,VLOOKUP($C66,Input!$A$8:$GZ$39,MATCH(KE$21,Input!$A$6:$GZ$6,0),FALSE),0)*$F66/$G66)*$D66</f>
        <v>0</v>
      </c>
      <c r="KF66" s="1">
        <f>IF($E66+$I66+$D$7&lt;=KF$22,0,IF(KF$22-$D$7&gt;=$E66,VLOOKUP($C66,Input!$A$8:$GZ$39,MATCH(KF$21,Input!$A$6:$GZ$6,0),FALSE),0)*$F66/$G66)*$D66</f>
        <v>0</v>
      </c>
      <c r="KG66" s="1">
        <f>IF($E66+$I66+$D$7&lt;=KG$22,0,IF(KG$22-$D$7&gt;=$E66,VLOOKUP($C66,Input!$A$8:$GZ$39,MATCH(KG$21,Input!$A$6:$GZ$6,0),FALSE),0)*$F66/$G66)*$D66</f>
        <v>0</v>
      </c>
      <c r="KH66" s="1">
        <f>IF($E66+$I66+$D$7&lt;=KH$22,0,IF(KH$22-$D$7&gt;=$E66,VLOOKUP($C66,Input!$A$8:$GZ$39,MATCH(KH$21,Input!$A$6:$GZ$6,0),FALSE),0)*$F66/$G66)*$D66</f>
        <v>0</v>
      </c>
      <c r="KI66" s="1">
        <f>IF($E66+$I66+$D$7&lt;=KI$22,0,IF(KI$22-$D$7&gt;=$E66,VLOOKUP($C66,Input!$A$8:$GZ$39,MATCH(KI$21,Input!$A$6:$GZ$6,0),FALSE),0)*$F66/$G66)*$D66</f>
        <v>0</v>
      </c>
      <c r="KJ66" s="1">
        <f>IF($E66+$I66+$D$7&lt;=KJ$22,0,IF(KJ$22-$D$7&gt;=$E66,VLOOKUP($C66,Input!$A$8:$GZ$39,MATCH(KJ$21,Input!$A$6:$GZ$6,0),FALSE),0)*$F66/$G66)*$D66</f>
        <v>0</v>
      </c>
      <c r="KK66" s="1">
        <f>IF($E66+$I66+$D$7&lt;=KK$22,0,IF(KK$22-$D$7&gt;=$E66,VLOOKUP($C66,Input!$A$8:$GZ$39,MATCH(KK$21,Input!$A$6:$GZ$6,0),FALSE),0)*$F66/$G66)*$D66</f>
        <v>0</v>
      </c>
      <c r="KL66" s="1">
        <f>IF($E66+$I66+$D$7&lt;=KL$22,0,IF(KL$22-$D$7&gt;=$E66,VLOOKUP($C66,Input!$A$8:$GZ$39,MATCH(KL$21,Input!$A$6:$GZ$6,0),FALSE),0)*$F66/$G66)*$D66</f>
        <v>0</v>
      </c>
      <c r="KM66" s="1">
        <f>IF($E66+$I66+$D$7&lt;=KM$22,0,IF(KM$22-$D$7&gt;=$E66,VLOOKUP($C66,Input!$A$8:$GZ$39,MATCH(KM$21,Input!$A$6:$GZ$6,0),FALSE),0)*$F66/$G66)*$D66</f>
        <v>0</v>
      </c>
      <c r="KN66" s="1">
        <f>IF($E66+$I66+$D$7&lt;=KN$22,0,IF(KN$22-$D$7&gt;=$E66,VLOOKUP($C66,Input!$A$8:$GZ$39,MATCH(KN$21,Input!$A$6:$GZ$6,0),FALSE),0)*$F66/$G66)*$D66</f>
        <v>0</v>
      </c>
      <c r="KO66" s="1">
        <f>IF($E66+$I66+$D$7&lt;=KO$22,0,IF(KO$22-$D$7&gt;=$E66,VLOOKUP($C66,Input!$A$8:$GZ$39,MATCH(KO$21,Input!$A$6:$GZ$6,0),FALSE),0)*$F66/$G66)*$D66</f>
        <v>0</v>
      </c>
      <c r="KP66" s="1">
        <f>IF($E66+$I66+$D$7&lt;=KP$22,0,IF(KP$22-$D$7&gt;=$E66,VLOOKUP($C66,Input!$A$8:$GZ$39,MATCH(KP$21,Input!$A$6:$GZ$6,0),FALSE),0)*$F66/$G66)*$D66</f>
        <v>0</v>
      </c>
      <c r="KQ66" s="1">
        <f>IF($E66+$I66+$D$7&lt;=KQ$22,0,IF(KQ$22-$D$7&gt;=$E66,VLOOKUP($C66,Input!$A$8:$GZ$39,MATCH(KQ$21,Input!$A$6:$GZ$6,0),FALSE),0)*$F66/$G66)*$D66</f>
        <v>0</v>
      </c>
      <c r="KR66" s="1">
        <f>IF($E66+$I66+$D$7&lt;=KR$22,0,IF(KR$22-$D$7&gt;=$E66,VLOOKUP($C66,Input!$A$8:$GZ$39,MATCH(KR$21,Input!$A$6:$GZ$6,0),FALSE),0)*$F66/$G66)*$D66</f>
        <v>0</v>
      </c>
      <c r="KS66" s="1">
        <f>IF($E66+$I66+$D$7&lt;=KS$22,0,IF(KS$22-$D$7&gt;=$E66,VLOOKUP($C66,Input!$A$8:$GZ$39,MATCH(KS$21,Input!$A$6:$GZ$6,0),FALSE),0)*$F66/$G66)*$D66</f>
        <v>0</v>
      </c>
      <c r="KT66" s="1">
        <f>IF($E66+$I66+$D$7&lt;=KT$22,0,IF(KT$22-$D$7&gt;=$E66,VLOOKUP($C66,Input!$A$8:$GZ$39,MATCH(KT$21,Input!$A$6:$GZ$6,0),FALSE),0)*$F66/$G66)*$D66</f>
        <v>0</v>
      </c>
      <c r="KU66" s="1">
        <f>IF($E66+$I66+$D$7&lt;=KU$22,0,IF(KU$22-$D$7&gt;=$E66,VLOOKUP($C66,Input!$A$8:$GZ$39,MATCH(KU$21,Input!$A$6:$GZ$6,0),FALSE),0)*$F66/$G66)*$D66</f>
        <v>0</v>
      </c>
      <c r="KV66" s="1">
        <f>IF($E66+$I66+$D$7&lt;=KV$22,0,IF(KV$22-$D$7&gt;=$E66,VLOOKUP($C66,Input!$A$8:$GZ$39,MATCH(KV$21,Input!$A$6:$GZ$6,0),FALSE),0)*$F66/$G66)*$D66</f>
        <v>0</v>
      </c>
      <c r="KW66" s="1">
        <f>IF($E66+$I66+$D$7&lt;=KW$22,0,IF(KW$22-$D$7&gt;=$E66,VLOOKUP($C66,Input!$A$8:$GZ$39,MATCH(KW$21,Input!$A$6:$GZ$6,0),FALSE),0)*$F66/$G66)*$D66</f>
        <v>0</v>
      </c>
      <c r="KY66" t="str">
        <f>VLOOKUP($C66,Input!$A$8:$HV$39,MATCH(KY$21,Input!$A$6:$HV$6,0),FALSE)</f>
        <v xml:space="preserve">CNG (compressed and at pump, including station maintenance) </v>
      </c>
      <c r="KZ66" s="1">
        <f>IF($E66+$I66+$D$7&lt;=KZ$22,0,IF(KZ$22-$D$7&gt;=$E66,VLOOKUP($C66,Input!$A$8:$HV$39,MATCH(KZ$21,Input!$A$6:$HV$6,0),FALSE)/$G66*$F66,0))*$D66</f>
        <v>0</v>
      </c>
      <c r="LA66" s="1">
        <f>IF($E66+$I66+$D$7&lt;=LA$22,0,IF(LA$22-$D$7&gt;=$E66,VLOOKUP($C66,Input!$A$8:$HV$39,MATCH(LA$21,Input!$A$6:$HV$6,0),FALSE)/$G66*$F66,0))*$D66</f>
        <v>0</v>
      </c>
      <c r="LB66" s="1">
        <f>IF($E66+$I66+$D$7&lt;=LB$22,0,IF(LB$22-$D$7&gt;=$E66,VLOOKUP($C66,Input!$A$8:$HV$39,MATCH(LB$21,Input!$A$6:$HV$6,0),FALSE)/$G66*$F66,0))*$D66</f>
        <v>0</v>
      </c>
      <c r="LC66" s="1">
        <f>IF($E66+$I66+$D$7&lt;=LC$22,0,IF(LC$22-$D$7&gt;=$E66,VLOOKUP($C66,Input!$A$8:$HV$39,MATCH(LC$21,Input!$A$6:$HV$6,0),FALSE)/$G66*$F66,0))*$D66</f>
        <v>0</v>
      </c>
      <c r="LD66" s="1">
        <f>IF($E66+$I66+$D$7&lt;=LD$22,0,IF(LD$22-$D$7&gt;=$E66,VLOOKUP($C66,Input!$A$8:$HV$39,MATCH(LD$21,Input!$A$6:$HV$6,0),FALSE)/$G66*$F66,0))*$D66</f>
        <v>0</v>
      </c>
      <c r="LE66" s="1">
        <f>IF($E66+$I66+$D$7&lt;=LE$22,0,IF(LE$22-$D$7&gt;=$E66,VLOOKUP($C66,Input!$A$8:$HV$39,MATCH(LE$21,Input!$A$6:$HV$6,0),FALSE)/$G66*$F66,0))*$D66</f>
        <v>0</v>
      </c>
      <c r="LF66" s="1">
        <f>IF($E66+$I66+$D$7&lt;=LF$22,0,IF(LF$22-$D$7&gt;=$E66,VLOOKUP($C66,Input!$A$8:$HV$39,MATCH(LF$21,Input!$A$6:$HV$6,0),FALSE)/$G66*$F66,0))*$D66</f>
        <v>0</v>
      </c>
      <c r="LG66" s="1">
        <f>IF($E66+$I66+$D$7&lt;=LG$22,0,IF(LG$22-$D$7&gt;=$E66,VLOOKUP($C66,Input!$A$8:$HV$39,MATCH(LG$21,Input!$A$6:$HV$6,0),FALSE)/$G66*$F66,0))*$D66</f>
        <v>0</v>
      </c>
      <c r="LH66" s="1">
        <f>IF($E66+$I66+$D$7&lt;=LH$22,0,IF(LH$22-$D$7&gt;=$E66,VLOOKUP($C66,Input!$A$8:$HV$39,MATCH(LH$21,Input!$A$6:$HV$6,0),FALSE)/$G66*$F66,0))*$D66</f>
        <v>0</v>
      </c>
      <c r="LI66" s="1">
        <f>IF($E66+$I66+$D$7&lt;=LI$22,0,IF(LI$22-$D$7&gt;=$E66,VLOOKUP($C66,Input!$A$8:$HV$39,MATCH(LI$21,Input!$A$6:$HV$6,0),FALSE)/$G66*$F66,0))*$D66</f>
        <v>0</v>
      </c>
      <c r="LJ66" s="1">
        <f>IF($E66+$I66+$D$7&lt;=LJ$22,0,IF(LJ$22-$D$7&gt;=$E66,VLOOKUP($C66,Input!$A$8:$HV$39,MATCH(LJ$21,Input!$A$6:$HV$6,0),FALSE)/$G66*$F66,0))*$D66</f>
        <v>0</v>
      </c>
      <c r="LK66" s="1">
        <f>IF($E66+$I66+$D$7&lt;=LK$22,0,IF(LK$22-$D$7&gt;=$E66,VLOOKUP($C66,Input!$A$8:$HV$39,MATCH(LK$21,Input!$A$6:$HV$6,0),FALSE)/$G66*$F66,0))*$D66</f>
        <v>0</v>
      </c>
      <c r="LL66" s="1">
        <f>IF($E66+$I66+$D$7&lt;=LL$22,0,IF(LL$22-$D$7&gt;=$E66,VLOOKUP($C66,Input!$A$8:$HV$39,MATCH(LL$21,Input!$A$6:$HV$6,0),FALSE)/$G66*$F66,0))*$D66</f>
        <v>0</v>
      </c>
      <c r="LM66" s="1">
        <f>IF($E66+$I66+$D$7&lt;=LM$22,0,IF(LM$22-$D$7&gt;=$E66,VLOOKUP($C66,Input!$A$8:$HV$39,MATCH(LM$21,Input!$A$6:$HV$6,0),FALSE)/$G66*$F66,0))*$D66</f>
        <v>0</v>
      </c>
      <c r="LN66" s="1">
        <f>IF($E66+$I66+$D$7&lt;=LN$22,0,IF(LN$22-$D$7&gt;=$E66,VLOOKUP($C66,Input!$A$8:$HV$39,MATCH(LN$21,Input!$A$6:$HV$6,0),FALSE)/$G66*$F66,0))*$D66</f>
        <v>0</v>
      </c>
      <c r="LO66" s="1">
        <f>IF($E66+$I66+$D$7&lt;=LO$22,0,IF(LO$22-$D$7&gt;=$E66,VLOOKUP($C66,Input!$A$8:$HV$39,MATCH(LO$21,Input!$A$6:$HV$6,0),FALSE)/$G66*$F66,0))*$D66</f>
        <v>0</v>
      </c>
      <c r="LP66" s="1">
        <f>IF($E66+$I66+$D$7&lt;=LP$22,0,IF(LP$22-$D$7&gt;=$E66,VLOOKUP($C66,Input!$A$8:$HV$39,MATCH(LP$21,Input!$A$6:$HV$6,0),FALSE)/$G66*$F66,0))*$D66</f>
        <v>0</v>
      </c>
      <c r="LQ66" s="1">
        <f>IF($E66+$I66+$D$7&lt;=LQ$22,0,IF(LQ$22-$D$7&gt;=$E66,VLOOKUP($C66,Input!$A$8:$HV$39,MATCH(LQ$21,Input!$A$6:$HV$6,0),FALSE)/$G66*$F66,0))*$D66</f>
        <v>0</v>
      </c>
      <c r="LR66" s="1">
        <f>IF($E66+$I66+$D$7&lt;=LR$22,0,IF(LR$22-$D$7&gt;=$E66,VLOOKUP($C66,Input!$A$8:$HV$39,MATCH(LR$21,Input!$A$6:$HV$6,0),FALSE)/$G66*$F66,0))*$D66</f>
        <v>0</v>
      </c>
      <c r="LS66" s="1">
        <f>IF($E66+$I66+$D$7&lt;=LS$22,0,IF(LS$22-$D$7&gt;=$E66,VLOOKUP($C66,Input!$A$8:$HV$39,MATCH(LS$21,Input!$A$6:$HV$6,0),FALSE)/$G66*$F66,0))*$D66</f>
        <v>0</v>
      </c>
      <c r="LT66" s="1">
        <f>IF($E66+$I66+$D$7&lt;=LT$22,0,IF(LT$22-$D$7&gt;=$E66,VLOOKUP($C66,Input!$A$8:$HV$39,MATCH(LT$21,Input!$A$6:$HV$6,0),FALSE)/$G66*$F66,0))*$D66</f>
        <v>0</v>
      </c>
      <c r="LU66" s="1">
        <f>IF($E66+$I66+$D$7&lt;=LU$22,0,IF(LU$22-$D$7&gt;=$E66,VLOOKUP($C66,Input!$A$8:$HV$39,MATCH(LU$21,Input!$A$6:$HV$6,0),FALSE)/$G66*$F66,0))*$D66</f>
        <v>0</v>
      </c>
      <c r="LV66" s="1">
        <f>IF($E66+$I66+$D$7&lt;=LV$22,0,IF(LV$22-$D$7&gt;=$E66,VLOOKUP($C66,Input!$A$8:$HV$39,MATCH(LV$21,Input!$A$6:$HV$6,0),FALSE)/$G66*$F66,0))*$D66</f>
        <v>0</v>
      </c>
      <c r="LW66" s="1">
        <f>IF($E66+$I66+$D$7&lt;=LW$22,0,IF(LW$22-$D$7&gt;=$E66,VLOOKUP($C66,Input!$A$8:$HV$39,MATCH(LW$21,Input!$A$6:$HV$6,0),FALSE)/$G66*$F66,0))*$D66</f>
        <v>0</v>
      </c>
      <c r="LX66" s="1">
        <f>IF($E66+$I66+$D$7&lt;=LX$22,0,IF(LX$22-$D$7&gt;=$E66,VLOOKUP($C66,Input!$A$8:$HV$39,MATCH(LX$21,Input!$A$6:$HV$6,0),FALSE)/$G66*$F66,0))*$D66</f>
        <v>0</v>
      </c>
      <c r="LY66" s="1">
        <f>IF($E66+$I66+$D$7&lt;=LY$22,0,IF(LY$22-$D$7&gt;=$E66,VLOOKUP($C66,Input!$A$8:$HV$39,MATCH(LY$21,Input!$A$6:$HV$6,0),FALSE)/$G66*$F66,0))*$D66</f>
        <v>0</v>
      </c>
      <c r="LZ66" s="1">
        <f>IF($E66+$I66+$D$7&lt;=LZ$22,0,IF(LZ$22-$D$7&gt;=$E66,VLOOKUP($C66,Input!$A$8:$HV$39,MATCH(LZ$21,Input!$A$6:$HV$6,0),FALSE)/$G66*$F66,0))*$D66</f>
        <v>0</v>
      </c>
      <c r="MA66" s="1">
        <f>IF($E66+$I66+$D$7&lt;=MA$22,0,IF(MA$22-$D$7&gt;=$E66,VLOOKUP($C66,Input!$A$8:$HV$39,MATCH(MA$21,Input!$A$6:$HV$6,0),FALSE)/$G66*$F66,0))*$D66</f>
        <v>0</v>
      </c>
      <c r="MB66" s="1">
        <f>IF($E66+$I66+$D$7&lt;=MB$22,0,IF(MB$22-$D$7&gt;=$E66,VLOOKUP($C66,Input!$A$8:$HV$39,MATCH(MB$21,Input!$A$6:$HV$6,0),FALSE)/$G66*$F66,0))*$D66</f>
        <v>0</v>
      </c>
      <c r="MC66" s="1">
        <f>IF($E66+$I66+$D$7&lt;=MC$22,0,IF(MC$22-$D$7&gt;=$E66,VLOOKUP($C66,Input!$A$8:$HV$39,MATCH(MC$21,Input!$A$6:$HV$6,0),FALSE)/$G66*$F66,0))*$D66</f>
        <v>0</v>
      </c>
      <c r="MD66" s="1">
        <f>IF($E66+$I66+$D$7&lt;=MD$22,0,IF(MD$22-$D$7&gt;=$E66,VLOOKUP($C66,Input!$A$8:$HV$39,MATCH(MD$21,Input!$A$6:$HV$6,0),FALSE)/$G66*$F66,0))*$D66</f>
        <v>0</v>
      </c>
      <c r="ME66" s="1">
        <f>IF($E66+$I66+$D$7&lt;=ME$22,0,IF(ME$22-$D$7&gt;=$E66,VLOOKUP($C66,Input!$A$8:$HV$39,MATCH(ME$21,Input!$A$6:$HV$6,0),FALSE)/$G66*$F66,0))*$D66</f>
        <v>0</v>
      </c>
      <c r="MF66" s="1">
        <f>IF($E66+$I66+$D$7&lt;=MF$22,0,IF(MF$22-$D$7&gt;=$E66,VLOOKUP($C66,Input!$A$8:$HV$39,MATCH(MF$21,Input!$A$6:$HV$6,0),FALSE)/$G66*$F66,0))*$D66</f>
        <v>0</v>
      </c>
      <c r="MG66" s="1">
        <f>IF($E66+$I66+$D$7&lt;=MG$22,0,IF(MG$22-$D$7&gt;=$E66,VLOOKUP($C66,Input!$A$8:$HV$39,MATCH(MG$21,Input!$A$6:$HV$6,0),FALSE)/$G66*$F66,0))*$D66</f>
        <v>0</v>
      </c>
      <c r="MH66" s="1">
        <f>IF($E66+$I66+$D$7&lt;=MH$22,0,IF(MH$22-$D$7&gt;=$E66,VLOOKUP($C66,Input!$A$8:$HV$39,MATCH(MH$21,Input!$A$6:$HV$6,0),FALSE)/$G66*$F66,0))*$D66</f>
        <v>0</v>
      </c>
      <c r="MI66" s="1">
        <f>IF($E66+$I66+$D$7&lt;=MI$22,0,IF(MI$22-$D$7&gt;=$E66,VLOOKUP($C66,Input!$A$8:$HV$39,MATCH(MI$21,Input!$A$6:$HV$6,0),FALSE)/$G66*$F66,0))*$D66</f>
        <v>0</v>
      </c>
      <c r="MJ66" s="1">
        <f>IF($E66+$I66+$D$7&lt;=MJ$22,0,IF(MJ$22-$D$7&gt;=$E66,VLOOKUP($C66,Input!$A$8:$HV$39,MATCH(MJ$21,Input!$A$6:$HV$6,0),FALSE)/$G66*$F66,0))*$D66</f>
        <v>0</v>
      </c>
      <c r="MK66" s="1">
        <f>IF($E66+$I66+$D$7&lt;=MK$22,0,IF(MK$22-$D$7&gt;=$E66,VLOOKUP($C66,Input!$A$8:$HV$39,MATCH(MK$21,Input!$A$6:$HV$6,0),FALSE)/$G66*$F66,0))*$D66</f>
        <v>0</v>
      </c>
      <c r="ML66" s="1">
        <f>IF($E66+$I66+$D$7&lt;=ML$22,0,IF(ML$22-$D$7&gt;=$E66,VLOOKUP($C66,Input!$A$8:$HV$39,MATCH(ML$21,Input!$A$6:$HV$6,0),FALSE)/$G66*$F66,0))*$D66</f>
        <v>0</v>
      </c>
      <c r="MM66" s="1">
        <f>IF($E66+$I66+$D$7&lt;=MM$22,0,IF(MM$22-$D$7&gt;=$E66,VLOOKUP($C66,Input!$A$8:$HV$39,MATCH(MM$21,Input!$A$6:$HV$6,0),FALSE)/$G66*$F66,0))*$D66</f>
        <v>0</v>
      </c>
      <c r="MN66" s="1">
        <f>IF($E66+$I66+$D$7&lt;=MN$22,0,IF(MN$22-$D$7&gt;=$E66,VLOOKUP($C66,Input!$A$8:$HV$39,MATCH(MN$21,Input!$A$6:$HV$6,0),FALSE)/$G66*$F66,0))*$D66</f>
        <v>0</v>
      </c>
      <c r="MO66" s="1">
        <f>IF($E66+$I66+$D$7&lt;=MO$22,0,IF(MO$22-$D$7&gt;=$E66,VLOOKUP($C66,Input!$A$8:$HV$39,MATCH(MO$21,Input!$A$6:$HV$6,0),FALSE)/$G66*$F66,0))*$D66</f>
        <v>0</v>
      </c>
      <c r="MP66" s="1">
        <f>IF($E66+$I66+$D$7&lt;=MP$22,0,IF(MP$22-$D$7&gt;=$E66,VLOOKUP($C66,Input!$A$8:$HV$39,MATCH(MP$21,Input!$A$6:$HV$6,0),FALSE)/$G66*$F66,0))*$D66</f>
        <v>0</v>
      </c>
      <c r="MQ66" s="1">
        <f>IF($E66+$I66+$D$7&lt;=MQ$22,0,IF(MQ$22-$D$7&gt;=$E66,VLOOKUP($C66,Input!$A$8:$HV$39,MATCH(MQ$21,Input!$A$6:$HV$6,0),FALSE)/$G66*$F66,0))*$D66</f>
        <v>6355220.4912547497</v>
      </c>
      <c r="MR66" s="1">
        <f>IF($E66+$I66+$D$7&lt;=MR$22,0,IF(MR$22-$D$7&gt;=$E66,VLOOKUP($C66,Input!$A$8:$HV$39,MATCH(MR$21,Input!$A$6:$HV$6,0),FALSE)/$G66*$F66,0))*$D66</f>
        <v>6402678.4149179179</v>
      </c>
      <c r="MS66" s="1">
        <f>IF($E66+$I66+$D$7&lt;=MS$22,0,IF(MS$22-$D$7&gt;=$E66,VLOOKUP($C66,Input!$A$8:$HV$39,MATCH(MS$21,Input!$A$6:$HV$6,0),FALSE)/$G66*$F66,0))*$D66</f>
        <v>6453724.5175357601</v>
      </c>
      <c r="MT66" s="1">
        <f>IF($E66+$I66+$D$7&lt;=MT$22,0,IF(MT$22-$D$7&gt;=$E66,VLOOKUP($C66,Input!$A$8:$HV$39,MATCH(MT$21,Input!$A$6:$HV$6,0),FALSE)/$G66*$F66,0))*$D66</f>
        <v>6490461.3974131476</v>
      </c>
      <c r="MU66" s="1">
        <f>IF($E66+$I66+$D$7&lt;=MU$22,0,IF(MU$22-$D$7&gt;=$E66,VLOOKUP($C66,Input!$A$8:$HV$39,MATCH(MU$21,Input!$A$6:$HV$6,0),FALSE)/$G66*$F66,0))*$D66</f>
        <v>6533264.3307686271</v>
      </c>
      <c r="MV66" s="1">
        <f>IF($E66+$I66+$D$7&lt;=MV$22,0,IF(MV$22-$D$7&gt;=$E66,VLOOKUP($C66,Input!$A$8:$HV$39,MATCH(MV$21,Input!$A$6:$HV$6,0),FALSE)/$G66*$F66,0))*$D66</f>
        <v>6608094.1718779113</v>
      </c>
      <c r="MW66" s="1">
        <f>IF($E66+$I66+$D$7&lt;=MW$22,0,IF(MW$22-$D$7&gt;=$E66,VLOOKUP($C66,Input!$A$8:$HV$39,MATCH(MW$21,Input!$A$6:$HV$6,0),FALSE)/$G66*$F66,0))*$D66</f>
        <v>6665820.1548138913</v>
      </c>
      <c r="MX66" s="1">
        <f>IF($E66+$I66+$D$7&lt;=MX$22,0,IF(MX$22-$D$7&gt;=$E66,VLOOKUP($C66,Input!$A$8:$HV$39,MATCH(MX$21,Input!$A$6:$HV$6,0),FALSE)/$G66*$F66,0))*$D66</f>
        <v>6717940.4544018116</v>
      </c>
      <c r="MZ66" t="str">
        <f>VLOOKUP($C66,Input!$A$8:$HV$39,MATCH(MZ$21,Input!$A$6:$HV$6,0),FALSE)</f>
        <v>Fossil CNG LCFS Credit ($/DGE)</v>
      </c>
      <c r="NA66" s="1">
        <f>IF($E66+$I66+$D$7&lt;=NA$22,0,IF(NA$22-$D$7&gt;=$E66,-VLOOKUP($C66,Input!$A$8:$HV$39,MATCH(NA$21,Input!$A$6:$HV$6,0),FALSE)/$G66*$F66,0))*$D66*$G$4/100</f>
        <v>0</v>
      </c>
      <c r="NB66" s="1">
        <f>IF($E66+$I66+$D$7&lt;=NB$22,0,IF(NB$22-$D$7&gt;=$E66,-VLOOKUP($C66,Input!$A$8:$HV$39,MATCH(NB$21,Input!$A$6:$HV$6,0),FALSE)/$G66*$F66,0))*$D66*$G$4/100</f>
        <v>0</v>
      </c>
      <c r="NC66" s="1">
        <f>IF($E66+$I66+$D$7&lt;=NC$22,0,IF(NC$22-$D$7&gt;=$E66,-VLOOKUP($C66,Input!$A$8:$HV$39,MATCH(NC$21,Input!$A$6:$HV$6,0),FALSE)/$G66*$F66,0))*$D66*$G$4/100</f>
        <v>0</v>
      </c>
      <c r="ND66" s="1">
        <f>IF($E66+$I66+$D$7&lt;=ND$22,0,IF(ND$22-$D$7&gt;=$E66,-VLOOKUP($C66,Input!$A$8:$HV$39,MATCH(ND$21,Input!$A$6:$HV$6,0),FALSE)/$G66*$F66,0))*$D66*$G$4/100</f>
        <v>0</v>
      </c>
      <c r="NE66" s="1">
        <f>IF($E66+$I66+$D$7&lt;=NE$22,0,IF(NE$22-$D$7&gt;=$E66,-VLOOKUP($C66,Input!$A$8:$HV$39,MATCH(NE$21,Input!$A$6:$HV$6,0),FALSE)/$G66*$F66,0))*$D66*$G$4/100</f>
        <v>0</v>
      </c>
      <c r="NF66" s="1">
        <f>IF($E66+$I66+$D$7&lt;=NF$22,0,IF(NF$22-$D$7&gt;=$E66,-VLOOKUP($C66,Input!$A$8:$HV$39,MATCH(NF$21,Input!$A$6:$HV$6,0),FALSE)/$G66*$F66,0))*$D66*$G$4/100</f>
        <v>0</v>
      </c>
      <c r="NG66" s="1">
        <f>IF($E66+$I66+$D$7&lt;=NG$22,0,IF(NG$22-$D$7&gt;=$E66,-VLOOKUP($C66,Input!$A$8:$HV$39,MATCH(NG$21,Input!$A$6:$HV$6,0),FALSE)/$G66*$F66,0))*$D66*$G$4/100</f>
        <v>0</v>
      </c>
      <c r="NH66" s="1">
        <f>IF($E66+$I66+$D$7&lt;=NH$22,0,IF(NH$22-$D$7&gt;=$E66,-VLOOKUP($C66,Input!$A$8:$HV$39,MATCH(NH$21,Input!$A$6:$HV$6,0),FALSE)/$G66*$F66,0))*$D66*$G$4/100</f>
        <v>0</v>
      </c>
      <c r="NI66" s="1">
        <f>IF($E66+$I66+$D$7&lt;=NI$22,0,IF(NI$22-$D$7&gt;=$E66,-VLOOKUP($C66,Input!$A$8:$HV$39,MATCH(NI$21,Input!$A$6:$HV$6,0),FALSE)/$G66*$F66,0))*$D66*$G$4/100</f>
        <v>0</v>
      </c>
      <c r="NJ66" s="1">
        <f>IF($E66+$I66+$D$7&lt;=NJ$22,0,IF(NJ$22-$D$7&gt;=$E66,-VLOOKUP($C66,Input!$A$8:$HV$39,MATCH(NJ$21,Input!$A$6:$HV$6,0),FALSE)/$G66*$F66,0))*$D66*$G$4/100</f>
        <v>0</v>
      </c>
      <c r="NK66" s="1">
        <f>IF($E66+$I66+$D$7&lt;=NK$22,0,IF(NK$22-$D$7&gt;=$E66,-VLOOKUP($C66,Input!$A$8:$HV$39,MATCH(NK$21,Input!$A$6:$HV$6,0),FALSE)/$G66*$F66,0))*$D66*$G$4/100</f>
        <v>0</v>
      </c>
      <c r="NL66" s="1">
        <f>IF($E66+$I66+$D$7&lt;=NL$22,0,IF(NL$22-$D$7&gt;=$E66,-VLOOKUP($C66,Input!$A$8:$HV$39,MATCH(NL$21,Input!$A$6:$HV$6,0),FALSE)/$G66*$F66,0))*$D66*$G$4/100</f>
        <v>0</v>
      </c>
      <c r="NM66" s="1">
        <f>IF($E66+$I66+$D$7&lt;=NM$22,0,IF(NM$22-$D$7&gt;=$E66,-VLOOKUP($C66,Input!$A$8:$HV$39,MATCH(NM$21,Input!$A$6:$HV$6,0),FALSE)/$G66*$F66,0))*$D66*$G$4/100</f>
        <v>0</v>
      </c>
      <c r="NN66" s="1">
        <f>IF($E66+$I66+$D$7&lt;=NN$22,0,IF(NN$22-$D$7&gt;=$E66,-VLOOKUP($C66,Input!$A$8:$HV$39,MATCH(NN$21,Input!$A$6:$HV$6,0),FALSE)/$G66*$F66,0))*$D66*$G$4/100</f>
        <v>0</v>
      </c>
      <c r="NO66" s="1">
        <f>IF($E66+$I66+$D$7&lt;=NO$22,0,IF(NO$22-$D$7&gt;=$E66,-VLOOKUP($C66,Input!$A$8:$HV$39,MATCH(NO$21,Input!$A$6:$HV$6,0),FALSE)/$G66*$F66,0))*$D66*$G$4/100</f>
        <v>0</v>
      </c>
      <c r="NP66" s="1">
        <f>IF($E66+$I66+$D$7&lt;=NP$22,0,IF(NP$22-$D$7&gt;=$E66,-VLOOKUP($C66,Input!$A$8:$HV$39,MATCH(NP$21,Input!$A$6:$HV$6,0),FALSE)/$G66*$F66,0))*$D66*$G$4/100</f>
        <v>0</v>
      </c>
      <c r="NQ66" s="1">
        <f>IF($E66+$I66+$D$7&lt;=NQ$22,0,IF(NQ$22-$D$7&gt;=$E66,-VLOOKUP($C66,Input!$A$8:$HV$39,MATCH(NQ$21,Input!$A$6:$HV$6,0),FALSE)/$G66*$F66,0))*$D66*$G$4/100</f>
        <v>0</v>
      </c>
      <c r="NR66" s="1">
        <f>IF($E66+$I66+$D$7&lt;=NR$22,0,IF(NR$22-$D$7&gt;=$E66,-VLOOKUP($C66,Input!$A$8:$HV$39,MATCH(NR$21,Input!$A$6:$HV$6,0),FALSE)/$G66*$F66,0))*$D66*$G$4/100</f>
        <v>0</v>
      </c>
      <c r="NS66" s="1">
        <f>IF($E66+$I66+$D$7&lt;=NS$22,0,IF(NS$22-$D$7&gt;=$E66,-VLOOKUP($C66,Input!$A$8:$HV$39,MATCH(NS$21,Input!$A$6:$HV$6,0),FALSE)/$G66*$F66,0))*$D66*$G$4/100</f>
        <v>0</v>
      </c>
      <c r="NT66" s="1">
        <f>IF($E66+$I66+$D$7&lt;=NT$22,0,IF(NT$22-$D$7&gt;=$E66,-VLOOKUP($C66,Input!$A$8:$HV$39,MATCH(NT$21,Input!$A$6:$HV$6,0),FALSE)/$G66*$F66,0))*$D66*$G$4/100</f>
        <v>0</v>
      </c>
      <c r="NU66" s="1">
        <f>IF($E66+$I66+$D$7&lt;=NU$22,0,IF(NU$22-$D$7&gt;=$E66,-VLOOKUP($C66,Input!$A$8:$HV$39,MATCH(NU$21,Input!$A$6:$HV$6,0),FALSE)/$G66*$F66,0))*$D66*$G$4/100</f>
        <v>0</v>
      </c>
      <c r="NV66" s="1">
        <f>IF($E66+$I66+$D$7&lt;=NV$22,0,IF(NV$22-$D$7&gt;=$E66,-VLOOKUP($C66,Input!$A$8:$HV$39,MATCH(NV$21,Input!$A$6:$HV$6,0),FALSE)/$G66*$F66,0))*$D66*$G$4/100</f>
        <v>0</v>
      </c>
      <c r="NW66" s="1">
        <f>IF($E66+$I66+$D$7&lt;=NW$22,0,IF(NW$22-$D$7&gt;=$E66,-VLOOKUP($C66,Input!$A$8:$HV$39,MATCH(NW$21,Input!$A$6:$HV$6,0),FALSE)/$G66*$F66,0))*$D66*$G$4/100</f>
        <v>0</v>
      </c>
      <c r="NX66" s="1">
        <f>IF($E66+$I66+$D$7&lt;=NX$22,0,IF(NX$22-$D$7&gt;=$E66,-VLOOKUP($C66,Input!$A$8:$HV$39,MATCH(NX$21,Input!$A$6:$HV$6,0),FALSE)/$G66*$F66,0))*$D66*$G$4/100</f>
        <v>0</v>
      </c>
      <c r="NY66" s="1">
        <f>IF($E66+$I66+$D$7&lt;=NY$22,0,IF(NY$22-$D$7&gt;=$E66,-VLOOKUP($C66,Input!$A$8:$HV$39,MATCH(NY$21,Input!$A$6:$HV$6,0),FALSE)/$G66*$F66,0))*$D66*$G$4/100</f>
        <v>0</v>
      </c>
      <c r="NZ66" s="1">
        <f>IF($E66+$I66+$D$7&lt;=NZ$22,0,IF(NZ$22-$D$7&gt;=$E66,-VLOOKUP($C66,Input!$A$8:$HV$39,MATCH(NZ$21,Input!$A$6:$HV$6,0),FALSE)/$G66*$F66,0))*$D66*$G$4/100</f>
        <v>0</v>
      </c>
      <c r="OA66" s="1">
        <f>IF($E66+$I66+$D$7&lt;=OA$22,0,IF(OA$22-$D$7&gt;=$E66,-VLOOKUP($C66,Input!$A$8:$HV$39,MATCH(OA$21,Input!$A$6:$HV$6,0),FALSE)/$G66*$F66,0))*$D66*$G$4/100</f>
        <v>0</v>
      </c>
      <c r="OB66" s="1">
        <f>IF($E66+$I66+$D$7&lt;=OB$22,0,IF(OB$22-$D$7&gt;=$E66,-VLOOKUP($C66,Input!$A$8:$HV$39,MATCH(OB$21,Input!$A$6:$HV$6,0),FALSE)/$G66*$F66,0))*$D66*$G$4/100</f>
        <v>-200214.46243298994</v>
      </c>
      <c r="OC66" s="1">
        <f>IF($E66+$I66+$D$7&lt;=OC$22,0,IF(OC$22-$D$7&gt;=$E66,-VLOOKUP($C66,Input!$A$8:$HV$39,MATCH(OC$21,Input!$A$6:$HV$6,0),FALSE)/$G66*$F66,0))*$D66*$G$4/100</f>
        <v>-200214.46243298994</v>
      </c>
      <c r="OD66" s="1">
        <f>IF($E66+$I66+$D$7&lt;=OD$22,0,IF(OD$22-$D$7&gt;=$E66,-VLOOKUP($C66,Input!$A$8:$HV$39,MATCH(OD$21,Input!$A$6:$HV$6,0),FALSE)/$G66*$F66,0))*$D66*$G$4/100</f>
        <v>-200214.46243298994</v>
      </c>
      <c r="OE66" s="1">
        <f>IF($E66+$I66+$D$7&lt;=OE$22,0,IF(OE$22-$D$7&gt;=$E66,-VLOOKUP($C66,Input!$A$8:$HV$39,MATCH(OE$21,Input!$A$6:$HV$6,0),FALSE)/$G66*$F66,0))*$D66*$G$4/100</f>
        <v>-200214.46243298994</v>
      </c>
      <c r="OF66" s="1">
        <f>IF($E66+$I66+$D$7&lt;=OF$22,0,IF(OF$22-$D$7&gt;=$E66,-VLOOKUP($C66,Input!$A$8:$HV$39,MATCH(OF$21,Input!$A$6:$HV$6,0),FALSE)/$G66*$F66,0))*$D66*$G$4/100</f>
        <v>-200214.46243298994</v>
      </c>
      <c r="OG66" s="1">
        <f>IF($E66+$I66+$D$7&lt;=OG$22,0,IF(OG$22-$D$7&gt;=$E66,-VLOOKUP($C66,Input!$A$8:$HV$39,MATCH(OG$21,Input!$A$6:$HV$6,0),FALSE)/$G66*$F66,0))*$D66*$G$4/100</f>
        <v>-200214.46243298994</v>
      </c>
      <c r="OH66" s="1">
        <f>IF($E66+$I66+$D$7&lt;=OH$22,0,IF(OH$22-$D$7&gt;=$E66,-VLOOKUP($C66,Input!$A$8:$HV$39,MATCH(OH$21,Input!$A$6:$HV$6,0),FALSE)/$G66*$F66,0))*$D66*$G$4/100</f>
        <v>-200214.46243298994</v>
      </c>
      <c r="OI66" s="1">
        <f>IF($E66+$I66+$D$7&lt;=OI$22,0,IF(OI$22-$D$7&gt;=$E66,-VLOOKUP($C66,Input!$A$8:$HV$39,MATCH(OI$21,Input!$A$6:$HV$6,0),FALSE)/$G66*$F66,0))*$D66*$G$4/100</f>
        <v>-200214.46243298994</v>
      </c>
      <c r="OK66" t="str">
        <f>VLOOKUP($C66,Input!$A$8:$HW$39,MATCH(OK$21,Input!$A$6:$HW$6,0),FALSE)</f>
        <v>NA</v>
      </c>
      <c r="OL66" s="1">
        <f>IF($E66+$I66+$D$7&lt;=OL$22,0,IF(OL$22-$D$7&gt;=$E66,IF(COUNTIF($KZ66:LP66,"&gt;0")&gt;0,VLOOKUP($C66,Input!$A$8:$HV$21,MATCH($OK$21+COUNTIF($KZ66:LP66,"&gt;0"),Input!$A$6:$HV$6,0),FALSE),0),0))*$D66</f>
        <v>0</v>
      </c>
      <c r="OM66" s="1">
        <f>IF($E66+$I66+$D$7&lt;=OM$22,0,IF(OM$22-$D$7&gt;=$E66,IF(COUNTIF($KZ66:LQ66,"&gt;0")&gt;0,VLOOKUP($C66,Input!$A$8:$HV$21,MATCH($OK$21+COUNTIF($KZ66:LQ66,"&gt;0"),Input!$A$6:$HV$6,0),FALSE),0),0))*$D66</f>
        <v>0</v>
      </c>
      <c r="ON66" s="1">
        <f>IF($E66+$I66+$D$7&lt;=ON$22,0,IF(ON$22-$D$7&gt;=$E66,IF(COUNTIF($KZ66:LR66,"&gt;0")&gt;0,VLOOKUP($C66,Input!$A$8:$HV$21,MATCH($OK$21+COUNTIF($KZ66:LR66,"&gt;0"),Input!$A$6:$HV$6,0),FALSE),0),0))*$D66</f>
        <v>0</v>
      </c>
      <c r="OO66" s="1">
        <f>IF($E66+$I66+$D$7&lt;=OO$22,0,IF(OO$22-$D$7&gt;=$E66,IF(COUNTIF($KZ66:LS66,"&gt;0")&gt;0,VLOOKUP($C66,Input!$A$8:$HV$21,MATCH($OK$21+COUNTIF($KZ66:LS66,"&gt;0"),Input!$A$6:$HV$6,0),FALSE),0),0))*$D66</f>
        <v>0</v>
      </c>
      <c r="OP66" s="1">
        <f>IF($E66+$I66+$D$7&lt;=OP$22,0,IF(OP$22-$D$7&gt;=$E66,IF(COUNTIF($KZ66:LT66,"&gt;0")&gt;0,VLOOKUP($C66,Input!$A$8:$HV$21,MATCH($OK$21+COUNTIF($KZ66:LT66,"&gt;0"),Input!$A$6:$HV$6,0),FALSE),0),0))*$D66</f>
        <v>0</v>
      </c>
      <c r="OQ66" s="1">
        <f>IF($E66+$I66+$D$7&lt;=OQ$22,0,IF(OQ$22-$D$7&gt;=$E66,IF(COUNTIF($KZ66:LU66,"&gt;0")&gt;0,VLOOKUP($C66,Input!$A$8:$HV$21,MATCH($OK$21+COUNTIF($KZ66:LU66,"&gt;0"),Input!$A$6:$HV$6,0),FALSE),0),0))*$D66</f>
        <v>0</v>
      </c>
      <c r="OR66" s="1">
        <f>IF($E66+$I66+$D$7&lt;=OR$22,0,IF(OR$22-$D$7&gt;=$E66,IF(COUNTIF($KZ66:LV66,"&gt;0")&gt;0,VLOOKUP($C66,Input!$A$8:$HV$21,MATCH($OK$21+COUNTIF($KZ66:LV66,"&gt;0"),Input!$A$6:$HV$6,0),FALSE),0),0))*$D66</f>
        <v>0</v>
      </c>
      <c r="OS66" s="1">
        <f>IF($E66+$I66+$D$7&lt;=OS$22,0,IF(OS$22-$D$7&gt;=$E66,IF(COUNTIF($KZ66:LW66,"&gt;0")&gt;0,VLOOKUP($C66,Input!$A$8:$HV$21,MATCH($OK$21+COUNTIF($KZ66:LW66,"&gt;0"),Input!$A$6:$HV$6,0),FALSE),0),0))*$D66</f>
        <v>0</v>
      </c>
      <c r="OT66" s="1">
        <f>IF($E66+$I66+$D$7&lt;=OT$22,0,IF(OT$22-$D$7&gt;=$E66,IF(COUNTIF($KZ66:LX66,"&gt;0")&gt;0,VLOOKUP($C66,Input!$A$8:$HV$21,MATCH($OK$21+COUNTIF($KZ66:LX66,"&gt;0"),Input!$A$6:$HV$6,0),FALSE),0),0))*$D66</f>
        <v>0</v>
      </c>
      <c r="OU66" s="1">
        <f>IF($E66+$I66+$D$7&lt;=OU$22,0,IF(OU$22-$D$7&gt;=$E66,IF(COUNTIF($KZ66:LY66,"&gt;0")&gt;0,VLOOKUP($C66,Input!$A$8:$HV$21,MATCH($OK$21+COUNTIF($KZ66:LY66,"&gt;0"),Input!$A$6:$HV$6,0),FALSE),0),0))*$D66</f>
        <v>0</v>
      </c>
      <c r="OV66" s="1">
        <f>IF($E66+$I66+$D$7&lt;=OV$22,0,IF(OV$22-$D$7&gt;=$E66,IF(COUNTIF($KZ66:LZ66,"&gt;0")&gt;0,VLOOKUP($C66,Input!$A$8:$HV$21,MATCH($OK$21+COUNTIF($KZ66:LZ66,"&gt;0"),Input!$A$6:$HV$6,0),FALSE),0),0))*$D66</f>
        <v>0</v>
      </c>
      <c r="OW66" s="1">
        <f>IF($E66+$I66+$D$7&lt;=OW$22,0,IF(OW$22-$D$7&gt;=$E66,IF(COUNTIF($KZ66:MA66,"&gt;0")&gt;0,VLOOKUP($C66,Input!$A$8:$HV$21,MATCH($OK$21+COUNTIF($KZ66:MA66,"&gt;0"),Input!$A$6:$HV$6,0),FALSE),0),0))*$D66</f>
        <v>0</v>
      </c>
      <c r="OX66" s="1">
        <f>IF($E66+$I66+$D$7&lt;=OX$22,0,IF(OX$22-$D$7&gt;=$E66,IF(COUNTIF($KZ66:MB66,"&gt;0")&gt;0,VLOOKUP($C66,Input!$A$8:$HV$21,MATCH($OK$21+COUNTIF($KZ66:MB66,"&gt;0"),Input!$A$6:$HV$6,0),FALSE),0),0))*$D66</f>
        <v>0</v>
      </c>
      <c r="OY66" s="1">
        <f>IF($E66+$I66+$D$7&lt;=OY$22,0,IF(OY$22-$D$7&gt;=$E66,IF(COUNTIF($KZ66:MC66,"&gt;0")&gt;0,VLOOKUP($C66,Input!$A$8:$HV$21,MATCH($OK$21+COUNTIF($KZ66:MC66,"&gt;0"),Input!$A$6:$HV$6,0),FALSE),0),0))*$D66</f>
        <v>0</v>
      </c>
      <c r="OZ66" s="1">
        <f>IF($E66+$I66+$D$7&lt;=OZ$22,0,IF(OZ$22-$D$7&gt;=$E66,IF(COUNTIF($KZ66:MD66,"&gt;0")&gt;0,VLOOKUP($C66,Input!$A$8:$HV$21,MATCH($OK$21+COUNTIF($KZ66:MD66,"&gt;0"),Input!$A$6:$HV$6,0),FALSE),0),0))*$D66</f>
        <v>0</v>
      </c>
      <c r="PA66" s="1">
        <f>IF($E66+$I66+$D$7&lt;=PA$22,0,IF(PA$22-$D$7&gt;=$E66,IF(COUNTIF($KZ66:ME66,"&gt;0")&gt;0,VLOOKUP($C66,Input!$A$8:$HV$21,MATCH($OK$21+COUNTIF($KZ66:ME66,"&gt;0"),Input!$A$6:$HV$6,0),FALSE),0),0))*$D66</f>
        <v>0</v>
      </c>
      <c r="PB66" s="1">
        <f>IF($E66+$I66+$D$7&lt;=PB$22,0,IF(PB$22-$D$7&gt;=$E66,IF(COUNTIF($KZ66:MF66,"&gt;0")&gt;0,VLOOKUP($C66,Input!$A$8:$HV$21,MATCH($OK$21+COUNTIF($KZ66:MF66,"&gt;0"),Input!$A$6:$HV$6,0),FALSE),0),0))*$D66</f>
        <v>0</v>
      </c>
      <c r="PC66" s="1">
        <f>IF($E66+$I66+$D$7&lt;=PC$22,0,IF(PC$22-$D$7&gt;=$E66,IF(COUNTIF($KZ66:MG66,"&gt;0")&gt;0,VLOOKUP($C66,Input!$A$8:$HV$21,MATCH($OK$21+COUNTIF($KZ66:MG66,"&gt;0"),Input!$A$6:$HV$6,0),FALSE),0),0))*$D66</f>
        <v>0</v>
      </c>
      <c r="PD66" s="1">
        <f>IF($E66+$I66+$D$7&lt;=PD$22,0,IF(PD$22-$D$7&gt;=$E66,IF(COUNTIF($KZ66:MH66,"&gt;0")&gt;0,VLOOKUP($C66,Input!$A$8:$HV$21,MATCH($OK$21+COUNTIF($KZ66:MH66,"&gt;0"),Input!$A$6:$HV$6,0),FALSE),0),0))*$D66</f>
        <v>0</v>
      </c>
      <c r="PE66" s="1">
        <f>IF($E66+$I66+$D$7&lt;=PE$22,0,IF(PE$22-$D$7&gt;=$E66,IF(COUNTIF($KZ66:MI66,"&gt;0")&gt;0,VLOOKUP($C66,Input!$A$8:$HV$21,MATCH($OK$21+COUNTIF($KZ66:MI66,"&gt;0"),Input!$A$6:$HV$6,0),FALSE),0),0))*$D66</f>
        <v>0</v>
      </c>
      <c r="PF66" s="1">
        <f>IF($E66+$I66+$D$7&lt;=PF$22,0,IF(PF$22-$D$7&gt;=$E66,IF(COUNTIF($KZ66:MJ66,"&gt;0")&gt;0,VLOOKUP($C66,Input!$A$8:$HV$21,MATCH($OK$21+COUNTIF($KZ66:MJ66,"&gt;0"),Input!$A$6:$HV$6,0),FALSE),0),0))*$D66</f>
        <v>0</v>
      </c>
      <c r="PG66" s="1">
        <f>IF($E66+$I66+$D$7&lt;=PG$22,0,IF(PG$22-$D$7&gt;=$E66,IF(COUNTIF($KZ66:MK66,"&gt;0")&gt;0,VLOOKUP($C66,Input!$A$8:$HV$21,MATCH($OK$21+COUNTIF($KZ66:MK66,"&gt;0"),Input!$A$6:$HV$6,0),FALSE),0),0))*$D66</f>
        <v>0</v>
      </c>
      <c r="PH66" s="1">
        <f>IF($E66+$I66+$D$7&lt;=PH$22,0,IF(PH$22-$D$7&gt;=$E66,IF(COUNTIF($KZ66:ML66,"&gt;0")&gt;0,VLOOKUP($C66,Input!$A$8:$HV$21,MATCH($OK$21+COUNTIF($KZ66:ML66,"&gt;0"),Input!$A$6:$HV$6,0),FALSE),0),0))*$D66</f>
        <v>0</v>
      </c>
      <c r="PI66" s="1">
        <f>IF($E66+$I66+$D$7&lt;=PI$22,0,IF(PI$22-$D$7&gt;=$E66,IF(COUNTIF($KZ66:MM66,"&gt;0")&gt;0,VLOOKUP($C66,Input!$A$8:$HV$21,MATCH($OK$21+COUNTIF($KZ66:MM66,"&gt;0"),Input!$A$6:$HV$6,0),FALSE),0),0))*$D66</f>
        <v>0</v>
      </c>
      <c r="PJ66" s="1">
        <f>IF($E66+$I66+$D$7&lt;=PJ$22,0,IF(PJ$22-$D$7&gt;=$E66,IF(COUNTIF($KZ66:MN66,"&gt;0")&gt;0,VLOOKUP($C66,Input!$A$8:$HV$21,MATCH($OK$21+COUNTIF($KZ66:MN66,"&gt;0"),Input!$A$6:$HV$6,0),FALSE),0),0))*$D66</f>
        <v>0</v>
      </c>
      <c r="PK66" s="1">
        <f>IF($E66+$I66+$D$7&lt;=PK$22,0,IF(PK$22-$D$7&gt;=$E66,IF(COUNTIF($KZ66:MO66,"&gt;0")&gt;0,VLOOKUP($C66,Input!$A$8:$HV$21,MATCH($OK$21+COUNTIF($KZ66:MO66,"&gt;0"),Input!$A$6:$HV$6,0),FALSE),0),0))*$D66</f>
        <v>0</v>
      </c>
      <c r="PL66" s="1">
        <f>IF($E66+$I66+$D$7&lt;=PL$22,0,IF(PL$22-$D$7&gt;=$E66,IF(COUNTIF($KZ66:MP66,"&gt;0")&gt;0,VLOOKUP($C66,Input!$A$8:$HV$21,MATCH($OK$21+COUNTIF($KZ66:MP66,"&gt;0"),Input!$A$6:$HV$6,0),FALSE),0),0))*$D66</f>
        <v>0</v>
      </c>
      <c r="PM66" s="1">
        <f>IF($E66+$I66+$D$7&lt;=PM$22,0,IF(PM$22-$D$7&gt;=$E66,IF(COUNTIF($KZ66:MQ66,"&gt;0")&gt;0,VLOOKUP($C66,Input!$A$8:$HV$21,MATCH($OK$21+COUNTIF($KZ66:MQ66,"&gt;0"),Input!$A$6:$HV$6,0),FALSE),0),0))*$D66</f>
        <v>0</v>
      </c>
      <c r="PN66" s="1">
        <f>IF($E66+$I66+$D$7&lt;=PN$22,0,IF(PN$22-$D$7&gt;=$E66,IF(COUNTIF($KZ66:MR66,"&gt;0")&gt;0,VLOOKUP($C66,Input!$A$8:$HV$21,MATCH($OK$21+COUNTIF($KZ66:MR66,"&gt;0"),Input!$A$6:$HV$6,0),FALSE),0),0))*$D66</f>
        <v>0</v>
      </c>
      <c r="PO66" s="1">
        <f>IF($E66+$I66+$D$7&lt;=PO$22,0,IF(PO$22-$D$7&gt;=$E66,IF(COUNTIF($KZ66:MS66,"&gt;0")&gt;0,VLOOKUP($C66,Input!$A$8:$HV$21,MATCH($OK$21+COUNTIF($KZ66:MS66,"&gt;0"),Input!$A$6:$HV$6,0),FALSE),0),0))*$D66</f>
        <v>0</v>
      </c>
      <c r="PP66" s="1">
        <f>IF($E66+$I66+$D$7&lt;=PP$22,0,IF(PP$22-$D$7&gt;=$E66,IF(COUNTIF($KZ66:MT66,"&gt;0")&gt;0,VLOOKUP($C66,Input!$A$8:$HV$21,MATCH($OK$21+COUNTIF($KZ66:MT66,"&gt;0"),Input!$A$6:$HV$6,0),FALSE),0),0))*$D66</f>
        <v>0</v>
      </c>
      <c r="PQ66" s="1">
        <f>IF($E66+$I66+$D$7&lt;=PQ$22,0,IF(PQ$22-$D$7&gt;=$E66,IF(COUNTIF($KZ66:MU66,"&gt;0")&gt;0,VLOOKUP($C66,Input!$A$8:$HV$21,MATCH($OK$21+COUNTIF($KZ66:MU66,"&gt;0"),Input!$A$6:$HV$6,0),FALSE),0),0))*$D66</f>
        <v>0</v>
      </c>
      <c r="PR66" s="1">
        <f>IF($E66+$I66+$D$7&lt;=PR$22,0,IF(PR$22-$D$7&gt;=$E66,IF(COUNTIF($KZ66:MV66,"&gt;0")&gt;0,VLOOKUP($C66,Input!$A$8:$HV$21,MATCH($OK$21+COUNTIF($KZ66:MV66,"&gt;0"),Input!$A$6:$HV$6,0),FALSE),0),0))*$D66</f>
        <v>0</v>
      </c>
      <c r="PS66" s="1">
        <f>IF($E66+$I66+$D$7&lt;=PS$22,0,IF(PS$22-$D$7&gt;=$E66,IF(COUNTIF($KZ66:MW66,"&gt;0")&gt;0,VLOOKUP($C66,Input!$A$8:$HV$21,MATCH($OK$21+COUNTIF($KZ66:MW66,"&gt;0"),Input!$A$6:$HV$6,0),FALSE),0),0))*$D66</f>
        <v>0</v>
      </c>
      <c r="PT66" s="1">
        <f>IF($E66+$I66+$D$7&lt;=PT$22,0,IF(PT$22-$D$7&gt;=$E66,IF(COUNTIF($KZ66:MX66,"&gt;0")&gt;0,VLOOKUP($C66,Input!$A$8:$HV$21,MATCH($OK$21+COUNTIF($KZ66:MX66,"&gt;0"),Input!$A$6:$HV$6,0),FALSE),0),0))*$D66</f>
        <v>0</v>
      </c>
      <c r="PV66" s="1" t="str">
        <f t="shared" si="212"/>
        <v>2043 MY 40' CNG w Midlife Rebuild {234 Buses}</v>
      </c>
      <c r="PW66" s="1">
        <f t="shared" si="213"/>
        <v>0</v>
      </c>
      <c r="PX66" s="1">
        <f t="shared" si="214"/>
        <v>0</v>
      </c>
      <c r="PY66" s="1">
        <f t="shared" si="215"/>
        <v>0</v>
      </c>
      <c r="PZ66" s="1">
        <f t="shared" si="216"/>
        <v>0</v>
      </c>
      <c r="QA66" s="1">
        <f t="shared" si="217"/>
        <v>0</v>
      </c>
      <c r="QB66" s="1">
        <f t="shared" si="218"/>
        <v>0</v>
      </c>
      <c r="QC66" s="1">
        <f t="shared" si="219"/>
        <v>0</v>
      </c>
      <c r="QD66" s="1">
        <f t="shared" si="220"/>
        <v>0</v>
      </c>
      <c r="QE66" s="1">
        <f t="shared" si="221"/>
        <v>0</v>
      </c>
      <c r="QF66" s="1">
        <f t="shared" si="222"/>
        <v>0</v>
      </c>
      <c r="QG66" s="1">
        <f t="shared" si="223"/>
        <v>0</v>
      </c>
      <c r="QH66" s="1">
        <f t="shared" si="224"/>
        <v>0</v>
      </c>
      <c r="QI66" s="1">
        <f t="shared" si="225"/>
        <v>0</v>
      </c>
      <c r="QJ66" s="1">
        <f t="shared" si="226"/>
        <v>0</v>
      </c>
      <c r="QK66" s="1">
        <f t="shared" si="227"/>
        <v>0</v>
      </c>
      <c r="QL66" s="1">
        <f t="shared" si="228"/>
        <v>0</v>
      </c>
      <c r="QM66" s="1">
        <f t="shared" si="229"/>
        <v>0</v>
      </c>
      <c r="QN66" s="1">
        <f t="shared" si="230"/>
        <v>0</v>
      </c>
      <c r="QO66" s="1">
        <f t="shared" si="231"/>
        <v>0</v>
      </c>
      <c r="QP66" s="1">
        <f t="shared" si="232"/>
        <v>0</v>
      </c>
      <c r="QQ66" s="1">
        <f t="shared" si="233"/>
        <v>0</v>
      </c>
      <c r="QR66" s="1">
        <f t="shared" si="234"/>
        <v>0</v>
      </c>
      <c r="QS66" s="1">
        <f t="shared" si="235"/>
        <v>0</v>
      </c>
      <c r="QT66" s="1">
        <f t="shared" si="236"/>
        <v>0</v>
      </c>
      <c r="QU66" s="1">
        <f t="shared" si="237"/>
        <v>0</v>
      </c>
      <c r="QV66" s="1">
        <f t="shared" si="238"/>
        <v>0</v>
      </c>
      <c r="QW66" s="1">
        <f t="shared" si="239"/>
        <v>0</v>
      </c>
      <c r="QX66" s="1">
        <f t="shared" si="240"/>
        <v>221599474.67748049</v>
      </c>
      <c r="QY66" s="1">
        <f t="shared" si="241"/>
        <v>14158463.952484928</v>
      </c>
      <c r="QZ66" s="1">
        <f t="shared" si="242"/>
        <v>14209510.055102771</v>
      </c>
      <c r="RA66" s="1">
        <f t="shared" si="243"/>
        <v>14246246.934980158</v>
      </c>
      <c r="RB66" s="1">
        <f t="shared" si="244"/>
        <v>14289049.868335636</v>
      </c>
      <c r="RC66" s="1">
        <f t="shared" si="245"/>
        <v>14363879.709444921</v>
      </c>
      <c r="RD66" s="1">
        <f t="shared" si="246"/>
        <v>22611605.692380901</v>
      </c>
      <c r="RE66" s="1">
        <f t="shared" si="247"/>
        <v>14473725.991968822</v>
      </c>
      <c r="RF66" s="1">
        <f t="shared" si="207"/>
        <v>329951956.88217866</v>
      </c>
      <c r="RG66" s="1">
        <f t="shared" si="208"/>
        <v>142965677.84484711</v>
      </c>
      <c r="RH66" s="72"/>
      <c r="RI66" s="37"/>
    </row>
    <row r="67" spans="1:477" x14ac:dyDescent="0.25">
      <c r="A67" s="50"/>
      <c r="B67" s="143"/>
      <c r="C67" s="111" t="s">
        <v>76</v>
      </c>
      <c r="D67" s="108">
        <f t="shared" si="171"/>
        <v>234</v>
      </c>
      <c r="E67" s="110">
        <f t="shared" si="209"/>
        <v>2044</v>
      </c>
      <c r="F67" s="68">
        <f t="shared" si="210"/>
        <v>40000</v>
      </c>
      <c r="G67" s="69">
        <f>VLOOKUP($C67,Input!$A$8:$HV$39,MATCH(G$21,Input!$A$6:$HV$6,0),FALSE)</f>
        <v>2.91</v>
      </c>
      <c r="H67" s="123">
        <f>VLOOKUP($C67,Input!$A$8:$HV$39,MATCH(H$21,Input!$A$6:$HV$6,0),FALSE)</f>
        <v>0</v>
      </c>
      <c r="I67" s="70">
        <f>VLOOKUP($C67,Input!$A$8:$HV$39,MATCH(I$21,Input!$A$6:$HV$6,0),FALSE)</f>
        <v>14</v>
      </c>
      <c r="J67" s="1">
        <f>+IF($E67=J$22,VLOOKUP($C67,Input!$A$8:$AN$39,MATCH(J$21,Input!$A$6:$AN$6,0),FALSE)+$H67,0)*$D67</f>
        <v>0</v>
      </c>
      <c r="K67" s="1">
        <f>+IF($E67=K$22,VLOOKUP($C67,Input!$A$8:$AN$39,MATCH(K$21,Input!$A$6:$AN$6,0),FALSE)+$H67,0)*$D67</f>
        <v>0</v>
      </c>
      <c r="L67" s="1">
        <f>+IF($E67=L$22,VLOOKUP($C67,Input!$A$8:$AN$39,MATCH(L$21,Input!$A$6:$AN$6,0),FALSE)+$H67,0)*$D67</f>
        <v>0</v>
      </c>
      <c r="M67" s="1">
        <f>+IF($E67=M$22,VLOOKUP($C67,Input!$A$8:$AN$39,MATCH(M$21,Input!$A$6:$AN$6,0),FALSE)+$H67,0)*$D67</f>
        <v>0</v>
      </c>
      <c r="N67" s="1">
        <f>+IF($E67=N$22,VLOOKUP($C67,Input!$A$8:$AN$39,MATCH(N$21,Input!$A$6:$AN$6,0),FALSE)+$H67,0)*$D67</f>
        <v>0</v>
      </c>
      <c r="O67" s="1">
        <f>+IF($E67=O$22,VLOOKUP($C67,Input!$A$8:$AN$39,MATCH(O$21,Input!$A$6:$AN$6,0),FALSE)+$H67,0)*$D67</f>
        <v>0</v>
      </c>
      <c r="P67" s="1">
        <f>+IF($E67=P$22,VLOOKUP($C67,Input!$A$8:$AN$39,MATCH(P$21,Input!$A$6:$AN$6,0),FALSE)+$H67,0)*$D67</f>
        <v>0</v>
      </c>
      <c r="Q67" s="1">
        <f>+IF($E67=Q$22,VLOOKUP($C67,Input!$A$8:$AN$39,MATCH(Q$21,Input!$A$6:$AN$6,0),FALSE)+$H67,0)*$D67</f>
        <v>0</v>
      </c>
      <c r="R67" s="1">
        <f>+IF($E67=R$22,VLOOKUP($C67,Input!$A$8:$AN$39,MATCH(R$21,Input!$A$6:$AN$6,0),FALSE)+$H67,0)*$D67</f>
        <v>0</v>
      </c>
      <c r="S67" s="1">
        <f>+IF($E67=S$22,VLOOKUP($C67,Input!$A$8:$AN$39,MATCH(S$21,Input!$A$6:$AN$6,0),FALSE)+$H67,0)*$D67</f>
        <v>0</v>
      </c>
      <c r="T67" s="1">
        <f>+IF($E67=T$22,VLOOKUP($C67,Input!$A$8:$AN$39,MATCH(T$21,Input!$A$6:$AN$6,0),FALSE)+$H67,0)*$D67</f>
        <v>0</v>
      </c>
      <c r="U67" s="1">
        <f>+IF($E67=U$22,VLOOKUP($C67,Input!$A$8:$AN$39,MATCH(U$21,Input!$A$6:$AN$6,0),FALSE)+$H67,0)*$D67</f>
        <v>0</v>
      </c>
      <c r="V67" s="1">
        <f>+IF($E67=V$22,VLOOKUP($C67,Input!$A$8:$AN$39,MATCH(V$21,Input!$A$6:$AN$6,0),FALSE)+$H67,0)*$D67</f>
        <v>0</v>
      </c>
      <c r="W67" s="1">
        <f>+IF($E67=W$22,VLOOKUP($C67,Input!$A$8:$AN$39,MATCH(W$21,Input!$A$6:$AN$6,0),FALSE)+$H67,0)*$D67</f>
        <v>0</v>
      </c>
      <c r="X67" s="1">
        <f>+IF($E67=X$22,VLOOKUP($C67,Input!$A$8:$AN$39,MATCH(X$21,Input!$A$6:$AN$6,0),FALSE)+$H67,0)*$D67</f>
        <v>0</v>
      </c>
      <c r="Y67" s="1">
        <f>+IF($E67=Y$22,VLOOKUP($C67,Input!$A$8:$AN$39,MATCH(Y$21,Input!$A$6:$AN$6,0),FALSE)+$H67,0)*$D67</f>
        <v>0</v>
      </c>
      <c r="Z67" s="1">
        <f>+IF($E67=Z$22,VLOOKUP($C67,Input!$A$8:$AN$39,MATCH(Z$21,Input!$A$6:$AN$6,0),FALSE)+$H67,0)*$D67</f>
        <v>0</v>
      </c>
      <c r="AA67" s="1">
        <f>+IF($E67=AA$22,VLOOKUP($C67,Input!$A$8:$AN$39,MATCH(AA$21,Input!$A$6:$AN$6,0),FALSE)+$H67,0)*$D67</f>
        <v>0</v>
      </c>
      <c r="AB67" s="1">
        <f>+IF($E67=AB$22,VLOOKUP($C67,Input!$A$8:$AN$39,MATCH(AB$21,Input!$A$6:$AN$6,0),FALSE)+$H67,0)*$D67</f>
        <v>0</v>
      </c>
      <c r="AC67" s="1">
        <f>+IF($E67=AC$22,VLOOKUP($C67,Input!$A$8:$AN$39,MATCH(AC$21,Input!$A$6:$AN$6,0),FALSE)+$H67,0)*$D67</f>
        <v>0</v>
      </c>
      <c r="AD67" s="1">
        <f>+IF($E67=AD$22,VLOOKUP($C67,Input!$A$8:$AN$39,MATCH(AD$21,Input!$A$6:$AN$6,0),FALSE)+$H67,0)*$D67</f>
        <v>0</v>
      </c>
      <c r="AE67" s="1">
        <f>+IF($E67=AE$22,VLOOKUP($C67,Input!$A$8:$AN$39,MATCH(AE$21,Input!$A$6:$AN$6,0),FALSE)+$H67,0)*$D67</f>
        <v>0</v>
      </c>
      <c r="AF67" s="1">
        <f>+IF($E67=AF$22,VLOOKUP($C67,Input!$A$8:$AN$39,MATCH(AF$21,Input!$A$6:$AN$6,0),FALSE)+$H67,0)*$D67</f>
        <v>0</v>
      </c>
      <c r="AG67" s="1">
        <f>+IF($E67=AG$22,VLOOKUP($C67,Input!$A$8:$AN$39,MATCH(AG$21,Input!$A$6:$AN$6,0),FALSE)+$H67,0)*$D67</f>
        <v>0</v>
      </c>
      <c r="AH67" s="1">
        <f>+IF($E67=AH$22,VLOOKUP($C67,Input!$A$8:$AN$39,MATCH(AH$21,Input!$A$6:$AN$6,0),FALSE)+$H67,0)*$D67</f>
        <v>0</v>
      </c>
      <c r="AI67" s="1">
        <f>+IF($E67=AI$22,VLOOKUP($C67,Input!$A$8:$AN$39,MATCH(AI$21,Input!$A$6:$AN$6,0),FALSE)+$H67,0)*$D67</f>
        <v>0</v>
      </c>
      <c r="AJ67" s="1">
        <f>+IF($E67=AJ$22,VLOOKUP($C67,Input!$A$8:$AN$39,MATCH(AJ$21,Input!$A$6:$AN$6,0),FALSE)+$H67,0)*$D67</f>
        <v>0</v>
      </c>
      <c r="AK67" s="1">
        <f>+IF($E67=AK$22,VLOOKUP($C67,Input!$A$8:$AN$39,MATCH(AK$21,Input!$A$6:$AN$6,0),FALSE)+$H67,0)*$D67</f>
        <v>0</v>
      </c>
      <c r="AL67" s="1">
        <f>+IF($E67=AL$22,VLOOKUP($C67,Input!$A$8:$AN$39,MATCH(AL$21,Input!$A$6:$AN$6,0),FALSE)+$H67,0)*$D67</f>
        <v>206915486.62764195</v>
      </c>
      <c r="AM67" s="1">
        <f>+IF($E67=AM$22,VLOOKUP($C67,Input!$A$8:$AN$39,MATCH(AM$21,Input!$A$6:$AN$6,0),FALSE)+$H67,0)*$D67</f>
        <v>0</v>
      </c>
      <c r="AN67" s="1">
        <f>+IF($E67=AN$22,VLOOKUP($C67,Input!$A$8:$AN$39,MATCH(AN$21,Input!$A$6:$AN$6,0),FALSE)+$H67,0)*$D67</f>
        <v>0</v>
      </c>
      <c r="AO67" s="1">
        <f>+IF($E67=AO$22,VLOOKUP($C67,Input!$A$8:$AN$39,MATCH(AO$21,Input!$A$6:$AN$6,0),FALSE)+$H67,0)*$D67</f>
        <v>0</v>
      </c>
      <c r="AP67" s="1">
        <f>+IF($E67=AP$22,VLOOKUP($C67,Input!$A$8:$AN$39,MATCH(AP$21,Input!$A$6:$AN$6,0),FALSE)+$H67,0)*$D67</f>
        <v>0</v>
      </c>
      <c r="AQ67" s="1">
        <f>+IF($E67=AQ$22,VLOOKUP($C67,Input!$A$8:$AN$39,MATCH(AQ$21,Input!$A$6:$AN$6,0),FALSE)+$H67,0)*$D67</f>
        <v>0</v>
      </c>
      <c r="AR67" s="1">
        <f>+IF($E67=AR$22,VLOOKUP($C67,Input!$A$8:$AN$39,MATCH(AR$21,Input!$A$6:$AN$6,0),FALSE)+$H67,0)*$D67</f>
        <v>0</v>
      </c>
      <c r="AT67" t="str">
        <f>VLOOKUP($C67,Input!$A$8:$HV$39,MATCH(AT$21,Input!$A$6:$HV$6,0),FALSE)</f>
        <v>Parts and administrative cost</v>
      </c>
      <c r="AU67" s="1">
        <f>+IF($E67=AU$22,VLOOKUP($C67,Input!$A$8:$HV$39,MATCH(AU$21,Input!$A$6:$HV$6,0),FALSE),0)*$D67</f>
        <v>0</v>
      </c>
      <c r="AV67" s="1">
        <f>+IF($E67=AV$22,VLOOKUP($C67,Input!$A$8:$HV$39,MATCH(AV$21,Input!$A$6:$HV$6,0),FALSE),0)*$D67</f>
        <v>0</v>
      </c>
      <c r="AW67" s="1">
        <f>+IF($E67=AW$22,VLOOKUP($C67,Input!$A$8:$HV$39,MATCH(AW$21,Input!$A$6:$HV$6,0),FALSE),0)*$D67</f>
        <v>0</v>
      </c>
      <c r="AX67" s="1">
        <f>+IF($E67=AX$22,VLOOKUP($C67,Input!$A$8:$HV$39,MATCH(AX$21,Input!$A$6:$HV$6,0),FALSE),0)*$D67</f>
        <v>0</v>
      </c>
      <c r="AY67" s="1">
        <f>+IF($E67=AY$22,VLOOKUP($C67,Input!$A$8:$HV$39,MATCH(AY$21,Input!$A$6:$HV$6,0),FALSE),0)*$D67</f>
        <v>0</v>
      </c>
      <c r="AZ67" s="1">
        <f>+IF($E67=AZ$22,VLOOKUP($C67,Input!$A$8:$HV$39,MATCH(AZ$21,Input!$A$6:$HV$6,0),FALSE),0)*$D67</f>
        <v>0</v>
      </c>
      <c r="BA67" s="1">
        <f>+IF($E67=BA$22,VLOOKUP($C67,Input!$A$8:$HV$39,MATCH(BA$21,Input!$A$6:$HV$6,0),FALSE),0)*$D67</f>
        <v>0</v>
      </c>
      <c r="BB67" s="1">
        <f>+IF($E67=BB$22,VLOOKUP($C67,Input!$A$8:$HV$39,MATCH(BB$21,Input!$A$6:$HV$6,0),FALSE),0)*$D67</f>
        <v>0</v>
      </c>
      <c r="BC67" s="1">
        <f>+IF($E67=BC$22,VLOOKUP($C67,Input!$A$8:$HV$39,MATCH(BC$21,Input!$A$6:$HV$6,0),FALSE),0)*$D67</f>
        <v>0</v>
      </c>
      <c r="BD67" s="1">
        <f>+IF($E67=BD$22,VLOOKUP($C67,Input!$A$8:$HV$39,MATCH(BD$21,Input!$A$6:$HV$6,0),FALSE),0)*$D67</f>
        <v>0</v>
      </c>
      <c r="BE67" s="1">
        <f>+IF($E67=BE$22,VLOOKUP($C67,Input!$A$8:$HV$39,MATCH(BE$21,Input!$A$6:$HV$6,0),FALSE),0)*$D67</f>
        <v>0</v>
      </c>
      <c r="BF67" s="1">
        <f>+IF($E67=BF$22,VLOOKUP($C67,Input!$A$8:$HV$39,MATCH(BF$21,Input!$A$6:$HV$6,0),FALSE),0)*$D67</f>
        <v>0</v>
      </c>
      <c r="BG67" s="1">
        <f>+IF($E67=BG$22,VLOOKUP($C67,Input!$A$8:$HV$39,MATCH(BG$21,Input!$A$6:$HV$6,0),FALSE),0)*$D67</f>
        <v>0</v>
      </c>
      <c r="BH67" s="1">
        <f>+IF($E67=BH$22,VLOOKUP($C67,Input!$A$8:$HV$39,MATCH(BH$21,Input!$A$6:$HV$6,0),FALSE),0)*$D67</f>
        <v>0</v>
      </c>
      <c r="BI67" s="1">
        <f>+IF($E67=BI$22,VLOOKUP($C67,Input!$A$8:$HV$39,MATCH(BI$21,Input!$A$6:$HV$6,0),FALSE),0)*$D67</f>
        <v>0</v>
      </c>
      <c r="BJ67" s="1">
        <f>+IF($E67=BJ$22,VLOOKUP($C67,Input!$A$8:$HV$39,MATCH(BJ$21,Input!$A$6:$HV$6,0),FALSE),0)*$D67</f>
        <v>0</v>
      </c>
      <c r="BK67" s="1">
        <f>+IF($E67=BK$22,VLOOKUP($C67,Input!$A$8:$HV$39,MATCH(BK$21,Input!$A$6:$HV$6,0),FALSE),0)*$D67</f>
        <v>0</v>
      </c>
      <c r="BL67" s="1">
        <f>+IF($E67=BL$22,VLOOKUP($C67,Input!$A$8:$HV$39,MATCH(BL$21,Input!$A$6:$HV$6,0),FALSE),0)*$D67</f>
        <v>0</v>
      </c>
      <c r="BM67" s="1">
        <f>+IF($E67=BM$22,VLOOKUP($C67,Input!$A$8:$HV$39,MATCH(BM$21,Input!$A$6:$HV$6,0),FALSE),0)*$D67</f>
        <v>0</v>
      </c>
      <c r="BN67" s="1">
        <f>+IF($E67=BN$22,VLOOKUP($C67,Input!$A$8:$HV$39,MATCH(BN$21,Input!$A$6:$HV$6,0),FALSE),0)*$D67</f>
        <v>0</v>
      </c>
      <c r="BO67" s="1">
        <f>+IF($E67=BO$22,VLOOKUP($C67,Input!$A$8:$HV$39,MATCH(BO$21,Input!$A$6:$HV$6,0),FALSE),0)*$D67</f>
        <v>0</v>
      </c>
      <c r="BP67" s="1">
        <f>+IF($E67=BP$22,VLOOKUP($C67,Input!$A$8:$HV$39,MATCH(BP$21,Input!$A$6:$HV$6,0),FALSE),0)*$D67</f>
        <v>0</v>
      </c>
      <c r="BQ67" s="1">
        <f>+IF($E67=BQ$22,VLOOKUP($C67,Input!$A$8:$HV$39,MATCH(BQ$21,Input!$A$6:$HV$6,0),FALSE),0)*$D67</f>
        <v>0</v>
      </c>
      <c r="BR67" s="1">
        <f>+IF($E67=BR$22,VLOOKUP($C67,Input!$A$8:$HV$39,MATCH(BR$21,Input!$A$6:$HV$6,0),FALSE),0)*$D67</f>
        <v>0</v>
      </c>
      <c r="BS67" s="1">
        <f>+IF($E67=BS$22,VLOOKUP($C67,Input!$A$8:$HV$39,MATCH(BS$21,Input!$A$6:$HV$6,0),FALSE),0)*$D67</f>
        <v>0</v>
      </c>
      <c r="BT67" s="1">
        <f>+IF($E67=BT$22,VLOOKUP($C67,Input!$A$8:$HV$39,MATCH(BT$21,Input!$A$6:$HV$6,0),FALSE),0)*$D67</f>
        <v>0</v>
      </c>
      <c r="BU67" s="1">
        <f>+IF($E67=BU$22,VLOOKUP($C67,Input!$A$8:$HV$39,MATCH(BU$21,Input!$A$6:$HV$6,0),FALSE),0)*$D67</f>
        <v>0</v>
      </c>
      <c r="BV67" s="1">
        <f>+IF($E67=BV$22,VLOOKUP($C67,Input!$A$8:$HV$39,MATCH(BV$21,Input!$A$6:$HV$6,0),FALSE),0)*$D67</f>
        <v>0</v>
      </c>
      <c r="BW67" s="1">
        <f>+IF($E67=BW$22,VLOOKUP($C67,Input!$A$8:$HV$39,MATCH(BW$21,Input!$A$6:$HV$6,0),FALSE),0)*$D67</f>
        <v>5172887.1656910488</v>
      </c>
      <c r="BX67" s="1">
        <f>+IF($E67=BX$22,VLOOKUP($C67,Input!$A$8:$HV$39,MATCH(BX$21,Input!$A$6:$HV$6,0),FALSE),0)*$D67</f>
        <v>0</v>
      </c>
      <c r="BY67" s="1">
        <f>+IF($E67=BY$22,VLOOKUP($C67,Input!$A$8:$HV$39,MATCH(BY$21,Input!$A$6:$HV$6,0),FALSE),0)*$D67</f>
        <v>0</v>
      </c>
      <c r="BZ67" s="1">
        <f>+IF($E67=BZ$22,VLOOKUP($C67,Input!$A$8:$HV$39,MATCH(BZ$21,Input!$A$6:$HV$6,0),FALSE),0)*$D67</f>
        <v>0</v>
      </c>
      <c r="CA67" s="1">
        <f>+IF($E67=CA$22,VLOOKUP($C67,Input!$A$8:$HV$39,MATCH(CA$21,Input!$A$6:$HV$6,0),FALSE),0)*$D67</f>
        <v>0</v>
      </c>
      <c r="CB67" s="1">
        <f>+IF($E67=CB$22,VLOOKUP($C67,Input!$A$8:$HV$39,MATCH(CB$21,Input!$A$6:$HV$6,0),FALSE),0)*$D67</f>
        <v>0</v>
      </c>
      <c r="CC67" s="1">
        <f>+IF($E67=CC$22,VLOOKUP($C67,Input!$A$8:$HV$39,MATCH(CC$21,Input!$A$6:$HV$6,0),FALSE),0)*$D67</f>
        <v>0</v>
      </c>
      <c r="CE67" t="str">
        <f>VLOOKUP($C67,Input!$A$8:$HV$39,MATCH(CE$21,Input!$A$6:$HV$6,0),FALSE)</f>
        <v>Engine Rebuild @ 7 Yr</v>
      </c>
      <c r="CF67" s="1">
        <f>IF($E67+$I67+$D$7&lt;=CF$22,0,IF(CF$22-$D$7&gt;=$E67,IF(COUNTIF($KZ67:LP67,"&gt;0")&gt;0,VLOOKUP($C67,Input!$A$8:$HV$21,MATCH($CE$21+COUNTIF($KZ67:LP67,"&gt;0"),Input!$A$6:$HV$6,0),FALSE),0),0))*$D67</f>
        <v>0</v>
      </c>
      <c r="CG67" s="1">
        <f>IF($E67+$I67+$D$7&lt;=CG$22,0,IF(CG$22-$D$7&gt;=$E67,IF(COUNTIF($KZ67:LQ67,"&gt;0")&gt;0,VLOOKUP($C67,Input!$A$8:$HV$21,MATCH($CE$21+COUNTIF($KZ67:LQ67,"&gt;0"),Input!$A$6:$HV$6,0),FALSE),0),0))*$D67</f>
        <v>0</v>
      </c>
      <c r="CH67" s="1">
        <f>IF($E67+$I67+$D$7&lt;=CH$22,0,IF(CH$22-$D$7&gt;=$E67,IF(COUNTIF($KZ67:LR67,"&gt;0")&gt;0,VLOOKUP($C67,Input!$A$8:$HV$21,MATCH($CE$21+COUNTIF($KZ67:LR67,"&gt;0"),Input!$A$6:$HV$6,0),FALSE),0),0))*$D67</f>
        <v>0</v>
      </c>
      <c r="CI67" s="1">
        <f>IF($E67+$I67+$D$7&lt;=CI$22,0,IF(CI$22-$D$7&gt;=$E67,IF(COUNTIF($KZ67:LS67,"&gt;0")&gt;0,VLOOKUP($C67,Input!$A$8:$HV$21,MATCH($CE$21+COUNTIF($KZ67:LS67,"&gt;0"),Input!$A$6:$HV$6,0),FALSE),0),0))*$D67</f>
        <v>0</v>
      </c>
      <c r="CJ67" s="1">
        <f>IF($E67+$I67+$D$7&lt;=CJ$22,0,IF(CJ$22-$D$7&gt;=$E67,IF(COUNTIF($KZ67:LT67,"&gt;0")&gt;0,VLOOKUP($C67,Input!$A$8:$HV$21,MATCH($CE$21+COUNTIF($KZ67:LT67,"&gt;0"),Input!$A$6:$HV$6,0),FALSE),0),0))*$D67</f>
        <v>0</v>
      </c>
      <c r="CK67" s="1">
        <f>IF($E67+$I67+$D$7&lt;=CK$22,0,IF(CK$22-$D$7&gt;=$E67,IF(COUNTIF($KZ67:LU67,"&gt;0")&gt;0,VLOOKUP($C67,Input!$A$8:$HV$21,MATCH($CE$21+COUNTIF($KZ67:LU67,"&gt;0"),Input!$A$6:$HV$6,0),FALSE),0),0))*$D67</f>
        <v>0</v>
      </c>
      <c r="CL67" s="1">
        <f>IF($E67+$I67+$D$7&lt;=CL$22,0,IF(CL$22-$D$7&gt;=$E67,IF(COUNTIF($KZ67:LV67,"&gt;0")&gt;0,VLOOKUP($C67,Input!$A$8:$HV$21,MATCH($CE$21+COUNTIF($KZ67:LV67,"&gt;0"),Input!$A$6:$HV$6,0),FALSE),0),0))*$D67</f>
        <v>0</v>
      </c>
      <c r="CM67" s="1">
        <f>IF($E67+$I67+$D$7&lt;=CM$22,0,IF(CM$22-$D$7&gt;=$E67,IF(COUNTIF($KZ67:LW67,"&gt;0")&gt;0,VLOOKUP($C67,Input!$A$8:$HV$21,MATCH($CE$21+COUNTIF($KZ67:LW67,"&gt;0"),Input!$A$6:$HV$6,0),FALSE),0),0))*$D67</f>
        <v>0</v>
      </c>
      <c r="CN67" s="1">
        <f>IF($E67+$I67+$D$7&lt;=CN$22,0,IF(CN$22-$D$7&gt;=$E67,IF(COUNTIF($KZ67:LX67,"&gt;0")&gt;0,VLOOKUP($C67,Input!$A$8:$HV$21,MATCH($CE$21+COUNTIF($KZ67:LX67,"&gt;0"),Input!$A$6:$HV$6,0),FALSE),0),0))*$D67</f>
        <v>0</v>
      </c>
      <c r="CO67" s="1">
        <f>IF($E67+$I67+$D$7&lt;=CO$22,0,IF(CO$22-$D$7&gt;=$E67,IF(COUNTIF($KZ67:LY67,"&gt;0")&gt;0,VLOOKUP($C67,Input!$A$8:$HV$21,MATCH($CE$21+COUNTIF($KZ67:LY67,"&gt;0"),Input!$A$6:$HV$6,0),FALSE),0),0))*$D67</f>
        <v>0</v>
      </c>
      <c r="CP67" s="1">
        <f>IF($E67+$I67+$D$7&lt;=CP$22,0,IF(CP$22-$D$7&gt;=$E67,IF(COUNTIF($KZ67:LZ67,"&gt;0")&gt;0,VLOOKUP($C67,Input!$A$8:$HV$21,MATCH($CE$21+COUNTIF($KZ67:LZ67,"&gt;0"),Input!$A$6:$HV$6,0),FALSE),0),0))*$D67</f>
        <v>0</v>
      </c>
      <c r="CQ67" s="1">
        <f>IF($E67+$I67+$D$7&lt;=CQ$22,0,IF(CQ$22-$D$7&gt;=$E67,IF(COUNTIF($KZ67:MA67,"&gt;0")&gt;0,VLOOKUP($C67,Input!$A$8:$HV$21,MATCH($CE$21+COUNTIF($KZ67:MA67,"&gt;0"),Input!$A$6:$HV$6,0),FALSE),0),0))*$D67</f>
        <v>0</v>
      </c>
      <c r="CR67" s="1">
        <f>IF($E67+$I67+$D$7&lt;=CR$22,0,IF(CR$22-$D$7&gt;=$E67,IF(COUNTIF($KZ67:MB67,"&gt;0")&gt;0,VLOOKUP($C67,Input!$A$8:$HV$21,MATCH($CE$21+COUNTIF($KZ67:MB67,"&gt;0"),Input!$A$6:$HV$6,0),FALSE),0),0))*$D67</f>
        <v>0</v>
      </c>
      <c r="CS67" s="1">
        <f>IF($E67+$I67+$D$7&lt;=CS$22,0,IF(CS$22-$D$7&gt;=$E67,IF(COUNTIF($KZ67:MC67,"&gt;0")&gt;0,VLOOKUP($C67,Input!$A$8:$HV$21,MATCH($CE$21+COUNTIF($KZ67:MC67,"&gt;0"),Input!$A$6:$HV$6,0),FALSE),0),0))*$D67</f>
        <v>0</v>
      </c>
      <c r="CT67" s="1">
        <f>IF($E67+$I67+$D$7&lt;=CT$22,0,IF(CT$22-$D$7&gt;=$E67,IF(COUNTIF($KZ67:MD67,"&gt;0")&gt;0,VLOOKUP($C67,Input!$A$8:$HV$21,MATCH($CE$21+COUNTIF($KZ67:MD67,"&gt;0"),Input!$A$6:$HV$6,0),FALSE),0),0))*$D67</f>
        <v>0</v>
      </c>
      <c r="CU67" s="1">
        <f>IF($E67+$I67+$D$7&lt;=CU$22,0,IF(CU$22-$D$7&gt;=$E67,IF(COUNTIF($KZ67:ME67,"&gt;0")&gt;0,VLOOKUP($C67,Input!$A$8:$HV$21,MATCH($CE$21+COUNTIF($KZ67:ME67,"&gt;0"),Input!$A$6:$HV$6,0),FALSE),0),0))*$D67</f>
        <v>0</v>
      </c>
      <c r="CV67" s="1">
        <f>IF($E67+$I67+$D$7&lt;=CV$22,0,IF(CV$22-$D$7&gt;=$E67,IF(COUNTIF($KZ67:MF67,"&gt;0")&gt;0,VLOOKUP($C67,Input!$A$8:$HV$21,MATCH($CE$21+COUNTIF($KZ67:MF67,"&gt;0"),Input!$A$6:$HV$6,0),FALSE),0),0))*$D67</f>
        <v>0</v>
      </c>
      <c r="CW67" s="1">
        <f>IF($E67+$I67+$D$7&lt;=CW$22,0,IF(CW$22-$D$7&gt;=$E67,IF(COUNTIF($KZ67:MG67,"&gt;0")&gt;0,VLOOKUP($C67,Input!$A$8:$HV$21,MATCH($CE$21+COUNTIF($KZ67:MG67,"&gt;0"),Input!$A$6:$HV$6,0),FALSE),0),0))*$D67</f>
        <v>0</v>
      </c>
      <c r="CX67" s="1">
        <f>IF($E67+$I67+$D$7&lt;=CX$22,0,IF(CX$22-$D$7&gt;=$E67,IF(COUNTIF($KZ67:MH67,"&gt;0")&gt;0,VLOOKUP($C67,Input!$A$8:$HV$21,MATCH($CE$21+COUNTIF($KZ67:MH67,"&gt;0"),Input!$A$6:$HV$6,0),FALSE),0),0))*$D67</f>
        <v>0</v>
      </c>
      <c r="CY67" s="1">
        <f>IF($E67+$I67+$D$7&lt;=CY$22,0,IF(CY$22-$D$7&gt;=$E67,IF(COUNTIF($KZ67:MI67,"&gt;0")&gt;0,VLOOKUP($C67,Input!$A$8:$HV$21,MATCH($CE$21+COUNTIF($KZ67:MI67,"&gt;0"),Input!$A$6:$HV$6,0),FALSE),0),0))*$D67</f>
        <v>0</v>
      </c>
      <c r="CZ67" s="1">
        <f>IF($E67+$I67+$D$7&lt;=CZ$22,0,IF(CZ$22-$D$7&gt;=$E67,IF(COUNTIF($KZ67:MJ67,"&gt;0")&gt;0,VLOOKUP($C67,Input!$A$8:$HV$21,MATCH($CE$21+COUNTIF($KZ67:MJ67,"&gt;0"),Input!$A$6:$HV$6,0),FALSE),0),0))*$D67</f>
        <v>0</v>
      </c>
      <c r="DA67" s="1">
        <f>IF($E67+$I67+$D$7&lt;=DA$22,0,IF(DA$22-$D$7&gt;=$E67,IF(COUNTIF($KZ67:MK67,"&gt;0")&gt;0,VLOOKUP($C67,Input!$A$8:$HV$21,MATCH($CE$21+COUNTIF($KZ67:MK67,"&gt;0"),Input!$A$6:$HV$6,0),FALSE),0),0))*$D67</f>
        <v>0</v>
      </c>
      <c r="DB67" s="1">
        <f>IF($E67+$I67+$D$7&lt;=DB$22,0,IF(DB$22-$D$7&gt;=$E67,IF(COUNTIF($KZ67:ML67,"&gt;0")&gt;0,VLOOKUP($C67,Input!$A$8:$HV$21,MATCH($CE$21+COUNTIF($KZ67:ML67,"&gt;0"),Input!$A$6:$HV$6,0),FALSE),0),0))*$D67</f>
        <v>0</v>
      </c>
      <c r="DC67" s="1">
        <f>IF($E67+$I67+$D$7&lt;=DC$22,0,IF(DC$22-$D$7&gt;=$E67,IF(COUNTIF($KZ67:MM67,"&gt;0")&gt;0,VLOOKUP($C67,Input!$A$8:$HV$21,MATCH($CE$21+COUNTIF($KZ67:MM67,"&gt;0"),Input!$A$6:$HV$6,0),FALSE),0),0))*$D67</f>
        <v>0</v>
      </c>
      <c r="DD67" s="1">
        <f>IF($E67+$I67+$D$7&lt;=DD$22,0,IF(DD$22-$D$7&gt;=$E67,IF(COUNTIF($KZ67:MN67,"&gt;0")&gt;0,VLOOKUP($C67,Input!$A$8:$HV$21,MATCH($CE$21+COUNTIF($KZ67:MN67,"&gt;0"),Input!$A$6:$HV$6,0),FALSE),0),0))*$D67</f>
        <v>0</v>
      </c>
      <c r="DE67" s="1">
        <f>IF($E67+$I67+$D$7&lt;=DE$22,0,IF(DE$22-$D$7&gt;=$E67,IF(COUNTIF($KZ67:MO67,"&gt;0")&gt;0,VLOOKUP($C67,Input!$A$8:$HV$21,MATCH($CE$21+COUNTIF($KZ67:MO67,"&gt;0"),Input!$A$6:$HV$6,0),FALSE),0),0))*$D67</f>
        <v>0</v>
      </c>
      <c r="DF67" s="1">
        <f>IF($E67+$I67+$D$7&lt;=DF$22,0,IF(DF$22-$D$7&gt;=$E67,IF(COUNTIF($KZ67:MP67,"&gt;0")&gt;0,VLOOKUP($C67,Input!$A$8:$HV$21,MATCH($CE$21+COUNTIF($KZ67:MP67,"&gt;0"),Input!$A$6:$HV$6,0),FALSE),0),0))*$D67</f>
        <v>0</v>
      </c>
      <c r="DG67" s="1">
        <f>IF($E67+$I67+$D$7&lt;=DG$22,0,IF(DG$22-$D$7&gt;=$E67,IF(COUNTIF($KZ67:MQ67,"&gt;0")&gt;0,VLOOKUP($C67,Input!$A$8:$HV$21,MATCH($CE$21+COUNTIF($KZ67:MQ67,"&gt;0"),Input!$A$6:$HV$6,0),FALSE),0),0))*$D67</f>
        <v>0</v>
      </c>
      <c r="DH67" s="1">
        <f>IF($E67+$I67+$D$7&lt;=DH$22,0,IF(DH$22-$D$7&gt;=$E67,IF(COUNTIF($KZ67:MR67,"&gt;0")&gt;0,VLOOKUP($C67,Input!$A$8:$HV$21,MATCH($CE$21+COUNTIF($KZ67:MR67,"&gt;0"),Input!$A$6:$HV$6,0),FALSE),0),0))*$D67</f>
        <v>0</v>
      </c>
      <c r="DI67" s="1">
        <f>IF($E67+$I67+$D$7&lt;=DI$22,0,IF(DI$22-$D$7&gt;=$E67,IF(COUNTIF($KZ67:MS67,"&gt;0")&gt;0,VLOOKUP($C67,Input!$A$8:$HV$21,MATCH($CE$21+COUNTIF($KZ67:MS67,"&gt;0"),Input!$A$6:$HV$6,0),FALSE),0),0))*$D67</f>
        <v>0</v>
      </c>
      <c r="DJ67" s="1">
        <f>IF($E67+$I67+$D$7&lt;=DJ$22,0,IF(DJ$22-$D$7&gt;=$E67,IF(COUNTIF($KZ67:MT67,"&gt;0")&gt;0,VLOOKUP($C67,Input!$A$8:$HV$21,MATCH($CE$21+COUNTIF($KZ67:MT67,"&gt;0"),Input!$A$6:$HV$6,0),FALSE),0),0))*$D67</f>
        <v>0</v>
      </c>
      <c r="DK67" s="1">
        <f>IF($E67+$I67+$D$7&lt;=DK$22,0,IF(DK$22-$D$7&gt;=$E67,IF(COUNTIF($KZ67:MU67,"&gt;0")&gt;0,VLOOKUP($C67,Input!$A$8:$HV$21,MATCH($CE$21+COUNTIF($KZ67:MU67,"&gt;0"),Input!$A$6:$HV$6,0),FALSE),0),0))*$D67</f>
        <v>0</v>
      </c>
      <c r="DL67" s="1">
        <f>IF($E67+$I67+$D$7&lt;=DL$22,0,IF(DL$22-$D$7&gt;=$E67,IF(COUNTIF($KZ67:MV67,"&gt;0")&gt;0,VLOOKUP($C67,Input!$A$8:$HV$21,MATCH($CE$21+COUNTIF($KZ67:MV67,"&gt;0"),Input!$A$6:$HV$6,0),FALSE),0),0))*$D67</f>
        <v>0</v>
      </c>
      <c r="DM67" s="1">
        <f>IF($E67+$I67+$D$7&lt;=DM$22,0,IF(DM$22-$D$7&gt;=$E67,IF(COUNTIF($KZ67:MW67,"&gt;0")&gt;0,VLOOKUP($C67,Input!$A$8:$HV$21,MATCH($CE$21+COUNTIF($KZ67:MW67,"&gt;0"),Input!$A$6:$HV$6,0),FALSE),0),0))*$D67</f>
        <v>0</v>
      </c>
      <c r="DN67" s="1">
        <f>IF($E67+$I67+$D$7&lt;=DN$22,0,IF(DN$22-$D$7&gt;=$E67,IF(COUNTIF($KZ67:MX67,"&gt;0")&gt;0,VLOOKUP($C67,Input!$A$8:$HV$21,MATCH($CE$21+COUNTIF($KZ67:MX67,"&gt;0"),Input!$A$6:$HV$6,0),FALSE),0),0))*$D67</f>
        <v>8190000</v>
      </c>
      <c r="DP67" t="str">
        <f>+VLOOKUP($C67,Input!$A$8:$GZ$39,MATCH(DP$21,Input!$A$6:$GZ$6,0),FALSE)</f>
        <v>Bus Maintenance at 0.85/mile</v>
      </c>
      <c r="DQ67" s="1">
        <f>IF($E67+$I67+$D$7&lt;=DQ$22,0,IF(DQ$22-$D$7&gt;=$E67,IF(COUNTIF($KZ67:LP67,"&gt;0")&gt;0,VLOOKUP($C67,Input!$A$8:$HV$21,MATCH($DP$21+COUNTIF($KZ67:LP67,"&gt;0"),Input!$A$6:$HV$6,0),FALSE),0),0))*$D67*$F67</f>
        <v>0</v>
      </c>
      <c r="DR67" s="1">
        <f>IF($E67+$I67+$D$7&lt;=DR$22,0,IF(DR$22-$D$7&gt;=$E67,IF(COUNTIF($KZ67:LQ67,"&gt;0")&gt;0,VLOOKUP($C67,Input!$A$8:$HV$21,MATCH($DP$21+COUNTIF($KZ67:LQ67,"&gt;0"),Input!$A$6:$HV$6,0),FALSE),0),0))*$D67*$F67</f>
        <v>0</v>
      </c>
      <c r="DS67" s="1">
        <f>IF($E67+$I67+$D$7&lt;=DS$22,0,IF(DS$22-$D$7&gt;=$E67,IF(COUNTIF($KZ67:LR67,"&gt;0")&gt;0,VLOOKUP($C67,Input!$A$8:$HV$21,MATCH($DP$21+COUNTIF($KZ67:LR67,"&gt;0"),Input!$A$6:$HV$6,0),FALSE),0),0))*$D67*$F67</f>
        <v>0</v>
      </c>
      <c r="DT67" s="1">
        <f>IF($E67+$I67+$D$7&lt;=DT$22,0,IF(DT$22-$D$7&gt;=$E67,IF(COUNTIF($KZ67:LS67,"&gt;0")&gt;0,VLOOKUP($C67,Input!$A$8:$HV$21,MATCH($DP$21+COUNTIF($KZ67:LS67,"&gt;0"),Input!$A$6:$HV$6,0),FALSE),0),0))*$D67*$F67</f>
        <v>0</v>
      </c>
      <c r="DU67" s="1">
        <f>IF($E67+$I67+$D$7&lt;=DU$22,0,IF(DU$22-$D$7&gt;=$E67,IF(COUNTIF($KZ67:LT67,"&gt;0")&gt;0,VLOOKUP($C67,Input!$A$8:$HV$21,MATCH($DP$21+COUNTIF($KZ67:LT67,"&gt;0"),Input!$A$6:$HV$6,0),FALSE),0),0))*$D67*$F67</f>
        <v>0</v>
      </c>
      <c r="DV67" s="1">
        <f>IF($E67+$I67+$D$7&lt;=DV$22,0,IF(DV$22-$D$7&gt;=$E67,IF(COUNTIF($KZ67:LU67,"&gt;0")&gt;0,VLOOKUP($C67,Input!$A$8:$HV$21,MATCH($DP$21+COUNTIF($KZ67:LU67,"&gt;0"),Input!$A$6:$HV$6,0),FALSE),0),0))*$D67*$F67</f>
        <v>0</v>
      </c>
      <c r="DW67" s="1">
        <f>IF($E67+$I67+$D$7&lt;=DW$22,0,IF(DW$22-$D$7&gt;=$E67,IF(COUNTIF($KZ67:LV67,"&gt;0")&gt;0,VLOOKUP($C67,Input!$A$8:$HV$21,MATCH($DP$21+COUNTIF($KZ67:LV67,"&gt;0"),Input!$A$6:$HV$6,0),FALSE),0),0))*$D67*$F67</f>
        <v>0</v>
      </c>
      <c r="DX67" s="1">
        <f>IF($E67+$I67+$D$7&lt;=DX$22,0,IF(DX$22-$D$7&gt;=$E67,IF(COUNTIF($KZ67:LW67,"&gt;0")&gt;0,VLOOKUP($C67,Input!$A$8:$HV$21,MATCH($DP$21+COUNTIF($KZ67:LW67,"&gt;0"),Input!$A$6:$HV$6,0),FALSE),0),0))*$D67*$F67</f>
        <v>0</v>
      </c>
      <c r="DY67" s="1">
        <f>IF($E67+$I67+$D$7&lt;=DY$22,0,IF(DY$22-$D$7&gt;=$E67,IF(COUNTIF($KZ67:LX67,"&gt;0")&gt;0,VLOOKUP($C67,Input!$A$8:$HV$21,MATCH($DP$21+COUNTIF($KZ67:LX67,"&gt;0"),Input!$A$6:$HV$6,0),FALSE),0),0))*$D67*$F67</f>
        <v>0</v>
      </c>
      <c r="DZ67" s="1">
        <f>IF($E67+$I67+$D$7&lt;=DZ$22,0,IF(DZ$22-$D$7&gt;=$E67,IF(COUNTIF($KZ67:LY67,"&gt;0")&gt;0,VLOOKUP($C67,Input!$A$8:$HV$21,MATCH($DP$21+COUNTIF($KZ67:LY67,"&gt;0"),Input!$A$6:$HV$6,0),FALSE),0),0))*$D67*$F67</f>
        <v>0</v>
      </c>
      <c r="EA67" s="1">
        <f>IF($E67+$I67+$D$7&lt;=EA$22,0,IF(EA$22-$D$7&gt;=$E67,IF(COUNTIF($KZ67:LZ67,"&gt;0")&gt;0,VLOOKUP($C67,Input!$A$8:$HV$21,MATCH($DP$21+COUNTIF($KZ67:LZ67,"&gt;0"),Input!$A$6:$HV$6,0),FALSE),0),0))*$D67*$F67</f>
        <v>0</v>
      </c>
      <c r="EB67" s="1">
        <f>IF($E67+$I67+$D$7&lt;=EB$22,0,IF(EB$22-$D$7&gt;=$E67,IF(COUNTIF($KZ67:MA67,"&gt;0")&gt;0,VLOOKUP($C67,Input!$A$8:$HV$21,MATCH($DP$21+COUNTIF($KZ67:MA67,"&gt;0"),Input!$A$6:$HV$6,0),FALSE),0),0))*$D67*$F67</f>
        <v>0</v>
      </c>
      <c r="EC67" s="1">
        <f>IF($E67+$I67+$D$7&lt;=EC$22,0,IF(EC$22-$D$7&gt;=$E67,IF(COUNTIF($KZ67:MB67,"&gt;0")&gt;0,VLOOKUP($C67,Input!$A$8:$HV$21,MATCH($DP$21+COUNTIF($KZ67:MB67,"&gt;0"),Input!$A$6:$HV$6,0),FALSE),0),0))*$D67*$F67</f>
        <v>0</v>
      </c>
      <c r="ED67" s="1">
        <f>IF($E67+$I67+$D$7&lt;=ED$22,0,IF(ED$22-$D$7&gt;=$E67,IF(COUNTIF($KZ67:MC67,"&gt;0")&gt;0,VLOOKUP($C67,Input!$A$8:$HV$21,MATCH($DP$21+COUNTIF($KZ67:MC67,"&gt;0"),Input!$A$6:$HV$6,0),FALSE),0),0))*$D67*$F67</f>
        <v>0</v>
      </c>
      <c r="EE67" s="1">
        <f>IF($E67+$I67+$D$7&lt;=EE$22,0,IF(EE$22-$D$7&gt;=$E67,IF(COUNTIF($KZ67:MD67,"&gt;0")&gt;0,VLOOKUP($C67,Input!$A$8:$HV$21,MATCH($DP$21+COUNTIF($KZ67:MD67,"&gt;0"),Input!$A$6:$HV$6,0),FALSE),0),0))*$D67*$F67</f>
        <v>0</v>
      </c>
      <c r="EF67" s="1">
        <f>IF($E67+$I67+$D$7&lt;=EF$22,0,IF(EF$22-$D$7&gt;=$E67,IF(COUNTIF($KZ67:ME67,"&gt;0")&gt;0,VLOOKUP($C67,Input!$A$8:$HV$21,MATCH($DP$21+COUNTIF($KZ67:ME67,"&gt;0"),Input!$A$6:$HV$6,0),FALSE),0),0))*$D67*$F67</f>
        <v>0</v>
      </c>
      <c r="EG67" s="1">
        <f>IF($E67+$I67+$D$7&lt;=EG$22,0,IF(EG$22-$D$7&gt;=$E67,IF(COUNTIF($KZ67:MF67,"&gt;0")&gt;0,VLOOKUP($C67,Input!$A$8:$HV$21,MATCH($DP$21+COUNTIF($KZ67:MF67,"&gt;0"),Input!$A$6:$HV$6,0),FALSE),0),0))*$D67*$F67</f>
        <v>0</v>
      </c>
      <c r="EH67" s="1">
        <f>IF($E67+$I67+$D$7&lt;=EH$22,0,IF(EH$22-$D$7&gt;=$E67,IF(COUNTIF($KZ67:MG67,"&gt;0")&gt;0,VLOOKUP($C67,Input!$A$8:$HV$21,MATCH($DP$21+COUNTIF($KZ67:MG67,"&gt;0"),Input!$A$6:$HV$6,0),FALSE),0),0))*$D67*$F67</f>
        <v>0</v>
      </c>
      <c r="EI67" s="1">
        <f>IF($E67+$I67+$D$7&lt;=EI$22,0,IF(EI$22-$D$7&gt;=$E67,IF(COUNTIF($KZ67:MH67,"&gt;0")&gt;0,VLOOKUP($C67,Input!$A$8:$HV$21,MATCH($DP$21+COUNTIF($KZ67:MH67,"&gt;0"),Input!$A$6:$HV$6,0),FALSE),0),0))*$D67*$F67</f>
        <v>0</v>
      </c>
      <c r="EJ67" s="1">
        <f>IF($E67+$I67+$D$7&lt;=EJ$22,0,IF(EJ$22-$D$7&gt;=$E67,IF(COUNTIF($KZ67:MI67,"&gt;0")&gt;0,VLOOKUP($C67,Input!$A$8:$HV$21,MATCH($DP$21+COUNTIF($KZ67:MI67,"&gt;0"),Input!$A$6:$HV$6,0),FALSE),0),0))*$D67*$F67</f>
        <v>0</v>
      </c>
      <c r="EK67" s="1">
        <f>IF($E67+$I67+$D$7&lt;=EK$22,0,IF(EK$22-$D$7&gt;=$E67,IF(COUNTIF($KZ67:MJ67,"&gt;0")&gt;0,VLOOKUP($C67,Input!$A$8:$HV$21,MATCH($DP$21+COUNTIF($KZ67:MJ67,"&gt;0"),Input!$A$6:$HV$6,0),FALSE),0),0))*$D67*$F67</f>
        <v>0</v>
      </c>
      <c r="EL67" s="1">
        <f>IF($E67+$I67+$D$7&lt;=EL$22,0,IF(EL$22-$D$7&gt;=$E67,IF(COUNTIF($KZ67:MK67,"&gt;0")&gt;0,VLOOKUP($C67,Input!$A$8:$HV$21,MATCH($DP$21+COUNTIF($KZ67:MK67,"&gt;0"),Input!$A$6:$HV$6,0),FALSE),0),0))*$D67*$F67</f>
        <v>0</v>
      </c>
      <c r="EM67" s="1">
        <f>IF($E67+$I67+$D$7&lt;=EM$22,0,IF(EM$22-$D$7&gt;=$E67,IF(COUNTIF($KZ67:ML67,"&gt;0")&gt;0,VLOOKUP($C67,Input!$A$8:$HV$21,MATCH($DP$21+COUNTIF($KZ67:ML67,"&gt;0"),Input!$A$6:$HV$6,0),FALSE),0),0))*$D67*$F67</f>
        <v>0</v>
      </c>
      <c r="EN67" s="1">
        <f>IF($E67+$I67+$D$7&lt;=EN$22,0,IF(EN$22-$D$7&gt;=$E67,IF(COUNTIF($KZ67:MM67,"&gt;0")&gt;0,VLOOKUP($C67,Input!$A$8:$HV$21,MATCH($DP$21+COUNTIF($KZ67:MM67,"&gt;0"),Input!$A$6:$HV$6,0),FALSE),0),0))*$D67*$F67</f>
        <v>0</v>
      </c>
      <c r="EO67" s="1">
        <f>IF($E67+$I67+$D$7&lt;=EO$22,0,IF(EO$22-$D$7&gt;=$E67,IF(COUNTIF($KZ67:MN67,"&gt;0")&gt;0,VLOOKUP($C67,Input!$A$8:$HV$21,MATCH($DP$21+COUNTIF($KZ67:MN67,"&gt;0"),Input!$A$6:$HV$6,0),FALSE),0),0))*$D67*$F67</f>
        <v>0</v>
      </c>
      <c r="EP67" s="1">
        <f>IF($E67+$I67+$D$7&lt;=EP$22,0,IF(EP$22-$D$7&gt;=$E67,IF(COUNTIF($KZ67:MO67,"&gt;0")&gt;0,VLOOKUP($C67,Input!$A$8:$HV$21,MATCH($DP$21+COUNTIF($KZ67:MO67,"&gt;0"),Input!$A$6:$HV$6,0),FALSE),0),0))*$D67*$F67</f>
        <v>0</v>
      </c>
      <c r="EQ67" s="1">
        <f>IF($E67+$I67+$D$7&lt;=EQ$22,0,IF(EQ$22-$D$7&gt;=$E67,IF(COUNTIF($KZ67:MP67,"&gt;0")&gt;0,VLOOKUP($C67,Input!$A$8:$HV$21,MATCH($DP$21+COUNTIF($KZ67:MP67,"&gt;0"),Input!$A$6:$HV$6,0),FALSE),0),0))*$D67*$F67</f>
        <v>0</v>
      </c>
      <c r="ER67" s="1">
        <f>IF($E67+$I67+$D$7&lt;=ER$22,0,IF(ER$22-$D$7&gt;=$E67,IF(COUNTIF($KZ67:MQ67,"&gt;0")&gt;0,VLOOKUP($C67,Input!$A$8:$HV$21,MATCH($DP$21+COUNTIF($KZ67:MQ67,"&gt;0"),Input!$A$6:$HV$6,0),FALSE),0),0))*$D67*$F67</f>
        <v>0</v>
      </c>
      <c r="ES67" s="1">
        <f>IF($E67+$I67+$D$7&lt;=ES$22,0,IF(ES$22-$D$7&gt;=$E67,IF(COUNTIF($KZ67:MR67,"&gt;0")&gt;0,VLOOKUP($C67,Input!$A$8:$HV$21,MATCH($DP$21+COUNTIF($KZ67:MR67,"&gt;0"),Input!$A$6:$HV$6,0),FALSE),0),0))*$D67*$F67</f>
        <v>7956000</v>
      </c>
      <c r="ET67" s="1">
        <f>IF($E67+$I67+$D$7&lt;=ET$22,0,IF(ET$22-$D$7&gt;=$E67,IF(COUNTIF($KZ67:MS67,"&gt;0")&gt;0,VLOOKUP($C67,Input!$A$8:$HV$21,MATCH($DP$21+COUNTIF($KZ67:MS67,"&gt;0"),Input!$A$6:$HV$6,0),FALSE),0),0))*$D67*$F67</f>
        <v>7956000</v>
      </c>
      <c r="EU67" s="1">
        <f>IF($E67+$I67+$D$7&lt;=EU$22,0,IF(EU$22-$D$7&gt;=$E67,IF(COUNTIF($KZ67:MT67,"&gt;0")&gt;0,VLOOKUP($C67,Input!$A$8:$HV$21,MATCH($DP$21+COUNTIF($KZ67:MT67,"&gt;0"),Input!$A$6:$HV$6,0),FALSE),0),0))*$D67*$F67</f>
        <v>7956000</v>
      </c>
      <c r="EV67" s="1">
        <f>IF($E67+$I67+$D$7&lt;=EV$22,0,IF(EV$22-$D$7&gt;=$E67,IF(COUNTIF($KZ67:MU67,"&gt;0")&gt;0,VLOOKUP($C67,Input!$A$8:$HV$21,MATCH($DP$21+COUNTIF($KZ67:MU67,"&gt;0"),Input!$A$6:$HV$6,0),FALSE),0),0))*$D67*$F67</f>
        <v>7956000</v>
      </c>
      <c r="EW67" s="1">
        <f>IF($E67+$I67+$D$7&lt;=EW$22,0,IF(EW$22-$D$7&gt;=$E67,IF(COUNTIF($KZ67:MV67,"&gt;0")&gt;0,VLOOKUP($C67,Input!$A$8:$HV$21,MATCH($DP$21+COUNTIF($KZ67:MV67,"&gt;0"),Input!$A$6:$HV$6,0),FALSE),0),0))*$D67*$F67</f>
        <v>7956000</v>
      </c>
      <c r="EX67" s="1">
        <f>IF($E67+$I67+$D$7&lt;=EX$22,0,IF(EX$22-$D$7&gt;=$E67,IF(COUNTIF($KZ67:MW67,"&gt;0")&gt;0,VLOOKUP($C67,Input!$A$8:$HV$21,MATCH($DP$21+COUNTIF($KZ67:MW67,"&gt;0"),Input!$A$6:$HV$6,0),FALSE),0),0))*$D67*$F67</f>
        <v>7956000</v>
      </c>
      <c r="EY67" s="1">
        <f>IF($E67+$I67+$D$7&lt;=EY$22,0,IF(EY$22-$D$7&gt;=$E67,IF(COUNTIF($KZ67:MX67,"&gt;0")&gt;0,VLOOKUP($C67,Input!$A$8:$HV$21,MATCH($DP$21+COUNTIF($KZ67:MX67,"&gt;0"),Input!$A$6:$HV$6,0),FALSE),0),0))*$D67*$F67</f>
        <v>7956000</v>
      </c>
      <c r="EZ67" s="1"/>
      <c r="FA67" t="str">
        <f>VLOOKUP($C67,Input!$A$8:$GZ$39,MATCH(FA$21,Input!$A$6:$GZ$6,0),FALSE)</f>
        <v>NA</v>
      </c>
      <c r="FB67">
        <f>IF((VLOOKUP($C67,Input!$A$8:$GZ$39,MATCH(FB$21,Input!$A$6:$GZ$6,0),FALSE))="Y",$D67/VLOOKUP($C67,Input!$A$8:$GZ$39,MATCH(FC$21,Input!$A$6:$GZ$6,0),FALSE),0)</f>
        <v>0</v>
      </c>
      <c r="FC67">
        <f>IF((VLOOKUP($C67,Input!$A$8:$GZ$39,MATCH(FB$21,Input!$A$6:$GZ$6,0),FALSE))="Y",0,IF((VLOOKUP($C67,Input!$A$8:$GZ$39,MATCH(FC$21,Input!$A$6:$GZ$6,0),FALSE))&gt;0,$D67/VLOOKUP($C67,Input!$A$8:$GZ$39,MATCH(FC$21,Input!$A$6:$GZ$6,0),FALSE),0))</f>
        <v>0</v>
      </c>
      <c r="FD67" s="1">
        <f>+IF($E67=FD$22,VLOOKUP($C67,Input!$A$8:$GZ$39,MATCH(FD$21,Input!$A$6:$GZ$6,0),FALSE),0)*IF(FD$19&gt;=MAX(FC$19:$FD$19),MIN((FD$19-MAX(FC$19:$FD$19)),(FD$19-FC$19)),0)+IF($E67=FD$22,VLOOKUP($C67,Input!$A$8:$GZ$39,MATCH(FD$21,Input!$A$6:$GZ$6,0),FALSE),0)*IF(FD$18&gt;=MAX(FC$18:$FD$18),MIN((FD$18-MAX(FC$18:$FD$18)),(FD$18-FC$18)),0)</f>
        <v>0</v>
      </c>
      <c r="FE67" s="1">
        <f>+IF($E67=FE$22,VLOOKUP($C67,Input!$A$8:$GZ$39,MATCH(FE$21,Input!$A$6:$GZ$6,0),FALSE),0)*IF(FE$19&gt;=MAX(FD$19:$FD$19),MIN((FE$19-MAX(FD$19:$FD$19)),(FE$19-FD$19)),0)+IF($E67=FE$22,VLOOKUP($C67,Input!$A$8:$GZ$39,MATCH(FE$21,Input!$A$6:$GZ$6,0),FALSE),0)*IF(FE$18&gt;=MAX(FD$18:$FD$18),MIN((FE$18-MAX(FD$18:$FD$18)),(FE$18-FD$18)),0)</f>
        <v>0</v>
      </c>
      <c r="FF67" s="1">
        <f>+IF($E67=FF$22,VLOOKUP($C67,Input!$A$8:$GZ$39,MATCH(FF$21,Input!$A$6:$GZ$6,0),FALSE),0)*IF(FF$19&gt;=MAX($FD$19:FE$19),MIN((FF$19-MAX($FD$19:FE$19)),(FF$19-FE$19)),0)+IF($E67=FF$22,VLOOKUP($C67,Input!$A$8:$GZ$39,MATCH(FF$21,Input!$A$6:$GZ$6,0),FALSE),0)*IF(FF$18&gt;=MAX($FD$18:FE$18),MIN((FF$18-MAX($FD$18:FE$18)),(FF$18-FE$18)),0)</f>
        <v>0</v>
      </c>
      <c r="FG67" s="1">
        <f>+IF($E67=FG$22,VLOOKUP($C67,Input!$A$8:$GZ$39,MATCH(FG$21,Input!$A$6:$GZ$6,0),FALSE),0)*IF(FG$19&gt;=MAX($FD$19:FF$19),MIN((FG$19-MAX($FD$19:FF$19)),(FG$19-FF$19)),0)+IF($E67=FG$22,VLOOKUP($C67,Input!$A$8:$GZ$39,MATCH(FG$21,Input!$A$6:$GZ$6,0),FALSE),0)*IF(FG$18&gt;=MAX($FD$18:FF$18),MIN((FG$18-MAX($FD$18:FF$18)),(FG$18-FF$18)),0)</f>
        <v>0</v>
      </c>
      <c r="FH67" s="1">
        <f>+IF($E67=FH$22,VLOOKUP($C67,Input!$A$8:$GZ$39,MATCH(FH$21,Input!$A$6:$GZ$6,0),FALSE),0)*IF(FH$19&gt;=MAX($FD$19:FG$19),MIN((FH$19-MAX($FD$19:FG$19)),(FH$19-FG$19)),0)+IF($E67=FH$22,VLOOKUP($C67,Input!$A$8:$GZ$39,MATCH(FH$21,Input!$A$6:$GZ$6,0),FALSE),0)*IF(FH$18&gt;=MAX($FD$18:FG$18),MIN((FH$18-MAX($FD$18:FG$18)),(FH$18-FG$18)),0)</f>
        <v>0</v>
      </c>
      <c r="FI67" s="1">
        <f>+IF($E67=FI$22,VLOOKUP($C67,Input!$A$8:$GZ$39,MATCH(FI$21,Input!$A$6:$GZ$6,0),FALSE),0)*IF(FI$19&gt;=MAX($FD$19:FH$19),MIN((FI$19-MAX($FD$19:FH$19)),(FI$19-FH$19)),0)+IF($E67=FI$22,VLOOKUP($C67,Input!$A$8:$GZ$39,MATCH(FI$21,Input!$A$6:$GZ$6,0),FALSE),0)*IF(FI$18&gt;=MAX($FD$18:FH$18),MIN((FI$18-MAX($FD$18:FH$18)),(FI$18-FH$18)),0)</f>
        <v>0</v>
      </c>
      <c r="FJ67" s="1">
        <f>+IF($E67=FJ$22,VLOOKUP($C67,Input!$A$8:$GZ$39,MATCH(FJ$21,Input!$A$6:$GZ$6,0),FALSE),0)*IF(FJ$19&gt;=MAX($FD$19:FI$19),MIN((FJ$19-MAX($FD$19:FI$19)),(FJ$19-FI$19)),0)+IF($E67=FJ$22,VLOOKUP($C67,Input!$A$8:$GZ$39,MATCH(FJ$21,Input!$A$6:$GZ$6,0),FALSE),0)*IF(FJ$18&gt;=MAX($FD$18:FI$18),MIN((FJ$18-MAX($FD$18:FI$18)),(FJ$18-FI$18)),0)</f>
        <v>0</v>
      </c>
      <c r="FK67" s="1">
        <f>+IF($E67=FK$22,VLOOKUP($C67,Input!$A$8:$GZ$39,MATCH(FK$21,Input!$A$6:$GZ$6,0),FALSE),0)*IF(FK$19&gt;=MAX($FD$19:FJ$19),MIN((FK$19-MAX($FD$19:FJ$19)),(FK$19-FJ$19)),0)+IF($E67=FK$22,VLOOKUP($C67,Input!$A$8:$GZ$39,MATCH(FK$21,Input!$A$6:$GZ$6,0),FALSE),0)*IF(FK$18&gt;=MAX($FD$18:FJ$18),MIN((FK$18-MAX($FD$18:FJ$18)),(FK$18-FJ$18)),0)</f>
        <v>0</v>
      </c>
      <c r="FL67" s="1">
        <f>+IF($E67=FL$22,VLOOKUP($C67,Input!$A$8:$GZ$39,MATCH(FL$21,Input!$A$6:$GZ$6,0),FALSE),0)*IF(FL$19&gt;=MAX($FD$19:FK$19),MIN((FL$19-MAX($FD$19:FK$19)),(FL$19-FK$19)),0)+IF($E67=FL$22,VLOOKUP($C67,Input!$A$8:$GZ$39,MATCH(FL$21,Input!$A$6:$GZ$6,0),FALSE),0)*IF(FL$18&gt;=MAX($FD$18:FK$18),MIN((FL$18-MAX($FD$18:FK$18)),(FL$18-FK$18)),0)</f>
        <v>0</v>
      </c>
      <c r="FM67" s="1">
        <f>+IF($E67=FM$22,VLOOKUP($C67,Input!$A$8:$GZ$39,MATCH(FM$21,Input!$A$6:$GZ$6,0),FALSE),0)*IF(FM$19&gt;=MAX($FD$19:FL$19),MIN((FM$19-MAX($FD$19:FL$19)),(FM$19-FL$19)),0)+IF($E67=FM$22,VLOOKUP($C67,Input!$A$8:$GZ$39,MATCH(FM$21,Input!$A$6:$GZ$6,0),FALSE),0)*IF(FM$18&gt;=MAX($FD$18:FL$18),MIN((FM$18-MAX($FD$18:FL$18)),(FM$18-FL$18)),0)</f>
        <v>0</v>
      </c>
      <c r="FN67" s="1">
        <f>+IF($E67=FN$22,VLOOKUP($C67,Input!$A$8:$GZ$39,MATCH(FN$21,Input!$A$6:$GZ$6,0),FALSE),0)*IF(FN$19&gt;=MAX($FD$19:FM$19),MIN((FN$19-MAX($FD$19:FM$19)),(FN$19-FM$19)),0)+IF($E67=FN$22,VLOOKUP($C67,Input!$A$8:$GZ$39,MATCH(FN$21,Input!$A$6:$GZ$6,0),FALSE),0)*IF(FN$18&gt;=MAX($FD$18:FM$18),MIN((FN$18-MAX($FD$18:FM$18)),(FN$18-FM$18)),0)</f>
        <v>0</v>
      </c>
      <c r="FO67" s="1">
        <f>+IF($E67=FO$22,VLOOKUP($C67,Input!$A$8:$GZ$39,MATCH(FO$21,Input!$A$6:$GZ$6,0),FALSE),0)*IF(FO$19&gt;=MAX($FD$19:FN$19),MIN((FO$19-MAX($FD$19:FN$19)),(FO$19-FN$19)),0)+IF($E67=FO$22,VLOOKUP($C67,Input!$A$8:$GZ$39,MATCH(FO$21,Input!$A$6:$GZ$6,0),FALSE),0)*IF(FO$18&gt;=MAX($FD$18:FN$18),MIN((FO$18-MAX($FD$18:FN$18)),(FO$18-FN$18)),0)</f>
        <v>0</v>
      </c>
      <c r="FP67" s="1">
        <f>+IF($E67=FP$22,VLOOKUP($C67,Input!$A$8:$GZ$39,MATCH(FP$21,Input!$A$6:$GZ$6,0),FALSE),0)*IF(FP$19&gt;=MAX($FD$19:FO$19),MIN((FP$19-MAX($FD$19:FO$19)),(FP$19-FO$19)),0)+IF($E67=FP$22,VLOOKUP($C67,Input!$A$8:$GZ$39,MATCH(FP$21,Input!$A$6:$GZ$6,0),FALSE),0)*IF(FP$18&gt;=MAX($FD$18:FO$18),MIN((FP$18-MAX($FD$18:FO$18)),(FP$18-FO$18)),0)</f>
        <v>0</v>
      </c>
      <c r="FQ67" s="1">
        <f>+IF($E67=FQ$22,VLOOKUP($C67,Input!$A$8:$GZ$39,MATCH(FQ$21,Input!$A$6:$GZ$6,0),FALSE),0)*IF(FQ$19&gt;=MAX($FD$19:FP$19),MIN((FQ$19-MAX($FD$19:FP$19)),(FQ$19-FP$19)),0)+IF($E67=FQ$22,VLOOKUP($C67,Input!$A$8:$GZ$39,MATCH(FQ$21,Input!$A$6:$GZ$6,0),FALSE),0)*IF(FQ$18&gt;=MAX($FD$18:FP$18),MIN((FQ$18-MAX($FD$18:FP$18)),(FQ$18-FP$18)),0)</f>
        <v>0</v>
      </c>
      <c r="FR67" s="1">
        <f>+IF($E67=FR$22,VLOOKUP($C67,Input!$A$8:$GZ$39,MATCH(FR$21,Input!$A$6:$GZ$6,0),FALSE),0)*IF(FR$19&gt;=MAX($FD$19:FQ$19),MIN((FR$19-MAX($FD$19:FQ$19)),(FR$19-FQ$19)),0)+IF($E67=FR$22,VLOOKUP($C67,Input!$A$8:$GZ$39,MATCH(FR$21,Input!$A$6:$GZ$6,0),FALSE),0)*IF(FR$18&gt;=MAX($FD$18:FQ$18),MIN((FR$18-MAX($FD$18:FQ$18)),(FR$18-FQ$18)),0)</f>
        <v>0</v>
      </c>
      <c r="FS67" s="1">
        <f>+IF($E67=FS$22,VLOOKUP($C67,Input!$A$8:$GZ$39,MATCH(FS$21,Input!$A$6:$GZ$6,0),FALSE),0)*IF(FS$19&gt;=MAX($FD$19:FR$19),MIN((FS$19-MAX($FD$19:FR$19)),(FS$19-FR$19)),0)+IF($E67=FS$22,VLOOKUP($C67,Input!$A$8:$GZ$39,MATCH(FS$21,Input!$A$6:$GZ$6,0),FALSE),0)*IF(FS$18&gt;=MAX($FD$18:FR$18),MIN((FS$18-MAX($FD$18:FR$18)),(FS$18-FR$18)),0)</f>
        <v>0</v>
      </c>
      <c r="FT67" s="1">
        <f>+IF($E67=FT$22,VLOOKUP($C67,Input!$A$8:$GZ$39,MATCH(FT$21,Input!$A$6:$GZ$6,0),FALSE),0)*IF(FT$19&gt;=MAX($FD$19:FS$19),MIN((FT$19-MAX($FD$19:FS$19)),(FT$19-FS$19)),0)+IF($E67=FT$22,VLOOKUP($C67,Input!$A$8:$GZ$39,MATCH(FT$21,Input!$A$6:$GZ$6,0),FALSE),0)*IF(FT$18&gt;=MAX($FD$18:FS$18),MIN((FT$18-MAX($FD$18:FS$18)),(FT$18-FS$18)),0)</f>
        <v>0</v>
      </c>
      <c r="FU67" s="1">
        <f>+IF($E67=FU$22,VLOOKUP($C67,Input!$A$8:$GZ$39,MATCH(FU$21,Input!$A$6:$GZ$6,0),FALSE),0)*IF(FU$19&gt;=MAX($FD$19:FT$19),MIN((FU$19-MAX($FD$19:FT$19)),(FU$19-FT$19)),0)+IF($E67=FU$22,VLOOKUP($C67,Input!$A$8:$GZ$39,MATCH(FU$21,Input!$A$6:$GZ$6,0),FALSE),0)*IF(FU$18&gt;=MAX($FD$18:FT$18),MIN((FU$18-MAX($FD$18:FT$18)),(FU$18-FT$18)),0)</f>
        <v>0</v>
      </c>
      <c r="FV67" s="1">
        <f>+IF($E67=FV$22,VLOOKUP($C67,Input!$A$8:$GZ$39,MATCH(FV$21,Input!$A$6:$GZ$6,0),FALSE),0)*IF(FV$19&gt;=MAX($FD$19:FU$19),MIN((FV$19-MAX($FD$19:FU$19)),(FV$19-FU$19)),0)+IF($E67=FV$22,VLOOKUP($C67,Input!$A$8:$GZ$39,MATCH(FV$21,Input!$A$6:$GZ$6,0),FALSE),0)*IF(FV$18&gt;=MAX($FD$18:FU$18),MIN((FV$18-MAX($FD$18:FU$18)),(FV$18-FU$18)),0)</f>
        <v>0</v>
      </c>
      <c r="FW67" s="1">
        <f>+IF($E67=FW$22,VLOOKUP($C67,Input!$A$8:$GZ$39,MATCH(FW$21,Input!$A$6:$GZ$6,0),FALSE),0)*IF(FW$19&gt;=MAX($FD$19:FV$19),MIN((FW$19-MAX($FD$19:FV$19)),(FW$19-FV$19)),0)+IF($E67=FW$22,VLOOKUP($C67,Input!$A$8:$GZ$39,MATCH(FW$21,Input!$A$6:$GZ$6,0),FALSE),0)*IF(FW$18&gt;=MAX($FD$18:FV$18),MIN((FW$18-MAX($FD$18:FV$18)),(FW$18-FV$18)),0)</f>
        <v>0</v>
      </c>
      <c r="FX67" s="1">
        <f>+IF($E67=FX$22,VLOOKUP($C67,Input!$A$8:$GZ$39,MATCH(FX$21,Input!$A$6:$GZ$6,0),FALSE),0)*IF(FX$19&gt;=MAX($FD$19:FW$19),MIN((FX$19-MAX($FD$19:FW$19)),(FX$19-FW$19)),0)+IF($E67=FX$22,VLOOKUP($C67,Input!$A$8:$GZ$39,MATCH(FX$21,Input!$A$6:$GZ$6,0),FALSE),0)*IF(FX$18&gt;=MAX($FD$18:FW$18),MIN((FX$18-MAX($FD$18:FW$18)),(FX$18-FW$18)),0)</f>
        <v>0</v>
      </c>
      <c r="FY67" s="1">
        <f>+IF($E67=FY$22,VLOOKUP($C67,Input!$A$8:$GZ$39,MATCH(FY$21,Input!$A$6:$GZ$6,0),FALSE),0)*IF(FY$19&gt;=MAX($FD$19:FX$19),MIN((FY$19-MAX($FD$19:FX$19)),(FY$19-FX$19)),0)+IF($E67=FY$22,VLOOKUP($C67,Input!$A$8:$GZ$39,MATCH(FY$21,Input!$A$6:$GZ$6,0),FALSE),0)*IF(FY$18&gt;=MAX($FD$18:FX$18),MIN((FY$18-MAX($FD$18:FX$18)),(FY$18-FX$18)),0)</f>
        <v>0</v>
      </c>
      <c r="FZ67" s="1">
        <f>+IF($E67=FZ$22,VLOOKUP($C67,Input!$A$8:$GZ$39,MATCH(FZ$21,Input!$A$6:$GZ$6,0),FALSE),0)*IF(FZ$19&gt;=MAX($FD$19:FY$19),MIN((FZ$19-MAX($FD$19:FY$19)),(FZ$19-FY$19)),0)+IF($E67=FZ$22,VLOOKUP($C67,Input!$A$8:$GZ$39,MATCH(FZ$21,Input!$A$6:$GZ$6,0),FALSE),0)*IF(FZ$18&gt;=MAX($FD$18:FY$18),MIN((FZ$18-MAX($FD$18:FY$18)),(FZ$18-FY$18)),0)</f>
        <v>0</v>
      </c>
      <c r="GA67" s="1">
        <f>+IF($E67=GA$22,VLOOKUP($C67,Input!$A$8:$GZ$39,MATCH(GA$21,Input!$A$6:$GZ$6,0),FALSE),0)*IF(GA$19&gt;=MAX($FD$19:FZ$19),MIN((GA$19-MAX($FD$19:FZ$19)),(GA$19-FZ$19)),0)+IF($E67=GA$22,VLOOKUP($C67,Input!$A$8:$GZ$39,MATCH(GA$21,Input!$A$6:$GZ$6,0),FALSE),0)*IF(GA$18&gt;=MAX($FD$18:FZ$18),MIN((GA$18-MAX($FD$18:FZ$18)),(GA$18-FZ$18)),0)</f>
        <v>0</v>
      </c>
      <c r="GB67" s="1">
        <f>+IF($E67=GB$22,VLOOKUP($C67,Input!$A$8:$GZ$39,MATCH(GB$21,Input!$A$6:$GZ$6,0),FALSE),0)*IF(GB$19&gt;=MAX($FD$19:GA$19),MIN((GB$19-MAX($FD$19:GA$19)),(GB$19-GA$19)),0)+IF($E67=GB$22,VLOOKUP($C67,Input!$A$8:$GZ$39,MATCH(GB$21,Input!$A$6:$GZ$6,0),FALSE),0)*IF(GB$18&gt;=MAX($FD$18:GA$18),MIN((GB$18-MAX($FD$18:GA$18)),(GB$18-GA$18)),0)</f>
        <v>0</v>
      </c>
      <c r="GC67" s="1">
        <f>+IF($E67=GC$22,VLOOKUP($C67,Input!$A$8:$GZ$39,MATCH(GC$21,Input!$A$6:$GZ$6,0),FALSE),0)*IF(GC$19&gt;=MAX($FD$19:GB$19),MIN((GC$19-MAX($FD$19:GB$19)),(GC$19-GB$19)),0)+IF($E67=GC$22,VLOOKUP($C67,Input!$A$8:$GZ$39,MATCH(GC$21,Input!$A$6:$GZ$6,0),FALSE),0)*IF(GC$18&gt;=MAX($FD$18:GB$18),MIN((GC$18-MAX($FD$18:GB$18)),(GC$18-GB$18)),0)</f>
        <v>0</v>
      </c>
      <c r="GD67" s="1">
        <f>+IF($E67=GD$22,VLOOKUP($C67,Input!$A$8:$GZ$39,MATCH(GD$21,Input!$A$6:$GZ$6,0),FALSE),0)*IF(GD$19&gt;=MAX($FD$19:GC$19),MIN((GD$19-MAX($FD$19:GC$19)),(GD$19-GC$19)),0)+IF($E67=GD$22,VLOOKUP($C67,Input!$A$8:$GZ$39,MATCH(GD$21,Input!$A$6:$GZ$6,0),FALSE),0)*IF(GD$18&gt;=MAX($FD$18:GC$18),MIN((GD$18-MAX($FD$18:GC$18)),(GD$18-GC$18)),0)</f>
        <v>0</v>
      </c>
      <c r="GE67" s="1">
        <f>+IF($E67=GE$22,VLOOKUP($C67,Input!$A$8:$GZ$39,MATCH(GE$21,Input!$A$6:$GZ$6,0),FALSE),0)*IF(GE$19&gt;=MAX($FD$19:GD$19),MIN((GE$19-MAX($FD$19:GD$19)),(GE$19-GD$19)),0)+IF($E67=GE$22,VLOOKUP($C67,Input!$A$8:$GZ$39,MATCH(GE$21,Input!$A$6:$GZ$6,0),FALSE),0)*IF(GE$18&gt;=MAX($FD$18:GD$18),MIN((GE$18-MAX($FD$18:GD$18)),(GE$18-GD$18)),0)</f>
        <v>0</v>
      </c>
      <c r="GF67" s="1">
        <f>+IF($E67=GF$22,VLOOKUP($C67,Input!$A$8:$GZ$39,MATCH(GF$21,Input!$A$6:$GZ$6,0),FALSE),0)*IF(GF$19&gt;=MAX($FD$19:GE$19),MIN((GF$19-MAX($FD$19:GE$19)),(GF$19-GE$19)),0)+IF($E67=GF$22,VLOOKUP($C67,Input!$A$8:$GZ$39,MATCH(GF$21,Input!$A$6:$GZ$6,0),FALSE),0)*IF(GF$18&gt;=MAX($FD$18:GE$18),MIN((GF$18-MAX($FD$18:GE$18)),(GF$18-GE$18)),0)</f>
        <v>0</v>
      </c>
      <c r="GG67" s="1">
        <f>+IF($E67=GG$22,VLOOKUP($C67,Input!$A$8:$GZ$39,MATCH(GG$21,Input!$A$6:$GZ$6,0),FALSE),0)*IF(GG$19&gt;=MAX($FD$19:GF$19),MIN((GG$19-MAX($FD$19:GF$19)),(GG$19-GF$19)),0)+IF($E67=GG$22,VLOOKUP($C67,Input!$A$8:$GZ$39,MATCH(GG$21,Input!$A$6:$GZ$6,0),FALSE),0)*IF(GG$18&gt;=MAX($FD$18:GF$18),MIN((GG$18-MAX($FD$18:GF$18)),(GG$18-GF$18)),0)</f>
        <v>0</v>
      </c>
      <c r="GH67" s="1">
        <f>+IF($E67=GH$22,VLOOKUP($C67,Input!$A$8:$GZ$39,MATCH(GH$21,Input!$A$6:$GZ$6,0),FALSE),0)*IF(GH$19&gt;=MAX($FD$19:GG$19),MIN((GH$19-MAX($FD$19:GG$19)),(GH$19-GG$19)),0)+IF($E67=GH$22,VLOOKUP($C67,Input!$A$8:$GZ$39,MATCH(GH$21,Input!$A$6:$GZ$6,0),FALSE),0)*IF(GH$18&gt;=MAX($FD$18:GG$18),MIN((GH$18-MAX($FD$18:GG$18)),(GH$18-GG$18)),0)</f>
        <v>0</v>
      </c>
      <c r="GI67" s="1">
        <f>+IF($E67=GI$22,VLOOKUP($C67,Input!$A$8:$GZ$39,MATCH(GI$21,Input!$A$6:$GZ$6,0),FALSE),0)*IF(GI$19&gt;=MAX($FD$19:GH$19),MIN((GI$19-MAX($FD$19:GH$19)),(GI$19-GH$19)),0)+IF($E67=GI$22,VLOOKUP($C67,Input!$A$8:$GZ$39,MATCH(GI$21,Input!$A$6:$GZ$6,0),FALSE),0)*IF(GI$18&gt;=MAX($FD$18:GH$18),MIN((GI$18-MAX($FD$18:GH$18)),(GI$18-GH$18)),0)</f>
        <v>0</v>
      </c>
      <c r="GJ67" s="1">
        <f>+IF($E67=GJ$22,VLOOKUP($C67,Input!$A$8:$GZ$39,MATCH(GJ$21,Input!$A$6:$GZ$6,0),FALSE),0)*IF(GJ$19&gt;=MAX($FD$19:GI$19),MIN((GJ$19-MAX($FD$19:GI$19)),(GJ$19-GI$19)),0)+IF($E67=GJ$22,VLOOKUP($C67,Input!$A$8:$GZ$39,MATCH(GJ$21,Input!$A$6:$GZ$6,0),FALSE),0)*IF(GJ$18&gt;=MAX($FD$18:GI$18),MIN((GJ$18-MAX($FD$18:GI$18)),(GJ$18-GI$18)),0)</f>
        <v>0</v>
      </c>
      <c r="GK67" s="1">
        <f>+IF($E67=GK$22,VLOOKUP($C67,Input!$A$8:$GZ$39,MATCH(GK$21,Input!$A$6:$GZ$6,0),FALSE),0)*IF(GK$19&gt;=MAX($FD$19:GJ$19),MIN((GK$19-MAX($FD$19:GJ$19)),(GK$19-GJ$19)),0)+IF($E67=GK$22,VLOOKUP($C67,Input!$A$8:$GZ$39,MATCH(GK$21,Input!$A$6:$GZ$6,0),FALSE),0)*IF(GK$18&gt;=MAX($FD$18:GJ$18),MIN((GK$18-MAX($FD$18:GJ$18)),(GK$18-GJ$18)),0)</f>
        <v>0</v>
      </c>
      <c r="GL67" s="1">
        <f>+IF($E67=GL$22,VLOOKUP($C67,Input!$A$8:$GZ$39,MATCH(GL$21,Input!$A$6:$GZ$6,0),FALSE),0)*IF(GL$19&gt;=MAX($FD$19:GK$19),MIN((GL$19-MAX($FD$19:GK$19)),(GL$19-GK$19)),0)+IF($E67=GL$22,VLOOKUP($C67,Input!$A$8:$GZ$39,MATCH(GL$21,Input!$A$6:$GZ$6,0),FALSE),0)*IF(GL$18&gt;=MAX($FD$18:GK$18),MIN((GL$18-MAX($FD$18:GK$18)),(GL$18-GK$18)),0)</f>
        <v>0</v>
      </c>
      <c r="GM67" s="42"/>
      <c r="GN67" t="str">
        <f>VLOOKUP($C67,Input!$A$8:$GZ$39,MATCH(GN$21,Input!$A$6:$GZ$6,0),FALSE)</f>
        <v>NA</v>
      </c>
      <c r="GO67">
        <f>IF((VLOOKUP($C67,Input!$A$8:$GZ$39,MATCH(GO$21,Input!$A$6:$GZ$6,0),FALSE))="Y",$D67/VLOOKUP($C67,Input!$A$8:$GZ$39,MATCH(GP$21,Input!$A$6:$GZ$6,0),FALSE),0)</f>
        <v>0</v>
      </c>
      <c r="GP67">
        <f>IF((VLOOKUP($C67,Input!$A$8:$GZ$39,MATCH(GO$21,Input!$A$6:$GZ$6,0),FALSE))="Y",0,IF((VLOOKUP($C67,Input!$A$8:$GZ$39,MATCH(GP$21,Input!$A$6:$GZ$6,0),FALSE))&gt;0,$D67/VLOOKUP($C67,Input!$A$8:$GZ$39,MATCH(GP$21,Input!$A$6:$GZ$6,0),FALSE),0))</f>
        <v>0</v>
      </c>
      <c r="GQ67" s="1">
        <f>+IF($E67=GQ$22,VLOOKUP($C67,Input!$A$8:$GZ$39,MATCH(GQ$21,Input!$A$6:$GZ$6,0),FALSE),0)*IF(GQ$19&gt;=MAX($GP$19:GP$19),MIN((GQ$19-MAX($GP$19:GP$19)),(GQ$19-GP$19)),0)+IF($E67=GQ$22,VLOOKUP($C67,Input!$A$8:$GZ$39,MATCH(GQ$21,Input!$A$6:$GZ$6,0),FALSE),0)*IF(GQ$18&gt;=MAX($GP$18:GP$18),MIN((GQ$18-MAX($GP$18:GP$18)),(GQ$18-GP$18)),0)</f>
        <v>0</v>
      </c>
      <c r="GR67" s="1">
        <f>+IF($E67=GR$22,VLOOKUP($C67,Input!$A$8:$GZ$39,MATCH(GR$21,Input!$A$6:$GZ$6,0),FALSE),0)*IF(GR$19&gt;=MAX($GP$19:GQ$19),MIN((GR$19-MAX($GP$19:GQ$19)),(GR$19-GQ$19)),0)+IF($E67=GR$22,VLOOKUP($C67,Input!$A$8:$GZ$39,MATCH(GR$21,Input!$A$6:$GZ$6,0),FALSE),0)*IF(GR$18&gt;=MAX($GP$18:GQ$18),MIN((GR$18-MAX($GP$18:GQ$18)),(GR$18-GQ$18)),0)</f>
        <v>0</v>
      </c>
      <c r="GS67" s="1">
        <f>+IF($E67=GS$22,VLOOKUP($C67,Input!$A$8:$GZ$39,MATCH(GS$21,Input!$A$6:$GZ$6,0),FALSE),0)*IF(GS$19&gt;=MAX($GP$19:GR$19),MIN((GS$19-MAX($GP$19:GR$19)),(GS$19-GR$19)),0)+IF($E67=GS$22,VLOOKUP($C67,Input!$A$8:$GZ$39,MATCH(GS$21,Input!$A$6:$GZ$6,0),FALSE),0)*IF(GS$18&gt;=MAX($GP$18:GR$18),MIN((GS$18-MAX($GP$18:GR$18)),(GS$18-GR$18)),0)</f>
        <v>0</v>
      </c>
      <c r="GT67" s="1">
        <f>+IF($E67=GT$22,VLOOKUP($C67,Input!$A$8:$GZ$39,MATCH(GT$21,Input!$A$6:$GZ$6,0),FALSE),0)*IF(GT$19&gt;=MAX($GP$19:GS$19),MIN((GT$19-MAX($GP$19:GS$19)),(GT$19-GS$19)),0)+IF($E67=GT$22,VLOOKUP($C67,Input!$A$8:$GZ$39,MATCH(GT$21,Input!$A$6:$GZ$6,0),FALSE),0)*IF(GT$18&gt;=MAX($GP$18:GS$18),MIN((GT$18-MAX($GP$18:GS$18)),(GT$18-GS$18)),0)</f>
        <v>0</v>
      </c>
      <c r="GU67" s="1">
        <f>+IF($E67=GU$22,VLOOKUP($C67,Input!$A$8:$GZ$39,MATCH(GU$21,Input!$A$6:$GZ$6,0),FALSE),0)*IF(GU$19&gt;=MAX($GP$19:GT$19),MIN((GU$19-MAX($GP$19:GT$19)),(GU$19-GT$19)),0)+IF($E67=GU$22,VLOOKUP($C67,Input!$A$8:$GZ$39,MATCH(GU$21,Input!$A$6:$GZ$6,0),FALSE),0)*IF(GU$18&gt;=MAX($GP$18:GT$18),MIN((GU$18-MAX($GP$18:GT$18)),(GU$18-GT$18)),0)</f>
        <v>0</v>
      </c>
      <c r="GV67" s="1">
        <f>+IF($E67=GV$22,VLOOKUP($C67,Input!$A$8:$GZ$39,MATCH(GV$21,Input!$A$6:$GZ$6,0),FALSE),0)*IF(GV$19&gt;=MAX($GP$19:GU$19),MIN((GV$19-MAX($GP$19:GU$19)),(GV$19-GU$19)),0)+IF($E67=GV$22,VLOOKUP($C67,Input!$A$8:$GZ$39,MATCH(GV$21,Input!$A$6:$GZ$6,0),FALSE),0)*IF(GV$18&gt;=MAX($GP$18:GU$18),MIN((GV$18-MAX($GP$18:GU$18)),(GV$18-GU$18)),0)</f>
        <v>0</v>
      </c>
      <c r="GW67" s="1">
        <f>+IF($E67=GW$22,VLOOKUP($C67,Input!$A$8:$GZ$39,MATCH(GW$21,Input!$A$6:$GZ$6,0),FALSE),0)*IF(GW$19&gt;=MAX($GP$19:GV$19),MIN((GW$19-MAX($GP$19:GV$19)),(GW$19-GV$19)),0)+IF($E67=GW$22,VLOOKUP($C67,Input!$A$8:$GZ$39,MATCH(GW$21,Input!$A$6:$GZ$6,0),FALSE),0)*IF(GW$18&gt;=MAX($GP$18:GV$18),MIN((GW$18-MAX($GP$18:GV$18)),(GW$18-GV$18)),0)</f>
        <v>0</v>
      </c>
      <c r="GX67" s="1">
        <f>+IF($E67=GX$22,VLOOKUP($C67,Input!$A$8:$GZ$39,MATCH(GX$21,Input!$A$6:$GZ$6,0),FALSE),0)*IF(GX$19&gt;=MAX($GP$19:GW$19),MIN((GX$19-MAX($GP$19:GW$19)),(GX$19-GW$19)),0)+IF($E67=GX$22,VLOOKUP($C67,Input!$A$8:$GZ$39,MATCH(GX$21,Input!$A$6:$GZ$6,0),FALSE),0)*IF(GX$18&gt;=MAX($GP$18:GW$18),MIN((GX$18-MAX($GP$18:GW$18)),(GX$18-GW$18)),0)</f>
        <v>0</v>
      </c>
      <c r="GY67" s="1">
        <f>+IF($E67=GY$22,VLOOKUP($C67,Input!$A$8:$GZ$39,MATCH(GY$21,Input!$A$6:$GZ$6,0),FALSE),0)*IF(GY$19&gt;=MAX($GP$19:GX$19),MIN((GY$19-MAX($GP$19:GX$19)),(GY$19-GX$19)),0)+IF($E67=GY$22,VLOOKUP($C67,Input!$A$8:$GZ$39,MATCH(GY$21,Input!$A$6:$GZ$6,0),FALSE),0)*IF(GY$18&gt;=MAX($GP$18:GX$18),MIN((GY$18-MAX($GP$18:GX$18)),(GY$18-GX$18)),0)</f>
        <v>0</v>
      </c>
      <c r="GZ67" s="1">
        <f>+IF($E67=GZ$22,VLOOKUP($C67,Input!$A$8:$GZ$39,MATCH(GZ$21,Input!$A$6:$GZ$6,0),FALSE),0)*IF(GZ$19&gt;=MAX($GP$19:GY$19),MIN((GZ$19-MAX($GP$19:GY$19)),(GZ$19-GY$19)),0)+IF($E67=GZ$22,VLOOKUP($C67,Input!$A$8:$GZ$39,MATCH(GZ$21,Input!$A$6:$GZ$6,0),FALSE),0)*IF(GZ$18&gt;=MAX($GP$18:GY$18),MIN((GZ$18-MAX($GP$18:GY$18)),(GZ$18-GY$18)),0)</f>
        <v>0</v>
      </c>
      <c r="HA67" s="1">
        <f>+IF($E67=HA$22,VLOOKUP($C67,Input!$A$8:$GZ$39,MATCH(HA$21,Input!$A$6:$GZ$6,0),FALSE),0)*IF(HA$19&gt;=MAX($GP$19:GZ$19),MIN((HA$19-MAX($GP$19:GZ$19)),(HA$19-GZ$19)),0)+IF($E67=HA$22,VLOOKUP($C67,Input!$A$8:$GZ$39,MATCH(HA$21,Input!$A$6:$GZ$6,0),FALSE),0)*IF(HA$18&gt;=MAX($GP$18:GZ$18),MIN((HA$18-MAX($GP$18:GZ$18)),(HA$18-GZ$18)),0)</f>
        <v>0</v>
      </c>
      <c r="HB67" s="1">
        <f>+IF($E67=HB$22,VLOOKUP($C67,Input!$A$8:$GZ$39,MATCH(HB$21,Input!$A$6:$GZ$6,0),FALSE),0)*IF(HB$19&gt;=MAX($GP$19:HA$19),MIN((HB$19-MAX($GP$19:HA$19)),(HB$19-HA$19)),0)+IF($E67=HB$22,VLOOKUP($C67,Input!$A$8:$GZ$39,MATCH(HB$21,Input!$A$6:$GZ$6,0),FALSE),0)*IF(HB$18&gt;=MAX($GP$18:HA$18),MIN((HB$18-MAX($GP$18:HA$18)),(HB$18-HA$18)),0)</f>
        <v>0</v>
      </c>
      <c r="HC67" s="1">
        <f>+IF($E67=HC$22,VLOOKUP($C67,Input!$A$8:$GZ$39,MATCH(HC$21,Input!$A$6:$GZ$6,0),FALSE),0)*IF(HC$19&gt;=MAX($GP$19:HB$19),MIN((HC$19-MAX($GP$19:HB$19)),(HC$19-HB$19)),0)+IF($E67=HC$22,VLOOKUP($C67,Input!$A$8:$GZ$39,MATCH(HC$21,Input!$A$6:$GZ$6,0),FALSE),0)*IF(HC$18&gt;=MAX($GP$18:HB$18),MIN((HC$18-MAX($GP$18:HB$18)),(HC$18-HB$18)),0)</f>
        <v>0</v>
      </c>
      <c r="HD67" s="1">
        <f>+IF($E67=HD$22,VLOOKUP($C67,Input!$A$8:$GZ$39,MATCH(HD$21,Input!$A$6:$GZ$6,0),FALSE),0)*IF(HD$19&gt;=MAX($GP$19:HC$19),MIN((HD$19-MAX($GP$19:HC$19)),(HD$19-HC$19)),0)+IF($E67=HD$22,VLOOKUP($C67,Input!$A$8:$GZ$39,MATCH(HD$21,Input!$A$6:$GZ$6,0),FALSE),0)*IF(HD$18&gt;=MAX($GP$18:HC$18),MIN((HD$18-MAX($GP$18:HC$18)),(HD$18-HC$18)),0)</f>
        <v>0</v>
      </c>
      <c r="HE67" s="1">
        <f>+IF($E67=HE$22,VLOOKUP($C67,Input!$A$8:$GZ$39,MATCH(HE$21,Input!$A$6:$GZ$6,0),FALSE),0)*IF(HE$19&gt;=MAX($GP$19:HD$19),MIN((HE$19-MAX($GP$19:HD$19)),(HE$19-HD$19)),0)+IF($E67=HE$22,VLOOKUP($C67,Input!$A$8:$GZ$39,MATCH(HE$21,Input!$A$6:$GZ$6,0),FALSE),0)*IF(HE$18&gt;=MAX($GP$18:HD$18),MIN((HE$18-MAX($GP$18:HD$18)),(HE$18-HD$18)),0)</f>
        <v>0</v>
      </c>
      <c r="HF67" s="1">
        <f>+IF($E67=HF$22,VLOOKUP($C67,Input!$A$8:$GZ$39,MATCH(HF$21,Input!$A$6:$GZ$6,0),FALSE),0)*IF(HF$19&gt;=MAX($GP$19:HE$19),MIN((HF$19-MAX($GP$19:HE$19)),(HF$19-HE$19)),0)+IF($E67=HF$22,VLOOKUP($C67,Input!$A$8:$GZ$39,MATCH(HF$21,Input!$A$6:$GZ$6,0),FALSE),0)*IF(HF$18&gt;=MAX($GP$18:HE$18),MIN((HF$18-MAX($GP$18:HE$18)),(HF$18-HE$18)),0)</f>
        <v>0</v>
      </c>
      <c r="HG67" s="1">
        <f>+IF($E67=HG$22,VLOOKUP($C67,Input!$A$8:$GZ$39,MATCH(HG$21,Input!$A$6:$GZ$6,0),FALSE),0)*IF(HG$19&gt;=MAX($GP$19:HF$19),MIN((HG$19-MAX($GP$19:HF$19)),(HG$19-HF$19)),0)+IF($E67=HG$22,VLOOKUP($C67,Input!$A$8:$GZ$39,MATCH(HG$21,Input!$A$6:$GZ$6,0),FALSE),0)*IF(HG$18&gt;=MAX($GP$18:HF$18),MIN((HG$18-MAX($GP$18:HF$18)),(HG$18-HF$18)),0)</f>
        <v>0</v>
      </c>
      <c r="HH67" s="1">
        <f>+IF($E67=HH$22,VLOOKUP($C67,Input!$A$8:$GZ$39,MATCH(HH$21,Input!$A$6:$GZ$6,0),FALSE),0)*IF(HH$19&gt;=MAX($GP$19:HG$19),MIN((HH$19-MAX($GP$19:HG$19)),(HH$19-HG$19)),0)+IF($E67=HH$22,VLOOKUP($C67,Input!$A$8:$GZ$39,MATCH(HH$21,Input!$A$6:$GZ$6,0),FALSE),0)*IF(HH$18&gt;=MAX($GP$18:HG$18),MIN((HH$18-MAX($GP$18:HG$18)),(HH$18-HG$18)),0)</f>
        <v>0</v>
      </c>
      <c r="HI67" s="1">
        <f>+IF($E67=HI$22,VLOOKUP($C67,Input!$A$8:$GZ$39,MATCH(HI$21,Input!$A$6:$GZ$6,0),FALSE),0)*IF(HI$19&gt;=MAX($GP$19:HH$19),MIN((HI$19-MAX($GP$19:HH$19)),(HI$19-HH$19)),0)+IF($E67=HI$22,VLOOKUP($C67,Input!$A$8:$GZ$39,MATCH(HI$21,Input!$A$6:$GZ$6,0),FALSE),0)*IF(HI$18&gt;=MAX($GP$18:HH$18),MIN((HI$18-MAX($GP$18:HH$18)),(HI$18-HH$18)),0)</f>
        <v>0</v>
      </c>
      <c r="HJ67" s="1">
        <f>+IF($E67=HJ$22,VLOOKUP($C67,Input!$A$8:$GZ$39,MATCH(HJ$21,Input!$A$6:$GZ$6,0),FALSE),0)*IF(HJ$19&gt;=MAX($GP$19:HI$19),MIN((HJ$19-MAX($GP$19:HI$19)),(HJ$19-HI$19)),0)+IF($E67=HJ$22,VLOOKUP($C67,Input!$A$8:$GZ$39,MATCH(HJ$21,Input!$A$6:$GZ$6,0),FALSE),0)*IF(HJ$18&gt;=MAX($GP$18:HI$18),MIN((HJ$18-MAX($GP$18:HI$18)),(HJ$18-HI$18)),0)</f>
        <v>0</v>
      </c>
      <c r="HK67" s="1">
        <f>+IF($E67=HK$22,VLOOKUP($C67,Input!$A$8:$GZ$39,MATCH(HK$21,Input!$A$6:$GZ$6,0),FALSE),0)*IF(HK$19&gt;=MAX($GP$19:HJ$19),MIN((HK$19-MAX($GP$19:HJ$19)),(HK$19-HJ$19)),0)+IF($E67=HK$22,VLOOKUP($C67,Input!$A$8:$GZ$39,MATCH(HK$21,Input!$A$6:$GZ$6,0),FALSE),0)*IF(HK$18&gt;=MAX($GP$18:HJ$18),MIN((HK$18-MAX($GP$18:HJ$18)),(HK$18-HJ$18)),0)</f>
        <v>0</v>
      </c>
      <c r="HL67" s="1">
        <f>+IF($E67=HL$22,VLOOKUP($C67,Input!$A$8:$GZ$39,MATCH(HL$21,Input!$A$6:$GZ$6,0),FALSE),0)*IF(HL$19&gt;=MAX($GP$19:HK$19),MIN((HL$19-MAX($GP$19:HK$19)),(HL$19-HK$19)),0)+IF($E67=HL$22,VLOOKUP($C67,Input!$A$8:$GZ$39,MATCH(HL$21,Input!$A$6:$GZ$6,0),FALSE),0)*IF(HL$18&gt;=MAX($GP$18:HK$18),MIN((HL$18-MAX($GP$18:HK$18)),(HL$18-HK$18)),0)</f>
        <v>0</v>
      </c>
      <c r="HM67" s="1">
        <f>+IF($E67=HM$22,VLOOKUP($C67,Input!$A$8:$GZ$39,MATCH(HM$21,Input!$A$6:$GZ$6,0),FALSE),0)*IF(HM$19&gt;=MAX($GP$19:HL$19),MIN((HM$19-MAX($GP$19:HL$19)),(HM$19-HL$19)),0)+IF($E67=HM$22,VLOOKUP($C67,Input!$A$8:$GZ$39,MATCH(HM$21,Input!$A$6:$GZ$6,0),FALSE),0)*IF(HM$18&gt;=MAX($GP$18:HL$18),MIN((HM$18-MAX($GP$18:HL$18)),(HM$18-HL$18)),0)</f>
        <v>0</v>
      </c>
      <c r="HN67" s="1">
        <f>+IF($E67=HN$22,VLOOKUP($C67,Input!$A$8:$GZ$39,MATCH(HN$21,Input!$A$6:$GZ$6,0),FALSE),0)*IF(HN$19&gt;=MAX($GP$19:HM$19),MIN((HN$19-MAX($GP$19:HM$19)),(HN$19-HM$19)),0)+IF($E67=HN$22,VLOOKUP($C67,Input!$A$8:$GZ$39,MATCH(HN$21,Input!$A$6:$GZ$6,0),FALSE),0)*IF(HN$18&gt;=MAX($GP$18:HM$18),MIN((HN$18-MAX($GP$18:HM$18)),(HN$18-HM$18)),0)</f>
        <v>0</v>
      </c>
      <c r="HO67" s="1">
        <f>+IF($E67=HO$22,VLOOKUP($C67,Input!$A$8:$GZ$39,MATCH(HO$21,Input!$A$6:$GZ$6,0),FALSE),0)*IF(HO$19&gt;=MAX($GP$19:HN$19),MIN((HO$19-MAX($GP$19:HN$19)),(HO$19-HN$19)),0)+IF($E67=HO$22,VLOOKUP($C67,Input!$A$8:$GZ$39,MATCH(HO$21,Input!$A$6:$GZ$6,0),FALSE),0)*IF(HO$18&gt;=MAX($GP$18:HN$18),MIN((HO$18-MAX($GP$18:HN$18)),(HO$18-HN$18)),0)</f>
        <v>0</v>
      </c>
      <c r="HP67" s="1">
        <f>+IF($E67=HP$22,VLOOKUP($C67,Input!$A$8:$GZ$39,MATCH(HP$21,Input!$A$6:$GZ$6,0),FALSE),0)*IF(HP$19&gt;=MAX($GP$19:HO$19),MIN((HP$19-MAX($GP$19:HO$19)),(HP$19-HO$19)),0)+IF($E67=HP$22,VLOOKUP($C67,Input!$A$8:$GZ$39,MATCH(HP$21,Input!$A$6:$GZ$6,0),FALSE),0)*IF(HP$18&gt;=MAX($GP$18:HO$18),MIN((HP$18-MAX($GP$18:HO$18)),(HP$18-HO$18)),0)</f>
        <v>0</v>
      </c>
      <c r="HQ67" s="1">
        <f>+IF($E67=HQ$22,VLOOKUP($C67,Input!$A$8:$GZ$39,MATCH(HQ$21,Input!$A$6:$GZ$6,0),FALSE),0)*IF(HQ$19&gt;=MAX($GP$19:HP$19),MIN((HQ$19-MAX($GP$19:HP$19)),(HQ$19-HP$19)),0)+IF($E67=HQ$22,VLOOKUP($C67,Input!$A$8:$GZ$39,MATCH(HQ$21,Input!$A$6:$GZ$6,0),FALSE),0)*IF(HQ$18&gt;=MAX($GP$18:HP$18),MIN((HQ$18-MAX($GP$18:HP$18)),(HQ$18-HP$18)),0)</f>
        <v>0</v>
      </c>
      <c r="HR67" s="1">
        <f>+IF($E67=HR$22,VLOOKUP($C67,Input!$A$8:$GZ$39,MATCH(HR$21,Input!$A$6:$GZ$6,0),FALSE),0)*IF(HR$19&gt;=MAX($GP$19:HQ$19),MIN((HR$19-MAX($GP$19:HQ$19)),(HR$19-HQ$19)),0)+IF($E67=HR$22,VLOOKUP($C67,Input!$A$8:$GZ$39,MATCH(HR$21,Input!$A$6:$GZ$6,0),FALSE),0)*IF(HR$18&gt;=MAX($GP$18:HQ$18),MIN((HR$18-MAX($GP$18:HQ$18)),(HR$18-HQ$18)),0)</f>
        <v>0</v>
      </c>
      <c r="HS67" s="1">
        <f>+IF($E67=HS$22,VLOOKUP($C67,Input!$A$8:$GZ$39,MATCH(HS$21,Input!$A$6:$GZ$6,0),FALSE),0)*IF(HS$19&gt;=MAX($GP$19:HR$19),MIN((HS$19-MAX($GP$19:HR$19)),(HS$19-HR$19)),0)+IF($E67=HS$22,VLOOKUP($C67,Input!$A$8:$GZ$39,MATCH(HS$21,Input!$A$6:$GZ$6,0),FALSE),0)*IF(HS$18&gt;=MAX($GP$18:HR$18),MIN((HS$18-MAX($GP$18:HR$18)),(HS$18-HR$18)),0)</f>
        <v>0</v>
      </c>
      <c r="HT67" s="1">
        <f>+IF($E67=HT$22,VLOOKUP($C67,Input!$A$8:$GZ$39,MATCH(HT$21,Input!$A$6:$GZ$6,0),FALSE),0)*IF(HT$19&gt;=MAX($GP$19:HS$19),MIN((HT$19-MAX($GP$19:HS$19)),(HT$19-HS$19)),0)+IF($E67=HT$22,VLOOKUP($C67,Input!$A$8:$GZ$39,MATCH(HT$21,Input!$A$6:$GZ$6,0),FALSE),0)*IF(HT$18&gt;=MAX($GP$18:HS$18),MIN((HT$18-MAX($GP$18:HS$18)),(HT$18-HS$18)),0)</f>
        <v>0</v>
      </c>
      <c r="HU67" s="1">
        <f>+IF($E67=HU$22,VLOOKUP($C67,Input!$A$8:$GZ$39,MATCH(HU$21,Input!$A$6:$GZ$6,0),FALSE),0)*IF(HU$19&gt;=MAX($GP$19:HT$19),MIN((HU$19-MAX($GP$19:HT$19)),(HU$19-HT$19)),0)+IF($E67=HU$22,VLOOKUP($C67,Input!$A$8:$GZ$39,MATCH(HU$21,Input!$A$6:$GZ$6,0),FALSE),0)*IF(HU$18&gt;=MAX($GP$18:HT$18),MIN((HU$18-MAX($GP$18:HT$18)),(HU$18-HT$18)),0)</f>
        <v>0</v>
      </c>
      <c r="HV67" s="1">
        <f>+IF($E67=HV$22,VLOOKUP($C67,Input!$A$8:$GZ$39,MATCH(HV$21,Input!$A$6:$GZ$6,0),FALSE),0)*IF(HV$19&gt;=MAX($GP$19:HU$19),MIN((HV$19-MAX($GP$19:HU$19)),(HV$19-HU$19)),0)+IF($E67=HV$22,VLOOKUP($C67,Input!$A$8:$GZ$39,MATCH(HV$21,Input!$A$6:$GZ$6,0),FALSE),0)*IF(HV$18&gt;=MAX($GP$18:HU$18),MIN((HV$18-MAX($GP$18:HU$18)),(HV$18-HU$18)),0)</f>
        <v>0</v>
      </c>
      <c r="HW67" s="1">
        <f>+IF($E67=HW$22,VLOOKUP($C67,Input!$A$8:$GZ$39,MATCH(HW$21,Input!$A$6:$GZ$6,0),FALSE),0)*IF(HW$19&gt;=MAX($GP$19:HV$19),MIN((HW$19-MAX($GP$19:HV$19)),(HW$19-HV$19)),0)+IF($E67=HW$22,VLOOKUP($C67,Input!$A$8:$GZ$39,MATCH(HW$21,Input!$A$6:$GZ$6,0),FALSE),0)*IF(HW$18&gt;=MAX($GP$18:HV$18),MIN((HW$18-MAX($GP$18:HV$18)),(HW$18-HV$18)),0)</f>
        <v>0</v>
      </c>
      <c r="HX67" s="1">
        <f>+IF($E67=HX$22,VLOOKUP($C67,Input!$A$8:$GZ$39,MATCH(HX$21,Input!$A$6:$GZ$6,0),FALSE),0)*IF(HX$19&gt;=MAX($GP$19:HW$19),MIN((HX$19-MAX($GP$19:HW$19)),(HX$19-HW$19)),0)+IF($E67=HX$22,VLOOKUP($C67,Input!$A$8:$GZ$39,MATCH(HX$21,Input!$A$6:$GZ$6,0),FALSE),0)*IF(HX$18&gt;=MAX($GP$18:HW$18),MIN((HX$18-MAX($GP$18:HW$18)),(HX$18-HW$18)),0)</f>
        <v>0</v>
      </c>
      <c r="HY67" s="1">
        <f>+IF($E67=HY$22,VLOOKUP($C67,Input!$A$8:$GZ$39,MATCH(HY$21,Input!$A$6:$GZ$6,0),FALSE),0)*IF(HY$19&gt;=MAX($GP$19:HX$19),MIN((HY$19-MAX($GP$19:HX$19)),(HY$19-HX$19)),0)+IF($E67=HY$22,VLOOKUP($C67,Input!$A$8:$GZ$39,MATCH(HY$21,Input!$A$6:$GZ$6,0),FALSE),0)*IF(HY$18&gt;=MAX($GP$18:HX$18),MIN((HY$18-MAX($GP$18:HX$18)),(HY$18-HX$18)),0)</f>
        <v>0</v>
      </c>
      <c r="HZ67" s="42"/>
      <c r="IA67" t="str">
        <f>VLOOKUP($C67,Input!$A$8:$IA$39,MATCH(IA$21,Input!$A$6:$IA$6,0),FALSE)</f>
        <v>NA</v>
      </c>
      <c r="IB67" s="132">
        <f>IF((VLOOKUP($C67,Input!$A$8:$IA$39,MATCH(IB$21,Input!$A$6:$IA$6,0),FALSE))="Y",$D67/VLOOKUP($C67,Input!$A$8:$IA$39,MATCH(IC$21,Input!$A$6:$IA$6,0),FALSE),0)</f>
        <v>0</v>
      </c>
      <c r="IC67" s="132">
        <f>IF((VLOOKUP($C67,Input!$A$8:$IA$39,MATCH(IB$21,Input!$A$6:$IA$6,0),FALSE))="Y",0,IF((VLOOKUP($C67,Input!$A$8:$IA$39,MATCH(IC$21,Input!$A$6:$IA$6,0),FALSE))&gt;0,$D67/VLOOKUP($C67,Input!$A$8:$IA$39,MATCH(IC$21,Input!$A$6:$IA$6,0),FALSE),0))</f>
        <v>0</v>
      </c>
      <c r="ID67" s="1">
        <f>+IF($E67=ID$22,VLOOKUP($C67,Input!$A$8:$IA$39,MATCH(ID$21,Input!$A$6:$IA$6,0),FALSE),0)*IF(ID$19&gt;=MAX($IC$19:IC$19),MIN((ID$19-MAX($IC$19:IC$19)),(ID$19-IC$19)),0)+IF($E67=ID$22,VLOOKUP($C67,Input!$A$8:$IA$39,MATCH(ID$21,Input!$A$6:$IA$6,0),FALSE),0)*IF(ID$18&gt;=MAX($IC$18:IC$18),MIN((ID$18-MAX($IC$18:IC$18)),(ID$18-IC$18)),0)</f>
        <v>0</v>
      </c>
      <c r="IE67" s="1">
        <f>+IF($E67=IE$22,VLOOKUP($C67,Input!$A$8:$IA$39,MATCH(IE$21,Input!$A$6:$IA$6,0),FALSE),0)*IF(IE$19&gt;=MAX($IC$19:ID$19),MIN((IE$19-MAX($IC$19:ID$19)),(IE$19-ID$19)),0)+IF($E67=IE$22,VLOOKUP($C67,Input!$A$8:$IA$39,MATCH(IE$21,Input!$A$6:$IA$6,0),FALSE),0)*IF(IE$18&gt;=MAX($IC$18:ID$18),MIN((IE$18-MAX($IC$18:ID$18)),(IE$18-ID$18)),0)</f>
        <v>0</v>
      </c>
      <c r="IF67" s="1">
        <f>+IF($E67=IF$22,VLOOKUP($C67,Input!$A$8:$IA$39,MATCH(IF$21,Input!$A$6:$IA$6,0),FALSE),0)*IF(IF$19&gt;=MAX($IC$19:IE$19),MIN((IF$19-MAX($IC$19:IE$19)),(IF$19-IE$19)),0)+IF($E67=IF$22,VLOOKUP($C67,Input!$A$8:$IA$39,MATCH(IF$21,Input!$A$6:$IA$6,0),FALSE),0)*IF(IF$18&gt;=MAX($IC$18:IE$18),MIN((IF$18-MAX($IC$18:IE$18)),(IF$18-IE$18)),0)</f>
        <v>0</v>
      </c>
      <c r="IG67" s="1">
        <f>+IF($E67=IG$22,VLOOKUP($C67,Input!$A$8:$IA$39,MATCH(IG$21,Input!$A$6:$IA$6,0),FALSE),0)*IF(IG$19&gt;=MAX($IC$19:IF$19),MIN((IG$19-MAX($IC$19:IF$19)),(IG$19-IF$19)),0)+IF($E67=IG$22,VLOOKUP($C67,Input!$A$8:$IA$39,MATCH(IG$21,Input!$A$6:$IA$6,0),FALSE),0)*IF(IG$18&gt;=MAX($IC$18:IF$18),MIN((IG$18-MAX($IC$18:IF$18)),(IG$18-IF$18)),0)</f>
        <v>0</v>
      </c>
      <c r="IH67" s="1">
        <f>+IF($E67=IH$22,VLOOKUP($C67,Input!$A$8:$IA$39,MATCH(IH$21,Input!$A$6:$IA$6,0),FALSE),0)*IF(IH$19&gt;=MAX($IC$19:IG$19),MIN((IH$19-MAX($IC$19:IG$19)),(IH$19-IG$19)),0)+IF($E67=IH$22,VLOOKUP($C67,Input!$A$8:$IA$39,MATCH(IH$21,Input!$A$6:$IA$6,0),FALSE),0)*IF(IH$18&gt;=MAX($IC$18:IG$18),MIN((IH$18-MAX($IC$18:IG$18)),(IH$18-IG$18)),0)</f>
        <v>0</v>
      </c>
      <c r="II67" s="1">
        <f>+IF($E67=II$22,VLOOKUP($C67,Input!$A$8:$IA$39,MATCH(II$21,Input!$A$6:$IA$6,0),FALSE),0)*IF(II$19&gt;=MAX($IC$19:IH$19),MIN((II$19-MAX($IC$19:IH$19)),(II$19-IH$19)),0)+IF($E67=II$22,VLOOKUP($C67,Input!$A$8:$IA$39,MATCH(II$21,Input!$A$6:$IA$6,0),FALSE),0)*IF(II$18&gt;=MAX($IC$18:IH$18),MIN((II$18-MAX($IC$18:IH$18)),(II$18-IH$18)),0)</f>
        <v>0</v>
      </c>
      <c r="IJ67" s="1">
        <f>+IF($E67=IJ$22,VLOOKUP($C67,Input!$A$8:$IA$39,MATCH(IJ$21,Input!$A$6:$IA$6,0),FALSE),0)*IF(IJ$19&gt;=MAX($IC$19:II$19),MIN((IJ$19-MAX($IC$19:II$19)),(IJ$19-II$19)),0)+IF($E67=IJ$22,VLOOKUP($C67,Input!$A$8:$IA$39,MATCH(IJ$21,Input!$A$6:$IA$6,0),FALSE),0)*IF(IJ$18&gt;=MAX($IC$18:II$18),MIN((IJ$18-MAX($IC$18:II$18)),(IJ$18-II$18)),0)</f>
        <v>0</v>
      </c>
      <c r="IK67" s="1">
        <f>+IF($E67=IK$22,VLOOKUP($C67,Input!$A$8:$IA$39,MATCH(IK$21,Input!$A$6:$IA$6,0),FALSE),0)*IF(IK$19&gt;=MAX($IC$19:IJ$19),MIN((IK$19-MAX($IC$19:IJ$19)),(IK$19-IJ$19)),0)+IF($E67=IK$22,VLOOKUP($C67,Input!$A$8:$IA$39,MATCH(IK$21,Input!$A$6:$IA$6,0),FALSE),0)*IF(IK$18&gt;=MAX($IC$18:IJ$18),MIN((IK$18-MAX($IC$18:IJ$18)),(IK$18-IJ$18)),0)</f>
        <v>0</v>
      </c>
      <c r="IL67" s="1">
        <f>+IF($E67=IL$22,VLOOKUP($C67,Input!$A$8:$IA$39,MATCH(IL$21,Input!$A$6:$IA$6,0),FALSE),0)*IF(IL$19&gt;=MAX($IC$19:IK$19),MIN((IL$19-MAX($IC$19:IK$19)),(IL$19-IK$19)),0)+IF($E67=IL$22,VLOOKUP($C67,Input!$A$8:$IA$39,MATCH(IL$21,Input!$A$6:$IA$6,0),FALSE),0)*IF(IL$18&gt;=MAX($IC$18:IK$18),MIN((IL$18-MAX($IC$18:IK$18)),(IL$18-IK$18)),0)</f>
        <v>0</v>
      </c>
      <c r="IM67" s="1">
        <f>+IF($E67=IM$22,VLOOKUP($C67,Input!$A$8:$IA$39,MATCH(IM$21,Input!$A$6:$IA$6,0),FALSE),0)*IF(IM$19&gt;=MAX($IC$19:IL$19),MIN((IM$19-MAX($IC$19:IL$19)),(IM$19-IL$19)),0)+IF($E67=IM$22,VLOOKUP($C67,Input!$A$8:$IA$39,MATCH(IM$21,Input!$A$6:$IA$6,0),FALSE),0)*IF(IM$18&gt;=MAX($IC$18:IL$18),MIN((IM$18-MAX($IC$18:IL$18)),(IM$18-IL$18)),0)</f>
        <v>0</v>
      </c>
      <c r="IN67" s="1">
        <f>+IF($E67=IN$22,VLOOKUP($C67,Input!$A$8:$IA$39,MATCH(IN$21,Input!$A$6:$IA$6,0),FALSE),0)*IF(IN$19&gt;=MAX($IC$19:IM$19),MIN((IN$19-MAX($IC$19:IM$19)),(IN$19-IM$19)),0)+IF($E67=IN$22,VLOOKUP($C67,Input!$A$8:$IA$39,MATCH(IN$21,Input!$A$6:$IA$6,0),FALSE),0)*IF(IN$18&gt;=MAX($IC$18:IM$18),MIN((IN$18-MAX($IC$18:IM$18)),(IN$18-IM$18)),0)</f>
        <v>0</v>
      </c>
      <c r="IO67" s="1">
        <f>+IF($E67=IO$22,VLOOKUP($C67,Input!$A$8:$IA$39,MATCH(IO$21,Input!$A$6:$IA$6,0),FALSE),0)*IF(IO$19&gt;=MAX($IC$19:IN$19),MIN((IO$19-MAX($IC$19:IN$19)),(IO$19-IN$19)),0)+IF($E67=IO$22,VLOOKUP($C67,Input!$A$8:$IA$39,MATCH(IO$21,Input!$A$6:$IA$6,0),FALSE),0)*IF(IO$18&gt;=MAX($IC$18:IN$18),MIN((IO$18-MAX($IC$18:IN$18)),(IO$18-IN$18)),0)</f>
        <v>0</v>
      </c>
      <c r="IP67" s="1">
        <f>+IF($E67=IP$22,VLOOKUP($C67,Input!$A$8:$IA$39,MATCH(IP$21,Input!$A$6:$IA$6,0),FALSE),0)*IF(IP$19&gt;=MAX($IC$19:IO$19),MIN((IP$19-MAX($IC$19:IO$19)),(IP$19-IO$19)),0)+IF($E67=IP$22,VLOOKUP($C67,Input!$A$8:$IA$39,MATCH(IP$21,Input!$A$6:$IA$6,0),FALSE),0)*IF(IP$18&gt;=MAX($IC$18:IO$18),MIN((IP$18-MAX($IC$18:IO$18)),(IP$18-IO$18)),0)</f>
        <v>0</v>
      </c>
      <c r="IQ67" s="1">
        <f>+IF($E67=IQ$22,VLOOKUP($C67,Input!$A$8:$IA$39,MATCH(IQ$21,Input!$A$6:$IA$6,0),FALSE),0)*IF(IQ$19&gt;=MAX($IC$19:IP$19),MIN((IQ$19-MAX($IC$19:IP$19)),(IQ$19-IP$19)),0)+IF($E67=IQ$22,VLOOKUP($C67,Input!$A$8:$IA$39,MATCH(IQ$21,Input!$A$6:$IA$6,0),FALSE),0)*IF(IQ$18&gt;=MAX($IC$18:IP$18),MIN((IQ$18-MAX($IC$18:IP$18)),(IQ$18-IP$18)),0)</f>
        <v>0</v>
      </c>
      <c r="IR67" s="1">
        <f>+IF($E67=IR$22,VLOOKUP($C67,Input!$A$8:$IA$39,MATCH(IR$21,Input!$A$6:$IA$6,0),FALSE),0)*IF(IR$19&gt;=MAX($IC$19:IQ$19),MIN((IR$19-MAX($IC$19:IQ$19)),(IR$19-IQ$19)),0)+IF($E67=IR$22,VLOOKUP($C67,Input!$A$8:$IA$39,MATCH(IR$21,Input!$A$6:$IA$6,0),FALSE),0)*IF(IR$18&gt;=MAX($IC$18:IQ$18),MIN((IR$18-MAX($IC$18:IQ$18)),(IR$18-IQ$18)),0)</f>
        <v>0</v>
      </c>
      <c r="IS67" s="1">
        <f>+IF($E67=IS$22,VLOOKUP($C67,Input!$A$8:$IA$39,MATCH(IS$21,Input!$A$6:$IA$6,0),FALSE),0)*IF(IS$19&gt;=MAX($IC$19:IR$19),MIN((IS$19-MAX($IC$19:IR$19)),(IS$19-IR$19)),0)+IF($E67=IS$22,VLOOKUP($C67,Input!$A$8:$IA$39,MATCH(IS$21,Input!$A$6:$IA$6,0),FALSE),0)*IF(IS$18&gt;=MAX($IC$18:IR$18),MIN((IS$18-MAX($IC$18:IR$18)),(IS$18-IR$18)),0)</f>
        <v>0</v>
      </c>
      <c r="IT67" s="1">
        <f>+IF($E67=IT$22,VLOOKUP($C67,Input!$A$8:$IA$39,MATCH(IT$21,Input!$A$6:$IA$6,0),FALSE),0)*IF(IT$19&gt;=MAX($IC$19:IS$19),MIN((IT$19-MAX($IC$19:IS$19)),(IT$19-IS$19)),0)+IF($E67=IT$22,VLOOKUP($C67,Input!$A$8:$IA$39,MATCH(IT$21,Input!$A$6:$IA$6,0),FALSE),0)*IF(IT$18&gt;=MAX($IC$18:IS$18),MIN((IT$18-MAX($IC$18:IS$18)),(IT$18-IS$18)),0)</f>
        <v>0</v>
      </c>
      <c r="IU67" s="1">
        <f>+IF($E67=IU$22,VLOOKUP($C67,Input!$A$8:$IA$39,MATCH(IU$21,Input!$A$6:$IA$6,0),FALSE),0)*IF(IU$19&gt;=MAX($IC$19:IT$19),MIN((IU$19-MAX($IC$19:IT$19)),(IU$19-IT$19)),0)+IF($E67=IU$22,VLOOKUP($C67,Input!$A$8:$IA$39,MATCH(IU$21,Input!$A$6:$IA$6,0),FALSE),0)*IF(IU$18&gt;=MAX($IC$18:IT$18),MIN((IU$18-MAX($IC$18:IT$18)),(IU$18-IT$18)),0)</f>
        <v>0</v>
      </c>
      <c r="IV67" s="1">
        <f>+IF($E67=IV$22,VLOOKUP($C67,Input!$A$8:$IA$39,MATCH(IV$21,Input!$A$6:$IA$6,0),FALSE),0)*IF(IV$19&gt;=MAX($IC$19:IU$19),MIN((IV$19-MAX($IC$19:IU$19)),(IV$19-IU$19)),0)+IF($E67=IV$22,VLOOKUP($C67,Input!$A$8:$IA$39,MATCH(IV$21,Input!$A$6:$IA$6,0),FALSE),0)*IF(IV$18&gt;=MAX($IC$18:IU$18),MIN((IV$18-MAX($IC$18:IU$18)),(IV$18-IU$18)),0)</f>
        <v>0</v>
      </c>
      <c r="IW67" s="1">
        <f>+IF($E67=IW$22,VLOOKUP($C67,Input!$A$8:$IA$39,MATCH(IW$21,Input!$A$6:$IA$6,0),FALSE),0)*IF(IW$19&gt;=MAX($IC$19:IV$19),MIN((IW$19-MAX($IC$19:IV$19)),(IW$19-IV$19)),0)+IF($E67=IW$22,VLOOKUP($C67,Input!$A$8:$IA$39,MATCH(IW$21,Input!$A$6:$IA$6,0),FALSE),0)*IF(IW$18&gt;=MAX($IC$18:IV$18),MIN((IW$18-MAX($IC$18:IV$18)),(IW$18-IV$18)),0)</f>
        <v>0</v>
      </c>
      <c r="IX67" s="1">
        <f>+IF($E67=IX$22,VLOOKUP($C67,Input!$A$8:$IA$39,MATCH(IX$21,Input!$A$6:$IA$6,0),FALSE),0)*IF(IX$19&gt;=MAX($IC$19:IW$19),MIN((IX$19-MAX($IC$19:IW$19)),(IX$19-IW$19)),0)+IF($E67=IX$22,VLOOKUP($C67,Input!$A$8:$IA$39,MATCH(IX$21,Input!$A$6:$IA$6,0),FALSE),0)*IF(IX$18&gt;=MAX($IC$18:IW$18),MIN((IX$18-MAX($IC$18:IW$18)),(IX$18-IW$18)),0)</f>
        <v>0</v>
      </c>
      <c r="IY67" s="1">
        <f>+IF($E67=IY$22,VLOOKUP($C67,Input!$A$8:$IA$39,MATCH(IY$21,Input!$A$6:$IA$6,0),FALSE),0)*IF(IY$19&gt;=MAX($IC$19:IX$19),MIN((IY$19-MAX($IC$19:IX$19)),(IY$19-IX$19)),0)+IF($E67=IY$22,VLOOKUP($C67,Input!$A$8:$IA$39,MATCH(IY$21,Input!$A$6:$IA$6,0),FALSE),0)*IF(IY$18&gt;=MAX($IC$18:IX$18),MIN((IY$18-MAX($IC$18:IX$18)),(IY$18-IX$18)),0)</f>
        <v>0</v>
      </c>
      <c r="IZ67" s="1">
        <f>+IF($E67=IZ$22,VLOOKUP($C67,Input!$A$8:$IA$39,MATCH(IZ$21,Input!$A$6:$IA$6,0),FALSE),0)*IF(IZ$19&gt;=MAX($IC$19:IY$19),MIN((IZ$19-MAX($IC$19:IY$19)),(IZ$19-IY$19)),0)+IF($E67=IZ$22,VLOOKUP($C67,Input!$A$8:$IA$39,MATCH(IZ$21,Input!$A$6:$IA$6,0),FALSE),0)*IF(IZ$18&gt;=MAX($IC$18:IY$18),MIN((IZ$18-MAX($IC$18:IY$18)),(IZ$18-IY$18)),0)</f>
        <v>0</v>
      </c>
      <c r="JA67" s="1">
        <f>+IF($E67=JA$22,VLOOKUP($C67,Input!$A$8:$IA$39,MATCH(JA$21,Input!$A$6:$IA$6,0),FALSE),0)*IF(JA$19&gt;=MAX($IC$19:IZ$19),MIN((JA$19-MAX($IC$19:IZ$19)),(JA$19-IZ$19)),0)+IF($E67=JA$22,VLOOKUP($C67,Input!$A$8:$IA$39,MATCH(JA$21,Input!$A$6:$IA$6,0),FALSE),0)*IF(JA$18&gt;=MAX($IC$18:IZ$18),MIN((JA$18-MAX($IC$18:IZ$18)),(JA$18-IZ$18)),0)</f>
        <v>0</v>
      </c>
      <c r="JB67" s="1">
        <f>+IF($E67=JB$22,VLOOKUP($C67,Input!$A$8:$IA$39,MATCH(JB$21,Input!$A$6:$IA$6,0),FALSE),0)*IF(JB$19&gt;=MAX($IC$19:JA$19),MIN((JB$19-MAX($IC$19:JA$19)),(JB$19-JA$19)),0)+IF($E67=JB$22,VLOOKUP($C67,Input!$A$8:$IA$39,MATCH(JB$21,Input!$A$6:$IA$6,0),FALSE),0)*IF(JB$18&gt;=MAX($IC$18:JA$18),MIN((JB$18-MAX($IC$18:JA$18)),(JB$18-JA$18)),0)</f>
        <v>0</v>
      </c>
      <c r="JC67" s="1">
        <f>+IF($E67=JC$22,VLOOKUP($C67,Input!$A$8:$IA$39,MATCH(JC$21,Input!$A$6:$IA$6,0),FALSE),0)*IF(JC$19&gt;=MAX($IC$19:JB$19),MIN((JC$19-MAX($IC$19:JB$19)),(JC$19-JB$19)),0)+IF($E67=JC$22,VLOOKUP($C67,Input!$A$8:$IA$39,MATCH(JC$21,Input!$A$6:$IA$6,0),FALSE),0)*IF(JC$18&gt;=MAX($IC$18:JB$18),MIN((JC$18-MAX($IC$18:JB$18)),(JC$18-JB$18)),0)</f>
        <v>0</v>
      </c>
      <c r="JD67" s="1">
        <f>+IF($E67=JD$22,VLOOKUP($C67,Input!$A$8:$IA$39,MATCH(JD$21,Input!$A$6:$IA$6,0),FALSE),0)*IF(JD$19&gt;=MAX($IC$19:JC$19),MIN((JD$19-MAX($IC$19:JC$19)),(JD$19-JC$19)),0)+IF($E67=JD$22,VLOOKUP($C67,Input!$A$8:$IA$39,MATCH(JD$21,Input!$A$6:$IA$6,0),FALSE),0)*IF(JD$18&gt;=MAX($IC$18:JC$18),MIN((JD$18-MAX($IC$18:JC$18)),(JD$18-JC$18)),0)</f>
        <v>0</v>
      </c>
      <c r="JE67" s="1">
        <f>+IF($E67=JE$22,VLOOKUP($C67,Input!$A$8:$IA$39,MATCH(JE$21,Input!$A$6:$IA$6,0),FALSE),0)*IF(JE$19&gt;=MAX($IC$19:JD$19),MIN((JE$19-MAX($IC$19:JD$19)),(JE$19-JD$19)),0)+IF($E67=JE$22,VLOOKUP($C67,Input!$A$8:$IA$39,MATCH(JE$21,Input!$A$6:$IA$6,0),FALSE),0)*IF(JE$18&gt;=MAX($IC$18:JD$18),MIN((JE$18-MAX($IC$18:JD$18)),(JE$18-JD$18)),0)</f>
        <v>0</v>
      </c>
      <c r="JF67" s="1">
        <f>+IF($E67=JF$22,VLOOKUP($C67,Input!$A$8:$IA$39,MATCH(JF$21,Input!$A$6:$IA$6,0),FALSE),0)*IF(JF$19&gt;=MAX($IC$19:JE$19),MIN((JF$19-MAX($IC$19:JE$19)),(JF$19-JE$19)),0)+IF($E67=JF$22,VLOOKUP($C67,Input!$A$8:$IA$39,MATCH(JF$21,Input!$A$6:$IA$6,0),FALSE),0)*IF(JF$18&gt;=MAX($IC$18:JE$18),MIN((JF$18-MAX($IC$18:JE$18)),(JF$18-JE$18)),0)</f>
        <v>0</v>
      </c>
      <c r="JG67" s="1">
        <f>+IF($E67=JG$22,VLOOKUP($C67,Input!$A$8:$IA$39,MATCH(JG$21,Input!$A$6:$IA$6,0),FALSE),0)*IF(JG$19&gt;=MAX($IC$19:JF$19),MIN((JG$19-MAX($IC$19:JF$19)),(JG$19-JF$19)),0)+IF($E67=JG$22,VLOOKUP($C67,Input!$A$8:$IA$39,MATCH(JG$21,Input!$A$6:$IA$6,0),FALSE),0)*IF(JG$18&gt;=MAX($IC$18:JF$18),MIN((JG$18-MAX($IC$18:JF$18)),(JG$18-JF$18)),0)</f>
        <v>0</v>
      </c>
      <c r="JH67" s="1">
        <f>+IF($E67=JH$22,VLOOKUP($C67,Input!$A$8:$IA$39,MATCH(JH$21,Input!$A$6:$IA$6,0),FALSE),0)*IF(JH$19&gt;=MAX($IC$19:JG$19),MIN((JH$19-MAX($IC$19:JG$19)),(JH$19-JG$19)),0)+IF($E67=JH$22,VLOOKUP($C67,Input!$A$8:$IA$39,MATCH(JH$21,Input!$A$6:$IA$6,0),FALSE),0)*IF(JH$18&gt;=MAX($IC$18:JG$18),MIN((JH$18-MAX($IC$18:JG$18)),(JH$18-JG$18)),0)</f>
        <v>0</v>
      </c>
      <c r="JI67" s="1">
        <f>+IF($E67=JI$22,VLOOKUP($C67,Input!$A$8:$IA$39,MATCH(JI$21,Input!$A$6:$IA$6,0),FALSE),0)*IF(JI$19&gt;=MAX($IC$19:JH$19),MIN((JI$19-MAX($IC$19:JH$19)),(JI$19-JH$19)),0)+IF($E67=JI$22,VLOOKUP($C67,Input!$A$8:$IA$39,MATCH(JI$21,Input!$A$6:$IA$6,0),FALSE),0)*IF(JI$18&gt;=MAX($IC$18:JH$18),MIN((JI$18-MAX($IC$18:JH$18)),(JI$18-JH$18)),0)</f>
        <v>0</v>
      </c>
      <c r="JJ67" s="1">
        <f>+IF($E67=JJ$22,VLOOKUP($C67,Input!$A$8:$IA$39,MATCH(JJ$21,Input!$A$6:$IA$6,0),FALSE),0)*IF(JJ$19&gt;=MAX($IC$19:JI$19),MIN((JJ$19-MAX($IC$19:JI$19)),(JJ$19-JI$19)),0)+IF($E67=JJ$22,VLOOKUP($C67,Input!$A$8:$IA$39,MATCH(JJ$21,Input!$A$6:$IA$6,0),FALSE),0)*IF(JJ$18&gt;=MAX($IC$18:JI$18),MIN((JJ$18-MAX($IC$18:JI$18)),(JJ$18-JI$18)),0)</f>
        <v>0</v>
      </c>
      <c r="JK67" s="1">
        <f>+IF($E67=JK$22,VLOOKUP($C67,Input!$A$8:$IA$39,MATCH(JK$21,Input!$A$6:$IA$6,0),FALSE),0)*IF(JK$19&gt;=MAX($IC$19:JJ$19),MIN((JK$19-MAX($IC$19:JJ$19)),(JK$19-JJ$19)),0)+IF($E67=JK$22,VLOOKUP($C67,Input!$A$8:$IA$39,MATCH(JK$21,Input!$A$6:$IA$6,0),FALSE),0)*IF(JK$18&gt;=MAX($IC$18:JJ$18),MIN((JK$18-MAX($IC$18:JJ$18)),(JK$18-JJ$18)),0)</f>
        <v>0</v>
      </c>
      <c r="JL67" s="1">
        <f>+IF($E67=JL$22,VLOOKUP($C67,Input!$A$8:$IA$39,MATCH(JL$21,Input!$A$6:$IA$6,0),FALSE),0)*IF(JL$19&gt;=MAX($IC$19:JK$19),MIN((JL$19-MAX($IC$19:JK$19)),(JL$19-JK$19)),0)+IF($E67=JL$22,VLOOKUP($C67,Input!$A$8:$IA$39,MATCH(JL$21,Input!$A$6:$IA$6,0),FALSE),0)*IF(JL$18&gt;=MAX($IC$18:JK$18),MIN((JL$18-MAX($IC$18:JK$18)),(JL$18-JK$18)),0)</f>
        <v>0</v>
      </c>
      <c r="JN67" t="str">
        <f>+VLOOKUP($C67,Input!$A$8:$GZ$39,MATCH(JN$21,Input!$A$6:$GZ$6,0),FALSE)</f>
        <v>CNG Station Maint in fuel price</v>
      </c>
      <c r="JO67" s="1">
        <f>IF($E67+$I67+$D$7&lt;=JO$22,0,IF(JO$22-$D$7&gt;=$E67,VLOOKUP($C67,Input!$A$8:$GZ$39,MATCH(JO$21,Input!$A$6:$GZ$6,0),FALSE),0)*$F67/$G67)*$D67</f>
        <v>0</v>
      </c>
      <c r="JP67" s="1">
        <f>IF($E67+$I67+$D$7&lt;=JP$22,0,IF(JP$22-$D$7&gt;=$E67,VLOOKUP($C67,Input!$A$8:$GZ$39,MATCH(JP$21,Input!$A$6:$GZ$6,0),FALSE),0)*$F67/$G67)*$D67</f>
        <v>0</v>
      </c>
      <c r="JQ67" s="1">
        <f>IF($E67+$I67+$D$7&lt;=JQ$22,0,IF(JQ$22-$D$7&gt;=$E67,VLOOKUP($C67,Input!$A$8:$GZ$39,MATCH(JQ$21,Input!$A$6:$GZ$6,0),FALSE),0)*$F67/$G67)*$D67</f>
        <v>0</v>
      </c>
      <c r="JR67" s="1">
        <f>IF($E67+$I67+$D$7&lt;=JR$22,0,IF(JR$22-$D$7&gt;=$E67,VLOOKUP($C67,Input!$A$8:$GZ$39,MATCH(JR$21,Input!$A$6:$GZ$6,0),FALSE),0)*$F67/$G67)*$D67</f>
        <v>0</v>
      </c>
      <c r="JS67" s="1">
        <f>IF($E67+$I67+$D$7&lt;=JS$22,0,IF(JS$22-$D$7&gt;=$E67,VLOOKUP($C67,Input!$A$8:$GZ$39,MATCH(JS$21,Input!$A$6:$GZ$6,0),FALSE),0)*$F67/$G67)*$D67</f>
        <v>0</v>
      </c>
      <c r="JT67" s="1">
        <f>IF($E67+$I67+$D$7&lt;=JT$22,0,IF(JT$22-$D$7&gt;=$E67,VLOOKUP($C67,Input!$A$8:$GZ$39,MATCH(JT$21,Input!$A$6:$GZ$6,0),FALSE),0)*$F67/$G67)*$D67</f>
        <v>0</v>
      </c>
      <c r="JU67" s="1">
        <f>IF($E67+$I67+$D$7&lt;=JU$22,0,IF(JU$22-$D$7&gt;=$E67,VLOOKUP($C67,Input!$A$8:$GZ$39,MATCH(JU$21,Input!$A$6:$GZ$6,0),FALSE),0)*$F67/$G67)*$D67</f>
        <v>0</v>
      </c>
      <c r="JV67" s="1">
        <f>IF($E67+$I67+$D$7&lt;=JV$22,0,IF(JV$22-$D$7&gt;=$E67,VLOOKUP($C67,Input!$A$8:$GZ$39,MATCH(JV$21,Input!$A$6:$GZ$6,0),FALSE),0)*$F67/$G67)*$D67</f>
        <v>0</v>
      </c>
      <c r="JW67" s="1">
        <f>IF($E67+$I67+$D$7&lt;=JW$22,0,IF(JW$22-$D$7&gt;=$E67,VLOOKUP($C67,Input!$A$8:$GZ$39,MATCH(JW$21,Input!$A$6:$GZ$6,0),FALSE),0)*$F67/$G67)*$D67</f>
        <v>0</v>
      </c>
      <c r="JX67" s="1">
        <f>IF($E67+$I67+$D$7&lt;=JX$22,0,IF(JX$22-$D$7&gt;=$E67,VLOOKUP($C67,Input!$A$8:$GZ$39,MATCH(JX$21,Input!$A$6:$GZ$6,0),FALSE),0)*$F67/$G67)*$D67</f>
        <v>0</v>
      </c>
      <c r="JY67" s="1">
        <f>IF($E67+$I67+$D$7&lt;=JY$22,0,IF(JY$22-$D$7&gt;=$E67,VLOOKUP($C67,Input!$A$8:$GZ$39,MATCH(JY$21,Input!$A$6:$GZ$6,0),FALSE),0)*$F67/$G67)*$D67</f>
        <v>0</v>
      </c>
      <c r="JZ67" s="1">
        <f>IF($E67+$I67+$D$7&lt;=JZ$22,0,IF(JZ$22-$D$7&gt;=$E67,VLOOKUP($C67,Input!$A$8:$GZ$39,MATCH(JZ$21,Input!$A$6:$GZ$6,0),FALSE),0)*$F67/$G67)*$D67</f>
        <v>0</v>
      </c>
      <c r="KA67" s="1">
        <f>IF($E67+$I67+$D$7&lt;=KA$22,0,IF(KA$22-$D$7&gt;=$E67,VLOOKUP($C67,Input!$A$8:$GZ$39,MATCH(KA$21,Input!$A$6:$GZ$6,0),FALSE),0)*$F67/$G67)*$D67</f>
        <v>0</v>
      </c>
      <c r="KB67" s="1">
        <f>IF($E67+$I67+$D$7&lt;=KB$22,0,IF(KB$22-$D$7&gt;=$E67,VLOOKUP($C67,Input!$A$8:$GZ$39,MATCH(KB$21,Input!$A$6:$GZ$6,0),FALSE),0)*$F67/$G67)*$D67</f>
        <v>0</v>
      </c>
      <c r="KC67" s="1">
        <f>IF($E67+$I67+$D$7&lt;=KC$22,0,IF(KC$22-$D$7&gt;=$E67,VLOOKUP($C67,Input!$A$8:$GZ$39,MATCH(KC$21,Input!$A$6:$GZ$6,0),FALSE),0)*$F67/$G67)*$D67</f>
        <v>0</v>
      </c>
      <c r="KD67" s="1">
        <f>IF($E67+$I67+$D$7&lt;=KD$22,0,IF(KD$22-$D$7&gt;=$E67,VLOOKUP($C67,Input!$A$8:$GZ$39,MATCH(KD$21,Input!$A$6:$GZ$6,0),FALSE),0)*$F67/$G67)*$D67</f>
        <v>0</v>
      </c>
      <c r="KE67" s="1">
        <f>IF($E67+$I67+$D$7&lt;=KE$22,0,IF(KE$22-$D$7&gt;=$E67,VLOOKUP($C67,Input!$A$8:$GZ$39,MATCH(KE$21,Input!$A$6:$GZ$6,0),FALSE),0)*$F67/$G67)*$D67</f>
        <v>0</v>
      </c>
      <c r="KF67" s="1">
        <f>IF($E67+$I67+$D$7&lt;=KF$22,0,IF(KF$22-$D$7&gt;=$E67,VLOOKUP($C67,Input!$A$8:$GZ$39,MATCH(KF$21,Input!$A$6:$GZ$6,0),FALSE),0)*$F67/$G67)*$D67</f>
        <v>0</v>
      </c>
      <c r="KG67" s="1">
        <f>IF($E67+$I67+$D$7&lt;=KG$22,0,IF(KG$22-$D$7&gt;=$E67,VLOOKUP($C67,Input!$A$8:$GZ$39,MATCH(KG$21,Input!$A$6:$GZ$6,0),FALSE),0)*$F67/$G67)*$D67</f>
        <v>0</v>
      </c>
      <c r="KH67" s="1">
        <f>IF($E67+$I67+$D$7&lt;=KH$22,0,IF(KH$22-$D$7&gt;=$E67,VLOOKUP($C67,Input!$A$8:$GZ$39,MATCH(KH$21,Input!$A$6:$GZ$6,0),FALSE),0)*$F67/$G67)*$D67</f>
        <v>0</v>
      </c>
      <c r="KI67" s="1">
        <f>IF($E67+$I67+$D$7&lt;=KI$22,0,IF(KI$22-$D$7&gt;=$E67,VLOOKUP($C67,Input!$A$8:$GZ$39,MATCH(KI$21,Input!$A$6:$GZ$6,0),FALSE),0)*$F67/$G67)*$D67</f>
        <v>0</v>
      </c>
      <c r="KJ67" s="1">
        <f>IF($E67+$I67+$D$7&lt;=KJ$22,0,IF(KJ$22-$D$7&gt;=$E67,VLOOKUP($C67,Input!$A$8:$GZ$39,MATCH(KJ$21,Input!$A$6:$GZ$6,0),FALSE),0)*$F67/$G67)*$D67</f>
        <v>0</v>
      </c>
      <c r="KK67" s="1">
        <f>IF($E67+$I67+$D$7&lt;=KK$22,0,IF(KK$22-$D$7&gt;=$E67,VLOOKUP($C67,Input!$A$8:$GZ$39,MATCH(KK$21,Input!$A$6:$GZ$6,0),FALSE),0)*$F67/$G67)*$D67</f>
        <v>0</v>
      </c>
      <c r="KL67" s="1">
        <f>IF($E67+$I67+$D$7&lt;=KL$22,0,IF(KL$22-$D$7&gt;=$E67,VLOOKUP($C67,Input!$A$8:$GZ$39,MATCH(KL$21,Input!$A$6:$GZ$6,0),FALSE),0)*$F67/$G67)*$D67</f>
        <v>0</v>
      </c>
      <c r="KM67" s="1">
        <f>IF($E67+$I67+$D$7&lt;=KM$22,0,IF(KM$22-$D$7&gt;=$E67,VLOOKUP($C67,Input!$A$8:$GZ$39,MATCH(KM$21,Input!$A$6:$GZ$6,0),FALSE),0)*$F67/$G67)*$D67</f>
        <v>0</v>
      </c>
      <c r="KN67" s="1">
        <f>IF($E67+$I67+$D$7&lt;=KN$22,0,IF(KN$22-$D$7&gt;=$E67,VLOOKUP($C67,Input!$A$8:$GZ$39,MATCH(KN$21,Input!$A$6:$GZ$6,0),FALSE),0)*$F67/$G67)*$D67</f>
        <v>0</v>
      </c>
      <c r="KO67" s="1">
        <f>IF($E67+$I67+$D$7&lt;=KO$22,0,IF(KO$22-$D$7&gt;=$E67,VLOOKUP($C67,Input!$A$8:$GZ$39,MATCH(KO$21,Input!$A$6:$GZ$6,0),FALSE),0)*$F67/$G67)*$D67</f>
        <v>0</v>
      </c>
      <c r="KP67" s="1">
        <f>IF($E67+$I67+$D$7&lt;=KP$22,0,IF(KP$22-$D$7&gt;=$E67,VLOOKUP($C67,Input!$A$8:$GZ$39,MATCH(KP$21,Input!$A$6:$GZ$6,0),FALSE),0)*$F67/$G67)*$D67</f>
        <v>0</v>
      </c>
      <c r="KQ67" s="1">
        <f>IF($E67+$I67+$D$7&lt;=KQ$22,0,IF(KQ$22-$D$7&gt;=$E67,VLOOKUP($C67,Input!$A$8:$GZ$39,MATCH(KQ$21,Input!$A$6:$GZ$6,0),FALSE),0)*$F67/$G67)*$D67</f>
        <v>0</v>
      </c>
      <c r="KR67" s="1">
        <f>IF($E67+$I67+$D$7&lt;=KR$22,0,IF(KR$22-$D$7&gt;=$E67,VLOOKUP($C67,Input!$A$8:$GZ$39,MATCH(KR$21,Input!$A$6:$GZ$6,0),FALSE),0)*$F67/$G67)*$D67</f>
        <v>0</v>
      </c>
      <c r="KS67" s="1">
        <f>IF($E67+$I67+$D$7&lt;=KS$22,0,IF(KS$22-$D$7&gt;=$E67,VLOOKUP($C67,Input!$A$8:$GZ$39,MATCH(KS$21,Input!$A$6:$GZ$6,0),FALSE),0)*$F67/$G67)*$D67</f>
        <v>0</v>
      </c>
      <c r="KT67" s="1">
        <f>IF($E67+$I67+$D$7&lt;=KT$22,0,IF(KT$22-$D$7&gt;=$E67,VLOOKUP($C67,Input!$A$8:$GZ$39,MATCH(KT$21,Input!$A$6:$GZ$6,0),FALSE),0)*$F67/$G67)*$D67</f>
        <v>0</v>
      </c>
      <c r="KU67" s="1">
        <f>IF($E67+$I67+$D$7&lt;=KU$22,0,IF(KU$22-$D$7&gt;=$E67,VLOOKUP($C67,Input!$A$8:$GZ$39,MATCH(KU$21,Input!$A$6:$GZ$6,0),FALSE),0)*$F67/$G67)*$D67</f>
        <v>0</v>
      </c>
      <c r="KV67" s="1">
        <f>IF($E67+$I67+$D$7&lt;=KV$22,0,IF(KV$22-$D$7&gt;=$E67,VLOOKUP($C67,Input!$A$8:$GZ$39,MATCH(KV$21,Input!$A$6:$GZ$6,0),FALSE),0)*$F67/$G67)*$D67</f>
        <v>0</v>
      </c>
      <c r="KW67" s="1">
        <f>IF($E67+$I67+$D$7&lt;=KW$22,0,IF(KW$22-$D$7&gt;=$E67,VLOOKUP($C67,Input!$A$8:$GZ$39,MATCH(KW$21,Input!$A$6:$GZ$6,0),FALSE),0)*$F67/$G67)*$D67</f>
        <v>0</v>
      </c>
      <c r="KY67" t="str">
        <f>VLOOKUP($C67,Input!$A$8:$HV$39,MATCH(KY$21,Input!$A$6:$HV$6,0),FALSE)</f>
        <v xml:space="preserve">CNG (compressed and at pump, including station maintenance) </v>
      </c>
      <c r="KZ67" s="1">
        <f>IF($E67+$I67+$D$7&lt;=KZ$22,0,IF(KZ$22-$D$7&gt;=$E67,VLOOKUP($C67,Input!$A$8:$HV$39,MATCH(KZ$21,Input!$A$6:$HV$6,0),FALSE)/$G67*$F67,0))*$D67</f>
        <v>0</v>
      </c>
      <c r="LA67" s="1">
        <f>IF($E67+$I67+$D$7&lt;=LA$22,0,IF(LA$22-$D$7&gt;=$E67,VLOOKUP($C67,Input!$A$8:$HV$39,MATCH(LA$21,Input!$A$6:$HV$6,0),FALSE)/$G67*$F67,0))*$D67</f>
        <v>0</v>
      </c>
      <c r="LB67" s="1">
        <f>IF($E67+$I67+$D$7&lt;=LB$22,0,IF(LB$22-$D$7&gt;=$E67,VLOOKUP($C67,Input!$A$8:$HV$39,MATCH(LB$21,Input!$A$6:$HV$6,0),FALSE)/$G67*$F67,0))*$D67</f>
        <v>0</v>
      </c>
      <c r="LC67" s="1">
        <f>IF($E67+$I67+$D$7&lt;=LC$22,0,IF(LC$22-$D$7&gt;=$E67,VLOOKUP($C67,Input!$A$8:$HV$39,MATCH(LC$21,Input!$A$6:$HV$6,0),FALSE)/$G67*$F67,0))*$D67</f>
        <v>0</v>
      </c>
      <c r="LD67" s="1">
        <f>IF($E67+$I67+$D$7&lt;=LD$22,0,IF(LD$22-$D$7&gt;=$E67,VLOOKUP($C67,Input!$A$8:$HV$39,MATCH(LD$21,Input!$A$6:$HV$6,0),FALSE)/$G67*$F67,0))*$D67</f>
        <v>0</v>
      </c>
      <c r="LE67" s="1">
        <f>IF($E67+$I67+$D$7&lt;=LE$22,0,IF(LE$22-$D$7&gt;=$E67,VLOOKUP($C67,Input!$A$8:$HV$39,MATCH(LE$21,Input!$A$6:$HV$6,0),FALSE)/$G67*$F67,0))*$D67</f>
        <v>0</v>
      </c>
      <c r="LF67" s="1">
        <f>IF($E67+$I67+$D$7&lt;=LF$22,0,IF(LF$22-$D$7&gt;=$E67,VLOOKUP($C67,Input!$A$8:$HV$39,MATCH(LF$21,Input!$A$6:$HV$6,0),FALSE)/$G67*$F67,0))*$D67</f>
        <v>0</v>
      </c>
      <c r="LG67" s="1">
        <f>IF($E67+$I67+$D$7&lt;=LG$22,0,IF(LG$22-$D$7&gt;=$E67,VLOOKUP($C67,Input!$A$8:$HV$39,MATCH(LG$21,Input!$A$6:$HV$6,0),FALSE)/$G67*$F67,0))*$D67</f>
        <v>0</v>
      </c>
      <c r="LH67" s="1">
        <f>IF($E67+$I67+$D$7&lt;=LH$22,0,IF(LH$22-$D$7&gt;=$E67,VLOOKUP($C67,Input!$A$8:$HV$39,MATCH(LH$21,Input!$A$6:$HV$6,0),FALSE)/$G67*$F67,0))*$D67</f>
        <v>0</v>
      </c>
      <c r="LI67" s="1">
        <f>IF($E67+$I67+$D$7&lt;=LI$22,0,IF(LI$22-$D$7&gt;=$E67,VLOOKUP($C67,Input!$A$8:$HV$39,MATCH(LI$21,Input!$A$6:$HV$6,0),FALSE)/$G67*$F67,0))*$D67</f>
        <v>0</v>
      </c>
      <c r="LJ67" s="1">
        <f>IF($E67+$I67+$D$7&lt;=LJ$22,0,IF(LJ$22-$D$7&gt;=$E67,VLOOKUP($C67,Input!$A$8:$HV$39,MATCH(LJ$21,Input!$A$6:$HV$6,0),FALSE)/$G67*$F67,0))*$D67</f>
        <v>0</v>
      </c>
      <c r="LK67" s="1">
        <f>IF($E67+$I67+$D$7&lt;=LK$22,0,IF(LK$22-$D$7&gt;=$E67,VLOOKUP($C67,Input!$A$8:$HV$39,MATCH(LK$21,Input!$A$6:$HV$6,0),FALSE)/$G67*$F67,0))*$D67</f>
        <v>0</v>
      </c>
      <c r="LL67" s="1">
        <f>IF($E67+$I67+$D$7&lt;=LL$22,0,IF(LL$22-$D$7&gt;=$E67,VLOOKUP($C67,Input!$A$8:$HV$39,MATCH(LL$21,Input!$A$6:$HV$6,0),FALSE)/$G67*$F67,0))*$D67</f>
        <v>0</v>
      </c>
      <c r="LM67" s="1">
        <f>IF($E67+$I67+$D$7&lt;=LM$22,0,IF(LM$22-$D$7&gt;=$E67,VLOOKUP($C67,Input!$A$8:$HV$39,MATCH(LM$21,Input!$A$6:$HV$6,0),FALSE)/$G67*$F67,0))*$D67</f>
        <v>0</v>
      </c>
      <c r="LN67" s="1">
        <f>IF($E67+$I67+$D$7&lt;=LN$22,0,IF(LN$22-$D$7&gt;=$E67,VLOOKUP($C67,Input!$A$8:$HV$39,MATCH(LN$21,Input!$A$6:$HV$6,0),FALSE)/$G67*$F67,0))*$D67</f>
        <v>0</v>
      </c>
      <c r="LO67" s="1">
        <f>IF($E67+$I67+$D$7&lt;=LO$22,0,IF(LO$22-$D$7&gt;=$E67,VLOOKUP($C67,Input!$A$8:$HV$39,MATCH(LO$21,Input!$A$6:$HV$6,0),FALSE)/$G67*$F67,0))*$D67</f>
        <v>0</v>
      </c>
      <c r="LP67" s="1">
        <f>IF($E67+$I67+$D$7&lt;=LP$22,0,IF(LP$22-$D$7&gt;=$E67,VLOOKUP($C67,Input!$A$8:$HV$39,MATCH(LP$21,Input!$A$6:$HV$6,0),FALSE)/$G67*$F67,0))*$D67</f>
        <v>0</v>
      </c>
      <c r="LQ67" s="1">
        <f>IF($E67+$I67+$D$7&lt;=LQ$22,0,IF(LQ$22-$D$7&gt;=$E67,VLOOKUP($C67,Input!$A$8:$HV$39,MATCH(LQ$21,Input!$A$6:$HV$6,0),FALSE)/$G67*$F67,0))*$D67</f>
        <v>0</v>
      </c>
      <c r="LR67" s="1">
        <f>IF($E67+$I67+$D$7&lt;=LR$22,0,IF(LR$22-$D$7&gt;=$E67,VLOOKUP($C67,Input!$A$8:$HV$39,MATCH(LR$21,Input!$A$6:$HV$6,0),FALSE)/$G67*$F67,0))*$D67</f>
        <v>0</v>
      </c>
      <c r="LS67" s="1">
        <f>IF($E67+$I67+$D$7&lt;=LS$22,0,IF(LS$22-$D$7&gt;=$E67,VLOOKUP($C67,Input!$A$8:$HV$39,MATCH(LS$21,Input!$A$6:$HV$6,0),FALSE)/$G67*$F67,0))*$D67</f>
        <v>0</v>
      </c>
      <c r="LT67" s="1">
        <f>IF($E67+$I67+$D$7&lt;=LT$22,0,IF(LT$22-$D$7&gt;=$E67,VLOOKUP($C67,Input!$A$8:$HV$39,MATCH(LT$21,Input!$A$6:$HV$6,0),FALSE)/$G67*$F67,0))*$D67</f>
        <v>0</v>
      </c>
      <c r="LU67" s="1">
        <f>IF($E67+$I67+$D$7&lt;=LU$22,0,IF(LU$22-$D$7&gt;=$E67,VLOOKUP($C67,Input!$A$8:$HV$39,MATCH(LU$21,Input!$A$6:$HV$6,0),FALSE)/$G67*$F67,0))*$D67</f>
        <v>0</v>
      </c>
      <c r="LV67" s="1">
        <f>IF($E67+$I67+$D$7&lt;=LV$22,0,IF(LV$22-$D$7&gt;=$E67,VLOOKUP($C67,Input!$A$8:$HV$39,MATCH(LV$21,Input!$A$6:$HV$6,0),FALSE)/$G67*$F67,0))*$D67</f>
        <v>0</v>
      </c>
      <c r="LW67" s="1">
        <f>IF($E67+$I67+$D$7&lt;=LW$22,0,IF(LW$22-$D$7&gt;=$E67,VLOOKUP($C67,Input!$A$8:$HV$39,MATCH(LW$21,Input!$A$6:$HV$6,0),FALSE)/$G67*$F67,0))*$D67</f>
        <v>0</v>
      </c>
      <c r="LX67" s="1">
        <f>IF($E67+$I67+$D$7&lt;=LX$22,0,IF(LX$22-$D$7&gt;=$E67,VLOOKUP($C67,Input!$A$8:$HV$39,MATCH(LX$21,Input!$A$6:$HV$6,0),FALSE)/$G67*$F67,0))*$D67</f>
        <v>0</v>
      </c>
      <c r="LY67" s="1">
        <f>IF($E67+$I67+$D$7&lt;=LY$22,0,IF(LY$22-$D$7&gt;=$E67,VLOOKUP($C67,Input!$A$8:$HV$39,MATCH(LY$21,Input!$A$6:$HV$6,0),FALSE)/$G67*$F67,0))*$D67</f>
        <v>0</v>
      </c>
      <c r="LZ67" s="1">
        <f>IF($E67+$I67+$D$7&lt;=LZ$22,0,IF(LZ$22-$D$7&gt;=$E67,VLOOKUP($C67,Input!$A$8:$HV$39,MATCH(LZ$21,Input!$A$6:$HV$6,0),FALSE)/$G67*$F67,0))*$D67</f>
        <v>0</v>
      </c>
      <c r="MA67" s="1">
        <f>IF($E67+$I67+$D$7&lt;=MA$22,0,IF(MA$22-$D$7&gt;=$E67,VLOOKUP($C67,Input!$A$8:$HV$39,MATCH(MA$21,Input!$A$6:$HV$6,0),FALSE)/$G67*$F67,0))*$D67</f>
        <v>0</v>
      </c>
      <c r="MB67" s="1">
        <f>IF($E67+$I67+$D$7&lt;=MB$22,0,IF(MB$22-$D$7&gt;=$E67,VLOOKUP($C67,Input!$A$8:$HV$39,MATCH(MB$21,Input!$A$6:$HV$6,0),FALSE)/$G67*$F67,0))*$D67</f>
        <v>0</v>
      </c>
      <c r="MC67" s="1">
        <f>IF($E67+$I67+$D$7&lt;=MC$22,0,IF(MC$22-$D$7&gt;=$E67,VLOOKUP($C67,Input!$A$8:$HV$39,MATCH(MC$21,Input!$A$6:$HV$6,0),FALSE)/$G67*$F67,0))*$D67</f>
        <v>0</v>
      </c>
      <c r="MD67" s="1">
        <f>IF($E67+$I67+$D$7&lt;=MD$22,0,IF(MD$22-$D$7&gt;=$E67,VLOOKUP($C67,Input!$A$8:$HV$39,MATCH(MD$21,Input!$A$6:$HV$6,0),FALSE)/$G67*$F67,0))*$D67</f>
        <v>0</v>
      </c>
      <c r="ME67" s="1">
        <f>IF($E67+$I67+$D$7&lt;=ME$22,0,IF(ME$22-$D$7&gt;=$E67,VLOOKUP($C67,Input!$A$8:$HV$39,MATCH(ME$21,Input!$A$6:$HV$6,0),FALSE)/$G67*$F67,0))*$D67</f>
        <v>0</v>
      </c>
      <c r="MF67" s="1">
        <f>IF($E67+$I67+$D$7&lt;=MF$22,0,IF(MF$22-$D$7&gt;=$E67,VLOOKUP($C67,Input!$A$8:$HV$39,MATCH(MF$21,Input!$A$6:$HV$6,0),FALSE)/$G67*$F67,0))*$D67</f>
        <v>0</v>
      </c>
      <c r="MG67" s="1">
        <f>IF($E67+$I67+$D$7&lt;=MG$22,0,IF(MG$22-$D$7&gt;=$E67,VLOOKUP($C67,Input!$A$8:$HV$39,MATCH(MG$21,Input!$A$6:$HV$6,0),FALSE)/$G67*$F67,0))*$D67</f>
        <v>0</v>
      </c>
      <c r="MH67" s="1">
        <f>IF($E67+$I67+$D$7&lt;=MH$22,0,IF(MH$22-$D$7&gt;=$E67,VLOOKUP($C67,Input!$A$8:$HV$39,MATCH(MH$21,Input!$A$6:$HV$6,0),FALSE)/$G67*$F67,0))*$D67</f>
        <v>0</v>
      </c>
      <c r="MI67" s="1">
        <f>IF($E67+$I67+$D$7&lt;=MI$22,0,IF(MI$22-$D$7&gt;=$E67,VLOOKUP($C67,Input!$A$8:$HV$39,MATCH(MI$21,Input!$A$6:$HV$6,0),FALSE)/$G67*$F67,0))*$D67</f>
        <v>0</v>
      </c>
      <c r="MJ67" s="1">
        <f>IF($E67+$I67+$D$7&lt;=MJ$22,0,IF(MJ$22-$D$7&gt;=$E67,VLOOKUP($C67,Input!$A$8:$HV$39,MATCH(MJ$21,Input!$A$6:$HV$6,0),FALSE)/$G67*$F67,0))*$D67</f>
        <v>0</v>
      </c>
      <c r="MK67" s="1">
        <f>IF($E67+$I67+$D$7&lt;=MK$22,0,IF(MK$22-$D$7&gt;=$E67,VLOOKUP($C67,Input!$A$8:$HV$39,MATCH(MK$21,Input!$A$6:$HV$6,0),FALSE)/$G67*$F67,0))*$D67</f>
        <v>0</v>
      </c>
      <c r="ML67" s="1">
        <f>IF($E67+$I67+$D$7&lt;=ML$22,0,IF(ML$22-$D$7&gt;=$E67,VLOOKUP($C67,Input!$A$8:$HV$39,MATCH(ML$21,Input!$A$6:$HV$6,0),FALSE)/$G67*$F67,0))*$D67</f>
        <v>0</v>
      </c>
      <c r="MM67" s="1">
        <f>IF($E67+$I67+$D$7&lt;=MM$22,0,IF(MM$22-$D$7&gt;=$E67,VLOOKUP($C67,Input!$A$8:$HV$39,MATCH(MM$21,Input!$A$6:$HV$6,0),FALSE)/$G67*$F67,0))*$D67</f>
        <v>0</v>
      </c>
      <c r="MN67" s="1">
        <f>IF($E67+$I67+$D$7&lt;=MN$22,0,IF(MN$22-$D$7&gt;=$E67,VLOOKUP($C67,Input!$A$8:$HV$39,MATCH(MN$21,Input!$A$6:$HV$6,0),FALSE)/$G67*$F67,0))*$D67</f>
        <v>0</v>
      </c>
      <c r="MO67" s="1">
        <f>IF($E67+$I67+$D$7&lt;=MO$22,0,IF(MO$22-$D$7&gt;=$E67,VLOOKUP($C67,Input!$A$8:$HV$39,MATCH(MO$21,Input!$A$6:$HV$6,0),FALSE)/$G67*$F67,0))*$D67</f>
        <v>0</v>
      </c>
      <c r="MP67" s="1">
        <f>IF($E67+$I67+$D$7&lt;=MP$22,0,IF(MP$22-$D$7&gt;=$E67,VLOOKUP($C67,Input!$A$8:$HV$39,MATCH(MP$21,Input!$A$6:$HV$6,0),FALSE)/$G67*$F67,0))*$D67</f>
        <v>0</v>
      </c>
      <c r="MQ67" s="1">
        <f>IF($E67+$I67+$D$7&lt;=MQ$22,0,IF(MQ$22-$D$7&gt;=$E67,VLOOKUP($C67,Input!$A$8:$HV$39,MATCH(MQ$21,Input!$A$6:$HV$6,0),FALSE)/$G67*$F67,0))*$D67</f>
        <v>0</v>
      </c>
      <c r="MR67" s="1">
        <f>IF($E67+$I67+$D$7&lt;=MR$22,0,IF(MR$22-$D$7&gt;=$E67,VLOOKUP($C67,Input!$A$8:$HV$39,MATCH(MR$21,Input!$A$6:$HV$6,0),FALSE)/$G67*$F67,0))*$D67</f>
        <v>6402678.4149179179</v>
      </c>
      <c r="MS67" s="1">
        <f>IF($E67+$I67+$D$7&lt;=MS$22,0,IF(MS$22-$D$7&gt;=$E67,VLOOKUP($C67,Input!$A$8:$HV$39,MATCH(MS$21,Input!$A$6:$HV$6,0),FALSE)/$G67*$F67,0))*$D67</f>
        <v>6453724.5175357601</v>
      </c>
      <c r="MT67" s="1">
        <f>IF($E67+$I67+$D$7&lt;=MT$22,0,IF(MT$22-$D$7&gt;=$E67,VLOOKUP($C67,Input!$A$8:$HV$39,MATCH(MT$21,Input!$A$6:$HV$6,0),FALSE)/$G67*$F67,0))*$D67</f>
        <v>6490461.3974131476</v>
      </c>
      <c r="MU67" s="1">
        <f>IF($E67+$I67+$D$7&lt;=MU$22,0,IF(MU$22-$D$7&gt;=$E67,VLOOKUP($C67,Input!$A$8:$HV$39,MATCH(MU$21,Input!$A$6:$HV$6,0),FALSE)/$G67*$F67,0))*$D67</f>
        <v>6533264.3307686271</v>
      </c>
      <c r="MV67" s="1">
        <f>IF($E67+$I67+$D$7&lt;=MV$22,0,IF(MV$22-$D$7&gt;=$E67,VLOOKUP($C67,Input!$A$8:$HV$39,MATCH(MV$21,Input!$A$6:$HV$6,0),FALSE)/$G67*$F67,0))*$D67</f>
        <v>6608094.1718779113</v>
      </c>
      <c r="MW67" s="1">
        <f>IF($E67+$I67+$D$7&lt;=MW$22,0,IF(MW$22-$D$7&gt;=$E67,VLOOKUP($C67,Input!$A$8:$HV$39,MATCH(MW$21,Input!$A$6:$HV$6,0),FALSE)/$G67*$F67,0))*$D67</f>
        <v>6665820.1548138913</v>
      </c>
      <c r="MX67" s="1">
        <f>IF($E67+$I67+$D$7&lt;=MX$22,0,IF(MX$22-$D$7&gt;=$E67,VLOOKUP($C67,Input!$A$8:$HV$39,MATCH(MX$21,Input!$A$6:$HV$6,0),FALSE)/$G67*$F67,0))*$D67</f>
        <v>6717940.4544018116</v>
      </c>
      <c r="MZ67" t="str">
        <f>VLOOKUP($C67,Input!$A$8:$HV$39,MATCH(MZ$21,Input!$A$6:$HV$6,0),FALSE)</f>
        <v>Fossil CNG LCFS Credit ($/DGE)</v>
      </c>
      <c r="NA67" s="1">
        <f>IF($E67+$I67+$D$7&lt;=NA$22,0,IF(NA$22-$D$7&gt;=$E67,-VLOOKUP($C67,Input!$A$8:$HV$39,MATCH(NA$21,Input!$A$6:$HV$6,0),FALSE)/$G67*$F67,0))*$D67*$G$4/100</f>
        <v>0</v>
      </c>
      <c r="NB67" s="1">
        <f>IF($E67+$I67+$D$7&lt;=NB$22,0,IF(NB$22-$D$7&gt;=$E67,-VLOOKUP($C67,Input!$A$8:$HV$39,MATCH(NB$21,Input!$A$6:$HV$6,0),FALSE)/$G67*$F67,0))*$D67*$G$4/100</f>
        <v>0</v>
      </c>
      <c r="NC67" s="1">
        <f>IF($E67+$I67+$D$7&lt;=NC$22,0,IF(NC$22-$D$7&gt;=$E67,-VLOOKUP($C67,Input!$A$8:$HV$39,MATCH(NC$21,Input!$A$6:$HV$6,0),FALSE)/$G67*$F67,0))*$D67*$G$4/100</f>
        <v>0</v>
      </c>
      <c r="ND67" s="1">
        <f>IF($E67+$I67+$D$7&lt;=ND$22,0,IF(ND$22-$D$7&gt;=$E67,-VLOOKUP($C67,Input!$A$8:$HV$39,MATCH(ND$21,Input!$A$6:$HV$6,0),FALSE)/$G67*$F67,0))*$D67*$G$4/100</f>
        <v>0</v>
      </c>
      <c r="NE67" s="1">
        <f>IF($E67+$I67+$D$7&lt;=NE$22,0,IF(NE$22-$D$7&gt;=$E67,-VLOOKUP($C67,Input!$A$8:$HV$39,MATCH(NE$21,Input!$A$6:$HV$6,0),FALSE)/$G67*$F67,0))*$D67*$G$4/100</f>
        <v>0</v>
      </c>
      <c r="NF67" s="1">
        <f>IF($E67+$I67+$D$7&lt;=NF$22,0,IF(NF$22-$D$7&gt;=$E67,-VLOOKUP($C67,Input!$A$8:$HV$39,MATCH(NF$21,Input!$A$6:$HV$6,0),FALSE)/$G67*$F67,0))*$D67*$G$4/100</f>
        <v>0</v>
      </c>
      <c r="NG67" s="1">
        <f>IF($E67+$I67+$D$7&lt;=NG$22,0,IF(NG$22-$D$7&gt;=$E67,-VLOOKUP($C67,Input!$A$8:$HV$39,MATCH(NG$21,Input!$A$6:$HV$6,0),FALSE)/$G67*$F67,0))*$D67*$G$4/100</f>
        <v>0</v>
      </c>
      <c r="NH67" s="1">
        <f>IF($E67+$I67+$D$7&lt;=NH$22,0,IF(NH$22-$D$7&gt;=$E67,-VLOOKUP($C67,Input!$A$8:$HV$39,MATCH(NH$21,Input!$A$6:$HV$6,0),FALSE)/$G67*$F67,0))*$D67*$G$4/100</f>
        <v>0</v>
      </c>
      <c r="NI67" s="1">
        <f>IF($E67+$I67+$D$7&lt;=NI$22,0,IF(NI$22-$D$7&gt;=$E67,-VLOOKUP($C67,Input!$A$8:$HV$39,MATCH(NI$21,Input!$A$6:$HV$6,0),FALSE)/$G67*$F67,0))*$D67*$G$4/100</f>
        <v>0</v>
      </c>
      <c r="NJ67" s="1">
        <f>IF($E67+$I67+$D$7&lt;=NJ$22,0,IF(NJ$22-$D$7&gt;=$E67,-VLOOKUP($C67,Input!$A$8:$HV$39,MATCH(NJ$21,Input!$A$6:$HV$6,0),FALSE)/$G67*$F67,0))*$D67*$G$4/100</f>
        <v>0</v>
      </c>
      <c r="NK67" s="1">
        <f>IF($E67+$I67+$D$7&lt;=NK$22,0,IF(NK$22-$D$7&gt;=$E67,-VLOOKUP($C67,Input!$A$8:$HV$39,MATCH(NK$21,Input!$A$6:$HV$6,0),FALSE)/$G67*$F67,0))*$D67*$G$4/100</f>
        <v>0</v>
      </c>
      <c r="NL67" s="1">
        <f>IF($E67+$I67+$D$7&lt;=NL$22,0,IF(NL$22-$D$7&gt;=$E67,-VLOOKUP($C67,Input!$A$8:$HV$39,MATCH(NL$21,Input!$A$6:$HV$6,0),FALSE)/$G67*$F67,0))*$D67*$G$4/100</f>
        <v>0</v>
      </c>
      <c r="NM67" s="1">
        <f>IF($E67+$I67+$D$7&lt;=NM$22,0,IF(NM$22-$D$7&gt;=$E67,-VLOOKUP($C67,Input!$A$8:$HV$39,MATCH(NM$21,Input!$A$6:$HV$6,0),FALSE)/$G67*$F67,0))*$D67*$G$4/100</f>
        <v>0</v>
      </c>
      <c r="NN67" s="1">
        <f>IF($E67+$I67+$D$7&lt;=NN$22,0,IF(NN$22-$D$7&gt;=$E67,-VLOOKUP($C67,Input!$A$8:$HV$39,MATCH(NN$21,Input!$A$6:$HV$6,0),FALSE)/$G67*$F67,0))*$D67*$G$4/100</f>
        <v>0</v>
      </c>
      <c r="NO67" s="1">
        <f>IF($E67+$I67+$D$7&lt;=NO$22,0,IF(NO$22-$D$7&gt;=$E67,-VLOOKUP($C67,Input!$A$8:$HV$39,MATCH(NO$21,Input!$A$6:$HV$6,0),FALSE)/$G67*$F67,0))*$D67*$G$4/100</f>
        <v>0</v>
      </c>
      <c r="NP67" s="1">
        <f>IF($E67+$I67+$D$7&lt;=NP$22,0,IF(NP$22-$D$7&gt;=$E67,-VLOOKUP($C67,Input!$A$8:$HV$39,MATCH(NP$21,Input!$A$6:$HV$6,0),FALSE)/$G67*$F67,0))*$D67*$G$4/100</f>
        <v>0</v>
      </c>
      <c r="NQ67" s="1">
        <f>IF($E67+$I67+$D$7&lt;=NQ$22,0,IF(NQ$22-$D$7&gt;=$E67,-VLOOKUP($C67,Input!$A$8:$HV$39,MATCH(NQ$21,Input!$A$6:$HV$6,0),FALSE)/$G67*$F67,0))*$D67*$G$4/100</f>
        <v>0</v>
      </c>
      <c r="NR67" s="1">
        <f>IF($E67+$I67+$D$7&lt;=NR$22,0,IF(NR$22-$D$7&gt;=$E67,-VLOOKUP($C67,Input!$A$8:$HV$39,MATCH(NR$21,Input!$A$6:$HV$6,0),FALSE)/$G67*$F67,0))*$D67*$G$4/100</f>
        <v>0</v>
      </c>
      <c r="NS67" s="1">
        <f>IF($E67+$I67+$D$7&lt;=NS$22,0,IF(NS$22-$D$7&gt;=$E67,-VLOOKUP($C67,Input!$A$8:$HV$39,MATCH(NS$21,Input!$A$6:$HV$6,0),FALSE)/$G67*$F67,0))*$D67*$G$4/100</f>
        <v>0</v>
      </c>
      <c r="NT67" s="1">
        <f>IF($E67+$I67+$D$7&lt;=NT$22,0,IF(NT$22-$D$7&gt;=$E67,-VLOOKUP($C67,Input!$A$8:$HV$39,MATCH(NT$21,Input!$A$6:$HV$6,0),FALSE)/$G67*$F67,0))*$D67*$G$4/100</f>
        <v>0</v>
      </c>
      <c r="NU67" s="1">
        <f>IF($E67+$I67+$D$7&lt;=NU$22,0,IF(NU$22-$D$7&gt;=$E67,-VLOOKUP($C67,Input!$A$8:$HV$39,MATCH(NU$21,Input!$A$6:$HV$6,0),FALSE)/$G67*$F67,0))*$D67*$G$4/100</f>
        <v>0</v>
      </c>
      <c r="NV67" s="1">
        <f>IF($E67+$I67+$D$7&lt;=NV$22,0,IF(NV$22-$D$7&gt;=$E67,-VLOOKUP($C67,Input!$A$8:$HV$39,MATCH(NV$21,Input!$A$6:$HV$6,0),FALSE)/$G67*$F67,0))*$D67*$G$4/100</f>
        <v>0</v>
      </c>
      <c r="NW67" s="1">
        <f>IF($E67+$I67+$D$7&lt;=NW$22,0,IF(NW$22-$D$7&gt;=$E67,-VLOOKUP($C67,Input!$A$8:$HV$39,MATCH(NW$21,Input!$A$6:$HV$6,0),FALSE)/$G67*$F67,0))*$D67*$G$4/100</f>
        <v>0</v>
      </c>
      <c r="NX67" s="1">
        <f>IF($E67+$I67+$D$7&lt;=NX$22,0,IF(NX$22-$D$7&gt;=$E67,-VLOOKUP($C67,Input!$A$8:$HV$39,MATCH(NX$21,Input!$A$6:$HV$6,0),FALSE)/$G67*$F67,0))*$D67*$G$4/100</f>
        <v>0</v>
      </c>
      <c r="NY67" s="1">
        <f>IF($E67+$I67+$D$7&lt;=NY$22,0,IF(NY$22-$D$7&gt;=$E67,-VLOOKUP($C67,Input!$A$8:$HV$39,MATCH(NY$21,Input!$A$6:$HV$6,0),FALSE)/$G67*$F67,0))*$D67*$G$4/100</f>
        <v>0</v>
      </c>
      <c r="NZ67" s="1">
        <f>IF($E67+$I67+$D$7&lt;=NZ$22,0,IF(NZ$22-$D$7&gt;=$E67,-VLOOKUP($C67,Input!$A$8:$HV$39,MATCH(NZ$21,Input!$A$6:$HV$6,0),FALSE)/$G67*$F67,0))*$D67*$G$4/100</f>
        <v>0</v>
      </c>
      <c r="OA67" s="1">
        <f>IF($E67+$I67+$D$7&lt;=OA$22,0,IF(OA$22-$D$7&gt;=$E67,-VLOOKUP($C67,Input!$A$8:$HV$39,MATCH(OA$21,Input!$A$6:$HV$6,0),FALSE)/$G67*$F67,0))*$D67*$G$4/100</f>
        <v>0</v>
      </c>
      <c r="OB67" s="1">
        <f>IF($E67+$I67+$D$7&lt;=OB$22,0,IF(OB$22-$D$7&gt;=$E67,-VLOOKUP($C67,Input!$A$8:$HV$39,MATCH(OB$21,Input!$A$6:$HV$6,0),FALSE)/$G67*$F67,0))*$D67*$G$4/100</f>
        <v>0</v>
      </c>
      <c r="OC67" s="1">
        <f>IF($E67+$I67+$D$7&lt;=OC$22,0,IF(OC$22-$D$7&gt;=$E67,-VLOOKUP($C67,Input!$A$8:$HV$39,MATCH(OC$21,Input!$A$6:$HV$6,0),FALSE)/$G67*$F67,0))*$D67*$G$4/100</f>
        <v>-200214.46243298994</v>
      </c>
      <c r="OD67" s="1">
        <f>IF($E67+$I67+$D$7&lt;=OD$22,0,IF(OD$22-$D$7&gt;=$E67,-VLOOKUP($C67,Input!$A$8:$HV$39,MATCH(OD$21,Input!$A$6:$HV$6,0),FALSE)/$G67*$F67,0))*$D67*$G$4/100</f>
        <v>-200214.46243298994</v>
      </c>
      <c r="OE67" s="1">
        <f>IF($E67+$I67+$D$7&lt;=OE$22,0,IF(OE$22-$D$7&gt;=$E67,-VLOOKUP($C67,Input!$A$8:$HV$39,MATCH(OE$21,Input!$A$6:$HV$6,0),FALSE)/$G67*$F67,0))*$D67*$G$4/100</f>
        <v>-200214.46243298994</v>
      </c>
      <c r="OF67" s="1">
        <f>IF($E67+$I67+$D$7&lt;=OF$22,0,IF(OF$22-$D$7&gt;=$E67,-VLOOKUP($C67,Input!$A$8:$HV$39,MATCH(OF$21,Input!$A$6:$HV$6,0),FALSE)/$G67*$F67,0))*$D67*$G$4/100</f>
        <v>-200214.46243298994</v>
      </c>
      <c r="OG67" s="1">
        <f>IF($E67+$I67+$D$7&lt;=OG$22,0,IF(OG$22-$D$7&gt;=$E67,-VLOOKUP($C67,Input!$A$8:$HV$39,MATCH(OG$21,Input!$A$6:$HV$6,0),FALSE)/$G67*$F67,0))*$D67*$G$4/100</f>
        <v>-200214.46243298994</v>
      </c>
      <c r="OH67" s="1">
        <f>IF($E67+$I67+$D$7&lt;=OH$22,0,IF(OH$22-$D$7&gt;=$E67,-VLOOKUP($C67,Input!$A$8:$HV$39,MATCH(OH$21,Input!$A$6:$HV$6,0),FALSE)/$G67*$F67,0))*$D67*$G$4/100</f>
        <v>-200214.46243298994</v>
      </c>
      <c r="OI67" s="1">
        <f>IF($E67+$I67+$D$7&lt;=OI$22,0,IF(OI$22-$D$7&gt;=$E67,-VLOOKUP($C67,Input!$A$8:$HV$39,MATCH(OI$21,Input!$A$6:$HV$6,0),FALSE)/$G67*$F67,0))*$D67*$G$4/100</f>
        <v>-200214.46243298994</v>
      </c>
      <c r="OK67" t="str">
        <f>VLOOKUP($C67,Input!$A$8:$HW$39,MATCH(OK$21,Input!$A$6:$HW$6,0),FALSE)</f>
        <v>NA</v>
      </c>
      <c r="OL67" s="1">
        <f>IF($E67+$I67+$D$7&lt;=OL$22,0,IF(OL$22-$D$7&gt;=$E67,IF(COUNTIF($KZ67:LP67,"&gt;0")&gt;0,VLOOKUP($C67,Input!$A$8:$HV$21,MATCH($OK$21+COUNTIF($KZ67:LP67,"&gt;0"),Input!$A$6:$HV$6,0),FALSE),0),0))*$D67</f>
        <v>0</v>
      </c>
      <c r="OM67" s="1">
        <f>IF($E67+$I67+$D$7&lt;=OM$22,0,IF(OM$22-$D$7&gt;=$E67,IF(COUNTIF($KZ67:LQ67,"&gt;0")&gt;0,VLOOKUP($C67,Input!$A$8:$HV$21,MATCH($OK$21+COUNTIF($KZ67:LQ67,"&gt;0"),Input!$A$6:$HV$6,0),FALSE),0),0))*$D67</f>
        <v>0</v>
      </c>
      <c r="ON67" s="1">
        <f>IF($E67+$I67+$D$7&lt;=ON$22,0,IF(ON$22-$D$7&gt;=$E67,IF(COUNTIF($KZ67:LR67,"&gt;0")&gt;0,VLOOKUP($C67,Input!$A$8:$HV$21,MATCH($OK$21+COUNTIF($KZ67:LR67,"&gt;0"),Input!$A$6:$HV$6,0),FALSE),0),0))*$D67</f>
        <v>0</v>
      </c>
      <c r="OO67" s="1">
        <f>IF($E67+$I67+$D$7&lt;=OO$22,0,IF(OO$22-$D$7&gt;=$E67,IF(COUNTIF($KZ67:LS67,"&gt;0")&gt;0,VLOOKUP($C67,Input!$A$8:$HV$21,MATCH($OK$21+COUNTIF($KZ67:LS67,"&gt;0"),Input!$A$6:$HV$6,0),FALSE),0),0))*$D67</f>
        <v>0</v>
      </c>
      <c r="OP67" s="1">
        <f>IF($E67+$I67+$D$7&lt;=OP$22,0,IF(OP$22-$D$7&gt;=$E67,IF(COUNTIF($KZ67:LT67,"&gt;0")&gt;0,VLOOKUP($C67,Input!$A$8:$HV$21,MATCH($OK$21+COUNTIF($KZ67:LT67,"&gt;0"),Input!$A$6:$HV$6,0),FALSE),0),0))*$D67</f>
        <v>0</v>
      </c>
      <c r="OQ67" s="1">
        <f>IF($E67+$I67+$D$7&lt;=OQ$22,0,IF(OQ$22-$D$7&gt;=$E67,IF(COUNTIF($KZ67:LU67,"&gt;0")&gt;0,VLOOKUP($C67,Input!$A$8:$HV$21,MATCH($OK$21+COUNTIF($KZ67:LU67,"&gt;0"),Input!$A$6:$HV$6,0),FALSE),0),0))*$D67</f>
        <v>0</v>
      </c>
      <c r="OR67" s="1">
        <f>IF($E67+$I67+$D$7&lt;=OR$22,0,IF(OR$22-$D$7&gt;=$E67,IF(COUNTIF($KZ67:LV67,"&gt;0")&gt;0,VLOOKUP($C67,Input!$A$8:$HV$21,MATCH($OK$21+COUNTIF($KZ67:LV67,"&gt;0"),Input!$A$6:$HV$6,0),FALSE),0),0))*$D67</f>
        <v>0</v>
      </c>
      <c r="OS67" s="1">
        <f>IF($E67+$I67+$D$7&lt;=OS$22,0,IF(OS$22-$D$7&gt;=$E67,IF(COUNTIF($KZ67:LW67,"&gt;0")&gt;0,VLOOKUP($C67,Input!$A$8:$HV$21,MATCH($OK$21+COUNTIF($KZ67:LW67,"&gt;0"),Input!$A$6:$HV$6,0),FALSE),0),0))*$D67</f>
        <v>0</v>
      </c>
      <c r="OT67" s="1">
        <f>IF($E67+$I67+$D$7&lt;=OT$22,0,IF(OT$22-$D$7&gt;=$E67,IF(COUNTIF($KZ67:LX67,"&gt;0")&gt;0,VLOOKUP($C67,Input!$A$8:$HV$21,MATCH($OK$21+COUNTIF($KZ67:LX67,"&gt;0"),Input!$A$6:$HV$6,0),FALSE),0),0))*$D67</f>
        <v>0</v>
      </c>
      <c r="OU67" s="1">
        <f>IF($E67+$I67+$D$7&lt;=OU$22,0,IF(OU$22-$D$7&gt;=$E67,IF(COUNTIF($KZ67:LY67,"&gt;0")&gt;0,VLOOKUP($C67,Input!$A$8:$HV$21,MATCH($OK$21+COUNTIF($KZ67:LY67,"&gt;0"),Input!$A$6:$HV$6,0),FALSE),0),0))*$D67</f>
        <v>0</v>
      </c>
      <c r="OV67" s="1">
        <f>IF($E67+$I67+$D$7&lt;=OV$22,0,IF(OV$22-$D$7&gt;=$E67,IF(COUNTIF($KZ67:LZ67,"&gt;0")&gt;0,VLOOKUP($C67,Input!$A$8:$HV$21,MATCH($OK$21+COUNTIF($KZ67:LZ67,"&gt;0"),Input!$A$6:$HV$6,0),FALSE),0),0))*$D67</f>
        <v>0</v>
      </c>
      <c r="OW67" s="1">
        <f>IF($E67+$I67+$D$7&lt;=OW$22,0,IF(OW$22-$D$7&gt;=$E67,IF(COUNTIF($KZ67:MA67,"&gt;0")&gt;0,VLOOKUP($C67,Input!$A$8:$HV$21,MATCH($OK$21+COUNTIF($KZ67:MA67,"&gt;0"),Input!$A$6:$HV$6,0),FALSE),0),0))*$D67</f>
        <v>0</v>
      </c>
      <c r="OX67" s="1">
        <f>IF($E67+$I67+$D$7&lt;=OX$22,0,IF(OX$22-$D$7&gt;=$E67,IF(COUNTIF($KZ67:MB67,"&gt;0")&gt;0,VLOOKUP($C67,Input!$A$8:$HV$21,MATCH($OK$21+COUNTIF($KZ67:MB67,"&gt;0"),Input!$A$6:$HV$6,0),FALSE),0),0))*$D67</f>
        <v>0</v>
      </c>
      <c r="OY67" s="1">
        <f>IF($E67+$I67+$D$7&lt;=OY$22,0,IF(OY$22-$D$7&gt;=$E67,IF(COUNTIF($KZ67:MC67,"&gt;0")&gt;0,VLOOKUP($C67,Input!$A$8:$HV$21,MATCH($OK$21+COUNTIF($KZ67:MC67,"&gt;0"),Input!$A$6:$HV$6,0),FALSE),0),0))*$D67</f>
        <v>0</v>
      </c>
      <c r="OZ67" s="1">
        <f>IF($E67+$I67+$D$7&lt;=OZ$22,0,IF(OZ$22-$D$7&gt;=$E67,IF(COUNTIF($KZ67:MD67,"&gt;0")&gt;0,VLOOKUP($C67,Input!$A$8:$HV$21,MATCH($OK$21+COUNTIF($KZ67:MD67,"&gt;0"),Input!$A$6:$HV$6,0),FALSE),0),0))*$D67</f>
        <v>0</v>
      </c>
      <c r="PA67" s="1">
        <f>IF($E67+$I67+$D$7&lt;=PA$22,0,IF(PA$22-$D$7&gt;=$E67,IF(COUNTIF($KZ67:ME67,"&gt;0")&gt;0,VLOOKUP($C67,Input!$A$8:$HV$21,MATCH($OK$21+COUNTIF($KZ67:ME67,"&gt;0"),Input!$A$6:$HV$6,0),FALSE),0),0))*$D67</f>
        <v>0</v>
      </c>
      <c r="PB67" s="1">
        <f>IF($E67+$I67+$D$7&lt;=PB$22,0,IF(PB$22-$D$7&gt;=$E67,IF(COUNTIF($KZ67:MF67,"&gt;0")&gt;0,VLOOKUP($C67,Input!$A$8:$HV$21,MATCH($OK$21+COUNTIF($KZ67:MF67,"&gt;0"),Input!$A$6:$HV$6,0),FALSE),0),0))*$D67</f>
        <v>0</v>
      </c>
      <c r="PC67" s="1">
        <f>IF($E67+$I67+$D$7&lt;=PC$22,0,IF(PC$22-$D$7&gt;=$E67,IF(COUNTIF($KZ67:MG67,"&gt;0")&gt;0,VLOOKUP($C67,Input!$A$8:$HV$21,MATCH($OK$21+COUNTIF($KZ67:MG67,"&gt;0"),Input!$A$6:$HV$6,0),FALSE),0),0))*$D67</f>
        <v>0</v>
      </c>
      <c r="PD67" s="1">
        <f>IF($E67+$I67+$D$7&lt;=PD$22,0,IF(PD$22-$D$7&gt;=$E67,IF(COUNTIF($KZ67:MH67,"&gt;0")&gt;0,VLOOKUP($C67,Input!$A$8:$HV$21,MATCH($OK$21+COUNTIF($KZ67:MH67,"&gt;0"),Input!$A$6:$HV$6,0),FALSE),0),0))*$D67</f>
        <v>0</v>
      </c>
      <c r="PE67" s="1">
        <f>IF($E67+$I67+$D$7&lt;=PE$22,0,IF(PE$22-$D$7&gt;=$E67,IF(COUNTIF($KZ67:MI67,"&gt;0")&gt;0,VLOOKUP($C67,Input!$A$8:$HV$21,MATCH($OK$21+COUNTIF($KZ67:MI67,"&gt;0"),Input!$A$6:$HV$6,0),FALSE),0),0))*$D67</f>
        <v>0</v>
      </c>
      <c r="PF67" s="1">
        <f>IF($E67+$I67+$D$7&lt;=PF$22,0,IF(PF$22-$D$7&gt;=$E67,IF(COUNTIF($KZ67:MJ67,"&gt;0")&gt;0,VLOOKUP($C67,Input!$A$8:$HV$21,MATCH($OK$21+COUNTIF($KZ67:MJ67,"&gt;0"),Input!$A$6:$HV$6,0),FALSE),0),0))*$D67</f>
        <v>0</v>
      </c>
      <c r="PG67" s="1">
        <f>IF($E67+$I67+$D$7&lt;=PG$22,0,IF(PG$22-$D$7&gt;=$E67,IF(COUNTIF($KZ67:MK67,"&gt;0")&gt;0,VLOOKUP($C67,Input!$A$8:$HV$21,MATCH($OK$21+COUNTIF($KZ67:MK67,"&gt;0"),Input!$A$6:$HV$6,0),FALSE),0),0))*$D67</f>
        <v>0</v>
      </c>
      <c r="PH67" s="1">
        <f>IF($E67+$I67+$D$7&lt;=PH$22,0,IF(PH$22-$D$7&gt;=$E67,IF(COUNTIF($KZ67:ML67,"&gt;0")&gt;0,VLOOKUP($C67,Input!$A$8:$HV$21,MATCH($OK$21+COUNTIF($KZ67:ML67,"&gt;0"),Input!$A$6:$HV$6,0),FALSE),0),0))*$D67</f>
        <v>0</v>
      </c>
      <c r="PI67" s="1">
        <f>IF($E67+$I67+$D$7&lt;=PI$22,0,IF(PI$22-$D$7&gt;=$E67,IF(COUNTIF($KZ67:MM67,"&gt;0")&gt;0,VLOOKUP($C67,Input!$A$8:$HV$21,MATCH($OK$21+COUNTIF($KZ67:MM67,"&gt;0"),Input!$A$6:$HV$6,0),FALSE),0),0))*$D67</f>
        <v>0</v>
      </c>
      <c r="PJ67" s="1">
        <f>IF($E67+$I67+$D$7&lt;=PJ$22,0,IF(PJ$22-$D$7&gt;=$E67,IF(COUNTIF($KZ67:MN67,"&gt;0")&gt;0,VLOOKUP($C67,Input!$A$8:$HV$21,MATCH($OK$21+COUNTIF($KZ67:MN67,"&gt;0"),Input!$A$6:$HV$6,0),FALSE),0),0))*$D67</f>
        <v>0</v>
      </c>
      <c r="PK67" s="1">
        <f>IF($E67+$I67+$D$7&lt;=PK$22,0,IF(PK$22-$D$7&gt;=$E67,IF(COUNTIF($KZ67:MO67,"&gt;0")&gt;0,VLOOKUP($C67,Input!$A$8:$HV$21,MATCH($OK$21+COUNTIF($KZ67:MO67,"&gt;0"),Input!$A$6:$HV$6,0),FALSE),0),0))*$D67</f>
        <v>0</v>
      </c>
      <c r="PL67" s="1">
        <f>IF($E67+$I67+$D$7&lt;=PL$22,0,IF(PL$22-$D$7&gt;=$E67,IF(COUNTIF($KZ67:MP67,"&gt;0")&gt;0,VLOOKUP($C67,Input!$A$8:$HV$21,MATCH($OK$21+COUNTIF($KZ67:MP67,"&gt;0"),Input!$A$6:$HV$6,0),FALSE),0),0))*$D67</f>
        <v>0</v>
      </c>
      <c r="PM67" s="1">
        <f>IF($E67+$I67+$D$7&lt;=PM$22,0,IF(PM$22-$D$7&gt;=$E67,IF(COUNTIF($KZ67:MQ67,"&gt;0")&gt;0,VLOOKUP($C67,Input!$A$8:$HV$21,MATCH($OK$21+COUNTIF($KZ67:MQ67,"&gt;0"),Input!$A$6:$HV$6,0),FALSE),0),0))*$D67</f>
        <v>0</v>
      </c>
      <c r="PN67" s="1">
        <f>IF($E67+$I67+$D$7&lt;=PN$22,0,IF(PN$22-$D$7&gt;=$E67,IF(COUNTIF($KZ67:MR67,"&gt;0")&gt;0,VLOOKUP($C67,Input!$A$8:$HV$21,MATCH($OK$21+COUNTIF($KZ67:MR67,"&gt;0"),Input!$A$6:$HV$6,0),FALSE),0),0))*$D67</f>
        <v>0</v>
      </c>
      <c r="PO67" s="1">
        <f>IF($E67+$I67+$D$7&lt;=PO$22,0,IF(PO$22-$D$7&gt;=$E67,IF(COUNTIF($KZ67:MS67,"&gt;0")&gt;0,VLOOKUP($C67,Input!$A$8:$HV$21,MATCH($OK$21+COUNTIF($KZ67:MS67,"&gt;0"),Input!$A$6:$HV$6,0),FALSE),0),0))*$D67</f>
        <v>0</v>
      </c>
      <c r="PP67" s="1">
        <f>IF($E67+$I67+$D$7&lt;=PP$22,0,IF(PP$22-$D$7&gt;=$E67,IF(COUNTIF($KZ67:MT67,"&gt;0")&gt;0,VLOOKUP($C67,Input!$A$8:$HV$21,MATCH($OK$21+COUNTIF($KZ67:MT67,"&gt;0"),Input!$A$6:$HV$6,0),FALSE),0),0))*$D67</f>
        <v>0</v>
      </c>
      <c r="PQ67" s="1">
        <f>IF($E67+$I67+$D$7&lt;=PQ$22,0,IF(PQ$22-$D$7&gt;=$E67,IF(COUNTIF($KZ67:MU67,"&gt;0")&gt;0,VLOOKUP($C67,Input!$A$8:$HV$21,MATCH($OK$21+COUNTIF($KZ67:MU67,"&gt;0"),Input!$A$6:$HV$6,0),FALSE),0),0))*$D67</f>
        <v>0</v>
      </c>
      <c r="PR67" s="1">
        <f>IF($E67+$I67+$D$7&lt;=PR$22,0,IF(PR$22-$D$7&gt;=$E67,IF(COUNTIF($KZ67:MV67,"&gt;0")&gt;0,VLOOKUP($C67,Input!$A$8:$HV$21,MATCH($OK$21+COUNTIF($KZ67:MV67,"&gt;0"),Input!$A$6:$HV$6,0),FALSE),0),0))*$D67</f>
        <v>0</v>
      </c>
      <c r="PS67" s="1">
        <f>IF($E67+$I67+$D$7&lt;=PS$22,0,IF(PS$22-$D$7&gt;=$E67,IF(COUNTIF($KZ67:MW67,"&gt;0")&gt;0,VLOOKUP($C67,Input!$A$8:$HV$21,MATCH($OK$21+COUNTIF($KZ67:MW67,"&gt;0"),Input!$A$6:$HV$6,0),FALSE),0),0))*$D67</f>
        <v>0</v>
      </c>
      <c r="PT67" s="1">
        <f>IF($E67+$I67+$D$7&lt;=PT$22,0,IF(PT$22-$D$7&gt;=$E67,IF(COUNTIF($KZ67:MX67,"&gt;0")&gt;0,VLOOKUP($C67,Input!$A$8:$HV$21,MATCH($OK$21+COUNTIF($KZ67:MX67,"&gt;0"),Input!$A$6:$HV$6,0),FALSE),0),0))*$D67</f>
        <v>0</v>
      </c>
      <c r="PV67" s="1" t="str">
        <f t="shared" si="212"/>
        <v>2044 MY 40' CNG w Midlife Rebuild {234 Buses}</v>
      </c>
      <c r="PW67" s="1">
        <f t="shared" si="213"/>
        <v>0</v>
      </c>
      <c r="PX67" s="1">
        <f t="shared" si="214"/>
        <v>0</v>
      </c>
      <c r="PY67" s="1">
        <f t="shared" si="215"/>
        <v>0</v>
      </c>
      <c r="PZ67" s="1">
        <f t="shared" si="216"/>
        <v>0</v>
      </c>
      <c r="QA67" s="1">
        <f t="shared" si="217"/>
        <v>0</v>
      </c>
      <c r="QB67" s="1">
        <f t="shared" si="218"/>
        <v>0</v>
      </c>
      <c r="QC67" s="1">
        <f t="shared" si="219"/>
        <v>0</v>
      </c>
      <c r="QD67" s="1">
        <f t="shared" si="220"/>
        <v>0</v>
      </c>
      <c r="QE67" s="1">
        <f t="shared" si="221"/>
        <v>0</v>
      </c>
      <c r="QF67" s="1">
        <f t="shared" si="222"/>
        <v>0</v>
      </c>
      <c r="QG67" s="1">
        <f t="shared" si="223"/>
        <v>0</v>
      </c>
      <c r="QH67" s="1">
        <f t="shared" si="224"/>
        <v>0</v>
      </c>
      <c r="QI67" s="1">
        <f t="shared" si="225"/>
        <v>0</v>
      </c>
      <c r="QJ67" s="1">
        <f t="shared" si="226"/>
        <v>0</v>
      </c>
      <c r="QK67" s="1">
        <f t="shared" si="227"/>
        <v>0</v>
      </c>
      <c r="QL67" s="1">
        <f t="shared" si="228"/>
        <v>0</v>
      </c>
      <c r="QM67" s="1">
        <f t="shared" si="229"/>
        <v>0</v>
      </c>
      <c r="QN67" s="1">
        <f t="shared" si="230"/>
        <v>0</v>
      </c>
      <c r="QO67" s="1">
        <f t="shared" si="231"/>
        <v>0</v>
      </c>
      <c r="QP67" s="1">
        <f t="shared" si="232"/>
        <v>0</v>
      </c>
      <c r="QQ67" s="1">
        <f t="shared" si="233"/>
        <v>0</v>
      </c>
      <c r="QR67" s="1">
        <f t="shared" si="234"/>
        <v>0</v>
      </c>
      <c r="QS67" s="1">
        <f t="shared" si="235"/>
        <v>0</v>
      </c>
      <c r="QT67" s="1">
        <f t="shared" si="236"/>
        <v>0</v>
      </c>
      <c r="QU67" s="1">
        <f t="shared" si="237"/>
        <v>0</v>
      </c>
      <c r="QV67" s="1">
        <f t="shared" si="238"/>
        <v>0</v>
      </c>
      <c r="QW67" s="1">
        <f t="shared" si="239"/>
        <v>0</v>
      </c>
      <c r="QX67" s="1">
        <f t="shared" si="240"/>
        <v>0</v>
      </c>
      <c r="QY67" s="1">
        <f t="shared" si="241"/>
        <v>226246837.74581793</v>
      </c>
      <c r="QZ67" s="1">
        <f t="shared" si="242"/>
        <v>14209510.055102771</v>
      </c>
      <c r="RA67" s="1">
        <f t="shared" si="243"/>
        <v>14246246.934980158</v>
      </c>
      <c r="RB67" s="1">
        <f t="shared" si="244"/>
        <v>14289049.868335636</v>
      </c>
      <c r="RC67" s="1">
        <f t="shared" si="245"/>
        <v>14363879.709444921</v>
      </c>
      <c r="RD67" s="1">
        <f t="shared" si="246"/>
        <v>14421605.692380901</v>
      </c>
      <c r="RE67" s="1">
        <f t="shared" si="247"/>
        <v>22663725.991968822</v>
      </c>
      <c r="RF67" s="1">
        <f t="shared" si="207"/>
        <v>320440855.99803114</v>
      </c>
      <c r="RG67" s="1">
        <f t="shared" si="208"/>
        <v>135812980.15257165</v>
      </c>
      <c r="RH67" s="72"/>
      <c r="RI67" s="37"/>
    </row>
    <row r="68" spans="1:477" x14ac:dyDescent="0.25">
      <c r="A68" s="50"/>
      <c r="B68" s="143"/>
      <c r="C68" s="111" t="s">
        <v>76</v>
      </c>
      <c r="D68" s="108">
        <f t="shared" si="171"/>
        <v>234</v>
      </c>
      <c r="E68" s="110">
        <f t="shared" si="209"/>
        <v>2045</v>
      </c>
      <c r="F68" s="68">
        <f t="shared" si="210"/>
        <v>40000</v>
      </c>
      <c r="G68" s="69">
        <f>VLOOKUP($C68,Input!$A$8:$HV$39,MATCH(G$21,Input!$A$6:$HV$6,0),FALSE)</f>
        <v>2.91</v>
      </c>
      <c r="H68" s="123">
        <f>VLOOKUP($C68,Input!$A$8:$HV$39,MATCH(H$21,Input!$A$6:$HV$6,0),FALSE)</f>
        <v>0</v>
      </c>
      <c r="I68" s="70">
        <f>VLOOKUP($C68,Input!$A$8:$HV$39,MATCH(I$21,Input!$A$6:$HV$6,0),FALSE)</f>
        <v>14</v>
      </c>
      <c r="J68" s="1">
        <f>+IF($E68=J$22,VLOOKUP($C68,Input!$A$8:$AN$39,MATCH(J$21,Input!$A$6:$AN$6,0),FALSE)+$H68,0)*$D68</f>
        <v>0</v>
      </c>
      <c r="K68" s="1">
        <f>+IF($E68=K$22,VLOOKUP($C68,Input!$A$8:$AN$39,MATCH(K$21,Input!$A$6:$AN$6,0),FALSE)+$H68,0)*$D68</f>
        <v>0</v>
      </c>
      <c r="L68" s="1">
        <f>+IF($E68=L$22,VLOOKUP($C68,Input!$A$8:$AN$39,MATCH(L$21,Input!$A$6:$AN$6,0),FALSE)+$H68,0)*$D68</f>
        <v>0</v>
      </c>
      <c r="M68" s="1">
        <f>+IF($E68=M$22,VLOOKUP($C68,Input!$A$8:$AN$39,MATCH(M$21,Input!$A$6:$AN$6,0),FALSE)+$H68,0)*$D68</f>
        <v>0</v>
      </c>
      <c r="N68" s="1">
        <f>+IF($E68=N$22,VLOOKUP($C68,Input!$A$8:$AN$39,MATCH(N$21,Input!$A$6:$AN$6,0),FALSE)+$H68,0)*$D68</f>
        <v>0</v>
      </c>
      <c r="O68" s="1">
        <f>+IF($E68=O$22,VLOOKUP($C68,Input!$A$8:$AN$39,MATCH(O$21,Input!$A$6:$AN$6,0),FALSE)+$H68,0)*$D68</f>
        <v>0</v>
      </c>
      <c r="P68" s="1">
        <f>+IF($E68=P$22,VLOOKUP($C68,Input!$A$8:$AN$39,MATCH(P$21,Input!$A$6:$AN$6,0),FALSE)+$H68,0)*$D68</f>
        <v>0</v>
      </c>
      <c r="Q68" s="1">
        <f>+IF($E68=Q$22,VLOOKUP($C68,Input!$A$8:$AN$39,MATCH(Q$21,Input!$A$6:$AN$6,0),FALSE)+$H68,0)*$D68</f>
        <v>0</v>
      </c>
      <c r="R68" s="1">
        <f>+IF($E68=R$22,VLOOKUP($C68,Input!$A$8:$AN$39,MATCH(R$21,Input!$A$6:$AN$6,0),FALSE)+$H68,0)*$D68</f>
        <v>0</v>
      </c>
      <c r="S68" s="1">
        <f>+IF($E68=S$22,VLOOKUP($C68,Input!$A$8:$AN$39,MATCH(S$21,Input!$A$6:$AN$6,0),FALSE)+$H68,0)*$D68</f>
        <v>0</v>
      </c>
      <c r="T68" s="1">
        <f>+IF($E68=T$22,VLOOKUP($C68,Input!$A$8:$AN$39,MATCH(T$21,Input!$A$6:$AN$6,0),FALSE)+$H68,0)*$D68</f>
        <v>0</v>
      </c>
      <c r="U68" s="1">
        <f>+IF($E68=U$22,VLOOKUP($C68,Input!$A$8:$AN$39,MATCH(U$21,Input!$A$6:$AN$6,0),FALSE)+$H68,0)*$D68</f>
        <v>0</v>
      </c>
      <c r="V68" s="1">
        <f>+IF($E68=V$22,VLOOKUP($C68,Input!$A$8:$AN$39,MATCH(V$21,Input!$A$6:$AN$6,0),FALSE)+$H68,0)*$D68</f>
        <v>0</v>
      </c>
      <c r="W68" s="1">
        <f>+IF($E68=W$22,VLOOKUP($C68,Input!$A$8:$AN$39,MATCH(W$21,Input!$A$6:$AN$6,0),FALSE)+$H68,0)*$D68</f>
        <v>0</v>
      </c>
      <c r="X68" s="1">
        <f>+IF($E68=X$22,VLOOKUP($C68,Input!$A$8:$AN$39,MATCH(X$21,Input!$A$6:$AN$6,0),FALSE)+$H68,0)*$D68</f>
        <v>0</v>
      </c>
      <c r="Y68" s="1">
        <f>+IF($E68=Y$22,VLOOKUP($C68,Input!$A$8:$AN$39,MATCH(Y$21,Input!$A$6:$AN$6,0),FALSE)+$H68,0)*$D68</f>
        <v>0</v>
      </c>
      <c r="Z68" s="1">
        <f>+IF($E68=Z$22,VLOOKUP($C68,Input!$A$8:$AN$39,MATCH(Z$21,Input!$A$6:$AN$6,0),FALSE)+$H68,0)*$D68</f>
        <v>0</v>
      </c>
      <c r="AA68" s="1">
        <f>+IF($E68=AA$22,VLOOKUP($C68,Input!$A$8:$AN$39,MATCH(AA$21,Input!$A$6:$AN$6,0),FALSE)+$H68,0)*$D68</f>
        <v>0</v>
      </c>
      <c r="AB68" s="1">
        <f>+IF($E68=AB$22,VLOOKUP($C68,Input!$A$8:$AN$39,MATCH(AB$21,Input!$A$6:$AN$6,0),FALSE)+$H68,0)*$D68</f>
        <v>0</v>
      </c>
      <c r="AC68" s="1">
        <f>+IF($E68=AC$22,VLOOKUP($C68,Input!$A$8:$AN$39,MATCH(AC$21,Input!$A$6:$AN$6,0),FALSE)+$H68,0)*$D68</f>
        <v>0</v>
      </c>
      <c r="AD68" s="1">
        <f>+IF($E68=AD$22,VLOOKUP($C68,Input!$A$8:$AN$39,MATCH(AD$21,Input!$A$6:$AN$6,0),FALSE)+$H68,0)*$D68</f>
        <v>0</v>
      </c>
      <c r="AE68" s="1">
        <f>+IF($E68=AE$22,VLOOKUP($C68,Input!$A$8:$AN$39,MATCH(AE$21,Input!$A$6:$AN$6,0),FALSE)+$H68,0)*$D68</f>
        <v>0</v>
      </c>
      <c r="AF68" s="1">
        <f>+IF($E68=AF$22,VLOOKUP($C68,Input!$A$8:$AN$39,MATCH(AF$21,Input!$A$6:$AN$6,0),FALSE)+$H68,0)*$D68</f>
        <v>0</v>
      </c>
      <c r="AG68" s="1">
        <f>+IF($E68=AG$22,VLOOKUP($C68,Input!$A$8:$AN$39,MATCH(AG$21,Input!$A$6:$AN$6,0),FALSE)+$H68,0)*$D68</f>
        <v>0</v>
      </c>
      <c r="AH68" s="1">
        <f>+IF($E68=AH$22,VLOOKUP($C68,Input!$A$8:$AN$39,MATCH(AH$21,Input!$A$6:$AN$6,0),FALSE)+$H68,0)*$D68</f>
        <v>0</v>
      </c>
      <c r="AI68" s="1">
        <f>+IF($E68=AI$22,VLOOKUP($C68,Input!$A$8:$AN$39,MATCH(AI$21,Input!$A$6:$AN$6,0),FALSE)+$H68,0)*$D68</f>
        <v>0</v>
      </c>
      <c r="AJ68" s="1">
        <f>+IF($E68=AJ$22,VLOOKUP($C68,Input!$A$8:$AN$39,MATCH(AJ$21,Input!$A$6:$AN$6,0),FALSE)+$H68,0)*$D68</f>
        <v>0</v>
      </c>
      <c r="AK68" s="1">
        <f>+IF($E68=AK$22,VLOOKUP($C68,Input!$A$8:$AN$39,MATCH(AK$21,Input!$A$6:$AN$6,0),FALSE)+$H68,0)*$D68</f>
        <v>0</v>
      </c>
      <c r="AL68" s="1">
        <f>+IF($E68=AL$22,VLOOKUP($C68,Input!$A$8:$AN$39,MATCH(AL$21,Input!$A$6:$AN$6,0),FALSE)+$H68,0)*$D68</f>
        <v>0</v>
      </c>
      <c r="AM68" s="1">
        <f>+IF($E68=AM$22,VLOOKUP($C68,Input!$A$8:$AN$39,MATCH(AM$21,Input!$A$6:$AN$6,0),FALSE)+$H68,0)*$D68</f>
        <v>211508792.19535121</v>
      </c>
      <c r="AN68" s="1">
        <f>+IF($E68=AN$22,VLOOKUP($C68,Input!$A$8:$AN$39,MATCH(AN$21,Input!$A$6:$AN$6,0),FALSE)+$H68,0)*$D68</f>
        <v>0</v>
      </c>
      <c r="AO68" s="1">
        <f>+IF($E68=AO$22,VLOOKUP($C68,Input!$A$8:$AN$39,MATCH(AO$21,Input!$A$6:$AN$6,0),FALSE)+$H68,0)*$D68</f>
        <v>0</v>
      </c>
      <c r="AP68" s="1">
        <f>+IF($E68=AP$22,VLOOKUP($C68,Input!$A$8:$AN$39,MATCH(AP$21,Input!$A$6:$AN$6,0),FALSE)+$H68,0)*$D68</f>
        <v>0</v>
      </c>
      <c r="AQ68" s="1">
        <f>+IF($E68=AQ$22,VLOOKUP($C68,Input!$A$8:$AN$39,MATCH(AQ$21,Input!$A$6:$AN$6,0),FALSE)+$H68,0)*$D68</f>
        <v>0</v>
      </c>
      <c r="AR68" s="1">
        <f>+IF($E68=AR$22,VLOOKUP($C68,Input!$A$8:$AN$39,MATCH(AR$21,Input!$A$6:$AN$6,0),FALSE)+$H68,0)*$D68</f>
        <v>0</v>
      </c>
      <c r="AT68" t="str">
        <f>VLOOKUP($C68,Input!$A$8:$HV$39,MATCH(AT$21,Input!$A$6:$HV$6,0),FALSE)</f>
        <v>Parts and administrative cost</v>
      </c>
      <c r="AU68" s="1">
        <f>+IF($E68=AU$22,VLOOKUP($C68,Input!$A$8:$HV$39,MATCH(AU$21,Input!$A$6:$HV$6,0),FALSE),0)*$D68</f>
        <v>0</v>
      </c>
      <c r="AV68" s="1">
        <f>+IF($E68=AV$22,VLOOKUP($C68,Input!$A$8:$HV$39,MATCH(AV$21,Input!$A$6:$HV$6,0),FALSE),0)*$D68</f>
        <v>0</v>
      </c>
      <c r="AW68" s="1">
        <f>+IF($E68=AW$22,VLOOKUP($C68,Input!$A$8:$HV$39,MATCH(AW$21,Input!$A$6:$HV$6,0),FALSE),0)*$D68</f>
        <v>0</v>
      </c>
      <c r="AX68" s="1">
        <f>+IF($E68=AX$22,VLOOKUP($C68,Input!$A$8:$HV$39,MATCH(AX$21,Input!$A$6:$HV$6,0),FALSE),0)*$D68</f>
        <v>0</v>
      </c>
      <c r="AY68" s="1">
        <f>+IF($E68=AY$22,VLOOKUP($C68,Input!$A$8:$HV$39,MATCH(AY$21,Input!$A$6:$HV$6,0),FALSE),0)*$D68</f>
        <v>0</v>
      </c>
      <c r="AZ68" s="1">
        <f>+IF($E68=AZ$22,VLOOKUP($C68,Input!$A$8:$HV$39,MATCH(AZ$21,Input!$A$6:$HV$6,0),FALSE),0)*$D68</f>
        <v>0</v>
      </c>
      <c r="BA68" s="1">
        <f>+IF($E68=BA$22,VLOOKUP($C68,Input!$A$8:$HV$39,MATCH(BA$21,Input!$A$6:$HV$6,0),FALSE),0)*$D68</f>
        <v>0</v>
      </c>
      <c r="BB68" s="1">
        <f>+IF($E68=BB$22,VLOOKUP($C68,Input!$A$8:$HV$39,MATCH(BB$21,Input!$A$6:$HV$6,0),FALSE),0)*$D68</f>
        <v>0</v>
      </c>
      <c r="BC68" s="1">
        <f>+IF($E68=BC$22,VLOOKUP($C68,Input!$A$8:$HV$39,MATCH(BC$21,Input!$A$6:$HV$6,0),FALSE),0)*$D68</f>
        <v>0</v>
      </c>
      <c r="BD68" s="1">
        <f>+IF($E68=BD$22,VLOOKUP($C68,Input!$A$8:$HV$39,MATCH(BD$21,Input!$A$6:$HV$6,0),FALSE),0)*$D68</f>
        <v>0</v>
      </c>
      <c r="BE68" s="1">
        <f>+IF($E68=BE$22,VLOOKUP($C68,Input!$A$8:$HV$39,MATCH(BE$21,Input!$A$6:$HV$6,0),FALSE),0)*$D68</f>
        <v>0</v>
      </c>
      <c r="BF68" s="1">
        <f>+IF($E68=BF$22,VLOOKUP($C68,Input!$A$8:$HV$39,MATCH(BF$21,Input!$A$6:$HV$6,0),FALSE),0)*$D68</f>
        <v>0</v>
      </c>
      <c r="BG68" s="1">
        <f>+IF($E68=BG$22,VLOOKUP($C68,Input!$A$8:$HV$39,MATCH(BG$21,Input!$A$6:$HV$6,0),FALSE),0)*$D68</f>
        <v>0</v>
      </c>
      <c r="BH68" s="1">
        <f>+IF($E68=BH$22,VLOOKUP($C68,Input!$A$8:$HV$39,MATCH(BH$21,Input!$A$6:$HV$6,0),FALSE),0)*$D68</f>
        <v>0</v>
      </c>
      <c r="BI68" s="1">
        <f>+IF($E68=BI$22,VLOOKUP($C68,Input!$A$8:$HV$39,MATCH(BI$21,Input!$A$6:$HV$6,0),FALSE),0)*$D68</f>
        <v>0</v>
      </c>
      <c r="BJ68" s="1">
        <f>+IF($E68=BJ$22,VLOOKUP($C68,Input!$A$8:$HV$39,MATCH(BJ$21,Input!$A$6:$HV$6,0),FALSE),0)*$D68</f>
        <v>0</v>
      </c>
      <c r="BK68" s="1">
        <f>+IF($E68=BK$22,VLOOKUP($C68,Input!$A$8:$HV$39,MATCH(BK$21,Input!$A$6:$HV$6,0),FALSE),0)*$D68</f>
        <v>0</v>
      </c>
      <c r="BL68" s="1">
        <f>+IF($E68=BL$22,VLOOKUP($C68,Input!$A$8:$HV$39,MATCH(BL$21,Input!$A$6:$HV$6,0),FALSE),0)*$D68</f>
        <v>0</v>
      </c>
      <c r="BM68" s="1">
        <f>+IF($E68=BM$22,VLOOKUP($C68,Input!$A$8:$HV$39,MATCH(BM$21,Input!$A$6:$HV$6,0),FALSE),0)*$D68</f>
        <v>0</v>
      </c>
      <c r="BN68" s="1">
        <f>+IF($E68=BN$22,VLOOKUP($C68,Input!$A$8:$HV$39,MATCH(BN$21,Input!$A$6:$HV$6,0),FALSE),0)*$D68</f>
        <v>0</v>
      </c>
      <c r="BO68" s="1">
        <f>+IF($E68=BO$22,VLOOKUP($C68,Input!$A$8:$HV$39,MATCH(BO$21,Input!$A$6:$HV$6,0),FALSE),0)*$D68</f>
        <v>0</v>
      </c>
      <c r="BP68" s="1">
        <f>+IF($E68=BP$22,VLOOKUP($C68,Input!$A$8:$HV$39,MATCH(BP$21,Input!$A$6:$HV$6,0),FALSE),0)*$D68</f>
        <v>0</v>
      </c>
      <c r="BQ68" s="1">
        <f>+IF($E68=BQ$22,VLOOKUP($C68,Input!$A$8:$HV$39,MATCH(BQ$21,Input!$A$6:$HV$6,0),FALSE),0)*$D68</f>
        <v>0</v>
      </c>
      <c r="BR68" s="1">
        <f>+IF($E68=BR$22,VLOOKUP($C68,Input!$A$8:$HV$39,MATCH(BR$21,Input!$A$6:$HV$6,0),FALSE),0)*$D68</f>
        <v>0</v>
      </c>
      <c r="BS68" s="1">
        <f>+IF($E68=BS$22,VLOOKUP($C68,Input!$A$8:$HV$39,MATCH(BS$21,Input!$A$6:$HV$6,0),FALSE),0)*$D68</f>
        <v>0</v>
      </c>
      <c r="BT68" s="1">
        <f>+IF($E68=BT$22,VLOOKUP($C68,Input!$A$8:$HV$39,MATCH(BT$21,Input!$A$6:$HV$6,0),FALSE),0)*$D68</f>
        <v>0</v>
      </c>
      <c r="BU68" s="1">
        <f>+IF($E68=BU$22,VLOOKUP($C68,Input!$A$8:$HV$39,MATCH(BU$21,Input!$A$6:$HV$6,0),FALSE),0)*$D68</f>
        <v>0</v>
      </c>
      <c r="BV68" s="1">
        <f>+IF($E68=BV$22,VLOOKUP($C68,Input!$A$8:$HV$39,MATCH(BV$21,Input!$A$6:$HV$6,0),FALSE),0)*$D68</f>
        <v>0</v>
      </c>
      <c r="BW68" s="1">
        <f>+IF($E68=BW$22,VLOOKUP($C68,Input!$A$8:$HV$39,MATCH(BW$21,Input!$A$6:$HV$6,0),FALSE),0)*$D68</f>
        <v>0</v>
      </c>
      <c r="BX68" s="1">
        <f>+IF($E68=BX$22,VLOOKUP($C68,Input!$A$8:$HV$39,MATCH(BX$21,Input!$A$6:$HV$6,0),FALSE),0)*$D68</f>
        <v>5287719.8048837809</v>
      </c>
      <c r="BY68" s="1">
        <f>+IF($E68=BY$22,VLOOKUP($C68,Input!$A$8:$HV$39,MATCH(BY$21,Input!$A$6:$HV$6,0),FALSE),0)*$D68</f>
        <v>0</v>
      </c>
      <c r="BZ68" s="1">
        <f>+IF($E68=BZ$22,VLOOKUP($C68,Input!$A$8:$HV$39,MATCH(BZ$21,Input!$A$6:$HV$6,0),FALSE),0)*$D68</f>
        <v>0</v>
      </c>
      <c r="CA68" s="1">
        <f>+IF($E68=CA$22,VLOOKUP($C68,Input!$A$8:$HV$39,MATCH(CA$21,Input!$A$6:$HV$6,0),FALSE),0)*$D68</f>
        <v>0</v>
      </c>
      <c r="CB68" s="1">
        <f>+IF($E68=CB$22,VLOOKUP($C68,Input!$A$8:$HV$39,MATCH(CB$21,Input!$A$6:$HV$6,0),FALSE),0)*$D68</f>
        <v>0</v>
      </c>
      <c r="CC68" s="1">
        <f>+IF($E68=CC$22,VLOOKUP($C68,Input!$A$8:$HV$39,MATCH(CC$21,Input!$A$6:$HV$6,0),FALSE),0)*$D68</f>
        <v>0</v>
      </c>
      <c r="CE68" t="str">
        <f>VLOOKUP($C68,Input!$A$8:$HV$39,MATCH(CE$21,Input!$A$6:$HV$6,0),FALSE)</f>
        <v>Engine Rebuild @ 7 Yr</v>
      </c>
      <c r="CF68" s="1">
        <f>IF($E68+$I68+$D$7&lt;=CF$22,0,IF(CF$22-$D$7&gt;=$E68,IF(COUNTIF($KZ68:LP68,"&gt;0")&gt;0,VLOOKUP($C68,Input!$A$8:$HV$21,MATCH($CE$21+COUNTIF($KZ68:LP68,"&gt;0"),Input!$A$6:$HV$6,0),FALSE),0),0))*$D68</f>
        <v>0</v>
      </c>
      <c r="CG68" s="1">
        <f>IF($E68+$I68+$D$7&lt;=CG$22,0,IF(CG$22-$D$7&gt;=$E68,IF(COUNTIF($KZ68:LQ68,"&gt;0")&gt;0,VLOOKUP($C68,Input!$A$8:$HV$21,MATCH($CE$21+COUNTIF($KZ68:LQ68,"&gt;0"),Input!$A$6:$HV$6,0),FALSE),0),0))*$D68</f>
        <v>0</v>
      </c>
      <c r="CH68" s="1">
        <f>IF($E68+$I68+$D$7&lt;=CH$22,0,IF(CH$22-$D$7&gt;=$E68,IF(COUNTIF($KZ68:LR68,"&gt;0")&gt;0,VLOOKUP($C68,Input!$A$8:$HV$21,MATCH($CE$21+COUNTIF($KZ68:LR68,"&gt;0"),Input!$A$6:$HV$6,0),FALSE),0),0))*$D68</f>
        <v>0</v>
      </c>
      <c r="CI68" s="1">
        <f>IF($E68+$I68+$D$7&lt;=CI$22,0,IF(CI$22-$D$7&gt;=$E68,IF(COUNTIF($KZ68:LS68,"&gt;0")&gt;0,VLOOKUP($C68,Input!$A$8:$HV$21,MATCH($CE$21+COUNTIF($KZ68:LS68,"&gt;0"),Input!$A$6:$HV$6,0),FALSE),0),0))*$D68</f>
        <v>0</v>
      </c>
      <c r="CJ68" s="1">
        <f>IF($E68+$I68+$D$7&lt;=CJ$22,0,IF(CJ$22-$D$7&gt;=$E68,IF(COUNTIF($KZ68:LT68,"&gt;0")&gt;0,VLOOKUP($C68,Input!$A$8:$HV$21,MATCH($CE$21+COUNTIF($KZ68:LT68,"&gt;0"),Input!$A$6:$HV$6,0),FALSE),0),0))*$D68</f>
        <v>0</v>
      </c>
      <c r="CK68" s="1">
        <f>IF($E68+$I68+$D$7&lt;=CK$22,0,IF(CK$22-$D$7&gt;=$E68,IF(COUNTIF($KZ68:LU68,"&gt;0")&gt;0,VLOOKUP($C68,Input!$A$8:$HV$21,MATCH($CE$21+COUNTIF($KZ68:LU68,"&gt;0"),Input!$A$6:$HV$6,0),FALSE),0),0))*$D68</f>
        <v>0</v>
      </c>
      <c r="CL68" s="1">
        <f>IF($E68+$I68+$D$7&lt;=CL$22,0,IF(CL$22-$D$7&gt;=$E68,IF(COUNTIF($KZ68:LV68,"&gt;0")&gt;0,VLOOKUP($C68,Input!$A$8:$HV$21,MATCH($CE$21+COUNTIF($KZ68:LV68,"&gt;0"),Input!$A$6:$HV$6,0),FALSE),0),0))*$D68</f>
        <v>0</v>
      </c>
      <c r="CM68" s="1">
        <f>IF($E68+$I68+$D$7&lt;=CM$22,0,IF(CM$22-$D$7&gt;=$E68,IF(COUNTIF($KZ68:LW68,"&gt;0")&gt;0,VLOOKUP($C68,Input!$A$8:$HV$21,MATCH($CE$21+COUNTIF($KZ68:LW68,"&gt;0"),Input!$A$6:$HV$6,0),FALSE),0),0))*$D68</f>
        <v>0</v>
      </c>
      <c r="CN68" s="1">
        <f>IF($E68+$I68+$D$7&lt;=CN$22,0,IF(CN$22-$D$7&gt;=$E68,IF(COUNTIF($KZ68:LX68,"&gt;0")&gt;0,VLOOKUP($C68,Input!$A$8:$HV$21,MATCH($CE$21+COUNTIF($KZ68:LX68,"&gt;0"),Input!$A$6:$HV$6,0),FALSE),0),0))*$D68</f>
        <v>0</v>
      </c>
      <c r="CO68" s="1">
        <f>IF($E68+$I68+$D$7&lt;=CO$22,0,IF(CO$22-$D$7&gt;=$E68,IF(COUNTIF($KZ68:LY68,"&gt;0")&gt;0,VLOOKUP($C68,Input!$A$8:$HV$21,MATCH($CE$21+COUNTIF($KZ68:LY68,"&gt;0"),Input!$A$6:$HV$6,0),FALSE),0),0))*$D68</f>
        <v>0</v>
      </c>
      <c r="CP68" s="1">
        <f>IF($E68+$I68+$D$7&lt;=CP$22,0,IF(CP$22-$D$7&gt;=$E68,IF(COUNTIF($KZ68:LZ68,"&gt;0")&gt;0,VLOOKUP($C68,Input!$A$8:$HV$21,MATCH($CE$21+COUNTIF($KZ68:LZ68,"&gt;0"),Input!$A$6:$HV$6,0),FALSE),0),0))*$D68</f>
        <v>0</v>
      </c>
      <c r="CQ68" s="1">
        <f>IF($E68+$I68+$D$7&lt;=CQ$22,0,IF(CQ$22-$D$7&gt;=$E68,IF(COUNTIF($KZ68:MA68,"&gt;0")&gt;0,VLOOKUP($C68,Input!$A$8:$HV$21,MATCH($CE$21+COUNTIF($KZ68:MA68,"&gt;0"),Input!$A$6:$HV$6,0),FALSE),0),0))*$D68</f>
        <v>0</v>
      </c>
      <c r="CR68" s="1">
        <f>IF($E68+$I68+$D$7&lt;=CR$22,0,IF(CR$22-$D$7&gt;=$E68,IF(COUNTIF($KZ68:MB68,"&gt;0")&gt;0,VLOOKUP($C68,Input!$A$8:$HV$21,MATCH($CE$21+COUNTIF($KZ68:MB68,"&gt;0"),Input!$A$6:$HV$6,0),FALSE),0),0))*$D68</f>
        <v>0</v>
      </c>
      <c r="CS68" s="1">
        <f>IF($E68+$I68+$D$7&lt;=CS$22,0,IF(CS$22-$D$7&gt;=$E68,IF(COUNTIF($KZ68:MC68,"&gt;0")&gt;0,VLOOKUP($C68,Input!$A$8:$HV$21,MATCH($CE$21+COUNTIF($KZ68:MC68,"&gt;0"),Input!$A$6:$HV$6,0),FALSE),0),0))*$D68</f>
        <v>0</v>
      </c>
      <c r="CT68" s="1">
        <f>IF($E68+$I68+$D$7&lt;=CT$22,0,IF(CT$22-$D$7&gt;=$E68,IF(COUNTIF($KZ68:MD68,"&gt;0")&gt;0,VLOOKUP($C68,Input!$A$8:$HV$21,MATCH($CE$21+COUNTIF($KZ68:MD68,"&gt;0"),Input!$A$6:$HV$6,0),FALSE),0),0))*$D68</f>
        <v>0</v>
      </c>
      <c r="CU68" s="1">
        <f>IF($E68+$I68+$D$7&lt;=CU$22,0,IF(CU$22-$D$7&gt;=$E68,IF(COUNTIF($KZ68:ME68,"&gt;0")&gt;0,VLOOKUP($C68,Input!$A$8:$HV$21,MATCH($CE$21+COUNTIF($KZ68:ME68,"&gt;0"),Input!$A$6:$HV$6,0),FALSE),0),0))*$D68</f>
        <v>0</v>
      </c>
      <c r="CV68" s="1">
        <f>IF($E68+$I68+$D$7&lt;=CV$22,0,IF(CV$22-$D$7&gt;=$E68,IF(COUNTIF($KZ68:MF68,"&gt;0")&gt;0,VLOOKUP($C68,Input!$A$8:$HV$21,MATCH($CE$21+COUNTIF($KZ68:MF68,"&gt;0"),Input!$A$6:$HV$6,0),FALSE),0),0))*$D68</f>
        <v>0</v>
      </c>
      <c r="CW68" s="1">
        <f>IF($E68+$I68+$D$7&lt;=CW$22,0,IF(CW$22-$D$7&gt;=$E68,IF(COUNTIF($KZ68:MG68,"&gt;0")&gt;0,VLOOKUP($C68,Input!$A$8:$HV$21,MATCH($CE$21+COUNTIF($KZ68:MG68,"&gt;0"),Input!$A$6:$HV$6,0),FALSE),0),0))*$D68</f>
        <v>0</v>
      </c>
      <c r="CX68" s="1">
        <f>IF($E68+$I68+$D$7&lt;=CX$22,0,IF(CX$22-$D$7&gt;=$E68,IF(COUNTIF($KZ68:MH68,"&gt;0")&gt;0,VLOOKUP($C68,Input!$A$8:$HV$21,MATCH($CE$21+COUNTIF($KZ68:MH68,"&gt;0"),Input!$A$6:$HV$6,0),FALSE),0),0))*$D68</f>
        <v>0</v>
      </c>
      <c r="CY68" s="1">
        <f>IF($E68+$I68+$D$7&lt;=CY$22,0,IF(CY$22-$D$7&gt;=$E68,IF(COUNTIF($KZ68:MI68,"&gt;0")&gt;0,VLOOKUP($C68,Input!$A$8:$HV$21,MATCH($CE$21+COUNTIF($KZ68:MI68,"&gt;0"),Input!$A$6:$HV$6,0),FALSE),0),0))*$D68</f>
        <v>0</v>
      </c>
      <c r="CZ68" s="1">
        <f>IF($E68+$I68+$D$7&lt;=CZ$22,0,IF(CZ$22-$D$7&gt;=$E68,IF(COUNTIF($KZ68:MJ68,"&gt;0")&gt;0,VLOOKUP($C68,Input!$A$8:$HV$21,MATCH($CE$21+COUNTIF($KZ68:MJ68,"&gt;0"),Input!$A$6:$HV$6,0),FALSE),0),0))*$D68</f>
        <v>0</v>
      </c>
      <c r="DA68" s="1">
        <f>IF($E68+$I68+$D$7&lt;=DA$22,0,IF(DA$22-$D$7&gt;=$E68,IF(COUNTIF($KZ68:MK68,"&gt;0")&gt;0,VLOOKUP($C68,Input!$A$8:$HV$21,MATCH($CE$21+COUNTIF($KZ68:MK68,"&gt;0"),Input!$A$6:$HV$6,0),FALSE),0),0))*$D68</f>
        <v>0</v>
      </c>
      <c r="DB68" s="1">
        <f>IF($E68+$I68+$D$7&lt;=DB$22,0,IF(DB$22-$D$7&gt;=$E68,IF(COUNTIF($KZ68:ML68,"&gt;0")&gt;0,VLOOKUP($C68,Input!$A$8:$HV$21,MATCH($CE$21+COUNTIF($KZ68:ML68,"&gt;0"),Input!$A$6:$HV$6,0),FALSE),0),0))*$D68</f>
        <v>0</v>
      </c>
      <c r="DC68" s="1">
        <f>IF($E68+$I68+$D$7&lt;=DC$22,0,IF(DC$22-$D$7&gt;=$E68,IF(COUNTIF($KZ68:MM68,"&gt;0")&gt;0,VLOOKUP($C68,Input!$A$8:$HV$21,MATCH($CE$21+COUNTIF($KZ68:MM68,"&gt;0"),Input!$A$6:$HV$6,0),FALSE),0),0))*$D68</f>
        <v>0</v>
      </c>
      <c r="DD68" s="1">
        <f>IF($E68+$I68+$D$7&lt;=DD$22,0,IF(DD$22-$D$7&gt;=$E68,IF(COUNTIF($KZ68:MN68,"&gt;0")&gt;0,VLOOKUP($C68,Input!$A$8:$HV$21,MATCH($CE$21+COUNTIF($KZ68:MN68,"&gt;0"),Input!$A$6:$HV$6,0),FALSE),0),0))*$D68</f>
        <v>0</v>
      </c>
      <c r="DE68" s="1">
        <f>IF($E68+$I68+$D$7&lt;=DE$22,0,IF(DE$22-$D$7&gt;=$E68,IF(COUNTIF($KZ68:MO68,"&gt;0")&gt;0,VLOOKUP($C68,Input!$A$8:$HV$21,MATCH($CE$21+COUNTIF($KZ68:MO68,"&gt;0"),Input!$A$6:$HV$6,0),FALSE),0),0))*$D68</f>
        <v>0</v>
      </c>
      <c r="DF68" s="1">
        <f>IF($E68+$I68+$D$7&lt;=DF$22,0,IF(DF$22-$D$7&gt;=$E68,IF(COUNTIF($KZ68:MP68,"&gt;0")&gt;0,VLOOKUP($C68,Input!$A$8:$HV$21,MATCH($CE$21+COUNTIF($KZ68:MP68,"&gt;0"),Input!$A$6:$HV$6,0),FALSE),0),0))*$D68</f>
        <v>0</v>
      </c>
      <c r="DG68" s="1">
        <f>IF($E68+$I68+$D$7&lt;=DG$22,0,IF(DG$22-$D$7&gt;=$E68,IF(COUNTIF($KZ68:MQ68,"&gt;0")&gt;0,VLOOKUP($C68,Input!$A$8:$HV$21,MATCH($CE$21+COUNTIF($KZ68:MQ68,"&gt;0"),Input!$A$6:$HV$6,0),FALSE),0),0))*$D68</f>
        <v>0</v>
      </c>
      <c r="DH68" s="1">
        <f>IF($E68+$I68+$D$7&lt;=DH$22,0,IF(DH$22-$D$7&gt;=$E68,IF(COUNTIF($KZ68:MR68,"&gt;0")&gt;0,VLOOKUP($C68,Input!$A$8:$HV$21,MATCH($CE$21+COUNTIF($KZ68:MR68,"&gt;0"),Input!$A$6:$HV$6,0),FALSE),0),0))*$D68</f>
        <v>0</v>
      </c>
      <c r="DI68" s="1">
        <f>IF($E68+$I68+$D$7&lt;=DI$22,0,IF(DI$22-$D$7&gt;=$E68,IF(COUNTIF($KZ68:MS68,"&gt;0")&gt;0,VLOOKUP($C68,Input!$A$8:$HV$21,MATCH($CE$21+COUNTIF($KZ68:MS68,"&gt;0"),Input!$A$6:$HV$6,0),FALSE),0),0))*$D68</f>
        <v>0</v>
      </c>
      <c r="DJ68" s="1">
        <f>IF($E68+$I68+$D$7&lt;=DJ$22,0,IF(DJ$22-$D$7&gt;=$E68,IF(COUNTIF($KZ68:MT68,"&gt;0")&gt;0,VLOOKUP($C68,Input!$A$8:$HV$21,MATCH($CE$21+COUNTIF($KZ68:MT68,"&gt;0"),Input!$A$6:$HV$6,0),FALSE),0),0))*$D68</f>
        <v>0</v>
      </c>
      <c r="DK68" s="1">
        <f>IF($E68+$I68+$D$7&lt;=DK$22,0,IF(DK$22-$D$7&gt;=$E68,IF(COUNTIF($KZ68:MU68,"&gt;0")&gt;0,VLOOKUP($C68,Input!$A$8:$HV$21,MATCH($CE$21+COUNTIF($KZ68:MU68,"&gt;0"),Input!$A$6:$HV$6,0),FALSE),0),0))*$D68</f>
        <v>0</v>
      </c>
      <c r="DL68" s="1">
        <f>IF($E68+$I68+$D$7&lt;=DL$22,0,IF(DL$22-$D$7&gt;=$E68,IF(COUNTIF($KZ68:MV68,"&gt;0")&gt;0,VLOOKUP($C68,Input!$A$8:$HV$21,MATCH($CE$21+COUNTIF($KZ68:MV68,"&gt;0"),Input!$A$6:$HV$6,0),FALSE),0),0))*$D68</f>
        <v>0</v>
      </c>
      <c r="DM68" s="1">
        <f>IF($E68+$I68+$D$7&lt;=DM$22,0,IF(DM$22-$D$7&gt;=$E68,IF(COUNTIF($KZ68:MW68,"&gt;0")&gt;0,VLOOKUP($C68,Input!$A$8:$HV$21,MATCH($CE$21+COUNTIF($KZ68:MW68,"&gt;0"),Input!$A$6:$HV$6,0),FALSE),0),0))*$D68</f>
        <v>0</v>
      </c>
      <c r="DN68" s="1">
        <f>IF($E68+$I68+$D$7&lt;=DN$22,0,IF(DN$22-$D$7&gt;=$E68,IF(COUNTIF($KZ68:MX68,"&gt;0")&gt;0,VLOOKUP($C68,Input!$A$8:$HV$21,MATCH($CE$21+COUNTIF($KZ68:MX68,"&gt;0"),Input!$A$6:$HV$6,0),FALSE),0),0))*$D68</f>
        <v>0</v>
      </c>
      <c r="DP68" t="str">
        <f>+VLOOKUP($C68,Input!$A$8:$GZ$39,MATCH(DP$21,Input!$A$6:$GZ$6,0),FALSE)</f>
        <v>Bus Maintenance at 0.85/mile</v>
      </c>
      <c r="DQ68" s="1">
        <f>IF($E68+$I68+$D$7&lt;=DQ$22,0,IF(DQ$22-$D$7&gt;=$E68,IF(COUNTIF($KZ68:LP68,"&gt;0")&gt;0,VLOOKUP($C68,Input!$A$8:$HV$21,MATCH($DP$21+COUNTIF($KZ68:LP68,"&gt;0"),Input!$A$6:$HV$6,0),FALSE),0),0))*$D68*$F68</f>
        <v>0</v>
      </c>
      <c r="DR68" s="1">
        <f>IF($E68+$I68+$D$7&lt;=DR$22,0,IF(DR$22-$D$7&gt;=$E68,IF(COUNTIF($KZ68:LQ68,"&gt;0")&gt;0,VLOOKUP($C68,Input!$A$8:$HV$21,MATCH($DP$21+COUNTIF($KZ68:LQ68,"&gt;0"),Input!$A$6:$HV$6,0),FALSE),0),0))*$D68*$F68</f>
        <v>0</v>
      </c>
      <c r="DS68" s="1">
        <f>IF($E68+$I68+$D$7&lt;=DS$22,0,IF(DS$22-$D$7&gt;=$E68,IF(COUNTIF($KZ68:LR68,"&gt;0")&gt;0,VLOOKUP($C68,Input!$A$8:$HV$21,MATCH($DP$21+COUNTIF($KZ68:LR68,"&gt;0"),Input!$A$6:$HV$6,0),FALSE),0),0))*$D68*$F68</f>
        <v>0</v>
      </c>
      <c r="DT68" s="1">
        <f>IF($E68+$I68+$D$7&lt;=DT$22,0,IF(DT$22-$D$7&gt;=$E68,IF(COUNTIF($KZ68:LS68,"&gt;0")&gt;0,VLOOKUP($C68,Input!$A$8:$HV$21,MATCH($DP$21+COUNTIF($KZ68:LS68,"&gt;0"),Input!$A$6:$HV$6,0),FALSE),0),0))*$D68*$F68</f>
        <v>0</v>
      </c>
      <c r="DU68" s="1">
        <f>IF($E68+$I68+$D$7&lt;=DU$22,0,IF(DU$22-$D$7&gt;=$E68,IF(COUNTIF($KZ68:LT68,"&gt;0")&gt;0,VLOOKUP($C68,Input!$A$8:$HV$21,MATCH($DP$21+COUNTIF($KZ68:LT68,"&gt;0"),Input!$A$6:$HV$6,0),FALSE),0),0))*$D68*$F68</f>
        <v>0</v>
      </c>
      <c r="DV68" s="1">
        <f>IF($E68+$I68+$D$7&lt;=DV$22,0,IF(DV$22-$D$7&gt;=$E68,IF(COUNTIF($KZ68:LU68,"&gt;0")&gt;0,VLOOKUP($C68,Input!$A$8:$HV$21,MATCH($DP$21+COUNTIF($KZ68:LU68,"&gt;0"),Input!$A$6:$HV$6,0),FALSE),0),0))*$D68*$F68</f>
        <v>0</v>
      </c>
      <c r="DW68" s="1">
        <f>IF($E68+$I68+$D$7&lt;=DW$22,0,IF(DW$22-$D$7&gt;=$E68,IF(COUNTIF($KZ68:LV68,"&gt;0")&gt;0,VLOOKUP($C68,Input!$A$8:$HV$21,MATCH($DP$21+COUNTIF($KZ68:LV68,"&gt;0"),Input!$A$6:$HV$6,0),FALSE),0),0))*$D68*$F68</f>
        <v>0</v>
      </c>
      <c r="DX68" s="1">
        <f>IF($E68+$I68+$D$7&lt;=DX$22,0,IF(DX$22-$D$7&gt;=$E68,IF(COUNTIF($KZ68:LW68,"&gt;0")&gt;0,VLOOKUP($C68,Input!$A$8:$HV$21,MATCH($DP$21+COUNTIF($KZ68:LW68,"&gt;0"),Input!$A$6:$HV$6,0),FALSE),0),0))*$D68*$F68</f>
        <v>0</v>
      </c>
      <c r="DY68" s="1">
        <f>IF($E68+$I68+$D$7&lt;=DY$22,0,IF(DY$22-$D$7&gt;=$E68,IF(COUNTIF($KZ68:LX68,"&gt;0")&gt;0,VLOOKUP($C68,Input!$A$8:$HV$21,MATCH($DP$21+COUNTIF($KZ68:LX68,"&gt;0"),Input!$A$6:$HV$6,0),FALSE),0),0))*$D68*$F68</f>
        <v>0</v>
      </c>
      <c r="DZ68" s="1">
        <f>IF($E68+$I68+$D$7&lt;=DZ$22,0,IF(DZ$22-$D$7&gt;=$E68,IF(COUNTIF($KZ68:LY68,"&gt;0")&gt;0,VLOOKUP($C68,Input!$A$8:$HV$21,MATCH($DP$21+COUNTIF($KZ68:LY68,"&gt;0"),Input!$A$6:$HV$6,0),FALSE),0),0))*$D68*$F68</f>
        <v>0</v>
      </c>
      <c r="EA68" s="1">
        <f>IF($E68+$I68+$D$7&lt;=EA$22,0,IF(EA$22-$D$7&gt;=$E68,IF(COUNTIF($KZ68:LZ68,"&gt;0")&gt;0,VLOOKUP($C68,Input!$A$8:$HV$21,MATCH($DP$21+COUNTIF($KZ68:LZ68,"&gt;0"),Input!$A$6:$HV$6,0),FALSE),0),0))*$D68*$F68</f>
        <v>0</v>
      </c>
      <c r="EB68" s="1">
        <f>IF($E68+$I68+$D$7&lt;=EB$22,0,IF(EB$22-$D$7&gt;=$E68,IF(COUNTIF($KZ68:MA68,"&gt;0")&gt;0,VLOOKUP($C68,Input!$A$8:$HV$21,MATCH($DP$21+COUNTIF($KZ68:MA68,"&gt;0"),Input!$A$6:$HV$6,0),FALSE),0),0))*$D68*$F68</f>
        <v>0</v>
      </c>
      <c r="EC68" s="1">
        <f>IF($E68+$I68+$D$7&lt;=EC$22,0,IF(EC$22-$D$7&gt;=$E68,IF(COUNTIF($KZ68:MB68,"&gt;0")&gt;0,VLOOKUP($C68,Input!$A$8:$HV$21,MATCH($DP$21+COUNTIF($KZ68:MB68,"&gt;0"),Input!$A$6:$HV$6,0),FALSE),0),0))*$D68*$F68</f>
        <v>0</v>
      </c>
      <c r="ED68" s="1">
        <f>IF($E68+$I68+$D$7&lt;=ED$22,0,IF(ED$22-$D$7&gt;=$E68,IF(COUNTIF($KZ68:MC68,"&gt;0")&gt;0,VLOOKUP($C68,Input!$A$8:$HV$21,MATCH($DP$21+COUNTIF($KZ68:MC68,"&gt;0"),Input!$A$6:$HV$6,0),FALSE),0),0))*$D68*$F68</f>
        <v>0</v>
      </c>
      <c r="EE68" s="1">
        <f>IF($E68+$I68+$D$7&lt;=EE$22,0,IF(EE$22-$D$7&gt;=$E68,IF(COUNTIF($KZ68:MD68,"&gt;0")&gt;0,VLOOKUP($C68,Input!$A$8:$HV$21,MATCH($DP$21+COUNTIF($KZ68:MD68,"&gt;0"),Input!$A$6:$HV$6,0),FALSE),0),0))*$D68*$F68</f>
        <v>0</v>
      </c>
      <c r="EF68" s="1">
        <f>IF($E68+$I68+$D$7&lt;=EF$22,0,IF(EF$22-$D$7&gt;=$E68,IF(COUNTIF($KZ68:ME68,"&gt;0")&gt;0,VLOOKUP($C68,Input!$A$8:$HV$21,MATCH($DP$21+COUNTIF($KZ68:ME68,"&gt;0"),Input!$A$6:$HV$6,0),FALSE),0),0))*$D68*$F68</f>
        <v>0</v>
      </c>
      <c r="EG68" s="1">
        <f>IF($E68+$I68+$D$7&lt;=EG$22,0,IF(EG$22-$D$7&gt;=$E68,IF(COUNTIF($KZ68:MF68,"&gt;0")&gt;0,VLOOKUP($C68,Input!$A$8:$HV$21,MATCH($DP$21+COUNTIF($KZ68:MF68,"&gt;0"),Input!$A$6:$HV$6,0),FALSE),0),0))*$D68*$F68</f>
        <v>0</v>
      </c>
      <c r="EH68" s="1">
        <f>IF($E68+$I68+$D$7&lt;=EH$22,0,IF(EH$22-$D$7&gt;=$E68,IF(COUNTIF($KZ68:MG68,"&gt;0")&gt;0,VLOOKUP($C68,Input!$A$8:$HV$21,MATCH($DP$21+COUNTIF($KZ68:MG68,"&gt;0"),Input!$A$6:$HV$6,0),FALSE),0),0))*$D68*$F68</f>
        <v>0</v>
      </c>
      <c r="EI68" s="1">
        <f>IF($E68+$I68+$D$7&lt;=EI$22,0,IF(EI$22-$D$7&gt;=$E68,IF(COUNTIF($KZ68:MH68,"&gt;0")&gt;0,VLOOKUP($C68,Input!$A$8:$HV$21,MATCH($DP$21+COUNTIF($KZ68:MH68,"&gt;0"),Input!$A$6:$HV$6,0),FALSE),0),0))*$D68*$F68</f>
        <v>0</v>
      </c>
      <c r="EJ68" s="1">
        <f>IF($E68+$I68+$D$7&lt;=EJ$22,0,IF(EJ$22-$D$7&gt;=$E68,IF(COUNTIF($KZ68:MI68,"&gt;0")&gt;0,VLOOKUP($C68,Input!$A$8:$HV$21,MATCH($DP$21+COUNTIF($KZ68:MI68,"&gt;0"),Input!$A$6:$HV$6,0),FALSE),0),0))*$D68*$F68</f>
        <v>0</v>
      </c>
      <c r="EK68" s="1">
        <f>IF($E68+$I68+$D$7&lt;=EK$22,0,IF(EK$22-$D$7&gt;=$E68,IF(COUNTIF($KZ68:MJ68,"&gt;0")&gt;0,VLOOKUP($C68,Input!$A$8:$HV$21,MATCH($DP$21+COUNTIF($KZ68:MJ68,"&gt;0"),Input!$A$6:$HV$6,0),FALSE),0),0))*$D68*$F68</f>
        <v>0</v>
      </c>
      <c r="EL68" s="1">
        <f>IF($E68+$I68+$D$7&lt;=EL$22,0,IF(EL$22-$D$7&gt;=$E68,IF(COUNTIF($KZ68:MK68,"&gt;0")&gt;0,VLOOKUP($C68,Input!$A$8:$HV$21,MATCH($DP$21+COUNTIF($KZ68:MK68,"&gt;0"),Input!$A$6:$HV$6,0),FALSE),0),0))*$D68*$F68</f>
        <v>0</v>
      </c>
      <c r="EM68" s="1">
        <f>IF($E68+$I68+$D$7&lt;=EM$22,0,IF(EM$22-$D$7&gt;=$E68,IF(COUNTIF($KZ68:ML68,"&gt;0")&gt;0,VLOOKUP($C68,Input!$A$8:$HV$21,MATCH($DP$21+COUNTIF($KZ68:ML68,"&gt;0"),Input!$A$6:$HV$6,0),FALSE),0),0))*$D68*$F68</f>
        <v>0</v>
      </c>
      <c r="EN68" s="1">
        <f>IF($E68+$I68+$D$7&lt;=EN$22,0,IF(EN$22-$D$7&gt;=$E68,IF(COUNTIF($KZ68:MM68,"&gt;0")&gt;0,VLOOKUP($C68,Input!$A$8:$HV$21,MATCH($DP$21+COUNTIF($KZ68:MM68,"&gt;0"),Input!$A$6:$HV$6,0),FALSE),0),0))*$D68*$F68</f>
        <v>0</v>
      </c>
      <c r="EO68" s="1">
        <f>IF($E68+$I68+$D$7&lt;=EO$22,0,IF(EO$22-$D$7&gt;=$E68,IF(COUNTIF($KZ68:MN68,"&gt;0")&gt;0,VLOOKUP($C68,Input!$A$8:$HV$21,MATCH($DP$21+COUNTIF($KZ68:MN68,"&gt;0"),Input!$A$6:$HV$6,0),FALSE),0),0))*$D68*$F68</f>
        <v>0</v>
      </c>
      <c r="EP68" s="1">
        <f>IF($E68+$I68+$D$7&lt;=EP$22,0,IF(EP$22-$D$7&gt;=$E68,IF(COUNTIF($KZ68:MO68,"&gt;0")&gt;0,VLOOKUP($C68,Input!$A$8:$HV$21,MATCH($DP$21+COUNTIF($KZ68:MO68,"&gt;0"),Input!$A$6:$HV$6,0),FALSE),0),0))*$D68*$F68</f>
        <v>0</v>
      </c>
      <c r="EQ68" s="1">
        <f>IF($E68+$I68+$D$7&lt;=EQ$22,0,IF(EQ$22-$D$7&gt;=$E68,IF(COUNTIF($KZ68:MP68,"&gt;0")&gt;0,VLOOKUP($C68,Input!$A$8:$HV$21,MATCH($DP$21+COUNTIF($KZ68:MP68,"&gt;0"),Input!$A$6:$HV$6,0),FALSE),0),0))*$D68*$F68</f>
        <v>0</v>
      </c>
      <c r="ER68" s="1">
        <f>IF($E68+$I68+$D$7&lt;=ER$22,0,IF(ER$22-$D$7&gt;=$E68,IF(COUNTIF($KZ68:MQ68,"&gt;0")&gt;0,VLOOKUP($C68,Input!$A$8:$HV$21,MATCH($DP$21+COUNTIF($KZ68:MQ68,"&gt;0"),Input!$A$6:$HV$6,0),FALSE),0),0))*$D68*$F68</f>
        <v>0</v>
      </c>
      <c r="ES68" s="1">
        <f>IF($E68+$I68+$D$7&lt;=ES$22,0,IF(ES$22-$D$7&gt;=$E68,IF(COUNTIF($KZ68:MR68,"&gt;0")&gt;0,VLOOKUP($C68,Input!$A$8:$HV$21,MATCH($DP$21+COUNTIF($KZ68:MR68,"&gt;0"),Input!$A$6:$HV$6,0),FALSE),0),0))*$D68*$F68</f>
        <v>0</v>
      </c>
      <c r="ET68" s="1">
        <f>IF($E68+$I68+$D$7&lt;=ET$22,0,IF(ET$22-$D$7&gt;=$E68,IF(COUNTIF($KZ68:MS68,"&gt;0")&gt;0,VLOOKUP($C68,Input!$A$8:$HV$21,MATCH($DP$21+COUNTIF($KZ68:MS68,"&gt;0"),Input!$A$6:$HV$6,0),FALSE),0),0))*$D68*$F68</f>
        <v>7956000</v>
      </c>
      <c r="EU68" s="1">
        <f>IF($E68+$I68+$D$7&lt;=EU$22,0,IF(EU$22-$D$7&gt;=$E68,IF(COUNTIF($KZ68:MT68,"&gt;0")&gt;0,VLOOKUP($C68,Input!$A$8:$HV$21,MATCH($DP$21+COUNTIF($KZ68:MT68,"&gt;0"),Input!$A$6:$HV$6,0),FALSE),0),0))*$D68*$F68</f>
        <v>7956000</v>
      </c>
      <c r="EV68" s="1">
        <f>IF($E68+$I68+$D$7&lt;=EV$22,0,IF(EV$22-$D$7&gt;=$E68,IF(COUNTIF($KZ68:MU68,"&gt;0")&gt;0,VLOOKUP($C68,Input!$A$8:$HV$21,MATCH($DP$21+COUNTIF($KZ68:MU68,"&gt;0"),Input!$A$6:$HV$6,0),FALSE),0),0))*$D68*$F68</f>
        <v>7956000</v>
      </c>
      <c r="EW68" s="1">
        <f>IF($E68+$I68+$D$7&lt;=EW$22,0,IF(EW$22-$D$7&gt;=$E68,IF(COUNTIF($KZ68:MV68,"&gt;0")&gt;0,VLOOKUP($C68,Input!$A$8:$HV$21,MATCH($DP$21+COUNTIF($KZ68:MV68,"&gt;0"),Input!$A$6:$HV$6,0),FALSE),0),0))*$D68*$F68</f>
        <v>7956000</v>
      </c>
      <c r="EX68" s="1">
        <f>IF($E68+$I68+$D$7&lt;=EX$22,0,IF(EX$22-$D$7&gt;=$E68,IF(COUNTIF($KZ68:MW68,"&gt;0")&gt;0,VLOOKUP($C68,Input!$A$8:$HV$21,MATCH($DP$21+COUNTIF($KZ68:MW68,"&gt;0"),Input!$A$6:$HV$6,0),FALSE),0),0))*$D68*$F68</f>
        <v>7956000</v>
      </c>
      <c r="EY68" s="1">
        <f>IF($E68+$I68+$D$7&lt;=EY$22,0,IF(EY$22-$D$7&gt;=$E68,IF(COUNTIF($KZ68:MX68,"&gt;0")&gt;0,VLOOKUP($C68,Input!$A$8:$HV$21,MATCH($DP$21+COUNTIF($KZ68:MX68,"&gt;0"),Input!$A$6:$HV$6,0),FALSE),0),0))*$D68*$F68</f>
        <v>7956000</v>
      </c>
      <c r="EZ68" s="1"/>
      <c r="FA68" t="str">
        <f>VLOOKUP($C68,Input!$A$8:$GZ$39,MATCH(FA$21,Input!$A$6:$GZ$6,0),FALSE)</f>
        <v>NA</v>
      </c>
      <c r="FB68">
        <f>IF((VLOOKUP($C68,Input!$A$8:$GZ$39,MATCH(FB$21,Input!$A$6:$GZ$6,0),FALSE))="Y",$D68/VLOOKUP($C68,Input!$A$8:$GZ$39,MATCH(FC$21,Input!$A$6:$GZ$6,0),FALSE),0)</f>
        <v>0</v>
      </c>
      <c r="FC68">
        <f>IF((VLOOKUP($C68,Input!$A$8:$GZ$39,MATCH(FB$21,Input!$A$6:$GZ$6,0),FALSE))="Y",0,IF((VLOOKUP($C68,Input!$A$8:$GZ$39,MATCH(FC$21,Input!$A$6:$GZ$6,0),FALSE))&gt;0,$D68/VLOOKUP($C68,Input!$A$8:$GZ$39,MATCH(FC$21,Input!$A$6:$GZ$6,0),FALSE),0))</f>
        <v>0</v>
      </c>
      <c r="FD68" s="1">
        <f>+IF($E68=FD$22,VLOOKUP($C68,Input!$A$8:$GZ$39,MATCH(FD$21,Input!$A$6:$GZ$6,0),FALSE),0)*IF(FD$19&gt;=MAX(FC$19:$FD$19),MIN((FD$19-MAX(FC$19:$FD$19)),(FD$19-FC$19)),0)+IF($E68=FD$22,VLOOKUP($C68,Input!$A$8:$GZ$39,MATCH(FD$21,Input!$A$6:$GZ$6,0),FALSE),0)*IF(FD$18&gt;=MAX(FC$18:$FD$18),MIN((FD$18-MAX(FC$18:$FD$18)),(FD$18-FC$18)),0)</f>
        <v>0</v>
      </c>
      <c r="FE68" s="1">
        <f>+IF($E68=FE$22,VLOOKUP($C68,Input!$A$8:$GZ$39,MATCH(FE$21,Input!$A$6:$GZ$6,0),FALSE),0)*IF(FE$19&gt;=MAX(FD$19:$FD$19),MIN((FE$19-MAX(FD$19:$FD$19)),(FE$19-FD$19)),0)+IF($E68=FE$22,VLOOKUP($C68,Input!$A$8:$GZ$39,MATCH(FE$21,Input!$A$6:$GZ$6,0),FALSE),0)*IF(FE$18&gt;=MAX(FD$18:$FD$18),MIN((FE$18-MAX(FD$18:$FD$18)),(FE$18-FD$18)),0)</f>
        <v>0</v>
      </c>
      <c r="FF68" s="1">
        <f>+IF($E68=FF$22,VLOOKUP($C68,Input!$A$8:$GZ$39,MATCH(FF$21,Input!$A$6:$GZ$6,0),FALSE),0)*IF(FF$19&gt;=MAX($FD$19:FE$19),MIN((FF$19-MAX($FD$19:FE$19)),(FF$19-FE$19)),0)+IF($E68=FF$22,VLOOKUP($C68,Input!$A$8:$GZ$39,MATCH(FF$21,Input!$A$6:$GZ$6,0),FALSE),0)*IF(FF$18&gt;=MAX($FD$18:FE$18),MIN((FF$18-MAX($FD$18:FE$18)),(FF$18-FE$18)),0)</f>
        <v>0</v>
      </c>
      <c r="FG68" s="1">
        <f>+IF($E68=FG$22,VLOOKUP($C68,Input!$A$8:$GZ$39,MATCH(FG$21,Input!$A$6:$GZ$6,0),FALSE),0)*IF(FG$19&gt;=MAX($FD$19:FF$19),MIN((FG$19-MAX($FD$19:FF$19)),(FG$19-FF$19)),0)+IF($E68=FG$22,VLOOKUP($C68,Input!$A$8:$GZ$39,MATCH(FG$21,Input!$A$6:$GZ$6,0),FALSE),0)*IF(FG$18&gt;=MAX($FD$18:FF$18),MIN((FG$18-MAX($FD$18:FF$18)),(FG$18-FF$18)),0)</f>
        <v>0</v>
      </c>
      <c r="FH68" s="1">
        <f>+IF($E68=FH$22,VLOOKUP($C68,Input!$A$8:$GZ$39,MATCH(FH$21,Input!$A$6:$GZ$6,0),FALSE),0)*IF(FH$19&gt;=MAX($FD$19:FG$19),MIN((FH$19-MAX($FD$19:FG$19)),(FH$19-FG$19)),0)+IF($E68=FH$22,VLOOKUP($C68,Input!$A$8:$GZ$39,MATCH(FH$21,Input!$A$6:$GZ$6,0),FALSE),0)*IF(FH$18&gt;=MAX($FD$18:FG$18),MIN((FH$18-MAX($FD$18:FG$18)),(FH$18-FG$18)),0)</f>
        <v>0</v>
      </c>
      <c r="FI68" s="1">
        <f>+IF($E68=FI$22,VLOOKUP($C68,Input!$A$8:$GZ$39,MATCH(FI$21,Input!$A$6:$GZ$6,0),FALSE),0)*IF(FI$19&gt;=MAX($FD$19:FH$19),MIN((FI$19-MAX($FD$19:FH$19)),(FI$19-FH$19)),0)+IF($E68=FI$22,VLOOKUP($C68,Input!$A$8:$GZ$39,MATCH(FI$21,Input!$A$6:$GZ$6,0),FALSE),0)*IF(FI$18&gt;=MAX($FD$18:FH$18),MIN((FI$18-MAX($FD$18:FH$18)),(FI$18-FH$18)),0)</f>
        <v>0</v>
      </c>
      <c r="FJ68" s="1">
        <f>+IF($E68=FJ$22,VLOOKUP($C68,Input!$A$8:$GZ$39,MATCH(FJ$21,Input!$A$6:$GZ$6,0),FALSE),0)*IF(FJ$19&gt;=MAX($FD$19:FI$19),MIN((FJ$19-MAX($FD$19:FI$19)),(FJ$19-FI$19)),0)+IF($E68=FJ$22,VLOOKUP($C68,Input!$A$8:$GZ$39,MATCH(FJ$21,Input!$A$6:$GZ$6,0),FALSE),0)*IF(FJ$18&gt;=MAX($FD$18:FI$18),MIN((FJ$18-MAX($FD$18:FI$18)),(FJ$18-FI$18)),0)</f>
        <v>0</v>
      </c>
      <c r="FK68" s="1">
        <f>+IF($E68=FK$22,VLOOKUP($C68,Input!$A$8:$GZ$39,MATCH(FK$21,Input!$A$6:$GZ$6,0),FALSE),0)*IF(FK$19&gt;=MAX($FD$19:FJ$19),MIN((FK$19-MAX($FD$19:FJ$19)),(FK$19-FJ$19)),0)+IF($E68=FK$22,VLOOKUP($C68,Input!$A$8:$GZ$39,MATCH(FK$21,Input!$A$6:$GZ$6,0),FALSE),0)*IF(FK$18&gt;=MAX($FD$18:FJ$18),MIN((FK$18-MAX($FD$18:FJ$18)),(FK$18-FJ$18)),0)</f>
        <v>0</v>
      </c>
      <c r="FL68" s="1">
        <f>+IF($E68=FL$22,VLOOKUP($C68,Input!$A$8:$GZ$39,MATCH(FL$21,Input!$A$6:$GZ$6,0),FALSE),0)*IF(FL$19&gt;=MAX($FD$19:FK$19),MIN((FL$19-MAX($FD$19:FK$19)),(FL$19-FK$19)),0)+IF($E68=FL$22,VLOOKUP($C68,Input!$A$8:$GZ$39,MATCH(FL$21,Input!$A$6:$GZ$6,0),FALSE),0)*IF(FL$18&gt;=MAX($FD$18:FK$18),MIN((FL$18-MAX($FD$18:FK$18)),(FL$18-FK$18)),0)</f>
        <v>0</v>
      </c>
      <c r="FM68" s="1">
        <f>+IF($E68=FM$22,VLOOKUP($C68,Input!$A$8:$GZ$39,MATCH(FM$21,Input!$A$6:$GZ$6,0),FALSE),0)*IF(FM$19&gt;=MAX($FD$19:FL$19),MIN((FM$19-MAX($FD$19:FL$19)),(FM$19-FL$19)),0)+IF($E68=FM$22,VLOOKUP($C68,Input!$A$8:$GZ$39,MATCH(FM$21,Input!$A$6:$GZ$6,0),FALSE),0)*IF(FM$18&gt;=MAX($FD$18:FL$18),MIN((FM$18-MAX($FD$18:FL$18)),(FM$18-FL$18)),0)</f>
        <v>0</v>
      </c>
      <c r="FN68" s="1">
        <f>+IF($E68=FN$22,VLOOKUP($C68,Input!$A$8:$GZ$39,MATCH(FN$21,Input!$A$6:$GZ$6,0),FALSE),0)*IF(FN$19&gt;=MAX($FD$19:FM$19),MIN((FN$19-MAX($FD$19:FM$19)),(FN$19-FM$19)),0)+IF($E68=FN$22,VLOOKUP($C68,Input!$A$8:$GZ$39,MATCH(FN$21,Input!$A$6:$GZ$6,0),FALSE),0)*IF(FN$18&gt;=MAX($FD$18:FM$18),MIN((FN$18-MAX($FD$18:FM$18)),(FN$18-FM$18)),0)</f>
        <v>0</v>
      </c>
      <c r="FO68" s="1">
        <f>+IF($E68=FO$22,VLOOKUP($C68,Input!$A$8:$GZ$39,MATCH(FO$21,Input!$A$6:$GZ$6,0),FALSE),0)*IF(FO$19&gt;=MAX($FD$19:FN$19),MIN((FO$19-MAX($FD$19:FN$19)),(FO$19-FN$19)),0)+IF($E68=FO$22,VLOOKUP($C68,Input!$A$8:$GZ$39,MATCH(FO$21,Input!$A$6:$GZ$6,0),FALSE),0)*IF(FO$18&gt;=MAX($FD$18:FN$18),MIN((FO$18-MAX($FD$18:FN$18)),(FO$18-FN$18)),0)</f>
        <v>0</v>
      </c>
      <c r="FP68" s="1">
        <f>+IF($E68=FP$22,VLOOKUP($C68,Input!$A$8:$GZ$39,MATCH(FP$21,Input!$A$6:$GZ$6,0),FALSE),0)*IF(FP$19&gt;=MAX($FD$19:FO$19),MIN((FP$19-MAX($FD$19:FO$19)),(FP$19-FO$19)),0)+IF($E68=FP$22,VLOOKUP($C68,Input!$A$8:$GZ$39,MATCH(FP$21,Input!$A$6:$GZ$6,0),FALSE),0)*IF(FP$18&gt;=MAX($FD$18:FO$18),MIN((FP$18-MAX($FD$18:FO$18)),(FP$18-FO$18)),0)</f>
        <v>0</v>
      </c>
      <c r="FQ68" s="1">
        <f>+IF($E68=FQ$22,VLOOKUP($C68,Input!$A$8:$GZ$39,MATCH(FQ$21,Input!$A$6:$GZ$6,0),FALSE),0)*IF(FQ$19&gt;=MAX($FD$19:FP$19),MIN((FQ$19-MAX($FD$19:FP$19)),(FQ$19-FP$19)),0)+IF($E68=FQ$22,VLOOKUP($C68,Input!$A$8:$GZ$39,MATCH(FQ$21,Input!$A$6:$GZ$6,0),FALSE),0)*IF(FQ$18&gt;=MAX($FD$18:FP$18),MIN((FQ$18-MAX($FD$18:FP$18)),(FQ$18-FP$18)),0)</f>
        <v>0</v>
      </c>
      <c r="FR68" s="1">
        <f>+IF($E68=FR$22,VLOOKUP($C68,Input!$A$8:$GZ$39,MATCH(FR$21,Input!$A$6:$GZ$6,0),FALSE),0)*IF(FR$19&gt;=MAX($FD$19:FQ$19),MIN((FR$19-MAX($FD$19:FQ$19)),(FR$19-FQ$19)),0)+IF($E68=FR$22,VLOOKUP($C68,Input!$A$8:$GZ$39,MATCH(FR$21,Input!$A$6:$GZ$6,0),FALSE),0)*IF(FR$18&gt;=MAX($FD$18:FQ$18),MIN((FR$18-MAX($FD$18:FQ$18)),(FR$18-FQ$18)),0)</f>
        <v>0</v>
      </c>
      <c r="FS68" s="1">
        <f>+IF($E68=FS$22,VLOOKUP($C68,Input!$A$8:$GZ$39,MATCH(FS$21,Input!$A$6:$GZ$6,0),FALSE),0)*IF(FS$19&gt;=MAX($FD$19:FR$19),MIN((FS$19-MAX($FD$19:FR$19)),(FS$19-FR$19)),0)+IF($E68=FS$22,VLOOKUP($C68,Input!$A$8:$GZ$39,MATCH(FS$21,Input!$A$6:$GZ$6,0),FALSE),0)*IF(FS$18&gt;=MAX($FD$18:FR$18),MIN((FS$18-MAX($FD$18:FR$18)),(FS$18-FR$18)),0)</f>
        <v>0</v>
      </c>
      <c r="FT68" s="1">
        <f>+IF($E68=FT$22,VLOOKUP($C68,Input!$A$8:$GZ$39,MATCH(FT$21,Input!$A$6:$GZ$6,0),FALSE),0)*IF(FT$19&gt;=MAX($FD$19:FS$19),MIN((FT$19-MAX($FD$19:FS$19)),(FT$19-FS$19)),0)+IF($E68=FT$22,VLOOKUP($C68,Input!$A$8:$GZ$39,MATCH(FT$21,Input!$A$6:$GZ$6,0),FALSE),0)*IF(FT$18&gt;=MAX($FD$18:FS$18),MIN((FT$18-MAX($FD$18:FS$18)),(FT$18-FS$18)),0)</f>
        <v>0</v>
      </c>
      <c r="FU68" s="1">
        <f>+IF($E68=FU$22,VLOOKUP($C68,Input!$A$8:$GZ$39,MATCH(FU$21,Input!$A$6:$GZ$6,0),FALSE),0)*IF(FU$19&gt;=MAX($FD$19:FT$19),MIN((FU$19-MAX($FD$19:FT$19)),(FU$19-FT$19)),0)+IF($E68=FU$22,VLOOKUP($C68,Input!$A$8:$GZ$39,MATCH(FU$21,Input!$A$6:$GZ$6,0),FALSE),0)*IF(FU$18&gt;=MAX($FD$18:FT$18),MIN((FU$18-MAX($FD$18:FT$18)),(FU$18-FT$18)),0)</f>
        <v>0</v>
      </c>
      <c r="FV68" s="1">
        <f>+IF($E68=FV$22,VLOOKUP($C68,Input!$A$8:$GZ$39,MATCH(FV$21,Input!$A$6:$GZ$6,0),FALSE),0)*IF(FV$19&gt;=MAX($FD$19:FU$19),MIN((FV$19-MAX($FD$19:FU$19)),(FV$19-FU$19)),0)+IF($E68=FV$22,VLOOKUP($C68,Input!$A$8:$GZ$39,MATCH(FV$21,Input!$A$6:$GZ$6,0),FALSE),0)*IF(FV$18&gt;=MAX($FD$18:FU$18),MIN((FV$18-MAX($FD$18:FU$18)),(FV$18-FU$18)),0)</f>
        <v>0</v>
      </c>
      <c r="FW68" s="1">
        <f>+IF($E68=FW$22,VLOOKUP($C68,Input!$A$8:$GZ$39,MATCH(FW$21,Input!$A$6:$GZ$6,0),FALSE),0)*IF(FW$19&gt;=MAX($FD$19:FV$19),MIN((FW$19-MAX($FD$19:FV$19)),(FW$19-FV$19)),0)+IF($E68=FW$22,VLOOKUP($C68,Input!$A$8:$GZ$39,MATCH(FW$21,Input!$A$6:$GZ$6,0),FALSE),0)*IF(FW$18&gt;=MAX($FD$18:FV$18),MIN((FW$18-MAX($FD$18:FV$18)),(FW$18-FV$18)),0)</f>
        <v>0</v>
      </c>
      <c r="FX68" s="1">
        <f>+IF($E68=FX$22,VLOOKUP($C68,Input!$A$8:$GZ$39,MATCH(FX$21,Input!$A$6:$GZ$6,0),FALSE),0)*IF(FX$19&gt;=MAX($FD$19:FW$19),MIN((FX$19-MAX($FD$19:FW$19)),(FX$19-FW$19)),0)+IF($E68=FX$22,VLOOKUP($C68,Input!$A$8:$GZ$39,MATCH(FX$21,Input!$A$6:$GZ$6,0),FALSE),0)*IF(FX$18&gt;=MAX($FD$18:FW$18),MIN((FX$18-MAX($FD$18:FW$18)),(FX$18-FW$18)),0)</f>
        <v>0</v>
      </c>
      <c r="FY68" s="1">
        <f>+IF($E68=FY$22,VLOOKUP($C68,Input!$A$8:$GZ$39,MATCH(FY$21,Input!$A$6:$GZ$6,0),FALSE),0)*IF(FY$19&gt;=MAX($FD$19:FX$19),MIN((FY$19-MAX($FD$19:FX$19)),(FY$19-FX$19)),0)+IF($E68=FY$22,VLOOKUP($C68,Input!$A$8:$GZ$39,MATCH(FY$21,Input!$A$6:$GZ$6,0),FALSE),0)*IF(FY$18&gt;=MAX($FD$18:FX$18),MIN((FY$18-MAX($FD$18:FX$18)),(FY$18-FX$18)),0)</f>
        <v>0</v>
      </c>
      <c r="FZ68" s="1">
        <f>+IF($E68=FZ$22,VLOOKUP($C68,Input!$A$8:$GZ$39,MATCH(FZ$21,Input!$A$6:$GZ$6,0),FALSE),0)*IF(FZ$19&gt;=MAX($FD$19:FY$19),MIN((FZ$19-MAX($FD$19:FY$19)),(FZ$19-FY$19)),0)+IF($E68=FZ$22,VLOOKUP($C68,Input!$A$8:$GZ$39,MATCH(FZ$21,Input!$A$6:$GZ$6,0),FALSE),0)*IF(FZ$18&gt;=MAX($FD$18:FY$18),MIN((FZ$18-MAX($FD$18:FY$18)),(FZ$18-FY$18)),0)</f>
        <v>0</v>
      </c>
      <c r="GA68" s="1">
        <f>+IF($E68=GA$22,VLOOKUP($C68,Input!$A$8:$GZ$39,MATCH(GA$21,Input!$A$6:$GZ$6,0),FALSE),0)*IF(GA$19&gt;=MAX($FD$19:FZ$19),MIN((GA$19-MAX($FD$19:FZ$19)),(GA$19-FZ$19)),0)+IF($E68=GA$22,VLOOKUP($C68,Input!$A$8:$GZ$39,MATCH(GA$21,Input!$A$6:$GZ$6,0),FALSE),0)*IF(GA$18&gt;=MAX($FD$18:FZ$18),MIN((GA$18-MAX($FD$18:FZ$18)),(GA$18-FZ$18)),0)</f>
        <v>0</v>
      </c>
      <c r="GB68" s="1">
        <f>+IF($E68=GB$22,VLOOKUP($C68,Input!$A$8:$GZ$39,MATCH(GB$21,Input!$A$6:$GZ$6,0),FALSE),0)*IF(GB$19&gt;=MAX($FD$19:GA$19),MIN((GB$19-MAX($FD$19:GA$19)),(GB$19-GA$19)),0)+IF($E68=GB$22,VLOOKUP($C68,Input!$A$8:$GZ$39,MATCH(GB$21,Input!$A$6:$GZ$6,0),FALSE),0)*IF(GB$18&gt;=MAX($FD$18:GA$18),MIN((GB$18-MAX($FD$18:GA$18)),(GB$18-GA$18)),0)</f>
        <v>0</v>
      </c>
      <c r="GC68" s="1">
        <f>+IF($E68=GC$22,VLOOKUP($C68,Input!$A$8:$GZ$39,MATCH(GC$21,Input!$A$6:$GZ$6,0),FALSE),0)*IF(GC$19&gt;=MAX($FD$19:GB$19),MIN((GC$19-MAX($FD$19:GB$19)),(GC$19-GB$19)),0)+IF($E68=GC$22,VLOOKUP($C68,Input!$A$8:$GZ$39,MATCH(GC$21,Input!$A$6:$GZ$6,0),FALSE),0)*IF(GC$18&gt;=MAX($FD$18:GB$18),MIN((GC$18-MAX($FD$18:GB$18)),(GC$18-GB$18)),0)</f>
        <v>0</v>
      </c>
      <c r="GD68" s="1">
        <f>+IF($E68=GD$22,VLOOKUP($C68,Input!$A$8:$GZ$39,MATCH(GD$21,Input!$A$6:$GZ$6,0),FALSE),0)*IF(GD$19&gt;=MAX($FD$19:GC$19),MIN((GD$19-MAX($FD$19:GC$19)),(GD$19-GC$19)),0)+IF($E68=GD$22,VLOOKUP($C68,Input!$A$8:$GZ$39,MATCH(GD$21,Input!$A$6:$GZ$6,0),FALSE),0)*IF(GD$18&gt;=MAX($FD$18:GC$18),MIN((GD$18-MAX($FD$18:GC$18)),(GD$18-GC$18)),0)</f>
        <v>0</v>
      </c>
      <c r="GE68" s="1">
        <f>+IF($E68=GE$22,VLOOKUP($C68,Input!$A$8:$GZ$39,MATCH(GE$21,Input!$A$6:$GZ$6,0),FALSE),0)*IF(GE$19&gt;=MAX($FD$19:GD$19),MIN((GE$19-MAX($FD$19:GD$19)),(GE$19-GD$19)),0)+IF($E68=GE$22,VLOOKUP($C68,Input!$A$8:$GZ$39,MATCH(GE$21,Input!$A$6:$GZ$6,0),FALSE),0)*IF(GE$18&gt;=MAX($FD$18:GD$18),MIN((GE$18-MAX($FD$18:GD$18)),(GE$18-GD$18)),0)</f>
        <v>0</v>
      </c>
      <c r="GF68" s="1">
        <f>+IF($E68=GF$22,VLOOKUP($C68,Input!$A$8:$GZ$39,MATCH(GF$21,Input!$A$6:$GZ$6,0),FALSE),0)*IF(GF$19&gt;=MAX($FD$19:GE$19),MIN((GF$19-MAX($FD$19:GE$19)),(GF$19-GE$19)),0)+IF($E68=GF$22,VLOOKUP($C68,Input!$A$8:$GZ$39,MATCH(GF$21,Input!$A$6:$GZ$6,0),FALSE),0)*IF(GF$18&gt;=MAX($FD$18:GE$18),MIN((GF$18-MAX($FD$18:GE$18)),(GF$18-GE$18)),0)</f>
        <v>0</v>
      </c>
      <c r="GG68" s="1">
        <f>+IF($E68=GG$22,VLOOKUP($C68,Input!$A$8:$GZ$39,MATCH(GG$21,Input!$A$6:$GZ$6,0),FALSE),0)*IF(GG$19&gt;=MAX($FD$19:GF$19),MIN((GG$19-MAX($FD$19:GF$19)),(GG$19-GF$19)),0)+IF($E68=GG$22,VLOOKUP($C68,Input!$A$8:$GZ$39,MATCH(GG$21,Input!$A$6:$GZ$6,0),FALSE),0)*IF(GG$18&gt;=MAX($FD$18:GF$18),MIN((GG$18-MAX($FD$18:GF$18)),(GG$18-GF$18)),0)</f>
        <v>0</v>
      </c>
      <c r="GH68" s="1">
        <f>+IF($E68=GH$22,VLOOKUP($C68,Input!$A$8:$GZ$39,MATCH(GH$21,Input!$A$6:$GZ$6,0),FALSE),0)*IF(GH$19&gt;=MAX($FD$19:GG$19),MIN((GH$19-MAX($FD$19:GG$19)),(GH$19-GG$19)),0)+IF($E68=GH$22,VLOOKUP($C68,Input!$A$8:$GZ$39,MATCH(GH$21,Input!$A$6:$GZ$6,0),FALSE),0)*IF(GH$18&gt;=MAX($FD$18:GG$18),MIN((GH$18-MAX($FD$18:GG$18)),(GH$18-GG$18)),0)</f>
        <v>0</v>
      </c>
      <c r="GI68" s="1">
        <f>+IF($E68=GI$22,VLOOKUP($C68,Input!$A$8:$GZ$39,MATCH(GI$21,Input!$A$6:$GZ$6,0),FALSE),0)*IF(GI$19&gt;=MAX($FD$19:GH$19),MIN((GI$19-MAX($FD$19:GH$19)),(GI$19-GH$19)),0)+IF($E68=GI$22,VLOOKUP($C68,Input!$A$8:$GZ$39,MATCH(GI$21,Input!$A$6:$GZ$6,0),FALSE),0)*IF(GI$18&gt;=MAX($FD$18:GH$18),MIN((GI$18-MAX($FD$18:GH$18)),(GI$18-GH$18)),0)</f>
        <v>0</v>
      </c>
      <c r="GJ68" s="1">
        <f>+IF($E68=GJ$22,VLOOKUP($C68,Input!$A$8:$GZ$39,MATCH(GJ$21,Input!$A$6:$GZ$6,0),FALSE),0)*IF(GJ$19&gt;=MAX($FD$19:GI$19),MIN((GJ$19-MAX($FD$19:GI$19)),(GJ$19-GI$19)),0)+IF($E68=GJ$22,VLOOKUP($C68,Input!$A$8:$GZ$39,MATCH(GJ$21,Input!$A$6:$GZ$6,0),FALSE),0)*IF(GJ$18&gt;=MAX($FD$18:GI$18),MIN((GJ$18-MAX($FD$18:GI$18)),(GJ$18-GI$18)),0)</f>
        <v>0</v>
      </c>
      <c r="GK68" s="1">
        <f>+IF($E68=GK$22,VLOOKUP($C68,Input!$A$8:$GZ$39,MATCH(GK$21,Input!$A$6:$GZ$6,0),FALSE),0)*IF(GK$19&gt;=MAX($FD$19:GJ$19),MIN((GK$19-MAX($FD$19:GJ$19)),(GK$19-GJ$19)),0)+IF($E68=GK$22,VLOOKUP($C68,Input!$A$8:$GZ$39,MATCH(GK$21,Input!$A$6:$GZ$6,0),FALSE),0)*IF(GK$18&gt;=MAX($FD$18:GJ$18),MIN((GK$18-MAX($FD$18:GJ$18)),(GK$18-GJ$18)),0)</f>
        <v>0</v>
      </c>
      <c r="GL68" s="1">
        <f>+IF($E68=GL$22,VLOOKUP($C68,Input!$A$8:$GZ$39,MATCH(GL$21,Input!$A$6:$GZ$6,0),FALSE),0)*IF(GL$19&gt;=MAX($FD$19:GK$19),MIN((GL$19-MAX($FD$19:GK$19)),(GL$19-GK$19)),0)+IF($E68=GL$22,VLOOKUP($C68,Input!$A$8:$GZ$39,MATCH(GL$21,Input!$A$6:$GZ$6,0),FALSE),0)*IF(GL$18&gt;=MAX($FD$18:GK$18),MIN((GL$18-MAX($FD$18:GK$18)),(GL$18-GK$18)),0)</f>
        <v>0</v>
      </c>
      <c r="GM68" s="42"/>
      <c r="GN68" t="str">
        <f>VLOOKUP($C68,Input!$A$8:$GZ$39,MATCH(GN$21,Input!$A$6:$GZ$6,0),FALSE)</f>
        <v>NA</v>
      </c>
      <c r="GO68">
        <f>IF((VLOOKUP($C68,Input!$A$8:$GZ$39,MATCH(GO$21,Input!$A$6:$GZ$6,0),FALSE))="Y",$D68/VLOOKUP($C68,Input!$A$8:$GZ$39,MATCH(GP$21,Input!$A$6:$GZ$6,0),FALSE),0)</f>
        <v>0</v>
      </c>
      <c r="GP68">
        <f>IF((VLOOKUP($C68,Input!$A$8:$GZ$39,MATCH(GO$21,Input!$A$6:$GZ$6,0),FALSE))="Y",0,IF((VLOOKUP($C68,Input!$A$8:$GZ$39,MATCH(GP$21,Input!$A$6:$GZ$6,0),FALSE))&gt;0,$D68/VLOOKUP($C68,Input!$A$8:$GZ$39,MATCH(GP$21,Input!$A$6:$GZ$6,0),FALSE),0))</f>
        <v>0</v>
      </c>
      <c r="GQ68" s="1">
        <f>+IF($E68=GQ$22,VLOOKUP($C68,Input!$A$8:$GZ$39,MATCH(GQ$21,Input!$A$6:$GZ$6,0),FALSE),0)*IF(GQ$19&gt;=MAX($GP$19:GP$19),MIN((GQ$19-MAX($GP$19:GP$19)),(GQ$19-GP$19)),0)+IF($E68=GQ$22,VLOOKUP($C68,Input!$A$8:$GZ$39,MATCH(GQ$21,Input!$A$6:$GZ$6,0),FALSE),0)*IF(GQ$18&gt;=MAX($GP$18:GP$18),MIN((GQ$18-MAX($GP$18:GP$18)),(GQ$18-GP$18)),0)</f>
        <v>0</v>
      </c>
      <c r="GR68" s="1">
        <f>+IF($E68=GR$22,VLOOKUP($C68,Input!$A$8:$GZ$39,MATCH(GR$21,Input!$A$6:$GZ$6,0),FALSE),0)*IF(GR$19&gt;=MAX($GP$19:GQ$19),MIN((GR$19-MAX($GP$19:GQ$19)),(GR$19-GQ$19)),0)+IF($E68=GR$22,VLOOKUP($C68,Input!$A$8:$GZ$39,MATCH(GR$21,Input!$A$6:$GZ$6,0),FALSE),0)*IF(GR$18&gt;=MAX($GP$18:GQ$18),MIN((GR$18-MAX($GP$18:GQ$18)),(GR$18-GQ$18)),0)</f>
        <v>0</v>
      </c>
      <c r="GS68" s="1">
        <f>+IF($E68=GS$22,VLOOKUP($C68,Input!$A$8:$GZ$39,MATCH(GS$21,Input!$A$6:$GZ$6,0),FALSE),0)*IF(GS$19&gt;=MAX($GP$19:GR$19),MIN((GS$19-MAX($GP$19:GR$19)),(GS$19-GR$19)),0)+IF($E68=GS$22,VLOOKUP($C68,Input!$A$8:$GZ$39,MATCH(GS$21,Input!$A$6:$GZ$6,0),FALSE),0)*IF(GS$18&gt;=MAX($GP$18:GR$18),MIN((GS$18-MAX($GP$18:GR$18)),(GS$18-GR$18)),0)</f>
        <v>0</v>
      </c>
      <c r="GT68" s="1">
        <f>+IF($E68=GT$22,VLOOKUP($C68,Input!$A$8:$GZ$39,MATCH(GT$21,Input!$A$6:$GZ$6,0),FALSE),0)*IF(GT$19&gt;=MAX($GP$19:GS$19),MIN((GT$19-MAX($GP$19:GS$19)),(GT$19-GS$19)),0)+IF($E68=GT$22,VLOOKUP($C68,Input!$A$8:$GZ$39,MATCH(GT$21,Input!$A$6:$GZ$6,0),FALSE),0)*IF(GT$18&gt;=MAX($GP$18:GS$18),MIN((GT$18-MAX($GP$18:GS$18)),(GT$18-GS$18)),0)</f>
        <v>0</v>
      </c>
      <c r="GU68" s="1">
        <f>+IF($E68=GU$22,VLOOKUP($C68,Input!$A$8:$GZ$39,MATCH(GU$21,Input!$A$6:$GZ$6,0),FALSE),0)*IF(GU$19&gt;=MAX($GP$19:GT$19),MIN((GU$19-MAX($GP$19:GT$19)),(GU$19-GT$19)),0)+IF($E68=GU$22,VLOOKUP($C68,Input!$A$8:$GZ$39,MATCH(GU$21,Input!$A$6:$GZ$6,0),FALSE),0)*IF(GU$18&gt;=MAX($GP$18:GT$18),MIN((GU$18-MAX($GP$18:GT$18)),(GU$18-GT$18)),0)</f>
        <v>0</v>
      </c>
      <c r="GV68" s="1">
        <f>+IF($E68=GV$22,VLOOKUP($C68,Input!$A$8:$GZ$39,MATCH(GV$21,Input!$A$6:$GZ$6,0),FALSE),0)*IF(GV$19&gt;=MAX($GP$19:GU$19),MIN((GV$19-MAX($GP$19:GU$19)),(GV$19-GU$19)),0)+IF($E68=GV$22,VLOOKUP($C68,Input!$A$8:$GZ$39,MATCH(GV$21,Input!$A$6:$GZ$6,0),FALSE),0)*IF(GV$18&gt;=MAX($GP$18:GU$18),MIN((GV$18-MAX($GP$18:GU$18)),(GV$18-GU$18)),0)</f>
        <v>0</v>
      </c>
      <c r="GW68" s="1">
        <f>+IF($E68=GW$22,VLOOKUP($C68,Input!$A$8:$GZ$39,MATCH(GW$21,Input!$A$6:$GZ$6,0),FALSE),0)*IF(GW$19&gt;=MAX($GP$19:GV$19),MIN((GW$19-MAX($GP$19:GV$19)),(GW$19-GV$19)),0)+IF($E68=GW$22,VLOOKUP($C68,Input!$A$8:$GZ$39,MATCH(GW$21,Input!$A$6:$GZ$6,0),FALSE),0)*IF(GW$18&gt;=MAX($GP$18:GV$18),MIN((GW$18-MAX($GP$18:GV$18)),(GW$18-GV$18)),0)</f>
        <v>0</v>
      </c>
      <c r="GX68" s="1">
        <f>+IF($E68=GX$22,VLOOKUP($C68,Input!$A$8:$GZ$39,MATCH(GX$21,Input!$A$6:$GZ$6,0),FALSE),0)*IF(GX$19&gt;=MAX($GP$19:GW$19),MIN((GX$19-MAX($GP$19:GW$19)),(GX$19-GW$19)),0)+IF($E68=GX$22,VLOOKUP($C68,Input!$A$8:$GZ$39,MATCH(GX$21,Input!$A$6:$GZ$6,0),FALSE),0)*IF(GX$18&gt;=MAX($GP$18:GW$18),MIN((GX$18-MAX($GP$18:GW$18)),(GX$18-GW$18)),0)</f>
        <v>0</v>
      </c>
      <c r="GY68" s="1">
        <f>+IF($E68=GY$22,VLOOKUP($C68,Input!$A$8:$GZ$39,MATCH(GY$21,Input!$A$6:$GZ$6,0),FALSE),0)*IF(GY$19&gt;=MAX($GP$19:GX$19),MIN((GY$19-MAX($GP$19:GX$19)),(GY$19-GX$19)),0)+IF($E68=GY$22,VLOOKUP($C68,Input!$A$8:$GZ$39,MATCH(GY$21,Input!$A$6:$GZ$6,0),FALSE),0)*IF(GY$18&gt;=MAX($GP$18:GX$18),MIN((GY$18-MAX($GP$18:GX$18)),(GY$18-GX$18)),0)</f>
        <v>0</v>
      </c>
      <c r="GZ68" s="1">
        <f>+IF($E68=GZ$22,VLOOKUP($C68,Input!$A$8:$GZ$39,MATCH(GZ$21,Input!$A$6:$GZ$6,0),FALSE),0)*IF(GZ$19&gt;=MAX($GP$19:GY$19),MIN((GZ$19-MAX($GP$19:GY$19)),(GZ$19-GY$19)),0)+IF($E68=GZ$22,VLOOKUP($C68,Input!$A$8:$GZ$39,MATCH(GZ$21,Input!$A$6:$GZ$6,0),FALSE),0)*IF(GZ$18&gt;=MAX($GP$18:GY$18),MIN((GZ$18-MAX($GP$18:GY$18)),(GZ$18-GY$18)),0)</f>
        <v>0</v>
      </c>
      <c r="HA68" s="1">
        <f>+IF($E68=HA$22,VLOOKUP($C68,Input!$A$8:$GZ$39,MATCH(HA$21,Input!$A$6:$GZ$6,0),FALSE),0)*IF(HA$19&gt;=MAX($GP$19:GZ$19),MIN((HA$19-MAX($GP$19:GZ$19)),(HA$19-GZ$19)),0)+IF($E68=HA$22,VLOOKUP($C68,Input!$A$8:$GZ$39,MATCH(HA$21,Input!$A$6:$GZ$6,0),FALSE),0)*IF(HA$18&gt;=MAX($GP$18:GZ$18),MIN((HA$18-MAX($GP$18:GZ$18)),(HA$18-GZ$18)),0)</f>
        <v>0</v>
      </c>
      <c r="HB68" s="1">
        <f>+IF($E68=HB$22,VLOOKUP($C68,Input!$A$8:$GZ$39,MATCH(HB$21,Input!$A$6:$GZ$6,0),FALSE),0)*IF(HB$19&gt;=MAX($GP$19:HA$19),MIN((HB$19-MAX($GP$19:HA$19)),(HB$19-HA$19)),0)+IF($E68=HB$22,VLOOKUP($C68,Input!$A$8:$GZ$39,MATCH(HB$21,Input!$A$6:$GZ$6,0),FALSE),0)*IF(HB$18&gt;=MAX($GP$18:HA$18),MIN((HB$18-MAX($GP$18:HA$18)),(HB$18-HA$18)),0)</f>
        <v>0</v>
      </c>
      <c r="HC68" s="1">
        <f>+IF($E68=HC$22,VLOOKUP($C68,Input!$A$8:$GZ$39,MATCH(HC$21,Input!$A$6:$GZ$6,0),FALSE),0)*IF(HC$19&gt;=MAX($GP$19:HB$19),MIN((HC$19-MAX($GP$19:HB$19)),(HC$19-HB$19)),0)+IF($E68=HC$22,VLOOKUP($C68,Input!$A$8:$GZ$39,MATCH(HC$21,Input!$A$6:$GZ$6,0),FALSE),0)*IF(HC$18&gt;=MAX($GP$18:HB$18),MIN((HC$18-MAX($GP$18:HB$18)),(HC$18-HB$18)),0)</f>
        <v>0</v>
      </c>
      <c r="HD68" s="1">
        <f>+IF($E68=HD$22,VLOOKUP($C68,Input!$A$8:$GZ$39,MATCH(HD$21,Input!$A$6:$GZ$6,0),FALSE),0)*IF(HD$19&gt;=MAX($GP$19:HC$19),MIN((HD$19-MAX($GP$19:HC$19)),(HD$19-HC$19)),0)+IF($E68=HD$22,VLOOKUP($C68,Input!$A$8:$GZ$39,MATCH(HD$21,Input!$A$6:$GZ$6,0),FALSE),0)*IF(HD$18&gt;=MAX($GP$18:HC$18),MIN((HD$18-MAX($GP$18:HC$18)),(HD$18-HC$18)),0)</f>
        <v>0</v>
      </c>
      <c r="HE68" s="1">
        <f>+IF($E68=HE$22,VLOOKUP($C68,Input!$A$8:$GZ$39,MATCH(HE$21,Input!$A$6:$GZ$6,0),FALSE),0)*IF(HE$19&gt;=MAX($GP$19:HD$19),MIN((HE$19-MAX($GP$19:HD$19)),(HE$19-HD$19)),0)+IF($E68=HE$22,VLOOKUP($C68,Input!$A$8:$GZ$39,MATCH(HE$21,Input!$A$6:$GZ$6,0),FALSE),0)*IF(HE$18&gt;=MAX($GP$18:HD$18),MIN((HE$18-MAX($GP$18:HD$18)),(HE$18-HD$18)),0)</f>
        <v>0</v>
      </c>
      <c r="HF68" s="1">
        <f>+IF($E68=HF$22,VLOOKUP($C68,Input!$A$8:$GZ$39,MATCH(HF$21,Input!$A$6:$GZ$6,0),FALSE),0)*IF(HF$19&gt;=MAX($GP$19:HE$19),MIN((HF$19-MAX($GP$19:HE$19)),(HF$19-HE$19)),0)+IF($E68=HF$22,VLOOKUP($C68,Input!$A$8:$GZ$39,MATCH(HF$21,Input!$A$6:$GZ$6,0),FALSE),0)*IF(HF$18&gt;=MAX($GP$18:HE$18),MIN((HF$18-MAX($GP$18:HE$18)),(HF$18-HE$18)),0)</f>
        <v>0</v>
      </c>
      <c r="HG68" s="1">
        <f>+IF($E68=HG$22,VLOOKUP($C68,Input!$A$8:$GZ$39,MATCH(HG$21,Input!$A$6:$GZ$6,0),FALSE),0)*IF(HG$19&gt;=MAX($GP$19:HF$19),MIN((HG$19-MAX($GP$19:HF$19)),(HG$19-HF$19)),0)+IF($E68=HG$22,VLOOKUP($C68,Input!$A$8:$GZ$39,MATCH(HG$21,Input!$A$6:$GZ$6,0),FALSE),0)*IF(HG$18&gt;=MAX($GP$18:HF$18),MIN((HG$18-MAX($GP$18:HF$18)),(HG$18-HF$18)),0)</f>
        <v>0</v>
      </c>
      <c r="HH68" s="1">
        <f>+IF($E68=HH$22,VLOOKUP($C68,Input!$A$8:$GZ$39,MATCH(HH$21,Input!$A$6:$GZ$6,0),FALSE),0)*IF(HH$19&gt;=MAX($GP$19:HG$19),MIN((HH$19-MAX($GP$19:HG$19)),(HH$19-HG$19)),0)+IF($E68=HH$22,VLOOKUP($C68,Input!$A$8:$GZ$39,MATCH(HH$21,Input!$A$6:$GZ$6,0),FALSE),0)*IF(HH$18&gt;=MAX($GP$18:HG$18),MIN((HH$18-MAX($GP$18:HG$18)),(HH$18-HG$18)),0)</f>
        <v>0</v>
      </c>
      <c r="HI68" s="1">
        <f>+IF($E68=HI$22,VLOOKUP($C68,Input!$A$8:$GZ$39,MATCH(HI$21,Input!$A$6:$GZ$6,0),FALSE),0)*IF(HI$19&gt;=MAX($GP$19:HH$19),MIN((HI$19-MAX($GP$19:HH$19)),(HI$19-HH$19)),0)+IF($E68=HI$22,VLOOKUP($C68,Input!$A$8:$GZ$39,MATCH(HI$21,Input!$A$6:$GZ$6,0),FALSE),0)*IF(HI$18&gt;=MAX($GP$18:HH$18),MIN((HI$18-MAX($GP$18:HH$18)),(HI$18-HH$18)),0)</f>
        <v>0</v>
      </c>
      <c r="HJ68" s="1">
        <f>+IF($E68=HJ$22,VLOOKUP($C68,Input!$A$8:$GZ$39,MATCH(HJ$21,Input!$A$6:$GZ$6,0),FALSE),0)*IF(HJ$19&gt;=MAX($GP$19:HI$19),MIN((HJ$19-MAX($GP$19:HI$19)),(HJ$19-HI$19)),0)+IF($E68=HJ$22,VLOOKUP($C68,Input!$A$8:$GZ$39,MATCH(HJ$21,Input!$A$6:$GZ$6,0),FALSE),0)*IF(HJ$18&gt;=MAX($GP$18:HI$18),MIN((HJ$18-MAX($GP$18:HI$18)),(HJ$18-HI$18)),0)</f>
        <v>0</v>
      </c>
      <c r="HK68" s="1">
        <f>+IF($E68=HK$22,VLOOKUP($C68,Input!$A$8:$GZ$39,MATCH(HK$21,Input!$A$6:$GZ$6,0),FALSE),0)*IF(HK$19&gt;=MAX($GP$19:HJ$19),MIN((HK$19-MAX($GP$19:HJ$19)),(HK$19-HJ$19)),0)+IF($E68=HK$22,VLOOKUP($C68,Input!$A$8:$GZ$39,MATCH(HK$21,Input!$A$6:$GZ$6,0),FALSE),0)*IF(HK$18&gt;=MAX($GP$18:HJ$18),MIN((HK$18-MAX($GP$18:HJ$18)),(HK$18-HJ$18)),0)</f>
        <v>0</v>
      </c>
      <c r="HL68" s="1">
        <f>+IF($E68=HL$22,VLOOKUP($C68,Input!$A$8:$GZ$39,MATCH(HL$21,Input!$A$6:$GZ$6,0),FALSE),0)*IF(HL$19&gt;=MAX($GP$19:HK$19),MIN((HL$19-MAX($GP$19:HK$19)),(HL$19-HK$19)),0)+IF($E68=HL$22,VLOOKUP($C68,Input!$A$8:$GZ$39,MATCH(HL$21,Input!$A$6:$GZ$6,0),FALSE),0)*IF(HL$18&gt;=MAX($GP$18:HK$18),MIN((HL$18-MAX($GP$18:HK$18)),(HL$18-HK$18)),0)</f>
        <v>0</v>
      </c>
      <c r="HM68" s="1">
        <f>+IF($E68=HM$22,VLOOKUP($C68,Input!$A$8:$GZ$39,MATCH(HM$21,Input!$A$6:$GZ$6,0),FALSE),0)*IF(HM$19&gt;=MAX($GP$19:HL$19),MIN((HM$19-MAX($GP$19:HL$19)),(HM$19-HL$19)),0)+IF($E68=HM$22,VLOOKUP($C68,Input!$A$8:$GZ$39,MATCH(HM$21,Input!$A$6:$GZ$6,0),FALSE),0)*IF(HM$18&gt;=MAX($GP$18:HL$18),MIN((HM$18-MAX($GP$18:HL$18)),(HM$18-HL$18)),0)</f>
        <v>0</v>
      </c>
      <c r="HN68" s="1">
        <f>+IF($E68=HN$22,VLOOKUP($C68,Input!$A$8:$GZ$39,MATCH(HN$21,Input!$A$6:$GZ$6,0),FALSE),0)*IF(HN$19&gt;=MAX($GP$19:HM$19),MIN((HN$19-MAX($GP$19:HM$19)),(HN$19-HM$19)),0)+IF($E68=HN$22,VLOOKUP($C68,Input!$A$8:$GZ$39,MATCH(HN$21,Input!$A$6:$GZ$6,0),FALSE),0)*IF(HN$18&gt;=MAX($GP$18:HM$18),MIN((HN$18-MAX($GP$18:HM$18)),(HN$18-HM$18)),0)</f>
        <v>0</v>
      </c>
      <c r="HO68" s="1">
        <f>+IF($E68=HO$22,VLOOKUP($C68,Input!$A$8:$GZ$39,MATCH(HO$21,Input!$A$6:$GZ$6,0),FALSE),0)*IF(HO$19&gt;=MAX($GP$19:HN$19),MIN((HO$19-MAX($GP$19:HN$19)),(HO$19-HN$19)),0)+IF($E68=HO$22,VLOOKUP($C68,Input!$A$8:$GZ$39,MATCH(HO$21,Input!$A$6:$GZ$6,0),FALSE),0)*IF(HO$18&gt;=MAX($GP$18:HN$18),MIN((HO$18-MAX($GP$18:HN$18)),(HO$18-HN$18)),0)</f>
        <v>0</v>
      </c>
      <c r="HP68" s="1">
        <f>+IF($E68=HP$22,VLOOKUP($C68,Input!$A$8:$GZ$39,MATCH(HP$21,Input!$A$6:$GZ$6,0),FALSE),0)*IF(HP$19&gt;=MAX($GP$19:HO$19),MIN((HP$19-MAX($GP$19:HO$19)),(HP$19-HO$19)),0)+IF($E68=HP$22,VLOOKUP($C68,Input!$A$8:$GZ$39,MATCH(HP$21,Input!$A$6:$GZ$6,0),FALSE),0)*IF(HP$18&gt;=MAX($GP$18:HO$18),MIN((HP$18-MAX($GP$18:HO$18)),(HP$18-HO$18)),0)</f>
        <v>0</v>
      </c>
      <c r="HQ68" s="1">
        <f>+IF($E68=HQ$22,VLOOKUP($C68,Input!$A$8:$GZ$39,MATCH(HQ$21,Input!$A$6:$GZ$6,0),FALSE),0)*IF(HQ$19&gt;=MAX($GP$19:HP$19),MIN((HQ$19-MAX($GP$19:HP$19)),(HQ$19-HP$19)),0)+IF($E68=HQ$22,VLOOKUP($C68,Input!$A$8:$GZ$39,MATCH(HQ$21,Input!$A$6:$GZ$6,0),FALSE),0)*IF(HQ$18&gt;=MAX($GP$18:HP$18),MIN((HQ$18-MAX($GP$18:HP$18)),(HQ$18-HP$18)),0)</f>
        <v>0</v>
      </c>
      <c r="HR68" s="1">
        <f>+IF($E68=HR$22,VLOOKUP($C68,Input!$A$8:$GZ$39,MATCH(HR$21,Input!$A$6:$GZ$6,0),FALSE),0)*IF(HR$19&gt;=MAX($GP$19:HQ$19),MIN((HR$19-MAX($GP$19:HQ$19)),(HR$19-HQ$19)),0)+IF($E68=HR$22,VLOOKUP($C68,Input!$A$8:$GZ$39,MATCH(HR$21,Input!$A$6:$GZ$6,0),FALSE),0)*IF(HR$18&gt;=MAX($GP$18:HQ$18),MIN((HR$18-MAX($GP$18:HQ$18)),(HR$18-HQ$18)),0)</f>
        <v>0</v>
      </c>
      <c r="HS68" s="1">
        <f>+IF($E68=HS$22,VLOOKUP($C68,Input!$A$8:$GZ$39,MATCH(HS$21,Input!$A$6:$GZ$6,0),FALSE),0)*IF(HS$19&gt;=MAX($GP$19:HR$19),MIN((HS$19-MAX($GP$19:HR$19)),(HS$19-HR$19)),0)+IF($E68=HS$22,VLOOKUP($C68,Input!$A$8:$GZ$39,MATCH(HS$21,Input!$A$6:$GZ$6,0),FALSE),0)*IF(HS$18&gt;=MAX($GP$18:HR$18),MIN((HS$18-MAX($GP$18:HR$18)),(HS$18-HR$18)),0)</f>
        <v>0</v>
      </c>
      <c r="HT68" s="1">
        <f>+IF($E68=HT$22,VLOOKUP($C68,Input!$A$8:$GZ$39,MATCH(HT$21,Input!$A$6:$GZ$6,0),FALSE),0)*IF(HT$19&gt;=MAX($GP$19:HS$19),MIN((HT$19-MAX($GP$19:HS$19)),(HT$19-HS$19)),0)+IF($E68=HT$22,VLOOKUP($C68,Input!$A$8:$GZ$39,MATCH(HT$21,Input!$A$6:$GZ$6,0),FALSE),0)*IF(HT$18&gt;=MAX($GP$18:HS$18),MIN((HT$18-MAX($GP$18:HS$18)),(HT$18-HS$18)),0)</f>
        <v>0</v>
      </c>
      <c r="HU68" s="1">
        <f>+IF($E68=HU$22,VLOOKUP($C68,Input!$A$8:$GZ$39,MATCH(HU$21,Input!$A$6:$GZ$6,0),FALSE),0)*IF(HU$19&gt;=MAX($GP$19:HT$19),MIN((HU$19-MAX($GP$19:HT$19)),(HU$19-HT$19)),0)+IF($E68=HU$22,VLOOKUP($C68,Input!$A$8:$GZ$39,MATCH(HU$21,Input!$A$6:$GZ$6,0),FALSE),0)*IF(HU$18&gt;=MAX($GP$18:HT$18),MIN((HU$18-MAX($GP$18:HT$18)),(HU$18-HT$18)),0)</f>
        <v>0</v>
      </c>
      <c r="HV68" s="1">
        <f>+IF($E68=HV$22,VLOOKUP($C68,Input!$A$8:$GZ$39,MATCH(HV$21,Input!$A$6:$GZ$6,0),FALSE),0)*IF(HV$19&gt;=MAX($GP$19:HU$19),MIN((HV$19-MAX($GP$19:HU$19)),(HV$19-HU$19)),0)+IF($E68=HV$22,VLOOKUP($C68,Input!$A$8:$GZ$39,MATCH(HV$21,Input!$A$6:$GZ$6,0),FALSE),0)*IF(HV$18&gt;=MAX($GP$18:HU$18),MIN((HV$18-MAX($GP$18:HU$18)),(HV$18-HU$18)),0)</f>
        <v>0</v>
      </c>
      <c r="HW68" s="1">
        <f>+IF($E68=HW$22,VLOOKUP($C68,Input!$A$8:$GZ$39,MATCH(HW$21,Input!$A$6:$GZ$6,0),FALSE),0)*IF(HW$19&gt;=MAX($GP$19:HV$19),MIN((HW$19-MAX($GP$19:HV$19)),(HW$19-HV$19)),0)+IF($E68=HW$22,VLOOKUP($C68,Input!$A$8:$GZ$39,MATCH(HW$21,Input!$A$6:$GZ$6,0),FALSE),0)*IF(HW$18&gt;=MAX($GP$18:HV$18),MIN((HW$18-MAX($GP$18:HV$18)),(HW$18-HV$18)),0)</f>
        <v>0</v>
      </c>
      <c r="HX68" s="1">
        <f>+IF($E68=HX$22,VLOOKUP($C68,Input!$A$8:$GZ$39,MATCH(HX$21,Input!$A$6:$GZ$6,0),FALSE),0)*IF(HX$19&gt;=MAX($GP$19:HW$19),MIN((HX$19-MAX($GP$19:HW$19)),(HX$19-HW$19)),0)+IF($E68=HX$22,VLOOKUP($C68,Input!$A$8:$GZ$39,MATCH(HX$21,Input!$A$6:$GZ$6,0),FALSE),0)*IF(HX$18&gt;=MAX($GP$18:HW$18),MIN((HX$18-MAX($GP$18:HW$18)),(HX$18-HW$18)),0)</f>
        <v>0</v>
      </c>
      <c r="HY68" s="1">
        <f>+IF($E68=HY$22,VLOOKUP($C68,Input!$A$8:$GZ$39,MATCH(HY$21,Input!$A$6:$GZ$6,0),FALSE),0)*IF(HY$19&gt;=MAX($GP$19:HX$19),MIN((HY$19-MAX($GP$19:HX$19)),(HY$19-HX$19)),0)+IF($E68=HY$22,VLOOKUP($C68,Input!$A$8:$GZ$39,MATCH(HY$21,Input!$A$6:$GZ$6,0),FALSE),0)*IF(HY$18&gt;=MAX($GP$18:HX$18),MIN((HY$18-MAX($GP$18:HX$18)),(HY$18-HX$18)),0)</f>
        <v>0</v>
      </c>
      <c r="HZ68" s="42"/>
      <c r="IA68" t="str">
        <f>VLOOKUP($C68,Input!$A$8:$IA$39,MATCH(IA$21,Input!$A$6:$IA$6,0),FALSE)</f>
        <v>NA</v>
      </c>
      <c r="IB68" s="132">
        <f>IF((VLOOKUP($C68,Input!$A$8:$IA$39,MATCH(IB$21,Input!$A$6:$IA$6,0),FALSE))="Y",$D68/VLOOKUP($C68,Input!$A$8:$IA$39,MATCH(IC$21,Input!$A$6:$IA$6,0),FALSE),0)</f>
        <v>0</v>
      </c>
      <c r="IC68" s="132">
        <f>IF((VLOOKUP($C68,Input!$A$8:$IA$39,MATCH(IB$21,Input!$A$6:$IA$6,0),FALSE))="Y",0,IF((VLOOKUP($C68,Input!$A$8:$IA$39,MATCH(IC$21,Input!$A$6:$IA$6,0),FALSE))&gt;0,$D68/VLOOKUP($C68,Input!$A$8:$IA$39,MATCH(IC$21,Input!$A$6:$IA$6,0),FALSE),0))</f>
        <v>0</v>
      </c>
      <c r="ID68" s="1">
        <f>+IF($E68=ID$22,VLOOKUP($C68,Input!$A$8:$IA$39,MATCH(ID$21,Input!$A$6:$IA$6,0),FALSE),0)*IF(ID$19&gt;=MAX($IC$19:IC$19),MIN((ID$19-MAX($IC$19:IC$19)),(ID$19-IC$19)),0)+IF($E68=ID$22,VLOOKUP($C68,Input!$A$8:$IA$39,MATCH(ID$21,Input!$A$6:$IA$6,0),FALSE),0)*IF(ID$18&gt;=MAX($IC$18:IC$18),MIN((ID$18-MAX($IC$18:IC$18)),(ID$18-IC$18)),0)</f>
        <v>0</v>
      </c>
      <c r="IE68" s="1">
        <f>+IF($E68=IE$22,VLOOKUP($C68,Input!$A$8:$IA$39,MATCH(IE$21,Input!$A$6:$IA$6,0),FALSE),0)*IF(IE$19&gt;=MAX($IC$19:ID$19),MIN((IE$19-MAX($IC$19:ID$19)),(IE$19-ID$19)),0)+IF($E68=IE$22,VLOOKUP($C68,Input!$A$8:$IA$39,MATCH(IE$21,Input!$A$6:$IA$6,0),FALSE),0)*IF(IE$18&gt;=MAX($IC$18:ID$18),MIN((IE$18-MAX($IC$18:ID$18)),(IE$18-ID$18)),0)</f>
        <v>0</v>
      </c>
      <c r="IF68" s="1">
        <f>+IF($E68=IF$22,VLOOKUP($C68,Input!$A$8:$IA$39,MATCH(IF$21,Input!$A$6:$IA$6,0),FALSE),0)*IF(IF$19&gt;=MAX($IC$19:IE$19),MIN((IF$19-MAX($IC$19:IE$19)),(IF$19-IE$19)),0)+IF($E68=IF$22,VLOOKUP($C68,Input!$A$8:$IA$39,MATCH(IF$21,Input!$A$6:$IA$6,0),FALSE),0)*IF(IF$18&gt;=MAX($IC$18:IE$18),MIN((IF$18-MAX($IC$18:IE$18)),(IF$18-IE$18)),0)</f>
        <v>0</v>
      </c>
      <c r="IG68" s="1">
        <f>+IF($E68=IG$22,VLOOKUP($C68,Input!$A$8:$IA$39,MATCH(IG$21,Input!$A$6:$IA$6,0),FALSE),0)*IF(IG$19&gt;=MAX($IC$19:IF$19),MIN((IG$19-MAX($IC$19:IF$19)),(IG$19-IF$19)),0)+IF($E68=IG$22,VLOOKUP($C68,Input!$A$8:$IA$39,MATCH(IG$21,Input!$A$6:$IA$6,0),FALSE),0)*IF(IG$18&gt;=MAX($IC$18:IF$18),MIN((IG$18-MAX($IC$18:IF$18)),(IG$18-IF$18)),0)</f>
        <v>0</v>
      </c>
      <c r="IH68" s="1">
        <f>+IF($E68=IH$22,VLOOKUP($C68,Input!$A$8:$IA$39,MATCH(IH$21,Input!$A$6:$IA$6,0),FALSE),0)*IF(IH$19&gt;=MAX($IC$19:IG$19),MIN((IH$19-MAX($IC$19:IG$19)),(IH$19-IG$19)),0)+IF($E68=IH$22,VLOOKUP($C68,Input!$A$8:$IA$39,MATCH(IH$21,Input!$A$6:$IA$6,0),FALSE),0)*IF(IH$18&gt;=MAX($IC$18:IG$18),MIN((IH$18-MAX($IC$18:IG$18)),(IH$18-IG$18)),0)</f>
        <v>0</v>
      </c>
      <c r="II68" s="1">
        <f>+IF($E68=II$22,VLOOKUP($C68,Input!$A$8:$IA$39,MATCH(II$21,Input!$A$6:$IA$6,0),FALSE),0)*IF(II$19&gt;=MAX($IC$19:IH$19),MIN((II$19-MAX($IC$19:IH$19)),(II$19-IH$19)),0)+IF($E68=II$22,VLOOKUP($C68,Input!$A$8:$IA$39,MATCH(II$21,Input!$A$6:$IA$6,0),FALSE),0)*IF(II$18&gt;=MAX($IC$18:IH$18),MIN((II$18-MAX($IC$18:IH$18)),(II$18-IH$18)),0)</f>
        <v>0</v>
      </c>
      <c r="IJ68" s="1">
        <f>+IF($E68=IJ$22,VLOOKUP($C68,Input!$A$8:$IA$39,MATCH(IJ$21,Input!$A$6:$IA$6,0),FALSE),0)*IF(IJ$19&gt;=MAX($IC$19:II$19),MIN((IJ$19-MAX($IC$19:II$19)),(IJ$19-II$19)),0)+IF($E68=IJ$22,VLOOKUP($C68,Input!$A$8:$IA$39,MATCH(IJ$21,Input!$A$6:$IA$6,0),FALSE),0)*IF(IJ$18&gt;=MAX($IC$18:II$18),MIN((IJ$18-MAX($IC$18:II$18)),(IJ$18-II$18)),0)</f>
        <v>0</v>
      </c>
      <c r="IK68" s="1">
        <f>+IF($E68=IK$22,VLOOKUP($C68,Input!$A$8:$IA$39,MATCH(IK$21,Input!$A$6:$IA$6,0),FALSE),0)*IF(IK$19&gt;=MAX($IC$19:IJ$19),MIN((IK$19-MAX($IC$19:IJ$19)),(IK$19-IJ$19)),0)+IF($E68=IK$22,VLOOKUP($C68,Input!$A$8:$IA$39,MATCH(IK$21,Input!$A$6:$IA$6,0),FALSE),0)*IF(IK$18&gt;=MAX($IC$18:IJ$18),MIN((IK$18-MAX($IC$18:IJ$18)),(IK$18-IJ$18)),0)</f>
        <v>0</v>
      </c>
      <c r="IL68" s="1">
        <f>+IF($E68=IL$22,VLOOKUP($C68,Input!$A$8:$IA$39,MATCH(IL$21,Input!$A$6:$IA$6,0),FALSE),0)*IF(IL$19&gt;=MAX($IC$19:IK$19),MIN((IL$19-MAX($IC$19:IK$19)),(IL$19-IK$19)),0)+IF($E68=IL$22,VLOOKUP($C68,Input!$A$8:$IA$39,MATCH(IL$21,Input!$A$6:$IA$6,0),FALSE),0)*IF(IL$18&gt;=MAX($IC$18:IK$18),MIN((IL$18-MAX($IC$18:IK$18)),(IL$18-IK$18)),0)</f>
        <v>0</v>
      </c>
      <c r="IM68" s="1">
        <f>+IF($E68=IM$22,VLOOKUP($C68,Input!$A$8:$IA$39,MATCH(IM$21,Input!$A$6:$IA$6,0),FALSE),0)*IF(IM$19&gt;=MAX($IC$19:IL$19),MIN((IM$19-MAX($IC$19:IL$19)),(IM$19-IL$19)),0)+IF($E68=IM$22,VLOOKUP($C68,Input!$A$8:$IA$39,MATCH(IM$21,Input!$A$6:$IA$6,0),FALSE),0)*IF(IM$18&gt;=MAX($IC$18:IL$18),MIN((IM$18-MAX($IC$18:IL$18)),(IM$18-IL$18)),0)</f>
        <v>0</v>
      </c>
      <c r="IN68" s="1">
        <f>+IF($E68=IN$22,VLOOKUP($C68,Input!$A$8:$IA$39,MATCH(IN$21,Input!$A$6:$IA$6,0),FALSE),0)*IF(IN$19&gt;=MAX($IC$19:IM$19),MIN((IN$19-MAX($IC$19:IM$19)),(IN$19-IM$19)),0)+IF($E68=IN$22,VLOOKUP($C68,Input!$A$8:$IA$39,MATCH(IN$21,Input!$A$6:$IA$6,0),FALSE),0)*IF(IN$18&gt;=MAX($IC$18:IM$18),MIN((IN$18-MAX($IC$18:IM$18)),(IN$18-IM$18)),0)</f>
        <v>0</v>
      </c>
      <c r="IO68" s="1">
        <f>+IF($E68=IO$22,VLOOKUP($C68,Input!$A$8:$IA$39,MATCH(IO$21,Input!$A$6:$IA$6,0),FALSE),0)*IF(IO$19&gt;=MAX($IC$19:IN$19),MIN((IO$19-MAX($IC$19:IN$19)),(IO$19-IN$19)),0)+IF($E68=IO$22,VLOOKUP($C68,Input!$A$8:$IA$39,MATCH(IO$21,Input!$A$6:$IA$6,0),FALSE),0)*IF(IO$18&gt;=MAX($IC$18:IN$18),MIN((IO$18-MAX($IC$18:IN$18)),(IO$18-IN$18)),0)</f>
        <v>0</v>
      </c>
      <c r="IP68" s="1">
        <f>+IF($E68=IP$22,VLOOKUP($C68,Input!$A$8:$IA$39,MATCH(IP$21,Input!$A$6:$IA$6,0),FALSE),0)*IF(IP$19&gt;=MAX($IC$19:IO$19),MIN((IP$19-MAX($IC$19:IO$19)),(IP$19-IO$19)),0)+IF($E68=IP$22,VLOOKUP($C68,Input!$A$8:$IA$39,MATCH(IP$21,Input!$A$6:$IA$6,0),FALSE),0)*IF(IP$18&gt;=MAX($IC$18:IO$18),MIN((IP$18-MAX($IC$18:IO$18)),(IP$18-IO$18)),0)</f>
        <v>0</v>
      </c>
      <c r="IQ68" s="1">
        <f>+IF($E68=IQ$22,VLOOKUP($C68,Input!$A$8:$IA$39,MATCH(IQ$21,Input!$A$6:$IA$6,0),FALSE),0)*IF(IQ$19&gt;=MAX($IC$19:IP$19),MIN((IQ$19-MAX($IC$19:IP$19)),(IQ$19-IP$19)),0)+IF($E68=IQ$22,VLOOKUP($C68,Input!$A$8:$IA$39,MATCH(IQ$21,Input!$A$6:$IA$6,0),FALSE),0)*IF(IQ$18&gt;=MAX($IC$18:IP$18),MIN((IQ$18-MAX($IC$18:IP$18)),(IQ$18-IP$18)),0)</f>
        <v>0</v>
      </c>
      <c r="IR68" s="1">
        <f>+IF($E68=IR$22,VLOOKUP($C68,Input!$A$8:$IA$39,MATCH(IR$21,Input!$A$6:$IA$6,0),FALSE),0)*IF(IR$19&gt;=MAX($IC$19:IQ$19),MIN((IR$19-MAX($IC$19:IQ$19)),(IR$19-IQ$19)),0)+IF($E68=IR$22,VLOOKUP($C68,Input!$A$8:$IA$39,MATCH(IR$21,Input!$A$6:$IA$6,0),FALSE),0)*IF(IR$18&gt;=MAX($IC$18:IQ$18),MIN((IR$18-MAX($IC$18:IQ$18)),(IR$18-IQ$18)),0)</f>
        <v>0</v>
      </c>
      <c r="IS68" s="1">
        <f>+IF($E68=IS$22,VLOOKUP($C68,Input!$A$8:$IA$39,MATCH(IS$21,Input!$A$6:$IA$6,0),FALSE),0)*IF(IS$19&gt;=MAX($IC$19:IR$19),MIN((IS$19-MAX($IC$19:IR$19)),(IS$19-IR$19)),0)+IF($E68=IS$22,VLOOKUP($C68,Input!$A$8:$IA$39,MATCH(IS$21,Input!$A$6:$IA$6,0),FALSE),0)*IF(IS$18&gt;=MAX($IC$18:IR$18),MIN((IS$18-MAX($IC$18:IR$18)),(IS$18-IR$18)),0)</f>
        <v>0</v>
      </c>
      <c r="IT68" s="1">
        <f>+IF($E68=IT$22,VLOOKUP($C68,Input!$A$8:$IA$39,MATCH(IT$21,Input!$A$6:$IA$6,0),FALSE),0)*IF(IT$19&gt;=MAX($IC$19:IS$19),MIN((IT$19-MAX($IC$19:IS$19)),(IT$19-IS$19)),0)+IF($E68=IT$22,VLOOKUP($C68,Input!$A$8:$IA$39,MATCH(IT$21,Input!$A$6:$IA$6,0),FALSE),0)*IF(IT$18&gt;=MAX($IC$18:IS$18),MIN((IT$18-MAX($IC$18:IS$18)),(IT$18-IS$18)),0)</f>
        <v>0</v>
      </c>
      <c r="IU68" s="1">
        <f>+IF($E68=IU$22,VLOOKUP($C68,Input!$A$8:$IA$39,MATCH(IU$21,Input!$A$6:$IA$6,0),FALSE),0)*IF(IU$19&gt;=MAX($IC$19:IT$19),MIN((IU$19-MAX($IC$19:IT$19)),(IU$19-IT$19)),0)+IF($E68=IU$22,VLOOKUP($C68,Input!$A$8:$IA$39,MATCH(IU$21,Input!$A$6:$IA$6,0),FALSE),0)*IF(IU$18&gt;=MAX($IC$18:IT$18),MIN((IU$18-MAX($IC$18:IT$18)),(IU$18-IT$18)),0)</f>
        <v>0</v>
      </c>
      <c r="IV68" s="1">
        <f>+IF($E68=IV$22,VLOOKUP($C68,Input!$A$8:$IA$39,MATCH(IV$21,Input!$A$6:$IA$6,0),FALSE),0)*IF(IV$19&gt;=MAX($IC$19:IU$19),MIN((IV$19-MAX($IC$19:IU$19)),(IV$19-IU$19)),0)+IF($E68=IV$22,VLOOKUP($C68,Input!$A$8:$IA$39,MATCH(IV$21,Input!$A$6:$IA$6,0),FALSE),0)*IF(IV$18&gt;=MAX($IC$18:IU$18),MIN((IV$18-MAX($IC$18:IU$18)),(IV$18-IU$18)),0)</f>
        <v>0</v>
      </c>
      <c r="IW68" s="1">
        <f>+IF($E68=IW$22,VLOOKUP($C68,Input!$A$8:$IA$39,MATCH(IW$21,Input!$A$6:$IA$6,0),FALSE),0)*IF(IW$19&gt;=MAX($IC$19:IV$19),MIN((IW$19-MAX($IC$19:IV$19)),(IW$19-IV$19)),0)+IF($E68=IW$22,VLOOKUP($C68,Input!$A$8:$IA$39,MATCH(IW$21,Input!$A$6:$IA$6,0),FALSE),0)*IF(IW$18&gt;=MAX($IC$18:IV$18),MIN((IW$18-MAX($IC$18:IV$18)),(IW$18-IV$18)),0)</f>
        <v>0</v>
      </c>
      <c r="IX68" s="1">
        <f>+IF($E68=IX$22,VLOOKUP($C68,Input!$A$8:$IA$39,MATCH(IX$21,Input!$A$6:$IA$6,0),FALSE),0)*IF(IX$19&gt;=MAX($IC$19:IW$19),MIN((IX$19-MAX($IC$19:IW$19)),(IX$19-IW$19)),0)+IF($E68=IX$22,VLOOKUP($C68,Input!$A$8:$IA$39,MATCH(IX$21,Input!$A$6:$IA$6,0),FALSE),0)*IF(IX$18&gt;=MAX($IC$18:IW$18),MIN((IX$18-MAX($IC$18:IW$18)),(IX$18-IW$18)),0)</f>
        <v>0</v>
      </c>
      <c r="IY68" s="1">
        <f>+IF($E68=IY$22,VLOOKUP($C68,Input!$A$8:$IA$39,MATCH(IY$21,Input!$A$6:$IA$6,0),FALSE),0)*IF(IY$19&gt;=MAX($IC$19:IX$19),MIN((IY$19-MAX($IC$19:IX$19)),(IY$19-IX$19)),0)+IF($E68=IY$22,VLOOKUP($C68,Input!$A$8:$IA$39,MATCH(IY$21,Input!$A$6:$IA$6,0),FALSE),0)*IF(IY$18&gt;=MAX($IC$18:IX$18),MIN((IY$18-MAX($IC$18:IX$18)),(IY$18-IX$18)),0)</f>
        <v>0</v>
      </c>
      <c r="IZ68" s="1">
        <f>+IF($E68=IZ$22,VLOOKUP($C68,Input!$A$8:$IA$39,MATCH(IZ$21,Input!$A$6:$IA$6,0),FALSE),0)*IF(IZ$19&gt;=MAX($IC$19:IY$19),MIN((IZ$19-MAX($IC$19:IY$19)),(IZ$19-IY$19)),0)+IF($E68=IZ$22,VLOOKUP($C68,Input!$A$8:$IA$39,MATCH(IZ$21,Input!$A$6:$IA$6,0),FALSE),0)*IF(IZ$18&gt;=MAX($IC$18:IY$18),MIN((IZ$18-MAX($IC$18:IY$18)),(IZ$18-IY$18)),0)</f>
        <v>0</v>
      </c>
      <c r="JA68" s="1">
        <f>+IF($E68=JA$22,VLOOKUP($C68,Input!$A$8:$IA$39,MATCH(JA$21,Input!$A$6:$IA$6,0),FALSE),0)*IF(JA$19&gt;=MAX($IC$19:IZ$19),MIN((JA$19-MAX($IC$19:IZ$19)),(JA$19-IZ$19)),0)+IF($E68=JA$22,VLOOKUP($C68,Input!$A$8:$IA$39,MATCH(JA$21,Input!$A$6:$IA$6,0),FALSE),0)*IF(JA$18&gt;=MAX($IC$18:IZ$18),MIN((JA$18-MAX($IC$18:IZ$18)),(JA$18-IZ$18)),0)</f>
        <v>0</v>
      </c>
      <c r="JB68" s="1">
        <f>+IF($E68=JB$22,VLOOKUP($C68,Input!$A$8:$IA$39,MATCH(JB$21,Input!$A$6:$IA$6,0),FALSE),0)*IF(JB$19&gt;=MAX($IC$19:JA$19),MIN((JB$19-MAX($IC$19:JA$19)),(JB$19-JA$19)),0)+IF($E68=JB$22,VLOOKUP($C68,Input!$A$8:$IA$39,MATCH(JB$21,Input!$A$6:$IA$6,0),FALSE),0)*IF(JB$18&gt;=MAX($IC$18:JA$18),MIN((JB$18-MAX($IC$18:JA$18)),(JB$18-JA$18)),0)</f>
        <v>0</v>
      </c>
      <c r="JC68" s="1">
        <f>+IF($E68=JC$22,VLOOKUP($C68,Input!$A$8:$IA$39,MATCH(JC$21,Input!$A$6:$IA$6,0),FALSE),0)*IF(JC$19&gt;=MAX($IC$19:JB$19),MIN((JC$19-MAX($IC$19:JB$19)),(JC$19-JB$19)),0)+IF($E68=JC$22,VLOOKUP($C68,Input!$A$8:$IA$39,MATCH(JC$21,Input!$A$6:$IA$6,0),FALSE),0)*IF(JC$18&gt;=MAX($IC$18:JB$18),MIN((JC$18-MAX($IC$18:JB$18)),(JC$18-JB$18)),0)</f>
        <v>0</v>
      </c>
      <c r="JD68" s="1">
        <f>+IF($E68=JD$22,VLOOKUP($C68,Input!$A$8:$IA$39,MATCH(JD$21,Input!$A$6:$IA$6,0),FALSE),0)*IF(JD$19&gt;=MAX($IC$19:JC$19),MIN((JD$19-MAX($IC$19:JC$19)),(JD$19-JC$19)),0)+IF($E68=JD$22,VLOOKUP($C68,Input!$A$8:$IA$39,MATCH(JD$21,Input!$A$6:$IA$6,0),FALSE),0)*IF(JD$18&gt;=MAX($IC$18:JC$18),MIN((JD$18-MAX($IC$18:JC$18)),(JD$18-JC$18)),0)</f>
        <v>0</v>
      </c>
      <c r="JE68" s="1">
        <f>+IF($E68=JE$22,VLOOKUP($C68,Input!$A$8:$IA$39,MATCH(JE$21,Input!$A$6:$IA$6,0),FALSE),0)*IF(JE$19&gt;=MAX($IC$19:JD$19),MIN((JE$19-MAX($IC$19:JD$19)),(JE$19-JD$19)),0)+IF($E68=JE$22,VLOOKUP($C68,Input!$A$8:$IA$39,MATCH(JE$21,Input!$A$6:$IA$6,0),FALSE),0)*IF(JE$18&gt;=MAX($IC$18:JD$18),MIN((JE$18-MAX($IC$18:JD$18)),(JE$18-JD$18)),0)</f>
        <v>0</v>
      </c>
      <c r="JF68" s="1">
        <f>+IF($E68=JF$22,VLOOKUP($C68,Input!$A$8:$IA$39,MATCH(JF$21,Input!$A$6:$IA$6,0),FALSE),0)*IF(JF$19&gt;=MAX($IC$19:JE$19),MIN((JF$19-MAX($IC$19:JE$19)),(JF$19-JE$19)),0)+IF($E68=JF$22,VLOOKUP($C68,Input!$A$8:$IA$39,MATCH(JF$21,Input!$A$6:$IA$6,0),FALSE),0)*IF(JF$18&gt;=MAX($IC$18:JE$18),MIN((JF$18-MAX($IC$18:JE$18)),(JF$18-JE$18)),0)</f>
        <v>0</v>
      </c>
      <c r="JG68" s="1">
        <f>+IF($E68=JG$22,VLOOKUP($C68,Input!$A$8:$IA$39,MATCH(JG$21,Input!$A$6:$IA$6,0),FALSE),0)*IF(JG$19&gt;=MAX($IC$19:JF$19),MIN((JG$19-MAX($IC$19:JF$19)),(JG$19-JF$19)),0)+IF($E68=JG$22,VLOOKUP($C68,Input!$A$8:$IA$39,MATCH(JG$21,Input!$A$6:$IA$6,0),FALSE),0)*IF(JG$18&gt;=MAX($IC$18:JF$18),MIN((JG$18-MAX($IC$18:JF$18)),(JG$18-JF$18)),0)</f>
        <v>0</v>
      </c>
      <c r="JH68" s="1">
        <f>+IF($E68=JH$22,VLOOKUP($C68,Input!$A$8:$IA$39,MATCH(JH$21,Input!$A$6:$IA$6,0),FALSE),0)*IF(JH$19&gt;=MAX($IC$19:JG$19),MIN((JH$19-MAX($IC$19:JG$19)),(JH$19-JG$19)),0)+IF($E68=JH$22,VLOOKUP($C68,Input!$A$8:$IA$39,MATCH(JH$21,Input!$A$6:$IA$6,0),FALSE),0)*IF(JH$18&gt;=MAX($IC$18:JG$18),MIN((JH$18-MAX($IC$18:JG$18)),(JH$18-JG$18)),0)</f>
        <v>0</v>
      </c>
      <c r="JI68" s="1">
        <f>+IF($E68=JI$22,VLOOKUP($C68,Input!$A$8:$IA$39,MATCH(JI$21,Input!$A$6:$IA$6,0),FALSE),0)*IF(JI$19&gt;=MAX($IC$19:JH$19),MIN((JI$19-MAX($IC$19:JH$19)),(JI$19-JH$19)),0)+IF($E68=JI$22,VLOOKUP($C68,Input!$A$8:$IA$39,MATCH(JI$21,Input!$A$6:$IA$6,0),FALSE),0)*IF(JI$18&gt;=MAX($IC$18:JH$18),MIN((JI$18-MAX($IC$18:JH$18)),(JI$18-JH$18)),0)</f>
        <v>0</v>
      </c>
      <c r="JJ68" s="1">
        <f>+IF($E68=JJ$22,VLOOKUP($C68,Input!$A$8:$IA$39,MATCH(JJ$21,Input!$A$6:$IA$6,0),FALSE),0)*IF(JJ$19&gt;=MAX($IC$19:JI$19),MIN((JJ$19-MAX($IC$19:JI$19)),(JJ$19-JI$19)),0)+IF($E68=JJ$22,VLOOKUP($C68,Input!$A$8:$IA$39,MATCH(JJ$21,Input!$A$6:$IA$6,0),FALSE),0)*IF(JJ$18&gt;=MAX($IC$18:JI$18),MIN((JJ$18-MAX($IC$18:JI$18)),(JJ$18-JI$18)),0)</f>
        <v>0</v>
      </c>
      <c r="JK68" s="1">
        <f>+IF($E68=JK$22,VLOOKUP($C68,Input!$A$8:$IA$39,MATCH(JK$21,Input!$A$6:$IA$6,0),FALSE),0)*IF(JK$19&gt;=MAX($IC$19:JJ$19),MIN((JK$19-MAX($IC$19:JJ$19)),(JK$19-JJ$19)),0)+IF($E68=JK$22,VLOOKUP($C68,Input!$A$8:$IA$39,MATCH(JK$21,Input!$A$6:$IA$6,0),FALSE),0)*IF(JK$18&gt;=MAX($IC$18:JJ$18),MIN((JK$18-MAX($IC$18:JJ$18)),(JK$18-JJ$18)),0)</f>
        <v>0</v>
      </c>
      <c r="JL68" s="1">
        <f>+IF($E68=JL$22,VLOOKUP($C68,Input!$A$8:$IA$39,MATCH(JL$21,Input!$A$6:$IA$6,0),FALSE),0)*IF(JL$19&gt;=MAX($IC$19:JK$19),MIN((JL$19-MAX($IC$19:JK$19)),(JL$19-JK$19)),0)+IF($E68=JL$22,VLOOKUP($C68,Input!$A$8:$IA$39,MATCH(JL$21,Input!$A$6:$IA$6,0),FALSE),0)*IF(JL$18&gt;=MAX($IC$18:JK$18),MIN((JL$18-MAX($IC$18:JK$18)),(JL$18-JK$18)),0)</f>
        <v>0</v>
      </c>
      <c r="JN68" t="str">
        <f>+VLOOKUP($C68,Input!$A$8:$GZ$39,MATCH(JN$21,Input!$A$6:$GZ$6,0),FALSE)</f>
        <v>CNG Station Maint in fuel price</v>
      </c>
      <c r="JO68" s="1">
        <f>IF($E68+$I68+$D$7&lt;=JO$22,0,IF(JO$22-$D$7&gt;=$E68,VLOOKUP($C68,Input!$A$8:$GZ$39,MATCH(JO$21,Input!$A$6:$GZ$6,0),FALSE),0)*$F68/$G68)*$D68</f>
        <v>0</v>
      </c>
      <c r="JP68" s="1">
        <f>IF($E68+$I68+$D$7&lt;=JP$22,0,IF(JP$22-$D$7&gt;=$E68,VLOOKUP($C68,Input!$A$8:$GZ$39,MATCH(JP$21,Input!$A$6:$GZ$6,0),FALSE),0)*$F68/$G68)*$D68</f>
        <v>0</v>
      </c>
      <c r="JQ68" s="1">
        <f>IF($E68+$I68+$D$7&lt;=JQ$22,0,IF(JQ$22-$D$7&gt;=$E68,VLOOKUP($C68,Input!$A$8:$GZ$39,MATCH(JQ$21,Input!$A$6:$GZ$6,0),FALSE),0)*$F68/$G68)*$D68</f>
        <v>0</v>
      </c>
      <c r="JR68" s="1">
        <f>IF($E68+$I68+$D$7&lt;=JR$22,0,IF(JR$22-$D$7&gt;=$E68,VLOOKUP($C68,Input!$A$8:$GZ$39,MATCH(JR$21,Input!$A$6:$GZ$6,0),FALSE),0)*$F68/$G68)*$D68</f>
        <v>0</v>
      </c>
      <c r="JS68" s="1">
        <f>IF($E68+$I68+$D$7&lt;=JS$22,0,IF(JS$22-$D$7&gt;=$E68,VLOOKUP($C68,Input!$A$8:$GZ$39,MATCH(JS$21,Input!$A$6:$GZ$6,0),FALSE),0)*$F68/$G68)*$D68</f>
        <v>0</v>
      </c>
      <c r="JT68" s="1">
        <f>IF($E68+$I68+$D$7&lt;=JT$22,0,IF(JT$22-$D$7&gt;=$E68,VLOOKUP($C68,Input!$A$8:$GZ$39,MATCH(JT$21,Input!$A$6:$GZ$6,0),FALSE),0)*$F68/$G68)*$D68</f>
        <v>0</v>
      </c>
      <c r="JU68" s="1">
        <f>IF($E68+$I68+$D$7&lt;=JU$22,0,IF(JU$22-$D$7&gt;=$E68,VLOOKUP($C68,Input!$A$8:$GZ$39,MATCH(JU$21,Input!$A$6:$GZ$6,0),FALSE),0)*$F68/$G68)*$D68</f>
        <v>0</v>
      </c>
      <c r="JV68" s="1">
        <f>IF($E68+$I68+$D$7&lt;=JV$22,0,IF(JV$22-$D$7&gt;=$E68,VLOOKUP($C68,Input!$A$8:$GZ$39,MATCH(JV$21,Input!$A$6:$GZ$6,0),FALSE),0)*$F68/$G68)*$D68</f>
        <v>0</v>
      </c>
      <c r="JW68" s="1">
        <f>IF($E68+$I68+$D$7&lt;=JW$22,0,IF(JW$22-$D$7&gt;=$E68,VLOOKUP($C68,Input!$A$8:$GZ$39,MATCH(JW$21,Input!$A$6:$GZ$6,0),FALSE),0)*$F68/$G68)*$D68</f>
        <v>0</v>
      </c>
      <c r="JX68" s="1">
        <f>IF($E68+$I68+$D$7&lt;=JX$22,0,IF(JX$22-$D$7&gt;=$E68,VLOOKUP($C68,Input!$A$8:$GZ$39,MATCH(JX$21,Input!$A$6:$GZ$6,0),FALSE),0)*$F68/$G68)*$D68</f>
        <v>0</v>
      </c>
      <c r="JY68" s="1">
        <f>IF($E68+$I68+$D$7&lt;=JY$22,0,IF(JY$22-$D$7&gt;=$E68,VLOOKUP($C68,Input!$A$8:$GZ$39,MATCH(JY$21,Input!$A$6:$GZ$6,0),FALSE),0)*$F68/$G68)*$D68</f>
        <v>0</v>
      </c>
      <c r="JZ68" s="1">
        <f>IF($E68+$I68+$D$7&lt;=JZ$22,0,IF(JZ$22-$D$7&gt;=$E68,VLOOKUP($C68,Input!$A$8:$GZ$39,MATCH(JZ$21,Input!$A$6:$GZ$6,0),FALSE),0)*$F68/$G68)*$D68</f>
        <v>0</v>
      </c>
      <c r="KA68" s="1">
        <f>IF($E68+$I68+$D$7&lt;=KA$22,0,IF(KA$22-$D$7&gt;=$E68,VLOOKUP($C68,Input!$A$8:$GZ$39,MATCH(KA$21,Input!$A$6:$GZ$6,0),FALSE),0)*$F68/$G68)*$D68</f>
        <v>0</v>
      </c>
      <c r="KB68" s="1">
        <f>IF($E68+$I68+$D$7&lt;=KB$22,0,IF(KB$22-$D$7&gt;=$E68,VLOOKUP($C68,Input!$A$8:$GZ$39,MATCH(KB$21,Input!$A$6:$GZ$6,0),FALSE),0)*$F68/$G68)*$D68</f>
        <v>0</v>
      </c>
      <c r="KC68" s="1">
        <f>IF($E68+$I68+$D$7&lt;=KC$22,0,IF(KC$22-$D$7&gt;=$E68,VLOOKUP($C68,Input!$A$8:$GZ$39,MATCH(KC$21,Input!$A$6:$GZ$6,0),FALSE),0)*$F68/$G68)*$D68</f>
        <v>0</v>
      </c>
      <c r="KD68" s="1">
        <f>IF($E68+$I68+$D$7&lt;=KD$22,0,IF(KD$22-$D$7&gt;=$E68,VLOOKUP($C68,Input!$A$8:$GZ$39,MATCH(KD$21,Input!$A$6:$GZ$6,0),FALSE),0)*$F68/$G68)*$D68</f>
        <v>0</v>
      </c>
      <c r="KE68" s="1">
        <f>IF($E68+$I68+$D$7&lt;=KE$22,0,IF(KE$22-$D$7&gt;=$E68,VLOOKUP($C68,Input!$A$8:$GZ$39,MATCH(KE$21,Input!$A$6:$GZ$6,0),FALSE),0)*$F68/$G68)*$D68</f>
        <v>0</v>
      </c>
      <c r="KF68" s="1">
        <f>IF($E68+$I68+$D$7&lt;=KF$22,0,IF(KF$22-$D$7&gt;=$E68,VLOOKUP($C68,Input!$A$8:$GZ$39,MATCH(KF$21,Input!$A$6:$GZ$6,0),FALSE),0)*$F68/$G68)*$D68</f>
        <v>0</v>
      </c>
      <c r="KG68" s="1">
        <f>IF($E68+$I68+$D$7&lt;=KG$22,0,IF(KG$22-$D$7&gt;=$E68,VLOOKUP($C68,Input!$A$8:$GZ$39,MATCH(KG$21,Input!$A$6:$GZ$6,0),FALSE),0)*$F68/$G68)*$D68</f>
        <v>0</v>
      </c>
      <c r="KH68" s="1">
        <f>IF($E68+$I68+$D$7&lt;=KH$22,0,IF(KH$22-$D$7&gt;=$E68,VLOOKUP($C68,Input!$A$8:$GZ$39,MATCH(KH$21,Input!$A$6:$GZ$6,0),FALSE),0)*$F68/$G68)*$D68</f>
        <v>0</v>
      </c>
      <c r="KI68" s="1">
        <f>IF($E68+$I68+$D$7&lt;=KI$22,0,IF(KI$22-$D$7&gt;=$E68,VLOOKUP($C68,Input!$A$8:$GZ$39,MATCH(KI$21,Input!$A$6:$GZ$6,0),FALSE),0)*$F68/$G68)*$D68</f>
        <v>0</v>
      </c>
      <c r="KJ68" s="1">
        <f>IF($E68+$I68+$D$7&lt;=KJ$22,0,IF(KJ$22-$D$7&gt;=$E68,VLOOKUP($C68,Input!$A$8:$GZ$39,MATCH(KJ$21,Input!$A$6:$GZ$6,0),FALSE),0)*$F68/$G68)*$D68</f>
        <v>0</v>
      </c>
      <c r="KK68" s="1">
        <f>IF($E68+$I68+$D$7&lt;=KK$22,0,IF(KK$22-$D$7&gt;=$E68,VLOOKUP($C68,Input!$A$8:$GZ$39,MATCH(KK$21,Input!$A$6:$GZ$6,0),FALSE),0)*$F68/$G68)*$D68</f>
        <v>0</v>
      </c>
      <c r="KL68" s="1">
        <f>IF($E68+$I68+$D$7&lt;=KL$22,0,IF(KL$22-$D$7&gt;=$E68,VLOOKUP($C68,Input!$A$8:$GZ$39,MATCH(KL$21,Input!$A$6:$GZ$6,0),FALSE),0)*$F68/$G68)*$D68</f>
        <v>0</v>
      </c>
      <c r="KM68" s="1">
        <f>IF($E68+$I68+$D$7&lt;=KM$22,0,IF(KM$22-$D$7&gt;=$E68,VLOOKUP($C68,Input!$A$8:$GZ$39,MATCH(KM$21,Input!$A$6:$GZ$6,0),FALSE),0)*$F68/$G68)*$D68</f>
        <v>0</v>
      </c>
      <c r="KN68" s="1">
        <f>IF($E68+$I68+$D$7&lt;=KN$22,0,IF(KN$22-$D$7&gt;=$E68,VLOOKUP($C68,Input!$A$8:$GZ$39,MATCH(KN$21,Input!$A$6:$GZ$6,0),FALSE),0)*$F68/$G68)*$D68</f>
        <v>0</v>
      </c>
      <c r="KO68" s="1">
        <f>IF($E68+$I68+$D$7&lt;=KO$22,0,IF(KO$22-$D$7&gt;=$E68,VLOOKUP($C68,Input!$A$8:$GZ$39,MATCH(KO$21,Input!$A$6:$GZ$6,0),FALSE),0)*$F68/$G68)*$D68</f>
        <v>0</v>
      </c>
      <c r="KP68" s="1">
        <f>IF($E68+$I68+$D$7&lt;=KP$22,0,IF(KP$22-$D$7&gt;=$E68,VLOOKUP($C68,Input!$A$8:$GZ$39,MATCH(KP$21,Input!$A$6:$GZ$6,0),FALSE),0)*$F68/$G68)*$D68</f>
        <v>0</v>
      </c>
      <c r="KQ68" s="1">
        <f>IF($E68+$I68+$D$7&lt;=KQ$22,0,IF(KQ$22-$D$7&gt;=$E68,VLOOKUP($C68,Input!$A$8:$GZ$39,MATCH(KQ$21,Input!$A$6:$GZ$6,0),FALSE),0)*$F68/$G68)*$D68</f>
        <v>0</v>
      </c>
      <c r="KR68" s="1">
        <f>IF($E68+$I68+$D$7&lt;=KR$22,0,IF(KR$22-$D$7&gt;=$E68,VLOOKUP($C68,Input!$A$8:$GZ$39,MATCH(KR$21,Input!$A$6:$GZ$6,0),FALSE),0)*$F68/$G68)*$D68</f>
        <v>0</v>
      </c>
      <c r="KS68" s="1">
        <f>IF($E68+$I68+$D$7&lt;=KS$22,0,IF(KS$22-$D$7&gt;=$E68,VLOOKUP($C68,Input!$A$8:$GZ$39,MATCH(KS$21,Input!$A$6:$GZ$6,0),FALSE),0)*$F68/$G68)*$D68</f>
        <v>0</v>
      </c>
      <c r="KT68" s="1">
        <f>IF($E68+$I68+$D$7&lt;=KT$22,0,IF(KT$22-$D$7&gt;=$E68,VLOOKUP($C68,Input!$A$8:$GZ$39,MATCH(KT$21,Input!$A$6:$GZ$6,0),FALSE),0)*$F68/$G68)*$D68</f>
        <v>0</v>
      </c>
      <c r="KU68" s="1">
        <f>IF($E68+$I68+$D$7&lt;=KU$22,0,IF(KU$22-$D$7&gt;=$E68,VLOOKUP($C68,Input!$A$8:$GZ$39,MATCH(KU$21,Input!$A$6:$GZ$6,0),FALSE),0)*$F68/$G68)*$D68</f>
        <v>0</v>
      </c>
      <c r="KV68" s="1">
        <f>IF($E68+$I68+$D$7&lt;=KV$22,0,IF(KV$22-$D$7&gt;=$E68,VLOOKUP($C68,Input!$A$8:$GZ$39,MATCH(KV$21,Input!$A$6:$GZ$6,0),FALSE),0)*$F68/$G68)*$D68</f>
        <v>0</v>
      </c>
      <c r="KW68" s="1">
        <f>IF($E68+$I68+$D$7&lt;=KW$22,0,IF(KW$22-$D$7&gt;=$E68,VLOOKUP($C68,Input!$A$8:$GZ$39,MATCH(KW$21,Input!$A$6:$GZ$6,0),FALSE),0)*$F68/$G68)*$D68</f>
        <v>0</v>
      </c>
      <c r="KY68" t="str">
        <f>VLOOKUP($C68,Input!$A$8:$HV$39,MATCH(KY$21,Input!$A$6:$HV$6,0),FALSE)</f>
        <v xml:space="preserve">CNG (compressed and at pump, including station maintenance) </v>
      </c>
      <c r="KZ68" s="1">
        <f>IF($E68+$I68+$D$7&lt;=KZ$22,0,IF(KZ$22-$D$7&gt;=$E68,VLOOKUP($C68,Input!$A$8:$HV$39,MATCH(KZ$21,Input!$A$6:$HV$6,0),FALSE)/$G68*$F68,0))*$D68</f>
        <v>0</v>
      </c>
      <c r="LA68" s="1">
        <f>IF($E68+$I68+$D$7&lt;=LA$22,0,IF(LA$22-$D$7&gt;=$E68,VLOOKUP($C68,Input!$A$8:$HV$39,MATCH(LA$21,Input!$A$6:$HV$6,0),FALSE)/$G68*$F68,0))*$D68</f>
        <v>0</v>
      </c>
      <c r="LB68" s="1">
        <f>IF($E68+$I68+$D$7&lt;=LB$22,0,IF(LB$22-$D$7&gt;=$E68,VLOOKUP($C68,Input!$A$8:$HV$39,MATCH(LB$21,Input!$A$6:$HV$6,0),FALSE)/$G68*$F68,0))*$D68</f>
        <v>0</v>
      </c>
      <c r="LC68" s="1">
        <f>IF($E68+$I68+$D$7&lt;=LC$22,0,IF(LC$22-$D$7&gt;=$E68,VLOOKUP($C68,Input!$A$8:$HV$39,MATCH(LC$21,Input!$A$6:$HV$6,0),FALSE)/$G68*$F68,0))*$D68</f>
        <v>0</v>
      </c>
      <c r="LD68" s="1">
        <f>IF($E68+$I68+$D$7&lt;=LD$22,0,IF(LD$22-$D$7&gt;=$E68,VLOOKUP($C68,Input!$A$8:$HV$39,MATCH(LD$21,Input!$A$6:$HV$6,0),FALSE)/$G68*$F68,0))*$D68</f>
        <v>0</v>
      </c>
      <c r="LE68" s="1">
        <f>IF($E68+$I68+$D$7&lt;=LE$22,0,IF(LE$22-$D$7&gt;=$E68,VLOOKUP($C68,Input!$A$8:$HV$39,MATCH(LE$21,Input!$A$6:$HV$6,0),FALSE)/$G68*$F68,0))*$D68</f>
        <v>0</v>
      </c>
      <c r="LF68" s="1">
        <f>IF($E68+$I68+$D$7&lt;=LF$22,0,IF(LF$22-$D$7&gt;=$E68,VLOOKUP($C68,Input!$A$8:$HV$39,MATCH(LF$21,Input!$A$6:$HV$6,0),FALSE)/$G68*$F68,0))*$D68</f>
        <v>0</v>
      </c>
      <c r="LG68" s="1">
        <f>IF($E68+$I68+$D$7&lt;=LG$22,0,IF(LG$22-$D$7&gt;=$E68,VLOOKUP($C68,Input!$A$8:$HV$39,MATCH(LG$21,Input!$A$6:$HV$6,0),FALSE)/$G68*$F68,0))*$D68</f>
        <v>0</v>
      </c>
      <c r="LH68" s="1">
        <f>IF($E68+$I68+$D$7&lt;=LH$22,0,IF(LH$22-$D$7&gt;=$E68,VLOOKUP($C68,Input!$A$8:$HV$39,MATCH(LH$21,Input!$A$6:$HV$6,0),FALSE)/$G68*$F68,0))*$D68</f>
        <v>0</v>
      </c>
      <c r="LI68" s="1">
        <f>IF($E68+$I68+$D$7&lt;=LI$22,0,IF(LI$22-$D$7&gt;=$E68,VLOOKUP($C68,Input!$A$8:$HV$39,MATCH(LI$21,Input!$A$6:$HV$6,0),FALSE)/$G68*$F68,0))*$D68</f>
        <v>0</v>
      </c>
      <c r="LJ68" s="1">
        <f>IF($E68+$I68+$D$7&lt;=LJ$22,0,IF(LJ$22-$D$7&gt;=$E68,VLOOKUP($C68,Input!$A$8:$HV$39,MATCH(LJ$21,Input!$A$6:$HV$6,0),FALSE)/$G68*$F68,0))*$D68</f>
        <v>0</v>
      </c>
      <c r="LK68" s="1">
        <f>IF($E68+$I68+$D$7&lt;=LK$22,0,IF(LK$22-$D$7&gt;=$E68,VLOOKUP($C68,Input!$A$8:$HV$39,MATCH(LK$21,Input!$A$6:$HV$6,0),FALSE)/$G68*$F68,0))*$D68</f>
        <v>0</v>
      </c>
      <c r="LL68" s="1">
        <f>IF($E68+$I68+$D$7&lt;=LL$22,0,IF(LL$22-$D$7&gt;=$E68,VLOOKUP($C68,Input!$A$8:$HV$39,MATCH(LL$21,Input!$A$6:$HV$6,0),FALSE)/$G68*$F68,0))*$D68</f>
        <v>0</v>
      </c>
      <c r="LM68" s="1">
        <f>IF($E68+$I68+$D$7&lt;=LM$22,0,IF(LM$22-$D$7&gt;=$E68,VLOOKUP($C68,Input!$A$8:$HV$39,MATCH(LM$21,Input!$A$6:$HV$6,0),FALSE)/$G68*$F68,0))*$D68</f>
        <v>0</v>
      </c>
      <c r="LN68" s="1">
        <f>IF($E68+$I68+$D$7&lt;=LN$22,0,IF(LN$22-$D$7&gt;=$E68,VLOOKUP($C68,Input!$A$8:$HV$39,MATCH(LN$21,Input!$A$6:$HV$6,0),FALSE)/$G68*$F68,0))*$D68</f>
        <v>0</v>
      </c>
      <c r="LO68" s="1">
        <f>IF($E68+$I68+$D$7&lt;=LO$22,0,IF(LO$22-$D$7&gt;=$E68,VLOOKUP($C68,Input!$A$8:$HV$39,MATCH(LO$21,Input!$A$6:$HV$6,0),FALSE)/$G68*$F68,0))*$D68</f>
        <v>0</v>
      </c>
      <c r="LP68" s="1">
        <f>IF($E68+$I68+$D$7&lt;=LP$22,0,IF(LP$22-$D$7&gt;=$E68,VLOOKUP($C68,Input!$A$8:$HV$39,MATCH(LP$21,Input!$A$6:$HV$6,0),FALSE)/$G68*$F68,0))*$D68</f>
        <v>0</v>
      </c>
      <c r="LQ68" s="1">
        <f>IF($E68+$I68+$D$7&lt;=LQ$22,0,IF(LQ$22-$D$7&gt;=$E68,VLOOKUP($C68,Input!$A$8:$HV$39,MATCH(LQ$21,Input!$A$6:$HV$6,0),FALSE)/$G68*$F68,0))*$D68</f>
        <v>0</v>
      </c>
      <c r="LR68" s="1">
        <f>IF($E68+$I68+$D$7&lt;=LR$22,0,IF(LR$22-$D$7&gt;=$E68,VLOOKUP($C68,Input!$A$8:$HV$39,MATCH(LR$21,Input!$A$6:$HV$6,0),FALSE)/$G68*$F68,0))*$D68</f>
        <v>0</v>
      </c>
      <c r="LS68" s="1">
        <f>IF($E68+$I68+$D$7&lt;=LS$22,0,IF(LS$22-$D$7&gt;=$E68,VLOOKUP($C68,Input!$A$8:$HV$39,MATCH(LS$21,Input!$A$6:$HV$6,0),FALSE)/$G68*$F68,0))*$D68</f>
        <v>0</v>
      </c>
      <c r="LT68" s="1">
        <f>IF($E68+$I68+$D$7&lt;=LT$22,0,IF(LT$22-$D$7&gt;=$E68,VLOOKUP($C68,Input!$A$8:$HV$39,MATCH(LT$21,Input!$A$6:$HV$6,0),FALSE)/$G68*$F68,0))*$D68</f>
        <v>0</v>
      </c>
      <c r="LU68" s="1">
        <f>IF($E68+$I68+$D$7&lt;=LU$22,0,IF(LU$22-$D$7&gt;=$E68,VLOOKUP($C68,Input!$A$8:$HV$39,MATCH(LU$21,Input!$A$6:$HV$6,0),FALSE)/$G68*$F68,0))*$D68</f>
        <v>0</v>
      </c>
      <c r="LV68" s="1">
        <f>IF($E68+$I68+$D$7&lt;=LV$22,0,IF(LV$22-$D$7&gt;=$E68,VLOOKUP($C68,Input!$A$8:$HV$39,MATCH(LV$21,Input!$A$6:$HV$6,0),FALSE)/$G68*$F68,0))*$D68</f>
        <v>0</v>
      </c>
      <c r="LW68" s="1">
        <f>IF($E68+$I68+$D$7&lt;=LW$22,0,IF(LW$22-$D$7&gt;=$E68,VLOOKUP($C68,Input!$A$8:$HV$39,MATCH(LW$21,Input!$A$6:$HV$6,0),FALSE)/$G68*$F68,0))*$D68</f>
        <v>0</v>
      </c>
      <c r="LX68" s="1">
        <f>IF($E68+$I68+$D$7&lt;=LX$22,0,IF(LX$22-$D$7&gt;=$E68,VLOOKUP($C68,Input!$A$8:$HV$39,MATCH(LX$21,Input!$A$6:$HV$6,0),FALSE)/$G68*$F68,0))*$D68</f>
        <v>0</v>
      </c>
      <c r="LY68" s="1">
        <f>IF($E68+$I68+$D$7&lt;=LY$22,0,IF(LY$22-$D$7&gt;=$E68,VLOOKUP($C68,Input!$A$8:$HV$39,MATCH(LY$21,Input!$A$6:$HV$6,0),FALSE)/$G68*$F68,0))*$D68</f>
        <v>0</v>
      </c>
      <c r="LZ68" s="1">
        <f>IF($E68+$I68+$D$7&lt;=LZ$22,0,IF(LZ$22-$D$7&gt;=$E68,VLOOKUP($C68,Input!$A$8:$HV$39,MATCH(LZ$21,Input!$A$6:$HV$6,0),FALSE)/$G68*$F68,0))*$D68</f>
        <v>0</v>
      </c>
      <c r="MA68" s="1">
        <f>IF($E68+$I68+$D$7&lt;=MA$22,0,IF(MA$22-$D$7&gt;=$E68,VLOOKUP($C68,Input!$A$8:$HV$39,MATCH(MA$21,Input!$A$6:$HV$6,0),FALSE)/$G68*$F68,0))*$D68</f>
        <v>0</v>
      </c>
      <c r="MB68" s="1">
        <f>IF($E68+$I68+$D$7&lt;=MB$22,0,IF(MB$22-$D$7&gt;=$E68,VLOOKUP($C68,Input!$A$8:$HV$39,MATCH(MB$21,Input!$A$6:$HV$6,0),FALSE)/$G68*$F68,0))*$D68</f>
        <v>0</v>
      </c>
      <c r="MC68" s="1">
        <f>IF($E68+$I68+$D$7&lt;=MC$22,0,IF(MC$22-$D$7&gt;=$E68,VLOOKUP($C68,Input!$A$8:$HV$39,MATCH(MC$21,Input!$A$6:$HV$6,0),FALSE)/$G68*$F68,0))*$D68</f>
        <v>0</v>
      </c>
      <c r="MD68" s="1">
        <f>IF($E68+$I68+$D$7&lt;=MD$22,0,IF(MD$22-$D$7&gt;=$E68,VLOOKUP($C68,Input!$A$8:$HV$39,MATCH(MD$21,Input!$A$6:$HV$6,0),FALSE)/$G68*$F68,0))*$D68</f>
        <v>0</v>
      </c>
      <c r="ME68" s="1">
        <f>IF($E68+$I68+$D$7&lt;=ME$22,0,IF(ME$22-$D$7&gt;=$E68,VLOOKUP($C68,Input!$A$8:$HV$39,MATCH(ME$21,Input!$A$6:$HV$6,0),FALSE)/$G68*$F68,0))*$D68</f>
        <v>0</v>
      </c>
      <c r="MF68" s="1">
        <f>IF($E68+$I68+$D$7&lt;=MF$22,0,IF(MF$22-$D$7&gt;=$E68,VLOOKUP($C68,Input!$A$8:$HV$39,MATCH(MF$21,Input!$A$6:$HV$6,0),FALSE)/$G68*$F68,0))*$D68</f>
        <v>0</v>
      </c>
      <c r="MG68" s="1">
        <f>IF($E68+$I68+$D$7&lt;=MG$22,0,IF(MG$22-$D$7&gt;=$E68,VLOOKUP($C68,Input!$A$8:$HV$39,MATCH(MG$21,Input!$A$6:$HV$6,0),FALSE)/$G68*$F68,0))*$D68</f>
        <v>0</v>
      </c>
      <c r="MH68" s="1">
        <f>IF($E68+$I68+$D$7&lt;=MH$22,0,IF(MH$22-$D$7&gt;=$E68,VLOOKUP($C68,Input!$A$8:$HV$39,MATCH(MH$21,Input!$A$6:$HV$6,0),FALSE)/$G68*$F68,0))*$D68</f>
        <v>0</v>
      </c>
      <c r="MI68" s="1">
        <f>IF($E68+$I68+$D$7&lt;=MI$22,0,IF(MI$22-$D$7&gt;=$E68,VLOOKUP($C68,Input!$A$8:$HV$39,MATCH(MI$21,Input!$A$6:$HV$6,0),FALSE)/$G68*$F68,0))*$D68</f>
        <v>0</v>
      </c>
      <c r="MJ68" s="1">
        <f>IF($E68+$I68+$D$7&lt;=MJ$22,0,IF(MJ$22-$D$7&gt;=$E68,VLOOKUP($C68,Input!$A$8:$HV$39,MATCH(MJ$21,Input!$A$6:$HV$6,0),FALSE)/$G68*$F68,0))*$D68</f>
        <v>0</v>
      </c>
      <c r="MK68" s="1">
        <f>IF($E68+$I68+$D$7&lt;=MK$22,0,IF(MK$22-$D$7&gt;=$E68,VLOOKUP($C68,Input!$A$8:$HV$39,MATCH(MK$21,Input!$A$6:$HV$6,0),FALSE)/$G68*$F68,0))*$D68</f>
        <v>0</v>
      </c>
      <c r="ML68" s="1">
        <f>IF($E68+$I68+$D$7&lt;=ML$22,0,IF(ML$22-$D$7&gt;=$E68,VLOOKUP($C68,Input!$A$8:$HV$39,MATCH(ML$21,Input!$A$6:$HV$6,0),FALSE)/$G68*$F68,0))*$D68</f>
        <v>0</v>
      </c>
      <c r="MM68" s="1">
        <f>IF($E68+$I68+$D$7&lt;=MM$22,0,IF(MM$22-$D$7&gt;=$E68,VLOOKUP($C68,Input!$A$8:$HV$39,MATCH(MM$21,Input!$A$6:$HV$6,0),FALSE)/$G68*$F68,0))*$D68</f>
        <v>0</v>
      </c>
      <c r="MN68" s="1">
        <f>IF($E68+$I68+$D$7&lt;=MN$22,0,IF(MN$22-$D$7&gt;=$E68,VLOOKUP($C68,Input!$A$8:$HV$39,MATCH(MN$21,Input!$A$6:$HV$6,0),FALSE)/$G68*$F68,0))*$D68</f>
        <v>0</v>
      </c>
      <c r="MO68" s="1">
        <f>IF($E68+$I68+$D$7&lt;=MO$22,0,IF(MO$22-$D$7&gt;=$E68,VLOOKUP($C68,Input!$A$8:$HV$39,MATCH(MO$21,Input!$A$6:$HV$6,0),FALSE)/$G68*$F68,0))*$D68</f>
        <v>0</v>
      </c>
      <c r="MP68" s="1">
        <f>IF($E68+$I68+$D$7&lt;=MP$22,0,IF(MP$22-$D$7&gt;=$E68,VLOOKUP($C68,Input!$A$8:$HV$39,MATCH(MP$21,Input!$A$6:$HV$6,0),FALSE)/$G68*$F68,0))*$D68</f>
        <v>0</v>
      </c>
      <c r="MQ68" s="1">
        <f>IF($E68+$I68+$D$7&lt;=MQ$22,0,IF(MQ$22-$D$7&gt;=$E68,VLOOKUP($C68,Input!$A$8:$HV$39,MATCH(MQ$21,Input!$A$6:$HV$6,0),FALSE)/$G68*$F68,0))*$D68</f>
        <v>0</v>
      </c>
      <c r="MR68" s="1">
        <f>IF($E68+$I68+$D$7&lt;=MR$22,0,IF(MR$22-$D$7&gt;=$E68,VLOOKUP($C68,Input!$A$8:$HV$39,MATCH(MR$21,Input!$A$6:$HV$6,0),FALSE)/$G68*$F68,0))*$D68</f>
        <v>0</v>
      </c>
      <c r="MS68" s="1">
        <f>IF($E68+$I68+$D$7&lt;=MS$22,0,IF(MS$22-$D$7&gt;=$E68,VLOOKUP($C68,Input!$A$8:$HV$39,MATCH(MS$21,Input!$A$6:$HV$6,0),FALSE)/$G68*$F68,0))*$D68</f>
        <v>6453724.5175357601</v>
      </c>
      <c r="MT68" s="1">
        <f>IF($E68+$I68+$D$7&lt;=MT$22,0,IF(MT$22-$D$7&gt;=$E68,VLOOKUP($C68,Input!$A$8:$HV$39,MATCH(MT$21,Input!$A$6:$HV$6,0),FALSE)/$G68*$F68,0))*$D68</f>
        <v>6490461.3974131476</v>
      </c>
      <c r="MU68" s="1">
        <f>IF($E68+$I68+$D$7&lt;=MU$22,0,IF(MU$22-$D$7&gt;=$E68,VLOOKUP($C68,Input!$A$8:$HV$39,MATCH(MU$21,Input!$A$6:$HV$6,0),FALSE)/$G68*$F68,0))*$D68</f>
        <v>6533264.3307686271</v>
      </c>
      <c r="MV68" s="1">
        <f>IF($E68+$I68+$D$7&lt;=MV$22,0,IF(MV$22-$D$7&gt;=$E68,VLOOKUP($C68,Input!$A$8:$HV$39,MATCH(MV$21,Input!$A$6:$HV$6,0),FALSE)/$G68*$F68,0))*$D68</f>
        <v>6608094.1718779113</v>
      </c>
      <c r="MW68" s="1">
        <f>IF($E68+$I68+$D$7&lt;=MW$22,0,IF(MW$22-$D$7&gt;=$E68,VLOOKUP($C68,Input!$A$8:$HV$39,MATCH(MW$21,Input!$A$6:$HV$6,0),FALSE)/$G68*$F68,0))*$D68</f>
        <v>6665820.1548138913</v>
      </c>
      <c r="MX68" s="1">
        <f>IF($E68+$I68+$D$7&lt;=MX$22,0,IF(MX$22-$D$7&gt;=$E68,VLOOKUP($C68,Input!$A$8:$HV$39,MATCH(MX$21,Input!$A$6:$HV$6,0),FALSE)/$G68*$F68,0))*$D68</f>
        <v>6717940.4544018116</v>
      </c>
      <c r="MZ68" t="str">
        <f>VLOOKUP($C68,Input!$A$8:$HV$39,MATCH(MZ$21,Input!$A$6:$HV$6,0),FALSE)</f>
        <v>Fossil CNG LCFS Credit ($/DGE)</v>
      </c>
      <c r="NA68" s="1">
        <f>IF($E68+$I68+$D$7&lt;=NA$22,0,IF(NA$22-$D$7&gt;=$E68,-VLOOKUP($C68,Input!$A$8:$HV$39,MATCH(NA$21,Input!$A$6:$HV$6,0),FALSE)/$G68*$F68,0))*$D68*$G$4/100</f>
        <v>0</v>
      </c>
      <c r="NB68" s="1">
        <f>IF($E68+$I68+$D$7&lt;=NB$22,0,IF(NB$22-$D$7&gt;=$E68,-VLOOKUP($C68,Input!$A$8:$HV$39,MATCH(NB$21,Input!$A$6:$HV$6,0),FALSE)/$G68*$F68,0))*$D68*$G$4/100</f>
        <v>0</v>
      </c>
      <c r="NC68" s="1">
        <f>IF($E68+$I68+$D$7&lt;=NC$22,0,IF(NC$22-$D$7&gt;=$E68,-VLOOKUP($C68,Input!$A$8:$HV$39,MATCH(NC$21,Input!$A$6:$HV$6,0),FALSE)/$G68*$F68,0))*$D68*$G$4/100</f>
        <v>0</v>
      </c>
      <c r="ND68" s="1">
        <f>IF($E68+$I68+$D$7&lt;=ND$22,0,IF(ND$22-$D$7&gt;=$E68,-VLOOKUP($C68,Input!$A$8:$HV$39,MATCH(ND$21,Input!$A$6:$HV$6,0),FALSE)/$G68*$F68,0))*$D68*$G$4/100</f>
        <v>0</v>
      </c>
      <c r="NE68" s="1">
        <f>IF($E68+$I68+$D$7&lt;=NE$22,0,IF(NE$22-$D$7&gt;=$E68,-VLOOKUP($C68,Input!$A$8:$HV$39,MATCH(NE$21,Input!$A$6:$HV$6,0),FALSE)/$G68*$F68,0))*$D68*$G$4/100</f>
        <v>0</v>
      </c>
      <c r="NF68" s="1">
        <f>IF($E68+$I68+$D$7&lt;=NF$22,0,IF(NF$22-$D$7&gt;=$E68,-VLOOKUP($C68,Input!$A$8:$HV$39,MATCH(NF$21,Input!$A$6:$HV$6,0),FALSE)/$G68*$F68,0))*$D68*$G$4/100</f>
        <v>0</v>
      </c>
      <c r="NG68" s="1">
        <f>IF($E68+$I68+$D$7&lt;=NG$22,0,IF(NG$22-$D$7&gt;=$E68,-VLOOKUP($C68,Input!$A$8:$HV$39,MATCH(NG$21,Input!$A$6:$HV$6,0),FALSE)/$G68*$F68,0))*$D68*$G$4/100</f>
        <v>0</v>
      </c>
      <c r="NH68" s="1">
        <f>IF($E68+$I68+$D$7&lt;=NH$22,0,IF(NH$22-$D$7&gt;=$E68,-VLOOKUP($C68,Input!$A$8:$HV$39,MATCH(NH$21,Input!$A$6:$HV$6,0),FALSE)/$G68*$F68,0))*$D68*$G$4/100</f>
        <v>0</v>
      </c>
      <c r="NI68" s="1">
        <f>IF($E68+$I68+$D$7&lt;=NI$22,0,IF(NI$22-$D$7&gt;=$E68,-VLOOKUP($C68,Input!$A$8:$HV$39,MATCH(NI$21,Input!$A$6:$HV$6,0),FALSE)/$G68*$F68,0))*$D68*$G$4/100</f>
        <v>0</v>
      </c>
      <c r="NJ68" s="1">
        <f>IF($E68+$I68+$D$7&lt;=NJ$22,0,IF(NJ$22-$D$7&gt;=$E68,-VLOOKUP($C68,Input!$A$8:$HV$39,MATCH(NJ$21,Input!$A$6:$HV$6,0),FALSE)/$G68*$F68,0))*$D68*$G$4/100</f>
        <v>0</v>
      </c>
      <c r="NK68" s="1">
        <f>IF($E68+$I68+$D$7&lt;=NK$22,0,IF(NK$22-$D$7&gt;=$E68,-VLOOKUP($C68,Input!$A$8:$HV$39,MATCH(NK$21,Input!$A$6:$HV$6,0),FALSE)/$G68*$F68,0))*$D68*$G$4/100</f>
        <v>0</v>
      </c>
      <c r="NL68" s="1">
        <f>IF($E68+$I68+$D$7&lt;=NL$22,0,IF(NL$22-$D$7&gt;=$E68,-VLOOKUP($C68,Input!$A$8:$HV$39,MATCH(NL$21,Input!$A$6:$HV$6,0),FALSE)/$G68*$F68,0))*$D68*$G$4/100</f>
        <v>0</v>
      </c>
      <c r="NM68" s="1">
        <f>IF($E68+$I68+$D$7&lt;=NM$22,0,IF(NM$22-$D$7&gt;=$E68,-VLOOKUP($C68,Input!$A$8:$HV$39,MATCH(NM$21,Input!$A$6:$HV$6,0),FALSE)/$G68*$F68,0))*$D68*$G$4/100</f>
        <v>0</v>
      </c>
      <c r="NN68" s="1">
        <f>IF($E68+$I68+$D$7&lt;=NN$22,0,IF(NN$22-$D$7&gt;=$E68,-VLOOKUP($C68,Input!$A$8:$HV$39,MATCH(NN$21,Input!$A$6:$HV$6,0),FALSE)/$G68*$F68,0))*$D68*$G$4/100</f>
        <v>0</v>
      </c>
      <c r="NO68" s="1">
        <f>IF($E68+$I68+$D$7&lt;=NO$22,0,IF(NO$22-$D$7&gt;=$E68,-VLOOKUP($C68,Input!$A$8:$HV$39,MATCH(NO$21,Input!$A$6:$HV$6,0),FALSE)/$G68*$F68,0))*$D68*$G$4/100</f>
        <v>0</v>
      </c>
      <c r="NP68" s="1">
        <f>IF($E68+$I68+$D$7&lt;=NP$22,0,IF(NP$22-$D$7&gt;=$E68,-VLOOKUP($C68,Input!$A$8:$HV$39,MATCH(NP$21,Input!$A$6:$HV$6,0),FALSE)/$G68*$F68,0))*$D68*$G$4/100</f>
        <v>0</v>
      </c>
      <c r="NQ68" s="1">
        <f>IF($E68+$I68+$D$7&lt;=NQ$22,0,IF(NQ$22-$D$7&gt;=$E68,-VLOOKUP($C68,Input!$A$8:$HV$39,MATCH(NQ$21,Input!$A$6:$HV$6,0),FALSE)/$G68*$F68,0))*$D68*$G$4/100</f>
        <v>0</v>
      </c>
      <c r="NR68" s="1">
        <f>IF($E68+$I68+$D$7&lt;=NR$22,0,IF(NR$22-$D$7&gt;=$E68,-VLOOKUP($C68,Input!$A$8:$HV$39,MATCH(NR$21,Input!$A$6:$HV$6,0),FALSE)/$G68*$F68,0))*$D68*$G$4/100</f>
        <v>0</v>
      </c>
      <c r="NS68" s="1">
        <f>IF($E68+$I68+$D$7&lt;=NS$22,0,IF(NS$22-$D$7&gt;=$E68,-VLOOKUP($C68,Input!$A$8:$HV$39,MATCH(NS$21,Input!$A$6:$HV$6,0),FALSE)/$G68*$F68,0))*$D68*$G$4/100</f>
        <v>0</v>
      </c>
      <c r="NT68" s="1">
        <f>IF($E68+$I68+$D$7&lt;=NT$22,0,IF(NT$22-$D$7&gt;=$E68,-VLOOKUP($C68,Input!$A$8:$HV$39,MATCH(NT$21,Input!$A$6:$HV$6,0),FALSE)/$G68*$F68,0))*$D68*$G$4/100</f>
        <v>0</v>
      </c>
      <c r="NU68" s="1">
        <f>IF($E68+$I68+$D$7&lt;=NU$22,0,IF(NU$22-$D$7&gt;=$E68,-VLOOKUP($C68,Input!$A$8:$HV$39,MATCH(NU$21,Input!$A$6:$HV$6,0),FALSE)/$G68*$F68,0))*$D68*$G$4/100</f>
        <v>0</v>
      </c>
      <c r="NV68" s="1">
        <f>IF($E68+$I68+$D$7&lt;=NV$22,0,IF(NV$22-$D$7&gt;=$E68,-VLOOKUP($C68,Input!$A$8:$HV$39,MATCH(NV$21,Input!$A$6:$HV$6,0),FALSE)/$G68*$F68,0))*$D68*$G$4/100</f>
        <v>0</v>
      </c>
      <c r="NW68" s="1">
        <f>IF($E68+$I68+$D$7&lt;=NW$22,0,IF(NW$22-$D$7&gt;=$E68,-VLOOKUP($C68,Input!$A$8:$HV$39,MATCH(NW$21,Input!$A$6:$HV$6,0),FALSE)/$G68*$F68,0))*$D68*$G$4/100</f>
        <v>0</v>
      </c>
      <c r="NX68" s="1">
        <f>IF($E68+$I68+$D$7&lt;=NX$22,0,IF(NX$22-$D$7&gt;=$E68,-VLOOKUP($C68,Input!$A$8:$HV$39,MATCH(NX$21,Input!$A$6:$HV$6,0),FALSE)/$G68*$F68,0))*$D68*$G$4/100</f>
        <v>0</v>
      </c>
      <c r="NY68" s="1">
        <f>IF($E68+$I68+$D$7&lt;=NY$22,0,IF(NY$22-$D$7&gt;=$E68,-VLOOKUP($C68,Input!$A$8:$HV$39,MATCH(NY$21,Input!$A$6:$HV$6,0),FALSE)/$G68*$F68,0))*$D68*$G$4/100</f>
        <v>0</v>
      </c>
      <c r="NZ68" s="1">
        <f>IF($E68+$I68+$D$7&lt;=NZ$22,0,IF(NZ$22-$D$7&gt;=$E68,-VLOOKUP($C68,Input!$A$8:$HV$39,MATCH(NZ$21,Input!$A$6:$HV$6,0),FALSE)/$G68*$F68,0))*$D68*$G$4/100</f>
        <v>0</v>
      </c>
      <c r="OA68" s="1">
        <f>IF($E68+$I68+$D$7&lt;=OA$22,0,IF(OA$22-$D$7&gt;=$E68,-VLOOKUP($C68,Input!$A$8:$HV$39,MATCH(OA$21,Input!$A$6:$HV$6,0),FALSE)/$G68*$F68,0))*$D68*$G$4/100</f>
        <v>0</v>
      </c>
      <c r="OB68" s="1">
        <f>IF($E68+$I68+$D$7&lt;=OB$22,0,IF(OB$22-$D$7&gt;=$E68,-VLOOKUP($C68,Input!$A$8:$HV$39,MATCH(OB$21,Input!$A$6:$HV$6,0),FALSE)/$G68*$F68,0))*$D68*$G$4/100</f>
        <v>0</v>
      </c>
      <c r="OC68" s="1">
        <f>IF($E68+$I68+$D$7&lt;=OC$22,0,IF(OC$22-$D$7&gt;=$E68,-VLOOKUP($C68,Input!$A$8:$HV$39,MATCH(OC$21,Input!$A$6:$HV$6,0),FALSE)/$G68*$F68,0))*$D68*$G$4/100</f>
        <v>0</v>
      </c>
      <c r="OD68" s="1">
        <f>IF($E68+$I68+$D$7&lt;=OD$22,0,IF(OD$22-$D$7&gt;=$E68,-VLOOKUP($C68,Input!$A$8:$HV$39,MATCH(OD$21,Input!$A$6:$HV$6,0),FALSE)/$G68*$F68,0))*$D68*$G$4/100</f>
        <v>-200214.46243298994</v>
      </c>
      <c r="OE68" s="1">
        <f>IF($E68+$I68+$D$7&lt;=OE$22,0,IF(OE$22-$D$7&gt;=$E68,-VLOOKUP($C68,Input!$A$8:$HV$39,MATCH(OE$21,Input!$A$6:$HV$6,0),FALSE)/$G68*$F68,0))*$D68*$G$4/100</f>
        <v>-200214.46243298994</v>
      </c>
      <c r="OF68" s="1">
        <f>IF($E68+$I68+$D$7&lt;=OF$22,0,IF(OF$22-$D$7&gt;=$E68,-VLOOKUP($C68,Input!$A$8:$HV$39,MATCH(OF$21,Input!$A$6:$HV$6,0),FALSE)/$G68*$F68,0))*$D68*$G$4/100</f>
        <v>-200214.46243298994</v>
      </c>
      <c r="OG68" s="1">
        <f>IF($E68+$I68+$D$7&lt;=OG$22,0,IF(OG$22-$D$7&gt;=$E68,-VLOOKUP($C68,Input!$A$8:$HV$39,MATCH(OG$21,Input!$A$6:$HV$6,0),FALSE)/$G68*$F68,0))*$D68*$G$4/100</f>
        <v>-200214.46243298994</v>
      </c>
      <c r="OH68" s="1">
        <f>IF($E68+$I68+$D$7&lt;=OH$22,0,IF(OH$22-$D$7&gt;=$E68,-VLOOKUP($C68,Input!$A$8:$HV$39,MATCH(OH$21,Input!$A$6:$HV$6,0),FALSE)/$G68*$F68,0))*$D68*$G$4/100</f>
        <v>-200214.46243298994</v>
      </c>
      <c r="OI68" s="1">
        <f>IF($E68+$I68+$D$7&lt;=OI$22,0,IF(OI$22-$D$7&gt;=$E68,-VLOOKUP($C68,Input!$A$8:$HV$39,MATCH(OI$21,Input!$A$6:$HV$6,0),FALSE)/$G68*$F68,0))*$D68*$G$4/100</f>
        <v>-200214.46243298994</v>
      </c>
      <c r="OK68" t="str">
        <f>VLOOKUP($C68,Input!$A$8:$HW$39,MATCH(OK$21,Input!$A$6:$HW$6,0),FALSE)</f>
        <v>NA</v>
      </c>
      <c r="OL68" s="1">
        <f>IF($E68+$I68+$D$7&lt;=OL$22,0,IF(OL$22-$D$7&gt;=$E68,IF(COUNTIF($KZ68:LP68,"&gt;0")&gt;0,VLOOKUP($C68,Input!$A$8:$HV$21,MATCH($OK$21+COUNTIF($KZ68:LP68,"&gt;0"),Input!$A$6:$HV$6,0),FALSE),0),0))*$D68</f>
        <v>0</v>
      </c>
      <c r="OM68" s="1">
        <f>IF($E68+$I68+$D$7&lt;=OM$22,0,IF(OM$22-$D$7&gt;=$E68,IF(COUNTIF($KZ68:LQ68,"&gt;0")&gt;0,VLOOKUP($C68,Input!$A$8:$HV$21,MATCH($OK$21+COUNTIF($KZ68:LQ68,"&gt;0"),Input!$A$6:$HV$6,0),FALSE),0),0))*$D68</f>
        <v>0</v>
      </c>
      <c r="ON68" s="1">
        <f>IF($E68+$I68+$D$7&lt;=ON$22,0,IF(ON$22-$D$7&gt;=$E68,IF(COUNTIF($KZ68:LR68,"&gt;0")&gt;0,VLOOKUP($C68,Input!$A$8:$HV$21,MATCH($OK$21+COUNTIF($KZ68:LR68,"&gt;0"),Input!$A$6:$HV$6,0),FALSE),0),0))*$D68</f>
        <v>0</v>
      </c>
      <c r="OO68" s="1">
        <f>IF($E68+$I68+$D$7&lt;=OO$22,0,IF(OO$22-$D$7&gt;=$E68,IF(COUNTIF($KZ68:LS68,"&gt;0")&gt;0,VLOOKUP($C68,Input!$A$8:$HV$21,MATCH($OK$21+COUNTIF($KZ68:LS68,"&gt;0"),Input!$A$6:$HV$6,0),FALSE),0),0))*$D68</f>
        <v>0</v>
      </c>
      <c r="OP68" s="1">
        <f>IF($E68+$I68+$D$7&lt;=OP$22,0,IF(OP$22-$D$7&gt;=$E68,IF(COUNTIF($KZ68:LT68,"&gt;0")&gt;0,VLOOKUP($C68,Input!$A$8:$HV$21,MATCH($OK$21+COUNTIF($KZ68:LT68,"&gt;0"),Input!$A$6:$HV$6,0),FALSE),0),0))*$D68</f>
        <v>0</v>
      </c>
      <c r="OQ68" s="1">
        <f>IF($E68+$I68+$D$7&lt;=OQ$22,0,IF(OQ$22-$D$7&gt;=$E68,IF(COUNTIF($KZ68:LU68,"&gt;0")&gt;0,VLOOKUP($C68,Input!$A$8:$HV$21,MATCH($OK$21+COUNTIF($KZ68:LU68,"&gt;0"),Input!$A$6:$HV$6,0),FALSE),0),0))*$D68</f>
        <v>0</v>
      </c>
      <c r="OR68" s="1">
        <f>IF($E68+$I68+$D$7&lt;=OR$22,0,IF(OR$22-$D$7&gt;=$E68,IF(COUNTIF($KZ68:LV68,"&gt;0")&gt;0,VLOOKUP($C68,Input!$A$8:$HV$21,MATCH($OK$21+COUNTIF($KZ68:LV68,"&gt;0"),Input!$A$6:$HV$6,0),FALSE),0),0))*$D68</f>
        <v>0</v>
      </c>
      <c r="OS68" s="1">
        <f>IF($E68+$I68+$D$7&lt;=OS$22,0,IF(OS$22-$D$7&gt;=$E68,IF(COUNTIF($KZ68:LW68,"&gt;0")&gt;0,VLOOKUP($C68,Input!$A$8:$HV$21,MATCH($OK$21+COUNTIF($KZ68:LW68,"&gt;0"),Input!$A$6:$HV$6,0),FALSE),0),0))*$D68</f>
        <v>0</v>
      </c>
      <c r="OT68" s="1">
        <f>IF($E68+$I68+$D$7&lt;=OT$22,0,IF(OT$22-$D$7&gt;=$E68,IF(COUNTIF($KZ68:LX68,"&gt;0")&gt;0,VLOOKUP($C68,Input!$A$8:$HV$21,MATCH($OK$21+COUNTIF($KZ68:LX68,"&gt;0"),Input!$A$6:$HV$6,0),FALSE),0),0))*$D68</f>
        <v>0</v>
      </c>
      <c r="OU68" s="1">
        <f>IF($E68+$I68+$D$7&lt;=OU$22,0,IF(OU$22-$D$7&gt;=$E68,IF(COUNTIF($KZ68:LY68,"&gt;0")&gt;0,VLOOKUP($C68,Input!$A$8:$HV$21,MATCH($OK$21+COUNTIF($KZ68:LY68,"&gt;0"),Input!$A$6:$HV$6,0),FALSE),0),0))*$D68</f>
        <v>0</v>
      </c>
      <c r="OV68" s="1">
        <f>IF($E68+$I68+$D$7&lt;=OV$22,0,IF(OV$22-$D$7&gt;=$E68,IF(COUNTIF($KZ68:LZ68,"&gt;0")&gt;0,VLOOKUP($C68,Input!$A$8:$HV$21,MATCH($OK$21+COUNTIF($KZ68:LZ68,"&gt;0"),Input!$A$6:$HV$6,0),FALSE),0),0))*$D68</f>
        <v>0</v>
      </c>
      <c r="OW68" s="1">
        <f>IF($E68+$I68+$D$7&lt;=OW$22,0,IF(OW$22-$D$7&gt;=$E68,IF(COUNTIF($KZ68:MA68,"&gt;0")&gt;0,VLOOKUP($C68,Input!$A$8:$HV$21,MATCH($OK$21+COUNTIF($KZ68:MA68,"&gt;0"),Input!$A$6:$HV$6,0),FALSE),0),0))*$D68</f>
        <v>0</v>
      </c>
      <c r="OX68" s="1">
        <f>IF($E68+$I68+$D$7&lt;=OX$22,0,IF(OX$22-$D$7&gt;=$E68,IF(COUNTIF($KZ68:MB68,"&gt;0")&gt;0,VLOOKUP($C68,Input!$A$8:$HV$21,MATCH($OK$21+COUNTIF($KZ68:MB68,"&gt;0"),Input!$A$6:$HV$6,0),FALSE),0),0))*$D68</f>
        <v>0</v>
      </c>
      <c r="OY68" s="1">
        <f>IF($E68+$I68+$D$7&lt;=OY$22,0,IF(OY$22-$D$7&gt;=$E68,IF(COUNTIF($KZ68:MC68,"&gt;0")&gt;0,VLOOKUP($C68,Input!$A$8:$HV$21,MATCH($OK$21+COUNTIF($KZ68:MC68,"&gt;0"),Input!$A$6:$HV$6,0),FALSE),0),0))*$D68</f>
        <v>0</v>
      </c>
      <c r="OZ68" s="1">
        <f>IF($E68+$I68+$D$7&lt;=OZ$22,0,IF(OZ$22-$D$7&gt;=$E68,IF(COUNTIF($KZ68:MD68,"&gt;0")&gt;0,VLOOKUP($C68,Input!$A$8:$HV$21,MATCH($OK$21+COUNTIF($KZ68:MD68,"&gt;0"),Input!$A$6:$HV$6,0),FALSE),0),0))*$D68</f>
        <v>0</v>
      </c>
      <c r="PA68" s="1">
        <f>IF($E68+$I68+$D$7&lt;=PA$22,0,IF(PA$22-$D$7&gt;=$E68,IF(COUNTIF($KZ68:ME68,"&gt;0")&gt;0,VLOOKUP($C68,Input!$A$8:$HV$21,MATCH($OK$21+COUNTIF($KZ68:ME68,"&gt;0"),Input!$A$6:$HV$6,0),FALSE),0),0))*$D68</f>
        <v>0</v>
      </c>
      <c r="PB68" s="1">
        <f>IF($E68+$I68+$D$7&lt;=PB$22,0,IF(PB$22-$D$7&gt;=$E68,IF(COUNTIF($KZ68:MF68,"&gt;0")&gt;0,VLOOKUP($C68,Input!$A$8:$HV$21,MATCH($OK$21+COUNTIF($KZ68:MF68,"&gt;0"),Input!$A$6:$HV$6,0),FALSE),0),0))*$D68</f>
        <v>0</v>
      </c>
      <c r="PC68" s="1">
        <f>IF($E68+$I68+$D$7&lt;=PC$22,0,IF(PC$22-$D$7&gt;=$E68,IF(COUNTIF($KZ68:MG68,"&gt;0")&gt;0,VLOOKUP($C68,Input!$A$8:$HV$21,MATCH($OK$21+COUNTIF($KZ68:MG68,"&gt;0"),Input!$A$6:$HV$6,0),FALSE),0),0))*$D68</f>
        <v>0</v>
      </c>
      <c r="PD68" s="1">
        <f>IF($E68+$I68+$D$7&lt;=PD$22,0,IF(PD$22-$D$7&gt;=$E68,IF(COUNTIF($KZ68:MH68,"&gt;0")&gt;0,VLOOKUP($C68,Input!$A$8:$HV$21,MATCH($OK$21+COUNTIF($KZ68:MH68,"&gt;0"),Input!$A$6:$HV$6,0),FALSE),0),0))*$D68</f>
        <v>0</v>
      </c>
      <c r="PE68" s="1">
        <f>IF($E68+$I68+$D$7&lt;=PE$22,0,IF(PE$22-$D$7&gt;=$E68,IF(COUNTIF($KZ68:MI68,"&gt;0")&gt;0,VLOOKUP($C68,Input!$A$8:$HV$21,MATCH($OK$21+COUNTIF($KZ68:MI68,"&gt;0"),Input!$A$6:$HV$6,0),FALSE),0),0))*$D68</f>
        <v>0</v>
      </c>
      <c r="PF68" s="1">
        <f>IF($E68+$I68+$D$7&lt;=PF$22,0,IF(PF$22-$D$7&gt;=$E68,IF(COUNTIF($KZ68:MJ68,"&gt;0")&gt;0,VLOOKUP($C68,Input!$A$8:$HV$21,MATCH($OK$21+COUNTIF($KZ68:MJ68,"&gt;0"),Input!$A$6:$HV$6,0),FALSE),0),0))*$D68</f>
        <v>0</v>
      </c>
      <c r="PG68" s="1">
        <f>IF($E68+$I68+$D$7&lt;=PG$22,0,IF(PG$22-$D$7&gt;=$E68,IF(COUNTIF($KZ68:MK68,"&gt;0")&gt;0,VLOOKUP($C68,Input!$A$8:$HV$21,MATCH($OK$21+COUNTIF($KZ68:MK68,"&gt;0"),Input!$A$6:$HV$6,0),FALSE),0),0))*$D68</f>
        <v>0</v>
      </c>
      <c r="PH68" s="1">
        <f>IF($E68+$I68+$D$7&lt;=PH$22,0,IF(PH$22-$D$7&gt;=$E68,IF(COUNTIF($KZ68:ML68,"&gt;0")&gt;0,VLOOKUP($C68,Input!$A$8:$HV$21,MATCH($OK$21+COUNTIF($KZ68:ML68,"&gt;0"),Input!$A$6:$HV$6,0),FALSE),0),0))*$D68</f>
        <v>0</v>
      </c>
      <c r="PI68" s="1">
        <f>IF($E68+$I68+$D$7&lt;=PI$22,0,IF(PI$22-$D$7&gt;=$E68,IF(COUNTIF($KZ68:MM68,"&gt;0")&gt;0,VLOOKUP($C68,Input!$A$8:$HV$21,MATCH($OK$21+COUNTIF($KZ68:MM68,"&gt;0"),Input!$A$6:$HV$6,0),FALSE),0),0))*$D68</f>
        <v>0</v>
      </c>
      <c r="PJ68" s="1">
        <f>IF($E68+$I68+$D$7&lt;=PJ$22,0,IF(PJ$22-$D$7&gt;=$E68,IF(COUNTIF($KZ68:MN68,"&gt;0")&gt;0,VLOOKUP($C68,Input!$A$8:$HV$21,MATCH($OK$21+COUNTIF($KZ68:MN68,"&gt;0"),Input!$A$6:$HV$6,0),FALSE),0),0))*$D68</f>
        <v>0</v>
      </c>
      <c r="PK68" s="1">
        <f>IF($E68+$I68+$D$7&lt;=PK$22,0,IF(PK$22-$D$7&gt;=$E68,IF(COUNTIF($KZ68:MO68,"&gt;0")&gt;0,VLOOKUP($C68,Input!$A$8:$HV$21,MATCH($OK$21+COUNTIF($KZ68:MO68,"&gt;0"),Input!$A$6:$HV$6,0),FALSE),0),0))*$D68</f>
        <v>0</v>
      </c>
      <c r="PL68" s="1">
        <f>IF($E68+$I68+$D$7&lt;=PL$22,0,IF(PL$22-$D$7&gt;=$E68,IF(COUNTIF($KZ68:MP68,"&gt;0")&gt;0,VLOOKUP($C68,Input!$A$8:$HV$21,MATCH($OK$21+COUNTIF($KZ68:MP68,"&gt;0"),Input!$A$6:$HV$6,0),FALSE),0),0))*$D68</f>
        <v>0</v>
      </c>
      <c r="PM68" s="1">
        <f>IF($E68+$I68+$D$7&lt;=PM$22,0,IF(PM$22-$D$7&gt;=$E68,IF(COUNTIF($KZ68:MQ68,"&gt;0")&gt;0,VLOOKUP($C68,Input!$A$8:$HV$21,MATCH($OK$21+COUNTIF($KZ68:MQ68,"&gt;0"),Input!$A$6:$HV$6,0),FALSE),0),0))*$D68</f>
        <v>0</v>
      </c>
      <c r="PN68" s="1">
        <f>IF($E68+$I68+$D$7&lt;=PN$22,0,IF(PN$22-$D$7&gt;=$E68,IF(COUNTIF($KZ68:MR68,"&gt;0")&gt;0,VLOOKUP($C68,Input!$A$8:$HV$21,MATCH($OK$21+COUNTIF($KZ68:MR68,"&gt;0"),Input!$A$6:$HV$6,0),FALSE),0),0))*$D68</f>
        <v>0</v>
      </c>
      <c r="PO68" s="1">
        <f>IF($E68+$I68+$D$7&lt;=PO$22,0,IF(PO$22-$D$7&gt;=$E68,IF(COUNTIF($KZ68:MS68,"&gt;0")&gt;0,VLOOKUP($C68,Input!$A$8:$HV$21,MATCH($OK$21+COUNTIF($KZ68:MS68,"&gt;0"),Input!$A$6:$HV$6,0),FALSE),0),0))*$D68</f>
        <v>0</v>
      </c>
      <c r="PP68" s="1">
        <f>IF($E68+$I68+$D$7&lt;=PP$22,0,IF(PP$22-$D$7&gt;=$E68,IF(COUNTIF($KZ68:MT68,"&gt;0")&gt;0,VLOOKUP($C68,Input!$A$8:$HV$21,MATCH($OK$21+COUNTIF($KZ68:MT68,"&gt;0"),Input!$A$6:$HV$6,0),FALSE),0),0))*$D68</f>
        <v>0</v>
      </c>
      <c r="PQ68" s="1">
        <f>IF($E68+$I68+$D$7&lt;=PQ$22,0,IF(PQ$22-$D$7&gt;=$E68,IF(COUNTIF($KZ68:MU68,"&gt;0")&gt;0,VLOOKUP($C68,Input!$A$8:$HV$21,MATCH($OK$21+COUNTIF($KZ68:MU68,"&gt;0"),Input!$A$6:$HV$6,0),FALSE),0),0))*$D68</f>
        <v>0</v>
      </c>
      <c r="PR68" s="1">
        <f>IF($E68+$I68+$D$7&lt;=PR$22,0,IF(PR$22-$D$7&gt;=$E68,IF(COUNTIF($KZ68:MV68,"&gt;0")&gt;0,VLOOKUP($C68,Input!$A$8:$HV$21,MATCH($OK$21+COUNTIF($KZ68:MV68,"&gt;0"),Input!$A$6:$HV$6,0),FALSE),0),0))*$D68</f>
        <v>0</v>
      </c>
      <c r="PS68" s="1">
        <f>IF($E68+$I68+$D$7&lt;=PS$22,0,IF(PS$22-$D$7&gt;=$E68,IF(COUNTIF($KZ68:MW68,"&gt;0")&gt;0,VLOOKUP($C68,Input!$A$8:$HV$21,MATCH($OK$21+COUNTIF($KZ68:MW68,"&gt;0"),Input!$A$6:$HV$6,0),FALSE),0),0))*$D68</f>
        <v>0</v>
      </c>
      <c r="PT68" s="1">
        <f>IF($E68+$I68+$D$7&lt;=PT$22,0,IF(PT$22-$D$7&gt;=$E68,IF(COUNTIF($KZ68:MX68,"&gt;0")&gt;0,VLOOKUP($C68,Input!$A$8:$HV$21,MATCH($OK$21+COUNTIF($KZ68:MX68,"&gt;0"),Input!$A$6:$HV$6,0),FALSE),0),0))*$D68</f>
        <v>0</v>
      </c>
      <c r="PV68" s="1" t="str">
        <f t="shared" si="212"/>
        <v>2045 MY 40' CNG w Midlife Rebuild {234 Buses}</v>
      </c>
      <c r="PW68" s="1">
        <f t="shared" si="213"/>
        <v>0</v>
      </c>
      <c r="PX68" s="1">
        <f t="shared" si="214"/>
        <v>0</v>
      </c>
      <c r="PY68" s="1">
        <f t="shared" si="215"/>
        <v>0</v>
      </c>
      <c r="PZ68" s="1">
        <f t="shared" si="216"/>
        <v>0</v>
      </c>
      <c r="QA68" s="1">
        <f t="shared" si="217"/>
        <v>0</v>
      </c>
      <c r="QB68" s="1">
        <f t="shared" si="218"/>
        <v>0</v>
      </c>
      <c r="QC68" s="1">
        <f t="shared" si="219"/>
        <v>0</v>
      </c>
      <c r="QD68" s="1">
        <f t="shared" si="220"/>
        <v>0</v>
      </c>
      <c r="QE68" s="1">
        <f t="shared" si="221"/>
        <v>0</v>
      </c>
      <c r="QF68" s="1">
        <f t="shared" si="222"/>
        <v>0</v>
      </c>
      <c r="QG68" s="1">
        <f t="shared" si="223"/>
        <v>0</v>
      </c>
      <c r="QH68" s="1">
        <f t="shared" si="224"/>
        <v>0</v>
      </c>
      <c r="QI68" s="1">
        <f t="shared" si="225"/>
        <v>0</v>
      </c>
      <c r="QJ68" s="1">
        <f t="shared" si="226"/>
        <v>0</v>
      </c>
      <c r="QK68" s="1">
        <f t="shared" si="227"/>
        <v>0</v>
      </c>
      <c r="QL68" s="1">
        <f t="shared" si="228"/>
        <v>0</v>
      </c>
      <c r="QM68" s="1">
        <f t="shared" si="229"/>
        <v>0</v>
      </c>
      <c r="QN68" s="1">
        <f t="shared" si="230"/>
        <v>0</v>
      </c>
      <c r="QO68" s="1">
        <f t="shared" si="231"/>
        <v>0</v>
      </c>
      <c r="QP68" s="1">
        <f t="shared" si="232"/>
        <v>0</v>
      </c>
      <c r="QQ68" s="1">
        <f t="shared" si="233"/>
        <v>0</v>
      </c>
      <c r="QR68" s="1">
        <f t="shared" si="234"/>
        <v>0</v>
      </c>
      <c r="QS68" s="1">
        <f t="shared" si="235"/>
        <v>0</v>
      </c>
      <c r="QT68" s="1">
        <f t="shared" si="236"/>
        <v>0</v>
      </c>
      <c r="QU68" s="1">
        <f t="shared" si="237"/>
        <v>0</v>
      </c>
      <c r="QV68" s="1">
        <f t="shared" si="238"/>
        <v>0</v>
      </c>
      <c r="QW68" s="1">
        <f t="shared" si="239"/>
        <v>0</v>
      </c>
      <c r="QX68" s="1">
        <f t="shared" si="240"/>
        <v>0</v>
      </c>
      <c r="QY68" s="1">
        <f t="shared" si="241"/>
        <v>0</v>
      </c>
      <c r="QZ68" s="1">
        <f t="shared" si="242"/>
        <v>231006022.05533776</v>
      </c>
      <c r="RA68" s="1">
        <f t="shared" si="243"/>
        <v>14246246.934980158</v>
      </c>
      <c r="RB68" s="1">
        <f t="shared" si="244"/>
        <v>14289049.868335636</v>
      </c>
      <c r="RC68" s="1">
        <f t="shared" si="245"/>
        <v>14363879.709444921</v>
      </c>
      <c r="RD68" s="1">
        <f t="shared" si="246"/>
        <v>14421605.692380901</v>
      </c>
      <c r="RE68" s="1">
        <f t="shared" si="247"/>
        <v>14473725.991968822</v>
      </c>
      <c r="RF68" s="1">
        <f t="shared" si="207"/>
        <v>302800530.2524482</v>
      </c>
      <c r="RG68" s="1">
        <f t="shared" si="208"/>
        <v>125924650.39358935</v>
      </c>
      <c r="RH68" s="72"/>
      <c r="RI68" s="37"/>
    </row>
    <row r="69" spans="1:477" x14ac:dyDescent="0.25">
      <c r="A69" s="50"/>
      <c r="B69" s="143"/>
      <c r="C69" s="111" t="s">
        <v>76</v>
      </c>
      <c r="D69" s="108">
        <f t="shared" si="171"/>
        <v>234</v>
      </c>
      <c r="E69" s="110">
        <f t="shared" si="209"/>
        <v>2046</v>
      </c>
      <c r="F69" s="68">
        <f t="shared" si="210"/>
        <v>40000</v>
      </c>
      <c r="G69" s="69">
        <f>VLOOKUP($C69,Input!$A$8:$HV$39,MATCH(G$21,Input!$A$6:$HV$6,0),FALSE)</f>
        <v>2.91</v>
      </c>
      <c r="H69" s="123">
        <f>VLOOKUP($C69,Input!$A$8:$HV$39,MATCH(H$21,Input!$A$6:$HV$6,0),FALSE)</f>
        <v>0</v>
      </c>
      <c r="I69" s="70">
        <f>VLOOKUP($C69,Input!$A$8:$HV$39,MATCH(I$21,Input!$A$6:$HV$6,0),FALSE)</f>
        <v>14</v>
      </c>
      <c r="J69" s="1">
        <f>+IF($E69=J$22,VLOOKUP($C69,Input!$A$8:$AN$39,MATCH(J$21,Input!$A$6:$AN$6,0),FALSE)+$H69,0)*$D69</f>
        <v>0</v>
      </c>
      <c r="K69" s="1">
        <f>+IF($E69=K$22,VLOOKUP($C69,Input!$A$8:$AN$39,MATCH(K$21,Input!$A$6:$AN$6,0),FALSE)+$H69,0)*$D69</f>
        <v>0</v>
      </c>
      <c r="L69" s="1">
        <f>+IF($E69=L$22,VLOOKUP($C69,Input!$A$8:$AN$39,MATCH(L$21,Input!$A$6:$AN$6,0),FALSE)+$H69,0)*$D69</f>
        <v>0</v>
      </c>
      <c r="M69" s="1">
        <f>+IF($E69=M$22,VLOOKUP($C69,Input!$A$8:$AN$39,MATCH(M$21,Input!$A$6:$AN$6,0),FALSE)+$H69,0)*$D69</f>
        <v>0</v>
      </c>
      <c r="N69" s="1">
        <f>+IF($E69=N$22,VLOOKUP($C69,Input!$A$8:$AN$39,MATCH(N$21,Input!$A$6:$AN$6,0),FALSE)+$H69,0)*$D69</f>
        <v>0</v>
      </c>
      <c r="O69" s="1">
        <f>+IF($E69=O$22,VLOOKUP($C69,Input!$A$8:$AN$39,MATCH(O$21,Input!$A$6:$AN$6,0),FALSE)+$H69,0)*$D69</f>
        <v>0</v>
      </c>
      <c r="P69" s="1">
        <f>+IF($E69=P$22,VLOOKUP($C69,Input!$A$8:$AN$39,MATCH(P$21,Input!$A$6:$AN$6,0),FALSE)+$H69,0)*$D69</f>
        <v>0</v>
      </c>
      <c r="Q69" s="1">
        <f>+IF($E69=Q$22,VLOOKUP($C69,Input!$A$8:$AN$39,MATCH(Q$21,Input!$A$6:$AN$6,0),FALSE)+$H69,0)*$D69</f>
        <v>0</v>
      </c>
      <c r="R69" s="1">
        <f>+IF($E69=R$22,VLOOKUP($C69,Input!$A$8:$AN$39,MATCH(R$21,Input!$A$6:$AN$6,0),FALSE)+$H69,0)*$D69</f>
        <v>0</v>
      </c>
      <c r="S69" s="1">
        <f>+IF($E69=S$22,VLOOKUP($C69,Input!$A$8:$AN$39,MATCH(S$21,Input!$A$6:$AN$6,0),FALSE)+$H69,0)*$D69</f>
        <v>0</v>
      </c>
      <c r="T69" s="1">
        <f>+IF($E69=T$22,VLOOKUP($C69,Input!$A$8:$AN$39,MATCH(T$21,Input!$A$6:$AN$6,0),FALSE)+$H69,0)*$D69</f>
        <v>0</v>
      </c>
      <c r="U69" s="1">
        <f>+IF($E69=U$22,VLOOKUP($C69,Input!$A$8:$AN$39,MATCH(U$21,Input!$A$6:$AN$6,0),FALSE)+$H69,0)*$D69</f>
        <v>0</v>
      </c>
      <c r="V69" s="1">
        <f>+IF($E69=V$22,VLOOKUP($C69,Input!$A$8:$AN$39,MATCH(V$21,Input!$A$6:$AN$6,0),FALSE)+$H69,0)*$D69</f>
        <v>0</v>
      </c>
      <c r="W69" s="1">
        <f>+IF($E69=W$22,VLOOKUP($C69,Input!$A$8:$AN$39,MATCH(W$21,Input!$A$6:$AN$6,0),FALSE)+$H69,0)*$D69</f>
        <v>0</v>
      </c>
      <c r="X69" s="1">
        <f>+IF($E69=X$22,VLOOKUP($C69,Input!$A$8:$AN$39,MATCH(X$21,Input!$A$6:$AN$6,0),FALSE)+$H69,0)*$D69</f>
        <v>0</v>
      </c>
      <c r="Y69" s="1">
        <f>+IF($E69=Y$22,VLOOKUP($C69,Input!$A$8:$AN$39,MATCH(Y$21,Input!$A$6:$AN$6,0),FALSE)+$H69,0)*$D69</f>
        <v>0</v>
      </c>
      <c r="Z69" s="1">
        <f>+IF($E69=Z$22,VLOOKUP($C69,Input!$A$8:$AN$39,MATCH(Z$21,Input!$A$6:$AN$6,0),FALSE)+$H69,0)*$D69</f>
        <v>0</v>
      </c>
      <c r="AA69" s="1">
        <f>+IF($E69=AA$22,VLOOKUP($C69,Input!$A$8:$AN$39,MATCH(AA$21,Input!$A$6:$AN$6,0),FALSE)+$H69,0)*$D69</f>
        <v>0</v>
      </c>
      <c r="AB69" s="1">
        <f>+IF($E69=AB$22,VLOOKUP($C69,Input!$A$8:$AN$39,MATCH(AB$21,Input!$A$6:$AN$6,0),FALSE)+$H69,0)*$D69</f>
        <v>0</v>
      </c>
      <c r="AC69" s="1">
        <f>+IF($E69=AC$22,VLOOKUP($C69,Input!$A$8:$AN$39,MATCH(AC$21,Input!$A$6:$AN$6,0),FALSE)+$H69,0)*$D69</f>
        <v>0</v>
      </c>
      <c r="AD69" s="1">
        <f>+IF($E69=AD$22,VLOOKUP($C69,Input!$A$8:$AN$39,MATCH(AD$21,Input!$A$6:$AN$6,0),FALSE)+$H69,0)*$D69</f>
        <v>0</v>
      </c>
      <c r="AE69" s="1">
        <f>+IF($E69=AE$22,VLOOKUP($C69,Input!$A$8:$AN$39,MATCH(AE$21,Input!$A$6:$AN$6,0),FALSE)+$H69,0)*$D69</f>
        <v>0</v>
      </c>
      <c r="AF69" s="1">
        <f>+IF($E69=AF$22,VLOOKUP($C69,Input!$A$8:$AN$39,MATCH(AF$21,Input!$A$6:$AN$6,0),FALSE)+$H69,0)*$D69</f>
        <v>0</v>
      </c>
      <c r="AG69" s="1">
        <f>+IF($E69=AG$22,VLOOKUP($C69,Input!$A$8:$AN$39,MATCH(AG$21,Input!$A$6:$AN$6,0),FALSE)+$H69,0)*$D69</f>
        <v>0</v>
      </c>
      <c r="AH69" s="1">
        <f>+IF($E69=AH$22,VLOOKUP($C69,Input!$A$8:$AN$39,MATCH(AH$21,Input!$A$6:$AN$6,0),FALSE)+$H69,0)*$D69</f>
        <v>0</v>
      </c>
      <c r="AI69" s="1">
        <f>+IF($E69=AI$22,VLOOKUP($C69,Input!$A$8:$AN$39,MATCH(AI$21,Input!$A$6:$AN$6,0),FALSE)+$H69,0)*$D69</f>
        <v>0</v>
      </c>
      <c r="AJ69" s="1">
        <f>+IF($E69=AJ$22,VLOOKUP($C69,Input!$A$8:$AN$39,MATCH(AJ$21,Input!$A$6:$AN$6,0),FALSE)+$H69,0)*$D69</f>
        <v>0</v>
      </c>
      <c r="AK69" s="1">
        <f>+IF($E69=AK$22,VLOOKUP($C69,Input!$A$8:$AN$39,MATCH(AK$21,Input!$A$6:$AN$6,0),FALSE)+$H69,0)*$D69</f>
        <v>0</v>
      </c>
      <c r="AL69" s="1">
        <f>+IF($E69=AL$22,VLOOKUP($C69,Input!$A$8:$AN$39,MATCH(AL$21,Input!$A$6:$AN$6,0),FALSE)+$H69,0)*$D69</f>
        <v>0</v>
      </c>
      <c r="AM69" s="1">
        <f>+IF($E69=AM$22,VLOOKUP($C69,Input!$A$8:$AN$39,MATCH(AM$21,Input!$A$6:$AN$6,0),FALSE)+$H69,0)*$D69</f>
        <v>0</v>
      </c>
      <c r="AN69" s="1">
        <f>+IF($E69=AN$22,VLOOKUP($C69,Input!$A$8:$AN$39,MATCH(AN$21,Input!$A$6:$AN$6,0),FALSE)+$H69,0)*$D69</f>
        <v>216210175.54112417</v>
      </c>
      <c r="AO69" s="1">
        <f>+IF($E69=AO$22,VLOOKUP($C69,Input!$A$8:$AN$39,MATCH(AO$21,Input!$A$6:$AN$6,0),FALSE)+$H69,0)*$D69</f>
        <v>0</v>
      </c>
      <c r="AP69" s="1">
        <f>+IF($E69=AP$22,VLOOKUP($C69,Input!$A$8:$AN$39,MATCH(AP$21,Input!$A$6:$AN$6,0),FALSE)+$H69,0)*$D69</f>
        <v>0</v>
      </c>
      <c r="AQ69" s="1">
        <f>+IF($E69=AQ$22,VLOOKUP($C69,Input!$A$8:$AN$39,MATCH(AQ$21,Input!$A$6:$AN$6,0),FALSE)+$H69,0)*$D69</f>
        <v>0</v>
      </c>
      <c r="AR69" s="1">
        <f>+IF($E69=AR$22,VLOOKUP($C69,Input!$A$8:$AN$39,MATCH(AR$21,Input!$A$6:$AN$6,0),FALSE)+$H69,0)*$D69</f>
        <v>0</v>
      </c>
      <c r="AT69" t="str">
        <f>VLOOKUP($C69,Input!$A$8:$HV$39,MATCH(AT$21,Input!$A$6:$HV$6,0),FALSE)</f>
        <v>Parts and administrative cost</v>
      </c>
      <c r="AU69" s="1">
        <f>+IF($E69=AU$22,VLOOKUP($C69,Input!$A$8:$HV$39,MATCH(AU$21,Input!$A$6:$HV$6,0),FALSE),0)*$D69</f>
        <v>0</v>
      </c>
      <c r="AV69" s="1">
        <f>+IF($E69=AV$22,VLOOKUP($C69,Input!$A$8:$HV$39,MATCH(AV$21,Input!$A$6:$HV$6,0),FALSE),0)*$D69</f>
        <v>0</v>
      </c>
      <c r="AW69" s="1">
        <f>+IF($E69=AW$22,VLOOKUP($C69,Input!$A$8:$HV$39,MATCH(AW$21,Input!$A$6:$HV$6,0),FALSE),0)*$D69</f>
        <v>0</v>
      </c>
      <c r="AX69" s="1">
        <f>+IF($E69=AX$22,VLOOKUP($C69,Input!$A$8:$HV$39,MATCH(AX$21,Input!$A$6:$HV$6,0),FALSE),0)*$D69</f>
        <v>0</v>
      </c>
      <c r="AY69" s="1">
        <f>+IF($E69=AY$22,VLOOKUP($C69,Input!$A$8:$HV$39,MATCH(AY$21,Input!$A$6:$HV$6,0),FALSE),0)*$D69</f>
        <v>0</v>
      </c>
      <c r="AZ69" s="1">
        <f>+IF($E69=AZ$22,VLOOKUP($C69,Input!$A$8:$HV$39,MATCH(AZ$21,Input!$A$6:$HV$6,0),FALSE),0)*$D69</f>
        <v>0</v>
      </c>
      <c r="BA69" s="1">
        <f>+IF($E69=BA$22,VLOOKUP($C69,Input!$A$8:$HV$39,MATCH(BA$21,Input!$A$6:$HV$6,0),FALSE),0)*$D69</f>
        <v>0</v>
      </c>
      <c r="BB69" s="1">
        <f>+IF($E69=BB$22,VLOOKUP($C69,Input!$A$8:$HV$39,MATCH(BB$21,Input!$A$6:$HV$6,0),FALSE),0)*$D69</f>
        <v>0</v>
      </c>
      <c r="BC69" s="1">
        <f>+IF($E69=BC$22,VLOOKUP($C69,Input!$A$8:$HV$39,MATCH(BC$21,Input!$A$6:$HV$6,0),FALSE),0)*$D69</f>
        <v>0</v>
      </c>
      <c r="BD69" s="1">
        <f>+IF($E69=BD$22,VLOOKUP($C69,Input!$A$8:$HV$39,MATCH(BD$21,Input!$A$6:$HV$6,0),FALSE),0)*$D69</f>
        <v>0</v>
      </c>
      <c r="BE69" s="1">
        <f>+IF($E69=BE$22,VLOOKUP($C69,Input!$A$8:$HV$39,MATCH(BE$21,Input!$A$6:$HV$6,0),FALSE),0)*$D69</f>
        <v>0</v>
      </c>
      <c r="BF69" s="1">
        <f>+IF($E69=BF$22,VLOOKUP($C69,Input!$A$8:$HV$39,MATCH(BF$21,Input!$A$6:$HV$6,0),FALSE),0)*$D69</f>
        <v>0</v>
      </c>
      <c r="BG69" s="1">
        <f>+IF($E69=BG$22,VLOOKUP($C69,Input!$A$8:$HV$39,MATCH(BG$21,Input!$A$6:$HV$6,0),FALSE),0)*$D69</f>
        <v>0</v>
      </c>
      <c r="BH69" s="1">
        <f>+IF($E69=BH$22,VLOOKUP($C69,Input!$A$8:$HV$39,MATCH(BH$21,Input!$A$6:$HV$6,0),FALSE),0)*$D69</f>
        <v>0</v>
      </c>
      <c r="BI69" s="1">
        <f>+IF($E69=BI$22,VLOOKUP($C69,Input!$A$8:$HV$39,MATCH(BI$21,Input!$A$6:$HV$6,0),FALSE),0)*$D69</f>
        <v>0</v>
      </c>
      <c r="BJ69" s="1">
        <f>+IF($E69=BJ$22,VLOOKUP($C69,Input!$A$8:$HV$39,MATCH(BJ$21,Input!$A$6:$HV$6,0),FALSE),0)*$D69</f>
        <v>0</v>
      </c>
      <c r="BK69" s="1">
        <f>+IF($E69=BK$22,VLOOKUP($C69,Input!$A$8:$HV$39,MATCH(BK$21,Input!$A$6:$HV$6,0),FALSE),0)*$D69</f>
        <v>0</v>
      </c>
      <c r="BL69" s="1">
        <f>+IF($E69=BL$22,VLOOKUP($C69,Input!$A$8:$HV$39,MATCH(BL$21,Input!$A$6:$HV$6,0),FALSE),0)*$D69</f>
        <v>0</v>
      </c>
      <c r="BM69" s="1">
        <f>+IF($E69=BM$22,VLOOKUP($C69,Input!$A$8:$HV$39,MATCH(BM$21,Input!$A$6:$HV$6,0),FALSE),0)*$D69</f>
        <v>0</v>
      </c>
      <c r="BN69" s="1">
        <f>+IF($E69=BN$22,VLOOKUP($C69,Input!$A$8:$HV$39,MATCH(BN$21,Input!$A$6:$HV$6,0),FALSE),0)*$D69</f>
        <v>0</v>
      </c>
      <c r="BO69" s="1">
        <f>+IF($E69=BO$22,VLOOKUP($C69,Input!$A$8:$HV$39,MATCH(BO$21,Input!$A$6:$HV$6,0),FALSE),0)*$D69</f>
        <v>0</v>
      </c>
      <c r="BP69" s="1">
        <f>+IF($E69=BP$22,VLOOKUP($C69,Input!$A$8:$HV$39,MATCH(BP$21,Input!$A$6:$HV$6,0),FALSE),0)*$D69</f>
        <v>0</v>
      </c>
      <c r="BQ69" s="1">
        <f>+IF($E69=BQ$22,VLOOKUP($C69,Input!$A$8:$HV$39,MATCH(BQ$21,Input!$A$6:$HV$6,0),FALSE),0)*$D69</f>
        <v>0</v>
      </c>
      <c r="BR69" s="1">
        <f>+IF($E69=BR$22,VLOOKUP($C69,Input!$A$8:$HV$39,MATCH(BR$21,Input!$A$6:$HV$6,0),FALSE),0)*$D69</f>
        <v>0</v>
      </c>
      <c r="BS69" s="1">
        <f>+IF($E69=BS$22,VLOOKUP($C69,Input!$A$8:$HV$39,MATCH(BS$21,Input!$A$6:$HV$6,0),FALSE),0)*$D69</f>
        <v>0</v>
      </c>
      <c r="BT69" s="1">
        <f>+IF($E69=BT$22,VLOOKUP($C69,Input!$A$8:$HV$39,MATCH(BT$21,Input!$A$6:$HV$6,0),FALSE),0)*$D69</f>
        <v>0</v>
      </c>
      <c r="BU69" s="1">
        <f>+IF($E69=BU$22,VLOOKUP($C69,Input!$A$8:$HV$39,MATCH(BU$21,Input!$A$6:$HV$6,0),FALSE),0)*$D69</f>
        <v>0</v>
      </c>
      <c r="BV69" s="1">
        <f>+IF($E69=BV$22,VLOOKUP($C69,Input!$A$8:$HV$39,MATCH(BV$21,Input!$A$6:$HV$6,0),FALSE),0)*$D69</f>
        <v>0</v>
      </c>
      <c r="BW69" s="1">
        <f>+IF($E69=BW$22,VLOOKUP($C69,Input!$A$8:$HV$39,MATCH(BW$21,Input!$A$6:$HV$6,0),FALSE),0)*$D69</f>
        <v>0</v>
      </c>
      <c r="BX69" s="1">
        <f>+IF($E69=BX$22,VLOOKUP($C69,Input!$A$8:$HV$39,MATCH(BX$21,Input!$A$6:$HV$6,0),FALSE),0)*$D69</f>
        <v>0</v>
      </c>
      <c r="BY69" s="1">
        <f>+IF($E69=BY$22,VLOOKUP($C69,Input!$A$8:$HV$39,MATCH(BY$21,Input!$A$6:$HV$6,0),FALSE),0)*$D69</f>
        <v>5405254.3885281049</v>
      </c>
      <c r="BZ69" s="1">
        <f>+IF($E69=BZ$22,VLOOKUP($C69,Input!$A$8:$HV$39,MATCH(BZ$21,Input!$A$6:$HV$6,0),FALSE),0)*$D69</f>
        <v>0</v>
      </c>
      <c r="CA69" s="1">
        <f>+IF($E69=CA$22,VLOOKUP($C69,Input!$A$8:$HV$39,MATCH(CA$21,Input!$A$6:$HV$6,0),FALSE),0)*$D69</f>
        <v>0</v>
      </c>
      <c r="CB69" s="1">
        <f>+IF($E69=CB$22,VLOOKUP($C69,Input!$A$8:$HV$39,MATCH(CB$21,Input!$A$6:$HV$6,0),FALSE),0)*$D69</f>
        <v>0</v>
      </c>
      <c r="CC69" s="1">
        <f>+IF($E69=CC$22,VLOOKUP($C69,Input!$A$8:$HV$39,MATCH(CC$21,Input!$A$6:$HV$6,0),FALSE),0)*$D69</f>
        <v>0</v>
      </c>
      <c r="CE69" t="str">
        <f>VLOOKUP($C69,Input!$A$8:$HV$39,MATCH(CE$21,Input!$A$6:$HV$6,0),FALSE)</f>
        <v>Engine Rebuild @ 7 Yr</v>
      </c>
      <c r="CF69" s="1">
        <f>IF($E69+$I69+$D$7&lt;=CF$22,0,IF(CF$22-$D$7&gt;=$E69,IF(COUNTIF($KZ69:LP69,"&gt;0")&gt;0,VLOOKUP($C69,Input!$A$8:$HV$21,MATCH($CE$21+COUNTIF($KZ69:LP69,"&gt;0"),Input!$A$6:$HV$6,0),FALSE),0),0))*$D69</f>
        <v>0</v>
      </c>
      <c r="CG69" s="1">
        <f>IF($E69+$I69+$D$7&lt;=CG$22,0,IF(CG$22-$D$7&gt;=$E69,IF(COUNTIF($KZ69:LQ69,"&gt;0")&gt;0,VLOOKUP($C69,Input!$A$8:$HV$21,MATCH($CE$21+COUNTIF($KZ69:LQ69,"&gt;0"),Input!$A$6:$HV$6,0),FALSE),0),0))*$D69</f>
        <v>0</v>
      </c>
      <c r="CH69" s="1">
        <f>IF($E69+$I69+$D$7&lt;=CH$22,0,IF(CH$22-$D$7&gt;=$E69,IF(COUNTIF($KZ69:LR69,"&gt;0")&gt;0,VLOOKUP($C69,Input!$A$8:$HV$21,MATCH($CE$21+COUNTIF($KZ69:LR69,"&gt;0"),Input!$A$6:$HV$6,0),FALSE),0),0))*$D69</f>
        <v>0</v>
      </c>
      <c r="CI69" s="1">
        <f>IF($E69+$I69+$D$7&lt;=CI$22,0,IF(CI$22-$D$7&gt;=$E69,IF(COUNTIF($KZ69:LS69,"&gt;0")&gt;0,VLOOKUP($C69,Input!$A$8:$HV$21,MATCH($CE$21+COUNTIF($KZ69:LS69,"&gt;0"),Input!$A$6:$HV$6,0),FALSE),0),0))*$D69</f>
        <v>0</v>
      </c>
      <c r="CJ69" s="1">
        <f>IF($E69+$I69+$D$7&lt;=CJ$22,0,IF(CJ$22-$D$7&gt;=$E69,IF(COUNTIF($KZ69:LT69,"&gt;0")&gt;0,VLOOKUP($C69,Input!$A$8:$HV$21,MATCH($CE$21+COUNTIF($KZ69:LT69,"&gt;0"),Input!$A$6:$HV$6,0),FALSE),0),0))*$D69</f>
        <v>0</v>
      </c>
      <c r="CK69" s="1">
        <f>IF($E69+$I69+$D$7&lt;=CK$22,0,IF(CK$22-$D$7&gt;=$E69,IF(COUNTIF($KZ69:LU69,"&gt;0")&gt;0,VLOOKUP($C69,Input!$A$8:$HV$21,MATCH($CE$21+COUNTIF($KZ69:LU69,"&gt;0"),Input!$A$6:$HV$6,0),FALSE),0),0))*$D69</f>
        <v>0</v>
      </c>
      <c r="CL69" s="1">
        <f>IF($E69+$I69+$D$7&lt;=CL$22,0,IF(CL$22-$D$7&gt;=$E69,IF(COUNTIF($KZ69:LV69,"&gt;0")&gt;0,VLOOKUP($C69,Input!$A$8:$HV$21,MATCH($CE$21+COUNTIF($KZ69:LV69,"&gt;0"),Input!$A$6:$HV$6,0),FALSE),0),0))*$D69</f>
        <v>0</v>
      </c>
      <c r="CM69" s="1">
        <f>IF($E69+$I69+$D$7&lt;=CM$22,0,IF(CM$22-$D$7&gt;=$E69,IF(COUNTIF($KZ69:LW69,"&gt;0")&gt;0,VLOOKUP($C69,Input!$A$8:$HV$21,MATCH($CE$21+COUNTIF($KZ69:LW69,"&gt;0"),Input!$A$6:$HV$6,0),FALSE),0),0))*$D69</f>
        <v>0</v>
      </c>
      <c r="CN69" s="1">
        <f>IF($E69+$I69+$D$7&lt;=CN$22,0,IF(CN$22-$D$7&gt;=$E69,IF(COUNTIF($KZ69:LX69,"&gt;0")&gt;0,VLOOKUP($C69,Input!$A$8:$HV$21,MATCH($CE$21+COUNTIF($KZ69:LX69,"&gt;0"),Input!$A$6:$HV$6,0),FALSE),0),0))*$D69</f>
        <v>0</v>
      </c>
      <c r="CO69" s="1">
        <f>IF($E69+$I69+$D$7&lt;=CO$22,0,IF(CO$22-$D$7&gt;=$E69,IF(COUNTIF($KZ69:LY69,"&gt;0")&gt;0,VLOOKUP($C69,Input!$A$8:$HV$21,MATCH($CE$21+COUNTIF($KZ69:LY69,"&gt;0"),Input!$A$6:$HV$6,0),FALSE),0),0))*$D69</f>
        <v>0</v>
      </c>
      <c r="CP69" s="1">
        <f>IF($E69+$I69+$D$7&lt;=CP$22,0,IF(CP$22-$D$7&gt;=$E69,IF(COUNTIF($KZ69:LZ69,"&gt;0")&gt;0,VLOOKUP($C69,Input!$A$8:$HV$21,MATCH($CE$21+COUNTIF($KZ69:LZ69,"&gt;0"),Input!$A$6:$HV$6,0),FALSE),0),0))*$D69</f>
        <v>0</v>
      </c>
      <c r="CQ69" s="1">
        <f>IF($E69+$I69+$D$7&lt;=CQ$22,0,IF(CQ$22-$D$7&gt;=$E69,IF(COUNTIF($KZ69:MA69,"&gt;0")&gt;0,VLOOKUP($C69,Input!$A$8:$HV$21,MATCH($CE$21+COUNTIF($KZ69:MA69,"&gt;0"),Input!$A$6:$HV$6,0),FALSE),0),0))*$D69</f>
        <v>0</v>
      </c>
      <c r="CR69" s="1">
        <f>IF($E69+$I69+$D$7&lt;=CR$22,0,IF(CR$22-$D$7&gt;=$E69,IF(COUNTIF($KZ69:MB69,"&gt;0")&gt;0,VLOOKUP($C69,Input!$A$8:$HV$21,MATCH($CE$21+COUNTIF($KZ69:MB69,"&gt;0"),Input!$A$6:$HV$6,0),FALSE),0),0))*$D69</f>
        <v>0</v>
      </c>
      <c r="CS69" s="1">
        <f>IF($E69+$I69+$D$7&lt;=CS$22,0,IF(CS$22-$D$7&gt;=$E69,IF(COUNTIF($KZ69:MC69,"&gt;0")&gt;0,VLOOKUP($C69,Input!$A$8:$HV$21,MATCH($CE$21+COUNTIF($KZ69:MC69,"&gt;0"),Input!$A$6:$HV$6,0),FALSE),0),0))*$D69</f>
        <v>0</v>
      </c>
      <c r="CT69" s="1">
        <f>IF($E69+$I69+$D$7&lt;=CT$22,0,IF(CT$22-$D$7&gt;=$E69,IF(COUNTIF($KZ69:MD69,"&gt;0")&gt;0,VLOOKUP($C69,Input!$A$8:$HV$21,MATCH($CE$21+COUNTIF($KZ69:MD69,"&gt;0"),Input!$A$6:$HV$6,0),FALSE),0),0))*$D69</f>
        <v>0</v>
      </c>
      <c r="CU69" s="1">
        <f>IF($E69+$I69+$D$7&lt;=CU$22,0,IF(CU$22-$D$7&gt;=$E69,IF(COUNTIF($KZ69:ME69,"&gt;0")&gt;0,VLOOKUP($C69,Input!$A$8:$HV$21,MATCH($CE$21+COUNTIF($KZ69:ME69,"&gt;0"),Input!$A$6:$HV$6,0),FALSE),0),0))*$D69</f>
        <v>0</v>
      </c>
      <c r="CV69" s="1">
        <f>IF($E69+$I69+$D$7&lt;=CV$22,0,IF(CV$22-$D$7&gt;=$E69,IF(COUNTIF($KZ69:MF69,"&gt;0")&gt;0,VLOOKUP($C69,Input!$A$8:$HV$21,MATCH($CE$21+COUNTIF($KZ69:MF69,"&gt;0"),Input!$A$6:$HV$6,0),FALSE),0),0))*$D69</f>
        <v>0</v>
      </c>
      <c r="CW69" s="1">
        <f>IF($E69+$I69+$D$7&lt;=CW$22,0,IF(CW$22-$D$7&gt;=$E69,IF(COUNTIF($KZ69:MG69,"&gt;0")&gt;0,VLOOKUP($C69,Input!$A$8:$HV$21,MATCH($CE$21+COUNTIF($KZ69:MG69,"&gt;0"),Input!$A$6:$HV$6,0),FALSE),0),0))*$D69</f>
        <v>0</v>
      </c>
      <c r="CX69" s="1">
        <f>IF($E69+$I69+$D$7&lt;=CX$22,0,IF(CX$22-$D$7&gt;=$E69,IF(COUNTIF($KZ69:MH69,"&gt;0")&gt;0,VLOOKUP($C69,Input!$A$8:$HV$21,MATCH($CE$21+COUNTIF($KZ69:MH69,"&gt;0"),Input!$A$6:$HV$6,0),FALSE),0),0))*$D69</f>
        <v>0</v>
      </c>
      <c r="CY69" s="1">
        <f>IF($E69+$I69+$D$7&lt;=CY$22,0,IF(CY$22-$D$7&gt;=$E69,IF(COUNTIF($KZ69:MI69,"&gt;0")&gt;0,VLOOKUP($C69,Input!$A$8:$HV$21,MATCH($CE$21+COUNTIF($KZ69:MI69,"&gt;0"),Input!$A$6:$HV$6,0),FALSE),0),0))*$D69</f>
        <v>0</v>
      </c>
      <c r="CZ69" s="1">
        <f>IF($E69+$I69+$D$7&lt;=CZ$22,0,IF(CZ$22-$D$7&gt;=$E69,IF(COUNTIF($KZ69:MJ69,"&gt;0")&gt;0,VLOOKUP($C69,Input!$A$8:$HV$21,MATCH($CE$21+COUNTIF($KZ69:MJ69,"&gt;0"),Input!$A$6:$HV$6,0),FALSE),0),0))*$D69</f>
        <v>0</v>
      </c>
      <c r="DA69" s="1">
        <f>IF($E69+$I69+$D$7&lt;=DA$22,0,IF(DA$22-$D$7&gt;=$E69,IF(COUNTIF($KZ69:MK69,"&gt;0")&gt;0,VLOOKUP($C69,Input!$A$8:$HV$21,MATCH($CE$21+COUNTIF($KZ69:MK69,"&gt;0"),Input!$A$6:$HV$6,0),FALSE),0),0))*$D69</f>
        <v>0</v>
      </c>
      <c r="DB69" s="1">
        <f>IF($E69+$I69+$D$7&lt;=DB$22,0,IF(DB$22-$D$7&gt;=$E69,IF(COUNTIF($KZ69:ML69,"&gt;0")&gt;0,VLOOKUP($C69,Input!$A$8:$HV$21,MATCH($CE$21+COUNTIF($KZ69:ML69,"&gt;0"),Input!$A$6:$HV$6,0),FALSE),0),0))*$D69</f>
        <v>0</v>
      </c>
      <c r="DC69" s="1">
        <f>IF($E69+$I69+$D$7&lt;=DC$22,0,IF(DC$22-$D$7&gt;=$E69,IF(COUNTIF($KZ69:MM69,"&gt;0")&gt;0,VLOOKUP($C69,Input!$A$8:$HV$21,MATCH($CE$21+COUNTIF($KZ69:MM69,"&gt;0"),Input!$A$6:$HV$6,0),FALSE),0),0))*$D69</f>
        <v>0</v>
      </c>
      <c r="DD69" s="1">
        <f>IF($E69+$I69+$D$7&lt;=DD$22,0,IF(DD$22-$D$7&gt;=$E69,IF(COUNTIF($KZ69:MN69,"&gt;0")&gt;0,VLOOKUP($C69,Input!$A$8:$HV$21,MATCH($CE$21+COUNTIF($KZ69:MN69,"&gt;0"),Input!$A$6:$HV$6,0),FALSE),0),0))*$D69</f>
        <v>0</v>
      </c>
      <c r="DE69" s="1">
        <f>IF($E69+$I69+$D$7&lt;=DE$22,0,IF(DE$22-$D$7&gt;=$E69,IF(COUNTIF($KZ69:MO69,"&gt;0")&gt;0,VLOOKUP($C69,Input!$A$8:$HV$21,MATCH($CE$21+COUNTIF($KZ69:MO69,"&gt;0"),Input!$A$6:$HV$6,0),FALSE),0),0))*$D69</f>
        <v>0</v>
      </c>
      <c r="DF69" s="1">
        <f>IF($E69+$I69+$D$7&lt;=DF$22,0,IF(DF$22-$D$7&gt;=$E69,IF(COUNTIF($KZ69:MP69,"&gt;0")&gt;0,VLOOKUP($C69,Input!$A$8:$HV$21,MATCH($CE$21+COUNTIF($KZ69:MP69,"&gt;0"),Input!$A$6:$HV$6,0),FALSE),0),0))*$D69</f>
        <v>0</v>
      </c>
      <c r="DG69" s="1">
        <f>IF($E69+$I69+$D$7&lt;=DG$22,0,IF(DG$22-$D$7&gt;=$E69,IF(COUNTIF($KZ69:MQ69,"&gt;0")&gt;0,VLOOKUP($C69,Input!$A$8:$HV$21,MATCH($CE$21+COUNTIF($KZ69:MQ69,"&gt;0"),Input!$A$6:$HV$6,0),FALSE),0),0))*$D69</f>
        <v>0</v>
      </c>
      <c r="DH69" s="1">
        <f>IF($E69+$I69+$D$7&lt;=DH$22,0,IF(DH$22-$D$7&gt;=$E69,IF(COUNTIF($KZ69:MR69,"&gt;0")&gt;0,VLOOKUP($C69,Input!$A$8:$HV$21,MATCH($CE$21+COUNTIF($KZ69:MR69,"&gt;0"),Input!$A$6:$HV$6,0),FALSE),0),0))*$D69</f>
        <v>0</v>
      </c>
      <c r="DI69" s="1">
        <f>IF($E69+$I69+$D$7&lt;=DI$22,0,IF(DI$22-$D$7&gt;=$E69,IF(COUNTIF($KZ69:MS69,"&gt;0")&gt;0,VLOOKUP($C69,Input!$A$8:$HV$21,MATCH($CE$21+COUNTIF($KZ69:MS69,"&gt;0"),Input!$A$6:$HV$6,0),FALSE),0),0))*$D69</f>
        <v>0</v>
      </c>
      <c r="DJ69" s="1">
        <f>IF($E69+$I69+$D$7&lt;=DJ$22,0,IF(DJ$22-$D$7&gt;=$E69,IF(COUNTIF($KZ69:MT69,"&gt;0")&gt;0,VLOOKUP($C69,Input!$A$8:$HV$21,MATCH($CE$21+COUNTIF($KZ69:MT69,"&gt;0"),Input!$A$6:$HV$6,0),FALSE),0),0))*$D69</f>
        <v>0</v>
      </c>
      <c r="DK69" s="1">
        <f>IF($E69+$I69+$D$7&lt;=DK$22,0,IF(DK$22-$D$7&gt;=$E69,IF(COUNTIF($KZ69:MU69,"&gt;0")&gt;0,VLOOKUP($C69,Input!$A$8:$HV$21,MATCH($CE$21+COUNTIF($KZ69:MU69,"&gt;0"),Input!$A$6:$HV$6,0),FALSE),0),0))*$D69</f>
        <v>0</v>
      </c>
      <c r="DL69" s="1">
        <f>IF($E69+$I69+$D$7&lt;=DL$22,0,IF(DL$22-$D$7&gt;=$E69,IF(COUNTIF($KZ69:MV69,"&gt;0")&gt;0,VLOOKUP($C69,Input!$A$8:$HV$21,MATCH($CE$21+COUNTIF($KZ69:MV69,"&gt;0"),Input!$A$6:$HV$6,0),FALSE),0),0))*$D69</f>
        <v>0</v>
      </c>
      <c r="DM69" s="1">
        <f>IF($E69+$I69+$D$7&lt;=DM$22,0,IF(DM$22-$D$7&gt;=$E69,IF(COUNTIF($KZ69:MW69,"&gt;0")&gt;0,VLOOKUP($C69,Input!$A$8:$HV$21,MATCH($CE$21+COUNTIF($KZ69:MW69,"&gt;0"),Input!$A$6:$HV$6,0),FALSE),0),0))*$D69</f>
        <v>0</v>
      </c>
      <c r="DN69" s="1">
        <f>IF($E69+$I69+$D$7&lt;=DN$22,0,IF(DN$22-$D$7&gt;=$E69,IF(COUNTIF($KZ69:MX69,"&gt;0")&gt;0,VLOOKUP($C69,Input!$A$8:$HV$21,MATCH($CE$21+COUNTIF($KZ69:MX69,"&gt;0"),Input!$A$6:$HV$6,0),FALSE),0),0))*$D69</f>
        <v>0</v>
      </c>
      <c r="DP69" t="str">
        <f>+VLOOKUP($C69,Input!$A$8:$GZ$39,MATCH(DP$21,Input!$A$6:$GZ$6,0),FALSE)</f>
        <v>Bus Maintenance at 0.85/mile</v>
      </c>
      <c r="DQ69" s="1">
        <f>IF($E69+$I69+$D$7&lt;=DQ$22,0,IF(DQ$22-$D$7&gt;=$E69,IF(COUNTIF($KZ69:LP69,"&gt;0")&gt;0,VLOOKUP($C69,Input!$A$8:$HV$21,MATCH($DP$21+COUNTIF($KZ69:LP69,"&gt;0"),Input!$A$6:$HV$6,0),FALSE),0),0))*$D69*$F69</f>
        <v>0</v>
      </c>
      <c r="DR69" s="1">
        <f>IF($E69+$I69+$D$7&lt;=DR$22,0,IF(DR$22-$D$7&gt;=$E69,IF(COUNTIF($KZ69:LQ69,"&gt;0")&gt;0,VLOOKUP($C69,Input!$A$8:$HV$21,MATCH($DP$21+COUNTIF($KZ69:LQ69,"&gt;0"),Input!$A$6:$HV$6,0),FALSE),0),0))*$D69*$F69</f>
        <v>0</v>
      </c>
      <c r="DS69" s="1">
        <f>IF($E69+$I69+$D$7&lt;=DS$22,0,IF(DS$22-$D$7&gt;=$E69,IF(COUNTIF($KZ69:LR69,"&gt;0")&gt;0,VLOOKUP($C69,Input!$A$8:$HV$21,MATCH($DP$21+COUNTIF($KZ69:LR69,"&gt;0"),Input!$A$6:$HV$6,0),FALSE),0),0))*$D69*$F69</f>
        <v>0</v>
      </c>
      <c r="DT69" s="1">
        <f>IF($E69+$I69+$D$7&lt;=DT$22,0,IF(DT$22-$D$7&gt;=$E69,IF(COUNTIF($KZ69:LS69,"&gt;0")&gt;0,VLOOKUP($C69,Input!$A$8:$HV$21,MATCH($DP$21+COUNTIF($KZ69:LS69,"&gt;0"),Input!$A$6:$HV$6,0),FALSE),0),0))*$D69*$F69</f>
        <v>0</v>
      </c>
      <c r="DU69" s="1">
        <f>IF($E69+$I69+$D$7&lt;=DU$22,0,IF(DU$22-$D$7&gt;=$E69,IF(COUNTIF($KZ69:LT69,"&gt;0")&gt;0,VLOOKUP($C69,Input!$A$8:$HV$21,MATCH($DP$21+COUNTIF($KZ69:LT69,"&gt;0"),Input!$A$6:$HV$6,0),FALSE),0),0))*$D69*$F69</f>
        <v>0</v>
      </c>
      <c r="DV69" s="1">
        <f>IF($E69+$I69+$D$7&lt;=DV$22,0,IF(DV$22-$D$7&gt;=$E69,IF(COUNTIF($KZ69:LU69,"&gt;0")&gt;0,VLOOKUP($C69,Input!$A$8:$HV$21,MATCH($DP$21+COUNTIF($KZ69:LU69,"&gt;0"),Input!$A$6:$HV$6,0),FALSE),0),0))*$D69*$F69</f>
        <v>0</v>
      </c>
      <c r="DW69" s="1">
        <f>IF($E69+$I69+$D$7&lt;=DW$22,0,IF(DW$22-$D$7&gt;=$E69,IF(COUNTIF($KZ69:LV69,"&gt;0")&gt;0,VLOOKUP($C69,Input!$A$8:$HV$21,MATCH($DP$21+COUNTIF($KZ69:LV69,"&gt;0"),Input!$A$6:$HV$6,0),FALSE),0),0))*$D69*$F69</f>
        <v>0</v>
      </c>
      <c r="DX69" s="1">
        <f>IF($E69+$I69+$D$7&lt;=DX$22,0,IF(DX$22-$D$7&gt;=$E69,IF(COUNTIF($KZ69:LW69,"&gt;0")&gt;0,VLOOKUP($C69,Input!$A$8:$HV$21,MATCH($DP$21+COUNTIF($KZ69:LW69,"&gt;0"),Input!$A$6:$HV$6,0),FALSE),0),0))*$D69*$F69</f>
        <v>0</v>
      </c>
      <c r="DY69" s="1">
        <f>IF($E69+$I69+$D$7&lt;=DY$22,0,IF(DY$22-$D$7&gt;=$E69,IF(COUNTIF($KZ69:LX69,"&gt;0")&gt;0,VLOOKUP($C69,Input!$A$8:$HV$21,MATCH($DP$21+COUNTIF($KZ69:LX69,"&gt;0"),Input!$A$6:$HV$6,0),FALSE),0),0))*$D69*$F69</f>
        <v>0</v>
      </c>
      <c r="DZ69" s="1">
        <f>IF($E69+$I69+$D$7&lt;=DZ$22,0,IF(DZ$22-$D$7&gt;=$E69,IF(COUNTIF($KZ69:LY69,"&gt;0")&gt;0,VLOOKUP($C69,Input!$A$8:$HV$21,MATCH($DP$21+COUNTIF($KZ69:LY69,"&gt;0"),Input!$A$6:$HV$6,0),FALSE),0),0))*$D69*$F69</f>
        <v>0</v>
      </c>
      <c r="EA69" s="1">
        <f>IF($E69+$I69+$D$7&lt;=EA$22,0,IF(EA$22-$D$7&gt;=$E69,IF(COUNTIF($KZ69:LZ69,"&gt;0")&gt;0,VLOOKUP($C69,Input!$A$8:$HV$21,MATCH($DP$21+COUNTIF($KZ69:LZ69,"&gt;0"),Input!$A$6:$HV$6,0),FALSE),0),0))*$D69*$F69</f>
        <v>0</v>
      </c>
      <c r="EB69" s="1">
        <f>IF($E69+$I69+$D$7&lt;=EB$22,0,IF(EB$22-$D$7&gt;=$E69,IF(COUNTIF($KZ69:MA69,"&gt;0")&gt;0,VLOOKUP($C69,Input!$A$8:$HV$21,MATCH($DP$21+COUNTIF($KZ69:MA69,"&gt;0"),Input!$A$6:$HV$6,0),FALSE),0),0))*$D69*$F69</f>
        <v>0</v>
      </c>
      <c r="EC69" s="1">
        <f>IF($E69+$I69+$D$7&lt;=EC$22,0,IF(EC$22-$D$7&gt;=$E69,IF(COUNTIF($KZ69:MB69,"&gt;0")&gt;0,VLOOKUP($C69,Input!$A$8:$HV$21,MATCH($DP$21+COUNTIF($KZ69:MB69,"&gt;0"),Input!$A$6:$HV$6,0),FALSE),0),0))*$D69*$F69</f>
        <v>0</v>
      </c>
      <c r="ED69" s="1">
        <f>IF($E69+$I69+$D$7&lt;=ED$22,0,IF(ED$22-$D$7&gt;=$E69,IF(COUNTIF($KZ69:MC69,"&gt;0")&gt;0,VLOOKUP($C69,Input!$A$8:$HV$21,MATCH($DP$21+COUNTIF($KZ69:MC69,"&gt;0"),Input!$A$6:$HV$6,0),FALSE),0),0))*$D69*$F69</f>
        <v>0</v>
      </c>
      <c r="EE69" s="1">
        <f>IF($E69+$I69+$D$7&lt;=EE$22,0,IF(EE$22-$D$7&gt;=$E69,IF(COUNTIF($KZ69:MD69,"&gt;0")&gt;0,VLOOKUP($C69,Input!$A$8:$HV$21,MATCH($DP$21+COUNTIF($KZ69:MD69,"&gt;0"),Input!$A$6:$HV$6,0),FALSE),0),0))*$D69*$F69</f>
        <v>0</v>
      </c>
      <c r="EF69" s="1">
        <f>IF($E69+$I69+$D$7&lt;=EF$22,0,IF(EF$22-$D$7&gt;=$E69,IF(COUNTIF($KZ69:ME69,"&gt;0")&gt;0,VLOOKUP($C69,Input!$A$8:$HV$21,MATCH($DP$21+COUNTIF($KZ69:ME69,"&gt;0"),Input!$A$6:$HV$6,0),FALSE),0),0))*$D69*$F69</f>
        <v>0</v>
      </c>
      <c r="EG69" s="1">
        <f>IF($E69+$I69+$D$7&lt;=EG$22,0,IF(EG$22-$D$7&gt;=$E69,IF(COUNTIF($KZ69:MF69,"&gt;0")&gt;0,VLOOKUP($C69,Input!$A$8:$HV$21,MATCH($DP$21+COUNTIF($KZ69:MF69,"&gt;0"),Input!$A$6:$HV$6,0),FALSE),0),0))*$D69*$F69</f>
        <v>0</v>
      </c>
      <c r="EH69" s="1">
        <f>IF($E69+$I69+$D$7&lt;=EH$22,0,IF(EH$22-$D$7&gt;=$E69,IF(COUNTIF($KZ69:MG69,"&gt;0")&gt;0,VLOOKUP($C69,Input!$A$8:$HV$21,MATCH($DP$21+COUNTIF($KZ69:MG69,"&gt;0"),Input!$A$6:$HV$6,0),FALSE),0),0))*$D69*$F69</f>
        <v>0</v>
      </c>
      <c r="EI69" s="1">
        <f>IF($E69+$I69+$D$7&lt;=EI$22,0,IF(EI$22-$D$7&gt;=$E69,IF(COUNTIF($KZ69:MH69,"&gt;0")&gt;0,VLOOKUP($C69,Input!$A$8:$HV$21,MATCH($DP$21+COUNTIF($KZ69:MH69,"&gt;0"),Input!$A$6:$HV$6,0),FALSE),0),0))*$D69*$F69</f>
        <v>0</v>
      </c>
      <c r="EJ69" s="1">
        <f>IF($E69+$I69+$D$7&lt;=EJ$22,0,IF(EJ$22-$D$7&gt;=$E69,IF(COUNTIF($KZ69:MI69,"&gt;0")&gt;0,VLOOKUP($C69,Input!$A$8:$HV$21,MATCH($DP$21+COUNTIF($KZ69:MI69,"&gt;0"),Input!$A$6:$HV$6,0),FALSE),0),0))*$D69*$F69</f>
        <v>0</v>
      </c>
      <c r="EK69" s="1">
        <f>IF($E69+$I69+$D$7&lt;=EK$22,0,IF(EK$22-$D$7&gt;=$E69,IF(COUNTIF($KZ69:MJ69,"&gt;0")&gt;0,VLOOKUP($C69,Input!$A$8:$HV$21,MATCH($DP$21+COUNTIF($KZ69:MJ69,"&gt;0"),Input!$A$6:$HV$6,0),FALSE),0),0))*$D69*$F69</f>
        <v>0</v>
      </c>
      <c r="EL69" s="1">
        <f>IF($E69+$I69+$D$7&lt;=EL$22,0,IF(EL$22-$D$7&gt;=$E69,IF(COUNTIF($KZ69:MK69,"&gt;0")&gt;0,VLOOKUP($C69,Input!$A$8:$HV$21,MATCH($DP$21+COUNTIF($KZ69:MK69,"&gt;0"),Input!$A$6:$HV$6,0),FALSE),0),0))*$D69*$F69</f>
        <v>0</v>
      </c>
      <c r="EM69" s="1">
        <f>IF($E69+$I69+$D$7&lt;=EM$22,0,IF(EM$22-$D$7&gt;=$E69,IF(COUNTIF($KZ69:ML69,"&gt;0")&gt;0,VLOOKUP($C69,Input!$A$8:$HV$21,MATCH($DP$21+COUNTIF($KZ69:ML69,"&gt;0"),Input!$A$6:$HV$6,0),FALSE),0),0))*$D69*$F69</f>
        <v>0</v>
      </c>
      <c r="EN69" s="1">
        <f>IF($E69+$I69+$D$7&lt;=EN$22,0,IF(EN$22-$D$7&gt;=$E69,IF(COUNTIF($KZ69:MM69,"&gt;0")&gt;0,VLOOKUP($C69,Input!$A$8:$HV$21,MATCH($DP$21+COUNTIF($KZ69:MM69,"&gt;0"),Input!$A$6:$HV$6,0),FALSE),0),0))*$D69*$F69</f>
        <v>0</v>
      </c>
      <c r="EO69" s="1">
        <f>IF($E69+$I69+$D$7&lt;=EO$22,0,IF(EO$22-$D$7&gt;=$E69,IF(COUNTIF($KZ69:MN69,"&gt;0")&gt;0,VLOOKUP($C69,Input!$A$8:$HV$21,MATCH($DP$21+COUNTIF($KZ69:MN69,"&gt;0"),Input!$A$6:$HV$6,0),FALSE),0),0))*$D69*$F69</f>
        <v>0</v>
      </c>
      <c r="EP69" s="1">
        <f>IF($E69+$I69+$D$7&lt;=EP$22,0,IF(EP$22-$D$7&gt;=$E69,IF(COUNTIF($KZ69:MO69,"&gt;0")&gt;0,VLOOKUP($C69,Input!$A$8:$HV$21,MATCH($DP$21+COUNTIF($KZ69:MO69,"&gt;0"),Input!$A$6:$HV$6,0),FALSE),0),0))*$D69*$F69</f>
        <v>0</v>
      </c>
      <c r="EQ69" s="1">
        <f>IF($E69+$I69+$D$7&lt;=EQ$22,0,IF(EQ$22-$D$7&gt;=$E69,IF(COUNTIF($KZ69:MP69,"&gt;0")&gt;0,VLOOKUP($C69,Input!$A$8:$HV$21,MATCH($DP$21+COUNTIF($KZ69:MP69,"&gt;0"),Input!$A$6:$HV$6,0),FALSE),0),0))*$D69*$F69</f>
        <v>0</v>
      </c>
      <c r="ER69" s="1">
        <f>IF($E69+$I69+$D$7&lt;=ER$22,0,IF(ER$22-$D$7&gt;=$E69,IF(COUNTIF($KZ69:MQ69,"&gt;0")&gt;0,VLOOKUP($C69,Input!$A$8:$HV$21,MATCH($DP$21+COUNTIF($KZ69:MQ69,"&gt;0"),Input!$A$6:$HV$6,0),FALSE),0),0))*$D69*$F69</f>
        <v>0</v>
      </c>
      <c r="ES69" s="1">
        <f>IF($E69+$I69+$D$7&lt;=ES$22,0,IF(ES$22-$D$7&gt;=$E69,IF(COUNTIF($KZ69:MR69,"&gt;0")&gt;0,VLOOKUP($C69,Input!$A$8:$HV$21,MATCH($DP$21+COUNTIF($KZ69:MR69,"&gt;0"),Input!$A$6:$HV$6,0),FALSE),0),0))*$D69*$F69</f>
        <v>0</v>
      </c>
      <c r="ET69" s="1">
        <f>IF($E69+$I69+$D$7&lt;=ET$22,0,IF(ET$22-$D$7&gt;=$E69,IF(COUNTIF($KZ69:MS69,"&gt;0")&gt;0,VLOOKUP($C69,Input!$A$8:$HV$21,MATCH($DP$21+COUNTIF($KZ69:MS69,"&gt;0"),Input!$A$6:$HV$6,0),FALSE),0),0))*$D69*$F69</f>
        <v>0</v>
      </c>
      <c r="EU69" s="1">
        <f>IF($E69+$I69+$D$7&lt;=EU$22,0,IF(EU$22-$D$7&gt;=$E69,IF(COUNTIF($KZ69:MT69,"&gt;0")&gt;0,VLOOKUP($C69,Input!$A$8:$HV$21,MATCH($DP$21+COUNTIF($KZ69:MT69,"&gt;0"),Input!$A$6:$HV$6,0),FALSE),0),0))*$D69*$F69</f>
        <v>7956000</v>
      </c>
      <c r="EV69" s="1">
        <f>IF($E69+$I69+$D$7&lt;=EV$22,0,IF(EV$22-$D$7&gt;=$E69,IF(COUNTIF($KZ69:MU69,"&gt;0")&gt;0,VLOOKUP($C69,Input!$A$8:$HV$21,MATCH($DP$21+COUNTIF($KZ69:MU69,"&gt;0"),Input!$A$6:$HV$6,0),FALSE),0),0))*$D69*$F69</f>
        <v>7956000</v>
      </c>
      <c r="EW69" s="1">
        <f>IF($E69+$I69+$D$7&lt;=EW$22,0,IF(EW$22-$D$7&gt;=$E69,IF(COUNTIF($KZ69:MV69,"&gt;0")&gt;0,VLOOKUP($C69,Input!$A$8:$HV$21,MATCH($DP$21+COUNTIF($KZ69:MV69,"&gt;0"),Input!$A$6:$HV$6,0),FALSE),0),0))*$D69*$F69</f>
        <v>7956000</v>
      </c>
      <c r="EX69" s="1">
        <f>IF($E69+$I69+$D$7&lt;=EX$22,0,IF(EX$22-$D$7&gt;=$E69,IF(COUNTIF($KZ69:MW69,"&gt;0")&gt;0,VLOOKUP($C69,Input!$A$8:$HV$21,MATCH($DP$21+COUNTIF($KZ69:MW69,"&gt;0"),Input!$A$6:$HV$6,0),FALSE),0),0))*$D69*$F69</f>
        <v>7956000</v>
      </c>
      <c r="EY69" s="1">
        <f>IF($E69+$I69+$D$7&lt;=EY$22,0,IF(EY$22-$D$7&gt;=$E69,IF(COUNTIF($KZ69:MX69,"&gt;0")&gt;0,VLOOKUP($C69,Input!$A$8:$HV$21,MATCH($DP$21+COUNTIF($KZ69:MX69,"&gt;0"),Input!$A$6:$HV$6,0),FALSE),0),0))*$D69*$F69</f>
        <v>7956000</v>
      </c>
      <c r="EZ69" s="1"/>
      <c r="FA69" t="str">
        <f>VLOOKUP($C69,Input!$A$8:$GZ$39,MATCH(FA$21,Input!$A$6:$GZ$6,0),FALSE)</f>
        <v>NA</v>
      </c>
      <c r="FB69">
        <f>IF((VLOOKUP($C69,Input!$A$8:$GZ$39,MATCH(FB$21,Input!$A$6:$GZ$6,0),FALSE))="Y",$D69/VLOOKUP($C69,Input!$A$8:$GZ$39,MATCH(FC$21,Input!$A$6:$GZ$6,0),FALSE),0)</f>
        <v>0</v>
      </c>
      <c r="FC69">
        <f>IF((VLOOKUP($C69,Input!$A$8:$GZ$39,MATCH(FB$21,Input!$A$6:$GZ$6,0),FALSE))="Y",0,IF((VLOOKUP($C69,Input!$A$8:$GZ$39,MATCH(FC$21,Input!$A$6:$GZ$6,0),FALSE))&gt;0,$D69/VLOOKUP($C69,Input!$A$8:$GZ$39,MATCH(FC$21,Input!$A$6:$GZ$6,0),FALSE),0))</f>
        <v>0</v>
      </c>
      <c r="FD69" s="1">
        <f>+IF($E69=FD$22,VLOOKUP($C69,Input!$A$8:$GZ$39,MATCH(FD$21,Input!$A$6:$GZ$6,0),FALSE),0)*IF(FD$19&gt;=MAX(FC$19:$FD$19),MIN((FD$19-MAX(FC$19:$FD$19)),(FD$19-FC$19)),0)+IF($E69=FD$22,VLOOKUP($C69,Input!$A$8:$GZ$39,MATCH(FD$21,Input!$A$6:$GZ$6,0),FALSE),0)*IF(FD$18&gt;=MAX(FC$18:$FD$18),MIN((FD$18-MAX(FC$18:$FD$18)),(FD$18-FC$18)),0)</f>
        <v>0</v>
      </c>
      <c r="FE69" s="1">
        <f>+IF($E69=FE$22,VLOOKUP($C69,Input!$A$8:$GZ$39,MATCH(FE$21,Input!$A$6:$GZ$6,0),FALSE),0)*IF(FE$19&gt;=MAX(FD$19:$FD$19),MIN((FE$19-MAX(FD$19:$FD$19)),(FE$19-FD$19)),0)+IF($E69=FE$22,VLOOKUP($C69,Input!$A$8:$GZ$39,MATCH(FE$21,Input!$A$6:$GZ$6,0),FALSE),0)*IF(FE$18&gt;=MAX(FD$18:$FD$18),MIN((FE$18-MAX(FD$18:$FD$18)),(FE$18-FD$18)),0)</f>
        <v>0</v>
      </c>
      <c r="FF69" s="1">
        <f>+IF($E69=FF$22,VLOOKUP($C69,Input!$A$8:$GZ$39,MATCH(FF$21,Input!$A$6:$GZ$6,0),FALSE),0)*IF(FF$19&gt;=MAX($FD$19:FE$19),MIN((FF$19-MAX($FD$19:FE$19)),(FF$19-FE$19)),0)+IF($E69=FF$22,VLOOKUP($C69,Input!$A$8:$GZ$39,MATCH(FF$21,Input!$A$6:$GZ$6,0),FALSE),0)*IF(FF$18&gt;=MAX($FD$18:FE$18),MIN((FF$18-MAX($FD$18:FE$18)),(FF$18-FE$18)),0)</f>
        <v>0</v>
      </c>
      <c r="FG69" s="1">
        <f>+IF($E69=FG$22,VLOOKUP($C69,Input!$A$8:$GZ$39,MATCH(FG$21,Input!$A$6:$GZ$6,0),FALSE),0)*IF(FG$19&gt;=MAX($FD$19:FF$19),MIN((FG$19-MAX($FD$19:FF$19)),(FG$19-FF$19)),0)+IF($E69=FG$22,VLOOKUP($C69,Input!$A$8:$GZ$39,MATCH(FG$21,Input!$A$6:$GZ$6,0),FALSE),0)*IF(FG$18&gt;=MAX($FD$18:FF$18),MIN((FG$18-MAX($FD$18:FF$18)),(FG$18-FF$18)),0)</f>
        <v>0</v>
      </c>
      <c r="FH69" s="1">
        <f>+IF($E69=FH$22,VLOOKUP($C69,Input!$A$8:$GZ$39,MATCH(FH$21,Input!$A$6:$GZ$6,0),FALSE),0)*IF(FH$19&gt;=MAX($FD$19:FG$19),MIN((FH$19-MAX($FD$19:FG$19)),(FH$19-FG$19)),0)+IF($E69=FH$22,VLOOKUP($C69,Input!$A$8:$GZ$39,MATCH(FH$21,Input!$A$6:$GZ$6,0),FALSE),0)*IF(FH$18&gt;=MAX($FD$18:FG$18),MIN((FH$18-MAX($FD$18:FG$18)),(FH$18-FG$18)),0)</f>
        <v>0</v>
      </c>
      <c r="FI69" s="1">
        <f>+IF($E69=FI$22,VLOOKUP($C69,Input!$A$8:$GZ$39,MATCH(FI$21,Input!$A$6:$GZ$6,0),FALSE),0)*IF(FI$19&gt;=MAX($FD$19:FH$19),MIN((FI$19-MAX($FD$19:FH$19)),(FI$19-FH$19)),0)+IF($E69=FI$22,VLOOKUP($C69,Input!$A$8:$GZ$39,MATCH(FI$21,Input!$A$6:$GZ$6,0),FALSE),0)*IF(FI$18&gt;=MAX($FD$18:FH$18),MIN((FI$18-MAX($FD$18:FH$18)),(FI$18-FH$18)),0)</f>
        <v>0</v>
      </c>
      <c r="FJ69" s="1">
        <f>+IF($E69=FJ$22,VLOOKUP($C69,Input!$A$8:$GZ$39,MATCH(FJ$21,Input!$A$6:$GZ$6,0),FALSE),0)*IF(FJ$19&gt;=MAX($FD$19:FI$19),MIN((FJ$19-MAX($FD$19:FI$19)),(FJ$19-FI$19)),0)+IF($E69=FJ$22,VLOOKUP($C69,Input!$A$8:$GZ$39,MATCH(FJ$21,Input!$A$6:$GZ$6,0),FALSE),0)*IF(FJ$18&gt;=MAX($FD$18:FI$18),MIN((FJ$18-MAX($FD$18:FI$18)),(FJ$18-FI$18)),0)</f>
        <v>0</v>
      </c>
      <c r="FK69" s="1">
        <f>+IF($E69=FK$22,VLOOKUP($C69,Input!$A$8:$GZ$39,MATCH(FK$21,Input!$A$6:$GZ$6,0),FALSE),0)*IF(FK$19&gt;=MAX($FD$19:FJ$19),MIN((FK$19-MAX($FD$19:FJ$19)),(FK$19-FJ$19)),0)+IF($E69=FK$22,VLOOKUP($C69,Input!$A$8:$GZ$39,MATCH(FK$21,Input!$A$6:$GZ$6,0),FALSE),0)*IF(FK$18&gt;=MAX($FD$18:FJ$18),MIN((FK$18-MAX($FD$18:FJ$18)),(FK$18-FJ$18)),0)</f>
        <v>0</v>
      </c>
      <c r="FL69" s="1">
        <f>+IF($E69=FL$22,VLOOKUP($C69,Input!$A$8:$GZ$39,MATCH(FL$21,Input!$A$6:$GZ$6,0),FALSE),0)*IF(FL$19&gt;=MAX($FD$19:FK$19),MIN((FL$19-MAX($FD$19:FK$19)),(FL$19-FK$19)),0)+IF($E69=FL$22,VLOOKUP($C69,Input!$A$8:$GZ$39,MATCH(FL$21,Input!$A$6:$GZ$6,0),FALSE),0)*IF(FL$18&gt;=MAX($FD$18:FK$18),MIN((FL$18-MAX($FD$18:FK$18)),(FL$18-FK$18)),0)</f>
        <v>0</v>
      </c>
      <c r="FM69" s="1">
        <f>+IF($E69=FM$22,VLOOKUP($C69,Input!$A$8:$GZ$39,MATCH(FM$21,Input!$A$6:$GZ$6,0),FALSE),0)*IF(FM$19&gt;=MAX($FD$19:FL$19),MIN((FM$19-MAX($FD$19:FL$19)),(FM$19-FL$19)),0)+IF($E69=FM$22,VLOOKUP($C69,Input!$A$8:$GZ$39,MATCH(FM$21,Input!$A$6:$GZ$6,0),FALSE),0)*IF(FM$18&gt;=MAX($FD$18:FL$18),MIN((FM$18-MAX($FD$18:FL$18)),(FM$18-FL$18)),0)</f>
        <v>0</v>
      </c>
      <c r="FN69" s="1">
        <f>+IF($E69=FN$22,VLOOKUP($C69,Input!$A$8:$GZ$39,MATCH(FN$21,Input!$A$6:$GZ$6,0),FALSE),0)*IF(FN$19&gt;=MAX($FD$19:FM$19),MIN((FN$19-MAX($FD$19:FM$19)),(FN$19-FM$19)),0)+IF($E69=FN$22,VLOOKUP($C69,Input!$A$8:$GZ$39,MATCH(FN$21,Input!$A$6:$GZ$6,0),FALSE),0)*IF(FN$18&gt;=MAX($FD$18:FM$18),MIN((FN$18-MAX($FD$18:FM$18)),(FN$18-FM$18)),0)</f>
        <v>0</v>
      </c>
      <c r="FO69" s="1">
        <f>+IF($E69=FO$22,VLOOKUP($C69,Input!$A$8:$GZ$39,MATCH(FO$21,Input!$A$6:$GZ$6,0),FALSE),0)*IF(FO$19&gt;=MAX($FD$19:FN$19),MIN((FO$19-MAX($FD$19:FN$19)),(FO$19-FN$19)),0)+IF($E69=FO$22,VLOOKUP($C69,Input!$A$8:$GZ$39,MATCH(FO$21,Input!$A$6:$GZ$6,0),FALSE),0)*IF(FO$18&gt;=MAX($FD$18:FN$18),MIN((FO$18-MAX($FD$18:FN$18)),(FO$18-FN$18)),0)</f>
        <v>0</v>
      </c>
      <c r="FP69" s="1">
        <f>+IF($E69=FP$22,VLOOKUP($C69,Input!$A$8:$GZ$39,MATCH(FP$21,Input!$A$6:$GZ$6,0),FALSE),0)*IF(FP$19&gt;=MAX($FD$19:FO$19),MIN((FP$19-MAX($FD$19:FO$19)),(FP$19-FO$19)),0)+IF($E69=FP$22,VLOOKUP($C69,Input!$A$8:$GZ$39,MATCH(FP$21,Input!$A$6:$GZ$6,0),FALSE),0)*IF(FP$18&gt;=MAX($FD$18:FO$18),MIN((FP$18-MAX($FD$18:FO$18)),(FP$18-FO$18)),0)</f>
        <v>0</v>
      </c>
      <c r="FQ69" s="1">
        <f>+IF($E69=FQ$22,VLOOKUP($C69,Input!$A$8:$GZ$39,MATCH(FQ$21,Input!$A$6:$GZ$6,0),FALSE),0)*IF(FQ$19&gt;=MAX($FD$19:FP$19),MIN((FQ$19-MAX($FD$19:FP$19)),(FQ$19-FP$19)),0)+IF($E69=FQ$22,VLOOKUP($C69,Input!$A$8:$GZ$39,MATCH(FQ$21,Input!$A$6:$GZ$6,0),FALSE),0)*IF(FQ$18&gt;=MAX($FD$18:FP$18),MIN((FQ$18-MAX($FD$18:FP$18)),(FQ$18-FP$18)),0)</f>
        <v>0</v>
      </c>
      <c r="FR69" s="1">
        <f>+IF($E69=FR$22,VLOOKUP($C69,Input!$A$8:$GZ$39,MATCH(FR$21,Input!$A$6:$GZ$6,0),FALSE),0)*IF(FR$19&gt;=MAX($FD$19:FQ$19),MIN((FR$19-MAX($FD$19:FQ$19)),(FR$19-FQ$19)),0)+IF($E69=FR$22,VLOOKUP($C69,Input!$A$8:$GZ$39,MATCH(FR$21,Input!$A$6:$GZ$6,0),FALSE),0)*IF(FR$18&gt;=MAX($FD$18:FQ$18),MIN((FR$18-MAX($FD$18:FQ$18)),(FR$18-FQ$18)),0)</f>
        <v>0</v>
      </c>
      <c r="FS69" s="1">
        <f>+IF($E69=FS$22,VLOOKUP($C69,Input!$A$8:$GZ$39,MATCH(FS$21,Input!$A$6:$GZ$6,0),FALSE),0)*IF(FS$19&gt;=MAX($FD$19:FR$19),MIN((FS$19-MAX($FD$19:FR$19)),(FS$19-FR$19)),0)+IF($E69=FS$22,VLOOKUP($C69,Input!$A$8:$GZ$39,MATCH(FS$21,Input!$A$6:$GZ$6,0),FALSE),0)*IF(FS$18&gt;=MAX($FD$18:FR$18),MIN((FS$18-MAX($FD$18:FR$18)),(FS$18-FR$18)),0)</f>
        <v>0</v>
      </c>
      <c r="FT69" s="1">
        <f>+IF($E69=FT$22,VLOOKUP($C69,Input!$A$8:$GZ$39,MATCH(FT$21,Input!$A$6:$GZ$6,0),FALSE),0)*IF(FT$19&gt;=MAX($FD$19:FS$19),MIN((FT$19-MAX($FD$19:FS$19)),(FT$19-FS$19)),0)+IF($E69=FT$22,VLOOKUP($C69,Input!$A$8:$GZ$39,MATCH(FT$21,Input!$A$6:$GZ$6,0),FALSE),0)*IF(FT$18&gt;=MAX($FD$18:FS$18),MIN((FT$18-MAX($FD$18:FS$18)),(FT$18-FS$18)),0)</f>
        <v>0</v>
      </c>
      <c r="FU69" s="1">
        <f>+IF($E69=FU$22,VLOOKUP($C69,Input!$A$8:$GZ$39,MATCH(FU$21,Input!$A$6:$GZ$6,0),FALSE),0)*IF(FU$19&gt;=MAX($FD$19:FT$19),MIN((FU$19-MAX($FD$19:FT$19)),(FU$19-FT$19)),0)+IF($E69=FU$22,VLOOKUP($C69,Input!$A$8:$GZ$39,MATCH(FU$21,Input!$A$6:$GZ$6,0),FALSE),0)*IF(FU$18&gt;=MAX($FD$18:FT$18),MIN((FU$18-MAX($FD$18:FT$18)),(FU$18-FT$18)),0)</f>
        <v>0</v>
      </c>
      <c r="FV69" s="1">
        <f>+IF($E69=FV$22,VLOOKUP($C69,Input!$A$8:$GZ$39,MATCH(FV$21,Input!$A$6:$GZ$6,0),FALSE),0)*IF(FV$19&gt;=MAX($FD$19:FU$19),MIN((FV$19-MAX($FD$19:FU$19)),(FV$19-FU$19)),0)+IF($E69=FV$22,VLOOKUP($C69,Input!$A$8:$GZ$39,MATCH(FV$21,Input!$A$6:$GZ$6,0),FALSE),0)*IF(FV$18&gt;=MAX($FD$18:FU$18),MIN((FV$18-MAX($FD$18:FU$18)),(FV$18-FU$18)),0)</f>
        <v>0</v>
      </c>
      <c r="FW69" s="1">
        <f>+IF($E69=FW$22,VLOOKUP($C69,Input!$A$8:$GZ$39,MATCH(FW$21,Input!$A$6:$GZ$6,0),FALSE),0)*IF(FW$19&gt;=MAX($FD$19:FV$19),MIN((FW$19-MAX($FD$19:FV$19)),(FW$19-FV$19)),0)+IF($E69=FW$22,VLOOKUP($C69,Input!$A$8:$GZ$39,MATCH(FW$21,Input!$A$6:$GZ$6,0),FALSE),0)*IF(FW$18&gt;=MAX($FD$18:FV$18),MIN((FW$18-MAX($FD$18:FV$18)),(FW$18-FV$18)),0)</f>
        <v>0</v>
      </c>
      <c r="FX69" s="1">
        <f>+IF($E69=FX$22,VLOOKUP($C69,Input!$A$8:$GZ$39,MATCH(FX$21,Input!$A$6:$GZ$6,0),FALSE),0)*IF(FX$19&gt;=MAX($FD$19:FW$19),MIN((FX$19-MAX($FD$19:FW$19)),(FX$19-FW$19)),0)+IF($E69=FX$22,VLOOKUP($C69,Input!$A$8:$GZ$39,MATCH(FX$21,Input!$A$6:$GZ$6,0),FALSE),0)*IF(FX$18&gt;=MAX($FD$18:FW$18),MIN((FX$18-MAX($FD$18:FW$18)),(FX$18-FW$18)),0)</f>
        <v>0</v>
      </c>
      <c r="FY69" s="1">
        <f>+IF($E69=FY$22,VLOOKUP($C69,Input!$A$8:$GZ$39,MATCH(FY$21,Input!$A$6:$GZ$6,0),FALSE),0)*IF(FY$19&gt;=MAX($FD$19:FX$19),MIN((FY$19-MAX($FD$19:FX$19)),(FY$19-FX$19)),0)+IF($E69=FY$22,VLOOKUP($C69,Input!$A$8:$GZ$39,MATCH(FY$21,Input!$A$6:$GZ$6,0),FALSE),0)*IF(FY$18&gt;=MAX($FD$18:FX$18),MIN((FY$18-MAX($FD$18:FX$18)),(FY$18-FX$18)),0)</f>
        <v>0</v>
      </c>
      <c r="FZ69" s="1">
        <f>+IF($E69=FZ$22,VLOOKUP($C69,Input!$A$8:$GZ$39,MATCH(FZ$21,Input!$A$6:$GZ$6,0),FALSE),0)*IF(FZ$19&gt;=MAX($FD$19:FY$19),MIN((FZ$19-MAX($FD$19:FY$19)),(FZ$19-FY$19)),0)+IF($E69=FZ$22,VLOOKUP($C69,Input!$A$8:$GZ$39,MATCH(FZ$21,Input!$A$6:$GZ$6,0),FALSE),0)*IF(FZ$18&gt;=MAX($FD$18:FY$18),MIN((FZ$18-MAX($FD$18:FY$18)),(FZ$18-FY$18)),0)</f>
        <v>0</v>
      </c>
      <c r="GA69" s="1">
        <f>+IF($E69=GA$22,VLOOKUP($C69,Input!$A$8:$GZ$39,MATCH(GA$21,Input!$A$6:$GZ$6,0),FALSE),0)*IF(GA$19&gt;=MAX($FD$19:FZ$19),MIN((GA$19-MAX($FD$19:FZ$19)),(GA$19-FZ$19)),0)+IF($E69=GA$22,VLOOKUP($C69,Input!$A$8:$GZ$39,MATCH(GA$21,Input!$A$6:$GZ$6,0),FALSE),0)*IF(GA$18&gt;=MAX($FD$18:FZ$18),MIN((GA$18-MAX($FD$18:FZ$18)),(GA$18-FZ$18)),0)</f>
        <v>0</v>
      </c>
      <c r="GB69" s="1">
        <f>+IF($E69=GB$22,VLOOKUP($C69,Input!$A$8:$GZ$39,MATCH(GB$21,Input!$A$6:$GZ$6,0),FALSE),0)*IF(GB$19&gt;=MAX($FD$19:GA$19),MIN((GB$19-MAX($FD$19:GA$19)),(GB$19-GA$19)),0)+IF($E69=GB$22,VLOOKUP($C69,Input!$A$8:$GZ$39,MATCH(GB$21,Input!$A$6:$GZ$6,0),FALSE),0)*IF(GB$18&gt;=MAX($FD$18:GA$18),MIN((GB$18-MAX($FD$18:GA$18)),(GB$18-GA$18)),0)</f>
        <v>0</v>
      </c>
      <c r="GC69" s="1">
        <f>+IF($E69=GC$22,VLOOKUP($C69,Input!$A$8:$GZ$39,MATCH(GC$21,Input!$A$6:$GZ$6,0),FALSE),0)*IF(GC$19&gt;=MAX($FD$19:GB$19),MIN((GC$19-MAX($FD$19:GB$19)),(GC$19-GB$19)),0)+IF($E69=GC$22,VLOOKUP($C69,Input!$A$8:$GZ$39,MATCH(GC$21,Input!$A$6:$GZ$6,0),FALSE),0)*IF(GC$18&gt;=MAX($FD$18:GB$18),MIN((GC$18-MAX($FD$18:GB$18)),(GC$18-GB$18)),0)</f>
        <v>0</v>
      </c>
      <c r="GD69" s="1">
        <f>+IF($E69=GD$22,VLOOKUP($C69,Input!$A$8:$GZ$39,MATCH(GD$21,Input!$A$6:$GZ$6,0),FALSE),0)*IF(GD$19&gt;=MAX($FD$19:GC$19),MIN((GD$19-MAX($FD$19:GC$19)),(GD$19-GC$19)),0)+IF($E69=GD$22,VLOOKUP($C69,Input!$A$8:$GZ$39,MATCH(GD$21,Input!$A$6:$GZ$6,0),FALSE),0)*IF(GD$18&gt;=MAX($FD$18:GC$18),MIN((GD$18-MAX($FD$18:GC$18)),(GD$18-GC$18)),0)</f>
        <v>0</v>
      </c>
      <c r="GE69" s="1">
        <f>+IF($E69=GE$22,VLOOKUP($C69,Input!$A$8:$GZ$39,MATCH(GE$21,Input!$A$6:$GZ$6,0),FALSE),0)*IF(GE$19&gt;=MAX($FD$19:GD$19),MIN((GE$19-MAX($FD$19:GD$19)),(GE$19-GD$19)),0)+IF($E69=GE$22,VLOOKUP($C69,Input!$A$8:$GZ$39,MATCH(GE$21,Input!$A$6:$GZ$6,0),FALSE),0)*IF(GE$18&gt;=MAX($FD$18:GD$18),MIN((GE$18-MAX($FD$18:GD$18)),(GE$18-GD$18)),0)</f>
        <v>0</v>
      </c>
      <c r="GF69" s="1">
        <f>+IF($E69=GF$22,VLOOKUP($C69,Input!$A$8:$GZ$39,MATCH(GF$21,Input!$A$6:$GZ$6,0),FALSE),0)*IF(GF$19&gt;=MAX($FD$19:GE$19),MIN((GF$19-MAX($FD$19:GE$19)),(GF$19-GE$19)),0)+IF($E69=GF$22,VLOOKUP($C69,Input!$A$8:$GZ$39,MATCH(GF$21,Input!$A$6:$GZ$6,0),FALSE),0)*IF(GF$18&gt;=MAX($FD$18:GE$18),MIN((GF$18-MAX($FD$18:GE$18)),(GF$18-GE$18)),0)</f>
        <v>0</v>
      </c>
      <c r="GG69" s="1">
        <f>+IF($E69=GG$22,VLOOKUP($C69,Input!$A$8:$GZ$39,MATCH(GG$21,Input!$A$6:$GZ$6,0),FALSE),0)*IF(GG$19&gt;=MAX($FD$19:GF$19),MIN((GG$19-MAX($FD$19:GF$19)),(GG$19-GF$19)),0)+IF($E69=GG$22,VLOOKUP($C69,Input!$A$8:$GZ$39,MATCH(GG$21,Input!$A$6:$GZ$6,0),FALSE),0)*IF(GG$18&gt;=MAX($FD$18:GF$18),MIN((GG$18-MAX($FD$18:GF$18)),(GG$18-GF$18)),0)</f>
        <v>0</v>
      </c>
      <c r="GH69" s="1">
        <f>+IF($E69=GH$22,VLOOKUP($C69,Input!$A$8:$GZ$39,MATCH(GH$21,Input!$A$6:$GZ$6,0),FALSE),0)*IF(GH$19&gt;=MAX($FD$19:GG$19),MIN((GH$19-MAX($FD$19:GG$19)),(GH$19-GG$19)),0)+IF($E69=GH$22,VLOOKUP($C69,Input!$A$8:$GZ$39,MATCH(GH$21,Input!$A$6:$GZ$6,0),FALSE),0)*IF(GH$18&gt;=MAX($FD$18:GG$18),MIN((GH$18-MAX($FD$18:GG$18)),(GH$18-GG$18)),0)</f>
        <v>0</v>
      </c>
      <c r="GI69" s="1">
        <f>+IF($E69=GI$22,VLOOKUP($C69,Input!$A$8:$GZ$39,MATCH(GI$21,Input!$A$6:$GZ$6,0),FALSE),0)*IF(GI$19&gt;=MAX($FD$19:GH$19),MIN((GI$19-MAX($FD$19:GH$19)),(GI$19-GH$19)),0)+IF($E69=GI$22,VLOOKUP($C69,Input!$A$8:$GZ$39,MATCH(GI$21,Input!$A$6:$GZ$6,0),FALSE),0)*IF(GI$18&gt;=MAX($FD$18:GH$18),MIN((GI$18-MAX($FD$18:GH$18)),(GI$18-GH$18)),0)</f>
        <v>0</v>
      </c>
      <c r="GJ69" s="1">
        <f>+IF($E69=GJ$22,VLOOKUP($C69,Input!$A$8:$GZ$39,MATCH(GJ$21,Input!$A$6:$GZ$6,0),FALSE),0)*IF(GJ$19&gt;=MAX($FD$19:GI$19),MIN((GJ$19-MAX($FD$19:GI$19)),(GJ$19-GI$19)),0)+IF($E69=GJ$22,VLOOKUP($C69,Input!$A$8:$GZ$39,MATCH(GJ$21,Input!$A$6:$GZ$6,0),FALSE),0)*IF(GJ$18&gt;=MAX($FD$18:GI$18),MIN((GJ$18-MAX($FD$18:GI$18)),(GJ$18-GI$18)),0)</f>
        <v>0</v>
      </c>
      <c r="GK69" s="1">
        <f>+IF($E69=GK$22,VLOOKUP($C69,Input!$A$8:$GZ$39,MATCH(GK$21,Input!$A$6:$GZ$6,0),FALSE),0)*IF(GK$19&gt;=MAX($FD$19:GJ$19),MIN((GK$19-MAX($FD$19:GJ$19)),(GK$19-GJ$19)),0)+IF($E69=GK$22,VLOOKUP($C69,Input!$A$8:$GZ$39,MATCH(GK$21,Input!$A$6:$GZ$6,0),FALSE),0)*IF(GK$18&gt;=MAX($FD$18:GJ$18),MIN((GK$18-MAX($FD$18:GJ$18)),(GK$18-GJ$18)),0)</f>
        <v>0</v>
      </c>
      <c r="GL69" s="1">
        <f>+IF($E69=GL$22,VLOOKUP($C69,Input!$A$8:$GZ$39,MATCH(GL$21,Input!$A$6:$GZ$6,0),FALSE),0)*IF(GL$19&gt;=MAX($FD$19:GK$19),MIN((GL$19-MAX($FD$19:GK$19)),(GL$19-GK$19)),0)+IF($E69=GL$22,VLOOKUP($C69,Input!$A$8:$GZ$39,MATCH(GL$21,Input!$A$6:$GZ$6,0),FALSE),0)*IF(GL$18&gt;=MAX($FD$18:GK$18),MIN((GL$18-MAX($FD$18:GK$18)),(GL$18-GK$18)),0)</f>
        <v>0</v>
      </c>
      <c r="GM69" s="42"/>
      <c r="GN69" t="str">
        <f>VLOOKUP($C69,Input!$A$8:$GZ$39,MATCH(GN$21,Input!$A$6:$GZ$6,0),FALSE)</f>
        <v>NA</v>
      </c>
      <c r="GO69">
        <f>IF((VLOOKUP($C69,Input!$A$8:$GZ$39,MATCH(GO$21,Input!$A$6:$GZ$6,0),FALSE))="Y",$D69/VLOOKUP($C69,Input!$A$8:$GZ$39,MATCH(GP$21,Input!$A$6:$GZ$6,0),FALSE),0)</f>
        <v>0</v>
      </c>
      <c r="GP69">
        <f>IF((VLOOKUP($C69,Input!$A$8:$GZ$39,MATCH(GO$21,Input!$A$6:$GZ$6,0),FALSE))="Y",0,IF((VLOOKUP($C69,Input!$A$8:$GZ$39,MATCH(GP$21,Input!$A$6:$GZ$6,0),FALSE))&gt;0,$D69/VLOOKUP($C69,Input!$A$8:$GZ$39,MATCH(GP$21,Input!$A$6:$GZ$6,0),FALSE),0))</f>
        <v>0</v>
      </c>
      <c r="GQ69" s="1">
        <f>+IF($E69=GQ$22,VLOOKUP($C69,Input!$A$8:$GZ$39,MATCH(GQ$21,Input!$A$6:$GZ$6,0),FALSE),0)*IF(GQ$19&gt;=MAX($GP$19:GP$19),MIN((GQ$19-MAX($GP$19:GP$19)),(GQ$19-GP$19)),0)+IF($E69=GQ$22,VLOOKUP($C69,Input!$A$8:$GZ$39,MATCH(GQ$21,Input!$A$6:$GZ$6,0),FALSE),0)*IF(GQ$18&gt;=MAX($GP$18:GP$18),MIN((GQ$18-MAX($GP$18:GP$18)),(GQ$18-GP$18)),0)</f>
        <v>0</v>
      </c>
      <c r="GR69" s="1">
        <f>+IF($E69=GR$22,VLOOKUP($C69,Input!$A$8:$GZ$39,MATCH(GR$21,Input!$A$6:$GZ$6,0),FALSE),0)*IF(GR$19&gt;=MAX($GP$19:GQ$19),MIN((GR$19-MAX($GP$19:GQ$19)),(GR$19-GQ$19)),0)+IF($E69=GR$22,VLOOKUP($C69,Input!$A$8:$GZ$39,MATCH(GR$21,Input!$A$6:$GZ$6,0),FALSE),0)*IF(GR$18&gt;=MAX($GP$18:GQ$18),MIN((GR$18-MAX($GP$18:GQ$18)),(GR$18-GQ$18)),0)</f>
        <v>0</v>
      </c>
      <c r="GS69" s="1">
        <f>+IF($E69=GS$22,VLOOKUP($C69,Input!$A$8:$GZ$39,MATCH(GS$21,Input!$A$6:$GZ$6,0),FALSE),0)*IF(GS$19&gt;=MAX($GP$19:GR$19),MIN((GS$19-MAX($GP$19:GR$19)),(GS$19-GR$19)),0)+IF($E69=GS$22,VLOOKUP($C69,Input!$A$8:$GZ$39,MATCH(GS$21,Input!$A$6:$GZ$6,0),FALSE),0)*IF(GS$18&gt;=MAX($GP$18:GR$18),MIN((GS$18-MAX($GP$18:GR$18)),(GS$18-GR$18)),0)</f>
        <v>0</v>
      </c>
      <c r="GT69" s="1">
        <f>+IF($E69=GT$22,VLOOKUP($C69,Input!$A$8:$GZ$39,MATCH(GT$21,Input!$A$6:$GZ$6,0),FALSE),0)*IF(GT$19&gt;=MAX($GP$19:GS$19),MIN((GT$19-MAX($GP$19:GS$19)),(GT$19-GS$19)),0)+IF($E69=GT$22,VLOOKUP($C69,Input!$A$8:$GZ$39,MATCH(GT$21,Input!$A$6:$GZ$6,0),FALSE),0)*IF(GT$18&gt;=MAX($GP$18:GS$18),MIN((GT$18-MAX($GP$18:GS$18)),(GT$18-GS$18)),0)</f>
        <v>0</v>
      </c>
      <c r="GU69" s="1">
        <f>+IF($E69=GU$22,VLOOKUP($C69,Input!$A$8:$GZ$39,MATCH(GU$21,Input!$A$6:$GZ$6,0),FALSE),0)*IF(GU$19&gt;=MAX($GP$19:GT$19),MIN((GU$19-MAX($GP$19:GT$19)),(GU$19-GT$19)),0)+IF($E69=GU$22,VLOOKUP($C69,Input!$A$8:$GZ$39,MATCH(GU$21,Input!$A$6:$GZ$6,0),FALSE),0)*IF(GU$18&gt;=MAX($GP$18:GT$18),MIN((GU$18-MAX($GP$18:GT$18)),(GU$18-GT$18)),0)</f>
        <v>0</v>
      </c>
      <c r="GV69" s="1">
        <f>+IF($E69=GV$22,VLOOKUP($C69,Input!$A$8:$GZ$39,MATCH(GV$21,Input!$A$6:$GZ$6,0),FALSE),0)*IF(GV$19&gt;=MAX($GP$19:GU$19),MIN((GV$19-MAX($GP$19:GU$19)),(GV$19-GU$19)),0)+IF($E69=GV$22,VLOOKUP($C69,Input!$A$8:$GZ$39,MATCH(GV$21,Input!$A$6:$GZ$6,0),FALSE),0)*IF(GV$18&gt;=MAX($GP$18:GU$18),MIN((GV$18-MAX($GP$18:GU$18)),(GV$18-GU$18)),0)</f>
        <v>0</v>
      </c>
      <c r="GW69" s="1">
        <f>+IF($E69=GW$22,VLOOKUP($C69,Input!$A$8:$GZ$39,MATCH(GW$21,Input!$A$6:$GZ$6,0),FALSE),0)*IF(GW$19&gt;=MAX($GP$19:GV$19),MIN((GW$19-MAX($GP$19:GV$19)),(GW$19-GV$19)),0)+IF($E69=GW$22,VLOOKUP($C69,Input!$A$8:$GZ$39,MATCH(GW$21,Input!$A$6:$GZ$6,0),FALSE),0)*IF(GW$18&gt;=MAX($GP$18:GV$18),MIN((GW$18-MAX($GP$18:GV$18)),(GW$18-GV$18)),0)</f>
        <v>0</v>
      </c>
      <c r="GX69" s="1">
        <f>+IF($E69=GX$22,VLOOKUP($C69,Input!$A$8:$GZ$39,MATCH(GX$21,Input!$A$6:$GZ$6,0),FALSE),0)*IF(GX$19&gt;=MAX($GP$19:GW$19),MIN((GX$19-MAX($GP$19:GW$19)),(GX$19-GW$19)),0)+IF($E69=GX$22,VLOOKUP($C69,Input!$A$8:$GZ$39,MATCH(GX$21,Input!$A$6:$GZ$6,0),FALSE),0)*IF(GX$18&gt;=MAX($GP$18:GW$18),MIN((GX$18-MAX($GP$18:GW$18)),(GX$18-GW$18)),0)</f>
        <v>0</v>
      </c>
      <c r="GY69" s="1">
        <f>+IF($E69=GY$22,VLOOKUP($C69,Input!$A$8:$GZ$39,MATCH(GY$21,Input!$A$6:$GZ$6,0),FALSE),0)*IF(GY$19&gt;=MAX($GP$19:GX$19),MIN((GY$19-MAX($GP$19:GX$19)),(GY$19-GX$19)),0)+IF($E69=GY$22,VLOOKUP($C69,Input!$A$8:$GZ$39,MATCH(GY$21,Input!$A$6:$GZ$6,0),FALSE),0)*IF(GY$18&gt;=MAX($GP$18:GX$18),MIN((GY$18-MAX($GP$18:GX$18)),(GY$18-GX$18)),0)</f>
        <v>0</v>
      </c>
      <c r="GZ69" s="1">
        <f>+IF($E69=GZ$22,VLOOKUP($C69,Input!$A$8:$GZ$39,MATCH(GZ$21,Input!$A$6:$GZ$6,0),FALSE),0)*IF(GZ$19&gt;=MAX($GP$19:GY$19),MIN((GZ$19-MAX($GP$19:GY$19)),(GZ$19-GY$19)),0)+IF($E69=GZ$22,VLOOKUP($C69,Input!$A$8:$GZ$39,MATCH(GZ$21,Input!$A$6:$GZ$6,0),FALSE),0)*IF(GZ$18&gt;=MAX($GP$18:GY$18),MIN((GZ$18-MAX($GP$18:GY$18)),(GZ$18-GY$18)),0)</f>
        <v>0</v>
      </c>
      <c r="HA69" s="1">
        <f>+IF($E69=HA$22,VLOOKUP($C69,Input!$A$8:$GZ$39,MATCH(HA$21,Input!$A$6:$GZ$6,0),FALSE),0)*IF(HA$19&gt;=MAX($GP$19:GZ$19),MIN((HA$19-MAX($GP$19:GZ$19)),(HA$19-GZ$19)),0)+IF($E69=HA$22,VLOOKUP($C69,Input!$A$8:$GZ$39,MATCH(HA$21,Input!$A$6:$GZ$6,0),FALSE),0)*IF(HA$18&gt;=MAX($GP$18:GZ$18),MIN((HA$18-MAX($GP$18:GZ$18)),(HA$18-GZ$18)),0)</f>
        <v>0</v>
      </c>
      <c r="HB69" s="1">
        <f>+IF($E69=HB$22,VLOOKUP($C69,Input!$A$8:$GZ$39,MATCH(HB$21,Input!$A$6:$GZ$6,0),FALSE),0)*IF(HB$19&gt;=MAX($GP$19:HA$19),MIN((HB$19-MAX($GP$19:HA$19)),(HB$19-HA$19)),0)+IF($E69=HB$22,VLOOKUP($C69,Input!$A$8:$GZ$39,MATCH(HB$21,Input!$A$6:$GZ$6,0),FALSE),0)*IF(HB$18&gt;=MAX($GP$18:HA$18),MIN((HB$18-MAX($GP$18:HA$18)),(HB$18-HA$18)),0)</f>
        <v>0</v>
      </c>
      <c r="HC69" s="1">
        <f>+IF($E69=HC$22,VLOOKUP($C69,Input!$A$8:$GZ$39,MATCH(HC$21,Input!$A$6:$GZ$6,0),FALSE),0)*IF(HC$19&gt;=MAX($GP$19:HB$19),MIN((HC$19-MAX($GP$19:HB$19)),(HC$19-HB$19)),0)+IF($E69=HC$22,VLOOKUP($C69,Input!$A$8:$GZ$39,MATCH(HC$21,Input!$A$6:$GZ$6,0),FALSE),0)*IF(HC$18&gt;=MAX($GP$18:HB$18),MIN((HC$18-MAX($GP$18:HB$18)),(HC$18-HB$18)),0)</f>
        <v>0</v>
      </c>
      <c r="HD69" s="1">
        <f>+IF($E69=HD$22,VLOOKUP($C69,Input!$A$8:$GZ$39,MATCH(HD$21,Input!$A$6:$GZ$6,0),FALSE),0)*IF(HD$19&gt;=MAX($GP$19:HC$19),MIN((HD$19-MAX($GP$19:HC$19)),(HD$19-HC$19)),0)+IF($E69=HD$22,VLOOKUP($C69,Input!$A$8:$GZ$39,MATCH(HD$21,Input!$A$6:$GZ$6,0),FALSE),0)*IF(HD$18&gt;=MAX($GP$18:HC$18),MIN((HD$18-MAX($GP$18:HC$18)),(HD$18-HC$18)),0)</f>
        <v>0</v>
      </c>
      <c r="HE69" s="1">
        <f>+IF($E69=HE$22,VLOOKUP($C69,Input!$A$8:$GZ$39,MATCH(HE$21,Input!$A$6:$GZ$6,0),FALSE),0)*IF(HE$19&gt;=MAX($GP$19:HD$19),MIN((HE$19-MAX($GP$19:HD$19)),(HE$19-HD$19)),0)+IF($E69=HE$22,VLOOKUP($C69,Input!$A$8:$GZ$39,MATCH(HE$21,Input!$A$6:$GZ$6,0),FALSE),0)*IF(HE$18&gt;=MAX($GP$18:HD$18),MIN((HE$18-MAX($GP$18:HD$18)),(HE$18-HD$18)),0)</f>
        <v>0</v>
      </c>
      <c r="HF69" s="1">
        <f>+IF($E69=HF$22,VLOOKUP($C69,Input!$A$8:$GZ$39,MATCH(HF$21,Input!$A$6:$GZ$6,0),FALSE),0)*IF(HF$19&gt;=MAX($GP$19:HE$19),MIN((HF$19-MAX($GP$19:HE$19)),(HF$19-HE$19)),0)+IF($E69=HF$22,VLOOKUP($C69,Input!$A$8:$GZ$39,MATCH(HF$21,Input!$A$6:$GZ$6,0),FALSE),0)*IF(HF$18&gt;=MAX($GP$18:HE$18),MIN((HF$18-MAX($GP$18:HE$18)),(HF$18-HE$18)),0)</f>
        <v>0</v>
      </c>
      <c r="HG69" s="1">
        <f>+IF($E69=HG$22,VLOOKUP($C69,Input!$A$8:$GZ$39,MATCH(HG$21,Input!$A$6:$GZ$6,0),FALSE),0)*IF(HG$19&gt;=MAX($GP$19:HF$19),MIN((HG$19-MAX($GP$19:HF$19)),(HG$19-HF$19)),0)+IF($E69=HG$22,VLOOKUP($C69,Input!$A$8:$GZ$39,MATCH(HG$21,Input!$A$6:$GZ$6,0),FALSE),0)*IF(HG$18&gt;=MAX($GP$18:HF$18),MIN((HG$18-MAX($GP$18:HF$18)),(HG$18-HF$18)),0)</f>
        <v>0</v>
      </c>
      <c r="HH69" s="1">
        <f>+IF($E69=HH$22,VLOOKUP($C69,Input!$A$8:$GZ$39,MATCH(HH$21,Input!$A$6:$GZ$6,0),FALSE),0)*IF(HH$19&gt;=MAX($GP$19:HG$19),MIN((HH$19-MAX($GP$19:HG$19)),(HH$19-HG$19)),0)+IF($E69=HH$22,VLOOKUP($C69,Input!$A$8:$GZ$39,MATCH(HH$21,Input!$A$6:$GZ$6,0),FALSE),0)*IF(HH$18&gt;=MAX($GP$18:HG$18),MIN((HH$18-MAX($GP$18:HG$18)),(HH$18-HG$18)),0)</f>
        <v>0</v>
      </c>
      <c r="HI69" s="1">
        <f>+IF($E69=HI$22,VLOOKUP($C69,Input!$A$8:$GZ$39,MATCH(HI$21,Input!$A$6:$GZ$6,0),FALSE),0)*IF(HI$19&gt;=MAX($GP$19:HH$19),MIN((HI$19-MAX($GP$19:HH$19)),(HI$19-HH$19)),0)+IF($E69=HI$22,VLOOKUP($C69,Input!$A$8:$GZ$39,MATCH(HI$21,Input!$A$6:$GZ$6,0),FALSE),0)*IF(HI$18&gt;=MAX($GP$18:HH$18),MIN((HI$18-MAX($GP$18:HH$18)),(HI$18-HH$18)),0)</f>
        <v>0</v>
      </c>
      <c r="HJ69" s="1">
        <f>+IF($E69=HJ$22,VLOOKUP($C69,Input!$A$8:$GZ$39,MATCH(HJ$21,Input!$A$6:$GZ$6,0),FALSE),0)*IF(HJ$19&gt;=MAX($GP$19:HI$19),MIN((HJ$19-MAX($GP$19:HI$19)),(HJ$19-HI$19)),0)+IF($E69=HJ$22,VLOOKUP($C69,Input!$A$8:$GZ$39,MATCH(HJ$21,Input!$A$6:$GZ$6,0),FALSE),0)*IF(HJ$18&gt;=MAX($GP$18:HI$18),MIN((HJ$18-MAX($GP$18:HI$18)),(HJ$18-HI$18)),0)</f>
        <v>0</v>
      </c>
      <c r="HK69" s="1">
        <f>+IF($E69=HK$22,VLOOKUP($C69,Input!$A$8:$GZ$39,MATCH(HK$21,Input!$A$6:$GZ$6,0),FALSE),0)*IF(HK$19&gt;=MAX($GP$19:HJ$19),MIN((HK$19-MAX($GP$19:HJ$19)),(HK$19-HJ$19)),0)+IF($E69=HK$22,VLOOKUP($C69,Input!$A$8:$GZ$39,MATCH(HK$21,Input!$A$6:$GZ$6,0),FALSE),0)*IF(HK$18&gt;=MAX($GP$18:HJ$18),MIN((HK$18-MAX($GP$18:HJ$18)),(HK$18-HJ$18)),0)</f>
        <v>0</v>
      </c>
      <c r="HL69" s="1">
        <f>+IF($E69=HL$22,VLOOKUP($C69,Input!$A$8:$GZ$39,MATCH(HL$21,Input!$A$6:$GZ$6,0),FALSE),0)*IF(HL$19&gt;=MAX($GP$19:HK$19),MIN((HL$19-MAX($GP$19:HK$19)),(HL$19-HK$19)),0)+IF($E69=HL$22,VLOOKUP($C69,Input!$A$8:$GZ$39,MATCH(HL$21,Input!$A$6:$GZ$6,0),FALSE),0)*IF(HL$18&gt;=MAX($GP$18:HK$18),MIN((HL$18-MAX($GP$18:HK$18)),(HL$18-HK$18)),0)</f>
        <v>0</v>
      </c>
      <c r="HM69" s="1">
        <f>+IF($E69=HM$22,VLOOKUP($C69,Input!$A$8:$GZ$39,MATCH(HM$21,Input!$A$6:$GZ$6,0),FALSE),0)*IF(HM$19&gt;=MAX($GP$19:HL$19),MIN((HM$19-MAX($GP$19:HL$19)),(HM$19-HL$19)),0)+IF($E69=HM$22,VLOOKUP($C69,Input!$A$8:$GZ$39,MATCH(HM$21,Input!$A$6:$GZ$6,0),FALSE),0)*IF(HM$18&gt;=MAX($GP$18:HL$18),MIN((HM$18-MAX($GP$18:HL$18)),(HM$18-HL$18)),0)</f>
        <v>0</v>
      </c>
      <c r="HN69" s="1">
        <f>+IF($E69=HN$22,VLOOKUP($C69,Input!$A$8:$GZ$39,MATCH(HN$21,Input!$A$6:$GZ$6,0),FALSE),0)*IF(HN$19&gt;=MAX($GP$19:HM$19),MIN((HN$19-MAX($GP$19:HM$19)),(HN$19-HM$19)),0)+IF($E69=HN$22,VLOOKUP($C69,Input!$A$8:$GZ$39,MATCH(HN$21,Input!$A$6:$GZ$6,0),FALSE),0)*IF(HN$18&gt;=MAX($GP$18:HM$18),MIN((HN$18-MAX($GP$18:HM$18)),(HN$18-HM$18)),0)</f>
        <v>0</v>
      </c>
      <c r="HO69" s="1">
        <f>+IF($E69=HO$22,VLOOKUP($C69,Input!$A$8:$GZ$39,MATCH(HO$21,Input!$A$6:$GZ$6,0),FALSE),0)*IF(HO$19&gt;=MAX($GP$19:HN$19),MIN((HO$19-MAX($GP$19:HN$19)),(HO$19-HN$19)),0)+IF($E69=HO$22,VLOOKUP($C69,Input!$A$8:$GZ$39,MATCH(HO$21,Input!$A$6:$GZ$6,0),FALSE),0)*IF(HO$18&gt;=MAX($GP$18:HN$18),MIN((HO$18-MAX($GP$18:HN$18)),(HO$18-HN$18)),0)</f>
        <v>0</v>
      </c>
      <c r="HP69" s="1">
        <f>+IF($E69=HP$22,VLOOKUP($C69,Input!$A$8:$GZ$39,MATCH(HP$21,Input!$A$6:$GZ$6,0),FALSE),0)*IF(HP$19&gt;=MAX($GP$19:HO$19),MIN((HP$19-MAX($GP$19:HO$19)),(HP$19-HO$19)),0)+IF($E69=HP$22,VLOOKUP($C69,Input!$A$8:$GZ$39,MATCH(HP$21,Input!$A$6:$GZ$6,0),FALSE),0)*IF(HP$18&gt;=MAX($GP$18:HO$18),MIN((HP$18-MAX($GP$18:HO$18)),(HP$18-HO$18)),0)</f>
        <v>0</v>
      </c>
      <c r="HQ69" s="1">
        <f>+IF($E69=HQ$22,VLOOKUP($C69,Input!$A$8:$GZ$39,MATCH(HQ$21,Input!$A$6:$GZ$6,0),FALSE),0)*IF(HQ$19&gt;=MAX($GP$19:HP$19),MIN((HQ$19-MAX($GP$19:HP$19)),(HQ$19-HP$19)),0)+IF($E69=HQ$22,VLOOKUP($C69,Input!$A$8:$GZ$39,MATCH(HQ$21,Input!$A$6:$GZ$6,0),FALSE),0)*IF(HQ$18&gt;=MAX($GP$18:HP$18),MIN((HQ$18-MAX($GP$18:HP$18)),(HQ$18-HP$18)),0)</f>
        <v>0</v>
      </c>
      <c r="HR69" s="1">
        <f>+IF($E69=HR$22,VLOOKUP($C69,Input!$A$8:$GZ$39,MATCH(HR$21,Input!$A$6:$GZ$6,0),FALSE),0)*IF(HR$19&gt;=MAX($GP$19:HQ$19),MIN((HR$19-MAX($GP$19:HQ$19)),(HR$19-HQ$19)),0)+IF($E69=HR$22,VLOOKUP($C69,Input!$A$8:$GZ$39,MATCH(HR$21,Input!$A$6:$GZ$6,0),FALSE),0)*IF(HR$18&gt;=MAX($GP$18:HQ$18),MIN((HR$18-MAX($GP$18:HQ$18)),(HR$18-HQ$18)),0)</f>
        <v>0</v>
      </c>
      <c r="HS69" s="1">
        <f>+IF($E69=HS$22,VLOOKUP($C69,Input!$A$8:$GZ$39,MATCH(HS$21,Input!$A$6:$GZ$6,0),FALSE),0)*IF(HS$19&gt;=MAX($GP$19:HR$19),MIN((HS$19-MAX($GP$19:HR$19)),(HS$19-HR$19)),0)+IF($E69=HS$22,VLOOKUP($C69,Input!$A$8:$GZ$39,MATCH(HS$21,Input!$A$6:$GZ$6,0),FALSE),0)*IF(HS$18&gt;=MAX($GP$18:HR$18),MIN((HS$18-MAX($GP$18:HR$18)),(HS$18-HR$18)),0)</f>
        <v>0</v>
      </c>
      <c r="HT69" s="1">
        <f>+IF($E69=HT$22,VLOOKUP($C69,Input!$A$8:$GZ$39,MATCH(HT$21,Input!$A$6:$GZ$6,0),FALSE),0)*IF(HT$19&gt;=MAX($GP$19:HS$19),MIN((HT$19-MAX($GP$19:HS$19)),(HT$19-HS$19)),0)+IF($E69=HT$22,VLOOKUP($C69,Input!$A$8:$GZ$39,MATCH(HT$21,Input!$A$6:$GZ$6,0),FALSE),0)*IF(HT$18&gt;=MAX($GP$18:HS$18),MIN((HT$18-MAX($GP$18:HS$18)),(HT$18-HS$18)),0)</f>
        <v>0</v>
      </c>
      <c r="HU69" s="1">
        <f>+IF($E69=HU$22,VLOOKUP($C69,Input!$A$8:$GZ$39,MATCH(HU$21,Input!$A$6:$GZ$6,0),FALSE),0)*IF(HU$19&gt;=MAX($GP$19:HT$19),MIN((HU$19-MAX($GP$19:HT$19)),(HU$19-HT$19)),0)+IF($E69=HU$22,VLOOKUP($C69,Input!$A$8:$GZ$39,MATCH(HU$21,Input!$A$6:$GZ$6,0),FALSE),0)*IF(HU$18&gt;=MAX($GP$18:HT$18),MIN((HU$18-MAX($GP$18:HT$18)),(HU$18-HT$18)),0)</f>
        <v>0</v>
      </c>
      <c r="HV69" s="1">
        <f>+IF($E69=HV$22,VLOOKUP($C69,Input!$A$8:$GZ$39,MATCH(HV$21,Input!$A$6:$GZ$6,0),FALSE),0)*IF(HV$19&gt;=MAX($GP$19:HU$19),MIN((HV$19-MAX($GP$19:HU$19)),(HV$19-HU$19)),0)+IF($E69=HV$22,VLOOKUP($C69,Input!$A$8:$GZ$39,MATCH(HV$21,Input!$A$6:$GZ$6,0),FALSE),0)*IF(HV$18&gt;=MAX($GP$18:HU$18),MIN((HV$18-MAX($GP$18:HU$18)),(HV$18-HU$18)),0)</f>
        <v>0</v>
      </c>
      <c r="HW69" s="1">
        <f>+IF($E69=HW$22,VLOOKUP($C69,Input!$A$8:$GZ$39,MATCH(HW$21,Input!$A$6:$GZ$6,0),FALSE),0)*IF(HW$19&gt;=MAX($GP$19:HV$19),MIN((HW$19-MAX($GP$19:HV$19)),(HW$19-HV$19)),0)+IF($E69=HW$22,VLOOKUP($C69,Input!$A$8:$GZ$39,MATCH(HW$21,Input!$A$6:$GZ$6,0),FALSE),0)*IF(HW$18&gt;=MAX($GP$18:HV$18),MIN((HW$18-MAX($GP$18:HV$18)),(HW$18-HV$18)),0)</f>
        <v>0</v>
      </c>
      <c r="HX69" s="1">
        <f>+IF($E69=HX$22,VLOOKUP($C69,Input!$A$8:$GZ$39,MATCH(HX$21,Input!$A$6:$GZ$6,0),FALSE),0)*IF(HX$19&gt;=MAX($GP$19:HW$19),MIN((HX$19-MAX($GP$19:HW$19)),(HX$19-HW$19)),0)+IF($E69=HX$22,VLOOKUP($C69,Input!$A$8:$GZ$39,MATCH(HX$21,Input!$A$6:$GZ$6,0),FALSE),0)*IF(HX$18&gt;=MAX($GP$18:HW$18),MIN((HX$18-MAX($GP$18:HW$18)),(HX$18-HW$18)),0)</f>
        <v>0</v>
      </c>
      <c r="HY69" s="1">
        <f>+IF($E69=HY$22,VLOOKUP($C69,Input!$A$8:$GZ$39,MATCH(HY$21,Input!$A$6:$GZ$6,0),FALSE),0)*IF(HY$19&gt;=MAX($GP$19:HX$19),MIN((HY$19-MAX($GP$19:HX$19)),(HY$19-HX$19)),0)+IF($E69=HY$22,VLOOKUP($C69,Input!$A$8:$GZ$39,MATCH(HY$21,Input!$A$6:$GZ$6,0),FALSE),0)*IF(HY$18&gt;=MAX($GP$18:HX$18),MIN((HY$18-MAX($GP$18:HX$18)),(HY$18-HX$18)),0)</f>
        <v>0</v>
      </c>
      <c r="HZ69" s="42"/>
      <c r="IA69" t="str">
        <f>VLOOKUP($C69,Input!$A$8:$IA$39,MATCH(IA$21,Input!$A$6:$IA$6,0),FALSE)</f>
        <v>NA</v>
      </c>
      <c r="IB69" s="132">
        <f>IF((VLOOKUP($C69,Input!$A$8:$IA$39,MATCH(IB$21,Input!$A$6:$IA$6,0),FALSE))="Y",$D69/VLOOKUP($C69,Input!$A$8:$IA$39,MATCH(IC$21,Input!$A$6:$IA$6,0),FALSE),0)</f>
        <v>0</v>
      </c>
      <c r="IC69" s="132">
        <f>IF((VLOOKUP($C69,Input!$A$8:$IA$39,MATCH(IB$21,Input!$A$6:$IA$6,0),FALSE))="Y",0,IF((VLOOKUP($C69,Input!$A$8:$IA$39,MATCH(IC$21,Input!$A$6:$IA$6,0),FALSE))&gt;0,$D69/VLOOKUP($C69,Input!$A$8:$IA$39,MATCH(IC$21,Input!$A$6:$IA$6,0),FALSE),0))</f>
        <v>0</v>
      </c>
      <c r="ID69" s="1">
        <f>+IF($E69=ID$22,VLOOKUP($C69,Input!$A$8:$IA$39,MATCH(ID$21,Input!$A$6:$IA$6,0),FALSE),0)*IF(ID$19&gt;=MAX($IC$19:IC$19),MIN((ID$19-MAX($IC$19:IC$19)),(ID$19-IC$19)),0)+IF($E69=ID$22,VLOOKUP($C69,Input!$A$8:$IA$39,MATCH(ID$21,Input!$A$6:$IA$6,0),FALSE),0)*IF(ID$18&gt;=MAX($IC$18:IC$18),MIN((ID$18-MAX($IC$18:IC$18)),(ID$18-IC$18)),0)</f>
        <v>0</v>
      </c>
      <c r="IE69" s="1">
        <f>+IF($E69=IE$22,VLOOKUP($C69,Input!$A$8:$IA$39,MATCH(IE$21,Input!$A$6:$IA$6,0),FALSE),0)*IF(IE$19&gt;=MAX($IC$19:ID$19),MIN((IE$19-MAX($IC$19:ID$19)),(IE$19-ID$19)),0)+IF($E69=IE$22,VLOOKUP($C69,Input!$A$8:$IA$39,MATCH(IE$21,Input!$A$6:$IA$6,0),FALSE),0)*IF(IE$18&gt;=MAX($IC$18:ID$18),MIN((IE$18-MAX($IC$18:ID$18)),(IE$18-ID$18)),0)</f>
        <v>0</v>
      </c>
      <c r="IF69" s="1">
        <f>+IF($E69=IF$22,VLOOKUP($C69,Input!$A$8:$IA$39,MATCH(IF$21,Input!$A$6:$IA$6,0),FALSE),0)*IF(IF$19&gt;=MAX($IC$19:IE$19),MIN((IF$19-MAX($IC$19:IE$19)),(IF$19-IE$19)),0)+IF($E69=IF$22,VLOOKUP($C69,Input!$A$8:$IA$39,MATCH(IF$21,Input!$A$6:$IA$6,0),FALSE),0)*IF(IF$18&gt;=MAX($IC$18:IE$18),MIN((IF$18-MAX($IC$18:IE$18)),(IF$18-IE$18)),0)</f>
        <v>0</v>
      </c>
      <c r="IG69" s="1">
        <f>+IF($E69=IG$22,VLOOKUP($C69,Input!$A$8:$IA$39,MATCH(IG$21,Input!$A$6:$IA$6,0),FALSE),0)*IF(IG$19&gt;=MAX($IC$19:IF$19),MIN((IG$19-MAX($IC$19:IF$19)),(IG$19-IF$19)),0)+IF($E69=IG$22,VLOOKUP($C69,Input!$A$8:$IA$39,MATCH(IG$21,Input!$A$6:$IA$6,0),FALSE),0)*IF(IG$18&gt;=MAX($IC$18:IF$18),MIN((IG$18-MAX($IC$18:IF$18)),(IG$18-IF$18)),0)</f>
        <v>0</v>
      </c>
      <c r="IH69" s="1">
        <f>+IF($E69=IH$22,VLOOKUP($C69,Input!$A$8:$IA$39,MATCH(IH$21,Input!$A$6:$IA$6,0),FALSE),0)*IF(IH$19&gt;=MAX($IC$19:IG$19),MIN((IH$19-MAX($IC$19:IG$19)),(IH$19-IG$19)),0)+IF($E69=IH$22,VLOOKUP($C69,Input!$A$8:$IA$39,MATCH(IH$21,Input!$A$6:$IA$6,0),FALSE),0)*IF(IH$18&gt;=MAX($IC$18:IG$18),MIN((IH$18-MAX($IC$18:IG$18)),(IH$18-IG$18)),0)</f>
        <v>0</v>
      </c>
      <c r="II69" s="1">
        <f>+IF($E69=II$22,VLOOKUP($C69,Input!$A$8:$IA$39,MATCH(II$21,Input!$A$6:$IA$6,0),FALSE),0)*IF(II$19&gt;=MAX($IC$19:IH$19),MIN((II$19-MAX($IC$19:IH$19)),(II$19-IH$19)),0)+IF($E69=II$22,VLOOKUP($C69,Input!$A$8:$IA$39,MATCH(II$21,Input!$A$6:$IA$6,0),FALSE),0)*IF(II$18&gt;=MAX($IC$18:IH$18),MIN((II$18-MAX($IC$18:IH$18)),(II$18-IH$18)),0)</f>
        <v>0</v>
      </c>
      <c r="IJ69" s="1">
        <f>+IF($E69=IJ$22,VLOOKUP($C69,Input!$A$8:$IA$39,MATCH(IJ$21,Input!$A$6:$IA$6,0),FALSE),0)*IF(IJ$19&gt;=MAX($IC$19:II$19),MIN((IJ$19-MAX($IC$19:II$19)),(IJ$19-II$19)),0)+IF($E69=IJ$22,VLOOKUP($C69,Input!$A$8:$IA$39,MATCH(IJ$21,Input!$A$6:$IA$6,0),FALSE),0)*IF(IJ$18&gt;=MAX($IC$18:II$18),MIN((IJ$18-MAX($IC$18:II$18)),(IJ$18-II$18)),0)</f>
        <v>0</v>
      </c>
      <c r="IK69" s="1">
        <f>+IF($E69=IK$22,VLOOKUP($C69,Input!$A$8:$IA$39,MATCH(IK$21,Input!$A$6:$IA$6,0),FALSE),0)*IF(IK$19&gt;=MAX($IC$19:IJ$19),MIN((IK$19-MAX($IC$19:IJ$19)),(IK$19-IJ$19)),0)+IF($E69=IK$22,VLOOKUP($C69,Input!$A$8:$IA$39,MATCH(IK$21,Input!$A$6:$IA$6,0),FALSE),0)*IF(IK$18&gt;=MAX($IC$18:IJ$18),MIN((IK$18-MAX($IC$18:IJ$18)),(IK$18-IJ$18)),0)</f>
        <v>0</v>
      </c>
      <c r="IL69" s="1">
        <f>+IF($E69=IL$22,VLOOKUP($C69,Input!$A$8:$IA$39,MATCH(IL$21,Input!$A$6:$IA$6,0),FALSE),0)*IF(IL$19&gt;=MAX($IC$19:IK$19),MIN((IL$19-MAX($IC$19:IK$19)),(IL$19-IK$19)),0)+IF($E69=IL$22,VLOOKUP($C69,Input!$A$8:$IA$39,MATCH(IL$21,Input!$A$6:$IA$6,0),FALSE),0)*IF(IL$18&gt;=MAX($IC$18:IK$18),MIN((IL$18-MAX($IC$18:IK$18)),(IL$18-IK$18)),0)</f>
        <v>0</v>
      </c>
      <c r="IM69" s="1">
        <f>+IF($E69=IM$22,VLOOKUP($C69,Input!$A$8:$IA$39,MATCH(IM$21,Input!$A$6:$IA$6,0),FALSE),0)*IF(IM$19&gt;=MAX($IC$19:IL$19),MIN((IM$19-MAX($IC$19:IL$19)),(IM$19-IL$19)),0)+IF($E69=IM$22,VLOOKUP($C69,Input!$A$8:$IA$39,MATCH(IM$21,Input!$A$6:$IA$6,0),FALSE),0)*IF(IM$18&gt;=MAX($IC$18:IL$18),MIN((IM$18-MAX($IC$18:IL$18)),(IM$18-IL$18)),0)</f>
        <v>0</v>
      </c>
      <c r="IN69" s="1">
        <f>+IF($E69=IN$22,VLOOKUP($C69,Input!$A$8:$IA$39,MATCH(IN$21,Input!$A$6:$IA$6,0),FALSE),0)*IF(IN$19&gt;=MAX($IC$19:IM$19),MIN((IN$19-MAX($IC$19:IM$19)),(IN$19-IM$19)),0)+IF($E69=IN$22,VLOOKUP($C69,Input!$A$8:$IA$39,MATCH(IN$21,Input!$A$6:$IA$6,0),FALSE),0)*IF(IN$18&gt;=MAX($IC$18:IM$18),MIN((IN$18-MAX($IC$18:IM$18)),(IN$18-IM$18)),0)</f>
        <v>0</v>
      </c>
      <c r="IO69" s="1">
        <f>+IF($E69=IO$22,VLOOKUP($C69,Input!$A$8:$IA$39,MATCH(IO$21,Input!$A$6:$IA$6,0),FALSE),0)*IF(IO$19&gt;=MAX($IC$19:IN$19),MIN((IO$19-MAX($IC$19:IN$19)),(IO$19-IN$19)),0)+IF($E69=IO$22,VLOOKUP($C69,Input!$A$8:$IA$39,MATCH(IO$21,Input!$A$6:$IA$6,0),FALSE),0)*IF(IO$18&gt;=MAX($IC$18:IN$18),MIN((IO$18-MAX($IC$18:IN$18)),(IO$18-IN$18)),0)</f>
        <v>0</v>
      </c>
      <c r="IP69" s="1">
        <f>+IF($E69=IP$22,VLOOKUP($C69,Input!$A$8:$IA$39,MATCH(IP$21,Input!$A$6:$IA$6,0),FALSE),0)*IF(IP$19&gt;=MAX($IC$19:IO$19),MIN((IP$19-MAX($IC$19:IO$19)),(IP$19-IO$19)),0)+IF($E69=IP$22,VLOOKUP($C69,Input!$A$8:$IA$39,MATCH(IP$21,Input!$A$6:$IA$6,0),FALSE),0)*IF(IP$18&gt;=MAX($IC$18:IO$18),MIN((IP$18-MAX($IC$18:IO$18)),(IP$18-IO$18)),0)</f>
        <v>0</v>
      </c>
      <c r="IQ69" s="1">
        <f>+IF($E69=IQ$22,VLOOKUP($C69,Input!$A$8:$IA$39,MATCH(IQ$21,Input!$A$6:$IA$6,0),FALSE),0)*IF(IQ$19&gt;=MAX($IC$19:IP$19),MIN((IQ$19-MAX($IC$19:IP$19)),(IQ$19-IP$19)),0)+IF($E69=IQ$22,VLOOKUP($C69,Input!$A$8:$IA$39,MATCH(IQ$21,Input!$A$6:$IA$6,0),FALSE),0)*IF(IQ$18&gt;=MAX($IC$18:IP$18),MIN((IQ$18-MAX($IC$18:IP$18)),(IQ$18-IP$18)),0)</f>
        <v>0</v>
      </c>
      <c r="IR69" s="1">
        <f>+IF($E69=IR$22,VLOOKUP($C69,Input!$A$8:$IA$39,MATCH(IR$21,Input!$A$6:$IA$6,0),FALSE),0)*IF(IR$19&gt;=MAX($IC$19:IQ$19),MIN((IR$19-MAX($IC$19:IQ$19)),(IR$19-IQ$19)),0)+IF($E69=IR$22,VLOOKUP($C69,Input!$A$8:$IA$39,MATCH(IR$21,Input!$A$6:$IA$6,0),FALSE),0)*IF(IR$18&gt;=MAX($IC$18:IQ$18),MIN((IR$18-MAX($IC$18:IQ$18)),(IR$18-IQ$18)),0)</f>
        <v>0</v>
      </c>
      <c r="IS69" s="1">
        <f>+IF($E69=IS$22,VLOOKUP($C69,Input!$A$8:$IA$39,MATCH(IS$21,Input!$A$6:$IA$6,0),FALSE),0)*IF(IS$19&gt;=MAX($IC$19:IR$19),MIN((IS$19-MAX($IC$19:IR$19)),(IS$19-IR$19)),0)+IF($E69=IS$22,VLOOKUP($C69,Input!$A$8:$IA$39,MATCH(IS$21,Input!$A$6:$IA$6,0),FALSE),0)*IF(IS$18&gt;=MAX($IC$18:IR$18),MIN((IS$18-MAX($IC$18:IR$18)),(IS$18-IR$18)),0)</f>
        <v>0</v>
      </c>
      <c r="IT69" s="1">
        <f>+IF($E69=IT$22,VLOOKUP($C69,Input!$A$8:$IA$39,MATCH(IT$21,Input!$A$6:$IA$6,0),FALSE),0)*IF(IT$19&gt;=MAX($IC$19:IS$19),MIN((IT$19-MAX($IC$19:IS$19)),(IT$19-IS$19)),0)+IF($E69=IT$22,VLOOKUP($C69,Input!$A$8:$IA$39,MATCH(IT$21,Input!$A$6:$IA$6,0),FALSE),0)*IF(IT$18&gt;=MAX($IC$18:IS$18),MIN((IT$18-MAX($IC$18:IS$18)),(IT$18-IS$18)),0)</f>
        <v>0</v>
      </c>
      <c r="IU69" s="1">
        <f>+IF($E69=IU$22,VLOOKUP($C69,Input!$A$8:$IA$39,MATCH(IU$21,Input!$A$6:$IA$6,0),FALSE),0)*IF(IU$19&gt;=MAX($IC$19:IT$19),MIN((IU$19-MAX($IC$19:IT$19)),(IU$19-IT$19)),0)+IF($E69=IU$22,VLOOKUP($C69,Input!$A$8:$IA$39,MATCH(IU$21,Input!$A$6:$IA$6,0),FALSE),0)*IF(IU$18&gt;=MAX($IC$18:IT$18),MIN((IU$18-MAX($IC$18:IT$18)),(IU$18-IT$18)),0)</f>
        <v>0</v>
      </c>
      <c r="IV69" s="1">
        <f>+IF($E69=IV$22,VLOOKUP($C69,Input!$A$8:$IA$39,MATCH(IV$21,Input!$A$6:$IA$6,0),FALSE),0)*IF(IV$19&gt;=MAX($IC$19:IU$19),MIN((IV$19-MAX($IC$19:IU$19)),(IV$19-IU$19)),0)+IF($E69=IV$22,VLOOKUP($C69,Input!$A$8:$IA$39,MATCH(IV$21,Input!$A$6:$IA$6,0),FALSE),0)*IF(IV$18&gt;=MAX($IC$18:IU$18),MIN((IV$18-MAX($IC$18:IU$18)),(IV$18-IU$18)),0)</f>
        <v>0</v>
      </c>
      <c r="IW69" s="1">
        <f>+IF($E69=IW$22,VLOOKUP($C69,Input!$A$8:$IA$39,MATCH(IW$21,Input!$A$6:$IA$6,0),FALSE),0)*IF(IW$19&gt;=MAX($IC$19:IV$19),MIN((IW$19-MAX($IC$19:IV$19)),(IW$19-IV$19)),0)+IF($E69=IW$22,VLOOKUP($C69,Input!$A$8:$IA$39,MATCH(IW$21,Input!$A$6:$IA$6,0),FALSE),0)*IF(IW$18&gt;=MAX($IC$18:IV$18),MIN((IW$18-MAX($IC$18:IV$18)),(IW$18-IV$18)),0)</f>
        <v>0</v>
      </c>
      <c r="IX69" s="1">
        <f>+IF($E69=IX$22,VLOOKUP($C69,Input!$A$8:$IA$39,MATCH(IX$21,Input!$A$6:$IA$6,0),FALSE),0)*IF(IX$19&gt;=MAX($IC$19:IW$19),MIN((IX$19-MAX($IC$19:IW$19)),(IX$19-IW$19)),0)+IF($E69=IX$22,VLOOKUP($C69,Input!$A$8:$IA$39,MATCH(IX$21,Input!$A$6:$IA$6,0),FALSE),0)*IF(IX$18&gt;=MAX($IC$18:IW$18),MIN((IX$18-MAX($IC$18:IW$18)),(IX$18-IW$18)),0)</f>
        <v>0</v>
      </c>
      <c r="IY69" s="1">
        <f>+IF($E69=IY$22,VLOOKUP($C69,Input!$A$8:$IA$39,MATCH(IY$21,Input!$A$6:$IA$6,0),FALSE),0)*IF(IY$19&gt;=MAX($IC$19:IX$19),MIN((IY$19-MAX($IC$19:IX$19)),(IY$19-IX$19)),0)+IF($E69=IY$22,VLOOKUP($C69,Input!$A$8:$IA$39,MATCH(IY$21,Input!$A$6:$IA$6,0),FALSE),0)*IF(IY$18&gt;=MAX($IC$18:IX$18),MIN((IY$18-MAX($IC$18:IX$18)),(IY$18-IX$18)),0)</f>
        <v>0</v>
      </c>
      <c r="IZ69" s="1">
        <f>+IF($E69=IZ$22,VLOOKUP($C69,Input!$A$8:$IA$39,MATCH(IZ$21,Input!$A$6:$IA$6,0),FALSE),0)*IF(IZ$19&gt;=MAX($IC$19:IY$19),MIN((IZ$19-MAX($IC$19:IY$19)),(IZ$19-IY$19)),0)+IF($E69=IZ$22,VLOOKUP($C69,Input!$A$8:$IA$39,MATCH(IZ$21,Input!$A$6:$IA$6,0),FALSE),0)*IF(IZ$18&gt;=MAX($IC$18:IY$18),MIN((IZ$18-MAX($IC$18:IY$18)),(IZ$18-IY$18)),0)</f>
        <v>0</v>
      </c>
      <c r="JA69" s="1">
        <f>+IF($E69=JA$22,VLOOKUP($C69,Input!$A$8:$IA$39,MATCH(JA$21,Input!$A$6:$IA$6,0),FALSE),0)*IF(JA$19&gt;=MAX($IC$19:IZ$19),MIN((JA$19-MAX($IC$19:IZ$19)),(JA$19-IZ$19)),0)+IF($E69=JA$22,VLOOKUP($C69,Input!$A$8:$IA$39,MATCH(JA$21,Input!$A$6:$IA$6,0),FALSE),0)*IF(JA$18&gt;=MAX($IC$18:IZ$18),MIN((JA$18-MAX($IC$18:IZ$18)),(JA$18-IZ$18)),0)</f>
        <v>0</v>
      </c>
      <c r="JB69" s="1">
        <f>+IF($E69=JB$22,VLOOKUP($C69,Input!$A$8:$IA$39,MATCH(JB$21,Input!$A$6:$IA$6,0),FALSE),0)*IF(JB$19&gt;=MAX($IC$19:JA$19),MIN((JB$19-MAX($IC$19:JA$19)),(JB$19-JA$19)),0)+IF($E69=JB$22,VLOOKUP($C69,Input!$A$8:$IA$39,MATCH(JB$21,Input!$A$6:$IA$6,0),FALSE),0)*IF(JB$18&gt;=MAX($IC$18:JA$18),MIN((JB$18-MAX($IC$18:JA$18)),(JB$18-JA$18)),0)</f>
        <v>0</v>
      </c>
      <c r="JC69" s="1">
        <f>+IF($E69=JC$22,VLOOKUP($C69,Input!$A$8:$IA$39,MATCH(JC$21,Input!$A$6:$IA$6,0),FALSE),0)*IF(JC$19&gt;=MAX($IC$19:JB$19),MIN((JC$19-MAX($IC$19:JB$19)),(JC$19-JB$19)),0)+IF($E69=JC$22,VLOOKUP($C69,Input!$A$8:$IA$39,MATCH(JC$21,Input!$A$6:$IA$6,0),FALSE),0)*IF(JC$18&gt;=MAX($IC$18:JB$18),MIN((JC$18-MAX($IC$18:JB$18)),(JC$18-JB$18)),0)</f>
        <v>0</v>
      </c>
      <c r="JD69" s="1">
        <f>+IF($E69=JD$22,VLOOKUP($C69,Input!$A$8:$IA$39,MATCH(JD$21,Input!$A$6:$IA$6,0),FALSE),0)*IF(JD$19&gt;=MAX($IC$19:JC$19),MIN((JD$19-MAX($IC$19:JC$19)),(JD$19-JC$19)),0)+IF($E69=JD$22,VLOOKUP($C69,Input!$A$8:$IA$39,MATCH(JD$21,Input!$A$6:$IA$6,0),FALSE),0)*IF(JD$18&gt;=MAX($IC$18:JC$18),MIN((JD$18-MAX($IC$18:JC$18)),(JD$18-JC$18)),0)</f>
        <v>0</v>
      </c>
      <c r="JE69" s="1">
        <f>+IF($E69=JE$22,VLOOKUP($C69,Input!$A$8:$IA$39,MATCH(JE$21,Input!$A$6:$IA$6,0),FALSE),0)*IF(JE$19&gt;=MAX($IC$19:JD$19),MIN((JE$19-MAX($IC$19:JD$19)),(JE$19-JD$19)),0)+IF($E69=JE$22,VLOOKUP($C69,Input!$A$8:$IA$39,MATCH(JE$21,Input!$A$6:$IA$6,0),FALSE),0)*IF(JE$18&gt;=MAX($IC$18:JD$18),MIN((JE$18-MAX($IC$18:JD$18)),(JE$18-JD$18)),0)</f>
        <v>0</v>
      </c>
      <c r="JF69" s="1">
        <f>+IF($E69=JF$22,VLOOKUP($C69,Input!$A$8:$IA$39,MATCH(JF$21,Input!$A$6:$IA$6,0),FALSE),0)*IF(JF$19&gt;=MAX($IC$19:JE$19),MIN((JF$19-MAX($IC$19:JE$19)),(JF$19-JE$19)),0)+IF($E69=JF$22,VLOOKUP($C69,Input!$A$8:$IA$39,MATCH(JF$21,Input!$A$6:$IA$6,0),FALSE),0)*IF(JF$18&gt;=MAX($IC$18:JE$18),MIN((JF$18-MAX($IC$18:JE$18)),(JF$18-JE$18)),0)</f>
        <v>0</v>
      </c>
      <c r="JG69" s="1">
        <f>+IF($E69=JG$22,VLOOKUP($C69,Input!$A$8:$IA$39,MATCH(JG$21,Input!$A$6:$IA$6,0),FALSE),0)*IF(JG$19&gt;=MAX($IC$19:JF$19),MIN((JG$19-MAX($IC$19:JF$19)),(JG$19-JF$19)),0)+IF($E69=JG$22,VLOOKUP($C69,Input!$A$8:$IA$39,MATCH(JG$21,Input!$A$6:$IA$6,0),FALSE),0)*IF(JG$18&gt;=MAX($IC$18:JF$18),MIN((JG$18-MAX($IC$18:JF$18)),(JG$18-JF$18)),0)</f>
        <v>0</v>
      </c>
      <c r="JH69" s="1">
        <f>+IF($E69=JH$22,VLOOKUP($C69,Input!$A$8:$IA$39,MATCH(JH$21,Input!$A$6:$IA$6,0),FALSE),0)*IF(JH$19&gt;=MAX($IC$19:JG$19),MIN((JH$19-MAX($IC$19:JG$19)),(JH$19-JG$19)),0)+IF($E69=JH$22,VLOOKUP($C69,Input!$A$8:$IA$39,MATCH(JH$21,Input!$A$6:$IA$6,0),FALSE),0)*IF(JH$18&gt;=MAX($IC$18:JG$18),MIN((JH$18-MAX($IC$18:JG$18)),(JH$18-JG$18)),0)</f>
        <v>0</v>
      </c>
      <c r="JI69" s="1">
        <f>+IF($E69=JI$22,VLOOKUP($C69,Input!$A$8:$IA$39,MATCH(JI$21,Input!$A$6:$IA$6,0),FALSE),0)*IF(JI$19&gt;=MAX($IC$19:JH$19),MIN((JI$19-MAX($IC$19:JH$19)),(JI$19-JH$19)),0)+IF($E69=JI$22,VLOOKUP($C69,Input!$A$8:$IA$39,MATCH(JI$21,Input!$A$6:$IA$6,0),FALSE),0)*IF(JI$18&gt;=MAX($IC$18:JH$18),MIN((JI$18-MAX($IC$18:JH$18)),(JI$18-JH$18)),0)</f>
        <v>0</v>
      </c>
      <c r="JJ69" s="1">
        <f>+IF($E69=JJ$22,VLOOKUP($C69,Input!$A$8:$IA$39,MATCH(JJ$21,Input!$A$6:$IA$6,0),FALSE),0)*IF(JJ$19&gt;=MAX($IC$19:JI$19),MIN((JJ$19-MAX($IC$19:JI$19)),(JJ$19-JI$19)),0)+IF($E69=JJ$22,VLOOKUP($C69,Input!$A$8:$IA$39,MATCH(JJ$21,Input!$A$6:$IA$6,0),FALSE),0)*IF(JJ$18&gt;=MAX($IC$18:JI$18),MIN((JJ$18-MAX($IC$18:JI$18)),(JJ$18-JI$18)),0)</f>
        <v>0</v>
      </c>
      <c r="JK69" s="1">
        <f>+IF($E69=JK$22,VLOOKUP($C69,Input!$A$8:$IA$39,MATCH(JK$21,Input!$A$6:$IA$6,0),FALSE),0)*IF(JK$19&gt;=MAX($IC$19:JJ$19),MIN((JK$19-MAX($IC$19:JJ$19)),(JK$19-JJ$19)),0)+IF($E69=JK$22,VLOOKUP($C69,Input!$A$8:$IA$39,MATCH(JK$21,Input!$A$6:$IA$6,0),FALSE),0)*IF(JK$18&gt;=MAX($IC$18:JJ$18),MIN((JK$18-MAX($IC$18:JJ$18)),(JK$18-JJ$18)),0)</f>
        <v>0</v>
      </c>
      <c r="JL69" s="1">
        <f>+IF($E69=JL$22,VLOOKUP($C69,Input!$A$8:$IA$39,MATCH(JL$21,Input!$A$6:$IA$6,0),FALSE),0)*IF(JL$19&gt;=MAX($IC$19:JK$19),MIN((JL$19-MAX($IC$19:JK$19)),(JL$19-JK$19)),0)+IF($E69=JL$22,VLOOKUP($C69,Input!$A$8:$IA$39,MATCH(JL$21,Input!$A$6:$IA$6,0),FALSE),0)*IF(JL$18&gt;=MAX($IC$18:JK$18),MIN((JL$18-MAX($IC$18:JK$18)),(JL$18-JK$18)),0)</f>
        <v>0</v>
      </c>
      <c r="JN69" t="str">
        <f>+VLOOKUP($C69,Input!$A$8:$GZ$39,MATCH(JN$21,Input!$A$6:$GZ$6,0),FALSE)</f>
        <v>CNG Station Maint in fuel price</v>
      </c>
      <c r="JO69" s="1">
        <f>IF($E69+$I69+$D$7&lt;=JO$22,0,IF(JO$22-$D$7&gt;=$E69,VLOOKUP($C69,Input!$A$8:$GZ$39,MATCH(JO$21,Input!$A$6:$GZ$6,0),FALSE),0)*$F69/$G69)*$D69</f>
        <v>0</v>
      </c>
      <c r="JP69" s="1">
        <f>IF($E69+$I69+$D$7&lt;=JP$22,0,IF(JP$22-$D$7&gt;=$E69,VLOOKUP($C69,Input!$A$8:$GZ$39,MATCH(JP$21,Input!$A$6:$GZ$6,0),FALSE),0)*$F69/$G69)*$D69</f>
        <v>0</v>
      </c>
      <c r="JQ69" s="1">
        <f>IF($E69+$I69+$D$7&lt;=JQ$22,0,IF(JQ$22-$D$7&gt;=$E69,VLOOKUP($C69,Input!$A$8:$GZ$39,MATCH(JQ$21,Input!$A$6:$GZ$6,0),FALSE),0)*$F69/$G69)*$D69</f>
        <v>0</v>
      </c>
      <c r="JR69" s="1">
        <f>IF($E69+$I69+$D$7&lt;=JR$22,0,IF(JR$22-$D$7&gt;=$E69,VLOOKUP($C69,Input!$A$8:$GZ$39,MATCH(JR$21,Input!$A$6:$GZ$6,0),FALSE),0)*$F69/$G69)*$D69</f>
        <v>0</v>
      </c>
      <c r="JS69" s="1">
        <f>IF($E69+$I69+$D$7&lt;=JS$22,0,IF(JS$22-$D$7&gt;=$E69,VLOOKUP($C69,Input!$A$8:$GZ$39,MATCH(JS$21,Input!$A$6:$GZ$6,0),FALSE),0)*$F69/$G69)*$D69</f>
        <v>0</v>
      </c>
      <c r="JT69" s="1">
        <f>IF($E69+$I69+$D$7&lt;=JT$22,0,IF(JT$22-$D$7&gt;=$E69,VLOOKUP($C69,Input!$A$8:$GZ$39,MATCH(JT$21,Input!$A$6:$GZ$6,0),FALSE),0)*$F69/$G69)*$D69</f>
        <v>0</v>
      </c>
      <c r="JU69" s="1">
        <f>IF($E69+$I69+$D$7&lt;=JU$22,0,IF(JU$22-$D$7&gt;=$E69,VLOOKUP($C69,Input!$A$8:$GZ$39,MATCH(JU$21,Input!$A$6:$GZ$6,0),FALSE),0)*$F69/$G69)*$D69</f>
        <v>0</v>
      </c>
      <c r="JV69" s="1">
        <f>IF($E69+$I69+$D$7&lt;=JV$22,0,IF(JV$22-$D$7&gt;=$E69,VLOOKUP($C69,Input!$A$8:$GZ$39,MATCH(JV$21,Input!$A$6:$GZ$6,0),FALSE),0)*$F69/$G69)*$D69</f>
        <v>0</v>
      </c>
      <c r="JW69" s="1">
        <f>IF($E69+$I69+$D$7&lt;=JW$22,0,IF(JW$22-$D$7&gt;=$E69,VLOOKUP($C69,Input!$A$8:$GZ$39,MATCH(JW$21,Input!$A$6:$GZ$6,0),FALSE),0)*$F69/$G69)*$D69</f>
        <v>0</v>
      </c>
      <c r="JX69" s="1">
        <f>IF($E69+$I69+$D$7&lt;=JX$22,0,IF(JX$22-$D$7&gt;=$E69,VLOOKUP($C69,Input!$A$8:$GZ$39,MATCH(JX$21,Input!$A$6:$GZ$6,0),FALSE),0)*$F69/$G69)*$D69</f>
        <v>0</v>
      </c>
      <c r="JY69" s="1">
        <f>IF($E69+$I69+$D$7&lt;=JY$22,0,IF(JY$22-$D$7&gt;=$E69,VLOOKUP($C69,Input!$A$8:$GZ$39,MATCH(JY$21,Input!$A$6:$GZ$6,0),FALSE),0)*$F69/$G69)*$D69</f>
        <v>0</v>
      </c>
      <c r="JZ69" s="1">
        <f>IF($E69+$I69+$D$7&lt;=JZ$22,0,IF(JZ$22-$D$7&gt;=$E69,VLOOKUP($C69,Input!$A$8:$GZ$39,MATCH(JZ$21,Input!$A$6:$GZ$6,0),FALSE),0)*$F69/$G69)*$D69</f>
        <v>0</v>
      </c>
      <c r="KA69" s="1">
        <f>IF($E69+$I69+$D$7&lt;=KA$22,0,IF(KA$22-$D$7&gt;=$E69,VLOOKUP($C69,Input!$A$8:$GZ$39,MATCH(KA$21,Input!$A$6:$GZ$6,0),FALSE),0)*$F69/$G69)*$D69</f>
        <v>0</v>
      </c>
      <c r="KB69" s="1">
        <f>IF($E69+$I69+$D$7&lt;=KB$22,0,IF(KB$22-$D$7&gt;=$E69,VLOOKUP($C69,Input!$A$8:$GZ$39,MATCH(KB$21,Input!$A$6:$GZ$6,0),FALSE),0)*$F69/$G69)*$D69</f>
        <v>0</v>
      </c>
      <c r="KC69" s="1">
        <f>IF($E69+$I69+$D$7&lt;=KC$22,0,IF(KC$22-$D$7&gt;=$E69,VLOOKUP($C69,Input!$A$8:$GZ$39,MATCH(KC$21,Input!$A$6:$GZ$6,0),FALSE),0)*$F69/$G69)*$D69</f>
        <v>0</v>
      </c>
      <c r="KD69" s="1">
        <f>IF($E69+$I69+$D$7&lt;=KD$22,0,IF(KD$22-$D$7&gt;=$E69,VLOOKUP($C69,Input!$A$8:$GZ$39,MATCH(KD$21,Input!$A$6:$GZ$6,0),FALSE),0)*$F69/$G69)*$D69</f>
        <v>0</v>
      </c>
      <c r="KE69" s="1">
        <f>IF($E69+$I69+$D$7&lt;=KE$22,0,IF(KE$22-$D$7&gt;=$E69,VLOOKUP($C69,Input!$A$8:$GZ$39,MATCH(KE$21,Input!$A$6:$GZ$6,0),FALSE),0)*$F69/$G69)*$D69</f>
        <v>0</v>
      </c>
      <c r="KF69" s="1">
        <f>IF($E69+$I69+$D$7&lt;=KF$22,0,IF(KF$22-$D$7&gt;=$E69,VLOOKUP($C69,Input!$A$8:$GZ$39,MATCH(KF$21,Input!$A$6:$GZ$6,0),FALSE),0)*$F69/$G69)*$D69</f>
        <v>0</v>
      </c>
      <c r="KG69" s="1">
        <f>IF($E69+$I69+$D$7&lt;=KG$22,0,IF(KG$22-$D$7&gt;=$E69,VLOOKUP($C69,Input!$A$8:$GZ$39,MATCH(KG$21,Input!$A$6:$GZ$6,0),FALSE),0)*$F69/$G69)*$D69</f>
        <v>0</v>
      </c>
      <c r="KH69" s="1">
        <f>IF($E69+$I69+$D$7&lt;=KH$22,0,IF(KH$22-$D$7&gt;=$E69,VLOOKUP($C69,Input!$A$8:$GZ$39,MATCH(KH$21,Input!$A$6:$GZ$6,0),FALSE),0)*$F69/$G69)*$D69</f>
        <v>0</v>
      </c>
      <c r="KI69" s="1">
        <f>IF($E69+$I69+$D$7&lt;=KI$22,0,IF(KI$22-$D$7&gt;=$E69,VLOOKUP($C69,Input!$A$8:$GZ$39,MATCH(KI$21,Input!$A$6:$GZ$6,0),FALSE),0)*$F69/$G69)*$D69</f>
        <v>0</v>
      </c>
      <c r="KJ69" s="1">
        <f>IF($E69+$I69+$D$7&lt;=KJ$22,0,IF(KJ$22-$D$7&gt;=$E69,VLOOKUP($C69,Input!$A$8:$GZ$39,MATCH(KJ$21,Input!$A$6:$GZ$6,0),FALSE),0)*$F69/$G69)*$D69</f>
        <v>0</v>
      </c>
      <c r="KK69" s="1">
        <f>IF($E69+$I69+$D$7&lt;=KK$22,0,IF(KK$22-$D$7&gt;=$E69,VLOOKUP($C69,Input!$A$8:$GZ$39,MATCH(KK$21,Input!$A$6:$GZ$6,0),FALSE),0)*$F69/$G69)*$D69</f>
        <v>0</v>
      </c>
      <c r="KL69" s="1">
        <f>IF($E69+$I69+$D$7&lt;=KL$22,0,IF(KL$22-$D$7&gt;=$E69,VLOOKUP($C69,Input!$A$8:$GZ$39,MATCH(KL$21,Input!$A$6:$GZ$6,0),FALSE),0)*$F69/$G69)*$D69</f>
        <v>0</v>
      </c>
      <c r="KM69" s="1">
        <f>IF($E69+$I69+$D$7&lt;=KM$22,0,IF(KM$22-$D$7&gt;=$E69,VLOOKUP($C69,Input!$A$8:$GZ$39,MATCH(KM$21,Input!$A$6:$GZ$6,0),FALSE),0)*$F69/$G69)*$D69</f>
        <v>0</v>
      </c>
      <c r="KN69" s="1">
        <f>IF($E69+$I69+$D$7&lt;=KN$22,0,IF(KN$22-$D$7&gt;=$E69,VLOOKUP($C69,Input!$A$8:$GZ$39,MATCH(KN$21,Input!$A$6:$GZ$6,0),FALSE),0)*$F69/$G69)*$D69</f>
        <v>0</v>
      </c>
      <c r="KO69" s="1">
        <f>IF($E69+$I69+$D$7&lt;=KO$22,0,IF(KO$22-$D$7&gt;=$E69,VLOOKUP($C69,Input!$A$8:$GZ$39,MATCH(KO$21,Input!$A$6:$GZ$6,0),FALSE),0)*$F69/$G69)*$D69</f>
        <v>0</v>
      </c>
      <c r="KP69" s="1">
        <f>IF($E69+$I69+$D$7&lt;=KP$22,0,IF(KP$22-$D$7&gt;=$E69,VLOOKUP($C69,Input!$A$8:$GZ$39,MATCH(KP$21,Input!$A$6:$GZ$6,0),FALSE),0)*$F69/$G69)*$D69</f>
        <v>0</v>
      </c>
      <c r="KQ69" s="1">
        <f>IF($E69+$I69+$D$7&lt;=KQ$22,0,IF(KQ$22-$D$7&gt;=$E69,VLOOKUP($C69,Input!$A$8:$GZ$39,MATCH(KQ$21,Input!$A$6:$GZ$6,0),FALSE),0)*$F69/$G69)*$D69</f>
        <v>0</v>
      </c>
      <c r="KR69" s="1">
        <f>IF($E69+$I69+$D$7&lt;=KR$22,0,IF(KR$22-$D$7&gt;=$E69,VLOOKUP($C69,Input!$A$8:$GZ$39,MATCH(KR$21,Input!$A$6:$GZ$6,0),FALSE),0)*$F69/$G69)*$D69</f>
        <v>0</v>
      </c>
      <c r="KS69" s="1">
        <f>IF($E69+$I69+$D$7&lt;=KS$22,0,IF(KS$22-$D$7&gt;=$E69,VLOOKUP($C69,Input!$A$8:$GZ$39,MATCH(KS$21,Input!$A$6:$GZ$6,0),FALSE),0)*$F69/$G69)*$D69</f>
        <v>0</v>
      </c>
      <c r="KT69" s="1">
        <f>IF($E69+$I69+$D$7&lt;=KT$22,0,IF(KT$22-$D$7&gt;=$E69,VLOOKUP($C69,Input!$A$8:$GZ$39,MATCH(KT$21,Input!$A$6:$GZ$6,0),FALSE),0)*$F69/$G69)*$D69</f>
        <v>0</v>
      </c>
      <c r="KU69" s="1">
        <f>IF($E69+$I69+$D$7&lt;=KU$22,0,IF(KU$22-$D$7&gt;=$E69,VLOOKUP($C69,Input!$A$8:$GZ$39,MATCH(KU$21,Input!$A$6:$GZ$6,0),FALSE),0)*$F69/$G69)*$D69</f>
        <v>0</v>
      </c>
      <c r="KV69" s="1">
        <f>IF($E69+$I69+$D$7&lt;=KV$22,0,IF(KV$22-$D$7&gt;=$E69,VLOOKUP($C69,Input!$A$8:$GZ$39,MATCH(KV$21,Input!$A$6:$GZ$6,0),FALSE),0)*$F69/$G69)*$D69</f>
        <v>0</v>
      </c>
      <c r="KW69" s="1">
        <f>IF($E69+$I69+$D$7&lt;=KW$22,0,IF(KW$22-$D$7&gt;=$E69,VLOOKUP($C69,Input!$A$8:$GZ$39,MATCH(KW$21,Input!$A$6:$GZ$6,0),FALSE),0)*$F69/$G69)*$D69</f>
        <v>0</v>
      </c>
      <c r="KY69" t="str">
        <f>VLOOKUP($C69,Input!$A$8:$HV$39,MATCH(KY$21,Input!$A$6:$HV$6,0),FALSE)</f>
        <v xml:space="preserve">CNG (compressed and at pump, including station maintenance) </v>
      </c>
      <c r="KZ69" s="1">
        <f>IF($E69+$I69+$D$7&lt;=KZ$22,0,IF(KZ$22-$D$7&gt;=$E69,VLOOKUP($C69,Input!$A$8:$HV$39,MATCH(KZ$21,Input!$A$6:$HV$6,0),FALSE)/$G69*$F69,0))*$D69</f>
        <v>0</v>
      </c>
      <c r="LA69" s="1">
        <f>IF($E69+$I69+$D$7&lt;=LA$22,0,IF(LA$22-$D$7&gt;=$E69,VLOOKUP($C69,Input!$A$8:$HV$39,MATCH(LA$21,Input!$A$6:$HV$6,0),FALSE)/$G69*$F69,0))*$D69</f>
        <v>0</v>
      </c>
      <c r="LB69" s="1">
        <f>IF($E69+$I69+$D$7&lt;=LB$22,0,IF(LB$22-$D$7&gt;=$E69,VLOOKUP($C69,Input!$A$8:$HV$39,MATCH(LB$21,Input!$A$6:$HV$6,0),FALSE)/$G69*$F69,0))*$D69</f>
        <v>0</v>
      </c>
      <c r="LC69" s="1">
        <f>IF($E69+$I69+$D$7&lt;=LC$22,0,IF(LC$22-$D$7&gt;=$E69,VLOOKUP($C69,Input!$A$8:$HV$39,MATCH(LC$21,Input!$A$6:$HV$6,0),FALSE)/$G69*$F69,0))*$D69</f>
        <v>0</v>
      </c>
      <c r="LD69" s="1">
        <f>IF($E69+$I69+$D$7&lt;=LD$22,0,IF(LD$22-$D$7&gt;=$E69,VLOOKUP($C69,Input!$A$8:$HV$39,MATCH(LD$21,Input!$A$6:$HV$6,0),FALSE)/$G69*$F69,0))*$D69</f>
        <v>0</v>
      </c>
      <c r="LE69" s="1">
        <f>IF($E69+$I69+$D$7&lt;=LE$22,0,IF(LE$22-$D$7&gt;=$E69,VLOOKUP($C69,Input!$A$8:$HV$39,MATCH(LE$21,Input!$A$6:$HV$6,0),FALSE)/$G69*$F69,0))*$D69</f>
        <v>0</v>
      </c>
      <c r="LF69" s="1">
        <f>IF($E69+$I69+$D$7&lt;=LF$22,0,IF(LF$22-$D$7&gt;=$E69,VLOOKUP($C69,Input!$A$8:$HV$39,MATCH(LF$21,Input!$A$6:$HV$6,0),FALSE)/$G69*$F69,0))*$D69</f>
        <v>0</v>
      </c>
      <c r="LG69" s="1">
        <f>IF($E69+$I69+$D$7&lt;=LG$22,0,IF(LG$22-$D$7&gt;=$E69,VLOOKUP($C69,Input!$A$8:$HV$39,MATCH(LG$21,Input!$A$6:$HV$6,0),FALSE)/$G69*$F69,0))*$D69</f>
        <v>0</v>
      </c>
      <c r="LH69" s="1">
        <f>IF($E69+$I69+$D$7&lt;=LH$22,0,IF(LH$22-$D$7&gt;=$E69,VLOOKUP($C69,Input!$A$8:$HV$39,MATCH(LH$21,Input!$A$6:$HV$6,0),FALSE)/$G69*$F69,0))*$D69</f>
        <v>0</v>
      </c>
      <c r="LI69" s="1">
        <f>IF($E69+$I69+$D$7&lt;=LI$22,0,IF(LI$22-$D$7&gt;=$E69,VLOOKUP($C69,Input!$A$8:$HV$39,MATCH(LI$21,Input!$A$6:$HV$6,0),FALSE)/$G69*$F69,0))*$D69</f>
        <v>0</v>
      </c>
      <c r="LJ69" s="1">
        <f>IF($E69+$I69+$D$7&lt;=LJ$22,0,IF(LJ$22-$D$7&gt;=$E69,VLOOKUP($C69,Input!$A$8:$HV$39,MATCH(LJ$21,Input!$A$6:$HV$6,0),FALSE)/$G69*$F69,0))*$D69</f>
        <v>0</v>
      </c>
      <c r="LK69" s="1">
        <f>IF($E69+$I69+$D$7&lt;=LK$22,0,IF(LK$22-$D$7&gt;=$E69,VLOOKUP($C69,Input!$A$8:$HV$39,MATCH(LK$21,Input!$A$6:$HV$6,0),FALSE)/$G69*$F69,0))*$D69</f>
        <v>0</v>
      </c>
      <c r="LL69" s="1">
        <f>IF($E69+$I69+$D$7&lt;=LL$22,0,IF(LL$22-$D$7&gt;=$E69,VLOOKUP($C69,Input!$A$8:$HV$39,MATCH(LL$21,Input!$A$6:$HV$6,0),FALSE)/$G69*$F69,0))*$D69</f>
        <v>0</v>
      </c>
      <c r="LM69" s="1">
        <f>IF($E69+$I69+$D$7&lt;=LM$22,0,IF(LM$22-$D$7&gt;=$E69,VLOOKUP($C69,Input!$A$8:$HV$39,MATCH(LM$21,Input!$A$6:$HV$6,0),FALSE)/$G69*$F69,0))*$D69</f>
        <v>0</v>
      </c>
      <c r="LN69" s="1">
        <f>IF($E69+$I69+$D$7&lt;=LN$22,0,IF(LN$22-$D$7&gt;=$E69,VLOOKUP($C69,Input!$A$8:$HV$39,MATCH(LN$21,Input!$A$6:$HV$6,0),FALSE)/$G69*$F69,0))*$D69</f>
        <v>0</v>
      </c>
      <c r="LO69" s="1">
        <f>IF($E69+$I69+$D$7&lt;=LO$22,0,IF(LO$22-$D$7&gt;=$E69,VLOOKUP($C69,Input!$A$8:$HV$39,MATCH(LO$21,Input!$A$6:$HV$6,0),FALSE)/$G69*$F69,0))*$D69</f>
        <v>0</v>
      </c>
      <c r="LP69" s="1">
        <f>IF($E69+$I69+$D$7&lt;=LP$22,0,IF(LP$22-$D$7&gt;=$E69,VLOOKUP($C69,Input!$A$8:$HV$39,MATCH(LP$21,Input!$A$6:$HV$6,0),FALSE)/$G69*$F69,0))*$D69</f>
        <v>0</v>
      </c>
      <c r="LQ69" s="1">
        <f>IF($E69+$I69+$D$7&lt;=LQ$22,0,IF(LQ$22-$D$7&gt;=$E69,VLOOKUP($C69,Input!$A$8:$HV$39,MATCH(LQ$21,Input!$A$6:$HV$6,0),FALSE)/$G69*$F69,0))*$D69</f>
        <v>0</v>
      </c>
      <c r="LR69" s="1">
        <f>IF($E69+$I69+$D$7&lt;=LR$22,0,IF(LR$22-$D$7&gt;=$E69,VLOOKUP($C69,Input!$A$8:$HV$39,MATCH(LR$21,Input!$A$6:$HV$6,0),FALSE)/$G69*$F69,0))*$D69</f>
        <v>0</v>
      </c>
      <c r="LS69" s="1">
        <f>IF($E69+$I69+$D$7&lt;=LS$22,0,IF(LS$22-$D$7&gt;=$E69,VLOOKUP($C69,Input!$A$8:$HV$39,MATCH(LS$21,Input!$A$6:$HV$6,0),FALSE)/$G69*$F69,0))*$D69</f>
        <v>0</v>
      </c>
      <c r="LT69" s="1">
        <f>IF($E69+$I69+$D$7&lt;=LT$22,0,IF(LT$22-$D$7&gt;=$E69,VLOOKUP($C69,Input!$A$8:$HV$39,MATCH(LT$21,Input!$A$6:$HV$6,0),FALSE)/$G69*$F69,0))*$D69</f>
        <v>0</v>
      </c>
      <c r="LU69" s="1">
        <f>IF($E69+$I69+$D$7&lt;=LU$22,0,IF(LU$22-$D$7&gt;=$E69,VLOOKUP($C69,Input!$A$8:$HV$39,MATCH(LU$21,Input!$A$6:$HV$6,0),FALSE)/$G69*$F69,0))*$D69</f>
        <v>0</v>
      </c>
      <c r="LV69" s="1">
        <f>IF($E69+$I69+$D$7&lt;=LV$22,0,IF(LV$22-$D$7&gt;=$E69,VLOOKUP($C69,Input!$A$8:$HV$39,MATCH(LV$21,Input!$A$6:$HV$6,0),FALSE)/$G69*$F69,0))*$D69</f>
        <v>0</v>
      </c>
      <c r="LW69" s="1">
        <f>IF($E69+$I69+$D$7&lt;=LW$22,0,IF(LW$22-$D$7&gt;=$E69,VLOOKUP($C69,Input!$A$8:$HV$39,MATCH(LW$21,Input!$A$6:$HV$6,0),FALSE)/$G69*$F69,0))*$D69</f>
        <v>0</v>
      </c>
      <c r="LX69" s="1">
        <f>IF($E69+$I69+$D$7&lt;=LX$22,0,IF(LX$22-$D$7&gt;=$E69,VLOOKUP($C69,Input!$A$8:$HV$39,MATCH(LX$21,Input!$A$6:$HV$6,0),FALSE)/$G69*$F69,0))*$D69</f>
        <v>0</v>
      </c>
      <c r="LY69" s="1">
        <f>IF($E69+$I69+$D$7&lt;=LY$22,0,IF(LY$22-$D$7&gt;=$E69,VLOOKUP($C69,Input!$A$8:$HV$39,MATCH(LY$21,Input!$A$6:$HV$6,0),FALSE)/$G69*$F69,0))*$D69</f>
        <v>0</v>
      </c>
      <c r="LZ69" s="1">
        <f>IF($E69+$I69+$D$7&lt;=LZ$22,0,IF(LZ$22-$D$7&gt;=$E69,VLOOKUP($C69,Input!$A$8:$HV$39,MATCH(LZ$21,Input!$A$6:$HV$6,0),FALSE)/$G69*$F69,0))*$D69</f>
        <v>0</v>
      </c>
      <c r="MA69" s="1">
        <f>IF($E69+$I69+$D$7&lt;=MA$22,0,IF(MA$22-$D$7&gt;=$E69,VLOOKUP($C69,Input!$A$8:$HV$39,MATCH(MA$21,Input!$A$6:$HV$6,0),FALSE)/$G69*$F69,0))*$D69</f>
        <v>0</v>
      </c>
      <c r="MB69" s="1">
        <f>IF($E69+$I69+$D$7&lt;=MB$22,0,IF(MB$22-$D$7&gt;=$E69,VLOOKUP($C69,Input!$A$8:$HV$39,MATCH(MB$21,Input!$A$6:$HV$6,0),FALSE)/$G69*$F69,0))*$D69</f>
        <v>0</v>
      </c>
      <c r="MC69" s="1">
        <f>IF($E69+$I69+$D$7&lt;=MC$22,0,IF(MC$22-$D$7&gt;=$E69,VLOOKUP($C69,Input!$A$8:$HV$39,MATCH(MC$21,Input!$A$6:$HV$6,0),FALSE)/$G69*$F69,0))*$D69</f>
        <v>0</v>
      </c>
      <c r="MD69" s="1">
        <f>IF($E69+$I69+$D$7&lt;=MD$22,0,IF(MD$22-$D$7&gt;=$E69,VLOOKUP($C69,Input!$A$8:$HV$39,MATCH(MD$21,Input!$A$6:$HV$6,0),FALSE)/$G69*$F69,0))*$D69</f>
        <v>0</v>
      </c>
      <c r="ME69" s="1">
        <f>IF($E69+$I69+$D$7&lt;=ME$22,0,IF(ME$22-$D$7&gt;=$E69,VLOOKUP($C69,Input!$A$8:$HV$39,MATCH(ME$21,Input!$A$6:$HV$6,0),FALSE)/$G69*$F69,0))*$D69</f>
        <v>0</v>
      </c>
      <c r="MF69" s="1">
        <f>IF($E69+$I69+$D$7&lt;=MF$22,0,IF(MF$22-$D$7&gt;=$E69,VLOOKUP($C69,Input!$A$8:$HV$39,MATCH(MF$21,Input!$A$6:$HV$6,0),FALSE)/$G69*$F69,0))*$D69</f>
        <v>0</v>
      </c>
      <c r="MG69" s="1">
        <f>IF($E69+$I69+$D$7&lt;=MG$22,0,IF(MG$22-$D$7&gt;=$E69,VLOOKUP($C69,Input!$A$8:$HV$39,MATCH(MG$21,Input!$A$6:$HV$6,0),FALSE)/$G69*$F69,0))*$D69</f>
        <v>0</v>
      </c>
      <c r="MH69" s="1">
        <f>IF($E69+$I69+$D$7&lt;=MH$22,0,IF(MH$22-$D$7&gt;=$E69,VLOOKUP($C69,Input!$A$8:$HV$39,MATCH(MH$21,Input!$A$6:$HV$6,0),FALSE)/$G69*$F69,0))*$D69</f>
        <v>0</v>
      </c>
      <c r="MI69" s="1">
        <f>IF($E69+$I69+$D$7&lt;=MI$22,0,IF(MI$22-$D$7&gt;=$E69,VLOOKUP($C69,Input!$A$8:$HV$39,MATCH(MI$21,Input!$A$6:$HV$6,0),FALSE)/$G69*$F69,0))*$D69</f>
        <v>0</v>
      </c>
      <c r="MJ69" s="1">
        <f>IF($E69+$I69+$D$7&lt;=MJ$22,0,IF(MJ$22-$D$7&gt;=$E69,VLOOKUP($C69,Input!$A$8:$HV$39,MATCH(MJ$21,Input!$A$6:$HV$6,0),FALSE)/$G69*$F69,0))*$D69</f>
        <v>0</v>
      </c>
      <c r="MK69" s="1">
        <f>IF($E69+$I69+$D$7&lt;=MK$22,0,IF(MK$22-$D$7&gt;=$E69,VLOOKUP($C69,Input!$A$8:$HV$39,MATCH(MK$21,Input!$A$6:$HV$6,0),FALSE)/$G69*$F69,0))*$D69</f>
        <v>0</v>
      </c>
      <c r="ML69" s="1">
        <f>IF($E69+$I69+$D$7&lt;=ML$22,0,IF(ML$22-$D$7&gt;=$E69,VLOOKUP($C69,Input!$A$8:$HV$39,MATCH(ML$21,Input!$A$6:$HV$6,0),FALSE)/$G69*$F69,0))*$D69</f>
        <v>0</v>
      </c>
      <c r="MM69" s="1">
        <f>IF($E69+$I69+$D$7&lt;=MM$22,0,IF(MM$22-$D$7&gt;=$E69,VLOOKUP($C69,Input!$A$8:$HV$39,MATCH(MM$21,Input!$A$6:$HV$6,0),FALSE)/$G69*$F69,0))*$D69</f>
        <v>0</v>
      </c>
      <c r="MN69" s="1">
        <f>IF($E69+$I69+$D$7&lt;=MN$22,0,IF(MN$22-$D$7&gt;=$E69,VLOOKUP($C69,Input!$A$8:$HV$39,MATCH(MN$21,Input!$A$6:$HV$6,0),FALSE)/$G69*$F69,0))*$D69</f>
        <v>0</v>
      </c>
      <c r="MO69" s="1">
        <f>IF($E69+$I69+$D$7&lt;=MO$22,0,IF(MO$22-$D$7&gt;=$E69,VLOOKUP($C69,Input!$A$8:$HV$39,MATCH(MO$21,Input!$A$6:$HV$6,0),FALSE)/$G69*$F69,0))*$D69</f>
        <v>0</v>
      </c>
      <c r="MP69" s="1">
        <f>IF($E69+$I69+$D$7&lt;=MP$22,0,IF(MP$22-$D$7&gt;=$E69,VLOOKUP($C69,Input!$A$8:$HV$39,MATCH(MP$21,Input!$A$6:$HV$6,0),FALSE)/$G69*$F69,0))*$D69</f>
        <v>0</v>
      </c>
      <c r="MQ69" s="1">
        <f>IF($E69+$I69+$D$7&lt;=MQ$22,0,IF(MQ$22-$D$7&gt;=$E69,VLOOKUP($C69,Input!$A$8:$HV$39,MATCH(MQ$21,Input!$A$6:$HV$6,0),FALSE)/$G69*$F69,0))*$D69</f>
        <v>0</v>
      </c>
      <c r="MR69" s="1">
        <f>IF($E69+$I69+$D$7&lt;=MR$22,0,IF(MR$22-$D$7&gt;=$E69,VLOOKUP($C69,Input!$A$8:$HV$39,MATCH(MR$21,Input!$A$6:$HV$6,0),FALSE)/$G69*$F69,0))*$D69</f>
        <v>0</v>
      </c>
      <c r="MS69" s="1">
        <f>IF($E69+$I69+$D$7&lt;=MS$22,0,IF(MS$22-$D$7&gt;=$E69,VLOOKUP($C69,Input!$A$8:$HV$39,MATCH(MS$21,Input!$A$6:$HV$6,0),FALSE)/$G69*$F69,0))*$D69</f>
        <v>0</v>
      </c>
      <c r="MT69" s="1">
        <f>IF($E69+$I69+$D$7&lt;=MT$22,0,IF(MT$22-$D$7&gt;=$E69,VLOOKUP($C69,Input!$A$8:$HV$39,MATCH(MT$21,Input!$A$6:$HV$6,0),FALSE)/$G69*$F69,0))*$D69</f>
        <v>6490461.3974131476</v>
      </c>
      <c r="MU69" s="1">
        <f>IF($E69+$I69+$D$7&lt;=MU$22,0,IF(MU$22-$D$7&gt;=$E69,VLOOKUP($C69,Input!$A$8:$HV$39,MATCH(MU$21,Input!$A$6:$HV$6,0),FALSE)/$G69*$F69,0))*$D69</f>
        <v>6533264.3307686271</v>
      </c>
      <c r="MV69" s="1">
        <f>IF($E69+$I69+$D$7&lt;=MV$22,0,IF(MV$22-$D$7&gt;=$E69,VLOOKUP($C69,Input!$A$8:$HV$39,MATCH(MV$21,Input!$A$6:$HV$6,0),FALSE)/$G69*$F69,0))*$D69</f>
        <v>6608094.1718779113</v>
      </c>
      <c r="MW69" s="1">
        <f>IF($E69+$I69+$D$7&lt;=MW$22,0,IF(MW$22-$D$7&gt;=$E69,VLOOKUP($C69,Input!$A$8:$HV$39,MATCH(MW$21,Input!$A$6:$HV$6,0),FALSE)/$G69*$F69,0))*$D69</f>
        <v>6665820.1548138913</v>
      </c>
      <c r="MX69" s="1">
        <f>IF($E69+$I69+$D$7&lt;=MX$22,0,IF(MX$22-$D$7&gt;=$E69,VLOOKUP($C69,Input!$A$8:$HV$39,MATCH(MX$21,Input!$A$6:$HV$6,0),FALSE)/$G69*$F69,0))*$D69</f>
        <v>6717940.4544018116</v>
      </c>
      <c r="MZ69" t="str">
        <f>VLOOKUP($C69,Input!$A$8:$HV$39,MATCH(MZ$21,Input!$A$6:$HV$6,0),FALSE)</f>
        <v>Fossil CNG LCFS Credit ($/DGE)</v>
      </c>
      <c r="NA69" s="1">
        <f>IF($E69+$I69+$D$7&lt;=NA$22,0,IF(NA$22-$D$7&gt;=$E69,-VLOOKUP($C69,Input!$A$8:$HV$39,MATCH(NA$21,Input!$A$6:$HV$6,0),FALSE)/$G69*$F69,0))*$D69*$G$4/100</f>
        <v>0</v>
      </c>
      <c r="NB69" s="1">
        <f>IF($E69+$I69+$D$7&lt;=NB$22,0,IF(NB$22-$D$7&gt;=$E69,-VLOOKUP($C69,Input!$A$8:$HV$39,MATCH(NB$21,Input!$A$6:$HV$6,0),FALSE)/$G69*$F69,0))*$D69*$G$4/100</f>
        <v>0</v>
      </c>
      <c r="NC69" s="1">
        <f>IF($E69+$I69+$D$7&lt;=NC$22,0,IF(NC$22-$D$7&gt;=$E69,-VLOOKUP($C69,Input!$A$8:$HV$39,MATCH(NC$21,Input!$A$6:$HV$6,0),FALSE)/$G69*$F69,0))*$D69*$G$4/100</f>
        <v>0</v>
      </c>
      <c r="ND69" s="1">
        <f>IF($E69+$I69+$D$7&lt;=ND$22,0,IF(ND$22-$D$7&gt;=$E69,-VLOOKUP($C69,Input!$A$8:$HV$39,MATCH(ND$21,Input!$A$6:$HV$6,0),FALSE)/$G69*$F69,0))*$D69*$G$4/100</f>
        <v>0</v>
      </c>
      <c r="NE69" s="1">
        <f>IF($E69+$I69+$D$7&lt;=NE$22,0,IF(NE$22-$D$7&gt;=$E69,-VLOOKUP($C69,Input!$A$8:$HV$39,MATCH(NE$21,Input!$A$6:$HV$6,0),FALSE)/$G69*$F69,0))*$D69*$G$4/100</f>
        <v>0</v>
      </c>
      <c r="NF69" s="1">
        <f>IF($E69+$I69+$D$7&lt;=NF$22,0,IF(NF$22-$D$7&gt;=$E69,-VLOOKUP($C69,Input!$A$8:$HV$39,MATCH(NF$21,Input!$A$6:$HV$6,0),FALSE)/$G69*$F69,0))*$D69*$G$4/100</f>
        <v>0</v>
      </c>
      <c r="NG69" s="1">
        <f>IF($E69+$I69+$D$7&lt;=NG$22,0,IF(NG$22-$D$7&gt;=$E69,-VLOOKUP($C69,Input!$A$8:$HV$39,MATCH(NG$21,Input!$A$6:$HV$6,0),FALSE)/$G69*$F69,0))*$D69*$G$4/100</f>
        <v>0</v>
      </c>
      <c r="NH69" s="1">
        <f>IF($E69+$I69+$D$7&lt;=NH$22,0,IF(NH$22-$D$7&gt;=$E69,-VLOOKUP($C69,Input!$A$8:$HV$39,MATCH(NH$21,Input!$A$6:$HV$6,0),FALSE)/$G69*$F69,0))*$D69*$G$4/100</f>
        <v>0</v>
      </c>
      <c r="NI69" s="1">
        <f>IF($E69+$I69+$D$7&lt;=NI$22,0,IF(NI$22-$D$7&gt;=$E69,-VLOOKUP($C69,Input!$A$8:$HV$39,MATCH(NI$21,Input!$A$6:$HV$6,0),FALSE)/$G69*$F69,0))*$D69*$G$4/100</f>
        <v>0</v>
      </c>
      <c r="NJ69" s="1">
        <f>IF($E69+$I69+$D$7&lt;=NJ$22,0,IF(NJ$22-$D$7&gt;=$E69,-VLOOKUP($C69,Input!$A$8:$HV$39,MATCH(NJ$21,Input!$A$6:$HV$6,0),FALSE)/$G69*$F69,0))*$D69*$G$4/100</f>
        <v>0</v>
      </c>
      <c r="NK69" s="1">
        <f>IF($E69+$I69+$D$7&lt;=NK$22,0,IF(NK$22-$D$7&gt;=$E69,-VLOOKUP($C69,Input!$A$8:$HV$39,MATCH(NK$21,Input!$A$6:$HV$6,0),FALSE)/$G69*$F69,0))*$D69*$G$4/100</f>
        <v>0</v>
      </c>
      <c r="NL69" s="1">
        <f>IF($E69+$I69+$D$7&lt;=NL$22,0,IF(NL$22-$D$7&gt;=$E69,-VLOOKUP($C69,Input!$A$8:$HV$39,MATCH(NL$21,Input!$A$6:$HV$6,0),FALSE)/$G69*$F69,0))*$D69*$G$4/100</f>
        <v>0</v>
      </c>
      <c r="NM69" s="1">
        <f>IF($E69+$I69+$D$7&lt;=NM$22,0,IF(NM$22-$D$7&gt;=$E69,-VLOOKUP($C69,Input!$A$8:$HV$39,MATCH(NM$21,Input!$A$6:$HV$6,0),FALSE)/$G69*$F69,0))*$D69*$G$4/100</f>
        <v>0</v>
      </c>
      <c r="NN69" s="1">
        <f>IF($E69+$I69+$D$7&lt;=NN$22,0,IF(NN$22-$D$7&gt;=$E69,-VLOOKUP($C69,Input!$A$8:$HV$39,MATCH(NN$21,Input!$A$6:$HV$6,0),FALSE)/$G69*$F69,0))*$D69*$G$4/100</f>
        <v>0</v>
      </c>
      <c r="NO69" s="1">
        <f>IF($E69+$I69+$D$7&lt;=NO$22,0,IF(NO$22-$D$7&gt;=$E69,-VLOOKUP($C69,Input!$A$8:$HV$39,MATCH(NO$21,Input!$A$6:$HV$6,0),FALSE)/$G69*$F69,0))*$D69*$G$4/100</f>
        <v>0</v>
      </c>
      <c r="NP69" s="1">
        <f>IF($E69+$I69+$D$7&lt;=NP$22,0,IF(NP$22-$D$7&gt;=$E69,-VLOOKUP($C69,Input!$A$8:$HV$39,MATCH(NP$21,Input!$A$6:$HV$6,0),FALSE)/$G69*$F69,0))*$D69*$G$4/100</f>
        <v>0</v>
      </c>
      <c r="NQ69" s="1">
        <f>IF($E69+$I69+$D$7&lt;=NQ$22,0,IF(NQ$22-$D$7&gt;=$E69,-VLOOKUP($C69,Input!$A$8:$HV$39,MATCH(NQ$21,Input!$A$6:$HV$6,0),FALSE)/$G69*$F69,0))*$D69*$G$4/100</f>
        <v>0</v>
      </c>
      <c r="NR69" s="1">
        <f>IF($E69+$I69+$D$7&lt;=NR$22,0,IF(NR$22-$D$7&gt;=$E69,-VLOOKUP($C69,Input!$A$8:$HV$39,MATCH(NR$21,Input!$A$6:$HV$6,0),FALSE)/$G69*$F69,0))*$D69*$G$4/100</f>
        <v>0</v>
      </c>
      <c r="NS69" s="1">
        <f>IF($E69+$I69+$D$7&lt;=NS$22,0,IF(NS$22-$D$7&gt;=$E69,-VLOOKUP($C69,Input!$A$8:$HV$39,MATCH(NS$21,Input!$A$6:$HV$6,0),FALSE)/$G69*$F69,0))*$D69*$G$4/100</f>
        <v>0</v>
      </c>
      <c r="NT69" s="1">
        <f>IF($E69+$I69+$D$7&lt;=NT$22,0,IF(NT$22-$D$7&gt;=$E69,-VLOOKUP($C69,Input!$A$8:$HV$39,MATCH(NT$21,Input!$A$6:$HV$6,0),FALSE)/$G69*$F69,0))*$D69*$G$4/100</f>
        <v>0</v>
      </c>
      <c r="NU69" s="1">
        <f>IF($E69+$I69+$D$7&lt;=NU$22,0,IF(NU$22-$D$7&gt;=$E69,-VLOOKUP($C69,Input!$A$8:$HV$39,MATCH(NU$21,Input!$A$6:$HV$6,0),FALSE)/$G69*$F69,0))*$D69*$G$4/100</f>
        <v>0</v>
      </c>
      <c r="NV69" s="1">
        <f>IF($E69+$I69+$D$7&lt;=NV$22,0,IF(NV$22-$D$7&gt;=$E69,-VLOOKUP($C69,Input!$A$8:$HV$39,MATCH(NV$21,Input!$A$6:$HV$6,0),FALSE)/$G69*$F69,0))*$D69*$G$4/100</f>
        <v>0</v>
      </c>
      <c r="NW69" s="1">
        <f>IF($E69+$I69+$D$7&lt;=NW$22,0,IF(NW$22-$D$7&gt;=$E69,-VLOOKUP($C69,Input!$A$8:$HV$39,MATCH(NW$21,Input!$A$6:$HV$6,0),FALSE)/$G69*$F69,0))*$D69*$G$4/100</f>
        <v>0</v>
      </c>
      <c r="NX69" s="1">
        <f>IF($E69+$I69+$D$7&lt;=NX$22,0,IF(NX$22-$D$7&gt;=$E69,-VLOOKUP($C69,Input!$A$8:$HV$39,MATCH(NX$21,Input!$A$6:$HV$6,0),FALSE)/$G69*$F69,0))*$D69*$G$4/100</f>
        <v>0</v>
      </c>
      <c r="NY69" s="1">
        <f>IF($E69+$I69+$D$7&lt;=NY$22,0,IF(NY$22-$D$7&gt;=$E69,-VLOOKUP($C69,Input!$A$8:$HV$39,MATCH(NY$21,Input!$A$6:$HV$6,0),FALSE)/$G69*$F69,0))*$D69*$G$4/100</f>
        <v>0</v>
      </c>
      <c r="NZ69" s="1">
        <f>IF($E69+$I69+$D$7&lt;=NZ$22,0,IF(NZ$22-$D$7&gt;=$E69,-VLOOKUP($C69,Input!$A$8:$HV$39,MATCH(NZ$21,Input!$A$6:$HV$6,0),FALSE)/$G69*$F69,0))*$D69*$G$4/100</f>
        <v>0</v>
      </c>
      <c r="OA69" s="1">
        <f>IF($E69+$I69+$D$7&lt;=OA$22,0,IF(OA$22-$D$7&gt;=$E69,-VLOOKUP($C69,Input!$A$8:$HV$39,MATCH(OA$21,Input!$A$6:$HV$6,0),FALSE)/$G69*$F69,0))*$D69*$G$4/100</f>
        <v>0</v>
      </c>
      <c r="OB69" s="1">
        <f>IF($E69+$I69+$D$7&lt;=OB$22,0,IF(OB$22-$D$7&gt;=$E69,-VLOOKUP($C69,Input!$A$8:$HV$39,MATCH(OB$21,Input!$A$6:$HV$6,0),FALSE)/$G69*$F69,0))*$D69*$G$4/100</f>
        <v>0</v>
      </c>
      <c r="OC69" s="1">
        <f>IF($E69+$I69+$D$7&lt;=OC$22,0,IF(OC$22-$D$7&gt;=$E69,-VLOOKUP($C69,Input!$A$8:$HV$39,MATCH(OC$21,Input!$A$6:$HV$6,0),FALSE)/$G69*$F69,0))*$D69*$G$4/100</f>
        <v>0</v>
      </c>
      <c r="OD69" s="1">
        <f>IF($E69+$I69+$D$7&lt;=OD$22,0,IF(OD$22-$D$7&gt;=$E69,-VLOOKUP($C69,Input!$A$8:$HV$39,MATCH(OD$21,Input!$A$6:$HV$6,0),FALSE)/$G69*$F69,0))*$D69*$G$4/100</f>
        <v>0</v>
      </c>
      <c r="OE69" s="1">
        <f>IF($E69+$I69+$D$7&lt;=OE$22,0,IF(OE$22-$D$7&gt;=$E69,-VLOOKUP($C69,Input!$A$8:$HV$39,MATCH(OE$21,Input!$A$6:$HV$6,0),FALSE)/$G69*$F69,0))*$D69*$G$4/100</f>
        <v>-200214.46243298994</v>
      </c>
      <c r="OF69" s="1">
        <f>IF($E69+$I69+$D$7&lt;=OF$22,0,IF(OF$22-$D$7&gt;=$E69,-VLOOKUP($C69,Input!$A$8:$HV$39,MATCH(OF$21,Input!$A$6:$HV$6,0),FALSE)/$G69*$F69,0))*$D69*$G$4/100</f>
        <v>-200214.46243298994</v>
      </c>
      <c r="OG69" s="1">
        <f>IF($E69+$I69+$D$7&lt;=OG$22,0,IF(OG$22-$D$7&gt;=$E69,-VLOOKUP($C69,Input!$A$8:$HV$39,MATCH(OG$21,Input!$A$6:$HV$6,0),FALSE)/$G69*$F69,0))*$D69*$G$4/100</f>
        <v>-200214.46243298994</v>
      </c>
      <c r="OH69" s="1">
        <f>IF($E69+$I69+$D$7&lt;=OH$22,0,IF(OH$22-$D$7&gt;=$E69,-VLOOKUP($C69,Input!$A$8:$HV$39,MATCH(OH$21,Input!$A$6:$HV$6,0),FALSE)/$G69*$F69,0))*$D69*$G$4/100</f>
        <v>-200214.46243298994</v>
      </c>
      <c r="OI69" s="1">
        <f>IF($E69+$I69+$D$7&lt;=OI$22,0,IF(OI$22-$D$7&gt;=$E69,-VLOOKUP($C69,Input!$A$8:$HV$39,MATCH(OI$21,Input!$A$6:$HV$6,0),FALSE)/$G69*$F69,0))*$D69*$G$4/100</f>
        <v>-200214.46243298994</v>
      </c>
      <c r="OK69" t="str">
        <f>VLOOKUP($C69,Input!$A$8:$HW$39,MATCH(OK$21,Input!$A$6:$HW$6,0),FALSE)</f>
        <v>NA</v>
      </c>
      <c r="OL69" s="1">
        <f>IF($E69+$I69+$D$7&lt;=OL$22,0,IF(OL$22-$D$7&gt;=$E69,IF(COUNTIF($KZ69:LP69,"&gt;0")&gt;0,VLOOKUP($C69,Input!$A$8:$HV$21,MATCH($OK$21+COUNTIF($KZ69:LP69,"&gt;0"),Input!$A$6:$HV$6,0),FALSE),0),0))*$D69</f>
        <v>0</v>
      </c>
      <c r="OM69" s="1">
        <f>IF($E69+$I69+$D$7&lt;=OM$22,0,IF(OM$22-$D$7&gt;=$E69,IF(COUNTIF($KZ69:LQ69,"&gt;0")&gt;0,VLOOKUP($C69,Input!$A$8:$HV$21,MATCH($OK$21+COUNTIF($KZ69:LQ69,"&gt;0"),Input!$A$6:$HV$6,0),FALSE),0),0))*$D69</f>
        <v>0</v>
      </c>
      <c r="ON69" s="1">
        <f>IF($E69+$I69+$D$7&lt;=ON$22,0,IF(ON$22-$D$7&gt;=$E69,IF(COUNTIF($KZ69:LR69,"&gt;0")&gt;0,VLOOKUP($C69,Input!$A$8:$HV$21,MATCH($OK$21+COUNTIF($KZ69:LR69,"&gt;0"),Input!$A$6:$HV$6,0),FALSE),0),0))*$D69</f>
        <v>0</v>
      </c>
      <c r="OO69" s="1">
        <f>IF($E69+$I69+$D$7&lt;=OO$22,0,IF(OO$22-$D$7&gt;=$E69,IF(COUNTIF($KZ69:LS69,"&gt;0")&gt;0,VLOOKUP($C69,Input!$A$8:$HV$21,MATCH($OK$21+COUNTIF($KZ69:LS69,"&gt;0"),Input!$A$6:$HV$6,0),FALSE),0),0))*$D69</f>
        <v>0</v>
      </c>
      <c r="OP69" s="1">
        <f>IF($E69+$I69+$D$7&lt;=OP$22,0,IF(OP$22-$D$7&gt;=$E69,IF(COUNTIF($KZ69:LT69,"&gt;0")&gt;0,VLOOKUP($C69,Input!$A$8:$HV$21,MATCH($OK$21+COUNTIF($KZ69:LT69,"&gt;0"),Input!$A$6:$HV$6,0),FALSE),0),0))*$D69</f>
        <v>0</v>
      </c>
      <c r="OQ69" s="1">
        <f>IF($E69+$I69+$D$7&lt;=OQ$22,0,IF(OQ$22-$D$7&gt;=$E69,IF(COUNTIF($KZ69:LU69,"&gt;0")&gt;0,VLOOKUP($C69,Input!$A$8:$HV$21,MATCH($OK$21+COUNTIF($KZ69:LU69,"&gt;0"),Input!$A$6:$HV$6,0),FALSE),0),0))*$D69</f>
        <v>0</v>
      </c>
      <c r="OR69" s="1">
        <f>IF($E69+$I69+$D$7&lt;=OR$22,0,IF(OR$22-$D$7&gt;=$E69,IF(COUNTIF($KZ69:LV69,"&gt;0")&gt;0,VLOOKUP($C69,Input!$A$8:$HV$21,MATCH($OK$21+COUNTIF($KZ69:LV69,"&gt;0"),Input!$A$6:$HV$6,0),FALSE),0),0))*$D69</f>
        <v>0</v>
      </c>
      <c r="OS69" s="1">
        <f>IF($E69+$I69+$D$7&lt;=OS$22,0,IF(OS$22-$D$7&gt;=$E69,IF(COUNTIF($KZ69:LW69,"&gt;0")&gt;0,VLOOKUP($C69,Input!$A$8:$HV$21,MATCH($OK$21+COUNTIF($KZ69:LW69,"&gt;0"),Input!$A$6:$HV$6,0),FALSE),0),0))*$D69</f>
        <v>0</v>
      </c>
      <c r="OT69" s="1">
        <f>IF($E69+$I69+$D$7&lt;=OT$22,0,IF(OT$22-$D$7&gt;=$E69,IF(COUNTIF($KZ69:LX69,"&gt;0")&gt;0,VLOOKUP($C69,Input!$A$8:$HV$21,MATCH($OK$21+COUNTIF($KZ69:LX69,"&gt;0"),Input!$A$6:$HV$6,0),FALSE),0),0))*$D69</f>
        <v>0</v>
      </c>
      <c r="OU69" s="1">
        <f>IF($E69+$I69+$D$7&lt;=OU$22,0,IF(OU$22-$D$7&gt;=$E69,IF(COUNTIF($KZ69:LY69,"&gt;0")&gt;0,VLOOKUP($C69,Input!$A$8:$HV$21,MATCH($OK$21+COUNTIF($KZ69:LY69,"&gt;0"),Input!$A$6:$HV$6,0),FALSE),0),0))*$D69</f>
        <v>0</v>
      </c>
      <c r="OV69" s="1">
        <f>IF($E69+$I69+$D$7&lt;=OV$22,0,IF(OV$22-$D$7&gt;=$E69,IF(COUNTIF($KZ69:LZ69,"&gt;0")&gt;0,VLOOKUP($C69,Input!$A$8:$HV$21,MATCH($OK$21+COUNTIF($KZ69:LZ69,"&gt;0"),Input!$A$6:$HV$6,0),FALSE),0),0))*$D69</f>
        <v>0</v>
      </c>
      <c r="OW69" s="1">
        <f>IF($E69+$I69+$D$7&lt;=OW$22,0,IF(OW$22-$D$7&gt;=$E69,IF(COUNTIF($KZ69:MA69,"&gt;0")&gt;0,VLOOKUP($C69,Input!$A$8:$HV$21,MATCH($OK$21+COUNTIF($KZ69:MA69,"&gt;0"),Input!$A$6:$HV$6,0),FALSE),0),0))*$D69</f>
        <v>0</v>
      </c>
      <c r="OX69" s="1">
        <f>IF($E69+$I69+$D$7&lt;=OX$22,0,IF(OX$22-$D$7&gt;=$E69,IF(COUNTIF($KZ69:MB69,"&gt;0")&gt;0,VLOOKUP($C69,Input!$A$8:$HV$21,MATCH($OK$21+COUNTIF($KZ69:MB69,"&gt;0"),Input!$A$6:$HV$6,0),FALSE),0),0))*$D69</f>
        <v>0</v>
      </c>
      <c r="OY69" s="1">
        <f>IF($E69+$I69+$D$7&lt;=OY$22,0,IF(OY$22-$D$7&gt;=$E69,IF(COUNTIF($KZ69:MC69,"&gt;0")&gt;0,VLOOKUP($C69,Input!$A$8:$HV$21,MATCH($OK$21+COUNTIF($KZ69:MC69,"&gt;0"),Input!$A$6:$HV$6,0),FALSE),0),0))*$D69</f>
        <v>0</v>
      </c>
      <c r="OZ69" s="1">
        <f>IF($E69+$I69+$D$7&lt;=OZ$22,0,IF(OZ$22-$D$7&gt;=$E69,IF(COUNTIF($KZ69:MD69,"&gt;0")&gt;0,VLOOKUP($C69,Input!$A$8:$HV$21,MATCH($OK$21+COUNTIF($KZ69:MD69,"&gt;0"),Input!$A$6:$HV$6,0),FALSE),0),0))*$D69</f>
        <v>0</v>
      </c>
      <c r="PA69" s="1">
        <f>IF($E69+$I69+$D$7&lt;=PA$22,0,IF(PA$22-$D$7&gt;=$E69,IF(COUNTIF($KZ69:ME69,"&gt;0")&gt;0,VLOOKUP($C69,Input!$A$8:$HV$21,MATCH($OK$21+COUNTIF($KZ69:ME69,"&gt;0"),Input!$A$6:$HV$6,0),FALSE),0),0))*$D69</f>
        <v>0</v>
      </c>
      <c r="PB69" s="1">
        <f>IF($E69+$I69+$D$7&lt;=PB$22,0,IF(PB$22-$D$7&gt;=$E69,IF(COUNTIF($KZ69:MF69,"&gt;0")&gt;0,VLOOKUP($C69,Input!$A$8:$HV$21,MATCH($OK$21+COUNTIF($KZ69:MF69,"&gt;0"),Input!$A$6:$HV$6,0),FALSE),0),0))*$D69</f>
        <v>0</v>
      </c>
      <c r="PC69" s="1">
        <f>IF($E69+$I69+$D$7&lt;=PC$22,0,IF(PC$22-$D$7&gt;=$E69,IF(COUNTIF($KZ69:MG69,"&gt;0")&gt;0,VLOOKUP($C69,Input!$A$8:$HV$21,MATCH($OK$21+COUNTIF($KZ69:MG69,"&gt;0"),Input!$A$6:$HV$6,0),FALSE),0),0))*$D69</f>
        <v>0</v>
      </c>
      <c r="PD69" s="1">
        <f>IF($E69+$I69+$D$7&lt;=PD$22,0,IF(PD$22-$D$7&gt;=$E69,IF(COUNTIF($KZ69:MH69,"&gt;0")&gt;0,VLOOKUP($C69,Input!$A$8:$HV$21,MATCH($OK$21+COUNTIF($KZ69:MH69,"&gt;0"),Input!$A$6:$HV$6,0),FALSE),0),0))*$D69</f>
        <v>0</v>
      </c>
      <c r="PE69" s="1">
        <f>IF($E69+$I69+$D$7&lt;=PE$22,0,IF(PE$22-$D$7&gt;=$E69,IF(COUNTIF($KZ69:MI69,"&gt;0")&gt;0,VLOOKUP($C69,Input!$A$8:$HV$21,MATCH($OK$21+COUNTIF($KZ69:MI69,"&gt;0"),Input!$A$6:$HV$6,0),FALSE),0),0))*$D69</f>
        <v>0</v>
      </c>
      <c r="PF69" s="1">
        <f>IF($E69+$I69+$D$7&lt;=PF$22,0,IF(PF$22-$D$7&gt;=$E69,IF(COUNTIF($KZ69:MJ69,"&gt;0")&gt;0,VLOOKUP($C69,Input!$A$8:$HV$21,MATCH($OK$21+COUNTIF($KZ69:MJ69,"&gt;0"),Input!$A$6:$HV$6,0),FALSE),0),0))*$D69</f>
        <v>0</v>
      </c>
      <c r="PG69" s="1">
        <f>IF($E69+$I69+$D$7&lt;=PG$22,0,IF(PG$22-$D$7&gt;=$E69,IF(COUNTIF($KZ69:MK69,"&gt;0")&gt;0,VLOOKUP($C69,Input!$A$8:$HV$21,MATCH($OK$21+COUNTIF($KZ69:MK69,"&gt;0"),Input!$A$6:$HV$6,0),FALSE),0),0))*$D69</f>
        <v>0</v>
      </c>
      <c r="PH69" s="1">
        <f>IF($E69+$I69+$D$7&lt;=PH$22,0,IF(PH$22-$D$7&gt;=$E69,IF(COUNTIF($KZ69:ML69,"&gt;0")&gt;0,VLOOKUP($C69,Input!$A$8:$HV$21,MATCH($OK$21+COUNTIF($KZ69:ML69,"&gt;0"),Input!$A$6:$HV$6,0),FALSE),0),0))*$D69</f>
        <v>0</v>
      </c>
      <c r="PI69" s="1">
        <f>IF($E69+$I69+$D$7&lt;=PI$22,0,IF(PI$22-$D$7&gt;=$E69,IF(COUNTIF($KZ69:MM69,"&gt;0")&gt;0,VLOOKUP($C69,Input!$A$8:$HV$21,MATCH($OK$21+COUNTIF($KZ69:MM69,"&gt;0"),Input!$A$6:$HV$6,0),FALSE),0),0))*$D69</f>
        <v>0</v>
      </c>
      <c r="PJ69" s="1">
        <f>IF($E69+$I69+$D$7&lt;=PJ$22,0,IF(PJ$22-$D$7&gt;=$E69,IF(COUNTIF($KZ69:MN69,"&gt;0")&gt;0,VLOOKUP($C69,Input!$A$8:$HV$21,MATCH($OK$21+COUNTIF($KZ69:MN69,"&gt;0"),Input!$A$6:$HV$6,0),FALSE),0),0))*$D69</f>
        <v>0</v>
      </c>
      <c r="PK69" s="1">
        <f>IF($E69+$I69+$D$7&lt;=PK$22,0,IF(PK$22-$D$7&gt;=$E69,IF(COUNTIF($KZ69:MO69,"&gt;0")&gt;0,VLOOKUP($C69,Input!$A$8:$HV$21,MATCH($OK$21+COUNTIF($KZ69:MO69,"&gt;0"),Input!$A$6:$HV$6,0),FALSE),0),0))*$D69</f>
        <v>0</v>
      </c>
      <c r="PL69" s="1">
        <f>IF($E69+$I69+$D$7&lt;=PL$22,0,IF(PL$22-$D$7&gt;=$E69,IF(COUNTIF($KZ69:MP69,"&gt;0")&gt;0,VLOOKUP($C69,Input!$A$8:$HV$21,MATCH($OK$21+COUNTIF($KZ69:MP69,"&gt;0"),Input!$A$6:$HV$6,0),FALSE),0),0))*$D69</f>
        <v>0</v>
      </c>
      <c r="PM69" s="1">
        <f>IF($E69+$I69+$D$7&lt;=PM$22,0,IF(PM$22-$D$7&gt;=$E69,IF(COUNTIF($KZ69:MQ69,"&gt;0")&gt;0,VLOOKUP($C69,Input!$A$8:$HV$21,MATCH($OK$21+COUNTIF($KZ69:MQ69,"&gt;0"),Input!$A$6:$HV$6,0),FALSE),0),0))*$D69</f>
        <v>0</v>
      </c>
      <c r="PN69" s="1">
        <f>IF($E69+$I69+$D$7&lt;=PN$22,0,IF(PN$22-$D$7&gt;=$E69,IF(COUNTIF($KZ69:MR69,"&gt;0")&gt;0,VLOOKUP($C69,Input!$A$8:$HV$21,MATCH($OK$21+COUNTIF($KZ69:MR69,"&gt;0"),Input!$A$6:$HV$6,0),FALSE),0),0))*$D69</f>
        <v>0</v>
      </c>
      <c r="PO69" s="1">
        <f>IF($E69+$I69+$D$7&lt;=PO$22,0,IF(PO$22-$D$7&gt;=$E69,IF(COUNTIF($KZ69:MS69,"&gt;0")&gt;0,VLOOKUP($C69,Input!$A$8:$HV$21,MATCH($OK$21+COUNTIF($KZ69:MS69,"&gt;0"),Input!$A$6:$HV$6,0),FALSE),0),0))*$D69</f>
        <v>0</v>
      </c>
      <c r="PP69" s="1">
        <f>IF($E69+$I69+$D$7&lt;=PP$22,0,IF(PP$22-$D$7&gt;=$E69,IF(COUNTIF($KZ69:MT69,"&gt;0")&gt;0,VLOOKUP($C69,Input!$A$8:$HV$21,MATCH($OK$21+COUNTIF($KZ69:MT69,"&gt;0"),Input!$A$6:$HV$6,0),FALSE),0),0))*$D69</f>
        <v>0</v>
      </c>
      <c r="PQ69" s="1">
        <f>IF($E69+$I69+$D$7&lt;=PQ$22,0,IF(PQ$22-$D$7&gt;=$E69,IF(COUNTIF($KZ69:MU69,"&gt;0")&gt;0,VLOOKUP($C69,Input!$A$8:$HV$21,MATCH($OK$21+COUNTIF($KZ69:MU69,"&gt;0"),Input!$A$6:$HV$6,0),FALSE),0),0))*$D69</f>
        <v>0</v>
      </c>
      <c r="PR69" s="1">
        <f>IF($E69+$I69+$D$7&lt;=PR$22,0,IF(PR$22-$D$7&gt;=$E69,IF(COUNTIF($KZ69:MV69,"&gt;0")&gt;0,VLOOKUP($C69,Input!$A$8:$HV$21,MATCH($OK$21+COUNTIF($KZ69:MV69,"&gt;0"),Input!$A$6:$HV$6,0),FALSE),0),0))*$D69</f>
        <v>0</v>
      </c>
      <c r="PS69" s="1">
        <f>IF($E69+$I69+$D$7&lt;=PS$22,0,IF(PS$22-$D$7&gt;=$E69,IF(COUNTIF($KZ69:MW69,"&gt;0")&gt;0,VLOOKUP($C69,Input!$A$8:$HV$21,MATCH($OK$21+COUNTIF($KZ69:MW69,"&gt;0"),Input!$A$6:$HV$6,0),FALSE),0),0))*$D69</f>
        <v>0</v>
      </c>
      <c r="PT69" s="1">
        <f>IF($E69+$I69+$D$7&lt;=PT$22,0,IF(PT$22-$D$7&gt;=$E69,IF(COUNTIF($KZ69:MX69,"&gt;0")&gt;0,VLOOKUP($C69,Input!$A$8:$HV$21,MATCH($OK$21+COUNTIF($KZ69:MX69,"&gt;0"),Input!$A$6:$HV$6,0),FALSE),0),0))*$D69</f>
        <v>0</v>
      </c>
      <c r="PV69" s="1" t="str">
        <f t="shared" si="212"/>
        <v>2046 MY 40' CNG w Midlife Rebuild {234 Buses}</v>
      </c>
      <c r="PW69" s="1">
        <f t="shared" si="213"/>
        <v>0</v>
      </c>
      <c r="PX69" s="1">
        <f t="shared" si="214"/>
        <v>0</v>
      </c>
      <c r="PY69" s="1">
        <f t="shared" si="215"/>
        <v>0</v>
      </c>
      <c r="PZ69" s="1">
        <f t="shared" si="216"/>
        <v>0</v>
      </c>
      <c r="QA69" s="1">
        <f t="shared" si="217"/>
        <v>0</v>
      </c>
      <c r="QB69" s="1">
        <f t="shared" si="218"/>
        <v>0</v>
      </c>
      <c r="QC69" s="1">
        <f t="shared" si="219"/>
        <v>0</v>
      </c>
      <c r="QD69" s="1">
        <f t="shared" si="220"/>
        <v>0</v>
      </c>
      <c r="QE69" s="1">
        <f t="shared" si="221"/>
        <v>0</v>
      </c>
      <c r="QF69" s="1">
        <f t="shared" si="222"/>
        <v>0</v>
      </c>
      <c r="QG69" s="1">
        <f t="shared" si="223"/>
        <v>0</v>
      </c>
      <c r="QH69" s="1">
        <f t="shared" si="224"/>
        <v>0</v>
      </c>
      <c r="QI69" s="1">
        <f t="shared" si="225"/>
        <v>0</v>
      </c>
      <c r="QJ69" s="1">
        <f t="shared" si="226"/>
        <v>0</v>
      </c>
      <c r="QK69" s="1">
        <f t="shared" si="227"/>
        <v>0</v>
      </c>
      <c r="QL69" s="1">
        <f t="shared" si="228"/>
        <v>0</v>
      </c>
      <c r="QM69" s="1">
        <f t="shared" si="229"/>
        <v>0</v>
      </c>
      <c r="QN69" s="1">
        <f t="shared" si="230"/>
        <v>0</v>
      </c>
      <c r="QO69" s="1">
        <f t="shared" si="231"/>
        <v>0</v>
      </c>
      <c r="QP69" s="1">
        <f t="shared" si="232"/>
        <v>0</v>
      </c>
      <c r="QQ69" s="1">
        <f t="shared" si="233"/>
        <v>0</v>
      </c>
      <c r="QR69" s="1">
        <f t="shared" si="234"/>
        <v>0</v>
      </c>
      <c r="QS69" s="1">
        <f t="shared" si="235"/>
        <v>0</v>
      </c>
      <c r="QT69" s="1">
        <f t="shared" si="236"/>
        <v>0</v>
      </c>
      <c r="QU69" s="1">
        <f t="shared" si="237"/>
        <v>0</v>
      </c>
      <c r="QV69" s="1">
        <f t="shared" si="238"/>
        <v>0</v>
      </c>
      <c r="QW69" s="1">
        <f t="shared" si="239"/>
        <v>0</v>
      </c>
      <c r="QX69" s="1">
        <f t="shared" si="240"/>
        <v>0</v>
      </c>
      <c r="QY69" s="1">
        <f t="shared" si="241"/>
        <v>0</v>
      </c>
      <c r="QZ69" s="1">
        <f t="shared" si="242"/>
        <v>0</v>
      </c>
      <c r="RA69" s="1">
        <f t="shared" si="243"/>
        <v>235861676.86463243</v>
      </c>
      <c r="RB69" s="1">
        <f t="shared" si="244"/>
        <v>14289049.868335636</v>
      </c>
      <c r="RC69" s="1">
        <f t="shared" si="245"/>
        <v>14363879.709444921</v>
      </c>
      <c r="RD69" s="1">
        <f t="shared" si="246"/>
        <v>14421605.692380901</v>
      </c>
      <c r="RE69" s="1">
        <f t="shared" si="247"/>
        <v>14473725.991968822</v>
      </c>
      <c r="RF69" s="1">
        <f t="shared" si="207"/>
        <v>293409938.12676269</v>
      </c>
      <c r="RG69" s="1">
        <f t="shared" si="208"/>
        <v>119200708.10013543</v>
      </c>
      <c r="RH69" s="72"/>
      <c r="RI69" s="37"/>
    </row>
    <row r="70" spans="1:477" x14ac:dyDescent="0.25">
      <c r="A70" s="50"/>
      <c r="B70" s="143"/>
      <c r="C70" s="111" t="s">
        <v>76</v>
      </c>
      <c r="D70" s="108">
        <f t="shared" si="171"/>
        <v>234</v>
      </c>
      <c r="E70" s="110">
        <f t="shared" si="209"/>
        <v>2047</v>
      </c>
      <c r="F70" s="68">
        <f t="shared" si="210"/>
        <v>40000</v>
      </c>
      <c r="G70" s="69">
        <f>VLOOKUP($C70,Input!$A$8:$HV$39,MATCH(G$21,Input!$A$6:$HV$6,0),FALSE)</f>
        <v>2.91</v>
      </c>
      <c r="H70" s="123">
        <f>VLOOKUP($C70,Input!$A$8:$HV$39,MATCH(H$21,Input!$A$6:$HV$6,0),FALSE)</f>
        <v>0</v>
      </c>
      <c r="I70" s="70">
        <f>VLOOKUP($C70,Input!$A$8:$HV$39,MATCH(I$21,Input!$A$6:$HV$6,0),FALSE)</f>
        <v>14</v>
      </c>
      <c r="J70" s="1">
        <f>+IF($E70=J$22,VLOOKUP($C70,Input!$A$8:$AN$39,MATCH(J$21,Input!$A$6:$AN$6,0),FALSE)+$H70,0)*$D70</f>
        <v>0</v>
      </c>
      <c r="K70" s="1">
        <f>+IF($E70=K$22,VLOOKUP($C70,Input!$A$8:$AN$39,MATCH(K$21,Input!$A$6:$AN$6,0),FALSE)+$H70,0)*$D70</f>
        <v>0</v>
      </c>
      <c r="L70" s="1">
        <f>+IF($E70=L$22,VLOOKUP($C70,Input!$A$8:$AN$39,MATCH(L$21,Input!$A$6:$AN$6,0),FALSE)+$H70,0)*$D70</f>
        <v>0</v>
      </c>
      <c r="M70" s="1">
        <f>+IF($E70=M$22,VLOOKUP($C70,Input!$A$8:$AN$39,MATCH(M$21,Input!$A$6:$AN$6,0),FALSE)+$H70,0)*$D70</f>
        <v>0</v>
      </c>
      <c r="N70" s="1">
        <f>+IF($E70=N$22,VLOOKUP($C70,Input!$A$8:$AN$39,MATCH(N$21,Input!$A$6:$AN$6,0),FALSE)+$H70,0)*$D70</f>
        <v>0</v>
      </c>
      <c r="O70" s="1">
        <f>+IF($E70=O$22,VLOOKUP($C70,Input!$A$8:$AN$39,MATCH(O$21,Input!$A$6:$AN$6,0),FALSE)+$H70,0)*$D70</f>
        <v>0</v>
      </c>
      <c r="P70" s="1">
        <f>+IF($E70=P$22,VLOOKUP($C70,Input!$A$8:$AN$39,MATCH(P$21,Input!$A$6:$AN$6,0),FALSE)+$H70,0)*$D70</f>
        <v>0</v>
      </c>
      <c r="Q70" s="1">
        <f>+IF($E70=Q$22,VLOOKUP($C70,Input!$A$8:$AN$39,MATCH(Q$21,Input!$A$6:$AN$6,0),FALSE)+$H70,0)*$D70</f>
        <v>0</v>
      </c>
      <c r="R70" s="1">
        <f>+IF($E70=R$22,VLOOKUP($C70,Input!$A$8:$AN$39,MATCH(R$21,Input!$A$6:$AN$6,0),FALSE)+$H70,0)*$D70</f>
        <v>0</v>
      </c>
      <c r="S70" s="1">
        <f>+IF($E70=S$22,VLOOKUP($C70,Input!$A$8:$AN$39,MATCH(S$21,Input!$A$6:$AN$6,0),FALSE)+$H70,0)*$D70</f>
        <v>0</v>
      </c>
      <c r="T70" s="1">
        <f>+IF($E70=T$22,VLOOKUP($C70,Input!$A$8:$AN$39,MATCH(T$21,Input!$A$6:$AN$6,0),FALSE)+$H70,0)*$D70</f>
        <v>0</v>
      </c>
      <c r="U70" s="1">
        <f>+IF($E70=U$22,VLOOKUP($C70,Input!$A$8:$AN$39,MATCH(U$21,Input!$A$6:$AN$6,0),FALSE)+$H70,0)*$D70</f>
        <v>0</v>
      </c>
      <c r="V70" s="1">
        <f>+IF($E70=V$22,VLOOKUP($C70,Input!$A$8:$AN$39,MATCH(V$21,Input!$A$6:$AN$6,0),FALSE)+$H70,0)*$D70</f>
        <v>0</v>
      </c>
      <c r="W70" s="1">
        <f>+IF($E70=W$22,VLOOKUP($C70,Input!$A$8:$AN$39,MATCH(W$21,Input!$A$6:$AN$6,0),FALSE)+$H70,0)*$D70</f>
        <v>0</v>
      </c>
      <c r="X70" s="1">
        <f>+IF($E70=X$22,VLOOKUP($C70,Input!$A$8:$AN$39,MATCH(X$21,Input!$A$6:$AN$6,0),FALSE)+$H70,0)*$D70</f>
        <v>0</v>
      </c>
      <c r="Y70" s="1">
        <f>+IF($E70=Y$22,VLOOKUP($C70,Input!$A$8:$AN$39,MATCH(Y$21,Input!$A$6:$AN$6,0),FALSE)+$H70,0)*$D70</f>
        <v>0</v>
      </c>
      <c r="Z70" s="1">
        <f>+IF($E70=Z$22,VLOOKUP($C70,Input!$A$8:$AN$39,MATCH(Z$21,Input!$A$6:$AN$6,0),FALSE)+$H70,0)*$D70</f>
        <v>0</v>
      </c>
      <c r="AA70" s="1">
        <f>+IF($E70=AA$22,VLOOKUP($C70,Input!$A$8:$AN$39,MATCH(AA$21,Input!$A$6:$AN$6,0),FALSE)+$H70,0)*$D70</f>
        <v>0</v>
      </c>
      <c r="AB70" s="1">
        <f>+IF($E70=AB$22,VLOOKUP($C70,Input!$A$8:$AN$39,MATCH(AB$21,Input!$A$6:$AN$6,0),FALSE)+$H70,0)*$D70</f>
        <v>0</v>
      </c>
      <c r="AC70" s="1">
        <f>+IF($E70=AC$22,VLOOKUP($C70,Input!$A$8:$AN$39,MATCH(AC$21,Input!$A$6:$AN$6,0),FALSE)+$H70,0)*$D70</f>
        <v>0</v>
      </c>
      <c r="AD70" s="1">
        <f>+IF($E70=AD$22,VLOOKUP($C70,Input!$A$8:$AN$39,MATCH(AD$21,Input!$A$6:$AN$6,0),FALSE)+$H70,0)*$D70</f>
        <v>0</v>
      </c>
      <c r="AE70" s="1">
        <f>+IF($E70=AE$22,VLOOKUP($C70,Input!$A$8:$AN$39,MATCH(AE$21,Input!$A$6:$AN$6,0),FALSE)+$H70,0)*$D70</f>
        <v>0</v>
      </c>
      <c r="AF70" s="1">
        <f>+IF($E70=AF$22,VLOOKUP($C70,Input!$A$8:$AN$39,MATCH(AF$21,Input!$A$6:$AN$6,0),FALSE)+$H70,0)*$D70</f>
        <v>0</v>
      </c>
      <c r="AG70" s="1">
        <f>+IF($E70=AG$22,VLOOKUP($C70,Input!$A$8:$AN$39,MATCH(AG$21,Input!$A$6:$AN$6,0),FALSE)+$H70,0)*$D70</f>
        <v>0</v>
      </c>
      <c r="AH70" s="1">
        <f>+IF($E70=AH$22,VLOOKUP($C70,Input!$A$8:$AN$39,MATCH(AH$21,Input!$A$6:$AN$6,0),FALSE)+$H70,0)*$D70</f>
        <v>0</v>
      </c>
      <c r="AI70" s="1">
        <f>+IF($E70=AI$22,VLOOKUP($C70,Input!$A$8:$AN$39,MATCH(AI$21,Input!$A$6:$AN$6,0),FALSE)+$H70,0)*$D70</f>
        <v>0</v>
      </c>
      <c r="AJ70" s="1">
        <f>+IF($E70=AJ$22,VLOOKUP($C70,Input!$A$8:$AN$39,MATCH(AJ$21,Input!$A$6:$AN$6,0),FALSE)+$H70,0)*$D70</f>
        <v>0</v>
      </c>
      <c r="AK70" s="1">
        <f>+IF($E70=AK$22,VLOOKUP($C70,Input!$A$8:$AN$39,MATCH(AK$21,Input!$A$6:$AN$6,0),FALSE)+$H70,0)*$D70</f>
        <v>0</v>
      </c>
      <c r="AL70" s="1">
        <f>+IF($E70=AL$22,VLOOKUP($C70,Input!$A$8:$AN$39,MATCH(AL$21,Input!$A$6:$AN$6,0),FALSE)+$H70,0)*$D70</f>
        <v>0</v>
      </c>
      <c r="AM70" s="1">
        <f>+IF($E70=AM$22,VLOOKUP($C70,Input!$A$8:$AN$39,MATCH(AM$21,Input!$A$6:$AN$6,0),FALSE)+$H70,0)*$D70</f>
        <v>0</v>
      </c>
      <c r="AN70" s="1">
        <f>+IF($E70=AN$22,VLOOKUP($C70,Input!$A$8:$AN$39,MATCH(AN$21,Input!$A$6:$AN$6,0),FALSE)+$H70,0)*$D70</f>
        <v>0</v>
      </c>
      <c r="AO70" s="1">
        <f>+IF($E70=AO$22,VLOOKUP($C70,Input!$A$8:$AN$39,MATCH(AO$21,Input!$A$6:$AN$6,0),FALSE)+$H70,0)*$D70</f>
        <v>221022179.67150363</v>
      </c>
      <c r="AP70" s="1">
        <f>+IF($E70=AP$22,VLOOKUP($C70,Input!$A$8:$AN$39,MATCH(AP$21,Input!$A$6:$AN$6,0),FALSE)+$H70,0)*$D70</f>
        <v>0</v>
      </c>
      <c r="AQ70" s="1">
        <f>+IF($E70=AQ$22,VLOOKUP($C70,Input!$A$8:$AN$39,MATCH(AQ$21,Input!$A$6:$AN$6,0),FALSE)+$H70,0)*$D70</f>
        <v>0</v>
      </c>
      <c r="AR70" s="1">
        <f>+IF($E70=AR$22,VLOOKUP($C70,Input!$A$8:$AN$39,MATCH(AR$21,Input!$A$6:$AN$6,0),FALSE)+$H70,0)*$D70</f>
        <v>0</v>
      </c>
      <c r="AT70" t="str">
        <f>VLOOKUP($C70,Input!$A$8:$HV$39,MATCH(AT$21,Input!$A$6:$HV$6,0),FALSE)</f>
        <v>Parts and administrative cost</v>
      </c>
      <c r="AU70" s="1">
        <f>+IF($E70=AU$22,VLOOKUP($C70,Input!$A$8:$HV$39,MATCH(AU$21,Input!$A$6:$HV$6,0),FALSE),0)*$D70</f>
        <v>0</v>
      </c>
      <c r="AV70" s="1">
        <f>+IF($E70=AV$22,VLOOKUP($C70,Input!$A$8:$HV$39,MATCH(AV$21,Input!$A$6:$HV$6,0),FALSE),0)*$D70</f>
        <v>0</v>
      </c>
      <c r="AW70" s="1">
        <f>+IF($E70=AW$22,VLOOKUP($C70,Input!$A$8:$HV$39,MATCH(AW$21,Input!$A$6:$HV$6,0),FALSE),0)*$D70</f>
        <v>0</v>
      </c>
      <c r="AX70" s="1">
        <f>+IF($E70=AX$22,VLOOKUP($C70,Input!$A$8:$HV$39,MATCH(AX$21,Input!$A$6:$HV$6,0),FALSE),0)*$D70</f>
        <v>0</v>
      </c>
      <c r="AY70" s="1">
        <f>+IF($E70=AY$22,VLOOKUP($C70,Input!$A$8:$HV$39,MATCH(AY$21,Input!$A$6:$HV$6,0),FALSE),0)*$D70</f>
        <v>0</v>
      </c>
      <c r="AZ70" s="1">
        <f>+IF($E70=AZ$22,VLOOKUP($C70,Input!$A$8:$HV$39,MATCH(AZ$21,Input!$A$6:$HV$6,0),FALSE),0)*$D70</f>
        <v>0</v>
      </c>
      <c r="BA70" s="1">
        <f>+IF($E70=BA$22,VLOOKUP($C70,Input!$A$8:$HV$39,MATCH(BA$21,Input!$A$6:$HV$6,0),FALSE),0)*$D70</f>
        <v>0</v>
      </c>
      <c r="BB70" s="1">
        <f>+IF($E70=BB$22,VLOOKUP($C70,Input!$A$8:$HV$39,MATCH(BB$21,Input!$A$6:$HV$6,0),FALSE),0)*$D70</f>
        <v>0</v>
      </c>
      <c r="BC70" s="1">
        <f>+IF($E70=BC$22,VLOOKUP($C70,Input!$A$8:$HV$39,MATCH(BC$21,Input!$A$6:$HV$6,0),FALSE),0)*$D70</f>
        <v>0</v>
      </c>
      <c r="BD70" s="1">
        <f>+IF($E70=BD$22,VLOOKUP($C70,Input!$A$8:$HV$39,MATCH(BD$21,Input!$A$6:$HV$6,0),FALSE),0)*$D70</f>
        <v>0</v>
      </c>
      <c r="BE70" s="1">
        <f>+IF($E70=BE$22,VLOOKUP($C70,Input!$A$8:$HV$39,MATCH(BE$21,Input!$A$6:$HV$6,0),FALSE),0)*$D70</f>
        <v>0</v>
      </c>
      <c r="BF70" s="1">
        <f>+IF($E70=BF$22,VLOOKUP($C70,Input!$A$8:$HV$39,MATCH(BF$21,Input!$A$6:$HV$6,0),FALSE),0)*$D70</f>
        <v>0</v>
      </c>
      <c r="BG70" s="1">
        <f>+IF($E70=BG$22,VLOOKUP($C70,Input!$A$8:$HV$39,MATCH(BG$21,Input!$A$6:$HV$6,0),FALSE),0)*$D70</f>
        <v>0</v>
      </c>
      <c r="BH70" s="1">
        <f>+IF($E70=BH$22,VLOOKUP($C70,Input!$A$8:$HV$39,MATCH(BH$21,Input!$A$6:$HV$6,0),FALSE),0)*$D70</f>
        <v>0</v>
      </c>
      <c r="BI70" s="1">
        <f>+IF($E70=BI$22,VLOOKUP($C70,Input!$A$8:$HV$39,MATCH(BI$21,Input!$A$6:$HV$6,0),FALSE),0)*$D70</f>
        <v>0</v>
      </c>
      <c r="BJ70" s="1">
        <f>+IF($E70=BJ$22,VLOOKUP($C70,Input!$A$8:$HV$39,MATCH(BJ$21,Input!$A$6:$HV$6,0),FALSE),0)*$D70</f>
        <v>0</v>
      </c>
      <c r="BK70" s="1">
        <f>+IF($E70=BK$22,VLOOKUP($C70,Input!$A$8:$HV$39,MATCH(BK$21,Input!$A$6:$HV$6,0),FALSE),0)*$D70</f>
        <v>0</v>
      </c>
      <c r="BL70" s="1">
        <f>+IF($E70=BL$22,VLOOKUP($C70,Input!$A$8:$HV$39,MATCH(BL$21,Input!$A$6:$HV$6,0),FALSE),0)*$D70</f>
        <v>0</v>
      </c>
      <c r="BM70" s="1">
        <f>+IF($E70=BM$22,VLOOKUP($C70,Input!$A$8:$HV$39,MATCH(BM$21,Input!$A$6:$HV$6,0),FALSE),0)*$D70</f>
        <v>0</v>
      </c>
      <c r="BN70" s="1">
        <f>+IF($E70=BN$22,VLOOKUP($C70,Input!$A$8:$HV$39,MATCH(BN$21,Input!$A$6:$HV$6,0),FALSE),0)*$D70</f>
        <v>0</v>
      </c>
      <c r="BO70" s="1">
        <f>+IF($E70=BO$22,VLOOKUP($C70,Input!$A$8:$HV$39,MATCH(BO$21,Input!$A$6:$HV$6,0),FALSE),0)*$D70</f>
        <v>0</v>
      </c>
      <c r="BP70" s="1">
        <f>+IF($E70=BP$22,VLOOKUP($C70,Input!$A$8:$HV$39,MATCH(BP$21,Input!$A$6:$HV$6,0),FALSE),0)*$D70</f>
        <v>0</v>
      </c>
      <c r="BQ70" s="1">
        <f>+IF($E70=BQ$22,VLOOKUP($C70,Input!$A$8:$HV$39,MATCH(BQ$21,Input!$A$6:$HV$6,0),FALSE),0)*$D70</f>
        <v>0</v>
      </c>
      <c r="BR70" s="1">
        <f>+IF($E70=BR$22,VLOOKUP($C70,Input!$A$8:$HV$39,MATCH(BR$21,Input!$A$6:$HV$6,0),FALSE),0)*$D70</f>
        <v>0</v>
      </c>
      <c r="BS70" s="1">
        <f>+IF($E70=BS$22,VLOOKUP($C70,Input!$A$8:$HV$39,MATCH(BS$21,Input!$A$6:$HV$6,0),FALSE),0)*$D70</f>
        <v>0</v>
      </c>
      <c r="BT70" s="1">
        <f>+IF($E70=BT$22,VLOOKUP($C70,Input!$A$8:$HV$39,MATCH(BT$21,Input!$A$6:$HV$6,0),FALSE),0)*$D70</f>
        <v>0</v>
      </c>
      <c r="BU70" s="1">
        <f>+IF($E70=BU$22,VLOOKUP($C70,Input!$A$8:$HV$39,MATCH(BU$21,Input!$A$6:$HV$6,0),FALSE),0)*$D70</f>
        <v>0</v>
      </c>
      <c r="BV70" s="1">
        <f>+IF($E70=BV$22,VLOOKUP($C70,Input!$A$8:$HV$39,MATCH(BV$21,Input!$A$6:$HV$6,0),FALSE),0)*$D70</f>
        <v>0</v>
      </c>
      <c r="BW70" s="1">
        <f>+IF($E70=BW$22,VLOOKUP($C70,Input!$A$8:$HV$39,MATCH(BW$21,Input!$A$6:$HV$6,0),FALSE),0)*$D70</f>
        <v>0</v>
      </c>
      <c r="BX70" s="1">
        <f>+IF($E70=BX$22,VLOOKUP($C70,Input!$A$8:$HV$39,MATCH(BX$21,Input!$A$6:$HV$6,0),FALSE),0)*$D70</f>
        <v>0</v>
      </c>
      <c r="BY70" s="1">
        <f>+IF($E70=BY$22,VLOOKUP($C70,Input!$A$8:$HV$39,MATCH(BY$21,Input!$A$6:$HV$6,0),FALSE),0)*$D70</f>
        <v>0</v>
      </c>
      <c r="BZ70" s="1">
        <f>+IF($E70=BZ$22,VLOOKUP($C70,Input!$A$8:$HV$39,MATCH(BZ$21,Input!$A$6:$HV$6,0),FALSE),0)*$D70</f>
        <v>5525554.491787591</v>
      </c>
      <c r="CA70" s="1">
        <f>+IF($E70=CA$22,VLOOKUP($C70,Input!$A$8:$HV$39,MATCH(CA$21,Input!$A$6:$HV$6,0),FALSE),0)*$D70</f>
        <v>0</v>
      </c>
      <c r="CB70" s="1">
        <f>+IF($E70=CB$22,VLOOKUP($C70,Input!$A$8:$HV$39,MATCH(CB$21,Input!$A$6:$HV$6,0),FALSE),0)*$D70</f>
        <v>0</v>
      </c>
      <c r="CC70" s="1">
        <f>+IF($E70=CC$22,VLOOKUP($C70,Input!$A$8:$HV$39,MATCH(CC$21,Input!$A$6:$HV$6,0),FALSE),0)*$D70</f>
        <v>0</v>
      </c>
      <c r="CE70" t="str">
        <f>VLOOKUP($C70,Input!$A$8:$HV$39,MATCH(CE$21,Input!$A$6:$HV$6,0),FALSE)</f>
        <v>Engine Rebuild @ 7 Yr</v>
      </c>
      <c r="CF70" s="1">
        <f>IF($E70+$I70+$D$7&lt;=CF$22,0,IF(CF$22-$D$7&gt;=$E70,IF(COUNTIF($KZ70:LP70,"&gt;0")&gt;0,VLOOKUP($C70,Input!$A$8:$HV$21,MATCH($CE$21+COUNTIF($KZ70:LP70,"&gt;0"),Input!$A$6:$HV$6,0),FALSE),0),0))*$D70</f>
        <v>0</v>
      </c>
      <c r="CG70" s="1">
        <f>IF($E70+$I70+$D$7&lt;=CG$22,0,IF(CG$22-$D$7&gt;=$E70,IF(COUNTIF($KZ70:LQ70,"&gt;0")&gt;0,VLOOKUP($C70,Input!$A$8:$HV$21,MATCH($CE$21+COUNTIF($KZ70:LQ70,"&gt;0"),Input!$A$6:$HV$6,0),FALSE),0),0))*$D70</f>
        <v>0</v>
      </c>
      <c r="CH70" s="1">
        <f>IF($E70+$I70+$D$7&lt;=CH$22,0,IF(CH$22-$D$7&gt;=$E70,IF(COUNTIF($KZ70:LR70,"&gt;0")&gt;0,VLOOKUP($C70,Input!$A$8:$HV$21,MATCH($CE$21+COUNTIF($KZ70:LR70,"&gt;0"),Input!$A$6:$HV$6,0),FALSE),0),0))*$D70</f>
        <v>0</v>
      </c>
      <c r="CI70" s="1">
        <f>IF($E70+$I70+$D$7&lt;=CI$22,0,IF(CI$22-$D$7&gt;=$E70,IF(COUNTIF($KZ70:LS70,"&gt;0")&gt;0,VLOOKUP($C70,Input!$A$8:$HV$21,MATCH($CE$21+COUNTIF($KZ70:LS70,"&gt;0"),Input!$A$6:$HV$6,0),FALSE),0),0))*$D70</f>
        <v>0</v>
      </c>
      <c r="CJ70" s="1">
        <f>IF($E70+$I70+$D$7&lt;=CJ$22,0,IF(CJ$22-$D$7&gt;=$E70,IF(COUNTIF($KZ70:LT70,"&gt;0")&gt;0,VLOOKUP($C70,Input!$A$8:$HV$21,MATCH($CE$21+COUNTIF($KZ70:LT70,"&gt;0"),Input!$A$6:$HV$6,0),FALSE),0),0))*$D70</f>
        <v>0</v>
      </c>
      <c r="CK70" s="1">
        <f>IF($E70+$I70+$D$7&lt;=CK$22,0,IF(CK$22-$D$7&gt;=$E70,IF(COUNTIF($KZ70:LU70,"&gt;0")&gt;0,VLOOKUP($C70,Input!$A$8:$HV$21,MATCH($CE$21+COUNTIF($KZ70:LU70,"&gt;0"),Input!$A$6:$HV$6,0),FALSE),0),0))*$D70</f>
        <v>0</v>
      </c>
      <c r="CL70" s="1">
        <f>IF($E70+$I70+$D$7&lt;=CL$22,0,IF(CL$22-$D$7&gt;=$E70,IF(COUNTIF($KZ70:LV70,"&gt;0")&gt;0,VLOOKUP($C70,Input!$A$8:$HV$21,MATCH($CE$21+COUNTIF($KZ70:LV70,"&gt;0"),Input!$A$6:$HV$6,0),FALSE),0),0))*$D70</f>
        <v>0</v>
      </c>
      <c r="CM70" s="1">
        <f>IF($E70+$I70+$D$7&lt;=CM$22,0,IF(CM$22-$D$7&gt;=$E70,IF(COUNTIF($KZ70:LW70,"&gt;0")&gt;0,VLOOKUP($C70,Input!$A$8:$HV$21,MATCH($CE$21+COUNTIF($KZ70:LW70,"&gt;0"),Input!$A$6:$HV$6,0),FALSE),0),0))*$D70</f>
        <v>0</v>
      </c>
      <c r="CN70" s="1">
        <f>IF($E70+$I70+$D$7&lt;=CN$22,0,IF(CN$22-$D$7&gt;=$E70,IF(COUNTIF($KZ70:LX70,"&gt;0")&gt;0,VLOOKUP($C70,Input!$A$8:$HV$21,MATCH($CE$21+COUNTIF($KZ70:LX70,"&gt;0"),Input!$A$6:$HV$6,0),FALSE),0),0))*$D70</f>
        <v>0</v>
      </c>
      <c r="CO70" s="1">
        <f>IF($E70+$I70+$D$7&lt;=CO$22,0,IF(CO$22-$D$7&gt;=$E70,IF(COUNTIF($KZ70:LY70,"&gt;0")&gt;0,VLOOKUP($C70,Input!$A$8:$HV$21,MATCH($CE$21+COUNTIF($KZ70:LY70,"&gt;0"),Input!$A$6:$HV$6,0),FALSE),0),0))*$D70</f>
        <v>0</v>
      </c>
      <c r="CP70" s="1">
        <f>IF($E70+$I70+$D$7&lt;=CP$22,0,IF(CP$22-$D$7&gt;=$E70,IF(COUNTIF($KZ70:LZ70,"&gt;0")&gt;0,VLOOKUP($C70,Input!$A$8:$HV$21,MATCH($CE$21+COUNTIF($KZ70:LZ70,"&gt;0"),Input!$A$6:$HV$6,0),FALSE),0),0))*$D70</f>
        <v>0</v>
      </c>
      <c r="CQ70" s="1">
        <f>IF($E70+$I70+$D$7&lt;=CQ$22,0,IF(CQ$22-$D$7&gt;=$E70,IF(COUNTIF($KZ70:MA70,"&gt;0")&gt;0,VLOOKUP($C70,Input!$A$8:$HV$21,MATCH($CE$21+COUNTIF($KZ70:MA70,"&gt;0"),Input!$A$6:$HV$6,0),FALSE),0),0))*$D70</f>
        <v>0</v>
      </c>
      <c r="CR70" s="1">
        <f>IF($E70+$I70+$D$7&lt;=CR$22,0,IF(CR$22-$D$7&gt;=$E70,IF(COUNTIF($KZ70:MB70,"&gt;0")&gt;0,VLOOKUP($C70,Input!$A$8:$HV$21,MATCH($CE$21+COUNTIF($KZ70:MB70,"&gt;0"),Input!$A$6:$HV$6,0),FALSE),0),0))*$D70</f>
        <v>0</v>
      </c>
      <c r="CS70" s="1">
        <f>IF($E70+$I70+$D$7&lt;=CS$22,0,IF(CS$22-$D$7&gt;=$E70,IF(COUNTIF($KZ70:MC70,"&gt;0")&gt;0,VLOOKUP($C70,Input!$A$8:$HV$21,MATCH($CE$21+COUNTIF($KZ70:MC70,"&gt;0"),Input!$A$6:$HV$6,0),FALSE),0),0))*$D70</f>
        <v>0</v>
      </c>
      <c r="CT70" s="1">
        <f>IF($E70+$I70+$D$7&lt;=CT$22,0,IF(CT$22-$D$7&gt;=$E70,IF(COUNTIF($KZ70:MD70,"&gt;0")&gt;0,VLOOKUP($C70,Input!$A$8:$HV$21,MATCH($CE$21+COUNTIF($KZ70:MD70,"&gt;0"),Input!$A$6:$HV$6,0),FALSE),0),0))*$D70</f>
        <v>0</v>
      </c>
      <c r="CU70" s="1">
        <f>IF($E70+$I70+$D$7&lt;=CU$22,0,IF(CU$22-$D$7&gt;=$E70,IF(COUNTIF($KZ70:ME70,"&gt;0")&gt;0,VLOOKUP($C70,Input!$A$8:$HV$21,MATCH($CE$21+COUNTIF($KZ70:ME70,"&gt;0"),Input!$A$6:$HV$6,0),FALSE),0),0))*$D70</f>
        <v>0</v>
      </c>
      <c r="CV70" s="1">
        <f>IF($E70+$I70+$D$7&lt;=CV$22,0,IF(CV$22-$D$7&gt;=$E70,IF(COUNTIF($KZ70:MF70,"&gt;0")&gt;0,VLOOKUP($C70,Input!$A$8:$HV$21,MATCH($CE$21+COUNTIF($KZ70:MF70,"&gt;0"),Input!$A$6:$HV$6,0),FALSE),0),0))*$D70</f>
        <v>0</v>
      </c>
      <c r="CW70" s="1">
        <f>IF($E70+$I70+$D$7&lt;=CW$22,0,IF(CW$22-$D$7&gt;=$E70,IF(COUNTIF($KZ70:MG70,"&gt;0")&gt;0,VLOOKUP($C70,Input!$A$8:$HV$21,MATCH($CE$21+COUNTIF($KZ70:MG70,"&gt;0"),Input!$A$6:$HV$6,0),FALSE),0),0))*$D70</f>
        <v>0</v>
      </c>
      <c r="CX70" s="1">
        <f>IF($E70+$I70+$D$7&lt;=CX$22,0,IF(CX$22-$D$7&gt;=$E70,IF(COUNTIF($KZ70:MH70,"&gt;0")&gt;0,VLOOKUP($C70,Input!$A$8:$HV$21,MATCH($CE$21+COUNTIF($KZ70:MH70,"&gt;0"),Input!$A$6:$HV$6,0),FALSE),0),0))*$D70</f>
        <v>0</v>
      </c>
      <c r="CY70" s="1">
        <f>IF($E70+$I70+$D$7&lt;=CY$22,0,IF(CY$22-$D$7&gt;=$E70,IF(COUNTIF($KZ70:MI70,"&gt;0")&gt;0,VLOOKUP($C70,Input!$A$8:$HV$21,MATCH($CE$21+COUNTIF($KZ70:MI70,"&gt;0"),Input!$A$6:$HV$6,0),FALSE),0),0))*$D70</f>
        <v>0</v>
      </c>
      <c r="CZ70" s="1">
        <f>IF($E70+$I70+$D$7&lt;=CZ$22,0,IF(CZ$22-$D$7&gt;=$E70,IF(COUNTIF($KZ70:MJ70,"&gt;0")&gt;0,VLOOKUP($C70,Input!$A$8:$HV$21,MATCH($CE$21+COUNTIF($KZ70:MJ70,"&gt;0"),Input!$A$6:$HV$6,0),FALSE),0),0))*$D70</f>
        <v>0</v>
      </c>
      <c r="DA70" s="1">
        <f>IF($E70+$I70+$D$7&lt;=DA$22,0,IF(DA$22-$D$7&gt;=$E70,IF(COUNTIF($KZ70:MK70,"&gt;0")&gt;0,VLOOKUP($C70,Input!$A$8:$HV$21,MATCH($CE$21+COUNTIF($KZ70:MK70,"&gt;0"),Input!$A$6:$HV$6,0),FALSE),0),0))*$D70</f>
        <v>0</v>
      </c>
      <c r="DB70" s="1">
        <f>IF($E70+$I70+$D$7&lt;=DB$22,0,IF(DB$22-$D$7&gt;=$E70,IF(COUNTIF($KZ70:ML70,"&gt;0")&gt;0,VLOOKUP($C70,Input!$A$8:$HV$21,MATCH($CE$21+COUNTIF($KZ70:ML70,"&gt;0"),Input!$A$6:$HV$6,0),FALSE),0),0))*$D70</f>
        <v>0</v>
      </c>
      <c r="DC70" s="1">
        <f>IF($E70+$I70+$D$7&lt;=DC$22,0,IF(DC$22-$D$7&gt;=$E70,IF(COUNTIF($KZ70:MM70,"&gt;0")&gt;0,VLOOKUP($C70,Input!$A$8:$HV$21,MATCH($CE$21+COUNTIF($KZ70:MM70,"&gt;0"),Input!$A$6:$HV$6,0),FALSE),0),0))*$D70</f>
        <v>0</v>
      </c>
      <c r="DD70" s="1">
        <f>IF($E70+$I70+$D$7&lt;=DD$22,0,IF(DD$22-$D$7&gt;=$E70,IF(COUNTIF($KZ70:MN70,"&gt;0")&gt;0,VLOOKUP($C70,Input!$A$8:$HV$21,MATCH($CE$21+COUNTIF($KZ70:MN70,"&gt;0"),Input!$A$6:$HV$6,0),FALSE),0),0))*$D70</f>
        <v>0</v>
      </c>
      <c r="DE70" s="1">
        <f>IF($E70+$I70+$D$7&lt;=DE$22,0,IF(DE$22-$D$7&gt;=$E70,IF(COUNTIF($KZ70:MO70,"&gt;0")&gt;0,VLOOKUP($C70,Input!$A$8:$HV$21,MATCH($CE$21+COUNTIF($KZ70:MO70,"&gt;0"),Input!$A$6:$HV$6,0),FALSE),0),0))*$D70</f>
        <v>0</v>
      </c>
      <c r="DF70" s="1">
        <f>IF($E70+$I70+$D$7&lt;=DF$22,0,IF(DF$22-$D$7&gt;=$E70,IF(COUNTIF($KZ70:MP70,"&gt;0")&gt;0,VLOOKUP($C70,Input!$A$8:$HV$21,MATCH($CE$21+COUNTIF($KZ70:MP70,"&gt;0"),Input!$A$6:$HV$6,0),FALSE),0),0))*$D70</f>
        <v>0</v>
      </c>
      <c r="DG70" s="1">
        <f>IF($E70+$I70+$D$7&lt;=DG$22,0,IF(DG$22-$D$7&gt;=$E70,IF(COUNTIF($KZ70:MQ70,"&gt;0")&gt;0,VLOOKUP($C70,Input!$A$8:$HV$21,MATCH($CE$21+COUNTIF($KZ70:MQ70,"&gt;0"),Input!$A$6:$HV$6,0),FALSE),0),0))*$D70</f>
        <v>0</v>
      </c>
      <c r="DH70" s="1">
        <f>IF($E70+$I70+$D$7&lt;=DH$22,0,IF(DH$22-$D$7&gt;=$E70,IF(COUNTIF($KZ70:MR70,"&gt;0")&gt;0,VLOOKUP($C70,Input!$A$8:$HV$21,MATCH($CE$21+COUNTIF($KZ70:MR70,"&gt;0"),Input!$A$6:$HV$6,0),FALSE),0),0))*$D70</f>
        <v>0</v>
      </c>
      <c r="DI70" s="1">
        <f>IF($E70+$I70+$D$7&lt;=DI$22,0,IF(DI$22-$D$7&gt;=$E70,IF(COUNTIF($KZ70:MS70,"&gt;0")&gt;0,VLOOKUP($C70,Input!$A$8:$HV$21,MATCH($CE$21+COUNTIF($KZ70:MS70,"&gt;0"),Input!$A$6:$HV$6,0),FALSE),0),0))*$D70</f>
        <v>0</v>
      </c>
      <c r="DJ70" s="1">
        <f>IF($E70+$I70+$D$7&lt;=DJ$22,0,IF(DJ$22-$D$7&gt;=$E70,IF(COUNTIF($KZ70:MT70,"&gt;0")&gt;0,VLOOKUP($C70,Input!$A$8:$HV$21,MATCH($CE$21+COUNTIF($KZ70:MT70,"&gt;0"),Input!$A$6:$HV$6,0),FALSE),0),0))*$D70</f>
        <v>0</v>
      </c>
      <c r="DK70" s="1">
        <f>IF($E70+$I70+$D$7&lt;=DK$22,0,IF(DK$22-$D$7&gt;=$E70,IF(COUNTIF($KZ70:MU70,"&gt;0")&gt;0,VLOOKUP($C70,Input!$A$8:$HV$21,MATCH($CE$21+COUNTIF($KZ70:MU70,"&gt;0"),Input!$A$6:$HV$6,0),FALSE),0),0))*$D70</f>
        <v>0</v>
      </c>
      <c r="DL70" s="1">
        <f>IF($E70+$I70+$D$7&lt;=DL$22,0,IF(DL$22-$D$7&gt;=$E70,IF(COUNTIF($KZ70:MV70,"&gt;0")&gt;0,VLOOKUP($C70,Input!$A$8:$HV$21,MATCH($CE$21+COUNTIF($KZ70:MV70,"&gt;0"),Input!$A$6:$HV$6,0),FALSE),0),0))*$D70</f>
        <v>0</v>
      </c>
      <c r="DM70" s="1">
        <f>IF($E70+$I70+$D$7&lt;=DM$22,0,IF(DM$22-$D$7&gt;=$E70,IF(COUNTIF($KZ70:MW70,"&gt;0")&gt;0,VLOOKUP($C70,Input!$A$8:$HV$21,MATCH($CE$21+COUNTIF($KZ70:MW70,"&gt;0"),Input!$A$6:$HV$6,0),FALSE),0),0))*$D70</f>
        <v>0</v>
      </c>
      <c r="DN70" s="1">
        <f>IF($E70+$I70+$D$7&lt;=DN$22,0,IF(DN$22-$D$7&gt;=$E70,IF(COUNTIF($KZ70:MX70,"&gt;0")&gt;0,VLOOKUP($C70,Input!$A$8:$HV$21,MATCH($CE$21+COUNTIF($KZ70:MX70,"&gt;0"),Input!$A$6:$HV$6,0),FALSE),0),0))*$D70</f>
        <v>0</v>
      </c>
      <c r="DP70" t="str">
        <f>+VLOOKUP($C70,Input!$A$8:$GZ$39,MATCH(DP$21,Input!$A$6:$GZ$6,0),FALSE)</f>
        <v>Bus Maintenance at 0.85/mile</v>
      </c>
      <c r="DQ70" s="1">
        <f>IF($E70+$I70+$D$7&lt;=DQ$22,0,IF(DQ$22-$D$7&gt;=$E70,IF(COUNTIF($KZ70:LP70,"&gt;0")&gt;0,VLOOKUP($C70,Input!$A$8:$HV$21,MATCH($DP$21+COUNTIF($KZ70:LP70,"&gt;0"),Input!$A$6:$HV$6,0),FALSE),0),0))*$D70*$F70</f>
        <v>0</v>
      </c>
      <c r="DR70" s="1">
        <f>IF($E70+$I70+$D$7&lt;=DR$22,0,IF(DR$22-$D$7&gt;=$E70,IF(COUNTIF($KZ70:LQ70,"&gt;0")&gt;0,VLOOKUP($C70,Input!$A$8:$HV$21,MATCH($DP$21+COUNTIF($KZ70:LQ70,"&gt;0"),Input!$A$6:$HV$6,0),FALSE),0),0))*$D70*$F70</f>
        <v>0</v>
      </c>
      <c r="DS70" s="1">
        <f>IF($E70+$I70+$D$7&lt;=DS$22,0,IF(DS$22-$D$7&gt;=$E70,IF(COUNTIF($KZ70:LR70,"&gt;0")&gt;0,VLOOKUP($C70,Input!$A$8:$HV$21,MATCH($DP$21+COUNTIF($KZ70:LR70,"&gt;0"),Input!$A$6:$HV$6,0),FALSE),0),0))*$D70*$F70</f>
        <v>0</v>
      </c>
      <c r="DT70" s="1">
        <f>IF($E70+$I70+$D$7&lt;=DT$22,0,IF(DT$22-$D$7&gt;=$E70,IF(COUNTIF($KZ70:LS70,"&gt;0")&gt;0,VLOOKUP($C70,Input!$A$8:$HV$21,MATCH($DP$21+COUNTIF($KZ70:LS70,"&gt;0"),Input!$A$6:$HV$6,0),FALSE),0),0))*$D70*$F70</f>
        <v>0</v>
      </c>
      <c r="DU70" s="1">
        <f>IF($E70+$I70+$D$7&lt;=DU$22,0,IF(DU$22-$D$7&gt;=$E70,IF(COUNTIF($KZ70:LT70,"&gt;0")&gt;0,VLOOKUP($C70,Input!$A$8:$HV$21,MATCH($DP$21+COUNTIF($KZ70:LT70,"&gt;0"),Input!$A$6:$HV$6,0),FALSE),0),0))*$D70*$F70</f>
        <v>0</v>
      </c>
      <c r="DV70" s="1">
        <f>IF($E70+$I70+$D$7&lt;=DV$22,0,IF(DV$22-$D$7&gt;=$E70,IF(COUNTIF($KZ70:LU70,"&gt;0")&gt;0,VLOOKUP($C70,Input!$A$8:$HV$21,MATCH($DP$21+COUNTIF($KZ70:LU70,"&gt;0"),Input!$A$6:$HV$6,0),FALSE),0),0))*$D70*$F70</f>
        <v>0</v>
      </c>
      <c r="DW70" s="1">
        <f>IF($E70+$I70+$D$7&lt;=DW$22,0,IF(DW$22-$D$7&gt;=$E70,IF(COUNTIF($KZ70:LV70,"&gt;0")&gt;0,VLOOKUP($C70,Input!$A$8:$HV$21,MATCH($DP$21+COUNTIF($KZ70:LV70,"&gt;0"),Input!$A$6:$HV$6,0),FALSE),0),0))*$D70*$F70</f>
        <v>0</v>
      </c>
      <c r="DX70" s="1">
        <f>IF($E70+$I70+$D$7&lt;=DX$22,0,IF(DX$22-$D$7&gt;=$E70,IF(COUNTIF($KZ70:LW70,"&gt;0")&gt;0,VLOOKUP($C70,Input!$A$8:$HV$21,MATCH($DP$21+COUNTIF($KZ70:LW70,"&gt;0"),Input!$A$6:$HV$6,0),FALSE),0),0))*$D70*$F70</f>
        <v>0</v>
      </c>
      <c r="DY70" s="1">
        <f>IF($E70+$I70+$D$7&lt;=DY$22,0,IF(DY$22-$D$7&gt;=$E70,IF(COUNTIF($KZ70:LX70,"&gt;0")&gt;0,VLOOKUP($C70,Input!$A$8:$HV$21,MATCH($DP$21+COUNTIF($KZ70:LX70,"&gt;0"),Input!$A$6:$HV$6,0),FALSE),0),0))*$D70*$F70</f>
        <v>0</v>
      </c>
      <c r="DZ70" s="1">
        <f>IF($E70+$I70+$D$7&lt;=DZ$22,0,IF(DZ$22-$D$7&gt;=$E70,IF(COUNTIF($KZ70:LY70,"&gt;0")&gt;0,VLOOKUP($C70,Input!$A$8:$HV$21,MATCH($DP$21+COUNTIF($KZ70:LY70,"&gt;0"),Input!$A$6:$HV$6,0),FALSE),0),0))*$D70*$F70</f>
        <v>0</v>
      </c>
      <c r="EA70" s="1">
        <f>IF($E70+$I70+$D$7&lt;=EA$22,0,IF(EA$22-$D$7&gt;=$E70,IF(COUNTIF($KZ70:LZ70,"&gt;0")&gt;0,VLOOKUP($C70,Input!$A$8:$HV$21,MATCH($DP$21+COUNTIF($KZ70:LZ70,"&gt;0"),Input!$A$6:$HV$6,0),FALSE),0),0))*$D70*$F70</f>
        <v>0</v>
      </c>
      <c r="EB70" s="1">
        <f>IF($E70+$I70+$D$7&lt;=EB$22,0,IF(EB$22-$D$7&gt;=$E70,IF(COUNTIF($KZ70:MA70,"&gt;0")&gt;0,VLOOKUP($C70,Input!$A$8:$HV$21,MATCH($DP$21+COUNTIF($KZ70:MA70,"&gt;0"),Input!$A$6:$HV$6,0),FALSE),0),0))*$D70*$F70</f>
        <v>0</v>
      </c>
      <c r="EC70" s="1">
        <f>IF($E70+$I70+$D$7&lt;=EC$22,0,IF(EC$22-$D$7&gt;=$E70,IF(COUNTIF($KZ70:MB70,"&gt;0")&gt;0,VLOOKUP($C70,Input!$A$8:$HV$21,MATCH($DP$21+COUNTIF($KZ70:MB70,"&gt;0"),Input!$A$6:$HV$6,0),FALSE),0),0))*$D70*$F70</f>
        <v>0</v>
      </c>
      <c r="ED70" s="1">
        <f>IF($E70+$I70+$D$7&lt;=ED$22,0,IF(ED$22-$D$7&gt;=$E70,IF(COUNTIF($KZ70:MC70,"&gt;0")&gt;0,VLOOKUP($C70,Input!$A$8:$HV$21,MATCH($DP$21+COUNTIF($KZ70:MC70,"&gt;0"),Input!$A$6:$HV$6,0),FALSE),0),0))*$D70*$F70</f>
        <v>0</v>
      </c>
      <c r="EE70" s="1">
        <f>IF($E70+$I70+$D$7&lt;=EE$22,0,IF(EE$22-$D$7&gt;=$E70,IF(COUNTIF($KZ70:MD70,"&gt;0")&gt;0,VLOOKUP($C70,Input!$A$8:$HV$21,MATCH($DP$21+COUNTIF($KZ70:MD70,"&gt;0"),Input!$A$6:$HV$6,0),FALSE),0),0))*$D70*$F70</f>
        <v>0</v>
      </c>
      <c r="EF70" s="1">
        <f>IF($E70+$I70+$D$7&lt;=EF$22,0,IF(EF$22-$D$7&gt;=$E70,IF(COUNTIF($KZ70:ME70,"&gt;0")&gt;0,VLOOKUP($C70,Input!$A$8:$HV$21,MATCH($DP$21+COUNTIF($KZ70:ME70,"&gt;0"),Input!$A$6:$HV$6,0),FALSE),0),0))*$D70*$F70</f>
        <v>0</v>
      </c>
      <c r="EG70" s="1">
        <f>IF($E70+$I70+$D$7&lt;=EG$22,0,IF(EG$22-$D$7&gt;=$E70,IF(COUNTIF($KZ70:MF70,"&gt;0")&gt;0,VLOOKUP($C70,Input!$A$8:$HV$21,MATCH($DP$21+COUNTIF($KZ70:MF70,"&gt;0"),Input!$A$6:$HV$6,0),FALSE),0),0))*$D70*$F70</f>
        <v>0</v>
      </c>
      <c r="EH70" s="1">
        <f>IF($E70+$I70+$D$7&lt;=EH$22,0,IF(EH$22-$D$7&gt;=$E70,IF(COUNTIF($KZ70:MG70,"&gt;0")&gt;0,VLOOKUP($C70,Input!$A$8:$HV$21,MATCH($DP$21+COUNTIF($KZ70:MG70,"&gt;0"),Input!$A$6:$HV$6,0),FALSE),0),0))*$D70*$F70</f>
        <v>0</v>
      </c>
      <c r="EI70" s="1">
        <f>IF($E70+$I70+$D$7&lt;=EI$22,0,IF(EI$22-$D$7&gt;=$E70,IF(COUNTIF($KZ70:MH70,"&gt;0")&gt;0,VLOOKUP($C70,Input!$A$8:$HV$21,MATCH($DP$21+COUNTIF($KZ70:MH70,"&gt;0"),Input!$A$6:$HV$6,0),FALSE),0),0))*$D70*$F70</f>
        <v>0</v>
      </c>
      <c r="EJ70" s="1">
        <f>IF($E70+$I70+$D$7&lt;=EJ$22,0,IF(EJ$22-$D$7&gt;=$E70,IF(COUNTIF($KZ70:MI70,"&gt;0")&gt;0,VLOOKUP($C70,Input!$A$8:$HV$21,MATCH($DP$21+COUNTIF($KZ70:MI70,"&gt;0"),Input!$A$6:$HV$6,0),FALSE),0),0))*$D70*$F70</f>
        <v>0</v>
      </c>
      <c r="EK70" s="1">
        <f>IF($E70+$I70+$D$7&lt;=EK$22,0,IF(EK$22-$D$7&gt;=$E70,IF(COUNTIF($KZ70:MJ70,"&gt;0")&gt;0,VLOOKUP($C70,Input!$A$8:$HV$21,MATCH($DP$21+COUNTIF($KZ70:MJ70,"&gt;0"),Input!$A$6:$HV$6,0),FALSE),0),0))*$D70*$F70</f>
        <v>0</v>
      </c>
      <c r="EL70" s="1">
        <f>IF($E70+$I70+$D$7&lt;=EL$22,0,IF(EL$22-$D$7&gt;=$E70,IF(COUNTIF($KZ70:MK70,"&gt;0")&gt;0,VLOOKUP($C70,Input!$A$8:$HV$21,MATCH($DP$21+COUNTIF($KZ70:MK70,"&gt;0"),Input!$A$6:$HV$6,0),FALSE),0),0))*$D70*$F70</f>
        <v>0</v>
      </c>
      <c r="EM70" s="1">
        <f>IF($E70+$I70+$D$7&lt;=EM$22,0,IF(EM$22-$D$7&gt;=$E70,IF(COUNTIF($KZ70:ML70,"&gt;0")&gt;0,VLOOKUP($C70,Input!$A$8:$HV$21,MATCH($DP$21+COUNTIF($KZ70:ML70,"&gt;0"),Input!$A$6:$HV$6,0),FALSE),0),0))*$D70*$F70</f>
        <v>0</v>
      </c>
      <c r="EN70" s="1">
        <f>IF($E70+$I70+$D$7&lt;=EN$22,0,IF(EN$22-$D$7&gt;=$E70,IF(COUNTIF($KZ70:MM70,"&gt;0")&gt;0,VLOOKUP($C70,Input!$A$8:$HV$21,MATCH($DP$21+COUNTIF($KZ70:MM70,"&gt;0"),Input!$A$6:$HV$6,0),FALSE),0),0))*$D70*$F70</f>
        <v>0</v>
      </c>
      <c r="EO70" s="1">
        <f>IF($E70+$I70+$D$7&lt;=EO$22,0,IF(EO$22-$D$7&gt;=$E70,IF(COUNTIF($KZ70:MN70,"&gt;0")&gt;0,VLOOKUP($C70,Input!$A$8:$HV$21,MATCH($DP$21+COUNTIF($KZ70:MN70,"&gt;0"),Input!$A$6:$HV$6,0),FALSE),0),0))*$D70*$F70</f>
        <v>0</v>
      </c>
      <c r="EP70" s="1">
        <f>IF($E70+$I70+$D$7&lt;=EP$22,0,IF(EP$22-$D$7&gt;=$E70,IF(COUNTIF($KZ70:MO70,"&gt;0")&gt;0,VLOOKUP($C70,Input!$A$8:$HV$21,MATCH($DP$21+COUNTIF($KZ70:MO70,"&gt;0"),Input!$A$6:$HV$6,0),FALSE),0),0))*$D70*$F70</f>
        <v>0</v>
      </c>
      <c r="EQ70" s="1">
        <f>IF($E70+$I70+$D$7&lt;=EQ$22,0,IF(EQ$22-$D$7&gt;=$E70,IF(COUNTIF($KZ70:MP70,"&gt;0")&gt;0,VLOOKUP($C70,Input!$A$8:$HV$21,MATCH($DP$21+COUNTIF($KZ70:MP70,"&gt;0"),Input!$A$6:$HV$6,0),FALSE),0),0))*$D70*$F70</f>
        <v>0</v>
      </c>
      <c r="ER70" s="1">
        <f>IF($E70+$I70+$D$7&lt;=ER$22,0,IF(ER$22-$D$7&gt;=$E70,IF(COUNTIF($KZ70:MQ70,"&gt;0")&gt;0,VLOOKUP($C70,Input!$A$8:$HV$21,MATCH($DP$21+COUNTIF($KZ70:MQ70,"&gt;0"),Input!$A$6:$HV$6,0),FALSE),0),0))*$D70*$F70</f>
        <v>0</v>
      </c>
      <c r="ES70" s="1">
        <f>IF($E70+$I70+$D$7&lt;=ES$22,0,IF(ES$22-$D$7&gt;=$E70,IF(COUNTIF($KZ70:MR70,"&gt;0")&gt;0,VLOOKUP($C70,Input!$A$8:$HV$21,MATCH($DP$21+COUNTIF($KZ70:MR70,"&gt;0"),Input!$A$6:$HV$6,0),FALSE),0),0))*$D70*$F70</f>
        <v>0</v>
      </c>
      <c r="ET70" s="1">
        <f>IF($E70+$I70+$D$7&lt;=ET$22,0,IF(ET$22-$D$7&gt;=$E70,IF(COUNTIF($KZ70:MS70,"&gt;0")&gt;0,VLOOKUP($C70,Input!$A$8:$HV$21,MATCH($DP$21+COUNTIF($KZ70:MS70,"&gt;0"),Input!$A$6:$HV$6,0),FALSE),0),0))*$D70*$F70</f>
        <v>0</v>
      </c>
      <c r="EU70" s="1">
        <f>IF($E70+$I70+$D$7&lt;=EU$22,0,IF(EU$22-$D$7&gt;=$E70,IF(COUNTIF($KZ70:MT70,"&gt;0")&gt;0,VLOOKUP($C70,Input!$A$8:$HV$21,MATCH($DP$21+COUNTIF($KZ70:MT70,"&gt;0"),Input!$A$6:$HV$6,0),FALSE),0),0))*$D70*$F70</f>
        <v>0</v>
      </c>
      <c r="EV70" s="1">
        <f>IF($E70+$I70+$D$7&lt;=EV$22,0,IF(EV$22-$D$7&gt;=$E70,IF(COUNTIF($KZ70:MU70,"&gt;0")&gt;0,VLOOKUP($C70,Input!$A$8:$HV$21,MATCH($DP$21+COUNTIF($KZ70:MU70,"&gt;0"),Input!$A$6:$HV$6,0),FALSE),0),0))*$D70*$F70</f>
        <v>7956000</v>
      </c>
      <c r="EW70" s="1">
        <f>IF($E70+$I70+$D$7&lt;=EW$22,0,IF(EW$22-$D$7&gt;=$E70,IF(COUNTIF($KZ70:MV70,"&gt;0")&gt;0,VLOOKUP($C70,Input!$A$8:$HV$21,MATCH($DP$21+COUNTIF($KZ70:MV70,"&gt;0"),Input!$A$6:$HV$6,0),FALSE),0),0))*$D70*$F70</f>
        <v>7956000</v>
      </c>
      <c r="EX70" s="1">
        <f>IF($E70+$I70+$D$7&lt;=EX$22,0,IF(EX$22-$D$7&gt;=$E70,IF(COUNTIF($KZ70:MW70,"&gt;0")&gt;0,VLOOKUP($C70,Input!$A$8:$HV$21,MATCH($DP$21+COUNTIF($KZ70:MW70,"&gt;0"),Input!$A$6:$HV$6,0),FALSE),0),0))*$D70*$F70</f>
        <v>7956000</v>
      </c>
      <c r="EY70" s="1">
        <f>IF($E70+$I70+$D$7&lt;=EY$22,0,IF(EY$22-$D$7&gt;=$E70,IF(COUNTIF($KZ70:MX70,"&gt;0")&gt;0,VLOOKUP($C70,Input!$A$8:$HV$21,MATCH($DP$21+COUNTIF($KZ70:MX70,"&gt;0"),Input!$A$6:$HV$6,0),FALSE),0),0))*$D70*$F70</f>
        <v>7956000</v>
      </c>
      <c r="EZ70" s="1"/>
      <c r="FA70" t="str">
        <f>VLOOKUP($C70,Input!$A$8:$GZ$39,MATCH(FA$21,Input!$A$6:$GZ$6,0),FALSE)</f>
        <v>NA</v>
      </c>
      <c r="FB70">
        <f>IF((VLOOKUP($C70,Input!$A$8:$GZ$39,MATCH(FB$21,Input!$A$6:$GZ$6,0),FALSE))="Y",$D70/VLOOKUP($C70,Input!$A$8:$GZ$39,MATCH(FC$21,Input!$A$6:$GZ$6,0),FALSE),0)</f>
        <v>0</v>
      </c>
      <c r="FC70">
        <f>IF((VLOOKUP($C70,Input!$A$8:$GZ$39,MATCH(FB$21,Input!$A$6:$GZ$6,0),FALSE))="Y",0,IF((VLOOKUP($C70,Input!$A$8:$GZ$39,MATCH(FC$21,Input!$A$6:$GZ$6,0),FALSE))&gt;0,$D70/VLOOKUP($C70,Input!$A$8:$GZ$39,MATCH(FC$21,Input!$A$6:$GZ$6,0),FALSE),0))</f>
        <v>0</v>
      </c>
      <c r="FD70" s="1">
        <f>+IF($E70=FD$22,VLOOKUP($C70,Input!$A$8:$GZ$39,MATCH(FD$21,Input!$A$6:$GZ$6,0),FALSE),0)*IF(FD$19&gt;=MAX(FC$19:$FD$19),MIN((FD$19-MAX(FC$19:$FD$19)),(FD$19-FC$19)),0)+IF($E70=FD$22,VLOOKUP($C70,Input!$A$8:$GZ$39,MATCH(FD$21,Input!$A$6:$GZ$6,0),FALSE),0)*IF(FD$18&gt;=MAX(FC$18:$FD$18),MIN((FD$18-MAX(FC$18:$FD$18)),(FD$18-FC$18)),0)</f>
        <v>0</v>
      </c>
      <c r="FE70" s="1">
        <f>+IF($E70=FE$22,VLOOKUP($C70,Input!$A$8:$GZ$39,MATCH(FE$21,Input!$A$6:$GZ$6,0),FALSE),0)*IF(FE$19&gt;=MAX(FD$19:$FD$19),MIN((FE$19-MAX(FD$19:$FD$19)),(FE$19-FD$19)),0)+IF($E70=FE$22,VLOOKUP($C70,Input!$A$8:$GZ$39,MATCH(FE$21,Input!$A$6:$GZ$6,0),FALSE),0)*IF(FE$18&gt;=MAX(FD$18:$FD$18),MIN((FE$18-MAX(FD$18:$FD$18)),(FE$18-FD$18)),0)</f>
        <v>0</v>
      </c>
      <c r="FF70" s="1">
        <f>+IF($E70=FF$22,VLOOKUP($C70,Input!$A$8:$GZ$39,MATCH(FF$21,Input!$A$6:$GZ$6,0),FALSE),0)*IF(FF$19&gt;=MAX($FD$19:FE$19),MIN((FF$19-MAX($FD$19:FE$19)),(FF$19-FE$19)),0)+IF($E70=FF$22,VLOOKUP($C70,Input!$A$8:$GZ$39,MATCH(FF$21,Input!$A$6:$GZ$6,0),FALSE),0)*IF(FF$18&gt;=MAX($FD$18:FE$18),MIN((FF$18-MAX($FD$18:FE$18)),(FF$18-FE$18)),0)</f>
        <v>0</v>
      </c>
      <c r="FG70" s="1">
        <f>+IF($E70=FG$22,VLOOKUP($C70,Input!$A$8:$GZ$39,MATCH(FG$21,Input!$A$6:$GZ$6,0),FALSE),0)*IF(FG$19&gt;=MAX($FD$19:FF$19),MIN((FG$19-MAX($FD$19:FF$19)),(FG$19-FF$19)),0)+IF($E70=FG$22,VLOOKUP($C70,Input!$A$8:$GZ$39,MATCH(FG$21,Input!$A$6:$GZ$6,0),FALSE),0)*IF(FG$18&gt;=MAX($FD$18:FF$18),MIN((FG$18-MAX($FD$18:FF$18)),(FG$18-FF$18)),0)</f>
        <v>0</v>
      </c>
      <c r="FH70" s="1">
        <f>+IF($E70=FH$22,VLOOKUP($C70,Input!$A$8:$GZ$39,MATCH(FH$21,Input!$A$6:$GZ$6,0),FALSE),0)*IF(FH$19&gt;=MAX($FD$19:FG$19),MIN((FH$19-MAX($FD$19:FG$19)),(FH$19-FG$19)),0)+IF($E70=FH$22,VLOOKUP($C70,Input!$A$8:$GZ$39,MATCH(FH$21,Input!$A$6:$GZ$6,0),FALSE),0)*IF(FH$18&gt;=MAX($FD$18:FG$18),MIN((FH$18-MAX($FD$18:FG$18)),(FH$18-FG$18)),0)</f>
        <v>0</v>
      </c>
      <c r="FI70" s="1">
        <f>+IF($E70=FI$22,VLOOKUP($C70,Input!$A$8:$GZ$39,MATCH(FI$21,Input!$A$6:$GZ$6,0),FALSE),0)*IF(FI$19&gt;=MAX($FD$19:FH$19),MIN((FI$19-MAX($FD$19:FH$19)),(FI$19-FH$19)),0)+IF($E70=FI$22,VLOOKUP($C70,Input!$A$8:$GZ$39,MATCH(FI$21,Input!$A$6:$GZ$6,0),FALSE),0)*IF(FI$18&gt;=MAX($FD$18:FH$18),MIN((FI$18-MAX($FD$18:FH$18)),(FI$18-FH$18)),0)</f>
        <v>0</v>
      </c>
      <c r="FJ70" s="1">
        <f>+IF($E70=FJ$22,VLOOKUP($C70,Input!$A$8:$GZ$39,MATCH(FJ$21,Input!$A$6:$GZ$6,0),FALSE),0)*IF(FJ$19&gt;=MAX($FD$19:FI$19),MIN((FJ$19-MAX($FD$19:FI$19)),(FJ$19-FI$19)),0)+IF($E70=FJ$22,VLOOKUP($C70,Input!$A$8:$GZ$39,MATCH(FJ$21,Input!$A$6:$GZ$6,0),FALSE),0)*IF(FJ$18&gt;=MAX($FD$18:FI$18),MIN((FJ$18-MAX($FD$18:FI$18)),(FJ$18-FI$18)),0)</f>
        <v>0</v>
      </c>
      <c r="FK70" s="1">
        <f>+IF($E70=FK$22,VLOOKUP($C70,Input!$A$8:$GZ$39,MATCH(FK$21,Input!$A$6:$GZ$6,0),FALSE),0)*IF(FK$19&gt;=MAX($FD$19:FJ$19),MIN((FK$19-MAX($FD$19:FJ$19)),(FK$19-FJ$19)),0)+IF($E70=FK$22,VLOOKUP($C70,Input!$A$8:$GZ$39,MATCH(FK$21,Input!$A$6:$GZ$6,0),FALSE),0)*IF(FK$18&gt;=MAX($FD$18:FJ$18),MIN((FK$18-MAX($FD$18:FJ$18)),(FK$18-FJ$18)),0)</f>
        <v>0</v>
      </c>
      <c r="FL70" s="1">
        <f>+IF($E70=FL$22,VLOOKUP($C70,Input!$A$8:$GZ$39,MATCH(FL$21,Input!$A$6:$GZ$6,0),FALSE),0)*IF(FL$19&gt;=MAX($FD$19:FK$19),MIN((FL$19-MAX($FD$19:FK$19)),(FL$19-FK$19)),0)+IF($E70=FL$22,VLOOKUP($C70,Input!$A$8:$GZ$39,MATCH(FL$21,Input!$A$6:$GZ$6,0),FALSE),0)*IF(FL$18&gt;=MAX($FD$18:FK$18),MIN((FL$18-MAX($FD$18:FK$18)),(FL$18-FK$18)),0)</f>
        <v>0</v>
      </c>
      <c r="FM70" s="1">
        <f>+IF($E70=FM$22,VLOOKUP($C70,Input!$A$8:$GZ$39,MATCH(FM$21,Input!$A$6:$GZ$6,0),FALSE),0)*IF(FM$19&gt;=MAX($FD$19:FL$19),MIN((FM$19-MAX($FD$19:FL$19)),(FM$19-FL$19)),0)+IF($E70=FM$22,VLOOKUP($C70,Input!$A$8:$GZ$39,MATCH(FM$21,Input!$A$6:$GZ$6,0),FALSE),0)*IF(FM$18&gt;=MAX($FD$18:FL$18),MIN((FM$18-MAX($FD$18:FL$18)),(FM$18-FL$18)),0)</f>
        <v>0</v>
      </c>
      <c r="FN70" s="1">
        <f>+IF($E70=FN$22,VLOOKUP($C70,Input!$A$8:$GZ$39,MATCH(FN$21,Input!$A$6:$GZ$6,0),FALSE),0)*IF(FN$19&gt;=MAX($FD$19:FM$19),MIN((FN$19-MAX($FD$19:FM$19)),(FN$19-FM$19)),0)+IF($E70=FN$22,VLOOKUP($C70,Input!$A$8:$GZ$39,MATCH(FN$21,Input!$A$6:$GZ$6,0),FALSE),0)*IF(FN$18&gt;=MAX($FD$18:FM$18),MIN((FN$18-MAX($FD$18:FM$18)),(FN$18-FM$18)),0)</f>
        <v>0</v>
      </c>
      <c r="FO70" s="1">
        <f>+IF($E70=FO$22,VLOOKUP($C70,Input!$A$8:$GZ$39,MATCH(FO$21,Input!$A$6:$GZ$6,0),FALSE),0)*IF(FO$19&gt;=MAX($FD$19:FN$19),MIN((FO$19-MAX($FD$19:FN$19)),(FO$19-FN$19)),0)+IF($E70=FO$22,VLOOKUP($C70,Input!$A$8:$GZ$39,MATCH(FO$21,Input!$A$6:$GZ$6,0),FALSE),0)*IF(FO$18&gt;=MAX($FD$18:FN$18),MIN((FO$18-MAX($FD$18:FN$18)),(FO$18-FN$18)),0)</f>
        <v>0</v>
      </c>
      <c r="FP70" s="1">
        <f>+IF($E70=FP$22,VLOOKUP($C70,Input!$A$8:$GZ$39,MATCH(FP$21,Input!$A$6:$GZ$6,0),FALSE),0)*IF(FP$19&gt;=MAX($FD$19:FO$19),MIN((FP$19-MAX($FD$19:FO$19)),(FP$19-FO$19)),0)+IF($E70=FP$22,VLOOKUP($C70,Input!$A$8:$GZ$39,MATCH(FP$21,Input!$A$6:$GZ$6,0),FALSE),0)*IF(FP$18&gt;=MAX($FD$18:FO$18),MIN((FP$18-MAX($FD$18:FO$18)),(FP$18-FO$18)),0)</f>
        <v>0</v>
      </c>
      <c r="FQ70" s="1">
        <f>+IF($E70=FQ$22,VLOOKUP($C70,Input!$A$8:$GZ$39,MATCH(FQ$21,Input!$A$6:$GZ$6,0),FALSE),0)*IF(FQ$19&gt;=MAX($FD$19:FP$19),MIN((FQ$19-MAX($FD$19:FP$19)),(FQ$19-FP$19)),0)+IF($E70=FQ$22,VLOOKUP($C70,Input!$A$8:$GZ$39,MATCH(FQ$21,Input!$A$6:$GZ$6,0),FALSE),0)*IF(FQ$18&gt;=MAX($FD$18:FP$18),MIN((FQ$18-MAX($FD$18:FP$18)),(FQ$18-FP$18)),0)</f>
        <v>0</v>
      </c>
      <c r="FR70" s="1">
        <f>+IF($E70=FR$22,VLOOKUP($C70,Input!$A$8:$GZ$39,MATCH(FR$21,Input!$A$6:$GZ$6,0),FALSE),0)*IF(FR$19&gt;=MAX($FD$19:FQ$19),MIN((FR$19-MAX($FD$19:FQ$19)),(FR$19-FQ$19)),0)+IF($E70=FR$22,VLOOKUP($C70,Input!$A$8:$GZ$39,MATCH(FR$21,Input!$A$6:$GZ$6,0),FALSE),0)*IF(FR$18&gt;=MAX($FD$18:FQ$18),MIN((FR$18-MAX($FD$18:FQ$18)),(FR$18-FQ$18)),0)</f>
        <v>0</v>
      </c>
      <c r="FS70" s="1">
        <f>+IF($E70=FS$22,VLOOKUP($C70,Input!$A$8:$GZ$39,MATCH(FS$21,Input!$A$6:$GZ$6,0),FALSE),0)*IF(FS$19&gt;=MAX($FD$19:FR$19),MIN((FS$19-MAX($FD$19:FR$19)),(FS$19-FR$19)),0)+IF($E70=FS$22,VLOOKUP($C70,Input!$A$8:$GZ$39,MATCH(FS$21,Input!$A$6:$GZ$6,0),FALSE),0)*IF(FS$18&gt;=MAX($FD$18:FR$18),MIN((FS$18-MAX($FD$18:FR$18)),(FS$18-FR$18)),0)</f>
        <v>0</v>
      </c>
      <c r="FT70" s="1">
        <f>+IF($E70=FT$22,VLOOKUP($C70,Input!$A$8:$GZ$39,MATCH(FT$21,Input!$A$6:$GZ$6,0),FALSE),0)*IF(FT$19&gt;=MAX($FD$19:FS$19),MIN((FT$19-MAX($FD$19:FS$19)),(FT$19-FS$19)),0)+IF($E70=FT$22,VLOOKUP($C70,Input!$A$8:$GZ$39,MATCH(FT$21,Input!$A$6:$GZ$6,0),FALSE),0)*IF(FT$18&gt;=MAX($FD$18:FS$18),MIN((FT$18-MAX($FD$18:FS$18)),(FT$18-FS$18)),0)</f>
        <v>0</v>
      </c>
      <c r="FU70" s="1">
        <f>+IF($E70=FU$22,VLOOKUP($C70,Input!$A$8:$GZ$39,MATCH(FU$21,Input!$A$6:$GZ$6,0),FALSE),0)*IF(FU$19&gt;=MAX($FD$19:FT$19),MIN((FU$19-MAX($FD$19:FT$19)),(FU$19-FT$19)),0)+IF($E70=FU$22,VLOOKUP($C70,Input!$A$8:$GZ$39,MATCH(FU$21,Input!$A$6:$GZ$6,0),FALSE),0)*IF(FU$18&gt;=MAX($FD$18:FT$18),MIN((FU$18-MAX($FD$18:FT$18)),(FU$18-FT$18)),0)</f>
        <v>0</v>
      </c>
      <c r="FV70" s="1">
        <f>+IF($E70=FV$22,VLOOKUP($C70,Input!$A$8:$GZ$39,MATCH(FV$21,Input!$A$6:$GZ$6,0),FALSE),0)*IF(FV$19&gt;=MAX($FD$19:FU$19),MIN((FV$19-MAX($FD$19:FU$19)),(FV$19-FU$19)),0)+IF($E70=FV$22,VLOOKUP($C70,Input!$A$8:$GZ$39,MATCH(FV$21,Input!$A$6:$GZ$6,0),FALSE),0)*IF(FV$18&gt;=MAX($FD$18:FU$18),MIN((FV$18-MAX($FD$18:FU$18)),(FV$18-FU$18)),0)</f>
        <v>0</v>
      </c>
      <c r="FW70" s="1">
        <f>+IF($E70=FW$22,VLOOKUP($C70,Input!$A$8:$GZ$39,MATCH(FW$21,Input!$A$6:$GZ$6,0),FALSE),0)*IF(FW$19&gt;=MAX($FD$19:FV$19),MIN((FW$19-MAX($FD$19:FV$19)),(FW$19-FV$19)),0)+IF($E70=FW$22,VLOOKUP($C70,Input!$A$8:$GZ$39,MATCH(FW$21,Input!$A$6:$GZ$6,0),FALSE),0)*IF(FW$18&gt;=MAX($FD$18:FV$18),MIN((FW$18-MAX($FD$18:FV$18)),(FW$18-FV$18)),0)</f>
        <v>0</v>
      </c>
      <c r="FX70" s="1">
        <f>+IF($E70=FX$22,VLOOKUP($C70,Input!$A$8:$GZ$39,MATCH(FX$21,Input!$A$6:$GZ$6,0),FALSE),0)*IF(FX$19&gt;=MAX($FD$19:FW$19),MIN((FX$19-MAX($FD$19:FW$19)),(FX$19-FW$19)),0)+IF($E70=FX$22,VLOOKUP($C70,Input!$A$8:$GZ$39,MATCH(FX$21,Input!$A$6:$GZ$6,0),FALSE),0)*IF(FX$18&gt;=MAX($FD$18:FW$18),MIN((FX$18-MAX($FD$18:FW$18)),(FX$18-FW$18)),0)</f>
        <v>0</v>
      </c>
      <c r="FY70" s="1">
        <f>+IF($E70=FY$22,VLOOKUP($C70,Input!$A$8:$GZ$39,MATCH(FY$21,Input!$A$6:$GZ$6,0),FALSE),0)*IF(FY$19&gt;=MAX($FD$19:FX$19),MIN((FY$19-MAX($FD$19:FX$19)),(FY$19-FX$19)),0)+IF($E70=FY$22,VLOOKUP($C70,Input!$A$8:$GZ$39,MATCH(FY$21,Input!$A$6:$GZ$6,0),FALSE),0)*IF(FY$18&gt;=MAX($FD$18:FX$18),MIN((FY$18-MAX($FD$18:FX$18)),(FY$18-FX$18)),0)</f>
        <v>0</v>
      </c>
      <c r="FZ70" s="1">
        <f>+IF($E70=FZ$22,VLOOKUP($C70,Input!$A$8:$GZ$39,MATCH(FZ$21,Input!$A$6:$GZ$6,0),FALSE),0)*IF(FZ$19&gt;=MAX($FD$19:FY$19),MIN((FZ$19-MAX($FD$19:FY$19)),(FZ$19-FY$19)),0)+IF($E70=FZ$22,VLOOKUP($C70,Input!$A$8:$GZ$39,MATCH(FZ$21,Input!$A$6:$GZ$6,0),FALSE),0)*IF(FZ$18&gt;=MAX($FD$18:FY$18),MIN((FZ$18-MAX($FD$18:FY$18)),(FZ$18-FY$18)),0)</f>
        <v>0</v>
      </c>
      <c r="GA70" s="1">
        <f>+IF($E70=GA$22,VLOOKUP($C70,Input!$A$8:$GZ$39,MATCH(GA$21,Input!$A$6:$GZ$6,0),FALSE),0)*IF(GA$19&gt;=MAX($FD$19:FZ$19),MIN((GA$19-MAX($FD$19:FZ$19)),(GA$19-FZ$19)),0)+IF($E70=GA$22,VLOOKUP($C70,Input!$A$8:$GZ$39,MATCH(GA$21,Input!$A$6:$GZ$6,0),FALSE),0)*IF(GA$18&gt;=MAX($FD$18:FZ$18),MIN((GA$18-MAX($FD$18:FZ$18)),(GA$18-FZ$18)),0)</f>
        <v>0</v>
      </c>
      <c r="GB70" s="1">
        <f>+IF($E70=GB$22,VLOOKUP($C70,Input!$A$8:$GZ$39,MATCH(GB$21,Input!$A$6:$GZ$6,0),FALSE),0)*IF(GB$19&gt;=MAX($FD$19:GA$19),MIN((GB$19-MAX($FD$19:GA$19)),(GB$19-GA$19)),0)+IF($E70=GB$22,VLOOKUP($C70,Input!$A$8:$GZ$39,MATCH(GB$21,Input!$A$6:$GZ$6,0),FALSE),0)*IF(GB$18&gt;=MAX($FD$18:GA$18),MIN((GB$18-MAX($FD$18:GA$18)),(GB$18-GA$18)),0)</f>
        <v>0</v>
      </c>
      <c r="GC70" s="1">
        <f>+IF($E70=GC$22,VLOOKUP($C70,Input!$A$8:$GZ$39,MATCH(GC$21,Input!$A$6:$GZ$6,0),FALSE),0)*IF(GC$19&gt;=MAX($FD$19:GB$19),MIN((GC$19-MAX($FD$19:GB$19)),(GC$19-GB$19)),0)+IF($E70=GC$22,VLOOKUP($C70,Input!$A$8:$GZ$39,MATCH(GC$21,Input!$A$6:$GZ$6,0),FALSE),0)*IF(GC$18&gt;=MAX($FD$18:GB$18),MIN((GC$18-MAX($FD$18:GB$18)),(GC$18-GB$18)),0)</f>
        <v>0</v>
      </c>
      <c r="GD70" s="1">
        <f>+IF($E70=GD$22,VLOOKUP($C70,Input!$A$8:$GZ$39,MATCH(GD$21,Input!$A$6:$GZ$6,0),FALSE),0)*IF(GD$19&gt;=MAX($FD$19:GC$19),MIN((GD$19-MAX($FD$19:GC$19)),(GD$19-GC$19)),0)+IF($E70=GD$22,VLOOKUP($C70,Input!$A$8:$GZ$39,MATCH(GD$21,Input!$A$6:$GZ$6,0),FALSE),0)*IF(GD$18&gt;=MAX($FD$18:GC$18),MIN((GD$18-MAX($FD$18:GC$18)),(GD$18-GC$18)),0)</f>
        <v>0</v>
      </c>
      <c r="GE70" s="1">
        <f>+IF($E70=GE$22,VLOOKUP($C70,Input!$A$8:$GZ$39,MATCH(GE$21,Input!$A$6:$GZ$6,0),FALSE),0)*IF(GE$19&gt;=MAX($FD$19:GD$19),MIN((GE$19-MAX($FD$19:GD$19)),(GE$19-GD$19)),0)+IF($E70=GE$22,VLOOKUP($C70,Input!$A$8:$GZ$39,MATCH(GE$21,Input!$A$6:$GZ$6,0),FALSE),0)*IF(GE$18&gt;=MAX($FD$18:GD$18),MIN((GE$18-MAX($FD$18:GD$18)),(GE$18-GD$18)),0)</f>
        <v>0</v>
      </c>
      <c r="GF70" s="1">
        <f>+IF($E70=GF$22,VLOOKUP($C70,Input!$A$8:$GZ$39,MATCH(GF$21,Input!$A$6:$GZ$6,0),FALSE),0)*IF(GF$19&gt;=MAX($FD$19:GE$19),MIN((GF$19-MAX($FD$19:GE$19)),(GF$19-GE$19)),0)+IF($E70=GF$22,VLOOKUP($C70,Input!$A$8:$GZ$39,MATCH(GF$21,Input!$A$6:$GZ$6,0),FALSE),0)*IF(GF$18&gt;=MAX($FD$18:GE$18),MIN((GF$18-MAX($FD$18:GE$18)),(GF$18-GE$18)),0)</f>
        <v>0</v>
      </c>
      <c r="GG70" s="1">
        <f>+IF($E70=GG$22,VLOOKUP($C70,Input!$A$8:$GZ$39,MATCH(GG$21,Input!$A$6:$GZ$6,0),FALSE),0)*IF(GG$19&gt;=MAX($FD$19:GF$19),MIN((GG$19-MAX($FD$19:GF$19)),(GG$19-GF$19)),0)+IF($E70=GG$22,VLOOKUP($C70,Input!$A$8:$GZ$39,MATCH(GG$21,Input!$A$6:$GZ$6,0),FALSE),0)*IF(GG$18&gt;=MAX($FD$18:GF$18),MIN((GG$18-MAX($FD$18:GF$18)),(GG$18-GF$18)),0)</f>
        <v>0</v>
      </c>
      <c r="GH70" s="1">
        <f>+IF($E70=GH$22,VLOOKUP($C70,Input!$A$8:$GZ$39,MATCH(GH$21,Input!$A$6:$GZ$6,0),FALSE),0)*IF(GH$19&gt;=MAX($FD$19:GG$19),MIN((GH$19-MAX($FD$19:GG$19)),(GH$19-GG$19)),0)+IF($E70=GH$22,VLOOKUP($C70,Input!$A$8:$GZ$39,MATCH(GH$21,Input!$A$6:$GZ$6,0),FALSE),0)*IF(GH$18&gt;=MAX($FD$18:GG$18),MIN((GH$18-MAX($FD$18:GG$18)),(GH$18-GG$18)),0)</f>
        <v>0</v>
      </c>
      <c r="GI70" s="1">
        <f>+IF($E70=GI$22,VLOOKUP($C70,Input!$A$8:$GZ$39,MATCH(GI$21,Input!$A$6:$GZ$6,0),FALSE),0)*IF(GI$19&gt;=MAX($FD$19:GH$19),MIN((GI$19-MAX($FD$19:GH$19)),(GI$19-GH$19)),0)+IF($E70=GI$22,VLOOKUP($C70,Input!$A$8:$GZ$39,MATCH(GI$21,Input!$A$6:$GZ$6,0),FALSE),0)*IF(GI$18&gt;=MAX($FD$18:GH$18),MIN((GI$18-MAX($FD$18:GH$18)),(GI$18-GH$18)),0)</f>
        <v>0</v>
      </c>
      <c r="GJ70" s="1">
        <f>+IF($E70=GJ$22,VLOOKUP($C70,Input!$A$8:$GZ$39,MATCH(GJ$21,Input!$A$6:$GZ$6,0),FALSE),0)*IF(GJ$19&gt;=MAX($FD$19:GI$19),MIN((GJ$19-MAX($FD$19:GI$19)),(GJ$19-GI$19)),0)+IF($E70=GJ$22,VLOOKUP($C70,Input!$A$8:$GZ$39,MATCH(GJ$21,Input!$A$6:$GZ$6,0),FALSE),0)*IF(GJ$18&gt;=MAX($FD$18:GI$18),MIN((GJ$18-MAX($FD$18:GI$18)),(GJ$18-GI$18)),0)</f>
        <v>0</v>
      </c>
      <c r="GK70" s="1">
        <f>+IF($E70=GK$22,VLOOKUP($C70,Input!$A$8:$GZ$39,MATCH(GK$21,Input!$A$6:$GZ$6,0),FALSE),0)*IF(GK$19&gt;=MAX($FD$19:GJ$19),MIN((GK$19-MAX($FD$19:GJ$19)),(GK$19-GJ$19)),0)+IF($E70=GK$22,VLOOKUP($C70,Input!$A$8:$GZ$39,MATCH(GK$21,Input!$A$6:$GZ$6,0),FALSE),0)*IF(GK$18&gt;=MAX($FD$18:GJ$18),MIN((GK$18-MAX($FD$18:GJ$18)),(GK$18-GJ$18)),0)</f>
        <v>0</v>
      </c>
      <c r="GL70" s="1">
        <f>+IF($E70=GL$22,VLOOKUP($C70,Input!$A$8:$GZ$39,MATCH(GL$21,Input!$A$6:$GZ$6,0),FALSE),0)*IF(GL$19&gt;=MAX($FD$19:GK$19),MIN((GL$19-MAX($FD$19:GK$19)),(GL$19-GK$19)),0)+IF($E70=GL$22,VLOOKUP($C70,Input!$A$8:$GZ$39,MATCH(GL$21,Input!$A$6:$GZ$6,0),FALSE),0)*IF(GL$18&gt;=MAX($FD$18:GK$18),MIN((GL$18-MAX($FD$18:GK$18)),(GL$18-GK$18)),0)</f>
        <v>0</v>
      </c>
      <c r="GM70" s="42"/>
      <c r="GN70" t="str">
        <f>VLOOKUP($C70,Input!$A$8:$GZ$39,MATCH(GN$21,Input!$A$6:$GZ$6,0),FALSE)</f>
        <v>NA</v>
      </c>
      <c r="GO70">
        <f>IF((VLOOKUP($C70,Input!$A$8:$GZ$39,MATCH(GO$21,Input!$A$6:$GZ$6,0),FALSE))="Y",$D70/VLOOKUP($C70,Input!$A$8:$GZ$39,MATCH(GP$21,Input!$A$6:$GZ$6,0),FALSE),0)</f>
        <v>0</v>
      </c>
      <c r="GP70">
        <f>IF((VLOOKUP($C70,Input!$A$8:$GZ$39,MATCH(GO$21,Input!$A$6:$GZ$6,0),FALSE))="Y",0,IF((VLOOKUP($C70,Input!$A$8:$GZ$39,MATCH(GP$21,Input!$A$6:$GZ$6,0),FALSE))&gt;0,$D70/VLOOKUP($C70,Input!$A$8:$GZ$39,MATCH(GP$21,Input!$A$6:$GZ$6,0),FALSE),0))</f>
        <v>0</v>
      </c>
      <c r="GQ70" s="1">
        <f>+IF($E70=GQ$22,VLOOKUP($C70,Input!$A$8:$GZ$39,MATCH(GQ$21,Input!$A$6:$GZ$6,0),FALSE),0)*IF(GQ$19&gt;=MAX($GP$19:GP$19),MIN((GQ$19-MAX($GP$19:GP$19)),(GQ$19-GP$19)),0)+IF($E70=GQ$22,VLOOKUP($C70,Input!$A$8:$GZ$39,MATCH(GQ$21,Input!$A$6:$GZ$6,0),FALSE),0)*IF(GQ$18&gt;=MAX($GP$18:GP$18),MIN((GQ$18-MAX($GP$18:GP$18)),(GQ$18-GP$18)),0)</f>
        <v>0</v>
      </c>
      <c r="GR70" s="1">
        <f>+IF($E70=GR$22,VLOOKUP($C70,Input!$A$8:$GZ$39,MATCH(GR$21,Input!$A$6:$GZ$6,0),FALSE),0)*IF(GR$19&gt;=MAX($GP$19:GQ$19),MIN((GR$19-MAX($GP$19:GQ$19)),(GR$19-GQ$19)),0)+IF($E70=GR$22,VLOOKUP($C70,Input!$A$8:$GZ$39,MATCH(GR$21,Input!$A$6:$GZ$6,0),FALSE),0)*IF(GR$18&gt;=MAX($GP$18:GQ$18),MIN((GR$18-MAX($GP$18:GQ$18)),(GR$18-GQ$18)),0)</f>
        <v>0</v>
      </c>
      <c r="GS70" s="1">
        <f>+IF($E70=GS$22,VLOOKUP($C70,Input!$A$8:$GZ$39,MATCH(GS$21,Input!$A$6:$GZ$6,0),FALSE),0)*IF(GS$19&gt;=MAX($GP$19:GR$19),MIN((GS$19-MAX($GP$19:GR$19)),(GS$19-GR$19)),0)+IF($E70=GS$22,VLOOKUP($C70,Input!$A$8:$GZ$39,MATCH(GS$21,Input!$A$6:$GZ$6,0),FALSE),0)*IF(GS$18&gt;=MAX($GP$18:GR$18),MIN((GS$18-MAX($GP$18:GR$18)),(GS$18-GR$18)),0)</f>
        <v>0</v>
      </c>
      <c r="GT70" s="1">
        <f>+IF($E70=GT$22,VLOOKUP($C70,Input!$A$8:$GZ$39,MATCH(GT$21,Input!$A$6:$GZ$6,0),FALSE),0)*IF(GT$19&gt;=MAX($GP$19:GS$19),MIN((GT$19-MAX($GP$19:GS$19)),(GT$19-GS$19)),0)+IF($E70=GT$22,VLOOKUP($C70,Input!$A$8:$GZ$39,MATCH(GT$21,Input!$A$6:$GZ$6,0),FALSE),0)*IF(GT$18&gt;=MAX($GP$18:GS$18),MIN((GT$18-MAX($GP$18:GS$18)),(GT$18-GS$18)),0)</f>
        <v>0</v>
      </c>
      <c r="GU70" s="1">
        <f>+IF($E70=GU$22,VLOOKUP($C70,Input!$A$8:$GZ$39,MATCH(GU$21,Input!$A$6:$GZ$6,0),FALSE),0)*IF(GU$19&gt;=MAX($GP$19:GT$19),MIN((GU$19-MAX($GP$19:GT$19)),(GU$19-GT$19)),0)+IF($E70=GU$22,VLOOKUP($C70,Input!$A$8:$GZ$39,MATCH(GU$21,Input!$A$6:$GZ$6,0),FALSE),0)*IF(GU$18&gt;=MAX($GP$18:GT$18),MIN((GU$18-MAX($GP$18:GT$18)),(GU$18-GT$18)),0)</f>
        <v>0</v>
      </c>
      <c r="GV70" s="1">
        <f>+IF($E70=GV$22,VLOOKUP($C70,Input!$A$8:$GZ$39,MATCH(GV$21,Input!$A$6:$GZ$6,0),FALSE),0)*IF(GV$19&gt;=MAX($GP$19:GU$19),MIN((GV$19-MAX($GP$19:GU$19)),(GV$19-GU$19)),0)+IF($E70=GV$22,VLOOKUP($C70,Input!$A$8:$GZ$39,MATCH(GV$21,Input!$A$6:$GZ$6,0),FALSE),0)*IF(GV$18&gt;=MAX($GP$18:GU$18),MIN((GV$18-MAX($GP$18:GU$18)),(GV$18-GU$18)),0)</f>
        <v>0</v>
      </c>
      <c r="GW70" s="1">
        <f>+IF($E70=GW$22,VLOOKUP($C70,Input!$A$8:$GZ$39,MATCH(GW$21,Input!$A$6:$GZ$6,0),FALSE),0)*IF(GW$19&gt;=MAX($GP$19:GV$19),MIN((GW$19-MAX($GP$19:GV$19)),(GW$19-GV$19)),0)+IF($E70=GW$22,VLOOKUP($C70,Input!$A$8:$GZ$39,MATCH(GW$21,Input!$A$6:$GZ$6,0),FALSE),0)*IF(GW$18&gt;=MAX($GP$18:GV$18),MIN((GW$18-MAX($GP$18:GV$18)),(GW$18-GV$18)),0)</f>
        <v>0</v>
      </c>
      <c r="GX70" s="1">
        <f>+IF($E70=GX$22,VLOOKUP($C70,Input!$A$8:$GZ$39,MATCH(GX$21,Input!$A$6:$GZ$6,0),FALSE),0)*IF(GX$19&gt;=MAX($GP$19:GW$19),MIN((GX$19-MAX($GP$19:GW$19)),(GX$19-GW$19)),0)+IF($E70=GX$22,VLOOKUP($C70,Input!$A$8:$GZ$39,MATCH(GX$21,Input!$A$6:$GZ$6,0),FALSE),0)*IF(GX$18&gt;=MAX($GP$18:GW$18),MIN((GX$18-MAX($GP$18:GW$18)),(GX$18-GW$18)),0)</f>
        <v>0</v>
      </c>
      <c r="GY70" s="1">
        <f>+IF($E70=GY$22,VLOOKUP($C70,Input!$A$8:$GZ$39,MATCH(GY$21,Input!$A$6:$GZ$6,0),FALSE),0)*IF(GY$19&gt;=MAX($GP$19:GX$19),MIN((GY$19-MAX($GP$19:GX$19)),(GY$19-GX$19)),0)+IF($E70=GY$22,VLOOKUP($C70,Input!$A$8:$GZ$39,MATCH(GY$21,Input!$A$6:$GZ$6,0),FALSE),0)*IF(GY$18&gt;=MAX($GP$18:GX$18),MIN((GY$18-MAX($GP$18:GX$18)),(GY$18-GX$18)),0)</f>
        <v>0</v>
      </c>
      <c r="GZ70" s="1">
        <f>+IF($E70=GZ$22,VLOOKUP($C70,Input!$A$8:$GZ$39,MATCH(GZ$21,Input!$A$6:$GZ$6,0),FALSE),0)*IF(GZ$19&gt;=MAX($GP$19:GY$19),MIN((GZ$19-MAX($GP$19:GY$19)),(GZ$19-GY$19)),0)+IF($E70=GZ$22,VLOOKUP($C70,Input!$A$8:$GZ$39,MATCH(GZ$21,Input!$A$6:$GZ$6,0),FALSE),0)*IF(GZ$18&gt;=MAX($GP$18:GY$18),MIN((GZ$18-MAX($GP$18:GY$18)),(GZ$18-GY$18)),0)</f>
        <v>0</v>
      </c>
      <c r="HA70" s="1">
        <f>+IF($E70=HA$22,VLOOKUP($C70,Input!$A$8:$GZ$39,MATCH(HA$21,Input!$A$6:$GZ$6,0),FALSE),0)*IF(HA$19&gt;=MAX($GP$19:GZ$19),MIN((HA$19-MAX($GP$19:GZ$19)),(HA$19-GZ$19)),0)+IF($E70=HA$22,VLOOKUP($C70,Input!$A$8:$GZ$39,MATCH(HA$21,Input!$A$6:$GZ$6,0),FALSE),0)*IF(HA$18&gt;=MAX($GP$18:GZ$18),MIN((HA$18-MAX($GP$18:GZ$18)),(HA$18-GZ$18)),0)</f>
        <v>0</v>
      </c>
      <c r="HB70" s="1">
        <f>+IF($E70=HB$22,VLOOKUP($C70,Input!$A$8:$GZ$39,MATCH(HB$21,Input!$A$6:$GZ$6,0),FALSE),0)*IF(HB$19&gt;=MAX($GP$19:HA$19),MIN((HB$19-MAX($GP$19:HA$19)),(HB$19-HA$19)),0)+IF($E70=HB$22,VLOOKUP($C70,Input!$A$8:$GZ$39,MATCH(HB$21,Input!$A$6:$GZ$6,0),FALSE),0)*IF(HB$18&gt;=MAX($GP$18:HA$18),MIN((HB$18-MAX($GP$18:HA$18)),(HB$18-HA$18)),0)</f>
        <v>0</v>
      </c>
      <c r="HC70" s="1">
        <f>+IF($E70=HC$22,VLOOKUP($C70,Input!$A$8:$GZ$39,MATCH(HC$21,Input!$A$6:$GZ$6,0),FALSE),0)*IF(HC$19&gt;=MAX($GP$19:HB$19),MIN((HC$19-MAX($GP$19:HB$19)),(HC$19-HB$19)),0)+IF($E70=HC$22,VLOOKUP($C70,Input!$A$8:$GZ$39,MATCH(HC$21,Input!$A$6:$GZ$6,0),FALSE),0)*IF(HC$18&gt;=MAX($GP$18:HB$18),MIN((HC$18-MAX($GP$18:HB$18)),(HC$18-HB$18)),0)</f>
        <v>0</v>
      </c>
      <c r="HD70" s="1">
        <f>+IF($E70=HD$22,VLOOKUP($C70,Input!$A$8:$GZ$39,MATCH(HD$21,Input!$A$6:$GZ$6,0),FALSE),0)*IF(HD$19&gt;=MAX($GP$19:HC$19),MIN((HD$19-MAX($GP$19:HC$19)),(HD$19-HC$19)),0)+IF($E70=HD$22,VLOOKUP($C70,Input!$A$8:$GZ$39,MATCH(HD$21,Input!$A$6:$GZ$6,0),FALSE),0)*IF(HD$18&gt;=MAX($GP$18:HC$18),MIN((HD$18-MAX($GP$18:HC$18)),(HD$18-HC$18)),0)</f>
        <v>0</v>
      </c>
      <c r="HE70" s="1">
        <f>+IF($E70=HE$22,VLOOKUP($C70,Input!$A$8:$GZ$39,MATCH(HE$21,Input!$A$6:$GZ$6,0),FALSE),0)*IF(HE$19&gt;=MAX($GP$19:HD$19),MIN((HE$19-MAX($GP$19:HD$19)),(HE$19-HD$19)),0)+IF($E70=HE$22,VLOOKUP($C70,Input!$A$8:$GZ$39,MATCH(HE$21,Input!$A$6:$GZ$6,0),FALSE),0)*IF(HE$18&gt;=MAX($GP$18:HD$18),MIN((HE$18-MAX($GP$18:HD$18)),(HE$18-HD$18)),0)</f>
        <v>0</v>
      </c>
      <c r="HF70" s="1">
        <f>+IF($E70=HF$22,VLOOKUP($C70,Input!$A$8:$GZ$39,MATCH(HF$21,Input!$A$6:$GZ$6,0),FALSE),0)*IF(HF$19&gt;=MAX($GP$19:HE$19),MIN((HF$19-MAX($GP$19:HE$19)),(HF$19-HE$19)),0)+IF($E70=HF$22,VLOOKUP($C70,Input!$A$8:$GZ$39,MATCH(HF$21,Input!$A$6:$GZ$6,0),FALSE),0)*IF(HF$18&gt;=MAX($GP$18:HE$18),MIN((HF$18-MAX($GP$18:HE$18)),(HF$18-HE$18)),0)</f>
        <v>0</v>
      </c>
      <c r="HG70" s="1">
        <f>+IF($E70=HG$22,VLOOKUP($C70,Input!$A$8:$GZ$39,MATCH(HG$21,Input!$A$6:$GZ$6,0),FALSE),0)*IF(HG$19&gt;=MAX($GP$19:HF$19),MIN((HG$19-MAX($GP$19:HF$19)),(HG$19-HF$19)),0)+IF($E70=HG$22,VLOOKUP($C70,Input!$A$8:$GZ$39,MATCH(HG$21,Input!$A$6:$GZ$6,0),FALSE),0)*IF(HG$18&gt;=MAX($GP$18:HF$18),MIN((HG$18-MAX($GP$18:HF$18)),(HG$18-HF$18)),0)</f>
        <v>0</v>
      </c>
      <c r="HH70" s="1">
        <f>+IF($E70=HH$22,VLOOKUP($C70,Input!$A$8:$GZ$39,MATCH(HH$21,Input!$A$6:$GZ$6,0),FALSE),0)*IF(HH$19&gt;=MAX($GP$19:HG$19),MIN((HH$19-MAX($GP$19:HG$19)),(HH$19-HG$19)),0)+IF($E70=HH$22,VLOOKUP($C70,Input!$A$8:$GZ$39,MATCH(HH$21,Input!$A$6:$GZ$6,0),FALSE),0)*IF(HH$18&gt;=MAX($GP$18:HG$18),MIN((HH$18-MAX($GP$18:HG$18)),(HH$18-HG$18)),0)</f>
        <v>0</v>
      </c>
      <c r="HI70" s="1">
        <f>+IF($E70=HI$22,VLOOKUP($C70,Input!$A$8:$GZ$39,MATCH(HI$21,Input!$A$6:$GZ$6,0),FALSE),0)*IF(HI$19&gt;=MAX($GP$19:HH$19),MIN((HI$19-MAX($GP$19:HH$19)),(HI$19-HH$19)),0)+IF($E70=HI$22,VLOOKUP($C70,Input!$A$8:$GZ$39,MATCH(HI$21,Input!$A$6:$GZ$6,0),FALSE),0)*IF(HI$18&gt;=MAX($GP$18:HH$18),MIN((HI$18-MAX($GP$18:HH$18)),(HI$18-HH$18)),0)</f>
        <v>0</v>
      </c>
      <c r="HJ70" s="1">
        <f>+IF($E70=HJ$22,VLOOKUP($C70,Input!$A$8:$GZ$39,MATCH(HJ$21,Input!$A$6:$GZ$6,0),FALSE),0)*IF(HJ$19&gt;=MAX($GP$19:HI$19),MIN((HJ$19-MAX($GP$19:HI$19)),(HJ$19-HI$19)),0)+IF($E70=HJ$22,VLOOKUP($C70,Input!$A$8:$GZ$39,MATCH(HJ$21,Input!$A$6:$GZ$6,0),FALSE),0)*IF(HJ$18&gt;=MAX($GP$18:HI$18),MIN((HJ$18-MAX($GP$18:HI$18)),(HJ$18-HI$18)),0)</f>
        <v>0</v>
      </c>
      <c r="HK70" s="1">
        <f>+IF($E70=HK$22,VLOOKUP($C70,Input!$A$8:$GZ$39,MATCH(HK$21,Input!$A$6:$GZ$6,0),FALSE),0)*IF(HK$19&gt;=MAX($GP$19:HJ$19),MIN((HK$19-MAX($GP$19:HJ$19)),(HK$19-HJ$19)),0)+IF($E70=HK$22,VLOOKUP($C70,Input!$A$8:$GZ$39,MATCH(HK$21,Input!$A$6:$GZ$6,0),FALSE),0)*IF(HK$18&gt;=MAX($GP$18:HJ$18),MIN((HK$18-MAX($GP$18:HJ$18)),(HK$18-HJ$18)),0)</f>
        <v>0</v>
      </c>
      <c r="HL70" s="1">
        <f>+IF($E70=HL$22,VLOOKUP($C70,Input!$A$8:$GZ$39,MATCH(HL$21,Input!$A$6:$GZ$6,0),FALSE),0)*IF(HL$19&gt;=MAX($GP$19:HK$19),MIN((HL$19-MAX($GP$19:HK$19)),(HL$19-HK$19)),0)+IF($E70=HL$22,VLOOKUP($C70,Input!$A$8:$GZ$39,MATCH(HL$21,Input!$A$6:$GZ$6,0),FALSE),0)*IF(HL$18&gt;=MAX($GP$18:HK$18),MIN((HL$18-MAX($GP$18:HK$18)),(HL$18-HK$18)),0)</f>
        <v>0</v>
      </c>
      <c r="HM70" s="1">
        <f>+IF($E70=HM$22,VLOOKUP($C70,Input!$A$8:$GZ$39,MATCH(HM$21,Input!$A$6:$GZ$6,0),FALSE),0)*IF(HM$19&gt;=MAX($GP$19:HL$19),MIN((HM$19-MAX($GP$19:HL$19)),(HM$19-HL$19)),0)+IF($E70=HM$22,VLOOKUP($C70,Input!$A$8:$GZ$39,MATCH(HM$21,Input!$A$6:$GZ$6,0),FALSE),0)*IF(HM$18&gt;=MAX($GP$18:HL$18),MIN((HM$18-MAX($GP$18:HL$18)),(HM$18-HL$18)),0)</f>
        <v>0</v>
      </c>
      <c r="HN70" s="1">
        <f>+IF($E70=HN$22,VLOOKUP($C70,Input!$A$8:$GZ$39,MATCH(HN$21,Input!$A$6:$GZ$6,0),FALSE),0)*IF(HN$19&gt;=MAX($GP$19:HM$19),MIN((HN$19-MAX($GP$19:HM$19)),(HN$19-HM$19)),0)+IF($E70=HN$22,VLOOKUP($C70,Input!$A$8:$GZ$39,MATCH(HN$21,Input!$A$6:$GZ$6,0),FALSE),0)*IF(HN$18&gt;=MAX($GP$18:HM$18),MIN((HN$18-MAX($GP$18:HM$18)),(HN$18-HM$18)),0)</f>
        <v>0</v>
      </c>
      <c r="HO70" s="1">
        <f>+IF($E70=HO$22,VLOOKUP($C70,Input!$A$8:$GZ$39,MATCH(HO$21,Input!$A$6:$GZ$6,0),FALSE),0)*IF(HO$19&gt;=MAX($GP$19:HN$19),MIN((HO$19-MAX($GP$19:HN$19)),(HO$19-HN$19)),0)+IF($E70=HO$22,VLOOKUP($C70,Input!$A$8:$GZ$39,MATCH(HO$21,Input!$A$6:$GZ$6,0),FALSE),0)*IF(HO$18&gt;=MAX($GP$18:HN$18),MIN((HO$18-MAX($GP$18:HN$18)),(HO$18-HN$18)),0)</f>
        <v>0</v>
      </c>
      <c r="HP70" s="1">
        <f>+IF($E70=HP$22,VLOOKUP($C70,Input!$A$8:$GZ$39,MATCH(HP$21,Input!$A$6:$GZ$6,0),FALSE),0)*IF(HP$19&gt;=MAX($GP$19:HO$19),MIN((HP$19-MAX($GP$19:HO$19)),(HP$19-HO$19)),0)+IF($E70=HP$22,VLOOKUP($C70,Input!$A$8:$GZ$39,MATCH(HP$21,Input!$A$6:$GZ$6,0),FALSE),0)*IF(HP$18&gt;=MAX($GP$18:HO$18),MIN((HP$18-MAX($GP$18:HO$18)),(HP$18-HO$18)),0)</f>
        <v>0</v>
      </c>
      <c r="HQ70" s="1">
        <f>+IF($E70=HQ$22,VLOOKUP($C70,Input!$A$8:$GZ$39,MATCH(HQ$21,Input!$A$6:$GZ$6,0),FALSE),0)*IF(HQ$19&gt;=MAX($GP$19:HP$19),MIN((HQ$19-MAX($GP$19:HP$19)),(HQ$19-HP$19)),0)+IF($E70=HQ$22,VLOOKUP($C70,Input!$A$8:$GZ$39,MATCH(HQ$21,Input!$A$6:$GZ$6,0),FALSE),0)*IF(HQ$18&gt;=MAX($GP$18:HP$18),MIN((HQ$18-MAX($GP$18:HP$18)),(HQ$18-HP$18)),0)</f>
        <v>0</v>
      </c>
      <c r="HR70" s="1">
        <f>+IF($E70=HR$22,VLOOKUP($C70,Input!$A$8:$GZ$39,MATCH(HR$21,Input!$A$6:$GZ$6,0),FALSE),0)*IF(HR$19&gt;=MAX($GP$19:HQ$19),MIN((HR$19-MAX($GP$19:HQ$19)),(HR$19-HQ$19)),0)+IF($E70=HR$22,VLOOKUP($C70,Input!$A$8:$GZ$39,MATCH(HR$21,Input!$A$6:$GZ$6,0),FALSE),0)*IF(HR$18&gt;=MAX($GP$18:HQ$18),MIN((HR$18-MAX($GP$18:HQ$18)),(HR$18-HQ$18)),0)</f>
        <v>0</v>
      </c>
      <c r="HS70" s="1">
        <f>+IF($E70=HS$22,VLOOKUP($C70,Input!$A$8:$GZ$39,MATCH(HS$21,Input!$A$6:$GZ$6,0),FALSE),0)*IF(HS$19&gt;=MAX($GP$19:HR$19),MIN((HS$19-MAX($GP$19:HR$19)),(HS$19-HR$19)),0)+IF($E70=HS$22,VLOOKUP($C70,Input!$A$8:$GZ$39,MATCH(HS$21,Input!$A$6:$GZ$6,0),FALSE),0)*IF(HS$18&gt;=MAX($GP$18:HR$18),MIN((HS$18-MAX($GP$18:HR$18)),(HS$18-HR$18)),0)</f>
        <v>0</v>
      </c>
      <c r="HT70" s="1">
        <f>+IF($E70=HT$22,VLOOKUP($C70,Input!$A$8:$GZ$39,MATCH(HT$21,Input!$A$6:$GZ$6,0),FALSE),0)*IF(HT$19&gt;=MAX($GP$19:HS$19),MIN((HT$19-MAX($GP$19:HS$19)),(HT$19-HS$19)),0)+IF($E70=HT$22,VLOOKUP($C70,Input!$A$8:$GZ$39,MATCH(HT$21,Input!$A$6:$GZ$6,0),FALSE),0)*IF(HT$18&gt;=MAX($GP$18:HS$18),MIN((HT$18-MAX($GP$18:HS$18)),(HT$18-HS$18)),0)</f>
        <v>0</v>
      </c>
      <c r="HU70" s="1">
        <f>+IF($E70=HU$22,VLOOKUP($C70,Input!$A$8:$GZ$39,MATCH(HU$21,Input!$A$6:$GZ$6,0),FALSE),0)*IF(HU$19&gt;=MAX($GP$19:HT$19),MIN((HU$19-MAX($GP$19:HT$19)),(HU$19-HT$19)),0)+IF($E70=HU$22,VLOOKUP($C70,Input!$A$8:$GZ$39,MATCH(HU$21,Input!$A$6:$GZ$6,0),FALSE),0)*IF(HU$18&gt;=MAX($GP$18:HT$18),MIN((HU$18-MAX($GP$18:HT$18)),(HU$18-HT$18)),0)</f>
        <v>0</v>
      </c>
      <c r="HV70" s="1">
        <f>+IF($E70=HV$22,VLOOKUP($C70,Input!$A$8:$GZ$39,MATCH(HV$21,Input!$A$6:$GZ$6,0),FALSE),0)*IF(HV$19&gt;=MAX($GP$19:HU$19),MIN((HV$19-MAX($GP$19:HU$19)),(HV$19-HU$19)),0)+IF($E70=HV$22,VLOOKUP($C70,Input!$A$8:$GZ$39,MATCH(HV$21,Input!$A$6:$GZ$6,0),FALSE),0)*IF(HV$18&gt;=MAX($GP$18:HU$18),MIN((HV$18-MAX($GP$18:HU$18)),(HV$18-HU$18)),0)</f>
        <v>0</v>
      </c>
      <c r="HW70" s="1">
        <f>+IF($E70=HW$22,VLOOKUP($C70,Input!$A$8:$GZ$39,MATCH(HW$21,Input!$A$6:$GZ$6,0),FALSE),0)*IF(HW$19&gt;=MAX($GP$19:HV$19),MIN((HW$19-MAX($GP$19:HV$19)),(HW$19-HV$19)),0)+IF($E70=HW$22,VLOOKUP($C70,Input!$A$8:$GZ$39,MATCH(HW$21,Input!$A$6:$GZ$6,0),FALSE),0)*IF(HW$18&gt;=MAX($GP$18:HV$18),MIN((HW$18-MAX($GP$18:HV$18)),(HW$18-HV$18)),0)</f>
        <v>0</v>
      </c>
      <c r="HX70" s="1">
        <f>+IF($E70=HX$22,VLOOKUP($C70,Input!$A$8:$GZ$39,MATCH(HX$21,Input!$A$6:$GZ$6,0),FALSE),0)*IF(HX$19&gt;=MAX($GP$19:HW$19),MIN((HX$19-MAX($GP$19:HW$19)),(HX$19-HW$19)),0)+IF($E70=HX$22,VLOOKUP($C70,Input!$A$8:$GZ$39,MATCH(HX$21,Input!$A$6:$GZ$6,0),FALSE),0)*IF(HX$18&gt;=MAX($GP$18:HW$18),MIN((HX$18-MAX($GP$18:HW$18)),(HX$18-HW$18)),0)</f>
        <v>0</v>
      </c>
      <c r="HY70" s="1">
        <f>+IF($E70=HY$22,VLOOKUP($C70,Input!$A$8:$GZ$39,MATCH(HY$21,Input!$A$6:$GZ$6,0),FALSE),0)*IF(HY$19&gt;=MAX($GP$19:HX$19),MIN((HY$19-MAX($GP$19:HX$19)),(HY$19-HX$19)),0)+IF($E70=HY$22,VLOOKUP($C70,Input!$A$8:$GZ$39,MATCH(HY$21,Input!$A$6:$GZ$6,0),FALSE),0)*IF(HY$18&gt;=MAX($GP$18:HX$18),MIN((HY$18-MAX($GP$18:HX$18)),(HY$18-HX$18)),0)</f>
        <v>0</v>
      </c>
      <c r="HZ70" s="42"/>
      <c r="IA70" t="str">
        <f>VLOOKUP($C70,Input!$A$8:$IA$39,MATCH(IA$21,Input!$A$6:$IA$6,0),FALSE)</f>
        <v>NA</v>
      </c>
      <c r="IB70" s="132">
        <f>IF((VLOOKUP($C70,Input!$A$8:$IA$39,MATCH(IB$21,Input!$A$6:$IA$6,0),FALSE))="Y",$D70/VLOOKUP($C70,Input!$A$8:$IA$39,MATCH(IC$21,Input!$A$6:$IA$6,0),FALSE),0)</f>
        <v>0</v>
      </c>
      <c r="IC70" s="132">
        <f>IF((VLOOKUP($C70,Input!$A$8:$IA$39,MATCH(IB$21,Input!$A$6:$IA$6,0),FALSE))="Y",0,IF((VLOOKUP($C70,Input!$A$8:$IA$39,MATCH(IC$21,Input!$A$6:$IA$6,0),FALSE))&gt;0,$D70/VLOOKUP($C70,Input!$A$8:$IA$39,MATCH(IC$21,Input!$A$6:$IA$6,0),FALSE),0))</f>
        <v>0</v>
      </c>
      <c r="ID70" s="1">
        <f>+IF($E70=ID$22,VLOOKUP($C70,Input!$A$8:$IA$39,MATCH(ID$21,Input!$A$6:$IA$6,0),FALSE),0)*IF(ID$19&gt;=MAX($IC$19:IC$19),MIN((ID$19-MAX($IC$19:IC$19)),(ID$19-IC$19)),0)+IF($E70=ID$22,VLOOKUP($C70,Input!$A$8:$IA$39,MATCH(ID$21,Input!$A$6:$IA$6,0),FALSE),0)*IF(ID$18&gt;=MAX($IC$18:IC$18),MIN((ID$18-MAX($IC$18:IC$18)),(ID$18-IC$18)),0)</f>
        <v>0</v>
      </c>
      <c r="IE70" s="1">
        <f>+IF($E70=IE$22,VLOOKUP($C70,Input!$A$8:$IA$39,MATCH(IE$21,Input!$A$6:$IA$6,0),FALSE),0)*IF(IE$19&gt;=MAX($IC$19:ID$19),MIN((IE$19-MAX($IC$19:ID$19)),(IE$19-ID$19)),0)+IF($E70=IE$22,VLOOKUP($C70,Input!$A$8:$IA$39,MATCH(IE$21,Input!$A$6:$IA$6,0),FALSE),0)*IF(IE$18&gt;=MAX($IC$18:ID$18),MIN((IE$18-MAX($IC$18:ID$18)),(IE$18-ID$18)),0)</f>
        <v>0</v>
      </c>
      <c r="IF70" s="1">
        <f>+IF($E70=IF$22,VLOOKUP($C70,Input!$A$8:$IA$39,MATCH(IF$21,Input!$A$6:$IA$6,0),FALSE),0)*IF(IF$19&gt;=MAX($IC$19:IE$19),MIN((IF$19-MAX($IC$19:IE$19)),(IF$19-IE$19)),0)+IF($E70=IF$22,VLOOKUP($C70,Input!$A$8:$IA$39,MATCH(IF$21,Input!$A$6:$IA$6,0),FALSE),0)*IF(IF$18&gt;=MAX($IC$18:IE$18),MIN((IF$18-MAX($IC$18:IE$18)),(IF$18-IE$18)),0)</f>
        <v>0</v>
      </c>
      <c r="IG70" s="1">
        <f>+IF($E70=IG$22,VLOOKUP($C70,Input!$A$8:$IA$39,MATCH(IG$21,Input!$A$6:$IA$6,0),FALSE),0)*IF(IG$19&gt;=MAX($IC$19:IF$19),MIN((IG$19-MAX($IC$19:IF$19)),(IG$19-IF$19)),0)+IF($E70=IG$22,VLOOKUP($C70,Input!$A$8:$IA$39,MATCH(IG$21,Input!$A$6:$IA$6,0),FALSE),0)*IF(IG$18&gt;=MAX($IC$18:IF$18),MIN((IG$18-MAX($IC$18:IF$18)),(IG$18-IF$18)),0)</f>
        <v>0</v>
      </c>
      <c r="IH70" s="1">
        <f>+IF($E70=IH$22,VLOOKUP($C70,Input!$A$8:$IA$39,MATCH(IH$21,Input!$A$6:$IA$6,0),FALSE),0)*IF(IH$19&gt;=MAX($IC$19:IG$19),MIN((IH$19-MAX($IC$19:IG$19)),(IH$19-IG$19)),0)+IF($E70=IH$22,VLOOKUP($C70,Input!$A$8:$IA$39,MATCH(IH$21,Input!$A$6:$IA$6,0),FALSE),0)*IF(IH$18&gt;=MAX($IC$18:IG$18),MIN((IH$18-MAX($IC$18:IG$18)),(IH$18-IG$18)),0)</f>
        <v>0</v>
      </c>
      <c r="II70" s="1">
        <f>+IF($E70=II$22,VLOOKUP($C70,Input!$A$8:$IA$39,MATCH(II$21,Input!$A$6:$IA$6,0),FALSE),0)*IF(II$19&gt;=MAX($IC$19:IH$19),MIN((II$19-MAX($IC$19:IH$19)),(II$19-IH$19)),0)+IF($E70=II$22,VLOOKUP($C70,Input!$A$8:$IA$39,MATCH(II$21,Input!$A$6:$IA$6,0),FALSE),0)*IF(II$18&gt;=MAX($IC$18:IH$18),MIN((II$18-MAX($IC$18:IH$18)),(II$18-IH$18)),0)</f>
        <v>0</v>
      </c>
      <c r="IJ70" s="1">
        <f>+IF($E70=IJ$22,VLOOKUP($C70,Input!$A$8:$IA$39,MATCH(IJ$21,Input!$A$6:$IA$6,0),FALSE),0)*IF(IJ$19&gt;=MAX($IC$19:II$19),MIN((IJ$19-MAX($IC$19:II$19)),(IJ$19-II$19)),0)+IF($E70=IJ$22,VLOOKUP($C70,Input!$A$8:$IA$39,MATCH(IJ$21,Input!$A$6:$IA$6,0),FALSE),0)*IF(IJ$18&gt;=MAX($IC$18:II$18),MIN((IJ$18-MAX($IC$18:II$18)),(IJ$18-II$18)),0)</f>
        <v>0</v>
      </c>
      <c r="IK70" s="1">
        <f>+IF($E70=IK$22,VLOOKUP($C70,Input!$A$8:$IA$39,MATCH(IK$21,Input!$A$6:$IA$6,0),FALSE),0)*IF(IK$19&gt;=MAX($IC$19:IJ$19),MIN((IK$19-MAX($IC$19:IJ$19)),(IK$19-IJ$19)),0)+IF($E70=IK$22,VLOOKUP($C70,Input!$A$8:$IA$39,MATCH(IK$21,Input!$A$6:$IA$6,0),FALSE),0)*IF(IK$18&gt;=MAX($IC$18:IJ$18),MIN((IK$18-MAX($IC$18:IJ$18)),(IK$18-IJ$18)),0)</f>
        <v>0</v>
      </c>
      <c r="IL70" s="1">
        <f>+IF($E70=IL$22,VLOOKUP($C70,Input!$A$8:$IA$39,MATCH(IL$21,Input!$A$6:$IA$6,0),FALSE),0)*IF(IL$19&gt;=MAX($IC$19:IK$19),MIN((IL$19-MAX($IC$19:IK$19)),(IL$19-IK$19)),0)+IF($E70=IL$22,VLOOKUP($C70,Input!$A$8:$IA$39,MATCH(IL$21,Input!$A$6:$IA$6,0),FALSE),0)*IF(IL$18&gt;=MAX($IC$18:IK$18),MIN((IL$18-MAX($IC$18:IK$18)),(IL$18-IK$18)),0)</f>
        <v>0</v>
      </c>
      <c r="IM70" s="1">
        <f>+IF($E70=IM$22,VLOOKUP($C70,Input!$A$8:$IA$39,MATCH(IM$21,Input!$A$6:$IA$6,0),FALSE),0)*IF(IM$19&gt;=MAX($IC$19:IL$19),MIN((IM$19-MAX($IC$19:IL$19)),(IM$19-IL$19)),0)+IF($E70=IM$22,VLOOKUP($C70,Input!$A$8:$IA$39,MATCH(IM$21,Input!$A$6:$IA$6,0),FALSE),0)*IF(IM$18&gt;=MAX($IC$18:IL$18),MIN((IM$18-MAX($IC$18:IL$18)),(IM$18-IL$18)),0)</f>
        <v>0</v>
      </c>
      <c r="IN70" s="1">
        <f>+IF($E70=IN$22,VLOOKUP($C70,Input!$A$8:$IA$39,MATCH(IN$21,Input!$A$6:$IA$6,0),FALSE),0)*IF(IN$19&gt;=MAX($IC$19:IM$19),MIN((IN$19-MAX($IC$19:IM$19)),(IN$19-IM$19)),0)+IF($E70=IN$22,VLOOKUP($C70,Input!$A$8:$IA$39,MATCH(IN$21,Input!$A$6:$IA$6,0),FALSE),0)*IF(IN$18&gt;=MAX($IC$18:IM$18),MIN((IN$18-MAX($IC$18:IM$18)),(IN$18-IM$18)),0)</f>
        <v>0</v>
      </c>
      <c r="IO70" s="1">
        <f>+IF($E70=IO$22,VLOOKUP($C70,Input!$A$8:$IA$39,MATCH(IO$21,Input!$A$6:$IA$6,0),FALSE),0)*IF(IO$19&gt;=MAX($IC$19:IN$19),MIN((IO$19-MAX($IC$19:IN$19)),(IO$19-IN$19)),0)+IF($E70=IO$22,VLOOKUP($C70,Input!$A$8:$IA$39,MATCH(IO$21,Input!$A$6:$IA$6,0),FALSE),0)*IF(IO$18&gt;=MAX($IC$18:IN$18),MIN((IO$18-MAX($IC$18:IN$18)),(IO$18-IN$18)),0)</f>
        <v>0</v>
      </c>
      <c r="IP70" s="1">
        <f>+IF($E70=IP$22,VLOOKUP($C70,Input!$A$8:$IA$39,MATCH(IP$21,Input!$A$6:$IA$6,0),FALSE),0)*IF(IP$19&gt;=MAX($IC$19:IO$19),MIN((IP$19-MAX($IC$19:IO$19)),(IP$19-IO$19)),0)+IF($E70=IP$22,VLOOKUP($C70,Input!$A$8:$IA$39,MATCH(IP$21,Input!$A$6:$IA$6,0),FALSE),0)*IF(IP$18&gt;=MAX($IC$18:IO$18),MIN((IP$18-MAX($IC$18:IO$18)),(IP$18-IO$18)),0)</f>
        <v>0</v>
      </c>
      <c r="IQ70" s="1">
        <f>+IF($E70=IQ$22,VLOOKUP($C70,Input!$A$8:$IA$39,MATCH(IQ$21,Input!$A$6:$IA$6,0),FALSE),0)*IF(IQ$19&gt;=MAX($IC$19:IP$19),MIN((IQ$19-MAX($IC$19:IP$19)),(IQ$19-IP$19)),0)+IF($E70=IQ$22,VLOOKUP($C70,Input!$A$8:$IA$39,MATCH(IQ$21,Input!$A$6:$IA$6,0),FALSE),0)*IF(IQ$18&gt;=MAX($IC$18:IP$18),MIN((IQ$18-MAX($IC$18:IP$18)),(IQ$18-IP$18)),0)</f>
        <v>0</v>
      </c>
      <c r="IR70" s="1">
        <f>+IF($E70=IR$22,VLOOKUP($C70,Input!$A$8:$IA$39,MATCH(IR$21,Input!$A$6:$IA$6,0),FALSE),0)*IF(IR$19&gt;=MAX($IC$19:IQ$19),MIN((IR$19-MAX($IC$19:IQ$19)),(IR$19-IQ$19)),0)+IF($E70=IR$22,VLOOKUP($C70,Input!$A$8:$IA$39,MATCH(IR$21,Input!$A$6:$IA$6,0),FALSE),0)*IF(IR$18&gt;=MAX($IC$18:IQ$18),MIN((IR$18-MAX($IC$18:IQ$18)),(IR$18-IQ$18)),0)</f>
        <v>0</v>
      </c>
      <c r="IS70" s="1">
        <f>+IF($E70=IS$22,VLOOKUP($C70,Input!$A$8:$IA$39,MATCH(IS$21,Input!$A$6:$IA$6,0),FALSE),0)*IF(IS$19&gt;=MAX($IC$19:IR$19),MIN((IS$19-MAX($IC$19:IR$19)),(IS$19-IR$19)),0)+IF($E70=IS$22,VLOOKUP($C70,Input!$A$8:$IA$39,MATCH(IS$21,Input!$A$6:$IA$6,0),FALSE),0)*IF(IS$18&gt;=MAX($IC$18:IR$18),MIN((IS$18-MAX($IC$18:IR$18)),(IS$18-IR$18)),0)</f>
        <v>0</v>
      </c>
      <c r="IT70" s="1">
        <f>+IF($E70=IT$22,VLOOKUP($C70,Input!$A$8:$IA$39,MATCH(IT$21,Input!$A$6:$IA$6,0),FALSE),0)*IF(IT$19&gt;=MAX($IC$19:IS$19),MIN((IT$19-MAX($IC$19:IS$19)),(IT$19-IS$19)),0)+IF($E70=IT$22,VLOOKUP($C70,Input!$A$8:$IA$39,MATCH(IT$21,Input!$A$6:$IA$6,0),FALSE),0)*IF(IT$18&gt;=MAX($IC$18:IS$18),MIN((IT$18-MAX($IC$18:IS$18)),(IT$18-IS$18)),0)</f>
        <v>0</v>
      </c>
      <c r="IU70" s="1">
        <f>+IF($E70=IU$22,VLOOKUP($C70,Input!$A$8:$IA$39,MATCH(IU$21,Input!$A$6:$IA$6,0),FALSE),0)*IF(IU$19&gt;=MAX($IC$19:IT$19),MIN((IU$19-MAX($IC$19:IT$19)),(IU$19-IT$19)),0)+IF($E70=IU$22,VLOOKUP($C70,Input!$A$8:$IA$39,MATCH(IU$21,Input!$A$6:$IA$6,0),FALSE),0)*IF(IU$18&gt;=MAX($IC$18:IT$18),MIN((IU$18-MAX($IC$18:IT$18)),(IU$18-IT$18)),0)</f>
        <v>0</v>
      </c>
      <c r="IV70" s="1">
        <f>+IF($E70=IV$22,VLOOKUP($C70,Input!$A$8:$IA$39,MATCH(IV$21,Input!$A$6:$IA$6,0),FALSE),0)*IF(IV$19&gt;=MAX($IC$19:IU$19),MIN((IV$19-MAX($IC$19:IU$19)),(IV$19-IU$19)),0)+IF($E70=IV$22,VLOOKUP($C70,Input!$A$8:$IA$39,MATCH(IV$21,Input!$A$6:$IA$6,0),FALSE),0)*IF(IV$18&gt;=MAX($IC$18:IU$18),MIN((IV$18-MAX($IC$18:IU$18)),(IV$18-IU$18)),0)</f>
        <v>0</v>
      </c>
      <c r="IW70" s="1">
        <f>+IF($E70=IW$22,VLOOKUP($C70,Input!$A$8:$IA$39,MATCH(IW$21,Input!$A$6:$IA$6,0),FALSE),0)*IF(IW$19&gt;=MAX($IC$19:IV$19),MIN((IW$19-MAX($IC$19:IV$19)),(IW$19-IV$19)),0)+IF($E70=IW$22,VLOOKUP($C70,Input!$A$8:$IA$39,MATCH(IW$21,Input!$A$6:$IA$6,0),FALSE),0)*IF(IW$18&gt;=MAX($IC$18:IV$18),MIN((IW$18-MAX($IC$18:IV$18)),(IW$18-IV$18)),0)</f>
        <v>0</v>
      </c>
      <c r="IX70" s="1">
        <f>+IF($E70=IX$22,VLOOKUP($C70,Input!$A$8:$IA$39,MATCH(IX$21,Input!$A$6:$IA$6,0),FALSE),0)*IF(IX$19&gt;=MAX($IC$19:IW$19),MIN((IX$19-MAX($IC$19:IW$19)),(IX$19-IW$19)),0)+IF($E70=IX$22,VLOOKUP($C70,Input!$A$8:$IA$39,MATCH(IX$21,Input!$A$6:$IA$6,0),FALSE),0)*IF(IX$18&gt;=MAX($IC$18:IW$18),MIN((IX$18-MAX($IC$18:IW$18)),(IX$18-IW$18)),0)</f>
        <v>0</v>
      </c>
      <c r="IY70" s="1">
        <f>+IF($E70=IY$22,VLOOKUP($C70,Input!$A$8:$IA$39,MATCH(IY$21,Input!$A$6:$IA$6,0),FALSE),0)*IF(IY$19&gt;=MAX($IC$19:IX$19),MIN((IY$19-MAX($IC$19:IX$19)),(IY$19-IX$19)),0)+IF($E70=IY$22,VLOOKUP($C70,Input!$A$8:$IA$39,MATCH(IY$21,Input!$A$6:$IA$6,0),FALSE),0)*IF(IY$18&gt;=MAX($IC$18:IX$18),MIN((IY$18-MAX($IC$18:IX$18)),(IY$18-IX$18)),0)</f>
        <v>0</v>
      </c>
      <c r="IZ70" s="1">
        <f>+IF($E70=IZ$22,VLOOKUP($C70,Input!$A$8:$IA$39,MATCH(IZ$21,Input!$A$6:$IA$6,0),FALSE),0)*IF(IZ$19&gt;=MAX($IC$19:IY$19),MIN((IZ$19-MAX($IC$19:IY$19)),(IZ$19-IY$19)),0)+IF($E70=IZ$22,VLOOKUP($C70,Input!$A$8:$IA$39,MATCH(IZ$21,Input!$A$6:$IA$6,0),FALSE),0)*IF(IZ$18&gt;=MAX($IC$18:IY$18),MIN((IZ$18-MAX($IC$18:IY$18)),(IZ$18-IY$18)),0)</f>
        <v>0</v>
      </c>
      <c r="JA70" s="1">
        <f>+IF($E70=JA$22,VLOOKUP($C70,Input!$A$8:$IA$39,MATCH(JA$21,Input!$A$6:$IA$6,0),FALSE),0)*IF(JA$19&gt;=MAX($IC$19:IZ$19),MIN((JA$19-MAX($IC$19:IZ$19)),(JA$19-IZ$19)),0)+IF($E70=JA$22,VLOOKUP($C70,Input!$A$8:$IA$39,MATCH(JA$21,Input!$A$6:$IA$6,0),FALSE),0)*IF(JA$18&gt;=MAX($IC$18:IZ$18),MIN((JA$18-MAX($IC$18:IZ$18)),(JA$18-IZ$18)),0)</f>
        <v>0</v>
      </c>
      <c r="JB70" s="1">
        <f>+IF($E70=JB$22,VLOOKUP($C70,Input!$A$8:$IA$39,MATCH(JB$21,Input!$A$6:$IA$6,0),FALSE),0)*IF(JB$19&gt;=MAX($IC$19:JA$19),MIN((JB$19-MAX($IC$19:JA$19)),(JB$19-JA$19)),0)+IF($E70=JB$22,VLOOKUP($C70,Input!$A$8:$IA$39,MATCH(JB$21,Input!$A$6:$IA$6,0),FALSE),0)*IF(JB$18&gt;=MAX($IC$18:JA$18),MIN((JB$18-MAX($IC$18:JA$18)),(JB$18-JA$18)),0)</f>
        <v>0</v>
      </c>
      <c r="JC70" s="1">
        <f>+IF($E70=JC$22,VLOOKUP($C70,Input!$A$8:$IA$39,MATCH(JC$21,Input!$A$6:$IA$6,0),FALSE),0)*IF(JC$19&gt;=MAX($IC$19:JB$19),MIN((JC$19-MAX($IC$19:JB$19)),(JC$19-JB$19)),0)+IF($E70=JC$22,VLOOKUP($C70,Input!$A$8:$IA$39,MATCH(JC$21,Input!$A$6:$IA$6,0),FALSE),0)*IF(JC$18&gt;=MAX($IC$18:JB$18),MIN((JC$18-MAX($IC$18:JB$18)),(JC$18-JB$18)),0)</f>
        <v>0</v>
      </c>
      <c r="JD70" s="1">
        <f>+IF($E70=JD$22,VLOOKUP($C70,Input!$A$8:$IA$39,MATCH(JD$21,Input!$A$6:$IA$6,0),FALSE),0)*IF(JD$19&gt;=MAX($IC$19:JC$19),MIN((JD$19-MAX($IC$19:JC$19)),(JD$19-JC$19)),0)+IF($E70=JD$22,VLOOKUP($C70,Input!$A$8:$IA$39,MATCH(JD$21,Input!$A$6:$IA$6,0),FALSE),0)*IF(JD$18&gt;=MAX($IC$18:JC$18),MIN((JD$18-MAX($IC$18:JC$18)),(JD$18-JC$18)),0)</f>
        <v>0</v>
      </c>
      <c r="JE70" s="1">
        <f>+IF($E70=JE$22,VLOOKUP($C70,Input!$A$8:$IA$39,MATCH(JE$21,Input!$A$6:$IA$6,0),FALSE),0)*IF(JE$19&gt;=MAX($IC$19:JD$19),MIN((JE$19-MAX($IC$19:JD$19)),(JE$19-JD$19)),0)+IF($E70=JE$22,VLOOKUP($C70,Input!$A$8:$IA$39,MATCH(JE$21,Input!$A$6:$IA$6,0),FALSE),0)*IF(JE$18&gt;=MAX($IC$18:JD$18),MIN((JE$18-MAX($IC$18:JD$18)),(JE$18-JD$18)),0)</f>
        <v>0</v>
      </c>
      <c r="JF70" s="1">
        <f>+IF($E70=JF$22,VLOOKUP($C70,Input!$A$8:$IA$39,MATCH(JF$21,Input!$A$6:$IA$6,0),FALSE),0)*IF(JF$19&gt;=MAX($IC$19:JE$19),MIN((JF$19-MAX($IC$19:JE$19)),(JF$19-JE$19)),0)+IF($E70=JF$22,VLOOKUP($C70,Input!$A$8:$IA$39,MATCH(JF$21,Input!$A$6:$IA$6,0),FALSE),0)*IF(JF$18&gt;=MAX($IC$18:JE$18),MIN((JF$18-MAX($IC$18:JE$18)),(JF$18-JE$18)),0)</f>
        <v>0</v>
      </c>
      <c r="JG70" s="1">
        <f>+IF($E70=JG$22,VLOOKUP($C70,Input!$A$8:$IA$39,MATCH(JG$21,Input!$A$6:$IA$6,0),FALSE),0)*IF(JG$19&gt;=MAX($IC$19:JF$19),MIN((JG$19-MAX($IC$19:JF$19)),(JG$19-JF$19)),0)+IF($E70=JG$22,VLOOKUP($C70,Input!$A$8:$IA$39,MATCH(JG$21,Input!$A$6:$IA$6,0),FALSE),0)*IF(JG$18&gt;=MAX($IC$18:JF$18),MIN((JG$18-MAX($IC$18:JF$18)),(JG$18-JF$18)),0)</f>
        <v>0</v>
      </c>
      <c r="JH70" s="1">
        <f>+IF($E70=JH$22,VLOOKUP($C70,Input!$A$8:$IA$39,MATCH(JH$21,Input!$A$6:$IA$6,0),FALSE),0)*IF(JH$19&gt;=MAX($IC$19:JG$19),MIN((JH$19-MAX($IC$19:JG$19)),(JH$19-JG$19)),0)+IF($E70=JH$22,VLOOKUP($C70,Input!$A$8:$IA$39,MATCH(JH$21,Input!$A$6:$IA$6,0),FALSE),0)*IF(JH$18&gt;=MAX($IC$18:JG$18),MIN((JH$18-MAX($IC$18:JG$18)),(JH$18-JG$18)),0)</f>
        <v>0</v>
      </c>
      <c r="JI70" s="1">
        <f>+IF($E70=JI$22,VLOOKUP($C70,Input!$A$8:$IA$39,MATCH(JI$21,Input!$A$6:$IA$6,0),FALSE),0)*IF(JI$19&gt;=MAX($IC$19:JH$19),MIN((JI$19-MAX($IC$19:JH$19)),(JI$19-JH$19)),0)+IF($E70=JI$22,VLOOKUP($C70,Input!$A$8:$IA$39,MATCH(JI$21,Input!$A$6:$IA$6,0),FALSE),0)*IF(JI$18&gt;=MAX($IC$18:JH$18),MIN((JI$18-MAX($IC$18:JH$18)),(JI$18-JH$18)),0)</f>
        <v>0</v>
      </c>
      <c r="JJ70" s="1">
        <f>+IF($E70=JJ$22,VLOOKUP($C70,Input!$A$8:$IA$39,MATCH(JJ$21,Input!$A$6:$IA$6,0),FALSE),0)*IF(JJ$19&gt;=MAX($IC$19:JI$19),MIN((JJ$19-MAX($IC$19:JI$19)),(JJ$19-JI$19)),0)+IF($E70=JJ$22,VLOOKUP($C70,Input!$A$8:$IA$39,MATCH(JJ$21,Input!$A$6:$IA$6,0),FALSE),0)*IF(JJ$18&gt;=MAX($IC$18:JI$18),MIN((JJ$18-MAX($IC$18:JI$18)),(JJ$18-JI$18)),0)</f>
        <v>0</v>
      </c>
      <c r="JK70" s="1">
        <f>+IF($E70=JK$22,VLOOKUP($C70,Input!$A$8:$IA$39,MATCH(JK$21,Input!$A$6:$IA$6,0),FALSE),0)*IF(JK$19&gt;=MAX($IC$19:JJ$19),MIN((JK$19-MAX($IC$19:JJ$19)),(JK$19-JJ$19)),0)+IF($E70=JK$22,VLOOKUP($C70,Input!$A$8:$IA$39,MATCH(JK$21,Input!$A$6:$IA$6,0),FALSE),0)*IF(JK$18&gt;=MAX($IC$18:JJ$18),MIN((JK$18-MAX($IC$18:JJ$18)),(JK$18-JJ$18)),0)</f>
        <v>0</v>
      </c>
      <c r="JL70" s="1">
        <f>+IF($E70=JL$22,VLOOKUP($C70,Input!$A$8:$IA$39,MATCH(JL$21,Input!$A$6:$IA$6,0),FALSE),0)*IF(JL$19&gt;=MAX($IC$19:JK$19),MIN((JL$19-MAX($IC$19:JK$19)),(JL$19-JK$19)),0)+IF($E70=JL$22,VLOOKUP($C70,Input!$A$8:$IA$39,MATCH(JL$21,Input!$A$6:$IA$6,0),FALSE),0)*IF(JL$18&gt;=MAX($IC$18:JK$18),MIN((JL$18-MAX($IC$18:JK$18)),(JL$18-JK$18)),0)</f>
        <v>0</v>
      </c>
      <c r="JN70" t="str">
        <f>+VLOOKUP($C70,Input!$A$8:$GZ$39,MATCH(JN$21,Input!$A$6:$GZ$6,0),FALSE)</f>
        <v>CNG Station Maint in fuel price</v>
      </c>
      <c r="JO70" s="1">
        <f>IF($E70+$I70+$D$7&lt;=JO$22,0,IF(JO$22-$D$7&gt;=$E70,VLOOKUP($C70,Input!$A$8:$GZ$39,MATCH(JO$21,Input!$A$6:$GZ$6,0),FALSE),0)*$F70/$G70)*$D70</f>
        <v>0</v>
      </c>
      <c r="JP70" s="1">
        <f>IF($E70+$I70+$D$7&lt;=JP$22,0,IF(JP$22-$D$7&gt;=$E70,VLOOKUP($C70,Input!$A$8:$GZ$39,MATCH(JP$21,Input!$A$6:$GZ$6,0),FALSE),0)*$F70/$G70)*$D70</f>
        <v>0</v>
      </c>
      <c r="JQ70" s="1">
        <f>IF($E70+$I70+$D$7&lt;=JQ$22,0,IF(JQ$22-$D$7&gt;=$E70,VLOOKUP($C70,Input!$A$8:$GZ$39,MATCH(JQ$21,Input!$A$6:$GZ$6,0),FALSE),0)*$F70/$G70)*$D70</f>
        <v>0</v>
      </c>
      <c r="JR70" s="1">
        <f>IF($E70+$I70+$D$7&lt;=JR$22,0,IF(JR$22-$D$7&gt;=$E70,VLOOKUP($C70,Input!$A$8:$GZ$39,MATCH(JR$21,Input!$A$6:$GZ$6,0),FALSE),0)*$F70/$G70)*$D70</f>
        <v>0</v>
      </c>
      <c r="JS70" s="1">
        <f>IF($E70+$I70+$D$7&lt;=JS$22,0,IF(JS$22-$D$7&gt;=$E70,VLOOKUP($C70,Input!$A$8:$GZ$39,MATCH(JS$21,Input!$A$6:$GZ$6,0),FALSE),0)*$F70/$G70)*$D70</f>
        <v>0</v>
      </c>
      <c r="JT70" s="1">
        <f>IF($E70+$I70+$D$7&lt;=JT$22,0,IF(JT$22-$D$7&gt;=$E70,VLOOKUP($C70,Input!$A$8:$GZ$39,MATCH(JT$21,Input!$A$6:$GZ$6,0),FALSE),0)*$F70/$G70)*$D70</f>
        <v>0</v>
      </c>
      <c r="JU70" s="1">
        <f>IF($E70+$I70+$D$7&lt;=JU$22,0,IF(JU$22-$D$7&gt;=$E70,VLOOKUP($C70,Input!$A$8:$GZ$39,MATCH(JU$21,Input!$A$6:$GZ$6,0),FALSE),0)*$F70/$G70)*$D70</f>
        <v>0</v>
      </c>
      <c r="JV70" s="1">
        <f>IF($E70+$I70+$D$7&lt;=JV$22,0,IF(JV$22-$D$7&gt;=$E70,VLOOKUP($C70,Input!$A$8:$GZ$39,MATCH(JV$21,Input!$A$6:$GZ$6,0),FALSE),0)*$F70/$G70)*$D70</f>
        <v>0</v>
      </c>
      <c r="JW70" s="1">
        <f>IF($E70+$I70+$D$7&lt;=JW$22,0,IF(JW$22-$D$7&gt;=$E70,VLOOKUP($C70,Input!$A$8:$GZ$39,MATCH(JW$21,Input!$A$6:$GZ$6,0),FALSE),0)*$F70/$G70)*$D70</f>
        <v>0</v>
      </c>
      <c r="JX70" s="1">
        <f>IF($E70+$I70+$D$7&lt;=JX$22,0,IF(JX$22-$D$7&gt;=$E70,VLOOKUP($C70,Input!$A$8:$GZ$39,MATCH(JX$21,Input!$A$6:$GZ$6,0),FALSE),0)*$F70/$G70)*$D70</f>
        <v>0</v>
      </c>
      <c r="JY70" s="1">
        <f>IF($E70+$I70+$D$7&lt;=JY$22,0,IF(JY$22-$D$7&gt;=$E70,VLOOKUP($C70,Input!$A$8:$GZ$39,MATCH(JY$21,Input!$A$6:$GZ$6,0),FALSE),0)*$F70/$G70)*$D70</f>
        <v>0</v>
      </c>
      <c r="JZ70" s="1">
        <f>IF($E70+$I70+$D$7&lt;=JZ$22,0,IF(JZ$22-$D$7&gt;=$E70,VLOOKUP($C70,Input!$A$8:$GZ$39,MATCH(JZ$21,Input!$A$6:$GZ$6,0),FALSE),0)*$F70/$G70)*$D70</f>
        <v>0</v>
      </c>
      <c r="KA70" s="1">
        <f>IF($E70+$I70+$D$7&lt;=KA$22,0,IF(KA$22-$D$7&gt;=$E70,VLOOKUP($C70,Input!$A$8:$GZ$39,MATCH(KA$21,Input!$A$6:$GZ$6,0),FALSE),0)*$F70/$G70)*$D70</f>
        <v>0</v>
      </c>
      <c r="KB70" s="1">
        <f>IF($E70+$I70+$D$7&lt;=KB$22,0,IF(KB$22-$D$7&gt;=$E70,VLOOKUP($C70,Input!$A$8:$GZ$39,MATCH(KB$21,Input!$A$6:$GZ$6,0),FALSE),0)*$F70/$G70)*$D70</f>
        <v>0</v>
      </c>
      <c r="KC70" s="1">
        <f>IF($E70+$I70+$D$7&lt;=KC$22,0,IF(KC$22-$D$7&gt;=$E70,VLOOKUP($C70,Input!$A$8:$GZ$39,MATCH(KC$21,Input!$A$6:$GZ$6,0),FALSE),0)*$F70/$G70)*$D70</f>
        <v>0</v>
      </c>
      <c r="KD70" s="1">
        <f>IF($E70+$I70+$D$7&lt;=KD$22,0,IF(KD$22-$D$7&gt;=$E70,VLOOKUP($C70,Input!$A$8:$GZ$39,MATCH(KD$21,Input!$A$6:$GZ$6,0),FALSE),0)*$F70/$G70)*$D70</f>
        <v>0</v>
      </c>
      <c r="KE70" s="1">
        <f>IF($E70+$I70+$D$7&lt;=KE$22,0,IF(KE$22-$D$7&gt;=$E70,VLOOKUP($C70,Input!$A$8:$GZ$39,MATCH(KE$21,Input!$A$6:$GZ$6,0),FALSE),0)*$F70/$G70)*$D70</f>
        <v>0</v>
      </c>
      <c r="KF70" s="1">
        <f>IF($E70+$I70+$D$7&lt;=KF$22,0,IF(KF$22-$D$7&gt;=$E70,VLOOKUP($C70,Input!$A$8:$GZ$39,MATCH(KF$21,Input!$A$6:$GZ$6,0),FALSE),0)*$F70/$G70)*$D70</f>
        <v>0</v>
      </c>
      <c r="KG70" s="1">
        <f>IF($E70+$I70+$D$7&lt;=KG$22,0,IF(KG$22-$D$7&gt;=$E70,VLOOKUP($C70,Input!$A$8:$GZ$39,MATCH(KG$21,Input!$A$6:$GZ$6,0),FALSE),0)*$F70/$G70)*$D70</f>
        <v>0</v>
      </c>
      <c r="KH70" s="1">
        <f>IF($E70+$I70+$D$7&lt;=KH$22,0,IF(KH$22-$D$7&gt;=$E70,VLOOKUP($C70,Input!$A$8:$GZ$39,MATCH(KH$21,Input!$A$6:$GZ$6,0),FALSE),0)*$F70/$G70)*$D70</f>
        <v>0</v>
      </c>
      <c r="KI70" s="1">
        <f>IF($E70+$I70+$D$7&lt;=KI$22,0,IF(KI$22-$D$7&gt;=$E70,VLOOKUP($C70,Input!$A$8:$GZ$39,MATCH(KI$21,Input!$A$6:$GZ$6,0),FALSE),0)*$F70/$G70)*$D70</f>
        <v>0</v>
      </c>
      <c r="KJ70" s="1">
        <f>IF($E70+$I70+$D$7&lt;=KJ$22,0,IF(KJ$22-$D$7&gt;=$E70,VLOOKUP($C70,Input!$A$8:$GZ$39,MATCH(KJ$21,Input!$A$6:$GZ$6,0),FALSE),0)*$F70/$G70)*$D70</f>
        <v>0</v>
      </c>
      <c r="KK70" s="1">
        <f>IF($E70+$I70+$D$7&lt;=KK$22,0,IF(KK$22-$D$7&gt;=$E70,VLOOKUP($C70,Input!$A$8:$GZ$39,MATCH(KK$21,Input!$A$6:$GZ$6,0),FALSE),0)*$F70/$G70)*$D70</f>
        <v>0</v>
      </c>
      <c r="KL70" s="1">
        <f>IF($E70+$I70+$D$7&lt;=KL$22,0,IF(KL$22-$D$7&gt;=$E70,VLOOKUP($C70,Input!$A$8:$GZ$39,MATCH(KL$21,Input!$A$6:$GZ$6,0),FALSE),0)*$F70/$G70)*$D70</f>
        <v>0</v>
      </c>
      <c r="KM70" s="1">
        <f>IF($E70+$I70+$D$7&lt;=KM$22,0,IF(KM$22-$D$7&gt;=$E70,VLOOKUP($C70,Input!$A$8:$GZ$39,MATCH(KM$21,Input!$A$6:$GZ$6,0),FALSE),0)*$F70/$G70)*$D70</f>
        <v>0</v>
      </c>
      <c r="KN70" s="1">
        <f>IF($E70+$I70+$D$7&lt;=KN$22,0,IF(KN$22-$D$7&gt;=$E70,VLOOKUP($C70,Input!$A$8:$GZ$39,MATCH(KN$21,Input!$A$6:$GZ$6,0),FALSE),0)*$F70/$G70)*$D70</f>
        <v>0</v>
      </c>
      <c r="KO70" s="1">
        <f>IF($E70+$I70+$D$7&lt;=KO$22,0,IF(KO$22-$D$7&gt;=$E70,VLOOKUP($C70,Input!$A$8:$GZ$39,MATCH(KO$21,Input!$A$6:$GZ$6,0),FALSE),0)*$F70/$G70)*$D70</f>
        <v>0</v>
      </c>
      <c r="KP70" s="1">
        <f>IF($E70+$I70+$D$7&lt;=KP$22,0,IF(KP$22-$D$7&gt;=$E70,VLOOKUP($C70,Input!$A$8:$GZ$39,MATCH(KP$21,Input!$A$6:$GZ$6,0),FALSE),0)*$F70/$G70)*$D70</f>
        <v>0</v>
      </c>
      <c r="KQ70" s="1">
        <f>IF($E70+$I70+$D$7&lt;=KQ$22,0,IF(KQ$22-$D$7&gt;=$E70,VLOOKUP($C70,Input!$A$8:$GZ$39,MATCH(KQ$21,Input!$A$6:$GZ$6,0),FALSE),0)*$F70/$G70)*$D70</f>
        <v>0</v>
      </c>
      <c r="KR70" s="1">
        <f>IF($E70+$I70+$D$7&lt;=KR$22,0,IF(KR$22-$D$7&gt;=$E70,VLOOKUP($C70,Input!$A$8:$GZ$39,MATCH(KR$21,Input!$A$6:$GZ$6,0),FALSE),0)*$F70/$G70)*$D70</f>
        <v>0</v>
      </c>
      <c r="KS70" s="1">
        <f>IF($E70+$I70+$D$7&lt;=KS$22,0,IF(KS$22-$D$7&gt;=$E70,VLOOKUP($C70,Input!$A$8:$GZ$39,MATCH(KS$21,Input!$A$6:$GZ$6,0),FALSE),0)*$F70/$G70)*$D70</f>
        <v>0</v>
      </c>
      <c r="KT70" s="1">
        <f>IF($E70+$I70+$D$7&lt;=KT$22,0,IF(KT$22-$D$7&gt;=$E70,VLOOKUP($C70,Input!$A$8:$GZ$39,MATCH(KT$21,Input!$A$6:$GZ$6,0),FALSE),0)*$F70/$G70)*$D70</f>
        <v>0</v>
      </c>
      <c r="KU70" s="1">
        <f>IF($E70+$I70+$D$7&lt;=KU$22,0,IF(KU$22-$D$7&gt;=$E70,VLOOKUP($C70,Input!$A$8:$GZ$39,MATCH(KU$21,Input!$A$6:$GZ$6,0),FALSE),0)*$F70/$G70)*$D70</f>
        <v>0</v>
      </c>
      <c r="KV70" s="1">
        <f>IF($E70+$I70+$D$7&lt;=KV$22,0,IF(KV$22-$D$7&gt;=$E70,VLOOKUP($C70,Input!$A$8:$GZ$39,MATCH(KV$21,Input!$A$6:$GZ$6,0),FALSE),0)*$F70/$G70)*$D70</f>
        <v>0</v>
      </c>
      <c r="KW70" s="1">
        <f>IF($E70+$I70+$D$7&lt;=KW$22,0,IF(KW$22-$D$7&gt;=$E70,VLOOKUP($C70,Input!$A$8:$GZ$39,MATCH(KW$21,Input!$A$6:$GZ$6,0),FALSE),0)*$F70/$G70)*$D70</f>
        <v>0</v>
      </c>
      <c r="KY70" t="str">
        <f>VLOOKUP($C70,Input!$A$8:$HV$39,MATCH(KY$21,Input!$A$6:$HV$6,0),FALSE)</f>
        <v xml:space="preserve">CNG (compressed and at pump, including station maintenance) </v>
      </c>
      <c r="KZ70" s="1">
        <f>IF($E70+$I70+$D$7&lt;=KZ$22,0,IF(KZ$22-$D$7&gt;=$E70,VLOOKUP($C70,Input!$A$8:$HV$39,MATCH(KZ$21,Input!$A$6:$HV$6,0),FALSE)/$G70*$F70,0))*$D70</f>
        <v>0</v>
      </c>
      <c r="LA70" s="1">
        <f>IF($E70+$I70+$D$7&lt;=LA$22,0,IF(LA$22-$D$7&gt;=$E70,VLOOKUP($C70,Input!$A$8:$HV$39,MATCH(LA$21,Input!$A$6:$HV$6,0),FALSE)/$G70*$F70,0))*$D70</f>
        <v>0</v>
      </c>
      <c r="LB70" s="1">
        <f>IF($E70+$I70+$D$7&lt;=LB$22,0,IF(LB$22-$D$7&gt;=$E70,VLOOKUP($C70,Input!$A$8:$HV$39,MATCH(LB$21,Input!$A$6:$HV$6,0),FALSE)/$G70*$F70,0))*$D70</f>
        <v>0</v>
      </c>
      <c r="LC70" s="1">
        <f>IF($E70+$I70+$D$7&lt;=LC$22,0,IF(LC$22-$D$7&gt;=$E70,VLOOKUP($C70,Input!$A$8:$HV$39,MATCH(LC$21,Input!$A$6:$HV$6,0),FALSE)/$G70*$F70,0))*$D70</f>
        <v>0</v>
      </c>
      <c r="LD70" s="1">
        <f>IF($E70+$I70+$D$7&lt;=LD$22,0,IF(LD$22-$D$7&gt;=$E70,VLOOKUP($C70,Input!$A$8:$HV$39,MATCH(LD$21,Input!$A$6:$HV$6,0),FALSE)/$G70*$F70,0))*$D70</f>
        <v>0</v>
      </c>
      <c r="LE70" s="1">
        <f>IF($E70+$I70+$D$7&lt;=LE$22,0,IF(LE$22-$D$7&gt;=$E70,VLOOKUP($C70,Input!$A$8:$HV$39,MATCH(LE$21,Input!$A$6:$HV$6,0),FALSE)/$G70*$F70,0))*$D70</f>
        <v>0</v>
      </c>
      <c r="LF70" s="1">
        <f>IF($E70+$I70+$D$7&lt;=LF$22,0,IF(LF$22-$D$7&gt;=$E70,VLOOKUP($C70,Input!$A$8:$HV$39,MATCH(LF$21,Input!$A$6:$HV$6,0),FALSE)/$G70*$F70,0))*$D70</f>
        <v>0</v>
      </c>
      <c r="LG70" s="1">
        <f>IF($E70+$I70+$D$7&lt;=LG$22,0,IF(LG$22-$D$7&gt;=$E70,VLOOKUP($C70,Input!$A$8:$HV$39,MATCH(LG$21,Input!$A$6:$HV$6,0),FALSE)/$G70*$F70,0))*$D70</f>
        <v>0</v>
      </c>
      <c r="LH70" s="1">
        <f>IF($E70+$I70+$D$7&lt;=LH$22,0,IF(LH$22-$D$7&gt;=$E70,VLOOKUP($C70,Input!$A$8:$HV$39,MATCH(LH$21,Input!$A$6:$HV$6,0),FALSE)/$G70*$F70,0))*$D70</f>
        <v>0</v>
      </c>
      <c r="LI70" s="1">
        <f>IF($E70+$I70+$D$7&lt;=LI$22,0,IF(LI$22-$D$7&gt;=$E70,VLOOKUP($C70,Input!$A$8:$HV$39,MATCH(LI$21,Input!$A$6:$HV$6,0),FALSE)/$G70*$F70,0))*$D70</f>
        <v>0</v>
      </c>
      <c r="LJ70" s="1">
        <f>IF($E70+$I70+$D$7&lt;=LJ$22,0,IF(LJ$22-$D$7&gt;=$E70,VLOOKUP($C70,Input!$A$8:$HV$39,MATCH(LJ$21,Input!$A$6:$HV$6,0),FALSE)/$G70*$F70,0))*$D70</f>
        <v>0</v>
      </c>
      <c r="LK70" s="1">
        <f>IF($E70+$I70+$D$7&lt;=LK$22,0,IF(LK$22-$D$7&gt;=$E70,VLOOKUP($C70,Input!$A$8:$HV$39,MATCH(LK$21,Input!$A$6:$HV$6,0),FALSE)/$G70*$F70,0))*$D70</f>
        <v>0</v>
      </c>
      <c r="LL70" s="1">
        <f>IF($E70+$I70+$D$7&lt;=LL$22,0,IF(LL$22-$D$7&gt;=$E70,VLOOKUP($C70,Input!$A$8:$HV$39,MATCH(LL$21,Input!$A$6:$HV$6,0),FALSE)/$G70*$F70,0))*$D70</f>
        <v>0</v>
      </c>
      <c r="LM70" s="1">
        <f>IF($E70+$I70+$D$7&lt;=LM$22,0,IF(LM$22-$D$7&gt;=$E70,VLOOKUP($C70,Input!$A$8:$HV$39,MATCH(LM$21,Input!$A$6:$HV$6,0),FALSE)/$G70*$F70,0))*$D70</f>
        <v>0</v>
      </c>
      <c r="LN70" s="1">
        <f>IF($E70+$I70+$D$7&lt;=LN$22,0,IF(LN$22-$D$7&gt;=$E70,VLOOKUP($C70,Input!$A$8:$HV$39,MATCH(LN$21,Input!$A$6:$HV$6,0),FALSE)/$G70*$F70,0))*$D70</f>
        <v>0</v>
      </c>
      <c r="LO70" s="1">
        <f>IF($E70+$I70+$D$7&lt;=LO$22,0,IF(LO$22-$D$7&gt;=$E70,VLOOKUP($C70,Input!$A$8:$HV$39,MATCH(LO$21,Input!$A$6:$HV$6,0),FALSE)/$G70*$F70,0))*$D70</f>
        <v>0</v>
      </c>
      <c r="LP70" s="1">
        <f>IF($E70+$I70+$D$7&lt;=LP$22,0,IF(LP$22-$D$7&gt;=$E70,VLOOKUP($C70,Input!$A$8:$HV$39,MATCH(LP$21,Input!$A$6:$HV$6,0),FALSE)/$G70*$F70,0))*$D70</f>
        <v>0</v>
      </c>
      <c r="LQ70" s="1">
        <f>IF($E70+$I70+$D$7&lt;=LQ$22,0,IF(LQ$22-$D$7&gt;=$E70,VLOOKUP($C70,Input!$A$8:$HV$39,MATCH(LQ$21,Input!$A$6:$HV$6,0),FALSE)/$G70*$F70,0))*$D70</f>
        <v>0</v>
      </c>
      <c r="LR70" s="1">
        <f>IF($E70+$I70+$D$7&lt;=LR$22,0,IF(LR$22-$D$7&gt;=$E70,VLOOKUP($C70,Input!$A$8:$HV$39,MATCH(LR$21,Input!$A$6:$HV$6,0),FALSE)/$G70*$F70,0))*$D70</f>
        <v>0</v>
      </c>
      <c r="LS70" s="1">
        <f>IF($E70+$I70+$D$7&lt;=LS$22,0,IF(LS$22-$D$7&gt;=$E70,VLOOKUP($C70,Input!$A$8:$HV$39,MATCH(LS$21,Input!$A$6:$HV$6,0),FALSE)/$G70*$F70,0))*$D70</f>
        <v>0</v>
      </c>
      <c r="LT70" s="1">
        <f>IF($E70+$I70+$D$7&lt;=LT$22,0,IF(LT$22-$D$7&gt;=$E70,VLOOKUP($C70,Input!$A$8:$HV$39,MATCH(LT$21,Input!$A$6:$HV$6,0),FALSE)/$G70*$F70,0))*$D70</f>
        <v>0</v>
      </c>
      <c r="LU70" s="1">
        <f>IF($E70+$I70+$D$7&lt;=LU$22,0,IF(LU$22-$D$7&gt;=$E70,VLOOKUP($C70,Input!$A$8:$HV$39,MATCH(LU$21,Input!$A$6:$HV$6,0),FALSE)/$G70*$F70,0))*$D70</f>
        <v>0</v>
      </c>
      <c r="LV70" s="1">
        <f>IF($E70+$I70+$D$7&lt;=LV$22,0,IF(LV$22-$D$7&gt;=$E70,VLOOKUP($C70,Input!$A$8:$HV$39,MATCH(LV$21,Input!$A$6:$HV$6,0),FALSE)/$G70*$F70,0))*$D70</f>
        <v>0</v>
      </c>
      <c r="LW70" s="1">
        <f>IF($E70+$I70+$D$7&lt;=LW$22,0,IF(LW$22-$D$7&gt;=$E70,VLOOKUP($C70,Input!$A$8:$HV$39,MATCH(LW$21,Input!$A$6:$HV$6,0),FALSE)/$G70*$F70,0))*$D70</f>
        <v>0</v>
      </c>
      <c r="LX70" s="1">
        <f>IF($E70+$I70+$D$7&lt;=LX$22,0,IF(LX$22-$D$7&gt;=$E70,VLOOKUP($C70,Input!$A$8:$HV$39,MATCH(LX$21,Input!$A$6:$HV$6,0),FALSE)/$G70*$F70,0))*$D70</f>
        <v>0</v>
      </c>
      <c r="LY70" s="1">
        <f>IF($E70+$I70+$D$7&lt;=LY$22,0,IF(LY$22-$D$7&gt;=$E70,VLOOKUP($C70,Input!$A$8:$HV$39,MATCH(LY$21,Input!$A$6:$HV$6,0),FALSE)/$G70*$F70,0))*$D70</f>
        <v>0</v>
      </c>
      <c r="LZ70" s="1">
        <f>IF($E70+$I70+$D$7&lt;=LZ$22,0,IF(LZ$22-$D$7&gt;=$E70,VLOOKUP($C70,Input!$A$8:$HV$39,MATCH(LZ$21,Input!$A$6:$HV$6,0),FALSE)/$G70*$F70,0))*$D70</f>
        <v>0</v>
      </c>
      <c r="MA70" s="1">
        <f>IF($E70+$I70+$D$7&lt;=MA$22,0,IF(MA$22-$D$7&gt;=$E70,VLOOKUP($C70,Input!$A$8:$HV$39,MATCH(MA$21,Input!$A$6:$HV$6,0),FALSE)/$G70*$F70,0))*$D70</f>
        <v>0</v>
      </c>
      <c r="MB70" s="1">
        <f>IF($E70+$I70+$D$7&lt;=MB$22,0,IF(MB$22-$D$7&gt;=$E70,VLOOKUP($C70,Input!$A$8:$HV$39,MATCH(MB$21,Input!$A$6:$HV$6,0),FALSE)/$G70*$F70,0))*$D70</f>
        <v>0</v>
      </c>
      <c r="MC70" s="1">
        <f>IF($E70+$I70+$D$7&lt;=MC$22,0,IF(MC$22-$D$7&gt;=$E70,VLOOKUP($C70,Input!$A$8:$HV$39,MATCH(MC$21,Input!$A$6:$HV$6,0),FALSE)/$G70*$F70,0))*$D70</f>
        <v>0</v>
      </c>
      <c r="MD70" s="1">
        <f>IF($E70+$I70+$D$7&lt;=MD$22,0,IF(MD$22-$D$7&gt;=$E70,VLOOKUP($C70,Input!$A$8:$HV$39,MATCH(MD$21,Input!$A$6:$HV$6,0),FALSE)/$G70*$F70,0))*$D70</f>
        <v>0</v>
      </c>
      <c r="ME70" s="1">
        <f>IF($E70+$I70+$D$7&lt;=ME$22,0,IF(ME$22-$D$7&gt;=$E70,VLOOKUP($C70,Input!$A$8:$HV$39,MATCH(ME$21,Input!$A$6:$HV$6,0),FALSE)/$G70*$F70,0))*$D70</f>
        <v>0</v>
      </c>
      <c r="MF70" s="1">
        <f>IF($E70+$I70+$D$7&lt;=MF$22,0,IF(MF$22-$D$7&gt;=$E70,VLOOKUP($C70,Input!$A$8:$HV$39,MATCH(MF$21,Input!$A$6:$HV$6,0),FALSE)/$G70*$F70,0))*$D70</f>
        <v>0</v>
      </c>
      <c r="MG70" s="1">
        <f>IF($E70+$I70+$D$7&lt;=MG$22,0,IF(MG$22-$D$7&gt;=$E70,VLOOKUP($C70,Input!$A$8:$HV$39,MATCH(MG$21,Input!$A$6:$HV$6,0),FALSE)/$G70*$F70,0))*$D70</f>
        <v>0</v>
      </c>
      <c r="MH70" s="1">
        <f>IF($E70+$I70+$D$7&lt;=MH$22,0,IF(MH$22-$D$7&gt;=$E70,VLOOKUP($C70,Input!$A$8:$HV$39,MATCH(MH$21,Input!$A$6:$HV$6,0),FALSE)/$G70*$F70,0))*$D70</f>
        <v>0</v>
      </c>
      <c r="MI70" s="1">
        <f>IF($E70+$I70+$D$7&lt;=MI$22,0,IF(MI$22-$D$7&gt;=$E70,VLOOKUP($C70,Input!$A$8:$HV$39,MATCH(MI$21,Input!$A$6:$HV$6,0),FALSE)/$G70*$F70,0))*$D70</f>
        <v>0</v>
      </c>
      <c r="MJ70" s="1">
        <f>IF($E70+$I70+$D$7&lt;=MJ$22,0,IF(MJ$22-$D$7&gt;=$E70,VLOOKUP($C70,Input!$A$8:$HV$39,MATCH(MJ$21,Input!$A$6:$HV$6,0),FALSE)/$G70*$F70,0))*$D70</f>
        <v>0</v>
      </c>
      <c r="MK70" s="1">
        <f>IF($E70+$I70+$D$7&lt;=MK$22,0,IF(MK$22-$D$7&gt;=$E70,VLOOKUP($C70,Input!$A$8:$HV$39,MATCH(MK$21,Input!$A$6:$HV$6,0),FALSE)/$G70*$F70,0))*$D70</f>
        <v>0</v>
      </c>
      <c r="ML70" s="1">
        <f>IF($E70+$I70+$D$7&lt;=ML$22,0,IF(ML$22-$D$7&gt;=$E70,VLOOKUP($C70,Input!$A$8:$HV$39,MATCH(ML$21,Input!$A$6:$HV$6,0),FALSE)/$G70*$F70,0))*$D70</f>
        <v>0</v>
      </c>
      <c r="MM70" s="1">
        <f>IF($E70+$I70+$D$7&lt;=MM$22,0,IF(MM$22-$D$7&gt;=$E70,VLOOKUP($C70,Input!$A$8:$HV$39,MATCH(MM$21,Input!$A$6:$HV$6,0),FALSE)/$G70*$F70,0))*$D70</f>
        <v>0</v>
      </c>
      <c r="MN70" s="1">
        <f>IF($E70+$I70+$D$7&lt;=MN$22,0,IF(MN$22-$D$7&gt;=$E70,VLOOKUP($C70,Input!$A$8:$HV$39,MATCH(MN$21,Input!$A$6:$HV$6,0),FALSE)/$G70*$F70,0))*$D70</f>
        <v>0</v>
      </c>
      <c r="MO70" s="1">
        <f>IF($E70+$I70+$D$7&lt;=MO$22,0,IF(MO$22-$D$7&gt;=$E70,VLOOKUP($C70,Input!$A$8:$HV$39,MATCH(MO$21,Input!$A$6:$HV$6,0),FALSE)/$G70*$F70,0))*$D70</f>
        <v>0</v>
      </c>
      <c r="MP70" s="1">
        <f>IF($E70+$I70+$D$7&lt;=MP$22,0,IF(MP$22-$D$7&gt;=$E70,VLOOKUP($C70,Input!$A$8:$HV$39,MATCH(MP$21,Input!$A$6:$HV$6,0),FALSE)/$G70*$F70,0))*$D70</f>
        <v>0</v>
      </c>
      <c r="MQ70" s="1">
        <f>IF($E70+$I70+$D$7&lt;=MQ$22,0,IF(MQ$22-$D$7&gt;=$E70,VLOOKUP($C70,Input!$A$8:$HV$39,MATCH(MQ$21,Input!$A$6:$HV$6,0),FALSE)/$G70*$F70,0))*$D70</f>
        <v>0</v>
      </c>
      <c r="MR70" s="1">
        <f>IF($E70+$I70+$D$7&lt;=MR$22,0,IF(MR$22-$D$7&gt;=$E70,VLOOKUP($C70,Input!$A$8:$HV$39,MATCH(MR$21,Input!$A$6:$HV$6,0),FALSE)/$G70*$F70,0))*$D70</f>
        <v>0</v>
      </c>
      <c r="MS70" s="1">
        <f>IF($E70+$I70+$D$7&lt;=MS$22,0,IF(MS$22-$D$7&gt;=$E70,VLOOKUP($C70,Input!$A$8:$HV$39,MATCH(MS$21,Input!$A$6:$HV$6,0),FALSE)/$G70*$F70,0))*$D70</f>
        <v>0</v>
      </c>
      <c r="MT70" s="1">
        <f>IF($E70+$I70+$D$7&lt;=MT$22,0,IF(MT$22-$D$7&gt;=$E70,VLOOKUP($C70,Input!$A$8:$HV$39,MATCH(MT$21,Input!$A$6:$HV$6,0),FALSE)/$G70*$F70,0))*$D70</f>
        <v>0</v>
      </c>
      <c r="MU70" s="1">
        <f>IF($E70+$I70+$D$7&lt;=MU$22,0,IF(MU$22-$D$7&gt;=$E70,VLOOKUP($C70,Input!$A$8:$HV$39,MATCH(MU$21,Input!$A$6:$HV$6,0),FALSE)/$G70*$F70,0))*$D70</f>
        <v>6533264.3307686271</v>
      </c>
      <c r="MV70" s="1">
        <f>IF($E70+$I70+$D$7&lt;=MV$22,0,IF(MV$22-$D$7&gt;=$E70,VLOOKUP($C70,Input!$A$8:$HV$39,MATCH(MV$21,Input!$A$6:$HV$6,0),FALSE)/$G70*$F70,0))*$D70</f>
        <v>6608094.1718779113</v>
      </c>
      <c r="MW70" s="1">
        <f>IF($E70+$I70+$D$7&lt;=MW$22,0,IF(MW$22-$D$7&gt;=$E70,VLOOKUP($C70,Input!$A$8:$HV$39,MATCH(MW$21,Input!$A$6:$HV$6,0),FALSE)/$G70*$F70,0))*$D70</f>
        <v>6665820.1548138913</v>
      </c>
      <c r="MX70" s="1">
        <f>IF($E70+$I70+$D$7&lt;=MX$22,0,IF(MX$22-$D$7&gt;=$E70,VLOOKUP($C70,Input!$A$8:$HV$39,MATCH(MX$21,Input!$A$6:$HV$6,0),FALSE)/$G70*$F70,0))*$D70</f>
        <v>6717940.4544018116</v>
      </c>
      <c r="MZ70" t="str">
        <f>VLOOKUP($C70,Input!$A$8:$HV$39,MATCH(MZ$21,Input!$A$6:$HV$6,0),FALSE)</f>
        <v>Fossil CNG LCFS Credit ($/DGE)</v>
      </c>
      <c r="NA70" s="1">
        <f>IF($E70+$I70+$D$7&lt;=NA$22,0,IF(NA$22-$D$7&gt;=$E70,-VLOOKUP($C70,Input!$A$8:$HV$39,MATCH(NA$21,Input!$A$6:$HV$6,0),FALSE)/$G70*$F70,0))*$D70*$G$4/100</f>
        <v>0</v>
      </c>
      <c r="NB70" s="1">
        <f>IF($E70+$I70+$D$7&lt;=NB$22,0,IF(NB$22-$D$7&gt;=$E70,-VLOOKUP($C70,Input!$A$8:$HV$39,MATCH(NB$21,Input!$A$6:$HV$6,0),FALSE)/$G70*$F70,0))*$D70*$G$4/100</f>
        <v>0</v>
      </c>
      <c r="NC70" s="1">
        <f>IF($E70+$I70+$D$7&lt;=NC$22,0,IF(NC$22-$D$7&gt;=$E70,-VLOOKUP($C70,Input!$A$8:$HV$39,MATCH(NC$21,Input!$A$6:$HV$6,0),FALSE)/$G70*$F70,0))*$D70*$G$4/100</f>
        <v>0</v>
      </c>
      <c r="ND70" s="1">
        <f>IF($E70+$I70+$D$7&lt;=ND$22,0,IF(ND$22-$D$7&gt;=$E70,-VLOOKUP($C70,Input!$A$8:$HV$39,MATCH(ND$21,Input!$A$6:$HV$6,0),FALSE)/$G70*$F70,0))*$D70*$G$4/100</f>
        <v>0</v>
      </c>
      <c r="NE70" s="1">
        <f>IF($E70+$I70+$D$7&lt;=NE$22,0,IF(NE$22-$D$7&gt;=$E70,-VLOOKUP($C70,Input!$A$8:$HV$39,MATCH(NE$21,Input!$A$6:$HV$6,0),FALSE)/$G70*$F70,0))*$D70*$G$4/100</f>
        <v>0</v>
      </c>
      <c r="NF70" s="1">
        <f>IF($E70+$I70+$D$7&lt;=NF$22,0,IF(NF$22-$D$7&gt;=$E70,-VLOOKUP($C70,Input!$A$8:$HV$39,MATCH(NF$21,Input!$A$6:$HV$6,0),FALSE)/$G70*$F70,0))*$D70*$G$4/100</f>
        <v>0</v>
      </c>
      <c r="NG70" s="1">
        <f>IF($E70+$I70+$D$7&lt;=NG$22,0,IF(NG$22-$D$7&gt;=$E70,-VLOOKUP($C70,Input!$A$8:$HV$39,MATCH(NG$21,Input!$A$6:$HV$6,0),FALSE)/$G70*$F70,0))*$D70*$G$4/100</f>
        <v>0</v>
      </c>
      <c r="NH70" s="1">
        <f>IF($E70+$I70+$D$7&lt;=NH$22,0,IF(NH$22-$D$7&gt;=$E70,-VLOOKUP($C70,Input!$A$8:$HV$39,MATCH(NH$21,Input!$A$6:$HV$6,0),FALSE)/$G70*$F70,0))*$D70*$G$4/100</f>
        <v>0</v>
      </c>
      <c r="NI70" s="1">
        <f>IF($E70+$I70+$D$7&lt;=NI$22,0,IF(NI$22-$D$7&gt;=$E70,-VLOOKUP($C70,Input!$A$8:$HV$39,MATCH(NI$21,Input!$A$6:$HV$6,0),FALSE)/$G70*$F70,0))*$D70*$G$4/100</f>
        <v>0</v>
      </c>
      <c r="NJ70" s="1">
        <f>IF($E70+$I70+$D$7&lt;=NJ$22,0,IF(NJ$22-$D$7&gt;=$E70,-VLOOKUP($C70,Input!$A$8:$HV$39,MATCH(NJ$21,Input!$A$6:$HV$6,0),FALSE)/$G70*$F70,0))*$D70*$G$4/100</f>
        <v>0</v>
      </c>
      <c r="NK70" s="1">
        <f>IF($E70+$I70+$D$7&lt;=NK$22,0,IF(NK$22-$D$7&gt;=$E70,-VLOOKUP($C70,Input!$A$8:$HV$39,MATCH(NK$21,Input!$A$6:$HV$6,0),FALSE)/$G70*$F70,0))*$D70*$G$4/100</f>
        <v>0</v>
      </c>
      <c r="NL70" s="1">
        <f>IF($E70+$I70+$D$7&lt;=NL$22,0,IF(NL$22-$D$7&gt;=$E70,-VLOOKUP($C70,Input!$A$8:$HV$39,MATCH(NL$21,Input!$A$6:$HV$6,0),FALSE)/$G70*$F70,0))*$D70*$G$4/100</f>
        <v>0</v>
      </c>
      <c r="NM70" s="1">
        <f>IF($E70+$I70+$D$7&lt;=NM$22,0,IF(NM$22-$D$7&gt;=$E70,-VLOOKUP($C70,Input!$A$8:$HV$39,MATCH(NM$21,Input!$A$6:$HV$6,0),FALSE)/$G70*$F70,0))*$D70*$G$4/100</f>
        <v>0</v>
      </c>
      <c r="NN70" s="1">
        <f>IF($E70+$I70+$D$7&lt;=NN$22,0,IF(NN$22-$D$7&gt;=$E70,-VLOOKUP($C70,Input!$A$8:$HV$39,MATCH(NN$21,Input!$A$6:$HV$6,0),FALSE)/$G70*$F70,0))*$D70*$G$4/100</f>
        <v>0</v>
      </c>
      <c r="NO70" s="1">
        <f>IF($E70+$I70+$D$7&lt;=NO$22,0,IF(NO$22-$D$7&gt;=$E70,-VLOOKUP($C70,Input!$A$8:$HV$39,MATCH(NO$21,Input!$A$6:$HV$6,0),FALSE)/$G70*$F70,0))*$D70*$G$4/100</f>
        <v>0</v>
      </c>
      <c r="NP70" s="1">
        <f>IF($E70+$I70+$D$7&lt;=NP$22,0,IF(NP$22-$D$7&gt;=$E70,-VLOOKUP($C70,Input!$A$8:$HV$39,MATCH(NP$21,Input!$A$6:$HV$6,0),FALSE)/$G70*$F70,0))*$D70*$G$4/100</f>
        <v>0</v>
      </c>
      <c r="NQ70" s="1">
        <f>IF($E70+$I70+$D$7&lt;=NQ$22,0,IF(NQ$22-$D$7&gt;=$E70,-VLOOKUP($C70,Input!$A$8:$HV$39,MATCH(NQ$21,Input!$A$6:$HV$6,0),FALSE)/$G70*$F70,0))*$D70*$G$4/100</f>
        <v>0</v>
      </c>
      <c r="NR70" s="1">
        <f>IF($E70+$I70+$D$7&lt;=NR$22,0,IF(NR$22-$D$7&gt;=$E70,-VLOOKUP($C70,Input!$A$8:$HV$39,MATCH(NR$21,Input!$A$6:$HV$6,0),FALSE)/$G70*$F70,0))*$D70*$G$4/100</f>
        <v>0</v>
      </c>
      <c r="NS70" s="1">
        <f>IF($E70+$I70+$D$7&lt;=NS$22,0,IF(NS$22-$D$7&gt;=$E70,-VLOOKUP($C70,Input!$A$8:$HV$39,MATCH(NS$21,Input!$A$6:$HV$6,0),FALSE)/$G70*$F70,0))*$D70*$G$4/100</f>
        <v>0</v>
      </c>
      <c r="NT70" s="1">
        <f>IF($E70+$I70+$D$7&lt;=NT$22,0,IF(NT$22-$D$7&gt;=$E70,-VLOOKUP($C70,Input!$A$8:$HV$39,MATCH(NT$21,Input!$A$6:$HV$6,0),FALSE)/$G70*$F70,0))*$D70*$G$4/100</f>
        <v>0</v>
      </c>
      <c r="NU70" s="1">
        <f>IF($E70+$I70+$D$7&lt;=NU$22,0,IF(NU$22-$D$7&gt;=$E70,-VLOOKUP($C70,Input!$A$8:$HV$39,MATCH(NU$21,Input!$A$6:$HV$6,0),FALSE)/$G70*$F70,0))*$D70*$G$4/100</f>
        <v>0</v>
      </c>
      <c r="NV70" s="1">
        <f>IF($E70+$I70+$D$7&lt;=NV$22,0,IF(NV$22-$D$7&gt;=$E70,-VLOOKUP($C70,Input!$A$8:$HV$39,MATCH(NV$21,Input!$A$6:$HV$6,0),FALSE)/$G70*$F70,0))*$D70*$G$4/100</f>
        <v>0</v>
      </c>
      <c r="NW70" s="1">
        <f>IF($E70+$I70+$D$7&lt;=NW$22,0,IF(NW$22-$D$7&gt;=$E70,-VLOOKUP($C70,Input!$A$8:$HV$39,MATCH(NW$21,Input!$A$6:$HV$6,0),FALSE)/$G70*$F70,0))*$D70*$G$4/100</f>
        <v>0</v>
      </c>
      <c r="NX70" s="1">
        <f>IF($E70+$I70+$D$7&lt;=NX$22,0,IF(NX$22-$D$7&gt;=$E70,-VLOOKUP($C70,Input!$A$8:$HV$39,MATCH(NX$21,Input!$A$6:$HV$6,0),FALSE)/$G70*$F70,0))*$D70*$G$4/100</f>
        <v>0</v>
      </c>
      <c r="NY70" s="1">
        <f>IF($E70+$I70+$D$7&lt;=NY$22,0,IF(NY$22-$D$7&gt;=$E70,-VLOOKUP($C70,Input!$A$8:$HV$39,MATCH(NY$21,Input!$A$6:$HV$6,0),FALSE)/$G70*$F70,0))*$D70*$G$4/100</f>
        <v>0</v>
      </c>
      <c r="NZ70" s="1">
        <f>IF($E70+$I70+$D$7&lt;=NZ$22,0,IF(NZ$22-$D$7&gt;=$E70,-VLOOKUP($C70,Input!$A$8:$HV$39,MATCH(NZ$21,Input!$A$6:$HV$6,0),FALSE)/$G70*$F70,0))*$D70*$G$4/100</f>
        <v>0</v>
      </c>
      <c r="OA70" s="1">
        <f>IF($E70+$I70+$D$7&lt;=OA$22,0,IF(OA$22-$D$7&gt;=$E70,-VLOOKUP($C70,Input!$A$8:$HV$39,MATCH(OA$21,Input!$A$6:$HV$6,0),FALSE)/$G70*$F70,0))*$D70*$G$4/100</f>
        <v>0</v>
      </c>
      <c r="OB70" s="1">
        <f>IF($E70+$I70+$D$7&lt;=OB$22,0,IF(OB$22-$D$7&gt;=$E70,-VLOOKUP($C70,Input!$A$8:$HV$39,MATCH(OB$21,Input!$A$6:$HV$6,0),FALSE)/$G70*$F70,0))*$D70*$G$4/100</f>
        <v>0</v>
      </c>
      <c r="OC70" s="1">
        <f>IF($E70+$I70+$D$7&lt;=OC$22,0,IF(OC$22-$D$7&gt;=$E70,-VLOOKUP($C70,Input!$A$8:$HV$39,MATCH(OC$21,Input!$A$6:$HV$6,0),FALSE)/$G70*$F70,0))*$D70*$G$4/100</f>
        <v>0</v>
      </c>
      <c r="OD70" s="1">
        <f>IF($E70+$I70+$D$7&lt;=OD$22,0,IF(OD$22-$D$7&gt;=$E70,-VLOOKUP($C70,Input!$A$8:$HV$39,MATCH(OD$21,Input!$A$6:$HV$6,0),FALSE)/$G70*$F70,0))*$D70*$G$4/100</f>
        <v>0</v>
      </c>
      <c r="OE70" s="1">
        <f>IF($E70+$I70+$D$7&lt;=OE$22,0,IF(OE$22-$D$7&gt;=$E70,-VLOOKUP($C70,Input!$A$8:$HV$39,MATCH(OE$21,Input!$A$6:$HV$6,0),FALSE)/$G70*$F70,0))*$D70*$G$4/100</f>
        <v>0</v>
      </c>
      <c r="OF70" s="1">
        <f>IF($E70+$I70+$D$7&lt;=OF$22,0,IF(OF$22-$D$7&gt;=$E70,-VLOOKUP($C70,Input!$A$8:$HV$39,MATCH(OF$21,Input!$A$6:$HV$6,0),FALSE)/$G70*$F70,0))*$D70*$G$4/100</f>
        <v>-200214.46243298994</v>
      </c>
      <c r="OG70" s="1">
        <f>IF($E70+$I70+$D$7&lt;=OG$22,0,IF(OG$22-$D$7&gt;=$E70,-VLOOKUP($C70,Input!$A$8:$HV$39,MATCH(OG$21,Input!$A$6:$HV$6,0),FALSE)/$G70*$F70,0))*$D70*$G$4/100</f>
        <v>-200214.46243298994</v>
      </c>
      <c r="OH70" s="1">
        <f>IF($E70+$I70+$D$7&lt;=OH$22,0,IF(OH$22-$D$7&gt;=$E70,-VLOOKUP($C70,Input!$A$8:$HV$39,MATCH(OH$21,Input!$A$6:$HV$6,0),FALSE)/$G70*$F70,0))*$D70*$G$4/100</f>
        <v>-200214.46243298994</v>
      </c>
      <c r="OI70" s="1">
        <f>IF($E70+$I70+$D$7&lt;=OI$22,0,IF(OI$22-$D$7&gt;=$E70,-VLOOKUP($C70,Input!$A$8:$HV$39,MATCH(OI$21,Input!$A$6:$HV$6,0),FALSE)/$G70*$F70,0))*$D70*$G$4/100</f>
        <v>-200214.46243298994</v>
      </c>
      <c r="OK70" t="str">
        <f>VLOOKUP($C70,Input!$A$8:$HW$39,MATCH(OK$21,Input!$A$6:$HW$6,0),FALSE)</f>
        <v>NA</v>
      </c>
      <c r="OL70" s="1">
        <f>IF($E70+$I70+$D$7&lt;=OL$22,0,IF(OL$22-$D$7&gt;=$E70,IF(COUNTIF($KZ70:LP70,"&gt;0")&gt;0,VLOOKUP($C70,Input!$A$8:$HV$21,MATCH($OK$21+COUNTIF($KZ70:LP70,"&gt;0"),Input!$A$6:$HV$6,0),FALSE),0),0))*$D70</f>
        <v>0</v>
      </c>
      <c r="OM70" s="1">
        <f>IF($E70+$I70+$D$7&lt;=OM$22,0,IF(OM$22-$D$7&gt;=$E70,IF(COUNTIF($KZ70:LQ70,"&gt;0")&gt;0,VLOOKUP($C70,Input!$A$8:$HV$21,MATCH($OK$21+COUNTIF($KZ70:LQ70,"&gt;0"),Input!$A$6:$HV$6,0),FALSE),0),0))*$D70</f>
        <v>0</v>
      </c>
      <c r="ON70" s="1">
        <f>IF($E70+$I70+$D$7&lt;=ON$22,0,IF(ON$22-$D$7&gt;=$E70,IF(COUNTIF($KZ70:LR70,"&gt;0")&gt;0,VLOOKUP($C70,Input!$A$8:$HV$21,MATCH($OK$21+COUNTIF($KZ70:LR70,"&gt;0"),Input!$A$6:$HV$6,0),FALSE),0),0))*$D70</f>
        <v>0</v>
      </c>
      <c r="OO70" s="1">
        <f>IF($E70+$I70+$D$7&lt;=OO$22,0,IF(OO$22-$D$7&gt;=$E70,IF(COUNTIF($KZ70:LS70,"&gt;0")&gt;0,VLOOKUP($C70,Input!$A$8:$HV$21,MATCH($OK$21+COUNTIF($KZ70:LS70,"&gt;0"),Input!$A$6:$HV$6,0),FALSE),0),0))*$D70</f>
        <v>0</v>
      </c>
      <c r="OP70" s="1">
        <f>IF($E70+$I70+$D$7&lt;=OP$22,0,IF(OP$22-$D$7&gt;=$E70,IF(COUNTIF($KZ70:LT70,"&gt;0")&gt;0,VLOOKUP($C70,Input!$A$8:$HV$21,MATCH($OK$21+COUNTIF($KZ70:LT70,"&gt;0"),Input!$A$6:$HV$6,0),FALSE),0),0))*$D70</f>
        <v>0</v>
      </c>
      <c r="OQ70" s="1">
        <f>IF($E70+$I70+$D$7&lt;=OQ$22,0,IF(OQ$22-$D$7&gt;=$E70,IF(COUNTIF($KZ70:LU70,"&gt;0")&gt;0,VLOOKUP($C70,Input!$A$8:$HV$21,MATCH($OK$21+COUNTIF($KZ70:LU70,"&gt;0"),Input!$A$6:$HV$6,0),FALSE),0),0))*$D70</f>
        <v>0</v>
      </c>
      <c r="OR70" s="1">
        <f>IF($E70+$I70+$D$7&lt;=OR$22,0,IF(OR$22-$D$7&gt;=$E70,IF(COUNTIF($KZ70:LV70,"&gt;0")&gt;0,VLOOKUP($C70,Input!$A$8:$HV$21,MATCH($OK$21+COUNTIF($KZ70:LV70,"&gt;0"),Input!$A$6:$HV$6,0),FALSE),0),0))*$D70</f>
        <v>0</v>
      </c>
      <c r="OS70" s="1">
        <f>IF($E70+$I70+$D$7&lt;=OS$22,0,IF(OS$22-$D$7&gt;=$E70,IF(COUNTIF($KZ70:LW70,"&gt;0")&gt;0,VLOOKUP($C70,Input!$A$8:$HV$21,MATCH($OK$21+COUNTIF($KZ70:LW70,"&gt;0"),Input!$A$6:$HV$6,0),FALSE),0),0))*$D70</f>
        <v>0</v>
      </c>
      <c r="OT70" s="1">
        <f>IF($E70+$I70+$D$7&lt;=OT$22,0,IF(OT$22-$D$7&gt;=$E70,IF(COUNTIF($KZ70:LX70,"&gt;0")&gt;0,VLOOKUP($C70,Input!$A$8:$HV$21,MATCH($OK$21+COUNTIF($KZ70:LX70,"&gt;0"),Input!$A$6:$HV$6,0),FALSE),0),0))*$D70</f>
        <v>0</v>
      </c>
      <c r="OU70" s="1">
        <f>IF($E70+$I70+$D$7&lt;=OU$22,0,IF(OU$22-$D$7&gt;=$E70,IF(COUNTIF($KZ70:LY70,"&gt;0")&gt;0,VLOOKUP($C70,Input!$A$8:$HV$21,MATCH($OK$21+COUNTIF($KZ70:LY70,"&gt;0"),Input!$A$6:$HV$6,0),FALSE),0),0))*$D70</f>
        <v>0</v>
      </c>
      <c r="OV70" s="1">
        <f>IF($E70+$I70+$D$7&lt;=OV$22,0,IF(OV$22-$D$7&gt;=$E70,IF(COUNTIF($KZ70:LZ70,"&gt;0")&gt;0,VLOOKUP($C70,Input!$A$8:$HV$21,MATCH($OK$21+COUNTIF($KZ70:LZ70,"&gt;0"),Input!$A$6:$HV$6,0),FALSE),0),0))*$D70</f>
        <v>0</v>
      </c>
      <c r="OW70" s="1">
        <f>IF($E70+$I70+$D$7&lt;=OW$22,0,IF(OW$22-$D$7&gt;=$E70,IF(COUNTIF($KZ70:MA70,"&gt;0")&gt;0,VLOOKUP($C70,Input!$A$8:$HV$21,MATCH($OK$21+COUNTIF($KZ70:MA70,"&gt;0"),Input!$A$6:$HV$6,0),FALSE),0),0))*$D70</f>
        <v>0</v>
      </c>
      <c r="OX70" s="1">
        <f>IF($E70+$I70+$D$7&lt;=OX$22,0,IF(OX$22-$D$7&gt;=$E70,IF(COUNTIF($KZ70:MB70,"&gt;0")&gt;0,VLOOKUP($C70,Input!$A$8:$HV$21,MATCH($OK$21+COUNTIF($KZ70:MB70,"&gt;0"),Input!$A$6:$HV$6,0),FALSE),0),0))*$D70</f>
        <v>0</v>
      </c>
      <c r="OY70" s="1">
        <f>IF($E70+$I70+$D$7&lt;=OY$22,0,IF(OY$22-$D$7&gt;=$E70,IF(COUNTIF($KZ70:MC70,"&gt;0")&gt;0,VLOOKUP($C70,Input!$A$8:$HV$21,MATCH($OK$21+COUNTIF($KZ70:MC70,"&gt;0"),Input!$A$6:$HV$6,0),FALSE),0),0))*$D70</f>
        <v>0</v>
      </c>
      <c r="OZ70" s="1">
        <f>IF($E70+$I70+$D$7&lt;=OZ$22,0,IF(OZ$22-$D$7&gt;=$E70,IF(COUNTIF($KZ70:MD70,"&gt;0")&gt;0,VLOOKUP($C70,Input!$A$8:$HV$21,MATCH($OK$21+COUNTIF($KZ70:MD70,"&gt;0"),Input!$A$6:$HV$6,0),FALSE),0),0))*$D70</f>
        <v>0</v>
      </c>
      <c r="PA70" s="1">
        <f>IF($E70+$I70+$D$7&lt;=PA$22,0,IF(PA$22-$D$7&gt;=$E70,IF(COUNTIF($KZ70:ME70,"&gt;0")&gt;0,VLOOKUP($C70,Input!$A$8:$HV$21,MATCH($OK$21+COUNTIF($KZ70:ME70,"&gt;0"),Input!$A$6:$HV$6,0),FALSE),0),0))*$D70</f>
        <v>0</v>
      </c>
      <c r="PB70" s="1">
        <f>IF($E70+$I70+$D$7&lt;=PB$22,0,IF(PB$22-$D$7&gt;=$E70,IF(COUNTIF($KZ70:MF70,"&gt;0")&gt;0,VLOOKUP($C70,Input!$A$8:$HV$21,MATCH($OK$21+COUNTIF($KZ70:MF70,"&gt;0"),Input!$A$6:$HV$6,0),FALSE),0),0))*$D70</f>
        <v>0</v>
      </c>
      <c r="PC70" s="1">
        <f>IF($E70+$I70+$D$7&lt;=PC$22,0,IF(PC$22-$D$7&gt;=$E70,IF(COUNTIF($KZ70:MG70,"&gt;0")&gt;0,VLOOKUP($C70,Input!$A$8:$HV$21,MATCH($OK$21+COUNTIF($KZ70:MG70,"&gt;0"),Input!$A$6:$HV$6,0),FALSE),0),0))*$D70</f>
        <v>0</v>
      </c>
      <c r="PD70" s="1">
        <f>IF($E70+$I70+$D$7&lt;=PD$22,0,IF(PD$22-$D$7&gt;=$E70,IF(COUNTIF($KZ70:MH70,"&gt;0")&gt;0,VLOOKUP($C70,Input!$A$8:$HV$21,MATCH($OK$21+COUNTIF($KZ70:MH70,"&gt;0"),Input!$A$6:$HV$6,0),FALSE),0),0))*$D70</f>
        <v>0</v>
      </c>
      <c r="PE70" s="1">
        <f>IF($E70+$I70+$D$7&lt;=PE$22,0,IF(PE$22-$D$7&gt;=$E70,IF(COUNTIF($KZ70:MI70,"&gt;0")&gt;0,VLOOKUP($C70,Input!$A$8:$HV$21,MATCH($OK$21+COUNTIF($KZ70:MI70,"&gt;0"),Input!$A$6:$HV$6,0),FALSE),0),0))*$D70</f>
        <v>0</v>
      </c>
      <c r="PF70" s="1">
        <f>IF($E70+$I70+$D$7&lt;=PF$22,0,IF(PF$22-$D$7&gt;=$E70,IF(COUNTIF($KZ70:MJ70,"&gt;0")&gt;0,VLOOKUP($C70,Input!$A$8:$HV$21,MATCH($OK$21+COUNTIF($KZ70:MJ70,"&gt;0"),Input!$A$6:$HV$6,0),FALSE),0),0))*$D70</f>
        <v>0</v>
      </c>
      <c r="PG70" s="1">
        <f>IF($E70+$I70+$D$7&lt;=PG$22,0,IF(PG$22-$D$7&gt;=$E70,IF(COUNTIF($KZ70:MK70,"&gt;0")&gt;0,VLOOKUP($C70,Input!$A$8:$HV$21,MATCH($OK$21+COUNTIF($KZ70:MK70,"&gt;0"),Input!$A$6:$HV$6,0),FALSE),0),0))*$D70</f>
        <v>0</v>
      </c>
      <c r="PH70" s="1">
        <f>IF($E70+$I70+$D$7&lt;=PH$22,0,IF(PH$22-$D$7&gt;=$E70,IF(COUNTIF($KZ70:ML70,"&gt;0")&gt;0,VLOOKUP($C70,Input!$A$8:$HV$21,MATCH($OK$21+COUNTIF($KZ70:ML70,"&gt;0"),Input!$A$6:$HV$6,0),FALSE),0),0))*$D70</f>
        <v>0</v>
      </c>
      <c r="PI70" s="1">
        <f>IF($E70+$I70+$D$7&lt;=PI$22,0,IF(PI$22-$D$7&gt;=$E70,IF(COUNTIF($KZ70:MM70,"&gt;0")&gt;0,VLOOKUP($C70,Input!$A$8:$HV$21,MATCH($OK$21+COUNTIF($KZ70:MM70,"&gt;0"),Input!$A$6:$HV$6,0),FALSE),0),0))*$D70</f>
        <v>0</v>
      </c>
      <c r="PJ70" s="1">
        <f>IF($E70+$I70+$D$7&lt;=PJ$22,0,IF(PJ$22-$D$7&gt;=$E70,IF(COUNTIF($KZ70:MN70,"&gt;0")&gt;0,VLOOKUP($C70,Input!$A$8:$HV$21,MATCH($OK$21+COUNTIF($KZ70:MN70,"&gt;0"),Input!$A$6:$HV$6,0),FALSE),0),0))*$D70</f>
        <v>0</v>
      </c>
      <c r="PK70" s="1">
        <f>IF($E70+$I70+$D$7&lt;=PK$22,0,IF(PK$22-$D$7&gt;=$E70,IF(COUNTIF($KZ70:MO70,"&gt;0")&gt;0,VLOOKUP($C70,Input!$A$8:$HV$21,MATCH($OK$21+COUNTIF($KZ70:MO70,"&gt;0"),Input!$A$6:$HV$6,0),FALSE),0),0))*$D70</f>
        <v>0</v>
      </c>
      <c r="PL70" s="1">
        <f>IF($E70+$I70+$D$7&lt;=PL$22,0,IF(PL$22-$D$7&gt;=$E70,IF(COUNTIF($KZ70:MP70,"&gt;0")&gt;0,VLOOKUP($C70,Input!$A$8:$HV$21,MATCH($OK$21+COUNTIF($KZ70:MP70,"&gt;0"),Input!$A$6:$HV$6,0),FALSE),0),0))*$D70</f>
        <v>0</v>
      </c>
      <c r="PM70" s="1">
        <f>IF($E70+$I70+$D$7&lt;=PM$22,0,IF(PM$22-$D$7&gt;=$E70,IF(COUNTIF($KZ70:MQ70,"&gt;0")&gt;0,VLOOKUP($C70,Input!$A$8:$HV$21,MATCH($OK$21+COUNTIF($KZ70:MQ70,"&gt;0"),Input!$A$6:$HV$6,0),FALSE),0),0))*$D70</f>
        <v>0</v>
      </c>
      <c r="PN70" s="1">
        <f>IF($E70+$I70+$D$7&lt;=PN$22,0,IF(PN$22-$D$7&gt;=$E70,IF(COUNTIF($KZ70:MR70,"&gt;0")&gt;0,VLOOKUP($C70,Input!$A$8:$HV$21,MATCH($OK$21+COUNTIF($KZ70:MR70,"&gt;0"),Input!$A$6:$HV$6,0),FALSE),0),0))*$D70</f>
        <v>0</v>
      </c>
      <c r="PO70" s="1">
        <f>IF($E70+$I70+$D$7&lt;=PO$22,0,IF(PO$22-$D$7&gt;=$E70,IF(COUNTIF($KZ70:MS70,"&gt;0")&gt;0,VLOOKUP($C70,Input!$A$8:$HV$21,MATCH($OK$21+COUNTIF($KZ70:MS70,"&gt;0"),Input!$A$6:$HV$6,0),FALSE),0),0))*$D70</f>
        <v>0</v>
      </c>
      <c r="PP70" s="1">
        <f>IF($E70+$I70+$D$7&lt;=PP$22,0,IF(PP$22-$D$7&gt;=$E70,IF(COUNTIF($KZ70:MT70,"&gt;0")&gt;0,VLOOKUP($C70,Input!$A$8:$HV$21,MATCH($OK$21+COUNTIF($KZ70:MT70,"&gt;0"),Input!$A$6:$HV$6,0),FALSE),0),0))*$D70</f>
        <v>0</v>
      </c>
      <c r="PQ70" s="1">
        <f>IF($E70+$I70+$D$7&lt;=PQ$22,0,IF(PQ$22-$D$7&gt;=$E70,IF(COUNTIF($KZ70:MU70,"&gt;0")&gt;0,VLOOKUP($C70,Input!$A$8:$HV$21,MATCH($OK$21+COUNTIF($KZ70:MU70,"&gt;0"),Input!$A$6:$HV$6,0),FALSE),0),0))*$D70</f>
        <v>0</v>
      </c>
      <c r="PR70" s="1">
        <f>IF($E70+$I70+$D$7&lt;=PR$22,0,IF(PR$22-$D$7&gt;=$E70,IF(COUNTIF($KZ70:MV70,"&gt;0")&gt;0,VLOOKUP($C70,Input!$A$8:$HV$21,MATCH($OK$21+COUNTIF($KZ70:MV70,"&gt;0"),Input!$A$6:$HV$6,0),FALSE),0),0))*$D70</f>
        <v>0</v>
      </c>
      <c r="PS70" s="1">
        <f>IF($E70+$I70+$D$7&lt;=PS$22,0,IF(PS$22-$D$7&gt;=$E70,IF(COUNTIF($KZ70:MW70,"&gt;0")&gt;0,VLOOKUP($C70,Input!$A$8:$HV$21,MATCH($OK$21+COUNTIF($KZ70:MW70,"&gt;0"),Input!$A$6:$HV$6,0),FALSE),0),0))*$D70</f>
        <v>0</v>
      </c>
      <c r="PT70" s="1">
        <f>IF($E70+$I70+$D$7&lt;=PT$22,0,IF(PT$22-$D$7&gt;=$E70,IF(COUNTIF($KZ70:MX70,"&gt;0")&gt;0,VLOOKUP($C70,Input!$A$8:$HV$21,MATCH($OK$21+COUNTIF($KZ70:MX70,"&gt;0"),Input!$A$6:$HV$6,0),FALSE),0),0))*$D70</f>
        <v>0</v>
      </c>
      <c r="PV70" s="1" t="str">
        <f t="shared" si="212"/>
        <v>2047 MY 40' CNG w Midlife Rebuild {234 Buses}</v>
      </c>
      <c r="PW70" s="1">
        <f t="shared" si="213"/>
        <v>0</v>
      </c>
      <c r="PX70" s="1">
        <f t="shared" si="214"/>
        <v>0</v>
      </c>
      <c r="PY70" s="1">
        <f t="shared" si="215"/>
        <v>0</v>
      </c>
      <c r="PZ70" s="1">
        <f t="shared" si="216"/>
        <v>0</v>
      </c>
      <c r="QA70" s="1">
        <f t="shared" si="217"/>
        <v>0</v>
      </c>
      <c r="QB70" s="1">
        <f t="shared" si="218"/>
        <v>0</v>
      </c>
      <c r="QC70" s="1">
        <f t="shared" si="219"/>
        <v>0</v>
      </c>
      <c r="QD70" s="1">
        <f t="shared" si="220"/>
        <v>0</v>
      </c>
      <c r="QE70" s="1">
        <f t="shared" si="221"/>
        <v>0</v>
      </c>
      <c r="QF70" s="1">
        <f t="shared" si="222"/>
        <v>0</v>
      </c>
      <c r="QG70" s="1">
        <f t="shared" si="223"/>
        <v>0</v>
      </c>
      <c r="QH70" s="1">
        <f t="shared" si="224"/>
        <v>0</v>
      </c>
      <c r="QI70" s="1">
        <f t="shared" si="225"/>
        <v>0</v>
      </c>
      <c r="QJ70" s="1">
        <f t="shared" si="226"/>
        <v>0</v>
      </c>
      <c r="QK70" s="1">
        <f t="shared" si="227"/>
        <v>0</v>
      </c>
      <c r="QL70" s="1">
        <f t="shared" si="228"/>
        <v>0</v>
      </c>
      <c r="QM70" s="1">
        <f t="shared" si="229"/>
        <v>0</v>
      </c>
      <c r="QN70" s="1">
        <f t="shared" si="230"/>
        <v>0</v>
      </c>
      <c r="QO70" s="1">
        <f t="shared" si="231"/>
        <v>0</v>
      </c>
      <c r="QP70" s="1">
        <f t="shared" si="232"/>
        <v>0</v>
      </c>
      <c r="QQ70" s="1">
        <f t="shared" si="233"/>
        <v>0</v>
      </c>
      <c r="QR70" s="1">
        <f t="shared" si="234"/>
        <v>0</v>
      </c>
      <c r="QS70" s="1">
        <f t="shared" si="235"/>
        <v>0</v>
      </c>
      <c r="QT70" s="1">
        <f t="shared" si="236"/>
        <v>0</v>
      </c>
      <c r="QU70" s="1">
        <f t="shared" si="237"/>
        <v>0</v>
      </c>
      <c r="QV70" s="1">
        <f t="shared" si="238"/>
        <v>0</v>
      </c>
      <c r="QW70" s="1">
        <f t="shared" si="239"/>
        <v>0</v>
      </c>
      <c r="QX70" s="1">
        <f t="shared" si="240"/>
        <v>0</v>
      </c>
      <c r="QY70" s="1">
        <f t="shared" si="241"/>
        <v>0</v>
      </c>
      <c r="QZ70" s="1">
        <f t="shared" si="242"/>
        <v>0</v>
      </c>
      <c r="RA70" s="1">
        <f t="shared" si="243"/>
        <v>0</v>
      </c>
      <c r="RB70" s="1">
        <f t="shared" si="244"/>
        <v>240836784.03162685</v>
      </c>
      <c r="RC70" s="1">
        <f t="shared" si="245"/>
        <v>14363879.709444921</v>
      </c>
      <c r="RD70" s="1">
        <f t="shared" si="246"/>
        <v>14421605.692380901</v>
      </c>
      <c r="RE70" s="1">
        <f t="shared" si="247"/>
        <v>14473725.991968822</v>
      </c>
      <c r="RF70" s="1">
        <f t="shared" si="207"/>
        <v>284095995.42542148</v>
      </c>
      <c r="RG70" s="1">
        <f t="shared" si="208"/>
        <v>112645001.58537249</v>
      </c>
      <c r="RH70" s="72"/>
      <c r="RI70" s="37"/>
    </row>
    <row r="71" spans="1:477" x14ac:dyDescent="0.25">
      <c r="A71" s="50"/>
      <c r="B71" s="143"/>
      <c r="C71" s="111" t="s">
        <v>76</v>
      </c>
      <c r="D71" s="108">
        <f t="shared" si="171"/>
        <v>234</v>
      </c>
      <c r="E71" s="110">
        <f t="shared" si="209"/>
        <v>2048</v>
      </c>
      <c r="F71" s="68">
        <f t="shared" si="210"/>
        <v>40000</v>
      </c>
      <c r="G71" s="69">
        <f>VLOOKUP($C71,Input!$A$8:$HV$39,MATCH(G$21,Input!$A$6:$HV$6,0),FALSE)</f>
        <v>2.91</v>
      </c>
      <c r="H71" s="123">
        <f>VLOOKUP($C71,Input!$A$8:$HV$39,MATCH(H$21,Input!$A$6:$HV$6,0),FALSE)</f>
        <v>0</v>
      </c>
      <c r="I71" s="70">
        <f>VLOOKUP($C71,Input!$A$8:$HV$39,MATCH(I$21,Input!$A$6:$HV$6,0),FALSE)</f>
        <v>14</v>
      </c>
      <c r="J71" s="1">
        <f>+IF($E71=J$22,VLOOKUP($C71,Input!$A$8:$AN$39,MATCH(J$21,Input!$A$6:$AN$6,0),FALSE)+$H71,0)*$D71</f>
        <v>0</v>
      </c>
      <c r="K71" s="1">
        <f>+IF($E71=K$22,VLOOKUP($C71,Input!$A$8:$AN$39,MATCH(K$21,Input!$A$6:$AN$6,0),FALSE)+$H71,0)*$D71</f>
        <v>0</v>
      </c>
      <c r="L71" s="1">
        <f>+IF($E71=L$22,VLOOKUP($C71,Input!$A$8:$AN$39,MATCH(L$21,Input!$A$6:$AN$6,0),FALSE)+$H71,0)*$D71</f>
        <v>0</v>
      </c>
      <c r="M71" s="1">
        <f>+IF($E71=M$22,VLOOKUP($C71,Input!$A$8:$AN$39,MATCH(M$21,Input!$A$6:$AN$6,0),FALSE)+$H71,0)*$D71</f>
        <v>0</v>
      </c>
      <c r="N71" s="1">
        <f>+IF($E71=N$22,VLOOKUP($C71,Input!$A$8:$AN$39,MATCH(N$21,Input!$A$6:$AN$6,0),FALSE)+$H71,0)*$D71</f>
        <v>0</v>
      </c>
      <c r="O71" s="1">
        <f>+IF($E71=O$22,VLOOKUP($C71,Input!$A$8:$AN$39,MATCH(O$21,Input!$A$6:$AN$6,0),FALSE)+$H71,0)*$D71</f>
        <v>0</v>
      </c>
      <c r="P71" s="1">
        <f>+IF($E71=P$22,VLOOKUP($C71,Input!$A$8:$AN$39,MATCH(P$21,Input!$A$6:$AN$6,0),FALSE)+$H71,0)*$D71</f>
        <v>0</v>
      </c>
      <c r="Q71" s="1">
        <f>+IF($E71=Q$22,VLOOKUP($C71,Input!$A$8:$AN$39,MATCH(Q$21,Input!$A$6:$AN$6,0),FALSE)+$H71,0)*$D71</f>
        <v>0</v>
      </c>
      <c r="R71" s="1">
        <f>+IF($E71=R$22,VLOOKUP($C71,Input!$A$8:$AN$39,MATCH(R$21,Input!$A$6:$AN$6,0),FALSE)+$H71,0)*$D71</f>
        <v>0</v>
      </c>
      <c r="S71" s="1">
        <f>+IF($E71=S$22,VLOOKUP($C71,Input!$A$8:$AN$39,MATCH(S$21,Input!$A$6:$AN$6,0),FALSE)+$H71,0)*$D71</f>
        <v>0</v>
      </c>
      <c r="T71" s="1">
        <f>+IF($E71=T$22,VLOOKUP($C71,Input!$A$8:$AN$39,MATCH(T$21,Input!$A$6:$AN$6,0),FALSE)+$H71,0)*$D71</f>
        <v>0</v>
      </c>
      <c r="U71" s="1">
        <f>+IF($E71=U$22,VLOOKUP($C71,Input!$A$8:$AN$39,MATCH(U$21,Input!$A$6:$AN$6,0),FALSE)+$H71,0)*$D71</f>
        <v>0</v>
      </c>
      <c r="V71" s="1">
        <f>+IF($E71=V$22,VLOOKUP($C71,Input!$A$8:$AN$39,MATCH(V$21,Input!$A$6:$AN$6,0),FALSE)+$H71,0)*$D71</f>
        <v>0</v>
      </c>
      <c r="W71" s="1">
        <f>+IF($E71=W$22,VLOOKUP($C71,Input!$A$8:$AN$39,MATCH(W$21,Input!$A$6:$AN$6,0),FALSE)+$H71,0)*$D71</f>
        <v>0</v>
      </c>
      <c r="X71" s="1">
        <f>+IF($E71=X$22,VLOOKUP($C71,Input!$A$8:$AN$39,MATCH(X$21,Input!$A$6:$AN$6,0),FALSE)+$H71,0)*$D71</f>
        <v>0</v>
      </c>
      <c r="Y71" s="1">
        <f>+IF($E71=Y$22,VLOOKUP($C71,Input!$A$8:$AN$39,MATCH(Y$21,Input!$A$6:$AN$6,0),FALSE)+$H71,0)*$D71</f>
        <v>0</v>
      </c>
      <c r="Z71" s="1">
        <f>+IF($E71=Z$22,VLOOKUP($C71,Input!$A$8:$AN$39,MATCH(Z$21,Input!$A$6:$AN$6,0),FALSE)+$H71,0)*$D71</f>
        <v>0</v>
      </c>
      <c r="AA71" s="1">
        <f>+IF($E71=AA$22,VLOOKUP($C71,Input!$A$8:$AN$39,MATCH(AA$21,Input!$A$6:$AN$6,0),FALSE)+$H71,0)*$D71</f>
        <v>0</v>
      </c>
      <c r="AB71" s="1">
        <f>+IF($E71=AB$22,VLOOKUP($C71,Input!$A$8:$AN$39,MATCH(AB$21,Input!$A$6:$AN$6,0),FALSE)+$H71,0)*$D71</f>
        <v>0</v>
      </c>
      <c r="AC71" s="1">
        <f>+IF($E71=AC$22,VLOOKUP($C71,Input!$A$8:$AN$39,MATCH(AC$21,Input!$A$6:$AN$6,0),FALSE)+$H71,0)*$D71</f>
        <v>0</v>
      </c>
      <c r="AD71" s="1">
        <f>+IF($E71=AD$22,VLOOKUP($C71,Input!$A$8:$AN$39,MATCH(AD$21,Input!$A$6:$AN$6,0),FALSE)+$H71,0)*$D71</f>
        <v>0</v>
      </c>
      <c r="AE71" s="1">
        <f>+IF($E71=AE$22,VLOOKUP($C71,Input!$A$8:$AN$39,MATCH(AE$21,Input!$A$6:$AN$6,0),FALSE)+$H71,0)*$D71</f>
        <v>0</v>
      </c>
      <c r="AF71" s="1">
        <f>+IF($E71=AF$22,VLOOKUP($C71,Input!$A$8:$AN$39,MATCH(AF$21,Input!$A$6:$AN$6,0),FALSE)+$H71,0)*$D71</f>
        <v>0</v>
      </c>
      <c r="AG71" s="1">
        <f>+IF($E71=AG$22,VLOOKUP($C71,Input!$A$8:$AN$39,MATCH(AG$21,Input!$A$6:$AN$6,0),FALSE)+$H71,0)*$D71</f>
        <v>0</v>
      </c>
      <c r="AH71" s="1">
        <f>+IF($E71=AH$22,VLOOKUP($C71,Input!$A$8:$AN$39,MATCH(AH$21,Input!$A$6:$AN$6,0),FALSE)+$H71,0)*$D71</f>
        <v>0</v>
      </c>
      <c r="AI71" s="1">
        <f>+IF($E71=AI$22,VLOOKUP($C71,Input!$A$8:$AN$39,MATCH(AI$21,Input!$A$6:$AN$6,0),FALSE)+$H71,0)*$D71</f>
        <v>0</v>
      </c>
      <c r="AJ71" s="1">
        <f>+IF($E71=AJ$22,VLOOKUP($C71,Input!$A$8:$AN$39,MATCH(AJ$21,Input!$A$6:$AN$6,0),FALSE)+$H71,0)*$D71</f>
        <v>0</v>
      </c>
      <c r="AK71" s="1">
        <f>+IF($E71=AK$22,VLOOKUP($C71,Input!$A$8:$AN$39,MATCH(AK$21,Input!$A$6:$AN$6,0),FALSE)+$H71,0)*$D71</f>
        <v>0</v>
      </c>
      <c r="AL71" s="1">
        <f>+IF($E71=AL$22,VLOOKUP($C71,Input!$A$8:$AN$39,MATCH(AL$21,Input!$A$6:$AN$6,0),FALSE)+$H71,0)*$D71</f>
        <v>0</v>
      </c>
      <c r="AM71" s="1">
        <f>+IF($E71=AM$22,VLOOKUP($C71,Input!$A$8:$AN$39,MATCH(AM$21,Input!$A$6:$AN$6,0),FALSE)+$H71,0)*$D71</f>
        <v>0</v>
      </c>
      <c r="AN71" s="1">
        <f>+IF($E71=AN$22,VLOOKUP($C71,Input!$A$8:$AN$39,MATCH(AN$21,Input!$A$6:$AN$6,0),FALSE)+$H71,0)*$D71</f>
        <v>0</v>
      </c>
      <c r="AO71" s="1">
        <f>+IF($E71=AO$22,VLOOKUP($C71,Input!$A$8:$AN$39,MATCH(AO$21,Input!$A$6:$AN$6,0),FALSE)+$H71,0)*$D71</f>
        <v>0</v>
      </c>
      <c r="AP71" s="1">
        <f>+IF($E71=AP$22,VLOOKUP($C71,Input!$A$8:$AN$39,MATCH(AP$21,Input!$A$6:$AN$6,0),FALSE)+$H71,0)*$D71</f>
        <v>225947407.42848015</v>
      </c>
      <c r="AQ71" s="1">
        <f>+IF($E71=AQ$22,VLOOKUP($C71,Input!$A$8:$AN$39,MATCH(AQ$21,Input!$A$6:$AN$6,0),FALSE)+$H71,0)*$D71</f>
        <v>0</v>
      </c>
      <c r="AR71" s="1">
        <f>+IF($E71=AR$22,VLOOKUP($C71,Input!$A$8:$AN$39,MATCH(AR$21,Input!$A$6:$AN$6,0),FALSE)+$H71,0)*$D71</f>
        <v>0</v>
      </c>
      <c r="AT71" t="str">
        <f>VLOOKUP($C71,Input!$A$8:$HV$39,MATCH(AT$21,Input!$A$6:$HV$6,0),FALSE)</f>
        <v>Parts and administrative cost</v>
      </c>
      <c r="AU71" s="1">
        <f>+IF($E71=AU$22,VLOOKUP($C71,Input!$A$8:$HV$39,MATCH(AU$21,Input!$A$6:$HV$6,0),FALSE),0)*$D71</f>
        <v>0</v>
      </c>
      <c r="AV71" s="1">
        <f>+IF($E71=AV$22,VLOOKUP($C71,Input!$A$8:$HV$39,MATCH(AV$21,Input!$A$6:$HV$6,0),FALSE),0)*$D71</f>
        <v>0</v>
      </c>
      <c r="AW71" s="1">
        <f>+IF($E71=AW$22,VLOOKUP($C71,Input!$A$8:$HV$39,MATCH(AW$21,Input!$A$6:$HV$6,0),FALSE),0)*$D71</f>
        <v>0</v>
      </c>
      <c r="AX71" s="1">
        <f>+IF($E71=AX$22,VLOOKUP($C71,Input!$A$8:$HV$39,MATCH(AX$21,Input!$A$6:$HV$6,0),FALSE),0)*$D71</f>
        <v>0</v>
      </c>
      <c r="AY71" s="1">
        <f>+IF($E71=AY$22,VLOOKUP($C71,Input!$A$8:$HV$39,MATCH(AY$21,Input!$A$6:$HV$6,0),FALSE),0)*$D71</f>
        <v>0</v>
      </c>
      <c r="AZ71" s="1">
        <f>+IF($E71=AZ$22,VLOOKUP($C71,Input!$A$8:$HV$39,MATCH(AZ$21,Input!$A$6:$HV$6,0),FALSE),0)*$D71</f>
        <v>0</v>
      </c>
      <c r="BA71" s="1">
        <f>+IF($E71=BA$22,VLOOKUP($C71,Input!$A$8:$HV$39,MATCH(BA$21,Input!$A$6:$HV$6,0),FALSE),0)*$D71</f>
        <v>0</v>
      </c>
      <c r="BB71" s="1">
        <f>+IF($E71=BB$22,VLOOKUP($C71,Input!$A$8:$HV$39,MATCH(BB$21,Input!$A$6:$HV$6,0),FALSE),0)*$D71</f>
        <v>0</v>
      </c>
      <c r="BC71" s="1">
        <f>+IF($E71=BC$22,VLOOKUP($C71,Input!$A$8:$HV$39,MATCH(BC$21,Input!$A$6:$HV$6,0),FALSE),0)*$D71</f>
        <v>0</v>
      </c>
      <c r="BD71" s="1">
        <f>+IF($E71=BD$22,VLOOKUP($C71,Input!$A$8:$HV$39,MATCH(BD$21,Input!$A$6:$HV$6,0),FALSE),0)*$D71</f>
        <v>0</v>
      </c>
      <c r="BE71" s="1">
        <f>+IF($E71=BE$22,VLOOKUP($C71,Input!$A$8:$HV$39,MATCH(BE$21,Input!$A$6:$HV$6,0),FALSE),0)*$D71</f>
        <v>0</v>
      </c>
      <c r="BF71" s="1">
        <f>+IF($E71=BF$22,VLOOKUP($C71,Input!$A$8:$HV$39,MATCH(BF$21,Input!$A$6:$HV$6,0),FALSE),0)*$D71</f>
        <v>0</v>
      </c>
      <c r="BG71" s="1">
        <f>+IF($E71=BG$22,VLOOKUP($C71,Input!$A$8:$HV$39,MATCH(BG$21,Input!$A$6:$HV$6,0),FALSE),0)*$D71</f>
        <v>0</v>
      </c>
      <c r="BH71" s="1">
        <f>+IF($E71=BH$22,VLOOKUP($C71,Input!$A$8:$HV$39,MATCH(BH$21,Input!$A$6:$HV$6,0),FALSE),0)*$D71</f>
        <v>0</v>
      </c>
      <c r="BI71" s="1">
        <f>+IF($E71=BI$22,VLOOKUP($C71,Input!$A$8:$HV$39,MATCH(BI$21,Input!$A$6:$HV$6,0),FALSE),0)*$D71</f>
        <v>0</v>
      </c>
      <c r="BJ71" s="1">
        <f>+IF($E71=BJ$22,VLOOKUP($C71,Input!$A$8:$HV$39,MATCH(BJ$21,Input!$A$6:$HV$6,0),FALSE),0)*$D71</f>
        <v>0</v>
      </c>
      <c r="BK71" s="1">
        <f>+IF($E71=BK$22,VLOOKUP($C71,Input!$A$8:$HV$39,MATCH(BK$21,Input!$A$6:$HV$6,0),FALSE),0)*$D71</f>
        <v>0</v>
      </c>
      <c r="BL71" s="1">
        <f>+IF($E71=BL$22,VLOOKUP($C71,Input!$A$8:$HV$39,MATCH(BL$21,Input!$A$6:$HV$6,0),FALSE),0)*$D71</f>
        <v>0</v>
      </c>
      <c r="BM71" s="1">
        <f>+IF($E71=BM$22,VLOOKUP($C71,Input!$A$8:$HV$39,MATCH(BM$21,Input!$A$6:$HV$6,0),FALSE),0)*$D71</f>
        <v>0</v>
      </c>
      <c r="BN71" s="1">
        <f>+IF($E71=BN$22,VLOOKUP($C71,Input!$A$8:$HV$39,MATCH(BN$21,Input!$A$6:$HV$6,0),FALSE),0)*$D71</f>
        <v>0</v>
      </c>
      <c r="BO71" s="1">
        <f>+IF($E71=BO$22,VLOOKUP($C71,Input!$A$8:$HV$39,MATCH(BO$21,Input!$A$6:$HV$6,0),FALSE),0)*$D71</f>
        <v>0</v>
      </c>
      <c r="BP71" s="1">
        <f>+IF($E71=BP$22,VLOOKUP($C71,Input!$A$8:$HV$39,MATCH(BP$21,Input!$A$6:$HV$6,0),FALSE),0)*$D71</f>
        <v>0</v>
      </c>
      <c r="BQ71" s="1">
        <f>+IF($E71=BQ$22,VLOOKUP($C71,Input!$A$8:$HV$39,MATCH(BQ$21,Input!$A$6:$HV$6,0),FALSE),0)*$D71</f>
        <v>0</v>
      </c>
      <c r="BR71" s="1">
        <f>+IF($E71=BR$22,VLOOKUP($C71,Input!$A$8:$HV$39,MATCH(BR$21,Input!$A$6:$HV$6,0),FALSE),0)*$D71</f>
        <v>0</v>
      </c>
      <c r="BS71" s="1">
        <f>+IF($E71=BS$22,VLOOKUP($C71,Input!$A$8:$HV$39,MATCH(BS$21,Input!$A$6:$HV$6,0),FALSE),0)*$D71</f>
        <v>0</v>
      </c>
      <c r="BT71" s="1">
        <f>+IF($E71=BT$22,VLOOKUP($C71,Input!$A$8:$HV$39,MATCH(BT$21,Input!$A$6:$HV$6,0),FALSE),0)*$D71</f>
        <v>0</v>
      </c>
      <c r="BU71" s="1">
        <f>+IF($E71=BU$22,VLOOKUP($C71,Input!$A$8:$HV$39,MATCH(BU$21,Input!$A$6:$HV$6,0),FALSE),0)*$D71</f>
        <v>0</v>
      </c>
      <c r="BV71" s="1">
        <f>+IF($E71=BV$22,VLOOKUP($C71,Input!$A$8:$HV$39,MATCH(BV$21,Input!$A$6:$HV$6,0),FALSE),0)*$D71</f>
        <v>0</v>
      </c>
      <c r="BW71" s="1">
        <f>+IF($E71=BW$22,VLOOKUP($C71,Input!$A$8:$HV$39,MATCH(BW$21,Input!$A$6:$HV$6,0),FALSE),0)*$D71</f>
        <v>0</v>
      </c>
      <c r="BX71" s="1">
        <f>+IF($E71=BX$22,VLOOKUP($C71,Input!$A$8:$HV$39,MATCH(BX$21,Input!$A$6:$HV$6,0),FALSE),0)*$D71</f>
        <v>0</v>
      </c>
      <c r="BY71" s="1">
        <f>+IF($E71=BY$22,VLOOKUP($C71,Input!$A$8:$HV$39,MATCH(BY$21,Input!$A$6:$HV$6,0),FALSE),0)*$D71</f>
        <v>0</v>
      </c>
      <c r="BZ71" s="1">
        <f>+IF($E71=BZ$22,VLOOKUP($C71,Input!$A$8:$HV$39,MATCH(BZ$21,Input!$A$6:$HV$6,0),FALSE),0)*$D71</f>
        <v>0</v>
      </c>
      <c r="CA71" s="1">
        <f>+IF($E71=CA$22,VLOOKUP($C71,Input!$A$8:$HV$39,MATCH(CA$21,Input!$A$6:$HV$6,0),FALSE),0)*$D71</f>
        <v>5648685.1857120041</v>
      </c>
      <c r="CB71" s="1">
        <f>+IF($E71=CB$22,VLOOKUP($C71,Input!$A$8:$HV$39,MATCH(CB$21,Input!$A$6:$HV$6,0),FALSE),0)*$D71</f>
        <v>0</v>
      </c>
      <c r="CC71" s="1">
        <f>+IF($E71=CC$22,VLOOKUP($C71,Input!$A$8:$HV$39,MATCH(CC$21,Input!$A$6:$HV$6,0),FALSE),0)*$D71</f>
        <v>0</v>
      </c>
      <c r="CE71" t="str">
        <f>VLOOKUP($C71,Input!$A$8:$HV$39,MATCH(CE$21,Input!$A$6:$HV$6,0),FALSE)</f>
        <v>Engine Rebuild @ 7 Yr</v>
      </c>
      <c r="CF71" s="1">
        <f>IF($E71+$I71+$D$7&lt;=CF$22,0,IF(CF$22-$D$7&gt;=$E71,IF(COUNTIF($KZ71:LP71,"&gt;0")&gt;0,VLOOKUP($C71,Input!$A$8:$HV$21,MATCH($CE$21+COUNTIF($KZ71:LP71,"&gt;0"),Input!$A$6:$HV$6,0),FALSE),0),0))*$D71</f>
        <v>0</v>
      </c>
      <c r="CG71" s="1">
        <f>IF($E71+$I71+$D$7&lt;=CG$22,0,IF(CG$22-$D$7&gt;=$E71,IF(COUNTIF($KZ71:LQ71,"&gt;0")&gt;0,VLOOKUP($C71,Input!$A$8:$HV$21,MATCH($CE$21+COUNTIF($KZ71:LQ71,"&gt;0"),Input!$A$6:$HV$6,0),FALSE),0),0))*$D71</f>
        <v>0</v>
      </c>
      <c r="CH71" s="1">
        <f>IF($E71+$I71+$D$7&lt;=CH$22,0,IF(CH$22-$D$7&gt;=$E71,IF(COUNTIF($KZ71:LR71,"&gt;0")&gt;0,VLOOKUP($C71,Input!$A$8:$HV$21,MATCH($CE$21+COUNTIF($KZ71:LR71,"&gt;0"),Input!$A$6:$HV$6,0),FALSE),0),0))*$D71</f>
        <v>0</v>
      </c>
      <c r="CI71" s="1">
        <f>IF($E71+$I71+$D$7&lt;=CI$22,0,IF(CI$22-$D$7&gt;=$E71,IF(COUNTIF($KZ71:LS71,"&gt;0")&gt;0,VLOOKUP($C71,Input!$A$8:$HV$21,MATCH($CE$21+COUNTIF($KZ71:LS71,"&gt;0"),Input!$A$6:$HV$6,0),FALSE),0),0))*$D71</f>
        <v>0</v>
      </c>
      <c r="CJ71" s="1">
        <f>IF($E71+$I71+$D$7&lt;=CJ$22,0,IF(CJ$22-$D$7&gt;=$E71,IF(COUNTIF($KZ71:LT71,"&gt;0")&gt;0,VLOOKUP($C71,Input!$A$8:$HV$21,MATCH($CE$21+COUNTIF($KZ71:LT71,"&gt;0"),Input!$A$6:$HV$6,0),FALSE),0),0))*$D71</f>
        <v>0</v>
      </c>
      <c r="CK71" s="1">
        <f>IF($E71+$I71+$D$7&lt;=CK$22,0,IF(CK$22-$D$7&gt;=$E71,IF(COUNTIF($KZ71:LU71,"&gt;0")&gt;0,VLOOKUP($C71,Input!$A$8:$HV$21,MATCH($CE$21+COUNTIF($KZ71:LU71,"&gt;0"),Input!$A$6:$HV$6,0),FALSE),0),0))*$D71</f>
        <v>0</v>
      </c>
      <c r="CL71" s="1">
        <f>IF($E71+$I71+$D$7&lt;=CL$22,0,IF(CL$22-$D$7&gt;=$E71,IF(COUNTIF($KZ71:LV71,"&gt;0")&gt;0,VLOOKUP($C71,Input!$A$8:$HV$21,MATCH($CE$21+COUNTIF($KZ71:LV71,"&gt;0"),Input!$A$6:$HV$6,0),FALSE),0),0))*$D71</f>
        <v>0</v>
      </c>
      <c r="CM71" s="1">
        <f>IF($E71+$I71+$D$7&lt;=CM$22,0,IF(CM$22-$D$7&gt;=$E71,IF(COUNTIF($KZ71:LW71,"&gt;0")&gt;0,VLOOKUP($C71,Input!$A$8:$HV$21,MATCH($CE$21+COUNTIF($KZ71:LW71,"&gt;0"),Input!$A$6:$HV$6,0),FALSE),0),0))*$D71</f>
        <v>0</v>
      </c>
      <c r="CN71" s="1">
        <f>IF($E71+$I71+$D$7&lt;=CN$22,0,IF(CN$22-$D$7&gt;=$E71,IF(COUNTIF($KZ71:LX71,"&gt;0")&gt;0,VLOOKUP($C71,Input!$A$8:$HV$21,MATCH($CE$21+COUNTIF($KZ71:LX71,"&gt;0"),Input!$A$6:$HV$6,0),FALSE),0),0))*$D71</f>
        <v>0</v>
      </c>
      <c r="CO71" s="1">
        <f>IF($E71+$I71+$D$7&lt;=CO$22,0,IF(CO$22-$D$7&gt;=$E71,IF(COUNTIF($KZ71:LY71,"&gt;0")&gt;0,VLOOKUP($C71,Input!$A$8:$HV$21,MATCH($CE$21+COUNTIF($KZ71:LY71,"&gt;0"),Input!$A$6:$HV$6,0),FALSE),0),0))*$D71</f>
        <v>0</v>
      </c>
      <c r="CP71" s="1">
        <f>IF($E71+$I71+$D$7&lt;=CP$22,0,IF(CP$22-$D$7&gt;=$E71,IF(COUNTIF($KZ71:LZ71,"&gt;0")&gt;0,VLOOKUP($C71,Input!$A$8:$HV$21,MATCH($CE$21+COUNTIF($KZ71:LZ71,"&gt;0"),Input!$A$6:$HV$6,0),FALSE),0),0))*$D71</f>
        <v>0</v>
      </c>
      <c r="CQ71" s="1">
        <f>IF($E71+$I71+$D$7&lt;=CQ$22,0,IF(CQ$22-$D$7&gt;=$E71,IF(COUNTIF($KZ71:MA71,"&gt;0")&gt;0,VLOOKUP($C71,Input!$A$8:$HV$21,MATCH($CE$21+COUNTIF($KZ71:MA71,"&gt;0"),Input!$A$6:$HV$6,0),FALSE),0),0))*$D71</f>
        <v>0</v>
      </c>
      <c r="CR71" s="1">
        <f>IF($E71+$I71+$D$7&lt;=CR$22,0,IF(CR$22-$D$7&gt;=$E71,IF(COUNTIF($KZ71:MB71,"&gt;0")&gt;0,VLOOKUP($C71,Input!$A$8:$HV$21,MATCH($CE$21+COUNTIF($KZ71:MB71,"&gt;0"),Input!$A$6:$HV$6,0),FALSE),0),0))*$D71</f>
        <v>0</v>
      </c>
      <c r="CS71" s="1">
        <f>IF($E71+$I71+$D$7&lt;=CS$22,0,IF(CS$22-$D$7&gt;=$E71,IF(COUNTIF($KZ71:MC71,"&gt;0")&gt;0,VLOOKUP($C71,Input!$A$8:$HV$21,MATCH($CE$21+COUNTIF($KZ71:MC71,"&gt;0"),Input!$A$6:$HV$6,0),FALSE),0),0))*$D71</f>
        <v>0</v>
      </c>
      <c r="CT71" s="1">
        <f>IF($E71+$I71+$D$7&lt;=CT$22,0,IF(CT$22-$D$7&gt;=$E71,IF(COUNTIF($KZ71:MD71,"&gt;0")&gt;0,VLOOKUP($C71,Input!$A$8:$HV$21,MATCH($CE$21+COUNTIF($KZ71:MD71,"&gt;0"),Input!$A$6:$HV$6,0),FALSE),0),0))*$D71</f>
        <v>0</v>
      </c>
      <c r="CU71" s="1">
        <f>IF($E71+$I71+$D$7&lt;=CU$22,0,IF(CU$22-$D$7&gt;=$E71,IF(COUNTIF($KZ71:ME71,"&gt;0")&gt;0,VLOOKUP($C71,Input!$A$8:$HV$21,MATCH($CE$21+COUNTIF($KZ71:ME71,"&gt;0"),Input!$A$6:$HV$6,0),FALSE),0),0))*$D71</f>
        <v>0</v>
      </c>
      <c r="CV71" s="1">
        <f>IF($E71+$I71+$D$7&lt;=CV$22,0,IF(CV$22-$D$7&gt;=$E71,IF(COUNTIF($KZ71:MF71,"&gt;0")&gt;0,VLOOKUP($C71,Input!$A$8:$HV$21,MATCH($CE$21+COUNTIF($KZ71:MF71,"&gt;0"),Input!$A$6:$HV$6,0),FALSE),0),0))*$D71</f>
        <v>0</v>
      </c>
      <c r="CW71" s="1">
        <f>IF($E71+$I71+$D$7&lt;=CW$22,0,IF(CW$22-$D$7&gt;=$E71,IF(COUNTIF($KZ71:MG71,"&gt;0")&gt;0,VLOOKUP($C71,Input!$A$8:$HV$21,MATCH($CE$21+COUNTIF($KZ71:MG71,"&gt;0"),Input!$A$6:$HV$6,0),FALSE),0),0))*$D71</f>
        <v>0</v>
      </c>
      <c r="CX71" s="1">
        <f>IF($E71+$I71+$D$7&lt;=CX$22,0,IF(CX$22-$D$7&gt;=$E71,IF(COUNTIF($KZ71:MH71,"&gt;0")&gt;0,VLOOKUP($C71,Input!$A$8:$HV$21,MATCH($CE$21+COUNTIF($KZ71:MH71,"&gt;0"),Input!$A$6:$HV$6,0),FALSE),0),0))*$D71</f>
        <v>0</v>
      </c>
      <c r="CY71" s="1">
        <f>IF($E71+$I71+$D$7&lt;=CY$22,0,IF(CY$22-$D$7&gt;=$E71,IF(COUNTIF($KZ71:MI71,"&gt;0")&gt;0,VLOOKUP($C71,Input!$A$8:$HV$21,MATCH($CE$21+COUNTIF($KZ71:MI71,"&gt;0"),Input!$A$6:$HV$6,0),FALSE),0),0))*$D71</f>
        <v>0</v>
      </c>
      <c r="CZ71" s="1">
        <f>IF($E71+$I71+$D$7&lt;=CZ$22,0,IF(CZ$22-$D$7&gt;=$E71,IF(COUNTIF($KZ71:MJ71,"&gt;0")&gt;0,VLOOKUP($C71,Input!$A$8:$HV$21,MATCH($CE$21+COUNTIF($KZ71:MJ71,"&gt;0"),Input!$A$6:$HV$6,0),FALSE),0),0))*$D71</f>
        <v>0</v>
      </c>
      <c r="DA71" s="1">
        <f>IF($E71+$I71+$D$7&lt;=DA$22,0,IF(DA$22-$D$7&gt;=$E71,IF(COUNTIF($KZ71:MK71,"&gt;0")&gt;0,VLOOKUP($C71,Input!$A$8:$HV$21,MATCH($CE$21+COUNTIF($KZ71:MK71,"&gt;0"),Input!$A$6:$HV$6,0),FALSE),0),0))*$D71</f>
        <v>0</v>
      </c>
      <c r="DB71" s="1">
        <f>IF($E71+$I71+$D$7&lt;=DB$22,0,IF(DB$22-$D$7&gt;=$E71,IF(COUNTIF($KZ71:ML71,"&gt;0")&gt;0,VLOOKUP($C71,Input!$A$8:$HV$21,MATCH($CE$21+COUNTIF($KZ71:ML71,"&gt;0"),Input!$A$6:$HV$6,0),FALSE),0),0))*$D71</f>
        <v>0</v>
      </c>
      <c r="DC71" s="1">
        <f>IF($E71+$I71+$D$7&lt;=DC$22,0,IF(DC$22-$D$7&gt;=$E71,IF(COUNTIF($KZ71:MM71,"&gt;0")&gt;0,VLOOKUP($C71,Input!$A$8:$HV$21,MATCH($CE$21+COUNTIF($KZ71:MM71,"&gt;0"),Input!$A$6:$HV$6,0),FALSE),0),0))*$D71</f>
        <v>0</v>
      </c>
      <c r="DD71" s="1">
        <f>IF($E71+$I71+$D$7&lt;=DD$22,0,IF(DD$22-$D$7&gt;=$E71,IF(COUNTIF($KZ71:MN71,"&gt;0")&gt;0,VLOOKUP($C71,Input!$A$8:$HV$21,MATCH($CE$21+COUNTIF($KZ71:MN71,"&gt;0"),Input!$A$6:$HV$6,0),FALSE),0),0))*$D71</f>
        <v>0</v>
      </c>
      <c r="DE71" s="1">
        <f>IF($E71+$I71+$D$7&lt;=DE$22,0,IF(DE$22-$D$7&gt;=$E71,IF(COUNTIF($KZ71:MO71,"&gt;0")&gt;0,VLOOKUP($C71,Input!$A$8:$HV$21,MATCH($CE$21+COUNTIF($KZ71:MO71,"&gt;0"),Input!$A$6:$HV$6,0),FALSE),0),0))*$D71</f>
        <v>0</v>
      </c>
      <c r="DF71" s="1">
        <f>IF($E71+$I71+$D$7&lt;=DF$22,0,IF(DF$22-$D$7&gt;=$E71,IF(COUNTIF($KZ71:MP71,"&gt;0")&gt;0,VLOOKUP($C71,Input!$A$8:$HV$21,MATCH($CE$21+COUNTIF($KZ71:MP71,"&gt;0"),Input!$A$6:$HV$6,0),FALSE),0),0))*$D71</f>
        <v>0</v>
      </c>
      <c r="DG71" s="1">
        <f>IF($E71+$I71+$D$7&lt;=DG$22,0,IF(DG$22-$D$7&gt;=$E71,IF(COUNTIF($KZ71:MQ71,"&gt;0")&gt;0,VLOOKUP($C71,Input!$A$8:$HV$21,MATCH($CE$21+COUNTIF($KZ71:MQ71,"&gt;0"),Input!$A$6:$HV$6,0),FALSE),0),0))*$D71</f>
        <v>0</v>
      </c>
      <c r="DH71" s="1">
        <f>IF($E71+$I71+$D$7&lt;=DH$22,0,IF(DH$22-$D$7&gt;=$E71,IF(COUNTIF($KZ71:MR71,"&gt;0")&gt;0,VLOOKUP($C71,Input!$A$8:$HV$21,MATCH($CE$21+COUNTIF($KZ71:MR71,"&gt;0"),Input!$A$6:$HV$6,0),FALSE),0),0))*$D71</f>
        <v>0</v>
      </c>
      <c r="DI71" s="1">
        <f>IF($E71+$I71+$D$7&lt;=DI$22,0,IF(DI$22-$D$7&gt;=$E71,IF(COUNTIF($KZ71:MS71,"&gt;0")&gt;0,VLOOKUP($C71,Input!$A$8:$HV$21,MATCH($CE$21+COUNTIF($KZ71:MS71,"&gt;0"),Input!$A$6:$HV$6,0),FALSE),0),0))*$D71</f>
        <v>0</v>
      </c>
      <c r="DJ71" s="1">
        <f>IF($E71+$I71+$D$7&lt;=DJ$22,0,IF(DJ$22-$D$7&gt;=$E71,IF(COUNTIF($KZ71:MT71,"&gt;0")&gt;0,VLOOKUP($C71,Input!$A$8:$HV$21,MATCH($CE$21+COUNTIF($KZ71:MT71,"&gt;0"),Input!$A$6:$HV$6,0),FALSE),0),0))*$D71</f>
        <v>0</v>
      </c>
      <c r="DK71" s="1">
        <f>IF($E71+$I71+$D$7&lt;=DK$22,0,IF(DK$22-$D$7&gt;=$E71,IF(COUNTIF($KZ71:MU71,"&gt;0")&gt;0,VLOOKUP($C71,Input!$A$8:$HV$21,MATCH($CE$21+COUNTIF($KZ71:MU71,"&gt;0"),Input!$A$6:$HV$6,0),FALSE),0),0))*$D71</f>
        <v>0</v>
      </c>
      <c r="DL71" s="1">
        <f>IF($E71+$I71+$D$7&lt;=DL$22,0,IF(DL$22-$D$7&gt;=$E71,IF(COUNTIF($KZ71:MV71,"&gt;0")&gt;0,VLOOKUP($C71,Input!$A$8:$HV$21,MATCH($CE$21+COUNTIF($KZ71:MV71,"&gt;0"),Input!$A$6:$HV$6,0),FALSE),0),0))*$D71</f>
        <v>0</v>
      </c>
      <c r="DM71" s="1">
        <f>IF($E71+$I71+$D$7&lt;=DM$22,0,IF(DM$22-$D$7&gt;=$E71,IF(COUNTIF($KZ71:MW71,"&gt;0")&gt;0,VLOOKUP($C71,Input!$A$8:$HV$21,MATCH($CE$21+COUNTIF($KZ71:MW71,"&gt;0"),Input!$A$6:$HV$6,0),FALSE),0),0))*$D71</f>
        <v>0</v>
      </c>
      <c r="DN71" s="1">
        <f>IF($E71+$I71+$D$7&lt;=DN$22,0,IF(DN$22-$D$7&gt;=$E71,IF(COUNTIF($KZ71:MX71,"&gt;0")&gt;0,VLOOKUP($C71,Input!$A$8:$HV$21,MATCH($CE$21+COUNTIF($KZ71:MX71,"&gt;0"),Input!$A$6:$HV$6,0),FALSE),0),0))*$D71</f>
        <v>0</v>
      </c>
      <c r="DP71" t="str">
        <f>+VLOOKUP($C71,Input!$A$8:$GZ$39,MATCH(DP$21,Input!$A$6:$GZ$6,0),FALSE)</f>
        <v>Bus Maintenance at 0.85/mile</v>
      </c>
      <c r="DQ71" s="1">
        <f>IF($E71+$I71+$D$7&lt;=DQ$22,0,IF(DQ$22-$D$7&gt;=$E71,IF(COUNTIF($KZ71:LP71,"&gt;0")&gt;0,VLOOKUP($C71,Input!$A$8:$HV$21,MATCH($DP$21+COUNTIF($KZ71:LP71,"&gt;0"),Input!$A$6:$HV$6,0),FALSE),0),0))*$D71*$F71</f>
        <v>0</v>
      </c>
      <c r="DR71" s="1">
        <f>IF($E71+$I71+$D$7&lt;=DR$22,0,IF(DR$22-$D$7&gt;=$E71,IF(COUNTIF($KZ71:LQ71,"&gt;0")&gt;0,VLOOKUP($C71,Input!$A$8:$HV$21,MATCH($DP$21+COUNTIF($KZ71:LQ71,"&gt;0"),Input!$A$6:$HV$6,0),FALSE),0),0))*$D71*$F71</f>
        <v>0</v>
      </c>
      <c r="DS71" s="1">
        <f>IF($E71+$I71+$D$7&lt;=DS$22,0,IF(DS$22-$D$7&gt;=$E71,IF(COUNTIF($KZ71:LR71,"&gt;0")&gt;0,VLOOKUP($C71,Input!$A$8:$HV$21,MATCH($DP$21+COUNTIF($KZ71:LR71,"&gt;0"),Input!$A$6:$HV$6,0),FALSE),0),0))*$D71*$F71</f>
        <v>0</v>
      </c>
      <c r="DT71" s="1">
        <f>IF($E71+$I71+$D$7&lt;=DT$22,0,IF(DT$22-$D$7&gt;=$E71,IF(COUNTIF($KZ71:LS71,"&gt;0")&gt;0,VLOOKUP($C71,Input!$A$8:$HV$21,MATCH($DP$21+COUNTIF($KZ71:LS71,"&gt;0"),Input!$A$6:$HV$6,0),FALSE),0),0))*$D71*$F71</f>
        <v>0</v>
      </c>
      <c r="DU71" s="1">
        <f>IF($E71+$I71+$D$7&lt;=DU$22,0,IF(DU$22-$D$7&gt;=$E71,IF(COUNTIF($KZ71:LT71,"&gt;0")&gt;0,VLOOKUP($C71,Input!$A$8:$HV$21,MATCH($DP$21+COUNTIF($KZ71:LT71,"&gt;0"),Input!$A$6:$HV$6,0),FALSE),0),0))*$D71*$F71</f>
        <v>0</v>
      </c>
      <c r="DV71" s="1">
        <f>IF($E71+$I71+$D$7&lt;=DV$22,0,IF(DV$22-$D$7&gt;=$E71,IF(COUNTIF($KZ71:LU71,"&gt;0")&gt;0,VLOOKUP($C71,Input!$A$8:$HV$21,MATCH($DP$21+COUNTIF($KZ71:LU71,"&gt;0"),Input!$A$6:$HV$6,0),FALSE),0),0))*$D71*$F71</f>
        <v>0</v>
      </c>
      <c r="DW71" s="1">
        <f>IF($E71+$I71+$D$7&lt;=DW$22,0,IF(DW$22-$D$7&gt;=$E71,IF(COUNTIF($KZ71:LV71,"&gt;0")&gt;0,VLOOKUP($C71,Input!$A$8:$HV$21,MATCH($DP$21+COUNTIF($KZ71:LV71,"&gt;0"),Input!$A$6:$HV$6,0),FALSE),0),0))*$D71*$F71</f>
        <v>0</v>
      </c>
      <c r="DX71" s="1">
        <f>IF($E71+$I71+$D$7&lt;=DX$22,0,IF(DX$22-$D$7&gt;=$E71,IF(COUNTIF($KZ71:LW71,"&gt;0")&gt;0,VLOOKUP($C71,Input!$A$8:$HV$21,MATCH($DP$21+COUNTIF($KZ71:LW71,"&gt;0"),Input!$A$6:$HV$6,0),FALSE),0),0))*$D71*$F71</f>
        <v>0</v>
      </c>
      <c r="DY71" s="1">
        <f>IF($E71+$I71+$D$7&lt;=DY$22,0,IF(DY$22-$D$7&gt;=$E71,IF(COUNTIF($KZ71:LX71,"&gt;0")&gt;0,VLOOKUP($C71,Input!$A$8:$HV$21,MATCH($DP$21+COUNTIF($KZ71:LX71,"&gt;0"),Input!$A$6:$HV$6,0),FALSE),0),0))*$D71*$F71</f>
        <v>0</v>
      </c>
      <c r="DZ71" s="1">
        <f>IF($E71+$I71+$D$7&lt;=DZ$22,0,IF(DZ$22-$D$7&gt;=$E71,IF(COUNTIF($KZ71:LY71,"&gt;0")&gt;0,VLOOKUP($C71,Input!$A$8:$HV$21,MATCH($DP$21+COUNTIF($KZ71:LY71,"&gt;0"),Input!$A$6:$HV$6,0),FALSE),0),0))*$D71*$F71</f>
        <v>0</v>
      </c>
      <c r="EA71" s="1">
        <f>IF($E71+$I71+$D$7&lt;=EA$22,0,IF(EA$22-$D$7&gt;=$E71,IF(COUNTIF($KZ71:LZ71,"&gt;0")&gt;0,VLOOKUP($C71,Input!$A$8:$HV$21,MATCH($DP$21+COUNTIF($KZ71:LZ71,"&gt;0"),Input!$A$6:$HV$6,0),FALSE),0),0))*$D71*$F71</f>
        <v>0</v>
      </c>
      <c r="EB71" s="1">
        <f>IF($E71+$I71+$D$7&lt;=EB$22,0,IF(EB$22-$D$7&gt;=$E71,IF(COUNTIF($KZ71:MA71,"&gt;0")&gt;0,VLOOKUP($C71,Input!$A$8:$HV$21,MATCH($DP$21+COUNTIF($KZ71:MA71,"&gt;0"),Input!$A$6:$HV$6,0),FALSE),0),0))*$D71*$F71</f>
        <v>0</v>
      </c>
      <c r="EC71" s="1">
        <f>IF($E71+$I71+$D$7&lt;=EC$22,0,IF(EC$22-$D$7&gt;=$E71,IF(COUNTIF($KZ71:MB71,"&gt;0")&gt;0,VLOOKUP($C71,Input!$A$8:$HV$21,MATCH($DP$21+COUNTIF($KZ71:MB71,"&gt;0"),Input!$A$6:$HV$6,0),FALSE),0),0))*$D71*$F71</f>
        <v>0</v>
      </c>
      <c r="ED71" s="1">
        <f>IF($E71+$I71+$D$7&lt;=ED$22,0,IF(ED$22-$D$7&gt;=$E71,IF(COUNTIF($KZ71:MC71,"&gt;0")&gt;0,VLOOKUP($C71,Input!$A$8:$HV$21,MATCH($DP$21+COUNTIF($KZ71:MC71,"&gt;0"),Input!$A$6:$HV$6,0),FALSE),0),0))*$D71*$F71</f>
        <v>0</v>
      </c>
      <c r="EE71" s="1">
        <f>IF($E71+$I71+$D$7&lt;=EE$22,0,IF(EE$22-$D$7&gt;=$E71,IF(COUNTIF($KZ71:MD71,"&gt;0")&gt;0,VLOOKUP($C71,Input!$A$8:$HV$21,MATCH($DP$21+COUNTIF($KZ71:MD71,"&gt;0"),Input!$A$6:$HV$6,0),FALSE),0),0))*$D71*$F71</f>
        <v>0</v>
      </c>
      <c r="EF71" s="1">
        <f>IF($E71+$I71+$D$7&lt;=EF$22,0,IF(EF$22-$D$7&gt;=$E71,IF(COUNTIF($KZ71:ME71,"&gt;0")&gt;0,VLOOKUP($C71,Input!$A$8:$HV$21,MATCH($DP$21+COUNTIF($KZ71:ME71,"&gt;0"),Input!$A$6:$HV$6,0),FALSE),0),0))*$D71*$F71</f>
        <v>0</v>
      </c>
      <c r="EG71" s="1">
        <f>IF($E71+$I71+$D$7&lt;=EG$22,0,IF(EG$22-$D$7&gt;=$E71,IF(COUNTIF($KZ71:MF71,"&gt;0")&gt;0,VLOOKUP($C71,Input!$A$8:$HV$21,MATCH($DP$21+COUNTIF($KZ71:MF71,"&gt;0"),Input!$A$6:$HV$6,0),FALSE),0),0))*$D71*$F71</f>
        <v>0</v>
      </c>
      <c r="EH71" s="1">
        <f>IF($E71+$I71+$D$7&lt;=EH$22,0,IF(EH$22-$D$7&gt;=$E71,IF(COUNTIF($KZ71:MG71,"&gt;0")&gt;0,VLOOKUP($C71,Input!$A$8:$HV$21,MATCH($DP$21+COUNTIF($KZ71:MG71,"&gt;0"),Input!$A$6:$HV$6,0),FALSE),0),0))*$D71*$F71</f>
        <v>0</v>
      </c>
      <c r="EI71" s="1">
        <f>IF($E71+$I71+$D$7&lt;=EI$22,0,IF(EI$22-$D$7&gt;=$E71,IF(COUNTIF($KZ71:MH71,"&gt;0")&gt;0,VLOOKUP($C71,Input!$A$8:$HV$21,MATCH($DP$21+COUNTIF($KZ71:MH71,"&gt;0"),Input!$A$6:$HV$6,0),FALSE),0),0))*$D71*$F71</f>
        <v>0</v>
      </c>
      <c r="EJ71" s="1">
        <f>IF($E71+$I71+$D$7&lt;=EJ$22,0,IF(EJ$22-$D$7&gt;=$E71,IF(COUNTIF($KZ71:MI71,"&gt;0")&gt;0,VLOOKUP($C71,Input!$A$8:$HV$21,MATCH($DP$21+COUNTIF($KZ71:MI71,"&gt;0"),Input!$A$6:$HV$6,0),FALSE),0),0))*$D71*$F71</f>
        <v>0</v>
      </c>
      <c r="EK71" s="1">
        <f>IF($E71+$I71+$D$7&lt;=EK$22,0,IF(EK$22-$D$7&gt;=$E71,IF(COUNTIF($KZ71:MJ71,"&gt;0")&gt;0,VLOOKUP($C71,Input!$A$8:$HV$21,MATCH($DP$21+COUNTIF($KZ71:MJ71,"&gt;0"),Input!$A$6:$HV$6,0),FALSE),0),0))*$D71*$F71</f>
        <v>0</v>
      </c>
      <c r="EL71" s="1">
        <f>IF($E71+$I71+$D$7&lt;=EL$22,0,IF(EL$22-$D$7&gt;=$E71,IF(COUNTIF($KZ71:MK71,"&gt;0")&gt;0,VLOOKUP($C71,Input!$A$8:$HV$21,MATCH($DP$21+COUNTIF($KZ71:MK71,"&gt;0"),Input!$A$6:$HV$6,0),FALSE),0),0))*$D71*$F71</f>
        <v>0</v>
      </c>
      <c r="EM71" s="1">
        <f>IF($E71+$I71+$D$7&lt;=EM$22,0,IF(EM$22-$D$7&gt;=$E71,IF(COUNTIF($KZ71:ML71,"&gt;0")&gt;0,VLOOKUP($C71,Input!$A$8:$HV$21,MATCH($DP$21+COUNTIF($KZ71:ML71,"&gt;0"),Input!$A$6:$HV$6,0),FALSE),0),0))*$D71*$F71</f>
        <v>0</v>
      </c>
      <c r="EN71" s="1">
        <f>IF($E71+$I71+$D$7&lt;=EN$22,0,IF(EN$22-$D$7&gt;=$E71,IF(COUNTIF($KZ71:MM71,"&gt;0")&gt;0,VLOOKUP($C71,Input!$A$8:$HV$21,MATCH($DP$21+COUNTIF($KZ71:MM71,"&gt;0"),Input!$A$6:$HV$6,0),FALSE),0),0))*$D71*$F71</f>
        <v>0</v>
      </c>
      <c r="EO71" s="1">
        <f>IF($E71+$I71+$D$7&lt;=EO$22,0,IF(EO$22-$D$7&gt;=$E71,IF(COUNTIF($KZ71:MN71,"&gt;0")&gt;0,VLOOKUP($C71,Input!$A$8:$HV$21,MATCH($DP$21+COUNTIF($KZ71:MN71,"&gt;0"),Input!$A$6:$HV$6,0),FALSE),0),0))*$D71*$F71</f>
        <v>0</v>
      </c>
      <c r="EP71" s="1">
        <f>IF($E71+$I71+$D$7&lt;=EP$22,0,IF(EP$22-$D$7&gt;=$E71,IF(COUNTIF($KZ71:MO71,"&gt;0")&gt;0,VLOOKUP($C71,Input!$A$8:$HV$21,MATCH($DP$21+COUNTIF($KZ71:MO71,"&gt;0"),Input!$A$6:$HV$6,0),FALSE),0),0))*$D71*$F71</f>
        <v>0</v>
      </c>
      <c r="EQ71" s="1">
        <f>IF($E71+$I71+$D$7&lt;=EQ$22,0,IF(EQ$22-$D$7&gt;=$E71,IF(COUNTIF($KZ71:MP71,"&gt;0")&gt;0,VLOOKUP($C71,Input!$A$8:$HV$21,MATCH($DP$21+COUNTIF($KZ71:MP71,"&gt;0"),Input!$A$6:$HV$6,0),FALSE),0),0))*$D71*$F71</f>
        <v>0</v>
      </c>
      <c r="ER71" s="1">
        <f>IF($E71+$I71+$D$7&lt;=ER$22,0,IF(ER$22-$D$7&gt;=$E71,IF(COUNTIF($KZ71:MQ71,"&gt;0")&gt;0,VLOOKUP($C71,Input!$A$8:$HV$21,MATCH($DP$21+COUNTIF($KZ71:MQ71,"&gt;0"),Input!$A$6:$HV$6,0),FALSE),0),0))*$D71*$F71</f>
        <v>0</v>
      </c>
      <c r="ES71" s="1">
        <f>IF($E71+$I71+$D$7&lt;=ES$22,0,IF(ES$22-$D$7&gt;=$E71,IF(COUNTIF($KZ71:MR71,"&gt;0")&gt;0,VLOOKUP($C71,Input!$A$8:$HV$21,MATCH($DP$21+COUNTIF($KZ71:MR71,"&gt;0"),Input!$A$6:$HV$6,0),FALSE),0),0))*$D71*$F71</f>
        <v>0</v>
      </c>
      <c r="ET71" s="1">
        <f>IF($E71+$I71+$D$7&lt;=ET$22,0,IF(ET$22-$D$7&gt;=$E71,IF(COUNTIF($KZ71:MS71,"&gt;0")&gt;0,VLOOKUP($C71,Input!$A$8:$HV$21,MATCH($DP$21+COUNTIF($KZ71:MS71,"&gt;0"),Input!$A$6:$HV$6,0),FALSE),0),0))*$D71*$F71</f>
        <v>0</v>
      </c>
      <c r="EU71" s="1">
        <f>IF($E71+$I71+$D$7&lt;=EU$22,0,IF(EU$22-$D$7&gt;=$E71,IF(COUNTIF($KZ71:MT71,"&gt;0")&gt;0,VLOOKUP($C71,Input!$A$8:$HV$21,MATCH($DP$21+COUNTIF($KZ71:MT71,"&gt;0"),Input!$A$6:$HV$6,0),FALSE),0),0))*$D71*$F71</f>
        <v>0</v>
      </c>
      <c r="EV71" s="1">
        <f>IF($E71+$I71+$D$7&lt;=EV$22,0,IF(EV$22-$D$7&gt;=$E71,IF(COUNTIF($KZ71:MU71,"&gt;0")&gt;0,VLOOKUP($C71,Input!$A$8:$HV$21,MATCH($DP$21+COUNTIF($KZ71:MU71,"&gt;0"),Input!$A$6:$HV$6,0),FALSE),0),0))*$D71*$F71</f>
        <v>0</v>
      </c>
      <c r="EW71" s="1">
        <f>IF($E71+$I71+$D$7&lt;=EW$22,0,IF(EW$22-$D$7&gt;=$E71,IF(COUNTIF($KZ71:MV71,"&gt;0")&gt;0,VLOOKUP($C71,Input!$A$8:$HV$21,MATCH($DP$21+COUNTIF($KZ71:MV71,"&gt;0"),Input!$A$6:$HV$6,0),FALSE),0),0))*$D71*$F71</f>
        <v>7956000</v>
      </c>
      <c r="EX71" s="1">
        <f>IF($E71+$I71+$D$7&lt;=EX$22,0,IF(EX$22-$D$7&gt;=$E71,IF(COUNTIF($KZ71:MW71,"&gt;0")&gt;0,VLOOKUP($C71,Input!$A$8:$HV$21,MATCH($DP$21+COUNTIF($KZ71:MW71,"&gt;0"),Input!$A$6:$HV$6,0),FALSE),0),0))*$D71*$F71</f>
        <v>7956000</v>
      </c>
      <c r="EY71" s="1">
        <f>IF($E71+$I71+$D$7&lt;=EY$22,0,IF(EY$22-$D$7&gt;=$E71,IF(COUNTIF($KZ71:MX71,"&gt;0")&gt;0,VLOOKUP($C71,Input!$A$8:$HV$21,MATCH($DP$21+COUNTIF($KZ71:MX71,"&gt;0"),Input!$A$6:$HV$6,0),FALSE),0),0))*$D71*$F71</f>
        <v>7956000</v>
      </c>
      <c r="EZ71" s="1"/>
      <c r="FA71" t="str">
        <f>VLOOKUP($C71,Input!$A$8:$GZ$39,MATCH(FA$21,Input!$A$6:$GZ$6,0),FALSE)</f>
        <v>NA</v>
      </c>
      <c r="FB71">
        <f>IF((VLOOKUP($C71,Input!$A$8:$GZ$39,MATCH(FB$21,Input!$A$6:$GZ$6,0),FALSE))="Y",$D71/VLOOKUP($C71,Input!$A$8:$GZ$39,MATCH(FC$21,Input!$A$6:$GZ$6,0),FALSE),0)</f>
        <v>0</v>
      </c>
      <c r="FC71">
        <f>IF((VLOOKUP($C71,Input!$A$8:$GZ$39,MATCH(FB$21,Input!$A$6:$GZ$6,0),FALSE))="Y",0,IF((VLOOKUP($C71,Input!$A$8:$GZ$39,MATCH(FC$21,Input!$A$6:$GZ$6,0),FALSE))&gt;0,$D71/VLOOKUP($C71,Input!$A$8:$GZ$39,MATCH(FC$21,Input!$A$6:$GZ$6,0),FALSE),0))</f>
        <v>0</v>
      </c>
      <c r="FD71" s="1">
        <f>+IF($E71=FD$22,VLOOKUP($C71,Input!$A$8:$GZ$39,MATCH(FD$21,Input!$A$6:$GZ$6,0),FALSE),0)*IF(FD$19&gt;=MAX(FC$19:$FD$19),MIN((FD$19-MAX(FC$19:$FD$19)),(FD$19-FC$19)),0)+IF($E71=FD$22,VLOOKUP($C71,Input!$A$8:$GZ$39,MATCH(FD$21,Input!$A$6:$GZ$6,0),FALSE),0)*IF(FD$18&gt;=MAX(FC$18:$FD$18),MIN((FD$18-MAX(FC$18:$FD$18)),(FD$18-FC$18)),0)</f>
        <v>0</v>
      </c>
      <c r="FE71" s="1">
        <f>+IF($E71=FE$22,VLOOKUP($C71,Input!$A$8:$GZ$39,MATCH(FE$21,Input!$A$6:$GZ$6,0),FALSE),0)*IF(FE$19&gt;=MAX(FD$19:$FD$19),MIN((FE$19-MAX(FD$19:$FD$19)),(FE$19-FD$19)),0)+IF($E71=FE$22,VLOOKUP($C71,Input!$A$8:$GZ$39,MATCH(FE$21,Input!$A$6:$GZ$6,0),FALSE),0)*IF(FE$18&gt;=MAX(FD$18:$FD$18),MIN((FE$18-MAX(FD$18:$FD$18)),(FE$18-FD$18)),0)</f>
        <v>0</v>
      </c>
      <c r="FF71" s="1">
        <f>+IF($E71=FF$22,VLOOKUP($C71,Input!$A$8:$GZ$39,MATCH(FF$21,Input!$A$6:$GZ$6,0),FALSE),0)*IF(FF$19&gt;=MAX($FD$19:FE$19),MIN((FF$19-MAX($FD$19:FE$19)),(FF$19-FE$19)),0)+IF($E71=FF$22,VLOOKUP($C71,Input!$A$8:$GZ$39,MATCH(FF$21,Input!$A$6:$GZ$6,0),FALSE),0)*IF(FF$18&gt;=MAX($FD$18:FE$18),MIN((FF$18-MAX($FD$18:FE$18)),(FF$18-FE$18)),0)</f>
        <v>0</v>
      </c>
      <c r="FG71" s="1">
        <f>+IF($E71=FG$22,VLOOKUP($C71,Input!$A$8:$GZ$39,MATCH(FG$21,Input!$A$6:$GZ$6,0),FALSE),0)*IF(FG$19&gt;=MAX($FD$19:FF$19),MIN((FG$19-MAX($FD$19:FF$19)),(FG$19-FF$19)),0)+IF($E71=FG$22,VLOOKUP($C71,Input!$A$8:$GZ$39,MATCH(FG$21,Input!$A$6:$GZ$6,0),FALSE),0)*IF(FG$18&gt;=MAX($FD$18:FF$18),MIN((FG$18-MAX($FD$18:FF$18)),(FG$18-FF$18)),0)</f>
        <v>0</v>
      </c>
      <c r="FH71" s="1">
        <f>+IF($E71=FH$22,VLOOKUP($C71,Input!$A$8:$GZ$39,MATCH(FH$21,Input!$A$6:$GZ$6,0),FALSE),0)*IF(FH$19&gt;=MAX($FD$19:FG$19),MIN((FH$19-MAX($FD$19:FG$19)),(FH$19-FG$19)),0)+IF($E71=FH$22,VLOOKUP($C71,Input!$A$8:$GZ$39,MATCH(FH$21,Input!$A$6:$GZ$6,0),FALSE),0)*IF(FH$18&gt;=MAX($FD$18:FG$18),MIN((FH$18-MAX($FD$18:FG$18)),(FH$18-FG$18)),0)</f>
        <v>0</v>
      </c>
      <c r="FI71" s="1">
        <f>+IF($E71=FI$22,VLOOKUP($C71,Input!$A$8:$GZ$39,MATCH(FI$21,Input!$A$6:$GZ$6,0),FALSE),0)*IF(FI$19&gt;=MAX($FD$19:FH$19),MIN((FI$19-MAX($FD$19:FH$19)),(FI$19-FH$19)),0)+IF($E71=FI$22,VLOOKUP($C71,Input!$A$8:$GZ$39,MATCH(FI$21,Input!$A$6:$GZ$6,0),FALSE),0)*IF(FI$18&gt;=MAX($FD$18:FH$18),MIN((FI$18-MAX($FD$18:FH$18)),(FI$18-FH$18)),0)</f>
        <v>0</v>
      </c>
      <c r="FJ71" s="1">
        <f>+IF($E71=FJ$22,VLOOKUP($C71,Input!$A$8:$GZ$39,MATCH(FJ$21,Input!$A$6:$GZ$6,0),FALSE),0)*IF(FJ$19&gt;=MAX($FD$19:FI$19),MIN((FJ$19-MAX($FD$19:FI$19)),(FJ$19-FI$19)),0)+IF($E71=FJ$22,VLOOKUP($C71,Input!$A$8:$GZ$39,MATCH(FJ$21,Input!$A$6:$GZ$6,0),FALSE),0)*IF(FJ$18&gt;=MAX($FD$18:FI$18),MIN((FJ$18-MAX($FD$18:FI$18)),(FJ$18-FI$18)),0)</f>
        <v>0</v>
      </c>
      <c r="FK71" s="1">
        <f>+IF($E71=FK$22,VLOOKUP($C71,Input!$A$8:$GZ$39,MATCH(FK$21,Input!$A$6:$GZ$6,0),FALSE),0)*IF(FK$19&gt;=MAX($FD$19:FJ$19),MIN((FK$19-MAX($FD$19:FJ$19)),(FK$19-FJ$19)),0)+IF($E71=FK$22,VLOOKUP($C71,Input!$A$8:$GZ$39,MATCH(FK$21,Input!$A$6:$GZ$6,0),FALSE),0)*IF(FK$18&gt;=MAX($FD$18:FJ$18),MIN((FK$18-MAX($FD$18:FJ$18)),(FK$18-FJ$18)),0)</f>
        <v>0</v>
      </c>
      <c r="FL71" s="1">
        <f>+IF($E71=FL$22,VLOOKUP($C71,Input!$A$8:$GZ$39,MATCH(FL$21,Input!$A$6:$GZ$6,0),FALSE),0)*IF(FL$19&gt;=MAX($FD$19:FK$19),MIN((FL$19-MAX($FD$19:FK$19)),(FL$19-FK$19)),0)+IF($E71=FL$22,VLOOKUP($C71,Input!$A$8:$GZ$39,MATCH(FL$21,Input!$A$6:$GZ$6,0),FALSE),0)*IF(FL$18&gt;=MAX($FD$18:FK$18),MIN((FL$18-MAX($FD$18:FK$18)),(FL$18-FK$18)),0)</f>
        <v>0</v>
      </c>
      <c r="FM71" s="1">
        <f>+IF($E71=FM$22,VLOOKUP($C71,Input!$A$8:$GZ$39,MATCH(FM$21,Input!$A$6:$GZ$6,0),FALSE),0)*IF(FM$19&gt;=MAX($FD$19:FL$19),MIN((FM$19-MAX($FD$19:FL$19)),(FM$19-FL$19)),0)+IF($E71=FM$22,VLOOKUP($C71,Input!$A$8:$GZ$39,MATCH(FM$21,Input!$A$6:$GZ$6,0),FALSE),0)*IF(FM$18&gt;=MAX($FD$18:FL$18),MIN((FM$18-MAX($FD$18:FL$18)),(FM$18-FL$18)),0)</f>
        <v>0</v>
      </c>
      <c r="FN71" s="1">
        <f>+IF($E71=FN$22,VLOOKUP($C71,Input!$A$8:$GZ$39,MATCH(FN$21,Input!$A$6:$GZ$6,0),FALSE),0)*IF(FN$19&gt;=MAX($FD$19:FM$19),MIN((FN$19-MAX($FD$19:FM$19)),(FN$19-FM$19)),0)+IF($E71=FN$22,VLOOKUP($C71,Input!$A$8:$GZ$39,MATCH(FN$21,Input!$A$6:$GZ$6,0),FALSE),0)*IF(FN$18&gt;=MAX($FD$18:FM$18),MIN((FN$18-MAX($FD$18:FM$18)),(FN$18-FM$18)),0)</f>
        <v>0</v>
      </c>
      <c r="FO71" s="1">
        <f>+IF($E71=FO$22,VLOOKUP($C71,Input!$A$8:$GZ$39,MATCH(FO$21,Input!$A$6:$GZ$6,0),FALSE),0)*IF(FO$19&gt;=MAX($FD$19:FN$19),MIN((FO$19-MAX($FD$19:FN$19)),(FO$19-FN$19)),0)+IF($E71=FO$22,VLOOKUP($C71,Input!$A$8:$GZ$39,MATCH(FO$21,Input!$A$6:$GZ$6,0),FALSE),0)*IF(FO$18&gt;=MAX($FD$18:FN$18),MIN((FO$18-MAX($FD$18:FN$18)),(FO$18-FN$18)),0)</f>
        <v>0</v>
      </c>
      <c r="FP71" s="1">
        <f>+IF($E71=FP$22,VLOOKUP($C71,Input!$A$8:$GZ$39,MATCH(FP$21,Input!$A$6:$GZ$6,0),FALSE),0)*IF(FP$19&gt;=MAX($FD$19:FO$19),MIN((FP$19-MAX($FD$19:FO$19)),(FP$19-FO$19)),0)+IF($E71=FP$22,VLOOKUP($C71,Input!$A$8:$GZ$39,MATCH(FP$21,Input!$A$6:$GZ$6,0),FALSE),0)*IF(FP$18&gt;=MAX($FD$18:FO$18),MIN((FP$18-MAX($FD$18:FO$18)),(FP$18-FO$18)),0)</f>
        <v>0</v>
      </c>
      <c r="FQ71" s="1">
        <f>+IF($E71=FQ$22,VLOOKUP($C71,Input!$A$8:$GZ$39,MATCH(FQ$21,Input!$A$6:$GZ$6,0),FALSE),0)*IF(FQ$19&gt;=MAX($FD$19:FP$19),MIN((FQ$19-MAX($FD$19:FP$19)),(FQ$19-FP$19)),0)+IF($E71=FQ$22,VLOOKUP($C71,Input!$A$8:$GZ$39,MATCH(FQ$21,Input!$A$6:$GZ$6,0),FALSE),0)*IF(FQ$18&gt;=MAX($FD$18:FP$18),MIN((FQ$18-MAX($FD$18:FP$18)),(FQ$18-FP$18)),0)</f>
        <v>0</v>
      </c>
      <c r="FR71" s="1">
        <f>+IF($E71=FR$22,VLOOKUP($C71,Input!$A$8:$GZ$39,MATCH(FR$21,Input!$A$6:$GZ$6,0),FALSE),0)*IF(FR$19&gt;=MAX($FD$19:FQ$19),MIN((FR$19-MAX($FD$19:FQ$19)),(FR$19-FQ$19)),0)+IF($E71=FR$22,VLOOKUP($C71,Input!$A$8:$GZ$39,MATCH(FR$21,Input!$A$6:$GZ$6,0),FALSE),0)*IF(FR$18&gt;=MAX($FD$18:FQ$18),MIN((FR$18-MAX($FD$18:FQ$18)),(FR$18-FQ$18)),0)</f>
        <v>0</v>
      </c>
      <c r="FS71" s="1">
        <f>+IF($E71=FS$22,VLOOKUP($C71,Input!$A$8:$GZ$39,MATCH(FS$21,Input!$A$6:$GZ$6,0),FALSE),0)*IF(FS$19&gt;=MAX($FD$19:FR$19),MIN((FS$19-MAX($FD$19:FR$19)),(FS$19-FR$19)),0)+IF($E71=FS$22,VLOOKUP($C71,Input!$A$8:$GZ$39,MATCH(FS$21,Input!$A$6:$GZ$6,0),FALSE),0)*IF(FS$18&gt;=MAX($FD$18:FR$18),MIN((FS$18-MAX($FD$18:FR$18)),(FS$18-FR$18)),0)</f>
        <v>0</v>
      </c>
      <c r="FT71" s="1">
        <f>+IF($E71=FT$22,VLOOKUP($C71,Input!$A$8:$GZ$39,MATCH(FT$21,Input!$A$6:$GZ$6,0),FALSE),0)*IF(FT$19&gt;=MAX($FD$19:FS$19),MIN((FT$19-MAX($FD$19:FS$19)),(FT$19-FS$19)),0)+IF($E71=FT$22,VLOOKUP($C71,Input!$A$8:$GZ$39,MATCH(FT$21,Input!$A$6:$GZ$6,0),FALSE),0)*IF(FT$18&gt;=MAX($FD$18:FS$18),MIN((FT$18-MAX($FD$18:FS$18)),(FT$18-FS$18)),0)</f>
        <v>0</v>
      </c>
      <c r="FU71" s="1">
        <f>+IF($E71=FU$22,VLOOKUP($C71,Input!$A$8:$GZ$39,MATCH(FU$21,Input!$A$6:$GZ$6,0),FALSE),0)*IF(FU$19&gt;=MAX($FD$19:FT$19),MIN((FU$19-MAX($FD$19:FT$19)),(FU$19-FT$19)),0)+IF($E71=FU$22,VLOOKUP($C71,Input!$A$8:$GZ$39,MATCH(FU$21,Input!$A$6:$GZ$6,0),FALSE),0)*IF(FU$18&gt;=MAX($FD$18:FT$18),MIN((FU$18-MAX($FD$18:FT$18)),(FU$18-FT$18)),0)</f>
        <v>0</v>
      </c>
      <c r="FV71" s="1">
        <f>+IF($E71=FV$22,VLOOKUP($C71,Input!$A$8:$GZ$39,MATCH(FV$21,Input!$A$6:$GZ$6,0),FALSE),0)*IF(FV$19&gt;=MAX($FD$19:FU$19),MIN((FV$19-MAX($FD$19:FU$19)),(FV$19-FU$19)),0)+IF($E71=FV$22,VLOOKUP($C71,Input!$A$8:$GZ$39,MATCH(FV$21,Input!$A$6:$GZ$6,0),FALSE),0)*IF(FV$18&gt;=MAX($FD$18:FU$18),MIN((FV$18-MAX($FD$18:FU$18)),(FV$18-FU$18)),0)</f>
        <v>0</v>
      </c>
      <c r="FW71" s="1">
        <f>+IF($E71=FW$22,VLOOKUP($C71,Input!$A$8:$GZ$39,MATCH(FW$21,Input!$A$6:$GZ$6,0),FALSE),0)*IF(FW$19&gt;=MAX($FD$19:FV$19),MIN((FW$19-MAX($FD$19:FV$19)),(FW$19-FV$19)),0)+IF($E71=FW$22,VLOOKUP($C71,Input!$A$8:$GZ$39,MATCH(FW$21,Input!$A$6:$GZ$6,0),FALSE),0)*IF(FW$18&gt;=MAX($FD$18:FV$18),MIN((FW$18-MAX($FD$18:FV$18)),(FW$18-FV$18)),0)</f>
        <v>0</v>
      </c>
      <c r="FX71" s="1">
        <f>+IF($E71=FX$22,VLOOKUP($C71,Input!$A$8:$GZ$39,MATCH(FX$21,Input!$A$6:$GZ$6,0),FALSE),0)*IF(FX$19&gt;=MAX($FD$19:FW$19),MIN((FX$19-MAX($FD$19:FW$19)),(FX$19-FW$19)),0)+IF($E71=FX$22,VLOOKUP($C71,Input!$A$8:$GZ$39,MATCH(FX$21,Input!$A$6:$GZ$6,0),FALSE),0)*IF(FX$18&gt;=MAX($FD$18:FW$18),MIN((FX$18-MAX($FD$18:FW$18)),(FX$18-FW$18)),0)</f>
        <v>0</v>
      </c>
      <c r="FY71" s="1">
        <f>+IF($E71=FY$22,VLOOKUP($C71,Input!$A$8:$GZ$39,MATCH(FY$21,Input!$A$6:$GZ$6,0),FALSE),0)*IF(FY$19&gt;=MAX($FD$19:FX$19),MIN((FY$19-MAX($FD$19:FX$19)),(FY$19-FX$19)),0)+IF($E71=FY$22,VLOOKUP($C71,Input!$A$8:$GZ$39,MATCH(FY$21,Input!$A$6:$GZ$6,0),FALSE),0)*IF(FY$18&gt;=MAX($FD$18:FX$18),MIN((FY$18-MAX($FD$18:FX$18)),(FY$18-FX$18)),0)</f>
        <v>0</v>
      </c>
      <c r="FZ71" s="1">
        <f>+IF($E71=FZ$22,VLOOKUP($C71,Input!$A$8:$GZ$39,MATCH(FZ$21,Input!$A$6:$GZ$6,0),FALSE),0)*IF(FZ$19&gt;=MAX($FD$19:FY$19),MIN((FZ$19-MAX($FD$19:FY$19)),(FZ$19-FY$19)),0)+IF($E71=FZ$22,VLOOKUP($C71,Input!$A$8:$GZ$39,MATCH(FZ$21,Input!$A$6:$GZ$6,0),FALSE),0)*IF(FZ$18&gt;=MAX($FD$18:FY$18),MIN((FZ$18-MAX($FD$18:FY$18)),(FZ$18-FY$18)),0)</f>
        <v>0</v>
      </c>
      <c r="GA71" s="1">
        <f>+IF($E71=GA$22,VLOOKUP($C71,Input!$A$8:$GZ$39,MATCH(GA$21,Input!$A$6:$GZ$6,0),FALSE),0)*IF(GA$19&gt;=MAX($FD$19:FZ$19),MIN((GA$19-MAX($FD$19:FZ$19)),(GA$19-FZ$19)),0)+IF($E71=GA$22,VLOOKUP($C71,Input!$A$8:$GZ$39,MATCH(GA$21,Input!$A$6:$GZ$6,0),FALSE),0)*IF(GA$18&gt;=MAX($FD$18:FZ$18),MIN((GA$18-MAX($FD$18:FZ$18)),(GA$18-FZ$18)),0)</f>
        <v>0</v>
      </c>
      <c r="GB71" s="1">
        <f>+IF($E71=GB$22,VLOOKUP($C71,Input!$A$8:$GZ$39,MATCH(GB$21,Input!$A$6:$GZ$6,0),FALSE),0)*IF(GB$19&gt;=MAX($FD$19:GA$19),MIN((GB$19-MAX($FD$19:GA$19)),(GB$19-GA$19)),0)+IF($E71=GB$22,VLOOKUP($C71,Input!$A$8:$GZ$39,MATCH(GB$21,Input!$A$6:$GZ$6,0),FALSE),0)*IF(GB$18&gt;=MAX($FD$18:GA$18),MIN((GB$18-MAX($FD$18:GA$18)),(GB$18-GA$18)),0)</f>
        <v>0</v>
      </c>
      <c r="GC71" s="1">
        <f>+IF($E71=GC$22,VLOOKUP($C71,Input!$A$8:$GZ$39,MATCH(GC$21,Input!$A$6:$GZ$6,0),FALSE),0)*IF(GC$19&gt;=MAX($FD$19:GB$19),MIN((GC$19-MAX($FD$19:GB$19)),(GC$19-GB$19)),0)+IF($E71=GC$22,VLOOKUP($C71,Input!$A$8:$GZ$39,MATCH(GC$21,Input!$A$6:$GZ$6,0),FALSE),0)*IF(GC$18&gt;=MAX($FD$18:GB$18),MIN((GC$18-MAX($FD$18:GB$18)),(GC$18-GB$18)),0)</f>
        <v>0</v>
      </c>
      <c r="GD71" s="1">
        <f>+IF($E71=GD$22,VLOOKUP($C71,Input!$A$8:$GZ$39,MATCH(GD$21,Input!$A$6:$GZ$6,0),FALSE),0)*IF(GD$19&gt;=MAX($FD$19:GC$19),MIN((GD$19-MAX($FD$19:GC$19)),(GD$19-GC$19)),0)+IF($E71=GD$22,VLOOKUP($C71,Input!$A$8:$GZ$39,MATCH(GD$21,Input!$A$6:$GZ$6,0),FALSE),0)*IF(GD$18&gt;=MAX($FD$18:GC$18),MIN((GD$18-MAX($FD$18:GC$18)),(GD$18-GC$18)),0)</f>
        <v>0</v>
      </c>
      <c r="GE71" s="1">
        <f>+IF($E71=GE$22,VLOOKUP($C71,Input!$A$8:$GZ$39,MATCH(GE$21,Input!$A$6:$GZ$6,0),FALSE),0)*IF(GE$19&gt;=MAX($FD$19:GD$19),MIN((GE$19-MAX($FD$19:GD$19)),(GE$19-GD$19)),0)+IF($E71=GE$22,VLOOKUP($C71,Input!$A$8:$GZ$39,MATCH(GE$21,Input!$A$6:$GZ$6,0),FALSE),0)*IF(GE$18&gt;=MAX($FD$18:GD$18),MIN((GE$18-MAX($FD$18:GD$18)),(GE$18-GD$18)),0)</f>
        <v>0</v>
      </c>
      <c r="GF71" s="1">
        <f>+IF($E71=GF$22,VLOOKUP($C71,Input!$A$8:$GZ$39,MATCH(GF$21,Input!$A$6:$GZ$6,0),FALSE),0)*IF(GF$19&gt;=MAX($FD$19:GE$19),MIN((GF$19-MAX($FD$19:GE$19)),(GF$19-GE$19)),0)+IF($E71=GF$22,VLOOKUP($C71,Input!$A$8:$GZ$39,MATCH(GF$21,Input!$A$6:$GZ$6,0),FALSE),0)*IF(GF$18&gt;=MAX($FD$18:GE$18),MIN((GF$18-MAX($FD$18:GE$18)),(GF$18-GE$18)),0)</f>
        <v>0</v>
      </c>
      <c r="GG71" s="1">
        <f>+IF($E71=GG$22,VLOOKUP($C71,Input!$A$8:$GZ$39,MATCH(GG$21,Input!$A$6:$GZ$6,0),FALSE),0)*IF(GG$19&gt;=MAX($FD$19:GF$19),MIN((GG$19-MAX($FD$19:GF$19)),(GG$19-GF$19)),0)+IF($E71=GG$22,VLOOKUP($C71,Input!$A$8:$GZ$39,MATCH(GG$21,Input!$A$6:$GZ$6,0),FALSE),0)*IF(GG$18&gt;=MAX($FD$18:GF$18),MIN((GG$18-MAX($FD$18:GF$18)),(GG$18-GF$18)),0)</f>
        <v>0</v>
      </c>
      <c r="GH71" s="1">
        <f>+IF($E71=GH$22,VLOOKUP($C71,Input!$A$8:$GZ$39,MATCH(GH$21,Input!$A$6:$GZ$6,0),FALSE),0)*IF(GH$19&gt;=MAX($FD$19:GG$19),MIN((GH$19-MAX($FD$19:GG$19)),(GH$19-GG$19)),0)+IF($E71=GH$22,VLOOKUP($C71,Input!$A$8:$GZ$39,MATCH(GH$21,Input!$A$6:$GZ$6,0),FALSE),0)*IF(GH$18&gt;=MAX($FD$18:GG$18),MIN((GH$18-MAX($FD$18:GG$18)),(GH$18-GG$18)),0)</f>
        <v>0</v>
      </c>
      <c r="GI71" s="1">
        <f>+IF($E71=GI$22,VLOOKUP($C71,Input!$A$8:$GZ$39,MATCH(GI$21,Input!$A$6:$GZ$6,0),FALSE),0)*IF(GI$19&gt;=MAX($FD$19:GH$19),MIN((GI$19-MAX($FD$19:GH$19)),(GI$19-GH$19)),0)+IF($E71=GI$22,VLOOKUP($C71,Input!$A$8:$GZ$39,MATCH(GI$21,Input!$A$6:$GZ$6,0),FALSE),0)*IF(GI$18&gt;=MAX($FD$18:GH$18),MIN((GI$18-MAX($FD$18:GH$18)),(GI$18-GH$18)),0)</f>
        <v>0</v>
      </c>
      <c r="GJ71" s="1">
        <f>+IF($E71=GJ$22,VLOOKUP($C71,Input!$A$8:$GZ$39,MATCH(GJ$21,Input!$A$6:$GZ$6,0),FALSE),0)*IF(GJ$19&gt;=MAX($FD$19:GI$19),MIN((GJ$19-MAX($FD$19:GI$19)),(GJ$19-GI$19)),0)+IF($E71=GJ$22,VLOOKUP($C71,Input!$A$8:$GZ$39,MATCH(GJ$21,Input!$A$6:$GZ$6,0),FALSE),0)*IF(GJ$18&gt;=MAX($FD$18:GI$18),MIN((GJ$18-MAX($FD$18:GI$18)),(GJ$18-GI$18)),0)</f>
        <v>0</v>
      </c>
      <c r="GK71" s="1">
        <f>+IF($E71=GK$22,VLOOKUP($C71,Input!$A$8:$GZ$39,MATCH(GK$21,Input!$A$6:$GZ$6,0),FALSE),0)*IF(GK$19&gt;=MAX($FD$19:GJ$19),MIN((GK$19-MAX($FD$19:GJ$19)),(GK$19-GJ$19)),0)+IF($E71=GK$22,VLOOKUP($C71,Input!$A$8:$GZ$39,MATCH(GK$21,Input!$A$6:$GZ$6,0),FALSE),0)*IF(GK$18&gt;=MAX($FD$18:GJ$18),MIN((GK$18-MAX($FD$18:GJ$18)),(GK$18-GJ$18)),0)</f>
        <v>0</v>
      </c>
      <c r="GL71" s="1">
        <f>+IF($E71=GL$22,VLOOKUP($C71,Input!$A$8:$GZ$39,MATCH(GL$21,Input!$A$6:$GZ$6,0),FALSE),0)*IF(GL$19&gt;=MAX($FD$19:GK$19),MIN((GL$19-MAX($FD$19:GK$19)),(GL$19-GK$19)),0)+IF($E71=GL$22,VLOOKUP($C71,Input!$A$8:$GZ$39,MATCH(GL$21,Input!$A$6:$GZ$6,0),FALSE),0)*IF(GL$18&gt;=MAX($FD$18:GK$18),MIN((GL$18-MAX($FD$18:GK$18)),(GL$18-GK$18)),0)</f>
        <v>0</v>
      </c>
      <c r="GM71" s="42"/>
      <c r="GN71" t="str">
        <f>VLOOKUP($C71,Input!$A$8:$GZ$39,MATCH(GN$21,Input!$A$6:$GZ$6,0),FALSE)</f>
        <v>NA</v>
      </c>
      <c r="GO71">
        <f>IF((VLOOKUP($C71,Input!$A$8:$GZ$39,MATCH(GO$21,Input!$A$6:$GZ$6,0),FALSE))="Y",$D71/VLOOKUP($C71,Input!$A$8:$GZ$39,MATCH(GP$21,Input!$A$6:$GZ$6,0),FALSE),0)</f>
        <v>0</v>
      </c>
      <c r="GP71">
        <f>IF((VLOOKUP($C71,Input!$A$8:$GZ$39,MATCH(GO$21,Input!$A$6:$GZ$6,0),FALSE))="Y",0,IF((VLOOKUP($C71,Input!$A$8:$GZ$39,MATCH(GP$21,Input!$A$6:$GZ$6,0),FALSE))&gt;0,$D71/VLOOKUP($C71,Input!$A$8:$GZ$39,MATCH(GP$21,Input!$A$6:$GZ$6,0),FALSE),0))</f>
        <v>0</v>
      </c>
      <c r="GQ71" s="1">
        <f>+IF($E71=GQ$22,VLOOKUP($C71,Input!$A$8:$GZ$39,MATCH(GQ$21,Input!$A$6:$GZ$6,0),FALSE),0)*IF(GQ$19&gt;=MAX($GP$19:GP$19),MIN((GQ$19-MAX($GP$19:GP$19)),(GQ$19-GP$19)),0)+IF($E71=GQ$22,VLOOKUP($C71,Input!$A$8:$GZ$39,MATCH(GQ$21,Input!$A$6:$GZ$6,0),FALSE),0)*IF(GQ$18&gt;=MAX($GP$18:GP$18),MIN((GQ$18-MAX($GP$18:GP$18)),(GQ$18-GP$18)),0)</f>
        <v>0</v>
      </c>
      <c r="GR71" s="1">
        <f>+IF($E71=GR$22,VLOOKUP($C71,Input!$A$8:$GZ$39,MATCH(GR$21,Input!$A$6:$GZ$6,0),FALSE),0)*IF(GR$19&gt;=MAX($GP$19:GQ$19),MIN((GR$19-MAX($GP$19:GQ$19)),(GR$19-GQ$19)),0)+IF($E71=GR$22,VLOOKUP($C71,Input!$A$8:$GZ$39,MATCH(GR$21,Input!$A$6:$GZ$6,0),FALSE),0)*IF(GR$18&gt;=MAX($GP$18:GQ$18),MIN((GR$18-MAX($GP$18:GQ$18)),(GR$18-GQ$18)),0)</f>
        <v>0</v>
      </c>
      <c r="GS71" s="1">
        <f>+IF($E71=GS$22,VLOOKUP($C71,Input!$A$8:$GZ$39,MATCH(GS$21,Input!$A$6:$GZ$6,0),FALSE),0)*IF(GS$19&gt;=MAX($GP$19:GR$19),MIN((GS$19-MAX($GP$19:GR$19)),(GS$19-GR$19)),0)+IF($E71=GS$22,VLOOKUP($C71,Input!$A$8:$GZ$39,MATCH(GS$21,Input!$A$6:$GZ$6,0),FALSE),0)*IF(GS$18&gt;=MAX($GP$18:GR$18),MIN((GS$18-MAX($GP$18:GR$18)),(GS$18-GR$18)),0)</f>
        <v>0</v>
      </c>
      <c r="GT71" s="1">
        <f>+IF($E71=GT$22,VLOOKUP($C71,Input!$A$8:$GZ$39,MATCH(GT$21,Input!$A$6:$GZ$6,0),FALSE),0)*IF(GT$19&gt;=MAX($GP$19:GS$19),MIN((GT$19-MAX($GP$19:GS$19)),(GT$19-GS$19)),0)+IF($E71=GT$22,VLOOKUP($C71,Input!$A$8:$GZ$39,MATCH(GT$21,Input!$A$6:$GZ$6,0),FALSE),0)*IF(GT$18&gt;=MAX($GP$18:GS$18),MIN((GT$18-MAX($GP$18:GS$18)),(GT$18-GS$18)),0)</f>
        <v>0</v>
      </c>
      <c r="GU71" s="1">
        <f>+IF($E71=GU$22,VLOOKUP($C71,Input!$A$8:$GZ$39,MATCH(GU$21,Input!$A$6:$GZ$6,0),FALSE),0)*IF(GU$19&gt;=MAX($GP$19:GT$19),MIN((GU$19-MAX($GP$19:GT$19)),(GU$19-GT$19)),0)+IF($E71=GU$22,VLOOKUP($C71,Input!$A$8:$GZ$39,MATCH(GU$21,Input!$A$6:$GZ$6,0),FALSE),0)*IF(GU$18&gt;=MAX($GP$18:GT$18),MIN((GU$18-MAX($GP$18:GT$18)),(GU$18-GT$18)),0)</f>
        <v>0</v>
      </c>
      <c r="GV71" s="1">
        <f>+IF($E71=GV$22,VLOOKUP($C71,Input!$A$8:$GZ$39,MATCH(GV$21,Input!$A$6:$GZ$6,0),FALSE),0)*IF(GV$19&gt;=MAX($GP$19:GU$19),MIN((GV$19-MAX($GP$19:GU$19)),(GV$19-GU$19)),0)+IF($E71=GV$22,VLOOKUP($C71,Input!$A$8:$GZ$39,MATCH(GV$21,Input!$A$6:$GZ$6,0),FALSE),0)*IF(GV$18&gt;=MAX($GP$18:GU$18),MIN((GV$18-MAX($GP$18:GU$18)),(GV$18-GU$18)),0)</f>
        <v>0</v>
      </c>
      <c r="GW71" s="1">
        <f>+IF($E71=GW$22,VLOOKUP($C71,Input!$A$8:$GZ$39,MATCH(GW$21,Input!$A$6:$GZ$6,0),FALSE),0)*IF(GW$19&gt;=MAX($GP$19:GV$19),MIN((GW$19-MAX($GP$19:GV$19)),(GW$19-GV$19)),0)+IF($E71=GW$22,VLOOKUP($C71,Input!$A$8:$GZ$39,MATCH(GW$21,Input!$A$6:$GZ$6,0),FALSE),0)*IF(GW$18&gt;=MAX($GP$18:GV$18),MIN((GW$18-MAX($GP$18:GV$18)),(GW$18-GV$18)),0)</f>
        <v>0</v>
      </c>
      <c r="GX71" s="1">
        <f>+IF($E71=GX$22,VLOOKUP($C71,Input!$A$8:$GZ$39,MATCH(GX$21,Input!$A$6:$GZ$6,0),FALSE),0)*IF(GX$19&gt;=MAX($GP$19:GW$19),MIN((GX$19-MAX($GP$19:GW$19)),(GX$19-GW$19)),0)+IF($E71=GX$22,VLOOKUP($C71,Input!$A$8:$GZ$39,MATCH(GX$21,Input!$A$6:$GZ$6,0),FALSE),0)*IF(GX$18&gt;=MAX($GP$18:GW$18),MIN((GX$18-MAX($GP$18:GW$18)),(GX$18-GW$18)),0)</f>
        <v>0</v>
      </c>
      <c r="GY71" s="1">
        <f>+IF($E71=GY$22,VLOOKUP($C71,Input!$A$8:$GZ$39,MATCH(GY$21,Input!$A$6:$GZ$6,0),FALSE),0)*IF(GY$19&gt;=MAX($GP$19:GX$19),MIN((GY$19-MAX($GP$19:GX$19)),(GY$19-GX$19)),0)+IF($E71=GY$22,VLOOKUP($C71,Input!$A$8:$GZ$39,MATCH(GY$21,Input!$A$6:$GZ$6,0),FALSE),0)*IF(GY$18&gt;=MAX($GP$18:GX$18),MIN((GY$18-MAX($GP$18:GX$18)),(GY$18-GX$18)),0)</f>
        <v>0</v>
      </c>
      <c r="GZ71" s="1">
        <f>+IF($E71=GZ$22,VLOOKUP($C71,Input!$A$8:$GZ$39,MATCH(GZ$21,Input!$A$6:$GZ$6,0),FALSE),0)*IF(GZ$19&gt;=MAX($GP$19:GY$19),MIN((GZ$19-MAX($GP$19:GY$19)),(GZ$19-GY$19)),0)+IF($E71=GZ$22,VLOOKUP($C71,Input!$A$8:$GZ$39,MATCH(GZ$21,Input!$A$6:$GZ$6,0),FALSE),0)*IF(GZ$18&gt;=MAX($GP$18:GY$18),MIN((GZ$18-MAX($GP$18:GY$18)),(GZ$18-GY$18)),0)</f>
        <v>0</v>
      </c>
      <c r="HA71" s="1">
        <f>+IF($E71=HA$22,VLOOKUP($C71,Input!$A$8:$GZ$39,MATCH(HA$21,Input!$A$6:$GZ$6,0),FALSE),0)*IF(HA$19&gt;=MAX($GP$19:GZ$19),MIN((HA$19-MAX($GP$19:GZ$19)),(HA$19-GZ$19)),0)+IF($E71=HA$22,VLOOKUP($C71,Input!$A$8:$GZ$39,MATCH(HA$21,Input!$A$6:$GZ$6,0),FALSE),0)*IF(HA$18&gt;=MAX($GP$18:GZ$18),MIN((HA$18-MAX($GP$18:GZ$18)),(HA$18-GZ$18)),0)</f>
        <v>0</v>
      </c>
      <c r="HB71" s="1">
        <f>+IF($E71=HB$22,VLOOKUP($C71,Input!$A$8:$GZ$39,MATCH(HB$21,Input!$A$6:$GZ$6,0),FALSE),0)*IF(HB$19&gt;=MAX($GP$19:HA$19),MIN((HB$19-MAX($GP$19:HA$19)),(HB$19-HA$19)),0)+IF($E71=HB$22,VLOOKUP($C71,Input!$A$8:$GZ$39,MATCH(HB$21,Input!$A$6:$GZ$6,0),FALSE),0)*IF(HB$18&gt;=MAX($GP$18:HA$18),MIN((HB$18-MAX($GP$18:HA$18)),(HB$18-HA$18)),0)</f>
        <v>0</v>
      </c>
      <c r="HC71" s="1">
        <f>+IF($E71=HC$22,VLOOKUP($C71,Input!$A$8:$GZ$39,MATCH(HC$21,Input!$A$6:$GZ$6,0),FALSE),0)*IF(HC$19&gt;=MAX($GP$19:HB$19),MIN((HC$19-MAX($GP$19:HB$19)),(HC$19-HB$19)),0)+IF($E71=HC$22,VLOOKUP($C71,Input!$A$8:$GZ$39,MATCH(HC$21,Input!$A$6:$GZ$6,0),FALSE),0)*IF(HC$18&gt;=MAX($GP$18:HB$18),MIN((HC$18-MAX($GP$18:HB$18)),(HC$18-HB$18)),0)</f>
        <v>0</v>
      </c>
      <c r="HD71" s="1">
        <f>+IF($E71=HD$22,VLOOKUP($C71,Input!$A$8:$GZ$39,MATCH(HD$21,Input!$A$6:$GZ$6,0),FALSE),0)*IF(HD$19&gt;=MAX($GP$19:HC$19),MIN((HD$19-MAX($GP$19:HC$19)),(HD$19-HC$19)),0)+IF($E71=HD$22,VLOOKUP($C71,Input!$A$8:$GZ$39,MATCH(HD$21,Input!$A$6:$GZ$6,0),FALSE),0)*IF(HD$18&gt;=MAX($GP$18:HC$18),MIN((HD$18-MAX($GP$18:HC$18)),(HD$18-HC$18)),0)</f>
        <v>0</v>
      </c>
      <c r="HE71" s="1">
        <f>+IF($E71=HE$22,VLOOKUP($C71,Input!$A$8:$GZ$39,MATCH(HE$21,Input!$A$6:$GZ$6,0),FALSE),0)*IF(HE$19&gt;=MAX($GP$19:HD$19),MIN((HE$19-MAX($GP$19:HD$19)),(HE$19-HD$19)),0)+IF($E71=HE$22,VLOOKUP($C71,Input!$A$8:$GZ$39,MATCH(HE$21,Input!$A$6:$GZ$6,0),FALSE),0)*IF(HE$18&gt;=MAX($GP$18:HD$18),MIN((HE$18-MAX($GP$18:HD$18)),(HE$18-HD$18)),0)</f>
        <v>0</v>
      </c>
      <c r="HF71" s="1">
        <f>+IF($E71=HF$22,VLOOKUP($C71,Input!$A$8:$GZ$39,MATCH(HF$21,Input!$A$6:$GZ$6,0),FALSE),0)*IF(HF$19&gt;=MAX($GP$19:HE$19),MIN((HF$19-MAX($GP$19:HE$19)),(HF$19-HE$19)),0)+IF($E71=HF$22,VLOOKUP($C71,Input!$A$8:$GZ$39,MATCH(HF$21,Input!$A$6:$GZ$6,0),FALSE),0)*IF(HF$18&gt;=MAX($GP$18:HE$18),MIN((HF$18-MAX($GP$18:HE$18)),(HF$18-HE$18)),0)</f>
        <v>0</v>
      </c>
      <c r="HG71" s="1">
        <f>+IF($E71=HG$22,VLOOKUP($C71,Input!$A$8:$GZ$39,MATCH(HG$21,Input!$A$6:$GZ$6,0),FALSE),0)*IF(HG$19&gt;=MAX($GP$19:HF$19),MIN((HG$19-MAX($GP$19:HF$19)),(HG$19-HF$19)),0)+IF($E71=HG$22,VLOOKUP($C71,Input!$A$8:$GZ$39,MATCH(HG$21,Input!$A$6:$GZ$6,0),FALSE),0)*IF(HG$18&gt;=MAX($GP$18:HF$18),MIN((HG$18-MAX($GP$18:HF$18)),(HG$18-HF$18)),0)</f>
        <v>0</v>
      </c>
      <c r="HH71" s="1">
        <f>+IF($E71=HH$22,VLOOKUP($C71,Input!$A$8:$GZ$39,MATCH(HH$21,Input!$A$6:$GZ$6,0),FALSE),0)*IF(HH$19&gt;=MAX($GP$19:HG$19),MIN((HH$19-MAX($GP$19:HG$19)),(HH$19-HG$19)),0)+IF($E71=HH$22,VLOOKUP($C71,Input!$A$8:$GZ$39,MATCH(HH$21,Input!$A$6:$GZ$6,0),FALSE),0)*IF(HH$18&gt;=MAX($GP$18:HG$18),MIN((HH$18-MAX($GP$18:HG$18)),(HH$18-HG$18)),0)</f>
        <v>0</v>
      </c>
      <c r="HI71" s="1">
        <f>+IF($E71=HI$22,VLOOKUP($C71,Input!$A$8:$GZ$39,MATCH(HI$21,Input!$A$6:$GZ$6,0),FALSE),0)*IF(HI$19&gt;=MAX($GP$19:HH$19),MIN((HI$19-MAX($GP$19:HH$19)),(HI$19-HH$19)),0)+IF($E71=HI$22,VLOOKUP($C71,Input!$A$8:$GZ$39,MATCH(HI$21,Input!$A$6:$GZ$6,0),FALSE),0)*IF(HI$18&gt;=MAX($GP$18:HH$18),MIN((HI$18-MAX($GP$18:HH$18)),(HI$18-HH$18)),0)</f>
        <v>0</v>
      </c>
      <c r="HJ71" s="1">
        <f>+IF($E71=HJ$22,VLOOKUP($C71,Input!$A$8:$GZ$39,MATCH(HJ$21,Input!$A$6:$GZ$6,0),FALSE),0)*IF(HJ$19&gt;=MAX($GP$19:HI$19),MIN((HJ$19-MAX($GP$19:HI$19)),(HJ$19-HI$19)),0)+IF($E71=HJ$22,VLOOKUP($C71,Input!$A$8:$GZ$39,MATCH(HJ$21,Input!$A$6:$GZ$6,0),FALSE),0)*IF(HJ$18&gt;=MAX($GP$18:HI$18),MIN((HJ$18-MAX($GP$18:HI$18)),(HJ$18-HI$18)),0)</f>
        <v>0</v>
      </c>
      <c r="HK71" s="1">
        <f>+IF($E71=HK$22,VLOOKUP($C71,Input!$A$8:$GZ$39,MATCH(HK$21,Input!$A$6:$GZ$6,0),FALSE),0)*IF(HK$19&gt;=MAX($GP$19:HJ$19),MIN((HK$19-MAX($GP$19:HJ$19)),(HK$19-HJ$19)),0)+IF($E71=HK$22,VLOOKUP($C71,Input!$A$8:$GZ$39,MATCH(HK$21,Input!$A$6:$GZ$6,0),FALSE),0)*IF(HK$18&gt;=MAX($GP$18:HJ$18),MIN((HK$18-MAX($GP$18:HJ$18)),(HK$18-HJ$18)),0)</f>
        <v>0</v>
      </c>
      <c r="HL71" s="1">
        <f>+IF($E71=HL$22,VLOOKUP($C71,Input!$A$8:$GZ$39,MATCH(HL$21,Input!$A$6:$GZ$6,0),FALSE),0)*IF(HL$19&gt;=MAX($GP$19:HK$19),MIN((HL$19-MAX($GP$19:HK$19)),(HL$19-HK$19)),0)+IF($E71=HL$22,VLOOKUP($C71,Input!$A$8:$GZ$39,MATCH(HL$21,Input!$A$6:$GZ$6,0),FALSE),0)*IF(HL$18&gt;=MAX($GP$18:HK$18),MIN((HL$18-MAX($GP$18:HK$18)),(HL$18-HK$18)),0)</f>
        <v>0</v>
      </c>
      <c r="HM71" s="1">
        <f>+IF($E71=HM$22,VLOOKUP($C71,Input!$A$8:$GZ$39,MATCH(HM$21,Input!$A$6:$GZ$6,0),FALSE),0)*IF(HM$19&gt;=MAX($GP$19:HL$19),MIN((HM$19-MAX($GP$19:HL$19)),(HM$19-HL$19)),0)+IF($E71=HM$22,VLOOKUP($C71,Input!$A$8:$GZ$39,MATCH(HM$21,Input!$A$6:$GZ$6,0),FALSE),0)*IF(HM$18&gt;=MAX($GP$18:HL$18),MIN((HM$18-MAX($GP$18:HL$18)),(HM$18-HL$18)),0)</f>
        <v>0</v>
      </c>
      <c r="HN71" s="1">
        <f>+IF($E71=HN$22,VLOOKUP($C71,Input!$A$8:$GZ$39,MATCH(HN$21,Input!$A$6:$GZ$6,0),FALSE),0)*IF(HN$19&gt;=MAX($GP$19:HM$19),MIN((HN$19-MAX($GP$19:HM$19)),(HN$19-HM$19)),0)+IF($E71=HN$22,VLOOKUP($C71,Input!$A$8:$GZ$39,MATCH(HN$21,Input!$A$6:$GZ$6,0),FALSE),0)*IF(HN$18&gt;=MAX($GP$18:HM$18),MIN((HN$18-MAX($GP$18:HM$18)),(HN$18-HM$18)),0)</f>
        <v>0</v>
      </c>
      <c r="HO71" s="1">
        <f>+IF($E71=HO$22,VLOOKUP($C71,Input!$A$8:$GZ$39,MATCH(HO$21,Input!$A$6:$GZ$6,0),FALSE),0)*IF(HO$19&gt;=MAX($GP$19:HN$19),MIN((HO$19-MAX($GP$19:HN$19)),(HO$19-HN$19)),0)+IF($E71=HO$22,VLOOKUP($C71,Input!$A$8:$GZ$39,MATCH(HO$21,Input!$A$6:$GZ$6,0),FALSE),0)*IF(HO$18&gt;=MAX($GP$18:HN$18),MIN((HO$18-MAX($GP$18:HN$18)),(HO$18-HN$18)),0)</f>
        <v>0</v>
      </c>
      <c r="HP71" s="1">
        <f>+IF($E71=HP$22,VLOOKUP($C71,Input!$A$8:$GZ$39,MATCH(HP$21,Input!$A$6:$GZ$6,0),FALSE),0)*IF(HP$19&gt;=MAX($GP$19:HO$19),MIN((HP$19-MAX($GP$19:HO$19)),(HP$19-HO$19)),0)+IF($E71=HP$22,VLOOKUP($C71,Input!$A$8:$GZ$39,MATCH(HP$21,Input!$A$6:$GZ$6,0),FALSE),0)*IF(HP$18&gt;=MAX($GP$18:HO$18),MIN((HP$18-MAX($GP$18:HO$18)),(HP$18-HO$18)),0)</f>
        <v>0</v>
      </c>
      <c r="HQ71" s="1">
        <f>+IF($E71=HQ$22,VLOOKUP($C71,Input!$A$8:$GZ$39,MATCH(HQ$21,Input!$A$6:$GZ$6,0),FALSE),0)*IF(HQ$19&gt;=MAX($GP$19:HP$19),MIN((HQ$19-MAX($GP$19:HP$19)),(HQ$19-HP$19)),0)+IF($E71=HQ$22,VLOOKUP($C71,Input!$A$8:$GZ$39,MATCH(HQ$21,Input!$A$6:$GZ$6,0),FALSE),0)*IF(HQ$18&gt;=MAX($GP$18:HP$18),MIN((HQ$18-MAX($GP$18:HP$18)),(HQ$18-HP$18)),0)</f>
        <v>0</v>
      </c>
      <c r="HR71" s="1">
        <f>+IF($E71=HR$22,VLOOKUP($C71,Input!$A$8:$GZ$39,MATCH(HR$21,Input!$A$6:$GZ$6,0),FALSE),0)*IF(HR$19&gt;=MAX($GP$19:HQ$19),MIN((HR$19-MAX($GP$19:HQ$19)),(HR$19-HQ$19)),0)+IF($E71=HR$22,VLOOKUP($C71,Input!$A$8:$GZ$39,MATCH(HR$21,Input!$A$6:$GZ$6,0),FALSE),0)*IF(HR$18&gt;=MAX($GP$18:HQ$18),MIN((HR$18-MAX($GP$18:HQ$18)),(HR$18-HQ$18)),0)</f>
        <v>0</v>
      </c>
      <c r="HS71" s="1">
        <f>+IF($E71=HS$22,VLOOKUP($C71,Input!$A$8:$GZ$39,MATCH(HS$21,Input!$A$6:$GZ$6,0),FALSE),0)*IF(HS$19&gt;=MAX($GP$19:HR$19),MIN((HS$19-MAX($GP$19:HR$19)),(HS$19-HR$19)),0)+IF($E71=HS$22,VLOOKUP($C71,Input!$A$8:$GZ$39,MATCH(HS$21,Input!$A$6:$GZ$6,0),FALSE),0)*IF(HS$18&gt;=MAX($GP$18:HR$18),MIN((HS$18-MAX($GP$18:HR$18)),(HS$18-HR$18)),0)</f>
        <v>0</v>
      </c>
      <c r="HT71" s="1">
        <f>+IF($E71=HT$22,VLOOKUP($C71,Input!$A$8:$GZ$39,MATCH(HT$21,Input!$A$6:$GZ$6,0),FALSE),0)*IF(HT$19&gt;=MAX($GP$19:HS$19),MIN((HT$19-MAX($GP$19:HS$19)),(HT$19-HS$19)),0)+IF($E71=HT$22,VLOOKUP($C71,Input!$A$8:$GZ$39,MATCH(HT$21,Input!$A$6:$GZ$6,0),FALSE),0)*IF(HT$18&gt;=MAX($GP$18:HS$18),MIN((HT$18-MAX($GP$18:HS$18)),(HT$18-HS$18)),0)</f>
        <v>0</v>
      </c>
      <c r="HU71" s="1">
        <f>+IF($E71=HU$22,VLOOKUP($C71,Input!$A$8:$GZ$39,MATCH(HU$21,Input!$A$6:$GZ$6,0),FALSE),0)*IF(HU$19&gt;=MAX($GP$19:HT$19),MIN((HU$19-MAX($GP$19:HT$19)),(HU$19-HT$19)),0)+IF($E71=HU$22,VLOOKUP($C71,Input!$A$8:$GZ$39,MATCH(HU$21,Input!$A$6:$GZ$6,0),FALSE),0)*IF(HU$18&gt;=MAX($GP$18:HT$18),MIN((HU$18-MAX($GP$18:HT$18)),(HU$18-HT$18)),0)</f>
        <v>0</v>
      </c>
      <c r="HV71" s="1">
        <f>+IF($E71=HV$22,VLOOKUP($C71,Input!$A$8:$GZ$39,MATCH(HV$21,Input!$A$6:$GZ$6,0),FALSE),0)*IF(HV$19&gt;=MAX($GP$19:HU$19),MIN((HV$19-MAX($GP$19:HU$19)),(HV$19-HU$19)),0)+IF($E71=HV$22,VLOOKUP($C71,Input!$A$8:$GZ$39,MATCH(HV$21,Input!$A$6:$GZ$6,0),FALSE),0)*IF(HV$18&gt;=MAX($GP$18:HU$18),MIN((HV$18-MAX($GP$18:HU$18)),(HV$18-HU$18)),0)</f>
        <v>0</v>
      </c>
      <c r="HW71" s="1">
        <f>+IF($E71=HW$22,VLOOKUP($C71,Input!$A$8:$GZ$39,MATCH(HW$21,Input!$A$6:$GZ$6,0),FALSE),0)*IF(HW$19&gt;=MAX($GP$19:HV$19),MIN((HW$19-MAX($GP$19:HV$19)),(HW$19-HV$19)),0)+IF($E71=HW$22,VLOOKUP($C71,Input!$A$8:$GZ$39,MATCH(HW$21,Input!$A$6:$GZ$6,0),FALSE),0)*IF(HW$18&gt;=MAX($GP$18:HV$18),MIN((HW$18-MAX($GP$18:HV$18)),(HW$18-HV$18)),0)</f>
        <v>0</v>
      </c>
      <c r="HX71" s="1">
        <f>+IF($E71=HX$22,VLOOKUP($C71,Input!$A$8:$GZ$39,MATCH(HX$21,Input!$A$6:$GZ$6,0),FALSE),0)*IF(HX$19&gt;=MAX($GP$19:HW$19),MIN((HX$19-MAX($GP$19:HW$19)),(HX$19-HW$19)),0)+IF($E71=HX$22,VLOOKUP($C71,Input!$A$8:$GZ$39,MATCH(HX$21,Input!$A$6:$GZ$6,0),FALSE),0)*IF(HX$18&gt;=MAX($GP$18:HW$18),MIN((HX$18-MAX($GP$18:HW$18)),(HX$18-HW$18)),0)</f>
        <v>0</v>
      </c>
      <c r="HY71" s="1">
        <f>+IF($E71=HY$22,VLOOKUP($C71,Input!$A$8:$GZ$39,MATCH(HY$21,Input!$A$6:$GZ$6,0),FALSE),0)*IF(HY$19&gt;=MAX($GP$19:HX$19),MIN((HY$19-MAX($GP$19:HX$19)),(HY$19-HX$19)),0)+IF($E71=HY$22,VLOOKUP($C71,Input!$A$8:$GZ$39,MATCH(HY$21,Input!$A$6:$GZ$6,0),FALSE),0)*IF(HY$18&gt;=MAX($GP$18:HX$18),MIN((HY$18-MAX($GP$18:HX$18)),(HY$18-HX$18)),0)</f>
        <v>0</v>
      </c>
      <c r="HZ71" s="42"/>
      <c r="IA71" t="str">
        <f>VLOOKUP($C71,Input!$A$8:$IA$39,MATCH(IA$21,Input!$A$6:$IA$6,0),FALSE)</f>
        <v>NA</v>
      </c>
      <c r="IB71" s="132">
        <f>IF((VLOOKUP($C71,Input!$A$8:$IA$39,MATCH(IB$21,Input!$A$6:$IA$6,0),FALSE))="Y",$D71/VLOOKUP($C71,Input!$A$8:$IA$39,MATCH(IC$21,Input!$A$6:$IA$6,0),FALSE),0)</f>
        <v>0</v>
      </c>
      <c r="IC71" s="132">
        <f>IF((VLOOKUP($C71,Input!$A$8:$IA$39,MATCH(IB$21,Input!$A$6:$IA$6,0),FALSE))="Y",0,IF((VLOOKUP($C71,Input!$A$8:$IA$39,MATCH(IC$21,Input!$A$6:$IA$6,0),FALSE))&gt;0,$D71/VLOOKUP($C71,Input!$A$8:$IA$39,MATCH(IC$21,Input!$A$6:$IA$6,0),FALSE),0))</f>
        <v>0</v>
      </c>
      <c r="ID71" s="1">
        <f>+IF($E71=ID$22,VLOOKUP($C71,Input!$A$8:$IA$39,MATCH(ID$21,Input!$A$6:$IA$6,0),FALSE),0)*IF(ID$19&gt;=MAX($IC$19:IC$19),MIN((ID$19-MAX($IC$19:IC$19)),(ID$19-IC$19)),0)+IF($E71=ID$22,VLOOKUP($C71,Input!$A$8:$IA$39,MATCH(ID$21,Input!$A$6:$IA$6,0),FALSE),0)*IF(ID$18&gt;=MAX($IC$18:IC$18),MIN((ID$18-MAX($IC$18:IC$18)),(ID$18-IC$18)),0)</f>
        <v>0</v>
      </c>
      <c r="IE71" s="1">
        <f>+IF($E71=IE$22,VLOOKUP($C71,Input!$A$8:$IA$39,MATCH(IE$21,Input!$A$6:$IA$6,0),FALSE),0)*IF(IE$19&gt;=MAX($IC$19:ID$19),MIN((IE$19-MAX($IC$19:ID$19)),(IE$19-ID$19)),0)+IF($E71=IE$22,VLOOKUP($C71,Input!$A$8:$IA$39,MATCH(IE$21,Input!$A$6:$IA$6,0),FALSE),0)*IF(IE$18&gt;=MAX($IC$18:ID$18),MIN((IE$18-MAX($IC$18:ID$18)),(IE$18-ID$18)),0)</f>
        <v>0</v>
      </c>
      <c r="IF71" s="1">
        <f>+IF($E71=IF$22,VLOOKUP($C71,Input!$A$8:$IA$39,MATCH(IF$21,Input!$A$6:$IA$6,0),FALSE),0)*IF(IF$19&gt;=MAX($IC$19:IE$19),MIN((IF$19-MAX($IC$19:IE$19)),(IF$19-IE$19)),0)+IF($E71=IF$22,VLOOKUP($C71,Input!$A$8:$IA$39,MATCH(IF$21,Input!$A$6:$IA$6,0),FALSE),0)*IF(IF$18&gt;=MAX($IC$18:IE$18),MIN((IF$18-MAX($IC$18:IE$18)),(IF$18-IE$18)),0)</f>
        <v>0</v>
      </c>
      <c r="IG71" s="1">
        <f>+IF($E71=IG$22,VLOOKUP($C71,Input!$A$8:$IA$39,MATCH(IG$21,Input!$A$6:$IA$6,0),FALSE),0)*IF(IG$19&gt;=MAX($IC$19:IF$19),MIN((IG$19-MAX($IC$19:IF$19)),(IG$19-IF$19)),0)+IF($E71=IG$22,VLOOKUP($C71,Input!$A$8:$IA$39,MATCH(IG$21,Input!$A$6:$IA$6,0),FALSE),0)*IF(IG$18&gt;=MAX($IC$18:IF$18),MIN((IG$18-MAX($IC$18:IF$18)),(IG$18-IF$18)),0)</f>
        <v>0</v>
      </c>
      <c r="IH71" s="1">
        <f>+IF($E71=IH$22,VLOOKUP($C71,Input!$A$8:$IA$39,MATCH(IH$21,Input!$A$6:$IA$6,0),FALSE),0)*IF(IH$19&gt;=MAX($IC$19:IG$19),MIN((IH$19-MAX($IC$19:IG$19)),(IH$19-IG$19)),0)+IF($E71=IH$22,VLOOKUP($C71,Input!$A$8:$IA$39,MATCH(IH$21,Input!$A$6:$IA$6,0),FALSE),0)*IF(IH$18&gt;=MAX($IC$18:IG$18),MIN((IH$18-MAX($IC$18:IG$18)),(IH$18-IG$18)),0)</f>
        <v>0</v>
      </c>
      <c r="II71" s="1">
        <f>+IF($E71=II$22,VLOOKUP($C71,Input!$A$8:$IA$39,MATCH(II$21,Input!$A$6:$IA$6,0),FALSE),0)*IF(II$19&gt;=MAX($IC$19:IH$19),MIN((II$19-MAX($IC$19:IH$19)),(II$19-IH$19)),0)+IF($E71=II$22,VLOOKUP($C71,Input!$A$8:$IA$39,MATCH(II$21,Input!$A$6:$IA$6,0),FALSE),0)*IF(II$18&gt;=MAX($IC$18:IH$18),MIN((II$18-MAX($IC$18:IH$18)),(II$18-IH$18)),0)</f>
        <v>0</v>
      </c>
      <c r="IJ71" s="1">
        <f>+IF($E71=IJ$22,VLOOKUP($C71,Input!$A$8:$IA$39,MATCH(IJ$21,Input!$A$6:$IA$6,0),FALSE),0)*IF(IJ$19&gt;=MAX($IC$19:II$19),MIN((IJ$19-MAX($IC$19:II$19)),(IJ$19-II$19)),0)+IF($E71=IJ$22,VLOOKUP($C71,Input!$A$8:$IA$39,MATCH(IJ$21,Input!$A$6:$IA$6,0),FALSE),0)*IF(IJ$18&gt;=MAX($IC$18:II$18),MIN((IJ$18-MAX($IC$18:II$18)),(IJ$18-II$18)),0)</f>
        <v>0</v>
      </c>
      <c r="IK71" s="1">
        <f>+IF($E71=IK$22,VLOOKUP($C71,Input!$A$8:$IA$39,MATCH(IK$21,Input!$A$6:$IA$6,0),FALSE),0)*IF(IK$19&gt;=MAX($IC$19:IJ$19),MIN((IK$19-MAX($IC$19:IJ$19)),(IK$19-IJ$19)),0)+IF($E71=IK$22,VLOOKUP($C71,Input!$A$8:$IA$39,MATCH(IK$21,Input!$A$6:$IA$6,0),FALSE),0)*IF(IK$18&gt;=MAX($IC$18:IJ$18),MIN((IK$18-MAX($IC$18:IJ$18)),(IK$18-IJ$18)),0)</f>
        <v>0</v>
      </c>
      <c r="IL71" s="1">
        <f>+IF($E71=IL$22,VLOOKUP($C71,Input!$A$8:$IA$39,MATCH(IL$21,Input!$A$6:$IA$6,0),FALSE),0)*IF(IL$19&gt;=MAX($IC$19:IK$19),MIN((IL$19-MAX($IC$19:IK$19)),(IL$19-IK$19)),0)+IF($E71=IL$22,VLOOKUP($C71,Input!$A$8:$IA$39,MATCH(IL$21,Input!$A$6:$IA$6,0),FALSE),0)*IF(IL$18&gt;=MAX($IC$18:IK$18),MIN((IL$18-MAX($IC$18:IK$18)),(IL$18-IK$18)),0)</f>
        <v>0</v>
      </c>
      <c r="IM71" s="1">
        <f>+IF($E71=IM$22,VLOOKUP($C71,Input!$A$8:$IA$39,MATCH(IM$21,Input!$A$6:$IA$6,0),FALSE),0)*IF(IM$19&gt;=MAX($IC$19:IL$19),MIN((IM$19-MAX($IC$19:IL$19)),(IM$19-IL$19)),0)+IF($E71=IM$22,VLOOKUP($C71,Input!$A$8:$IA$39,MATCH(IM$21,Input!$A$6:$IA$6,0),FALSE),0)*IF(IM$18&gt;=MAX($IC$18:IL$18),MIN((IM$18-MAX($IC$18:IL$18)),(IM$18-IL$18)),0)</f>
        <v>0</v>
      </c>
      <c r="IN71" s="1">
        <f>+IF($E71=IN$22,VLOOKUP($C71,Input!$A$8:$IA$39,MATCH(IN$21,Input!$A$6:$IA$6,0),FALSE),0)*IF(IN$19&gt;=MAX($IC$19:IM$19),MIN((IN$19-MAX($IC$19:IM$19)),(IN$19-IM$19)),0)+IF($E71=IN$22,VLOOKUP($C71,Input!$A$8:$IA$39,MATCH(IN$21,Input!$A$6:$IA$6,0),FALSE),0)*IF(IN$18&gt;=MAX($IC$18:IM$18),MIN((IN$18-MAX($IC$18:IM$18)),(IN$18-IM$18)),0)</f>
        <v>0</v>
      </c>
      <c r="IO71" s="1">
        <f>+IF($E71=IO$22,VLOOKUP($C71,Input!$A$8:$IA$39,MATCH(IO$21,Input!$A$6:$IA$6,0),FALSE),0)*IF(IO$19&gt;=MAX($IC$19:IN$19),MIN((IO$19-MAX($IC$19:IN$19)),(IO$19-IN$19)),0)+IF($E71=IO$22,VLOOKUP($C71,Input!$A$8:$IA$39,MATCH(IO$21,Input!$A$6:$IA$6,0),FALSE),0)*IF(IO$18&gt;=MAX($IC$18:IN$18),MIN((IO$18-MAX($IC$18:IN$18)),(IO$18-IN$18)),0)</f>
        <v>0</v>
      </c>
      <c r="IP71" s="1">
        <f>+IF($E71=IP$22,VLOOKUP($C71,Input!$A$8:$IA$39,MATCH(IP$21,Input!$A$6:$IA$6,0),FALSE),0)*IF(IP$19&gt;=MAX($IC$19:IO$19),MIN((IP$19-MAX($IC$19:IO$19)),(IP$19-IO$19)),0)+IF($E71=IP$22,VLOOKUP($C71,Input!$A$8:$IA$39,MATCH(IP$21,Input!$A$6:$IA$6,0),FALSE),0)*IF(IP$18&gt;=MAX($IC$18:IO$18),MIN((IP$18-MAX($IC$18:IO$18)),(IP$18-IO$18)),0)</f>
        <v>0</v>
      </c>
      <c r="IQ71" s="1">
        <f>+IF($E71=IQ$22,VLOOKUP($C71,Input!$A$8:$IA$39,MATCH(IQ$21,Input!$A$6:$IA$6,0),FALSE),0)*IF(IQ$19&gt;=MAX($IC$19:IP$19),MIN((IQ$19-MAX($IC$19:IP$19)),(IQ$19-IP$19)),0)+IF($E71=IQ$22,VLOOKUP($C71,Input!$A$8:$IA$39,MATCH(IQ$21,Input!$A$6:$IA$6,0),FALSE),0)*IF(IQ$18&gt;=MAX($IC$18:IP$18),MIN((IQ$18-MAX($IC$18:IP$18)),(IQ$18-IP$18)),0)</f>
        <v>0</v>
      </c>
      <c r="IR71" s="1">
        <f>+IF($E71=IR$22,VLOOKUP($C71,Input!$A$8:$IA$39,MATCH(IR$21,Input!$A$6:$IA$6,0),FALSE),0)*IF(IR$19&gt;=MAX($IC$19:IQ$19),MIN((IR$19-MAX($IC$19:IQ$19)),(IR$19-IQ$19)),0)+IF($E71=IR$22,VLOOKUP($C71,Input!$A$8:$IA$39,MATCH(IR$21,Input!$A$6:$IA$6,0),FALSE),0)*IF(IR$18&gt;=MAX($IC$18:IQ$18),MIN((IR$18-MAX($IC$18:IQ$18)),(IR$18-IQ$18)),0)</f>
        <v>0</v>
      </c>
      <c r="IS71" s="1">
        <f>+IF($E71=IS$22,VLOOKUP($C71,Input!$A$8:$IA$39,MATCH(IS$21,Input!$A$6:$IA$6,0),FALSE),0)*IF(IS$19&gt;=MAX($IC$19:IR$19),MIN((IS$19-MAX($IC$19:IR$19)),(IS$19-IR$19)),0)+IF($E71=IS$22,VLOOKUP($C71,Input!$A$8:$IA$39,MATCH(IS$21,Input!$A$6:$IA$6,0),FALSE),0)*IF(IS$18&gt;=MAX($IC$18:IR$18),MIN((IS$18-MAX($IC$18:IR$18)),(IS$18-IR$18)),0)</f>
        <v>0</v>
      </c>
      <c r="IT71" s="1">
        <f>+IF($E71=IT$22,VLOOKUP($C71,Input!$A$8:$IA$39,MATCH(IT$21,Input!$A$6:$IA$6,0),FALSE),0)*IF(IT$19&gt;=MAX($IC$19:IS$19),MIN((IT$19-MAX($IC$19:IS$19)),(IT$19-IS$19)),0)+IF($E71=IT$22,VLOOKUP($C71,Input!$A$8:$IA$39,MATCH(IT$21,Input!$A$6:$IA$6,0),FALSE),0)*IF(IT$18&gt;=MAX($IC$18:IS$18),MIN((IT$18-MAX($IC$18:IS$18)),(IT$18-IS$18)),0)</f>
        <v>0</v>
      </c>
      <c r="IU71" s="1">
        <f>+IF($E71=IU$22,VLOOKUP($C71,Input!$A$8:$IA$39,MATCH(IU$21,Input!$A$6:$IA$6,0),FALSE),0)*IF(IU$19&gt;=MAX($IC$19:IT$19),MIN((IU$19-MAX($IC$19:IT$19)),(IU$19-IT$19)),0)+IF($E71=IU$22,VLOOKUP($C71,Input!$A$8:$IA$39,MATCH(IU$21,Input!$A$6:$IA$6,0),FALSE),0)*IF(IU$18&gt;=MAX($IC$18:IT$18),MIN((IU$18-MAX($IC$18:IT$18)),(IU$18-IT$18)),0)</f>
        <v>0</v>
      </c>
      <c r="IV71" s="1">
        <f>+IF($E71=IV$22,VLOOKUP($C71,Input!$A$8:$IA$39,MATCH(IV$21,Input!$A$6:$IA$6,0),FALSE),0)*IF(IV$19&gt;=MAX($IC$19:IU$19),MIN((IV$19-MAX($IC$19:IU$19)),(IV$19-IU$19)),0)+IF($E71=IV$22,VLOOKUP($C71,Input!$A$8:$IA$39,MATCH(IV$21,Input!$A$6:$IA$6,0),FALSE),0)*IF(IV$18&gt;=MAX($IC$18:IU$18),MIN((IV$18-MAX($IC$18:IU$18)),(IV$18-IU$18)),0)</f>
        <v>0</v>
      </c>
      <c r="IW71" s="1">
        <f>+IF($E71=IW$22,VLOOKUP($C71,Input!$A$8:$IA$39,MATCH(IW$21,Input!$A$6:$IA$6,0),FALSE),0)*IF(IW$19&gt;=MAX($IC$19:IV$19),MIN((IW$19-MAX($IC$19:IV$19)),(IW$19-IV$19)),0)+IF($E71=IW$22,VLOOKUP($C71,Input!$A$8:$IA$39,MATCH(IW$21,Input!$A$6:$IA$6,0),FALSE),0)*IF(IW$18&gt;=MAX($IC$18:IV$18),MIN((IW$18-MAX($IC$18:IV$18)),(IW$18-IV$18)),0)</f>
        <v>0</v>
      </c>
      <c r="IX71" s="1">
        <f>+IF($E71=IX$22,VLOOKUP($C71,Input!$A$8:$IA$39,MATCH(IX$21,Input!$A$6:$IA$6,0),FALSE),0)*IF(IX$19&gt;=MAX($IC$19:IW$19),MIN((IX$19-MAX($IC$19:IW$19)),(IX$19-IW$19)),0)+IF($E71=IX$22,VLOOKUP($C71,Input!$A$8:$IA$39,MATCH(IX$21,Input!$A$6:$IA$6,0),FALSE),0)*IF(IX$18&gt;=MAX($IC$18:IW$18),MIN((IX$18-MAX($IC$18:IW$18)),(IX$18-IW$18)),0)</f>
        <v>0</v>
      </c>
      <c r="IY71" s="1">
        <f>+IF($E71=IY$22,VLOOKUP($C71,Input!$A$8:$IA$39,MATCH(IY$21,Input!$A$6:$IA$6,0),FALSE),0)*IF(IY$19&gt;=MAX($IC$19:IX$19),MIN((IY$19-MAX($IC$19:IX$19)),(IY$19-IX$19)),0)+IF($E71=IY$22,VLOOKUP($C71,Input!$A$8:$IA$39,MATCH(IY$21,Input!$A$6:$IA$6,0),FALSE),0)*IF(IY$18&gt;=MAX($IC$18:IX$18),MIN((IY$18-MAX($IC$18:IX$18)),(IY$18-IX$18)),0)</f>
        <v>0</v>
      </c>
      <c r="IZ71" s="1">
        <f>+IF($E71=IZ$22,VLOOKUP($C71,Input!$A$8:$IA$39,MATCH(IZ$21,Input!$A$6:$IA$6,0),FALSE),0)*IF(IZ$19&gt;=MAX($IC$19:IY$19),MIN((IZ$19-MAX($IC$19:IY$19)),(IZ$19-IY$19)),0)+IF($E71=IZ$22,VLOOKUP($C71,Input!$A$8:$IA$39,MATCH(IZ$21,Input!$A$6:$IA$6,0),FALSE),0)*IF(IZ$18&gt;=MAX($IC$18:IY$18),MIN((IZ$18-MAX($IC$18:IY$18)),(IZ$18-IY$18)),0)</f>
        <v>0</v>
      </c>
      <c r="JA71" s="1">
        <f>+IF($E71=JA$22,VLOOKUP($C71,Input!$A$8:$IA$39,MATCH(JA$21,Input!$A$6:$IA$6,0),FALSE),0)*IF(JA$19&gt;=MAX($IC$19:IZ$19),MIN((JA$19-MAX($IC$19:IZ$19)),(JA$19-IZ$19)),0)+IF($E71=JA$22,VLOOKUP($C71,Input!$A$8:$IA$39,MATCH(JA$21,Input!$A$6:$IA$6,0),FALSE),0)*IF(JA$18&gt;=MAX($IC$18:IZ$18),MIN((JA$18-MAX($IC$18:IZ$18)),(JA$18-IZ$18)),0)</f>
        <v>0</v>
      </c>
      <c r="JB71" s="1">
        <f>+IF($E71=JB$22,VLOOKUP($C71,Input!$A$8:$IA$39,MATCH(JB$21,Input!$A$6:$IA$6,0),FALSE),0)*IF(JB$19&gt;=MAX($IC$19:JA$19),MIN((JB$19-MAX($IC$19:JA$19)),(JB$19-JA$19)),0)+IF($E71=JB$22,VLOOKUP($C71,Input!$A$8:$IA$39,MATCH(JB$21,Input!$A$6:$IA$6,0),FALSE),0)*IF(JB$18&gt;=MAX($IC$18:JA$18),MIN((JB$18-MAX($IC$18:JA$18)),(JB$18-JA$18)),0)</f>
        <v>0</v>
      </c>
      <c r="JC71" s="1">
        <f>+IF($E71=JC$22,VLOOKUP($C71,Input!$A$8:$IA$39,MATCH(JC$21,Input!$A$6:$IA$6,0),FALSE),0)*IF(JC$19&gt;=MAX($IC$19:JB$19),MIN((JC$19-MAX($IC$19:JB$19)),(JC$19-JB$19)),0)+IF($E71=JC$22,VLOOKUP($C71,Input!$A$8:$IA$39,MATCH(JC$21,Input!$A$6:$IA$6,0),FALSE),0)*IF(JC$18&gt;=MAX($IC$18:JB$18),MIN((JC$18-MAX($IC$18:JB$18)),(JC$18-JB$18)),0)</f>
        <v>0</v>
      </c>
      <c r="JD71" s="1">
        <f>+IF($E71=JD$22,VLOOKUP($C71,Input!$A$8:$IA$39,MATCH(JD$21,Input!$A$6:$IA$6,0),FALSE),0)*IF(JD$19&gt;=MAX($IC$19:JC$19),MIN((JD$19-MAX($IC$19:JC$19)),(JD$19-JC$19)),0)+IF($E71=JD$22,VLOOKUP($C71,Input!$A$8:$IA$39,MATCH(JD$21,Input!$A$6:$IA$6,0),FALSE),0)*IF(JD$18&gt;=MAX($IC$18:JC$18),MIN((JD$18-MAX($IC$18:JC$18)),(JD$18-JC$18)),0)</f>
        <v>0</v>
      </c>
      <c r="JE71" s="1">
        <f>+IF($E71=JE$22,VLOOKUP($C71,Input!$A$8:$IA$39,MATCH(JE$21,Input!$A$6:$IA$6,0),FALSE),0)*IF(JE$19&gt;=MAX($IC$19:JD$19),MIN((JE$19-MAX($IC$19:JD$19)),(JE$19-JD$19)),0)+IF($E71=JE$22,VLOOKUP($C71,Input!$A$8:$IA$39,MATCH(JE$21,Input!$A$6:$IA$6,0),FALSE),0)*IF(JE$18&gt;=MAX($IC$18:JD$18),MIN((JE$18-MAX($IC$18:JD$18)),(JE$18-JD$18)),0)</f>
        <v>0</v>
      </c>
      <c r="JF71" s="1">
        <f>+IF($E71=JF$22,VLOOKUP($C71,Input!$A$8:$IA$39,MATCH(JF$21,Input!$A$6:$IA$6,0),FALSE),0)*IF(JF$19&gt;=MAX($IC$19:JE$19),MIN((JF$19-MAX($IC$19:JE$19)),(JF$19-JE$19)),0)+IF($E71=JF$22,VLOOKUP($C71,Input!$A$8:$IA$39,MATCH(JF$21,Input!$A$6:$IA$6,0),FALSE),0)*IF(JF$18&gt;=MAX($IC$18:JE$18),MIN((JF$18-MAX($IC$18:JE$18)),(JF$18-JE$18)),0)</f>
        <v>0</v>
      </c>
      <c r="JG71" s="1">
        <f>+IF($E71=JG$22,VLOOKUP($C71,Input!$A$8:$IA$39,MATCH(JG$21,Input!$A$6:$IA$6,0),FALSE),0)*IF(JG$19&gt;=MAX($IC$19:JF$19),MIN((JG$19-MAX($IC$19:JF$19)),(JG$19-JF$19)),0)+IF($E71=JG$22,VLOOKUP($C71,Input!$A$8:$IA$39,MATCH(JG$21,Input!$A$6:$IA$6,0),FALSE),0)*IF(JG$18&gt;=MAX($IC$18:JF$18),MIN((JG$18-MAX($IC$18:JF$18)),(JG$18-JF$18)),0)</f>
        <v>0</v>
      </c>
      <c r="JH71" s="1">
        <f>+IF($E71=JH$22,VLOOKUP($C71,Input!$A$8:$IA$39,MATCH(JH$21,Input!$A$6:$IA$6,0),FALSE),0)*IF(JH$19&gt;=MAX($IC$19:JG$19),MIN((JH$19-MAX($IC$19:JG$19)),(JH$19-JG$19)),0)+IF($E71=JH$22,VLOOKUP($C71,Input!$A$8:$IA$39,MATCH(JH$21,Input!$A$6:$IA$6,0),FALSE),0)*IF(JH$18&gt;=MAX($IC$18:JG$18),MIN((JH$18-MAX($IC$18:JG$18)),(JH$18-JG$18)),0)</f>
        <v>0</v>
      </c>
      <c r="JI71" s="1">
        <f>+IF($E71=JI$22,VLOOKUP($C71,Input!$A$8:$IA$39,MATCH(JI$21,Input!$A$6:$IA$6,0),FALSE),0)*IF(JI$19&gt;=MAX($IC$19:JH$19),MIN((JI$19-MAX($IC$19:JH$19)),(JI$19-JH$19)),0)+IF($E71=JI$22,VLOOKUP($C71,Input!$A$8:$IA$39,MATCH(JI$21,Input!$A$6:$IA$6,0),FALSE),0)*IF(JI$18&gt;=MAX($IC$18:JH$18),MIN((JI$18-MAX($IC$18:JH$18)),(JI$18-JH$18)),0)</f>
        <v>0</v>
      </c>
      <c r="JJ71" s="1">
        <f>+IF($E71=JJ$22,VLOOKUP($C71,Input!$A$8:$IA$39,MATCH(JJ$21,Input!$A$6:$IA$6,0),FALSE),0)*IF(JJ$19&gt;=MAX($IC$19:JI$19),MIN((JJ$19-MAX($IC$19:JI$19)),(JJ$19-JI$19)),0)+IF($E71=JJ$22,VLOOKUP($C71,Input!$A$8:$IA$39,MATCH(JJ$21,Input!$A$6:$IA$6,0),FALSE),0)*IF(JJ$18&gt;=MAX($IC$18:JI$18),MIN((JJ$18-MAX($IC$18:JI$18)),(JJ$18-JI$18)),0)</f>
        <v>0</v>
      </c>
      <c r="JK71" s="1">
        <f>+IF($E71=JK$22,VLOOKUP($C71,Input!$A$8:$IA$39,MATCH(JK$21,Input!$A$6:$IA$6,0),FALSE),0)*IF(JK$19&gt;=MAX($IC$19:JJ$19),MIN((JK$19-MAX($IC$19:JJ$19)),(JK$19-JJ$19)),0)+IF($E71=JK$22,VLOOKUP($C71,Input!$A$8:$IA$39,MATCH(JK$21,Input!$A$6:$IA$6,0),FALSE),0)*IF(JK$18&gt;=MAX($IC$18:JJ$18),MIN((JK$18-MAX($IC$18:JJ$18)),(JK$18-JJ$18)),0)</f>
        <v>0</v>
      </c>
      <c r="JL71" s="1">
        <f>+IF($E71=JL$22,VLOOKUP($C71,Input!$A$8:$IA$39,MATCH(JL$21,Input!$A$6:$IA$6,0),FALSE),0)*IF(JL$19&gt;=MAX($IC$19:JK$19),MIN((JL$19-MAX($IC$19:JK$19)),(JL$19-JK$19)),0)+IF($E71=JL$22,VLOOKUP($C71,Input!$A$8:$IA$39,MATCH(JL$21,Input!$A$6:$IA$6,0),FALSE),0)*IF(JL$18&gt;=MAX($IC$18:JK$18),MIN((JL$18-MAX($IC$18:JK$18)),(JL$18-JK$18)),0)</f>
        <v>0</v>
      </c>
      <c r="JN71" t="str">
        <f>+VLOOKUP($C71,Input!$A$8:$GZ$39,MATCH(JN$21,Input!$A$6:$GZ$6,0),FALSE)</f>
        <v>CNG Station Maint in fuel price</v>
      </c>
      <c r="JO71" s="1">
        <f>IF($E71+$I71+$D$7&lt;=JO$22,0,IF(JO$22-$D$7&gt;=$E71,VLOOKUP($C71,Input!$A$8:$GZ$39,MATCH(JO$21,Input!$A$6:$GZ$6,0),FALSE),0)*$F71/$G71)*$D71</f>
        <v>0</v>
      </c>
      <c r="JP71" s="1">
        <f>IF($E71+$I71+$D$7&lt;=JP$22,0,IF(JP$22-$D$7&gt;=$E71,VLOOKUP($C71,Input!$A$8:$GZ$39,MATCH(JP$21,Input!$A$6:$GZ$6,0),FALSE),0)*$F71/$G71)*$D71</f>
        <v>0</v>
      </c>
      <c r="JQ71" s="1">
        <f>IF($E71+$I71+$D$7&lt;=JQ$22,0,IF(JQ$22-$D$7&gt;=$E71,VLOOKUP($C71,Input!$A$8:$GZ$39,MATCH(JQ$21,Input!$A$6:$GZ$6,0),FALSE),0)*$F71/$G71)*$D71</f>
        <v>0</v>
      </c>
      <c r="JR71" s="1">
        <f>IF($E71+$I71+$D$7&lt;=JR$22,0,IF(JR$22-$D$7&gt;=$E71,VLOOKUP($C71,Input!$A$8:$GZ$39,MATCH(JR$21,Input!$A$6:$GZ$6,0),FALSE),0)*$F71/$G71)*$D71</f>
        <v>0</v>
      </c>
      <c r="JS71" s="1">
        <f>IF($E71+$I71+$D$7&lt;=JS$22,0,IF(JS$22-$D$7&gt;=$E71,VLOOKUP($C71,Input!$A$8:$GZ$39,MATCH(JS$21,Input!$A$6:$GZ$6,0),FALSE),0)*$F71/$G71)*$D71</f>
        <v>0</v>
      </c>
      <c r="JT71" s="1">
        <f>IF($E71+$I71+$D$7&lt;=JT$22,0,IF(JT$22-$D$7&gt;=$E71,VLOOKUP($C71,Input!$A$8:$GZ$39,MATCH(JT$21,Input!$A$6:$GZ$6,0),FALSE),0)*$F71/$G71)*$D71</f>
        <v>0</v>
      </c>
      <c r="JU71" s="1">
        <f>IF($E71+$I71+$D$7&lt;=JU$22,0,IF(JU$22-$D$7&gt;=$E71,VLOOKUP($C71,Input!$A$8:$GZ$39,MATCH(JU$21,Input!$A$6:$GZ$6,0),FALSE),0)*$F71/$G71)*$D71</f>
        <v>0</v>
      </c>
      <c r="JV71" s="1">
        <f>IF($E71+$I71+$D$7&lt;=JV$22,0,IF(JV$22-$D$7&gt;=$E71,VLOOKUP($C71,Input!$A$8:$GZ$39,MATCH(JV$21,Input!$A$6:$GZ$6,0),FALSE),0)*$F71/$G71)*$D71</f>
        <v>0</v>
      </c>
      <c r="JW71" s="1">
        <f>IF($E71+$I71+$D$7&lt;=JW$22,0,IF(JW$22-$D$7&gt;=$E71,VLOOKUP($C71,Input!$A$8:$GZ$39,MATCH(JW$21,Input!$A$6:$GZ$6,0),FALSE),0)*$F71/$G71)*$D71</f>
        <v>0</v>
      </c>
      <c r="JX71" s="1">
        <f>IF($E71+$I71+$D$7&lt;=JX$22,0,IF(JX$22-$D$7&gt;=$E71,VLOOKUP($C71,Input!$A$8:$GZ$39,MATCH(JX$21,Input!$A$6:$GZ$6,0),FALSE),0)*$F71/$G71)*$D71</f>
        <v>0</v>
      </c>
      <c r="JY71" s="1">
        <f>IF($E71+$I71+$D$7&lt;=JY$22,0,IF(JY$22-$D$7&gt;=$E71,VLOOKUP($C71,Input!$A$8:$GZ$39,MATCH(JY$21,Input!$A$6:$GZ$6,0),FALSE),0)*$F71/$G71)*$D71</f>
        <v>0</v>
      </c>
      <c r="JZ71" s="1">
        <f>IF($E71+$I71+$D$7&lt;=JZ$22,0,IF(JZ$22-$D$7&gt;=$E71,VLOOKUP($C71,Input!$A$8:$GZ$39,MATCH(JZ$21,Input!$A$6:$GZ$6,0),FALSE),0)*$F71/$G71)*$D71</f>
        <v>0</v>
      </c>
      <c r="KA71" s="1">
        <f>IF($E71+$I71+$D$7&lt;=KA$22,0,IF(KA$22-$D$7&gt;=$E71,VLOOKUP($C71,Input!$A$8:$GZ$39,MATCH(KA$21,Input!$A$6:$GZ$6,0),FALSE),0)*$F71/$G71)*$D71</f>
        <v>0</v>
      </c>
      <c r="KB71" s="1">
        <f>IF($E71+$I71+$D$7&lt;=KB$22,0,IF(KB$22-$D$7&gt;=$E71,VLOOKUP($C71,Input!$A$8:$GZ$39,MATCH(KB$21,Input!$A$6:$GZ$6,0),FALSE),0)*$F71/$G71)*$D71</f>
        <v>0</v>
      </c>
      <c r="KC71" s="1">
        <f>IF($E71+$I71+$D$7&lt;=KC$22,0,IF(KC$22-$D$7&gt;=$E71,VLOOKUP($C71,Input!$A$8:$GZ$39,MATCH(KC$21,Input!$A$6:$GZ$6,0),FALSE),0)*$F71/$G71)*$D71</f>
        <v>0</v>
      </c>
      <c r="KD71" s="1">
        <f>IF($E71+$I71+$D$7&lt;=KD$22,0,IF(KD$22-$D$7&gt;=$E71,VLOOKUP($C71,Input!$A$8:$GZ$39,MATCH(KD$21,Input!$A$6:$GZ$6,0),FALSE),0)*$F71/$G71)*$D71</f>
        <v>0</v>
      </c>
      <c r="KE71" s="1">
        <f>IF($E71+$I71+$D$7&lt;=KE$22,0,IF(KE$22-$D$7&gt;=$E71,VLOOKUP($C71,Input!$A$8:$GZ$39,MATCH(KE$21,Input!$A$6:$GZ$6,0),FALSE),0)*$F71/$G71)*$D71</f>
        <v>0</v>
      </c>
      <c r="KF71" s="1">
        <f>IF($E71+$I71+$D$7&lt;=KF$22,0,IF(KF$22-$D$7&gt;=$E71,VLOOKUP($C71,Input!$A$8:$GZ$39,MATCH(KF$21,Input!$A$6:$GZ$6,0),FALSE),0)*$F71/$G71)*$D71</f>
        <v>0</v>
      </c>
      <c r="KG71" s="1">
        <f>IF($E71+$I71+$D$7&lt;=KG$22,0,IF(KG$22-$D$7&gt;=$E71,VLOOKUP($C71,Input!$A$8:$GZ$39,MATCH(KG$21,Input!$A$6:$GZ$6,0),FALSE),0)*$F71/$G71)*$D71</f>
        <v>0</v>
      </c>
      <c r="KH71" s="1">
        <f>IF($E71+$I71+$D$7&lt;=KH$22,0,IF(KH$22-$D$7&gt;=$E71,VLOOKUP($C71,Input!$A$8:$GZ$39,MATCH(KH$21,Input!$A$6:$GZ$6,0),FALSE),0)*$F71/$G71)*$D71</f>
        <v>0</v>
      </c>
      <c r="KI71" s="1">
        <f>IF($E71+$I71+$D$7&lt;=KI$22,0,IF(KI$22-$D$7&gt;=$E71,VLOOKUP($C71,Input!$A$8:$GZ$39,MATCH(KI$21,Input!$A$6:$GZ$6,0),FALSE),0)*$F71/$G71)*$D71</f>
        <v>0</v>
      </c>
      <c r="KJ71" s="1">
        <f>IF($E71+$I71+$D$7&lt;=KJ$22,0,IF(KJ$22-$D$7&gt;=$E71,VLOOKUP($C71,Input!$A$8:$GZ$39,MATCH(KJ$21,Input!$A$6:$GZ$6,0),FALSE),0)*$F71/$G71)*$D71</f>
        <v>0</v>
      </c>
      <c r="KK71" s="1">
        <f>IF($E71+$I71+$D$7&lt;=KK$22,0,IF(KK$22-$D$7&gt;=$E71,VLOOKUP($C71,Input!$A$8:$GZ$39,MATCH(KK$21,Input!$A$6:$GZ$6,0),FALSE),0)*$F71/$G71)*$D71</f>
        <v>0</v>
      </c>
      <c r="KL71" s="1">
        <f>IF($E71+$I71+$D$7&lt;=KL$22,0,IF(KL$22-$D$7&gt;=$E71,VLOOKUP($C71,Input!$A$8:$GZ$39,MATCH(KL$21,Input!$A$6:$GZ$6,0),FALSE),0)*$F71/$G71)*$D71</f>
        <v>0</v>
      </c>
      <c r="KM71" s="1">
        <f>IF($E71+$I71+$D$7&lt;=KM$22,0,IF(KM$22-$D$7&gt;=$E71,VLOOKUP($C71,Input!$A$8:$GZ$39,MATCH(KM$21,Input!$A$6:$GZ$6,0),FALSE),0)*$F71/$G71)*$D71</f>
        <v>0</v>
      </c>
      <c r="KN71" s="1">
        <f>IF($E71+$I71+$D$7&lt;=KN$22,0,IF(KN$22-$D$7&gt;=$E71,VLOOKUP($C71,Input!$A$8:$GZ$39,MATCH(KN$21,Input!$A$6:$GZ$6,0),FALSE),0)*$F71/$G71)*$D71</f>
        <v>0</v>
      </c>
      <c r="KO71" s="1">
        <f>IF($E71+$I71+$D$7&lt;=KO$22,0,IF(KO$22-$D$7&gt;=$E71,VLOOKUP($C71,Input!$A$8:$GZ$39,MATCH(KO$21,Input!$A$6:$GZ$6,0),FALSE),0)*$F71/$G71)*$D71</f>
        <v>0</v>
      </c>
      <c r="KP71" s="1">
        <f>IF($E71+$I71+$D$7&lt;=KP$22,0,IF(KP$22-$D$7&gt;=$E71,VLOOKUP($C71,Input!$A$8:$GZ$39,MATCH(KP$21,Input!$A$6:$GZ$6,0),FALSE),0)*$F71/$G71)*$D71</f>
        <v>0</v>
      </c>
      <c r="KQ71" s="1">
        <f>IF($E71+$I71+$D$7&lt;=KQ$22,0,IF(KQ$22-$D$7&gt;=$E71,VLOOKUP($C71,Input!$A$8:$GZ$39,MATCH(KQ$21,Input!$A$6:$GZ$6,0),FALSE),0)*$F71/$G71)*$D71</f>
        <v>0</v>
      </c>
      <c r="KR71" s="1">
        <f>IF($E71+$I71+$D$7&lt;=KR$22,0,IF(KR$22-$D$7&gt;=$E71,VLOOKUP($C71,Input!$A$8:$GZ$39,MATCH(KR$21,Input!$A$6:$GZ$6,0),FALSE),0)*$F71/$G71)*$D71</f>
        <v>0</v>
      </c>
      <c r="KS71" s="1">
        <f>IF($E71+$I71+$D$7&lt;=KS$22,0,IF(KS$22-$D$7&gt;=$E71,VLOOKUP($C71,Input!$A$8:$GZ$39,MATCH(KS$21,Input!$A$6:$GZ$6,0),FALSE),0)*$F71/$G71)*$D71</f>
        <v>0</v>
      </c>
      <c r="KT71" s="1">
        <f>IF($E71+$I71+$D$7&lt;=KT$22,0,IF(KT$22-$D$7&gt;=$E71,VLOOKUP($C71,Input!$A$8:$GZ$39,MATCH(KT$21,Input!$A$6:$GZ$6,0),FALSE),0)*$F71/$G71)*$D71</f>
        <v>0</v>
      </c>
      <c r="KU71" s="1">
        <f>IF($E71+$I71+$D$7&lt;=KU$22,0,IF(KU$22-$D$7&gt;=$E71,VLOOKUP($C71,Input!$A$8:$GZ$39,MATCH(KU$21,Input!$A$6:$GZ$6,0),FALSE),0)*$F71/$G71)*$D71</f>
        <v>0</v>
      </c>
      <c r="KV71" s="1">
        <f>IF($E71+$I71+$D$7&lt;=KV$22,0,IF(KV$22-$D$7&gt;=$E71,VLOOKUP($C71,Input!$A$8:$GZ$39,MATCH(KV$21,Input!$A$6:$GZ$6,0),FALSE),0)*$F71/$G71)*$D71</f>
        <v>0</v>
      </c>
      <c r="KW71" s="1">
        <f>IF($E71+$I71+$D$7&lt;=KW$22,0,IF(KW$22-$D$7&gt;=$E71,VLOOKUP($C71,Input!$A$8:$GZ$39,MATCH(KW$21,Input!$A$6:$GZ$6,0),FALSE),0)*$F71/$G71)*$D71</f>
        <v>0</v>
      </c>
      <c r="KY71" t="str">
        <f>VLOOKUP($C71,Input!$A$8:$HV$39,MATCH(KY$21,Input!$A$6:$HV$6,0),FALSE)</f>
        <v xml:space="preserve">CNG (compressed and at pump, including station maintenance) </v>
      </c>
      <c r="KZ71" s="1">
        <f>IF($E71+$I71+$D$7&lt;=KZ$22,0,IF(KZ$22-$D$7&gt;=$E71,VLOOKUP($C71,Input!$A$8:$HV$39,MATCH(KZ$21,Input!$A$6:$HV$6,0),FALSE)/$G71*$F71,0))*$D71</f>
        <v>0</v>
      </c>
      <c r="LA71" s="1">
        <f>IF($E71+$I71+$D$7&lt;=LA$22,0,IF(LA$22-$D$7&gt;=$E71,VLOOKUP($C71,Input!$A$8:$HV$39,MATCH(LA$21,Input!$A$6:$HV$6,0),FALSE)/$G71*$F71,0))*$D71</f>
        <v>0</v>
      </c>
      <c r="LB71" s="1">
        <f>IF($E71+$I71+$D$7&lt;=LB$22,0,IF(LB$22-$D$7&gt;=$E71,VLOOKUP($C71,Input!$A$8:$HV$39,MATCH(LB$21,Input!$A$6:$HV$6,0),FALSE)/$G71*$F71,0))*$D71</f>
        <v>0</v>
      </c>
      <c r="LC71" s="1">
        <f>IF($E71+$I71+$D$7&lt;=LC$22,0,IF(LC$22-$D$7&gt;=$E71,VLOOKUP($C71,Input!$A$8:$HV$39,MATCH(LC$21,Input!$A$6:$HV$6,0),FALSE)/$G71*$F71,0))*$D71</f>
        <v>0</v>
      </c>
      <c r="LD71" s="1">
        <f>IF($E71+$I71+$D$7&lt;=LD$22,0,IF(LD$22-$D$7&gt;=$E71,VLOOKUP($C71,Input!$A$8:$HV$39,MATCH(LD$21,Input!$A$6:$HV$6,0),FALSE)/$G71*$F71,0))*$D71</f>
        <v>0</v>
      </c>
      <c r="LE71" s="1">
        <f>IF($E71+$I71+$D$7&lt;=LE$22,0,IF(LE$22-$D$7&gt;=$E71,VLOOKUP($C71,Input!$A$8:$HV$39,MATCH(LE$21,Input!$A$6:$HV$6,0),FALSE)/$G71*$F71,0))*$D71</f>
        <v>0</v>
      </c>
      <c r="LF71" s="1">
        <f>IF($E71+$I71+$D$7&lt;=LF$22,0,IF(LF$22-$D$7&gt;=$E71,VLOOKUP($C71,Input!$A$8:$HV$39,MATCH(LF$21,Input!$A$6:$HV$6,0),FALSE)/$G71*$F71,0))*$D71</f>
        <v>0</v>
      </c>
      <c r="LG71" s="1">
        <f>IF($E71+$I71+$D$7&lt;=LG$22,0,IF(LG$22-$D$7&gt;=$E71,VLOOKUP($C71,Input!$A$8:$HV$39,MATCH(LG$21,Input!$A$6:$HV$6,0),FALSE)/$G71*$F71,0))*$D71</f>
        <v>0</v>
      </c>
      <c r="LH71" s="1">
        <f>IF($E71+$I71+$D$7&lt;=LH$22,0,IF(LH$22-$D$7&gt;=$E71,VLOOKUP($C71,Input!$A$8:$HV$39,MATCH(LH$21,Input!$A$6:$HV$6,0),FALSE)/$G71*$F71,0))*$D71</f>
        <v>0</v>
      </c>
      <c r="LI71" s="1">
        <f>IF($E71+$I71+$D$7&lt;=LI$22,0,IF(LI$22-$D$7&gt;=$E71,VLOOKUP($C71,Input!$A$8:$HV$39,MATCH(LI$21,Input!$A$6:$HV$6,0),FALSE)/$G71*$F71,0))*$D71</f>
        <v>0</v>
      </c>
      <c r="LJ71" s="1">
        <f>IF($E71+$I71+$D$7&lt;=LJ$22,0,IF(LJ$22-$D$7&gt;=$E71,VLOOKUP($C71,Input!$A$8:$HV$39,MATCH(LJ$21,Input!$A$6:$HV$6,0),FALSE)/$G71*$F71,0))*$D71</f>
        <v>0</v>
      </c>
      <c r="LK71" s="1">
        <f>IF($E71+$I71+$D$7&lt;=LK$22,0,IF(LK$22-$D$7&gt;=$E71,VLOOKUP($C71,Input!$A$8:$HV$39,MATCH(LK$21,Input!$A$6:$HV$6,0),FALSE)/$G71*$F71,0))*$D71</f>
        <v>0</v>
      </c>
      <c r="LL71" s="1">
        <f>IF($E71+$I71+$D$7&lt;=LL$22,0,IF(LL$22-$D$7&gt;=$E71,VLOOKUP($C71,Input!$A$8:$HV$39,MATCH(LL$21,Input!$A$6:$HV$6,0),FALSE)/$G71*$F71,0))*$D71</f>
        <v>0</v>
      </c>
      <c r="LM71" s="1">
        <f>IF($E71+$I71+$D$7&lt;=LM$22,0,IF(LM$22-$D$7&gt;=$E71,VLOOKUP($C71,Input!$A$8:$HV$39,MATCH(LM$21,Input!$A$6:$HV$6,0),FALSE)/$G71*$F71,0))*$D71</f>
        <v>0</v>
      </c>
      <c r="LN71" s="1">
        <f>IF($E71+$I71+$D$7&lt;=LN$22,0,IF(LN$22-$D$7&gt;=$E71,VLOOKUP($C71,Input!$A$8:$HV$39,MATCH(LN$21,Input!$A$6:$HV$6,0),FALSE)/$G71*$F71,0))*$D71</f>
        <v>0</v>
      </c>
      <c r="LO71" s="1">
        <f>IF($E71+$I71+$D$7&lt;=LO$22,0,IF(LO$22-$D$7&gt;=$E71,VLOOKUP($C71,Input!$A$8:$HV$39,MATCH(LO$21,Input!$A$6:$HV$6,0),FALSE)/$G71*$F71,0))*$D71</f>
        <v>0</v>
      </c>
      <c r="LP71" s="1">
        <f>IF($E71+$I71+$D$7&lt;=LP$22,0,IF(LP$22-$D$7&gt;=$E71,VLOOKUP($C71,Input!$A$8:$HV$39,MATCH(LP$21,Input!$A$6:$HV$6,0),FALSE)/$G71*$F71,0))*$D71</f>
        <v>0</v>
      </c>
      <c r="LQ71" s="1">
        <f>IF($E71+$I71+$D$7&lt;=LQ$22,0,IF(LQ$22-$D$7&gt;=$E71,VLOOKUP($C71,Input!$A$8:$HV$39,MATCH(LQ$21,Input!$A$6:$HV$6,0),FALSE)/$G71*$F71,0))*$D71</f>
        <v>0</v>
      </c>
      <c r="LR71" s="1">
        <f>IF($E71+$I71+$D$7&lt;=LR$22,0,IF(LR$22-$D$7&gt;=$E71,VLOOKUP($C71,Input!$A$8:$HV$39,MATCH(LR$21,Input!$A$6:$HV$6,0),FALSE)/$G71*$F71,0))*$D71</f>
        <v>0</v>
      </c>
      <c r="LS71" s="1">
        <f>IF($E71+$I71+$D$7&lt;=LS$22,0,IF(LS$22-$D$7&gt;=$E71,VLOOKUP($C71,Input!$A$8:$HV$39,MATCH(LS$21,Input!$A$6:$HV$6,0),FALSE)/$G71*$F71,0))*$D71</f>
        <v>0</v>
      </c>
      <c r="LT71" s="1">
        <f>IF($E71+$I71+$D$7&lt;=LT$22,0,IF(LT$22-$D$7&gt;=$E71,VLOOKUP($C71,Input!$A$8:$HV$39,MATCH(LT$21,Input!$A$6:$HV$6,0),FALSE)/$G71*$F71,0))*$D71</f>
        <v>0</v>
      </c>
      <c r="LU71" s="1">
        <f>IF($E71+$I71+$D$7&lt;=LU$22,0,IF(LU$22-$D$7&gt;=$E71,VLOOKUP($C71,Input!$A$8:$HV$39,MATCH(LU$21,Input!$A$6:$HV$6,0),FALSE)/$G71*$F71,0))*$D71</f>
        <v>0</v>
      </c>
      <c r="LV71" s="1">
        <f>IF($E71+$I71+$D$7&lt;=LV$22,0,IF(LV$22-$D$7&gt;=$E71,VLOOKUP($C71,Input!$A$8:$HV$39,MATCH(LV$21,Input!$A$6:$HV$6,0),FALSE)/$G71*$F71,0))*$D71</f>
        <v>0</v>
      </c>
      <c r="LW71" s="1">
        <f>IF($E71+$I71+$D$7&lt;=LW$22,0,IF(LW$22-$D$7&gt;=$E71,VLOOKUP($C71,Input!$A$8:$HV$39,MATCH(LW$21,Input!$A$6:$HV$6,0),FALSE)/$G71*$F71,0))*$D71</f>
        <v>0</v>
      </c>
      <c r="LX71" s="1">
        <f>IF($E71+$I71+$D$7&lt;=LX$22,0,IF(LX$22-$D$7&gt;=$E71,VLOOKUP($C71,Input!$A$8:$HV$39,MATCH(LX$21,Input!$A$6:$HV$6,0),FALSE)/$G71*$F71,0))*$D71</f>
        <v>0</v>
      </c>
      <c r="LY71" s="1">
        <f>IF($E71+$I71+$D$7&lt;=LY$22,0,IF(LY$22-$D$7&gt;=$E71,VLOOKUP($C71,Input!$A$8:$HV$39,MATCH(LY$21,Input!$A$6:$HV$6,0),FALSE)/$G71*$F71,0))*$D71</f>
        <v>0</v>
      </c>
      <c r="LZ71" s="1">
        <f>IF($E71+$I71+$D$7&lt;=LZ$22,0,IF(LZ$22-$D$7&gt;=$E71,VLOOKUP($C71,Input!$A$8:$HV$39,MATCH(LZ$21,Input!$A$6:$HV$6,0),FALSE)/$G71*$F71,0))*$D71</f>
        <v>0</v>
      </c>
      <c r="MA71" s="1">
        <f>IF($E71+$I71+$D$7&lt;=MA$22,0,IF(MA$22-$D$7&gt;=$E71,VLOOKUP($C71,Input!$A$8:$HV$39,MATCH(MA$21,Input!$A$6:$HV$6,0),FALSE)/$G71*$F71,0))*$D71</f>
        <v>0</v>
      </c>
      <c r="MB71" s="1">
        <f>IF($E71+$I71+$D$7&lt;=MB$22,0,IF(MB$22-$D$7&gt;=$E71,VLOOKUP($C71,Input!$A$8:$HV$39,MATCH(MB$21,Input!$A$6:$HV$6,0),FALSE)/$G71*$F71,0))*$D71</f>
        <v>0</v>
      </c>
      <c r="MC71" s="1">
        <f>IF($E71+$I71+$D$7&lt;=MC$22,0,IF(MC$22-$D$7&gt;=$E71,VLOOKUP($C71,Input!$A$8:$HV$39,MATCH(MC$21,Input!$A$6:$HV$6,0),FALSE)/$G71*$F71,0))*$D71</f>
        <v>0</v>
      </c>
      <c r="MD71" s="1">
        <f>IF($E71+$I71+$D$7&lt;=MD$22,0,IF(MD$22-$D$7&gt;=$E71,VLOOKUP($C71,Input!$A$8:$HV$39,MATCH(MD$21,Input!$A$6:$HV$6,0),FALSE)/$G71*$F71,0))*$D71</f>
        <v>0</v>
      </c>
      <c r="ME71" s="1">
        <f>IF($E71+$I71+$D$7&lt;=ME$22,0,IF(ME$22-$D$7&gt;=$E71,VLOOKUP($C71,Input!$A$8:$HV$39,MATCH(ME$21,Input!$A$6:$HV$6,0),FALSE)/$G71*$F71,0))*$D71</f>
        <v>0</v>
      </c>
      <c r="MF71" s="1">
        <f>IF($E71+$I71+$D$7&lt;=MF$22,0,IF(MF$22-$D$7&gt;=$E71,VLOOKUP($C71,Input!$A$8:$HV$39,MATCH(MF$21,Input!$A$6:$HV$6,0),FALSE)/$G71*$F71,0))*$D71</f>
        <v>0</v>
      </c>
      <c r="MG71" s="1">
        <f>IF($E71+$I71+$D$7&lt;=MG$22,0,IF(MG$22-$D$7&gt;=$E71,VLOOKUP($C71,Input!$A$8:$HV$39,MATCH(MG$21,Input!$A$6:$HV$6,0),FALSE)/$G71*$F71,0))*$D71</f>
        <v>0</v>
      </c>
      <c r="MH71" s="1">
        <f>IF($E71+$I71+$D$7&lt;=MH$22,0,IF(MH$22-$D$7&gt;=$E71,VLOOKUP($C71,Input!$A$8:$HV$39,MATCH(MH$21,Input!$A$6:$HV$6,0),FALSE)/$G71*$F71,0))*$D71</f>
        <v>0</v>
      </c>
      <c r="MI71" s="1">
        <f>IF($E71+$I71+$D$7&lt;=MI$22,0,IF(MI$22-$D$7&gt;=$E71,VLOOKUP($C71,Input!$A$8:$HV$39,MATCH(MI$21,Input!$A$6:$HV$6,0),FALSE)/$G71*$F71,0))*$D71</f>
        <v>0</v>
      </c>
      <c r="MJ71" s="1">
        <f>IF($E71+$I71+$D$7&lt;=MJ$22,0,IF(MJ$22-$D$7&gt;=$E71,VLOOKUP($C71,Input!$A$8:$HV$39,MATCH(MJ$21,Input!$A$6:$HV$6,0),FALSE)/$G71*$F71,0))*$D71</f>
        <v>0</v>
      </c>
      <c r="MK71" s="1">
        <f>IF($E71+$I71+$D$7&lt;=MK$22,0,IF(MK$22-$D$7&gt;=$E71,VLOOKUP($C71,Input!$A$8:$HV$39,MATCH(MK$21,Input!$A$6:$HV$6,0),FALSE)/$G71*$F71,0))*$D71</f>
        <v>0</v>
      </c>
      <c r="ML71" s="1">
        <f>IF($E71+$I71+$D$7&lt;=ML$22,0,IF(ML$22-$D$7&gt;=$E71,VLOOKUP($C71,Input!$A$8:$HV$39,MATCH(ML$21,Input!$A$6:$HV$6,0),FALSE)/$G71*$F71,0))*$D71</f>
        <v>0</v>
      </c>
      <c r="MM71" s="1">
        <f>IF($E71+$I71+$D$7&lt;=MM$22,0,IF(MM$22-$D$7&gt;=$E71,VLOOKUP($C71,Input!$A$8:$HV$39,MATCH(MM$21,Input!$A$6:$HV$6,0),FALSE)/$G71*$F71,0))*$D71</f>
        <v>0</v>
      </c>
      <c r="MN71" s="1">
        <f>IF($E71+$I71+$D$7&lt;=MN$22,0,IF(MN$22-$D$7&gt;=$E71,VLOOKUP($C71,Input!$A$8:$HV$39,MATCH(MN$21,Input!$A$6:$HV$6,0),FALSE)/$G71*$F71,0))*$D71</f>
        <v>0</v>
      </c>
      <c r="MO71" s="1">
        <f>IF($E71+$I71+$D$7&lt;=MO$22,0,IF(MO$22-$D$7&gt;=$E71,VLOOKUP($C71,Input!$A$8:$HV$39,MATCH(MO$21,Input!$A$6:$HV$6,0),FALSE)/$G71*$F71,0))*$D71</f>
        <v>0</v>
      </c>
      <c r="MP71" s="1">
        <f>IF($E71+$I71+$D$7&lt;=MP$22,0,IF(MP$22-$D$7&gt;=$E71,VLOOKUP($C71,Input!$A$8:$HV$39,MATCH(MP$21,Input!$A$6:$HV$6,0),FALSE)/$G71*$F71,0))*$D71</f>
        <v>0</v>
      </c>
      <c r="MQ71" s="1">
        <f>IF($E71+$I71+$D$7&lt;=MQ$22,0,IF(MQ$22-$D$7&gt;=$E71,VLOOKUP($C71,Input!$A$8:$HV$39,MATCH(MQ$21,Input!$A$6:$HV$6,0),FALSE)/$G71*$F71,0))*$D71</f>
        <v>0</v>
      </c>
      <c r="MR71" s="1">
        <f>IF($E71+$I71+$D$7&lt;=MR$22,0,IF(MR$22-$D$7&gt;=$E71,VLOOKUP($C71,Input!$A$8:$HV$39,MATCH(MR$21,Input!$A$6:$HV$6,0),FALSE)/$G71*$F71,0))*$D71</f>
        <v>0</v>
      </c>
      <c r="MS71" s="1">
        <f>IF($E71+$I71+$D$7&lt;=MS$22,0,IF(MS$22-$D$7&gt;=$E71,VLOOKUP($C71,Input!$A$8:$HV$39,MATCH(MS$21,Input!$A$6:$HV$6,0),FALSE)/$G71*$F71,0))*$D71</f>
        <v>0</v>
      </c>
      <c r="MT71" s="1">
        <f>IF($E71+$I71+$D$7&lt;=MT$22,0,IF(MT$22-$D$7&gt;=$E71,VLOOKUP($C71,Input!$A$8:$HV$39,MATCH(MT$21,Input!$A$6:$HV$6,0),FALSE)/$G71*$F71,0))*$D71</f>
        <v>0</v>
      </c>
      <c r="MU71" s="1">
        <f>IF($E71+$I71+$D$7&lt;=MU$22,0,IF(MU$22-$D$7&gt;=$E71,VLOOKUP($C71,Input!$A$8:$HV$39,MATCH(MU$21,Input!$A$6:$HV$6,0),FALSE)/$G71*$F71,0))*$D71</f>
        <v>0</v>
      </c>
      <c r="MV71" s="1">
        <f>IF($E71+$I71+$D$7&lt;=MV$22,0,IF(MV$22-$D$7&gt;=$E71,VLOOKUP($C71,Input!$A$8:$HV$39,MATCH(MV$21,Input!$A$6:$HV$6,0),FALSE)/$G71*$F71,0))*$D71</f>
        <v>6608094.1718779113</v>
      </c>
      <c r="MW71" s="1">
        <f>IF($E71+$I71+$D$7&lt;=MW$22,0,IF(MW$22-$D$7&gt;=$E71,VLOOKUP($C71,Input!$A$8:$HV$39,MATCH(MW$21,Input!$A$6:$HV$6,0),FALSE)/$G71*$F71,0))*$D71</f>
        <v>6665820.1548138913</v>
      </c>
      <c r="MX71" s="1">
        <f>IF($E71+$I71+$D$7&lt;=MX$22,0,IF(MX$22-$D$7&gt;=$E71,VLOOKUP($C71,Input!$A$8:$HV$39,MATCH(MX$21,Input!$A$6:$HV$6,0),FALSE)/$G71*$F71,0))*$D71</f>
        <v>6717940.4544018116</v>
      </c>
      <c r="MZ71" t="str">
        <f>VLOOKUP($C71,Input!$A$8:$HV$39,MATCH(MZ$21,Input!$A$6:$HV$6,0),FALSE)</f>
        <v>Fossil CNG LCFS Credit ($/DGE)</v>
      </c>
      <c r="NA71" s="1">
        <f>IF($E71+$I71+$D$7&lt;=NA$22,0,IF(NA$22-$D$7&gt;=$E71,-VLOOKUP($C71,Input!$A$8:$HV$39,MATCH(NA$21,Input!$A$6:$HV$6,0),FALSE)/$G71*$F71,0))*$D71*$G$4/100</f>
        <v>0</v>
      </c>
      <c r="NB71" s="1">
        <f>IF($E71+$I71+$D$7&lt;=NB$22,0,IF(NB$22-$D$7&gt;=$E71,-VLOOKUP($C71,Input!$A$8:$HV$39,MATCH(NB$21,Input!$A$6:$HV$6,0),FALSE)/$G71*$F71,0))*$D71*$G$4/100</f>
        <v>0</v>
      </c>
      <c r="NC71" s="1">
        <f>IF($E71+$I71+$D$7&lt;=NC$22,0,IF(NC$22-$D$7&gt;=$E71,-VLOOKUP($C71,Input!$A$8:$HV$39,MATCH(NC$21,Input!$A$6:$HV$6,0),FALSE)/$G71*$F71,0))*$D71*$G$4/100</f>
        <v>0</v>
      </c>
      <c r="ND71" s="1">
        <f>IF($E71+$I71+$D$7&lt;=ND$22,0,IF(ND$22-$D$7&gt;=$E71,-VLOOKUP($C71,Input!$A$8:$HV$39,MATCH(ND$21,Input!$A$6:$HV$6,0),FALSE)/$G71*$F71,0))*$D71*$G$4/100</f>
        <v>0</v>
      </c>
      <c r="NE71" s="1">
        <f>IF($E71+$I71+$D$7&lt;=NE$22,0,IF(NE$22-$D$7&gt;=$E71,-VLOOKUP($C71,Input!$A$8:$HV$39,MATCH(NE$21,Input!$A$6:$HV$6,0),FALSE)/$G71*$F71,0))*$D71*$G$4/100</f>
        <v>0</v>
      </c>
      <c r="NF71" s="1">
        <f>IF($E71+$I71+$D$7&lt;=NF$22,0,IF(NF$22-$D$7&gt;=$E71,-VLOOKUP($C71,Input!$A$8:$HV$39,MATCH(NF$21,Input!$A$6:$HV$6,0),FALSE)/$G71*$F71,0))*$D71*$G$4/100</f>
        <v>0</v>
      </c>
      <c r="NG71" s="1">
        <f>IF($E71+$I71+$D$7&lt;=NG$22,0,IF(NG$22-$D$7&gt;=$E71,-VLOOKUP($C71,Input!$A$8:$HV$39,MATCH(NG$21,Input!$A$6:$HV$6,0),FALSE)/$G71*$F71,0))*$D71*$G$4/100</f>
        <v>0</v>
      </c>
      <c r="NH71" s="1">
        <f>IF($E71+$I71+$D$7&lt;=NH$22,0,IF(NH$22-$D$7&gt;=$E71,-VLOOKUP($C71,Input!$A$8:$HV$39,MATCH(NH$21,Input!$A$6:$HV$6,0),FALSE)/$G71*$F71,0))*$D71*$G$4/100</f>
        <v>0</v>
      </c>
      <c r="NI71" s="1">
        <f>IF($E71+$I71+$D$7&lt;=NI$22,0,IF(NI$22-$D$7&gt;=$E71,-VLOOKUP($C71,Input!$A$8:$HV$39,MATCH(NI$21,Input!$A$6:$HV$6,0),FALSE)/$G71*$F71,0))*$D71*$G$4/100</f>
        <v>0</v>
      </c>
      <c r="NJ71" s="1">
        <f>IF($E71+$I71+$D$7&lt;=NJ$22,0,IF(NJ$22-$D$7&gt;=$E71,-VLOOKUP($C71,Input!$A$8:$HV$39,MATCH(NJ$21,Input!$A$6:$HV$6,0),FALSE)/$G71*$F71,0))*$D71*$G$4/100</f>
        <v>0</v>
      </c>
      <c r="NK71" s="1">
        <f>IF($E71+$I71+$D$7&lt;=NK$22,0,IF(NK$22-$D$7&gt;=$E71,-VLOOKUP($C71,Input!$A$8:$HV$39,MATCH(NK$21,Input!$A$6:$HV$6,0),FALSE)/$G71*$F71,0))*$D71*$G$4/100</f>
        <v>0</v>
      </c>
      <c r="NL71" s="1">
        <f>IF($E71+$I71+$D$7&lt;=NL$22,0,IF(NL$22-$D$7&gt;=$E71,-VLOOKUP($C71,Input!$A$8:$HV$39,MATCH(NL$21,Input!$A$6:$HV$6,0),FALSE)/$G71*$F71,0))*$D71*$G$4/100</f>
        <v>0</v>
      </c>
      <c r="NM71" s="1">
        <f>IF($E71+$I71+$D$7&lt;=NM$22,0,IF(NM$22-$D$7&gt;=$E71,-VLOOKUP($C71,Input!$A$8:$HV$39,MATCH(NM$21,Input!$A$6:$HV$6,0),FALSE)/$G71*$F71,0))*$D71*$G$4/100</f>
        <v>0</v>
      </c>
      <c r="NN71" s="1">
        <f>IF($E71+$I71+$D$7&lt;=NN$22,0,IF(NN$22-$D$7&gt;=$E71,-VLOOKUP($C71,Input!$A$8:$HV$39,MATCH(NN$21,Input!$A$6:$HV$6,0),FALSE)/$G71*$F71,0))*$D71*$G$4/100</f>
        <v>0</v>
      </c>
      <c r="NO71" s="1">
        <f>IF($E71+$I71+$D$7&lt;=NO$22,0,IF(NO$22-$D$7&gt;=$E71,-VLOOKUP($C71,Input!$A$8:$HV$39,MATCH(NO$21,Input!$A$6:$HV$6,0),FALSE)/$G71*$F71,0))*$D71*$G$4/100</f>
        <v>0</v>
      </c>
      <c r="NP71" s="1">
        <f>IF($E71+$I71+$D$7&lt;=NP$22,0,IF(NP$22-$D$7&gt;=$E71,-VLOOKUP($C71,Input!$A$8:$HV$39,MATCH(NP$21,Input!$A$6:$HV$6,0),FALSE)/$G71*$F71,0))*$D71*$G$4/100</f>
        <v>0</v>
      </c>
      <c r="NQ71" s="1">
        <f>IF($E71+$I71+$D$7&lt;=NQ$22,0,IF(NQ$22-$D$7&gt;=$E71,-VLOOKUP($C71,Input!$A$8:$HV$39,MATCH(NQ$21,Input!$A$6:$HV$6,0),FALSE)/$G71*$F71,0))*$D71*$G$4/100</f>
        <v>0</v>
      </c>
      <c r="NR71" s="1">
        <f>IF($E71+$I71+$D$7&lt;=NR$22,0,IF(NR$22-$D$7&gt;=$E71,-VLOOKUP($C71,Input!$A$8:$HV$39,MATCH(NR$21,Input!$A$6:$HV$6,0),FALSE)/$G71*$F71,0))*$D71*$G$4/100</f>
        <v>0</v>
      </c>
      <c r="NS71" s="1">
        <f>IF($E71+$I71+$D$7&lt;=NS$22,0,IF(NS$22-$D$7&gt;=$E71,-VLOOKUP($C71,Input!$A$8:$HV$39,MATCH(NS$21,Input!$A$6:$HV$6,0),FALSE)/$G71*$F71,0))*$D71*$G$4/100</f>
        <v>0</v>
      </c>
      <c r="NT71" s="1">
        <f>IF($E71+$I71+$D$7&lt;=NT$22,0,IF(NT$22-$D$7&gt;=$E71,-VLOOKUP($C71,Input!$A$8:$HV$39,MATCH(NT$21,Input!$A$6:$HV$6,0),FALSE)/$G71*$F71,0))*$D71*$G$4/100</f>
        <v>0</v>
      </c>
      <c r="NU71" s="1">
        <f>IF($E71+$I71+$D$7&lt;=NU$22,0,IF(NU$22-$D$7&gt;=$E71,-VLOOKUP($C71,Input!$A$8:$HV$39,MATCH(NU$21,Input!$A$6:$HV$6,0),FALSE)/$G71*$F71,0))*$D71*$G$4/100</f>
        <v>0</v>
      </c>
      <c r="NV71" s="1">
        <f>IF($E71+$I71+$D$7&lt;=NV$22,0,IF(NV$22-$D$7&gt;=$E71,-VLOOKUP($C71,Input!$A$8:$HV$39,MATCH(NV$21,Input!$A$6:$HV$6,0),FALSE)/$G71*$F71,0))*$D71*$G$4/100</f>
        <v>0</v>
      </c>
      <c r="NW71" s="1">
        <f>IF($E71+$I71+$D$7&lt;=NW$22,0,IF(NW$22-$D$7&gt;=$E71,-VLOOKUP($C71,Input!$A$8:$HV$39,MATCH(NW$21,Input!$A$6:$HV$6,0),FALSE)/$G71*$F71,0))*$D71*$G$4/100</f>
        <v>0</v>
      </c>
      <c r="NX71" s="1">
        <f>IF($E71+$I71+$D$7&lt;=NX$22,0,IF(NX$22-$D$7&gt;=$E71,-VLOOKUP($C71,Input!$A$8:$HV$39,MATCH(NX$21,Input!$A$6:$HV$6,0),FALSE)/$G71*$F71,0))*$D71*$G$4/100</f>
        <v>0</v>
      </c>
      <c r="NY71" s="1">
        <f>IF($E71+$I71+$D$7&lt;=NY$22,0,IF(NY$22-$D$7&gt;=$E71,-VLOOKUP($C71,Input!$A$8:$HV$39,MATCH(NY$21,Input!$A$6:$HV$6,0),FALSE)/$G71*$F71,0))*$D71*$G$4/100</f>
        <v>0</v>
      </c>
      <c r="NZ71" s="1">
        <f>IF($E71+$I71+$D$7&lt;=NZ$22,0,IF(NZ$22-$D$7&gt;=$E71,-VLOOKUP($C71,Input!$A$8:$HV$39,MATCH(NZ$21,Input!$A$6:$HV$6,0),FALSE)/$G71*$F71,0))*$D71*$G$4/100</f>
        <v>0</v>
      </c>
      <c r="OA71" s="1">
        <f>IF($E71+$I71+$D$7&lt;=OA$22,0,IF(OA$22-$D$7&gt;=$E71,-VLOOKUP($C71,Input!$A$8:$HV$39,MATCH(OA$21,Input!$A$6:$HV$6,0),FALSE)/$G71*$F71,0))*$D71*$G$4/100</f>
        <v>0</v>
      </c>
      <c r="OB71" s="1">
        <f>IF($E71+$I71+$D$7&lt;=OB$22,0,IF(OB$22-$D$7&gt;=$E71,-VLOOKUP($C71,Input!$A$8:$HV$39,MATCH(OB$21,Input!$A$6:$HV$6,0),FALSE)/$G71*$F71,0))*$D71*$G$4/100</f>
        <v>0</v>
      </c>
      <c r="OC71" s="1">
        <f>IF($E71+$I71+$D$7&lt;=OC$22,0,IF(OC$22-$D$7&gt;=$E71,-VLOOKUP($C71,Input!$A$8:$HV$39,MATCH(OC$21,Input!$A$6:$HV$6,0),FALSE)/$G71*$F71,0))*$D71*$G$4/100</f>
        <v>0</v>
      </c>
      <c r="OD71" s="1">
        <f>IF($E71+$I71+$D$7&lt;=OD$22,0,IF(OD$22-$D$7&gt;=$E71,-VLOOKUP($C71,Input!$A$8:$HV$39,MATCH(OD$21,Input!$A$6:$HV$6,0),FALSE)/$G71*$F71,0))*$D71*$G$4/100</f>
        <v>0</v>
      </c>
      <c r="OE71" s="1">
        <f>IF($E71+$I71+$D$7&lt;=OE$22,0,IF(OE$22-$D$7&gt;=$E71,-VLOOKUP($C71,Input!$A$8:$HV$39,MATCH(OE$21,Input!$A$6:$HV$6,0),FALSE)/$G71*$F71,0))*$D71*$G$4/100</f>
        <v>0</v>
      </c>
      <c r="OF71" s="1">
        <f>IF($E71+$I71+$D$7&lt;=OF$22,0,IF(OF$22-$D$7&gt;=$E71,-VLOOKUP($C71,Input!$A$8:$HV$39,MATCH(OF$21,Input!$A$6:$HV$6,0),FALSE)/$G71*$F71,0))*$D71*$G$4/100</f>
        <v>0</v>
      </c>
      <c r="OG71" s="1">
        <f>IF($E71+$I71+$D$7&lt;=OG$22,0,IF(OG$22-$D$7&gt;=$E71,-VLOOKUP($C71,Input!$A$8:$HV$39,MATCH(OG$21,Input!$A$6:$HV$6,0),FALSE)/$G71*$F71,0))*$D71*$G$4/100</f>
        <v>-200214.46243298994</v>
      </c>
      <c r="OH71" s="1">
        <f>IF($E71+$I71+$D$7&lt;=OH$22,0,IF(OH$22-$D$7&gt;=$E71,-VLOOKUP($C71,Input!$A$8:$HV$39,MATCH(OH$21,Input!$A$6:$HV$6,0),FALSE)/$G71*$F71,0))*$D71*$G$4/100</f>
        <v>-200214.46243298994</v>
      </c>
      <c r="OI71" s="1">
        <f>IF($E71+$I71+$D$7&lt;=OI$22,0,IF(OI$22-$D$7&gt;=$E71,-VLOOKUP($C71,Input!$A$8:$HV$39,MATCH(OI$21,Input!$A$6:$HV$6,0),FALSE)/$G71*$F71,0))*$D71*$G$4/100</f>
        <v>-200214.46243298994</v>
      </c>
      <c r="OK71" t="str">
        <f>VLOOKUP($C71,Input!$A$8:$HW$39,MATCH(OK$21,Input!$A$6:$HW$6,0),FALSE)</f>
        <v>NA</v>
      </c>
      <c r="OL71" s="1">
        <f>IF($E71+$I71+$D$7&lt;=OL$22,0,IF(OL$22-$D$7&gt;=$E71,IF(COUNTIF($KZ71:LP71,"&gt;0")&gt;0,VLOOKUP($C71,Input!$A$8:$HV$21,MATCH($OK$21+COUNTIF($KZ71:LP71,"&gt;0"),Input!$A$6:$HV$6,0),FALSE),0),0))*$D71</f>
        <v>0</v>
      </c>
      <c r="OM71" s="1">
        <f>IF($E71+$I71+$D$7&lt;=OM$22,0,IF(OM$22-$D$7&gt;=$E71,IF(COUNTIF($KZ71:LQ71,"&gt;0")&gt;0,VLOOKUP($C71,Input!$A$8:$HV$21,MATCH($OK$21+COUNTIF($KZ71:LQ71,"&gt;0"),Input!$A$6:$HV$6,0),FALSE),0),0))*$D71</f>
        <v>0</v>
      </c>
      <c r="ON71" s="1">
        <f>IF($E71+$I71+$D$7&lt;=ON$22,0,IF(ON$22-$D$7&gt;=$E71,IF(COUNTIF($KZ71:LR71,"&gt;0")&gt;0,VLOOKUP($C71,Input!$A$8:$HV$21,MATCH($OK$21+COUNTIF($KZ71:LR71,"&gt;0"),Input!$A$6:$HV$6,0),FALSE),0),0))*$D71</f>
        <v>0</v>
      </c>
      <c r="OO71" s="1">
        <f>IF($E71+$I71+$D$7&lt;=OO$22,0,IF(OO$22-$D$7&gt;=$E71,IF(COUNTIF($KZ71:LS71,"&gt;0")&gt;0,VLOOKUP($C71,Input!$A$8:$HV$21,MATCH($OK$21+COUNTIF($KZ71:LS71,"&gt;0"),Input!$A$6:$HV$6,0),FALSE),0),0))*$D71</f>
        <v>0</v>
      </c>
      <c r="OP71" s="1">
        <f>IF($E71+$I71+$D$7&lt;=OP$22,0,IF(OP$22-$D$7&gt;=$E71,IF(COUNTIF($KZ71:LT71,"&gt;0")&gt;0,VLOOKUP($C71,Input!$A$8:$HV$21,MATCH($OK$21+COUNTIF($KZ71:LT71,"&gt;0"),Input!$A$6:$HV$6,0),FALSE),0),0))*$D71</f>
        <v>0</v>
      </c>
      <c r="OQ71" s="1">
        <f>IF($E71+$I71+$D$7&lt;=OQ$22,0,IF(OQ$22-$D$7&gt;=$E71,IF(COUNTIF($KZ71:LU71,"&gt;0")&gt;0,VLOOKUP($C71,Input!$A$8:$HV$21,MATCH($OK$21+COUNTIF($KZ71:LU71,"&gt;0"),Input!$A$6:$HV$6,0),FALSE),0),0))*$D71</f>
        <v>0</v>
      </c>
      <c r="OR71" s="1">
        <f>IF($E71+$I71+$D$7&lt;=OR$22,0,IF(OR$22-$D$7&gt;=$E71,IF(COUNTIF($KZ71:LV71,"&gt;0")&gt;0,VLOOKUP($C71,Input!$A$8:$HV$21,MATCH($OK$21+COUNTIF($KZ71:LV71,"&gt;0"),Input!$A$6:$HV$6,0),FALSE),0),0))*$D71</f>
        <v>0</v>
      </c>
      <c r="OS71" s="1">
        <f>IF($E71+$I71+$D$7&lt;=OS$22,0,IF(OS$22-$D$7&gt;=$E71,IF(COUNTIF($KZ71:LW71,"&gt;0")&gt;0,VLOOKUP($C71,Input!$A$8:$HV$21,MATCH($OK$21+COUNTIF($KZ71:LW71,"&gt;0"),Input!$A$6:$HV$6,0),FALSE),0),0))*$D71</f>
        <v>0</v>
      </c>
      <c r="OT71" s="1">
        <f>IF($E71+$I71+$D$7&lt;=OT$22,0,IF(OT$22-$D$7&gt;=$E71,IF(COUNTIF($KZ71:LX71,"&gt;0")&gt;0,VLOOKUP($C71,Input!$A$8:$HV$21,MATCH($OK$21+COUNTIF($KZ71:LX71,"&gt;0"),Input!$A$6:$HV$6,0),FALSE),0),0))*$D71</f>
        <v>0</v>
      </c>
      <c r="OU71" s="1">
        <f>IF($E71+$I71+$D$7&lt;=OU$22,0,IF(OU$22-$D$7&gt;=$E71,IF(COUNTIF($KZ71:LY71,"&gt;0")&gt;0,VLOOKUP($C71,Input!$A$8:$HV$21,MATCH($OK$21+COUNTIF($KZ71:LY71,"&gt;0"),Input!$A$6:$HV$6,0),FALSE),0),0))*$D71</f>
        <v>0</v>
      </c>
      <c r="OV71" s="1">
        <f>IF($E71+$I71+$D$7&lt;=OV$22,0,IF(OV$22-$D$7&gt;=$E71,IF(COUNTIF($KZ71:LZ71,"&gt;0")&gt;0,VLOOKUP($C71,Input!$A$8:$HV$21,MATCH($OK$21+COUNTIF($KZ71:LZ71,"&gt;0"),Input!$A$6:$HV$6,0),FALSE),0),0))*$D71</f>
        <v>0</v>
      </c>
      <c r="OW71" s="1">
        <f>IF($E71+$I71+$D$7&lt;=OW$22,0,IF(OW$22-$D$7&gt;=$E71,IF(COUNTIF($KZ71:MA71,"&gt;0")&gt;0,VLOOKUP($C71,Input!$A$8:$HV$21,MATCH($OK$21+COUNTIF($KZ71:MA71,"&gt;0"),Input!$A$6:$HV$6,0),FALSE),0),0))*$D71</f>
        <v>0</v>
      </c>
      <c r="OX71" s="1">
        <f>IF($E71+$I71+$D$7&lt;=OX$22,0,IF(OX$22-$D$7&gt;=$E71,IF(COUNTIF($KZ71:MB71,"&gt;0")&gt;0,VLOOKUP($C71,Input!$A$8:$HV$21,MATCH($OK$21+COUNTIF($KZ71:MB71,"&gt;0"),Input!$A$6:$HV$6,0),FALSE),0),0))*$D71</f>
        <v>0</v>
      </c>
      <c r="OY71" s="1">
        <f>IF($E71+$I71+$D$7&lt;=OY$22,0,IF(OY$22-$D$7&gt;=$E71,IF(COUNTIF($KZ71:MC71,"&gt;0")&gt;0,VLOOKUP($C71,Input!$A$8:$HV$21,MATCH($OK$21+COUNTIF($KZ71:MC71,"&gt;0"),Input!$A$6:$HV$6,0),FALSE),0),0))*$D71</f>
        <v>0</v>
      </c>
      <c r="OZ71" s="1">
        <f>IF($E71+$I71+$D$7&lt;=OZ$22,0,IF(OZ$22-$D$7&gt;=$E71,IF(COUNTIF($KZ71:MD71,"&gt;0")&gt;0,VLOOKUP($C71,Input!$A$8:$HV$21,MATCH($OK$21+COUNTIF($KZ71:MD71,"&gt;0"),Input!$A$6:$HV$6,0),FALSE),0),0))*$D71</f>
        <v>0</v>
      </c>
      <c r="PA71" s="1">
        <f>IF($E71+$I71+$D$7&lt;=PA$22,0,IF(PA$22-$D$7&gt;=$E71,IF(COUNTIF($KZ71:ME71,"&gt;0")&gt;0,VLOOKUP($C71,Input!$A$8:$HV$21,MATCH($OK$21+COUNTIF($KZ71:ME71,"&gt;0"),Input!$A$6:$HV$6,0),FALSE),0),0))*$D71</f>
        <v>0</v>
      </c>
      <c r="PB71" s="1">
        <f>IF($E71+$I71+$D$7&lt;=PB$22,0,IF(PB$22-$D$7&gt;=$E71,IF(COUNTIF($KZ71:MF71,"&gt;0")&gt;0,VLOOKUP($C71,Input!$A$8:$HV$21,MATCH($OK$21+COUNTIF($KZ71:MF71,"&gt;0"),Input!$A$6:$HV$6,0),FALSE),0),0))*$D71</f>
        <v>0</v>
      </c>
      <c r="PC71" s="1">
        <f>IF($E71+$I71+$D$7&lt;=PC$22,0,IF(PC$22-$D$7&gt;=$E71,IF(COUNTIF($KZ71:MG71,"&gt;0")&gt;0,VLOOKUP($C71,Input!$A$8:$HV$21,MATCH($OK$21+COUNTIF($KZ71:MG71,"&gt;0"),Input!$A$6:$HV$6,0),FALSE),0),0))*$D71</f>
        <v>0</v>
      </c>
      <c r="PD71" s="1">
        <f>IF($E71+$I71+$D$7&lt;=PD$22,0,IF(PD$22-$D$7&gt;=$E71,IF(COUNTIF($KZ71:MH71,"&gt;0")&gt;0,VLOOKUP($C71,Input!$A$8:$HV$21,MATCH($OK$21+COUNTIF($KZ71:MH71,"&gt;0"),Input!$A$6:$HV$6,0),FALSE),0),0))*$D71</f>
        <v>0</v>
      </c>
      <c r="PE71" s="1">
        <f>IF($E71+$I71+$D$7&lt;=PE$22,0,IF(PE$22-$D$7&gt;=$E71,IF(COUNTIF($KZ71:MI71,"&gt;0")&gt;0,VLOOKUP($C71,Input!$A$8:$HV$21,MATCH($OK$21+COUNTIF($KZ71:MI71,"&gt;0"),Input!$A$6:$HV$6,0),FALSE),0),0))*$D71</f>
        <v>0</v>
      </c>
      <c r="PF71" s="1">
        <f>IF($E71+$I71+$D$7&lt;=PF$22,0,IF(PF$22-$D$7&gt;=$E71,IF(COUNTIF($KZ71:MJ71,"&gt;0")&gt;0,VLOOKUP($C71,Input!$A$8:$HV$21,MATCH($OK$21+COUNTIF($KZ71:MJ71,"&gt;0"),Input!$A$6:$HV$6,0),FALSE),0),0))*$D71</f>
        <v>0</v>
      </c>
      <c r="PG71" s="1">
        <f>IF($E71+$I71+$D$7&lt;=PG$22,0,IF(PG$22-$D$7&gt;=$E71,IF(COUNTIF($KZ71:MK71,"&gt;0")&gt;0,VLOOKUP($C71,Input!$A$8:$HV$21,MATCH($OK$21+COUNTIF($KZ71:MK71,"&gt;0"),Input!$A$6:$HV$6,0),FALSE),0),0))*$D71</f>
        <v>0</v>
      </c>
      <c r="PH71" s="1">
        <f>IF($E71+$I71+$D$7&lt;=PH$22,0,IF(PH$22-$D$7&gt;=$E71,IF(COUNTIF($KZ71:ML71,"&gt;0")&gt;0,VLOOKUP($C71,Input!$A$8:$HV$21,MATCH($OK$21+COUNTIF($KZ71:ML71,"&gt;0"),Input!$A$6:$HV$6,0),FALSE),0),0))*$D71</f>
        <v>0</v>
      </c>
      <c r="PI71" s="1">
        <f>IF($E71+$I71+$D$7&lt;=PI$22,0,IF(PI$22-$D$7&gt;=$E71,IF(COUNTIF($KZ71:MM71,"&gt;0")&gt;0,VLOOKUP($C71,Input!$A$8:$HV$21,MATCH($OK$21+COUNTIF($KZ71:MM71,"&gt;0"),Input!$A$6:$HV$6,0),FALSE),0),0))*$D71</f>
        <v>0</v>
      </c>
      <c r="PJ71" s="1">
        <f>IF($E71+$I71+$D$7&lt;=PJ$22,0,IF(PJ$22-$D$7&gt;=$E71,IF(COUNTIF($KZ71:MN71,"&gt;0")&gt;0,VLOOKUP($C71,Input!$A$8:$HV$21,MATCH($OK$21+COUNTIF($KZ71:MN71,"&gt;0"),Input!$A$6:$HV$6,0),FALSE),0),0))*$D71</f>
        <v>0</v>
      </c>
      <c r="PK71" s="1">
        <f>IF($E71+$I71+$D$7&lt;=PK$22,0,IF(PK$22-$D$7&gt;=$E71,IF(COUNTIF($KZ71:MO71,"&gt;0")&gt;0,VLOOKUP($C71,Input!$A$8:$HV$21,MATCH($OK$21+COUNTIF($KZ71:MO71,"&gt;0"),Input!$A$6:$HV$6,0),FALSE),0),0))*$D71</f>
        <v>0</v>
      </c>
      <c r="PL71" s="1">
        <f>IF($E71+$I71+$D$7&lt;=PL$22,0,IF(PL$22-$D$7&gt;=$E71,IF(COUNTIF($KZ71:MP71,"&gt;0")&gt;0,VLOOKUP($C71,Input!$A$8:$HV$21,MATCH($OK$21+COUNTIF($KZ71:MP71,"&gt;0"),Input!$A$6:$HV$6,0),FALSE),0),0))*$D71</f>
        <v>0</v>
      </c>
      <c r="PM71" s="1">
        <f>IF($E71+$I71+$D$7&lt;=PM$22,0,IF(PM$22-$D$7&gt;=$E71,IF(COUNTIF($KZ71:MQ71,"&gt;0")&gt;0,VLOOKUP($C71,Input!$A$8:$HV$21,MATCH($OK$21+COUNTIF($KZ71:MQ71,"&gt;0"),Input!$A$6:$HV$6,0),FALSE),0),0))*$D71</f>
        <v>0</v>
      </c>
      <c r="PN71" s="1">
        <f>IF($E71+$I71+$D$7&lt;=PN$22,0,IF(PN$22-$D$7&gt;=$E71,IF(COUNTIF($KZ71:MR71,"&gt;0")&gt;0,VLOOKUP($C71,Input!$A$8:$HV$21,MATCH($OK$21+COUNTIF($KZ71:MR71,"&gt;0"),Input!$A$6:$HV$6,0),FALSE),0),0))*$D71</f>
        <v>0</v>
      </c>
      <c r="PO71" s="1">
        <f>IF($E71+$I71+$D$7&lt;=PO$22,0,IF(PO$22-$D$7&gt;=$E71,IF(COUNTIF($KZ71:MS71,"&gt;0")&gt;0,VLOOKUP($C71,Input!$A$8:$HV$21,MATCH($OK$21+COUNTIF($KZ71:MS71,"&gt;0"),Input!$A$6:$HV$6,0),FALSE),0),0))*$D71</f>
        <v>0</v>
      </c>
      <c r="PP71" s="1">
        <f>IF($E71+$I71+$D$7&lt;=PP$22,0,IF(PP$22-$D$7&gt;=$E71,IF(COUNTIF($KZ71:MT71,"&gt;0")&gt;0,VLOOKUP($C71,Input!$A$8:$HV$21,MATCH($OK$21+COUNTIF($KZ71:MT71,"&gt;0"),Input!$A$6:$HV$6,0),FALSE),0),0))*$D71</f>
        <v>0</v>
      </c>
      <c r="PQ71" s="1">
        <f>IF($E71+$I71+$D$7&lt;=PQ$22,0,IF(PQ$22-$D$7&gt;=$E71,IF(COUNTIF($KZ71:MU71,"&gt;0")&gt;0,VLOOKUP($C71,Input!$A$8:$HV$21,MATCH($OK$21+COUNTIF($KZ71:MU71,"&gt;0"),Input!$A$6:$HV$6,0),FALSE),0),0))*$D71</f>
        <v>0</v>
      </c>
      <c r="PR71" s="1">
        <f>IF($E71+$I71+$D$7&lt;=PR$22,0,IF(PR$22-$D$7&gt;=$E71,IF(COUNTIF($KZ71:MV71,"&gt;0")&gt;0,VLOOKUP($C71,Input!$A$8:$HV$21,MATCH($OK$21+COUNTIF($KZ71:MV71,"&gt;0"),Input!$A$6:$HV$6,0),FALSE),0),0))*$D71</f>
        <v>0</v>
      </c>
      <c r="PS71" s="1">
        <f>IF($E71+$I71+$D$7&lt;=PS$22,0,IF(PS$22-$D$7&gt;=$E71,IF(COUNTIF($KZ71:MW71,"&gt;0")&gt;0,VLOOKUP($C71,Input!$A$8:$HV$21,MATCH($OK$21+COUNTIF($KZ71:MW71,"&gt;0"),Input!$A$6:$HV$6,0),FALSE),0),0))*$D71</f>
        <v>0</v>
      </c>
      <c r="PT71" s="1">
        <f>IF($E71+$I71+$D$7&lt;=PT$22,0,IF(PT$22-$D$7&gt;=$E71,IF(COUNTIF($KZ71:MX71,"&gt;0")&gt;0,VLOOKUP($C71,Input!$A$8:$HV$21,MATCH($OK$21+COUNTIF($KZ71:MX71,"&gt;0"),Input!$A$6:$HV$6,0),FALSE),0),0))*$D71</f>
        <v>0</v>
      </c>
      <c r="PV71" s="1" t="str">
        <f t="shared" si="212"/>
        <v>2048 MY 40' CNG w Midlife Rebuild {234 Buses}</v>
      </c>
      <c r="PW71" s="1">
        <f t="shared" si="213"/>
        <v>0</v>
      </c>
      <c r="PX71" s="1">
        <f t="shared" si="214"/>
        <v>0</v>
      </c>
      <c r="PY71" s="1">
        <f t="shared" si="215"/>
        <v>0</v>
      </c>
      <c r="PZ71" s="1">
        <f t="shared" si="216"/>
        <v>0</v>
      </c>
      <c r="QA71" s="1">
        <f t="shared" si="217"/>
        <v>0</v>
      </c>
      <c r="QB71" s="1">
        <f t="shared" si="218"/>
        <v>0</v>
      </c>
      <c r="QC71" s="1">
        <f t="shared" si="219"/>
        <v>0</v>
      </c>
      <c r="QD71" s="1">
        <f t="shared" si="220"/>
        <v>0</v>
      </c>
      <c r="QE71" s="1">
        <f t="shared" si="221"/>
        <v>0</v>
      </c>
      <c r="QF71" s="1">
        <f t="shared" si="222"/>
        <v>0</v>
      </c>
      <c r="QG71" s="1">
        <f t="shared" si="223"/>
        <v>0</v>
      </c>
      <c r="QH71" s="1">
        <f t="shared" si="224"/>
        <v>0</v>
      </c>
      <c r="QI71" s="1">
        <f t="shared" si="225"/>
        <v>0</v>
      </c>
      <c r="QJ71" s="1">
        <f t="shared" si="226"/>
        <v>0</v>
      </c>
      <c r="QK71" s="1">
        <f t="shared" si="227"/>
        <v>0</v>
      </c>
      <c r="QL71" s="1">
        <f t="shared" si="228"/>
        <v>0</v>
      </c>
      <c r="QM71" s="1">
        <f t="shared" si="229"/>
        <v>0</v>
      </c>
      <c r="QN71" s="1">
        <f t="shared" si="230"/>
        <v>0</v>
      </c>
      <c r="QO71" s="1">
        <f t="shared" si="231"/>
        <v>0</v>
      </c>
      <c r="QP71" s="1">
        <f t="shared" si="232"/>
        <v>0</v>
      </c>
      <c r="QQ71" s="1">
        <f t="shared" si="233"/>
        <v>0</v>
      </c>
      <c r="QR71" s="1">
        <f t="shared" si="234"/>
        <v>0</v>
      </c>
      <c r="QS71" s="1">
        <f t="shared" si="235"/>
        <v>0</v>
      </c>
      <c r="QT71" s="1">
        <f t="shared" si="236"/>
        <v>0</v>
      </c>
      <c r="QU71" s="1">
        <f t="shared" si="237"/>
        <v>0</v>
      </c>
      <c r="QV71" s="1">
        <f t="shared" si="238"/>
        <v>0</v>
      </c>
      <c r="QW71" s="1">
        <f t="shared" si="239"/>
        <v>0</v>
      </c>
      <c r="QX71" s="1">
        <f t="shared" si="240"/>
        <v>0</v>
      </c>
      <c r="QY71" s="1">
        <f t="shared" si="241"/>
        <v>0</v>
      </c>
      <c r="QZ71" s="1">
        <f t="shared" si="242"/>
        <v>0</v>
      </c>
      <c r="RA71" s="1">
        <f t="shared" si="243"/>
        <v>0</v>
      </c>
      <c r="RB71" s="1">
        <f t="shared" si="244"/>
        <v>0</v>
      </c>
      <c r="RC71" s="1">
        <f t="shared" si="245"/>
        <v>245959972.3236371</v>
      </c>
      <c r="RD71" s="1">
        <f t="shared" si="246"/>
        <v>14421605.692380901</v>
      </c>
      <c r="RE71" s="1">
        <f t="shared" si="247"/>
        <v>14473725.991968822</v>
      </c>
      <c r="RF71" s="1">
        <f t="shared" si="207"/>
        <v>274855304.00798684</v>
      </c>
      <c r="RG71" s="1">
        <f t="shared" si="208"/>
        <v>106250723.61429319</v>
      </c>
      <c r="RH71" s="72"/>
      <c r="RI71" s="37"/>
    </row>
    <row r="72" spans="1:477" x14ac:dyDescent="0.25">
      <c r="A72" s="50"/>
      <c r="B72" s="143"/>
      <c r="C72" s="111" t="s">
        <v>76</v>
      </c>
      <c r="D72" s="108">
        <f t="shared" si="171"/>
        <v>234</v>
      </c>
      <c r="E72" s="110">
        <f t="shared" si="209"/>
        <v>2049</v>
      </c>
      <c r="F72" s="68">
        <f t="shared" si="210"/>
        <v>40000</v>
      </c>
      <c r="G72" s="69">
        <f>VLOOKUP($C72,Input!$A$8:$HV$39,MATCH(G$21,Input!$A$6:$HV$6,0),FALSE)</f>
        <v>2.91</v>
      </c>
      <c r="H72" s="123">
        <f>VLOOKUP($C72,Input!$A$8:$HV$39,MATCH(H$21,Input!$A$6:$HV$6,0),FALSE)</f>
        <v>0</v>
      </c>
      <c r="I72" s="70">
        <f>VLOOKUP($C72,Input!$A$8:$HV$39,MATCH(I$21,Input!$A$6:$HV$6,0),FALSE)</f>
        <v>14</v>
      </c>
      <c r="J72" s="1">
        <f>+IF($E72=J$22,VLOOKUP($C72,Input!$A$8:$AN$39,MATCH(J$21,Input!$A$6:$AN$6,0),FALSE)+$H72,0)*$D72</f>
        <v>0</v>
      </c>
      <c r="K72" s="1">
        <f>+IF($E72=K$22,VLOOKUP($C72,Input!$A$8:$AN$39,MATCH(K$21,Input!$A$6:$AN$6,0),FALSE)+$H72,0)*$D72</f>
        <v>0</v>
      </c>
      <c r="L72" s="1">
        <f>+IF($E72=L$22,VLOOKUP($C72,Input!$A$8:$AN$39,MATCH(L$21,Input!$A$6:$AN$6,0),FALSE)+$H72,0)*$D72</f>
        <v>0</v>
      </c>
      <c r="M72" s="1">
        <f>+IF($E72=M$22,VLOOKUP($C72,Input!$A$8:$AN$39,MATCH(M$21,Input!$A$6:$AN$6,0),FALSE)+$H72,0)*$D72</f>
        <v>0</v>
      </c>
      <c r="N72" s="1">
        <f>+IF($E72=N$22,VLOOKUP($C72,Input!$A$8:$AN$39,MATCH(N$21,Input!$A$6:$AN$6,0),FALSE)+$H72,0)*$D72</f>
        <v>0</v>
      </c>
      <c r="O72" s="1">
        <f>+IF($E72=O$22,VLOOKUP($C72,Input!$A$8:$AN$39,MATCH(O$21,Input!$A$6:$AN$6,0),FALSE)+$H72,0)*$D72</f>
        <v>0</v>
      </c>
      <c r="P72" s="1">
        <f>+IF($E72=P$22,VLOOKUP($C72,Input!$A$8:$AN$39,MATCH(P$21,Input!$A$6:$AN$6,0),FALSE)+$H72,0)*$D72</f>
        <v>0</v>
      </c>
      <c r="Q72" s="1">
        <f>+IF($E72=Q$22,VLOOKUP($C72,Input!$A$8:$AN$39,MATCH(Q$21,Input!$A$6:$AN$6,0),FALSE)+$H72,0)*$D72</f>
        <v>0</v>
      </c>
      <c r="R72" s="1">
        <f>+IF($E72=R$22,VLOOKUP($C72,Input!$A$8:$AN$39,MATCH(R$21,Input!$A$6:$AN$6,0),FALSE)+$H72,0)*$D72</f>
        <v>0</v>
      </c>
      <c r="S72" s="1">
        <f>+IF($E72=S$22,VLOOKUP($C72,Input!$A$8:$AN$39,MATCH(S$21,Input!$A$6:$AN$6,0),FALSE)+$H72,0)*$D72</f>
        <v>0</v>
      </c>
      <c r="T72" s="1">
        <f>+IF($E72=T$22,VLOOKUP($C72,Input!$A$8:$AN$39,MATCH(T$21,Input!$A$6:$AN$6,0),FALSE)+$H72,0)*$D72</f>
        <v>0</v>
      </c>
      <c r="U72" s="1">
        <f>+IF($E72=U$22,VLOOKUP($C72,Input!$A$8:$AN$39,MATCH(U$21,Input!$A$6:$AN$6,0),FALSE)+$H72,0)*$D72</f>
        <v>0</v>
      </c>
      <c r="V72" s="1">
        <f>+IF($E72=V$22,VLOOKUP($C72,Input!$A$8:$AN$39,MATCH(V$21,Input!$A$6:$AN$6,0),FALSE)+$H72,0)*$D72</f>
        <v>0</v>
      </c>
      <c r="W72" s="1">
        <f>+IF($E72=W$22,VLOOKUP($C72,Input!$A$8:$AN$39,MATCH(W$21,Input!$A$6:$AN$6,0),FALSE)+$H72,0)*$D72</f>
        <v>0</v>
      </c>
      <c r="X72" s="1">
        <f>+IF($E72=X$22,VLOOKUP($C72,Input!$A$8:$AN$39,MATCH(X$21,Input!$A$6:$AN$6,0),FALSE)+$H72,0)*$D72</f>
        <v>0</v>
      </c>
      <c r="Y72" s="1">
        <f>+IF($E72=Y$22,VLOOKUP($C72,Input!$A$8:$AN$39,MATCH(Y$21,Input!$A$6:$AN$6,0),FALSE)+$H72,0)*$D72</f>
        <v>0</v>
      </c>
      <c r="Z72" s="1">
        <f>+IF($E72=Z$22,VLOOKUP($C72,Input!$A$8:$AN$39,MATCH(Z$21,Input!$A$6:$AN$6,0),FALSE)+$H72,0)*$D72</f>
        <v>0</v>
      </c>
      <c r="AA72" s="1">
        <f>+IF($E72=AA$22,VLOOKUP($C72,Input!$A$8:$AN$39,MATCH(AA$21,Input!$A$6:$AN$6,0),FALSE)+$H72,0)*$D72</f>
        <v>0</v>
      </c>
      <c r="AB72" s="1">
        <f>+IF($E72=AB$22,VLOOKUP($C72,Input!$A$8:$AN$39,MATCH(AB$21,Input!$A$6:$AN$6,0),FALSE)+$H72,0)*$D72</f>
        <v>0</v>
      </c>
      <c r="AC72" s="1">
        <f>+IF($E72=AC$22,VLOOKUP($C72,Input!$A$8:$AN$39,MATCH(AC$21,Input!$A$6:$AN$6,0),FALSE)+$H72,0)*$D72</f>
        <v>0</v>
      </c>
      <c r="AD72" s="1">
        <f>+IF($E72=AD$22,VLOOKUP($C72,Input!$A$8:$AN$39,MATCH(AD$21,Input!$A$6:$AN$6,0),FALSE)+$H72,0)*$D72</f>
        <v>0</v>
      </c>
      <c r="AE72" s="1">
        <f>+IF($E72=AE$22,VLOOKUP($C72,Input!$A$8:$AN$39,MATCH(AE$21,Input!$A$6:$AN$6,0),FALSE)+$H72,0)*$D72</f>
        <v>0</v>
      </c>
      <c r="AF72" s="1">
        <f>+IF($E72=AF$22,VLOOKUP($C72,Input!$A$8:$AN$39,MATCH(AF$21,Input!$A$6:$AN$6,0),FALSE)+$H72,0)*$D72</f>
        <v>0</v>
      </c>
      <c r="AG72" s="1">
        <f>+IF($E72=AG$22,VLOOKUP($C72,Input!$A$8:$AN$39,MATCH(AG$21,Input!$A$6:$AN$6,0),FALSE)+$H72,0)*$D72</f>
        <v>0</v>
      </c>
      <c r="AH72" s="1">
        <f>+IF($E72=AH$22,VLOOKUP($C72,Input!$A$8:$AN$39,MATCH(AH$21,Input!$A$6:$AN$6,0),FALSE)+$H72,0)*$D72</f>
        <v>0</v>
      </c>
      <c r="AI72" s="1">
        <f>+IF($E72=AI$22,VLOOKUP($C72,Input!$A$8:$AN$39,MATCH(AI$21,Input!$A$6:$AN$6,0),FALSE)+$H72,0)*$D72</f>
        <v>0</v>
      </c>
      <c r="AJ72" s="1">
        <f>+IF($E72=AJ$22,VLOOKUP($C72,Input!$A$8:$AN$39,MATCH(AJ$21,Input!$A$6:$AN$6,0),FALSE)+$H72,0)*$D72</f>
        <v>0</v>
      </c>
      <c r="AK72" s="1">
        <f>+IF($E72=AK$22,VLOOKUP($C72,Input!$A$8:$AN$39,MATCH(AK$21,Input!$A$6:$AN$6,0),FALSE)+$H72,0)*$D72</f>
        <v>0</v>
      </c>
      <c r="AL72" s="1">
        <f>+IF($E72=AL$22,VLOOKUP($C72,Input!$A$8:$AN$39,MATCH(AL$21,Input!$A$6:$AN$6,0),FALSE)+$H72,0)*$D72</f>
        <v>0</v>
      </c>
      <c r="AM72" s="1">
        <f>+IF($E72=AM$22,VLOOKUP($C72,Input!$A$8:$AN$39,MATCH(AM$21,Input!$A$6:$AN$6,0),FALSE)+$H72,0)*$D72</f>
        <v>0</v>
      </c>
      <c r="AN72" s="1">
        <f>+IF($E72=AN$22,VLOOKUP($C72,Input!$A$8:$AN$39,MATCH(AN$21,Input!$A$6:$AN$6,0),FALSE)+$H72,0)*$D72</f>
        <v>0</v>
      </c>
      <c r="AO72" s="1">
        <f>+IF($E72=AO$22,VLOOKUP($C72,Input!$A$8:$AN$39,MATCH(AO$21,Input!$A$6:$AN$6,0),FALSE)+$H72,0)*$D72</f>
        <v>0</v>
      </c>
      <c r="AP72" s="1">
        <f>+IF($E72=AP$22,VLOOKUP($C72,Input!$A$8:$AN$39,MATCH(AP$21,Input!$A$6:$AN$6,0),FALSE)+$H72,0)*$D72</f>
        <v>0</v>
      </c>
      <c r="AQ72" s="1">
        <f>+IF($E72=AQ$22,VLOOKUP($C72,Input!$A$8:$AN$39,MATCH(AQ$21,Input!$A$6:$AN$6,0),FALSE)+$H72,0)*$D72</f>
        <v>230988522.89738554</v>
      </c>
      <c r="AR72" s="1">
        <f>+IF($E72=AR$22,VLOOKUP($C72,Input!$A$8:$AN$39,MATCH(AR$21,Input!$A$6:$AN$6,0),FALSE)+$H72,0)*$D72</f>
        <v>0</v>
      </c>
      <c r="AT72" t="str">
        <f>VLOOKUP($C72,Input!$A$8:$HV$39,MATCH(AT$21,Input!$A$6:$HV$6,0),FALSE)</f>
        <v>Parts and administrative cost</v>
      </c>
      <c r="AU72" s="1">
        <f>+IF($E72=AU$22,VLOOKUP($C72,Input!$A$8:$HV$39,MATCH(AU$21,Input!$A$6:$HV$6,0),FALSE),0)*$D72</f>
        <v>0</v>
      </c>
      <c r="AV72" s="1">
        <f>+IF($E72=AV$22,VLOOKUP($C72,Input!$A$8:$HV$39,MATCH(AV$21,Input!$A$6:$HV$6,0),FALSE),0)*$D72</f>
        <v>0</v>
      </c>
      <c r="AW72" s="1">
        <f>+IF($E72=AW$22,VLOOKUP($C72,Input!$A$8:$HV$39,MATCH(AW$21,Input!$A$6:$HV$6,0),FALSE),0)*$D72</f>
        <v>0</v>
      </c>
      <c r="AX72" s="1">
        <f>+IF($E72=AX$22,VLOOKUP($C72,Input!$A$8:$HV$39,MATCH(AX$21,Input!$A$6:$HV$6,0),FALSE),0)*$D72</f>
        <v>0</v>
      </c>
      <c r="AY72" s="1">
        <f>+IF($E72=AY$22,VLOOKUP($C72,Input!$A$8:$HV$39,MATCH(AY$21,Input!$A$6:$HV$6,0),FALSE),0)*$D72</f>
        <v>0</v>
      </c>
      <c r="AZ72" s="1">
        <f>+IF($E72=AZ$22,VLOOKUP($C72,Input!$A$8:$HV$39,MATCH(AZ$21,Input!$A$6:$HV$6,0),FALSE),0)*$D72</f>
        <v>0</v>
      </c>
      <c r="BA72" s="1">
        <f>+IF($E72=BA$22,VLOOKUP($C72,Input!$A$8:$HV$39,MATCH(BA$21,Input!$A$6:$HV$6,0),FALSE),0)*$D72</f>
        <v>0</v>
      </c>
      <c r="BB72" s="1">
        <f>+IF($E72=BB$22,VLOOKUP($C72,Input!$A$8:$HV$39,MATCH(BB$21,Input!$A$6:$HV$6,0),FALSE),0)*$D72</f>
        <v>0</v>
      </c>
      <c r="BC72" s="1">
        <f>+IF($E72=BC$22,VLOOKUP($C72,Input!$A$8:$HV$39,MATCH(BC$21,Input!$A$6:$HV$6,0),FALSE),0)*$D72</f>
        <v>0</v>
      </c>
      <c r="BD72" s="1">
        <f>+IF($E72=BD$22,VLOOKUP($C72,Input!$A$8:$HV$39,MATCH(BD$21,Input!$A$6:$HV$6,0),FALSE),0)*$D72</f>
        <v>0</v>
      </c>
      <c r="BE72" s="1">
        <f>+IF($E72=BE$22,VLOOKUP($C72,Input!$A$8:$HV$39,MATCH(BE$21,Input!$A$6:$HV$6,0),FALSE),0)*$D72</f>
        <v>0</v>
      </c>
      <c r="BF72" s="1">
        <f>+IF($E72=BF$22,VLOOKUP($C72,Input!$A$8:$HV$39,MATCH(BF$21,Input!$A$6:$HV$6,0),FALSE),0)*$D72</f>
        <v>0</v>
      </c>
      <c r="BG72" s="1">
        <f>+IF($E72=BG$22,VLOOKUP($C72,Input!$A$8:$HV$39,MATCH(BG$21,Input!$A$6:$HV$6,0),FALSE),0)*$D72</f>
        <v>0</v>
      </c>
      <c r="BH72" s="1">
        <f>+IF($E72=BH$22,VLOOKUP($C72,Input!$A$8:$HV$39,MATCH(BH$21,Input!$A$6:$HV$6,0),FALSE),0)*$D72</f>
        <v>0</v>
      </c>
      <c r="BI72" s="1">
        <f>+IF($E72=BI$22,VLOOKUP($C72,Input!$A$8:$HV$39,MATCH(BI$21,Input!$A$6:$HV$6,0),FALSE),0)*$D72</f>
        <v>0</v>
      </c>
      <c r="BJ72" s="1">
        <f>+IF($E72=BJ$22,VLOOKUP($C72,Input!$A$8:$HV$39,MATCH(BJ$21,Input!$A$6:$HV$6,0),FALSE),0)*$D72</f>
        <v>0</v>
      </c>
      <c r="BK72" s="1">
        <f>+IF($E72=BK$22,VLOOKUP($C72,Input!$A$8:$HV$39,MATCH(BK$21,Input!$A$6:$HV$6,0),FALSE),0)*$D72</f>
        <v>0</v>
      </c>
      <c r="BL72" s="1">
        <f>+IF($E72=BL$22,VLOOKUP($C72,Input!$A$8:$HV$39,MATCH(BL$21,Input!$A$6:$HV$6,0),FALSE),0)*$D72</f>
        <v>0</v>
      </c>
      <c r="BM72" s="1">
        <f>+IF($E72=BM$22,VLOOKUP($C72,Input!$A$8:$HV$39,MATCH(BM$21,Input!$A$6:$HV$6,0),FALSE),0)*$D72</f>
        <v>0</v>
      </c>
      <c r="BN72" s="1">
        <f>+IF($E72=BN$22,VLOOKUP($C72,Input!$A$8:$HV$39,MATCH(BN$21,Input!$A$6:$HV$6,0),FALSE),0)*$D72</f>
        <v>0</v>
      </c>
      <c r="BO72" s="1">
        <f>+IF($E72=BO$22,VLOOKUP($C72,Input!$A$8:$HV$39,MATCH(BO$21,Input!$A$6:$HV$6,0),FALSE),0)*$D72</f>
        <v>0</v>
      </c>
      <c r="BP72" s="1">
        <f>+IF($E72=BP$22,VLOOKUP($C72,Input!$A$8:$HV$39,MATCH(BP$21,Input!$A$6:$HV$6,0),FALSE),0)*$D72</f>
        <v>0</v>
      </c>
      <c r="BQ72" s="1">
        <f>+IF($E72=BQ$22,VLOOKUP($C72,Input!$A$8:$HV$39,MATCH(BQ$21,Input!$A$6:$HV$6,0),FALSE),0)*$D72</f>
        <v>0</v>
      </c>
      <c r="BR72" s="1">
        <f>+IF($E72=BR$22,VLOOKUP($C72,Input!$A$8:$HV$39,MATCH(BR$21,Input!$A$6:$HV$6,0),FALSE),0)*$D72</f>
        <v>0</v>
      </c>
      <c r="BS72" s="1">
        <f>+IF($E72=BS$22,VLOOKUP($C72,Input!$A$8:$HV$39,MATCH(BS$21,Input!$A$6:$HV$6,0),FALSE),0)*$D72</f>
        <v>0</v>
      </c>
      <c r="BT72" s="1">
        <f>+IF($E72=BT$22,VLOOKUP($C72,Input!$A$8:$HV$39,MATCH(BT$21,Input!$A$6:$HV$6,0),FALSE),0)*$D72</f>
        <v>0</v>
      </c>
      <c r="BU72" s="1">
        <f>+IF($E72=BU$22,VLOOKUP($C72,Input!$A$8:$HV$39,MATCH(BU$21,Input!$A$6:$HV$6,0),FALSE),0)*$D72</f>
        <v>0</v>
      </c>
      <c r="BV72" s="1">
        <f>+IF($E72=BV$22,VLOOKUP($C72,Input!$A$8:$HV$39,MATCH(BV$21,Input!$A$6:$HV$6,0),FALSE),0)*$D72</f>
        <v>0</v>
      </c>
      <c r="BW72" s="1">
        <f>+IF($E72=BW$22,VLOOKUP($C72,Input!$A$8:$HV$39,MATCH(BW$21,Input!$A$6:$HV$6,0),FALSE),0)*$D72</f>
        <v>0</v>
      </c>
      <c r="BX72" s="1">
        <f>+IF($E72=BX$22,VLOOKUP($C72,Input!$A$8:$HV$39,MATCH(BX$21,Input!$A$6:$HV$6,0),FALSE),0)*$D72</f>
        <v>0</v>
      </c>
      <c r="BY72" s="1">
        <f>+IF($E72=BY$22,VLOOKUP($C72,Input!$A$8:$HV$39,MATCH(BY$21,Input!$A$6:$HV$6,0),FALSE),0)*$D72</f>
        <v>0</v>
      </c>
      <c r="BZ72" s="1">
        <f>+IF($E72=BZ$22,VLOOKUP($C72,Input!$A$8:$HV$39,MATCH(BZ$21,Input!$A$6:$HV$6,0),FALSE),0)*$D72</f>
        <v>0</v>
      </c>
      <c r="CA72" s="1">
        <f>+IF($E72=CA$22,VLOOKUP($C72,Input!$A$8:$HV$39,MATCH(CA$21,Input!$A$6:$HV$6,0),FALSE),0)*$D72</f>
        <v>0</v>
      </c>
      <c r="CB72" s="1">
        <f>+IF($E72=CB$22,VLOOKUP($C72,Input!$A$8:$HV$39,MATCH(CB$21,Input!$A$6:$HV$6,0),FALSE),0)*$D72</f>
        <v>5774713.0724346396</v>
      </c>
      <c r="CC72" s="1">
        <f>+IF($E72=CC$22,VLOOKUP($C72,Input!$A$8:$HV$39,MATCH(CC$21,Input!$A$6:$HV$6,0),FALSE),0)*$D72</f>
        <v>0</v>
      </c>
      <c r="CE72" t="str">
        <f>VLOOKUP($C72,Input!$A$8:$HV$39,MATCH(CE$21,Input!$A$6:$HV$6,0),FALSE)</f>
        <v>Engine Rebuild @ 7 Yr</v>
      </c>
      <c r="CF72" s="1">
        <f>IF($E72+$I72+$D$7&lt;=CF$22,0,IF(CF$22-$D$7&gt;=$E72,IF(COUNTIF($KZ72:LP72,"&gt;0")&gt;0,VLOOKUP($C72,Input!$A$8:$HV$21,MATCH($CE$21+COUNTIF($KZ72:LP72,"&gt;0"),Input!$A$6:$HV$6,0),FALSE),0),0))*$D72</f>
        <v>0</v>
      </c>
      <c r="CG72" s="1">
        <f>IF($E72+$I72+$D$7&lt;=CG$22,0,IF(CG$22-$D$7&gt;=$E72,IF(COUNTIF($KZ72:LQ72,"&gt;0")&gt;0,VLOOKUP($C72,Input!$A$8:$HV$21,MATCH($CE$21+COUNTIF($KZ72:LQ72,"&gt;0"),Input!$A$6:$HV$6,0),FALSE),0),0))*$D72</f>
        <v>0</v>
      </c>
      <c r="CH72" s="1">
        <f>IF($E72+$I72+$D$7&lt;=CH$22,0,IF(CH$22-$D$7&gt;=$E72,IF(COUNTIF($KZ72:LR72,"&gt;0")&gt;0,VLOOKUP($C72,Input!$A$8:$HV$21,MATCH($CE$21+COUNTIF($KZ72:LR72,"&gt;0"),Input!$A$6:$HV$6,0),FALSE),0),0))*$D72</f>
        <v>0</v>
      </c>
      <c r="CI72" s="1">
        <f>IF($E72+$I72+$D$7&lt;=CI$22,0,IF(CI$22-$D$7&gt;=$E72,IF(COUNTIF($KZ72:LS72,"&gt;0")&gt;0,VLOOKUP($C72,Input!$A$8:$HV$21,MATCH($CE$21+COUNTIF($KZ72:LS72,"&gt;0"),Input!$A$6:$HV$6,0),FALSE),0),0))*$D72</f>
        <v>0</v>
      </c>
      <c r="CJ72" s="1">
        <f>IF($E72+$I72+$D$7&lt;=CJ$22,0,IF(CJ$22-$D$7&gt;=$E72,IF(COUNTIF($KZ72:LT72,"&gt;0")&gt;0,VLOOKUP($C72,Input!$A$8:$HV$21,MATCH($CE$21+COUNTIF($KZ72:LT72,"&gt;0"),Input!$A$6:$HV$6,0),FALSE),0),0))*$D72</f>
        <v>0</v>
      </c>
      <c r="CK72" s="1">
        <f>IF($E72+$I72+$D$7&lt;=CK$22,0,IF(CK$22-$D$7&gt;=$E72,IF(COUNTIF($KZ72:LU72,"&gt;0")&gt;0,VLOOKUP($C72,Input!$A$8:$HV$21,MATCH($CE$21+COUNTIF($KZ72:LU72,"&gt;0"),Input!$A$6:$HV$6,0),FALSE),0),0))*$D72</f>
        <v>0</v>
      </c>
      <c r="CL72" s="1">
        <f>IF($E72+$I72+$D$7&lt;=CL$22,0,IF(CL$22-$D$7&gt;=$E72,IF(COUNTIF($KZ72:LV72,"&gt;0")&gt;0,VLOOKUP($C72,Input!$A$8:$HV$21,MATCH($CE$21+COUNTIF($KZ72:LV72,"&gt;0"),Input!$A$6:$HV$6,0),FALSE),0),0))*$D72</f>
        <v>0</v>
      </c>
      <c r="CM72" s="1">
        <f>IF($E72+$I72+$D$7&lt;=CM$22,0,IF(CM$22-$D$7&gt;=$E72,IF(COUNTIF($KZ72:LW72,"&gt;0")&gt;0,VLOOKUP($C72,Input!$A$8:$HV$21,MATCH($CE$21+COUNTIF($KZ72:LW72,"&gt;0"),Input!$A$6:$HV$6,0),FALSE),0),0))*$D72</f>
        <v>0</v>
      </c>
      <c r="CN72" s="1">
        <f>IF($E72+$I72+$D$7&lt;=CN$22,0,IF(CN$22-$D$7&gt;=$E72,IF(COUNTIF($KZ72:LX72,"&gt;0")&gt;0,VLOOKUP($C72,Input!$A$8:$HV$21,MATCH($CE$21+COUNTIF($KZ72:LX72,"&gt;0"),Input!$A$6:$HV$6,0),FALSE),0),0))*$D72</f>
        <v>0</v>
      </c>
      <c r="CO72" s="1">
        <f>IF($E72+$I72+$D$7&lt;=CO$22,0,IF(CO$22-$D$7&gt;=$E72,IF(COUNTIF($KZ72:LY72,"&gt;0")&gt;0,VLOOKUP($C72,Input!$A$8:$HV$21,MATCH($CE$21+COUNTIF($KZ72:LY72,"&gt;0"),Input!$A$6:$HV$6,0),FALSE),0),0))*$D72</f>
        <v>0</v>
      </c>
      <c r="CP72" s="1">
        <f>IF($E72+$I72+$D$7&lt;=CP$22,0,IF(CP$22-$D$7&gt;=$E72,IF(COUNTIF($KZ72:LZ72,"&gt;0")&gt;0,VLOOKUP($C72,Input!$A$8:$HV$21,MATCH($CE$21+COUNTIF($KZ72:LZ72,"&gt;0"),Input!$A$6:$HV$6,0),FALSE),0),0))*$D72</f>
        <v>0</v>
      </c>
      <c r="CQ72" s="1">
        <f>IF($E72+$I72+$D$7&lt;=CQ$22,0,IF(CQ$22-$D$7&gt;=$E72,IF(COUNTIF($KZ72:MA72,"&gt;0")&gt;0,VLOOKUP($C72,Input!$A$8:$HV$21,MATCH($CE$21+COUNTIF($KZ72:MA72,"&gt;0"),Input!$A$6:$HV$6,0),FALSE),0),0))*$D72</f>
        <v>0</v>
      </c>
      <c r="CR72" s="1">
        <f>IF($E72+$I72+$D$7&lt;=CR$22,0,IF(CR$22-$D$7&gt;=$E72,IF(COUNTIF($KZ72:MB72,"&gt;0")&gt;0,VLOOKUP($C72,Input!$A$8:$HV$21,MATCH($CE$21+COUNTIF($KZ72:MB72,"&gt;0"),Input!$A$6:$HV$6,0),FALSE),0),0))*$D72</f>
        <v>0</v>
      </c>
      <c r="CS72" s="1">
        <f>IF($E72+$I72+$D$7&lt;=CS$22,0,IF(CS$22-$D$7&gt;=$E72,IF(COUNTIF($KZ72:MC72,"&gt;0")&gt;0,VLOOKUP($C72,Input!$A$8:$HV$21,MATCH($CE$21+COUNTIF($KZ72:MC72,"&gt;0"),Input!$A$6:$HV$6,0),FALSE),0),0))*$D72</f>
        <v>0</v>
      </c>
      <c r="CT72" s="1">
        <f>IF($E72+$I72+$D$7&lt;=CT$22,0,IF(CT$22-$D$7&gt;=$E72,IF(COUNTIF($KZ72:MD72,"&gt;0")&gt;0,VLOOKUP($C72,Input!$A$8:$HV$21,MATCH($CE$21+COUNTIF($KZ72:MD72,"&gt;0"),Input!$A$6:$HV$6,0),FALSE),0),0))*$D72</f>
        <v>0</v>
      </c>
      <c r="CU72" s="1">
        <f>IF($E72+$I72+$D$7&lt;=CU$22,0,IF(CU$22-$D$7&gt;=$E72,IF(COUNTIF($KZ72:ME72,"&gt;0")&gt;0,VLOOKUP($C72,Input!$A$8:$HV$21,MATCH($CE$21+COUNTIF($KZ72:ME72,"&gt;0"),Input!$A$6:$HV$6,0),FALSE),0),0))*$D72</f>
        <v>0</v>
      </c>
      <c r="CV72" s="1">
        <f>IF($E72+$I72+$D$7&lt;=CV$22,0,IF(CV$22-$D$7&gt;=$E72,IF(COUNTIF($KZ72:MF72,"&gt;0")&gt;0,VLOOKUP($C72,Input!$A$8:$HV$21,MATCH($CE$21+COUNTIF($KZ72:MF72,"&gt;0"),Input!$A$6:$HV$6,0),FALSE),0),0))*$D72</f>
        <v>0</v>
      </c>
      <c r="CW72" s="1">
        <f>IF($E72+$I72+$D$7&lt;=CW$22,0,IF(CW$22-$D$7&gt;=$E72,IF(COUNTIF($KZ72:MG72,"&gt;0")&gt;0,VLOOKUP($C72,Input!$A$8:$HV$21,MATCH($CE$21+COUNTIF($KZ72:MG72,"&gt;0"),Input!$A$6:$HV$6,0),FALSE),0),0))*$D72</f>
        <v>0</v>
      </c>
      <c r="CX72" s="1">
        <f>IF($E72+$I72+$D$7&lt;=CX$22,0,IF(CX$22-$D$7&gt;=$E72,IF(COUNTIF($KZ72:MH72,"&gt;0")&gt;0,VLOOKUP($C72,Input!$A$8:$HV$21,MATCH($CE$21+COUNTIF($KZ72:MH72,"&gt;0"),Input!$A$6:$HV$6,0),FALSE),0),0))*$D72</f>
        <v>0</v>
      </c>
      <c r="CY72" s="1">
        <f>IF($E72+$I72+$D$7&lt;=CY$22,0,IF(CY$22-$D$7&gt;=$E72,IF(COUNTIF($KZ72:MI72,"&gt;0")&gt;0,VLOOKUP($C72,Input!$A$8:$HV$21,MATCH($CE$21+COUNTIF($KZ72:MI72,"&gt;0"),Input!$A$6:$HV$6,0),FALSE),0),0))*$D72</f>
        <v>0</v>
      </c>
      <c r="CZ72" s="1">
        <f>IF($E72+$I72+$D$7&lt;=CZ$22,0,IF(CZ$22-$D$7&gt;=$E72,IF(COUNTIF($KZ72:MJ72,"&gt;0")&gt;0,VLOOKUP($C72,Input!$A$8:$HV$21,MATCH($CE$21+COUNTIF($KZ72:MJ72,"&gt;0"),Input!$A$6:$HV$6,0),FALSE),0),0))*$D72</f>
        <v>0</v>
      </c>
      <c r="DA72" s="1">
        <f>IF($E72+$I72+$D$7&lt;=DA$22,0,IF(DA$22-$D$7&gt;=$E72,IF(COUNTIF($KZ72:MK72,"&gt;0")&gt;0,VLOOKUP($C72,Input!$A$8:$HV$21,MATCH($CE$21+COUNTIF($KZ72:MK72,"&gt;0"),Input!$A$6:$HV$6,0),FALSE),0),0))*$D72</f>
        <v>0</v>
      </c>
      <c r="DB72" s="1">
        <f>IF($E72+$I72+$D$7&lt;=DB$22,0,IF(DB$22-$D$7&gt;=$E72,IF(COUNTIF($KZ72:ML72,"&gt;0")&gt;0,VLOOKUP($C72,Input!$A$8:$HV$21,MATCH($CE$21+COUNTIF($KZ72:ML72,"&gt;0"),Input!$A$6:$HV$6,0),FALSE),0),0))*$D72</f>
        <v>0</v>
      </c>
      <c r="DC72" s="1">
        <f>IF($E72+$I72+$D$7&lt;=DC$22,0,IF(DC$22-$D$7&gt;=$E72,IF(COUNTIF($KZ72:MM72,"&gt;0")&gt;0,VLOOKUP($C72,Input!$A$8:$HV$21,MATCH($CE$21+COUNTIF($KZ72:MM72,"&gt;0"),Input!$A$6:$HV$6,0),FALSE),0),0))*$D72</f>
        <v>0</v>
      </c>
      <c r="DD72" s="1">
        <f>IF($E72+$I72+$D$7&lt;=DD$22,0,IF(DD$22-$D$7&gt;=$E72,IF(COUNTIF($KZ72:MN72,"&gt;0")&gt;0,VLOOKUP($C72,Input!$A$8:$HV$21,MATCH($CE$21+COUNTIF($KZ72:MN72,"&gt;0"),Input!$A$6:$HV$6,0),FALSE),0),0))*$D72</f>
        <v>0</v>
      </c>
      <c r="DE72" s="1">
        <f>IF($E72+$I72+$D$7&lt;=DE$22,0,IF(DE$22-$D$7&gt;=$E72,IF(COUNTIF($KZ72:MO72,"&gt;0")&gt;0,VLOOKUP($C72,Input!$A$8:$HV$21,MATCH($CE$21+COUNTIF($KZ72:MO72,"&gt;0"),Input!$A$6:$HV$6,0),FALSE),0),0))*$D72</f>
        <v>0</v>
      </c>
      <c r="DF72" s="1">
        <f>IF($E72+$I72+$D$7&lt;=DF$22,0,IF(DF$22-$D$7&gt;=$E72,IF(COUNTIF($KZ72:MP72,"&gt;0")&gt;0,VLOOKUP($C72,Input!$A$8:$HV$21,MATCH($CE$21+COUNTIF($KZ72:MP72,"&gt;0"),Input!$A$6:$HV$6,0),FALSE),0),0))*$D72</f>
        <v>0</v>
      </c>
      <c r="DG72" s="1">
        <f>IF($E72+$I72+$D$7&lt;=DG$22,0,IF(DG$22-$D$7&gt;=$E72,IF(COUNTIF($KZ72:MQ72,"&gt;0")&gt;0,VLOOKUP($C72,Input!$A$8:$HV$21,MATCH($CE$21+COUNTIF($KZ72:MQ72,"&gt;0"),Input!$A$6:$HV$6,0),FALSE),0),0))*$D72</f>
        <v>0</v>
      </c>
      <c r="DH72" s="1">
        <f>IF($E72+$I72+$D$7&lt;=DH$22,0,IF(DH$22-$D$7&gt;=$E72,IF(COUNTIF($KZ72:MR72,"&gt;0")&gt;0,VLOOKUP($C72,Input!$A$8:$HV$21,MATCH($CE$21+COUNTIF($KZ72:MR72,"&gt;0"),Input!$A$6:$HV$6,0),FALSE),0),0))*$D72</f>
        <v>0</v>
      </c>
      <c r="DI72" s="1">
        <f>IF($E72+$I72+$D$7&lt;=DI$22,0,IF(DI$22-$D$7&gt;=$E72,IF(COUNTIF($KZ72:MS72,"&gt;0")&gt;0,VLOOKUP($C72,Input!$A$8:$HV$21,MATCH($CE$21+COUNTIF($KZ72:MS72,"&gt;0"),Input!$A$6:$HV$6,0),FALSE),0),0))*$D72</f>
        <v>0</v>
      </c>
      <c r="DJ72" s="1">
        <f>IF($E72+$I72+$D$7&lt;=DJ$22,0,IF(DJ$22-$D$7&gt;=$E72,IF(COUNTIF($KZ72:MT72,"&gt;0")&gt;0,VLOOKUP($C72,Input!$A$8:$HV$21,MATCH($CE$21+COUNTIF($KZ72:MT72,"&gt;0"),Input!$A$6:$HV$6,0),FALSE),0),0))*$D72</f>
        <v>0</v>
      </c>
      <c r="DK72" s="1">
        <f>IF($E72+$I72+$D$7&lt;=DK$22,0,IF(DK$22-$D$7&gt;=$E72,IF(COUNTIF($KZ72:MU72,"&gt;0")&gt;0,VLOOKUP($C72,Input!$A$8:$HV$21,MATCH($CE$21+COUNTIF($KZ72:MU72,"&gt;0"),Input!$A$6:$HV$6,0),FALSE),0),0))*$D72</f>
        <v>0</v>
      </c>
      <c r="DL72" s="1">
        <f>IF($E72+$I72+$D$7&lt;=DL$22,0,IF(DL$22-$D$7&gt;=$E72,IF(COUNTIF($KZ72:MV72,"&gt;0")&gt;0,VLOOKUP($C72,Input!$A$8:$HV$21,MATCH($CE$21+COUNTIF($KZ72:MV72,"&gt;0"),Input!$A$6:$HV$6,0),FALSE),0),0))*$D72</f>
        <v>0</v>
      </c>
      <c r="DM72" s="1">
        <f>IF($E72+$I72+$D$7&lt;=DM$22,0,IF(DM$22-$D$7&gt;=$E72,IF(COUNTIF($KZ72:MW72,"&gt;0")&gt;0,VLOOKUP($C72,Input!$A$8:$HV$21,MATCH($CE$21+COUNTIF($KZ72:MW72,"&gt;0"),Input!$A$6:$HV$6,0),FALSE),0),0))*$D72</f>
        <v>0</v>
      </c>
      <c r="DN72" s="1">
        <f>IF($E72+$I72+$D$7&lt;=DN$22,0,IF(DN$22-$D$7&gt;=$E72,IF(COUNTIF($KZ72:MX72,"&gt;0")&gt;0,VLOOKUP($C72,Input!$A$8:$HV$21,MATCH($CE$21+COUNTIF($KZ72:MX72,"&gt;0"),Input!$A$6:$HV$6,0),FALSE),0),0))*$D72</f>
        <v>0</v>
      </c>
      <c r="DP72" t="str">
        <f>+VLOOKUP($C72,Input!$A$8:$GZ$39,MATCH(DP$21,Input!$A$6:$GZ$6,0),FALSE)</f>
        <v>Bus Maintenance at 0.85/mile</v>
      </c>
      <c r="DQ72" s="1">
        <f>IF($E72+$I72+$D$7&lt;=DQ$22,0,IF(DQ$22-$D$7&gt;=$E72,IF(COUNTIF($KZ72:LP72,"&gt;0")&gt;0,VLOOKUP($C72,Input!$A$8:$HV$21,MATCH($DP$21+COUNTIF($KZ72:LP72,"&gt;0"),Input!$A$6:$HV$6,0),FALSE),0),0))*$D72*$F72</f>
        <v>0</v>
      </c>
      <c r="DR72" s="1">
        <f>IF($E72+$I72+$D$7&lt;=DR$22,0,IF(DR$22-$D$7&gt;=$E72,IF(COUNTIF($KZ72:LQ72,"&gt;0")&gt;0,VLOOKUP($C72,Input!$A$8:$HV$21,MATCH($DP$21+COUNTIF($KZ72:LQ72,"&gt;0"),Input!$A$6:$HV$6,0),FALSE),0),0))*$D72*$F72</f>
        <v>0</v>
      </c>
      <c r="DS72" s="1">
        <f>IF($E72+$I72+$D$7&lt;=DS$22,0,IF(DS$22-$D$7&gt;=$E72,IF(COUNTIF($KZ72:LR72,"&gt;0")&gt;0,VLOOKUP($C72,Input!$A$8:$HV$21,MATCH($DP$21+COUNTIF($KZ72:LR72,"&gt;0"),Input!$A$6:$HV$6,0),FALSE),0),0))*$D72*$F72</f>
        <v>0</v>
      </c>
      <c r="DT72" s="1">
        <f>IF($E72+$I72+$D$7&lt;=DT$22,0,IF(DT$22-$D$7&gt;=$E72,IF(COUNTIF($KZ72:LS72,"&gt;0")&gt;0,VLOOKUP($C72,Input!$A$8:$HV$21,MATCH($DP$21+COUNTIF($KZ72:LS72,"&gt;0"),Input!$A$6:$HV$6,0),FALSE),0),0))*$D72*$F72</f>
        <v>0</v>
      </c>
      <c r="DU72" s="1">
        <f>IF($E72+$I72+$D$7&lt;=DU$22,0,IF(DU$22-$D$7&gt;=$E72,IF(COUNTIF($KZ72:LT72,"&gt;0")&gt;0,VLOOKUP($C72,Input!$A$8:$HV$21,MATCH($DP$21+COUNTIF($KZ72:LT72,"&gt;0"),Input!$A$6:$HV$6,0),FALSE),0),0))*$D72*$F72</f>
        <v>0</v>
      </c>
      <c r="DV72" s="1">
        <f>IF($E72+$I72+$D$7&lt;=DV$22,0,IF(DV$22-$D$7&gt;=$E72,IF(COUNTIF($KZ72:LU72,"&gt;0")&gt;0,VLOOKUP($C72,Input!$A$8:$HV$21,MATCH($DP$21+COUNTIF($KZ72:LU72,"&gt;0"),Input!$A$6:$HV$6,0),FALSE),0),0))*$D72*$F72</f>
        <v>0</v>
      </c>
      <c r="DW72" s="1">
        <f>IF($E72+$I72+$D$7&lt;=DW$22,0,IF(DW$22-$D$7&gt;=$E72,IF(COUNTIF($KZ72:LV72,"&gt;0")&gt;0,VLOOKUP($C72,Input!$A$8:$HV$21,MATCH($DP$21+COUNTIF($KZ72:LV72,"&gt;0"),Input!$A$6:$HV$6,0),FALSE),0),0))*$D72*$F72</f>
        <v>0</v>
      </c>
      <c r="DX72" s="1">
        <f>IF($E72+$I72+$D$7&lt;=DX$22,0,IF(DX$22-$D$7&gt;=$E72,IF(COUNTIF($KZ72:LW72,"&gt;0")&gt;0,VLOOKUP($C72,Input!$A$8:$HV$21,MATCH($DP$21+COUNTIF($KZ72:LW72,"&gt;0"),Input!$A$6:$HV$6,0),FALSE),0),0))*$D72*$F72</f>
        <v>0</v>
      </c>
      <c r="DY72" s="1">
        <f>IF($E72+$I72+$D$7&lt;=DY$22,0,IF(DY$22-$D$7&gt;=$E72,IF(COUNTIF($KZ72:LX72,"&gt;0")&gt;0,VLOOKUP($C72,Input!$A$8:$HV$21,MATCH($DP$21+COUNTIF($KZ72:LX72,"&gt;0"),Input!$A$6:$HV$6,0),FALSE),0),0))*$D72*$F72</f>
        <v>0</v>
      </c>
      <c r="DZ72" s="1">
        <f>IF($E72+$I72+$D$7&lt;=DZ$22,0,IF(DZ$22-$D$7&gt;=$E72,IF(COUNTIF($KZ72:LY72,"&gt;0")&gt;0,VLOOKUP($C72,Input!$A$8:$HV$21,MATCH($DP$21+COUNTIF($KZ72:LY72,"&gt;0"),Input!$A$6:$HV$6,0),FALSE),0),0))*$D72*$F72</f>
        <v>0</v>
      </c>
      <c r="EA72" s="1">
        <f>IF($E72+$I72+$D$7&lt;=EA$22,0,IF(EA$22-$D$7&gt;=$E72,IF(COUNTIF($KZ72:LZ72,"&gt;0")&gt;0,VLOOKUP($C72,Input!$A$8:$HV$21,MATCH($DP$21+COUNTIF($KZ72:LZ72,"&gt;0"),Input!$A$6:$HV$6,0),FALSE),0),0))*$D72*$F72</f>
        <v>0</v>
      </c>
      <c r="EB72" s="1">
        <f>IF($E72+$I72+$D$7&lt;=EB$22,0,IF(EB$22-$D$7&gt;=$E72,IF(COUNTIF($KZ72:MA72,"&gt;0")&gt;0,VLOOKUP($C72,Input!$A$8:$HV$21,MATCH($DP$21+COUNTIF($KZ72:MA72,"&gt;0"),Input!$A$6:$HV$6,0),FALSE),0),0))*$D72*$F72</f>
        <v>0</v>
      </c>
      <c r="EC72" s="1">
        <f>IF($E72+$I72+$D$7&lt;=EC$22,0,IF(EC$22-$D$7&gt;=$E72,IF(COUNTIF($KZ72:MB72,"&gt;0")&gt;0,VLOOKUP($C72,Input!$A$8:$HV$21,MATCH($DP$21+COUNTIF($KZ72:MB72,"&gt;0"),Input!$A$6:$HV$6,0),FALSE),0),0))*$D72*$F72</f>
        <v>0</v>
      </c>
      <c r="ED72" s="1">
        <f>IF($E72+$I72+$D$7&lt;=ED$22,0,IF(ED$22-$D$7&gt;=$E72,IF(COUNTIF($KZ72:MC72,"&gt;0")&gt;0,VLOOKUP($C72,Input!$A$8:$HV$21,MATCH($DP$21+COUNTIF($KZ72:MC72,"&gt;0"),Input!$A$6:$HV$6,0),FALSE),0),0))*$D72*$F72</f>
        <v>0</v>
      </c>
      <c r="EE72" s="1">
        <f>IF($E72+$I72+$D$7&lt;=EE$22,0,IF(EE$22-$D$7&gt;=$E72,IF(COUNTIF($KZ72:MD72,"&gt;0")&gt;0,VLOOKUP($C72,Input!$A$8:$HV$21,MATCH($DP$21+COUNTIF($KZ72:MD72,"&gt;0"),Input!$A$6:$HV$6,0),FALSE),0),0))*$D72*$F72</f>
        <v>0</v>
      </c>
      <c r="EF72" s="1">
        <f>IF($E72+$I72+$D$7&lt;=EF$22,0,IF(EF$22-$D$7&gt;=$E72,IF(COUNTIF($KZ72:ME72,"&gt;0")&gt;0,VLOOKUP($C72,Input!$A$8:$HV$21,MATCH($DP$21+COUNTIF($KZ72:ME72,"&gt;0"),Input!$A$6:$HV$6,0),FALSE),0),0))*$D72*$F72</f>
        <v>0</v>
      </c>
      <c r="EG72" s="1">
        <f>IF($E72+$I72+$D$7&lt;=EG$22,0,IF(EG$22-$D$7&gt;=$E72,IF(COUNTIF($KZ72:MF72,"&gt;0")&gt;0,VLOOKUP($C72,Input!$A$8:$HV$21,MATCH($DP$21+COUNTIF($KZ72:MF72,"&gt;0"),Input!$A$6:$HV$6,0),FALSE),0),0))*$D72*$F72</f>
        <v>0</v>
      </c>
      <c r="EH72" s="1">
        <f>IF($E72+$I72+$D$7&lt;=EH$22,0,IF(EH$22-$D$7&gt;=$E72,IF(COUNTIF($KZ72:MG72,"&gt;0")&gt;0,VLOOKUP($C72,Input!$A$8:$HV$21,MATCH($DP$21+COUNTIF($KZ72:MG72,"&gt;0"),Input!$A$6:$HV$6,0),FALSE),0),0))*$D72*$F72</f>
        <v>0</v>
      </c>
      <c r="EI72" s="1">
        <f>IF($E72+$I72+$D$7&lt;=EI$22,0,IF(EI$22-$D$7&gt;=$E72,IF(COUNTIF($KZ72:MH72,"&gt;0")&gt;0,VLOOKUP($C72,Input!$A$8:$HV$21,MATCH($DP$21+COUNTIF($KZ72:MH72,"&gt;0"),Input!$A$6:$HV$6,0),FALSE),0),0))*$D72*$F72</f>
        <v>0</v>
      </c>
      <c r="EJ72" s="1">
        <f>IF($E72+$I72+$D$7&lt;=EJ$22,0,IF(EJ$22-$D$7&gt;=$E72,IF(COUNTIF($KZ72:MI72,"&gt;0")&gt;0,VLOOKUP($C72,Input!$A$8:$HV$21,MATCH($DP$21+COUNTIF($KZ72:MI72,"&gt;0"),Input!$A$6:$HV$6,0),FALSE),0),0))*$D72*$F72</f>
        <v>0</v>
      </c>
      <c r="EK72" s="1">
        <f>IF($E72+$I72+$D$7&lt;=EK$22,0,IF(EK$22-$D$7&gt;=$E72,IF(COUNTIF($KZ72:MJ72,"&gt;0")&gt;0,VLOOKUP($C72,Input!$A$8:$HV$21,MATCH($DP$21+COUNTIF($KZ72:MJ72,"&gt;0"),Input!$A$6:$HV$6,0),FALSE),0),0))*$D72*$F72</f>
        <v>0</v>
      </c>
      <c r="EL72" s="1">
        <f>IF($E72+$I72+$D$7&lt;=EL$22,0,IF(EL$22-$D$7&gt;=$E72,IF(COUNTIF($KZ72:MK72,"&gt;0")&gt;0,VLOOKUP($C72,Input!$A$8:$HV$21,MATCH($DP$21+COUNTIF($KZ72:MK72,"&gt;0"),Input!$A$6:$HV$6,0),FALSE),0),0))*$D72*$F72</f>
        <v>0</v>
      </c>
      <c r="EM72" s="1">
        <f>IF($E72+$I72+$D$7&lt;=EM$22,0,IF(EM$22-$D$7&gt;=$E72,IF(COUNTIF($KZ72:ML72,"&gt;0")&gt;0,VLOOKUP($C72,Input!$A$8:$HV$21,MATCH($DP$21+COUNTIF($KZ72:ML72,"&gt;0"),Input!$A$6:$HV$6,0),FALSE),0),0))*$D72*$F72</f>
        <v>0</v>
      </c>
      <c r="EN72" s="1">
        <f>IF($E72+$I72+$D$7&lt;=EN$22,0,IF(EN$22-$D$7&gt;=$E72,IF(COUNTIF($KZ72:MM72,"&gt;0")&gt;0,VLOOKUP($C72,Input!$A$8:$HV$21,MATCH($DP$21+COUNTIF($KZ72:MM72,"&gt;0"),Input!$A$6:$HV$6,0),FALSE),0),0))*$D72*$F72</f>
        <v>0</v>
      </c>
      <c r="EO72" s="1">
        <f>IF($E72+$I72+$D$7&lt;=EO$22,0,IF(EO$22-$D$7&gt;=$E72,IF(COUNTIF($KZ72:MN72,"&gt;0")&gt;0,VLOOKUP($C72,Input!$A$8:$HV$21,MATCH($DP$21+COUNTIF($KZ72:MN72,"&gt;0"),Input!$A$6:$HV$6,0),FALSE),0),0))*$D72*$F72</f>
        <v>0</v>
      </c>
      <c r="EP72" s="1">
        <f>IF($E72+$I72+$D$7&lt;=EP$22,0,IF(EP$22-$D$7&gt;=$E72,IF(COUNTIF($KZ72:MO72,"&gt;0")&gt;0,VLOOKUP($C72,Input!$A$8:$HV$21,MATCH($DP$21+COUNTIF($KZ72:MO72,"&gt;0"),Input!$A$6:$HV$6,0),FALSE),0),0))*$D72*$F72</f>
        <v>0</v>
      </c>
      <c r="EQ72" s="1">
        <f>IF($E72+$I72+$D$7&lt;=EQ$22,0,IF(EQ$22-$D$7&gt;=$E72,IF(COUNTIF($KZ72:MP72,"&gt;0")&gt;0,VLOOKUP($C72,Input!$A$8:$HV$21,MATCH($DP$21+COUNTIF($KZ72:MP72,"&gt;0"),Input!$A$6:$HV$6,0),FALSE),0),0))*$D72*$F72</f>
        <v>0</v>
      </c>
      <c r="ER72" s="1">
        <f>IF($E72+$I72+$D$7&lt;=ER$22,0,IF(ER$22-$D$7&gt;=$E72,IF(COUNTIF($KZ72:MQ72,"&gt;0")&gt;0,VLOOKUP($C72,Input!$A$8:$HV$21,MATCH($DP$21+COUNTIF($KZ72:MQ72,"&gt;0"),Input!$A$6:$HV$6,0),FALSE),0),0))*$D72*$F72</f>
        <v>0</v>
      </c>
      <c r="ES72" s="1">
        <f>IF($E72+$I72+$D$7&lt;=ES$22,0,IF(ES$22-$D$7&gt;=$E72,IF(COUNTIF($KZ72:MR72,"&gt;0")&gt;0,VLOOKUP($C72,Input!$A$8:$HV$21,MATCH($DP$21+COUNTIF($KZ72:MR72,"&gt;0"),Input!$A$6:$HV$6,0),FALSE),0),0))*$D72*$F72</f>
        <v>0</v>
      </c>
      <c r="ET72" s="1">
        <f>IF($E72+$I72+$D$7&lt;=ET$22,0,IF(ET$22-$D$7&gt;=$E72,IF(COUNTIF($KZ72:MS72,"&gt;0")&gt;0,VLOOKUP($C72,Input!$A$8:$HV$21,MATCH($DP$21+COUNTIF($KZ72:MS72,"&gt;0"),Input!$A$6:$HV$6,0),FALSE),0),0))*$D72*$F72</f>
        <v>0</v>
      </c>
      <c r="EU72" s="1">
        <f>IF($E72+$I72+$D$7&lt;=EU$22,0,IF(EU$22-$D$7&gt;=$E72,IF(COUNTIF($KZ72:MT72,"&gt;0")&gt;0,VLOOKUP($C72,Input!$A$8:$HV$21,MATCH($DP$21+COUNTIF($KZ72:MT72,"&gt;0"),Input!$A$6:$HV$6,0),FALSE),0),0))*$D72*$F72</f>
        <v>0</v>
      </c>
      <c r="EV72" s="1">
        <f>IF($E72+$I72+$D$7&lt;=EV$22,0,IF(EV$22-$D$7&gt;=$E72,IF(COUNTIF($KZ72:MU72,"&gt;0")&gt;0,VLOOKUP($C72,Input!$A$8:$HV$21,MATCH($DP$21+COUNTIF($KZ72:MU72,"&gt;0"),Input!$A$6:$HV$6,0),FALSE),0),0))*$D72*$F72</f>
        <v>0</v>
      </c>
      <c r="EW72" s="1">
        <f>IF($E72+$I72+$D$7&lt;=EW$22,0,IF(EW$22-$D$7&gt;=$E72,IF(COUNTIF($KZ72:MV72,"&gt;0")&gt;0,VLOOKUP($C72,Input!$A$8:$HV$21,MATCH($DP$21+COUNTIF($KZ72:MV72,"&gt;0"),Input!$A$6:$HV$6,0),FALSE),0),0))*$D72*$F72</f>
        <v>0</v>
      </c>
      <c r="EX72" s="1">
        <f>IF($E72+$I72+$D$7&lt;=EX$22,0,IF(EX$22-$D$7&gt;=$E72,IF(COUNTIF($KZ72:MW72,"&gt;0")&gt;0,VLOOKUP($C72,Input!$A$8:$HV$21,MATCH($DP$21+COUNTIF($KZ72:MW72,"&gt;0"),Input!$A$6:$HV$6,0),FALSE),0),0))*$D72*$F72</f>
        <v>7956000</v>
      </c>
      <c r="EY72" s="1">
        <f>IF($E72+$I72+$D$7&lt;=EY$22,0,IF(EY$22-$D$7&gt;=$E72,IF(COUNTIF($KZ72:MX72,"&gt;0")&gt;0,VLOOKUP($C72,Input!$A$8:$HV$21,MATCH($DP$21+COUNTIF($KZ72:MX72,"&gt;0"),Input!$A$6:$HV$6,0),FALSE),0),0))*$D72*$F72</f>
        <v>7956000</v>
      </c>
      <c r="EZ72" s="1"/>
      <c r="FA72" t="str">
        <f>VLOOKUP($C72,Input!$A$8:$GZ$39,MATCH(FA$21,Input!$A$6:$GZ$6,0),FALSE)</f>
        <v>NA</v>
      </c>
      <c r="FB72">
        <f>IF((VLOOKUP($C72,Input!$A$8:$GZ$39,MATCH(FB$21,Input!$A$6:$GZ$6,0),FALSE))="Y",$D72/VLOOKUP($C72,Input!$A$8:$GZ$39,MATCH(FC$21,Input!$A$6:$GZ$6,0),FALSE),0)</f>
        <v>0</v>
      </c>
      <c r="FC72">
        <f>IF((VLOOKUP($C72,Input!$A$8:$GZ$39,MATCH(FB$21,Input!$A$6:$GZ$6,0),FALSE))="Y",0,IF((VLOOKUP($C72,Input!$A$8:$GZ$39,MATCH(FC$21,Input!$A$6:$GZ$6,0),FALSE))&gt;0,$D72/VLOOKUP($C72,Input!$A$8:$GZ$39,MATCH(FC$21,Input!$A$6:$GZ$6,0),FALSE),0))</f>
        <v>0</v>
      </c>
      <c r="FD72" s="1">
        <f>+IF($E72=FD$22,VLOOKUP($C72,Input!$A$8:$GZ$39,MATCH(FD$21,Input!$A$6:$GZ$6,0),FALSE),0)*IF(FD$19&gt;=MAX(FC$19:$FD$19),MIN((FD$19-MAX(FC$19:$FD$19)),(FD$19-FC$19)),0)+IF($E72=FD$22,VLOOKUP($C72,Input!$A$8:$GZ$39,MATCH(FD$21,Input!$A$6:$GZ$6,0),FALSE),0)*IF(FD$18&gt;=MAX(FC$18:$FD$18),MIN((FD$18-MAX(FC$18:$FD$18)),(FD$18-FC$18)),0)</f>
        <v>0</v>
      </c>
      <c r="FE72" s="1">
        <f>+IF($E72=FE$22,VLOOKUP($C72,Input!$A$8:$GZ$39,MATCH(FE$21,Input!$A$6:$GZ$6,0),FALSE),0)*IF(FE$19&gt;=MAX(FD$19:$FD$19),MIN((FE$19-MAX(FD$19:$FD$19)),(FE$19-FD$19)),0)+IF($E72=FE$22,VLOOKUP($C72,Input!$A$8:$GZ$39,MATCH(FE$21,Input!$A$6:$GZ$6,0),FALSE),0)*IF(FE$18&gt;=MAX(FD$18:$FD$18),MIN((FE$18-MAX(FD$18:$FD$18)),(FE$18-FD$18)),0)</f>
        <v>0</v>
      </c>
      <c r="FF72" s="1">
        <f>+IF($E72=FF$22,VLOOKUP($C72,Input!$A$8:$GZ$39,MATCH(FF$21,Input!$A$6:$GZ$6,0),FALSE),0)*IF(FF$19&gt;=MAX($FD$19:FE$19),MIN((FF$19-MAX($FD$19:FE$19)),(FF$19-FE$19)),0)+IF($E72=FF$22,VLOOKUP($C72,Input!$A$8:$GZ$39,MATCH(FF$21,Input!$A$6:$GZ$6,0),FALSE),0)*IF(FF$18&gt;=MAX($FD$18:FE$18),MIN((FF$18-MAX($FD$18:FE$18)),(FF$18-FE$18)),0)</f>
        <v>0</v>
      </c>
      <c r="FG72" s="1">
        <f>+IF($E72=FG$22,VLOOKUP($C72,Input!$A$8:$GZ$39,MATCH(FG$21,Input!$A$6:$GZ$6,0),FALSE),0)*IF(FG$19&gt;=MAX($FD$19:FF$19),MIN((FG$19-MAX($FD$19:FF$19)),(FG$19-FF$19)),0)+IF($E72=FG$22,VLOOKUP($C72,Input!$A$8:$GZ$39,MATCH(FG$21,Input!$A$6:$GZ$6,0),FALSE),0)*IF(FG$18&gt;=MAX($FD$18:FF$18),MIN((FG$18-MAX($FD$18:FF$18)),(FG$18-FF$18)),0)</f>
        <v>0</v>
      </c>
      <c r="FH72" s="1">
        <f>+IF($E72=FH$22,VLOOKUP($C72,Input!$A$8:$GZ$39,MATCH(FH$21,Input!$A$6:$GZ$6,0),FALSE),0)*IF(FH$19&gt;=MAX($FD$19:FG$19),MIN((FH$19-MAX($FD$19:FG$19)),(FH$19-FG$19)),0)+IF($E72=FH$22,VLOOKUP($C72,Input!$A$8:$GZ$39,MATCH(FH$21,Input!$A$6:$GZ$6,0),FALSE),0)*IF(FH$18&gt;=MAX($FD$18:FG$18),MIN((FH$18-MAX($FD$18:FG$18)),(FH$18-FG$18)),0)</f>
        <v>0</v>
      </c>
      <c r="FI72" s="1">
        <f>+IF($E72=FI$22,VLOOKUP($C72,Input!$A$8:$GZ$39,MATCH(FI$21,Input!$A$6:$GZ$6,0),FALSE),0)*IF(FI$19&gt;=MAX($FD$19:FH$19),MIN((FI$19-MAX($FD$19:FH$19)),(FI$19-FH$19)),0)+IF($E72=FI$22,VLOOKUP($C72,Input!$A$8:$GZ$39,MATCH(FI$21,Input!$A$6:$GZ$6,0),FALSE),0)*IF(FI$18&gt;=MAX($FD$18:FH$18),MIN((FI$18-MAX($FD$18:FH$18)),(FI$18-FH$18)),0)</f>
        <v>0</v>
      </c>
      <c r="FJ72" s="1">
        <f>+IF($E72=FJ$22,VLOOKUP($C72,Input!$A$8:$GZ$39,MATCH(FJ$21,Input!$A$6:$GZ$6,0),FALSE),0)*IF(FJ$19&gt;=MAX($FD$19:FI$19),MIN((FJ$19-MAX($FD$19:FI$19)),(FJ$19-FI$19)),0)+IF($E72=FJ$22,VLOOKUP($C72,Input!$A$8:$GZ$39,MATCH(FJ$21,Input!$A$6:$GZ$6,0),FALSE),0)*IF(FJ$18&gt;=MAX($FD$18:FI$18),MIN((FJ$18-MAX($FD$18:FI$18)),(FJ$18-FI$18)),0)</f>
        <v>0</v>
      </c>
      <c r="FK72" s="1">
        <f>+IF($E72=FK$22,VLOOKUP($C72,Input!$A$8:$GZ$39,MATCH(FK$21,Input!$A$6:$GZ$6,0),FALSE),0)*IF(FK$19&gt;=MAX($FD$19:FJ$19),MIN((FK$19-MAX($FD$19:FJ$19)),(FK$19-FJ$19)),0)+IF($E72=FK$22,VLOOKUP($C72,Input!$A$8:$GZ$39,MATCH(FK$21,Input!$A$6:$GZ$6,0),FALSE),0)*IF(FK$18&gt;=MAX($FD$18:FJ$18),MIN((FK$18-MAX($FD$18:FJ$18)),(FK$18-FJ$18)),0)</f>
        <v>0</v>
      </c>
      <c r="FL72" s="1">
        <f>+IF($E72=FL$22,VLOOKUP($C72,Input!$A$8:$GZ$39,MATCH(FL$21,Input!$A$6:$GZ$6,0),FALSE),0)*IF(FL$19&gt;=MAX($FD$19:FK$19),MIN((FL$19-MAX($FD$19:FK$19)),(FL$19-FK$19)),0)+IF($E72=FL$22,VLOOKUP($C72,Input!$A$8:$GZ$39,MATCH(FL$21,Input!$A$6:$GZ$6,0),FALSE),0)*IF(FL$18&gt;=MAX($FD$18:FK$18),MIN((FL$18-MAX($FD$18:FK$18)),(FL$18-FK$18)),0)</f>
        <v>0</v>
      </c>
      <c r="FM72" s="1">
        <f>+IF($E72=FM$22,VLOOKUP($C72,Input!$A$8:$GZ$39,MATCH(FM$21,Input!$A$6:$GZ$6,0),FALSE),0)*IF(FM$19&gt;=MAX($FD$19:FL$19),MIN((FM$19-MAX($FD$19:FL$19)),(FM$19-FL$19)),0)+IF($E72=FM$22,VLOOKUP($C72,Input!$A$8:$GZ$39,MATCH(FM$21,Input!$A$6:$GZ$6,0),FALSE),0)*IF(FM$18&gt;=MAX($FD$18:FL$18),MIN((FM$18-MAX($FD$18:FL$18)),(FM$18-FL$18)),0)</f>
        <v>0</v>
      </c>
      <c r="FN72" s="1">
        <f>+IF($E72=FN$22,VLOOKUP($C72,Input!$A$8:$GZ$39,MATCH(FN$21,Input!$A$6:$GZ$6,0),FALSE),0)*IF(FN$19&gt;=MAX($FD$19:FM$19),MIN((FN$19-MAX($FD$19:FM$19)),(FN$19-FM$19)),0)+IF($E72=FN$22,VLOOKUP($C72,Input!$A$8:$GZ$39,MATCH(FN$21,Input!$A$6:$GZ$6,0),FALSE),0)*IF(FN$18&gt;=MAX($FD$18:FM$18),MIN((FN$18-MAX($FD$18:FM$18)),(FN$18-FM$18)),0)</f>
        <v>0</v>
      </c>
      <c r="FO72" s="1">
        <f>+IF($E72=FO$22,VLOOKUP($C72,Input!$A$8:$GZ$39,MATCH(FO$21,Input!$A$6:$GZ$6,0),FALSE),0)*IF(FO$19&gt;=MAX($FD$19:FN$19),MIN((FO$19-MAX($FD$19:FN$19)),(FO$19-FN$19)),0)+IF($E72=FO$22,VLOOKUP($C72,Input!$A$8:$GZ$39,MATCH(FO$21,Input!$A$6:$GZ$6,0),FALSE),0)*IF(FO$18&gt;=MAX($FD$18:FN$18),MIN((FO$18-MAX($FD$18:FN$18)),(FO$18-FN$18)),0)</f>
        <v>0</v>
      </c>
      <c r="FP72" s="1">
        <f>+IF($E72=FP$22,VLOOKUP($C72,Input!$A$8:$GZ$39,MATCH(FP$21,Input!$A$6:$GZ$6,0),FALSE),0)*IF(FP$19&gt;=MAX($FD$19:FO$19),MIN((FP$19-MAX($FD$19:FO$19)),(FP$19-FO$19)),0)+IF($E72=FP$22,VLOOKUP($C72,Input!$A$8:$GZ$39,MATCH(FP$21,Input!$A$6:$GZ$6,0),FALSE),0)*IF(FP$18&gt;=MAX($FD$18:FO$18),MIN((FP$18-MAX($FD$18:FO$18)),(FP$18-FO$18)),0)</f>
        <v>0</v>
      </c>
      <c r="FQ72" s="1">
        <f>+IF($E72=FQ$22,VLOOKUP($C72,Input!$A$8:$GZ$39,MATCH(FQ$21,Input!$A$6:$GZ$6,0),FALSE),0)*IF(FQ$19&gt;=MAX($FD$19:FP$19),MIN((FQ$19-MAX($FD$19:FP$19)),(FQ$19-FP$19)),0)+IF($E72=FQ$22,VLOOKUP($C72,Input!$A$8:$GZ$39,MATCH(FQ$21,Input!$A$6:$GZ$6,0),FALSE),0)*IF(FQ$18&gt;=MAX($FD$18:FP$18),MIN((FQ$18-MAX($FD$18:FP$18)),(FQ$18-FP$18)),0)</f>
        <v>0</v>
      </c>
      <c r="FR72" s="1">
        <f>+IF($E72=FR$22,VLOOKUP($C72,Input!$A$8:$GZ$39,MATCH(FR$21,Input!$A$6:$GZ$6,0),FALSE),0)*IF(FR$19&gt;=MAX($FD$19:FQ$19),MIN((FR$19-MAX($FD$19:FQ$19)),(FR$19-FQ$19)),0)+IF($E72=FR$22,VLOOKUP($C72,Input!$A$8:$GZ$39,MATCH(FR$21,Input!$A$6:$GZ$6,0),FALSE),0)*IF(FR$18&gt;=MAX($FD$18:FQ$18),MIN((FR$18-MAX($FD$18:FQ$18)),(FR$18-FQ$18)),0)</f>
        <v>0</v>
      </c>
      <c r="FS72" s="1">
        <f>+IF($E72=FS$22,VLOOKUP($C72,Input!$A$8:$GZ$39,MATCH(FS$21,Input!$A$6:$GZ$6,0),FALSE),0)*IF(FS$19&gt;=MAX($FD$19:FR$19),MIN((FS$19-MAX($FD$19:FR$19)),(FS$19-FR$19)),0)+IF($E72=FS$22,VLOOKUP($C72,Input!$A$8:$GZ$39,MATCH(FS$21,Input!$A$6:$GZ$6,0),FALSE),0)*IF(FS$18&gt;=MAX($FD$18:FR$18),MIN((FS$18-MAX($FD$18:FR$18)),(FS$18-FR$18)),0)</f>
        <v>0</v>
      </c>
      <c r="FT72" s="1">
        <f>+IF($E72=FT$22,VLOOKUP($C72,Input!$A$8:$GZ$39,MATCH(FT$21,Input!$A$6:$GZ$6,0),FALSE),0)*IF(FT$19&gt;=MAX($FD$19:FS$19),MIN((FT$19-MAX($FD$19:FS$19)),(FT$19-FS$19)),0)+IF($E72=FT$22,VLOOKUP($C72,Input!$A$8:$GZ$39,MATCH(FT$21,Input!$A$6:$GZ$6,0),FALSE),0)*IF(FT$18&gt;=MAX($FD$18:FS$18),MIN((FT$18-MAX($FD$18:FS$18)),(FT$18-FS$18)),0)</f>
        <v>0</v>
      </c>
      <c r="FU72" s="1">
        <f>+IF($E72=FU$22,VLOOKUP($C72,Input!$A$8:$GZ$39,MATCH(FU$21,Input!$A$6:$GZ$6,0),FALSE),0)*IF(FU$19&gt;=MAX($FD$19:FT$19),MIN((FU$19-MAX($FD$19:FT$19)),(FU$19-FT$19)),0)+IF($E72=FU$22,VLOOKUP($C72,Input!$A$8:$GZ$39,MATCH(FU$21,Input!$A$6:$GZ$6,0),FALSE),0)*IF(FU$18&gt;=MAX($FD$18:FT$18),MIN((FU$18-MAX($FD$18:FT$18)),(FU$18-FT$18)),0)</f>
        <v>0</v>
      </c>
      <c r="FV72" s="1">
        <f>+IF($E72=FV$22,VLOOKUP($C72,Input!$A$8:$GZ$39,MATCH(FV$21,Input!$A$6:$GZ$6,0),FALSE),0)*IF(FV$19&gt;=MAX($FD$19:FU$19),MIN((FV$19-MAX($FD$19:FU$19)),(FV$19-FU$19)),0)+IF($E72=FV$22,VLOOKUP($C72,Input!$A$8:$GZ$39,MATCH(FV$21,Input!$A$6:$GZ$6,0),FALSE),0)*IF(FV$18&gt;=MAX($FD$18:FU$18),MIN((FV$18-MAX($FD$18:FU$18)),(FV$18-FU$18)),0)</f>
        <v>0</v>
      </c>
      <c r="FW72" s="1">
        <f>+IF($E72=FW$22,VLOOKUP($C72,Input!$A$8:$GZ$39,MATCH(FW$21,Input!$A$6:$GZ$6,0),FALSE),0)*IF(FW$19&gt;=MAX($FD$19:FV$19),MIN((FW$19-MAX($FD$19:FV$19)),(FW$19-FV$19)),0)+IF($E72=FW$22,VLOOKUP($C72,Input!$A$8:$GZ$39,MATCH(FW$21,Input!$A$6:$GZ$6,0),FALSE),0)*IF(FW$18&gt;=MAX($FD$18:FV$18),MIN((FW$18-MAX($FD$18:FV$18)),(FW$18-FV$18)),0)</f>
        <v>0</v>
      </c>
      <c r="FX72" s="1">
        <f>+IF($E72=FX$22,VLOOKUP($C72,Input!$A$8:$GZ$39,MATCH(FX$21,Input!$A$6:$GZ$6,0),FALSE),0)*IF(FX$19&gt;=MAX($FD$19:FW$19),MIN((FX$19-MAX($FD$19:FW$19)),(FX$19-FW$19)),0)+IF($E72=FX$22,VLOOKUP($C72,Input!$A$8:$GZ$39,MATCH(FX$21,Input!$A$6:$GZ$6,0),FALSE),0)*IF(FX$18&gt;=MAX($FD$18:FW$18),MIN((FX$18-MAX($FD$18:FW$18)),(FX$18-FW$18)),0)</f>
        <v>0</v>
      </c>
      <c r="FY72" s="1">
        <f>+IF($E72=FY$22,VLOOKUP($C72,Input!$A$8:$GZ$39,MATCH(FY$21,Input!$A$6:$GZ$6,0),FALSE),0)*IF(FY$19&gt;=MAX($FD$19:FX$19),MIN((FY$19-MAX($FD$19:FX$19)),(FY$19-FX$19)),0)+IF($E72=FY$22,VLOOKUP($C72,Input!$A$8:$GZ$39,MATCH(FY$21,Input!$A$6:$GZ$6,0),FALSE),0)*IF(FY$18&gt;=MAX($FD$18:FX$18),MIN((FY$18-MAX($FD$18:FX$18)),(FY$18-FX$18)),0)</f>
        <v>0</v>
      </c>
      <c r="FZ72" s="1">
        <f>+IF($E72=FZ$22,VLOOKUP($C72,Input!$A$8:$GZ$39,MATCH(FZ$21,Input!$A$6:$GZ$6,0),FALSE),0)*IF(FZ$19&gt;=MAX($FD$19:FY$19),MIN((FZ$19-MAX($FD$19:FY$19)),(FZ$19-FY$19)),0)+IF($E72=FZ$22,VLOOKUP($C72,Input!$A$8:$GZ$39,MATCH(FZ$21,Input!$A$6:$GZ$6,0),FALSE),0)*IF(FZ$18&gt;=MAX($FD$18:FY$18),MIN((FZ$18-MAX($FD$18:FY$18)),(FZ$18-FY$18)),0)</f>
        <v>0</v>
      </c>
      <c r="GA72" s="1">
        <f>+IF($E72=GA$22,VLOOKUP($C72,Input!$A$8:$GZ$39,MATCH(GA$21,Input!$A$6:$GZ$6,0),FALSE),0)*IF(GA$19&gt;=MAX($FD$19:FZ$19),MIN((GA$19-MAX($FD$19:FZ$19)),(GA$19-FZ$19)),0)+IF($E72=GA$22,VLOOKUP($C72,Input!$A$8:$GZ$39,MATCH(GA$21,Input!$A$6:$GZ$6,0),FALSE),0)*IF(GA$18&gt;=MAX($FD$18:FZ$18),MIN((GA$18-MAX($FD$18:FZ$18)),(GA$18-FZ$18)),0)</f>
        <v>0</v>
      </c>
      <c r="GB72" s="1">
        <f>+IF($E72=GB$22,VLOOKUP($C72,Input!$A$8:$GZ$39,MATCH(GB$21,Input!$A$6:$GZ$6,0),FALSE),0)*IF(GB$19&gt;=MAX($FD$19:GA$19),MIN((GB$19-MAX($FD$19:GA$19)),(GB$19-GA$19)),0)+IF($E72=GB$22,VLOOKUP($C72,Input!$A$8:$GZ$39,MATCH(GB$21,Input!$A$6:$GZ$6,0),FALSE),0)*IF(GB$18&gt;=MAX($FD$18:GA$18),MIN((GB$18-MAX($FD$18:GA$18)),(GB$18-GA$18)),0)</f>
        <v>0</v>
      </c>
      <c r="GC72" s="1">
        <f>+IF($E72=GC$22,VLOOKUP($C72,Input!$A$8:$GZ$39,MATCH(GC$21,Input!$A$6:$GZ$6,0),FALSE),0)*IF(GC$19&gt;=MAX($FD$19:GB$19),MIN((GC$19-MAX($FD$19:GB$19)),(GC$19-GB$19)),0)+IF($E72=GC$22,VLOOKUP($C72,Input!$A$8:$GZ$39,MATCH(GC$21,Input!$A$6:$GZ$6,0),FALSE),0)*IF(GC$18&gt;=MAX($FD$18:GB$18),MIN((GC$18-MAX($FD$18:GB$18)),(GC$18-GB$18)),0)</f>
        <v>0</v>
      </c>
      <c r="GD72" s="1">
        <f>+IF($E72=GD$22,VLOOKUP($C72,Input!$A$8:$GZ$39,MATCH(GD$21,Input!$A$6:$GZ$6,0),FALSE),0)*IF(GD$19&gt;=MAX($FD$19:GC$19),MIN((GD$19-MAX($FD$19:GC$19)),(GD$19-GC$19)),0)+IF($E72=GD$22,VLOOKUP($C72,Input!$A$8:$GZ$39,MATCH(GD$21,Input!$A$6:$GZ$6,0),FALSE),0)*IF(GD$18&gt;=MAX($FD$18:GC$18),MIN((GD$18-MAX($FD$18:GC$18)),(GD$18-GC$18)),0)</f>
        <v>0</v>
      </c>
      <c r="GE72" s="1">
        <f>+IF($E72=GE$22,VLOOKUP($C72,Input!$A$8:$GZ$39,MATCH(GE$21,Input!$A$6:$GZ$6,0),FALSE),0)*IF(GE$19&gt;=MAX($FD$19:GD$19),MIN((GE$19-MAX($FD$19:GD$19)),(GE$19-GD$19)),0)+IF($E72=GE$22,VLOOKUP($C72,Input!$A$8:$GZ$39,MATCH(GE$21,Input!$A$6:$GZ$6,0),FALSE),0)*IF(GE$18&gt;=MAX($FD$18:GD$18),MIN((GE$18-MAX($FD$18:GD$18)),(GE$18-GD$18)),0)</f>
        <v>0</v>
      </c>
      <c r="GF72" s="1">
        <f>+IF($E72=GF$22,VLOOKUP($C72,Input!$A$8:$GZ$39,MATCH(GF$21,Input!$A$6:$GZ$6,0),FALSE),0)*IF(GF$19&gt;=MAX($FD$19:GE$19),MIN((GF$19-MAX($FD$19:GE$19)),(GF$19-GE$19)),0)+IF($E72=GF$22,VLOOKUP($C72,Input!$A$8:$GZ$39,MATCH(GF$21,Input!$A$6:$GZ$6,0),FALSE),0)*IF(GF$18&gt;=MAX($FD$18:GE$18),MIN((GF$18-MAX($FD$18:GE$18)),(GF$18-GE$18)),0)</f>
        <v>0</v>
      </c>
      <c r="GG72" s="1">
        <f>+IF($E72=GG$22,VLOOKUP($C72,Input!$A$8:$GZ$39,MATCH(GG$21,Input!$A$6:$GZ$6,0),FALSE),0)*IF(GG$19&gt;=MAX($FD$19:GF$19),MIN((GG$19-MAX($FD$19:GF$19)),(GG$19-GF$19)),0)+IF($E72=GG$22,VLOOKUP($C72,Input!$A$8:$GZ$39,MATCH(GG$21,Input!$A$6:$GZ$6,0),FALSE),0)*IF(GG$18&gt;=MAX($FD$18:GF$18),MIN((GG$18-MAX($FD$18:GF$18)),(GG$18-GF$18)),0)</f>
        <v>0</v>
      </c>
      <c r="GH72" s="1">
        <f>+IF($E72=GH$22,VLOOKUP($C72,Input!$A$8:$GZ$39,MATCH(GH$21,Input!$A$6:$GZ$6,0),FALSE),0)*IF(GH$19&gt;=MAX($FD$19:GG$19),MIN((GH$19-MAX($FD$19:GG$19)),(GH$19-GG$19)),0)+IF($E72=GH$22,VLOOKUP($C72,Input!$A$8:$GZ$39,MATCH(GH$21,Input!$A$6:$GZ$6,0),FALSE),0)*IF(GH$18&gt;=MAX($FD$18:GG$18),MIN((GH$18-MAX($FD$18:GG$18)),(GH$18-GG$18)),0)</f>
        <v>0</v>
      </c>
      <c r="GI72" s="1">
        <f>+IF($E72=GI$22,VLOOKUP($C72,Input!$A$8:$GZ$39,MATCH(GI$21,Input!$A$6:$GZ$6,0),FALSE),0)*IF(GI$19&gt;=MAX($FD$19:GH$19),MIN((GI$19-MAX($FD$19:GH$19)),(GI$19-GH$19)),0)+IF($E72=GI$22,VLOOKUP($C72,Input!$A$8:$GZ$39,MATCH(GI$21,Input!$A$6:$GZ$6,0),FALSE),0)*IF(GI$18&gt;=MAX($FD$18:GH$18),MIN((GI$18-MAX($FD$18:GH$18)),(GI$18-GH$18)),0)</f>
        <v>0</v>
      </c>
      <c r="GJ72" s="1">
        <f>+IF($E72=GJ$22,VLOOKUP($C72,Input!$A$8:$GZ$39,MATCH(GJ$21,Input!$A$6:$GZ$6,0),FALSE),0)*IF(GJ$19&gt;=MAX($FD$19:GI$19),MIN((GJ$19-MAX($FD$19:GI$19)),(GJ$19-GI$19)),0)+IF($E72=GJ$22,VLOOKUP($C72,Input!$A$8:$GZ$39,MATCH(GJ$21,Input!$A$6:$GZ$6,0),FALSE),0)*IF(GJ$18&gt;=MAX($FD$18:GI$18),MIN((GJ$18-MAX($FD$18:GI$18)),(GJ$18-GI$18)),0)</f>
        <v>0</v>
      </c>
      <c r="GK72" s="1">
        <f>+IF($E72=GK$22,VLOOKUP($C72,Input!$A$8:$GZ$39,MATCH(GK$21,Input!$A$6:$GZ$6,0),FALSE),0)*IF(GK$19&gt;=MAX($FD$19:GJ$19),MIN((GK$19-MAX($FD$19:GJ$19)),(GK$19-GJ$19)),0)+IF($E72=GK$22,VLOOKUP($C72,Input!$A$8:$GZ$39,MATCH(GK$21,Input!$A$6:$GZ$6,0),FALSE),0)*IF(GK$18&gt;=MAX($FD$18:GJ$18),MIN((GK$18-MAX($FD$18:GJ$18)),(GK$18-GJ$18)),0)</f>
        <v>0</v>
      </c>
      <c r="GL72" s="1">
        <f>+IF($E72=GL$22,VLOOKUP($C72,Input!$A$8:$GZ$39,MATCH(GL$21,Input!$A$6:$GZ$6,0),FALSE),0)*IF(GL$19&gt;=MAX($FD$19:GK$19),MIN((GL$19-MAX($FD$19:GK$19)),(GL$19-GK$19)),0)+IF($E72=GL$22,VLOOKUP($C72,Input!$A$8:$GZ$39,MATCH(GL$21,Input!$A$6:$GZ$6,0),FALSE),0)*IF(GL$18&gt;=MAX($FD$18:GK$18),MIN((GL$18-MAX($FD$18:GK$18)),(GL$18-GK$18)),0)</f>
        <v>0</v>
      </c>
      <c r="GM72" s="42"/>
      <c r="GN72" t="str">
        <f>VLOOKUP($C72,Input!$A$8:$GZ$39,MATCH(GN$21,Input!$A$6:$GZ$6,0),FALSE)</f>
        <v>NA</v>
      </c>
      <c r="GO72">
        <f>IF((VLOOKUP($C72,Input!$A$8:$GZ$39,MATCH(GO$21,Input!$A$6:$GZ$6,0),FALSE))="Y",$D72/VLOOKUP($C72,Input!$A$8:$GZ$39,MATCH(GP$21,Input!$A$6:$GZ$6,0),FALSE),0)</f>
        <v>0</v>
      </c>
      <c r="GP72">
        <f>IF((VLOOKUP($C72,Input!$A$8:$GZ$39,MATCH(GO$21,Input!$A$6:$GZ$6,0),FALSE))="Y",0,IF((VLOOKUP($C72,Input!$A$8:$GZ$39,MATCH(GP$21,Input!$A$6:$GZ$6,0),FALSE))&gt;0,$D72/VLOOKUP($C72,Input!$A$8:$GZ$39,MATCH(GP$21,Input!$A$6:$GZ$6,0),FALSE),0))</f>
        <v>0</v>
      </c>
      <c r="GQ72" s="1">
        <f>+IF($E72=GQ$22,VLOOKUP($C72,Input!$A$8:$GZ$39,MATCH(GQ$21,Input!$A$6:$GZ$6,0),FALSE),0)*IF(GQ$19&gt;=MAX($GP$19:GP$19),MIN((GQ$19-MAX($GP$19:GP$19)),(GQ$19-GP$19)),0)+IF($E72=GQ$22,VLOOKUP($C72,Input!$A$8:$GZ$39,MATCH(GQ$21,Input!$A$6:$GZ$6,0),FALSE),0)*IF(GQ$18&gt;=MAX($GP$18:GP$18),MIN((GQ$18-MAX($GP$18:GP$18)),(GQ$18-GP$18)),0)</f>
        <v>0</v>
      </c>
      <c r="GR72" s="1">
        <f>+IF($E72=GR$22,VLOOKUP($C72,Input!$A$8:$GZ$39,MATCH(GR$21,Input!$A$6:$GZ$6,0),FALSE),0)*IF(GR$19&gt;=MAX($GP$19:GQ$19),MIN((GR$19-MAX($GP$19:GQ$19)),(GR$19-GQ$19)),0)+IF($E72=GR$22,VLOOKUP($C72,Input!$A$8:$GZ$39,MATCH(GR$21,Input!$A$6:$GZ$6,0),FALSE),0)*IF(GR$18&gt;=MAX($GP$18:GQ$18),MIN((GR$18-MAX($GP$18:GQ$18)),(GR$18-GQ$18)),0)</f>
        <v>0</v>
      </c>
      <c r="GS72" s="1">
        <f>+IF($E72=GS$22,VLOOKUP($C72,Input!$A$8:$GZ$39,MATCH(GS$21,Input!$A$6:$GZ$6,0),FALSE),0)*IF(GS$19&gt;=MAX($GP$19:GR$19),MIN((GS$19-MAX($GP$19:GR$19)),(GS$19-GR$19)),0)+IF($E72=GS$22,VLOOKUP($C72,Input!$A$8:$GZ$39,MATCH(GS$21,Input!$A$6:$GZ$6,0),FALSE),0)*IF(GS$18&gt;=MAX($GP$18:GR$18),MIN((GS$18-MAX($GP$18:GR$18)),(GS$18-GR$18)),0)</f>
        <v>0</v>
      </c>
      <c r="GT72" s="1">
        <f>+IF($E72=GT$22,VLOOKUP($C72,Input!$A$8:$GZ$39,MATCH(GT$21,Input!$A$6:$GZ$6,0),FALSE),0)*IF(GT$19&gt;=MAX($GP$19:GS$19),MIN((GT$19-MAX($GP$19:GS$19)),(GT$19-GS$19)),0)+IF($E72=GT$22,VLOOKUP($C72,Input!$A$8:$GZ$39,MATCH(GT$21,Input!$A$6:$GZ$6,0),FALSE),0)*IF(GT$18&gt;=MAX($GP$18:GS$18),MIN((GT$18-MAX($GP$18:GS$18)),(GT$18-GS$18)),0)</f>
        <v>0</v>
      </c>
      <c r="GU72" s="1">
        <f>+IF($E72=GU$22,VLOOKUP($C72,Input!$A$8:$GZ$39,MATCH(GU$21,Input!$A$6:$GZ$6,0),FALSE),0)*IF(GU$19&gt;=MAX($GP$19:GT$19),MIN((GU$19-MAX($GP$19:GT$19)),(GU$19-GT$19)),0)+IF($E72=GU$22,VLOOKUP($C72,Input!$A$8:$GZ$39,MATCH(GU$21,Input!$A$6:$GZ$6,0),FALSE),0)*IF(GU$18&gt;=MAX($GP$18:GT$18),MIN((GU$18-MAX($GP$18:GT$18)),(GU$18-GT$18)),0)</f>
        <v>0</v>
      </c>
      <c r="GV72" s="1">
        <f>+IF($E72=GV$22,VLOOKUP($C72,Input!$A$8:$GZ$39,MATCH(GV$21,Input!$A$6:$GZ$6,0),FALSE),0)*IF(GV$19&gt;=MAX($GP$19:GU$19),MIN((GV$19-MAX($GP$19:GU$19)),(GV$19-GU$19)),0)+IF($E72=GV$22,VLOOKUP($C72,Input!$A$8:$GZ$39,MATCH(GV$21,Input!$A$6:$GZ$6,0),FALSE),0)*IF(GV$18&gt;=MAX($GP$18:GU$18),MIN((GV$18-MAX($GP$18:GU$18)),(GV$18-GU$18)),0)</f>
        <v>0</v>
      </c>
      <c r="GW72" s="1">
        <f>+IF($E72=GW$22,VLOOKUP($C72,Input!$A$8:$GZ$39,MATCH(GW$21,Input!$A$6:$GZ$6,0),FALSE),0)*IF(GW$19&gt;=MAX($GP$19:GV$19),MIN((GW$19-MAX($GP$19:GV$19)),(GW$19-GV$19)),0)+IF($E72=GW$22,VLOOKUP($C72,Input!$A$8:$GZ$39,MATCH(GW$21,Input!$A$6:$GZ$6,0),FALSE),0)*IF(GW$18&gt;=MAX($GP$18:GV$18),MIN((GW$18-MAX($GP$18:GV$18)),(GW$18-GV$18)),0)</f>
        <v>0</v>
      </c>
      <c r="GX72" s="1">
        <f>+IF($E72=GX$22,VLOOKUP($C72,Input!$A$8:$GZ$39,MATCH(GX$21,Input!$A$6:$GZ$6,0),FALSE),0)*IF(GX$19&gt;=MAX($GP$19:GW$19),MIN((GX$19-MAX($GP$19:GW$19)),(GX$19-GW$19)),0)+IF($E72=GX$22,VLOOKUP($C72,Input!$A$8:$GZ$39,MATCH(GX$21,Input!$A$6:$GZ$6,0),FALSE),0)*IF(GX$18&gt;=MAX($GP$18:GW$18),MIN((GX$18-MAX($GP$18:GW$18)),(GX$18-GW$18)),0)</f>
        <v>0</v>
      </c>
      <c r="GY72" s="1">
        <f>+IF($E72=GY$22,VLOOKUP($C72,Input!$A$8:$GZ$39,MATCH(GY$21,Input!$A$6:$GZ$6,0),FALSE),0)*IF(GY$19&gt;=MAX($GP$19:GX$19),MIN((GY$19-MAX($GP$19:GX$19)),(GY$19-GX$19)),0)+IF($E72=GY$22,VLOOKUP($C72,Input!$A$8:$GZ$39,MATCH(GY$21,Input!$A$6:$GZ$6,0),FALSE),0)*IF(GY$18&gt;=MAX($GP$18:GX$18),MIN((GY$18-MAX($GP$18:GX$18)),(GY$18-GX$18)),0)</f>
        <v>0</v>
      </c>
      <c r="GZ72" s="1">
        <f>+IF($E72=GZ$22,VLOOKUP($C72,Input!$A$8:$GZ$39,MATCH(GZ$21,Input!$A$6:$GZ$6,0),FALSE),0)*IF(GZ$19&gt;=MAX($GP$19:GY$19),MIN((GZ$19-MAX($GP$19:GY$19)),(GZ$19-GY$19)),0)+IF($E72=GZ$22,VLOOKUP($C72,Input!$A$8:$GZ$39,MATCH(GZ$21,Input!$A$6:$GZ$6,0),FALSE),0)*IF(GZ$18&gt;=MAX($GP$18:GY$18),MIN((GZ$18-MAX($GP$18:GY$18)),(GZ$18-GY$18)),0)</f>
        <v>0</v>
      </c>
      <c r="HA72" s="1">
        <f>+IF($E72=HA$22,VLOOKUP($C72,Input!$A$8:$GZ$39,MATCH(HA$21,Input!$A$6:$GZ$6,0),FALSE),0)*IF(HA$19&gt;=MAX($GP$19:GZ$19),MIN((HA$19-MAX($GP$19:GZ$19)),(HA$19-GZ$19)),0)+IF($E72=HA$22,VLOOKUP($C72,Input!$A$8:$GZ$39,MATCH(HA$21,Input!$A$6:$GZ$6,0),FALSE),0)*IF(HA$18&gt;=MAX($GP$18:GZ$18),MIN((HA$18-MAX($GP$18:GZ$18)),(HA$18-GZ$18)),0)</f>
        <v>0</v>
      </c>
      <c r="HB72" s="1">
        <f>+IF($E72=HB$22,VLOOKUP($C72,Input!$A$8:$GZ$39,MATCH(HB$21,Input!$A$6:$GZ$6,0),FALSE),0)*IF(HB$19&gt;=MAX($GP$19:HA$19),MIN((HB$19-MAX($GP$19:HA$19)),(HB$19-HA$19)),0)+IF($E72=HB$22,VLOOKUP($C72,Input!$A$8:$GZ$39,MATCH(HB$21,Input!$A$6:$GZ$6,0),FALSE),0)*IF(HB$18&gt;=MAX($GP$18:HA$18),MIN((HB$18-MAX($GP$18:HA$18)),(HB$18-HA$18)),0)</f>
        <v>0</v>
      </c>
      <c r="HC72" s="1">
        <f>+IF($E72=HC$22,VLOOKUP($C72,Input!$A$8:$GZ$39,MATCH(HC$21,Input!$A$6:$GZ$6,0),FALSE),0)*IF(HC$19&gt;=MAX($GP$19:HB$19),MIN((HC$19-MAX($GP$19:HB$19)),(HC$19-HB$19)),0)+IF($E72=HC$22,VLOOKUP($C72,Input!$A$8:$GZ$39,MATCH(HC$21,Input!$A$6:$GZ$6,0),FALSE),0)*IF(HC$18&gt;=MAX($GP$18:HB$18),MIN((HC$18-MAX($GP$18:HB$18)),(HC$18-HB$18)),0)</f>
        <v>0</v>
      </c>
      <c r="HD72" s="1">
        <f>+IF($E72=HD$22,VLOOKUP($C72,Input!$A$8:$GZ$39,MATCH(HD$21,Input!$A$6:$GZ$6,0),FALSE),0)*IF(HD$19&gt;=MAX($GP$19:HC$19),MIN((HD$19-MAX($GP$19:HC$19)),(HD$19-HC$19)),0)+IF($E72=HD$22,VLOOKUP($C72,Input!$A$8:$GZ$39,MATCH(HD$21,Input!$A$6:$GZ$6,0),FALSE),0)*IF(HD$18&gt;=MAX($GP$18:HC$18),MIN((HD$18-MAX($GP$18:HC$18)),(HD$18-HC$18)),0)</f>
        <v>0</v>
      </c>
      <c r="HE72" s="1">
        <f>+IF($E72=HE$22,VLOOKUP($C72,Input!$A$8:$GZ$39,MATCH(HE$21,Input!$A$6:$GZ$6,0),FALSE),0)*IF(HE$19&gt;=MAX($GP$19:HD$19),MIN((HE$19-MAX($GP$19:HD$19)),(HE$19-HD$19)),0)+IF($E72=HE$22,VLOOKUP($C72,Input!$A$8:$GZ$39,MATCH(HE$21,Input!$A$6:$GZ$6,0),FALSE),0)*IF(HE$18&gt;=MAX($GP$18:HD$18),MIN((HE$18-MAX($GP$18:HD$18)),(HE$18-HD$18)),0)</f>
        <v>0</v>
      </c>
      <c r="HF72" s="1">
        <f>+IF($E72=HF$22,VLOOKUP($C72,Input!$A$8:$GZ$39,MATCH(HF$21,Input!$A$6:$GZ$6,0),FALSE),0)*IF(HF$19&gt;=MAX($GP$19:HE$19),MIN((HF$19-MAX($GP$19:HE$19)),(HF$19-HE$19)),0)+IF($E72=HF$22,VLOOKUP($C72,Input!$A$8:$GZ$39,MATCH(HF$21,Input!$A$6:$GZ$6,0),FALSE),0)*IF(HF$18&gt;=MAX($GP$18:HE$18),MIN((HF$18-MAX($GP$18:HE$18)),(HF$18-HE$18)),0)</f>
        <v>0</v>
      </c>
      <c r="HG72" s="1">
        <f>+IF($E72=HG$22,VLOOKUP($C72,Input!$A$8:$GZ$39,MATCH(HG$21,Input!$A$6:$GZ$6,0),FALSE),0)*IF(HG$19&gt;=MAX($GP$19:HF$19),MIN((HG$19-MAX($GP$19:HF$19)),(HG$19-HF$19)),0)+IF($E72=HG$22,VLOOKUP($C72,Input!$A$8:$GZ$39,MATCH(HG$21,Input!$A$6:$GZ$6,0),FALSE),0)*IF(HG$18&gt;=MAX($GP$18:HF$18),MIN((HG$18-MAX($GP$18:HF$18)),(HG$18-HF$18)),0)</f>
        <v>0</v>
      </c>
      <c r="HH72" s="1">
        <f>+IF($E72=HH$22,VLOOKUP($C72,Input!$A$8:$GZ$39,MATCH(HH$21,Input!$A$6:$GZ$6,0),FALSE),0)*IF(HH$19&gt;=MAX($GP$19:HG$19),MIN((HH$19-MAX($GP$19:HG$19)),(HH$19-HG$19)),0)+IF($E72=HH$22,VLOOKUP($C72,Input!$A$8:$GZ$39,MATCH(HH$21,Input!$A$6:$GZ$6,0),FALSE),0)*IF(HH$18&gt;=MAX($GP$18:HG$18),MIN((HH$18-MAX($GP$18:HG$18)),(HH$18-HG$18)),0)</f>
        <v>0</v>
      </c>
      <c r="HI72" s="1">
        <f>+IF($E72=HI$22,VLOOKUP($C72,Input!$A$8:$GZ$39,MATCH(HI$21,Input!$A$6:$GZ$6,0),FALSE),0)*IF(HI$19&gt;=MAX($GP$19:HH$19),MIN((HI$19-MAX($GP$19:HH$19)),(HI$19-HH$19)),0)+IF($E72=HI$22,VLOOKUP($C72,Input!$A$8:$GZ$39,MATCH(HI$21,Input!$A$6:$GZ$6,0),FALSE),0)*IF(HI$18&gt;=MAX($GP$18:HH$18),MIN((HI$18-MAX($GP$18:HH$18)),(HI$18-HH$18)),0)</f>
        <v>0</v>
      </c>
      <c r="HJ72" s="1">
        <f>+IF($E72=HJ$22,VLOOKUP($C72,Input!$A$8:$GZ$39,MATCH(HJ$21,Input!$A$6:$GZ$6,0),FALSE),0)*IF(HJ$19&gt;=MAX($GP$19:HI$19),MIN((HJ$19-MAX($GP$19:HI$19)),(HJ$19-HI$19)),0)+IF($E72=HJ$22,VLOOKUP($C72,Input!$A$8:$GZ$39,MATCH(HJ$21,Input!$A$6:$GZ$6,0),FALSE),0)*IF(HJ$18&gt;=MAX($GP$18:HI$18),MIN((HJ$18-MAX($GP$18:HI$18)),(HJ$18-HI$18)),0)</f>
        <v>0</v>
      </c>
      <c r="HK72" s="1">
        <f>+IF($E72=HK$22,VLOOKUP($C72,Input!$A$8:$GZ$39,MATCH(HK$21,Input!$A$6:$GZ$6,0),FALSE),0)*IF(HK$19&gt;=MAX($GP$19:HJ$19),MIN((HK$19-MAX($GP$19:HJ$19)),(HK$19-HJ$19)),0)+IF($E72=HK$22,VLOOKUP($C72,Input!$A$8:$GZ$39,MATCH(HK$21,Input!$A$6:$GZ$6,0),FALSE),0)*IF(HK$18&gt;=MAX($GP$18:HJ$18),MIN((HK$18-MAX($GP$18:HJ$18)),(HK$18-HJ$18)),0)</f>
        <v>0</v>
      </c>
      <c r="HL72" s="1">
        <f>+IF($E72=HL$22,VLOOKUP($C72,Input!$A$8:$GZ$39,MATCH(HL$21,Input!$A$6:$GZ$6,0),FALSE),0)*IF(HL$19&gt;=MAX($GP$19:HK$19),MIN((HL$19-MAX($GP$19:HK$19)),(HL$19-HK$19)),0)+IF($E72=HL$22,VLOOKUP($C72,Input!$A$8:$GZ$39,MATCH(HL$21,Input!$A$6:$GZ$6,0),FALSE),0)*IF(HL$18&gt;=MAX($GP$18:HK$18),MIN((HL$18-MAX($GP$18:HK$18)),(HL$18-HK$18)),0)</f>
        <v>0</v>
      </c>
      <c r="HM72" s="1">
        <f>+IF($E72=HM$22,VLOOKUP($C72,Input!$A$8:$GZ$39,MATCH(HM$21,Input!$A$6:$GZ$6,0),FALSE),0)*IF(HM$19&gt;=MAX($GP$19:HL$19),MIN((HM$19-MAX($GP$19:HL$19)),(HM$19-HL$19)),0)+IF($E72=HM$22,VLOOKUP($C72,Input!$A$8:$GZ$39,MATCH(HM$21,Input!$A$6:$GZ$6,0),FALSE),0)*IF(HM$18&gt;=MAX($GP$18:HL$18),MIN((HM$18-MAX($GP$18:HL$18)),(HM$18-HL$18)),0)</f>
        <v>0</v>
      </c>
      <c r="HN72" s="1">
        <f>+IF($E72=HN$22,VLOOKUP($C72,Input!$A$8:$GZ$39,MATCH(HN$21,Input!$A$6:$GZ$6,0),FALSE),0)*IF(HN$19&gt;=MAX($GP$19:HM$19),MIN((HN$19-MAX($GP$19:HM$19)),(HN$19-HM$19)),0)+IF($E72=HN$22,VLOOKUP($C72,Input!$A$8:$GZ$39,MATCH(HN$21,Input!$A$6:$GZ$6,0),FALSE),0)*IF(HN$18&gt;=MAX($GP$18:HM$18),MIN((HN$18-MAX($GP$18:HM$18)),(HN$18-HM$18)),0)</f>
        <v>0</v>
      </c>
      <c r="HO72" s="1">
        <f>+IF($E72=HO$22,VLOOKUP($C72,Input!$A$8:$GZ$39,MATCH(HO$21,Input!$A$6:$GZ$6,0),FALSE),0)*IF(HO$19&gt;=MAX($GP$19:HN$19),MIN((HO$19-MAX($GP$19:HN$19)),(HO$19-HN$19)),0)+IF($E72=HO$22,VLOOKUP($C72,Input!$A$8:$GZ$39,MATCH(HO$21,Input!$A$6:$GZ$6,0),FALSE),0)*IF(HO$18&gt;=MAX($GP$18:HN$18),MIN((HO$18-MAX($GP$18:HN$18)),(HO$18-HN$18)),0)</f>
        <v>0</v>
      </c>
      <c r="HP72" s="1">
        <f>+IF($E72=HP$22,VLOOKUP($C72,Input!$A$8:$GZ$39,MATCH(HP$21,Input!$A$6:$GZ$6,0),FALSE),0)*IF(HP$19&gt;=MAX($GP$19:HO$19),MIN((HP$19-MAX($GP$19:HO$19)),(HP$19-HO$19)),0)+IF($E72=HP$22,VLOOKUP($C72,Input!$A$8:$GZ$39,MATCH(HP$21,Input!$A$6:$GZ$6,0),FALSE),0)*IF(HP$18&gt;=MAX($GP$18:HO$18),MIN((HP$18-MAX($GP$18:HO$18)),(HP$18-HO$18)),0)</f>
        <v>0</v>
      </c>
      <c r="HQ72" s="1">
        <f>+IF($E72=HQ$22,VLOOKUP($C72,Input!$A$8:$GZ$39,MATCH(HQ$21,Input!$A$6:$GZ$6,0),FALSE),0)*IF(HQ$19&gt;=MAX($GP$19:HP$19),MIN((HQ$19-MAX($GP$19:HP$19)),(HQ$19-HP$19)),0)+IF($E72=HQ$22,VLOOKUP($C72,Input!$A$8:$GZ$39,MATCH(HQ$21,Input!$A$6:$GZ$6,0),FALSE),0)*IF(HQ$18&gt;=MAX($GP$18:HP$18),MIN((HQ$18-MAX($GP$18:HP$18)),(HQ$18-HP$18)),0)</f>
        <v>0</v>
      </c>
      <c r="HR72" s="1">
        <f>+IF($E72=HR$22,VLOOKUP($C72,Input!$A$8:$GZ$39,MATCH(HR$21,Input!$A$6:$GZ$6,0),FALSE),0)*IF(HR$19&gt;=MAX($GP$19:HQ$19),MIN((HR$19-MAX($GP$19:HQ$19)),(HR$19-HQ$19)),0)+IF($E72=HR$22,VLOOKUP($C72,Input!$A$8:$GZ$39,MATCH(HR$21,Input!$A$6:$GZ$6,0),FALSE),0)*IF(HR$18&gt;=MAX($GP$18:HQ$18),MIN((HR$18-MAX($GP$18:HQ$18)),(HR$18-HQ$18)),0)</f>
        <v>0</v>
      </c>
      <c r="HS72" s="1">
        <f>+IF($E72=HS$22,VLOOKUP($C72,Input!$A$8:$GZ$39,MATCH(HS$21,Input!$A$6:$GZ$6,0),FALSE),0)*IF(HS$19&gt;=MAX($GP$19:HR$19),MIN((HS$19-MAX($GP$19:HR$19)),(HS$19-HR$19)),0)+IF($E72=HS$22,VLOOKUP($C72,Input!$A$8:$GZ$39,MATCH(HS$21,Input!$A$6:$GZ$6,0),FALSE),0)*IF(HS$18&gt;=MAX($GP$18:HR$18),MIN((HS$18-MAX($GP$18:HR$18)),(HS$18-HR$18)),0)</f>
        <v>0</v>
      </c>
      <c r="HT72" s="1">
        <f>+IF($E72=HT$22,VLOOKUP($C72,Input!$A$8:$GZ$39,MATCH(HT$21,Input!$A$6:$GZ$6,0),FALSE),0)*IF(HT$19&gt;=MAX($GP$19:HS$19),MIN((HT$19-MAX($GP$19:HS$19)),(HT$19-HS$19)),0)+IF($E72=HT$22,VLOOKUP($C72,Input!$A$8:$GZ$39,MATCH(HT$21,Input!$A$6:$GZ$6,0),FALSE),0)*IF(HT$18&gt;=MAX($GP$18:HS$18),MIN((HT$18-MAX($GP$18:HS$18)),(HT$18-HS$18)),0)</f>
        <v>0</v>
      </c>
      <c r="HU72" s="1">
        <f>+IF($E72=HU$22,VLOOKUP($C72,Input!$A$8:$GZ$39,MATCH(HU$21,Input!$A$6:$GZ$6,0),FALSE),0)*IF(HU$19&gt;=MAX($GP$19:HT$19),MIN((HU$19-MAX($GP$19:HT$19)),(HU$19-HT$19)),0)+IF($E72=HU$22,VLOOKUP($C72,Input!$A$8:$GZ$39,MATCH(HU$21,Input!$A$6:$GZ$6,0),FALSE),0)*IF(HU$18&gt;=MAX($GP$18:HT$18),MIN((HU$18-MAX($GP$18:HT$18)),(HU$18-HT$18)),0)</f>
        <v>0</v>
      </c>
      <c r="HV72" s="1">
        <f>+IF($E72=HV$22,VLOOKUP($C72,Input!$A$8:$GZ$39,MATCH(HV$21,Input!$A$6:$GZ$6,0),FALSE),0)*IF(HV$19&gt;=MAX($GP$19:HU$19),MIN((HV$19-MAX($GP$19:HU$19)),(HV$19-HU$19)),0)+IF($E72=HV$22,VLOOKUP($C72,Input!$A$8:$GZ$39,MATCH(HV$21,Input!$A$6:$GZ$6,0),FALSE),0)*IF(HV$18&gt;=MAX($GP$18:HU$18),MIN((HV$18-MAX($GP$18:HU$18)),(HV$18-HU$18)),0)</f>
        <v>0</v>
      </c>
      <c r="HW72" s="1">
        <f>+IF($E72=HW$22,VLOOKUP($C72,Input!$A$8:$GZ$39,MATCH(HW$21,Input!$A$6:$GZ$6,0),FALSE),0)*IF(HW$19&gt;=MAX($GP$19:HV$19),MIN((HW$19-MAX($GP$19:HV$19)),(HW$19-HV$19)),0)+IF($E72=HW$22,VLOOKUP($C72,Input!$A$8:$GZ$39,MATCH(HW$21,Input!$A$6:$GZ$6,0),FALSE),0)*IF(HW$18&gt;=MAX($GP$18:HV$18),MIN((HW$18-MAX($GP$18:HV$18)),(HW$18-HV$18)),0)</f>
        <v>0</v>
      </c>
      <c r="HX72" s="1">
        <f>+IF($E72=HX$22,VLOOKUP($C72,Input!$A$8:$GZ$39,MATCH(HX$21,Input!$A$6:$GZ$6,0),FALSE),0)*IF(HX$19&gt;=MAX($GP$19:HW$19),MIN((HX$19-MAX($GP$19:HW$19)),(HX$19-HW$19)),0)+IF($E72=HX$22,VLOOKUP($C72,Input!$A$8:$GZ$39,MATCH(HX$21,Input!$A$6:$GZ$6,0),FALSE),0)*IF(HX$18&gt;=MAX($GP$18:HW$18),MIN((HX$18-MAX($GP$18:HW$18)),(HX$18-HW$18)),0)</f>
        <v>0</v>
      </c>
      <c r="HY72" s="1">
        <f>+IF($E72=HY$22,VLOOKUP($C72,Input!$A$8:$GZ$39,MATCH(HY$21,Input!$A$6:$GZ$6,0),FALSE),0)*IF(HY$19&gt;=MAX($GP$19:HX$19),MIN((HY$19-MAX($GP$19:HX$19)),(HY$19-HX$19)),0)+IF($E72=HY$22,VLOOKUP($C72,Input!$A$8:$GZ$39,MATCH(HY$21,Input!$A$6:$GZ$6,0),FALSE),0)*IF(HY$18&gt;=MAX($GP$18:HX$18),MIN((HY$18-MAX($GP$18:HX$18)),(HY$18-HX$18)),0)</f>
        <v>0</v>
      </c>
      <c r="HZ72" s="42"/>
      <c r="IA72" t="str">
        <f>VLOOKUP($C72,Input!$A$8:$IA$39,MATCH(IA$21,Input!$A$6:$IA$6,0),FALSE)</f>
        <v>NA</v>
      </c>
      <c r="IB72" s="132">
        <f>IF((VLOOKUP($C72,Input!$A$8:$IA$39,MATCH(IB$21,Input!$A$6:$IA$6,0),FALSE))="Y",$D72/VLOOKUP($C72,Input!$A$8:$IA$39,MATCH(IC$21,Input!$A$6:$IA$6,0),FALSE),0)</f>
        <v>0</v>
      </c>
      <c r="IC72" s="132">
        <f>IF((VLOOKUP($C72,Input!$A$8:$IA$39,MATCH(IB$21,Input!$A$6:$IA$6,0),FALSE))="Y",0,IF((VLOOKUP($C72,Input!$A$8:$IA$39,MATCH(IC$21,Input!$A$6:$IA$6,0),FALSE))&gt;0,$D72/VLOOKUP($C72,Input!$A$8:$IA$39,MATCH(IC$21,Input!$A$6:$IA$6,0),FALSE),0))</f>
        <v>0</v>
      </c>
      <c r="ID72" s="1">
        <f>+IF($E72=ID$22,VLOOKUP($C72,Input!$A$8:$IA$39,MATCH(ID$21,Input!$A$6:$IA$6,0),FALSE),0)*IF(ID$19&gt;=MAX($IC$19:IC$19),MIN((ID$19-MAX($IC$19:IC$19)),(ID$19-IC$19)),0)+IF($E72=ID$22,VLOOKUP($C72,Input!$A$8:$IA$39,MATCH(ID$21,Input!$A$6:$IA$6,0),FALSE),0)*IF(ID$18&gt;=MAX($IC$18:IC$18),MIN((ID$18-MAX($IC$18:IC$18)),(ID$18-IC$18)),0)</f>
        <v>0</v>
      </c>
      <c r="IE72" s="1">
        <f>+IF($E72=IE$22,VLOOKUP($C72,Input!$A$8:$IA$39,MATCH(IE$21,Input!$A$6:$IA$6,0),FALSE),0)*IF(IE$19&gt;=MAX($IC$19:ID$19),MIN((IE$19-MAX($IC$19:ID$19)),(IE$19-ID$19)),0)+IF($E72=IE$22,VLOOKUP($C72,Input!$A$8:$IA$39,MATCH(IE$21,Input!$A$6:$IA$6,0),FALSE),0)*IF(IE$18&gt;=MAX($IC$18:ID$18),MIN((IE$18-MAX($IC$18:ID$18)),(IE$18-ID$18)),0)</f>
        <v>0</v>
      </c>
      <c r="IF72" s="1">
        <f>+IF($E72=IF$22,VLOOKUP($C72,Input!$A$8:$IA$39,MATCH(IF$21,Input!$A$6:$IA$6,0),FALSE),0)*IF(IF$19&gt;=MAX($IC$19:IE$19),MIN((IF$19-MAX($IC$19:IE$19)),(IF$19-IE$19)),0)+IF($E72=IF$22,VLOOKUP($C72,Input!$A$8:$IA$39,MATCH(IF$21,Input!$A$6:$IA$6,0),FALSE),0)*IF(IF$18&gt;=MAX($IC$18:IE$18),MIN((IF$18-MAX($IC$18:IE$18)),(IF$18-IE$18)),0)</f>
        <v>0</v>
      </c>
      <c r="IG72" s="1">
        <f>+IF($E72=IG$22,VLOOKUP($C72,Input!$A$8:$IA$39,MATCH(IG$21,Input!$A$6:$IA$6,0),FALSE),0)*IF(IG$19&gt;=MAX($IC$19:IF$19),MIN((IG$19-MAX($IC$19:IF$19)),(IG$19-IF$19)),0)+IF($E72=IG$22,VLOOKUP($C72,Input!$A$8:$IA$39,MATCH(IG$21,Input!$A$6:$IA$6,0),FALSE),0)*IF(IG$18&gt;=MAX($IC$18:IF$18),MIN((IG$18-MAX($IC$18:IF$18)),(IG$18-IF$18)),0)</f>
        <v>0</v>
      </c>
      <c r="IH72" s="1">
        <f>+IF($E72=IH$22,VLOOKUP($C72,Input!$A$8:$IA$39,MATCH(IH$21,Input!$A$6:$IA$6,0),FALSE),0)*IF(IH$19&gt;=MAX($IC$19:IG$19),MIN((IH$19-MAX($IC$19:IG$19)),(IH$19-IG$19)),0)+IF($E72=IH$22,VLOOKUP($C72,Input!$A$8:$IA$39,MATCH(IH$21,Input!$A$6:$IA$6,0),FALSE),0)*IF(IH$18&gt;=MAX($IC$18:IG$18),MIN((IH$18-MAX($IC$18:IG$18)),(IH$18-IG$18)),0)</f>
        <v>0</v>
      </c>
      <c r="II72" s="1">
        <f>+IF($E72=II$22,VLOOKUP($C72,Input!$A$8:$IA$39,MATCH(II$21,Input!$A$6:$IA$6,0),FALSE),0)*IF(II$19&gt;=MAX($IC$19:IH$19),MIN((II$19-MAX($IC$19:IH$19)),(II$19-IH$19)),0)+IF($E72=II$22,VLOOKUP($C72,Input!$A$8:$IA$39,MATCH(II$21,Input!$A$6:$IA$6,0),FALSE),0)*IF(II$18&gt;=MAX($IC$18:IH$18),MIN((II$18-MAX($IC$18:IH$18)),(II$18-IH$18)),0)</f>
        <v>0</v>
      </c>
      <c r="IJ72" s="1">
        <f>+IF($E72=IJ$22,VLOOKUP($C72,Input!$A$8:$IA$39,MATCH(IJ$21,Input!$A$6:$IA$6,0),FALSE),0)*IF(IJ$19&gt;=MAX($IC$19:II$19),MIN((IJ$19-MAX($IC$19:II$19)),(IJ$19-II$19)),0)+IF($E72=IJ$22,VLOOKUP($C72,Input!$A$8:$IA$39,MATCH(IJ$21,Input!$A$6:$IA$6,0),FALSE),0)*IF(IJ$18&gt;=MAX($IC$18:II$18),MIN((IJ$18-MAX($IC$18:II$18)),(IJ$18-II$18)),0)</f>
        <v>0</v>
      </c>
      <c r="IK72" s="1">
        <f>+IF($E72=IK$22,VLOOKUP($C72,Input!$A$8:$IA$39,MATCH(IK$21,Input!$A$6:$IA$6,0),FALSE),0)*IF(IK$19&gt;=MAX($IC$19:IJ$19),MIN((IK$19-MAX($IC$19:IJ$19)),(IK$19-IJ$19)),0)+IF($E72=IK$22,VLOOKUP($C72,Input!$A$8:$IA$39,MATCH(IK$21,Input!$A$6:$IA$6,0),FALSE),0)*IF(IK$18&gt;=MAX($IC$18:IJ$18),MIN((IK$18-MAX($IC$18:IJ$18)),(IK$18-IJ$18)),0)</f>
        <v>0</v>
      </c>
      <c r="IL72" s="1">
        <f>+IF($E72=IL$22,VLOOKUP($C72,Input!$A$8:$IA$39,MATCH(IL$21,Input!$A$6:$IA$6,0),FALSE),0)*IF(IL$19&gt;=MAX($IC$19:IK$19),MIN((IL$19-MAX($IC$19:IK$19)),(IL$19-IK$19)),0)+IF($E72=IL$22,VLOOKUP($C72,Input!$A$8:$IA$39,MATCH(IL$21,Input!$A$6:$IA$6,0),FALSE),0)*IF(IL$18&gt;=MAX($IC$18:IK$18),MIN((IL$18-MAX($IC$18:IK$18)),(IL$18-IK$18)),0)</f>
        <v>0</v>
      </c>
      <c r="IM72" s="1">
        <f>+IF($E72=IM$22,VLOOKUP($C72,Input!$A$8:$IA$39,MATCH(IM$21,Input!$A$6:$IA$6,0),FALSE),0)*IF(IM$19&gt;=MAX($IC$19:IL$19),MIN((IM$19-MAX($IC$19:IL$19)),(IM$19-IL$19)),0)+IF($E72=IM$22,VLOOKUP($C72,Input!$A$8:$IA$39,MATCH(IM$21,Input!$A$6:$IA$6,0),FALSE),0)*IF(IM$18&gt;=MAX($IC$18:IL$18),MIN((IM$18-MAX($IC$18:IL$18)),(IM$18-IL$18)),0)</f>
        <v>0</v>
      </c>
      <c r="IN72" s="1">
        <f>+IF($E72=IN$22,VLOOKUP($C72,Input!$A$8:$IA$39,MATCH(IN$21,Input!$A$6:$IA$6,0),FALSE),0)*IF(IN$19&gt;=MAX($IC$19:IM$19),MIN((IN$19-MAX($IC$19:IM$19)),(IN$19-IM$19)),0)+IF($E72=IN$22,VLOOKUP($C72,Input!$A$8:$IA$39,MATCH(IN$21,Input!$A$6:$IA$6,0),FALSE),0)*IF(IN$18&gt;=MAX($IC$18:IM$18),MIN((IN$18-MAX($IC$18:IM$18)),(IN$18-IM$18)),0)</f>
        <v>0</v>
      </c>
      <c r="IO72" s="1">
        <f>+IF($E72=IO$22,VLOOKUP($C72,Input!$A$8:$IA$39,MATCH(IO$21,Input!$A$6:$IA$6,0),FALSE),0)*IF(IO$19&gt;=MAX($IC$19:IN$19),MIN((IO$19-MAX($IC$19:IN$19)),(IO$19-IN$19)),0)+IF($E72=IO$22,VLOOKUP($C72,Input!$A$8:$IA$39,MATCH(IO$21,Input!$A$6:$IA$6,0),FALSE),0)*IF(IO$18&gt;=MAX($IC$18:IN$18),MIN((IO$18-MAX($IC$18:IN$18)),(IO$18-IN$18)),0)</f>
        <v>0</v>
      </c>
      <c r="IP72" s="1">
        <f>+IF($E72=IP$22,VLOOKUP($C72,Input!$A$8:$IA$39,MATCH(IP$21,Input!$A$6:$IA$6,0),FALSE),0)*IF(IP$19&gt;=MAX($IC$19:IO$19),MIN((IP$19-MAX($IC$19:IO$19)),(IP$19-IO$19)),0)+IF($E72=IP$22,VLOOKUP($C72,Input!$A$8:$IA$39,MATCH(IP$21,Input!$A$6:$IA$6,0),FALSE),0)*IF(IP$18&gt;=MAX($IC$18:IO$18),MIN((IP$18-MAX($IC$18:IO$18)),(IP$18-IO$18)),0)</f>
        <v>0</v>
      </c>
      <c r="IQ72" s="1">
        <f>+IF($E72=IQ$22,VLOOKUP($C72,Input!$A$8:$IA$39,MATCH(IQ$21,Input!$A$6:$IA$6,0),FALSE),0)*IF(IQ$19&gt;=MAX($IC$19:IP$19),MIN((IQ$19-MAX($IC$19:IP$19)),(IQ$19-IP$19)),0)+IF($E72=IQ$22,VLOOKUP($C72,Input!$A$8:$IA$39,MATCH(IQ$21,Input!$A$6:$IA$6,0),FALSE),0)*IF(IQ$18&gt;=MAX($IC$18:IP$18),MIN((IQ$18-MAX($IC$18:IP$18)),(IQ$18-IP$18)),0)</f>
        <v>0</v>
      </c>
      <c r="IR72" s="1">
        <f>+IF($E72=IR$22,VLOOKUP($C72,Input!$A$8:$IA$39,MATCH(IR$21,Input!$A$6:$IA$6,0),FALSE),0)*IF(IR$19&gt;=MAX($IC$19:IQ$19),MIN((IR$19-MAX($IC$19:IQ$19)),(IR$19-IQ$19)),0)+IF($E72=IR$22,VLOOKUP($C72,Input!$A$8:$IA$39,MATCH(IR$21,Input!$A$6:$IA$6,0),FALSE),0)*IF(IR$18&gt;=MAX($IC$18:IQ$18),MIN((IR$18-MAX($IC$18:IQ$18)),(IR$18-IQ$18)),0)</f>
        <v>0</v>
      </c>
      <c r="IS72" s="1">
        <f>+IF($E72=IS$22,VLOOKUP($C72,Input!$A$8:$IA$39,MATCH(IS$21,Input!$A$6:$IA$6,0),FALSE),0)*IF(IS$19&gt;=MAX($IC$19:IR$19),MIN((IS$19-MAX($IC$19:IR$19)),(IS$19-IR$19)),0)+IF($E72=IS$22,VLOOKUP($C72,Input!$A$8:$IA$39,MATCH(IS$21,Input!$A$6:$IA$6,0),FALSE),0)*IF(IS$18&gt;=MAX($IC$18:IR$18),MIN((IS$18-MAX($IC$18:IR$18)),(IS$18-IR$18)),0)</f>
        <v>0</v>
      </c>
      <c r="IT72" s="1">
        <f>+IF($E72=IT$22,VLOOKUP($C72,Input!$A$8:$IA$39,MATCH(IT$21,Input!$A$6:$IA$6,0),FALSE),0)*IF(IT$19&gt;=MAX($IC$19:IS$19),MIN((IT$19-MAX($IC$19:IS$19)),(IT$19-IS$19)),0)+IF($E72=IT$22,VLOOKUP($C72,Input!$A$8:$IA$39,MATCH(IT$21,Input!$A$6:$IA$6,0),FALSE),0)*IF(IT$18&gt;=MAX($IC$18:IS$18),MIN((IT$18-MAX($IC$18:IS$18)),(IT$18-IS$18)),0)</f>
        <v>0</v>
      </c>
      <c r="IU72" s="1">
        <f>+IF($E72=IU$22,VLOOKUP($C72,Input!$A$8:$IA$39,MATCH(IU$21,Input!$A$6:$IA$6,0),FALSE),0)*IF(IU$19&gt;=MAX($IC$19:IT$19),MIN((IU$19-MAX($IC$19:IT$19)),(IU$19-IT$19)),0)+IF($E72=IU$22,VLOOKUP($C72,Input!$A$8:$IA$39,MATCH(IU$21,Input!$A$6:$IA$6,0),FALSE),0)*IF(IU$18&gt;=MAX($IC$18:IT$18),MIN((IU$18-MAX($IC$18:IT$18)),(IU$18-IT$18)),0)</f>
        <v>0</v>
      </c>
      <c r="IV72" s="1">
        <f>+IF($E72=IV$22,VLOOKUP($C72,Input!$A$8:$IA$39,MATCH(IV$21,Input!$A$6:$IA$6,0),FALSE),0)*IF(IV$19&gt;=MAX($IC$19:IU$19),MIN((IV$19-MAX($IC$19:IU$19)),(IV$19-IU$19)),0)+IF($E72=IV$22,VLOOKUP($C72,Input!$A$8:$IA$39,MATCH(IV$21,Input!$A$6:$IA$6,0),FALSE),0)*IF(IV$18&gt;=MAX($IC$18:IU$18),MIN((IV$18-MAX($IC$18:IU$18)),(IV$18-IU$18)),0)</f>
        <v>0</v>
      </c>
      <c r="IW72" s="1">
        <f>+IF($E72=IW$22,VLOOKUP($C72,Input!$A$8:$IA$39,MATCH(IW$21,Input!$A$6:$IA$6,0),FALSE),0)*IF(IW$19&gt;=MAX($IC$19:IV$19),MIN((IW$19-MAX($IC$19:IV$19)),(IW$19-IV$19)),0)+IF($E72=IW$22,VLOOKUP($C72,Input!$A$8:$IA$39,MATCH(IW$21,Input!$A$6:$IA$6,0),FALSE),0)*IF(IW$18&gt;=MAX($IC$18:IV$18),MIN((IW$18-MAX($IC$18:IV$18)),(IW$18-IV$18)),0)</f>
        <v>0</v>
      </c>
      <c r="IX72" s="1">
        <f>+IF($E72=IX$22,VLOOKUP($C72,Input!$A$8:$IA$39,MATCH(IX$21,Input!$A$6:$IA$6,0),FALSE),0)*IF(IX$19&gt;=MAX($IC$19:IW$19),MIN((IX$19-MAX($IC$19:IW$19)),(IX$19-IW$19)),0)+IF($E72=IX$22,VLOOKUP($C72,Input!$A$8:$IA$39,MATCH(IX$21,Input!$A$6:$IA$6,0),FALSE),0)*IF(IX$18&gt;=MAX($IC$18:IW$18),MIN((IX$18-MAX($IC$18:IW$18)),(IX$18-IW$18)),0)</f>
        <v>0</v>
      </c>
      <c r="IY72" s="1">
        <f>+IF($E72=IY$22,VLOOKUP($C72,Input!$A$8:$IA$39,MATCH(IY$21,Input!$A$6:$IA$6,0),FALSE),0)*IF(IY$19&gt;=MAX($IC$19:IX$19),MIN((IY$19-MAX($IC$19:IX$19)),(IY$19-IX$19)),0)+IF($E72=IY$22,VLOOKUP($C72,Input!$A$8:$IA$39,MATCH(IY$21,Input!$A$6:$IA$6,0),FALSE),0)*IF(IY$18&gt;=MAX($IC$18:IX$18),MIN((IY$18-MAX($IC$18:IX$18)),(IY$18-IX$18)),0)</f>
        <v>0</v>
      </c>
      <c r="IZ72" s="1">
        <f>+IF($E72=IZ$22,VLOOKUP($C72,Input!$A$8:$IA$39,MATCH(IZ$21,Input!$A$6:$IA$6,0),FALSE),0)*IF(IZ$19&gt;=MAX($IC$19:IY$19),MIN((IZ$19-MAX($IC$19:IY$19)),(IZ$19-IY$19)),0)+IF($E72=IZ$22,VLOOKUP($C72,Input!$A$8:$IA$39,MATCH(IZ$21,Input!$A$6:$IA$6,0),FALSE),0)*IF(IZ$18&gt;=MAX($IC$18:IY$18),MIN((IZ$18-MAX($IC$18:IY$18)),(IZ$18-IY$18)),0)</f>
        <v>0</v>
      </c>
      <c r="JA72" s="1">
        <f>+IF($E72=JA$22,VLOOKUP($C72,Input!$A$8:$IA$39,MATCH(JA$21,Input!$A$6:$IA$6,0),FALSE),0)*IF(JA$19&gt;=MAX($IC$19:IZ$19),MIN((JA$19-MAX($IC$19:IZ$19)),(JA$19-IZ$19)),0)+IF($E72=JA$22,VLOOKUP($C72,Input!$A$8:$IA$39,MATCH(JA$21,Input!$A$6:$IA$6,0),FALSE),0)*IF(JA$18&gt;=MAX($IC$18:IZ$18),MIN((JA$18-MAX($IC$18:IZ$18)),(JA$18-IZ$18)),0)</f>
        <v>0</v>
      </c>
      <c r="JB72" s="1">
        <f>+IF($E72=JB$22,VLOOKUP($C72,Input!$A$8:$IA$39,MATCH(JB$21,Input!$A$6:$IA$6,0),FALSE),0)*IF(JB$19&gt;=MAX($IC$19:JA$19),MIN((JB$19-MAX($IC$19:JA$19)),(JB$19-JA$19)),0)+IF($E72=JB$22,VLOOKUP($C72,Input!$A$8:$IA$39,MATCH(JB$21,Input!$A$6:$IA$6,0),FALSE),0)*IF(JB$18&gt;=MAX($IC$18:JA$18),MIN((JB$18-MAX($IC$18:JA$18)),(JB$18-JA$18)),0)</f>
        <v>0</v>
      </c>
      <c r="JC72" s="1">
        <f>+IF($E72=JC$22,VLOOKUP($C72,Input!$A$8:$IA$39,MATCH(JC$21,Input!$A$6:$IA$6,0),FALSE),0)*IF(JC$19&gt;=MAX($IC$19:JB$19),MIN((JC$19-MAX($IC$19:JB$19)),(JC$19-JB$19)),0)+IF($E72=JC$22,VLOOKUP($C72,Input!$A$8:$IA$39,MATCH(JC$21,Input!$A$6:$IA$6,0),FALSE),0)*IF(JC$18&gt;=MAX($IC$18:JB$18),MIN((JC$18-MAX($IC$18:JB$18)),(JC$18-JB$18)),0)</f>
        <v>0</v>
      </c>
      <c r="JD72" s="1">
        <f>+IF($E72=JD$22,VLOOKUP($C72,Input!$A$8:$IA$39,MATCH(JD$21,Input!$A$6:$IA$6,0),FALSE),0)*IF(JD$19&gt;=MAX($IC$19:JC$19),MIN((JD$19-MAX($IC$19:JC$19)),(JD$19-JC$19)),0)+IF($E72=JD$22,VLOOKUP($C72,Input!$A$8:$IA$39,MATCH(JD$21,Input!$A$6:$IA$6,0),FALSE),0)*IF(JD$18&gt;=MAX($IC$18:JC$18),MIN((JD$18-MAX($IC$18:JC$18)),(JD$18-JC$18)),0)</f>
        <v>0</v>
      </c>
      <c r="JE72" s="1">
        <f>+IF($E72=JE$22,VLOOKUP($C72,Input!$A$8:$IA$39,MATCH(JE$21,Input!$A$6:$IA$6,0),FALSE),0)*IF(JE$19&gt;=MAX($IC$19:JD$19),MIN((JE$19-MAX($IC$19:JD$19)),(JE$19-JD$19)),0)+IF($E72=JE$22,VLOOKUP($C72,Input!$A$8:$IA$39,MATCH(JE$21,Input!$A$6:$IA$6,0),FALSE),0)*IF(JE$18&gt;=MAX($IC$18:JD$18),MIN((JE$18-MAX($IC$18:JD$18)),(JE$18-JD$18)),0)</f>
        <v>0</v>
      </c>
      <c r="JF72" s="1">
        <f>+IF($E72=JF$22,VLOOKUP($C72,Input!$A$8:$IA$39,MATCH(JF$21,Input!$A$6:$IA$6,0),FALSE),0)*IF(JF$19&gt;=MAX($IC$19:JE$19),MIN((JF$19-MAX($IC$19:JE$19)),(JF$19-JE$19)),0)+IF($E72=JF$22,VLOOKUP($C72,Input!$A$8:$IA$39,MATCH(JF$21,Input!$A$6:$IA$6,0),FALSE),0)*IF(JF$18&gt;=MAX($IC$18:JE$18),MIN((JF$18-MAX($IC$18:JE$18)),(JF$18-JE$18)),0)</f>
        <v>0</v>
      </c>
      <c r="JG72" s="1">
        <f>+IF($E72=JG$22,VLOOKUP($C72,Input!$A$8:$IA$39,MATCH(JG$21,Input!$A$6:$IA$6,0),FALSE),0)*IF(JG$19&gt;=MAX($IC$19:JF$19),MIN((JG$19-MAX($IC$19:JF$19)),(JG$19-JF$19)),0)+IF($E72=JG$22,VLOOKUP($C72,Input!$A$8:$IA$39,MATCH(JG$21,Input!$A$6:$IA$6,0),FALSE),0)*IF(JG$18&gt;=MAX($IC$18:JF$18),MIN((JG$18-MAX($IC$18:JF$18)),(JG$18-JF$18)),0)</f>
        <v>0</v>
      </c>
      <c r="JH72" s="1">
        <f>+IF($E72=JH$22,VLOOKUP($C72,Input!$A$8:$IA$39,MATCH(JH$21,Input!$A$6:$IA$6,0),FALSE),0)*IF(JH$19&gt;=MAX($IC$19:JG$19),MIN((JH$19-MAX($IC$19:JG$19)),(JH$19-JG$19)),0)+IF($E72=JH$22,VLOOKUP($C72,Input!$A$8:$IA$39,MATCH(JH$21,Input!$A$6:$IA$6,0),FALSE),0)*IF(JH$18&gt;=MAX($IC$18:JG$18),MIN((JH$18-MAX($IC$18:JG$18)),(JH$18-JG$18)),0)</f>
        <v>0</v>
      </c>
      <c r="JI72" s="1">
        <f>+IF($E72=JI$22,VLOOKUP($C72,Input!$A$8:$IA$39,MATCH(JI$21,Input!$A$6:$IA$6,0),FALSE),0)*IF(JI$19&gt;=MAX($IC$19:JH$19),MIN((JI$19-MAX($IC$19:JH$19)),(JI$19-JH$19)),0)+IF($E72=JI$22,VLOOKUP($C72,Input!$A$8:$IA$39,MATCH(JI$21,Input!$A$6:$IA$6,0),FALSE),0)*IF(JI$18&gt;=MAX($IC$18:JH$18),MIN((JI$18-MAX($IC$18:JH$18)),(JI$18-JH$18)),0)</f>
        <v>0</v>
      </c>
      <c r="JJ72" s="1">
        <f>+IF($E72=JJ$22,VLOOKUP($C72,Input!$A$8:$IA$39,MATCH(JJ$21,Input!$A$6:$IA$6,0),FALSE),0)*IF(JJ$19&gt;=MAX($IC$19:JI$19),MIN((JJ$19-MAX($IC$19:JI$19)),(JJ$19-JI$19)),0)+IF($E72=JJ$22,VLOOKUP($C72,Input!$A$8:$IA$39,MATCH(JJ$21,Input!$A$6:$IA$6,0),FALSE),0)*IF(JJ$18&gt;=MAX($IC$18:JI$18),MIN((JJ$18-MAX($IC$18:JI$18)),(JJ$18-JI$18)),0)</f>
        <v>0</v>
      </c>
      <c r="JK72" s="1">
        <f>+IF($E72=JK$22,VLOOKUP($C72,Input!$A$8:$IA$39,MATCH(JK$21,Input!$A$6:$IA$6,0),FALSE),0)*IF(JK$19&gt;=MAX($IC$19:JJ$19),MIN((JK$19-MAX($IC$19:JJ$19)),(JK$19-JJ$19)),0)+IF($E72=JK$22,VLOOKUP($C72,Input!$A$8:$IA$39,MATCH(JK$21,Input!$A$6:$IA$6,0),FALSE),0)*IF(JK$18&gt;=MAX($IC$18:JJ$18),MIN((JK$18-MAX($IC$18:JJ$18)),(JK$18-JJ$18)),0)</f>
        <v>0</v>
      </c>
      <c r="JL72" s="1">
        <f>+IF($E72=JL$22,VLOOKUP($C72,Input!$A$8:$IA$39,MATCH(JL$21,Input!$A$6:$IA$6,0),FALSE),0)*IF(JL$19&gt;=MAX($IC$19:JK$19),MIN((JL$19-MAX($IC$19:JK$19)),(JL$19-JK$19)),0)+IF($E72=JL$22,VLOOKUP($C72,Input!$A$8:$IA$39,MATCH(JL$21,Input!$A$6:$IA$6,0),FALSE),0)*IF(JL$18&gt;=MAX($IC$18:JK$18),MIN((JL$18-MAX($IC$18:JK$18)),(JL$18-JK$18)),0)</f>
        <v>0</v>
      </c>
      <c r="JN72" t="str">
        <f>+VLOOKUP($C72,Input!$A$8:$GZ$39,MATCH(JN$21,Input!$A$6:$GZ$6,0),FALSE)</f>
        <v>CNG Station Maint in fuel price</v>
      </c>
      <c r="JO72" s="1">
        <f>IF($E72+$I72+$D$7&lt;=JO$22,0,IF(JO$22-$D$7&gt;=$E72,VLOOKUP($C72,Input!$A$8:$GZ$39,MATCH(JO$21,Input!$A$6:$GZ$6,0),FALSE),0)*$F72/$G72)*$D72</f>
        <v>0</v>
      </c>
      <c r="JP72" s="1">
        <f>IF($E72+$I72+$D$7&lt;=JP$22,0,IF(JP$22-$D$7&gt;=$E72,VLOOKUP($C72,Input!$A$8:$GZ$39,MATCH(JP$21,Input!$A$6:$GZ$6,0),FALSE),0)*$F72/$G72)*$D72</f>
        <v>0</v>
      </c>
      <c r="JQ72" s="1">
        <f>IF($E72+$I72+$D$7&lt;=JQ$22,0,IF(JQ$22-$D$7&gt;=$E72,VLOOKUP($C72,Input!$A$8:$GZ$39,MATCH(JQ$21,Input!$A$6:$GZ$6,0),FALSE),0)*$F72/$G72)*$D72</f>
        <v>0</v>
      </c>
      <c r="JR72" s="1">
        <f>IF($E72+$I72+$D$7&lt;=JR$22,0,IF(JR$22-$D$7&gt;=$E72,VLOOKUP($C72,Input!$A$8:$GZ$39,MATCH(JR$21,Input!$A$6:$GZ$6,0),FALSE),0)*$F72/$G72)*$D72</f>
        <v>0</v>
      </c>
      <c r="JS72" s="1">
        <f>IF($E72+$I72+$D$7&lt;=JS$22,0,IF(JS$22-$D$7&gt;=$E72,VLOOKUP($C72,Input!$A$8:$GZ$39,MATCH(JS$21,Input!$A$6:$GZ$6,0),FALSE),0)*$F72/$G72)*$D72</f>
        <v>0</v>
      </c>
      <c r="JT72" s="1">
        <f>IF($E72+$I72+$D$7&lt;=JT$22,0,IF(JT$22-$D$7&gt;=$E72,VLOOKUP($C72,Input!$A$8:$GZ$39,MATCH(JT$21,Input!$A$6:$GZ$6,0),FALSE),0)*$F72/$G72)*$D72</f>
        <v>0</v>
      </c>
      <c r="JU72" s="1">
        <f>IF($E72+$I72+$D$7&lt;=JU$22,0,IF(JU$22-$D$7&gt;=$E72,VLOOKUP($C72,Input!$A$8:$GZ$39,MATCH(JU$21,Input!$A$6:$GZ$6,0),FALSE),0)*$F72/$G72)*$D72</f>
        <v>0</v>
      </c>
      <c r="JV72" s="1">
        <f>IF($E72+$I72+$D$7&lt;=JV$22,0,IF(JV$22-$D$7&gt;=$E72,VLOOKUP($C72,Input!$A$8:$GZ$39,MATCH(JV$21,Input!$A$6:$GZ$6,0),FALSE),0)*$F72/$G72)*$D72</f>
        <v>0</v>
      </c>
      <c r="JW72" s="1">
        <f>IF($E72+$I72+$D$7&lt;=JW$22,0,IF(JW$22-$D$7&gt;=$E72,VLOOKUP($C72,Input!$A$8:$GZ$39,MATCH(JW$21,Input!$A$6:$GZ$6,0),FALSE),0)*$F72/$G72)*$D72</f>
        <v>0</v>
      </c>
      <c r="JX72" s="1">
        <f>IF($E72+$I72+$D$7&lt;=JX$22,0,IF(JX$22-$D$7&gt;=$E72,VLOOKUP($C72,Input!$A$8:$GZ$39,MATCH(JX$21,Input!$A$6:$GZ$6,0),FALSE),0)*$F72/$G72)*$D72</f>
        <v>0</v>
      </c>
      <c r="JY72" s="1">
        <f>IF($E72+$I72+$D$7&lt;=JY$22,0,IF(JY$22-$D$7&gt;=$E72,VLOOKUP($C72,Input!$A$8:$GZ$39,MATCH(JY$21,Input!$A$6:$GZ$6,0),FALSE),0)*$F72/$G72)*$D72</f>
        <v>0</v>
      </c>
      <c r="JZ72" s="1">
        <f>IF($E72+$I72+$D$7&lt;=JZ$22,0,IF(JZ$22-$D$7&gt;=$E72,VLOOKUP($C72,Input!$A$8:$GZ$39,MATCH(JZ$21,Input!$A$6:$GZ$6,0),FALSE),0)*$F72/$G72)*$D72</f>
        <v>0</v>
      </c>
      <c r="KA72" s="1">
        <f>IF($E72+$I72+$D$7&lt;=KA$22,0,IF(KA$22-$D$7&gt;=$E72,VLOOKUP($C72,Input!$A$8:$GZ$39,MATCH(KA$21,Input!$A$6:$GZ$6,0),FALSE),0)*$F72/$G72)*$D72</f>
        <v>0</v>
      </c>
      <c r="KB72" s="1">
        <f>IF($E72+$I72+$D$7&lt;=KB$22,0,IF(KB$22-$D$7&gt;=$E72,VLOOKUP($C72,Input!$A$8:$GZ$39,MATCH(KB$21,Input!$A$6:$GZ$6,0),FALSE),0)*$F72/$G72)*$D72</f>
        <v>0</v>
      </c>
      <c r="KC72" s="1">
        <f>IF($E72+$I72+$D$7&lt;=KC$22,0,IF(KC$22-$D$7&gt;=$E72,VLOOKUP($C72,Input!$A$8:$GZ$39,MATCH(KC$21,Input!$A$6:$GZ$6,0),FALSE),0)*$F72/$G72)*$D72</f>
        <v>0</v>
      </c>
      <c r="KD72" s="1">
        <f>IF($E72+$I72+$D$7&lt;=KD$22,0,IF(KD$22-$D$7&gt;=$E72,VLOOKUP($C72,Input!$A$8:$GZ$39,MATCH(KD$21,Input!$A$6:$GZ$6,0),FALSE),0)*$F72/$G72)*$D72</f>
        <v>0</v>
      </c>
      <c r="KE72" s="1">
        <f>IF($E72+$I72+$D$7&lt;=KE$22,0,IF(KE$22-$D$7&gt;=$E72,VLOOKUP($C72,Input!$A$8:$GZ$39,MATCH(KE$21,Input!$A$6:$GZ$6,0),FALSE),0)*$F72/$G72)*$D72</f>
        <v>0</v>
      </c>
      <c r="KF72" s="1">
        <f>IF($E72+$I72+$D$7&lt;=KF$22,0,IF(KF$22-$D$7&gt;=$E72,VLOOKUP($C72,Input!$A$8:$GZ$39,MATCH(KF$21,Input!$A$6:$GZ$6,0),FALSE),0)*$F72/$G72)*$D72</f>
        <v>0</v>
      </c>
      <c r="KG72" s="1">
        <f>IF($E72+$I72+$D$7&lt;=KG$22,0,IF(KG$22-$D$7&gt;=$E72,VLOOKUP($C72,Input!$A$8:$GZ$39,MATCH(KG$21,Input!$A$6:$GZ$6,0),FALSE),0)*$F72/$G72)*$D72</f>
        <v>0</v>
      </c>
      <c r="KH72" s="1">
        <f>IF($E72+$I72+$D$7&lt;=KH$22,0,IF(KH$22-$D$7&gt;=$E72,VLOOKUP($C72,Input!$A$8:$GZ$39,MATCH(KH$21,Input!$A$6:$GZ$6,0),FALSE),0)*$F72/$G72)*$D72</f>
        <v>0</v>
      </c>
      <c r="KI72" s="1">
        <f>IF($E72+$I72+$D$7&lt;=KI$22,0,IF(KI$22-$D$7&gt;=$E72,VLOOKUP($C72,Input!$A$8:$GZ$39,MATCH(KI$21,Input!$A$6:$GZ$6,0),FALSE),0)*$F72/$G72)*$D72</f>
        <v>0</v>
      </c>
      <c r="KJ72" s="1">
        <f>IF($E72+$I72+$D$7&lt;=KJ$22,0,IF(KJ$22-$D$7&gt;=$E72,VLOOKUP($C72,Input!$A$8:$GZ$39,MATCH(KJ$21,Input!$A$6:$GZ$6,0),FALSE),0)*$F72/$G72)*$D72</f>
        <v>0</v>
      </c>
      <c r="KK72" s="1">
        <f>IF($E72+$I72+$D$7&lt;=KK$22,0,IF(KK$22-$D$7&gt;=$E72,VLOOKUP($C72,Input!$A$8:$GZ$39,MATCH(KK$21,Input!$A$6:$GZ$6,0),FALSE),0)*$F72/$G72)*$D72</f>
        <v>0</v>
      </c>
      <c r="KL72" s="1">
        <f>IF($E72+$I72+$D$7&lt;=KL$22,0,IF(KL$22-$D$7&gt;=$E72,VLOOKUP($C72,Input!$A$8:$GZ$39,MATCH(KL$21,Input!$A$6:$GZ$6,0),FALSE),0)*$F72/$G72)*$D72</f>
        <v>0</v>
      </c>
      <c r="KM72" s="1">
        <f>IF($E72+$I72+$D$7&lt;=KM$22,0,IF(KM$22-$D$7&gt;=$E72,VLOOKUP($C72,Input!$A$8:$GZ$39,MATCH(KM$21,Input!$A$6:$GZ$6,0),FALSE),0)*$F72/$G72)*$D72</f>
        <v>0</v>
      </c>
      <c r="KN72" s="1">
        <f>IF($E72+$I72+$D$7&lt;=KN$22,0,IF(KN$22-$D$7&gt;=$E72,VLOOKUP($C72,Input!$A$8:$GZ$39,MATCH(KN$21,Input!$A$6:$GZ$6,0),FALSE),0)*$F72/$G72)*$D72</f>
        <v>0</v>
      </c>
      <c r="KO72" s="1">
        <f>IF($E72+$I72+$D$7&lt;=KO$22,0,IF(KO$22-$D$7&gt;=$E72,VLOOKUP($C72,Input!$A$8:$GZ$39,MATCH(KO$21,Input!$A$6:$GZ$6,0),FALSE),0)*$F72/$G72)*$D72</f>
        <v>0</v>
      </c>
      <c r="KP72" s="1">
        <f>IF($E72+$I72+$D$7&lt;=KP$22,0,IF(KP$22-$D$7&gt;=$E72,VLOOKUP($C72,Input!$A$8:$GZ$39,MATCH(KP$21,Input!$A$6:$GZ$6,0),FALSE),0)*$F72/$G72)*$D72</f>
        <v>0</v>
      </c>
      <c r="KQ72" s="1">
        <f>IF($E72+$I72+$D$7&lt;=KQ$22,0,IF(KQ$22-$D$7&gt;=$E72,VLOOKUP($C72,Input!$A$8:$GZ$39,MATCH(KQ$21,Input!$A$6:$GZ$6,0),FALSE),0)*$F72/$G72)*$D72</f>
        <v>0</v>
      </c>
      <c r="KR72" s="1">
        <f>IF($E72+$I72+$D$7&lt;=KR$22,0,IF(KR$22-$D$7&gt;=$E72,VLOOKUP($C72,Input!$A$8:$GZ$39,MATCH(KR$21,Input!$A$6:$GZ$6,0),FALSE),0)*$F72/$G72)*$D72</f>
        <v>0</v>
      </c>
      <c r="KS72" s="1">
        <f>IF($E72+$I72+$D$7&lt;=KS$22,0,IF(KS$22-$D$7&gt;=$E72,VLOOKUP($C72,Input!$A$8:$GZ$39,MATCH(KS$21,Input!$A$6:$GZ$6,0),FALSE),0)*$F72/$G72)*$D72</f>
        <v>0</v>
      </c>
      <c r="KT72" s="1">
        <f>IF($E72+$I72+$D$7&lt;=KT$22,0,IF(KT$22-$D$7&gt;=$E72,VLOOKUP($C72,Input!$A$8:$GZ$39,MATCH(KT$21,Input!$A$6:$GZ$6,0),FALSE),0)*$F72/$G72)*$D72</f>
        <v>0</v>
      </c>
      <c r="KU72" s="1">
        <f>IF($E72+$I72+$D$7&lt;=KU$22,0,IF(KU$22-$D$7&gt;=$E72,VLOOKUP($C72,Input!$A$8:$GZ$39,MATCH(KU$21,Input!$A$6:$GZ$6,0),FALSE),0)*$F72/$G72)*$D72</f>
        <v>0</v>
      </c>
      <c r="KV72" s="1">
        <f>IF($E72+$I72+$D$7&lt;=KV$22,0,IF(KV$22-$D$7&gt;=$E72,VLOOKUP($C72,Input!$A$8:$GZ$39,MATCH(KV$21,Input!$A$6:$GZ$6,0),FALSE),0)*$F72/$G72)*$D72</f>
        <v>0</v>
      </c>
      <c r="KW72" s="1">
        <f>IF($E72+$I72+$D$7&lt;=KW$22,0,IF(KW$22-$D$7&gt;=$E72,VLOOKUP($C72,Input!$A$8:$GZ$39,MATCH(KW$21,Input!$A$6:$GZ$6,0),FALSE),0)*$F72/$G72)*$D72</f>
        <v>0</v>
      </c>
      <c r="KY72" t="str">
        <f>VLOOKUP($C72,Input!$A$8:$HV$39,MATCH(KY$21,Input!$A$6:$HV$6,0),FALSE)</f>
        <v xml:space="preserve">CNG (compressed and at pump, including station maintenance) </v>
      </c>
      <c r="KZ72" s="1">
        <f>IF($E72+$I72+$D$7&lt;=KZ$22,0,IF(KZ$22-$D$7&gt;=$E72,VLOOKUP($C72,Input!$A$8:$HV$39,MATCH(KZ$21,Input!$A$6:$HV$6,0),FALSE)/$G72*$F72,0))*$D72</f>
        <v>0</v>
      </c>
      <c r="LA72" s="1">
        <f>IF($E72+$I72+$D$7&lt;=LA$22,0,IF(LA$22-$D$7&gt;=$E72,VLOOKUP($C72,Input!$A$8:$HV$39,MATCH(LA$21,Input!$A$6:$HV$6,0),FALSE)/$G72*$F72,0))*$D72</f>
        <v>0</v>
      </c>
      <c r="LB72" s="1">
        <f>IF($E72+$I72+$D$7&lt;=LB$22,0,IF(LB$22-$D$7&gt;=$E72,VLOOKUP($C72,Input!$A$8:$HV$39,MATCH(LB$21,Input!$A$6:$HV$6,0),FALSE)/$G72*$F72,0))*$D72</f>
        <v>0</v>
      </c>
      <c r="LC72" s="1">
        <f>IF($E72+$I72+$D$7&lt;=LC$22,0,IF(LC$22-$D$7&gt;=$E72,VLOOKUP($C72,Input!$A$8:$HV$39,MATCH(LC$21,Input!$A$6:$HV$6,0),FALSE)/$G72*$F72,0))*$D72</f>
        <v>0</v>
      </c>
      <c r="LD72" s="1">
        <f>IF($E72+$I72+$D$7&lt;=LD$22,0,IF(LD$22-$D$7&gt;=$E72,VLOOKUP($C72,Input!$A$8:$HV$39,MATCH(LD$21,Input!$A$6:$HV$6,0),FALSE)/$G72*$F72,0))*$D72</f>
        <v>0</v>
      </c>
      <c r="LE72" s="1">
        <f>IF($E72+$I72+$D$7&lt;=LE$22,0,IF(LE$22-$D$7&gt;=$E72,VLOOKUP($C72,Input!$A$8:$HV$39,MATCH(LE$21,Input!$A$6:$HV$6,0),FALSE)/$G72*$F72,0))*$D72</f>
        <v>0</v>
      </c>
      <c r="LF72" s="1">
        <f>IF($E72+$I72+$D$7&lt;=LF$22,0,IF(LF$22-$D$7&gt;=$E72,VLOOKUP($C72,Input!$A$8:$HV$39,MATCH(LF$21,Input!$A$6:$HV$6,0),FALSE)/$G72*$F72,0))*$D72</f>
        <v>0</v>
      </c>
      <c r="LG72" s="1">
        <f>IF($E72+$I72+$D$7&lt;=LG$22,0,IF(LG$22-$D$7&gt;=$E72,VLOOKUP($C72,Input!$A$8:$HV$39,MATCH(LG$21,Input!$A$6:$HV$6,0),FALSE)/$G72*$F72,0))*$D72</f>
        <v>0</v>
      </c>
      <c r="LH72" s="1">
        <f>IF($E72+$I72+$D$7&lt;=LH$22,0,IF(LH$22-$D$7&gt;=$E72,VLOOKUP($C72,Input!$A$8:$HV$39,MATCH(LH$21,Input!$A$6:$HV$6,0),FALSE)/$G72*$F72,0))*$D72</f>
        <v>0</v>
      </c>
      <c r="LI72" s="1">
        <f>IF($E72+$I72+$D$7&lt;=LI$22,0,IF(LI$22-$D$7&gt;=$E72,VLOOKUP($C72,Input!$A$8:$HV$39,MATCH(LI$21,Input!$A$6:$HV$6,0),FALSE)/$G72*$F72,0))*$D72</f>
        <v>0</v>
      </c>
      <c r="LJ72" s="1">
        <f>IF($E72+$I72+$D$7&lt;=LJ$22,0,IF(LJ$22-$D$7&gt;=$E72,VLOOKUP($C72,Input!$A$8:$HV$39,MATCH(LJ$21,Input!$A$6:$HV$6,0),FALSE)/$G72*$F72,0))*$D72</f>
        <v>0</v>
      </c>
      <c r="LK72" s="1">
        <f>IF($E72+$I72+$D$7&lt;=LK$22,0,IF(LK$22-$D$7&gt;=$E72,VLOOKUP($C72,Input!$A$8:$HV$39,MATCH(LK$21,Input!$A$6:$HV$6,0),FALSE)/$G72*$F72,0))*$D72</f>
        <v>0</v>
      </c>
      <c r="LL72" s="1">
        <f>IF($E72+$I72+$D$7&lt;=LL$22,0,IF(LL$22-$D$7&gt;=$E72,VLOOKUP($C72,Input!$A$8:$HV$39,MATCH(LL$21,Input!$A$6:$HV$6,0),FALSE)/$G72*$F72,0))*$D72</f>
        <v>0</v>
      </c>
      <c r="LM72" s="1">
        <f>IF($E72+$I72+$D$7&lt;=LM$22,0,IF(LM$22-$D$7&gt;=$E72,VLOOKUP($C72,Input!$A$8:$HV$39,MATCH(LM$21,Input!$A$6:$HV$6,0),FALSE)/$G72*$F72,0))*$D72</f>
        <v>0</v>
      </c>
      <c r="LN72" s="1">
        <f>IF($E72+$I72+$D$7&lt;=LN$22,0,IF(LN$22-$D$7&gt;=$E72,VLOOKUP($C72,Input!$A$8:$HV$39,MATCH(LN$21,Input!$A$6:$HV$6,0),FALSE)/$G72*$F72,0))*$D72</f>
        <v>0</v>
      </c>
      <c r="LO72" s="1">
        <f>IF($E72+$I72+$D$7&lt;=LO$22,0,IF(LO$22-$D$7&gt;=$E72,VLOOKUP($C72,Input!$A$8:$HV$39,MATCH(LO$21,Input!$A$6:$HV$6,0),FALSE)/$G72*$F72,0))*$D72</f>
        <v>0</v>
      </c>
      <c r="LP72" s="1">
        <f>IF($E72+$I72+$D$7&lt;=LP$22,0,IF(LP$22-$D$7&gt;=$E72,VLOOKUP($C72,Input!$A$8:$HV$39,MATCH(LP$21,Input!$A$6:$HV$6,0),FALSE)/$G72*$F72,0))*$D72</f>
        <v>0</v>
      </c>
      <c r="LQ72" s="1">
        <f>IF($E72+$I72+$D$7&lt;=LQ$22,0,IF(LQ$22-$D$7&gt;=$E72,VLOOKUP($C72,Input!$A$8:$HV$39,MATCH(LQ$21,Input!$A$6:$HV$6,0),FALSE)/$G72*$F72,0))*$D72</f>
        <v>0</v>
      </c>
      <c r="LR72" s="1">
        <f>IF($E72+$I72+$D$7&lt;=LR$22,0,IF(LR$22-$D$7&gt;=$E72,VLOOKUP($C72,Input!$A$8:$HV$39,MATCH(LR$21,Input!$A$6:$HV$6,0),FALSE)/$G72*$F72,0))*$D72</f>
        <v>0</v>
      </c>
      <c r="LS72" s="1">
        <f>IF($E72+$I72+$D$7&lt;=LS$22,0,IF(LS$22-$D$7&gt;=$E72,VLOOKUP($C72,Input!$A$8:$HV$39,MATCH(LS$21,Input!$A$6:$HV$6,0),FALSE)/$G72*$F72,0))*$D72</f>
        <v>0</v>
      </c>
      <c r="LT72" s="1">
        <f>IF($E72+$I72+$D$7&lt;=LT$22,0,IF(LT$22-$D$7&gt;=$E72,VLOOKUP($C72,Input!$A$8:$HV$39,MATCH(LT$21,Input!$A$6:$HV$6,0),FALSE)/$G72*$F72,0))*$D72</f>
        <v>0</v>
      </c>
      <c r="LU72" s="1">
        <f>IF($E72+$I72+$D$7&lt;=LU$22,0,IF(LU$22-$D$7&gt;=$E72,VLOOKUP($C72,Input!$A$8:$HV$39,MATCH(LU$21,Input!$A$6:$HV$6,0),FALSE)/$G72*$F72,0))*$D72</f>
        <v>0</v>
      </c>
      <c r="LV72" s="1">
        <f>IF($E72+$I72+$D$7&lt;=LV$22,0,IF(LV$22-$D$7&gt;=$E72,VLOOKUP($C72,Input!$A$8:$HV$39,MATCH(LV$21,Input!$A$6:$HV$6,0),FALSE)/$G72*$F72,0))*$D72</f>
        <v>0</v>
      </c>
      <c r="LW72" s="1">
        <f>IF($E72+$I72+$D$7&lt;=LW$22,0,IF(LW$22-$D$7&gt;=$E72,VLOOKUP($C72,Input!$A$8:$HV$39,MATCH(LW$21,Input!$A$6:$HV$6,0),FALSE)/$G72*$F72,0))*$D72</f>
        <v>0</v>
      </c>
      <c r="LX72" s="1">
        <f>IF($E72+$I72+$D$7&lt;=LX$22,0,IF(LX$22-$D$7&gt;=$E72,VLOOKUP($C72,Input!$A$8:$HV$39,MATCH(LX$21,Input!$A$6:$HV$6,0),FALSE)/$G72*$F72,0))*$D72</f>
        <v>0</v>
      </c>
      <c r="LY72" s="1">
        <f>IF($E72+$I72+$D$7&lt;=LY$22,0,IF(LY$22-$D$7&gt;=$E72,VLOOKUP($C72,Input!$A$8:$HV$39,MATCH(LY$21,Input!$A$6:$HV$6,0),FALSE)/$G72*$F72,0))*$D72</f>
        <v>0</v>
      </c>
      <c r="LZ72" s="1">
        <f>IF($E72+$I72+$D$7&lt;=LZ$22,0,IF(LZ$22-$D$7&gt;=$E72,VLOOKUP($C72,Input!$A$8:$HV$39,MATCH(LZ$21,Input!$A$6:$HV$6,0),FALSE)/$G72*$F72,0))*$D72</f>
        <v>0</v>
      </c>
      <c r="MA72" s="1">
        <f>IF($E72+$I72+$D$7&lt;=MA$22,0,IF(MA$22-$D$7&gt;=$E72,VLOOKUP($C72,Input!$A$8:$HV$39,MATCH(MA$21,Input!$A$6:$HV$6,0),FALSE)/$G72*$F72,0))*$D72</f>
        <v>0</v>
      </c>
      <c r="MB72" s="1">
        <f>IF($E72+$I72+$D$7&lt;=MB$22,0,IF(MB$22-$D$7&gt;=$E72,VLOOKUP($C72,Input!$A$8:$HV$39,MATCH(MB$21,Input!$A$6:$HV$6,0),FALSE)/$G72*$F72,0))*$D72</f>
        <v>0</v>
      </c>
      <c r="MC72" s="1">
        <f>IF($E72+$I72+$D$7&lt;=MC$22,0,IF(MC$22-$D$7&gt;=$E72,VLOOKUP($C72,Input!$A$8:$HV$39,MATCH(MC$21,Input!$A$6:$HV$6,0),FALSE)/$G72*$F72,0))*$D72</f>
        <v>0</v>
      </c>
      <c r="MD72" s="1">
        <f>IF($E72+$I72+$D$7&lt;=MD$22,0,IF(MD$22-$D$7&gt;=$E72,VLOOKUP($C72,Input!$A$8:$HV$39,MATCH(MD$21,Input!$A$6:$HV$6,0),FALSE)/$G72*$F72,0))*$D72</f>
        <v>0</v>
      </c>
      <c r="ME72" s="1">
        <f>IF($E72+$I72+$D$7&lt;=ME$22,0,IF(ME$22-$D$7&gt;=$E72,VLOOKUP($C72,Input!$A$8:$HV$39,MATCH(ME$21,Input!$A$6:$HV$6,0),FALSE)/$G72*$F72,0))*$D72</f>
        <v>0</v>
      </c>
      <c r="MF72" s="1">
        <f>IF($E72+$I72+$D$7&lt;=MF$22,0,IF(MF$22-$D$7&gt;=$E72,VLOOKUP($C72,Input!$A$8:$HV$39,MATCH(MF$21,Input!$A$6:$HV$6,0),FALSE)/$G72*$F72,0))*$D72</f>
        <v>0</v>
      </c>
      <c r="MG72" s="1">
        <f>IF($E72+$I72+$D$7&lt;=MG$22,0,IF(MG$22-$D$7&gt;=$E72,VLOOKUP($C72,Input!$A$8:$HV$39,MATCH(MG$21,Input!$A$6:$HV$6,0),FALSE)/$G72*$F72,0))*$D72</f>
        <v>0</v>
      </c>
      <c r="MH72" s="1">
        <f>IF($E72+$I72+$D$7&lt;=MH$22,0,IF(MH$22-$D$7&gt;=$E72,VLOOKUP($C72,Input!$A$8:$HV$39,MATCH(MH$21,Input!$A$6:$HV$6,0),FALSE)/$G72*$F72,0))*$D72</f>
        <v>0</v>
      </c>
      <c r="MI72" s="1">
        <f>IF($E72+$I72+$D$7&lt;=MI$22,0,IF(MI$22-$D$7&gt;=$E72,VLOOKUP($C72,Input!$A$8:$HV$39,MATCH(MI$21,Input!$A$6:$HV$6,0),FALSE)/$G72*$F72,0))*$D72</f>
        <v>0</v>
      </c>
      <c r="MJ72" s="1">
        <f>IF($E72+$I72+$D$7&lt;=MJ$22,0,IF(MJ$22-$D$7&gt;=$E72,VLOOKUP($C72,Input!$A$8:$HV$39,MATCH(MJ$21,Input!$A$6:$HV$6,0),FALSE)/$G72*$F72,0))*$D72</f>
        <v>0</v>
      </c>
      <c r="MK72" s="1">
        <f>IF($E72+$I72+$D$7&lt;=MK$22,0,IF(MK$22-$D$7&gt;=$E72,VLOOKUP($C72,Input!$A$8:$HV$39,MATCH(MK$21,Input!$A$6:$HV$6,0),FALSE)/$G72*$F72,0))*$D72</f>
        <v>0</v>
      </c>
      <c r="ML72" s="1">
        <f>IF($E72+$I72+$D$7&lt;=ML$22,0,IF(ML$22-$D$7&gt;=$E72,VLOOKUP($C72,Input!$A$8:$HV$39,MATCH(ML$21,Input!$A$6:$HV$6,0),FALSE)/$G72*$F72,0))*$D72</f>
        <v>0</v>
      </c>
      <c r="MM72" s="1">
        <f>IF($E72+$I72+$D$7&lt;=MM$22,0,IF(MM$22-$D$7&gt;=$E72,VLOOKUP($C72,Input!$A$8:$HV$39,MATCH(MM$21,Input!$A$6:$HV$6,0),FALSE)/$G72*$F72,0))*$D72</f>
        <v>0</v>
      </c>
      <c r="MN72" s="1">
        <f>IF($E72+$I72+$D$7&lt;=MN$22,0,IF(MN$22-$D$7&gt;=$E72,VLOOKUP($C72,Input!$A$8:$HV$39,MATCH(MN$21,Input!$A$6:$HV$6,0),FALSE)/$G72*$F72,0))*$D72</f>
        <v>0</v>
      </c>
      <c r="MO72" s="1">
        <f>IF($E72+$I72+$D$7&lt;=MO$22,0,IF(MO$22-$D$7&gt;=$E72,VLOOKUP($C72,Input!$A$8:$HV$39,MATCH(MO$21,Input!$A$6:$HV$6,0),FALSE)/$G72*$F72,0))*$D72</f>
        <v>0</v>
      </c>
      <c r="MP72" s="1">
        <f>IF($E72+$I72+$D$7&lt;=MP$22,0,IF(MP$22-$D$7&gt;=$E72,VLOOKUP($C72,Input!$A$8:$HV$39,MATCH(MP$21,Input!$A$6:$HV$6,0),FALSE)/$G72*$F72,0))*$D72</f>
        <v>0</v>
      </c>
      <c r="MQ72" s="1">
        <f>IF($E72+$I72+$D$7&lt;=MQ$22,0,IF(MQ$22-$D$7&gt;=$E72,VLOOKUP($C72,Input!$A$8:$HV$39,MATCH(MQ$21,Input!$A$6:$HV$6,0),FALSE)/$G72*$F72,0))*$D72</f>
        <v>0</v>
      </c>
      <c r="MR72" s="1">
        <f>IF($E72+$I72+$D$7&lt;=MR$22,0,IF(MR$22-$D$7&gt;=$E72,VLOOKUP($C72,Input!$A$8:$HV$39,MATCH(MR$21,Input!$A$6:$HV$6,0),FALSE)/$G72*$F72,0))*$D72</f>
        <v>0</v>
      </c>
      <c r="MS72" s="1">
        <f>IF($E72+$I72+$D$7&lt;=MS$22,0,IF(MS$22-$D$7&gt;=$E72,VLOOKUP($C72,Input!$A$8:$HV$39,MATCH(MS$21,Input!$A$6:$HV$6,0),FALSE)/$G72*$F72,0))*$D72</f>
        <v>0</v>
      </c>
      <c r="MT72" s="1">
        <f>IF($E72+$I72+$D$7&lt;=MT$22,0,IF(MT$22-$D$7&gt;=$E72,VLOOKUP($C72,Input!$A$8:$HV$39,MATCH(MT$21,Input!$A$6:$HV$6,0),FALSE)/$G72*$F72,0))*$D72</f>
        <v>0</v>
      </c>
      <c r="MU72" s="1">
        <f>IF($E72+$I72+$D$7&lt;=MU$22,0,IF(MU$22-$D$7&gt;=$E72,VLOOKUP($C72,Input!$A$8:$HV$39,MATCH(MU$21,Input!$A$6:$HV$6,0),FALSE)/$G72*$F72,0))*$D72</f>
        <v>0</v>
      </c>
      <c r="MV72" s="1">
        <f>IF($E72+$I72+$D$7&lt;=MV$22,0,IF(MV$22-$D$7&gt;=$E72,VLOOKUP($C72,Input!$A$8:$HV$39,MATCH(MV$21,Input!$A$6:$HV$6,0),FALSE)/$G72*$F72,0))*$D72</f>
        <v>0</v>
      </c>
      <c r="MW72" s="1">
        <f>IF($E72+$I72+$D$7&lt;=MW$22,0,IF(MW$22-$D$7&gt;=$E72,VLOOKUP($C72,Input!$A$8:$HV$39,MATCH(MW$21,Input!$A$6:$HV$6,0),FALSE)/$G72*$F72,0))*$D72</f>
        <v>6665820.1548138913</v>
      </c>
      <c r="MX72" s="1">
        <f>IF($E72+$I72+$D$7&lt;=MX$22,0,IF(MX$22-$D$7&gt;=$E72,VLOOKUP($C72,Input!$A$8:$HV$39,MATCH(MX$21,Input!$A$6:$HV$6,0),FALSE)/$G72*$F72,0))*$D72</f>
        <v>6717940.4544018116</v>
      </c>
      <c r="MZ72" t="str">
        <f>VLOOKUP($C72,Input!$A$8:$HV$39,MATCH(MZ$21,Input!$A$6:$HV$6,0),FALSE)</f>
        <v>Fossil CNG LCFS Credit ($/DGE)</v>
      </c>
      <c r="NA72" s="1">
        <f>IF($E72+$I72+$D$7&lt;=NA$22,0,IF(NA$22-$D$7&gt;=$E72,-VLOOKUP($C72,Input!$A$8:$HV$39,MATCH(NA$21,Input!$A$6:$HV$6,0),FALSE)/$G72*$F72,0))*$D72*$G$4/100</f>
        <v>0</v>
      </c>
      <c r="NB72" s="1">
        <f>IF($E72+$I72+$D$7&lt;=NB$22,0,IF(NB$22-$D$7&gt;=$E72,-VLOOKUP($C72,Input!$A$8:$HV$39,MATCH(NB$21,Input!$A$6:$HV$6,0),FALSE)/$G72*$F72,0))*$D72*$G$4/100</f>
        <v>0</v>
      </c>
      <c r="NC72" s="1">
        <f>IF($E72+$I72+$D$7&lt;=NC$22,0,IF(NC$22-$D$7&gt;=$E72,-VLOOKUP($C72,Input!$A$8:$HV$39,MATCH(NC$21,Input!$A$6:$HV$6,0),FALSE)/$G72*$F72,0))*$D72*$G$4/100</f>
        <v>0</v>
      </c>
      <c r="ND72" s="1">
        <f>IF($E72+$I72+$D$7&lt;=ND$22,0,IF(ND$22-$D$7&gt;=$E72,-VLOOKUP($C72,Input!$A$8:$HV$39,MATCH(ND$21,Input!$A$6:$HV$6,0),FALSE)/$G72*$F72,0))*$D72*$G$4/100</f>
        <v>0</v>
      </c>
      <c r="NE72" s="1">
        <f>IF($E72+$I72+$D$7&lt;=NE$22,0,IF(NE$22-$D$7&gt;=$E72,-VLOOKUP($C72,Input!$A$8:$HV$39,MATCH(NE$21,Input!$A$6:$HV$6,0),FALSE)/$G72*$F72,0))*$D72*$G$4/100</f>
        <v>0</v>
      </c>
      <c r="NF72" s="1">
        <f>IF($E72+$I72+$D$7&lt;=NF$22,0,IF(NF$22-$D$7&gt;=$E72,-VLOOKUP($C72,Input!$A$8:$HV$39,MATCH(NF$21,Input!$A$6:$HV$6,0),FALSE)/$G72*$F72,0))*$D72*$G$4/100</f>
        <v>0</v>
      </c>
      <c r="NG72" s="1">
        <f>IF($E72+$I72+$D$7&lt;=NG$22,0,IF(NG$22-$D$7&gt;=$E72,-VLOOKUP($C72,Input!$A$8:$HV$39,MATCH(NG$21,Input!$A$6:$HV$6,0),FALSE)/$G72*$F72,0))*$D72*$G$4/100</f>
        <v>0</v>
      </c>
      <c r="NH72" s="1">
        <f>IF($E72+$I72+$D$7&lt;=NH$22,0,IF(NH$22-$D$7&gt;=$E72,-VLOOKUP($C72,Input!$A$8:$HV$39,MATCH(NH$21,Input!$A$6:$HV$6,0),FALSE)/$G72*$F72,0))*$D72*$G$4/100</f>
        <v>0</v>
      </c>
      <c r="NI72" s="1">
        <f>IF($E72+$I72+$D$7&lt;=NI$22,0,IF(NI$22-$D$7&gt;=$E72,-VLOOKUP($C72,Input!$A$8:$HV$39,MATCH(NI$21,Input!$A$6:$HV$6,0),FALSE)/$G72*$F72,0))*$D72*$G$4/100</f>
        <v>0</v>
      </c>
      <c r="NJ72" s="1">
        <f>IF($E72+$I72+$D$7&lt;=NJ$22,0,IF(NJ$22-$D$7&gt;=$E72,-VLOOKUP($C72,Input!$A$8:$HV$39,MATCH(NJ$21,Input!$A$6:$HV$6,0),FALSE)/$G72*$F72,0))*$D72*$G$4/100</f>
        <v>0</v>
      </c>
      <c r="NK72" s="1">
        <f>IF($E72+$I72+$D$7&lt;=NK$22,0,IF(NK$22-$D$7&gt;=$E72,-VLOOKUP($C72,Input!$A$8:$HV$39,MATCH(NK$21,Input!$A$6:$HV$6,0),FALSE)/$G72*$F72,0))*$D72*$G$4/100</f>
        <v>0</v>
      </c>
      <c r="NL72" s="1">
        <f>IF($E72+$I72+$D$7&lt;=NL$22,0,IF(NL$22-$D$7&gt;=$E72,-VLOOKUP($C72,Input!$A$8:$HV$39,MATCH(NL$21,Input!$A$6:$HV$6,0),FALSE)/$G72*$F72,0))*$D72*$G$4/100</f>
        <v>0</v>
      </c>
      <c r="NM72" s="1">
        <f>IF($E72+$I72+$D$7&lt;=NM$22,0,IF(NM$22-$D$7&gt;=$E72,-VLOOKUP($C72,Input!$A$8:$HV$39,MATCH(NM$21,Input!$A$6:$HV$6,0),FALSE)/$G72*$F72,0))*$D72*$G$4/100</f>
        <v>0</v>
      </c>
      <c r="NN72" s="1">
        <f>IF($E72+$I72+$D$7&lt;=NN$22,0,IF(NN$22-$D$7&gt;=$E72,-VLOOKUP($C72,Input!$A$8:$HV$39,MATCH(NN$21,Input!$A$6:$HV$6,0),FALSE)/$G72*$F72,0))*$D72*$G$4/100</f>
        <v>0</v>
      </c>
      <c r="NO72" s="1">
        <f>IF($E72+$I72+$D$7&lt;=NO$22,0,IF(NO$22-$D$7&gt;=$E72,-VLOOKUP($C72,Input!$A$8:$HV$39,MATCH(NO$21,Input!$A$6:$HV$6,0),FALSE)/$G72*$F72,0))*$D72*$G$4/100</f>
        <v>0</v>
      </c>
      <c r="NP72" s="1">
        <f>IF($E72+$I72+$D$7&lt;=NP$22,0,IF(NP$22-$D$7&gt;=$E72,-VLOOKUP($C72,Input!$A$8:$HV$39,MATCH(NP$21,Input!$A$6:$HV$6,0),FALSE)/$G72*$F72,0))*$D72*$G$4/100</f>
        <v>0</v>
      </c>
      <c r="NQ72" s="1">
        <f>IF($E72+$I72+$D$7&lt;=NQ$22,0,IF(NQ$22-$D$7&gt;=$E72,-VLOOKUP($C72,Input!$A$8:$HV$39,MATCH(NQ$21,Input!$A$6:$HV$6,0),FALSE)/$G72*$F72,0))*$D72*$G$4/100</f>
        <v>0</v>
      </c>
      <c r="NR72" s="1">
        <f>IF($E72+$I72+$D$7&lt;=NR$22,0,IF(NR$22-$D$7&gt;=$E72,-VLOOKUP($C72,Input!$A$8:$HV$39,MATCH(NR$21,Input!$A$6:$HV$6,0),FALSE)/$G72*$F72,0))*$D72*$G$4/100</f>
        <v>0</v>
      </c>
      <c r="NS72" s="1">
        <f>IF($E72+$I72+$D$7&lt;=NS$22,0,IF(NS$22-$D$7&gt;=$E72,-VLOOKUP($C72,Input!$A$8:$HV$39,MATCH(NS$21,Input!$A$6:$HV$6,0),FALSE)/$G72*$F72,0))*$D72*$G$4/100</f>
        <v>0</v>
      </c>
      <c r="NT72" s="1">
        <f>IF($E72+$I72+$D$7&lt;=NT$22,0,IF(NT$22-$D$7&gt;=$E72,-VLOOKUP($C72,Input!$A$8:$HV$39,MATCH(NT$21,Input!$A$6:$HV$6,0),FALSE)/$G72*$F72,0))*$D72*$G$4/100</f>
        <v>0</v>
      </c>
      <c r="NU72" s="1">
        <f>IF($E72+$I72+$D$7&lt;=NU$22,0,IF(NU$22-$D$7&gt;=$E72,-VLOOKUP($C72,Input!$A$8:$HV$39,MATCH(NU$21,Input!$A$6:$HV$6,0),FALSE)/$G72*$F72,0))*$D72*$G$4/100</f>
        <v>0</v>
      </c>
      <c r="NV72" s="1">
        <f>IF($E72+$I72+$D$7&lt;=NV$22,0,IF(NV$22-$D$7&gt;=$E72,-VLOOKUP($C72,Input!$A$8:$HV$39,MATCH(NV$21,Input!$A$6:$HV$6,0),FALSE)/$G72*$F72,0))*$D72*$G$4/100</f>
        <v>0</v>
      </c>
      <c r="NW72" s="1">
        <f>IF($E72+$I72+$D$7&lt;=NW$22,0,IF(NW$22-$D$7&gt;=$E72,-VLOOKUP($C72,Input!$A$8:$HV$39,MATCH(NW$21,Input!$A$6:$HV$6,0),FALSE)/$G72*$F72,0))*$D72*$G$4/100</f>
        <v>0</v>
      </c>
      <c r="NX72" s="1">
        <f>IF($E72+$I72+$D$7&lt;=NX$22,0,IF(NX$22-$D$7&gt;=$E72,-VLOOKUP($C72,Input!$A$8:$HV$39,MATCH(NX$21,Input!$A$6:$HV$6,0),FALSE)/$G72*$F72,0))*$D72*$G$4/100</f>
        <v>0</v>
      </c>
      <c r="NY72" s="1">
        <f>IF($E72+$I72+$D$7&lt;=NY$22,0,IF(NY$22-$D$7&gt;=$E72,-VLOOKUP($C72,Input!$A$8:$HV$39,MATCH(NY$21,Input!$A$6:$HV$6,0),FALSE)/$G72*$F72,0))*$D72*$G$4/100</f>
        <v>0</v>
      </c>
      <c r="NZ72" s="1">
        <f>IF($E72+$I72+$D$7&lt;=NZ$22,0,IF(NZ$22-$D$7&gt;=$E72,-VLOOKUP($C72,Input!$A$8:$HV$39,MATCH(NZ$21,Input!$A$6:$HV$6,0),FALSE)/$G72*$F72,0))*$D72*$G$4/100</f>
        <v>0</v>
      </c>
      <c r="OA72" s="1">
        <f>IF($E72+$I72+$D$7&lt;=OA$22,0,IF(OA$22-$D$7&gt;=$E72,-VLOOKUP($C72,Input!$A$8:$HV$39,MATCH(OA$21,Input!$A$6:$HV$6,0),FALSE)/$G72*$F72,0))*$D72*$G$4/100</f>
        <v>0</v>
      </c>
      <c r="OB72" s="1">
        <f>IF($E72+$I72+$D$7&lt;=OB$22,0,IF(OB$22-$D$7&gt;=$E72,-VLOOKUP($C72,Input!$A$8:$HV$39,MATCH(OB$21,Input!$A$6:$HV$6,0),FALSE)/$G72*$F72,0))*$D72*$G$4/100</f>
        <v>0</v>
      </c>
      <c r="OC72" s="1">
        <f>IF($E72+$I72+$D$7&lt;=OC$22,0,IF(OC$22-$D$7&gt;=$E72,-VLOOKUP($C72,Input!$A$8:$HV$39,MATCH(OC$21,Input!$A$6:$HV$6,0),FALSE)/$G72*$F72,0))*$D72*$G$4/100</f>
        <v>0</v>
      </c>
      <c r="OD72" s="1">
        <f>IF($E72+$I72+$D$7&lt;=OD$22,0,IF(OD$22-$D$7&gt;=$E72,-VLOOKUP($C72,Input!$A$8:$HV$39,MATCH(OD$21,Input!$A$6:$HV$6,0),FALSE)/$G72*$F72,0))*$D72*$G$4/100</f>
        <v>0</v>
      </c>
      <c r="OE72" s="1">
        <f>IF($E72+$I72+$D$7&lt;=OE$22,0,IF(OE$22-$D$7&gt;=$E72,-VLOOKUP($C72,Input!$A$8:$HV$39,MATCH(OE$21,Input!$A$6:$HV$6,0),FALSE)/$G72*$F72,0))*$D72*$G$4/100</f>
        <v>0</v>
      </c>
      <c r="OF72" s="1">
        <f>IF($E72+$I72+$D$7&lt;=OF$22,0,IF(OF$22-$D$7&gt;=$E72,-VLOOKUP($C72,Input!$A$8:$HV$39,MATCH(OF$21,Input!$A$6:$HV$6,0),FALSE)/$G72*$F72,0))*$D72*$G$4/100</f>
        <v>0</v>
      </c>
      <c r="OG72" s="1">
        <f>IF($E72+$I72+$D$7&lt;=OG$22,0,IF(OG$22-$D$7&gt;=$E72,-VLOOKUP($C72,Input!$A$8:$HV$39,MATCH(OG$21,Input!$A$6:$HV$6,0),FALSE)/$G72*$F72,0))*$D72*$G$4/100</f>
        <v>0</v>
      </c>
      <c r="OH72" s="1">
        <f>IF($E72+$I72+$D$7&lt;=OH$22,0,IF(OH$22-$D$7&gt;=$E72,-VLOOKUP($C72,Input!$A$8:$HV$39,MATCH(OH$21,Input!$A$6:$HV$6,0),FALSE)/$G72*$F72,0))*$D72*$G$4/100</f>
        <v>-200214.46243298994</v>
      </c>
      <c r="OI72" s="1">
        <f>IF($E72+$I72+$D$7&lt;=OI$22,0,IF(OI$22-$D$7&gt;=$E72,-VLOOKUP($C72,Input!$A$8:$HV$39,MATCH(OI$21,Input!$A$6:$HV$6,0),FALSE)/$G72*$F72,0))*$D72*$G$4/100</f>
        <v>-200214.46243298994</v>
      </c>
      <c r="OK72" t="str">
        <f>VLOOKUP($C72,Input!$A$8:$HW$39,MATCH(OK$21,Input!$A$6:$HW$6,0),FALSE)</f>
        <v>NA</v>
      </c>
      <c r="OL72" s="1">
        <f>IF($E72+$I72+$D$7&lt;=OL$22,0,IF(OL$22-$D$7&gt;=$E72,IF(COUNTIF($KZ72:LP72,"&gt;0")&gt;0,VLOOKUP($C72,Input!$A$8:$HV$21,MATCH($OK$21+COUNTIF($KZ72:LP72,"&gt;0"),Input!$A$6:$HV$6,0),FALSE),0),0))*$D72</f>
        <v>0</v>
      </c>
      <c r="OM72" s="1">
        <f>IF($E72+$I72+$D$7&lt;=OM$22,0,IF(OM$22-$D$7&gt;=$E72,IF(COUNTIF($KZ72:LQ72,"&gt;0")&gt;0,VLOOKUP($C72,Input!$A$8:$HV$21,MATCH($OK$21+COUNTIF($KZ72:LQ72,"&gt;0"),Input!$A$6:$HV$6,0),FALSE),0),0))*$D72</f>
        <v>0</v>
      </c>
      <c r="ON72" s="1">
        <f>IF($E72+$I72+$D$7&lt;=ON$22,0,IF(ON$22-$D$7&gt;=$E72,IF(COUNTIF($KZ72:LR72,"&gt;0")&gt;0,VLOOKUP($C72,Input!$A$8:$HV$21,MATCH($OK$21+COUNTIF($KZ72:LR72,"&gt;0"),Input!$A$6:$HV$6,0),FALSE),0),0))*$D72</f>
        <v>0</v>
      </c>
      <c r="OO72" s="1">
        <f>IF($E72+$I72+$D$7&lt;=OO$22,0,IF(OO$22-$D$7&gt;=$E72,IF(COUNTIF($KZ72:LS72,"&gt;0")&gt;0,VLOOKUP($C72,Input!$A$8:$HV$21,MATCH($OK$21+COUNTIF($KZ72:LS72,"&gt;0"),Input!$A$6:$HV$6,0),FALSE),0),0))*$D72</f>
        <v>0</v>
      </c>
      <c r="OP72" s="1">
        <f>IF($E72+$I72+$D$7&lt;=OP$22,0,IF(OP$22-$D$7&gt;=$E72,IF(COUNTIF($KZ72:LT72,"&gt;0")&gt;0,VLOOKUP($C72,Input!$A$8:$HV$21,MATCH($OK$21+COUNTIF($KZ72:LT72,"&gt;0"),Input!$A$6:$HV$6,0),FALSE),0),0))*$D72</f>
        <v>0</v>
      </c>
      <c r="OQ72" s="1">
        <f>IF($E72+$I72+$D$7&lt;=OQ$22,0,IF(OQ$22-$D$7&gt;=$E72,IF(COUNTIF($KZ72:LU72,"&gt;0")&gt;0,VLOOKUP($C72,Input!$A$8:$HV$21,MATCH($OK$21+COUNTIF($KZ72:LU72,"&gt;0"),Input!$A$6:$HV$6,0),FALSE),0),0))*$D72</f>
        <v>0</v>
      </c>
      <c r="OR72" s="1">
        <f>IF($E72+$I72+$D$7&lt;=OR$22,0,IF(OR$22-$D$7&gt;=$E72,IF(COUNTIF($KZ72:LV72,"&gt;0")&gt;0,VLOOKUP($C72,Input!$A$8:$HV$21,MATCH($OK$21+COUNTIF($KZ72:LV72,"&gt;0"),Input!$A$6:$HV$6,0),FALSE),0),0))*$D72</f>
        <v>0</v>
      </c>
      <c r="OS72" s="1">
        <f>IF($E72+$I72+$D$7&lt;=OS$22,0,IF(OS$22-$D$7&gt;=$E72,IF(COUNTIF($KZ72:LW72,"&gt;0")&gt;0,VLOOKUP($C72,Input!$A$8:$HV$21,MATCH($OK$21+COUNTIF($KZ72:LW72,"&gt;0"),Input!$A$6:$HV$6,0),FALSE),0),0))*$D72</f>
        <v>0</v>
      </c>
      <c r="OT72" s="1">
        <f>IF($E72+$I72+$D$7&lt;=OT$22,0,IF(OT$22-$D$7&gt;=$E72,IF(COUNTIF($KZ72:LX72,"&gt;0")&gt;0,VLOOKUP($C72,Input!$A$8:$HV$21,MATCH($OK$21+COUNTIF($KZ72:LX72,"&gt;0"),Input!$A$6:$HV$6,0),FALSE),0),0))*$D72</f>
        <v>0</v>
      </c>
      <c r="OU72" s="1">
        <f>IF($E72+$I72+$D$7&lt;=OU$22,0,IF(OU$22-$D$7&gt;=$E72,IF(COUNTIF($KZ72:LY72,"&gt;0")&gt;0,VLOOKUP($C72,Input!$A$8:$HV$21,MATCH($OK$21+COUNTIF($KZ72:LY72,"&gt;0"),Input!$A$6:$HV$6,0),FALSE),0),0))*$D72</f>
        <v>0</v>
      </c>
      <c r="OV72" s="1">
        <f>IF($E72+$I72+$D$7&lt;=OV$22,0,IF(OV$22-$D$7&gt;=$E72,IF(COUNTIF($KZ72:LZ72,"&gt;0")&gt;0,VLOOKUP($C72,Input!$A$8:$HV$21,MATCH($OK$21+COUNTIF($KZ72:LZ72,"&gt;0"),Input!$A$6:$HV$6,0),FALSE),0),0))*$D72</f>
        <v>0</v>
      </c>
      <c r="OW72" s="1">
        <f>IF($E72+$I72+$D$7&lt;=OW$22,0,IF(OW$22-$D$7&gt;=$E72,IF(COUNTIF($KZ72:MA72,"&gt;0")&gt;0,VLOOKUP($C72,Input!$A$8:$HV$21,MATCH($OK$21+COUNTIF($KZ72:MA72,"&gt;0"),Input!$A$6:$HV$6,0),FALSE),0),0))*$D72</f>
        <v>0</v>
      </c>
      <c r="OX72" s="1">
        <f>IF($E72+$I72+$D$7&lt;=OX$22,0,IF(OX$22-$D$7&gt;=$E72,IF(COUNTIF($KZ72:MB72,"&gt;0")&gt;0,VLOOKUP($C72,Input!$A$8:$HV$21,MATCH($OK$21+COUNTIF($KZ72:MB72,"&gt;0"),Input!$A$6:$HV$6,0),FALSE),0),0))*$D72</f>
        <v>0</v>
      </c>
      <c r="OY72" s="1">
        <f>IF($E72+$I72+$D$7&lt;=OY$22,0,IF(OY$22-$D$7&gt;=$E72,IF(COUNTIF($KZ72:MC72,"&gt;0")&gt;0,VLOOKUP($C72,Input!$A$8:$HV$21,MATCH($OK$21+COUNTIF($KZ72:MC72,"&gt;0"),Input!$A$6:$HV$6,0),FALSE),0),0))*$D72</f>
        <v>0</v>
      </c>
      <c r="OZ72" s="1">
        <f>IF($E72+$I72+$D$7&lt;=OZ$22,0,IF(OZ$22-$D$7&gt;=$E72,IF(COUNTIF($KZ72:MD72,"&gt;0")&gt;0,VLOOKUP($C72,Input!$A$8:$HV$21,MATCH($OK$21+COUNTIF($KZ72:MD72,"&gt;0"),Input!$A$6:$HV$6,0),FALSE),0),0))*$D72</f>
        <v>0</v>
      </c>
      <c r="PA72" s="1">
        <f>IF($E72+$I72+$D$7&lt;=PA$22,0,IF(PA$22-$D$7&gt;=$E72,IF(COUNTIF($KZ72:ME72,"&gt;0")&gt;0,VLOOKUP($C72,Input!$A$8:$HV$21,MATCH($OK$21+COUNTIF($KZ72:ME72,"&gt;0"),Input!$A$6:$HV$6,0),FALSE),0),0))*$D72</f>
        <v>0</v>
      </c>
      <c r="PB72" s="1">
        <f>IF($E72+$I72+$D$7&lt;=PB$22,0,IF(PB$22-$D$7&gt;=$E72,IF(COUNTIF($KZ72:MF72,"&gt;0")&gt;0,VLOOKUP($C72,Input!$A$8:$HV$21,MATCH($OK$21+COUNTIF($KZ72:MF72,"&gt;0"),Input!$A$6:$HV$6,0),FALSE),0),0))*$D72</f>
        <v>0</v>
      </c>
      <c r="PC72" s="1">
        <f>IF($E72+$I72+$D$7&lt;=PC$22,0,IF(PC$22-$D$7&gt;=$E72,IF(COUNTIF($KZ72:MG72,"&gt;0")&gt;0,VLOOKUP($C72,Input!$A$8:$HV$21,MATCH($OK$21+COUNTIF($KZ72:MG72,"&gt;0"),Input!$A$6:$HV$6,0),FALSE),0),0))*$D72</f>
        <v>0</v>
      </c>
      <c r="PD72" s="1">
        <f>IF($E72+$I72+$D$7&lt;=PD$22,0,IF(PD$22-$D$7&gt;=$E72,IF(COUNTIF($KZ72:MH72,"&gt;0")&gt;0,VLOOKUP($C72,Input!$A$8:$HV$21,MATCH($OK$21+COUNTIF($KZ72:MH72,"&gt;0"),Input!$A$6:$HV$6,0),FALSE),0),0))*$D72</f>
        <v>0</v>
      </c>
      <c r="PE72" s="1">
        <f>IF($E72+$I72+$D$7&lt;=PE$22,0,IF(PE$22-$D$7&gt;=$E72,IF(COUNTIF($KZ72:MI72,"&gt;0")&gt;0,VLOOKUP($C72,Input!$A$8:$HV$21,MATCH($OK$21+COUNTIF($KZ72:MI72,"&gt;0"),Input!$A$6:$HV$6,0),FALSE),0),0))*$D72</f>
        <v>0</v>
      </c>
      <c r="PF72" s="1">
        <f>IF($E72+$I72+$D$7&lt;=PF$22,0,IF(PF$22-$D$7&gt;=$E72,IF(COUNTIF($KZ72:MJ72,"&gt;0")&gt;0,VLOOKUP($C72,Input!$A$8:$HV$21,MATCH($OK$21+COUNTIF($KZ72:MJ72,"&gt;0"),Input!$A$6:$HV$6,0),FALSE),0),0))*$D72</f>
        <v>0</v>
      </c>
      <c r="PG72" s="1">
        <f>IF($E72+$I72+$D$7&lt;=PG$22,0,IF(PG$22-$D$7&gt;=$E72,IF(COUNTIF($KZ72:MK72,"&gt;0")&gt;0,VLOOKUP($C72,Input!$A$8:$HV$21,MATCH($OK$21+COUNTIF($KZ72:MK72,"&gt;0"),Input!$A$6:$HV$6,0),FALSE),0),0))*$D72</f>
        <v>0</v>
      </c>
      <c r="PH72" s="1">
        <f>IF($E72+$I72+$D$7&lt;=PH$22,0,IF(PH$22-$D$7&gt;=$E72,IF(COUNTIF($KZ72:ML72,"&gt;0")&gt;0,VLOOKUP($C72,Input!$A$8:$HV$21,MATCH($OK$21+COUNTIF($KZ72:ML72,"&gt;0"),Input!$A$6:$HV$6,0),FALSE),0),0))*$D72</f>
        <v>0</v>
      </c>
      <c r="PI72" s="1">
        <f>IF($E72+$I72+$D$7&lt;=PI$22,0,IF(PI$22-$D$7&gt;=$E72,IF(COUNTIF($KZ72:MM72,"&gt;0")&gt;0,VLOOKUP($C72,Input!$A$8:$HV$21,MATCH($OK$21+COUNTIF($KZ72:MM72,"&gt;0"),Input!$A$6:$HV$6,0),FALSE),0),0))*$D72</f>
        <v>0</v>
      </c>
      <c r="PJ72" s="1">
        <f>IF($E72+$I72+$D$7&lt;=PJ$22,0,IF(PJ$22-$D$7&gt;=$E72,IF(COUNTIF($KZ72:MN72,"&gt;0")&gt;0,VLOOKUP($C72,Input!$A$8:$HV$21,MATCH($OK$21+COUNTIF($KZ72:MN72,"&gt;0"),Input!$A$6:$HV$6,0),FALSE),0),0))*$D72</f>
        <v>0</v>
      </c>
      <c r="PK72" s="1">
        <f>IF($E72+$I72+$D$7&lt;=PK$22,0,IF(PK$22-$D$7&gt;=$E72,IF(COUNTIF($KZ72:MO72,"&gt;0")&gt;0,VLOOKUP($C72,Input!$A$8:$HV$21,MATCH($OK$21+COUNTIF($KZ72:MO72,"&gt;0"),Input!$A$6:$HV$6,0),FALSE),0),0))*$D72</f>
        <v>0</v>
      </c>
      <c r="PL72" s="1">
        <f>IF($E72+$I72+$D$7&lt;=PL$22,0,IF(PL$22-$D$7&gt;=$E72,IF(COUNTIF($KZ72:MP72,"&gt;0")&gt;0,VLOOKUP($C72,Input!$A$8:$HV$21,MATCH($OK$21+COUNTIF($KZ72:MP72,"&gt;0"),Input!$A$6:$HV$6,0),FALSE),0),0))*$D72</f>
        <v>0</v>
      </c>
      <c r="PM72" s="1">
        <f>IF($E72+$I72+$D$7&lt;=PM$22,0,IF(PM$22-$D$7&gt;=$E72,IF(COUNTIF($KZ72:MQ72,"&gt;0")&gt;0,VLOOKUP($C72,Input!$A$8:$HV$21,MATCH($OK$21+COUNTIF($KZ72:MQ72,"&gt;0"),Input!$A$6:$HV$6,0),FALSE),0),0))*$D72</f>
        <v>0</v>
      </c>
      <c r="PN72" s="1">
        <f>IF($E72+$I72+$D$7&lt;=PN$22,0,IF(PN$22-$D$7&gt;=$E72,IF(COUNTIF($KZ72:MR72,"&gt;0")&gt;0,VLOOKUP($C72,Input!$A$8:$HV$21,MATCH($OK$21+COUNTIF($KZ72:MR72,"&gt;0"),Input!$A$6:$HV$6,0),FALSE),0),0))*$D72</f>
        <v>0</v>
      </c>
      <c r="PO72" s="1">
        <f>IF($E72+$I72+$D$7&lt;=PO$22,0,IF(PO$22-$D$7&gt;=$E72,IF(COUNTIF($KZ72:MS72,"&gt;0")&gt;0,VLOOKUP($C72,Input!$A$8:$HV$21,MATCH($OK$21+COUNTIF($KZ72:MS72,"&gt;0"),Input!$A$6:$HV$6,0),FALSE),0),0))*$D72</f>
        <v>0</v>
      </c>
      <c r="PP72" s="1">
        <f>IF($E72+$I72+$D$7&lt;=PP$22,0,IF(PP$22-$D$7&gt;=$E72,IF(COUNTIF($KZ72:MT72,"&gt;0")&gt;0,VLOOKUP($C72,Input!$A$8:$HV$21,MATCH($OK$21+COUNTIF($KZ72:MT72,"&gt;0"),Input!$A$6:$HV$6,0),FALSE),0),0))*$D72</f>
        <v>0</v>
      </c>
      <c r="PQ72" s="1">
        <f>IF($E72+$I72+$D$7&lt;=PQ$22,0,IF(PQ$22-$D$7&gt;=$E72,IF(COUNTIF($KZ72:MU72,"&gt;0")&gt;0,VLOOKUP($C72,Input!$A$8:$HV$21,MATCH($OK$21+COUNTIF($KZ72:MU72,"&gt;0"),Input!$A$6:$HV$6,0),FALSE),0),0))*$D72</f>
        <v>0</v>
      </c>
      <c r="PR72" s="1">
        <f>IF($E72+$I72+$D$7&lt;=PR$22,0,IF(PR$22-$D$7&gt;=$E72,IF(COUNTIF($KZ72:MV72,"&gt;0")&gt;0,VLOOKUP($C72,Input!$A$8:$HV$21,MATCH($OK$21+COUNTIF($KZ72:MV72,"&gt;0"),Input!$A$6:$HV$6,0),FALSE),0),0))*$D72</f>
        <v>0</v>
      </c>
      <c r="PS72" s="1">
        <f>IF($E72+$I72+$D$7&lt;=PS$22,0,IF(PS$22-$D$7&gt;=$E72,IF(COUNTIF($KZ72:MW72,"&gt;0")&gt;0,VLOOKUP($C72,Input!$A$8:$HV$21,MATCH($OK$21+COUNTIF($KZ72:MW72,"&gt;0"),Input!$A$6:$HV$6,0),FALSE),0),0))*$D72</f>
        <v>0</v>
      </c>
      <c r="PT72" s="1">
        <f>IF($E72+$I72+$D$7&lt;=PT$22,0,IF(PT$22-$D$7&gt;=$E72,IF(COUNTIF($KZ72:MX72,"&gt;0")&gt;0,VLOOKUP($C72,Input!$A$8:$HV$21,MATCH($OK$21+COUNTIF($KZ72:MX72,"&gt;0"),Input!$A$6:$HV$6,0),FALSE),0),0))*$D72</f>
        <v>0</v>
      </c>
      <c r="PV72" s="1" t="str">
        <f t="shared" si="212"/>
        <v>2049 MY 40' CNG w Midlife Rebuild {234 Buses}</v>
      </c>
      <c r="PW72" s="1">
        <f t="shared" si="213"/>
        <v>0</v>
      </c>
      <c r="PX72" s="1">
        <f t="shared" si="214"/>
        <v>0</v>
      </c>
      <c r="PY72" s="1">
        <f t="shared" si="215"/>
        <v>0</v>
      </c>
      <c r="PZ72" s="1">
        <f t="shared" si="216"/>
        <v>0</v>
      </c>
      <c r="QA72" s="1">
        <f t="shared" si="217"/>
        <v>0</v>
      </c>
      <c r="QB72" s="1">
        <f t="shared" si="218"/>
        <v>0</v>
      </c>
      <c r="QC72" s="1">
        <f t="shared" si="219"/>
        <v>0</v>
      </c>
      <c r="QD72" s="1">
        <f t="shared" si="220"/>
        <v>0</v>
      </c>
      <c r="QE72" s="1">
        <f t="shared" si="221"/>
        <v>0</v>
      </c>
      <c r="QF72" s="1">
        <f t="shared" si="222"/>
        <v>0</v>
      </c>
      <c r="QG72" s="1">
        <f t="shared" si="223"/>
        <v>0</v>
      </c>
      <c r="QH72" s="1">
        <f t="shared" si="224"/>
        <v>0</v>
      </c>
      <c r="QI72" s="1">
        <f t="shared" si="225"/>
        <v>0</v>
      </c>
      <c r="QJ72" s="1">
        <f t="shared" si="226"/>
        <v>0</v>
      </c>
      <c r="QK72" s="1">
        <f t="shared" si="227"/>
        <v>0</v>
      </c>
      <c r="QL72" s="1">
        <f t="shared" si="228"/>
        <v>0</v>
      </c>
      <c r="QM72" s="1">
        <f t="shared" si="229"/>
        <v>0</v>
      </c>
      <c r="QN72" s="1">
        <f t="shared" si="230"/>
        <v>0</v>
      </c>
      <c r="QO72" s="1">
        <f t="shared" si="231"/>
        <v>0</v>
      </c>
      <c r="QP72" s="1">
        <f t="shared" si="232"/>
        <v>0</v>
      </c>
      <c r="QQ72" s="1">
        <f t="shared" si="233"/>
        <v>0</v>
      </c>
      <c r="QR72" s="1">
        <f t="shared" si="234"/>
        <v>0</v>
      </c>
      <c r="QS72" s="1">
        <f t="shared" si="235"/>
        <v>0</v>
      </c>
      <c r="QT72" s="1">
        <f t="shared" si="236"/>
        <v>0</v>
      </c>
      <c r="QU72" s="1">
        <f t="shared" si="237"/>
        <v>0</v>
      </c>
      <c r="QV72" s="1">
        <f t="shared" si="238"/>
        <v>0</v>
      </c>
      <c r="QW72" s="1">
        <f t="shared" si="239"/>
        <v>0</v>
      </c>
      <c r="QX72" s="1">
        <f t="shared" si="240"/>
        <v>0</v>
      </c>
      <c r="QY72" s="1">
        <f t="shared" si="241"/>
        <v>0</v>
      </c>
      <c r="QZ72" s="1">
        <f t="shared" si="242"/>
        <v>0</v>
      </c>
      <c r="RA72" s="1">
        <f t="shared" si="243"/>
        <v>0</v>
      </c>
      <c r="RB72" s="1">
        <f t="shared" si="244"/>
        <v>0</v>
      </c>
      <c r="RC72" s="1">
        <f t="shared" si="245"/>
        <v>0</v>
      </c>
      <c r="RD72" s="1">
        <f t="shared" si="246"/>
        <v>251184841.66220108</v>
      </c>
      <c r="RE72" s="1">
        <f t="shared" si="247"/>
        <v>14473725.991968822</v>
      </c>
      <c r="RF72" s="1">
        <f t="shared" si="207"/>
        <v>265658567.65416989</v>
      </c>
      <c r="RG72" s="1">
        <f t="shared" si="208"/>
        <v>100001311.66823688</v>
      </c>
      <c r="RH72" s="72"/>
      <c r="RI72" s="37"/>
    </row>
    <row r="73" spans="1:477" x14ac:dyDescent="0.25">
      <c r="A73" s="50"/>
      <c r="B73" s="143"/>
      <c r="C73" s="111" t="s">
        <v>76</v>
      </c>
      <c r="D73" s="108">
        <f t="shared" si="171"/>
        <v>234</v>
      </c>
      <c r="E73" s="110">
        <f t="shared" si="209"/>
        <v>2050</v>
      </c>
      <c r="F73" s="68">
        <f t="shared" si="210"/>
        <v>40000</v>
      </c>
      <c r="G73" s="69">
        <f>VLOOKUP($C73,Input!$A$8:$HV$39,MATCH(G$21,Input!$A$6:$HV$6,0),FALSE)</f>
        <v>2.91</v>
      </c>
      <c r="H73" s="123">
        <f>VLOOKUP($C73,Input!$A$8:$HV$39,MATCH(H$21,Input!$A$6:$HV$6,0),FALSE)</f>
        <v>0</v>
      </c>
      <c r="I73" s="70">
        <f>VLOOKUP($C73,Input!$A$8:$HV$39,MATCH(I$21,Input!$A$6:$HV$6,0),FALSE)</f>
        <v>14</v>
      </c>
      <c r="J73" s="1">
        <f>+IF($E73=J$22,VLOOKUP($C73,Input!$A$8:$AN$39,MATCH(J$21,Input!$A$6:$AN$6,0),FALSE)+$H73,0)*$D73</f>
        <v>0</v>
      </c>
      <c r="K73" s="1">
        <f>+IF($E73=K$22,VLOOKUP($C73,Input!$A$8:$AN$39,MATCH(K$21,Input!$A$6:$AN$6,0),FALSE)+$H73,0)*$D73</f>
        <v>0</v>
      </c>
      <c r="L73" s="1">
        <f>+IF($E73=L$22,VLOOKUP($C73,Input!$A$8:$AN$39,MATCH(L$21,Input!$A$6:$AN$6,0),FALSE)+$H73,0)*$D73</f>
        <v>0</v>
      </c>
      <c r="M73" s="1">
        <f>+IF($E73=M$22,VLOOKUP($C73,Input!$A$8:$AN$39,MATCH(M$21,Input!$A$6:$AN$6,0),FALSE)+$H73,0)*$D73</f>
        <v>0</v>
      </c>
      <c r="N73" s="1">
        <f>+IF($E73=N$22,VLOOKUP($C73,Input!$A$8:$AN$39,MATCH(N$21,Input!$A$6:$AN$6,0),FALSE)+$H73,0)*$D73</f>
        <v>0</v>
      </c>
      <c r="O73" s="1">
        <f>+IF($E73=O$22,VLOOKUP($C73,Input!$A$8:$AN$39,MATCH(O$21,Input!$A$6:$AN$6,0),FALSE)+$H73,0)*$D73</f>
        <v>0</v>
      </c>
      <c r="P73" s="1">
        <f>+IF($E73=P$22,VLOOKUP($C73,Input!$A$8:$AN$39,MATCH(P$21,Input!$A$6:$AN$6,0),FALSE)+$H73,0)*$D73</f>
        <v>0</v>
      </c>
      <c r="Q73" s="1">
        <f>+IF($E73=Q$22,VLOOKUP($C73,Input!$A$8:$AN$39,MATCH(Q$21,Input!$A$6:$AN$6,0),FALSE)+$H73,0)*$D73</f>
        <v>0</v>
      </c>
      <c r="R73" s="1">
        <f>+IF($E73=R$22,VLOOKUP($C73,Input!$A$8:$AN$39,MATCH(R$21,Input!$A$6:$AN$6,0),FALSE)+$H73,0)*$D73</f>
        <v>0</v>
      </c>
      <c r="S73" s="1">
        <f>+IF($E73=S$22,VLOOKUP($C73,Input!$A$8:$AN$39,MATCH(S$21,Input!$A$6:$AN$6,0),FALSE)+$H73,0)*$D73</f>
        <v>0</v>
      </c>
      <c r="T73" s="1">
        <f>+IF($E73=T$22,VLOOKUP($C73,Input!$A$8:$AN$39,MATCH(T$21,Input!$A$6:$AN$6,0),FALSE)+$H73,0)*$D73</f>
        <v>0</v>
      </c>
      <c r="U73" s="1">
        <f>+IF($E73=U$22,VLOOKUP($C73,Input!$A$8:$AN$39,MATCH(U$21,Input!$A$6:$AN$6,0),FALSE)+$H73,0)*$D73</f>
        <v>0</v>
      </c>
      <c r="V73" s="1">
        <f>+IF($E73=V$22,VLOOKUP($C73,Input!$A$8:$AN$39,MATCH(V$21,Input!$A$6:$AN$6,0),FALSE)+$H73,0)*$D73</f>
        <v>0</v>
      </c>
      <c r="W73" s="1">
        <f>+IF($E73=W$22,VLOOKUP($C73,Input!$A$8:$AN$39,MATCH(W$21,Input!$A$6:$AN$6,0),FALSE)+$H73,0)*$D73</f>
        <v>0</v>
      </c>
      <c r="X73" s="1">
        <f>+IF($E73=X$22,VLOOKUP($C73,Input!$A$8:$AN$39,MATCH(X$21,Input!$A$6:$AN$6,0),FALSE)+$H73,0)*$D73</f>
        <v>0</v>
      </c>
      <c r="Y73" s="1">
        <f>+IF($E73=Y$22,VLOOKUP($C73,Input!$A$8:$AN$39,MATCH(Y$21,Input!$A$6:$AN$6,0),FALSE)+$H73,0)*$D73</f>
        <v>0</v>
      </c>
      <c r="Z73" s="1">
        <f>+IF($E73=Z$22,VLOOKUP($C73,Input!$A$8:$AN$39,MATCH(Z$21,Input!$A$6:$AN$6,0),FALSE)+$H73,0)*$D73</f>
        <v>0</v>
      </c>
      <c r="AA73" s="1">
        <f>+IF($E73=AA$22,VLOOKUP($C73,Input!$A$8:$AN$39,MATCH(AA$21,Input!$A$6:$AN$6,0),FALSE)+$H73,0)*$D73</f>
        <v>0</v>
      </c>
      <c r="AB73" s="1">
        <f>+IF($E73=AB$22,VLOOKUP($C73,Input!$A$8:$AN$39,MATCH(AB$21,Input!$A$6:$AN$6,0),FALSE)+$H73,0)*$D73</f>
        <v>0</v>
      </c>
      <c r="AC73" s="1">
        <f>+IF($E73=AC$22,VLOOKUP($C73,Input!$A$8:$AN$39,MATCH(AC$21,Input!$A$6:$AN$6,0),FALSE)+$H73,0)*$D73</f>
        <v>0</v>
      </c>
      <c r="AD73" s="1">
        <f>+IF($E73=AD$22,VLOOKUP($C73,Input!$A$8:$AN$39,MATCH(AD$21,Input!$A$6:$AN$6,0),FALSE)+$H73,0)*$D73</f>
        <v>0</v>
      </c>
      <c r="AE73" s="1">
        <f>+IF($E73=AE$22,VLOOKUP($C73,Input!$A$8:$AN$39,MATCH(AE$21,Input!$A$6:$AN$6,0),FALSE)+$H73,0)*$D73</f>
        <v>0</v>
      </c>
      <c r="AF73" s="1">
        <f>+IF($E73=AF$22,VLOOKUP($C73,Input!$A$8:$AN$39,MATCH(AF$21,Input!$A$6:$AN$6,0),FALSE)+$H73,0)*$D73</f>
        <v>0</v>
      </c>
      <c r="AG73" s="1">
        <f>+IF($E73=AG$22,VLOOKUP($C73,Input!$A$8:$AN$39,MATCH(AG$21,Input!$A$6:$AN$6,0),FALSE)+$H73,0)*$D73</f>
        <v>0</v>
      </c>
      <c r="AH73" s="1">
        <f>+IF($E73=AH$22,VLOOKUP($C73,Input!$A$8:$AN$39,MATCH(AH$21,Input!$A$6:$AN$6,0),FALSE)+$H73,0)*$D73</f>
        <v>0</v>
      </c>
      <c r="AI73" s="1">
        <f>+IF($E73=AI$22,VLOOKUP($C73,Input!$A$8:$AN$39,MATCH(AI$21,Input!$A$6:$AN$6,0),FALSE)+$H73,0)*$D73</f>
        <v>0</v>
      </c>
      <c r="AJ73" s="1">
        <f>+IF($E73=AJ$22,VLOOKUP($C73,Input!$A$8:$AN$39,MATCH(AJ$21,Input!$A$6:$AN$6,0),FALSE)+$H73,0)*$D73</f>
        <v>0</v>
      </c>
      <c r="AK73" s="1">
        <f>+IF($E73=AK$22,VLOOKUP($C73,Input!$A$8:$AN$39,MATCH(AK$21,Input!$A$6:$AN$6,0),FALSE)+$H73,0)*$D73</f>
        <v>0</v>
      </c>
      <c r="AL73" s="1">
        <f>+IF($E73=AL$22,VLOOKUP($C73,Input!$A$8:$AN$39,MATCH(AL$21,Input!$A$6:$AN$6,0),FALSE)+$H73,0)*$D73</f>
        <v>0</v>
      </c>
      <c r="AM73" s="1">
        <f>+IF($E73=AM$22,VLOOKUP($C73,Input!$A$8:$AN$39,MATCH(AM$21,Input!$A$6:$AN$6,0),FALSE)+$H73,0)*$D73</f>
        <v>0</v>
      </c>
      <c r="AN73" s="1">
        <f>+IF($E73=AN$22,VLOOKUP($C73,Input!$A$8:$AN$39,MATCH(AN$21,Input!$A$6:$AN$6,0),FALSE)+$H73,0)*$D73</f>
        <v>0</v>
      </c>
      <c r="AO73" s="1">
        <f>+IF($E73=AO$22,VLOOKUP($C73,Input!$A$8:$AN$39,MATCH(AO$21,Input!$A$6:$AN$6,0),FALSE)+$H73,0)*$D73</f>
        <v>0</v>
      </c>
      <c r="AP73" s="1">
        <f>+IF($E73=AP$22,VLOOKUP($C73,Input!$A$8:$AN$39,MATCH(AP$21,Input!$A$6:$AN$6,0),FALSE)+$H73,0)*$D73</f>
        <v>0</v>
      </c>
      <c r="AQ73" s="1">
        <f>+IF($E73=AQ$22,VLOOKUP($C73,Input!$A$8:$AN$39,MATCH(AQ$21,Input!$A$6:$AN$6,0),FALSE)+$H73,0)*$D73</f>
        <v>0</v>
      </c>
      <c r="AR73" s="1">
        <f>+IF($E73=AR$22,VLOOKUP($C73,Input!$A$8:$AN$39,MATCH(AR$21,Input!$A$6:$AN$6,0),FALSE)+$H73,0)*$D73</f>
        <v>236148252.84791231</v>
      </c>
      <c r="AT73" t="str">
        <f>VLOOKUP($C73,Input!$A$8:$HV$39,MATCH(AT$21,Input!$A$6:$HV$6,0),FALSE)</f>
        <v>Parts and administrative cost</v>
      </c>
      <c r="AU73" s="1">
        <f>+IF($E73=AU$22,VLOOKUP($C73,Input!$A$8:$HV$39,MATCH(AU$21,Input!$A$6:$HV$6,0),FALSE),0)*$D73</f>
        <v>0</v>
      </c>
      <c r="AV73" s="1">
        <f>+IF($E73=AV$22,VLOOKUP($C73,Input!$A$8:$HV$39,MATCH(AV$21,Input!$A$6:$HV$6,0),FALSE),0)*$D73</f>
        <v>0</v>
      </c>
      <c r="AW73" s="1">
        <f>+IF($E73=AW$22,VLOOKUP($C73,Input!$A$8:$HV$39,MATCH(AW$21,Input!$A$6:$HV$6,0),FALSE),0)*$D73</f>
        <v>0</v>
      </c>
      <c r="AX73" s="1">
        <f>+IF($E73=AX$22,VLOOKUP($C73,Input!$A$8:$HV$39,MATCH(AX$21,Input!$A$6:$HV$6,0),FALSE),0)*$D73</f>
        <v>0</v>
      </c>
      <c r="AY73" s="1">
        <f>+IF($E73=AY$22,VLOOKUP($C73,Input!$A$8:$HV$39,MATCH(AY$21,Input!$A$6:$HV$6,0),FALSE),0)*$D73</f>
        <v>0</v>
      </c>
      <c r="AZ73" s="1">
        <f>+IF($E73=AZ$22,VLOOKUP($C73,Input!$A$8:$HV$39,MATCH(AZ$21,Input!$A$6:$HV$6,0),FALSE),0)*$D73</f>
        <v>0</v>
      </c>
      <c r="BA73" s="1">
        <f>+IF($E73=BA$22,VLOOKUP($C73,Input!$A$8:$HV$39,MATCH(BA$21,Input!$A$6:$HV$6,0),FALSE),0)*$D73</f>
        <v>0</v>
      </c>
      <c r="BB73" s="1">
        <f>+IF($E73=BB$22,VLOOKUP($C73,Input!$A$8:$HV$39,MATCH(BB$21,Input!$A$6:$HV$6,0),FALSE),0)*$D73</f>
        <v>0</v>
      </c>
      <c r="BC73" s="1">
        <f>+IF($E73=BC$22,VLOOKUP($C73,Input!$A$8:$HV$39,MATCH(BC$21,Input!$A$6:$HV$6,0),FALSE),0)*$D73</f>
        <v>0</v>
      </c>
      <c r="BD73" s="1">
        <f>+IF($E73=BD$22,VLOOKUP($C73,Input!$A$8:$HV$39,MATCH(BD$21,Input!$A$6:$HV$6,0),FALSE),0)*$D73</f>
        <v>0</v>
      </c>
      <c r="BE73" s="1">
        <f>+IF($E73=BE$22,VLOOKUP($C73,Input!$A$8:$HV$39,MATCH(BE$21,Input!$A$6:$HV$6,0),FALSE),0)*$D73</f>
        <v>0</v>
      </c>
      <c r="BF73" s="1">
        <f>+IF($E73=BF$22,VLOOKUP($C73,Input!$A$8:$HV$39,MATCH(BF$21,Input!$A$6:$HV$6,0),FALSE),0)*$D73</f>
        <v>0</v>
      </c>
      <c r="BG73" s="1">
        <f>+IF($E73=BG$22,VLOOKUP($C73,Input!$A$8:$HV$39,MATCH(BG$21,Input!$A$6:$HV$6,0),FALSE),0)*$D73</f>
        <v>0</v>
      </c>
      <c r="BH73" s="1">
        <f>+IF($E73=BH$22,VLOOKUP($C73,Input!$A$8:$HV$39,MATCH(BH$21,Input!$A$6:$HV$6,0),FALSE),0)*$D73</f>
        <v>0</v>
      </c>
      <c r="BI73" s="1">
        <f>+IF($E73=BI$22,VLOOKUP($C73,Input!$A$8:$HV$39,MATCH(BI$21,Input!$A$6:$HV$6,0),FALSE),0)*$D73</f>
        <v>0</v>
      </c>
      <c r="BJ73" s="1">
        <f>+IF($E73=BJ$22,VLOOKUP($C73,Input!$A$8:$HV$39,MATCH(BJ$21,Input!$A$6:$HV$6,0),FALSE),0)*$D73</f>
        <v>0</v>
      </c>
      <c r="BK73" s="1">
        <f>+IF($E73=BK$22,VLOOKUP($C73,Input!$A$8:$HV$39,MATCH(BK$21,Input!$A$6:$HV$6,0),FALSE),0)*$D73</f>
        <v>0</v>
      </c>
      <c r="BL73" s="1">
        <f>+IF($E73=BL$22,VLOOKUP($C73,Input!$A$8:$HV$39,MATCH(BL$21,Input!$A$6:$HV$6,0),FALSE),0)*$D73</f>
        <v>0</v>
      </c>
      <c r="BM73" s="1">
        <f>+IF($E73=BM$22,VLOOKUP($C73,Input!$A$8:$HV$39,MATCH(BM$21,Input!$A$6:$HV$6,0),FALSE),0)*$D73</f>
        <v>0</v>
      </c>
      <c r="BN73" s="1">
        <f>+IF($E73=BN$22,VLOOKUP($C73,Input!$A$8:$HV$39,MATCH(BN$21,Input!$A$6:$HV$6,0),FALSE),0)*$D73</f>
        <v>0</v>
      </c>
      <c r="BO73" s="1">
        <f>+IF($E73=BO$22,VLOOKUP($C73,Input!$A$8:$HV$39,MATCH(BO$21,Input!$A$6:$HV$6,0),FALSE),0)*$D73</f>
        <v>0</v>
      </c>
      <c r="BP73" s="1">
        <f>+IF($E73=BP$22,VLOOKUP($C73,Input!$A$8:$HV$39,MATCH(BP$21,Input!$A$6:$HV$6,0),FALSE),0)*$D73</f>
        <v>0</v>
      </c>
      <c r="BQ73" s="1">
        <f>+IF($E73=BQ$22,VLOOKUP($C73,Input!$A$8:$HV$39,MATCH(BQ$21,Input!$A$6:$HV$6,0),FALSE),0)*$D73</f>
        <v>0</v>
      </c>
      <c r="BR73" s="1">
        <f>+IF($E73=BR$22,VLOOKUP($C73,Input!$A$8:$HV$39,MATCH(BR$21,Input!$A$6:$HV$6,0),FALSE),0)*$D73</f>
        <v>0</v>
      </c>
      <c r="BS73" s="1">
        <f>+IF($E73=BS$22,VLOOKUP($C73,Input!$A$8:$HV$39,MATCH(BS$21,Input!$A$6:$HV$6,0),FALSE),0)*$D73</f>
        <v>0</v>
      </c>
      <c r="BT73" s="1">
        <f>+IF($E73=BT$22,VLOOKUP($C73,Input!$A$8:$HV$39,MATCH(BT$21,Input!$A$6:$HV$6,0),FALSE),0)*$D73</f>
        <v>0</v>
      </c>
      <c r="BU73" s="1">
        <f>+IF($E73=BU$22,VLOOKUP($C73,Input!$A$8:$HV$39,MATCH(BU$21,Input!$A$6:$HV$6,0),FALSE),0)*$D73</f>
        <v>0</v>
      </c>
      <c r="BV73" s="1">
        <f>+IF($E73=BV$22,VLOOKUP($C73,Input!$A$8:$HV$39,MATCH(BV$21,Input!$A$6:$HV$6,0),FALSE),0)*$D73</f>
        <v>0</v>
      </c>
      <c r="BW73" s="1">
        <f>+IF($E73=BW$22,VLOOKUP($C73,Input!$A$8:$HV$39,MATCH(BW$21,Input!$A$6:$HV$6,0),FALSE),0)*$D73</f>
        <v>0</v>
      </c>
      <c r="BX73" s="1">
        <f>+IF($E73=BX$22,VLOOKUP($C73,Input!$A$8:$HV$39,MATCH(BX$21,Input!$A$6:$HV$6,0),FALSE),0)*$D73</f>
        <v>0</v>
      </c>
      <c r="BY73" s="1">
        <f>+IF($E73=BY$22,VLOOKUP($C73,Input!$A$8:$HV$39,MATCH(BY$21,Input!$A$6:$HV$6,0),FALSE),0)*$D73</f>
        <v>0</v>
      </c>
      <c r="BZ73" s="1">
        <f>+IF($E73=BZ$22,VLOOKUP($C73,Input!$A$8:$HV$39,MATCH(BZ$21,Input!$A$6:$HV$6,0),FALSE),0)*$D73</f>
        <v>0</v>
      </c>
      <c r="CA73" s="1">
        <f>+IF($E73=CA$22,VLOOKUP($C73,Input!$A$8:$HV$39,MATCH(CA$21,Input!$A$6:$HV$6,0),FALSE),0)*$D73</f>
        <v>0</v>
      </c>
      <c r="CB73" s="1">
        <f>+IF($E73=CB$22,VLOOKUP($C73,Input!$A$8:$HV$39,MATCH(CB$21,Input!$A$6:$HV$6,0),FALSE),0)*$D73</f>
        <v>0</v>
      </c>
      <c r="CC73" s="1">
        <f>+IF($E73=CC$22,VLOOKUP($C73,Input!$A$8:$HV$39,MATCH(CC$21,Input!$A$6:$HV$6,0),FALSE),0)*$D73</f>
        <v>5903706.3211978078</v>
      </c>
      <c r="CE73" t="str">
        <f>VLOOKUP($C73,Input!$A$8:$HV$39,MATCH(CE$21,Input!$A$6:$HV$6,0),FALSE)</f>
        <v>Engine Rebuild @ 7 Yr</v>
      </c>
      <c r="CF73" s="1">
        <f>IF($E73+$I73+$D$7&lt;=CF$22,0,IF(CF$22-$D$7&gt;=$E73,IF(COUNTIF($KZ73:LP73,"&gt;0")&gt;0,VLOOKUP($C73,Input!$A$8:$HV$21,MATCH($CE$21+COUNTIF($KZ73:LP73,"&gt;0"),Input!$A$6:$HV$6,0),FALSE),0),0))*$D73</f>
        <v>0</v>
      </c>
      <c r="CG73" s="1">
        <f>IF($E73+$I73+$D$7&lt;=CG$22,0,IF(CG$22-$D$7&gt;=$E73,IF(COUNTIF($KZ73:LQ73,"&gt;0")&gt;0,VLOOKUP($C73,Input!$A$8:$HV$21,MATCH($CE$21+COUNTIF($KZ73:LQ73,"&gt;0"),Input!$A$6:$HV$6,0),FALSE),0),0))*$D73</f>
        <v>0</v>
      </c>
      <c r="CH73" s="1">
        <f>IF($E73+$I73+$D$7&lt;=CH$22,0,IF(CH$22-$D$7&gt;=$E73,IF(COUNTIF($KZ73:LR73,"&gt;0")&gt;0,VLOOKUP($C73,Input!$A$8:$HV$21,MATCH($CE$21+COUNTIF($KZ73:LR73,"&gt;0"),Input!$A$6:$HV$6,0),FALSE),0),0))*$D73</f>
        <v>0</v>
      </c>
      <c r="CI73" s="1">
        <f>IF($E73+$I73+$D$7&lt;=CI$22,0,IF(CI$22-$D$7&gt;=$E73,IF(COUNTIF($KZ73:LS73,"&gt;0")&gt;0,VLOOKUP($C73,Input!$A$8:$HV$21,MATCH($CE$21+COUNTIF($KZ73:LS73,"&gt;0"),Input!$A$6:$HV$6,0),FALSE),0),0))*$D73</f>
        <v>0</v>
      </c>
      <c r="CJ73" s="1">
        <f>IF($E73+$I73+$D$7&lt;=CJ$22,0,IF(CJ$22-$D$7&gt;=$E73,IF(COUNTIF($KZ73:LT73,"&gt;0")&gt;0,VLOOKUP($C73,Input!$A$8:$HV$21,MATCH($CE$21+COUNTIF($KZ73:LT73,"&gt;0"),Input!$A$6:$HV$6,0),FALSE),0),0))*$D73</f>
        <v>0</v>
      </c>
      <c r="CK73" s="1">
        <f>IF($E73+$I73+$D$7&lt;=CK$22,0,IF(CK$22-$D$7&gt;=$E73,IF(COUNTIF($KZ73:LU73,"&gt;0")&gt;0,VLOOKUP($C73,Input!$A$8:$HV$21,MATCH($CE$21+COUNTIF($KZ73:LU73,"&gt;0"),Input!$A$6:$HV$6,0),FALSE),0),0))*$D73</f>
        <v>0</v>
      </c>
      <c r="CL73" s="1">
        <f>IF($E73+$I73+$D$7&lt;=CL$22,0,IF(CL$22-$D$7&gt;=$E73,IF(COUNTIF($KZ73:LV73,"&gt;0")&gt;0,VLOOKUP($C73,Input!$A$8:$HV$21,MATCH($CE$21+COUNTIF($KZ73:LV73,"&gt;0"),Input!$A$6:$HV$6,0),FALSE),0),0))*$D73</f>
        <v>0</v>
      </c>
      <c r="CM73" s="1">
        <f>IF($E73+$I73+$D$7&lt;=CM$22,0,IF(CM$22-$D$7&gt;=$E73,IF(COUNTIF($KZ73:LW73,"&gt;0")&gt;0,VLOOKUP($C73,Input!$A$8:$HV$21,MATCH($CE$21+COUNTIF($KZ73:LW73,"&gt;0"),Input!$A$6:$HV$6,0),FALSE),0),0))*$D73</f>
        <v>0</v>
      </c>
      <c r="CN73" s="1">
        <f>IF($E73+$I73+$D$7&lt;=CN$22,0,IF(CN$22-$D$7&gt;=$E73,IF(COUNTIF($KZ73:LX73,"&gt;0")&gt;0,VLOOKUP($C73,Input!$A$8:$HV$21,MATCH($CE$21+COUNTIF($KZ73:LX73,"&gt;0"),Input!$A$6:$HV$6,0),FALSE),0),0))*$D73</f>
        <v>0</v>
      </c>
      <c r="CO73" s="1">
        <f>IF($E73+$I73+$D$7&lt;=CO$22,0,IF(CO$22-$D$7&gt;=$E73,IF(COUNTIF($KZ73:LY73,"&gt;0")&gt;0,VLOOKUP($C73,Input!$A$8:$HV$21,MATCH($CE$21+COUNTIF($KZ73:LY73,"&gt;0"),Input!$A$6:$HV$6,0),FALSE),0),0))*$D73</f>
        <v>0</v>
      </c>
      <c r="CP73" s="1">
        <f>IF($E73+$I73+$D$7&lt;=CP$22,0,IF(CP$22-$D$7&gt;=$E73,IF(COUNTIF($KZ73:LZ73,"&gt;0")&gt;0,VLOOKUP($C73,Input!$A$8:$HV$21,MATCH($CE$21+COUNTIF($KZ73:LZ73,"&gt;0"),Input!$A$6:$HV$6,0),FALSE),0),0))*$D73</f>
        <v>0</v>
      </c>
      <c r="CQ73" s="1">
        <f>IF($E73+$I73+$D$7&lt;=CQ$22,0,IF(CQ$22-$D$7&gt;=$E73,IF(COUNTIF($KZ73:MA73,"&gt;0")&gt;0,VLOOKUP($C73,Input!$A$8:$HV$21,MATCH($CE$21+COUNTIF($KZ73:MA73,"&gt;0"),Input!$A$6:$HV$6,0),FALSE),0),0))*$D73</f>
        <v>0</v>
      </c>
      <c r="CR73" s="1">
        <f>IF($E73+$I73+$D$7&lt;=CR$22,0,IF(CR$22-$D$7&gt;=$E73,IF(COUNTIF($KZ73:MB73,"&gt;0")&gt;0,VLOOKUP($C73,Input!$A$8:$HV$21,MATCH($CE$21+COUNTIF($KZ73:MB73,"&gt;0"),Input!$A$6:$HV$6,0),FALSE),0),0))*$D73</f>
        <v>0</v>
      </c>
      <c r="CS73" s="1">
        <f>IF($E73+$I73+$D$7&lt;=CS$22,0,IF(CS$22-$D$7&gt;=$E73,IF(COUNTIF($KZ73:MC73,"&gt;0")&gt;0,VLOOKUP($C73,Input!$A$8:$HV$21,MATCH($CE$21+COUNTIF($KZ73:MC73,"&gt;0"),Input!$A$6:$HV$6,0),FALSE),0),0))*$D73</f>
        <v>0</v>
      </c>
      <c r="CT73" s="1">
        <f>IF($E73+$I73+$D$7&lt;=CT$22,0,IF(CT$22-$D$7&gt;=$E73,IF(COUNTIF($KZ73:MD73,"&gt;0")&gt;0,VLOOKUP($C73,Input!$A$8:$HV$21,MATCH($CE$21+COUNTIF($KZ73:MD73,"&gt;0"),Input!$A$6:$HV$6,0),FALSE),0),0))*$D73</f>
        <v>0</v>
      </c>
      <c r="CU73" s="1">
        <f>IF($E73+$I73+$D$7&lt;=CU$22,0,IF(CU$22-$D$7&gt;=$E73,IF(COUNTIF($KZ73:ME73,"&gt;0")&gt;0,VLOOKUP($C73,Input!$A$8:$HV$21,MATCH($CE$21+COUNTIF($KZ73:ME73,"&gt;0"),Input!$A$6:$HV$6,0),FALSE),0),0))*$D73</f>
        <v>0</v>
      </c>
      <c r="CV73" s="1">
        <f>IF($E73+$I73+$D$7&lt;=CV$22,0,IF(CV$22-$D$7&gt;=$E73,IF(COUNTIF($KZ73:MF73,"&gt;0")&gt;0,VLOOKUP($C73,Input!$A$8:$HV$21,MATCH($CE$21+COUNTIF($KZ73:MF73,"&gt;0"),Input!$A$6:$HV$6,0),FALSE),0),0))*$D73</f>
        <v>0</v>
      </c>
      <c r="CW73" s="1">
        <f>IF($E73+$I73+$D$7&lt;=CW$22,0,IF(CW$22-$D$7&gt;=$E73,IF(COUNTIF($KZ73:MG73,"&gt;0")&gt;0,VLOOKUP($C73,Input!$A$8:$HV$21,MATCH($CE$21+COUNTIF($KZ73:MG73,"&gt;0"),Input!$A$6:$HV$6,0),FALSE),0),0))*$D73</f>
        <v>0</v>
      </c>
      <c r="CX73" s="1">
        <f>IF($E73+$I73+$D$7&lt;=CX$22,0,IF(CX$22-$D$7&gt;=$E73,IF(COUNTIF($KZ73:MH73,"&gt;0")&gt;0,VLOOKUP($C73,Input!$A$8:$HV$21,MATCH($CE$21+COUNTIF($KZ73:MH73,"&gt;0"),Input!$A$6:$HV$6,0),FALSE),0),0))*$D73</f>
        <v>0</v>
      </c>
      <c r="CY73" s="1">
        <f>IF($E73+$I73+$D$7&lt;=CY$22,0,IF(CY$22-$D$7&gt;=$E73,IF(COUNTIF($KZ73:MI73,"&gt;0")&gt;0,VLOOKUP($C73,Input!$A$8:$HV$21,MATCH($CE$21+COUNTIF($KZ73:MI73,"&gt;0"),Input!$A$6:$HV$6,0),FALSE),0),0))*$D73</f>
        <v>0</v>
      </c>
      <c r="CZ73" s="1">
        <f>IF($E73+$I73+$D$7&lt;=CZ$22,0,IF(CZ$22-$D$7&gt;=$E73,IF(COUNTIF($KZ73:MJ73,"&gt;0")&gt;0,VLOOKUP($C73,Input!$A$8:$HV$21,MATCH($CE$21+COUNTIF($KZ73:MJ73,"&gt;0"),Input!$A$6:$HV$6,0),FALSE),0),0))*$D73</f>
        <v>0</v>
      </c>
      <c r="DA73" s="1">
        <f>IF($E73+$I73+$D$7&lt;=DA$22,0,IF(DA$22-$D$7&gt;=$E73,IF(COUNTIF($KZ73:MK73,"&gt;0")&gt;0,VLOOKUP($C73,Input!$A$8:$HV$21,MATCH($CE$21+COUNTIF($KZ73:MK73,"&gt;0"),Input!$A$6:$HV$6,0),FALSE),0),0))*$D73</f>
        <v>0</v>
      </c>
      <c r="DB73" s="1">
        <f>IF($E73+$I73+$D$7&lt;=DB$22,0,IF(DB$22-$D$7&gt;=$E73,IF(COUNTIF($KZ73:ML73,"&gt;0")&gt;0,VLOOKUP($C73,Input!$A$8:$HV$21,MATCH($CE$21+COUNTIF($KZ73:ML73,"&gt;0"),Input!$A$6:$HV$6,0),FALSE),0),0))*$D73</f>
        <v>0</v>
      </c>
      <c r="DC73" s="1">
        <f>IF($E73+$I73+$D$7&lt;=DC$22,0,IF(DC$22-$D$7&gt;=$E73,IF(COUNTIF($KZ73:MM73,"&gt;0")&gt;0,VLOOKUP($C73,Input!$A$8:$HV$21,MATCH($CE$21+COUNTIF($KZ73:MM73,"&gt;0"),Input!$A$6:$HV$6,0),FALSE),0),0))*$D73</f>
        <v>0</v>
      </c>
      <c r="DD73" s="1">
        <f>IF($E73+$I73+$D$7&lt;=DD$22,0,IF(DD$22-$D$7&gt;=$E73,IF(COUNTIF($KZ73:MN73,"&gt;0")&gt;0,VLOOKUP($C73,Input!$A$8:$HV$21,MATCH($CE$21+COUNTIF($KZ73:MN73,"&gt;0"),Input!$A$6:$HV$6,0),FALSE),0),0))*$D73</f>
        <v>0</v>
      </c>
      <c r="DE73" s="1">
        <f>IF($E73+$I73+$D$7&lt;=DE$22,0,IF(DE$22-$D$7&gt;=$E73,IF(COUNTIF($KZ73:MO73,"&gt;0")&gt;0,VLOOKUP($C73,Input!$A$8:$HV$21,MATCH($CE$21+COUNTIF($KZ73:MO73,"&gt;0"),Input!$A$6:$HV$6,0),FALSE),0),0))*$D73</f>
        <v>0</v>
      </c>
      <c r="DF73" s="1">
        <f>IF($E73+$I73+$D$7&lt;=DF$22,0,IF(DF$22-$D$7&gt;=$E73,IF(COUNTIF($KZ73:MP73,"&gt;0")&gt;0,VLOOKUP($C73,Input!$A$8:$HV$21,MATCH($CE$21+COUNTIF($KZ73:MP73,"&gt;0"),Input!$A$6:$HV$6,0),FALSE),0),0))*$D73</f>
        <v>0</v>
      </c>
      <c r="DG73" s="1">
        <f>IF($E73+$I73+$D$7&lt;=DG$22,0,IF(DG$22-$D$7&gt;=$E73,IF(COUNTIF($KZ73:MQ73,"&gt;0")&gt;0,VLOOKUP($C73,Input!$A$8:$HV$21,MATCH($CE$21+COUNTIF($KZ73:MQ73,"&gt;0"),Input!$A$6:$HV$6,0),FALSE),0),0))*$D73</f>
        <v>0</v>
      </c>
      <c r="DH73" s="1">
        <f>IF($E73+$I73+$D$7&lt;=DH$22,0,IF(DH$22-$D$7&gt;=$E73,IF(COUNTIF($KZ73:MR73,"&gt;0")&gt;0,VLOOKUP($C73,Input!$A$8:$HV$21,MATCH($CE$21+COUNTIF($KZ73:MR73,"&gt;0"),Input!$A$6:$HV$6,0),FALSE),0),0))*$D73</f>
        <v>0</v>
      </c>
      <c r="DI73" s="1">
        <f>IF($E73+$I73+$D$7&lt;=DI$22,0,IF(DI$22-$D$7&gt;=$E73,IF(COUNTIF($KZ73:MS73,"&gt;0")&gt;0,VLOOKUP($C73,Input!$A$8:$HV$21,MATCH($CE$21+COUNTIF($KZ73:MS73,"&gt;0"),Input!$A$6:$HV$6,0),FALSE),0),0))*$D73</f>
        <v>0</v>
      </c>
      <c r="DJ73" s="1">
        <f>IF($E73+$I73+$D$7&lt;=DJ$22,0,IF(DJ$22-$D$7&gt;=$E73,IF(COUNTIF($KZ73:MT73,"&gt;0")&gt;0,VLOOKUP($C73,Input!$A$8:$HV$21,MATCH($CE$21+COUNTIF($KZ73:MT73,"&gt;0"),Input!$A$6:$HV$6,0),FALSE),0),0))*$D73</f>
        <v>0</v>
      </c>
      <c r="DK73" s="1">
        <f>IF($E73+$I73+$D$7&lt;=DK$22,0,IF(DK$22-$D$7&gt;=$E73,IF(COUNTIF($KZ73:MU73,"&gt;0")&gt;0,VLOOKUP($C73,Input!$A$8:$HV$21,MATCH($CE$21+COUNTIF($KZ73:MU73,"&gt;0"),Input!$A$6:$HV$6,0),FALSE),0),0))*$D73</f>
        <v>0</v>
      </c>
      <c r="DL73" s="1">
        <f>IF($E73+$I73+$D$7&lt;=DL$22,0,IF(DL$22-$D$7&gt;=$E73,IF(COUNTIF($KZ73:MV73,"&gt;0")&gt;0,VLOOKUP($C73,Input!$A$8:$HV$21,MATCH($CE$21+COUNTIF($KZ73:MV73,"&gt;0"),Input!$A$6:$HV$6,0),FALSE),0),0))*$D73</f>
        <v>0</v>
      </c>
      <c r="DM73" s="1">
        <f>IF($E73+$I73+$D$7&lt;=DM$22,0,IF(DM$22-$D$7&gt;=$E73,IF(COUNTIF($KZ73:MW73,"&gt;0")&gt;0,VLOOKUP($C73,Input!$A$8:$HV$21,MATCH($CE$21+COUNTIF($KZ73:MW73,"&gt;0"),Input!$A$6:$HV$6,0),FALSE),0),0))*$D73</f>
        <v>0</v>
      </c>
      <c r="DN73" s="1">
        <f>IF($E73+$I73+$D$7&lt;=DN$22,0,IF(DN$22-$D$7&gt;=$E73,IF(COUNTIF($KZ73:MX73,"&gt;0")&gt;0,VLOOKUP($C73,Input!$A$8:$HV$21,MATCH($CE$21+COUNTIF($KZ73:MX73,"&gt;0"),Input!$A$6:$HV$6,0),FALSE),0),0))*$D73</f>
        <v>0</v>
      </c>
      <c r="DP73" t="str">
        <f>+VLOOKUP($C73,Input!$A$8:$GZ$39,MATCH(DP$21,Input!$A$6:$GZ$6,0),FALSE)</f>
        <v>Bus Maintenance at 0.85/mile</v>
      </c>
      <c r="DQ73" s="1">
        <f>IF($E73+$I73+$D$7&lt;=DQ$22,0,IF(DQ$22-$D$7&gt;=$E73,IF(COUNTIF($KZ73:LP73,"&gt;0")&gt;0,VLOOKUP($C73,Input!$A$8:$HV$21,MATCH($DP$21+COUNTIF($KZ73:LP73,"&gt;0"),Input!$A$6:$HV$6,0),FALSE),0),0))*$D73*$F73</f>
        <v>0</v>
      </c>
      <c r="DR73" s="1">
        <f>IF($E73+$I73+$D$7&lt;=DR$22,0,IF(DR$22-$D$7&gt;=$E73,IF(COUNTIF($KZ73:LQ73,"&gt;0")&gt;0,VLOOKUP($C73,Input!$A$8:$HV$21,MATCH($DP$21+COUNTIF($KZ73:LQ73,"&gt;0"),Input!$A$6:$HV$6,0),FALSE),0),0))*$D73*$F73</f>
        <v>0</v>
      </c>
      <c r="DS73" s="1">
        <f>IF($E73+$I73+$D$7&lt;=DS$22,0,IF(DS$22-$D$7&gt;=$E73,IF(COUNTIF($KZ73:LR73,"&gt;0")&gt;0,VLOOKUP($C73,Input!$A$8:$HV$21,MATCH($DP$21+COUNTIF($KZ73:LR73,"&gt;0"),Input!$A$6:$HV$6,0),FALSE),0),0))*$D73*$F73</f>
        <v>0</v>
      </c>
      <c r="DT73" s="1">
        <f>IF($E73+$I73+$D$7&lt;=DT$22,0,IF(DT$22-$D$7&gt;=$E73,IF(COUNTIF($KZ73:LS73,"&gt;0")&gt;0,VLOOKUP($C73,Input!$A$8:$HV$21,MATCH($DP$21+COUNTIF($KZ73:LS73,"&gt;0"),Input!$A$6:$HV$6,0),FALSE),0),0))*$D73*$F73</f>
        <v>0</v>
      </c>
      <c r="DU73" s="1">
        <f>IF($E73+$I73+$D$7&lt;=DU$22,0,IF(DU$22-$D$7&gt;=$E73,IF(COUNTIF($KZ73:LT73,"&gt;0")&gt;0,VLOOKUP($C73,Input!$A$8:$HV$21,MATCH($DP$21+COUNTIF($KZ73:LT73,"&gt;0"),Input!$A$6:$HV$6,0),FALSE),0),0))*$D73*$F73</f>
        <v>0</v>
      </c>
      <c r="DV73" s="1">
        <f>IF($E73+$I73+$D$7&lt;=DV$22,0,IF(DV$22-$D$7&gt;=$E73,IF(COUNTIF($KZ73:LU73,"&gt;0")&gt;0,VLOOKUP($C73,Input!$A$8:$HV$21,MATCH($DP$21+COUNTIF($KZ73:LU73,"&gt;0"),Input!$A$6:$HV$6,0),FALSE),0),0))*$D73*$F73</f>
        <v>0</v>
      </c>
      <c r="DW73" s="1">
        <f>IF($E73+$I73+$D$7&lt;=DW$22,0,IF(DW$22-$D$7&gt;=$E73,IF(COUNTIF($KZ73:LV73,"&gt;0")&gt;0,VLOOKUP($C73,Input!$A$8:$HV$21,MATCH($DP$21+COUNTIF($KZ73:LV73,"&gt;0"),Input!$A$6:$HV$6,0),FALSE),0),0))*$D73*$F73</f>
        <v>0</v>
      </c>
      <c r="DX73" s="1">
        <f>IF($E73+$I73+$D$7&lt;=DX$22,0,IF(DX$22-$D$7&gt;=$E73,IF(COUNTIF($KZ73:LW73,"&gt;0")&gt;0,VLOOKUP($C73,Input!$A$8:$HV$21,MATCH($DP$21+COUNTIF($KZ73:LW73,"&gt;0"),Input!$A$6:$HV$6,0),FALSE),0),0))*$D73*$F73</f>
        <v>0</v>
      </c>
      <c r="DY73" s="1">
        <f>IF($E73+$I73+$D$7&lt;=DY$22,0,IF(DY$22-$D$7&gt;=$E73,IF(COUNTIF($KZ73:LX73,"&gt;0")&gt;0,VLOOKUP($C73,Input!$A$8:$HV$21,MATCH($DP$21+COUNTIF($KZ73:LX73,"&gt;0"),Input!$A$6:$HV$6,0),FALSE),0),0))*$D73*$F73</f>
        <v>0</v>
      </c>
      <c r="DZ73" s="1">
        <f>IF($E73+$I73+$D$7&lt;=DZ$22,0,IF(DZ$22-$D$7&gt;=$E73,IF(COUNTIF($KZ73:LY73,"&gt;0")&gt;0,VLOOKUP($C73,Input!$A$8:$HV$21,MATCH($DP$21+COUNTIF($KZ73:LY73,"&gt;0"),Input!$A$6:$HV$6,0),FALSE),0),0))*$D73*$F73</f>
        <v>0</v>
      </c>
      <c r="EA73" s="1">
        <f>IF($E73+$I73+$D$7&lt;=EA$22,0,IF(EA$22-$D$7&gt;=$E73,IF(COUNTIF($KZ73:LZ73,"&gt;0")&gt;0,VLOOKUP($C73,Input!$A$8:$HV$21,MATCH($DP$21+COUNTIF($KZ73:LZ73,"&gt;0"),Input!$A$6:$HV$6,0),FALSE),0),0))*$D73*$F73</f>
        <v>0</v>
      </c>
      <c r="EB73" s="1">
        <f>IF($E73+$I73+$D$7&lt;=EB$22,0,IF(EB$22-$D$7&gt;=$E73,IF(COUNTIF($KZ73:MA73,"&gt;0")&gt;0,VLOOKUP($C73,Input!$A$8:$HV$21,MATCH($DP$21+COUNTIF($KZ73:MA73,"&gt;0"),Input!$A$6:$HV$6,0),FALSE),0),0))*$D73*$F73</f>
        <v>0</v>
      </c>
      <c r="EC73" s="1">
        <f>IF($E73+$I73+$D$7&lt;=EC$22,0,IF(EC$22-$D$7&gt;=$E73,IF(COUNTIF($KZ73:MB73,"&gt;0")&gt;0,VLOOKUP($C73,Input!$A$8:$HV$21,MATCH($DP$21+COUNTIF($KZ73:MB73,"&gt;0"),Input!$A$6:$HV$6,0),FALSE),0),0))*$D73*$F73</f>
        <v>0</v>
      </c>
      <c r="ED73" s="1">
        <f>IF($E73+$I73+$D$7&lt;=ED$22,0,IF(ED$22-$D$7&gt;=$E73,IF(COUNTIF($KZ73:MC73,"&gt;0")&gt;0,VLOOKUP($C73,Input!$A$8:$HV$21,MATCH($DP$21+COUNTIF($KZ73:MC73,"&gt;0"),Input!$A$6:$HV$6,0),FALSE),0),0))*$D73*$F73</f>
        <v>0</v>
      </c>
      <c r="EE73" s="1">
        <f>IF($E73+$I73+$D$7&lt;=EE$22,0,IF(EE$22-$D$7&gt;=$E73,IF(COUNTIF($KZ73:MD73,"&gt;0")&gt;0,VLOOKUP($C73,Input!$A$8:$HV$21,MATCH($DP$21+COUNTIF($KZ73:MD73,"&gt;0"),Input!$A$6:$HV$6,0),FALSE),0),0))*$D73*$F73</f>
        <v>0</v>
      </c>
      <c r="EF73" s="1">
        <f>IF($E73+$I73+$D$7&lt;=EF$22,0,IF(EF$22-$D$7&gt;=$E73,IF(COUNTIF($KZ73:ME73,"&gt;0")&gt;0,VLOOKUP($C73,Input!$A$8:$HV$21,MATCH($DP$21+COUNTIF($KZ73:ME73,"&gt;0"),Input!$A$6:$HV$6,0),FALSE),0),0))*$D73*$F73</f>
        <v>0</v>
      </c>
      <c r="EG73" s="1">
        <f>IF($E73+$I73+$D$7&lt;=EG$22,0,IF(EG$22-$D$7&gt;=$E73,IF(COUNTIF($KZ73:MF73,"&gt;0")&gt;0,VLOOKUP($C73,Input!$A$8:$HV$21,MATCH($DP$21+COUNTIF($KZ73:MF73,"&gt;0"),Input!$A$6:$HV$6,0),FALSE),0),0))*$D73*$F73</f>
        <v>0</v>
      </c>
      <c r="EH73" s="1">
        <f>IF($E73+$I73+$D$7&lt;=EH$22,0,IF(EH$22-$D$7&gt;=$E73,IF(COUNTIF($KZ73:MG73,"&gt;0")&gt;0,VLOOKUP($C73,Input!$A$8:$HV$21,MATCH($DP$21+COUNTIF($KZ73:MG73,"&gt;0"),Input!$A$6:$HV$6,0),FALSE),0),0))*$D73*$F73</f>
        <v>0</v>
      </c>
      <c r="EI73" s="1">
        <f>IF($E73+$I73+$D$7&lt;=EI$22,0,IF(EI$22-$D$7&gt;=$E73,IF(COUNTIF($KZ73:MH73,"&gt;0")&gt;0,VLOOKUP($C73,Input!$A$8:$HV$21,MATCH($DP$21+COUNTIF($KZ73:MH73,"&gt;0"),Input!$A$6:$HV$6,0),FALSE),0),0))*$D73*$F73</f>
        <v>0</v>
      </c>
      <c r="EJ73" s="1">
        <f>IF($E73+$I73+$D$7&lt;=EJ$22,0,IF(EJ$22-$D$7&gt;=$E73,IF(COUNTIF($KZ73:MI73,"&gt;0")&gt;0,VLOOKUP($C73,Input!$A$8:$HV$21,MATCH($DP$21+COUNTIF($KZ73:MI73,"&gt;0"),Input!$A$6:$HV$6,0),FALSE),0),0))*$D73*$F73</f>
        <v>0</v>
      </c>
      <c r="EK73" s="1">
        <f>IF($E73+$I73+$D$7&lt;=EK$22,0,IF(EK$22-$D$7&gt;=$E73,IF(COUNTIF($KZ73:MJ73,"&gt;0")&gt;0,VLOOKUP($C73,Input!$A$8:$HV$21,MATCH($DP$21+COUNTIF($KZ73:MJ73,"&gt;0"),Input!$A$6:$HV$6,0),FALSE),0),0))*$D73*$F73</f>
        <v>0</v>
      </c>
      <c r="EL73" s="1">
        <f>IF($E73+$I73+$D$7&lt;=EL$22,0,IF(EL$22-$D$7&gt;=$E73,IF(COUNTIF($KZ73:MK73,"&gt;0")&gt;0,VLOOKUP($C73,Input!$A$8:$HV$21,MATCH($DP$21+COUNTIF($KZ73:MK73,"&gt;0"),Input!$A$6:$HV$6,0),FALSE),0),0))*$D73*$F73</f>
        <v>0</v>
      </c>
      <c r="EM73" s="1">
        <f>IF($E73+$I73+$D$7&lt;=EM$22,0,IF(EM$22-$D$7&gt;=$E73,IF(COUNTIF($KZ73:ML73,"&gt;0")&gt;0,VLOOKUP($C73,Input!$A$8:$HV$21,MATCH($DP$21+COUNTIF($KZ73:ML73,"&gt;0"),Input!$A$6:$HV$6,0),FALSE),0),0))*$D73*$F73</f>
        <v>0</v>
      </c>
      <c r="EN73" s="1">
        <f>IF($E73+$I73+$D$7&lt;=EN$22,0,IF(EN$22-$D$7&gt;=$E73,IF(COUNTIF($KZ73:MM73,"&gt;0")&gt;0,VLOOKUP($C73,Input!$A$8:$HV$21,MATCH($DP$21+COUNTIF($KZ73:MM73,"&gt;0"),Input!$A$6:$HV$6,0),FALSE),0),0))*$D73*$F73</f>
        <v>0</v>
      </c>
      <c r="EO73" s="1">
        <f>IF($E73+$I73+$D$7&lt;=EO$22,0,IF(EO$22-$D$7&gt;=$E73,IF(COUNTIF($KZ73:MN73,"&gt;0")&gt;0,VLOOKUP($C73,Input!$A$8:$HV$21,MATCH($DP$21+COUNTIF($KZ73:MN73,"&gt;0"),Input!$A$6:$HV$6,0),FALSE),0),0))*$D73*$F73</f>
        <v>0</v>
      </c>
      <c r="EP73" s="1">
        <f>IF($E73+$I73+$D$7&lt;=EP$22,0,IF(EP$22-$D$7&gt;=$E73,IF(COUNTIF($KZ73:MO73,"&gt;0")&gt;0,VLOOKUP($C73,Input!$A$8:$HV$21,MATCH($DP$21+COUNTIF($KZ73:MO73,"&gt;0"),Input!$A$6:$HV$6,0),FALSE),0),0))*$D73*$F73</f>
        <v>0</v>
      </c>
      <c r="EQ73" s="1">
        <f>IF($E73+$I73+$D$7&lt;=EQ$22,0,IF(EQ$22-$D$7&gt;=$E73,IF(COUNTIF($KZ73:MP73,"&gt;0")&gt;0,VLOOKUP($C73,Input!$A$8:$HV$21,MATCH($DP$21+COUNTIF($KZ73:MP73,"&gt;0"),Input!$A$6:$HV$6,0),FALSE),0),0))*$D73*$F73</f>
        <v>0</v>
      </c>
      <c r="ER73" s="1">
        <f>IF($E73+$I73+$D$7&lt;=ER$22,0,IF(ER$22-$D$7&gt;=$E73,IF(COUNTIF($KZ73:MQ73,"&gt;0")&gt;0,VLOOKUP($C73,Input!$A$8:$HV$21,MATCH($DP$21+COUNTIF($KZ73:MQ73,"&gt;0"),Input!$A$6:$HV$6,0),FALSE),0),0))*$D73*$F73</f>
        <v>0</v>
      </c>
      <c r="ES73" s="1">
        <f>IF($E73+$I73+$D$7&lt;=ES$22,0,IF(ES$22-$D$7&gt;=$E73,IF(COUNTIF($KZ73:MR73,"&gt;0")&gt;0,VLOOKUP($C73,Input!$A$8:$HV$21,MATCH($DP$21+COUNTIF($KZ73:MR73,"&gt;0"),Input!$A$6:$HV$6,0),FALSE),0),0))*$D73*$F73</f>
        <v>0</v>
      </c>
      <c r="ET73" s="1">
        <f>IF($E73+$I73+$D$7&lt;=ET$22,0,IF(ET$22-$D$7&gt;=$E73,IF(COUNTIF($KZ73:MS73,"&gt;0")&gt;0,VLOOKUP($C73,Input!$A$8:$HV$21,MATCH($DP$21+COUNTIF($KZ73:MS73,"&gt;0"),Input!$A$6:$HV$6,0),FALSE),0),0))*$D73*$F73</f>
        <v>0</v>
      </c>
      <c r="EU73" s="1">
        <f>IF($E73+$I73+$D$7&lt;=EU$22,0,IF(EU$22-$D$7&gt;=$E73,IF(COUNTIF($KZ73:MT73,"&gt;0")&gt;0,VLOOKUP($C73,Input!$A$8:$HV$21,MATCH($DP$21+COUNTIF($KZ73:MT73,"&gt;0"),Input!$A$6:$HV$6,0),FALSE),0),0))*$D73*$F73</f>
        <v>0</v>
      </c>
      <c r="EV73" s="1">
        <f>IF($E73+$I73+$D$7&lt;=EV$22,0,IF(EV$22-$D$7&gt;=$E73,IF(COUNTIF($KZ73:MU73,"&gt;0")&gt;0,VLOOKUP($C73,Input!$A$8:$HV$21,MATCH($DP$21+COUNTIF($KZ73:MU73,"&gt;0"),Input!$A$6:$HV$6,0),FALSE),0),0))*$D73*$F73</f>
        <v>0</v>
      </c>
      <c r="EW73" s="1">
        <f>IF($E73+$I73+$D$7&lt;=EW$22,0,IF(EW$22-$D$7&gt;=$E73,IF(COUNTIF($KZ73:MV73,"&gt;0")&gt;0,VLOOKUP($C73,Input!$A$8:$HV$21,MATCH($DP$21+COUNTIF($KZ73:MV73,"&gt;0"),Input!$A$6:$HV$6,0),FALSE),0),0))*$D73*$F73</f>
        <v>0</v>
      </c>
      <c r="EX73" s="1">
        <f>IF($E73+$I73+$D$7&lt;=EX$22,0,IF(EX$22-$D$7&gt;=$E73,IF(COUNTIF($KZ73:MW73,"&gt;0")&gt;0,VLOOKUP($C73,Input!$A$8:$HV$21,MATCH($DP$21+COUNTIF($KZ73:MW73,"&gt;0"),Input!$A$6:$HV$6,0),FALSE),0),0))*$D73*$F73</f>
        <v>0</v>
      </c>
      <c r="EY73" s="1">
        <f>IF($E73+$I73+$D$7&lt;=EY$22,0,IF(EY$22-$D$7&gt;=$E73,IF(COUNTIF($KZ73:MX73,"&gt;0")&gt;0,VLOOKUP($C73,Input!$A$8:$HV$21,MATCH($DP$21+COUNTIF($KZ73:MX73,"&gt;0"),Input!$A$6:$HV$6,0),FALSE),0),0))*$D73*$F73</f>
        <v>7956000</v>
      </c>
      <c r="EZ73" s="1"/>
      <c r="FA73" t="str">
        <f>VLOOKUP($C73,Input!$A$8:$GZ$39,MATCH(FA$21,Input!$A$6:$GZ$6,0),FALSE)</f>
        <v>NA</v>
      </c>
      <c r="FB73">
        <f>IF((VLOOKUP($C73,Input!$A$8:$GZ$39,MATCH(FB$21,Input!$A$6:$GZ$6,0),FALSE))="Y",$D73/VLOOKUP($C73,Input!$A$8:$GZ$39,MATCH(FC$21,Input!$A$6:$GZ$6,0),FALSE),0)</f>
        <v>0</v>
      </c>
      <c r="FC73">
        <f>IF((VLOOKUP($C73,Input!$A$8:$GZ$39,MATCH(FB$21,Input!$A$6:$GZ$6,0),FALSE))="Y",0,IF((VLOOKUP($C73,Input!$A$8:$GZ$39,MATCH(FC$21,Input!$A$6:$GZ$6,0),FALSE))&gt;0,$D73/VLOOKUP($C73,Input!$A$8:$GZ$39,MATCH(FC$21,Input!$A$6:$GZ$6,0),FALSE),0))</f>
        <v>0</v>
      </c>
      <c r="FD73" s="1">
        <f>+IF($E73=FD$22,VLOOKUP($C73,Input!$A$8:$GZ$39,MATCH(FD$21,Input!$A$6:$GZ$6,0),FALSE),0)*IF(FD$19&gt;=MAX(FC$19:$FD$19),MIN((FD$19-MAX(FC$19:$FD$19)),(FD$19-FC$19)),0)+IF($E73=FD$22,VLOOKUP($C73,Input!$A$8:$GZ$39,MATCH(FD$21,Input!$A$6:$GZ$6,0),FALSE),0)*IF(FD$18&gt;=MAX(FC$18:$FD$18),MIN((FD$18-MAX(FC$18:$FD$18)),(FD$18-FC$18)),0)</f>
        <v>0</v>
      </c>
      <c r="FE73" s="1">
        <f>+IF($E73=FE$22,VLOOKUP($C73,Input!$A$8:$GZ$39,MATCH(FE$21,Input!$A$6:$GZ$6,0),FALSE),0)*IF(FE$19&gt;=MAX(FD$19:$FD$19),MIN((FE$19-MAX(FD$19:$FD$19)),(FE$19-FD$19)),0)+IF($E73=FE$22,VLOOKUP($C73,Input!$A$8:$GZ$39,MATCH(FE$21,Input!$A$6:$GZ$6,0),FALSE),0)*IF(FE$18&gt;=MAX(FD$18:$FD$18),MIN((FE$18-MAX(FD$18:$FD$18)),(FE$18-FD$18)),0)</f>
        <v>0</v>
      </c>
      <c r="FF73" s="1">
        <f>+IF($E73=FF$22,VLOOKUP($C73,Input!$A$8:$GZ$39,MATCH(FF$21,Input!$A$6:$GZ$6,0),FALSE),0)*IF(FF$19&gt;=MAX($FD$19:FE$19),MIN((FF$19-MAX($FD$19:FE$19)),(FF$19-FE$19)),0)+IF($E73=FF$22,VLOOKUP($C73,Input!$A$8:$GZ$39,MATCH(FF$21,Input!$A$6:$GZ$6,0),FALSE),0)*IF(FF$18&gt;=MAX($FD$18:FE$18),MIN((FF$18-MAX($FD$18:FE$18)),(FF$18-FE$18)),0)</f>
        <v>0</v>
      </c>
      <c r="FG73" s="1">
        <f>+IF($E73=FG$22,VLOOKUP($C73,Input!$A$8:$GZ$39,MATCH(FG$21,Input!$A$6:$GZ$6,0),FALSE),0)*IF(FG$19&gt;=MAX($FD$19:FF$19),MIN((FG$19-MAX($FD$19:FF$19)),(FG$19-FF$19)),0)+IF($E73=FG$22,VLOOKUP($C73,Input!$A$8:$GZ$39,MATCH(FG$21,Input!$A$6:$GZ$6,0),FALSE),0)*IF(FG$18&gt;=MAX($FD$18:FF$18),MIN((FG$18-MAX($FD$18:FF$18)),(FG$18-FF$18)),0)</f>
        <v>0</v>
      </c>
      <c r="FH73" s="1">
        <f>+IF($E73=FH$22,VLOOKUP($C73,Input!$A$8:$GZ$39,MATCH(FH$21,Input!$A$6:$GZ$6,0),FALSE),0)*IF(FH$19&gt;=MAX($FD$19:FG$19),MIN((FH$19-MAX($FD$19:FG$19)),(FH$19-FG$19)),0)+IF($E73=FH$22,VLOOKUP($C73,Input!$A$8:$GZ$39,MATCH(FH$21,Input!$A$6:$GZ$6,0),FALSE),0)*IF(FH$18&gt;=MAX($FD$18:FG$18),MIN((FH$18-MAX($FD$18:FG$18)),(FH$18-FG$18)),0)</f>
        <v>0</v>
      </c>
      <c r="FI73" s="1">
        <f>+IF($E73=FI$22,VLOOKUP($C73,Input!$A$8:$GZ$39,MATCH(FI$21,Input!$A$6:$GZ$6,0),FALSE),0)*IF(FI$19&gt;=MAX($FD$19:FH$19),MIN((FI$19-MAX($FD$19:FH$19)),(FI$19-FH$19)),0)+IF($E73=FI$22,VLOOKUP($C73,Input!$A$8:$GZ$39,MATCH(FI$21,Input!$A$6:$GZ$6,0),FALSE),0)*IF(FI$18&gt;=MAX($FD$18:FH$18),MIN((FI$18-MAX($FD$18:FH$18)),(FI$18-FH$18)),0)</f>
        <v>0</v>
      </c>
      <c r="FJ73" s="1">
        <f>+IF($E73=FJ$22,VLOOKUP($C73,Input!$A$8:$GZ$39,MATCH(FJ$21,Input!$A$6:$GZ$6,0),FALSE),0)*IF(FJ$19&gt;=MAX($FD$19:FI$19),MIN((FJ$19-MAX($FD$19:FI$19)),(FJ$19-FI$19)),0)+IF($E73=FJ$22,VLOOKUP($C73,Input!$A$8:$GZ$39,MATCH(FJ$21,Input!$A$6:$GZ$6,0),FALSE),0)*IF(FJ$18&gt;=MAX($FD$18:FI$18),MIN((FJ$18-MAX($FD$18:FI$18)),(FJ$18-FI$18)),0)</f>
        <v>0</v>
      </c>
      <c r="FK73" s="1">
        <f>+IF($E73=FK$22,VLOOKUP($C73,Input!$A$8:$GZ$39,MATCH(FK$21,Input!$A$6:$GZ$6,0),FALSE),0)*IF(FK$19&gt;=MAX($FD$19:FJ$19),MIN((FK$19-MAX($FD$19:FJ$19)),(FK$19-FJ$19)),0)+IF($E73=FK$22,VLOOKUP($C73,Input!$A$8:$GZ$39,MATCH(FK$21,Input!$A$6:$GZ$6,0),FALSE),0)*IF(FK$18&gt;=MAX($FD$18:FJ$18),MIN((FK$18-MAX($FD$18:FJ$18)),(FK$18-FJ$18)),0)</f>
        <v>0</v>
      </c>
      <c r="FL73" s="1">
        <f>+IF($E73=FL$22,VLOOKUP($C73,Input!$A$8:$GZ$39,MATCH(FL$21,Input!$A$6:$GZ$6,0),FALSE),0)*IF(FL$19&gt;=MAX($FD$19:FK$19),MIN((FL$19-MAX($FD$19:FK$19)),(FL$19-FK$19)),0)+IF($E73=FL$22,VLOOKUP($C73,Input!$A$8:$GZ$39,MATCH(FL$21,Input!$A$6:$GZ$6,0),FALSE),0)*IF(FL$18&gt;=MAX($FD$18:FK$18),MIN((FL$18-MAX($FD$18:FK$18)),(FL$18-FK$18)),0)</f>
        <v>0</v>
      </c>
      <c r="FM73" s="1">
        <f>+IF($E73=FM$22,VLOOKUP($C73,Input!$A$8:$GZ$39,MATCH(FM$21,Input!$A$6:$GZ$6,0),FALSE),0)*IF(FM$19&gt;=MAX($FD$19:FL$19),MIN((FM$19-MAX($FD$19:FL$19)),(FM$19-FL$19)),0)+IF($E73=FM$22,VLOOKUP($C73,Input!$A$8:$GZ$39,MATCH(FM$21,Input!$A$6:$GZ$6,0),FALSE),0)*IF(FM$18&gt;=MAX($FD$18:FL$18),MIN((FM$18-MAX($FD$18:FL$18)),(FM$18-FL$18)),0)</f>
        <v>0</v>
      </c>
      <c r="FN73" s="1">
        <f>+IF($E73=FN$22,VLOOKUP($C73,Input!$A$8:$GZ$39,MATCH(FN$21,Input!$A$6:$GZ$6,0),FALSE),0)*IF(FN$19&gt;=MAX($FD$19:FM$19),MIN((FN$19-MAX($FD$19:FM$19)),(FN$19-FM$19)),0)+IF($E73=FN$22,VLOOKUP($C73,Input!$A$8:$GZ$39,MATCH(FN$21,Input!$A$6:$GZ$6,0),FALSE),0)*IF(FN$18&gt;=MAX($FD$18:FM$18),MIN((FN$18-MAX($FD$18:FM$18)),(FN$18-FM$18)),0)</f>
        <v>0</v>
      </c>
      <c r="FO73" s="1">
        <f>+IF($E73=FO$22,VLOOKUP($C73,Input!$A$8:$GZ$39,MATCH(FO$21,Input!$A$6:$GZ$6,0),FALSE),0)*IF(FO$19&gt;=MAX($FD$19:FN$19),MIN((FO$19-MAX($FD$19:FN$19)),(FO$19-FN$19)),0)+IF($E73=FO$22,VLOOKUP($C73,Input!$A$8:$GZ$39,MATCH(FO$21,Input!$A$6:$GZ$6,0),FALSE),0)*IF(FO$18&gt;=MAX($FD$18:FN$18),MIN((FO$18-MAX($FD$18:FN$18)),(FO$18-FN$18)),0)</f>
        <v>0</v>
      </c>
      <c r="FP73" s="1">
        <f>+IF($E73=FP$22,VLOOKUP($C73,Input!$A$8:$GZ$39,MATCH(FP$21,Input!$A$6:$GZ$6,0),FALSE),0)*IF(FP$19&gt;=MAX($FD$19:FO$19),MIN((FP$19-MAX($FD$19:FO$19)),(FP$19-FO$19)),0)+IF($E73=FP$22,VLOOKUP($C73,Input!$A$8:$GZ$39,MATCH(FP$21,Input!$A$6:$GZ$6,0),FALSE),0)*IF(FP$18&gt;=MAX($FD$18:FO$18),MIN((FP$18-MAX($FD$18:FO$18)),(FP$18-FO$18)),0)</f>
        <v>0</v>
      </c>
      <c r="FQ73" s="1">
        <f>+IF($E73=FQ$22,VLOOKUP($C73,Input!$A$8:$GZ$39,MATCH(FQ$21,Input!$A$6:$GZ$6,0),FALSE),0)*IF(FQ$19&gt;=MAX($FD$19:FP$19),MIN((FQ$19-MAX($FD$19:FP$19)),(FQ$19-FP$19)),0)+IF($E73=FQ$22,VLOOKUP($C73,Input!$A$8:$GZ$39,MATCH(FQ$21,Input!$A$6:$GZ$6,0),FALSE),0)*IF(FQ$18&gt;=MAX($FD$18:FP$18),MIN((FQ$18-MAX($FD$18:FP$18)),(FQ$18-FP$18)),0)</f>
        <v>0</v>
      </c>
      <c r="FR73" s="1">
        <f>+IF($E73=FR$22,VLOOKUP($C73,Input!$A$8:$GZ$39,MATCH(FR$21,Input!$A$6:$GZ$6,0),FALSE),0)*IF(FR$19&gt;=MAX($FD$19:FQ$19),MIN((FR$19-MAX($FD$19:FQ$19)),(FR$19-FQ$19)),0)+IF($E73=FR$22,VLOOKUP($C73,Input!$A$8:$GZ$39,MATCH(FR$21,Input!$A$6:$GZ$6,0),FALSE),0)*IF(FR$18&gt;=MAX($FD$18:FQ$18),MIN((FR$18-MAX($FD$18:FQ$18)),(FR$18-FQ$18)),0)</f>
        <v>0</v>
      </c>
      <c r="FS73" s="1">
        <f>+IF($E73=FS$22,VLOOKUP($C73,Input!$A$8:$GZ$39,MATCH(FS$21,Input!$A$6:$GZ$6,0),FALSE),0)*IF(FS$19&gt;=MAX($FD$19:FR$19),MIN((FS$19-MAX($FD$19:FR$19)),(FS$19-FR$19)),0)+IF($E73=FS$22,VLOOKUP($C73,Input!$A$8:$GZ$39,MATCH(FS$21,Input!$A$6:$GZ$6,0),FALSE),0)*IF(FS$18&gt;=MAX($FD$18:FR$18),MIN((FS$18-MAX($FD$18:FR$18)),(FS$18-FR$18)),0)</f>
        <v>0</v>
      </c>
      <c r="FT73" s="1">
        <f>+IF($E73=FT$22,VLOOKUP($C73,Input!$A$8:$GZ$39,MATCH(FT$21,Input!$A$6:$GZ$6,0),FALSE),0)*IF(FT$19&gt;=MAX($FD$19:FS$19),MIN((FT$19-MAX($FD$19:FS$19)),(FT$19-FS$19)),0)+IF($E73=FT$22,VLOOKUP($C73,Input!$A$8:$GZ$39,MATCH(FT$21,Input!$A$6:$GZ$6,0),FALSE),0)*IF(FT$18&gt;=MAX($FD$18:FS$18),MIN((FT$18-MAX($FD$18:FS$18)),(FT$18-FS$18)),0)</f>
        <v>0</v>
      </c>
      <c r="FU73" s="1">
        <f>+IF($E73=FU$22,VLOOKUP($C73,Input!$A$8:$GZ$39,MATCH(FU$21,Input!$A$6:$GZ$6,0),FALSE),0)*IF(FU$19&gt;=MAX($FD$19:FT$19),MIN((FU$19-MAX($FD$19:FT$19)),(FU$19-FT$19)),0)+IF($E73=FU$22,VLOOKUP($C73,Input!$A$8:$GZ$39,MATCH(FU$21,Input!$A$6:$GZ$6,0),FALSE),0)*IF(FU$18&gt;=MAX($FD$18:FT$18),MIN((FU$18-MAX($FD$18:FT$18)),(FU$18-FT$18)),0)</f>
        <v>0</v>
      </c>
      <c r="FV73" s="1">
        <f>+IF($E73=FV$22,VLOOKUP($C73,Input!$A$8:$GZ$39,MATCH(FV$21,Input!$A$6:$GZ$6,0),FALSE),0)*IF(FV$19&gt;=MAX($FD$19:FU$19),MIN((FV$19-MAX($FD$19:FU$19)),(FV$19-FU$19)),0)+IF($E73=FV$22,VLOOKUP($C73,Input!$A$8:$GZ$39,MATCH(FV$21,Input!$A$6:$GZ$6,0),FALSE),0)*IF(FV$18&gt;=MAX($FD$18:FU$18),MIN((FV$18-MAX($FD$18:FU$18)),(FV$18-FU$18)),0)</f>
        <v>0</v>
      </c>
      <c r="FW73" s="1">
        <f>+IF($E73=FW$22,VLOOKUP($C73,Input!$A$8:$GZ$39,MATCH(FW$21,Input!$A$6:$GZ$6,0),FALSE),0)*IF(FW$19&gt;=MAX($FD$19:FV$19),MIN((FW$19-MAX($FD$19:FV$19)),(FW$19-FV$19)),0)+IF($E73=FW$22,VLOOKUP($C73,Input!$A$8:$GZ$39,MATCH(FW$21,Input!$A$6:$GZ$6,0),FALSE),0)*IF(FW$18&gt;=MAX($FD$18:FV$18),MIN((FW$18-MAX($FD$18:FV$18)),(FW$18-FV$18)),0)</f>
        <v>0</v>
      </c>
      <c r="FX73" s="1">
        <f>+IF($E73=FX$22,VLOOKUP($C73,Input!$A$8:$GZ$39,MATCH(FX$21,Input!$A$6:$GZ$6,0),FALSE),0)*IF(FX$19&gt;=MAX($FD$19:FW$19),MIN((FX$19-MAX($FD$19:FW$19)),(FX$19-FW$19)),0)+IF($E73=FX$22,VLOOKUP($C73,Input!$A$8:$GZ$39,MATCH(FX$21,Input!$A$6:$GZ$6,0),FALSE),0)*IF(FX$18&gt;=MAX($FD$18:FW$18),MIN((FX$18-MAX($FD$18:FW$18)),(FX$18-FW$18)),0)</f>
        <v>0</v>
      </c>
      <c r="FY73" s="1">
        <f>+IF($E73=FY$22,VLOOKUP($C73,Input!$A$8:$GZ$39,MATCH(FY$21,Input!$A$6:$GZ$6,0),FALSE),0)*IF(FY$19&gt;=MAX($FD$19:FX$19),MIN((FY$19-MAX($FD$19:FX$19)),(FY$19-FX$19)),0)+IF($E73=FY$22,VLOOKUP($C73,Input!$A$8:$GZ$39,MATCH(FY$21,Input!$A$6:$GZ$6,0),FALSE),0)*IF(FY$18&gt;=MAX($FD$18:FX$18),MIN((FY$18-MAX($FD$18:FX$18)),(FY$18-FX$18)),0)</f>
        <v>0</v>
      </c>
      <c r="FZ73" s="1">
        <f>+IF($E73=FZ$22,VLOOKUP($C73,Input!$A$8:$GZ$39,MATCH(FZ$21,Input!$A$6:$GZ$6,0),FALSE),0)*IF(FZ$19&gt;=MAX($FD$19:FY$19),MIN((FZ$19-MAX($FD$19:FY$19)),(FZ$19-FY$19)),0)+IF($E73=FZ$22,VLOOKUP($C73,Input!$A$8:$GZ$39,MATCH(FZ$21,Input!$A$6:$GZ$6,0),FALSE),0)*IF(FZ$18&gt;=MAX($FD$18:FY$18),MIN((FZ$18-MAX($FD$18:FY$18)),(FZ$18-FY$18)),0)</f>
        <v>0</v>
      </c>
      <c r="GA73" s="1">
        <f>+IF($E73=GA$22,VLOOKUP($C73,Input!$A$8:$GZ$39,MATCH(GA$21,Input!$A$6:$GZ$6,0),FALSE),0)*IF(GA$19&gt;=MAX($FD$19:FZ$19),MIN((GA$19-MAX($FD$19:FZ$19)),(GA$19-FZ$19)),0)+IF($E73=GA$22,VLOOKUP($C73,Input!$A$8:$GZ$39,MATCH(GA$21,Input!$A$6:$GZ$6,0),FALSE),0)*IF(GA$18&gt;=MAX($FD$18:FZ$18),MIN((GA$18-MAX($FD$18:FZ$18)),(GA$18-FZ$18)),0)</f>
        <v>0</v>
      </c>
      <c r="GB73" s="1">
        <f>+IF($E73=GB$22,VLOOKUP($C73,Input!$A$8:$GZ$39,MATCH(GB$21,Input!$A$6:$GZ$6,0),FALSE),0)*IF(GB$19&gt;=MAX($FD$19:GA$19),MIN((GB$19-MAX($FD$19:GA$19)),(GB$19-GA$19)),0)+IF($E73=GB$22,VLOOKUP($C73,Input!$A$8:$GZ$39,MATCH(GB$21,Input!$A$6:$GZ$6,0),FALSE),0)*IF(GB$18&gt;=MAX($FD$18:GA$18),MIN((GB$18-MAX($FD$18:GA$18)),(GB$18-GA$18)),0)</f>
        <v>0</v>
      </c>
      <c r="GC73" s="1">
        <f>+IF($E73=GC$22,VLOOKUP($C73,Input!$A$8:$GZ$39,MATCH(GC$21,Input!$A$6:$GZ$6,0),FALSE),0)*IF(GC$19&gt;=MAX($FD$19:GB$19),MIN((GC$19-MAX($FD$19:GB$19)),(GC$19-GB$19)),0)+IF($E73=GC$22,VLOOKUP($C73,Input!$A$8:$GZ$39,MATCH(GC$21,Input!$A$6:$GZ$6,0),FALSE),0)*IF(GC$18&gt;=MAX($FD$18:GB$18),MIN((GC$18-MAX($FD$18:GB$18)),(GC$18-GB$18)),0)</f>
        <v>0</v>
      </c>
      <c r="GD73" s="1">
        <f>+IF($E73=GD$22,VLOOKUP($C73,Input!$A$8:$GZ$39,MATCH(GD$21,Input!$A$6:$GZ$6,0),FALSE),0)*IF(GD$19&gt;=MAX($FD$19:GC$19),MIN((GD$19-MAX($FD$19:GC$19)),(GD$19-GC$19)),0)+IF($E73=GD$22,VLOOKUP($C73,Input!$A$8:$GZ$39,MATCH(GD$21,Input!$A$6:$GZ$6,0),FALSE),0)*IF(GD$18&gt;=MAX($FD$18:GC$18),MIN((GD$18-MAX($FD$18:GC$18)),(GD$18-GC$18)),0)</f>
        <v>0</v>
      </c>
      <c r="GE73" s="1">
        <f>+IF($E73=GE$22,VLOOKUP($C73,Input!$A$8:$GZ$39,MATCH(GE$21,Input!$A$6:$GZ$6,0),FALSE),0)*IF(GE$19&gt;=MAX($FD$19:GD$19),MIN((GE$19-MAX($FD$19:GD$19)),(GE$19-GD$19)),0)+IF($E73=GE$22,VLOOKUP($C73,Input!$A$8:$GZ$39,MATCH(GE$21,Input!$A$6:$GZ$6,0),FALSE),0)*IF(GE$18&gt;=MAX($FD$18:GD$18),MIN((GE$18-MAX($FD$18:GD$18)),(GE$18-GD$18)),0)</f>
        <v>0</v>
      </c>
      <c r="GF73" s="1">
        <f>+IF($E73=GF$22,VLOOKUP($C73,Input!$A$8:$GZ$39,MATCH(GF$21,Input!$A$6:$GZ$6,0),FALSE),0)*IF(GF$19&gt;=MAX($FD$19:GE$19),MIN((GF$19-MAX($FD$19:GE$19)),(GF$19-GE$19)),0)+IF($E73=GF$22,VLOOKUP($C73,Input!$A$8:$GZ$39,MATCH(GF$21,Input!$A$6:$GZ$6,0),FALSE),0)*IF(GF$18&gt;=MAX($FD$18:GE$18),MIN((GF$18-MAX($FD$18:GE$18)),(GF$18-GE$18)),0)</f>
        <v>0</v>
      </c>
      <c r="GG73" s="1">
        <f>+IF($E73=GG$22,VLOOKUP($C73,Input!$A$8:$GZ$39,MATCH(GG$21,Input!$A$6:$GZ$6,0),FALSE),0)*IF(GG$19&gt;=MAX($FD$19:GF$19),MIN((GG$19-MAX($FD$19:GF$19)),(GG$19-GF$19)),0)+IF($E73=GG$22,VLOOKUP($C73,Input!$A$8:$GZ$39,MATCH(GG$21,Input!$A$6:$GZ$6,0),FALSE),0)*IF(GG$18&gt;=MAX($FD$18:GF$18),MIN((GG$18-MAX($FD$18:GF$18)),(GG$18-GF$18)),0)</f>
        <v>0</v>
      </c>
      <c r="GH73" s="1">
        <f>+IF($E73=GH$22,VLOOKUP($C73,Input!$A$8:$GZ$39,MATCH(GH$21,Input!$A$6:$GZ$6,0),FALSE),0)*IF(GH$19&gt;=MAX($FD$19:GG$19),MIN((GH$19-MAX($FD$19:GG$19)),(GH$19-GG$19)),0)+IF($E73=GH$22,VLOOKUP($C73,Input!$A$8:$GZ$39,MATCH(GH$21,Input!$A$6:$GZ$6,0),FALSE),0)*IF(GH$18&gt;=MAX($FD$18:GG$18),MIN((GH$18-MAX($FD$18:GG$18)),(GH$18-GG$18)),0)</f>
        <v>0</v>
      </c>
      <c r="GI73" s="1">
        <f>+IF($E73=GI$22,VLOOKUP($C73,Input!$A$8:$GZ$39,MATCH(GI$21,Input!$A$6:$GZ$6,0),FALSE),0)*IF(GI$19&gt;=MAX($FD$19:GH$19),MIN((GI$19-MAX($FD$19:GH$19)),(GI$19-GH$19)),0)+IF($E73=GI$22,VLOOKUP($C73,Input!$A$8:$GZ$39,MATCH(GI$21,Input!$A$6:$GZ$6,0),FALSE),0)*IF(GI$18&gt;=MAX($FD$18:GH$18),MIN((GI$18-MAX($FD$18:GH$18)),(GI$18-GH$18)),0)</f>
        <v>0</v>
      </c>
      <c r="GJ73" s="1">
        <f>+IF($E73=GJ$22,VLOOKUP($C73,Input!$A$8:$GZ$39,MATCH(GJ$21,Input!$A$6:$GZ$6,0),FALSE),0)*IF(GJ$19&gt;=MAX($FD$19:GI$19),MIN((GJ$19-MAX($FD$19:GI$19)),(GJ$19-GI$19)),0)+IF($E73=GJ$22,VLOOKUP($C73,Input!$A$8:$GZ$39,MATCH(GJ$21,Input!$A$6:$GZ$6,0),FALSE),0)*IF(GJ$18&gt;=MAX($FD$18:GI$18),MIN((GJ$18-MAX($FD$18:GI$18)),(GJ$18-GI$18)),0)</f>
        <v>0</v>
      </c>
      <c r="GK73" s="1">
        <f>+IF($E73=GK$22,VLOOKUP($C73,Input!$A$8:$GZ$39,MATCH(GK$21,Input!$A$6:$GZ$6,0),FALSE),0)*IF(GK$19&gt;=MAX($FD$19:GJ$19),MIN((GK$19-MAX($FD$19:GJ$19)),(GK$19-GJ$19)),0)+IF($E73=GK$22,VLOOKUP($C73,Input!$A$8:$GZ$39,MATCH(GK$21,Input!$A$6:$GZ$6,0),FALSE),0)*IF(GK$18&gt;=MAX($FD$18:GJ$18),MIN((GK$18-MAX($FD$18:GJ$18)),(GK$18-GJ$18)),0)</f>
        <v>0</v>
      </c>
      <c r="GL73" s="1">
        <f>+IF($E73=GL$22,VLOOKUP($C73,Input!$A$8:$GZ$39,MATCH(GL$21,Input!$A$6:$GZ$6,0),FALSE),0)*IF(GL$19&gt;=MAX($FD$19:GK$19),MIN((GL$19-MAX($FD$19:GK$19)),(GL$19-GK$19)),0)+IF($E73=GL$22,VLOOKUP($C73,Input!$A$8:$GZ$39,MATCH(GL$21,Input!$A$6:$GZ$6,0),FALSE),0)*IF(GL$18&gt;=MAX($FD$18:GK$18),MIN((GL$18-MAX($FD$18:GK$18)),(GL$18-GK$18)),0)</f>
        <v>0</v>
      </c>
      <c r="GM73" s="42"/>
      <c r="GN73" t="str">
        <f>VLOOKUP($C73,Input!$A$8:$GZ$39,MATCH(GN$21,Input!$A$6:$GZ$6,0),FALSE)</f>
        <v>NA</v>
      </c>
      <c r="GO73">
        <f>IF((VLOOKUP($C73,Input!$A$8:$GZ$39,MATCH(GO$21,Input!$A$6:$GZ$6,0),FALSE))="Y",$D73/VLOOKUP($C73,Input!$A$8:$GZ$39,MATCH(GP$21,Input!$A$6:$GZ$6,0),FALSE),0)</f>
        <v>0</v>
      </c>
      <c r="GP73">
        <f>IF((VLOOKUP($C73,Input!$A$8:$GZ$39,MATCH(GO$21,Input!$A$6:$GZ$6,0),FALSE))="Y",0,IF((VLOOKUP($C73,Input!$A$8:$GZ$39,MATCH(GP$21,Input!$A$6:$GZ$6,0),FALSE))&gt;0,$D73/VLOOKUP($C73,Input!$A$8:$GZ$39,MATCH(GP$21,Input!$A$6:$GZ$6,0),FALSE),0))</f>
        <v>0</v>
      </c>
      <c r="GQ73" s="1">
        <f>+IF($E73=GQ$22,VLOOKUP($C73,Input!$A$8:$GZ$39,MATCH(GQ$21,Input!$A$6:$GZ$6,0),FALSE),0)*IF(GQ$19&gt;=MAX($GP$19:GP$19),MIN((GQ$19-MAX($GP$19:GP$19)),(GQ$19-GP$19)),0)+IF($E73=GQ$22,VLOOKUP($C73,Input!$A$8:$GZ$39,MATCH(GQ$21,Input!$A$6:$GZ$6,0),FALSE),0)*IF(GQ$18&gt;=MAX($GP$18:GP$18),MIN((GQ$18-MAX($GP$18:GP$18)),(GQ$18-GP$18)),0)</f>
        <v>0</v>
      </c>
      <c r="GR73" s="1">
        <f>+IF($E73=GR$22,VLOOKUP($C73,Input!$A$8:$GZ$39,MATCH(GR$21,Input!$A$6:$GZ$6,0),FALSE),0)*IF(GR$19&gt;=MAX($GP$19:GQ$19),MIN((GR$19-MAX($GP$19:GQ$19)),(GR$19-GQ$19)),0)+IF($E73=GR$22,VLOOKUP($C73,Input!$A$8:$GZ$39,MATCH(GR$21,Input!$A$6:$GZ$6,0),FALSE),0)*IF(GR$18&gt;=MAX($GP$18:GQ$18),MIN((GR$18-MAX($GP$18:GQ$18)),(GR$18-GQ$18)),0)</f>
        <v>0</v>
      </c>
      <c r="GS73" s="1">
        <f>+IF($E73=GS$22,VLOOKUP($C73,Input!$A$8:$GZ$39,MATCH(GS$21,Input!$A$6:$GZ$6,0),FALSE),0)*IF(GS$19&gt;=MAX($GP$19:GR$19),MIN((GS$19-MAX($GP$19:GR$19)),(GS$19-GR$19)),0)+IF($E73=GS$22,VLOOKUP($C73,Input!$A$8:$GZ$39,MATCH(GS$21,Input!$A$6:$GZ$6,0),FALSE),0)*IF(GS$18&gt;=MAX($GP$18:GR$18),MIN((GS$18-MAX($GP$18:GR$18)),(GS$18-GR$18)),0)</f>
        <v>0</v>
      </c>
      <c r="GT73" s="1">
        <f>+IF($E73=GT$22,VLOOKUP($C73,Input!$A$8:$GZ$39,MATCH(GT$21,Input!$A$6:$GZ$6,0),FALSE),0)*IF(GT$19&gt;=MAX($GP$19:GS$19),MIN((GT$19-MAX($GP$19:GS$19)),(GT$19-GS$19)),0)+IF($E73=GT$22,VLOOKUP($C73,Input!$A$8:$GZ$39,MATCH(GT$21,Input!$A$6:$GZ$6,0),FALSE),0)*IF(GT$18&gt;=MAX($GP$18:GS$18),MIN((GT$18-MAX($GP$18:GS$18)),(GT$18-GS$18)),0)</f>
        <v>0</v>
      </c>
      <c r="GU73" s="1">
        <f>+IF($E73=GU$22,VLOOKUP($C73,Input!$A$8:$GZ$39,MATCH(GU$21,Input!$A$6:$GZ$6,0),FALSE),0)*IF(GU$19&gt;=MAX($GP$19:GT$19),MIN((GU$19-MAX($GP$19:GT$19)),(GU$19-GT$19)),0)+IF($E73=GU$22,VLOOKUP($C73,Input!$A$8:$GZ$39,MATCH(GU$21,Input!$A$6:$GZ$6,0),FALSE),0)*IF(GU$18&gt;=MAX($GP$18:GT$18),MIN((GU$18-MAX($GP$18:GT$18)),(GU$18-GT$18)),0)</f>
        <v>0</v>
      </c>
      <c r="GV73" s="1">
        <f>+IF($E73=GV$22,VLOOKUP($C73,Input!$A$8:$GZ$39,MATCH(GV$21,Input!$A$6:$GZ$6,0),FALSE),0)*IF(GV$19&gt;=MAX($GP$19:GU$19),MIN((GV$19-MAX($GP$19:GU$19)),(GV$19-GU$19)),0)+IF($E73=GV$22,VLOOKUP($C73,Input!$A$8:$GZ$39,MATCH(GV$21,Input!$A$6:$GZ$6,0),FALSE),0)*IF(GV$18&gt;=MAX($GP$18:GU$18),MIN((GV$18-MAX($GP$18:GU$18)),(GV$18-GU$18)),0)</f>
        <v>0</v>
      </c>
      <c r="GW73" s="1">
        <f>+IF($E73=GW$22,VLOOKUP($C73,Input!$A$8:$GZ$39,MATCH(GW$21,Input!$A$6:$GZ$6,0),FALSE),0)*IF(GW$19&gt;=MAX($GP$19:GV$19),MIN((GW$19-MAX($GP$19:GV$19)),(GW$19-GV$19)),0)+IF($E73=GW$22,VLOOKUP($C73,Input!$A$8:$GZ$39,MATCH(GW$21,Input!$A$6:$GZ$6,0),FALSE),0)*IF(GW$18&gt;=MAX($GP$18:GV$18),MIN((GW$18-MAX($GP$18:GV$18)),(GW$18-GV$18)),0)</f>
        <v>0</v>
      </c>
      <c r="GX73" s="1">
        <f>+IF($E73=GX$22,VLOOKUP($C73,Input!$A$8:$GZ$39,MATCH(GX$21,Input!$A$6:$GZ$6,0),FALSE),0)*IF(GX$19&gt;=MAX($GP$19:GW$19),MIN((GX$19-MAX($GP$19:GW$19)),(GX$19-GW$19)),0)+IF($E73=GX$22,VLOOKUP($C73,Input!$A$8:$GZ$39,MATCH(GX$21,Input!$A$6:$GZ$6,0),FALSE),0)*IF(GX$18&gt;=MAX($GP$18:GW$18),MIN((GX$18-MAX($GP$18:GW$18)),(GX$18-GW$18)),0)</f>
        <v>0</v>
      </c>
      <c r="GY73" s="1">
        <f>+IF($E73=GY$22,VLOOKUP($C73,Input!$A$8:$GZ$39,MATCH(GY$21,Input!$A$6:$GZ$6,0),FALSE),0)*IF(GY$19&gt;=MAX($GP$19:GX$19),MIN((GY$19-MAX($GP$19:GX$19)),(GY$19-GX$19)),0)+IF($E73=GY$22,VLOOKUP($C73,Input!$A$8:$GZ$39,MATCH(GY$21,Input!$A$6:$GZ$6,0),FALSE),0)*IF(GY$18&gt;=MAX($GP$18:GX$18),MIN((GY$18-MAX($GP$18:GX$18)),(GY$18-GX$18)),0)</f>
        <v>0</v>
      </c>
      <c r="GZ73" s="1">
        <f>+IF($E73=GZ$22,VLOOKUP($C73,Input!$A$8:$GZ$39,MATCH(GZ$21,Input!$A$6:$GZ$6,0),FALSE),0)*IF(GZ$19&gt;=MAX($GP$19:GY$19),MIN((GZ$19-MAX($GP$19:GY$19)),(GZ$19-GY$19)),0)+IF($E73=GZ$22,VLOOKUP($C73,Input!$A$8:$GZ$39,MATCH(GZ$21,Input!$A$6:$GZ$6,0),FALSE),0)*IF(GZ$18&gt;=MAX($GP$18:GY$18),MIN((GZ$18-MAX($GP$18:GY$18)),(GZ$18-GY$18)),0)</f>
        <v>0</v>
      </c>
      <c r="HA73" s="1">
        <f>+IF($E73=HA$22,VLOOKUP($C73,Input!$A$8:$GZ$39,MATCH(HA$21,Input!$A$6:$GZ$6,0),FALSE),0)*IF(HA$19&gt;=MAX($GP$19:GZ$19),MIN((HA$19-MAX($GP$19:GZ$19)),(HA$19-GZ$19)),0)+IF($E73=HA$22,VLOOKUP($C73,Input!$A$8:$GZ$39,MATCH(HA$21,Input!$A$6:$GZ$6,0),FALSE),0)*IF(HA$18&gt;=MAX($GP$18:GZ$18),MIN((HA$18-MAX($GP$18:GZ$18)),(HA$18-GZ$18)),0)</f>
        <v>0</v>
      </c>
      <c r="HB73" s="1">
        <f>+IF($E73=HB$22,VLOOKUP($C73,Input!$A$8:$GZ$39,MATCH(HB$21,Input!$A$6:$GZ$6,0),FALSE),0)*IF(HB$19&gt;=MAX($GP$19:HA$19),MIN((HB$19-MAX($GP$19:HA$19)),(HB$19-HA$19)),0)+IF($E73=HB$22,VLOOKUP($C73,Input!$A$8:$GZ$39,MATCH(HB$21,Input!$A$6:$GZ$6,0),FALSE),0)*IF(HB$18&gt;=MAX($GP$18:HA$18),MIN((HB$18-MAX($GP$18:HA$18)),(HB$18-HA$18)),0)</f>
        <v>0</v>
      </c>
      <c r="HC73" s="1">
        <f>+IF($E73=HC$22,VLOOKUP($C73,Input!$A$8:$GZ$39,MATCH(HC$21,Input!$A$6:$GZ$6,0),FALSE),0)*IF(HC$19&gt;=MAX($GP$19:HB$19),MIN((HC$19-MAX($GP$19:HB$19)),(HC$19-HB$19)),0)+IF($E73=HC$22,VLOOKUP($C73,Input!$A$8:$GZ$39,MATCH(HC$21,Input!$A$6:$GZ$6,0),FALSE),0)*IF(HC$18&gt;=MAX($GP$18:HB$18),MIN((HC$18-MAX($GP$18:HB$18)),(HC$18-HB$18)),0)</f>
        <v>0</v>
      </c>
      <c r="HD73" s="1">
        <f>+IF($E73=HD$22,VLOOKUP($C73,Input!$A$8:$GZ$39,MATCH(HD$21,Input!$A$6:$GZ$6,0),FALSE),0)*IF(HD$19&gt;=MAX($GP$19:HC$19),MIN((HD$19-MAX($GP$19:HC$19)),(HD$19-HC$19)),0)+IF($E73=HD$22,VLOOKUP($C73,Input!$A$8:$GZ$39,MATCH(HD$21,Input!$A$6:$GZ$6,0),FALSE),0)*IF(HD$18&gt;=MAX($GP$18:HC$18),MIN((HD$18-MAX($GP$18:HC$18)),(HD$18-HC$18)),0)</f>
        <v>0</v>
      </c>
      <c r="HE73" s="1">
        <f>+IF($E73=HE$22,VLOOKUP($C73,Input!$A$8:$GZ$39,MATCH(HE$21,Input!$A$6:$GZ$6,0),FALSE),0)*IF(HE$19&gt;=MAX($GP$19:HD$19),MIN((HE$19-MAX($GP$19:HD$19)),(HE$19-HD$19)),0)+IF($E73=HE$22,VLOOKUP($C73,Input!$A$8:$GZ$39,MATCH(HE$21,Input!$A$6:$GZ$6,0),FALSE),0)*IF(HE$18&gt;=MAX($GP$18:HD$18),MIN((HE$18-MAX($GP$18:HD$18)),(HE$18-HD$18)),0)</f>
        <v>0</v>
      </c>
      <c r="HF73" s="1">
        <f>+IF($E73=HF$22,VLOOKUP($C73,Input!$A$8:$GZ$39,MATCH(HF$21,Input!$A$6:$GZ$6,0),FALSE),0)*IF(HF$19&gt;=MAX($GP$19:HE$19),MIN((HF$19-MAX($GP$19:HE$19)),(HF$19-HE$19)),0)+IF($E73=HF$22,VLOOKUP($C73,Input!$A$8:$GZ$39,MATCH(HF$21,Input!$A$6:$GZ$6,0),FALSE),0)*IF(HF$18&gt;=MAX($GP$18:HE$18),MIN((HF$18-MAX($GP$18:HE$18)),(HF$18-HE$18)),0)</f>
        <v>0</v>
      </c>
      <c r="HG73" s="1">
        <f>+IF($E73=HG$22,VLOOKUP($C73,Input!$A$8:$GZ$39,MATCH(HG$21,Input!$A$6:$GZ$6,0),FALSE),0)*IF(HG$19&gt;=MAX($GP$19:HF$19),MIN((HG$19-MAX($GP$19:HF$19)),(HG$19-HF$19)),0)+IF($E73=HG$22,VLOOKUP($C73,Input!$A$8:$GZ$39,MATCH(HG$21,Input!$A$6:$GZ$6,0),FALSE),0)*IF(HG$18&gt;=MAX($GP$18:HF$18),MIN((HG$18-MAX($GP$18:HF$18)),(HG$18-HF$18)),0)</f>
        <v>0</v>
      </c>
      <c r="HH73" s="1">
        <f>+IF($E73=HH$22,VLOOKUP($C73,Input!$A$8:$GZ$39,MATCH(HH$21,Input!$A$6:$GZ$6,0),FALSE),0)*IF(HH$19&gt;=MAX($GP$19:HG$19),MIN((HH$19-MAX($GP$19:HG$19)),(HH$19-HG$19)),0)+IF($E73=HH$22,VLOOKUP($C73,Input!$A$8:$GZ$39,MATCH(HH$21,Input!$A$6:$GZ$6,0),FALSE),0)*IF(HH$18&gt;=MAX($GP$18:HG$18),MIN((HH$18-MAX($GP$18:HG$18)),(HH$18-HG$18)),0)</f>
        <v>0</v>
      </c>
      <c r="HI73" s="1">
        <f>+IF($E73=HI$22,VLOOKUP($C73,Input!$A$8:$GZ$39,MATCH(HI$21,Input!$A$6:$GZ$6,0),FALSE),0)*IF(HI$19&gt;=MAX($GP$19:HH$19),MIN((HI$19-MAX($GP$19:HH$19)),(HI$19-HH$19)),0)+IF($E73=HI$22,VLOOKUP($C73,Input!$A$8:$GZ$39,MATCH(HI$21,Input!$A$6:$GZ$6,0),FALSE),0)*IF(HI$18&gt;=MAX($GP$18:HH$18),MIN((HI$18-MAX($GP$18:HH$18)),(HI$18-HH$18)),0)</f>
        <v>0</v>
      </c>
      <c r="HJ73" s="1">
        <f>+IF($E73=HJ$22,VLOOKUP($C73,Input!$A$8:$GZ$39,MATCH(HJ$21,Input!$A$6:$GZ$6,0),FALSE),0)*IF(HJ$19&gt;=MAX($GP$19:HI$19),MIN((HJ$19-MAX($GP$19:HI$19)),(HJ$19-HI$19)),0)+IF($E73=HJ$22,VLOOKUP($C73,Input!$A$8:$GZ$39,MATCH(HJ$21,Input!$A$6:$GZ$6,0),FALSE),0)*IF(HJ$18&gt;=MAX($GP$18:HI$18),MIN((HJ$18-MAX($GP$18:HI$18)),(HJ$18-HI$18)),0)</f>
        <v>0</v>
      </c>
      <c r="HK73" s="1">
        <f>+IF($E73=HK$22,VLOOKUP($C73,Input!$A$8:$GZ$39,MATCH(HK$21,Input!$A$6:$GZ$6,0),FALSE),0)*IF(HK$19&gt;=MAX($GP$19:HJ$19),MIN((HK$19-MAX($GP$19:HJ$19)),(HK$19-HJ$19)),0)+IF($E73=HK$22,VLOOKUP($C73,Input!$A$8:$GZ$39,MATCH(HK$21,Input!$A$6:$GZ$6,0),FALSE),0)*IF(HK$18&gt;=MAX($GP$18:HJ$18),MIN((HK$18-MAX($GP$18:HJ$18)),(HK$18-HJ$18)),0)</f>
        <v>0</v>
      </c>
      <c r="HL73" s="1">
        <f>+IF($E73=HL$22,VLOOKUP($C73,Input!$A$8:$GZ$39,MATCH(HL$21,Input!$A$6:$GZ$6,0),FALSE),0)*IF(HL$19&gt;=MAX($GP$19:HK$19),MIN((HL$19-MAX($GP$19:HK$19)),(HL$19-HK$19)),0)+IF($E73=HL$22,VLOOKUP($C73,Input!$A$8:$GZ$39,MATCH(HL$21,Input!$A$6:$GZ$6,0),FALSE),0)*IF(HL$18&gt;=MAX($GP$18:HK$18),MIN((HL$18-MAX($GP$18:HK$18)),(HL$18-HK$18)),0)</f>
        <v>0</v>
      </c>
      <c r="HM73" s="1">
        <f>+IF($E73=HM$22,VLOOKUP($C73,Input!$A$8:$GZ$39,MATCH(HM$21,Input!$A$6:$GZ$6,0),FALSE),0)*IF(HM$19&gt;=MAX($GP$19:HL$19),MIN((HM$19-MAX($GP$19:HL$19)),(HM$19-HL$19)),0)+IF($E73=HM$22,VLOOKUP($C73,Input!$A$8:$GZ$39,MATCH(HM$21,Input!$A$6:$GZ$6,0),FALSE),0)*IF(HM$18&gt;=MAX($GP$18:HL$18),MIN((HM$18-MAX($GP$18:HL$18)),(HM$18-HL$18)),0)</f>
        <v>0</v>
      </c>
      <c r="HN73" s="1">
        <f>+IF($E73=HN$22,VLOOKUP($C73,Input!$A$8:$GZ$39,MATCH(HN$21,Input!$A$6:$GZ$6,0),FALSE),0)*IF(HN$19&gt;=MAX($GP$19:HM$19),MIN((HN$19-MAX($GP$19:HM$19)),(HN$19-HM$19)),0)+IF($E73=HN$22,VLOOKUP($C73,Input!$A$8:$GZ$39,MATCH(HN$21,Input!$A$6:$GZ$6,0),FALSE),0)*IF(HN$18&gt;=MAX($GP$18:HM$18),MIN((HN$18-MAX($GP$18:HM$18)),(HN$18-HM$18)),0)</f>
        <v>0</v>
      </c>
      <c r="HO73" s="1">
        <f>+IF($E73=HO$22,VLOOKUP($C73,Input!$A$8:$GZ$39,MATCH(HO$21,Input!$A$6:$GZ$6,0),FALSE),0)*IF(HO$19&gt;=MAX($GP$19:HN$19),MIN((HO$19-MAX($GP$19:HN$19)),(HO$19-HN$19)),0)+IF($E73=HO$22,VLOOKUP($C73,Input!$A$8:$GZ$39,MATCH(HO$21,Input!$A$6:$GZ$6,0),FALSE),0)*IF(HO$18&gt;=MAX($GP$18:HN$18),MIN((HO$18-MAX($GP$18:HN$18)),(HO$18-HN$18)),0)</f>
        <v>0</v>
      </c>
      <c r="HP73" s="1">
        <f>+IF($E73=HP$22,VLOOKUP($C73,Input!$A$8:$GZ$39,MATCH(HP$21,Input!$A$6:$GZ$6,0),FALSE),0)*IF(HP$19&gt;=MAX($GP$19:HO$19),MIN((HP$19-MAX($GP$19:HO$19)),(HP$19-HO$19)),0)+IF($E73=HP$22,VLOOKUP($C73,Input!$A$8:$GZ$39,MATCH(HP$21,Input!$A$6:$GZ$6,0),FALSE),0)*IF(HP$18&gt;=MAX($GP$18:HO$18),MIN((HP$18-MAX($GP$18:HO$18)),(HP$18-HO$18)),0)</f>
        <v>0</v>
      </c>
      <c r="HQ73" s="1">
        <f>+IF($E73=HQ$22,VLOOKUP($C73,Input!$A$8:$GZ$39,MATCH(HQ$21,Input!$A$6:$GZ$6,0),FALSE),0)*IF(HQ$19&gt;=MAX($GP$19:HP$19),MIN((HQ$19-MAX($GP$19:HP$19)),(HQ$19-HP$19)),0)+IF($E73=HQ$22,VLOOKUP($C73,Input!$A$8:$GZ$39,MATCH(HQ$21,Input!$A$6:$GZ$6,0),FALSE),0)*IF(HQ$18&gt;=MAX($GP$18:HP$18),MIN((HQ$18-MAX($GP$18:HP$18)),(HQ$18-HP$18)),0)</f>
        <v>0</v>
      </c>
      <c r="HR73" s="1">
        <f>+IF($E73=HR$22,VLOOKUP($C73,Input!$A$8:$GZ$39,MATCH(HR$21,Input!$A$6:$GZ$6,0),FALSE),0)*IF(HR$19&gt;=MAX($GP$19:HQ$19),MIN((HR$19-MAX($GP$19:HQ$19)),(HR$19-HQ$19)),0)+IF($E73=HR$22,VLOOKUP($C73,Input!$A$8:$GZ$39,MATCH(HR$21,Input!$A$6:$GZ$6,0),FALSE),0)*IF(HR$18&gt;=MAX($GP$18:HQ$18),MIN((HR$18-MAX($GP$18:HQ$18)),(HR$18-HQ$18)),0)</f>
        <v>0</v>
      </c>
      <c r="HS73" s="1">
        <f>+IF($E73=HS$22,VLOOKUP($C73,Input!$A$8:$GZ$39,MATCH(HS$21,Input!$A$6:$GZ$6,0),FALSE),0)*IF(HS$19&gt;=MAX($GP$19:HR$19),MIN((HS$19-MAX($GP$19:HR$19)),(HS$19-HR$19)),0)+IF($E73=HS$22,VLOOKUP($C73,Input!$A$8:$GZ$39,MATCH(HS$21,Input!$A$6:$GZ$6,0),FALSE),0)*IF(HS$18&gt;=MAX($GP$18:HR$18),MIN((HS$18-MAX($GP$18:HR$18)),(HS$18-HR$18)),0)</f>
        <v>0</v>
      </c>
      <c r="HT73" s="1">
        <f>+IF($E73=HT$22,VLOOKUP($C73,Input!$A$8:$GZ$39,MATCH(HT$21,Input!$A$6:$GZ$6,0),FALSE),0)*IF(HT$19&gt;=MAX($GP$19:HS$19),MIN((HT$19-MAX($GP$19:HS$19)),(HT$19-HS$19)),0)+IF($E73=HT$22,VLOOKUP($C73,Input!$A$8:$GZ$39,MATCH(HT$21,Input!$A$6:$GZ$6,0),FALSE),0)*IF(HT$18&gt;=MAX($GP$18:HS$18),MIN((HT$18-MAX($GP$18:HS$18)),(HT$18-HS$18)),0)</f>
        <v>0</v>
      </c>
      <c r="HU73" s="1">
        <f>+IF($E73=HU$22,VLOOKUP($C73,Input!$A$8:$GZ$39,MATCH(HU$21,Input!$A$6:$GZ$6,0),FALSE),0)*IF(HU$19&gt;=MAX($GP$19:HT$19),MIN((HU$19-MAX($GP$19:HT$19)),(HU$19-HT$19)),0)+IF($E73=HU$22,VLOOKUP($C73,Input!$A$8:$GZ$39,MATCH(HU$21,Input!$A$6:$GZ$6,0),FALSE),0)*IF(HU$18&gt;=MAX($GP$18:HT$18),MIN((HU$18-MAX($GP$18:HT$18)),(HU$18-HT$18)),0)</f>
        <v>0</v>
      </c>
      <c r="HV73" s="1">
        <f>+IF($E73=HV$22,VLOOKUP($C73,Input!$A$8:$GZ$39,MATCH(HV$21,Input!$A$6:$GZ$6,0),FALSE),0)*IF(HV$19&gt;=MAX($GP$19:HU$19),MIN((HV$19-MAX($GP$19:HU$19)),(HV$19-HU$19)),0)+IF($E73=HV$22,VLOOKUP($C73,Input!$A$8:$GZ$39,MATCH(HV$21,Input!$A$6:$GZ$6,0),FALSE),0)*IF(HV$18&gt;=MAX($GP$18:HU$18),MIN((HV$18-MAX($GP$18:HU$18)),(HV$18-HU$18)),0)</f>
        <v>0</v>
      </c>
      <c r="HW73" s="1">
        <f>+IF($E73=HW$22,VLOOKUP($C73,Input!$A$8:$GZ$39,MATCH(HW$21,Input!$A$6:$GZ$6,0),FALSE),0)*IF(HW$19&gt;=MAX($GP$19:HV$19),MIN((HW$19-MAX($GP$19:HV$19)),(HW$19-HV$19)),0)+IF($E73=HW$22,VLOOKUP($C73,Input!$A$8:$GZ$39,MATCH(HW$21,Input!$A$6:$GZ$6,0),FALSE),0)*IF(HW$18&gt;=MAX($GP$18:HV$18),MIN((HW$18-MAX($GP$18:HV$18)),(HW$18-HV$18)),0)</f>
        <v>0</v>
      </c>
      <c r="HX73" s="1">
        <f>+IF($E73=HX$22,VLOOKUP($C73,Input!$A$8:$GZ$39,MATCH(HX$21,Input!$A$6:$GZ$6,0),FALSE),0)*IF(HX$19&gt;=MAX($GP$19:HW$19),MIN((HX$19-MAX($GP$19:HW$19)),(HX$19-HW$19)),0)+IF($E73=HX$22,VLOOKUP($C73,Input!$A$8:$GZ$39,MATCH(HX$21,Input!$A$6:$GZ$6,0),FALSE),0)*IF(HX$18&gt;=MAX($GP$18:HW$18),MIN((HX$18-MAX($GP$18:HW$18)),(HX$18-HW$18)),0)</f>
        <v>0</v>
      </c>
      <c r="HY73" s="1">
        <f>+IF($E73=HY$22,VLOOKUP($C73,Input!$A$8:$GZ$39,MATCH(HY$21,Input!$A$6:$GZ$6,0),FALSE),0)*IF(HY$19&gt;=MAX($GP$19:HX$19),MIN((HY$19-MAX($GP$19:HX$19)),(HY$19-HX$19)),0)+IF($E73=HY$22,VLOOKUP($C73,Input!$A$8:$GZ$39,MATCH(HY$21,Input!$A$6:$GZ$6,0),FALSE),0)*IF(HY$18&gt;=MAX($GP$18:HX$18),MIN((HY$18-MAX($GP$18:HX$18)),(HY$18-HX$18)),0)</f>
        <v>0</v>
      </c>
      <c r="HZ73" s="42"/>
      <c r="IA73" t="str">
        <f>VLOOKUP($C73,Input!$A$8:$IA$39,MATCH(IA$21,Input!$A$6:$IA$6,0),FALSE)</f>
        <v>NA</v>
      </c>
      <c r="IB73" s="132">
        <f>IF((VLOOKUP($C73,Input!$A$8:$IA$39,MATCH(IB$21,Input!$A$6:$IA$6,0),FALSE))="Y",$D73/VLOOKUP($C73,Input!$A$8:$IA$39,MATCH(IC$21,Input!$A$6:$IA$6,0),FALSE),0)</f>
        <v>0</v>
      </c>
      <c r="IC73" s="132">
        <f>IF((VLOOKUP($C73,Input!$A$8:$IA$39,MATCH(IB$21,Input!$A$6:$IA$6,0),FALSE))="Y",0,IF((VLOOKUP($C73,Input!$A$8:$IA$39,MATCH(IC$21,Input!$A$6:$IA$6,0),FALSE))&gt;0,$D73/VLOOKUP($C73,Input!$A$8:$IA$39,MATCH(IC$21,Input!$A$6:$IA$6,0),FALSE),0))</f>
        <v>0</v>
      </c>
      <c r="ID73" s="1">
        <f>+IF($E73=ID$22,VLOOKUP($C73,Input!$A$8:$IA$39,MATCH(ID$21,Input!$A$6:$IA$6,0),FALSE),0)*IF(ID$19&gt;=MAX($IC$19:IC$19),MIN((ID$19-MAX($IC$19:IC$19)),(ID$19-IC$19)),0)+IF($E73=ID$22,VLOOKUP($C73,Input!$A$8:$IA$39,MATCH(ID$21,Input!$A$6:$IA$6,0),FALSE),0)*IF(ID$18&gt;=MAX($IC$18:IC$18),MIN((ID$18-MAX($IC$18:IC$18)),(ID$18-IC$18)),0)</f>
        <v>0</v>
      </c>
      <c r="IE73" s="1">
        <f>+IF($E73=IE$22,VLOOKUP($C73,Input!$A$8:$IA$39,MATCH(IE$21,Input!$A$6:$IA$6,0),FALSE),0)*IF(IE$19&gt;=MAX($IC$19:ID$19),MIN((IE$19-MAX($IC$19:ID$19)),(IE$19-ID$19)),0)+IF($E73=IE$22,VLOOKUP($C73,Input!$A$8:$IA$39,MATCH(IE$21,Input!$A$6:$IA$6,0),FALSE),0)*IF(IE$18&gt;=MAX($IC$18:ID$18),MIN((IE$18-MAX($IC$18:ID$18)),(IE$18-ID$18)),0)</f>
        <v>0</v>
      </c>
      <c r="IF73" s="1">
        <f>+IF($E73=IF$22,VLOOKUP($C73,Input!$A$8:$IA$39,MATCH(IF$21,Input!$A$6:$IA$6,0),FALSE),0)*IF(IF$19&gt;=MAX($IC$19:IE$19),MIN((IF$19-MAX($IC$19:IE$19)),(IF$19-IE$19)),0)+IF($E73=IF$22,VLOOKUP($C73,Input!$A$8:$IA$39,MATCH(IF$21,Input!$A$6:$IA$6,0),FALSE),0)*IF(IF$18&gt;=MAX($IC$18:IE$18),MIN((IF$18-MAX($IC$18:IE$18)),(IF$18-IE$18)),0)</f>
        <v>0</v>
      </c>
      <c r="IG73" s="1">
        <f>+IF($E73=IG$22,VLOOKUP($C73,Input!$A$8:$IA$39,MATCH(IG$21,Input!$A$6:$IA$6,0),FALSE),0)*IF(IG$19&gt;=MAX($IC$19:IF$19),MIN((IG$19-MAX($IC$19:IF$19)),(IG$19-IF$19)),0)+IF($E73=IG$22,VLOOKUP($C73,Input!$A$8:$IA$39,MATCH(IG$21,Input!$A$6:$IA$6,0),FALSE),0)*IF(IG$18&gt;=MAX($IC$18:IF$18),MIN((IG$18-MAX($IC$18:IF$18)),(IG$18-IF$18)),0)</f>
        <v>0</v>
      </c>
      <c r="IH73" s="1">
        <f>+IF($E73=IH$22,VLOOKUP($C73,Input!$A$8:$IA$39,MATCH(IH$21,Input!$A$6:$IA$6,0),FALSE),0)*IF(IH$19&gt;=MAX($IC$19:IG$19),MIN((IH$19-MAX($IC$19:IG$19)),(IH$19-IG$19)),0)+IF($E73=IH$22,VLOOKUP($C73,Input!$A$8:$IA$39,MATCH(IH$21,Input!$A$6:$IA$6,0),FALSE),0)*IF(IH$18&gt;=MAX($IC$18:IG$18),MIN((IH$18-MAX($IC$18:IG$18)),(IH$18-IG$18)),0)</f>
        <v>0</v>
      </c>
      <c r="II73" s="1">
        <f>+IF($E73=II$22,VLOOKUP($C73,Input!$A$8:$IA$39,MATCH(II$21,Input!$A$6:$IA$6,0),FALSE),0)*IF(II$19&gt;=MAX($IC$19:IH$19),MIN((II$19-MAX($IC$19:IH$19)),(II$19-IH$19)),0)+IF($E73=II$22,VLOOKUP($C73,Input!$A$8:$IA$39,MATCH(II$21,Input!$A$6:$IA$6,0),FALSE),0)*IF(II$18&gt;=MAX($IC$18:IH$18),MIN((II$18-MAX($IC$18:IH$18)),(II$18-IH$18)),0)</f>
        <v>0</v>
      </c>
      <c r="IJ73" s="1">
        <f>+IF($E73=IJ$22,VLOOKUP($C73,Input!$A$8:$IA$39,MATCH(IJ$21,Input!$A$6:$IA$6,0),FALSE),0)*IF(IJ$19&gt;=MAX($IC$19:II$19),MIN((IJ$19-MAX($IC$19:II$19)),(IJ$19-II$19)),0)+IF($E73=IJ$22,VLOOKUP($C73,Input!$A$8:$IA$39,MATCH(IJ$21,Input!$A$6:$IA$6,0),FALSE),0)*IF(IJ$18&gt;=MAX($IC$18:II$18),MIN((IJ$18-MAX($IC$18:II$18)),(IJ$18-II$18)),0)</f>
        <v>0</v>
      </c>
      <c r="IK73" s="1">
        <f>+IF($E73=IK$22,VLOOKUP($C73,Input!$A$8:$IA$39,MATCH(IK$21,Input!$A$6:$IA$6,0),FALSE),0)*IF(IK$19&gt;=MAX($IC$19:IJ$19),MIN((IK$19-MAX($IC$19:IJ$19)),(IK$19-IJ$19)),0)+IF($E73=IK$22,VLOOKUP($C73,Input!$A$8:$IA$39,MATCH(IK$21,Input!$A$6:$IA$6,0),FALSE),0)*IF(IK$18&gt;=MAX($IC$18:IJ$18),MIN((IK$18-MAX($IC$18:IJ$18)),(IK$18-IJ$18)),0)</f>
        <v>0</v>
      </c>
      <c r="IL73" s="1">
        <f>+IF($E73=IL$22,VLOOKUP($C73,Input!$A$8:$IA$39,MATCH(IL$21,Input!$A$6:$IA$6,0),FALSE),0)*IF(IL$19&gt;=MAX($IC$19:IK$19),MIN((IL$19-MAX($IC$19:IK$19)),(IL$19-IK$19)),0)+IF($E73=IL$22,VLOOKUP($C73,Input!$A$8:$IA$39,MATCH(IL$21,Input!$A$6:$IA$6,0),FALSE),0)*IF(IL$18&gt;=MAX($IC$18:IK$18),MIN((IL$18-MAX($IC$18:IK$18)),(IL$18-IK$18)),0)</f>
        <v>0</v>
      </c>
      <c r="IM73" s="1">
        <f>+IF($E73=IM$22,VLOOKUP($C73,Input!$A$8:$IA$39,MATCH(IM$21,Input!$A$6:$IA$6,0),FALSE),0)*IF(IM$19&gt;=MAX($IC$19:IL$19),MIN((IM$19-MAX($IC$19:IL$19)),(IM$19-IL$19)),0)+IF($E73=IM$22,VLOOKUP($C73,Input!$A$8:$IA$39,MATCH(IM$21,Input!$A$6:$IA$6,0),FALSE),0)*IF(IM$18&gt;=MAX($IC$18:IL$18),MIN((IM$18-MAX($IC$18:IL$18)),(IM$18-IL$18)),0)</f>
        <v>0</v>
      </c>
      <c r="IN73" s="1">
        <f>+IF($E73=IN$22,VLOOKUP($C73,Input!$A$8:$IA$39,MATCH(IN$21,Input!$A$6:$IA$6,0),FALSE),0)*IF(IN$19&gt;=MAX($IC$19:IM$19),MIN((IN$19-MAX($IC$19:IM$19)),(IN$19-IM$19)),0)+IF($E73=IN$22,VLOOKUP($C73,Input!$A$8:$IA$39,MATCH(IN$21,Input!$A$6:$IA$6,0),FALSE),0)*IF(IN$18&gt;=MAX($IC$18:IM$18),MIN((IN$18-MAX($IC$18:IM$18)),(IN$18-IM$18)),0)</f>
        <v>0</v>
      </c>
      <c r="IO73" s="1">
        <f>+IF($E73=IO$22,VLOOKUP($C73,Input!$A$8:$IA$39,MATCH(IO$21,Input!$A$6:$IA$6,0),FALSE),0)*IF(IO$19&gt;=MAX($IC$19:IN$19),MIN((IO$19-MAX($IC$19:IN$19)),(IO$19-IN$19)),0)+IF($E73=IO$22,VLOOKUP($C73,Input!$A$8:$IA$39,MATCH(IO$21,Input!$A$6:$IA$6,0),FALSE),0)*IF(IO$18&gt;=MAX($IC$18:IN$18),MIN((IO$18-MAX($IC$18:IN$18)),(IO$18-IN$18)),0)</f>
        <v>0</v>
      </c>
      <c r="IP73" s="1">
        <f>+IF($E73=IP$22,VLOOKUP($C73,Input!$A$8:$IA$39,MATCH(IP$21,Input!$A$6:$IA$6,0),FALSE),0)*IF(IP$19&gt;=MAX($IC$19:IO$19),MIN((IP$19-MAX($IC$19:IO$19)),(IP$19-IO$19)),0)+IF($E73=IP$22,VLOOKUP($C73,Input!$A$8:$IA$39,MATCH(IP$21,Input!$A$6:$IA$6,0),FALSE),0)*IF(IP$18&gt;=MAX($IC$18:IO$18),MIN((IP$18-MAX($IC$18:IO$18)),(IP$18-IO$18)),0)</f>
        <v>0</v>
      </c>
      <c r="IQ73" s="1">
        <f>+IF($E73=IQ$22,VLOOKUP($C73,Input!$A$8:$IA$39,MATCH(IQ$21,Input!$A$6:$IA$6,0),FALSE),0)*IF(IQ$19&gt;=MAX($IC$19:IP$19),MIN((IQ$19-MAX($IC$19:IP$19)),(IQ$19-IP$19)),0)+IF($E73=IQ$22,VLOOKUP($C73,Input!$A$8:$IA$39,MATCH(IQ$21,Input!$A$6:$IA$6,0),FALSE),0)*IF(IQ$18&gt;=MAX($IC$18:IP$18),MIN((IQ$18-MAX($IC$18:IP$18)),(IQ$18-IP$18)),0)</f>
        <v>0</v>
      </c>
      <c r="IR73" s="1">
        <f>+IF($E73=IR$22,VLOOKUP($C73,Input!$A$8:$IA$39,MATCH(IR$21,Input!$A$6:$IA$6,0),FALSE),0)*IF(IR$19&gt;=MAX($IC$19:IQ$19),MIN((IR$19-MAX($IC$19:IQ$19)),(IR$19-IQ$19)),0)+IF($E73=IR$22,VLOOKUP($C73,Input!$A$8:$IA$39,MATCH(IR$21,Input!$A$6:$IA$6,0),FALSE),0)*IF(IR$18&gt;=MAX($IC$18:IQ$18),MIN((IR$18-MAX($IC$18:IQ$18)),(IR$18-IQ$18)),0)</f>
        <v>0</v>
      </c>
      <c r="IS73" s="1">
        <f>+IF($E73=IS$22,VLOOKUP($C73,Input!$A$8:$IA$39,MATCH(IS$21,Input!$A$6:$IA$6,0),FALSE),0)*IF(IS$19&gt;=MAX($IC$19:IR$19),MIN((IS$19-MAX($IC$19:IR$19)),(IS$19-IR$19)),0)+IF($E73=IS$22,VLOOKUP($C73,Input!$A$8:$IA$39,MATCH(IS$21,Input!$A$6:$IA$6,0),FALSE),0)*IF(IS$18&gt;=MAX($IC$18:IR$18),MIN((IS$18-MAX($IC$18:IR$18)),(IS$18-IR$18)),0)</f>
        <v>0</v>
      </c>
      <c r="IT73" s="1">
        <f>+IF($E73=IT$22,VLOOKUP($C73,Input!$A$8:$IA$39,MATCH(IT$21,Input!$A$6:$IA$6,0),FALSE),0)*IF(IT$19&gt;=MAX($IC$19:IS$19),MIN((IT$19-MAX($IC$19:IS$19)),(IT$19-IS$19)),0)+IF($E73=IT$22,VLOOKUP($C73,Input!$A$8:$IA$39,MATCH(IT$21,Input!$A$6:$IA$6,0),FALSE),0)*IF(IT$18&gt;=MAX($IC$18:IS$18),MIN((IT$18-MAX($IC$18:IS$18)),(IT$18-IS$18)),0)</f>
        <v>0</v>
      </c>
      <c r="IU73" s="1">
        <f>+IF($E73=IU$22,VLOOKUP($C73,Input!$A$8:$IA$39,MATCH(IU$21,Input!$A$6:$IA$6,0),FALSE),0)*IF(IU$19&gt;=MAX($IC$19:IT$19),MIN((IU$19-MAX($IC$19:IT$19)),(IU$19-IT$19)),0)+IF($E73=IU$22,VLOOKUP($C73,Input!$A$8:$IA$39,MATCH(IU$21,Input!$A$6:$IA$6,0),FALSE),0)*IF(IU$18&gt;=MAX($IC$18:IT$18),MIN((IU$18-MAX($IC$18:IT$18)),(IU$18-IT$18)),0)</f>
        <v>0</v>
      </c>
      <c r="IV73" s="1">
        <f>+IF($E73=IV$22,VLOOKUP($C73,Input!$A$8:$IA$39,MATCH(IV$21,Input!$A$6:$IA$6,0),FALSE),0)*IF(IV$19&gt;=MAX($IC$19:IU$19),MIN((IV$19-MAX($IC$19:IU$19)),(IV$19-IU$19)),0)+IF($E73=IV$22,VLOOKUP($C73,Input!$A$8:$IA$39,MATCH(IV$21,Input!$A$6:$IA$6,0),FALSE),0)*IF(IV$18&gt;=MAX($IC$18:IU$18),MIN((IV$18-MAX($IC$18:IU$18)),(IV$18-IU$18)),0)</f>
        <v>0</v>
      </c>
      <c r="IW73" s="1">
        <f>+IF($E73=IW$22,VLOOKUP($C73,Input!$A$8:$IA$39,MATCH(IW$21,Input!$A$6:$IA$6,0),FALSE),0)*IF(IW$19&gt;=MAX($IC$19:IV$19),MIN((IW$19-MAX($IC$19:IV$19)),(IW$19-IV$19)),0)+IF($E73=IW$22,VLOOKUP($C73,Input!$A$8:$IA$39,MATCH(IW$21,Input!$A$6:$IA$6,0),FALSE),0)*IF(IW$18&gt;=MAX($IC$18:IV$18),MIN((IW$18-MAX($IC$18:IV$18)),(IW$18-IV$18)),0)</f>
        <v>0</v>
      </c>
      <c r="IX73" s="1">
        <f>+IF($E73=IX$22,VLOOKUP($C73,Input!$A$8:$IA$39,MATCH(IX$21,Input!$A$6:$IA$6,0),FALSE),0)*IF(IX$19&gt;=MAX($IC$19:IW$19),MIN((IX$19-MAX($IC$19:IW$19)),(IX$19-IW$19)),0)+IF($E73=IX$22,VLOOKUP($C73,Input!$A$8:$IA$39,MATCH(IX$21,Input!$A$6:$IA$6,0),FALSE),0)*IF(IX$18&gt;=MAX($IC$18:IW$18),MIN((IX$18-MAX($IC$18:IW$18)),(IX$18-IW$18)),0)</f>
        <v>0</v>
      </c>
      <c r="IY73" s="1">
        <f>+IF($E73=IY$22,VLOOKUP($C73,Input!$A$8:$IA$39,MATCH(IY$21,Input!$A$6:$IA$6,0),FALSE),0)*IF(IY$19&gt;=MAX($IC$19:IX$19),MIN((IY$19-MAX($IC$19:IX$19)),(IY$19-IX$19)),0)+IF($E73=IY$22,VLOOKUP($C73,Input!$A$8:$IA$39,MATCH(IY$21,Input!$A$6:$IA$6,0),FALSE),0)*IF(IY$18&gt;=MAX($IC$18:IX$18),MIN((IY$18-MAX($IC$18:IX$18)),(IY$18-IX$18)),0)</f>
        <v>0</v>
      </c>
      <c r="IZ73" s="1">
        <f>+IF($E73=IZ$22,VLOOKUP($C73,Input!$A$8:$IA$39,MATCH(IZ$21,Input!$A$6:$IA$6,0),FALSE),0)*IF(IZ$19&gt;=MAX($IC$19:IY$19),MIN((IZ$19-MAX($IC$19:IY$19)),(IZ$19-IY$19)),0)+IF($E73=IZ$22,VLOOKUP($C73,Input!$A$8:$IA$39,MATCH(IZ$21,Input!$A$6:$IA$6,0),FALSE),0)*IF(IZ$18&gt;=MAX($IC$18:IY$18),MIN((IZ$18-MAX($IC$18:IY$18)),(IZ$18-IY$18)),0)</f>
        <v>0</v>
      </c>
      <c r="JA73" s="1">
        <f>+IF($E73=JA$22,VLOOKUP($C73,Input!$A$8:$IA$39,MATCH(JA$21,Input!$A$6:$IA$6,0),FALSE),0)*IF(JA$19&gt;=MAX($IC$19:IZ$19),MIN((JA$19-MAX($IC$19:IZ$19)),(JA$19-IZ$19)),0)+IF($E73=JA$22,VLOOKUP($C73,Input!$A$8:$IA$39,MATCH(JA$21,Input!$A$6:$IA$6,0),FALSE),0)*IF(JA$18&gt;=MAX($IC$18:IZ$18),MIN((JA$18-MAX($IC$18:IZ$18)),(JA$18-IZ$18)),0)</f>
        <v>0</v>
      </c>
      <c r="JB73" s="1">
        <f>+IF($E73=JB$22,VLOOKUP($C73,Input!$A$8:$IA$39,MATCH(JB$21,Input!$A$6:$IA$6,0),FALSE),0)*IF(JB$19&gt;=MAX($IC$19:JA$19),MIN((JB$19-MAX($IC$19:JA$19)),(JB$19-JA$19)),0)+IF($E73=JB$22,VLOOKUP($C73,Input!$A$8:$IA$39,MATCH(JB$21,Input!$A$6:$IA$6,0),FALSE),0)*IF(JB$18&gt;=MAX($IC$18:JA$18),MIN((JB$18-MAX($IC$18:JA$18)),(JB$18-JA$18)),0)</f>
        <v>0</v>
      </c>
      <c r="JC73" s="1">
        <f>+IF($E73=JC$22,VLOOKUP($C73,Input!$A$8:$IA$39,MATCH(JC$21,Input!$A$6:$IA$6,0),FALSE),0)*IF(JC$19&gt;=MAX($IC$19:JB$19),MIN((JC$19-MAX($IC$19:JB$19)),(JC$19-JB$19)),0)+IF($E73=JC$22,VLOOKUP($C73,Input!$A$8:$IA$39,MATCH(JC$21,Input!$A$6:$IA$6,0),FALSE),0)*IF(JC$18&gt;=MAX($IC$18:JB$18),MIN((JC$18-MAX($IC$18:JB$18)),(JC$18-JB$18)),0)</f>
        <v>0</v>
      </c>
      <c r="JD73" s="1">
        <f>+IF($E73=JD$22,VLOOKUP($C73,Input!$A$8:$IA$39,MATCH(JD$21,Input!$A$6:$IA$6,0),FALSE),0)*IF(JD$19&gt;=MAX($IC$19:JC$19),MIN((JD$19-MAX($IC$19:JC$19)),(JD$19-JC$19)),0)+IF($E73=JD$22,VLOOKUP($C73,Input!$A$8:$IA$39,MATCH(JD$21,Input!$A$6:$IA$6,0),FALSE),0)*IF(JD$18&gt;=MAX($IC$18:JC$18),MIN((JD$18-MAX($IC$18:JC$18)),(JD$18-JC$18)),0)</f>
        <v>0</v>
      </c>
      <c r="JE73" s="1">
        <f>+IF($E73=JE$22,VLOOKUP($C73,Input!$A$8:$IA$39,MATCH(JE$21,Input!$A$6:$IA$6,0),FALSE),0)*IF(JE$19&gt;=MAX($IC$19:JD$19),MIN((JE$19-MAX($IC$19:JD$19)),(JE$19-JD$19)),0)+IF($E73=JE$22,VLOOKUP($C73,Input!$A$8:$IA$39,MATCH(JE$21,Input!$A$6:$IA$6,0),FALSE),0)*IF(JE$18&gt;=MAX($IC$18:JD$18),MIN((JE$18-MAX($IC$18:JD$18)),(JE$18-JD$18)),0)</f>
        <v>0</v>
      </c>
      <c r="JF73" s="1">
        <f>+IF($E73=JF$22,VLOOKUP($C73,Input!$A$8:$IA$39,MATCH(JF$21,Input!$A$6:$IA$6,0),FALSE),0)*IF(JF$19&gt;=MAX($IC$19:JE$19),MIN((JF$19-MAX($IC$19:JE$19)),(JF$19-JE$19)),0)+IF($E73=JF$22,VLOOKUP($C73,Input!$A$8:$IA$39,MATCH(JF$21,Input!$A$6:$IA$6,0),FALSE),0)*IF(JF$18&gt;=MAX($IC$18:JE$18),MIN((JF$18-MAX($IC$18:JE$18)),(JF$18-JE$18)),0)</f>
        <v>0</v>
      </c>
      <c r="JG73" s="1">
        <f>+IF($E73=JG$22,VLOOKUP($C73,Input!$A$8:$IA$39,MATCH(JG$21,Input!$A$6:$IA$6,0),FALSE),0)*IF(JG$19&gt;=MAX($IC$19:JF$19),MIN((JG$19-MAX($IC$19:JF$19)),(JG$19-JF$19)),0)+IF($E73=JG$22,VLOOKUP($C73,Input!$A$8:$IA$39,MATCH(JG$21,Input!$A$6:$IA$6,0),FALSE),0)*IF(JG$18&gt;=MAX($IC$18:JF$18),MIN((JG$18-MAX($IC$18:JF$18)),(JG$18-JF$18)),0)</f>
        <v>0</v>
      </c>
      <c r="JH73" s="1">
        <f>+IF($E73=JH$22,VLOOKUP($C73,Input!$A$8:$IA$39,MATCH(JH$21,Input!$A$6:$IA$6,0),FALSE),0)*IF(JH$19&gt;=MAX($IC$19:JG$19),MIN((JH$19-MAX($IC$19:JG$19)),(JH$19-JG$19)),0)+IF($E73=JH$22,VLOOKUP($C73,Input!$A$8:$IA$39,MATCH(JH$21,Input!$A$6:$IA$6,0),FALSE),0)*IF(JH$18&gt;=MAX($IC$18:JG$18),MIN((JH$18-MAX($IC$18:JG$18)),(JH$18-JG$18)),0)</f>
        <v>0</v>
      </c>
      <c r="JI73" s="1">
        <f>+IF($E73=JI$22,VLOOKUP($C73,Input!$A$8:$IA$39,MATCH(JI$21,Input!$A$6:$IA$6,0),FALSE),0)*IF(JI$19&gt;=MAX($IC$19:JH$19),MIN((JI$19-MAX($IC$19:JH$19)),(JI$19-JH$19)),0)+IF($E73=JI$22,VLOOKUP($C73,Input!$A$8:$IA$39,MATCH(JI$21,Input!$A$6:$IA$6,0),FALSE),0)*IF(JI$18&gt;=MAX($IC$18:JH$18),MIN((JI$18-MAX($IC$18:JH$18)),(JI$18-JH$18)),0)</f>
        <v>0</v>
      </c>
      <c r="JJ73" s="1">
        <f>+IF($E73=JJ$22,VLOOKUP($C73,Input!$A$8:$IA$39,MATCH(JJ$21,Input!$A$6:$IA$6,0),FALSE),0)*IF(JJ$19&gt;=MAX($IC$19:JI$19),MIN((JJ$19-MAX($IC$19:JI$19)),(JJ$19-JI$19)),0)+IF($E73=JJ$22,VLOOKUP($C73,Input!$A$8:$IA$39,MATCH(JJ$21,Input!$A$6:$IA$6,0),FALSE),0)*IF(JJ$18&gt;=MAX($IC$18:JI$18),MIN((JJ$18-MAX($IC$18:JI$18)),(JJ$18-JI$18)),0)</f>
        <v>0</v>
      </c>
      <c r="JK73" s="1">
        <f>+IF($E73=JK$22,VLOOKUP($C73,Input!$A$8:$IA$39,MATCH(JK$21,Input!$A$6:$IA$6,0),FALSE),0)*IF(JK$19&gt;=MAX($IC$19:JJ$19),MIN((JK$19-MAX($IC$19:JJ$19)),(JK$19-JJ$19)),0)+IF($E73=JK$22,VLOOKUP($C73,Input!$A$8:$IA$39,MATCH(JK$21,Input!$A$6:$IA$6,0),FALSE),0)*IF(JK$18&gt;=MAX($IC$18:JJ$18),MIN((JK$18-MAX($IC$18:JJ$18)),(JK$18-JJ$18)),0)</f>
        <v>0</v>
      </c>
      <c r="JL73" s="1">
        <f>+IF($E73=JL$22,VLOOKUP($C73,Input!$A$8:$IA$39,MATCH(JL$21,Input!$A$6:$IA$6,0),FALSE),0)*IF(JL$19&gt;=MAX($IC$19:JK$19),MIN((JL$19-MAX($IC$19:JK$19)),(JL$19-JK$19)),0)+IF($E73=JL$22,VLOOKUP($C73,Input!$A$8:$IA$39,MATCH(JL$21,Input!$A$6:$IA$6,0),FALSE),0)*IF(JL$18&gt;=MAX($IC$18:JK$18),MIN((JL$18-MAX($IC$18:JK$18)),(JL$18-JK$18)),0)</f>
        <v>0</v>
      </c>
      <c r="JN73" t="str">
        <f>+VLOOKUP($C73,Input!$A$8:$GZ$39,MATCH(JN$21,Input!$A$6:$GZ$6,0),FALSE)</f>
        <v>CNG Station Maint in fuel price</v>
      </c>
      <c r="JO73" s="1">
        <f>IF($E73+$I73+$D$7&lt;=JO$22,0,IF(JO$22-$D$7&gt;=$E73,VLOOKUP($C73,Input!$A$8:$GZ$39,MATCH(JO$21,Input!$A$6:$GZ$6,0),FALSE),0)*$F73/$G73)*$D73</f>
        <v>0</v>
      </c>
      <c r="JP73" s="1">
        <f>IF($E73+$I73+$D$7&lt;=JP$22,0,IF(JP$22-$D$7&gt;=$E73,VLOOKUP($C73,Input!$A$8:$GZ$39,MATCH(JP$21,Input!$A$6:$GZ$6,0),FALSE),0)*$F73/$G73)*$D73</f>
        <v>0</v>
      </c>
      <c r="JQ73" s="1">
        <f>IF($E73+$I73+$D$7&lt;=JQ$22,0,IF(JQ$22-$D$7&gt;=$E73,VLOOKUP($C73,Input!$A$8:$GZ$39,MATCH(JQ$21,Input!$A$6:$GZ$6,0),FALSE),0)*$F73/$G73)*$D73</f>
        <v>0</v>
      </c>
      <c r="JR73" s="1">
        <f>IF($E73+$I73+$D$7&lt;=JR$22,0,IF(JR$22-$D$7&gt;=$E73,VLOOKUP($C73,Input!$A$8:$GZ$39,MATCH(JR$21,Input!$A$6:$GZ$6,0),FALSE),0)*$F73/$G73)*$D73</f>
        <v>0</v>
      </c>
      <c r="JS73" s="1">
        <f>IF($E73+$I73+$D$7&lt;=JS$22,0,IF(JS$22-$D$7&gt;=$E73,VLOOKUP($C73,Input!$A$8:$GZ$39,MATCH(JS$21,Input!$A$6:$GZ$6,0),FALSE),0)*$F73/$G73)*$D73</f>
        <v>0</v>
      </c>
      <c r="JT73" s="1">
        <f>IF($E73+$I73+$D$7&lt;=JT$22,0,IF(JT$22-$D$7&gt;=$E73,VLOOKUP($C73,Input!$A$8:$GZ$39,MATCH(JT$21,Input!$A$6:$GZ$6,0),FALSE),0)*$F73/$G73)*$D73</f>
        <v>0</v>
      </c>
      <c r="JU73" s="1">
        <f>IF($E73+$I73+$D$7&lt;=JU$22,0,IF(JU$22-$D$7&gt;=$E73,VLOOKUP($C73,Input!$A$8:$GZ$39,MATCH(JU$21,Input!$A$6:$GZ$6,0),FALSE),0)*$F73/$G73)*$D73</f>
        <v>0</v>
      </c>
      <c r="JV73" s="1">
        <f>IF($E73+$I73+$D$7&lt;=JV$22,0,IF(JV$22-$D$7&gt;=$E73,VLOOKUP($C73,Input!$A$8:$GZ$39,MATCH(JV$21,Input!$A$6:$GZ$6,0),FALSE),0)*$F73/$G73)*$D73</f>
        <v>0</v>
      </c>
      <c r="JW73" s="1">
        <f>IF($E73+$I73+$D$7&lt;=JW$22,0,IF(JW$22-$D$7&gt;=$E73,VLOOKUP($C73,Input!$A$8:$GZ$39,MATCH(JW$21,Input!$A$6:$GZ$6,0),FALSE),0)*$F73/$G73)*$D73</f>
        <v>0</v>
      </c>
      <c r="JX73" s="1">
        <f>IF($E73+$I73+$D$7&lt;=JX$22,0,IF(JX$22-$D$7&gt;=$E73,VLOOKUP($C73,Input!$A$8:$GZ$39,MATCH(JX$21,Input!$A$6:$GZ$6,0),FALSE),0)*$F73/$G73)*$D73</f>
        <v>0</v>
      </c>
      <c r="JY73" s="1">
        <f>IF($E73+$I73+$D$7&lt;=JY$22,0,IF(JY$22-$D$7&gt;=$E73,VLOOKUP($C73,Input!$A$8:$GZ$39,MATCH(JY$21,Input!$A$6:$GZ$6,0),FALSE),0)*$F73/$G73)*$D73</f>
        <v>0</v>
      </c>
      <c r="JZ73" s="1">
        <f>IF($E73+$I73+$D$7&lt;=JZ$22,0,IF(JZ$22-$D$7&gt;=$E73,VLOOKUP($C73,Input!$A$8:$GZ$39,MATCH(JZ$21,Input!$A$6:$GZ$6,0),FALSE),0)*$F73/$G73)*$D73</f>
        <v>0</v>
      </c>
      <c r="KA73" s="1">
        <f>IF($E73+$I73+$D$7&lt;=KA$22,0,IF(KA$22-$D$7&gt;=$E73,VLOOKUP($C73,Input!$A$8:$GZ$39,MATCH(KA$21,Input!$A$6:$GZ$6,0),FALSE),0)*$F73/$G73)*$D73</f>
        <v>0</v>
      </c>
      <c r="KB73" s="1">
        <f>IF($E73+$I73+$D$7&lt;=KB$22,0,IF(KB$22-$D$7&gt;=$E73,VLOOKUP($C73,Input!$A$8:$GZ$39,MATCH(KB$21,Input!$A$6:$GZ$6,0),FALSE),0)*$F73/$G73)*$D73</f>
        <v>0</v>
      </c>
      <c r="KC73" s="1">
        <f>IF($E73+$I73+$D$7&lt;=KC$22,0,IF(KC$22-$D$7&gt;=$E73,VLOOKUP($C73,Input!$A$8:$GZ$39,MATCH(KC$21,Input!$A$6:$GZ$6,0),FALSE),0)*$F73/$G73)*$D73</f>
        <v>0</v>
      </c>
      <c r="KD73" s="1">
        <f>IF($E73+$I73+$D$7&lt;=KD$22,0,IF(KD$22-$D$7&gt;=$E73,VLOOKUP($C73,Input!$A$8:$GZ$39,MATCH(KD$21,Input!$A$6:$GZ$6,0),FALSE),0)*$F73/$G73)*$D73</f>
        <v>0</v>
      </c>
      <c r="KE73" s="1">
        <f>IF($E73+$I73+$D$7&lt;=KE$22,0,IF(KE$22-$D$7&gt;=$E73,VLOOKUP($C73,Input!$A$8:$GZ$39,MATCH(KE$21,Input!$A$6:$GZ$6,0),FALSE),0)*$F73/$G73)*$D73</f>
        <v>0</v>
      </c>
      <c r="KF73" s="1">
        <f>IF($E73+$I73+$D$7&lt;=KF$22,0,IF(KF$22-$D$7&gt;=$E73,VLOOKUP($C73,Input!$A$8:$GZ$39,MATCH(KF$21,Input!$A$6:$GZ$6,0),FALSE),0)*$F73/$G73)*$D73</f>
        <v>0</v>
      </c>
      <c r="KG73" s="1">
        <f>IF($E73+$I73+$D$7&lt;=KG$22,0,IF(KG$22-$D$7&gt;=$E73,VLOOKUP($C73,Input!$A$8:$GZ$39,MATCH(KG$21,Input!$A$6:$GZ$6,0),FALSE),0)*$F73/$G73)*$D73</f>
        <v>0</v>
      </c>
      <c r="KH73" s="1">
        <f>IF($E73+$I73+$D$7&lt;=KH$22,0,IF(KH$22-$D$7&gt;=$E73,VLOOKUP($C73,Input!$A$8:$GZ$39,MATCH(KH$21,Input!$A$6:$GZ$6,0),FALSE),0)*$F73/$G73)*$D73</f>
        <v>0</v>
      </c>
      <c r="KI73" s="1">
        <f>IF($E73+$I73+$D$7&lt;=KI$22,0,IF(KI$22-$D$7&gt;=$E73,VLOOKUP($C73,Input!$A$8:$GZ$39,MATCH(KI$21,Input!$A$6:$GZ$6,0),FALSE),0)*$F73/$G73)*$D73</f>
        <v>0</v>
      </c>
      <c r="KJ73" s="1">
        <f>IF($E73+$I73+$D$7&lt;=KJ$22,0,IF(KJ$22-$D$7&gt;=$E73,VLOOKUP($C73,Input!$A$8:$GZ$39,MATCH(KJ$21,Input!$A$6:$GZ$6,0),FALSE),0)*$F73/$G73)*$D73</f>
        <v>0</v>
      </c>
      <c r="KK73" s="1">
        <f>IF($E73+$I73+$D$7&lt;=KK$22,0,IF(KK$22-$D$7&gt;=$E73,VLOOKUP($C73,Input!$A$8:$GZ$39,MATCH(KK$21,Input!$A$6:$GZ$6,0),FALSE),0)*$F73/$G73)*$D73</f>
        <v>0</v>
      </c>
      <c r="KL73" s="1">
        <f>IF($E73+$I73+$D$7&lt;=KL$22,0,IF(KL$22-$D$7&gt;=$E73,VLOOKUP($C73,Input!$A$8:$GZ$39,MATCH(KL$21,Input!$A$6:$GZ$6,0),FALSE),0)*$F73/$G73)*$D73</f>
        <v>0</v>
      </c>
      <c r="KM73" s="1">
        <f>IF($E73+$I73+$D$7&lt;=KM$22,0,IF(KM$22-$D$7&gt;=$E73,VLOOKUP($C73,Input!$A$8:$GZ$39,MATCH(KM$21,Input!$A$6:$GZ$6,0),FALSE),0)*$F73/$G73)*$D73</f>
        <v>0</v>
      </c>
      <c r="KN73" s="1">
        <f>IF($E73+$I73+$D$7&lt;=KN$22,0,IF(KN$22-$D$7&gt;=$E73,VLOOKUP($C73,Input!$A$8:$GZ$39,MATCH(KN$21,Input!$A$6:$GZ$6,0),FALSE),0)*$F73/$G73)*$D73</f>
        <v>0</v>
      </c>
      <c r="KO73" s="1">
        <f>IF($E73+$I73+$D$7&lt;=KO$22,0,IF(KO$22-$D$7&gt;=$E73,VLOOKUP($C73,Input!$A$8:$GZ$39,MATCH(KO$21,Input!$A$6:$GZ$6,0),FALSE),0)*$F73/$G73)*$D73</f>
        <v>0</v>
      </c>
      <c r="KP73" s="1">
        <f>IF($E73+$I73+$D$7&lt;=KP$22,0,IF(KP$22-$D$7&gt;=$E73,VLOOKUP($C73,Input!$A$8:$GZ$39,MATCH(KP$21,Input!$A$6:$GZ$6,0),FALSE),0)*$F73/$G73)*$D73</f>
        <v>0</v>
      </c>
      <c r="KQ73" s="1">
        <f>IF($E73+$I73+$D$7&lt;=KQ$22,0,IF(KQ$22-$D$7&gt;=$E73,VLOOKUP($C73,Input!$A$8:$GZ$39,MATCH(KQ$21,Input!$A$6:$GZ$6,0),FALSE),0)*$F73/$G73)*$D73</f>
        <v>0</v>
      </c>
      <c r="KR73" s="1">
        <f>IF($E73+$I73+$D$7&lt;=KR$22,0,IF(KR$22-$D$7&gt;=$E73,VLOOKUP($C73,Input!$A$8:$GZ$39,MATCH(KR$21,Input!$A$6:$GZ$6,0),FALSE),0)*$F73/$G73)*$D73</f>
        <v>0</v>
      </c>
      <c r="KS73" s="1">
        <f>IF($E73+$I73+$D$7&lt;=KS$22,0,IF(KS$22-$D$7&gt;=$E73,VLOOKUP($C73,Input!$A$8:$GZ$39,MATCH(KS$21,Input!$A$6:$GZ$6,0),FALSE),0)*$F73/$G73)*$D73</f>
        <v>0</v>
      </c>
      <c r="KT73" s="1">
        <f>IF($E73+$I73+$D$7&lt;=KT$22,0,IF(KT$22-$D$7&gt;=$E73,VLOOKUP($C73,Input!$A$8:$GZ$39,MATCH(KT$21,Input!$A$6:$GZ$6,0),FALSE),0)*$F73/$G73)*$D73</f>
        <v>0</v>
      </c>
      <c r="KU73" s="1">
        <f>IF($E73+$I73+$D$7&lt;=KU$22,0,IF(KU$22-$D$7&gt;=$E73,VLOOKUP($C73,Input!$A$8:$GZ$39,MATCH(KU$21,Input!$A$6:$GZ$6,0),FALSE),0)*$F73/$G73)*$D73</f>
        <v>0</v>
      </c>
      <c r="KV73" s="1">
        <f>IF($E73+$I73+$D$7&lt;=KV$22,0,IF(KV$22-$D$7&gt;=$E73,VLOOKUP($C73,Input!$A$8:$GZ$39,MATCH(KV$21,Input!$A$6:$GZ$6,0),FALSE),0)*$F73/$G73)*$D73</f>
        <v>0</v>
      </c>
      <c r="KW73" s="1">
        <f>IF($E73+$I73+$D$7&lt;=KW$22,0,IF(KW$22-$D$7&gt;=$E73,VLOOKUP($C73,Input!$A$8:$GZ$39,MATCH(KW$21,Input!$A$6:$GZ$6,0),FALSE),0)*$F73/$G73)*$D73</f>
        <v>0</v>
      </c>
      <c r="KY73" t="str">
        <f>VLOOKUP($C73,Input!$A$8:$HV$39,MATCH(KY$21,Input!$A$6:$HV$6,0),FALSE)</f>
        <v xml:space="preserve">CNG (compressed and at pump, including station maintenance) </v>
      </c>
      <c r="KZ73" s="1">
        <f>IF($E73+$I73+$D$7&lt;=KZ$22,0,IF(KZ$22-$D$7&gt;=$E73,VLOOKUP($C73,Input!$A$8:$HV$39,MATCH(KZ$21,Input!$A$6:$HV$6,0),FALSE)/$G73*$F73,0))*$D73</f>
        <v>0</v>
      </c>
      <c r="LA73" s="1">
        <f>IF($E73+$I73+$D$7&lt;=LA$22,0,IF(LA$22-$D$7&gt;=$E73,VLOOKUP($C73,Input!$A$8:$HV$39,MATCH(LA$21,Input!$A$6:$HV$6,0),FALSE)/$G73*$F73,0))*$D73</f>
        <v>0</v>
      </c>
      <c r="LB73" s="1">
        <f>IF($E73+$I73+$D$7&lt;=LB$22,0,IF(LB$22-$D$7&gt;=$E73,VLOOKUP($C73,Input!$A$8:$HV$39,MATCH(LB$21,Input!$A$6:$HV$6,0),FALSE)/$G73*$F73,0))*$D73</f>
        <v>0</v>
      </c>
      <c r="LC73" s="1">
        <f>IF($E73+$I73+$D$7&lt;=LC$22,0,IF(LC$22-$D$7&gt;=$E73,VLOOKUP($C73,Input!$A$8:$HV$39,MATCH(LC$21,Input!$A$6:$HV$6,0),FALSE)/$G73*$F73,0))*$D73</f>
        <v>0</v>
      </c>
      <c r="LD73" s="1">
        <f>IF($E73+$I73+$D$7&lt;=LD$22,0,IF(LD$22-$D$7&gt;=$E73,VLOOKUP($C73,Input!$A$8:$HV$39,MATCH(LD$21,Input!$A$6:$HV$6,0),FALSE)/$G73*$F73,0))*$D73</f>
        <v>0</v>
      </c>
      <c r="LE73" s="1">
        <f>IF($E73+$I73+$D$7&lt;=LE$22,0,IF(LE$22-$D$7&gt;=$E73,VLOOKUP($C73,Input!$A$8:$HV$39,MATCH(LE$21,Input!$A$6:$HV$6,0),FALSE)/$G73*$F73,0))*$D73</f>
        <v>0</v>
      </c>
      <c r="LF73" s="1">
        <f>IF($E73+$I73+$D$7&lt;=LF$22,0,IF(LF$22-$D$7&gt;=$E73,VLOOKUP($C73,Input!$A$8:$HV$39,MATCH(LF$21,Input!$A$6:$HV$6,0),FALSE)/$G73*$F73,0))*$D73</f>
        <v>0</v>
      </c>
      <c r="LG73" s="1">
        <f>IF($E73+$I73+$D$7&lt;=LG$22,0,IF(LG$22-$D$7&gt;=$E73,VLOOKUP($C73,Input!$A$8:$HV$39,MATCH(LG$21,Input!$A$6:$HV$6,0),FALSE)/$G73*$F73,0))*$D73</f>
        <v>0</v>
      </c>
      <c r="LH73" s="1">
        <f>IF($E73+$I73+$D$7&lt;=LH$22,0,IF(LH$22-$D$7&gt;=$E73,VLOOKUP($C73,Input!$A$8:$HV$39,MATCH(LH$21,Input!$A$6:$HV$6,0),FALSE)/$G73*$F73,0))*$D73</f>
        <v>0</v>
      </c>
      <c r="LI73" s="1">
        <f>IF($E73+$I73+$D$7&lt;=LI$22,0,IF(LI$22-$D$7&gt;=$E73,VLOOKUP($C73,Input!$A$8:$HV$39,MATCH(LI$21,Input!$A$6:$HV$6,0),FALSE)/$G73*$F73,0))*$D73</f>
        <v>0</v>
      </c>
      <c r="LJ73" s="1">
        <f>IF($E73+$I73+$D$7&lt;=LJ$22,0,IF(LJ$22-$D$7&gt;=$E73,VLOOKUP($C73,Input!$A$8:$HV$39,MATCH(LJ$21,Input!$A$6:$HV$6,0),FALSE)/$G73*$F73,0))*$D73</f>
        <v>0</v>
      </c>
      <c r="LK73" s="1">
        <f>IF($E73+$I73+$D$7&lt;=LK$22,0,IF(LK$22-$D$7&gt;=$E73,VLOOKUP($C73,Input!$A$8:$HV$39,MATCH(LK$21,Input!$A$6:$HV$6,0),FALSE)/$G73*$F73,0))*$D73</f>
        <v>0</v>
      </c>
      <c r="LL73" s="1">
        <f>IF($E73+$I73+$D$7&lt;=LL$22,0,IF(LL$22-$D$7&gt;=$E73,VLOOKUP($C73,Input!$A$8:$HV$39,MATCH(LL$21,Input!$A$6:$HV$6,0),FALSE)/$G73*$F73,0))*$D73</f>
        <v>0</v>
      </c>
      <c r="LM73" s="1">
        <f>IF($E73+$I73+$D$7&lt;=LM$22,0,IF(LM$22-$D$7&gt;=$E73,VLOOKUP($C73,Input!$A$8:$HV$39,MATCH(LM$21,Input!$A$6:$HV$6,0),FALSE)/$G73*$F73,0))*$D73</f>
        <v>0</v>
      </c>
      <c r="LN73" s="1">
        <f>IF($E73+$I73+$D$7&lt;=LN$22,0,IF(LN$22-$D$7&gt;=$E73,VLOOKUP($C73,Input!$A$8:$HV$39,MATCH(LN$21,Input!$A$6:$HV$6,0),FALSE)/$G73*$F73,0))*$D73</f>
        <v>0</v>
      </c>
      <c r="LO73" s="1">
        <f>IF($E73+$I73+$D$7&lt;=LO$22,0,IF(LO$22-$D$7&gt;=$E73,VLOOKUP($C73,Input!$A$8:$HV$39,MATCH(LO$21,Input!$A$6:$HV$6,0),FALSE)/$G73*$F73,0))*$D73</f>
        <v>0</v>
      </c>
      <c r="LP73" s="1">
        <f>IF($E73+$I73+$D$7&lt;=LP$22,0,IF(LP$22-$D$7&gt;=$E73,VLOOKUP($C73,Input!$A$8:$HV$39,MATCH(LP$21,Input!$A$6:$HV$6,0),FALSE)/$G73*$F73,0))*$D73</f>
        <v>0</v>
      </c>
      <c r="LQ73" s="1">
        <f>IF($E73+$I73+$D$7&lt;=LQ$22,0,IF(LQ$22-$D$7&gt;=$E73,VLOOKUP($C73,Input!$A$8:$HV$39,MATCH(LQ$21,Input!$A$6:$HV$6,0),FALSE)/$G73*$F73,0))*$D73</f>
        <v>0</v>
      </c>
      <c r="LR73" s="1">
        <f>IF($E73+$I73+$D$7&lt;=LR$22,0,IF(LR$22-$D$7&gt;=$E73,VLOOKUP($C73,Input!$A$8:$HV$39,MATCH(LR$21,Input!$A$6:$HV$6,0),FALSE)/$G73*$F73,0))*$D73</f>
        <v>0</v>
      </c>
      <c r="LS73" s="1">
        <f>IF($E73+$I73+$D$7&lt;=LS$22,0,IF(LS$22-$D$7&gt;=$E73,VLOOKUP($C73,Input!$A$8:$HV$39,MATCH(LS$21,Input!$A$6:$HV$6,0),FALSE)/$G73*$F73,0))*$D73</f>
        <v>0</v>
      </c>
      <c r="LT73" s="1">
        <f>IF($E73+$I73+$D$7&lt;=LT$22,0,IF(LT$22-$D$7&gt;=$E73,VLOOKUP($C73,Input!$A$8:$HV$39,MATCH(LT$21,Input!$A$6:$HV$6,0),FALSE)/$G73*$F73,0))*$D73</f>
        <v>0</v>
      </c>
      <c r="LU73" s="1">
        <f>IF($E73+$I73+$D$7&lt;=LU$22,0,IF(LU$22-$D$7&gt;=$E73,VLOOKUP($C73,Input!$A$8:$HV$39,MATCH(LU$21,Input!$A$6:$HV$6,0),FALSE)/$G73*$F73,0))*$D73</f>
        <v>0</v>
      </c>
      <c r="LV73" s="1">
        <f>IF($E73+$I73+$D$7&lt;=LV$22,0,IF(LV$22-$D$7&gt;=$E73,VLOOKUP($C73,Input!$A$8:$HV$39,MATCH(LV$21,Input!$A$6:$HV$6,0),FALSE)/$G73*$F73,0))*$D73</f>
        <v>0</v>
      </c>
      <c r="LW73" s="1">
        <f>IF($E73+$I73+$D$7&lt;=LW$22,0,IF(LW$22-$D$7&gt;=$E73,VLOOKUP($C73,Input!$A$8:$HV$39,MATCH(LW$21,Input!$A$6:$HV$6,0),FALSE)/$G73*$F73,0))*$D73</f>
        <v>0</v>
      </c>
      <c r="LX73" s="1">
        <f>IF($E73+$I73+$D$7&lt;=LX$22,0,IF(LX$22-$D$7&gt;=$E73,VLOOKUP($C73,Input!$A$8:$HV$39,MATCH(LX$21,Input!$A$6:$HV$6,0),FALSE)/$G73*$F73,0))*$D73</f>
        <v>0</v>
      </c>
      <c r="LY73" s="1">
        <f>IF($E73+$I73+$D$7&lt;=LY$22,0,IF(LY$22-$D$7&gt;=$E73,VLOOKUP($C73,Input!$A$8:$HV$39,MATCH(LY$21,Input!$A$6:$HV$6,0),FALSE)/$G73*$F73,0))*$D73</f>
        <v>0</v>
      </c>
      <c r="LZ73" s="1">
        <f>IF($E73+$I73+$D$7&lt;=LZ$22,0,IF(LZ$22-$D$7&gt;=$E73,VLOOKUP($C73,Input!$A$8:$HV$39,MATCH(LZ$21,Input!$A$6:$HV$6,0),FALSE)/$G73*$F73,0))*$D73</f>
        <v>0</v>
      </c>
      <c r="MA73" s="1">
        <f>IF($E73+$I73+$D$7&lt;=MA$22,0,IF(MA$22-$D$7&gt;=$E73,VLOOKUP($C73,Input!$A$8:$HV$39,MATCH(MA$21,Input!$A$6:$HV$6,0),FALSE)/$G73*$F73,0))*$D73</f>
        <v>0</v>
      </c>
      <c r="MB73" s="1">
        <f>IF($E73+$I73+$D$7&lt;=MB$22,0,IF(MB$22-$D$7&gt;=$E73,VLOOKUP($C73,Input!$A$8:$HV$39,MATCH(MB$21,Input!$A$6:$HV$6,0),FALSE)/$G73*$F73,0))*$D73</f>
        <v>0</v>
      </c>
      <c r="MC73" s="1">
        <f>IF($E73+$I73+$D$7&lt;=MC$22,0,IF(MC$22-$D$7&gt;=$E73,VLOOKUP($C73,Input!$A$8:$HV$39,MATCH(MC$21,Input!$A$6:$HV$6,0),FALSE)/$G73*$F73,0))*$D73</f>
        <v>0</v>
      </c>
      <c r="MD73" s="1">
        <f>IF($E73+$I73+$D$7&lt;=MD$22,0,IF(MD$22-$D$7&gt;=$E73,VLOOKUP($C73,Input!$A$8:$HV$39,MATCH(MD$21,Input!$A$6:$HV$6,0),FALSE)/$G73*$F73,0))*$D73</f>
        <v>0</v>
      </c>
      <c r="ME73" s="1">
        <f>IF($E73+$I73+$D$7&lt;=ME$22,0,IF(ME$22-$D$7&gt;=$E73,VLOOKUP($C73,Input!$A$8:$HV$39,MATCH(ME$21,Input!$A$6:$HV$6,0),FALSE)/$G73*$F73,0))*$D73</f>
        <v>0</v>
      </c>
      <c r="MF73" s="1">
        <f>IF($E73+$I73+$D$7&lt;=MF$22,0,IF(MF$22-$D$7&gt;=$E73,VLOOKUP($C73,Input!$A$8:$HV$39,MATCH(MF$21,Input!$A$6:$HV$6,0),FALSE)/$G73*$F73,0))*$D73</f>
        <v>0</v>
      </c>
      <c r="MG73" s="1">
        <f>IF($E73+$I73+$D$7&lt;=MG$22,0,IF(MG$22-$D$7&gt;=$E73,VLOOKUP($C73,Input!$A$8:$HV$39,MATCH(MG$21,Input!$A$6:$HV$6,0),FALSE)/$G73*$F73,0))*$D73</f>
        <v>0</v>
      </c>
      <c r="MH73" s="1">
        <f>IF($E73+$I73+$D$7&lt;=MH$22,0,IF(MH$22-$D$7&gt;=$E73,VLOOKUP($C73,Input!$A$8:$HV$39,MATCH(MH$21,Input!$A$6:$HV$6,0),FALSE)/$G73*$F73,0))*$D73</f>
        <v>0</v>
      </c>
      <c r="MI73" s="1">
        <f>IF($E73+$I73+$D$7&lt;=MI$22,0,IF(MI$22-$D$7&gt;=$E73,VLOOKUP($C73,Input!$A$8:$HV$39,MATCH(MI$21,Input!$A$6:$HV$6,0),FALSE)/$G73*$F73,0))*$D73</f>
        <v>0</v>
      </c>
      <c r="MJ73" s="1">
        <f>IF($E73+$I73+$D$7&lt;=MJ$22,0,IF(MJ$22-$D$7&gt;=$E73,VLOOKUP($C73,Input!$A$8:$HV$39,MATCH(MJ$21,Input!$A$6:$HV$6,0),FALSE)/$G73*$F73,0))*$D73</f>
        <v>0</v>
      </c>
      <c r="MK73" s="1">
        <f>IF($E73+$I73+$D$7&lt;=MK$22,0,IF(MK$22-$D$7&gt;=$E73,VLOOKUP($C73,Input!$A$8:$HV$39,MATCH(MK$21,Input!$A$6:$HV$6,0),FALSE)/$G73*$F73,0))*$D73</f>
        <v>0</v>
      </c>
      <c r="ML73" s="1">
        <f>IF($E73+$I73+$D$7&lt;=ML$22,0,IF(ML$22-$D$7&gt;=$E73,VLOOKUP($C73,Input!$A$8:$HV$39,MATCH(ML$21,Input!$A$6:$HV$6,0),FALSE)/$G73*$F73,0))*$D73</f>
        <v>0</v>
      </c>
      <c r="MM73" s="1">
        <f>IF($E73+$I73+$D$7&lt;=MM$22,0,IF(MM$22-$D$7&gt;=$E73,VLOOKUP($C73,Input!$A$8:$HV$39,MATCH(MM$21,Input!$A$6:$HV$6,0),FALSE)/$G73*$F73,0))*$D73</f>
        <v>0</v>
      </c>
      <c r="MN73" s="1">
        <f>IF($E73+$I73+$D$7&lt;=MN$22,0,IF(MN$22-$D$7&gt;=$E73,VLOOKUP($C73,Input!$A$8:$HV$39,MATCH(MN$21,Input!$A$6:$HV$6,0),FALSE)/$G73*$F73,0))*$D73</f>
        <v>0</v>
      </c>
      <c r="MO73" s="1">
        <f>IF($E73+$I73+$D$7&lt;=MO$22,0,IF(MO$22-$D$7&gt;=$E73,VLOOKUP($C73,Input!$A$8:$HV$39,MATCH(MO$21,Input!$A$6:$HV$6,0),FALSE)/$G73*$F73,0))*$D73</f>
        <v>0</v>
      </c>
      <c r="MP73" s="1">
        <f>IF($E73+$I73+$D$7&lt;=MP$22,0,IF(MP$22-$D$7&gt;=$E73,VLOOKUP($C73,Input!$A$8:$HV$39,MATCH(MP$21,Input!$A$6:$HV$6,0),FALSE)/$G73*$F73,0))*$D73</f>
        <v>0</v>
      </c>
      <c r="MQ73" s="1">
        <f>IF($E73+$I73+$D$7&lt;=MQ$22,0,IF(MQ$22-$D$7&gt;=$E73,VLOOKUP($C73,Input!$A$8:$HV$39,MATCH(MQ$21,Input!$A$6:$HV$6,0),FALSE)/$G73*$F73,0))*$D73</f>
        <v>0</v>
      </c>
      <c r="MR73" s="1">
        <f>IF($E73+$I73+$D$7&lt;=MR$22,0,IF(MR$22-$D$7&gt;=$E73,VLOOKUP($C73,Input!$A$8:$HV$39,MATCH(MR$21,Input!$A$6:$HV$6,0),FALSE)/$G73*$F73,0))*$D73</f>
        <v>0</v>
      </c>
      <c r="MS73" s="1">
        <f>IF($E73+$I73+$D$7&lt;=MS$22,0,IF(MS$22-$D$7&gt;=$E73,VLOOKUP($C73,Input!$A$8:$HV$39,MATCH(MS$21,Input!$A$6:$HV$6,0),FALSE)/$G73*$F73,0))*$D73</f>
        <v>0</v>
      </c>
      <c r="MT73" s="1">
        <f>IF($E73+$I73+$D$7&lt;=MT$22,0,IF(MT$22-$D$7&gt;=$E73,VLOOKUP($C73,Input!$A$8:$HV$39,MATCH(MT$21,Input!$A$6:$HV$6,0),FALSE)/$G73*$F73,0))*$D73</f>
        <v>0</v>
      </c>
      <c r="MU73" s="1">
        <f>IF($E73+$I73+$D$7&lt;=MU$22,0,IF(MU$22-$D$7&gt;=$E73,VLOOKUP($C73,Input!$A$8:$HV$39,MATCH(MU$21,Input!$A$6:$HV$6,0),FALSE)/$G73*$F73,0))*$D73</f>
        <v>0</v>
      </c>
      <c r="MV73" s="1">
        <f>IF($E73+$I73+$D$7&lt;=MV$22,0,IF(MV$22-$D$7&gt;=$E73,VLOOKUP($C73,Input!$A$8:$HV$39,MATCH(MV$21,Input!$A$6:$HV$6,0),FALSE)/$G73*$F73,0))*$D73</f>
        <v>0</v>
      </c>
      <c r="MW73" s="1">
        <f>IF($E73+$I73+$D$7&lt;=MW$22,0,IF(MW$22-$D$7&gt;=$E73,VLOOKUP($C73,Input!$A$8:$HV$39,MATCH(MW$21,Input!$A$6:$HV$6,0),FALSE)/$G73*$F73,0))*$D73</f>
        <v>0</v>
      </c>
      <c r="MX73" s="1">
        <f>IF($E73+$I73+$D$7&lt;=MX$22,0,IF(MX$22-$D$7&gt;=$E73,VLOOKUP($C73,Input!$A$8:$HV$39,MATCH(MX$21,Input!$A$6:$HV$6,0),FALSE)/$G73*$F73,0))*$D73</f>
        <v>6717940.4544018116</v>
      </c>
      <c r="MZ73" t="str">
        <f>VLOOKUP($C73,Input!$A$8:$HV$39,MATCH(MZ$21,Input!$A$6:$HV$6,0),FALSE)</f>
        <v>Fossil CNG LCFS Credit ($/DGE)</v>
      </c>
      <c r="NA73" s="1">
        <f>IF($E73+$I73+$D$7&lt;=NA$22,0,IF(NA$22-$D$7&gt;=$E73,-VLOOKUP($C73,Input!$A$8:$HV$39,MATCH(NA$21,Input!$A$6:$HV$6,0),FALSE)/$G73*$F73,0))*$D73*$G$4/100</f>
        <v>0</v>
      </c>
      <c r="NB73" s="1">
        <f>IF($E73+$I73+$D$7&lt;=NB$22,0,IF(NB$22-$D$7&gt;=$E73,-VLOOKUP($C73,Input!$A$8:$HV$39,MATCH(NB$21,Input!$A$6:$HV$6,0),FALSE)/$G73*$F73,0))*$D73*$G$4/100</f>
        <v>0</v>
      </c>
      <c r="NC73" s="1">
        <f>IF($E73+$I73+$D$7&lt;=NC$22,0,IF(NC$22-$D$7&gt;=$E73,-VLOOKUP($C73,Input!$A$8:$HV$39,MATCH(NC$21,Input!$A$6:$HV$6,0),FALSE)/$G73*$F73,0))*$D73*$G$4/100</f>
        <v>0</v>
      </c>
      <c r="ND73" s="1">
        <f>IF($E73+$I73+$D$7&lt;=ND$22,0,IF(ND$22-$D$7&gt;=$E73,-VLOOKUP($C73,Input!$A$8:$HV$39,MATCH(ND$21,Input!$A$6:$HV$6,0),FALSE)/$G73*$F73,0))*$D73*$G$4/100</f>
        <v>0</v>
      </c>
      <c r="NE73" s="1">
        <f>IF($E73+$I73+$D$7&lt;=NE$22,0,IF(NE$22-$D$7&gt;=$E73,-VLOOKUP($C73,Input!$A$8:$HV$39,MATCH(NE$21,Input!$A$6:$HV$6,0),FALSE)/$G73*$F73,0))*$D73*$G$4/100</f>
        <v>0</v>
      </c>
      <c r="NF73" s="1">
        <f>IF($E73+$I73+$D$7&lt;=NF$22,0,IF(NF$22-$D$7&gt;=$E73,-VLOOKUP($C73,Input!$A$8:$HV$39,MATCH(NF$21,Input!$A$6:$HV$6,0),FALSE)/$G73*$F73,0))*$D73*$G$4/100</f>
        <v>0</v>
      </c>
      <c r="NG73" s="1">
        <f>IF($E73+$I73+$D$7&lt;=NG$22,0,IF(NG$22-$D$7&gt;=$E73,-VLOOKUP($C73,Input!$A$8:$HV$39,MATCH(NG$21,Input!$A$6:$HV$6,0),FALSE)/$G73*$F73,0))*$D73*$G$4/100</f>
        <v>0</v>
      </c>
      <c r="NH73" s="1">
        <f>IF($E73+$I73+$D$7&lt;=NH$22,0,IF(NH$22-$D$7&gt;=$E73,-VLOOKUP($C73,Input!$A$8:$HV$39,MATCH(NH$21,Input!$A$6:$HV$6,0),FALSE)/$G73*$F73,0))*$D73*$G$4/100</f>
        <v>0</v>
      </c>
      <c r="NI73" s="1">
        <f>IF($E73+$I73+$D$7&lt;=NI$22,0,IF(NI$22-$D$7&gt;=$E73,-VLOOKUP($C73,Input!$A$8:$HV$39,MATCH(NI$21,Input!$A$6:$HV$6,0),FALSE)/$G73*$F73,0))*$D73*$G$4/100</f>
        <v>0</v>
      </c>
      <c r="NJ73" s="1">
        <f>IF($E73+$I73+$D$7&lt;=NJ$22,0,IF(NJ$22-$D$7&gt;=$E73,-VLOOKUP($C73,Input!$A$8:$HV$39,MATCH(NJ$21,Input!$A$6:$HV$6,0),FALSE)/$G73*$F73,0))*$D73*$G$4/100</f>
        <v>0</v>
      </c>
      <c r="NK73" s="1">
        <f>IF($E73+$I73+$D$7&lt;=NK$22,0,IF(NK$22-$D$7&gt;=$E73,-VLOOKUP($C73,Input!$A$8:$HV$39,MATCH(NK$21,Input!$A$6:$HV$6,0),FALSE)/$G73*$F73,0))*$D73*$G$4/100</f>
        <v>0</v>
      </c>
      <c r="NL73" s="1">
        <f>IF($E73+$I73+$D$7&lt;=NL$22,0,IF(NL$22-$D$7&gt;=$E73,-VLOOKUP($C73,Input!$A$8:$HV$39,MATCH(NL$21,Input!$A$6:$HV$6,0),FALSE)/$G73*$F73,0))*$D73*$G$4/100</f>
        <v>0</v>
      </c>
      <c r="NM73" s="1">
        <f>IF($E73+$I73+$D$7&lt;=NM$22,0,IF(NM$22-$D$7&gt;=$E73,-VLOOKUP($C73,Input!$A$8:$HV$39,MATCH(NM$21,Input!$A$6:$HV$6,0),FALSE)/$G73*$F73,0))*$D73*$G$4/100</f>
        <v>0</v>
      </c>
      <c r="NN73" s="1">
        <f>IF($E73+$I73+$D$7&lt;=NN$22,0,IF(NN$22-$D$7&gt;=$E73,-VLOOKUP($C73,Input!$A$8:$HV$39,MATCH(NN$21,Input!$A$6:$HV$6,0),FALSE)/$G73*$F73,0))*$D73*$G$4/100</f>
        <v>0</v>
      </c>
      <c r="NO73" s="1">
        <f>IF($E73+$I73+$D$7&lt;=NO$22,0,IF(NO$22-$D$7&gt;=$E73,-VLOOKUP($C73,Input!$A$8:$HV$39,MATCH(NO$21,Input!$A$6:$HV$6,0),FALSE)/$G73*$F73,0))*$D73*$G$4/100</f>
        <v>0</v>
      </c>
      <c r="NP73" s="1">
        <f>IF($E73+$I73+$D$7&lt;=NP$22,0,IF(NP$22-$D$7&gt;=$E73,-VLOOKUP($C73,Input!$A$8:$HV$39,MATCH(NP$21,Input!$A$6:$HV$6,0),FALSE)/$G73*$F73,0))*$D73*$G$4/100</f>
        <v>0</v>
      </c>
      <c r="NQ73" s="1">
        <f>IF($E73+$I73+$D$7&lt;=NQ$22,0,IF(NQ$22-$D$7&gt;=$E73,-VLOOKUP($C73,Input!$A$8:$HV$39,MATCH(NQ$21,Input!$A$6:$HV$6,0),FALSE)/$G73*$F73,0))*$D73*$G$4/100</f>
        <v>0</v>
      </c>
      <c r="NR73" s="1">
        <f>IF($E73+$I73+$D$7&lt;=NR$22,0,IF(NR$22-$D$7&gt;=$E73,-VLOOKUP($C73,Input!$A$8:$HV$39,MATCH(NR$21,Input!$A$6:$HV$6,0),FALSE)/$G73*$F73,0))*$D73*$G$4/100</f>
        <v>0</v>
      </c>
      <c r="NS73" s="1">
        <f>IF($E73+$I73+$D$7&lt;=NS$22,0,IF(NS$22-$D$7&gt;=$E73,-VLOOKUP($C73,Input!$A$8:$HV$39,MATCH(NS$21,Input!$A$6:$HV$6,0),FALSE)/$G73*$F73,0))*$D73*$G$4/100</f>
        <v>0</v>
      </c>
      <c r="NT73" s="1">
        <f>IF($E73+$I73+$D$7&lt;=NT$22,0,IF(NT$22-$D$7&gt;=$E73,-VLOOKUP($C73,Input!$A$8:$HV$39,MATCH(NT$21,Input!$A$6:$HV$6,0),FALSE)/$G73*$F73,0))*$D73*$G$4/100</f>
        <v>0</v>
      </c>
      <c r="NU73" s="1">
        <f>IF($E73+$I73+$D$7&lt;=NU$22,0,IF(NU$22-$D$7&gt;=$E73,-VLOOKUP($C73,Input!$A$8:$HV$39,MATCH(NU$21,Input!$A$6:$HV$6,0),FALSE)/$G73*$F73,0))*$D73*$G$4/100</f>
        <v>0</v>
      </c>
      <c r="NV73" s="1">
        <f>IF($E73+$I73+$D$7&lt;=NV$22,0,IF(NV$22-$D$7&gt;=$E73,-VLOOKUP($C73,Input!$A$8:$HV$39,MATCH(NV$21,Input!$A$6:$HV$6,0),FALSE)/$G73*$F73,0))*$D73*$G$4/100</f>
        <v>0</v>
      </c>
      <c r="NW73" s="1">
        <f>IF($E73+$I73+$D$7&lt;=NW$22,0,IF(NW$22-$D$7&gt;=$E73,-VLOOKUP($C73,Input!$A$8:$HV$39,MATCH(NW$21,Input!$A$6:$HV$6,0),FALSE)/$G73*$F73,0))*$D73*$G$4/100</f>
        <v>0</v>
      </c>
      <c r="NX73" s="1">
        <f>IF($E73+$I73+$D$7&lt;=NX$22,0,IF(NX$22-$D$7&gt;=$E73,-VLOOKUP($C73,Input!$A$8:$HV$39,MATCH(NX$21,Input!$A$6:$HV$6,0),FALSE)/$G73*$F73,0))*$D73*$G$4/100</f>
        <v>0</v>
      </c>
      <c r="NY73" s="1">
        <f>IF($E73+$I73+$D$7&lt;=NY$22,0,IF(NY$22-$D$7&gt;=$E73,-VLOOKUP($C73,Input!$A$8:$HV$39,MATCH(NY$21,Input!$A$6:$HV$6,0),FALSE)/$G73*$F73,0))*$D73*$G$4/100</f>
        <v>0</v>
      </c>
      <c r="NZ73" s="1">
        <f>IF($E73+$I73+$D$7&lt;=NZ$22,0,IF(NZ$22-$D$7&gt;=$E73,-VLOOKUP($C73,Input!$A$8:$HV$39,MATCH(NZ$21,Input!$A$6:$HV$6,0),FALSE)/$G73*$F73,0))*$D73*$G$4/100</f>
        <v>0</v>
      </c>
      <c r="OA73" s="1">
        <f>IF($E73+$I73+$D$7&lt;=OA$22,0,IF(OA$22-$D$7&gt;=$E73,-VLOOKUP($C73,Input!$A$8:$HV$39,MATCH(OA$21,Input!$A$6:$HV$6,0),FALSE)/$G73*$F73,0))*$D73*$G$4/100</f>
        <v>0</v>
      </c>
      <c r="OB73" s="1">
        <f>IF($E73+$I73+$D$7&lt;=OB$22,0,IF(OB$22-$D$7&gt;=$E73,-VLOOKUP($C73,Input!$A$8:$HV$39,MATCH(OB$21,Input!$A$6:$HV$6,0),FALSE)/$G73*$F73,0))*$D73*$G$4/100</f>
        <v>0</v>
      </c>
      <c r="OC73" s="1">
        <f>IF($E73+$I73+$D$7&lt;=OC$22,0,IF(OC$22-$D$7&gt;=$E73,-VLOOKUP($C73,Input!$A$8:$HV$39,MATCH(OC$21,Input!$A$6:$HV$6,0),FALSE)/$G73*$F73,0))*$D73*$G$4/100</f>
        <v>0</v>
      </c>
      <c r="OD73" s="1">
        <f>IF($E73+$I73+$D$7&lt;=OD$22,0,IF(OD$22-$D$7&gt;=$E73,-VLOOKUP($C73,Input!$A$8:$HV$39,MATCH(OD$21,Input!$A$6:$HV$6,0),FALSE)/$G73*$F73,0))*$D73*$G$4/100</f>
        <v>0</v>
      </c>
      <c r="OE73" s="1">
        <f>IF($E73+$I73+$D$7&lt;=OE$22,0,IF(OE$22-$D$7&gt;=$E73,-VLOOKUP($C73,Input!$A$8:$HV$39,MATCH(OE$21,Input!$A$6:$HV$6,0),FALSE)/$G73*$F73,0))*$D73*$G$4/100</f>
        <v>0</v>
      </c>
      <c r="OF73" s="1">
        <f>IF($E73+$I73+$D$7&lt;=OF$22,0,IF(OF$22-$D$7&gt;=$E73,-VLOOKUP($C73,Input!$A$8:$HV$39,MATCH(OF$21,Input!$A$6:$HV$6,0),FALSE)/$G73*$F73,0))*$D73*$G$4/100</f>
        <v>0</v>
      </c>
      <c r="OG73" s="1">
        <f>IF($E73+$I73+$D$7&lt;=OG$22,0,IF(OG$22-$D$7&gt;=$E73,-VLOOKUP($C73,Input!$A$8:$HV$39,MATCH(OG$21,Input!$A$6:$HV$6,0),FALSE)/$G73*$F73,0))*$D73*$G$4/100</f>
        <v>0</v>
      </c>
      <c r="OH73" s="1">
        <f>IF($E73+$I73+$D$7&lt;=OH$22,0,IF(OH$22-$D$7&gt;=$E73,-VLOOKUP($C73,Input!$A$8:$HV$39,MATCH(OH$21,Input!$A$6:$HV$6,0),FALSE)/$G73*$F73,0))*$D73*$G$4/100</f>
        <v>0</v>
      </c>
      <c r="OI73" s="1">
        <f>IF($E73+$I73+$D$7&lt;=OI$22,0,IF(OI$22-$D$7&gt;=$E73,-VLOOKUP($C73,Input!$A$8:$HV$39,MATCH(OI$21,Input!$A$6:$HV$6,0),FALSE)/$G73*$F73,0))*$D73*$G$4/100</f>
        <v>-200214.46243298994</v>
      </c>
      <c r="OK73" t="str">
        <f>VLOOKUP($C73,Input!$A$8:$HW$39,MATCH(OK$21,Input!$A$6:$HW$6,0),FALSE)</f>
        <v>NA</v>
      </c>
      <c r="OL73" s="1">
        <f>IF($E73+$I73+$D$7&lt;=OL$22,0,IF(OL$22-$D$7&gt;=$E73,IF(COUNTIF($KZ73:LP73,"&gt;0")&gt;0,VLOOKUP($C73,Input!$A$8:$HV$21,MATCH($OK$21+COUNTIF($KZ73:LP73,"&gt;0"),Input!$A$6:$HV$6,0),FALSE),0),0))*$D73</f>
        <v>0</v>
      </c>
      <c r="OM73" s="1">
        <f>IF($E73+$I73+$D$7&lt;=OM$22,0,IF(OM$22-$D$7&gt;=$E73,IF(COUNTIF($KZ73:LQ73,"&gt;0")&gt;0,VLOOKUP($C73,Input!$A$8:$HV$21,MATCH($OK$21+COUNTIF($KZ73:LQ73,"&gt;0"),Input!$A$6:$HV$6,0),FALSE),0),0))*$D73</f>
        <v>0</v>
      </c>
      <c r="ON73" s="1">
        <f>IF($E73+$I73+$D$7&lt;=ON$22,0,IF(ON$22-$D$7&gt;=$E73,IF(COUNTIF($KZ73:LR73,"&gt;0")&gt;0,VLOOKUP($C73,Input!$A$8:$HV$21,MATCH($OK$21+COUNTIF($KZ73:LR73,"&gt;0"),Input!$A$6:$HV$6,0),FALSE),0),0))*$D73</f>
        <v>0</v>
      </c>
      <c r="OO73" s="1">
        <f>IF($E73+$I73+$D$7&lt;=OO$22,0,IF(OO$22-$D$7&gt;=$E73,IF(COUNTIF($KZ73:LS73,"&gt;0")&gt;0,VLOOKUP($C73,Input!$A$8:$HV$21,MATCH($OK$21+COUNTIF($KZ73:LS73,"&gt;0"),Input!$A$6:$HV$6,0),FALSE),0),0))*$D73</f>
        <v>0</v>
      </c>
      <c r="OP73" s="1">
        <f>IF($E73+$I73+$D$7&lt;=OP$22,0,IF(OP$22-$D$7&gt;=$E73,IF(COUNTIF($KZ73:LT73,"&gt;0")&gt;0,VLOOKUP($C73,Input!$A$8:$HV$21,MATCH($OK$21+COUNTIF($KZ73:LT73,"&gt;0"),Input!$A$6:$HV$6,0),FALSE),0),0))*$D73</f>
        <v>0</v>
      </c>
      <c r="OQ73" s="1">
        <f>IF($E73+$I73+$D$7&lt;=OQ$22,0,IF(OQ$22-$D$7&gt;=$E73,IF(COUNTIF($KZ73:LU73,"&gt;0")&gt;0,VLOOKUP($C73,Input!$A$8:$HV$21,MATCH($OK$21+COUNTIF($KZ73:LU73,"&gt;0"),Input!$A$6:$HV$6,0),FALSE),0),0))*$D73</f>
        <v>0</v>
      </c>
      <c r="OR73" s="1">
        <f>IF($E73+$I73+$D$7&lt;=OR$22,0,IF(OR$22-$D$7&gt;=$E73,IF(COUNTIF($KZ73:LV73,"&gt;0")&gt;0,VLOOKUP($C73,Input!$A$8:$HV$21,MATCH($OK$21+COUNTIF($KZ73:LV73,"&gt;0"),Input!$A$6:$HV$6,0),FALSE),0),0))*$D73</f>
        <v>0</v>
      </c>
      <c r="OS73" s="1">
        <f>IF($E73+$I73+$D$7&lt;=OS$22,0,IF(OS$22-$D$7&gt;=$E73,IF(COUNTIF($KZ73:LW73,"&gt;0")&gt;0,VLOOKUP($C73,Input!$A$8:$HV$21,MATCH($OK$21+COUNTIF($KZ73:LW73,"&gt;0"),Input!$A$6:$HV$6,0),FALSE),0),0))*$D73</f>
        <v>0</v>
      </c>
      <c r="OT73" s="1">
        <f>IF($E73+$I73+$D$7&lt;=OT$22,0,IF(OT$22-$D$7&gt;=$E73,IF(COUNTIF($KZ73:LX73,"&gt;0")&gt;0,VLOOKUP($C73,Input!$A$8:$HV$21,MATCH($OK$21+COUNTIF($KZ73:LX73,"&gt;0"),Input!$A$6:$HV$6,0),FALSE),0),0))*$D73</f>
        <v>0</v>
      </c>
      <c r="OU73" s="1">
        <f>IF($E73+$I73+$D$7&lt;=OU$22,0,IF(OU$22-$D$7&gt;=$E73,IF(COUNTIF($KZ73:LY73,"&gt;0")&gt;0,VLOOKUP($C73,Input!$A$8:$HV$21,MATCH($OK$21+COUNTIF($KZ73:LY73,"&gt;0"),Input!$A$6:$HV$6,0),FALSE),0),0))*$D73</f>
        <v>0</v>
      </c>
      <c r="OV73" s="1">
        <f>IF($E73+$I73+$D$7&lt;=OV$22,0,IF(OV$22-$D$7&gt;=$E73,IF(COUNTIF($KZ73:LZ73,"&gt;0")&gt;0,VLOOKUP($C73,Input!$A$8:$HV$21,MATCH($OK$21+COUNTIF($KZ73:LZ73,"&gt;0"),Input!$A$6:$HV$6,0),FALSE),0),0))*$D73</f>
        <v>0</v>
      </c>
      <c r="OW73" s="1">
        <f>IF($E73+$I73+$D$7&lt;=OW$22,0,IF(OW$22-$D$7&gt;=$E73,IF(COUNTIF($KZ73:MA73,"&gt;0")&gt;0,VLOOKUP($C73,Input!$A$8:$HV$21,MATCH($OK$21+COUNTIF($KZ73:MA73,"&gt;0"),Input!$A$6:$HV$6,0),FALSE),0),0))*$D73</f>
        <v>0</v>
      </c>
      <c r="OX73" s="1">
        <f>IF($E73+$I73+$D$7&lt;=OX$22,0,IF(OX$22-$D$7&gt;=$E73,IF(COUNTIF($KZ73:MB73,"&gt;0")&gt;0,VLOOKUP($C73,Input!$A$8:$HV$21,MATCH($OK$21+COUNTIF($KZ73:MB73,"&gt;0"),Input!$A$6:$HV$6,0),FALSE),0),0))*$D73</f>
        <v>0</v>
      </c>
      <c r="OY73" s="1">
        <f>IF($E73+$I73+$D$7&lt;=OY$22,0,IF(OY$22-$D$7&gt;=$E73,IF(COUNTIF($KZ73:MC73,"&gt;0")&gt;0,VLOOKUP($C73,Input!$A$8:$HV$21,MATCH($OK$21+COUNTIF($KZ73:MC73,"&gt;0"),Input!$A$6:$HV$6,0),FALSE),0),0))*$D73</f>
        <v>0</v>
      </c>
      <c r="OZ73" s="1">
        <f>IF($E73+$I73+$D$7&lt;=OZ$22,0,IF(OZ$22-$D$7&gt;=$E73,IF(COUNTIF($KZ73:MD73,"&gt;0")&gt;0,VLOOKUP($C73,Input!$A$8:$HV$21,MATCH($OK$21+COUNTIF($KZ73:MD73,"&gt;0"),Input!$A$6:$HV$6,0),FALSE),0),0))*$D73</f>
        <v>0</v>
      </c>
      <c r="PA73" s="1">
        <f>IF($E73+$I73+$D$7&lt;=PA$22,0,IF(PA$22-$D$7&gt;=$E73,IF(COUNTIF($KZ73:ME73,"&gt;0")&gt;0,VLOOKUP($C73,Input!$A$8:$HV$21,MATCH($OK$21+COUNTIF($KZ73:ME73,"&gt;0"),Input!$A$6:$HV$6,0),FALSE),0),0))*$D73</f>
        <v>0</v>
      </c>
      <c r="PB73" s="1">
        <f>IF($E73+$I73+$D$7&lt;=PB$22,0,IF(PB$22-$D$7&gt;=$E73,IF(COUNTIF($KZ73:MF73,"&gt;0")&gt;0,VLOOKUP($C73,Input!$A$8:$HV$21,MATCH($OK$21+COUNTIF($KZ73:MF73,"&gt;0"),Input!$A$6:$HV$6,0),FALSE),0),0))*$D73</f>
        <v>0</v>
      </c>
      <c r="PC73" s="1">
        <f>IF($E73+$I73+$D$7&lt;=PC$22,0,IF(PC$22-$D$7&gt;=$E73,IF(COUNTIF($KZ73:MG73,"&gt;0")&gt;0,VLOOKUP($C73,Input!$A$8:$HV$21,MATCH($OK$21+COUNTIF($KZ73:MG73,"&gt;0"),Input!$A$6:$HV$6,0),FALSE),0),0))*$D73</f>
        <v>0</v>
      </c>
      <c r="PD73" s="1">
        <f>IF($E73+$I73+$D$7&lt;=PD$22,0,IF(PD$22-$D$7&gt;=$E73,IF(COUNTIF($KZ73:MH73,"&gt;0")&gt;0,VLOOKUP($C73,Input!$A$8:$HV$21,MATCH($OK$21+COUNTIF($KZ73:MH73,"&gt;0"),Input!$A$6:$HV$6,0),FALSE),0),0))*$D73</f>
        <v>0</v>
      </c>
      <c r="PE73" s="1">
        <f>IF($E73+$I73+$D$7&lt;=PE$22,0,IF(PE$22-$D$7&gt;=$E73,IF(COUNTIF($KZ73:MI73,"&gt;0")&gt;0,VLOOKUP($C73,Input!$A$8:$HV$21,MATCH($OK$21+COUNTIF($KZ73:MI73,"&gt;0"),Input!$A$6:$HV$6,0),FALSE),0),0))*$D73</f>
        <v>0</v>
      </c>
      <c r="PF73" s="1">
        <f>IF($E73+$I73+$D$7&lt;=PF$22,0,IF(PF$22-$D$7&gt;=$E73,IF(COUNTIF($KZ73:MJ73,"&gt;0")&gt;0,VLOOKUP($C73,Input!$A$8:$HV$21,MATCH($OK$21+COUNTIF($KZ73:MJ73,"&gt;0"),Input!$A$6:$HV$6,0),FALSE),0),0))*$D73</f>
        <v>0</v>
      </c>
      <c r="PG73" s="1">
        <f>IF($E73+$I73+$D$7&lt;=PG$22,0,IF(PG$22-$D$7&gt;=$E73,IF(COUNTIF($KZ73:MK73,"&gt;0")&gt;0,VLOOKUP($C73,Input!$A$8:$HV$21,MATCH($OK$21+COUNTIF($KZ73:MK73,"&gt;0"),Input!$A$6:$HV$6,0),FALSE),0),0))*$D73</f>
        <v>0</v>
      </c>
      <c r="PH73" s="1">
        <f>IF($E73+$I73+$D$7&lt;=PH$22,0,IF(PH$22-$D$7&gt;=$E73,IF(COUNTIF($KZ73:ML73,"&gt;0")&gt;0,VLOOKUP($C73,Input!$A$8:$HV$21,MATCH($OK$21+COUNTIF($KZ73:ML73,"&gt;0"),Input!$A$6:$HV$6,0),FALSE),0),0))*$D73</f>
        <v>0</v>
      </c>
      <c r="PI73" s="1">
        <f>IF($E73+$I73+$D$7&lt;=PI$22,0,IF(PI$22-$D$7&gt;=$E73,IF(COUNTIF($KZ73:MM73,"&gt;0")&gt;0,VLOOKUP($C73,Input!$A$8:$HV$21,MATCH($OK$21+COUNTIF($KZ73:MM73,"&gt;0"),Input!$A$6:$HV$6,0),FALSE),0),0))*$D73</f>
        <v>0</v>
      </c>
      <c r="PJ73" s="1">
        <f>IF($E73+$I73+$D$7&lt;=PJ$22,0,IF(PJ$22-$D$7&gt;=$E73,IF(COUNTIF($KZ73:MN73,"&gt;0")&gt;0,VLOOKUP($C73,Input!$A$8:$HV$21,MATCH($OK$21+COUNTIF($KZ73:MN73,"&gt;0"),Input!$A$6:$HV$6,0),FALSE),0),0))*$D73</f>
        <v>0</v>
      </c>
      <c r="PK73" s="1">
        <f>IF($E73+$I73+$D$7&lt;=PK$22,0,IF(PK$22-$D$7&gt;=$E73,IF(COUNTIF($KZ73:MO73,"&gt;0")&gt;0,VLOOKUP($C73,Input!$A$8:$HV$21,MATCH($OK$21+COUNTIF($KZ73:MO73,"&gt;0"),Input!$A$6:$HV$6,0),FALSE),0),0))*$D73</f>
        <v>0</v>
      </c>
      <c r="PL73" s="1">
        <f>IF($E73+$I73+$D$7&lt;=PL$22,0,IF(PL$22-$D$7&gt;=$E73,IF(COUNTIF($KZ73:MP73,"&gt;0")&gt;0,VLOOKUP($C73,Input!$A$8:$HV$21,MATCH($OK$21+COUNTIF($KZ73:MP73,"&gt;0"),Input!$A$6:$HV$6,0),FALSE),0),0))*$D73</f>
        <v>0</v>
      </c>
      <c r="PM73" s="1">
        <f>IF($E73+$I73+$D$7&lt;=PM$22,0,IF(PM$22-$D$7&gt;=$E73,IF(COUNTIF($KZ73:MQ73,"&gt;0")&gt;0,VLOOKUP($C73,Input!$A$8:$HV$21,MATCH($OK$21+COUNTIF($KZ73:MQ73,"&gt;0"),Input!$A$6:$HV$6,0),FALSE),0),0))*$D73</f>
        <v>0</v>
      </c>
      <c r="PN73" s="1">
        <f>IF($E73+$I73+$D$7&lt;=PN$22,0,IF(PN$22-$D$7&gt;=$E73,IF(COUNTIF($KZ73:MR73,"&gt;0")&gt;0,VLOOKUP($C73,Input!$A$8:$HV$21,MATCH($OK$21+COUNTIF($KZ73:MR73,"&gt;0"),Input!$A$6:$HV$6,0),FALSE),0),0))*$D73</f>
        <v>0</v>
      </c>
      <c r="PO73" s="1">
        <f>IF($E73+$I73+$D$7&lt;=PO$22,0,IF(PO$22-$D$7&gt;=$E73,IF(COUNTIF($KZ73:MS73,"&gt;0")&gt;0,VLOOKUP($C73,Input!$A$8:$HV$21,MATCH($OK$21+COUNTIF($KZ73:MS73,"&gt;0"),Input!$A$6:$HV$6,0),FALSE),0),0))*$D73</f>
        <v>0</v>
      </c>
      <c r="PP73" s="1">
        <f>IF($E73+$I73+$D$7&lt;=PP$22,0,IF(PP$22-$D$7&gt;=$E73,IF(COUNTIF($KZ73:MT73,"&gt;0")&gt;0,VLOOKUP($C73,Input!$A$8:$HV$21,MATCH($OK$21+COUNTIF($KZ73:MT73,"&gt;0"),Input!$A$6:$HV$6,0),FALSE),0),0))*$D73</f>
        <v>0</v>
      </c>
      <c r="PQ73" s="1">
        <f>IF($E73+$I73+$D$7&lt;=PQ$22,0,IF(PQ$22-$D$7&gt;=$E73,IF(COUNTIF($KZ73:MU73,"&gt;0")&gt;0,VLOOKUP($C73,Input!$A$8:$HV$21,MATCH($OK$21+COUNTIF($KZ73:MU73,"&gt;0"),Input!$A$6:$HV$6,0),FALSE),0),0))*$D73</f>
        <v>0</v>
      </c>
      <c r="PR73" s="1">
        <f>IF($E73+$I73+$D$7&lt;=PR$22,0,IF(PR$22-$D$7&gt;=$E73,IF(COUNTIF($KZ73:MV73,"&gt;0")&gt;0,VLOOKUP($C73,Input!$A$8:$HV$21,MATCH($OK$21+COUNTIF($KZ73:MV73,"&gt;0"),Input!$A$6:$HV$6,0),FALSE),0),0))*$D73</f>
        <v>0</v>
      </c>
      <c r="PS73" s="1">
        <f>IF($E73+$I73+$D$7&lt;=PS$22,0,IF(PS$22-$D$7&gt;=$E73,IF(COUNTIF($KZ73:MW73,"&gt;0")&gt;0,VLOOKUP($C73,Input!$A$8:$HV$21,MATCH($OK$21+COUNTIF($KZ73:MW73,"&gt;0"),Input!$A$6:$HV$6,0),FALSE),0),0))*$D73</f>
        <v>0</v>
      </c>
      <c r="PT73" s="1">
        <f>IF($E73+$I73+$D$7&lt;=PT$22,0,IF(PT$22-$D$7&gt;=$E73,IF(COUNTIF($KZ73:MX73,"&gt;0")&gt;0,VLOOKUP($C73,Input!$A$8:$HV$21,MATCH($OK$21+COUNTIF($KZ73:MX73,"&gt;0"),Input!$A$6:$HV$6,0),FALSE),0),0))*$D73</f>
        <v>0</v>
      </c>
      <c r="PV73" s="1" t="str">
        <f t="shared" si="212"/>
        <v>2050 MY 40' CNG w Midlife Rebuild {234 Buses}</v>
      </c>
      <c r="PW73" s="1">
        <f t="shared" si="213"/>
        <v>0</v>
      </c>
      <c r="PX73" s="1">
        <f t="shared" si="214"/>
        <v>0</v>
      </c>
      <c r="PY73" s="1">
        <f t="shared" si="215"/>
        <v>0</v>
      </c>
      <c r="PZ73" s="1">
        <f t="shared" si="216"/>
        <v>0</v>
      </c>
      <c r="QA73" s="1">
        <f t="shared" si="217"/>
        <v>0</v>
      </c>
      <c r="QB73" s="1">
        <f t="shared" si="218"/>
        <v>0</v>
      </c>
      <c r="QC73" s="1">
        <f t="shared" si="219"/>
        <v>0</v>
      </c>
      <c r="QD73" s="1">
        <f t="shared" si="220"/>
        <v>0</v>
      </c>
      <c r="QE73" s="1">
        <f t="shared" si="221"/>
        <v>0</v>
      </c>
      <c r="QF73" s="1">
        <f t="shared" si="222"/>
        <v>0</v>
      </c>
      <c r="QG73" s="1">
        <f t="shared" si="223"/>
        <v>0</v>
      </c>
      <c r="QH73" s="1">
        <f t="shared" si="224"/>
        <v>0</v>
      </c>
      <c r="QI73" s="1">
        <f t="shared" si="225"/>
        <v>0</v>
      </c>
      <c r="QJ73" s="1">
        <f t="shared" si="226"/>
        <v>0</v>
      </c>
      <c r="QK73" s="1">
        <f t="shared" si="227"/>
        <v>0</v>
      </c>
      <c r="QL73" s="1">
        <f t="shared" si="228"/>
        <v>0</v>
      </c>
      <c r="QM73" s="1">
        <f t="shared" si="229"/>
        <v>0</v>
      </c>
      <c r="QN73" s="1">
        <f t="shared" si="230"/>
        <v>0</v>
      </c>
      <c r="QO73" s="1">
        <f t="shared" si="231"/>
        <v>0</v>
      </c>
      <c r="QP73" s="1">
        <f t="shared" si="232"/>
        <v>0</v>
      </c>
      <c r="QQ73" s="1">
        <f t="shared" si="233"/>
        <v>0</v>
      </c>
      <c r="QR73" s="1">
        <f t="shared" si="234"/>
        <v>0</v>
      </c>
      <c r="QS73" s="1">
        <f t="shared" si="235"/>
        <v>0</v>
      </c>
      <c r="QT73" s="1">
        <f t="shared" si="236"/>
        <v>0</v>
      </c>
      <c r="QU73" s="1">
        <f t="shared" si="237"/>
        <v>0</v>
      </c>
      <c r="QV73" s="1">
        <f t="shared" si="238"/>
        <v>0</v>
      </c>
      <c r="QW73" s="1">
        <f t="shared" si="239"/>
        <v>0</v>
      </c>
      <c r="QX73" s="1">
        <f t="shared" si="240"/>
        <v>0</v>
      </c>
      <c r="QY73" s="1">
        <f t="shared" si="241"/>
        <v>0</v>
      </c>
      <c r="QZ73" s="1">
        <f t="shared" si="242"/>
        <v>0</v>
      </c>
      <c r="RA73" s="1">
        <f t="shared" si="243"/>
        <v>0</v>
      </c>
      <c r="RB73" s="1">
        <f t="shared" si="244"/>
        <v>0</v>
      </c>
      <c r="RC73" s="1">
        <f t="shared" si="245"/>
        <v>0</v>
      </c>
      <c r="RD73" s="1">
        <f t="shared" si="246"/>
        <v>0</v>
      </c>
      <c r="RE73" s="1">
        <f t="shared" si="247"/>
        <v>256525685.16107896</v>
      </c>
      <c r="RF73" s="1">
        <f t="shared" si="207"/>
        <v>256525685.16107896</v>
      </c>
      <c r="RG73" s="1">
        <f t="shared" si="208"/>
        <v>93899918.706198767</v>
      </c>
      <c r="RH73" s="72"/>
      <c r="RI73" s="37"/>
    </row>
    <row r="74" spans="1:477" x14ac:dyDescent="0.25">
      <c r="A74" s="50"/>
      <c r="B74" s="143"/>
      <c r="C74" s="15"/>
      <c r="D74" s="15"/>
      <c r="E74" s="19"/>
      <c r="F74" s="16"/>
      <c r="G74" s="17"/>
      <c r="H74" s="17"/>
      <c r="I74" s="13"/>
      <c r="J74" s="18"/>
      <c r="K74" s="18"/>
      <c r="L74" s="18"/>
      <c r="M74" s="18"/>
      <c r="N74" s="18"/>
      <c r="O74" s="18"/>
      <c r="P74" s="18"/>
      <c r="Q74" s="18"/>
      <c r="R74" s="18"/>
      <c r="S74" s="19" t="s">
        <v>9</v>
      </c>
      <c r="T74" s="18"/>
      <c r="U74" s="18"/>
      <c r="V74" s="18"/>
      <c r="W74" s="18"/>
      <c r="X74" s="18"/>
      <c r="Y74" s="18"/>
      <c r="Z74" s="18"/>
      <c r="AA74" s="18"/>
      <c r="AB74" s="18"/>
      <c r="AC74" s="18"/>
      <c r="AD74" s="18"/>
      <c r="AE74" s="18"/>
      <c r="AF74" s="18"/>
      <c r="AG74" s="18"/>
      <c r="AH74" s="19" t="s">
        <v>9</v>
      </c>
      <c r="AI74" s="18"/>
      <c r="AJ74" s="18"/>
      <c r="AK74" s="18"/>
      <c r="AL74" s="18"/>
      <c r="AM74" s="18"/>
      <c r="AN74" s="18"/>
      <c r="AO74" s="18"/>
      <c r="AP74" s="18"/>
      <c r="AQ74" s="18"/>
      <c r="AR74" s="18"/>
      <c r="AT74" s="13"/>
      <c r="AU74" s="18"/>
      <c r="AV74" s="18"/>
      <c r="AW74" s="18"/>
      <c r="AX74" s="18"/>
      <c r="AY74" s="18"/>
      <c r="AZ74" s="18"/>
      <c r="BA74" s="18"/>
      <c r="BB74" s="18"/>
      <c r="BC74" s="18"/>
      <c r="BD74" s="18"/>
      <c r="BE74" s="18"/>
      <c r="BF74" s="18"/>
      <c r="BG74" s="18"/>
      <c r="BH74" s="18"/>
      <c r="BI74" s="18"/>
      <c r="BJ74" s="18"/>
      <c r="BK74" s="18"/>
      <c r="BL74" s="18"/>
      <c r="BM74" s="18"/>
      <c r="BN74" s="18"/>
      <c r="BO74" s="18"/>
      <c r="BP74" s="18"/>
      <c r="BQ74" s="18"/>
      <c r="BR74" s="18"/>
      <c r="BS74" s="18"/>
      <c r="BT74" s="18"/>
      <c r="BU74" s="18"/>
      <c r="BV74" s="18"/>
      <c r="BW74" s="18"/>
      <c r="BX74" s="18"/>
      <c r="BY74" s="18"/>
      <c r="BZ74" s="18"/>
      <c r="CA74" s="18"/>
      <c r="CB74" s="18"/>
      <c r="CC74" s="18"/>
      <c r="CE74" s="13"/>
      <c r="CF74" s="18"/>
      <c r="CG74" s="18"/>
      <c r="CH74" s="18"/>
      <c r="CI74" s="18"/>
      <c r="CJ74" s="18"/>
      <c r="CK74" s="18"/>
      <c r="CL74" s="18"/>
      <c r="CM74" s="18"/>
      <c r="CN74" s="18"/>
      <c r="CO74" s="18"/>
      <c r="CP74" s="18"/>
      <c r="CQ74" s="18"/>
      <c r="CR74" s="18"/>
      <c r="CS74" s="18"/>
      <c r="CT74" s="18"/>
      <c r="CU74" s="18"/>
      <c r="CV74" s="18"/>
      <c r="CW74" s="18"/>
      <c r="CX74" s="18"/>
      <c r="CY74" s="18"/>
      <c r="CZ74" s="18"/>
      <c r="DA74" s="18"/>
      <c r="DB74" s="18"/>
      <c r="DC74" s="18"/>
      <c r="DD74" s="18"/>
      <c r="DE74" s="18"/>
      <c r="DF74" s="18"/>
      <c r="DG74" s="18"/>
      <c r="DH74" s="18"/>
      <c r="DI74" s="18"/>
      <c r="DJ74" s="18"/>
      <c r="DK74" s="18"/>
      <c r="DL74" s="18"/>
      <c r="DM74" s="18"/>
      <c r="DN74" s="18"/>
      <c r="DP74" s="13"/>
      <c r="DQ74" s="18"/>
      <c r="DR74" s="18"/>
      <c r="DS74" s="18"/>
      <c r="DT74" s="18"/>
      <c r="DU74" s="18"/>
      <c r="DV74" s="18"/>
      <c r="DW74" s="18"/>
      <c r="DX74" s="18"/>
      <c r="DY74" s="18"/>
      <c r="DZ74" s="18"/>
      <c r="EA74" s="18"/>
      <c r="EB74" s="18"/>
      <c r="EC74" s="18"/>
      <c r="ED74" s="18"/>
      <c r="EE74" s="18"/>
      <c r="EF74" s="18"/>
      <c r="EG74" s="18"/>
      <c r="EH74" s="18"/>
      <c r="EI74" s="18"/>
      <c r="EJ74" s="18"/>
      <c r="EK74" s="18"/>
      <c r="EL74" s="18"/>
      <c r="EM74" s="18"/>
      <c r="EN74" s="18"/>
      <c r="EO74" s="18"/>
      <c r="EP74" s="18"/>
      <c r="EQ74" s="18"/>
      <c r="ER74" s="18"/>
      <c r="ES74" s="18"/>
      <c r="ET74" s="18"/>
      <c r="EU74" s="18"/>
      <c r="EV74" s="18"/>
      <c r="EW74" s="18"/>
      <c r="EX74" s="18"/>
      <c r="EY74" s="18"/>
      <c r="EZ74" s="1"/>
      <c r="FA74" s="13"/>
      <c r="FB74" s="13"/>
      <c r="FC74" s="13"/>
      <c r="FD74" s="18"/>
      <c r="FE74" s="18"/>
      <c r="FF74" s="18"/>
      <c r="FG74" s="18"/>
      <c r="FH74" s="18"/>
      <c r="FI74" s="18"/>
      <c r="FJ74" s="18"/>
      <c r="FK74" s="18"/>
      <c r="FL74" s="18"/>
      <c r="FM74" s="18"/>
      <c r="FN74" s="18"/>
      <c r="FO74" s="18"/>
      <c r="FP74" s="18"/>
      <c r="FQ74" s="18"/>
      <c r="FR74" s="18"/>
      <c r="FS74" s="18"/>
      <c r="FT74" s="18"/>
      <c r="FU74" s="18"/>
      <c r="FV74" s="18"/>
      <c r="FW74" s="18"/>
      <c r="FX74" s="18"/>
      <c r="FY74" s="18"/>
      <c r="FZ74" s="18"/>
      <c r="GA74" s="18"/>
      <c r="GB74" s="18"/>
      <c r="GC74" s="18"/>
      <c r="GD74" s="18"/>
      <c r="GE74" s="18"/>
      <c r="GF74" s="18"/>
      <c r="GG74" s="18"/>
      <c r="GH74" s="18"/>
      <c r="GI74" s="18"/>
      <c r="GJ74" s="18"/>
      <c r="GK74" s="18"/>
      <c r="GL74" s="18"/>
      <c r="GM74" s="42"/>
      <c r="GN74" s="13"/>
      <c r="GO74" s="13"/>
      <c r="GP74" s="13"/>
      <c r="GQ74" s="18"/>
      <c r="GR74" s="18"/>
      <c r="GS74" s="18"/>
      <c r="GT74" s="18"/>
      <c r="GU74" s="18"/>
      <c r="GV74" s="18"/>
      <c r="GW74" s="18"/>
      <c r="GX74" s="18"/>
      <c r="GY74" s="18"/>
      <c r="GZ74" s="18"/>
      <c r="HA74" s="18"/>
      <c r="HB74" s="18"/>
      <c r="HC74" s="18"/>
      <c r="HD74" s="18"/>
      <c r="HE74" s="18"/>
      <c r="HF74" s="18"/>
      <c r="HG74" s="18"/>
      <c r="HH74" s="18"/>
      <c r="HI74" s="18"/>
      <c r="HJ74" s="18"/>
      <c r="HK74" s="18"/>
      <c r="HL74" s="18"/>
      <c r="HM74" s="18"/>
      <c r="HN74" s="18"/>
      <c r="HO74" s="18"/>
      <c r="HP74" s="18"/>
      <c r="HQ74" s="18"/>
      <c r="HR74" s="18"/>
      <c r="HS74" s="18"/>
      <c r="HT74" s="18"/>
      <c r="HU74" s="18"/>
      <c r="HV74" s="18"/>
      <c r="HW74" s="18"/>
      <c r="HX74" s="18"/>
      <c r="HY74" s="18"/>
      <c r="HZ74" s="42"/>
      <c r="IA74" s="13"/>
      <c r="IB74" s="13"/>
      <c r="IC74" s="13"/>
      <c r="ID74" s="18"/>
      <c r="IE74" s="18"/>
      <c r="IF74" s="18"/>
      <c r="IG74" s="18"/>
      <c r="IH74" s="18"/>
      <c r="II74" s="18"/>
      <c r="IJ74" s="18"/>
      <c r="IK74" s="18"/>
      <c r="IL74" s="18"/>
      <c r="IM74" s="18"/>
      <c r="IN74" s="18"/>
      <c r="IO74" s="18"/>
      <c r="IP74" s="18"/>
      <c r="IQ74" s="18"/>
      <c r="IR74" s="18"/>
      <c r="IS74" s="18"/>
      <c r="IT74" s="18"/>
      <c r="IU74" s="18"/>
      <c r="IV74" s="18"/>
      <c r="IW74" s="18"/>
      <c r="IX74" s="18"/>
      <c r="IY74" s="18"/>
      <c r="IZ74" s="18"/>
      <c r="JA74" s="18"/>
      <c r="JB74" s="18"/>
      <c r="JC74" s="18"/>
      <c r="JD74" s="18"/>
      <c r="JE74" s="18"/>
      <c r="JF74" s="18"/>
      <c r="JG74" s="18"/>
      <c r="JH74" s="18"/>
      <c r="JI74" s="18"/>
      <c r="JJ74" s="18"/>
      <c r="JK74" s="18"/>
      <c r="JL74" s="18"/>
      <c r="JN74" s="13"/>
      <c r="JO74" s="18"/>
      <c r="JP74" s="18"/>
      <c r="JQ74" s="18"/>
      <c r="JR74" s="18"/>
      <c r="JS74" s="18"/>
      <c r="JT74" s="18"/>
      <c r="JU74" s="18"/>
      <c r="JV74" s="18"/>
      <c r="JW74" s="18"/>
      <c r="JX74" s="18"/>
      <c r="JY74" s="18"/>
      <c r="JZ74" s="18"/>
      <c r="KA74" s="18"/>
      <c r="KB74" s="18"/>
      <c r="KC74" s="18"/>
      <c r="KD74" s="18"/>
      <c r="KE74" s="18"/>
      <c r="KF74" s="18"/>
      <c r="KG74" s="18"/>
      <c r="KH74" s="18"/>
      <c r="KI74" s="18"/>
      <c r="KJ74" s="18"/>
      <c r="KK74" s="18"/>
      <c r="KL74" s="18"/>
      <c r="KM74" s="18"/>
      <c r="KN74" s="18"/>
      <c r="KO74" s="18"/>
      <c r="KP74" s="18"/>
      <c r="KQ74" s="18"/>
      <c r="KR74" s="18"/>
      <c r="KS74" s="18"/>
      <c r="KT74" s="18"/>
      <c r="KU74" s="18"/>
      <c r="KV74" s="18"/>
      <c r="KW74" s="18"/>
      <c r="KY74" s="13"/>
      <c r="KZ74" s="18"/>
      <c r="LA74" s="18"/>
      <c r="LB74" s="18"/>
      <c r="LC74" s="18"/>
      <c r="LD74" s="18"/>
      <c r="LE74" s="18"/>
      <c r="LF74" s="18"/>
      <c r="LG74" s="18"/>
      <c r="LH74" s="18"/>
      <c r="LI74" s="18"/>
      <c r="LJ74" s="18"/>
      <c r="LK74" s="18"/>
      <c r="LL74" s="18"/>
      <c r="LM74" s="18"/>
      <c r="LN74" s="18"/>
      <c r="LO74" s="18"/>
      <c r="LP74" s="18"/>
      <c r="LQ74" s="18"/>
      <c r="LR74" s="18"/>
      <c r="LS74" s="18"/>
      <c r="LT74" s="18"/>
      <c r="LU74" s="18"/>
      <c r="LV74" s="18"/>
      <c r="LW74" s="18"/>
      <c r="LX74" s="18"/>
      <c r="LY74" s="18"/>
      <c r="LZ74" s="18"/>
      <c r="MA74" s="18"/>
      <c r="MB74" s="18"/>
      <c r="MC74" s="18"/>
      <c r="MD74" s="18"/>
      <c r="ME74" s="18"/>
      <c r="MF74" s="18"/>
      <c r="MG74" s="18"/>
      <c r="MH74" s="18"/>
      <c r="MI74" s="18"/>
      <c r="MJ74" s="18"/>
      <c r="MK74" s="18"/>
      <c r="ML74" s="18"/>
      <c r="MM74" s="18"/>
      <c r="MN74" s="18"/>
      <c r="MO74" s="18"/>
      <c r="MP74" s="18"/>
      <c r="MQ74" s="18"/>
      <c r="MR74" s="18"/>
      <c r="MS74" s="18"/>
      <c r="MT74" s="18"/>
      <c r="MU74" s="18"/>
      <c r="MV74" s="18"/>
      <c r="MW74" s="18"/>
      <c r="MX74" s="18"/>
      <c r="MZ74" s="13"/>
      <c r="NA74" s="18"/>
      <c r="NB74" s="18"/>
      <c r="NC74" s="18"/>
      <c r="ND74" s="18"/>
      <c r="NE74" s="18"/>
      <c r="NF74" s="18"/>
      <c r="NG74" s="18"/>
      <c r="NH74" s="18"/>
      <c r="NI74" s="18"/>
      <c r="NJ74" s="18"/>
      <c r="NK74" s="18"/>
      <c r="NL74" s="18"/>
      <c r="NM74" s="18"/>
      <c r="NN74" s="18"/>
      <c r="NO74" s="18"/>
      <c r="NP74" s="18"/>
      <c r="NQ74" s="18"/>
      <c r="NR74" s="18"/>
      <c r="NS74" s="18"/>
      <c r="NT74" s="18"/>
      <c r="NU74" s="18"/>
      <c r="NV74" s="18"/>
      <c r="NW74" s="18"/>
      <c r="NX74" s="18"/>
      <c r="NY74" s="18"/>
      <c r="NZ74" s="18"/>
      <c r="OA74" s="18"/>
      <c r="OB74" s="18"/>
      <c r="OC74" s="18"/>
      <c r="OD74" s="18"/>
      <c r="OE74" s="18"/>
      <c r="OF74" s="18"/>
      <c r="OG74" s="18"/>
      <c r="OH74" s="18"/>
      <c r="OI74" s="18"/>
      <c r="OK74" s="18"/>
      <c r="OL74" s="18"/>
      <c r="OM74" s="18"/>
      <c r="ON74" s="18"/>
      <c r="OO74" s="18"/>
      <c r="OP74" s="18"/>
      <c r="OQ74" s="18"/>
      <c r="OR74" s="18"/>
      <c r="OS74" s="18"/>
      <c r="OT74" s="18"/>
      <c r="OU74" s="18"/>
      <c r="OV74" s="18"/>
      <c r="OW74" s="18"/>
      <c r="OX74" s="18"/>
      <c r="OY74" s="18"/>
      <c r="OZ74" s="18"/>
      <c r="PA74" s="18"/>
      <c r="PB74" s="18"/>
      <c r="PC74" s="18"/>
      <c r="PD74" s="18"/>
      <c r="PE74" s="18"/>
      <c r="PF74" s="18"/>
      <c r="PG74" s="18"/>
      <c r="PH74" s="18"/>
      <c r="PI74" s="18"/>
      <c r="PJ74" s="18"/>
      <c r="PK74" s="18"/>
      <c r="PL74" s="18"/>
      <c r="PM74" s="18"/>
      <c r="PN74" s="18"/>
      <c r="PO74" s="18"/>
      <c r="PP74" s="18"/>
      <c r="PQ74" s="18"/>
      <c r="PR74" s="18"/>
      <c r="PS74" s="18"/>
      <c r="PT74" s="18"/>
      <c r="PV74" s="18"/>
      <c r="PW74" s="18"/>
      <c r="PX74" s="18"/>
      <c r="PY74" s="18"/>
      <c r="PZ74" s="18"/>
      <c r="QA74" s="18"/>
      <c r="QB74" s="18"/>
      <c r="QC74" s="18"/>
      <c r="QD74" s="18"/>
      <c r="QE74" s="18"/>
      <c r="QF74" s="18"/>
      <c r="QG74" s="18"/>
      <c r="QH74" s="18"/>
      <c r="QI74" s="18"/>
      <c r="QJ74" s="18"/>
      <c r="QK74" s="18"/>
      <c r="QL74" s="18"/>
      <c r="QM74" s="18"/>
      <c r="QN74" s="18"/>
      <c r="QO74" s="18"/>
      <c r="QP74" s="18"/>
      <c r="QQ74" s="18"/>
      <c r="QR74" s="18"/>
      <c r="QS74" s="18"/>
      <c r="QT74" s="18"/>
      <c r="QU74" s="18"/>
      <c r="QV74" s="18"/>
      <c r="QW74" s="18"/>
      <c r="QX74" s="18"/>
      <c r="QY74" s="18"/>
      <c r="QZ74" s="18"/>
      <c r="RA74" s="18"/>
      <c r="RB74" s="18"/>
      <c r="RC74" s="18"/>
      <c r="RD74" s="18"/>
      <c r="RE74" s="18"/>
      <c r="RF74" s="18"/>
      <c r="RG74" s="170"/>
      <c r="RH74" s="42"/>
      <c r="RI74" s="37"/>
    </row>
    <row r="75" spans="1:477" x14ac:dyDescent="0.25">
      <c r="A75" s="50"/>
      <c r="B75" s="143"/>
      <c r="C75" s="32" t="s">
        <v>101</v>
      </c>
      <c r="D75" s="64">
        <f>+SUM(D23:D74)</f>
        <v>11934</v>
      </c>
      <c r="E75" s="3"/>
      <c r="F75" s="3"/>
      <c r="G75" s="32"/>
      <c r="H75" s="32"/>
      <c r="I75" s="32"/>
      <c r="J75" s="28">
        <f t="shared" ref="J75:AR75" si="248">SUM(J23:J74)</f>
        <v>113490000</v>
      </c>
      <c r="K75" s="28">
        <f t="shared" si="248"/>
        <v>115885058.82352941</v>
      </c>
      <c r="L75" s="28">
        <f t="shared" si="248"/>
        <v>118336471.97231835</v>
      </c>
      <c r="M75" s="28">
        <f t="shared" si="248"/>
        <v>120845565.43049055</v>
      </c>
      <c r="N75" s="28">
        <f t="shared" si="248"/>
        <v>123413696.38179621</v>
      </c>
      <c r="O75" s="28">
        <f t="shared" si="248"/>
        <v>126042253.94372083</v>
      </c>
      <c r="P75" s="28">
        <f t="shared" si="248"/>
        <v>128732659.91886717</v>
      </c>
      <c r="Q75" s="28">
        <f t="shared" si="248"/>
        <v>131486369.56401704</v>
      </c>
      <c r="R75" s="28">
        <f t="shared" si="248"/>
        <v>134304872.37728804</v>
      </c>
      <c r="S75" s="28">
        <f t="shared" si="248"/>
        <v>137189692.90381241</v>
      </c>
      <c r="T75" s="28">
        <f t="shared" si="248"/>
        <v>140142391.56037274</v>
      </c>
      <c r="U75" s="28">
        <f t="shared" si="248"/>
        <v>143164565.47944036</v>
      </c>
      <c r="V75" s="28">
        <f t="shared" si="248"/>
        <v>146257849.37307423</v>
      </c>
      <c r="W75" s="28">
        <f t="shared" si="248"/>
        <v>149423916.41714659</v>
      </c>
      <c r="X75" s="28">
        <f t="shared" si="248"/>
        <v>152664479.15637356</v>
      </c>
      <c r="Y75" s="28">
        <f t="shared" si="248"/>
        <v>155981290.4306412</v>
      </c>
      <c r="Z75" s="28">
        <f t="shared" si="248"/>
        <v>159376144.32312685</v>
      </c>
      <c r="AA75" s="28">
        <f t="shared" si="248"/>
        <v>162850877.13072982</v>
      </c>
      <c r="AB75" s="28">
        <f t="shared" si="248"/>
        <v>166407368.35733527</v>
      </c>
      <c r="AC75" s="28">
        <f t="shared" si="248"/>
        <v>170047541.73044902</v>
      </c>
      <c r="AD75" s="28">
        <f t="shared" si="248"/>
        <v>173773366.2417537</v>
      </c>
      <c r="AE75" s="28">
        <f t="shared" si="248"/>
        <v>177586857.21214795</v>
      </c>
      <c r="AF75" s="28">
        <f t="shared" si="248"/>
        <v>181490077.3818455</v>
      </c>
      <c r="AG75" s="28">
        <f t="shared" si="248"/>
        <v>185485138.0261243</v>
      </c>
      <c r="AH75" s="28">
        <f t="shared" si="248"/>
        <v>189574200.0973272</v>
      </c>
      <c r="AI75" s="28">
        <f t="shared" si="248"/>
        <v>193759475.3937349</v>
      </c>
      <c r="AJ75" s="28">
        <f t="shared" si="248"/>
        <v>198043227.75594044</v>
      </c>
      <c r="AK75" s="28">
        <f t="shared" si="248"/>
        <v>202427774.29137436</v>
      </c>
      <c r="AL75" s="28">
        <f t="shared" si="248"/>
        <v>206915486.62764195</v>
      </c>
      <c r="AM75" s="28">
        <f t="shared" si="248"/>
        <v>211508792.19535121</v>
      </c>
      <c r="AN75" s="28">
        <f t="shared" si="248"/>
        <v>216210175.54112417</v>
      </c>
      <c r="AO75" s="28">
        <f t="shared" si="248"/>
        <v>221022179.67150363</v>
      </c>
      <c r="AP75" s="28">
        <f t="shared" si="248"/>
        <v>225947407.42848015</v>
      </c>
      <c r="AQ75" s="28">
        <f t="shared" si="248"/>
        <v>230988522.89738554</v>
      </c>
      <c r="AR75" s="28">
        <f t="shared" si="248"/>
        <v>236148252.84791231</v>
      </c>
      <c r="AS75" s="28"/>
      <c r="AT75" s="28" t="str">
        <f>AT20</f>
        <v>Added Cost</v>
      </c>
      <c r="AU75" s="28">
        <f t="shared" ref="AU75:CC75" si="249">SUM(AU23:AU74)</f>
        <v>2837250</v>
      </c>
      <c r="AV75" s="28">
        <f t="shared" si="249"/>
        <v>2897126.4705882352</v>
      </c>
      <c r="AW75" s="28">
        <f t="shared" si="249"/>
        <v>2958411.7993079587</v>
      </c>
      <c r="AX75" s="28">
        <f t="shared" si="249"/>
        <v>3021139.135762264</v>
      </c>
      <c r="AY75" s="28">
        <f t="shared" si="249"/>
        <v>3085342.4095449052</v>
      </c>
      <c r="AZ75" s="28">
        <f t="shared" si="249"/>
        <v>3151056.3485930213</v>
      </c>
      <c r="BA75" s="28">
        <f t="shared" si="249"/>
        <v>3218316.4979716791</v>
      </c>
      <c r="BB75" s="28">
        <f t="shared" si="249"/>
        <v>3287159.239100426</v>
      </c>
      <c r="BC75" s="28">
        <f t="shared" si="249"/>
        <v>3357621.8094322011</v>
      </c>
      <c r="BD75" s="28">
        <f t="shared" si="249"/>
        <v>3429742.3225953109</v>
      </c>
      <c r="BE75" s="28">
        <f t="shared" si="249"/>
        <v>3503559.7890093187</v>
      </c>
      <c r="BF75" s="28">
        <f t="shared" si="249"/>
        <v>3579114.1369860088</v>
      </c>
      <c r="BG75" s="28">
        <f t="shared" si="249"/>
        <v>3656446.2343268557</v>
      </c>
      <c r="BH75" s="28">
        <f t="shared" si="249"/>
        <v>3735597.9104286651</v>
      </c>
      <c r="BI75" s="28">
        <f t="shared" si="249"/>
        <v>3816611.9789093388</v>
      </c>
      <c r="BJ75" s="28">
        <f t="shared" si="249"/>
        <v>3899532.2607660303</v>
      </c>
      <c r="BK75" s="28">
        <f t="shared" si="249"/>
        <v>3984403.6080781715</v>
      </c>
      <c r="BL75" s="28">
        <f t="shared" si="249"/>
        <v>4071271.9282682459</v>
      </c>
      <c r="BM75" s="28">
        <f t="shared" si="249"/>
        <v>4160184.2089333814</v>
      </c>
      <c r="BN75" s="28">
        <f t="shared" si="249"/>
        <v>4251188.5432612263</v>
      </c>
      <c r="BO75" s="28">
        <f t="shared" si="249"/>
        <v>4344334.1560438434</v>
      </c>
      <c r="BP75" s="28">
        <f t="shared" si="249"/>
        <v>4439671.4303036984</v>
      </c>
      <c r="BQ75" s="28">
        <f t="shared" si="249"/>
        <v>4537251.9345461382</v>
      </c>
      <c r="BR75" s="28">
        <f t="shared" si="249"/>
        <v>4637128.4506531078</v>
      </c>
      <c r="BS75" s="28">
        <f t="shared" si="249"/>
        <v>4739355.0024331808</v>
      </c>
      <c r="BT75" s="28">
        <f t="shared" si="249"/>
        <v>4843986.8848433727</v>
      </c>
      <c r="BU75" s="28">
        <f t="shared" si="249"/>
        <v>4951080.6938985111</v>
      </c>
      <c r="BV75" s="28">
        <f t="shared" si="249"/>
        <v>5060694.3572843596</v>
      </c>
      <c r="BW75" s="28">
        <f t="shared" si="249"/>
        <v>5172887.1656910488</v>
      </c>
      <c r="BX75" s="28">
        <f t="shared" si="249"/>
        <v>5287719.8048837809</v>
      </c>
      <c r="BY75" s="28">
        <f t="shared" si="249"/>
        <v>5405254.3885281049</v>
      </c>
      <c r="BZ75" s="28">
        <f t="shared" si="249"/>
        <v>5525554.491787591</v>
      </c>
      <c r="CA75" s="28">
        <f t="shared" si="249"/>
        <v>5648685.1857120041</v>
      </c>
      <c r="CB75" s="28">
        <f t="shared" si="249"/>
        <v>5774713.0724346396</v>
      </c>
      <c r="CC75" s="28">
        <f t="shared" si="249"/>
        <v>5903706.3211978078</v>
      </c>
      <c r="CD75" s="28"/>
      <c r="CE75" s="28" t="s">
        <v>13</v>
      </c>
      <c r="CF75" s="28">
        <f t="shared" ref="CF75:DN75" si="250">SUM(CF23:CF74)</f>
        <v>8190000</v>
      </c>
      <c r="CG75" s="28">
        <f t="shared" si="250"/>
        <v>8190000</v>
      </c>
      <c r="CH75" s="28">
        <f t="shared" si="250"/>
        <v>8190000</v>
      </c>
      <c r="CI75" s="28">
        <f t="shared" si="250"/>
        <v>8190000</v>
      </c>
      <c r="CJ75" s="28">
        <f t="shared" si="250"/>
        <v>8190000</v>
      </c>
      <c r="CK75" s="28">
        <f t="shared" si="250"/>
        <v>8190000</v>
      </c>
      <c r="CL75" s="28">
        <f t="shared" si="250"/>
        <v>8190000</v>
      </c>
      <c r="CM75" s="28">
        <f t="shared" si="250"/>
        <v>8190000</v>
      </c>
      <c r="CN75" s="28">
        <f t="shared" si="250"/>
        <v>8190000</v>
      </c>
      <c r="CO75" s="28">
        <f t="shared" si="250"/>
        <v>8190000</v>
      </c>
      <c r="CP75" s="28">
        <f t="shared" si="250"/>
        <v>8190000</v>
      </c>
      <c r="CQ75" s="28">
        <f t="shared" si="250"/>
        <v>8190000</v>
      </c>
      <c r="CR75" s="28">
        <f t="shared" si="250"/>
        <v>8190000</v>
      </c>
      <c r="CS75" s="28">
        <f t="shared" si="250"/>
        <v>8190000</v>
      </c>
      <c r="CT75" s="28">
        <f t="shared" si="250"/>
        <v>8190000</v>
      </c>
      <c r="CU75" s="28">
        <f t="shared" si="250"/>
        <v>8190000</v>
      </c>
      <c r="CV75" s="28">
        <f t="shared" si="250"/>
        <v>8190000</v>
      </c>
      <c r="CW75" s="28">
        <f t="shared" si="250"/>
        <v>8190000</v>
      </c>
      <c r="CX75" s="28">
        <f t="shared" si="250"/>
        <v>8190000</v>
      </c>
      <c r="CY75" s="28">
        <f t="shared" si="250"/>
        <v>8190000</v>
      </c>
      <c r="CZ75" s="28">
        <f t="shared" si="250"/>
        <v>8190000</v>
      </c>
      <c r="DA75" s="28">
        <f t="shared" si="250"/>
        <v>8190000</v>
      </c>
      <c r="DB75" s="28">
        <f t="shared" si="250"/>
        <v>8190000</v>
      </c>
      <c r="DC75" s="28">
        <f t="shared" si="250"/>
        <v>8190000</v>
      </c>
      <c r="DD75" s="28">
        <f t="shared" si="250"/>
        <v>8190000</v>
      </c>
      <c r="DE75" s="28">
        <f t="shared" si="250"/>
        <v>8190000</v>
      </c>
      <c r="DF75" s="28">
        <f t="shared" si="250"/>
        <v>8190000</v>
      </c>
      <c r="DG75" s="28">
        <f t="shared" si="250"/>
        <v>8190000</v>
      </c>
      <c r="DH75" s="28">
        <f t="shared" si="250"/>
        <v>8190000</v>
      </c>
      <c r="DI75" s="28">
        <f t="shared" si="250"/>
        <v>8190000</v>
      </c>
      <c r="DJ75" s="28">
        <f t="shared" si="250"/>
        <v>8190000</v>
      </c>
      <c r="DK75" s="28">
        <f t="shared" si="250"/>
        <v>8190000</v>
      </c>
      <c r="DL75" s="28">
        <f t="shared" si="250"/>
        <v>8190000</v>
      </c>
      <c r="DM75" s="28">
        <f t="shared" si="250"/>
        <v>8190000</v>
      </c>
      <c r="DN75" s="28">
        <f t="shared" si="250"/>
        <v>8190000</v>
      </c>
      <c r="DO75" s="28"/>
      <c r="DP75" s="28" t="s">
        <v>3</v>
      </c>
      <c r="DQ75" s="28">
        <f t="shared" ref="DQ75:EY75" si="251">SUM(DQ23:DQ74)</f>
        <v>111384000</v>
      </c>
      <c r="DR75" s="28">
        <f t="shared" si="251"/>
        <v>111384000</v>
      </c>
      <c r="DS75" s="28">
        <f t="shared" si="251"/>
        <v>111384000</v>
      </c>
      <c r="DT75" s="28">
        <f t="shared" si="251"/>
        <v>111384000</v>
      </c>
      <c r="DU75" s="28">
        <f t="shared" si="251"/>
        <v>111384000</v>
      </c>
      <c r="DV75" s="28">
        <f t="shared" si="251"/>
        <v>111384000</v>
      </c>
      <c r="DW75" s="28">
        <f t="shared" si="251"/>
        <v>111384000</v>
      </c>
      <c r="DX75" s="28">
        <f t="shared" si="251"/>
        <v>111384000</v>
      </c>
      <c r="DY75" s="28">
        <f t="shared" si="251"/>
        <v>111384000</v>
      </c>
      <c r="DZ75" s="28">
        <f t="shared" si="251"/>
        <v>111384000</v>
      </c>
      <c r="EA75" s="28">
        <f t="shared" si="251"/>
        <v>111384000</v>
      </c>
      <c r="EB75" s="28">
        <f t="shared" si="251"/>
        <v>111384000</v>
      </c>
      <c r="EC75" s="28">
        <f t="shared" si="251"/>
        <v>111384000</v>
      </c>
      <c r="ED75" s="28">
        <f t="shared" si="251"/>
        <v>111384000</v>
      </c>
      <c r="EE75" s="28">
        <f t="shared" si="251"/>
        <v>111384000</v>
      </c>
      <c r="EF75" s="28">
        <f t="shared" si="251"/>
        <v>111384000</v>
      </c>
      <c r="EG75" s="28">
        <f t="shared" si="251"/>
        <v>111384000</v>
      </c>
      <c r="EH75" s="28">
        <f t="shared" si="251"/>
        <v>111384000</v>
      </c>
      <c r="EI75" s="28">
        <f t="shared" si="251"/>
        <v>111384000</v>
      </c>
      <c r="EJ75" s="28">
        <f t="shared" si="251"/>
        <v>111384000</v>
      </c>
      <c r="EK75" s="28">
        <f t="shared" si="251"/>
        <v>111384000</v>
      </c>
      <c r="EL75" s="28">
        <f t="shared" si="251"/>
        <v>111384000</v>
      </c>
      <c r="EM75" s="28">
        <f t="shared" si="251"/>
        <v>111384000</v>
      </c>
      <c r="EN75" s="28">
        <f t="shared" si="251"/>
        <v>111384000</v>
      </c>
      <c r="EO75" s="28">
        <f t="shared" si="251"/>
        <v>111384000</v>
      </c>
      <c r="EP75" s="28">
        <f t="shared" si="251"/>
        <v>111384000</v>
      </c>
      <c r="EQ75" s="28">
        <f t="shared" si="251"/>
        <v>111384000</v>
      </c>
      <c r="ER75" s="28">
        <f t="shared" si="251"/>
        <v>111384000</v>
      </c>
      <c r="ES75" s="28">
        <f t="shared" si="251"/>
        <v>111384000</v>
      </c>
      <c r="ET75" s="28">
        <f t="shared" si="251"/>
        <v>111384000</v>
      </c>
      <c r="EU75" s="28">
        <f t="shared" si="251"/>
        <v>111384000</v>
      </c>
      <c r="EV75" s="28">
        <f t="shared" si="251"/>
        <v>111384000</v>
      </c>
      <c r="EW75" s="28">
        <f t="shared" si="251"/>
        <v>111384000</v>
      </c>
      <c r="EX75" s="28">
        <f t="shared" si="251"/>
        <v>111384000</v>
      </c>
      <c r="EY75" s="28">
        <f t="shared" si="251"/>
        <v>111384000</v>
      </c>
      <c r="EZ75" s="28"/>
      <c r="FA75" s="28" t="s">
        <v>117</v>
      </c>
      <c r="FB75" s="28"/>
      <c r="FC75" s="28"/>
      <c r="FD75" s="28">
        <f t="shared" ref="FD75:GL75" si="252">SUM(FD23:FD74)</f>
        <v>0</v>
      </c>
      <c r="FE75" s="28">
        <f t="shared" si="252"/>
        <v>0</v>
      </c>
      <c r="FF75" s="28">
        <f t="shared" si="252"/>
        <v>0</v>
      </c>
      <c r="FG75" s="28">
        <f t="shared" si="252"/>
        <v>0</v>
      </c>
      <c r="FH75" s="28">
        <f t="shared" si="252"/>
        <v>0</v>
      </c>
      <c r="FI75" s="28">
        <f t="shared" si="252"/>
        <v>0</v>
      </c>
      <c r="FJ75" s="28">
        <f t="shared" si="252"/>
        <v>0</v>
      </c>
      <c r="FK75" s="28">
        <f t="shared" si="252"/>
        <v>0</v>
      </c>
      <c r="FL75" s="28">
        <f t="shared" si="252"/>
        <v>0</v>
      </c>
      <c r="FM75" s="28">
        <f t="shared" si="252"/>
        <v>0</v>
      </c>
      <c r="FN75" s="28">
        <f t="shared" si="252"/>
        <v>0</v>
      </c>
      <c r="FO75" s="28">
        <f t="shared" si="252"/>
        <v>0</v>
      </c>
      <c r="FP75" s="28">
        <f t="shared" si="252"/>
        <v>0</v>
      </c>
      <c r="FQ75" s="28">
        <f t="shared" si="252"/>
        <v>0</v>
      </c>
      <c r="FR75" s="28">
        <f t="shared" si="252"/>
        <v>0</v>
      </c>
      <c r="FS75" s="28">
        <f t="shared" si="252"/>
        <v>0</v>
      </c>
      <c r="FT75" s="28">
        <f t="shared" si="252"/>
        <v>0</v>
      </c>
      <c r="FU75" s="28">
        <f t="shared" si="252"/>
        <v>0</v>
      </c>
      <c r="FV75" s="28">
        <f t="shared" si="252"/>
        <v>0</v>
      </c>
      <c r="FW75" s="28">
        <f t="shared" si="252"/>
        <v>0</v>
      </c>
      <c r="FX75" s="28">
        <f t="shared" si="252"/>
        <v>0</v>
      </c>
      <c r="FY75" s="28">
        <f t="shared" si="252"/>
        <v>0</v>
      </c>
      <c r="FZ75" s="28">
        <f t="shared" si="252"/>
        <v>0</v>
      </c>
      <c r="GA75" s="28">
        <f t="shared" si="252"/>
        <v>0</v>
      </c>
      <c r="GB75" s="28">
        <f t="shared" si="252"/>
        <v>0</v>
      </c>
      <c r="GC75" s="28">
        <f t="shared" si="252"/>
        <v>0</v>
      </c>
      <c r="GD75" s="28">
        <f t="shared" si="252"/>
        <v>0</v>
      </c>
      <c r="GE75" s="28">
        <f t="shared" si="252"/>
        <v>0</v>
      </c>
      <c r="GF75" s="28">
        <f t="shared" si="252"/>
        <v>0</v>
      </c>
      <c r="GG75" s="28">
        <f t="shared" si="252"/>
        <v>0</v>
      </c>
      <c r="GH75" s="28">
        <f t="shared" si="252"/>
        <v>0</v>
      </c>
      <c r="GI75" s="28">
        <f t="shared" si="252"/>
        <v>0</v>
      </c>
      <c r="GJ75" s="28">
        <f t="shared" si="252"/>
        <v>0</v>
      </c>
      <c r="GK75" s="28">
        <f t="shared" si="252"/>
        <v>0</v>
      </c>
      <c r="GL75" s="28">
        <f t="shared" si="252"/>
        <v>0</v>
      </c>
      <c r="GM75" s="28"/>
      <c r="GN75" s="28" t="s">
        <v>117</v>
      </c>
      <c r="GO75" s="28"/>
      <c r="GP75" s="28"/>
      <c r="GQ75" s="28">
        <f t="shared" ref="GQ75:HY75" si="253">SUM(GQ23:GQ74)</f>
        <v>0</v>
      </c>
      <c r="GR75" s="28">
        <f t="shared" si="253"/>
        <v>0</v>
      </c>
      <c r="GS75" s="28">
        <f t="shared" si="253"/>
        <v>0</v>
      </c>
      <c r="GT75" s="28">
        <f t="shared" si="253"/>
        <v>0</v>
      </c>
      <c r="GU75" s="28">
        <f t="shared" si="253"/>
        <v>0</v>
      </c>
      <c r="GV75" s="28">
        <f t="shared" si="253"/>
        <v>0</v>
      </c>
      <c r="GW75" s="28">
        <f t="shared" si="253"/>
        <v>0</v>
      </c>
      <c r="GX75" s="28">
        <f t="shared" si="253"/>
        <v>0</v>
      </c>
      <c r="GY75" s="28">
        <f t="shared" si="253"/>
        <v>0</v>
      </c>
      <c r="GZ75" s="28">
        <f t="shared" si="253"/>
        <v>0</v>
      </c>
      <c r="HA75" s="28">
        <f t="shared" si="253"/>
        <v>0</v>
      </c>
      <c r="HB75" s="28">
        <f t="shared" si="253"/>
        <v>0</v>
      </c>
      <c r="HC75" s="28">
        <f t="shared" si="253"/>
        <v>0</v>
      </c>
      <c r="HD75" s="28">
        <f t="shared" si="253"/>
        <v>0</v>
      </c>
      <c r="HE75" s="28">
        <f t="shared" si="253"/>
        <v>0</v>
      </c>
      <c r="HF75" s="28">
        <f t="shared" si="253"/>
        <v>0</v>
      </c>
      <c r="HG75" s="28">
        <f t="shared" si="253"/>
        <v>0</v>
      </c>
      <c r="HH75" s="28">
        <f t="shared" si="253"/>
        <v>0</v>
      </c>
      <c r="HI75" s="28">
        <f t="shared" si="253"/>
        <v>0</v>
      </c>
      <c r="HJ75" s="28">
        <f t="shared" si="253"/>
        <v>0</v>
      </c>
      <c r="HK75" s="28">
        <f t="shared" si="253"/>
        <v>0</v>
      </c>
      <c r="HL75" s="28">
        <f t="shared" si="253"/>
        <v>0</v>
      </c>
      <c r="HM75" s="28">
        <f t="shared" si="253"/>
        <v>0</v>
      </c>
      <c r="HN75" s="28">
        <f t="shared" si="253"/>
        <v>0</v>
      </c>
      <c r="HO75" s="28">
        <f t="shared" si="253"/>
        <v>0</v>
      </c>
      <c r="HP75" s="28">
        <f t="shared" si="253"/>
        <v>0</v>
      </c>
      <c r="HQ75" s="28">
        <f t="shared" si="253"/>
        <v>0</v>
      </c>
      <c r="HR75" s="28">
        <f t="shared" si="253"/>
        <v>0</v>
      </c>
      <c r="HS75" s="28">
        <f t="shared" si="253"/>
        <v>0</v>
      </c>
      <c r="HT75" s="28">
        <f t="shared" si="253"/>
        <v>0</v>
      </c>
      <c r="HU75" s="28">
        <f t="shared" si="253"/>
        <v>0</v>
      </c>
      <c r="HV75" s="28">
        <f t="shared" si="253"/>
        <v>0</v>
      </c>
      <c r="HW75" s="28">
        <f t="shared" si="253"/>
        <v>0</v>
      </c>
      <c r="HX75" s="28">
        <f t="shared" si="253"/>
        <v>0</v>
      </c>
      <c r="HY75" s="28">
        <f t="shared" si="253"/>
        <v>0</v>
      </c>
      <c r="HZ75" s="28"/>
      <c r="IA75" s="28" t="s">
        <v>117</v>
      </c>
      <c r="IB75" s="28"/>
      <c r="IC75" s="28"/>
      <c r="ID75" s="28">
        <f t="shared" ref="ID75:JL75" si="254">SUM(ID23:ID74)</f>
        <v>0</v>
      </c>
      <c r="IE75" s="28">
        <f t="shared" si="254"/>
        <v>0</v>
      </c>
      <c r="IF75" s="28">
        <f t="shared" si="254"/>
        <v>0</v>
      </c>
      <c r="IG75" s="28">
        <f t="shared" si="254"/>
        <v>0</v>
      </c>
      <c r="IH75" s="28">
        <f t="shared" si="254"/>
        <v>0</v>
      </c>
      <c r="II75" s="28">
        <f t="shared" si="254"/>
        <v>0</v>
      </c>
      <c r="IJ75" s="28">
        <f t="shared" si="254"/>
        <v>0</v>
      </c>
      <c r="IK75" s="28">
        <f t="shared" si="254"/>
        <v>0</v>
      </c>
      <c r="IL75" s="28">
        <f t="shared" si="254"/>
        <v>0</v>
      </c>
      <c r="IM75" s="28">
        <f t="shared" si="254"/>
        <v>0</v>
      </c>
      <c r="IN75" s="28">
        <f t="shared" si="254"/>
        <v>0</v>
      </c>
      <c r="IO75" s="28">
        <f t="shared" si="254"/>
        <v>0</v>
      </c>
      <c r="IP75" s="28">
        <f t="shared" si="254"/>
        <v>0</v>
      </c>
      <c r="IQ75" s="28">
        <f t="shared" si="254"/>
        <v>0</v>
      </c>
      <c r="IR75" s="28">
        <f t="shared" si="254"/>
        <v>0</v>
      </c>
      <c r="IS75" s="28">
        <f t="shared" si="254"/>
        <v>0</v>
      </c>
      <c r="IT75" s="28">
        <f t="shared" si="254"/>
        <v>0</v>
      </c>
      <c r="IU75" s="28">
        <f t="shared" si="254"/>
        <v>0</v>
      </c>
      <c r="IV75" s="28">
        <f t="shared" si="254"/>
        <v>0</v>
      </c>
      <c r="IW75" s="28">
        <f t="shared" si="254"/>
        <v>0</v>
      </c>
      <c r="IX75" s="28">
        <f t="shared" si="254"/>
        <v>0</v>
      </c>
      <c r="IY75" s="28">
        <f t="shared" si="254"/>
        <v>0</v>
      </c>
      <c r="IZ75" s="28">
        <f t="shared" si="254"/>
        <v>0</v>
      </c>
      <c r="JA75" s="28">
        <f t="shared" si="254"/>
        <v>0</v>
      </c>
      <c r="JB75" s="28">
        <f t="shared" si="254"/>
        <v>0</v>
      </c>
      <c r="JC75" s="28">
        <f t="shared" si="254"/>
        <v>0</v>
      </c>
      <c r="JD75" s="28">
        <f t="shared" si="254"/>
        <v>0</v>
      </c>
      <c r="JE75" s="28">
        <f t="shared" si="254"/>
        <v>0</v>
      </c>
      <c r="JF75" s="28">
        <f t="shared" si="254"/>
        <v>0</v>
      </c>
      <c r="JG75" s="28">
        <f t="shared" si="254"/>
        <v>0</v>
      </c>
      <c r="JH75" s="28">
        <f t="shared" si="254"/>
        <v>0</v>
      </c>
      <c r="JI75" s="28">
        <f t="shared" si="254"/>
        <v>0</v>
      </c>
      <c r="JJ75" s="28">
        <f t="shared" si="254"/>
        <v>0</v>
      </c>
      <c r="JK75" s="28">
        <f t="shared" si="254"/>
        <v>0</v>
      </c>
      <c r="JL75" s="28">
        <f t="shared" si="254"/>
        <v>0</v>
      </c>
      <c r="JM75" s="28"/>
      <c r="JN75" s="28" t="s">
        <v>116</v>
      </c>
      <c r="JO75" s="28">
        <f t="shared" ref="JO75:KW75" si="255">SUM(JO23:JO74)</f>
        <v>0</v>
      </c>
      <c r="JP75" s="28">
        <f t="shared" si="255"/>
        <v>0</v>
      </c>
      <c r="JQ75" s="28">
        <f t="shared" si="255"/>
        <v>0</v>
      </c>
      <c r="JR75" s="28">
        <f t="shared" si="255"/>
        <v>0</v>
      </c>
      <c r="JS75" s="28">
        <f t="shared" si="255"/>
        <v>0</v>
      </c>
      <c r="JT75" s="28">
        <f t="shared" si="255"/>
        <v>0</v>
      </c>
      <c r="JU75" s="28">
        <f t="shared" si="255"/>
        <v>0</v>
      </c>
      <c r="JV75" s="28">
        <f t="shared" si="255"/>
        <v>0</v>
      </c>
      <c r="JW75" s="28">
        <f t="shared" si="255"/>
        <v>0</v>
      </c>
      <c r="JX75" s="28">
        <f t="shared" si="255"/>
        <v>0</v>
      </c>
      <c r="JY75" s="28">
        <f t="shared" si="255"/>
        <v>0</v>
      </c>
      <c r="JZ75" s="28">
        <f t="shared" si="255"/>
        <v>0</v>
      </c>
      <c r="KA75" s="28">
        <f t="shared" si="255"/>
        <v>0</v>
      </c>
      <c r="KB75" s="28">
        <f t="shared" si="255"/>
        <v>0</v>
      </c>
      <c r="KC75" s="28">
        <f t="shared" si="255"/>
        <v>0</v>
      </c>
      <c r="KD75" s="28">
        <f t="shared" si="255"/>
        <v>0</v>
      </c>
      <c r="KE75" s="28">
        <f t="shared" si="255"/>
        <v>0</v>
      </c>
      <c r="KF75" s="28">
        <f t="shared" si="255"/>
        <v>0</v>
      </c>
      <c r="KG75" s="28">
        <f t="shared" si="255"/>
        <v>0</v>
      </c>
      <c r="KH75" s="28">
        <f t="shared" si="255"/>
        <v>0</v>
      </c>
      <c r="KI75" s="28">
        <f t="shared" si="255"/>
        <v>0</v>
      </c>
      <c r="KJ75" s="28">
        <f t="shared" si="255"/>
        <v>0</v>
      </c>
      <c r="KK75" s="28">
        <f t="shared" si="255"/>
        <v>0</v>
      </c>
      <c r="KL75" s="28">
        <f t="shared" si="255"/>
        <v>0</v>
      </c>
      <c r="KM75" s="28">
        <f t="shared" si="255"/>
        <v>0</v>
      </c>
      <c r="KN75" s="28">
        <f t="shared" si="255"/>
        <v>0</v>
      </c>
      <c r="KO75" s="28">
        <f t="shared" si="255"/>
        <v>0</v>
      </c>
      <c r="KP75" s="28">
        <f t="shared" si="255"/>
        <v>0</v>
      </c>
      <c r="KQ75" s="28">
        <f t="shared" si="255"/>
        <v>0</v>
      </c>
      <c r="KR75" s="28">
        <f t="shared" si="255"/>
        <v>0</v>
      </c>
      <c r="KS75" s="28">
        <f t="shared" si="255"/>
        <v>0</v>
      </c>
      <c r="KT75" s="28">
        <f t="shared" si="255"/>
        <v>0</v>
      </c>
      <c r="KU75" s="28">
        <f t="shared" si="255"/>
        <v>0</v>
      </c>
      <c r="KV75" s="28">
        <f t="shared" si="255"/>
        <v>0</v>
      </c>
      <c r="KW75" s="28">
        <f t="shared" si="255"/>
        <v>0</v>
      </c>
      <c r="KX75" s="28"/>
      <c r="KY75" s="28" t="s">
        <v>115</v>
      </c>
      <c r="KZ75" s="28">
        <f t="shared" ref="KZ75:ME75" si="256">SUM(KZ23:KZ74)</f>
        <v>3602474.2268041242</v>
      </c>
      <c r="LA75" s="28">
        <f t="shared" si="256"/>
        <v>7204948.4536082484</v>
      </c>
      <c r="LB75" s="28">
        <f t="shared" si="256"/>
        <v>10807422.680412373</v>
      </c>
      <c r="LC75" s="28">
        <f t="shared" si="256"/>
        <v>14409896.907216497</v>
      </c>
      <c r="LD75" s="28">
        <f t="shared" si="256"/>
        <v>18012371.134020619</v>
      </c>
      <c r="LE75" s="28">
        <f t="shared" si="256"/>
        <v>21614845.360824741</v>
      </c>
      <c r="LF75" s="28">
        <f t="shared" si="256"/>
        <v>25217319.587628864</v>
      </c>
      <c r="LG75" s="28">
        <f t="shared" si="256"/>
        <v>28819793.814432986</v>
      </c>
      <c r="LH75" s="28">
        <f t="shared" si="256"/>
        <v>32422268.041237108</v>
      </c>
      <c r="LI75" s="28">
        <f t="shared" si="256"/>
        <v>36024742.268041231</v>
      </c>
      <c r="LJ75" s="28">
        <f t="shared" si="256"/>
        <v>39627216.494845353</v>
      </c>
      <c r="LK75" s="28">
        <f t="shared" si="256"/>
        <v>43229690.721649475</v>
      </c>
      <c r="LL75" s="28">
        <f t="shared" si="256"/>
        <v>46832164.948453598</v>
      </c>
      <c r="LM75" s="28">
        <f t="shared" si="256"/>
        <v>50434639.17525772</v>
      </c>
      <c r="LN75" s="28">
        <f t="shared" si="256"/>
        <v>50434639.17525772</v>
      </c>
      <c r="LO75" s="28">
        <f t="shared" si="256"/>
        <v>50434639.17525772</v>
      </c>
      <c r="LP75" s="28">
        <f t="shared" si="256"/>
        <v>50434639.17525772</v>
      </c>
      <c r="LQ75" s="28">
        <f t="shared" si="256"/>
        <v>57330868.835784532</v>
      </c>
      <c r="LR75" s="28">
        <f t="shared" si="256"/>
        <v>60964124.67324385</v>
      </c>
      <c r="LS75" s="28">
        <f t="shared" si="256"/>
        <v>63924921.71869643</v>
      </c>
      <c r="LT75" s="28">
        <f t="shared" si="256"/>
        <v>65907745.71624057</v>
      </c>
      <c r="LU75" s="28">
        <f t="shared" si="256"/>
        <v>66164840.687325247</v>
      </c>
      <c r="LV75" s="28">
        <f t="shared" si="256"/>
        <v>66287551.894142389</v>
      </c>
      <c r="LW75" s="28">
        <f t="shared" si="256"/>
        <v>66582462.045195125</v>
      </c>
      <c r="LX75" s="28">
        <f t="shared" si="256"/>
        <v>67202601.125953317</v>
      </c>
      <c r="LY75" s="28">
        <f t="shared" si="256"/>
        <v>69043906.853150651</v>
      </c>
      <c r="LZ75" s="28">
        <f t="shared" si="256"/>
        <v>70467889.929656938</v>
      </c>
      <c r="MA75" s="28">
        <f t="shared" si="256"/>
        <v>81975888.446221009</v>
      </c>
      <c r="MB75" s="28">
        <f t="shared" si="256"/>
        <v>82824923.391507134</v>
      </c>
      <c r="MC75" s="28">
        <f t="shared" si="256"/>
        <v>83577148.489003167</v>
      </c>
      <c r="MD75" s="28">
        <f t="shared" si="256"/>
        <v>83768033.865023002</v>
      </c>
      <c r="ME75" s="28">
        <f t="shared" si="256"/>
        <v>85534289.413535431</v>
      </c>
      <c r="MF75" s="28">
        <f t="shared" ref="MF75:MX75" si="257">SUM(MF23:MF74)</f>
        <v>85789213.013204649</v>
      </c>
      <c r="MG75" s="28">
        <f t="shared" si="257"/>
        <v>85914733.216376752</v>
      </c>
      <c r="MH75" s="28">
        <f t="shared" si="257"/>
        <v>86285250.749890283</v>
      </c>
      <c r="MI75" s="28">
        <f t="shared" si="257"/>
        <v>86810596.256315663</v>
      </c>
      <c r="MJ75" s="28">
        <f t="shared" si="257"/>
        <v>87298597.621016562</v>
      </c>
      <c r="MK75" s="28">
        <f t="shared" si="257"/>
        <v>87481440.880682871</v>
      </c>
      <c r="ML75" s="28">
        <f t="shared" si="257"/>
        <v>87512236.441948086</v>
      </c>
      <c r="MM75" s="28">
        <f t="shared" si="257"/>
        <v>87757911.607810721</v>
      </c>
      <c r="MN75" s="28">
        <f t="shared" si="257"/>
        <v>87901733.370055929</v>
      </c>
      <c r="MO75" s="28">
        <f t="shared" si="257"/>
        <v>88014771.059773609</v>
      </c>
      <c r="MP75" s="28">
        <f t="shared" si="257"/>
        <v>88424878.783221781</v>
      </c>
      <c r="MQ75" s="28">
        <f t="shared" si="257"/>
        <v>88973086.877566472</v>
      </c>
      <c r="MR75" s="28">
        <f t="shared" si="257"/>
        <v>89637497.80885084</v>
      </c>
      <c r="MS75" s="28">
        <f t="shared" si="257"/>
        <v>90352143.245500639</v>
      </c>
      <c r="MT75" s="28">
        <f t="shared" si="257"/>
        <v>90866459.563784078</v>
      </c>
      <c r="MU75" s="28">
        <f t="shared" si="257"/>
        <v>91465700.630760804</v>
      </c>
      <c r="MV75" s="28">
        <f t="shared" si="257"/>
        <v>92513318.406290755</v>
      </c>
      <c r="MW75" s="28">
        <f t="shared" si="257"/>
        <v>93321482.167394474</v>
      </c>
      <c r="MX75" s="28">
        <f t="shared" si="257"/>
        <v>94051166.361625344</v>
      </c>
      <c r="MY75" s="28"/>
      <c r="MZ75" s="28" t="s">
        <v>114</v>
      </c>
      <c r="NA75" s="28">
        <f t="shared" ref="NA75:OI75" si="258">SUM(NA23:NA74)</f>
        <v>-7250021.3052371098</v>
      </c>
      <c r="NB75" s="28">
        <f t="shared" si="258"/>
        <v>-6416205.2743917527</v>
      </c>
      <c r="NC75" s="28">
        <f t="shared" si="258"/>
        <v>-5582389.2435463862</v>
      </c>
      <c r="ND75" s="28">
        <f t="shared" si="258"/>
        <v>-4192695.8588041267</v>
      </c>
      <c r="NE75" s="28">
        <f t="shared" si="258"/>
        <v>-2803002.4740618584</v>
      </c>
      <c r="NF75" s="28">
        <f t="shared" si="258"/>
        <v>-2803002.4740618584</v>
      </c>
      <c r="NG75" s="28">
        <f t="shared" si="258"/>
        <v>-2803002.4740618584</v>
      </c>
      <c r="NH75" s="28">
        <f t="shared" si="258"/>
        <v>-2803002.4740618584</v>
      </c>
      <c r="NI75" s="28">
        <f t="shared" si="258"/>
        <v>-2803002.4740618584</v>
      </c>
      <c r="NJ75" s="28">
        <f t="shared" si="258"/>
        <v>-2803002.4740618584</v>
      </c>
      <c r="NK75" s="28">
        <f t="shared" si="258"/>
        <v>-2803002.4740618584</v>
      </c>
      <c r="NL75" s="28">
        <f t="shared" si="258"/>
        <v>-2803002.4740618584</v>
      </c>
      <c r="NM75" s="28">
        <f t="shared" si="258"/>
        <v>-2803002.4740618584</v>
      </c>
      <c r="NN75" s="28">
        <f t="shared" si="258"/>
        <v>-2803002.4740618584</v>
      </c>
      <c r="NO75" s="28">
        <f t="shared" si="258"/>
        <v>-2803002.4740618584</v>
      </c>
      <c r="NP75" s="28">
        <f t="shared" si="258"/>
        <v>-2803002.4740618584</v>
      </c>
      <c r="NQ75" s="28">
        <f t="shared" si="258"/>
        <v>-2803002.4740618584</v>
      </c>
      <c r="NR75" s="28">
        <f t="shared" si="258"/>
        <v>-2803002.4740618584</v>
      </c>
      <c r="NS75" s="28">
        <f t="shared" si="258"/>
        <v>-2803002.4740618584</v>
      </c>
      <c r="NT75" s="28">
        <f t="shared" si="258"/>
        <v>-2803002.4740618584</v>
      </c>
      <c r="NU75" s="28">
        <f t="shared" si="258"/>
        <v>-2803002.4740618584</v>
      </c>
      <c r="NV75" s="28">
        <f t="shared" si="258"/>
        <v>-2803002.4740618584</v>
      </c>
      <c r="NW75" s="28">
        <f t="shared" si="258"/>
        <v>-2803002.4740618584</v>
      </c>
      <c r="NX75" s="28">
        <f t="shared" si="258"/>
        <v>-2803002.4740618584</v>
      </c>
      <c r="NY75" s="28">
        <f t="shared" si="258"/>
        <v>-2803002.4740618584</v>
      </c>
      <c r="NZ75" s="28">
        <f t="shared" si="258"/>
        <v>-2803002.4740618584</v>
      </c>
      <c r="OA75" s="28">
        <f t="shared" si="258"/>
        <v>-2803002.4740618584</v>
      </c>
      <c r="OB75" s="28">
        <f t="shared" si="258"/>
        <v>-2803002.4740618584</v>
      </c>
      <c r="OC75" s="28">
        <f t="shared" si="258"/>
        <v>-2803002.4740618584</v>
      </c>
      <c r="OD75" s="28">
        <f t="shared" si="258"/>
        <v>-2803002.4740618584</v>
      </c>
      <c r="OE75" s="28">
        <f t="shared" si="258"/>
        <v>-2803002.4740618584</v>
      </c>
      <c r="OF75" s="28">
        <f t="shared" si="258"/>
        <v>-2803002.4740618584</v>
      </c>
      <c r="OG75" s="28">
        <f t="shared" si="258"/>
        <v>-2803002.4740618584</v>
      </c>
      <c r="OH75" s="28">
        <f t="shared" si="258"/>
        <v>-2803002.4740618584</v>
      </c>
      <c r="OI75" s="28">
        <f t="shared" si="258"/>
        <v>-2803002.4740618584</v>
      </c>
      <c r="OK75" s="2" t="s">
        <v>113</v>
      </c>
      <c r="OL75" s="28">
        <f t="shared" ref="OL75:PT75" si="259">SUM(OL23:OL74)</f>
        <v>0</v>
      </c>
      <c r="OM75" s="28">
        <f t="shared" si="259"/>
        <v>0</v>
      </c>
      <c r="ON75" s="28">
        <f t="shared" si="259"/>
        <v>0</v>
      </c>
      <c r="OO75" s="28">
        <f t="shared" si="259"/>
        <v>0</v>
      </c>
      <c r="OP75" s="28">
        <f t="shared" si="259"/>
        <v>0</v>
      </c>
      <c r="OQ75" s="28">
        <f t="shared" si="259"/>
        <v>0</v>
      </c>
      <c r="OR75" s="28">
        <f t="shared" si="259"/>
        <v>0</v>
      </c>
      <c r="OS75" s="28">
        <f t="shared" si="259"/>
        <v>0</v>
      </c>
      <c r="OT75" s="28">
        <f t="shared" si="259"/>
        <v>0</v>
      </c>
      <c r="OU75" s="28">
        <f t="shared" si="259"/>
        <v>0</v>
      </c>
      <c r="OV75" s="28">
        <f t="shared" si="259"/>
        <v>0</v>
      </c>
      <c r="OW75" s="28">
        <f t="shared" si="259"/>
        <v>0</v>
      </c>
      <c r="OX75" s="28">
        <f t="shared" si="259"/>
        <v>0</v>
      </c>
      <c r="OY75" s="28">
        <f t="shared" si="259"/>
        <v>0</v>
      </c>
      <c r="OZ75" s="28">
        <f t="shared" si="259"/>
        <v>0</v>
      </c>
      <c r="PA75" s="28">
        <f t="shared" si="259"/>
        <v>0</v>
      </c>
      <c r="PB75" s="28">
        <f t="shared" si="259"/>
        <v>0</v>
      </c>
      <c r="PC75" s="28">
        <f t="shared" si="259"/>
        <v>0</v>
      </c>
      <c r="PD75" s="28">
        <f t="shared" si="259"/>
        <v>0</v>
      </c>
      <c r="PE75" s="28">
        <f t="shared" si="259"/>
        <v>0</v>
      </c>
      <c r="PF75" s="28">
        <f t="shared" si="259"/>
        <v>0</v>
      </c>
      <c r="PG75" s="28">
        <f t="shared" si="259"/>
        <v>0</v>
      </c>
      <c r="PH75" s="28">
        <f t="shared" si="259"/>
        <v>0</v>
      </c>
      <c r="PI75" s="28">
        <f t="shared" si="259"/>
        <v>0</v>
      </c>
      <c r="PJ75" s="28">
        <f t="shared" si="259"/>
        <v>0</v>
      </c>
      <c r="PK75" s="28">
        <f t="shared" si="259"/>
        <v>0</v>
      </c>
      <c r="PL75" s="28">
        <f t="shared" si="259"/>
        <v>0</v>
      </c>
      <c r="PM75" s="28">
        <f t="shared" si="259"/>
        <v>0</v>
      </c>
      <c r="PN75" s="28">
        <f t="shared" si="259"/>
        <v>0</v>
      </c>
      <c r="PO75" s="28">
        <f t="shared" si="259"/>
        <v>0</v>
      </c>
      <c r="PP75" s="28">
        <f t="shared" si="259"/>
        <v>0</v>
      </c>
      <c r="PQ75" s="28">
        <f t="shared" si="259"/>
        <v>0</v>
      </c>
      <c r="PR75" s="28">
        <f t="shared" si="259"/>
        <v>0</v>
      </c>
      <c r="PS75" s="28">
        <f t="shared" si="259"/>
        <v>0</v>
      </c>
      <c r="PT75" s="28">
        <f t="shared" si="259"/>
        <v>0</v>
      </c>
      <c r="PV75" s="2" t="s">
        <v>29</v>
      </c>
      <c r="PW75" s="28">
        <f t="shared" ref="PW75:RE75" si="260">SUM(PW23:PW74)</f>
        <v>279085867.87002063</v>
      </c>
      <c r="PX75" s="28">
        <f t="shared" si="260"/>
        <v>289270848.85551041</v>
      </c>
      <c r="PY75" s="28">
        <f t="shared" si="260"/>
        <v>296250619.20132381</v>
      </c>
      <c r="PZ75" s="28">
        <f t="shared" si="260"/>
        <v>303172930.42614508</v>
      </c>
      <c r="QA75" s="28">
        <f t="shared" si="260"/>
        <v>309177782.03351986</v>
      </c>
      <c r="QB75" s="28">
        <f t="shared" si="260"/>
        <v>312129148.50557721</v>
      </c>
      <c r="QC75" s="28">
        <f t="shared" si="260"/>
        <v>315009525.83691943</v>
      </c>
      <c r="QD75" s="28">
        <f t="shared" si="260"/>
        <v>318126988.37425065</v>
      </c>
      <c r="QE75" s="28">
        <f t="shared" si="260"/>
        <v>321636092.83861172</v>
      </c>
      <c r="QF75" s="28">
        <f t="shared" si="260"/>
        <v>326434339.60549659</v>
      </c>
      <c r="QG75" s="28">
        <f t="shared" si="260"/>
        <v>330884838.80497718</v>
      </c>
      <c r="QH75" s="28">
        <f t="shared" si="260"/>
        <v>345490565.58858556</v>
      </c>
      <c r="QI75" s="28">
        <f t="shared" si="260"/>
        <v>349510216.52484637</v>
      </c>
      <c r="QJ75" s="28">
        <f t="shared" si="260"/>
        <v>353507660.34251666</v>
      </c>
      <c r="QK75" s="28">
        <f t="shared" si="260"/>
        <v>357020122.52624404</v>
      </c>
      <c r="QL75" s="28">
        <f t="shared" si="260"/>
        <v>362186109.63088083</v>
      </c>
      <c r="QM75" s="28">
        <f t="shared" si="260"/>
        <v>365920758.47034782</v>
      </c>
      <c r="QN75" s="28">
        <f t="shared" si="260"/>
        <v>369607879.80131298</v>
      </c>
      <c r="QO75" s="28">
        <f t="shared" si="260"/>
        <v>373623800.8420971</v>
      </c>
      <c r="QP75" s="28">
        <f t="shared" si="260"/>
        <v>377880324.05596405</v>
      </c>
      <c r="QQ75" s="28">
        <f t="shared" si="260"/>
        <v>382187295.5447523</v>
      </c>
      <c r="QR75" s="28">
        <f t="shared" si="260"/>
        <v>386278967.04907274</v>
      </c>
      <c r="QS75" s="28">
        <f t="shared" si="260"/>
        <v>390310563.28427792</v>
      </c>
      <c r="QT75" s="28">
        <f t="shared" si="260"/>
        <v>394651175.6105262</v>
      </c>
      <c r="QU75" s="28">
        <f t="shared" si="260"/>
        <v>398986285.99575448</v>
      </c>
      <c r="QV75" s="28">
        <f t="shared" si="260"/>
        <v>403389230.86429</v>
      </c>
      <c r="QW75" s="28">
        <f t="shared" si="260"/>
        <v>408190184.75899887</v>
      </c>
      <c r="QX75" s="28">
        <f t="shared" si="260"/>
        <v>413232553.05216342</v>
      </c>
      <c r="QY75" s="28">
        <f t="shared" si="260"/>
        <v>418496869.12812203</v>
      </c>
      <c r="QZ75" s="28">
        <f t="shared" si="260"/>
        <v>423919652.77167374</v>
      </c>
      <c r="RA75" s="28">
        <f t="shared" si="260"/>
        <v>429252887.01937449</v>
      </c>
      <c r="RB75" s="28">
        <f t="shared" si="260"/>
        <v>434784432.31999016</v>
      </c>
      <c r="RC75" s="28">
        <f t="shared" si="260"/>
        <v>440880408.54642105</v>
      </c>
      <c r="RD75" s="28">
        <f t="shared" si="260"/>
        <v>446855715.66315281</v>
      </c>
      <c r="RE75" s="28">
        <f t="shared" si="260"/>
        <v>452874123.05667365</v>
      </c>
      <c r="RF75" s="200">
        <f t="shared" ref="RF75" si="261">SUM(PW75:RE75)</f>
        <v>12880216764.800392</v>
      </c>
      <c r="RG75" s="201">
        <f t="shared" ref="RG75" si="262">PW75+NPV($D$8,PX75:RE75)</f>
        <v>7830096154.1306753</v>
      </c>
      <c r="RH75" s="42"/>
      <c r="RI75" s="37"/>
    </row>
    <row r="76" spans="1:477" x14ac:dyDescent="0.25">
      <c r="A76" s="50"/>
      <c r="B76" s="143"/>
      <c r="C76" s="32"/>
      <c r="D76" s="3"/>
      <c r="E76" s="3"/>
      <c r="F76" s="3"/>
      <c r="G76" s="32"/>
      <c r="H76" s="32"/>
      <c r="I76" s="32"/>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28"/>
      <c r="CG76" s="28"/>
      <c r="CH76" s="28"/>
      <c r="CI76" s="28"/>
      <c r="CJ76" s="28"/>
      <c r="CK76" s="28"/>
      <c r="CL76" s="28"/>
      <c r="CM76" s="28"/>
      <c r="CN76" s="28"/>
      <c r="CO76" s="28"/>
      <c r="CP76" s="28"/>
      <c r="CQ76" s="28"/>
      <c r="CR76" s="28"/>
      <c r="CS76" s="28"/>
      <c r="CT76" s="28"/>
      <c r="CU76" s="28"/>
      <c r="CV76" s="28"/>
      <c r="CW76" s="28"/>
      <c r="CX76" s="28"/>
      <c r="CY76" s="28"/>
      <c r="CZ76" s="28"/>
      <c r="DA76" s="28"/>
      <c r="DB76" s="28"/>
      <c r="DC76" s="28"/>
      <c r="DD76" s="28"/>
      <c r="DE76" s="28"/>
      <c r="DF76" s="28"/>
      <c r="DG76" s="28"/>
      <c r="DH76" s="28"/>
      <c r="DI76" s="28"/>
      <c r="DJ76" s="28"/>
      <c r="DK76" s="28"/>
      <c r="DL76" s="28"/>
      <c r="DM76" s="28"/>
      <c r="DN76" s="28"/>
      <c r="DO76" s="28"/>
      <c r="DP76" s="28"/>
      <c r="DQ76" s="28"/>
      <c r="DR76" s="28"/>
      <c r="DS76" s="28"/>
      <c r="DT76" s="28"/>
      <c r="DU76" s="28"/>
      <c r="DV76" s="28"/>
      <c r="DW76" s="28"/>
      <c r="DX76" s="28"/>
      <c r="DY76" s="28"/>
      <c r="DZ76" s="28"/>
      <c r="EA76" s="28"/>
      <c r="EB76" s="28"/>
      <c r="EC76" s="28"/>
      <c r="ED76" s="28"/>
      <c r="EE76" s="28"/>
      <c r="EF76" s="28"/>
      <c r="EG76" s="28"/>
      <c r="EH76" s="28"/>
      <c r="EI76" s="28"/>
      <c r="EJ76" s="28"/>
      <c r="EK76" s="28"/>
      <c r="EL76" s="28"/>
      <c r="EM76" s="28"/>
      <c r="EN76" s="28"/>
      <c r="EO76" s="28"/>
      <c r="EP76" s="28"/>
      <c r="EQ76" s="28"/>
      <c r="ER76" s="28"/>
      <c r="ES76" s="28"/>
      <c r="ET76" s="28"/>
      <c r="EU76" s="28"/>
      <c r="EV76" s="28"/>
      <c r="EW76" s="28"/>
      <c r="EX76" s="28"/>
      <c r="EY76" s="28"/>
      <c r="EZ76" s="28"/>
      <c r="FA76" s="28"/>
      <c r="FB76" s="28"/>
      <c r="FC76" s="28"/>
      <c r="FD76" s="28"/>
      <c r="FE76" s="28"/>
      <c r="FF76" s="28"/>
      <c r="FG76" s="28"/>
      <c r="FH76" s="28"/>
      <c r="FI76" s="28"/>
      <c r="FJ76" s="28"/>
      <c r="FK76" s="28"/>
      <c r="FL76" s="28"/>
      <c r="FM76" s="28"/>
      <c r="FN76" s="28"/>
      <c r="FO76" s="28"/>
      <c r="FP76" s="28"/>
      <c r="FQ76" s="28"/>
      <c r="FR76" s="28"/>
      <c r="FS76" s="28"/>
      <c r="FT76" s="28"/>
      <c r="FU76" s="28"/>
      <c r="FV76" s="28"/>
      <c r="FW76" s="28"/>
      <c r="FX76" s="28"/>
      <c r="FY76" s="28"/>
      <c r="FZ76" s="28"/>
      <c r="GA76" s="28"/>
      <c r="GB76" s="28"/>
      <c r="GC76" s="28"/>
      <c r="GD76" s="28"/>
      <c r="GE76" s="28"/>
      <c r="GF76" s="28"/>
      <c r="GG76" s="28"/>
      <c r="GH76" s="28"/>
      <c r="GI76" s="28"/>
      <c r="GJ76" s="28"/>
      <c r="GK76" s="28"/>
      <c r="GL76" s="28"/>
      <c r="GM76" s="28"/>
      <c r="GN76" s="28"/>
      <c r="GO76" s="28"/>
      <c r="GP76" s="28"/>
      <c r="GQ76" s="28"/>
      <c r="GR76" s="28"/>
      <c r="GS76" s="28"/>
      <c r="GT76" s="28"/>
      <c r="GU76" s="28"/>
      <c r="GV76" s="28"/>
      <c r="GW76" s="28"/>
      <c r="GX76" s="28"/>
      <c r="GY76" s="28"/>
      <c r="GZ76" s="28"/>
      <c r="HA76" s="28"/>
      <c r="HB76" s="28"/>
      <c r="HC76" s="28"/>
      <c r="HD76" s="28"/>
      <c r="HE76" s="28"/>
      <c r="HF76" s="28"/>
      <c r="HG76" s="28"/>
      <c r="HH76" s="28"/>
      <c r="HI76" s="28"/>
      <c r="HJ76" s="28"/>
      <c r="HK76" s="28"/>
      <c r="HL76" s="28"/>
      <c r="HM76" s="28"/>
      <c r="HN76" s="28"/>
      <c r="HO76" s="28"/>
      <c r="HP76" s="28"/>
      <c r="HQ76" s="28"/>
      <c r="HR76" s="28"/>
      <c r="HS76" s="28"/>
      <c r="HT76" s="28"/>
      <c r="HU76" s="28"/>
      <c r="HV76" s="28"/>
      <c r="HW76" s="28"/>
      <c r="HX76" s="28"/>
      <c r="HY76" s="28"/>
      <c r="HZ76" s="28"/>
      <c r="IA76" s="28"/>
      <c r="IB76" s="28"/>
      <c r="IC76" s="28"/>
      <c r="ID76" s="28"/>
      <c r="IE76" s="28"/>
      <c r="IF76" s="28"/>
      <c r="IG76" s="28"/>
      <c r="IH76" s="28"/>
      <c r="II76" s="28"/>
      <c r="IJ76" s="28"/>
      <c r="IK76" s="28"/>
      <c r="IL76" s="28"/>
      <c r="IM76" s="28"/>
      <c r="IN76" s="28"/>
      <c r="IO76" s="28"/>
      <c r="IP76" s="28"/>
      <c r="IQ76" s="28"/>
      <c r="IR76" s="28"/>
      <c r="IS76" s="28"/>
      <c r="IT76" s="28"/>
      <c r="IU76" s="28"/>
      <c r="IV76" s="28"/>
      <c r="IW76" s="28"/>
      <c r="IX76" s="28"/>
      <c r="IY76" s="28"/>
      <c r="IZ76" s="28"/>
      <c r="JA76" s="28"/>
      <c r="JB76" s="28"/>
      <c r="JC76" s="28"/>
      <c r="JD76" s="28"/>
      <c r="JE76" s="28"/>
      <c r="JF76" s="28"/>
      <c r="JG76" s="28"/>
      <c r="JH76" s="28"/>
      <c r="JI76" s="28"/>
      <c r="JJ76" s="28"/>
      <c r="JK76" s="28"/>
      <c r="JL76" s="28"/>
      <c r="JM76" s="28"/>
      <c r="JN76" s="28"/>
      <c r="JO76" s="28"/>
      <c r="JP76" s="28"/>
      <c r="JQ76" s="28"/>
      <c r="JR76" s="28"/>
      <c r="JS76" s="28"/>
      <c r="JT76" s="28"/>
      <c r="JU76" s="28"/>
      <c r="JV76" s="28"/>
      <c r="JW76" s="28"/>
      <c r="JX76" s="28"/>
      <c r="JY76" s="28"/>
      <c r="JZ76" s="28"/>
      <c r="KA76" s="28"/>
      <c r="KB76" s="28"/>
      <c r="KC76" s="28"/>
      <c r="KD76" s="28"/>
      <c r="KE76" s="28"/>
      <c r="KF76" s="28"/>
      <c r="KG76" s="28"/>
      <c r="KH76" s="28"/>
      <c r="KI76" s="28"/>
      <c r="KJ76" s="28"/>
      <c r="KK76" s="28"/>
      <c r="KL76" s="28"/>
      <c r="KM76" s="28"/>
      <c r="KN76" s="28"/>
      <c r="KO76" s="28"/>
      <c r="KP76" s="28"/>
      <c r="KQ76" s="28"/>
      <c r="KR76" s="28"/>
      <c r="KS76" s="28"/>
      <c r="KT76" s="28"/>
      <c r="KU76" s="28"/>
      <c r="KV76" s="28"/>
      <c r="KW76" s="28"/>
      <c r="KX76" s="28"/>
      <c r="KY76" s="28"/>
      <c r="KZ76" s="28"/>
      <c r="LA76" s="28"/>
      <c r="LB76" s="28"/>
      <c r="LC76" s="28"/>
      <c r="LD76" s="28"/>
      <c r="LE76" s="28"/>
      <c r="LF76" s="28"/>
      <c r="LG76" s="28"/>
      <c r="LH76" s="28"/>
      <c r="LI76" s="28"/>
      <c r="LJ76" s="28"/>
      <c r="LK76" s="28"/>
      <c r="LL76" s="28"/>
      <c r="LM76" s="28"/>
      <c r="LN76" s="28"/>
      <c r="LO76" s="28"/>
      <c r="LP76" s="28"/>
      <c r="LQ76" s="28"/>
      <c r="LR76" s="28"/>
      <c r="LS76" s="28"/>
      <c r="LT76" s="28"/>
      <c r="LU76" s="28"/>
      <c r="LV76" s="28"/>
      <c r="LW76" s="28"/>
      <c r="LX76" s="28"/>
      <c r="LY76" s="28"/>
      <c r="LZ76" s="28"/>
      <c r="MA76" s="28"/>
      <c r="MB76" s="28"/>
      <c r="MC76" s="28"/>
      <c r="MD76" s="28"/>
      <c r="ME76" s="28"/>
      <c r="MF76" s="28"/>
      <c r="MG76" s="28"/>
      <c r="MH76" s="28"/>
      <c r="MI76" s="28"/>
      <c r="MJ76" s="28"/>
      <c r="MK76" s="28"/>
      <c r="ML76" s="28"/>
      <c r="MM76" s="28"/>
      <c r="MN76" s="28"/>
      <c r="MO76" s="28"/>
      <c r="MP76" s="28"/>
      <c r="MQ76" s="28"/>
      <c r="MR76" s="28"/>
      <c r="MS76" s="28"/>
      <c r="MT76" s="28"/>
      <c r="MU76" s="28"/>
      <c r="MV76" s="28"/>
      <c r="MW76" s="28"/>
      <c r="MX76" s="28"/>
      <c r="MY76" s="28"/>
      <c r="MZ76" s="28"/>
      <c r="NA76" s="28"/>
      <c r="NB76" s="28"/>
      <c r="NC76" s="28"/>
      <c r="ND76" s="28"/>
      <c r="NE76" s="28"/>
      <c r="NF76" s="28"/>
      <c r="NG76" s="28"/>
      <c r="NH76" s="28"/>
      <c r="NI76" s="28"/>
      <c r="NJ76" s="28"/>
      <c r="NK76" s="28"/>
      <c r="NL76" s="28"/>
      <c r="NM76" s="28"/>
      <c r="NN76" s="28"/>
      <c r="NO76" s="28"/>
      <c r="NP76" s="28"/>
      <c r="NQ76" s="28"/>
      <c r="NR76" s="28"/>
      <c r="NS76" s="28"/>
      <c r="NT76" s="28"/>
      <c r="NU76" s="28"/>
      <c r="NV76" s="28"/>
      <c r="NW76" s="28"/>
      <c r="NX76" s="28"/>
      <c r="NY76" s="28"/>
      <c r="NZ76" s="28"/>
      <c r="OA76" s="28"/>
      <c r="OB76" s="28"/>
      <c r="OC76" s="28"/>
      <c r="OD76" s="28"/>
      <c r="OE76" s="28"/>
      <c r="OF76" s="28"/>
      <c r="OG76" s="28"/>
      <c r="OH76" s="28"/>
      <c r="OI76" s="28"/>
      <c r="PV76" s="2"/>
      <c r="PW76" s="28"/>
      <c r="PX76" s="28"/>
      <c r="PY76" s="28"/>
      <c r="PZ76" s="28"/>
      <c r="QA76" s="28"/>
      <c r="QB76" s="28"/>
      <c r="QC76" s="28"/>
      <c r="QD76" s="28"/>
      <c r="QE76" s="28"/>
      <c r="QF76" s="28"/>
      <c r="QG76" s="28"/>
      <c r="QH76" s="28"/>
      <c r="QI76" s="28"/>
      <c r="QJ76" s="28"/>
      <c r="QK76" s="28"/>
      <c r="QL76" s="28"/>
      <c r="QM76" s="28"/>
      <c r="QN76" s="28"/>
      <c r="QO76" s="28"/>
      <c r="QP76" s="28"/>
      <c r="QQ76" s="28"/>
      <c r="QR76" s="28"/>
      <c r="QS76" s="28"/>
      <c r="QT76" s="28"/>
      <c r="QU76" s="28"/>
      <c r="QV76" s="28"/>
      <c r="QW76" s="28"/>
      <c r="QX76" s="28"/>
      <c r="QY76" s="28"/>
      <c r="QZ76" s="28"/>
      <c r="RA76" s="28"/>
      <c r="RB76" s="28"/>
      <c r="RC76" s="28"/>
      <c r="RD76" s="28"/>
      <c r="RE76" s="28"/>
      <c r="RF76" s="42"/>
      <c r="RG76" s="1"/>
      <c r="RH76" s="42"/>
      <c r="RI76" s="37"/>
    </row>
    <row r="77" spans="1:477" x14ac:dyDescent="0.25">
      <c r="A77" s="50"/>
      <c r="B77" s="143"/>
      <c r="C77" s="21" t="s">
        <v>181</v>
      </c>
      <c r="D77" s="21"/>
      <c r="E77" s="21"/>
      <c r="F77" s="21"/>
      <c r="G77" s="21"/>
      <c r="H77" s="21"/>
      <c r="I77" s="21"/>
      <c r="J77" s="31" t="s">
        <v>70</v>
      </c>
      <c r="K77" s="31"/>
      <c r="L77" s="35"/>
      <c r="M77" s="35"/>
      <c r="N77" s="35" t="str">
        <f>+$J$77</f>
        <v>Initial Infrastructure Cost</v>
      </c>
      <c r="O77" s="35"/>
      <c r="P77" s="35"/>
      <c r="Q77" s="35"/>
      <c r="R77" s="35"/>
      <c r="S77" s="35" t="str">
        <f>+$J$77</f>
        <v>Initial Infrastructure Cost</v>
      </c>
      <c r="T77" s="35"/>
      <c r="U77" s="35"/>
      <c r="V77" s="35"/>
      <c r="W77" s="35"/>
      <c r="X77" s="35" t="str">
        <f>+$J$77</f>
        <v>Initial Infrastructure Cost</v>
      </c>
      <c r="Y77" s="35"/>
      <c r="Z77" s="35"/>
      <c r="AA77" s="35"/>
      <c r="AB77" s="35"/>
      <c r="AC77" s="35" t="str">
        <f>+$J$77</f>
        <v>Initial Infrastructure Cost</v>
      </c>
      <c r="AD77" s="35"/>
      <c r="AE77" s="35"/>
      <c r="AF77" s="35"/>
      <c r="AG77" s="35"/>
      <c r="AH77" s="35" t="str">
        <f>+$J$77</f>
        <v>Initial Infrastructure Cost</v>
      </c>
      <c r="AI77" s="35"/>
      <c r="AJ77" s="35"/>
      <c r="AK77" s="35"/>
      <c r="AL77" s="35"/>
      <c r="AM77" s="35" t="str">
        <f>+$J$77</f>
        <v>Initial Infrastructure Cost</v>
      </c>
      <c r="AN77" s="35"/>
      <c r="AO77" s="35"/>
      <c r="AP77" s="35"/>
      <c r="AQ77" s="35"/>
      <c r="AR77" s="35"/>
      <c r="AT77" s="32"/>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E77" s="32"/>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P77" s="32"/>
      <c r="DQ77" s="56"/>
      <c r="DR77" s="56"/>
      <c r="DS77" s="56"/>
      <c r="DT77" s="56"/>
      <c r="DU77" s="56"/>
      <c r="DV77" s="56"/>
      <c r="DW77" s="56"/>
      <c r="DX77" s="56"/>
      <c r="DY77" s="56"/>
      <c r="DZ77" s="56"/>
      <c r="EA77" s="56"/>
      <c r="EB77" s="56"/>
      <c r="EC77" s="56"/>
      <c r="ED77" s="56"/>
      <c r="EE77" s="56"/>
      <c r="EF77" s="56"/>
      <c r="EG77" s="56"/>
      <c r="EH77" s="56"/>
      <c r="EI77" s="56"/>
      <c r="EJ77" s="56"/>
      <c r="EK77" s="56"/>
      <c r="EL77" s="56"/>
      <c r="EM77" s="56"/>
      <c r="EN77" s="56"/>
      <c r="EO77" s="56"/>
      <c r="EP77" s="56"/>
      <c r="EQ77" s="56"/>
      <c r="ER77" s="56"/>
      <c r="ES77" s="56"/>
      <c r="ET77" s="56"/>
      <c r="EU77" s="56"/>
      <c r="EV77" s="56"/>
      <c r="EW77" s="56"/>
      <c r="EX77" s="56"/>
      <c r="EY77" s="56"/>
      <c r="EZ77" s="3"/>
      <c r="FA77" s="32"/>
      <c r="FB77" s="32"/>
      <c r="FC77" s="32"/>
      <c r="FD77" s="3"/>
      <c r="FE77" s="3"/>
      <c r="FF77" s="56"/>
      <c r="FG77" s="56"/>
      <c r="FH77" s="56"/>
      <c r="FI77" s="56"/>
      <c r="FJ77" s="56"/>
      <c r="FK77" s="56"/>
      <c r="FL77" s="56"/>
      <c r="FM77" s="56"/>
      <c r="FN77" s="56"/>
      <c r="FO77" s="56"/>
      <c r="FP77" s="56"/>
      <c r="FQ77" s="56"/>
      <c r="FR77" s="56"/>
      <c r="FS77" s="56"/>
      <c r="FT77" s="56"/>
      <c r="FU77" s="56"/>
      <c r="FV77" s="56"/>
      <c r="FW77" s="56"/>
      <c r="FX77" s="56"/>
      <c r="FY77" s="56"/>
      <c r="FZ77" s="56"/>
      <c r="GA77" s="56"/>
      <c r="GB77" s="56"/>
      <c r="GC77" s="56"/>
      <c r="GD77" s="56"/>
      <c r="GE77" s="56"/>
      <c r="GF77" s="56"/>
      <c r="GG77" s="56"/>
      <c r="GH77" s="56"/>
      <c r="GI77" s="56"/>
      <c r="GJ77" s="56"/>
      <c r="GK77" s="56"/>
      <c r="GL77" s="56"/>
      <c r="GM77" s="56"/>
      <c r="GN77" s="32"/>
      <c r="GO77" s="32"/>
      <c r="GP77" s="32"/>
      <c r="GQ77" s="3"/>
      <c r="GR77" s="3"/>
      <c r="GS77" s="56"/>
      <c r="GT77" s="56"/>
      <c r="GU77" s="56"/>
      <c r="GV77" s="56"/>
      <c r="GW77" s="56"/>
      <c r="GX77" s="56"/>
      <c r="GY77" s="56"/>
      <c r="GZ77" s="56"/>
      <c r="HA77" s="56"/>
      <c r="HB77" s="56"/>
      <c r="HC77" s="56"/>
      <c r="HD77" s="56"/>
      <c r="HE77" s="56"/>
      <c r="HF77" s="56"/>
      <c r="HG77" s="56"/>
      <c r="HH77" s="56"/>
      <c r="HI77" s="56"/>
      <c r="HJ77" s="56"/>
      <c r="HK77" s="56"/>
      <c r="HL77" s="56"/>
      <c r="HM77" s="56"/>
      <c r="HN77" s="56"/>
      <c r="HO77" s="56"/>
      <c r="HP77" s="56"/>
      <c r="HQ77" s="56"/>
      <c r="HR77" s="56"/>
      <c r="HS77" s="56"/>
      <c r="HT77" s="56"/>
      <c r="HU77" s="56"/>
      <c r="HV77" s="56"/>
      <c r="HW77" s="56"/>
      <c r="HX77" s="56"/>
      <c r="HY77" s="56"/>
      <c r="HZ77" s="56"/>
      <c r="IA77" s="32"/>
      <c r="IB77" s="32"/>
      <c r="IC77" s="32"/>
      <c r="ID77" s="3"/>
      <c r="IE77" s="3"/>
      <c r="IF77" s="56"/>
      <c r="IG77" s="56"/>
      <c r="IH77" s="56"/>
      <c r="II77" s="56"/>
      <c r="IJ77" s="56"/>
      <c r="IK77" s="56"/>
      <c r="IL77" s="56"/>
      <c r="IM77" s="56"/>
      <c r="IN77" s="56"/>
      <c r="IO77" s="56"/>
      <c r="IP77" s="56"/>
      <c r="IQ77" s="56"/>
      <c r="IR77" s="56"/>
      <c r="IS77" s="56"/>
      <c r="IT77" s="56"/>
      <c r="IU77" s="56"/>
      <c r="IV77" s="56"/>
      <c r="IW77" s="56"/>
      <c r="IX77" s="56"/>
      <c r="IY77" s="56"/>
      <c r="IZ77" s="56"/>
      <c r="JA77" s="56"/>
      <c r="JB77" s="56"/>
      <c r="JC77" s="56"/>
      <c r="JD77" s="56"/>
      <c r="JE77" s="56"/>
      <c r="JF77" s="56"/>
      <c r="JG77" s="56"/>
      <c r="JH77" s="56"/>
      <c r="JI77" s="56"/>
      <c r="JJ77" s="56"/>
      <c r="JK77" s="56"/>
      <c r="JL77" s="56"/>
      <c r="JM77" s="3"/>
      <c r="JN77" s="32"/>
      <c r="JO77" s="56"/>
      <c r="JP77" s="56"/>
      <c r="JQ77" s="56"/>
      <c r="JR77" s="56"/>
      <c r="JS77" s="56"/>
      <c r="JT77" s="56"/>
      <c r="JU77" s="56"/>
      <c r="JV77" s="56"/>
      <c r="JW77" s="56"/>
      <c r="JX77" s="56"/>
      <c r="JY77" s="56"/>
      <c r="JZ77" s="56"/>
      <c r="KA77" s="56"/>
      <c r="KB77" s="56"/>
      <c r="KC77" s="56"/>
      <c r="KD77" s="56"/>
      <c r="KE77" s="56"/>
      <c r="KF77" s="56"/>
      <c r="KG77" s="56"/>
      <c r="KH77" s="56"/>
      <c r="KI77" s="56"/>
      <c r="KJ77" s="56"/>
      <c r="KK77" s="56"/>
      <c r="KL77" s="56"/>
      <c r="KM77" s="56"/>
      <c r="KN77" s="56"/>
      <c r="KO77" s="56"/>
      <c r="KP77" s="56"/>
      <c r="KQ77" s="56"/>
      <c r="KR77" s="56"/>
      <c r="KS77" s="56"/>
      <c r="KT77" s="56"/>
      <c r="KU77" s="56"/>
      <c r="KV77" s="56"/>
      <c r="KW77" s="56"/>
      <c r="KY77" s="32"/>
      <c r="KZ77" s="56"/>
      <c r="LA77" s="56"/>
      <c r="LB77" s="56"/>
      <c r="LC77" s="56"/>
      <c r="LD77" s="56"/>
      <c r="LE77" s="56"/>
      <c r="LF77" s="56"/>
      <c r="LG77" s="56"/>
      <c r="LH77" s="56"/>
      <c r="LI77" s="56"/>
      <c r="LJ77" s="56"/>
      <c r="LK77" s="56"/>
      <c r="LL77" s="56"/>
      <c r="LM77" s="56"/>
      <c r="LN77" s="56"/>
      <c r="LO77" s="56"/>
      <c r="LP77" s="56"/>
      <c r="LQ77" s="56"/>
      <c r="LR77" s="56"/>
      <c r="LS77" s="56"/>
      <c r="LT77" s="56"/>
      <c r="LU77" s="56"/>
      <c r="LV77" s="56"/>
      <c r="LW77" s="56"/>
      <c r="LX77" s="56"/>
      <c r="LY77" s="56"/>
      <c r="LZ77" s="56"/>
      <c r="MA77" s="56"/>
      <c r="MB77" s="56"/>
      <c r="MC77" s="56"/>
      <c r="MD77" s="56"/>
      <c r="ME77" s="56"/>
      <c r="MF77" s="56"/>
      <c r="MG77" s="56"/>
      <c r="MH77" s="56"/>
      <c r="MI77" s="56"/>
      <c r="MJ77" s="56"/>
      <c r="MK77" s="56"/>
      <c r="ML77" s="56"/>
      <c r="MM77" s="56"/>
      <c r="MN77" s="56"/>
      <c r="MO77" s="56"/>
      <c r="MP77" s="56"/>
      <c r="MQ77" s="56"/>
      <c r="MR77" s="56"/>
      <c r="MS77" s="56"/>
      <c r="MT77" s="56"/>
      <c r="MU77" s="56"/>
      <c r="MV77" s="56"/>
      <c r="MW77" s="56"/>
      <c r="MX77" s="56"/>
      <c r="MZ77" s="32"/>
      <c r="NA77" s="56"/>
      <c r="NB77" s="56"/>
      <c r="NC77" s="56"/>
      <c r="ND77" s="56"/>
      <c r="NE77" s="56"/>
      <c r="NF77" s="56"/>
      <c r="NG77" s="56"/>
      <c r="NH77" s="56"/>
      <c r="NI77" s="56"/>
      <c r="NJ77" s="56"/>
      <c r="NK77" s="56"/>
      <c r="NL77" s="56"/>
      <c r="NM77" s="56"/>
      <c r="NN77" s="56"/>
      <c r="NO77" s="56"/>
      <c r="NP77" s="56"/>
      <c r="NQ77" s="56"/>
      <c r="NR77" s="56"/>
      <c r="NS77" s="56"/>
      <c r="NT77" s="56"/>
      <c r="NU77" s="56"/>
      <c r="NV77" s="56"/>
      <c r="NW77" s="56"/>
      <c r="NX77" s="56"/>
      <c r="NY77" s="56"/>
      <c r="NZ77" s="56"/>
      <c r="OA77" s="56"/>
      <c r="OB77" s="56"/>
      <c r="OC77" s="56"/>
      <c r="OD77" s="56"/>
      <c r="OE77" s="56"/>
      <c r="OF77" s="56"/>
      <c r="OG77" s="56"/>
      <c r="OH77" s="56"/>
      <c r="OI77" s="56"/>
      <c r="PV77" s="21" t="s">
        <v>34</v>
      </c>
      <c r="PW77" s="36"/>
      <c r="PX77" s="36"/>
      <c r="PY77" s="36"/>
      <c r="PZ77" s="36"/>
      <c r="QA77" s="36"/>
      <c r="QB77" s="36"/>
      <c r="QC77" s="36"/>
      <c r="QD77" s="36"/>
      <c r="QE77" s="36"/>
      <c r="QF77" s="36" t="str">
        <f>+PV77</f>
        <v>Cashflow for Fueling and Maintenance Infrastructure</v>
      </c>
      <c r="QG77" s="36"/>
      <c r="QH77" s="36"/>
      <c r="QI77" s="36"/>
      <c r="QJ77" s="36"/>
      <c r="QK77" s="36"/>
      <c r="QL77" s="36"/>
      <c r="QM77" s="36"/>
      <c r="QN77" s="36"/>
      <c r="QO77" s="36"/>
      <c r="QP77" s="36" t="str">
        <f>+PV77</f>
        <v>Cashflow for Fueling and Maintenance Infrastructure</v>
      </c>
      <c r="QQ77" s="36"/>
      <c r="QR77" s="36"/>
      <c r="QS77" s="36"/>
      <c r="QT77" s="36"/>
      <c r="QU77" s="36"/>
      <c r="QV77" s="36"/>
      <c r="QW77" s="36"/>
      <c r="QX77" s="36"/>
      <c r="QY77" s="36"/>
      <c r="QZ77" s="36" t="str">
        <f>+PV77</f>
        <v>Cashflow for Fueling and Maintenance Infrastructure</v>
      </c>
      <c r="RA77" s="36"/>
      <c r="RB77" s="36"/>
      <c r="RC77" s="36"/>
      <c r="RD77" s="36"/>
      <c r="RE77" s="36"/>
      <c r="RF77" s="22"/>
      <c r="RG77" s="22"/>
      <c r="RH77" s="3"/>
      <c r="RI77" s="37"/>
    </row>
    <row r="78" spans="1:477" s="2" customFormat="1" x14ac:dyDescent="0.25">
      <c r="A78" s="50"/>
      <c r="B78" s="143"/>
      <c r="C78" s="2" t="s">
        <v>55</v>
      </c>
      <c r="D78" s="10" t="s">
        <v>83</v>
      </c>
      <c r="E78" s="2" t="s">
        <v>15</v>
      </c>
      <c r="G78" s="2" t="s">
        <v>82</v>
      </c>
      <c r="I78" s="2" t="s">
        <v>16</v>
      </c>
      <c r="J78" s="2">
        <v>2016</v>
      </c>
      <c r="K78" s="2">
        <f>+J78+1</f>
        <v>2017</v>
      </c>
      <c r="L78" s="2">
        <f t="shared" ref="L78:Y78" si="263">+K78+1</f>
        <v>2018</v>
      </c>
      <c r="M78" s="2">
        <f t="shared" si="263"/>
        <v>2019</v>
      </c>
      <c r="N78" s="2">
        <f t="shared" si="263"/>
        <v>2020</v>
      </c>
      <c r="O78" s="2">
        <f t="shared" si="263"/>
        <v>2021</v>
      </c>
      <c r="P78" s="2">
        <f t="shared" si="263"/>
        <v>2022</v>
      </c>
      <c r="Q78" s="2">
        <f t="shared" si="263"/>
        <v>2023</v>
      </c>
      <c r="R78" s="2">
        <f t="shared" si="263"/>
        <v>2024</v>
      </c>
      <c r="S78" s="2">
        <f t="shared" si="263"/>
        <v>2025</v>
      </c>
      <c r="T78" s="2">
        <f t="shared" si="263"/>
        <v>2026</v>
      </c>
      <c r="U78" s="2">
        <f t="shared" si="263"/>
        <v>2027</v>
      </c>
      <c r="V78" s="2">
        <f t="shared" si="263"/>
        <v>2028</v>
      </c>
      <c r="W78" s="2">
        <f t="shared" si="263"/>
        <v>2029</v>
      </c>
      <c r="X78" s="2">
        <f t="shared" si="263"/>
        <v>2030</v>
      </c>
      <c r="Y78" s="2">
        <f t="shared" si="263"/>
        <v>2031</v>
      </c>
      <c r="Z78" s="2">
        <f>+Y78+1</f>
        <v>2032</v>
      </c>
      <c r="AA78" s="2">
        <f t="shared" ref="AA78:AR78" si="264">+Z78+1</f>
        <v>2033</v>
      </c>
      <c r="AB78" s="2">
        <f t="shared" si="264"/>
        <v>2034</v>
      </c>
      <c r="AC78" s="2">
        <f t="shared" si="264"/>
        <v>2035</v>
      </c>
      <c r="AD78" s="2">
        <f t="shared" si="264"/>
        <v>2036</v>
      </c>
      <c r="AE78" s="2">
        <f t="shared" si="264"/>
        <v>2037</v>
      </c>
      <c r="AF78" s="2">
        <f t="shared" si="264"/>
        <v>2038</v>
      </c>
      <c r="AG78" s="2">
        <f t="shared" si="264"/>
        <v>2039</v>
      </c>
      <c r="AH78" s="2">
        <f t="shared" si="264"/>
        <v>2040</v>
      </c>
      <c r="AI78" s="2">
        <f t="shared" si="264"/>
        <v>2041</v>
      </c>
      <c r="AJ78" s="2">
        <f t="shared" si="264"/>
        <v>2042</v>
      </c>
      <c r="AK78" s="2">
        <f t="shared" si="264"/>
        <v>2043</v>
      </c>
      <c r="AL78" s="2">
        <f t="shared" si="264"/>
        <v>2044</v>
      </c>
      <c r="AM78" s="2">
        <f t="shared" si="264"/>
        <v>2045</v>
      </c>
      <c r="AN78" s="2">
        <f t="shared" si="264"/>
        <v>2046</v>
      </c>
      <c r="AO78" s="2">
        <f t="shared" si="264"/>
        <v>2047</v>
      </c>
      <c r="AP78" s="2">
        <f t="shared" si="264"/>
        <v>2048</v>
      </c>
      <c r="AQ78" s="2">
        <f t="shared" si="264"/>
        <v>2049</v>
      </c>
      <c r="AR78" s="2">
        <f t="shared" si="264"/>
        <v>2050</v>
      </c>
      <c r="AT78" s="32"/>
      <c r="AU78" s="32"/>
      <c r="AV78" s="32"/>
      <c r="AW78" s="32"/>
      <c r="AX78" s="32"/>
      <c r="AY78" s="32"/>
      <c r="AZ78" s="32"/>
      <c r="BA78" s="32"/>
      <c r="BB78" s="32"/>
      <c r="BC78" s="32"/>
      <c r="BD78" s="32"/>
      <c r="BE78" s="32"/>
      <c r="BF78" s="32"/>
      <c r="BG78" s="32"/>
      <c r="BH78" s="32"/>
      <c r="BI78" s="32"/>
      <c r="BJ78" s="32"/>
      <c r="BK78" s="32"/>
      <c r="BL78" s="32"/>
      <c r="BM78" s="32"/>
      <c r="BN78" s="32"/>
      <c r="BO78" s="32"/>
      <c r="BP78" s="32"/>
      <c r="BQ78" s="32"/>
      <c r="BR78" s="32"/>
      <c r="BS78" s="32"/>
      <c r="BT78" s="32"/>
      <c r="BU78" s="32"/>
      <c r="BV78" s="32"/>
      <c r="BW78" s="32"/>
      <c r="BX78" s="32"/>
      <c r="BY78" s="32"/>
      <c r="BZ78" s="32"/>
      <c r="CA78" s="32"/>
      <c r="CB78" s="32"/>
      <c r="CC78" s="32"/>
      <c r="CE78" s="32"/>
      <c r="CF78" s="32"/>
      <c r="CG78" s="32"/>
      <c r="CH78" s="32"/>
      <c r="CI78" s="32"/>
      <c r="CJ78" s="32"/>
      <c r="CK78" s="32"/>
      <c r="CL78" s="32"/>
      <c r="CM78" s="32"/>
      <c r="CN78" s="32"/>
      <c r="CO78" s="32"/>
      <c r="CP78" s="32"/>
      <c r="CQ78" s="32"/>
      <c r="CR78" s="32"/>
      <c r="CS78" s="32"/>
      <c r="CT78" s="32"/>
      <c r="CU78" s="32"/>
      <c r="CV78" s="32"/>
      <c r="CW78" s="32"/>
      <c r="CX78" s="32"/>
      <c r="CY78" s="32"/>
      <c r="CZ78" s="32"/>
      <c r="DA78" s="32"/>
      <c r="DB78" s="32"/>
      <c r="DC78" s="32"/>
      <c r="DD78" s="32"/>
      <c r="DE78" s="32"/>
      <c r="DF78" s="32"/>
      <c r="DG78" s="32"/>
      <c r="DH78" s="32"/>
      <c r="DI78" s="32"/>
      <c r="DJ78" s="32"/>
      <c r="DK78" s="32"/>
      <c r="DL78" s="32"/>
      <c r="DM78" s="32"/>
      <c r="DN78" s="32"/>
      <c r="DP78" s="32"/>
      <c r="DQ78" s="32"/>
      <c r="DR78" s="32"/>
      <c r="DS78" s="32"/>
      <c r="DT78" s="32"/>
      <c r="DU78" s="32"/>
      <c r="DV78" s="32"/>
      <c r="DW78" s="32"/>
      <c r="DX78" s="32"/>
      <c r="DY78" s="32"/>
      <c r="DZ78" s="32"/>
      <c r="EA78" s="32"/>
      <c r="EB78" s="32"/>
      <c r="EC78" s="32"/>
      <c r="ED78" s="32"/>
      <c r="EE78" s="32"/>
      <c r="EF78" s="32"/>
      <c r="EG78" s="32"/>
      <c r="EH78" s="32"/>
      <c r="EI78" s="32"/>
      <c r="EJ78" s="32"/>
      <c r="EK78" s="32"/>
      <c r="EL78" s="32"/>
      <c r="EM78" s="32"/>
      <c r="EN78" s="32"/>
      <c r="EO78" s="32"/>
      <c r="EP78" s="32"/>
      <c r="EQ78" s="32"/>
      <c r="ER78" s="32"/>
      <c r="ES78" s="32"/>
      <c r="ET78" s="32"/>
      <c r="EU78" s="32"/>
      <c r="EV78" s="32"/>
      <c r="EW78" s="32"/>
      <c r="EX78" s="32"/>
      <c r="EY78" s="32"/>
      <c r="EZ78" s="32"/>
      <c r="FA78" s="32"/>
      <c r="FB78" s="32"/>
      <c r="FC78" s="32"/>
      <c r="FD78" s="32"/>
      <c r="FE78" s="32"/>
      <c r="FF78" s="32"/>
      <c r="FG78" s="32"/>
      <c r="FH78" s="32"/>
      <c r="FI78" s="32"/>
      <c r="FJ78" s="32"/>
      <c r="FK78" s="32"/>
      <c r="FL78" s="32"/>
      <c r="FM78" s="32"/>
      <c r="FN78" s="32"/>
      <c r="FO78" s="32"/>
      <c r="FP78" s="32"/>
      <c r="FQ78" s="32"/>
      <c r="FR78" s="32"/>
      <c r="FS78" s="32"/>
      <c r="FT78" s="32"/>
      <c r="FU78" s="32"/>
      <c r="FV78" s="32"/>
      <c r="FW78" s="32"/>
      <c r="FX78" s="32"/>
      <c r="FY78" s="32"/>
      <c r="FZ78" s="32"/>
      <c r="GA78" s="32"/>
      <c r="GB78" s="32"/>
      <c r="GC78" s="32"/>
      <c r="GD78" s="32"/>
      <c r="GE78" s="32"/>
      <c r="GF78" s="32"/>
      <c r="GG78" s="32"/>
      <c r="GH78" s="32"/>
      <c r="GI78" s="32"/>
      <c r="GJ78" s="32"/>
      <c r="GK78" s="32"/>
      <c r="GL78" s="32"/>
      <c r="GM78" s="32"/>
      <c r="GN78" s="32"/>
      <c r="GO78" s="32"/>
      <c r="GP78" s="32"/>
      <c r="GQ78" s="32"/>
      <c r="GR78" s="32"/>
      <c r="GS78" s="32"/>
      <c r="GT78" s="32"/>
      <c r="GU78" s="32"/>
      <c r="GV78" s="32"/>
      <c r="GW78" s="32"/>
      <c r="GX78" s="32"/>
      <c r="GY78" s="32"/>
      <c r="GZ78" s="32"/>
      <c r="HA78" s="32"/>
      <c r="HB78" s="32"/>
      <c r="HC78" s="32"/>
      <c r="HD78" s="32"/>
      <c r="HE78" s="32"/>
      <c r="HF78" s="32"/>
      <c r="HG78" s="32"/>
      <c r="HH78" s="32"/>
      <c r="HI78" s="32"/>
      <c r="HJ78" s="32"/>
      <c r="HK78" s="32"/>
      <c r="HL78" s="32"/>
      <c r="HM78" s="32"/>
      <c r="HN78" s="32"/>
      <c r="HO78" s="32"/>
      <c r="HP78" s="32"/>
      <c r="HQ78" s="32"/>
      <c r="HR78" s="32"/>
      <c r="HS78" s="32"/>
      <c r="HT78" s="32"/>
      <c r="HU78" s="32"/>
      <c r="HV78" s="32"/>
      <c r="HW78" s="32"/>
      <c r="HX78" s="32"/>
      <c r="HY78" s="32"/>
      <c r="HZ78" s="32"/>
      <c r="IA78" s="32"/>
      <c r="IB78" s="32"/>
      <c r="IC78" s="32"/>
      <c r="ID78" s="32"/>
      <c r="IE78" s="32"/>
      <c r="IF78" s="32"/>
      <c r="IG78" s="32"/>
      <c r="IH78" s="32"/>
      <c r="II78" s="32"/>
      <c r="IJ78" s="32"/>
      <c r="IK78" s="32"/>
      <c r="IL78" s="32"/>
      <c r="IM78" s="32"/>
      <c r="IN78" s="32"/>
      <c r="IO78" s="32"/>
      <c r="IP78" s="32"/>
      <c r="IQ78" s="32"/>
      <c r="IR78" s="32"/>
      <c r="IS78" s="32"/>
      <c r="IT78" s="32"/>
      <c r="IU78" s="32"/>
      <c r="IV78" s="32"/>
      <c r="IW78" s="32"/>
      <c r="IX78" s="32"/>
      <c r="IY78" s="32"/>
      <c r="IZ78" s="32"/>
      <c r="JA78" s="32"/>
      <c r="JB78" s="32"/>
      <c r="JC78" s="32"/>
      <c r="JD78" s="32"/>
      <c r="JE78" s="32"/>
      <c r="JF78" s="32"/>
      <c r="JG78" s="32"/>
      <c r="JH78" s="32"/>
      <c r="JI78" s="32"/>
      <c r="JJ78" s="32"/>
      <c r="JK78" s="32"/>
      <c r="JL78" s="32"/>
      <c r="JM78" s="32"/>
      <c r="JN78" s="32"/>
      <c r="JO78" s="32"/>
      <c r="JP78" s="32"/>
      <c r="JQ78" s="32"/>
      <c r="JR78" s="32"/>
      <c r="JS78" s="32"/>
      <c r="JT78" s="32"/>
      <c r="JU78" s="32"/>
      <c r="JV78" s="32"/>
      <c r="JW78" s="32"/>
      <c r="JX78" s="32"/>
      <c r="JY78" s="32"/>
      <c r="JZ78" s="32"/>
      <c r="KA78" s="32"/>
      <c r="KB78" s="32"/>
      <c r="KC78" s="32"/>
      <c r="KD78" s="32"/>
      <c r="KE78" s="32"/>
      <c r="KF78" s="32"/>
      <c r="KG78" s="32"/>
      <c r="KH78" s="32"/>
      <c r="KI78" s="32"/>
      <c r="KJ78" s="32"/>
      <c r="KK78" s="32"/>
      <c r="KL78" s="32"/>
      <c r="KM78" s="32"/>
      <c r="KN78" s="32"/>
      <c r="KO78" s="32"/>
      <c r="KP78" s="32"/>
      <c r="KQ78" s="32"/>
      <c r="KR78" s="32"/>
      <c r="KS78" s="32"/>
      <c r="KT78" s="32"/>
      <c r="KU78" s="32"/>
      <c r="KV78" s="32"/>
      <c r="KW78" s="32"/>
      <c r="KY78" s="32"/>
      <c r="KZ78" s="32"/>
      <c r="LA78" s="32"/>
      <c r="LB78" s="32"/>
      <c r="LC78" s="32"/>
      <c r="LD78" s="32"/>
      <c r="LE78" s="32"/>
      <c r="LF78" s="32"/>
      <c r="LG78" s="32"/>
      <c r="LH78" s="32"/>
      <c r="LI78" s="32"/>
      <c r="LJ78" s="32"/>
      <c r="LK78" s="32"/>
      <c r="LL78" s="32"/>
      <c r="LM78" s="32"/>
      <c r="LN78" s="32"/>
      <c r="LO78" s="32"/>
      <c r="LP78" s="32"/>
      <c r="LQ78" s="32"/>
      <c r="LR78" s="32"/>
      <c r="LS78" s="32"/>
      <c r="LT78" s="32"/>
      <c r="LU78" s="32"/>
      <c r="LV78" s="32"/>
      <c r="LW78" s="32"/>
      <c r="LX78" s="32"/>
      <c r="LY78" s="32"/>
      <c r="LZ78" s="32"/>
      <c r="MA78" s="32"/>
      <c r="MB78" s="32"/>
      <c r="MC78" s="32"/>
      <c r="MD78" s="32"/>
      <c r="ME78" s="32"/>
      <c r="MF78" s="32"/>
      <c r="MG78" s="32"/>
      <c r="MH78" s="32"/>
      <c r="MI78" s="32"/>
      <c r="MJ78" s="32"/>
      <c r="MK78" s="32"/>
      <c r="ML78" s="32"/>
      <c r="MM78" s="32"/>
      <c r="MN78" s="32"/>
      <c r="MO78" s="32"/>
      <c r="MP78" s="32"/>
      <c r="MQ78" s="32"/>
      <c r="MR78" s="32"/>
      <c r="MS78" s="32"/>
      <c r="MT78" s="32"/>
      <c r="MU78" s="32"/>
      <c r="MV78" s="32"/>
      <c r="MW78" s="32"/>
      <c r="MX78" s="32"/>
      <c r="MZ78" s="32"/>
      <c r="NA78" s="32"/>
      <c r="NB78" s="32"/>
      <c r="NC78" s="32"/>
      <c r="ND78" s="32"/>
      <c r="NE78" s="32"/>
      <c r="NF78" s="32"/>
      <c r="NG78" s="32"/>
      <c r="NH78" s="32"/>
      <c r="NI78" s="32"/>
      <c r="NJ78" s="32"/>
      <c r="NK78" s="32"/>
      <c r="NL78" s="32"/>
      <c r="NM78" s="32"/>
      <c r="NN78" s="32"/>
      <c r="NO78" s="32"/>
      <c r="NP78" s="32"/>
      <c r="NQ78" s="32"/>
      <c r="NR78" s="32"/>
      <c r="NS78" s="32"/>
      <c r="NT78" s="32"/>
      <c r="NU78" s="32"/>
      <c r="NV78" s="32"/>
      <c r="NW78" s="32"/>
      <c r="NX78" s="32"/>
      <c r="NY78" s="32"/>
      <c r="NZ78" s="32"/>
      <c r="OA78" s="32"/>
      <c r="OB78" s="32"/>
      <c r="OC78" s="32"/>
      <c r="OD78" s="32"/>
      <c r="OE78" s="32"/>
      <c r="OF78" s="32"/>
      <c r="OG78" s="32"/>
      <c r="OH78" s="32"/>
      <c r="OI78" s="32"/>
      <c r="PV78" s="2" t="s">
        <v>37</v>
      </c>
      <c r="PW78" s="2">
        <f t="shared" ref="PW78:RE78" si="265">+PW22</f>
        <v>2016</v>
      </c>
      <c r="PX78" s="2">
        <f t="shared" si="265"/>
        <v>2017</v>
      </c>
      <c r="PY78" s="2">
        <f t="shared" si="265"/>
        <v>2018</v>
      </c>
      <c r="PZ78" s="2">
        <f t="shared" si="265"/>
        <v>2019</v>
      </c>
      <c r="QA78" s="2">
        <f t="shared" si="265"/>
        <v>2020</v>
      </c>
      <c r="QB78" s="2">
        <f t="shared" si="265"/>
        <v>2021</v>
      </c>
      <c r="QC78" s="2">
        <f t="shared" si="265"/>
        <v>2022</v>
      </c>
      <c r="QD78" s="2">
        <f t="shared" si="265"/>
        <v>2023</v>
      </c>
      <c r="QE78" s="2">
        <f t="shared" si="265"/>
        <v>2024</v>
      </c>
      <c r="QF78" s="2">
        <f t="shared" si="265"/>
        <v>2025</v>
      </c>
      <c r="QG78" s="2">
        <f t="shared" si="265"/>
        <v>2026</v>
      </c>
      <c r="QH78" s="2">
        <f t="shared" si="265"/>
        <v>2027</v>
      </c>
      <c r="QI78" s="2">
        <f t="shared" si="265"/>
        <v>2028</v>
      </c>
      <c r="QJ78" s="2">
        <f t="shared" si="265"/>
        <v>2029</v>
      </c>
      <c r="QK78" s="2">
        <f t="shared" si="265"/>
        <v>2030</v>
      </c>
      <c r="QL78" s="2">
        <f t="shared" si="265"/>
        <v>2031</v>
      </c>
      <c r="QM78" s="2">
        <f t="shared" si="265"/>
        <v>2032</v>
      </c>
      <c r="QN78" s="2">
        <f t="shared" si="265"/>
        <v>2033</v>
      </c>
      <c r="QO78" s="2">
        <f t="shared" si="265"/>
        <v>2034</v>
      </c>
      <c r="QP78" s="2">
        <f t="shared" si="265"/>
        <v>2035</v>
      </c>
      <c r="QQ78" s="2">
        <f t="shared" si="265"/>
        <v>2036</v>
      </c>
      <c r="QR78" s="2">
        <f t="shared" si="265"/>
        <v>2037</v>
      </c>
      <c r="QS78" s="2">
        <f t="shared" si="265"/>
        <v>2038</v>
      </c>
      <c r="QT78" s="2">
        <f t="shared" si="265"/>
        <v>2039</v>
      </c>
      <c r="QU78" s="2">
        <f t="shared" si="265"/>
        <v>2040</v>
      </c>
      <c r="QV78" s="2">
        <f t="shared" si="265"/>
        <v>2041</v>
      </c>
      <c r="QW78" s="2">
        <f t="shared" si="265"/>
        <v>2042</v>
      </c>
      <c r="QX78" s="2">
        <f t="shared" si="265"/>
        <v>2043</v>
      </c>
      <c r="QY78" s="2">
        <f t="shared" si="265"/>
        <v>2044</v>
      </c>
      <c r="QZ78" s="2">
        <f t="shared" si="265"/>
        <v>2045</v>
      </c>
      <c r="RA78" s="2">
        <f t="shared" si="265"/>
        <v>2046</v>
      </c>
      <c r="RB78" s="2">
        <f t="shared" si="265"/>
        <v>2047</v>
      </c>
      <c r="RC78" s="2">
        <f t="shared" si="265"/>
        <v>2048</v>
      </c>
      <c r="RD78" s="2">
        <f t="shared" si="265"/>
        <v>2049</v>
      </c>
      <c r="RE78" s="2">
        <f t="shared" si="265"/>
        <v>2050</v>
      </c>
      <c r="RF78" s="78" t="str">
        <f>+RF2</f>
        <v>Total w
0% Discount</v>
      </c>
      <c r="RG78" s="78" t="str">
        <f>+RG2</f>
        <v>Total w 3% Discount</v>
      </c>
      <c r="RH78" s="96"/>
      <c r="RI78" s="48"/>
    </row>
    <row r="79" spans="1:477" x14ac:dyDescent="0.25">
      <c r="A79" s="50"/>
      <c r="B79" s="143"/>
      <c r="C79" s="111" t="s">
        <v>87</v>
      </c>
      <c r="D79" s="110">
        <v>0</v>
      </c>
      <c r="E79" s="110">
        <v>2025</v>
      </c>
      <c r="F79" s="8"/>
      <c r="G79" s="76">
        <f>VLOOKUP($C79,Input!$A$8:$HV$39,MATCH(G$21,Input!$A$6:$HV$6,0),FALSE)*D79</f>
        <v>0</v>
      </c>
      <c r="H79" s="76"/>
      <c r="I79" s="3">
        <f>VLOOKUP($C79,Input!$A$28:$AN$39,MATCH(I$21,Input!$A$6:$AN$6,0))</f>
        <v>20</v>
      </c>
      <c r="J79" s="1">
        <f>+IF($E79=J$22,VLOOKUP($C79,Input!$A$8:$AN$39,MATCH(J$21,Input!$A$6:$AN$6,0),FALSE),0)*$D79</f>
        <v>0</v>
      </c>
      <c r="K79" s="1">
        <f>+IF($E79=K$22,VLOOKUP($C79,Input!$A$8:$AN$39,MATCH(K$21,Input!$A$6:$AN$6,0),FALSE),0)*$D79</f>
        <v>0</v>
      </c>
      <c r="L79" s="1">
        <f>+IF($E79=L$22,VLOOKUP($C79,Input!$A$8:$AN$39,MATCH(L$21,Input!$A$6:$AN$6,0),FALSE),0)*$D79</f>
        <v>0</v>
      </c>
      <c r="M79" s="1">
        <f>+IF($E79=M$22,VLOOKUP($C79,Input!$A$8:$AN$39,MATCH(M$21,Input!$A$6:$AN$6,0),FALSE),0)*$D79</f>
        <v>0</v>
      </c>
      <c r="N79" s="1">
        <f>+IF($E79=N$22,VLOOKUP($C79,Input!$A$8:$AN$39,MATCH(N$21,Input!$A$6:$AN$6,0),FALSE),0)*$D79</f>
        <v>0</v>
      </c>
      <c r="O79" s="1">
        <f>+IF($E79=O$22,VLOOKUP($C79,Input!$A$8:$AN$39,MATCH(O$21,Input!$A$6:$AN$6,0),FALSE),0)*$D79</f>
        <v>0</v>
      </c>
      <c r="P79" s="1">
        <f>+IF($E79=P$22,VLOOKUP($C79,Input!$A$8:$AN$39,MATCH(P$21,Input!$A$6:$AN$6,0),FALSE),0)*$D79</f>
        <v>0</v>
      </c>
      <c r="Q79" s="1">
        <f>+IF($E79=Q$22,VLOOKUP($C79,Input!$A$8:$AN$39,MATCH(Q$21,Input!$A$6:$AN$6,0),FALSE),0)*$D79</f>
        <v>0</v>
      </c>
      <c r="R79" s="1">
        <f>+IF($E79=R$22,VLOOKUP($C79,Input!$A$8:$AN$39,MATCH(R$21,Input!$A$6:$AN$6,0),FALSE),0)*$D79</f>
        <v>0</v>
      </c>
      <c r="S79" s="1">
        <f>+IF($E79=S$22,VLOOKUP($C79,Input!$A$8:$AN$39,MATCH(S$21,Input!$A$6:$AN$6,0),FALSE),0)*$D79</f>
        <v>0</v>
      </c>
      <c r="T79" s="1">
        <f>+IF($E79=T$22,VLOOKUP($C79,Input!$A$8:$AN$39,MATCH(T$21,Input!$A$6:$AN$6,0),FALSE),0)*$D79</f>
        <v>0</v>
      </c>
      <c r="U79" s="1">
        <f>+IF($E79=U$22,VLOOKUP($C79,Input!$A$8:$AN$39,MATCH(U$21,Input!$A$6:$AN$6,0),FALSE),0)*$D79</f>
        <v>0</v>
      </c>
      <c r="V79" s="1">
        <f>+IF($E79=V$22,VLOOKUP($C79,Input!$A$8:$AN$39,MATCH(V$21,Input!$A$6:$AN$6,0),FALSE),0)*$D79</f>
        <v>0</v>
      </c>
      <c r="W79" s="1">
        <f>+IF($E79=W$22,VLOOKUP($C79,Input!$A$8:$AN$39,MATCH(W$21,Input!$A$6:$AN$6,0),FALSE),0)*$D79</f>
        <v>0</v>
      </c>
      <c r="X79" s="1">
        <f>+IF($E79=X$22,VLOOKUP($C79,Input!$A$8:$AN$39,MATCH(X$21,Input!$A$6:$AN$6,0),FALSE),0)*$D79</f>
        <v>0</v>
      </c>
      <c r="Y79" s="1">
        <f>+IF($E79=Y$22,VLOOKUP($C79,Input!$A$8:$AN$39,MATCH(Y$21,Input!$A$6:$AN$6,0),FALSE),0)*$D79</f>
        <v>0</v>
      </c>
      <c r="Z79" s="1">
        <f>+IF($E79=Z$22,VLOOKUP($C79,Input!$A$8:$AN$39,MATCH(Z$21,Input!$A$6:$AN$6,0),FALSE),0)*$D79</f>
        <v>0</v>
      </c>
      <c r="AA79" s="1">
        <f>+IF($E79=AA$22,VLOOKUP($C79,Input!$A$8:$AN$39,MATCH(AA$21,Input!$A$6:$AN$6,0),FALSE),0)*$D79</f>
        <v>0</v>
      </c>
      <c r="AB79" s="1">
        <f>+IF($E79=AB$22,VLOOKUP($C79,Input!$A$8:$AN$39,MATCH(AB$21,Input!$A$6:$AN$6,0),FALSE),0)*$D79</f>
        <v>0</v>
      </c>
      <c r="AC79" s="1">
        <f>+IF($E79=AC$22,VLOOKUP($C79,Input!$A$8:$AN$39,MATCH(AC$21,Input!$A$6:$AN$6,0),FALSE),0)*$D79</f>
        <v>0</v>
      </c>
      <c r="AD79" s="1">
        <f>+IF($E79=AD$22,VLOOKUP($C79,Input!$A$8:$AN$39,MATCH(AD$21,Input!$A$6:$AN$6,0),FALSE),0)*$D79</f>
        <v>0</v>
      </c>
      <c r="AE79" s="1">
        <f>+IF($E79=AE$22,VLOOKUP($C79,Input!$A$8:$AN$39,MATCH(AE$21,Input!$A$6:$AN$6,0),FALSE),0)*$D79</f>
        <v>0</v>
      </c>
      <c r="AF79" s="1">
        <f>+IF($E79=AF$22,VLOOKUP($C79,Input!$A$8:$AN$39,MATCH(AF$21,Input!$A$6:$AN$6,0),FALSE),0)*$D79</f>
        <v>0</v>
      </c>
      <c r="AG79" s="1">
        <f>+IF($E79=AG$22,VLOOKUP($C79,Input!$A$8:$AN$39,MATCH(AG$21,Input!$A$6:$AN$6,0),FALSE),0)*$D79</f>
        <v>0</v>
      </c>
      <c r="AH79" s="1">
        <f>+IF($E79=AH$22,VLOOKUP($C79,Input!$A$8:$AN$39,MATCH(AH$21,Input!$A$6:$AN$6,0),FALSE),0)*$D79</f>
        <v>0</v>
      </c>
      <c r="AI79" s="1">
        <f>+IF($E79=AI$22,VLOOKUP($C79,Input!$A$8:$AN$39,MATCH(AI$21,Input!$A$6:$AN$6,0),FALSE),0)*$D79</f>
        <v>0</v>
      </c>
      <c r="AJ79" s="1">
        <f>+IF($E79=AJ$22,VLOOKUP($C79,Input!$A$8:$AN$39,MATCH(AJ$21,Input!$A$6:$AN$6,0),FALSE),0)*$D79</f>
        <v>0</v>
      </c>
      <c r="AK79" s="1">
        <f>+IF($E79=AK$22,VLOOKUP($C79,Input!$A$8:$AN$39,MATCH(AK$21,Input!$A$6:$AN$6,0),FALSE),0)*$D79</f>
        <v>0</v>
      </c>
      <c r="AL79" s="1">
        <f>+IF($E79=AL$22,VLOOKUP($C79,Input!$A$8:$AN$39,MATCH(AL$21,Input!$A$6:$AN$6,0),FALSE),0)*$D79</f>
        <v>0</v>
      </c>
      <c r="AM79" s="1">
        <f>+IF($E79=AM$22,VLOOKUP($C79,Input!$A$8:$AN$39,MATCH(AM$21,Input!$A$6:$AN$6,0),FALSE),0)*$D79</f>
        <v>0</v>
      </c>
      <c r="AN79" s="1">
        <f>+IF($E79=AN$22,VLOOKUP($C79,Input!$A$8:$AN$39,MATCH(AN$21,Input!$A$6:$AN$6,0),FALSE),0)*$D79</f>
        <v>0</v>
      </c>
      <c r="AO79" s="1">
        <f>+IF($E79=AO$22,VLOOKUP($C79,Input!$A$8:$AN$39,MATCH(AO$21,Input!$A$6:$AN$6,0),FALSE),0)*$D79</f>
        <v>0</v>
      </c>
      <c r="AP79" s="1">
        <f>+IF($E79=AP$22,VLOOKUP($C79,Input!$A$8:$AN$39,MATCH(AP$21,Input!$A$6:$AN$6,0),FALSE),0)*$D79</f>
        <v>0</v>
      </c>
      <c r="AQ79" s="1">
        <f>+IF($E79=AQ$22,VLOOKUP($C79,Input!$A$8:$AN$39,MATCH(AQ$21,Input!$A$6:$AN$6,0),FALSE),0)*$D79</f>
        <v>0</v>
      </c>
      <c r="AR79" s="1">
        <f>+IF($E79=AR$22,VLOOKUP($C79,Input!$A$8:$AN$39,MATCH(AR$21,Input!$A$6:$AN$6,0),FALSE),0)*$D79</f>
        <v>0</v>
      </c>
      <c r="AT79" s="3"/>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c r="BZ79" s="42"/>
      <c r="CA79" s="42"/>
      <c r="CB79" s="42"/>
      <c r="CC79" s="42"/>
      <c r="CE79" s="3"/>
      <c r="CF79" s="42"/>
      <c r="CG79" s="42"/>
      <c r="CH79" s="42"/>
      <c r="CI79" s="42"/>
      <c r="CJ79" s="42"/>
      <c r="CK79" s="42"/>
      <c r="CL79" s="42"/>
      <c r="CM79" s="42"/>
      <c r="CN79" s="42"/>
      <c r="CO79" s="42"/>
      <c r="CP79" s="42"/>
      <c r="CQ79" s="42"/>
      <c r="CR79" s="42"/>
      <c r="CS79" s="42"/>
      <c r="CT79" s="42"/>
      <c r="CU79" s="42"/>
      <c r="CV79" s="42"/>
      <c r="CW79" s="42"/>
      <c r="CX79" s="42"/>
      <c r="CY79" s="42"/>
      <c r="CZ79" s="42"/>
      <c r="DA79" s="42"/>
      <c r="DB79" s="42"/>
      <c r="DC79" s="42"/>
      <c r="DD79" s="42"/>
      <c r="DE79" s="42"/>
      <c r="DF79" s="42"/>
      <c r="DG79" s="42"/>
      <c r="DH79" s="42"/>
      <c r="DI79" s="42"/>
      <c r="DJ79" s="42"/>
      <c r="DK79" s="42"/>
      <c r="DL79" s="42"/>
      <c r="DM79" s="42"/>
      <c r="DN79" s="42"/>
      <c r="DP79" s="3"/>
      <c r="DQ79" s="42"/>
      <c r="DR79" s="42"/>
      <c r="DS79" s="42"/>
      <c r="DT79" s="42"/>
      <c r="DU79" s="42"/>
      <c r="DV79" s="42"/>
      <c r="DW79" s="42"/>
      <c r="DX79" s="42"/>
      <c r="DY79" s="42"/>
      <c r="DZ79" s="42"/>
      <c r="EA79" s="42"/>
      <c r="EB79" s="42"/>
      <c r="EC79" s="42"/>
      <c r="ED79" s="42"/>
      <c r="EE79" s="42"/>
      <c r="EF79" s="42"/>
      <c r="EG79" s="42"/>
      <c r="EH79" s="42"/>
      <c r="EI79" s="42"/>
      <c r="EJ79" s="42"/>
      <c r="EK79" s="42"/>
      <c r="EL79" s="42"/>
      <c r="EM79" s="42"/>
      <c r="EN79" s="42"/>
      <c r="EO79" s="42"/>
      <c r="EP79" s="42"/>
      <c r="EQ79" s="42"/>
      <c r="ER79" s="42"/>
      <c r="ES79" s="42"/>
      <c r="ET79" s="42"/>
      <c r="EU79" s="42"/>
      <c r="EV79" s="42"/>
      <c r="EW79" s="42"/>
      <c r="EX79" s="42"/>
      <c r="EY79" s="42"/>
      <c r="EZ79" s="42"/>
      <c r="FA79" s="3"/>
      <c r="FB79" s="3"/>
      <c r="FC79" s="3"/>
      <c r="FD79" s="42"/>
      <c r="FE79" s="42"/>
      <c r="FF79" s="42"/>
      <c r="FG79" s="42"/>
      <c r="FH79" s="42"/>
      <c r="FI79" s="42"/>
      <c r="FJ79" s="42"/>
      <c r="FK79" s="42"/>
      <c r="FL79" s="42"/>
      <c r="FM79" s="42"/>
      <c r="FN79" s="42"/>
      <c r="FO79" s="42"/>
      <c r="FP79" s="42"/>
      <c r="FQ79" s="42"/>
      <c r="FR79" s="42"/>
      <c r="FS79" s="42"/>
      <c r="FT79" s="42"/>
      <c r="FU79" s="42"/>
      <c r="FV79" s="42"/>
      <c r="FW79" s="42"/>
      <c r="FX79" s="42"/>
      <c r="FY79" s="42"/>
      <c r="FZ79" s="42"/>
      <c r="GA79" s="42"/>
      <c r="GB79" s="42"/>
      <c r="GC79" s="42"/>
      <c r="GD79" s="42"/>
      <c r="GE79" s="42"/>
      <c r="GF79" s="42"/>
      <c r="GG79" s="42"/>
      <c r="GH79" s="42"/>
      <c r="GI79" s="42"/>
      <c r="GJ79" s="42"/>
      <c r="GK79" s="42"/>
      <c r="GL79" s="42"/>
      <c r="GM79" s="42"/>
      <c r="GN79" s="3"/>
      <c r="GO79" s="3"/>
      <c r="GP79" s="3"/>
      <c r="GQ79" s="42"/>
      <c r="GR79" s="42"/>
      <c r="GS79" s="42"/>
      <c r="GT79" s="42"/>
      <c r="GU79" s="42"/>
      <c r="GV79" s="42"/>
      <c r="GW79" s="42"/>
      <c r="GX79" s="42"/>
      <c r="GY79" s="42"/>
      <c r="GZ79" s="42"/>
      <c r="HA79" s="42"/>
      <c r="HB79" s="42"/>
      <c r="HC79" s="42"/>
      <c r="HD79" s="42"/>
      <c r="HE79" s="42"/>
      <c r="HF79" s="42"/>
      <c r="HG79" s="42"/>
      <c r="HH79" s="42"/>
      <c r="HI79" s="42"/>
      <c r="HJ79" s="42"/>
      <c r="HK79" s="42"/>
      <c r="HL79" s="42"/>
      <c r="HM79" s="42"/>
      <c r="HN79" s="42"/>
      <c r="HO79" s="42"/>
      <c r="HP79" s="42"/>
      <c r="HQ79" s="42"/>
      <c r="HR79" s="42"/>
      <c r="HS79" s="42"/>
      <c r="HT79" s="42"/>
      <c r="HU79" s="42"/>
      <c r="HV79" s="42"/>
      <c r="HW79" s="42"/>
      <c r="HX79" s="42"/>
      <c r="HY79" s="42"/>
      <c r="HZ79" s="42"/>
      <c r="IA79" s="3"/>
      <c r="IB79" s="3"/>
      <c r="IC79" s="3"/>
      <c r="ID79" s="42"/>
      <c r="IE79" s="42"/>
      <c r="IF79" s="42"/>
      <c r="IG79" s="42"/>
      <c r="IH79" s="42"/>
      <c r="II79" s="42"/>
      <c r="IJ79" s="42"/>
      <c r="IK79" s="42"/>
      <c r="IL79" s="42"/>
      <c r="IM79" s="42"/>
      <c r="IN79" s="42"/>
      <c r="IO79" s="42"/>
      <c r="IP79" s="42"/>
      <c r="IQ79" s="42"/>
      <c r="IR79" s="42"/>
      <c r="IS79" s="42"/>
      <c r="IT79" s="42"/>
      <c r="IU79" s="42"/>
      <c r="IV79" s="42"/>
      <c r="IW79" s="42"/>
      <c r="IX79" s="42"/>
      <c r="IY79" s="42"/>
      <c r="IZ79" s="42"/>
      <c r="JA79" s="42"/>
      <c r="JB79" s="42"/>
      <c r="JC79" s="42"/>
      <c r="JD79" s="42"/>
      <c r="JE79" s="42"/>
      <c r="JF79" s="42"/>
      <c r="JG79" s="42"/>
      <c r="JH79" s="42"/>
      <c r="JI79" s="42"/>
      <c r="JJ79" s="42"/>
      <c r="JK79" s="42"/>
      <c r="JL79" s="42"/>
      <c r="JM79" s="3"/>
      <c r="JN79" s="3"/>
      <c r="JO79" s="42"/>
      <c r="JP79" s="42"/>
      <c r="JQ79" s="42"/>
      <c r="JR79" s="42"/>
      <c r="JS79" s="42"/>
      <c r="JT79" s="42"/>
      <c r="JU79" s="42"/>
      <c r="JV79" s="42"/>
      <c r="JW79" s="42"/>
      <c r="JX79" s="42"/>
      <c r="JY79" s="42"/>
      <c r="JZ79" s="42"/>
      <c r="KA79" s="42"/>
      <c r="KB79" s="42"/>
      <c r="KC79" s="42"/>
      <c r="KD79" s="42"/>
      <c r="KE79" s="42"/>
      <c r="KF79" s="42"/>
      <c r="KG79" s="42"/>
      <c r="KH79" s="42"/>
      <c r="KI79" s="42"/>
      <c r="KJ79" s="42"/>
      <c r="KK79" s="42"/>
      <c r="KL79" s="42"/>
      <c r="KM79" s="42"/>
      <c r="KN79" s="42"/>
      <c r="KO79" s="42"/>
      <c r="KP79" s="42"/>
      <c r="KQ79" s="42"/>
      <c r="KR79" s="42"/>
      <c r="KS79" s="42"/>
      <c r="KT79" s="42"/>
      <c r="KU79" s="42"/>
      <c r="KV79" s="42"/>
      <c r="KW79" s="42"/>
      <c r="KY79" s="3"/>
      <c r="KZ79" s="42"/>
      <c r="LA79" s="42"/>
      <c r="LB79" s="42"/>
      <c r="LC79" s="42"/>
      <c r="LD79" s="42"/>
      <c r="LE79" s="42"/>
      <c r="LF79" s="42"/>
      <c r="LG79" s="42"/>
      <c r="LH79" s="42"/>
      <c r="LI79" s="42"/>
      <c r="LJ79" s="42"/>
      <c r="LK79" s="42"/>
      <c r="LL79" s="42"/>
      <c r="LM79" s="42"/>
      <c r="LN79" s="42"/>
      <c r="LO79" s="42"/>
      <c r="LP79" s="42"/>
      <c r="LQ79" s="42"/>
      <c r="LR79" s="42"/>
      <c r="LS79" s="42"/>
      <c r="LT79" s="42"/>
      <c r="LU79" s="42"/>
      <c r="LV79" s="42"/>
      <c r="LW79" s="42"/>
      <c r="LX79" s="42"/>
      <c r="LY79" s="42"/>
      <c r="LZ79" s="42"/>
      <c r="MA79" s="42"/>
      <c r="MB79" s="42"/>
      <c r="MC79" s="42"/>
      <c r="MD79" s="42"/>
      <c r="ME79" s="42"/>
      <c r="MF79" s="42"/>
      <c r="MG79" s="42"/>
      <c r="MH79" s="42"/>
      <c r="MI79" s="42"/>
      <c r="MJ79" s="42"/>
      <c r="MK79" s="42"/>
      <c r="ML79" s="42"/>
      <c r="MM79" s="42"/>
      <c r="MN79" s="42"/>
      <c r="MO79" s="42"/>
      <c r="MP79" s="42"/>
      <c r="MQ79" s="42"/>
      <c r="MR79" s="42"/>
      <c r="MS79" s="42"/>
      <c r="MT79" s="42"/>
      <c r="MU79" s="42"/>
      <c r="MV79" s="42"/>
      <c r="MW79" s="42"/>
      <c r="MX79" s="42"/>
      <c r="MZ79" s="3"/>
      <c r="NA79" s="42"/>
      <c r="NB79" s="42"/>
      <c r="NC79" s="42"/>
      <c r="ND79" s="42"/>
      <c r="NE79" s="42"/>
      <c r="NF79" s="42"/>
      <c r="NG79" s="42"/>
      <c r="NH79" s="42"/>
      <c r="NI79" s="42"/>
      <c r="NJ79" s="42"/>
      <c r="NK79" s="42"/>
      <c r="NL79" s="42"/>
      <c r="NM79" s="42"/>
      <c r="NN79" s="42"/>
      <c r="NO79" s="42"/>
      <c r="NP79" s="42"/>
      <c r="NQ79" s="42"/>
      <c r="NR79" s="42"/>
      <c r="NS79" s="42"/>
      <c r="NT79" s="42"/>
      <c r="NU79" s="42"/>
      <c r="NV79" s="42"/>
      <c r="NW79" s="42"/>
      <c r="NX79" s="42"/>
      <c r="NY79" s="42"/>
      <c r="NZ79" s="42"/>
      <c r="OA79" s="42"/>
      <c r="OB79" s="42"/>
      <c r="OC79" s="42"/>
      <c r="OD79" s="42"/>
      <c r="OE79" s="42"/>
      <c r="OF79" s="42"/>
      <c r="OG79" s="42"/>
      <c r="OH79" s="42"/>
      <c r="OI79" s="42"/>
      <c r="PV79" t="str">
        <f t="shared" ref="PV79:PV84" si="266">+C79</f>
        <v>CNG 100 Bus Fueling Station Upgrade</v>
      </c>
      <c r="PW79" s="1">
        <f t="shared" ref="PW79:RE79" si="267">+J79</f>
        <v>0</v>
      </c>
      <c r="PX79" s="1">
        <f t="shared" si="267"/>
        <v>0</v>
      </c>
      <c r="PY79" s="1">
        <f t="shared" si="267"/>
        <v>0</v>
      </c>
      <c r="PZ79" s="1">
        <f t="shared" si="267"/>
        <v>0</v>
      </c>
      <c r="QA79" s="1">
        <f t="shared" si="267"/>
        <v>0</v>
      </c>
      <c r="QB79" s="1">
        <f t="shared" si="267"/>
        <v>0</v>
      </c>
      <c r="QC79" s="1">
        <f t="shared" si="267"/>
        <v>0</v>
      </c>
      <c r="QD79" s="1">
        <f t="shared" si="267"/>
        <v>0</v>
      </c>
      <c r="QE79" s="1">
        <f t="shared" si="267"/>
        <v>0</v>
      </c>
      <c r="QF79" s="1">
        <f t="shared" si="267"/>
        <v>0</v>
      </c>
      <c r="QG79" s="1">
        <f t="shared" si="267"/>
        <v>0</v>
      </c>
      <c r="QH79" s="1">
        <f t="shared" si="267"/>
        <v>0</v>
      </c>
      <c r="QI79" s="1">
        <f t="shared" si="267"/>
        <v>0</v>
      </c>
      <c r="QJ79" s="1">
        <f t="shared" si="267"/>
        <v>0</v>
      </c>
      <c r="QK79" s="1">
        <f t="shared" si="267"/>
        <v>0</v>
      </c>
      <c r="QL79" s="1">
        <f t="shared" si="267"/>
        <v>0</v>
      </c>
      <c r="QM79" s="1">
        <f t="shared" si="267"/>
        <v>0</v>
      </c>
      <c r="QN79" s="1">
        <f t="shared" si="267"/>
        <v>0</v>
      </c>
      <c r="QO79" s="1">
        <f t="shared" si="267"/>
        <v>0</v>
      </c>
      <c r="QP79" s="1">
        <f t="shared" si="267"/>
        <v>0</v>
      </c>
      <c r="QQ79" s="1">
        <f t="shared" si="267"/>
        <v>0</v>
      </c>
      <c r="QR79" s="1">
        <f t="shared" si="267"/>
        <v>0</v>
      </c>
      <c r="QS79" s="1">
        <f t="shared" si="267"/>
        <v>0</v>
      </c>
      <c r="QT79" s="1">
        <f t="shared" si="267"/>
        <v>0</v>
      </c>
      <c r="QU79" s="1">
        <f t="shared" si="267"/>
        <v>0</v>
      </c>
      <c r="QV79" s="1">
        <f t="shared" si="267"/>
        <v>0</v>
      </c>
      <c r="QW79" s="1">
        <f t="shared" si="267"/>
        <v>0</v>
      </c>
      <c r="QX79" s="1">
        <f t="shared" si="267"/>
        <v>0</v>
      </c>
      <c r="QY79" s="1">
        <f t="shared" si="267"/>
        <v>0</v>
      </c>
      <c r="QZ79" s="1">
        <f t="shared" si="267"/>
        <v>0</v>
      </c>
      <c r="RA79" s="1">
        <f t="shared" si="267"/>
        <v>0</v>
      </c>
      <c r="RB79" s="1">
        <f t="shared" si="267"/>
        <v>0</v>
      </c>
      <c r="RC79" s="1">
        <f t="shared" si="267"/>
        <v>0</v>
      </c>
      <c r="RD79" s="1">
        <f t="shared" si="267"/>
        <v>0</v>
      </c>
      <c r="RE79" s="1">
        <f t="shared" si="267"/>
        <v>0</v>
      </c>
      <c r="RF79" s="1">
        <f t="shared" ref="RF79" si="268">SUM(PW79:RE79)</f>
        <v>0</v>
      </c>
      <c r="RG79" s="42">
        <f t="shared" ref="RG79" si="269">NPV($D$8,PW79:RE79)</f>
        <v>0</v>
      </c>
      <c r="RH79" s="42"/>
      <c r="RI79" s="37"/>
    </row>
    <row r="80" spans="1:477" x14ac:dyDescent="0.25">
      <c r="A80" s="50"/>
      <c r="B80" s="143"/>
      <c r="C80" s="111" t="s">
        <v>43</v>
      </c>
      <c r="D80" s="110">
        <v>0</v>
      </c>
      <c r="E80" s="110">
        <v>2020</v>
      </c>
      <c r="F80" s="8"/>
      <c r="G80" s="76">
        <f>VLOOKUP($C80,Input!$A$8:$HV$39,MATCH(G$21,Input!$A$6:$HV$6,0),FALSE)*D80</f>
        <v>0</v>
      </c>
      <c r="H80" s="76"/>
      <c r="I80" s="3">
        <f>VLOOKUP($C80,Input!$A$28:$AN$39,MATCH(I$21,Input!$A$6:$AN$6,0))</f>
        <v>28</v>
      </c>
      <c r="J80" s="1">
        <f>+IF($E80=J$22,VLOOKUP($C80,Input!$A$8:$AN$39,MATCH(J$21,Input!$A$6:$AN$6,0),FALSE),0)*$D80</f>
        <v>0</v>
      </c>
      <c r="K80" s="1">
        <f>+IF($E80=K$22,VLOOKUP($C80,Input!$A$8:$AN$39,MATCH(K$21,Input!$A$6:$AN$6,0),FALSE),0)*$D80</f>
        <v>0</v>
      </c>
      <c r="L80" s="1">
        <f>+IF($E80=L$22,VLOOKUP($C80,Input!$A$8:$AN$39,MATCH(L$21,Input!$A$6:$AN$6,0),FALSE),0)*$D80</f>
        <v>0</v>
      </c>
      <c r="M80" s="1">
        <f>+IF($E80=M$22,VLOOKUP($C80,Input!$A$8:$AN$39,MATCH(M$21,Input!$A$6:$AN$6,0),FALSE),0)*$D80</f>
        <v>0</v>
      </c>
      <c r="N80" s="1">
        <f>+IF($E80=N$22,VLOOKUP($C80,Input!$A$8:$AN$39,MATCH(N$21,Input!$A$6:$AN$6,0),FALSE),0)*$D80</f>
        <v>0</v>
      </c>
      <c r="O80" s="1">
        <f>+IF($E80=O$22,VLOOKUP($C80,Input!$A$8:$AN$39,MATCH(O$21,Input!$A$6:$AN$6,0),FALSE),0)*$D80</f>
        <v>0</v>
      </c>
      <c r="P80" s="1">
        <f>+IF($E80=P$22,VLOOKUP($C80,Input!$A$8:$AN$39,MATCH(P$21,Input!$A$6:$AN$6,0),FALSE),0)*$D80</f>
        <v>0</v>
      </c>
      <c r="Q80" s="1">
        <f>+IF($E80=Q$22,VLOOKUP($C80,Input!$A$8:$AN$39,MATCH(Q$21,Input!$A$6:$AN$6,0),FALSE),0)*$D80</f>
        <v>0</v>
      </c>
      <c r="R80" s="1">
        <f>+IF($E80=R$22,VLOOKUP($C80,Input!$A$8:$AN$39,MATCH(R$21,Input!$A$6:$AN$6,0),FALSE),0)*$D80</f>
        <v>0</v>
      </c>
      <c r="S80" s="1">
        <f>+IF($E80=S$22,VLOOKUP($C80,Input!$A$8:$AN$39,MATCH(S$21,Input!$A$6:$AN$6,0),FALSE),0)*$D80</f>
        <v>0</v>
      </c>
      <c r="T80" s="1">
        <f>+IF($E80=T$22,VLOOKUP($C80,Input!$A$8:$AN$39,MATCH(T$21,Input!$A$6:$AN$6,0),FALSE),0)*$D80</f>
        <v>0</v>
      </c>
      <c r="U80" s="1">
        <f>+IF($E80=U$22,VLOOKUP($C80,Input!$A$8:$AN$39,MATCH(U$21,Input!$A$6:$AN$6,0),FALSE),0)*$D80</f>
        <v>0</v>
      </c>
      <c r="V80" s="1">
        <f>+IF($E80=V$22,VLOOKUP($C80,Input!$A$8:$AN$39,MATCH(V$21,Input!$A$6:$AN$6,0),FALSE),0)*$D80</f>
        <v>0</v>
      </c>
      <c r="W80" s="1">
        <f>+IF($E80=W$22,VLOOKUP($C80,Input!$A$8:$AN$39,MATCH(W$21,Input!$A$6:$AN$6,0),FALSE),0)*$D80</f>
        <v>0</v>
      </c>
      <c r="X80" s="1">
        <f>+IF($E80=X$22,VLOOKUP($C80,Input!$A$8:$AN$39,MATCH(X$21,Input!$A$6:$AN$6,0),FALSE),0)*$D80</f>
        <v>0</v>
      </c>
      <c r="Y80" s="1">
        <f>+IF($E80=Y$22,VLOOKUP($C80,Input!$A$8:$AN$39,MATCH(Y$21,Input!$A$6:$AN$6,0),FALSE),0)*$D80</f>
        <v>0</v>
      </c>
      <c r="Z80" s="1">
        <f>+IF($E80=Z$22,VLOOKUP($C80,Input!$A$8:$AN$39,MATCH(Z$21,Input!$A$6:$AN$6,0),FALSE),0)*$D80</f>
        <v>0</v>
      </c>
      <c r="AA80" s="1">
        <f>+IF($E80=AA$22,VLOOKUP($C80,Input!$A$8:$AN$39,MATCH(AA$21,Input!$A$6:$AN$6,0),FALSE),0)*$D80</f>
        <v>0</v>
      </c>
      <c r="AB80" s="1">
        <f>+IF($E80=AB$22,VLOOKUP($C80,Input!$A$8:$AN$39,MATCH(AB$21,Input!$A$6:$AN$6,0),FALSE),0)*$D80</f>
        <v>0</v>
      </c>
      <c r="AC80" s="1">
        <f>+IF($E80=AC$22,VLOOKUP($C80,Input!$A$8:$AN$39,MATCH(AC$21,Input!$A$6:$AN$6,0),FALSE),0)*$D80</f>
        <v>0</v>
      </c>
      <c r="AD80" s="1">
        <f>+IF($E80=AD$22,VLOOKUP($C80,Input!$A$8:$AN$39,MATCH(AD$21,Input!$A$6:$AN$6,0),FALSE),0)*$D80</f>
        <v>0</v>
      </c>
      <c r="AE80" s="1">
        <f>+IF($E80=AE$22,VLOOKUP($C80,Input!$A$8:$AN$39,MATCH(AE$21,Input!$A$6:$AN$6,0),FALSE),0)*$D80</f>
        <v>0</v>
      </c>
      <c r="AF80" s="1">
        <f>+IF($E80=AF$22,VLOOKUP($C80,Input!$A$8:$AN$39,MATCH(AF$21,Input!$A$6:$AN$6,0),FALSE),0)*$D80</f>
        <v>0</v>
      </c>
      <c r="AG80" s="1">
        <f>+IF($E80=AG$22,VLOOKUP($C80,Input!$A$8:$AN$39,MATCH(AG$21,Input!$A$6:$AN$6,0),FALSE),0)*$D80</f>
        <v>0</v>
      </c>
      <c r="AH80" s="1">
        <f>+IF($E80=AH$22,VLOOKUP($C80,Input!$A$8:$AN$39,MATCH(AH$21,Input!$A$6:$AN$6,0),FALSE),0)*$D80</f>
        <v>0</v>
      </c>
      <c r="AI80" s="1">
        <f>+IF($E80=AI$22,VLOOKUP($C80,Input!$A$8:$AN$39,MATCH(AI$21,Input!$A$6:$AN$6,0),FALSE),0)*$D80</f>
        <v>0</v>
      </c>
      <c r="AJ80" s="1">
        <f>+IF($E80=AJ$22,VLOOKUP($C80,Input!$A$8:$AN$39,MATCH(AJ$21,Input!$A$6:$AN$6,0),FALSE),0)*$D80</f>
        <v>0</v>
      </c>
      <c r="AK80" s="1">
        <f>+IF($E80=AK$22,VLOOKUP($C80,Input!$A$8:$AN$39,MATCH(AK$21,Input!$A$6:$AN$6,0),FALSE),0)*$D80</f>
        <v>0</v>
      </c>
      <c r="AL80" s="1">
        <f>+IF($E80=AL$22,VLOOKUP($C80,Input!$A$8:$AN$39,MATCH(AL$21,Input!$A$6:$AN$6,0),FALSE),0)*$D80</f>
        <v>0</v>
      </c>
      <c r="AM80" s="1">
        <f>+IF($E80=AM$22,VLOOKUP($C80,Input!$A$8:$AN$39,MATCH(AM$21,Input!$A$6:$AN$6,0),FALSE),0)*$D80</f>
        <v>0</v>
      </c>
      <c r="AN80" s="1">
        <f>+IF($E80=AN$22,VLOOKUP($C80,Input!$A$8:$AN$39,MATCH(AN$21,Input!$A$6:$AN$6,0),FALSE),0)*$D80</f>
        <v>0</v>
      </c>
      <c r="AO80" s="1">
        <f>+IF($E80=AO$22,VLOOKUP($C80,Input!$A$8:$AN$39,MATCH(AO$21,Input!$A$6:$AN$6,0),FALSE),0)*$D80</f>
        <v>0</v>
      </c>
      <c r="AP80" s="1">
        <f>+IF($E80=AP$22,VLOOKUP($C80,Input!$A$8:$AN$39,MATCH(AP$21,Input!$A$6:$AN$6,0),FALSE),0)*$D80</f>
        <v>0</v>
      </c>
      <c r="AQ80" s="1">
        <f>+IF($E80=AQ$22,VLOOKUP($C80,Input!$A$8:$AN$39,MATCH(AQ$21,Input!$A$6:$AN$6,0),FALSE),0)*$D80</f>
        <v>0</v>
      </c>
      <c r="AR80" s="1">
        <f>+IF($E80=AR$22,VLOOKUP($C80,Input!$A$8:$AN$39,MATCH(AR$21,Input!$A$6:$AN$6,0),FALSE),0)*$D80</f>
        <v>0</v>
      </c>
      <c r="AT80" s="3"/>
      <c r="AU80" s="42"/>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c r="BZ80" s="42"/>
      <c r="CA80" s="42"/>
      <c r="CB80" s="42"/>
      <c r="CC80" s="42"/>
      <c r="CE80" s="3"/>
      <c r="CF80" s="42"/>
      <c r="CG80" s="42"/>
      <c r="CH80" s="42"/>
      <c r="CI80" s="42"/>
      <c r="CJ80" s="42"/>
      <c r="CK80" s="42"/>
      <c r="CL80" s="42"/>
      <c r="CM80" s="42"/>
      <c r="CN80" s="42"/>
      <c r="CO80" s="42"/>
      <c r="CP80" s="42"/>
      <c r="CQ80" s="42"/>
      <c r="CR80" s="42"/>
      <c r="CS80" s="42"/>
      <c r="CT80" s="42"/>
      <c r="CU80" s="42"/>
      <c r="CV80" s="42"/>
      <c r="CW80" s="42"/>
      <c r="CX80" s="42"/>
      <c r="CY80" s="42"/>
      <c r="CZ80" s="42"/>
      <c r="DA80" s="42"/>
      <c r="DB80" s="42"/>
      <c r="DC80" s="42"/>
      <c r="DD80" s="42"/>
      <c r="DE80" s="42"/>
      <c r="DF80" s="42"/>
      <c r="DG80" s="42"/>
      <c r="DH80" s="42"/>
      <c r="DI80" s="42"/>
      <c r="DJ80" s="42"/>
      <c r="DK80" s="42"/>
      <c r="DL80" s="42"/>
      <c r="DM80" s="42"/>
      <c r="DN80" s="42"/>
      <c r="DP80" s="3"/>
      <c r="DQ80" s="42"/>
      <c r="DR80" s="42"/>
      <c r="DS80" s="42"/>
      <c r="DT80" s="42"/>
      <c r="DU80" s="42"/>
      <c r="DV80" s="42"/>
      <c r="DW80" s="42"/>
      <c r="DX80" s="42"/>
      <c r="DY80" s="42"/>
      <c r="DZ80" s="42"/>
      <c r="EA80" s="42"/>
      <c r="EB80" s="42"/>
      <c r="EC80" s="42"/>
      <c r="ED80" s="42"/>
      <c r="EE80" s="42"/>
      <c r="EF80" s="42"/>
      <c r="EG80" s="42"/>
      <c r="EH80" s="42"/>
      <c r="EI80" s="42"/>
      <c r="EJ80" s="42"/>
      <c r="EK80" s="42"/>
      <c r="EL80" s="42"/>
      <c r="EM80" s="42"/>
      <c r="EN80" s="42"/>
      <c r="EO80" s="42"/>
      <c r="EP80" s="42"/>
      <c r="EQ80" s="42"/>
      <c r="ER80" s="42"/>
      <c r="ES80" s="42"/>
      <c r="ET80" s="42"/>
      <c r="EU80" s="42"/>
      <c r="EV80" s="42"/>
      <c r="EW80" s="42"/>
      <c r="EX80" s="42"/>
      <c r="EY80" s="42"/>
      <c r="EZ80" s="42"/>
      <c r="FA80" s="3"/>
      <c r="FB80" s="3"/>
      <c r="FC80" s="3"/>
      <c r="FD80" s="42"/>
      <c r="FE80" s="42"/>
      <c r="FF80" s="42"/>
      <c r="FG80" s="42"/>
      <c r="FH80" s="42"/>
      <c r="FI80" s="42"/>
      <c r="FJ80" s="42"/>
      <c r="FK80" s="42"/>
      <c r="FL80" s="42"/>
      <c r="FM80" s="42"/>
      <c r="FN80" s="42"/>
      <c r="FO80" s="42"/>
      <c r="FP80" s="42"/>
      <c r="FQ80" s="42"/>
      <c r="FR80" s="42"/>
      <c r="FS80" s="42"/>
      <c r="FT80" s="42"/>
      <c r="FU80" s="42"/>
      <c r="FV80" s="42"/>
      <c r="FW80" s="42"/>
      <c r="FX80" s="42"/>
      <c r="FY80" s="42"/>
      <c r="FZ80" s="42"/>
      <c r="GA80" s="42"/>
      <c r="GB80" s="42"/>
      <c r="GC80" s="42"/>
      <c r="GD80" s="42"/>
      <c r="GE80" s="42"/>
      <c r="GF80" s="42"/>
      <c r="GG80" s="42"/>
      <c r="GH80" s="42"/>
      <c r="GI80" s="42"/>
      <c r="GJ80" s="42"/>
      <c r="GK80" s="42"/>
      <c r="GL80" s="42"/>
      <c r="GM80" s="42"/>
      <c r="GN80" s="3"/>
      <c r="GO80" s="3"/>
      <c r="GP80" s="3"/>
      <c r="GQ80" s="42"/>
      <c r="GR80" s="42"/>
      <c r="GS80" s="42"/>
      <c r="GT80" s="42"/>
      <c r="GU80" s="42"/>
      <c r="GV80" s="42"/>
      <c r="GW80" s="42"/>
      <c r="GX80" s="42"/>
      <c r="GY80" s="42"/>
      <c r="GZ80" s="42"/>
      <c r="HA80" s="42"/>
      <c r="HB80" s="42"/>
      <c r="HC80" s="42"/>
      <c r="HD80" s="42"/>
      <c r="HE80" s="42"/>
      <c r="HF80" s="42"/>
      <c r="HG80" s="42"/>
      <c r="HH80" s="42"/>
      <c r="HI80" s="42"/>
      <c r="HJ80" s="42"/>
      <c r="HK80" s="42"/>
      <c r="HL80" s="42"/>
      <c r="HM80" s="42"/>
      <c r="HN80" s="42"/>
      <c r="HO80" s="42"/>
      <c r="HP80" s="42"/>
      <c r="HQ80" s="42"/>
      <c r="HR80" s="42"/>
      <c r="HS80" s="42"/>
      <c r="HT80" s="42"/>
      <c r="HU80" s="42"/>
      <c r="HV80" s="42"/>
      <c r="HW80" s="42"/>
      <c r="HX80" s="42"/>
      <c r="HY80" s="42"/>
      <c r="HZ80" s="42"/>
      <c r="IA80" s="3"/>
      <c r="IB80" s="3"/>
      <c r="IC80" s="3"/>
      <c r="ID80" s="42"/>
      <c r="IE80" s="42"/>
      <c r="IF80" s="42"/>
      <c r="IG80" s="42"/>
      <c r="IH80" s="42"/>
      <c r="II80" s="42"/>
      <c r="IJ80" s="42"/>
      <c r="IK80" s="42"/>
      <c r="IL80" s="42"/>
      <c r="IM80" s="42"/>
      <c r="IN80" s="42"/>
      <c r="IO80" s="42"/>
      <c r="IP80" s="42"/>
      <c r="IQ80" s="42"/>
      <c r="IR80" s="42"/>
      <c r="IS80" s="42"/>
      <c r="IT80" s="42"/>
      <c r="IU80" s="42"/>
      <c r="IV80" s="42"/>
      <c r="IW80" s="42"/>
      <c r="IX80" s="42"/>
      <c r="IY80" s="42"/>
      <c r="IZ80" s="42"/>
      <c r="JA80" s="42"/>
      <c r="JB80" s="42"/>
      <c r="JC80" s="42"/>
      <c r="JD80" s="42"/>
      <c r="JE80" s="42"/>
      <c r="JF80" s="42"/>
      <c r="JG80" s="42"/>
      <c r="JH80" s="42"/>
      <c r="JI80" s="42"/>
      <c r="JJ80" s="42"/>
      <c r="JK80" s="42"/>
      <c r="JL80" s="42"/>
      <c r="JM80" s="3"/>
      <c r="JN80" s="3"/>
      <c r="JO80" s="42"/>
      <c r="JP80" s="42"/>
      <c r="JQ80" s="42"/>
      <c r="JR80" s="42"/>
      <c r="JS80" s="42"/>
      <c r="JT80" s="42"/>
      <c r="JU80" s="42"/>
      <c r="JV80" s="42"/>
      <c r="JW80" s="42"/>
      <c r="JX80" s="42"/>
      <c r="JY80" s="42"/>
      <c r="JZ80" s="42"/>
      <c r="KA80" s="42"/>
      <c r="KB80" s="42"/>
      <c r="KC80" s="42"/>
      <c r="KD80" s="42"/>
      <c r="KE80" s="42"/>
      <c r="KF80" s="42"/>
      <c r="KG80" s="42"/>
      <c r="KH80" s="42"/>
      <c r="KI80" s="42"/>
      <c r="KJ80" s="42"/>
      <c r="KK80" s="42"/>
      <c r="KL80" s="42"/>
      <c r="KM80" s="42"/>
      <c r="KN80" s="42"/>
      <c r="KO80" s="42"/>
      <c r="KP80" s="42"/>
      <c r="KQ80" s="42"/>
      <c r="KR80" s="42"/>
      <c r="KS80" s="42"/>
      <c r="KT80" s="42"/>
      <c r="KU80" s="42"/>
      <c r="KV80" s="42"/>
      <c r="KW80" s="42"/>
      <c r="KY80" s="3"/>
      <c r="KZ80" s="42"/>
      <c r="LA80" s="42"/>
      <c r="LB80" s="42"/>
      <c r="LC80" s="42"/>
      <c r="LD80" s="42"/>
      <c r="LE80" s="42"/>
      <c r="LF80" s="42"/>
      <c r="LG80" s="42"/>
      <c r="LH80" s="42"/>
      <c r="LI80" s="42"/>
      <c r="LJ80" s="42"/>
      <c r="LK80" s="42"/>
      <c r="LL80" s="42"/>
      <c r="LM80" s="42"/>
      <c r="LN80" s="42"/>
      <c r="LO80" s="42"/>
      <c r="LP80" s="42"/>
      <c r="LQ80" s="42"/>
      <c r="LR80" s="42"/>
      <c r="LS80" s="42"/>
      <c r="LT80" s="42"/>
      <c r="LU80" s="42"/>
      <c r="LV80" s="42"/>
      <c r="LW80" s="42"/>
      <c r="LX80" s="42"/>
      <c r="LY80" s="42"/>
      <c r="LZ80" s="42"/>
      <c r="MA80" s="42"/>
      <c r="MB80" s="42"/>
      <c r="MC80" s="42"/>
      <c r="MD80" s="42"/>
      <c r="ME80" s="42"/>
      <c r="MF80" s="42"/>
      <c r="MG80" s="42"/>
      <c r="MH80" s="42"/>
      <c r="MI80" s="42"/>
      <c r="MJ80" s="42"/>
      <c r="MK80" s="42"/>
      <c r="ML80" s="42"/>
      <c r="MM80" s="42"/>
      <c r="MN80" s="42"/>
      <c r="MO80" s="42"/>
      <c r="MP80" s="42"/>
      <c r="MQ80" s="42"/>
      <c r="MR80" s="42"/>
      <c r="MS80" s="42"/>
      <c r="MT80" s="42"/>
      <c r="MU80" s="42"/>
      <c r="MV80" s="42"/>
      <c r="MW80" s="42"/>
      <c r="MX80" s="42"/>
      <c r="MZ80" s="3"/>
      <c r="NA80" s="42"/>
      <c r="NB80" s="42"/>
      <c r="NC80" s="42"/>
      <c r="ND80" s="42"/>
      <c r="NE80" s="42"/>
      <c r="NF80" s="42"/>
      <c r="NG80" s="42"/>
      <c r="NH80" s="42"/>
      <c r="NI80" s="42"/>
      <c r="NJ80" s="42"/>
      <c r="NK80" s="42"/>
      <c r="NL80" s="42"/>
      <c r="NM80" s="42"/>
      <c r="NN80" s="42"/>
      <c r="NO80" s="42"/>
      <c r="NP80" s="42"/>
      <c r="NQ80" s="42"/>
      <c r="NR80" s="42"/>
      <c r="NS80" s="42"/>
      <c r="NT80" s="42"/>
      <c r="NU80" s="42"/>
      <c r="NV80" s="42"/>
      <c r="NW80" s="42"/>
      <c r="NX80" s="42"/>
      <c r="NY80" s="42"/>
      <c r="NZ80" s="42"/>
      <c r="OA80" s="42"/>
      <c r="OB80" s="42"/>
      <c r="OC80" s="42"/>
      <c r="OD80" s="42"/>
      <c r="OE80" s="42"/>
      <c r="OF80" s="42"/>
      <c r="OG80" s="42"/>
      <c r="OH80" s="42"/>
      <c r="OI80" s="42"/>
      <c r="PV80" t="str">
        <f t="shared" si="266"/>
        <v>Shop Charger 50 kW</v>
      </c>
      <c r="PW80" s="1">
        <f t="shared" ref="PW80:PW84" si="270">+J80</f>
        <v>0</v>
      </c>
      <c r="PX80" s="1">
        <f t="shared" ref="PX80:QG84" si="271">+K80</f>
        <v>0</v>
      </c>
      <c r="PY80" s="1">
        <f t="shared" si="271"/>
        <v>0</v>
      </c>
      <c r="PZ80" s="1">
        <f t="shared" si="271"/>
        <v>0</v>
      </c>
      <c r="QA80" s="1">
        <f t="shared" si="271"/>
        <v>0</v>
      </c>
      <c r="QB80" s="1">
        <f t="shared" si="271"/>
        <v>0</v>
      </c>
      <c r="QC80" s="1">
        <f t="shared" si="271"/>
        <v>0</v>
      </c>
      <c r="QD80" s="1">
        <f t="shared" si="271"/>
        <v>0</v>
      </c>
      <c r="QE80" s="1">
        <f t="shared" si="271"/>
        <v>0</v>
      </c>
      <c r="QF80" s="1">
        <f t="shared" si="271"/>
        <v>0</v>
      </c>
      <c r="QG80" s="1">
        <f t="shared" si="271"/>
        <v>0</v>
      </c>
      <c r="QH80" s="1">
        <f t="shared" ref="QH80:QQ84" si="272">+U80</f>
        <v>0</v>
      </c>
      <c r="QI80" s="1">
        <f t="shared" si="272"/>
        <v>0</v>
      </c>
      <c r="QJ80" s="1">
        <f t="shared" si="272"/>
        <v>0</v>
      </c>
      <c r="QK80" s="1">
        <f t="shared" si="272"/>
        <v>0</v>
      </c>
      <c r="QL80" s="1">
        <f t="shared" si="272"/>
        <v>0</v>
      </c>
      <c r="QM80" s="1">
        <f t="shared" si="272"/>
        <v>0</v>
      </c>
      <c r="QN80" s="1">
        <f t="shared" si="272"/>
        <v>0</v>
      </c>
      <c r="QO80" s="1">
        <f t="shared" si="272"/>
        <v>0</v>
      </c>
      <c r="QP80" s="1">
        <f t="shared" si="272"/>
        <v>0</v>
      </c>
      <c r="QQ80" s="1">
        <f t="shared" si="272"/>
        <v>0</v>
      </c>
      <c r="QR80" s="1">
        <f t="shared" ref="QR80:RA84" si="273">+AE80</f>
        <v>0</v>
      </c>
      <c r="QS80" s="1">
        <f t="shared" si="273"/>
        <v>0</v>
      </c>
      <c r="QT80" s="1">
        <f t="shared" si="273"/>
        <v>0</v>
      </c>
      <c r="QU80" s="1">
        <f t="shared" si="273"/>
        <v>0</v>
      </c>
      <c r="QV80" s="1">
        <f t="shared" si="273"/>
        <v>0</v>
      </c>
      <c r="QW80" s="1">
        <f t="shared" si="273"/>
        <v>0</v>
      </c>
      <c r="QX80" s="1">
        <f t="shared" si="273"/>
        <v>0</v>
      </c>
      <c r="QY80" s="1">
        <f t="shared" si="273"/>
        <v>0</v>
      </c>
      <c r="QZ80" s="1">
        <f t="shared" si="273"/>
        <v>0</v>
      </c>
      <c r="RA80" s="1">
        <f t="shared" si="273"/>
        <v>0</v>
      </c>
      <c r="RB80" s="1">
        <f t="shared" ref="RB80:RE84" si="274">+AO80</f>
        <v>0</v>
      </c>
      <c r="RC80" s="1">
        <f t="shared" si="274"/>
        <v>0</v>
      </c>
      <c r="RD80" s="1">
        <f t="shared" si="274"/>
        <v>0</v>
      </c>
      <c r="RE80" s="1">
        <f t="shared" si="274"/>
        <v>0</v>
      </c>
      <c r="RF80" s="1">
        <f t="shared" ref="RF80:RF84" si="275">SUM(PW80:RE80)</f>
        <v>0</v>
      </c>
      <c r="RG80" s="42">
        <f t="shared" ref="RG80:RG84" si="276">NPV($D$8,PW80:RE80)</f>
        <v>0</v>
      </c>
      <c r="RH80" s="42"/>
      <c r="RI80" s="37"/>
    </row>
    <row r="81" spans="1:477" x14ac:dyDescent="0.25">
      <c r="A81" s="50"/>
      <c r="B81" s="143"/>
      <c r="C81" s="111" t="s">
        <v>223</v>
      </c>
      <c r="D81" s="110">
        <v>0</v>
      </c>
      <c r="E81" s="110">
        <v>2021</v>
      </c>
      <c r="F81" s="8"/>
      <c r="G81" s="76">
        <f>VLOOKUP($C81,Input!$A$8:$HV$39,MATCH(G$21,Input!$A$6:$HV$6,0),FALSE)*D81</f>
        <v>0</v>
      </c>
      <c r="H81" s="76"/>
      <c r="I81" s="3">
        <f>VLOOKUP($C81,Input!$A$28:$AN$39,MATCH(I$21,Input!$A$6:$AN$6,0))</f>
        <v>28</v>
      </c>
      <c r="J81" s="1">
        <f>+IF($E81=J$22,VLOOKUP($C81,Input!$A$8:$AN$39,MATCH(J$21,Input!$A$6:$AN$6,0),FALSE),0)*$D81</f>
        <v>0</v>
      </c>
      <c r="K81" s="1">
        <f>+IF($E81=K$22,VLOOKUP($C81,Input!$A$8:$AN$39,MATCH(K$21,Input!$A$6:$AN$6,0),FALSE),0)*$D81</f>
        <v>0</v>
      </c>
      <c r="L81" s="1">
        <f>+IF($E81=L$22,VLOOKUP($C81,Input!$A$8:$AN$39,MATCH(L$21,Input!$A$6:$AN$6,0),FALSE),0)*$D81</f>
        <v>0</v>
      </c>
      <c r="M81" s="1">
        <f>+IF($E81=M$22,VLOOKUP($C81,Input!$A$8:$AN$39,MATCH(M$21,Input!$A$6:$AN$6,0),FALSE),0)*$D81</f>
        <v>0</v>
      </c>
      <c r="N81" s="1">
        <f>+IF($E81=N$22,VLOOKUP($C81,Input!$A$8:$AN$39,MATCH(N$21,Input!$A$6:$AN$6,0),FALSE),0)*$D81</f>
        <v>0</v>
      </c>
      <c r="O81" s="1">
        <f>+IF($E81=O$22,VLOOKUP($C81,Input!$A$8:$AN$39,MATCH(O$21,Input!$A$6:$AN$6,0),FALSE),0)*$D81</f>
        <v>0</v>
      </c>
      <c r="P81" s="1">
        <f>+IF($E81=P$22,VLOOKUP($C81,Input!$A$8:$AN$39,MATCH(P$21,Input!$A$6:$AN$6,0),FALSE),0)*$D81</f>
        <v>0</v>
      </c>
      <c r="Q81" s="1">
        <f>+IF($E81=Q$22,VLOOKUP($C81,Input!$A$8:$AN$39,MATCH(Q$21,Input!$A$6:$AN$6,0),FALSE),0)*$D81</f>
        <v>0</v>
      </c>
      <c r="R81" s="1">
        <f>+IF($E81=R$22,VLOOKUP($C81,Input!$A$8:$AN$39,MATCH(R$21,Input!$A$6:$AN$6,0),FALSE),0)*$D81</f>
        <v>0</v>
      </c>
      <c r="S81" s="1">
        <f>+IF($E81=S$22,VLOOKUP($C81,Input!$A$8:$AN$39,MATCH(S$21,Input!$A$6:$AN$6,0),FALSE),0)*$D81</f>
        <v>0</v>
      </c>
      <c r="T81" s="1">
        <f>+IF($E81=T$22,VLOOKUP($C81,Input!$A$8:$AN$39,MATCH(T$21,Input!$A$6:$AN$6,0),FALSE),0)*$D81</f>
        <v>0</v>
      </c>
      <c r="U81" s="1">
        <f>+IF($E81=U$22,VLOOKUP($C81,Input!$A$8:$AN$39,MATCH(U$21,Input!$A$6:$AN$6,0),FALSE),0)*$D81</f>
        <v>0</v>
      </c>
      <c r="V81" s="1">
        <f>+IF($E81=V$22,VLOOKUP($C81,Input!$A$8:$AN$39,MATCH(V$21,Input!$A$6:$AN$6,0),FALSE),0)*$D81</f>
        <v>0</v>
      </c>
      <c r="W81" s="1">
        <f>+IF($E81=W$22,VLOOKUP($C81,Input!$A$8:$AN$39,MATCH(W$21,Input!$A$6:$AN$6,0),FALSE),0)*$D81</f>
        <v>0</v>
      </c>
      <c r="X81" s="1">
        <f>+IF($E81=X$22,VLOOKUP($C81,Input!$A$8:$AN$39,MATCH(X$21,Input!$A$6:$AN$6,0),FALSE),0)*$D81</f>
        <v>0</v>
      </c>
      <c r="Y81" s="1">
        <f>+IF($E81=Y$22,VLOOKUP($C81,Input!$A$8:$AN$39,MATCH(Y$21,Input!$A$6:$AN$6,0),FALSE),0)*$D81</f>
        <v>0</v>
      </c>
      <c r="Z81" s="1">
        <f>+IF($E81=Z$22,VLOOKUP($C81,Input!$A$8:$AN$39,MATCH(Z$21,Input!$A$6:$AN$6,0),FALSE),0)*$D81</f>
        <v>0</v>
      </c>
      <c r="AA81" s="1">
        <f>+IF($E81=AA$22,VLOOKUP($C81,Input!$A$8:$AN$39,MATCH(AA$21,Input!$A$6:$AN$6,0),FALSE),0)*$D81</f>
        <v>0</v>
      </c>
      <c r="AB81" s="1">
        <f>+IF($E81=AB$22,VLOOKUP($C81,Input!$A$8:$AN$39,MATCH(AB$21,Input!$A$6:$AN$6,0),FALSE),0)*$D81</f>
        <v>0</v>
      </c>
      <c r="AC81" s="1">
        <f>+IF($E81=AC$22,VLOOKUP($C81,Input!$A$8:$AN$39,MATCH(AC$21,Input!$A$6:$AN$6,0),FALSE),0)*$D81</f>
        <v>0</v>
      </c>
      <c r="AD81" s="1">
        <f>+IF($E81=AD$22,VLOOKUP($C81,Input!$A$8:$AN$39,MATCH(AD$21,Input!$A$6:$AN$6,0),FALSE),0)*$D81</f>
        <v>0</v>
      </c>
      <c r="AE81" s="1">
        <f>+IF($E81=AE$22,VLOOKUP($C81,Input!$A$8:$AN$39,MATCH(AE$21,Input!$A$6:$AN$6,0),FALSE),0)*$D81</f>
        <v>0</v>
      </c>
      <c r="AF81" s="1">
        <f>+IF($E81=AF$22,VLOOKUP($C81,Input!$A$8:$AN$39,MATCH(AF$21,Input!$A$6:$AN$6,0),FALSE),0)*$D81</f>
        <v>0</v>
      </c>
      <c r="AG81" s="1">
        <f>+IF($E81=AG$22,VLOOKUP($C81,Input!$A$8:$AN$39,MATCH(AG$21,Input!$A$6:$AN$6,0),FALSE),0)*$D81</f>
        <v>0</v>
      </c>
      <c r="AH81" s="1">
        <f>+IF($E81=AH$22,VLOOKUP($C81,Input!$A$8:$AN$39,MATCH(AH$21,Input!$A$6:$AN$6,0),FALSE),0)*$D81</f>
        <v>0</v>
      </c>
      <c r="AI81" s="1">
        <f>+IF($E81=AI$22,VLOOKUP($C81,Input!$A$8:$AN$39,MATCH(AI$21,Input!$A$6:$AN$6,0),FALSE),0)*$D81</f>
        <v>0</v>
      </c>
      <c r="AJ81" s="1">
        <f>+IF($E81=AJ$22,VLOOKUP($C81,Input!$A$8:$AN$39,MATCH(AJ$21,Input!$A$6:$AN$6,0),FALSE),0)*$D81</f>
        <v>0</v>
      </c>
      <c r="AK81" s="1">
        <f>+IF($E81=AK$22,VLOOKUP($C81,Input!$A$8:$AN$39,MATCH(AK$21,Input!$A$6:$AN$6,0),FALSE),0)*$D81</f>
        <v>0</v>
      </c>
      <c r="AL81" s="1">
        <f>+IF($E81=AL$22,VLOOKUP($C81,Input!$A$8:$AN$39,MATCH(AL$21,Input!$A$6:$AN$6,0),FALSE),0)*$D81</f>
        <v>0</v>
      </c>
      <c r="AM81" s="1">
        <f>+IF($E81=AM$22,VLOOKUP($C81,Input!$A$8:$AN$39,MATCH(AM$21,Input!$A$6:$AN$6,0),FALSE),0)*$D81</f>
        <v>0</v>
      </c>
      <c r="AN81" s="1">
        <f>+IF($E81=AN$22,VLOOKUP($C81,Input!$A$8:$AN$39,MATCH(AN$21,Input!$A$6:$AN$6,0),FALSE),0)*$D81</f>
        <v>0</v>
      </c>
      <c r="AO81" s="1">
        <f>+IF($E81=AO$22,VLOOKUP($C81,Input!$A$8:$AN$39,MATCH(AO$21,Input!$A$6:$AN$6,0),FALSE),0)*$D81</f>
        <v>0</v>
      </c>
      <c r="AP81" s="1">
        <f>+IF($E81=AP$22,VLOOKUP($C81,Input!$A$8:$AN$39,MATCH(AP$21,Input!$A$6:$AN$6,0),FALSE),0)*$D81</f>
        <v>0</v>
      </c>
      <c r="AQ81" s="1">
        <f>+IF($E81=AQ$22,VLOOKUP($C81,Input!$A$8:$AN$39,MATCH(AQ$21,Input!$A$6:$AN$6,0),FALSE),0)*$D81</f>
        <v>0</v>
      </c>
      <c r="AR81" s="1">
        <f>+IF($E81=AR$22,VLOOKUP($C81,Input!$A$8:$AN$39,MATCH(AR$21,Input!$A$6:$AN$6,0),FALSE),0)*$D81</f>
        <v>0</v>
      </c>
      <c r="AT81" s="3"/>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c r="BZ81" s="42"/>
      <c r="CA81" s="42"/>
      <c r="CB81" s="42"/>
      <c r="CC81" s="42"/>
      <c r="CE81" s="3"/>
      <c r="CF81" s="42"/>
      <c r="CG81" s="42"/>
      <c r="CH81" s="42"/>
      <c r="CI81" s="42"/>
      <c r="CJ81" s="42"/>
      <c r="CK81" s="42"/>
      <c r="CL81" s="42"/>
      <c r="CM81" s="42"/>
      <c r="CN81" s="42"/>
      <c r="CO81" s="42"/>
      <c r="CP81" s="42"/>
      <c r="CQ81" s="42"/>
      <c r="CR81" s="42"/>
      <c r="CS81" s="42"/>
      <c r="CT81" s="42"/>
      <c r="CU81" s="42"/>
      <c r="CV81" s="42"/>
      <c r="CW81" s="42"/>
      <c r="CX81" s="42"/>
      <c r="CY81" s="42"/>
      <c r="CZ81" s="42"/>
      <c r="DA81" s="42"/>
      <c r="DB81" s="42"/>
      <c r="DC81" s="42"/>
      <c r="DD81" s="42"/>
      <c r="DE81" s="42"/>
      <c r="DF81" s="42"/>
      <c r="DG81" s="42"/>
      <c r="DH81" s="42"/>
      <c r="DI81" s="42"/>
      <c r="DJ81" s="42"/>
      <c r="DK81" s="42"/>
      <c r="DL81" s="42"/>
      <c r="DM81" s="42"/>
      <c r="DN81" s="42"/>
      <c r="DP81" s="3"/>
      <c r="DQ81" s="42"/>
      <c r="DR81" s="42"/>
      <c r="DS81" s="42"/>
      <c r="DT81" s="42"/>
      <c r="DU81" s="42"/>
      <c r="DV81" s="42"/>
      <c r="DW81" s="42"/>
      <c r="DX81" s="42"/>
      <c r="DY81" s="42"/>
      <c r="DZ81" s="42"/>
      <c r="EA81" s="42"/>
      <c r="EB81" s="42"/>
      <c r="EC81" s="42"/>
      <c r="ED81" s="42"/>
      <c r="EE81" s="42"/>
      <c r="EF81" s="42"/>
      <c r="EG81" s="42"/>
      <c r="EH81" s="42"/>
      <c r="EI81" s="42"/>
      <c r="EJ81" s="42"/>
      <c r="EK81" s="42"/>
      <c r="EL81" s="42"/>
      <c r="EM81" s="42"/>
      <c r="EN81" s="42"/>
      <c r="EO81" s="42"/>
      <c r="EP81" s="42"/>
      <c r="EQ81" s="42"/>
      <c r="ER81" s="42"/>
      <c r="ES81" s="42"/>
      <c r="ET81" s="42"/>
      <c r="EU81" s="42"/>
      <c r="EV81" s="42"/>
      <c r="EW81" s="42"/>
      <c r="EX81" s="42"/>
      <c r="EY81" s="42"/>
      <c r="EZ81" s="42"/>
      <c r="FA81" s="3"/>
      <c r="FB81" s="3"/>
      <c r="FC81" s="3"/>
      <c r="FD81" s="42"/>
      <c r="FE81" s="42"/>
      <c r="FF81" s="42"/>
      <c r="FG81" s="42"/>
      <c r="FH81" s="42"/>
      <c r="FI81" s="42"/>
      <c r="FJ81" s="42"/>
      <c r="FK81" s="42"/>
      <c r="FL81" s="42"/>
      <c r="FM81" s="42"/>
      <c r="FN81" s="42"/>
      <c r="FO81" s="42"/>
      <c r="FP81" s="42"/>
      <c r="FQ81" s="42"/>
      <c r="FR81" s="42"/>
      <c r="FS81" s="42"/>
      <c r="FT81" s="42"/>
      <c r="FU81" s="42"/>
      <c r="FV81" s="42"/>
      <c r="FW81" s="42"/>
      <c r="FX81" s="42"/>
      <c r="FY81" s="42"/>
      <c r="FZ81" s="42"/>
      <c r="GA81" s="42"/>
      <c r="GB81" s="42"/>
      <c r="GC81" s="42"/>
      <c r="GD81" s="42"/>
      <c r="GE81" s="42"/>
      <c r="GF81" s="42"/>
      <c r="GG81" s="42"/>
      <c r="GH81" s="42"/>
      <c r="GI81" s="42"/>
      <c r="GJ81" s="42"/>
      <c r="GK81" s="42"/>
      <c r="GL81" s="42"/>
      <c r="GM81" s="42"/>
      <c r="GN81" s="3"/>
      <c r="GO81" s="3"/>
      <c r="GP81" s="3"/>
      <c r="GQ81" s="42"/>
      <c r="GR81" s="42"/>
      <c r="GS81" s="42"/>
      <c r="GT81" s="42"/>
      <c r="GU81" s="42"/>
      <c r="GV81" s="42"/>
      <c r="GW81" s="42"/>
      <c r="GX81" s="42"/>
      <c r="GY81" s="42"/>
      <c r="GZ81" s="42"/>
      <c r="HA81" s="42"/>
      <c r="HB81" s="42"/>
      <c r="HC81" s="42"/>
      <c r="HD81" s="42"/>
      <c r="HE81" s="42"/>
      <c r="HF81" s="42"/>
      <c r="HG81" s="42"/>
      <c r="HH81" s="42"/>
      <c r="HI81" s="42"/>
      <c r="HJ81" s="42"/>
      <c r="HK81" s="42"/>
      <c r="HL81" s="42"/>
      <c r="HM81" s="42"/>
      <c r="HN81" s="42"/>
      <c r="HO81" s="42"/>
      <c r="HP81" s="42"/>
      <c r="HQ81" s="42"/>
      <c r="HR81" s="42"/>
      <c r="HS81" s="42"/>
      <c r="HT81" s="42"/>
      <c r="HU81" s="42"/>
      <c r="HV81" s="42"/>
      <c r="HW81" s="42"/>
      <c r="HX81" s="42"/>
      <c r="HY81" s="42"/>
      <c r="HZ81" s="42"/>
      <c r="IA81" s="3"/>
      <c r="IB81" s="3"/>
      <c r="IC81" s="3"/>
      <c r="ID81" s="42"/>
      <c r="IE81" s="42"/>
      <c r="IF81" s="42"/>
      <c r="IG81" s="42"/>
      <c r="IH81" s="42"/>
      <c r="II81" s="42"/>
      <c r="IJ81" s="42"/>
      <c r="IK81" s="42"/>
      <c r="IL81" s="42"/>
      <c r="IM81" s="42"/>
      <c r="IN81" s="42"/>
      <c r="IO81" s="42"/>
      <c r="IP81" s="42"/>
      <c r="IQ81" s="42"/>
      <c r="IR81" s="42"/>
      <c r="IS81" s="42"/>
      <c r="IT81" s="42"/>
      <c r="IU81" s="42"/>
      <c r="IV81" s="42"/>
      <c r="IW81" s="42"/>
      <c r="IX81" s="42"/>
      <c r="IY81" s="42"/>
      <c r="IZ81" s="42"/>
      <c r="JA81" s="42"/>
      <c r="JB81" s="42"/>
      <c r="JC81" s="42"/>
      <c r="JD81" s="42"/>
      <c r="JE81" s="42"/>
      <c r="JF81" s="42"/>
      <c r="JG81" s="42"/>
      <c r="JH81" s="42"/>
      <c r="JI81" s="42"/>
      <c r="JJ81" s="42"/>
      <c r="JK81" s="42"/>
      <c r="JL81" s="42"/>
      <c r="JM81" s="3"/>
      <c r="JN81" s="3"/>
      <c r="JO81" s="42"/>
      <c r="JP81" s="42"/>
      <c r="JQ81" s="42"/>
      <c r="JR81" s="42"/>
      <c r="JS81" s="42"/>
      <c r="JT81" s="42"/>
      <c r="JU81" s="42"/>
      <c r="JV81" s="42"/>
      <c r="JW81" s="42"/>
      <c r="JX81" s="42"/>
      <c r="JY81" s="42"/>
      <c r="JZ81" s="42"/>
      <c r="KA81" s="42"/>
      <c r="KB81" s="42"/>
      <c r="KC81" s="42"/>
      <c r="KD81" s="42"/>
      <c r="KE81" s="42"/>
      <c r="KF81" s="42"/>
      <c r="KG81" s="42"/>
      <c r="KH81" s="42"/>
      <c r="KI81" s="42"/>
      <c r="KJ81" s="42"/>
      <c r="KK81" s="42"/>
      <c r="KL81" s="42"/>
      <c r="KM81" s="42"/>
      <c r="KN81" s="42"/>
      <c r="KO81" s="42"/>
      <c r="KP81" s="42"/>
      <c r="KQ81" s="42"/>
      <c r="KR81" s="42"/>
      <c r="KS81" s="42"/>
      <c r="KT81" s="42"/>
      <c r="KU81" s="42"/>
      <c r="KV81" s="42"/>
      <c r="KW81" s="42"/>
      <c r="KY81" s="3"/>
      <c r="KZ81" s="42"/>
      <c r="LA81" s="42"/>
      <c r="LB81" s="42"/>
      <c r="LC81" s="42"/>
      <c r="LD81" s="42"/>
      <c r="LE81" s="42"/>
      <c r="LF81" s="42"/>
      <c r="LG81" s="42"/>
      <c r="LH81" s="42"/>
      <c r="LI81" s="42"/>
      <c r="LJ81" s="42"/>
      <c r="LK81" s="42"/>
      <c r="LL81" s="42"/>
      <c r="LM81" s="42"/>
      <c r="LN81" s="42"/>
      <c r="LO81" s="42"/>
      <c r="LP81" s="42"/>
      <c r="LQ81" s="42"/>
      <c r="LR81" s="42"/>
      <c r="LS81" s="42"/>
      <c r="LT81" s="42"/>
      <c r="LU81" s="42"/>
      <c r="LV81" s="42"/>
      <c r="LW81" s="42"/>
      <c r="LX81" s="42"/>
      <c r="LY81" s="42"/>
      <c r="LZ81" s="42"/>
      <c r="MA81" s="42"/>
      <c r="MB81" s="42"/>
      <c r="MC81" s="42"/>
      <c r="MD81" s="42"/>
      <c r="ME81" s="42"/>
      <c r="MF81" s="42"/>
      <c r="MG81" s="42"/>
      <c r="MH81" s="42"/>
      <c r="MI81" s="42"/>
      <c r="MJ81" s="42"/>
      <c r="MK81" s="42"/>
      <c r="ML81" s="42"/>
      <c r="MM81" s="42"/>
      <c r="MN81" s="42"/>
      <c r="MO81" s="42"/>
      <c r="MP81" s="42"/>
      <c r="MQ81" s="42"/>
      <c r="MR81" s="42"/>
      <c r="MS81" s="42"/>
      <c r="MT81" s="42"/>
      <c r="MU81" s="42"/>
      <c r="MV81" s="42"/>
      <c r="MW81" s="42"/>
      <c r="MX81" s="42"/>
      <c r="MZ81" s="3"/>
      <c r="NA81" s="42"/>
      <c r="NB81" s="42"/>
      <c r="NC81" s="42"/>
      <c r="ND81" s="42"/>
      <c r="NE81" s="42"/>
      <c r="NF81" s="42"/>
      <c r="NG81" s="42"/>
      <c r="NH81" s="42"/>
      <c r="NI81" s="42"/>
      <c r="NJ81" s="42"/>
      <c r="NK81" s="42"/>
      <c r="NL81" s="42"/>
      <c r="NM81" s="42"/>
      <c r="NN81" s="42"/>
      <c r="NO81" s="42"/>
      <c r="NP81" s="42"/>
      <c r="NQ81" s="42"/>
      <c r="NR81" s="42"/>
      <c r="NS81" s="42"/>
      <c r="NT81" s="42"/>
      <c r="NU81" s="42"/>
      <c r="NV81" s="42"/>
      <c r="NW81" s="42"/>
      <c r="NX81" s="42"/>
      <c r="NY81" s="42"/>
      <c r="NZ81" s="42"/>
      <c r="OA81" s="42"/>
      <c r="OB81" s="42"/>
      <c r="OC81" s="42"/>
      <c r="OD81" s="42"/>
      <c r="OE81" s="42"/>
      <c r="OF81" s="42"/>
      <c r="OG81" s="42"/>
      <c r="OH81" s="42"/>
      <c r="OI81" s="42"/>
      <c r="PV81" t="str">
        <f t="shared" ref="PV81" si="277">+C81</f>
        <v>On-route charger  (500 kW) w installation</v>
      </c>
      <c r="PW81" s="1">
        <f t="shared" si="270"/>
        <v>0</v>
      </c>
      <c r="PX81" s="1">
        <f t="shared" si="271"/>
        <v>0</v>
      </c>
      <c r="PY81" s="1">
        <f t="shared" si="271"/>
        <v>0</v>
      </c>
      <c r="PZ81" s="1">
        <f t="shared" si="271"/>
        <v>0</v>
      </c>
      <c r="QA81" s="1">
        <f t="shared" si="271"/>
        <v>0</v>
      </c>
      <c r="QB81" s="1">
        <f t="shared" si="271"/>
        <v>0</v>
      </c>
      <c r="QC81" s="1">
        <f t="shared" si="271"/>
        <v>0</v>
      </c>
      <c r="QD81" s="1">
        <f t="shared" si="271"/>
        <v>0</v>
      </c>
      <c r="QE81" s="1">
        <f t="shared" si="271"/>
        <v>0</v>
      </c>
      <c r="QF81" s="1">
        <f t="shared" si="271"/>
        <v>0</v>
      </c>
      <c r="QG81" s="1">
        <f t="shared" si="271"/>
        <v>0</v>
      </c>
      <c r="QH81" s="1">
        <f t="shared" si="272"/>
        <v>0</v>
      </c>
      <c r="QI81" s="1">
        <f t="shared" si="272"/>
        <v>0</v>
      </c>
      <c r="QJ81" s="1">
        <f t="shared" si="272"/>
        <v>0</v>
      </c>
      <c r="QK81" s="1">
        <f t="shared" si="272"/>
        <v>0</v>
      </c>
      <c r="QL81" s="1">
        <f t="shared" si="272"/>
        <v>0</v>
      </c>
      <c r="QM81" s="1">
        <f t="shared" si="272"/>
        <v>0</v>
      </c>
      <c r="QN81" s="1">
        <f t="shared" si="272"/>
        <v>0</v>
      </c>
      <c r="QO81" s="1">
        <f t="shared" si="272"/>
        <v>0</v>
      </c>
      <c r="QP81" s="1">
        <f t="shared" si="272"/>
        <v>0</v>
      </c>
      <c r="QQ81" s="1">
        <f t="shared" si="272"/>
        <v>0</v>
      </c>
      <c r="QR81" s="1">
        <f t="shared" si="273"/>
        <v>0</v>
      </c>
      <c r="QS81" s="1">
        <f t="shared" si="273"/>
        <v>0</v>
      </c>
      <c r="QT81" s="1">
        <f t="shared" si="273"/>
        <v>0</v>
      </c>
      <c r="QU81" s="1">
        <f t="shared" si="273"/>
        <v>0</v>
      </c>
      <c r="QV81" s="1">
        <f t="shared" si="273"/>
        <v>0</v>
      </c>
      <c r="QW81" s="1">
        <f t="shared" si="273"/>
        <v>0</v>
      </c>
      <c r="QX81" s="1">
        <f t="shared" si="273"/>
        <v>0</v>
      </c>
      <c r="QY81" s="1">
        <f t="shared" si="273"/>
        <v>0</v>
      </c>
      <c r="QZ81" s="1">
        <f t="shared" si="273"/>
        <v>0</v>
      </c>
      <c r="RA81" s="1">
        <f t="shared" si="273"/>
        <v>0</v>
      </c>
      <c r="RB81" s="1">
        <f t="shared" si="274"/>
        <v>0</v>
      </c>
      <c r="RC81" s="1">
        <f t="shared" si="274"/>
        <v>0</v>
      </c>
      <c r="RD81" s="1">
        <f t="shared" si="274"/>
        <v>0</v>
      </c>
      <c r="RE81" s="1">
        <f t="shared" si="274"/>
        <v>0</v>
      </c>
      <c r="RF81" s="1">
        <f t="shared" si="275"/>
        <v>0</v>
      </c>
      <c r="RG81" s="42">
        <f t="shared" si="276"/>
        <v>0</v>
      </c>
      <c r="RH81" s="42"/>
      <c r="RI81" s="37"/>
    </row>
    <row r="82" spans="1:477" x14ac:dyDescent="0.25">
      <c r="A82" s="50"/>
      <c r="B82" s="143"/>
      <c r="C82" s="111" t="s">
        <v>190</v>
      </c>
      <c r="D82" s="110">
        <v>0</v>
      </c>
      <c r="E82" s="110">
        <v>2027</v>
      </c>
      <c r="F82" s="8"/>
      <c r="G82" s="76">
        <f>VLOOKUP($C82,Input!$A$8:$HV$39,MATCH(G$21,Input!$A$6:$HV$6,0),FALSE)*D82</f>
        <v>0</v>
      </c>
      <c r="H82" s="76"/>
      <c r="I82" s="3">
        <f>VLOOKUP($C82,Input!$A$28:$AN$39,MATCH(I$21,Input!$A$6:$AN$6,0))</f>
        <v>0</v>
      </c>
      <c r="J82" s="1">
        <f>+IF($E82=J$22,VLOOKUP($C82,Input!$A$8:$AN$39,MATCH(J$21,Input!$A$6:$AN$6,0),FALSE),0)*$D82</f>
        <v>0</v>
      </c>
      <c r="K82" s="1">
        <f>+IF($E82=K$22,VLOOKUP($C82,Input!$A$8:$AN$39,MATCH(K$21,Input!$A$6:$AN$6,0),FALSE),0)*$D82</f>
        <v>0</v>
      </c>
      <c r="L82" s="1">
        <f>+IF($E82=L$22,VLOOKUP($C82,Input!$A$8:$AN$39,MATCH(L$21,Input!$A$6:$AN$6,0),FALSE),0)*$D82</f>
        <v>0</v>
      </c>
      <c r="M82" s="1">
        <f>+IF($E82=M$22,VLOOKUP($C82,Input!$A$8:$AN$39,MATCH(M$21,Input!$A$6:$AN$6,0),FALSE),0)*$D82</f>
        <v>0</v>
      </c>
      <c r="N82" s="1">
        <f>+IF($E82=N$22,VLOOKUP($C82,Input!$A$8:$AN$39,MATCH(N$21,Input!$A$6:$AN$6,0),FALSE),0)*$D82</f>
        <v>0</v>
      </c>
      <c r="O82" s="1">
        <f>+IF($E82=O$22,VLOOKUP($C82,Input!$A$8:$AN$39,MATCH(O$21,Input!$A$6:$AN$6,0),FALSE),0)*$D82</f>
        <v>0</v>
      </c>
      <c r="P82" s="1">
        <f>+IF($E82=P$22,VLOOKUP($C82,Input!$A$8:$AN$39,MATCH(P$21,Input!$A$6:$AN$6,0),FALSE),0)*$D82</f>
        <v>0</v>
      </c>
      <c r="Q82" s="1">
        <f>+IF($E82=Q$22,VLOOKUP($C82,Input!$A$8:$AN$39,MATCH(Q$21,Input!$A$6:$AN$6,0),FALSE),0)*$D82</f>
        <v>0</v>
      </c>
      <c r="R82" s="1">
        <f>+IF($E82=R$22,VLOOKUP($C82,Input!$A$8:$AN$39,MATCH(R$21,Input!$A$6:$AN$6,0),FALSE),0)*$D82</f>
        <v>0</v>
      </c>
      <c r="S82" s="1">
        <f>+IF($E82=S$22,VLOOKUP($C82,Input!$A$8:$AN$39,MATCH(S$21,Input!$A$6:$AN$6,0),FALSE),0)*$D82</f>
        <v>0</v>
      </c>
      <c r="T82" s="1">
        <f>+IF($E82=T$22,VLOOKUP($C82,Input!$A$8:$AN$39,MATCH(T$21,Input!$A$6:$AN$6,0),FALSE),0)*$D82</f>
        <v>0</v>
      </c>
      <c r="U82" s="1">
        <f>+IF($E82=U$22,VLOOKUP($C82,Input!$A$8:$AN$39,MATCH(U$21,Input!$A$6:$AN$6,0),FALSE),0)*$D82</f>
        <v>0</v>
      </c>
      <c r="V82" s="1">
        <f>+IF($E82=V$22,VLOOKUP($C82,Input!$A$8:$AN$39,MATCH(V$21,Input!$A$6:$AN$6,0),FALSE),0)*$D82</f>
        <v>0</v>
      </c>
      <c r="W82" s="1">
        <f>+IF($E82=W$22,VLOOKUP($C82,Input!$A$8:$AN$39,MATCH(W$21,Input!$A$6:$AN$6,0),FALSE),0)*$D82</f>
        <v>0</v>
      </c>
      <c r="X82" s="1">
        <f>+IF($E82=X$22,VLOOKUP($C82,Input!$A$8:$AN$39,MATCH(X$21,Input!$A$6:$AN$6,0),FALSE),0)*$D82</f>
        <v>0</v>
      </c>
      <c r="Y82" s="1">
        <f>+IF($E82=Y$22,VLOOKUP($C82,Input!$A$8:$AN$39,MATCH(Y$21,Input!$A$6:$AN$6,0),FALSE),0)*$D82</f>
        <v>0</v>
      </c>
      <c r="Z82" s="1">
        <f>+IF($E82=Z$22,VLOOKUP($C82,Input!$A$8:$AN$39,MATCH(Z$21,Input!$A$6:$AN$6,0),FALSE),0)*$D82</f>
        <v>0</v>
      </c>
      <c r="AA82" s="1">
        <f>+IF($E82=AA$22,VLOOKUP($C82,Input!$A$8:$AN$39,MATCH(AA$21,Input!$A$6:$AN$6,0),FALSE),0)*$D82</f>
        <v>0</v>
      </c>
      <c r="AB82" s="1">
        <f>+IF($E82=AB$22,VLOOKUP($C82,Input!$A$8:$AN$39,MATCH(AB$21,Input!$A$6:$AN$6,0),FALSE),0)*$D82</f>
        <v>0</v>
      </c>
      <c r="AC82" s="1">
        <f>+IF($E82=AC$22,VLOOKUP($C82,Input!$A$8:$AN$39,MATCH(AC$21,Input!$A$6:$AN$6,0),FALSE),0)*$D82</f>
        <v>0</v>
      </c>
      <c r="AD82" s="1">
        <f>+IF($E82=AD$22,VLOOKUP($C82,Input!$A$8:$AN$39,MATCH(AD$21,Input!$A$6:$AN$6,0),FALSE),0)*$D82</f>
        <v>0</v>
      </c>
      <c r="AE82" s="1">
        <f>+IF($E82=AE$22,VLOOKUP($C82,Input!$A$8:$AN$39,MATCH(AE$21,Input!$A$6:$AN$6,0),FALSE),0)*$D82</f>
        <v>0</v>
      </c>
      <c r="AF82" s="1">
        <f>+IF($E82=AF$22,VLOOKUP($C82,Input!$A$8:$AN$39,MATCH(AF$21,Input!$A$6:$AN$6,0),FALSE),0)*$D82</f>
        <v>0</v>
      </c>
      <c r="AG82" s="1">
        <f>+IF($E82=AG$22,VLOOKUP($C82,Input!$A$8:$AN$39,MATCH(AG$21,Input!$A$6:$AN$6,0),FALSE),0)*$D82</f>
        <v>0</v>
      </c>
      <c r="AH82" s="1">
        <f>+IF($E82=AH$22,VLOOKUP($C82,Input!$A$8:$AN$39,MATCH(AH$21,Input!$A$6:$AN$6,0),FALSE),0)*$D82</f>
        <v>0</v>
      </c>
      <c r="AI82" s="1">
        <f>+IF($E82=AI$22,VLOOKUP($C82,Input!$A$8:$AN$39,MATCH(AI$21,Input!$A$6:$AN$6,0),FALSE),0)*$D82</f>
        <v>0</v>
      </c>
      <c r="AJ82" s="1">
        <f>+IF($E82=AJ$22,VLOOKUP($C82,Input!$A$8:$AN$39,MATCH(AJ$21,Input!$A$6:$AN$6,0),FALSE),0)*$D82</f>
        <v>0</v>
      </c>
      <c r="AK82" s="1">
        <f>+IF($E82=AK$22,VLOOKUP($C82,Input!$A$8:$AN$39,MATCH(AK$21,Input!$A$6:$AN$6,0),FALSE),0)*$D82</f>
        <v>0</v>
      </c>
      <c r="AL82" s="1">
        <f>+IF($E82=AL$22,VLOOKUP($C82,Input!$A$8:$AN$39,MATCH(AL$21,Input!$A$6:$AN$6,0),FALSE),0)*$D82</f>
        <v>0</v>
      </c>
      <c r="AM82" s="1">
        <f>+IF($E82=AM$22,VLOOKUP($C82,Input!$A$8:$AN$39,MATCH(AM$21,Input!$A$6:$AN$6,0),FALSE),0)*$D82</f>
        <v>0</v>
      </c>
      <c r="AN82" s="1">
        <f>+IF($E82=AN$22,VLOOKUP($C82,Input!$A$8:$AN$39,MATCH(AN$21,Input!$A$6:$AN$6,0),FALSE),0)*$D82</f>
        <v>0</v>
      </c>
      <c r="AO82" s="1">
        <f>+IF($E82=AO$22,VLOOKUP($C82,Input!$A$8:$AN$39,MATCH(AO$21,Input!$A$6:$AN$6,0),FALSE),0)*$D82</f>
        <v>0</v>
      </c>
      <c r="AP82" s="1">
        <f>+IF($E82=AP$22,VLOOKUP($C82,Input!$A$8:$AN$39,MATCH(AP$21,Input!$A$6:$AN$6,0),FALSE),0)*$D82</f>
        <v>0</v>
      </c>
      <c r="AQ82" s="1">
        <f>+IF($E82=AQ$22,VLOOKUP($C82,Input!$A$8:$AN$39,MATCH(AQ$21,Input!$A$6:$AN$6,0),FALSE),0)*$D82</f>
        <v>0</v>
      </c>
      <c r="AR82" s="1">
        <f>+IF($E82=AR$22,VLOOKUP($C82,Input!$A$8:$AN$39,MATCH(AR$21,Input!$A$6:$AN$6,0),FALSE),0)*$D82</f>
        <v>0</v>
      </c>
      <c r="AT82" s="3"/>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c r="BZ82" s="42"/>
      <c r="CA82" s="42"/>
      <c r="CB82" s="42"/>
      <c r="CC82" s="42"/>
      <c r="CE82" s="3"/>
      <c r="CF82" s="42"/>
      <c r="CG82" s="42"/>
      <c r="CH82" s="42"/>
      <c r="CI82" s="42"/>
      <c r="CJ82" s="42"/>
      <c r="CK82" s="42"/>
      <c r="CL82" s="42"/>
      <c r="CM82" s="42"/>
      <c r="CN82" s="42"/>
      <c r="CO82" s="42"/>
      <c r="CP82" s="42"/>
      <c r="CQ82" s="42"/>
      <c r="CR82" s="42"/>
      <c r="CS82" s="42"/>
      <c r="CT82" s="42"/>
      <c r="CU82" s="42"/>
      <c r="CV82" s="42"/>
      <c r="CW82" s="42"/>
      <c r="CX82" s="42"/>
      <c r="CY82" s="42"/>
      <c r="CZ82" s="42"/>
      <c r="DA82" s="42"/>
      <c r="DB82" s="42"/>
      <c r="DC82" s="42"/>
      <c r="DD82" s="42"/>
      <c r="DE82" s="42"/>
      <c r="DF82" s="42"/>
      <c r="DG82" s="42"/>
      <c r="DH82" s="42"/>
      <c r="DI82" s="42"/>
      <c r="DJ82" s="42"/>
      <c r="DK82" s="42"/>
      <c r="DL82" s="42"/>
      <c r="DM82" s="42"/>
      <c r="DN82" s="42"/>
      <c r="DP82" s="3"/>
      <c r="DQ82" s="42"/>
      <c r="DR82" s="42"/>
      <c r="DS82" s="42"/>
      <c r="DT82" s="42"/>
      <c r="DU82" s="42"/>
      <c r="DV82" s="42"/>
      <c r="DW82" s="42"/>
      <c r="DX82" s="42"/>
      <c r="DY82" s="42"/>
      <c r="DZ82" s="42"/>
      <c r="EA82" s="42"/>
      <c r="EB82" s="42"/>
      <c r="EC82" s="42"/>
      <c r="ED82" s="42"/>
      <c r="EE82" s="42"/>
      <c r="EF82" s="42"/>
      <c r="EG82" s="42"/>
      <c r="EH82" s="42"/>
      <c r="EI82" s="42"/>
      <c r="EJ82" s="42"/>
      <c r="EK82" s="42"/>
      <c r="EL82" s="42"/>
      <c r="EM82" s="42"/>
      <c r="EN82" s="42"/>
      <c r="EO82" s="42"/>
      <c r="EP82" s="42"/>
      <c r="EQ82" s="42"/>
      <c r="ER82" s="42"/>
      <c r="ES82" s="42"/>
      <c r="ET82" s="42"/>
      <c r="EU82" s="42"/>
      <c r="EV82" s="42"/>
      <c r="EW82" s="42"/>
      <c r="EX82" s="42"/>
      <c r="EY82" s="42"/>
      <c r="EZ82" s="42"/>
      <c r="FA82" s="3"/>
      <c r="FB82" s="3"/>
      <c r="FC82" s="3"/>
      <c r="FD82" s="42"/>
      <c r="FE82" s="42"/>
      <c r="FF82" s="42"/>
      <c r="FG82" s="42"/>
      <c r="FH82" s="42"/>
      <c r="FI82" s="42"/>
      <c r="FJ82" s="42"/>
      <c r="FK82" s="42"/>
      <c r="FL82" s="42"/>
      <c r="FM82" s="42"/>
      <c r="FN82" s="42"/>
      <c r="FO82" s="42"/>
      <c r="FP82" s="42"/>
      <c r="FQ82" s="42"/>
      <c r="FR82" s="42"/>
      <c r="FS82" s="42"/>
      <c r="FT82" s="42"/>
      <c r="FU82" s="42"/>
      <c r="FV82" s="42"/>
      <c r="FW82" s="42"/>
      <c r="FX82" s="42"/>
      <c r="FY82" s="42"/>
      <c r="FZ82" s="42"/>
      <c r="GA82" s="42"/>
      <c r="GB82" s="42"/>
      <c r="GC82" s="42"/>
      <c r="GD82" s="42"/>
      <c r="GE82" s="42"/>
      <c r="GF82" s="42"/>
      <c r="GG82" s="42"/>
      <c r="GH82" s="42"/>
      <c r="GI82" s="42"/>
      <c r="GJ82" s="42"/>
      <c r="GK82" s="42"/>
      <c r="GL82" s="42"/>
      <c r="GM82" s="42"/>
      <c r="GN82" s="3"/>
      <c r="GO82" s="3"/>
      <c r="GP82" s="3"/>
      <c r="GQ82" s="42"/>
      <c r="GR82" s="42"/>
      <c r="GS82" s="42"/>
      <c r="GT82" s="42"/>
      <c r="GU82" s="42"/>
      <c r="GV82" s="42"/>
      <c r="GW82" s="42"/>
      <c r="GX82" s="42"/>
      <c r="GY82" s="42"/>
      <c r="GZ82" s="42"/>
      <c r="HA82" s="42"/>
      <c r="HB82" s="42"/>
      <c r="HC82" s="42"/>
      <c r="HD82" s="42"/>
      <c r="HE82" s="42"/>
      <c r="HF82" s="42"/>
      <c r="HG82" s="42"/>
      <c r="HH82" s="42"/>
      <c r="HI82" s="42"/>
      <c r="HJ82" s="42"/>
      <c r="HK82" s="42"/>
      <c r="HL82" s="42"/>
      <c r="HM82" s="42"/>
      <c r="HN82" s="42"/>
      <c r="HO82" s="42"/>
      <c r="HP82" s="42"/>
      <c r="HQ82" s="42"/>
      <c r="HR82" s="42"/>
      <c r="HS82" s="42"/>
      <c r="HT82" s="42"/>
      <c r="HU82" s="42"/>
      <c r="HV82" s="42"/>
      <c r="HW82" s="42"/>
      <c r="HX82" s="42"/>
      <c r="HY82" s="42"/>
      <c r="HZ82" s="42"/>
      <c r="IA82" s="3"/>
      <c r="IB82" s="3"/>
      <c r="IC82" s="3"/>
      <c r="ID82" s="42"/>
      <c r="IE82" s="42"/>
      <c r="IF82" s="42"/>
      <c r="IG82" s="42"/>
      <c r="IH82" s="42"/>
      <c r="II82" s="42"/>
      <c r="IJ82" s="42"/>
      <c r="IK82" s="42"/>
      <c r="IL82" s="42"/>
      <c r="IM82" s="42"/>
      <c r="IN82" s="42"/>
      <c r="IO82" s="42"/>
      <c r="IP82" s="42"/>
      <c r="IQ82" s="42"/>
      <c r="IR82" s="42"/>
      <c r="IS82" s="42"/>
      <c r="IT82" s="42"/>
      <c r="IU82" s="42"/>
      <c r="IV82" s="42"/>
      <c r="IW82" s="42"/>
      <c r="IX82" s="42"/>
      <c r="IY82" s="42"/>
      <c r="IZ82" s="42"/>
      <c r="JA82" s="42"/>
      <c r="JB82" s="42"/>
      <c r="JC82" s="42"/>
      <c r="JD82" s="42"/>
      <c r="JE82" s="42"/>
      <c r="JF82" s="42"/>
      <c r="JG82" s="42"/>
      <c r="JH82" s="42"/>
      <c r="JI82" s="42"/>
      <c r="JJ82" s="42"/>
      <c r="JK82" s="42"/>
      <c r="JL82" s="42"/>
      <c r="JM82" s="3"/>
      <c r="JN82" s="3"/>
      <c r="JO82" s="42"/>
      <c r="JP82" s="42"/>
      <c r="JQ82" s="42"/>
      <c r="JR82" s="42"/>
      <c r="JS82" s="42"/>
      <c r="JT82" s="42"/>
      <c r="JU82" s="42"/>
      <c r="JV82" s="42"/>
      <c r="JW82" s="42"/>
      <c r="JX82" s="42"/>
      <c r="JY82" s="42"/>
      <c r="JZ82" s="42"/>
      <c r="KA82" s="42"/>
      <c r="KB82" s="42"/>
      <c r="KC82" s="42"/>
      <c r="KD82" s="42"/>
      <c r="KE82" s="42"/>
      <c r="KF82" s="42"/>
      <c r="KG82" s="42"/>
      <c r="KH82" s="42"/>
      <c r="KI82" s="42"/>
      <c r="KJ82" s="42"/>
      <c r="KK82" s="42"/>
      <c r="KL82" s="42"/>
      <c r="KM82" s="42"/>
      <c r="KN82" s="42"/>
      <c r="KO82" s="42"/>
      <c r="KP82" s="42"/>
      <c r="KQ82" s="42"/>
      <c r="KR82" s="42"/>
      <c r="KS82" s="42"/>
      <c r="KT82" s="42"/>
      <c r="KU82" s="42"/>
      <c r="KV82" s="42"/>
      <c r="KW82" s="42"/>
      <c r="KY82" s="3"/>
      <c r="KZ82" s="42"/>
      <c r="LA82" s="42"/>
      <c r="LB82" s="42"/>
      <c r="LC82" s="42"/>
      <c r="LD82" s="42"/>
      <c r="LE82" s="42"/>
      <c r="LF82" s="42"/>
      <c r="LG82" s="42"/>
      <c r="LH82" s="42"/>
      <c r="LI82" s="42"/>
      <c r="LJ82" s="42"/>
      <c r="LK82" s="42"/>
      <c r="LL82" s="42"/>
      <c r="LM82" s="42"/>
      <c r="LN82" s="42"/>
      <c r="LO82" s="42"/>
      <c r="LP82" s="42"/>
      <c r="LQ82" s="42"/>
      <c r="LR82" s="42"/>
      <c r="LS82" s="42"/>
      <c r="LT82" s="42"/>
      <c r="LU82" s="42"/>
      <c r="LV82" s="42"/>
      <c r="LW82" s="42"/>
      <c r="LX82" s="42"/>
      <c r="LY82" s="42"/>
      <c r="LZ82" s="42"/>
      <c r="MA82" s="42"/>
      <c r="MB82" s="42"/>
      <c r="MC82" s="42"/>
      <c r="MD82" s="42"/>
      <c r="ME82" s="42"/>
      <c r="MF82" s="42"/>
      <c r="MG82" s="42"/>
      <c r="MH82" s="42"/>
      <c r="MI82" s="42"/>
      <c r="MJ82" s="42"/>
      <c r="MK82" s="42"/>
      <c r="ML82" s="42"/>
      <c r="MM82" s="42"/>
      <c r="MN82" s="42"/>
      <c r="MO82" s="42"/>
      <c r="MP82" s="42"/>
      <c r="MQ82" s="42"/>
      <c r="MR82" s="42"/>
      <c r="MS82" s="42"/>
      <c r="MT82" s="42"/>
      <c r="MU82" s="42"/>
      <c r="MV82" s="42"/>
      <c r="MW82" s="42"/>
      <c r="MX82" s="42"/>
      <c r="MZ82" s="3"/>
      <c r="NA82" s="42"/>
      <c r="NB82" s="42"/>
      <c r="NC82" s="42"/>
      <c r="ND82" s="42"/>
      <c r="NE82" s="42"/>
      <c r="NF82" s="42"/>
      <c r="NG82" s="42"/>
      <c r="NH82" s="42"/>
      <c r="NI82" s="42"/>
      <c r="NJ82" s="42"/>
      <c r="NK82" s="42"/>
      <c r="NL82" s="42"/>
      <c r="NM82" s="42"/>
      <c r="NN82" s="42"/>
      <c r="NO82" s="42"/>
      <c r="NP82" s="42"/>
      <c r="NQ82" s="42"/>
      <c r="NR82" s="42"/>
      <c r="NS82" s="42"/>
      <c r="NT82" s="42"/>
      <c r="NU82" s="42"/>
      <c r="NV82" s="42"/>
      <c r="NW82" s="42"/>
      <c r="NX82" s="42"/>
      <c r="NY82" s="42"/>
      <c r="NZ82" s="42"/>
      <c r="OA82" s="42"/>
      <c r="OB82" s="42"/>
      <c r="OC82" s="42"/>
      <c r="OD82" s="42"/>
      <c r="OE82" s="42"/>
      <c r="OF82" s="42"/>
      <c r="OG82" s="42"/>
      <c r="OH82" s="42"/>
      <c r="OI82" s="42"/>
      <c r="PV82" t="str">
        <f t="shared" si="266"/>
        <v>Wave Charger installation</v>
      </c>
      <c r="PW82" s="1">
        <f t="shared" si="270"/>
        <v>0</v>
      </c>
      <c r="PX82" s="1">
        <f t="shared" si="271"/>
        <v>0</v>
      </c>
      <c r="PY82" s="1">
        <f t="shared" si="271"/>
        <v>0</v>
      </c>
      <c r="PZ82" s="1">
        <f t="shared" si="271"/>
        <v>0</v>
      </c>
      <c r="QA82" s="1">
        <f t="shared" si="271"/>
        <v>0</v>
      </c>
      <c r="QB82" s="1">
        <f t="shared" si="271"/>
        <v>0</v>
      </c>
      <c r="QC82" s="1">
        <f t="shared" si="271"/>
        <v>0</v>
      </c>
      <c r="QD82" s="1">
        <f t="shared" si="271"/>
        <v>0</v>
      </c>
      <c r="QE82" s="1">
        <f t="shared" si="271"/>
        <v>0</v>
      </c>
      <c r="QF82" s="1">
        <f t="shared" si="271"/>
        <v>0</v>
      </c>
      <c r="QG82" s="1">
        <f t="shared" si="271"/>
        <v>0</v>
      </c>
      <c r="QH82" s="1">
        <f t="shared" si="272"/>
        <v>0</v>
      </c>
      <c r="QI82" s="1">
        <f t="shared" si="272"/>
        <v>0</v>
      </c>
      <c r="QJ82" s="1">
        <f t="shared" si="272"/>
        <v>0</v>
      </c>
      <c r="QK82" s="1">
        <f t="shared" si="272"/>
        <v>0</v>
      </c>
      <c r="QL82" s="1">
        <f t="shared" si="272"/>
        <v>0</v>
      </c>
      <c r="QM82" s="1">
        <f t="shared" si="272"/>
        <v>0</v>
      </c>
      <c r="QN82" s="1">
        <f t="shared" si="272"/>
        <v>0</v>
      </c>
      <c r="QO82" s="1">
        <f t="shared" si="272"/>
        <v>0</v>
      </c>
      <c r="QP82" s="1">
        <f t="shared" si="272"/>
        <v>0</v>
      </c>
      <c r="QQ82" s="1">
        <f t="shared" si="272"/>
        <v>0</v>
      </c>
      <c r="QR82" s="1">
        <f t="shared" si="273"/>
        <v>0</v>
      </c>
      <c r="QS82" s="1">
        <f t="shared" si="273"/>
        <v>0</v>
      </c>
      <c r="QT82" s="1">
        <f t="shared" si="273"/>
        <v>0</v>
      </c>
      <c r="QU82" s="1">
        <f t="shared" si="273"/>
        <v>0</v>
      </c>
      <c r="QV82" s="1">
        <f t="shared" si="273"/>
        <v>0</v>
      </c>
      <c r="QW82" s="1">
        <f t="shared" si="273"/>
        <v>0</v>
      </c>
      <c r="QX82" s="1">
        <f t="shared" si="273"/>
        <v>0</v>
      </c>
      <c r="QY82" s="1">
        <f t="shared" si="273"/>
        <v>0</v>
      </c>
      <c r="QZ82" s="1">
        <f t="shared" si="273"/>
        <v>0</v>
      </c>
      <c r="RA82" s="1">
        <f t="shared" si="273"/>
        <v>0</v>
      </c>
      <c r="RB82" s="1">
        <f t="shared" si="274"/>
        <v>0</v>
      </c>
      <c r="RC82" s="1">
        <f t="shared" si="274"/>
        <v>0</v>
      </c>
      <c r="RD82" s="1">
        <f t="shared" si="274"/>
        <v>0</v>
      </c>
      <c r="RE82" s="1">
        <f t="shared" si="274"/>
        <v>0</v>
      </c>
      <c r="RF82" s="1">
        <f t="shared" si="275"/>
        <v>0</v>
      </c>
      <c r="RG82" s="42">
        <f t="shared" si="276"/>
        <v>0</v>
      </c>
      <c r="RH82" s="42"/>
      <c r="RI82" s="37"/>
    </row>
    <row r="83" spans="1:477" x14ac:dyDescent="0.25">
      <c r="A83" s="50"/>
      <c r="B83" s="143"/>
      <c r="C83" s="111" t="s">
        <v>191</v>
      </c>
      <c r="D83" s="110">
        <v>0</v>
      </c>
      <c r="E83" s="110">
        <v>2037</v>
      </c>
      <c r="F83" s="8"/>
      <c r="G83" s="76">
        <f>VLOOKUP($C83,Input!$A$8:$HV$39,MATCH(G$21,Input!$A$6:$HV$6,0),FALSE)*D83</f>
        <v>0</v>
      </c>
      <c r="H83" s="76"/>
      <c r="I83" s="3">
        <f>VLOOKUP($C83,Input!$A$28:$AN$39,MATCH(I$21,Input!$A$6:$AN$6,0))</f>
        <v>28</v>
      </c>
      <c r="J83" s="1">
        <f>+IF($E83=J$22,VLOOKUP($C83,Input!$A$8:$AN$39,MATCH(J$21,Input!$A$6:$AN$6,0),FALSE),0)*$D83</f>
        <v>0</v>
      </c>
      <c r="K83" s="1">
        <f>+IF($E83=K$22,VLOOKUP($C83,Input!$A$8:$AN$39,MATCH(K$21,Input!$A$6:$AN$6,0),FALSE),0)*$D83</f>
        <v>0</v>
      </c>
      <c r="L83" s="1">
        <f>+IF($E83=L$22,VLOOKUP($C83,Input!$A$8:$AN$39,MATCH(L$21,Input!$A$6:$AN$6,0),FALSE),0)*$D83</f>
        <v>0</v>
      </c>
      <c r="M83" s="1">
        <f>+IF($E83=M$22,VLOOKUP($C83,Input!$A$8:$AN$39,MATCH(M$21,Input!$A$6:$AN$6,0),FALSE),0)*$D83</f>
        <v>0</v>
      </c>
      <c r="N83" s="1">
        <f>+IF($E83=N$22,VLOOKUP($C83,Input!$A$8:$AN$39,MATCH(N$21,Input!$A$6:$AN$6,0),FALSE),0)*$D83</f>
        <v>0</v>
      </c>
      <c r="O83" s="1">
        <f>+IF($E83=O$22,VLOOKUP($C83,Input!$A$8:$AN$39,MATCH(O$21,Input!$A$6:$AN$6,0),FALSE),0)*$D83</f>
        <v>0</v>
      </c>
      <c r="P83" s="1">
        <f>+IF($E83=P$22,VLOOKUP($C83,Input!$A$8:$AN$39,MATCH(P$21,Input!$A$6:$AN$6,0),FALSE),0)*$D83</f>
        <v>0</v>
      </c>
      <c r="Q83" s="1">
        <f>+IF($E83=Q$22,VLOOKUP($C83,Input!$A$8:$AN$39,MATCH(Q$21,Input!$A$6:$AN$6,0),FALSE),0)*$D83</f>
        <v>0</v>
      </c>
      <c r="R83" s="1">
        <f>+IF($E83=R$22,VLOOKUP($C83,Input!$A$8:$AN$39,MATCH(R$21,Input!$A$6:$AN$6,0),FALSE),0)*$D83</f>
        <v>0</v>
      </c>
      <c r="S83" s="1">
        <f>+IF($E83=S$22,VLOOKUP($C83,Input!$A$8:$AN$39,MATCH(S$21,Input!$A$6:$AN$6,0),FALSE),0)*$D83</f>
        <v>0</v>
      </c>
      <c r="T83" s="1">
        <f>+IF($E83=T$22,VLOOKUP($C83,Input!$A$8:$AN$39,MATCH(T$21,Input!$A$6:$AN$6,0),FALSE),0)*$D83</f>
        <v>0</v>
      </c>
      <c r="U83" s="1">
        <f>+IF($E83=U$22,VLOOKUP($C83,Input!$A$8:$AN$39,MATCH(U$21,Input!$A$6:$AN$6,0),FALSE),0)*$D83</f>
        <v>0</v>
      </c>
      <c r="V83" s="1">
        <f>+IF($E83=V$22,VLOOKUP($C83,Input!$A$8:$AN$39,MATCH(V$21,Input!$A$6:$AN$6,0),FALSE),0)*$D83</f>
        <v>0</v>
      </c>
      <c r="W83" s="1">
        <f>+IF($E83=W$22,VLOOKUP($C83,Input!$A$8:$AN$39,MATCH(W$21,Input!$A$6:$AN$6,0),FALSE),0)*$D83</f>
        <v>0</v>
      </c>
      <c r="X83" s="1">
        <f>+IF($E83=X$22,VLOOKUP($C83,Input!$A$8:$AN$39,MATCH(X$21,Input!$A$6:$AN$6,0),FALSE),0)*$D83</f>
        <v>0</v>
      </c>
      <c r="Y83" s="1">
        <f>+IF($E83=Y$22,VLOOKUP($C83,Input!$A$8:$AN$39,MATCH(Y$21,Input!$A$6:$AN$6,0),FALSE),0)*$D83</f>
        <v>0</v>
      </c>
      <c r="Z83" s="1">
        <f>+IF($E83=Z$22,VLOOKUP($C83,Input!$A$8:$AN$39,MATCH(Z$21,Input!$A$6:$AN$6,0),FALSE),0)*$D83</f>
        <v>0</v>
      </c>
      <c r="AA83" s="1">
        <f>+IF($E83=AA$22,VLOOKUP($C83,Input!$A$8:$AN$39,MATCH(AA$21,Input!$A$6:$AN$6,0),FALSE),0)*$D83</f>
        <v>0</v>
      </c>
      <c r="AB83" s="1">
        <f>+IF($E83=AB$22,VLOOKUP($C83,Input!$A$8:$AN$39,MATCH(AB$21,Input!$A$6:$AN$6,0),FALSE),0)*$D83</f>
        <v>0</v>
      </c>
      <c r="AC83" s="1">
        <f>+IF($E83=AC$22,VLOOKUP($C83,Input!$A$8:$AN$39,MATCH(AC$21,Input!$A$6:$AN$6,0),FALSE),0)*$D83</f>
        <v>0</v>
      </c>
      <c r="AD83" s="1">
        <f>+IF($E83=AD$22,VLOOKUP($C83,Input!$A$8:$AN$39,MATCH(AD$21,Input!$A$6:$AN$6,0),FALSE),0)*$D83</f>
        <v>0</v>
      </c>
      <c r="AE83" s="1">
        <f>+IF($E83=AE$22,VLOOKUP($C83,Input!$A$8:$AN$39,MATCH(AE$21,Input!$A$6:$AN$6,0),FALSE),0)*$D83</f>
        <v>0</v>
      </c>
      <c r="AF83" s="1">
        <f>+IF($E83=AF$22,VLOOKUP($C83,Input!$A$8:$AN$39,MATCH(AF$21,Input!$A$6:$AN$6,0),FALSE),0)*$D83</f>
        <v>0</v>
      </c>
      <c r="AG83" s="1">
        <f>+IF($E83=AG$22,VLOOKUP($C83,Input!$A$8:$AN$39,MATCH(AG$21,Input!$A$6:$AN$6,0),FALSE),0)*$D83</f>
        <v>0</v>
      </c>
      <c r="AH83" s="1">
        <f>+IF($E83=AH$22,VLOOKUP($C83,Input!$A$8:$AN$39,MATCH(AH$21,Input!$A$6:$AN$6,0),FALSE),0)*$D83</f>
        <v>0</v>
      </c>
      <c r="AI83" s="1">
        <f>+IF($E83=AI$22,VLOOKUP($C83,Input!$A$8:$AN$39,MATCH(AI$21,Input!$A$6:$AN$6,0),FALSE),0)*$D83</f>
        <v>0</v>
      </c>
      <c r="AJ83" s="1">
        <f>+IF($E83=AJ$22,VLOOKUP($C83,Input!$A$8:$AN$39,MATCH(AJ$21,Input!$A$6:$AN$6,0),FALSE),0)*$D83</f>
        <v>0</v>
      </c>
      <c r="AK83" s="1">
        <f>+IF($E83=AK$22,VLOOKUP($C83,Input!$A$8:$AN$39,MATCH(AK$21,Input!$A$6:$AN$6,0),FALSE),0)*$D83</f>
        <v>0</v>
      </c>
      <c r="AL83" s="1">
        <f>+IF($E83=AL$22,VLOOKUP($C83,Input!$A$8:$AN$39,MATCH(AL$21,Input!$A$6:$AN$6,0),FALSE),0)*$D83</f>
        <v>0</v>
      </c>
      <c r="AM83" s="1">
        <f>+IF($E83=AM$22,VLOOKUP($C83,Input!$A$8:$AN$39,MATCH(AM$21,Input!$A$6:$AN$6,0),FALSE),0)*$D83</f>
        <v>0</v>
      </c>
      <c r="AN83" s="1">
        <f>+IF($E83=AN$22,VLOOKUP($C83,Input!$A$8:$AN$39,MATCH(AN$21,Input!$A$6:$AN$6,0),FALSE),0)*$D83</f>
        <v>0</v>
      </c>
      <c r="AO83" s="1">
        <f>+IF($E83=AO$22,VLOOKUP($C83,Input!$A$8:$AN$39,MATCH(AO$21,Input!$A$6:$AN$6,0),FALSE),0)*$D83</f>
        <v>0</v>
      </c>
      <c r="AP83" s="1">
        <f>+IF($E83=AP$22,VLOOKUP($C83,Input!$A$8:$AN$39,MATCH(AP$21,Input!$A$6:$AN$6,0),FALSE),0)*$D83</f>
        <v>0</v>
      </c>
      <c r="AQ83" s="1">
        <f>+IF($E83=AQ$22,VLOOKUP($C83,Input!$A$8:$AN$39,MATCH(AQ$21,Input!$A$6:$AN$6,0),FALSE),0)*$D83</f>
        <v>0</v>
      </c>
      <c r="AR83" s="1">
        <f>+IF($E83=AR$22,VLOOKUP($C83,Input!$A$8:$AN$39,MATCH(AR$21,Input!$A$6:$AN$6,0),FALSE),0)*$D83</f>
        <v>0</v>
      </c>
      <c r="AT83" s="3"/>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c r="BZ83" s="42"/>
      <c r="CA83" s="42"/>
      <c r="CB83" s="42"/>
      <c r="CC83" s="42"/>
      <c r="CE83" s="3"/>
      <c r="CF83" s="42"/>
      <c r="CG83" s="42"/>
      <c r="CH83" s="42"/>
      <c r="CI83" s="42"/>
      <c r="CJ83" s="42"/>
      <c r="CK83" s="42"/>
      <c r="CL83" s="42"/>
      <c r="CM83" s="42"/>
      <c r="CN83" s="42"/>
      <c r="CO83" s="42"/>
      <c r="CP83" s="42"/>
      <c r="CQ83" s="42"/>
      <c r="CR83" s="42"/>
      <c r="CS83" s="42"/>
      <c r="CT83" s="42"/>
      <c r="CU83" s="42"/>
      <c r="CV83" s="42"/>
      <c r="CW83" s="42"/>
      <c r="CX83" s="42"/>
      <c r="CY83" s="42"/>
      <c r="CZ83" s="42"/>
      <c r="DA83" s="42"/>
      <c r="DB83" s="42"/>
      <c r="DC83" s="42"/>
      <c r="DD83" s="42"/>
      <c r="DE83" s="42"/>
      <c r="DF83" s="42"/>
      <c r="DG83" s="42"/>
      <c r="DH83" s="42"/>
      <c r="DI83" s="42"/>
      <c r="DJ83" s="42"/>
      <c r="DK83" s="42"/>
      <c r="DL83" s="42"/>
      <c r="DM83" s="42"/>
      <c r="DN83" s="42"/>
      <c r="DP83" s="3"/>
      <c r="DQ83" s="42"/>
      <c r="DR83" s="42"/>
      <c r="DS83" s="42"/>
      <c r="DT83" s="42"/>
      <c r="DU83" s="42"/>
      <c r="DV83" s="42"/>
      <c r="DW83" s="42"/>
      <c r="DX83" s="42"/>
      <c r="DY83" s="42"/>
      <c r="DZ83" s="42"/>
      <c r="EA83" s="42"/>
      <c r="EB83" s="42"/>
      <c r="EC83" s="42"/>
      <c r="ED83" s="42"/>
      <c r="EE83" s="42"/>
      <c r="EF83" s="42"/>
      <c r="EG83" s="42"/>
      <c r="EH83" s="42"/>
      <c r="EI83" s="42"/>
      <c r="EJ83" s="42"/>
      <c r="EK83" s="42"/>
      <c r="EL83" s="42"/>
      <c r="EM83" s="42"/>
      <c r="EN83" s="42"/>
      <c r="EO83" s="42"/>
      <c r="EP83" s="42"/>
      <c r="EQ83" s="42"/>
      <c r="ER83" s="42"/>
      <c r="ES83" s="42"/>
      <c r="ET83" s="42"/>
      <c r="EU83" s="42"/>
      <c r="EV83" s="42"/>
      <c r="EW83" s="42"/>
      <c r="EX83" s="42"/>
      <c r="EY83" s="42"/>
      <c r="EZ83" s="42"/>
      <c r="FA83" s="3"/>
      <c r="FB83" s="3"/>
      <c r="FC83" s="3"/>
      <c r="FD83" s="42"/>
      <c r="FE83" s="42"/>
      <c r="FF83" s="42"/>
      <c r="FG83" s="42"/>
      <c r="FH83" s="42"/>
      <c r="FI83" s="42"/>
      <c r="FJ83" s="42"/>
      <c r="FK83" s="42"/>
      <c r="FL83" s="42"/>
      <c r="FM83" s="42"/>
      <c r="FN83" s="42"/>
      <c r="FO83" s="42"/>
      <c r="FP83" s="42"/>
      <c r="FQ83" s="42"/>
      <c r="FR83" s="42"/>
      <c r="FS83" s="42"/>
      <c r="FT83" s="42"/>
      <c r="FU83" s="42"/>
      <c r="FV83" s="42"/>
      <c r="FW83" s="42"/>
      <c r="FX83" s="42"/>
      <c r="FY83" s="42"/>
      <c r="FZ83" s="42"/>
      <c r="GA83" s="42"/>
      <c r="GB83" s="42"/>
      <c r="GC83" s="42"/>
      <c r="GD83" s="42"/>
      <c r="GE83" s="42"/>
      <c r="GF83" s="42"/>
      <c r="GG83" s="42"/>
      <c r="GH83" s="42"/>
      <c r="GI83" s="42"/>
      <c r="GJ83" s="42"/>
      <c r="GK83" s="42"/>
      <c r="GL83" s="42"/>
      <c r="GM83" s="42"/>
      <c r="GN83" s="3"/>
      <c r="GO83" s="3"/>
      <c r="GP83" s="3"/>
      <c r="GQ83" s="42"/>
      <c r="GR83" s="42"/>
      <c r="GS83" s="42"/>
      <c r="GT83" s="42"/>
      <c r="GU83" s="42"/>
      <c r="GV83" s="42"/>
      <c r="GW83" s="42"/>
      <c r="GX83" s="42"/>
      <c r="GY83" s="42"/>
      <c r="GZ83" s="42"/>
      <c r="HA83" s="42"/>
      <c r="HB83" s="42"/>
      <c r="HC83" s="42"/>
      <c r="HD83" s="42"/>
      <c r="HE83" s="42"/>
      <c r="HF83" s="42"/>
      <c r="HG83" s="42"/>
      <c r="HH83" s="42"/>
      <c r="HI83" s="42"/>
      <c r="HJ83" s="42"/>
      <c r="HK83" s="42"/>
      <c r="HL83" s="42"/>
      <c r="HM83" s="42"/>
      <c r="HN83" s="42"/>
      <c r="HO83" s="42"/>
      <c r="HP83" s="42"/>
      <c r="HQ83" s="42"/>
      <c r="HR83" s="42"/>
      <c r="HS83" s="42"/>
      <c r="HT83" s="42"/>
      <c r="HU83" s="42"/>
      <c r="HV83" s="42"/>
      <c r="HW83" s="42"/>
      <c r="HX83" s="42"/>
      <c r="HY83" s="42"/>
      <c r="HZ83" s="42"/>
      <c r="IA83" s="3"/>
      <c r="IB83" s="3"/>
      <c r="IC83" s="3"/>
      <c r="ID83" s="42"/>
      <c r="IE83" s="42"/>
      <c r="IF83" s="42"/>
      <c r="IG83" s="42"/>
      <c r="IH83" s="42"/>
      <c r="II83" s="42"/>
      <c r="IJ83" s="42"/>
      <c r="IK83" s="42"/>
      <c r="IL83" s="42"/>
      <c r="IM83" s="42"/>
      <c r="IN83" s="42"/>
      <c r="IO83" s="42"/>
      <c r="IP83" s="42"/>
      <c r="IQ83" s="42"/>
      <c r="IR83" s="42"/>
      <c r="IS83" s="42"/>
      <c r="IT83" s="42"/>
      <c r="IU83" s="42"/>
      <c r="IV83" s="42"/>
      <c r="IW83" s="42"/>
      <c r="IX83" s="42"/>
      <c r="IY83" s="42"/>
      <c r="IZ83" s="42"/>
      <c r="JA83" s="42"/>
      <c r="JB83" s="42"/>
      <c r="JC83" s="42"/>
      <c r="JD83" s="42"/>
      <c r="JE83" s="42"/>
      <c r="JF83" s="42"/>
      <c r="JG83" s="42"/>
      <c r="JH83" s="42"/>
      <c r="JI83" s="42"/>
      <c r="JJ83" s="42"/>
      <c r="JK83" s="42"/>
      <c r="JL83" s="42"/>
      <c r="JM83" s="3"/>
      <c r="JN83" s="3"/>
      <c r="JO83" s="42"/>
      <c r="JP83" s="42"/>
      <c r="JQ83" s="42"/>
      <c r="JR83" s="42"/>
      <c r="JS83" s="42"/>
      <c r="JT83" s="42"/>
      <c r="JU83" s="42"/>
      <c r="JV83" s="42"/>
      <c r="JW83" s="42"/>
      <c r="JX83" s="42"/>
      <c r="JY83" s="42"/>
      <c r="JZ83" s="42"/>
      <c r="KA83" s="42"/>
      <c r="KB83" s="42"/>
      <c r="KC83" s="42"/>
      <c r="KD83" s="42"/>
      <c r="KE83" s="42"/>
      <c r="KF83" s="42"/>
      <c r="KG83" s="42"/>
      <c r="KH83" s="42"/>
      <c r="KI83" s="42"/>
      <c r="KJ83" s="42"/>
      <c r="KK83" s="42"/>
      <c r="KL83" s="42"/>
      <c r="KM83" s="42"/>
      <c r="KN83" s="42"/>
      <c r="KO83" s="42"/>
      <c r="KP83" s="42"/>
      <c r="KQ83" s="42"/>
      <c r="KR83" s="42"/>
      <c r="KS83" s="42"/>
      <c r="KT83" s="42"/>
      <c r="KU83" s="42"/>
      <c r="KV83" s="42"/>
      <c r="KW83" s="42"/>
      <c r="KY83" s="3"/>
      <c r="KZ83" s="42"/>
      <c r="LA83" s="42"/>
      <c r="LB83" s="42"/>
      <c r="LC83" s="42"/>
      <c r="LD83" s="42"/>
      <c r="LE83" s="42"/>
      <c r="LF83" s="42"/>
      <c r="LG83" s="42"/>
      <c r="LH83" s="42"/>
      <c r="LI83" s="42"/>
      <c r="LJ83" s="42"/>
      <c r="LK83" s="42"/>
      <c r="LL83" s="42"/>
      <c r="LM83" s="42"/>
      <c r="LN83" s="42"/>
      <c r="LO83" s="42"/>
      <c r="LP83" s="42"/>
      <c r="LQ83" s="42"/>
      <c r="LR83" s="42"/>
      <c r="LS83" s="42"/>
      <c r="LT83" s="42"/>
      <c r="LU83" s="42"/>
      <c r="LV83" s="42"/>
      <c r="LW83" s="42"/>
      <c r="LX83" s="42"/>
      <c r="LY83" s="42"/>
      <c r="LZ83" s="42"/>
      <c r="MA83" s="42"/>
      <c r="MB83" s="42"/>
      <c r="MC83" s="42"/>
      <c r="MD83" s="42"/>
      <c r="ME83" s="42"/>
      <c r="MF83" s="42"/>
      <c r="MG83" s="42"/>
      <c r="MH83" s="42"/>
      <c r="MI83" s="42"/>
      <c r="MJ83" s="42"/>
      <c r="MK83" s="42"/>
      <c r="ML83" s="42"/>
      <c r="MM83" s="42"/>
      <c r="MN83" s="42"/>
      <c r="MO83" s="42"/>
      <c r="MP83" s="42"/>
      <c r="MQ83" s="42"/>
      <c r="MR83" s="42"/>
      <c r="MS83" s="42"/>
      <c r="MT83" s="42"/>
      <c r="MU83" s="42"/>
      <c r="MV83" s="42"/>
      <c r="MW83" s="42"/>
      <c r="MX83" s="42"/>
      <c r="MZ83" s="3"/>
      <c r="NA83" s="42"/>
      <c r="NB83" s="42"/>
      <c r="NC83" s="42"/>
      <c r="ND83" s="42"/>
      <c r="NE83" s="42"/>
      <c r="NF83" s="42"/>
      <c r="NG83" s="42"/>
      <c r="NH83" s="42"/>
      <c r="NI83" s="42"/>
      <c r="NJ83" s="42"/>
      <c r="NK83" s="42"/>
      <c r="NL83" s="42"/>
      <c r="NM83" s="42"/>
      <c r="NN83" s="42"/>
      <c r="NO83" s="42"/>
      <c r="NP83" s="42"/>
      <c r="NQ83" s="42"/>
      <c r="NR83" s="42"/>
      <c r="NS83" s="42"/>
      <c r="NT83" s="42"/>
      <c r="NU83" s="42"/>
      <c r="NV83" s="42"/>
      <c r="NW83" s="42"/>
      <c r="NX83" s="42"/>
      <c r="NY83" s="42"/>
      <c r="NZ83" s="42"/>
      <c r="OA83" s="42"/>
      <c r="OB83" s="42"/>
      <c r="OC83" s="42"/>
      <c r="OD83" s="42"/>
      <c r="OE83" s="42"/>
      <c r="OF83" s="42"/>
      <c r="OG83" s="42"/>
      <c r="OH83" s="42"/>
      <c r="OI83" s="42"/>
      <c r="PV83" t="str">
        <f t="shared" si="266"/>
        <v xml:space="preserve">Wave Charger 250 kW </v>
      </c>
      <c r="PW83" s="1">
        <f t="shared" si="270"/>
        <v>0</v>
      </c>
      <c r="PX83" s="1">
        <f t="shared" si="271"/>
        <v>0</v>
      </c>
      <c r="PY83" s="1">
        <f t="shared" si="271"/>
        <v>0</v>
      </c>
      <c r="PZ83" s="1">
        <f t="shared" si="271"/>
        <v>0</v>
      </c>
      <c r="QA83" s="1">
        <f t="shared" si="271"/>
        <v>0</v>
      </c>
      <c r="QB83" s="1">
        <f t="shared" si="271"/>
        <v>0</v>
      </c>
      <c r="QC83" s="1">
        <f t="shared" si="271"/>
        <v>0</v>
      </c>
      <c r="QD83" s="1">
        <f t="shared" si="271"/>
        <v>0</v>
      </c>
      <c r="QE83" s="1">
        <f t="shared" si="271"/>
        <v>0</v>
      </c>
      <c r="QF83" s="1">
        <f t="shared" si="271"/>
        <v>0</v>
      </c>
      <c r="QG83" s="1">
        <f t="shared" si="271"/>
        <v>0</v>
      </c>
      <c r="QH83" s="1">
        <f t="shared" si="272"/>
        <v>0</v>
      </c>
      <c r="QI83" s="1">
        <f t="shared" si="272"/>
        <v>0</v>
      </c>
      <c r="QJ83" s="1">
        <f t="shared" si="272"/>
        <v>0</v>
      </c>
      <c r="QK83" s="1">
        <f t="shared" si="272"/>
        <v>0</v>
      </c>
      <c r="QL83" s="1">
        <f t="shared" si="272"/>
        <v>0</v>
      </c>
      <c r="QM83" s="1">
        <f t="shared" si="272"/>
        <v>0</v>
      </c>
      <c r="QN83" s="1">
        <f t="shared" si="272"/>
        <v>0</v>
      </c>
      <c r="QO83" s="1">
        <f t="shared" si="272"/>
        <v>0</v>
      </c>
      <c r="QP83" s="1">
        <f t="shared" si="272"/>
        <v>0</v>
      </c>
      <c r="QQ83" s="1">
        <f t="shared" si="272"/>
        <v>0</v>
      </c>
      <c r="QR83" s="1">
        <f t="shared" si="273"/>
        <v>0</v>
      </c>
      <c r="QS83" s="1">
        <f t="shared" si="273"/>
        <v>0</v>
      </c>
      <c r="QT83" s="1">
        <f t="shared" si="273"/>
        <v>0</v>
      </c>
      <c r="QU83" s="1">
        <f t="shared" si="273"/>
        <v>0</v>
      </c>
      <c r="QV83" s="1">
        <f t="shared" si="273"/>
        <v>0</v>
      </c>
      <c r="QW83" s="1">
        <f t="shared" si="273"/>
        <v>0</v>
      </c>
      <c r="QX83" s="1">
        <f t="shared" si="273"/>
        <v>0</v>
      </c>
      <c r="QY83" s="1">
        <f t="shared" si="273"/>
        <v>0</v>
      </c>
      <c r="QZ83" s="1">
        <f t="shared" si="273"/>
        <v>0</v>
      </c>
      <c r="RA83" s="1">
        <f t="shared" si="273"/>
        <v>0</v>
      </c>
      <c r="RB83" s="1">
        <f t="shared" si="274"/>
        <v>0</v>
      </c>
      <c r="RC83" s="1">
        <f t="shared" si="274"/>
        <v>0</v>
      </c>
      <c r="RD83" s="1">
        <f t="shared" si="274"/>
        <v>0</v>
      </c>
      <c r="RE83" s="1">
        <f t="shared" si="274"/>
        <v>0</v>
      </c>
      <c r="RF83" s="1">
        <f t="shared" si="275"/>
        <v>0</v>
      </c>
      <c r="RG83" s="42">
        <f t="shared" si="276"/>
        <v>0</v>
      </c>
      <c r="RH83" s="42"/>
      <c r="RI83" s="37"/>
    </row>
    <row r="84" spans="1:477" x14ac:dyDescent="0.25">
      <c r="A84" s="50"/>
      <c r="B84" s="143"/>
      <c r="C84" s="111" t="s">
        <v>66</v>
      </c>
      <c r="D84" s="110">
        <v>0</v>
      </c>
      <c r="E84" s="110">
        <v>2037</v>
      </c>
      <c r="F84" s="8"/>
      <c r="G84" s="76">
        <f>VLOOKUP($C84,Input!$A$8:$HV$39,MATCH(G$21,Input!$A$6:$HV$6,0),FALSE)*D84</f>
        <v>0</v>
      </c>
      <c r="H84" s="76"/>
      <c r="I84" s="3">
        <f>VLOOKUP($C84,Input!$A$28:$AN$39,MATCH(I$21,Input!$A$6:$AN$6,0))</f>
        <v>0</v>
      </c>
      <c r="J84" s="1">
        <f>+IF($E84=J$22,VLOOKUP($C84,Input!$A$8:$AN$39,MATCH(J$21,Input!$A$6:$AN$6,0),FALSE),0)*$D84</f>
        <v>0</v>
      </c>
      <c r="K84" s="1">
        <f>+IF($E84=K$22,VLOOKUP($C84,Input!$A$8:$AN$39,MATCH(K$21,Input!$A$6:$AN$6,0),FALSE),0)*$D84</f>
        <v>0</v>
      </c>
      <c r="L84" s="1">
        <f>+IF($E84=L$22,VLOOKUP($C84,Input!$A$8:$AN$39,MATCH(L$21,Input!$A$6:$AN$6,0),FALSE),0)*$D84</f>
        <v>0</v>
      </c>
      <c r="M84" s="1">
        <f>+IF($E84=M$22,VLOOKUP($C84,Input!$A$8:$AN$39,MATCH(M$21,Input!$A$6:$AN$6,0),FALSE),0)*$D84</f>
        <v>0</v>
      </c>
      <c r="N84" s="1">
        <f>+IF($E84=N$22,VLOOKUP($C84,Input!$A$8:$AN$39,MATCH(N$21,Input!$A$6:$AN$6,0),FALSE),0)*$D84</f>
        <v>0</v>
      </c>
      <c r="O84" s="1">
        <f>+IF($E84=O$22,VLOOKUP($C84,Input!$A$8:$AN$39,MATCH(O$21,Input!$A$6:$AN$6,0),FALSE),0)*$D84</f>
        <v>0</v>
      </c>
      <c r="P84" s="1">
        <f>+IF($E84=P$22,VLOOKUP($C84,Input!$A$8:$AN$39,MATCH(P$21,Input!$A$6:$AN$6,0),FALSE),0)*$D84</f>
        <v>0</v>
      </c>
      <c r="Q84" s="1">
        <f>+IF($E84=Q$22,VLOOKUP($C84,Input!$A$8:$AN$39,MATCH(Q$21,Input!$A$6:$AN$6,0),FALSE),0)*$D84</f>
        <v>0</v>
      </c>
      <c r="R84" s="1">
        <f>+IF($E84=R$22,VLOOKUP($C84,Input!$A$8:$AN$39,MATCH(R$21,Input!$A$6:$AN$6,0),FALSE),0)*$D84</f>
        <v>0</v>
      </c>
      <c r="S84" s="1">
        <f>+IF($E84=S$22,VLOOKUP($C84,Input!$A$8:$AN$39,MATCH(S$21,Input!$A$6:$AN$6,0),FALSE),0)*$D84</f>
        <v>0</v>
      </c>
      <c r="T84" s="1">
        <f>+IF($E84=T$22,VLOOKUP($C84,Input!$A$8:$AN$39,MATCH(T$21,Input!$A$6:$AN$6,0),FALSE),0)*$D84</f>
        <v>0</v>
      </c>
      <c r="U84" s="1">
        <f>+IF($E84=U$22,VLOOKUP($C84,Input!$A$8:$AN$39,MATCH(U$21,Input!$A$6:$AN$6,0),FALSE),0)*$D84</f>
        <v>0</v>
      </c>
      <c r="V84" s="1">
        <f>+IF($E84=V$22,VLOOKUP($C84,Input!$A$8:$AN$39,MATCH(V$21,Input!$A$6:$AN$6,0),FALSE),0)*$D84</f>
        <v>0</v>
      </c>
      <c r="W84" s="1">
        <f>+IF($E84=W$22,VLOOKUP($C84,Input!$A$8:$AN$39,MATCH(W$21,Input!$A$6:$AN$6,0),FALSE),0)*$D84</f>
        <v>0</v>
      </c>
      <c r="X84" s="1">
        <f>+IF($E84=X$22,VLOOKUP($C84,Input!$A$8:$AN$39,MATCH(X$21,Input!$A$6:$AN$6,0),FALSE),0)*$D84</f>
        <v>0</v>
      </c>
      <c r="Y84" s="1">
        <f>+IF($E84=Y$22,VLOOKUP($C84,Input!$A$8:$AN$39,MATCH(Y$21,Input!$A$6:$AN$6,0),FALSE),0)*$D84</f>
        <v>0</v>
      </c>
      <c r="Z84" s="1">
        <f>+IF($E84=Z$22,VLOOKUP($C84,Input!$A$8:$AN$39,MATCH(Z$21,Input!$A$6:$AN$6,0),FALSE),0)*$D84</f>
        <v>0</v>
      </c>
      <c r="AA84" s="1">
        <f>+IF($E84=AA$22,VLOOKUP($C84,Input!$A$8:$AN$39,MATCH(AA$21,Input!$A$6:$AN$6,0),FALSE),0)*$D84</f>
        <v>0</v>
      </c>
      <c r="AB84" s="1">
        <f>+IF($E84=AB$22,VLOOKUP($C84,Input!$A$8:$AN$39,MATCH(AB$21,Input!$A$6:$AN$6,0),FALSE),0)*$D84</f>
        <v>0</v>
      </c>
      <c r="AC84" s="1">
        <f>+IF($E84=AC$22,VLOOKUP($C84,Input!$A$8:$AN$39,MATCH(AC$21,Input!$A$6:$AN$6,0),FALSE),0)*$D84</f>
        <v>0</v>
      </c>
      <c r="AD84" s="1">
        <f>+IF($E84=AD$22,VLOOKUP($C84,Input!$A$8:$AN$39,MATCH(AD$21,Input!$A$6:$AN$6,0),FALSE),0)*$D84</f>
        <v>0</v>
      </c>
      <c r="AE84" s="1">
        <f>+IF($E84=AE$22,VLOOKUP($C84,Input!$A$8:$AN$39,MATCH(AE$21,Input!$A$6:$AN$6,0),FALSE),0)*$D84</f>
        <v>0</v>
      </c>
      <c r="AF84" s="1">
        <f>+IF($E84=AF$22,VLOOKUP($C84,Input!$A$8:$AN$39,MATCH(AF$21,Input!$A$6:$AN$6,0),FALSE),0)*$D84</f>
        <v>0</v>
      </c>
      <c r="AG84" s="1">
        <f>+IF($E84=AG$22,VLOOKUP($C84,Input!$A$8:$AN$39,MATCH(AG$21,Input!$A$6:$AN$6,0),FALSE),0)*$D84</f>
        <v>0</v>
      </c>
      <c r="AH84" s="1">
        <f>+IF($E84=AH$22,VLOOKUP($C84,Input!$A$8:$AN$39,MATCH(AH$21,Input!$A$6:$AN$6,0),FALSE),0)*$D84</f>
        <v>0</v>
      </c>
      <c r="AI84" s="1">
        <f>+IF($E84=AI$22,VLOOKUP($C84,Input!$A$8:$AN$39,MATCH(AI$21,Input!$A$6:$AN$6,0),FALSE),0)*$D84</f>
        <v>0</v>
      </c>
      <c r="AJ84" s="1">
        <f>+IF($E84=AJ$22,VLOOKUP($C84,Input!$A$8:$AN$39,MATCH(AJ$21,Input!$A$6:$AN$6,0),FALSE),0)*$D84</f>
        <v>0</v>
      </c>
      <c r="AK84" s="1">
        <f>+IF($E84=AK$22,VLOOKUP($C84,Input!$A$8:$AN$39,MATCH(AK$21,Input!$A$6:$AN$6,0),FALSE),0)*$D84</f>
        <v>0</v>
      </c>
      <c r="AL84" s="1">
        <f>+IF($E84=AL$22,VLOOKUP($C84,Input!$A$8:$AN$39,MATCH(AL$21,Input!$A$6:$AN$6,0),FALSE),0)*$D84</f>
        <v>0</v>
      </c>
      <c r="AM84" s="1">
        <f>+IF($E84=AM$22,VLOOKUP($C84,Input!$A$8:$AN$39,MATCH(AM$21,Input!$A$6:$AN$6,0),FALSE),0)*$D84</f>
        <v>0</v>
      </c>
      <c r="AN84" s="1">
        <f>+IF($E84=AN$22,VLOOKUP($C84,Input!$A$8:$AN$39,MATCH(AN$21,Input!$A$6:$AN$6,0),FALSE),0)*$D84</f>
        <v>0</v>
      </c>
      <c r="AO84" s="1">
        <f>+IF($E84=AO$22,VLOOKUP($C84,Input!$A$8:$AN$39,MATCH(AO$21,Input!$A$6:$AN$6,0),FALSE),0)*$D84</f>
        <v>0</v>
      </c>
      <c r="AP84" s="1">
        <f>+IF($E84=AP$22,VLOOKUP($C84,Input!$A$8:$AN$39,MATCH(AP$21,Input!$A$6:$AN$6,0),FALSE),0)*$D84</f>
        <v>0</v>
      </c>
      <c r="AQ84" s="1">
        <f>+IF($E84=AQ$22,VLOOKUP($C84,Input!$A$8:$AN$39,MATCH(AQ$21,Input!$A$6:$AN$6,0),FALSE),0)*$D84</f>
        <v>0</v>
      </c>
      <c r="AR84" s="1">
        <f>+IF($E84=AR$22,VLOOKUP($C84,Input!$A$8:$AN$39,MATCH(AR$21,Input!$A$6:$AN$6,0),FALSE),0)*$D84</f>
        <v>0</v>
      </c>
      <c r="AT84" s="3"/>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c r="BZ84" s="42"/>
      <c r="CA84" s="42"/>
      <c r="CB84" s="42"/>
      <c r="CC84" s="42"/>
      <c r="CE84" s="3"/>
      <c r="CF84" s="42"/>
      <c r="CG84" s="42"/>
      <c r="CH84" s="42"/>
      <c r="CI84" s="42"/>
      <c r="CJ84" s="42"/>
      <c r="CK84" s="42"/>
      <c r="CL84" s="42"/>
      <c r="CM84" s="42"/>
      <c r="CN84" s="42"/>
      <c r="CO84" s="42"/>
      <c r="CP84" s="42"/>
      <c r="CQ84" s="42"/>
      <c r="CR84" s="42"/>
      <c r="CS84" s="42"/>
      <c r="CT84" s="42"/>
      <c r="CU84" s="42"/>
      <c r="CV84" s="42"/>
      <c r="CW84" s="42"/>
      <c r="CX84" s="42"/>
      <c r="CY84" s="42"/>
      <c r="CZ84" s="42"/>
      <c r="DA84" s="42"/>
      <c r="DB84" s="42"/>
      <c r="DC84" s="42"/>
      <c r="DD84" s="42"/>
      <c r="DE84" s="42"/>
      <c r="DF84" s="42"/>
      <c r="DG84" s="42"/>
      <c r="DH84" s="42"/>
      <c r="DI84" s="42"/>
      <c r="DJ84" s="42"/>
      <c r="DK84" s="42"/>
      <c r="DL84" s="42"/>
      <c r="DM84" s="42"/>
      <c r="DN84" s="42"/>
      <c r="DP84" s="3"/>
      <c r="DQ84" s="42"/>
      <c r="DR84" s="42"/>
      <c r="DS84" s="42"/>
      <c r="DT84" s="42"/>
      <c r="DU84" s="42"/>
      <c r="DV84" s="42"/>
      <c r="DW84" s="42"/>
      <c r="DX84" s="42"/>
      <c r="DY84" s="42"/>
      <c r="DZ84" s="42"/>
      <c r="EA84" s="42"/>
      <c r="EB84" s="42"/>
      <c r="EC84" s="42"/>
      <c r="ED84" s="42"/>
      <c r="EE84" s="42"/>
      <c r="EF84" s="42"/>
      <c r="EG84" s="42"/>
      <c r="EH84" s="42"/>
      <c r="EI84" s="42"/>
      <c r="EJ84" s="42"/>
      <c r="EK84" s="42"/>
      <c r="EL84" s="42"/>
      <c r="EM84" s="42"/>
      <c r="EN84" s="42"/>
      <c r="EO84" s="42"/>
      <c r="EP84" s="42"/>
      <c r="EQ84" s="42"/>
      <c r="ER84" s="42"/>
      <c r="ES84" s="42"/>
      <c r="ET84" s="42"/>
      <c r="EU84" s="42"/>
      <c r="EV84" s="42"/>
      <c r="EW84" s="42"/>
      <c r="EX84" s="42"/>
      <c r="EY84" s="42"/>
      <c r="EZ84" s="42"/>
      <c r="FA84" s="3"/>
      <c r="FB84" s="3"/>
      <c r="FC84" s="3"/>
      <c r="FD84" s="42"/>
      <c r="FE84" s="42"/>
      <c r="FF84" s="42"/>
      <c r="FG84" s="42"/>
      <c r="FH84" s="42"/>
      <c r="FI84" s="42"/>
      <c r="FJ84" s="42"/>
      <c r="FK84" s="42"/>
      <c r="FL84" s="42"/>
      <c r="FM84" s="42"/>
      <c r="FN84" s="42"/>
      <c r="FO84" s="42"/>
      <c r="FP84" s="42"/>
      <c r="FQ84" s="42"/>
      <c r="FR84" s="42"/>
      <c r="FS84" s="42"/>
      <c r="FT84" s="42"/>
      <c r="FU84" s="42"/>
      <c r="FV84" s="42"/>
      <c r="FW84" s="42"/>
      <c r="FX84" s="42"/>
      <c r="FY84" s="42"/>
      <c r="FZ84" s="42"/>
      <c r="GA84" s="42"/>
      <c r="GB84" s="42"/>
      <c r="GC84" s="42"/>
      <c r="GD84" s="42"/>
      <c r="GE84" s="42"/>
      <c r="GF84" s="42"/>
      <c r="GG84" s="42"/>
      <c r="GH84" s="42"/>
      <c r="GI84" s="42"/>
      <c r="GJ84" s="42"/>
      <c r="GK84" s="42"/>
      <c r="GL84" s="42"/>
      <c r="GM84" s="42"/>
      <c r="GN84" s="3"/>
      <c r="GO84" s="3"/>
      <c r="GP84" s="3"/>
      <c r="GQ84" s="42"/>
      <c r="GR84" s="42"/>
      <c r="GS84" s="42"/>
      <c r="GT84" s="42"/>
      <c r="GU84" s="42"/>
      <c r="GV84" s="42"/>
      <c r="GW84" s="42"/>
      <c r="GX84" s="42"/>
      <c r="GY84" s="42"/>
      <c r="GZ84" s="42"/>
      <c r="HA84" s="42"/>
      <c r="HB84" s="42"/>
      <c r="HC84" s="42"/>
      <c r="HD84" s="42"/>
      <c r="HE84" s="42"/>
      <c r="HF84" s="42"/>
      <c r="HG84" s="42"/>
      <c r="HH84" s="42"/>
      <c r="HI84" s="42"/>
      <c r="HJ84" s="42"/>
      <c r="HK84" s="42"/>
      <c r="HL84" s="42"/>
      <c r="HM84" s="42"/>
      <c r="HN84" s="42"/>
      <c r="HO84" s="42"/>
      <c r="HP84" s="42"/>
      <c r="HQ84" s="42"/>
      <c r="HR84" s="42"/>
      <c r="HS84" s="42"/>
      <c r="HT84" s="42"/>
      <c r="HU84" s="42"/>
      <c r="HV84" s="42"/>
      <c r="HW84" s="42"/>
      <c r="HX84" s="42"/>
      <c r="HY84" s="42"/>
      <c r="HZ84" s="42"/>
      <c r="IA84" s="3"/>
      <c r="IB84" s="3"/>
      <c r="IC84" s="3"/>
      <c r="ID84" s="42"/>
      <c r="IE84" s="42"/>
      <c r="IF84" s="42"/>
      <c r="IG84" s="42"/>
      <c r="IH84" s="42"/>
      <c r="II84" s="42"/>
      <c r="IJ84" s="42"/>
      <c r="IK84" s="42"/>
      <c r="IL84" s="42"/>
      <c r="IM84" s="42"/>
      <c r="IN84" s="42"/>
      <c r="IO84" s="42"/>
      <c r="IP84" s="42"/>
      <c r="IQ84" s="42"/>
      <c r="IR84" s="42"/>
      <c r="IS84" s="42"/>
      <c r="IT84" s="42"/>
      <c r="IU84" s="42"/>
      <c r="IV84" s="42"/>
      <c r="IW84" s="42"/>
      <c r="IX84" s="42"/>
      <c r="IY84" s="42"/>
      <c r="IZ84" s="42"/>
      <c r="JA84" s="42"/>
      <c r="JB84" s="42"/>
      <c r="JC84" s="42"/>
      <c r="JD84" s="42"/>
      <c r="JE84" s="42"/>
      <c r="JF84" s="42"/>
      <c r="JG84" s="42"/>
      <c r="JH84" s="42"/>
      <c r="JI84" s="42"/>
      <c r="JJ84" s="42"/>
      <c r="JK84" s="42"/>
      <c r="JL84" s="42"/>
      <c r="JM84" s="3"/>
      <c r="JN84" s="3"/>
      <c r="JO84" s="42"/>
      <c r="JP84" s="42"/>
      <c r="JQ84" s="42"/>
      <c r="JR84" s="42"/>
      <c r="JS84" s="42"/>
      <c r="JT84" s="42"/>
      <c r="JU84" s="42"/>
      <c r="JV84" s="42"/>
      <c r="JW84" s="42"/>
      <c r="JX84" s="42"/>
      <c r="JY84" s="42"/>
      <c r="JZ84" s="42"/>
      <c r="KA84" s="42"/>
      <c r="KB84" s="42"/>
      <c r="KC84" s="42"/>
      <c r="KD84" s="42"/>
      <c r="KE84" s="42"/>
      <c r="KF84" s="42"/>
      <c r="KG84" s="42"/>
      <c r="KH84" s="42"/>
      <c r="KI84" s="42"/>
      <c r="KJ84" s="42"/>
      <c r="KK84" s="42"/>
      <c r="KL84" s="42"/>
      <c r="KM84" s="42"/>
      <c r="KN84" s="42"/>
      <c r="KO84" s="42"/>
      <c r="KP84" s="42"/>
      <c r="KQ84" s="42"/>
      <c r="KR84" s="42"/>
      <c r="KS84" s="42"/>
      <c r="KT84" s="42"/>
      <c r="KU84" s="42"/>
      <c r="KV84" s="42"/>
      <c r="KW84" s="42"/>
      <c r="KY84" s="3"/>
      <c r="KZ84" s="42"/>
      <c r="LA84" s="42"/>
      <c r="LB84" s="42"/>
      <c r="LC84" s="42"/>
      <c r="LD84" s="42"/>
      <c r="LE84" s="42"/>
      <c r="LF84" s="42"/>
      <c r="LG84" s="42"/>
      <c r="LH84" s="42"/>
      <c r="LI84" s="42"/>
      <c r="LJ84" s="42"/>
      <c r="LK84" s="42"/>
      <c r="LL84" s="42"/>
      <c r="LM84" s="42"/>
      <c r="LN84" s="42"/>
      <c r="LO84" s="42"/>
      <c r="LP84" s="42"/>
      <c r="LQ84" s="42"/>
      <c r="LR84" s="42"/>
      <c r="LS84" s="42"/>
      <c r="LT84" s="42"/>
      <c r="LU84" s="42"/>
      <c r="LV84" s="42"/>
      <c r="LW84" s="42"/>
      <c r="LX84" s="42"/>
      <c r="LY84" s="42"/>
      <c r="LZ84" s="42"/>
      <c r="MA84" s="42"/>
      <c r="MB84" s="42"/>
      <c r="MC84" s="42"/>
      <c r="MD84" s="42"/>
      <c r="ME84" s="42"/>
      <c r="MF84" s="42"/>
      <c r="MG84" s="42"/>
      <c r="MH84" s="42"/>
      <c r="MI84" s="42"/>
      <c r="MJ84" s="42"/>
      <c r="MK84" s="42"/>
      <c r="ML84" s="42"/>
      <c r="MM84" s="42"/>
      <c r="MN84" s="42"/>
      <c r="MO84" s="42"/>
      <c r="MP84" s="42"/>
      <c r="MQ84" s="42"/>
      <c r="MR84" s="42"/>
      <c r="MS84" s="42"/>
      <c r="MT84" s="42"/>
      <c r="MU84" s="42"/>
      <c r="MV84" s="42"/>
      <c r="MW84" s="42"/>
      <c r="MX84" s="42"/>
      <c r="MZ84" s="3"/>
      <c r="NA84" s="42"/>
      <c r="NB84" s="42"/>
      <c r="NC84" s="42"/>
      <c r="ND84" s="42"/>
      <c r="NE84" s="42"/>
      <c r="NF84" s="42"/>
      <c r="NG84" s="42"/>
      <c r="NH84" s="42"/>
      <c r="NI84" s="42"/>
      <c r="NJ84" s="42"/>
      <c r="NK84" s="42"/>
      <c r="NL84" s="42"/>
      <c r="NM84" s="42"/>
      <c r="NN84" s="42"/>
      <c r="NO84" s="42"/>
      <c r="NP84" s="42"/>
      <c r="NQ84" s="42"/>
      <c r="NR84" s="42"/>
      <c r="NS84" s="42"/>
      <c r="NT84" s="42"/>
      <c r="NU84" s="42"/>
      <c r="NV84" s="42"/>
      <c r="NW84" s="42"/>
      <c r="NX84" s="42"/>
      <c r="NY84" s="42"/>
      <c r="NZ84" s="42"/>
      <c r="OA84" s="42"/>
      <c r="OB84" s="42"/>
      <c r="OC84" s="42"/>
      <c r="OD84" s="42"/>
      <c r="OE84" s="42"/>
      <c r="OF84" s="42"/>
      <c r="OG84" s="42"/>
      <c r="OH84" s="42"/>
      <c r="OI84" s="42"/>
      <c r="PV84" t="str">
        <f t="shared" si="266"/>
        <v>Blank</v>
      </c>
      <c r="PW84" s="1">
        <f t="shared" si="270"/>
        <v>0</v>
      </c>
      <c r="PX84" s="1">
        <f t="shared" si="271"/>
        <v>0</v>
      </c>
      <c r="PY84" s="1">
        <f t="shared" si="271"/>
        <v>0</v>
      </c>
      <c r="PZ84" s="1">
        <f t="shared" si="271"/>
        <v>0</v>
      </c>
      <c r="QA84" s="1">
        <f t="shared" si="271"/>
        <v>0</v>
      </c>
      <c r="QB84" s="1">
        <f t="shared" si="271"/>
        <v>0</v>
      </c>
      <c r="QC84" s="1">
        <f t="shared" si="271"/>
        <v>0</v>
      </c>
      <c r="QD84" s="1">
        <f t="shared" si="271"/>
        <v>0</v>
      </c>
      <c r="QE84" s="1">
        <f t="shared" si="271"/>
        <v>0</v>
      </c>
      <c r="QF84" s="1">
        <f t="shared" si="271"/>
        <v>0</v>
      </c>
      <c r="QG84" s="1">
        <f t="shared" si="271"/>
        <v>0</v>
      </c>
      <c r="QH84" s="1">
        <f t="shared" si="272"/>
        <v>0</v>
      </c>
      <c r="QI84" s="1">
        <f t="shared" si="272"/>
        <v>0</v>
      </c>
      <c r="QJ84" s="1">
        <f t="shared" si="272"/>
        <v>0</v>
      </c>
      <c r="QK84" s="1">
        <f t="shared" si="272"/>
        <v>0</v>
      </c>
      <c r="QL84" s="1">
        <f t="shared" si="272"/>
        <v>0</v>
      </c>
      <c r="QM84" s="1">
        <f t="shared" si="272"/>
        <v>0</v>
      </c>
      <c r="QN84" s="1">
        <f t="shared" si="272"/>
        <v>0</v>
      </c>
      <c r="QO84" s="1">
        <f t="shared" si="272"/>
        <v>0</v>
      </c>
      <c r="QP84" s="1">
        <f t="shared" si="272"/>
        <v>0</v>
      </c>
      <c r="QQ84" s="1">
        <f t="shared" si="272"/>
        <v>0</v>
      </c>
      <c r="QR84" s="1">
        <f t="shared" si="273"/>
        <v>0</v>
      </c>
      <c r="QS84" s="1">
        <f t="shared" si="273"/>
        <v>0</v>
      </c>
      <c r="QT84" s="1">
        <f t="shared" si="273"/>
        <v>0</v>
      </c>
      <c r="QU84" s="1">
        <f t="shared" si="273"/>
        <v>0</v>
      </c>
      <c r="QV84" s="1">
        <f t="shared" si="273"/>
        <v>0</v>
      </c>
      <c r="QW84" s="1">
        <f t="shared" si="273"/>
        <v>0</v>
      </c>
      <c r="QX84" s="1">
        <f t="shared" si="273"/>
        <v>0</v>
      </c>
      <c r="QY84" s="1">
        <f t="shared" si="273"/>
        <v>0</v>
      </c>
      <c r="QZ84" s="1">
        <f t="shared" si="273"/>
        <v>0</v>
      </c>
      <c r="RA84" s="1">
        <f t="shared" si="273"/>
        <v>0</v>
      </c>
      <c r="RB84" s="1">
        <f t="shared" si="274"/>
        <v>0</v>
      </c>
      <c r="RC84" s="1">
        <f t="shared" si="274"/>
        <v>0</v>
      </c>
      <c r="RD84" s="1">
        <f t="shared" si="274"/>
        <v>0</v>
      </c>
      <c r="RE84" s="1">
        <f t="shared" si="274"/>
        <v>0</v>
      </c>
      <c r="RF84" s="1">
        <f t="shared" si="275"/>
        <v>0</v>
      </c>
      <c r="RG84" s="42">
        <f t="shared" si="276"/>
        <v>0</v>
      </c>
      <c r="RH84" s="42"/>
      <c r="RI84" s="37"/>
    </row>
    <row r="85" spans="1:477" x14ac:dyDescent="0.25">
      <c r="A85" s="50"/>
      <c r="B85" s="143"/>
      <c r="C85" s="19" t="s">
        <v>97</v>
      </c>
      <c r="D85" s="15"/>
      <c r="E85" s="15"/>
      <c r="F85" s="16"/>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T85" s="57"/>
      <c r="AU85" s="57"/>
      <c r="AV85" s="57"/>
      <c r="AW85" s="57"/>
      <c r="AX85" s="57"/>
      <c r="AY85" s="57"/>
      <c r="AZ85" s="57"/>
      <c r="BA85" s="57"/>
      <c r="BB85" s="57"/>
      <c r="BC85" s="57"/>
      <c r="BD85" s="57"/>
      <c r="BE85" s="57"/>
      <c r="BF85" s="57"/>
      <c r="BG85" s="57"/>
      <c r="BH85" s="57"/>
      <c r="BI85" s="57"/>
      <c r="BJ85" s="57"/>
      <c r="BK85" s="57"/>
      <c r="BL85" s="57"/>
      <c r="BM85" s="57"/>
      <c r="BN85" s="57"/>
      <c r="BO85" s="57"/>
      <c r="BP85" s="57"/>
      <c r="BQ85" s="57"/>
      <c r="BR85" s="57"/>
      <c r="BS85" s="57"/>
      <c r="BT85" s="57"/>
      <c r="BU85" s="57"/>
      <c r="BV85" s="57"/>
      <c r="BW85" s="57"/>
      <c r="BX85" s="57"/>
      <c r="BY85" s="57"/>
      <c r="BZ85" s="57"/>
      <c r="CA85" s="57"/>
      <c r="CB85" s="57"/>
      <c r="CC85" s="57"/>
      <c r="CE85" s="57"/>
      <c r="CF85" s="57"/>
      <c r="CG85" s="57"/>
      <c r="CH85" s="57"/>
      <c r="CI85" s="57"/>
      <c r="CJ85" s="57"/>
      <c r="CK85" s="57"/>
      <c r="CL85" s="57"/>
      <c r="CM85" s="57"/>
      <c r="CN85" s="57"/>
      <c r="CO85" s="57"/>
      <c r="CP85" s="57"/>
      <c r="CQ85" s="57"/>
      <c r="CR85" s="57"/>
      <c r="CS85" s="57"/>
      <c r="CT85" s="57"/>
      <c r="CU85" s="57"/>
      <c r="CV85" s="57"/>
      <c r="CW85" s="57"/>
      <c r="CX85" s="57"/>
      <c r="CY85" s="57"/>
      <c r="CZ85" s="57"/>
      <c r="DA85" s="57"/>
      <c r="DB85" s="57"/>
      <c r="DC85" s="57"/>
      <c r="DD85" s="57"/>
      <c r="DE85" s="57"/>
      <c r="DF85" s="57"/>
      <c r="DG85" s="57"/>
      <c r="DH85" s="57"/>
      <c r="DI85" s="57"/>
      <c r="DJ85" s="57"/>
      <c r="DK85" s="57"/>
      <c r="DL85" s="57"/>
      <c r="DM85" s="57"/>
      <c r="DN85" s="57"/>
      <c r="DP85" s="57"/>
      <c r="DQ85" s="57"/>
      <c r="DR85" s="57"/>
      <c r="DS85" s="57"/>
      <c r="DT85" s="57"/>
      <c r="DU85" s="57"/>
      <c r="DV85" s="57"/>
      <c r="DW85" s="57"/>
      <c r="DX85" s="57"/>
      <c r="DY85" s="57"/>
      <c r="DZ85" s="57"/>
      <c r="EA85" s="57"/>
      <c r="EB85" s="57"/>
      <c r="EC85" s="57"/>
      <c r="ED85" s="57"/>
      <c r="EE85" s="57"/>
      <c r="EF85" s="57"/>
      <c r="EG85" s="57"/>
      <c r="EH85" s="57"/>
      <c r="EI85" s="57"/>
      <c r="EJ85" s="57"/>
      <c r="EK85" s="57"/>
      <c r="EL85" s="57"/>
      <c r="EM85" s="57"/>
      <c r="EN85" s="57"/>
      <c r="EO85" s="57"/>
      <c r="EP85" s="57"/>
      <c r="EQ85" s="57"/>
      <c r="ER85" s="57"/>
      <c r="ES85" s="57"/>
      <c r="ET85" s="57"/>
      <c r="EU85" s="57"/>
      <c r="EV85" s="57"/>
      <c r="EW85" s="57"/>
      <c r="EX85" s="57"/>
      <c r="EY85" s="57"/>
      <c r="EZ85" s="3"/>
      <c r="FA85" s="57"/>
      <c r="FB85" s="57"/>
      <c r="FC85" s="57"/>
      <c r="FD85" s="57"/>
      <c r="FE85" s="57"/>
      <c r="FF85" s="57"/>
      <c r="FG85" s="57"/>
      <c r="FH85" s="57"/>
      <c r="FI85" s="57"/>
      <c r="FJ85" s="57"/>
      <c r="FK85" s="57"/>
      <c r="FL85" s="57"/>
      <c r="FM85" s="57"/>
      <c r="FN85" s="57"/>
      <c r="FO85" s="57"/>
      <c r="FP85" s="57"/>
      <c r="FQ85" s="57"/>
      <c r="FR85" s="57"/>
      <c r="FS85" s="57"/>
      <c r="FT85" s="57"/>
      <c r="FU85" s="57"/>
      <c r="FV85" s="57"/>
      <c r="FW85" s="57"/>
      <c r="FX85" s="57"/>
      <c r="FY85" s="57"/>
      <c r="FZ85" s="57"/>
      <c r="GA85" s="57"/>
      <c r="GB85" s="57"/>
      <c r="GC85" s="57"/>
      <c r="GD85" s="57"/>
      <c r="GE85" s="57"/>
      <c r="GF85" s="57"/>
      <c r="GG85" s="57"/>
      <c r="GH85" s="57"/>
      <c r="GI85" s="57"/>
      <c r="GJ85" s="57"/>
      <c r="GK85" s="57"/>
      <c r="GL85" s="57"/>
      <c r="GM85" s="57"/>
      <c r="GN85" s="57"/>
      <c r="GO85" s="57"/>
      <c r="GP85" s="57"/>
      <c r="GQ85" s="57"/>
      <c r="GR85" s="57"/>
      <c r="GS85" s="57"/>
      <c r="GT85" s="57"/>
      <c r="GU85" s="57"/>
      <c r="GV85" s="57"/>
      <c r="GW85" s="57"/>
      <c r="GX85" s="57"/>
      <c r="GY85" s="57"/>
      <c r="GZ85" s="57"/>
      <c r="HA85" s="57"/>
      <c r="HB85" s="57"/>
      <c r="HC85" s="57"/>
      <c r="HD85" s="57"/>
      <c r="HE85" s="57"/>
      <c r="HF85" s="57"/>
      <c r="HG85" s="57"/>
      <c r="HH85" s="57"/>
      <c r="HI85" s="57"/>
      <c r="HJ85" s="57"/>
      <c r="HK85" s="57"/>
      <c r="HL85" s="57"/>
      <c r="HM85" s="57"/>
      <c r="HN85" s="57"/>
      <c r="HO85" s="57"/>
      <c r="HP85" s="57"/>
      <c r="HQ85" s="57"/>
      <c r="HR85" s="57"/>
      <c r="HS85" s="57"/>
      <c r="HT85" s="57"/>
      <c r="HU85" s="57"/>
      <c r="HV85" s="57"/>
      <c r="HW85" s="57"/>
      <c r="HX85" s="57"/>
      <c r="HY85" s="57"/>
      <c r="HZ85" s="57"/>
      <c r="IA85" s="57"/>
      <c r="IB85" s="57"/>
      <c r="IC85" s="57"/>
      <c r="ID85" s="57"/>
      <c r="IE85" s="57"/>
      <c r="IF85" s="57"/>
      <c r="IG85" s="57"/>
      <c r="IH85" s="57"/>
      <c r="II85" s="57"/>
      <c r="IJ85" s="57"/>
      <c r="IK85" s="57"/>
      <c r="IL85" s="57"/>
      <c r="IM85" s="57"/>
      <c r="IN85" s="57"/>
      <c r="IO85" s="57"/>
      <c r="IP85" s="57"/>
      <c r="IQ85" s="57"/>
      <c r="IR85" s="57"/>
      <c r="IS85" s="57"/>
      <c r="IT85" s="57"/>
      <c r="IU85" s="57"/>
      <c r="IV85" s="57"/>
      <c r="IW85" s="57"/>
      <c r="IX85" s="57"/>
      <c r="IY85" s="57"/>
      <c r="IZ85" s="57"/>
      <c r="JA85" s="57"/>
      <c r="JB85" s="57"/>
      <c r="JC85" s="57"/>
      <c r="JD85" s="57"/>
      <c r="JE85" s="57"/>
      <c r="JF85" s="57"/>
      <c r="JG85" s="57"/>
      <c r="JH85" s="57"/>
      <c r="JI85" s="57"/>
      <c r="JJ85" s="57"/>
      <c r="JK85" s="57"/>
      <c r="JL85" s="57"/>
      <c r="JM85" s="3"/>
      <c r="JN85" s="57"/>
      <c r="JO85" s="57"/>
      <c r="JP85" s="57"/>
      <c r="JQ85" s="57"/>
      <c r="JR85" s="57"/>
      <c r="JS85" s="57"/>
      <c r="JT85" s="57"/>
      <c r="JU85" s="57"/>
      <c r="JV85" s="57"/>
      <c r="JW85" s="57"/>
      <c r="JX85" s="57"/>
      <c r="JY85" s="57"/>
      <c r="JZ85" s="57"/>
      <c r="KA85" s="57"/>
      <c r="KB85" s="57"/>
      <c r="KC85" s="57"/>
      <c r="KD85" s="57"/>
      <c r="KE85" s="57"/>
      <c r="KF85" s="57"/>
      <c r="KG85" s="57"/>
      <c r="KH85" s="57"/>
      <c r="KI85" s="57"/>
      <c r="KJ85" s="57"/>
      <c r="KK85" s="57"/>
      <c r="KL85" s="57"/>
      <c r="KM85" s="57"/>
      <c r="KN85" s="57"/>
      <c r="KO85" s="57"/>
      <c r="KP85" s="57"/>
      <c r="KQ85" s="57"/>
      <c r="KR85" s="57"/>
      <c r="KS85" s="57"/>
      <c r="KT85" s="57"/>
      <c r="KU85" s="57"/>
      <c r="KV85" s="57"/>
      <c r="KW85" s="57"/>
      <c r="KX85" s="57"/>
      <c r="KY85" s="57"/>
      <c r="KZ85" s="57"/>
      <c r="LA85" s="57"/>
      <c r="LB85" s="57"/>
      <c r="LC85" s="57"/>
      <c r="LD85" s="57"/>
      <c r="LE85" s="57"/>
      <c r="LF85" s="57"/>
      <c r="LG85" s="57"/>
      <c r="LH85" s="57"/>
      <c r="LI85" s="57"/>
      <c r="LJ85" s="57"/>
      <c r="LK85" s="57"/>
      <c r="LL85" s="57"/>
      <c r="LM85" s="57"/>
      <c r="LN85" s="57"/>
      <c r="LO85" s="57"/>
      <c r="LP85" s="57"/>
      <c r="LQ85" s="57"/>
      <c r="LR85" s="57"/>
      <c r="LS85" s="57"/>
      <c r="LT85" s="57"/>
      <c r="LU85" s="57"/>
      <c r="LV85" s="57"/>
      <c r="LW85" s="57"/>
      <c r="LX85" s="57"/>
      <c r="LY85" s="57"/>
      <c r="LZ85" s="57"/>
      <c r="MA85" s="57"/>
      <c r="MB85" s="57"/>
      <c r="MC85" s="57"/>
      <c r="MD85" s="57"/>
      <c r="ME85" s="57"/>
      <c r="MF85" s="57"/>
      <c r="MG85" s="57"/>
      <c r="MH85" s="57"/>
      <c r="MI85" s="57"/>
      <c r="MJ85" s="57"/>
      <c r="MK85" s="57"/>
      <c r="ML85" s="57"/>
      <c r="MM85" s="57"/>
      <c r="MN85" s="57"/>
      <c r="MO85" s="57"/>
      <c r="MP85" s="57"/>
      <c r="MQ85" s="57"/>
      <c r="MR85" s="57"/>
      <c r="MS85" s="57"/>
      <c r="MT85" s="57"/>
      <c r="MU85" s="57"/>
      <c r="MV85" s="57"/>
      <c r="MW85" s="57"/>
      <c r="MX85" s="57"/>
      <c r="MY85" s="57"/>
      <c r="MZ85" s="57"/>
      <c r="NA85" s="57"/>
      <c r="NB85" s="57"/>
      <c r="NC85" s="57"/>
      <c r="ND85" s="57"/>
      <c r="NE85" s="57"/>
      <c r="NF85" s="57"/>
      <c r="NG85" s="57"/>
      <c r="NH85" s="57"/>
      <c r="NI85" s="57"/>
      <c r="NJ85" s="57"/>
      <c r="NK85" s="57"/>
      <c r="NL85" s="57"/>
      <c r="NM85" s="57"/>
      <c r="NN85" s="57"/>
      <c r="NO85" s="57"/>
      <c r="NP85" s="57"/>
      <c r="NQ85" s="57"/>
      <c r="NR85" s="57"/>
      <c r="NS85" s="57"/>
      <c r="NT85" s="57"/>
      <c r="NU85" s="57"/>
      <c r="NV85" s="57"/>
      <c r="NW85" s="57"/>
      <c r="NX85" s="57"/>
      <c r="NY85" s="57"/>
      <c r="NZ85" s="57"/>
      <c r="OA85" s="57"/>
      <c r="OB85" s="57"/>
      <c r="OC85" s="57"/>
      <c r="OD85" s="57"/>
      <c r="OE85" s="57"/>
      <c r="OF85" s="57"/>
      <c r="OG85" s="57"/>
      <c r="OH85" s="57"/>
      <c r="OI85" s="57"/>
      <c r="PV85" s="13"/>
      <c r="PW85" s="13"/>
      <c r="PX85" s="13"/>
      <c r="PY85" s="13"/>
      <c r="PZ85" s="13"/>
      <c r="QA85" s="13"/>
      <c r="QB85" s="13"/>
      <c r="QC85" s="13"/>
      <c r="QD85" s="13"/>
      <c r="QE85" s="13"/>
      <c r="QF85" s="13"/>
      <c r="QG85" s="13"/>
      <c r="QH85" s="13"/>
      <c r="QI85" s="13"/>
      <c r="QJ85" s="13"/>
      <c r="QK85" s="13"/>
      <c r="QL85" s="13"/>
      <c r="QM85" s="13"/>
      <c r="QN85" s="13"/>
      <c r="QO85" s="13"/>
      <c r="QP85" s="13"/>
      <c r="QQ85" s="13"/>
      <c r="QR85" s="13"/>
      <c r="QS85" s="13"/>
      <c r="QT85" s="13"/>
      <c r="QU85" s="13"/>
      <c r="QV85" s="13"/>
      <c r="QW85" s="13"/>
      <c r="QX85" s="13"/>
      <c r="QY85" s="13"/>
      <c r="QZ85" s="13"/>
      <c r="RA85" s="13"/>
      <c r="RB85" s="13"/>
      <c r="RC85" s="13"/>
      <c r="RD85" s="13"/>
      <c r="RE85" s="13"/>
      <c r="RF85" s="13"/>
      <c r="RG85" s="13"/>
      <c r="RH85" s="3"/>
      <c r="RI85" s="37"/>
    </row>
    <row r="86" spans="1:477" x14ac:dyDescent="0.25">
      <c r="A86" s="50"/>
      <c r="B86" s="143"/>
      <c r="C86" s="32" t="s">
        <v>98</v>
      </c>
      <c r="D86" s="64">
        <f>SUM(D79:D85)</f>
        <v>0</v>
      </c>
      <c r="E86" s="32"/>
      <c r="F86" s="32"/>
      <c r="G86" s="128">
        <f>SUM(G79:G85)</f>
        <v>0</v>
      </c>
      <c r="H86" s="64"/>
      <c r="I86" s="32"/>
      <c r="J86" s="28">
        <f t="shared" ref="J86:AR86" si="278">SUM(J79:J84)</f>
        <v>0</v>
      </c>
      <c r="K86" s="28">
        <f t="shared" si="278"/>
        <v>0</v>
      </c>
      <c r="L86" s="28">
        <f t="shared" si="278"/>
        <v>0</v>
      </c>
      <c r="M86" s="28">
        <f t="shared" si="278"/>
        <v>0</v>
      </c>
      <c r="N86" s="28">
        <f t="shared" si="278"/>
        <v>0</v>
      </c>
      <c r="O86" s="28">
        <f t="shared" si="278"/>
        <v>0</v>
      </c>
      <c r="P86" s="28">
        <f t="shared" si="278"/>
        <v>0</v>
      </c>
      <c r="Q86" s="28">
        <f t="shared" si="278"/>
        <v>0</v>
      </c>
      <c r="R86" s="28">
        <f t="shared" si="278"/>
        <v>0</v>
      </c>
      <c r="S86" s="28">
        <f t="shared" si="278"/>
        <v>0</v>
      </c>
      <c r="T86" s="28">
        <f t="shared" si="278"/>
        <v>0</v>
      </c>
      <c r="U86" s="28">
        <f t="shared" si="278"/>
        <v>0</v>
      </c>
      <c r="V86" s="28">
        <f t="shared" si="278"/>
        <v>0</v>
      </c>
      <c r="W86" s="28">
        <f t="shared" si="278"/>
        <v>0</v>
      </c>
      <c r="X86" s="28">
        <f t="shared" si="278"/>
        <v>0</v>
      </c>
      <c r="Y86" s="28">
        <f t="shared" si="278"/>
        <v>0</v>
      </c>
      <c r="Z86" s="28">
        <f t="shared" si="278"/>
        <v>0</v>
      </c>
      <c r="AA86" s="28">
        <f t="shared" si="278"/>
        <v>0</v>
      </c>
      <c r="AB86" s="28">
        <f t="shared" si="278"/>
        <v>0</v>
      </c>
      <c r="AC86" s="28">
        <f t="shared" si="278"/>
        <v>0</v>
      </c>
      <c r="AD86" s="28">
        <f t="shared" si="278"/>
        <v>0</v>
      </c>
      <c r="AE86" s="28">
        <f t="shared" si="278"/>
        <v>0</v>
      </c>
      <c r="AF86" s="28">
        <f t="shared" si="278"/>
        <v>0</v>
      </c>
      <c r="AG86" s="28">
        <f t="shared" si="278"/>
        <v>0</v>
      </c>
      <c r="AH86" s="28">
        <f t="shared" si="278"/>
        <v>0</v>
      </c>
      <c r="AI86" s="28">
        <f t="shared" si="278"/>
        <v>0</v>
      </c>
      <c r="AJ86" s="28">
        <f t="shared" si="278"/>
        <v>0</v>
      </c>
      <c r="AK86" s="28">
        <f t="shared" si="278"/>
        <v>0</v>
      </c>
      <c r="AL86" s="28">
        <f t="shared" si="278"/>
        <v>0</v>
      </c>
      <c r="AM86" s="28">
        <f t="shared" si="278"/>
        <v>0</v>
      </c>
      <c r="AN86" s="28">
        <f t="shared" si="278"/>
        <v>0</v>
      </c>
      <c r="AO86" s="28">
        <f t="shared" si="278"/>
        <v>0</v>
      </c>
      <c r="AP86" s="28">
        <f t="shared" si="278"/>
        <v>0</v>
      </c>
      <c r="AQ86" s="28">
        <f t="shared" si="278"/>
        <v>0</v>
      </c>
      <c r="AR86" s="28">
        <f t="shared" si="278"/>
        <v>0</v>
      </c>
      <c r="AT86" s="3"/>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28"/>
      <c r="CC86" s="28"/>
      <c r="CE86" s="3"/>
      <c r="CF86" s="28"/>
      <c r="CG86" s="28"/>
      <c r="CH86" s="28"/>
      <c r="CI86" s="28"/>
      <c r="CJ86" s="28"/>
      <c r="CK86" s="28"/>
      <c r="CL86" s="28"/>
      <c r="CM86" s="28"/>
      <c r="CN86" s="28"/>
      <c r="CO86" s="28"/>
      <c r="CP86" s="28"/>
      <c r="CQ86" s="28"/>
      <c r="CR86" s="28"/>
      <c r="CS86" s="28"/>
      <c r="CT86" s="28"/>
      <c r="CU86" s="28"/>
      <c r="CV86" s="28"/>
      <c r="CW86" s="28"/>
      <c r="CX86" s="28"/>
      <c r="CY86" s="28"/>
      <c r="CZ86" s="28"/>
      <c r="DA86" s="28"/>
      <c r="DB86" s="28"/>
      <c r="DC86" s="28"/>
      <c r="DD86" s="28"/>
      <c r="DE86" s="28"/>
      <c r="DF86" s="28"/>
      <c r="DG86" s="28"/>
      <c r="DH86" s="28"/>
      <c r="DI86" s="28"/>
      <c r="DJ86" s="28"/>
      <c r="DK86" s="28"/>
      <c r="DL86" s="28"/>
      <c r="DM86" s="28"/>
      <c r="DN86" s="28"/>
      <c r="DP86" s="28"/>
      <c r="DQ86" s="28"/>
      <c r="DR86" s="28"/>
      <c r="DS86" s="28"/>
      <c r="DT86" s="28"/>
      <c r="DU86" s="28"/>
      <c r="DV86" s="28"/>
      <c r="DW86" s="28"/>
      <c r="DX86" s="28"/>
      <c r="DY86" s="28"/>
      <c r="DZ86" s="28"/>
      <c r="EA86" s="28"/>
      <c r="EB86" s="28"/>
      <c r="EC86" s="28"/>
      <c r="ED86" s="28"/>
      <c r="EE86" s="28"/>
      <c r="EF86" s="28"/>
      <c r="EG86" s="28"/>
      <c r="EH86" s="28"/>
      <c r="EI86" s="28"/>
      <c r="EJ86" s="28"/>
      <c r="EK86" s="28"/>
      <c r="EL86" s="28"/>
      <c r="EM86" s="28"/>
      <c r="EN86" s="28"/>
      <c r="EO86" s="28"/>
      <c r="EP86" s="28"/>
      <c r="EQ86" s="28"/>
      <c r="ER86" s="28"/>
      <c r="ES86" s="28"/>
      <c r="ET86" s="28"/>
      <c r="EU86" s="28"/>
      <c r="EV86" s="28"/>
      <c r="EW86" s="28"/>
      <c r="EX86" s="28"/>
      <c r="EY86" s="28"/>
      <c r="EZ86" s="3"/>
      <c r="FA86" s="28"/>
      <c r="FB86" s="28"/>
      <c r="FC86" s="28"/>
      <c r="FD86" s="28"/>
      <c r="FE86" s="28"/>
      <c r="FF86" s="28"/>
      <c r="FG86" s="28"/>
      <c r="FH86" s="28"/>
      <c r="FI86" s="28"/>
      <c r="FJ86" s="28"/>
      <c r="FK86" s="28"/>
      <c r="FL86" s="28"/>
      <c r="FM86" s="28"/>
      <c r="FN86" s="28"/>
      <c r="FO86" s="28"/>
      <c r="FP86" s="28"/>
      <c r="FQ86" s="28"/>
      <c r="FR86" s="28"/>
      <c r="FS86" s="28"/>
      <c r="FT86" s="28"/>
      <c r="FU86" s="28"/>
      <c r="FV86" s="28"/>
      <c r="FW86" s="28"/>
      <c r="FX86" s="28"/>
      <c r="FY86" s="28"/>
      <c r="FZ86" s="28"/>
      <c r="GA86" s="28"/>
      <c r="GB86" s="28"/>
      <c r="GC86" s="28"/>
      <c r="GD86" s="28"/>
      <c r="GE86" s="28"/>
      <c r="GF86" s="28"/>
      <c r="GG86" s="28"/>
      <c r="GH86" s="28"/>
      <c r="GI86" s="28"/>
      <c r="GJ86" s="28"/>
      <c r="GK86" s="28"/>
      <c r="GL86" s="28"/>
      <c r="GM86" s="28"/>
      <c r="GN86" s="28"/>
      <c r="GO86" s="28"/>
      <c r="GP86" s="28"/>
      <c r="GQ86" s="28"/>
      <c r="GR86" s="28"/>
      <c r="GS86" s="28"/>
      <c r="GT86" s="28"/>
      <c r="GU86" s="28"/>
      <c r="GV86" s="28"/>
      <c r="GW86" s="28"/>
      <c r="GX86" s="28"/>
      <c r="GY86" s="28"/>
      <c r="GZ86" s="28"/>
      <c r="HA86" s="28"/>
      <c r="HB86" s="28"/>
      <c r="HC86" s="28"/>
      <c r="HD86" s="28"/>
      <c r="HE86" s="28"/>
      <c r="HF86" s="28"/>
      <c r="HG86" s="28"/>
      <c r="HH86" s="28"/>
      <c r="HI86" s="28"/>
      <c r="HJ86" s="28"/>
      <c r="HK86" s="28"/>
      <c r="HL86" s="28"/>
      <c r="HM86" s="28"/>
      <c r="HN86" s="28"/>
      <c r="HO86" s="28"/>
      <c r="HP86" s="28"/>
      <c r="HQ86" s="28"/>
      <c r="HR86" s="28"/>
      <c r="HS86" s="28"/>
      <c r="HT86" s="28"/>
      <c r="HU86" s="28"/>
      <c r="HV86" s="28"/>
      <c r="HW86" s="28"/>
      <c r="HX86" s="28"/>
      <c r="HY86" s="28"/>
      <c r="HZ86" s="28"/>
      <c r="IA86" s="28"/>
      <c r="IB86" s="28"/>
      <c r="IC86" s="28"/>
      <c r="ID86" s="28"/>
      <c r="IE86" s="28"/>
      <c r="IF86" s="28"/>
      <c r="IG86" s="28"/>
      <c r="IH86" s="28"/>
      <c r="II86" s="28"/>
      <c r="IJ86" s="28"/>
      <c r="IK86" s="28"/>
      <c r="IL86" s="28"/>
      <c r="IM86" s="28"/>
      <c r="IN86" s="28"/>
      <c r="IO86" s="28"/>
      <c r="IP86" s="28"/>
      <c r="IQ86" s="28"/>
      <c r="IR86" s="28"/>
      <c r="IS86" s="28"/>
      <c r="IT86" s="28"/>
      <c r="IU86" s="28"/>
      <c r="IV86" s="28"/>
      <c r="IW86" s="28"/>
      <c r="IX86" s="28"/>
      <c r="IY86" s="28"/>
      <c r="IZ86" s="28"/>
      <c r="JA86" s="28"/>
      <c r="JB86" s="28"/>
      <c r="JC86" s="28"/>
      <c r="JD86" s="28"/>
      <c r="JE86" s="28"/>
      <c r="JF86" s="28"/>
      <c r="JG86" s="28"/>
      <c r="JH86" s="28"/>
      <c r="JI86" s="28"/>
      <c r="JJ86" s="28"/>
      <c r="JK86" s="28"/>
      <c r="JL86" s="28"/>
      <c r="JM86" s="3"/>
      <c r="JN86" s="28"/>
      <c r="JO86" s="28"/>
      <c r="JP86" s="28"/>
      <c r="JQ86" s="28"/>
      <c r="JR86" s="28"/>
      <c r="JS86" s="28"/>
      <c r="JT86" s="28"/>
      <c r="JU86" s="28"/>
      <c r="JV86" s="28"/>
      <c r="JW86" s="28"/>
      <c r="JX86" s="28"/>
      <c r="JY86" s="28"/>
      <c r="JZ86" s="28"/>
      <c r="KA86" s="28"/>
      <c r="KB86" s="28"/>
      <c r="KC86" s="28"/>
      <c r="KD86" s="28"/>
      <c r="KE86" s="28"/>
      <c r="KF86" s="28"/>
      <c r="KG86" s="28"/>
      <c r="KH86" s="28"/>
      <c r="KI86" s="28"/>
      <c r="KJ86" s="28"/>
      <c r="KK86" s="28"/>
      <c r="KL86" s="28"/>
      <c r="KM86" s="28"/>
      <c r="KN86" s="28"/>
      <c r="KO86" s="28"/>
      <c r="KP86" s="28"/>
      <c r="KQ86" s="28"/>
      <c r="KR86" s="28"/>
      <c r="KS86" s="28"/>
      <c r="KT86" s="28"/>
      <c r="KU86" s="28"/>
      <c r="KV86" s="28"/>
      <c r="KW86" s="28"/>
      <c r="KX86" s="28"/>
      <c r="KY86" s="28"/>
      <c r="KZ86" s="28"/>
      <c r="LA86" s="28"/>
      <c r="LB86" s="28"/>
      <c r="LC86" s="28"/>
      <c r="LD86" s="28"/>
      <c r="LE86" s="28"/>
      <c r="LF86" s="28"/>
      <c r="LG86" s="28"/>
      <c r="LH86" s="28"/>
      <c r="LI86" s="28"/>
      <c r="LJ86" s="28"/>
      <c r="LK86" s="28"/>
      <c r="LL86" s="28"/>
      <c r="LM86" s="28"/>
      <c r="LN86" s="28"/>
      <c r="LO86" s="28"/>
      <c r="LP86" s="28"/>
      <c r="LQ86" s="28"/>
      <c r="LR86" s="28"/>
      <c r="LS86" s="28"/>
      <c r="LT86" s="28"/>
      <c r="LU86" s="28"/>
      <c r="LV86" s="28"/>
      <c r="LW86" s="28"/>
      <c r="LX86" s="28"/>
      <c r="LY86" s="28"/>
      <c r="LZ86" s="28"/>
      <c r="MA86" s="28"/>
      <c r="MB86" s="28"/>
      <c r="MC86" s="28"/>
      <c r="MD86" s="28"/>
      <c r="ME86" s="28"/>
      <c r="MF86" s="28"/>
      <c r="MG86" s="28"/>
      <c r="MH86" s="28"/>
      <c r="MI86" s="28"/>
      <c r="MJ86" s="28"/>
      <c r="MK86" s="28"/>
      <c r="ML86" s="28"/>
      <c r="MM86" s="28"/>
      <c r="MN86" s="28"/>
      <c r="MO86" s="28"/>
      <c r="MP86" s="28"/>
      <c r="MQ86" s="28"/>
      <c r="MR86" s="28"/>
      <c r="MS86" s="28"/>
      <c r="MT86" s="28"/>
      <c r="MU86" s="28"/>
      <c r="MV86" s="28"/>
      <c r="MW86" s="28"/>
      <c r="MX86" s="28"/>
      <c r="MY86" s="28"/>
      <c r="MZ86" s="28"/>
      <c r="NA86" s="28"/>
      <c r="NB86" s="28"/>
      <c r="NC86" s="28"/>
      <c r="ND86" s="28"/>
      <c r="NE86" s="28"/>
      <c r="NF86" s="28"/>
      <c r="NG86" s="28"/>
      <c r="NH86" s="28"/>
      <c r="NI86" s="28"/>
      <c r="NJ86" s="28"/>
      <c r="NK86" s="28"/>
      <c r="NL86" s="28"/>
      <c r="NM86" s="28"/>
      <c r="NN86" s="28"/>
      <c r="NO86" s="28"/>
      <c r="NP86" s="28"/>
      <c r="NQ86" s="28"/>
      <c r="NR86" s="28"/>
      <c r="NS86" s="28"/>
      <c r="NT86" s="28"/>
      <c r="NU86" s="28"/>
      <c r="NV86" s="28"/>
      <c r="NW86" s="28"/>
      <c r="NX86" s="28"/>
      <c r="NY86" s="28"/>
      <c r="NZ86" s="28"/>
      <c r="OA86" s="28"/>
      <c r="OB86" s="28"/>
      <c r="OC86" s="28"/>
      <c r="OD86" s="28"/>
      <c r="OE86" s="28"/>
      <c r="OF86" s="28"/>
      <c r="OG86" s="28"/>
      <c r="OH86" s="28"/>
      <c r="OI86" s="28"/>
      <c r="PV86" s="2" t="s">
        <v>38</v>
      </c>
      <c r="PW86" s="1">
        <f t="shared" ref="PW86:RE86" si="279">SUM(PW79:PW85)</f>
        <v>0</v>
      </c>
      <c r="PX86" s="1">
        <f t="shared" si="279"/>
        <v>0</v>
      </c>
      <c r="PY86" s="1">
        <f t="shared" si="279"/>
        <v>0</v>
      </c>
      <c r="PZ86" s="1">
        <f t="shared" si="279"/>
        <v>0</v>
      </c>
      <c r="QA86" s="1">
        <f t="shared" si="279"/>
        <v>0</v>
      </c>
      <c r="QB86" s="1">
        <f t="shared" si="279"/>
        <v>0</v>
      </c>
      <c r="QC86" s="1">
        <f t="shared" si="279"/>
        <v>0</v>
      </c>
      <c r="QD86" s="1">
        <f t="shared" si="279"/>
        <v>0</v>
      </c>
      <c r="QE86" s="1">
        <f t="shared" si="279"/>
        <v>0</v>
      </c>
      <c r="QF86" s="1">
        <f t="shared" si="279"/>
        <v>0</v>
      </c>
      <c r="QG86" s="1">
        <f t="shared" si="279"/>
        <v>0</v>
      </c>
      <c r="QH86" s="1">
        <f t="shared" si="279"/>
        <v>0</v>
      </c>
      <c r="QI86" s="1">
        <f t="shared" si="279"/>
        <v>0</v>
      </c>
      <c r="QJ86" s="1">
        <f t="shared" si="279"/>
        <v>0</v>
      </c>
      <c r="QK86" s="1">
        <f t="shared" si="279"/>
        <v>0</v>
      </c>
      <c r="QL86" s="1">
        <f t="shared" si="279"/>
        <v>0</v>
      </c>
      <c r="QM86" s="1">
        <f t="shared" si="279"/>
        <v>0</v>
      </c>
      <c r="QN86" s="1">
        <f t="shared" si="279"/>
        <v>0</v>
      </c>
      <c r="QO86" s="1">
        <f t="shared" si="279"/>
        <v>0</v>
      </c>
      <c r="QP86" s="1">
        <f t="shared" si="279"/>
        <v>0</v>
      </c>
      <c r="QQ86" s="1">
        <f t="shared" si="279"/>
        <v>0</v>
      </c>
      <c r="QR86" s="1">
        <f t="shared" si="279"/>
        <v>0</v>
      </c>
      <c r="QS86" s="1">
        <f t="shared" si="279"/>
        <v>0</v>
      </c>
      <c r="QT86" s="1">
        <f t="shared" si="279"/>
        <v>0</v>
      </c>
      <c r="QU86" s="1">
        <f t="shared" si="279"/>
        <v>0</v>
      </c>
      <c r="QV86" s="1">
        <f t="shared" si="279"/>
        <v>0</v>
      </c>
      <c r="QW86" s="1">
        <f t="shared" si="279"/>
        <v>0</v>
      </c>
      <c r="QX86" s="1">
        <f t="shared" si="279"/>
        <v>0</v>
      </c>
      <c r="QY86" s="1">
        <f t="shared" si="279"/>
        <v>0</v>
      </c>
      <c r="QZ86" s="1">
        <f t="shared" si="279"/>
        <v>0</v>
      </c>
      <c r="RA86" s="1">
        <f t="shared" si="279"/>
        <v>0</v>
      </c>
      <c r="RB86" s="1">
        <f t="shared" si="279"/>
        <v>0</v>
      </c>
      <c r="RC86" s="1">
        <f t="shared" si="279"/>
        <v>0</v>
      </c>
      <c r="RD86" s="1">
        <f t="shared" si="279"/>
        <v>0</v>
      </c>
      <c r="RE86" s="1">
        <f t="shared" si="279"/>
        <v>0</v>
      </c>
      <c r="RF86" s="1">
        <f t="shared" ref="RF86" si="280">SUM(PW86:RE86)</f>
        <v>0</v>
      </c>
      <c r="RG86" s="42">
        <f t="shared" ref="RG86" si="281">NPV($D$8,PW86:RE86)</f>
        <v>0</v>
      </c>
      <c r="RH86" s="42"/>
      <c r="RI86" s="37"/>
    </row>
    <row r="87" spans="1:477" x14ac:dyDescent="0.25">
      <c r="A87" s="50"/>
      <c r="B87" s="143"/>
      <c r="G87" s="11"/>
      <c r="H87" s="11"/>
      <c r="I87" s="32"/>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RI87" s="37"/>
    </row>
    <row r="88" spans="1:477" x14ac:dyDescent="0.25">
      <c r="A88" s="50"/>
      <c r="B88" s="145"/>
      <c r="C88" s="48" t="s">
        <v>74</v>
      </c>
      <c r="D88" s="37"/>
      <c r="E88" s="37"/>
      <c r="F88" s="37"/>
      <c r="G88" s="37"/>
      <c r="H88" s="37"/>
      <c r="I88" s="37"/>
      <c r="J88" s="37"/>
      <c r="K88" s="37"/>
      <c r="L88" s="37"/>
      <c r="M88" s="37"/>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37"/>
      <c r="AS88" s="37"/>
      <c r="AT88" s="37"/>
      <c r="AU88" s="37"/>
      <c r="AV88" s="37"/>
      <c r="AW88" s="37"/>
      <c r="AX88" s="37"/>
      <c r="AY88" s="37"/>
      <c r="AZ88" s="37"/>
      <c r="BA88" s="37"/>
      <c r="BB88" s="37"/>
      <c r="BC88" s="37"/>
      <c r="BD88" s="37"/>
      <c r="BE88" s="37"/>
      <c r="BF88" s="37"/>
      <c r="BG88" s="37"/>
      <c r="BH88" s="37"/>
      <c r="BI88" s="37"/>
      <c r="BJ88" s="37"/>
      <c r="BK88" s="37"/>
      <c r="BL88" s="37"/>
      <c r="BM88" s="37"/>
      <c r="BN88" s="37"/>
      <c r="BO88" s="37"/>
      <c r="BP88" s="37"/>
      <c r="BQ88" s="37"/>
      <c r="BR88" s="37"/>
      <c r="BS88" s="37"/>
      <c r="BT88" s="37"/>
      <c r="BU88" s="37"/>
      <c r="BV88" s="37"/>
      <c r="BW88" s="37"/>
      <c r="BX88" s="37"/>
      <c r="BY88" s="37"/>
      <c r="BZ88" s="37"/>
      <c r="CA88" s="37"/>
      <c r="CB88" s="37"/>
      <c r="CC88" s="37"/>
      <c r="CD88" s="37"/>
      <c r="CE88" s="37"/>
      <c r="CF88" s="37"/>
      <c r="CG88" s="37"/>
      <c r="CH88" s="37"/>
      <c r="CI88" s="37"/>
      <c r="CJ88" s="37"/>
      <c r="CK88" s="37"/>
      <c r="CL88" s="37"/>
      <c r="CM88" s="37"/>
      <c r="CN88" s="37"/>
      <c r="CO88" s="37"/>
      <c r="CP88" s="37"/>
      <c r="CQ88" s="37"/>
      <c r="CR88" s="37"/>
      <c r="CS88" s="37"/>
      <c r="CT88" s="37"/>
      <c r="CU88" s="37"/>
      <c r="CV88" s="37"/>
      <c r="CW88" s="37"/>
      <c r="CX88" s="37"/>
      <c r="CY88" s="37"/>
      <c r="CZ88" s="37"/>
      <c r="DA88" s="37"/>
      <c r="DB88" s="37"/>
      <c r="DC88" s="37"/>
      <c r="DD88" s="37"/>
      <c r="DE88" s="37"/>
      <c r="DF88" s="37"/>
      <c r="DG88" s="37"/>
      <c r="DH88" s="37"/>
      <c r="DI88" s="37"/>
      <c r="DJ88" s="37"/>
      <c r="DK88" s="37"/>
      <c r="DL88" s="37"/>
      <c r="DM88" s="37"/>
      <c r="DN88" s="37"/>
      <c r="DO88" s="37"/>
      <c r="DP88" s="37"/>
      <c r="DQ88" s="37"/>
      <c r="DR88" s="37"/>
      <c r="DS88" s="37"/>
      <c r="DT88" s="37"/>
      <c r="DU88" s="37"/>
      <c r="DV88" s="37"/>
      <c r="DW88" s="37"/>
      <c r="DX88" s="37"/>
      <c r="DY88" s="37"/>
      <c r="DZ88" s="37"/>
      <c r="EA88" s="37"/>
      <c r="EB88" s="37"/>
      <c r="EC88" s="37"/>
      <c r="ED88" s="37"/>
      <c r="EE88" s="37"/>
      <c r="EF88" s="37"/>
      <c r="EG88" s="37"/>
      <c r="EH88" s="37"/>
      <c r="EI88" s="37"/>
      <c r="EJ88" s="37"/>
      <c r="EK88" s="37"/>
      <c r="EL88" s="37"/>
      <c r="EM88" s="37"/>
      <c r="EN88" s="37"/>
      <c r="EO88" s="37"/>
      <c r="EP88" s="37"/>
      <c r="EQ88" s="37"/>
      <c r="ER88" s="37"/>
      <c r="ES88" s="37"/>
      <c r="ET88" s="37"/>
      <c r="EU88" s="37"/>
      <c r="EV88" s="37"/>
      <c r="EW88" s="37"/>
      <c r="EX88" s="37"/>
      <c r="EY88" s="37"/>
      <c r="EZ88" s="37"/>
      <c r="FA88" s="37"/>
      <c r="FB88" s="37"/>
      <c r="FC88" s="37"/>
      <c r="FD88" s="37"/>
      <c r="FE88" s="37"/>
      <c r="FF88" s="37"/>
      <c r="FG88" s="37"/>
      <c r="FH88" s="37"/>
      <c r="FI88" s="37"/>
      <c r="FJ88" s="37"/>
      <c r="FK88" s="37"/>
      <c r="FL88" s="37"/>
      <c r="FM88" s="37"/>
      <c r="FN88" s="37"/>
      <c r="FO88" s="37"/>
      <c r="FP88" s="37"/>
      <c r="FQ88" s="37"/>
      <c r="FR88" s="37"/>
      <c r="FS88" s="37"/>
      <c r="FT88" s="37"/>
      <c r="FU88" s="37"/>
      <c r="FV88" s="37"/>
      <c r="FW88" s="37"/>
      <c r="FX88" s="37"/>
      <c r="FY88" s="37"/>
      <c r="FZ88" s="37"/>
      <c r="GA88" s="37"/>
      <c r="GB88" s="37"/>
      <c r="GC88" s="37"/>
      <c r="GD88" s="37"/>
      <c r="GE88" s="37"/>
      <c r="GF88" s="37"/>
      <c r="GG88" s="37"/>
      <c r="GH88" s="37"/>
      <c r="GI88" s="37"/>
      <c r="GJ88" s="37"/>
      <c r="GK88" s="37"/>
      <c r="GL88" s="37"/>
      <c r="GN88" s="37"/>
      <c r="GO88" s="37"/>
      <c r="GP88" s="37"/>
      <c r="GQ88" s="37"/>
      <c r="GR88" s="37"/>
      <c r="GS88" s="37"/>
      <c r="GT88" s="37"/>
      <c r="GU88" s="37"/>
      <c r="GV88" s="37"/>
      <c r="GW88" s="37"/>
      <c r="GX88" s="37"/>
      <c r="GY88" s="37"/>
      <c r="GZ88" s="37"/>
      <c r="HA88" s="37"/>
      <c r="HB88" s="37"/>
      <c r="HC88" s="37"/>
      <c r="HD88" s="37"/>
      <c r="HE88" s="37"/>
      <c r="HF88" s="37"/>
      <c r="HG88" s="37"/>
      <c r="HH88" s="37"/>
      <c r="HI88" s="37"/>
      <c r="HJ88" s="37"/>
      <c r="HK88" s="37"/>
      <c r="HL88" s="37"/>
      <c r="HM88" s="37"/>
      <c r="HN88" s="37"/>
      <c r="HO88" s="37"/>
      <c r="HP88" s="37"/>
      <c r="HQ88" s="37"/>
      <c r="HR88" s="37"/>
      <c r="HS88" s="37"/>
      <c r="HT88" s="37"/>
      <c r="HU88" s="37"/>
      <c r="HV88" s="37"/>
      <c r="HW88" s="37"/>
      <c r="HX88" s="37"/>
      <c r="HY88" s="37"/>
      <c r="IA88" s="37"/>
      <c r="IB88" s="37"/>
      <c r="IC88" s="37"/>
      <c r="ID88" s="37"/>
      <c r="IE88" s="37"/>
      <c r="IF88" s="37"/>
      <c r="IG88" s="37"/>
      <c r="IH88" s="37"/>
      <c r="II88" s="37"/>
      <c r="IJ88" s="37"/>
      <c r="IK88" s="37"/>
      <c r="IL88" s="37"/>
      <c r="IM88" s="37"/>
      <c r="IN88" s="37"/>
      <c r="IO88" s="37"/>
      <c r="IP88" s="37"/>
      <c r="IQ88" s="37"/>
      <c r="IR88" s="37"/>
      <c r="IS88" s="37"/>
      <c r="IT88" s="37"/>
      <c r="IU88" s="37"/>
      <c r="IV88" s="37"/>
      <c r="IW88" s="37"/>
      <c r="IX88" s="37"/>
      <c r="IY88" s="37"/>
      <c r="IZ88" s="37"/>
      <c r="JA88" s="37"/>
      <c r="JB88" s="37"/>
      <c r="JC88" s="37"/>
      <c r="JD88" s="37"/>
      <c r="JE88" s="37"/>
      <c r="JF88" s="37"/>
      <c r="JG88" s="37"/>
      <c r="JH88" s="37"/>
      <c r="JI88" s="37"/>
      <c r="JJ88" s="37"/>
      <c r="JK88" s="37"/>
      <c r="JL88" s="37"/>
      <c r="JM88" s="37"/>
      <c r="JN88" s="37"/>
      <c r="JO88" s="37"/>
      <c r="JP88" s="37"/>
      <c r="JQ88" s="37"/>
      <c r="JR88" s="37"/>
      <c r="JS88" s="37"/>
      <c r="JT88" s="37"/>
      <c r="JU88" s="37"/>
      <c r="JV88" s="37"/>
      <c r="JW88" s="37"/>
      <c r="JX88" s="37"/>
      <c r="JY88" s="37"/>
      <c r="JZ88" s="37"/>
      <c r="KA88" s="37"/>
      <c r="KB88" s="37"/>
      <c r="KC88" s="37"/>
      <c r="KD88" s="37"/>
      <c r="KE88" s="37"/>
      <c r="KF88" s="37"/>
      <c r="KG88" s="37"/>
      <c r="KH88" s="37"/>
      <c r="KI88" s="37"/>
      <c r="KJ88" s="37"/>
      <c r="KK88" s="37"/>
      <c r="KL88" s="37"/>
      <c r="KM88" s="37"/>
      <c r="KN88" s="37"/>
      <c r="KO88" s="37"/>
      <c r="KP88" s="37"/>
      <c r="KQ88" s="37"/>
      <c r="KR88" s="37"/>
      <c r="KS88" s="37"/>
      <c r="KT88" s="37"/>
      <c r="KU88" s="37"/>
      <c r="KV88" s="37"/>
      <c r="KW88" s="37"/>
      <c r="KX88" s="37"/>
      <c r="KY88" s="37"/>
      <c r="KZ88" s="37"/>
      <c r="LA88" s="37"/>
      <c r="LB88" s="37"/>
      <c r="LC88" s="37"/>
      <c r="LD88" s="37"/>
      <c r="LE88" s="37"/>
      <c r="LF88" s="37"/>
      <c r="LG88" s="37"/>
      <c r="LH88" s="37"/>
      <c r="LI88" s="37"/>
      <c r="LJ88" s="37"/>
      <c r="LK88" s="37"/>
      <c r="LL88" s="37"/>
      <c r="LM88" s="37"/>
      <c r="LN88" s="37"/>
      <c r="LO88" s="37"/>
      <c r="LP88" s="37"/>
      <c r="LQ88" s="37"/>
      <c r="LR88" s="37"/>
      <c r="LS88" s="37"/>
      <c r="LT88" s="37"/>
      <c r="LU88" s="37"/>
      <c r="LV88" s="37"/>
      <c r="LW88" s="37"/>
      <c r="LX88" s="37"/>
      <c r="LY88" s="37"/>
      <c r="LZ88" s="37"/>
      <c r="MA88" s="37"/>
      <c r="MB88" s="37"/>
      <c r="MC88" s="37"/>
      <c r="MD88" s="37"/>
      <c r="ME88" s="37"/>
      <c r="MF88" s="37"/>
      <c r="MG88" s="37"/>
      <c r="MH88" s="37"/>
      <c r="MI88" s="37"/>
      <c r="MJ88" s="37"/>
      <c r="MK88" s="37"/>
      <c r="ML88" s="37"/>
      <c r="MM88" s="37"/>
      <c r="MN88" s="37"/>
      <c r="MO88" s="37"/>
      <c r="MP88" s="37"/>
      <c r="MQ88" s="37"/>
      <c r="MR88" s="37"/>
      <c r="MS88" s="37"/>
      <c r="MT88" s="37"/>
      <c r="MU88" s="37"/>
      <c r="MV88" s="37"/>
      <c r="MW88" s="37"/>
      <c r="MX88" s="37"/>
      <c r="MY88" s="37"/>
      <c r="MZ88" s="37"/>
      <c r="NA88" s="37"/>
      <c r="NB88" s="37"/>
      <c r="NC88" s="37"/>
      <c r="ND88" s="37"/>
      <c r="NE88" s="37"/>
      <c r="NF88" s="37"/>
      <c r="NG88" s="37"/>
      <c r="NH88" s="37"/>
      <c r="NI88" s="37"/>
      <c r="NJ88" s="37"/>
      <c r="NK88" s="37"/>
      <c r="NL88" s="37"/>
      <c r="NM88" s="37"/>
      <c r="NN88" s="37"/>
      <c r="NO88" s="37"/>
      <c r="NP88" s="37"/>
      <c r="NQ88" s="37"/>
      <c r="NR88" s="37"/>
      <c r="NS88" s="37"/>
      <c r="NT88" s="37"/>
      <c r="NU88" s="37"/>
      <c r="NV88" s="37"/>
      <c r="NW88" s="37"/>
      <c r="NX88" s="37"/>
      <c r="NY88" s="37"/>
      <c r="NZ88" s="37"/>
      <c r="OA88" s="37"/>
      <c r="OB88" s="37"/>
      <c r="OC88" s="37"/>
      <c r="OD88" s="37"/>
      <c r="OE88" s="37"/>
      <c r="OF88" s="37"/>
      <c r="OG88" s="37"/>
      <c r="OH88" s="37"/>
      <c r="OI88" s="37"/>
      <c r="OJ88" s="37"/>
      <c r="OK88" s="37"/>
      <c r="OL88" s="37"/>
      <c r="OM88" s="37"/>
      <c r="ON88" s="37"/>
      <c r="OO88" s="37"/>
      <c r="OP88" s="37"/>
      <c r="OQ88" s="37"/>
      <c r="OR88" s="37"/>
      <c r="OS88" s="37"/>
      <c r="OT88" s="37"/>
      <c r="OU88" s="37"/>
      <c r="OV88" s="37"/>
      <c r="OW88" s="37"/>
      <c r="OX88" s="37"/>
      <c r="OY88" s="37"/>
      <c r="OZ88" s="37"/>
      <c r="PA88" s="37"/>
      <c r="PB88" s="37"/>
      <c r="PC88" s="37"/>
      <c r="PD88" s="37"/>
      <c r="PE88" s="37"/>
      <c r="PF88" s="37"/>
      <c r="PG88" s="37"/>
      <c r="PH88" s="37"/>
      <c r="PI88" s="37"/>
      <c r="PJ88" s="37"/>
      <c r="PK88" s="37"/>
      <c r="PL88" s="37"/>
      <c r="PM88" s="37"/>
      <c r="PN88" s="37"/>
      <c r="PO88" s="37"/>
      <c r="PP88" s="37"/>
      <c r="PQ88" s="37"/>
      <c r="PR88" s="37"/>
      <c r="PS88" s="37"/>
      <c r="PT88" s="37"/>
      <c r="PU88" s="37"/>
      <c r="PV88" s="37"/>
      <c r="PW88" s="37"/>
      <c r="PX88" s="37"/>
      <c r="PY88" s="37"/>
      <c r="PZ88" s="37"/>
      <c r="QA88" s="37"/>
      <c r="QB88" s="37"/>
      <c r="QC88" s="37"/>
      <c r="QD88" s="37"/>
      <c r="QE88" s="37"/>
      <c r="QF88" s="37"/>
      <c r="QG88" s="37"/>
      <c r="QH88" s="37"/>
      <c r="QI88" s="37"/>
      <c r="QJ88" s="37"/>
      <c r="QK88" s="37"/>
      <c r="QL88" s="37"/>
      <c r="QM88" s="37"/>
      <c r="QN88" s="37"/>
      <c r="QO88" s="37"/>
      <c r="QP88" s="37"/>
      <c r="QQ88" s="37"/>
      <c r="QR88" s="37"/>
      <c r="QS88" s="37"/>
      <c r="QT88" s="37"/>
      <c r="QU88" s="37"/>
      <c r="QV88" s="37"/>
      <c r="QW88" s="37"/>
      <c r="QX88" s="37"/>
      <c r="QY88" s="37"/>
      <c r="QZ88" s="37"/>
      <c r="RA88" s="37"/>
      <c r="RB88" s="37"/>
      <c r="RC88" s="37"/>
      <c r="RD88" s="37"/>
      <c r="RE88" s="49" t="str">
        <f>+C88</f>
        <v>Bottom of Baseline Section</v>
      </c>
      <c r="RF88" s="49" t="str">
        <f>+C88</f>
        <v>Bottom of Baseline Section</v>
      </c>
      <c r="RG88" s="37"/>
      <c r="RH88" s="37"/>
      <c r="RI88" s="37"/>
    </row>
    <row r="89" spans="1:477" s="3" customFormat="1" x14ac:dyDescent="0.25">
      <c r="A89" s="65"/>
      <c r="B89" s="143"/>
      <c r="C89" s="32"/>
      <c r="RE89" s="97"/>
      <c r="RF89" s="97"/>
    </row>
    <row r="92" spans="1:477" ht="28.5" x14ac:dyDescent="0.45">
      <c r="C92" s="162" t="s">
        <v>257</v>
      </c>
      <c r="D92" s="61"/>
      <c r="E92" s="61"/>
      <c r="F92" s="61"/>
      <c r="G92" s="61"/>
      <c r="H92" s="61"/>
      <c r="I92" s="61"/>
      <c r="PV92" s="53" t="s">
        <v>246</v>
      </c>
      <c r="RF92" s="10"/>
      <c r="RG92" s="10"/>
      <c r="RH92" s="154"/>
    </row>
    <row r="93" spans="1:477" x14ac:dyDescent="0.25">
      <c r="C93" s="163" t="str">
        <f>+C2</f>
        <v>Version 20170622</v>
      </c>
      <c r="D93" s="121"/>
      <c r="E93" s="121"/>
      <c r="F93" s="121"/>
      <c r="G93" s="121"/>
      <c r="H93" s="121"/>
      <c r="I93" s="121"/>
      <c r="PV93" s="158" t="s">
        <v>44</v>
      </c>
      <c r="PW93" s="159">
        <f t="shared" ref="PW93:RE93" si="282">+J206</f>
        <v>2016</v>
      </c>
      <c r="PX93" s="159">
        <f t="shared" si="282"/>
        <v>2017</v>
      </c>
      <c r="PY93" s="159">
        <f t="shared" si="282"/>
        <v>2018</v>
      </c>
      <c r="PZ93" s="159">
        <f t="shared" si="282"/>
        <v>2019</v>
      </c>
      <c r="QA93" s="159">
        <f t="shared" si="282"/>
        <v>2020</v>
      </c>
      <c r="QB93" s="159">
        <f t="shared" si="282"/>
        <v>2021</v>
      </c>
      <c r="QC93" s="159">
        <f t="shared" si="282"/>
        <v>2022</v>
      </c>
      <c r="QD93" s="159">
        <f t="shared" si="282"/>
        <v>2023</v>
      </c>
      <c r="QE93" s="159">
        <f t="shared" si="282"/>
        <v>2024</v>
      </c>
      <c r="QF93" s="159">
        <f t="shared" si="282"/>
        <v>2025</v>
      </c>
      <c r="QG93" s="159">
        <f t="shared" si="282"/>
        <v>2026</v>
      </c>
      <c r="QH93" s="159">
        <f t="shared" si="282"/>
        <v>2027</v>
      </c>
      <c r="QI93" s="159">
        <f t="shared" si="282"/>
        <v>2028</v>
      </c>
      <c r="QJ93" s="159">
        <f t="shared" si="282"/>
        <v>2029</v>
      </c>
      <c r="QK93" s="159">
        <f t="shared" si="282"/>
        <v>2030</v>
      </c>
      <c r="QL93" s="159">
        <f t="shared" si="282"/>
        <v>2031</v>
      </c>
      <c r="QM93" s="159">
        <f t="shared" si="282"/>
        <v>2032</v>
      </c>
      <c r="QN93" s="159">
        <f t="shared" si="282"/>
        <v>2033</v>
      </c>
      <c r="QO93" s="159">
        <f t="shared" si="282"/>
        <v>2034</v>
      </c>
      <c r="QP93" s="159">
        <f t="shared" si="282"/>
        <v>2035</v>
      </c>
      <c r="QQ93" s="159">
        <f t="shared" si="282"/>
        <v>2036</v>
      </c>
      <c r="QR93" s="159">
        <f t="shared" si="282"/>
        <v>2037</v>
      </c>
      <c r="QS93" s="159">
        <f t="shared" si="282"/>
        <v>2038</v>
      </c>
      <c r="QT93" s="159">
        <f t="shared" si="282"/>
        <v>2039</v>
      </c>
      <c r="QU93" s="159">
        <f t="shared" si="282"/>
        <v>2040</v>
      </c>
      <c r="QV93" s="159">
        <f t="shared" si="282"/>
        <v>2041</v>
      </c>
      <c r="QW93" s="159">
        <f t="shared" si="282"/>
        <v>2042</v>
      </c>
      <c r="QX93" s="159">
        <f t="shared" si="282"/>
        <v>2043</v>
      </c>
      <c r="QY93" s="159">
        <f t="shared" si="282"/>
        <v>2044</v>
      </c>
      <c r="QZ93" s="159">
        <f t="shared" si="282"/>
        <v>2045</v>
      </c>
      <c r="RA93" s="159">
        <f t="shared" si="282"/>
        <v>2046</v>
      </c>
      <c r="RB93" s="159">
        <f t="shared" si="282"/>
        <v>2047</v>
      </c>
      <c r="RC93" s="159">
        <f t="shared" si="282"/>
        <v>2048</v>
      </c>
      <c r="RD93" s="159">
        <f t="shared" si="282"/>
        <v>2049</v>
      </c>
      <c r="RE93" s="159">
        <f t="shared" si="282"/>
        <v>2050</v>
      </c>
      <c r="RF93" s="159" t="s">
        <v>92</v>
      </c>
      <c r="RG93" s="160" t="str">
        <f>"Total w "&amp;$D$8*100&amp;"% Discount"</f>
        <v>Total w 3% Discount</v>
      </c>
      <c r="RH93" s="155"/>
    </row>
    <row r="94" spans="1:477" ht="18.75" x14ac:dyDescent="0.3">
      <c r="C94" s="164" t="s">
        <v>64</v>
      </c>
      <c r="D94" s="56"/>
      <c r="E94" s="56"/>
      <c r="F94" s="56"/>
      <c r="G94" s="56"/>
      <c r="H94" s="56"/>
      <c r="I94" s="56"/>
      <c r="PV94" s="58" t="s">
        <v>35</v>
      </c>
      <c r="PW94" s="156">
        <f t="shared" ref="PW94:RE94" si="283">+J203</f>
        <v>113490000</v>
      </c>
      <c r="PX94" s="156">
        <f t="shared" si="283"/>
        <v>115885058.82352941</v>
      </c>
      <c r="PY94" s="156">
        <f t="shared" si="283"/>
        <v>128404010.13634589</v>
      </c>
      <c r="PZ94" s="156">
        <f t="shared" si="283"/>
        <v>129942293.81281376</v>
      </c>
      <c r="QA94" s="156">
        <f t="shared" si="283"/>
        <v>131663280.49907424</v>
      </c>
      <c r="QB94" s="156">
        <f t="shared" si="283"/>
        <v>133836345.41567931</v>
      </c>
      <c r="QC94" s="156">
        <f t="shared" si="283"/>
        <v>136107010.43781209</v>
      </c>
      <c r="QD94" s="156">
        <f t="shared" si="283"/>
        <v>138473924.66607189</v>
      </c>
      <c r="QE94" s="156">
        <f t="shared" si="283"/>
        <v>142330897.17783296</v>
      </c>
      <c r="QF94" s="156">
        <f t="shared" si="283"/>
        <v>156079167.06176835</v>
      </c>
      <c r="QG94" s="156">
        <f t="shared" si="283"/>
        <v>158027231.45509389</v>
      </c>
      <c r="QH94" s="156">
        <f t="shared" si="283"/>
        <v>177082684.55802017</v>
      </c>
      <c r="QI94" s="156">
        <f t="shared" si="283"/>
        <v>178469737.04413113</v>
      </c>
      <c r="QJ94" s="156">
        <f t="shared" si="283"/>
        <v>180063495.06320727</v>
      </c>
      <c r="QK94" s="156">
        <f t="shared" si="283"/>
        <v>186107838.85320657</v>
      </c>
      <c r="QL94" s="156">
        <f t="shared" si="283"/>
        <v>189007720.78600633</v>
      </c>
      <c r="QM94" s="156">
        <f t="shared" si="283"/>
        <v>191993820.42215091</v>
      </c>
      <c r="QN94" s="156">
        <f t="shared" si="283"/>
        <v>195067813.76275283</v>
      </c>
      <c r="QO94" s="156">
        <f t="shared" si="283"/>
        <v>198231423.15896505</v>
      </c>
      <c r="QP94" s="156">
        <f t="shared" si="283"/>
        <v>201486418.26698741</v>
      </c>
      <c r="QQ94" s="156">
        <f t="shared" si="283"/>
        <v>204834617.0282025</v>
      </c>
      <c r="QR94" s="156">
        <f t="shared" si="283"/>
        <v>208277886.67497948</v>
      </c>
      <c r="QS94" s="156">
        <f t="shared" si="283"/>
        <v>211818144.76269937</v>
      </c>
      <c r="QT94" s="156">
        <f t="shared" si="283"/>
        <v>215457360.22856867</v>
      </c>
      <c r="QU94" s="156">
        <f t="shared" si="283"/>
        <v>219197554.47780147</v>
      </c>
      <c r="QV94" s="156">
        <f t="shared" si="283"/>
        <v>223040802.49776787</v>
      </c>
      <c r="QW94" s="156">
        <f t="shared" si="283"/>
        <v>226989234.00071725</v>
      </c>
      <c r="QX94" s="156">
        <f t="shared" si="283"/>
        <v>231045034.59570402</v>
      </c>
      <c r="QY94" s="156">
        <f t="shared" si="283"/>
        <v>235210446.99035665</v>
      </c>
      <c r="QZ94" s="156">
        <f t="shared" si="283"/>
        <v>239487772.22314936</v>
      </c>
      <c r="RA94" s="156">
        <f t="shared" si="283"/>
        <v>243879370.92684725</v>
      </c>
      <c r="RB94" s="156">
        <f t="shared" si="283"/>
        <v>248387664.62381974</v>
      </c>
      <c r="RC94" s="156">
        <f t="shared" si="283"/>
        <v>253015137.05392665</v>
      </c>
      <c r="RD94" s="156">
        <f t="shared" si="283"/>
        <v>257764335.53570518</v>
      </c>
      <c r="RE94" s="156">
        <f t="shared" si="283"/>
        <v>262637872.36159751</v>
      </c>
      <c r="RF94" s="1">
        <f>SUM(PW94:RE94)</f>
        <v>6662793405.3832922</v>
      </c>
      <c r="RG94" s="182">
        <f>PW94+NPV($D$8,PX94:RE94)</f>
        <v>3928152144.4722924</v>
      </c>
      <c r="RH94" s="156"/>
    </row>
    <row r="95" spans="1:477" x14ac:dyDescent="0.25">
      <c r="C95" s="3"/>
      <c r="D95" s="81"/>
      <c r="E95" s="3"/>
      <c r="F95" s="3"/>
      <c r="G95" s="82"/>
      <c r="H95" s="3"/>
      <c r="L95" s="3"/>
      <c r="M95" s="3"/>
      <c r="N95" s="3"/>
      <c r="PV95" s="58" t="s">
        <v>36</v>
      </c>
      <c r="PW95" s="156">
        <f t="shared" ref="PW95:RE95" si="284">+CF203</f>
        <v>8190000</v>
      </c>
      <c r="PX95" s="156">
        <f t="shared" si="284"/>
        <v>8190000</v>
      </c>
      <c r="PY95" s="156">
        <f t="shared" si="284"/>
        <v>8190000</v>
      </c>
      <c r="PZ95" s="156">
        <f t="shared" si="284"/>
        <v>8190000</v>
      </c>
      <c r="QA95" s="156">
        <f t="shared" si="284"/>
        <v>8190000</v>
      </c>
      <c r="QB95" s="156">
        <f t="shared" si="284"/>
        <v>8190000</v>
      </c>
      <c r="QC95" s="156">
        <f t="shared" si="284"/>
        <v>8190000</v>
      </c>
      <c r="QD95" s="156">
        <f t="shared" si="284"/>
        <v>8190000</v>
      </c>
      <c r="QE95" s="156">
        <f t="shared" si="284"/>
        <v>10070000</v>
      </c>
      <c r="QF95" s="156">
        <f t="shared" si="284"/>
        <v>10070000</v>
      </c>
      <c r="QG95" s="156">
        <f t="shared" si="284"/>
        <v>10070000</v>
      </c>
      <c r="QH95" s="156">
        <f t="shared" si="284"/>
        <v>10070000</v>
      </c>
      <c r="QI95" s="156">
        <f t="shared" si="284"/>
        <v>10070000</v>
      </c>
      <c r="QJ95" s="156">
        <f t="shared" si="284"/>
        <v>10070000</v>
      </c>
      <c r="QK95" s="156">
        <f t="shared" si="284"/>
        <v>11245000</v>
      </c>
      <c r="QL95" s="156">
        <f t="shared" si="284"/>
        <v>15795000</v>
      </c>
      <c r="QM95" s="156">
        <f t="shared" si="284"/>
        <v>15795000</v>
      </c>
      <c r="QN95" s="156">
        <f t="shared" si="284"/>
        <v>23400000</v>
      </c>
      <c r="QO95" s="156">
        <f t="shared" si="284"/>
        <v>23400000</v>
      </c>
      <c r="QP95" s="156">
        <f t="shared" si="284"/>
        <v>23400000</v>
      </c>
      <c r="QQ95" s="156">
        <f t="shared" si="284"/>
        <v>29250000</v>
      </c>
      <c r="QR95" s="156">
        <f t="shared" si="284"/>
        <v>29250000</v>
      </c>
      <c r="QS95" s="156">
        <f t="shared" si="284"/>
        <v>29250000</v>
      </c>
      <c r="QT95" s="156">
        <f t="shared" si="284"/>
        <v>29250000</v>
      </c>
      <c r="QU95" s="156">
        <f t="shared" si="284"/>
        <v>29250000</v>
      </c>
      <c r="QV95" s="156">
        <f t="shared" si="284"/>
        <v>29250000</v>
      </c>
      <c r="QW95" s="156">
        <f t="shared" si="284"/>
        <v>29250000</v>
      </c>
      <c r="QX95" s="156">
        <f t="shared" si="284"/>
        <v>29250000</v>
      </c>
      <c r="QY95" s="156">
        <f t="shared" si="284"/>
        <v>29250000</v>
      </c>
      <c r="QZ95" s="156">
        <f t="shared" si="284"/>
        <v>29250000</v>
      </c>
      <c r="RA95" s="156">
        <f t="shared" si="284"/>
        <v>29250000</v>
      </c>
      <c r="RB95" s="156">
        <f t="shared" si="284"/>
        <v>29250000</v>
      </c>
      <c r="RC95" s="156">
        <f t="shared" si="284"/>
        <v>29250000</v>
      </c>
      <c r="RD95" s="156">
        <f t="shared" si="284"/>
        <v>29250000</v>
      </c>
      <c r="RE95" s="156">
        <f t="shared" si="284"/>
        <v>29250000</v>
      </c>
      <c r="RF95" s="1">
        <f t="shared" ref="RF95:RF106" si="285">SUM(PW95:RE95)</f>
        <v>677725000</v>
      </c>
      <c r="RG95" s="182">
        <f t="shared" ref="RG95:RG106" si="286">PW95+NPV($D$8,PX95:RE95)</f>
        <v>371368679.81462479</v>
      </c>
      <c r="RH95" s="156"/>
    </row>
    <row r="96" spans="1:477" x14ac:dyDescent="0.25">
      <c r="C96" s="3"/>
      <c r="D96" s="81"/>
      <c r="E96" s="3"/>
      <c r="F96" s="73"/>
      <c r="G96" s="83"/>
      <c r="H96" s="64"/>
      <c r="L96" s="3"/>
      <c r="M96" s="3"/>
      <c r="N96" s="3"/>
      <c r="PV96" s="58" t="s">
        <v>3</v>
      </c>
      <c r="PW96" s="156">
        <f t="shared" ref="PW96:RE96" si="287">+DQ203</f>
        <v>111384000</v>
      </c>
      <c r="PX96" s="156">
        <f t="shared" si="287"/>
        <v>111384000</v>
      </c>
      <c r="PY96" s="156">
        <f t="shared" si="287"/>
        <v>110914000</v>
      </c>
      <c r="PZ96" s="156">
        <f t="shared" si="287"/>
        <v>110444000</v>
      </c>
      <c r="QA96" s="156">
        <f t="shared" si="287"/>
        <v>109974000</v>
      </c>
      <c r="QB96" s="156">
        <f t="shared" si="287"/>
        <v>109504000</v>
      </c>
      <c r="QC96" s="156">
        <f t="shared" si="287"/>
        <v>109034000</v>
      </c>
      <c r="QD96" s="156">
        <f t="shared" si="287"/>
        <v>108564000</v>
      </c>
      <c r="QE96" s="156">
        <f t="shared" si="287"/>
        <v>108094000</v>
      </c>
      <c r="QF96" s="156">
        <f t="shared" si="287"/>
        <v>106924000</v>
      </c>
      <c r="QG96" s="156">
        <f t="shared" si="287"/>
        <v>105754000</v>
      </c>
      <c r="QH96" s="156">
        <f t="shared" si="287"/>
        <v>103414000</v>
      </c>
      <c r="QI96" s="156">
        <f t="shared" si="287"/>
        <v>101074000</v>
      </c>
      <c r="QJ96" s="156">
        <f t="shared" si="287"/>
        <v>98734000</v>
      </c>
      <c r="QK96" s="156">
        <f t="shared" si="287"/>
        <v>96394000</v>
      </c>
      <c r="QL96" s="156">
        <f t="shared" si="287"/>
        <v>94054000</v>
      </c>
      <c r="QM96" s="156">
        <f t="shared" si="287"/>
        <v>92184000</v>
      </c>
      <c r="QN96" s="156">
        <f t="shared" si="287"/>
        <v>90314000</v>
      </c>
      <c r="QO96" s="156">
        <f t="shared" si="287"/>
        <v>88444000</v>
      </c>
      <c r="QP96" s="156">
        <f t="shared" si="287"/>
        <v>86574000</v>
      </c>
      <c r="QQ96" s="156">
        <f t="shared" si="287"/>
        <v>84704000</v>
      </c>
      <c r="QR96" s="156">
        <f t="shared" si="287"/>
        <v>82834000</v>
      </c>
      <c r="QS96" s="156">
        <f t="shared" si="287"/>
        <v>80964000</v>
      </c>
      <c r="QT96" s="156">
        <f t="shared" si="287"/>
        <v>79794000</v>
      </c>
      <c r="QU96" s="156">
        <f t="shared" si="287"/>
        <v>78624000</v>
      </c>
      <c r="QV96" s="156">
        <f t="shared" si="287"/>
        <v>78624000</v>
      </c>
      <c r="QW96" s="156">
        <f t="shared" si="287"/>
        <v>78624000</v>
      </c>
      <c r="QX96" s="156">
        <f t="shared" si="287"/>
        <v>78624000</v>
      </c>
      <c r="QY96" s="156">
        <f t="shared" si="287"/>
        <v>78624000</v>
      </c>
      <c r="QZ96" s="156">
        <f t="shared" si="287"/>
        <v>78624000</v>
      </c>
      <c r="RA96" s="156">
        <f t="shared" si="287"/>
        <v>78624000</v>
      </c>
      <c r="RB96" s="156">
        <f t="shared" si="287"/>
        <v>78624000</v>
      </c>
      <c r="RC96" s="156">
        <f t="shared" si="287"/>
        <v>78624000</v>
      </c>
      <c r="RD96" s="156">
        <f t="shared" si="287"/>
        <v>78624000</v>
      </c>
      <c r="RE96" s="156">
        <f t="shared" si="287"/>
        <v>78624000</v>
      </c>
      <c r="RF96" s="1">
        <f t="shared" si="285"/>
        <v>3246320000</v>
      </c>
      <c r="RG96" s="182">
        <f t="shared" si="286"/>
        <v>2135928607.5894327</v>
      </c>
      <c r="RH96" s="156"/>
    </row>
    <row r="97" spans="1:477" x14ac:dyDescent="0.25">
      <c r="C97" s="3"/>
      <c r="D97" s="142"/>
      <c r="E97" s="3"/>
      <c r="F97" s="3"/>
      <c r="G97" s="83"/>
      <c r="H97" s="74"/>
      <c r="L97" s="3"/>
      <c r="M97" s="3"/>
      <c r="N97" s="3"/>
      <c r="PV97" s="59" t="s">
        <v>7</v>
      </c>
      <c r="PW97" s="156">
        <f t="shared" ref="PW97:PX97" si="288">+LP203</f>
        <v>50434639.17525772</v>
      </c>
      <c r="PX97" s="156">
        <f t="shared" si="288"/>
        <v>57330868.835784532</v>
      </c>
      <c r="PY97" s="156">
        <f t="shared" ref="PY97" si="289">+LR203</f>
        <v>60468998.40462777</v>
      </c>
      <c r="PZ97" s="156">
        <f t="shared" ref="PZ97" si="290">+LS203</f>
        <v>62878473.979302093</v>
      </c>
      <c r="QA97" s="156">
        <f t="shared" ref="QA97" si="291">+LT203</f>
        <v>64297435.005200796</v>
      </c>
      <c r="QB97" s="156">
        <f t="shared" ref="QB97" si="292">+LU203</f>
        <v>64064919.463577725</v>
      </c>
      <c r="QC97" s="156">
        <f t="shared" ref="QC97" si="293">+LV203</f>
        <v>63764484.386869922</v>
      </c>
      <c r="QD97" s="156">
        <f t="shared" ref="QD97" si="294">+LW203</f>
        <v>63662650.644629776</v>
      </c>
      <c r="QE97" s="156">
        <f t="shared" ref="QE97" si="295">+LX203</f>
        <v>63756359.145562157</v>
      </c>
      <c r="QF97" s="156">
        <f t="shared" ref="QF97" si="296">+LY203</f>
        <v>64179523.479336999</v>
      </c>
      <c r="QG97" s="156">
        <f t="shared" ref="QG97" si="297">+LZ203</f>
        <v>64203404.860014915</v>
      </c>
      <c r="QH97" s="156">
        <f t="shared" ref="QH97" si="298">+MA203</f>
        <v>70321345.299973473</v>
      </c>
      <c r="QI97" s="156">
        <f t="shared" ref="QI97" si="299">+MB203</f>
        <v>67495135.768100008</v>
      </c>
      <c r="QJ97" s="156">
        <f t="shared" ref="QJ97" si="300">+MC203</f>
        <v>64391226.680557221</v>
      </c>
      <c r="QK97" s="156">
        <f t="shared" ref="QK97" si="301">+MD203</f>
        <v>60869260.746999212</v>
      </c>
      <c r="QL97" s="156">
        <f t="shared" ref="QL97" si="302">+ME203</f>
        <v>58104364.00072623</v>
      </c>
      <c r="QM97" s="156">
        <f t="shared" ref="QM97" si="303">+MF203</f>
        <v>55231316.897590958</v>
      </c>
      <c r="QN97" s="156">
        <f t="shared" ref="QN97" si="304">+MG203</f>
        <v>52182894.364921376</v>
      </c>
      <c r="QO97" s="156">
        <f t="shared" ref="QO97" si="305">+MH203</f>
        <v>49187061.152734704</v>
      </c>
      <c r="QP97" s="156">
        <f t="shared" ref="QP97" si="306">+MI203</f>
        <v>46208726.497664705</v>
      </c>
      <c r="QQ97" s="156">
        <f t="shared" ref="QQ97" si="307">+MJ203</f>
        <v>43089903.481271677</v>
      </c>
      <c r="QR97" s="156">
        <f t="shared" ref="QR97" si="308">+MK203</f>
        <v>39909229.454004325</v>
      </c>
      <c r="QS97" s="156">
        <f t="shared" ref="QS97" si="309">+ML203</f>
        <v>36663355.570308842</v>
      </c>
      <c r="QT97" s="156">
        <f t="shared" ref="QT97" si="310">+MM203</f>
        <v>34571639.943751305</v>
      </c>
      <c r="QU97" s="156">
        <f t="shared" ref="QU97" si="311">+MN203</f>
        <v>32451928.981509358</v>
      </c>
      <c r="QV97" s="156">
        <f t="shared" ref="QV97" si="312">+MO203</f>
        <v>32335680.574738521</v>
      </c>
      <c r="QW97" s="156">
        <f t="shared" ref="QW97" si="313">+MP203</f>
        <v>32241092.942366768</v>
      </c>
      <c r="QX97" s="156">
        <f t="shared" ref="QX97" si="314">+MQ203</f>
        <v>32111944.611461516</v>
      </c>
      <c r="QY97" s="156">
        <f t="shared" ref="QY97" si="315">+MR203</f>
        <v>31949336.036810245</v>
      </c>
      <c r="QZ97" s="156">
        <f t="shared" ref="QZ97" si="316">+MS203</f>
        <v>31896698.730412189</v>
      </c>
      <c r="RA97" s="156">
        <f t="shared" ref="RA97" si="317">+MT203</f>
        <v>31848558.179117929</v>
      </c>
      <c r="RB97" s="156">
        <f t="shared" ref="RB97" si="318">+MU203</f>
        <v>31803353.288195517</v>
      </c>
      <c r="RC97" s="156">
        <f t="shared" ref="RC97" si="319">+MV203</f>
        <v>31833881.214384954</v>
      </c>
      <c r="RD97" s="156">
        <f t="shared" ref="RD97" si="320">+MW203</f>
        <v>31863408.970245048</v>
      </c>
      <c r="RE97" s="156">
        <f t="shared" ref="RE97" si="321">+MX203</f>
        <v>31841248.779244319</v>
      </c>
      <c r="RF97" s="1">
        <f t="shared" si="285"/>
        <v>1709444349.5472555</v>
      </c>
      <c r="RG97" s="182">
        <f t="shared" si="286"/>
        <v>1158392547.9713752</v>
      </c>
      <c r="RH97" s="156"/>
    </row>
    <row r="98" spans="1:477" x14ac:dyDescent="0.25">
      <c r="C98" s="3"/>
      <c r="D98" s="85"/>
      <c r="E98" s="3"/>
      <c r="F98" s="3"/>
      <c r="G98" s="83"/>
      <c r="H98" s="74"/>
      <c r="L98" s="3"/>
      <c r="M98" s="3"/>
      <c r="N98" s="3"/>
      <c r="PV98" s="59" t="str">
        <f>"LCFS Value at $"&amp;$G$4&amp;"/credit"</f>
        <v>LCFS Value at $100/credit</v>
      </c>
      <c r="PW98" s="156">
        <f t="shared" ref="PW98:PX98" si="322">+NA203</f>
        <v>-7250021.3052371098</v>
      </c>
      <c r="PX98" s="156">
        <f t="shared" si="322"/>
        <v>-6416205.2743917527</v>
      </c>
      <c r="PY98" s="156">
        <f t="shared" ref="PY98" si="323">+NC203</f>
        <v>-5931557.8487373143</v>
      </c>
      <c r="PZ98" s="156">
        <f t="shared" ref="PZ98" si="324">+ND203</f>
        <v>-4900464.4585962929</v>
      </c>
      <c r="QA98" s="156">
        <f t="shared" ref="QA98" si="325">+NE203</f>
        <v>-3878802.4578655697</v>
      </c>
      <c r="QB98" s="156">
        <f t="shared" ref="QB98" si="326">+NF203</f>
        <v>-4237402.4524668073</v>
      </c>
      <c r="QC98" s="156">
        <f t="shared" ref="QC98" si="327">+NG203</f>
        <v>-4596002.447068044</v>
      </c>
      <c r="QD98" s="156">
        <f t="shared" ref="QD98" si="328">+NH203</f>
        <v>-4954602.4416692816</v>
      </c>
      <c r="QE98" s="156">
        <f t="shared" ref="QE98" si="329">+NI203</f>
        <v>-5313202.4362705182</v>
      </c>
      <c r="QF98" s="156">
        <f t="shared" ref="QF98" si="330">+NJ203</f>
        <v>-6205887.5292140236</v>
      </c>
      <c r="QG98" s="156">
        <f t="shared" ref="QG98" si="331">+NK203</f>
        <v>-7098572.622157529</v>
      </c>
      <c r="QH98" s="156">
        <f t="shared" ref="QH98" si="332">+NL203</f>
        <v>-8883942.8080445398</v>
      </c>
      <c r="QI98" s="156">
        <f t="shared" ref="QI98" si="333">+NM203</f>
        <v>-10669312.993931545</v>
      </c>
      <c r="QJ98" s="156">
        <f t="shared" ref="QJ98" si="334">+NN203</f>
        <v>-12454683.179818556</v>
      </c>
      <c r="QK98" s="156">
        <f t="shared" ref="QK98" si="335">+NO203</f>
        <v>-14240053.365705566</v>
      </c>
      <c r="QL98" s="156">
        <f t="shared" ref="QL98" si="336">+NP203</f>
        <v>-16025423.551592577</v>
      </c>
      <c r="QM98" s="156">
        <f t="shared" ref="QM98" si="337">+NQ203</f>
        <v>-17452193.742878355</v>
      </c>
      <c r="QN98" s="156">
        <f t="shared" ref="QN98" si="338">+NR203</f>
        <v>-18878963.934164133</v>
      </c>
      <c r="QO98" s="156">
        <f t="shared" ref="QO98" si="339">+NS203</f>
        <v>-20305734.125449903</v>
      </c>
      <c r="QP98" s="156">
        <f t="shared" ref="QP98" si="340">+NT203</f>
        <v>-21732504.316735677</v>
      </c>
      <c r="QQ98" s="156">
        <f t="shared" ref="QQ98" si="341">+NU203</f>
        <v>-23159274.508021448</v>
      </c>
      <c r="QR98" s="156">
        <f t="shared" ref="QR98" si="342">+NV203</f>
        <v>-24586044.699307222</v>
      </c>
      <c r="QS98" s="156">
        <f t="shared" ref="QS98" si="343">+NW203</f>
        <v>-26012814.890592992</v>
      </c>
      <c r="QT98" s="156">
        <f t="shared" ref="QT98" si="344">+NX203</f>
        <v>-26905499.9835365</v>
      </c>
      <c r="QU98" s="156">
        <f t="shared" ref="QU98" si="345">+NY203</f>
        <v>-27798185.076480005</v>
      </c>
      <c r="QV98" s="156">
        <f t="shared" ref="QV98" si="346">+NZ203</f>
        <v>-27798185.076480005</v>
      </c>
      <c r="QW98" s="156">
        <f t="shared" ref="QW98" si="347">+OA203</f>
        <v>-27798185.076480005</v>
      </c>
      <c r="QX98" s="156">
        <f t="shared" ref="QX98" si="348">+OB203</f>
        <v>-27798185.076480005</v>
      </c>
      <c r="QY98" s="156">
        <f t="shared" ref="QY98" si="349">+OC203</f>
        <v>-27798185.076480005</v>
      </c>
      <c r="QZ98" s="156">
        <f t="shared" ref="QZ98" si="350">+OD203</f>
        <v>-27798185.076480005</v>
      </c>
      <c r="RA98" s="156">
        <f t="shared" ref="RA98" si="351">+OE203</f>
        <v>-27798185.076480005</v>
      </c>
      <c r="RB98" s="156">
        <f t="shared" ref="RB98" si="352">+OF203</f>
        <v>-27798185.076480005</v>
      </c>
      <c r="RC98" s="156">
        <f t="shared" ref="RC98" si="353">+OG203</f>
        <v>-27798185.076480005</v>
      </c>
      <c r="RD98" s="156">
        <f t="shared" ref="RD98" si="354">+OH203</f>
        <v>-27798185.076480005</v>
      </c>
      <c r="RE98" s="156">
        <f t="shared" ref="RE98" si="355">+OI203</f>
        <v>-27798185.076480005</v>
      </c>
      <c r="RF98" s="1">
        <f t="shared" si="285"/>
        <v>-607869203.2147336</v>
      </c>
      <c r="RG98" s="182">
        <f t="shared" si="286"/>
        <v>-325040218.4511677</v>
      </c>
      <c r="RH98" s="156"/>
    </row>
    <row r="99" spans="1:477" x14ac:dyDescent="0.25">
      <c r="C99" s="3"/>
      <c r="D99" s="84"/>
      <c r="E99" s="3"/>
      <c r="F99" s="3"/>
      <c r="G99" s="83"/>
      <c r="H99" s="3"/>
      <c r="L99" s="3"/>
      <c r="M99" s="3"/>
      <c r="N99" s="3"/>
      <c r="PV99" s="58" t="s">
        <v>172</v>
      </c>
      <c r="PW99" s="156">
        <f>+GQ203</f>
        <v>0</v>
      </c>
      <c r="PX99" s="156">
        <f t="shared" ref="PX99:RE99" si="356">+GR203</f>
        <v>0</v>
      </c>
      <c r="PY99" s="156">
        <f t="shared" si="356"/>
        <v>2350000</v>
      </c>
      <c r="PZ99" s="156">
        <f t="shared" si="356"/>
        <v>2350000</v>
      </c>
      <c r="QA99" s="156">
        <f t="shared" si="356"/>
        <v>2350000</v>
      </c>
      <c r="QB99" s="156">
        <f t="shared" si="356"/>
        <v>2350000</v>
      </c>
      <c r="QC99" s="156">
        <f t="shared" si="356"/>
        <v>2350000</v>
      </c>
      <c r="QD99" s="156">
        <f t="shared" si="356"/>
        <v>2350000</v>
      </c>
      <c r="QE99" s="156">
        <f t="shared" si="356"/>
        <v>2350000</v>
      </c>
      <c r="QF99" s="156">
        <f t="shared" si="356"/>
        <v>5850000</v>
      </c>
      <c r="QG99" s="156">
        <f t="shared" si="356"/>
        <v>5850000</v>
      </c>
      <c r="QH99" s="156">
        <f t="shared" si="356"/>
        <v>11700000</v>
      </c>
      <c r="QI99" s="156">
        <f t="shared" si="356"/>
        <v>11700000</v>
      </c>
      <c r="QJ99" s="156">
        <f t="shared" si="356"/>
        <v>11700000</v>
      </c>
      <c r="QK99" s="156">
        <f t="shared" si="356"/>
        <v>11700000</v>
      </c>
      <c r="QL99" s="156">
        <f t="shared" si="356"/>
        <v>11700000</v>
      </c>
      <c r="QM99" s="156">
        <f t="shared" si="356"/>
        <v>9350000</v>
      </c>
      <c r="QN99" s="156">
        <f t="shared" si="356"/>
        <v>9350000</v>
      </c>
      <c r="QO99" s="156">
        <f t="shared" si="356"/>
        <v>9350000</v>
      </c>
      <c r="QP99" s="156">
        <f t="shared" si="356"/>
        <v>9350000</v>
      </c>
      <c r="QQ99" s="156">
        <f t="shared" si="356"/>
        <v>9350000</v>
      </c>
      <c r="QR99" s="156">
        <f t="shared" si="356"/>
        <v>9350000</v>
      </c>
      <c r="QS99" s="156">
        <f t="shared" si="356"/>
        <v>9350000</v>
      </c>
      <c r="QT99" s="156">
        <f t="shared" si="356"/>
        <v>5850000</v>
      </c>
      <c r="QU99" s="156">
        <f t="shared" si="356"/>
        <v>5850000</v>
      </c>
      <c r="QV99" s="156">
        <f t="shared" si="356"/>
        <v>0</v>
      </c>
      <c r="QW99" s="156">
        <f t="shared" si="356"/>
        <v>0</v>
      </c>
      <c r="QX99" s="156">
        <f t="shared" si="356"/>
        <v>0</v>
      </c>
      <c r="QY99" s="156">
        <f t="shared" si="356"/>
        <v>0</v>
      </c>
      <c r="QZ99" s="156">
        <f t="shared" si="356"/>
        <v>0</v>
      </c>
      <c r="RA99" s="156">
        <f t="shared" si="356"/>
        <v>0</v>
      </c>
      <c r="RB99" s="156">
        <f t="shared" si="356"/>
        <v>0</v>
      </c>
      <c r="RC99" s="156">
        <f t="shared" si="356"/>
        <v>0</v>
      </c>
      <c r="RD99" s="156">
        <f t="shared" si="356"/>
        <v>0</v>
      </c>
      <c r="RE99" s="156">
        <f t="shared" si="356"/>
        <v>0</v>
      </c>
      <c r="RF99" s="1">
        <f t="shared" si="285"/>
        <v>163800000</v>
      </c>
      <c r="RG99" s="182">
        <f t="shared" si="286"/>
        <v>106154114.44151346</v>
      </c>
      <c r="RH99" s="156"/>
    </row>
    <row r="100" spans="1:477" x14ac:dyDescent="0.25">
      <c r="C100" s="3"/>
      <c r="D100" s="3"/>
      <c r="E100" s="3"/>
      <c r="F100" s="3"/>
      <c r="G100" s="86"/>
      <c r="H100" s="3"/>
      <c r="L100" s="3"/>
      <c r="M100" s="3"/>
      <c r="N100" s="3"/>
      <c r="PV100" s="59" t="s">
        <v>232</v>
      </c>
      <c r="PW100" s="183">
        <f t="shared" ref="PW100:RE100" si="357">+JO203</f>
        <v>0</v>
      </c>
      <c r="PX100" s="183">
        <f t="shared" si="357"/>
        <v>0</v>
      </c>
      <c r="PY100" s="183">
        <f t="shared" si="357"/>
        <v>0</v>
      </c>
      <c r="PZ100" s="183">
        <f t="shared" si="357"/>
        <v>0</v>
      </c>
      <c r="QA100" s="183">
        <f t="shared" si="357"/>
        <v>0</v>
      </c>
      <c r="QB100" s="183">
        <f t="shared" si="357"/>
        <v>0</v>
      </c>
      <c r="QC100" s="183">
        <f t="shared" si="357"/>
        <v>0</v>
      </c>
      <c r="QD100" s="183">
        <f t="shared" si="357"/>
        <v>0</v>
      </c>
      <c r="QE100" s="183">
        <f t="shared" si="357"/>
        <v>0</v>
      </c>
      <c r="QF100" s="183">
        <f t="shared" si="357"/>
        <v>0</v>
      </c>
      <c r="QG100" s="183">
        <f t="shared" si="357"/>
        <v>0</v>
      </c>
      <c r="QH100" s="183">
        <f t="shared" si="357"/>
        <v>0</v>
      </c>
      <c r="QI100" s="183">
        <f t="shared" si="357"/>
        <v>0</v>
      </c>
      <c r="QJ100" s="183">
        <f t="shared" si="357"/>
        <v>0</v>
      </c>
      <c r="QK100" s="183">
        <f t="shared" si="357"/>
        <v>0</v>
      </c>
      <c r="QL100" s="183">
        <f t="shared" si="357"/>
        <v>0</v>
      </c>
      <c r="QM100" s="183">
        <f t="shared" si="357"/>
        <v>0</v>
      </c>
      <c r="QN100" s="183">
        <f t="shared" si="357"/>
        <v>0</v>
      </c>
      <c r="QO100" s="183">
        <f t="shared" si="357"/>
        <v>0</v>
      </c>
      <c r="QP100" s="183">
        <f t="shared" si="357"/>
        <v>0</v>
      </c>
      <c r="QQ100" s="183">
        <f t="shared" si="357"/>
        <v>0</v>
      </c>
      <c r="QR100" s="183">
        <f t="shared" si="357"/>
        <v>0</v>
      </c>
      <c r="QS100" s="183">
        <f t="shared" si="357"/>
        <v>0</v>
      </c>
      <c r="QT100" s="183">
        <f t="shared" si="357"/>
        <v>0</v>
      </c>
      <c r="QU100" s="183">
        <f t="shared" si="357"/>
        <v>0</v>
      </c>
      <c r="QV100" s="183">
        <f t="shared" si="357"/>
        <v>0</v>
      </c>
      <c r="QW100" s="183">
        <f t="shared" si="357"/>
        <v>0</v>
      </c>
      <c r="QX100" s="183">
        <f t="shared" si="357"/>
        <v>0</v>
      </c>
      <c r="QY100" s="183">
        <f t="shared" si="357"/>
        <v>0</v>
      </c>
      <c r="QZ100" s="183">
        <f t="shared" si="357"/>
        <v>0</v>
      </c>
      <c r="RA100" s="183">
        <f t="shared" si="357"/>
        <v>0</v>
      </c>
      <c r="RB100" s="183">
        <f t="shared" si="357"/>
        <v>0</v>
      </c>
      <c r="RC100" s="183">
        <f t="shared" si="357"/>
        <v>0</v>
      </c>
      <c r="RD100" s="183">
        <f t="shared" si="357"/>
        <v>0</v>
      </c>
      <c r="RE100" s="183">
        <f t="shared" si="357"/>
        <v>0</v>
      </c>
      <c r="RF100" s="1">
        <f t="shared" si="285"/>
        <v>0</v>
      </c>
      <c r="RG100" s="182">
        <f t="shared" si="286"/>
        <v>0</v>
      </c>
      <c r="RH100" s="156"/>
    </row>
    <row r="101" spans="1:477" x14ac:dyDescent="0.25">
      <c r="C101" s="3"/>
      <c r="D101" s="85"/>
      <c r="E101" s="3"/>
      <c r="F101" s="3"/>
      <c r="G101" s="86"/>
      <c r="H101" s="3"/>
      <c r="L101" s="3"/>
      <c r="M101" s="3"/>
      <c r="N101" s="3"/>
      <c r="PV101" s="59" t="s">
        <v>233</v>
      </c>
      <c r="PW101" s="156">
        <f t="shared" ref="PW101:PX101" si="358">+OL203</f>
        <v>0</v>
      </c>
      <c r="PX101" s="156">
        <f t="shared" si="358"/>
        <v>0</v>
      </c>
      <c r="PY101" s="156">
        <f t="shared" ref="PY101" si="359">+ON203</f>
        <v>23500</v>
      </c>
      <c r="PZ101" s="156">
        <f t="shared" ref="PZ101" si="360">+OO203</f>
        <v>47000</v>
      </c>
      <c r="QA101" s="156">
        <f t="shared" ref="QA101" si="361">+OP203</f>
        <v>70500</v>
      </c>
      <c r="QB101" s="156">
        <f t="shared" ref="QB101" si="362">+OQ203</f>
        <v>94000</v>
      </c>
      <c r="QC101" s="156">
        <f t="shared" ref="QC101" si="363">+OR203</f>
        <v>117500</v>
      </c>
      <c r="QD101" s="156">
        <f t="shared" ref="QD101" si="364">+OS203</f>
        <v>141000</v>
      </c>
      <c r="QE101" s="156">
        <f t="shared" ref="QE101" si="365">+OT203</f>
        <v>164500</v>
      </c>
      <c r="QF101" s="156">
        <f t="shared" ref="QF101" si="366">+OU203</f>
        <v>223000</v>
      </c>
      <c r="QG101" s="156">
        <f t="shared" ref="QG101" si="367">+OV203</f>
        <v>281500</v>
      </c>
      <c r="QH101" s="156">
        <f t="shared" ref="QH101" si="368">+OW203</f>
        <v>398500</v>
      </c>
      <c r="QI101" s="156">
        <f t="shared" ref="QI101" si="369">+OX203</f>
        <v>515500</v>
      </c>
      <c r="QJ101" s="156">
        <f t="shared" ref="QJ101" si="370">+OY203</f>
        <v>632500</v>
      </c>
      <c r="QK101" s="156">
        <f t="shared" ref="QK101" si="371">+OZ203</f>
        <v>749500</v>
      </c>
      <c r="QL101" s="156">
        <f t="shared" ref="QL101" si="372">+PA203</f>
        <v>866500</v>
      </c>
      <c r="QM101" s="156">
        <f t="shared" ref="QM101" si="373">+PB203</f>
        <v>960000</v>
      </c>
      <c r="QN101" s="156">
        <f t="shared" ref="QN101" si="374">+PC203</f>
        <v>1053500</v>
      </c>
      <c r="QO101" s="156">
        <f t="shared" ref="QO101" si="375">+PD203</f>
        <v>1147000</v>
      </c>
      <c r="QP101" s="156">
        <f t="shared" ref="QP101" si="376">+PE203</f>
        <v>1240500</v>
      </c>
      <c r="QQ101" s="156">
        <f t="shared" ref="QQ101" si="377">+PF203</f>
        <v>1334000</v>
      </c>
      <c r="QR101" s="156">
        <f t="shared" ref="QR101" si="378">+PG203</f>
        <v>1427500</v>
      </c>
      <c r="QS101" s="156">
        <f t="shared" ref="QS101" si="379">+PH203</f>
        <v>1521000</v>
      </c>
      <c r="QT101" s="156">
        <f t="shared" ref="QT101" si="380">+PI203</f>
        <v>1579500</v>
      </c>
      <c r="QU101" s="156">
        <f t="shared" ref="QU101" si="381">+PJ203</f>
        <v>1638000</v>
      </c>
      <c r="QV101" s="156">
        <f t="shared" ref="QV101" si="382">+PK203</f>
        <v>1638000</v>
      </c>
      <c r="QW101" s="156">
        <f t="shared" ref="QW101" si="383">+PL203</f>
        <v>1638000</v>
      </c>
      <c r="QX101" s="156">
        <f t="shared" ref="QX101" si="384">+PM203</f>
        <v>1638000</v>
      </c>
      <c r="QY101" s="156">
        <f t="shared" ref="QY101" si="385">+PN203</f>
        <v>1638000</v>
      </c>
      <c r="QZ101" s="156">
        <f t="shared" ref="QZ101" si="386">+PO203</f>
        <v>1638000</v>
      </c>
      <c r="RA101" s="156">
        <f t="shared" ref="RA101" si="387">+PP203</f>
        <v>1638000</v>
      </c>
      <c r="RB101" s="156">
        <f t="shared" ref="RB101" si="388">+PQ203</f>
        <v>1638000</v>
      </c>
      <c r="RC101" s="156">
        <f t="shared" ref="RC101" si="389">+PR203</f>
        <v>1638000</v>
      </c>
      <c r="RD101" s="156">
        <f t="shared" ref="RD101" si="390">+PS203</f>
        <v>1638000</v>
      </c>
      <c r="RE101" s="156">
        <f t="shared" ref="RE101" si="391">+PT203</f>
        <v>1638000</v>
      </c>
      <c r="RF101" s="1">
        <f t="shared" si="285"/>
        <v>32606000</v>
      </c>
      <c r="RG101" s="182">
        <f t="shared" si="286"/>
        <v>16460194.432304878</v>
      </c>
      <c r="RH101" s="156"/>
    </row>
    <row r="102" spans="1:477" x14ac:dyDescent="0.25">
      <c r="C102" s="3"/>
      <c r="D102" s="76"/>
      <c r="E102" s="3"/>
      <c r="F102" s="3"/>
      <c r="G102" s="86"/>
      <c r="H102" s="3"/>
      <c r="PV102" s="59" t="s">
        <v>173</v>
      </c>
      <c r="PW102" s="156">
        <f t="shared" ref="PW102:RE102" si="392">+FD203</f>
        <v>0</v>
      </c>
      <c r="PX102" s="156">
        <f t="shared" si="392"/>
        <v>0</v>
      </c>
      <c r="PY102" s="156">
        <f t="shared" si="392"/>
        <v>2585000</v>
      </c>
      <c r="PZ102" s="156">
        <f t="shared" si="392"/>
        <v>2585000</v>
      </c>
      <c r="QA102" s="156">
        <f t="shared" si="392"/>
        <v>2585000</v>
      </c>
      <c r="QB102" s="156">
        <f t="shared" si="392"/>
        <v>2585000</v>
      </c>
      <c r="QC102" s="156">
        <f t="shared" si="392"/>
        <v>2585000</v>
      </c>
      <c r="QD102" s="156">
        <f t="shared" si="392"/>
        <v>2585000</v>
      </c>
      <c r="QE102" s="156">
        <f t="shared" si="392"/>
        <v>2585000</v>
      </c>
      <c r="QF102" s="156">
        <f t="shared" si="392"/>
        <v>6435000</v>
      </c>
      <c r="QG102" s="156">
        <f t="shared" si="392"/>
        <v>6435000</v>
      </c>
      <c r="QH102" s="156">
        <f t="shared" si="392"/>
        <v>12870000</v>
      </c>
      <c r="QI102" s="156">
        <f t="shared" si="392"/>
        <v>12870000</v>
      </c>
      <c r="QJ102" s="156">
        <f t="shared" si="392"/>
        <v>12870000</v>
      </c>
      <c r="QK102" s="156">
        <f t="shared" si="392"/>
        <v>12870000</v>
      </c>
      <c r="QL102" s="156">
        <f t="shared" si="392"/>
        <v>12870000</v>
      </c>
      <c r="QM102" s="156">
        <f t="shared" si="392"/>
        <v>10285000</v>
      </c>
      <c r="QN102" s="156">
        <f t="shared" si="392"/>
        <v>10285000</v>
      </c>
      <c r="QO102" s="156">
        <f t="shared" si="392"/>
        <v>10285000</v>
      </c>
      <c r="QP102" s="156">
        <f t="shared" si="392"/>
        <v>10285000</v>
      </c>
      <c r="QQ102" s="156">
        <f t="shared" si="392"/>
        <v>10285000</v>
      </c>
      <c r="QR102" s="156">
        <f t="shared" si="392"/>
        <v>10285000</v>
      </c>
      <c r="QS102" s="156">
        <f t="shared" si="392"/>
        <v>10285000</v>
      </c>
      <c r="QT102" s="156">
        <f t="shared" si="392"/>
        <v>6435000</v>
      </c>
      <c r="QU102" s="156">
        <f t="shared" si="392"/>
        <v>6435000</v>
      </c>
      <c r="QV102" s="156">
        <f t="shared" si="392"/>
        <v>0</v>
      </c>
      <c r="QW102" s="156">
        <f t="shared" si="392"/>
        <v>0</v>
      </c>
      <c r="QX102" s="156">
        <f t="shared" si="392"/>
        <v>0</v>
      </c>
      <c r="QY102" s="156">
        <f t="shared" si="392"/>
        <v>0</v>
      </c>
      <c r="QZ102" s="156">
        <f t="shared" si="392"/>
        <v>0</v>
      </c>
      <c r="RA102" s="156">
        <f t="shared" si="392"/>
        <v>0</v>
      </c>
      <c r="RB102" s="156">
        <f t="shared" si="392"/>
        <v>0</v>
      </c>
      <c r="RC102" s="156">
        <f t="shared" si="392"/>
        <v>0</v>
      </c>
      <c r="RD102" s="156">
        <f t="shared" si="392"/>
        <v>0</v>
      </c>
      <c r="RE102" s="156">
        <f t="shared" si="392"/>
        <v>0</v>
      </c>
      <c r="RF102" s="1">
        <f t="shared" si="285"/>
        <v>180180000</v>
      </c>
      <c r="RG102" s="182">
        <f t="shared" si="286"/>
        <v>116769525.88566479</v>
      </c>
      <c r="RH102" s="156"/>
    </row>
    <row r="103" spans="1:477" x14ac:dyDescent="0.25">
      <c r="C103" s="3"/>
      <c r="D103" s="3"/>
      <c r="E103" s="3"/>
      <c r="F103" s="3"/>
      <c r="G103" s="3"/>
      <c r="H103" s="3"/>
      <c r="PV103" s="59" t="s">
        <v>153</v>
      </c>
      <c r="PW103" s="156">
        <f t="shared" ref="PW103:RE103" si="393">+ID203</f>
        <v>0</v>
      </c>
      <c r="PX103" s="156">
        <f t="shared" si="393"/>
        <v>0</v>
      </c>
      <c r="PY103" s="156">
        <f t="shared" si="393"/>
        <v>108000</v>
      </c>
      <c r="PZ103" s="156">
        <f t="shared" si="393"/>
        <v>81000</v>
      </c>
      <c r="QA103" s="156">
        <f t="shared" si="393"/>
        <v>81000</v>
      </c>
      <c r="QB103" s="156">
        <f t="shared" si="393"/>
        <v>81000</v>
      </c>
      <c r="QC103" s="156">
        <f t="shared" si="393"/>
        <v>81000</v>
      </c>
      <c r="QD103" s="156">
        <f t="shared" si="393"/>
        <v>81000</v>
      </c>
      <c r="QE103" s="156">
        <f t="shared" si="393"/>
        <v>81000</v>
      </c>
      <c r="QF103" s="156">
        <f t="shared" si="393"/>
        <v>216000</v>
      </c>
      <c r="QG103" s="156">
        <f t="shared" si="393"/>
        <v>216000</v>
      </c>
      <c r="QH103" s="156">
        <f t="shared" si="393"/>
        <v>432000</v>
      </c>
      <c r="QI103" s="156">
        <f t="shared" si="393"/>
        <v>405000</v>
      </c>
      <c r="QJ103" s="156">
        <f t="shared" si="393"/>
        <v>432000</v>
      </c>
      <c r="QK103" s="156">
        <f t="shared" si="393"/>
        <v>405000</v>
      </c>
      <c r="QL103" s="156">
        <f t="shared" si="393"/>
        <v>432000</v>
      </c>
      <c r="QM103" s="156">
        <f t="shared" si="393"/>
        <v>324000</v>
      </c>
      <c r="QN103" s="156">
        <f t="shared" si="393"/>
        <v>351000</v>
      </c>
      <c r="QO103" s="156">
        <f t="shared" si="393"/>
        <v>324000</v>
      </c>
      <c r="QP103" s="156">
        <f t="shared" si="393"/>
        <v>351000</v>
      </c>
      <c r="QQ103" s="156">
        <f t="shared" si="393"/>
        <v>324000</v>
      </c>
      <c r="QR103" s="156">
        <f t="shared" si="393"/>
        <v>351000</v>
      </c>
      <c r="QS103" s="156">
        <f t="shared" si="393"/>
        <v>324000</v>
      </c>
      <c r="QT103" s="156">
        <f t="shared" si="393"/>
        <v>216000</v>
      </c>
      <c r="QU103" s="156">
        <f t="shared" si="393"/>
        <v>216000</v>
      </c>
      <c r="QV103" s="156">
        <f t="shared" si="393"/>
        <v>0</v>
      </c>
      <c r="QW103" s="156">
        <f t="shared" si="393"/>
        <v>0</v>
      </c>
      <c r="QX103" s="156">
        <f t="shared" si="393"/>
        <v>0</v>
      </c>
      <c r="QY103" s="156">
        <f t="shared" si="393"/>
        <v>0</v>
      </c>
      <c r="QZ103" s="156">
        <f t="shared" si="393"/>
        <v>0</v>
      </c>
      <c r="RA103" s="156">
        <f t="shared" si="393"/>
        <v>0</v>
      </c>
      <c r="RB103" s="156">
        <f t="shared" si="393"/>
        <v>0</v>
      </c>
      <c r="RC103" s="156">
        <f t="shared" si="393"/>
        <v>0</v>
      </c>
      <c r="RD103" s="156">
        <f t="shared" si="393"/>
        <v>0</v>
      </c>
      <c r="RE103" s="156">
        <f t="shared" si="393"/>
        <v>0</v>
      </c>
      <c r="RF103" s="1">
        <f t="shared" si="285"/>
        <v>5913000</v>
      </c>
      <c r="RG103" s="182">
        <f t="shared" si="286"/>
        <v>3834647.6987557169</v>
      </c>
      <c r="RH103" s="156"/>
    </row>
    <row r="104" spans="1:477" x14ac:dyDescent="0.25">
      <c r="C104" s="3"/>
      <c r="D104" s="3"/>
      <c r="E104" s="3"/>
      <c r="F104" s="3"/>
      <c r="G104" s="3"/>
      <c r="H104" s="3"/>
      <c r="PV104" s="59" t="s">
        <v>254</v>
      </c>
      <c r="PW104" s="156">
        <f>AU203</f>
        <v>2837250</v>
      </c>
      <c r="PX104" s="156">
        <f t="shared" ref="PX104:RE104" si="394">AV203</f>
        <v>2897126.4705882352</v>
      </c>
      <c r="PY104" s="156">
        <f t="shared" si="394"/>
        <v>3210100.2534086476</v>
      </c>
      <c r="PZ104" s="156">
        <f t="shared" si="394"/>
        <v>3248557.3453203444</v>
      </c>
      <c r="QA104" s="156">
        <f t="shared" si="394"/>
        <v>3291582.0124768559</v>
      </c>
      <c r="QB104" s="156">
        <f t="shared" si="394"/>
        <v>3345908.6353919832</v>
      </c>
      <c r="QC104" s="156">
        <f t="shared" si="394"/>
        <v>3402675.2609453024</v>
      </c>
      <c r="QD104" s="156">
        <f t="shared" si="394"/>
        <v>3461848.1166517977</v>
      </c>
      <c r="QE104" s="156">
        <f t="shared" si="394"/>
        <v>3558272.4294458237</v>
      </c>
      <c r="QF104" s="156">
        <f t="shared" si="394"/>
        <v>3901979.176544209</v>
      </c>
      <c r="QG104" s="156">
        <f t="shared" si="394"/>
        <v>3950680.7863773475</v>
      </c>
      <c r="QH104" s="156">
        <f t="shared" si="394"/>
        <v>4427067.113950504</v>
      </c>
      <c r="QI104" s="156">
        <f t="shared" si="394"/>
        <v>4461743.4261032781</v>
      </c>
      <c r="QJ104" s="156">
        <f t="shared" si="394"/>
        <v>4501587.3765801815</v>
      </c>
      <c r="QK104" s="156">
        <f t="shared" si="394"/>
        <v>4652695.9713301649</v>
      </c>
      <c r="QL104" s="156">
        <f t="shared" si="394"/>
        <v>4725193.0196501585</v>
      </c>
      <c r="QM104" s="156">
        <f t="shared" si="394"/>
        <v>4799845.5105537726</v>
      </c>
      <c r="QN104" s="156">
        <f t="shared" si="394"/>
        <v>4876695.3440688215</v>
      </c>
      <c r="QO104" s="156">
        <f t="shared" si="394"/>
        <v>4955785.5789741268</v>
      </c>
      <c r="QP104" s="156">
        <f t="shared" si="394"/>
        <v>5037160.4566746857</v>
      </c>
      <c r="QQ104" s="156">
        <f t="shared" si="394"/>
        <v>5120865.4257050632</v>
      </c>
      <c r="QR104" s="156">
        <f t="shared" si="394"/>
        <v>5206947.166874487</v>
      </c>
      <c r="QS104" s="156">
        <f t="shared" si="394"/>
        <v>5295453.6190674845</v>
      </c>
      <c r="QT104" s="156">
        <f t="shared" si="394"/>
        <v>5386434.0057142172</v>
      </c>
      <c r="QU104" s="156">
        <f t="shared" si="394"/>
        <v>5479938.8619450368</v>
      </c>
      <c r="QV104" s="156">
        <f t="shared" si="394"/>
        <v>5576020.062444197</v>
      </c>
      <c r="QW104" s="156">
        <f t="shared" si="394"/>
        <v>5674730.8500179322</v>
      </c>
      <c r="QX104" s="156">
        <f t="shared" si="394"/>
        <v>5776125.8648926001</v>
      </c>
      <c r="QY104" s="156">
        <f t="shared" si="394"/>
        <v>5880261.1747589167</v>
      </c>
      <c r="QZ104" s="156">
        <f t="shared" si="394"/>
        <v>5987194.3055787338</v>
      </c>
      <c r="RA104" s="156">
        <f t="shared" si="394"/>
        <v>6096984.2731711818</v>
      </c>
      <c r="RB104" s="156">
        <f t="shared" si="394"/>
        <v>6209691.6155954935</v>
      </c>
      <c r="RC104" s="156">
        <f t="shared" si="394"/>
        <v>6325378.4263481665</v>
      </c>
      <c r="RD104" s="156">
        <f t="shared" si="394"/>
        <v>6444108.38839263</v>
      </c>
      <c r="RE104" s="156">
        <f t="shared" si="394"/>
        <v>6565946.8090399373</v>
      </c>
      <c r="RF104" s="1">
        <f t="shared" si="285"/>
        <v>166569835.13458234</v>
      </c>
      <c r="RG104" s="182">
        <f t="shared" si="286"/>
        <v>98203803.611807317</v>
      </c>
      <c r="RH104" s="156"/>
    </row>
    <row r="105" spans="1:477" x14ac:dyDescent="0.25">
      <c r="L105" s="3"/>
      <c r="M105" s="3"/>
      <c r="N105" s="3"/>
      <c r="PV105" s="59" t="s">
        <v>161</v>
      </c>
      <c r="PW105" s="183">
        <f t="shared" ref="PW105:RE105" si="395">+J213+CF213+DQ213+GQ213+JO213</f>
        <v>0</v>
      </c>
      <c r="PX105" s="183">
        <f t="shared" si="395"/>
        <v>0</v>
      </c>
      <c r="PY105" s="183">
        <f t="shared" si="395"/>
        <v>0</v>
      </c>
      <c r="PZ105" s="183">
        <f t="shared" si="395"/>
        <v>0</v>
      </c>
      <c r="QA105" s="183">
        <f t="shared" si="395"/>
        <v>0</v>
      </c>
      <c r="QB105" s="183">
        <f t="shared" si="395"/>
        <v>0</v>
      </c>
      <c r="QC105" s="183">
        <f t="shared" si="395"/>
        <v>0</v>
      </c>
      <c r="QD105" s="183">
        <f t="shared" si="395"/>
        <v>0</v>
      </c>
      <c r="QE105" s="183">
        <f t="shared" si="395"/>
        <v>0</v>
      </c>
      <c r="QF105" s="183">
        <f t="shared" si="395"/>
        <v>0</v>
      </c>
      <c r="QG105" s="183">
        <f t="shared" si="395"/>
        <v>0</v>
      </c>
      <c r="QH105" s="183">
        <f t="shared" si="395"/>
        <v>0</v>
      </c>
      <c r="QI105" s="183">
        <f t="shared" si="395"/>
        <v>0</v>
      </c>
      <c r="QJ105" s="183">
        <f t="shared" si="395"/>
        <v>0</v>
      </c>
      <c r="QK105" s="183">
        <f t="shared" si="395"/>
        <v>0</v>
      </c>
      <c r="QL105" s="183">
        <f t="shared" si="395"/>
        <v>0</v>
      </c>
      <c r="QM105" s="183">
        <f t="shared" si="395"/>
        <v>0</v>
      </c>
      <c r="QN105" s="183">
        <f t="shared" si="395"/>
        <v>0</v>
      </c>
      <c r="QO105" s="183">
        <f t="shared" si="395"/>
        <v>0</v>
      </c>
      <c r="QP105" s="183">
        <f t="shared" si="395"/>
        <v>0</v>
      </c>
      <c r="QQ105" s="183">
        <f t="shared" si="395"/>
        <v>0</v>
      </c>
      <c r="QR105" s="183">
        <f t="shared" si="395"/>
        <v>0</v>
      </c>
      <c r="QS105" s="183">
        <f t="shared" si="395"/>
        <v>0</v>
      </c>
      <c r="QT105" s="183">
        <f t="shared" si="395"/>
        <v>0</v>
      </c>
      <c r="QU105" s="183">
        <f t="shared" si="395"/>
        <v>0</v>
      </c>
      <c r="QV105" s="183">
        <f t="shared" si="395"/>
        <v>0</v>
      </c>
      <c r="QW105" s="183">
        <f t="shared" si="395"/>
        <v>0</v>
      </c>
      <c r="QX105" s="183">
        <f t="shared" si="395"/>
        <v>0</v>
      </c>
      <c r="QY105" s="183">
        <f t="shared" si="395"/>
        <v>0</v>
      </c>
      <c r="QZ105" s="183">
        <f t="shared" si="395"/>
        <v>0</v>
      </c>
      <c r="RA105" s="183">
        <f t="shared" si="395"/>
        <v>0</v>
      </c>
      <c r="RB105" s="183">
        <f t="shared" si="395"/>
        <v>0</v>
      </c>
      <c r="RC105" s="183">
        <f t="shared" si="395"/>
        <v>0</v>
      </c>
      <c r="RD105" s="183">
        <f t="shared" si="395"/>
        <v>0</v>
      </c>
      <c r="RE105" s="183">
        <f t="shared" si="395"/>
        <v>0</v>
      </c>
      <c r="RF105" s="1">
        <f t="shared" si="285"/>
        <v>0</v>
      </c>
      <c r="RG105" s="182">
        <f t="shared" si="286"/>
        <v>0</v>
      </c>
      <c r="RH105" s="156"/>
    </row>
    <row r="106" spans="1:477" x14ac:dyDescent="0.25">
      <c r="L106" s="3"/>
      <c r="M106" s="3"/>
      <c r="N106" s="3"/>
      <c r="PV106" s="40" t="s">
        <v>17</v>
      </c>
      <c r="PW106" s="41">
        <f t="shared" ref="PW106" si="396">SUM(PW94:PW105)</f>
        <v>279085867.87002063</v>
      </c>
      <c r="PX106" s="41">
        <f t="shared" ref="PX106" si="397">SUM(PX94:PX105)</f>
        <v>289270848.85551041</v>
      </c>
      <c r="PY106" s="41">
        <f t="shared" ref="PY106" si="398">SUM(PY94:PY105)</f>
        <v>310322050.94564503</v>
      </c>
      <c r="PZ106" s="41">
        <f t="shared" ref="PZ106" si="399">SUM(PZ94:PZ105)</f>
        <v>314865860.67883992</v>
      </c>
      <c r="QA106" s="41">
        <f t="shared" ref="QA106" si="400">SUM(QA94:QA105)</f>
        <v>318623995.05888629</v>
      </c>
      <c r="QB106" s="41">
        <f t="shared" ref="QB106" si="401">SUM(QB94:QB105)</f>
        <v>319813771.06218225</v>
      </c>
      <c r="QC106" s="41">
        <f t="shared" ref="QC106" si="402">SUM(QC94:QC105)</f>
        <v>321035667.63855928</v>
      </c>
      <c r="QD106" s="41">
        <f t="shared" ref="QD106" si="403">SUM(QD94:QD105)</f>
        <v>322554820.98568416</v>
      </c>
      <c r="QE106" s="41">
        <f t="shared" ref="QE106" si="404">SUM(QE94:QE105)</f>
        <v>327676826.3165704</v>
      </c>
      <c r="QF106" s="41">
        <f t="shared" ref="QF106" si="405">SUM(QF94:QF105)</f>
        <v>347672782.18843549</v>
      </c>
      <c r="QG106" s="41">
        <f t="shared" ref="QG106" si="406">SUM(QG94:QG105)</f>
        <v>347689244.47932863</v>
      </c>
      <c r="QH106" s="41">
        <f t="shared" ref="QH106" si="407">SUM(QH94:QH105)</f>
        <v>381831654.1638996</v>
      </c>
      <c r="QI106" s="41">
        <f t="shared" ref="QI106" si="408">SUM(QI94:QI105)</f>
        <v>376391803.24440295</v>
      </c>
      <c r="QJ106" s="41">
        <f t="shared" ref="QJ106" si="409">SUM(QJ94:QJ105)</f>
        <v>370940125.94052613</v>
      </c>
      <c r="QK106" s="41">
        <f t="shared" ref="QK106" si="410">SUM(QK94:QK105)</f>
        <v>370753242.2058304</v>
      </c>
      <c r="QL106" s="41">
        <f t="shared" ref="QL106" si="411">SUM(QL94:QL105)</f>
        <v>371529354.25479013</v>
      </c>
      <c r="QM106" s="41">
        <f t="shared" ref="QM106" si="412">SUM(QM94:QM105)</f>
        <v>363470789.08741724</v>
      </c>
      <c r="QN106" s="41">
        <f t="shared" ref="QN106" si="413">SUM(QN94:QN105)</f>
        <v>368001939.53757894</v>
      </c>
      <c r="QO106" s="41">
        <f t="shared" ref="QO106" si="414">SUM(QO94:QO105)</f>
        <v>365018535.76522398</v>
      </c>
      <c r="QP106" s="41">
        <f t="shared" ref="QP106" si="415">SUM(QP94:QP105)</f>
        <v>362200300.90459114</v>
      </c>
      <c r="QQ106" s="41">
        <f t="shared" ref="QQ106" si="416">SUM(QQ94:QQ105)</f>
        <v>365133111.42715782</v>
      </c>
      <c r="QR106" s="41">
        <f t="shared" ref="QR106" si="417">SUM(QR94:QR105)</f>
        <v>362305518.59655106</v>
      </c>
      <c r="QS106" s="41">
        <f t="shared" ref="QS106" si="418">SUM(QS94:QS105)</f>
        <v>359458139.06148273</v>
      </c>
      <c r="QT106" s="41">
        <f t="shared" ref="QT106" si="419">SUM(QT94:QT105)</f>
        <v>351634434.19449776</v>
      </c>
      <c r="QU106" s="41">
        <f t="shared" ref="QU106" si="420">SUM(QU94:QU105)</f>
        <v>351344237.24477577</v>
      </c>
      <c r="QV106" s="41">
        <f t="shared" ref="QV106" si="421">SUM(QV94:QV105)</f>
        <v>342666318.05847055</v>
      </c>
      <c r="QW106" s="41">
        <f t="shared" ref="QW106" si="422">SUM(QW94:QW105)</f>
        <v>346618872.71662194</v>
      </c>
      <c r="QX106" s="41">
        <f t="shared" ref="QX106" si="423">SUM(QX94:QX105)</f>
        <v>350646919.99557811</v>
      </c>
      <c r="QY106" s="41">
        <f t="shared" ref="QY106" si="424">SUM(QY94:QY105)</f>
        <v>354753859.12544578</v>
      </c>
      <c r="QZ106" s="41">
        <f t="shared" ref="QZ106" si="425">SUM(QZ94:QZ105)</f>
        <v>359085480.18266022</v>
      </c>
      <c r="RA106" s="41">
        <f t="shared" ref="RA106" si="426">SUM(RA94:RA105)</f>
        <v>363538728.30265629</v>
      </c>
      <c r="RB106" s="41">
        <f t="shared" ref="RB106" si="427">SUM(RB94:RB105)</f>
        <v>368114524.45113069</v>
      </c>
      <c r="RC106" s="41">
        <f t="shared" ref="RC106" si="428">SUM(RC94:RC105)</f>
        <v>372888211.61817974</v>
      </c>
      <c r="RD106" s="41">
        <f t="shared" ref="RD106" si="429">SUM(RD94:RD105)</f>
        <v>377785667.81786287</v>
      </c>
      <c r="RE106" s="41">
        <f t="shared" ref="RE106" si="430">SUM(RE94:RE105)</f>
        <v>382758882.87340176</v>
      </c>
      <c r="RF106" s="41">
        <f t="shared" si="285"/>
        <v>12237482386.850397</v>
      </c>
      <c r="RG106" s="184">
        <f t="shared" si="286"/>
        <v>7610224047.4666004</v>
      </c>
      <c r="RH106" s="156"/>
    </row>
    <row r="107" spans="1:477" ht="9.75" customHeight="1" x14ac:dyDescent="0.25">
      <c r="C107" s="2"/>
      <c r="L107" s="3"/>
      <c r="M107" s="3"/>
      <c r="N107" s="3"/>
    </row>
    <row r="108" spans="1:477" s="2" customFormat="1" x14ac:dyDescent="0.25">
      <c r="A108" s="89"/>
      <c r="B108" s="152"/>
      <c r="C108" s="91" t="s">
        <v>179</v>
      </c>
      <c r="D108" s="153"/>
      <c r="E108" s="92"/>
      <c r="F108" s="92"/>
      <c r="G108" s="92"/>
      <c r="H108" s="92"/>
      <c r="I108" s="92"/>
      <c r="J108" s="92"/>
      <c r="K108" s="92"/>
      <c r="L108" s="92"/>
      <c r="M108" s="92"/>
      <c r="N108" s="92"/>
      <c r="O108" s="92"/>
      <c r="P108" s="92"/>
      <c r="Q108" s="92"/>
      <c r="R108" s="92"/>
      <c r="S108" s="92"/>
      <c r="T108" s="92"/>
      <c r="U108" s="92"/>
      <c r="V108" s="92"/>
      <c r="W108" s="92"/>
      <c r="X108" s="92"/>
      <c r="Y108" s="92"/>
      <c r="Z108" s="92"/>
      <c r="AA108" s="92"/>
      <c r="AB108" s="92"/>
      <c r="AC108" s="92"/>
      <c r="AD108" s="92"/>
      <c r="AE108" s="92"/>
      <c r="AF108" s="92"/>
      <c r="AG108" s="92"/>
      <c r="AH108" s="92"/>
      <c r="AI108" s="92"/>
      <c r="AJ108" s="92"/>
      <c r="AK108" s="92"/>
      <c r="AL108" s="92"/>
      <c r="AM108" s="92"/>
      <c r="AN108" s="92"/>
      <c r="AO108" s="92"/>
      <c r="AP108" s="92"/>
      <c r="AQ108" s="92"/>
      <c r="AR108" s="92"/>
      <c r="AS108" s="92"/>
      <c r="AT108" s="92"/>
      <c r="AU108" s="92"/>
      <c r="AV108" s="92"/>
      <c r="AW108" s="92"/>
      <c r="AX108" s="92"/>
      <c r="AY108" s="92"/>
      <c r="AZ108" s="92"/>
      <c r="BA108" s="92"/>
      <c r="BB108" s="92"/>
      <c r="BC108" s="92"/>
      <c r="BD108" s="92"/>
      <c r="BE108" s="92"/>
      <c r="BF108" s="92"/>
      <c r="BG108" s="92"/>
      <c r="BH108" s="92"/>
      <c r="BI108" s="92"/>
      <c r="BJ108" s="92"/>
      <c r="BK108" s="92"/>
      <c r="BL108" s="92"/>
      <c r="BM108" s="92"/>
      <c r="BN108" s="92"/>
      <c r="BO108" s="92"/>
      <c r="BP108" s="92"/>
      <c r="BQ108" s="92"/>
      <c r="BR108" s="92"/>
      <c r="BS108" s="92"/>
      <c r="BT108" s="92"/>
      <c r="BU108" s="92"/>
      <c r="BV108" s="92"/>
      <c r="BW108" s="92"/>
      <c r="BX108" s="92"/>
      <c r="BY108" s="92"/>
      <c r="BZ108" s="92"/>
      <c r="CA108" s="92"/>
      <c r="CB108" s="92"/>
      <c r="CC108" s="92"/>
      <c r="CD108" s="92"/>
      <c r="CE108" s="92"/>
      <c r="CF108" s="92"/>
      <c r="CG108" s="92"/>
      <c r="CH108" s="92"/>
      <c r="CI108" s="92"/>
      <c r="CJ108" s="92"/>
      <c r="CK108" s="92"/>
      <c r="CL108" s="92"/>
      <c r="CM108" s="92"/>
      <c r="CN108" s="92"/>
      <c r="CO108" s="92"/>
      <c r="CP108" s="92"/>
      <c r="CQ108" s="92"/>
      <c r="CR108" s="92"/>
      <c r="CS108" s="92"/>
      <c r="CT108" s="92"/>
      <c r="CU108" s="92"/>
      <c r="CV108" s="92"/>
      <c r="CW108" s="92"/>
      <c r="CX108" s="92"/>
      <c r="CY108" s="92"/>
      <c r="CZ108" s="92"/>
      <c r="DA108" s="92"/>
      <c r="DB108" s="92"/>
      <c r="DC108" s="92"/>
      <c r="DD108" s="92"/>
      <c r="DE108" s="92"/>
      <c r="DF108" s="92"/>
      <c r="DG108" s="92"/>
      <c r="DH108" s="92"/>
      <c r="DI108" s="92"/>
      <c r="DJ108" s="92"/>
      <c r="DK108" s="92"/>
      <c r="DL108" s="92"/>
      <c r="DM108" s="92"/>
      <c r="DN108" s="92"/>
      <c r="DO108" s="92"/>
      <c r="DP108" s="92"/>
      <c r="DQ108" s="92"/>
      <c r="DR108" s="92"/>
      <c r="DS108" s="92"/>
      <c r="DT108" s="92"/>
      <c r="DU108" s="92"/>
      <c r="DV108" s="92"/>
      <c r="DW108" s="92"/>
      <c r="DX108" s="92"/>
      <c r="DY108" s="92"/>
      <c r="DZ108" s="92"/>
      <c r="EA108" s="92"/>
      <c r="EB108" s="92"/>
      <c r="EC108" s="92"/>
      <c r="ED108" s="92"/>
      <c r="EE108" s="92"/>
      <c r="EF108" s="92"/>
      <c r="EG108" s="92"/>
      <c r="EH108" s="92"/>
      <c r="EI108" s="92"/>
      <c r="EJ108" s="92"/>
      <c r="EK108" s="92"/>
      <c r="EL108" s="92"/>
      <c r="EM108" s="92"/>
      <c r="EN108" s="92"/>
      <c r="EO108" s="92"/>
      <c r="EP108" s="92"/>
      <c r="EQ108" s="92"/>
      <c r="ER108" s="92"/>
      <c r="ES108" s="92"/>
      <c r="ET108" s="92"/>
      <c r="EU108" s="92"/>
      <c r="EV108" s="92"/>
      <c r="EW108" s="92"/>
      <c r="EX108" s="92"/>
      <c r="EY108" s="92"/>
      <c r="EZ108" s="92"/>
      <c r="FA108" s="92"/>
      <c r="FB108" s="92"/>
      <c r="FC108" s="92"/>
      <c r="FD108" s="92"/>
      <c r="FE108" s="92"/>
      <c r="FF108" s="92"/>
      <c r="FG108" s="92"/>
      <c r="FH108" s="92"/>
      <c r="FI108" s="92"/>
      <c r="FJ108" s="92"/>
      <c r="FK108" s="92"/>
      <c r="FL108" s="92"/>
      <c r="FM108" s="92"/>
      <c r="FN108" s="92"/>
      <c r="FO108" s="92"/>
      <c r="FP108" s="92"/>
      <c r="FQ108" s="92"/>
      <c r="FR108" s="92"/>
      <c r="FS108" s="92"/>
      <c r="FT108" s="92"/>
      <c r="FU108" s="92"/>
      <c r="FV108" s="92"/>
      <c r="FW108" s="92"/>
      <c r="FX108" s="92"/>
      <c r="FY108" s="92"/>
      <c r="FZ108" s="92"/>
      <c r="GA108" s="92"/>
      <c r="GB108" s="92"/>
      <c r="GC108" s="92"/>
      <c r="GD108" s="92"/>
      <c r="GE108" s="92"/>
      <c r="GF108" s="92"/>
      <c r="GG108" s="92"/>
      <c r="GH108" s="92"/>
      <c r="GI108" s="92"/>
      <c r="GJ108" s="92"/>
      <c r="GK108" s="92"/>
      <c r="GL108" s="92"/>
      <c r="GM108" s="92"/>
      <c r="GN108" s="92"/>
      <c r="GO108" s="92"/>
      <c r="GP108" s="92"/>
      <c r="GQ108" s="92"/>
      <c r="GR108" s="92"/>
      <c r="GS108" s="92"/>
      <c r="GT108" s="92"/>
      <c r="GU108" s="92"/>
      <c r="GV108" s="92"/>
      <c r="GW108" s="92"/>
      <c r="GX108" s="92"/>
      <c r="GY108" s="92"/>
      <c r="GZ108" s="92"/>
      <c r="HA108" s="92"/>
      <c r="HB108" s="92"/>
      <c r="HC108" s="92"/>
      <c r="HD108" s="92"/>
      <c r="HE108" s="92"/>
      <c r="HF108" s="92"/>
      <c r="HG108" s="92"/>
      <c r="HH108" s="92"/>
      <c r="HI108" s="92"/>
      <c r="HJ108" s="92"/>
      <c r="HK108" s="92"/>
      <c r="HL108" s="92"/>
      <c r="HM108" s="92"/>
      <c r="HN108" s="92"/>
      <c r="HO108" s="92"/>
      <c r="HP108" s="92"/>
      <c r="HQ108" s="92"/>
      <c r="HR108" s="92"/>
      <c r="HS108" s="92"/>
      <c r="HT108" s="92"/>
      <c r="HU108" s="92"/>
      <c r="HV108" s="92"/>
      <c r="HW108" s="92"/>
      <c r="HX108" s="92"/>
      <c r="HY108" s="92"/>
      <c r="HZ108" s="92"/>
      <c r="IA108" s="92"/>
      <c r="IB108" s="92"/>
      <c r="IC108" s="92"/>
      <c r="ID108" s="92"/>
      <c r="IE108" s="92"/>
      <c r="IF108" s="92"/>
      <c r="IG108" s="92"/>
      <c r="IH108" s="92"/>
      <c r="II108" s="92"/>
      <c r="IJ108" s="92"/>
      <c r="IK108" s="92"/>
      <c r="IL108" s="92"/>
      <c r="IM108" s="92"/>
      <c r="IN108" s="92"/>
      <c r="IO108" s="92"/>
      <c r="IP108" s="92"/>
      <c r="IQ108" s="92"/>
      <c r="IR108" s="92"/>
      <c r="IS108" s="92"/>
      <c r="IT108" s="92"/>
      <c r="IU108" s="92"/>
      <c r="IV108" s="92"/>
      <c r="IW108" s="92"/>
      <c r="IX108" s="92"/>
      <c r="IY108" s="92"/>
      <c r="IZ108" s="92"/>
      <c r="JA108" s="92"/>
      <c r="JB108" s="92"/>
      <c r="JC108" s="92"/>
      <c r="JD108" s="92"/>
      <c r="JE108" s="92"/>
      <c r="JF108" s="92"/>
      <c r="JG108" s="92"/>
      <c r="JH108" s="92"/>
      <c r="JI108" s="92"/>
      <c r="JJ108" s="92"/>
      <c r="JK108" s="92"/>
      <c r="JL108" s="92"/>
      <c r="JM108" s="92"/>
      <c r="JN108" s="92"/>
      <c r="JO108" s="92"/>
      <c r="JP108" s="92"/>
      <c r="JQ108" s="92"/>
      <c r="JR108" s="92"/>
      <c r="JS108" s="92"/>
      <c r="JT108" s="92"/>
      <c r="JU108" s="92"/>
      <c r="JV108" s="92"/>
      <c r="JW108" s="92"/>
      <c r="JX108" s="92"/>
      <c r="JY108" s="92"/>
      <c r="JZ108" s="92"/>
      <c r="KA108" s="92"/>
      <c r="KB108" s="92"/>
      <c r="KC108" s="92"/>
      <c r="KD108" s="92"/>
      <c r="KE108" s="92"/>
      <c r="KF108" s="92"/>
      <c r="KG108" s="92"/>
      <c r="KH108" s="92"/>
      <c r="KI108" s="92"/>
      <c r="KJ108" s="92"/>
      <c r="KK108" s="92"/>
      <c r="KL108" s="92"/>
      <c r="KM108" s="92"/>
      <c r="KN108" s="92"/>
      <c r="KO108" s="92"/>
      <c r="KP108" s="92"/>
      <c r="KQ108" s="92"/>
      <c r="KR108" s="92"/>
      <c r="KS108" s="92"/>
      <c r="KT108" s="92"/>
      <c r="KU108" s="92"/>
      <c r="KV108" s="92"/>
      <c r="KW108" s="92"/>
      <c r="KX108" s="92"/>
      <c r="KY108" s="92"/>
      <c r="KZ108" s="92"/>
      <c r="LA108" s="92"/>
      <c r="LB108" s="92"/>
      <c r="LC108" s="92"/>
      <c r="LD108" s="92"/>
      <c r="LE108" s="92"/>
      <c r="LF108" s="92"/>
      <c r="LG108" s="92"/>
      <c r="LH108" s="92"/>
      <c r="LI108" s="92"/>
      <c r="LJ108" s="92"/>
      <c r="LK108" s="92"/>
      <c r="LL108" s="92"/>
      <c r="LM108" s="92"/>
      <c r="LN108" s="92"/>
      <c r="LO108" s="92"/>
      <c r="LP108" s="92"/>
      <c r="LQ108" s="92"/>
      <c r="LR108" s="92"/>
      <c r="LS108" s="92"/>
      <c r="LT108" s="92"/>
      <c r="LU108" s="92"/>
      <c r="LV108" s="92"/>
      <c r="LW108" s="92"/>
      <c r="LX108" s="92"/>
      <c r="LY108" s="92"/>
      <c r="LZ108" s="92"/>
      <c r="MA108" s="92"/>
      <c r="MB108" s="92"/>
      <c r="MC108" s="92"/>
      <c r="MD108" s="92"/>
      <c r="ME108" s="92"/>
      <c r="MF108" s="92"/>
      <c r="MG108" s="92"/>
      <c r="MH108" s="92"/>
      <c r="MI108" s="92"/>
      <c r="MJ108" s="92"/>
      <c r="MK108" s="92"/>
      <c r="ML108" s="92"/>
      <c r="MM108" s="92"/>
      <c r="MN108" s="92"/>
      <c r="MO108" s="92"/>
      <c r="MP108" s="92"/>
      <c r="MQ108" s="92"/>
      <c r="MR108" s="92"/>
      <c r="MS108" s="92"/>
      <c r="MT108" s="92"/>
      <c r="MU108" s="92"/>
      <c r="MV108" s="92"/>
      <c r="MW108" s="92"/>
      <c r="MX108" s="92"/>
      <c r="MY108" s="92"/>
      <c r="MZ108" s="92"/>
      <c r="NA108" s="92"/>
      <c r="NB108" s="92"/>
      <c r="NC108" s="92"/>
      <c r="ND108" s="92"/>
      <c r="NE108" s="92"/>
      <c r="NF108" s="92"/>
      <c r="NG108" s="92"/>
      <c r="NH108" s="92"/>
      <c r="NI108" s="92"/>
      <c r="NJ108" s="92"/>
      <c r="NK108" s="92"/>
      <c r="NL108" s="92"/>
      <c r="NM108" s="92"/>
      <c r="NN108" s="92"/>
      <c r="NO108" s="92"/>
      <c r="NP108" s="92"/>
      <c r="NQ108" s="92"/>
      <c r="NR108" s="92"/>
      <c r="NS108" s="92"/>
      <c r="NT108" s="92"/>
      <c r="NU108" s="92"/>
      <c r="NV108" s="92"/>
      <c r="NW108" s="92"/>
      <c r="NX108" s="92"/>
      <c r="NY108" s="92"/>
      <c r="NZ108" s="92"/>
      <c r="OA108" s="92"/>
      <c r="OB108" s="92"/>
      <c r="OC108" s="92"/>
      <c r="OD108" s="92"/>
      <c r="OE108" s="92"/>
      <c r="OF108" s="92"/>
      <c r="OG108" s="92"/>
      <c r="OH108" s="92"/>
      <c r="OI108" s="92"/>
      <c r="OJ108" s="92"/>
      <c r="OK108" s="92"/>
      <c r="OL108" s="92"/>
      <c r="OM108" s="92"/>
      <c r="ON108" s="92"/>
      <c r="OO108" s="92"/>
      <c r="OP108" s="92"/>
      <c r="OQ108" s="92"/>
      <c r="OR108" s="92"/>
      <c r="OS108" s="92"/>
      <c r="OT108" s="92"/>
      <c r="OU108" s="92"/>
      <c r="OV108" s="92"/>
      <c r="OW108" s="92"/>
      <c r="OX108" s="92"/>
      <c r="OY108" s="92"/>
      <c r="OZ108" s="92"/>
      <c r="PA108" s="92"/>
      <c r="PB108" s="92"/>
      <c r="PC108" s="92"/>
      <c r="PD108" s="92"/>
      <c r="PE108" s="92"/>
      <c r="PF108" s="92"/>
      <c r="PG108" s="92"/>
      <c r="PH108" s="92"/>
      <c r="PI108" s="92"/>
      <c r="PJ108" s="92"/>
      <c r="PK108" s="92"/>
      <c r="PL108" s="92"/>
      <c r="PM108" s="92"/>
      <c r="PN108" s="92"/>
      <c r="PO108" s="92"/>
      <c r="PP108" s="92"/>
      <c r="PQ108" s="92"/>
      <c r="PR108" s="92"/>
      <c r="PS108" s="92"/>
      <c r="PT108" s="92"/>
      <c r="PU108" s="92"/>
      <c r="PV108" s="92"/>
      <c r="PW108" s="92"/>
      <c r="PX108" s="92"/>
      <c r="PY108" s="92"/>
      <c r="PZ108" s="92"/>
      <c r="QA108" s="92"/>
      <c r="QB108" s="92"/>
      <c r="QC108" s="92"/>
      <c r="QD108" s="92"/>
      <c r="QE108" s="92"/>
      <c r="QF108" s="92"/>
      <c r="QG108" s="92"/>
      <c r="QH108" s="92"/>
      <c r="QI108" s="92"/>
      <c r="QJ108" s="92"/>
      <c r="QK108" s="92"/>
      <c r="QL108" s="92"/>
      <c r="QM108" s="92"/>
      <c r="QN108" s="92"/>
      <c r="QO108" s="92"/>
      <c r="QP108" s="92"/>
      <c r="QQ108" s="92"/>
      <c r="QR108" s="92"/>
      <c r="QS108" s="92"/>
      <c r="QT108" s="92"/>
      <c r="QU108" s="92"/>
      <c r="QV108" s="92"/>
      <c r="QW108" s="92"/>
      <c r="QX108" s="92"/>
      <c r="QY108" s="92"/>
      <c r="QZ108" s="92"/>
      <c r="RA108" s="92"/>
      <c r="RB108" s="92"/>
      <c r="RC108" s="92"/>
      <c r="RD108" s="92"/>
      <c r="RE108" s="93" t="str">
        <f>+C108</f>
        <v>Top of Scenario Section</v>
      </c>
      <c r="RF108" s="153"/>
      <c r="RG108" s="92"/>
      <c r="RH108" s="92"/>
      <c r="RI108" s="92"/>
    </row>
    <row r="109" spans="1:477" s="2" customFormat="1" x14ac:dyDescent="0.25">
      <c r="A109" s="89"/>
      <c r="B109" s="143"/>
      <c r="C109" s="3"/>
      <c r="D109" s="64"/>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c r="BI109" s="32"/>
      <c r="BJ109" s="32"/>
      <c r="BK109" s="32"/>
      <c r="BL109" s="32"/>
      <c r="BM109" s="32"/>
      <c r="BN109" s="32"/>
      <c r="BO109" s="32"/>
      <c r="BP109" s="32"/>
      <c r="BQ109" s="32"/>
      <c r="BR109" s="32"/>
      <c r="BS109" s="32"/>
      <c r="BT109" s="32"/>
      <c r="BU109" s="32"/>
      <c r="BV109" s="32"/>
      <c r="BW109" s="32"/>
      <c r="BX109" s="32"/>
      <c r="BY109" s="32"/>
      <c r="BZ109" s="32"/>
      <c r="CA109" s="32"/>
      <c r="CB109" s="32"/>
      <c r="CC109" s="32"/>
      <c r="CD109" s="32"/>
      <c r="CE109" s="32"/>
      <c r="CF109" s="32"/>
      <c r="CG109" s="32"/>
      <c r="CH109" s="32"/>
      <c r="CI109" s="32"/>
      <c r="CJ109" s="32"/>
      <c r="CK109" s="32"/>
      <c r="CL109" s="32"/>
      <c r="CM109" s="32"/>
      <c r="CN109" s="32"/>
      <c r="CO109" s="32"/>
      <c r="CP109" s="32"/>
      <c r="CQ109" s="32"/>
      <c r="CR109" s="32"/>
      <c r="CS109" s="32"/>
      <c r="CT109" s="32"/>
      <c r="CU109" s="32"/>
      <c r="CV109" s="32"/>
      <c r="CW109" s="32"/>
      <c r="CX109" s="32"/>
      <c r="CY109" s="32"/>
      <c r="CZ109" s="32"/>
      <c r="DA109" s="32"/>
      <c r="DB109" s="32"/>
      <c r="DC109" s="32"/>
      <c r="DD109" s="32"/>
      <c r="DE109" s="32"/>
      <c r="DF109" s="32"/>
      <c r="DG109" s="32"/>
      <c r="DH109" s="32"/>
      <c r="DI109" s="32"/>
      <c r="DJ109" s="32"/>
      <c r="DK109" s="32"/>
      <c r="DL109" s="32"/>
      <c r="DM109" s="32"/>
      <c r="DN109" s="32"/>
      <c r="DO109" s="32"/>
      <c r="DP109" s="32"/>
      <c r="DQ109" s="32"/>
      <c r="DR109" s="32"/>
      <c r="DS109" s="32"/>
      <c r="DT109" s="32"/>
      <c r="DU109" s="32"/>
      <c r="DV109" s="32"/>
      <c r="DW109" s="32"/>
      <c r="DX109" s="32"/>
      <c r="DY109" s="32"/>
      <c r="DZ109" s="32"/>
      <c r="EA109" s="32"/>
      <c r="EB109" s="32"/>
      <c r="EC109" s="32"/>
      <c r="ED109" s="32"/>
      <c r="EE109" s="32"/>
      <c r="EF109" s="32"/>
      <c r="EG109" s="32"/>
      <c r="EH109" s="32"/>
      <c r="EI109" s="32"/>
      <c r="EJ109" s="32"/>
      <c r="EK109" s="32"/>
      <c r="EL109" s="32"/>
      <c r="EM109" s="32"/>
      <c r="EN109" s="32"/>
      <c r="EO109" s="32"/>
      <c r="EP109" s="32"/>
      <c r="EQ109" s="32"/>
      <c r="ER109" s="32"/>
      <c r="ES109" s="32"/>
      <c r="ET109" s="32"/>
      <c r="EU109" s="32"/>
      <c r="EV109" s="32"/>
      <c r="EW109" s="32"/>
      <c r="EX109" s="32"/>
      <c r="EY109" s="32"/>
      <c r="EZ109" s="32"/>
      <c r="FA109" s="134" t="s">
        <v>147</v>
      </c>
      <c r="FB109" s="32"/>
      <c r="FC109" s="32"/>
      <c r="FD109" s="32">
        <f t="shared" ref="FD109:GL109" si="431">ROUNDUP(SUMIF(DQ114:DQ191,"&gt;0",$FB114:$FB191),0)</f>
        <v>0</v>
      </c>
      <c r="FE109" s="32">
        <f t="shared" si="431"/>
        <v>0</v>
      </c>
      <c r="FF109" s="32">
        <f t="shared" si="431"/>
        <v>0</v>
      </c>
      <c r="FG109" s="32">
        <f t="shared" si="431"/>
        <v>0</v>
      </c>
      <c r="FH109" s="32">
        <f t="shared" si="431"/>
        <v>0</v>
      </c>
      <c r="FI109" s="32">
        <f t="shared" si="431"/>
        <v>0</v>
      </c>
      <c r="FJ109" s="32">
        <f t="shared" si="431"/>
        <v>0</v>
      </c>
      <c r="FK109" s="32">
        <f t="shared" si="431"/>
        <v>0</v>
      </c>
      <c r="FL109" s="32">
        <f t="shared" si="431"/>
        <v>0</v>
      </c>
      <c r="FM109" s="32">
        <f t="shared" si="431"/>
        <v>0</v>
      </c>
      <c r="FN109" s="32">
        <f t="shared" si="431"/>
        <v>0</v>
      </c>
      <c r="FO109" s="32">
        <f t="shared" si="431"/>
        <v>0</v>
      </c>
      <c r="FP109" s="32">
        <f t="shared" si="431"/>
        <v>0</v>
      </c>
      <c r="FQ109" s="32">
        <f t="shared" si="431"/>
        <v>0</v>
      </c>
      <c r="FR109" s="32">
        <f t="shared" si="431"/>
        <v>0</v>
      </c>
      <c r="FS109" s="32">
        <f t="shared" si="431"/>
        <v>0</v>
      </c>
      <c r="FT109" s="32">
        <f t="shared" si="431"/>
        <v>0</v>
      </c>
      <c r="FU109" s="32">
        <f t="shared" si="431"/>
        <v>0</v>
      </c>
      <c r="FV109" s="32">
        <f t="shared" si="431"/>
        <v>0</v>
      </c>
      <c r="FW109" s="32">
        <f t="shared" si="431"/>
        <v>0</v>
      </c>
      <c r="FX109" s="32">
        <f t="shared" si="431"/>
        <v>0</v>
      </c>
      <c r="FY109" s="32">
        <f t="shared" si="431"/>
        <v>0</v>
      </c>
      <c r="FZ109" s="32">
        <f t="shared" si="431"/>
        <v>0</v>
      </c>
      <c r="GA109" s="32">
        <f t="shared" si="431"/>
        <v>0</v>
      </c>
      <c r="GB109" s="32">
        <f t="shared" si="431"/>
        <v>0</v>
      </c>
      <c r="GC109" s="32">
        <f t="shared" si="431"/>
        <v>0</v>
      </c>
      <c r="GD109" s="32">
        <f t="shared" si="431"/>
        <v>0</v>
      </c>
      <c r="GE109" s="32">
        <f t="shared" si="431"/>
        <v>0</v>
      </c>
      <c r="GF109" s="32">
        <f t="shared" si="431"/>
        <v>0</v>
      </c>
      <c r="GG109" s="32">
        <f t="shared" si="431"/>
        <v>0</v>
      </c>
      <c r="GH109" s="32">
        <f t="shared" si="431"/>
        <v>0</v>
      </c>
      <c r="GI109" s="32">
        <f t="shared" si="431"/>
        <v>0</v>
      </c>
      <c r="GJ109" s="32">
        <f t="shared" si="431"/>
        <v>0</v>
      </c>
      <c r="GK109" s="32">
        <f t="shared" si="431"/>
        <v>0</v>
      </c>
      <c r="GL109" s="32">
        <f t="shared" si="431"/>
        <v>0</v>
      </c>
      <c r="GM109" s="32"/>
      <c r="GN109" s="32" t="s">
        <v>104</v>
      </c>
      <c r="GO109" s="32"/>
      <c r="GP109" s="32"/>
      <c r="GQ109" s="32">
        <f t="shared" ref="GQ109:HY109" si="432">ROUNDUP(SUMIF(DQ114:DQ191,"&gt;0",$GO114:$GO191),0)</f>
        <v>0</v>
      </c>
      <c r="GR109" s="32">
        <f t="shared" si="432"/>
        <v>0</v>
      </c>
      <c r="GS109" s="32">
        <f t="shared" si="432"/>
        <v>0</v>
      </c>
      <c r="GT109" s="32">
        <f t="shared" si="432"/>
        <v>0</v>
      </c>
      <c r="GU109" s="32">
        <f t="shared" si="432"/>
        <v>0</v>
      </c>
      <c r="GV109" s="32">
        <f t="shared" si="432"/>
        <v>0</v>
      </c>
      <c r="GW109" s="32">
        <f t="shared" si="432"/>
        <v>0</v>
      </c>
      <c r="GX109" s="32">
        <f t="shared" si="432"/>
        <v>0</v>
      </c>
      <c r="GY109" s="32">
        <f t="shared" si="432"/>
        <v>0</v>
      </c>
      <c r="GZ109" s="32">
        <f t="shared" si="432"/>
        <v>0</v>
      </c>
      <c r="HA109" s="32">
        <f t="shared" si="432"/>
        <v>0</v>
      </c>
      <c r="HB109" s="32">
        <f t="shared" si="432"/>
        <v>0</v>
      </c>
      <c r="HC109" s="32">
        <f t="shared" si="432"/>
        <v>0</v>
      </c>
      <c r="HD109" s="32">
        <f t="shared" si="432"/>
        <v>0</v>
      </c>
      <c r="HE109" s="32">
        <f t="shared" si="432"/>
        <v>0</v>
      </c>
      <c r="HF109" s="32">
        <f t="shared" si="432"/>
        <v>0</v>
      </c>
      <c r="HG109" s="32">
        <f t="shared" si="432"/>
        <v>0</v>
      </c>
      <c r="HH109" s="32">
        <f t="shared" si="432"/>
        <v>0</v>
      </c>
      <c r="HI109" s="32">
        <f t="shared" si="432"/>
        <v>0</v>
      </c>
      <c r="HJ109" s="32">
        <f t="shared" si="432"/>
        <v>0</v>
      </c>
      <c r="HK109" s="32">
        <f t="shared" si="432"/>
        <v>0</v>
      </c>
      <c r="HL109" s="32">
        <f t="shared" si="432"/>
        <v>0</v>
      </c>
      <c r="HM109" s="32">
        <f t="shared" si="432"/>
        <v>0</v>
      </c>
      <c r="HN109" s="32">
        <f t="shared" si="432"/>
        <v>0</v>
      </c>
      <c r="HO109" s="32">
        <f t="shared" si="432"/>
        <v>0</v>
      </c>
      <c r="HP109" s="32">
        <f t="shared" si="432"/>
        <v>0</v>
      </c>
      <c r="HQ109" s="32">
        <f t="shared" si="432"/>
        <v>0</v>
      </c>
      <c r="HR109" s="32">
        <f t="shared" si="432"/>
        <v>0</v>
      </c>
      <c r="HS109" s="32">
        <f t="shared" si="432"/>
        <v>0</v>
      </c>
      <c r="HT109" s="32">
        <f t="shared" si="432"/>
        <v>0</v>
      </c>
      <c r="HU109" s="32">
        <f t="shared" si="432"/>
        <v>0</v>
      </c>
      <c r="HV109" s="32">
        <f t="shared" si="432"/>
        <v>0</v>
      </c>
      <c r="HW109" s="32">
        <f t="shared" si="432"/>
        <v>0</v>
      </c>
      <c r="HX109" s="32">
        <f t="shared" si="432"/>
        <v>0</v>
      </c>
      <c r="HY109" s="32">
        <f t="shared" si="432"/>
        <v>0</v>
      </c>
      <c r="HZ109" s="32"/>
      <c r="IA109" s="134" t="s">
        <v>156</v>
      </c>
      <c r="IB109" s="32"/>
      <c r="IC109" s="32"/>
      <c r="ID109" s="134">
        <f t="shared" ref="ID109:JL109" si="433">ROUNDUP(SUMIF(DQ114:DQ191,"&gt;0",$IB114:$IB191),0)</f>
        <v>0</v>
      </c>
      <c r="IE109" s="134">
        <f t="shared" si="433"/>
        <v>0</v>
      </c>
      <c r="IF109" s="134">
        <f t="shared" si="433"/>
        <v>0</v>
      </c>
      <c r="IG109" s="134">
        <f t="shared" si="433"/>
        <v>0</v>
      </c>
      <c r="IH109" s="134">
        <f t="shared" si="433"/>
        <v>0</v>
      </c>
      <c r="II109" s="134">
        <f t="shared" si="433"/>
        <v>0</v>
      </c>
      <c r="IJ109" s="134">
        <f t="shared" si="433"/>
        <v>0</v>
      </c>
      <c r="IK109" s="134">
        <f t="shared" si="433"/>
        <v>0</v>
      </c>
      <c r="IL109" s="134">
        <f t="shared" si="433"/>
        <v>0</v>
      </c>
      <c r="IM109" s="134">
        <f t="shared" si="433"/>
        <v>0</v>
      </c>
      <c r="IN109" s="134">
        <f t="shared" si="433"/>
        <v>0</v>
      </c>
      <c r="IO109" s="134">
        <f t="shared" si="433"/>
        <v>0</v>
      </c>
      <c r="IP109" s="134">
        <f t="shared" si="433"/>
        <v>0</v>
      </c>
      <c r="IQ109" s="134">
        <f t="shared" si="433"/>
        <v>0</v>
      </c>
      <c r="IR109" s="134">
        <f t="shared" si="433"/>
        <v>0</v>
      </c>
      <c r="IS109" s="134">
        <f t="shared" si="433"/>
        <v>0</v>
      </c>
      <c r="IT109" s="134">
        <f t="shared" si="433"/>
        <v>0</v>
      </c>
      <c r="IU109" s="134">
        <f t="shared" si="433"/>
        <v>0</v>
      </c>
      <c r="IV109" s="134">
        <f t="shared" si="433"/>
        <v>0</v>
      </c>
      <c r="IW109" s="134">
        <f t="shared" si="433"/>
        <v>0</v>
      </c>
      <c r="IX109" s="134">
        <f t="shared" si="433"/>
        <v>0</v>
      </c>
      <c r="IY109" s="134">
        <f t="shared" si="433"/>
        <v>0</v>
      </c>
      <c r="IZ109" s="134">
        <f t="shared" si="433"/>
        <v>0</v>
      </c>
      <c r="JA109" s="134">
        <f t="shared" si="433"/>
        <v>0</v>
      </c>
      <c r="JB109" s="134">
        <f t="shared" si="433"/>
        <v>0</v>
      </c>
      <c r="JC109" s="134">
        <f t="shared" si="433"/>
        <v>0</v>
      </c>
      <c r="JD109" s="134">
        <f t="shared" si="433"/>
        <v>0</v>
      </c>
      <c r="JE109" s="134">
        <f t="shared" si="433"/>
        <v>0</v>
      </c>
      <c r="JF109" s="134">
        <f t="shared" si="433"/>
        <v>0</v>
      </c>
      <c r="JG109" s="134">
        <f t="shared" si="433"/>
        <v>0</v>
      </c>
      <c r="JH109" s="134">
        <f t="shared" si="433"/>
        <v>0</v>
      </c>
      <c r="JI109" s="134">
        <f t="shared" si="433"/>
        <v>0</v>
      </c>
      <c r="JJ109" s="134">
        <f t="shared" si="433"/>
        <v>0</v>
      </c>
      <c r="JK109" s="134">
        <f t="shared" si="433"/>
        <v>0</v>
      </c>
      <c r="JL109" s="134">
        <f t="shared" si="433"/>
        <v>0</v>
      </c>
      <c r="JM109" s="32"/>
      <c r="JN109" s="32"/>
      <c r="JO109" s="32"/>
      <c r="JP109" s="32"/>
      <c r="JQ109" s="32"/>
      <c r="JR109" s="32"/>
      <c r="JS109" s="32"/>
      <c r="JT109" s="32"/>
      <c r="JU109" s="32"/>
      <c r="JV109" s="32"/>
      <c r="JW109" s="32"/>
      <c r="JX109" s="32"/>
      <c r="JY109" s="32"/>
      <c r="JZ109" s="32"/>
      <c r="KA109" s="32"/>
      <c r="KB109" s="32"/>
      <c r="KC109" s="32"/>
      <c r="KD109" s="32"/>
      <c r="KE109" s="32"/>
      <c r="KF109" s="32"/>
      <c r="KG109" s="32"/>
      <c r="KH109" s="32"/>
      <c r="KI109" s="32"/>
      <c r="KJ109" s="32"/>
      <c r="KK109" s="32"/>
      <c r="KL109" s="32"/>
      <c r="KM109" s="32"/>
      <c r="KN109" s="32"/>
      <c r="KO109" s="32"/>
      <c r="KP109" s="32"/>
      <c r="KQ109" s="32"/>
      <c r="KR109" s="32"/>
      <c r="KS109" s="32"/>
      <c r="KT109" s="32"/>
      <c r="KU109" s="32"/>
      <c r="KV109" s="32"/>
      <c r="KW109" s="32"/>
      <c r="KX109" s="32"/>
      <c r="KY109" s="32"/>
      <c r="KZ109" s="32"/>
      <c r="LA109" s="32"/>
      <c r="LB109" s="32"/>
      <c r="LC109" s="32"/>
      <c r="LD109" s="32"/>
      <c r="LE109" s="32"/>
      <c r="LF109" s="32"/>
      <c r="LG109" s="32"/>
      <c r="LH109" s="32"/>
      <c r="LI109" s="32"/>
      <c r="LJ109" s="32"/>
      <c r="LK109" s="32"/>
      <c r="LL109" s="32"/>
      <c r="LM109" s="32"/>
      <c r="LN109" s="32"/>
      <c r="LO109" s="32"/>
      <c r="LP109" s="32"/>
      <c r="LQ109" s="32"/>
      <c r="LR109" s="32"/>
      <c r="LS109" s="32"/>
      <c r="LT109" s="32"/>
      <c r="LU109" s="32"/>
      <c r="LV109" s="32"/>
      <c r="LW109" s="32"/>
      <c r="LX109" s="32"/>
      <c r="LY109" s="32"/>
      <c r="LZ109" s="32"/>
      <c r="MA109" s="32"/>
      <c r="MB109" s="32"/>
      <c r="MC109" s="32"/>
      <c r="MD109" s="32"/>
      <c r="ME109" s="32"/>
      <c r="MF109" s="32"/>
      <c r="MG109" s="32"/>
      <c r="MH109" s="32"/>
      <c r="MI109" s="32"/>
      <c r="MJ109" s="32"/>
      <c r="MK109" s="32"/>
      <c r="ML109" s="32"/>
      <c r="MM109" s="32"/>
      <c r="MN109" s="32"/>
      <c r="MO109" s="32"/>
      <c r="MP109" s="32"/>
      <c r="MQ109" s="32"/>
      <c r="MR109" s="32"/>
      <c r="MS109" s="32"/>
      <c r="MT109" s="32"/>
      <c r="MU109" s="32"/>
      <c r="MV109" s="32"/>
      <c r="MW109" s="32"/>
      <c r="MX109" s="32"/>
      <c r="MY109" s="32"/>
      <c r="MZ109" s="32"/>
      <c r="NA109" s="32"/>
      <c r="NB109" s="32"/>
      <c r="NC109" s="32"/>
      <c r="ND109" s="32"/>
      <c r="NE109" s="32"/>
      <c r="NF109" s="32"/>
      <c r="NG109" s="32"/>
      <c r="NH109" s="32"/>
      <c r="NI109" s="32"/>
      <c r="NJ109" s="32"/>
      <c r="NK109" s="32"/>
      <c r="NL109" s="32"/>
      <c r="NM109" s="32"/>
      <c r="NN109" s="32"/>
      <c r="NO109" s="32"/>
      <c r="NP109" s="32"/>
      <c r="NQ109" s="32"/>
      <c r="NR109" s="32"/>
      <c r="NS109" s="32"/>
      <c r="NT109" s="32"/>
      <c r="NU109" s="32"/>
      <c r="NV109" s="32"/>
      <c r="NW109" s="32"/>
      <c r="NX109" s="32"/>
      <c r="NY109" s="32"/>
      <c r="NZ109" s="32"/>
      <c r="OA109" s="32"/>
      <c r="OB109" s="32"/>
      <c r="OC109" s="32"/>
      <c r="OD109" s="32"/>
      <c r="OE109" s="32"/>
      <c r="OF109" s="32"/>
      <c r="OG109" s="32"/>
      <c r="OH109" s="32"/>
      <c r="OI109" s="32"/>
      <c r="OJ109" s="32"/>
      <c r="OK109" s="32"/>
      <c r="OL109" s="32"/>
      <c r="OM109" s="32"/>
      <c r="ON109" s="32"/>
      <c r="OO109" s="32"/>
      <c r="OP109" s="32"/>
      <c r="OQ109" s="32"/>
      <c r="OR109" s="32"/>
      <c r="OS109" s="32"/>
      <c r="OT109" s="32"/>
      <c r="OU109" s="32"/>
      <c r="OV109" s="32"/>
      <c r="OW109" s="32"/>
      <c r="OX109" s="32"/>
      <c r="OY109" s="32"/>
      <c r="OZ109" s="32"/>
      <c r="PA109" s="32"/>
      <c r="PB109" s="32"/>
      <c r="PC109" s="32"/>
      <c r="PD109" s="32"/>
      <c r="PE109" s="32"/>
      <c r="PF109" s="32"/>
      <c r="PG109" s="32"/>
      <c r="PH109" s="32"/>
      <c r="PI109" s="32"/>
      <c r="PJ109" s="32"/>
      <c r="PK109" s="32"/>
      <c r="PL109" s="32"/>
      <c r="PM109" s="32"/>
      <c r="PN109" s="32"/>
      <c r="PO109" s="32"/>
      <c r="PP109" s="32"/>
      <c r="PQ109" s="32"/>
      <c r="PR109" s="32"/>
      <c r="PS109" s="32"/>
      <c r="PT109" s="32"/>
      <c r="PU109" s="32"/>
      <c r="PV109" s="32"/>
      <c r="PW109" s="32"/>
      <c r="PX109" s="32"/>
      <c r="PY109" s="32"/>
      <c r="PZ109" s="32"/>
      <c r="QA109" s="32"/>
      <c r="QB109" s="32"/>
      <c r="QC109" s="32"/>
      <c r="QD109" s="32"/>
      <c r="QE109" s="32"/>
      <c r="QF109" s="32"/>
      <c r="QG109" s="32"/>
      <c r="QH109" s="32"/>
      <c r="QI109" s="32"/>
      <c r="QJ109" s="32"/>
      <c r="QK109" s="32"/>
      <c r="QL109" s="32"/>
      <c r="QM109" s="32"/>
      <c r="QN109" s="32"/>
      <c r="QO109" s="32"/>
      <c r="QP109" s="32"/>
      <c r="QQ109" s="32"/>
      <c r="QR109" s="32"/>
      <c r="QS109" s="32"/>
      <c r="QT109" s="32"/>
      <c r="QU109" s="32"/>
      <c r="QV109" s="32"/>
      <c r="QW109" s="32"/>
      <c r="QX109" s="32"/>
      <c r="QY109" s="32"/>
      <c r="QZ109" s="32"/>
      <c r="RA109" s="32"/>
      <c r="RB109" s="32"/>
      <c r="RC109" s="32"/>
      <c r="RD109" s="32"/>
      <c r="RE109" s="97"/>
      <c r="RF109" s="64"/>
      <c r="RG109" s="32"/>
      <c r="RH109" s="32"/>
      <c r="RI109" s="92"/>
    </row>
    <row r="110" spans="1:477" s="32" customFormat="1" x14ac:dyDescent="0.25">
      <c r="A110" s="89"/>
      <c r="B110" s="143"/>
      <c r="C110" s="3"/>
      <c r="D110" s="64"/>
      <c r="FA110" s="3" t="s">
        <v>148</v>
      </c>
      <c r="FD110" s="3">
        <f t="shared" ref="FD110:GL110" si="434">ROUNDUP(SUMIF(DQ114:DQ191,"&gt;0",$FC114:$FC191),0)</f>
        <v>0</v>
      </c>
      <c r="FE110" s="3">
        <f t="shared" si="434"/>
        <v>0</v>
      </c>
      <c r="FF110" s="3">
        <f t="shared" si="434"/>
        <v>47</v>
      </c>
      <c r="FG110" s="3">
        <f t="shared" si="434"/>
        <v>94</v>
      </c>
      <c r="FH110" s="3">
        <f t="shared" si="434"/>
        <v>141</v>
      </c>
      <c r="FI110" s="3">
        <f t="shared" si="434"/>
        <v>188</v>
      </c>
      <c r="FJ110" s="3">
        <f t="shared" si="434"/>
        <v>235</v>
      </c>
      <c r="FK110" s="3">
        <f t="shared" si="434"/>
        <v>282</v>
      </c>
      <c r="FL110" s="3">
        <f t="shared" si="434"/>
        <v>329</v>
      </c>
      <c r="FM110" s="3">
        <f t="shared" si="434"/>
        <v>446</v>
      </c>
      <c r="FN110" s="3">
        <f t="shared" si="434"/>
        <v>563</v>
      </c>
      <c r="FO110" s="3">
        <f t="shared" si="434"/>
        <v>797</v>
      </c>
      <c r="FP110" s="3">
        <f t="shared" si="434"/>
        <v>1031</v>
      </c>
      <c r="FQ110" s="3">
        <f t="shared" si="434"/>
        <v>1265</v>
      </c>
      <c r="FR110" s="3">
        <f t="shared" si="434"/>
        <v>1499</v>
      </c>
      <c r="FS110" s="3">
        <f t="shared" si="434"/>
        <v>1733</v>
      </c>
      <c r="FT110" s="3">
        <f t="shared" si="434"/>
        <v>1920</v>
      </c>
      <c r="FU110" s="3">
        <f t="shared" si="434"/>
        <v>2107</v>
      </c>
      <c r="FV110" s="3">
        <f t="shared" si="434"/>
        <v>2294</v>
      </c>
      <c r="FW110" s="3">
        <f t="shared" si="434"/>
        <v>2481</v>
      </c>
      <c r="FX110" s="3">
        <f t="shared" si="434"/>
        <v>2668</v>
      </c>
      <c r="FY110" s="3">
        <f t="shared" si="434"/>
        <v>2855</v>
      </c>
      <c r="FZ110" s="3">
        <f t="shared" si="434"/>
        <v>3042</v>
      </c>
      <c r="GA110" s="3">
        <f t="shared" si="434"/>
        <v>3159</v>
      </c>
      <c r="GB110" s="3">
        <f t="shared" si="434"/>
        <v>3276</v>
      </c>
      <c r="GC110" s="3">
        <f t="shared" si="434"/>
        <v>3276</v>
      </c>
      <c r="GD110" s="3">
        <f t="shared" si="434"/>
        <v>3276</v>
      </c>
      <c r="GE110" s="3">
        <f t="shared" si="434"/>
        <v>3276</v>
      </c>
      <c r="GF110" s="3">
        <f t="shared" si="434"/>
        <v>3276</v>
      </c>
      <c r="GG110" s="3">
        <f t="shared" si="434"/>
        <v>3276</v>
      </c>
      <c r="GH110" s="3">
        <f t="shared" si="434"/>
        <v>3276</v>
      </c>
      <c r="GI110" s="3">
        <f t="shared" si="434"/>
        <v>3276</v>
      </c>
      <c r="GJ110" s="3">
        <f t="shared" si="434"/>
        <v>3276</v>
      </c>
      <c r="GK110" s="3">
        <f t="shared" si="434"/>
        <v>3276</v>
      </c>
      <c r="GL110" s="3">
        <f t="shared" si="434"/>
        <v>3276</v>
      </c>
      <c r="GM110" s="3"/>
      <c r="GN110" s="3" t="s">
        <v>103</v>
      </c>
      <c r="GQ110" s="3">
        <f t="shared" ref="GQ110:HY110" si="435">ROUNDUP(SUMIF(DQ114:DQ191,"&gt;0",$GP114:$GP191),0)</f>
        <v>0</v>
      </c>
      <c r="GR110" s="3">
        <f t="shared" si="435"/>
        <v>0</v>
      </c>
      <c r="GS110" s="3">
        <f t="shared" si="435"/>
        <v>47</v>
      </c>
      <c r="GT110" s="3">
        <f t="shared" si="435"/>
        <v>94</v>
      </c>
      <c r="GU110" s="3">
        <f t="shared" si="435"/>
        <v>141</v>
      </c>
      <c r="GV110" s="3">
        <f t="shared" si="435"/>
        <v>188</v>
      </c>
      <c r="GW110" s="3">
        <f t="shared" si="435"/>
        <v>235</v>
      </c>
      <c r="GX110" s="3">
        <f t="shared" si="435"/>
        <v>282</v>
      </c>
      <c r="GY110" s="3">
        <f t="shared" si="435"/>
        <v>329</v>
      </c>
      <c r="GZ110" s="3">
        <f t="shared" si="435"/>
        <v>446</v>
      </c>
      <c r="HA110" s="3">
        <f t="shared" si="435"/>
        <v>563</v>
      </c>
      <c r="HB110" s="3">
        <f t="shared" si="435"/>
        <v>797</v>
      </c>
      <c r="HC110" s="3">
        <f t="shared" si="435"/>
        <v>1031</v>
      </c>
      <c r="HD110" s="3">
        <f t="shared" si="435"/>
        <v>1265</v>
      </c>
      <c r="HE110" s="3">
        <f t="shared" si="435"/>
        <v>1499</v>
      </c>
      <c r="HF110" s="3">
        <f t="shared" si="435"/>
        <v>1733</v>
      </c>
      <c r="HG110" s="3">
        <f t="shared" si="435"/>
        <v>1920</v>
      </c>
      <c r="HH110" s="3">
        <f t="shared" si="435"/>
        <v>2107</v>
      </c>
      <c r="HI110" s="3">
        <f t="shared" si="435"/>
        <v>2294</v>
      </c>
      <c r="HJ110" s="3">
        <f t="shared" si="435"/>
        <v>2481</v>
      </c>
      <c r="HK110" s="3">
        <f t="shared" si="435"/>
        <v>2668</v>
      </c>
      <c r="HL110" s="3">
        <f t="shared" si="435"/>
        <v>2855</v>
      </c>
      <c r="HM110" s="3">
        <f t="shared" si="435"/>
        <v>3042</v>
      </c>
      <c r="HN110" s="3">
        <f t="shared" si="435"/>
        <v>3159</v>
      </c>
      <c r="HO110" s="3">
        <f t="shared" si="435"/>
        <v>3276</v>
      </c>
      <c r="HP110" s="3">
        <f t="shared" si="435"/>
        <v>3276</v>
      </c>
      <c r="HQ110" s="3">
        <f t="shared" si="435"/>
        <v>3276</v>
      </c>
      <c r="HR110" s="3">
        <f t="shared" si="435"/>
        <v>3276</v>
      </c>
      <c r="HS110" s="3">
        <f t="shared" si="435"/>
        <v>3276</v>
      </c>
      <c r="HT110" s="3">
        <f t="shared" si="435"/>
        <v>3276</v>
      </c>
      <c r="HU110" s="3">
        <f t="shared" si="435"/>
        <v>3276</v>
      </c>
      <c r="HV110" s="3">
        <f t="shared" si="435"/>
        <v>3276</v>
      </c>
      <c r="HW110" s="3">
        <f t="shared" si="435"/>
        <v>3276</v>
      </c>
      <c r="HX110" s="3">
        <f t="shared" si="435"/>
        <v>3276</v>
      </c>
      <c r="HY110" s="3">
        <f t="shared" si="435"/>
        <v>3276</v>
      </c>
      <c r="HZ110" s="3"/>
      <c r="IA110" s="3" t="s">
        <v>157</v>
      </c>
      <c r="ID110" s="3">
        <f t="shared" ref="ID110:JL110" si="436">ROUNDUP(SUMIF(DQ114:DQ191,"&gt;0",$IC114:$IC191),0)</f>
        <v>0</v>
      </c>
      <c r="IE110" s="3">
        <f t="shared" si="436"/>
        <v>0</v>
      </c>
      <c r="IF110" s="3">
        <f t="shared" si="436"/>
        <v>4</v>
      </c>
      <c r="IG110" s="3">
        <f t="shared" si="436"/>
        <v>7</v>
      </c>
      <c r="IH110" s="3">
        <f t="shared" si="436"/>
        <v>10</v>
      </c>
      <c r="II110" s="3">
        <f t="shared" si="436"/>
        <v>13</v>
      </c>
      <c r="IJ110" s="3">
        <f t="shared" si="436"/>
        <v>16</v>
      </c>
      <c r="IK110" s="3">
        <f t="shared" si="436"/>
        <v>19</v>
      </c>
      <c r="IL110" s="3">
        <f t="shared" si="436"/>
        <v>22</v>
      </c>
      <c r="IM110" s="3">
        <f t="shared" si="436"/>
        <v>30</v>
      </c>
      <c r="IN110" s="3">
        <f t="shared" si="436"/>
        <v>38</v>
      </c>
      <c r="IO110" s="3">
        <f t="shared" si="436"/>
        <v>54</v>
      </c>
      <c r="IP110" s="3">
        <f t="shared" si="436"/>
        <v>69</v>
      </c>
      <c r="IQ110" s="3">
        <f t="shared" si="436"/>
        <v>85</v>
      </c>
      <c r="IR110" s="3">
        <f t="shared" si="436"/>
        <v>100</v>
      </c>
      <c r="IS110" s="3">
        <f t="shared" si="436"/>
        <v>116</v>
      </c>
      <c r="IT110" s="3">
        <f t="shared" si="436"/>
        <v>128</v>
      </c>
      <c r="IU110" s="3">
        <f t="shared" si="436"/>
        <v>141</v>
      </c>
      <c r="IV110" s="3">
        <f t="shared" si="436"/>
        <v>153</v>
      </c>
      <c r="IW110" s="3">
        <f t="shared" si="436"/>
        <v>166</v>
      </c>
      <c r="IX110" s="3">
        <f t="shared" si="436"/>
        <v>178</v>
      </c>
      <c r="IY110" s="3">
        <f t="shared" si="436"/>
        <v>191</v>
      </c>
      <c r="IZ110" s="3">
        <f t="shared" si="436"/>
        <v>203</v>
      </c>
      <c r="JA110" s="3">
        <f t="shared" si="436"/>
        <v>211</v>
      </c>
      <c r="JB110" s="3">
        <f t="shared" si="436"/>
        <v>219</v>
      </c>
      <c r="JC110" s="3">
        <f t="shared" si="436"/>
        <v>219</v>
      </c>
      <c r="JD110" s="3">
        <f t="shared" si="436"/>
        <v>219</v>
      </c>
      <c r="JE110" s="3">
        <f t="shared" si="436"/>
        <v>219</v>
      </c>
      <c r="JF110" s="3">
        <f t="shared" si="436"/>
        <v>219</v>
      </c>
      <c r="JG110" s="3">
        <f t="shared" si="436"/>
        <v>219</v>
      </c>
      <c r="JH110" s="3">
        <f t="shared" si="436"/>
        <v>219</v>
      </c>
      <c r="JI110" s="3">
        <f t="shared" si="436"/>
        <v>219</v>
      </c>
      <c r="JJ110" s="3">
        <f t="shared" si="436"/>
        <v>219</v>
      </c>
      <c r="JK110" s="3">
        <f t="shared" si="436"/>
        <v>219</v>
      </c>
      <c r="JL110" s="3">
        <f t="shared" si="436"/>
        <v>219</v>
      </c>
      <c r="PW110" s="119"/>
      <c r="RE110" s="97"/>
      <c r="RG110" s="119" t="s">
        <v>102</v>
      </c>
      <c r="RH110" s="32">
        <f>+D203</f>
        <v>11934</v>
      </c>
      <c r="RI110" s="92"/>
    </row>
    <row r="111" spans="1:477" x14ac:dyDescent="0.25">
      <c r="A111" s="89"/>
      <c r="B111" s="21"/>
      <c r="C111" s="21" t="s">
        <v>178</v>
      </c>
      <c r="D111" s="21"/>
      <c r="E111" s="21"/>
      <c r="F111" s="21"/>
      <c r="G111" s="21"/>
      <c r="H111" s="21"/>
      <c r="I111" s="21"/>
      <c r="J111" s="31" t="str">
        <f>$J$20</f>
        <v>Bus Capital Cost</v>
      </c>
      <c r="K111" s="31"/>
      <c r="L111" s="35"/>
      <c r="M111" s="35"/>
      <c r="N111" s="35" t="str">
        <f>+J111</f>
        <v>Bus Capital Cost</v>
      </c>
      <c r="O111" s="35"/>
      <c r="P111" s="35"/>
      <c r="Q111" s="35"/>
      <c r="R111" s="35"/>
      <c r="S111" s="35" t="str">
        <f>+J111</f>
        <v>Bus Capital Cost</v>
      </c>
      <c r="T111" s="35"/>
      <c r="U111" s="35"/>
      <c r="V111" s="35"/>
      <c r="W111" s="35"/>
      <c r="X111" s="35" t="str">
        <f>+J111</f>
        <v>Bus Capital Cost</v>
      </c>
      <c r="Y111" s="35"/>
      <c r="Z111" s="35"/>
      <c r="AA111" s="35"/>
      <c r="AB111" s="35"/>
      <c r="AC111" s="35" t="str">
        <f>+J111</f>
        <v>Bus Capital Cost</v>
      </c>
      <c r="AD111" s="35"/>
      <c r="AE111" s="35"/>
      <c r="AF111" s="35"/>
      <c r="AG111" s="35"/>
      <c r="AH111" s="35" t="str">
        <f>+J111</f>
        <v>Bus Capital Cost</v>
      </c>
      <c r="AI111" s="35"/>
      <c r="AJ111" s="35"/>
      <c r="AK111" s="35"/>
      <c r="AL111" s="35"/>
      <c r="AM111" s="35" t="str">
        <f>+J111</f>
        <v>Bus Capital Cost</v>
      </c>
      <c r="AN111" s="35"/>
      <c r="AO111" s="35"/>
      <c r="AP111" s="35"/>
      <c r="AQ111" s="35"/>
      <c r="AR111" s="35"/>
      <c r="AT111" s="31" t="str">
        <f>AT20</f>
        <v>Added Cost</v>
      </c>
      <c r="AU111" s="20"/>
      <c r="AV111" s="20"/>
      <c r="AW111" s="20"/>
      <c r="AX111" s="20"/>
      <c r="AY111" s="20" t="str">
        <f>+AT111</f>
        <v>Added Cost</v>
      </c>
      <c r="AZ111" s="20"/>
      <c r="BA111" s="20"/>
      <c r="BB111" s="20"/>
      <c r="BC111" s="20"/>
      <c r="BD111" s="20" t="str">
        <f>+AT111</f>
        <v>Added Cost</v>
      </c>
      <c r="BE111" s="20"/>
      <c r="BF111" s="20"/>
      <c r="BG111" s="20"/>
      <c r="BH111" s="20"/>
      <c r="BI111" s="20" t="str">
        <f>+AT111</f>
        <v>Added Cost</v>
      </c>
      <c r="BJ111" s="20"/>
      <c r="BK111" s="20"/>
      <c r="BL111" s="20"/>
      <c r="BM111" s="20"/>
      <c r="BN111" s="20" t="str">
        <f>+AT111</f>
        <v>Added Cost</v>
      </c>
      <c r="BO111" s="20"/>
      <c r="BP111" s="20"/>
      <c r="BQ111" s="20"/>
      <c r="BR111" s="20"/>
      <c r="BS111" s="20" t="str">
        <f>+AT111</f>
        <v>Added Cost</v>
      </c>
      <c r="BT111" s="20"/>
      <c r="BU111" s="20"/>
      <c r="BV111" s="20"/>
      <c r="BW111" s="20"/>
      <c r="BX111" s="20" t="str">
        <f>+AT111</f>
        <v>Added Cost</v>
      </c>
      <c r="BY111" s="20"/>
      <c r="BZ111" s="20"/>
      <c r="CA111" s="20"/>
      <c r="CB111" s="20"/>
      <c r="CC111" s="20"/>
      <c r="CE111" s="31" t="str">
        <f>$CE$20</f>
        <v>Bus Mid-life Cost</v>
      </c>
      <c r="CF111" s="20"/>
      <c r="CG111" s="20"/>
      <c r="CH111" s="20"/>
      <c r="CI111" s="20"/>
      <c r="CJ111" s="20" t="str">
        <f>+CE111</f>
        <v>Bus Mid-life Cost</v>
      </c>
      <c r="CK111" s="20"/>
      <c r="CL111" s="20"/>
      <c r="CM111" s="20"/>
      <c r="CN111" s="20"/>
      <c r="CO111" s="20" t="str">
        <f>+CE111</f>
        <v>Bus Mid-life Cost</v>
      </c>
      <c r="CP111" s="20"/>
      <c r="CQ111" s="20"/>
      <c r="CR111" s="20"/>
      <c r="CS111" s="20"/>
      <c r="CT111" s="20" t="str">
        <f>+CE111</f>
        <v>Bus Mid-life Cost</v>
      </c>
      <c r="CU111" s="20"/>
      <c r="CV111" s="20"/>
      <c r="CW111" s="20"/>
      <c r="CX111" s="20"/>
      <c r="CY111" s="20" t="str">
        <f>+CE111</f>
        <v>Bus Mid-life Cost</v>
      </c>
      <c r="CZ111" s="20"/>
      <c r="DA111" s="20"/>
      <c r="DB111" s="20"/>
      <c r="DC111" s="20"/>
      <c r="DD111" s="20" t="str">
        <f>+CE111</f>
        <v>Bus Mid-life Cost</v>
      </c>
      <c r="DE111" s="20"/>
      <c r="DF111" s="20"/>
      <c r="DG111" s="20"/>
      <c r="DH111" s="20"/>
      <c r="DI111" s="20" t="str">
        <f>+CE111</f>
        <v>Bus Mid-life Cost</v>
      </c>
      <c r="DJ111" s="20"/>
      <c r="DK111" s="20"/>
      <c r="DL111" s="20"/>
      <c r="DM111" s="20"/>
      <c r="DN111" s="20"/>
      <c r="DP111" s="31" t="str">
        <f>$DP$20</f>
        <v>Annual Bus Maintenance Costs</v>
      </c>
      <c r="DQ111" s="35"/>
      <c r="DR111" s="35"/>
      <c r="DS111" s="35"/>
      <c r="DT111" s="35"/>
      <c r="DU111" s="35" t="str">
        <f>+DP111</f>
        <v>Annual Bus Maintenance Costs</v>
      </c>
      <c r="DV111" s="35"/>
      <c r="DW111" s="35"/>
      <c r="DX111" s="35"/>
      <c r="DY111" s="35"/>
      <c r="DZ111" s="35" t="str">
        <f>+DP111</f>
        <v>Annual Bus Maintenance Costs</v>
      </c>
      <c r="EA111" s="35"/>
      <c r="EB111" s="35"/>
      <c r="EC111" s="35"/>
      <c r="ED111" s="35"/>
      <c r="EE111" s="35" t="str">
        <f>+DP111</f>
        <v>Annual Bus Maintenance Costs</v>
      </c>
      <c r="EF111" s="35"/>
      <c r="EG111" s="35"/>
      <c r="EH111" s="35"/>
      <c r="EI111" s="35"/>
      <c r="EJ111" s="35" t="str">
        <f>+DP111</f>
        <v>Annual Bus Maintenance Costs</v>
      </c>
      <c r="EK111" s="35"/>
      <c r="EL111" s="35"/>
      <c r="EM111" s="35"/>
      <c r="EN111" s="35"/>
      <c r="EO111" s="35" t="str">
        <f>+DP111</f>
        <v>Annual Bus Maintenance Costs</v>
      </c>
      <c r="EP111" s="35"/>
      <c r="EQ111" s="35"/>
      <c r="ER111" s="35"/>
      <c r="ES111" s="35"/>
      <c r="ET111" s="35" t="str">
        <f>+DP111</f>
        <v>Annual Bus Maintenance Costs</v>
      </c>
      <c r="EU111" s="35"/>
      <c r="EV111" s="35"/>
      <c r="EW111" s="35"/>
      <c r="EX111" s="35"/>
      <c r="EY111" s="35"/>
      <c r="FA111" s="31" t="str">
        <f>$FA$20</f>
        <v>Charger installation/Underground/Electrical upgrade</v>
      </c>
      <c r="FB111" s="31"/>
      <c r="FC111" s="31"/>
      <c r="FD111" s="20"/>
      <c r="FE111" s="20"/>
      <c r="FF111" s="35"/>
      <c r="FG111" s="35"/>
      <c r="FH111" s="35" t="str">
        <f>+FA111</f>
        <v>Charger installation/Underground/Electrical upgrade</v>
      </c>
      <c r="FI111" s="35"/>
      <c r="FJ111" s="35"/>
      <c r="FK111" s="35"/>
      <c r="FL111" s="35"/>
      <c r="FM111" s="35" t="str">
        <f>+FA111</f>
        <v>Charger installation/Underground/Electrical upgrade</v>
      </c>
      <c r="FN111" s="35"/>
      <c r="FO111" s="35"/>
      <c r="FP111" s="35"/>
      <c r="FQ111" s="35"/>
      <c r="FR111" s="35" t="str">
        <f>+FA111</f>
        <v>Charger installation/Underground/Electrical upgrade</v>
      </c>
      <c r="FS111" s="35"/>
      <c r="FT111" s="35"/>
      <c r="FU111" s="35"/>
      <c r="FV111" s="35"/>
      <c r="FW111" s="35" t="str">
        <f>+FA111</f>
        <v>Charger installation/Underground/Electrical upgrade</v>
      </c>
      <c r="FX111" s="35"/>
      <c r="FY111" s="35"/>
      <c r="FZ111" s="35"/>
      <c r="GA111" s="35"/>
      <c r="GB111" s="35" t="str">
        <f>+FA111</f>
        <v>Charger installation/Underground/Electrical upgrade</v>
      </c>
      <c r="GC111" s="35"/>
      <c r="GD111" s="35"/>
      <c r="GE111" s="35"/>
      <c r="GF111" s="35"/>
      <c r="GG111" s="35" t="str">
        <f>+FA111</f>
        <v>Charger installation/Underground/Electrical upgrade</v>
      </c>
      <c r="GH111" s="35"/>
      <c r="GI111" s="35"/>
      <c r="GJ111" s="35"/>
      <c r="GK111" s="35"/>
      <c r="GL111" s="35"/>
      <c r="GM111" s="56"/>
      <c r="GN111" s="31" t="str">
        <f>$GN$20</f>
        <v>Charger Capital Cost (Equipment cost in year of purchase)</v>
      </c>
      <c r="GO111" s="31"/>
      <c r="GP111" s="31"/>
      <c r="GQ111" s="20"/>
      <c r="GR111" s="20"/>
      <c r="GS111" s="35"/>
      <c r="GT111" s="35"/>
      <c r="GU111" s="35" t="str">
        <f>+GN111</f>
        <v>Charger Capital Cost (Equipment cost in year of purchase)</v>
      </c>
      <c r="GV111" s="35"/>
      <c r="GW111" s="35"/>
      <c r="GX111" s="35"/>
      <c r="GY111" s="35"/>
      <c r="GZ111" s="35" t="str">
        <f>+GN111</f>
        <v>Charger Capital Cost (Equipment cost in year of purchase)</v>
      </c>
      <c r="HA111" s="35"/>
      <c r="HB111" s="35"/>
      <c r="HC111" s="35"/>
      <c r="HD111" s="35"/>
      <c r="HE111" s="35" t="str">
        <f>+GN111</f>
        <v>Charger Capital Cost (Equipment cost in year of purchase)</v>
      </c>
      <c r="HF111" s="35"/>
      <c r="HG111" s="35"/>
      <c r="HH111" s="35"/>
      <c r="HI111" s="35"/>
      <c r="HJ111" s="35" t="str">
        <f>+GN111</f>
        <v>Charger Capital Cost (Equipment cost in year of purchase)</v>
      </c>
      <c r="HK111" s="35"/>
      <c r="HL111" s="35"/>
      <c r="HM111" s="35"/>
      <c r="HN111" s="35"/>
      <c r="HO111" s="35" t="str">
        <f>+GN111</f>
        <v>Charger Capital Cost (Equipment cost in year of purchase)</v>
      </c>
      <c r="HP111" s="35"/>
      <c r="HQ111" s="35"/>
      <c r="HR111" s="35"/>
      <c r="HS111" s="35"/>
      <c r="HT111" s="35" t="str">
        <f>+GN111</f>
        <v>Charger Capital Cost (Equipment cost in year of purchase)</v>
      </c>
      <c r="HU111" s="35"/>
      <c r="HV111" s="35"/>
      <c r="HW111" s="35"/>
      <c r="HX111" s="35"/>
      <c r="HY111" s="35"/>
      <c r="HZ111" s="56"/>
      <c r="IA111" s="31" t="str">
        <f>$IA$20</f>
        <v>Maintenance Bay Upgrades</v>
      </c>
      <c r="IB111" s="31"/>
      <c r="IC111" s="31"/>
      <c r="ID111" s="20"/>
      <c r="IE111" s="20"/>
      <c r="IF111" s="35"/>
      <c r="IG111" s="35"/>
      <c r="IH111" s="35" t="str">
        <f>+IA111</f>
        <v>Maintenance Bay Upgrades</v>
      </c>
      <c r="II111" s="35"/>
      <c r="IJ111" s="35"/>
      <c r="IK111" s="35"/>
      <c r="IL111" s="35"/>
      <c r="IM111" s="35" t="str">
        <f>+IA111</f>
        <v>Maintenance Bay Upgrades</v>
      </c>
      <c r="IN111" s="35"/>
      <c r="IO111" s="35"/>
      <c r="IP111" s="35"/>
      <c r="IQ111" s="35"/>
      <c r="IR111" s="35" t="str">
        <f>+IA111</f>
        <v>Maintenance Bay Upgrades</v>
      </c>
      <c r="IS111" s="35"/>
      <c r="IT111" s="35"/>
      <c r="IU111" s="35"/>
      <c r="IV111" s="35"/>
      <c r="IW111" s="35" t="str">
        <f>+IA111</f>
        <v>Maintenance Bay Upgrades</v>
      </c>
      <c r="IX111" s="35"/>
      <c r="IY111" s="35"/>
      <c r="IZ111" s="35"/>
      <c r="JA111" s="35"/>
      <c r="JB111" s="35" t="str">
        <f>+IA111</f>
        <v>Maintenance Bay Upgrades</v>
      </c>
      <c r="JC111" s="35"/>
      <c r="JD111" s="35"/>
      <c r="JE111" s="35"/>
      <c r="JF111" s="35"/>
      <c r="JG111" s="35" t="str">
        <f>+IA111</f>
        <v>Maintenance Bay Upgrades</v>
      </c>
      <c r="JH111" s="35"/>
      <c r="JI111" s="35"/>
      <c r="JJ111" s="35"/>
      <c r="JK111" s="35"/>
      <c r="JL111" s="35"/>
      <c r="JN111" s="31" t="str">
        <f>$JN$20</f>
        <v>Charger/Station Maintenance Variable Costs</v>
      </c>
      <c r="JO111" s="35"/>
      <c r="JP111" s="35"/>
      <c r="JQ111" s="35"/>
      <c r="JR111" s="35"/>
      <c r="JS111" s="35" t="str">
        <f>+JN111</f>
        <v>Charger/Station Maintenance Variable Costs</v>
      </c>
      <c r="JT111" s="35"/>
      <c r="JU111" s="35"/>
      <c r="JV111" s="35"/>
      <c r="JW111" s="35"/>
      <c r="JX111" s="35" t="str">
        <f>+JN111</f>
        <v>Charger/Station Maintenance Variable Costs</v>
      </c>
      <c r="JY111" s="35"/>
      <c r="JZ111" s="35"/>
      <c r="KA111" s="35"/>
      <c r="KB111" s="35"/>
      <c r="KC111" s="35" t="str">
        <f>+JN111</f>
        <v>Charger/Station Maintenance Variable Costs</v>
      </c>
      <c r="KD111" s="35"/>
      <c r="KE111" s="35"/>
      <c r="KF111" s="35"/>
      <c r="KG111" s="35"/>
      <c r="KH111" s="35" t="str">
        <f>+JN111</f>
        <v>Charger/Station Maintenance Variable Costs</v>
      </c>
      <c r="KI111" s="35"/>
      <c r="KJ111" s="35"/>
      <c r="KK111" s="35"/>
      <c r="KL111" s="35"/>
      <c r="KM111" s="35" t="str">
        <f>+JN111</f>
        <v>Charger/Station Maintenance Variable Costs</v>
      </c>
      <c r="KN111" s="35"/>
      <c r="KO111" s="35"/>
      <c r="KP111" s="35"/>
      <c r="KQ111" s="35"/>
      <c r="KR111" s="35" t="str">
        <f>+JN111</f>
        <v>Charger/Station Maintenance Variable Costs</v>
      </c>
      <c r="KS111" s="35"/>
      <c r="KT111" s="35"/>
      <c r="KU111" s="35"/>
      <c r="KV111" s="35"/>
      <c r="KW111" s="35"/>
      <c r="KY111" s="31" t="s">
        <v>33</v>
      </c>
      <c r="KZ111" s="35"/>
      <c r="LA111" s="35"/>
      <c r="LB111" s="35"/>
      <c r="LC111" s="35"/>
      <c r="LD111" s="35"/>
      <c r="LE111" s="35"/>
      <c r="LF111" s="35"/>
      <c r="LG111" s="35"/>
      <c r="LH111" s="35"/>
      <c r="LI111" s="35"/>
      <c r="LJ111" s="35"/>
      <c r="LK111" s="35"/>
      <c r="LL111" s="35"/>
      <c r="LM111" s="35"/>
      <c r="LN111" s="35"/>
      <c r="LO111" s="35"/>
      <c r="LP111" s="35"/>
      <c r="LQ111" s="35"/>
      <c r="LR111" s="35"/>
      <c r="LS111" s="35"/>
      <c r="LT111" s="35" t="str">
        <f>+KY111</f>
        <v>Annual Fuel Cost</v>
      </c>
      <c r="LU111" s="35"/>
      <c r="LV111" s="35"/>
      <c r="LW111" s="35"/>
      <c r="LX111" s="35"/>
      <c r="LY111" s="35" t="str">
        <f>+KY111</f>
        <v>Annual Fuel Cost</v>
      </c>
      <c r="LZ111" s="35"/>
      <c r="MA111" s="35"/>
      <c r="MB111" s="35"/>
      <c r="MC111" s="35"/>
      <c r="MD111" s="35" t="str">
        <f>+KY111</f>
        <v>Annual Fuel Cost</v>
      </c>
      <c r="ME111" s="35"/>
      <c r="MF111" s="35"/>
      <c r="MG111" s="35"/>
      <c r="MH111" s="35"/>
      <c r="MI111" s="35" t="str">
        <f>+KY111</f>
        <v>Annual Fuel Cost</v>
      </c>
      <c r="MJ111" s="35"/>
      <c r="MK111" s="35"/>
      <c r="ML111" s="35"/>
      <c r="MM111" s="35"/>
      <c r="MN111" s="35" t="str">
        <f>+KY111</f>
        <v>Annual Fuel Cost</v>
      </c>
      <c r="MO111" s="35"/>
      <c r="MP111" s="35"/>
      <c r="MQ111" s="35"/>
      <c r="MR111" s="35"/>
      <c r="MS111" s="35" t="str">
        <f>+KY111</f>
        <v>Annual Fuel Cost</v>
      </c>
      <c r="MT111" s="35"/>
      <c r="MU111" s="35"/>
      <c r="MV111" s="35"/>
      <c r="MW111" s="35"/>
      <c r="MX111" s="35"/>
      <c r="MZ111" s="21" t="str">
        <f>"LCFS value at $"&amp;$G$4&amp;" per credit"</f>
        <v>LCFS value at $100 per credit</v>
      </c>
      <c r="NA111" s="36"/>
      <c r="NB111" s="36"/>
      <c r="NC111" s="36"/>
      <c r="ND111" s="36"/>
      <c r="NE111" s="36" t="str">
        <f>+MZ111</f>
        <v>LCFS value at $100 per credit</v>
      </c>
      <c r="NF111" s="36"/>
      <c r="NG111" s="36"/>
      <c r="NH111" s="36"/>
      <c r="NI111" s="36"/>
      <c r="NJ111" s="36" t="str">
        <f>+MZ111</f>
        <v>LCFS value at $100 per credit</v>
      </c>
      <c r="NK111" s="36"/>
      <c r="NL111" s="36"/>
      <c r="NM111" s="36"/>
      <c r="NN111" s="36"/>
      <c r="NO111" s="36" t="str">
        <f>+MZ111</f>
        <v>LCFS value at $100 per credit</v>
      </c>
      <c r="NP111" s="36"/>
      <c r="NQ111" s="36"/>
      <c r="NR111" s="36"/>
      <c r="NS111" s="36"/>
      <c r="NT111" s="36" t="str">
        <f>+MZ111</f>
        <v>LCFS value at $100 per credit</v>
      </c>
      <c r="NU111" s="36"/>
      <c r="NV111" s="36"/>
      <c r="NW111" s="36"/>
      <c r="NX111" s="36"/>
      <c r="NY111" s="36" t="str">
        <f>+MZ111</f>
        <v>LCFS value at $100 per credit</v>
      </c>
      <c r="NZ111" s="36"/>
      <c r="OA111" s="36"/>
      <c r="OB111" s="36"/>
      <c r="OC111" s="36"/>
      <c r="OD111" s="36" t="str">
        <f>+MZ111</f>
        <v>LCFS value at $100 per credit</v>
      </c>
      <c r="OE111" s="36"/>
      <c r="OF111" s="36"/>
      <c r="OG111" s="36"/>
      <c r="OH111" s="36"/>
      <c r="OI111" s="36"/>
      <c r="OK111" t="str">
        <f>$OK$20</f>
        <v>Charger/Station Maint Annual Fix Cost/Lease Cost</v>
      </c>
      <c r="PV111" s="21" t="s">
        <v>120</v>
      </c>
      <c r="PW111" s="36"/>
      <c r="PX111" s="36"/>
      <c r="PY111" s="36"/>
      <c r="PZ111" s="36"/>
      <c r="QA111" s="36"/>
      <c r="QB111" s="36"/>
      <c r="QC111" s="36"/>
      <c r="QD111" s="36"/>
      <c r="QE111" s="36"/>
      <c r="QF111" s="36" t="str">
        <f>+PV111</f>
        <v>Total Cashflow ($2016)</v>
      </c>
      <c r="QG111" s="36"/>
      <c r="QH111" s="36"/>
      <c r="QI111" s="36"/>
      <c r="QJ111" s="36"/>
      <c r="QK111" s="36"/>
      <c r="QL111" s="36"/>
      <c r="QM111" s="36"/>
      <c r="QN111" s="36"/>
      <c r="QO111" s="36"/>
      <c r="QP111" s="36" t="str">
        <f>+PV111</f>
        <v>Total Cashflow ($2016)</v>
      </c>
      <c r="QQ111" s="36"/>
      <c r="QR111" s="36"/>
      <c r="QS111" s="36"/>
      <c r="QT111" s="36"/>
      <c r="QU111" s="36"/>
      <c r="QV111" s="36"/>
      <c r="QW111" s="36"/>
      <c r="QX111" s="36"/>
      <c r="QY111" s="36"/>
      <c r="QZ111" s="36" t="str">
        <f>+PV111</f>
        <v>Total Cashflow ($2016)</v>
      </c>
      <c r="RA111" s="36"/>
      <c r="RB111" s="36"/>
      <c r="RC111" s="36"/>
      <c r="RD111" s="36"/>
      <c r="RE111" s="36"/>
      <c r="RF111" s="22"/>
      <c r="RG111" s="22"/>
      <c r="RH111" s="22"/>
      <c r="RI111" s="92"/>
    </row>
    <row r="112" spans="1:477" ht="5.25" customHeight="1" x14ac:dyDescent="0.25">
      <c r="A112" s="89"/>
      <c r="B112" s="147"/>
      <c r="C112" s="13"/>
      <c r="D112" s="13"/>
      <c r="E112" s="13"/>
      <c r="F112" s="13"/>
      <c r="G112" s="13">
        <v>285</v>
      </c>
      <c r="H112" s="13">
        <v>0.95</v>
      </c>
      <c r="I112" s="13">
        <v>0.9</v>
      </c>
      <c r="J112" s="14">
        <v>1</v>
      </c>
      <c r="K112" s="14">
        <v>2</v>
      </c>
      <c r="L112" s="14">
        <v>3</v>
      </c>
      <c r="M112" s="14">
        <v>4</v>
      </c>
      <c r="N112" s="14">
        <v>5</v>
      </c>
      <c r="O112" s="14">
        <v>6</v>
      </c>
      <c r="P112" s="14">
        <v>7</v>
      </c>
      <c r="Q112" s="14">
        <v>8</v>
      </c>
      <c r="R112" s="14">
        <v>9</v>
      </c>
      <c r="S112" s="14">
        <v>10</v>
      </c>
      <c r="T112" s="14">
        <v>11</v>
      </c>
      <c r="U112" s="14">
        <v>12</v>
      </c>
      <c r="V112" s="14">
        <v>13</v>
      </c>
      <c r="W112" s="14">
        <v>14</v>
      </c>
      <c r="X112" s="14">
        <v>15</v>
      </c>
      <c r="Y112" s="14">
        <v>16</v>
      </c>
      <c r="Z112" s="14">
        <v>17</v>
      </c>
      <c r="AA112" s="14">
        <v>18</v>
      </c>
      <c r="AB112" s="14">
        <v>19</v>
      </c>
      <c r="AC112" s="14">
        <v>20</v>
      </c>
      <c r="AD112" s="14">
        <v>21</v>
      </c>
      <c r="AE112" s="14">
        <v>22</v>
      </c>
      <c r="AF112" s="14">
        <v>23</v>
      </c>
      <c r="AG112" s="14">
        <v>24</v>
      </c>
      <c r="AH112" s="14">
        <v>25</v>
      </c>
      <c r="AI112" s="14">
        <v>26</v>
      </c>
      <c r="AJ112" s="14">
        <v>27</v>
      </c>
      <c r="AK112" s="14">
        <v>28</v>
      </c>
      <c r="AL112" s="14">
        <v>29</v>
      </c>
      <c r="AM112" s="14">
        <v>30</v>
      </c>
      <c r="AN112" s="14">
        <v>31</v>
      </c>
      <c r="AO112" s="14">
        <v>32</v>
      </c>
      <c r="AP112" s="14">
        <v>33</v>
      </c>
      <c r="AQ112" s="14">
        <v>34</v>
      </c>
      <c r="AR112" s="14">
        <v>35</v>
      </c>
      <c r="AS112" s="7"/>
      <c r="AT112" s="14">
        <v>9990</v>
      </c>
      <c r="AU112" s="14">
        <v>9991</v>
      </c>
      <c r="AV112" s="14">
        <v>9992</v>
      </c>
      <c r="AW112" s="14">
        <v>9993</v>
      </c>
      <c r="AX112" s="14">
        <v>9994</v>
      </c>
      <c r="AY112" s="14">
        <v>9995</v>
      </c>
      <c r="AZ112" s="14">
        <v>9996</v>
      </c>
      <c r="BA112" s="14">
        <v>9997</v>
      </c>
      <c r="BB112" s="14">
        <v>9998</v>
      </c>
      <c r="BC112" s="14">
        <v>9999</v>
      </c>
      <c r="BD112" s="14">
        <v>10000</v>
      </c>
      <c r="BE112" s="14">
        <v>10001</v>
      </c>
      <c r="BF112" s="14">
        <v>10002</v>
      </c>
      <c r="BG112" s="14">
        <v>10003</v>
      </c>
      <c r="BH112" s="14">
        <v>10004</v>
      </c>
      <c r="BI112" s="14">
        <v>10005</v>
      </c>
      <c r="BJ112" s="14">
        <v>10006</v>
      </c>
      <c r="BK112" s="14">
        <v>10007</v>
      </c>
      <c r="BL112" s="14">
        <v>10008</v>
      </c>
      <c r="BM112" s="14">
        <v>10009</v>
      </c>
      <c r="BN112" s="14">
        <v>10010</v>
      </c>
      <c r="BO112" s="14">
        <v>10011</v>
      </c>
      <c r="BP112" s="14">
        <v>10012</v>
      </c>
      <c r="BQ112" s="14">
        <v>10013</v>
      </c>
      <c r="BR112" s="14">
        <v>10014</v>
      </c>
      <c r="BS112" s="14">
        <v>10015</v>
      </c>
      <c r="BT112" s="14">
        <v>10016</v>
      </c>
      <c r="BU112" s="14">
        <v>10017</v>
      </c>
      <c r="BV112" s="14">
        <v>10018</v>
      </c>
      <c r="BW112" s="14">
        <v>10019</v>
      </c>
      <c r="BX112" s="14">
        <v>10020</v>
      </c>
      <c r="BY112" s="14">
        <v>10021</v>
      </c>
      <c r="BZ112" s="14">
        <v>10022</v>
      </c>
      <c r="CA112" s="14">
        <v>10023</v>
      </c>
      <c r="CB112" s="14">
        <v>10024</v>
      </c>
      <c r="CC112" s="14">
        <v>10025</v>
      </c>
      <c r="CD112" s="7"/>
      <c r="CE112" s="14">
        <v>48</v>
      </c>
      <c r="CF112" s="14">
        <v>49</v>
      </c>
      <c r="CG112" s="14">
        <v>50</v>
      </c>
      <c r="CH112" s="14">
        <v>51</v>
      </c>
      <c r="CI112" s="14">
        <v>52</v>
      </c>
      <c r="CJ112" s="14">
        <v>53</v>
      </c>
      <c r="CK112" s="14">
        <v>54</v>
      </c>
      <c r="CL112" s="14">
        <v>55</v>
      </c>
      <c r="CM112" s="14">
        <v>56</v>
      </c>
      <c r="CN112" s="14">
        <v>57</v>
      </c>
      <c r="CO112" s="14">
        <v>58</v>
      </c>
      <c r="CP112" s="14">
        <v>59</v>
      </c>
      <c r="CQ112" s="14">
        <v>60</v>
      </c>
      <c r="CR112" s="14">
        <v>61</v>
      </c>
      <c r="CS112" s="14">
        <v>62</v>
      </c>
      <c r="CT112" s="14">
        <v>63</v>
      </c>
      <c r="CU112" s="14">
        <v>64</v>
      </c>
      <c r="CV112" s="14">
        <v>65</v>
      </c>
      <c r="CW112" s="14">
        <v>66</v>
      </c>
      <c r="CX112" s="14">
        <v>67</v>
      </c>
      <c r="CY112" s="14">
        <v>68</v>
      </c>
      <c r="CZ112" s="14">
        <v>69</v>
      </c>
      <c r="DA112" s="14">
        <v>70</v>
      </c>
      <c r="DB112" s="14">
        <v>71</v>
      </c>
      <c r="DC112" s="14">
        <v>72</v>
      </c>
      <c r="DD112" s="14">
        <v>73</v>
      </c>
      <c r="DE112" s="14">
        <v>74</v>
      </c>
      <c r="DF112" s="14">
        <v>75</v>
      </c>
      <c r="DG112" s="14">
        <v>76</v>
      </c>
      <c r="DH112" s="14">
        <v>77</v>
      </c>
      <c r="DI112" s="14">
        <v>78</v>
      </c>
      <c r="DJ112" s="14">
        <v>79</v>
      </c>
      <c r="DK112" s="14">
        <v>80</v>
      </c>
      <c r="DL112" s="14">
        <v>81</v>
      </c>
      <c r="DM112" s="14">
        <v>82</v>
      </c>
      <c r="DN112" s="14">
        <v>83</v>
      </c>
      <c r="DO112" s="27"/>
      <c r="DP112" s="14">
        <v>96</v>
      </c>
      <c r="DQ112" s="14">
        <v>97</v>
      </c>
      <c r="DR112" s="14">
        <f>+DQ112+1</f>
        <v>98</v>
      </c>
      <c r="DS112" s="14">
        <f t="shared" ref="DS112:DS113" si="437">+DR112+1</f>
        <v>99</v>
      </c>
      <c r="DT112" s="14">
        <f t="shared" ref="DT112:DT113" si="438">+DS112+1</f>
        <v>100</v>
      </c>
      <c r="DU112" s="14">
        <f t="shared" ref="DU112:DU113" si="439">+DT112+1</f>
        <v>101</v>
      </c>
      <c r="DV112" s="14">
        <f t="shared" ref="DV112:DV113" si="440">+DU112+1</f>
        <v>102</v>
      </c>
      <c r="DW112" s="14">
        <f t="shared" ref="DW112:DW113" si="441">+DV112+1</f>
        <v>103</v>
      </c>
      <c r="DX112" s="14">
        <f t="shared" ref="DX112:DX113" si="442">+DW112+1</f>
        <v>104</v>
      </c>
      <c r="DY112" s="14">
        <f t="shared" ref="DY112:DY113" si="443">+DX112+1</f>
        <v>105</v>
      </c>
      <c r="DZ112" s="14">
        <f t="shared" ref="DZ112:DZ113" si="444">+DY112+1</f>
        <v>106</v>
      </c>
      <c r="EA112" s="14">
        <f t="shared" ref="EA112:EA113" si="445">+DZ112+1</f>
        <v>107</v>
      </c>
      <c r="EB112" s="14">
        <f t="shared" ref="EB112:EB113" si="446">+EA112+1</f>
        <v>108</v>
      </c>
      <c r="EC112" s="14">
        <f t="shared" ref="EC112:EC113" si="447">+EB112+1</f>
        <v>109</v>
      </c>
      <c r="ED112" s="14">
        <f t="shared" ref="ED112:ED113" si="448">+EC112+1</f>
        <v>110</v>
      </c>
      <c r="EE112" s="14">
        <f t="shared" ref="EE112:EE113" si="449">+ED112+1</f>
        <v>111</v>
      </c>
      <c r="EF112" s="14">
        <f t="shared" ref="EF112:EF113" si="450">+EE112+1</f>
        <v>112</v>
      </c>
      <c r="EG112" s="14">
        <f t="shared" ref="EG112:EG113" si="451">+EF112+1</f>
        <v>113</v>
      </c>
      <c r="EH112" s="14">
        <f t="shared" ref="EH112:EH113" si="452">+EG112+1</f>
        <v>114</v>
      </c>
      <c r="EI112" s="14">
        <f t="shared" ref="EI112:EI113" si="453">+EH112+1</f>
        <v>115</v>
      </c>
      <c r="EJ112" s="14">
        <f t="shared" ref="EJ112:EJ113" si="454">+EI112+1</f>
        <v>116</v>
      </c>
      <c r="EK112" s="14">
        <f t="shared" ref="EK112:EK113" si="455">+EJ112+1</f>
        <v>117</v>
      </c>
      <c r="EL112" s="14">
        <f t="shared" ref="EL112:EL113" si="456">+EK112+1</f>
        <v>118</v>
      </c>
      <c r="EM112" s="14">
        <f t="shared" ref="EM112:EM113" si="457">+EL112+1</f>
        <v>119</v>
      </c>
      <c r="EN112" s="14">
        <f t="shared" ref="EN112:EN113" si="458">+EM112+1</f>
        <v>120</v>
      </c>
      <c r="EO112" s="14">
        <f t="shared" ref="EO112:EO113" si="459">+EN112+1</f>
        <v>121</v>
      </c>
      <c r="EP112" s="14">
        <f t="shared" ref="EP112:EP113" si="460">+EO112+1</f>
        <v>122</v>
      </c>
      <c r="EQ112" s="14">
        <f t="shared" ref="EQ112:EQ113" si="461">+EP112+1</f>
        <v>123</v>
      </c>
      <c r="ER112" s="14">
        <f t="shared" ref="ER112:ER113" si="462">+EQ112+1</f>
        <v>124</v>
      </c>
      <c r="ES112" s="14">
        <f t="shared" ref="ES112:ES113" si="463">+ER112+1</f>
        <v>125</v>
      </c>
      <c r="ET112" s="14">
        <f t="shared" ref="ET112:ET113" si="464">+ES112+1</f>
        <v>126</v>
      </c>
      <c r="EU112" s="14">
        <f t="shared" ref="EU112:EU113" si="465">+ET112+1</f>
        <v>127</v>
      </c>
      <c r="EV112" s="14">
        <f t="shared" ref="EV112:EV113" si="466">+EU112+1</f>
        <v>128</v>
      </c>
      <c r="EW112" s="14">
        <f t="shared" ref="EW112:EW113" si="467">+EV112+1</f>
        <v>129</v>
      </c>
      <c r="EX112" s="14">
        <f t="shared" ref="EX112:EX113" si="468">+EW112+1</f>
        <v>130</v>
      </c>
      <c r="EY112" s="14">
        <f t="shared" ref="EY112:EY113" si="469">+EX112+1</f>
        <v>131</v>
      </c>
      <c r="EZ112" s="7"/>
      <c r="FA112" s="14">
        <v>118</v>
      </c>
      <c r="FB112" s="14">
        <v>1000</v>
      </c>
      <c r="FC112" s="14">
        <v>119</v>
      </c>
      <c r="FD112" s="14">
        <v>120</v>
      </c>
      <c r="FE112" s="14">
        <f>+FD112</f>
        <v>120</v>
      </c>
      <c r="FF112" s="14">
        <f t="shared" ref="FF112" si="470">+FE112</f>
        <v>120</v>
      </c>
      <c r="FG112" s="14">
        <f t="shared" ref="FG112" si="471">+FF112</f>
        <v>120</v>
      </c>
      <c r="FH112" s="14">
        <f>+FG112</f>
        <v>120</v>
      </c>
      <c r="FI112" s="14">
        <f t="shared" ref="FI112" si="472">+FH112</f>
        <v>120</v>
      </c>
      <c r="FJ112" s="14">
        <f t="shared" ref="FJ112" si="473">+FI112</f>
        <v>120</v>
      </c>
      <c r="FK112" s="14">
        <f t="shared" ref="FK112" si="474">+FJ112</f>
        <v>120</v>
      </c>
      <c r="FL112" s="14">
        <f t="shared" ref="FL112" si="475">+FK112</f>
        <v>120</v>
      </c>
      <c r="FM112" s="14">
        <f t="shared" ref="FM112" si="476">+FL112</f>
        <v>120</v>
      </c>
      <c r="FN112" s="14">
        <f t="shared" ref="FN112" si="477">+FM112</f>
        <v>120</v>
      </c>
      <c r="FO112" s="14">
        <f t="shared" ref="FO112" si="478">+FN112</f>
        <v>120</v>
      </c>
      <c r="FP112" s="14">
        <f t="shared" ref="FP112" si="479">+FO112</f>
        <v>120</v>
      </c>
      <c r="FQ112" s="14">
        <f t="shared" ref="FQ112" si="480">+FP112</f>
        <v>120</v>
      </c>
      <c r="FR112" s="14">
        <f t="shared" ref="FR112" si="481">+FQ112</f>
        <v>120</v>
      </c>
      <c r="FS112" s="14">
        <f t="shared" ref="FS112" si="482">+FR112</f>
        <v>120</v>
      </c>
      <c r="FT112" s="14">
        <f t="shared" ref="FT112" si="483">+FS112</f>
        <v>120</v>
      </c>
      <c r="FU112" s="14">
        <f t="shared" ref="FU112" si="484">+FT112</f>
        <v>120</v>
      </c>
      <c r="FV112" s="14">
        <f t="shared" ref="FV112" si="485">+FU112</f>
        <v>120</v>
      </c>
      <c r="FW112" s="14">
        <f t="shared" ref="FW112" si="486">+FV112</f>
        <v>120</v>
      </c>
      <c r="FX112" s="14">
        <f t="shared" ref="FX112" si="487">+FW112</f>
        <v>120</v>
      </c>
      <c r="FY112" s="14">
        <f t="shared" ref="FY112" si="488">+FX112</f>
        <v>120</v>
      </c>
      <c r="FZ112" s="14">
        <f t="shared" ref="FZ112" si="489">+FY112</f>
        <v>120</v>
      </c>
      <c r="GA112" s="14">
        <f t="shared" ref="GA112" si="490">+FZ112</f>
        <v>120</v>
      </c>
      <c r="GB112" s="14">
        <f t="shared" ref="GB112" si="491">+GA112</f>
        <v>120</v>
      </c>
      <c r="GC112" s="14">
        <f t="shared" ref="GC112" si="492">+GB112</f>
        <v>120</v>
      </c>
      <c r="GD112" s="14">
        <f t="shared" ref="GD112" si="493">+GC112</f>
        <v>120</v>
      </c>
      <c r="GE112" s="14">
        <f t="shared" ref="GE112" si="494">+GD112</f>
        <v>120</v>
      </c>
      <c r="GF112" s="14">
        <f t="shared" ref="GF112" si="495">+GE112</f>
        <v>120</v>
      </c>
      <c r="GG112" s="14">
        <f t="shared" ref="GG112" si="496">+GF112</f>
        <v>120</v>
      </c>
      <c r="GH112" s="14">
        <f t="shared" ref="GH112" si="497">+GG112</f>
        <v>120</v>
      </c>
      <c r="GI112" s="14">
        <f t="shared" ref="GI112" si="498">+GH112</f>
        <v>120</v>
      </c>
      <c r="GJ112" s="14">
        <f t="shared" ref="GJ112" si="499">+GI112</f>
        <v>120</v>
      </c>
      <c r="GK112" s="14">
        <f t="shared" ref="GK112" si="500">+GJ112</f>
        <v>120</v>
      </c>
      <c r="GL112" s="14">
        <f t="shared" ref="GL112" si="501">+GK112</f>
        <v>120</v>
      </c>
      <c r="GM112" s="27"/>
      <c r="GN112" s="14">
        <v>143</v>
      </c>
      <c r="GO112" s="14">
        <v>1000</v>
      </c>
      <c r="GP112" s="14">
        <v>1001</v>
      </c>
      <c r="GQ112" s="14">
        <v>144</v>
      </c>
      <c r="GR112" s="14">
        <f>+GQ112</f>
        <v>144</v>
      </c>
      <c r="GS112" s="14">
        <f t="shared" ref="GS112" si="502">+GR112</f>
        <v>144</v>
      </c>
      <c r="GT112" s="14">
        <f t="shared" ref="GT112" si="503">+GS112</f>
        <v>144</v>
      </c>
      <c r="GU112" s="14">
        <f t="shared" ref="GU112" si="504">+GT112</f>
        <v>144</v>
      </c>
      <c r="GV112" s="14">
        <f t="shared" ref="GV112" si="505">+GU112</f>
        <v>144</v>
      </c>
      <c r="GW112" s="14">
        <f t="shared" ref="GW112" si="506">+GV112</f>
        <v>144</v>
      </c>
      <c r="GX112" s="14">
        <f t="shared" ref="GX112" si="507">+GW112</f>
        <v>144</v>
      </c>
      <c r="GY112" s="14">
        <f t="shared" ref="GY112" si="508">+GX112</f>
        <v>144</v>
      </c>
      <c r="GZ112" s="14">
        <f t="shared" ref="GZ112" si="509">+GY112</f>
        <v>144</v>
      </c>
      <c r="HA112" s="14">
        <f t="shared" ref="HA112" si="510">+GZ112</f>
        <v>144</v>
      </c>
      <c r="HB112" s="14">
        <f t="shared" ref="HB112" si="511">+HA112</f>
        <v>144</v>
      </c>
      <c r="HC112" s="14">
        <f t="shared" ref="HC112" si="512">+HB112</f>
        <v>144</v>
      </c>
      <c r="HD112" s="14">
        <f t="shared" ref="HD112" si="513">+HC112</f>
        <v>144</v>
      </c>
      <c r="HE112" s="14">
        <f t="shared" ref="HE112" si="514">+HD112</f>
        <v>144</v>
      </c>
      <c r="HF112" s="14">
        <f t="shared" ref="HF112" si="515">+HE112</f>
        <v>144</v>
      </c>
      <c r="HG112" s="14">
        <f t="shared" ref="HG112" si="516">+HF112</f>
        <v>144</v>
      </c>
      <c r="HH112" s="14">
        <f t="shared" ref="HH112" si="517">+HG112</f>
        <v>144</v>
      </c>
      <c r="HI112" s="14">
        <f t="shared" ref="HI112" si="518">+HH112</f>
        <v>144</v>
      </c>
      <c r="HJ112" s="14">
        <f t="shared" ref="HJ112" si="519">+HI112</f>
        <v>144</v>
      </c>
      <c r="HK112" s="14">
        <f t="shared" ref="HK112" si="520">+HJ112</f>
        <v>144</v>
      </c>
      <c r="HL112" s="14">
        <f t="shared" ref="HL112" si="521">+HK112</f>
        <v>144</v>
      </c>
      <c r="HM112" s="14">
        <f t="shared" ref="HM112" si="522">+HL112</f>
        <v>144</v>
      </c>
      <c r="HN112" s="14">
        <f t="shared" ref="HN112" si="523">+HM112</f>
        <v>144</v>
      </c>
      <c r="HO112" s="14">
        <f t="shared" ref="HO112" si="524">+HN112</f>
        <v>144</v>
      </c>
      <c r="HP112" s="14">
        <f t="shared" ref="HP112" si="525">+HO112</f>
        <v>144</v>
      </c>
      <c r="HQ112" s="14">
        <f t="shared" ref="HQ112" si="526">+HP112</f>
        <v>144</v>
      </c>
      <c r="HR112" s="14">
        <f t="shared" ref="HR112" si="527">+HQ112</f>
        <v>144</v>
      </c>
      <c r="HS112" s="14">
        <f t="shared" ref="HS112" si="528">+HR112</f>
        <v>144</v>
      </c>
      <c r="HT112" s="14">
        <f t="shared" ref="HT112" si="529">+HS112</f>
        <v>144</v>
      </c>
      <c r="HU112" s="14">
        <f t="shared" ref="HU112" si="530">+HT112</f>
        <v>144</v>
      </c>
      <c r="HV112" s="14">
        <f t="shared" ref="HV112" si="531">+HU112</f>
        <v>144</v>
      </c>
      <c r="HW112" s="14">
        <f t="shared" ref="HW112" si="532">+HV112</f>
        <v>144</v>
      </c>
      <c r="HX112" s="14">
        <f t="shared" ref="HX112" si="533">+HW112</f>
        <v>144</v>
      </c>
      <c r="HY112" s="14">
        <f t="shared" ref="HY112" si="534">+HX112</f>
        <v>144</v>
      </c>
      <c r="HZ112" s="27"/>
      <c r="IA112" s="14">
        <v>400</v>
      </c>
      <c r="IB112" s="14">
        <v>401</v>
      </c>
      <c r="IC112" s="14">
        <v>402</v>
      </c>
      <c r="ID112" s="14">
        <v>403</v>
      </c>
      <c r="IE112" s="14">
        <f>+ID112</f>
        <v>403</v>
      </c>
      <c r="IF112" s="14">
        <f t="shared" ref="IF112" si="535">+IE112</f>
        <v>403</v>
      </c>
      <c r="IG112" s="14">
        <f t="shared" ref="IG112" si="536">+IF112</f>
        <v>403</v>
      </c>
      <c r="IH112" s="14">
        <f t="shared" ref="IH112" si="537">+IG112</f>
        <v>403</v>
      </c>
      <c r="II112" s="14">
        <f t="shared" ref="II112" si="538">+IH112</f>
        <v>403</v>
      </c>
      <c r="IJ112" s="14">
        <f t="shared" ref="IJ112" si="539">+II112</f>
        <v>403</v>
      </c>
      <c r="IK112" s="14">
        <f t="shared" ref="IK112" si="540">+IJ112</f>
        <v>403</v>
      </c>
      <c r="IL112" s="14">
        <f t="shared" ref="IL112" si="541">+IK112</f>
        <v>403</v>
      </c>
      <c r="IM112" s="14">
        <f t="shared" ref="IM112" si="542">+IL112</f>
        <v>403</v>
      </c>
      <c r="IN112" s="14">
        <f t="shared" ref="IN112" si="543">+IM112</f>
        <v>403</v>
      </c>
      <c r="IO112" s="14">
        <f t="shared" ref="IO112" si="544">+IN112</f>
        <v>403</v>
      </c>
      <c r="IP112" s="14">
        <f t="shared" ref="IP112" si="545">+IO112</f>
        <v>403</v>
      </c>
      <c r="IQ112" s="14">
        <f t="shared" ref="IQ112" si="546">+IP112</f>
        <v>403</v>
      </c>
      <c r="IR112" s="14">
        <f t="shared" ref="IR112" si="547">+IQ112</f>
        <v>403</v>
      </c>
      <c r="IS112" s="14">
        <f t="shared" ref="IS112" si="548">+IR112</f>
        <v>403</v>
      </c>
      <c r="IT112" s="14">
        <f t="shared" ref="IT112" si="549">+IS112</f>
        <v>403</v>
      </c>
      <c r="IU112" s="14">
        <f t="shared" ref="IU112" si="550">+IT112</f>
        <v>403</v>
      </c>
      <c r="IV112" s="14">
        <f t="shared" ref="IV112" si="551">+IU112</f>
        <v>403</v>
      </c>
      <c r="IW112" s="14">
        <f t="shared" ref="IW112" si="552">+IV112</f>
        <v>403</v>
      </c>
      <c r="IX112" s="14">
        <f t="shared" ref="IX112" si="553">+IW112</f>
        <v>403</v>
      </c>
      <c r="IY112" s="14">
        <f t="shared" ref="IY112" si="554">+IX112</f>
        <v>403</v>
      </c>
      <c r="IZ112" s="14">
        <f t="shared" ref="IZ112" si="555">+IY112</f>
        <v>403</v>
      </c>
      <c r="JA112" s="14">
        <f t="shared" ref="JA112" si="556">+IZ112</f>
        <v>403</v>
      </c>
      <c r="JB112" s="14">
        <f t="shared" ref="JB112" si="557">+JA112</f>
        <v>403</v>
      </c>
      <c r="JC112" s="14">
        <f t="shared" ref="JC112" si="558">+JB112</f>
        <v>403</v>
      </c>
      <c r="JD112" s="14">
        <f t="shared" ref="JD112" si="559">+JC112</f>
        <v>403</v>
      </c>
      <c r="JE112" s="14">
        <f t="shared" ref="JE112" si="560">+JD112</f>
        <v>403</v>
      </c>
      <c r="JF112" s="14">
        <f t="shared" ref="JF112" si="561">+JE112</f>
        <v>403</v>
      </c>
      <c r="JG112" s="14">
        <f t="shared" ref="JG112" si="562">+JF112</f>
        <v>403</v>
      </c>
      <c r="JH112" s="14">
        <f t="shared" ref="JH112" si="563">+JG112</f>
        <v>403</v>
      </c>
      <c r="JI112" s="14">
        <f t="shared" ref="JI112" si="564">+JH112</f>
        <v>403</v>
      </c>
      <c r="JJ112" s="14">
        <f t="shared" ref="JJ112" si="565">+JI112</f>
        <v>403</v>
      </c>
      <c r="JK112" s="14">
        <f t="shared" ref="JK112" si="566">+JJ112</f>
        <v>403</v>
      </c>
      <c r="JL112" s="14">
        <f t="shared" ref="JL112" si="567">+JK112</f>
        <v>403</v>
      </c>
      <c r="JM112" s="7"/>
      <c r="JN112" s="14">
        <v>238</v>
      </c>
      <c r="JO112" s="14">
        <v>239</v>
      </c>
      <c r="JP112" s="14">
        <f>+JO112</f>
        <v>239</v>
      </c>
      <c r="JQ112" s="14">
        <f t="shared" ref="JQ112" si="568">+JP112</f>
        <v>239</v>
      </c>
      <c r="JR112" s="14">
        <f t="shared" ref="JR112" si="569">+JQ112</f>
        <v>239</v>
      </c>
      <c r="JS112" s="14">
        <f t="shared" ref="JS112" si="570">+JR112</f>
        <v>239</v>
      </c>
      <c r="JT112" s="14">
        <f t="shared" ref="JT112" si="571">+JS112</f>
        <v>239</v>
      </c>
      <c r="JU112" s="14">
        <f t="shared" ref="JU112" si="572">+JT112</f>
        <v>239</v>
      </c>
      <c r="JV112" s="14">
        <f t="shared" ref="JV112" si="573">+JU112</f>
        <v>239</v>
      </c>
      <c r="JW112" s="14">
        <f t="shared" ref="JW112" si="574">+JV112</f>
        <v>239</v>
      </c>
      <c r="JX112" s="14">
        <f t="shared" ref="JX112" si="575">+JW112</f>
        <v>239</v>
      </c>
      <c r="JY112" s="14">
        <f t="shared" ref="JY112" si="576">+JX112</f>
        <v>239</v>
      </c>
      <c r="JZ112" s="14">
        <f t="shared" ref="JZ112" si="577">+JY112</f>
        <v>239</v>
      </c>
      <c r="KA112" s="14">
        <f t="shared" ref="KA112" si="578">+JZ112</f>
        <v>239</v>
      </c>
      <c r="KB112" s="14">
        <f t="shared" ref="KB112" si="579">+KA112</f>
        <v>239</v>
      </c>
      <c r="KC112" s="14">
        <f t="shared" ref="KC112" si="580">+KB112</f>
        <v>239</v>
      </c>
      <c r="KD112" s="14">
        <f t="shared" ref="KD112" si="581">+KC112</f>
        <v>239</v>
      </c>
      <c r="KE112" s="14">
        <f t="shared" ref="KE112" si="582">+KD112</f>
        <v>239</v>
      </c>
      <c r="KF112" s="14">
        <f t="shared" ref="KF112" si="583">+KE112</f>
        <v>239</v>
      </c>
      <c r="KG112" s="14">
        <f t="shared" ref="KG112" si="584">+KF112</f>
        <v>239</v>
      </c>
      <c r="KH112" s="14">
        <f t="shared" ref="KH112" si="585">+KG112</f>
        <v>239</v>
      </c>
      <c r="KI112" s="14">
        <f t="shared" ref="KI112" si="586">+KH112</f>
        <v>239</v>
      </c>
      <c r="KJ112" s="14">
        <f t="shared" ref="KJ112" si="587">+KI112</f>
        <v>239</v>
      </c>
      <c r="KK112" s="14">
        <f t="shared" ref="KK112" si="588">+KJ112</f>
        <v>239</v>
      </c>
      <c r="KL112" s="14">
        <f t="shared" ref="KL112" si="589">+KK112</f>
        <v>239</v>
      </c>
      <c r="KM112" s="14">
        <f t="shared" ref="KM112" si="590">+KL112</f>
        <v>239</v>
      </c>
      <c r="KN112" s="14">
        <f t="shared" ref="KN112" si="591">+KM112</f>
        <v>239</v>
      </c>
      <c r="KO112" s="14">
        <f t="shared" ref="KO112" si="592">+KN112</f>
        <v>239</v>
      </c>
      <c r="KP112" s="14">
        <f t="shared" ref="KP112" si="593">+KO112</f>
        <v>239</v>
      </c>
      <c r="KQ112" s="14">
        <f t="shared" ref="KQ112" si="594">+KP112</f>
        <v>239</v>
      </c>
      <c r="KR112" s="14">
        <f t="shared" ref="KR112" si="595">+KQ112</f>
        <v>239</v>
      </c>
      <c r="KS112" s="14">
        <f t="shared" ref="KS112" si="596">+KR112</f>
        <v>239</v>
      </c>
      <c r="KT112" s="14">
        <f t="shared" ref="KT112" si="597">+KS112</f>
        <v>239</v>
      </c>
      <c r="KU112" s="14">
        <f t="shared" ref="KU112" si="598">+KT112</f>
        <v>239</v>
      </c>
      <c r="KV112" s="14">
        <f t="shared" ref="KV112" si="599">+KU112</f>
        <v>239</v>
      </c>
      <c r="KW112" s="14">
        <f t="shared" ref="KW112" si="600">+KV112</f>
        <v>239</v>
      </c>
      <c r="KX112" s="7"/>
      <c r="KY112" s="14">
        <v>286</v>
      </c>
      <c r="KZ112" s="14">
        <v>287</v>
      </c>
      <c r="LA112" s="14">
        <v>287</v>
      </c>
      <c r="LB112" s="14">
        <v>287</v>
      </c>
      <c r="LC112" s="14">
        <v>287</v>
      </c>
      <c r="LD112" s="14">
        <v>287</v>
      </c>
      <c r="LE112" s="14">
        <v>287</v>
      </c>
      <c r="LF112" s="14">
        <v>287</v>
      </c>
      <c r="LG112" s="14">
        <v>287</v>
      </c>
      <c r="LH112" s="14">
        <v>287</v>
      </c>
      <c r="LI112" s="14">
        <v>287</v>
      </c>
      <c r="LJ112" s="14">
        <v>287</v>
      </c>
      <c r="LK112" s="14">
        <v>287</v>
      </c>
      <c r="LL112" s="14">
        <v>287</v>
      </c>
      <c r="LM112" s="14">
        <v>287</v>
      </c>
      <c r="LN112" s="14">
        <v>287</v>
      </c>
      <c r="LO112" s="14">
        <v>287</v>
      </c>
      <c r="LP112" s="14">
        <v>287</v>
      </c>
      <c r="LQ112" s="14">
        <v>288</v>
      </c>
      <c r="LR112" s="14">
        <v>289</v>
      </c>
      <c r="LS112" s="14">
        <v>290</v>
      </c>
      <c r="LT112" s="14">
        <v>291</v>
      </c>
      <c r="LU112" s="14">
        <v>292</v>
      </c>
      <c r="LV112" s="14">
        <v>293</v>
      </c>
      <c r="LW112" s="14">
        <v>294</v>
      </c>
      <c r="LX112" s="14">
        <v>295</v>
      </c>
      <c r="LY112" s="14">
        <v>296</v>
      </c>
      <c r="LZ112" s="14">
        <v>297</v>
      </c>
      <c r="MA112" s="14">
        <v>298</v>
      </c>
      <c r="MB112" s="14">
        <v>299</v>
      </c>
      <c r="MC112" s="14">
        <v>300</v>
      </c>
      <c r="MD112" s="14">
        <v>301</v>
      </c>
      <c r="ME112" s="14">
        <v>302</v>
      </c>
      <c r="MF112" s="14">
        <v>303</v>
      </c>
      <c r="MG112" s="14">
        <v>304</v>
      </c>
      <c r="MH112" s="14">
        <v>305</v>
      </c>
      <c r="MI112" s="14">
        <v>306</v>
      </c>
      <c r="MJ112" s="14">
        <v>307</v>
      </c>
      <c r="MK112" s="14">
        <v>308</v>
      </c>
      <c r="ML112" s="14">
        <v>309</v>
      </c>
      <c r="MM112" s="14">
        <v>310</v>
      </c>
      <c r="MN112" s="14">
        <v>311</v>
      </c>
      <c r="MO112" s="14">
        <v>312</v>
      </c>
      <c r="MP112" s="14">
        <v>313</v>
      </c>
      <c r="MQ112" s="14">
        <v>314</v>
      </c>
      <c r="MR112" s="14">
        <v>315</v>
      </c>
      <c r="MS112" s="14">
        <v>316</v>
      </c>
      <c r="MT112" s="14">
        <v>317</v>
      </c>
      <c r="MU112" s="14">
        <v>318</v>
      </c>
      <c r="MV112" s="14">
        <v>319</v>
      </c>
      <c r="MW112" s="14">
        <v>320</v>
      </c>
      <c r="MX112" s="14">
        <v>321</v>
      </c>
      <c r="MY112" s="7"/>
      <c r="MZ112" s="14">
        <v>333</v>
      </c>
      <c r="NA112" s="54">
        <v>335</v>
      </c>
      <c r="NB112" s="54">
        <v>336</v>
      </c>
      <c r="NC112" s="54">
        <v>337</v>
      </c>
      <c r="ND112" s="54">
        <v>338</v>
      </c>
      <c r="NE112" s="54">
        <v>339</v>
      </c>
      <c r="NF112" s="54">
        <v>340</v>
      </c>
      <c r="NG112" s="14">
        <v>341</v>
      </c>
      <c r="NH112" s="14">
        <v>342</v>
      </c>
      <c r="NI112" s="14">
        <v>343</v>
      </c>
      <c r="NJ112" s="14">
        <v>344</v>
      </c>
      <c r="NK112" s="14">
        <v>345</v>
      </c>
      <c r="NL112" s="14">
        <v>346</v>
      </c>
      <c r="NM112" s="14">
        <v>347</v>
      </c>
      <c r="NN112" s="14">
        <v>348</v>
      </c>
      <c r="NO112" s="14">
        <v>349</v>
      </c>
      <c r="NP112" s="14">
        <v>350</v>
      </c>
      <c r="NQ112" s="14">
        <v>351</v>
      </c>
      <c r="NR112" s="14">
        <v>352</v>
      </c>
      <c r="NS112" s="14">
        <v>353</v>
      </c>
      <c r="NT112" s="14">
        <v>354</v>
      </c>
      <c r="NU112" s="14">
        <v>355</v>
      </c>
      <c r="NV112" s="14">
        <v>356</v>
      </c>
      <c r="NW112" s="14">
        <v>357</v>
      </c>
      <c r="NX112" s="14">
        <v>358</v>
      </c>
      <c r="NY112" s="14">
        <v>359</v>
      </c>
      <c r="NZ112" s="14">
        <v>360</v>
      </c>
      <c r="OA112" s="14">
        <v>361</v>
      </c>
      <c r="OB112" s="14">
        <v>362</v>
      </c>
      <c r="OC112" s="14">
        <v>363</v>
      </c>
      <c r="OD112" s="14">
        <v>364</v>
      </c>
      <c r="OE112" s="14">
        <v>365</v>
      </c>
      <c r="OF112" s="14">
        <v>366</v>
      </c>
      <c r="OG112" s="14">
        <v>367</v>
      </c>
      <c r="OH112" s="14">
        <v>368</v>
      </c>
      <c r="OI112" s="14">
        <v>369</v>
      </c>
      <c r="OK112" s="14">
        <v>371</v>
      </c>
      <c r="OL112" s="14">
        <v>372</v>
      </c>
      <c r="OM112" s="14">
        <v>373</v>
      </c>
      <c r="ON112" s="14">
        <v>374</v>
      </c>
      <c r="OO112" s="14">
        <v>375</v>
      </c>
      <c r="OP112" s="14">
        <v>376</v>
      </c>
      <c r="OQ112" s="14">
        <v>377</v>
      </c>
      <c r="OR112" s="14">
        <v>378</v>
      </c>
      <c r="OS112" s="14">
        <v>379</v>
      </c>
      <c r="OT112" s="14">
        <v>380</v>
      </c>
      <c r="OU112" s="14">
        <v>381</v>
      </c>
      <c r="OV112" s="14">
        <v>382</v>
      </c>
      <c r="OW112" s="14">
        <v>383</v>
      </c>
      <c r="OX112" s="14">
        <v>384</v>
      </c>
      <c r="OY112" s="14">
        <v>385</v>
      </c>
      <c r="OZ112" s="14">
        <v>386</v>
      </c>
      <c r="PA112" s="14">
        <v>387</v>
      </c>
      <c r="PB112" s="14">
        <v>388</v>
      </c>
      <c r="PC112" s="14">
        <v>389</v>
      </c>
      <c r="PD112" s="14">
        <v>390</v>
      </c>
      <c r="PE112" s="14">
        <v>391</v>
      </c>
      <c r="PF112" s="14">
        <v>392</v>
      </c>
      <c r="PG112" s="14">
        <v>393</v>
      </c>
      <c r="PH112" s="14">
        <v>394</v>
      </c>
      <c r="PI112" s="14">
        <v>395</v>
      </c>
      <c r="PJ112" s="14">
        <v>396</v>
      </c>
      <c r="PK112" s="14">
        <v>397</v>
      </c>
      <c r="PL112" s="14">
        <v>398</v>
      </c>
      <c r="PM112" s="14">
        <v>399</v>
      </c>
      <c r="PN112" s="14">
        <v>400</v>
      </c>
      <c r="PO112" s="14">
        <v>401</v>
      </c>
      <c r="PP112" s="14">
        <v>402</v>
      </c>
      <c r="PQ112" s="14">
        <v>403</v>
      </c>
      <c r="PR112" s="14">
        <v>404</v>
      </c>
      <c r="PS112" s="14">
        <v>405</v>
      </c>
      <c r="PT112" s="14">
        <v>406</v>
      </c>
      <c r="PV112" s="13"/>
      <c r="PW112" s="13"/>
      <c r="PX112" s="13"/>
      <c r="PY112" s="13"/>
      <c r="PZ112" s="13"/>
      <c r="QA112" s="13"/>
      <c r="QB112" s="13"/>
      <c r="QC112" s="13"/>
      <c r="QD112" s="13"/>
      <c r="QE112" s="13"/>
      <c r="QF112" s="13"/>
      <c r="QG112" s="13"/>
      <c r="QH112" s="13"/>
      <c r="QI112" s="13"/>
      <c r="QJ112" s="13"/>
      <c r="QK112" s="13"/>
      <c r="QL112" s="13"/>
      <c r="QM112" s="13"/>
      <c r="QN112" s="13"/>
      <c r="QO112" s="13"/>
      <c r="QP112" s="13"/>
      <c r="QQ112" s="13"/>
      <c r="QR112" s="13"/>
      <c r="QS112" s="13"/>
      <c r="QT112" s="13"/>
      <c r="QU112" s="13"/>
      <c r="QV112" s="13"/>
      <c r="QW112" s="13"/>
      <c r="QX112" s="13"/>
      <c r="QY112" s="13"/>
      <c r="QZ112" s="13"/>
      <c r="RA112" s="13"/>
      <c r="RB112" s="13"/>
      <c r="RC112" s="13"/>
      <c r="RD112" s="13"/>
      <c r="RE112" s="13"/>
      <c r="RF112" s="13"/>
      <c r="RG112" s="13"/>
      <c r="RH112" s="13"/>
      <c r="RI112" s="92"/>
    </row>
    <row r="113" spans="1:477" s="2" customFormat="1" x14ac:dyDescent="0.25">
      <c r="A113" s="89"/>
      <c r="B113" s="161" t="s">
        <v>180</v>
      </c>
      <c r="C113" s="2" t="s">
        <v>100</v>
      </c>
      <c r="D113" s="10" t="s">
        <v>83</v>
      </c>
      <c r="E113" s="2" t="s">
        <v>15</v>
      </c>
      <c r="F113" s="2" t="s">
        <v>5</v>
      </c>
      <c r="G113" s="2" t="s">
        <v>4</v>
      </c>
      <c r="H113" s="2" t="s">
        <v>106</v>
      </c>
      <c r="I113" s="2" t="s">
        <v>16</v>
      </c>
      <c r="J113" s="2">
        <v>2016</v>
      </c>
      <c r="K113" s="2">
        <f>+J113+1</f>
        <v>2017</v>
      </c>
      <c r="L113" s="2">
        <f t="shared" ref="L113" si="601">+K113+1</f>
        <v>2018</v>
      </c>
      <c r="M113" s="2">
        <f t="shared" ref="M113" si="602">+L113+1</f>
        <v>2019</v>
      </c>
      <c r="N113" s="2">
        <f t="shared" ref="N113" si="603">+M113+1</f>
        <v>2020</v>
      </c>
      <c r="O113" s="2">
        <f t="shared" ref="O113" si="604">+N113+1</f>
        <v>2021</v>
      </c>
      <c r="P113" s="2">
        <f t="shared" ref="P113" si="605">+O113+1</f>
        <v>2022</v>
      </c>
      <c r="Q113" s="2">
        <f t="shared" ref="Q113" si="606">+P113+1</f>
        <v>2023</v>
      </c>
      <c r="R113" s="2">
        <f t="shared" ref="R113" si="607">+Q113+1</f>
        <v>2024</v>
      </c>
      <c r="S113" s="2">
        <f t="shared" ref="S113" si="608">+R113+1</f>
        <v>2025</v>
      </c>
      <c r="T113" s="2">
        <f t="shared" ref="T113" si="609">+S113+1</f>
        <v>2026</v>
      </c>
      <c r="U113" s="2">
        <f t="shared" ref="U113" si="610">+T113+1</f>
        <v>2027</v>
      </c>
      <c r="V113" s="2">
        <f t="shared" ref="V113" si="611">+U113+1</f>
        <v>2028</v>
      </c>
      <c r="W113" s="2">
        <f t="shared" ref="W113" si="612">+V113+1</f>
        <v>2029</v>
      </c>
      <c r="X113" s="2">
        <f t="shared" ref="X113" si="613">+W113+1</f>
        <v>2030</v>
      </c>
      <c r="Y113" s="2">
        <f t="shared" ref="Y113" si="614">+X113+1</f>
        <v>2031</v>
      </c>
      <c r="Z113" s="2">
        <f>+Y113+1</f>
        <v>2032</v>
      </c>
      <c r="AA113" s="2">
        <f t="shared" ref="AA113" si="615">+Z113+1</f>
        <v>2033</v>
      </c>
      <c r="AB113" s="2">
        <f t="shared" ref="AB113" si="616">+AA113+1</f>
        <v>2034</v>
      </c>
      <c r="AC113" s="2">
        <f t="shared" ref="AC113" si="617">+AB113+1</f>
        <v>2035</v>
      </c>
      <c r="AD113" s="2">
        <f t="shared" ref="AD113" si="618">+AC113+1</f>
        <v>2036</v>
      </c>
      <c r="AE113" s="2">
        <f t="shared" ref="AE113" si="619">+AD113+1</f>
        <v>2037</v>
      </c>
      <c r="AF113" s="2">
        <f t="shared" ref="AF113" si="620">+AE113+1</f>
        <v>2038</v>
      </c>
      <c r="AG113" s="2">
        <f t="shared" ref="AG113" si="621">+AF113+1</f>
        <v>2039</v>
      </c>
      <c r="AH113" s="2">
        <f t="shared" ref="AH113" si="622">+AG113+1</f>
        <v>2040</v>
      </c>
      <c r="AI113" s="2">
        <f t="shared" ref="AI113" si="623">+AH113+1</f>
        <v>2041</v>
      </c>
      <c r="AJ113" s="2">
        <f t="shared" ref="AJ113" si="624">+AI113+1</f>
        <v>2042</v>
      </c>
      <c r="AK113" s="2">
        <f t="shared" ref="AK113" si="625">+AJ113+1</f>
        <v>2043</v>
      </c>
      <c r="AL113" s="2">
        <f t="shared" ref="AL113" si="626">+AK113+1</f>
        <v>2044</v>
      </c>
      <c r="AM113" s="2">
        <f t="shared" ref="AM113" si="627">+AL113+1</f>
        <v>2045</v>
      </c>
      <c r="AN113" s="2">
        <f t="shared" ref="AN113" si="628">+AM113+1</f>
        <v>2046</v>
      </c>
      <c r="AO113" s="2">
        <f t="shared" ref="AO113" si="629">+AN113+1</f>
        <v>2047</v>
      </c>
      <c r="AP113" s="2">
        <f t="shared" ref="AP113" si="630">+AO113+1</f>
        <v>2048</v>
      </c>
      <c r="AQ113" s="2">
        <f t="shared" ref="AQ113" si="631">+AP113+1</f>
        <v>2049</v>
      </c>
      <c r="AR113" s="2">
        <f t="shared" ref="AR113" si="632">+AQ113+1</f>
        <v>2050</v>
      </c>
      <c r="AT113" s="2" t="s">
        <v>0</v>
      </c>
      <c r="AU113" s="2">
        <v>2016</v>
      </c>
      <c r="AV113" s="2">
        <f>+AU113+1</f>
        <v>2017</v>
      </c>
      <c r="AW113" s="2">
        <f t="shared" ref="AW113" si="633">+AV113+1</f>
        <v>2018</v>
      </c>
      <c r="AX113" s="2">
        <f t="shared" ref="AX113" si="634">+AW113+1</f>
        <v>2019</v>
      </c>
      <c r="AY113" s="2">
        <f t="shared" ref="AY113" si="635">+AX113+1</f>
        <v>2020</v>
      </c>
      <c r="AZ113" s="2">
        <f t="shared" ref="AZ113" si="636">+AY113+1</f>
        <v>2021</v>
      </c>
      <c r="BA113" s="2">
        <f t="shared" ref="BA113" si="637">+AZ113+1</f>
        <v>2022</v>
      </c>
      <c r="BB113" s="2">
        <f t="shared" ref="BB113" si="638">+BA113+1</f>
        <v>2023</v>
      </c>
      <c r="BC113" s="2">
        <f t="shared" ref="BC113" si="639">+BB113+1</f>
        <v>2024</v>
      </c>
      <c r="BD113" s="2">
        <f t="shared" ref="BD113" si="640">+BC113+1</f>
        <v>2025</v>
      </c>
      <c r="BE113" s="2">
        <f t="shared" ref="BE113" si="641">+BD113+1</f>
        <v>2026</v>
      </c>
      <c r="BF113" s="2">
        <f t="shared" ref="BF113" si="642">+BE113+1</f>
        <v>2027</v>
      </c>
      <c r="BG113" s="2">
        <f t="shared" ref="BG113" si="643">+BF113+1</f>
        <v>2028</v>
      </c>
      <c r="BH113" s="2">
        <f t="shared" ref="BH113" si="644">+BG113+1</f>
        <v>2029</v>
      </c>
      <c r="BI113" s="2">
        <f t="shared" ref="BI113" si="645">+BH113+1</f>
        <v>2030</v>
      </c>
      <c r="BJ113" s="2">
        <f t="shared" ref="BJ113" si="646">+BI113+1</f>
        <v>2031</v>
      </c>
      <c r="BK113" s="2">
        <f t="shared" ref="BK113" si="647">+BJ113+1</f>
        <v>2032</v>
      </c>
      <c r="BL113" s="2">
        <f t="shared" ref="BL113" si="648">+BK113+1</f>
        <v>2033</v>
      </c>
      <c r="BM113" s="2">
        <f t="shared" ref="BM113" si="649">+BL113+1</f>
        <v>2034</v>
      </c>
      <c r="BN113" s="2">
        <f t="shared" ref="BN113" si="650">+BM113+1</f>
        <v>2035</v>
      </c>
      <c r="BO113" s="2">
        <f t="shared" ref="BO113" si="651">+BN113+1</f>
        <v>2036</v>
      </c>
      <c r="BP113" s="2">
        <f t="shared" ref="BP113" si="652">+BO113+1</f>
        <v>2037</v>
      </c>
      <c r="BQ113" s="2">
        <f t="shared" ref="BQ113" si="653">+BP113+1</f>
        <v>2038</v>
      </c>
      <c r="BR113" s="2">
        <f t="shared" ref="BR113" si="654">+BQ113+1</f>
        <v>2039</v>
      </c>
      <c r="BS113" s="2">
        <f t="shared" ref="BS113" si="655">+BR113+1</f>
        <v>2040</v>
      </c>
      <c r="BT113" s="2">
        <f t="shared" ref="BT113" si="656">+BS113+1</f>
        <v>2041</v>
      </c>
      <c r="BU113" s="2">
        <f t="shared" ref="BU113" si="657">+BT113+1</f>
        <v>2042</v>
      </c>
      <c r="BV113" s="2">
        <f t="shared" ref="BV113" si="658">+BU113+1</f>
        <v>2043</v>
      </c>
      <c r="BW113" s="2">
        <f t="shared" ref="BW113" si="659">+BV113+1</f>
        <v>2044</v>
      </c>
      <c r="BX113" s="2">
        <f t="shared" ref="BX113" si="660">+BW113+1</f>
        <v>2045</v>
      </c>
      <c r="BY113" s="2">
        <f t="shared" ref="BY113" si="661">+BX113+1</f>
        <v>2046</v>
      </c>
      <c r="BZ113" s="2">
        <f t="shared" ref="BZ113" si="662">+BY113+1</f>
        <v>2047</v>
      </c>
      <c r="CA113" s="2">
        <f t="shared" ref="CA113" si="663">+BZ113+1</f>
        <v>2048</v>
      </c>
      <c r="CB113" s="2">
        <f t="shared" ref="CB113" si="664">+CA113+1</f>
        <v>2049</v>
      </c>
      <c r="CC113" s="2">
        <f t="shared" ref="CC113" si="665">+CB113+1</f>
        <v>2050</v>
      </c>
      <c r="CE113" s="2" t="s">
        <v>0</v>
      </c>
      <c r="CF113" s="2">
        <v>2016</v>
      </c>
      <c r="CG113" s="2">
        <f>+CF113+1</f>
        <v>2017</v>
      </c>
      <c r="CH113" s="2">
        <f t="shared" ref="CH113" si="666">+CG113+1</f>
        <v>2018</v>
      </c>
      <c r="CI113" s="2">
        <f t="shared" ref="CI113" si="667">+CH113+1</f>
        <v>2019</v>
      </c>
      <c r="CJ113" s="2">
        <f t="shared" ref="CJ113" si="668">+CI113+1</f>
        <v>2020</v>
      </c>
      <c r="CK113" s="2">
        <f t="shared" ref="CK113" si="669">+CJ113+1</f>
        <v>2021</v>
      </c>
      <c r="CL113" s="2">
        <f t="shared" ref="CL113" si="670">+CK113+1</f>
        <v>2022</v>
      </c>
      <c r="CM113" s="2">
        <f t="shared" ref="CM113" si="671">+CL113+1</f>
        <v>2023</v>
      </c>
      <c r="CN113" s="2">
        <f t="shared" ref="CN113" si="672">+CM113+1</f>
        <v>2024</v>
      </c>
      <c r="CO113" s="2">
        <f t="shared" ref="CO113" si="673">+CN113+1</f>
        <v>2025</v>
      </c>
      <c r="CP113" s="2">
        <f t="shared" ref="CP113" si="674">+CO113+1</f>
        <v>2026</v>
      </c>
      <c r="CQ113" s="2">
        <f t="shared" ref="CQ113" si="675">+CP113+1</f>
        <v>2027</v>
      </c>
      <c r="CR113" s="2">
        <f t="shared" ref="CR113" si="676">+CQ113+1</f>
        <v>2028</v>
      </c>
      <c r="CS113" s="2">
        <f t="shared" ref="CS113" si="677">+CR113+1</f>
        <v>2029</v>
      </c>
      <c r="CT113" s="2">
        <f t="shared" ref="CT113" si="678">+CS113+1</f>
        <v>2030</v>
      </c>
      <c r="CU113" s="2">
        <f t="shared" ref="CU113" si="679">+CT113+1</f>
        <v>2031</v>
      </c>
      <c r="CV113" s="2">
        <f t="shared" ref="CV113" si="680">+CU113+1</f>
        <v>2032</v>
      </c>
      <c r="CW113" s="2">
        <f t="shared" ref="CW113" si="681">+CV113+1</f>
        <v>2033</v>
      </c>
      <c r="CX113" s="2">
        <f t="shared" ref="CX113" si="682">+CW113+1</f>
        <v>2034</v>
      </c>
      <c r="CY113" s="2">
        <f t="shared" ref="CY113" si="683">+CX113+1</f>
        <v>2035</v>
      </c>
      <c r="CZ113" s="2">
        <f t="shared" ref="CZ113" si="684">+CY113+1</f>
        <v>2036</v>
      </c>
      <c r="DA113" s="2">
        <f t="shared" ref="DA113" si="685">+CZ113+1</f>
        <v>2037</v>
      </c>
      <c r="DB113" s="2">
        <f t="shared" ref="DB113" si="686">+DA113+1</f>
        <v>2038</v>
      </c>
      <c r="DC113" s="2">
        <f t="shared" ref="DC113" si="687">+DB113+1</f>
        <v>2039</v>
      </c>
      <c r="DD113" s="2">
        <f t="shared" ref="DD113" si="688">+DC113+1</f>
        <v>2040</v>
      </c>
      <c r="DE113" s="2">
        <f t="shared" ref="DE113" si="689">+DD113+1</f>
        <v>2041</v>
      </c>
      <c r="DF113" s="2">
        <f t="shared" ref="DF113" si="690">+DE113+1</f>
        <v>2042</v>
      </c>
      <c r="DG113" s="2">
        <f t="shared" ref="DG113" si="691">+DF113+1</f>
        <v>2043</v>
      </c>
      <c r="DH113" s="2">
        <f t="shared" ref="DH113" si="692">+DG113+1</f>
        <v>2044</v>
      </c>
      <c r="DI113" s="2">
        <f t="shared" ref="DI113" si="693">+DH113+1</f>
        <v>2045</v>
      </c>
      <c r="DJ113" s="2">
        <f t="shared" ref="DJ113" si="694">+DI113+1</f>
        <v>2046</v>
      </c>
      <c r="DK113" s="2">
        <f t="shared" ref="DK113" si="695">+DJ113+1</f>
        <v>2047</v>
      </c>
      <c r="DL113" s="2">
        <f t="shared" ref="DL113" si="696">+DK113+1</f>
        <v>2048</v>
      </c>
      <c r="DM113" s="2">
        <f t="shared" ref="DM113" si="697">+DL113+1</f>
        <v>2049</v>
      </c>
      <c r="DN113" s="2">
        <f t="shared" ref="DN113" si="698">+DM113+1</f>
        <v>2050</v>
      </c>
      <c r="DP113" s="2" t="s">
        <v>0</v>
      </c>
      <c r="DQ113" s="2">
        <v>2016</v>
      </c>
      <c r="DR113" s="2">
        <f t="shared" ref="DR113" si="699">+DQ113+1</f>
        <v>2017</v>
      </c>
      <c r="DS113" s="2">
        <f t="shared" si="437"/>
        <v>2018</v>
      </c>
      <c r="DT113" s="2">
        <f t="shared" si="438"/>
        <v>2019</v>
      </c>
      <c r="DU113" s="2">
        <f t="shared" si="439"/>
        <v>2020</v>
      </c>
      <c r="DV113" s="2">
        <f t="shared" si="440"/>
        <v>2021</v>
      </c>
      <c r="DW113" s="2">
        <f t="shared" si="441"/>
        <v>2022</v>
      </c>
      <c r="DX113" s="2">
        <f t="shared" si="442"/>
        <v>2023</v>
      </c>
      <c r="DY113" s="2">
        <f t="shared" si="443"/>
        <v>2024</v>
      </c>
      <c r="DZ113" s="2">
        <f t="shared" si="444"/>
        <v>2025</v>
      </c>
      <c r="EA113" s="2">
        <f t="shared" si="445"/>
        <v>2026</v>
      </c>
      <c r="EB113" s="2">
        <f t="shared" si="446"/>
        <v>2027</v>
      </c>
      <c r="EC113" s="2">
        <f t="shared" si="447"/>
        <v>2028</v>
      </c>
      <c r="ED113" s="2">
        <f t="shared" si="448"/>
        <v>2029</v>
      </c>
      <c r="EE113" s="2">
        <f t="shared" si="449"/>
        <v>2030</v>
      </c>
      <c r="EF113" s="2">
        <f t="shared" si="450"/>
        <v>2031</v>
      </c>
      <c r="EG113" s="2">
        <f t="shared" si="451"/>
        <v>2032</v>
      </c>
      <c r="EH113" s="2">
        <f t="shared" si="452"/>
        <v>2033</v>
      </c>
      <c r="EI113" s="2">
        <f t="shared" si="453"/>
        <v>2034</v>
      </c>
      <c r="EJ113" s="2">
        <f t="shared" si="454"/>
        <v>2035</v>
      </c>
      <c r="EK113" s="2">
        <f t="shared" si="455"/>
        <v>2036</v>
      </c>
      <c r="EL113" s="2">
        <f t="shared" si="456"/>
        <v>2037</v>
      </c>
      <c r="EM113" s="2">
        <f t="shared" si="457"/>
        <v>2038</v>
      </c>
      <c r="EN113" s="2">
        <f t="shared" si="458"/>
        <v>2039</v>
      </c>
      <c r="EO113" s="2">
        <f t="shared" si="459"/>
        <v>2040</v>
      </c>
      <c r="EP113" s="2">
        <f t="shared" si="460"/>
        <v>2041</v>
      </c>
      <c r="EQ113" s="2">
        <f t="shared" si="461"/>
        <v>2042</v>
      </c>
      <c r="ER113" s="2">
        <f t="shared" si="462"/>
        <v>2043</v>
      </c>
      <c r="ES113" s="2">
        <f t="shared" si="463"/>
        <v>2044</v>
      </c>
      <c r="ET113" s="2">
        <f t="shared" si="464"/>
        <v>2045</v>
      </c>
      <c r="EU113" s="2">
        <f t="shared" si="465"/>
        <v>2046</v>
      </c>
      <c r="EV113" s="2">
        <f t="shared" si="466"/>
        <v>2047</v>
      </c>
      <c r="EW113" s="2">
        <f t="shared" si="467"/>
        <v>2048</v>
      </c>
      <c r="EX113" s="2">
        <f t="shared" si="468"/>
        <v>2049</v>
      </c>
      <c r="EY113" s="2">
        <f t="shared" si="469"/>
        <v>2050</v>
      </c>
      <c r="FA113" s="2" t="str">
        <f>+Input!GP$7</f>
        <v>Infrastructure Description</v>
      </c>
      <c r="FB113" s="2" t="s">
        <v>150</v>
      </c>
      <c r="FC113" s="2" t="s">
        <v>149</v>
      </c>
      <c r="FD113" s="2">
        <v>2016</v>
      </c>
      <c r="FE113" s="2">
        <f t="shared" ref="FE113" si="700">+FD113+1</f>
        <v>2017</v>
      </c>
      <c r="FF113" s="2">
        <f t="shared" ref="FF113" si="701">+FE113+1</f>
        <v>2018</v>
      </c>
      <c r="FG113" s="2">
        <f t="shared" ref="FG113" si="702">+FF113+1</f>
        <v>2019</v>
      </c>
      <c r="FH113" s="2">
        <f t="shared" ref="FH113" si="703">+FG113+1</f>
        <v>2020</v>
      </c>
      <c r="FI113" s="2">
        <f t="shared" ref="FI113" si="704">+FH113+1</f>
        <v>2021</v>
      </c>
      <c r="FJ113" s="2">
        <f t="shared" ref="FJ113" si="705">+FI113+1</f>
        <v>2022</v>
      </c>
      <c r="FK113" s="2">
        <f t="shared" ref="FK113" si="706">+FJ113+1</f>
        <v>2023</v>
      </c>
      <c r="FL113" s="2">
        <f t="shared" ref="FL113" si="707">+FK113+1</f>
        <v>2024</v>
      </c>
      <c r="FM113" s="2">
        <f t="shared" ref="FM113" si="708">+FL113+1</f>
        <v>2025</v>
      </c>
      <c r="FN113" s="2">
        <f t="shared" ref="FN113" si="709">+FM113+1</f>
        <v>2026</v>
      </c>
      <c r="FO113" s="2">
        <f t="shared" ref="FO113" si="710">+FN113+1</f>
        <v>2027</v>
      </c>
      <c r="FP113" s="2">
        <f t="shared" ref="FP113" si="711">+FO113+1</f>
        <v>2028</v>
      </c>
      <c r="FQ113" s="2">
        <f t="shared" ref="FQ113" si="712">+FP113+1</f>
        <v>2029</v>
      </c>
      <c r="FR113" s="2">
        <f t="shared" ref="FR113" si="713">+FQ113+1</f>
        <v>2030</v>
      </c>
      <c r="FS113" s="2">
        <f t="shared" ref="FS113" si="714">+FR113+1</f>
        <v>2031</v>
      </c>
      <c r="FT113" s="2">
        <f t="shared" ref="FT113" si="715">+FS113+1</f>
        <v>2032</v>
      </c>
      <c r="FU113" s="2">
        <f t="shared" ref="FU113" si="716">+FT113+1</f>
        <v>2033</v>
      </c>
      <c r="FV113" s="2">
        <f t="shared" ref="FV113" si="717">+FU113+1</f>
        <v>2034</v>
      </c>
      <c r="FW113" s="2">
        <f t="shared" ref="FW113" si="718">+FV113+1</f>
        <v>2035</v>
      </c>
      <c r="FX113" s="2">
        <f t="shared" ref="FX113" si="719">+FW113+1</f>
        <v>2036</v>
      </c>
      <c r="FY113" s="2">
        <f t="shared" ref="FY113" si="720">+FX113+1</f>
        <v>2037</v>
      </c>
      <c r="FZ113" s="2">
        <f t="shared" ref="FZ113" si="721">+FY113+1</f>
        <v>2038</v>
      </c>
      <c r="GA113" s="2">
        <f t="shared" ref="GA113" si="722">+FZ113+1</f>
        <v>2039</v>
      </c>
      <c r="GB113" s="2">
        <f t="shared" ref="GB113" si="723">+GA113+1</f>
        <v>2040</v>
      </c>
      <c r="GC113" s="2">
        <f t="shared" ref="GC113" si="724">+GB113+1</f>
        <v>2041</v>
      </c>
      <c r="GD113" s="2">
        <f t="shared" ref="GD113" si="725">+GC113+1</f>
        <v>2042</v>
      </c>
      <c r="GE113" s="2">
        <f t="shared" ref="GE113" si="726">+GD113+1</f>
        <v>2043</v>
      </c>
      <c r="GF113" s="2">
        <f t="shared" ref="GF113" si="727">+GE113+1</f>
        <v>2044</v>
      </c>
      <c r="GG113" s="2">
        <f t="shared" ref="GG113" si="728">+GF113+1</f>
        <v>2045</v>
      </c>
      <c r="GH113" s="2">
        <f t="shared" ref="GH113" si="729">+GG113+1</f>
        <v>2046</v>
      </c>
      <c r="GI113" s="2">
        <f t="shared" ref="GI113" si="730">+GH113+1</f>
        <v>2047</v>
      </c>
      <c r="GJ113" s="2">
        <f t="shared" ref="GJ113" si="731">+GI113+1</f>
        <v>2048</v>
      </c>
      <c r="GK113" s="2">
        <f t="shared" ref="GK113" si="732">+GJ113+1</f>
        <v>2049</v>
      </c>
      <c r="GL113" s="2">
        <f t="shared" ref="GL113" si="733">+GK113+1</f>
        <v>2050</v>
      </c>
      <c r="GM113" s="32"/>
      <c r="GN113" s="2" t="str">
        <f>+Input!GT$7</f>
        <v>Description</v>
      </c>
      <c r="GO113" s="2" t="s">
        <v>105</v>
      </c>
      <c r="GP113" s="2" t="s">
        <v>94</v>
      </c>
      <c r="GQ113" s="2">
        <v>2016</v>
      </c>
      <c r="GR113" s="2">
        <f t="shared" ref="GR113" si="734">+GQ113+1</f>
        <v>2017</v>
      </c>
      <c r="GS113" s="2">
        <f t="shared" ref="GS113" si="735">+GR113+1</f>
        <v>2018</v>
      </c>
      <c r="GT113" s="2">
        <f t="shared" ref="GT113" si="736">+GS113+1</f>
        <v>2019</v>
      </c>
      <c r="GU113" s="2">
        <f t="shared" ref="GU113" si="737">+GT113+1</f>
        <v>2020</v>
      </c>
      <c r="GV113" s="2">
        <f t="shared" ref="GV113" si="738">+GU113+1</f>
        <v>2021</v>
      </c>
      <c r="GW113" s="2">
        <f t="shared" ref="GW113" si="739">+GV113+1</f>
        <v>2022</v>
      </c>
      <c r="GX113" s="2">
        <f t="shared" ref="GX113" si="740">+GW113+1</f>
        <v>2023</v>
      </c>
      <c r="GY113" s="2">
        <f t="shared" ref="GY113" si="741">+GX113+1</f>
        <v>2024</v>
      </c>
      <c r="GZ113" s="2">
        <f t="shared" ref="GZ113" si="742">+GY113+1</f>
        <v>2025</v>
      </c>
      <c r="HA113" s="2">
        <f t="shared" ref="HA113" si="743">+GZ113+1</f>
        <v>2026</v>
      </c>
      <c r="HB113" s="2">
        <f t="shared" ref="HB113" si="744">+HA113+1</f>
        <v>2027</v>
      </c>
      <c r="HC113" s="2">
        <f t="shared" ref="HC113" si="745">+HB113+1</f>
        <v>2028</v>
      </c>
      <c r="HD113" s="2">
        <f t="shared" ref="HD113" si="746">+HC113+1</f>
        <v>2029</v>
      </c>
      <c r="HE113" s="2">
        <f t="shared" ref="HE113" si="747">+HD113+1</f>
        <v>2030</v>
      </c>
      <c r="HF113" s="2">
        <f t="shared" ref="HF113" si="748">+HE113+1</f>
        <v>2031</v>
      </c>
      <c r="HG113" s="2">
        <f t="shared" ref="HG113" si="749">+HF113+1</f>
        <v>2032</v>
      </c>
      <c r="HH113" s="2">
        <f t="shared" ref="HH113" si="750">+HG113+1</f>
        <v>2033</v>
      </c>
      <c r="HI113" s="2">
        <f t="shared" ref="HI113" si="751">+HH113+1</f>
        <v>2034</v>
      </c>
      <c r="HJ113" s="2">
        <f t="shared" ref="HJ113" si="752">+HI113+1</f>
        <v>2035</v>
      </c>
      <c r="HK113" s="2">
        <f t="shared" ref="HK113" si="753">+HJ113+1</f>
        <v>2036</v>
      </c>
      <c r="HL113" s="2">
        <f t="shared" ref="HL113" si="754">+HK113+1</f>
        <v>2037</v>
      </c>
      <c r="HM113" s="2">
        <f t="shared" ref="HM113" si="755">+HL113+1</f>
        <v>2038</v>
      </c>
      <c r="HN113" s="2">
        <f t="shared" ref="HN113" si="756">+HM113+1</f>
        <v>2039</v>
      </c>
      <c r="HO113" s="2">
        <f t="shared" ref="HO113" si="757">+HN113+1</f>
        <v>2040</v>
      </c>
      <c r="HP113" s="2">
        <f t="shared" ref="HP113" si="758">+HO113+1</f>
        <v>2041</v>
      </c>
      <c r="HQ113" s="2">
        <f t="shared" ref="HQ113" si="759">+HP113+1</f>
        <v>2042</v>
      </c>
      <c r="HR113" s="2">
        <f t="shared" ref="HR113" si="760">+HQ113+1</f>
        <v>2043</v>
      </c>
      <c r="HS113" s="2">
        <f t="shared" ref="HS113" si="761">+HR113+1</f>
        <v>2044</v>
      </c>
      <c r="HT113" s="2">
        <f t="shared" ref="HT113" si="762">+HS113+1</f>
        <v>2045</v>
      </c>
      <c r="HU113" s="2">
        <f t="shared" ref="HU113" si="763">+HT113+1</f>
        <v>2046</v>
      </c>
      <c r="HV113" s="2">
        <f t="shared" ref="HV113" si="764">+HU113+1</f>
        <v>2047</v>
      </c>
      <c r="HW113" s="2">
        <f t="shared" ref="HW113" si="765">+HV113+1</f>
        <v>2048</v>
      </c>
      <c r="HX113" s="2">
        <f t="shared" ref="HX113" si="766">+HW113+1</f>
        <v>2049</v>
      </c>
      <c r="HY113" s="2">
        <f t="shared" ref="HY113" si="767">+HX113+1</f>
        <v>2050</v>
      </c>
      <c r="HZ113" s="32"/>
      <c r="IA113" s="2">
        <f>+Input!IH$7</f>
        <v>0</v>
      </c>
      <c r="IB113" s="2" t="s">
        <v>158</v>
      </c>
      <c r="IC113" s="2" t="s">
        <v>159</v>
      </c>
      <c r="ID113" s="2">
        <v>2016</v>
      </c>
      <c r="IE113" s="2">
        <f t="shared" ref="IE113" si="768">+ID113+1</f>
        <v>2017</v>
      </c>
      <c r="IF113" s="2">
        <f t="shared" ref="IF113" si="769">+IE113+1</f>
        <v>2018</v>
      </c>
      <c r="IG113" s="2">
        <f t="shared" ref="IG113" si="770">+IF113+1</f>
        <v>2019</v>
      </c>
      <c r="IH113" s="2">
        <f t="shared" ref="IH113" si="771">+IG113+1</f>
        <v>2020</v>
      </c>
      <c r="II113" s="2">
        <f t="shared" ref="II113" si="772">+IH113+1</f>
        <v>2021</v>
      </c>
      <c r="IJ113" s="2">
        <f t="shared" ref="IJ113" si="773">+II113+1</f>
        <v>2022</v>
      </c>
      <c r="IK113" s="2">
        <f t="shared" ref="IK113" si="774">+IJ113+1</f>
        <v>2023</v>
      </c>
      <c r="IL113" s="2">
        <f t="shared" ref="IL113" si="775">+IK113+1</f>
        <v>2024</v>
      </c>
      <c r="IM113" s="2">
        <f t="shared" ref="IM113" si="776">+IL113+1</f>
        <v>2025</v>
      </c>
      <c r="IN113" s="2">
        <f t="shared" ref="IN113" si="777">+IM113+1</f>
        <v>2026</v>
      </c>
      <c r="IO113" s="2">
        <f t="shared" ref="IO113" si="778">+IN113+1</f>
        <v>2027</v>
      </c>
      <c r="IP113" s="2">
        <f t="shared" ref="IP113" si="779">+IO113+1</f>
        <v>2028</v>
      </c>
      <c r="IQ113" s="2">
        <f t="shared" ref="IQ113" si="780">+IP113+1</f>
        <v>2029</v>
      </c>
      <c r="IR113" s="2">
        <f t="shared" ref="IR113" si="781">+IQ113+1</f>
        <v>2030</v>
      </c>
      <c r="IS113" s="2">
        <f t="shared" ref="IS113" si="782">+IR113+1</f>
        <v>2031</v>
      </c>
      <c r="IT113" s="2">
        <f t="shared" ref="IT113" si="783">+IS113+1</f>
        <v>2032</v>
      </c>
      <c r="IU113" s="2">
        <f t="shared" ref="IU113" si="784">+IT113+1</f>
        <v>2033</v>
      </c>
      <c r="IV113" s="2">
        <f t="shared" ref="IV113" si="785">+IU113+1</f>
        <v>2034</v>
      </c>
      <c r="IW113" s="2">
        <f t="shared" ref="IW113" si="786">+IV113+1</f>
        <v>2035</v>
      </c>
      <c r="IX113" s="2">
        <f t="shared" ref="IX113" si="787">+IW113+1</f>
        <v>2036</v>
      </c>
      <c r="IY113" s="2">
        <f t="shared" ref="IY113" si="788">+IX113+1</f>
        <v>2037</v>
      </c>
      <c r="IZ113" s="2">
        <f t="shared" ref="IZ113" si="789">+IY113+1</f>
        <v>2038</v>
      </c>
      <c r="JA113" s="2">
        <f t="shared" ref="JA113" si="790">+IZ113+1</f>
        <v>2039</v>
      </c>
      <c r="JB113" s="2">
        <f t="shared" ref="JB113" si="791">+JA113+1</f>
        <v>2040</v>
      </c>
      <c r="JC113" s="2">
        <f t="shared" ref="JC113" si="792">+JB113+1</f>
        <v>2041</v>
      </c>
      <c r="JD113" s="2">
        <f t="shared" ref="JD113" si="793">+JC113+1</f>
        <v>2042</v>
      </c>
      <c r="JE113" s="2">
        <f t="shared" ref="JE113" si="794">+JD113+1</f>
        <v>2043</v>
      </c>
      <c r="JF113" s="2">
        <f t="shared" ref="JF113" si="795">+JE113+1</f>
        <v>2044</v>
      </c>
      <c r="JG113" s="2">
        <f t="shared" ref="JG113" si="796">+JF113+1</f>
        <v>2045</v>
      </c>
      <c r="JH113" s="2">
        <f t="shared" ref="JH113" si="797">+JG113+1</f>
        <v>2046</v>
      </c>
      <c r="JI113" s="2">
        <f t="shared" ref="JI113" si="798">+JH113+1</f>
        <v>2047</v>
      </c>
      <c r="JJ113" s="2">
        <f t="shared" ref="JJ113" si="799">+JI113+1</f>
        <v>2048</v>
      </c>
      <c r="JK113" s="2">
        <f t="shared" ref="JK113" si="800">+JJ113+1</f>
        <v>2049</v>
      </c>
      <c r="JL113" s="2">
        <f t="shared" ref="JL113" si="801">+JK113+1</f>
        <v>2050</v>
      </c>
      <c r="JN113" s="2" t="s">
        <v>0</v>
      </c>
      <c r="JO113" s="2">
        <v>2016</v>
      </c>
      <c r="JP113" s="2">
        <f>+JO113+1</f>
        <v>2017</v>
      </c>
      <c r="JQ113" s="2">
        <f t="shared" ref="JQ113" si="802">+JP113+1</f>
        <v>2018</v>
      </c>
      <c r="JR113" s="2">
        <f t="shared" ref="JR113" si="803">+JQ113+1</f>
        <v>2019</v>
      </c>
      <c r="JS113" s="2">
        <f t="shared" ref="JS113" si="804">+JR113+1</f>
        <v>2020</v>
      </c>
      <c r="JT113" s="2">
        <f t="shared" ref="JT113" si="805">+JS113+1</f>
        <v>2021</v>
      </c>
      <c r="JU113" s="2">
        <f t="shared" ref="JU113" si="806">+JT113+1</f>
        <v>2022</v>
      </c>
      <c r="JV113" s="2">
        <f t="shared" ref="JV113" si="807">+JU113+1</f>
        <v>2023</v>
      </c>
      <c r="JW113" s="2">
        <f t="shared" ref="JW113" si="808">+JV113+1</f>
        <v>2024</v>
      </c>
      <c r="JX113" s="2">
        <f t="shared" ref="JX113" si="809">+JW113+1</f>
        <v>2025</v>
      </c>
      <c r="JY113" s="2">
        <f t="shared" ref="JY113" si="810">+JX113+1</f>
        <v>2026</v>
      </c>
      <c r="JZ113" s="2">
        <f t="shared" ref="JZ113" si="811">+JY113+1</f>
        <v>2027</v>
      </c>
      <c r="KA113" s="2">
        <f t="shared" ref="KA113" si="812">+JZ113+1</f>
        <v>2028</v>
      </c>
      <c r="KB113" s="2">
        <f t="shared" ref="KB113" si="813">+KA113+1</f>
        <v>2029</v>
      </c>
      <c r="KC113" s="2">
        <f t="shared" ref="KC113" si="814">+KB113+1</f>
        <v>2030</v>
      </c>
      <c r="KD113" s="2">
        <f t="shared" ref="KD113" si="815">+KC113+1</f>
        <v>2031</v>
      </c>
      <c r="KE113" s="2">
        <f t="shared" ref="KE113" si="816">+KD113+1</f>
        <v>2032</v>
      </c>
      <c r="KF113" s="2">
        <f t="shared" ref="KF113" si="817">+KE113+1</f>
        <v>2033</v>
      </c>
      <c r="KG113" s="2">
        <f t="shared" ref="KG113" si="818">+KF113+1</f>
        <v>2034</v>
      </c>
      <c r="KH113" s="2">
        <f t="shared" ref="KH113" si="819">+KG113+1</f>
        <v>2035</v>
      </c>
      <c r="KI113" s="2">
        <f t="shared" ref="KI113" si="820">+KH113+1</f>
        <v>2036</v>
      </c>
      <c r="KJ113" s="2">
        <f t="shared" ref="KJ113" si="821">+KI113+1</f>
        <v>2037</v>
      </c>
      <c r="KK113" s="2">
        <f t="shared" ref="KK113" si="822">+KJ113+1</f>
        <v>2038</v>
      </c>
      <c r="KL113" s="2">
        <f t="shared" ref="KL113" si="823">+KK113+1</f>
        <v>2039</v>
      </c>
      <c r="KM113" s="2">
        <f t="shared" ref="KM113" si="824">+KL113+1</f>
        <v>2040</v>
      </c>
      <c r="KN113" s="2">
        <f t="shared" ref="KN113" si="825">+KM113+1</f>
        <v>2041</v>
      </c>
      <c r="KO113" s="2">
        <f t="shared" ref="KO113" si="826">+KN113+1</f>
        <v>2042</v>
      </c>
      <c r="KP113" s="2">
        <f t="shared" ref="KP113" si="827">+KO113+1</f>
        <v>2043</v>
      </c>
      <c r="KQ113" s="2">
        <f t="shared" ref="KQ113" si="828">+KP113+1</f>
        <v>2044</v>
      </c>
      <c r="KR113" s="2">
        <f t="shared" ref="KR113" si="829">+KQ113+1</f>
        <v>2045</v>
      </c>
      <c r="KS113" s="2">
        <f t="shared" ref="KS113" si="830">+KR113+1</f>
        <v>2046</v>
      </c>
      <c r="KT113" s="2">
        <f t="shared" ref="KT113" si="831">+KS113+1</f>
        <v>2047</v>
      </c>
      <c r="KU113" s="2">
        <f t="shared" ref="KU113" si="832">+KT113+1</f>
        <v>2048</v>
      </c>
      <c r="KV113" s="2">
        <f t="shared" ref="KV113" si="833">+KU113+1</f>
        <v>2049</v>
      </c>
      <c r="KW113" s="2">
        <f t="shared" ref="KW113" si="834">+KV113+1</f>
        <v>2050</v>
      </c>
      <c r="KY113" s="2" t="s">
        <v>0</v>
      </c>
      <c r="KZ113" s="2">
        <v>2000</v>
      </c>
      <c r="LA113" s="2">
        <v>2001</v>
      </c>
      <c r="LB113" s="2">
        <v>2002</v>
      </c>
      <c r="LC113" s="2">
        <v>2003</v>
      </c>
      <c r="LD113" s="2">
        <v>2004</v>
      </c>
      <c r="LE113" s="2">
        <v>2005</v>
      </c>
      <c r="LF113" s="2">
        <v>2006</v>
      </c>
      <c r="LG113" s="2">
        <v>2007</v>
      </c>
      <c r="LH113" s="2">
        <v>2008</v>
      </c>
      <c r="LI113" s="2">
        <v>2009</v>
      </c>
      <c r="LJ113" s="2">
        <v>2010</v>
      </c>
      <c r="LK113" s="2">
        <v>2011</v>
      </c>
      <c r="LL113" s="2">
        <v>2012</v>
      </c>
      <c r="LM113" s="2">
        <v>2013</v>
      </c>
      <c r="LN113" s="2">
        <v>2014</v>
      </c>
      <c r="LO113" s="2">
        <v>2015</v>
      </c>
      <c r="LP113" s="2">
        <v>2016</v>
      </c>
      <c r="LQ113" s="2">
        <f>+Input!DV$7</f>
        <v>2017</v>
      </c>
      <c r="LR113" s="2">
        <f>+Input!DW$7</f>
        <v>2018</v>
      </c>
      <c r="LS113" s="2">
        <f>+Input!DX$7</f>
        <v>2019</v>
      </c>
      <c r="LT113" s="2">
        <f>+Input!DY$7</f>
        <v>2020</v>
      </c>
      <c r="LU113" s="2">
        <f>+Input!DZ$7</f>
        <v>2021</v>
      </c>
      <c r="LV113" s="2">
        <f>+Input!EA$7</f>
        <v>2022</v>
      </c>
      <c r="LW113" s="2">
        <f>+Input!EB$7</f>
        <v>2023</v>
      </c>
      <c r="LX113" s="2">
        <f>+Input!EC$7</f>
        <v>2024</v>
      </c>
      <c r="LY113" s="2">
        <f>+Input!ED$7</f>
        <v>2025</v>
      </c>
      <c r="LZ113" s="2">
        <f>+Input!EE$7</f>
        <v>2026</v>
      </c>
      <c r="MA113" s="2">
        <f>+Input!EF$7</f>
        <v>2027</v>
      </c>
      <c r="MB113" s="2">
        <f>+Input!EG$7</f>
        <v>2028</v>
      </c>
      <c r="MC113" s="2">
        <f>+Input!EH$7</f>
        <v>2029</v>
      </c>
      <c r="MD113" s="2">
        <f>+Input!EI$7</f>
        <v>2030</v>
      </c>
      <c r="ME113" s="2">
        <f>+Input!EJ$7</f>
        <v>2031</v>
      </c>
      <c r="MF113" s="2">
        <f>+Input!EK$7</f>
        <v>2032</v>
      </c>
      <c r="MG113" s="2">
        <f>+Input!EL$7</f>
        <v>2033</v>
      </c>
      <c r="MH113" s="2">
        <f>+Input!EM$7</f>
        <v>2034</v>
      </c>
      <c r="MI113" s="2">
        <f>+Input!EN$7</f>
        <v>2035</v>
      </c>
      <c r="MJ113" s="2">
        <f>+Input!EO$7</f>
        <v>2036</v>
      </c>
      <c r="MK113" s="2">
        <f>+Input!EP$7</f>
        <v>2037</v>
      </c>
      <c r="ML113" s="2">
        <f>+Input!EQ$7</f>
        <v>2038</v>
      </c>
      <c r="MM113" s="2">
        <f>+Input!ER$7</f>
        <v>2039</v>
      </c>
      <c r="MN113" s="2">
        <f>+Input!ES$7</f>
        <v>2040</v>
      </c>
      <c r="MO113" s="2">
        <f>+Input!ET$7</f>
        <v>2041</v>
      </c>
      <c r="MP113" s="2">
        <f>+Input!EU$7</f>
        <v>2042</v>
      </c>
      <c r="MQ113" s="2">
        <f>+Input!EV$7</f>
        <v>2043</v>
      </c>
      <c r="MR113" s="2">
        <f>+Input!EW$7</f>
        <v>2044</v>
      </c>
      <c r="MS113" s="2">
        <f>+Input!EX$7</f>
        <v>2045</v>
      </c>
      <c r="MT113" s="2">
        <f>+Input!EY$7</f>
        <v>2046</v>
      </c>
      <c r="MU113" s="2">
        <f>+Input!EZ$7</f>
        <v>2047</v>
      </c>
      <c r="MV113" s="2">
        <f>+Input!FA$7</f>
        <v>2048</v>
      </c>
      <c r="MW113" s="2">
        <f>+Input!FB$7</f>
        <v>2049</v>
      </c>
      <c r="MX113" s="2">
        <f>+Input!FC$7</f>
        <v>2050</v>
      </c>
      <c r="MZ113" s="2" t="s">
        <v>0</v>
      </c>
      <c r="NA113" s="2">
        <f>+Input!FF$7</f>
        <v>2016</v>
      </c>
      <c r="NB113" s="2">
        <f>+Input!FG$7</f>
        <v>2017</v>
      </c>
      <c r="NC113" s="2">
        <f>+Input!FH$7</f>
        <v>2018</v>
      </c>
      <c r="ND113" s="2">
        <f>+Input!FI$7</f>
        <v>2019</v>
      </c>
      <c r="NE113" s="2">
        <f>+Input!FJ$7</f>
        <v>2020</v>
      </c>
      <c r="NF113" s="2">
        <f>+Input!FK$7</f>
        <v>2021</v>
      </c>
      <c r="NG113" s="2">
        <f>+Input!FL$7</f>
        <v>2022</v>
      </c>
      <c r="NH113" s="2">
        <f>+Input!FM$7</f>
        <v>2023</v>
      </c>
      <c r="NI113" s="2">
        <f>+Input!FN$7</f>
        <v>2024</v>
      </c>
      <c r="NJ113" s="2">
        <f>+Input!FO$7</f>
        <v>2025</v>
      </c>
      <c r="NK113" s="2">
        <f>+Input!FP$7</f>
        <v>2026</v>
      </c>
      <c r="NL113" s="2">
        <f>+Input!FQ$7</f>
        <v>2027</v>
      </c>
      <c r="NM113" s="2">
        <f>+Input!FR$7</f>
        <v>2028</v>
      </c>
      <c r="NN113" s="2">
        <f>+Input!FS$7</f>
        <v>2029</v>
      </c>
      <c r="NO113" s="2">
        <f>+Input!FT$7</f>
        <v>2030</v>
      </c>
      <c r="NP113" s="2">
        <f>+Input!FU$7</f>
        <v>2031</v>
      </c>
      <c r="NQ113" s="2">
        <f>+Input!FV$7</f>
        <v>2032</v>
      </c>
      <c r="NR113" s="2">
        <f>+Input!FW$7</f>
        <v>2033</v>
      </c>
      <c r="NS113" s="2">
        <f>+Input!FX$7</f>
        <v>2034</v>
      </c>
      <c r="NT113" s="2">
        <f>+Input!FY$7</f>
        <v>2035</v>
      </c>
      <c r="NU113" s="2">
        <f>+Input!FZ$7</f>
        <v>2036</v>
      </c>
      <c r="NV113" s="2">
        <f>+Input!GA$7</f>
        <v>2037</v>
      </c>
      <c r="NW113" s="2">
        <f>+Input!GB$7</f>
        <v>2038</v>
      </c>
      <c r="NX113" s="2">
        <f>+Input!GC$7</f>
        <v>2039</v>
      </c>
      <c r="NY113" s="2">
        <f>+Input!GD$7</f>
        <v>2040</v>
      </c>
      <c r="NZ113" s="2">
        <f>+Input!GE$7</f>
        <v>2041</v>
      </c>
      <c r="OA113" s="2">
        <f>+Input!GF$7</f>
        <v>2042</v>
      </c>
      <c r="OB113" s="2">
        <f>+Input!GG$7</f>
        <v>2043</v>
      </c>
      <c r="OC113" s="2">
        <f>+Input!GH$7</f>
        <v>2044</v>
      </c>
      <c r="OD113" s="2">
        <f>+Input!GI$7</f>
        <v>2045</v>
      </c>
      <c r="OE113" s="2">
        <f>+Input!GJ$7</f>
        <v>2046</v>
      </c>
      <c r="OF113" s="2">
        <f>+Input!GK$7</f>
        <v>2047</v>
      </c>
      <c r="OG113" s="2">
        <f>+Input!GL$7</f>
        <v>2048</v>
      </c>
      <c r="OH113" s="2">
        <f>+Input!GM$7</f>
        <v>2049</v>
      </c>
      <c r="OI113" s="2">
        <f>+Input!GN$7</f>
        <v>2050</v>
      </c>
      <c r="OK113" s="2" t="s">
        <v>0</v>
      </c>
      <c r="OL113" s="2">
        <v>2016</v>
      </c>
      <c r="OM113" s="2">
        <f t="shared" ref="OM113" si="835">+OL113+1</f>
        <v>2017</v>
      </c>
      <c r="ON113" s="2">
        <f t="shared" ref="ON113" si="836">+OM113+1</f>
        <v>2018</v>
      </c>
      <c r="OO113" s="2">
        <f t="shared" ref="OO113" si="837">+ON113+1</f>
        <v>2019</v>
      </c>
      <c r="OP113" s="2">
        <f t="shared" ref="OP113" si="838">+OO113+1</f>
        <v>2020</v>
      </c>
      <c r="OQ113" s="2">
        <f t="shared" ref="OQ113" si="839">+OP113+1</f>
        <v>2021</v>
      </c>
      <c r="OR113" s="2">
        <f t="shared" ref="OR113" si="840">+OQ113+1</f>
        <v>2022</v>
      </c>
      <c r="OS113" s="2">
        <f t="shared" ref="OS113" si="841">+OR113+1</f>
        <v>2023</v>
      </c>
      <c r="OT113" s="2">
        <f t="shared" ref="OT113" si="842">+OS113+1</f>
        <v>2024</v>
      </c>
      <c r="OU113" s="2">
        <f t="shared" ref="OU113" si="843">+OT113+1</f>
        <v>2025</v>
      </c>
      <c r="OV113" s="2">
        <f t="shared" ref="OV113" si="844">+OU113+1</f>
        <v>2026</v>
      </c>
      <c r="OW113" s="2">
        <f t="shared" ref="OW113" si="845">+OV113+1</f>
        <v>2027</v>
      </c>
      <c r="OX113" s="2">
        <f t="shared" ref="OX113" si="846">+OW113+1</f>
        <v>2028</v>
      </c>
      <c r="OY113" s="2">
        <f t="shared" ref="OY113" si="847">+OX113+1</f>
        <v>2029</v>
      </c>
      <c r="OZ113" s="2">
        <f t="shared" ref="OZ113" si="848">+OY113+1</f>
        <v>2030</v>
      </c>
      <c r="PA113" s="2">
        <f t="shared" ref="PA113" si="849">+OZ113+1</f>
        <v>2031</v>
      </c>
      <c r="PB113" s="2">
        <f t="shared" ref="PB113" si="850">+PA113+1</f>
        <v>2032</v>
      </c>
      <c r="PC113" s="2">
        <f t="shared" ref="PC113" si="851">+PB113+1</f>
        <v>2033</v>
      </c>
      <c r="PD113" s="2">
        <f t="shared" ref="PD113" si="852">+PC113+1</f>
        <v>2034</v>
      </c>
      <c r="PE113" s="2">
        <f t="shared" ref="PE113" si="853">+PD113+1</f>
        <v>2035</v>
      </c>
      <c r="PF113" s="2">
        <f t="shared" ref="PF113" si="854">+PE113+1</f>
        <v>2036</v>
      </c>
      <c r="PG113" s="2">
        <f t="shared" ref="PG113" si="855">+PF113+1</f>
        <v>2037</v>
      </c>
      <c r="PH113" s="2">
        <f t="shared" ref="PH113" si="856">+PG113+1</f>
        <v>2038</v>
      </c>
      <c r="PI113" s="2">
        <f t="shared" ref="PI113" si="857">+PH113+1</f>
        <v>2039</v>
      </c>
      <c r="PJ113" s="2">
        <f t="shared" ref="PJ113" si="858">+PI113+1</f>
        <v>2040</v>
      </c>
      <c r="PK113" s="2">
        <f t="shared" ref="PK113" si="859">+PJ113+1</f>
        <v>2041</v>
      </c>
      <c r="PL113" s="2">
        <f t="shared" ref="PL113" si="860">+PK113+1</f>
        <v>2042</v>
      </c>
      <c r="PM113" s="2">
        <f t="shared" ref="PM113" si="861">+PL113+1</f>
        <v>2043</v>
      </c>
      <c r="PN113" s="2">
        <f t="shared" ref="PN113" si="862">+PM113+1</f>
        <v>2044</v>
      </c>
      <c r="PO113" s="2">
        <f t="shared" ref="PO113" si="863">+PN113+1</f>
        <v>2045</v>
      </c>
      <c r="PP113" s="2">
        <f t="shared" ref="PP113" si="864">+PO113+1</f>
        <v>2046</v>
      </c>
      <c r="PQ113" s="2">
        <f t="shared" ref="PQ113" si="865">+PP113+1</f>
        <v>2047</v>
      </c>
      <c r="PR113" s="2">
        <f t="shared" ref="PR113" si="866">+PQ113+1</f>
        <v>2048</v>
      </c>
      <c r="PS113" s="2">
        <f t="shared" ref="PS113" si="867">+PR113+1</f>
        <v>2049</v>
      </c>
      <c r="PT113" s="2">
        <f t="shared" ref="PT113" si="868">+PS113+1</f>
        <v>2050</v>
      </c>
      <c r="PV113" s="2" t="s">
        <v>10</v>
      </c>
      <c r="PW113" s="2">
        <f t="shared" ref="PW113:RE113" si="869">+J113</f>
        <v>2016</v>
      </c>
      <c r="PX113" s="2">
        <f t="shared" si="869"/>
        <v>2017</v>
      </c>
      <c r="PY113" s="2">
        <f t="shared" si="869"/>
        <v>2018</v>
      </c>
      <c r="PZ113" s="2">
        <f t="shared" si="869"/>
        <v>2019</v>
      </c>
      <c r="QA113" s="2">
        <f t="shared" si="869"/>
        <v>2020</v>
      </c>
      <c r="QB113" s="2">
        <f t="shared" si="869"/>
        <v>2021</v>
      </c>
      <c r="QC113" s="2">
        <f t="shared" si="869"/>
        <v>2022</v>
      </c>
      <c r="QD113" s="2">
        <f t="shared" si="869"/>
        <v>2023</v>
      </c>
      <c r="QE113" s="2">
        <f t="shared" si="869"/>
        <v>2024</v>
      </c>
      <c r="QF113" s="2">
        <f t="shared" si="869"/>
        <v>2025</v>
      </c>
      <c r="QG113" s="2">
        <f t="shared" si="869"/>
        <v>2026</v>
      </c>
      <c r="QH113" s="2">
        <f t="shared" si="869"/>
        <v>2027</v>
      </c>
      <c r="QI113" s="2">
        <f t="shared" si="869"/>
        <v>2028</v>
      </c>
      <c r="QJ113" s="2">
        <f t="shared" si="869"/>
        <v>2029</v>
      </c>
      <c r="QK113" s="2">
        <f t="shared" si="869"/>
        <v>2030</v>
      </c>
      <c r="QL113" s="2">
        <f t="shared" si="869"/>
        <v>2031</v>
      </c>
      <c r="QM113" s="2">
        <f t="shared" si="869"/>
        <v>2032</v>
      </c>
      <c r="QN113" s="2">
        <f t="shared" si="869"/>
        <v>2033</v>
      </c>
      <c r="QO113" s="2">
        <f t="shared" si="869"/>
        <v>2034</v>
      </c>
      <c r="QP113" s="2">
        <f t="shared" si="869"/>
        <v>2035</v>
      </c>
      <c r="QQ113" s="2">
        <f t="shared" si="869"/>
        <v>2036</v>
      </c>
      <c r="QR113" s="2">
        <f t="shared" si="869"/>
        <v>2037</v>
      </c>
      <c r="QS113" s="2">
        <f t="shared" si="869"/>
        <v>2038</v>
      </c>
      <c r="QT113" s="2">
        <f t="shared" si="869"/>
        <v>2039</v>
      </c>
      <c r="QU113" s="2">
        <f t="shared" si="869"/>
        <v>2040</v>
      </c>
      <c r="QV113" s="2">
        <f t="shared" si="869"/>
        <v>2041</v>
      </c>
      <c r="QW113" s="2">
        <f t="shared" si="869"/>
        <v>2042</v>
      </c>
      <c r="QX113" s="2">
        <f t="shared" si="869"/>
        <v>2043</v>
      </c>
      <c r="QY113" s="2">
        <f t="shared" si="869"/>
        <v>2044</v>
      </c>
      <c r="QZ113" s="2">
        <f t="shared" si="869"/>
        <v>2045</v>
      </c>
      <c r="RA113" s="2">
        <f t="shared" si="869"/>
        <v>2046</v>
      </c>
      <c r="RB113" s="2">
        <f t="shared" si="869"/>
        <v>2047</v>
      </c>
      <c r="RC113" s="2">
        <f t="shared" si="869"/>
        <v>2048</v>
      </c>
      <c r="RD113" s="2">
        <f t="shared" si="869"/>
        <v>2049</v>
      </c>
      <c r="RE113" s="2">
        <f t="shared" si="869"/>
        <v>2050</v>
      </c>
      <c r="RF113" s="2" t="str">
        <f>+RF93</f>
        <v>Total w
0% Discount</v>
      </c>
      <c r="RG113" s="2" t="str">
        <f>+RG93</f>
        <v>Total w 3% Discount</v>
      </c>
      <c r="RH113" s="79"/>
      <c r="RI113" s="92"/>
    </row>
    <row r="114" spans="1:477" hidden="1" outlineLevel="1" x14ac:dyDescent="0.25">
      <c r="A114" s="89"/>
      <c r="B114" s="143"/>
      <c r="C114" s="111" t="str">
        <f>+C23</f>
        <v>40' CNG w Midlife Rebuild</v>
      </c>
      <c r="D114" s="85">
        <f>+$D$11</f>
        <v>234</v>
      </c>
      <c r="E114" s="83">
        <v>2000</v>
      </c>
      <c r="F114" s="68">
        <f t="shared" ref="F114:F192" si="870">+$D$5</f>
        <v>40000</v>
      </c>
      <c r="G114" s="69">
        <f>VLOOKUP($C114,Input!$A$8:$HV$39,MATCH(G$21,Input!$A$6:$HV$6,0),FALSE)</f>
        <v>2.91</v>
      </c>
      <c r="H114" s="123">
        <f>VLOOKUP($C114,Input!$A$8:$HV$39,MATCH(H$21,Input!$A$6:$HV$6,0),FALSE)</f>
        <v>0</v>
      </c>
      <c r="I114" s="70">
        <f>VLOOKUP($C114,Input!$A$8:$HV$39,MATCH(I$21,Input!$A$6:$HV$6,0),FALSE)</f>
        <v>14</v>
      </c>
      <c r="J114" s="1">
        <f>+IF($E114=J$22,VLOOKUP($C114,Input!$A$8:$AN$39,MATCH(J$21,Input!$A$6:$AN$6,0),FALSE)+$H114,0)*$D114</f>
        <v>0</v>
      </c>
      <c r="K114" s="1">
        <f>+IF($E114=K$22,VLOOKUP($C114,Input!$A$8:$AN$39,MATCH(K$21,Input!$A$6:$AN$6,0),FALSE)+$H114,0)*$D114</f>
        <v>0</v>
      </c>
      <c r="L114" s="1">
        <f>+IF($E114=L$22,VLOOKUP($C114,Input!$A$8:$AN$39,MATCH(L$21,Input!$A$6:$AN$6,0),FALSE)+$H114,0)*$D114</f>
        <v>0</v>
      </c>
      <c r="M114" s="1">
        <f>+IF($E114=M$22,VLOOKUP($C114,Input!$A$8:$AN$39,MATCH(M$21,Input!$A$6:$AN$6,0),FALSE)+$H114,0)*$D114</f>
        <v>0</v>
      </c>
      <c r="N114" s="1">
        <f>+IF($E114=N$22,VLOOKUP($C114,Input!$A$8:$AN$39,MATCH(N$21,Input!$A$6:$AN$6,0),FALSE)+$H114,0)*$D114</f>
        <v>0</v>
      </c>
      <c r="O114" s="1">
        <f>+IF($E114=O$22,VLOOKUP($C114,Input!$A$8:$AN$39,MATCH(O$21,Input!$A$6:$AN$6,0),FALSE)+$H114,0)*$D114</f>
        <v>0</v>
      </c>
      <c r="P114" s="1">
        <f>+IF($E114=P$22,VLOOKUP($C114,Input!$A$8:$AN$39,MATCH(P$21,Input!$A$6:$AN$6,0),FALSE)+$H114,0)*$D114</f>
        <v>0</v>
      </c>
      <c r="Q114" s="1">
        <f>+IF($E114=Q$22,VLOOKUP($C114,Input!$A$8:$AN$39,MATCH(Q$21,Input!$A$6:$AN$6,0),FALSE)+$H114,0)*$D114</f>
        <v>0</v>
      </c>
      <c r="R114" s="1">
        <f>+IF($E114=R$22,VLOOKUP($C114,Input!$A$8:$AN$39,MATCH(R$21,Input!$A$6:$AN$6,0),FALSE)+$H114,0)*$D114</f>
        <v>0</v>
      </c>
      <c r="S114" s="1">
        <f>+IF($E114=S$22,VLOOKUP($C114,Input!$A$8:$AN$39,MATCH(S$21,Input!$A$6:$AN$6,0),FALSE)+$H114,0)*$D114</f>
        <v>0</v>
      </c>
      <c r="T114" s="1">
        <f>+IF($E114=T$22,VLOOKUP($C114,Input!$A$8:$AN$39,MATCH(T$21,Input!$A$6:$AN$6,0),FALSE)+$H114,0)*$D114</f>
        <v>0</v>
      </c>
      <c r="U114" s="1">
        <f>+IF($E114=U$22,VLOOKUP($C114,Input!$A$8:$AN$39,MATCH(U$21,Input!$A$6:$AN$6,0),FALSE)+$H114,0)*$D114</f>
        <v>0</v>
      </c>
      <c r="V114" s="1">
        <f>+IF($E114=V$22,VLOOKUP($C114,Input!$A$8:$AN$39,MATCH(V$21,Input!$A$6:$AN$6,0),FALSE)+$H114,0)*$D114</f>
        <v>0</v>
      </c>
      <c r="W114" s="1">
        <f>+IF($E114=W$22,VLOOKUP($C114,Input!$A$8:$AN$39,MATCH(W$21,Input!$A$6:$AN$6,0),FALSE)+$H114,0)*$D114</f>
        <v>0</v>
      </c>
      <c r="X114" s="1">
        <f>+IF($E114=X$22,VLOOKUP($C114,Input!$A$8:$AN$39,MATCH(X$21,Input!$A$6:$AN$6,0),FALSE)+$H114,0)*$D114</f>
        <v>0</v>
      </c>
      <c r="Y114" s="1">
        <f>+IF($E114=Y$22,VLOOKUP($C114,Input!$A$8:$AN$39,MATCH(Y$21,Input!$A$6:$AN$6,0),FALSE)+$H114,0)*$D114</f>
        <v>0</v>
      </c>
      <c r="Z114" s="1">
        <f>+IF($E114=Z$22,VLOOKUP($C114,Input!$A$8:$AN$39,MATCH(Z$21,Input!$A$6:$AN$6,0),FALSE)+$H114,0)*$D114</f>
        <v>0</v>
      </c>
      <c r="AA114" s="1">
        <f>+IF($E114=AA$22,VLOOKUP($C114,Input!$A$8:$AN$39,MATCH(AA$21,Input!$A$6:$AN$6,0),FALSE)+$H114,0)*$D114</f>
        <v>0</v>
      </c>
      <c r="AB114" s="1">
        <f>+IF($E114=AB$22,VLOOKUP($C114,Input!$A$8:$AN$39,MATCH(AB$21,Input!$A$6:$AN$6,0),FALSE)+$H114,0)*$D114</f>
        <v>0</v>
      </c>
      <c r="AC114" s="1">
        <f>+IF($E114=AC$22,VLOOKUP($C114,Input!$A$8:$AN$39,MATCH(AC$21,Input!$A$6:$AN$6,0),FALSE)+$H114,0)*$D114</f>
        <v>0</v>
      </c>
      <c r="AD114" s="1">
        <f>+IF($E114=AD$22,VLOOKUP($C114,Input!$A$8:$AN$39,MATCH(AD$21,Input!$A$6:$AN$6,0),FALSE)+$H114,0)*$D114</f>
        <v>0</v>
      </c>
      <c r="AE114" s="1">
        <f>+IF($E114=AE$22,VLOOKUP($C114,Input!$A$8:$AN$39,MATCH(AE$21,Input!$A$6:$AN$6,0),FALSE)+$H114,0)*$D114</f>
        <v>0</v>
      </c>
      <c r="AF114" s="1">
        <f>+IF($E114=AF$22,VLOOKUP($C114,Input!$A$8:$AN$39,MATCH(AF$21,Input!$A$6:$AN$6,0),FALSE)+$H114,0)*$D114</f>
        <v>0</v>
      </c>
      <c r="AG114" s="1">
        <f>+IF($E114=AG$22,VLOOKUP($C114,Input!$A$8:$AN$39,MATCH(AG$21,Input!$A$6:$AN$6,0),FALSE)+$H114,0)*$D114</f>
        <v>0</v>
      </c>
      <c r="AH114" s="1">
        <f>+IF($E114=AH$22,VLOOKUP($C114,Input!$A$8:$AN$39,MATCH(AH$21,Input!$A$6:$AN$6,0),FALSE)+$H114,0)*$D114</f>
        <v>0</v>
      </c>
      <c r="AI114" s="1">
        <f>+IF($E114=AI$22,VLOOKUP($C114,Input!$A$8:$AN$39,MATCH(AI$21,Input!$A$6:$AN$6,0),FALSE)+$H114,0)*$D114</f>
        <v>0</v>
      </c>
      <c r="AJ114" s="1">
        <f>+IF($E114=AJ$22,VLOOKUP($C114,Input!$A$8:$AN$39,MATCH(AJ$21,Input!$A$6:$AN$6,0),FALSE)+$H114,0)*$D114</f>
        <v>0</v>
      </c>
      <c r="AK114" s="1">
        <f>+IF($E114=AK$22,VLOOKUP($C114,Input!$A$8:$AN$39,MATCH(AK$21,Input!$A$6:$AN$6,0),FALSE)+$H114,0)*$D114</f>
        <v>0</v>
      </c>
      <c r="AL114" s="1">
        <f>+IF($E114=AL$22,VLOOKUP($C114,Input!$A$8:$AN$39,MATCH(AL$21,Input!$A$6:$AN$6,0),FALSE)+$H114,0)*$D114</f>
        <v>0</v>
      </c>
      <c r="AM114" s="1">
        <f>+IF($E114=AM$22,VLOOKUP($C114,Input!$A$8:$AN$39,MATCH(AM$21,Input!$A$6:$AN$6,0),FALSE)+$H114,0)*$D114</f>
        <v>0</v>
      </c>
      <c r="AN114" s="1">
        <f>+IF($E114=AN$22,VLOOKUP($C114,Input!$A$8:$AN$39,MATCH(AN$21,Input!$A$6:$AN$6,0),FALSE)+$H114,0)*$D114</f>
        <v>0</v>
      </c>
      <c r="AO114" s="1">
        <f>+IF($E114=AO$22,VLOOKUP($C114,Input!$A$8:$AN$39,MATCH(AO$21,Input!$A$6:$AN$6,0),FALSE)+$H114,0)*$D114</f>
        <v>0</v>
      </c>
      <c r="AP114" s="1">
        <f>+IF($E114=AP$22,VLOOKUP($C114,Input!$A$8:$AN$39,MATCH(AP$21,Input!$A$6:$AN$6,0),FALSE)+$H114,0)*$D114</f>
        <v>0</v>
      </c>
      <c r="AQ114" s="1">
        <f>+IF($E114=AQ$22,VLOOKUP($C114,Input!$A$8:$AN$39,MATCH(AQ$21,Input!$A$6:$AN$6,0),FALSE)+$H114,0)*$D114</f>
        <v>0</v>
      </c>
      <c r="AR114" s="1">
        <f>+IF($E114=AR$22,VLOOKUP($C114,Input!$A$8:$AN$39,MATCH(AR$21,Input!$A$6:$AN$6,0),FALSE)+$H114,0)*$D114</f>
        <v>0</v>
      </c>
      <c r="AT114" t="str">
        <f>VLOOKUP($C114,Input!$A$8:$HV$39,MATCH(AT$21,Input!$A$6:$HV$6,0),FALSE)</f>
        <v>Parts and administrative cost</v>
      </c>
      <c r="AU114" s="1">
        <f>+IF($E114=AU$22,VLOOKUP($C114,Input!$A$8:$HV$39,MATCH(AU$21,Input!$A$6:$HV$6,0),FALSE),0)*$D114</f>
        <v>0</v>
      </c>
      <c r="AV114" s="1">
        <f>+IF($E114=AV$22,VLOOKUP($C114,Input!$A$8:$HV$39,MATCH(AV$21,Input!$A$6:$HV$6,0),FALSE),0)*$D114</f>
        <v>0</v>
      </c>
      <c r="AW114" s="1">
        <f>+IF($E114=AW$22,VLOOKUP($C114,Input!$A$8:$HV$39,MATCH(AW$21,Input!$A$6:$HV$6,0),FALSE),0)*$D114</f>
        <v>0</v>
      </c>
      <c r="AX114" s="1">
        <f>+IF($E114=AX$22,VLOOKUP($C114,Input!$A$8:$HV$39,MATCH(AX$21,Input!$A$6:$HV$6,0),FALSE),0)*$D114</f>
        <v>0</v>
      </c>
      <c r="AY114" s="1">
        <f>+IF($E114=AY$22,VLOOKUP($C114,Input!$A$8:$HV$39,MATCH(AY$21,Input!$A$6:$HV$6,0),FALSE),0)*$D114</f>
        <v>0</v>
      </c>
      <c r="AZ114" s="1">
        <f>+IF($E114=AZ$22,VLOOKUP($C114,Input!$A$8:$HV$39,MATCH(AZ$21,Input!$A$6:$HV$6,0),FALSE),0)*$D114</f>
        <v>0</v>
      </c>
      <c r="BA114" s="1">
        <f>+IF($E114=BA$22,VLOOKUP($C114,Input!$A$8:$HV$39,MATCH(BA$21,Input!$A$6:$HV$6,0),FALSE),0)*$D114</f>
        <v>0</v>
      </c>
      <c r="BB114" s="1">
        <f>+IF($E114=BB$22,VLOOKUP($C114,Input!$A$8:$HV$39,MATCH(BB$21,Input!$A$6:$HV$6,0),FALSE),0)*$D114</f>
        <v>0</v>
      </c>
      <c r="BC114" s="1">
        <f>+IF($E114=BC$22,VLOOKUP($C114,Input!$A$8:$HV$39,MATCH(BC$21,Input!$A$6:$HV$6,0),FALSE),0)*$D114</f>
        <v>0</v>
      </c>
      <c r="BD114" s="1">
        <f>+IF($E114=BD$22,VLOOKUP($C114,Input!$A$8:$HV$39,MATCH(BD$21,Input!$A$6:$HV$6,0),FALSE),0)*$D114</f>
        <v>0</v>
      </c>
      <c r="BE114" s="1">
        <f>+IF($E114=BE$22,VLOOKUP($C114,Input!$A$8:$HV$39,MATCH(BE$21,Input!$A$6:$HV$6,0),FALSE),0)*$D114</f>
        <v>0</v>
      </c>
      <c r="BF114" s="1">
        <f>+IF($E114=BF$22,VLOOKUP($C114,Input!$A$8:$HV$39,MATCH(BF$21,Input!$A$6:$HV$6,0),FALSE),0)*$D114</f>
        <v>0</v>
      </c>
      <c r="BG114" s="1">
        <f>+IF($E114=BG$22,VLOOKUP($C114,Input!$A$8:$HV$39,MATCH(BG$21,Input!$A$6:$HV$6,0),FALSE),0)*$D114</f>
        <v>0</v>
      </c>
      <c r="BH114" s="1">
        <f>+IF($E114=BH$22,VLOOKUP($C114,Input!$A$8:$HV$39,MATCH(BH$21,Input!$A$6:$HV$6,0),FALSE),0)*$D114</f>
        <v>0</v>
      </c>
      <c r="BI114" s="1">
        <f>+IF($E114=BI$22,VLOOKUP($C114,Input!$A$8:$HV$39,MATCH(BI$21,Input!$A$6:$HV$6,0),FALSE),0)*$D114</f>
        <v>0</v>
      </c>
      <c r="BJ114" s="1">
        <f>+IF($E114=BJ$22,VLOOKUP($C114,Input!$A$8:$HV$39,MATCH(BJ$21,Input!$A$6:$HV$6,0),FALSE),0)*$D114</f>
        <v>0</v>
      </c>
      <c r="BK114" s="1">
        <f>+IF($E114=BK$22,VLOOKUP($C114,Input!$A$8:$HV$39,MATCH(BK$21,Input!$A$6:$HV$6,0),FALSE),0)*$D114</f>
        <v>0</v>
      </c>
      <c r="BL114" s="1">
        <f>+IF($E114=BL$22,VLOOKUP($C114,Input!$A$8:$HV$39,MATCH(BL$21,Input!$A$6:$HV$6,0),FALSE),0)*$D114</f>
        <v>0</v>
      </c>
      <c r="BM114" s="1">
        <f>+IF($E114=BM$22,VLOOKUP($C114,Input!$A$8:$HV$39,MATCH(BM$21,Input!$A$6:$HV$6,0),FALSE),0)*$D114</f>
        <v>0</v>
      </c>
      <c r="BN114" s="1">
        <f>+IF($E114=BN$22,VLOOKUP($C114,Input!$A$8:$HV$39,MATCH(BN$21,Input!$A$6:$HV$6,0),FALSE),0)*$D114</f>
        <v>0</v>
      </c>
      <c r="BO114" s="1">
        <f>+IF($E114=BO$22,VLOOKUP($C114,Input!$A$8:$HV$39,MATCH(BO$21,Input!$A$6:$HV$6,0),FALSE),0)*$D114</f>
        <v>0</v>
      </c>
      <c r="BP114" s="1">
        <f>+IF($E114=BP$22,VLOOKUP($C114,Input!$A$8:$HV$39,MATCH(BP$21,Input!$A$6:$HV$6,0),FALSE),0)*$D114</f>
        <v>0</v>
      </c>
      <c r="BQ114" s="1">
        <f>+IF($E114=BQ$22,VLOOKUP($C114,Input!$A$8:$HV$39,MATCH(BQ$21,Input!$A$6:$HV$6,0),FALSE),0)*$D114</f>
        <v>0</v>
      </c>
      <c r="BR114" s="1">
        <f>+IF($E114=BR$22,VLOOKUP($C114,Input!$A$8:$HV$39,MATCH(BR$21,Input!$A$6:$HV$6,0),FALSE),0)*$D114</f>
        <v>0</v>
      </c>
      <c r="BS114" s="1">
        <f>+IF($E114=BS$22,VLOOKUP($C114,Input!$A$8:$HV$39,MATCH(BS$21,Input!$A$6:$HV$6,0),FALSE),0)*$D114</f>
        <v>0</v>
      </c>
      <c r="BT114" s="1">
        <f>+IF($E114=BT$22,VLOOKUP($C114,Input!$A$8:$HV$39,MATCH(BT$21,Input!$A$6:$HV$6,0),FALSE),0)*$D114</f>
        <v>0</v>
      </c>
      <c r="BU114" s="1">
        <f>+IF($E114=BU$22,VLOOKUP($C114,Input!$A$8:$HV$39,MATCH(BU$21,Input!$A$6:$HV$6,0),FALSE),0)*$D114</f>
        <v>0</v>
      </c>
      <c r="BV114" s="1">
        <f>+IF($E114=BV$22,VLOOKUP($C114,Input!$A$8:$HV$39,MATCH(BV$21,Input!$A$6:$HV$6,0),FALSE),0)*$D114</f>
        <v>0</v>
      </c>
      <c r="BW114" s="1">
        <f>+IF($E114=BW$22,VLOOKUP($C114,Input!$A$8:$HV$39,MATCH(BW$21,Input!$A$6:$HV$6,0),FALSE),0)*$D114</f>
        <v>0</v>
      </c>
      <c r="BX114" s="1">
        <f>+IF($E114=BX$22,VLOOKUP($C114,Input!$A$8:$HV$39,MATCH(BX$21,Input!$A$6:$HV$6,0),FALSE),0)*$D114</f>
        <v>0</v>
      </c>
      <c r="BY114" s="1">
        <f>+IF($E114=BY$22,VLOOKUP($C114,Input!$A$8:$HV$39,MATCH(BY$21,Input!$A$6:$HV$6,0),FALSE),0)*$D114</f>
        <v>0</v>
      </c>
      <c r="BZ114" s="1">
        <f>+IF($E114=BZ$22,VLOOKUP($C114,Input!$A$8:$HV$39,MATCH(BZ$21,Input!$A$6:$HV$6,0),FALSE),0)*$D114</f>
        <v>0</v>
      </c>
      <c r="CA114" s="1">
        <f>+IF($E114=CA$22,VLOOKUP($C114,Input!$A$8:$HV$39,MATCH(CA$21,Input!$A$6:$HV$6,0),FALSE),0)*$D114</f>
        <v>0</v>
      </c>
      <c r="CB114" s="1">
        <f>+IF($E114=CB$22,VLOOKUP($C114,Input!$A$8:$HV$39,MATCH(CB$21,Input!$A$6:$HV$6,0),FALSE),0)*$D114</f>
        <v>0</v>
      </c>
      <c r="CC114" s="1">
        <f>+IF($E114=CC$22,VLOOKUP($C114,Input!$A$8:$HV$39,MATCH(CC$21,Input!$A$6:$HV$6,0),FALSE),0)*$D114</f>
        <v>0</v>
      </c>
      <c r="CE114" t="str">
        <f>VLOOKUP($C114,Input!$A$8:$HV$39,MATCH(CE$21,Input!$A$6:$HV$6,0),FALSE)</f>
        <v>Engine Rebuild @ 7 Yr</v>
      </c>
      <c r="CF114" s="1">
        <f>IF($E114+$I114+$D$7&lt;=CF$22,0,IF(CF$22-$D$7&gt;=$E114,IF(COUNTIF($KZ114:LP114,"&gt;0")&gt;0,VLOOKUP($C114,Input!$A$8:$HV$21,MATCH($CE$21+COUNTIF($KZ114:LP114,"&gt;0"),Input!$A$6:$HV$6,0),FALSE),0),0))*$D114</f>
        <v>0</v>
      </c>
      <c r="CG114" s="1">
        <f>IF($E114+$I114+$D$7&lt;=CG$22,0,IF(CG$22-$D$7&gt;=$E114,IF(COUNTIF($KZ114:LQ114,"&gt;0")&gt;0,VLOOKUP($C114,Input!$A$8:$HV$21,MATCH($CE$21+COUNTIF($KZ114:LQ114,"&gt;0"),Input!$A$6:$HV$6,0),FALSE),0),0))*$D114</f>
        <v>0</v>
      </c>
      <c r="CH114" s="1">
        <f>IF($E114+$I114+$D$7&lt;=CH$22,0,IF(CH$22-$D$7&gt;=$E114,IF(COUNTIF($KZ114:LR114,"&gt;0")&gt;0,VLOOKUP($C114,Input!$A$8:$HV$21,MATCH($CE$21+COUNTIF($KZ114:LR114,"&gt;0"),Input!$A$6:$HV$6,0),FALSE),0),0))*$D114</f>
        <v>0</v>
      </c>
      <c r="CI114" s="1">
        <f>IF($E114+$I114+$D$7&lt;=CI$22,0,IF(CI$22-$D$7&gt;=$E114,IF(COUNTIF($KZ114:LS114,"&gt;0")&gt;0,VLOOKUP($C114,Input!$A$8:$HV$21,MATCH($CE$21+COUNTIF($KZ114:LS114,"&gt;0"),Input!$A$6:$HV$6,0),FALSE),0),0))*$D114</f>
        <v>0</v>
      </c>
      <c r="CJ114" s="1">
        <f>IF($E114+$I114+$D$7&lt;=CJ$22,0,IF(CJ$22-$D$7&gt;=$E114,IF(COUNTIF($KZ114:LT114,"&gt;0")&gt;0,VLOOKUP($C114,Input!$A$8:$HV$21,MATCH($CE$21+COUNTIF($KZ114:LT114,"&gt;0"),Input!$A$6:$HV$6,0),FALSE),0),0))*$D114</f>
        <v>0</v>
      </c>
      <c r="CK114" s="1">
        <f>IF($E114+$I114+$D$7&lt;=CK$22,0,IF(CK$22-$D$7&gt;=$E114,IF(COUNTIF($KZ114:LU114,"&gt;0")&gt;0,VLOOKUP($C114,Input!$A$8:$HV$21,MATCH($CE$21+COUNTIF($KZ114:LU114,"&gt;0"),Input!$A$6:$HV$6,0),FALSE),0),0))*$D114</f>
        <v>0</v>
      </c>
      <c r="CL114" s="1">
        <f>IF($E114+$I114+$D$7&lt;=CL$22,0,IF(CL$22-$D$7&gt;=$E114,IF(COUNTIF($KZ114:LV114,"&gt;0")&gt;0,VLOOKUP($C114,Input!$A$8:$HV$21,MATCH($CE$21+COUNTIF($KZ114:LV114,"&gt;0"),Input!$A$6:$HV$6,0),FALSE),0),0))*$D114</f>
        <v>0</v>
      </c>
      <c r="CM114" s="1">
        <f>IF($E114+$I114+$D$7&lt;=CM$22,0,IF(CM$22-$D$7&gt;=$E114,IF(COUNTIF($KZ114:LW114,"&gt;0")&gt;0,VLOOKUP($C114,Input!$A$8:$HV$21,MATCH($CE$21+COUNTIF($KZ114:LW114,"&gt;0"),Input!$A$6:$HV$6,0),FALSE),0),0))*$D114</f>
        <v>0</v>
      </c>
      <c r="CN114" s="1">
        <f>IF($E114+$I114+$D$7&lt;=CN$22,0,IF(CN$22-$D$7&gt;=$E114,IF(COUNTIF($KZ114:LX114,"&gt;0")&gt;0,VLOOKUP($C114,Input!$A$8:$HV$21,MATCH($CE$21+COUNTIF($KZ114:LX114,"&gt;0"),Input!$A$6:$HV$6,0),FALSE),0),0))*$D114</f>
        <v>0</v>
      </c>
      <c r="CO114" s="1">
        <f>IF($E114+$I114+$D$7&lt;=CO$22,0,IF(CO$22-$D$7&gt;=$E114,IF(COUNTIF($KZ114:LY114,"&gt;0")&gt;0,VLOOKUP($C114,Input!$A$8:$HV$21,MATCH($CE$21+COUNTIF($KZ114:LY114,"&gt;0"),Input!$A$6:$HV$6,0),FALSE),0),0))*$D114</f>
        <v>0</v>
      </c>
      <c r="CP114" s="1">
        <f>IF($E114+$I114+$D$7&lt;=CP$22,0,IF(CP$22-$D$7&gt;=$E114,IF(COUNTIF($KZ114:LZ114,"&gt;0")&gt;0,VLOOKUP($C114,Input!$A$8:$HV$21,MATCH($CE$21+COUNTIF($KZ114:LZ114,"&gt;0"),Input!$A$6:$HV$6,0),FALSE),0),0))*$D114</f>
        <v>0</v>
      </c>
      <c r="CQ114" s="1">
        <f>IF($E114+$I114+$D$7&lt;=CQ$22,0,IF(CQ$22-$D$7&gt;=$E114,IF(COUNTIF($KZ114:MA114,"&gt;0")&gt;0,VLOOKUP($C114,Input!$A$8:$HV$21,MATCH($CE$21+COUNTIF($KZ114:MA114,"&gt;0"),Input!$A$6:$HV$6,0),FALSE),0),0))*$D114</f>
        <v>0</v>
      </c>
      <c r="CR114" s="1">
        <f>IF($E114+$I114+$D$7&lt;=CR$22,0,IF(CR$22-$D$7&gt;=$E114,IF(COUNTIF($KZ114:MB114,"&gt;0")&gt;0,VLOOKUP($C114,Input!$A$8:$HV$21,MATCH($CE$21+COUNTIF($KZ114:MB114,"&gt;0"),Input!$A$6:$HV$6,0),FALSE),0),0))*$D114</f>
        <v>0</v>
      </c>
      <c r="CS114" s="1">
        <f>IF($E114+$I114+$D$7&lt;=CS$22,0,IF(CS$22-$D$7&gt;=$E114,IF(COUNTIF($KZ114:MC114,"&gt;0")&gt;0,VLOOKUP($C114,Input!$A$8:$HV$21,MATCH($CE$21+COUNTIF($KZ114:MC114,"&gt;0"),Input!$A$6:$HV$6,0),FALSE),0),0))*$D114</f>
        <v>0</v>
      </c>
      <c r="CT114" s="1">
        <f>IF($E114+$I114+$D$7&lt;=CT$22,0,IF(CT$22-$D$7&gt;=$E114,IF(COUNTIF($KZ114:MD114,"&gt;0")&gt;0,VLOOKUP($C114,Input!$A$8:$HV$21,MATCH($CE$21+COUNTIF($KZ114:MD114,"&gt;0"),Input!$A$6:$HV$6,0),FALSE),0),0))*$D114</f>
        <v>0</v>
      </c>
      <c r="CU114" s="1">
        <f>IF($E114+$I114+$D$7&lt;=CU$22,0,IF(CU$22-$D$7&gt;=$E114,IF(COUNTIF($KZ114:ME114,"&gt;0")&gt;0,VLOOKUP($C114,Input!$A$8:$HV$21,MATCH($CE$21+COUNTIF($KZ114:ME114,"&gt;0"),Input!$A$6:$HV$6,0),FALSE),0),0))*$D114</f>
        <v>0</v>
      </c>
      <c r="CV114" s="1">
        <f>IF($E114+$I114+$D$7&lt;=CV$22,0,IF(CV$22-$D$7&gt;=$E114,IF(COUNTIF($KZ114:MF114,"&gt;0")&gt;0,VLOOKUP($C114,Input!$A$8:$HV$21,MATCH($CE$21+COUNTIF($KZ114:MF114,"&gt;0"),Input!$A$6:$HV$6,0),FALSE),0),0))*$D114</f>
        <v>0</v>
      </c>
      <c r="CW114" s="1">
        <f>IF($E114+$I114+$D$7&lt;=CW$22,0,IF(CW$22-$D$7&gt;=$E114,IF(COUNTIF($KZ114:MG114,"&gt;0")&gt;0,VLOOKUP($C114,Input!$A$8:$HV$21,MATCH($CE$21+COUNTIF($KZ114:MG114,"&gt;0"),Input!$A$6:$HV$6,0),FALSE),0),0))*$D114</f>
        <v>0</v>
      </c>
      <c r="CX114" s="1">
        <f>IF($E114+$I114+$D$7&lt;=CX$22,0,IF(CX$22-$D$7&gt;=$E114,IF(COUNTIF($KZ114:MH114,"&gt;0")&gt;0,VLOOKUP($C114,Input!$A$8:$HV$21,MATCH($CE$21+COUNTIF($KZ114:MH114,"&gt;0"),Input!$A$6:$HV$6,0),FALSE),0),0))*$D114</f>
        <v>0</v>
      </c>
      <c r="CY114" s="1">
        <f>IF($E114+$I114+$D$7&lt;=CY$22,0,IF(CY$22-$D$7&gt;=$E114,IF(COUNTIF($KZ114:MI114,"&gt;0")&gt;0,VLOOKUP($C114,Input!$A$8:$HV$21,MATCH($CE$21+COUNTIF($KZ114:MI114,"&gt;0"),Input!$A$6:$HV$6,0),FALSE),0),0))*$D114</f>
        <v>0</v>
      </c>
      <c r="CZ114" s="1">
        <f>IF($E114+$I114+$D$7&lt;=CZ$22,0,IF(CZ$22-$D$7&gt;=$E114,IF(COUNTIF($KZ114:MJ114,"&gt;0")&gt;0,VLOOKUP($C114,Input!$A$8:$HV$21,MATCH($CE$21+COUNTIF($KZ114:MJ114,"&gt;0"),Input!$A$6:$HV$6,0),FALSE),0),0))*$D114</f>
        <v>0</v>
      </c>
      <c r="DA114" s="1">
        <f>IF($E114+$I114+$D$7&lt;=DA$22,0,IF(DA$22-$D$7&gt;=$E114,IF(COUNTIF($KZ114:MK114,"&gt;0")&gt;0,VLOOKUP($C114,Input!$A$8:$HV$21,MATCH($CE$21+COUNTIF($KZ114:MK114,"&gt;0"),Input!$A$6:$HV$6,0),FALSE),0),0))*$D114</f>
        <v>0</v>
      </c>
      <c r="DB114" s="1">
        <f>IF($E114+$I114+$D$7&lt;=DB$22,0,IF(DB$22-$D$7&gt;=$E114,IF(COUNTIF($KZ114:ML114,"&gt;0")&gt;0,VLOOKUP($C114,Input!$A$8:$HV$21,MATCH($CE$21+COUNTIF($KZ114:ML114,"&gt;0"),Input!$A$6:$HV$6,0),FALSE),0),0))*$D114</f>
        <v>0</v>
      </c>
      <c r="DC114" s="1">
        <f>IF($E114+$I114+$D$7&lt;=DC$22,0,IF(DC$22-$D$7&gt;=$E114,IF(COUNTIF($KZ114:MM114,"&gt;0")&gt;0,VLOOKUP($C114,Input!$A$8:$HV$21,MATCH($CE$21+COUNTIF($KZ114:MM114,"&gt;0"),Input!$A$6:$HV$6,0),FALSE),0),0))*$D114</f>
        <v>0</v>
      </c>
      <c r="DD114" s="1">
        <f>IF($E114+$I114+$D$7&lt;=DD$22,0,IF(DD$22-$D$7&gt;=$E114,IF(COUNTIF($KZ114:MN114,"&gt;0")&gt;0,VLOOKUP($C114,Input!$A$8:$HV$21,MATCH($CE$21+COUNTIF($KZ114:MN114,"&gt;0"),Input!$A$6:$HV$6,0),FALSE),0),0))*$D114</f>
        <v>0</v>
      </c>
      <c r="DE114" s="1">
        <f>IF($E114+$I114+$D$7&lt;=DE$22,0,IF(DE$22-$D$7&gt;=$E114,IF(COUNTIF($KZ114:MO114,"&gt;0")&gt;0,VLOOKUP($C114,Input!$A$8:$HV$21,MATCH($CE$21+COUNTIF($KZ114:MO114,"&gt;0"),Input!$A$6:$HV$6,0),FALSE),0),0))*$D114</f>
        <v>0</v>
      </c>
      <c r="DF114" s="1">
        <f>IF($E114+$I114+$D$7&lt;=DF$22,0,IF(DF$22-$D$7&gt;=$E114,IF(COUNTIF($KZ114:MP114,"&gt;0")&gt;0,VLOOKUP($C114,Input!$A$8:$HV$21,MATCH($CE$21+COUNTIF($KZ114:MP114,"&gt;0"),Input!$A$6:$HV$6,0),FALSE),0),0))*$D114</f>
        <v>0</v>
      </c>
      <c r="DG114" s="1">
        <f>IF($E114+$I114+$D$7&lt;=DG$22,0,IF(DG$22-$D$7&gt;=$E114,IF(COUNTIF($KZ114:MQ114,"&gt;0")&gt;0,VLOOKUP($C114,Input!$A$8:$HV$21,MATCH($CE$21+COUNTIF($KZ114:MQ114,"&gt;0"),Input!$A$6:$HV$6,0),FALSE),0),0))*$D114</f>
        <v>0</v>
      </c>
      <c r="DH114" s="1">
        <f>IF($E114+$I114+$D$7&lt;=DH$22,0,IF(DH$22-$D$7&gt;=$E114,IF(COUNTIF($KZ114:MR114,"&gt;0")&gt;0,VLOOKUP($C114,Input!$A$8:$HV$21,MATCH($CE$21+COUNTIF($KZ114:MR114,"&gt;0"),Input!$A$6:$HV$6,0),FALSE),0),0))*$D114</f>
        <v>0</v>
      </c>
      <c r="DI114" s="1">
        <f>IF($E114+$I114+$D$7&lt;=DI$22,0,IF(DI$22-$D$7&gt;=$E114,IF(COUNTIF($KZ114:MS114,"&gt;0")&gt;0,VLOOKUP($C114,Input!$A$8:$HV$21,MATCH($CE$21+COUNTIF($KZ114:MS114,"&gt;0"),Input!$A$6:$HV$6,0),FALSE),0),0))*$D114</f>
        <v>0</v>
      </c>
      <c r="DJ114" s="1">
        <f>IF($E114+$I114+$D$7&lt;=DJ$22,0,IF(DJ$22-$D$7&gt;=$E114,IF(COUNTIF($KZ114:MT114,"&gt;0")&gt;0,VLOOKUP($C114,Input!$A$8:$HV$21,MATCH($CE$21+COUNTIF($KZ114:MT114,"&gt;0"),Input!$A$6:$HV$6,0),FALSE),0),0))*$D114</f>
        <v>0</v>
      </c>
      <c r="DK114" s="1">
        <f>IF($E114+$I114+$D$7&lt;=DK$22,0,IF(DK$22-$D$7&gt;=$E114,IF(COUNTIF($KZ114:MU114,"&gt;0")&gt;0,VLOOKUP($C114,Input!$A$8:$HV$21,MATCH($CE$21+COUNTIF($KZ114:MU114,"&gt;0"),Input!$A$6:$HV$6,0),FALSE),0),0))*$D114</f>
        <v>0</v>
      </c>
      <c r="DL114" s="1">
        <f>IF($E114+$I114+$D$7&lt;=DL$22,0,IF(DL$22-$D$7&gt;=$E114,IF(COUNTIF($KZ114:MV114,"&gt;0")&gt;0,VLOOKUP($C114,Input!$A$8:$HV$21,MATCH($CE$21+COUNTIF($KZ114:MV114,"&gt;0"),Input!$A$6:$HV$6,0),FALSE),0),0))*$D114</f>
        <v>0</v>
      </c>
      <c r="DM114" s="1">
        <f>IF($E114+$I114+$D$7&lt;=DM$22,0,IF(DM$22-$D$7&gt;=$E114,IF(COUNTIF($KZ114:MW114,"&gt;0")&gt;0,VLOOKUP($C114,Input!$A$8:$HV$21,MATCH($CE$21+COUNTIF($KZ114:MW114,"&gt;0"),Input!$A$6:$HV$6,0),FALSE),0),0))*$D114</f>
        <v>0</v>
      </c>
      <c r="DN114" s="1">
        <f>IF($E114+$I114+$D$7&lt;=DN$22,0,IF(DN$22-$D$7&gt;=$E114,IF(COUNTIF($KZ114:MX114,"&gt;0")&gt;0,VLOOKUP($C114,Input!$A$8:$HV$21,MATCH($CE$21+COUNTIF($KZ114:MX114,"&gt;0"),Input!$A$6:$HV$6,0),FALSE),0),0))*$D114</f>
        <v>0</v>
      </c>
      <c r="DP114" t="str">
        <f>+VLOOKUP($C114,Input!$A$8:$GZ$39,MATCH(DP$21,Input!$A$6:$GZ$6,0),FALSE)</f>
        <v>Bus Maintenance at 0.85/mile</v>
      </c>
      <c r="DQ114" s="1">
        <f>IF($E114+$I114+$D$7&lt;=DQ$22,0,IF(DQ$22-$D$7&gt;=$E114,IF(COUNTIF($KZ114:LP114,"&gt;0")&gt;0,VLOOKUP($C114,Input!$A$8:$HV$21,MATCH($DP$21+COUNTIF($KZ114:LP114,"&gt;0"),Input!$A$6:$HV$6,0),FALSE),0),0))*$D114*$F114</f>
        <v>0</v>
      </c>
      <c r="DR114" s="1">
        <f>IF($E114+$I114+$D$7&lt;=DR$22,0,IF(DR$22-$D$7&gt;=$E114,IF(COUNTIF($KZ114:LQ114,"&gt;0")&gt;0,VLOOKUP($C114,Input!$A$8:$HV$21,MATCH($DP$21+COUNTIF($KZ114:LQ114,"&gt;0"),Input!$A$6:$HV$6,0),FALSE),0),0))*$D114*$F114</f>
        <v>0</v>
      </c>
      <c r="DS114" s="1">
        <f>IF($E114+$I114+$D$7&lt;=DS$22,0,IF(DS$22-$D$7&gt;=$E114,IF(COUNTIF($KZ114:LR114,"&gt;0")&gt;0,VLOOKUP($C114,Input!$A$8:$HV$21,MATCH($DP$21+COUNTIF($KZ114:LR114,"&gt;0"),Input!$A$6:$HV$6,0),FALSE),0),0))*$D114*$F114</f>
        <v>0</v>
      </c>
      <c r="DT114" s="1">
        <f>IF($E114+$I114+$D$7&lt;=DT$22,0,IF(DT$22-$D$7&gt;=$E114,IF(COUNTIF($KZ114:LS114,"&gt;0")&gt;0,VLOOKUP($C114,Input!$A$8:$HV$21,MATCH($DP$21+COUNTIF($KZ114:LS114,"&gt;0"),Input!$A$6:$HV$6,0),FALSE),0),0))*$D114*$F114</f>
        <v>0</v>
      </c>
      <c r="DU114" s="1">
        <f>IF($E114+$I114+$D$7&lt;=DU$22,0,IF(DU$22-$D$7&gt;=$E114,IF(COUNTIF($KZ114:LT114,"&gt;0")&gt;0,VLOOKUP($C114,Input!$A$8:$HV$21,MATCH($DP$21+COUNTIF($KZ114:LT114,"&gt;0"),Input!$A$6:$HV$6,0),FALSE),0),0))*$D114*$F114</f>
        <v>0</v>
      </c>
      <c r="DV114" s="1">
        <f>IF($E114+$I114+$D$7&lt;=DV$22,0,IF(DV$22-$D$7&gt;=$E114,IF(COUNTIF($KZ114:LU114,"&gt;0")&gt;0,VLOOKUP($C114,Input!$A$8:$HV$21,MATCH($DP$21+COUNTIF($KZ114:LU114,"&gt;0"),Input!$A$6:$HV$6,0),FALSE),0),0))*$D114*$F114</f>
        <v>0</v>
      </c>
      <c r="DW114" s="1">
        <f>IF($E114+$I114+$D$7&lt;=DW$22,0,IF(DW$22-$D$7&gt;=$E114,IF(COUNTIF($KZ114:LV114,"&gt;0")&gt;0,VLOOKUP($C114,Input!$A$8:$HV$21,MATCH($DP$21+COUNTIF($KZ114:LV114,"&gt;0"),Input!$A$6:$HV$6,0),FALSE),0),0))*$D114*$F114</f>
        <v>0</v>
      </c>
      <c r="DX114" s="1">
        <f>IF($E114+$I114+$D$7&lt;=DX$22,0,IF(DX$22-$D$7&gt;=$E114,IF(COUNTIF($KZ114:LW114,"&gt;0")&gt;0,VLOOKUP($C114,Input!$A$8:$HV$21,MATCH($DP$21+COUNTIF($KZ114:LW114,"&gt;0"),Input!$A$6:$HV$6,0),FALSE),0),0))*$D114*$F114</f>
        <v>0</v>
      </c>
      <c r="DY114" s="1">
        <f>IF($E114+$I114+$D$7&lt;=DY$22,0,IF(DY$22-$D$7&gt;=$E114,IF(COUNTIF($KZ114:LX114,"&gt;0")&gt;0,VLOOKUP($C114,Input!$A$8:$HV$21,MATCH($DP$21+COUNTIF($KZ114:LX114,"&gt;0"),Input!$A$6:$HV$6,0),FALSE),0),0))*$D114*$F114</f>
        <v>0</v>
      </c>
      <c r="DZ114" s="1">
        <f>IF($E114+$I114+$D$7&lt;=DZ$22,0,IF(DZ$22-$D$7&gt;=$E114,IF(COUNTIF($KZ114:LY114,"&gt;0")&gt;0,VLOOKUP($C114,Input!$A$8:$HV$21,MATCH($DP$21+COUNTIF($KZ114:LY114,"&gt;0"),Input!$A$6:$HV$6,0),FALSE),0),0))*$D114*$F114</f>
        <v>0</v>
      </c>
      <c r="EA114" s="1">
        <f>IF($E114+$I114+$D$7&lt;=EA$22,0,IF(EA$22-$D$7&gt;=$E114,IF(COUNTIF($KZ114:LZ114,"&gt;0")&gt;0,VLOOKUP($C114,Input!$A$8:$HV$21,MATCH($DP$21+COUNTIF($KZ114:LZ114,"&gt;0"),Input!$A$6:$HV$6,0),FALSE),0),0))*$D114*$F114</f>
        <v>0</v>
      </c>
      <c r="EB114" s="1">
        <f>IF($E114+$I114+$D$7&lt;=EB$22,0,IF(EB$22-$D$7&gt;=$E114,IF(COUNTIF($KZ114:MA114,"&gt;0")&gt;0,VLOOKUP($C114,Input!$A$8:$HV$21,MATCH($DP$21+COUNTIF($KZ114:MA114,"&gt;0"),Input!$A$6:$HV$6,0),FALSE),0),0))*$D114*$F114</f>
        <v>0</v>
      </c>
      <c r="EC114" s="1">
        <f>IF($E114+$I114+$D$7&lt;=EC$22,0,IF(EC$22-$D$7&gt;=$E114,IF(COUNTIF($KZ114:MB114,"&gt;0")&gt;0,VLOOKUP($C114,Input!$A$8:$HV$21,MATCH($DP$21+COUNTIF($KZ114:MB114,"&gt;0"),Input!$A$6:$HV$6,0),FALSE),0),0))*$D114*$F114</f>
        <v>0</v>
      </c>
      <c r="ED114" s="1">
        <f>IF($E114+$I114+$D$7&lt;=ED$22,0,IF(ED$22-$D$7&gt;=$E114,IF(COUNTIF($KZ114:MC114,"&gt;0")&gt;0,VLOOKUP($C114,Input!$A$8:$HV$21,MATCH($DP$21+COUNTIF($KZ114:MC114,"&gt;0"),Input!$A$6:$HV$6,0),FALSE),0),0))*$D114*$F114</f>
        <v>0</v>
      </c>
      <c r="EE114" s="1">
        <f>IF($E114+$I114+$D$7&lt;=EE$22,0,IF(EE$22-$D$7&gt;=$E114,IF(COUNTIF($KZ114:MD114,"&gt;0")&gt;0,VLOOKUP($C114,Input!$A$8:$HV$21,MATCH($DP$21+COUNTIF($KZ114:MD114,"&gt;0"),Input!$A$6:$HV$6,0),FALSE),0),0))*$D114*$F114</f>
        <v>0</v>
      </c>
      <c r="EF114" s="1">
        <f>IF($E114+$I114+$D$7&lt;=EF$22,0,IF(EF$22-$D$7&gt;=$E114,IF(COUNTIF($KZ114:ME114,"&gt;0")&gt;0,VLOOKUP($C114,Input!$A$8:$HV$21,MATCH($DP$21+COUNTIF($KZ114:ME114,"&gt;0"),Input!$A$6:$HV$6,0),FALSE),0),0))*$D114*$F114</f>
        <v>0</v>
      </c>
      <c r="EG114" s="1">
        <f>IF($E114+$I114+$D$7&lt;=EG$22,0,IF(EG$22-$D$7&gt;=$E114,IF(COUNTIF($KZ114:MF114,"&gt;0")&gt;0,VLOOKUP($C114,Input!$A$8:$HV$21,MATCH($DP$21+COUNTIF($KZ114:MF114,"&gt;0"),Input!$A$6:$HV$6,0),FALSE),0),0))*$D114*$F114</f>
        <v>0</v>
      </c>
      <c r="EH114" s="1">
        <f>IF($E114+$I114+$D$7&lt;=EH$22,0,IF(EH$22-$D$7&gt;=$E114,IF(COUNTIF($KZ114:MG114,"&gt;0")&gt;0,VLOOKUP($C114,Input!$A$8:$HV$21,MATCH($DP$21+COUNTIF($KZ114:MG114,"&gt;0"),Input!$A$6:$HV$6,0),FALSE),0),0))*$D114*$F114</f>
        <v>0</v>
      </c>
      <c r="EI114" s="1">
        <f>IF($E114+$I114+$D$7&lt;=EI$22,0,IF(EI$22-$D$7&gt;=$E114,IF(COUNTIF($KZ114:MH114,"&gt;0")&gt;0,VLOOKUP($C114,Input!$A$8:$HV$21,MATCH($DP$21+COUNTIF($KZ114:MH114,"&gt;0"),Input!$A$6:$HV$6,0),FALSE),0),0))*$D114*$F114</f>
        <v>0</v>
      </c>
      <c r="EJ114" s="1">
        <f>IF($E114+$I114+$D$7&lt;=EJ$22,0,IF(EJ$22-$D$7&gt;=$E114,IF(COUNTIF($KZ114:MI114,"&gt;0")&gt;0,VLOOKUP($C114,Input!$A$8:$HV$21,MATCH($DP$21+COUNTIF($KZ114:MI114,"&gt;0"),Input!$A$6:$HV$6,0),FALSE),0),0))*$D114*$F114</f>
        <v>0</v>
      </c>
      <c r="EK114" s="1">
        <f>IF($E114+$I114+$D$7&lt;=EK$22,0,IF(EK$22-$D$7&gt;=$E114,IF(COUNTIF($KZ114:MJ114,"&gt;0")&gt;0,VLOOKUP($C114,Input!$A$8:$HV$21,MATCH($DP$21+COUNTIF($KZ114:MJ114,"&gt;0"),Input!$A$6:$HV$6,0),FALSE),0),0))*$D114*$F114</f>
        <v>0</v>
      </c>
      <c r="EL114" s="1">
        <f>IF($E114+$I114+$D$7&lt;=EL$22,0,IF(EL$22-$D$7&gt;=$E114,IF(COUNTIF($KZ114:MK114,"&gt;0")&gt;0,VLOOKUP($C114,Input!$A$8:$HV$21,MATCH($DP$21+COUNTIF($KZ114:MK114,"&gt;0"),Input!$A$6:$HV$6,0),FALSE),0),0))*$D114*$F114</f>
        <v>0</v>
      </c>
      <c r="EM114" s="1">
        <f>IF($E114+$I114+$D$7&lt;=EM$22,0,IF(EM$22-$D$7&gt;=$E114,IF(COUNTIF($KZ114:ML114,"&gt;0")&gt;0,VLOOKUP($C114,Input!$A$8:$HV$21,MATCH($DP$21+COUNTIF($KZ114:ML114,"&gt;0"),Input!$A$6:$HV$6,0),FALSE),0),0))*$D114*$F114</f>
        <v>0</v>
      </c>
      <c r="EN114" s="1">
        <f>IF($E114+$I114+$D$7&lt;=EN$22,0,IF(EN$22-$D$7&gt;=$E114,IF(COUNTIF($KZ114:MM114,"&gt;0")&gt;0,VLOOKUP($C114,Input!$A$8:$HV$21,MATCH($DP$21+COUNTIF($KZ114:MM114,"&gt;0"),Input!$A$6:$HV$6,0),FALSE),0),0))*$D114*$F114</f>
        <v>0</v>
      </c>
      <c r="EO114" s="1">
        <f>IF($E114+$I114+$D$7&lt;=EO$22,0,IF(EO$22-$D$7&gt;=$E114,IF(COUNTIF($KZ114:MN114,"&gt;0")&gt;0,VLOOKUP($C114,Input!$A$8:$HV$21,MATCH($DP$21+COUNTIF($KZ114:MN114,"&gt;0"),Input!$A$6:$HV$6,0),FALSE),0),0))*$D114*$F114</f>
        <v>0</v>
      </c>
      <c r="EP114" s="1">
        <f>IF($E114+$I114+$D$7&lt;=EP$22,0,IF(EP$22-$D$7&gt;=$E114,IF(COUNTIF($KZ114:MO114,"&gt;0")&gt;0,VLOOKUP($C114,Input!$A$8:$HV$21,MATCH($DP$21+COUNTIF($KZ114:MO114,"&gt;0"),Input!$A$6:$HV$6,0),FALSE),0),0))*$D114*$F114</f>
        <v>0</v>
      </c>
      <c r="EQ114" s="1">
        <f>IF($E114+$I114+$D$7&lt;=EQ$22,0,IF(EQ$22-$D$7&gt;=$E114,IF(COUNTIF($KZ114:MP114,"&gt;0")&gt;0,VLOOKUP($C114,Input!$A$8:$HV$21,MATCH($DP$21+COUNTIF($KZ114:MP114,"&gt;0"),Input!$A$6:$HV$6,0),FALSE),0),0))*$D114*$F114</f>
        <v>0</v>
      </c>
      <c r="ER114" s="1">
        <f>IF($E114+$I114+$D$7&lt;=ER$22,0,IF(ER$22-$D$7&gt;=$E114,IF(COUNTIF($KZ114:MQ114,"&gt;0")&gt;0,VLOOKUP($C114,Input!$A$8:$HV$21,MATCH($DP$21+COUNTIF($KZ114:MQ114,"&gt;0"),Input!$A$6:$HV$6,0),FALSE),0),0))*$D114*$F114</f>
        <v>0</v>
      </c>
      <c r="ES114" s="1">
        <f>IF($E114+$I114+$D$7&lt;=ES$22,0,IF(ES$22-$D$7&gt;=$E114,IF(COUNTIF($KZ114:MR114,"&gt;0")&gt;0,VLOOKUP($C114,Input!$A$8:$HV$21,MATCH($DP$21+COUNTIF($KZ114:MR114,"&gt;0"),Input!$A$6:$HV$6,0),FALSE),0),0))*$D114*$F114</f>
        <v>0</v>
      </c>
      <c r="ET114" s="1">
        <f>IF($E114+$I114+$D$7&lt;=ET$22,0,IF(ET$22-$D$7&gt;=$E114,IF(COUNTIF($KZ114:MS114,"&gt;0")&gt;0,VLOOKUP($C114,Input!$A$8:$HV$21,MATCH($DP$21+COUNTIF($KZ114:MS114,"&gt;0"),Input!$A$6:$HV$6,0),FALSE),0),0))*$D114*$F114</f>
        <v>0</v>
      </c>
      <c r="EU114" s="1">
        <f>IF($E114+$I114+$D$7&lt;=EU$22,0,IF(EU$22-$D$7&gt;=$E114,IF(COUNTIF($KZ114:MT114,"&gt;0")&gt;0,VLOOKUP($C114,Input!$A$8:$HV$21,MATCH($DP$21+COUNTIF($KZ114:MT114,"&gt;0"),Input!$A$6:$HV$6,0),FALSE),0),0))*$D114*$F114</f>
        <v>0</v>
      </c>
      <c r="EV114" s="1">
        <f>IF($E114+$I114+$D$7&lt;=EV$22,0,IF(EV$22-$D$7&gt;=$E114,IF(COUNTIF($KZ114:MU114,"&gt;0")&gt;0,VLOOKUP($C114,Input!$A$8:$HV$21,MATCH($DP$21+COUNTIF($KZ114:MU114,"&gt;0"),Input!$A$6:$HV$6,0),FALSE),0),0))*$D114*$F114</f>
        <v>0</v>
      </c>
      <c r="EW114" s="1">
        <f>IF($E114+$I114+$D$7&lt;=EW$22,0,IF(EW$22-$D$7&gt;=$E114,IF(COUNTIF($KZ114:MV114,"&gt;0")&gt;0,VLOOKUP($C114,Input!$A$8:$HV$21,MATCH($DP$21+COUNTIF($KZ114:MV114,"&gt;0"),Input!$A$6:$HV$6,0),FALSE),0),0))*$D114*$F114</f>
        <v>0</v>
      </c>
      <c r="EX114" s="1">
        <f>IF($E114+$I114+$D$7&lt;=EX$22,0,IF(EX$22-$D$7&gt;=$E114,IF(COUNTIF($KZ114:MW114,"&gt;0")&gt;0,VLOOKUP($C114,Input!$A$8:$HV$21,MATCH($DP$21+COUNTIF($KZ114:MW114,"&gt;0"),Input!$A$6:$HV$6,0),FALSE),0),0))*$D114*$F114</f>
        <v>0</v>
      </c>
      <c r="EY114" s="1">
        <f>IF($E114+$I114+$D$7&lt;=EY$22,0,IF(EY$22-$D$7&gt;=$E114,IF(COUNTIF($KZ114:MX114,"&gt;0")&gt;0,VLOOKUP($C114,Input!$A$8:$HV$21,MATCH($DP$21+COUNTIF($KZ114:MX114,"&gt;0"),Input!$A$6:$HV$6,0),FALSE),0),0))*$D114*$F114</f>
        <v>0</v>
      </c>
      <c r="EZ114" s="1"/>
      <c r="FA114" t="str">
        <f>VLOOKUP($C114,Input!$A$8:$GZ$39,MATCH(FA$21,Input!$A$6:$GZ$6,0),FALSE)</f>
        <v>NA</v>
      </c>
      <c r="FB114">
        <f>IF((VLOOKUP($C114,Input!$A$8:$GZ$39,MATCH(FB$21,Input!$A$6:$GZ$6,0),FALSE))="Y",$D114/VLOOKUP($C114,Input!$A$8:$GZ$39,MATCH(FC$21,Input!$A$6:$GZ$6,0),FALSE),0)</f>
        <v>0</v>
      </c>
      <c r="FC114">
        <f>IF((VLOOKUP($C114,Input!$A$8:$GZ$39,MATCH(FB$21,Input!$A$6:$GZ$6,0),FALSE))="Y",0,IF((VLOOKUP($C114,Input!$A$8:$GZ$39,MATCH(FC$21,Input!$A$6:$GZ$6,0),FALSE))&gt;0,$D114/VLOOKUP($C114,Input!$A$8:$GZ$39,MATCH(FC$21,Input!$A$6:$GZ$6,0),FALSE),0))</f>
        <v>0</v>
      </c>
      <c r="FD114" s="1">
        <f>+IF($E114=FD$22,VLOOKUP($C114,Input!$A$8:$GZ$39,MATCH(FD$21,Input!$A$6:$GZ$6,0),FALSE),0)*IF(FD$110&gt;=MAX(FC$110:$FD$110),MIN((FD$110-MAX(FC$110:$FD$110)),(FD$110-FC$110)),0)+IF($E114=FD$22,VLOOKUP($C114,Input!$A$8:$GZ$39,MATCH(FD$21,Input!$A$6:$GZ$6,0),FALSE),0)*IF(FD$109&gt;=MAX(FC$109:$FD$109),MIN((FD$109-MAX(FC$109:$FD$109)),(FD$109-FC$109)),0)</f>
        <v>0</v>
      </c>
      <c r="FE114" s="1">
        <f>+IF($E114=FE$22,VLOOKUP($C114,Input!$A$8:$GZ$39,MATCH(FE$21,Input!$A$6:$GZ$6,0),FALSE),0)*IF(FE$110&gt;=MAX(FD$110:$FD$110),MIN((FE$110-MAX(FD$110:$FD$110)),(FE$110-FD$110)),0)+IF($E114=FE$22,VLOOKUP($C114,Input!$A$8:$GZ$39,MATCH(FE$21,Input!$A$6:$GZ$6,0),FALSE),0)*IF(FE$109&gt;=MAX(FD$109:$FD$109),MIN((FE$109-MAX(FD$109:$FD$109)),(FE$109-FD$109)),0)</f>
        <v>0</v>
      </c>
      <c r="FF114" s="1">
        <f>+IF($E114=FF$22,VLOOKUP($C114,Input!$A$8:$GZ$39,MATCH(FF$21,Input!$A$6:$GZ$6,0),FALSE),0)*IF(FF$110&gt;=MAX($FD$110:FE$110),MIN((FF$110-MAX($FD$110:FE$110)),(FF$110-FE$110)),0)+IF($E114=FF$22,VLOOKUP($C114,Input!$A$8:$GZ$39,MATCH(FF$21,Input!$A$6:$GZ$6,0),FALSE),0)*IF(FF$109&gt;=MAX($FD$109:FE$109),MIN((FF$109-MAX($FD$109:FE$109)),(FF$109-FE$109)),0)</f>
        <v>0</v>
      </c>
      <c r="FG114" s="1">
        <f>+IF($E114=FG$22,VLOOKUP($C114,Input!$A$8:$GZ$39,MATCH(FG$21,Input!$A$6:$GZ$6,0),FALSE),0)*IF(FG$110&gt;=MAX($FD$110:FF$110),MIN((FG$110-MAX($FD$110:FF$110)),(FG$110-FF$110)),0)+IF($E114=FG$22,VLOOKUP($C114,Input!$A$8:$GZ$39,MATCH(FG$21,Input!$A$6:$GZ$6,0),FALSE),0)*IF(FG$109&gt;=MAX($FD$109:FF$109),MIN((FG$109-MAX($FD$109:FF$109)),(FG$109-FF$109)),0)</f>
        <v>0</v>
      </c>
      <c r="FH114" s="1">
        <f>+IF($E114=FH$22,VLOOKUP($C114,Input!$A$8:$GZ$39,MATCH(FH$21,Input!$A$6:$GZ$6,0),FALSE),0)*IF(FH$110&gt;=MAX($FD$110:FG$110),MIN((FH$110-MAX($FD$110:FG$110)),(FH$110-FG$110)),0)+IF($E114=FH$22,VLOOKUP($C114,Input!$A$8:$GZ$39,MATCH(FH$21,Input!$A$6:$GZ$6,0),FALSE),0)*IF(FH$109&gt;=MAX($FD$109:FG$109),MIN((FH$109-MAX($FD$109:FG$109)),(FH$109-FG$109)),0)</f>
        <v>0</v>
      </c>
      <c r="FI114" s="1">
        <f>+IF($E114=FI$22,VLOOKUP($C114,Input!$A$8:$GZ$39,MATCH(FI$21,Input!$A$6:$GZ$6,0),FALSE),0)*IF(FI$110&gt;=MAX($FD$110:FH$110),MIN((FI$110-MAX($FD$110:FH$110)),(FI$110-FH$110)),0)+IF($E114=FI$22,VLOOKUP($C114,Input!$A$8:$GZ$39,MATCH(FI$21,Input!$A$6:$GZ$6,0),FALSE),0)*IF(FI$109&gt;=MAX($FD$109:FH$109),MIN((FI$109-MAX($FD$109:FH$109)),(FI$109-FH$109)),0)</f>
        <v>0</v>
      </c>
      <c r="FJ114" s="1">
        <f>+IF($E114=FJ$22,VLOOKUP($C114,Input!$A$8:$GZ$39,MATCH(FJ$21,Input!$A$6:$GZ$6,0),FALSE),0)*IF(FJ$110&gt;=MAX($FD$110:FI$110),MIN((FJ$110-MAX($FD$110:FI$110)),(FJ$110-FI$110)),0)+IF($E114=FJ$22,VLOOKUP($C114,Input!$A$8:$GZ$39,MATCH(FJ$21,Input!$A$6:$GZ$6,0),FALSE),0)*IF(FJ$109&gt;=MAX($FD$109:FI$109),MIN((FJ$109-MAX($FD$109:FI$109)),(FJ$109-FI$109)),0)</f>
        <v>0</v>
      </c>
      <c r="FK114" s="1">
        <f>+IF($E114=FK$22,VLOOKUP($C114,Input!$A$8:$GZ$39,MATCH(FK$21,Input!$A$6:$GZ$6,0),FALSE),0)*IF(FK$110&gt;=MAX($FD$110:FJ$110),MIN((FK$110-MAX($FD$110:FJ$110)),(FK$110-FJ$110)),0)+IF($E114=FK$22,VLOOKUP($C114,Input!$A$8:$GZ$39,MATCH(FK$21,Input!$A$6:$GZ$6,0),FALSE),0)*IF(FK$109&gt;=MAX($FD$109:FJ$109),MIN((FK$109-MAX($FD$109:FJ$109)),(FK$109-FJ$109)),0)</f>
        <v>0</v>
      </c>
      <c r="FL114" s="1">
        <f>+IF($E114=FL$22,VLOOKUP($C114,Input!$A$8:$GZ$39,MATCH(FL$21,Input!$A$6:$GZ$6,0),FALSE),0)*IF(FL$110&gt;=MAX($FD$110:FK$110),MIN((FL$110-MAX($FD$110:FK$110)),(FL$110-FK$110)),0)+IF($E114=FL$22,VLOOKUP($C114,Input!$A$8:$GZ$39,MATCH(FL$21,Input!$A$6:$GZ$6,0),FALSE),0)*IF(FL$109&gt;=MAX($FD$109:FK$109),MIN((FL$109-MAX($FD$109:FK$109)),(FL$109-FK$109)),0)</f>
        <v>0</v>
      </c>
      <c r="FM114" s="1">
        <f>+IF($E114=FM$22,VLOOKUP($C114,Input!$A$8:$GZ$39,MATCH(FM$21,Input!$A$6:$GZ$6,0),FALSE),0)*IF(FM$110&gt;=MAX($FD$110:FL$110),MIN((FM$110-MAX($FD$110:FL$110)),(FM$110-FL$110)),0)+IF($E114=FM$22,VLOOKUP($C114,Input!$A$8:$GZ$39,MATCH(FM$21,Input!$A$6:$GZ$6,0),FALSE),0)*IF(FM$109&gt;=MAX($FD$109:FL$109),MIN((FM$109-MAX($FD$109:FL$109)),(FM$109-FL$109)),0)</f>
        <v>0</v>
      </c>
      <c r="FN114" s="1">
        <f>+IF($E114=FN$22,VLOOKUP($C114,Input!$A$8:$GZ$39,MATCH(FN$21,Input!$A$6:$GZ$6,0),FALSE),0)*IF(FN$110&gt;=MAX($FD$110:FM$110),MIN((FN$110-MAX($FD$110:FM$110)),(FN$110-FM$110)),0)+IF($E114=FN$22,VLOOKUP($C114,Input!$A$8:$GZ$39,MATCH(FN$21,Input!$A$6:$GZ$6,0),FALSE),0)*IF(FN$109&gt;=MAX($FD$109:FM$109),MIN((FN$109-MAX($FD$109:FM$109)),(FN$109-FM$109)),0)</f>
        <v>0</v>
      </c>
      <c r="FO114" s="1">
        <f>+IF($E114=FO$22,VLOOKUP($C114,Input!$A$8:$GZ$39,MATCH(FO$21,Input!$A$6:$GZ$6,0),FALSE),0)*IF(FO$110&gt;=MAX($FD$110:FN$110),MIN((FO$110-MAX($FD$110:FN$110)),(FO$110-FN$110)),0)+IF($E114=FO$22,VLOOKUP($C114,Input!$A$8:$GZ$39,MATCH(FO$21,Input!$A$6:$GZ$6,0),FALSE),0)*IF(FO$109&gt;=MAX($FD$109:FN$109),MIN((FO$109-MAX($FD$109:FN$109)),(FO$109-FN$109)),0)</f>
        <v>0</v>
      </c>
      <c r="FP114" s="1">
        <f>+IF($E114=FP$22,VLOOKUP($C114,Input!$A$8:$GZ$39,MATCH(FP$21,Input!$A$6:$GZ$6,0),FALSE),0)*IF(FP$110&gt;=MAX($FD$110:FO$110),MIN((FP$110-MAX($FD$110:FO$110)),(FP$110-FO$110)),0)+IF($E114=FP$22,VLOOKUP($C114,Input!$A$8:$GZ$39,MATCH(FP$21,Input!$A$6:$GZ$6,0),FALSE),0)*IF(FP$109&gt;=MAX($FD$109:FO$109),MIN((FP$109-MAX($FD$109:FO$109)),(FP$109-FO$109)),0)</f>
        <v>0</v>
      </c>
      <c r="FQ114" s="1">
        <f>+IF($E114=FQ$22,VLOOKUP($C114,Input!$A$8:$GZ$39,MATCH(FQ$21,Input!$A$6:$GZ$6,0),FALSE),0)*IF(FQ$110&gt;=MAX($FD$110:FP$110),MIN((FQ$110-MAX($FD$110:FP$110)),(FQ$110-FP$110)),0)+IF($E114=FQ$22,VLOOKUP($C114,Input!$A$8:$GZ$39,MATCH(FQ$21,Input!$A$6:$GZ$6,0),FALSE),0)*IF(FQ$109&gt;=MAX($FD$109:FP$109),MIN((FQ$109-MAX($FD$109:FP$109)),(FQ$109-FP$109)),0)</f>
        <v>0</v>
      </c>
      <c r="FR114" s="1">
        <f>+IF($E114=FR$22,VLOOKUP($C114,Input!$A$8:$GZ$39,MATCH(FR$21,Input!$A$6:$GZ$6,0),FALSE),0)*IF(FR$110&gt;=MAX($FD$110:FQ$110),MIN((FR$110-MAX($FD$110:FQ$110)),(FR$110-FQ$110)),0)+IF($E114=FR$22,VLOOKUP($C114,Input!$A$8:$GZ$39,MATCH(FR$21,Input!$A$6:$GZ$6,0),FALSE),0)*IF(FR$109&gt;=MAX($FD$109:FQ$109),MIN((FR$109-MAX($FD$109:FQ$109)),(FR$109-FQ$109)),0)</f>
        <v>0</v>
      </c>
      <c r="FS114" s="1">
        <f>+IF($E114=FS$22,VLOOKUP($C114,Input!$A$8:$GZ$39,MATCH(FS$21,Input!$A$6:$GZ$6,0),FALSE),0)*IF(FS$110&gt;=MAX($FD$110:FR$110),MIN((FS$110-MAX($FD$110:FR$110)),(FS$110-FR$110)),0)+IF($E114=FS$22,VLOOKUP($C114,Input!$A$8:$GZ$39,MATCH(FS$21,Input!$A$6:$GZ$6,0),FALSE),0)*IF(FS$109&gt;=MAX($FD$109:FR$109),MIN((FS$109-MAX($FD$109:FR$109)),(FS$109-FR$109)),0)</f>
        <v>0</v>
      </c>
      <c r="FT114" s="1">
        <f>+IF($E114=FT$22,VLOOKUP($C114,Input!$A$8:$GZ$39,MATCH(FT$21,Input!$A$6:$GZ$6,0),FALSE),0)*IF(FT$110&gt;=MAX($FD$110:FS$110),MIN((FT$110-MAX($FD$110:FS$110)),(FT$110-FS$110)),0)+IF($E114=FT$22,VLOOKUP($C114,Input!$A$8:$GZ$39,MATCH(FT$21,Input!$A$6:$GZ$6,0),FALSE),0)*IF(FT$109&gt;=MAX($FD$109:FS$109),MIN((FT$109-MAX($FD$109:FS$109)),(FT$109-FS$109)),0)</f>
        <v>0</v>
      </c>
      <c r="FU114" s="1">
        <f>+IF($E114=FU$22,VLOOKUP($C114,Input!$A$8:$GZ$39,MATCH(FU$21,Input!$A$6:$GZ$6,0),FALSE),0)*IF(FU$110&gt;=MAX($FD$110:FT$110),MIN((FU$110-MAX($FD$110:FT$110)),(FU$110-FT$110)),0)+IF($E114=FU$22,VLOOKUP($C114,Input!$A$8:$GZ$39,MATCH(FU$21,Input!$A$6:$GZ$6,0),FALSE),0)*IF(FU$109&gt;=MAX($FD$109:FT$109),MIN((FU$109-MAX($FD$109:FT$109)),(FU$109-FT$109)),0)</f>
        <v>0</v>
      </c>
      <c r="FV114" s="1">
        <f>+IF($E114=FV$22,VLOOKUP($C114,Input!$A$8:$GZ$39,MATCH(FV$21,Input!$A$6:$GZ$6,0),FALSE),0)*IF(FV$110&gt;=MAX($FD$110:FU$110),MIN((FV$110-MAX($FD$110:FU$110)),(FV$110-FU$110)),0)+IF($E114=FV$22,VLOOKUP($C114,Input!$A$8:$GZ$39,MATCH(FV$21,Input!$A$6:$GZ$6,0),FALSE),0)*IF(FV$109&gt;=MAX($FD$109:FU$109),MIN((FV$109-MAX($FD$109:FU$109)),(FV$109-FU$109)),0)</f>
        <v>0</v>
      </c>
      <c r="FW114" s="1">
        <f>+IF($E114=FW$22,VLOOKUP($C114,Input!$A$8:$GZ$39,MATCH(FW$21,Input!$A$6:$GZ$6,0),FALSE),0)*IF(FW$110&gt;=MAX($FD$110:FV$110),MIN((FW$110-MAX($FD$110:FV$110)),(FW$110-FV$110)),0)+IF($E114=FW$22,VLOOKUP($C114,Input!$A$8:$GZ$39,MATCH(FW$21,Input!$A$6:$GZ$6,0),FALSE),0)*IF(FW$109&gt;=MAX($FD$109:FV$109),MIN((FW$109-MAX($FD$109:FV$109)),(FW$109-FV$109)),0)</f>
        <v>0</v>
      </c>
      <c r="FX114" s="1">
        <f>+IF($E114=FX$22,VLOOKUP($C114,Input!$A$8:$GZ$39,MATCH(FX$21,Input!$A$6:$GZ$6,0),FALSE),0)*IF(FX$110&gt;=MAX($FD$110:FW$110),MIN((FX$110-MAX($FD$110:FW$110)),(FX$110-FW$110)),0)+IF($E114=FX$22,VLOOKUP($C114,Input!$A$8:$GZ$39,MATCH(FX$21,Input!$A$6:$GZ$6,0),FALSE),0)*IF(FX$109&gt;=MAX($FD$109:FW$109),MIN((FX$109-MAX($FD$109:FW$109)),(FX$109-FW$109)),0)</f>
        <v>0</v>
      </c>
      <c r="FY114" s="1">
        <f>+IF($E114=FY$22,VLOOKUP($C114,Input!$A$8:$GZ$39,MATCH(FY$21,Input!$A$6:$GZ$6,0),FALSE),0)*IF(FY$110&gt;=MAX($FD$110:FX$110),MIN((FY$110-MAX($FD$110:FX$110)),(FY$110-FX$110)),0)+IF($E114=FY$22,VLOOKUP($C114,Input!$A$8:$GZ$39,MATCH(FY$21,Input!$A$6:$GZ$6,0),FALSE),0)*IF(FY$109&gt;=MAX($FD$109:FX$109),MIN((FY$109-MAX($FD$109:FX$109)),(FY$109-FX$109)),0)</f>
        <v>0</v>
      </c>
      <c r="FZ114" s="1">
        <f>+IF($E114=FZ$22,VLOOKUP($C114,Input!$A$8:$GZ$39,MATCH(FZ$21,Input!$A$6:$GZ$6,0),FALSE),0)*IF(FZ$110&gt;=MAX($FD$110:FY$110),MIN((FZ$110-MAX($FD$110:FY$110)),(FZ$110-FY$110)),0)+IF($E114=FZ$22,VLOOKUP($C114,Input!$A$8:$GZ$39,MATCH(FZ$21,Input!$A$6:$GZ$6,0),FALSE),0)*IF(FZ$109&gt;=MAX($FD$109:FY$109),MIN((FZ$109-MAX($FD$109:FY$109)),(FZ$109-FY$109)),0)</f>
        <v>0</v>
      </c>
      <c r="GA114" s="1">
        <f>+IF($E114=GA$22,VLOOKUP($C114,Input!$A$8:$GZ$39,MATCH(GA$21,Input!$A$6:$GZ$6,0),FALSE),0)*IF(GA$110&gt;=MAX($FD$110:FZ$110),MIN((GA$110-MAX($FD$110:FZ$110)),(GA$110-FZ$110)),0)+IF($E114=GA$22,VLOOKUP($C114,Input!$A$8:$GZ$39,MATCH(GA$21,Input!$A$6:$GZ$6,0),FALSE),0)*IF(GA$109&gt;=MAX($FD$109:FZ$109),MIN((GA$109-MAX($FD$109:FZ$109)),(GA$109-FZ$109)),0)</f>
        <v>0</v>
      </c>
      <c r="GB114" s="1">
        <f>+IF($E114=GB$22,VLOOKUP($C114,Input!$A$8:$GZ$39,MATCH(GB$21,Input!$A$6:$GZ$6,0),FALSE),0)*IF(GB$110&gt;=MAX($FD$110:GA$110),MIN((GB$110-MAX($FD$110:GA$110)),(GB$110-GA$110)),0)+IF($E114=GB$22,VLOOKUP($C114,Input!$A$8:$GZ$39,MATCH(GB$21,Input!$A$6:$GZ$6,0),FALSE),0)*IF(GB$109&gt;=MAX($FD$109:GA$109),MIN((GB$109-MAX($FD$109:GA$109)),(GB$109-GA$109)),0)</f>
        <v>0</v>
      </c>
      <c r="GC114" s="1">
        <f>+IF($E114=GC$22,VLOOKUP($C114,Input!$A$8:$GZ$39,MATCH(GC$21,Input!$A$6:$GZ$6,0),FALSE),0)*IF(GC$110&gt;=MAX($FD$110:GB$110),MIN((GC$110-MAX($FD$110:GB$110)),(GC$110-GB$110)),0)+IF($E114=GC$22,VLOOKUP($C114,Input!$A$8:$GZ$39,MATCH(GC$21,Input!$A$6:$GZ$6,0),FALSE),0)*IF(GC$109&gt;=MAX($FD$109:GB$109),MIN((GC$109-MAX($FD$109:GB$109)),(GC$109-GB$109)),0)</f>
        <v>0</v>
      </c>
      <c r="GD114" s="1">
        <f>+IF($E114=GD$22,VLOOKUP($C114,Input!$A$8:$GZ$39,MATCH(GD$21,Input!$A$6:$GZ$6,0),FALSE),0)*IF(GD$110&gt;=MAX($FD$110:GC$110),MIN((GD$110-MAX($FD$110:GC$110)),(GD$110-GC$110)),0)+IF($E114=GD$22,VLOOKUP($C114,Input!$A$8:$GZ$39,MATCH(GD$21,Input!$A$6:$GZ$6,0),FALSE),0)*IF(GD$109&gt;=MAX($FD$109:GC$109),MIN((GD$109-MAX($FD$109:GC$109)),(GD$109-GC$109)),0)</f>
        <v>0</v>
      </c>
      <c r="GE114" s="1">
        <f>+IF($E114=GE$22,VLOOKUP($C114,Input!$A$8:$GZ$39,MATCH(GE$21,Input!$A$6:$GZ$6,0),FALSE),0)*IF(GE$110&gt;=MAX($FD$110:GD$110),MIN((GE$110-MAX($FD$110:GD$110)),(GE$110-GD$110)),0)+IF($E114=GE$22,VLOOKUP($C114,Input!$A$8:$GZ$39,MATCH(GE$21,Input!$A$6:$GZ$6,0),FALSE),0)*IF(GE$109&gt;=MAX($FD$109:GD$109),MIN((GE$109-MAX($FD$109:GD$109)),(GE$109-GD$109)),0)</f>
        <v>0</v>
      </c>
      <c r="GF114" s="1">
        <f>+IF($E114=GF$22,VLOOKUP($C114,Input!$A$8:$GZ$39,MATCH(GF$21,Input!$A$6:$GZ$6,0),FALSE),0)*IF(GF$110&gt;=MAX($FD$110:GE$110),MIN((GF$110-MAX($FD$110:GE$110)),(GF$110-GE$110)),0)+IF($E114=GF$22,VLOOKUP($C114,Input!$A$8:$GZ$39,MATCH(GF$21,Input!$A$6:$GZ$6,0),FALSE),0)*IF(GF$109&gt;=MAX($FD$109:GE$109),MIN((GF$109-MAX($FD$109:GE$109)),(GF$109-GE$109)),0)</f>
        <v>0</v>
      </c>
      <c r="GG114" s="1">
        <f>+IF($E114=GG$22,VLOOKUP($C114,Input!$A$8:$GZ$39,MATCH(GG$21,Input!$A$6:$GZ$6,0),FALSE),0)*IF(GG$110&gt;=MAX($FD$110:GF$110),MIN((GG$110-MAX($FD$110:GF$110)),(GG$110-GF$110)),0)+IF($E114=GG$22,VLOOKUP($C114,Input!$A$8:$GZ$39,MATCH(GG$21,Input!$A$6:$GZ$6,0),FALSE),0)*IF(GG$109&gt;=MAX($FD$109:GF$109),MIN((GG$109-MAX($FD$109:GF$109)),(GG$109-GF$109)),0)</f>
        <v>0</v>
      </c>
      <c r="GH114" s="1">
        <f>+IF($E114=GH$22,VLOOKUP($C114,Input!$A$8:$GZ$39,MATCH(GH$21,Input!$A$6:$GZ$6,0),FALSE),0)*IF(GH$110&gt;=MAX($FD$110:GG$110),MIN((GH$110-MAX($FD$110:GG$110)),(GH$110-GG$110)),0)+IF($E114=GH$22,VLOOKUP($C114,Input!$A$8:$GZ$39,MATCH(GH$21,Input!$A$6:$GZ$6,0),FALSE),0)*IF(GH$109&gt;=MAX($FD$109:GG$109),MIN((GH$109-MAX($FD$109:GG$109)),(GH$109-GG$109)),0)</f>
        <v>0</v>
      </c>
      <c r="GI114" s="1">
        <f>+IF($E114=GI$22,VLOOKUP($C114,Input!$A$8:$GZ$39,MATCH(GI$21,Input!$A$6:$GZ$6,0),FALSE),0)*IF(GI$110&gt;=MAX($FD$110:GH$110),MIN((GI$110-MAX($FD$110:GH$110)),(GI$110-GH$110)),0)+IF($E114=GI$22,VLOOKUP($C114,Input!$A$8:$GZ$39,MATCH(GI$21,Input!$A$6:$GZ$6,0),FALSE),0)*IF(GI$109&gt;=MAX($FD$109:GH$109),MIN((GI$109-MAX($FD$109:GH$109)),(GI$109-GH$109)),0)</f>
        <v>0</v>
      </c>
      <c r="GJ114" s="1">
        <f>+IF($E114=GJ$22,VLOOKUP($C114,Input!$A$8:$GZ$39,MATCH(GJ$21,Input!$A$6:$GZ$6,0),FALSE),0)*IF(GJ$110&gt;=MAX($FD$110:GI$110),MIN((GJ$110-MAX($FD$110:GI$110)),(GJ$110-GI$110)),0)+IF($E114=GJ$22,VLOOKUP($C114,Input!$A$8:$GZ$39,MATCH(GJ$21,Input!$A$6:$GZ$6,0),FALSE),0)*IF(GJ$109&gt;=MAX($FD$109:GI$109),MIN((GJ$109-MAX($FD$109:GI$109)),(GJ$109-GI$109)),0)</f>
        <v>0</v>
      </c>
      <c r="GK114" s="1">
        <f>+IF($E114=GK$22,VLOOKUP($C114,Input!$A$8:$GZ$39,MATCH(GK$21,Input!$A$6:$GZ$6,0),FALSE),0)*IF(GK$110&gt;=MAX($FD$110:GJ$110),MIN((GK$110-MAX($FD$110:GJ$110)),(GK$110-GJ$110)),0)+IF($E114=GK$22,VLOOKUP($C114,Input!$A$8:$GZ$39,MATCH(GK$21,Input!$A$6:$GZ$6,0),FALSE),0)*IF(GK$109&gt;=MAX($FD$109:GJ$109),MIN((GK$109-MAX($FD$109:GJ$109)),(GK$109-GJ$109)),0)</f>
        <v>0</v>
      </c>
      <c r="GL114" s="1">
        <f>+IF($E114=GL$22,VLOOKUP($C114,Input!$A$8:$GZ$39,MATCH(GL$21,Input!$A$6:$GZ$6,0),FALSE),0)*IF(GL$110&gt;=MAX($FD$110:GK$110),MIN((GL$110-MAX($FD$110:GK$110)),(GL$110-GK$110)),0)+IF($E114=GL$22,VLOOKUP($C114,Input!$A$8:$GZ$39,MATCH(GL$21,Input!$A$6:$GZ$6,0),FALSE),0)*IF(GL$109&gt;=MAX($FD$109:GK$109),MIN((GL$109-MAX($FD$109:GK$109)),(GL$109-GK$109)),0)</f>
        <v>0</v>
      </c>
      <c r="GM114" s="42"/>
      <c r="GN114" t="str">
        <f>VLOOKUP($C114,Input!$A$8:$GZ$39,MATCH(GN$21,Input!$A$6:$GZ$6,0),FALSE)</f>
        <v>NA</v>
      </c>
      <c r="GO114">
        <f>IF((VLOOKUP($C114,Input!$A$8:$GZ$39,MATCH(GO$21,Input!$A$6:$GZ$6,0),FALSE))="Y",$D114/VLOOKUP($C114,Input!$A$8:$GZ$39,MATCH(GP$21,Input!$A$6:$GZ$6,0),FALSE),0)</f>
        <v>0</v>
      </c>
      <c r="GP114">
        <f>IF((VLOOKUP($C114,Input!$A$8:$GZ$39,MATCH(GO$21,Input!$A$6:$GZ$6,0),FALSE))="Y",0,IF((VLOOKUP($C114,Input!$A$8:$GZ$39,MATCH(GP$21,Input!$A$6:$GZ$6,0),FALSE))&gt;0,$D114/VLOOKUP($C114,Input!$A$8:$GZ$39,MATCH(GP$21,Input!$A$6:$GZ$6,0),FALSE),0))</f>
        <v>0</v>
      </c>
      <c r="GQ114" s="1">
        <f>+IF($E114=GQ$22,VLOOKUP($C114,Input!$A$8:$GZ$39,MATCH(GQ$21,Input!$A$6:$GZ$6,0),FALSE),0)*IF(GQ$110&gt;=MAX($GP$110:GP$110),MIN((GQ$110-MAX($GP$110:GP$110)),(GQ$110-GP$110)),0)+IF($E114=GQ$22,VLOOKUP($C114,Input!$A$8:$GZ$39,MATCH(GQ$21,Input!$A$6:$GZ$6,0),FALSE),0)*IF(GQ$109&gt;=MAX($GP$109:GP$109),MIN((GQ$109-MAX($GP$109:GP$109)),(GQ$109-GP$109)),0)</f>
        <v>0</v>
      </c>
      <c r="GR114" s="1">
        <f>+IF($E114=GR$22,VLOOKUP($C114,Input!$A$8:$GZ$39,MATCH(GR$21,Input!$A$6:$GZ$6,0),FALSE),0)*IF(GR$110&gt;=MAX($GP$110:GQ$110),MIN((GR$110-MAX($GP$110:GQ$110)),(GR$110-GQ$110)),0)+IF($E114=GR$22,VLOOKUP($C114,Input!$A$8:$GZ$39,MATCH(GR$21,Input!$A$6:$GZ$6,0),FALSE),0)*IF(GR$109&gt;=MAX($GP$109:GQ$109),MIN((GR$109-MAX($GP$109:GQ$109)),(GR$109-GQ$109)),0)</f>
        <v>0</v>
      </c>
      <c r="GS114" s="1">
        <f>+IF($E114=GS$22,VLOOKUP($C114,Input!$A$8:$GZ$39,MATCH(GS$21,Input!$A$6:$GZ$6,0),FALSE),0)*IF(GS$110&gt;=MAX($GP$110:GR$110),MIN((GS$110-MAX($GP$110:GR$110)),(GS$110-GR$110)),0)+IF($E114=GS$22,VLOOKUP($C114,Input!$A$8:$GZ$39,MATCH(GS$21,Input!$A$6:$GZ$6,0),FALSE),0)*IF(GS$109&gt;=MAX($GP$109:GR$109),MIN((GS$109-MAX($GP$109:GR$109)),(GS$109-GR$109)),0)</f>
        <v>0</v>
      </c>
      <c r="GT114" s="1">
        <f>+IF($E114=GT$22,VLOOKUP($C114,Input!$A$8:$GZ$39,MATCH(GT$21,Input!$A$6:$GZ$6,0),FALSE),0)*IF(GT$110&gt;=MAX($GP$110:GS$110),MIN((GT$110-MAX($GP$110:GS$110)),(GT$110-GS$110)),0)+IF($E114=GT$22,VLOOKUP($C114,Input!$A$8:$GZ$39,MATCH(GT$21,Input!$A$6:$GZ$6,0),FALSE),0)*IF(GT$109&gt;=MAX($GP$109:GS$109),MIN((GT$109-MAX($GP$109:GS$109)),(GT$109-GS$109)),0)</f>
        <v>0</v>
      </c>
      <c r="GU114" s="1">
        <f>+IF($E114=GU$22,VLOOKUP($C114,Input!$A$8:$GZ$39,MATCH(GU$21,Input!$A$6:$GZ$6,0),FALSE),0)*IF(GU$110&gt;=MAX($GP$110:GT$110),MIN((GU$110-MAX($GP$110:GT$110)),(GU$110-GT$110)),0)+IF($E114=GU$22,VLOOKUP($C114,Input!$A$8:$GZ$39,MATCH(GU$21,Input!$A$6:$GZ$6,0),FALSE),0)*IF(GU$109&gt;=MAX($GP$109:GT$109),MIN((GU$109-MAX($GP$109:GT$109)),(GU$109-GT$109)),0)</f>
        <v>0</v>
      </c>
      <c r="GV114" s="1">
        <f>+IF($E114=GV$22,VLOOKUP($C114,Input!$A$8:$GZ$39,MATCH(GV$21,Input!$A$6:$GZ$6,0),FALSE),0)*IF(GV$110&gt;=MAX($GP$110:GU$110),MIN((GV$110-MAX($GP$110:GU$110)),(GV$110-GU$110)),0)+IF($E114=GV$22,VLOOKUP($C114,Input!$A$8:$GZ$39,MATCH(GV$21,Input!$A$6:$GZ$6,0),FALSE),0)*IF(GV$109&gt;=MAX($GP$109:GU$109),MIN((GV$109-MAX($GP$109:GU$109)),(GV$109-GU$109)),0)</f>
        <v>0</v>
      </c>
      <c r="GW114" s="1">
        <f>+IF($E114=GW$22,VLOOKUP($C114,Input!$A$8:$GZ$39,MATCH(GW$21,Input!$A$6:$GZ$6,0),FALSE),0)*IF(GW$110&gt;=MAX($GP$110:GV$110),MIN((GW$110-MAX($GP$110:GV$110)),(GW$110-GV$110)),0)+IF($E114=GW$22,VLOOKUP($C114,Input!$A$8:$GZ$39,MATCH(GW$21,Input!$A$6:$GZ$6,0),FALSE),0)*IF(GW$109&gt;=MAX($GP$109:GV$109),MIN((GW$109-MAX($GP$109:GV$109)),(GW$109-GV$109)),0)</f>
        <v>0</v>
      </c>
      <c r="GX114" s="1">
        <f>+IF($E114=GX$22,VLOOKUP($C114,Input!$A$8:$GZ$39,MATCH(GX$21,Input!$A$6:$GZ$6,0),FALSE),0)*IF(GX$110&gt;=MAX($GP$110:GW$110),MIN((GX$110-MAX($GP$110:GW$110)),(GX$110-GW$110)),0)+IF($E114=GX$22,VLOOKUP($C114,Input!$A$8:$GZ$39,MATCH(GX$21,Input!$A$6:$GZ$6,0),FALSE),0)*IF(GX$109&gt;=MAX($GP$109:GW$109),MIN((GX$109-MAX($GP$109:GW$109)),(GX$109-GW$109)),0)</f>
        <v>0</v>
      </c>
      <c r="GY114" s="1">
        <f>+IF($E114=GY$22,VLOOKUP($C114,Input!$A$8:$GZ$39,MATCH(GY$21,Input!$A$6:$GZ$6,0),FALSE),0)*IF(GY$110&gt;=MAX($GP$110:GX$110),MIN((GY$110-MAX($GP$110:GX$110)),(GY$110-GX$110)),0)+IF($E114=GY$22,VLOOKUP($C114,Input!$A$8:$GZ$39,MATCH(GY$21,Input!$A$6:$GZ$6,0),FALSE),0)*IF(GY$109&gt;=MAX($GP$109:GX$109),MIN((GY$109-MAX($GP$109:GX$109)),(GY$109-GX$109)),0)</f>
        <v>0</v>
      </c>
      <c r="GZ114" s="1">
        <f>+IF($E114=GZ$22,VLOOKUP($C114,Input!$A$8:$GZ$39,MATCH(GZ$21,Input!$A$6:$GZ$6,0),FALSE),0)*IF(GZ$110&gt;=MAX($GP$110:GY$110),MIN((GZ$110-MAX($GP$110:GY$110)),(GZ$110-GY$110)),0)+IF($E114=GZ$22,VLOOKUP($C114,Input!$A$8:$GZ$39,MATCH(GZ$21,Input!$A$6:$GZ$6,0),FALSE),0)*IF(GZ$109&gt;=MAX($GP$109:GY$109),MIN((GZ$109-MAX($GP$109:GY$109)),(GZ$109-GY$109)),0)</f>
        <v>0</v>
      </c>
      <c r="HA114" s="1">
        <f>+IF($E114=HA$22,VLOOKUP($C114,Input!$A$8:$GZ$39,MATCH(HA$21,Input!$A$6:$GZ$6,0),FALSE),0)*IF(HA$110&gt;=MAX($GP$110:GZ$110),MIN((HA$110-MAX($GP$110:GZ$110)),(HA$110-GZ$110)),0)+IF($E114=HA$22,VLOOKUP($C114,Input!$A$8:$GZ$39,MATCH(HA$21,Input!$A$6:$GZ$6,0),FALSE),0)*IF(HA$109&gt;=MAX($GP$109:GZ$109),MIN((HA$109-MAX($GP$109:GZ$109)),(HA$109-GZ$109)),0)</f>
        <v>0</v>
      </c>
      <c r="HB114" s="1">
        <f>+IF($E114=HB$22,VLOOKUP($C114,Input!$A$8:$GZ$39,MATCH(HB$21,Input!$A$6:$GZ$6,0),FALSE),0)*IF(HB$110&gt;=MAX($GP$110:HA$110),MIN((HB$110-MAX($GP$110:HA$110)),(HB$110-HA$110)),0)+IF($E114=HB$22,VLOOKUP($C114,Input!$A$8:$GZ$39,MATCH(HB$21,Input!$A$6:$GZ$6,0),FALSE),0)*IF(HB$109&gt;=MAX($GP$109:HA$109),MIN((HB$109-MAX($GP$109:HA$109)),(HB$109-HA$109)),0)</f>
        <v>0</v>
      </c>
      <c r="HC114" s="1">
        <f>+IF($E114=HC$22,VLOOKUP($C114,Input!$A$8:$GZ$39,MATCH(HC$21,Input!$A$6:$GZ$6,0),FALSE),0)*IF(HC$110&gt;=MAX($GP$110:HB$110),MIN((HC$110-MAX($GP$110:HB$110)),(HC$110-HB$110)),0)+IF($E114=HC$22,VLOOKUP($C114,Input!$A$8:$GZ$39,MATCH(HC$21,Input!$A$6:$GZ$6,0),FALSE),0)*IF(HC$109&gt;=MAX($GP$109:HB$109),MIN((HC$109-MAX($GP$109:HB$109)),(HC$109-HB$109)),0)</f>
        <v>0</v>
      </c>
      <c r="HD114" s="1">
        <f>+IF($E114=HD$22,VLOOKUP($C114,Input!$A$8:$GZ$39,MATCH(HD$21,Input!$A$6:$GZ$6,0),FALSE),0)*IF(HD$110&gt;=MAX($GP$110:HC$110),MIN((HD$110-MAX($GP$110:HC$110)),(HD$110-HC$110)),0)+IF($E114=HD$22,VLOOKUP($C114,Input!$A$8:$GZ$39,MATCH(HD$21,Input!$A$6:$GZ$6,0),FALSE),0)*IF(HD$109&gt;=MAX($GP$109:HC$109),MIN((HD$109-MAX($GP$109:HC$109)),(HD$109-HC$109)),0)</f>
        <v>0</v>
      </c>
      <c r="HE114" s="1">
        <f>+IF($E114=HE$22,VLOOKUP($C114,Input!$A$8:$GZ$39,MATCH(HE$21,Input!$A$6:$GZ$6,0),FALSE),0)*IF(HE$110&gt;=MAX($GP$110:HD$110),MIN((HE$110-MAX($GP$110:HD$110)),(HE$110-HD$110)),0)+IF($E114=HE$22,VLOOKUP($C114,Input!$A$8:$GZ$39,MATCH(HE$21,Input!$A$6:$GZ$6,0),FALSE),0)*IF(HE$109&gt;=MAX($GP$109:HD$109),MIN((HE$109-MAX($GP$109:HD$109)),(HE$109-HD$109)),0)</f>
        <v>0</v>
      </c>
      <c r="HF114" s="1">
        <f>+IF($E114=HF$22,VLOOKUP($C114,Input!$A$8:$GZ$39,MATCH(HF$21,Input!$A$6:$GZ$6,0),FALSE),0)*IF(HF$110&gt;=MAX($GP$110:HE$110),MIN((HF$110-MAX($GP$110:HE$110)),(HF$110-HE$110)),0)+IF($E114=HF$22,VLOOKUP($C114,Input!$A$8:$GZ$39,MATCH(HF$21,Input!$A$6:$GZ$6,0),FALSE),0)*IF(HF$109&gt;=MAX($GP$109:HE$109),MIN((HF$109-MAX($GP$109:HE$109)),(HF$109-HE$109)),0)</f>
        <v>0</v>
      </c>
      <c r="HG114" s="1">
        <f>+IF($E114=HG$22,VLOOKUP($C114,Input!$A$8:$GZ$39,MATCH(HG$21,Input!$A$6:$GZ$6,0),FALSE),0)*IF(HG$110&gt;=MAX($GP$110:HF$110),MIN((HG$110-MAX($GP$110:HF$110)),(HG$110-HF$110)),0)+IF($E114=HG$22,VLOOKUP($C114,Input!$A$8:$GZ$39,MATCH(HG$21,Input!$A$6:$GZ$6,0),FALSE),0)*IF(HG$109&gt;=MAX($GP$109:HF$109),MIN((HG$109-MAX($GP$109:HF$109)),(HG$109-HF$109)),0)</f>
        <v>0</v>
      </c>
      <c r="HH114" s="1">
        <f>+IF($E114=HH$22,VLOOKUP($C114,Input!$A$8:$GZ$39,MATCH(HH$21,Input!$A$6:$GZ$6,0),FALSE),0)*IF(HH$110&gt;=MAX($GP$110:HG$110),MIN((HH$110-MAX($GP$110:HG$110)),(HH$110-HG$110)),0)+IF($E114=HH$22,VLOOKUP($C114,Input!$A$8:$GZ$39,MATCH(HH$21,Input!$A$6:$GZ$6,0),FALSE),0)*IF(HH$109&gt;=MAX($GP$109:HG$109),MIN((HH$109-MAX($GP$109:HG$109)),(HH$109-HG$109)),0)</f>
        <v>0</v>
      </c>
      <c r="HI114" s="1">
        <f>+IF($E114=HI$22,VLOOKUP($C114,Input!$A$8:$GZ$39,MATCH(HI$21,Input!$A$6:$GZ$6,0),FALSE),0)*IF(HI$110&gt;=MAX($GP$110:HH$110),MIN((HI$110-MAX($GP$110:HH$110)),(HI$110-HH$110)),0)+IF($E114=HI$22,VLOOKUP($C114,Input!$A$8:$GZ$39,MATCH(HI$21,Input!$A$6:$GZ$6,0),FALSE),0)*IF(HI$109&gt;=MAX($GP$109:HH$109),MIN((HI$109-MAX($GP$109:HH$109)),(HI$109-HH$109)),0)</f>
        <v>0</v>
      </c>
      <c r="HJ114" s="1">
        <f>+IF($E114=HJ$22,VLOOKUP($C114,Input!$A$8:$GZ$39,MATCH(HJ$21,Input!$A$6:$GZ$6,0),FALSE),0)*IF(HJ$110&gt;=MAX($GP$110:HI$110),MIN((HJ$110-MAX($GP$110:HI$110)),(HJ$110-HI$110)),0)+IF($E114=HJ$22,VLOOKUP($C114,Input!$A$8:$GZ$39,MATCH(HJ$21,Input!$A$6:$GZ$6,0),FALSE),0)*IF(HJ$109&gt;=MAX($GP$109:HI$109),MIN((HJ$109-MAX($GP$109:HI$109)),(HJ$109-HI$109)),0)</f>
        <v>0</v>
      </c>
      <c r="HK114" s="1">
        <f>+IF($E114=HK$22,VLOOKUP($C114,Input!$A$8:$GZ$39,MATCH(HK$21,Input!$A$6:$GZ$6,0),FALSE),0)*IF(HK$110&gt;=MAX($GP$110:HJ$110),MIN((HK$110-MAX($GP$110:HJ$110)),(HK$110-HJ$110)),0)+IF($E114=HK$22,VLOOKUP($C114,Input!$A$8:$GZ$39,MATCH(HK$21,Input!$A$6:$GZ$6,0),FALSE),0)*IF(HK$109&gt;=MAX($GP$109:HJ$109),MIN((HK$109-MAX($GP$109:HJ$109)),(HK$109-HJ$109)),0)</f>
        <v>0</v>
      </c>
      <c r="HL114" s="1">
        <f>+IF($E114=HL$22,VLOOKUP($C114,Input!$A$8:$GZ$39,MATCH(HL$21,Input!$A$6:$GZ$6,0),FALSE),0)*IF(HL$110&gt;=MAX($GP$110:HK$110),MIN((HL$110-MAX($GP$110:HK$110)),(HL$110-HK$110)),0)+IF($E114=HL$22,VLOOKUP($C114,Input!$A$8:$GZ$39,MATCH(HL$21,Input!$A$6:$GZ$6,0),FALSE),0)*IF(HL$109&gt;=MAX($GP$109:HK$109),MIN((HL$109-MAX($GP$109:HK$109)),(HL$109-HK$109)),0)</f>
        <v>0</v>
      </c>
      <c r="HM114" s="1">
        <f>+IF($E114=HM$22,VLOOKUP($C114,Input!$A$8:$GZ$39,MATCH(HM$21,Input!$A$6:$GZ$6,0),FALSE),0)*IF(HM$110&gt;=MAX($GP$110:HL$110),MIN((HM$110-MAX($GP$110:HL$110)),(HM$110-HL$110)),0)+IF($E114=HM$22,VLOOKUP($C114,Input!$A$8:$GZ$39,MATCH(HM$21,Input!$A$6:$GZ$6,0),FALSE),0)*IF(HM$109&gt;=MAX($GP$109:HL$109),MIN((HM$109-MAX($GP$109:HL$109)),(HM$109-HL$109)),0)</f>
        <v>0</v>
      </c>
      <c r="HN114" s="1">
        <f>+IF($E114=HN$22,VLOOKUP($C114,Input!$A$8:$GZ$39,MATCH(HN$21,Input!$A$6:$GZ$6,0),FALSE),0)*IF(HN$110&gt;=MAX($GP$110:HM$110),MIN((HN$110-MAX($GP$110:HM$110)),(HN$110-HM$110)),0)+IF($E114=HN$22,VLOOKUP($C114,Input!$A$8:$GZ$39,MATCH(HN$21,Input!$A$6:$GZ$6,0),FALSE),0)*IF(HN$109&gt;=MAX($GP$109:HM$109),MIN((HN$109-MAX($GP$109:HM$109)),(HN$109-HM$109)),0)</f>
        <v>0</v>
      </c>
      <c r="HO114" s="1">
        <f>+IF($E114=HO$22,VLOOKUP($C114,Input!$A$8:$GZ$39,MATCH(HO$21,Input!$A$6:$GZ$6,0),FALSE),0)*IF(HO$110&gt;=MAX($GP$110:HN$110),MIN((HO$110-MAX($GP$110:HN$110)),(HO$110-HN$110)),0)+IF($E114=HO$22,VLOOKUP($C114,Input!$A$8:$GZ$39,MATCH(HO$21,Input!$A$6:$GZ$6,0),FALSE),0)*IF(HO$109&gt;=MAX($GP$109:HN$109),MIN((HO$109-MAX($GP$109:HN$109)),(HO$109-HN$109)),0)</f>
        <v>0</v>
      </c>
      <c r="HP114" s="1">
        <f>+IF($E114=HP$22,VLOOKUP($C114,Input!$A$8:$GZ$39,MATCH(HP$21,Input!$A$6:$GZ$6,0),FALSE),0)*IF(HP$110&gt;=MAX($GP$110:HO$110),MIN((HP$110-MAX($GP$110:HO$110)),(HP$110-HO$110)),0)+IF($E114=HP$22,VLOOKUP($C114,Input!$A$8:$GZ$39,MATCH(HP$21,Input!$A$6:$GZ$6,0),FALSE),0)*IF(HP$109&gt;=MAX($GP$109:HO$109),MIN((HP$109-MAX($GP$109:HO$109)),(HP$109-HO$109)),0)</f>
        <v>0</v>
      </c>
      <c r="HQ114" s="1">
        <f>+IF($E114=HQ$22,VLOOKUP($C114,Input!$A$8:$GZ$39,MATCH(HQ$21,Input!$A$6:$GZ$6,0),FALSE),0)*IF(HQ$110&gt;=MAX($GP$110:HP$110),MIN((HQ$110-MAX($GP$110:HP$110)),(HQ$110-HP$110)),0)+IF($E114=HQ$22,VLOOKUP($C114,Input!$A$8:$GZ$39,MATCH(HQ$21,Input!$A$6:$GZ$6,0),FALSE),0)*IF(HQ$109&gt;=MAX($GP$109:HP$109),MIN((HQ$109-MAX($GP$109:HP$109)),(HQ$109-HP$109)),0)</f>
        <v>0</v>
      </c>
      <c r="HR114" s="1">
        <f>+IF($E114=HR$22,VLOOKUP($C114,Input!$A$8:$GZ$39,MATCH(HR$21,Input!$A$6:$GZ$6,0),FALSE),0)*IF(HR$110&gt;=MAX($GP$110:HQ$110),MIN((HR$110-MAX($GP$110:HQ$110)),(HR$110-HQ$110)),0)+IF($E114=HR$22,VLOOKUP($C114,Input!$A$8:$GZ$39,MATCH(HR$21,Input!$A$6:$GZ$6,0),FALSE),0)*IF(HR$109&gt;=MAX($GP$109:HQ$109),MIN((HR$109-MAX($GP$109:HQ$109)),(HR$109-HQ$109)),0)</f>
        <v>0</v>
      </c>
      <c r="HS114" s="1">
        <f>+IF($E114=HS$22,VLOOKUP($C114,Input!$A$8:$GZ$39,MATCH(HS$21,Input!$A$6:$GZ$6,0),FALSE),0)*IF(HS$110&gt;=MAX($GP$110:HR$110),MIN((HS$110-MAX($GP$110:HR$110)),(HS$110-HR$110)),0)+IF($E114=HS$22,VLOOKUP($C114,Input!$A$8:$GZ$39,MATCH(HS$21,Input!$A$6:$GZ$6,0),FALSE),0)*IF(HS$109&gt;=MAX($GP$109:HR$109),MIN((HS$109-MAX($GP$109:HR$109)),(HS$109-HR$109)),0)</f>
        <v>0</v>
      </c>
      <c r="HT114" s="1">
        <f>+IF($E114=HT$22,VLOOKUP($C114,Input!$A$8:$GZ$39,MATCH(HT$21,Input!$A$6:$GZ$6,0),FALSE),0)*IF(HT$110&gt;=MAX($GP$110:HS$110),MIN((HT$110-MAX($GP$110:HS$110)),(HT$110-HS$110)),0)+IF($E114=HT$22,VLOOKUP($C114,Input!$A$8:$GZ$39,MATCH(HT$21,Input!$A$6:$GZ$6,0),FALSE),0)*IF(HT$109&gt;=MAX($GP$109:HS$109),MIN((HT$109-MAX($GP$109:HS$109)),(HT$109-HS$109)),0)</f>
        <v>0</v>
      </c>
      <c r="HU114" s="1">
        <f>+IF($E114=HU$22,VLOOKUP($C114,Input!$A$8:$GZ$39,MATCH(HU$21,Input!$A$6:$GZ$6,0),FALSE),0)*IF(HU$110&gt;=MAX($GP$110:HT$110),MIN((HU$110-MAX($GP$110:HT$110)),(HU$110-HT$110)),0)+IF($E114=HU$22,VLOOKUP($C114,Input!$A$8:$GZ$39,MATCH(HU$21,Input!$A$6:$GZ$6,0),FALSE),0)*IF(HU$109&gt;=MAX($GP$109:HT$109),MIN((HU$109-MAX($GP$109:HT$109)),(HU$109-HT$109)),0)</f>
        <v>0</v>
      </c>
      <c r="HV114" s="1">
        <f>+IF($E114=HV$22,VLOOKUP($C114,Input!$A$8:$GZ$39,MATCH(HV$21,Input!$A$6:$GZ$6,0),FALSE),0)*IF(HV$110&gt;=MAX($GP$110:HU$110),MIN((HV$110-MAX($GP$110:HU$110)),(HV$110-HU$110)),0)+IF($E114=HV$22,VLOOKUP($C114,Input!$A$8:$GZ$39,MATCH(HV$21,Input!$A$6:$GZ$6,0),FALSE),0)*IF(HV$109&gt;=MAX($GP$109:HU$109),MIN((HV$109-MAX($GP$109:HU$109)),(HV$109-HU$109)),0)</f>
        <v>0</v>
      </c>
      <c r="HW114" s="1">
        <f>+IF($E114=HW$22,VLOOKUP($C114,Input!$A$8:$GZ$39,MATCH(HW$21,Input!$A$6:$GZ$6,0),FALSE),0)*IF(HW$110&gt;=MAX($GP$110:HV$110),MIN((HW$110-MAX($GP$110:HV$110)),(HW$110-HV$110)),0)+IF($E114=HW$22,VLOOKUP($C114,Input!$A$8:$GZ$39,MATCH(HW$21,Input!$A$6:$GZ$6,0),FALSE),0)*IF(HW$109&gt;=MAX($GP$109:HV$109),MIN((HW$109-MAX($GP$109:HV$109)),(HW$109-HV$109)),0)</f>
        <v>0</v>
      </c>
      <c r="HX114" s="1">
        <f>+IF($E114=HX$22,VLOOKUP($C114,Input!$A$8:$GZ$39,MATCH(HX$21,Input!$A$6:$GZ$6,0),FALSE),0)*IF(HX$110&gt;=MAX($GP$110:HW$110),MIN((HX$110-MAX($GP$110:HW$110)),(HX$110-HW$110)),0)+IF($E114=HX$22,VLOOKUP($C114,Input!$A$8:$GZ$39,MATCH(HX$21,Input!$A$6:$GZ$6,0),FALSE),0)*IF(HX$109&gt;=MAX($GP$109:HW$109),MIN((HX$109-MAX($GP$109:HW$109)),(HX$109-HW$109)),0)</f>
        <v>0</v>
      </c>
      <c r="HY114" s="1">
        <f>+IF($E114=HY$22,VLOOKUP($C114,Input!$A$8:$GZ$39,MATCH(HY$21,Input!$A$6:$GZ$6,0),FALSE),0)*IF(HY$110&gt;=MAX($GP$110:HX$110),MIN((HY$110-MAX($GP$110:HX$110)),(HY$110-HX$110)),0)+IF($E114=HY$22,VLOOKUP($C114,Input!$A$8:$GZ$39,MATCH(HY$21,Input!$A$6:$GZ$6,0),FALSE),0)*IF(HY$109&gt;=MAX($GP$109:HX$109),MIN((HY$109-MAX($GP$109:HX$109)),(HY$109-HX$109)),0)</f>
        <v>0</v>
      </c>
      <c r="HZ114" s="42"/>
      <c r="IA114" t="str">
        <f>VLOOKUP($C114,Input!$A$8:$IA$39,MATCH(IA$21,Input!$A$6:$IA$6,0),FALSE)</f>
        <v>NA</v>
      </c>
      <c r="IB114" s="132">
        <f>IF((VLOOKUP($C114,Input!$A$8:$IA$39,MATCH(IB$21,Input!$A$6:$IA$6,0),FALSE))="Y",$D114/VLOOKUP($C114,Input!$A$8:$IA$39,MATCH(IC$21,Input!$A$6:$IA$6,0),FALSE),0)</f>
        <v>0</v>
      </c>
      <c r="IC114" s="132">
        <f>IF((VLOOKUP($C114,Input!$A$8:$IA$39,MATCH(IB$21,Input!$A$6:$IA$6,0),FALSE))="Y",0,IF((VLOOKUP($C114,Input!$A$8:$IA$39,MATCH(IC$21,Input!$A$6:$IA$6,0),FALSE))&gt;0,$D114/VLOOKUP($C114,Input!$A$8:$IA$39,MATCH(IC$21,Input!$A$6:$IA$6,0),FALSE),0))</f>
        <v>0</v>
      </c>
      <c r="ID114" s="1">
        <f>+IF($E114=ID$22,VLOOKUP($C114,Input!$A$8:$IA$39,MATCH(ID$21,Input!$A$6:$IA$6,0),FALSE),0)*IF(ID$110&gt;=MAX($IC$110:IC$110),MIN((ID$110-MAX($IC$110:IC$110)),(ID$110-IC$110)),0)+IF($E114=ID$22,VLOOKUP($C114,Input!$A$8:$IA$39,MATCH(ID$21,Input!$A$6:$IA$6,0),FALSE),0)*IF(ID$109&gt;=MAX($IC$109:IC$109),MIN((ID$109-MAX($IC$109:IC$109)),(ID$109-IC$109)),0)</f>
        <v>0</v>
      </c>
      <c r="IE114" s="1">
        <f>+IF($E114=IE$22,VLOOKUP($C114,Input!$A$8:$IA$39,MATCH(IE$21,Input!$A$6:$IA$6,0),FALSE),0)*IF(IE$110&gt;=MAX($IC$110:ID$110),MIN((IE$110-MAX($IC$110:ID$110)),(IE$110-ID$110)),0)+IF($E114=IE$22,VLOOKUP($C114,Input!$A$8:$IA$39,MATCH(IE$21,Input!$A$6:$IA$6,0),FALSE),0)*IF(IE$109&gt;=MAX($IC$109:ID$109),MIN((IE$109-MAX($IC$109:ID$109)),(IE$109-ID$109)),0)</f>
        <v>0</v>
      </c>
      <c r="IF114" s="1">
        <f>+IF($E114=IF$22,VLOOKUP($C114,Input!$A$8:$IA$39,MATCH(IF$21,Input!$A$6:$IA$6,0),FALSE),0)*IF(IF$110&gt;=MAX($IC$110:IE$110),MIN((IF$110-MAX($IC$110:IE$110)),(IF$110-IE$110)),0)+IF($E114=IF$22,VLOOKUP($C114,Input!$A$8:$IA$39,MATCH(IF$21,Input!$A$6:$IA$6,0),FALSE),0)*IF(IF$109&gt;=MAX($IC$109:IE$109),MIN((IF$109-MAX($IC$109:IE$109)),(IF$109-IE$109)),0)</f>
        <v>0</v>
      </c>
      <c r="IG114" s="1">
        <f>+IF($E114=IG$22,VLOOKUP($C114,Input!$A$8:$IA$39,MATCH(IG$21,Input!$A$6:$IA$6,0),FALSE),0)*IF(IG$110&gt;=MAX($IC$110:IF$110),MIN((IG$110-MAX($IC$110:IF$110)),(IG$110-IF$110)),0)+IF($E114=IG$22,VLOOKUP($C114,Input!$A$8:$IA$39,MATCH(IG$21,Input!$A$6:$IA$6,0),FALSE),0)*IF(IG$109&gt;=MAX($IC$109:IF$109),MIN((IG$109-MAX($IC$109:IF$109)),(IG$109-IF$109)),0)</f>
        <v>0</v>
      </c>
      <c r="IH114" s="1">
        <f>+IF($E114=IH$22,VLOOKUP($C114,Input!$A$8:$IA$39,MATCH(IH$21,Input!$A$6:$IA$6,0),FALSE),0)*IF(IH$110&gt;=MAX($IC$110:IG$110),MIN((IH$110-MAX($IC$110:IG$110)),(IH$110-IG$110)),0)+IF($E114=IH$22,VLOOKUP($C114,Input!$A$8:$IA$39,MATCH(IH$21,Input!$A$6:$IA$6,0),FALSE),0)*IF(IH$109&gt;=MAX($IC$109:IG$109),MIN((IH$109-MAX($IC$109:IG$109)),(IH$109-IG$109)),0)</f>
        <v>0</v>
      </c>
      <c r="II114" s="1">
        <f>+IF($E114=II$22,VLOOKUP($C114,Input!$A$8:$IA$39,MATCH(II$21,Input!$A$6:$IA$6,0),FALSE),0)*IF(II$110&gt;=MAX($IC$110:IH$110),MIN((II$110-MAX($IC$110:IH$110)),(II$110-IH$110)),0)+IF($E114=II$22,VLOOKUP($C114,Input!$A$8:$IA$39,MATCH(II$21,Input!$A$6:$IA$6,0),FALSE),0)*IF(II$109&gt;=MAX($IC$109:IH$109),MIN((II$109-MAX($IC$109:IH$109)),(II$109-IH$109)),0)</f>
        <v>0</v>
      </c>
      <c r="IJ114" s="1">
        <f>+IF($E114=IJ$22,VLOOKUP($C114,Input!$A$8:$IA$39,MATCH(IJ$21,Input!$A$6:$IA$6,0),FALSE),0)*IF(IJ$110&gt;=MAX($IC$110:II$110),MIN((IJ$110-MAX($IC$110:II$110)),(IJ$110-II$110)),0)+IF($E114=IJ$22,VLOOKUP($C114,Input!$A$8:$IA$39,MATCH(IJ$21,Input!$A$6:$IA$6,0),FALSE),0)*IF(IJ$109&gt;=MAX($IC$109:II$109),MIN((IJ$109-MAX($IC$109:II$109)),(IJ$109-II$109)),0)</f>
        <v>0</v>
      </c>
      <c r="IK114" s="1">
        <f>+IF($E114=IK$22,VLOOKUP($C114,Input!$A$8:$IA$39,MATCH(IK$21,Input!$A$6:$IA$6,0),FALSE),0)*IF(IK$110&gt;=MAX($IC$110:IJ$110),MIN((IK$110-MAX($IC$110:IJ$110)),(IK$110-IJ$110)),0)+IF($E114=IK$22,VLOOKUP($C114,Input!$A$8:$IA$39,MATCH(IK$21,Input!$A$6:$IA$6,0),FALSE),0)*IF(IK$109&gt;=MAX($IC$109:IJ$109),MIN((IK$109-MAX($IC$109:IJ$109)),(IK$109-IJ$109)),0)</f>
        <v>0</v>
      </c>
      <c r="IL114" s="1">
        <f>+IF($E114=IL$22,VLOOKUP($C114,Input!$A$8:$IA$39,MATCH(IL$21,Input!$A$6:$IA$6,0),FALSE),0)*IF(IL$110&gt;=MAX($IC$110:IK$110),MIN((IL$110-MAX($IC$110:IK$110)),(IL$110-IK$110)),0)+IF($E114=IL$22,VLOOKUP($C114,Input!$A$8:$IA$39,MATCH(IL$21,Input!$A$6:$IA$6,0),FALSE),0)*IF(IL$109&gt;=MAX($IC$109:IK$109),MIN((IL$109-MAX($IC$109:IK$109)),(IL$109-IK$109)),0)</f>
        <v>0</v>
      </c>
      <c r="IM114" s="1">
        <f>+IF($E114=IM$22,VLOOKUP($C114,Input!$A$8:$IA$39,MATCH(IM$21,Input!$A$6:$IA$6,0),FALSE),0)*IF(IM$110&gt;=MAX($IC$110:IL$110),MIN((IM$110-MAX($IC$110:IL$110)),(IM$110-IL$110)),0)+IF($E114=IM$22,VLOOKUP($C114,Input!$A$8:$IA$39,MATCH(IM$21,Input!$A$6:$IA$6,0),FALSE),0)*IF(IM$109&gt;=MAX($IC$109:IL$109),MIN((IM$109-MAX($IC$109:IL$109)),(IM$109-IL$109)),0)</f>
        <v>0</v>
      </c>
      <c r="IN114" s="1">
        <f>+IF($E114=IN$22,VLOOKUP($C114,Input!$A$8:$IA$39,MATCH(IN$21,Input!$A$6:$IA$6,0),FALSE),0)*IF(IN$110&gt;=MAX($IC$110:IM$110),MIN((IN$110-MAX($IC$110:IM$110)),(IN$110-IM$110)),0)+IF($E114=IN$22,VLOOKUP($C114,Input!$A$8:$IA$39,MATCH(IN$21,Input!$A$6:$IA$6,0),FALSE),0)*IF(IN$109&gt;=MAX($IC$109:IM$109),MIN((IN$109-MAX($IC$109:IM$109)),(IN$109-IM$109)),0)</f>
        <v>0</v>
      </c>
      <c r="IO114" s="1">
        <f>+IF($E114=IO$22,VLOOKUP($C114,Input!$A$8:$IA$39,MATCH(IO$21,Input!$A$6:$IA$6,0),FALSE),0)*IF(IO$110&gt;=MAX($IC$110:IN$110),MIN((IO$110-MAX($IC$110:IN$110)),(IO$110-IN$110)),0)+IF($E114=IO$22,VLOOKUP($C114,Input!$A$8:$IA$39,MATCH(IO$21,Input!$A$6:$IA$6,0),FALSE),0)*IF(IO$109&gt;=MAX($IC$109:IN$109),MIN((IO$109-MAX($IC$109:IN$109)),(IO$109-IN$109)),0)</f>
        <v>0</v>
      </c>
      <c r="IP114" s="1">
        <f>+IF($E114=IP$22,VLOOKUP($C114,Input!$A$8:$IA$39,MATCH(IP$21,Input!$A$6:$IA$6,0),FALSE),0)*IF(IP$110&gt;=MAX($IC$110:IO$110),MIN((IP$110-MAX($IC$110:IO$110)),(IP$110-IO$110)),0)+IF($E114=IP$22,VLOOKUP($C114,Input!$A$8:$IA$39,MATCH(IP$21,Input!$A$6:$IA$6,0),FALSE),0)*IF(IP$109&gt;=MAX($IC$109:IO$109),MIN((IP$109-MAX($IC$109:IO$109)),(IP$109-IO$109)),0)</f>
        <v>0</v>
      </c>
      <c r="IQ114" s="1">
        <f>+IF($E114=IQ$22,VLOOKUP($C114,Input!$A$8:$IA$39,MATCH(IQ$21,Input!$A$6:$IA$6,0),FALSE),0)*IF(IQ$110&gt;=MAX($IC$110:IP$110),MIN((IQ$110-MAX($IC$110:IP$110)),(IQ$110-IP$110)),0)+IF($E114=IQ$22,VLOOKUP($C114,Input!$A$8:$IA$39,MATCH(IQ$21,Input!$A$6:$IA$6,0),FALSE),0)*IF(IQ$109&gt;=MAX($IC$109:IP$109),MIN((IQ$109-MAX($IC$109:IP$109)),(IQ$109-IP$109)),0)</f>
        <v>0</v>
      </c>
      <c r="IR114" s="1">
        <f>+IF($E114=IR$22,VLOOKUP($C114,Input!$A$8:$IA$39,MATCH(IR$21,Input!$A$6:$IA$6,0),FALSE),0)*IF(IR$110&gt;=MAX($IC$110:IQ$110),MIN((IR$110-MAX($IC$110:IQ$110)),(IR$110-IQ$110)),0)+IF($E114=IR$22,VLOOKUP($C114,Input!$A$8:$IA$39,MATCH(IR$21,Input!$A$6:$IA$6,0),FALSE),0)*IF(IR$109&gt;=MAX($IC$109:IQ$109),MIN((IR$109-MAX($IC$109:IQ$109)),(IR$109-IQ$109)),0)</f>
        <v>0</v>
      </c>
      <c r="IS114" s="1">
        <f>+IF($E114=IS$22,VLOOKUP($C114,Input!$A$8:$IA$39,MATCH(IS$21,Input!$A$6:$IA$6,0),FALSE),0)*IF(IS$110&gt;=MAX($IC$110:IR$110),MIN((IS$110-MAX($IC$110:IR$110)),(IS$110-IR$110)),0)+IF($E114=IS$22,VLOOKUP($C114,Input!$A$8:$IA$39,MATCH(IS$21,Input!$A$6:$IA$6,0),FALSE),0)*IF(IS$109&gt;=MAX($IC$109:IR$109),MIN((IS$109-MAX($IC$109:IR$109)),(IS$109-IR$109)),0)</f>
        <v>0</v>
      </c>
      <c r="IT114" s="1">
        <f>+IF($E114=IT$22,VLOOKUP($C114,Input!$A$8:$IA$39,MATCH(IT$21,Input!$A$6:$IA$6,0),FALSE),0)*IF(IT$110&gt;=MAX($IC$110:IS$110),MIN((IT$110-MAX($IC$110:IS$110)),(IT$110-IS$110)),0)+IF($E114=IT$22,VLOOKUP($C114,Input!$A$8:$IA$39,MATCH(IT$21,Input!$A$6:$IA$6,0),FALSE),0)*IF(IT$109&gt;=MAX($IC$109:IS$109),MIN((IT$109-MAX($IC$109:IS$109)),(IT$109-IS$109)),0)</f>
        <v>0</v>
      </c>
      <c r="IU114" s="1">
        <f>+IF($E114=IU$22,VLOOKUP($C114,Input!$A$8:$IA$39,MATCH(IU$21,Input!$A$6:$IA$6,0),FALSE),0)*IF(IU$110&gt;=MAX($IC$110:IT$110),MIN((IU$110-MAX($IC$110:IT$110)),(IU$110-IT$110)),0)+IF($E114=IU$22,VLOOKUP($C114,Input!$A$8:$IA$39,MATCH(IU$21,Input!$A$6:$IA$6,0),FALSE),0)*IF(IU$109&gt;=MAX($IC$109:IT$109),MIN((IU$109-MAX($IC$109:IT$109)),(IU$109-IT$109)),0)</f>
        <v>0</v>
      </c>
      <c r="IV114" s="1">
        <f>+IF($E114=IV$22,VLOOKUP($C114,Input!$A$8:$IA$39,MATCH(IV$21,Input!$A$6:$IA$6,0),FALSE),0)*IF(IV$110&gt;=MAX($IC$110:IU$110),MIN((IV$110-MAX($IC$110:IU$110)),(IV$110-IU$110)),0)+IF($E114=IV$22,VLOOKUP($C114,Input!$A$8:$IA$39,MATCH(IV$21,Input!$A$6:$IA$6,0),FALSE),0)*IF(IV$109&gt;=MAX($IC$109:IU$109),MIN((IV$109-MAX($IC$109:IU$109)),(IV$109-IU$109)),0)</f>
        <v>0</v>
      </c>
      <c r="IW114" s="1">
        <f>+IF($E114=IW$22,VLOOKUP($C114,Input!$A$8:$IA$39,MATCH(IW$21,Input!$A$6:$IA$6,0),FALSE),0)*IF(IW$110&gt;=MAX($IC$110:IV$110),MIN((IW$110-MAX($IC$110:IV$110)),(IW$110-IV$110)),0)+IF($E114=IW$22,VLOOKUP($C114,Input!$A$8:$IA$39,MATCH(IW$21,Input!$A$6:$IA$6,0),FALSE),0)*IF(IW$109&gt;=MAX($IC$109:IV$109),MIN((IW$109-MAX($IC$109:IV$109)),(IW$109-IV$109)),0)</f>
        <v>0</v>
      </c>
      <c r="IX114" s="1">
        <f>+IF($E114=IX$22,VLOOKUP($C114,Input!$A$8:$IA$39,MATCH(IX$21,Input!$A$6:$IA$6,0),FALSE),0)*IF(IX$110&gt;=MAX($IC$110:IW$110),MIN((IX$110-MAX($IC$110:IW$110)),(IX$110-IW$110)),0)+IF($E114=IX$22,VLOOKUP($C114,Input!$A$8:$IA$39,MATCH(IX$21,Input!$A$6:$IA$6,0),FALSE),0)*IF(IX$109&gt;=MAX($IC$109:IW$109),MIN((IX$109-MAX($IC$109:IW$109)),(IX$109-IW$109)),0)</f>
        <v>0</v>
      </c>
      <c r="IY114" s="1">
        <f>+IF($E114=IY$22,VLOOKUP($C114,Input!$A$8:$IA$39,MATCH(IY$21,Input!$A$6:$IA$6,0),FALSE),0)*IF(IY$110&gt;=MAX($IC$110:IX$110),MIN((IY$110-MAX($IC$110:IX$110)),(IY$110-IX$110)),0)+IF($E114=IY$22,VLOOKUP($C114,Input!$A$8:$IA$39,MATCH(IY$21,Input!$A$6:$IA$6,0),FALSE),0)*IF(IY$109&gt;=MAX($IC$109:IX$109),MIN((IY$109-MAX($IC$109:IX$109)),(IY$109-IX$109)),0)</f>
        <v>0</v>
      </c>
      <c r="IZ114" s="1">
        <f>+IF($E114=IZ$22,VLOOKUP($C114,Input!$A$8:$IA$39,MATCH(IZ$21,Input!$A$6:$IA$6,0),FALSE),0)*IF(IZ$110&gt;=MAX($IC$110:IY$110),MIN((IZ$110-MAX($IC$110:IY$110)),(IZ$110-IY$110)),0)+IF($E114=IZ$22,VLOOKUP($C114,Input!$A$8:$IA$39,MATCH(IZ$21,Input!$A$6:$IA$6,0),FALSE),0)*IF(IZ$109&gt;=MAX($IC$109:IY$109),MIN((IZ$109-MAX($IC$109:IY$109)),(IZ$109-IY$109)),0)</f>
        <v>0</v>
      </c>
      <c r="JA114" s="1">
        <f>+IF($E114=JA$22,VLOOKUP($C114,Input!$A$8:$IA$39,MATCH(JA$21,Input!$A$6:$IA$6,0),FALSE),0)*IF(JA$110&gt;=MAX($IC$110:IZ$110),MIN((JA$110-MAX($IC$110:IZ$110)),(JA$110-IZ$110)),0)+IF($E114=JA$22,VLOOKUP($C114,Input!$A$8:$IA$39,MATCH(JA$21,Input!$A$6:$IA$6,0),FALSE),0)*IF(JA$109&gt;=MAX($IC$109:IZ$109),MIN((JA$109-MAX($IC$109:IZ$109)),(JA$109-IZ$109)),0)</f>
        <v>0</v>
      </c>
      <c r="JB114" s="1">
        <f>+IF($E114=JB$22,VLOOKUP($C114,Input!$A$8:$IA$39,MATCH(JB$21,Input!$A$6:$IA$6,0),FALSE),0)*IF(JB$110&gt;=MAX($IC$110:JA$110),MIN((JB$110-MAX($IC$110:JA$110)),(JB$110-JA$110)),0)+IF($E114=JB$22,VLOOKUP($C114,Input!$A$8:$IA$39,MATCH(JB$21,Input!$A$6:$IA$6,0),FALSE),0)*IF(JB$109&gt;=MAX($IC$109:JA$109),MIN((JB$109-MAX($IC$109:JA$109)),(JB$109-JA$109)),0)</f>
        <v>0</v>
      </c>
      <c r="JC114" s="1">
        <f>+IF($E114=JC$22,VLOOKUP($C114,Input!$A$8:$IA$39,MATCH(JC$21,Input!$A$6:$IA$6,0),FALSE),0)*IF(JC$110&gt;=MAX($IC$110:JB$110),MIN((JC$110-MAX($IC$110:JB$110)),(JC$110-JB$110)),0)+IF($E114=JC$22,VLOOKUP($C114,Input!$A$8:$IA$39,MATCH(JC$21,Input!$A$6:$IA$6,0),FALSE),0)*IF(JC$109&gt;=MAX($IC$109:JB$109),MIN((JC$109-MAX($IC$109:JB$109)),(JC$109-JB$109)),0)</f>
        <v>0</v>
      </c>
      <c r="JD114" s="1">
        <f>+IF($E114=JD$22,VLOOKUP($C114,Input!$A$8:$IA$39,MATCH(JD$21,Input!$A$6:$IA$6,0),FALSE),0)*IF(JD$110&gt;=MAX($IC$110:JC$110),MIN((JD$110-MAX($IC$110:JC$110)),(JD$110-JC$110)),0)+IF($E114=JD$22,VLOOKUP($C114,Input!$A$8:$IA$39,MATCH(JD$21,Input!$A$6:$IA$6,0),FALSE),0)*IF(JD$109&gt;=MAX($IC$109:JC$109),MIN((JD$109-MAX($IC$109:JC$109)),(JD$109-JC$109)),0)</f>
        <v>0</v>
      </c>
      <c r="JE114" s="1">
        <f>+IF($E114=JE$22,VLOOKUP($C114,Input!$A$8:$IA$39,MATCH(JE$21,Input!$A$6:$IA$6,0),FALSE),0)*IF(JE$110&gt;=MAX($IC$110:JD$110),MIN((JE$110-MAX($IC$110:JD$110)),(JE$110-JD$110)),0)+IF($E114=JE$22,VLOOKUP($C114,Input!$A$8:$IA$39,MATCH(JE$21,Input!$A$6:$IA$6,0),FALSE),0)*IF(JE$109&gt;=MAX($IC$109:JD$109),MIN((JE$109-MAX($IC$109:JD$109)),(JE$109-JD$109)),0)</f>
        <v>0</v>
      </c>
      <c r="JF114" s="1">
        <f>+IF($E114=JF$22,VLOOKUP($C114,Input!$A$8:$IA$39,MATCH(JF$21,Input!$A$6:$IA$6,0),FALSE),0)*IF(JF$110&gt;=MAX($IC$110:JE$110),MIN((JF$110-MAX($IC$110:JE$110)),(JF$110-JE$110)),0)+IF($E114=JF$22,VLOOKUP($C114,Input!$A$8:$IA$39,MATCH(JF$21,Input!$A$6:$IA$6,0),FALSE),0)*IF(JF$109&gt;=MAX($IC$109:JE$109),MIN((JF$109-MAX($IC$109:JE$109)),(JF$109-JE$109)),0)</f>
        <v>0</v>
      </c>
      <c r="JG114" s="1">
        <f>+IF($E114=JG$22,VLOOKUP($C114,Input!$A$8:$IA$39,MATCH(JG$21,Input!$A$6:$IA$6,0),FALSE),0)*IF(JG$110&gt;=MAX($IC$110:JF$110),MIN((JG$110-MAX($IC$110:JF$110)),(JG$110-JF$110)),0)+IF($E114=JG$22,VLOOKUP($C114,Input!$A$8:$IA$39,MATCH(JG$21,Input!$A$6:$IA$6,0),FALSE),0)*IF(JG$109&gt;=MAX($IC$109:JF$109),MIN((JG$109-MAX($IC$109:JF$109)),(JG$109-JF$109)),0)</f>
        <v>0</v>
      </c>
      <c r="JH114" s="1">
        <f>+IF($E114=JH$22,VLOOKUP($C114,Input!$A$8:$IA$39,MATCH(JH$21,Input!$A$6:$IA$6,0),FALSE),0)*IF(JH$110&gt;=MAX($IC$110:JG$110),MIN((JH$110-MAX($IC$110:JG$110)),(JH$110-JG$110)),0)+IF($E114=JH$22,VLOOKUP($C114,Input!$A$8:$IA$39,MATCH(JH$21,Input!$A$6:$IA$6,0),FALSE),0)*IF(JH$109&gt;=MAX($IC$109:JG$109),MIN((JH$109-MAX($IC$109:JG$109)),(JH$109-JG$109)),0)</f>
        <v>0</v>
      </c>
      <c r="JI114" s="1">
        <f>+IF($E114=JI$22,VLOOKUP($C114,Input!$A$8:$IA$39,MATCH(JI$21,Input!$A$6:$IA$6,0),FALSE),0)*IF(JI$110&gt;=MAX($IC$110:JH$110),MIN((JI$110-MAX($IC$110:JH$110)),(JI$110-JH$110)),0)+IF($E114=JI$22,VLOOKUP($C114,Input!$A$8:$IA$39,MATCH(JI$21,Input!$A$6:$IA$6,0),FALSE),0)*IF(JI$109&gt;=MAX($IC$109:JH$109),MIN((JI$109-MAX($IC$109:JH$109)),(JI$109-JH$109)),0)</f>
        <v>0</v>
      </c>
      <c r="JJ114" s="1">
        <f>+IF($E114=JJ$22,VLOOKUP($C114,Input!$A$8:$IA$39,MATCH(JJ$21,Input!$A$6:$IA$6,0),FALSE),0)*IF(JJ$110&gt;=MAX($IC$110:JI$110),MIN((JJ$110-MAX($IC$110:JI$110)),(JJ$110-JI$110)),0)+IF($E114=JJ$22,VLOOKUP($C114,Input!$A$8:$IA$39,MATCH(JJ$21,Input!$A$6:$IA$6,0),FALSE),0)*IF(JJ$109&gt;=MAX($IC$109:JI$109),MIN((JJ$109-MAX($IC$109:JI$109)),(JJ$109-JI$109)),0)</f>
        <v>0</v>
      </c>
      <c r="JK114" s="1">
        <f>+IF($E114=JK$22,VLOOKUP($C114,Input!$A$8:$IA$39,MATCH(JK$21,Input!$A$6:$IA$6,0),FALSE),0)*IF(JK$110&gt;=MAX($IC$110:JJ$110),MIN((JK$110-MAX($IC$110:JJ$110)),(JK$110-JJ$110)),0)+IF($E114=JK$22,VLOOKUP($C114,Input!$A$8:$IA$39,MATCH(JK$21,Input!$A$6:$IA$6,0),FALSE),0)*IF(JK$109&gt;=MAX($IC$109:JJ$109),MIN((JK$109-MAX($IC$109:JJ$109)),(JK$109-JJ$109)),0)</f>
        <v>0</v>
      </c>
      <c r="JL114" s="1">
        <f>+IF($E114=JL$22,VLOOKUP($C114,Input!$A$8:$IA$39,MATCH(JL$21,Input!$A$6:$IA$6,0),FALSE),0)*IF(JL$110&gt;=MAX($IC$110:JK$110),MIN((JL$110-MAX($IC$110:JK$110)),(JL$110-JK$110)),0)+IF($E114=JL$22,VLOOKUP($C114,Input!$A$8:$IA$39,MATCH(JL$21,Input!$A$6:$IA$6,0),FALSE),0)*IF(JL$109&gt;=MAX($IC$109:JK$109),MIN((JL$109-MAX($IC$109:JK$109)),(JL$109-JK$109)),0)</f>
        <v>0</v>
      </c>
      <c r="JN114" t="str">
        <f>+VLOOKUP($C114,Input!$A$8:$GZ$39,MATCH(JN$21,Input!$A$6:$GZ$6,0),FALSE)</f>
        <v>CNG Station Maint in fuel price</v>
      </c>
      <c r="JO114" s="1">
        <f>IF($E114+$I114+$D$7&lt;=JO$22,0,IF(JO$22-$D$7&gt;=$E114,VLOOKUP($C114,Input!$A$8:$GZ$39,MATCH(JO$21,Input!$A$6:$GZ$6,0),FALSE),0)*$F114/$G114)*$D114</f>
        <v>0</v>
      </c>
      <c r="JP114" s="1">
        <f>IF($E114+$I114+$D$7&lt;=JP$22,0,IF(JP$22-$D$7&gt;=$E114,VLOOKUP($C114,Input!$A$8:$GZ$39,MATCH(JP$21,Input!$A$6:$GZ$6,0),FALSE),0)*$F114/$G114)*$D114</f>
        <v>0</v>
      </c>
      <c r="JQ114" s="1">
        <f>IF($E114+$I114+$D$7&lt;=JQ$22,0,IF(JQ$22-$D$7&gt;=$E114,VLOOKUP($C114,Input!$A$8:$GZ$39,MATCH(JQ$21,Input!$A$6:$GZ$6,0),FALSE),0)*$F114/$G114)*$D114</f>
        <v>0</v>
      </c>
      <c r="JR114" s="1">
        <f>IF($E114+$I114+$D$7&lt;=JR$22,0,IF(JR$22-$D$7&gt;=$E114,VLOOKUP($C114,Input!$A$8:$GZ$39,MATCH(JR$21,Input!$A$6:$GZ$6,0),FALSE),0)*$F114/$G114)*$D114</f>
        <v>0</v>
      </c>
      <c r="JS114" s="1">
        <f>IF($E114+$I114+$D$7&lt;=JS$22,0,IF(JS$22-$D$7&gt;=$E114,VLOOKUP($C114,Input!$A$8:$GZ$39,MATCH(JS$21,Input!$A$6:$GZ$6,0),FALSE),0)*$F114/$G114)*$D114</f>
        <v>0</v>
      </c>
      <c r="JT114" s="1">
        <f>IF($E114+$I114+$D$7&lt;=JT$22,0,IF(JT$22-$D$7&gt;=$E114,VLOOKUP($C114,Input!$A$8:$GZ$39,MATCH(JT$21,Input!$A$6:$GZ$6,0),FALSE),0)*$F114/$G114)*$D114</f>
        <v>0</v>
      </c>
      <c r="JU114" s="1">
        <f>IF($E114+$I114+$D$7&lt;=JU$22,0,IF(JU$22-$D$7&gt;=$E114,VLOOKUP($C114,Input!$A$8:$GZ$39,MATCH(JU$21,Input!$A$6:$GZ$6,0),FALSE),0)*$F114/$G114)*$D114</f>
        <v>0</v>
      </c>
      <c r="JV114" s="1">
        <f>IF($E114+$I114+$D$7&lt;=JV$22,0,IF(JV$22-$D$7&gt;=$E114,VLOOKUP($C114,Input!$A$8:$GZ$39,MATCH(JV$21,Input!$A$6:$GZ$6,0),FALSE),0)*$F114/$G114)*$D114</f>
        <v>0</v>
      </c>
      <c r="JW114" s="1">
        <f>IF($E114+$I114+$D$7&lt;=JW$22,0,IF(JW$22-$D$7&gt;=$E114,VLOOKUP($C114,Input!$A$8:$GZ$39,MATCH(JW$21,Input!$A$6:$GZ$6,0),FALSE),0)*$F114/$G114)*$D114</f>
        <v>0</v>
      </c>
      <c r="JX114" s="1">
        <f>IF($E114+$I114+$D$7&lt;=JX$22,0,IF(JX$22-$D$7&gt;=$E114,VLOOKUP($C114,Input!$A$8:$GZ$39,MATCH(JX$21,Input!$A$6:$GZ$6,0),FALSE),0)*$F114/$G114)*$D114</f>
        <v>0</v>
      </c>
      <c r="JY114" s="1">
        <f>IF($E114+$I114+$D$7&lt;=JY$22,0,IF(JY$22-$D$7&gt;=$E114,VLOOKUP($C114,Input!$A$8:$GZ$39,MATCH(JY$21,Input!$A$6:$GZ$6,0),FALSE),0)*$F114/$G114)*$D114</f>
        <v>0</v>
      </c>
      <c r="JZ114" s="1">
        <f>IF($E114+$I114+$D$7&lt;=JZ$22,0,IF(JZ$22-$D$7&gt;=$E114,VLOOKUP($C114,Input!$A$8:$GZ$39,MATCH(JZ$21,Input!$A$6:$GZ$6,0),FALSE),0)*$F114/$G114)*$D114</f>
        <v>0</v>
      </c>
      <c r="KA114" s="1">
        <f>IF($E114+$I114+$D$7&lt;=KA$22,0,IF(KA$22-$D$7&gt;=$E114,VLOOKUP($C114,Input!$A$8:$GZ$39,MATCH(KA$21,Input!$A$6:$GZ$6,0),FALSE),0)*$F114/$G114)*$D114</f>
        <v>0</v>
      </c>
      <c r="KB114" s="1">
        <f>IF($E114+$I114+$D$7&lt;=KB$22,0,IF(KB$22-$D$7&gt;=$E114,VLOOKUP($C114,Input!$A$8:$GZ$39,MATCH(KB$21,Input!$A$6:$GZ$6,0),FALSE),0)*$F114/$G114)*$D114</f>
        <v>0</v>
      </c>
      <c r="KC114" s="1">
        <f>IF($E114+$I114+$D$7&lt;=KC$22,0,IF(KC$22-$D$7&gt;=$E114,VLOOKUP($C114,Input!$A$8:$GZ$39,MATCH(KC$21,Input!$A$6:$GZ$6,0),FALSE),0)*$F114/$G114)*$D114</f>
        <v>0</v>
      </c>
      <c r="KD114" s="1">
        <f>IF($E114+$I114+$D$7&lt;=KD$22,0,IF(KD$22-$D$7&gt;=$E114,VLOOKUP($C114,Input!$A$8:$GZ$39,MATCH(KD$21,Input!$A$6:$GZ$6,0),FALSE),0)*$F114/$G114)*$D114</f>
        <v>0</v>
      </c>
      <c r="KE114" s="1">
        <f>IF($E114+$I114+$D$7&lt;=KE$22,0,IF(KE$22-$D$7&gt;=$E114,VLOOKUP($C114,Input!$A$8:$GZ$39,MATCH(KE$21,Input!$A$6:$GZ$6,0),FALSE),0)*$F114/$G114)*$D114</f>
        <v>0</v>
      </c>
      <c r="KF114" s="1">
        <f>IF($E114+$I114+$D$7&lt;=KF$22,0,IF(KF$22-$D$7&gt;=$E114,VLOOKUP($C114,Input!$A$8:$GZ$39,MATCH(KF$21,Input!$A$6:$GZ$6,0),FALSE),0)*$F114/$G114)*$D114</f>
        <v>0</v>
      </c>
      <c r="KG114" s="1">
        <f>IF($E114+$I114+$D$7&lt;=KG$22,0,IF(KG$22-$D$7&gt;=$E114,VLOOKUP($C114,Input!$A$8:$GZ$39,MATCH(KG$21,Input!$A$6:$GZ$6,0),FALSE),0)*$F114/$G114)*$D114</f>
        <v>0</v>
      </c>
      <c r="KH114" s="1">
        <f>IF($E114+$I114+$D$7&lt;=KH$22,0,IF(KH$22-$D$7&gt;=$E114,VLOOKUP($C114,Input!$A$8:$GZ$39,MATCH(KH$21,Input!$A$6:$GZ$6,0),FALSE),0)*$F114/$G114)*$D114</f>
        <v>0</v>
      </c>
      <c r="KI114" s="1">
        <f>IF($E114+$I114+$D$7&lt;=KI$22,0,IF(KI$22-$D$7&gt;=$E114,VLOOKUP($C114,Input!$A$8:$GZ$39,MATCH(KI$21,Input!$A$6:$GZ$6,0),FALSE),0)*$F114/$G114)*$D114</f>
        <v>0</v>
      </c>
      <c r="KJ114" s="1">
        <f>IF($E114+$I114+$D$7&lt;=KJ$22,0,IF(KJ$22-$D$7&gt;=$E114,VLOOKUP($C114,Input!$A$8:$GZ$39,MATCH(KJ$21,Input!$A$6:$GZ$6,0),FALSE),0)*$F114/$G114)*$D114</f>
        <v>0</v>
      </c>
      <c r="KK114" s="1">
        <f>IF($E114+$I114+$D$7&lt;=KK$22,0,IF(KK$22-$D$7&gt;=$E114,VLOOKUP($C114,Input!$A$8:$GZ$39,MATCH(KK$21,Input!$A$6:$GZ$6,0),FALSE),0)*$F114/$G114)*$D114</f>
        <v>0</v>
      </c>
      <c r="KL114" s="1">
        <f>IF($E114+$I114+$D$7&lt;=KL$22,0,IF(KL$22-$D$7&gt;=$E114,VLOOKUP($C114,Input!$A$8:$GZ$39,MATCH(KL$21,Input!$A$6:$GZ$6,0),FALSE),0)*$F114/$G114)*$D114</f>
        <v>0</v>
      </c>
      <c r="KM114" s="1">
        <f>IF($E114+$I114+$D$7&lt;=KM$22,0,IF(KM$22-$D$7&gt;=$E114,VLOOKUP($C114,Input!$A$8:$GZ$39,MATCH(KM$21,Input!$A$6:$GZ$6,0),FALSE),0)*$F114/$G114)*$D114</f>
        <v>0</v>
      </c>
      <c r="KN114" s="1">
        <f>IF($E114+$I114+$D$7&lt;=KN$22,0,IF(KN$22-$D$7&gt;=$E114,VLOOKUP($C114,Input!$A$8:$GZ$39,MATCH(KN$21,Input!$A$6:$GZ$6,0),FALSE),0)*$F114/$G114)*$D114</f>
        <v>0</v>
      </c>
      <c r="KO114" s="1">
        <f>IF($E114+$I114+$D$7&lt;=KO$22,0,IF(KO$22-$D$7&gt;=$E114,VLOOKUP($C114,Input!$A$8:$GZ$39,MATCH(KO$21,Input!$A$6:$GZ$6,0),FALSE),0)*$F114/$G114)*$D114</f>
        <v>0</v>
      </c>
      <c r="KP114" s="1">
        <f>IF($E114+$I114+$D$7&lt;=KP$22,0,IF(KP$22-$D$7&gt;=$E114,VLOOKUP($C114,Input!$A$8:$GZ$39,MATCH(KP$21,Input!$A$6:$GZ$6,0),FALSE),0)*$F114/$G114)*$D114</f>
        <v>0</v>
      </c>
      <c r="KQ114" s="1">
        <f>IF($E114+$I114+$D$7&lt;=KQ$22,0,IF(KQ$22-$D$7&gt;=$E114,VLOOKUP($C114,Input!$A$8:$GZ$39,MATCH(KQ$21,Input!$A$6:$GZ$6,0),FALSE),0)*$F114/$G114)*$D114</f>
        <v>0</v>
      </c>
      <c r="KR114" s="1">
        <f>IF($E114+$I114+$D$7&lt;=KR$22,0,IF(KR$22-$D$7&gt;=$E114,VLOOKUP($C114,Input!$A$8:$GZ$39,MATCH(KR$21,Input!$A$6:$GZ$6,0),FALSE),0)*$F114/$G114)*$D114</f>
        <v>0</v>
      </c>
      <c r="KS114" s="1">
        <f>IF($E114+$I114+$D$7&lt;=KS$22,0,IF(KS$22-$D$7&gt;=$E114,VLOOKUP($C114,Input!$A$8:$GZ$39,MATCH(KS$21,Input!$A$6:$GZ$6,0),FALSE),0)*$F114/$G114)*$D114</f>
        <v>0</v>
      </c>
      <c r="KT114" s="1">
        <f>IF($E114+$I114+$D$7&lt;=KT$22,0,IF(KT$22-$D$7&gt;=$E114,VLOOKUP($C114,Input!$A$8:$GZ$39,MATCH(KT$21,Input!$A$6:$GZ$6,0),FALSE),0)*$F114/$G114)*$D114</f>
        <v>0</v>
      </c>
      <c r="KU114" s="1">
        <f>IF($E114+$I114+$D$7&lt;=KU$22,0,IF(KU$22-$D$7&gt;=$E114,VLOOKUP($C114,Input!$A$8:$GZ$39,MATCH(KU$21,Input!$A$6:$GZ$6,0),FALSE),0)*$F114/$G114)*$D114</f>
        <v>0</v>
      </c>
      <c r="KV114" s="1">
        <f>IF($E114+$I114+$D$7&lt;=KV$22,0,IF(KV$22-$D$7&gt;=$E114,VLOOKUP($C114,Input!$A$8:$GZ$39,MATCH(KV$21,Input!$A$6:$GZ$6,0),FALSE),0)*$F114/$G114)*$D114</f>
        <v>0</v>
      </c>
      <c r="KW114" s="1">
        <f>IF($E114+$I114+$D$7&lt;=KW$22,0,IF(KW$22-$D$7&gt;=$E114,VLOOKUP($C114,Input!$A$8:$GZ$39,MATCH(KW$21,Input!$A$6:$GZ$6,0),FALSE),0)*$F114/$G114)*$D114</f>
        <v>0</v>
      </c>
      <c r="KY114" t="str">
        <f>VLOOKUP($C114,Input!$A$8:$HV$39,MATCH(KY$21,Input!$A$6:$HV$6,0),FALSE)</f>
        <v xml:space="preserve">CNG (compressed and at pump, including station maintenance) </v>
      </c>
      <c r="KZ114" s="1">
        <f>IF($E114+$I114+$D$7&lt;=KZ$22,0,IF(KZ$22-$D$7&gt;=$E114,VLOOKUP($C114,Input!$A$8:$HV$39,MATCH(KZ$21,Input!$A$6:$HV$6,0),FALSE)/$G114*$F114,0))*$D114</f>
        <v>3602474.2268041242</v>
      </c>
      <c r="LA114" s="1">
        <f>IF($E114+$I114+$D$7&lt;=LA$22,0,IF(LA$22-$D$7&gt;=$E114,VLOOKUP($C114,Input!$A$8:$HV$39,MATCH(LA$21,Input!$A$6:$HV$6,0),FALSE)/$G114*$F114,0))*$D114</f>
        <v>3602474.2268041242</v>
      </c>
      <c r="LB114" s="1">
        <f>IF($E114+$I114+$D$7&lt;=LB$22,0,IF(LB$22-$D$7&gt;=$E114,VLOOKUP($C114,Input!$A$8:$HV$39,MATCH(LB$21,Input!$A$6:$HV$6,0),FALSE)/$G114*$F114,0))*$D114</f>
        <v>3602474.2268041242</v>
      </c>
      <c r="LC114" s="1">
        <f>IF($E114+$I114+$D$7&lt;=LC$22,0,IF(LC$22-$D$7&gt;=$E114,VLOOKUP($C114,Input!$A$8:$HV$39,MATCH(LC$21,Input!$A$6:$HV$6,0),FALSE)/$G114*$F114,0))*$D114</f>
        <v>3602474.2268041242</v>
      </c>
      <c r="LD114" s="1">
        <f>IF($E114+$I114+$D$7&lt;=LD$22,0,IF(LD$22-$D$7&gt;=$E114,VLOOKUP($C114,Input!$A$8:$HV$39,MATCH(LD$21,Input!$A$6:$HV$6,0),FALSE)/$G114*$F114,0))*$D114</f>
        <v>3602474.2268041242</v>
      </c>
      <c r="LE114" s="1">
        <f>IF($E114+$I114+$D$7&lt;=LE$22,0,IF(LE$22-$D$7&gt;=$E114,VLOOKUP($C114,Input!$A$8:$HV$39,MATCH(LE$21,Input!$A$6:$HV$6,0),FALSE)/$G114*$F114,0))*$D114</f>
        <v>3602474.2268041242</v>
      </c>
      <c r="LF114" s="1">
        <f>IF($E114+$I114+$D$7&lt;=LF$22,0,IF(LF$22-$D$7&gt;=$E114,VLOOKUP($C114,Input!$A$8:$HV$39,MATCH(LF$21,Input!$A$6:$HV$6,0),FALSE)/$G114*$F114,0))*$D114</f>
        <v>3602474.2268041242</v>
      </c>
      <c r="LG114" s="1">
        <f>IF($E114+$I114+$D$7&lt;=LG$22,0,IF(LG$22-$D$7&gt;=$E114,VLOOKUP($C114,Input!$A$8:$HV$39,MATCH(LG$21,Input!$A$6:$HV$6,0),FALSE)/$G114*$F114,0))*$D114</f>
        <v>3602474.2268041242</v>
      </c>
      <c r="LH114" s="1">
        <f>IF($E114+$I114+$D$7&lt;=LH$22,0,IF(LH$22-$D$7&gt;=$E114,VLOOKUP($C114,Input!$A$8:$HV$39,MATCH(LH$21,Input!$A$6:$HV$6,0),FALSE)/$G114*$F114,0))*$D114</f>
        <v>3602474.2268041242</v>
      </c>
      <c r="LI114" s="1">
        <f>IF($E114+$I114+$D$7&lt;=LI$22,0,IF(LI$22-$D$7&gt;=$E114,VLOOKUP($C114,Input!$A$8:$HV$39,MATCH(LI$21,Input!$A$6:$HV$6,0),FALSE)/$G114*$F114,0))*$D114</f>
        <v>3602474.2268041242</v>
      </c>
      <c r="LJ114" s="1">
        <f>IF($E114+$I114+$D$7&lt;=LJ$22,0,IF(LJ$22-$D$7&gt;=$E114,VLOOKUP($C114,Input!$A$8:$HV$39,MATCH(LJ$21,Input!$A$6:$HV$6,0),FALSE)/$G114*$F114,0))*$D114</f>
        <v>3602474.2268041242</v>
      </c>
      <c r="LK114" s="1">
        <f>IF($E114+$I114+$D$7&lt;=LK$22,0,IF(LK$22-$D$7&gt;=$E114,VLOOKUP($C114,Input!$A$8:$HV$39,MATCH(LK$21,Input!$A$6:$HV$6,0),FALSE)/$G114*$F114,0))*$D114</f>
        <v>3602474.2268041242</v>
      </c>
      <c r="LL114" s="1">
        <f>IF($E114+$I114+$D$7&lt;=LL$22,0,IF(LL$22-$D$7&gt;=$E114,VLOOKUP($C114,Input!$A$8:$HV$39,MATCH(LL$21,Input!$A$6:$HV$6,0),FALSE)/$G114*$F114,0))*$D114</f>
        <v>3602474.2268041242</v>
      </c>
      <c r="LM114" s="1">
        <f>IF($E114+$I114+$D$7&lt;=LM$22,0,IF(LM$22-$D$7&gt;=$E114,VLOOKUP($C114,Input!$A$8:$HV$39,MATCH(LM$21,Input!$A$6:$HV$6,0),FALSE)/$G114*$F114,0))*$D114</f>
        <v>3602474.2268041242</v>
      </c>
      <c r="LN114" s="1">
        <f>IF($E114+$I114+$D$7&lt;=LN$22,0,IF(LN$22-$D$7&gt;=$E114,VLOOKUP($C114,Input!$A$8:$HV$39,MATCH(LN$21,Input!$A$6:$HV$6,0),FALSE)/$G114*$F114,0))*$D114</f>
        <v>0</v>
      </c>
      <c r="LO114" s="1">
        <f>IF($E114+$I114+$D$7&lt;=LO$22,0,IF(LO$22-$D$7&gt;=$E114,VLOOKUP($C114,Input!$A$8:$HV$39,MATCH(LO$21,Input!$A$6:$HV$6,0),FALSE)/$G114*$F114,0))*$D114</f>
        <v>0</v>
      </c>
      <c r="LP114" s="1">
        <f>IF($E114+$I114+$D$7&lt;=LP$22,0,IF(LP$22-$D$7&gt;=$E114,VLOOKUP($C114,Input!$A$8:$HV$39,MATCH(LP$21,Input!$A$6:$HV$6,0),FALSE)/$G114*$F114,0))*$D114</f>
        <v>0</v>
      </c>
      <c r="LQ114" s="1">
        <f>IF($E114+$I114+$D$7&lt;=LQ$22,0,IF(LQ$22-$D$7&gt;=$E114,VLOOKUP($C114,Input!$A$8:$HV$39,MATCH(LQ$21,Input!$A$6:$HV$6,0),FALSE)/$G114*$F114,0))*$D114</f>
        <v>0</v>
      </c>
      <c r="LR114" s="1">
        <f>IF($E114+$I114+$D$7&lt;=LR$22,0,IF(LR$22-$D$7&gt;=$E114,VLOOKUP($C114,Input!$A$8:$HV$39,MATCH(LR$21,Input!$A$6:$HV$6,0),FALSE)/$G114*$F114,0))*$D114</f>
        <v>0</v>
      </c>
      <c r="LS114" s="1">
        <f>IF($E114+$I114+$D$7&lt;=LS$22,0,IF(LS$22-$D$7&gt;=$E114,VLOOKUP($C114,Input!$A$8:$HV$39,MATCH(LS$21,Input!$A$6:$HV$6,0),FALSE)/$G114*$F114,0))*$D114</f>
        <v>0</v>
      </c>
      <c r="LT114" s="1">
        <f>IF($E114+$I114+$D$7&lt;=LT$22,0,IF(LT$22-$D$7&gt;=$E114,VLOOKUP($C114,Input!$A$8:$HV$39,MATCH(LT$21,Input!$A$6:$HV$6,0),FALSE)/$G114*$F114,0))*$D114</f>
        <v>0</v>
      </c>
      <c r="LU114" s="1">
        <f>IF($E114+$I114+$D$7&lt;=LU$22,0,IF(LU$22-$D$7&gt;=$E114,VLOOKUP($C114,Input!$A$8:$HV$39,MATCH(LU$21,Input!$A$6:$HV$6,0),FALSE)/$G114*$F114,0))*$D114</f>
        <v>0</v>
      </c>
      <c r="LV114" s="1">
        <f>IF($E114+$I114+$D$7&lt;=LV$22,0,IF(LV$22-$D$7&gt;=$E114,VLOOKUP($C114,Input!$A$8:$HV$39,MATCH(LV$21,Input!$A$6:$HV$6,0),FALSE)/$G114*$F114,0))*$D114</f>
        <v>0</v>
      </c>
      <c r="LW114" s="1">
        <f>IF($E114+$I114+$D$7&lt;=LW$22,0,IF(LW$22-$D$7&gt;=$E114,VLOOKUP($C114,Input!$A$8:$HV$39,MATCH(LW$21,Input!$A$6:$HV$6,0),FALSE)/$G114*$F114,0))*$D114</f>
        <v>0</v>
      </c>
      <c r="LX114" s="1">
        <f>IF($E114+$I114+$D$7&lt;=LX$22,0,IF(LX$22-$D$7&gt;=$E114,VLOOKUP($C114,Input!$A$8:$HV$39,MATCH(LX$21,Input!$A$6:$HV$6,0),FALSE)/$G114*$F114,0))*$D114</f>
        <v>0</v>
      </c>
      <c r="LY114" s="1">
        <f>IF($E114+$I114+$D$7&lt;=LY$22,0,IF(LY$22-$D$7&gt;=$E114,VLOOKUP($C114,Input!$A$8:$HV$39,MATCH(LY$21,Input!$A$6:$HV$6,0),FALSE)/$G114*$F114,0))*$D114</f>
        <v>0</v>
      </c>
      <c r="LZ114" s="1">
        <f>IF($E114+$I114+$D$7&lt;=LZ$22,0,IF(LZ$22-$D$7&gt;=$E114,VLOOKUP($C114,Input!$A$8:$HV$39,MATCH(LZ$21,Input!$A$6:$HV$6,0),FALSE)/$G114*$F114,0))*$D114</f>
        <v>0</v>
      </c>
      <c r="MA114" s="1">
        <f>IF($E114+$I114+$D$7&lt;=MA$22,0,IF(MA$22-$D$7&gt;=$E114,VLOOKUP($C114,Input!$A$8:$HV$39,MATCH(MA$21,Input!$A$6:$HV$6,0),FALSE)/$G114*$F114,0))*$D114</f>
        <v>0</v>
      </c>
      <c r="MB114" s="1">
        <f>IF($E114+$I114+$D$7&lt;=MB$22,0,IF(MB$22-$D$7&gt;=$E114,VLOOKUP($C114,Input!$A$8:$HV$39,MATCH(MB$21,Input!$A$6:$HV$6,0),FALSE)/$G114*$F114,0))*$D114</f>
        <v>0</v>
      </c>
      <c r="MC114" s="1">
        <f>IF($E114+$I114+$D$7&lt;=MC$22,0,IF(MC$22-$D$7&gt;=$E114,VLOOKUP($C114,Input!$A$8:$HV$39,MATCH(MC$21,Input!$A$6:$HV$6,0),FALSE)/$G114*$F114,0))*$D114</f>
        <v>0</v>
      </c>
      <c r="MD114" s="1">
        <f>IF($E114+$I114+$D$7&lt;=MD$22,0,IF(MD$22-$D$7&gt;=$E114,VLOOKUP($C114,Input!$A$8:$HV$39,MATCH(MD$21,Input!$A$6:$HV$6,0),FALSE)/$G114*$F114,0))*$D114</f>
        <v>0</v>
      </c>
      <c r="ME114" s="1">
        <f>IF($E114+$I114+$D$7&lt;=ME$22,0,IF(ME$22-$D$7&gt;=$E114,VLOOKUP($C114,Input!$A$8:$HV$39,MATCH(ME$21,Input!$A$6:$HV$6,0),FALSE)/$G114*$F114,0))*$D114</f>
        <v>0</v>
      </c>
      <c r="MF114" s="1">
        <f>IF($E114+$I114+$D$7&lt;=MF$22,0,IF(MF$22-$D$7&gt;=$E114,VLOOKUP($C114,Input!$A$8:$HV$39,MATCH(MF$21,Input!$A$6:$HV$6,0),FALSE)/$G114*$F114,0))*$D114</f>
        <v>0</v>
      </c>
      <c r="MG114" s="1">
        <f>IF($E114+$I114+$D$7&lt;=MG$22,0,IF(MG$22-$D$7&gt;=$E114,VLOOKUP($C114,Input!$A$8:$HV$39,MATCH(MG$21,Input!$A$6:$HV$6,0),FALSE)/$G114*$F114,0))*$D114</f>
        <v>0</v>
      </c>
      <c r="MH114" s="1">
        <f>IF($E114+$I114+$D$7&lt;=MH$22,0,IF(MH$22-$D$7&gt;=$E114,VLOOKUP($C114,Input!$A$8:$HV$39,MATCH(MH$21,Input!$A$6:$HV$6,0),FALSE)/$G114*$F114,0))*$D114</f>
        <v>0</v>
      </c>
      <c r="MI114" s="1">
        <f>IF($E114+$I114+$D$7&lt;=MI$22,0,IF(MI$22-$D$7&gt;=$E114,VLOOKUP($C114,Input!$A$8:$HV$39,MATCH(MI$21,Input!$A$6:$HV$6,0),FALSE)/$G114*$F114,0))*$D114</f>
        <v>0</v>
      </c>
      <c r="MJ114" s="1">
        <f>IF($E114+$I114+$D$7&lt;=MJ$22,0,IF(MJ$22-$D$7&gt;=$E114,VLOOKUP($C114,Input!$A$8:$HV$39,MATCH(MJ$21,Input!$A$6:$HV$6,0),FALSE)/$G114*$F114,0))*$D114</f>
        <v>0</v>
      </c>
      <c r="MK114" s="1">
        <f>IF($E114+$I114+$D$7&lt;=MK$22,0,IF(MK$22-$D$7&gt;=$E114,VLOOKUP($C114,Input!$A$8:$HV$39,MATCH(MK$21,Input!$A$6:$HV$6,0),FALSE)/$G114*$F114,0))*$D114</f>
        <v>0</v>
      </c>
      <c r="ML114" s="1">
        <f>IF($E114+$I114+$D$7&lt;=ML$22,0,IF(ML$22-$D$7&gt;=$E114,VLOOKUP($C114,Input!$A$8:$HV$39,MATCH(ML$21,Input!$A$6:$HV$6,0),FALSE)/$G114*$F114,0))*$D114</f>
        <v>0</v>
      </c>
      <c r="MM114" s="1">
        <f>IF($E114+$I114+$D$7&lt;=MM$22,0,IF(MM$22-$D$7&gt;=$E114,VLOOKUP($C114,Input!$A$8:$HV$39,MATCH(MM$21,Input!$A$6:$HV$6,0),FALSE)/$G114*$F114,0))*$D114</f>
        <v>0</v>
      </c>
      <c r="MN114" s="1">
        <f>IF($E114+$I114+$D$7&lt;=MN$22,0,IF(MN$22-$D$7&gt;=$E114,VLOOKUP($C114,Input!$A$8:$HV$39,MATCH(MN$21,Input!$A$6:$HV$6,0),FALSE)/$G114*$F114,0))*$D114</f>
        <v>0</v>
      </c>
      <c r="MO114" s="1">
        <f>IF($E114+$I114+$D$7&lt;=MO$22,0,IF(MO$22-$D$7&gt;=$E114,VLOOKUP($C114,Input!$A$8:$HV$39,MATCH(MO$21,Input!$A$6:$HV$6,0),FALSE)/$G114*$F114,0))*$D114</f>
        <v>0</v>
      </c>
      <c r="MP114" s="1">
        <f>IF($E114+$I114+$D$7&lt;=MP$22,0,IF(MP$22-$D$7&gt;=$E114,VLOOKUP($C114,Input!$A$8:$HV$39,MATCH(MP$21,Input!$A$6:$HV$6,0),FALSE)/$G114*$F114,0))*$D114</f>
        <v>0</v>
      </c>
      <c r="MQ114" s="1">
        <f>IF($E114+$I114+$D$7&lt;=MQ$22,0,IF(MQ$22-$D$7&gt;=$E114,VLOOKUP($C114,Input!$A$8:$HV$39,MATCH(MQ$21,Input!$A$6:$HV$6,0),FALSE)/$G114*$F114,0))*$D114</f>
        <v>0</v>
      </c>
      <c r="MR114" s="1">
        <f>IF($E114+$I114+$D$7&lt;=MR$22,0,IF(MR$22-$D$7&gt;=$E114,VLOOKUP($C114,Input!$A$8:$HV$39,MATCH(MR$21,Input!$A$6:$HV$6,0),FALSE)/$G114*$F114,0))*$D114</f>
        <v>0</v>
      </c>
      <c r="MS114" s="1">
        <f>IF($E114+$I114+$D$7&lt;=MS$22,0,IF(MS$22-$D$7&gt;=$E114,VLOOKUP($C114,Input!$A$8:$HV$39,MATCH(MS$21,Input!$A$6:$HV$6,0),FALSE)/$G114*$F114,0))*$D114</f>
        <v>0</v>
      </c>
      <c r="MT114" s="1">
        <f>IF($E114+$I114+$D$7&lt;=MT$22,0,IF(MT$22-$D$7&gt;=$E114,VLOOKUP($C114,Input!$A$8:$HV$39,MATCH(MT$21,Input!$A$6:$HV$6,0),FALSE)/$G114*$F114,0))*$D114</f>
        <v>0</v>
      </c>
      <c r="MU114" s="1">
        <f>IF($E114+$I114+$D$7&lt;=MU$22,0,IF(MU$22-$D$7&gt;=$E114,VLOOKUP($C114,Input!$A$8:$HV$39,MATCH(MU$21,Input!$A$6:$HV$6,0),FALSE)/$G114*$F114,0))*$D114</f>
        <v>0</v>
      </c>
      <c r="MV114" s="1">
        <f>IF($E114+$I114+$D$7&lt;=MV$22,0,IF(MV$22-$D$7&gt;=$E114,VLOOKUP($C114,Input!$A$8:$HV$39,MATCH(MV$21,Input!$A$6:$HV$6,0),FALSE)/$G114*$F114,0))*$D114</f>
        <v>0</v>
      </c>
      <c r="MW114" s="1">
        <f>IF($E114+$I114+$D$7&lt;=MW$22,0,IF(MW$22-$D$7&gt;=$E114,VLOOKUP($C114,Input!$A$8:$HV$39,MATCH(MW$21,Input!$A$6:$HV$6,0),FALSE)/$G114*$F114,0))*$D114</f>
        <v>0</v>
      </c>
      <c r="MX114" s="1">
        <f>IF($E114+$I114+$D$7&lt;=MX$22,0,IF(MX$22-$D$7&gt;=$E114,VLOOKUP($C114,Input!$A$8:$HV$39,MATCH(MX$21,Input!$A$6:$HV$6,0),FALSE)/$G114*$F114,0))*$D114</f>
        <v>0</v>
      </c>
      <c r="MZ114" t="str">
        <f>VLOOKUP($C114,Input!$A$8:$HV$39,MATCH(MZ$21,Input!$A$6:$HV$6,0),FALSE)</f>
        <v>Fossil CNG LCFS Credit ($/DGE)</v>
      </c>
      <c r="NA114" s="1">
        <f>IF($E114+$I114+$D$7&lt;=NA$22,0,IF(NA$22-$D$7&gt;=$E114,-VLOOKUP($C114,Input!$A$8:$HV$39,MATCH(NA$21,Input!$A$6:$HV$6,0),FALSE)/$G114*$F114,0))*$D114*$G$4/100</f>
        <v>0</v>
      </c>
      <c r="NB114" s="1">
        <f>IF($E114+$I114+$D$7&lt;=NB$22,0,IF(NB$22-$D$7&gt;=$E114,-VLOOKUP($C114,Input!$A$8:$HV$39,MATCH(NB$21,Input!$A$6:$HV$6,0),FALSE)/$G114*$F114,0))*$D114*$G$4/100</f>
        <v>0</v>
      </c>
      <c r="NC114" s="1">
        <f>IF($E114+$I114+$D$7&lt;=NC$22,0,IF(NC$22-$D$7&gt;=$E114,-VLOOKUP($C114,Input!$A$8:$HV$39,MATCH(NC$21,Input!$A$6:$HV$6,0),FALSE)/$G114*$F114,0))*$D114*$G$4/100</f>
        <v>0</v>
      </c>
      <c r="ND114" s="1">
        <f>IF($E114+$I114+$D$7&lt;=ND$22,0,IF(ND$22-$D$7&gt;=$E114,-VLOOKUP($C114,Input!$A$8:$HV$39,MATCH(ND$21,Input!$A$6:$HV$6,0),FALSE)/$G114*$F114,0))*$D114*$G$4/100</f>
        <v>0</v>
      </c>
      <c r="NE114" s="1">
        <f>IF($E114+$I114+$D$7&lt;=NE$22,0,IF(NE$22-$D$7&gt;=$E114,-VLOOKUP($C114,Input!$A$8:$HV$39,MATCH(NE$21,Input!$A$6:$HV$6,0),FALSE)/$G114*$F114,0))*$D114*$G$4/100</f>
        <v>0</v>
      </c>
      <c r="NF114" s="1">
        <f>IF($E114+$I114+$D$7&lt;=NF$22,0,IF(NF$22-$D$7&gt;=$E114,-VLOOKUP($C114,Input!$A$8:$HV$39,MATCH(NF$21,Input!$A$6:$HV$6,0),FALSE)/$G114*$F114,0))*$D114*$G$4/100</f>
        <v>0</v>
      </c>
      <c r="NG114" s="1">
        <f>IF($E114+$I114+$D$7&lt;=NG$22,0,IF(NG$22-$D$7&gt;=$E114,-VLOOKUP($C114,Input!$A$8:$HV$39,MATCH(NG$21,Input!$A$6:$HV$6,0),FALSE)/$G114*$F114,0))*$D114*$G$4/100</f>
        <v>0</v>
      </c>
      <c r="NH114" s="1">
        <f>IF($E114+$I114+$D$7&lt;=NH$22,0,IF(NH$22-$D$7&gt;=$E114,-VLOOKUP($C114,Input!$A$8:$HV$39,MATCH(NH$21,Input!$A$6:$HV$6,0),FALSE)/$G114*$F114,0))*$D114*$G$4/100</f>
        <v>0</v>
      </c>
      <c r="NI114" s="1">
        <f>IF($E114+$I114+$D$7&lt;=NI$22,0,IF(NI$22-$D$7&gt;=$E114,-VLOOKUP($C114,Input!$A$8:$HV$39,MATCH(NI$21,Input!$A$6:$HV$6,0),FALSE)/$G114*$F114,0))*$D114*$G$4/100</f>
        <v>0</v>
      </c>
      <c r="NJ114" s="1">
        <f>IF($E114+$I114+$D$7&lt;=NJ$22,0,IF(NJ$22-$D$7&gt;=$E114,-VLOOKUP($C114,Input!$A$8:$HV$39,MATCH(NJ$21,Input!$A$6:$HV$6,0),FALSE)/$G114*$F114,0))*$D114*$G$4/100</f>
        <v>0</v>
      </c>
      <c r="NK114" s="1">
        <f>IF($E114+$I114+$D$7&lt;=NK$22,0,IF(NK$22-$D$7&gt;=$E114,-VLOOKUP($C114,Input!$A$8:$HV$39,MATCH(NK$21,Input!$A$6:$HV$6,0),FALSE)/$G114*$F114,0))*$D114*$G$4/100</f>
        <v>0</v>
      </c>
      <c r="NL114" s="1">
        <f>IF($E114+$I114+$D$7&lt;=NL$22,0,IF(NL$22-$D$7&gt;=$E114,-VLOOKUP($C114,Input!$A$8:$HV$39,MATCH(NL$21,Input!$A$6:$HV$6,0),FALSE)/$G114*$F114,0))*$D114*$G$4/100</f>
        <v>0</v>
      </c>
      <c r="NM114" s="1">
        <f>IF($E114+$I114+$D$7&lt;=NM$22,0,IF(NM$22-$D$7&gt;=$E114,-VLOOKUP($C114,Input!$A$8:$HV$39,MATCH(NM$21,Input!$A$6:$HV$6,0),FALSE)/$G114*$F114,0))*$D114*$G$4/100</f>
        <v>0</v>
      </c>
      <c r="NN114" s="1">
        <f>IF($E114+$I114+$D$7&lt;=NN$22,0,IF(NN$22-$D$7&gt;=$E114,-VLOOKUP($C114,Input!$A$8:$HV$39,MATCH(NN$21,Input!$A$6:$HV$6,0),FALSE)/$G114*$F114,0))*$D114*$G$4/100</f>
        <v>0</v>
      </c>
      <c r="NO114" s="1">
        <f>IF($E114+$I114+$D$7&lt;=NO$22,0,IF(NO$22-$D$7&gt;=$E114,-VLOOKUP($C114,Input!$A$8:$HV$39,MATCH(NO$21,Input!$A$6:$HV$6,0),FALSE)/$G114*$F114,0))*$D114*$G$4/100</f>
        <v>0</v>
      </c>
      <c r="NP114" s="1">
        <f>IF($E114+$I114+$D$7&lt;=NP$22,0,IF(NP$22-$D$7&gt;=$E114,-VLOOKUP($C114,Input!$A$8:$HV$39,MATCH(NP$21,Input!$A$6:$HV$6,0),FALSE)/$G114*$F114,0))*$D114*$G$4/100</f>
        <v>0</v>
      </c>
      <c r="NQ114" s="1">
        <f>IF($E114+$I114+$D$7&lt;=NQ$22,0,IF(NQ$22-$D$7&gt;=$E114,-VLOOKUP($C114,Input!$A$8:$HV$39,MATCH(NQ$21,Input!$A$6:$HV$6,0),FALSE)/$G114*$F114,0))*$D114*$G$4/100</f>
        <v>0</v>
      </c>
      <c r="NR114" s="1">
        <f>IF($E114+$I114+$D$7&lt;=NR$22,0,IF(NR$22-$D$7&gt;=$E114,-VLOOKUP($C114,Input!$A$8:$HV$39,MATCH(NR$21,Input!$A$6:$HV$6,0),FALSE)/$G114*$F114,0))*$D114*$G$4/100</f>
        <v>0</v>
      </c>
      <c r="NS114" s="1">
        <f>IF($E114+$I114+$D$7&lt;=NS$22,0,IF(NS$22-$D$7&gt;=$E114,-VLOOKUP($C114,Input!$A$8:$HV$39,MATCH(NS$21,Input!$A$6:$HV$6,0),FALSE)/$G114*$F114,0))*$D114*$G$4/100</f>
        <v>0</v>
      </c>
      <c r="NT114" s="1">
        <f>IF($E114+$I114+$D$7&lt;=NT$22,0,IF(NT$22-$D$7&gt;=$E114,-VLOOKUP($C114,Input!$A$8:$HV$39,MATCH(NT$21,Input!$A$6:$HV$6,0),FALSE)/$G114*$F114,0))*$D114*$G$4/100</f>
        <v>0</v>
      </c>
      <c r="NU114" s="1">
        <f>IF($E114+$I114+$D$7&lt;=NU$22,0,IF(NU$22-$D$7&gt;=$E114,-VLOOKUP($C114,Input!$A$8:$HV$39,MATCH(NU$21,Input!$A$6:$HV$6,0),FALSE)/$G114*$F114,0))*$D114*$G$4/100</f>
        <v>0</v>
      </c>
      <c r="NV114" s="1">
        <f>IF($E114+$I114+$D$7&lt;=NV$22,0,IF(NV$22-$D$7&gt;=$E114,-VLOOKUP($C114,Input!$A$8:$HV$39,MATCH(NV$21,Input!$A$6:$HV$6,0),FALSE)/$G114*$F114,0))*$D114*$G$4/100</f>
        <v>0</v>
      </c>
      <c r="NW114" s="1">
        <f>IF($E114+$I114+$D$7&lt;=NW$22,0,IF(NW$22-$D$7&gt;=$E114,-VLOOKUP($C114,Input!$A$8:$HV$39,MATCH(NW$21,Input!$A$6:$HV$6,0),FALSE)/$G114*$F114,0))*$D114*$G$4/100</f>
        <v>0</v>
      </c>
      <c r="NX114" s="1">
        <f>IF($E114+$I114+$D$7&lt;=NX$22,0,IF(NX$22-$D$7&gt;=$E114,-VLOOKUP($C114,Input!$A$8:$HV$39,MATCH(NX$21,Input!$A$6:$HV$6,0),FALSE)/$G114*$F114,0))*$D114*$G$4/100</f>
        <v>0</v>
      </c>
      <c r="NY114" s="1">
        <f>IF($E114+$I114+$D$7&lt;=NY$22,0,IF(NY$22-$D$7&gt;=$E114,-VLOOKUP($C114,Input!$A$8:$HV$39,MATCH(NY$21,Input!$A$6:$HV$6,0),FALSE)/$G114*$F114,0))*$D114*$G$4/100</f>
        <v>0</v>
      </c>
      <c r="NZ114" s="1">
        <f>IF($E114+$I114+$D$7&lt;=NZ$22,0,IF(NZ$22-$D$7&gt;=$E114,-VLOOKUP($C114,Input!$A$8:$HV$39,MATCH(NZ$21,Input!$A$6:$HV$6,0),FALSE)/$G114*$F114,0))*$D114*$G$4/100</f>
        <v>0</v>
      </c>
      <c r="OA114" s="1">
        <f>IF($E114+$I114+$D$7&lt;=OA$22,0,IF(OA$22-$D$7&gt;=$E114,-VLOOKUP($C114,Input!$A$8:$HV$39,MATCH(OA$21,Input!$A$6:$HV$6,0),FALSE)/$G114*$F114,0))*$D114*$G$4/100</f>
        <v>0</v>
      </c>
      <c r="OB114" s="1">
        <f>IF($E114+$I114+$D$7&lt;=OB$22,0,IF(OB$22-$D$7&gt;=$E114,-VLOOKUP($C114,Input!$A$8:$HV$39,MATCH(OB$21,Input!$A$6:$HV$6,0),FALSE)/$G114*$F114,0))*$D114*$G$4/100</f>
        <v>0</v>
      </c>
      <c r="OC114" s="1">
        <f>IF($E114+$I114+$D$7&lt;=OC$22,0,IF(OC$22-$D$7&gt;=$E114,-VLOOKUP($C114,Input!$A$8:$HV$39,MATCH(OC$21,Input!$A$6:$HV$6,0),FALSE)/$G114*$F114,0))*$D114*$G$4/100</f>
        <v>0</v>
      </c>
      <c r="OD114" s="1">
        <f>IF($E114+$I114+$D$7&lt;=OD$22,0,IF(OD$22-$D$7&gt;=$E114,-VLOOKUP($C114,Input!$A$8:$HV$39,MATCH(OD$21,Input!$A$6:$HV$6,0),FALSE)/$G114*$F114,0))*$D114*$G$4/100</f>
        <v>0</v>
      </c>
      <c r="OE114" s="1">
        <f>IF($E114+$I114+$D$7&lt;=OE$22,0,IF(OE$22-$D$7&gt;=$E114,-VLOOKUP($C114,Input!$A$8:$HV$39,MATCH(OE$21,Input!$A$6:$HV$6,0),FALSE)/$G114*$F114,0))*$D114*$G$4/100</f>
        <v>0</v>
      </c>
      <c r="OF114" s="1">
        <f>IF($E114+$I114+$D$7&lt;=OF$22,0,IF(OF$22-$D$7&gt;=$E114,-VLOOKUP($C114,Input!$A$8:$HV$39,MATCH(OF$21,Input!$A$6:$HV$6,0),FALSE)/$G114*$F114,0))*$D114*$G$4/100</f>
        <v>0</v>
      </c>
      <c r="OG114" s="1">
        <f>IF($E114+$I114+$D$7&lt;=OG$22,0,IF(OG$22-$D$7&gt;=$E114,-VLOOKUP($C114,Input!$A$8:$HV$39,MATCH(OG$21,Input!$A$6:$HV$6,0),FALSE)/$G114*$F114,0))*$D114*$G$4/100</f>
        <v>0</v>
      </c>
      <c r="OH114" s="1">
        <f>IF($E114+$I114+$D$7&lt;=OH$22,0,IF(OH$22-$D$7&gt;=$E114,-VLOOKUP($C114,Input!$A$8:$HV$39,MATCH(OH$21,Input!$A$6:$HV$6,0),FALSE)/$G114*$F114,0))*$D114*$G$4/100</f>
        <v>0</v>
      </c>
      <c r="OI114" s="1">
        <f>IF($E114+$I114+$D$7&lt;=OI$22,0,IF(OI$22-$D$7&gt;=$E114,-VLOOKUP($C114,Input!$A$8:$HV$39,MATCH(OI$21,Input!$A$6:$HV$6,0),FALSE)/$G114*$F114,0))*$D114*$G$4/100</f>
        <v>0</v>
      </c>
      <c r="OK114" t="str">
        <f>VLOOKUP($C114,Input!$A$8:$HW$39,MATCH(OK$21,Input!$A$6:$HW$6,0),FALSE)</f>
        <v>NA</v>
      </c>
      <c r="OL114" s="1">
        <f>IF($E114+$I114+$D$7&lt;=OL$22,0,IF(OL$22-$D$7&gt;=$E114,IF(COUNTIF($KZ114:LP114,"&gt;0")&gt;0,VLOOKUP($C114,Input!$A$8:$HV$21,MATCH($OK$21+COUNTIF($KZ114:LP114,"&gt;0"),Input!$A$6:$HV$6,0),FALSE),0),0))*$D114</f>
        <v>0</v>
      </c>
      <c r="OM114" s="1">
        <f>IF($E114+$I114+$D$7&lt;=OM$22,0,IF(OM$22-$D$7&gt;=$E114,IF(COUNTIF($KZ114:LQ114,"&gt;0")&gt;0,VLOOKUP($C114,Input!$A$8:$HV$21,MATCH($OK$21+COUNTIF($KZ114:LQ114,"&gt;0"),Input!$A$6:$HV$6,0),FALSE),0),0))*$D114</f>
        <v>0</v>
      </c>
      <c r="ON114" s="1">
        <f>IF($E114+$I114+$D$7&lt;=ON$22,0,IF(ON$22-$D$7&gt;=$E114,IF(COUNTIF($KZ114:LR114,"&gt;0")&gt;0,VLOOKUP($C114,Input!$A$8:$HV$21,MATCH($OK$21+COUNTIF($KZ114:LR114,"&gt;0"),Input!$A$6:$HV$6,0),FALSE),0),0))*$D114</f>
        <v>0</v>
      </c>
      <c r="OO114" s="1">
        <f>IF($E114+$I114+$D$7&lt;=OO$22,0,IF(OO$22-$D$7&gt;=$E114,IF(COUNTIF($KZ114:LS114,"&gt;0")&gt;0,VLOOKUP($C114,Input!$A$8:$HV$21,MATCH($OK$21+COUNTIF($KZ114:LS114,"&gt;0"),Input!$A$6:$HV$6,0),FALSE),0),0))*$D114</f>
        <v>0</v>
      </c>
      <c r="OP114" s="1">
        <f>IF($E114+$I114+$D$7&lt;=OP$22,0,IF(OP$22-$D$7&gt;=$E114,IF(COUNTIF($KZ114:LT114,"&gt;0")&gt;0,VLOOKUP($C114,Input!$A$8:$HV$21,MATCH($OK$21+COUNTIF($KZ114:LT114,"&gt;0"),Input!$A$6:$HV$6,0),FALSE),0),0))*$D114</f>
        <v>0</v>
      </c>
      <c r="OQ114" s="1">
        <f>IF($E114+$I114+$D$7&lt;=OQ$22,0,IF(OQ$22-$D$7&gt;=$E114,IF(COUNTIF($KZ114:LU114,"&gt;0")&gt;0,VLOOKUP($C114,Input!$A$8:$HV$21,MATCH($OK$21+COUNTIF($KZ114:LU114,"&gt;0"),Input!$A$6:$HV$6,0),FALSE),0),0))*$D114</f>
        <v>0</v>
      </c>
      <c r="OR114" s="1">
        <f>IF($E114+$I114+$D$7&lt;=OR$22,0,IF(OR$22-$D$7&gt;=$E114,IF(COUNTIF($KZ114:LV114,"&gt;0")&gt;0,VLOOKUP($C114,Input!$A$8:$HV$21,MATCH($OK$21+COUNTIF($KZ114:LV114,"&gt;0"),Input!$A$6:$HV$6,0),FALSE),0),0))*$D114</f>
        <v>0</v>
      </c>
      <c r="OS114" s="1">
        <f>IF($E114+$I114+$D$7&lt;=OS$22,0,IF(OS$22-$D$7&gt;=$E114,IF(COUNTIF($KZ114:LW114,"&gt;0")&gt;0,VLOOKUP($C114,Input!$A$8:$HV$21,MATCH($OK$21+COUNTIF($KZ114:LW114,"&gt;0"),Input!$A$6:$HV$6,0),FALSE),0),0))*$D114</f>
        <v>0</v>
      </c>
      <c r="OT114" s="1">
        <f>IF($E114+$I114+$D$7&lt;=OT$22,0,IF(OT$22-$D$7&gt;=$E114,IF(COUNTIF($KZ114:LX114,"&gt;0")&gt;0,VLOOKUP($C114,Input!$A$8:$HV$21,MATCH($OK$21+COUNTIF($KZ114:LX114,"&gt;0"),Input!$A$6:$HV$6,0),FALSE),0),0))*$D114</f>
        <v>0</v>
      </c>
      <c r="OU114" s="1">
        <f>IF($E114+$I114+$D$7&lt;=OU$22,0,IF(OU$22-$D$7&gt;=$E114,IF(COUNTIF($KZ114:LY114,"&gt;0")&gt;0,VLOOKUP($C114,Input!$A$8:$HV$21,MATCH($OK$21+COUNTIF($KZ114:LY114,"&gt;0"),Input!$A$6:$HV$6,0),FALSE),0),0))*$D114</f>
        <v>0</v>
      </c>
      <c r="OV114" s="1">
        <f>IF($E114+$I114+$D$7&lt;=OV$22,0,IF(OV$22-$D$7&gt;=$E114,IF(COUNTIF($KZ114:LZ114,"&gt;0")&gt;0,VLOOKUP($C114,Input!$A$8:$HV$21,MATCH($OK$21+COUNTIF($KZ114:LZ114,"&gt;0"),Input!$A$6:$HV$6,0),FALSE),0),0))*$D114</f>
        <v>0</v>
      </c>
      <c r="OW114" s="1">
        <f>IF($E114+$I114+$D$7&lt;=OW$22,0,IF(OW$22-$D$7&gt;=$E114,IF(COUNTIF($KZ114:MA114,"&gt;0")&gt;0,VLOOKUP($C114,Input!$A$8:$HV$21,MATCH($OK$21+COUNTIF($KZ114:MA114,"&gt;0"),Input!$A$6:$HV$6,0),FALSE),0),0))*$D114</f>
        <v>0</v>
      </c>
      <c r="OX114" s="1">
        <f>IF($E114+$I114+$D$7&lt;=OX$22,0,IF(OX$22-$D$7&gt;=$E114,IF(COUNTIF($KZ114:MB114,"&gt;0")&gt;0,VLOOKUP($C114,Input!$A$8:$HV$21,MATCH($OK$21+COUNTIF($KZ114:MB114,"&gt;0"),Input!$A$6:$HV$6,0),FALSE),0),0))*$D114</f>
        <v>0</v>
      </c>
      <c r="OY114" s="1">
        <f>IF($E114+$I114+$D$7&lt;=OY$22,0,IF(OY$22-$D$7&gt;=$E114,IF(COUNTIF($KZ114:MC114,"&gt;0")&gt;0,VLOOKUP($C114,Input!$A$8:$HV$21,MATCH($OK$21+COUNTIF($KZ114:MC114,"&gt;0"),Input!$A$6:$HV$6,0),FALSE),0),0))*$D114</f>
        <v>0</v>
      </c>
      <c r="OZ114" s="1">
        <f>IF($E114+$I114+$D$7&lt;=OZ$22,0,IF(OZ$22-$D$7&gt;=$E114,IF(COUNTIF($KZ114:MD114,"&gt;0")&gt;0,VLOOKUP($C114,Input!$A$8:$HV$21,MATCH($OK$21+COUNTIF($KZ114:MD114,"&gt;0"),Input!$A$6:$HV$6,0),FALSE),0),0))*$D114</f>
        <v>0</v>
      </c>
      <c r="PA114" s="1">
        <f>IF($E114+$I114+$D$7&lt;=PA$22,0,IF(PA$22-$D$7&gt;=$E114,IF(COUNTIF($KZ114:ME114,"&gt;0")&gt;0,VLOOKUP($C114,Input!$A$8:$HV$21,MATCH($OK$21+COUNTIF($KZ114:ME114,"&gt;0"),Input!$A$6:$HV$6,0),FALSE),0),0))*$D114</f>
        <v>0</v>
      </c>
      <c r="PB114" s="1">
        <f>IF($E114+$I114+$D$7&lt;=PB$22,0,IF(PB$22-$D$7&gt;=$E114,IF(COUNTIF($KZ114:MF114,"&gt;0")&gt;0,VLOOKUP($C114,Input!$A$8:$HV$21,MATCH($OK$21+COUNTIF($KZ114:MF114,"&gt;0"),Input!$A$6:$HV$6,0),FALSE),0),0))*$D114</f>
        <v>0</v>
      </c>
      <c r="PC114" s="1">
        <f>IF($E114+$I114+$D$7&lt;=PC$22,0,IF(PC$22-$D$7&gt;=$E114,IF(COUNTIF($KZ114:MG114,"&gt;0")&gt;0,VLOOKUP($C114,Input!$A$8:$HV$21,MATCH($OK$21+COUNTIF($KZ114:MG114,"&gt;0"),Input!$A$6:$HV$6,0),FALSE),0),0))*$D114</f>
        <v>0</v>
      </c>
      <c r="PD114" s="1">
        <f>IF($E114+$I114+$D$7&lt;=PD$22,0,IF(PD$22-$D$7&gt;=$E114,IF(COUNTIF($KZ114:MH114,"&gt;0")&gt;0,VLOOKUP($C114,Input!$A$8:$HV$21,MATCH($OK$21+COUNTIF($KZ114:MH114,"&gt;0"),Input!$A$6:$HV$6,0),FALSE),0),0))*$D114</f>
        <v>0</v>
      </c>
      <c r="PE114" s="1">
        <f>IF($E114+$I114+$D$7&lt;=PE$22,0,IF(PE$22-$D$7&gt;=$E114,IF(COUNTIF($KZ114:MI114,"&gt;0")&gt;0,VLOOKUP($C114,Input!$A$8:$HV$21,MATCH($OK$21+COUNTIF($KZ114:MI114,"&gt;0"),Input!$A$6:$HV$6,0),FALSE),0),0))*$D114</f>
        <v>0</v>
      </c>
      <c r="PF114" s="1">
        <f>IF($E114+$I114+$D$7&lt;=PF$22,0,IF(PF$22-$D$7&gt;=$E114,IF(COUNTIF($KZ114:MJ114,"&gt;0")&gt;0,VLOOKUP($C114,Input!$A$8:$HV$21,MATCH($OK$21+COUNTIF($KZ114:MJ114,"&gt;0"),Input!$A$6:$HV$6,0),FALSE),0),0))*$D114</f>
        <v>0</v>
      </c>
      <c r="PG114" s="1">
        <f>IF($E114+$I114+$D$7&lt;=PG$22,0,IF(PG$22-$D$7&gt;=$E114,IF(COUNTIF($KZ114:MK114,"&gt;0")&gt;0,VLOOKUP($C114,Input!$A$8:$HV$21,MATCH($OK$21+COUNTIF($KZ114:MK114,"&gt;0"),Input!$A$6:$HV$6,0),FALSE),0),0))*$D114</f>
        <v>0</v>
      </c>
      <c r="PH114" s="1">
        <f>IF($E114+$I114+$D$7&lt;=PH$22,0,IF(PH$22-$D$7&gt;=$E114,IF(COUNTIF($KZ114:ML114,"&gt;0")&gt;0,VLOOKUP($C114,Input!$A$8:$HV$21,MATCH($OK$21+COUNTIF($KZ114:ML114,"&gt;0"),Input!$A$6:$HV$6,0),FALSE),0),0))*$D114</f>
        <v>0</v>
      </c>
      <c r="PI114" s="1">
        <f>IF($E114+$I114+$D$7&lt;=PI$22,0,IF(PI$22-$D$7&gt;=$E114,IF(COUNTIF($KZ114:MM114,"&gt;0")&gt;0,VLOOKUP($C114,Input!$A$8:$HV$21,MATCH($OK$21+COUNTIF($KZ114:MM114,"&gt;0"),Input!$A$6:$HV$6,0),FALSE),0),0))*$D114</f>
        <v>0</v>
      </c>
      <c r="PJ114" s="1">
        <f>IF($E114+$I114+$D$7&lt;=PJ$22,0,IF(PJ$22-$D$7&gt;=$E114,IF(COUNTIF($KZ114:MN114,"&gt;0")&gt;0,VLOOKUP($C114,Input!$A$8:$HV$21,MATCH($OK$21+COUNTIF($KZ114:MN114,"&gt;0"),Input!$A$6:$HV$6,0),FALSE),0),0))*$D114</f>
        <v>0</v>
      </c>
      <c r="PK114" s="1">
        <f>IF($E114+$I114+$D$7&lt;=PK$22,0,IF(PK$22-$D$7&gt;=$E114,IF(COUNTIF($KZ114:MO114,"&gt;0")&gt;0,VLOOKUP($C114,Input!$A$8:$HV$21,MATCH($OK$21+COUNTIF($KZ114:MO114,"&gt;0"),Input!$A$6:$HV$6,0),FALSE),0),0))*$D114</f>
        <v>0</v>
      </c>
      <c r="PL114" s="1">
        <f>IF($E114+$I114+$D$7&lt;=PL$22,0,IF(PL$22-$D$7&gt;=$E114,IF(COUNTIF($KZ114:MP114,"&gt;0")&gt;0,VLOOKUP($C114,Input!$A$8:$HV$21,MATCH($OK$21+COUNTIF($KZ114:MP114,"&gt;0"),Input!$A$6:$HV$6,0),FALSE),0),0))*$D114</f>
        <v>0</v>
      </c>
      <c r="PM114" s="1">
        <f>IF($E114+$I114+$D$7&lt;=PM$22,0,IF(PM$22-$D$7&gt;=$E114,IF(COUNTIF($KZ114:MQ114,"&gt;0")&gt;0,VLOOKUP($C114,Input!$A$8:$HV$21,MATCH($OK$21+COUNTIF($KZ114:MQ114,"&gt;0"),Input!$A$6:$HV$6,0),FALSE),0),0))*$D114</f>
        <v>0</v>
      </c>
      <c r="PN114" s="1">
        <f>IF($E114+$I114+$D$7&lt;=PN$22,0,IF(PN$22-$D$7&gt;=$E114,IF(COUNTIF($KZ114:MR114,"&gt;0")&gt;0,VLOOKUP($C114,Input!$A$8:$HV$21,MATCH($OK$21+COUNTIF($KZ114:MR114,"&gt;0"),Input!$A$6:$HV$6,0),FALSE),0),0))*$D114</f>
        <v>0</v>
      </c>
      <c r="PO114" s="1">
        <f>IF($E114+$I114+$D$7&lt;=PO$22,0,IF(PO$22-$D$7&gt;=$E114,IF(COUNTIF($KZ114:MS114,"&gt;0")&gt;0,VLOOKUP($C114,Input!$A$8:$HV$21,MATCH($OK$21+COUNTIF($KZ114:MS114,"&gt;0"),Input!$A$6:$HV$6,0),FALSE),0),0))*$D114</f>
        <v>0</v>
      </c>
      <c r="PP114" s="1">
        <f>IF($E114+$I114+$D$7&lt;=PP$22,0,IF(PP$22-$D$7&gt;=$E114,IF(COUNTIF($KZ114:MT114,"&gt;0")&gt;0,VLOOKUP($C114,Input!$A$8:$HV$21,MATCH($OK$21+COUNTIF($KZ114:MT114,"&gt;0"),Input!$A$6:$HV$6,0),FALSE),0),0))*$D114</f>
        <v>0</v>
      </c>
      <c r="PQ114" s="1">
        <f>IF($E114+$I114+$D$7&lt;=PQ$22,0,IF(PQ$22-$D$7&gt;=$E114,IF(COUNTIF($KZ114:MU114,"&gt;0")&gt;0,VLOOKUP($C114,Input!$A$8:$HV$21,MATCH($OK$21+COUNTIF($KZ114:MU114,"&gt;0"),Input!$A$6:$HV$6,0),FALSE),0),0))*$D114</f>
        <v>0</v>
      </c>
      <c r="PR114" s="1">
        <f>IF($E114+$I114+$D$7&lt;=PR$22,0,IF(PR$22-$D$7&gt;=$E114,IF(COUNTIF($KZ114:MV114,"&gt;0")&gt;0,VLOOKUP($C114,Input!$A$8:$HV$21,MATCH($OK$21+COUNTIF($KZ114:MV114,"&gt;0"),Input!$A$6:$HV$6,0),FALSE),0),0))*$D114</f>
        <v>0</v>
      </c>
      <c r="PS114" s="1">
        <f>IF($E114+$I114+$D$7&lt;=PS$22,0,IF(PS$22-$D$7&gt;=$E114,IF(COUNTIF($KZ114:MW114,"&gt;0")&gt;0,VLOOKUP($C114,Input!$A$8:$HV$21,MATCH($OK$21+COUNTIF($KZ114:MW114,"&gt;0"),Input!$A$6:$HV$6,0),FALSE),0),0))*$D114</f>
        <v>0</v>
      </c>
      <c r="PT114" s="1">
        <f>IF($E114+$I114+$D$7&lt;=PT$22,0,IF(PT$22-$D$7&gt;=$E114,IF(COUNTIF($KZ114:MX114,"&gt;0")&gt;0,VLOOKUP($C114,Input!$A$8:$HV$21,MATCH($OK$21+COUNTIF($KZ114:MX114,"&gt;0"),Input!$A$6:$HV$6,0),FALSE),0),0))*$D114</f>
        <v>0</v>
      </c>
      <c r="PV114" s="1" t="str">
        <f t="shared" ref="PV114:PV155" si="871">E114&amp;" MY "&amp;C114&amp;" {"&amp;D114&amp;" Buses}"</f>
        <v>2000 MY 40' CNG w Midlife Rebuild {234 Buses}</v>
      </c>
      <c r="PW114" s="1">
        <f>+J114+AU114+CF114+DQ114+GQ114+JO114+LP114+NA114+OL114+ID114+FD114</f>
        <v>0</v>
      </c>
      <c r="PX114" s="1">
        <f t="shared" ref="PX114:RE121" si="872">+K114+AV114+CG114+DR114+GR114+JP114+LQ114+NB114+OM114+IE114+FE114</f>
        <v>0</v>
      </c>
      <c r="PY114" s="1">
        <f t="shared" si="872"/>
        <v>0</v>
      </c>
      <c r="PZ114" s="1">
        <f t="shared" si="872"/>
        <v>0</v>
      </c>
      <c r="QA114" s="1">
        <f t="shared" si="872"/>
        <v>0</v>
      </c>
      <c r="QB114" s="1">
        <f t="shared" si="872"/>
        <v>0</v>
      </c>
      <c r="QC114" s="1">
        <f t="shared" si="872"/>
        <v>0</v>
      </c>
      <c r="QD114" s="1">
        <f t="shared" si="872"/>
        <v>0</v>
      </c>
      <c r="QE114" s="1">
        <f t="shared" si="872"/>
        <v>0</v>
      </c>
      <c r="QF114" s="1">
        <f t="shared" si="872"/>
        <v>0</v>
      </c>
      <c r="QG114" s="1">
        <f t="shared" si="872"/>
        <v>0</v>
      </c>
      <c r="QH114" s="1">
        <f t="shared" si="872"/>
        <v>0</v>
      </c>
      <c r="QI114" s="1">
        <f t="shared" si="872"/>
        <v>0</v>
      </c>
      <c r="QJ114" s="1">
        <f t="shared" si="872"/>
        <v>0</v>
      </c>
      <c r="QK114" s="1">
        <f t="shared" si="872"/>
        <v>0</v>
      </c>
      <c r="QL114" s="1">
        <f t="shared" si="872"/>
        <v>0</v>
      </c>
      <c r="QM114" s="1">
        <f t="shared" si="872"/>
        <v>0</v>
      </c>
      <c r="QN114" s="1">
        <f t="shared" si="872"/>
        <v>0</v>
      </c>
      <c r="QO114" s="1">
        <f t="shared" si="872"/>
        <v>0</v>
      </c>
      <c r="QP114" s="1">
        <f t="shared" si="872"/>
        <v>0</v>
      </c>
      <c r="QQ114" s="1">
        <f t="shared" si="872"/>
        <v>0</v>
      </c>
      <c r="QR114" s="1">
        <f t="shared" si="872"/>
        <v>0</v>
      </c>
      <c r="QS114" s="1">
        <f t="shared" si="872"/>
        <v>0</v>
      </c>
      <c r="QT114" s="1">
        <f t="shared" si="872"/>
        <v>0</v>
      </c>
      <c r="QU114" s="1">
        <f t="shared" si="872"/>
        <v>0</v>
      </c>
      <c r="QV114" s="1">
        <f t="shared" si="872"/>
        <v>0</v>
      </c>
      <c r="QW114" s="1">
        <f t="shared" si="872"/>
        <v>0</v>
      </c>
      <c r="QX114" s="1">
        <f t="shared" si="872"/>
        <v>0</v>
      </c>
      <c r="QY114" s="1">
        <f t="shared" si="872"/>
        <v>0</v>
      </c>
      <c r="QZ114" s="1">
        <f t="shared" si="872"/>
        <v>0</v>
      </c>
      <c r="RA114" s="1">
        <f t="shared" si="872"/>
        <v>0</v>
      </c>
      <c r="RB114" s="1">
        <f t="shared" si="872"/>
        <v>0</v>
      </c>
      <c r="RC114" s="1">
        <f t="shared" si="872"/>
        <v>0</v>
      </c>
      <c r="RD114" s="1">
        <f t="shared" si="872"/>
        <v>0</v>
      </c>
      <c r="RE114" s="1">
        <f t="shared" si="872"/>
        <v>0</v>
      </c>
      <c r="RF114" s="1">
        <f>SUM(PW114:RE114)</f>
        <v>0</v>
      </c>
      <c r="RG114" s="1">
        <f>PW114+NPV($D$8,PX114:RE114)</f>
        <v>0</v>
      </c>
      <c r="RH114" s="72"/>
      <c r="RI114" s="91"/>
    </row>
    <row r="115" spans="1:477" hidden="1" outlineLevel="1" x14ac:dyDescent="0.25">
      <c r="A115" s="89"/>
      <c r="B115" s="143"/>
      <c r="C115" s="111" t="str">
        <f t="shared" ref="C115:C129" si="873">+C24</f>
        <v>40' CNG w Midlife Rebuild</v>
      </c>
      <c r="D115" s="85">
        <f t="shared" ref="D115:D129" si="874">+$D$11</f>
        <v>234</v>
      </c>
      <c r="E115" s="83">
        <f>E114+1</f>
        <v>2001</v>
      </c>
      <c r="F115" s="68">
        <f t="shared" si="870"/>
        <v>40000</v>
      </c>
      <c r="G115" s="69">
        <f>VLOOKUP($C115,Input!$A$8:$HV$39,MATCH(G$21,Input!$A$6:$HV$6,0),FALSE)</f>
        <v>2.91</v>
      </c>
      <c r="H115" s="123">
        <f>VLOOKUP($C115,Input!$A$8:$HV$39,MATCH(H$21,Input!$A$6:$HV$6,0),FALSE)</f>
        <v>0</v>
      </c>
      <c r="I115" s="70">
        <f>VLOOKUP($C115,Input!$A$8:$HV$39,MATCH(I$21,Input!$A$6:$HV$6,0),FALSE)</f>
        <v>14</v>
      </c>
      <c r="J115" s="1">
        <f>+IF($E115=J$22,VLOOKUP($C115,Input!$A$8:$AN$39,MATCH(J$21,Input!$A$6:$AN$6,0),FALSE)+$H115,0)*$D115</f>
        <v>0</v>
      </c>
      <c r="K115" s="1">
        <f>+IF($E115=K$22,VLOOKUP($C115,Input!$A$8:$AN$39,MATCH(K$21,Input!$A$6:$AN$6,0),FALSE)+$H115,0)*$D115</f>
        <v>0</v>
      </c>
      <c r="L115" s="1">
        <f>+IF($E115=L$22,VLOOKUP($C115,Input!$A$8:$AN$39,MATCH(L$21,Input!$A$6:$AN$6,0),FALSE)+$H115,0)*$D115</f>
        <v>0</v>
      </c>
      <c r="M115" s="1">
        <f>+IF($E115=M$22,VLOOKUP($C115,Input!$A$8:$AN$39,MATCH(M$21,Input!$A$6:$AN$6,0),FALSE)+$H115,0)*$D115</f>
        <v>0</v>
      </c>
      <c r="N115" s="1">
        <f>+IF($E115=N$22,VLOOKUP($C115,Input!$A$8:$AN$39,MATCH(N$21,Input!$A$6:$AN$6,0),FALSE)+$H115,0)*$D115</f>
        <v>0</v>
      </c>
      <c r="O115" s="1">
        <f>+IF($E115=O$22,VLOOKUP($C115,Input!$A$8:$AN$39,MATCH(O$21,Input!$A$6:$AN$6,0),FALSE)+$H115,0)*$D115</f>
        <v>0</v>
      </c>
      <c r="P115" s="1">
        <f>+IF($E115=P$22,VLOOKUP($C115,Input!$A$8:$AN$39,MATCH(P$21,Input!$A$6:$AN$6,0),FALSE)+$H115,0)*$D115</f>
        <v>0</v>
      </c>
      <c r="Q115" s="1">
        <f>+IF($E115=Q$22,VLOOKUP($C115,Input!$A$8:$AN$39,MATCH(Q$21,Input!$A$6:$AN$6,0),FALSE)+$H115,0)*$D115</f>
        <v>0</v>
      </c>
      <c r="R115" s="1">
        <f>+IF($E115=R$22,VLOOKUP($C115,Input!$A$8:$AN$39,MATCH(R$21,Input!$A$6:$AN$6,0),FALSE)+$H115,0)*$D115</f>
        <v>0</v>
      </c>
      <c r="S115" s="1">
        <f>+IF($E115=S$22,VLOOKUP($C115,Input!$A$8:$AN$39,MATCH(S$21,Input!$A$6:$AN$6,0),FALSE)+$H115,0)*$D115</f>
        <v>0</v>
      </c>
      <c r="T115" s="1">
        <f>+IF($E115=T$22,VLOOKUP($C115,Input!$A$8:$AN$39,MATCH(T$21,Input!$A$6:$AN$6,0),FALSE)+$H115,0)*$D115</f>
        <v>0</v>
      </c>
      <c r="U115" s="1">
        <f>+IF($E115=U$22,VLOOKUP($C115,Input!$A$8:$AN$39,MATCH(U$21,Input!$A$6:$AN$6,0),FALSE)+$H115,0)*$D115</f>
        <v>0</v>
      </c>
      <c r="V115" s="1">
        <f>+IF($E115=V$22,VLOOKUP($C115,Input!$A$8:$AN$39,MATCH(V$21,Input!$A$6:$AN$6,0),FALSE)+$H115,0)*$D115</f>
        <v>0</v>
      </c>
      <c r="W115" s="1">
        <f>+IF($E115=W$22,VLOOKUP($C115,Input!$A$8:$AN$39,MATCH(W$21,Input!$A$6:$AN$6,0),FALSE)+$H115,0)*$D115</f>
        <v>0</v>
      </c>
      <c r="X115" s="1">
        <f>+IF($E115=X$22,VLOOKUP($C115,Input!$A$8:$AN$39,MATCH(X$21,Input!$A$6:$AN$6,0),FALSE)+$H115,0)*$D115</f>
        <v>0</v>
      </c>
      <c r="Y115" s="1">
        <f>+IF($E115=Y$22,VLOOKUP($C115,Input!$A$8:$AN$39,MATCH(Y$21,Input!$A$6:$AN$6,0),FALSE)+$H115,0)*$D115</f>
        <v>0</v>
      </c>
      <c r="Z115" s="1">
        <f>+IF($E115=Z$22,VLOOKUP($C115,Input!$A$8:$AN$39,MATCH(Z$21,Input!$A$6:$AN$6,0),FALSE)+$H115,0)*$D115</f>
        <v>0</v>
      </c>
      <c r="AA115" s="1">
        <f>+IF($E115=AA$22,VLOOKUP($C115,Input!$A$8:$AN$39,MATCH(AA$21,Input!$A$6:$AN$6,0),FALSE)+$H115,0)*$D115</f>
        <v>0</v>
      </c>
      <c r="AB115" s="1">
        <f>+IF($E115=AB$22,VLOOKUP($C115,Input!$A$8:$AN$39,MATCH(AB$21,Input!$A$6:$AN$6,0),FALSE)+$H115,0)*$D115</f>
        <v>0</v>
      </c>
      <c r="AC115" s="1">
        <f>+IF($E115=AC$22,VLOOKUP($C115,Input!$A$8:$AN$39,MATCH(AC$21,Input!$A$6:$AN$6,0),FALSE)+$H115,0)*$D115</f>
        <v>0</v>
      </c>
      <c r="AD115" s="1">
        <f>+IF($E115=AD$22,VLOOKUP($C115,Input!$A$8:$AN$39,MATCH(AD$21,Input!$A$6:$AN$6,0),FALSE)+$H115,0)*$D115</f>
        <v>0</v>
      </c>
      <c r="AE115" s="1">
        <f>+IF($E115=AE$22,VLOOKUP($C115,Input!$A$8:$AN$39,MATCH(AE$21,Input!$A$6:$AN$6,0),FALSE)+$H115,0)*$D115</f>
        <v>0</v>
      </c>
      <c r="AF115" s="1">
        <f>+IF($E115=AF$22,VLOOKUP($C115,Input!$A$8:$AN$39,MATCH(AF$21,Input!$A$6:$AN$6,0),FALSE)+$H115,0)*$D115</f>
        <v>0</v>
      </c>
      <c r="AG115" s="1">
        <f>+IF($E115=AG$22,VLOOKUP($C115,Input!$A$8:$AN$39,MATCH(AG$21,Input!$A$6:$AN$6,0),FALSE)+$H115,0)*$D115</f>
        <v>0</v>
      </c>
      <c r="AH115" s="1">
        <f>+IF($E115=AH$22,VLOOKUP($C115,Input!$A$8:$AN$39,MATCH(AH$21,Input!$A$6:$AN$6,0),FALSE)+$H115,0)*$D115</f>
        <v>0</v>
      </c>
      <c r="AI115" s="1">
        <f>+IF($E115=AI$22,VLOOKUP($C115,Input!$A$8:$AN$39,MATCH(AI$21,Input!$A$6:$AN$6,0),FALSE)+$H115,0)*$D115</f>
        <v>0</v>
      </c>
      <c r="AJ115" s="1">
        <f>+IF($E115=AJ$22,VLOOKUP($C115,Input!$A$8:$AN$39,MATCH(AJ$21,Input!$A$6:$AN$6,0),FALSE)+$H115,0)*$D115</f>
        <v>0</v>
      </c>
      <c r="AK115" s="1">
        <f>+IF($E115=AK$22,VLOOKUP($C115,Input!$A$8:$AN$39,MATCH(AK$21,Input!$A$6:$AN$6,0),FALSE)+$H115,0)*$D115</f>
        <v>0</v>
      </c>
      <c r="AL115" s="1">
        <f>+IF($E115=AL$22,VLOOKUP($C115,Input!$A$8:$AN$39,MATCH(AL$21,Input!$A$6:$AN$6,0),FALSE)+$H115,0)*$D115</f>
        <v>0</v>
      </c>
      <c r="AM115" s="1">
        <f>+IF($E115=AM$22,VLOOKUP($C115,Input!$A$8:$AN$39,MATCH(AM$21,Input!$A$6:$AN$6,0),FALSE)+$H115,0)*$D115</f>
        <v>0</v>
      </c>
      <c r="AN115" s="1">
        <f>+IF($E115=AN$22,VLOOKUP($C115,Input!$A$8:$AN$39,MATCH(AN$21,Input!$A$6:$AN$6,0),FALSE)+$H115,0)*$D115</f>
        <v>0</v>
      </c>
      <c r="AO115" s="1">
        <f>+IF($E115=AO$22,VLOOKUP($C115,Input!$A$8:$AN$39,MATCH(AO$21,Input!$A$6:$AN$6,0),FALSE)+$H115,0)*$D115</f>
        <v>0</v>
      </c>
      <c r="AP115" s="1">
        <f>+IF($E115=AP$22,VLOOKUP($C115,Input!$A$8:$AN$39,MATCH(AP$21,Input!$A$6:$AN$6,0),FALSE)+$H115,0)*$D115</f>
        <v>0</v>
      </c>
      <c r="AQ115" s="1">
        <f>+IF($E115=AQ$22,VLOOKUP($C115,Input!$A$8:$AN$39,MATCH(AQ$21,Input!$A$6:$AN$6,0),FALSE)+$H115,0)*$D115</f>
        <v>0</v>
      </c>
      <c r="AR115" s="1">
        <f>+IF($E115=AR$22,VLOOKUP($C115,Input!$A$8:$AN$39,MATCH(AR$21,Input!$A$6:$AN$6,0),FALSE)+$H115,0)*$D115</f>
        <v>0</v>
      </c>
      <c r="AT115" t="str">
        <f>VLOOKUP($C115,Input!$A$8:$HV$39,MATCH(AT$21,Input!$A$6:$HV$6,0),FALSE)</f>
        <v>Parts and administrative cost</v>
      </c>
      <c r="AU115" s="1">
        <f>+IF($E115=AU$22,VLOOKUP($C115,Input!$A$8:$HV$39,MATCH(AU$21,Input!$A$6:$HV$6,0),FALSE),0)*$D115</f>
        <v>0</v>
      </c>
      <c r="AV115" s="1">
        <f>+IF($E115=AV$22,VLOOKUP($C115,Input!$A$8:$HV$39,MATCH(AV$21,Input!$A$6:$HV$6,0),FALSE),0)*$D115</f>
        <v>0</v>
      </c>
      <c r="AW115" s="1">
        <f>+IF($E115=AW$22,VLOOKUP($C115,Input!$A$8:$HV$39,MATCH(AW$21,Input!$A$6:$HV$6,0),FALSE),0)*$D115</f>
        <v>0</v>
      </c>
      <c r="AX115" s="1">
        <f>+IF($E115=AX$22,VLOOKUP($C115,Input!$A$8:$HV$39,MATCH(AX$21,Input!$A$6:$HV$6,0),FALSE),0)*$D115</f>
        <v>0</v>
      </c>
      <c r="AY115" s="1">
        <f>+IF($E115=AY$22,VLOOKUP($C115,Input!$A$8:$HV$39,MATCH(AY$21,Input!$A$6:$HV$6,0),FALSE),0)*$D115</f>
        <v>0</v>
      </c>
      <c r="AZ115" s="1">
        <f>+IF($E115=AZ$22,VLOOKUP($C115,Input!$A$8:$HV$39,MATCH(AZ$21,Input!$A$6:$HV$6,0),FALSE),0)*$D115</f>
        <v>0</v>
      </c>
      <c r="BA115" s="1">
        <f>+IF($E115=BA$22,VLOOKUP($C115,Input!$A$8:$HV$39,MATCH(BA$21,Input!$A$6:$HV$6,0),FALSE),0)*$D115</f>
        <v>0</v>
      </c>
      <c r="BB115" s="1">
        <f>+IF($E115=BB$22,VLOOKUP($C115,Input!$A$8:$HV$39,MATCH(BB$21,Input!$A$6:$HV$6,0),FALSE),0)*$D115</f>
        <v>0</v>
      </c>
      <c r="BC115" s="1">
        <f>+IF($E115=BC$22,VLOOKUP($C115,Input!$A$8:$HV$39,MATCH(BC$21,Input!$A$6:$HV$6,0),FALSE),0)*$D115</f>
        <v>0</v>
      </c>
      <c r="BD115" s="1">
        <f>+IF($E115=BD$22,VLOOKUP($C115,Input!$A$8:$HV$39,MATCH(BD$21,Input!$A$6:$HV$6,0),FALSE),0)*$D115</f>
        <v>0</v>
      </c>
      <c r="BE115" s="1">
        <f>+IF($E115=BE$22,VLOOKUP($C115,Input!$A$8:$HV$39,MATCH(BE$21,Input!$A$6:$HV$6,0),FALSE),0)*$D115</f>
        <v>0</v>
      </c>
      <c r="BF115" s="1">
        <f>+IF($E115=BF$22,VLOOKUP($C115,Input!$A$8:$HV$39,MATCH(BF$21,Input!$A$6:$HV$6,0),FALSE),0)*$D115</f>
        <v>0</v>
      </c>
      <c r="BG115" s="1">
        <f>+IF($E115=BG$22,VLOOKUP($C115,Input!$A$8:$HV$39,MATCH(BG$21,Input!$A$6:$HV$6,0),FALSE),0)*$D115</f>
        <v>0</v>
      </c>
      <c r="BH115" s="1">
        <f>+IF($E115=BH$22,VLOOKUP($C115,Input!$A$8:$HV$39,MATCH(BH$21,Input!$A$6:$HV$6,0),FALSE),0)*$D115</f>
        <v>0</v>
      </c>
      <c r="BI115" s="1">
        <f>+IF($E115=BI$22,VLOOKUP($C115,Input!$A$8:$HV$39,MATCH(BI$21,Input!$A$6:$HV$6,0),FALSE),0)*$D115</f>
        <v>0</v>
      </c>
      <c r="BJ115" s="1">
        <f>+IF($E115=BJ$22,VLOOKUP($C115,Input!$A$8:$HV$39,MATCH(BJ$21,Input!$A$6:$HV$6,0),FALSE),0)*$D115</f>
        <v>0</v>
      </c>
      <c r="BK115" s="1">
        <f>+IF($E115=BK$22,VLOOKUP($C115,Input!$A$8:$HV$39,MATCH(BK$21,Input!$A$6:$HV$6,0),FALSE),0)*$D115</f>
        <v>0</v>
      </c>
      <c r="BL115" s="1">
        <f>+IF($E115=BL$22,VLOOKUP($C115,Input!$A$8:$HV$39,MATCH(BL$21,Input!$A$6:$HV$6,0),FALSE),0)*$D115</f>
        <v>0</v>
      </c>
      <c r="BM115" s="1">
        <f>+IF($E115=BM$22,VLOOKUP($C115,Input!$A$8:$HV$39,MATCH(BM$21,Input!$A$6:$HV$6,0),FALSE),0)*$D115</f>
        <v>0</v>
      </c>
      <c r="BN115" s="1">
        <f>+IF($E115=BN$22,VLOOKUP($C115,Input!$A$8:$HV$39,MATCH(BN$21,Input!$A$6:$HV$6,0),FALSE),0)*$D115</f>
        <v>0</v>
      </c>
      <c r="BO115" s="1">
        <f>+IF($E115=BO$22,VLOOKUP($C115,Input!$A$8:$HV$39,MATCH(BO$21,Input!$A$6:$HV$6,0),FALSE),0)*$D115</f>
        <v>0</v>
      </c>
      <c r="BP115" s="1">
        <f>+IF($E115=BP$22,VLOOKUP($C115,Input!$A$8:$HV$39,MATCH(BP$21,Input!$A$6:$HV$6,0),FALSE),0)*$D115</f>
        <v>0</v>
      </c>
      <c r="BQ115" s="1">
        <f>+IF($E115=BQ$22,VLOOKUP($C115,Input!$A$8:$HV$39,MATCH(BQ$21,Input!$A$6:$HV$6,0),FALSE),0)*$D115</f>
        <v>0</v>
      </c>
      <c r="BR115" s="1">
        <f>+IF($E115=BR$22,VLOOKUP($C115,Input!$A$8:$HV$39,MATCH(BR$21,Input!$A$6:$HV$6,0),FALSE),0)*$D115</f>
        <v>0</v>
      </c>
      <c r="BS115" s="1">
        <f>+IF($E115=BS$22,VLOOKUP($C115,Input!$A$8:$HV$39,MATCH(BS$21,Input!$A$6:$HV$6,0),FALSE),0)*$D115</f>
        <v>0</v>
      </c>
      <c r="BT115" s="1">
        <f>+IF($E115=BT$22,VLOOKUP($C115,Input!$A$8:$HV$39,MATCH(BT$21,Input!$A$6:$HV$6,0),FALSE),0)*$D115</f>
        <v>0</v>
      </c>
      <c r="BU115" s="1">
        <f>+IF($E115=BU$22,VLOOKUP($C115,Input!$A$8:$HV$39,MATCH(BU$21,Input!$A$6:$HV$6,0),FALSE),0)*$D115</f>
        <v>0</v>
      </c>
      <c r="BV115" s="1">
        <f>+IF($E115=BV$22,VLOOKUP($C115,Input!$A$8:$HV$39,MATCH(BV$21,Input!$A$6:$HV$6,0),FALSE),0)*$D115</f>
        <v>0</v>
      </c>
      <c r="BW115" s="1">
        <f>+IF($E115=BW$22,VLOOKUP($C115,Input!$A$8:$HV$39,MATCH(BW$21,Input!$A$6:$HV$6,0),FALSE),0)*$D115</f>
        <v>0</v>
      </c>
      <c r="BX115" s="1">
        <f>+IF($E115=BX$22,VLOOKUP($C115,Input!$A$8:$HV$39,MATCH(BX$21,Input!$A$6:$HV$6,0),FALSE),0)*$D115</f>
        <v>0</v>
      </c>
      <c r="BY115" s="1">
        <f>+IF($E115=BY$22,VLOOKUP($C115,Input!$A$8:$HV$39,MATCH(BY$21,Input!$A$6:$HV$6,0),FALSE),0)*$D115</f>
        <v>0</v>
      </c>
      <c r="BZ115" s="1">
        <f>+IF($E115=BZ$22,VLOOKUP($C115,Input!$A$8:$HV$39,MATCH(BZ$21,Input!$A$6:$HV$6,0),FALSE),0)*$D115</f>
        <v>0</v>
      </c>
      <c r="CA115" s="1">
        <f>+IF($E115=CA$22,VLOOKUP($C115,Input!$A$8:$HV$39,MATCH(CA$21,Input!$A$6:$HV$6,0),FALSE),0)*$D115</f>
        <v>0</v>
      </c>
      <c r="CB115" s="1">
        <f>+IF($E115=CB$22,VLOOKUP($C115,Input!$A$8:$HV$39,MATCH(CB$21,Input!$A$6:$HV$6,0),FALSE),0)*$D115</f>
        <v>0</v>
      </c>
      <c r="CC115" s="1">
        <f>+IF($E115=CC$22,VLOOKUP($C115,Input!$A$8:$HV$39,MATCH(CC$21,Input!$A$6:$HV$6,0),FALSE),0)*$D115</f>
        <v>0</v>
      </c>
      <c r="CE115" t="str">
        <f>VLOOKUP($C115,Input!$A$8:$HV$39,MATCH(CE$21,Input!$A$6:$HV$6,0),FALSE)</f>
        <v>Engine Rebuild @ 7 Yr</v>
      </c>
      <c r="CF115" s="1">
        <f>IF($E115+$I115+$D$7&lt;=CF$22,0,IF(CF$22-$D$7&gt;=$E115,IF(COUNTIF($KZ115:LP115,"&gt;0")&gt;0,VLOOKUP($C115,Input!$A$8:$HV$21,MATCH($CE$21+COUNTIF($KZ115:LP115,"&gt;0"),Input!$A$6:$HV$6,0),FALSE),0),0))*$D115</f>
        <v>0</v>
      </c>
      <c r="CG115" s="1">
        <f>IF($E115+$I115+$D$7&lt;=CG$22,0,IF(CG$22-$D$7&gt;=$E115,IF(COUNTIF($KZ115:LQ115,"&gt;0")&gt;0,VLOOKUP($C115,Input!$A$8:$HV$21,MATCH($CE$21+COUNTIF($KZ115:LQ115,"&gt;0"),Input!$A$6:$HV$6,0),FALSE),0),0))*$D115</f>
        <v>0</v>
      </c>
      <c r="CH115" s="1">
        <f>IF($E115+$I115+$D$7&lt;=CH$22,0,IF(CH$22-$D$7&gt;=$E115,IF(COUNTIF($KZ115:LR115,"&gt;0")&gt;0,VLOOKUP($C115,Input!$A$8:$HV$21,MATCH($CE$21+COUNTIF($KZ115:LR115,"&gt;0"),Input!$A$6:$HV$6,0),FALSE),0),0))*$D115</f>
        <v>0</v>
      </c>
      <c r="CI115" s="1">
        <f>IF($E115+$I115+$D$7&lt;=CI$22,0,IF(CI$22-$D$7&gt;=$E115,IF(COUNTIF($KZ115:LS115,"&gt;0")&gt;0,VLOOKUP($C115,Input!$A$8:$HV$21,MATCH($CE$21+COUNTIF($KZ115:LS115,"&gt;0"),Input!$A$6:$HV$6,0),FALSE),0),0))*$D115</f>
        <v>0</v>
      </c>
      <c r="CJ115" s="1">
        <f>IF($E115+$I115+$D$7&lt;=CJ$22,0,IF(CJ$22-$D$7&gt;=$E115,IF(COUNTIF($KZ115:LT115,"&gt;0")&gt;0,VLOOKUP($C115,Input!$A$8:$HV$21,MATCH($CE$21+COUNTIF($KZ115:LT115,"&gt;0"),Input!$A$6:$HV$6,0),FALSE),0),0))*$D115</f>
        <v>0</v>
      </c>
      <c r="CK115" s="1">
        <f>IF($E115+$I115+$D$7&lt;=CK$22,0,IF(CK$22-$D$7&gt;=$E115,IF(COUNTIF($KZ115:LU115,"&gt;0")&gt;0,VLOOKUP($C115,Input!$A$8:$HV$21,MATCH($CE$21+COUNTIF($KZ115:LU115,"&gt;0"),Input!$A$6:$HV$6,0),FALSE),0),0))*$D115</f>
        <v>0</v>
      </c>
      <c r="CL115" s="1">
        <f>IF($E115+$I115+$D$7&lt;=CL$22,0,IF(CL$22-$D$7&gt;=$E115,IF(COUNTIF($KZ115:LV115,"&gt;0")&gt;0,VLOOKUP($C115,Input!$A$8:$HV$21,MATCH($CE$21+COUNTIF($KZ115:LV115,"&gt;0"),Input!$A$6:$HV$6,0),FALSE),0),0))*$D115</f>
        <v>0</v>
      </c>
      <c r="CM115" s="1">
        <f>IF($E115+$I115+$D$7&lt;=CM$22,0,IF(CM$22-$D$7&gt;=$E115,IF(COUNTIF($KZ115:LW115,"&gt;0")&gt;0,VLOOKUP($C115,Input!$A$8:$HV$21,MATCH($CE$21+COUNTIF($KZ115:LW115,"&gt;0"),Input!$A$6:$HV$6,0),FALSE),0),0))*$D115</f>
        <v>0</v>
      </c>
      <c r="CN115" s="1">
        <f>IF($E115+$I115+$D$7&lt;=CN$22,0,IF(CN$22-$D$7&gt;=$E115,IF(COUNTIF($KZ115:LX115,"&gt;0")&gt;0,VLOOKUP($C115,Input!$A$8:$HV$21,MATCH($CE$21+COUNTIF($KZ115:LX115,"&gt;0"),Input!$A$6:$HV$6,0),FALSE),0),0))*$D115</f>
        <v>0</v>
      </c>
      <c r="CO115" s="1">
        <f>IF($E115+$I115+$D$7&lt;=CO$22,0,IF(CO$22-$D$7&gt;=$E115,IF(COUNTIF($KZ115:LY115,"&gt;0")&gt;0,VLOOKUP($C115,Input!$A$8:$HV$21,MATCH($CE$21+COUNTIF($KZ115:LY115,"&gt;0"),Input!$A$6:$HV$6,0),FALSE),0),0))*$D115</f>
        <v>0</v>
      </c>
      <c r="CP115" s="1">
        <f>IF($E115+$I115+$D$7&lt;=CP$22,0,IF(CP$22-$D$7&gt;=$E115,IF(COUNTIF($KZ115:LZ115,"&gt;0")&gt;0,VLOOKUP($C115,Input!$A$8:$HV$21,MATCH($CE$21+COUNTIF($KZ115:LZ115,"&gt;0"),Input!$A$6:$HV$6,0),FALSE),0),0))*$D115</f>
        <v>0</v>
      </c>
      <c r="CQ115" s="1">
        <f>IF($E115+$I115+$D$7&lt;=CQ$22,0,IF(CQ$22-$D$7&gt;=$E115,IF(COUNTIF($KZ115:MA115,"&gt;0")&gt;0,VLOOKUP($C115,Input!$A$8:$HV$21,MATCH($CE$21+COUNTIF($KZ115:MA115,"&gt;0"),Input!$A$6:$HV$6,0),FALSE),0),0))*$D115</f>
        <v>0</v>
      </c>
      <c r="CR115" s="1">
        <f>IF($E115+$I115+$D$7&lt;=CR$22,0,IF(CR$22-$D$7&gt;=$E115,IF(COUNTIF($KZ115:MB115,"&gt;0")&gt;0,VLOOKUP($C115,Input!$A$8:$HV$21,MATCH($CE$21+COUNTIF($KZ115:MB115,"&gt;0"),Input!$A$6:$HV$6,0),FALSE),0),0))*$D115</f>
        <v>0</v>
      </c>
      <c r="CS115" s="1">
        <f>IF($E115+$I115+$D$7&lt;=CS$22,0,IF(CS$22-$D$7&gt;=$E115,IF(COUNTIF($KZ115:MC115,"&gt;0")&gt;0,VLOOKUP($C115,Input!$A$8:$HV$21,MATCH($CE$21+COUNTIF($KZ115:MC115,"&gt;0"),Input!$A$6:$HV$6,0),FALSE),0),0))*$D115</f>
        <v>0</v>
      </c>
      <c r="CT115" s="1">
        <f>IF($E115+$I115+$D$7&lt;=CT$22,0,IF(CT$22-$D$7&gt;=$E115,IF(COUNTIF($KZ115:MD115,"&gt;0")&gt;0,VLOOKUP($C115,Input!$A$8:$HV$21,MATCH($CE$21+COUNTIF($KZ115:MD115,"&gt;0"),Input!$A$6:$HV$6,0),FALSE),0),0))*$D115</f>
        <v>0</v>
      </c>
      <c r="CU115" s="1">
        <f>IF($E115+$I115+$D$7&lt;=CU$22,0,IF(CU$22-$D$7&gt;=$E115,IF(COUNTIF($KZ115:ME115,"&gt;0")&gt;0,VLOOKUP($C115,Input!$A$8:$HV$21,MATCH($CE$21+COUNTIF($KZ115:ME115,"&gt;0"),Input!$A$6:$HV$6,0),FALSE),0),0))*$D115</f>
        <v>0</v>
      </c>
      <c r="CV115" s="1">
        <f>IF($E115+$I115+$D$7&lt;=CV$22,0,IF(CV$22-$D$7&gt;=$E115,IF(COUNTIF($KZ115:MF115,"&gt;0")&gt;0,VLOOKUP($C115,Input!$A$8:$HV$21,MATCH($CE$21+COUNTIF($KZ115:MF115,"&gt;0"),Input!$A$6:$HV$6,0),FALSE),0),0))*$D115</f>
        <v>0</v>
      </c>
      <c r="CW115" s="1">
        <f>IF($E115+$I115+$D$7&lt;=CW$22,0,IF(CW$22-$D$7&gt;=$E115,IF(COUNTIF($KZ115:MG115,"&gt;0")&gt;0,VLOOKUP($C115,Input!$A$8:$HV$21,MATCH($CE$21+COUNTIF($KZ115:MG115,"&gt;0"),Input!$A$6:$HV$6,0),FALSE),0),0))*$D115</f>
        <v>0</v>
      </c>
      <c r="CX115" s="1">
        <f>IF($E115+$I115+$D$7&lt;=CX$22,0,IF(CX$22-$D$7&gt;=$E115,IF(COUNTIF($KZ115:MH115,"&gt;0")&gt;0,VLOOKUP($C115,Input!$A$8:$HV$21,MATCH($CE$21+COUNTIF($KZ115:MH115,"&gt;0"),Input!$A$6:$HV$6,0),FALSE),0),0))*$D115</f>
        <v>0</v>
      </c>
      <c r="CY115" s="1">
        <f>IF($E115+$I115+$D$7&lt;=CY$22,0,IF(CY$22-$D$7&gt;=$E115,IF(COUNTIF($KZ115:MI115,"&gt;0")&gt;0,VLOOKUP($C115,Input!$A$8:$HV$21,MATCH($CE$21+COUNTIF($KZ115:MI115,"&gt;0"),Input!$A$6:$HV$6,0),FALSE),0),0))*$D115</f>
        <v>0</v>
      </c>
      <c r="CZ115" s="1">
        <f>IF($E115+$I115+$D$7&lt;=CZ$22,0,IF(CZ$22-$D$7&gt;=$E115,IF(COUNTIF($KZ115:MJ115,"&gt;0")&gt;0,VLOOKUP($C115,Input!$A$8:$HV$21,MATCH($CE$21+COUNTIF($KZ115:MJ115,"&gt;0"),Input!$A$6:$HV$6,0),FALSE),0),0))*$D115</f>
        <v>0</v>
      </c>
      <c r="DA115" s="1">
        <f>IF($E115+$I115+$D$7&lt;=DA$22,0,IF(DA$22-$D$7&gt;=$E115,IF(COUNTIF($KZ115:MK115,"&gt;0")&gt;0,VLOOKUP($C115,Input!$A$8:$HV$21,MATCH($CE$21+COUNTIF($KZ115:MK115,"&gt;0"),Input!$A$6:$HV$6,0),FALSE),0),0))*$D115</f>
        <v>0</v>
      </c>
      <c r="DB115" s="1">
        <f>IF($E115+$I115+$D$7&lt;=DB$22,0,IF(DB$22-$D$7&gt;=$E115,IF(COUNTIF($KZ115:ML115,"&gt;0")&gt;0,VLOOKUP($C115,Input!$A$8:$HV$21,MATCH($CE$21+COUNTIF($KZ115:ML115,"&gt;0"),Input!$A$6:$HV$6,0),FALSE),0),0))*$D115</f>
        <v>0</v>
      </c>
      <c r="DC115" s="1">
        <f>IF($E115+$I115+$D$7&lt;=DC$22,0,IF(DC$22-$D$7&gt;=$E115,IF(COUNTIF($KZ115:MM115,"&gt;0")&gt;0,VLOOKUP($C115,Input!$A$8:$HV$21,MATCH($CE$21+COUNTIF($KZ115:MM115,"&gt;0"),Input!$A$6:$HV$6,0),FALSE),0),0))*$D115</f>
        <v>0</v>
      </c>
      <c r="DD115" s="1">
        <f>IF($E115+$I115+$D$7&lt;=DD$22,0,IF(DD$22-$D$7&gt;=$E115,IF(COUNTIF($KZ115:MN115,"&gt;0")&gt;0,VLOOKUP($C115,Input!$A$8:$HV$21,MATCH($CE$21+COUNTIF($KZ115:MN115,"&gt;0"),Input!$A$6:$HV$6,0),FALSE),0),0))*$D115</f>
        <v>0</v>
      </c>
      <c r="DE115" s="1">
        <f>IF($E115+$I115+$D$7&lt;=DE$22,0,IF(DE$22-$D$7&gt;=$E115,IF(COUNTIF($KZ115:MO115,"&gt;0")&gt;0,VLOOKUP($C115,Input!$A$8:$HV$21,MATCH($CE$21+COUNTIF($KZ115:MO115,"&gt;0"),Input!$A$6:$HV$6,0),FALSE),0),0))*$D115</f>
        <v>0</v>
      </c>
      <c r="DF115" s="1">
        <f>IF($E115+$I115+$D$7&lt;=DF$22,0,IF(DF$22-$D$7&gt;=$E115,IF(COUNTIF($KZ115:MP115,"&gt;0")&gt;0,VLOOKUP($C115,Input!$A$8:$HV$21,MATCH($CE$21+COUNTIF($KZ115:MP115,"&gt;0"),Input!$A$6:$HV$6,0),FALSE),0),0))*$D115</f>
        <v>0</v>
      </c>
      <c r="DG115" s="1">
        <f>IF($E115+$I115+$D$7&lt;=DG$22,0,IF(DG$22-$D$7&gt;=$E115,IF(COUNTIF($KZ115:MQ115,"&gt;0")&gt;0,VLOOKUP($C115,Input!$A$8:$HV$21,MATCH($CE$21+COUNTIF($KZ115:MQ115,"&gt;0"),Input!$A$6:$HV$6,0),FALSE),0),0))*$D115</f>
        <v>0</v>
      </c>
      <c r="DH115" s="1">
        <f>IF($E115+$I115+$D$7&lt;=DH$22,0,IF(DH$22-$D$7&gt;=$E115,IF(COUNTIF($KZ115:MR115,"&gt;0")&gt;0,VLOOKUP($C115,Input!$A$8:$HV$21,MATCH($CE$21+COUNTIF($KZ115:MR115,"&gt;0"),Input!$A$6:$HV$6,0),FALSE),0),0))*$D115</f>
        <v>0</v>
      </c>
      <c r="DI115" s="1">
        <f>IF($E115+$I115+$D$7&lt;=DI$22,0,IF(DI$22-$D$7&gt;=$E115,IF(COUNTIF($KZ115:MS115,"&gt;0")&gt;0,VLOOKUP($C115,Input!$A$8:$HV$21,MATCH($CE$21+COUNTIF($KZ115:MS115,"&gt;0"),Input!$A$6:$HV$6,0),FALSE),0),0))*$D115</f>
        <v>0</v>
      </c>
      <c r="DJ115" s="1">
        <f>IF($E115+$I115+$D$7&lt;=DJ$22,0,IF(DJ$22-$D$7&gt;=$E115,IF(COUNTIF($KZ115:MT115,"&gt;0")&gt;0,VLOOKUP($C115,Input!$A$8:$HV$21,MATCH($CE$21+COUNTIF($KZ115:MT115,"&gt;0"),Input!$A$6:$HV$6,0),FALSE),0),0))*$D115</f>
        <v>0</v>
      </c>
      <c r="DK115" s="1">
        <f>IF($E115+$I115+$D$7&lt;=DK$22,0,IF(DK$22-$D$7&gt;=$E115,IF(COUNTIF($KZ115:MU115,"&gt;0")&gt;0,VLOOKUP($C115,Input!$A$8:$HV$21,MATCH($CE$21+COUNTIF($KZ115:MU115,"&gt;0"),Input!$A$6:$HV$6,0),FALSE),0),0))*$D115</f>
        <v>0</v>
      </c>
      <c r="DL115" s="1">
        <f>IF($E115+$I115+$D$7&lt;=DL$22,0,IF(DL$22-$D$7&gt;=$E115,IF(COUNTIF($KZ115:MV115,"&gt;0")&gt;0,VLOOKUP($C115,Input!$A$8:$HV$21,MATCH($CE$21+COUNTIF($KZ115:MV115,"&gt;0"),Input!$A$6:$HV$6,0),FALSE),0),0))*$D115</f>
        <v>0</v>
      </c>
      <c r="DM115" s="1">
        <f>IF($E115+$I115+$D$7&lt;=DM$22,0,IF(DM$22-$D$7&gt;=$E115,IF(COUNTIF($KZ115:MW115,"&gt;0")&gt;0,VLOOKUP($C115,Input!$A$8:$HV$21,MATCH($CE$21+COUNTIF($KZ115:MW115,"&gt;0"),Input!$A$6:$HV$6,0),FALSE),0),0))*$D115</f>
        <v>0</v>
      </c>
      <c r="DN115" s="1">
        <f>IF($E115+$I115+$D$7&lt;=DN$22,0,IF(DN$22-$D$7&gt;=$E115,IF(COUNTIF($KZ115:MX115,"&gt;0")&gt;0,VLOOKUP($C115,Input!$A$8:$HV$21,MATCH($CE$21+COUNTIF($KZ115:MX115,"&gt;0"),Input!$A$6:$HV$6,0),FALSE),0),0))*$D115</f>
        <v>0</v>
      </c>
      <c r="DP115" t="str">
        <f>+VLOOKUP($C115,Input!$A$8:$GZ$39,MATCH(DP$21,Input!$A$6:$GZ$6,0),FALSE)</f>
        <v>Bus Maintenance at 0.85/mile</v>
      </c>
      <c r="DQ115" s="1">
        <f>IF($E115+$I115+$D$7&lt;=DQ$22,0,IF(DQ$22-$D$7&gt;=$E115,IF(COUNTIF($KZ115:LP115,"&gt;0")&gt;0,VLOOKUP($C115,Input!$A$8:$HV$21,MATCH($DP$21+COUNTIF($KZ115:LP115,"&gt;0"),Input!$A$6:$HV$6,0),FALSE),0),0))*$D115*$F115</f>
        <v>0</v>
      </c>
      <c r="DR115" s="1">
        <f>IF($E115+$I115+$D$7&lt;=DR$22,0,IF(DR$22-$D$7&gt;=$E115,IF(COUNTIF($KZ115:LQ115,"&gt;0")&gt;0,VLOOKUP($C115,Input!$A$8:$HV$21,MATCH($DP$21+COUNTIF($KZ115:LQ115,"&gt;0"),Input!$A$6:$HV$6,0),FALSE),0),0))*$D115*$F115</f>
        <v>0</v>
      </c>
      <c r="DS115" s="1">
        <f>IF($E115+$I115+$D$7&lt;=DS$22,0,IF(DS$22-$D$7&gt;=$E115,IF(COUNTIF($KZ115:LR115,"&gt;0")&gt;0,VLOOKUP($C115,Input!$A$8:$HV$21,MATCH($DP$21+COUNTIF($KZ115:LR115,"&gt;0"),Input!$A$6:$HV$6,0),FALSE),0),0))*$D115*$F115</f>
        <v>0</v>
      </c>
      <c r="DT115" s="1">
        <f>IF($E115+$I115+$D$7&lt;=DT$22,0,IF(DT$22-$D$7&gt;=$E115,IF(COUNTIF($KZ115:LS115,"&gt;0")&gt;0,VLOOKUP($C115,Input!$A$8:$HV$21,MATCH($DP$21+COUNTIF($KZ115:LS115,"&gt;0"),Input!$A$6:$HV$6,0),FALSE),0),0))*$D115*$F115</f>
        <v>0</v>
      </c>
      <c r="DU115" s="1">
        <f>IF($E115+$I115+$D$7&lt;=DU$22,0,IF(DU$22-$D$7&gt;=$E115,IF(COUNTIF($KZ115:LT115,"&gt;0")&gt;0,VLOOKUP($C115,Input!$A$8:$HV$21,MATCH($DP$21+COUNTIF($KZ115:LT115,"&gt;0"),Input!$A$6:$HV$6,0),FALSE),0),0))*$D115*$F115</f>
        <v>0</v>
      </c>
      <c r="DV115" s="1">
        <f>IF($E115+$I115+$D$7&lt;=DV$22,0,IF(DV$22-$D$7&gt;=$E115,IF(COUNTIF($KZ115:LU115,"&gt;0")&gt;0,VLOOKUP($C115,Input!$A$8:$HV$21,MATCH($DP$21+COUNTIF($KZ115:LU115,"&gt;0"),Input!$A$6:$HV$6,0),FALSE),0),0))*$D115*$F115</f>
        <v>0</v>
      </c>
      <c r="DW115" s="1">
        <f>IF($E115+$I115+$D$7&lt;=DW$22,0,IF(DW$22-$D$7&gt;=$E115,IF(COUNTIF($KZ115:LV115,"&gt;0")&gt;0,VLOOKUP($C115,Input!$A$8:$HV$21,MATCH($DP$21+COUNTIF($KZ115:LV115,"&gt;0"),Input!$A$6:$HV$6,0),FALSE),0),0))*$D115*$F115</f>
        <v>0</v>
      </c>
      <c r="DX115" s="1">
        <f>IF($E115+$I115+$D$7&lt;=DX$22,0,IF(DX$22-$D$7&gt;=$E115,IF(COUNTIF($KZ115:LW115,"&gt;0")&gt;0,VLOOKUP($C115,Input!$A$8:$HV$21,MATCH($DP$21+COUNTIF($KZ115:LW115,"&gt;0"),Input!$A$6:$HV$6,0),FALSE),0),0))*$D115*$F115</f>
        <v>0</v>
      </c>
      <c r="DY115" s="1">
        <f>IF($E115+$I115+$D$7&lt;=DY$22,0,IF(DY$22-$D$7&gt;=$E115,IF(COUNTIF($KZ115:LX115,"&gt;0")&gt;0,VLOOKUP($C115,Input!$A$8:$HV$21,MATCH($DP$21+COUNTIF($KZ115:LX115,"&gt;0"),Input!$A$6:$HV$6,0),FALSE),0),0))*$D115*$F115</f>
        <v>0</v>
      </c>
      <c r="DZ115" s="1">
        <f>IF($E115+$I115+$D$7&lt;=DZ$22,0,IF(DZ$22-$D$7&gt;=$E115,IF(COUNTIF($KZ115:LY115,"&gt;0")&gt;0,VLOOKUP($C115,Input!$A$8:$HV$21,MATCH($DP$21+COUNTIF($KZ115:LY115,"&gt;0"),Input!$A$6:$HV$6,0),FALSE),0),0))*$D115*$F115</f>
        <v>0</v>
      </c>
      <c r="EA115" s="1">
        <f>IF($E115+$I115+$D$7&lt;=EA$22,0,IF(EA$22-$D$7&gt;=$E115,IF(COUNTIF($KZ115:LZ115,"&gt;0")&gt;0,VLOOKUP($C115,Input!$A$8:$HV$21,MATCH($DP$21+COUNTIF($KZ115:LZ115,"&gt;0"),Input!$A$6:$HV$6,0),FALSE),0),0))*$D115*$F115</f>
        <v>0</v>
      </c>
      <c r="EB115" s="1">
        <f>IF($E115+$I115+$D$7&lt;=EB$22,0,IF(EB$22-$D$7&gt;=$E115,IF(COUNTIF($KZ115:MA115,"&gt;0")&gt;0,VLOOKUP($C115,Input!$A$8:$HV$21,MATCH($DP$21+COUNTIF($KZ115:MA115,"&gt;0"),Input!$A$6:$HV$6,0),FALSE),0),0))*$D115*$F115</f>
        <v>0</v>
      </c>
      <c r="EC115" s="1">
        <f>IF($E115+$I115+$D$7&lt;=EC$22,0,IF(EC$22-$D$7&gt;=$E115,IF(COUNTIF($KZ115:MB115,"&gt;0")&gt;0,VLOOKUP($C115,Input!$A$8:$HV$21,MATCH($DP$21+COUNTIF($KZ115:MB115,"&gt;0"),Input!$A$6:$HV$6,0),FALSE),0),0))*$D115*$F115</f>
        <v>0</v>
      </c>
      <c r="ED115" s="1">
        <f>IF($E115+$I115+$D$7&lt;=ED$22,0,IF(ED$22-$D$7&gt;=$E115,IF(COUNTIF($KZ115:MC115,"&gt;0")&gt;0,VLOOKUP($C115,Input!$A$8:$HV$21,MATCH($DP$21+COUNTIF($KZ115:MC115,"&gt;0"),Input!$A$6:$HV$6,0),FALSE),0),0))*$D115*$F115</f>
        <v>0</v>
      </c>
      <c r="EE115" s="1">
        <f>IF($E115+$I115+$D$7&lt;=EE$22,0,IF(EE$22-$D$7&gt;=$E115,IF(COUNTIF($KZ115:MD115,"&gt;0")&gt;0,VLOOKUP($C115,Input!$A$8:$HV$21,MATCH($DP$21+COUNTIF($KZ115:MD115,"&gt;0"),Input!$A$6:$HV$6,0),FALSE),0),0))*$D115*$F115</f>
        <v>0</v>
      </c>
      <c r="EF115" s="1">
        <f>IF($E115+$I115+$D$7&lt;=EF$22,0,IF(EF$22-$D$7&gt;=$E115,IF(COUNTIF($KZ115:ME115,"&gt;0")&gt;0,VLOOKUP($C115,Input!$A$8:$HV$21,MATCH($DP$21+COUNTIF($KZ115:ME115,"&gt;0"),Input!$A$6:$HV$6,0),FALSE),0),0))*$D115*$F115</f>
        <v>0</v>
      </c>
      <c r="EG115" s="1">
        <f>IF($E115+$I115+$D$7&lt;=EG$22,0,IF(EG$22-$D$7&gt;=$E115,IF(COUNTIF($KZ115:MF115,"&gt;0")&gt;0,VLOOKUP($C115,Input!$A$8:$HV$21,MATCH($DP$21+COUNTIF($KZ115:MF115,"&gt;0"),Input!$A$6:$HV$6,0),FALSE),0),0))*$D115*$F115</f>
        <v>0</v>
      </c>
      <c r="EH115" s="1">
        <f>IF($E115+$I115+$D$7&lt;=EH$22,0,IF(EH$22-$D$7&gt;=$E115,IF(COUNTIF($KZ115:MG115,"&gt;0")&gt;0,VLOOKUP($C115,Input!$A$8:$HV$21,MATCH($DP$21+COUNTIF($KZ115:MG115,"&gt;0"),Input!$A$6:$HV$6,0),FALSE),0),0))*$D115*$F115</f>
        <v>0</v>
      </c>
      <c r="EI115" s="1">
        <f>IF($E115+$I115+$D$7&lt;=EI$22,0,IF(EI$22-$D$7&gt;=$E115,IF(COUNTIF($KZ115:MH115,"&gt;0")&gt;0,VLOOKUP($C115,Input!$A$8:$HV$21,MATCH($DP$21+COUNTIF($KZ115:MH115,"&gt;0"),Input!$A$6:$HV$6,0),FALSE),0),0))*$D115*$F115</f>
        <v>0</v>
      </c>
      <c r="EJ115" s="1">
        <f>IF($E115+$I115+$D$7&lt;=EJ$22,0,IF(EJ$22-$D$7&gt;=$E115,IF(COUNTIF($KZ115:MI115,"&gt;0")&gt;0,VLOOKUP($C115,Input!$A$8:$HV$21,MATCH($DP$21+COUNTIF($KZ115:MI115,"&gt;0"),Input!$A$6:$HV$6,0),FALSE),0),0))*$D115*$F115</f>
        <v>0</v>
      </c>
      <c r="EK115" s="1">
        <f>IF($E115+$I115+$D$7&lt;=EK$22,0,IF(EK$22-$D$7&gt;=$E115,IF(COUNTIF($KZ115:MJ115,"&gt;0")&gt;0,VLOOKUP($C115,Input!$A$8:$HV$21,MATCH($DP$21+COUNTIF($KZ115:MJ115,"&gt;0"),Input!$A$6:$HV$6,0),FALSE),0),0))*$D115*$F115</f>
        <v>0</v>
      </c>
      <c r="EL115" s="1">
        <f>IF($E115+$I115+$D$7&lt;=EL$22,0,IF(EL$22-$D$7&gt;=$E115,IF(COUNTIF($KZ115:MK115,"&gt;0")&gt;0,VLOOKUP($C115,Input!$A$8:$HV$21,MATCH($DP$21+COUNTIF($KZ115:MK115,"&gt;0"),Input!$A$6:$HV$6,0),FALSE),0),0))*$D115*$F115</f>
        <v>0</v>
      </c>
      <c r="EM115" s="1">
        <f>IF($E115+$I115+$D$7&lt;=EM$22,0,IF(EM$22-$D$7&gt;=$E115,IF(COUNTIF($KZ115:ML115,"&gt;0")&gt;0,VLOOKUP($C115,Input!$A$8:$HV$21,MATCH($DP$21+COUNTIF($KZ115:ML115,"&gt;0"),Input!$A$6:$HV$6,0),FALSE),0),0))*$D115*$F115</f>
        <v>0</v>
      </c>
      <c r="EN115" s="1">
        <f>IF($E115+$I115+$D$7&lt;=EN$22,0,IF(EN$22-$D$7&gt;=$E115,IF(COUNTIF($KZ115:MM115,"&gt;0")&gt;0,VLOOKUP($C115,Input!$A$8:$HV$21,MATCH($DP$21+COUNTIF($KZ115:MM115,"&gt;0"),Input!$A$6:$HV$6,0),FALSE),0),0))*$D115*$F115</f>
        <v>0</v>
      </c>
      <c r="EO115" s="1">
        <f>IF($E115+$I115+$D$7&lt;=EO$22,0,IF(EO$22-$D$7&gt;=$E115,IF(COUNTIF($KZ115:MN115,"&gt;0")&gt;0,VLOOKUP($C115,Input!$A$8:$HV$21,MATCH($DP$21+COUNTIF($KZ115:MN115,"&gt;0"),Input!$A$6:$HV$6,0),FALSE),0),0))*$D115*$F115</f>
        <v>0</v>
      </c>
      <c r="EP115" s="1">
        <f>IF($E115+$I115+$D$7&lt;=EP$22,0,IF(EP$22-$D$7&gt;=$E115,IF(COUNTIF($KZ115:MO115,"&gt;0")&gt;0,VLOOKUP($C115,Input!$A$8:$HV$21,MATCH($DP$21+COUNTIF($KZ115:MO115,"&gt;0"),Input!$A$6:$HV$6,0),FALSE),0),0))*$D115*$F115</f>
        <v>0</v>
      </c>
      <c r="EQ115" s="1">
        <f>IF($E115+$I115+$D$7&lt;=EQ$22,0,IF(EQ$22-$D$7&gt;=$E115,IF(COUNTIF($KZ115:MP115,"&gt;0")&gt;0,VLOOKUP($C115,Input!$A$8:$HV$21,MATCH($DP$21+COUNTIF($KZ115:MP115,"&gt;0"),Input!$A$6:$HV$6,0),FALSE),0),0))*$D115*$F115</f>
        <v>0</v>
      </c>
      <c r="ER115" s="1">
        <f>IF($E115+$I115+$D$7&lt;=ER$22,0,IF(ER$22-$D$7&gt;=$E115,IF(COUNTIF($KZ115:MQ115,"&gt;0")&gt;0,VLOOKUP($C115,Input!$A$8:$HV$21,MATCH($DP$21+COUNTIF($KZ115:MQ115,"&gt;0"),Input!$A$6:$HV$6,0),FALSE),0),0))*$D115*$F115</f>
        <v>0</v>
      </c>
      <c r="ES115" s="1">
        <f>IF($E115+$I115+$D$7&lt;=ES$22,0,IF(ES$22-$D$7&gt;=$E115,IF(COUNTIF($KZ115:MR115,"&gt;0")&gt;0,VLOOKUP($C115,Input!$A$8:$HV$21,MATCH($DP$21+COUNTIF($KZ115:MR115,"&gt;0"),Input!$A$6:$HV$6,0),FALSE),0),0))*$D115*$F115</f>
        <v>0</v>
      </c>
      <c r="ET115" s="1">
        <f>IF($E115+$I115+$D$7&lt;=ET$22,0,IF(ET$22-$D$7&gt;=$E115,IF(COUNTIF($KZ115:MS115,"&gt;0")&gt;0,VLOOKUP($C115,Input!$A$8:$HV$21,MATCH($DP$21+COUNTIF($KZ115:MS115,"&gt;0"),Input!$A$6:$HV$6,0),FALSE),0),0))*$D115*$F115</f>
        <v>0</v>
      </c>
      <c r="EU115" s="1">
        <f>IF($E115+$I115+$D$7&lt;=EU$22,0,IF(EU$22-$D$7&gt;=$E115,IF(COUNTIF($KZ115:MT115,"&gt;0")&gt;0,VLOOKUP($C115,Input!$A$8:$HV$21,MATCH($DP$21+COUNTIF($KZ115:MT115,"&gt;0"),Input!$A$6:$HV$6,0),FALSE),0),0))*$D115*$F115</f>
        <v>0</v>
      </c>
      <c r="EV115" s="1">
        <f>IF($E115+$I115+$D$7&lt;=EV$22,0,IF(EV$22-$D$7&gt;=$E115,IF(COUNTIF($KZ115:MU115,"&gt;0")&gt;0,VLOOKUP($C115,Input!$A$8:$HV$21,MATCH($DP$21+COUNTIF($KZ115:MU115,"&gt;0"),Input!$A$6:$HV$6,0),FALSE),0),0))*$D115*$F115</f>
        <v>0</v>
      </c>
      <c r="EW115" s="1">
        <f>IF($E115+$I115+$D$7&lt;=EW$22,0,IF(EW$22-$D$7&gt;=$E115,IF(COUNTIF($KZ115:MV115,"&gt;0")&gt;0,VLOOKUP($C115,Input!$A$8:$HV$21,MATCH($DP$21+COUNTIF($KZ115:MV115,"&gt;0"),Input!$A$6:$HV$6,0),FALSE),0),0))*$D115*$F115</f>
        <v>0</v>
      </c>
      <c r="EX115" s="1">
        <f>IF($E115+$I115+$D$7&lt;=EX$22,0,IF(EX$22-$D$7&gt;=$E115,IF(COUNTIF($KZ115:MW115,"&gt;0")&gt;0,VLOOKUP($C115,Input!$A$8:$HV$21,MATCH($DP$21+COUNTIF($KZ115:MW115,"&gt;0"),Input!$A$6:$HV$6,0),FALSE),0),0))*$D115*$F115</f>
        <v>0</v>
      </c>
      <c r="EY115" s="1">
        <f>IF($E115+$I115+$D$7&lt;=EY$22,0,IF(EY$22-$D$7&gt;=$E115,IF(COUNTIF($KZ115:MX115,"&gt;0")&gt;0,VLOOKUP($C115,Input!$A$8:$HV$21,MATCH($DP$21+COUNTIF($KZ115:MX115,"&gt;0"),Input!$A$6:$HV$6,0),FALSE),0),0))*$D115*$F115</f>
        <v>0</v>
      </c>
      <c r="EZ115" s="1"/>
      <c r="FA115" t="str">
        <f>VLOOKUP($C115,Input!$A$8:$GZ$39,MATCH(FA$21,Input!$A$6:$GZ$6,0),FALSE)</f>
        <v>NA</v>
      </c>
      <c r="FB115">
        <f>IF((VLOOKUP($C115,Input!$A$8:$GZ$39,MATCH(FB$21,Input!$A$6:$GZ$6,0),FALSE))="Y",$D115/VLOOKUP($C115,Input!$A$8:$GZ$39,MATCH(FC$21,Input!$A$6:$GZ$6,0),FALSE),0)</f>
        <v>0</v>
      </c>
      <c r="FC115">
        <f>IF((VLOOKUP($C115,Input!$A$8:$GZ$39,MATCH(FB$21,Input!$A$6:$GZ$6,0),FALSE))="Y",0,IF((VLOOKUP($C115,Input!$A$8:$GZ$39,MATCH(FC$21,Input!$A$6:$GZ$6,0),FALSE))&gt;0,$D115/VLOOKUP($C115,Input!$A$8:$GZ$39,MATCH(FC$21,Input!$A$6:$GZ$6,0),FALSE),0))</f>
        <v>0</v>
      </c>
      <c r="FD115" s="1">
        <f>+IF($E115=FD$22,VLOOKUP($C115,Input!$A$8:$GZ$39,MATCH(FD$21,Input!$A$6:$GZ$6,0),FALSE),0)*IF(FD$110&gt;=MAX(FC$110:$FD$110),MIN((FD$110-MAX(FC$110:$FD$110)),(FD$110-FC$110)),0)+IF($E115=FD$22,VLOOKUP($C115,Input!$A$8:$GZ$39,MATCH(FD$21,Input!$A$6:$GZ$6,0),FALSE),0)*IF(FD$109&gt;=MAX(FC$109:$FD$109),MIN((FD$109-MAX(FC$109:$FD$109)),(FD$109-FC$109)),0)</f>
        <v>0</v>
      </c>
      <c r="FE115" s="1">
        <f>+IF($E115=FE$22,VLOOKUP($C115,Input!$A$8:$GZ$39,MATCH(FE$21,Input!$A$6:$GZ$6,0),FALSE),0)*IF(FE$110&gt;=MAX(FD$110:$FD$110),MIN((FE$110-MAX(FD$110:$FD$110)),(FE$110-FD$110)),0)+IF($E115=FE$22,VLOOKUP($C115,Input!$A$8:$GZ$39,MATCH(FE$21,Input!$A$6:$GZ$6,0),FALSE),0)*IF(FE$109&gt;=MAX(FD$109:$FD$109),MIN((FE$109-MAX(FD$109:$FD$109)),(FE$109-FD$109)),0)</f>
        <v>0</v>
      </c>
      <c r="FF115" s="1">
        <f>+IF($E115=FF$22,VLOOKUP($C115,Input!$A$8:$GZ$39,MATCH(FF$21,Input!$A$6:$GZ$6,0),FALSE),0)*IF(FF$110&gt;=MAX($FD$110:FE$110),MIN((FF$110-MAX($FD$110:FE$110)),(FF$110-FE$110)),0)+IF($E115=FF$22,VLOOKUP($C115,Input!$A$8:$GZ$39,MATCH(FF$21,Input!$A$6:$GZ$6,0),FALSE),0)*IF(FF$109&gt;=MAX($FD$109:FE$109),MIN((FF$109-MAX($FD$109:FE$109)),(FF$109-FE$109)),0)</f>
        <v>0</v>
      </c>
      <c r="FG115" s="1">
        <f>+IF($E115=FG$22,VLOOKUP($C115,Input!$A$8:$GZ$39,MATCH(FG$21,Input!$A$6:$GZ$6,0),FALSE),0)*IF(FG$110&gt;=MAX($FD$110:FF$110),MIN((FG$110-MAX($FD$110:FF$110)),(FG$110-FF$110)),0)+IF($E115=FG$22,VLOOKUP($C115,Input!$A$8:$GZ$39,MATCH(FG$21,Input!$A$6:$GZ$6,0),FALSE),0)*IF(FG$109&gt;=MAX($FD$109:FF$109),MIN((FG$109-MAX($FD$109:FF$109)),(FG$109-FF$109)),0)</f>
        <v>0</v>
      </c>
      <c r="FH115" s="1">
        <f>+IF($E115=FH$22,VLOOKUP($C115,Input!$A$8:$GZ$39,MATCH(FH$21,Input!$A$6:$GZ$6,0),FALSE),0)*IF(FH$110&gt;=MAX($FD$110:FG$110),MIN((FH$110-MAX($FD$110:FG$110)),(FH$110-FG$110)),0)+IF($E115=FH$22,VLOOKUP($C115,Input!$A$8:$GZ$39,MATCH(FH$21,Input!$A$6:$GZ$6,0),FALSE),0)*IF(FH$109&gt;=MAX($FD$109:FG$109),MIN((FH$109-MAX($FD$109:FG$109)),(FH$109-FG$109)),0)</f>
        <v>0</v>
      </c>
      <c r="FI115" s="1">
        <f>+IF($E115=FI$22,VLOOKUP($C115,Input!$A$8:$GZ$39,MATCH(FI$21,Input!$A$6:$GZ$6,0),FALSE),0)*IF(FI$110&gt;=MAX($FD$110:FH$110),MIN((FI$110-MAX($FD$110:FH$110)),(FI$110-FH$110)),0)+IF($E115=FI$22,VLOOKUP($C115,Input!$A$8:$GZ$39,MATCH(FI$21,Input!$A$6:$GZ$6,0),FALSE),0)*IF(FI$109&gt;=MAX($FD$109:FH$109),MIN((FI$109-MAX($FD$109:FH$109)),(FI$109-FH$109)),0)</f>
        <v>0</v>
      </c>
      <c r="FJ115" s="1">
        <f>+IF($E115=FJ$22,VLOOKUP($C115,Input!$A$8:$GZ$39,MATCH(FJ$21,Input!$A$6:$GZ$6,0),FALSE),0)*IF(FJ$110&gt;=MAX($FD$110:FI$110),MIN((FJ$110-MAX($FD$110:FI$110)),(FJ$110-FI$110)),0)+IF($E115=FJ$22,VLOOKUP($C115,Input!$A$8:$GZ$39,MATCH(FJ$21,Input!$A$6:$GZ$6,0),FALSE),0)*IF(FJ$109&gt;=MAX($FD$109:FI$109),MIN((FJ$109-MAX($FD$109:FI$109)),(FJ$109-FI$109)),0)</f>
        <v>0</v>
      </c>
      <c r="FK115" s="1">
        <f>+IF($E115=FK$22,VLOOKUP($C115,Input!$A$8:$GZ$39,MATCH(FK$21,Input!$A$6:$GZ$6,0),FALSE),0)*IF(FK$110&gt;=MAX($FD$110:FJ$110),MIN((FK$110-MAX($FD$110:FJ$110)),(FK$110-FJ$110)),0)+IF($E115=FK$22,VLOOKUP($C115,Input!$A$8:$GZ$39,MATCH(FK$21,Input!$A$6:$GZ$6,0),FALSE),0)*IF(FK$109&gt;=MAX($FD$109:FJ$109),MIN((FK$109-MAX($FD$109:FJ$109)),(FK$109-FJ$109)),0)</f>
        <v>0</v>
      </c>
      <c r="FL115" s="1">
        <f>+IF($E115=FL$22,VLOOKUP($C115,Input!$A$8:$GZ$39,MATCH(FL$21,Input!$A$6:$GZ$6,0),FALSE),0)*IF(FL$110&gt;=MAX($FD$110:FK$110),MIN((FL$110-MAX($FD$110:FK$110)),(FL$110-FK$110)),0)+IF($E115=FL$22,VLOOKUP($C115,Input!$A$8:$GZ$39,MATCH(FL$21,Input!$A$6:$GZ$6,0),FALSE),0)*IF(FL$109&gt;=MAX($FD$109:FK$109),MIN((FL$109-MAX($FD$109:FK$109)),(FL$109-FK$109)),0)</f>
        <v>0</v>
      </c>
      <c r="FM115" s="1">
        <f>+IF($E115=FM$22,VLOOKUP($C115,Input!$A$8:$GZ$39,MATCH(FM$21,Input!$A$6:$GZ$6,0),FALSE),0)*IF(FM$110&gt;=MAX($FD$110:FL$110),MIN((FM$110-MAX($FD$110:FL$110)),(FM$110-FL$110)),0)+IF($E115=FM$22,VLOOKUP($C115,Input!$A$8:$GZ$39,MATCH(FM$21,Input!$A$6:$GZ$6,0),FALSE),0)*IF(FM$109&gt;=MAX($FD$109:FL$109),MIN((FM$109-MAX($FD$109:FL$109)),(FM$109-FL$109)),0)</f>
        <v>0</v>
      </c>
      <c r="FN115" s="1">
        <f>+IF($E115=FN$22,VLOOKUP($C115,Input!$A$8:$GZ$39,MATCH(FN$21,Input!$A$6:$GZ$6,0),FALSE),0)*IF(FN$110&gt;=MAX($FD$110:FM$110),MIN((FN$110-MAX($FD$110:FM$110)),(FN$110-FM$110)),0)+IF($E115=FN$22,VLOOKUP($C115,Input!$A$8:$GZ$39,MATCH(FN$21,Input!$A$6:$GZ$6,0),FALSE),0)*IF(FN$109&gt;=MAX($FD$109:FM$109),MIN((FN$109-MAX($FD$109:FM$109)),(FN$109-FM$109)),0)</f>
        <v>0</v>
      </c>
      <c r="FO115" s="1">
        <f>+IF($E115=FO$22,VLOOKUP($C115,Input!$A$8:$GZ$39,MATCH(FO$21,Input!$A$6:$GZ$6,0),FALSE),0)*IF(FO$110&gt;=MAX($FD$110:FN$110),MIN((FO$110-MAX($FD$110:FN$110)),(FO$110-FN$110)),0)+IF($E115=FO$22,VLOOKUP($C115,Input!$A$8:$GZ$39,MATCH(FO$21,Input!$A$6:$GZ$6,0),FALSE),0)*IF(FO$109&gt;=MAX($FD$109:FN$109),MIN((FO$109-MAX($FD$109:FN$109)),(FO$109-FN$109)),0)</f>
        <v>0</v>
      </c>
      <c r="FP115" s="1">
        <f>+IF($E115=FP$22,VLOOKUP($C115,Input!$A$8:$GZ$39,MATCH(FP$21,Input!$A$6:$GZ$6,0),FALSE),0)*IF(FP$110&gt;=MAX($FD$110:FO$110),MIN((FP$110-MAX($FD$110:FO$110)),(FP$110-FO$110)),0)+IF($E115=FP$22,VLOOKUP($C115,Input!$A$8:$GZ$39,MATCH(FP$21,Input!$A$6:$GZ$6,0),FALSE),0)*IF(FP$109&gt;=MAX($FD$109:FO$109),MIN((FP$109-MAX($FD$109:FO$109)),(FP$109-FO$109)),0)</f>
        <v>0</v>
      </c>
      <c r="FQ115" s="1">
        <f>+IF($E115=FQ$22,VLOOKUP($C115,Input!$A$8:$GZ$39,MATCH(FQ$21,Input!$A$6:$GZ$6,0),FALSE),0)*IF(FQ$110&gt;=MAX($FD$110:FP$110),MIN((FQ$110-MAX($FD$110:FP$110)),(FQ$110-FP$110)),0)+IF($E115=FQ$22,VLOOKUP($C115,Input!$A$8:$GZ$39,MATCH(FQ$21,Input!$A$6:$GZ$6,0),FALSE),0)*IF(FQ$109&gt;=MAX($FD$109:FP$109),MIN((FQ$109-MAX($FD$109:FP$109)),(FQ$109-FP$109)),0)</f>
        <v>0</v>
      </c>
      <c r="FR115" s="1">
        <f>+IF($E115=FR$22,VLOOKUP($C115,Input!$A$8:$GZ$39,MATCH(FR$21,Input!$A$6:$GZ$6,0),FALSE),0)*IF(FR$110&gt;=MAX($FD$110:FQ$110),MIN((FR$110-MAX($FD$110:FQ$110)),(FR$110-FQ$110)),0)+IF($E115=FR$22,VLOOKUP($C115,Input!$A$8:$GZ$39,MATCH(FR$21,Input!$A$6:$GZ$6,0),FALSE),0)*IF(FR$109&gt;=MAX($FD$109:FQ$109),MIN((FR$109-MAX($FD$109:FQ$109)),(FR$109-FQ$109)),0)</f>
        <v>0</v>
      </c>
      <c r="FS115" s="1">
        <f>+IF($E115=FS$22,VLOOKUP($C115,Input!$A$8:$GZ$39,MATCH(FS$21,Input!$A$6:$GZ$6,0),FALSE),0)*IF(FS$110&gt;=MAX($FD$110:FR$110),MIN((FS$110-MAX($FD$110:FR$110)),(FS$110-FR$110)),0)+IF($E115=FS$22,VLOOKUP($C115,Input!$A$8:$GZ$39,MATCH(FS$21,Input!$A$6:$GZ$6,0),FALSE),0)*IF(FS$109&gt;=MAX($FD$109:FR$109),MIN((FS$109-MAX($FD$109:FR$109)),(FS$109-FR$109)),0)</f>
        <v>0</v>
      </c>
      <c r="FT115" s="1">
        <f>+IF($E115=FT$22,VLOOKUP($C115,Input!$A$8:$GZ$39,MATCH(FT$21,Input!$A$6:$GZ$6,0),FALSE),0)*IF(FT$110&gt;=MAX($FD$110:FS$110),MIN((FT$110-MAX($FD$110:FS$110)),(FT$110-FS$110)),0)+IF($E115=FT$22,VLOOKUP($C115,Input!$A$8:$GZ$39,MATCH(FT$21,Input!$A$6:$GZ$6,0),FALSE),0)*IF(FT$109&gt;=MAX($FD$109:FS$109),MIN((FT$109-MAX($FD$109:FS$109)),(FT$109-FS$109)),0)</f>
        <v>0</v>
      </c>
      <c r="FU115" s="1">
        <f>+IF($E115=FU$22,VLOOKUP($C115,Input!$A$8:$GZ$39,MATCH(FU$21,Input!$A$6:$GZ$6,0),FALSE),0)*IF(FU$110&gt;=MAX($FD$110:FT$110),MIN((FU$110-MAX($FD$110:FT$110)),(FU$110-FT$110)),0)+IF($E115=FU$22,VLOOKUP($C115,Input!$A$8:$GZ$39,MATCH(FU$21,Input!$A$6:$GZ$6,0),FALSE),0)*IF(FU$109&gt;=MAX($FD$109:FT$109),MIN((FU$109-MAX($FD$109:FT$109)),(FU$109-FT$109)),0)</f>
        <v>0</v>
      </c>
      <c r="FV115" s="1">
        <f>+IF($E115=FV$22,VLOOKUP($C115,Input!$A$8:$GZ$39,MATCH(FV$21,Input!$A$6:$GZ$6,0),FALSE),0)*IF(FV$110&gt;=MAX($FD$110:FU$110),MIN((FV$110-MAX($FD$110:FU$110)),(FV$110-FU$110)),0)+IF($E115=FV$22,VLOOKUP($C115,Input!$A$8:$GZ$39,MATCH(FV$21,Input!$A$6:$GZ$6,0),FALSE),0)*IF(FV$109&gt;=MAX($FD$109:FU$109),MIN((FV$109-MAX($FD$109:FU$109)),(FV$109-FU$109)),0)</f>
        <v>0</v>
      </c>
      <c r="FW115" s="1">
        <f>+IF($E115=FW$22,VLOOKUP($C115,Input!$A$8:$GZ$39,MATCH(FW$21,Input!$A$6:$GZ$6,0),FALSE),0)*IF(FW$110&gt;=MAX($FD$110:FV$110),MIN((FW$110-MAX($FD$110:FV$110)),(FW$110-FV$110)),0)+IF($E115=FW$22,VLOOKUP($C115,Input!$A$8:$GZ$39,MATCH(FW$21,Input!$A$6:$GZ$6,0),FALSE),0)*IF(FW$109&gt;=MAX($FD$109:FV$109),MIN((FW$109-MAX($FD$109:FV$109)),(FW$109-FV$109)),0)</f>
        <v>0</v>
      </c>
      <c r="FX115" s="1">
        <f>+IF($E115=FX$22,VLOOKUP($C115,Input!$A$8:$GZ$39,MATCH(FX$21,Input!$A$6:$GZ$6,0),FALSE),0)*IF(FX$110&gt;=MAX($FD$110:FW$110),MIN((FX$110-MAX($FD$110:FW$110)),(FX$110-FW$110)),0)+IF($E115=FX$22,VLOOKUP($C115,Input!$A$8:$GZ$39,MATCH(FX$21,Input!$A$6:$GZ$6,0),FALSE),0)*IF(FX$109&gt;=MAX($FD$109:FW$109),MIN((FX$109-MAX($FD$109:FW$109)),(FX$109-FW$109)),0)</f>
        <v>0</v>
      </c>
      <c r="FY115" s="1">
        <f>+IF($E115=FY$22,VLOOKUP($C115,Input!$A$8:$GZ$39,MATCH(FY$21,Input!$A$6:$GZ$6,0),FALSE),0)*IF(FY$110&gt;=MAX($FD$110:FX$110),MIN((FY$110-MAX($FD$110:FX$110)),(FY$110-FX$110)),0)+IF($E115=FY$22,VLOOKUP($C115,Input!$A$8:$GZ$39,MATCH(FY$21,Input!$A$6:$GZ$6,0),FALSE),0)*IF(FY$109&gt;=MAX($FD$109:FX$109),MIN((FY$109-MAX($FD$109:FX$109)),(FY$109-FX$109)),0)</f>
        <v>0</v>
      </c>
      <c r="FZ115" s="1">
        <f>+IF($E115=FZ$22,VLOOKUP($C115,Input!$A$8:$GZ$39,MATCH(FZ$21,Input!$A$6:$GZ$6,0),FALSE),0)*IF(FZ$110&gt;=MAX($FD$110:FY$110),MIN((FZ$110-MAX($FD$110:FY$110)),(FZ$110-FY$110)),0)+IF($E115=FZ$22,VLOOKUP($C115,Input!$A$8:$GZ$39,MATCH(FZ$21,Input!$A$6:$GZ$6,0),FALSE),0)*IF(FZ$109&gt;=MAX($FD$109:FY$109),MIN((FZ$109-MAX($FD$109:FY$109)),(FZ$109-FY$109)),0)</f>
        <v>0</v>
      </c>
      <c r="GA115" s="1">
        <f>+IF($E115=GA$22,VLOOKUP($C115,Input!$A$8:$GZ$39,MATCH(GA$21,Input!$A$6:$GZ$6,0),FALSE),0)*IF(GA$110&gt;=MAX($FD$110:FZ$110),MIN((GA$110-MAX($FD$110:FZ$110)),(GA$110-FZ$110)),0)+IF($E115=GA$22,VLOOKUP($C115,Input!$A$8:$GZ$39,MATCH(GA$21,Input!$A$6:$GZ$6,0),FALSE),0)*IF(GA$109&gt;=MAX($FD$109:FZ$109),MIN((GA$109-MAX($FD$109:FZ$109)),(GA$109-FZ$109)),0)</f>
        <v>0</v>
      </c>
      <c r="GB115" s="1">
        <f>+IF($E115=GB$22,VLOOKUP($C115,Input!$A$8:$GZ$39,MATCH(GB$21,Input!$A$6:$GZ$6,0),FALSE),0)*IF(GB$110&gt;=MAX($FD$110:GA$110),MIN((GB$110-MAX($FD$110:GA$110)),(GB$110-GA$110)),0)+IF($E115=GB$22,VLOOKUP($C115,Input!$A$8:$GZ$39,MATCH(GB$21,Input!$A$6:$GZ$6,0),FALSE),0)*IF(GB$109&gt;=MAX($FD$109:GA$109),MIN((GB$109-MAX($FD$109:GA$109)),(GB$109-GA$109)),0)</f>
        <v>0</v>
      </c>
      <c r="GC115" s="1">
        <f>+IF($E115=GC$22,VLOOKUP($C115,Input!$A$8:$GZ$39,MATCH(GC$21,Input!$A$6:$GZ$6,0),FALSE),0)*IF(GC$110&gt;=MAX($FD$110:GB$110),MIN((GC$110-MAX($FD$110:GB$110)),(GC$110-GB$110)),0)+IF($E115=GC$22,VLOOKUP($C115,Input!$A$8:$GZ$39,MATCH(GC$21,Input!$A$6:$GZ$6,0),FALSE),0)*IF(GC$109&gt;=MAX($FD$109:GB$109),MIN((GC$109-MAX($FD$109:GB$109)),(GC$109-GB$109)),0)</f>
        <v>0</v>
      </c>
      <c r="GD115" s="1">
        <f>+IF($E115=GD$22,VLOOKUP($C115,Input!$A$8:$GZ$39,MATCH(GD$21,Input!$A$6:$GZ$6,0),FALSE),0)*IF(GD$110&gt;=MAX($FD$110:GC$110),MIN((GD$110-MAX($FD$110:GC$110)),(GD$110-GC$110)),0)+IF($E115=GD$22,VLOOKUP($C115,Input!$A$8:$GZ$39,MATCH(GD$21,Input!$A$6:$GZ$6,0),FALSE),0)*IF(GD$109&gt;=MAX($FD$109:GC$109),MIN((GD$109-MAX($FD$109:GC$109)),(GD$109-GC$109)),0)</f>
        <v>0</v>
      </c>
      <c r="GE115" s="1">
        <f>+IF($E115=GE$22,VLOOKUP($C115,Input!$A$8:$GZ$39,MATCH(GE$21,Input!$A$6:$GZ$6,0),FALSE),0)*IF(GE$110&gt;=MAX($FD$110:GD$110),MIN((GE$110-MAX($FD$110:GD$110)),(GE$110-GD$110)),0)+IF($E115=GE$22,VLOOKUP($C115,Input!$A$8:$GZ$39,MATCH(GE$21,Input!$A$6:$GZ$6,0),FALSE),0)*IF(GE$109&gt;=MAX($FD$109:GD$109),MIN((GE$109-MAX($FD$109:GD$109)),(GE$109-GD$109)),0)</f>
        <v>0</v>
      </c>
      <c r="GF115" s="1">
        <f>+IF($E115=GF$22,VLOOKUP($C115,Input!$A$8:$GZ$39,MATCH(GF$21,Input!$A$6:$GZ$6,0),FALSE),0)*IF(GF$110&gt;=MAX($FD$110:GE$110),MIN((GF$110-MAX($FD$110:GE$110)),(GF$110-GE$110)),0)+IF($E115=GF$22,VLOOKUP($C115,Input!$A$8:$GZ$39,MATCH(GF$21,Input!$A$6:$GZ$6,0),FALSE),0)*IF(GF$109&gt;=MAX($FD$109:GE$109),MIN((GF$109-MAX($FD$109:GE$109)),(GF$109-GE$109)),0)</f>
        <v>0</v>
      </c>
      <c r="GG115" s="1">
        <f>+IF($E115=GG$22,VLOOKUP($C115,Input!$A$8:$GZ$39,MATCH(GG$21,Input!$A$6:$GZ$6,0),FALSE),0)*IF(GG$110&gt;=MAX($FD$110:GF$110),MIN((GG$110-MAX($FD$110:GF$110)),(GG$110-GF$110)),0)+IF($E115=GG$22,VLOOKUP($C115,Input!$A$8:$GZ$39,MATCH(GG$21,Input!$A$6:$GZ$6,0),FALSE),0)*IF(GG$109&gt;=MAX($FD$109:GF$109),MIN((GG$109-MAX($FD$109:GF$109)),(GG$109-GF$109)),0)</f>
        <v>0</v>
      </c>
      <c r="GH115" s="1">
        <f>+IF($E115=GH$22,VLOOKUP($C115,Input!$A$8:$GZ$39,MATCH(GH$21,Input!$A$6:$GZ$6,0),FALSE),0)*IF(GH$110&gt;=MAX($FD$110:GG$110),MIN((GH$110-MAX($FD$110:GG$110)),(GH$110-GG$110)),0)+IF($E115=GH$22,VLOOKUP($C115,Input!$A$8:$GZ$39,MATCH(GH$21,Input!$A$6:$GZ$6,0),FALSE),0)*IF(GH$109&gt;=MAX($FD$109:GG$109),MIN((GH$109-MAX($FD$109:GG$109)),(GH$109-GG$109)),0)</f>
        <v>0</v>
      </c>
      <c r="GI115" s="1">
        <f>+IF($E115=GI$22,VLOOKUP($C115,Input!$A$8:$GZ$39,MATCH(GI$21,Input!$A$6:$GZ$6,0),FALSE),0)*IF(GI$110&gt;=MAX($FD$110:GH$110),MIN((GI$110-MAX($FD$110:GH$110)),(GI$110-GH$110)),0)+IF($E115=GI$22,VLOOKUP($C115,Input!$A$8:$GZ$39,MATCH(GI$21,Input!$A$6:$GZ$6,0),FALSE),0)*IF(GI$109&gt;=MAX($FD$109:GH$109),MIN((GI$109-MAX($FD$109:GH$109)),(GI$109-GH$109)),0)</f>
        <v>0</v>
      </c>
      <c r="GJ115" s="1">
        <f>+IF($E115=GJ$22,VLOOKUP($C115,Input!$A$8:$GZ$39,MATCH(GJ$21,Input!$A$6:$GZ$6,0),FALSE),0)*IF(GJ$110&gt;=MAX($FD$110:GI$110),MIN((GJ$110-MAX($FD$110:GI$110)),(GJ$110-GI$110)),0)+IF($E115=GJ$22,VLOOKUP($C115,Input!$A$8:$GZ$39,MATCH(GJ$21,Input!$A$6:$GZ$6,0),FALSE),0)*IF(GJ$109&gt;=MAX($FD$109:GI$109),MIN((GJ$109-MAX($FD$109:GI$109)),(GJ$109-GI$109)),0)</f>
        <v>0</v>
      </c>
      <c r="GK115" s="1">
        <f>+IF($E115=GK$22,VLOOKUP($C115,Input!$A$8:$GZ$39,MATCH(GK$21,Input!$A$6:$GZ$6,0),FALSE),0)*IF(GK$110&gt;=MAX($FD$110:GJ$110),MIN((GK$110-MAX($FD$110:GJ$110)),(GK$110-GJ$110)),0)+IF($E115=GK$22,VLOOKUP($C115,Input!$A$8:$GZ$39,MATCH(GK$21,Input!$A$6:$GZ$6,0),FALSE),0)*IF(GK$109&gt;=MAX($FD$109:GJ$109),MIN((GK$109-MAX($FD$109:GJ$109)),(GK$109-GJ$109)),0)</f>
        <v>0</v>
      </c>
      <c r="GL115" s="1">
        <f>+IF($E115=GL$22,VLOOKUP($C115,Input!$A$8:$GZ$39,MATCH(GL$21,Input!$A$6:$GZ$6,0),FALSE),0)*IF(GL$110&gt;=MAX($FD$110:GK$110),MIN((GL$110-MAX($FD$110:GK$110)),(GL$110-GK$110)),0)+IF($E115=GL$22,VLOOKUP($C115,Input!$A$8:$GZ$39,MATCH(GL$21,Input!$A$6:$GZ$6,0),FALSE),0)*IF(GL$109&gt;=MAX($FD$109:GK$109),MIN((GL$109-MAX($FD$109:GK$109)),(GL$109-GK$109)),0)</f>
        <v>0</v>
      </c>
      <c r="GM115" s="42"/>
      <c r="GN115" t="str">
        <f>VLOOKUP($C115,Input!$A$8:$GZ$39,MATCH(GN$21,Input!$A$6:$GZ$6,0),FALSE)</f>
        <v>NA</v>
      </c>
      <c r="GO115">
        <f>IF((VLOOKUP($C115,Input!$A$8:$GZ$39,MATCH(GO$21,Input!$A$6:$GZ$6,0),FALSE))="Y",$D115/VLOOKUP($C115,Input!$A$8:$GZ$39,MATCH(GP$21,Input!$A$6:$GZ$6,0),FALSE),0)</f>
        <v>0</v>
      </c>
      <c r="GP115">
        <f>IF((VLOOKUP($C115,Input!$A$8:$GZ$39,MATCH(GO$21,Input!$A$6:$GZ$6,0),FALSE))="Y",0,IF((VLOOKUP($C115,Input!$A$8:$GZ$39,MATCH(GP$21,Input!$A$6:$GZ$6,0),FALSE))&gt;0,$D115/VLOOKUP($C115,Input!$A$8:$GZ$39,MATCH(GP$21,Input!$A$6:$GZ$6,0),FALSE),0))</f>
        <v>0</v>
      </c>
      <c r="GQ115" s="1">
        <f>+IF($E115=GQ$22,VLOOKUP($C115,Input!$A$8:$GZ$39,MATCH(GQ$21,Input!$A$6:$GZ$6,0),FALSE),0)*IF(GQ$110&gt;=MAX($GP$110:GP$110),MIN((GQ$110-MAX($GP$110:GP$110)),(GQ$110-GP$110)),0)+IF($E115=GQ$22,VLOOKUP($C115,Input!$A$8:$GZ$39,MATCH(GQ$21,Input!$A$6:$GZ$6,0),FALSE),0)*IF(GQ$109&gt;=MAX($GP$109:GP$109),MIN((GQ$109-MAX($GP$109:GP$109)),(GQ$109-GP$109)),0)</f>
        <v>0</v>
      </c>
      <c r="GR115" s="1">
        <f>+IF($E115=GR$22,VLOOKUP($C115,Input!$A$8:$GZ$39,MATCH(GR$21,Input!$A$6:$GZ$6,0),FALSE),0)*IF(GR$110&gt;=MAX($GP$110:GQ$110),MIN((GR$110-MAX($GP$110:GQ$110)),(GR$110-GQ$110)),0)+IF($E115=GR$22,VLOOKUP($C115,Input!$A$8:$GZ$39,MATCH(GR$21,Input!$A$6:$GZ$6,0),FALSE),0)*IF(GR$109&gt;=MAX($GP$109:GQ$109),MIN((GR$109-MAX($GP$109:GQ$109)),(GR$109-GQ$109)),0)</f>
        <v>0</v>
      </c>
      <c r="GS115" s="1">
        <f>+IF($E115=GS$22,VLOOKUP($C115,Input!$A$8:$GZ$39,MATCH(GS$21,Input!$A$6:$GZ$6,0),FALSE),0)*IF(GS$110&gt;=MAX($GP$110:GR$110),MIN((GS$110-MAX($GP$110:GR$110)),(GS$110-GR$110)),0)+IF($E115=GS$22,VLOOKUP($C115,Input!$A$8:$GZ$39,MATCH(GS$21,Input!$A$6:$GZ$6,0),FALSE),0)*IF(GS$109&gt;=MAX($GP$109:GR$109),MIN((GS$109-MAX($GP$109:GR$109)),(GS$109-GR$109)),0)</f>
        <v>0</v>
      </c>
      <c r="GT115" s="1">
        <f>+IF($E115=GT$22,VLOOKUP($C115,Input!$A$8:$GZ$39,MATCH(GT$21,Input!$A$6:$GZ$6,0),FALSE),0)*IF(GT$110&gt;=MAX($GP$110:GS$110),MIN((GT$110-MAX($GP$110:GS$110)),(GT$110-GS$110)),0)+IF($E115=GT$22,VLOOKUP($C115,Input!$A$8:$GZ$39,MATCH(GT$21,Input!$A$6:$GZ$6,0),FALSE),0)*IF(GT$109&gt;=MAX($GP$109:GS$109),MIN((GT$109-MAX($GP$109:GS$109)),(GT$109-GS$109)),0)</f>
        <v>0</v>
      </c>
      <c r="GU115" s="1">
        <f>+IF($E115=GU$22,VLOOKUP($C115,Input!$A$8:$GZ$39,MATCH(GU$21,Input!$A$6:$GZ$6,0),FALSE),0)*IF(GU$110&gt;=MAX($GP$110:GT$110),MIN((GU$110-MAX($GP$110:GT$110)),(GU$110-GT$110)),0)+IF($E115=GU$22,VLOOKUP($C115,Input!$A$8:$GZ$39,MATCH(GU$21,Input!$A$6:$GZ$6,0),FALSE),0)*IF(GU$109&gt;=MAX($GP$109:GT$109),MIN((GU$109-MAX($GP$109:GT$109)),(GU$109-GT$109)),0)</f>
        <v>0</v>
      </c>
      <c r="GV115" s="1">
        <f>+IF($E115=GV$22,VLOOKUP($C115,Input!$A$8:$GZ$39,MATCH(GV$21,Input!$A$6:$GZ$6,0),FALSE),0)*IF(GV$110&gt;=MAX($GP$110:GU$110),MIN((GV$110-MAX($GP$110:GU$110)),(GV$110-GU$110)),0)+IF($E115=GV$22,VLOOKUP($C115,Input!$A$8:$GZ$39,MATCH(GV$21,Input!$A$6:$GZ$6,0),FALSE),0)*IF(GV$109&gt;=MAX($GP$109:GU$109),MIN((GV$109-MAX($GP$109:GU$109)),(GV$109-GU$109)),0)</f>
        <v>0</v>
      </c>
      <c r="GW115" s="1">
        <f>+IF($E115=GW$22,VLOOKUP($C115,Input!$A$8:$GZ$39,MATCH(GW$21,Input!$A$6:$GZ$6,0),FALSE),0)*IF(GW$110&gt;=MAX($GP$110:GV$110),MIN((GW$110-MAX($GP$110:GV$110)),(GW$110-GV$110)),0)+IF($E115=GW$22,VLOOKUP($C115,Input!$A$8:$GZ$39,MATCH(GW$21,Input!$A$6:$GZ$6,0),FALSE),0)*IF(GW$109&gt;=MAX($GP$109:GV$109),MIN((GW$109-MAX($GP$109:GV$109)),(GW$109-GV$109)),0)</f>
        <v>0</v>
      </c>
      <c r="GX115" s="1">
        <f>+IF($E115=GX$22,VLOOKUP($C115,Input!$A$8:$GZ$39,MATCH(GX$21,Input!$A$6:$GZ$6,0),FALSE),0)*IF(GX$110&gt;=MAX($GP$110:GW$110),MIN((GX$110-MAX($GP$110:GW$110)),(GX$110-GW$110)),0)+IF($E115=GX$22,VLOOKUP($C115,Input!$A$8:$GZ$39,MATCH(GX$21,Input!$A$6:$GZ$6,0),FALSE),0)*IF(GX$109&gt;=MAX($GP$109:GW$109),MIN((GX$109-MAX($GP$109:GW$109)),(GX$109-GW$109)),0)</f>
        <v>0</v>
      </c>
      <c r="GY115" s="1">
        <f>+IF($E115=GY$22,VLOOKUP($C115,Input!$A$8:$GZ$39,MATCH(GY$21,Input!$A$6:$GZ$6,0),FALSE),0)*IF(GY$110&gt;=MAX($GP$110:GX$110),MIN((GY$110-MAX($GP$110:GX$110)),(GY$110-GX$110)),0)+IF($E115=GY$22,VLOOKUP($C115,Input!$A$8:$GZ$39,MATCH(GY$21,Input!$A$6:$GZ$6,0),FALSE),0)*IF(GY$109&gt;=MAX($GP$109:GX$109),MIN((GY$109-MAX($GP$109:GX$109)),(GY$109-GX$109)),0)</f>
        <v>0</v>
      </c>
      <c r="GZ115" s="1">
        <f>+IF($E115=GZ$22,VLOOKUP($C115,Input!$A$8:$GZ$39,MATCH(GZ$21,Input!$A$6:$GZ$6,0),FALSE),0)*IF(GZ$110&gt;=MAX($GP$110:GY$110),MIN((GZ$110-MAX($GP$110:GY$110)),(GZ$110-GY$110)),0)+IF($E115=GZ$22,VLOOKUP($C115,Input!$A$8:$GZ$39,MATCH(GZ$21,Input!$A$6:$GZ$6,0),FALSE),0)*IF(GZ$109&gt;=MAX($GP$109:GY$109),MIN((GZ$109-MAX($GP$109:GY$109)),(GZ$109-GY$109)),0)</f>
        <v>0</v>
      </c>
      <c r="HA115" s="1">
        <f>+IF($E115=HA$22,VLOOKUP($C115,Input!$A$8:$GZ$39,MATCH(HA$21,Input!$A$6:$GZ$6,0),FALSE),0)*IF(HA$110&gt;=MAX($GP$110:GZ$110),MIN((HA$110-MAX($GP$110:GZ$110)),(HA$110-GZ$110)),0)+IF($E115=HA$22,VLOOKUP($C115,Input!$A$8:$GZ$39,MATCH(HA$21,Input!$A$6:$GZ$6,0),FALSE),0)*IF(HA$109&gt;=MAX($GP$109:GZ$109),MIN((HA$109-MAX($GP$109:GZ$109)),(HA$109-GZ$109)),0)</f>
        <v>0</v>
      </c>
      <c r="HB115" s="1">
        <f>+IF($E115=HB$22,VLOOKUP($C115,Input!$A$8:$GZ$39,MATCH(HB$21,Input!$A$6:$GZ$6,0),FALSE),0)*IF(HB$110&gt;=MAX($GP$110:HA$110),MIN((HB$110-MAX($GP$110:HA$110)),(HB$110-HA$110)),0)+IF($E115=HB$22,VLOOKUP($C115,Input!$A$8:$GZ$39,MATCH(HB$21,Input!$A$6:$GZ$6,0),FALSE),0)*IF(HB$109&gt;=MAX($GP$109:HA$109),MIN((HB$109-MAX($GP$109:HA$109)),(HB$109-HA$109)),0)</f>
        <v>0</v>
      </c>
      <c r="HC115" s="1">
        <f>+IF($E115=HC$22,VLOOKUP($C115,Input!$A$8:$GZ$39,MATCH(HC$21,Input!$A$6:$GZ$6,0),FALSE),0)*IF(HC$110&gt;=MAX($GP$110:HB$110),MIN((HC$110-MAX($GP$110:HB$110)),(HC$110-HB$110)),0)+IF($E115=HC$22,VLOOKUP($C115,Input!$A$8:$GZ$39,MATCH(HC$21,Input!$A$6:$GZ$6,0),FALSE),0)*IF(HC$109&gt;=MAX($GP$109:HB$109),MIN((HC$109-MAX($GP$109:HB$109)),(HC$109-HB$109)),0)</f>
        <v>0</v>
      </c>
      <c r="HD115" s="1">
        <f>+IF($E115=HD$22,VLOOKUP($C115,Input!$A$8:$GZ$39,MATCH(HD$21,Input!$A$6:$GZ$6,0),FALSE),0)*IF(HD$110&gt;=MAX($GP$110:HC$110),MIN((HD$110-MAX($GP$110:HC$110)),(HD$110-HC$110)),0)+IF($E115=HD$22,VLOOKUP($C115,Input!$A$8:$GZ$39,MATCH(HD$21,Input!$A$6:$GZ$6,0),FALSE),0)*IF(HD$109&gt;=MAX($GP$109:HC$109),MIN((HD$109-MAX($GP$109:HC$109)),(HD$109-HC$109)),0)</f>
        <v>0</v>
      </c>
      <c r="HE115" s="1">
        <f>+IF($E115=HE$22,VLOOKUP($C115,Input!$A$8:$GZ$39,MATCH(HE$21,Input!$A$6:$GZ$6,0),FALSE),0)*IF(HE$110&gt;=MAX($GP$110:HD$110),MIN((HE$110-MAX($GP$110:HD$110)),(HE$110-HD$110)),0)+IF($E115=HE$22,VLOOKUP($C115,Input!$A$8:$GZ$39,MATCH(HE$21,Input!$A$6:$GZ$6,0),FALSE),0)*IF(HE$109&gt;=MAX($GP$109:HD$109),MIN((HE$109-MAX($GP$109:HD$109)),(HE$109-HD$109)),0)</f>
        <v>0</v>
      </c>
      <c r="HF115" s="1">
        <f>+IF($E115=HF$22,VLOOKUP($C115,Input!$A$8:$GZ$39,MATCH(HF$21,Input!$A$6:$GZ$6,0),FALSE),0)*IF(HF$110&gt;=MAX($GP$110:HE$110),MIN((HF$110-MAX($GP$110:HE$110)),(HF$110-HE$110)),0)+IF($E115=HF$22,VLOOKUP($C115,Input!$A$8:$GZ$39,MATCH(HF$21,Input!$A$6:$GZ$6,0),FALSE),0)*IF(HF$109&gt;=MAX($GP$109:HE$109),MIN((HF$109-MAX($GP$109:HE$109)),(HF$109-HE$109)),0)</f>
        <v>0</v>
      </c>
      <c r="HG115" s="1">
        <f>+IF($E115=HG$22,VLOOKUP($C115,Input!$A$8:$GZ$39,MATCH(HG$21,Input!$A$6:$GZ$6,0),FALSE),0)*IF(HG$110&gt;=MAX($GP$110:HF$110),MIN((HG$110-MAX($GP$110:HF$110)),(HG$110-HF$110)),0)+IF($E115=HG$22,VLOOKUP($C115,Input!$A$8:$GZ$39,MATCH(HG$21,Input!$A$6:$GZ$6,0),FALSE),0)*IF(HG$109&gt;=MAX($GP$109:HF$109),MIN((HG$109-MAX($GP$109:HF$109)),(HG$109-HF$109)),0)</f>
        <v>0</v>
      </c>
      <c r="HH115" s="1">
        <f>+IF($E115=HH$22,VLOOKUP($C115,Input!$A$8:$GZ$39,MATCH(HH$21,Input!$A$6:$GZ$6,0),FALSE),0)*IF(HH$110&gt;=MAX($GP$110:HG$110),MIN((HH$110-MAX($GP$110:HG$110)),(HH$110-HG$110)),0)+IF($E115=HH$22,VLOOKUP($C115,Input!$A$8:$GZ$39,MATCH(HH$21,Input!$A$6:$GZ$6,0),FALSE),0)*IF(HH$109&gt;=MAX($GP$109:HG$109),MIN((HH$109-MAX($GP$109:HG$109)),(HH$109-HG$109)),0)</f>
        <v>0</v>
      </c>
      <c r="HI115" s="1">
        <f>+IF($E115=HI$22,VLOOKUP($C115,Input!$A$8:$GZ$39,MATCH(HI$21,Input!$A$6:$GZ$6,0),FALSE),0)*IF(HI$110&gt;=MAX($GP$110:HH$110),MIN((HI$110-MAX($GP$110:HH$110)),(HI$110-HH$110)),0)+IF($E115=HI$22,VLOOKUP($C115,Input!$A$8:$GZ$39,MATCH(HI$21,Input!$A$6:$GZ$6,0),FALSE),0)*IF(HI$109&gt;=MAX($GP$109:HH$109),MIN((HI$109-MAX($GP$109:HH$109)),(HI$109-HH$109)),0)</f>
        <v>0</v>
      </c>
      <c r="HJ115" s="1">
        <f>+IF($E115=HJ$22,VLOOKUP($C115,Input!$A$8:$GZ$39,MATCH(HJ$21,Input!$A$6:$GZ$6,0),FALSE),0)*IF(HJ$110&gt;=MAX($GP$110:HI$110),MIN((HJ$110-MAX($GP$110:HI$110)),(HJ$110-HI$110)),0)+IF($E115=HJ$22,VLOOKUP($C115,Input!$A$8:$GZ$39,MATCH(HJ$21,Input!$A$6:$GZ$6,0),FALSE),0)*IF(HJ$109&gt;=MAX($GP$109:HI$109),MIN((HJ$109-MAX($GP$109:HI$109)),(HJ$109-HI$109)),0)</f>
        <v>0</v>
      </c>
      <c r="HK115" s="1">
        <f>+IF($E115=HK$22,VLOOKUP($C115,Input!$A$8:$GZ$39,MATCH(HK$21,Input!$A$6:$GZ$6,0),FALSE),0)*IF(HK$110&gt;=MAX($GP$110:HJ$110),MIN((HK$110-MAX($GP$110:HJ$110)),(HK$110-HJ$110)),0)+IF($E115=HK$22,VLOOKUP($C115,Input!$A$8:$GZ$39,MATCH(HK$21,Input!$A$6:$GZ$6,0),FALSE),0)*IF(HK$109&gt;=MAX($GP$109:HJ$109),MIN((HK$109-MAX($GP$109:HJ$109)),(HK$109-HJ$109)),0)</f>
        <v>0</v>
      </c>
      <c r="HL115" s="1">
        <f>+IF($E115=HL$22,VLOOKUP($C115,Input!$A$8:$GZ$39,MATCH(HL$21,Input!$A$6:$GZ$6,0),FALSE),0)*IF(HL$110&gt;=MAX($GP$110:HK$110),MIN((HL$110-MAX($GP$110:HK$110)),(HL$110-HK$110)),0)+IF($E115=HL$22,VLOOKUP($C115,Input!$A$8:$GZ$39,MATCH(HL$21,Input!$A$6:$GZ$6,0),FALSE),0)*IF(HL$109&gt;=MAX($GP$109:HK$109),MIN((HL$109-MAX($GP$109:HK$109)),(HL$109-HK$109)),0)</f>
        <v>0</v>
      </c>
      <c r="HM115" s="1">
        <f>+IF($E115=HM$22,VLOOKUP($C115,Input!$A$8:$GZ$39,MATCH(HM$21,Input!$A$6:$GZ$6,0),FALSE),0)*IF(HM$110&gt;=MAX($GP$110:HL$110),MIN((HM$110-MAX($GP$110:HL$110)),(HM$110-HL$110)),0)+IF($E115=HM$22,VLOOKUP($C115,Input!$A$8:$GZ$39,MATCH(HM$21,Input!$A$6:$GZ$6,0),FALSE),0)*IF(HM$109&gt;=MAX($GP$109:HL$109),MIN((HM$109-MAX($GP$109:HL$109)),(HM$109-HL$109)),0)</f>
        <v>0</v>
      </c>
      <c r="HN115" s="1">
        <f>+IF($E115=HN$22,VLOOKUP($C115,Input!$A$8:$GZ$39,MATCH(HN$21,Input!$A$6:$GZ$6,0),FALSE),0)*IF(HN$110&gt;=MAX($GP$110:HM$110),MIN((HN$110-MAX($GP$110:HM$110)),(HN$110-HM$110)),0)+IF($E115=HN$22,VLOOKUP($C115,Input!$A$8:$GZ$39,MATCH(HN$21,Input!$A$6:$GZ$6,0),FALSE),0)*IF(HN$109&gt;=MAX($GP$109:HM$109),MIN((HN$109-MAX($GP$109:HM$109)),(HN$109-HM$109)),0)</f>
        <v>0</v>
      </c>
      <c r="HO115" s="1">
        <f>+IF($E115=HO$22,VLOOKUP($C115,Input!$A$8:$GZ$39,MATCH(HO$21,Input!$A$6:$GZ$6,0),FALSE),0)*IF(HO$110&gt;=MAX($GP$110:HN$110),MIN((HO$110-MAX($GP$110:HN$110)),(HO$110-HN$110)),0)+IF($E115=HO$22,VLOOKUP($C115,Input!$A$8:$GZ$39,MATCH(HO$21,Input!$A$6:$GZ$6,0),FALSE),0)*IF(HO$109&gt;=MAX($GP$109:HN$109),MIN((HO$109-MAX($GP$109:HN$109)),(HO$109-HN$109)),0)</f>
        <v>0</v>
      </c>
      <c r="HP115" s="1">
        <f>+IF($E115=HP$22,VLOOKUP($C115,Input!$A$8:$GZ$39,MATCH(HP$21,Input!$A$6:$GZ$6,0),FALSE),0)*IF(HP$110&gt;=MAX($GP$110:HO$110),MIN((HP$110-MAX($GP$110:HO$110)),(HP$110-HO$110)),0)+IF($E115=HP$22,VLOOKUP($C115,Input!$A$8:$GZ$39,MATCH(HP$21,Input!$A$6:$GZ$6,0),FALSE),0)*IF(HP$109&gt;=MAX($GP$109:HO$109),MIN((HP$109-MAX($GP$109:HO$109)),(HP$109-HO$109)),0)</f>
        <v>0</v>
      </c>
      <c r="HQ115" s="1">
        <f>+IF($E115=HQ$22,VLOOKUP($C115,Input!$A$8:$GZ$39,MATCH(HQ$21,Input!$A$6:$GZ$6,0),FALSE),0)*IF(HQ$110&gt;=MAX($GP$110:HP$110),MIN((HQ$110-MAX($GP$110:HP$110)),(HQ$110-HP$110)),0)+IF($E115=HQ$22,VLOOKUP($C115,Input!$A$8:$GZ$39,MATCH(HQ$21,Input!$A$6:$GZ$6,0),FALSE),0)*IF(HQ$109&gt;=MAX($GP$109:HP$109),MIN((HQ$109-MAX($GP$109:HP$109)),(HQ$109-HP$109)),0)</f>
        <v>0</v>
      </c>
      <c r="HR115" s="1">
        <f>+IF($E115=HR$22,VLOOKUP($C115,Input!$A$8:$GZ$39,MATCH(HR$21,Input!$A$6:$GZ$6,0),FALSE),0)*IF(HR$110&gt;=MAX($GP$110:HQ$110),MIN((HR$110-MAX($GP$110:HQ$110)),(HR$110-HQ$110)),0)+IF($E115=HR$22,VLOOKUP($C115,Input!$A$8:$GZ$39,MATCH(HR$21,Input!$A$6:$GZ$6,0),FALSE),0)*IF(HR$109&gt;=MAX($GP$109:HQ$109),MIN((HR$109-MAX($GP$109:HQ$109)),(HR$109-HQ$109)),0)</f>
        <v>0</v>
      </c>
      <c r="HS115" s="1">
        <f>+IF($E115=HS$22,VLOOKUP($C115,Input!$A$8:$GZ$39,MATCH(HS$21,Input!$A$6:$GZ$6,0),FALSE),0)*IF(HS$110&gt;=MAX($GP$110:HR$110),MIN((HS$110-MAX($GP$110:HR$110)),(HS$110-HR$110)),0)+IF($E115=HS$22,VLOOKUP($C115,Input!$A$8:$GZ$39,MATCH(HS$21,Input!$A$6:$GZ$6,0),FALSE),0)*IF(HS$109&gt;=MAX($GP$109:HR$109),MIN((HS$109-MAX($GP$109:HR$109)),(HS$109-HR$109)),0)</f>
        <v>0</v>
      </c>
      <c r="HT115" s="1">
        <f>+IF($E115=HT$22,VLOOKUP($C115,Input!$A$8:$GZ$39,MATCH(HT$21,Input!$A$6:$GZ$6,0),FALSE),0)*IF(HT$110&gt;=MAX($GP$110:HS$110),MIN((HT$110-MAX($GP$110:HS$110)),(HT$110-HS$110)),0)+IF($E115=HT$22,VLOOKUP($C115,Input!$A$8:$GZ$39,MATCH(HT$21,Input!$A$6:$GZ$6,0),FALSE),0)*IF(HT$109&gt;=MAX($GP$109:HS$109),MIN((HT$109-MAX($GP$109:HS$109)),(HT$109-HS$109)),0)</f>
        <v>0</v>
      </c>
      <c r="HU115" s="1">
        <f>+IF($E115=HU$22,VLOOKUP($C115,Input!$A$8:$GZ$39,MATCH(HU$21,Input!$A$6:$GZ$6,0),FALSE),0)*IF(HU$110&gt;=MAX($GP$110:HT$110),MIN((HU$110-MAX($GP$110:HT$110)),(HU$110-HT$110)),0)+IF($E115=HU$22,VLOOKUP($C115,Input!$A$8:$GZ$39,MATCH(HU$21,Input!$A$6:$GZ$6,0),FALSE),0)*IF(HU$109&gt;=MAX($GP$109:HT$109),MIN((HU$109-MAX($GP$109:HT$109)),(HU$109-HT$109)),0)</f>
        <v>0</v>
      </c>
      <c r="HV115" s="1">
        <f>+IF($E115=HV$22,VLOOKUP($C115,Input!$A$8:$GZ$39,MATCH(HV$21,Input!$A$6:$GZ$6,0),FALSE),0)*IF(HV$110&gt;=MAX($GP$110:HU$110),MIN((HV$110-MAX($GP$110:HU$110)),(HV$110-HU$110)),0)+IF($E115=HV$22,VLOOKUP($C115,Input!$A$8:$GZ$39,MATCH(HV$21,Input!$A$6:$GZ$6,0),FALSE),0)*IF(HV$109&gt;=MAX($GP$109:HU$109),MIN((HV$109-MAX($GP$109:HU$109)),(HV$109-HU$109)),0)</f>
        <v>0</v>
      </c>
      <c r="HW115" s="1">
        <f>+IF($E115=HW$22,VLOOKUP($C115,Input!$A$8:$GZ$39,MATCH(HW$21,Input!$A$6:$GZ$6,0),FALSE),0)*IF(HW$110&gt;=MAX($GP$110:HV$110),MIN((HW$110-MAX($GP$110:HV$110)),(HW$110-HV$110)),0)+IF($E115=HW$22,VLOOKUP($C115,Input!$A$8:$GZ$39,MATCH(HW$21,Input!$A$6:$GZ$6,0),FALSE),0)*IF(HW$109&gt;=MAX($GP$109:HV$109),MIN((HW$109-MAX($GP$109:HV$109)),(HW$109-HV$109)),0)</f>
        <v>0</v>
      </c>
      <c r="HX115" s="1">
        <f>+IF($E115=HX$22,VLOOKUP($C115,Input!$A$8:$GZ$39,MATCH(HX$21,Input!$A$6:$GZ$6,0),FALSE),0)*IF(HX$110&gt;=MAX($GP$110:HW$110),MIN((HX$110-MAX($GP$110:HW$110)),(HX$110-HW$110)),0)+IF($E115=HX$22,VLOOKUP($C115,Input!$A$8:$GZ$39,MATCH(HX$21,Input!$A$6:$GZ$6,0),FALSE),0)*IF(HX$109&gt;=MAX($GP$109:HW$109),MIN((HX$109-MAX($GP$109:HW$109)),(HX$109-HW$109)),0)</f>
        <v>0</v>
      </c>
      <c r="HY115" s="1">
        <f>+IF($E115=HY$22,VLOOKUP($C115,Input!$A$8:$GZ$39,MATCH(HY$21,Input!$A$6:$GZ$6,0),FALSE),0)*IF(HY$110&gt;=MAX($GP$110:HX$110),MIN((HY$110-MAX($GP$110:HX$110)),(HY$110-HX$110)),0)+IF($E115=HY$22,VLOOKUP($C115,Input!$A$8:$GZ$39,MATCH(HY$21,Input!$A$6:$GZ$6,0),FALSE),0)*IF(HY$109&gt;=MAX($GP$109:HX$109),MIN((HY$109-MAX($GP$109:HX$109)),(HY$109-HX$109)),0)</f>
        <v>0</v>
      </c>
      <c r="HZ115" s="42"/>
      <c r="IA115" t="str">
        <f>VLOOKUP($C115,Input!$A$8:$IA$39,MATCH(IA$21,Input!$A$6:$IA$6,0),FALSE)</f>
        <v>NA</v>
      </c>
      <c r="IB115" s="132">
        <f>IF((VLOOKUP($C115,Input!$A$8:$IA$39,MATCH(IB$21,Input!$A$6:$IA$6,0),FALSE))="Y",$D115/VLOOKUP($C115,Input!$A$8:$IA$39,MATCH(IC$21,Input!$A$6:$IA$6,0),FALSE),0)</f>
        <v>0</v>
      </c>
      <c r="IC115" s="132">
        <f>IF((VLOOKUP($C115,Input!$A$8:$IA$39,MATCH(IB$21,Input!$A$6:$IA$6,0),FALSE))="Y",0,IF((VLOOKUP($C115,Input!$A$8:$IA$39,MATCH(IC$21,Input!$A$6:$IA$6,0),FALSE))&gt;0,$D115/VLOOKUP($C115,Input!$A$8:$IA$39,MATCH(IC$21,Input!$A$6:$IA$6,0),FALSE),0))</f>
        <v>0</v>
      </c>
      <c r="ID115" s="1">
        <f>+IF($E115=ID$22,VLOOKUP($C115,Input!$A$8:$IA$39,MATCH(ID$21,Input!$A$6:$IA$6,0),FALSE),0)*IF(ID$110&gt;=MAX($IC$110:IC$110),MIN((ID$110-MAX($IC$110:IC$110)),(ID$110-IC$110)),0)+IF($E115=ID$22,VLOOKUP($C115,Input!$A$8:$IA$39,MATCH(ID$21,Input!$A$6:$IA$6,0),FALSE),0)*IF(ID$109&gt;=MAX($IC$109:IC$109),MIN((ID$109-MAX($IC$109:IC$109)),(ID$109-IC$109)),0)</f>
        <v>0</v>
      </c>
      <c r="IE115" s="1">
        <f>+IF($E115=IE$22,VLOOKUP($C115,Input!$A$8:$IA$39,MATCH(IE$21,Input!$A$6:$IA$6,0),FALSE),0)*IF(IE$110&gt;=MAX($IC$110:ID$110),MIN((IE$110-MAX($IC$110:ID$110)),(IE$110-ID$110)),0)+IF($E115=IE$22,VLOOKUP($C115,Input!$A$8:$IA$39,MATCH(IE$21,Input!$A$6:$IA$6,0),FALSE),0)*IF(IE$109&gt;=MAX($IC$109:ID$109),MIN((IE$109-MAX($IC$109:ID$109)),(IE$109-ID$109)),0)</f>
        <v>0</v>
      </c>
      <c r="IF115" s="1">
        <f>+IF($E115=IF$22,VLOOKUP($C115,Input!$A$8:$IA$39,MATCH(IF$21,Input!$A$6:$IA$6,0),FALSE),0)*IF(IF$110&gt;=MAX($IC$110:IE$110),MIN((IF$110-MAX($IC$110:IE$110)),(IF$110-IE$110)),0)+IF($E115=IF$22,VLOOKUP($C115,Input!$A$8:$IA$39,MATCH(IF$21,Input!$A$6:$IA$6,0),FALSE),0)*IF(IF$109&gt;=MAX($IC$109:IE$109),MIN((IF$109-MAX($IC$109:IE$109)),(IF$109-IE$109)),0)</f>
        <v>0</v>
      </c>
      <c r="IG115" s="1">
        <f>+IF($E115=IG$22,VLOOKUP($C115,Input!$A$8:$IA$39,MATCH(IG$21,Input!$A$6:$IA$6,0),FALSE),0)*IF(IG$110&gt;=MAX($IC$110:IF$110),MIN((IG$110-MAX($IC$110:IF$110)),(IG$110-IF$110)),0)+IF($E115=IG$22,VLOOKUP($C115,Input!$A$8:$IA$39,MATCH(IG$21,Input!$A$6:$IA$6,0),FALSE),0)*IF(IG$109&gt;=MAX($IC$109:IF$109),MIN((IG$109-MAX($IC$109:IF$109)),(IG$109-IF$109)),0)</f>
        <v>0</v>
      </c>
      <c r="IH115" s="1">
        <f>+IF($E115=IH$22,VLOOKUP($C115,Input!$A$8:$IA$39,MATCH(IH$21,Input!$A$6:$IA$6,0),FALSE),0)*IF(IH$110&gt;=MAX($IC$110:IG$110),MIN((IH$110-MAX($IC$110:IG$110)),(IH$110-IG$110)),0)+IF($E115=IH$22,VLOOKUP($C115,Input!$A$8:$IA$39,MATCH(IH$21,Input!$A$6:$IA$6,0),FALSE),0)*IF(IH$109&gt;=MAX($IC$109:IG$109),MIN((IH$109-MAX($IC$109:IG$109)),(IH$109-IG$109)),0)</f>
        <v>0</v>
      </c>
      <c r="II115" s="1">
        <f>+IF($E115=II$22,VLOOKUP($C115,Input!$A$8:$IA$39,MATCH(II$21,Input!$A$6:$IA$6,0),FALSE),0)*IF(II$110&gt;=MAX($IC$110:IH$110),MIN((II$110-MAX($IC$110:IH$110)),(II$110-IH$110)),0)+IF($E115=II$22,VLOOKUP($C115,Input!$A$8:$IA$39,MATCH(II$21,Input!$A$6:$IA$6,0),FALSE),0)*IF(II$109&gt;=MAX($IC$109:IH$109),MIN((II$109-MAX($IC$109:IH$109)),(II$109-IH$109)),0)</f>
        <v>0</v>
      </c>
      <c r="IJ115" s="1">
        <f>+IF($E115=IJ$22,VLOOKUP($C115,Input!$A$8:$IA$39,MATCH(IJ$21,Input!$A$6:$IA$6,0),FALSE),0)*IF(IJ$110&gt;=MAX($IC$110:II$110),MIN((IJ$110-MAX($IC$110:II$110)),(IJ$110-II$110)),0)+IF($E115=IJ$22,VLOOKUP($C115,Input!$A$8:$IA$39,MATCH(IJ$21,Input!$A$6:$IA$6,0),FALSE),0)*IF(IJ$109&gt;=MAX($IC$109:II$109),MIN((IJ$109-MAX($IC$109:II$109)),(IJ$109-II$109)),0)</f>
        <v>0</v>
      </c>
      <c r="IK115" s="1">
        <f>+IF($E115=IK$22,VLOOKUP($C115,Input!$A$8:$IA$39,MATCH(IK$21,Input!$A$6:$IA$6,0),FALSE),0)*IF(IK$110&gt;=MAX($IC$110:IJ$110),MIN((IK$110-MAX($IC$110:IJ$110)),(IK$110-IJ$110)),0)+IF($E115=IK$22,VLOOKUP($C115,Input!$A$8:$IA$39,MATCH(IK$21,Input!$A$6:$IA$6,0),FALSE),0)*IF(IK$109&gt;=MAX($IC$109:IJ$109),MIN((IK$109-MAX($IC$109:IJ$109)),(IK$109-IJ$109)),0)</f>
        <v>0</v>
      </c>
      <c r="IL115" s="1">
        <f>+IF($E115=IL$22,VLOOKUP($C115,Input!$A$8:$IA$39,MATCH(IL$21,Input!$A$6:$IA$6,0),FALSE),0)*IF(IL$110&gt;=MAX($IC$110:IK$110),MIN((IL$110-MAX($IC$110:IK$110)),(IL$110-IK$110)),0)+IF($E115=IL$22,VLOOKUP($C115,Input!$A$8:$IA$39,MATCH(IL$21,Input!$A$6:$IA$6,0),FALSE),0)*IF(IL$109&gt;=MAX($IC$109:IK$109),MIN((IL$109-MAX($IC$109:IK$109)),(IL$109-IK$109)),0)</f>
        <v>0</v>
      </c>
      <c r="IM115" s="1">
        <f>+IF($E115=IM$22,VLOOKUP($C115,Input!$A$8:$IA$39,MATCH(IM$21,Input!$A$6:$IA$6,0),FALSE),0)*IF(IM$110&gt;=MAX($IC$110:IL$110),MIN((IM$110-MAX($IC$110:IL$110)),(IM$110-IL$110)),0)+IF($E115=IM$22,VLOOKUP($C115,Input!$A$8:$IA$39,MATCH(IM$21,Input!$A$6:$IA$6,0),FALSE),0)*IF(IM$109&gt;=MAX($IC$109:IL$109),MIN((IM$109-MAX($IC$109:IL$109)),(IM$109-IL$109)),0)</f>
        <v>0</v>
      </c>
      <c r="IN115" s="1">
        <f>+IF($E115=IN$22,VLOOKUP($C115,Input!$A$8:$IA$39,MATCH(IN$21,Input!$A$6:$IA$6,0),FALSE),0)*IF(IN$110&gt;=MAX($IC$110:IM$110),MIN((IN$110-MAX($IC$110:IM$110)),(IN$110-IM$110)),0)+IF($E115=IN$22,VLOOKUP($C115,Input!$A$8:$IA$39,MATCH(IN$21,Input!$A$6:$IA$6,0),FALSE),0)*IF(IN$109&gt;=MAX($IC$109:IM$109),MIN((IN$109-MAX($IC$109:IM$109)),(IN$109-IM$109)),0)</f>
        <v>0</v>
      </c>
      <c r="IO115" s="1">
        <f>+IF($E115=IO$22,VLOOKUP($C115,Input!$A$8:$IA$39,MATCH(IO$21,Input!$A$6:$IA$6,0),FALSE),0)*IF(IO$110&gt;=MAX($IC$110:IN$110),MIN((IO$110-MAX($IC$110:IN$110)),(IO$110-IN$110)),0)+IF($E115=IO$22,VLOOKUP($C115,Input!$A$8:$IA$39,MATCH(IO$21,Input!$A$6:$IA$6,0),FALSE),0)*IF(IO$109&gt;=MAX($IC$109:IN$109),MIN((IO$109-MAX($IC$109:IN$109)),(IO$109-IN$109)),0)</f>
        <v>0</v>
      </c>
      <c r="IP115" s="1">
        <f>+IF($E115=IP$22,VLOOKUP($C115,Input!$A$8:$IA$39,MATCH(IP$21,Input!$A$6:$IA$6,0),FALSE),0)*IF(IP$110&gt;=MAX($IC$110:IO$110),MIN((IP$110-MAX($IC$110:IO$110)),(IP$110-IO$110)),0)+IF($E115=IP$22,VLOOKUP($C115,Input!$A$8:$IA$39,MATCH(IP$21,Input!$A$6:$IA$6,0),FALSE),0)*IF(IP$109&gt;=MAX($IC$109:IO$109),MIN((IP$109-MAX($IC$109:IO$109)),(IP$109-IO$109)),0)</f>
        <v>0</v>
      </c>
      <c r="IQ115" s="1">
        <f>+IF($E115=IQ$22,VLOOKUP($C115,Input!$A$8:$IA$39,MATCH(IQ$21,Input!$A$6:$IA$6,0),FALSE),0)*IF(IQ$110&gt;=MAX($IC$110:IP$110),MIN((IQ$110-MAX($IC$110:IP$110)),(IQ$110-IP$110)),0)+IF($E115=IQ$22,VLOOKUP($C115,Input!$A$8:$IA$39,MATCH(IQ$21,Input!$A$6:$IA$6,0),FALSE),0)*IF(IQ$109&gt;=MAX($IC$109:IP$109),MIN((IQ$109-MAX($IC$109:IP$109)),(IQ$109-IP$109)),0)</f>
        <v>0</v>
      </c>
      <c r="IR115" s="1">
        <f>+IF($E115=IR$22,VLOOKUP($C115,Input!$A$8:$IA$39,MATCH(IR$21,Input!$A$6:$IA$6,0),FALSE),0)*IF(IR$110&gt;=MAX($IC$110:IQ$110),MIN((IR$110-MAX($IC$110:IQ$110)),(IR$110-IQ$110)),0)+IF($E115=IR$22,VLOOKUP($C115,Input!$A$8:$IA$39,MATCH(IR$21,Input!$A$6:$IA$6,0),FALSE),0)*IF(IR$109&gt;=MAX($IC$109:IQ$109),MIN((IR$109-MAX($IC$109:IQ$109)),(IR$109-IQ$109)),0)</f>
        <v>0</v>
      </c>
      <c r="IS115" s="1">
        <f>+IF($E115=IS$22,VLOOKUP($C115,Input!$A$8:$IA$39,MATCH(IS$21,Input!$A$6:$IA$6,0),FALSE),0)*IF(IS$110&gt;=MAX($IC$110:IR$110),MIN((IS$110-MAX($IC$110:IR$110)),(IS$110-IR$110)),0)+IF($E115=IS$22,VLOOKUP($C115,Input!$A$8:$IA$39,MATCH(IS$21,Input!$A$6:$IA$6,0),FALSE),0)*IF(IS$109&gt;=MAX($IC$109:IR$109),MIN((IS$109-MAX($IC$109:IR$109)),(IS$109-IR$109)),0)</f>
        <v>0</v>
      </c>
      <c r="IT115" s="1">
        <f>+IF($E115=IT$22,VLOOKUP($C115,Input!$A$8:$IA$39,MATCH(IT$21,Input!$A$6:$IA$6,0),FALSE),0)*IF(IT$110&gt;=MAX($IC$110:IS$110),MIN((IT$110-MAX($IC$110:IS$110)),(IT$110-IS$110)),0)+IF($E115=IT$22,VLOOKUP($C115,Input!$A$8:$IA$39,MATCH(IT$21,Input!$A$6:$IA$6,0),FALSE),0)*IF(IT$109&gt;=MAX($IC$109:IS$109),MIN((IT$109-MAX($IC$109:IS$109)),(IT$109-IS$109)),0)</f>
        <v>0</v>
      </c>
      <c r="IU115" s="1">
        <f>+IF($E115=IU$22,VLOOKUP($C115,Input!$A$8:$IA$39,MATCH(IU$21,Input!$A$6:$IA$6,0),FALSE),0)*IF(IU$110&gt;=MAX($IC$110:IT$110),MIN((IU$110-MAX($IC$110:IT$110)),(IU$110-IT$110)),0)+IF($E115=IU$22,VLOOKUP($C115,Input!$A$8:$IA$39,MATCH(IU$21,Input!$A$6:$IA$6,0),FALSE),0)*IF(IU$109&gt;=MAX($IC$109:IT$109),MIN((IU$109-MAX($IC$109:IT$109)),(IU$109-IT$109)),0)</f>
        <v>0</v>
      </c>
      <c r="IV115" s="1">
        <f>+IF($E115=IV$22,VLOOKUP($C115,Input!$A$8:$IA$39,MATCH(IV$21,Input!$A$6:$IA$6,0),FALSE),0)*IF(IV$110&gt;=MAX($IC$110:IU$110),MIN((IV$110-MAX($IC$110:IU$110)),(IV$110-IU$110)),0)+IF($E115=IV$22,VLOOKUP($C115,Input!$A$8:$IA$39,MATCH(IV$21,Input!$A$6:$IA$6,0),FALSE),0)*IF(IV$109&gt;=MAX($IC$109:IU$109),MIN((IV$109-MAX($IC$109:IU$109)),(IV$109-IU$109)),0)</f>
        <v>0</v>
      </c>
      <c r="IW115" s="1">
        <f>+IF($E115=IW$22,VLOOKUP($C115,Input!$A$8:$IA$39,MATCH(IW$21,Input!$A$6:$IA$6,0),FALSE),0)*IF(IW$110&gt;=MAX($IC$110:IV$110),MIN((IW$110-MAX($IC$110:IV$110)),(IW$110-IV$110)),0)+IF($E115=IW$22,VLOOKUP($C115,Input!$A$8:$IA$39,MATCH(IW$21,Input!$A$6:$IA$6,0),FALSE),0)*IF(IW$109&gt;=MAX($IC$109:IV$109),MIN((IW$109-MAX($IC$109:IV$109)),(IW$109-IV$109)),0)</f>
        <v>0</v>
      </c>
      <c r="IX115" s="1">
        <f>+IF($E115=IX$22,VLOOKUP($C115,Input!$A$8:$IA$39,MATCH(IX$21,Input!$A$6:$IA$6,0),FALSE),0)*IF(IX$110&gt;=MAX($IC$110:IW$110),MIN((IX$110-MAX($IC$110:IW$110)),(IX$110-IW$110)),0)+IF($E115=IX$22,VLOOKUP($C115,Input!$A$8:$IA$39,MATCH(IX$21,Input!$A$6:$IA$6,0),FALSE),0)*IF(IX$109&gt;=MAX($IC$109:IW$109),MIN((IX$109-MAX($IC$109:IW$109)),(IX$109-IW$109)),0)</f>
        <v>0</v>
      </c>
      <c r="IY115" s="1">
        <f>+IF($E115=IY$22,VLOOKUP($C115,Input!$A$8:$IA$39,MATCH(IY$21,Input!$A$6:$IA$6,0),FALSE),0)*IF(IY$110&gt;=MAX($IC$110:IX$110),MIN((IY$110-MAX($IC$110:IX$110)),(IY$110-IX$110)),0)+IF($E115=IY$22,VLOOKUP($C115,Input!$A$8:$IA$39,MATCH(IY$21,Input!$A$6:$IA$6,0),FALSE),0)*IF(IY$109&gt;=MAX($IC$109:IX$109),MIN((IY$109-MAX($IC$109:IX$109)),(IY$109-IX$109)),0)</f>
        <v>0</v>
      </c>
      <c r="IZ115" s="1">
        <f>+IF($E115=IZ$22,VLOOKUP($C115,Input!$A$8:$IA$39,MATCH(IZ$21,Input!$A$6:$IA$6,0),FALSE),0)*IF(IZ$110&gt;=MAX($IC$110:IY$110),MIN((IZ$110-MAX($IC$110:IY$110)),(IZ$110-IY$110)),0)+IF($E115=IZ$22,VLOOKUP($C115,Input!$A$8:$IA$39,MATCH(IZ$21,Input!$A$6:$IA$6,0),FALSE),0)*IF(IZ$109&gt;=MAX($IC$109:IY$109),MIN((IZ$109-MAX($IC$109:IY$109)),(IZ$109-IY$109)),0)</f>
        <v>0</v>
      </c>
      <c r="JA115" s="1">
        <f>+IF($E115=JA$22,VLOOKUP($C115,Input!$A$8:$IA$39,MATCH(JA$21,Input!$A$6:$IA$6,0),FALSE),0)*IF(JA$110&gt;=MAX($IC$110:IZ$110),MIN((JA$110-MAX($IC$110:IZ$110)),(JA$110-IZ$110)),0)+IF($E115=JA$22,VLOOKUP($C115,Input!$A$8:$IA$39,MATCH(JA$21,Input!$A$6:$IA$6,0),FALSE),0)*IF(JA$109&gt;=MAX($IC$109:IZ$109),MIN((JA$109-MAX($IC$109:IZ$109)),(JA$109-IZ$109)),0)</f>
        <v>0</v>
      </c>
      <c r="JB115" s="1">
        <f>+IF($E115=JB$22,VLOOKUP($C115,Input!$A$8:$IA$39,MATCH(JB$21,Input!$A$6:$IA$6,0),FALSE),0)*IF(JB$110&gt;=MAX($IC$110:JA$110),MIN((JB$110-MAX($IC$110:JA$110)),(JB$110-JA$110)),0)+IF($E115=JB$22,VLOOKUP($C115,Input!$A$8:$IA$39,MATCH(JB$21,Input!$A$6:$IA$6,0),FALSE),0)*IF(JB$109&gt;=MAX($IC$109:JA$109),MIN((JB$109-MAX($IC$109:JA$109)),(JB$109-JA$109)),0)</f>
        <v>0</v>
      </c>
      <c r="JC115" s="1">
        <f>+IF($E115=JC$22,VLOOKUP($C115,Input!$A$8:$IA$39,MATCH(JC$21,Input!$A$6:$IA$6,0),FALSE),0)*IF(JC$110&gt;=MAX($IC$110:JB$110),MIN((JC$110-MAX($IC$110:JB$110)),(JC$110-JB$110)),0)+IF($E115=JC$22,VLOOKUP($C115,Input!$A$8:$IA$39,MATCH(JC$21,Input!$A$6:$IA$6,0),FALSE),0)*IF(JC$109&gt;=MAX($IC$109:JB$109),MIN((JC$109-MAX($IC$109:JB$109)),(JC$109-JB$109)),0)</f>
        <v>0</v>
      </c>
      <c r="JD115" s="1">
        <f>+IF($E115=JD$22,VLOOKUP($C115,Input!$A$8:$IA$39,MATCH(JD$21,Input!$A$6:$IA$6,0),FALSE),0)*IF(JD$110&gt;=MAX($IC$110:JC$110),MIN((JD$110-MAX($IC$110:JC$110)),(JD$110-JC$110)),0)+IF($E115=JD$22,VLOOKUP($C115,Input!$A$8:$IA$39,MATCH(JD$21,Input!$A$6:$IA$6,0),FALSE),0)*IF(JD$109&gt;=MAX($IC$109:JC$109),MIN((JD$109-MAX($IC$109:JC$109)),(JD$109-JC$109)),0)</f>
        <v>0</v>
      </c>
      <c r="JE115" s="1">
        <f>+IF($E115=JE$22,VLOOKUP($C115,Input!$A$8:$IA$39,MATCH(JE$21,Input!$A$6:$IA$6,0),FALSE),0)*IF(JE$110&gt;=MAX($IC$110:JD$110),MIN((JE$110-MAX($IC$110:JD$110)),(JE$110-JD$110)),0)+IF($E115=JE$22,VLOOKUP($C115,Input!$A$8:$IA$39,MATCH(JE$21,Input!$A$6:$IA$6,0),FALSE),0)*IF(JE$109&gt;=MAX($IC$109:JD$109),MIN((JE$109-MAX($IC$109:JD$109)),(JE$109-JD$109)),0)</f>
        <v>0</v>
      </c>
      <c r="JF115" s="1">
        <f>+IF($E115=JF$22,VLOOKUP($C115,Input!$A$8:$IA$39,MATCH(JF$21,Input!$A$6:$IA$6,0),FALSE),0)*IF(JF$110&gt;=MAX($IC$110:JE$110),MIN((JF$110-MAX($IC$110:JE$110)),(JF$110-JE$110)),0)+IF($E115=JF$22,VLOOKUP($C115,Input!$A$8:$IA$39,MATCH(JF$21,Input!$A$6:$IA$6,0),FALSE),0)*IF(JF$109&gt;=MAX($IC$109:JE$109),MIN((JF$109-MAX($IC$109:JE$109)),(JF$109-JE$109)),0)</f>
        <v>0</v>
      </c>
      <c r="JG115" s="1">
        <f>+IF($E115=JG$22,VLOOKUP($C115,Input!$A$8:$IA$39,MATCH(JG$21,Input!$A$6:$IA$6,0),FALSE),0)*IF(JG$110&gt;=MAX($IC$110:JF$110),MIN((JG$110-MAX($IC$110:JF$110)),(JG$110-JF$110)),0)+IF($E115=JG$22,VLOOKUP($C115,Input!$A$8:$IA$39,MATCH(JG$21,Input!$A$6:$IA$6,0),FALSE),0)*IF(JG$109&gt;=MAX($IC$109:JF$109),MIN((JG$109-MAX($IC$109:JF$109)),(JG$109-JF$109)),0)</f>
        <v>0</v>
      </c>
      <c r="JH115" s="1">
        <f>+IF($E115=JH$22,VLOOKUP($C115,Input!$A$8:$IA$39,MATCH(JH$21,Input!$A$6:$IA$6,0),FALSE),0)*IF(JH$110&gt;=MAX($IC$110:JG$110),MIN((JH$110-MAX($IC$110:JG$110)),(JH$110-JG$110)),0)+IF($E115=JH$22,VLOOKUP($C115,Input!$A$8:$IA$39,MATCH(JH$21,Input!$A$6:$IA$6,0),FALSE),0)*IF(JH$109&gt;=MAX($IC$109:JG$109),MIN((JH$109-MAX($IC$109:JG$109)),(JH$109-JG$109)),0)</f>
        <v>0</v>
      </c>
      <c r="JI115" s="1">
        <f>+IF($E115=JI$22,VLOOKUP($C115,Input!$A$8:$IA$39,MATCH(JI$21,Input!$A$6:$IA$6,0),FALSE),0)*IF(JI$110&gt;=MAX($IC$110:JH$110),MIN((JI$110-MAX($IC$110:JH$110)),(JI$110-JH$110)),0)+IF($E115=JI$22,VLOOKUP($C115,Input!$A$8:$IA$39,MATCH(JI$21,Input!$A$6:$IA$6,0),FALSE),0)*IF(JI$109&gt;=MAX($IC$109:JH$109),MIN((JI$109-MAX($IC$109:JH$109)),(JI$109-JH$109)),0)</f>
        <v>0</v>
      </c>
      <c r="JJ115" s="1">
        <f>+IF($E115=JJ$22,VLOOKUP($C115,Input!$A$8:$IA$39,MATCH(JJ$21,Input!$A$6:$IA$6,0),FALSE),0)*IF(JJ$110&gt;=MAX($IC$110:JI$110),MIN((JJ$110-MAX($IC$110:JI$110)),(JJ$110-JI$110)),0)+IF($E115=JJ$22,VLOOKUP($C115,Input!$A$8:$IA$39,MATCH(JJ$21,Input!$A$6:$IA$6,0),FALSE),0)*IF(JJ$109&gt;=MAX($IC$109:JI$109),MIN((JJ$109-MAX($IC$109:JI$109)),(JJ$109-JI$109)),0)</f>
        <v>0</v>
      </c>
      <c r="JK115" s="1">
        <f>+IF($E115=JK$22,VLOOKUP($C115,Input!$A$8:$IA$39,MATCH(JK$21,Input!$A$6:$IA$6,0),FALSE),0)*IF(JK$110&gt;=MAX($IC$110:JJ$110),MIN((JK$110-MAX($IC$110:JJ$110)),(JK$110-JJ$110)),0)+IF($E115=JK$22,VLOOKUP($C115,Input!$A$8:$IA$39,MATCH(JK$21,Input!$A$6:$IA$6,0),FALSE),0)*IF(JK$109&gt;=MAX($IC$109:JJ$109),MIN((JK$109-MAX($IC$109:JJ$109)),(JK$109-JJ$109)),0)</f>
        <v>0</v>
      </c>
      <c r="JL115" s="1">
        <f>+IF($E115=JL$22,VLOOKUP($C115,Input!$A$8:$IA$39,MATCH(JL$21,Input!$A$6:$IA$6,0),FALSE),0)*IF(JL$110&gt;=MAX($IC$110:JK$110),MIN((JL$110-MAX($IC$110:JK$110)),(JL$110-JK$110)),0)+IF($E115=JL$22,VLOOKUP($C115,Input!$A$8:$IA$39,MATCH(JL$21,Input!$A$6:$IA$6,0),FALSE),0)*IF(JL$109&gt;=MAX($IC$109:JK$109),MIN((JL$109-MAX($IC$109:JK$109)),(JL$109-JK$109)),0)</f>
        <v>0</v>
      </c>
      <c r="JN115" t="str">
        <f>+VLOOKUP($C115,Input!$A$8:$GZ$39,MATCH(JN$21,Input!$A$6:$GZ$6,0),FALSE)</f>
        <v>CNG Station Maint in fuel price</v>
      </c>
      <c r="JO115" s="1">
        <f>IF($E115+$I115+$D$7&lt;=JO$22,0,IF(JO$22-$D$7&gt;=$E115,VLOOKUP($C115,Input!$A$8:$GZ$39,MATCH(JO$21,Input!$A$6:$GZ$6,0),FALSE),0)*$F115/$G115)*$D115</f>
        <v>0</v>
      </c>
      <c r="JP115" s="1">
        <f>IF($E115+$I115+$D$7&lt;=JP$22,0,IF(JP$22-$D$7&gt;=$E115,VLOOKUP($C115,Input!$A$8:$GZ$39,MATCH(JP$21,Input!$A$6:$GZ$6,0),FALSE),0)*$F115/$G115)*$D115</f>
        <v>0</v>
      </c>
      <c r="JQ115" s="1">
        <f>IF($E115+$I115+$D$7&lt;=JQ$22,0,IF(JQ$22-$D$7&gt;=$E115,VLOOKUP($C115,Input!$A$8:$GZ$39,MATCH(JQ$21,Input!$A$6:$GZ$6,0),FALSE),0)*$F115/$G115)*$D115</f>
        <v>0</v>
      </c>
      <c r="JR115" s="1">
        <f>IF($E115+$I115+$D$7&lt;=JR$22,0,IF(JR$22-$D$7&gt;=$E115,VLOOKUP($C115,Input!$A$8:$GZ$39,MATCH(JR$21,Input!$A$6:$GZ$6,0),FALSE),0)*$F115/$G115)*$D115</f>
        <v>0</v>
      </c>
      <c r="JS115" s="1">
        <f>IF($E115+$I115+$D$7&lt;=JS$22,0,IF(JS$22-$D$7&gt;=$E115,VLOOKUP($C115,Input!$A$8:$GZ$39,MATCH(JS$21,Input!$A$6:$GZ$6,0),FALSE),0)*$F115/$G115)*$D115</f>
        <v>0</v>
      </c>
      <c r="JT115" s="1">
        <f>IF($E115+$I115+$D$7&lt;=JT$22,0,IF(JT$22-$D$7&gt;=$E115,VLOOKUP($C115,Input!$A$8:$GZ$39,MATCH(JT$21,Input!$A$6:$GZ$6,0),FALSE),0)*$F115/$G115)*$D115</f>
        <v>0</v>
      </c>
      <c r="JU115" s="1">
        <f>IF($E115+$I115+$D$7&lt;=JU$22,0,IF(JU$22-$D$7&gt;=$E115,VLOOKUP($C115,Input!$A$8:$GZ$39,MATCH(JU$21,Input!$A$6:$GZ$6,0),FALSE),0)*$F115/$G115)*$D115</f>
        <v>0</v>
      </c>
      <c r="JV115" s="1">
        <f>IF($E115+$I115+$D$7&lt;=JV$22,0,IF(JV$22-$D$7&gt;=$E115,VLOOKUP($C115,Input!$A$8:$GZ$39,MATCH(JV$21,Input!$A$6:$GZ$6,0),FALSE),0)*$F115/$G115)*$D115</f>
        <v>0</v>
      </c>
      <c r="JW115" s="1">
        <f>IF($E115+$I115+$D$7&lt;=JW$22,0,IF(JW$22-$D$7&gt;=$E115,VLOOKUP($C115,Input!$A$8:$GZ$39,MATCH(JW$21,Input!$A$6:$GZ$6,0),FALSE),0)*$F115/$G115)*$D115</f>
        <v>0</v>
      </c>
      <c r="JX115" s="1">
        <f>IF($E115+$I115+$D$7&lt;=JX$22,0,IF(JX$22-$D$7&gt;=$E115,VLOOKUP($C115,Input!$A$8:$GZ$39,MATCH(JX$21,Input!$A$6:$GZ$6,0),FALSE),0)*$F115/$G115)*$D115</f>
        <v>0</v>
      </c>
      <c r="JY115" s="1">
        <f>IF($E115+$I115+$D$7&lt;=JY$22,0,IF(JY$22-$D$7&gt;=$E115,VLOOKUP($C115,Input!$A$8:$GZ$39,MATCH(JY$21,Input!$A$6:$GZ$6,0),FALSE),0)*$F115/$G115)*$D115</f>
        <v>0</v>
      </c>
      <c r="JZ115" s="1">
        <f>IF($E115+$I115+$D$7&lt;=JZ$22,0,IF(JZ$22-$D$7&gt;=$E115,VLOOKUP($C115,Input!$A$8:$GZ$39,MATCH(JZ$21,Input!$A$6:$GZ$6,0),FALSE),0)*$F115/$G115)*$D115</f>
        <v>0</v>
      </c>
      <c r="KA115" s="1">
        <f>IF($E115+$I115+$D$7&lt;=KA$22,0,IF(KA$22-$D$7&gt;=$E115,VLOOKUP($C115,Input!$A$8:$GZ$39,MATCH(KA$21,Input!$A$6:$GZ$6,0),FALSE),0)*$F115/$G115)*$D115</f>
        <v>0</v>
      </c>
      <c r="KB115" s="1">
        <f>IF($E115+$I115+$D$7&lt;=KB$22,0,IF(KB$22-$D$7&gt;=$E115,VLOOKUP($C115,Input!$A$8:$GZ$39,MATCH(KB$21,Input!$A$6:$GZ$6,0),FALSE),0)*$F115/$G115)*$D115</f>
        <v>0</v>
      </c>
      <c r="KC115" s="1">
        <f>IF($E115+$I115+$D$7&lt;=KC$22,0,IF(KC$22-$D$7&gt;=$E115,VLOOKUP($C115,Input!$A$8:$GZ$39,MATCH(KC$21,Input!$A$6:$GZ$6,0),FALSE),0)*$F115/$G115)*$D115</f>
        <v>0</v>
      </c>
      <c r="KD115" s="1">
        <f>IF($E115+$I115+$D$7&lt;=KD$22,0,IF(KD$22-$D$7&gt;=$E115,VLOOKUP($C115,Input!$A$8:$GZ$39,MATCH(KD$21,Input!$A$6:$GZ$6,0),FALSE),0)*$F115/$G115)*$D115</f>
        <v>0</v>
      </c>
      <c r="KE115" s="1">
        <f>IF($E115+$I115+$D$7&lt;=KE$22,0,IF(KE$22-$D$7&gt;=$E115,VLOOKUP($C115,Input!$A$8:$GZ$39,MATCH(KE$21,Input!$A$6:$GZ$6,0),FALSE),0)*$F115/$G115)*$D115</f>
        <v>0</v>
      </c>
      <c r="KF115" s="1">
        <f>IF($E115+$I115+$D$7&lt;=KF$22,0,IF(KF$22-$D$7&gt;=$E115,VLOOKUP($C115,Input!$A$8:$GZ$39,MATCH(KF$21,Input!$A$6:$GZ$6,0),FALSE),0)*$F115/$G115)*$D115</f>
        <v>0</v>
      </c>
      <c r="KG115" s="1">
        <f>IF($E115+$I115+$D$7&lt;=KG$22,0,IF(KG$22-$D$7&gt;=$E115,VLOOKUP($C115,Input!$A$8:$GZ$39,MATCH(KG$21,Input!$A$6:$GZ$6,0),FALSE),0)*$F115/$G115)*$D115</f>
        <v>0</v>
      </c>
      <c r="KH115" s="1">
        <f>IF($E115+$I115+$D$7&lt;=KH$22,0,IF(KH$22-$D$7&gt;=$E115,VLOOKUP($C115,Input!$A$8:$GZ$39,MATCH(KH$21,Input!$A$6:$GZ$6,0),FALSE),0)*$F115/$G115)*$D115</f>
        <v>0</v>
      </c>
      <c r="KI115" s="1">
        <f>IF($E115+$I115+$D$7&lt;=KI$22,0,IF(KI$22-$D$7&gt;=$E115,VLOOKUP($C115,Input!$A$8:$GZ$39,MATCH(KI$21,Input!$A$6:$GZ$6,0),FALSE),0)*$F115/$G115)*$D115</f>
        <v>0</v>
      </c>
      <c r="KJ115" s="1">
        <f>IF($E115+$I115+$D$7&lt;=KJ$22,0,IF(KJ$22-$D$7&gt;=$E115,VLOOKUP($C115,Input!$A$8:$GZ$39,MATCH(KJ$21,Input!$A$6:$GZ$6,0),FALSE),0)*$F115/$G115)*$D115</f>
        <v>0</v>
      </c>
      <c r="KK115" s="1">
        <f>IF($E115+$I115+$D$7&lt;=KK$22,0,IF(KK$22-$D$7&gt;=$E115,VLOOKUP($C115,Input!$A$8:$GZ$39,MATCH(KK$21,Input!$A$6:$GZ$6,0),FALSE),0)*$F115/$G115)*$D115</f>
        <v>0</v>
      </c>
      <c r="KL115" s="1">
        <f>IF($E115+$I115+$D$7&lt;=KL$22,0,IF(KL$22-$D$7&gt;=$E115,VLOOKUP($C115,Input!$A$8:$GZ$39,MATCH(KL$21,Input!$A$6:$GZ$6,0),FALSE),0)*$F115/$G115)*$D115</f>
        <v>0</v>
      </c>
      <c r="KM115" s="1">
        <f>IF($E115+$I115+$D$7&lt;=KM$22,0,IF(KM$22-$D$7&gt;=$E115,VLOOKUP($C115,Input!$A$8:$GZ$39,MATCH(KM$21,Input!$A$6:$GZ$6,0),FALSE),0)*$F115/$G115)*$D115</f>
        <v>0</v>
      </c>
      <c r="KN115" s="1">
        <f>IF($E115+$I115+$D$7&lt;=KN$22,0,IF(KN$22-$D$7&gt;=$E115,VLOOKUP($C115,Input!$A$8:$GZ$39,MATCH(KN$21,Input!$A$6:$GZ$6,0),FALSE),0)*$F115/$G115)*$D115</f>
        <v>0</v>
      </c>
      <c r="KO115" s="1">
        <f>IF($E115+$I115+$D$7&lt;=KO$22,0,IF(KO$22-$D$7&gt;=$E115,VLOOKUP($C115,Input!$A$8:$GZ$39,MATCH(KO$21,Input!$A$6:$GZ$6,0),FALSE),0)*$F115/$G115)*$D115</f>
        <v>0</v>
      </c>
      <c r="KP115" s="1">
        <f>IF($E115+$I115+$D$7&lt;=KP$22,0,IF(KP$22-$D$7&gt;=$E115,VLOOKUP($C115,Input!$A$8:$GZ$39,MATCH(KP$21,Input!$A$6:$GZ$6,0),FALSE),0)*$F115/$G115)*$D115</f>
        <v>0</v>
      </c>
      <c r="KQ115" s="1">
        <f>IF($E115+$I115+$D$7&lt;=KQ$22,0,IF(KQ$22-$D$7&gt;=$E115,VLOOKUP($C115,Input!$A$8:$GZ$39,MATCH(KQ$21,Input!$A$6:$GZ$6,0),FALSE),0)*$F115/$G115)*$D115</f>
        <v>0</v>
      </c>
      <c r="KR115" s="1">
        <f>IF($E115+$I115+$D$7&lt;=KR$22,0,IF(KR$22-$D$7&gt;=$E115,VLOOKUP($C115,Input!$A$8:$GZ$39,MATCH(KR$21,Input!$A$6:$GZ$6,0),FALSE),0)*$F115/$G115)*$D115</f>
        <v>0</v>
      </c>
      <c r="KS115" s="1">
        <f>IF($E115+$I115+$D$7&lt;=KS$22,0,IF(KS$22-$D$7&gt;=$E115,VLOOKUP($C115,Input!$A$8:$GZ$39,MATCH(KS$21,Input!$A$6:$GZ$6,0),FALSE),0)*$F115/$G115)*$D115</f>
        <v>0</v>
      </c>
      <c r="KT115" s="1">
        <f>IF($E115+$I115+$D$7&lt;=KT$22,0,IF(KT$22-$D$7&gt;=$E115,VLOOKUP($C115,Input!$A$8:$GZ$39,MATCH(KT$21,Input!$A$6:$GZ$6,0),FALSE),0)*$F115/$G115)*$D115</f>
        <v>0</v>
      </c>
      <c r="KU115" s="1">
        <f>IF($E115+$I115+$D$7&lt;=KU$22,0,IF(KU$22-$D$7&gt;=$E115,VLOOKUP($C115,Input!$A$8:$GZ$39,MATCH(KU$21,Input!$A$6:$GZ$6,0),FALSE),0)*$F115/$G115)*$D115</f>
        <v>0</v>
      </c>
      <c r="KV115" s="1">
        <f>IF($E115+$I115+$D$7&lt;=KV$22,0,IF(KV$22-$D$7&gt;=$E115,VLOOKUP($C115,Input!$A$8:$GZ$39,MATCH(KV$21,Input!$A$6:$GZ$6,0),FALSE),0)*$F115/$G115)*$D115</f>
        <v>0</v>
      </c>
      <c r="KW115" s="1">
        <f>IF($E115+$I115+$D$7&lt;=KW$22,0,IF(KW$22-$D$7&gt;=$E115,VLOOKUP($C115,Input!$A$8:$GZ$39,MATCH(KW$21,Input!$A$6:$GZ$6,0),FALSE),0)*$F115/$G115)*$D115</f>
        <v>0</v>
      </c>
      <c r="KY115" t="str">
        <f>VLOOKUP($C115,Input!$A$8:$HV$39,MATCH(KY$21,Input!$A$6:$HV$6,0),FALSE)</f>
        <v xml:space="preserve">CNG (compressed and at pump, including station maintenance) </v>
      </c>
      <c r="KZ115" s="1">
        <f>IF($E115+$I115+$D$7&lt;=KZ$22,0,IF(KZ$22-$D$7&gt;=$E115,VLOOKUP($C115,Input!$A$8:$HV$39,MATCH(KZ$21,Input!$A$6:$HV$6,0),FALSE)/$G115*$F115,0))*$D115</f>
        <v>0</v>
      </c>
      <c r="LA115" s="1">
        <f>IF($E115+$I115+$D$7&lt;=LA$22,0,IF(LA$22-$D$7&gt;=$E115,VLOOKUP($C115,Input!$A$8:$HV$39,MATCH(LA$21,Input!$A$6:$HV$6,0),FALSE)/$G115*$F115,0))*$D115</f>
        <v>3602474.2268041242</v>
      </c>
      <c r="LB115" s="1">
        <f>IF($E115+$I115+$D$7&lt;=LB$22,0,IF(LB$22-$D$7&gt;=$E115,VLOOKUP($C115,Input!$A$8:$HV$39,MATCH(LB$21,Input!$A$6:$HV$6,0),FALSE)/$G115*$F115,0))*$D115</f>
        <v>3602474.2268041242</v>
      </c>
      <c r="LC115" s="1">
        <f>IF($E115+$I115+$D$7&lt;=LC$22,0,IF(LC$22-$D$7&gt;=$E115,VLOOKUP($C115,Input!$A$8:$HV$39,MATCH(LC$21,Input!$A$6:$HV$6,0),FALSE)/$G115*$F115,0))*$D115</f>
        <v>3602474.2268041242</v>
      </c>
      <c r="LD115" s="1">
        <f>IF($E115+$I115+$D$7&lt;=LD$22,0,IF(LD$22-$D$7&gt;=$E115,VLOOKUP($C115,Input!$A$8:$HV$39,MATCH(LD$21,Input!$A$6:$HV$6,0),FALSE)/$G115*$F115,0))*$D115</f>
        <v>3602474.2268041242</v>
      </c>
      <c r="LE115" s="1">
        <f>IF($E115+$I115+$D$7&lt;=LE$22,0,IF(LE$22-$D$7&gt;=$E115,VLOOKUP($C115,Input!$A$8:$HV$39,MATCH(LE$21,Input!$A$6:$HV$6,0),FALSE)/$G115*$F115,0))*$D115</f>
        <v>3602474.2268041242</v>
      </c>
      <c r="LF115" s="1">
        <f>IF($E115+$I115+$D$7&lt;=LF$22,0,IF(LF$22-$D$7&gt;=$E115,VLOOKUP($C115,Input!$A$8:$HV$39,MATCH(LF$21,Input!$A$6:$HV$6,0),FALSE)/$G115*$F115,0))*$D115</f>
        <v>3602474.2268041242</v>
      </c>
      <c r="LG115" s="1">
        <f>IF($E115+$I115+$D$7&lt;=LG$22,0,IF(LG$22-$D$7&gt;=$E115,VLOOKUP($C115,Input!$A$8:$HV$39,MATCH(LG$21,Input!$A$6:$HV$6,0),FALSE)/$G115*$F115,0))*$D115</f>
        <v>3602474.2268041242</v>
      </c>
      <c r="LH115" s="1">
        <f>IF($E115+$I115+$D$7&lt;=LH$22,0,IF(LH$22-$D$7&gt;=$E115,VLOOKUP($C115,Input!$A$8:$HV$39,MATCH(LH$21,Input!$A$6:$HV$6,0),FALSE)/$G115*$F115,0))*$D115</f>
        <v>3602474.2268041242</v>
      </c>
      <c r="LI115" s="1">
        <f>IF($E115+$I115+$D$7&lt;=LI$22,0,IF(LI$22-$D$7&gt;=$E115,VLOOKUP($C115,Input!$A$8:$HV$39,MATCH(LI$21,Input!$A$6:$HV$6,0),FALSE)/$G115*$F115,0))*$D115</f>
        <v>3602474.2268041242</v>
      </c>
      <c r="LJ115" s="1">
        <f>IF($E115+$I115+$D$7&lt;=LJ$22,0,IF(LJ$22-$D$7&gt;=$E115,VLOOKUP($C115,Input!$A$8:$HV$39,MATCH(LJ$21,Input!$A$6:$HV$6,0),FALSE)/$G115*$F115,0))*$D115</f>
        <v>3602474.2268041242</v>
      </c>
      <c r="LK115" s="1">
        <f>IF($E115+$I115+$D$7&lt;=LK$22,0,IF(LK$22-$D$7&gt;=$E115,VLOOKUP($C115,Input!$A$8:$HV$39,MATCH(LK$21,Input!$A$6:$HV$6,0),FALSE)/$G115*$F115,0))*$D115</f>
        <v>3602474.2268041242</v>
      </c>
      <c r="LL115" s="1">
        <f>IF($E115+$I115+$D$7&lt;=LL$22,0,IF(LL$22-$D$7&gt;=$E115,VLOOKUP($C115,Input!$A$8:$HV$39,MATCH(LL$21,Input!$A$6:$HV$6,0),FALSE)/$G115*$F115,0))*$D115</f>
        <v>3602474.2268041242</v>
      </c>
      <c r="LM115" s="1">
        <f>IF($E115+$I115+$D$7&lt;=LM$22,0,IF(LM$22-$D$7&gt;=$E115,VLOOKUP($C115,Input!$A$8:$HV$39,MATCH(LM$21,Input!$A$6:$HV$6,0),FALSE)/$G115*$F115,0))*$D115</f>
        <v>3602474.2268041242</v>
      </c>
      <c r="LN115" s="1">
        <f>IF($E115+$I115+$D$7&lt;=LN$22,0,IF(LN$22-$D$7&gt;=$E115,VLOOKUP($C115,Input!$A$8:$HV$39,MATCH(LN$21,Input!$A$6:$HV$6,0),FALSE)/$G115*$F115,0))*$D115</f>
        <v>3602474.2268041242</v>
      </c>
      <c r="LO115" s="1">
        <f>IF($E115+$I115+$D$7&lt;=LO$22,0,IF(LO$22-$D$7&gt;=$E115,VLOOKUP($C115,Input!$A$8:$HV$39,MATCH(LO$21,Input!$A$6:$HV$6,0),FALSE)/$G115*$F115,0))*$D115</f>
        <v>0</v>
      </c>
      <c r="LP115" s="1">
        <f>IF($E115+$I115+$D$7&lt;=LP$22,0,IF(LP$22-$D$7&gt;=$E115,VLOOKUP($C115,Input!$A$8:$HV$39,MATCH(LP$21,Input!$A$6:$HV$6,0),FALSE)/$G115*$F115,0))*$D115</f>
        <v>0</v>
      </c>
      <c r="LQ115" s="1">
        <f>IF($E115+$I115+$D$7&lt;=LQ$22,0,IF(LQ$22-$D$7&gt;=$E115,VLOOKUP($C115,Input!$A$8:$HV$39,MATCH(LQ$21,Input!$A$6:$HV$6,0),FALSE)/$G115*$F115,0))*$D115</f>
        <v>0</v>
      </c>
      <c r="LR115" s="1">
        <f>IF($E115+$I115+$D$7&lt;=LR$22,0,IF(LR$22-$D$7&gt;=$E115,VLOOKUP($C115,Input!$A$8:$HV$39,MATCH(LR$21,Input!$A$6:$HV$6,0),FALSE)/$G115*$F115,0))*$D115</f>
        <v>0</v>
      </c>
      <c r="LS115" s="1">
        <f>IF($E115+$I115+$D$7&lt;=LS$22,0,IF(LS$22-$D$7&gt;=$E115,VLOOKUP($C115,Input!$A$8:$HV$39,MATCH(LS$21,Input!$A$6:$HV$6,0),FALSE)/$G115*$F115,0))*$D115</f>
        <v>0</v>
      </c>
      <c r="LT115" s="1">
        <f>IF($E115+$I115+$D$7&lt;=LT$22,0,IF(LT$22-$D$7&gt;=$E115,VLOOKUP($C115,Input!$A$8:$HV$39,MATCH(LT$21,Input!$A$6:$HV$6,0),FALSE)/$G115*$F115,0))*$D115</f>
        <v>0</v>
      </c>
      <c r="LU115" s="1">
        <f>IF($E115+$I115+$D$7&lt;=LU$22,0,IF(LU$22-$D$7&gt;=$E115,VLOOKUP($C115,Input!$A$8:$HV$39,MATCH(LU$21,Input!$A$6:$HV$6,0),FALSE)/$G115*$F115,0))*$D115</f>
        <v>0</v>
      </c>
      <c r="LV115" s="1">
        <f>IF($E115+$I115+$D$7&lt;=LV$22,0,IF(LV$22-$D$7&gt;=$E115,VLOOKUP($C115,Input!$A$8:$HV$39,MATCH(LV$21,Input!$A$6:$HV$6,0),FALSE)/$G115*$F115,0))*$D115</f>
        <v>0</v>
      </c>
      <c r="LW115" s="1">
        <f>IF($E115+$I115+$D$7&lt;=LW$22,0,IF(LW$22-$D$7&gt;=$E115,VLOOKUP($C115,Input!$A$8:$HV$39,MATCH(LW$21,Input!$A$6:$HV$6,0),FALSE)/$G115*$F115,0))*$D115</f>
        <v>0</v>
      </c>
      <c r="LX115" s="1">
        <f>IF($E115+$I115+$D$7&lt;=LX$22,0,IF(LX$22-$D$7&gt;=$E115,VLOOKUP($C115,Input!$A$8:$HV$39,MATCH(LX$21,Input!$A$6:$HV$6,0),FALSE)/$G115*$F115,0))*$D115</f>
        <v>0</v>
      </c>
      <c r="LY115" s="1">
        <f>IF($E115+$I115+$D$7&lt;=LY$22,0,IF(LY$22-$D$7&gt;=$E115,VLOOKUP($C115,Input!$A$8:$HV$39,MATCH(LY$21,Input!$A$6:$HV$6,0),FALSE)/$G115*$F115,0))*$D115</f>
        <v>0</v>
      </c>
      <c r="LZ115" s="1">
        <f>IF($E115+$I115+$D$7&lt;=LZ$22,0,IF(LZ$22-$D$7&gt;=$E115,VLOOKUP($C115,Input!$A$8:$HV$39,MATCH(LZ$21,Input!$A$6:$HV$6,0),FALSE)/$G115*$F115,0))*$D115</f>
        <v>0</v>
      </c>
      <c r="MA115" s="1">
        <f>IF($E115+$I115+$D$7&lt;=MA$22,0,IF(MA$22-$D$7&gt;=$E115,VLOOKUP($C115,Input!$A$8:$HV$39,MATCH(MA$21,Input!$A$6:$HV$6,0),FALSE)/$G115*$F115,0))*$D115</f>
        <v>0</v>
      </c>
      <c r="MB115" s="1">
        <f>IF($E115+$I115+$D$7&lt;=MB$22,0,IF(MB$22-$D$7&gt;=$E115,VLOOKUP($C115,Input!$A$8:$HV$39,MATCH(MB$21,Input!$A$6:$HV$6,0),FALSE)/$G115*$F115,0))*$D115</f>
        <v>0</v>
      </c>
      <c r="MC115" s="1">
        <f>IF($E115+$I115+$D$7&lt;=MC$22,0,IF(MC$22-$D$7&gt;=$E115,VLOOKUP($C115,Input!$A$8:$HV$39,MATCH(MC$21,Input!$A$6:$HV$6,0),FALSE)/$G115*$F115,0))*$D115</f>
        <v>0</v>
      </c>
      <c r="MD115" s="1">
        <f>IF($E115+$I115+$D$7&lt;=MD$22,0,IF(MD$22-$D$7&gt;=$E115,VLOOKUP($C115,Input!$A$8:$HV$39,MATCH(MD$21,Input!$A$6:$HV$6,0),FALSE)/$G115*$F115,0))*$D115</f>
        <v>0</v>
      </c>
      <c r="ME115" s="1">
        <f>IF($E115+$I115+$D$7&lt;=ME$22,0,IF(ME$22-$D$7&gt;=$E115,VLOOKUP($C115,Input!$A$8:$HV$39,MATCH(ME$21,Input!$A$6:$HV$6,0),FALSE)/$G115*$F115,0))*$D115</f>
        <v>0</v>
      </c>
      <c r="MF115" s="1">
        <f>IF($E115+$I115+$D$7&lt;=MF$22,0,IF(MF$22-$D$7&gt;=$E115,VLOOKUP($C115,Input!$A$8:$HV$39,MATCH(MF$21,Input!$A$6:$HV$6,0),FALSE)/$G115*$F115,0))*$D115</f>
        <v>0</v>
      </c>
      <c r="MG115" s="1">
        <f>IF($E115+$I115+$D$7&lt;=MG$22,0,IF(MG$22-$D$7&gt;=$E115,VLOOKUP($C115,Input!$A$8:$HV$39,MATCH(MG$21,Input!$A$6:$HV$6,0),FALSE)/$G115*$F115,0))*$D115</f>
        <v>0</v>
      </c>
      <c r="MH115" s="1">
        <f>IF($E115+$I115+$D$7&lt;=MH$22,0,IF(MH$22-$D$7&gt;=$E115,VLOOKUP($C115,Input!$A$8:$HV$39,MATCH(MH$21,Input!$A$6:$HV$6,0),FALSE)/$G115*$F115,0))*$D115</f>
        <v>0</v>
      </c>
      <c r="MI115" s="1">
        <f>IF($E115+$I115+$D$7&lt;=MI$22,0,IF(MI$22-$D$7&gt;=$E115,VLOOKUP($C115,Input!$A$8:$HV$39,MATCH(MI$21,Input!$A$6:$HV$6,0),FALSE)/$G115*$F115,0))*$D115</f>
        <v>0</v>
      </c>
      <c r="MJ115" s="1">
        <f>IF($E115+$I115+$D$7&lt;=MJ$22,0,IF(MJ$22-$D$7&gt;=$E115,VLOOKUP($C115,Input!$A$8:$HV$39,MATCH(MJ$21,Input!$A$6:$HV$6,0),FALSE)/$G115*$F115,0))*$D115</f>
        <v>0</v>
      </c>
      <c r="MK115" s="1">
        <f>IF($E115+$I115+$D$7&lt;=MK$22,0,IF(MK$22-$D$7&gt;=$E115,VLOOKUP($C115,Input!$A$8:$HV$39,MATCH(MK$21,Input!$A$6:$HV$6,0),FALSE)/$G115*$F115,0))*$D115</f>
        <v>0</v>
      </c>
      <c r="ML115" s="1">
        <f>IF($E115+$I115+$D$7&lt;=ML$22,0,IF(ML$22-$D$7&gt;=$E115,VLOOKUP($C115,Input!$A$8:$HV$39,MATCH(ML$21,Input!$A$6:$HV$6,0),FALSE)/$G115*$F115,0))*$D115</f>
        <v>0</v>
      </c>
      <c r="MM115" s="1">
        <f>IF($E115+$I115+$D$7&lt;=MM$22,0,IF(MM$22-$D$7&gt;=$E115,VLOOKUP($C115,Input!$A$8:$HV$39,MATCH(MM$21,Input!$A$6:$HV$6,0),FALSE)/$G115*$F115,0))*$D115</f>
        <v>0</v>
      </c>
      <c r="MN115" s="1">
        <f>IF($E115+$I115+$D$7&lt;=MN$22,0,IF(MN$22-$D$7&gt;=$E115,VLOOKUP($C115,Input!$A$8:$HV$39,MATCH(MN$21,Input!$A$6:$HV$6,0),FALSE)/$G115*$F115,0))*$D115</f>
        <v>0</v>
      </c>
      <c r="MO115" s="1">
        <f>IF($E115+$I115+$D$7&lt;=MO$22,0,IF(MO$22-$D$7&gt;=$E115,VLOOKUP($C115,Input!$A$8:$HV$39,MATCH(MO$21,Input!$A$6:$HV$6,0),FALSE)/$G115*$F115,0))*$D115</f>
        <v>0</v>
      </c>
      <c r="MP115" s="1">
        <f>IF($E115+$I115+$D$7&lt;=MP$22,0,IF(MP$22-$D$7&gt;=$E115,VLOOKUP($C115,Input!$A$8:$HV$39,MATCH(MP$21,Input!$A$6:$HV$6,0),FALSE)/$G115*$F115,0))*$D115</f>
        <v>0</v>
      </c>
      <c r="MQ115" s="1">
        <f>IF($E115+$I115+$D$7&lt;=MQ$22,0,IF(MQ$22-$D$7&gt;=$E115,VLOOKUP($C115,Input!$A$8:$HV$39,MATCH(MQ$21,Input!$A$6:$HV$6,0),FALSE)/$G115*$F115,0))*$D115</f>
        <v>0</v>
      </c>
      <c r="MR115" s="1">
        <f>IF($E115+$I115+$D$7&lt;=MR$22,0,IF(MR$22-$D$7&gt;=$E115,VLOOKUP($C115,Input!$A$8:$HV$39,MATCH(MR$21,Input!$A$6:$HV$6,0),FALSE)/$G115*$F115,0))*$D115</f>
        <v>0</v>
      </c>
      <c r="MS115" s="1">
        <f>IF($E115+$I115+$D$7&lt;=MS$22,0,IF(MS$22-$D$7&gt;=$E115,VLOOKUP($C115,Input!$A$8:$HV$39,MATCH(MS$21,Input!$A$6:$HV$6,0),FALSE)/$G115*$F115,0))*$D115</f>
        <v>0</v>
      </c>
      <c r="MT115" s="1">
        <f>IF($E115+$I115+$D$7&lt;=MT$22,0,IF(MT$22-$D$7&gt;=$E115,VLOOKUP($C115,Input!$A$8:$HV$39,MATCH(MT$21,Input!$A$6:$HV$6,0),FALSE)/$G115*$F115,0))*$D115</f>
        <v>0</v>
      </c>
      <c r="MU115" s="1">
        <f>IF($E115+$I115+$D$7&lt;=MU$22,0,IF(MU$22-$D$7&gt;=$E115,VLOOKUP($C115,Input!$A$8:$HV$39,MATCH(MU$21,Input!$A$6:$HV$6,0),FALSE)/$G115*$F115,0))*$D115</f>
        <v>0</v>
      </c>
      <c r="MV115" s="1">
        <f>IF($E115+$I115+$D$7&lt;=MV$22,0,IF(MV$22-$D$7&gt;=$E115,VLOOKUP($C115,Input!$A$8:$HV$39,MATCH(MV$21,Input!$A$6:$HV$6,0),FALSE)/$G115*$F115,0))*$D115</f>
        <v>0</v>
      </c>
      <c r="MW115" s="1">
        <f>IF($E115+$I115+$D$7&lt;=MW$22,0,IF(MW$22-$D$7&gt;=$E115,VLOOKUP($C115,Input!$A$8:$HV$39,MATCH(MW$21,Input!$A$6:$HV$6,0),FALSE)/$G115*$F115,0))*$D115</f>
        <v>0</v>
      </c>
      <c r="MX115" s="1">
        <f>IF($E115+$I115+$D$7&lt;=MX$22,0,IF(MX$22-$D$7&gt;=$E115,VLOOKUP($C115,Input!$A$8:$HV$39,MATCH(MX$21,Input!$A$6:$HV$6,0),FALSE)/$G115*$F115,0))*$D115</f>
        <v>0</v>
      </c>
      <c r="MZ115" t="str">
        <f>VLOOKUP($C115,Input!$A$8:$HV$39,MATCH(MZ$21,Input!$A$6:$HV$6,0),FALSE)</f>
        <v>Fossil CNG LCFS Credit ($/DGE)</v>
      </c>
      <c r="NA115" s="1">
        <f>IF($E115+$I115+$D$7&lt;=NA$22,0,IF(NA$22-$D$7&gt;=$E115,-VLOOKUP($C115,Input!$A$8:$HV$39,MATCH(NA$21,Input!$A$6:$HV$6,0),FALSE)/$G115*$F115,0))*$D115*$G$4/100</f>
        <v>0</v>
      </c>
      <c r="NB115" s="1">
        <f>IF($E115+$I115+$D$7&lt;=NB$22,0,IF(NB$22-$D$7&gt;=$E115,-VLOOKUP($C115,Input!$A$8:$HV$39,MATCH(NB$21,Input!$A$6:$HV$6,0),FALSE)/$G115*$F115,0))*$D115*$G$4/100</f>
        <v>0</v>
      </c>
      <c r="NC115" s="1">
        <f>IF($E115+$I115+$D$7&lt;=NC$22,0,IF(NC$22-$D$7&gt;=$E115,-VLOOKUP($C115,Input!$A$8:$HV$39,MATCH(NC$21,Input!$A$6:$HV$6,0),FALSE)/$G115*$F115,0))*$D115*$G$4/100</f>
        <v>0</v>
      </c>
      <c r="ND115" s="1">
        <f>IF($E115+$I115+$D$7&lt;=ND$22,0,IF(ND$22-$D$7&gt;=$E115,-VLOOKUP($C115,Input!$A$8:$HV$39,MATCH(ND$21,Input!$A$6:$HV$6,0),FALSE)/$G115*$F115,0))*$D115*$G$4/100</f>
        <v>0</v>
      </c>
      <c r="NE115" s="1">
        <f>IF($E115+$I115+$D$7&lt;=NE$22,0,IF(NE$22-$D$7&gt;=$E115,-VLOOKUP($C115,Input!$A$8:$HV$39,MATCH(NE$21,Input!$A$6:$HV$6,0),FALSE)/$G115*$F115,0))*$D115*$G$4/100</f>
        <v>0</v>
      </c>
      <c r="NF115" s="1">
        <f>IF($E115+$I115+$D$7&lt;=NF$22,0,IF(NF$22-$D$7&gt;=$E115,-VLOOKUP($C115,Input!$A$8:$HV$39,MATCH(NF$21,Input!$A$6:$HV$6,0),FALSE)/$G115*$F115,0))*$D115*$G$4/100</f>
        <v>0</v>
      </c>
      <c r="NG115" s="1">
        <f>IF($E115+$I115+$D$7&lt;=NG$22,0,IF(NG$22-$D$7&gt;=$E115,-VLOOKUP($C115,Input!$A$8:$HV$39,MATCH(NG$21,Input!$A$6:$HV$6,0),FALSE)/$G115*$F115,0))*$D115*$G$4/100</f>
        <v>0</v>
      </c>
      <c r="NH115" s="1">
        <f>IF($E115+$I115+$D$7&lt;=NH$22,0,IF(NH$22-$D$7&gt;=$E115,-VLOOKUP($C115,Input!$A$8:$HV$39,MATCH(NH$21,Input!$A$6:$HV$6,0),FALSE)/$G115*$F115,0))*$D115*$G$4/100</f>
        <v>0</v>
      </c>
      <c r="NI115" s="1">
        <f>IF($E115+$I115+$D$7&lt;=NI$22,0,IF(NI$22-$D$7&gt;=$E115,-VLOOKUP($C115,Input!$A$8:$HV$39,MATCH(NI$21,Input!$A$6:$HV$6,0),FALSE)/$G115*$F115,0))*$D115*$G$4/100</f>
        <v>0</v>
      </c>
      <c r="NJ115" s="1">
        <f>IF($E115+$I115+$D$7&lt;=NJ$22,0,IF(NJ$22-$D$7&gt;=$E115,-VLOOKUP($C115,Input!$A$8:$HV$39,MATCH(NJ$21,Input!$A$6:$HV$6,0),FALSE)/$G115*$F115,0))*$D115*$G$4/100</f>
        <v>0</v>
      </c>
      <c r="NK115" s="1">
        <f>IF($E115+$I115+$D$7&lt;=NK$22,0,IF(NK$22-$D$7&gt;=$E115,-VLOOKUP($C115,Input!$A$8:$HV$39,MATCH(NK$21,Input!$A$6:$HV$6,0),FALSE)/$G115*$F115,0))*$D115*$G$4/100</f>
        <v>0</v>
      </c>
      <c r="NL115" s="1">
        <f>IF($E115+$I115+$D$7&lt;=NL$22,0,IF(NL$22-$D$7&gt;=$E115,-VLOOKUP($C115,Input!$A$8:$HV$39,MATCH(NL$21,Input!$A$6:$HV$6,0),FALSE)/$G115*$F115,0))*$D115*$G$4/100</f>
        <v>0</v>
      </c>
      <c r="NM115" s="1">
        <f>IF($E115+$I115+$D$7&lt;=NM$22,0,IF(NM$22-$D$7&gt;=$E115,-VLOOKUP($C115,Input!$A$8:$HV$39,MATCH(NM$21,Input!$A$6:$HV$6,0),FALSE)/$G115*$F115,0))*$D115*$G$4/100</f>
        <v>0</v>
      </c>
      <c r="NN115" s="1">
        <f>IF($E115+$I115+$D$7&lt;=NN$22,0,IF(NN$22-$D$7&gt;=$E115,-VLOOKUP($C115,Input!$A$8:$HV$39,MATCH(NN$21,Input!$A$6:$HV$6,0),FALSE)/$G115*$F115,0))*$D115*$G$4/100</f>
        <v>0</v>
      </c>
      <c r="NO115" s="1">
        <f>IF($E115+$I115+$D$7&lt;=NO$22,0,IF(NO$22-$D$7&gt;=$E115,-VLOOKUP($C115,Input!$A$8:$HV$39,MATCH(NO$21,Input!$A$6:$HV$6,0),FALSE)/$G115*$F115,0))*$D115*$G$4/100</f>
        <v>0</v>
      </c>
      <c r="NP115" s="1">
        <f>IF($E115+$I115+$D$7&lt;=NP$22,0,IF(NP$22-$D$7&gt;=$E115,-VLOOKUP($C115,Input!$A$8:$HV$39,MATCH(NP$21,Input!$A$6:$HV$6,0),FALSE)/$G115*$F115,0))*$D115*$G$4/100</f>
        <v>0</v>
      </c>
      <c r="NQ115" s="1">
        <f>IF($E115+$I115+$D$7&lt;=NQ$22,0,IF(NQ$22-$D$7&gt;=$E115,-VLOOKUP($C115,Input!$A$8:$HV$39,MATCH(NQ$21,Input!$A$6:$HV$6,0),FALSE)/$G115*$F115,0))*$D115*$G$4/100</f>
        <v>0</v>
      </c>
      <c r="NR115" s="1">
        <f>IF($E115+$I115+$D$7&lt;=NR$22,0,IF(NR$22-$D$7&gt;=$E115,-VLOOKUP($C115,Input!$A$8:$HV$39,MATCH(NR$21,Input!$A$6:$HV$6,0),FALSE)/$G115*$F115,0))*$D115*$G$4/100</f>
        <v>0</v>
      </c>
      <c r="NS115" s="1">
        <f>IF($E115+$I115+$D$7&lt;=NS$22,0,IF(NS$22-$D$7&gt;=$E115,-VLOOKUP($C115,Input!$A$8:$HV$39,MATCH(NS$21,Input!$A$6:$HV$6,0),FALSE)/$G115*$F115,0))*$D115*$G$4/100</f>
        <v>0</v>
      </c>
      <c r="NT115" s="1">
        <f>IF($E115+$I115+$D$7&lt;=NT$22,0,IF(NT$22-$D$7&gt;=$E115,-VLOOKUP($C115,Input!$A$8:$HV$39,MATCH(NT$21,Input!$A$6:$HV$6,0),FALSE)/$G115*$F115,0))*$D115*$G$4/100</f>
        <v>0</v>
      </c>
      <c r="NU115" s="1">
        <f>IF($E115+$I115+$D$7&lt;=NU$22,0,IF(NU$22-$D$7&gt;=$E115,-VLOOKUP($C115,Input!$A$8:$HV$39,MATCH(NU$21,Input!$A$6:$HV$6,0),FALSE)/$G115*$F115,0))*$D115*$G$4/100</f>
        <v>0</v>
      </c>
      <c r="NV115" s="1">
        <f>IF($E115+$I115+$D$7&lt;=NV$22,0,IF(NV$22-$D$7&gt;=$E115,-VLOOKUP($C115,Input!$A$8:$HV$39,MATCH(NV$21,Input!$A$6:$HV$6,0),FALSE)/$G115*$F115,0))*$D115*$G$4/100</f>
        <v>0</v>
      </c>
      <c r="NW115" s="1">
        <f>IF($E115+$I115+$D$7&lt;=NW$22,0,IF(NW$22-$D$7&gt;=$E115,-VLOOKUP($C115,Input!$A$8:$HV$39,MATCH(NW$21,Input!$A$6:$HV$6,0),FALSE)/$G115*$F115,0))*$D115*$G$4/100</f>
        <v>0</v>
      </c>
      <c r="NX115" s="1">
        <f>IF($E115+$I115+$D$7&lt;=NX$22,0,IF(NX$22-$D$7&gt;=$E115,-VLOOKUP($C115,Input!$A$8:$HV$39,MATCH(NX$21,Input!$A$6:$HV$6,0),FALSE)/$G115*$F115,0))*$D115*$G$4/100</f>
        <v>0</v>
      </c>
      <c r="NY115" s="1">
        <f>IF($E115+$I115+$D$7&lt;=NY$22,0,IF(NY$22-$D$7&gt;=$E115,-VLOOKUP($C115,Input!$A$8:$HV$39,MATCH(NY$21,Input!$A$6:$HV$6,0),FALSE)/$G115*$F115,0))*$D115*$G$4/100</f>
        <v>0</v>
      </c>
      <c r="NZ115" s="1">
        <f>IF($E115+$I115+$D$7&lt;=NZ$22,0,IF(NZ$22-$D$7&gt;=$E115,-VLOOKUP($C115,Input!$A$8:$HV$39,MATCH(NZ$21,Input!$A$6:$HV$6,0),FALSE)/$G115*$F115,0))*$D115*$G$4/100</f>
        <v>0</v>
      </c>
      <c r="OA115" s="1">
        <f>IF($E115+$I115+$D$7&lt;=OA$22,0,IF(OA$22-$D$7&gt;=$E115,-VLOOKUP($C115,Input!$A$8:$HV$39,MATCH(OA$21,Input!$A$6:$HV$6,0),FALSE)/$G115*$F115,0))*$D115*$G$4/100</f>
        <v>0</v>
      </c>
      <c r="OB115" s="1">
        <f>IF($E115+$I115+$D$7&lt;=OB$22,0,IF(OB$22-$D$7&gt;=$E115,-VLOOKUP($C115,Input!$A$8:$HV$39,MATCH(OB$21,Input!$A$6:$HV$6,0),FALSE)/$G115*$F115,0))*$D115*$G$4/100</f>
        <v>0</v>
      </c>
      <c r="OC115" s="1">
        <f>IF($E115+$I115+$D$7&lt;=OC$22,0,IF(OC$22-$D$7&gt;=$E115,-VLOOKUP($C115,Input!$A$8:$HV$39,MATCH(OC$21,Input!$A$6:$HV$6,0),FALSE)/$G115*$F115,0))*$D115*$G$4/100</f>
        <v>0</v>
      </c>
      <c r="OD115" s="1">
        <f>IF($E115+$I115+$D$7&lt;=OD$22,0,IF(OD$22-$D$7&gt;=$E115,-VLOOKUP($C115,Input!$A$8:$HV$39,MATCH(OD$21,Input!$A$6:$HV$6,0),FALSE)/$G115*$F115,0))*$D115*$G$4/100</f>
        <v>0</v>
      </c>
      <c r="OE115" s="1">
        <f>IF($E115+$I115+$D$7&lt;=OE$22,0,IF(OE$22-$D$7&gt;=$E115,-VLOOKUP($C115,Input!$A$8:$HV$39,MATCH(OE$21,Input!$A$6:$HV$6,0),FALSE)/$G115*$F115,0))*$D115*$G$4/100</f>
        <v>0</v>
      </c>
      <c r="OF115" s="1">
        <f>IF($E115+$I115+$D$7&lt;=OF$22,0,IF(OF$22-$D$7&gt;=$E115,-VLOOKUP($C115,Input!$A$8:$HV$39,MATCH(OF$21,Input!$A$6:$HV$6,0),FALSE)/$G115*$F115,0))*$D115*$G$4/100</f>
        <v>0</v>
      </c>
      <c r="OG115" s="1">
        <f>IF($E115+$I115+$D$7&lt;=OG$22,0,IF(OG$22-$D$7&gt;=$E115,-VLOOKUP($C115,Input!$A$8:$HV$39,MATCH(OG$21,Input!$A$6:$HV$6,0),FALSE)/$G115*$F115,0))*$D115*$G$4/100</f>
        <v>0</v>
      </c>
      <c r="OH115" s="1">
        <f>IF($E115+$I115+$D$7&lt;=OH$22,0,IF(OH$22-$D$7&gt;=$E115,-VLOOKUP($C115,Input!$A$8:$HV$39,MATCH(OH$21,Input!$A$6:$HV$6,0),FALSE)/$G115*$F115,0))*$D115*$G$4/100</f>
        <v>0</v>
      </c>
      <c r="OI115" s="1">
        <f>IF($E115+$I115+$D$7&lt;=OI$22,0,IF(OI$22-$D$7&gt;=$E115,-VLOOKUP($C115,Input!$A$8:$HV$39,MATCH(OI$21,Input!$A$6:$HV$6,0),FALSE)/$G115*$F115,0))*$D115*$G$4/100</f>
        <v>0</v>
      </c>
      <c r="OK115" t="str">
        <f>VLOOKUP($C115,Input!$A$8:$HW$39,MATCH(OK$21,Input!$A$6:$HW$6,0),FALSE)</f>
        <v>NA</v>
      </c>
      <c r="OL115" s="1">
        <f>IF($E115+$I115+$D$7&lt;=OL$22,0,IF(OL$22-$D$7&gt;=$E115,IF(COUNTIF($KZ115:LP115,"&gt;0")&gt;0,VLOOKUP($C115,Input!$A$8:$HV$21,MATCH($OK$21+COUNTIF($KZ115:LP115,"&gt;0"),Input!$A$6:$HV$6,0),FALSE),0),0))*$D115</f>
        <v>0</v>
      </c>
      <c r="OM115" s="1">
        <f>IF($E115+$I115+$D$7&lt;=OM$22,0,IF(OM$22-$D$7&gt;=$E115,IF(COUNTIF($KZ115:LQ115,"&gt;0")&gt;0,VLOOKUP($C115,Input!$A$8:$HV$21,MATCH($OK$21+COUNTIF($KZ115:LQ115,"&gt;0"),Input!$A$6:$HV$6,0),FALSE),0),0))*$D115</f>
        <v>0</v>
      </c>
      <c r="ON115" s="1">
        <f>IF($E115+$I115+$D$7&lt;=ON$22,0,IF(ON$22-$D$7&gt;=$E115,IF(COUNTIF($KZ115:LR115,"&gt;0")&gt;0,VLOOKUP($C115,Input!$A$8:$HV$21,MATCH($OK$21+COUNTIF($KZ115:LR115,"&gt;0"),Input!$A$6:$HV$6,0),FALSE),0),0))*$D115</f>
        <v>0</v>
      </c>
      <c r="OO115" s="1">
        <f>IF($E115+$I115+$D$7&lt;=OO$22,0,IF(OO$22-$D$7&gt;=$E115,IF(COUNTIF($KZ115:LS115,"&gt;0")&gt;0,VLOOKUP($C115,Input!$A$8:$HV$21,MATCH($OK$21+COUNTIF($KZ115:LS115,"&gt;0"),Input!$A$6:$HV$6,0),FALSE),0),0))*$D115</f>
        <v>0</v>
      </c>
      <c r="OP115" s="1">
        <f>IF($E115+$I115+$D$7&lt;=OP$22,0,IF(OP$22-$D$7&gt;=$E115,IF(COUNTIF($KZ115:LT115,"&gt;0")&gt;0,VLOOKUP($C115,Input!$A$8:$HV$21,MATCH($OK$21+COUNTIF($KZ115:LT115,"&gt;0"),Input!$A$6:$HV$6,0),FALSE),0),0))*$D115</f>
        <v>0</v>
      </c>
      <c r="OQ115" s="1">
        <f>IF($E115+$I115+$D$7&lt;=OQ$22,0,IF(OQ$22-$D$7&gt;=$E115,IF(COUNTIF($KZ115:LU115,"&gt;0")&gt;0,VLOOKUP($C115,Input!$A$8:$HV$21,MATCH($OK$21+COUNTIF($KZ115:LU115,"&gt;0"),Input!$A$6:$HV$6,0),FALSE),0),0))*$D115</f>
        <v>0</v>
      </c>
      <c r="OR115" s="1">
        <f>IF($E115+$I115+$D$7&lt;=OR$22,0,IF(OR$22-$D$7&gt;=$E115,IF(COUNTIF($KZ115:LV115,"&gt;0")&gt;0,VLOOKUP($C115,Input!$A$8:$HV$21,MATCH($OK$21+COUNTIF($KZ115:LV115,"&gt;0"),Input!$A$6:$HV$6,0),FALSE),0),0))*$D115</f>
        <v>0</v>
      </c>
      <c r="OS115" s="1">
        <f>IF($E115+$I115+$D$7&lt;=OS$22,0,IF(OS$22-$D$7&gt;=$E115,IF(COUNTIF($KZ115:LW115,"&gt;0")&gt;0,VLOOKUP($C115,Input!$A$8:$HV$21,MATCH($OK$21+COUNTIF($KZ115:LW115,"&gt;0"),Input!$A$6:$HV$6,0),FALSE),0),0))*$D115</f>
        <v>0</v>
      </c>
      <c r="OT115" s="1">
        <f>IF($E115+$I115+$D$7&lt;=OT$22,0,IF(OT$22-$D$7&gt;=$E115,IF(COUNTIF($KZ115:LX115,"&gt;0")&gt;0,VLOOKUP($C115,Input!$A$8:$HV$21,MATCH($OK$21+COUNTIF($KZ115:LX115,"&gt;0"),Input!$A$6:$HV$6,0),FALSE),0),0))*$D115</f>
        <v>0</v>
      </c>
      <c r="OU115" s="1">
        <f>IF($E115+$I115+$D$7&lt;=OU$22,0,IF(OU$22-$D$7&gt;=$E115,IF(COUNTIF($KZ115:LY115,"&gt;0")&gt;0,VLOOKUP($C115,Input!$A$8:$HV$21,MATCH($OK$21+COUNTIF($KZ115:LY115,"&gt;0"),Input!$A$6:$HV$6,0),FALSE),0),0))*$D115</f>
        <v>0</v>
      </c>
      <c r="OV115" s="1">
        <f>IF($E115+$I115+$D$7&lt;=OV$22,0,IF(OV$22-$D$7&gt;=$E115,IF(COUNTIF($KZ115:LZ115,"&gt;0")&gt;0,VLOOKUP($C115,Input!$A$8:$HV$21,MATCH($OK$21+COUNTIF($KZ115:LZ115,"&gt;0"),Input!$A$6:$HV$6,0),FALSE),0),0))*$D115</f>
        <v>0</v>
      </c>
      <c r="OW115" s="1">
        <f>IF($E115+$I115+$D$7&lt;=OW$22,0,IF(OW$22-$D$7&gt;=$E115,IF(COUNTIF($KZ115:MA115,"&gt;0")&gt;0,VLOOKUP($C115,Input!$A$8:$HV$21,MATCH($OK$21+COUNTIF($KZ115:MA115,"&gt;0"),Input!$A$6:$HV$6,0),FALSE),0),0))*$D115</f>
        <v>0</v>
      </c>
      <c r="OX115" s="1">
        <f>IF($E115+$I115+$D$7&lt;=OX$22,0,IF(OX$22-$D$7&gt;=$E115,IF(COUNTIF($KZ115:MB115,"&gt;0")&gt;0,VLOOKUP($C115,Input!$A$8:$HV$21,MATCH($OK$21+COUNTIF($KZ115:MB115,"&gt;0"),Input!$A$6:$HV$6,0),FALSE),0),0))*$D115</f>
        <v>0</v>
      </c>
      <c r="OY115" s="1">
        <f>IF($E115+$I115+$D$7&lt;=OY$22,0,IF(OY$22-$D$7&gt;=$E115,IF(COUNTIF($KZ115:MC115,"&gt;0")&gt;0,VLOOKUP($C115,Input!$A$8:$HV$21,MATCH($OK$21+COUNTIF($KZ115:MC115,"&gt;0"),Input!$A$6:$HV$6,0),FALSE),0),0))*$D115</f>
        <v>0</v>
      </c>
      <c r="OZ115" s="1">
        <f>IF($E115+$I115+$D$7&lt;=OZ$22,0,IF(OZ$22-$D$7&gt;=$E115,IF(COUNTIF($KZ115:MD115,"&gt;0")&gt;0,VLOOKUP($C115,Input!$A$8:$HV$21,MATCH($OK$21+COUNTIF($KZ115:MD115,"&gt;0"),Input!$A$6:$HV$6,0),FALSE),0),0))*$D115</f>
        <v>0</v>
      </c>
      <c r="PA115" s="1">
        <f>IF($E115+$I115+$D$7&lt;=PA$22,0,IF(PA$22-$D$7&gt;=$E115,IF(COUNTIF($KZ115:ME115,"&gt;0")&gt;0,VLOOKUP($C115,Input!$A$8:$HV$21,MATCH($OK$21+COUNTIF($KZ115:ME115,"&gt;0"),Input!$A$6:$HV$6,0),FALSE),0),0))*$D115</f>
        <v>0</v>
      </c>
      <c r="PB115" s="1">
        <f>IF($E115+$I115+$D$7&lt;=PB$22,0,IF(PB$22-$D$7&gt;=$E115,IF(COUNTIF($KZ115:MF115,"&gt;0")&gt;0,VLOOKUP($C115,Input!$A$8:$HV$21,MATCH($OK$21+COUNTIF($KZ115:MF115,"&gt;0"),Input!$A$6:$HV$6,0),FALSE),0),0))*$D115</f>
        <v>0</v>
      </c>
      <c r="PC115" s="1">
        <f>IF($E115+$I115+$D$7&lt;=PC$22,0,IF(PC$22-$D$7&gt;=$E115,IF(COUNTIF($KZ115:MG115,"&gt;0")&gt;0,VLOOKUP($C115,Input!$A$8:$HV$21,MATCH($OK$21+COUNTIF($KZ115:MG115,"&gt;0"),Input!$A$6:$HV$6,0),FALSE),0),0))*$D115</f>
        <v>0</v>
      </c>
      <c r="PD115" s="1">
        <f>IF($E115+$I115+$D$7&lt;=PD$22,0,IF(PD$22-$D$7&gt;=$E115,IF(COUNTIF($KZ115:MH115,"&gt;0")&gt;0,VLOOKUP($C115,Input!$A$8:$HV$21,MATCH($OK$21+COUNTIF($KZ115:MH115,"&gt;0"),Input!$A$6:$HV$6,0),FALSE),0),0))*$D115</f>
        <v>0</v>
      </c>
      <c r="PE115" s="1">
        <f>IF($E115+$I115+$D$7&lt;=PE$22,0,IF(PE$22-$D$7&gt;=$E115,IF(COUNTIF($KZ115:MI115,"&gt;0")&gt;0,VLOOKUP($C115,Input!$A$8:$HV$21,MATCH($OK$21+COUNTIF($KZ115:MI115,"&gt;0"),Input!$A$6:$HV$6,0),FALSE),0),0))*$D115</f>
        <v>0</v>
      </c>
      <c r="PF115" s="1">
        <f>IF($E115+$I115+$D$7&lt;=PF$22,0,IF(PF$22-$D$7&gt;=$E115,IF(COUNTIF($KZ115:MJ115,"&gt;0")&gt;0,VLOOKUP($C115,Input!$A$8:$HV$21,MATCH($OK$21+COUNTIF($KZ115:MJ115,"&gt;0"),Input!$A$6:$HV$6,0),FALSE),0),0))*$D115</f>
        <v>0</v>
      </c>
      <c r="PG115" s="1">
        <f>IF($E115+$I115+$D$7&lt;=PG$22,0,IF(PG$22-$D$7&gt;=$E115,IF(COUNTIF($KZ115:MK115,"&gt;0")&gt;0,VLOOKUP($C115,Input!$A$8:$HV$21,MATCH($OK$21+COUNTIF($KZ115:MK115,"&gt;0"),Input!$A$6:$HV$6,0),FALSE),0),0))*$D115</f>
        <v>0</v>
      </c>
      <c r="PH115" s="1">
        <f>IF($E115+$I115+$D$7&lt;=PH$22,0,IF(PH$22-$D$7&gt;=$E115,IF(COUNTIF($KZ115:ML115,"&gt;0")&gt;0,VLOOKUP($C115,Input!$A$8:$HV$21,MATCH($OK$21+COUNTIF($KZ115:ML115,"&gt;0"),Input!$A$6:$HV$6,0),FALSE),0),0))*$D115</f>
        <v>0</v>
      </c>
      <c r="PI115" s="1">
        <f>IF($E115+$I115+$D$7&lt;=PI$22,0,IF(PI$22-$D$7&gt;=$E115,IF(COUNTIF($KZ115:MM115,"&gt;0")&gt;0,VLOOKUP($C115,Input!$A$8:$HV$21,MATCH($OK$21+COUNTIF($KZ115:MM115,"&gt;0"),Input!$A$6:$HV$6,0),FALSE),0),0))*$D115</f>
        <v>0</v>
      </c>
      <c r="PJ115" s="1">
        <f>IF($E115+$I115+$D$7&lt;=PJ$22,0,IF(PJ$22-$D$7&gt;=$E115,IF(COUNTIF($KZ115:MN115,"&gt;0")&gt;0,VLOOKUP($C115,Input!$A$8:$HV$21,MATCH($OK$21+COUNTIF($KZ115:MN115,"&gt;0"),Input!$A$6:$HV$6,0),FALSE),0),0))*$D115</f>
        <v>0</v>
      </c>
      <c r="PK115" s="1">
        <f>IF($E115+$I115+$D$7&lt;=PK$22,0,IF(PK$22-$D$7&gt;=$E115,IF(COUNTIF($KZ115:MO115,"&gt;0")&gt;0,VLOOKUP($C115,Input!$A$8:$HV$21,MATCH($OK$21+COUNTIF($KZ115:MO115,"&gt;0"),Input!$A$6:$HV$6,0),FALSE),0),0))*$D115</f>
        <v>0</v>
      </c>
      <c r="PL115" s="1">
        <f>IF($E115+$I115+$D$7&lt;=PL$22,0,IF(PL$22-$D$7&gt;=$E115,IF(COUNTIF($KZ115:MP115,"&gt;0")&gt;0,VLOOKUP($C115,Input!$A$8:$HV$21,MATCH($OK$21+COUNTIF($KZ115:MP115,"&gt;0"),Input!$A$6:$HV$6,0),FALSE),0),0))*$D115</f>
        <v>0</v>
      </c>
      <c r="PM115" s="1">
        <f>IF($E115+$I115+$D$7&lt;=PM$22,0,IF(PM$22-$D$7&gt;=$E115,IF(COUNTIF($KZ115:MQ115,"&gt;0")&gt;0,VLOOKUP($C115,Input!$A$8:$HV$21,MATCH($OK$21+COUNTIF($KZ115:MQ115,"&gt;0"),Input!$A$6:$HV$6,0),FALSE),0),0))*$D115</f>
        <v>0</v>
      </c>
      <c r="PN115" s="1">
        <f>IF($E115+$I115+$D$7&lt;=PN$22,0,IF(PN$22-$D$7&gt;=$E115,IF(COUNTIF($KZ115:MR115,"&gt;0")&gt;0,VLOOKUP($C115,Input!$A$8:$HV$21,MATCH($OK$21+COUNTIF($KZ115:MR115,"&gt;0"),Input!$A$6:$HV$6,0),FALSE),0),0))*$D115</f>
        <v>0</v>
      </c>
      <c r="PO115" s="1">
        <f>IF($E115+$I115+$D$7&lt;=PO$22,0,IF(PO$22-$D$7&gt;=$E115,IF(COUNTIF($KZ115:MS115,"&gt;0")&gt;0,VLOOKUP($C115,Input!$A$8:$HV$21,MATCH($OK$21+COUNTIF($KZ115:MS115,"&gt;0"),Input!$A$6:$HV$6,0),FALSE),0),0))*$D115</f>
        <v>0</v>
      </c>
      <c r="PP115" s="1">
        <f>IF($E115+$I115+$D$7&lt;=PP$22,0,IF(PP$22-$D$7&gt;=$E115,IF(COUNTIF($KZ115:MT115,"&gt;0")&gt;0,VLOOKUP($C115,Input!$A$8:$HV$21,MATCH($OK$21+COUNTIF($KZ115:MT115,"&gt;0"),Input!$A$6:$HV$6,0),FALSE),0),0))*$D115</f>
        <v>0</v>
      </c>
      <c r="PQ115" s="1">
        <f>IF($E115+$I115+$D$7&lt;=PQ$22,0,IF(PQ$22-$D$7&gt;=$E115,IF(COUNTIF($KZ115:MU115,"&gt;0")&gt;0,VLOOKUP($C115,Input!$A$8:$HV$21,MATCH($OK$21+COUNTIF($KZ115:MU115,"&gt;0"),Input!$A$6:$HV$6,0),FALSE),0),0))*$D115</f>
        <v>0</v>
      </c>
      <c r="PR115" s="1">
        <f>IF($E115+$I115+$D$7&lt;=PR$22,0,IF(PR$22-$D$7&gt;=$E115,IF(COUNTIF($KZ115:MV115,"&gt;0")&gt;0,VLOOKUP($C115,Input!$A$8:$HV$21,MATCH($OK$21+COUNTIF($KZ115:MV115,"&gt;0"),Input!$A$6:$HV$6,0),FALSE),0),0))*$D115</f>
        <v>0</v>
      </c>
      <c r="PS115" s="1">
        <f>IF($E115+$I115+$D$7&lt;=PS$22,0,IF(PS$22-$D$7&gt;=$E115,IF(COUNTIF($KZ115:MW115,"&gt;0")&gt;0,VLOOKUP($C115,Input!$A$8:$HV$21,MATCH($OK$21+COUNTIF($KZ115:MW115,"&gt;0"),Input!$A$6:$HV$6,0),FALSE),0),0))*$D115</f>
        <v>0</v>
      </c>
      <c r="PT115" s="1">
        <f>IF($E115+$I115+$D$7&lt;=PT$22,0,IF(PT$22-$D$7&gt;=$E115,IF(COUNTIF($KZ115:MX115,"&gt;0")&gt;0,VLOOKUP($C115,Input!$A$8:$HV$21,MATCH($OK$21+COUNTIF($KZ115:MX115,"&gt;0"),Input!$A$6:$HV$6,0),FALSE),0),0))*$D115</f>
        <v>0</v>
      </c>
      <c r="PV115" s="1" t="str">
        <f t="shared" si="871"/>
        <v>2001 MY 40' CNG w Midlife Rebuild {234 Buses}</v>
      </c>
      <c r="PW115" s="1">
        <f t="shared" ref="PW115:PW131" si="875">+J115+AU115+CF115+DQ115+GQ115+JO115+LP115+NA115+OL115+ID115+FD115</f>
        <v>0</v>
      </c>
      <c r="PX115" s="1">
        <f t="shared" si="872"/>
        <v>0</v>
      </c>
      <c r="PY115" s="1">
        <f t="shared" si="872"/>
        <v>0</v>
      </c>
      <c r="PZ115" s="1">
        <f t="shared" si="872"/>
        <v>0</v>
      </c>
      <c r="QA115" s="1">
        <f t="shared" si="872"/>
        <v>0</v>
      </c>
      <c r="QB115" s="1">
        <f t="shared" si="872"/>
        <v>0</v>
      </c>
      <c r="QC115" s="1">
        <f t="shared" si="872"/>
        <v>0</v>
      </c>
      <c r="QD115" s="1">
        <f t="shared" si="872"/>
        <v>0</v>
      </c>
      <c r="QE115" s="1">
        <f t="shared" si="872"/>
        <v>0</v>
      </c>
      <c r="QF115" s="1">
        <f t="shared" si="872"/>
        <v>0</v>
      </c>
      <c r="QG115" s="1">
        <f t="shared" si="872"/>
        <v>0</v>
      </c>
      <c r="QH115" s="1">
        <f t="shared" si="872"/>
        <v>0</v>
      </c>
      <c r="QI115" s="1">
        <f t="shared" si="872"/>
        <v>0</v>
      </c>
      <c r="QJ115" s="1">
        <f t="shared" si="872"/>
        <v>0</v>
      </c>
      <c r="QK115" s="1">
        <f t="shared" si="872"/>
        <v>0</v>
      </c>
      <c r="QL115" s="1">
        <f t="shared" si="872"/>
        <v>0</v>
      </c>
      <c r="QM115" s="1">
        <f t="shared" si="872"/>
        <v>0</v>
      </c>
      <c r="QN115" s="1">
        <f t="shared" si="872"/>
        <v>0</v>
      </c>
      <c r="QO115" s="1">
        <f t="shared" si="872"/>
        <v>0</v>
      </c>
      <c r="QP115" s="1">
        <f t="shared" si="872"/>
        <v>0</v>
      </c>
      <c r="QQ115" s="1">
        <f t="shared" si="872"/>
        <v>0</v>
      </c>
      <c r="QR115" s="1">
        <f t="shared" si="872"/>
        <v>0</v>
      </c>
      <c r="QS115" s="1">
        <f t="shared" si="872"/>
        <v>0</v>
      </c>
      <c r="QT115" s="1">
        <f t="shared" si="872"/>
        <v>0</v>
      </c>
      <c r="QU115" s="1">
        <f t="shared" si="872"/>
        <v>0</v>
      </c>
      <c r="QV115" s="1">
        <f t="shared" si="872"/>
        <v>0</v>
      </c>
      <c r="QW115" s="1">
        <f t="shared" si="872"/>
        <v>0</v>
      </c>
      <c r="QX115" s="1">
        <f t="shared" si="872"/>
        <v>0</v>
      </c>
      <c r="QY115" s="1">
        <f t="shared" si="872"/>
        <v>0</v>
      </c>
      <c r="QZ115" s="1">
        <f t="shared" si="872"/>
        <v>0</v>
      </c>
      <c r="RA115" s="1">
        <f t="shared" si="872"/>
        <v>0</v>
      </c>
      <c r="RB115" s="1">
        <f t="shared" si="872"/>
        <v>0</v>
      </c>
      <c r="RC115" s="1">
        <f t="shared" si="872"/>
        <v>0</v>
      </c>
      <c r="RD115" s="1">
        <f t="shared" si="872"/>
        <v>0</v>
      </c>
      <c r="RE115" s="1">
        <f t="shared" si="872"/>
        <v>0</v>
      </c>
      <c r="RF115" s="1">
        <f t="shared" ref="RF115:RF129" si="876">SUM(PW115:RE115)</f>
        <v>0</v>
      </c>
      <c r="RG115" s="1">
        <f t="shared" ref="RG115:RG129" si="877">PW115+NPV($D$8,PX115:RE115)</f>
        <v>0</v>
      </c>
      <c r="RH115" s="72"/>
      <c r="RI115" s="91"/>
    </row>
    <row r="116" spans="1:477" hidden="1" outlineLevel="1" x14ac:dyDescent="0.25">
      <c r="A116" s="89"/>
      <c r="B116" s="143"/>
      <c r="C116" s="111" t="str">
        <f t="shared" si="873"/>
        <v>40' CNG w Midlife Rebuild</v>
      </c>
      <c r="D116" s="85">
        <f t="shared" si="874"/>
        <v>234</v>
      </c>
      <c r="E116" s="83">
        <f t="shared" ref="E116:E129" si="878">+E115+1</f>
        <v>2002</v>
      </c>
      <c r="F116" s="68">
        <f t="shared" si="870"/>
        <v>40000</v>
      </c>
      <c r="G116" s="69">
        <f>VLOOKUP($C116,Input!$A$8:$HV$39,MATCH(G$21,Input!$A$6:$HV$6,0),FALSE)</f>
        <v>2.91</v>
      </c>
      <c r="H116" s="123">
        <f>VLOOKUP($C116,Input!$A$8:$HV$39,MATCH(H$21,Input!$A$6:$HV$6,0),FALSE)</f>
        <v>0</v>
      </c>
      <c r="I116" s="70">
        <f>VLOOKUP($C116,Input!$A$8:$HV$39,MATCH(I$21,Input!$A$6:$HV$6,0),FALSE)</f>
        <v>14</v>
      </c>
      <c r="J116" s="1">
        <f>+IF($E116=J$22,VLOOKUP($C116,Input!$A$8:$AN$39,MATCH(J$21,Input!$A$6:$AN$6,0),FALSE)+$H116,0)*$D116</f>
        <v>0</v>
      </c>
      <c r="K116" s="1">
        <f>+IF($E116=K$22,VLOOKUP($C116,Input!$A$8:$AN$39,MATCH(K$21,Input!$A$6:$AN$6,0),FALSE)+$H116,0)*$D116</f>
        <v>0</v>
      </c>
      <c r="L116" s="1">
        <f>+IF($E116=L$22,VLOOKUP($C116,Input!$A$8:$AN$39,MATCH(L$21,Input!$A$6:$AN$6,0),FALSE)+$H116,0)*$D116</f>
        <v>0</v>
      </c>
      <c r="M116" s="1">
        <f>+IF($E116=M$22,VLOOKUP($C116,Input!$A$8:$AN$39,MATCH(M$21,Input!$A$6:$AN$6,0),FALSE)+$H116,0)*$D116</f>
        <v>0</v>
      </c>
      <c r="N116" s="1">
        <f>+IF($E116=N$22,VLOOKUP($C116,Input!$A$8:$AN$39,MATCH(N$21,Input!$A$6:$AN$6,0),FALSE)+$H116,0)*$D116</f>
        <v>0</v>
      </c>
      <c r="O116" s="1">
        <f>+IF($E116=O$22,VLOOKUP($C116,Input!$A$8:$AN$39,MATCH(O$21,Input!$A$6:$AN$6,0),FALSE)+$H116,0)*$D116</f>
        <v>0</v>
      </c>
      <c r="P116" s="1">
        <f>+IF($E116=P$22,VLOOKUP($C116,Input!$A$8:$AN$39,MATCH(P$21,Input!$A$6:$AN$6,0),FALSE)+$H116,0)*$D116</f>
        <v>0</v>
      </c>
      <c r="Q116" s="1">
        <f>+IF($E116=Q$22,VLOOKUP($C116,Input!$A$8:$AN$39,MATCH(Q$21,Input!$A$6:$AN$6,0),FALSE)+$H116,0)*$D116</f>
        <v>0</v>
      </c>
      <c r="R116" s="1">
        <f>+IF($E116=R$22,VLOOKUP($C116,Input!$A$8:$AN$39,MATCH(R$21,Input!$A$6:$AN$6,0),FALSE)+$H116,0)*$D116</f>
        <v>0</v>
      </c>
      <c r="S116" s="1">
        <f>+IF($E116=S$22,VLOOKUP($C116,Input!$A$8:$AN$39,MATCH(S$21,Input!$A$6:$AN$6,0),FALSE)+$H116,0)*$D116</f>
        <v>0</v>
      </c>
      <c r="T116" s="1">
        <f>+IF($E116=T$22,VLOOKUP($C116,Input!$A$8:$AN$39,MATCH(T$21,Input!$A$6:$AN$6,0),FALSE)+$H116,0)*$D116</f>
        <v>0</v>
      </c>
      <c r="U116" s="1">
        <f>+IF($E116=U$22,VLOOKUP($C116,Input!$A$8:$AN$39,MATCH(U$21,Input!$A$6:$AN$6,0),FALSE)+$H116,0)*$D116</f>
        <v>0</v>
      </c>
      <c r="V116" s="1">
        <f>+IF($E116=V$22,VLOOKUP($C116,Input!$A$8:$AN$39,MATCH(V$21,Input!$A$6:$AN$6,0),FALSE)+$H116,0)*$D116</f>
        <v>0</v>
      </c>
      <c r="W116" s="1">
        <f>+IF($E116=W$22,VLOOKUP($C116,Input!$A$8:$AN$39,MATCH(W$21,Input!$A$6:$AN$6,0),FALSE)+$H116,0)*$D116</f>
        <v>0</v>
      </c>
      <c r="X116" s="1">
        <f>+IF($E116=X$22,VLOOKUP($C116,Input!$A$8:$AN$39,MATCH(X$21,Input!$A$6:$AN$6,0),FALSE)+$H116,0)*$D116</f>
        <v>0</v>
      </c>
      <c r="Y116" s="1">
        <f>+IF($E116=Y$22,VLOOKUP($C116,Input!$A$8:$AN$39,MATCH(Y$21,Input!$A$6:$AN$6,0),FALSE)+$H116,0)*$D116</f>
        <v>0</v>
      </c>
      <c r="Z116" s="1">
        <f>+IF($E116=Z$22,VLOOKUP($C116,Input!$A$8:$AN$39,MATCH(Z$21,Input!$A$6:$AN$6,0),FALSE)+$H116,0)*$D116</f>
        <v>0</v>
      </c>
      <c r="AA116" s="1">
        <f>+IF($E116=AA$22,VLOOKUP($C116,Input!$A$8:$AN$39,MATCH(AA$21,Input!$A$6:$AN$6,0),FALSE)+$H116,0)*$D116</f>
        <v>0</v>
      </c>
      <c r="AB116" s="1">
        <f>+IF($E116=AB$22,VLOOKUP($C116,Input!$A$8:$AN$39,MATCH(AB$21,Input!$A$6:$AN$6,0),FALSE)+$H116,0)*$D116</f>
        <v>0</v>
      </c>
      <c r="AC116" s="1">
        <f>+IF($E116=AC$22,VLOOKUP($C116,Input!$A$8:$AN$39,MATCH(AC$21,Input!$A$6:$AN$6,0),FALSE)+$H116,0)*$D116</f>
        <v>0</v>
      </c>
      <c r="AD116" s="1">
        <f>+IF($E116=AD$22,VLOOKUP($C116,Input!$A$8:$AN$39,MATCH(AD$21,Input!$A$6:$AN$6,0),FALSE)+$H116,0)*$D116</f>
        <v>0</v>
      </c>
      <c r="AE116" s="1">
        <f>+IF($E116=AE$22,VLOOKUP($C116,Input!$A$8:$AN$39,MATCH(AE$21,Input!$A$6:$AN$6,0),FALSE)+$H116,0)*$D116</f>
        <v>0</v>
      </c>
      <c r="AF116" s="1">
        <f>+IF($E116=AF$22,VLOOKUP($C116,Input!$A$8:$AN$39,MATCH(AF$21,Input!$A$6:$AN$6,0),FALSE)+$H116,0)*$D116</f>
        <v>0</v>
      </c>
      <c r="AG116" s="1">
        <f>+IF($E116=AG$22,VLOOKUP($C116,Input!$A$8:$AN$39,MATCH(AG$21,Input!$A$6:$AN$6,0),FALSE)+$H116,0)*$D116</f>
        <v>0</v>
      </c>
      <c r="AH116" s="1">
        <f>+IF($E116=AH$22,VLOOKUP($C116,Input!$A$8:$AN$39,MATCH(AH$21,Input!$A$6:$AN$6,0),FALSE)+$H116,0)*$D116</f>
        <v>0</v>
      </c>
      <c r="AI116" s="1">
        <f>+IF($E116=AI$22,VLOOKUP($C116,Input!$A$8:$AN$39,MATCH(AI$21,Input!$A$6:$AN$6,0),FALSE)+$H116,0)*$D116</f>
        <v>0</v>
      </c>
      <c r="AJ116" s="1">
        <f>+IF($E116=AJ$22,VLOOKUP($C116,Input!$A$8:$AN$39,MATCH(AJ$21,Input!$A$6:$AN$6,0),FALSE)+$H116,0)*$D116</f>
        <v>0</v>
      </c>
      <c r="AK116" s="1">
        <f>+IF($E116=AK$22,VLOOKUP($C116,Input!$A$8:$AN$39,MATCH(AK$21,Input!$A$6:$AN$6,0),FALSE)+$H116,0)*$D116</f>
        <v>0</v>
      </c>
      <c r="AL116" s="1">
        <f>+IF($E116=AL$22,VLOOKUP($C116,Input!$A$8:$AN$39,MATCH(AL$21,Input!$A$6:$AN$6,0),FALSE)+$H116,0)*$D116</f>
        <v>0</v>
      </c>
      <c r="AM116" s="1">
        <f>+IF($E116=AM$22,VLOOKUP($C116,Input!$A$8:$AN$39,MATCH(AM$21,Input!$A$6:$AN$6,0),FALSE)+$H116,0)*$D116</f>
        <v>0</v>
      </c>
      <c r="AN116" s="1">
        <f>+IF($E116=AN$22,VLOOKUP($C116,Input!$A$8:$AN$39,MATCH(AN$21,Input!$A$6:$AN$6,0),FALSE)+$H116,0)*$D116</f>
        <v>0</v>
      </c>
      <c r="AO116" s="1">
        <f>+IF($E116=AO$22,VLOOKUP($C116,Input!$A$8:$AN$39,MATCH(AO$21,Input!$A$6:$AN$6,0),FALSE)+$H116,0)*$D116</f>
        <v>0</v>
      </c>
      <c r="AP116" s="1">
        <f>+IF($E116=AP$22,VLOOKUP($C116,Input!$A$8:$AN$39,MATCH(AP$21,Input!$A$6:$AN$6,0),FALSE)+$H116,0)*$D116</f>
        <v>0</v>
      </c>
      <c r="AQ116" s="1">
        <f>+IF($E116=AQ$22,VLOOKUP($C116,Input!$A$8:$AN$39,MATCH(AQ$21,Input!$A$6:$AN$6,0),FALSE)+$H116,0)*$D116</f>
        <v>0</v>
      </c>
      <c r="AR116" s="1">
        <f>+IF($E116=AR$22,VLOOKUP($C116,Input!$A$8:$AN$39,MATCH(AR$21,Input!$A$6:$AN$6,0),FALSE)+$H116,0)*$D116</f>
        <v>0</v>
      </c>
      <c r="AT116" t="str">
        <f>VLOOKUP($C116,Input!$A$8:$HV$39,MATCH(AT$21,Input!$A$6:$HV$6,0),FALSE)</f>
        <v>Parts and administrative cost</v>
      </c>
      <c r="AU116" s="1">
        <f>+IF($E116=AU$22,VLOOKUP($C116,Input!$A$8:$HV$39,MATCH(AU$21,Input!$A$6:$HV$6,0),FALSE),0)*$D116</f>
        <v>0</v>
      </c>
      <c r="AV116" s="1">
        <f>+IF($E116=AV$22,VLOOKUP($C116,Input!$A$8:$HV$39,MATCH(AV$21,Input!$A$6:$HV$6,0),FALSE),0)*$D116</f>
        <v>0</v>
      </c>
      <c r="AW116" s="1">
        <f>+IF($E116=AW$22,VLOOKUP($C116,Input!$A$8:$HV$39,MATCH(AW$21,Input!$A$6:$HV$6,0),FALSE),0)*$D116</f>
        <v>0</v>
      </c>
      <c r="AX116" s="1">
        <f>+IF($E116=AX$22,VLOOKUP($C116,Input!$A$8:$HV$39,MATCH(AX$21,Input!$A$6:$HV$6,0),FALSE),0)*$D116</f>
        <v>0</v>
      </c>
      <c r="AY116" s="1">
        <f>+IF($E116=AY$22,VLOOKUP($C116,Input!$A$8:$HV$39,MATCH(AY$21,Input!$A$6:$HV$6,0),FALSE),0)*$D116</f>
        <v>0</v>
      </c>
      <c r="AZ116" s="1">
        <f>+IF($E116=AZ$22,VLOOKUP($C116,Input!$A$8:$HV$39,MATCH(AZ$21,Input!$A$6:$HV$6,0),FALSE),0)*$D116</f>
        <v>0</v>
      </c>
      <c r="BA116" s="1">
        <f>+IF($E116=BA$22,VLOOKUP($C116,Input!$A$8:$HV$39,MATCH(BA$21,Input!$A$6:$HV$6,0),FALSE),0)*$D116</f>
        <v>0</v>
      </c>
      <c r="BB116" s="1">
        <f>+IF($E116=BB$22,VLOOKUP($C116,Input!$A$8:$HV$39,MATCH(BB$21,Input!$A$6:$HV$6,0),FALSE),0)*$D116</f>
        <v>0</v>
      </c>
      <c r="BC116" s="1">
        <f>+IF($E116=BC$22,VLOOKUP($C116,Input!$A$8:$HV$39,MATCH(BC$21,Input!$A$6:$HV$6,0),FALSE),0)*$D116</f>
        <v>0</v>
      </c>
      <c r="BD116" s="1">
        <f>+IF($E116=BD$22,VLOOKUP($C116,Input!$A$8:$HV$39,MATCH(BD$21,Input!$A$6:$HV$6,0),FALSE),0)*$D116</f>
        <v>0</v>
      </c>
      <c r="BE116" s="1">
        <f>+IF($E116=BE$22,VLOOKUP($C116,Input!$A$8:$HV$39,MATCH(BE$21,Input!$A$6:$HV$6,0),FALSE),0)*$D116</f>
        <v>0</v>
      </c>
      <c r="BF116" s="1">
        <f>+IF($E116=BF$22,VLOOKUP($C116,Input!$A$8:$HV$39,MATCH(BF$21,Input!$A$6:$HV$6,0),FALSE),0)*$D116</f>
        <v>0</v>
      </c>
      <c r="BG116" s="1">
        <f>+IF($E116=BG$22,VLOOKUP($C116,Input!$A$8:$HV$39,MATCH(BG$21,Input!$A$6:$HV$6,0),FALSE),0)*$D116</f>
        <v>0</v>
      </c>
      <c r="BH116" s="1">
        <f>+IF($E116=BH$22,VLOOKUP($C116,Input!$A$8:$HV$39,MATCH(BH$21,Input!$A$6:$HV$6,0),FALSE),0)*$D116</f>
        <v>0</v>
      </c>
      <c r="BI116" s="1">
        <f>+IF($E116=BI$22,VLOOKUP($C116,Input!$A$8:$HV$39,MATCH(BI$21,Input!$A$6:$HV$6,0),FALSE),0)*$D116</f>
        <v>0</v>
      </c>
      <c r="BJ116" s="1">
        <f>+IF($E116=BJ$22,VLOOKUP($C116,Input!$A$8:$HV$39,MATCH(BJ$21,Input!$A$6:$HV$6,0),FALSE),0)*$D116</f>
        <v>0</v>
      </c>
      <c r="BK116" s="1">
        <f>+IF($E116=BK$22,VLOOKUP($C116,Input!$A$8:$HV$39,MATCH(BK$21,Input!$A$6:$HV$6,0),FALSE),0)*$D116</f>
        <v>0</v>
      </c>
      <c r="BL116" s="1">
        <f>+IF($E116=BL$22,VLOOKUP($C116,Input!$A$8:$HV$39,MATCH(BL$21,Input!$A$6:$HV$6,0),FALSE),0)*$D116</f>
        <v>0</v>
      </c>
      <c r="BM116" s="1">
        <f>+IF($E116=BM$22,VLOOKUP($C116,Input!$A$8:$HV$39,MATCH(BM$21,Input!$A$6:$HV$6,0),FALSE),0)*$D116</f>
        <v>0</v>
      </c>
      <c r="BN116" s="1">
        <f>+IF($E116=BN$22,VLOOKUP($C116,Input!$A$8:$HV$39,MATCH(BN$21,Input!$A$6:$HV$6,0),FALSE),0)*$D116</f>
        <v>0</v>
      </c>
      <c r="BO116" s="1">
        <f>+IF($E116=BO$22,VLOOKUP($C116,Input!$A$8:$HV$39,MATCH(BO$21,Input!$A$6:$HV$6,0),FALSE),0)*$D116</f>
        <v>0</v>
      </c>
      <c r="BP116" s="1">
        <f>+IF($E116=BP$22,VLOOKUP($C116,Input!$A$8:$HV$39,MATCH(BP$21,Input!$A$6:$HV$6,0),FALSE),0)*$D116</f>
        <v>0</v>
      </c>
      <c r="BQ116" s="1">
        <f>+IF($E116=BQ$22,VLOOKUP($C116,Input!$A$8:$HV$39,MATCH(BQ$21,Input!$A$6:$HV$6,0),FALSE),0)*$D116</f>
        <v>0</v>
      </c>
      <c r="BR116" s="1">
        <f>+IF($E116=BR$22,VLOOKUP($C116,Input!$A$8:$HV$39,MATCH(BR$21,Input!$A$6:$HV$6,0),FALSE),0)*$D116</f>
        <v>0</v>
      </c>
      <c r="BS116" s="1">
        <f>+IF($E116=BS$22,VLOOKUP($C116,Input!$A$8:$HV$39,MATCH(BS$21,Input!$A$6:$HV$6,0),FALSE),0)*$D116</f>
        <v>0</v>
      </c>
      <c r="BT116" s="1">
        <f>+IF($E116=BT$22,VLOOKUP($C116,Input!$A$8:$HV$39,MATCH(BT$21,Input!$A$6:$HV$6,0),FALSE),0)*$D116</f>
        <v>0</v>
      </c>
      <c r="BU116" s="1">
        <f>+IF($E116=BU$22,VLOOKUP($C116,Input!$A$8:$HV$39,MATCH(BU$21,Input!$A$6:$HV$6,0),FALSE),0)*$D116</f>
        <v>0</v>
      </c>
      <c r="BV116" s="1">
        <f>+IF($E116=BV$22,VLOOKUP($C116,Input!$A$8:$HV$39,MATCH(BV$21,Input!$A$6:$HV$6,0),FALSE),0)*$D116</f>
        <v>0</v>
      </c>
      <c r="BW116" s="1">
        <f>+IF($E116=BW$22,VLOOKUP($C116,Input!$A$8:$HV$39,MATCH(BW$21,Input!$A$6:$HV$6,0),FALSE),0)*$D116</f>
        <v>0</v>
      </c>
      <c r="BX116" s="1">
        <f>+IF($E116=BX$22,VLOOKUP($C116,Input!$A$8:$HV$39,MATCH(BX$21,Input!$A$6:$HV$6,0),FALSE),0)*$D116</f>
        <v>0</v>
      </c>
      <c r="BY116" s="1">
        <f>+IF($E116=BY$22,VLOOKUP($C116,Input!$A$8:$HV$39,MATCH(BY$21,Input!$A$6:$HV$6,0),FALSE),0)*$D116</f>
        <v>0</v>
      </c>
      <c r="BZ116" s="1">
        <f>+IF($E116=BZ$22,VLOOKUP($C116,Input!$A$8:$HV$39,MATCH(BZ$21,Input!$A$6:$HV$6,0),FALSE),0)*$D116</f>
        <v>0</v>
      </c>
      <c r="CA116" s="1">
        <f>+IF($E116=CA$22,VLOOKUP($C116,Input!$A$8:$HV$39,MATCH(CA$21,Input!$A$6:$HV$6,0),FALSE),0)*$D116</f>
        <v>0</v>
      </c>
      <c r="CB116" s="1">
        <f>+IF($E116=CB$22,VLOOKUP($C116,Input!$A$8:$HV$39,MATCH(CB$21,Input!$A$6:$HV$6,0),FALSE),0)*$D116</f>
        <v>0</v>
      </c>
      <c r="CC116" s="1">
        <f>+IF($E116=CC$22,VLOOKUP($C116,Input!$A$8:$HV$39,MATCH(CC$21,Input!$A$6:$HV$6,0),FALSE),0)*$D116</f>
        <v>0</v>
      </c>
      <c r="CE116" t="str">
        <f>VLOOKUP($C116,Input!$A$8:$HV$39,MATCH(CE$21,Input!$A$6:$HV$6,0),FALSE)</f>
        <v>Engine Rebuild @ 7 Yr</v>
      </c>
      <c r="CF116" s="1">
        <f>IF($E116+$I116+$D$7&lt;=CF$22,0,IF(CF$22-$D$7&gt;=$E116,IF(COUNTIF($KZ116:LP116,"&gt;0")&gt;0,VLOOKUP($C116,Input!$A$8:$HV$21,MATCH($CE$21+COUNTIF($KZ116:LP116,"&gt;0"),Input!$A$6:$HV$6,0),FALSE),0),0))*$D116</f>
        <v>0</v>
      </c>
      <c r="CG116" s="1">
        <f>IF($E116+$I116+$D$7&lt;=CG$22,0,IF(CG$22-$D$7&gt;=$E116,IF(COUNTIF($KZ116:LQ116,"&gt;0")&gt;0,VLOOKUP($C116,Input!$A$8:$HV$21,MATCH($CE$21+COUNTIF($KZ116:LQ116,"&gt;0"),Input!$A$6:$HV$6,0),FALSE),0),0))*$D116</f>
        <v>0</v>
      </c>
      <c r="CH116" s="1">
        <f>IF($E116+$I116+$D$7&lt;=CH$22,0,IF(CH$22-$D$7&gt;=$E116,IF(COUNTIF($KZ116:LR116,"&gt;0")&gt;0,VLOOKUP($C116,Input!$A$8:$HV$21,MATCH($CE$21+COUNTIF($KZ116:LR116,"&gt;0"),Input!$A$6:$HV$6,0),FALSE),0),0))*$D116</f>
        <v>0</v>
      </c>
      <c r="CI116" s="1">
        <f>IF($E116+$I116+$D$7&lt;=CI$22,0,IF(CI$22-$D$7&gt;=$E116,IF(COUNTIF($KZ116:LS116,"&gt;0")&gt;0,VLOOKUP($C116,Input!$A$8:$HV$21,MATCH($CE$21+COUNTIF($KZ116:LS116,"&gt;0"),Input!$A$6:$HV$6,0),FALSE),0),0))*$D116</f>
        <v>0</v>
      </c>
      <c r="CJ116" s="1">
        <f>IF($E116+$I116+$D$7&lt;=CJ$22,0,IF(CJ$22-$D$7&gt;=$E116,IF(COUNTIF($KZ116:LT116,"&gt;0")&gt;0,VLOOKUP($C116,Input!$A$8:$HV$21,MATCH($CE$21+COUNTIF($KZ116:LT116,"&gt;0"),Input!$A$6:$HV$6,0),FALSE),0),0))*$D116</f>
        <v>0</v>
      </c>
      <c r="CK116" s="1">
        <f>IF($E116+$I116+$D$7&lt;=CK$22,0,IF(CK$22-$D$7&gt;=$E116,IF(COUNTIF($KZ116:LU116,"&gt;0")&gt;0,VLOOKUP($C116,Input!$A$8:$HV$21,MATCH($CE$21+COUNTIF($KZ116:LU116,"&gt;0"),Input!$A$6:$HV$6,0),FALSE),0),0))*$D116</f>
        <v>0</v>
      </c>
      <c r="CL116" s="1">
        <f>IF($E116+$I116+$D$7&lt;=CL$22,0,IF(CL$22-$D$7&gt;=$E116,IF(COUNTIF($KZ116:LV116,"&gt;0")&gt;0,VLOOKUP($C116,Input!$A$8:$HV$21,MATCH($CE$21+COUNTIF($KZ116:LV116,"&gt;0"),Input!$A$6:$HV$6,0),FALSE),0),0))*$D116</f>
        <v>0</v>
      </c>
      <c r="CM116" s="1">
        <f>IF($E116+$I116+$D$7&lt;=CM$22,0,IF(CM$22-$D$7&gt;=$E116,IF(COUNTIF($KZ116:LW116,"&gt;0")&gt;0,VLOOKUP($C116,Input!$A$8:$HV$21,MATCH($CE$21+COUNTIF($KZ116:LW116,"&gt;0"),Input!$A$6:$HV$6,0),FALSE),0),0))*$D116</f>
        <v>0</v>
      </c>
      <c r="CN116" s="1">
        <f>IF($E116+$I116+$D$7&lt;=CN$22,0,IF(CN$22-$D$7&gt;=$E116,IF(COUNTIF($KZ116:LX116,"&gt;0")&gt;0,VLOOKUP($C116,Input!$A$8:$HV$21,MATCH($CE$21+COUNTIF($KZ116:LX116,"&gt;0"),Input!$A$6:$HV$6,0),FALSE),0),0))*$D116</f>
        <v>0</v>
      </c>
      <c r="CO116" s="1">
        <f>IF($E116+$I116+$D$7&lt;=CO$22,0,IF(CO$22-$D$7&gt;=$E116,IF(COUNTIF($KZ116:LY116,"&gt;0")&gt;0,VLOOKUP($C116,Input!$A$8:$HV$21,MATCH($CE$21+COUNTIF($KZ116:LY116,"&gt;0"),Input!$A$6:$HV$6,0),FALSE),0),0))*$D116</f>
        <v>0</v>
      </c>
      <c r="CP116" s="1">
        <f>IF($E116+$I116+$D$7&lt;=CP$22,0,IF(CP$22-$D$7&gt;=$E116,IF(COUNTIF($KZ116:LZ116,"&gt;0")&gt;0,VLOOKUP($C116,Input!$A$8:$HV$21,MATCH($CE$21+COUNTIF($KZ116:LZ116,"&gt;0"),Input!$A$6:$HV$6,0),FALSE),0),0))*$D116</f>
        <v>0</v>
      </c>
      <c r="CQ116" s="1">
        <f>IF($E116+$I116+$D$7&lt;=CQ$22,0,IF(CQ$22-$D$7&gt;=$E116,IF(COUNTIF($KZ116:MA116,"&gt;0")&gt;0,VLOOKUP($C116,Input!$A$8:$HV$21,MATCH($CE$21+COUNTIF($KZ116:MA116,"&gt;0"),Input!$A$6:$HV$6,0),FALSE),0),0))*$D116</f>
        <v>0</v>
      </c>
      <c r="CR116" s="1">
        <f>IF($E116+$I116+$D$7&lt;=CR$22,0,IF(CR$22-$D$7&gt;=$E116,IF(COUNTIF($KZ116:MB116,"&gt;0")&gt;0,VLOOKUP($C116,Input!$A$8:$HV$21,MATCH($CE$21+COUNTIF($KZ116:MB116,"&gt;0"),Input!$A$6:$HV$6,0),FALSE),0),0))*$D116</f>
        <v>0</v>
      </c>
      <c r="CS116" s="1">
        <f>IF($E116+$I116+$D$7&lt;=CS$22,0,IF(CS$22-$D$7&gt;=$E116,IF(COUNTIF($KZ116:MC116,"&gt;0")&gt;0,VLOOKUP($C116,Input!$A$8:$HV$21,MATCH($CE$21+COUNTIF($KZ116:MC116,"&gt;0"),Input!$A$6:$HV$6,0),FALSE),0),0))*$D116</f>
        <v>0</v>
      </c>
      <c r="CT116" s="1">
        <f>IF($E116+$I116+$D$7&lt;=CT$22,0,IF(CT$22-$D$7&gt;=$E116,IF(COUNTIF($KZ116:MD116,"&gt;0")&gt;0,VLOOKUP($C116,Input!$A$8:$HV$21,MATCH($CE$21+COUNTIF($KZ116:MD116,"&gt;0"),Input!$A$6:$HV$6,0),FALSE),0),0))*$D116</f>
        <v>0</v>
      </c>
      <c r="CU116" s="1">
        <f>IF($E116+$I116+$D$7&lt;=CU$22,0,IF(CU$22-$D$7&gt;=$E116,IF(COUNTIF($KZ116:ME116,"&gt;0")&gt;0,VLOOKUP($C116,Input!$A$8:$HV$21,MATCH($CE$21+COUNTIF($KZ116:ME116,"&gt;0"),Input!$A$6:$HV$6,0),FALSE),0),0))*$D116</f>
        <v>0</v>
      </c>
      <c r="CV116" s="1">
        <f>IF($E116+$I116+$D$7&lt;=CV$22,0,IF(CV$22-$D$7&gt;=$E116,IF(COUNTIF($KZ116:MF116,"&gt;0")&gt;0,VLOOKUP($C116,Input!$A$8:$HV$21,MATCH($CE$21+COUNTIF($KZ116:MF116,"&gt;0"),Input!$A$6:$HV$6,0),FALSE),0),0))*$D116</f>
        <v>0</v>
      </c>
      <c r="CW116" s="1">
        <f>IF($E116+$I116+$D$7&lt;=CW$22,0,IF(CW$22-$D$7&gt;=$E116,IF(COUNTIF($KZ116:MG116,"&gt;0")&gt;0,VLOOKUP($C116,Input!$A$8:$HV$21,MATCH($CE$21+COUNTIF($KZ116:MG116,"&gt;0"),Input!$A$6:$HV$6,0),FALSE),0),0))*$D116</f>
        <v>0</v>
      </c>
      <c r="CX116" s="1">
        <f>IF($E116+$I116+$D$7&lt;=CX$22,0,IF(CX$22-$D$7&gt;=$E116,IF(COUNTIF($KZ116:MH116,"&gt;0")&gt;0,VLOOKUP($C116,Input!$A$8:$HV$21,MATCH($CE$21+COUNTIF($KZ116:MH116,"&gt;0"),Input!$A$6:$HV$6,0),FALSE),0),0))*$D116</f>
        <v>0</v>
      </c>
      <c r="CY116" s="1">
        <f>IF($E116+$I116+$D$7&lt;=CY$22,0,IF(CY$22-$D$7&gt;=$E116,IF(COUNTIF($KZ116:MI116,"&gt;0")&gt;0,VLOOKUP($C116,Input!$A$8:$HV$21,MATCH($CE$21+COUNTIF($KZ116:MI116,"&gt;0"),Input!$A$6:$HV$6,0),FALSE),0),0))*$D116</f>
        <v>0</v>
      </c>
      <c r="CZ116" s="1">
        <f>IF($E116+$I116+$D$7&lt;=CZ$22,0,IF(CZ$22-$D$7&gt;=$E116,IF(COUNTIF($KZ116:MJ116,"&gt;0")&gt;0,VLOOKUP($C116,Input!$A$8:$HV$21,MATCH($CE$21+COUNTIF($KZ116:MJ116,"&gt;0"),Input!$A$6:$HV$6,0),FALSE),0),0))*$D116</f>
        <v>0</v>
      </c>
      <c r="DA116" s="1">
        <f>IF($E116+$I116+$D$7&lt;=DA$22,0,IF(DA$22-$D$7&gt;=$E116,IF(COUNTIF($KZ116:MK116,"&gt;0")&gt;0,VLOOKUP($C116,Input!$A$8:$HV$21,MATCH($CE$21+COUNTIF($KZ116:MK116,"&gt;0"),Input!$A$6:$HV$6,0),FALSE),0),0))*$D116</f>
        <v>0</v>
      </c>
      <c r="DB116" s="1">
        <f>IF($E116+$I116+$D$7&lt;=DB$22,0,IF(DB$22-$D$7&gt;=$E116,IF(COUNTIF($KZ116:ML116,"&gt;0")&gt;0,VLOOKUP($C116,Input!$A$8:$HV$21,MATCH($CE$21+COUNTIF($KZ116:ML116,"&gt;0"),Input!$A$6:$HV$6,0),FALSE),0),0))*$D116</f>
        <v>0</v>
      </c>
      <c r="DC116" s="1">
        <f>IF($E116+$I116+$D$7&lt;=DC$22,0,IF(DC$22-$D$7&gt;=$E116,IF(COUNTIF($KZ116:MM116,"&gt;0")&gt;0,VLOOKUP($C116,Input!$A$8:$HV$21,MATCH($CE$21+COUNTIF($KZ116:MM116,"&gt;0"),Input!$A$6:$HV$6,0),FALSE),0),0))*$D116</f>
        <v>0</v>
      </c>
      <c r="DD116" s="1">
        <f>IF($E116+$I116+$D$7&lt;=DD$22,0,IF(DD$22-$D$7&gt;=$E116,IF(COUNTIF($KZ116:MN116,"&gt;0")&gt;0,VLOOKUP($C116,Input!$A$8:$HV$21,MATCH($CE$21+COUNTIF($KZ116:MN116,"&gt;0"),Input!$A$6:$HV$6,0),FALSE),0),0))*$D116</f>
        <v>0</v>
      </c>
      <c r="DE116" s="1">
        <f>IF($E116+$I116+$D$7&lt;=DE$22,0,IF(DE$22-$D$7&gt;=$E116,IF(COUNTIF($KZ116:MO116,"&gt;0")&gt;0,VLOOKUP($C116,Input!$A$8:$HV$21,MATCH($CE$21+COUNTIF($KZ116:MO116,"&gt;0"),Input!$A$6:$HV$6,0),FALSE),0),0))*$D116</f>
        <v>0</v>
      </c>
      <c r="DF116" s="1">
        <f>IF($E116+$I116+$D$7&lt;=DF$22,0,IF(DF$22-$D$7&gt;=$E116,IF(COUNTIF($KZ116:MP116,"&gt;0")&gt;0,VLOOKUP($C116,Input!$A$8:$HV$21,MATCH($CE$21+COUNTIF($KZ116:MP116,"&gt;0"),Input!$A$6:$HV$6,0),FALSE),0),0))*$D116</f>
        <v>0</v>
      </c>
      <c r="DG116" s="1">
        <f>IF($E116+$I116+$D$7&lt;=DG$22,0,IF(DG$22-$D$7&gt;=$E116,IF(COUNTIF($KZ116:MQ116,"&gt;0")&gt;0,VLOOKUP($C116,Input!$A$8:$HV$21,MATCH($CE$21+COUNTIF($KZ116:MQ116,"&gt;0"),Input!$A$6:$HV$6,0),FALSE),0),0))*$D116</f>
        <v>0</v>
      </c>
      <c r="DH116" s="1">
        <f>IF($E116+$I116+$D$7&lt;=DH$22,0,IF(DH$22-$D$7&gt;=$E116,IF(COUNTIF($KZ116:MR116,"&gt;0")&gt;0,VLOOKUP($C116,Input!$A$8:$HV$21,MATCH($CE$21+COUNTIF($KZ116:MR116,"&gt;0"),Input!$A$6:$HV$6,0),FALSE),0),0))*$D116</f>
        <v>0</v>
      </c>
      <c r="DI116" s="1">
        <f>IF($E116+$I116+$D$7&lt;=DI$22,0,IF(DI$22-$D$7&gt;=$E116,IF(COUNTIF($KZ116:MS116,"&gt;0")&gt;0,VLOOKUP($C116,Input!$A$8:$HV$21,MATCH($CE$21+COUNTIF($KZ116:MS116,"&gt;0"),Input!$A$6:$HV$6,0),FALSE),0),0))*$D116</f>
        <v>0</v>
      </c>
      <c r="DJ116" s="1">
        <f>IF($E116+$I116+$D$7&lt;=DJ$22,0,IF(DJ$22-$D$7&gt;=$E116,IF(COUNTIF($KZ116:MT116,"&gt;0")&gt;0,VLOOKUP($C116,Input!$A$8:$HV$21,MATCH($CE$21+COUNTIF($KZ116:MT116,"&gt;0"),Input!$A$6:$HV$6,0),FALSE),0),0))*$D116</f>
        <v>0</v>
      </c>
      <c r="DK116" s="1">
        <f>IF($E116+$I116+$D$7&lt;=DK$22,0,IF(DK$22-$D$7&gt;=$E116,IF(COUNTIF($KZ116:MU116,"&gt;0")&gt;0,VLOOKUP($C116,Input!$A$8:$HV$21,MATCH($CE$21+COUNTIF($KZ116:MU116,"&gt;0"),Input!$A$6:$HV$6,0),FALSE),0),0))*$D116</f>
        <v>0</v>
      </c>
      <c r="DL116" s="1">
        <f>IF($E116+$I116+$D$7&lt;=DL$22,0,IF(DL$22-$D$7&gt;=$E116,IF(COUNTIF($KZ116:MV116,"&gt;0")&gt;0,VLOOKUP($C116,Input!$A$8:$HV$21,MATCH($CE$21+COUNTIF($KZ116:MV116,"&gt;0"),Input!$A$6:$HV$6,0),FALSE),0),0))*$D116</f>
        <v>0</v>
      </c>
      <c r="DM116" s="1">
        <f>IF($E116+$I116+$D$7&lt;=DM$22,0,IF(DM$22-$D$7&gt;=$E116,IF(COUNTIF($KZ116:MW116,"&gt;0")&gt;0,VLOOKUP($C116,Input!$A$8:$HV$21,MATCH($CE$21+COUNTIF($KZ116:MW116,"&gt;0"),Input!$A$6:$HV$6,0),FALSE),0),0))*$D116</f>
        <v>0</v>
      </c>
      <c r="DN116" s="1">
        <f>IF($E116+$I116+$D$7&lt;=DN$22,0,IF(DN$22-$D$7&gt;=$E116,IF(COUNTIF($KZ116:MX116,"&gt;0")&gt;0,VLOOKUP($C116,Input!$A$8:$HV$21,MATCH($CE$21+COUNTIF($KZ116:MX116,"&gt;0"),Input!$A$6:$HV$6,0),FALSE),0),0))*$D116</f>
        <v>0</v>
      </c>
      <c r="DP116" t="str">
        <f>+VLOOKUP($C116,Input!$A$8:$GZ$39,MATCH(DP$21,Input!$A$6:$GZ$6,0),FALSE)</f>
        <v>Bus Maintenance at 0.85/mile</v>
      </c>
      <c r="DQ116" s="1">
        <f>IF($E116+$I116+$D$7&lt;=DQ$22,0,IF(DQ$22-$D$7&gt;=$E116,IF(COUNTIF($KZ116:LP116,"&gt;0")&gt;0,VLOOKUP($C116,Input!$A$8:$HV$21,MATCH($DP$21+COUNTIF($KZ116:LP116,"&gt;0"),Input!$A$6:$HV$6,0),FALSE),0),0))*$D116*$F116</f>
        <v>0</v>
      </c>
      <c r="DR116" s="1">
        <f>IF($E116+$I116+$D$7&lt;=DR$22,0,IF(DR$22-$D$7&gt;=$E116,IF(COUNTIF($KZ116:LQ116,"&gt;0")&gt;0,VLOOKUP($C116,Input!$A$8:$HV$21,MATCH($DP$21+COUNTIF($KZ116:LQ116,"&gt;0"),Input!$A$6:$HV$6,0),FALSE),0),0))*$D116*$F116</f>
        <v>0</v>
      </c>
      <c r="DS116" s="1">
        <f>IF($E116+$I116+$D$7&lt;=DS$22,0,IF(DS$22-$D$7&gt;=$E116,IF(COUNTIF($KZ116:LR116,"&gt;0")&gt;0,VLOOKUP($C116,Input!$A$8:$HV$21,MATCH($DP$21+COUNTIF($KZ116:LR116,"&gt;0"),Input!$A$6:$HV$6,0),FALSE),0),0))*$D116*$F116</f>
        <v>0</v>
      </c>
      <c r="DT116" s="1">
        <f>IF($E116+$I116+$D$7&lt;=DT$22,0,IF(DT$22-$D$7&gt;=$E116,IF(COUNTIF($KZ116:LS116,"&gt;0")&gt;0,VLOOKUP($C116,Input!$A$8:$HV$21,MATCH($DP$21+COUNTIF($KZ116:LS116,"&gt;0"),Input!$A$6:$HV$6,0),FALSE),0),0))*$D116*$F116</f>
        <v>0</v>
      </c>
      <c r="DU116" s="1">
        <f>IF($E116+$I116+$D$7&lt;=DU$22,0,IF(DU$22-$D$7&gt;=$E116,IF(COUNTIF($KZ116:LT116,"&gt;0")&gt;0,VLOOKUP($C116,Input!$A$8:$HV$21,MATCH($DP$21+COUNTIF($KZ116:LT116,"&gt;0"),Input!$A$6:$HV$6,0),FALSE),0),0))*$D116*$F116</f>
        <v>0</v>
      </c>
      <c r="DV116" s="1">
        <f>IF($E116+$I116+$D$7&lt;=DV$22,0,IF(DV$22-$D$7&gt;=$E116,IF(COUNTIF($KZ116:LU116,"&gt;0")&gt;0,VLOOKUP($C116,Input!$A$8:$HV$21,MATCH($DP$21+COUNTIF($KZ116:LU116,"&gt;0"),Input!$A$6:$HV$6,0),FALSE),0),0))*$D116*$F116</f>
        <v>0</v>
      </c>
      <c r="DW116" s="1">
        <f>IF($E116+$I116+$D$7&lt;=DW$22,0,IF(DW$22-$D$7&gt;=$E116,IF(COUNTIF($KZ116:LV116,"&gt;0")&gt;0,VLOOKUP($C116,Input!$A$8:$HV$21,MATCH($DP$21+COUNTIF($KZ116:LV116,"&gt;0"),Input!$A$6:$HV$6,0),FALSE),0),0))*$D116*$F116</f>
        <v>0</v>
      </c>
      <c r="DX116" s="1">
        <f>IF($E116+$I116+$D$7&lt;=DX$22,0,IF(DX$22-$D$7&gt;=$E116,IF(COUNTIF($KZ116:LW116,"&gt;0")&gt;0,VLOOKUP($C116,Input!$A$8:$HV$21,MATCH($DP$21+COUNTIF($KZ116:LW116,"&gt;0"),Input!$A$6:$HV$6,0),FALSE),0),0))*$D116*$F116</f>
        <v>0</v>
      </c>
      <c r="DY116" s="1">
        <f>IF($E116+$I116+$D$7&lt;=DY$22,0,IF(DY$22-$D$7&gt;=$E116,IF(COUNTIF($KZ116:LX116,"&gt;0")&gt;0,VLOOKUP($C116,Input!$A$8:$HV$21,MATCH($DP$21+COUNTIF($KZ116:LX116,"&gt;0"),Input!$A$6:$HV$6,0),FALSE),0),0))*$D116*$F116</f>
        <v>0</v>
      </c>
      <c r="DZ116" s="1">
        <f>IF($E116+$I116+$D$7&lt;=DZ$22,0,IF(DZ$22-$D$7&gt;=$E116,IF(COUNTIF($KZ116:LY116,"&gt;0")&gt;0,VLOOKUP($C116,Input!$A$8:$HV$21,MATCH($DP$21+COUNTIF($KZ116:LY116,"&gt;0"),Input!$A$6:$HV$6,0),FALSE),0),0))*$D116*$F116</f>
        <v>0</v>
      </c>
      <c r="EA116" s="1">
        <f>IF($E116+$I116+$D$7&lt;=EA$22,0,IF(EA$22-$D$7&gt;=$E116,IF(COUNTIF($KZ116:LZ116,"&gt;0")&gt;0,VLOOKUP($C116,Input!$A$8:$HV$21,MATCH($DP$21+COUNTIF($KZ116:LZ116,"&gt;0"),Input!$A$6:$HV$6,0),FALSE),0),0))*$D116*$F116</f>
        <v>0</v>
      </c>
      <c r="EB116" s="1">
        <f>IF($E116+$I116+$D$7&lt;=EB$22,0,IF(EB$22-$D$7&gt;=$E116,IF(COUNTIF($KZ116:MA116,"&gt;0")&gt;0,VLOOKUP($C116,Input!$A$8:$HV$21,MATCH($DP$21+COUNTIF($KZ116:MA116,"&gt;0"),Input!$A$6:$HV$6,0),FALSE),0),0))*$D116*$F116</f>
        <v>0</v>
      </c>
      <c r="EC116" s="1">
        <f>IF($E116+$I116+$D$7&lt;=EC$22,0,IF(EC$22-$D$7&gt;=$E116,IF(COUNTIF($KZ116:MB116,"&gt;0")&gt;0,VLOOKUP($C116,Input!$A$8:$HV$21,MATCH($DP$21+COUNTIF($KZ116:MB116,"&gt;0"),Input!$A$6:$HV$6,0),FALSE),0),0))*$D116*$F116</f>
        <v>0</v>
      </c>
      <c r="ED116" s="1">
        <f>IF($E116+$I116+$D$7&lt;=ED$22,0,IF(ED$22-$D$7&gt;=$E116,IF(COUNTIF($KZ116:MC116,"&gt;0")&gt;0,VLOOKUP($C116,Input!$A$8:$HV$21,MATCH($DP$21+COUNTIF($KZ116:MC116,"&gt;0"),Input!$A$6:$HV$6,0),FALSE),0),0))*$D116*$F116</f>
        <v>0</v>
      </c>
      <c r="EE116" s="1">
        <f>IF($E116+$I116+$D$7&lt;=EE$22,0,IF(EE$22-$D$7&gt;=$E116,IF(COUNTIF($KZ116:MD116,"&gt;0")&gt;0,VLOOKUP($C116,Input!$A$8:$HV$21,MATCH($DP$21+COUNTIF($KZ116:MD116,"&gt;0"),Input!$A$6:$HV$6,0),FALSE),0),0))*$D116*$F116</f>
        <v>0</v>
      </c>
      <c r="EF116" s="1">
        <f>IF($E116+$I116+$D$7&lt;=EF$22,0,IF(EF$22-$D$7&gt;=$E116,IF(COUNTIF($KZ116:ME116,"&gt;0")&gt;0,VLOOKUP($C116,Input!$A$8:$HV$21,MATCH($DP$21+COUNTIF($KZ116:ME116,"&gt;0"),Input!$A$6:$HV$6,0),FALSE),0),0))*$D116*$F116</f>
        <v>0</v>
      </c>
      <c r="EG116" s="1">
        <f>IF($E116+$I116+$D$7&lt;=EG$22,0,IF(EG$22-$D$7&gt;=$E116,IF(COUNTIF($KZ116:MF116,"&gt;0")&gt;0,VLOOKUP($C116,Input!$A$8:$HV$21,MATCH($DP$21+COUNTIF($KZ116:MF116,"&gt;0"),Input!$A$6:$HV$6,0),FALSE),0),0))*$D116*$F116</f>
        <v>0</v>
      </c>
      <c r="EH116" s="1">
        <f>IF($E116+$I116+$D$7&lt;=EH$22,0,IF(EH$22-$D$7&gt;=$E116,IF(COUNTIF($KZ116:MG116,"&gt;0")&gt;0,VLOOKUP($C116,Input!$A$8:$HV$21,MATCH($DP$21+COUNTIF($KZ116:MG116,"&gt;0"),Input!$A$6:$HV$6,0),FALSE),0),0))*$D116*$F116</f>
        <v>0</v>
      </c>
      <c r="EI116" s="1">
        <f>IF($E116+$I116+$D$7&lt;=EI$22,0,IF(EI$22-$D$7&gt;=$E116,IF(COUNTIF($KZ116:MH116,"&gt;0")&gt;0,VLOOKUP($C116,Input!$A$8:$HV$21,MATCH($DP$21+COUNTIF($KZ116:MH116,"&gt;0"),Input!$A$6:$HV$6,0),FALSE),0),0))*$D116*$F116</f>
        <v>0</v>
      </c>
      <c r="EJ116" s="1">
        <f>IF($E116+$I116+$D$7&lt;=EJ$22,0,IF(EJ$22-$D$7&gt;=$E116,IF(COUNTIF($KZ116:MI116,"&gt;0")&gt;0,VLOOKUP($C116,Input!$A$8:$HV$21,MATCH($DP$21+COUNTIF($KZ116:MI116,"&gt;0"),Input!$A$6:$HV$6,0),FALSE),0),0))*$D116*$F116</f>
        <v>0</v>
      </c>
      <c r="EK116" s="1">
        <f>IF($E116+$I116+$D$7&lt;=EK$22,0,IF(EK$22-$D$7&gt;=$E116,IF(COUNTIF($KZ116:MJ116,"&gt;0")&gt;0,VLOOKUP($C116,Input!$A$8:$HV$21,MATCH($DP$21+COUNTIF($KZ116:MJ116,"&gt;0"),Input!$A$6:$HV$6,0),FALSE),0),0))*$D116*$F116</f>
        <v>0</v>
      </c>
      <c r="EL116" s="1">
        <f>IF($E116+$I116+$D$7&lt;=EL$22,0,IF(EL$22-$D$7&gt;=$E116,IF(COUNTIF($KZ116:MK116,"&gt;0")&gt;0,VLOOKUP($C116,Input!$A$8:$HV$21,MATCH($DP$21+COUNTIF($KZ116:MK116,"&gt;0"),Input!$A$6:$HV$6,0),FALSE),0),0))*$D116*$F116</f>
        <v>0</v>
      </c>
      <c r="EM116" s="1">
        <f>IF($E116+$I116+$D$7&lt;=EM$22,0,IF(EM$22-$D$7&gt;=$E116,IF(COUNTIF($KZ116:ML116,"&gt;0")&gt;0,VLOOKUP($C116,Input!$A$8:$HV$21,MATCH($DP$21+COUNTIF($KZ116:ML116,"&gt;0"),Input!$A$6:$HV$6,0),FALSE),0),0))*$D116*$F116</f>
        <v>0</v>
      </c>
      <c r="EN116" s="1">
        <f>IF($E116+$I116+$D$7&lt;=EN$22,0,IF(EN$22-$D$7&gt;=$E116,IF(COUNTIF($KZ116:MM116,"&gt;0")&gt;0,VLOOKUP($C116,Input!$A$8:$HV$21,MATCH($DP$21+COUNTIF($KZ116:MM116,"&gt;0"),Input!$A$6:$HV$6,0),FALSE),0),0))*$D116*$F116</f>
        <v>0</v>
      </c>
      <c r="EO116" s="1">
        <f>IF($E116+$I116+$D$7&lt;=EO$22,0,IF(EO$22-$D$7&gt;=$E116,IF(COUNTIF($KZ116:MN116,"&gt;0")&gt;0,VLOOKUP($C116,Input!$A$8:$HV$21,MATCH($DP$21+COUNTIF($KZ116:MN116,"&gt;0"),Input!$A$6:$HV$6,0),FALSE),0),0))*$D116*$F116</f>
        <v>0</v>
      </c>
      <c r="EP116" s="1">
        <f>IF($E116+$I116+$D$7&lt;=EP$22,0,IF(EP$22-$D$7&gt;=$E116,IF(COUNTIF($KZ116:MO116,"&gt;0")&gt;0,VLOOKUP($C116,Input!$A$8:$HV$21,MATCH($DP$21+COUNTIF($KZ116:MO116,"&gt;0"),Input!$A$6:$HV$6,0),FALSE),0),0))*$D116*$F116</f>
        <v>0</v>
      </c>
      <c r="EQ116" s="1">
        <f>IF($E116+$I116+$D$7&lt;=EQ$22,0,IF(EQ$22-$D$7&gt;=$E116,IF(COUNTIF($KZ116:MP116,"&gt;0")&gt;0,VLOOKUP($C116,Input!$A$8:$HV$21,MATCH($DP$21+COUNTIF($KZ116:MP116,"&gt;0"),Input!$A$6:$HV$6,0),FALSE),0),0))*$D116*$F116</f>
        <v>0</v>
      </c>
      <c r="ER116" s="1">
        <f>IF($E116+$I116+$D$7&lt;=ER$22,0,IF(ER$22-$D$7&gt;=$E116,IF(COUNTIF($KZ116:MQ116,"&gt;0")&gt;0,VLOOKUP($C116,Input!$A$8:$HV$21,MATCH($DP$21+COUNTIF($KZ116:MQ116,"&gt;0"),Input!$A$6:$HV$6,0),FALSE),0),0))*$D116*$F116</f>
        <v>0</v>
      </c>
      <c r="ES116" s="1">
        <f>IF($E116+$I116+$D$7&lt;=ES$22,0,IF(ES$22-$D$7&gt;=$E116,IF(COUNTIF($KZ116:MR116,"&gt;0")&gt;0,VLOOKUP($C116,Input!$A$8:$HV$21,MATCH($DP$21+COUNTIF($KZ116:MR116,"&gt;0"),Input!$A$6:$HV$6,0),FALSE),0),0))*$D116*$F116</f>
        <v>0</v>
      </c>
      <c r="ET116" s="1">
        <f>IF($E116+$I116+$D$7&lt;=ET$22,0,IF(ET$22-$D$7&gt;=$E116,IF(COUNTIF($KZ116:MS116,"&gt;0")&gt;0,VLOOKUP($C116,Input!$A$8:$HV$21,MATCH($DP$21+COUNTIF($KZ116:MS116,"&gt;0"),Input!$A$6:$HV$6,0),FALSE),0),0))*$D116*$F116</f>
        <v>0</v>
      </c>
      <c r="EU116" s="1">
        <f>IF($E116+$I116+$D$7&lt;=EU$22,0,IF(EU$22-$D$7&gt;=$E116,IF(COUNTIF($KZ116:MT116,"&gt;0")&gt;0,VLOOKUP($C116,Input!$A$8:$HV$21,MATCH($DP$21+COUNTIF($KZ116:MT116,"&gt;0"),Input!$A$6:$HV$6,0),FALSE),0),0))*$D116*$F116</f>
        <v>0</v>
      </c>
      <c r="EV116" s="1">
        <f>IF($E116+$I116+$D$7&lt;=EV$22,0,IF(EV$22-$D$7&gt;=$E116,IF(COUNTIF($KZ116:MU116,"&gt;0")&gt;0,VLOOKUP($C116,Input!$A$8:$HV$21,MATCH($DP$21+COUNTIF($KZ116:MU116,"&gt;0"),Input!$A$6:$HV$6,0),FALSE),0),0))*$D116*$F116</f>
        <v>0</v>
      </c>
      <c r="EW116" s="1">
        <f>IF($E116+$I116+$D$7&lt;=EW$22,0,IF(EW$22-$D$7&gt;=$E116,IF(COUNTIF($KZ116:MV116,"&gt;0")&gt;0,VLOOKUP($C116,Input!$A$8:$HV$21,MATCH($DP$21+COUNTIF($KZ116:MV116,"&gt;0"),Input!$A$6:$HV$6,0),FALSE),0),0))*$D116*$F116</f>
        <v>0</v>
      </c>
      <c r="EX116" s="1">
        <f>IF($E116+$I116+$D$7&lt;=EX$22,0,IF(EX$22-$D$7&gt;=$E116,IF(COUNTIF($KZ116:MW116,"&gt;0")&gt;0,VLOOKUP($C116,Input!$A$8:$HV$21,MATCH($DP$21+COUNTIF($KZ116:MW116,"&gt;0"),Input!$A$6:$HV$6,0),FALSE),0),0))*$D116*$F116</f>
        <v>0</v>
      </c>
      <c r="EY116" s="1">
        <f>IF($E116+$I116+$D$7&lt;=EY$22,0,IF(EY$22-$D$7&gt;=$E116,IF(COUNTIF($KZ116:MX116,"&gt;0")&gt;0,VLOOKUP($C116,Input!$A$8:$HV$21,MATCH($DP$21+COUNTIF($KZ116:MX116,"&gt;0"),Input!$A$6:$HV$6,0),FALSE),0),0))*$D116*$F116</f>
        <v>0</v>
      </c>
      <c r="EZ116" s="1"/>
      <c r="FA116" t="str">
        <f>VLOOKUP($C116,Input!$A$8:$GZ$39,MATCH(FA$21,Input!$A$6:$GZ$6,0),FALSE)</f>
        <v>NA</v>
      </c>
      <c r="FB116">
        <f>IF((VLOOKUP($C116,Input!$A$8:$GZ$39,MATCH(FB$21,Input!$A$6:$GZ$6,0),FALSE))="Y",$D116/VLOOKUP($C116,Input!$A$8:$GZ$39,MATCH(FC$21,Input!$A$6:$GZ$6,0),FALSE),0)</f>
        <v>0</v>
      </c>
      <c r="FC116">
        <f>IF((VLOOKUP($C116,Input!$A$8:$GZ$39,MATCH(FB$21,Input!$A$6:$GZ$6,0),FALSE))="Y",0,IF((VLOOKUP($C116,Input!$A$8:$GZ$39,MATCH(FC$21,Input!$A$6:$GZ$6,0),FALSE))&gt;0,$D116/VLOOKUP($C116,Input!$A$8:$GZ$39,MATCH(FC$21,Input!$A$6:$GZ$6,0),FALSE),0))</f>
        <v>0</v>
      </c>
      <c r="FD116" s="1">
        <f>+IF($E116=FD$22,VLOOKUP($C116,Input!$A$8:$GZ$39,MATCH(FD$21,Input!$A$6:$GZ$6,0),FALSE),0)*IF(FD$110&gt;=MAX(FC$110:$FD$110),MIN((FD$110-MAX(FC$110:$FD$110)),(FD$110-FC$110)),0)+IF($E116=FD$22,VLOOKUP($C116,Input!$A$8:$GZ$39,MATCH(FD$21,Input!$A$6:$GZ$6,0),FALSE),0)*IF(FD$109&gt;=MAX(FC$109:$FD$109),MIN((FD$109-MAX(FC$109:$FD$109)),(FD$109-FC$109)),0)</f>
        <v>0</v>
      </c>
      <c r="FE116" s="1">
        <f>+IF($E116=FE$22,VLOOKUP($C116,Input!$A$8:$GZ$39,MATCH(FE$21,Input!$A$6:$GZ$6,0),FALSE),0)*IF(FE$110&gt;=MAX(FD$110:$FD$110),MIN((FE$110-MAX(FD$110:$FD$110)),(FE$110-FD$110)),0)+IF($E116=FE$22,VLOOKUP($C116,Input!$A$8:$GZ$39,MATCH(FE$21,Input!$A$6:$GZ$6,0),FALSE),0)*IF(FE$109&gt;=MAX(FD$109:$FD$109),MIN((FE$109-MAX(FD$109:$FD$109)),(FE$109-FD$109)),0)</f>
        <v>0</v>
      </c>
      <c r="FF116" s="1">
        <f>+IF($E116=FF$22,VLOOKUP($C116,Input!$A$8:$GZ$39,MATCH(FF$21,Input!$A$6:$GZ$6,0),FALSE),0)*IF(FF$110&gt;=MAX($FD$110:FE$110),MIN((FF$110-MAX($FD$110:FE$110)),(FF$110-FE$110)),0)+IF($E116=FF$22,VLOOKUP($C116,Input!$A$8:$GZ$39,MATCH(FF$21,Input!$A$6:$GZ$6,0),FALSE),0)*IF(FF$109&gt;=MAX($FD$109:FE$109),MIN((FF$109-MAX($FD$109:FE$109)),(FF$109-FE$109)),0)</f>
        <v>0</v>
      </c>
      <c r="FG116" s="1">
        <f>+IF($E116=FG$22,VLOOKUP($C116,Input!$A$8:$GZ$39,MATCH(FG$21,Input!$A$6:$GZ$6,0),FALSE),0)*IF(FG$110&gt;=MAX($FD$110:FF$110),MIN((FG$110-MAX($FD$110:FF$110)),(FG$110-FF$110)),0)+IF($E116=FG$22,VLOOKUP($C116,Input!$A$8:$GZ$39,MATCH(FG$21,Input!$A$6:$GZ$6,0),FALSE),0)*IF(FG$109&gt;=MAX($FD$109:FF$109),MIN((FG$109-MAX($FD$109:FF$109)),(FG$109-FF$109)),0)</f>
        <v>0</v>
      </c>
      <c r="FH116" s="1">
        <f>+IF($E116=FH$22,VLOOKUP($C116,Input!$A$8:$GZ$39,MATCH(FH$21,Input!$A$6:$GZ$6,0),FALSE),0)*IF(FH$110&gt;=MAX($FD$110:FG$110),MIN((FH$110-MAX($FD$110:FG$110)),(FH$110-FG$110)),0)+IF($E116=FH$22,VLOOKUP($C116,Input!$A$8:$GZ$39,MATCH(FH$21,Input!$A$6:$GZ$6,0),FALSE),0)*IF(FH$109&gt;=MAX($FD$109:FG$109),MIN((FH$109-MAX($FD$109:FG$109)),(FH$109-FG$109)),0)</f>
        <v>0</v>
      </c>
      <c r="FI116" s="1">
        <f>+IF($E116=FI$22,VLOOKUP($C116,Input!$A$8:$GZ$39,MATCH(FI$21,Input!$A$6:$GZ$6,0),FALSE),0)*IF(FI$110&gt;=MAX($FD$110:FH$110),MIN((FI$110-MAX($FD$110:FH$110)),(FI$110-FH$110)),0)+IF($E116=FI$22,VLOOKUP($C116,Input!$A$8:$GZ$39,MATCH(FI$21,Input!$A$6:$GZ$6,0),FALSE),0)*IF(FI$109&gt;=MAX($FD$109:FH$109),MIN((FI$109-MAX($FD$109:FH$109)),(FI$109-FH$109)),0)</f>
        <v>0</v>
      </c>
      <c r="FJ116" s="1">
        <f>+IF($E116=FJ$22,VLOOKUP($C116,Input!$A$8:$GZ$39,MATCH(FJ$21,Input!$A$6:$GZ$6,0),FALSE),0)*IF(FJ$110&gt;=MAX($FD$110:FI$110),MIN((FJ$110-MAX($FD$110:FI$110)),(FJ$110-FI$110)),0)+IF($E116=FJ$22,VLOOKUP($C116,Input!$A$8:$GZ$39,MATCH(FJ$21,Input!$A$6:$GZ$6,0),FALSE),0)*IF(FJ$109&gt;=MAX($FD$109:FI$109),MIN((FJ$109-MAX($FD$109:FI$109)),(FJ$109-FI$109)),0)</f>
        <v>0</v>
      </c>
      <c r="FK116" s="1">
        <f>+IF($E116=FK$22,VLOOKUP($C116,Input!$A$8:$GZ$39,MATCH(FK$21,Input!$A$6:$GZ$6,0),FALSE),0)*IF(FK$110&gt;=MAX($FD$110:FJ$110),MIN((FK$110-MAX($FD$110:FJ$110)),(FK$110-FJ$110)),0)+IF($E116=FK$22,VLOOKUP($C116,Input!$A$8:$GZ$39,MATCH(FK$21,Input!$A$6:$GZ$6,0),FALSE),0)*IF(FK$109&gt;=MAX($FD$109:FJ$109),MIN((FK$109-MAX($FD$109:FJ$109)),(FK$109-FJ$109)),0)</f>
        <v>0</v>
      </c>
      <c r="FL116" s="1">
        <f>+IF($E116=FL$22,VLOOKUP($C116,Input!$A$8:$GZ$39,MATCH(FL$21,Input!$A$6:$GZ$6,0),FALSE),0)*IF(FL$110&gt;=MAX($FD$110:FK$110),MIN((FL$110-MAX($FD$110:FK$110)),(FL$110-FK$110)),0)+IF($E116=FL$22,VLOOKUP($C116,Input!$A$8:$GZ$39,MATCH(FL$21,Input!$A$6:$GZ$6,0),FALSE),0)*IF(FL$109&gt;=MAX($FD$109:FK$109),MIN((FL$109-MAX($FD$109:FK$109)),(FL$109-FK$109)),0)</f>
        <v>0</v>
      </c>
      <c r="FM116" s="1">
        <f>+IF($E116=FM$22,VLOOKUP($C116,Input!$A$8:$GZ$39,MATCH(FM$21,Input!$A$6:$GZ$6,0),FALSE),0)*IF(FM$110&gt;=MAX($FD$110:FL$110),MIN((FM$110-MAX($FD$110:FL$110)),(FM$110-FL$110)),0)+IF($E116=FM$22,VLOOKUP($C116,Input!$A$8:$GZ$39,MATCH(FM$21,Input!$A$6:$GZ$6,0),FALSE),0)*IF(FM$109&gt;=MAX($FD$109:FL$109),MIN((FM$109-MAX($FD$109:FL$109)),(FM$109-FL$109)),0)</f>
        <v>0</v>
      </c>
      <c r="FN116" s="1">
        <f>+IF($E116=FN$22,VLOOKUP($C116,Input!$A$8:$GZ$39,MATCH(FN$21,Input!$A$6:$GZ$6,0),FALSE),0)*IF(FN$110&gt;=MAX($FD$110:FM$110),MIN((FN$110-MAX($FD$110:FM$110)),(FN$110-FM$110)),0)+IF($E116=FN$22,VLOOKUP($C116,Input!$A$8:$GZ$39,MATCH(FN$21,Input!$A$6:$GZ$6,0),FALSE),0)*IF(FN$109&gt;=MAX($FD$109:FM$109),MIN((FN$109-MAX($FD$109:FM$109)),(FN$109-FM$109)),0)</f>
        <v>0</v>
      </c>
      <c r="FO116" s="1">
        <f>+IF($E116=FO$22,VLOOKUP($C116,Input!$A$8:$GZ$39,MATCH(FO$21,Input!$A$6:$GZ$6,0),FALSE),0)*IF(FO$110&gt;=MAX($FD$110:FN$110),MIN((FO$110-MAX($FD$110:FN$110)),(FO$110-FN$110)),0)+IF($E116=FO$22,VLOOKUP($C116,Input!$A$8:$GZ$39,MATCH(FO$21,Input!$A$6:$GZ$6,0),FALSE),0)*IF(FO$109&gt;=MAX($FD$109:FN$109),MIN((FO$109-MAX($FD$109:FN$109)),(FO$109-FN$109)),0)</f>
        <v>0</v>
      </c>
      <c r="FP116" s="1">
        <f>+IF($E116=FP$22,VLOOKUP($C116,Input!$A$8:$GZ$39,MATCH(FP$21,Input!$A$6:$GZ$6,0),FALSE),0)*IF(FP$110&gt;=MAX($FD$110:FO$110),MIN((FP$110-MAX($FD$110:FO$110)),(FP$110-FO$110)),0)+IF($E116=FP$22,VLOOKUP($C116,Input!$A$8:$GZ$39,MATCH(FP$21,Input!$A$6:$GZ$6,0),FALSE),0)*IF(FP$109&gt;=MAX($FD$109:FO$109),MIN((FP$109-MAX($FD$109:FO$109)),(FP$109-FO$109)),0)</f>
        <v>0</v>
      </c>
      <c r="FQ116" s="1">
        <f>+IF($E116=FQ$22,VLOOKUP($C116,Input!$A$8:$GZ$39,MATCH(FQ$21,Input!$A$6:$GZ$6,0),FALSE),0)*IF(FQ$110&gt;=MAX($FD$110:FP$110),MIN((FQ$110-MAX($FD$110:FP$110)),(FQ$110-FP$110)),0)+IF($E116=FQ$22,VLOOKUP($C116,Input!$A$8:$GZ$39,MATCH(FQ$21,Input!$A$6:$GZ$6,0),FALSE),0)*IF(FQ$109&gt;=MAX($FD$109:FP$109),MIN((FQ$109-MAX($FD$109:FP$109)),(FQ$109-FP$109)),0)</f>
        <v>0</v>
      </c>
      <c r="FR116" s="1">
        <f>+IF($E116=FR$22,VLOOKUP($C116,Input!$A$8:$GZ$39,MATCH(FR$21,Input!$A$6:$GZ$6,0),FALSE),0)*IF(FR$110&gt;=MAX($FD$110:FQ$110),MIN((FR$110-MAX($FD$110:FQ$110)),(FR$110-FQ$110)),0)+IF($E116=FR$22,VLOOKUP($C116,Input!$A$8:$GZ$39,MATCH(FR$21,Input!$A$6:$GZ$6,0),FALSE),0)*IF(FR$109&gt;=MAX($FD$109:FQ$109),MIN((FR$109-MAX($FD$109:FQ$109)),(FR$109-FQ$109)),0)</f>
        <v>0</v>
      </c>
      <c r="FS116" s="1">
        <f>+IF($E116=FS$22,VLOOKUP($C116,Input!$A$8:$GZ$39,MATCH(FS$21,Input!$A$6:$GZ$6,0),FALSE),0)*IF(FS$110&gt;=MAX($FD$110:FR$110),MIN((FS$110-MAX($FD$110:FR$110)),(FS$110-FR$110)),0)+IF($E116=FS$22,VLOOKUP($C116,Input!$A$8:$GZ$39,MATCH(FS$21,Input!$A$6:$GZ$6,0),FALSE),0)*IF(FS$109&gt;=MAX($FD$109:FR$109),MIN((FS$109-MAX($FD$109:FR$109)),(FS$109-FR$109)),0)</f>
        <v>0</v>
      </c>
      <c r="FT116" s="1">
        <f>+IF($E116=FT$22,VLOOKUP($C116,Input!$A$8:$GZ$39,MATCH(FT$21,Input!$A$6:$GZ$6,0),FALSE),0)*IF(FT$110&gt;=MAX($FD$110:FS$110),MIN((FT$110-MAX($FD$110:FS$110)),(FT$110-FS$110)),0)+IF($E116=FT$22,VLOOKUP($C116,Input!$A$8:$GZ$39,MATCH(FT$21,Input!$A$6:$GZ$6,0),FALSE),0)*IF(FT$109&gt;=MAX($FD$109:FS$109),MIN((FT$109-MAX($FD$109:FS$109)),(FT$109-FS$109)),0)</f>
        <v>0</v>
      </c>
      <c r="FU116" s="1">
        <f>+IF($E116=FU$22,VLOOKUP($C116,Input!$A$8:$GZ$39,MATCH(FU$21,Input!$A$6:$GZ$6,0),FALSE),0)*IF(FU$110&gt;=MAX($FD$110:FT$110),MIN((FU$110-MAX($FD$110:FT$110)),(FU$110-FT$110)),0)+IF($E116=FU$22,VLOOKUP($C116,Input!$A$8:$GZ$39,MATCH(FU$21,Input!$A$6:$GZ$6,0),FALSE),0)*IF(FU$109&gt;=MAX($FD$109:FT$109),MIN((FU$109-MAX($FD$109:FT$109)),(FU$109-FT$109)),0)</f>
        <v>0</v>
      </c>
      <c r="FV116" s="1">
        <f>+IF($E116=FV$22,VLOOKUP($C116,Input!$A$8:$GZ$39,MATCH(FV$21,Input!$A$6:$GZ$6,0),FALSE),0)*IF(FV$110&gt;=MAX($FD$110:FU$110),MIN((FV$110-MAX($FD$110:FU$110)),(FV$110-FU$110)),0)+IF($E116=FV$22,VLOOKUP($C116,Input!$A$8:$GZ$39,MATCH(FV$21,Input!$A$6:$GZ$6,0),FALSE),0)*IF(FV$109&gt;=MAX($FD$109:FU$109),MIN((FV$109-MAX($FD$109:FU$109)),(FV$109-FU$109)),0)</f>
        <v>0</v>
      </c>
      <c r="FW116" s="1">
        <f>+IF($E116=FW$22,VLOOKUP($C116,Input!$A$8:$GZ$39,MATCH(FW$21,Input!$A$6:$GZ$6,0),FALSE),0)*IF(FW$110&gt;=MAX($FD$110:FV$110),MIN((FW$110-MAX($FD$110:FV$110)),(FW$110-FV$110)),0)+IF($E116=FW$22,VLOOKUP($C116,Input!$A$8:$GZ$39,MATCH(FW$21,Input!$A$6:$GZ$6,0),FALSE),0)*IF(FW$109&gt;=MAX($FD$109:FV$109),MIN((FW$109-MAX($FD$109:FV$109)),(FW$109-FV$109)),0)</f>
        <v>0</v>
      </c>
      <c r="FX116" s="1">
        <f>+IF($E116=FX$22,VLOOKUP($C116,Input!$A$8:$GZ$39,MATCH(FX$21,Input!$A$6:$GZ$6,0),FALSE),0)*IF(FX$110&gt;=MAX($FD$110:FW$110),MIN((FX$110-MAX($FD$110:FW$110)),(FX$110-FW$110)),0)+IF($E116=FX$22,VLOOKUP($C116,Input!$A$8:$GZ$39,MATCH(FX$21,Input!$A$6:$GZ$6,0),FALSE),0)*IF(FX$109&gt;=MAX($FD$109:FW$109),MIN((FX$109-MAX($FD$109:FW$109)),(FX$109-FW$109)),0)</f>
        <v>0</v>
      </c>
      <c r="FY116" s="1">
        <f>+IF($E116=FY$22,VLOOKUP($C116,Input!$A$8:$GZ$39,MATCH(FY$21,Input!$A$6:$GZ$6,0),FALSE),0)*IF(FY$110&gt;=MAX($FD$110:FX$110),MIN((FY$110-MAX($FD$110:FX$110)),(FY$110-FX$110)),0)+IF($E116=FY$22,VLOOKUP($C116,Input!$A$8:$GZ$39,MATCH(FY$21,Input!$A$6:$GZ$6,0),FALSE),0)*IF(FY$109&gt;=MAX($FD$109:FX$109),MIN((FY$109-MAX($FD$109:FX$109)),(FY$109-FX$109)),0)</f>
        <v>0</v>
      </c>
      <c r="FZ116" s="1">
        <f>+IF($E116=FZ$22,VLOOKUP($C116,Input!$A$8:$GZ$39,MATCH(FZ$21,Input!$A$6:$GZ$6,0),FALSE),0)*IF(FZ$110&gt;=MAX($FD$110:FY$110),MIN((FZ$110-MAX($FD$110:FY$110)),(FZ$110-FY$110)),0)+IF($E116=FZ$22,VLOOKUP($C116,Input!$A$8:$GZ$39,MATCH(FZ$21,Input!$A$6:$GZ$6,0),FALSE),0)*IF(FZ$109&gt;=MAX($FD$109:FY$109),MIN((FZ$109-MAX($FD$109:FY$109)),(FZ$109-FY$109)),0)</f>
        <v>0</v>
      </c>
      <c r="GA116" s="1">
        <f>+IF($E116=GA$22,VLOOKUP($C116,Input!$A$8:$GZ$39,MATCH(GA$21,Input!$A$6:$GZ$6,0),FALSE),0)*IF(GA$110&gt;=MAX($FD$110:FZ$110),MIN((GA$110-MAX($FD$110:FZ$110)),(GA$110-FZ$110)),0)+IF($E116=GA$22,VLOOKUP($C116,Input!$A$8:$GZ$39,MATCH(GA$21,Input!$A$6:$GZ$6,0),FALSE),0)*IF(GA$109&gt;=MAX($FD$109:FZ$109),MIN((GA$109-MAX($FD$109:FZ$109)),(GA$109-FZ$109)),0)</f>
        <v>0</v>
      </c>
      <c r="GB116" s="1">
        <f>+IF($E116=GB$22,VLOOKUP($C116,Input!$A$8:$GZ$39,MATCH(GB$21,Input!$A$6:$GZ$6,0),FALSE),0)*IF(GB$110&gt;=MAX($FD$110:GA$110),MIN((GB$110-MAX($FD$110:GA$110)),(GB$110-GA$110)),0)+IF($E116=GB$22,VLOOKUP($C116,Input!$A$8:$GZ$39,MATCH(GB$21,Input!$A$6:$GZ$6,0),FALSE),0)*IF(GB$109&gt;=MAX($FD$109:GA$109),MIN((GB$109-MAX($FD$109:GA$109)),(GB$109-GA$109)),0)</f>
        <v>0</v>
      </c>
      <c r="GC116" s="1">
        <f>+IF($E116=GC$22,VLOOKUP($C116,Input!$A$8:$GZ$39,MATCH(GC$21,Input!$A$6:$GZ$6,0),FALSE),0)*IF(GC$110&gt;=MAX($FD$110:GB$110),MIN((GC$110-MAX($FD$110:GB$110)),(GC$110-GB$110)),0)+IF($E116=GC$22,VLOOKUP($C116,Input!$A$8:$GZ$39,MATCH(GC$21,Input!$A$6:$GZ$6,0),FALSE),0)*IF(GC$109&gt;=MAX($FD$109:GB$109),MIN((GC$109-MAX($FD$109:GB$109)),(GC$109-GB$109)),0)</f>
        <v>0</v>
      </c>
      <c r="GD116" s="1">
        <f>+IF($E116=GD$22,VLOOKUP($C116,Input!$A$8:$GZ$39,MATCH(GD$21,Input!$A$6:$GZ$6,0),FALSE),0)*IF(GD$110&gt;=MAX($FD$110:GC$110),MIN((GD$110-MAX($FD$110:GC$110)),(GD$110-GC$110)),0)+IF($E116=GD$22,VLOOKUP($C116,Input!$A$8:$GZ$39,MATCH(GD$21,Input!$A$6:$GZ$6,0),FALSE),0)*IF(GD$109&gt;=MAX($FD$109:GC$109),MIN((GD$109-MAX($FD$109:GC$109)),(GD$109-GC$109)),0)</f>
        <v>0</v>
      </c>
      <c r="GE116" s="1">
        <f>+IF($E116=GE$22,VLOOKUP($C116,Input!$A$8:$GZ$39,MATCH(GE$21,Input!$A$6:$GZ$6,0),FALSE),0)*IF(GE$110&gt;=MAX($FD$110:GD$110),MIN((GE$110-MAX($FD$110:GD$110)),(GE$110-GD$110)),0)+IF($E116=GE$22,VLOOKUP($C116,Input!$A$8:$GZ$39,MATCH(GE$21,Input!$A$6:$GZ$6,0),FALSE),0)*IF(GE$109&gt;=MAX($FD$109:GD$109),MIN((GE$109-MAX($FD$109:GD$109)),(GE$109-GD$109)),0)</f>
        <v>0</v>
      </c>
      <c r="GF116" s="1">
        <f>+IF($E116=GF$22,VLOOKUP($C116,Input!$A$8:$GZ$39,MATCH(GF$21,Input!$A$6:$GZ$6,0),FALSE),0)*IF(GF$110&gt;=MAX($FD$110:GE$110),MIN((GF$110-MAX($FD$110:GE$110)),(GF$110-GE$110)),0)+IF($E116=GF$22,VLOOKUP($C116,Input!$A$8:$GZ$39,MATCH(GF$21,Input!$A$6:$GZ$6,0),FALSE),0)*IF(GF$109&gt;=MAX($FD$109:GE$109),MIN((GF$109-MAX($FD$109:GE$109)),(GF$109-GE$109)),0)</f>
        <v>0</v>
      </c>
      <c r="GG116" s="1">
        <f>+IF($E116=GG$22,VLOOKUP($C116,Input!$A$8:$GZ$39,MATCH(GG$21,Input!$A$6:$GZ$6,0),FALSE),0)*IF(GG$110&gt;=MAX($FD$110:GF$110),MIN((GG$110-MAX($FD$110:GF$110)),(GG$110-GF$110)),0)+IF($E116=GG$22,VLOOKUP($C116,Input!$A$8:$GZ$39,MATCH(GG$21,Input!$A$6:$GZ$6,0),FALSE),0)*IF(GG$109&gt;=MAX($FD$109:GF$109),MIN((GG$109-MAX($FD$109:GF$109)),(GG$109-GF$109)),0)</f>
        <v>0</v>
      </c>
      <c r="GH116" s="1">
        <f>+IF($E116=GH$22,VLOOKUP($C116,Input!$A$8:$GZ$39,MATCH(GH$21,Input!$A$6:$GZ$6,0),FALSE),0)*IF(GH$110&gt;=MAX($FD$110:GG$110),MIN((GH$110-MAX($FD$110:GG$110)),(GH$110-GG$110)),0)+IF($E116=GH$22,VLOOKUP($C116,Input!$A$8:$GZ$39,MATCH(GH$21,Input!$A$6:$GZ$6,0),FALSE),0)*IF(GH$109&gt;=MAX($FD$109:GG$109),MIN((GH$109-MAX($FD$109:GG$109)),(GH$109-GG$109)),0)</f>
        <v>0</v>
      </c>
      <c r="GI116" s="1">
        <f>+IF($E116=GI$22,VLOOKUP($C116,Input!$A$8:$GZ$39,MATCH(GI$21,Input!$A$6:$GZ$6,0),FALSE),0)*IF(GI$110&gt;=MAX($FD$110:GH$110),MIN((GI$110-MAX($FD$110:GH$110)),(GI$110-GH$110)),0)+IF($E116=GI$22,VLOOKUP($C116,Input!$A$8:$GZ$39,MATCH(GI$21,Input!$A$6:$GZ$6,0),FALSE),0)*IF(GI$109&gt;=MAX($FD$109:GH$109),MIN((GI$109-MAX($FD$109:GH$109)),(GI$109-GH$109)),0)</f>
        <v>0</v>
      </c>
      <c r="GJ116" s="1">
        <f>+IF($E116=GJ$22,VLOOKUP($C116,Input!$A$8:$GZ$39,MATCH(GJ$21,Input!$A$6:$GZ$6,0),FALSE),0)*IF(GJ$110&gt;=MAX($FD$110:GI$110),MIN((GJ$110-MAX($FD$110:GI$110)),(GJ$110-GI$110)),0)+IF($E116=GJ$22,VLOOKUP($C116,Input!$A$8:$GZ$39,MATCH(GJ$21,Input!$A$6:$GZ$6,0),FALSE),0)*IF(GJ$109&gt;=MAX($FD$109:GI$109),MIN((GJ$109-MAX($FD$109:GI$109)),(GJ$109-GI$109)),0)</f>
        <v>0</v>
      </c>
      <c r="GK116" s="1">
        <f>+IF($E116=GK$22,VLOOKUP($C116,Input!$A$8:$GZ$39,MATCH(GK$21,Input!$A$6:$GZ$6,0),FALSE),0)*IF(GK$110&gt;=MAX($FD$110:GJ$110),MIN((GK$110-MAX($FD$110:GJ$110)),(GK$110-GJ$110)),0)+IF($E116=GK$22,VLOOKUP($C116,Input!$A$8:$GZ$39,MATCH(GK$21,Input!$A$6:$GZ$6,0),FALSE),0)*IF(GK$109&gt;=MAX($FD$109:GJ$109),MIN((GK$109-MAX($FD$109:GJ$109)),(GK$109-GJ$109)),0)</f>
        <v>0</v>
      </c>
      <c r="GL116" s="1">
        <f>+IF($E116=GL$22,VLOOKUP($C116,Input!$A$8:$GZ$39,MATCH(GL$21,Input!$A$6:$GZ$6,0),FALSE),0)*IF(GL$110&gt;=MAX($FD$110:GK$110),MIN((GL$110-MAX($FD$110:GK$110)),(GL$110-GK$110)),0)+IF($E116=GL$22,VLOOKUP($C116,Input!$A$8:$GZ$39,MATCH(GL$21,Input!$A$6:$GZ$6,0),FALSE),0)*IF(GL$109&gt;=MAX($FD$109:GK$109),MIN((GL$109-MAX($FD$109:GK$109)),(GL$109-GK$109)),0)</f>
        <v>0</v>
      </c>
      <c r="GM116" s="42"/>
      <c r="GN116" t="str">
        <f>VLOOKUP($C116,Input!$A$8:$GZ$39,MATCH(GN$21,Input!$A$6:$GZ$6,0),FALSE)</f>
        <v>NA</v>
      </c>
      <c r="GO116">
        <f>IF((VLOOKUP($C116,Input!$A$8:$GZ$39,MATCH(GO$21,Input!$A$6:$GZ$6,0),FALSE))="Y",$D116/VLOOKUP($C116,Input!$A$8:$GZ$39,MATCH(GP$21,Input!$A$6:$GZ$6,0),FALSE),0)</f>
        <v>0</v>
      </c>
      <c r="GP116">
        <f>IF((VLOOKUP($C116,Input!$A$8:$GZ$39,MATCH(GO$21,Input!$A$6:$GZ$6,0),FALSE))="Y",0,IF((VLOOKUP($C116,Input!$A$8:$GZ$39,MATCH(GP$21,Input!$A$6:$GZ$6,0),FALSE))&gt;0,$D116/VLOOKUP($C116,Input!$A$8:$GZ$39,MATCH(GP$21,Input!$A$6:$GZ$6,0),FALSE),0))</f>
        <v>0</v>
      </c>
      <c r="GQ116" s="1">
        <f>+IF($E116=GQ$22,VLOOKUP($C116,Input!$A$8:$GZ$39,MATCH(GQ$21,Input!$A$6:$GZ$6,0),FALSE),0)*IF(GQ$110&gt;=MAX($GP$110:GP$110),MIN((GQ$110-MAX($GP$110:GP$110)),(GQ$110-GP$110)),0)+IF($E116=GQ$22,VLOOKUP($C116,Input!$A$8:$GZ$39,MATCH(GQ$21,Input!$A$6:$GZ$6,0),FALSE),0)*IF(GQ$109&gt;=MAX($GP$109:GP$109),MIN((GQ$109-MAX($GP$109:GP$109)),(GQ$109-GP$109)),0)</f>
        <v>0</v>
      </c>
      <c r="GR116" s="1">
        <f>+IF($E116=GR$22,VLOOKUP($C116,Input!$A$8:$GZ$39,MATCH(GR$21,Input!$A$6:$GZ$6,0),FALSE),0)*IF(GR$110&gt;=MAX($GP$110:GQ$110),MIN((GR$110-MAX($GP$110:GQ$110)),(GR$110-GQ$110)),0)+IF($E116=GR$22,VLOOKUP($C116,Input!$A$8:$GZ$39,MATCH(GR$21,Input!$A$6:$GZ$6,0),FALSE),0)*IF(GR$109&gt;=MAX($GP$109:GQ$109),MIN((GR$109-MAX($GP$109:GQ$109)),(GR$109-GQ$109)),0)</f>
        <v>0</v>
      </c>
      <c r="GS116" s="1">
        <f>+IF($E116=GS$22,VLOOKUP($C116,Input!$A$8:$GZ$39,MATCH(GS$21,Input!$A$6:$GZ$6,0),FALSE),0)*IF(GS$110&gt;=MAX($GP$110:GR$110),MIN((GS$110-MAX($GP$110:GR$110)),(GS$110-GR$110)),0)+IF($E116=GS$22,VLOOKUP($C116,Input!$A$8:$GZ$39,MATCH(GS$21,Input!$A$6:$GZ$6,0),FALSE),0)*IF(GS$109&gt;=MAX($GP$109:GR$109),MIN((GS$109-MAX($GP$109:GR$109)),(GS$109-GR$109)),0)</f>
        <v>0</v>
      </c>
      <c r="GT116" s="1">
        <f>+IF($E116=GT$22,VLOOKUP($C116,Input!$A$8:$GZ$39,MATCH(GT$21,Input!$A$6:$GZ$6,0),FALSE),0)*IF(GT$110&gt;=MAX($GP$110:GS$110),MIN((GT$110-MAX($GP$110:GS$110)),(GT$110-GS$110)),0)+IF($E116=GT$22,VLOOKUP($C116,Input!$A$8:$GZ$39,MATCH(GT$21,Input!$A$6:$GZ$6,0),FALSE),0)*IF(GT$109&gt;=MAX($GP$109:GS$109),MIN((GT$109-MAX($GP$109:GS$109)),(GT$109-GS$109)),0)</f>
        <v>0</v>
      </c>
      <c r="GU116" s="1">
        <f>+IF($E116=GU$22,VLOOKUP($C116,Input!$A$8:$GZ$39,MATCH(GU$21,Input!$A$6:$GZ$6,0),FALSE),0)*IF(GU$110&gt;=MAX($GP$110:GT$110),MIN((GU$110-MAX($GP$110:GT$110)),(GU$110-GT$110)),0)+IF($E116=GU$22,VLOOKUP($C116,Input!$A$8:$GZ$39,MATCH(GU$21,Input!$A$6:$GZ$6,0),FALSE),0)*IF(GU$109&gt;=MAX($GP$109:GT$109),MIN((GU$109-MAX($GP$109:GT$109)),(GU$109-GT$109)),0)</f>
        <v>0</v>
      </c>
      <c r="GV116" s="1">
        <f>+IF($E116=GV$22,VLOOKUP($C116,Input!$A$8:$GZ$39,MATCH(GV$21,Input!$A$6:$GZ$6,0),FALSE),0)*IF(GV$110&gt;=MAX($GP$110:GU$110),MIN((GV$110-MAX($GP$110:GU$110)),(GV$110-GU$110)),0)+IF($E116=GV$22,VLOOKUP($C116,Input!$A$8:$GZ$39,MATCH(GV$21,Input!$A$6:$GZ$6,0),FALSE),0)*IF(GV$109&gt;=MAX($GP$109:GU$109),MIN((GV$109-MAX($GP$109:GU$109)),(GV$109-GU$109)),0)</f>
        <v>0</v>
      </c>
      <c r="GW116" s="1">
        <f>+IF($E116=GW$22,VLOOKUP($C116,Input!$A$8:$GZ$39,MATCH(GW$21,Input!$A$6:$GZ$6,0),FALSE),0)*IF(GW$110&gt;=MAX($GP$110:GV$110),MIN((GW$110-MAX($GP$110:GV$110)),(GW$110-GV$110)),0)+IF($E116=GW$22,VLOOKUP($C116,Input!$A$8:$GZ$39,MATCH(GW$21,Input!$A$6:$GZ$6,0),FALSE),0)*IF(GW$109&gt;=MAX($GP$109:GV$109),MIN((GW$109-MAX($GP$109:GV$109)),(GW$109-GV$109)),0)</f>
        <v>0</v>
      </c>
      <c r="GX116" s="1">
        <f>+IF($E116=GX$22,VLOOKUP($C116,Input!$A$8:$GZ$39,MATCH(GX$21,Input!$A$6:$GZ$6,0),FALSE),0)*IF(GX$110&gt;=MAX($GP$110:GW$110),MIN((GX$110-MAX($GP$110:GW$110)),(GX$110-GW$110)),0)+IF($E116=GX$22,VLOOKUP($C116,Input!$A$8:$GZ$39,MATCH(GX$21,Input!$A$6:$GZ$6,0),FALSE),0)*IF(GX$109&gt;=MAX($GP$109:GW$109),MIN((GX$109-MAX($GP$109:GW$109)),(GX$109-GW$109)),0)</f>
        <v>0</v>
      </c>
      <c r="GY116" s="1">
        <f>+IF($E116=GY$22,VLOOKUP($C116,Input!$A$8:$GZ$39,MATCH(GY$21,Input!$A$6:$GZ$6,0),FALSE),0)*IF(GY$110&gt;=MAX($GP$110:GX$110),MIN((GY$110-MAX($GP$110:GX$110)),(GY$110-GX$110)),0)+IF($E116=GY$22,VLOOKUP($C116,Input!$A$8:$GZ$39,MATCH(GY$21,Input!$A$6:$GZ$6,0),FALSE),0)*IF(GY$109&gt;=MAX($GP$109:GX$109),MIN((GY$109-MAX($GP$109:GX$109)),(GY$109-GX$109)),0)</f>
        <v>0</v>
      </c>
      <c r="GZ116" s="1">
        <f>+IF($E116=GZ$22,VLOOKUP($C116,Input!$A$8:$GZ$39,MATCH(GZ$21,Input!$A$6:$GZ$6,0),FALSE),0)*IF(GZ$110&gt;=MAX($GP$110:GY$110),MIN((GZ$110-MAX($GP$110:GY$110)),(GZ$110-GY$110)),0)+IF($E116=GZ$22,VLOOKUP($C116,Input!$A$8:$GZ$39,MATCH(GZ$21,Input!$A$6:$GZ$6,0),FALSE),0)*IF(GZ$109&gt;=MAX($GP$109:GY$109),MIN((GZ$109-MAX($GP$109:GY$109)),(GZ$109-GY$109)),0)</f>
        <v>0</v>
      </c>
      <c r="HA116" s="1">
        <f>+IF($E116=HA$22,VLOOKUP($C116,Input!$A$8:$GZ$39,MATCH(HA$21,Input!$A$6:$GZ$6,0),FALSE),0)*IF(HA$110&gt;=MAX($GP$110:GZ$110),MIN((HA$110-MAX($GP$110:GZ$110)),(HA$110-GZ$110)),0)+IF($E116=HA$22,VLOOKUP($C116,Input!$A$8:$GZ$39,MATCH(HA$21,Input!$A$6:$GZ$6,0),FALSE),0)*IF(HA$109&gt;=MAX($GP$109:GZ$109),MIN((HA$109-MAX($GP$109:GZ$109)),(HA$109-GZ$109)),0)</f>
        <v>0</v>
      </c>
      <c r="HB116" s="1">
        <f>+IF($E116=HB$22,VLOOKUP($C116,Input!$A$8:$GZ$39,MATCH(HB$21,Input!$A$6:$GZ$6,0),FALSE),0)*IF(HB$110&gt;=MAX($GP$110:HA$110),MIN((HB$110-MAX($GP$110:HA$110)),(HB$110-HA$110)),0)+IF($E116=HB$22,VLOOKUP($C116,Input!$A$8:$GZ$39,MATCH(HB$21,Input!$A$6:$GZ$6,0),FALSE),0)*IF(HB$109&gt;=MAX($GP$109:HA$109),MIN((HB$109-MAX($GP$109:HA$109)),(HB$109-HA$109)),0)</f>
        <v>0</v>
      </c>
      <c r="HC116" s="1">
        <f>+IF($E116=HC$22,VLOOKUP($C116,Input!$A$8:$GZ$39,MATCH(HC$21,Input!$A$6:$GZ$6,0),FALSE),0)*IF(HC$110&gt;=MAX($GP$110:HB$110),MIN((HC$110-MAX($GP$110:HB$110)),(HC$110-HB$110)),0)+IF($E116=HC$22,VLOOKUP($C116,Input!$A$8:$GZ$39,MATCH(HC$21,Input!$A$6:$GZ$6,0),FALSE),0)*IF(HC$109&gt;=MAX($GP$109:HB$109),MIN((HC$109-MAX($GP$109:HB$109)),(HC$109-HB$109)),0)</f>
        <v>0</v>
      </c>
      <c r="HD116" s="1">
        <f>+IF($E116=HD$22,VLOOKUP($C116,Input!$A$8:$GZ$39,MATCH(HD$21,Input!$A$6:$GZ$6,0),FALSE),0)*IF(HD$110&gt;=MAX($GP$110:HC$110),MIN((HD$110-MAX($GP$110:HC$110)),(HD$110-HC$110)),0)+IF($E116=HD$22,VLOOKUP($C116,Input!$A$8:$GZ$39,MATCH(HD$21,Input!$A$6:$GZ$6,0),FALSE),0)*IF(HD$109&gt;=MAX($GP$109:HC$109),MIN((HD$109-MAX($GP$109:HC$109)),(HD$109-HC$109)),0)</f>
        <v>0</v>
      </c>
      <c r="HE116" s="1">
        <f>+IF($E116=HE$22,VLOOKUP($C116,Input!$A$8:$GZ$39,MATCH(HE$21,Input!$A$6:$GZ$6,0),FALSE),0)*IF(HE$110&gt;=MAX($GP$110:HD$110),MIN((HE$110-MAX($GP$110:HD$110)),(HE$110-HD$110)),0)+IF($E116=HE$22,VLOOKUP($C116,Input!$A$8:$GZ$39,MATCH(HE$21,Input!$A$6:$GZ$6,0),FALSE),0)*IF(HE$109&gt;=MAX($GP$109:HD$109),MIN((HE$109-MAX($GP$109:HD$109)),(HE$109-HD$109)),0)</f>
        <v>0</v>
      </c>
      <c r="HF116" s="1">
        <f>+IF($E116=HF$22,VLOOKUP($C116,Input!$A$8:$GZ$39,MATCH(HF$21,Input!$A$6:$GZ$6,0),FALSE),0)*IF(HF$110&gt;=MAX($GP$110:HE$110),MIN((HF$110-MAX($GP$110:HE$110)),(HF$110-HE$110)),0)+IF($E116=HF$22,VLOOKUP($C116,Input!$A$8:$GZ$39,MATCH(HF$21,Input!$A$6:$GZ$6,0),FALSE),0)*IF(HF$109&gt;=MAX($GP$109:HE$109),MIN((HF$109-MAX($GP$109:HE$109)),(HF$109-HE$109)),0)</f>
        <v>0</v>
      </c>
      <c r="HG116" s="1">
        <f>+IF($E116=HG$22,VLOOKUP($C116,Input!$A$8:$GZ$39,MATCH(HG$21,Input!$A$6:$GZ$6,0),FALSE),0)*IF(HG$110&gt;=MAX($GP$110:HF$110),MIN((HG$110-MAX($GP$110:HF$110)),(HG$110-HF$110)),0)+IF($E116=HG$22,VLOOKUP($C116,Input!$A$8:$GZ$39,MATCH(HG$21,Input!$A$6:$GZ$6,0),FALSE),0)*IF(HG$109&gt;=MAX($GP$109:HF$109),MIN((HG$109-MAX($GP$109:HF$109)),(HG$109-HF$109)),0)</f>
        <v>0</v>
      </c>
      <c r="HH116" s="1">
        <f>+IF($E116=HH$22,VLOOKUP($C116,Input!$A$8:$GZ$39,MATCH(HH$21,Input!$A$6:$GZ$6,0),FALSE),0)*IF(HH$110&gt;=MAX($GP$110:HG$110),MIN((HH$110-MAX($GP$110:HG$110)),(HH$110-HG$110)),0)+IF($E116=HH$22,VLOOKUP($C116,Input!$A$8:$GZ$39,MATCH(HH$21,Input!$A$6:$GZ$6,0),FALSE),0)*IF(HH$109&gt;=MAX($GP$109:HG$109),MIN((HH$109-MAX($GP$109:HG$109)),(HH$109-HG$109)),0)</f>
        <v>0</v>
      </c>
      <c r="HI116" s="1">
        <f>+IF($E116=HI$22,VLOOKUP($C116,Input!$A$8:$GZ$39,MATCH(HI$21,Input!$A$6:$GZ$6,0),FALSE),0)*IF(HI$110&gt;=MAX($GP$110:HH$110),MIN((HI$110-MAX($GP$110:HH$110)),(HI$110-HH$110)),0)+IF($E116=HI$22,VLOOKUP($C116,Input!$A$8:$GZ$39,MATCH(HI$21,Input!$A$6:$GZ$6,0),FALSE),0)*IF(HI$109&gt;=MAX($GP$109:HH$109),MIN((HI$109-MAX($GP$109:HH$109)),(HI$109-HH$109)),0)</f>
        <v>0</v>
      </c>
      <c r="HJ116" s="1">
        <f>+IF($E116=HJ$22,VLOOKUP($C116,Input!$A$8:$GZ$39,MATCH(HJ$21,Input!$A$6:$GZ$6,0),FALSE),0)*IF(HJ$110&gt;=MAX($GP$110:HI$110),MIN((HJ$110-MAX($GP$110:HI$110)),(HJ$110-HI$110)),0)+IF($E116=HJ$22,VLOOKUP($C116,Input!$A$8:$GZ$39,MATCH(HJ$21,Input!$A$6:$GZ$6,0),FALSE),0)*IF(HJ$109&gt;=MAX($GP$109:HI$109),MIN((HJ$109-MAX($GP$109:HI$109)),(HJ$109-HI$109)),0)</f>
        <v>0</v>
      </c>
      <c r="HK116" s="1">
        <f>+IF($E116=HK$22,VLOOKUP($C116,Input!$A$8:$GZ$39,MATCH(HK$21,Input!$A$6:$GZ$6,0),FALSE),0)*IF(HK$110&gt;=MAX($GP$110:HJ$110),MIN((HK$110-MAX($GP$110:HJ$110)),(HK$110-HJ$110)),0)+IF($E116=HK$22,VLOOKUP($C116,Input!$A$8:$GZ$39,MATCH(HK$21,Input!$A$6:$GZ$6,0),FALSE),0)*IF(HK$109&gt;=MAX($GP$109:HJ$109),MIN((HK$109-MAX($GP$109:HJ$109)),(HK$109-HJ$109)),0)</f>
        <v>0</v>
      </c>
      <c r="HL116" s="1">
        <f>+IF($E116=HL$22,VLOOKUP($C116,Input!$A$8:$GZ$39,MATCH(HL$21,Input!$A$6:$GZ$6,0),FALSE),0)*IF(HL$110&gt;=MAX($GP$110:HK$110),MIN((HL$110-MAX($GP$110:HK$110)),(HL$110-HK$110)),0)+IF($E116=HL$22,VLOOKUP($C116,Input!$A$8:$GZ$39,MATCH(HL$21,Input!$A$6:$GZ$6,0),FALSE),0)*IF(HL$109&gt;=MAX($GP$109:HK$109),MIN((HL$109-MAX($GP$109:HK$109)),(HL$109-HK$109)),0)</f>
        <v>0</v>
      </c>
      <c r="HM116" s="1">
        <f>+IF($E116=HM$22,VLOOKUP($C116,Input!$A$8:$GZ$39,MATCH(HM$21,Input!$A$6:$GZ$6,0),FALSE),0)*IF(HM$110&gt;=MAX($GP$110:HL$110),MIN((HM$110-MAX($GP$110:HL$110)),(HM$110-HL$110)),0)+IF($E116=HM$22,VLOOKUP($C116,Input!$A$8:$GZ$39,MATCH(HM$21,Input!$A$6:$GZ$6,0),FALSE),0)*IF(HM$109&gt;=MAX($GP$109:HL$109),MIN((HM$109-MAX($GP$109:HL$109)),(HM$109-HL$109)),0)</f>
        <v>0</v>
      </c>
      <c r="HN116" s="1">
        <f>+IF($E116=HN$22,VLOOKUP($C116,Input!$A$8:$GZ$39,MATCH(HN$21,Input!$A$6:$GZ$6,0),FALSE),0)*IF(HN$110&gt;=MAX($GP$110:HM$110),MIN((HN$110-MAX($GP$110:HM$110)),(HN$110-HM$110)),0)+IF($E116=HN$22,VLOOKUP($C116,Input!$A$8:$GZ$39,MATCH(HN$21,Input!$A$6:$GZ$6,0),FALSE),0)*IF(HN$109&gt;=MAX($GP$109:HM$109),MIN((HN$109-MAX($GP$109:HM$109)),(HN$109-HM$109)),0)</f>
        <v>0</v>
      </c>
      <c r="HO116" s="1">
        <f>+IF($E116=HO$22,VLOOKUP($C116,Input!$A$8:$GZ$39,MATCH(HO$21,Input!$A$6:$GZ$6,0),FALSE),0)*IF(HO$110&gt;=MAX($GP$110:HN$110),MIN((HO$110-MAX($GP$110:HN$110)),(HO$110-HN$110)),0)+IF($E116=HO$22,VLOOKUP($C116,Input!$A$8:$GZ$39,MATCH(HO$21,Input!$A$6:$GZ$6,0),FALSE),0)*IF(HO$109&gt;=MAX($GP$109:HN$109),MIN((HO$109-MAX($GP$109:HN$109)),(HO$109-HN$109)),0)</f>
        <v>0</v>
      </c>
      <c r="HP116" s="1">
        <f>+IF($E116=HP$22,VLOOKUP($C116,Input!$A$8:$GZ$39,MATCH(HP$21,Input!$A$6:$GZ$6,0),FALSE),0)*IF(HP$110&gt;=MAX($GP$110:HO$110),MIN((HP$110-MAX($GP$110:HO$110)),(HP$110-HO$110)),0)+IF($E116=HP$22,VLOOKUP($C116,Input!$A$8:$GZ$39,MATCH(HP$21,Input!$A$6:$GZ$6,0),FALSE),0)*IF(HP$109&gt;=MAX($GP$109:HO$109),MIN((HP$109-MAX($GP$109:HO$109)),(HP$109-HO$109)),0)</f>
        <v>0</v>
      </c>
      <c r="HQ116" s="1">
        <f>+IF($E116=HQ$22,VLOOKUP($C116,Input!$A$8:$GZ$39,MATCH(HQ$21,Input!$A$6:$GZ$6,0),FALSE),0)*IF(HQ$110&gt;=MAX($GP$110:HP$110),MIN((HQ$110-MAX($GP$110:HP$110)),(HQ$110-HP$110)),0)+IF($E116=HQ$22,VLOOKUP($C116,Input!$A$8:$GZ$39,MATCH(HQ$21,Input!$A$6:$GZ$6,0),FALSE),0)*IF(HQ$109&gt;=MAX($GP$109:HP$109),MIN((HQ$109-MAX($GP$109:HP$109)),(HQ$109-HP$109)),0)</f>
        <v>0</v>
      </c>
      <c r="HR116" s="1">
        <f>+IF($E116=HR$22,VLOOKUP($C116,Input!$A$8:$GZ$39,MATCH(HR$21,Input!$A$6:$GZ$6,0),FALSE),0)*IF(HR$110&gt;=MAX($GP$110:HQ$110),MIN((HR$110-MAX($GP$110:HQ$110)),(HR$110-HQ$110)),0)+IF($E116=HR$22,VLOOKUP($C116,Input!$A$8:$GZ$39,MATCH(HR$21,Input!$A$6:$GZ$6,0),FALSE),0)*IF(HR$109&gt;=MAX($GP$109:HQ$109),MIN((HR$109-MAX($GP$109:HQ$109)),(HR$109-HQ$109)),0)</f>
        <v>0</v>
      </c>
      <c r="HS116" s="1">
        <f>+IF($E116=HS$22,VLOOKUP($C116,Input!$A$8:$GZ$39,MATCH(HS$21,Input!$A$6:$GZ$6,0),FALSE),0)*IF(HS$110&gt;=MAX($GP$110:HR$110),MIN((HS$110-MAX($GP$110:HR$110)),(HS$110-HR$110)),0)+IF($E116=HS$22,VLOOKUP($C116,Input!$A$8:$GZ$39,MATCH(HS$21,Input!$A$6:$GZ$6,0),FALSE),0)*IF(HS$109&gt;=MAX($GP$109:HR$109),MIN((HS$109-MAX($GP$109:HR$109)),(HS$109-HR$109)),0)</f>
        <v>0</v>
      </c>
      <c r="HT116" s="1">
        <f>+IF($E116=HT$22,VLOOKUP($C116,Input!$A$8:$GZ$39,MATCH(HT$21,Input!$A$6:$GZ$6,0),FALSE),0)*IF(HT$110&gt;=MAX($GP$110:HS$110),MIN((HT$110-MAX($GP$110:HS$110)),(HT$110-HS$110)),0)+IF($E116=HT$22,VLOOKUP($C116,Input!$A$8:$GZ$39,MATCH(HT$21,Input!$A$6:$GZ$6,0),FALSE),0)*IF(HT$109&gt;=MAX($GP$109:HS$109),MIN((HT$109-MAX($GP$109:HS$109)),(HT$109-HS$109)),0)</f>
        <v>0</v>
      </c>
      <c r="HU116" s="1">
        <f>+IF($E116=HU$22,VLOOKUP($C116,Input!$A$8:$GZ$39,MATCH(HU$21,Input!$A$6:$GZ$6,0),FALSE),0)*IF(HU$110&gt;=MAX($GP$110:HT$110),MIN((HU$110-MAX($GP$110:HT$110)),(HU$110-HT$110)),0)+IF($E116=HU$22,VLOOKUP($C116,Input!$A$8:$GZ$39,MATCH(HU$21,Input!$A$6:$GZ$6,0),FALSE),0)*IF(HU$109&gt;=MAX($GP$109:HT$109),MIN((HU$109-MAX($GP$109:HT$109)),(HU$109-HT$109)),0)</f>
        <v>0</v>
      </c>
      <c r="HV116" s="1">
        <f>+IF($E116=HV$22,VLOOKUP($C116,Input!$A$8:$GZ$39,MATCH(HV$21,Input!$A$6:$GZ$6,0),FALSE),0)*IF(HV$110&gt;=MAX($GP$110:HU$110),MIN((HV$110-MAX($GP$110:HU$110)),(HV$110-HU$110)),0)+IF($E116=HV$22,VLOOKUP($C116,Input!$A$8:$GZ$39,MATCH(HV$21,Input!$A$6:$GZ$6,0),FALSE),0)*IF(HV$109&gt;=MAX($GP$109:HU$109),MIN((HV$109-MAX($GP$109:HU$109)),(HV$109-HU$109)),0)</f>
        <v>0</v>
      </c>
      <c r="HW116" s="1">
        <f>+IF($E116=HW$22,VLOOKUP($C116,Input!$A$8:$GZ$39,MATCH(HW$21,Input!$A$6:$GZ$6,0),FALSE),0)*IF(HW$110&gt;=MAX($GP$110:HV$110),MIN((HW$110-MAX($GP$110:HV$110)),(HW$110-HV$110)),0)+IF($E116=HW$22,VLOOKUP($C116,Input!$A$8:$GZ$39,MATCH(HW$21,Input!$A$6:$GZ$6,0),FALSE),0)*IF(HW$109&gt;=MAX($GP$109:HV$109),MIN((HW$109-MAX($GP$109:HV$109)),(HW$109-HV$109)),0)</f>
        <v>0</v>
      </c>
      <c r="HX116" s="1">
        <f>+IF($E116=HX$22,VLOOKUP($C116,Input!$A$8:$GZ$39,MATCH(HX$21,Input!$A$6:$GZ$6,0),FALSE),0)*IF(HX$110&gt;=MAX($GP$110:HW$110),MIN((HX$110-MAX($GP$110:HW$110)),(HX$110-HW$110)),0)+IF($E116=HX$22,VLOOKUP($C116,Input!$A$8:$GZ$39,MATCH(HX$21,Input!$A$6:$GZ$6,0),FALSE),0)*IF(HX$109&gt;=MAX($GP$109:HW$109),MIN((HX$109-MAX($GP$109:HW$109)),(HX$109-HW$109)),0)</f>
        <v>0</v>
      </c>
      <c r="HY116" s="1">
        <f>+IF($E116=HY$22,VLOOKUP($C116,Input!$A$8:$GZ$39,MATCH(HY$21,Input!$A$6:$GZ$6,0),FALSE),0)*IF(HY$110&gt;=MAX($GP$110:HX$110),MIN((HY$110-MAX($GP$110:HX$110)),(HY$110-HX$110)),0)+IF($E116=HY$22,VLOOKUP($C116,Input!$A$8:$GZ$39,MATCH(HY$21,Input!$A$6:$GZ$6,0),FALSE),0)*IF(HY$109&gt;=MAX($GP$109:HX$109),MIN((HY$109-MAX($GP$109:HX$109)),(HY$109-HX$109)),0)</f>
        <v>0</v>
      </c>
      <c r="HZ116" s="42"/>
      <c r="IA116" t="str">
        <f>VLOOKUP($C116,Input!$A$8:$IA$39,MATCH(IA$21,Input!$A$6:$IA$6,0),FALSE)</f>
        <v>NA</v>
      </c>
      <c r="IB116" s="132">
        <f>IF((VLOOKUP($C116,Input!$A$8:$IA$39,MATCH(IB$21,Input!$A$6:$IA$6,0),FALSE))="Y",$D116/VLOOKUP($C116,Input!$A$8:$IA$39,MATCH(IC$21,Input!$A$6:$IA$6,0),FALSE),0)</f>
        <v>0</v>
      </c>
      <c r="IC116" s="132">
        <f>IF((VLOOKUP($C116,Input!$A$8:$IA$39,MATCH(IB$21,Input!$A$6:$IA$6,0),FALSE))="Y",0,IF((VLOOKUP($C116,Input!$A$8:$IA$39,MATCH(IC$21,Input!$A$6:$IA$6,0),FALSE))&gt;0,$D116/VLOOKUP($C116,Input!$A$8:$IA$39,MATCH(IC$21,Input!$A$6:$IA$6,0),FALSE),0))</f>
        <v>0</v>
      </c>
      <c r="ID116" s="1">
        <f>+IF($E116=ID$22,VLOOKUP($C116,Input!$A$8:$IA$39,MATCH(ID$21,Input!$A$6:$IA$6,0),FALSE),0)*IF(ID$110&gt;=MAX($IC$110:IC$110),MIN((ID$110-MAX($IC$110:IC$110)),(ID$110-IC$110)),0)+IF($E116=ID$22,VLOOKUP($C116,Input!$A$8:$IA$39,MATCH(ID$21,Input!$A$6:$IA$6,0),FALSE),0)*IF(ID$109&gt;=MAX($IC$109:IC$109),MIN((ID$109-MAX($IC$109:IC$109)),(ID$109-IC$109)),0)</f>
        <v>0</v>
      </c>
      <c r="IE116" s="1">
        <f>+IF($E116=IE$22,VLOOKUP($C116,Input!$A$8:$IA$39,MATCH(IE$21,Input!$A$6:$IA$6,0),FALSE),0)*IF(IE$110&gt;=MAX($IC$110:ID$110),MIN((IE$110-MAX($IC$110:ID$110)),(IE$110-ID$110)),0)+IF($E116=IE$22,VLOOKUP($C116,Input!$A$8:$IA$39,MATCH(IE$21,Input!$A$6:$IA$6,0),FALSE),0)*IF(IE$109&gt;=MAX($IC$109:ID$109),MIN((IE$109-MAX($IC$109:ID$109)),(IE$109-ID$109)),0)</f>
        <v>0</v>
      </c>
      <c r="IF116" s="1">
        <f>+IF($E116=IF$22,VLOOKUP($C116,Input!$A$8:$IA$39,MATCH(IF$21,Input!$A$6:$IA$6,0),FALSE),0)*IF(IF$110&gt;=MAX($IC$110:IE$110),MIN((IF$110-MAX($IC$110:IE$110)),(IF$110-IE$110)),0)+IF($E116=IF$22,VLOOKUP($C116,Input!$A$8:$IA$39,MATCH(IF$21,Input!$A$6:$IA$6,0),FALSE),0)*IF(IF$109&gt;=MAX($IC$109:IE$109),MIN((IF$109-MAX($IC$109:IE$109)),(IF$109-IE$109)),0)</f>
        <v>0</v>
      </c>
      <c r="IG116" s="1">
        <f>+IF($E116=IG$22,VLOOKUP($C116,Input!$A$8:$IA$39,MATCH(IG$21,Input!$A$6:$IA$6,0),FALSE),0)*IF(IG$110&gt;=MAX($IC$110:IF$110),MIN((IG$110-MAX($IC$110:IF$110)),(IG$110-IF$110)),0)+IF($E116=IG$22,VLOOKUP($C116,Input!$A$8:$IA$39,MATCH(IG$21,Input!$A$6:$IA$6,0),FALSE),0)*IF(IG$109&gt;=MAX($IC$109:IF$109),MIN((IG$109-MAX($IC$109:IF$109)),(IG$109-IF$109)),0)</f>
        <v>0</v>
      </c>
      <c r="IH116" s="1">
        <f>+IF($E116=IH$22,VLOOKUP($C116,Input!$A$8:$IA$39,MATCH(IH$21,Input!$A$6:$IA$6,0),FALSE),0)*IF(IH$110&gt;=MAX($IC$110:IG$110),MIN((IH$110-MAX($IC$110:IG$110)),(IH$110-IG$110)),0)+IF($E116=IH$22,VLOOKUP($C116,Input!$A$8:$IA$39,MATCH(IH$21,Input!$A$6:$IA$6,0),FALSE),0)*IF(IH$109&gt;=MAX($IC$109:IG$109),MIN((IH$109-MAX($IC$109:IG$109)),(IH$109-IG$109)),0)</f>
        <v>0</v>
      </c>
      <c r="II116" s="1">
        <f>+IF($E116=II$22,VLOOKUP($C116,Input!$A$8:$IA$39,MATCH(II$21,Input!$A$6:$IA$6,0),FALSE),0)*IF(II$110&gt;=MAX($IC$110:IH$110),MIN((II$110-MAX($IC$110:IH$110)),(II$110-IH$110)),0)+IF($E116=II$22,VLOOKUP($C116,Input!$A$8:$IA$39,MATCH(II$21,Input!$A$6:$IA$6,0),FALSE),0)*IF(II$109&gt;=MAX($IC$109:IH$109),MIN((II$109-MAX($IC$109:IH$109)),(II$109-IH$109)),0)</f>
        <v>0</v>
      </c>
      <c r="IJ116" s="1">
        <f>+IF($E116=IJ$22,VLOOKUP($C116,Input!$A$8:$IA$39,MATCH(IJ$21,Input!$A$6:$IA$6,0),FALSE),0)*IF(IJ$110&gt;=MAX($IC$110:II$110),MIN((IJ$110-MAX($IC$110:II$110)),(IJ$110-II$110)),0)+IF($E116=IJ$22,VLOOKUP($C116,Input!$A$8:$IA$39,MATCH(IJ$21,Input!$A$6:$IA$6,0),FALSE),0)*IF(IJ$109&gt;=MAX($IC$109:II$109),MIN((IJ$109-MAX($IC$109:II$109)),(IJ$109-II$109)),0)</f>
        <v>0</v>
      </c>
      <c r="IK116" s="1">
        <f>+IF($E116=IK$22,VLOOKUP($C116,Input!$A$8:$IA$39,MATCH(IK$21,Input!$A$6:$IA$6,0),FALSE),0)*IF(IK$110&gt;=MAX($IC$110:IJ$110),MIN((IK$110-MAX($IC$110:IJ$110)),(IK$110-IJ$110)),0)+IF($E116=IK$22,VLOOKUP($C116,Input!$A$8:$IA$39,MATCH(IK$21,Input!$A$6:$IA$6,0),FALSE),0)*IF(IK$109&gt;=MAX($IC$109:IJ$109),MIN((IK$109-MAX($IC$109:IJ$109)),(IK$109-IJ$109)),0)</f>
        <v>0</v>
      </c>
      <c r="IL116" s="1">
        <f>+IF($E116=IL$22,VLOOKUP($C116,Input!$A$8:$IA$39,MATCH(IL$21,Input!$A$6:$IA$6,0),FALSE),0)*IF(IL$110&gt;=MAX($IC$110:IK$110),MIN((IL$110-MAX($IC$110:IK$110)),(IL$110-IK$110)),0)+IF($E116=IL$22,VLOOKUP($C116,Input!$A$8:$IA$39,MATCH(IL$21,Input!$A$6:$IA$6,0),FALSE),0)*IF(IL$109&gt;=MAX($IC$109:IK$109),MIN((IL$109-MAX($IC$109:IK$109)),(IL$109-IK$109)),0)</f>
        <v>0</v>
      </c>
      <c r="IM116" s="1">
        <f>+IF($E116=IM$22,VLOOKUP($C116,Input!$A$8:$IA$39,MATCH(IM$21,Input!$A$6:$IA$6,0),FALSE),0)*IF(IM$110&gt;=MAX($IC$110:IL$110),MIN((IM$110-MAX($IC$110:IL$110)),(IM$110-IL$110)),0)+IF($E116=IM$22,VLOOKUP($C116,Input!$A$8:$IA$39,MATCH(IM$21,Input!$A$6:$IA$6,0),FALSE),0)*IF(IM$109&gt;=MAX($IC$109:IL$109),MIN((IM$109-MAX($IC$109:IL$109)),(IM$109-IL$109)),0)</f>
        <v>0</v>
      </c>
      <c r="IN116" s="1">
        <f>+IF($E116=IN$22,VLOOKUP($C116,Input!$A$8:$IA$39,MATCH(IN$21,Input!$A$6:$IA$6,0),FALSE),0)*IF(IN$110&gt;=MAX($IC$110:IM$110),MIN((IN$110-MAX($IC$110:IM$110)),(IN$110-IM$110)),0)+IF($E116=IN$22,VLOOKUP($C116,Input!$A$8:$IA$39,MATCH(IN$21,Input!$A$6:$IA$6,0),FALSE),0)*IF(IN$109&gt;=MAX($IC$109:IM$109),MIN((IN$109-MAX($IC$109:IM$109)),(IN$109-IM$109)),0)</f>
        <v>0</v>
      </c>
      <c r="IO116" s="1">
        <f>+IF($E116=IO$22,VLOOKUP($C116,Input!$A$8:$IA$39,MATCH(IO$21,Input!$A$6:$IA$6,0),FALSE),0)*IF(IO$110&gt;=MAX($IC$110:IN$110),MIN((IO$110-MAX($IC$110:IN$110)),(IO$110-IN$110)),0)+IF($E116=IO$22,VLOOKUP($C116,Input!$A$8:$IA$39,MATCH(IO$21,Input!$A$6:$IA$6,0),FALSE),0)*IF(IO$109&gt;=MAX($IC$109:IN$109),MIN((IO$109-MAX($IC$109:IN$109)),(IO$109-IN$109)),0)</f>
        <v>0</v>
      </c>
      <c r="IP116" s="1">
        <f>+IF($E116=IP$22,VLOOKUP($C116,Input!$A$8:$IA$39,MATCH(IP$21,Input!$A$6:$IA$6,0),FALSE),0)*IF(IP$110&gt;=MAX($IC$110:IO$110),MIN((IP$110-MAX($IC$110:IO$110)),(IP$110-IO$110)),0)+IF($E116=IP$22,VLOOKUP($C116,Input!$A$8:$IA$39,MATCH(IP$21,Input!$A$6:$IA$6,0),FALSE),0)*IF(IP$109&gt;=MAX($IC$109:IO$109),MIN((IP$109-MAX($IC$109:IO$109)),(IP$109-IO$109)),0)</f>
        <v>0</v>
      </c>
      <c r="IQ116" s="1">
        <f>+IF($E116=IQ$22,VLOOKUP($C116,Input!$A$8:$IA$39,MATCH(IQ$21,Input!$A$6:$IA$6,0),FALSE),0)*IF(IQ$110&gt;=MAX($IC$110:IP$110),MIN((IQ$110-MAX($IC$110:IP$110)),(IQ$110-IP$110)),0)+IF($E116=IQ$22,VLOOKUP($C116,Input!$A$8:$IA$39,MATCH(IQ$21,Input!$A$6:$IA$6,0),FALSE),0)*IF(IQ$109&gt;=MAX($IC$109:IP$109),MIN((IQ$109-MAX($IC$109:IP$109)),(IQ$109-IP$109)),0)</f>
        <v>0</v>
      </c>
      <c r="IR116" s="1">
        <f>+IF($E116=IR$22,VLOOKUP($C116,Input!$A$8:$IA$39,MATCH(IR$21,Input!$A$6:$IA$6,0),FALSE),0)*IF(IR$110&gt;=MAX($IC$110:IQ$110),MIN((IR$110-MAX($IC$110:IQ$110)),(IR$110-IQ$110)),0)+IF($E116=IR$22,VLOOKUP($C116,Input!$A$8:$IA$39,MATCH(IR$21,Input!$A$6:$IA$6,0),FALSE),0)*IF(IR$109&gt;=MAX($IC$109:IQ$109),MIN((IR$109-MAX($IC$109:IQ$109)),(IR$109-IQ$109)),0)</f>
        <v>0</v>
      </c>
      <c r="IS116" s="1">
        <f>+IF($E116=IS$22,VLOOKUP($C116,Input!$A$8:$IA$39,MATCH(IS$21,Input!$A$6:$IA$6,0),FALSE),0)*IF(IS$110&gt;=MAX($IC$110:IR$110),MIN((IS$110-MAX($IC$110:IR$110)),(IS$110-IR$110)),0)+IF($E116=IS$22,VLOOKUP($C116,Input!$A$8:$IA$39,MATCH(IS$21,Input!$A$6:$IA$6,0),FALSE),0)*IF(IS$109&gt;=MAX($IC$109:IR$109),MIN((IS$109-MAX($IC$109:IR$109)),(IS$109-IR$109)),0)</f>
        <v>0</v>
      </c>
      <c r="IT116" s="1">
        <f>+IF($E116=IT$22,VLOOKUP($C116,Input!$A$8:$IA$39,MATCH(IT$21,Input!$A$6:$IA$6,0),FALSE),0)*IF(IT$110&gt;=MAX($IC$110:IS$110),MIN((IT$110-MAX($IC$110:IS$110)),(IT$110-IS$110)),0)+IF($E116=IT$22,VLOOKUP($C116,Input!$A$8:$IA$39,MATCH(IT$21,Input!$A$6:$IA$6,0),FALSE),0)*IF(IT$109&gt;=MAX($IC$109:IS$109),MIN((IT$109-MAX($IC$109:IS$109)),(IT$109-IS$109)),0)</f>
        <v>0</v>
      </c>
      <c r="IU116" s="1">
        <f>+IF($E116=IU$22,VLOOKUP($C116,Input!$A$8:$IA$39,MATCH(IU$21,Input!$A$6:$IA$6,0),FALSE),0)*IF(IU$110&gt;=MAX($IC$110:IT$110),MIN((IU$110-MAX($IC$110:IT$110)),(IU$110-IT$110)),0)+IF($E116=IU$22,VLOOKUP($C116,Input!$A$8:$IA$39,MATCH(IU$21,Input!$A$6:$IA$6,0),FALSE),0)*IF(IU$109&gt;=MAX($IC$109:IT$109),MIN((IU$109-MAX($IC$109:IT$109)),(IU$109-IT$109)),0)</f>
        <v>0</v>
      </c>
      <c r="IV116" s="1">
        <f>+IF($E116=IV$22,VLOOKUP($C116,Input!$A$8:$IA$39,MATCH(IV$21,Input!$A$6:$IA$6,0),FALSE),0)*IF(IV$110&gt;=MAX($IC$110:IU$110),MIN((IV$110-MAX($IC$110:IU$110)),(IV$110-IU$110)),0)+IF($E116=IV$22,VLOOKUP($C116,Input!$A$8:$IA$39,MATCH(IV$21,Input!$A$6:$IA$6,0),FALSE),0)*IF(IV$109&gt;=MAX($IC$109:IU$109),MIN((IV$109-MAX($IC$109:IU$109)),(IV$109-IU$109)),0)</f>
        <v>0</v>
      </c>
      <c r="IW116" s="1">
        <f>+IF($E116=IW$22,VLOOKUP($C116,Input!$A$8:$IA$39,MATCH(IW$21,Input!$A$6:$IA$6,0),FALSE),0)*IF(IW$110&gt;=MAX($IC$110:IV$110),MIN((IW$110-MAX($IC$110:IV$110)),(IW$110-IV$110)),0)+IF($E116=IW$22,VLOOKUP($C116,Input!$A$8:$IA$39,MATCH(IW$21,Input!$A$6:$IA$6,0),FALSE),0)*IF(IW$109&gt;=MAX($IC$109:IV$109),MIN((IW$109-MAX($IC$109:IV$109)),(IW$109-IV$109)),0)</f>
        <v>0</v>
      </c>
      <c r="IX116" s="1">
        <f>+IF($E116=IX$22,VLOOKUP($C116,Input!$A$8:$IA$39,MATCH(IX$21,Input!$A$6:$IA$6,0),FALSE),0)*IF(IX$110&gt;=MAX($IC$110:IW$110),MIN((IX$110-MAX($IC$110:IW$110)),(IX$110-IW$110)),0)+IF($E116=IX$22,VLOOKUP($C116,Input!$A$8:$IA$39,MATCH(IX$21,Input!$A$6:$IA$6,0),FALSE),0)*IF(IX$109&gt;=MAX($IC$109:IW$109),MIN((IX$109-MAX($IC$109:IW$109)),(IX$109-IW$109)),0)</f>
        <v>0</v>
      </c>
      <c r="IY116" s="1">
        <f>+IF($E116=IY$22,VLOOKUP($C116,Input!$A$8:$IA$39,MATCH(IY$21,Input!$A$6:$IA$6,0),FALSE),0)*IF(IY$110&gt;=MAX($IC$110:IX$110),MIN((IY$110-MAX($IC$110:IX$110)),(IY$110-IX$110)),0)+IF($E116=IY$22,VLOOKUP($C116,Input!$A$8:$IA$39,MATCH(IY$21,Input!$A$6:$IA$6,0),FALSE),0)*IF(IY$109&gt;=MAX($IC$109:IX$109),MIN((IY$109-MAX($IC$109:IX$109)),(IY$109-IX$109)),0)</f>
        <v>0</v>
      </c>
      <c r="IZ116" s="1">
        <f>+IF($E116=IZ$22,VLOOKUP($C116,Input!$A$8:$IA$39,MATCH(IZ$21,Input!$A$6:$IA$6,0),FALSE),0)*IF(IZ$110&gt;=MAX($IC$110:IY$110),MIN((IZ$110-MAX($IC$110:IY$110)),(IZ$110-IY$110)),0)+IF($E116=IZ$22,VLOOKUP($C116,Input!$A$8:$IA$39,MATCH(IZ$21,Input!$A$6:$IA$6,0),FALSE),0)*IF(IZ$109&gt;=MAX($IC$109:IY$109),MIN((IZ$109-MAX($IC$109:IY$109)),(IZ$109-IY$109)),0)</f>
        <v>0</v>
      </c>
      <c r="JA116" s="1">
        <f>+IF($E116=JA$22,VLOOKUP($C116,Input!$A$8:$IA$39,MATCH(JA$21,Input!$A$6:$IA$6,0),FALSE),0)*IF(JA$110&gt;=MAX($IC$110:IZ$110),MIN((JA$110-MAX($IC$110:IZ$110)),(JA$110-IZ$110)),0)+IF($E116=JA$22,VLOOKUP($C116,Input!$A$8:$IA$39,MATCH(JA$21,Input!$A$6:$IA$6,0),FALSE),0)*IF(JA$109&gt;=MAX($IC$109:IZ$109),MIN((JA$109-MAX($IC$109:IZ$109)),(JA$109-IZ$109)),0)</f>
        <v>0</v>
      </c>
      <c r="JB116" s="1">
        <f>+IF($E116=JB$22,VLOOKUP($C116,Input!$A$8:$IA$39,MATCH(JB$21,Input!$A$6:$IA$6,0),FALSE),0)*IF(JB$110&gt;=MAX($IC$110:JA$110),MIN((JB$110-MAX($IC$110:JA$110)),(JB$110-JA$110)),0)+IF($E116=JB$22,VLOOKUP($C116,Input!$A$8:$IA$39,MATCH(JB$21,Input!$A$6:$IA$6,0),FALSE),0)*IF(JB$109&gt;=MAX($IC$109:JA$109),MIN((JB$109-MAX($IC$109:JA$109)),(JB$109-JA$109)),0)</f>
        <v>0</v>
      </c>
      <c r="JC116" s="1">
        <f>+IF($E116=JC$22,VLOOKUP($C116,Input!$A$8:$IA$39,MATCH(JC$21,Input!$A$6:$IA$6,0),FALSE),0)*IF(JC$110&gt;=MAX($IC$110:JB$110),MIN((JC$110-MAX($IC$110:JB$110)),(JC$110-JB$110)),0)+IF($E116=JC$22,VLOOKUP($C116,Input!$A$8:$IA$39,MATCH(JC$21,Input!$A$6:$IA$6,0),FALSE),0)*IF(JC$109&gt;=MAX($IC$109:JB$109),MIN((JC$109-MAX($IC$109:JB$109)),(JC$109-JB$109)),0)</f>
        <v>0</v>
      </c>
      <c r="JD116" s="1">
        <f>+IF($E116=JD$22,VLOOKUP($C116,Input!$A$8:$IA$39,MATCH(JD$21,Input!$A$6:$IA$6,0),FALSE),0)*IF(JD$110&gt;=MAX($IC$110:JC$110),MIN((JD$110-MAX($IC$110:JC$110)),(JD$110-JC$110)),0)+IF($E116=JD$22,VLOOKUP($C116,Input!$A$8:$IA$39,MATCH(JD$21,Input!$A$6:$IA$6,0),FALSE),0)*IF(JD$109&gt;=MAX($IC$109:JC$109),MIN((JD$109-MAX($IC$109:JC$109)),(JD$109-JC$109)),0)</f>
        <v>0</v>
      </c>
      <c r="JE116" s="1">
        <f>+IF($E116=JE$22,VLOOKUP($C116,Input!$A$8:$IA$39,MATCH(JE$21,Input!$A$6:$IA$6,0),FALSE),0)*IF(JE$110&gt;=MAX($IC$110:JD$110),MIN((JE$110-MAX($IC$110:JD$110)),(JE$110-JD$110)),0)+IF($E116=JE$22,VLOOKUP($C116,Input!$A$8:$IA$39,MATCH(JE$21,Input!$A$6:$IA$6,0),FALSE),0)*IF(JE$109&gt;=MAX($IC$109:JD$109),MIN((JE$109-MAX($IC$109:JD$109)),(JE$109-JD$109)),0)</f>
        <v>0</v>
      </c>
      <c r="JF116" s="1">
        <f>+IF($E116=JF$22,VLOOKUP($C116,Input!$A$8:$IA$39,MATCH(JF$21,Input!$A$6:$IA$6,0),FALSE),0)*IF(JF$110&gt;=MAX($IC$110:JE$110),MIN((JF$110-MAX($IC$110:JE$110)),(JF$110-JE$110)),0)+IF($E116=JF$22,VLOOKUP($C116,Input!$A$8:$IA$39,MATCH(JF$21,Input!$A$6:$IA$6,0),FALSE),0)*IF(JF$109&gt;=MAX($IC$109:JE$109),MIN((JF$109-MAX($IC$109:JE$109)),(JF$109-JE$109)),0)</f>
        <v>0</v>
      </c>
      <c r="JG116" s="1">
        <f>+IF($E116=JG$22,VLOOKUP($C116,Input!$A$8:$IA$39,MATCH(JG$21,Input!$A$6:$IA$6,0),FALSE),0)*IF(JG$110&gt;=MAX($IC$110:JF$110),MIN((JG$110-MAX($IC$110:JF$110)),(JG$110-JF$110)),0)+IF($E116=JG$22,VLOOKUP($C116,Input!$A$8:$IA$39,MATCH(JG$21,Input!$A$6:$IA$6,0),FALSE),0)*IF(JG$109&gt;=MAX($IC$109:JF$109),MIN((JG$109-MAX($IC$109:JF$109)),(JG$109-JF$109)),0)</f>
        <v>0</v>
      </c>
      <c r="JH116" s="1">
        <f>+IF($E116=JH$22,VLOOKUP($C116,Input!$A$8:$IA$39,MATCH(JH$21,Input!$A$6:$IA$6,0),FALSE),0)*IF(JH$110&gt;=MAX($IC$110:JG$110),MIN((JH$110-MAX($IC$110:JG$110)),(JH$110-JG$110)),0)+IF($E116=JH$22,VLOOKUP($C116,Input!$A$8:$IA$39,MATCH(JH$21,Input!$A$6:$IA$6,0),FALSE),0)*IF(JH$109&gt;=MAX($IC$109:JG$109),MIN((JH$109-MAX($IC$109:JG$109)),(JH$109-JG$109)),0)</f>
        <v>0</v>
      </c>
      <c r="JI116" s="1">
        <f>+IF($E116=JI$22,VLOOKUP($C116,Input!$A$8:$IA$39,MATCH(JI$21,Input!$A$6:$IA$6,0),FALSE),0)*IF(JI$110&gt;=MAX($IC$110:JH$110),MIN((JI$110-MAX($IC$110:JH$110)),(JI$110-JH$110)),0)+IF($E116=JI$22,VLOOKUP($C116,Input!$A$8:$IA$39,MATCH(JI$21,Input!$A$6:$IA$6,0),FALSE),0)*IF(JI$109&gt;=MAX($IC$109:JH$109),MIN((JI$109-MAX($IC$109:JH$109)),(JI$109-JH$109)),0)</f>
        <v>0</v>
      </c>
      <c r="JJ116" s="1">
        <f>+IF($E116=JJ$22,VLOOKUP($C116,Input!$A$8:$IA$39,MATCH(JJ$21,Input!$A$6:$IA$6,0),FALSE),0)*IF(JJ$110&gt;=MAX($IC$110:JI$110),MIN((JJ$110-MAX($IC$110:JI$110)),(JJ$110-JI$110)),0)+IF($E116=JJ$22,VLOOKUP($C116,Input!$A$8:$IA$39,MATCH(JJ$21,Input!$A$6:$IA$6,0),FALSE),0)*IF(JJ$109&gt;=MAX($IC$109:JI$109),MIN((JJ$109-MAX($IC$109:JI$109)),(JJ$109-JI$109)),0)</f>
        <v>0</v>
      </c>
      <c r="JK116" s="1">
        <f>+IF($E116=JK$22,VLOOKUP($C116,Input!$A$8:$IA$39,MATCH(JK$21,Input!$A$6:$IA$6,0),FALSE),0)*IF(JK$110&gt;=MAX($IC$110:JJ$110),MIN((JK$110-MAX($IC$110:JJ$110)),(JK$110-JJ$110)),0)+IF($E116=JK$22,VLOOKUP($C116,Input!$A$8:$IA$39,MATCH(JK$21,Input!$A$6:$IA$6,0),FALSE),0)*IF(JK$109&gt;=MAX($IC$109:JJ$109),MIN((JK$109-MAX($IC$109:JJ$109)),(JK$109-JJ$109)),0)</f>
        <v>0</v>
      </c>
      <c r="JL116" s="1">
        <f>+IF($E116=JL$22,VLOOKUP($C116,Input!$A$8:$IA$39,MATCH(JL$21,Input!$A$6:$IA$6,0),FALSE),0)*IF(JL$110&gt;=MAX($IC$110:JK$110),MIN((JL$110-MAX($IC$110:JK$110)),(JL$110-JK$110)),0)+IF($E116=JL$22,VLOOKUP($C116,Input!$A$8:$IA$39,MATCH(JL$21,Input!$A$6:$IA$6,0),FALSE),0)*IF(JL$109&gt;=MAX($IC$109:JK$109),MIN((JL$109-MAX($IC$109:JK$109)),(JL$109-JK$109)),0)</f>
        <v>0</v>
      </c>
      <c r="JN116" t="str">
        <f>+VLOOKUP($C116,Input!$A$8:$GZ$39,MATCH(JN$21,Input!$A$6:$GZ$6,0),FALSE)</f>
        <v>CNG Station Maint in fuel price</v>
      </c>
      <c r="JO116" s="1">
        <f>IF($E116+$I116+$D$7&lt;=JO$22,0,IF(JO$22-$D$7&gt;=$E116,VLOOKUP($C116,Input!$A$8:$GZ$39,MATCH(JO$21,Input!$A$6:$GZ$6,0),FALSE),0)*$F116/$G116)*$D116</f>
        <v>0</v>
      </c>
      <c r="JP116" s="1">
        <f>IF($E116+$I116+$D$7&lt;=JP$22,0,IF(JP$22-$D$7&gt;=$E116,VLOOKUP($C116,Input!$A$8:$GZ$39,MATCH(JP$21,Input!$A$6:$GZ$6,0),FALSE),0)*$F116/$G116)*$D116</f>
        <v>0</v>
      </c>
      <c r="JQ116" s="1">
        <f>IF($E116+$I116+$D$7&lt;=JQ$22,0,IF(JQ$22-$D$7&gt;=$E116,VLOOKUP($C116,Input!$A$8:$GZ$39,MATCH(JQ$21,Input!$A$6:$GZ$6,0),FALSE),0)*$F116/$G116)*$D116</f>
        <v>0</v>
      </c>
      <c r="JR116" s="1">
        <f>IF($E116+$I116+$D$7&lt;=JR$22,0,IF(JR$22-$D$7&gt;=$E116,VLOOKUP($C116,Input!$A$8:$GZ$39,MATCH(JR$21,Input!$A$6:$GZ$6,0),FALSE),0)*$F116/$G116)*$D116</f>
        <v>0</v>
      </c>
      <c r="JS116" s="1">
        <f>IF($E116+$I116+$D$7&lt;=JS$22,0,IF(JS$22-$D$7&gt;=$E116,VLOOKUP($C116,Input!$A$8:$GZ$39,MATCH(JS$21,Input!$A$6:$GZ$6,0),FALSE),0)*$F116/$G116)*$D116</f>
        <v>0</v>
      </c>
      <c r="JT116" s="1">
        <f>IF($E116+$I116+$D$7&lt;=JT$22,0,IF(JT$22-$D$7&gt;=$E116,VLOOKUP($C116,Input!$A$8:$GZ$39,MATCH(JT$21,Input!$A$6:$GZ$6,0),FALSE),0)*$F116/$G116)*$D116</f>
        <v>0</v>
      </c>
      <c r="JU116" s="1">
        <f>IF($E116+$I116+$D$7&lt;=JU$22,0,IF(JU$22-$D$7&gt;=$E116,VLOOKUP($C116,Input!$A$8:$GZ$39,MATCH(JU$21,Input!$A$6:$GZ$6,0),FALSE),0)*$F116/$G116)*$D116</f>
        <v>0</v>
      </c>
      <c r="JV116" s="1">
        <f>IF($E116+$I116+$D$7&lt;=JV$22,0,IF(JV$22-$D$7&gt;=$E116,VLOOKUP($C116,Input!$A$8:$GZ$39,MATCH(JV$21,Input!$A$6:$GZ$6,0),FALSE),0)*$F116/$G116)*$D116</f>
        <v>0</v>
      </c>
      <c r="JW116" s="1">
        <f>IF($E116+$I116+$D$7&lt;=JW$22,0,IF(JW$22-$D$7&gt;=$E116,VLOOKUP($C116,Input!$A$8:$GZ$39,MATCH(JW$21,Input!$A$6:$GZ$6,0),FALSE),0)*$F116/$G116)*$D116</f>
        <v>0</v>
      </c>
      <c r="JX116" s="1">
        <f>IF($E116+$I116+$D$7&lt;=JX$22,0,IF(JX$22-$D$7&gt;=$E116,VLOOKUP($C116,Input!$A$8:$GZ$39,MATCH(JX$21,Input!$A$6:$GZ$6,0),FALSE),0)*$F116/$G116)*$D116</f>
        <v>0</v>
      </c>
      <c r="JY116" s="1">
        <f>IF($E116+$I116+$D$7&lt;=JY$22,0,IF(JY$22-$D$7&gt;=$E116,VLOOKUP($C116,Input!$A$8:$GZ$39,MATCH(JY$21,Input!$A$6:$GZ$6,0),FALSE),0)*$F116/$G116)*$D116</f>
        <v>0</v>
      </c>
      <c r="JZ116" s="1">
        <f>IF($E116+$I116+$D$7&lt;=JZ$22,0,IF(JZ$22-$D$7&gt;=$E116,VLOOKUP($C116,Input!$A$8:$GZ$39,MATCH(JZ$21,Input!$A$6:$GZ$6,0),FALSE),0)*$F116/$G116)*$D116</f>
        <v>0</v>
      </c>
      <c r="KA116" s="1">
        <f>IF($E116+$I116+$D$7&lt;=KA$22,0,IF(KA$22-$D$7&gt;=$E116,VLOOKUP($C116,Input!$A$8:$GZ$39,MATCH(KA$21,Input!$A$6:$GZ$6,0),FALSE),0)*$F116/$G116)*$D116</f>
        <v>0</v>
      </c>
      <c r="KB116" s="1">
        <f>IF($E116+$I116+$D$7&lt;=KB$22,0,IF(KB$22-$D$7&gt;=$E116,VLOOKUP($C116,Input!$A$8:$GZ$39,MATCH(KB$21,Input!$A$6:$GZ$6,0),FALSE),0)*$F116/$G116)*$D116</f>
        <v>0</v>
      </c>
      <c r="KC116" s="1">
        <f>IF($E116+$I116+$D$7&lt;=KC$22,0,IF(KC$22-$D$7&gt;=$E116,VLOOKUP($C116,Input!$A$8:$GZ$39,MATCH(KC$21,Input!$A$6:$GZ$6,0),FALSE),0)*$F116/$G116)*$D116</f>
        <v>0</v>
      </c>
      <c r="KD116" s="1">
        <f>IF($E116+$I116+$D$7&lt;=KD$22,0,IF(KD$22-$D$7&gt;=$E116,VLOOKUP($C116,Input!$A$8:$GZ$39,MATCH(KD$21,Input!$A$6:$GZ$6,0),FALSE),0)*$F116/$G116)*$D116</f>
        <v>0</v>
      </c>
      <c r="KE116" s="1">
        <f>IF($E116+$I116+$D$7&lt;=KE$22,0,IF(KE$22-$D$7&gt;=$E116,VLOOKUP($C116,Input!$A$8:$GZ$39,MATCH(KE$21,Input!$A$6:$GZ$6,0),FALSE),0)*$F116/$G116)*$D116</f>
        <v>0</v>
      </c>
      <c r="KF116" s="1">
        <f>IF($E116+$I116+$D$7&lt;=KF$22,0,IF(KF$22-$D$7&gt;=$E116,VLOOKUP($C116,Input!$A$8:$GZ$39,MATCH(KF$21,Input!$A$6:$GZ$6,0),FALSE),0)*$F116/$G116)*$D116</f>
        <v>0</v>
      </c>
      <c r="KG116" s="1">
        <f>IF($E116+$I116+$D$7&lt;=KG$22,0,IF(KG$22-$D$7&gt;=$E116,VLOOKUP($C116,Input!$A$8:$GZ$39,MATCH(KG$21,Input!$A$6:$GZ$6,0),FALSE),0)*$F116/$G116)*$D116</f>
        <v>0</v>
      </c>
      <c r="KH116" s="1">
        <f>IF($E116+$I116+$D$7&lt;=KH$22,0,IF(KH$22-$D$7&gt;=$E116,VLOOKUP($C116,Input!$A$8:$GZ$39,MATCH(KH$21,Input!$A$6:$GZ$6,0),FALSE),0)*$F116/$G116)*$D116</f>
        <v>0</v>
      </c>
      <c r="KI116" s="1">
        <f>IF($E116+$I116+$D$7&lt;=KI$22,0,IF(KI$22-$D$7&gt;=$E116,VLOOKUP($C116,Input!$A$8:$GZ$39,MATCH(KI$21,Input!$A$6:$GZ$6,0),FALSE),0)*$F116/$G116)*$D116</f>
        <v>0</v>
      </c>
      <c r="KJ116" s="1">
        <f>IF($E116+$I116+$D$7&lt;=KJ$22,0,IF(KJ$22-$D$7&gt;=$E116,VLOOKUP($C116,Input!$A$8:$GZ$39,MATCH(KJ$21,Input!$A$6:$GZ$6,0),FALSE),0)*$F116/$G116)*$D116</f>
        <v>0</v>
      </c>
      <c r="KK116" s="1">
        <f>IF($E116+$I116+$D$7&lt;=KK$22,0,IF(KK$22-$D$7&gt;=$E116,VLOOKUP($C116,Input!$A$8:$GZ$39,MATCH(KK$21,Input!$A$6:$GZ$6,0),FALSE),0)*$F116/$G116)*$D116</f>
        <v>0</v>
      </c>
      <c r="KL116" s="1">
        <f>IF($E116+$I116+$D$7&lt;=KL$22,0,IF(KL$22-$D$7&gt;=$E116,VLOOKUP($C116,Input!$A$8:$GZ$39,MATCH(KL$21,Input!$A$6:$GZ$6,0),FALSE),0)*$F116/$G116)*$D116</f>
        <v>0</v>
      </c>
      <c r="KM116" s="1">
        <f>IF($E116+$I116+$D$7&lt;=KM$22,0,IF(KM$22-$D$7&gt;=$E116,VLOOKUP($C116,Input!$A$8:$GZ$39,MATCH(KM$21,Input!$A$6:$GZ$6,0),FALSE),0)*$F116/$G116)*$D116</f>
        <v>0</v>
      </c>
      <c r="KN116" s="1">
        <f>IF($E116+$I116+$D$7&lt;=KN$22,0,IF(KN$22-$D$7&gt;=$E116,VLOOKUP($C116,Input!$A$8:$GZ$39,MATCH(KN$21,Input!$A$6:$GZ$6,0),FALSE),0)*$F116/$G116)*$D116</f>
        <v>0</v>
      </c>
      <c r="KO116" s="1">
        <f>IF($E116+$I116+$D$7&lt;=KO$22,0,IF(KO$22-$D$7&gt;=$E116,VLOOKUP($C116,Input!$A$8:$GZ$39,MATCH(KO$21,Input!$A$6:$GZ$6,0),FALSE),0)*$F116/$G116)*$D116</f>
        <v>0</v>
      </c>
      <c r="KP116" s="1">
        <f>IF($E116+$I116+$D$7&lt;=KP$22,0,IF(KP$22-$D$7&gt;=$E116,VLOOKUP($C116,Input!$A$8:$GZ$39,MATCH(KP$21,Input!$A$6:$GZ$6,0),FALSE),0)*$F116/$G116)*$D116</f>
        <v>0</v>
      </c>
      <c r="KQ116" s="1">
        <f>IF($E116+$I116+$D$7&lt;=KQ$22,0,IF(KQ$22-$D$7&gt;=$E116,VLOOKUP($C116,Input!$A$8:$GZ$39,MATCH(KQ$21,Input!$A$6:$GZ$6,0),FALSE),0)*$F116/$G116)*$D116</f>
        <v>0</v>
      </c>
      <c r="KR116" s="1">
        <f>IF($E116+$I116+$D$7&lt;=KR$22,0,IF(KR$22-$D$7&gt;=$E116,VLOOKUP($C116,Input!$A$8:$GZ$39,MATCH(KR$21,Input!$A$6:$GZ$6,0),FALSE),0)*$F116/$G116)*$D116</f>
        <v>0</v>
      </c>
      <c r="KS116" s="1">
        <f>IF($E116+$I116+$D$7&lt;=KS$22,0,IF(KS$22-$D$7&gt;=$E116,VLOOKUP($C116,Input!$A$8:$GZ$39,MATCH(KS$21,Input!$A$6:$GZ$6,0),FALSE),0)*$F116/$G116)*$D116</f>
        <v>0</v>
      </c>
      <c r="KT116" s="1">
        <f>IF($E116+$I116+$D$7&lt;=KT$22,0,IF(KT$22-$D$7&gt;=$E116,VLOOKUP($C116,Input!$A$8:$GZ$39,MATCH(KT$21,Input!$A$6:$GZ$6,0),FALSE),0)*$F116/$G116)*$D116</f>
        <v>0</v>
      </c>
      <c r="KU116" s="1">
        <f>IF($E116+$I116+$D$7&lt;=KU$22,0,IF(KU$22-$D$7&gt;=$E116,VLOOKUP($C116,Input!$A$8:$GZ$39,MATCH(KU$21,Input!$A$6:$GZ$6,0),FALSE),0)*$F116/$G116)*$D116</f>
        <v>0</v>
      </c>
      <c r="KV116" s="1">
        <f>IF($E116+$I116+$D$7&lt;=KV$22,0,IF(KV$22-$D$7&gt;=$E116,VLOOKUP($C116,Input!$A$8:$GZ$39,MATCH(KV$21,Input!$A$6:$GZ$6,0),FALSE),0)*$F116/$G116)*$D116</f>
        <v>0</v>
      </c>
      <c r="KW116" s="1">
        <f>IF($E116+$I116+$D$7&lt;=KW$22,0,IF(KW$22-$D$7&gt;=$E116,VLOOKUP($C116,Input!$A$8:$GZ$39,MATCH(KW$21,Input!$A$6:$GZ$6,0),FALSE),0)*$F116/$G116)*$D116</f>
        <v>0</v>
      </c>
      <c r="KY116" t="str">
        <f>VLOOKUP($C116,Input!$A$8:$HV$39,MATCH(KY$21,Input!$A$6:$HV$6,0),FALSE)</f>
        <v xml:space="preserve">CNG (compressed and at pump, including station maintenance) </v>
      </c>
      <c r="KZ116" s="1">
        <f>IF($E116+$I116+$D$7&lt;=KZ$22,0,IF(KZ$22-$D$7&gt;=$E116,VLOOKUP($C116,Input!$A$8:$HV$39,MATCH(KZ$21,Input!$A$6:$HV$6,0),FALSE)/$G116*$F116,0))*$D116</f>
        <v>0</v>
      </c>
      <c r="LA116" s="1">
        <f>IF($E116+$I116+$D$7&lt;=LA$22,0,IF(LA$22-$D$7&gt;=$E116,VLOOKUP($C116,Input!$A$8:$HV$39,MATCH(LA$21,Input!$A$6:$HV$6,0),FALSE)/$G116*$F116,0))*$D116</f>
        <v>0</v>
      </c>
      <c r="LB116" s="1">
        <f>IF($E116+$I116+$D$7&lt;=LB$22,0,IF(LB$22-$D$7&gt;=$E116,VLOOKUP($C116,Input!$A$8:$HV$39,MATCH(LB$21,Input!$A$6:$HV$6,0),FALSE)/$G116*$F116,0))*$D116</f>
        <v>3602474.2268041242</v>
      </c>
      <c r="LC116" s="1">
        <f>IF($E116+$I116+$D$7&lt;=LC$22,0,IF(LC$22-$D$7&gt;=$E116,VLOOKUP($C116,Input!$A$8:$HV$39,MATCH(LC$21,Input!$A$6:$HV$6,0),FALSE)/$G116*$F116,0))*$D116</f>
        <v>3602474.2268041242</v>
      </c>
      <c r="LD116" s="1">
        <f>IF($E116+$I116+$D$7&lt;=LD$22,0,IF(LD$22-$D$7&gt;=$E116,VLOOKUP($C116,Input!$A$8:$HV$39,MATCH(LD$21,Input!$A$6:$HV$6,0),FALSE)/$G116*$F116,0))*$D116</f>
        <v>3602474.2268041242</v>
      </c>
      <c r="LE116" s="1">
        <f>IF($E116+$I116+$D$7&lt;=LE$22,0,IF(LE$22-$D$7&gt;=$E116,VLOOKUP($C116,Input!$A$8:$HV$39,MATCH(LE$21,Input!$A$6:$HV$6,0),FALSE)/$G116*$F116,0))*$D116</f>
        <v>3602474.2268041242</v>
      </c>
      <c r="LF116" s="1">
        <f>IF($E116+$I116+$D$7&lt;=LF$22,0,IF(LF$22-$D$7&gt;=$E116,VLOOKUP($C116,Input!$A$8:$HV$39,MATCH(LF$21,Input!$A$6:$HV$6,0),FALSE)/$G116*$F116,0))*$D116</f>
        <v>3602474.2268041242</v>
      </c>
      <c r="LG116" s="1">
        <f>IF($E116+$I116+$D$7&lt;=LG$22,0,IF(LG$22-$D$7&gt;=$E116,VLOOKUP($C116,Input!$A$8:$HV$39,MATCH(LG$21,Input!$A$6:$HV$6,0),FALSE)/$G116*$F116,0))*$D116</f>
        <v>3602474.2268041242</v>
      </c>
      <c r="LH116" s="1">
        <f>IF($E116+$I116+$D$7&lt;=LH$22,0,IF(LH$22-$D$7&gt;=$E116,VLOOKUP($C116,Input!$A$8:$HV$39,MATCH(LH$21,Input!$A$6:$HV$6,0),FALSE)/$G116*$F116,0))*$D116</f>
        <v>3602474.2268041242</v>
      </c>
      <c r="LI116" s="1">
        <f>IF($E116+$I116+$D$7&lt;=LI$22,0,IF(LI$22-$D$7&gt;=$E116,VLOOKUP($C116,Input!$A$8:$HV$39,MATCH(LI$21,Input!$A$6:$HV$6,0),FALSE)/$G116*$F116,0))*$D116</f>
        <v>3602474.2268041242</v>
      </c>
      <c r="LJ116" s="1">
        <f>IF($E116+$I116+$D$7&lt;=LJ$22,0,IF(LJ$22-$D$7&gt;=$E116,VLOOKUP($C116,Input!$A$8:$HV$39,MATCH(LJ$21,Input!$A$6:$HV$6,0),FALSE)/$G116*$F116,0))*$D116</f>
        <v>3602474.2268041242</v>
      </c>
      <c r="LK116" s="1">
        <f>IF($E116+$I116+$D$7&lt;=LK$22,0,IF(LK$22-$D$7&gt;=$E116,VLOOKUP($C116,Input!$A$8:$HV$39,MATCH(LK$21,Input!$A$6:$HV$6,0),FALSE)/$G116*$F116,0))*$D116</f>
        <v>3602474.2268041242</v>
      </c>
      <c r="LL116" s="1">
        <f>IF($E116+$I116+$D$7&lt;=LL$22,0,IF(LL$22-$D$7&gt;=$E116,VLOOKUP($C116,Input!$A$8:$HV$39,MATCH(LL$21,Input!$A$6:$HV$6,0),FALSE)/$G116*$F116,0))*$D116</f>
        <v>3602474.2268041242</v>
      </c>
      <c r="LM116" s="1">
        <f>IF($E116+$I116+$D$7&lt;=LM$22,0,IF(LM$22-$D$7&gt;=$E116,VLOOKUP($C116,Input!$A$8:$HV$39,MATCH(LM$21,Input!$A$6:$HV$6,0),FALSE)/$G116*$F116,0))*$D116</f>
        <v>3602474.2268041242</v>
      </c>
      <c r="LN116" s="1">
        <f>IF($E116+$I116+$D$7&lt;=LN$22,0,IF(LN$22-$D$7&gt;=$E116,VLOOKUP($C116,Input!$A$8:$HV$39,MATCH(LN$21,Input!$A$6:$HV$6,0),FALSE)/$G116*$F116,0))*$D116</f>
        <v>3602474.2268041242</v>
      </c>
      <c r="LO116" s="1">
        <f>IF($E116+$I116+$D$7&lt;=LO$22,0,IF(LO$22-$D$7&gt;=$E116,VLOOKUP($C116,Input!$A$8:$HV$39,MATCH(LO$21,Input!$A$6:$HV$6,0),FALSE)/$G116*$F116,0))*$D116</f>
        <v>3602474.2268041242</v>
      </c>
      <c r="LP116" s="1">
        <f>IF($E116+$I116+$D$7&lt;=LP$22,0,IF(LP$22-$D$7&gt;=$E116,VLOOKUP($C116,Input!$A$8:$HV$39,MATCH(LP$21,Input!$A$6:$HV$6,0),FALSE)/$G116*$F116,0))*$D116</f>
        <v>0</v>
      </c>
      <c r="LQ116" s="1">
        <f>IF($E116+$I116+$D$7&lt;=LQ$22,0,IF(LQ$22-$D$7&gt;=$E116,VLOOKUP($C116,Input!$A$8:$HV$39,MATCH(LQ$21,Input!$A$6:$HV$6,0),FALSE)/$G116*$F116,0))*$D116</f>
        <v>0</v>
      </c>
      <c r="LR116" s="1">
        <f>IF($E116+$I116+$D$7&lt;=LR$22,0,IF(LR$22-$D$7&gt;=$E116,VLOOKUP($C116,Input!$A$8:$HV$39,MATCH(LR$21,Input!$A$6:$HV$6,0),FALSE)/$G116*$F116,0))*$D116</f>
        <v>0</v>
      </c>
      <c r="LS116" s="1">
        <f>IF($E116+$I116+$D$7&lt;=LS$22,0,IF(LS$22-$D$7&gt;=$E116,VLOOKUP($C116,Input!$A$8:$HV$39,MATCH(LS$21,Input!$A$6:$HV$6,0),FALSE)/$G116*$F116,0))*$D116</f>
        <v>0</v>
      </c>
      <c r="LT116" s="1">
        <f>IF($E116+$I116+$D$7&lt;=LT$22,0,IF(LT$22-$D$7&gt;=$E116,VLOOKUP($C116,Input!$A$8:$HV$39,MATCH(LT$21,Input!$A$6:$HV$6,0),FALSE)/$G116*$F116,0))*$D116</f>
        <v>0</v>
      </c>
      <c r="LU116" s="1">
        <f>IF($E116+$I116+$D$7&lt;=LU$22,0,IF(LU$22-$D$7&gt;=$E116,VLOOKUP($C116,Input!$A$8:$HV$39,MATCH(LU$21,Input!$A$6:$HV$6,0),FALSE)/$G116*$F116,0))*$D116</f>
        <v>0</v>
      </c>
      <c r="LV116" s="1">
        <f>IF($E116+$I116+$D$7&lt;=LV$22,0,IF(LV$22-$D$7&gt;=$E116,VLOOKUP($C116,Input!$A$8:$HV$39,MATCH(LV$21,Input!$A$6:$HV$6,0),FALSE)/$G116*$F116,0))*$D116</f>
        <v>0</v>
      </c>
      <c r="LW116" s="1">
        <f>IF($E116+$I116+$D$7&lt;=LW$22,0,IF(LW$22-$D$7&gt;=$E116,VLOOKUP($C116,Input!$A$8:$HV$39,MATCH(LW$21,Input!$A$6:$HV$6,0),FALSE)/$G116*$F116,0))*$D116</f>
        <v>0</v>
      </c>
      <c r="LX116" s="1">
        <f>IF($E116+$I116+$D$7&lt;=LX$22,0,IF(LX$22-$D$7&gt;=$E116,VLOOKUP($C116,Input!$A$8:$HV$39,MATCH(LX$21,Input!$A$6:$HV$6,0),FALSE)/$G116*$F116,0))*$D116</f>
        <v>0</v>
      </c>
      <c r="LY116" s="1">
        <f>IF($E116+$I116+$D$7&lt;=LY$22,0,IF(LY$22-$D$7&gt;=$E116,VLOOKUP($C116,Input!$A$8:$HV$39,MATCH(LY$21,Input!$A$6:$HV$6,0),FALSE)/$G116*$F116,0))*$D116</f>
        <v>0</v>
      </c>
      <c r="LZ116" s="1">
        <f>IF($E116+$I116+$D$7&lt;=LZ$22,0,IF(LZ$22-$D$7&gt;=$E116,VLOOKUP($C116,Input!$A$8:$HV$39,MATCH(LZ$21,Input!$A$6:$HV$6,0),FALSE)/$G116*$F116,0))*$D116</f>
        <v>0</v>
      </c>
      <c r="MA116" s="1">
        <f>IF($E116+$I116+$D$7&lt;=MA$22,0,IF(MA$22-$D$7&gt;=$E116,VLOOKUP($C116,Input!$A$8:$HV$39,MATCH(MA$21,Input!$A$6:$HV$6,0),FALSE)/$G116*$F116,0))*$D116</f>
        <v>0</v>
      </c>
      <c r="MB116" s="1">
        <f>IF($E116+$I116+$D$7&lt;=MB$22,0,IF(MB$22-$D$7&gt;=$E116,VLOOKUP($C116,Input!$A$8:$HV$39,MATCH(MB$21,Input!$A$6:$HV$6,0),FALSE)/$G116*$F116,0))*$D116</f>
        <v>0</v>
      </c>
      <c r="MC116" s="1">
        <f>IF($E116+$I116+$D$7&lt;=MC$22,0,IF(MC$22-$D$7&gt;=$E116,VLOOKUP($C116,Input!$A$8:$HV$39,MATCH(MC$21,Input!$A$6:$HV$6,0),FALSE)/$G116*$F116,0))*$D116</f>
        <v>0</v>
      </c>
      <c r="MD116" s="1">
        <f>IF($E116+$I116+$D$7&lt;=MD$22,0,IF(MD$22-$D$7&gt;=$E116,VLOOKUP($C116,Input!$A$8:$HV$39,MATCH(MD$21,Input!$A$6:$HV$6,0),FALSE)/$G116*$F116,0))*$D116</f>
        <v>0</v>
      </c>
      <c r="ME116" s="1">
        <f>IF($E116+$I116+$D$7&lt;=ME$22,0,IF(ME$22-$D$7&gt;=$E116,VLOOKUP($C116,Input!$A$8:$HV$39,MATCH(ME$21,Input!$A$6:$HV$6,0),FALSE)/$G116*$F116,0))*$D116</f>
        <v>0</v>
      </c>
      <c r="MF116" s="1">
        <f>IF($E116+$I116+$D$7&lt;=MF$22,0,IF(MF$22-$D$7&gt;=$E116,VLOOKUP($C116,Input!$A$8:$HV$39,MATCH(MF$21,Input!$A$6:$HV$6,0),FALSE)/$G116*$F116,0))*$D116</f>
        <v>0</v>
      </c>
      <c r="MG116" s="1">
        <f>IF($E116+$I116+$D$7&lt;=MG$22,0,IF(MG$22-$D$7&gt;=$E116,VLOOKUP($C116,Input!$A$8:$HV$39,MATCH(MG$21,Input!$A$6:$HV$6,0),FALSE)/$G116*$F116,0))*$D116</f>
        <v>0</v>
      </c>
      <c r="MH116" s="1">
        <f>IF($E116+$I116+$D$7&lt;=MH$22,0,IF(MH$22-$D$7&gt;=$E116,VLOOKUP($C116,Input!$A$8:$HV$39,MATCH(MH$21,Input!$A$6:$HV$6,0),FALSE)/$G116*$F116,0))*$D116</f>
        <v>0</v>
      </c>
      <c r="MI116" s="1">
        <f>IF($E116+$I116+$D$7&lt;=MI$22,0,IF(MI$22-$D$7&gt;=$E116,VLOOKUP($C116,Input!$A$8:$HV$39,MATCH(MI$21,Input!$A$6:$HV$6,0),FALSE)/$G116*$F116,0))*$D116</f>
        <v>0</v>
      </c>
      <c r="MJ116" s="1">
        <f>IF($E116+$I116+$D$7&lt;=MJ$22,0,IF(MJ$22-$D$7&gt;=$E116,VLOOKUP($C116,Input!$A$8:$HV$39,MATCH(MJ$21,Input!$A$6:$HV$6,0),FALSE)/$G116*$F116,0))*$D116</f>
        <v>0</v>
      </c>
      <c r="MK116" s="1">
        <f>IF($E116+$I116+$D$7&lt;=MK$22,0,IF(MK$22-$D$7&gt;=$E116,VLOOKUP($C116,Input!$A$8:$HV$39,MATCH(MK$21,Input!$A$6:$HV$6,0),FALSE)/$G116*$F116,0))*$D116</f>
        <v>0</v>
      </c>
      <c r="ML116" s="1">
        <f>IF($E116+$I116+$D$7&lt;=ML$22,0,IF(ML$22-$D$7&gt;=$E116,VLOOKUP($C116,Input!$A$8:$HV$39,MATCH(ML$21,Input!$A$6:$HV$6,0),FALSE)/$G116*$F116,0))*$D116</f>
        <v>0</v>
      </c>
      <c r="MM116" s="1">
        <f>IF($E116+$I116+$D$7&lt;=MM$22,0,IF(MM$22-$D$7&gt;=$E116,VLOOKUP($C116,Input!$A$8:$HV$39,MATCH(MM$21,Input!$A$6:$HV$6,0),FALSE)/$G116*$F116,0))*$D116</f>
        <v>0</v>
      </c>
      <c r="MN116" s="1">
        <f>IF($E116+$I116+$D$7&lt;=MN$22,0,IF(MN$22-$D$7&gt;=$E116,VLOOKUP($C116,Input!$A$8:$HV$39,MATCH(MN$21,Input!$A$6:$HV$6,0),FALSE)/$G116*$F116,0))*$D116</f>
        <v>0</v>
      </c>
      <c r="MO116" s="1">
        <f>IF($E116+$I116+$D$7&lt;=MO$22,0,IF(MO$22-$D$7&gt;=$E116,VLOOKUP($C116,Input!$A$8:$HV$39,MATCH(MO$21,Input!$A$6:$HV$6,0),FALSE)/$G116*$F116,0))*$D116</f>
        <v>0</v>
      </c>
      <c r="MP116" s="1">
        <f>IF($E116+$I116+$D$7&lt;=MP$22,0,IF(MP$22-$D$7&gt;=$E116,VLOOKUP($C116,Input!$A$8:$HV$39,MATCH(MP$21,Input!$A$6:$HV$6,0),FALSE)/$G116*$F116,0))*$D116</f>
        <v>0</v>
      </c>
      <c r="MQ116" s="1">
        <f>IF($E116+$I116+$D$7&lt;=MQ$22,0,IF(MQ$22-$D$7&gt;=$E116,VLOOKUP($C116,Input!$A$8:$HV$39,MATCH(MQ$21,Input!$A$6:$HV$6,0),FALSE)/$G116*$F116,0))*$D116</f>
        <v>0</v>
      </c>
      <c r="MR116" s="1">
        <f>IF($E116+$I116+$D$7&lt;=MR$22,0,IF(MR$22-$D$7&gt;=$E116,VLOOKUP($C116,Input!$A$8:$HV$39,MATCH(MR$21,Input!$A$6:$HV$6,0),FALSE)/$G116*$F116,0))*$D116</f>
        <v>0</v>
      </c>
      <c r="MS116" s="1">
        <f>IF($E116+$I116+$D$7&lt;=MS$22,0,IF(MS$22-$D$7&gt;=$E116,VLOOKUP($C116,Input!$A$8:$HV$39,MATCH(MS$21,Input!$A$6:$HV$6,0),FALSE)/$G116*$F116,0))*$D116</f>
        <v>0</v>
      </c>
      <c r="MT116" s="1">
        <f>IF($E116+$I116+$D$7&lt;=MT$22,0,IF(MT$22-$D$7&gt;=$E116,VLOOKUP($C116,Input!$A$8:$HV$39,MATCH(MT$21,Input!$A$6:$HV$6,0),FALSE)/$G116*$F116,0))*$D116</f>
        <v>0</v>
      </c>
      <c r="MU116" s="1">
        <f>IF($E116+$I116+$D$7&lt;=MU$22,0,IF(MU$22-$D$7&gt;=$E116,VLOOKUP($C116,Input!$A$8:$HV$39,MATCH(MU$21,Input!$A$6:$HV$6,0),FALSE)/$G116*$F116,0))*$D116</f>
        <v>0</v>
      </c>
      <c r="MV116" s="1">
        <f>IF($E116+$I116+$D$7&lt;=MV$22,0,IF(MV$22-$D$7&gt;=$E116,VLOOKUP($C116,Input!$A$8:$HV$39,MATCH(MV$21,Input!$A$6:$HV$6,0),FALSE)/$G116*$F116,0))*$D116</f>
        <v>0</v>
      </c>
      <c r="MW116" s="1">
        <f>IF($E116+$I116+$D$7&lt;=MW$22,0,IF(MW$22-$D$7&gt;=$E116,VLOOKUP($C116,Input!$A$8:$HV$39,MATCH(MW$21,Input!$A$6:$HV$6,0),FALSE)/$G116*$F116,0))*$D116</f>
        <v>0</v>
      </c>
      <c r="MX116" s="1">
        <f>IF($E116+$I116+$D$7&lt;=MX$22,0,IF(MX$22-$D$7&gt;=$E116,VLOOKUP($C116,Input!$A$8:$HV$39,MATCH(MX$21,Input!$A$6:$HV$6,0),FALSE)/$G116*$F116,0))*$D116</f>
        <v>0</v>
      </c>
      <c r="MZ116" t="str">
        <f>VLOOKUP($C116,Input!$A$8:$HV$39,MATCH(MZ$21,Input!$A$6:$HV$6,0),FALSE)</f>
        <v>Fossil CNG LCFS Credit ($/DGE)</v>
      </c>
      <c r="NA116" s="1">
        <f>IF($E116+$I116+$D$7&lt;=NA$22,0,IF(NA$22-$D$7&gt;=$E116,-VLOOKUP($C116,Input!$A$8:$HV$39,MATCH(NA$21,Input!$A$6:$HV$6,0),FALSE)/$G116*$F116,0))*$D116*$G$4/100</f>
        <v>0</v>
      </c>
      <c r="NB116" s="1">
        <f>IF($E116+$I116+$D$7&lt;=NB$22,0,IF(NB$22-$D$7&gt;=$E116,-VLOOKUP($C116,Input!$A$8:$HV$39,MATCH(NB$21,Input!$A$6:$HV$6,0),FALSE)/$G116*$F116,0))*$D116*$G$4/100</f>
        <v>0</v>
      </c>
      <c r="NC116" s="1">
        <f>IF($E116+$I116+$D$7&lt;=NC$22,0,IF(NC$22-$D$7&gt;=$E116,-VLOOKUP($C116,Input!$A$8:$HV$39,MATCH(NC$21,Input!$A$6:$HV$6,0),FALSE)/$G116*$F116,0))*$D116*$G$4/100</f>
        <v>0</v>
      </c>
      <c r="ND116" s="1">
        <f>IF($E116+$I116+$D$7&lt;=ND$22,0,IF(ND$22-$D$7&gt;=$E116,-VLOOKUP($C116,Input!$A$8:$HV$39,MATCH(ND$21,Input!$A$6:$HV$6,0),FALSE)/$G116*$F116,0))*$D116*$G$4/100</f>
        <v>0</v>
      </c>
      <c r="NE116" s="1">
        <f>IF($E116+$I116+$D$7&lt;=NE$22,0,IF(NE$22-$D$7&gt;=$E116,-VLOOKUP($C116,Input!$A$8:$HV$39,MATCH(NE$21,Input!$A$6:$HV$6,0),FALSE)/$G116*$F116,0))*$D116*$G$4/100</f>
        <v>0</v>
      </c>
      <c r="NF116" s="1">
        <f>IF($E116+$I116+$D$7&lt;=NF$22,0,IF(NF$22-$D$7&gt;=$E116,-VLOOKUP($C116,Input!$A$8:$HV$39,MATCH(NF$21,Input!$A$6:$HV$6,0),FALSE)/$G116*$F116,0))*$D116*$G$4/100</f>
        <v>0</v>
      </c>
      <c r="NG116" s="1">
        <f>IF($E116+$I116+$D$7&lt;=NG$22,0,IF(NG$22-$D$7&gt;=$E116,-VLOOKUP($C116,Input!$A$8:$HV$39,MATCH(NG$21,Input!$A$6:$HV$6,0),FALSE)/$G116*$F116,0))*$D116*$G$4/100</f>
        <v>0</v>
      </c>
      <c r="NH116" s="1">
        <f>IF($E116+$I116+$D$7&lt;=NH$22,0,IF(NH$22-$D$7&gt;=$E116,-VLOOKUP($C116,Input!$A$8:$HV$39,MATCH(NH$21,Input!$A$6:$HV$6,0),FALSE)/$G116*$F116,0))*$D116*$G$4/100</f>
        <v>0</v>
      </c>
      <c r="NI116" s="1">
        <f>IF($E116+$I116+$D$7&lt;=NI$22,0,IF(NI$22-$D$7&gt;=$E116,-VLOOKUP($C116,Input!$A$8:$HV$39,MATCH(NI$21,Input!$A$6:$HV$6,0),FALSE)/$G116*$F116,0))*$D116*$G$4/100</f>
        <v>0</v>
      </c>
      <c r="NJ116" s="1">
        <f>IF($E116+$I116+$D$7&lt;=NJ$22,0,IF(NJ$22-$D$7&gt;=$E116,-VLOOKUP($C116,Input!$A$8:$HV$39,MATCH(NJ$21,Input!$A$6:$HV$6,0),FALSE)/$G116*$F116,0))*$D116*$G$4/100</f>
        <v>0</v>
      </c>
      <c r="NK116" s="1">
        <f>IF($E116+$I116+$D$7&lt;=NK$22,0,IF(NK$22-$D$7&gt;=$E116,-VLOOKUP($C116,Input!$A$8:$HV$39,MATCH(NK$21,Input!$A$6:$HV$6,0),FALSE)/$G116*$F116,0))*$D116*$G$4/100</f>
        <v>0</v>
      </c>
      <c r="NL116" s="1">
        <f>IF($E116+$I116+$D$7&lt;=NL$22,0,IF(NL$22-$D$7&gt;=$E116,-VLOOKUP($C116,Input!$A$8:$HV$39,MATCH(NL$21,Input!$A$6:$HV$6,0),FALSE)/$G116*$F116,0))*$D116*$G$4/100</f>
        <v>0</v>
      </c>
      <c r="NM116" s="1">
        <f>IF($E116+$I116+$D$7&lt;=NM$22,0,IF(NM$22-$D$7&gt;=$E116,-VLOOKUP($C116,Input!$A$8:$HV$39,MATCH(NM$21,Input!$A$6:$HV$6,0),FALSE)/$G116*$F116,0))*$D116*$G$4/100</f>
        <v>0</v>
      </c>
      <c r="NN116" s="1">
        <f>IF($E116+$I116+$D$7&lt;=NN$22,0,IF(NN$22-$D$7&gt;=$E116,-VLOOKUP($C116,Input!$A$8:$HV$39,MATCH(NN$21,Input!$A$6:$HV$6,0),FALSE)/$G116*$F116,0))*$D116*$G$4/100</f>
        <v>0</v>
      </c>
      <c r="NO116" s="1">
        <f>IF($E116+$I116+$D$7&lt;=NO$22,0,IF(NO$22-$D$7&gt;=$E116,-VLOOKUP($C116,Input!$A$8:$HV$39,MATCH(NO$21,Input!$A$6:$HV$6,0),FALSE)/$G116*$F116,0))*$D116*$G$4/100</f>
        <v>0</v>
      </c>
      <c r="NP116" s="1">
        <f>IF($E116+$I116+$D$7&lt;=NP$22,0,IF(NP$22-$D$7&gt;=$E116,-VLOOKUP($C116,Input!$A$8:$HV$39,MATCH(NP$21,Input!$A$6:$HV$6,0),FALSE)/$G116*$F116,0))*$D116*$G$4/100</f>
        <v>0</v>
      </c>
      <c r="NQ116" s="1">
        <f>IF($E116+$I116+$D$7&lt;=NQ$22,0,IF(NQ$22-$D$7&gt;=$E116,-VLOOKUP($C116,Input!$A$8:$HV$39,MATCH(NQ$21,Input!$A$6:$HV$6,0),FALSE)/$G116*$F116,0))*$D116*$G$4/100</f>
        <v>0</v>
      </c>
      <c r="NR116" s="1">
        <f>IF($E116+$I116+$D$7&lt;=NR$22,0,IF(NR$22-$D$7&gt;=$E116,-VLOOKUP($C116,Input!$A$8:$HV$39,MATCH(NR$21,Input!$A$6:$HV$6,0),FALSE)/$G116*$F116,0))*$D116*$G$4/100</f>
        <v>0</v>
      </c>
      <c r="NS116" s="1">
        <f>IF($E116+$I116+$D$7&lt;=NS$22,0,IF(NS$22-$D$7&gt;=$E116,-VLOOKUP($C116,Input!$A$8:$HV$39,MATCH(NS$21,Input!$A$6:$HV$6,0),FALSE)/$G116*$F116,0))*$D116*$G$4/100</f>
        <v>0</v>
      </c>
      <c r="NT116" s="1">
        <f>IF($E116+$I116+$D$7&lt;=NT$22,0,IF(NT$22-$D$7&gt;=$E116,-VLOOKUP($C116,Input!$A$8:$HV$39,MATCH(NT$21,Input!$A$6:$HV$6,0),FALSE)/$G116*$F116,0))*$D116*$G$4/100</f>
        <v>0</v>
      </c>
      <c r="NU116" s="1">
        <f>IF($E116+$I116+$D$7&lt;=NU$22,0,IF(NU$22-$D$7&gt;=$E116,-VLOOKUP($C116,Input!$A$8:$HV$39,MATCH(NU$21,Input!$A$6:$HV$6,0),FALSE)/$G116*$F116,0))*$D116*$G$4/100</f>
        <v>0</v>
      </c>
      <c r="NV116" s="1">
        <f>IF($E116+$I116+$D$7&lt;=NV$22,0,IF(NV$22-$D$7&gt;=$E116,-VLOOKUP($C116,Input!$A$8:$HV$39,MATCH(NV$21,Input!$A$6:$HV$6,0),FALSE)/$G116*$F116,0))*$D116*$G$4/100</f>
        <v>0</v>
      </c>
      <c r="NW116" s="1">
        <f>IF($E116+$I116+$D$7&lt;=NW$22,0,IF(NW$22-$D$7&gt;=$E116,-VLOOKUP($C116,Input!$A$8:$HV$39,MATCH(NW$21,Input!$A$6:$HV$6,0),FALSE)/$G116*$F116,0))*$D116*$G$4/100</f>
        <v>0</v>
      </c>
      <c r="NX116" s="1">
        <f>IF($E116+$I116+$D$7&lt;=NX$22,0,IF(NX$22-$D$7&gt;=$E116,-VLOOKUP($C116,Input!$A$8:$HV$39,MATCH(NX$21,Input!$A$6:$HV$6,0),FALSE)/$G116*$F116,0))*$D116*$G$4/100</f>
        <v>0</v>
      </c>
      <c r="NY116" s="1">
        <f>IF($E116+$I116+$D$7&lt;=NY$22,0,IF(NY$22-$D$7&gt;=$E116,-VLOOKUP($C116,Input!$A$8:$HV$39,MATCH(NY$21,Input!$A$6:$HV$6,0),FALSE)/$G116*$F116,0))*$D116*$G$4/100</f>
        <v>0</v>
      </c>
      <c r="NZ116" s="1">
        <f>IF($E116+$I116+$D$7&lt;=NZ$22,0,IF(NZ$22-$D$7&gt;=$E116,-VLOOKUP($C116,Input!$A$8:$HV$39,MATCH(NZ$21,Input!$A$6:$HV$6,0),FALSE)/$G116*$F116,0))*$D116*$G$4/100</f>
        <v>0</v>
      </c>
      <c r="OA116" s="1">
        <f>IF($E116+$I116+$D$7&lt;=OA$22,0,IF(OA$22-$D$7&gt;=$E116,-VLOOKUP($C116,Input!$A$8:$HV$39,MATCH(OA$21,Input!$A$6:$HV$6,0),FALSE)/$G116*$F116,0))*$D116*$G$4/100</f>
        <v>0</v>
      </c>
      <c r="OB116" s="1">
        <f>IF($E116+$I116+$D$7&lt;=OB$22,0,IF(OB$22-$D$7&gt;=$E116,-VLOOKUP($C116,Input!$A$8:$HV$39,MATCH(OB$21,Input!$A$6:$HV$6,0),FALSE)/$G116*$F116,0))*$D116*$G$4/100</f>
        <v>0</v>
      </c>
      <c r="OC116" s="1">
        <f>IF($E116+$I116+$D$7&lt;=OC$22,0,IF(OC$22-$D$7&gt;=$E116,-VLOOKUP($C116,Input!$A$8:$HV$39,MATCH(OC$21,Input!$A$6:$HV$6,0),FALSE)/$G116*$F116,0))*$D116*$G$4/100</f>
        <v>0</v>
      </c>
      <c r="OD116" s="1">
        <f>IF($E116+$I116+$D$7&lt;=OD$22,0,IF(OD$22-$D$7&gt;=$E116,-VLOOKUP($C116,Input!$A$8:$HV$39,MATCH(OD$21,Input!$A$6:$HV$6,0),FALSE)/$G116*$F116,0))*$D116*$G$4/100</f>
        <v>0</v>
      </c>
      <c r="OE116" s="1">
        <f>IF($E116+$I116+$D$7&lt;=OE$22,0,IF(OE$22-$D$7&gt;=$E116,-VLOOKUP($C116,Input!$A$8:$HV$39,MATCH(OE$21,Input!$A$6:$HV$6,0),FALSE)/$G116*$F116,0))*$D116*$G$4/100</f>
        <v>0</v>
      </c>
      <c r="OF116" s="1">
        <f>IF($E116+$I116+$D$7&lt;=OF$22,0,IF(OF$22-$D$7&gt;=$E116,-VLOOKUP($C116,Input!$A$8:$HV$39,MATCH(OF$21,Input!$A$6:$HV$6,0),FALSE)/$G116*$F116,0))*$D116*$G$4/100</f>
        <v>0</v>
      </c>
      <c r="OG116" s="1">
        <f>IF($E116+$I116+$D$7&lt;=OG$22,0,IF(OG$22-$D$7&gt;=$E116,-VLOOKUP($C116,Input!$A$8:$HV$39,MATCH(OG$21,Input!$A$6:$HV$6,0),FALSE)/$G116*$F116,0))*$D116*$G$4/100</f>
        <v>0</v>
      </c>
      <c r="OH116" s="1">
        <f>IF($E116+$I116+$D$7&lt;=OH$22,0,IF(OH$22-$D$7&gt;=$E116,-VLOOKUP($C116,Input!$A$8:$HV$39,MATCH(OH$21,Input!$A$6:$HV$6,0),FALSE)/$G116*$F116,0))*$D116*$G$4/100</f>
        <v>0</v>
      </c>
      <c r="OI116" s="1">
        <f>IF($E116+$I116+$D$7&lt;=OI$22,0,IF(OI$22-$D$7&gt;=$E116,-VLOOKUP($C116,Input!$A$8:$HV$39,MATCH(OI$21,Input!$A$6:$HV$6,0),FALSE)/$G116*$F116,0))*$D116*$G$4/100</f>
        <v>0</v>
      </c>
      <c r="OK116" t="str">
        <f>VLOOKUP($C116,Input!$A$8:$HW$39,MATCH(OK$21,Input!$A$6:$HW$6,0),FALSE)</f>
        <v>NA</v>
      </c>
      <c r="OL116" s="1">
        <f>IF($E116+$I116+$D$7&lt;=OL$22,0,IF(OL$22-$D$7&gt;=$E116,IF(COUNTIF($KZ116:LP116,"&gt;0")&gt;0,VLOOKUP($C116,Input!$A$8:$HV$21,MATCH($OK$21+COUNTIF($KZ116:LP116,"&gt;0"),Input!$A$6:$HV$6,0),FALSE),0),0))*$D116</f>
        <v>0</v>
      </c>
      <c r="OM116" s="1">
        <f>IF($E116+$I116+$D$7&lt;=OM$22,0,IF(OM$22-$D$7&gt;=$E116,IF(COUNTIF($KZ116:LQ116,"&gt;0")&gt;0,VLOOKUP($C116,Input!$A$8:$HV$21,MATCH($OK$21+COUNTIF($KZ116:LQ116,"&gt;0"),Input!$A$6:$HV$6,0),FALSE),0),0))*$D116</f>
        <v>0</v>
      </c>
      <c r="ON116" s="1">
        <f>IF($E116+$I116+$D$7&lt;=ON$22,0,IF(ON$22-$D$7&gt;=$E116,IF(COUNTIF($KZ116:LR116,"&gt;0")&gt;0,VLOOKUP($C116,Input!$A$8:$HV$21,MATCH($OK$21+COUNTIF($KZ116:LR116,"&gt;0"),Input!$A$6:$HV$6,0),FALSE),0),0))*$D116</f>
        <v>0</v>
      </c>
      <c r="OO116" s="1">
        <f>IF($E116+$I116+$D$7&lt;=OO$22,0,IF(OO$22-$D$7&gt;=$E116,IF(COUNTIF($KZ116:LS116,"&gt;0")&gt;0,VLOOKUP($C116,Input!$A$8:$HV$21,MATCH($OK$21+COUNTIF($KZ116:LS116,"&gt;0"),Input!$A$6:$HV$6,0),FALSE),0),0))*$D116</f>
        <v>0</v>
      </c>
      <c r="OP116" s="1">
        <f>IF($E116+$I116+$D$7&lt;=OP$22,0,IF(OP$22-$D$7&gt;=$E116,IF(COUNTIF($KZ116:LT116,"&gt;0")&gt;0,VLOOKUP($C116,Input!$A$8:$HV$21,MATCH($OK$21+COUNTIF($KZ116:LT116,"&gt;0"),Input!$A$6:$HV$6,0),FALSE),0),0))*$D116</f>
        <v>0</v>
      </c>
      <c r="OQ116" s="1">
        <f>IF($E116+$I116+$D$7&lt;=OQ$22,0,IF(OQ$22-$D$7&gt;=$E116,IF(COUNTIF($KZ116:LU116,"&gt;0")&gt;0,VLOOKUP($C116,Input!$A$8:$HV$21,MATCH($OK$21+COUNTIF($KZ116:LU116,"&gt;0"),Input!$A$6:$HV$6,0),FALSE),0),0))*$D116</f>
        <v>0</v>
      </c>
      <c r="OR116" s="1">
        <f>IF($E116+$I116+$D$7&lt;=OR$22,0,IF(OR$22-$D$7&gt;=$E116,IF(COUNTIF($KZ116:LV116,"&gt;0")&gt;0,VLOOKUP($C116,Input!$A$8:$HV$21,MATCH($OK$21+COUNTIF($KZ116:LV116,"&gt;0"),Input!$A$6:$HV$6,0),FALSE),0),0))*$D116</f>
        <v>0</v>
      </c>
      <c r="OS116" s="1">
        <f>IF($E116+$I116+$D$7&lt;=OS$22,0,IF(OS$22-$D$7&gt;=$E116,IF(COUNTIF($KZ116:LW116,"&gt;0")&gt;0,VLOOKUP($C116,Input!$A$8:$HV$21,MATCH($OK$21+COUNTIF($KZ116:LW116,"&gt;0"),Input!$A$6:$HV$6,0),FALSE),0),0))*$D116</f>
        <v>0</v>
      </c>
      <c r="OT116" s="1">
        <f>IF($E116+$I116+$D$7&lt;=OT$22,0,IF(OT$22-$D$7&gt;=$E116,IF(COUNTIF($KZ116:LX116,"&gt;0")&gt;0,VLOOKUP($C116,Input!$A$8:$HV$21,MATCH($OK$21+COUNTIF($KZ116:LX116,"&gt;0"),Input!$A$6:$HV$6,0),FALSE),0),0))*$D116</f>
        <v>0</v>
      </c>
      <c r="OU116" s="1">
        <f>IF($E116+$I116+$D$7&lt;=OU$22,0,IF(OU$22-$D$7&gt;=$E116,IF(COUNTIF($KZ116:LY116,"&gt;0")&gt;0,VLOOKUP($C116,Input!$A$8:$HV$21,MATCH($OK$21+COUNTIF($KZ116:LY116,"&gt;0"),Input!$A$6:$HV$6,0),FALSE),0),0))*$D116</f>
        <v>0</v>
      </c>
      <c r="OV116" s="1">
        <f>IF($E116+$I116+$D$7&lt;=OV$22,0,IF(OV$22-$D$7&gt;=$E116,IF(COUNTIF($KZ116:LZ116,"&gt;0")&gt;0,VLOOKUP($C116,Input!$A$8:$HV$21,MATCH($OK$21+COUNTIF($KZ116:LZ116,"&gt;0"),Input!$A$6:$HV$6,0),FALSE),0),0))*$D116</f>
        <v>0</v>
      </c>
      <c r="OW116" s="1">
        <f>IF($E116+$I116+$D$7&lt;=OW$22,0,IF(OW$22-$D$7&gt;=$E116,IF(COUNTIF($KZ116:MA116,"&gt;0")&gt;0,VLOOKUP($C116,Input!$A$8:$HV$21,MATCH($OK$21+COUNTIF($KZ116:MA116,"&gt;0"),Input!$A$6:$HV$6,0),FALSE),0),0))*$D116</f>
        <v>0</v>
      </c>
      <c r="OX116" s="1">
        <f>IF($E116+$I116+$D$7&lt;=OX$22,0,IF(OX$22-$D$7&gt;=$E116,IF(COUNTIF($KZ116:MB116,"&gt;0")&gt;0,VLOOKUP($C116,Input!$A$8:$HV$21,MATCH($OK$21+COUNTIF($KZ116:MB116,"&gt;0"),Input!$A$6:$HV$6,0),FALSE),0),0))*$D116</f>
        <v>0</v>
      </c>
      <c r="OY116" s="1">
        <f>IF($E116+$I116+$D$7&lt;=OY$22,0,IF(OY$22-$D$7&gt;=$E116,IF(COUNTIF($KZ116:MC116,"&gt;0")&gt;0,VLOOKUP($C116,Input!$A$8:$HV$21,MATCH($OK$21+COUNTIF($KZ116:MC116,"&gt;0"),Input!$A$6:$HV$6,0),FALSE),0),0))*$D116</f>
        <v>0</v>
      </c>
      <c r="OZ116" s="1">
        <f>IF($E116+$I116+$D$7&lt;=OZ$22,0,IF(OZ$22-$D$7&gt;=$E116,IF(COUNTIF($KZ116:MD116,"&gt;0")&gt;0,VLOOKUP($C116,Input!$A$8:$HV$21,MATCH($OK$21+COUNTIF($KZ116:MD116,"&gt;0"),Input!$A$6:$HV$6,0),FALSE),0),0))*$D116</f>
        <v>0</v>
      </c>
      <c r="PA116" s="1">
        <f>IF($E116+$I116+$D$7&lt;=PA$22,0,IF(PA$22-$D$7&gt;=$E116,IF(COUNTIF($KZ116:ME116,"&gt;0")&gt;0,VLOOKUP($C116,Input!$A$8:$HV$21,MATCH($OK$21+COUNTIF($KZ116:ME116,"&gt;0"),Input!$A$6:$HV$6,0),FALSE),0),0))*$D116</f>
        <v>0</v>
      </c>
      <c r="PB116" s="1">
        <f>IF($E116+$I116+$D$7&lt;=PB$22,0,IF(PB$22-$D$7&gt;=$E116,IF(COUNTIF($KZ116:MF116,"&gt;0")&gt;0,VLOOKUP($C116,Input!$A$8:$HV$21,MATCH($OK$21+COUNTIF($KZ116:MF116,"&gt;0"),Input!$A$6:$HV$6,0),FALSE),0),0))*$D116</f>
        <v>0</v>
      </c>
      <c r="PC116" s="1">
        <f>IF($E116+$I116+$D$7&lt;=PC$22,0,IF(PC$22-$D$7&gt;=$E116,IF(COUNTIF($KZ116:MG116,"&gt;0")&gt;0,VLOOKUP($C116,Input!$A$8:$HV$21,MATCH($OK$21+COUNTIF($KZ116:MG116,"&gt;0"),Input!$A$6:$HV$6,0),FALSE),0),0))*$D116</f>
        <v>0</v>
      </c>
      <c r="PD116" s="1">
        <f>IF($E116+$I116+$D$7&lt;=PD$22,0,IF(PD$22-$D$7&gt;=$E116,IF(COUNTIF($KZ116:MH116,"&gt;0")&gt;0,VLOOKUP($C116,Input!$A$8:$HV$21,MATCH($OK$21+COUNTIF($KZ116:MH116,"&gt;0"),Input!$A$6:$HV$6,0),FALSE),0),0))*$D116</f>
        <v>0</v>
      </c>
      <c r="PE116" s="1">
        <f>IF($E116+$I116+$D$7&lt;=PE$22,0,IF(PE$22-$D$7&gt;=$E116,IF(COUNTIF($KZ116:MI116,"&gt;0")&gt;0,VLOOKUP($C116,Input!$A$8:$HV$21,MATCH($OK$21+COUNTIF($KZ116:MI116,"&gt;0"),Input!$A$6:$HV$6,0),FALSE),0),0))*$D116</f>
        <v>0</v>
      </c>
      <c r="PF116" s="1">
        <f>IF($E116+$I116+$D$7&lt;=PF$22,0,IF(PF$22-$D$7&gt;=$E116,IF(COUNTIF($KZ116:MJ116,"&gt;0")&gt;0,VLOOKUP($C116,Input!$A$8:$HV$21,MATCH($OK$21+COUNTIF($KZ116:MJ116,"&gt;0"),Input!$A$6:$HV$6,0),FALSE),0),0))*$D116</f>
        <v>0</v>
      </c>
      <c r="PG116" s="1">
        <f>IF($E116+$I116+$D$7&lt;=PG$22,0,IF(PG$22-$D$7&gt;=$E116,IF(COUNTIF($KZ116:MK116,"&gt;0")&gt;0,VLOOKUP($C116,Input!$A$8:$HV$21,MATCH($OK$21+COUNTIF($KZ116:MK116,"&gt;0"),Input!$A$6:$HV$6,0),FALSE),0),0))*$D116</f>
        <v>0</v>
      </c>
      <c r="PH116" s="1">
        <f>IF($E116+$I116+$D$7&lt;=PH$22,0,IF(PH$22-$D$7&gt;=$E116,IF(COUNTIF($KZ116:ML116,"&gt;0")&gt;0,VLOOKUP($C116,Input!$A$8:$HV$21,MATCH($OK$21+COUNTIF($KZ116:ML116,"&gt;0"),Input!$A$6:$HV$6,0),FALSE),0),0))*$D116</f>
        <v>0</v>
      </c>
      <c r="PI116" s="1">
        <f>IF($E116+$I116+$D$7&lt;=PI$22,0,IF(PI$22-$D$7&gt;=$E116,IF(COUNTIF($KZ116:MM116,"&gt;0")&gt;0,VLOOKUP($C116,Input!$A$8:$HV$21,MATCH($OK$21+COUNTIF($KZ116:MM116,"&gt;0"),Input!$A$6:$HV$6,0),FALSE),0),0))*$D116</f>
        <v>0</v>
      </c>
      <c r="PJ116" s="1">
        <f>IF($E116+$I116+$D$7&lt;=PJ$22,0,IF(PJ$22-$D$7&gt;=$E116,IF(COUNTIF($KZ116:MN116,"&gt;0")&gt;0,VLOOKUP($C116,Input!$A$8:$HV$21,MATCH($OK$21+COUNTIF($KZ116:MN116,"&gt;0"),Input!$A$6:$HV$6,0),FALSE),0),0))*$D116</f>
        <v>0</v>
      </c>
      <c r="PK116" s="1">
        <f>IF($E116+$I116+$D$7&lt;=PK$22,0,IF(PK$22-$D$7&gt;=$E116,IF(COUNTIF($KZ116:MO116,"&gt;0")&gt;0,VLOOKUP($C116,Input!$A$8:$HV$21,MATCH($OK$21+COUNTIF($KZ116:MO116,"&gt;0"),Input!$A$6:$HV$6,0),FALSE),0),0))*$D116</f>
        <v>0</v>
      </c>
      <c r="PL116" s="1">
        <f>IF($E116+$I116+$D$7&lt;=PL$22,0,IF(PL$22-$D$7&gt;=$E116,IF(COUNTIF($KZ116:MP116,"&gt;0")&gt;0,VLOOKUP($C116,Input!$A$8:$HV$21,MATCH($OK$21+COUNTIF($KZ116:MP116,"&gt;0"),Input!$A$6:$HV$6,0),FALSE),0),0))*$D116</f>
        <v>0</v>
      </c>
      <c r="PM116" s="1">
        <f>IF($E116+$I116+$D$7&lt;=PM$22,0,IF(PM$22-$D$7&gt;=$E116,IF(COUNTIF($KZ116:MQ116,"&gt;0")&gt;0,VLOOKUP($C116,Input!$A$8:$HV$21,MATCH($OK$21+COUNTIF($KZ116:MQ116,"&gt;0"),Input!$A$6:$HV$6,0),FALSE),0),0))*$D116</f>
        <v>0</v>
      </c>
      <c r="PN116" s="1">
        <f>IF($E116+$I116+$D$7&lt;=PN$22,0,IF(PN$22-$D$7&gt;=$E116,IF(COUNTIF($KZ116:MR116,"&gt;0")&gt;0,VLOOKUP($C116,Input!$A$8:$HV$21,MATCH($OK$21+COUNTIF($KZ116:MR116,"&gt;0"),Input!$A$6:$HV$6,0),FALSE),0),0))*$D116</f>
        <v>0</v>
      </c>
      <c r="PO116" s="1">
        <f>IF($E116+$I116+$D$7&lt;=PO$22,0,IF(PO$22-$D$7&gt;=$E116,IF(COUNTIF($KZ116:MS116,"&gt;0")&gt;0,VLOOKUP($C116,Input!$A$8:$HV$21,MATCH($OK$21+COUNTIF($KZ116:MS116,"&gt;0"),Input!$A$6:$HV$6,0),FALSE),0),0))*$D116</f>
        <v>0</v>
      </c>
      <c r="PP116" s="1">
        <f>IF($E116+$I116+$D$7&lt;=PP$22,0,IF(PP$22-$D$7&gt;=$E116,IF(COUNTIF($KZ116:MT116,"&gt;0")&gt;0,VLOOKUP($C116,Input!$A$8:$HV$21,MATCH($OK$21+COUNTIF($KZ116:MT116,"&gt;0"),Input!$A$6:$HV$6,0),FALSE),0),0))*$D116</f>
        <v>0</v>
      </c>
      <c r="PQ116" s="1">
        <f>IF($E116+$I116+$D$7&lt;=PQ$22,0,IF(PQ$22-$D$7&gt;=$E116,IF(COUNTIF($KZ116:MU116,"&gt;0")&gt;0,VLOOKUP($C116,Input!$A$8:$HV$21,MATCH($OK$21+COUNTIF($KZ116:MU116,"&gt;0"),Input!$A$6:$HV$6,0),FALSE),0),0))*$D116</f>
        <v>0</v>
      </c>
      <c r="PR116" s="1">
        <f>IF($E116+$I116+$D$7&lt;=PR$22,0,IF(PR$22-$D$7&gt;=$E116,IF(COUNTIF($KZ116:MV116,"&gt;0")&gt;0,VLOOKUP($C116,Input!$A$8:$HV$21,MATCH($OK$21+COUNTIF($KZ116:MV116,"&gt;0"),Input!$A$6:$HV$6,0),FALSE),0),0))*$D116</f>
        <v>0</v>
      </c>
      <c r="PS116" s="1">
        <f>IF($E116+$I116+$D$7&lt;=PS$22,0,IF(PS$22-$D$7&gt;=$E116,IF(COUNTIF($KZ116:MW116,"&gt;0")&gt;0,VLOOKUP($C116,Input!$A$8:$HV$21,MATCH($OK$21+COUNTIF($KZ116:MW116,"&gt;0"),Input!$A$6:$HV$6,0),FALSE),0),0))*$D116</f>
        <v>0</v>
      </c>
      <c r="PT116" s="1">
        <f>IF($E116+$I116+$D$7&lt;=PT$22,0,IF(PT$22-$D$7&gt;=$E116,IF(COUNTIF($KZ116:MX116,"&gt;0")&gt;0,VLOOKUP($C116,Input!$A$8:$HV$21,MATCH($OK$21+COUNTIF($KZ116:MX116,"&gt;0"),Input!$A$6:$HV$6,0),FALSE),0),0))*$D116</f>
        <v>0</v>
      </c>
      <c r="PV116" s="1" t="str">
        <f t="shared" si="871"/>
        <v>2002 MY 40' CNG w Midlife Rebuild {234 Buses}</v>
      </c>
      <c r="PW116" s="1">
        <f t="shared" si="875"/>
        <v>0</v>
      </c>
      <c r="PX116" s="1">
        <f t="shared" si="872"/>
        <v>0</v>
      </c>
      <c r="PY116" s="1">
        <f t="shared" si="872"/>
        <v>0</v>
      </c>
      <c r="PZ116" s="1">
        <f t="shared" si="872"/>
        <v>0</v>
      </c>
      <c r="QA116" s="1">
        <f t="shared" si="872"/>
        <v>0</v>
      </c>
      <c r="QB116" s="1">
        <f t="shared" si="872"/>
        <v>0</v>
      </c>
      <c r="QC116" s="1">
        <f t="shared" si="872"/>
        <v>0</v>
      </c>
      <c r="QD116" s="1">
        <f t="shared" si="872"/>
        <v>0</v>
      </c>
      <c r="QE116" s="1">
        <f t="shared" si="872"/>
        <v>0</v>
      </c>
      <c r="QF116" s="1">
        <f t="shared" si="872"/>
        <v>0</v>
      </c>
      <c r="QG116" s="1">
        <f t="shared" si="872"/>
        <v>0</v>
      </c>
      <c r="QH116" s="1">
        <f t="shared" si="872"/>
        <v>0</v>
      </c>
      <c r="QI116" s="1">
        <f t="shared" si="872"/>
        <v>0</v>
      </c>
      <c r="QJ116" s="1">
        <f t="shared" si="872"/>
        <v>0</v>
      </c>
      <c r="QK116" s="1">
        <f t="shared" si="872"/>
        <v>0</v>
      </c>
      <c r="QL116" s="1">
        <f t="shared" si="872"/>
        <v>0</v>
      </c>
      <c r="QM116" s="1">
        <f t="shared" si="872"/>
        <v>0</v>
      </c>
      <c r="QN116" s="1">
        <f t="shared" si="872"/>
        <v>0</v>
      </c>
      <c r="QO116" s="1">
        <f t="shared" si="872"/>
        <v>0</v>
      </c>
      <c r="QP116" s="1">
        <f t="shared" si="872"/>
        <v>0</v>
      </c>
      <c r="QQ116" s="1">
        <f t="shared" si="872"/>
        <v>0</v>
      </c>
      <c r="QR116" s="1">
        <f t="shared" si="872"/>
        <v>0</v>
      </c>
      <c r="QS116" s="1">
        <f t="shared" si="872"/>
        <v>0</v>
      </c>
      <c r="QT116" s="1">
        <f t="shared" si="872"/>
        <v>0</v>
      </c>
      <c r="QU116" s="1">
        <f t="shared" si="872"/>
        <v>0</v>
      </c>
      <c r="QV116" s="1">
        <f t="shared" si="872"/>
        <v>0</v>
      </c>
      <c r="QW116" s="1">
        <f t="shared" si="872"/>
        <v>0</v>
      </c>
      <c r="QX116" s="1">
        <f t="shared" si="872"/>
        <v>0</v>
      </c>
      <c r="QY116" s="1">
        <f t="shared" si="872"/>
        <v>0</v>
      </c>
      <c r="QZ116" s="1">
        <f t="shared" si="872"/>
        <v>0</v>
      </c>
      <c r="RA116" s="1">
        <f t="shared" si="872"/>
        <v>0</v>
      </c>
      <c r="RB116" s="1">
        <f t="shared" si="872"/>
        <v>0</v>
      </c>
      <c r="RC116" s="1">
        <f t="shared" si="872"/>
        <v>0</v>
      </c>
      <c r="RD116" s="1">
        <f t="shared" si="872"/>
        <v>0</v>
      </c>
      <c r="RE116" s="1">
        <f t="shared" si="872"/>
        <v>0</v>
      </c>
      <c r="RF116" s="1">
        <f t="shared" si="876"/>
        <v>0</v>
      </c>
      <c r="RG116" s="1">
        <f t="shared" si="877"/>
        <v>0</v>
      </c>
      <c r="RH116" s="72"/>
      <c r="RI116" s="91"/>
    </row>
    <row r="117" spans="1:477" hidden="1" outlineLevel="1" x14ac:dyDescent="0.25">
      <c r="A117" s="89"/>
      <c r="B117" s="143"/>
      <c r="C117" s="111" t="str">
        <f t="shared" si="873"/>
        <v>40' CNG w Midlife Rebuild</v>
      </c>
      <c r="D117" s="85">
        <f t="shared" si="874"/>
        <v>234</v>
      </c>
      <c r="E117" s="83">
        <f t="shared" si="878"/>
        <v>2003</v>
      </c>
      <c r="F117" s="68">
        <f t="shared" si="870"/>
        <v>40000</v>
      </c>
      <c r="G117" s="69">
        <f>VLOOKUP($C117,Input!$A$8:$HV$39,MATCH(G$21,Input!$A$6:$HV$6,0),FALSE)</f>
        <v>2.91</v>
      </c>
      <c r="H117" s="123">
        <f>VLOOKUP($C117,Input!$A$8:$HV$39,MATCH(H$21,Input!$A$6:$HV$6,0),FALSE)</f>
        <v>0</v>
      </c>
      <c r="I117" s="70">
        <f>VLOOKUP($C117,Input!$A$8:$HV$39,MATCH(I$21,Input!$A$6:$HV$6,0),FALSE)</f>
        <v>14</v>
      </c>
      <c r="J117" s="1">
        <f>+IF($E117=J$22,VLOOKUP($C117,Input!$A$8:$AN$39,MATCH(J$21,Input!$A$6:$AN$6,0),FALSE)+$H117,0)*$D117</f>
        <v>0</v>
      </c>
      <c r="K117" s="1">
        <f>+IF($E117=K$22,VLOOKUP($C117,Input!$A$8:$AN$39,MATCH(K$21,Input!$A$6:$AN$6,0),FALSE)+$H117,0)*$D117</f>
        <v>0</v>
      </c>
      <c r="L117" s="1">
        <f>+IF($E117=L$22,VLOOKUP($C117,Input!$A$8:$AN$39,MATCH(L$21,Input!$A$6:$AN$6,0),FALSE)+$H117,0)*$D117</f>
        <v>0</v>
      </c>
      <c r="M117" s="1">
        <f>+IF($E117=M$22,VLOOKUP($C117,Input!$A$8:$AN$39,MATCH(M$21,Input!$A$6:$AN$6,0),FALSE)+$H117,0)*$D117</f>
        <v>0</v>
      </c>
      <c r="N117" s="1">
        <f>+IF($E117=N$22,VLOOKUP($C117,Input!$A$8:$AN$39,MATCH(N$21,Input!$A$6:$AN$6,0),FALSE)+$H117,0)*$D117</f>
        <v>0</v>
      </c>
      <c r="O117" s="1">
        <f>+IF($E117=O$22,VLOOKUP($C117,Input!$A$8:$AN$39,MATCH(O$21,Input!$A$6:$AN$6,0),FALSE)+$H117,0)*$D117</f>
        <v>0</v>
      </c>
      <c r="P117" s="1">
        <f>+IF($E117=P$22,VLOOKUP($C117,Input!$A$8:$AN$39,MATCH(P$21,Input!$A$6:$AN$6,0),FALSE)+$H117,0)*$D117</f>
        <v>0</v>
      </c>
      <c r="Q117" s="1">
        <f>+IF($E117=Q$22,VLOOKUP($C117,Input!$A$8:$AN$39,MATCH(Q$21,Input!$A$6:$AN$6,0),FALSE)+$H117,0)*$D117</f>
        <v>0</v>
      </c>
      <c r="R117" s="1">
        <f>+IF($E117=R$22,VLOOKUP($C117,Input!$A$8:$AN$39,MATCH(R$21,Input!$A$6:$AN$6,0),FALSE)+$H117,0)*$D117</f>
        <v>0</v>
      </c>
      <c r="S117" s="1">
        <f>+IF($E117=S$22,VLOOKUP($C117,Input!$A$8:$AN$39,MATCH(S$21,Input!$A$6:$AN$6,0),FALSE)+$H117,0)*$D117</f>
        <v>0</v>
      </c>
      <c r="T117" s="1">
        <f>+IF($E117=T$22,VLOOKUP($C117,Input!$A$8:$AN$39,MATCH(T$21,Input!$A$6:$AN$6,0),FALSE)+$H117,0)*$D117</f>
        <v>0</v>
      </c>
      <c r="U117" s="1">
        <f>+IF($E117=U$22,VLOOKUP($C117,Input!$A$8:$AN$39,MATCH(U$21,Input!$A$6:$AN$6,0),FALSE)+$H117,0)*$D117</f>
        <v>0</v>
      </c>
      <c r="V117" s="1">
        <f>+IF($E117=V$22,VLOOKUP($C117,Input!$A$8:$AN$39,MATCH(V$21,Input!$A$6:$AN$6,0),FALSE)+$H117,0)*$D117</f>
        <v>0</v>
      </c>
      <c r="W117" s="1">
        <f>+IF($E117=W$22,VLOOKUP($C117,Input!$A$8:$AN$39,MATCH(W$21,Input!$A$6:$AN$6,0),FALSE)+$H117,0)*$D117</f>
        <v>0</v>
      </c>
      <c r="X117" s="1">
        <f>+IF($E117=X$22,VLOOKUP($C117,Input!$A$8:$AN$39,MATCH(X$21,Input!$A$6:$AN$6,0),FALSE)+$H117,0)*$D117</f>
        <v>0</v>
      </c>
      <c r="Y117" s="1">
        <f>+IF($E117=Y$22,VLOOKUP($C117,Input!$A$8:$AN$39,MATCH(Y$21,Input!$A$6:$AN$6,0),FALSE)+$H117,0)*$D117</f>
        <v>0</v>
      </c>
      <c r="Z117" s="1">
        <f>+IF($E117=Z$22,VLOOKUP($C117,Input!$A$8:$AN$39,MATCH(Z$21,Input!$A$6:$AN$6,0),FALSE)+$H117,0)*$D117</f>
        <v>0</v>
      </c>
      <c r="AA117" s="1">
        <f>+IF($E117=AA$22,VLOOKUP($C117,Input!$A$8:$AN$39,MATCH(AA$21,Input!$A$6:$AN$6,0),FALSE)+$H117,0)*$D117</f>
        <v>0</v>
      </c>
      <c r="AB117" s="1">
        <f>+IF($E117=AB$22,VLOOKUP($C117,Input!$A$8:$AN$39,MATCH(AB$21,Input!$A$6:$AN$6,0),FALSE)+$H117,0)*$D117</f>
        <v>0</v>
      </c>
      <c r="AC117" s="1">
        <f>+IF($E117=AC$22,VLOOKUP($C117,Input!$A$8:$AN$39,MATCH(AC$21,Input!$A$6:$AN$6,0),FALSE)+$H117,0)*$D117</f>
        <v>0</v>
      </c>
      <c r="AD117" s="1">
        <f>+IF($E117=AD$22,VLOOKUP($C117,Input!$A$8:$AN$39,MATCH(AD$21,Input!$A$6:$AN$6,0),FALSE)+$H117,0)*$D117</f>
        <v>0</v>
      </c>
      <c r="AE117" s="1">
        <f>+IF($E117=AE$22,VLOOKUP($C117,Input!$A$8:$AN$39,MATCH(AE$21,Input!$A$6:$AN$6,0),FALSE)+$H117,0)*$D117</f>
        <v>0</v>
      </c>
      <c r="AF117" s="1">
        <f>+IF($E117=AF$22,VLOOKUP($C117,Input!$A$8:$AN$39,MATCH(AF$21,Input!$A$6:$AN$6,0),FALSE)+$H117,0)*$D117</f>
        <v>0</v>
      </c>
      <c r="AG117" s="1">
        <f>+IF($E117=AG$22,VLOOKUP($C117,Input!$A$8:$AN$39,MATCH(AG$21,Input!$A$6:$AN$6,0),FALSE)+$H117,0)*$D117</f>
        <v>0</v>
      </c>
      <c r="AH117" s="1">
        <f>+IF($E117=AH$22,VLOOKUP($C117,Input!$A$8:$AN$39,MATCH(AH$21,Input!$A$6:$AN$6,0),FALSE)+$H117,0)*$D117</f>
        <v>0</v>
      </c>
      <c r="AI117" s="1">
        <f>+IF($E117=AI$22,VLOOKUP($C117,Input!$A$8:$AN$39,MATCH(AI$21,Input!$A$6:$AN$6,0),FALSE)+$H117,0)*$D117</f>
        <v>0</v>
      </c>
      <c r="AJ117" s="1">
        <f>+IF($E117=AJ$22,VLOOKUP($C117,Input!$A$8:$AN$39,MATCH(AJ$21,Input!$A$6:$AN$6,0),FALSE)+$H117,0)*$D117</f>
        <v>0</v>
      </c>
      <c r="AK117" s="1">
        <f>+IF($E117=AK$22,VLOOKUP($C117,Input!$A$8:$AN$39,MATCH(AK$21,Input!$A$6:$AN$6,0),FALSE)+$H117,0)*$D117</f>
        <v>0</v>
      </c>
      <c r="AL117" s="1">
        <f>+IF($E117=AL$22,VLOOKUP($C117,Input!$A$8:$AN$39,MATCH(AL$21,Input!$A$6:$AN$6,0),FALSE)+$H117,0)*$D117</f>
        <v>0</v>
      </c>
      <c r="AM117" s="1">
        <f>+IF($E117=AM$22,VLOOKUP($C117,Input!$A$8:$AN$39,MATCH(AM$21,Input!$A$6:$AN$6,0),FALSE)+$H117,0)*$D117</f>
        <v>0</v>
      </c>
      <c r="AN117" s="1">
        <f>+IF($E117=AN$22,VLOOKUP($C117,Input!$A$8:$AN$39,MATCH(AN$21,Input!$A$6:$AN$6,0),FALSE)+$H117,0)*$D117</f>
        <v>0</v>
      </c>
      <c r="AO117" s="1">
        <f>+IF($E117=AO$22,VLOOKUP($C117,Input!$A$8:$AN$39,MATCH(AO$21,Input!$A$6:$AN$6,0),FALSE)+$H117,0)*$D117</f>
        <v>0</v>
      </c>
      <c r="AP117" s="1">
        <f>+IF($E117=AP$22,VLOOKUP($C117,Input!$A$8:$AN$39,MATCH(AP$21,Input!$A$6:$AN$6,0),FALSE)+$H117,0)*$D117</f>
        <v>0</v>
      </c>
      <c r="AQ117" s="1">
        <f>+IF($E117=AQ$22,VLOOKUP($C117,Input!$A$8:$AN$39,MATCH(AQ$21,Input!$A$6:$AN$6,0),FALSE)+$H117,0)*$D117</f>
        <v>0</v>
      </c>
      <c r="AR117" s="1">
        <f>+IF($E117=AR$22,VLOOKUP($C117,Input!$A$8:$AN$39,MATCH(AR$21,Input!$A$6:$AN$6,0),FALSE)+$H117,0)*$D117</f>
        <v>0</v>
      </c>
      <c r="AT117" t="str">
        <f>VLOOKUP($C117,Input!$A$8:$HV$39,MATCH(AT$21,Input!$A$6:$HV$6,0),FALSE)</f>
        <v>Parts and administrative cost</v>
      </c>
      <c r="AU117" s="1">
        <f>+IF($E117=AU$22,VLOOKUP($C117,Input!$A$8:$HV$39,MATCH(AU$21,Input!$A$6:$HV$6,0),FALSE),0)*$D117</f>
        <v>0</v>
      </c>
      <c r="AV117" s="1">
        <f>+IF($E117=AV$22,VLOOKUP($C117,Input!$A$8:$HV$39,MATCH(AV$21,Input!$A$6:$HV$6,0),FALSE),0)*$D117</f>
        <v>0</v>
      </c>
      <c r="AW117" s="1">
        <f>+IF($E117=AW$22,VLOOKUP($C117,Input!$A$8:$HV$39,MATCH(AW$21,Input!$A$6:$HV$6,0),FALSE),0)*$D117</f>
        <v>0</v>
      </c>
      <c r="AX117" s="1">
        <f>+IF($E117=AX$22,VLOOKUP($C117,Input!$A$8:$HV$39,MATCH(AX$21,Input!$A$6:$HV$6,0),FALSE),0)*$D117</f>
        <v>0</v>
      </c>
      <c r="AY117" s="1">
        <f>+IF($E117=AY$22,VLOOKUP($C117,Input!$A$8:$HV$39,MATCH(AY$21,Input!$A$6:$HV$6,0),FALSE),0)*$D117</f>
        <v>0</v>
      </c>
      <c r="AZ117" s="1">
        <f>+IF($E117=AZ$22,VLOOKUP($C117,Input!$A$8:$HV$39,MATCH(AZ$21,Input!$A$6:$HV$6,0),FALSE),0)*$D117</f>
        <v>0</v>
      </c>
      <c r="BA117" s="1">
        <f>+IF($E117=BA$22,VLOOKUP($C117,Input!$A$8:$HV$39,MATCH(BA$21,Input!$A$6:$HV$6,0),FALSE),0)*$D117</f>
        <v>0</v>
      </c>
      <c r="BB117" s="1">
        <f>+IF($E117=BB$22,VLOOKUP($C117,Input!$A$8:$HV$39,MATCH(BB$21,Input!$A$6:$HV$6,0),FALSE),0)*$D117</f>
        <v>0</v>
      </c>
      <c r="BC117" s="1">
        <f>+IF($E117=BC$22,VLOOKUP($C117,Input!$A$8:$HV$39,MATCH(BC$21,Input!$A$6:$HV$6,0),FALSE),0)*$D117</f>
        <v>0</v>
      </c>
      <c r="BD117" s="1">
        <f>+IF($E117=BD$22,VLOOKUP($C117,Input!$A$8:$HV$39,MATCH(BD$21,Input!$A$6:$HV$6,0),FALSE),0)*$D117</f>
        <v>0</v>
      </c>
      <c r="BE117" s="1">
        <f>+IF($E117=BE$22,VLOOKUP($C117,Input!$A$8:$HV$39,MATCH(BE$21,Input!$A$6:$HV$6,0),FALSE),0)*$D117</f>
        <v>0</v>
      </c>
      <c r="BF117" s="1">
        <f>+IF($E117=BF$22,VLOOKUP($C117,Input!$A$8:$HV$39,MATCH(BF$21,Input!$A$6:$HV$6,0),FALSE),0)*$D117</f>
        <v>0</v>
      </c>
      <c r="BG117" s="1">
        <f>+IF($E117=BG$22,VLOOKUP($C117,Input!$A$8:$HV$39,MATCH(BG$21,Input!$A$6:$HV$6,0),FALSE),0)*$D117</f>
        <v>0</v>
      </c>
      <c r="BH117" s="1">
        <f>+IF($E117=BH$22,VLOOKUP($C117,Input!$A$8:$HV$39,MATCH(BH$21,Input!$A$6:$HV$6,0),FALSE),0)*$D117</f>
        <v>0</v>
      </c>
      <c r="BI117" s="1">
        <f>+IF($E117=BI$22,VLOOKUP($C117,Input!$A$8:$HV$39,MATCH(BI$21,Input!$A$6:$HV$6,0),FALSE),0)*$D117</f>
        <v>0</v>
      </c>
      <c r="BJ117" s="1">
        <f>+IF($E117=BJ$22,VLOOKUP($C117,Input!$A$8:$HV$39,MATCH(BJ$21,Input!$A$6:$HV$6,0),FALSE),0)*$D117</f>
        <v>0</v>
      </c>
      <c r="BK117" s="1">
        <f>+IF($E117=BK$22,VLOOKUP($C117,Input!$A$8:$HV$39,MATCH(BK$21,Input!$A$6:$HV$6,0),FALSE),0)*$D117</f>
        <v>0</v>
      </c>
      <c r="BL117" s="1">
        <f>+IF($E117=BL$22,VLOOKUP($C117,Input!$A$8:$HV$39,MATCH(BL$21,Input!$A$6:$HV$6,0),FALSE),0)*$D117</f>
        <v>0</v>
      </c>
      <c r="BM117" s="1">
        <f>+IF($E117=BM$22,VLOOKUP($C117,Input!$A$8:$HV$39,MATCH(BM$21,Input!$A$6:$HV$6,0),FALSE),0)*$D117</f>
        <v>0</v>
      </c>
      <c r="BN117" s="1">
        <f>+IF($E117=BN$22,VLOOKUP($C117,Input!$A$8:$HV$39,MATCH(BN$21,Input!$A$6:$HV$6,0),FALSE),0)*$D117</f>
        <v>0</v>
      </c>
      <c r="BO117" s="1">
        <f>+IF($E117=BO$22,VLOOKUP($C117,Input!$A$8:$HV$39,MATCH(BO$21,Input!$A$6:$HV$6,0),FALSE),0)*$D117</f>
        <v>0</v>
      </c>
      <c r="BP117" s="1">
        <f>+IF($E117=BP$22,VLOOKUP($C117,Input!$A$8:$HV$39,MATCH(BP$21,Input!$A$6:$HV$6,0),FALSE),0)*$D117</f>
        <v>0</v>
      </c>
      <c r="BQ117" s="1">
        <f>+IF($E117=BQ$22,VLOOKUP($C117,Input!$A$8:$HV$39,MATCH(BQ$21,Input!$A$6:$HV$6,0),FALSE),0)*$D117</f>
        <v>0</v>
      </c>
      <c r="BR117" s="1">
        <f>+IF($E117=BR$22,VLOOKUP($C117,Input!$A$8:$HV$39,MATCH(BR$21,Input!$A$6:$HV$6,0),FALSE),0)*$D117</f>
        <v>0</v>
      </c>
      <c r="BS117" s="1">
        <f>+IF($E117=BS$22,VLOOKUP($C117,Input!$A$8:$HV$39,MATCH(BS$21,Input!$A$6:$HV$6,0),FALSE),0)*$D117</f>
        <v>0</v>
      </c>
      <c r="BT117" s="1">
        <f>+IF($E117=BT$22,VLOOKUP($C117,Input!$A$8:$HV$39,MATCH(BT$21,Input!$A$6:$HV$6,0),FALSE),0)*$D117</f>
        <v>0</v>
      </c>
      <c r="BU117" s="1">
        <f>+IF($E117=BU$22,VLOOKUP($C117,Input!$A$8:$HV$39,MATCH(BU$21,Input!$A$6:$HV$6,0),FALSE),0)*$D117</f>
        <v>0</v>
      </c>
      <c r="BV117" s="1">
        <f>+IF($E117=BV$22,VLOOKUP($C117,Input!$A$8:$HV$39,MATCH(BV$21,Input!$A$6:$HV$6,0),FALSE),0)*$D117</f>
        <v>0</v>
      </c>
      <c r="BW117" s="1">
        <f>+IF($E117=BW$22,VLOOKUP($C117,Input!$A$8:$HV$39,MATCH(BW$21,Input!$A$6:$HV$6,0),FALSE),0)*$D117</f>
        <v>0</v>
      </c>
      <c r="BX117" s="1">
        <f>+IF($E117=BX$22,VLOOKUP($C117,Input!$A$8:$HV$39,MATCH(BX$21,Input!$A$6:$HV$6,0),FALSE),0)*$D117</f>
        <v>0</v>
      </c>
      <c r="BY117" s="1">
        <f>+IF($E117=BY$22,VLOOKUP($C117,Input!$A$8:$HV$39,MATCH(BY$21,Input!$A$6:$HV$6,0),FALSE),0)*$D117</f>
        <v>0</v>
      </c>
      <c r="BZ117" s="1">
        <f>+IF($E117=BZ$22,VLOOKUP($C117,Input!$A$8:$HV$39,MATCH(BZ$21,Input!$A$6:$HV$6,0),FALSE),0)*$D117</f>
        <v>0</v>
      </c>
      <c r="CA117" s="1">
        <f>+IF($E117=CA$22,VLOOKUP($C117,Input!$A$8:$HV$39,MATCH(CA$21,Input!$A$6:$HV$6,0),FALSE),0)*$D117</f>
        <v>0</v>
      </c>
      <c r="CB117" s="1">
        <f>+IF($E117=CB$22,VLOOKUP($C117,Input!$A$8:$HV$39,MATCH(CB$21,Input!$A$6:$HV$6,0),FALSE),0)*$D117</f>
        <v>0</v>
      </c>
      <c r="CC117" s="1">
        <f>+IF($E117=CC$22,VLOOKUP($C117,Input!$A$8:$HV$39,MATCH(CC$21,Input!$A$6:$HV$6,0),FALSE),0)*$D117</f>
        <v>0</v>
      </c>
      <c r="CE117" t="str">
        <f>VLOOKUP($C117,Input!$A$8:$HV$39,MATCH(CE$21,Input!$A$6:$HV$6,0),FALSE)</f>
        <v>Engine Rebuild @ 7 Yr</v>
      </c>
      <c r="CF117" s="1">
        <f>IF($E117+$I117+$D$7&lt;=CF$22,0,IF(CF$22-$D$7&gt;=$E117,IF(COUNTIF($KZ117:LP117,"&gt;0")&gt;0,VLOOKUP($C117,Input!$A$8:$HV$21,MATCH($CE$21+COUNTIF($KZ117:LP117,"&gt;0"),Input!$A$6:$HV$6,0),FALSE),0),0))*$D117</f>
        <v>0</v>
      </c>
      <c r="CG117" s="1">
        <f>IF($E117+$I117+$D$7&lt;=CG$22,0,IF(CG$22-$D$7&gt;=$E117,IF(COUNTIF($KZ117:LQ117,"&gt;0")&gt;0,VLOOKUP($C117,Input!$A$8:$HV$21,MATCH($CE$21+COUNTIF($KZ117:LQ117,"&gt;0"),Input!$A$6:$HV$6,0),FALSE),0),0))*$D117</f>
        <v>0</v>
      </c>
      <c r="CH117" s="1">
        <f>IF($E117+$I117+$D$7&lt;=CH$22,0,IF(CH$22-$D$7&gt;=$E117,IF(COUNTIF($KZ117:LR117,"&gt;0")&gt;0,VLOOKUP($C117,Input!$A$8:$HV$21,MATCH($CE$21+COUNTIF($KZ117:LR117,"&gt;0"),Input!$A$6:$HV$6,0),FALSE),0),0))*$D117</f>
        <v>0</v>
      </c>
      <c r="CI117" s="1">
        <f>IF($E117+$I117+$D$7&lt;=CI$22,0,IF(CI$22-$D$7&gt;=$E117,IF(COUNTIF($KZ117:LS117,"&gt;0")&gt;0,VLOOKUP($C117,Input!$A$8:$HV$21,MATCH($CE$21+COUNTIF($KZ117:LS117,"&gt;0"),Input!$A$6:$HV$6,0),FALSE),0),0))*$D117</f>
        <v>0</v>
      </c>
      <c r="CJ117" s="1">
        <f>IF($E117+$I117+$D$7&lt;=CJ$22,0,IF(CJ$22-$D$7&gt;=$E117,IF(COUNTIF($KZ117:LT117,"&gt;0")&gt;0,VLOOKUP($C117,Input!$A$8:$HV$21,MATCH($CE$21+COUNTIF($KZ117:LT117,"&gt;0"),Input!$A$6:$HV$6,0),FALSE),0),0))*$D117</f>
        <v>0</v>
      </c>
      <c r="CK117" s="1">
        <f>IF($E117+$I117+$D$7&lt;=CK$22,0,IF(CK$22-$D$7&gt;=$E117,IF(COUNTIF($KZ117:LU117,"&gt;0")&gt;0,VLOOKUP($C117,Input!$A$8:$HV$21,MATCH($CE$21+COUNTIF($KZ117:LU117,"&gt;0"),Input!$A$6:$HV$6,0),FALSE),0),0))*$D117</f>
        <v>0</v>
      </c>
      <c r="CL117" s="1">
        <f>IF($E117+$I117+$D$7&lt;=CL$22,0,IF(CL$22-$D$7&gt;=$E117,IF(COUNTIF($KZ117:LV117,"&gt;0")&gt;0,VLOOKUP($C117,Input!$A$8:$HV$21,MATCH($CE$21+COUNTIF($KZ117:LV117,"&gt;0"),Input!$A$6:$HV$6,0),FALSE),0),0))*$D117</f>
        <v>0</v>
      </c>
      <c r="CM117" s="1">
        <f>IF($E117+$I117+$D$7&lt;=CM$22,0,IF(CM$22-$D$7&gt;=$E117,IF(COUNTIF($KZ117:LW117,"&gt;0")&gt;0,VLOOKUP($C117,Input!$A$8:$HV$21,MATCH($CE$21+COUNTIF($KZ117:LW117,"&gt;0"),Input!$A$6:$HV$6,0),FALSE),0),0))*$D117</f>
        <v>0</v>
      </c>
      <c r="CN117" s="1">
        <f>IF($E117+$I117+$D$7&lt;=CN$22,0,IF(CN$22-$D$7&gt;=$E117,IF(COUNTIF($KZ117:LX117,"&gt;0")&gt;0,VLOOKUP($C117,Input!$A$8:$HV$21,MATCH($CE$21+COUNTIF($KZ117:LX117,"&gt;0"),Input!$A$6:$HV$6,0),FALSE),0),0))*$D117</f>
        <v>0</v>
      </c>
      <c r="CO117" s="1">
        <f>IF($E117+$I117+$D$7&lt;=CO$22,0,IF(CO$22-$D$7&gt;=$E117,IF(COUNTIF($KZ117:LY117,"&gt;0")&gt;0,VLOOKUP($C117,Input!$A$8:$HV$21,MATCH($CE$21+COUNTIF($KZ117:LY117,"&gt;0"),Input!$A$6:$HV$6,0),FALSE),0),0))*$D117</f>
        <v>0</v>
      </c>
      <c r="CP117" s="1">
        <f>IF($E117+$I117+$D$7&lt;=CP$22,0,IF(CP$22-$D$7&gt;=$E117,IF(COUNTIF($KZ117:LZ117,"&gt;0")&gt;0,VLOOKUP($C117,Input!$A$8:$HV$21,MATCH($CE$21+COUNTIF($KZ117:LZ117,"&gt;0"),Input!$A$6:$HV$6,0),FALSE),0),0))*$D117</f>
        <v>0</v>
      </c>
      <c r="CQ117" s="1">
        <f>IF($E117+$I117+$D$7&lt;=CQ$22,0,IF(CQ$22-$D$7&gt;=$E117,IF(COUNTIF($KZ117:MA117,"&gt;0")&gt;0,VLOOKUP($C117,Input!$A$8:$HV$21,MATCH($CE$21+COUNTIF($KZ117:MA117,"&gt;0"),Input!$A$6:$HV$6,0),FALSE),0),0))*$D117</f>
        <v>0</v>
      </c>
      <c r="CR117" s="1">
        <f>IF($E117+$I117+$D$7&lt;=CR$22,0,IF(CR$22-$D$7&gt;=$E117,IF(COUNTIF($KZ117:MB117,"&gt;0")&gt;0,VLOOKUP($C117,Input!$A$8:$HV$21,MATCH($CE$21+COUNTIF($KZ117:MB117,"&gt;0"),Input!$A$6:$HV$6,0),FALSE),0),0))*$D117</f>
        <v>0</v>
      </c>
      <c r="CS117" s="1">
        <f>IF($E117+$I117+$D$7&lt;=CS$22,0,IF(CS$22-$D$7&gt;=$E117,IF(COUNTIF($KZ117:MC117,"&gt;0")&gt;0,VLOOKUP($C117,Input!$A$8:$HV$21,MATCH($CE$21+COUNTIF($KZ117:MC117,"&gt;0"),Input!$A$6:$HV$6,0),FALSE),0),0))*$D117</f>
        <v>0</v>
      </c>
      <c r="CT117" s="1">
        <f>IF($E117+$I117+$D$7&lt;=CT$22,0,IF(CT$22-$D$7&gt;=$E117,IF(COUNTIF($KZ117:MD117,"&gt;0")&gt;0,VLOOKUP($C117,Input!$A$8:$HV$21,MATCH($CE$21+COUNTIF($KZ117:MD117,"&gt;0"),Input!$A$6:$HV$6,0),FALSE),0),0))*$D117</f>
        <v>0</v>
      </c>
      <c r="CU117" s="1">
        <f>IF($E117+$I117+$D$7&lt;=CU$22,0,IF(CU$22-$D$7&gt;=$E117,IF(COUNTIF($KZ117:ME117,"&gt;0")&gt;0,VLOOKUP($C117,Input!$A$8:$HV$21,MATCH($CE$21+COUNTIF($KZ117:ME117,"&gt;0"),Input!$A$6:$HV$6,0),FALSE),0),0))*$D117</f>
        <v>0</v>
      </c>
      <c r="CV117" s="1">
        <f>IF($E117+$I117+$D$7&lt;=CV$22,0,IF(CV$22-$D$7&gt;=$E117,IF(COUNTIF($KZ117:MF117,"&gt;0")&gt;0,VLOOKUP($C117,Input!$A$8:$HV$21,MATCH($CE$21+COUNTIF($KZ117:MF117,"&gt;0"),Input!$A$6:$HV$6,0),FALSE),0),0))*$D117</f>
        <v>0</v>
      </c>
      <c r="CW117" s="1">
        <f>IF($E117+$I117+$D$7&lt;=CW$22,0,IF(CW$22-$D$7&gt;=$E117,IF(COUNTIF($KZ117:MG117,"&gt;0")&gt;0,VLOOKUP($C117,Input!$A$8:$HV$21,MATCH($CE$21+COUNTIF($KZ117:MG117,"&gt;0"),Input!$A$6:$HV$6,0),FALSE),0),0))*$D117</f>
        <v>0</v>
      </c>
      <c r="CX117" s="1">
        <f>IF($E117+$I117+$D$7&lt;=CX$22,0,IF(CX$22-$D$7&gt;=$E117,IF(COUNTIF($KZ117:MH117,"&gt;0")&gt;0,VLOOKUP($C117,Input!$A$8:$HV$21,MATCH($CE$21+COUNTIF($KZ117:MH117,"&gt;0"),Input!$A$6:$HV$6,0),FALSE),0),0))*$D117</f>
        <v>0</v>
      </c>
      <c r="CY117" s="1">
        <f>IF($E117+$I117+$D$7&lt;=CY$22,0,IF(CY$22-$D$7&gt;=$E117,IF(COUNTIF($KZ117:MI117,"&gt;0")&gt;0,VLOOKUP($C117,Input!$A$8:$HV$21,MATCH($CE$21+COUNTIF($KZ117:MI117,"&gt;0"),Input!$A$6:$HV$6,0),FALSE),0),0))*$D117</f>
        <v>0</v>
      </c>
      <c r="CZ117" s="1">
        <f>IF($E117+$I117+$D$7&lt;=CZ$22,0,IF(CZ$22-$D$7&gt;=$E117,IF(COUNTIF($KZ117:MJ117,"&gt;0")&gt;0,VLOOKUP($C117,Input!$A$8:$HV$21,MATCH($CE$21+COUNTIF($KZ117:MJ117,"&gt;0"),Input!$A$6:$HV$6,0),FALSE),0),0))*$D117</f>
        <v>0</v>
      </c>
      <c r="DA117" s="1">
        <f>IF($E117+$I117+$D$7&lt;=DA$22,0,IF(DA$22-$D$7&gt;=$E117,IF(COUNTIF($KZ117:MK117,"&gt;0")&gt;0,VLOOKUP($C117,Input!$A$8:$HV$21,MATCH($CE$21+COUNTIF($KZ117:MK117,"&gt;0"),Input!$A$6:$HV$6,0),FALSE),0),0))*$D117</f>
        <v>0</v>
      </c>
      <c r="DB117" s="1">
        <f>IF($E117+$I117+$D$7&lt;=DB$22,0,IF(DB$22-$D$7&gt;=$E117,IF(COUNTIF($KZ117:ML117,"&gt;0")&gt;0,VLOOKUP($C117,Input!$A$8:$HV$21,MATCH($CE$21+COUNTIF($KZ117:ML117,"&gt;0"),Input!$A$6:$HV$6,0),FALSE),0),0))*$D117</f>
        <v>0</v>
      </c>
      <c r="DC117" s="1">
        <f>IF($E117+$I117+$D$7&lt;=DC$22,0,IF(DC$22-$D$7&gt;=$E117,IF(COUNTIF($KZ117:MM117,"&gt;0")&gt;0,VLOOKUP($C117,Input!$A$8:$HV$21,MATCH($CE$21+COUNTIF($KZ117:MM117,"&gt;0"),Input!$A$6:$HV$6,0),FALSE),0),0))*$D117</f>
        <v>0</v>
      </c>
      <c r="DD117" s="1">
        <f>IF($E117+$I117+$D$7&lt;=DD$22,0,IF(DD$22-$D$7&gt;=$E117,IF(COUNTIF($KZ117:MN117,"&gt;0")&gt;0,VLOOKUP($C117,Input!$A$8:$HV$21,MATCH($CE$21+COUNTIF($KZ117:MN117,"&gt;0"),Input!$A$6:$HV$6,0),FALSE),0),0))*$D117</f>
        <v>0</v>
      </c>
      <c r="DE117" s="1">
        <f>IF($E117+$I117+$D$7&lt;=DE$22,0,IF(DE$22-$D$7&gt;=$E117,IF(COUNTIF($KZ117:MO117,"&gt;0")&gt;0,VLOOKUP($C117,Input!$A$8:$HV$21,MATCH($CE$21+COUNTIF($KZ117:MO117,"&gt;0"),Input!$A$6:$HV$6,0),FALSE),0),0))*$D117</f>
        <v>0</v>
      </c>
      <c r="DF117" s="1">
        <f>IF($E117+$I117+$D$7&lt;=DF$22,0,IF(DF$22-$D$7&gt;=$E117,IF(COUNTIF($KZ117:MP117,"&gt;0")&gt;0,VLOOKUP($C117,Input!$A$8:$HV$21,MATCH($CE$21+COUNTIF($KZ117:MP117,"&gt;0"),Input!$A$6:$HV$6,0),FALSE),0),0))*$D117</f>
        <v>0</v>
      </c>
      <c r="DG117" s="1">
        <f>IF($E117+$I117+$D$7&lt;=DG$22,0,IF(DG$22-$D$7&gt;=$E117,IF(COUNTIF($KZ117:MQ117,"&gt;0")&gt;0,VLOOKUP($C117,Input!$A$8:$HV$21,MATCH($CE$21+COUNTIF($KZ117:MQ117,"&gt;0"),Input!$A$6:$HV$6,0),FALSE),0),0))*$D117</f>
        <v>0</v>
      </c>
      <c r="DH117" s="1">
        <f>IF($E117+$I117+$D$7&lt;=DH$22,0,IF(DH$22-$D$7&gt;=$E117,IF(COUNTIF($KZ117:MR117,"&gt;0")&gt;0,VLOOKUP($C117,Input!$A$8:$HV$21,MATCH($CE$21+COUNTIF($KZ117:MR117,"&gt;0"),Input!$A$6:$HV$6,0),FALSE),0),0))*$D117</f>
        <v>0</v>
      </c>
      <c r="DI117" s="1">
        <f>IF($E117+$I117+$D$7&lt;=DI$22,0,IF(DI$22-$D$7&gt;=$E117,IF(COUNTIF($KZ117:MS117,"&gt;0")&gt;0,VLOOKUP($C117,Input!$A$8:$HV$21,MATCH($CE$21+COUNTIF($KZ117:MS117,"&gt;0"),Input!$A$6:$HV$6,0),FALSE),0),0))*$D117</f>
        <v>0</v>
      </c>
      <c r="DJ117" s="1">
        <f>IF($E117+$I117+$D$7&lt;=DJ$22,0,IF(DJ$22-$D$7&gt;=$E117,IF(COUNTIF($KZ117:MT117,"&gt;0")&gt;0,VLOOKUP($C117,Input!$A$8:$HV$21,MATCH($CE$21+COUNTIF($KZ117:MT117,"&gt;0"),Input!$A$6:$HV$6,0),FALSE),0),0))*$D117</f>
        <v>0</v>
      </c>
      <c r="DK117" s="1">
        <f>IF($E117+$I117+$D$7&lt;=DK$22,0,IF(DK$22-$D$7&gt;=$E117,IF(COUNTIF($KZ117:MU117,"&gt;0")&gt;0,VLOOKUP($C117,Input!$A$8:$HV$21,MATCH($CE$21+COUNTIF($KZ117:MU117,"&gt;0"),Input!$A$6:$HV$6,0),FALSE),0),0))*$D117</f>
        <v>0</v>
      </c>
      <c r="DL117" s="1">
        <f>IF($E117+$I117+$D$7&lt;=DL$22,0,IF(DL$22-$D$7&gt;=$E117,IF(COUNTIF($KZ117:MV117,"&gt;0")&gt;0,VLOOKUP($C117,Input!$A$8:$HV$21,MATCH($CE$21+COUNTIF($KZ117:MV117,"&gt;0"),Input!$A$6:$HV$6,0),FALSE),0),0))*$D117</f>
        <v>0</v>
      </c>
      <c r="DM117" s="1">
        <f>IF($E117+$I117+$D$7&lt;=DM$22,0,IF(DM$22-$D$7&gt;=$E117,IF(COUNTIF($KZ117:MW117,"&gt;0")&gt;0,VLOOKUP($C117,Input!$A$8:$HV$21,MATCH($CE$21+COUNTIF($KZ117:MW117,"&gt;0"),Input!$A$6:$HV$6,0),FALSE),0),0))*$D117</f>
        <v>0</v>
      </c>
      <c r="DN117" s="1">
        <f>IF($E117+$I117+$D$7&lt;=DN$22,0,IF(DN$22-$D$7&gt;=$E117,IF(COUNTIF($KZ117:MX117,"&gt;0")&gt;0,VLOOKUP($C117,Input!$A$8:$HV$21,MATCH($CE$21+COUNTIF($KZ117:MX117,"&gt;0"),Input!$A$6:$HV$6,0),FALSE),0),0))*$D117</f>
        <v>0</v>
      </c>
      <c r="DP117" t="str">
        <f>+VLOOKUP($C117,Input!$A$8:$GZ$39,MATCH(DP$21,Input!$A$6:$GZ$6,0),FALSE)</f>
        <v>Bus Maintenance at 0.85/mile</v>
      </c>
      <c r="DQ117" s="1">
        <f>IF($E117+$I117+$D$7&lt;=DQ$22,0,IF(DQ$22-$D$7&gt;=$E117,IF(COUNTIF($KZ117:LP117,"&gt;0")&gt;0,VLOOKUP($C117,Input!$A$8:$HV$21,MATCH($DP$21+COUNTIF($KZ117:LP117,"&gt;0"),Input!$A$6:$HV$6,0),FALSE),0),0))*$D117*$F117</f>
        <v>7956000</v>
      </c>
      <c r="DR117" s="1">
        <f>IF($E117+$I117+$D$7&lt;=DR$22,0,IF(DR$22-$D$7&gt;=$E117,IF(COUNTIF($KZ117:LQ117,"&gt;0")&gt;0,VLOOKUP($C117,Input!$A$8:$HV$21,MATCH($DP$21+COUNTIF($KZ117:LQ117,"&gt;0"),Input!$A$6:$HV$6,0),FALSE),0),0))*$D117*$F117</f>
        <v>0</v>
      </c>
      <c r="DS117" s="1">
        <f>IF($E117+$I117+$D$7&lt;=DS$22,0,IF(DS$22-$D$7&gt;=$E117,IF(COUNTIF($KZ117:LR117,"&gt;0")&gt;0,VLOOKUP($C117,Input!$A$8:$HV$21,MATCH($DP$21+COUNTIF($KZ117:LR117,"&gt;0"),Input!$A$6:$HV$6,0),FALSE),0),0))*$D117*$F117</f>
        <v>0</v>
      </c>
      <c r="DT117" s="1">
        <f>IF($E117+$I117+$D$7&lt;=DT$22,0,IF(DT$22-$D$7&gt;=$E117,IF(COUNTIF($KZ117:LS117,"&gt;0")&gt;0,VLOOKUP($C117,Input!$A$8:$HV$21,MATCH($DP$21+COUNTIF($KZ117:LS117,"&gt;0"),Input!$A$6:$HV$6,0),FALSE),0),0))*$D117*$F117</f>
        <v>0</v>
      </c>
      <c r="DU117" s="1">
        <f>IF($E117+$I117+$D$7&lt;=DU$22,0,IF(DU$22-$D$7&gt;=$E117,IF(COUNTIF($KZ117:LT117,"&gt;0")&gt;0,VLOOKUP($C117,Input!$A$8:$HV$21,MATCH($DP$21+COUNTIF($KZ117:LT117,"&gt;0"),Input!$A$6:$HV$6,0),FALSE),0),0))*$D117*$F117</f>
        <v>0</v>
      </c>
      <c r="DV117" s="1">
        <f>IF($E117+$I117+$D$7&lt;=DV$22,0,IF(DV$22-$D$7&gt;=$E117,IF(COUNTIF($KZ117:LU117,"&gt;0")&gt;0,VLOOKUP($C117,Input!$A$8:$HV$21,MATCH($DP$21+COUNTIF($KZ117:LU117,"&gt;0"),Input!$A$6:$HV$6,0),FALSE),0),0))*$D117*$F117</f>
        <v>0</v>
      </c>
      <c r="DW117" s="1">
        <f>IF($E117+$I117+$D$7&lt;=DW$22,0,IF(DW$22-$D$7&gt;=$E117,IF(COUNTIF($KZ117:LV117,"&gt;0")&gt;0,VLOOKUP($C117,Input!$A$8:$HV$21,MATCH($DP$21+COUNTIF($KZ117:LV117,"&gt;0"),Input!$A$6:$HV$6,0),FALSE),0),0))*$D117*$F117</f>
        <v>0</v>
      </c>
      <c r="DX117" s="1">
        <f>IF($E117+$I117+$D$7&lt;=DX$22,0,IF(DX$22-$D$7&gt;=$E117,IF(COUNTIF($KZ117:LW117,"&gt;0")&gt;0,VLOOKUP($C117,Input!$A$8:$HV$21,MATCH($DP$21+COUNTIF($KZ117:LW117,"&gt;0"),Input!$A$6:$HV$6,0),FALSE),0),0))*$D117*$F117</f>
        <v>0</v>
      </c>
      <c r="DY117" s="1">
        <f>IF($E117+$I117+$D$7&lt;=DY$22,0,IF(DY$22-$D$7&gt;=$E117,IF(COUNTIF($KZ117:LX117,"&gt;0")&gt;0,VLOOKUP($C117,Input!$A$8:$HV$21,MATCH($DP$21+COUNTIF($KZ117:LX117,"&gt;0"),Input!$A$6:$HV$6,0),FALSE),0),0))*$D117*$F117</f>
        <v>0</v>
      </c>
      <c r="DZ117" s="1">
        <f>IF($E117+$I117+$D$7&lt;=DZ$22,0,IF(DZ$22-$D$7&gt;=$E117,IF(COUNTIF($KZ117:LY117,"&gt;0")&gt;0,VLOOKUP($C117,Input!$A$8:$HV$21,MATCH($DP$21+COUNTIF($KZ117:LY117,"&gt;0"),Input!$A$6:$HV$6,0),FALSE),0),0))*$D117*$F117</f>
        <v>0</v>
      </c>
      <c r="EA117" s="1">
        <f>IF($E117+$I117+$D$7&lt;=EA$22,0,IF(EA$22-$D$7&gt;=$E117,IF(COUNTIF($KZ117:LZ117,"&gt;0")&gt;0,VLOOKUP($C117,Input!$A$8:$HV$21,MATCH($DP$21+COUNTIF($KZ117:LZ117,"&gt;0"),Input!$A$6:$HV$6,0),FALSE),0),0))*$D117*$F117</f>
        <v>0</v>
      </c>
      <c r="EB117" s="1">
        <f>IF($E117+$I117+$D$7&lt;=EB$22,0,IF(EB$22-$D$7&gt;=$E117,IF(COUNTIF($KZ117:MA117,"&gt;0")&gt;0,VLOOKUP($C117,Input!$A$8:$HV$21,MATCH($DP$21+COUNTIF($KZ117:MA117,"&gt;0"),Input!$A$6:$HV$6,0),FALSE),0),0))*$D117*$F117</f>
        <v>0</v>
      </c>
      <c r="EC117" s="1">
        <f>IF($E117+$I117+$D$7&lt;=EC$22,0,IF(EC$22-$D$7&gt;=$E117,IF(COUNTIF($KZ117:MB117,"&gt;0")&gt;0,VLOOKUP($C117,Input!$A$8:$HV$21,MATCH($DP$21+COUNTIF($KZ117:MB117,"&gt;0"),Input!$A$6:$HV$6,0),FALSE),0),0))*$D117*$F117</f>
        <v>0</v>
      </c>
      <c r="ED117" s="1">
        <f>IF($E117+$I117+$D$7&lt;=ED$22,0,IF(ED$22-$D$7&gt;=$E117,IF(COUNTIF($KZ117:MC117,"&gt;0")&gt;0,VLOOKUP($C117,Input!$A$8:$HV$21,MATCH($DP$21+COUNTIF($KZ117:MC117,"&gt;0"),Input!$A$6:$HV$6,0),FALSE),0),0))*$D117*$F117</f>
        <v>0</v>
      </c>
      <c r="EE117" s="1">
        <f>IF($E117+$I117+$D$7&lt;=EE$22,0,IF(EE$22-$D$7&gt;=$E117,IF(COUNTIF($KZ117:MD117,"&gt;0")&gt;0,VLOOKUP($C117,Input!$A$8:$HV$21,MATCH($DP$21+COUNTIF($KZ117:MD117,"&gt;0"),Input!$A$6:$HV$6,0),FALSE),0),0))*$D117*$F117</f>
        <v>0</v>
      </c>
      <c r="EF117" s="1">
        <f>IF($E117+$I117+$D$7&lt;=EF$22,0,IF(EF$22-$D$7&gt;=$E117,IF(COUNTIF($KZ117:ME117,"&gt;0")&gt;0,VLOOKUP($C117,Input!$A$8:$HV$21,MATCH($DP$21+COUNTIF($KZ117:ME117,"&gt;0"),Input!$A$6:$HV$6,0),FALSE),0),0))*$D117*$F117</f>
        <v>0</v>
      </c>
      <c r="EG117" s="1">
        <f>IF($E117+$I117+$D$7&lt;=EG$22,0,IF(EG$22-$D$7&gt;=$E117,IF(COUNTIF($KZ117:MF117,"&gt;0")&gt;0,VLOOKUP($C117,Input!$A$8:$HV$21,MATCH($DP$21+COUNTIF($KZ117:MF117,"&gt;0"),Input!$A$6:$HV$6,0),FALSE),0),0))*$D117*$F117</f>
        <v>0</v>
      </c>
      <c r="EH117" s="1">
        <f>IF($E117+$I117+$D$7&lt;=EH$22,0,IF(EH$22-$D$7&gt;=$E117,IF(COUNTIF($KZ117:MG117,"&gt;0")&gt;0,VLOOKUP($C117,Input!$A$8:$HV$21,MATCH($DP$21+COUNTIF($KZ117:MG117,"&gt;0"),Input!$A$6:$HV$6,0),FALSE),0),0))*$D117*$F117</f>
        <v>0</v>
      </c>
      <c r="EI117" s="1">
        <f>IF($E117+$I117+$D$7&lt;=EI$22,0,IF(EI$22-$D$7&gt;=$E117,IF(COUNTIF($KZ117:MH117,"&gt;0")&gt;0,VLOOKUP($C117,Input!$A$8:$HV$21,MATCH($DP$21+COUNTIF($KZ117:MH117,"&gt;0"),Input!$A$6:$HV$6,0),FALSE),0),0))*$D117*$F117</f>
        <v>0</v>
      </c>
      <c r="EJ117" s="1">
        <f>IF($E117+$I117+$D$7&lt;=EJ$22,0,IF(EJ$22-$D$7&gt;=$E117,IF(COUNTIF($KZ117:MI117,"&gt;0")&gt;0,VLOOKUP($C117,Input!$A$8:$HV$21,MATCH($DP$21+COUNTIF($KZ117:MI117,"&gt;0"),Input!$A$6:$HV$6,0),FALSE),0),0))*$D117*$F117</f>
        <v>0</v>
      </c>
      <c r="EK117" s="1">
        <f>IF($E117+$I117+$D$7&lt;=EK$22,0,IF(EK$22-$D$7&gt;=$E117,IF(COUNTIF($KZ117:MJ117,"&gt;0")&gt;0,VLOOKUP($C117,Input!$A$8:$HV$21,MATCH($DP$21+COUNTIF($KZ117:MJ117,"&gt;0"),Input!$A$6:$HV$6,0),FALSE),0),0))*$D117*$F117</f>
        <v>0</v>
      </c>
      <c r="EL117" s="1">
        <f>IF($E117+$I117+$D$7&lt;=EL$22,0,IF(EL$22-$D$7&gt;=$E117,IF(COUNTIF($KZ117:MK117,"&gt;0")&gt;0,VLOOKUP($C117,Input!$A$8:$HV$21,MATCH($DP$21+COUNTIF($KZ117:MK117,"&gt;0"),Input!$A$6:$HV$6,0),FALSE),0),0))*$D117*$F117</f>
        <v>0</v>
      </c>
      <c r="EM117" s="1">
        <f>IF($E117+$I117+$D$7&lt;=EM$22,0,IF(EM$22-$D$7&gt;=$E117,IF(COUNTIF($KZ117:ML117,"&gt;0")&gt;0,VLOOKUP($C117,Input!$A$8:$HV$21,MATCH($DP$21+COUNTIF($KZ117:ML117,"&gt;0"),Input!$A$6:$HV$6,0),FALSE),0),0))*$D117*$F117</f>
        <v>0</v>
      </c>
      <c r="EN117" s="1">
        <f>IF($E117+$I117+$D$7&lt;=EN$22,0,IF(EN$22-$D$7&gt;=$E117,IF(COUNTIF($KZ117:MM117,"&gt;0")&gt;0,VLOOKUP($C117,Input!$A$8:$HV$21,MATCH($DP$21+COUNTIF($KZ117:MM117,"&gt;0"),Input!$A$6:$HV$6,0),FALSE),0),0))*$D117*$F117</f>
        <v>0</v>
      </c>
      <c r="EO117" s="1">
        <f>IF($E117+$I117+$D$7&lt;=EO$22,0,IF(EO$22-$D$7&gt;=$E117,IF(COUNTIF($KZ117:MN117,"&gt;0")&gt;0,VLOOKUP($C117,Input!$A$8:$HV$21,MATCH($DP$21+COUNTIF($KZ117:MN117,"&gt;0"),Input!$A$6:$HV$6,0),FALSE),0),0))*$D117*$F117</f>
        <v>0</v>
      </c>
      <c r="EP117" s="1">
        <f>IF($E117+$I117+$D$7&lt;=EP$22,0,IF(EP$22-$D$7&gt;=$E117,IF(COUNTIF($KZ117:MO117,"&gt;0")&gt;0,VLOOKUP($C117,Input!$A$8:$HV$21,MATCH($DP$21+COUNTIF($KZ117:MO117,"&gt;0"),Input!$A$6:$HV$6,0),FALSE),0),0))*$D117*$F117</f>
        <v>0</v>
      </c>
      <c r="EQ117" s="1">
        <f>IF($E117+$I117+$D$7&lt;=EQ$22,0,IF(EQ$22-$D$7&gt;=$E117,IF(COUNTIF($KZ117:MP117,"&gt;0")&gt;0,VLOOKUP($C117,Input!$A$8:$HV$21,MATCH($DP$21+COUNTIF($KZ117:MP117,"&gt;0"),Input!$A$6:$HV$6,0),FALSE),0),0))*$D117*$F117</f>
        <v>0</v>
      </c>
      <c r="ER117" s="1">
        <f>IF($E117+$I117+$D$7&lt;=ER$22,0,IF(ER$22-$D$7&gt;=$E117,IF(COUNTIF($KZ117:MQ117,"&gt;0")&gt;0,VLOOKUP($C117,Input!$A$8:$HV$21,MATCH($DP$21+COUNTIF($KZ117:MQ117,"&gt;0"),Input!$A$6:$HV$6,0),FALSE),0),0))*$D117*$F117</f>
        <v>0</v>
      </c>
      <c r="ES117" s="1">
        <f>IF($E117+$I117+$D$7&lt;=ES$22,0,IF(ES$22-$D$7&gt;=$E117,IF(COUNTIF($KZ117:MR117,"&gt;0")&gt;0,VLOOKUP($C117,Input!$A$8:$HV$21,MATCH($DP$21+COUNTIF($KZ117:MR117,"&gt;0"),Input!$A$6:$HV$6,0),FALSE),0),0))*$D117*$F117</f>
        <v>0</v>
      </c>
      <c r="ET117" s="1">
        <f>IF($E117+$I117+$D$7&lt;=ET$22,0,IF(ET$22-$D$7&gt;=$E117,IF(COUNTIF($KZ117:MS117,"&gt;0")&gt;0,VLOOKUP($C117,Input!$A$8:$HV$21,MATCH($DP$21+COUNTIF($KZ117:MS117,"&gt;0"),Input!$A$6:$HV$6,0),FALSE),0),0))*$D117*$F117</f>
        <v>0</v>
      </c>
      <c r="EU117" s="1">
        <f>IF($E117+$I117+$D$7&lt;=EU$22,0,IF(EU$22-$D$7&gt;=$E117,IF(COUNTIF($KZ117:MT117,"&gt;0")&gt;0,VLOOKUP($C117,Input!$A$8:$HV$21,MATCH($DP$21+COUNTIF($KZ117:MT117,"&gt;0"),Input!$A$6:$HV$6,0),FALSE),0),0))*$D117*$F117</f>
        <v>0</v>
      </c>
      <c r="EV117" s="1">
        <f>IF($E117+$I117+$D$7&lt;=EV$22,0,IF(EV$22-$D$7&gt;=$E117,IF(COUNTIF($KZ117:MU117,"&gt;0")&gt;0,VLOOKUP($C117,Input!$A$8:$HV$21,MATCH($DP$21+COUNTIF($KZ117:MU117,"&gt;0"),Input!$A$6:$HV$6,0),FALSE),0),0))*$D117*$F117</f>
        <v>0</v>
      </c>
      <c r="EW117" s="1">
        <f>IF($E117+$I117+$D$7&lt;=EW$22,0,IF(EW$22-$D$7&gt;=$E117,IF(COUNTIF($KZ117:MV117,"&gt;0")&gt;0,VLOOKUP($C117,Input!$A$8:$HV$21,MATCH($DP$21+COUNTIF($KZ117:MV117,"&gt;0"),Input!$A$6:$HV$6,0),FALSE),0),0))*$D117*$F117</f>
        <v>0</v>
      </c>
      <c r="EX117" s="1">
        <f>IF($E117+$I117+$D$7&lt;=EX$22,0,IF(EX$22-$D$7&gt;=$E117,IF(COUNTIF($KZ117:MW117,"&gt;0")&gt;0,VLOOKUP($C117,Input!$A$8:$HV$21,MATCH($DP$21+COUNTIF($KZ117:MW117,"&gt;0"),Input!$A$6:$HV$6,0),FALSE),0),0))*$D117*$F117</f>
        <v>0</v>
      </c>
      <c r="EY117" s="1">
        <f>IF($E117+$I117+$D$7&lt;=EY$22,0,IF(EY$22-$D$7&gt;=$E117,IF(COUNTIF($KZ117:MX117,"&gt;0")&gt;0,VLOOKUP($C117,Input!$A$8:$HV$21,MATCH($DP$21+COUNTIF($KZ117:MX117,"&gt;0"),Input!$A$6:$HV$6,0),FALSE),0),0))*$D117*$F117</f>
        <v>0</v>
      </c>
      <c r="EZ117" s="1"/>
      <c r="FA117" t="str">
        <f>VLOOKUP($C117,Input!$A$8:$GZ$39,MATCH(FA$21,Input!$A$6:$GZ$6,0),FALSE)</f>
        <v>NA</v>
      </c>
      <c r="FB117">
        <f>IF((VLOOKUP($C117,Input!$A$8:$GZ$39,MATCH(FB$21,Input!$A$6:$GZ$6,0),FALSE))="Y",$D117/VLOOKUP($C117,Input!$A$8:$GZ$39,MATCH(FC$21,Input!$A$6:$GZ$6,0),FALSE),0)</f>
        <v>0</v>
      </c>
      <c r="FC117">
        <f>IF((VLOOKUP($C117,Input!$A$8:$GZ$39,MATCH(FB$21,Input!$A$6:$GZ$6,0),FALSE))="Y",0,IF((VLOOKUP($C117,Input!$A$8:$GZ$39,MATCH(FC$21,Input!$A$6:$GZ$6,0),FALSE))&gt;0,$D117/VLOOKUP($C117,Input!$A$8:$GZ$39,MATCH(FC$21,Input!$A$6:$GZ$6,0),FALSE),0))</f>
        <v>0</v>
      </c>
      <c r="FD117" s="1">
        <f>+IF($E117=FD$22,VLOOKUP($C117,Input!$A$8:$GZ$39,MATCH(FD$21,Input!$A$6:$GZ$6,0),FALSE),0)*IF(FD$110&gt;=MAX(FC$110:$FD$110),MIN((FD$110-MAX(FC$110:$FD$110)),(FD$110-FC$110)),0)+IF($E117=FD$22,VLOOKUP($C117,Input!$A$8:$GZ$39,MATCH(FD$21,Input!$A$6:$GZ$6,0),FALSE),0)*IF(FD$109&gt;=MAX(FC$109:$FD$109),MIN((FD$109-MAX(FC$109:$FD$109)),(FD$109-FC$109)),0)</f>
        <v>0</v>
      </c>
      <c r="FE117" s="1">
        <f>+IF($E117=FE$22,VLOOKUP($C117,Input!$A$8:$GZ$39,MATCH(FE$21,Input!$A$6:$GZ$6,0),FALSE),0)*IF(FE$110&gt;=MAX(FD$110:$FD$110),MIN((FE$110-MAX(FD$110:$FD$110)),(FE$110-FD$110)),0)+IF($E117=FE$22,VLOOKUP($C117,Input!$A$8:$GZ$39,MATCH(FE$21,Input!$A$6:$GZ$6,0),FALSE),0)*IF(FE$109&gt;=MAX(FD$109:$FD$109),MIN((FE$109-MAX(FD$109:$FD$109)),(FE$109-FD$109)),0)</f>
        <v>0</v>
      </c>
      <c r="FF117" s="1">
        <f>+IF($E117=FF$22,VLOOKUP($C117,Input!$A$8:$GZ$39,MATCH(FF$21,Input!$A$6:$GZ$6,0),FALSE),0)*IF(FF$110&gt;=MAX($FD$110:FE$110),MIN((FF$110-MAX($FD$110:FE$110)),(FF$110-FE$110)),0)+IF($E117=FF$22,VLOOKUP($C117,Input!$A$8:$GZ$39,MATCH(FF$21,Input!$A$6:$GZ$6,0),FALSE),0)*IF(FF$109&gt;=MAX($FD$109:FE$109),MIN((FF$109-MAX($FD$109:FE$109)),(FF$109-FE$109)),0)</f>
        <v>0</v>
      </c>
      <c r="FG117" s="1">
        <f>+IF($E117=FG$22,VLOOKUP($C117,Input!$A$8:$GZ$39,MATCH(FG$21,Input!$A$6:$GZ$6,0),FALSE),0)*IF(FG$110&gt;=MAX($FD$110:FF$110),MIN((FG$110-MAX($FD$110:FF$110)),(FG$110-FF$110)),0)+IF($E117=FG$22,VLOOKUP($C117,Input!$A$8:$GZ$39,MATCH(FG$21,Input!$A$6:$GZ$6,0),FALSE),0)*IF(FG$109&gt;=MAX($FD$109:FF$109),MIN((FG$109-MAX($FD$109:FF$109)),(FG$109-FF$109)),0)</f>
        <v>0</v>
      </c>
      <c r="FH117" s="1">
        <f>+IF($E117=FH$22,VLOOKUP($C117,Input!$A$8:$GZ$39,MATCH(FH$21,Input!$A$6:$GZ$6,0),FALSE),0)*IF(FH$110&gt;=MAX($FD$110:FG$110),MIN((FH$110-MAX($FD$110:FG$110)),(FH$110-FG$110)),0)+IF($E117=FH$22,VLOOKUP($C117,Input!$A$8:$GZ$39,MATCH(FH$21,Input!$A$6:$GZ$6,0),FALSE),0)*IF(FH$109&gt;=MAX($FD$109:FG$109),MIN((FH$109-MAX($FD$109:FG$109)),(FH$109-FG$109)),0)</f>
        <v>0</v>
      </c>
      <c r="FI117" s="1">
        <f>+IF($E117=FI$22,VLOOKUP($C117,Input!$A$8:$GZ$39,MATCH(FI$21,Input!$A$6:$GZ$6,0),FALSE),0)*IF(FI$110&gt;=MAX($FD$110:FH$110),MIN((FI$110-MAX($FD$110:FH$110)),(FI$110-FH$110)),0)+IF($E117=FI$22,VLOOKUP($C117,Input!$A$8:$GZ$39,MATCH(FI$21,Input!$A$6:$GZ$6,0),FALSE),0)*IF(FI$109&gt;=MAX($FD$109:FH$109),MIN((FI$109-MAX($FD$109:FH$109)),(FI$109-FH$109)),0)</f>
        <v>0</v>
      </c>
      <c r="FJ117" s="1">
        <f>+IF($E117=FJ$22,VLOOKUP($C117,Input!$A$8:$GZ$39,MATCH(FJ$21,Input!$A$6:$GZ$6,0),FALSE),0)*IF(FJ$110&gt;=MAX($FD$110:FI$110),MIN((FJ$110-MAX($FD$110:FI$110)),(FJ$110-FI$110)),0)+IF($E117=FJ$22,VLOOKUP($C117,Input!$A$8:$GZ$39,MATCH(FJ$21,Input!$A$6:$GZ$6,0),FALSE),0)*IF(FJ$109&gt;=MAX($FD$109:FI$109),MIN((FJ$109-MAX($FD$109:FI$109)),(FJ$109-FI$109)),0)</f>
        <v>0</v>
      </c>
      <c r="FK117" s="1">
        <f>+IF($E117=FK$22,VLOOKUP($C117,Input!$A$8:$GZ$39,MATCH(FK$21,Input!$A$6:$GZ$6,0),FALSE),0)*IF(FK$110&gt;=MAX($FD$110:FJ$110),MIN((FK$110-MAX($FD$110:FJ$110)),(FK$110-FJ$110)),0)+IF($E117=FK$22,VLOOKUP($C117,Input!$A$8:$GZ$39,MATCH(FK$21,Input!$A$6:$GZ$6,0),FALSE),0)*IF(FK$109&gt;=MAX($FD$109:FJ$109),MIN((FK$109-MAX($FD$109:FJ$109)),(FK$109-FJ$109)),0)</f>
        <v>0</v>
      </c>
      <c r="FL117" s="1">
        <f>+IF($E117=FL$22,VLOOKUP($C117,Input!$A$8:$GZ$39,MATCH(FL$21,Input!$A$6:$GZ$6,0),FALSE),0)*IF(FL$110&gt;=MAX($FD$110:FK$110),MIN((FL$110-MAX($FD$110:FK$110)),(FL$110-FK$110)),0)+IF($E117=FL$22,VLOOKUP($C117,Input!$A$8:$GZ$39,MATCH(FL$21,Input!$A$6:$GZ$6,0),FALSE),0)*IF(FL$109&gt;=MAX($FD$109:FK$109),MIN((FL$109-MAX($FD$109:FK$109)),(FL$109-FK$109)),0)</f>
        <v>0</v>
      </c>
      <c r="FM117" s="1">
        <f>+IF($E117=FM$22,VLOOKUP($C117,Input!$A$8:$GZ$39,MATCH(FM$21,Input!$A$6:$GZ$6,0),FALSE),0)*IF(FM$110&gt;=MAX($FD$110:FL$110),MIN((FM$110-MAX($FD$110:FL$110)),(FM$110-FL$110)),0)+IF($E117=FM$22,VLOOKUP($C117,Input!$A$8:$GZ$39,MATCH(FM$21,Input!$A$6:$GZ$6,0),FALSE),0)*IF(FM$109&gt;=MAX($FD$109:FL$109),MIN((FM$109-MAX($FD$109:FL$109)),(FM$109-FL$109)),0)</f>
        <v>0</v>
      </c>
      <c r="FN117" s="1">
        <f>+IF($E117=FN$22,VLOOKUP($C117,Input!$A$8:$GZ$39,MATCH(FN$21,Input!$A$6:$GZ$6,0),FALSE),0)*IF(FN$110&gt;=MAX($FD$110:FM$110),MIN((FN$110-MAX($FD$110:FM$110)),(FN$110-FM$110)),0)+IF($E117=FN$22,VLOOKUP($C117,Input!$A$8:$GZ$39,MATCH(FN$21,Input!$A$6:$GZ$6,0),FALSE),0)*IF(FN$109&gt;=MAX($FD$109:FM$109),MIN((FN$109-MAX($FD$109:FM$109)),(FN$109-FM$109)),0)</f>
        <v>0</v>
      </c>
      <c r="FO117" s="1">
        <f>+IF($E117=FO$22,VLOOKUP($C117,Input!$A$8:$GZ$39,MATCH(FO$21,Input!$A$6:$GZ$6,0),FALSE),0)*IF(FO$110&gt;=MAX($FD$110:FN$110),MIN((FO$110-MAX($FD$110:FN$110)),(FO$110-FN$110)),0)+IF($E117=FO$22,VLOOKUP($C117,Input!$A$8:$GZ$39,MATCH(FO$21,Input!$A$6:$GZ$6,0),FALSE),0)*IF(FO$109&gt;=MAX($FD$109:FN$109),MIN((FO$109-MAX($FD$109:FN$109)),(FO$109-FN$109)),0)</f>
        <v>0</v>
      </c>
      <c r="FP117" s="1">
        <f>+IF($E117=FP$22,VLOOKUP($C117,Input!$A$8:$GZ$39,MATCH(FP$21,Input!$A$6:$GZ$6,0),FALSE),0)*IF(FP$110&gt;=MAX($FD$110:FO$110),MIN((FP$110-MAX($FD$110:FO$110)),(FP$110-FO$110)),0)+IF($E117=FP$22,VLOOKUP($C117,Input!$A$8:$GZ$39,MATCH(FP$21,Input!$A$6:$GZ$6,0),FALSE),0)*IF(FP$109&gt;=MAX($FD$109:FO$109),MIN((FP$109-MAX($FD$109:FO$109)),(FP$109-FO$109)),0)</f>
        <v>0</v>
      </c>
      <c r="FQ117" s="1">
        <f>+IF($E117=FQ$22,VLOOKUP($C117,Input!$A$8:$GZ$39,MATCH(FQ$21,Input!$A$6:$GZ$6,0),FALSE),0)*IF(FQ$110&gt;=MAX($FD$110:FP$110),MIN((FQ$110-MAX($FD$110:FP$110)),(FQ$110-FP$110)),0)+IF($E117=FQ$22,VLOOKUP($C117,Input!$A$8:$GZ$39,MATCH(FQ$21,Input!$A$6:$GZ$6,0),FALSE),0)*IF(FQ$109&gt;=MAX($FD$109:FP$109),MIN((FQ$109-MAX($FD$109:FP$109)),(FQ$109-FP$109)),0)</f>
        <v>0</v>
      </c>
      <c r="FR117" s="1">
        <f>+IF($E117=FR$22,VLOOKUP($C117,Input!$A$8:$GZ$39,MATCH(FR$21,Input!$A$6:$GZ$6,0),FALSE),0)*IF(FR$110&gt;=MAX($FD$110:FQ$110),MIN((FR$110-MAX($FD$110:FQ$110)),(FR$110-FQ$110)),0)+IF($E117=FR$22,VLOOKUP($C117,Input!$A$8:$GZ$39,MATCH(FR$21,Input!$A$6:$GZ$6,0),FALSE),0)*IF(FR$109&gt;=MAX($FD$109:FQ$109),MIN((FR$109-MAX($FD$109:FQ$109)),(FR$109-FQ$109)),0)</f>
        <v>0</v>
      </c>
      <c r="FS117" s="1">
        <f>+IF($E117=FS$22,VLOOKUP($C117,Input!$A$8:$GZ$39,MATCH(FS$21,Input!$A$6:$GZ$6,0),FALSE),0)*IF(FS$110&gt;=MAX($FD$110:FR$110),MIN((FS$110-MAX($FD$110:FR$110)),(FS$110-FR$110)),0)+IF($E117=FS$22,VLOOKUP($C117,Input!$A$8:$GZ$39,MATCH(FS$21,Input!$A$6:$GZ$6,0),FALSE),0)*IF(FS$109&gt;=MAX($FD$109:FR$109),MIN((FS$109-MAX($FD$109:FR$109)),(FS$109-FR$109)),0)</f>
        <v>0</v>
      </c>
      <c r="FT117" s="1">
        <f>+IF($E117=FT$22,VLOOKUP($C117,Input!$A$8:$GZ$39,MATCH(FT$21,Input!$A$6:$GZ$6,0),FALSE),0)*IF(FT$110&gt;=MAX($FD$110:FS$110),MIN((FT$110-MAX($FD$110:FS$110)),(FT$110-FS$110)),0)+IF($E117=FT$22,VLOOKUP($C117,Input!$A$8:$GZ$39,MATCH(FT$21,Input!$A$6:$GZ$6,0),FALSE),0)*IF(FT$109&gt;=MAX($FD$109:FS$109),MIN((FT$109-MAX($FD$109:FS$109)),(FT$109-FS$109)),0)</f>
        <v>0</v>
      </c>
      <c r="FU117" s="1">
        <f>+IF($E117=FU$22,VLOOKUP($C117,Input!$A$8:$GZ$39,MATCH(FU$21,Input!$A$6:$GZ$6,0),FALSE),0)*IF(FU$110&gt;=MAX($FD$110:FT$110),MIN((FU$110-MAX($FD$110:FT$110)),(FU$110-FT$110)),0)+IF($E117=FU$22,VLOOKUP($C117,Input!$A$8:$GZ$39,MATCH(FU$21,Input!$A$6:$GZ$6,0),FALSE),0)*IF(FU$109&gt;=MAX($FD$109:FT$109),MIN((FU$109-MAX($FD$109:FT$109)),(FU$109-FT$109)),0)</f>
        <v>0</v>
      </c>
      <c r="FV117" s="1">
        <f>+IF($E117=FV$22,VLOOKUP($C117,Input!$A$8:$GZ$39,MATCH(FV$21,Input!$A$6:$GZ$6,0),FALSE),0)*IF(FV$110&gt;=MAX($FD$110:FU$110),MIN((FV$110-MAX($FD$110:FU$110)),(FV$110-FU$110)),0)+IF($E117=FV$22,VLOOKUP($C117,Input!$A$8:$GZ$39,MATCH(FV$21,Input!$A$6:$GZ$6,0),FALSE),0)*IF(FV$109&gt;=MAX($FD$109:FU$109),MIN((FV$109-MAX($FD$109:FU$109)),(FV$109-FU$109)),0)</f>
        <v>0</v>
      </c>
      <c r="FW117" s="1">
        <f>+IF($E117=FW$22,VLOOKUP($C117,Input!$A$8:$GZ$39,MATCH(FW$21,Input!$A$6:$GZ$6,0),FALSE),0)*IF(FW$110&gt;=MAX($FD$110:FV$110),MIN((FW$110-MAX($FD$110:FV$110)),(FW$110-FV$110)),0)+IF($E117=FW$22,VLOOKUP($C117,Input!$A$8:$GZ$39,MATCH(FW$21,Input!$A$6:$GZ$6,0),FALSE),0)*IF(FW$109&gt;=MAX($FD$109:FV$109),MIN((FW$109-MAX($FD$109:FV$109)),(FW$109-FV$109)),0)</f>
        <v>0</v>
      </c>
      <c r="FX117" s="1">
        <f>+IF($E117=FX$22,VLOOKUP($C117,Input!$A$8:$GZ$39,MATCH(FX$21,Input!$A$6:$GZ$6,0),FALSE),0)*IF(FX$110&gt;=MAX($FD$110:FW$110),MIN((FX$110-MAX($FD$110:FW$110)),(FX$110-FW$110)),0)+IF($E117=FX$22,VLOOKUP($C117,Input!$A$8:$GZ$39,MATCH(FX$21,Input!$A$6:$GZ$6,0),FALSE),0)*IF(FX$109&gt;=MAX($FD$109:FW$109),MIN((FX$109-MAX($FD$109:FW$109)),(FX$109-FW$109)),0)</f>
        <v>0</v>
      </c>
      <c r="FY117" s="1">
        <f>+IF($E117=FY$22,VLOOKUP($C117,Input!$A$8:$GZ$39,MATCH(FY$21,Input!$A$6:$GZ$6,0),FALSE),0)*IF(FY$110&gt;=MAX($FD$110:FX$110),MIN((FY$110-MAX($FD$110:FX$110)),(FY$110-FX$110)),0)+IF($E117=FY$22,VLOOKUP($C117,Input!$A$8:$GZ$39,MATCH(FY$21,Input!$A$6:$GZ$6,0),FALSE),0)*IF(FY$109&gt;=MAX($FD$109:FX$109),MIN((FY$109-MAX($FD$109:FX$109)),(FY$109-FX$109)),0)</f>
        <v>0</v>
      </c>
      <c r="FZ117" s="1">
        <f>+IF($E117=FZ$22,VLOOKUP($C117,Input!$A$8:$GZ$39,MATCH(FZ$21,Input!$A$6:$GZ$6,0),FALSE),0)*IF(FZ$110&gt;=MAX($FD$110:FY$110),MIN((FZ$110-MAX($FD$110:FY$110)),(FZ$110-FY$110)),0)+IF($E117=FZ$22,VLOOKUP($C117,Input!$A$8:$GZ$39,MATCH(FZ$21,Input!$A$6:$GZ$6,0),FALSE),0)*IF(FZ$109&gt;=MAX($FD$109:FY$109),MIN((FZ$109-MAX($FD$109:FY$109)),(FZ$109-FY$109)),0)</f>
        <v>0</v>
      </c>
      <c r="GA117" s="1">
        <f>+IF($E117=GA$22,VLOOKUP($C117,Input!$A$8:$GZ$39,MATCH(GA$21,Input!$A$6:$GZ$6,0),FALSE),0)*IF(GA$110&gt;=MAX($FD$110:FZ$110),MIN((GA$110-MAX($FD$110:FZ$110)),(GA$110-FZ$110)),0)+IF($E117=GA$22,VLOOKUP($C117,Input!$A$8:$GZ$39,MATCH(GA$21,Input!$A$6:$GZ$6,0),FALSE),0)*IF(GA$109&gt;=MAX($FD$109:FZ$109),MIN((GA$109-MAX($FD$109:FZ$109)),(GA$109-FZ$109)),0)</f>
        <v>0</v>
      </c>
      <c r="GB117" s="1">
        <f>+IF($E117=GB$22,VLOOKUP($C117,Input!$A$8:$GZ$39,MATCH(GB$21,Input!$A$6:$GZ$6,0),FALSE),0)*IF(GB$110&gt;=MAX($FD$110:GA$110),MIN((GB$110-MAX($FD$110:GA$110)),(GB$110-GA$110)),0)+IF($E117=GB$22,VLOOKUP($C117,Input!$A$8:$GZ$39,MATCH(GB$21,Input!$A$6:$GZ$6,0),FALSE),0)*IF(GB$109&gt;=MAX($FD$109:GA$109),MIN((GB$109-MAX($FD$109:GA$109)),(GB$109-GA$109)),0)</f>
        <v>0</v>
      </c>
      <c r="GC117" s="1">
        <f>+IF($E117=GC$22,VLOOKUP($C117,Input!$A$8:$GZ$39,MATCH(GC$21,Input!$A$6:$GZ$6,0),FALSE),0)*IF(GC$110&gt;=MAX($FD$110:GB$110),MIN((GC$110-MAX($FD$110:GB$110)),(GC$110-GB$110)),0)+IF($E117=GC$22,VLOOKUP($C117,Input!$A$8:$GZ$39,MATCH(GC$21,Input!$A$6:$GZ$6,0),FALSE),0)*IF(GC$109&gt;=MAX($FD$109:GB$109),MIN((GC$109-MAX($FD$109:GB$109)),(GC$109-GB$109)),0)</f>
        <v>0</v>
      </c>
      <c r="GD117" s="1">
        <f>+IF($E117=GD$22,VLOOKUP($C117,Input!$A$8:$GZ$39,MATCH(GD$21,Input!$A$6:$GZ$6,0),FALSE),0)*IF(GD$110&gt;=MAX($FD$110:GC$110),MIN((GD$110-MAX($FD$110:GC$110)),(GD$110-GC$110)),0)+IF($E117=GD$22,VLOOKUP($C117,Input!$A$8:$GZ$39,MATCH(GD$21,Input!$A$6:$GZ$6,0),FALSE),0)*IF(GD$109&gt;=MAX($FD$109:GC$109),MIN((GD$109-MAX($FD$109:GC$109)),(GD$109-GC$109)),0)</f>
        <v>0</v>
      </c>
      <c r="GE117" s="1">
        <f>+IF($E117=GE$22,VLOOKUP($C117,Input!$A$8:$GZ$39,MATCH(GE$21,Input!$A$6:$GZ$6,0),FALSE),0)*IF(GE$110&gt;=MAX($FD$110:GD$110),MIN((GE$110-MAX($FD$110:GD$110)),(GE$110-GD$110)),0)+IF($E117=GE$22,VLOOKUP($C117,Input!$A$8:$GZ$39,MATCH(GE$21,Input!$A$6:$GZ$6,0),FALSE),0)*IF(GE$109&gt;=MAX($FD$109:GD$109),MIN((GE$109-MAX($FD$109:GD$109)),(GE$109-GD$109)),0)</f>
        <v>0</v>
      </c>
      <c r="GF117" s="1">
        <f>+IF($E117=GF$22,VLOOKUP($C117,Input!$A$8:$GZ$39,MATCH(GF$21,Input!$A$6:$GZ$6,0),FALSE),0)*IF(GF$110&gt;=MAX($FD$110:GE$110),MIN((GF$110-MAX($FD$110:GE$110)),(GF$110-GE$110)),0)+IF($E117=GF$22,VLOOKUP($C117,Input!$A$8:$GZ$39,MATCH(GF$21,Input!$A$6:$GZ$6,0),FALSE),0)*IF(GF$109&gt;=MAX($FD$109:GE$109),MIN((GF$109-MAX($FD$109:GE$109)),(GF$109-GE$109)),0)</f>
        <v>0</v>
      </c>
      <c r="GG117" s="1">
        <f>+IF($E117=GG$22,VLOOKUP($C117,Input!$A$8:$GZ$39,MATCH(GG$21,Input!$A$6:$GZ$6,0),FALSE),0)*IF(GG$110&gt;=MAX($FD$110:GF$110),MIN((GG$110-MAX($FD$110:GF$110)),(GG$110-GF$110)),0)+IF($E117=GG$22,VLOOKUP($C117,Input!$A$8:$GZ$39,MATCH(GG$21,Input!$A$6:$GZ$6,0),FALSE),0)*IF(GG$109&gt;=MAX($FD$109:GF$109),MIN((GG$109-MAX($FD$109:GF$109)),(GG$109-GF$109)),0)</f>
        <v>0</v>
      </c>
      <c r="GH117" s="1">
        <f>+IF($E117=GH$22,VLOOKUP($C117,Input!$A$8:$GZ$39,MATCH(GH$21,Input!$A$6:$GZ$6,0),FALSE),0)*IF(GH$110&gt;=MAX($FD$110:GG$110),MIN((GH$110-MAX($FD$110:GG$110)),(GH$110-GG$110)),0)+IF($E117=GH$22,VLOOKUP($C117,Input!$A$8:$GZ$39,MATCH(GH$21,Input!$A$6:$GZ$6,0),FALSE),0)*IF(GH$109&gt;=MAX($FD$109:GG$109),MIN((GH$109-MAX($FD$109:GG$109)),(GH$109-GG$109)),0)</f>
        <v>0</v>
      </c>
      <c r="GI117" s="1">
        <f>+IF($E117=GI$22,VLOOKUP($C117,Input!$A$8:$GZ$39,MATCH(GI$21,Input!$A$6:$GZ$6,0),FALSE),0)*IF(GI$110&gt;=MAX($FD$110:GH$110),MIN((GI$110-MAX($FD$110:GH$110)),(GI$110-GH$110)),0)+IF($E117=GI$22,VLOOKUP($C117,Input!$A$8:$GZ$39,MATCH(GI$21,Input!$A$6:$GZ$6,0),FALSE),0)*IF(GI$109&gt;=MAX($FD$109:GH$109),MIN((GI$109-MAX($FD$109:GH$109)),(GI$109-GH$109)),0)</f>
        <v>0</v>
      </c>
      <c r="GJ117" s="1">
        <f>+IF($E117=GJ$22,VLOOKUP($C117,Input!$A$8:$GZ$39,MATCH(GJ$21,Input!$A$6:$GZ$6,0),FALSE),0)*IF(GJ$110&gt;=MAX($FD$110:GI$110),MIN((GJ$110-MAX($FD$110:GI$110)),(GJ$110-GI$110)),0)+IF($E117=GJ$22,VLOOKUP($C117,Input!$A$8:$GZ$39,MATCH(GJ$21,Input!$A$6:$GZ$6,0),FALSE),0)*IF(GJ$109&gt;=MAX($FD$109:GI$109),MIN((GJ$109-MAX($FD$109:GI$109)),(GJ$109-GI$109)),0)</f>
        <v>0</v>
      </c>
      <c r="GK117" s="1">
        <f>+IF($E117=GK$22,VLOOKUP($C117,Input!$A$8:$GZ$39,MATCH(GK$21,Input!$A$6:$GZ$6,0),FALSE),0)*IF(GK$110&gt;=MAX($FD$110:GJ$110),MIN((GK$110-MAX($FD$110:GJ$110)),(GK$110-GJ$110)),0)+IF($E117=GK$22,VLOOKUP($C117,Input!$A$8:$GZ$39,MATCH(GK$21,Input!$A$6:$GZ$6,0),FALSE),0)*IF(GK$109&gt;=MAX($FD$109:GJ$109),MIN((GK$109-MAX($FD$109:GJ$109)),(GK$109-GJ$109)),0)</f>
        <v>0</v>
      </c>
      <c r="GL117" s="1">
        <f>+IF($E117=GL$22,VLOOKUP($C117,Input!$A$8:$GZ$39,MATCH(GL$21,Input!$A$6:$GZ$6,0),FALSE),0)*IF(GL$110&gt;=MAX($FD$110:GK$110),MIN((GL$110-MAX($FD$110:GK$110)),(GL$110-GK$110)),0)+IF($E117=GL$22,VLOOKUP($C117,Input!$A$8:$GZ$39,MATCH(GL$21,Input!$A$6:$GZ$6,0),FALSE),0)*IF(GL$109&gt;=MAX($FD$109:GK$109),MIN((GL$109-MAX($FD$109:GK$109)),(GL$109-GK$109)),0)</f>
        <v>0</v>
      </c>
      <c r="GM117" s="42"/>
      <c r="GN117" t="str">
        <f>VLOOKUP($C117,Input!$A$8:$GZ$39,MATCH(GN$21,Input!$A$6:$GZ$6,0),FALSE)</f>
        <v>NA</v>
      </c>
      <c r="GO117">
        <f>IF((VLOOKUP($C117,Input!$A$8:$GZ$39,MATCH(GO$21,Input!$A$6:$GZ$6,0),FALSE))="Y",$D117/VLOOKUP($C117,Input!$A$8:$GZ$39,MATCH(GP$21,Input!$A$6:$GZ$6,0),FALSE),0)</f>
        <v>0</v>
      </c>
      <c r="GP117">
        <f>IF((VLOOKUP($C117,Input!$A$8:$GZ$39,MATCH(GO$21,Input!$A$6:$GZ$6,0),FALSE))="Y",0,IF((VLOOKUP($C117,Input!$A$8:$GZ$39,MATCH(GP$21,Input!$A$6:$GZ$6,0),FALSE))&gt;0,$D117/VLOOKUP($C117,Input!$A$8:$GZ$39,MATCH(GP$21,Input!$A$6:$GZ$6,0),FALSE),0))</f>
        <v>0</v>
      </c>
      <c r="GQ117" s="1">
        <f>+IF($E117=GQ$22,VLOOKUP($C117,Input!$A$8:$GZ$39,MATCH(GQ$21,Input!$A$6:$GZ$6,0),FALSE),0)*IF(GQ$110&gt;=MAX($GP$110:GP$110),MIN((GQ$110-MAX($GP$110:GP$110)),(GQ$110-GP$110)),0)+IF($E117=GQ$22,VLOOKUP($C117,Input!$A$8:$GZ$39,MATCH(GQ$21,Input!$A$6:$GZ$6,0),FALSE),0)*IF(GQ$109&gt;=MAX($GP$109:GP$109),MIN((GQ$109-MAX($GP$109:GP$109)),(GQ$109-GP$109)),0)</f>
        <v>0</v>
      </c>
      <c r="GR117" s="1">
        <f>+IF($E117=GR$22,VLOOKUP($C117,Input!$A$8:$GZ$39,MATCH(GR$21,Input!$A$6:$GZ$6,0),FALSE),0)*IF(GR$110&gt;=MAX($GP$110:GQ$110),MIN((GR$110-MAX($GP$110:GQ$110)),(GR$110-GQ$110)),0)+IF($E117=GR$22,VLOOKUP($C117,Input!$A$8:$GZ$39,MATCH(GR$21,Input!$A$6:$GZ$6,0),FALSE),0)*IF(GR$109&gt;=MAX($GP$109:GQ$109),MIN((GR$109-MAX($GP$109:GQ$109)),(GR$109-GQ$109)),0)</f>
        <v>0</v>
      </c>
      <c r="GS117" s="1">
        <f>+IF($E117=GS$22,VLOOKUP($C117,Input!$A$8:$GZ$39,MATCH(GS$21,Input!$A$6:$GZ$6,0),FALSE),0)*IF(GS$110&gt;=MAX($GP$110:GR$110),MIN((GS$110-MAX($GP$110:GR$110)),(GS$110-GR$110)),0)+IF($E117=GS$22,VLOOKUP($C117,Input!$A$8:$GZ$39,MATCH(GS$21,Input!$A$6:$GZ$6,0),FALSE),0)*IF(GS$109&gt;=MAX($GP$109:GR$109),MIN((GS$109-MAX($GP$109:GR$109)),(GS$109-GR$109)),0)</f>
        <v>0</v>
      </c>
      <c r="GT117" s="1">
        <f>+IF($E117=GT$22,VLOOKUP($C117,Input!$A$8:$GZ$39,MATCH(GT$21,Input!$A$6:$GZ$6,0),FALSE),0)*IF(GT$110&gt;=MAX($GP$110:GS$110),MIN((GT$110-MAX($GP$110:GS$110)),(GT$110-GS$110)),0)+IF($E117=GT$22,VLOOKUP($C117,Input!$A$8:$GZ$39,MATCH(GT$21,Input!$A$6:$GZ$6,0),FALSE),0)*IF(GT$109&gt;=MAX($GP$109:GS$109),MIN((GT$109-MAX($GP$109:GS$109)),(GT$109-GS$109)),0)</f>
        <v>0</v>
      </c>
      <c r="GU117" s="1">
        <f>+IF($E117=GU$22,VLOOKUP($C117,Input!$A$8:$GZ$39,MATCH(GU$21,Input!$A$6:$GZ$6,0),FALSE),0)*IF(GU$110&gt;=MAX($GP$110:GT$110),MIN((GU$110-MAX($GP$110:GT$110)),(GU$110-GT$110)),0)+IF($E117=GU$22,VLOOKUP($C117,Input!$A$8:$GZ$39,MATCH(GU$21,Input!$A$6:$GZ$6,0),FALSE),0)*IF(GU$109&gt;=MAX($GP$109:GT$109),MIN((GU$109-MAX($GP$109:GT$109)),(GU$109-GT$109)),0)</f>
        <v>0</v>
      </c>
      <c r="GV117" s="1">
        <f>+IF($E117=GV$22,VLOOKUP($C117,Input!$A$8:$GZ$39,MATCH(GV$21,Input!$A$6:$GZ$6,0),FALSE),0)*IF(GV$110&gt;=MAX($GP$110:GU$110),MIN((GV$110-MAX($GP$110:GU$110)),(GV$110-GU$110)),0)+IF($E117=GV$22,VLOOKUP($C117,Input!$A$8:$GZ$39,MATCH(GV$21,Input!$A$6:$GZ$6,0),FALSE),0)*IF(GV$109&gt;=MAX($GP$109:GU$109),MIN((GV$109-MAX($GP$109:GU$109)),(GV$109-GU$109)),0)</f>
        <v>0</v>
      </c>
      <c r="GW117" s="1">
        <f>+IF($E117=GW$22,VLOOKUP($C117,Input!$A$8:$GZ$39,MATCH(GW$21,Input!$A$6:$GZ$6,0),FALSE),0)*IF(GW$110&gt;=MAX($GP$110:GV$110),MIN((GW$110-MAX($GP$110:GV$110)),(GW$110-GV$110)),0)+IF($E117=GW$22,VLOOKUP($C117,Input!$A$8:$GZ$39,MATCH(GW$21,Input!$A$6:$GZ$6,0),FALSE),0)*IF(GW$109&gt;=MAX($GP$109:GV$109),MIN((GW$109-MAX($GP$109:GV$109)),(GW$109-GV$109)),0)</f>
        <v>0</v>
      </c>
      <c r="GX117" s="1">
        <f>+IF($E117=GX$22,VLOOKUP($C117,Input!$A$8:$GZ$39,MATCH(GX$21,Input!$A$6:$GZ$6,0),FALSE),0)*IF(GX$110&gt;=MAX($GP$110:GW$110),MIN((GX$110-MAX($GP$110:GW$110)),(GX$110-GW$110)),0)+IF($E117=GX$22,VLOOKUP($C117,Input!$A$8:$GZ$39,MATCH(GX$21,Input!$A$6:$GZ$6,0),FALSE),0)*IF(GX$109&gt;=MAX($GP$109:GW$109),MIN((GX$109-MAX($GP$109:GW$109)),(GX$109-GW$109)),0)</f>
        <v>0</v>
      </c>
      <c r="GY117" s="1">
        <f>+IF($E117=GY$22,VLOOKUP($C117,Input!$A$8:$GZ$39,MATCH(GY$21,Input!$A$6:$GZ$6,0),FALSE),0)*IF(GY$110&gt;=MAX($GP$110:GX$110),MIN((GY$110-MAX($GP$110:GX$110)),(GY$110-GX$110)),0)+IF($E117=GY$22,VLOOKUP($C117,Input!$A$8:$GZ$39,MATCH(GY$21,Input!$A$6:$GZ$6,0),FALSE),0)*IF(GY$109&gt;=MAX($GP$109:GX$109),MIN((GY$109-MAX($GP$109:GX$109)),(GY$109-GX$109)),0)</f>
        <v>0</v>
      </c>
      <c r="GZ117" s="1">
        <f>+IF($E117=GZ$22,VLOOKUP($C117,Input!$A$8:$GZ$39,MATCH(GZ$21,Input!$A$6:$GZ$6,0),FALSE),0)*IF(GZ$110&gt;=MAX($GP$110:GY$110),MIN((GZ$110-MAX($GP$110:GY$110)),(GZ$110-GY$110)),0)+IF($E117=GZ$22,VLOOKUP($C117,Input!$A$8:$GZ$39,MATCH(GZ$21,Input!$A$6:$GZ$6,0),FALSE),0)*IF(GZ$109&gt;=MAX($GP$109:GY$109),MIN((GZ$109-MAX($GP$109:GY$109)),(GZ$109-GY$109)),0)</f>
        <v>0</v>
      </c>
      <c r="HA117" s="1">
        <f>+IF($E117=HA$22,VLOOKUP($C117,Input!$A$8:$GZ$39,MATCH(HA$21,Input!$A$6:$GZ$6,0),FALSE),0)*IF(HA$110&gt;=MAX($GP$110:GZ$110),MIN((HA$110-MAX($GP$110:GZ$110)),(HA$110-GZ$110)),0)+IF($E117=HA$22,VLOOKUP($C117,Input!$A$8:$GZ$39,MATCH(HA$21,Input!$A$6:$GZ$6,0),FALSE),0)*IF(HA$109&gt;=MAX($GP$109:GZ$109),MIN((HA$109-MAX($GP$109:GZ$109)),(HA$109-GZ$109)),0)</f>
        <v>0</v>
      </c>
      <c r="HB117" s="1">
        <f>+IF($E117=HB$22,VLOOKUP($C117,Input!$A$8:$GZ$39,MATCH(HB$21,Input!$A$6:$GZ$6,0),FALSE),0)*IF(HB$110&gt;=MAX($GP$110:HA$110),MIN((HB$110-MAX($GP$110:HA$110)),(HB$110-HA$110)),0)+IF($E117=HB$22,VLOOKUP($C117,Input!$A$8:$GZ$39,MATCH(HB$21,Input!$A$6:$GZ$6,0),FALSE),0)*IF(HB$109&gt;=MAX($GP$109:HA$109),MIN((HB$109-MAX($GP$109:HA$109)),(HB$109-HA$109)),0)</f>
        <v>0</v>
      </c>
      <c r="HC117" s="1">
        <f>+IF($E117=HC$22,VLOOKUP($C117,Input!$A$8:$GZ$39,MATCH(HC$21,Input!$A$6:$GZ$6,0),FALSE),0)*IF(HC$110&gt;=MAX($GP$110:HB$110),MIN((HC$110-MAX($GP$110:HB$110)),(HC$110-HB$110)),0)+IF($E117=HC$22,VLOOKUP($C117,Input!$A$8:$GZ$39,MATCH(HC$21,Input!$A$6:$GZ$6,0),FALSE),0)*IF(HC$109&gt;=MAX($GP$109:HB$109),MIN((HC$109-MAX($GP$109:HB$109)),(HC$109-HB$109)),0)</f>
        <v>0</v>
      </c>
      <c r="HD117" s="1">
        <f>+IF($E117=HD$22,VLOOKUP($C117,Input!$A$8:$GZ$39,MATCH(HD$21,Input!$A$6:$GZ$6,0),FALSE),0)*IF(HD$110&gt;=MAX($GP$110:HC$110),MIN((HD$110-MAX($GP$110:HC$110)),(HD$110-HC$110)),0)+IF($E117=HD$22,VLOOKUP($C117,Input!$A$8:$GZ$39,MATCH(HD$21,Input!$A$6:$GZ$6,0),FALSE),0)*IF(HD$109&gt;=MAX($GP$109:HC$109),MIN((HD$109-MAX($GP$109:HC$109)),(HD$109-HC$109)),0)</f>
        <v>0</v>
      </c>
      <c r="HE117" s="1">
        <f>+IF($E117=HE$22,VLOOKUP($C117,Input!$A$8:$GZ$39,MATCH(HE$21,Input!$A$6:$GZ$6,0),FALSE),0)*IF(HE$110&gt;=MAX($GP$110:HD$110),MIN((HE$110-MAX($GP$110:HD$110)),(HE$110-HD$110)),0)+IF($E117=HE$22,VLOOKUP($C117,Input!$A$8:$GZ$39,MATCH(HE$21,Input!$A$6:$GZ$6,0),FALSE),0)*IF(HE$109&gt;=MAX($GP$109:HD$109),MIN((HE$109-MAX($GP$109:HD$109)),(HE$109-HD$109)),0)</f>
        <v>0</v>
      </c>
      <c r="HF117" s="1">
        <f>+IF($E117=HF$22,VLOOKUP($C117,Input!$A$8:$GZ$39,MATCH(HF$21,Input!$A$6:$GZ$6,0),FALSE),0)*IF(HF$110&gt;=MAX($GP$110:HE$110),MIN((HF$110-MAX($GP$110:HE$110)),(HF$110-HE$110)),0)+IF($E117=HF$22,VLOOKUP($C117,Input!$A$8:$GZ$39,MATCH(HF$21,Input!$A$6:$GZ$6,0),FALSE),0)*IF(HF$109&gt;=MAX($GP$109:HE$109),MIN((HF$109-MAX($GP$109:HE$109)),(HF$109-HE$109)),0)</f>
        <v>0</v>
      </c>
      <c r="HG117" s="1">
        <f>+IF($E117=HG$22,VLOOKUP($C117,Input!$A$8:$GZ$39,MATCH(HG$21,Input!$A$6:$GZ$6,0),FALSE),0)*IF(HG$110&gt;=MAX($GP$110:HF$110),MIN((HG$110-MAX($GP$110:HF$110)),(HG$110-HF$110)),0)+IF($E117=HG$22,VLOOKUP($C117,Input!$A$8:$GZ$39,MATCH(HG$21,Input!$A$6:$GZ$6,0),FALSE),0)*IF(HG$109&gt;=MAX($GP$109:HF$109),MIN((HG$109-MAX($GP$109:HF$109)),(HG$109-HF$109)),0)</f>
        <v>0</v>
      </c>
      <c r="HH117" s="1">
        <f>+IF($E117=HH$22,VLOOKUP($C117,Input!$A$8:$GZ$39,MATCH(HH$21,Input!$A$6:$GZ$6,0),FALSE),0)*IF(HH$110&gt;=MAX($GP$110:HG$110),MIN((HH$110-MAX($GP$110:HG$110)),(HH$110-HG$110)),0)+IF($E117=HH$22,VLOOKUP($C117,Input!$A$8:$GZ$39,MATCH(HH$21,Input!$A$6:$GZ$6,0),FALSE),0)*IF(HH$109&gt;=MAX($GP$109:HG$109),MIN((HH$109-MAX($GP$109:HG$109)),(HH$109-HG$109)),0)</f>
        <v>0</v>
      </c>
      <c r="HI117" s="1">
        <f>+IF($E117=HI$22,VLOOKUP($C117,Input!$A$8:$GZ$39,MATCH(HI$21,Input!$A$6:$GZ$6,0),FALSE),0)*IF(HI$110&gt;=MAX($GP$110:HH$110),MIN((HI$110-MAX($GP$110:HH$110)),(HI$110-HH$110)),0)+IF($E117=HI$22,VLOOKUP($C117,Input!$A$8:$GZ$39,MATCH(HI$21,Input!$A$6:$GZ$6,0),FALSE),0)*IF(HI$109&gt;=MAX($GP$109:HH$109),MIN((HI$109-MAX($GP$109:HH$109)),(HI$109-HH$109)),0)</f>
        <v>0</v>
      </c>
      <c r="HJ117" s="1">
        <f>+IF($E117=HJ$22,VLOOKUP($C117,Input!$A$8:$GZ$39,MATCH(HJ$21,Input!$A$6:$GZ$6,0),FALSE),0)*IF(HJ$110&gt;=MAX($GP$110:HI$110),MIN((HJ$110-MAX($GP$110:HI$110)),(HJ$110-HI$110)),0)+IF($E117=HJ$22,VLOOKUP($C117,Input!$A$8:$GZ$39,MATCH(HJ$21,Input!$A$6:$GZ$6,0),FALSE),0)*IF(HJ$109&gt;=MAX($GP$109:HI$109),MIN((HJ$109-MAX($GP$109:HI$109)),(HJ$109-HI$109)),0)</f>
        <v>0</v>
      </c>
      <c r="HK117" s="1">
        <f>+IF($E117=HK$22,VLOOKUP($C117,Input!$A$8:$GZ$39,MATCH(HK$21,Input!$A$6:$GZ$6,0),FALSE),0)*IF(HK$110&gt;=MAX($GP$110:HJ$110),MIN((HK$110-MAX($GP$110:HJ$110)),(HK$110-HJ$110)),0)+IF($E117=HK$22,VLOOKUP($C117,Input!$A$8:$GZ$39,MATCH(HK$21,Input!$A$6:$GZ$6,0),FALSE),0)*IF(HK$109&gt;=MAX($GP$109:HJ$109),MIN((HK$109-MAX($GP$109:HJ$109)),(HK$109-HJ$109)),0)</f>
        <v>0</v>
      </c>
      <c r="HL117" s="1">
        <f>+IF($E117=HL$22,VLOOKUP($C117,Input!$A$8:$GZ$39,MATCH(HL$21,Input!$A$6:$GZ$6,0),FALSE),0)*IF(HL$110&gt;=MAX($GP$110:HK$110),MIN((HL$110-MAX($GP$110:HK$110)),(HL$110-HK$110)),0)+IF($E117=HL$22,VLOOKUP($C117,Input!$A$8:$GZ$39,MATCH(HL$21,Input!$A$6:$GZ$6,0),FALSE),0)*IF(HL$109&gt;=MAX($GP$109:HK$109),MIN((HL$109-MAX($GP$109:HK$109)),(HL$109-HK$109)),0)</f>
        <v>0</v>
      </c>
      <c r="HM117" s="1">
        <f>+IF($E117=HM$22,VLOOKUP($C117,Input!$A$8:$GZ$39,MATCH(HM$21,Input!$A$6:$GZ$6,0),FALSE),0)*IF(HM$110&gt;=MAX($GP$110:HL$110),MIN((HM$110-MAX($GP$110:HL$110)),(HM$110-HL$110)),0)+IF($E117=HM$22,VLOOKUP($C117,Input!$A$8:$GZ$39,MATCH(HM$21,Input!$A$6:$GZ$6,0),FALSE),0)*IF(HM$109&gt;=MAX($GP$109:HL$109),MIN((HM$109-MAX($GP$109:HL$109)),(HM$109-HL$109)),0)</f>
        <v>0</v>
      </c>
      <c r="HN117" s="1">
        <f>+IF($E117=HN$22,VLOOKUP($C117,Input!$A$8:$GZ$39,MATCH(HN$21,Input!$A$6:$GZ$6,0),FALSE),0)*IF(HN$110&gt;=MAX($GP$110:HM$110),MIN((HN$110-MAX($GP$110:HM$110)),(HN$110-HM$110)),0)+IF($E117=HN$22,VLOOKUP($C117,Input!$A$8:$GZ$39,MATCH(HN$21,Input!$A$6:$GZ$6,0),FALSE),0)*IF(HN$109&gt;=MAX($GP$109:HM$109),MIN((HN$109-MAX($GP$109:HM$109)),(HN$109-HM$109)),0)</f>
        <v>0</v>
      </c>
      <c r="HO117" s="1">
        <f>+IF($E117=HO$22,VLOOKUP($C117,Input!$A$8:$GZ$39,MATCH(HO$21,Input!$A$6:$GZ$6,0),FALSE),0)*IF(HO$110&gt;=MAX($GP$110:HN$110),MIN((HO$110-MAX($GP$110:HN$110)),(HO$110-HN$110)),0)+IF($E117=HO$22,VLOOKUP($C117,Input!$A$8:$GZ$39,MATCH(HO$21,Input!$A$6:$GZ$6,0),FALSE),0)*IF(HO$109&gt;=MAX($GP$109:HN$109),MIN((HO$109-MAX($GP$109:HN$109)),(HO$109-HN$109)),0)</f>
        <v>0</v>
      </c>
      <c r="HP117" s="1">
        <f>+IF($E117=HP$22,VLOOKUP($C117,Input!$A$8:$GZ$39,MATCH(HP$21,Input!$A$6:$GZ$6,0),FALSE),0)*IF(HP$110&gt;=MAX($GP$110:HO$110),MIN((HP$110-MAX($GP$110:HO$110)),(HP$110-HO$110)),0)+IF($E117=HP$22,VLOOKUP($C117,Input!$A$8:$GZ$39,MATCH(HP$21,Input!$A$6:$GZ$6,0),FALSE),0)*IF(HP$109&gt;=MAX($GP$109:HO$109),MIN((HP$109-MAX($GP$109:HO$109)),(HP$109-HO$109)),0)</f>
        <v>0</v>
      </c>
      <c r="HQ117" s="1">
        <f>+IF($E117=HQ$22,VLOOKUP($C117,Input!$A$8:$GZ$39,MATCH(HQ$21,Input!$A$6:$GZ$6,0),FALSE),0)*IF(HQ$110&gt;=MAX($GP$110:HP$110),MIN((HQ$110-MAX($GP$110:HP$110)),(HQ$110-HP$110)),0)+IF($E117=HQ$22,VLOOKUP($C117,Input!$A$8:$GZ$39,MATCH(HQ$21,Input!$A$6:$GZ$6,0),FALSE),0)*IF(HQ$109&gt;=MAX($GP$109:HP$109),MIN((HQ$109-MAX($GP$109:HP$109)),(HQ$109-HP$109)),0)</f>
        <v>0</v>
      </c>
      <c r="HR117" s="1">
        <f>+IF($E117=HR$22,VLOOKUP($C117,Input!$A$8:$GZ$39,MATCH(HR$21,Input!$A$6:$GZ$6,0),FALSE),0)*IF(HR$110&gt;=MAX($GP$110:HQ$110),MIN((HR$110-MAX($GP$110:HQ$110)),(HR$110-HQ$110)),0)+IF($E117=HR$22,VLOOKUP($C117,Input!$A$8:$GZ$39,MATCH(HR$21,Input!$A$6:$GZ$6,0),FALSE),0)*IF(HR$109&gt;=MAX($GP$109:HQ$109),MIN((HR$109-MAX($GP$109:HQ$109)),(HR$109-HQ$109)),0)</f>
        <v>0</v>
      </c>
      <c r="HS117" s="1">
        <f>+IF($E117=HS$22,VLOOKUP($C117,Input!$A$8:$GZ$39,MATCH(HS$21,Input!$A$6:$GZ$6,0),FALSE),0)*IF(HS$110&gt;=MAX($GP$110:HR$110),MIN((HS$110-MAX($GP$110:HR$110)),(HS$110-HR$110)),0)+IF($E117=HS$22,VLOOKUP($C117,Input!$A$8:$GZ$39,MATCH(HS$21,Input!$A$6:$GZ$6,0),FALSE),0)*IF(HS$109&gt;=MAX($GP$109:HR$109),MIN((HS$109-MAX($GP$109:HR$109)),(HS$109-HR$109)),0)</f>
        <v>0</v>
      </c>
      <c r="HT117" s="1">
        <f>+IF($E117=HT$22,VLOOKUP($C117,Input!$A$8:$GZ$39,MATCH(HT$21,Input!$A$6:$GZ$6,0),FALSE),0)*IF(HT$110&gt;=MAX($GP$110:HS$110),MIN((HT$110-MAX($GP$110:HS$110)),(HT$110-HS$110)),0)+IF($E117=HT$22,VLOOKUP($C117,Input!$A$8:$GZ$39,MATCH(HT$21,Input!$A$6:$GZ$6,0),FALSE),0)*IF(HT$109&gt;=MAX($GP$109:HS$109),MIN((HT$109-MAX($GP$109:HS$109)),(HT$109-HS$109)),0)</f>
        <v>0</v>
      </c>
      <c r="HU117" s="1">
        <f>+IF($E117=HU$22,VLOOKUP($C117,Input!$A$8:$GZ$39,MATCH(HU$21,Input!$A$6:$GZ$6,0),FALSE),0)*IF(HU$110&gt;=MAX($GP$110:HT$110),MIN((HU$110-MAX($GP$110:HT$110)),(HU$110-HT$110)),0)+IF($E117=HU$22,VLOOKUP($C117,Input!$A$8:$GZ$39,MATCH(HU$21,Input!$A$6:$GZ$6,0),FALSE),0)*IF(HU$109&gt;=MAX($GP$109:HT$109),MIN((HU$109-MAX($GP$109:HT$109)),(HU$109-HT$109)),0)</f>
        <v>0</v>
      </c>
      <c r="HV117" s="1">
        <f>+IF($E117=HV$22,VLOOKUP($C117,Input!$A$8:$GZ$39,MATCH(HV$21,Input!$A$6:$GZ$6,0),FALSE),0)*IF(HV$110&gt;=MAX($GP$110:HU$110),MIN((HV$110-MAX($GP$110:HU$110)),(HV$110-HU$110)),0)+IF($E117=HV$22,VLOOKUP($C117,Input!$A$8:$GZ$39,MATCH(HV$21,Input!$A$6:$GZ$6,0),FALSE),0)*IF(HV$109&gt;=MAX($GP$109:HU$109),MIN((HV$109-MAX($GP$109:HU$109)),(HV$109-HU$109)),0)</f>
        <v>0</v>
      </c>
      <c r="HW117" s="1">
        <f>+IF($E117=HW$22,VLOOKUP($C117,Input!$A$8:$GZ$39,MATCH(HW$21,Input!$A$6:$GZ$6,0),FALSE),0)*IF(HW$110&gt;=MAX($GP$110:HV$110),MIN((HW$110-MAX($GP$110:HV$110)),(HW$110-HV$110)),0)+IF($E117=HW$22,VLOOKUP($C117,Input!$A$8:$GZ$39,MATCH(HW$21,Input!$A$6:$GZ$6,0),FALSE),0)*IF(HW$109&gt;=MAX($GP$109:HV$109),MIN((HW$109-MAX($GP$109:HV$109)),(HW$109-HV$109)),0)</f>
        <v>0</v>
      </c>
      <c r="HX117" s="1">
        <f>+IF($E117=HX$22,VLOOKUP($C117,Input!$A$8:$GZ$39,MATCH(HX$21,Input!$A$6:$GZ$6,0),FALSE),0)*IF(HX$110&gt;=MAX($GP$110:HW$110),MIN((HX$110-MAX($GP$110:HW$110)),(HX$110-HW$110)),0)+IF($E117=HX$22,VLOOKUP($C117,Input!$A$8:$GZ$39,MATCH(HX$21,Input!$A$6:$GZ$6,0),FALSE),0)*IF(HX$109&gt;=MAX($GP$109:HW$109),MIN((HX$109-MAX($GP$109:HW$109)),(HX$109-HW$109)),0)</f>
        <v>0</v>
      </c>
      <c r="HY117" s="1">
        <f>+IF($E117=HY$22,VLOOKUP($C117,Input!$A$8:$GZ$39,MATCH(HY$21,Input!$A$6:$GZ$6,0),FALSE),0)*IF(HY$110&gt;=MAX($GP$110:HX$110),MIN((HY$110-MAX($GP$110:HX$110)),(HY$110-HX$110)),0)+IF($E117=HY$22,VLOOKUP($C117,Input!$A$8:$GZ$39,MATCH(HY$21,Input!$A$6:$GZ$6,0),FALSE),0)*IF(HY$109&gt;=MAX($GP$109:HX$109),MIN((HY$109-MAX($GP$109:HX$109)),(HY$109-HX$109)),0)</f>
        <v>0</v>
      </c>
      <c r="HZ117" s="42"/>
      <c r="IA117" t="str">
        <f>VLOOKUP($C117,Input!$A$8:$IA$39,MATCH(IA$21,Input!$A$6:$IA$6,0),FALSE)</f>
        <v>NA</v>
      </c>
      <c r="IB117" s="132">
        <f>IF((VLOOKUP($C117,Input!$A$8:$IA$39,MATCH(IB$21,Input!$A$6:$IA$6,0),FALSE))="Y",$D117/VLOOKUP($C117,Input!$A$8:$IA$39,MATCH(IC$21,Input!$A$6:$IA$6,0),FALSE),0)</f>
        <v>0</v>
      </c>
      <c r="IC117" s="132">
        <f>IF((VLOOKUP($C117,Input!$A$8:$IA$39,MATCH(IB$21,Input!$A$6:$IA$6,0),FALSE))="Y",0,IF((VLOOKUP($C117,Input!$A$8:$IA$39,MATCH(IC$21,Input!$A$6:$IA$6,0),FALSE))&gt;0,$D117/VLOOKUP($C117,Input!$A$8:$IA$39,MATCH(IC$21,Input!$A$6:$IA$6,0),FALSE),0))</f>
        <v>0</v>
      </c>
      <c r="ID117" s="1">
        <f>+IF($E117=ID$22,VLOOKUP($C117,Input!$A$8:$IA$39,MATCH(ID$21,Input!$A$6:$IA$6,0),FALSE),0)*IF(ID$110&gt;=MAX($IC$110:IC$110),MIN((ID$110-MAX($IC$110:IC$110)),(ID$110-IC$110)),0)+IF($E117=ID$22,VLOOKUP($C117,Input!$A$8:$IA$39,MATCH(ID$21,Input!$A$6:$IA$6,0),FALSE),0)*IF(ID$109&gt;=MAX($IC$109:IC$109),MIN((ID$109-MAX($IC$109:IC$109)),(ID$109-IC$109)),0)</f>
        <v>0</v>
      </c>
      <c r="IE117" s="1">
        <f>+IF($E117=IE$22,VLOOKUP($C117,Input!$A$8:$IA$39,MATCH(IE$21,Input!$A$6:$IA$6,0),FALSE),0)*IF(IE$110&gt;=MAX($IC$110:ID$110),MIN((IE$110-MAX($IC$110:ID$110)),(IE$110-ID$110)),0)+IF($E117=IE$22,VLOOKUP($C117,Input!$A$8:$IA$39,MATCH(IE$21,Input!$A$6:$IA$6,0),FALSE),0)*IF(IE$109&gt;=MAX($IC$109:ID$109),MIN((IE$109-MAX($IC$109:ID$109)),(IE$109-ID$109)),0)</f>
        <v>0</v>
      </c>
      <c r="IF117" s="1">
        <f>+IF($E117=IF$22,VLOOKUP($C117,Input!$A$8:$IA$39,MATCH(IF$21,Input!$A$6:$IA$6,0),FALSE),0)*IF(IF$110&gt;=MAX($IC$110:IE$110),MIN((IF$110-MAX($IC$110:IE$110)),(IF$110-IE$110)),0)+IF($E117=IF$22,VLOOKUP($C117,Input!$A$8:$IA$39,MATCH(IF$21,Input!$A$6:$IA$6,0),FALSE),0)*IF(IF$109&gt;=MAX($IC$109:IE$109),MIN((IF$109-MAX($IC$109:IE$109)),(IF$109-IE$109)),0)</f>
        <v>0</v>
      </c>
      <c r="IG117" s="1">
        <f>+IF($E117=IG$22,VLOOKUP($C117,Input!$A$8:$IA$39,MATCH(IG$21,Input!$A$6:$IA$6,0),FALSE),0)*IF(IG$110&gt;=MAX($IC$110:IF$110),MIN((IG$110-MAX($IC$110:IF$110)),(IG$110-IF$110)),0)+IF($E117=IG$22,VLOOKUP($C117,Input!$A$8:$IA$39,MATCH(IG$21,Input!$A$6:$IA$6,0),FALSE),0)*IF(IG$109&gt;=MAX($IC$109:IF$109),MIN((IG$109-MAX($IC$109:IF$109)),(IG$109-IF$109)),0)</f>
        <v>0</v>
      </c>
      <c r="IH117" s="1">
        <f>+IF($E117=IH$22,VLOOKUP($C117,Input!$A$8:$IA$39,MATCH(IH$21,Input!$A$6:$IA$6,0),FALSE),0)*IF(IH$110&gt;=MAX($IC$110:IG$110),MIN((IH$110-MAX($IC$110:IG$110)),(IH$110-IG$110)),0)+IF($E117=IH$22,VLOOKUP($C117,Input!$A$8:$IA$39,MATCH(IH$21,Input!$A$6:$IA$6,0),FALSE),0)*IF(IH$109&gt;=MAX($IC$109:IG$109),MIN((IH$109-MAX($IC$109:IG$109)),(IH$109-IG$109)),0)</f>
        <v>0</v>
      </c>
      <c r="II117" s="1">
        <f>+IF($E117=II$22,VLOOKUP($C117,Input!$A$8:$IA$39,MATCH(II$21,Input!$A$6:$IA$6,0),FALSE),0)*IF(II$110&gt;=MAX($IC$110:IH$110),MIN((II$110-MAX($IC$110:IH$110)),(II$110-IH$110)),0)+IF($E117=II$22,VLOOKUP($C117,Input!$A$8:$IA$39,MATCH(II$21,Input!$A$6:$IA$6,0),FALSE),0)*IF(II$109&gt;=MAX($IC$109:IH$109),MIN((II$109-MAX($IC$109:IH$109)),(II$109-IH$109)),0)</f>
        <v>0</v>
      </c>
      <c r="IJ117" s="1">
        <f>+IF($E117=IJ$22,VLOOKUP($C117,Input!$A$8:$IA$39,MATCH(IJ$21,Input!$A$6:$IA$6,0),FALSE),0)*IF(IJ$110&gt;=MAX($IC$110:II$110),MIN((IJ$110-MAX($IC$110:II$110)),(IJ$110-II$110)),0)+IF($E117=IJ$22,VLOOKUP($C117,Input!$A$8:$IA$39,MATCH(IJ$21,Input!$A$6:$IA$6,0),FALSE),0)*IF(IJ$109&gt;=MAX($IC$109:II$109),MIN((IJ$109-MAX($IC$109:II$109)),(IJ$109-II$109)),0)</f>
        <v>0</v>
      </c>
      <c r="IK117" s="1">
        <f>+IF($E117=IK$22,VLOOKUP($C117,Input!$A$8:$IA$39,MATCH(IK$21,Input!$A$6:$IA$6,0),FALSE),0)*IF(IK$110&gt;=MAX($IC$110:IJ$110),MIN((IK$110-MAX($IC$110:IJ$110)),(IK$110-IJ$110)),0)+IF($E117=IK$22,VLOOKUP($C117,Input!$A$8:$IA$39,MATCH(IK$21,Input!$A$6:$IA$6,0),FALSE),0)*IF(IK$109&gt;=MAX($IC$109:IJ$109),MIN((IK$109-MAX($IC$109:IJ$109)),(IK$109-IJ$109)),0)</f>
        <v>0</v>
      </c>
      <c r="IL117" s="1">
        <f>+IF($E117=IL$22,VLOOKUP($C117,Input!$A$8:$IA$39,MATCH(IL$21,Input!$A$6:$IA$6,0),FALSE),0)*IF(IL$110&gt;=MAX($IC$110:IK$110),MIN((IL$110-MAX($IC$110:IK$110)),(IL$110-IK$110)),0)+IF($E117=IL$22,VLOOKUP($C117,Input!$A$8:$IA$39,MATCH(IL$21,Input!$A$6:$IA$6,0),FALSE),0)*IF(IL$109&gt;=MAX($IC$109:IK$109),MIN((IL$109-MAX($IC$109:IK$109)),(IL$109-IK$109)),0)</f>
        <v>0</v>
      </c>
      <c r="IM117" s="1">
        <f>+IF($E117=IM$22,VLOOKUP($C117,Input!$A$8:$IA$39,MATCH(IM$21,Input!$A$6:$IA$6,0),FALSE),0)*IF(IM$110&gt;=MAX($IC$110:IL$110),MIN((IM$110-MAX($IC$110:IL$110)),(IM$110-IL$110)),0)+IF($E117=IM$22,VLOOKUP($C117,Input!$A$8:$IA$39,MATCH(IM$21,Input!$A$6:$IA$6,0),FALSE),0)*IF(IM$109&gt;=MAX($IC$109:IL$109),MIN((IM$109-MAX($IC$109:IL$109)),(IM$109-IL$109)),0)</f>
        <v>0</v>
      </c>
      <c r="IN117" s="1">
        <f>+IF($E117=IN$22,VLOOKUP($C117,Input!$A$8:$IA$39,MATCH(IN$21,Input!$A$6:$IA$6,0),FALSE),0)*IF(IN$110&gt;=MAX($IC$110:IM$110),MIN((IN$110-MAX($IC$110:IM$110)),(IN$110-IM$110)),0)+IF($E117=IN$22,VLOOKUP($C117,Input!$A$8:$IA$39,MATCH(IN$21,Input!$A$6:$IA$6,0),FALSE),0)*IF(IN$109&gt;=MAX($IC$109:IM$109),MIN((IN$109-MAX($IC$109:IM$109)),(IN$109-IM$109)),0)</f>
        <v>0</v>
      </c>
      <c r="IO117" s="1">
        <f>+IF($E117=IO$22,VLOOKUP($C117,Input!$A$8:$IA$39,MATCH(IO$21,Input!$A$6:$IA$6,0),FALSE),0)*IF(IO$110&gt;=MAX($IC$110:IN$110),MIN((IO$110-MAX($IC$110:IN$110)),(IO$110-IN$110)),0)+IF($E117=IO$22,VLOOKUP($C117,Input!$A$8:$IA$39,MATCH(IO$21,Input!$A$6:$IA$6,0),FALSE),0)*IF(IO$109&gt;=MAX($IC$109:IN$109),MIN((IO$109-MAX($IC$109:IN$109)),(IO$109-IN$109)),0)</f>
        <v>0</v>
      </c>
      <c r="IP117" s="1">
        <f>+IF($E117=IP$22,VLOOKUP($C117,Input!$A$8:$IA$39,MATCH(IP$21,Input!$A$6:$IA$6,0),FALSE),0)*IF(IP$110&gt;=MAX($IC$110:IO$110),MIN((IP$110-MAX($IC$110:IO$110)),(IP$110-IO$110)),0)+IF($E117=IP$22,VLOOKUP($C117,Input!$A$8:$IA$39,MATCH(IP$21,Input!$A$6:$IA$6,0),FALSE),0)*IF(IP$109&gt;=MAX($IC$109:IO$109),MIN((IP$109-MAX($IC$109:IO$109)),(IP$109-IO$109)),0)</f>
        <v>0</v>
      </c>
      <c r="IQ117" s="1">
        <f>+IF($E117=IQ$22,VLOOKUP($C117,Input!$A$8:$IA$39,MATCH(IQ$21,Input!$A$6:$IA$6,0),FALSE),0)*IF(IQ$110&gt;=MAX($IC$110:IP$110),MIN((IQ$110-MAX($IC$110:IP$110)),(IQ$110-IP$110)),0)+IF($E117=IQ$22,VLOOKUP($C117,Input!$A$8:$IA$39,MATCH(IQ$21,Input!$A$6:$IA$6,0),FALSE),0)*IF(IQ$109&gt;=MAX($IC$109:IP$109),MIN((IQ$109-MAX($IC$109:IP$109)),(IQ$109-IP$109)),0)</f>
        <v>0</v>
      </c>
      <c r="IR117" s="1">
        <f>+IF($E117=IR$22,VLOOKUP($C117,Input!$A$8:$IA$39,MATCH(IR$21,Input!$A$6:$IA$6,0),FALSE),0)*IF(IR$110&gt;=MAX($IC$110:IQ$110),MIN((IR$110-MAX($IC$110:IQ$110)),(IR$110-IQ$110)),0)+IF($E117=IR$22,VLOOKUP($C117,Input!$A$8:$IA$39,MATCH(IR$21,Input!$A$6:$IA$6,0),FALSE),0)*IF(IR$109&gt;=MAX($IC$109:IQ$109),MIN((IR$109-MAX($IC$109:IQ$109)),(IR$109-IQ$109)),0)</f>
        <v>0</v>
      </c>
      <c r="IS117" s="1">
        <f>+IF($E117=IS$22,VLOOKUP($C117,Input!$A$8:$IA$39,MATCH(IS$21,Input!$A$6:$IA$6,0),FALSE),0)*IF(IS$110&gt;=MAX($IC$110:IR$110),MIN((IS$110-MAX($IC$110:IR$110)),(IS$110-IR$110)),0)+IF($E117=IS$22,VLOOKUP($C117,Input!$A$8:$IA$39,MATCH(IS$21,Input!$A$6:$IA$6,0),FALSE),0)*IF(IS$109&gt;=MAX($IC$109:IR$109),MIN((IS$109-MAX($IC$109:IR$109)),(IS$109-IR$109)),0)</f>
        <v>0</v>
      </c>
      <c r="IT117" s="1">
        <f>+IF($E117=IT$22,VLOOKUP($C117,Input!$A$8:$IA$39,MATCH(IT$21,Input!$A$6:$IA$6,0),FALSE),0)*IF(IT$110&gt;=MAX($IC$110:IS$110),MIN((IT$110-MAX($IC$110:IS$110)),(IT$110-IS$110)),0)+IF($E117=IT$22,VLOOKUP($C117,Input!$A$8:$IA$39,MATCH(IT$21,Input!$A$6:$IA$6,0),FALSE),0)*IF(IT$109&gt;=MAX($IC$109:IS$109),MIN((IT$109-MAX($IC$109:IS$109)),(IT$109-IS$109)),0)</f>
        <v>0</v>
      </c>
      <c r="IU117" s="1">
        <f>+IF($E117=IU$22,VLOOKUP($C117,Input!$A$8:$IA$39,MATCH(IU$21,Input!$A$6:$IA$6,0),FALSE),0)*IF(IU$110&gt;=MAX($IC$110:IT$110),MIN((IU$110-MAX($IC$110:IT$110)),(IU$110-IT$110)),0)+IF($E117=IU$22,VLOOKUP($C117,Input!$A$8:$IA$39,MATCH(IU$21,Input!$A$6:$IA$6,0),FALSE),0)*IF(IU$109&gt;=MAX($IC$109:IT$109),MIN((IU$109-MAX($IC$109:IT$109)),(IU$109-IT$109)),0)</f>
        <v>0</v>
      </c>
      <c r="IV117" s="1">
        <f>+IF($E117=IV$22,VLOOKUP($C117,Input!$A$8:$IA$39,MATCH(IV$21,Input!$A$6:$IA$6,0),FALSE),0)*IF(IV$110&gt;=MAX($IC$110:IU$110),MIN((IV$110-MAX($IC$110:IU$110)),(IV$110-IU$110)),0)+IF($E117=IV$22,VLOOKUP($C117,Input!$A$8:$IA$39,MATCH(IV$21,Input!$A$6:$IA$6,0),FALSE),0)*IF(IV$109&gt;=MAX($IC$109:IU$109),MIN((IV$109-MAX($IC$109:IU$109)),(IV$109-IU$109)),0)</f>
        <v>0</v>
      </c>
      <c r="IW117" s="1">
        <f>+IF($E117=IW$22,VLOOKUP($C117,Input!$A$8:$IA$39,MATCH(IW$21,Input!$A$6:$IA$6,0),FALSE),0)*IF(IW$110&gt;=MAX($IC$110:IV$110),MIN((IW$110-MAX($IC$110:IV$110)),(IW$110-IV$110)),0)+IF($E117=IW$22,VLOOKUP($C117,Input!$A$8:$IA$39,MATCH(IW$21,Input!$A$6:$IA$6,0),FALSE),0)*IF(IW$109&gt;=MAX($IC$109:IV$109),MIN((IW$109-MAX($IC$109:IV$109)),(IW$109-IV$109)),0)</f>
        <v>0</v>
      </c>
      <c r="IX117" s="1">
        <f>+IF($E117=IX$22,VLOOKUP($C117,Input!$A$8:$IA$39,MATCH(IX$21,Input!$A$6:$IA$6,0),FALSE),0)*IF(IX$110&gt;=MAX($IC$110:IW$110),MIN((IX$110-MAX($IC$110:IW$110)),(IX$110-IW$110)),0)+IF($E117=IX$22,VLOOKUP($C117,Input!$A$8:$IA$39,MATCH(IX$21,Input!$A$6:$IA$6,0),FALSE),0)*IF(IX$109&gt;=MAX($IC$109:IW$109),MIN((IX$109-MAX($IC$109:IW$109)),(IX$109-IW$109)),0)</f>
        <v>0</v>
      </c>
      <c r="IY117" s="1">
        <f>+IF($E117=IY$22,VLOOKUP($C117,Input!$A$8:$IA$39,MATCH(IY$21,Input!$A$6:$IA$6,0),FALSE),0)*IF(IY$110&gt;=MAX($IC$110:IX$110),MIN((IY$110-MAX($IC$110:IX$110)),(IY$110-IX$110)),0)+IF($E117=IY$22,VLOOKUP($C117,Input!$A$8:$IA$39,MATCH(IY$21,Input!$A$6:$IA$6,0),FALSE),0)*IF(IY$109&gt;=MAX($IC$109:IX$109),MIN((IY$109-MAX($IC$109:IX$109)),(IY$109-IX$109)),0)</f>
        <v>0</v>
      </c>
      <c r="IZ117" s="1">
        <f>+IF($E117=IZ$22,VLOOKUP($C117,Input!$A$8:$IA$39,MATCH(IZ$21,Input!$A$6:$IA$6,0),FALSE),0)*IF(IZ$110&gt;=MAX($IC$110:IY$110),MIN((IZ$110-MAX($IC$110:IY$110)),(IZ$110-IY$110)),0)+IF($E117=IZ$22,VLOOKUP($C117,Input!$A$8:$IA$39,MATCH(IZ$21,Input!$A$6:$IA$6,0),FALSE),0)*IF(IZ$109&gt;=MAX($IC$109:IY$109),MIN((IZ$109-MAX($IC$109:IY$109)),(IZ$109-IY$109)),0)</f>
        <v>0</v>
      </c>
      <c r="JA117" s="1">
        <f>+IF($E117=JA$22,VLOOKUP($C117,Input!$A$8:$IA$39,MATCH(JA$21,Input!$A$6:$IA$6,0),FALSE),0)*IF(JA$110&gt;=MAX($IC$110:IZ$110),MIN((JA$110-MAX($IC$110:IZ$110)),(JA$110-IZ$110)),0)+IF($E117=JA$22,VLOOKUP($C117,Input!$A$8:$IA$39,MATCH(JA$21,Input!$A$6:$IA$6,0),FALSE),0)*IF(JA$109&gt;=MAX($IC$109:IZ$109),MIN((JA$109-MAX($IC$109:IZ$109)),(JA$109-IZ$109)),0)</f>
        <v>0</v>
      </c>
      <c r="JB117" s="1">
        <f>+IF($E117=JB$22,VLOOKUP($C117,Input!$A$8:$IA$39,MATCH(JB$21,Input!$A$6:$IA$6,0),FALSE),0)*IF(JB$110&gt;=MAX($IC$110:JA$110),MIN((JB$110-MAX($IC$110:JA$110)),(JB$110-JA$110)),0)+IF($E117=JB$22,VLOOKUP($C117,Input!$A$8:$IA$39,MATCH(JB$21,Input!$A$6:$IA$6,0),FALSE),0)*IF(JB$109&gt;=MAX($IC$109:JA$109),MIN((JB$109-MAX($IC$109:JA$109)),(JB$109-JA$109)),0)</f>
        <v>0</v>
      </c>
      <c r="JC117" s="1">
        <f>+IF($E117=JC$22,VLOOKUP($C117,Input!$A$8:$IA$39,MATCH(JC$21,Input!$A$6:$IA$6,0),FALSE),0)*IF(JC$110&gt;=MAX($IC$110:JB$110),MIN((JC$110-MAX($IC$110:JB$110)),(JC$110-JB$110)),0)+IF($E117=JC$22,VLOOKUP($C117,Input!$A$8:$IA$39,MATCH(JC$21,Input!$A$6:$IA$6,0),FALSE),0)*IF(JC$109&gt;=MAX($IC$109:JB$109),MIN((JC$109-MAX($IC$109:JB$109)),(JC$109-JB$109)),0)</f>
        <v>0</v>
      </c>
      <c r="JD117" s="1">
        <f>+IF($E117=JD$22,VLOOKUP($C117,Input!$A$8:$IA$39,MATCH(JD$21,Input!$A$6:$IA$6,0),FALSE),0)*IF(JD$110&gt;=MAX($IC$110:JC$110),MIN((JD$110-MAX($IC$110:JC$110)),(JD$110-JC$110)),0)+IF($E117=JD$22,VLOOKUP($C117,Input!$A$8:$IA$39,MATCH(JD$21,Input!$A$6:$IA$6,0),FALSE),0)*IF(JD$109&gt;=MAX($IC$109:JC$109),MIN((JD$109-MAX($IC$109:JC$109)),(JD$109-JC$109)),0)</f>
        <v>0</v>
      </c>
      <c r="JE117" s="1">
        <f>+IF($E117=JE$22,VLOOKUP($C117,Input!$A$8:$IA$39,MATCH(JE$21,Input!$A$6:$IA$6,0),FALSE),0)*IF(JE$110&gt;=MAX($IC$110:JD$110),MIN((JE$110-MAX($IC$110:JD$110)),(JE$110-JD$110)),0)+IF($E117=JE$22,VLOOKUP($C117,Input!$A$8:$IA$39,MATCH(JE$21,Input!$A$6:$IA$6,0),FALSE),0)*IF(JE$109&gt;=MAX($IC$109:JD$109),MIN((JE$109-MAX($IC$109:JD$109)),(JE$109-JD$109)),0)</f>
        <v>0</v>
      </c>
      <c r="JF117" s="1">
        <f>+IF($E117=JF$22,VLOOKUP($C117,Input!$A$8:$IA$39,MATCH(JF$21,Input!$A$6:$IA$6,0),FALSE),0)*IF(JF$110&gt;=MAX($IC$110:JE$110),MIN((JF$110-MAX($IC$110:JE$110)),(JF$110-JE$110)),0)+IF($E117=JF$22,VLOOKUP($C117,Input!$A$8:$IA$39,MATCH(JF$21,Input!$A$6:$IA$6,0),FALSE),0)*IF(JF$109&gt;=MAX($IC$109:JE$109),MIN((JF$109-MAX($IC$109:JE$109)),(JF$109-JE$109)),0)</f>
        <v>0</v>
      </c>
      <c r="JG117" s="1">
        <f>+IF($E117=JG$22,VLOOKUP($C117,Input!$A$8:$IA$39,MATCH(JG$21,Input!$A$6:$IA$6,0),FALSE),0)*IF(JG$110&gt;=MAX($IC$110:JF$110),MIN((JG$110-MAX($IC$110:JF$110)),(JG$110-JF$110)),0)+IF($E117=JG$22,VLOOKUP($C117,Input!$A$8:$IA$39,MATCH(JG$21,Input!$A$6:$IA$6,0),FALSE),0)*IF(JG$109&gt;=MAX($IC$109:JF$109),MIN((JG$109-MAX($IC$109:JF$109)),(JG$109-JF$109)),0)</f>
        <v>0</v>
      </c>
      <c r="JH117" s="1">
        <f>+IF($E117=JH$22,VLOOKUP($C117,Input!$A$8:$IA$39,MATCH(JH$21,Input!$A$6:$IA$6,0),FALSE),0)*IF(JH$110&gt;=MAX($IC$110:JG$110),MIN((JH$110-MAX($IC$110:JG$110)),(JH$110-JG$110)),0)+IF($E117=JH$22,VLOOKUP($C117,Input!$A$8:$IA$39,MATCH(JH$21,Input!$A$6:$IA$6,0),FALSE),0)*IF(JH$109&gt;=MAX($IC$109:JG$109),MIN((JH$109-MAX($IC$109:JG$109)),(JH$109-JG$109)),0)</f>
        <v>0</v>
      </c>
      <c r="JI117" s="1">
        <f>+IF($E117=JI$22,VLOOKUP($C117,Input!$A$8:$IA$39,MATCH(JI$21,Input!$A$6:$IA$6,0),FALSE),0)*IF(JI$110&gt;=MAX($IC$110:JH$110),MIN((JI$110-MAX($IC$110:JH$110)),(JI$110-JH$110)),0)+IF($E117=JI$22,VLOOKUP($C117,Input!$A$8:$IA$39,MATCH(JI$21,Input!$A$6:$IA$6,0),FALSE),0)*IF(JI$109&gt;=MAX($IC$109:JH$109),MIN((JI$109-MAX($IC$109:JH$109)),(JI$109-JH$109)),0)</f>
        <v>0</v>
      </c>
      <c r="JJ117" s="1">
        <f>+IF($E117=JJ$22,VLOOKUP($C117,Input!$A$8:$IA$39,MATCH(JJ$21,Input!$A$6:$IA$6,0),FALSE),0)*IF(JJ$110&gt;=MAX($IC$110:JI$110),MIN((JJ$110-MAX($IC$110:JI$110)),(JJ$110-JI$110)),0)+IF($E117=JJ$22,VLOOKUP($C117,Input!$A$8:$IA$39,MATCH(JJ$21,Input!$A$6:$IA$6,0),FALSE),0)*IF(JJ$109&gt;=MAX($IC$109:JI$109),MIN((JJ$109-MAX($IC$109:JI$109)),(JJ$109-JI$109)),0)</f>
        <v>0</v>
      </c>
      <c r="JK117" s="1">
        <f>+IF($E117=JK$22,VLOOKUP($C117,Input!$A$8:$IA$39,MATCH(JK$21,Input!$A$6:$IA$6,0),FALSE),0)*IF(JK$110&gt;=MAX($IC$110:JJ$110),MIN((JK$110-MAX($IC$110:JJ$110)),(JK$110-JJ$110)),0)+IF($E117=JK$22,VLOOKUP($C117,Input!$A$8:$IA$39,MATCH(JK$21,Input!$A$6:$IA$6,0),FALSE),0)*IF(JK$109&gt;=MAX($IC$109:JJ$109),MIN((JK$109-MAX($IC$109:JJ$109)),(JK$109-JJ$109)),0)</f>
        <v>0</v>
      </c>
      <c r="JL117" s="1">
        <f>+IF($E117=JL$22,VLOOKUP($C117,Input!$A$8:$IA$39,MATCH(JL$21,Input!$A$6:$IA$6,0),FALSE),0)*IF(JL$110&gt;=MAX($IC$110:JK$110),MIN((JL$110-MAX($IC$110:JK$110)),(JL$110-JK$110)),0)+IF($E117=JL$22,VLOOKUP($C117,Input!$A$8:$IA$39,MATCH(JL$21,Input!$A$6:$IA$6,0),FALSE),0)*IF(JL$109&gt;=MAX($IC$109:JK$109),MIN((JL$109-MAX($IC$109:JK$109)),(JL$109-JK$109)),0)</f>
        <v>0</v>
      </c>
      <c r="JN117" t="str">
        <f>+VLOOKUP($C117,Input!$A$8:$GZ$39,MATCH(JN$21,Input!$A$6:$GZ$6,0),FALSE)</f>
        <v>CNG Station Maint in fuel price</v>
      </c>
      <c r="JO117" s="1">
        <f>IF($E117+$I117+$D$7&lt;=JO$22,0,IF(JO$22-$D$7&gt;=$E117,VLOOKUP($C117,Input!$A$8:$GZ$39,MATCH(JO$21,Input!$A$6:$GZ$6,0),FALSE),0)*$F117/$G117)*$D117</f>
        <v>0</v>
      </c>
      <c r="JP117" s="1">
        <f>IF($E117+$I117+$D$7&lt;=JP$22,0,IF(JP$22-$D$7&gt;=$E117,VLOOKUP($C117,Input!$A$8:$GZ$39,MATCH(JP$21,Input!$A$6:$GZ$6,0),FALSE),0)*$F117/$G117)*$D117</f>
        <v>0</v>
      </c>
      <c r="JQ117" s="1">
        <f>IF($E117+$I117+$D$7&lt;=JQ$22,0,IF(JQ$22-$D$7&gt;=$E117,VLOOKUP($C117,Input!$A$8:$GZ$39,MATCH(JQ$21,Input!$A$6:$GZ$6,0),FALSE),0)*$F117/$G117)*$D117</f>
        <v>0</v>
      </c>
      <c r="JR117" s="1">
        <f>IF($E117+$I117+$D$7&lt;=JR$22,0,IF(JR$22-$D$7&gt;=$E117,VLOOKUP($C117,Input!$A$8:$GZ$39,MATCH(JR$21,Input!$A$6:$GZ$6,0),FALSE),0)*$F117/$G117)*$D117</f>
        <v>0</v>
      </c>
      <c r="JS117" s="1">
        <f>IF($E117+$I117+$D$7&lt;=JS$22,0,IF(JS$22-$D$7&gt;=$E117,VLOOKUP($C117,Input!$A$8:$GZ$39,MATCH(JS$21,Input!$A$6:$GZ$6,0),FALSE),0)*$F117/$G117)*$D117</f>
        <v>0</v>
      </c>
      <c r="JT117" s="1">
        <f>IF($E117+$I117+$D$7&lt;=JT$22,0,IF(JT$22-$D$7&gt;=$E117,VLOOKUP($C117,Input!$A$8:$GZ$39,MATCH(JT$21,Input!$A$6:$GZ$6,0),FALSE),0)*$F117/$G117)*$D117</f>
        <v>0</v>
      </c>
      <c r="JU117" s="1">
        <f>IF($E117+$I117+$D$7&lt;=JU$22,0,IF(JU$22-$D$7&gt;=$E117,VLOOKUP($C117,Input!$A$8:$GZ$39,MATCH(JU$21,Input!$A$6:$GZ$6,0),FALSE),0)*$F117/$G117)*$D117</f>
        <v>0</v>
      </c>
      <c r="JV117" s="1">
        <f>IF($E117+$I117+$D$7&lt;=JV$22,0,IF(JV$22-$D$7&gt;=$E117,VLOOKUP($C117,Input!$A$8:$GZ$39,MATCH(JV$21,Input!$A$6:$GZ$6,0),FALSE),0)*$F117/$G117)*$D117</f>
        <v>0</v>
      </c>
      <c r="JW117" s="1">
        <f>IF($E117+$I117+$D$7&lt;=JW$22,0,IF(JW$22-$D$7&gt;=$E117,VLOOKUP($C117,Input!$A$8:$GZ$39,MATCH(JW$21,Input!$A$6:$GZ$6,0),FALSE),0)*$F117/$G117)*$D117</f>
        <v>0</v>
      </c>
      <c r="JX117" s="1">
        <f>IF($E117+$I117+$D$7&lt;=JX$22,0,IF(JX$22-$D$7&gt;=$E117,VLOOKUP($C117,Input!$A$8:$GZ$39,MATCH(JX$21,Input!$A$6:$GZ$6,0),FALSE),0)*$F117/$G117)*$D117</f>
        <v>0</v>
      </c>
      <c r="JY117" s="1">
        <f>IF($E117+$I117+$D$7&lt;=JY$22,0,IF(JY$22-$D$7&gt;=$E117,VLOOKUP($C117,Input!$A$8:$GZ$39,MATCH(JY$21,Input!$A$6:$GZ$6,0),FALSE),0)*$F117/$G117)*$D117</f>
        <v>0</v>
      </c>
      <c r="JZ117" s="1">
        <f>IF($E117+$I117+$D$7&lt;=JZ$22,0,IF(JZ$22-$D$7&gt;=$E117,VLOOKUP($C117,Input!$A$8:$GZ$39,MATCH(JZ$21,Input!$A$6:$GZ$6,0),FALSE),0)*$F117/$G117)*$D117</f>
        <v>0</v>
      </c>
      <c r="KA117" s="1">
        <f>IF($E117+$I117+$D$7&lt;=KA$22,0,IF(KA$22-$D$7&gt;=$E117,VLOOKUP($C117,Input!$A$8:$GZ$39,MATCH(KA$21,Input!$A$6:$GZ$6,0),FALSE),0)*$F117/$G117)*$D117</f>
        <v>0</v>
      </c>
      <c r="KB117" s="1">
        <f>IF($E117+$I117+$D$7&lt;=KB$22,0,IF(KB$22-$D$7&gt;=$E117,VLOOKUP($C117,Input!$A$8:$GZ$39,MATCH(KB$21,Input!$A$6:$GZ$6,0),FALSE),0)*$F117/$G117)*$D117</f>
        <v>0</v>
      </c>
      <c r="KC117" s="1">
        <f>IF($E117+$I117+$D$7&lt;=KC$22,0,IF(KC$22-$D$7&gt;=$E117,VLOOKUP($C117,Input!$A$8:$GZ$39,MATCH(KC$21,Input!$A$6:$GZ$6,0),FALSE),0)*$F117/$G117)*$D117</f>
        <v>0</v>
      </c>
      <c r="KD117" s="1">
        <f>IF($E117+$I117+$D$7&lt;=KD$22,0,IF(KD$22-$D$7&gt;=$E117,VLOOKUP($C117,Input!$A$8:$GZ$39,MATCH(KD$21,Input!$A$6:$GZ$6,0),FALSE),0)*$F117/$G117)*$D117</f>
        <v>0</v>
      </c>
      <c r="KE117" s="1">
        <f>IF($E117+$I117+$D$7&lt;=KE$22,0,IF(KE$22-$D$7&gt;=$E117,VLOOKUP($C117,Input!$A$8:$GZ$39,MATCH(KE$21,Input!$A$6:$GZ$6,0),FALSE),0)*$F117/$G117)*$D117</f>
        <v>0</v>
      </c>
      <c r="KF117" s="1">
        <f>IF($E117+$I117+$D$7&lt;=KF$22,0,IF(KF$22-$D$7&gt;=$E117,VLOOKUP($C117,Input!$A$8:$GZ$39,MATCH(KF$21,Input!$A$6:$GZ$6,0),FALSE),0)*$F117/$G117)*$D117</f>
        <v>0</v>
      </c>
      <c r="KG117" s="1">
        <f>IF($E117+$I117+$D$7&lt;=KG$22,0,IF(KG$22-$D$7&gt;=$E117,VLOOKUP($C117,Input!$A$8:$GZ$39,MATCH(KG$21,Input!$A$6:$GZ$6,0),FALSE),0)*$F117/$G117)*$D117</f>
        <v>0</v>
      </c>
      <c r="KH117" s="1">
        <f>IF($E117+$I117+$D$7&lt;=KH$22,0,IF(KH$22-$D$7&gt;=$E117,VLOOKUP($C117,Input!$A$8:$GZ$39,MATCH(KH$21,Input!$A$6:$GZ$6,0),FALSE),0)*$F117/$G117)*$D117</f>
        <v>0</v>
      </c>
      <c r="KI117" s="1">
        <f>IF($E117+$I117+$D$7&lt;=KI$22,0,IF(KI$22-$D$7&gt;=$E117,VLOOKUP($C117,Input!$A$8:$GZ$39,MATCH(KI$21,Input!$A$6:$GZ$6,0),FALSE),0)*$F117/$G117)*$D117</f>
        <v>0</v>
      </c>
      <c r="KJ117" s="1">
        <f>IF($E117+$I117+$D$7&lt;=KJ$22,0,IF(KJ$22-$D$7&gt;=$E117,VLOOKUP($C117,Input!$A$8:$GZ$39,MATCH(KJ$21,Input!$A$6:$GZ$6,0),FALSE),0)*$F117/$G117)*$D117</f>
        <v>0</v>
      </c>
      <c r="KK117" s="1">
        <f>IF($E117+$I117+$D$7&lt;=KK$22,0,IF(KK$22-$D$7&gt;=$E117,VLOOKUP($C117,Input!$A$8:$GZ$39,MATCH(KK$21,Input!$A$6:$GZ$6,0),FALSE),0)*$F117/$G117)*$D117</f>
        <v>0</v>
      </c>
      <c r="KL117" s="1">
        <f>IF($E117+$I117+$D$7&lt;=KL$22,0,IF(KL$22-$D$7&gt;=$E117,VLOOKUP($C117,Input!$A$8:$GZ$39,MATCH(KL$21,Input!$A$6:$GZ$6,0),FALSE),0)*$F117/$G117)*$D117</f>
        <v>0</v>
      </c>
      <c r="KM117" s="1">
        <f>IF($E117+$I117+$D$7&lt;=KM$22,0,IF(KM$22-$D$7&gt;=$E117,VLOOKUP($C117,Input!$A$8:$GZ$39,MATCH(KM$21,Input!$A$6:$GZ$6,0),FALSE),0)*$F117/$G117)*$D117</f>
        <v>0</v>
      </c>
      <c r="KN117" s="1">
        <f>IF($E117+$I117+$D$7&lt;=KN$22,0,IF(KN$22-$D$7&gt;=$E117,VLOOKUP($C117,Input!$A$8:$GZ$39,MATCH(KN$21,Input!$A$6:$GZ$6,0),FALSE),0)*$F117/$G117)*$D117</f>
        <v>0</v>
      </c>
      <c r="KO117" s="1">
        <f>IF($E117+$I117+$D$7&lt;=KO$22,0,IF(KO$22-$D$7&gt;=$E117,VLOOKUP($C117,Input!$A$8:$GZ$39,MATCH(KO$21,Input!$A$6:$GZ$6,0),FALSE),0)*$F117/$G117)*$D117</f>
        <v>0</v>
      </c>
      <c r="KP117" s="1">
        <f>IF($E117+$I117+$D$7&lt;=KP$22,0,IF(KP$22-$D$7&gt;=$E117,VLOOKUP($C117,Input!$A$8:$GZ$39,MATCH(KP$21,Input!$A$6:$GZ$6,0),FALSE),0)*$F117/$G117)*$D117</f>
        <v>0</v>
      </c>
      <c r="KQ117" s="1">
        <f>IF($E117+$I117+$D$7&lt;=KQ$22,0,IF(KQ$22-$D$7&gt;=$E117,VLOOKUP($C117,Input!$A$8:$GZ$39,MATCH(KQ$21,Input!$A$6:$GZ$6,0),FALSE),0)*$F117/$G117)*$D117</f>
        <v>0</v>
      </c>
      <c r="KR117" s="1">
        <f>IF($E117+$I117+$D$7&lt;=KR$22,0,IF(KR$22-$D$7&gt;=$E117,VLOOKUP($C117,Input!$A$8:$GZ$39,MATCH(KR$21,Input!$A$6:$GZ$6,0),FALSE),0)*$F117/$G117)*$D117</f>
        <v>0</v>
      </c>
      <c r="KS117" s="1">
        <f>IF($E117+$I117+$D$7&lt;=KS$22,0,IF(KS$22-$D$7&gt;=$E117,VLOOKUP($C117,Input!$A$8:$GZ$39,MATCH(KS$21,Input!$A$6:$GZ$6,0),FALSE),0)*$F117/$G117)*$D117</f>
        <v>0</v>
      </c>
      <c r="KT117" s="1">
        <f>IF($E117+$I117+$D$7&lt;=KT$22,0,IF(KT$22-$D$7&gt;=$E117,VLOOKUP($C117,Input!$A$8:$GZ$39,MATCH(KT$21,Input!$A$6:$GZ$6,0),FALSE),0)*$F117/$G117)*$D117</f>
        <v>0</v>
      </c>
      <c r="KU117" s="1">
        <f>IF($E117+$I117+$D$7&lt;=KU$22,0,IF(KU$22-$D$7&gt;=$E117,VLOOKUP($C117,Input!$A$8:$GZ$39,MATCH(KU$21,Input!$A$6:$GZ$6,0),FALSE),0)*$F117/$G117)*$D117</f>
        <v>0</v>
      </c>
      <c r="KV117" s="1">
        <f>IF($E117+$I117+$D$7&lt;=KV$22,0,IF(KV$22-$D$7&gt;=$E117,VLOOKUP($C117,Input!$A$8:$GZ$39,MATCH(KV$21,Input!$A$6:$GZ$6,0),FALSE),0)*$F117/$G117)*$D117</f>
        <v>0</v>
      </c>
      <c r="KW117" s="1">
        <f>IF($E117+$I117+$D$7&lt;=KW$22,0,IF(KW$22-$D$7&gt;=$E117,VLOOKUP($C117,Input!$A$8:$GZ$39,MATCH(KW$21,Input!$A$6:$GZ$6,0),FALSE),0)*$F117/$G117)*$D117</f>
        <v>0</v>
      </c>
      <c r="KY117" t="str">
        <f>VLOOKUP($C117,Input!$A$8:$HV$39,MATCH(KY$21,Input!$A$6:$HV$6,0),FALSE)</f>
        <v xml:space="preserve">CNG (compressed and at pump, including station maintenance) </v>
      </c>
      <c r="KZ117" s="1">
        <f>IF($E117+$I117+$D$7&lt;=KZ$22,0,IF(KZ$22-$D$7&gt;=$E117,VLOOKUP($C117,Input!$A$8:$HV$39,MATCH(KZ$21,Input!$A$6:$HV$6,0),FALSE)/$G117*$F117,0))*$D117</f>
        <v>0</v>
      </c>
      <c r="LA117" s="1">
        <f>IF($E117+$I117+$D$7&lt;=LA$22,0,IF(LA$22-$D$7&gt;=$E117,VLOOKUP($C117,Input!$A$8:$HV$39,MATCH(LA$21,Input!$A$6:$HV$6,0),FALSE)/$G117*$F117,0))*$D117</f>
        <v>0</v>
      </c>
      <c r="LB117" s="1">
        <f>IF($E117+$I117+$D$7&lt;=LB$22,0,IF(LB$22-$D$7&gt;=$E117,VLOOKUP($C117,Input!$A$8:$HV$39,MATCH(LB$21,Input!$A$6:$HV$6,0),FALSE)/$G117*$F117,0))*$D117</f>
        <v>0</v>
      </c>
      <c r="LC117" s="1">
        <f>IF($E117+$I117+$D$7&lt;=LC$22,0,IF(LC$22-$D$7&gt;=$E117,VLOOKUP($C117,Input!$A$8:$HV$39,MATCH(LC$21,Input!$A$6:$HV$6,0),FALSE)/$G117*$F117,0))*$D117</f>
        <v>3602474.2268041242</v>
      </c>
      <c r="LD117" s="1">
        <f>IF($E117+$I117+$D$7&lt;=LD$22,0,IF(LD$22-$D$7&gt;=$E117,VLOOKUP($C117,Input!$A$8:$HV$39,MATCH(LD$21,Input!$A$6:$HV$6,0),FALSE)/$G117*$F117,0))*$D117</f>
        <v>3602474.2268041242</v>
      </c>
      <c r="LE117" s="1">
        <f>IF($E117+$I117+$D$7&lt;=LE$22,0,IF(LE$22-$D$7&gt;=$E117,VLOOKUP($C117,Input!$A$8:$HV$39,MATCH(LE$21,Input!$A$6:$HV$6,0),FALSE)/$G117*$F117,0))*$D117</f>
        <v>3602474.2268041242</v>
      </c>
      <c r="LF117" s="1">
        <f>IF($E117+$I117+$D$7&lt;=LF$22,0,IF(LF$22-$D$7&gt;=$E117,VLOOKUP($C117,Input!$A$8:$HV$39,MATCH(LF$21,Input!$A$6:$HV$6,0),FALSE)/$G117*$F117,0))*$D117</f>
        <v>3602474.2268041242</v>
      </c>
      <c r="LG117" s="1">
        <f>IF($E117+$I117+$D$7&lt;=LG$22,0,IF(LG$22-$D$7&gt;=$E117,VLOOKUP($C117,Input!$A$8:$HV$39,MATCH(LG$21,Input!$A$6:$HV$6,0),FALSE)/$G117*$F117,0))*$D117</f>
        <v>3602474.2268041242</v>
      </c>
      <c r="LH117" s="1">
        <f>IF($E117+$I117+$D$7&lt;=LH$22,0,IF(LH$22-$D$7&gt;=$E117,VLOOKUP($C117,Input!$A$8:$HV$39,MATCH(LH$21,Input!$A$6:$HV$6,0),FALSE)/$G117*$F117,0))*$D117</f>
        <v>3602474.2268041242</v>
      </c>
      <c r="LI117" s="1">
        <f>IF($E117+$I117+$D$7&lt;=LI$22,0,IF(LI$22-$D$7&gt;=$E117,VLOOKUP($C117,Input!$A$8:$HV$39,MATCH(LI$21,Input!$A$6:$HV$6,0),FALSE)/$G117*$F117,0))*$D117</f>
        <v>3602474.2268041242</v>
      </c>
      <c r="LJ117" s="1">
        <f>IF($E117+$I117+$D$7&lt;=LJ$22,0,IF(LJ$22-$D$7&gt;=$E117,VLOOKUP($C117,Input!$A$8:$HV$39,MATCH(LJ$21,Input!$A$6:$HV$6,0),FALSE)/$G117*$F117,0))*$D117</f>
        <v>3602474.2268041242</v>
      </c>
      <c r="LK117" s="1">
        <f>IF($E117+$I117+$D$7&lt;=LK$22,0,IF(LK$22-$D$7&gt;=$E117,VLOOKUP($C117,Input!$A$8:$HV$39,MATCH(LK$21,Input!$A$6:$HV$6,0),FALSE)/$G117*$F117,0))*$D117</f>
        <v>3602474.2268041242</v>
      </c>
      <c r="LL117" s="1">
        <f>IF($E117+$I117+$D$7&lt;=LL$22,0,IF(LL$22-$D$7&gt;=$E117,VLOOKUP($C117,Input!$A$8:$HV$39,MATCH(LL$21,Input!$A$6:$HV$6,0),FALSE)/$G117*$F117,0))*$D117</f>
        <v>3602474.2268041242</v>
      </c>
      <c r="LM117" s="1">
        <f>IF($E117+$I117+$D$7&lt;=LM$22,0,IF(LM$22-$D$7&gt;=$E117,VLOOKUP($C117,Input!$A$8:$HV$39,MATCH(LM$21,Input!$A$6:$HV$6,0),FALSE)/$G117*$F117,0))*$D117</f>
        <v>3602474.2268041242</v>
      </c>
      <c r="LN117" s="1">
        <f>IF($E117+$I117+$D$7&lt;=LN$22,0,IF(LN$22-$D$7&gt;=$E117,VLOOKUP($C117,Input!$A$8:$HV$39,MATCH(LN$21,Input!$A$6:$HV$6,0),FALSE)/$G117*$F117,0))*$D117</f>
        <v>3602474.2268041242</v>
      </c>
      <c r="LO117" s="1">
        <f>IF($E117+$I117+$D$7&lt;=LO$22,0,IF(LO$22-$D$7&gt;=$E117,VLOOKUP($C117,Input!$A$8:$HV$39,MATCH(LO$21,Input!$A$6:$HV$6,0),FALSE)/$G117*$F117,0))*$D117</f>
        <v>3602474.2268041242</v>
      </c>
      <c r="LP117" s="1">
        <f>IF($E117+$I117+$D$7&lt;=LP$22,0,IF(LP$22-$D$7&gt;=$E117,VLOOKUP($C117,Input!$A$8:$HV$39,MATCH(LP$21,Input!$A$6:$HV$6,0),FALSE)/$G117*$F117,0))*$D117</f>
        <v>3602474.2268041242</v>
      </c>
      <c r="LQ117" s="1">
        <f>IF($E117+$I117+$D$7&lt;=LQ$22,0,IF(LQ$22-$D$7&gt;=$E117,VLOOKUP($C117,Input!$A$8:$HV$39,MATCH(LQ$21,Input!$A$6:$HV$6,0),FALSE)/$G117*$F117,0))*$D117</f>
        <v>0</v>
      </c>
      <c r="LR117" s="1">
        <f>IF($E117+$I117+$D$7&lt;=LR$22,0,IF(LR$22-$D$7&gt;=$E117,VLOOKUP($C117,Input!$A$8:$HV$39,MATCH(LR$21,Input!$A$6:$HV$6,0),FALSE)/$G117*$F117,0))*$D117</f>
        <v>0</v>
      </c>
      <c r="LS117" s="1">
        <f>IF($E117+$I117+$D$7&lt;=LS$22,0,IF(LS$22-$D$7&gt;=$E117,VLOOKUP($C117,Input!$A$8:$HV$39,MATCH(LS$21,Input!$A$6:$HV$6,0),FALSE)/$G117*$F117,0))*$D117</f>
        <v>0</v>
      </c>
      <c r="LT117" s="1">
        <f>IF($E117+$I117+$D$7&lt;=LT$22,0,IF(LT$22-$D$7&gt;=$E117,VLOOKUP($C117,Input!$A$8:$HV$39,MATCH(LT$21,Input!$A$6:$HV$6,0),FALSE)/$G117*$F117,0))*$D117</f>
        <v>0</v>
      </c>
      <c r="LU117" s="1">
        <f>IF($E117+$I117+$D$7&lt;=LU$22,0,IF(LU$22-$D$7&gt;=$E117,VLOOKUP($C117,Input!$A$8:$HV$39,MATCH(LU$21,Input!$A$6:$HV$6,0),FALSE)/$G117*$F117,0))*$D117</f>
        <v>0</v>
      </c>
      <c r="LV117" s="1">
        <f>IF($E117+$I117+$D$7&lt;=LV$22,0,IF(LV$22-$D$7&gt;=$E117,VLOOKUP($C117,Input!$A$8:$HV$39,MATCH(LV$21,Input!$A$6:$HV$6,0),FALSE)/$G117*$F117,0))*$D117</f>
        <v>0</v>
      </c>
      <c r="LW117" s="1">
        <f>IF($E117+$I117+$D$7&lt;=LW$22,0,IF(LW$22-$D$7&gt;=$E117,VLOOKUP($C117,Input!$A$8:$HV$39,MATCH(LW$21,Input!$A$6:$HV$6,0),FALSE)/$G117*$F117,0))*$D117</f>
        <v>0</v>
      </c>
      <c r="LX117" s="1">
        <f>IF($E117+$I117+$D$7&lt;=LX$22,0,IF(LX$22-$D$7&gt;=$E117,VLOOKUP($C117,Input!$A$8:$HV$39,MATCH(LX$21,Input!$A$6:$HV$6,0),FALSE)/$G117*$F117,0))*$D117</f>
        <v>0</v>
      </c>
      <c r="LY117" s="1">
        <f>IF($E117+$I117+$D$7&lt;=LY$22,0,IF(LY$22-$D$7&gt;=$E117,VLOOKUP($C117,Input!$A$8:$HV$39,MATCH(LY$21,Input!$A$6:$HV$6,0),FALSE)/$G117*$F117,0))*$D117</f>
        <v>0</v>
      </c>
      <c r="LZ117" s="1">
        <f>IF($E117+$I117+$D$7&lt;=LZ$22,0,IF(LZ$22-$D$7&gt;=$E117,VLOOKUP($C117,Input!$A$8:$HV$39,MATCH(LZ$21,Input!$A$6:$HV$6,0),FALSE)/$G117*$F117,0))*$D117</f>
        <v>0</v>
      </c>
      <c r="MA117" s="1">
        <f>IF($E117+$I117+$D$7&lt;=MA$22,0,IF(MA$22-$D$7&gt;=$E117,VLOOKUP($C117,Input!$A$8:$HV$39,MATCH(MA$21,Input!$A$6:$HV$6,0),FALSE)/$G117*$F117,0))*$D117</f>
        <v>0</v>
      </c>
      <c r="MB117" s="1">
        <f>IF($E117+$I117+$D$7&lt;=MB$22,0,IF(MB$22-$D$7&gt;=$E117,VLOOKUP($C117,Input!$A$8:$HV$39,MATCH(MB$21,Input!$A$6:$HV$6,0),FALSE)/$G117*$F117,0))*$D117</f>
        <v>0</v>
      </c>
      <c r="MC117" s="1">
        <f>IF($E117+$I117+$D$7&lt;=MC$22,0,IF(MC$22-$D$7&gt;=$E117,VLOOKUP($C117,Input!$A$8:$HV$39,MATCH(MC$21,Input!$A$6:$HV$6,0),FALSE)/$G117*$F117,0))*$D117</f>
        <v>0</v>
      </c>
      <c r="MD117" s="1">
        <f>IF($E117+$I117+$D$7&lt;=MD$22,0,IF(MD$22-$D$7&gt;=$E117,VLOOKUP($C117,Input!$A$8:$HV$39,MATCH(MD$21,Input!$A$6:$HV$6,0),FALSE)/$G117*$F117,0))*$D117</f>
        <v>0</v>
      </c>
      <c r="ME117" s="1">
        <f>IF($E117+$I117+$D$7&lt;=ME$22,0,IF(ME$22-$D$7&gt;=$E117,VLOOKUP($C117,Input!$A$8:$HV$39,MATCH(ME$21,Input!$A$6:$HV$6,0),FALSE)/$G117*$F117,0))*$D117</f>
        <v>0</v>
      </c>
      <c r="MF117" s="1">
        <f>IF($E117+$I117+$D$7&lt;=MF$22,0,IF(MF$22-$D$7&gt;=$E117,VLOOKUP($C117,Input!$A$8:$HV$39,MATCH(MF$21,Input!$A$6:$HV$6,0),FALSE)/$G117*$F117,0))*$D117</f>
        <v>0</v>
      </c>
      <c r="MG117" s="1">
        <f>IF($E117+$I117+$D$7&lt;=MG$22,0,IF(MG$22-$D$7&gt;=$E117,VLOOKUP($C117,Input!$A$8:$HV$39,MATCH(MG$21,Input!$A$6:$HV$6,0),FALSE)/$G117*$F117,0))*$D117</f>
        <v>0</v>
      </c>
      <c r="MH117" s="1">
        <f>IF($E117+$I117+$D$7&lt;=MH$22,0,IF(MH$22-$D$7&gt;=$E117,VLOOKUP($C117,Input!$A$8:$HV$39,MATCH(MH$21,Input!$A$6:$HV$6,0),FALSE)/$G117*$F117,0))*$D117</f>
        <v>0</v>
      </c>
      <c r="MI117" s="1">
        <f>IF($E117+$I117+$D$7&lt;=MI$22,0,IF(MI$22-$D$7&gt;=$E117,VLOOKUP($C117,Input!$A$8:$HV$39,MATCH(MI$21,Input!$A$6:$HV$6,0),FALSE)/$G117*$F117,0))*$D117</f>
        <v>0</v>
      </c>
      <c r="MJ117" s="1">
        <f>IF($E117+$I117+$D$7&lt;=MJ$22,0,IF(MJ$22-$D$7&gt;=$E117,VLOOKUP($C117,Input!$A$8:$HV$39,MATCH(MJ$21,Input!$A$6:$HV$6,0),FALSE)/$G117*$F117,0))*$D117</f>
        <v>0</v>
      </c>
      <c r="MK117" s="1">
        <f>IF($E117+$I117+$D$7&lt;=MK$22,0,IF(MK$22-$D$7&gt;=$E117,VLOOKUP($C117,Input!$A$8:$HV$39,MATCH(MK$21,Input!$A$6:$HV$6,0),FALSE)/$G117*$F117,0))*$D117</f>
        <v>0</v>
      </c>
      <c r="ML117" s="1">
        <f>IF($E117+$I117+$D$7&lt;=ML$22,0,IF(ML$22-$D$7&gt;=$E117,VLOOKUP($C117,Input!$A$8:$HV$39,MATCH(ML$21,Input!$A$6:$HV$6,0),FALSE)/$G117*$F117,0))*$D117</f>
        <v>0</v>
      </c>
      <c r="MM117" s="1">
        <f>IF($E117+$I117+$D$7&lt;=MM$22,0,IF(MM$22-$D$7&gt;=$E117,VLOOKUP($C117,Input!$A$8:$HV$39,MATCH(MM$21,Input!$A$6:$HV$6,0),FALSE)/$G117*$F117,0))*$D117</f>
        <v>0</v>
      </c>
      <c r="MN117" s="1">
        <f>IF($E117+$I117+$D$7&lt;=MN$22,0,IF(MN$22-$D$7&gt;=$E117,VLOOKUP($C117,Input!$A$8:$HV$39,MATCH(MN$21,Input!$A$6:$HV$6,0),FALSE)/$G117*$F117,0))*$D117</f>
        <v>0</v>
      </c>
      <c r="MO117" s="1">
        <f>IF($E117+$I117+$D$7&lt;=MO$22,0,IF(MO$22-$D$7&gt;=$E117,VLOOKUP($C117,Input!$A$8:$HV$39,MATCH(MO$21,Input!$A$6:$HV$6,0),FALSE)/$G117*$F117,0))*$D117</f>
        <v>0</v>
      </c>
      <c r="MP117" s="1">
        <f>IF($E117+$I117+$D$7&lt;=MP$22,0,IF(MP$22-$D$7&gt;=$E117,VLOOKUP($C117,Input!$A$8:$HV$39,MATCH(MP$21,Input!$A$6:$HV$6,0),FALSE)/$G117*$F117,0))*$D117</f>
        <v>0</v>
      </c>
      <c r="MQ117" s="1">
        <f>IF($E117+$I117+$D$7&lt;=MQ$22,0,IF(MQ$22-$D$7&gt;=$E117,VLOOKUP($C117,Input!$A$8:$HV$39,MATCH(MQ$21,Input!$A$6:$HV$6,0),FALSE)/$G117*$F117,0))*$D117</f>
        <v>0</v>
      </c>
      <c r="MR117" s="1">
        <f>IF($E117+$I117+$D$7&lt;=MR$22,0,IF(MR$22-$D$7&gt;=$E117,VLOOKUP($C117,Input!$A$8:$HV$39,MATCH(MR$21,Input!$A$6:$HV$6,0),FALSE)/$G117*$F117,0))*$D117</f>
        <v>0</v>
      </c>
      <c r="MS117" s="1">
        <f>IF($E117+$I117+$D$7&lt;=MS$22,0,IF(MS$22-$D$7&gt;=$E117,VLOOKUP($C117,Input!$A$8:$HV$39,MATCH(MS$21,Input!$A$6:$HV$6,0),FALSE)/$G117*$F117,0))*$D117</f>
        <v>0</v>
      </c>
      <c r="MT117" s="1">
        <f>IF($E117+$I117+$D$7&lt;=MT$22,0,IF(MT$22-$D$7&gt;=$E117,VLOOKUP($C117,Input!$A$8:$HV$39,MATCH(MT$21,Input!$A$6:$HV$6,0),FALSE)/$G117*$F117,0))*$D117</f>
        <v>0</v>
      </c>
      <c r="MU117" s="1">
        <f>IF($E117+$I117+$D$7&lt;=MU$22,0,IF(MU$22-$D$7&gt;=$E117,VLOOKUP($C117,Input!$A$8:$HV$39,MATCH(MU$21,Input!$A$6:$HV$6,0),FALSE)/$G117*$F117,0))*$D117</f>
        <v>0</v>
      </c>
      <c r="MV117" s="1">
        <f>IF($E117+$I117+$D$7&lt;=MV$22,0,IF(MV$22-$D$7&gt;=$E117,VLOOKUP($C117,Input!$A$8:$HV$39,MATCH(MV$21,Input!$A$6:$HV$6,0),FALSE)/$G117*$F117,0))*$D117</f>
        <v>0</v>
      </c>
      <c r="MW117" s="1">
        <f>IF($E117+$I117+$D$7&lt;=MW$22,0,IF(MW$22-$D$7&gt;=$E117,VLOOKUP($C117,Input!$A$8:$HV$39,MATCH(MW$21,Input!$A$6:$HV$6,0),FALSE)/$G117*$F117,0))*$D117</f>
        <v>0</v>
      </c>
      <c r="MX117" s="1">
        <f>IF($E117+$I117+$D$7&lt;=MX$22,0,IF(MX$22-$D$7&gt;=$E117,VLOOKUP($C117,Input!$A$8:$HV$39,MATCH(MX$21,Input!$A$6:$HV$6,0),FALSE)/$G117*$F117,0))*$D117</f>
        <v>0</v>
      </c>
      <c r="MZ117" t="str">
        <f>VLOOKUP($C117,Input!$A$8:$HV$39,MATCH(MZ$21,Input!$A$6:$HV$6,0),FALSE)</f>
        <v>Fossil CNG LCFS Credit ($/DGE)</v>
      </c>
      <c r="NA117" s="1">
        <f>IF($E117+$I117+$D$7&lt;=NA$22,0,IF(NA$22-$D$7&gt;=$E117,-VLOOKUP($C117,Input!$A$8:$HV$39,MATCH(NA$21,Input!$A$6:$HV$6,0),FALSE)/$G117*$F117,0))*$D117*$G$4/100</f>
        <v>-517858.66465979372</v>
      </c>
      <c r="NB117" s="1">
        <f>IF($E117+$I117+$D$7&lt;=NB$22,0,IF(NB$22-$D$7&gt;=$E117,-VLOOKUP($C117,Input!$A$8:$HV$39,MATCH(NB$21,Input!$A$6:$HV$6,0),FALSE)/$G117*$F117,0))*$D117*$G$4/100</f>
        <v>0</v>
      </c>
      <c r="NC117" s="1">
        <f>IF($E117+$I117+$D$7&lt;=NC$22,0,IF(NC$22-$D$7&gt;=$E117,-VLOOKUP($C117,Input!$A$8:$HV$39,MATCH(NC$21,Input!$A$6:$HV$6,0),FALSE)/$G117*$F117,0))*$D117*$G$4/100</f>
        <v>0</v>
      </c>
      <c r="ND117" s="1">
        <f>IF($E117+$I117+$D$7&lt;=ND$22,0,IF(ND$22-$D$7&gt;=$E117,-VLOOKUP($C117,Input!$A$8:$HV$39,MATCH(ND$21,Input!$A$6:$HV$6,0),FALSE)/$G117*$F117,0))*$D117*$G$4/100</f>
        <v>0</v>
      </c>
      <c r="NE117" s="1">
        <f>IF($E117+$I117+$D$7&lt;=NE$22,0,IF(NE$22-$D$7&gt;=$E117,-VLOOKUP($C117,Input!$A$8:$HV$39,MATCH(NE$21,Input!$A$6:$HV$6,0),FALSE)/$G117*$F117,0))*$D117*$G$4/100</f>
        <v>0</v>
      </c>
      <c r="NF117" s="1">
        <f>IF($E117+$I117+$D$7&lt;=NF$22,0,IF(NF$22-$D$7&gt;=$E117,-VLOOKUP($C117,Input!$A$8:$HV$39,MATCH(NF$21,Input!$A$6:$HV$6,0),FALSE)/$G117*$F117,0))*$D117*$G$4/100</f>
        <v>0</v>
      </c>
      <c r="NG117" s="1">
        <f>IF($E117+$I117+$D$7&lt;=NG$22,0,IF(NG$22-$D$7&gt;=$E117,-VLOOKUP($C117,Input!$A$8:$HV$39,MATCH(NG$21,Input!$A$6:$HV$6,0),FALSE)/$G117*$F117,0))*$D117*$G$4/100</f>
        <v>0</v>
      </c>
      <c r="NH117" s="1">
        <f>IF($E117+$I117+$D$7&lt;=NH$22,0,IF(NH$22-$D$7&gt;=$E117,-VLOOKUP($C117,Input!$A$8:$HV$39,MATCH(NH$21,Input!$A$6:$HV$6,0),FALSE)/$G117*$F117,0))*$D117*$G$4/100</f>
        <v>0</v>
      </c>
      <c r="NI117" s="1">
        <f>IF($E117+$I117+$D$7&lt;=NI$22,0,IF(NI$22-$D$7&gt;=$E117,-VLOOKUP($C117,Input!$A$8:$HV$39,MATCH(NI$21,Input!$A$6:$HV$6,0),FALSE)/$G117*$F117,0))*$D117*$G$4/100</f>
        <v>0</v>
      </c>
      <c r="NJ117" s="1">
        <f>IF($E117+$I117+$D$7&lt;=NJ$22,0,IF(NJ$22-$D$7&gt;=$E117,-VLOOKUP($C117,Input!$A$8:$HV$39,MATCH(NJ$21,Input!$A$6:$HV$6,0),FALSE)/$G117*$F117,0))*$D117*$G$4/100</f>
        <v>0</v>
      </c>
      <c r="NK117" s="1">
        <f>IF($E117+$I117+$D$7&lt;=NK$22,0,IF(NK$22-$D$7&gt;=$E117,-VLOOKUP($C117,Input!$A$8:$HV$39,MATCH(NK$21,Input!$A$6:$HV$6,0),FALSE)/$G117*$F117,0))*$D117*$G$4/100</f>
        <v>0</v>
      </c>
      <c r="NL117" s="1">
        <f>IF($E117+$I117+$D$7&lt;=NL$22,0,IF(NL$22-$D$7&gt;=$E117,-VLOOKUP($C117,Input!$A$8:$HV$39,MATCH(NL$21,Input!$A$6:$HV$6,0),FALSE)/$G117*$F117,0))*$D117*$G$4/100</f>
        <v>0</v>
      </c>
      <c r="NM117" s="1">
        <f>IF($E117+$I117+$D$7&lt;=NM$22,0,IF(NM$22-$D$7&gt;=$E117,-VLOOKUP($C117,Input!$A$8:$HV$39,MATCH(NM$21,Input!$A$6:$HV$6,0),FALSE)/$G117*$F117,0))*$D117*$G$4/100</f>
        <v>0</v>
      </c>
      <c r="NN117" s="1">
        <f>IF($E117+$I117+$D$7&lt;=NN$22,0,IF(NN$22-$D$7&gt;=$E117,-VLOOKUP($C117,Input!$A$8:$HV$39,MATCH(NN$21,Input!$A$6:$HV$6,0),FALSE)/$G117*$F117,0))*$D117*$G$4/100</f>
        <v>0</v>
      </c>
      <c r="NO117" s="1">
        <f>IF($E117+$I117+$D$7&lt;=NO$22,0,IF(NO$22-$D$7&gt;=$E117,-VLOOKUP($C117,Input!$A$8:$HV$39,MATCH(NO$21,Input!$A$6:$HV$6,0),FALSE)/$G117*$F117,0))*$D117*$G$4/100</f>
        <v>0</v>
      </c>
      <c r="NP117" s="1">
        <f>IF($E117+$I117+$D$7&lt;=NP$22,0,IF(NP$22-$D$7&gt;=$E117,-VLOOKUP($C117,Input!$A$8:$HV$39,MATCH(NP$21,Input!$A$6:$HV$6,0),FALSE)/$G117*$F117,0))*$D117*$G$4/100</f>
        <v>0</v>
      </c>
      <c r="NQ117" s="1">
        <f>IF($E117+$I117+$D$7&lt;=NQ$22,0,IF(NQ$22-$D$7&gt;=$E117,-VLOOKUP($C117,Input!$A$8:$HV$39,MATCH(NQ$21,Input!$A$6:$HV$6,0),FALSE)/$G117*$F117,0))*$D117*$G$4/100</f>
        <v>0</v>
      </c>
      <c r="NR117" s="1">
        <f>IF($E117+$I117+$D$7&lt;=NR$22,0,IF(NR$22-$D$7&gt;=$E117,-VLOOKUP($C117,Input!$A$8:$HV$39,MATCH(NR$21,Input!$A$6:$HV$6,0),FALSE)/$G117*$F117,0))*$D117*$G$4/100</f>
        <v>0</v>
      </c>
      <c r="NS117" s="1">
        <f>IF($E117+$I117+$D$7&lt;=NS$22,0,IF(NS$22-$D$7&gt;=$E117,-VLOOKUP($C117,Input!$A$8:$HV$39,MATCH(NS$21,Input!$A$6:$HV$6,0),FALSE)/$G117*$F117,0))*$D117*$G$4/100</f>
        <v>0</v>
      </c>
      <c r="NT117" s="1">
        <f>IF($E117+$I117+$D$7&lt;=NT$22,0,IF(NT$22-$D$7&gt;=$E117,-VLOOKUP($C117,Input!$A$8:$HV$39,MATCH(NT$21,Input!$A$6:$HV$6,0),FALSE)/$G117*$F117,0))*$D117*$G$4/100</f>
        <v>0</v>
      </c>
      <c r="NU117" s="1">
        <f>IF($E117+$I117+$D$7&lt;=NU$22,0,IF(NU$22-$D$7&gt;=$E117,-VLOOKUP($C117,Input!$A$8:$HV$39,MATCH(NU$21,Input!$A$6:$HV$6,0),FALSE)/$G117*$F117,0))*$D117*$G$4/100</f>
        <v>0</v>
      </c>
      <c r="NV117" s="1">
        <f>IF($E117+$I117+$D$7&lt;=NV$22,0,IF(NV$22-$D$7&gt;=$E117,-VLOOKUP($C117,Input!$A$8:$HV$39,MATCH(NV$21,Input!$A$6:$HV$6,0),FALSE)/$G117*$F117,0))*$D117*$G$4/100</f>
        <v>0</v>
      </c>
      <c r="NW117" s="1">
        <f>IF($E117+$I117+$D$7&lt;=NW$22,0,IF(NW$22-$D$7&gt;=$E117,-VLOOKUP($C117,Input!$A$8:$HV$39,MATCH(NW$21,Input!$A$6:$HV$6,0),FALSE)/$G117*$F117,0))*$D117*$G$4/100</f>
        <v>0</v>
      </c>
      <c r="NX117" s="1">
        <f>IF($E117+$I117+$D$7&lt;=NX$22,0,IF(NX$22-$D$7&gt;=$E117,-VLOOKUP($C117,Input!$A$8:$HV$39,MATCH(NX$21,Input!$A$6:$HV$6,0),FALSE)/$G117*$F117,0))*$D117*$G$4/100</f>
        <v>0</v>
      </c>
      <c r="NY117" s="1">
        <f>IF($E117+$I117+$D$7&lt;=NY$22,0,IF(NY$22-$D$7&gt;=$E117,-VLOOKUP($C117,Input!$A$8:$HV$39,MATCH(NY$21,Input!$A$6:$HV$6,0),FALSE)/$G117*$F117,0))*$D117*$G$4/100</f>
        <v>0</v>
      </c>
      <c r="NZ117" s="1">
        <f>IF($E117+$I117+$D$7&lt;=NZ$22,0,IF(NZ$22-$D$7&gt;=$E117,-VLOOKUP($C117,Input!$A$8:$HV$39,MATCH(NZ$21,Input!$A$6:$HV$6,0),FALSE)/$G117*$F117,0))*$D117*$G$4/100</f>
        <v>0</v>
      </c>
      <c r="OA117" s="1">
        <f>IF($E117+$I117+$D$7&lt;=OA$22,0,IF(OA$22-$D$7&gt;=$E117,-VLOOKUP($C117,Input!$A$8:$HV$39,MATCH(OA$21,Input!$A$6:$HV$6,0),FALSE)/$G117*$F117,0))*$D117*$G$4/100</f>
        <v>0</v>
      </c>
      <c r="OB117" s="1">
        <f>IF($E117+$I117+$D$7&lt;=OB$22,0,IF(OB$22-$D$7&gt;=$E117,-VLOOKUP($C117,Input!$A$8:$HV$39,MATCH(OB$21,Input!$A$6:$HV$6,0),FALSE)/$G117*$F117,0))*$D117*$G$4/100</f>
        <v>0</v>
      </c>
      <c r="OC117" s="1">
        <f>IF($E117+$I117+$D$7&lt;=OC$22,0,IF(OC$22-$D$7&gt;=$E117,-VLOOKUP($C117,Input!$A$8:$HV$39,MATCH(OC$21,Input!$A$6:$HV$6,0),FALSE)/$G117*$F117,0))*$D117*$G$4/100</f>
        <v>0</v>
      </c>
      <c r="OD117" s="1">
        <f>IF($E117+$I117+$D$7&lt;=OD$22,0,IF(OD$22-$D$7&gt;=$E117,-VLOOKUP($C117,Input!$A$8:$HV$39,MATCH(OD$21,Input!$A$6:$HV$6,0),FALSE)/$G117*$F117,0))*$D117*$G$4/100</f>
        <v>0</v>
      </c>
      <c r="OE117" s="1">
        <f>IF($E117+$I117+$D$7&lt;=OE$22,0,IF(OE$22-$D$7&gt;=$E117,-VLOOKUP($C117,Input!$A$8:$HV$39,MATCH(OE$21,Input!$A$6:$HV$6,0),FALSE)/$G117*$F117,0))*$D117*$G$4/100</f>
        <v>0</v>
      </c>
      <c r="OF117" s="1">
        <f>IF($E117+$I117+$D$7&lt;=OF$22,0,IF(OF$22-$D$7&gt;=$E117,-VLOOKUP($C117,Input!$A$8:$HV$39,MATCH(OF$21,Input!$A$6:$HV$6,0),FALSE)/$G117*$F117,0))*$D117*$G$4/100</f>
        <v>0</v>
      </c>
      <c r="OG117" s="1">
        <f>IF($E117+$I117+$D$7&lt;=OG$22,0,IF(OG$22-$D$7&gt;=$E117,-VLOOKUP($C117,Input!$A$8:$HV$39,MATCH(OG$21,Input!$A$6:$HV$6,0),FALSE)/$G117*$F117,0))*$D117*$G$4/100</f>
        <v>0</v>
      </c>
      <c r="OH117" s="1">
        <f>IF($E117+$I117+$D$7&lt;=OH$22,0,IF(OH$22-$D$7&gt;=$E117,-VLOOKUP($C117,Input!$A$8:$HV$39,MATCH(OH$21,Input!$A$6:$HV$6,0),FALSE)/$G117*$F117,0))*$D117*$G$4/100</f>
        <v>0</v>
      </c>
      <c r="OI117" s="1">
        <f>IF($E117+$I117+$D$7&lt;=OI$22,0,IF(OI$22-$D$7&gt;=$E117,-VLOOKUP($C117,Input!$A$8:$HV$39,MATCH(OI$21,Input!$A$6:$HV$6,0),FALSE)/$G117*$F117,0))*$D117*$G$4/100</f>
        <v>0</v>
      </c>
      <c r="OK117" t="str">
        <f>VLOOKUP($C117,Input!$A$8:$HW$39,MATCH(OK$21,Input!$A$6:$HW$6,0),FALSE)</f>
        <v>NA</v>
      </c>
      <c r="OL117" s="1">
        <f>IF($E117+$I117+$D$7&lt;=OL$22,0,IF(OL$22-$D$7&gt;=$E117,IF(COUNTIF($KZ117:LP117,"&gt;0")&gt;0,VLOOKUP($C117,Input!$A$8:$HV$21,MATCH($OK$21+COUNTIF($KZ117:LP117,"&gt;0"),Input!$A$6:$HV$6,0),FALSE),0),0))*$D117</f>
        <v>0</v>
      </c>
      <c r="OM117" s="1">
        <f>IF($E117+$I117+$D$7&lt;=OM$22,0,IF(OM$22-$D$7&gt;=$E117,IF(COUNTIF($KZ117:LQ117,"&gt;0")&gt;0,VLOOKUP($C117,Input!$A$8:$HV$21,MATCH($OK$21+COUNTIF($KZ117:LQ117,"&gt;0"),Input!$A$6:$HV$6,0),FALSE),0),0))*$D117</f>
        <v>0</v>
      </c>
      <c r="ON117" s="1">
        <f>IF($E117+$I117+$D$7&lt;=ON$22,0,IF(ON$22-$D$7&gt;=$E117,IF(COUNTIF($KZ117:LR117,"&gt;0")&gt;0,VLOOKUP($C117,Input!$A$8:$HV$21,MATCH($OK$21+COUNTIF($KZ117:LR117,"&gt;0"),Input!$A$6:$HV$6,0),FALSE),0),0))*$D117</f>
        <v>0</v>
      </c>
      <c r="OO117" s="1">
        <f>IF($E117+$I117+$D$7&lt;=OO$22,0,IF(OO$22-$D$7&gt;=$E117,IF(COUNTIF($KZ117:LS117,"&gt;0")&gt;0,VLOOKUP($C117,Input!$A$8:$HV$21,MATCH($OK$21+COUNTIF($KZ117:LS117,"&gt;0"),Input!$A$6:$HV$6,0),FALSE),0),0))*$D117</f>
        <v>0</v>
      </c>
      <c r="OP117" s="1">
        <f>IF($E117+$I117+$D$7&lt;=OP$22,0,IF(OP$22-$D$7&gt;=$E117,IF(COUNTIF($KZ117:LT117,"&gt;0")&gt;0,VLOOKUP($C117,Input!$A$8:$HV$21,MATCH($OK$21+COUNTIF($KZ117:LT117,"&gt;0"),Input!$A$6:$HV$6,0),FALSE),0),0))*$D117</f>
        <v>0</v>
      </c>
      <c r="OQ117" s="1">
        <f>IF($E117+$I117+$D$7&lt;=OQ$22,0,IF(OQ$22-$D$7&gt;=$E117,IF(COUNTIF($KZ117:LU117,"&gt;0")&gt;0,VLOOKUP($C117,Input!$A$8:$HV$21,MATCH($OK$21+COUNTIF($KZ117:LU117,"&gt;0"),Input!$A$6:$HV$6,0),FALSE),0),0))*$D117</f>
        <v>0</v>
      </c>
      <c r="OR117" s="1">
        <f>IF($E117+$I117+$D$7&lt;=OR$22,0,IF(OR$22-$D$7&gt;=$E117,IF(COUNTIF($KZ117:LV117,"&gt;0")&gt;0,VLOOKUP($C117,Input!$A$8:$HV$21,MATCH($OK$21+COUNTIF($KZ117:LV117,"&gt;0"),Input!$A$6:$HV$6,0),FALSE),0),0))*$D117</f>
        <v>0</v>
      </c>
      <c r="OS117" s="1">
        <f>IF($E117+$I117+$D$7&lt;=OS$22,0,IF(OS$22-$D$7&gt;=$E117,IF(COUNTIF($KZ117:LW117,"&gt;0")&gt;0,VLOOKUP($C117,Input!$A$8:$HV$21,MATCH($OK$21+COUNTIF($KZ117:LW117,"&gt;0"),Input!$A$6:$HV$6,0),FALSE),0),0))*$D117</f>
        <v>0</v>
      </c>
      <c r="OT117" s="1">
        <f>IF($E117+$I117+$D$7&lt;=OT$22,0,IF(OT$22-$D$7&gt;=$E117,IF(COUNTIF($KZ117:LX117,"&gt;0")&gt;0,VLOOKUP($C117,Input!$A$8:$HV$21,MATCH($OK$21+COUNTIF($KZ117:LX117,"&gt;0"),Input!$A$6:$HV$6,0),FALSE),0),0))*$D117</f>
        <v>0</v>
      </c>
      <c r="OU117" s="1">
        <f>IF($E117+$I117+$D$7&lt;=OU$22,0,IF(OU$22-$D$7&gt;=$E117,IF(COUNTIF($KZ117:LY117,"&gt;0")&gt;0,VLOOKUP($C117,Input!$A$8:$HV$21,MATCH($OK$21+COUNTIF($KZ117:LY117,"&gt;0"),Input!$A$6:$HV$6,0),FALSE),0),0))*$D117</f>
        <v>0</v>
      </c>
      <c r="OV117" s="1">
        <f>IF($E117+$I117+$D$7&lt;=OV$22,0,IF(OV$22-$D$7&gt;=$E117,IF(COUNTIF($KZ117:LZ117,"&gt;0")&gt;0,VLOOKUP($C117,Input!$A$8:$HV$21,MATCH($OK$21+COUNTIF($KZ117:LZ117,"&gt;0"),Input!$A$6:$HV$6,0),FALSE),0),0))*$D117</f>
        <v>0</v>
      </c>
      <c r="OW117" s="1">
        <f>IF($E117+$I117+$D$7&lt;=OW$22,0,IF(OW$22-$D$7&gt;=$E117,IF(COUNTIF($KZ117:MA117,"&gt;0")&gt;0,VLOOKUP($C117,Input!$A$8:$HV$21,MATCH($OK$21+COUNTIF($KZ117:MA117,"&gt;0"),Input!$A$6:$HV$6,0),FALSE),0),0))*$D117</f>
        <v>0</v>
      </c>
      <c r="OX117" s="1">
        <f>IF($E117+$I117+$D$7&lt;=OX$22,0,IF(OX$22-$D$7&gt;=$E117,IF(COUNTIF($KZ117:MB117,"&gt;0")&gt;0,VLOOKUP($C117,Input!$A$8:$HV$21,MATCH($OK$21+COUNTIF($KZ117:MB117,"&gt;0"),Input!$A$6:$HV$6,0),FALSE),0),0))*$D117</f>
        <v>0</v>
      </c>
      <c r="OY117" s="1">
        <f>IF($E117+$I117+$D$7&lt;=OY$22,0,IF(OY$22-$D$7&gt;=$E117,IF(COUNTIF($KZ117:MC117,"&gt;0")&gt;0,VLOOKUP($C117,Input!$A$8:$HV$21,MATCH($OK$21+COUNTIF($KZ117:MC117,"&gt;0"),Input!$A$6:$HV$6,0),FALSE),0),0))*$D117</f>
        <v>0</v>
      </c>
      <c r="OZ117" s="1">
        <f>IF($E117+$I117+$D$7&lt;=OZ$22,0,IF(OZ$22-$D$7&gt;=$E117,IF(COUNTIF($KZ117:MD117,"&gt;0")&gt;0,VLOOKUP($C117,Input!$A$8:$HV$21,MATCH($OK$21+COUNTIF($KZ117:MD117,"&gt;0"),Input!$A$6:$HV$6,0),FALSE),0),0))*$D117</f>
        <v>0</v>
      </c>
      <c r="PA117" s="1">
        <f>IF($E117+$I117+$D$7&lt;=PA$22,0,IF(PA$22-$D$7&gt;=$E117,IF(COUNTIF($KZ117:ME117,"&gt;0")&gt;0,VLOOKUP($C117,Input!$A$8:$HV$21,MATCH($OK$21+COUNTIF($KZ117:ME117,"&gt;0"),Input!$A$6:$HV$6,0),FALSE),0),0))*$D117</f>
        <v>0</v>
      </c>
      <c r="PB117" s="1">
        <f>IF($E117+$I117+$D$7&lt;=PB$22,0,IF(PB$22-$D$7&gt;=$E117,IF(COUNTIF($KZ117:MF117,"&gt;0")&gt;0,VLOOKUP($C117,Input!$A$8:$HV$21,MATCH($OK$21+COUNTIF($KZ117:MF117,"&gt;0"),Input!$A$6:$HV$6,0),FALSE),0),0))*$D117</f>
        <v>0</v>
      </c>
      <c r="PC117" s="1">
        <f>IF($E117+$I117+$D$7&lt;=PC$22,0,IF(PC$22-$D$7&gt;=$E117,IF(COUNTIF($KZ117:MG117,"&gt;0")&gt;0,VLOOKUP($C117,Input!$A$8:$HV$21,MATCH($OK$21+COUNTIF($KZ117:MG117,"&gt;0"),Input!$A$6:$HV$6,0),FALSE),0),0))*$D117</f>
        <v>0</v>
      </c>
      <c r="PD117" s="1">
        <f>IF($E117+$I117+$D$7&lt;=PD$22,0,IF(PD$22-$D$7&gt;=$E117,IF(COUNTIF($KZ117:MH117,"&gt;0")&gt;0,VLOOKUP($C117,Input!$A$8:$HV$21,MATCH($OK$21+COUNTIF($KZ117:MH117,"&gt;0"),Input!$A$6:$HV$6,0),FALSE),0),0))*$D117</f>
        <v>0</v>
      </c>
      <c r="PE117" s="1">
        <f>IF($E117+$I117+$D$7&lt;=PE$22,0,IF(PE$22-$D$7&gt;=$E117,IF(COUNTIF($KZ117:MI117,"&gt;0")&gt;0,VLOOKUP($C117,Input!$A$8:$HV$21,MATCH($OK$21+COUNTIF($KZ117:MI117,"&gt;0"),Input!$A$6:$HV$6,0),FALSE),0),0))*$D117</f>
        <v>0</v>
      </c>
      <c r="PF117" s="1">
        <f>IF($E117+$I117+$D$7&lt;=PF$22,0,IF(PF$22-$D$7&gt;=$E117,IF(COUNTIF($KZ117:MJ117,"&gt;0")&gt;0,VLOOKUP($C117,Input!$A$8:$HV$21,MATCH($OK$21+COUNTIF($KZ117:MJ117,"&gt;0"),Input!$A$6:$HV$6,0),FALSE),0),0))*$D117</f>
        <v>0</v>
      </c>
      <c r="PG117" s="1">
        <f>IF($E117+$I117+$D$7&lt;=PG$22,0,IF(PG$22-$D$7&gt;=$E117,IF(COUNTIF($KZ117:MK117,"&gt;0")&gt;0,VLOOKUP($C117,Input!$A$8:$HV$21,MATCH($OK$21+COUNTIF($KZ117:MK117,"&gt;0"),Input!$A$6:$HV$6,0),FALSE),0),0))*$D117</f>
        <v>0</v>
      </c>
      <c r="PH117" s="1">
        <f>IF($E117+$I117+$D$7&lt;=PH$22,0,IF(PH$22-$D$7&gt;=$E117,IF(COUNTIF($KZ117:ML117,"&gt;0")&gt;0,VLOOKUP($C117,Input!$A$8:$HV$21,MATCH($OK$21+COUNTIF($KZ117:ML117,"&gt;0"),Input!$A$6:$HV$6,0),FALSE),0),0))*$D117</f>
        <v>0</v>
      </c>
      <c r="PI117" s="1">
        <f>IF($E117+$I117+$D$7&lt;=PI$22,0,IF(PI$22-$D$7&gt;=$E117,IF(COUNTIF($KZ117:MM117,"&gt;0")&gt;0,VLOOKUP($C117,Input!$A$8:$HV$21,MATCH($OK$21+COUNTIF($KZ117:MM117,"&gt;0"),Input!$A$6:$HV$6,0),FALSE),0),0))*$D117</f>
        <v>0</v>
      </c>
      <c r="PJ117" s="1">
        <f>IF($E117+$I117+$D$7&lt;=PJ$22,0,IF(PJ$22-$D$7&gt;=$E117,IF(COUNTIF($KZ117:MN117,"&gt;0")&gt;0,VLOOKUP($C117,Input!$A$8:$HV$21,MATCH($OK$21+COUNTIF($KZ117:MN117,"&gt;0"),Input!$A$6:$HV$6,0),FALSE),0),0))*$D117</f>
        <v>0</v>
      </c>
      <c r="PK117" s="1">
        <f>IF($E117+$I117+$D$7&lt;=PK$22,0,IF(PK$22-$D$7&gt;=$E117,IF(COUNTIF($KZ117:MO117,"&gt;0")&gt;0,VLOOKUP($C117,Input!$A$8:$HV$21,MATCH($OK$21+COUNTIF($KZ117:MO117,"&gt;0"),Input!$A$6:$HV$6,0),FALSE),0),0))*$D117</f>
        <v>0</v>
      </c>
      <c r="PL117" s="1">
        <f>IF($E117+$I117+$D$7&lt;=PL$22,0,IF(PL$22-$D$7&gt;=$E117,IF(COUNTIF($KZ117:MP117,"&gt;0")&gt;0,VLOOKUP($C117,Input!$A$8:$HV$21,MATCH($OK$21+COUNTIF($KZ117:MP117,"&gt;0"),Input!$A$6:$HV$6,0),FALSE),0),0))*$D117</f>
        <v>0</v>
      </c>
      <c r="PM117" s="1">
        <f>IF($E117+$I117+$D$7&lt;=PM$22,0,IF(PM$22-$D$7&gt;=$E117,IF(COUNTIF($KZ117:MQ117,"&gt;0")&gt;0,VLOOKUP($C117,Input!$A$8:$HV$21,MATCH($OK$21+COUNTIF($KZ117:MQ117,"&gt;0"),Input!$A$6:$HV$6,0),FALSE),0),0))*$D117</f>
        <v>0</v>
      </c>
      <c r="PN117" s="1">
        <f>IF($E117+$I117+$D$7&lt;=PN$22,0,IF(PN$22-$D$7&gt;=$E117,IF(COUNTIF($KZ117:MR117,"&gt;0")&gt;0,VLOOKUP($C117,Input!$A$8:$HV$21,MATCH($OK$21+COUNTIF($KZ117:MR117,"&gt;0"),Input!$A$6:$HV$6,0),FALSE),0),0))*$D117</f>
        <v>0</v>
      </c>
      <c r="PO117" s="1">
        <f>IF($E117+$I117+$D$7&lt;=PO$22,0,IF(PO$22-$D$7&gt;=$E117,IF(COUNTIF($KZ117:MS117,"&gt;0")&gt;0,VLOOKUP($C117,Input!$A$8:$HV$21,MATCH($OK$21+COUNTIF($KZ117:MS117,"&gt;0"),Input!$A$6:$HV$6,0),FALSE),0),0))*$D117</f>
        <v>0</v>
      </c>
      <c r="PP117" s="1">
        <f>IF($E117+$I117+$D$7&lt;=PP$22,0,IF(PP$22-$D$7&gt;=$E117,IF(COUNTIF($KZ117:MT117,"&gt;0")&gt;0,VLOOKUP($C117,Input!$A$8:$HV$21,MATCH($OK$21+COUNTIF($KZ117:MT117,"&gt;0"),Input!$A$6:$HV$6,0),FALSE),0),0))*$D117</f>
        <v>0</v>
      </c>
      <c r="PQ117" s="1">
        <f>IF($E117+$I117+$D$7&lt;=PQ$22,0,IF(PQ$22-$D$7&gt;=$E117,IF(COUNTIF($KZ117:MU117,"&gt;0")&gt;0,VLOOKUP($C117,Input!$A$8:$HV$21,MATCH($OK$21+COUNTIF($KZ117:MU117,"&gt;0"),Input!$A$6:$HV$6,0),FALSE),0),0))*$D117</f>
        <v>0</v>
      </c>
      <c r="PR117" s="1">
        <f>IF($E117+$I117+$D$7&lt;=PR$22,0,IF(PR$22-$D$7&gt;=$E117,IF(COUNTIF($KZ117:MV117,"&gt;0")&gt;0,VLOOKUP($C117,Input!$A$8:$HV$21,MATCH($OK$21+COUNTIF($KZ117:MV117,"&gt;0"),Input!$A$6:$HV$6,0),FALSE),0),0))*$D117</f>
        <v>0</v>
      </c>
      <c r="PS117" s="1">
        <f>IF($E117+$I117+$D$7&lt;=PS$22,0,IF(PS$22-$D$7&gt;=$E117,IF(COUNTIF($KZ117:MW117,"&gt;0")&gt;0,VLOOKUP($C117,Input!$A$8:$HV$21,MATCH($OK$21+COUNTIF($KZ117:MW117,"&gt;0"),Input!$A$6:$HV$6,0),FALSE),0),0))*$D117</f>
        <v>0</v>
      </c>
      <c r="PT117" s="1">
        <f>IF($E117+$I117+$D$7&lt;=PT$22,0,IF(PT$22-$D$7&gt;=$E117,IF(COUNTIF($KZ117:MX117,"&gt;0")&gt;0,VLOOKUP($C117,Input!$A$8:$HV$21,MATCH($OK$21+COUNTIF($KZ117:MX117,"&gt;0"),Input!$A$6:$HV$6,0),FALSE),0),0))*$D117</f>
        <v>0</v>
      </c>
      <c r="PV117" s="1" t="str">
        <f t="shared" si="871"/>
        <v>2003 MY 40' CNG w Midlife Rebuild {234 Buses}</v>
      </c>
      <c r="PW117" s="1">
        <f t="shared" si="875"/>
        <v>11040615.56214433</v>
      </c>
      <c r="PX117" s="1">
        <f t="shared" si="872"/>
        <v>0</v>
      </c>
      <c r="PY117" s="1">
        <f t="shared" si="872"/>
        <v>0</v>
      </c>
      <c r="PZ117" s="1">
        <f t="shared" si="872"/>
        <v>0</v>
      </c>
      <c r="QA117" s="1">
        <f t="shared" si="872"/>
        <v>0</v>
      </c>
      <c r="QB117" s="1">
        <f t="shared" si="872"/>
        <v>0</v>
      </c>
      <c r="QC117" s="1">
        <f t="shared" si="872"/>
        <v>0</v>
      </c>
      <c r="QD117" s="1">
        <f t="shared" si="872"/>
        <v>0</v>
      </c>
      <c r="QE117" s="1">
        <f t="shared" si="872"/>
        <v>0</v>
      </c>
      <c r="QF117" s="1">
        <f t="shared" si="872"/>
        <v>0</v>
      </c>
      <c r="QG117" s="1">
        <f t="shared" si="872"/>
        <v>0</v>
      </c>
      <c r="QH117" s="1">
        <f t="shared" si="872"/>
        <v>0</v>
      </c>
      <c r="QI117" s="1">
        <f t="shared" si="872"/>
        <v>0</v>
      </c>
      <c r="QJ117" s="1">
        <f t="shared" si="872"/>
        <v>0</v>
      </c>
      <c r="QK117" s="1">
        <f t="shared" si="872"/>
        <v>0</v>
      </c>
      <c r="QL117" s="1">
        <f t="shared" si="872"/>
        <v>0</v>
      </c>
      <c r="QM117" s="1">
        <f t="shared" si="872"/>
        <v>0</v>
      </c>
      <c r="QN117" s="1">
        <f t="shared" si="872"/>
        <v>0</v>
      </c>
      <c r="QO117" s="1">
        <f t="shared" si="872"/>
        <v>0</v>
      </c>
      <c r="QP117" s="1">
        <f t="shared" si="872"/>
        <v>0</v>
      </c>
      <c r="QQ117" s="1">
        <f t="shared" si="872"/>
        <v>0</v>
      </c>
      <c r="QR117" s="1">
        <f t="shared" si="872"/>
        <v>0</v>
      </c>
      <c r="QS117" s="1">
        <f t="shared" si="872"/>
        <v>0</v>
      </c>
      <c r="QT117" s="1">
        <f t="shared" si="872"/>
        <v>0</v>
      </c>
      <c r="QU117" s="1">
        <f t="shared" si="872"/>
        <v>0</v>
      </c>
      <c r="QV117" s="1">
        <f t="shared" si="872"/>
        <v>0</v>
      </c>
      <c r="QW117" s="1">
        <f t="shared" si="872"/>
        <v>0</v>
      </c>
      <c r="QX117" s="1">
        <f t="shared" si="872"/>
        <v>0</v>
      </c>
      <c r="QY117" s="1">
        <f t="shared" si="872"/>
        <v>0</v>
      </c>
      <c r="QZ117" s="1">
        <f t="shared" si="872"/>
        <v>0</v>
      </c>
      <c r="RA117" s="1">
        <f t="shared" si="872"/>
        <v>0</v>
      </c>
      <c r="RB117" s="1">
        <f t="shared" si="872"/>
        <v>0</v>
      </c>
      <c r="RC117" s="1">
        <f t="shared" si="872"/>
        <v>0</v>
      </c>
      <c r="RD117" s="1">
        <f t="shared" si="872"/>
        <v>0</v>
      </c>
      <c r="RE117" s="1">
        <f t="shared" si="872"/>
        <v>0</v>
      </c>
      <c r="RF117" s="1">
        <f t="shared" si="876"/>
        <v>11040615.56214433</v>
      </c>
      <c r="RG117" s="1">
        <f t="shared" si="877"/>
        <v>11040615.56214433</v>
      </c>
      <c r="RH117" s="72"/>
      <c r="RI117" s="91"/>
    </row>
    <row r="118" spans="1:477" hidden="1" outlineLevel="1" x14ac:dyDescent="0.25">
      <c r="A118" s="89"/>
      <c r="B118" s="143"/>
      <c r="C118" s="111" t="str">
        <f t="shared" si="873"/>
        <v>40' CNG w Midlife Rebuild</v>
      </c>
      <c r="D118" s="85">
        <f t="shared" si="874"/>
        <v>234</v>
      </c>
      <c r="E118" s="83">
        <f t="shared" si="878"/>
        <v>2004</v>
      </c>
      <c r="F118" s="68">
        <f t="shared" si="870"/>
        <v>40000</v>
      </c>
      <c r="G118" s="69">
        <f>VLOOKUP($C118,Input!$A$8:$HV$39,MATCH(G$21,Input!$A$6:$HV$6,0),FALSE)</f>
        <v>2.91</v>
      </c>
      <c r="H118" s="123">
        <f>VLOOKUP($C118,Input!$A$8:$HV$39,MATCH(H$21,Input!$A$6:$HV$6,0),FALSE)</f>
        <v>0</v>
      </c>
      <c r="I118" s="70">
        <f>VLOOKUP($C118,Input!$A$8:$HV$39,MATCH(I$21,Input!$A$6:$HV$6,0),FALSE)</f>
        <v>14</v>
      </c>
      <c r="J118" s="1">
        <f>+IF($E118=J$22,VLOOKUP($C118,Input!$A$8:$AN$39,MATCH(J$21,Input!$A$6:$AN$6,0),FALSE)+$H118,0)*$D118</f>
        <v>0</v>
      </c>
      <c r="K118" s="1">
        <f>+IF($E118=K$22,VLOOKUP($C118,Input!$A$8:$AN$39,MATCH(K$21,Input!$A$6:$AN$6,0),FALSE)+$H118,0)*$D118</f>
        <v>0</v>
      </c>
      <c r="L118" s="1">
        <f>+IF($E118=L$22,VLOOKUP($C118,Input!$A$8:$AN$39,MATCH(L$21,Input!$A$6:$AN$6,0),FALSE)+$H118,0)*$D118</f>
        <v>0</v>
      </c>
      <c r="M118" s="1">
        <f>+IF($E118=M$22,VLOOKUP($C118,Input!$A$8:$AN$39,MATCH(M$21,Input!$A$6:$AN$6,0),FALSE)+$H118,0)*$D118</f>
        <v>0</v>
      </c>
      <c r="N118" s="1">
        <f>+IF($E118=N$22,VLOOKUP($C118,Input!$A$8:$AN$39,MATCH(N$21,Input!$A$6:$AN$6,0),FALSE)+$H118,0)*$D118</f>
        <v>0</v>
      </c>
      <c r="O118" s="1">
        <f>+IF($E118=O$22,VLOOKUP($C118,Input!$A$8:$AN$39,MATCH(O$21,Input!$A$6:$AN$6,0),FALSE)+$H118,0)*$D118</f>
        <v>0</v>
      </c>
      <c r="P118" s="1">
        <f>+IF($E118=P$22,VLOOKUP($C118,Input!$A$8:$AN$39,MATCH(P$21,Input!$A$6:$AN$6,0),FALSE)+$H118,0)*$D118</f>
        <v>0</v>
      </c>
      <c r="Q118" s="1">
        <f>+IF($E118=Q$22,VLOOKUP($C118,Input!$A$8:$AN$39,MATCH(Q$21,Input!$A$6:$AN$6,0),FALSE)+$H118,0)*$D118</f>
        <v>0</v>
      </c>
      <c r="R118" s="1">
        <f>+IF($E118=R$22,VLOOKUP($C118,Input!$A$8:$AN$39,MATCH(R$21,Input!$A$6:$AN$6,0),FALSE)+$H118,0)*$D118</f>
        <v>0</v>
      </c>
      <c r="S118" s="1">
        <f>+IF($E118=S$22,VLOOKUP($C118,Input!$A$8:$AN$39,MATCH(S$21,Input!$A$6:$AN$6,0),FALSE)+$H118,0)*$D118</f>
        <v>0</v>
      </c>
      <c r="T118" s="1">
        <f>+IF($E118=T$22,VLOOKUP($C118,Input!$A$8:$AN$39,MATCH(T$21,Input!$A$6:$AN$6,0),FALSE)+$H118,0)*$D118</f>
        <v>0</v>
      </c>
      <c r="U118" s="1">
        <f>+IF($E118=U$22,VLOOKUP($C118,Input!$A$8:$AN$39,MATCH(U$21,Input!$A$6:$AN$6,0),FALSE)+$H118,0)*$D118</f>
        <v>0</v>
      </c>
      <c r="V118" s="1">
        <f>+IF($E118=V$22,VLOOKUP($C118,Input!$A$8:$AN$39,MATCH(V$21,Input!$A$6:$AN$6,0),FALSE)+$H118,0)*$D118</f>
        <v>0</v>
      </c>
      <c r="W118" s="1">
        <f>+IF($E118=W$22,VLOOKUP($C118,Input!$A$8:$AN$39,MATCH(W$21,Input!$A$6:$AN$6,0),FALSE)+$H118,0)*$D118</f>
        <v>0</v>
      </c>
      <c r="X118" s="1">
        <f>+IF($E118=X$22,VLOOKUP($C118,Input!$A$8:$AN$39,MATCH(X$21,Input!$A$6:$AN$6,0),FALSE)+$H118,0)*$D118</f>
        <v>0</v>
      </c>
      <c r="Y118" s="1">
        <f>+IF($E118=Y$22,VLOOKUP($C118,Input!$A$8:$AN$39,MATCH(Y$21,Input!$A$6:$AN$6,0),FALSE)+$H118,0)*$D118</f>
        <v>0</v>
      </c>
      <c r="Z118" s="1">
        <f>+IF($E118=Z$22,VLOOKUP($C118,Input!$A$8:$AN$39,MATCH(Z$21,Input!$A$6:$AN$6,0),FALSE)+$H118,0)*$D118</f>
        <v>0</v>
      </c>
      <c r="AA118" s="1">
        <f>+IF($E118=AA$22,VLOOKUP($C118,Input!$A$8:$AN$39,MATCH(AA$21,Input!$A$6:$AN$6,0),FALSE)+$H118,0)*$D118</f>
        <v>0</v>
      </c>
      <c r="AB118" s="1">
        <f>+IF($E118=AB$22,VLOOKUP($C118,Input!$A$8:$AN$39,MATCH(AB$21,Input!$A$6:$AN$6,0),FALSE)+$H118,0)*$D118</f>
        <v>0</v>
      </c>
      <c r="AC118" s="1">
        <f>+IF($E118=AC$22,VLOOKUP($C118,Input!$A$8:$AN$39,MATCH(AC$21,Input!$A$6:$AN$6,0),FALSE)+$H118,0)*$D118</f>
        <v>0</v>
      </c>
      <c r="AD118" s="1">
        <f>+IF($E118=AD$22,VLOOKUP($C118,Input!$A$8:$AN$39,MATCH(AD$21,Input!$A$6:$AN$6,0),FALSE)+$H118,0)*$D118</f>
        <v>0</v>
      </c>
      <c r="AE118" s="1">
        <f>+IF($E118=AE$22,VLOOKUP($C118,Input!$A$8:$AN$39,MATCH(AE$21,Input!$A$6:$AN$6,0),FALSE)+$H118,0)*$D118</f>
        <v>0</v>
      </c>
      <c r="AF118" s="1">
        <f>+IF($E118=AF$22,VLOOKUP($C118,Input!$A$8:$AN$39,MATCH(AF$21,Input!$A$6:$AN$6,0),FALSE)+$H118,0)*$D118</f>
        <v>0</v>
      </c>
      <c r="AG118" s="1">
        <f>+IF($E118=AG$22,VLOOKUP($C118,Input!$A$8:$AN$39,MATCH(AG$21,Input!$A$6:$AN$6,0),FALSE)+$H118,0)*$D118</f>
        <v>0</v>
      </c>
      <c r="AH118" s="1">
        <f>+IF($E118=AH$22,VLOOKUP($C118,Input!$A$8:$AN$39,MATCH(AH$21,Input!$A$6:$AN$6,0),FALSE)+$H118,0)*$D118</f>
        <v>0</v>
      </c>
      <c r="AI118" s="1">
        <f>+IF($E118=AI$22,VLOOKUP($C118,Input!$A$8:$AN$39,MATCH(AI$21,Input!$A$6:$AN$6,0),FALSE)+$H118,0)*$D118</f>
        <v>0</v>
      </c>
      <c r="AJ118" s="1">
        <f>+IF($E118=AJ$22,VLOOKUP($C118,Input!$A$8:$AN$39,MATCH(AJ$21,Input!$A$6:$AN$6,0),FALSE)+$H118,0)*$D118</f>
        <v>0</v>
      </c>
      <c r="AK118" s="1">
        <f>+IF($E118=AK$22,VLOOKUP($C118,Input!$A$8:$AN$39,MATCH(AK$21,Input!$A$6:$AN$6,0),FALSE)+$H118,0)*$D118</f>
        <v>0</v>
      </c>
      <c r="AL118" s="1">
        <f>+IF($E118=AL$22,VLOOKUP($C118,Input!$A$8:$AN$39,MATCH(AL$21,Input!$A$6:$AN$6,0),FALSE)+$H118,0)*$D118</f>
        <v>0</v>
      </c>
      <c r="AM118" s="1">
        <f>+IF($E118=AM$22,VLOOKUP($C118,Input!$A$8:$AN$39,MATCH(AM$21,Input!$A$6:$AN$6,0),FALSE)+$H118,0)*$D118</f>
        <v>0</v>
      </c>
      <c r="AN118" s="1">
        <f>+IF($E118=AN$22,VLOOKUP($C118,Input!$A$8:$AN$39,MATCH(AN$21,Input!$A$6:$AN$6,0),FALSE)+$H118,0)*$D118</f>
        <v>0</v>
      </c>
      <c r="AO118" s="1">
        <f>+IF($E118=AO$22,VLOOKUP($C118,Input!$A$8:$AN$39,MATCH(AO$21,Input!$A$6:$AN$6,0),FALSE)+$H118,0)*$D118</f>
        <v>0</v>
      </c>
      <c r="AP118" s="1">
        <f>+IF($E118=AP$22,VLOOKUP($C118,Input!$A$8:$AN$39,MATCH(AP$21,Input!$A$6:$AN$6,0),FALSE)+$H118,0)*$D118</f>
        <v>0</v>
      </c>
      <c r="AQ118" s="1">
        <f>+IF($E118=AQ$22,VLOOKUP($C118,Input!$A$8:$AN$39,MATCH(AQ$21,Input!$A$6:$AN$6,0),FALSE)+$H118,0)*$D118</f>
        <v>0</v>
      </c>
      <c r="AR118" s="1">
        <f>+IF($E118=AR$22,VLOOKUP($C118,Input!$A$8:$AN$39,MATCH(AR$21,Input!$A$6:$AN$6,0),FALSE)+$H118,0)*$D118</f>
        <v>0</v>
      </c>
      <c r="AT118" t="str">
        <f>VLOOKUP($C118,Input!$A$8:$HV$39,MATCH(AT$21,Input!$A$6:$HV$6,0),FALSE)</f>
        <v>Parts and administrative cost</v>
      </c>
      <c r="AU118" s="1">
        <f>+IF($E118=AU$22,VLOOKUP($C118,Input!$A$8:$HV$39,MATCH(AU$21,Input!$A$6:$HV$6,0),FALSE),0)*$D118</f>
        <v>0</v>
      </c>
      <c r="AV118" s="1">
        <f>+IF($E118=AV$22,VLOOKUP($C118,Input!$A$8:$HV$39,MATCH(AV$21,Input!$A$6:$HV$6,0),FALSE),0)*$D118</f>
        <v>0</v>
      </c>
      <c r="AW118" s="1">
        <f>+IF($E118=AW$22,VLOOKUP($C118,Input!$A$8:$HV$39,MATCH(AW$21,Input!$A$6:$HV$6,0),FALSE),0)*$D118</f>
        <v>0</v>
      </c>
      <c r="AX118" s="1">
        <f>+IF($E118=AX$22,VLOOKUP($C118,Input!$A$8:$HV$39,MATCH(AX$21,Input!$A$6:$HV$6,0),FALSE),0)*$D118</f>
        <v>0</v>
      </c>
      <c r="AY118" s="1">
        <f>+IF($E118=AY$22,VLOOKUP($C118,Input!$A$8:$HV$39,MATCH(AY$21,Input!$A$6:$HV$6,0),FALSE),0)*$D118</f>
        <v>0</v>
      </c>
      <c r="AZ118" s="1">
        <f>+IF($E118=AZ$22,VLOOKUP($C118,Input!$A$8:$HV$39,MATCH(AZ$21,Input!$A$6:$HV$6,0),FALSE),0)*$D118</f>
        <v>0</v>
      </c>
      <c r="BA118" s="1">
        <f>+IF($E118=BA$22,VLOOKUP($C118,Input!$A$8:$HV$39,MATCH(BA$21,Input!$A$6:$HV$6,0),FALSE),0)*$D118</f>
        <v>0</v>
      </c>
      <c r="BB118" s="1">
        <f>+IF($E118=BB$22,VLOOKUP($C118,Input!$A$8:$HV$39,MATCH(BB$21,Input!$A$6:$HV$6,0),FALSE),0)*$D118</f>
        <v>0</v>
      </c>
      <c r="BC118" s="1">
        <f>+IF($E118=BC$22,VLOOKUP($C118,Input!$A$8:$HV$39,MATCH(BC$21,Input!$A$6:$HV$6,0),FALSE),0)*$D118</f>
        <v>0</v>
      </c>
      <c r="BD118" s="1">
        <f>+IF($E118=BD$22,VLOOKUP($C118,Input!$A$8:$HV$39,MATCH(BD$21,Input!$A$6:$HV$6,0),FALSE),0)*$D118</f>
        <v>0</v>
      </c>
      <c r="BE118" s="1">
        <f>+IF($E118=BE$22,VLOOKUP($C118,Input!$A$8:$HV$39,MATCH(BE$21,Input!$A$6:$HV$6,0),FALSE),0)*$D118</f>
        <v>0</v>
      </c>
      <c r="BF118" s="1">
        <f>+IF($E118=BF$22,VLOOKUP($C118,Input!$A$8:$HV$39,MATCH(BF$21,Input!$A$6:$HV$6,0),FALSE),0)*$D118</f>
        <v>0</v>
      </c>
      <c r="BG118" s="1">
        <f>+IF($E118=BG$22,VLOOKUP($C118,Input!$A$8:$HV$39,MATCH(BG$21,Input!$A$6:$HV$6,0),FALSE),0)*$D118</f>
        <v>0</v>
      </c>
      <c r="BH118" s="1">
        <f>+IF($E118=BH$22,VLOOKUP($C118,Input!$A$8:$HV$39,MATCH(BH$21,Input!$A$6:$HV$6,0),FALSE),0)*$D118</f>
        <v>0</v>
      </c>
      <c r="BI118" s="1">
        <f>+IF($E118=BI$22,VLOOKUP($C118,Input!$A$8:$HV$39,MATCH(BI$21,Input!$A$6:$HV$6,0),FALSE),0)*$D118</f>
        <v>0</v>
      </c>
      <c r="BJ118" s="1">
        <f>+IF($E118=BJ$22,VLOOKUP($C118,Input!$A$8:$HV$39,MATCH(BJ$21,Input!$A$6:$HV$6,0),FALSE),0)*$D118</f>
        <v>0</v>
      </c>
      <c r="BK118" s="1">
        <f>+IF($E118=BK$22,VLOOKUP($C118,Input!$A$8:$HV$39,MATCH(BK$21,Input!$A$6:$HV$6,0),FALSE),0)*$D118</f>
        <v>0</v>
      </c>
      <c r="BL118" s="1">
        <f>+IF($E118=BL$22,VLOOKUP($C118,Input!$A$8:$HV$39,MATCH(BL$21,Input!$A$6:$HV$6,0),FALSE),0)*$D118</f>
        <v>0</v>
      </c>
      <c r="BM118" s="1">
        <f>+IF($E118=BM$22,VLOOKUP($C118,Input!$A$8:$HV$39,MATCH(BM$21,Input!$A$6:$HV$6,0),FALSE),0)*$D118</f>
        <v>0</v>
      </c>
      <c r="BN118" s="1">
        <f>+IF($E118=BN$22,VLOOKUP($C118,Input!$A$8:$HV$39,MATCH(BN$21,Input!$A$6:$HV$6,0),FALSE),0)*$D118</f>
        <v>0</v>
      </c>
      <c r="BO118" s="1">
        <f>+IF($E118=BO$22,VLOOKUP($C118,Input!$A$8:$HV$39,MATCH(BO$21,Input!$A$6:$HV$6,0),FALSE),0)*$D118</f>
        <v>0</v>
      </c>
      <c r="BP118" s="1">
        <f>+IF($E118=BP$22,VLOOKUP($C118,Input!$A$8:$HV$39,MATCH(BP$21,Input!$A$6:$HV$6,0),FALSE),0)*$D118</f>
        <v>0</v>
      </c>
      <c r="BQ118" s="1">
        <f>+IF($E118=BQ$22,VLOOKUP($C118,Input!$A$8:$HV$39,MATCH(BQ$21,Input!$A$6:$HV$6,0),FALSE),0)*$D118</f>
        <v>0</v>
      </c>
      <c r="BR118" s="1">
        <f>+IF($E118=BR$22,VLOOKUP($C118,Input!$A$8:$HV$39,MATCH(BR$21,Input!$A$6:$HV$6,0),FALSE),0)*$D118</f>
        <v>0</v>
      </c>
      <c r="BS118" s="1">
        <f>+IF($E118=BS$22,VLOOKUP($C118,Input!$A$8:$HV$39,MATCH(BS$21,Input!$A$6:$HV$6,0),FALSE),0)*$D118</f>
        <v>0</v>
      </c>
      <c r="BT118" s="1">
        <f>+IF($E118=BT$22,VLOOKUP($C118,Input!$A$8:$HV$39,MATCH(BT$21,Input!$A$6:$HV$6,0),FALSE),0)*$D118</f>
        <v>0</v>
      </c>
      <c r="BU118" s="1">
        <f>+IF($E118=BU$22,VLOOKUP($C118,Input!$A$8:$HV$39,MATCH(BU$21,Input!$A$6:$HV$6,0),FALSE),0)*$D118</f>
        <v>0</v>
      </c>
      <c r="BV118" s="1">
        <f>+IF($E118=BV$22,VLOOKUP($C118,Input!$A$8:$HV$39,MATCH(BV$21,Input!$A$6:$HV$6,0),FALSE),0)*$D118</f>
        <v>0</v>
      </c>
      <c r="BW118" s="1">
        <f>+IF($E118=BW$22,VLOOKUP($C118,Input!$A$8:$HV$39,MATCH(BW$21,Input!$A$6:$HV$6,0),FALSE),0)*$D118</f>
        <v>0</v>
      </c>
      <c r="BX118" s="1">
        <f>+IF($E118=BX$22,VLOOKUP($C118,Input!$A$8:$HV$39,MATCH(BX$21,Input!$A$6:$HV$6,0),FALSE),0)*$D118</f>
        <v>0</v>
      </c>
      <c r="BY118" s="1">
        <f>+IF($E118=BY$22,VLOOKUP($C118,Input!$A$8:$HV$39,MATCH(BY$21,Input!$A$6:$HV$6,0),FALSE),0)*$D118</f>
        <v>0</v>
      </c>
      <c r="BZ118" s="1">
        <f>+IF($E118=BZ$22,VLOOKUP($C118,Input!$A$8:$HV$39,MATCH(BZ$21,Input!$A$6:$HV$6,0),FALSE),0)*$D118</f>
        <v>0</v>
      </c>
      <c r="CA118" s="1">
        <f>+IF($E118=CA$22,VLOOKUP($C118,Input!$A$8:$HV$39,MATCH(CA$21,Input!$A$6:$HV$6,0),FALSE),0)*$D118</f>
        <v>0</v>
      </c>
      <c r="CB118" s="1">
        <f>+IF($E118=CB$22,VLOOKUP($C118,Input!$A$8:$HV$39,MATCH(CB$21,Input!$A$6:$HV$6,0),FALSE),0)*$D118</f>
        <v>0</v>
      </c>
      <c r="CC118" s="1">
        <f>+IF($E118=CC$22,VLOOKUP($C118,Input!$A$8:$HV$39,MATCH(CC$21,Input!$A$6:$HV$6,0),FALSE),0)*$D118</f>
        <v>0</v>
      </c>
      <c r="CE118" t="str">
        <f>VLOOKUP($C118,Input!$A$8:$HV$39,MATCH(CE$21,Input!$A$6:$HV$6,0),FALSE)</f>
        <v>Engine Rebuild @ 7 Yr</v>
      </c>
      <c r="CF118" s="1">
        <f>IF($E118+$I118+$D$7&lt;=CF$22,0,IF(CF$22-$D$7&gt;=$E118,IF(COUNTIF($KZ118:LP118,"&gt;0")&gt;0,VLOOKUP($C118,Input!$A$8:$HV$21,MATCH($CE$21+COUNTIF($KZ118:LP118,"&gt;0"),Input!$A$6:$HV$6,0),FALSE),0),0))*$D118</f>
        <v>0</v>
      </c>
      <c r="CG118" s="1">
        <f>IF($E118+$I118+$D$7&lt;=CG$22,0,IF(CG$22-$D$7&gt;=$E118,IF(COUNTIF($KZ118:LQ118,"&gt;0")&gt;0,VLOOKUP($C118,Input!$A$8:$HV$21,MATCH($CE$21+COUNTIF($KZ118:LQ118,"&gt;0"),Input!$A$6:$HV$6,0),FALSE),0),0))*$D118</f>
        <v>0</v>
      </c>
      <c r="CH118" s="1">
        <f>IF($E118+$I118+$D$7&lt;=CH$22,0,IF(CH$22-$D$7&gt;=$E118,IF(COUNTIF($KZ118:LR118,"&gt;0")&gt;0,VLOOKUP($C118,Input!$A$8:$HV$21,MATCH($CE$21+COUNTIF($KZ118:LR118,"&gt;0"),Input!$A$6:$HV$6,0),FALSE),0),0))*$D118</f>
        <v>0</v>
      </c>
      <c r="CI118" s="1">
        <f>IF($E118+$I118+$D$7&lt;=CI$22,0,IF(CI$22-$D$7&gt;=$E118,IF(COUNTIF($KZ118:LS118,"&gt;0")&gt;0,VLOOKUP($C118,Input!$A$8:$HV$21,MATCH($CE$21+COUNTIF($KZ118:LS118,"&gt;0"),Input!$A$6:$HV$6,0),FALSE),0),0))*$D118</f>
        <v>0</v>
      </c>
      <c r="CJ118" s="1">
        <f>IF($E118+$I118+$D$7&lt;=CJ$22,0,IF(CJ$22-$D$7&gt;=$E118,IF(COUNTIF($KZ118:LT118,"&gt;0")&gt;0,VLOOKUP($C118,Input!$A$8:$HV$21,MATCH($CE$21+COUNTIF($KZ118:LT118,"&gt;0"),Input!$A$6:$HV$6,0),FALSE),0),0))*$D118</f>
        <v>0</v>
      </c>
      <c r="CK118" s="1">
        <f>IF($E118+$I118+$D$7&lt;=CK$22,0,IF(CK$22-$D$7&gt;=$E118,IF(COUNTIF($KZ118:LU118,"&gt;0")&gt;0,VLOOKUP($C118,Input!$A$8:$HV$21,MATCH($CE$21+COUNTIF($KZ118:LU118,"&gt;0"),Input!$A$6:$HV$6,0),FALSE),0),0))*$D118</f>
        <v>0</v>
      </c>
      <c r="CL118" s="1">
        <f>IF($E118+$I118+$D$7&lt;=CL$22,0,IF(CL$22-$D$7&gt;=$E118,IF(COUNTIF($KZ118:LV118,"&gt;0")&gt;0,VLOOKUP($C118,Input!$A$8:$HV$21,MATCH($CE$21+COUNTIF($KZ118:LV118,"&gt;0"),Input!$A$6:$HV$6,0),FALSE),0),0))*$D118</f>
        <v>0</v>
      </c>
      <c r="CM118" s="1">
        <f>IF($E118+$I118+$D$7&lt;=CM$22,0,IF(CM$22-$D$7&gt;=$E118,IF(COUNTIF($KZ118:LW118,"&gt;0")&gt;0,VLOOKUP($C118,Input!$A$8:$HV$21,MATCH($CE$21+COUNTIF($KZ118:LW118,"&gt;0"),Input!$A$6:$HV$6,0),FALSE),0),0))*$D118</f>
        <v>0</v>
      </c>
      <c r="CN118" s="1">
        <f>IF($E118+$I118+$D$7&lt;=CN$22,0,IF(CN$22-$D$7&gt;=$E118,IF(COUNTIF($KZ118:LX118,"&gt;0")&gt;0,VLOOKUP($C118,Input!$A$8:$HV$21,MATCH($CE$21+COUNTIF($KZ118:LX118,"&gt;0"),Input!$A$6:$HV$6,0),FALSE),0),0))*$D118</f>
        <v>0</v>
      </c>
      <c r="CO118" s="1">
        <f>IF($E118+$I118+$D$7&lt;=CO$22,0,IF(CO$22-$D$7&gt;=$E118,IF(COUNTIF($KZ118:LY118,"&gt;0")&gt;0,VLOOKUP($C118,Input!$A$8:$HV$21,MATCH($CE$21+COUNTIF($KZ118:LY118,"&gt;0"),Input!$A$6:$HV$6,0),FALSE),0),0))*$D118</f>
        <v>0</v>
      </c>
      <c r="CP118" s="1">
        <f>IF($E118+$I118+$D$7&lt;=CP$22,0,IF(CP$22-$D$7&gt;=$E118,IF(COUNTIF($KZ118:LZ118,"&gt;0")&gt;0,VLOOKUP($C118,Input!$A$8:$HV$21,MATCH($CE$21+COUNTIF($KZ118:LZ118,"&gt;0"),Input!$A$6:$HV$6,0),FALSE),0),0))*$D118</f>
        <v>0</v>
      </c>
      <c r="CQ118" s="1">
        <f>IF($E118+$I118+$D$7&lt;=CQ$22,0,IF(CQ$22-$D$7&gt;=$E118,IF(COUNTIF($KZ118:MA118,"&gt;0")&gt;0,VLOOKUP($C118,Input!$A$8:$HV$21,MATCH($CE$21+COUNTIF($KZ118:MA118,"&gt;0"),Input!$A$6:$HV$6,0),FALSE),0),0))*$D118</f>
        <v>0</v>
      </c>
      <c r="CR118" s="1">
        <f>IF($E118+$I118+$D$7&lt;=CR$22,0,IF(CR$22-$D$7&gt;=$E118,IF(COUNTIF($KZ118:MB118,"&gt;0")&gt;0,VLOOKUP($C118,Input!$A$8:$HV$21,MATCH($CE$21+COUNTIF($KZ118:MB118,"&gt;0"),Input!$A$6:$HV$6,0),FALSE),0),0))*$D118</f>
        <v>0</v>
      </c>
      <c r="CS118" s="1">
        <f>IF($E118+$I118+$D$7&lt;=CS$22,0,IF(CS$22-$D$7&gt;=$E118,IF(COUNTIF($KZ118:MC118,"&gt;0")&gt;0,VLOOKUP($C118,Input!$A$8:$HV$21,MATCH($CE$21+COUNTIF($KZ118:MC118,"&gt;0"),Input!$A$6:$HV$6,0),FALSE),0),0))*$D118</f>
        <v>0</v>
      </c>
      <c r="CT118" s="1">
        <f>IF($E118+$I118+$D$7&lt;=CT$22,0,IF(CT$22-$D$7&gt;=$E118,IF(COUNTIF($KZ118:MD118,"&gt;0")&gt;0,VLOOKUP($C118,Input!$A$8:$HV$21,MATCH($CE$21+COUNTIF($KZ118:MD118,"&gt;0"),Input!$A$6:$HV$6,0),FALSE),0),0))*$D118</f>
        <v>0</v>
      </c>
      <c r="CU118" s="1">
        <f>IF($E118+$I118+$D$7&lt;=CU$22,0,IF(CU$22-$D$7&gt;=$E118,IF(COUNTIF($KZ118:ME118,"&gt;0")&gt;0,VLOOKUP($C118,Input!$A$8:$HV$21,MATCH($CE$21+COUNTIF($KZ118:ME118,"&gt;0"),Input!$A$6:$HV$6,0),FALSE),0),0))*$D118</f>
        <v>0</v>
      </c>
      <c r="CV118" s="1">
        <f>IF($E118+$I118+$D$7&lt;=CV$22,0,IF(CV$22-$D$7&gt;=$E118,IF(COUNTIF($KZ118:MF118,"&gt;0")&gt;0,VLOOKUP($C118,Input!$A$8:$HV$21,MATCH($CE$21+COUNTIF($KZ118:MF118,"&gt;0"),Input!$A$6:$HV$6,0),FALSE),0),0))*$D118</f>
        <v>0</v>
      </c>
      <c r="CW118" s="1">
        <f>IF($E118+$I118+$D$7&lt;=CW$22,0,IF(CW$22-$D$7&gt;=$E118,IF(COUNTIF($KZ118:MG118,"&gt;0")&gt;0,VLOOKUP($C118,Input!$A$8:$HV$21,MATCH($CE$21+COUNTIF($KZ118:MG118,"&gt;0"),Input!$A$6:$HV$6,0),FALSE),0),0))*$D118</f>
        <v>0</v>
      </c>
      <c r="CX118" s="1">
        <f>IF($E118+$I118+$D$7&lt;=CX$22,0,IF(CX$22-$D$7&gt;=$E118,IF(COUNTIF($KZ118:MH118,"&gt;0")&gt;0,VLOOKUP($C118,Input!$A$8:$HV$21,MATCH($CE$21+COUNTIF($KZ118:MH118,"&gt;0"),Input!$A$6:$HV$6,0),FALSE),0),0))*$D118</f>
        <v>0</v>
      </c>
      <c r="CY118" s="1">
        <f>IF($E118+$I118+$D$7&lt;=CY$22,0,IF(CY$22-$D$7&gt;=$E118,IF(COUNTIF($KZ118:MI118,"&gt;0")&gt;0,VLOOKUP($C118,Input!$A$8:$HV$21,MATCH($CE$21+COUNTIF($KZ118:MI118,"&gt;0"),Input!$A$6:$HV$6,0),FALSE),0),0))*$D118</f>
        <v>0</v>
      </c>
      <c r="CZ118" s="1">
        <f>IF($E118+$I118+$D$7&lt;=CZ$22,0,IF(CZ$22-$D$7&gt;=$E118,IF(COUNTIF($KZ118:MJ118,"&gt;0")&gt;0,VLOOKUP($C118,Input!$A$8:$HV$21,MATCH($CE$21+COUNTIF($KZ118:MJ118,"&gt;0"),Input!$A$6:$HV$6,0),FALSE),0),0))*$D118</f>
        <v>0</v>
      </c>
      <c r="DA118" s="1">
        <f>IF($E118+$I118+$D$7&lt;=DA$22,0,IF(DA$22-$D$7&gt;=$E118,IF(COUNTIF($KZ118:MK118,"&gt;0")&gt;0,VLOOKUP($C118,Input!$A$8:$HV$21,MATCH($CE$21+COUNTIF($KZ118:MK118,"&gt;0"),Input!$A$6:$HV$6,0),FALSE),0),0))*$D118</f>
        <v>0</v>
      </c>
      <c r="DB118" s="1">
        <f>IF($E118+$I118+$D$7&lt;=DB$22,0,IF(DB$22-$D$7&gt;=$E118,IF(COUNTIF($KZ118:ML118,"&gt;0")&gt;0,VLOOKUP($C118,Input!$A$8:$HV$21,MATCH($CE$21+COUNTIF($KZ118:ML118,"&gt;0"),Input!$A$6:$HV$6,0),FALSE),0),0))*$D118</f>
        <v>0</v>
      </c>
      <c r="DC118" s="1">
        <f>IF($E118+$I118+$D$7&lt;=DC$22,0,IF(DC$22-$D$7&gt;=$E118,IF(COUNTIF($KZ118:MM118,"&gt;0")&gt;0,VLOOKUP($C118,Input!$A$8:$HV$21,MATCH($CE$21+COUNTIF($KZ118:MM118,"&gt;0"),Input!$A$6:$HV$6,0),FALSE),0),0))*$D118</f>
        <v>0</v>
      </c>
      <c r="DD118" s="1">
        <f>IF($E118+$I118+$D$7&lt;=DD$22,0,IF(DD$22-$D$7&gt;=$E118,IF(COUNTIF($KZ118:MN118,"&gt;0")&gt;0,VLOOKUP($C118,Input!$A$8:$HV$21,MATCH($CE$21+COUNTIF($KZ118:MN118,"&gt;0"),Input!$A$6:$HV$6,0),FALSE),0),0))*$D118</f>
        <v>0</v>
      </c>
      <c r="DE118" s="1">
        <f>IF($E118+$I118+$D$7&lt;=DE$22,0,IF(DE$22-$D$7&gt;=$E118,IF(COUNTIF($KZ118:MO118,"&gt;0")&gt;0,VLOOKUP($C118,Input!$A$8:$HV$21,MATCH($CE$21+COUNTIF($KZ118:MO118,"&gt;0"),Input!$A$6:$HV$6,0),FALSE),0),0))*$D118</f>
        <v>0</v>
      </c>
      <c r="DF118" s="1">
        <f>IF($E118+$I118+$D$7&lt;=DF$22,0,IF(DF$22-$D$7&gt;=$E118,IF(COUNTIF($KZ118:MP118,"&gt;0")&gt;0,VLOOKUP($C118,Input!$A$8:$HV$21,MATCH($CE$21+COUNTIF($KZ118:MP118,"&gt;0"),Input!$A$6:$HV$6,0),FALSE),0),0))*$D118</f>
        <v>0</v>
      </c>
      <c r="DG118" s="1">
        <f>IF($E118+$I118+$D$7&lt;=DG$22,0,IF(DG$22-$D$7&gt;=$E118,IF(COUNTIF($KZ118:MQ118,"&gt;0")&gt;0,VLOOKUP($C118,Input!$A$8:$HV$21,MATCH($CE$21+COUNTIF($KZ118:MQ118,"&gt;0"),Input!$A$6:$HV$6,0),FALSE),0),0))*$D118</f>
        <v>0</v>
      </c>
      <c r="DH118" s="1">
        <f>IF($E118+$I118+$D$7&lt;=DH$22,0,IF(DH$22-$D$7&gt;=$E118,IF(COUNTIF($KZ118:MR118,"&gt;0")&gt;0,VLOOKUP($C118,Input!$A$8:$HV$21,MATCH($CE$21+COUNTIF($KZ118:MR118,"&gt;0"),Input!$A$6:$HV$6,0),FALSE),0),0))*$D118</f>
        <v>0</v>
      </c>
      <c r="DI118" s="1">
        <f>IF($E118+$I118+$D$7&lt;=DI$22,0,IF(DI$22-$D$7&gt;=$E118,IF(COUNTIF($KZ118:MS118,"&gt;0")&gt;0,VLOOKUP($C118,Input!$A$8:$HV$21,MATCH($CE$21+COUNTIF($KZ118:MS118,"&gt;0"),Input!$A$6:$HV$6,0),FALSE),0),0))*$D118</f>
        <v>0</v>
      </c>
      <c r="DJ118" s="1">
        <f>IF($E118+$I118+$D$7&lt;=DJ$22,0,IF(DJ$22-$D$7&gt;=$E118,IF(COUNTIF($KZ118:MT118,"&gt;0")&gt;0,VLOOKUP($C118,Input!$A$8:$HV$21,MATCH($CE$21+COUNTIF($KZ118:MT118,"&gt;0"),Input!$A$6:$HV$6,0),FALSE),0),0))*$D118</f>
        <v>0</v>
      </c>
      <c r="DK118" s="1">
        <f>IF($E118+$I118+$D$7&lt;=DK$22,0,IF(DK$22-$D$7&gt;=$E118,IF(COUNTIF($KZ118:MU118,"&gt;0")&gt;0,VLOOKUP($C118,Input!$A$8:$HV$21,MATCH($CE$21+COUNTIF($KZ118:MU118,"&gt;0"),Input!$A$6:$HV$6,0),FALSE),0),0))*$D118</f>
        <v>0</v>
      </c>
      <c r="DL118" s="1">
        <f>IF($E118+$I118+$D$7&lt;=DL$22,0,IF(DL$22-$D$7&gt;=$E118,IF(COUNTIF($KZ118:MV118,"&gt;0")&gt;0,VLOOKUP($C118,Input!$A$8:$HV$21,MATCH($CE$21+COUNTIF($KZ118:MV118,"&gt;0"),Input!$A$6:$HV$6,0),FALSE),0),0))*$D118</f>
        <v>0</v>
      </c>
      <c r="DM118" s="1">
        <f>IF($E118+$I118+$D$7&lt;=DM$22,0,IF(DM$22-$D$7&gt;=$E118,IF(COUNTIF($KZ118:MW118,"&gt;0")&gt;0,VLOOKUP($C118,Input!$A$8:$HV$21,MATCH($CE$21+COUNTIF($KZ118:MW118,"&gt;0"),Input!$A$6:$HV$6,0),FALSE),0),0))*$D118</f>
        <v>0</v>
      </c>
      <c r="DN118" s="1">
        <f>IF($E118+$I118+$D$7&lt;=DN$22,0,IF(DN$22-$D$7&gt;=$E118,IF(COUNTIF($KZ118:MX118,"&gt;0")&gt;0,VLOOKUP($C118,Input!$A$8:$HV$21,MATCH($CE$21+COUNTIF($KZ118:MX118,"&gt;0"),Input!$A$6:$HV$6,0),FALSE),0),0))*$D118</f>
        <v>0</v>
      </c>
      <c r="DP118" t="str">
        <f>+VLOOKUP($C118,Input!$A$8:$GZ$39,MATCH(DP$21,Input!$A$6:$GZ$6,0),FALSE)</f>
        <v>Bus Maintenance at 0.85/mile</v>
      </c>
      <c r="DQ118" s="1">
        <f>IF($E118+$I118+$D$7&lt;=DQ$22,0,IF(DQ$22-$D$7&gt;=$E118,IF(COUNTIF($KZ118:LP118,"&gt;0")&gt;0,VLOOKUP($C118,Input!$A$8:$HV$21,MATCH($DP$21+COUNTIF($KZ118:LP118,"&gt;0"),Input!$A$6:$HV$6,0),FALSE),0),0))*$D118*$F118</f>
        <v>7956000</v>
      </c>
      <c r="DR118" s="1">
        <f>IF($E118+$I118+$D$7&lt;=DR$22,0,IF(DR$22-$D$7&gt;=$E118,IF(COUNTIF($KZ118:LQ118,"&gt;0")&gt;0,VLOOKUP($C118,Input!$A$8:$HV$21,MATCH($DP$21+COUNTIF($KZ118:LQ118,"&gt;0"),Input!$A$6:$HV$6,0),FALSE),0),0))*$D118*$F118</f>
        <v>7956000</v>
      </c>
      <c r="DS118" s="1">
        <f>IF($E118+$I118+$D$7&lt;=DS$22,0,IF(DS$22-$D$7&gt;=$E118,IF(COUNTIF($KZ118:LR118,"&gt;0")&gt;0,VLOOKUP($C118,Input!$A$8:$HV$21,MATCH($DP$21+COUNTIF($KZ118:LR118,"&gt;0"),Input!$A$6:$HV$6,0),FALSE),0),0))*$D118*$F118</f>
        <v>0</v>
      </c>
      <c r="DT118" s="1">
        <f>IF($E118+$I118+$D$7&lt;=DT$22,0,IF(DT$22-$D$7&gt;=$E118,IF(COUNTIF($KZ118:LS118,"&gt;0")&gt;0,VLOOKUP($C118,Input!$A$8:$HV$21,MATCH($DP$21+COUNTIF($KZ118:LS118,"&gt;0"),Input!$A$6:$HV$6,0),FALSE),0),0))*$D118*$F118</f>
        <v>0</v>
      </c>
      <c r="DU118" s="1">
        <f>IF($E118+$I118+$D$7&lt;=DU$22,0,IF(DU$22-$D$7&gt;=$E118,IF(COUNTIF($KZ118:LT118,"&gt;0")&gt;0,VLOOKUP($C118,Input!$A$8:$HV$21,MATCH($DP$21+COUNTIF($KZ118:LT118,"&gt;0"),Input!$A$6:$HV$6,0),FALSE),0),0))*$D118*$F118</f>
        <v>0</v>
      </c>
      <c r="DV118" s="1">
        <f>IF($E118+$I118+$D$7&lt;=DV$22,0,IF(DV$22-$D$7&gt;=$E118,IF(COUNTIF($KZ118:LU118,"&gt;0")&gt;0,VLOOKUP($C118,Input!$A$8:$HV$21,MATCH($DP$21+COUNTIF($KZ118:LU118,"&gt;0"),Input!$A$6:$HV$6,0),FALSE),0),0))*$D118*$F118</f>
        <v>0</v>
      </c>
      <c r="DW118" s="1">
        <f>IF($E118+$I118+$D$7&lt;=DW$22,0,IF(DW$22-$D$7&gt;=$E118,IF(COUNTIF($KZ118:LV118,"&gt;0")&gt;0,VLOOKUP($C118,Input!$A$8:$HV$21,MATCH($DP$21+COUNTIF($KZ118:LV118,"&gt;0"),Input!$A$6:$HV$6,0),FALSE),0),0))*$D118*$F118</f>
        <v>0</v>
      </c>
      <c r="DX118" s="1">
        <f>IF($E118+$I118+$D$7&lt;=DX$22,0,IF(DX$22-$D$7&gt;=$E118,IF(COUNTIF($KZ118:LW118,"&gt;0")&gt;0,VLOOKUP($C118,Input!$A$8:$HV$21,MATCH($DP$21+COUNTIF($KZ118:LW118,"&gt;0"),Input!$A$6:$HV$6,0),FALSE),0),0))*$D118*$F118</f>
        <v>0</v>
      </c>
      <c r="DY118" s="1">
        <f>IF($E118+$I118+$D$7&lt;=DY$22,0,IF(DY$22-$D$7&gt;=$E118,IF(COUNTIF($KZ118:LX118,"&gt;0")&gt;0,VLOOKUP($C118,Input!$A$8:$HV$21,MATCH($DP$21+COUNTIF($KZ118:LX118,"&gt;0"),Input!$A$6:$HV$6,0),FALSE),0),0))*$D118*$F118</f>
        <v>0</v>
      </c>
      <c r="DZ118" s="1">
        <f>IF($E118+$I118+$D$7&lt;=DZ$22,0,IF(DZ$22-$D$7&gt;=$E118,IF(COUNTIF($KZ118:LY118,"&gt;0")&gt;0,VLOOKUP($C118,Input!$A$8:$HV$21,MATCH($DP$21+COUNTIF($KZ118:LY118,"&gt;0"),Input!$A$6:$HV$6,0),FALSE),0),0))*$D118*$F118</f>
        <v>0</v>
      </c>
      <c r="EA118" s="1">
        <f>IF($E118+$I118+$D$7&lt;=EA$22,0,IF(EA$22-$D$7&gt;=$E118,IF(COUNTIF($KZ118:LZ118,"&gt;0")&gt;0,VLOOKUP($C118,Input!$A$8:$HV$21,MATCH($DP$21+COUNTIF($KZ118:LZ118,"&gt;0"),Input!$A$6:$HV$6,0),FALSE),0),0))*$D118*$F118</f>
        <v>0</v>
      </c>
      <c r="EB118" s="1">
        <f>IF($E118+$I118+$D$7&lt;=EB$22,0,IF(EB$22-$D$7&gt;=$E118,IF(COUNTIF($KZ118:MA118,"&gt;0")&gt;0,VLOOKUP($C118,Input!$A$8:$HV$21,MATCH($DP$21+COUNTIF($KZ118:MA118,"&gt;0"),Input!$A$6:$HV$6,0),FALSE),0),0))*$D118*$F118</f>
        <v>0</v>
      </c>
      <c r="EC118" s="1">
        <f>IF($E118+$I118+$D$7&lt;=EC$22,0,IF(EC$22-$D$7&gt;=$E118,IF(COUNTIF($KZ118:MB118,"&gt;0")&gt;0,VLOOKUP($C118,Input!$A$8:$HV$21,MATCH($DP$21+COUNTIF($KZ118:MB118,"&gt;0"),Input!$A$6:$HV$6,0),FALSE),0),0))*$D118*$F118</f>
        <v>0</v>
      </c>
      <c r="ED118" s="1">
        <f>IF($E118+$I118+$D$7&lt;=ED$22,0,IF(ED$22-$D$7&gt;=$E118,IF(COUNTIF($KZ118:MC118,"&gt;0")&gt;0,VLOOKUP($C118,Input!$A$8:$HV$21,MATCH($DP$21+COUNTIF($KZ118:MC118,"&gt;0"),Input!$A$6:$HV$6,0),FALSE),0),0))*$D118*$F118</f>
        <v>0</v>
      </c>
      <c r="EE118" s="1">
        <f>IF($E118+$I118+$D$7&lt;=EE$22,0,IF(EE$22-$D$7&gt;=$E118,IF(COUNTIF($KZ118:MD118,"&gt;0")&gt;0,VLOOKUP($C118,Input!$A$8:$HV$21,MATCH($DP$21+COUNTIF($KZ118:MD118,"&gt;0"),Input!$A$6:$HV$6,0),FALSE),0),0))*$D118*$F118</f>
        <v>0</v>
      </c>
      <c r="EF118" s="1">
        <f>IF($E118+$I118+$D$7&lt;=EF$22,0,IF(EF$22-$D$7&gt;=$E118,IF(COUNTIF($KZ118:ME118,"&gt;0")&gt;0,VLOOKUP($C118,Input!$A$8:$HV$21,MATCH($DP$21+COUNTIF($KZ118:ME118,"&gt;0"),Input!$A$6:$HV$6,0),FALSE),0),0))*$D118*$F118</f>
        <v>0</v>
      </c>
      <c r="EG118" s="1">
        <f>IF($E118+$I118+$D$7&lt;=EG$22,0,IF(EG$22-$D$7&gt;=$E118,IF(COUNTIF($KZ118:MF118,"&gt;0")&gt;0,VLOOKUP($C118,Input!$A$8:$HV$21,MATCH($DP$21+COUNTIF($KZ118:MF118,"&gt;0"),Input!$A$6:$HV$6,0),FALSE),0),0))*$D118*$F118</f>
        <v>0</v>
      </c>
      <c r="EH118" s="1">
        <f>IF($E118+$I118+$D$7&lt;=EH$22,0,IF(EH$22-$D$7&gt;=$E118,IF(COUNTIF($KZ118:MG118,"&gt;0")&gt;0,VLOOKUP($C118,Input!$A$8:$HV$21,MATCH($DP$21+COUNTIF($KZ118:MG118,"&gt;0"),Input!$A$6:$HV$6,0),FALSE),0),0))*$D118*$F118</f>
        <v>0</v>
      </c>
      <c r="EI118" s="1">
        <f>IF($E118+$I118+$D$7&lt;=EI$22,0,IF(EI$22-$D$7&gt;=$E118,IF(COUNTIF($KZ118:MH118,"&gt;0")&gt;0,VLOOKUP($C118,Input!$A$8:$HV$21,MATCH($DP$21+COUNTIF($KZ118:MH118,"&gt;0"),Input!$A$6:$HV$6,0),FALSE),0),0))*$D118*$F118</f>
        <v>0</v>
      </c>
      <c r="EJ118" s="1">
        <f>IF($E118+$I118+$D$7&lt;=EJ$22,0,IF(EJ$22-$D$7&gt;=$E118,IF(COUNTIF($KZ118:MI118,"&gt;0")&gt;0,VLOOKUP($C118,Input!$A$8:$HV$21,MATCH($DP$21+COUNTIF($KZ118:MI118,"&gt;0"),Input!$A$6:$HV$6,0),FALSE),0),0))*$D118*$F118</f>
        <v>0</v>
      </c>
      <c r="EK118" s="1">
        <f>IF($E118+$I118+$D$7&lt;=EK$22,0,IF(EK$22-$D$7&gt;=$E118,IF(COUNTIF($KZ118:MJ118,"&gt;0")&gt;0,VLOOKUP($C118,Input!$A$8:$HV$21,MATCH($DP$21+COUNTIF($KZ118:MJ118,"&gt;0"),Input!$A$6:$HV$6,0),FALSE),0),0))*$D118*$F118</f>
        <v>0</v>
      </c>
      <c r="EL118" s="1">
        <f>IF($E118+$I118+$D$7&lt;=EL$22,0,IF(EL$22-$D$7&gt;=$E118,IF(COUNTIF($KZ118:MK118,"&gt;0")&gt;0,VLOOKUP($C118,Input!$A$8:$HV$21,MATCH($DP$21+COUNTIF($KZ118:MK118,"&gt;0"),Input!$A$6:$HV$6,0),FALSE),0),0))*$D118*$F118</f>
        <v>0</v>
      </c>
      <c r="EM118" s="1">
        <f>IF($E118+$I118+$D$7&lt;=EM$22,0,IF(EM$22-$D$7&gt;=$E118,IF(COUNTIF($KZ118:ML118,"&gt;0")&gt;0,VLOOKUP($C118,Input!$A$8:$HV$21,MATCH($DP$21+COUNTIF($KZ118:ML118,"&gt;0"),Input!$A$6:$HV$6,0),FALSE),0),0))*$D118*$F118</f>
        <v>0</v>
      </c>
      <c r="EN118" s="1">
        <f>IF($E118+$I118+$D$7&lt;=EN$22,0,IF(EN$22-$D$7&gt;=$E118,IF(COUNTIF($KZ118:MM118,"&gt;0")&gt;0,VLOOKUP($C118,Input!$A$8:$HV$21,MATCH($DP$21+COUNTIF($KZ118:MM118,"&gt;0"),Input!$A$6:$HV$6,0),FALSE),0),0))*$D118*$F118</f>
        <v>0</v>
      </c>
      <c r="EO118" s="1">
        <f>IF($E118+$I118+$D$7&lt;=EO$22,0,IF(EO$22-$D$7&gt;=$E118,IF(COUNTIF($KZ118:MN118,"&gt;0")&gt;0,VLOOKUP($C118,Input!$A$8:$HV$21,MATCH($DP$21+COUNTIF($KZ118:MN118,"&gt;0"),Input!$A$6:$HV$6,0),FALSE),0),0))*$D118*$F118</f>
        <v>0</v>
      </c>
      <c r="EP118" s="1">
        <f>IF($E118+$I118+$D$7&lt;=EP$22,0,IF(EP$22-$D$7&gt;=$E118,IF(COUNTIF($KZ118:MO118,"&gt;0")&gt;0,VLOOKUP($C118,Input!$A$8:$HV$21,MATCH($DP$21+COUNTIF($KZ118:MO118,"&gt;0"),Input!$A$6:$HV$6,0),FALSE),0),0))*$D118*$F118</f>
        <v>0</v>
      </c>
      <c r="EQ118" s="1">
        <f>IF($E118+$I118+$D$7&lt;=EQ$22,0,IF(EQ$22-$D$7&gt;=$E118,IF(COUNTIF($KZ118:MP118,"&gt;0")&gt;0,VLOOKUP($C118,Input!$A$8:$HV$21,MATCH($DP$21+COUNTIF($KZ118:MP118,"&gt;0"),Input!$A$6:$HV$6,0),FALSE),0),0))*$D118*$F118</f>
        <v>0</v>
      </c>
      <c r="ER118" s="1">
        <f>IF($E118+$I118+$D$7&lt;=ER$22,0,IF(ER$22-$D$7&gt;=$E118,IF(COUNTIF($KZ118:MQ118,"&gt;0")&gt;0,VLOOKUP($C118,Input!$A$8:$HV$21,MATCH($DP$21+COUNTIF($KZ118:MQ118,"&gt;0"),Input!$A$6:$HV$6,0),FALSE),0),0))*$D118*$F118</f>
        <v>0</v>
      </c>
      <c r="ES118" s="1">
        <f>IF($E118+$I118+$D$7&lt;=ES$22,0,IF(ES$22-$D$7&gt;=$E118,IF(COUNTIF($KZ118:MR118,"&gt;0")&gt;0,VLOOKUP($C118,Input!$A$8:$HV$21,MATCH($DP$21+COUNTIF($KZ118:MR118,"&gt;0"),Input!$A$6:$HV$6,0),FALSE),0),0))*$D118*$F118</f>
        <v>0</v>
      </c>
      <c r="ET118" s="1">
        <f>IF($E118+$I118+$D$7&lt;=ET$22,0,IF(ET$22-$D$7&gt;=$E118,IF(COUNTIF($KZ118:MS118,"&gt;0")&gt;0,VLOOKUP($C118,Input!$A$8:$HV$21,MATCH($DP$21+COUNTIF($KZ118:MS118,"&gt;0"),Input!$A$6:$HV$6,0),FALSE),0),0))*$D118*$F118</f>
        <v>0</v>
      </c>
      <c r="EU118" s="1">
        <f>IF($E118+$I118+$D$7&lt;=EU$22,0,IF(EU$22-$D$7&gt;=$E118,IF(COUNTIF($KZ118:MT118,"&gt;0")&gt;0,VLOOKUP($C118,Input!$A$8:$HV$21,MATCH($DP$21+COUNTIF($KZ118:MT118,"&gt;0"),Input!$A$6:$HV$6,0),FALSE),0),0))*$D118*$F118</f>
        <v>0</v>
      </c>
      <c r="EV118" s="1">
        <f>IF($E118+$I118+$D$7&lt;=EV$22,0,IF(EV$22-$D$7&gt;=$E118,IF(COUNTIF($KZ118:MU118,"&gt;0")&gt;0,VLOOKUP($C118,Input!$A$8:$HV$21,MATCH($DP$21+COUNTIF($KZ118:MU118,"&gt;0"),Input!$A$6:$HV$6,0),FALSE),0),0))*$D118*$F118</f>
        <v>0</v>
      </c>
      <c r="EW118" s="1">
        <f>IF($E118+$I118+$D$7&lt;=EW$22,0,IF(EW$22-$D$7&gt;=$E118,IF(COUNTIF($KZ118:MV118,"&gt;0")&gt;0,VLOOKUP($C118,Input!$A$8:$HV$21,MATCH($DP$21+COUNTIF($KZ118:MV118,"&gt;0"),Input!$A$6:$HV$6,0),FALSE),0),0))*$D118*$F118</f>
        <v>0</v>
      </c>
      <c r="EX118" s="1">
        <f>IF($E118+$I118+$D$7&lt;=EX$22,0,IF(EX$22-$D$7&gt;=$E118,IF(COUNTIF($KZ118:MW118,"&gt;0")&gt;0,VLOOKUP($C118,Input!$A$8:$HV$21,MATCH($DP$21+COUNTIF($KZ118:MW118,"&gt;0"),Input!$A$6:$HV$6,0),FALSE),0),0))*$D118*$F118</f>
        <v>0</v>
      </c>
      <c r="EY118" s="1">
        <f>IF($E118+$I118+$D$7&lt;=EY$22,0,IF(EY$22-$D$7&gt;=$E118,IF(COUNTIF($KZ118:MX118,"&gt;0")&gt;0,VLOOKUP($C118,Input!$A$8:$HV$21,MATCH($DP$21+COUNTIF($KZ118:MX118,"&gt;0"),Input!$A$6:$HV$6,0),FALSE),0),0))*$D118*$F118</f>
        <v>0</v>
      </c>
      <c r="EZ118" s="1"/>
      <c r="FA118" t="str">
        <f>VLOOKUP($C118,Input!$A$8:$GZ$39,MATCH(FA$21,Input!$A$6:$GZ$6,0),FALSE)</f>
        <v>NA</v>
      </c>
      <c r="FB118">
        <f>IF((VLOOKUP($C118,Input!$A$8:$GZ$39,MATCH(FB$21,Input!$A$6:$GZ$6,0),FALSE))="Y",$D118/VLOOKUP($C118,Input!$A$8:$GZ$39,MATCH(FC$21,Input!$A$6:$GZ$6,0),FALSE),0)</f>
        <v>0</v>
      </c>
      <c r="FC118">
        <f>IF((VLOOKUP($C118,Input!$A$8:$GZ$39,MATCH(FB$21,Input!$A$6:$GZ$6,0),FALSE))="Y",0,IF((VLOOKUP($C118,Input!$A$8:$GZ$39,MATCH(FC$21,Input!$A$6:$GZ$6,0),FALSE))&gt;0,$D118/VLOOKUP($C118,Input!$A$8:$GZ$39,MATCH(FC$21,Input!$A$6:$GZ$6,0),FALSE),0))</f>
        <v>0</v>
      </c>
      <c r="FD118" s="1">
        <f>+IF($E118=FD$22,VLOOKUP($C118,Input!$A$8:$GZ$39,MATCH(FD$21,Input!$A$6:$GZ$6,0),FALSE),0)*IF(FD$110&gt;=MAX(FC$110:$FD$110),MIN((FD$110-MAX(FC$110:$FD$110)),(FD$110-FC$110)),0)+IF($E118=FD$22,VLOOKUP($C118,Input!$A$8:$GZ$39,MATCH(FD$21,Input!$A$6:$GZ$6,0),FALSE),0)*IF(FD$109&gt;=MAX(FC$109:$FD$109),MIN((FD$109-MAX(FC$109:$FD$109)),(FD$109-FC$109)),0)</f>
        <v>0</v>
      </c>
      <c r="FE118" s="1">
        <f>+IF($E118=FE$22,VLOOKUP($C118,Input!$A$8:$GZ$39,MATCH(FE$21,Input!$A$6:$GZ$6,0),FALSE),0)*IF(FE$110&gt;=MAX(FD$110:$FD$110),MIN((FE$110-MAX(FD$110:$FD$110)),(FE$110-FD$110)),0)+IF($E118=FE$22,VLOOKUP($C118,Input!$A$8:$GZ$39,MATCH(FE$21,Input!$A$6:$GZ$6,0),FALSE),0)*IF(FE$109&gt;=MAX(FD$109:$FD$109),MIN((FE$109-MAX(FD$109:$FD$109)),(FE$109-FD$109)),0)</f>
        <v>0</v>
      </c>
      <c r="FF118" s="1">
        <f>+IF($E118=FF$22,VLOOKUP($C118,Input!$A$8:$GZ$39,MATCH(FF$21,Input!$A$6:$GZ$6,0),FALSE),0)*IF(FF$110&gt;=MAX($FD$110:FE$110),MIN((FF$110-MAX($FD$110:FE$110)),(FF$110-FE$110)),0)+IF($E118=FF$22,VLOOKUP($C118,Input!$A$8:$GZ$39,MATCH(FF$21,Input!$A$6:$GZ$6,0),FALSE),0)*IF(FF$109&gt;=MAX($FD$109:FE$109),MIN((FF$109-MAX($FD$109:FE$109)),(FF$109-FE$109)),0)</f>
        <v>0</v>
      </c>
      <c r="FG118" s="1">
        <f>+IF($E118=FG$22,VLOOKUP($C118,Input!$A$8:$GZ$39,MATCH(FG$21,Input!$A$6:$GZ$6,0),FALSE),0)*IF(FG$110&gt;=MAX($FD$110:FF$110),MIN((FG$110-MAX($FD$110:FF$110)),(FG$110-FF$110)),0)+IF($E118=FG$22,VLOOKUP($C118,Input!$A$8:$GZ$39,MATCH(FG$21,Input!$A$6:$GZ$6,0),FALSE),0)*IF(FG$109&gt;=MAX($FD$109:FF$109),MIN((FG$109-MAX($FD$109:FF$109)),(FG$109-FF$109)),0)</f>
        <v>0</v>
      </c>
      <c r="FH118" s="1">
        <f>+IF($E118=FH$22,VLOOKUP($C118,Input!$A$8:$GZ$39,MATCH(FH$21,Input!$A$6:$GZ$6,0),FALSE),0)*IF(FH$110&gt;=MAX($FD$110:FG$110),MIN((FH$110-MAX($FD$110:FG$110)),(FH$110-FG$110)),0)+IF($E118=FH$22,VLOOKUP($C118,Input!$A$8:$GZ$39,MATCH(FH$21,Input!$A$6:$GZ$6,0),FALSE),0)*IF(FH$109&gt;=MAX($FD$109:FG$109),MIN((FH$109-MAX($FD$109:FG$109)),(FH$109-FG$109)),0)</f>
        <v>0</v>
      </c>
      <c r="FI118" s="1">
        <f>+IF($E118=FI$22,VLOOKUP($C118,Input!$A$8:$GZ$39,MATCH(FI$21,Input!$A$6:$GZ$6,0),FALSE),0)*IF(FI$110&gt;=MAX($FD$110:FH$110),MIN((FI$110-MAX($FD$110:FH$110)),(FI$110-FH$110)),0)+IF($E118=FI$22,VLOOKUP($C118,Input!$A$8:$GZ$39,MATCH(FI$21,Input!$A$6:$GZ$6,0),FALSE),0)*IF(FI$109&gt;=MAX($FD$109:FH$109),MIN((FI$109-MAX($FD$109:FH$109)),(FI$109-FH$109)),0)</f>
        <v>0</v>
      </c>
      <c r="FJ118" s="1">
        <f>+IF($E118=FJ$22,VLOOKUP($C118,Input!$A$8:$GZ$39,MATCH(FJ$21,Input!$A$6:$GZ$6,0),FALSE),0)*IF(FJ$110&gt;=MAX($FD$110:FI$110),MIN((FJ$110-MAX($FD$110:FI$110)),(FJ$110-FI$110)),0)+IF($E118=FJ$22,VLOOKUP($C118,Input!$A$8:$GZ$39,MATCH(FJ$21,Input!$A$6:$GZ$6,0),FALSE),0)*IF(FJ$109&gt;=MAX($FD$109:FI$109),MIN((FJ$109-MAX($FD$109:FI$109)),(FJ$109-FI$109)),0)</f>
        <v>0</v>
      </c>
      <c r="FK118" s="1">
        <f>+IF($E118=FK$22,VLOOKUP($C118,Input!$A$8:$GZ$39,MATCH(FK$21,Input!$A$6:$GZ$6,0),FALSE),0)*IF(FK$110&gt;=MAX($FD$110:FJ$110),MIN((FK$110-MAX($FD$110:FJ$110)),(FK$110-FJ$110)),0)+IF($E118=FK$22,VLOOKUP($C118,Input!$A$8:$GZ$39,MATCH(FK$21,Input!$A$6:$GZ$6,0),FALSE),0)*IF(FK$109&gt;=MAX($FD$109:FJ$109),MIN((FK$109-MAX($FD$109:FJ$109)),(FK$109-FJ$109)),0)</f>
        <v>0</v>
      </c>
      <c r="FL118" s="1">
        <f>+IF($E118=FL$22,VLOOKUP($C118,Input!$A$8:$GZ$39,MATCH(FL$21,Input!$A$6:$GZ$6,0),FALSE),0)*IF(FL$110&gt;=MAX($FD$110:FK$110),MIN((FL$110-MAX($FD$110:FK$110)),(FL$110-FK$110)),0)+IF($E118=FL$22,VLOOKUP($C118,Input!$A$8:$GZ$39,MATCH(FL$21,Input!$A$6:$GZ$6,0),FALSE),0)*IF(FL$109&gt;=MAX($FD$109:FK$109),MIN((FL$109-MAX($FD$109:FK$109)),(FL$109-FK$109)),0)</f>
        <v>0</v>
      </c>
      <c r="FM118" s="1">
        <f>+IF($E118=FM$22,VLOOKUP($C118,Input!$A$8:$GZ$39,MATCH(FM$21,Input!$A$6:$GZ$6,0),FALSE),0)*IF(FM$110&gt;=MAX($FD$110:FL$110),MIN((FM$110-MAX($FD$110:FL$110)),(FM$110-FL$110)),0)+IF($E118=FM$22,VLOOKUP($C118,Input!$A$8:$GZ$39,MATCH(FM$21,Input!$A$6:$GZ$6,0),FALSE),0)*IF(FM$109&gt;=MAX($FD$109:FL$109),MIN((FM$109-MAX($FD$109:FL$109)),(FM$109-FL$109)),0)</f>
        <v>0</v>
      </c>
      <c r="FN118" s="1">
        <f>+IF($E118=FN$22,VLOOKUP($C118,Input!$A$8:$GZ$39,MATCH(FN$21,Input!$A$6:$GZ$6,0),FALSE),0)*IF(FN$110&gt;=MAX($FD$110:FM$110),MIN((FN$110-MAX($FD$110:FM$110)),(FN$110-FM$110)),0)+IF($E118=FN$22,VLOOKUP($C118,Input!$A$8:$GZ$39,MATCH(FN$21,Input!$A$6:$GZ$6,0),FALSE),0)*IF(FN$109&gt;=MAX($FD$109:FM$109),MIN((FN$109-MAX($FD$109:FM$109)),(FN$109-FM$109)),0)</f>
        <v>0</v>
      </c>
      <c r="FO118" s="1">
        <f>+IF($E118=FO$22,VLOOKUP($C118,Input!$A$8:$GZ$39,MATCH(FO$21,Input!$A$6:$GZ$6,0),FALSE),0)*IF(FO$110&gt;=MAX($FD$110:FN$110),MIN((FO$110-MAX($FD$110:FN$110)),(FO$110-FN$110)),0)+IF($E118=FO$22,VLOOKUP($C118,Input!$A$8:$GZ$39,MATCH(FO$21,Input!$A$6:$GZ$6,0),FALSE),0)*IF(FO$109&gt;=MAX($FD$109:FN$109),MIN((FO$109-MAX($FD$109:FN$109)),(FO$109-FN$109)),0)</f>
        <v>0</v>
      </c>
      <c r="FP118" s="1">
        <f>+IF($E118=FP$22,VLOOKUP($C118,Input!$A$8:$GZ$39,MATCH(FP$21,Input!$A$6:$GZ$6,0),FALSE),0)*IF(FP$110&gt;=MAX($FD$110:FO$110),MIN((FP$110-MAX($FD$110:FO$110)),(FP$110-FO$110)),0)+IF($E118=FP$22,VLOOKUP($C118,Input!$A$8:$GZ$39,MATCH(FP$21,Input!$A$6:$GZ$6,0),FALSE),0)*IF(FP$109&gt;=MAX($FD$109:FO$109),MIN((FP$109-MAX($FD$109:FO$109)),(FP$109-FO$109)),0)</f>
        <v>0</v>
      </c>
      <c r="FQ118" s="1">
        <f>+IF($E118=FQ$22,VLOOKUP($C118,Input!$A$8:$GZ$39,MATCH(FQ$21,Input!$A$6:$GZ$6,0),FALSE),0)*IF(FQ$110&gt;=MAX($FD$110:FP$110),MIN((FQ$110-MAX($FD$110:FP$110)),(FQ$110-FP$110)),0)+IF($E118=FQ$22,VLOOKUP($C118,Input!$A$8:$GZ$39,MATCH(FQ$21,Input!$A$6:$GZ$6,0),FALSE),0)*IF(FQ$109&gt;=MAX($FD$109:FP$109),MIN((FQ$109-MAX($FD$109:FP$109)),(FQ$109-FP$109)),0)</f>
        <v>0</v>
      </c>
      <c r="FR118" s="1">
        <f>+IF($E118=FR$22,VLOOKUP($C118,Input!$A$8:$GZ$39,MATCH(FR$21,Input!$A$6:$GZ$6,0),FALSE),0)*IF(FR$110&gt;=MAX($FD$110:FQ$110),MIN((FR$110-MAX($FD$110:FQ$110)),(FR$110-FQ$110)),0)+IF($E118=FR$22,VLOOKUP($C118,Input!$A$8:$GZ$39,MATCH(FR$21,Input!$A$6:$GZ$6,0),FALSE),0)*IF(FR$109&gt;=MAX($FD$109:FQ$109),MIN((FR$109-MAX($FD$109:FQ$109)),(FR$109-FQ$109)),0)</f>
        <v>0</v>
      </c>
      <c r="FS118" s="1">
        <f>+IF($E118=FS$22,VLOOKUP($C118,Input!$A$8:$GZ$39,MATCH(FS$21,Input!$A$6:$GZ$6,0),FALSE),0)*IF(FS$110&gt;=MAX($FD$110:FR$110),MIN((FS$110-MAX($FD$110:FR$110)),(FS$110-FR$110)),0)+IF($E118=FS$22,VLOOKUP($C118,Input!$A$8:$GZ$39,MATCH(FS$21,Input!$A$6:$GZ$6,0),FALSE),0)*IF(FS$109&gt;=MAX($FD$109:FR$109),MIN((FS$109-MAX($FD$109:FR$109)),(FS$109-FR$109)),0)</f>
        <v>0</v>
      </c>
      <c r="FT118" s="1">
        <f>+IF($E118=FT$22,VLOOKUP($C118,Input!$A$8:$GZ$39,MATCH(FT$21,Input!$A$6:$GZ$6,0),FALSE),0)*IF(FT$110&gt;=MAX($FD$110:FS$110),MIN((FT$110-MAX($FD$110:FS$110)),(FT$110-FS$110)),0)+IF($E118=FT$22,VLOOKUP($C118,Input!$A$8:$GZ$39,MATCH(FT$21,Input!$A$6:$GZ$6,0),FALSE),0)*IF(FT$109&gt;=MAX($FD$109:FS$109),MIN((FT$109-MAX($FD$109:FS$109)),(FT$109-FS$109)),0)</f>
        <v>0</v>
      </c>
      <c r="FU118" s="1">
        <f>+IF($E118=FU$22,VLOOKUP($C118,Input!$A$8:$GZ$39,MATCH(FU$21,Input!$A$6:$GZ$6,0),FALSE),0)*IF(FU$110&gt;=MAX($FD$110:FT$110),MIN((FU$110-MAX($FD$110:FT$110)),(FU$110-FT$110)),0)+IF($E118=FU$22,VLOOKUP($C118,Input!$A$8:$GZ$39,MATCH(FU$21,Input!$A$6:$GZ$6,0),FALSE),0)*IF(FU$109&gt;=MAX($FD$109:FT$109),MIN((FU$109-MAX($FD$109:FT$109)),(FU$109-FT$109)),0)</f>
        <v>0</v>
      </c>
      <c r="FV118" s="1">
        <f>+IF($E118=FV$22,VLOOKUP($C118,Input!$A$8:$GZ$39,MATCH(FV$21,Input!$A$6:$GZ$6,0),FALSE),0)*IF(FV$110&gt;=MAX($FD$110:FU$110),MIN((FV$110-MAX($FD$110:FU$110)),(FV$110-FU$110)),0)+IF($E118=FV$22,VLOOKUP($C118,Input!$A$8:$GZ$39,MATCH(FV$21,Input!$A$6:$GZ$6,0),FALSE),0)*IF(FV$109&gt;=MAX($FD$109:FU$109),MIN((FV$109-MAX($FD$109:FU$109)),(FV$109-FU$109)),0)</f>
        <v>0</v>
      </c>
      <c r="FW118" s="1">
        <f>+IF($E118=FW$22,VLOOKUP($C118,Input!$A$8:$GZ$39,MATCH(FW$21,Input!$A$6:$GZ$6,0),FALSE),0)*IF(FW$110&gt;=MAX($FD$110:FV$110),MIN((FW$110-MAX($FD$110:FV$110)),(FW$110-FV$110)),0)+IF($E118=FW$22,VLOOKUP($C118,Input!$A$8:$GZ$39,MATCH(FW$21,Input!$A$6:$GZ$6,0),FALSE),0)*IF(FW$109&gt;=MAX($FD$109:FV$109),MIN((FW$109-MAX($FD$109:FV$109)),(FW$109-FV$109)),0)</f>
        <v>0</v>
      </c>
      <c r="FX118" s="1">
        <f>+IF($E118=FX$22,VLOOKUP($C118,Input!$A$8:$GZ$39,MATCH(FX$21,Input!$A$6:$GZ$6,0),FALSE),0)*IF(FX$110&gt;=MAX($FD$110:FW$110),MIN((FX$110-MAX($FD$110:FW$110)),(FX$110-FW$110)),0)+IF($E118=FX$22,VLOOKUP($C118,Input!$A$8:$GZ$39,MATCH(FX$21,Input!$A$6:$GZ$6,0),FALSE),0)*IF(FX$109&gt;=MAX($FD$109:FW$109),MIN((FX$109-MAX($FD$109:FW$109)),(FX$109-FW$109)),0)</f>
        <v>0</v>
      </c>
      <c r="FY118" s="1">
        <f>+IF($E118=FY$22,VLOOKUP($C118,Input!$A$8:$GZ$39,MATCH(FY$21,Input!$A$6:$GZ$6,0),FALSE),0)*IF(FY$110&gt;=MAX($FD$110:FX$110),MIN((FY$110-MAX($FD$110:FX$110)),(FY$110-FX$110)),0)+IF($E118=FY$22,VLOOKUP($C118,Input!$A$8:$GZ$39,MATCH(FY$21,Input!$A$6:$GZ$6,0),FALSE),0)*IF(FY$109&gt;=MAX($FD$109:FX$109),MIN((FY$109-MAX($FD$109:FX$109)),(FY$109-FX$109)),0)</f>
        <v>0</v>
      </c>
      <c r="FZ118" s="1">
        <f>+IF($E118=FZ$22,VLOOKUP($C118,Input!$A$8:$GZ$39,MATCH(FZ$21,Input!$A$6:$GZ$6,0),FALSE),0)*IF(FZ$110&gt;=MAX($FD$110:FY$110),MIN((FZ$110-MAX($FD$110:FY$110)),(FZ$110-FY$110)),0)+IF($E118=FZ$22,VLOOKUP($C118,Input!$A$8:$GZ$39,MATCH(FZ$21,Input!$A$6:$GZ$6,0),FALSE),0)*IF(FZ$109&gt;=MAX($FD$109:FY$109),MIN((FZ$109-MAX($FD$109:FY$109)),(FZ$109-FY$109)),0)</f>
        <v>0</v>
      </c>
      <c r="GA118" s="1">
        <f>+IF($E118=GA$22,VLOOKUP($C118,Input!$A$8:$GZ$39,MATCH(GA$21,Input!$A$6:$GZ$6,0),FALSE),0)*IF(GA$110&gt;=MAX($FD$110:FZ$110),MIN((GA$110-MAX($FD$110:FZ$110)),(GA$110-FZ$110)),0)+IF($E118=GA$22,VLOOKUP($C118,Input!$A$8:$GZ$39,MATCH(GA$21,Input!$A$6:$GZ$6,0),FALSE),0)*IF(GA$109&gt;=MAX($FD$109:FZ$109),MIN((GA$109-MAX($FD$109:FZ$109)),(GA$109-FZ$109)),0)</f>
        <v>0</v>
      </c>
      <c r="GB118" s="1">
        <f>+IF($E118=GB$22,VLOOKUP($C118,Input!$A$8:$GZ$39,MATCH(GB$21,Input!$A$6:$GZ$6,0),FALSE),0)*IF(GB$110&gt;=MAX($FD$110:GA$110),MIN((GB$110-MAX($FD$110:GA$110)),(GB$110-GA$110)),0)+IF($E118=GB$22,VLOOKUP($C118,Input!$A$8:$GZ$39,MATCH(GB$21,Input!$A$6:$GZ$6,0),FALSE),0)*IF(GB$109&gt;=MAX($FD$109:GA$109),MIN((GB$109-MAX($FD$109:GA$109)),(GB$109-GA$109)),0)</f>
        <v>0</v>
      </c>
      <c r="GC118" s="1">
        <f>+IF($E118=GC$22,VLOOKUP($C118,Input!$A$8:$GZ$39,MATCH(GC$21,Input!$A$6:$GZ$6,0),FALSE),0)*IF(GC$110&gt;=MAX($FD$110:GB$110),MIN((GC$110-MAX($FD$110:GB$110)),(GC$110-GB$110)),0)+IF($E118=GC$22,VLOOKUP($C118,Input!$A$8:$GZ$39,MATCH(GC$21,Input!$A$6:$GZ$6,0),FALSE),0)*IF(GC$109&gt;=MAX($FD$109:GB$109),MIN((GC$109-MAX($FD$109:GB$109)),(GC$109-GB$109)),0)</f>
        <v>0</v>
      </c>
      <c r="GD118" s="1">
        <f>+IF($E118=GD$22,VLOOKUP($C118,Input!$A$8:$GZ$39,MATCH(GD$21,Input!$A$6:$GZ$6,0),FALSE),0)*IF(GD$110&gt;=MAX($FD$110:GC$110),MIN((GD$110-MAX($FD$110:GC$110)),(GD$110-GC$110)),0)+IF($E118=GD$22,VLOOKUP($C118,Input!$A$8:$GZ$39,MATCH(GD$21,Input!$A$6:$GZ$6,0),FALSE),0)*IF(GD$109&gt;=MAX($FD$109:GC$109),MIN((GD$109-MAX($FD$109:GC$109)),(GD$109-GC$109)),0)</f>
        <v>0</v>
      </c>
      <c r="GE118" s="1">
        <f>+IF($E118=GE$22,VLOOKUP($C118,Input!$A$8:$GZ$39,MATCH(GE$21,Input!$A$6:$GZ$6,0),FALSE),0)*IF(GE$110&gt;=MAX($FD$110:GD$110),MIN((GE$110-MAX($FD$110:GD$110)),(GE$110-GD$110)),0)+IF($E118=GE$22,VLOOKUP($C118,Input!$A$8:$GZ$39,MATCH(GE$21,Input!$A$6:$GZ$6,0),FALSE),0)*IF(GE$109&gt;=MAX($FD$109:GD$109),MIN((GE$109-MAX($FD$109:GD$109)),(GE$109-GD$109)),0)</f>
        <v>0</v>
      </c>
      <c r="GF118" s="1">
        <f>+IF($E118=GF$22,VLOOKUP($C118,Input!$A$8:$GZ$39,MATCH(GF$21,Input!$A$6:$GZ$6,0),FALSE),0)*IF(GF$110&gt;=MAX($FD$110:GE$110),MIN((GF$110-MAX($FD$110:GE$110)),(GF$110-GE$110)),0)+IF($E118=GF$22,VLOOKUP($C118,Input!$A$8:$GZ$39,MATCH(GF$21,Input!$A$6:$GZ$6,0),FALSE),0)*IF(GF$109&gt;=MAX($FD$109:GE$109),MIN((GF$109-MAX($FD$109:GE$109)),(GF$109-GE$109)),0)</f>
        <v>0</v>
      </c>
      <c r="GG118" s="1">
        <f>+IF($E118=GG$22,VLOOKUP($C118,Input!$A$8:$GZ$39,MATCH(GG$21,Input!$A$6:$GZ$6,0),FALSE),0)*IF(GG$110&gt;=MAX($FD$110:GF$110),MIN((GG$110-MAX($FD$110:GF$110)),(GG$110-GF$110)),0)+IF($E118=GG$22,VLOOKUP($C118,Input!$A$8:$GZ$39,MATCH(GG$21,Input!$A$6:$GZ$6,0),FALSE),0)*IF(GG$109&gt;=MAX($FD$109:GF$109),MIN((GG$109-MAX($FD$109:GF$109)),(GG$109-GF$109)),0)</f>
        <v>0</v>
      </c>
      <c r="GH118" s="1">
        <f>+IF($E118=GH$22,VLOOKUP($C118,Input!$A$8:$GZ$39,MATCH(GH$21,Input!$A$6:$GZ$6,0),FALSE),0)*IF(GH$110&gt;=MAX($FD$110:GG$110),MIN((GH$110-MAX($FD$110:GG$110)),(GH$110-GG$110)),0)+IF($E118=GH$22,VLOOKUP($C118,Input!$A$8:$GZ$39,MATCH(GH$21,Input!$A$6:$GZ$6,0),FALSE),0)*IF(GH$109&gt;=MAX($FD$109:GG$109),MIN((GH$109-MAX($FD$109:GG$109)),(GH$109-GG$109)),0)</f>
        <v>0</v>
      </c>
      <c r="GI118" s="1">
        <f>+IF($E118=GI$22,VLOOKUP($C118,Input!$A$8:$GZ$39,MATCH(GI$21,Input!$A$6:$GZ$6,0),FALSE),0)*IF(GI$110&gt;=MAX($FD$110:GH$110),MIN((GI$110-MAX($FD$110:GH$110)),(GI$110-GH$110)),0)+IF($E118=GI$22,VLOOKUP($C118,Input!$A$8:$GZ$39,MATCH(GI$21,Input!$A$6:$GZ$6,0),FALSE),0)*IF(GI$109&gt;=MAX($FD$109:GH$109),MIN((GI$109-MAX($FD$109:GH$109)),(GI$109-GH$109)),0)</f>
        <v>0</v>
      </c>
      <c r="GJ118" s="1">
        <f>+IF($E118=GJ$22,VLOOKUP($C118,Input!$A$8:$GZ$39,MATCH(GJ$21,Input!$A$6:$GZ$6,0),FALSE),0)*IF(GJ$110&gt;=MAX($FD$110:GI$110),MIN((GJ$110-MAX($FD$110:GI$110)),(GJ$110-GI$110)),0)+IF($E118=GJ$22,VLOOKUP($C118,Input!$A$8:$GZ$39,MATCH(GJ$21,Input!$A$6:$GZ$6,0),FALSE),0)*IF(GJ$109&gt;=MAX($FD$109:GI$109),MIN((GJ$109-MAX($FD$109:GI$109)),(GJ$109-GI$109)),0)</f>
        <v>0</v>
      </c>
      <c r="GK118" s="1">
        <f>+IF($E118=GK$22,VLOOKUP($C118,Input!$A$8:$GZ$39,MATCH(GK$21,Input!$A$6:$GZ$6,0),FALSE),0)*IF(GK$110&gt;=MAX($FD$110:GJ$110),MIN((GK$110-MAX($FD$110:GJ$110)),(GK$110-GJ$110)),0)+IF($E118=GK$22,VLOOKUP($C118,Input!$A$8:$GZ$39,MATCH(GK$21,Input!$A$6:$GZ$6,0),FALSE),0)*IF(GK$109&gt;=MAX($FD$109:GJ$109),MIN((GK$109-MAX($FD$109:GJ$109)),(GK$109-GJ$109)),0)</f>
        <v>0</v>
      </c>
      <c r="GL118" s="1">
        <f>+IF($E118=GL$22,VLOOKUP($C118,Input!$A$8:$GZ$39,MATCH(GL$21,Input!$A$6:$GZ$6,0),FALSE),0)*IF(GL$110&gt;=MAX($FD$110:GK$110),MIN((GL$110-MAX($FD$110:GK$110)),(GL$110-GK$110)),0)+IF($E118=GL$22,VLOOKUP($C118,Input!$A$8:$GZ$39,MATCH(GL$21,Input!$A$6:$GZ$6,0),FALSE),0)*IF(GL$109&gt;=MAX($FD$109:GK$109),MIN((GL$109-MAX($FD$109:GK$109)),(GL$109-GK$109)),0)</f>
        <v>0</v>
      </c>
      <c r="GM118" s="42"/>
      <c r="GN118" t="str">
        <f>VLOOKUP($C118,Input!$A$8:$GZ$39,MATCH(GN$21,Input!$A$6:$GZ$6,0),FALSE)</f>
        <v>NA</v>
      </c>
      <c r="GO118">
        <f>IF((VLOOKUP($C118,Input!$A$8:$GZ$39,MATCH(GO$21,Input!$A$6:$GZ$6,0),FALSE))="Y",$D118/VLOOKUP($C118,Input!$A$8:$GZ$39,MATCH(GP$21,Input!$A$6:$GZ$6,0),FALSE),0)</f>
        <v>0</v>
      </c>
      <c r="GP118">
        <f>IF((VLOOKUP($C118,Input!$A$8:$GZ$39,MATCH(GO$21,Input!$A$6:$GZ$6,0),FALSE))="Y",0,IF((VLOOKUP($C118,Input!$A$8:$GZ$39,MATCH(GP$21,Input!$A$6:$GZ$6,0),FALSE))&gt;0,$D118/VLOOKUP($C118,Input!$A$8:$GZ$39,MATCH(GP$21,Input!$A$6:$GZ$6,0),FALSE),0))</f>
        <v>0</v>
      </c>
      <c r="GQ118" s="1">
        <f>+IF($E118=GQ$22,VLOOKUP($C118,Input!$A$8:$GZ$39,MATCH(GQ$21,Input!$A$6:$GZ$6,0),FALSE),0)*IF(GQ$110&gt;=MAX($GP$110:GP$110),MIN((GQ$110-MAX($GP$110:GP$110)),(GQ$110-GP$110)),0)+IF($E118=GQ$22,VLOOKUP($C118,Input!$A$8:$GZ$39,MATCH(GQ$21,Input!$A$6:$GZ$6,0),FALSE),0)*IF(GQ$109&gt;=MAX($GP$109:GP$109),MIN((GQ$109-MAX($GP$109:GP$109)),(GQ$109-GP$109)),0)</f>
        <v>0</v>
      </c>
      <c r="GR118" s="1">
        <f>+IF($E118=GR$22,VLOOKUP($C118,Input!$A$8:$GZ$39,MATCH(GR$21,Input!$A$6:$GZ$6,0),FALSE),0)*IF(GR$110&gt;=MAX($GP$110:GQ$110),MIN((GR$110-MAX($GP$110:GQ$110)),(GR$110-GQ$110)),0)+IF($E118=GR$22,VLOOKUP($C118,Input!$A$8:$GZ$39,MATCH(GR$21,Input!$A$6:$GZ$6,0),FALSE),0)*IF(GR$109&gt;=MAX($GP$109:GQ$109),MIN((GR$109-MAX($GP$109:GQ$109)),(GR$109-GQ$109)),0)</f>
        <v>0</v>
      </c>
      <c r="GS118" s="1">
        <f>+IF($E118=GS$22,VLOOKUP($C118,Input!$A$8:$GZ$39,MATCH(GS$21,Input!$A$6:$GZ$6,0),FALSE),0)*IF(GS$110&gt;=MAX($GP$110:GR$110),MIN((GS$110-MAX($GP$110:GR$110)),(GS$110-GR$110)),0)+IF($E118=GS$22,VLOOKUP($C118,Input!$A$8:$GZ$39,MATCH(GS$21,Input!$A$6:$GZ$6,0),FALSE),0)*IF(GS$109&gt;=MAX($GP$109:GR$109),MIN((GS$109-MAX($GP$109:GR$109)),(GS$109-GR$109)),0)</f>
        <v>0</v>
      </c>
      <c r="GT118" s="1">
        <f>+IF($E118=GT$22,VLOOKUP($C118,Input!$A$8:$GZ$39,MATCH(GT$21,Input!$A$6:$GZ$6,0),FALSE),0)*IF(GT$110&gt;=MAX($GP$110:GS$110),MIN((GT$110-MAX($GP$110:GS$110)),(GT$110-GS$110)),0)+IF($E118=GT$22,VLOOKUP($C118,Input!$A$8:$GZ$39,MATCH(GT$21,Input!$A$6:$GZ$6,0),FALSE),0)*IF(GT$109&gt;=MAX($GP$109:GS$109),MIN((GT$109-MAX($GP$109:GS$109)),(GT$109-GS$109)),0)</f>
        <v>0</v>
      </c>
      <c r="GU118" s="1">
        <f>+IF($E118=GU$22,VLOOKUP($C118,Input!$A$8:$GZ$39,MATCH(GU$21,Input!$A$6:$GZ$6,0),FALSE),0)*IF(GU$110&gt;=MAX($GP$110:GT$110),MIN((GU$110-MAX($GP$110:GT$110)),(GU$110-GT$110)),0)+IF($E118=GU$22,VLOOKUP($C118,Input!$A$8:$GZ$39,MATCH(GU$21,Input!$A$6:$GZ$6,0),FALSE),0)*IF(GU$109&gt;=MAX($GP$109:GT$109),MIN((GU$109-MAX($GP$109:GT$109)),(GU$109-GT$109)),0)</f>
        <v>0</v>
      </c>
      <c r="GV118" s="1">
        <f>+IF($E118=GV$22,VLOOKUP($C118,Input!$A$8:$GZ$39,MATCH(GV$21,Input!$A$6:$GZ$6,0),FALSE),0)*IF(GV$110&gt;=MAX($GP$110:GU$110),MIN((GV$110-MAX($GP$110:GU$110)),(GV$110-GU$110)),0)+IF($E118=GV$22,VLOOKUP($C118,Input!$A$8:$GZ$39,MATCH(GV$21,Input!$A$6:$GZ$6,0),FALSE),0)*IF(GV$109&gt;=MAX($GP$109:GU$109),MIN((GV$109-MAX($GP$109:GU$109)),(GV$109-GU$109)),0)</f>
        <v>0</v>
      </c>
      <c r="GW118" s="1">
        <f>+IF($E118=GW$22,VLOOKUP($C118,Input!$A$8:$GZ$39,MATCH(GW$21,Input!$A$6:$GZ$6,0),FALSE),0)*IF(GW$110&gt;=MAX($GP$110:GV$110),MIN((GW$110-MAX($GP$110:GV$110)),(GW$110-GV$110)),0)+IF($E118=GW$22,VLOOKUP($C118,Input!$A$8:$GZ$39,MATCH(GW$21,Input!$A$6:$GZ$6,0),FALSE),0)*IF(GW$109&gt;=MAX($GP$109:GV$109),MIN((GW$109-MAX($GP$109:GV$109)),(GW$109-GV$109)),0)</f>
        <v>0</v>
      </c>
      <c r="GX118" s="1">
        <f>+IF($E118=GX$22,VLOOKUP($C118,Input!$A$8:$GZ$39,MATCH(GX$21,Input!$A$6:$GZ$6,0),FALSE),0)*IF(GX$110&gt;=MAX($GP$110:GW$110),MIN((GX$110-MAX($GP$110:GW$110)),(GX$110-GW$110)),0)+IF($E118=GX$22,VLOOKUP($C118,Input!$A$8:$GZ$39,MATCH(GX$21,Input!$A$6:$GZ$6,0),FALSE),0)*IF(GX$109&gt;=MAX($GP$109:GW$109),MIN((GX$109-MAX($GP$109:GW$109)),(GX$109-GW$109)),0)</f>
        <v>0</v>
      </c>
      <c r="GY118" s="1">
        <f>+IF($E118=GY$22,VLOOKUP($C118,Input!$A$8:$GZ$39,MATCH(GY$21,Input!$A$6:$GZ$6,0),FALSE),0)*IF(GY$110&gt;=MAX($GP$110:GX$110),MIN((GY$110-MAX($GP$110:GX$110)),(GY$110-GX$110)),0)+IF($E118=GY$22,VLOOKUP($C118,Input!$A$8:$GZ$39,MATCH(GY$21,Input!$A$6:$GZ$6,0),FALSE),0)*IF(GY$109&gt;=MAX($GP$109:GX$109),MIN((GY$109-MAX($GP$109:GX$109)),(GY$109-GX$109)),0)</f>
        <v>0</v>
      </c>
      <c r="GZ118" s="1">
        <f>+IF($E118=GZ$22,VLOOKUP($C118,Input!$A$8:$GZ$39,MATCH(GZ$21,Input!$A$6:$GZ$6,0),FALSE),0)*IF(GZ$110&gt;=MAX($GP$110:GY$110),MIN((GZ$110-MAX($GP$110:GY$110)),(GZ$110-GY$110)),0)+IF($E118=GZ$22,VLOOKUP($C118,Input!$A$8:$GZ$39,MATCH(GZ$21,Input!$A$6:$GZ$6,0),FALSE),0)*IF(GZ$109&gt;=MAX($GP$109:GY$109),MIN((GZ$109-MAX($GP$109:GY$109)),(GZ$109-GY$109)),0)</f>
        <v>0</v>
      </c>
      <c r="HA118" s="1">
        <f>+IF($E118=HA$22,VLOOKUP($C118,Input!$A$8:$GZ$39,MATCH(HA$21,Input!$A$6:$GZ$6,0),FALSE),0)*IF(HA$110&gt;=MAX($GP$110:GZ$110),MIN((HA$110-MAX($GP$110:GZ$110)),(HA$110-GZ$110)),0)+IF($E118=HA$22,VLOOKUP($C118,Input!$A$8:$GZ$39,MATCH(HA$21,Input!$A$6:$GZ$6,0),FALSE),0)*IF(HA$109&gt;=MAX($GP$109:GZ$109),MIN((HA$109-MAX($GP$109:GZ$109)),(HA$109-GZ$109)),0)</f>
        <v>0</v>
      </c>
      <c r="HB118" s="1">
        <f>+IF($E118=HB$22,VLOOKUP($C118,Input!$A$8:$GZ$39,MATCH(HB$21,Input!$A$6:$GZ$6,0),FALSE),0)*IF(HB$110&gt;=MAX($GP$110:HA$110),MIN((HB$110-MAX($GP$110:HA$110)),(HB$110-HA$110)),0)+IF($E118=HB$22,VLOOKUP($C118,Input!$A$8:$GZ$39,MATCH(HB$21,Input!$A$6:$GZ$6,0),FALSE),0)*IF(HB$109&gt;=MAX($GP$109:HA$109),MIN((HB$109-MAX($GP$109:HA$109)),(HB$109-HA$109)),0)</f>
        <v>0</v>
      </c>
      <c r="HC118" s="1">
        <f>+IF($E118=HC$22,VLOOKUP($C118,Input!$A$8:$GZ$39,MATCH(HC$21,Input!$A$6:$GZ$6,0),FALSE),0)*IF(HC$110&gt;=MAX($GP$110:HB$110),MIN((HC$110-MAX($GP$110:HB$110)),(HC$110-HB$110)),0)+IF($E118=HC$22,VLOOKUP($C118,Input!$A$8:$GZ$39,MATCH(HC$21,Input!$A$6:$GZ$6,0),FALSE),0)*IF(HC$109&gt;=MAX($GP$109:HB$109),MIN((HC$109-MAX($GP$109:HB$109)),(HC$109-HB$109)),0)</f>
        <v>0</v>
      </c>
      <c r="HD118" s="1">
        <f>+IF($E118=HD$22,VLOOKUP($C118,Input!$A$8:$GZ$39,MATCH(HD$21,Input!$A$6:$GZ$6,0),FALSE),0)*IF(HD$110&gt;=MAX($GP$110:HC$110),MIN((HD$110-MAX($GP$110:HC$110)),(HD$110-HC$110)),0)+IF($E118=HD$22,VLOOKUP($C118,Input!$A$8:$GZ$39,MATCH(HD$21,Input!$A$6:$GZ$6,0),FALSE),0)*IF(HD$109&gt;=MAX($GP$109:HC$109),MIN((HD$109-MAX($GP$109:HC$109)),(HD$109-HC$109)),0)</f>
        <v>0</v>
      </c>
      <c r="HE118" s="1">
        <f>+IF($E118=HE$22,VLOOKUP($C118,Input!$A$8:$GZ$39,MATCH(HE$21,Input!$A$6:$GZ$6,0),FALSE),0)*IF(HE$110&gt;=MAX($GP$110:HD$110),MIN((HE$110-MAX($GP$110:HD$110)),(HE$110-HD$110)),0)+IF($E118=HE$22,VLOOKUP($C118,Input!$A$8:$GZ$39,MATCH(HE$21,Input!$A$6:$GZ$6,0),FALSE),0)*IF(HE$109&gt;=MAX($GP$109:HD$109),MIN((HE$109-MAX($GP$109:HD$109)),(HE$109-HD$109)),0)</f>
        <v>0</v>
      </c>
      <c r="HF118" s="1">
        <f>+IF($E118=HF$22,VLOOKUP($C118,Input!$A$8:$GZ$39,MATCH(HF$21,Input!$A$6:$GZ$6,0),FALSE),0)*IF(HF$110&gt;=MAX($GP$110:HE$110),MIN((HF$110-MAX($GP$110:HE$110)),(HF$110-HE$110)),0)+IF($E118=HF$22,VLOOKUP($C118,Input!$A$8:$GZ$39,MATCH(HF$21,Input!$A$6:$GZ$6,0),FALSE),0)*IF(HF$109&gt;=MAX($GP$109:HE$109),MIN((HF$109-MAX($GP$109:HE$109)),(HF$109-HE$109)),0)</f>
        <v>0</v>
      </c>
      <c r="HG118" s="1">
        <f>+IF($E118=HG$22,VLOOKUP($C118,Input!$A$8:$GZ$39,MATCH(HG$21,Input!$A$6:$GZ$6,0),FALSE),0)*IF(HG$110&gt;=MAX($GP$110:HF$110),MIN((HG$110-MAX($GP$110:HF$110)),(HG$110-HF$110)),0)+IF($E118=HG$22,VLOOKUP($C118,Input!$A$8:$GZ$39,MATCH(HG$21,Input!$A$6:$GZ$6,0),FALSE),0)*IF(HG$109&gt;=MAX($GP$109:HF$109),MIN((HG$109-MAX($GP$109:HF$109)),(HG$109-HF$109)),0)</f>
        <v>0</v>
      </c>
      <c r="HH118" s="1">
        <f>+IF($E118=HH$22,VLOOKUP($C118,Input!$A$8:$GZ$39,MATCH(HH$21,Input!$A$6:$GZ$6,0),FALSE),0)*IF(HH$110&gt;=MAX($GP$110:HG$110),MIN((HH$110-MAX($GP$110:HG$110)),(HH$110-HG$110)),0)+IF($E118=HH$22,VLOOKUP($C118,Input!$A$8:$GZ$39,MATCH(HH$21,Input!$A$6:$GZ$6,0),FALSE),0)*IF(HH$109&gt;=MAX($GP$109:HG$109),MIN((HH$109-MAX($GP$109:HG$109)),(HH$109-HG$109)),0)</f>
        <v>0</v>
      </c>
      <c r="HI118" s="1">
        <f>+IF($E118=HI$22,VLOOKUP($C118,Input!$A$8:$GZ$39,MATCH(HI$21,Input!$A$6:$GZ$6,0),FALSE),0)*IF(HI$110&gt;=MAX($GP$110:HH$110),MIN((HI$110-MAX($GP$110:HH$110)),(HI$110-HH$110)),0)+IF($E118=HI$22,VLOOKUP($C118,Input!$A$8:$GZ$39,MATCH(HI$21,Input!$A$6:$GZ$6,0),FALSE),0)*IF(HI$109&gt;=MAX($GP$109:HH$109),MIN((HI$109-MAX($GP$109:HH$109)),(HI$109-HH$109)),0)</f>
        <v>0</v>
      </c>
      <c r="HJ118" s="1">
        <f>+IF($E118=HJ$22,VLOOKUP($C118,Input!$A$8:$GZ$39,MATCH(HJ$21,Input!$A$6:$GZ$6,0),FALSE),0)*IF(HJ$110&gt;=MAX($GP$110:HI$110),MIN((HJ$110-MAX($GP$110:HI$110)),(HJ$110-HI$110)),0)+IF($E118=HJ$22,VLOOKUP($C118,Input!$A$8:$GZ$39,MATCH(HJ$21,Input!$A$6:$GZ$6,0),FALSE),0)*IF(HJ$109&gt;=MAX($GP$109:HI$109),MIN((HJ$109-MAX($GP$109:HI$109)),(HJ$109-HI$109)),0)</f>
        <v>0</v>
      </c>
      <c r="HK118" s="1">
        <f>+IF($E118=HK$22,VLOOKUP($C118,Input!$A$8:$GZ$39,MATCH(HK$21,Input!$A$6:$GZ$6,0),FALSE),0)*IF(HK$110&gt;=MAX($GP$110:HJ$110),MIN((HK$110-MAX($GP$110:HJ$110)),(HK$110-HJ$110)),0)+IF($E118=HK$22,VLOOKUP($C118,Input!$A$8:$GZ$39,MATCH(HK$21,Input!$A$6:$GZ$6,0),FALSE),0)*IF(HK$109&gt;=MAX($GP$109:HJ$109),MIN((HK$109-MAX($GP$109:HJ$109)),(HK$109-HJ$109)),0)</f>
        <v>0</v>
      </c>
      <c r="HL118" s="1">
        <f>+IF($E118=HL$22,VLOOKUP($C118,Input!$A$8:$GZ$39,MATCH(HL$21,Input!$A$6:$GZ$6,0),FALSE),0)*IF(HL$110&gt;=MAX($GP$110:HK$110),MIN((HL$110-MAX($GP$110:HK$110)),(HL$110-HK$110)),0)+IF($E118=HL$22,VLOOKUP($C118,Input!$A$8:$GZ$39,MATCH(HL$21,Input!$A$6:$GZ$6,0),FALSE),0)*IF(HL$109&gt;=MAX($GP$109:HK$109),MIN((HL$109-MAX($GP$109:HK$109)),(HL$109-HK$109)),0)</f>
        <v>0</v>
      </c>
      <c r="HM118" s="1">
        <f>+IF($E118=HM$22,VLOOKUP($C118,Input!$A$8:$GZ$39,MATCH(HM$21,Input!$A$6:$GZ$6,0),FALSE),0)*IF(HM$110&gt;=MAX($GP$110:HL$110),MIN((HM$110-MAX($GP$110:HL$110)),(HM$110-HL$110)),0)+IF($E118=HM$22,VLOOKUP($C118,Input!$A$8:$GZ$39,MATCH(HM$21,Input!$A$6:$GZ$6,0),FALSE),0)*IF(HM$109&gt;=MAX($GP$109:HL$109),MIN((HM$109-MAX($GP$109:HL$109)),(HM$109-HL$109)),0)</f>
        <v>0</v>
      </c>
      <c r="HN118" s="1">
        <f>+IF($E118=HN$22,VLOOKUP($C118,Input!$A$8:$GZ$39,MATCH(HN$21,Input!$A$6:$GZ$6,0),FALSE),0)*IF(HN$110&gt;=MAX($GP$110:HM$110),MIN((HN$110-MAX($GP$110:HM$110)),(HN$110-HM$110)),0)+IF($E118=HN$22,VLOOKUP($C118,Input!$A$8:$GZ$39,MATCH(HN$21,Input!$A$6:$GZ$6,0),FALSE),0)*IF(HN$109&gt;=MAX($GP$109:HM$109),MIN((HN$109-MAX($GP$109:HM$109)),(HN$109-HM$109)),0)</f>
        <v>0</v>
      </c>
      <c r="HO118" s="1">
        <f>+IF($E118=HO$22,VLOOKUP($C118,Input!$A$8:$GZ$39,MATCH(HO$21,Input!$A$6:$GZ$6,0),FALSE),0)*IF(HO$110&gt;=MAX($GP$110:HN$110),MIN((HO$110-MAX($GP$110:HN$110)),(HO$110-HN$110)),0)+IF($E118=HO$22,VLOOKUP($C118,Input!$A$8:$GZ$39,MATCH(HO$21,Input!$A$6:$GZ$6,0),FALSE),0)*IF(HO$109&gt;=MAX($GP$109:HN$109),MIN((HO$109-MAX($GP$109:HN$109)),(HO$109-HN$109)),0)</f>
        <v>0</v>
      </c>
      <c r="HP118" s="1">
        <f>+IF($E118=HP$22,VLOOKUP($C118,Input!$A$8:$GZ$39,MATCH(HP$21,Input!$A$6:$GZ$6,0),FALSE),0)*IF(HP$110&gt;=MAX($GP$110:HO$110),MIN((HP$110-MAX($GP$110:HO$110)),(HP$110-HO$110)),0)+IF($E118=HP$22,VLOOKUP($C118,Input!$A$8:$GZ$39,MATCH(HP$21,Input!$A$6:$GZ$6,0),FALSE),0)*IF(HP$109&gt;=MAX($GP$109:HO$109),MIN((HP$109-MAX($GP$109:HO$109)),(HP$109-HO$109)),0)</f>
        <v>0</v>
      </c>
      <c r="HQ118" s="1">
        <f>+IF($E118=HQ$22,VLOOKUP($C118,Input!$A$8:$GZ$39,MATCH(HQ$21,Input!$A$6:$GZ$6,0),FALSE),0)*IF(HQ$110&gt;=MAX($GP$110:HP$110),MIN((HQ$110-MAX($GP$110:HP$110)),(HQ$110-HP$110)),0)+IF($E118=HQ$22,VLOOKUP($C118,Input!$A$8:$GZ$39,MATCH(HQ$21,Input!$A$6:$GZ$6,0),FALSE),0)*IF(HQ$109&gt;=MAX($GP$109:HP$109),MIN((HQ$109-MAX($GP$109:HP$109)),(HQ$109-HP$109)),0)</f>
        <v>0</v>
      </c>
      <c r="HR118" s="1">
        <f>+IF($E118=HR$22,VLOOKUP($C118,Input!$A$8:$GZ$39,MATCH(HR$21,Input!$A$6:$GZ$6,0),FALSE),0)*IF(HR$110&gt;=MAX($GP$110:HQ$110),MIN((HR$110-MAX($GP$110:HQ$110)),(HR$110-HQ$110)),0)+IF($E118=HR$22,VLOOKUP($C118,Input!$A$8:$GZ$39,MATCH(HR$21,Input!$A$6:$GZ$6,0),FALSE),0)*IF(HR$109&gt;=MAX($GP$109:HQ$109),MIN((HR$109-MAX($GP$109:HQ$109)),(HR$109-HQ$109)),0)</f>
        <v>0</v>
      </c>
      <c r="HS118" s="1">
        <f>+IF($E118=HS$22,VLOOKUP($C118,Input!$A$8:$GZ$39,MATCH(HS$21,Input!$A$6:$GZ$6,0),FALSE),0)*IF(HS$110&gt;=MAX($GP$110:HR$110),MIN((HS$110-MAX($GP$110:HR$110)),(HS$110-HR$110)),0)+IF($E118=HS$22,VLOOKUP($C118,Input!$A$8:$GZ$39,MATCH(HS$21,Input!$A$6:$GZ$6,0),FALSE),0)*IF(HS$109&gt;=MAX($GP$109:HR$109),MIN((HS$109-MAX($GP$109:HR$109)),(HS$109-HR$109)),0)</f>
        <v>0</v>
      </c>
      <c r="HT118" s="1">
        <f>+IF($E118=HT$22,VLOOKUP($C118,Input!$A$8:$GZ$39,MATCH(HT$21,Input!$A$6:$GZ$6,0),FALSE),0)*IF(HT$110&gt;=MAX($GP$110:HS$110),MIN((HT$110-MAX($GP$110:HS$110)),(HT$110-HS$110)),0)+IF($E118=HT$22,VLOOKUP($C118,Input!$A$8:$GZ$39,MATCH(HT$21,Input!$A$6:$GZ$6,0),FALSE),0)*IF(HT$109&gt;=MAX($GP$109:HS$109),MIN((HT$109-MAX($GP$109:HS$109)),(HT$109-HS$109)),0)</f>
        <v>0</v>
      </c>
      <c r="HU118" s="1">
        <f>+IF($E118=HU$22,VLOOKUP($C118,Input!$A$8:$GZ$39,MATCH(HU$21,Input!$A$6:$GZ$6,0),FALSE),0)*IF(HU$110&gt;=MAX($GP$110:HT$110),MIN((HU$110-MAX($GP$110:HT$110)),(HU$110-HT$110)),0)+IF($E118=HU$22,VLOOKUP($C118,Input!$A$8:$GZ$39,MATCH(HU$21,Input!$A$6:$GZ$6,0),FALSE),0)*IF(HU$109&gt;=MAX($GP$109:HT$109),MIN((HU$109-MAX($GP$109:HT$109)),(HU$109-HT$109)),0)</f>
        <v>0</v>
      </c>
      <c r="HV118" s="1">
        <f>+IF($E118=HV$22,VLOOKUP($C118,Input!$A$8:$GZ$39,MATCH(HV$21,Input!$A$6:$GZ$6,0),FALSE),0)*IF(HV$110&gt;=MAX($GP$110:HU$110),MIN((HV$110-MAX($GP$110:HU$110)),(HV$110-HU$110)),0)+IF($E118=HV$22,VLOOKUP($C118,Input!$A$8:$GZ$39,MATCH(HV$21,Input!$A$6:$GZ$6,0),FALSE),0)*IF(HV$109&gt;=MAX($GP$109:HU$109),MIN((HV$109-MAX($GP$109:HU$109)),(HV$109-HU$109)),0)</f>
        <v>0</v>
      </c>
      <c r="HW118" s="1">
        <f>+IF($E118=HW$22,VLOOKUP($C118,Input!$A$8:$GZ$39,MATCH(HW$21,Input!$A$6:$GZ$6,0),FALSE),0)*IF(HW$110&gt;=MAX($GP$110:HV$110),MIN((HW$110-MAX($GP$110:HV$110)),(HW$110-HV$110)),0)+IF($E118=HW$22,VLOOKUP($C118,Input!$A$8:$GZ$39,MATCH(HW$21,Input!$A$6:$GZ$6,0),FALSE),0)*IF(HW$109&gt;=MAX($GP$109:HV$109),MIN((HW$109-MAX($GP$109:HV$109)),(HW$109-HV$109)),0)</f>
        <v>0</v>
      </c>
      <c r="HX118" s="1">
        <f>+IF($E118=HX$22,VLOOKUP($C118,Input!$A$8:$GZ$39,MATCH(HX$21,Input!$A$6:$GZ$6,0),FALSE),0)*IF(HX$110&gt;=MAX($GP$110:HW$110),MIN((HX$110-MAX($GP$110:HW$110)),(HX$110-HW$110)),0)+IF($E118=HX$22,VLOOKUP($C118,Input!$A$8:$GZ$39,MATCH(HX$21,Input!$A$6:$GZ$6,0),FALSE),0)*IF(HX$109&gt;=MAX($GP$109:HW$109),MIN((HX$109-MAX($GP$109:HW$109)),(HX$109-HW$109)),0)</f>
        <v>0</v>
      </c>
      <c r="HY118" s="1">
        <f>+IF($E118=HY$22,VLOOKUP($C118,Input!$A$8:$GZ$39,MATCH(HY$21,Input!$A$6:$GZ$6,0),FALSE),0)*IF(HY$110&gt;=MAX($GP$110:HX$110),MIN((HY$110-MAX($GP$110:HX$110)),(HY$110-HX$110)),0)+IF($E118=HY$22,VLOOKUP($C118,Input!$A$8:$GZ$39,MATCH(HY$21,Input!$A$6:$GZ$6,0),FALSE),0)*IF(HY$109&gt;=MAX($GP$109:HX$109),MIN((HY$109-MAX($GP$109:HX$109)),(HY$109-HX$109)),0)</f>
        <v>0</v>
      </c>
      <c r="HZ118" s="42"/>
      <c r="IA118" t="str">
        <f>VLOOKUP($C118,Input!$A$8:$IA$39,MATCH(IA$21,Input!$A$6:$IA$6,0),FALSE)</f>
        <v>NA</v>
      </c>
      <c r="IB118" s="132">
        <f>IF((VLOOKUP($C118,Input!$A$8:$IA$39,MATCH(IB$21,Input!$A$6:$IA$6,0),FALSE))="Y",$D118/VLOOKUP($C118,Input!$A$8:$IA$39,MATCH(IC$21,Input!$A$6:$IA$6,0),FALSE),0)</f>
        <v>0</v>
      </c>
      <c r="IC118" s="132">
        <f>IF((VLOOKUP($C118,Input!$A$8:$IA$39,MATCH(IB$21,Input!$A$6:$IA$6,0),FALSE))="Y",0,IF((VLOOKUP($C118,Input!$A$8:$IA$39,MATCH(IC$21,Input!$A$6:$IA$6,0),FALSE))&gt;0,$D118/VLOOKUP($C118,Input!$A$8:$IA$39,MATCH(IC$21,Input!$A$6:$IA$6,0),FALSE),0))</f>
        <v>0</v>
      </c>
      <c r="ID118" s="1">
        <f>+IF($E118=ID$22,VLOOKUP($C118,Input!$A$8:$IA$39,MATCH(ID$21,Input!$A$6:$IA$6,0),FALSE),0)*IF(ID$110&gt;=MAX($IC$110:IC$110),MIN((ID$110-MAX($IC$110:IC$110)),(ID$110-IC$110)),0)+IF($E118=ID$22,VLOOKUP($C118,Input!$A$8:$IA$39,MATCH(ID$21,Input!$A$6:$IA$6,0),FALSE),0)*IF(ID$109&gt;=MAX($IC$109:IC$109),MIN((ID$109-MAX($IC$109:IC$109)),(ID$109-IC$109)),0)</f>
        <v>0</v>
      </c>
      <c r="IE118" s="1">
        <f>+IF($E118=IE$22,VLOOKUP($C118,Input!$A$8:$IA$39,MATCH(IE$21,Input!$A$6:$IA$6,0),FALSE),0)*IF(IE$110&gt;=MAX($IC$110:ID$110),MIN((IE$110-MAX($IC$110:ID$110)),(IE$110-ID$110)),0)+IF($E118=IE$22,VLOOKUP($C118,Input!$A$8:$IA$39,MATCH(IE$21,Input!$A$6:$IA$6,0),FALSE),0)*IF(IE$109&gt;=MAX($IC$109:ID$109),MIN((IE$109-MAX($IC$109:ID$109)),(IE$109-ID$109)),0)</f>
        <v>0</v>
      </c>
      <c r="IF118" s="1">
        <f>+IF($E118=IF$22,VLOOKUP($C118,Input!$A$8:$IA$39,MATCH(IF$21,Input!$A$6:$IA$6,0),FALSE),0)*IF(IF$110&gt;=MAX($IC$110:IE$110),MIN((IF$110-MAX($IC$110:IE$110)),(IF$110-IE$110)),0)+IF($E118=IF$22,VLOOKUP($C118,Input!$A$8:$IA$39,MATCH(IF$21,Input!$A$6:$IA$6,0),FALSE),0)*IF(IF$109&gt;=MAX($IC$109:IE$109),MIN((IF$109-MAX($IC$109:IE$109)),(IF$109-IE$109)),0)</f>
        <v>0</v>
      </c>
      <c r="IG118" s="1">
        <f>+IF($E118=IG$22,VLOOKUP($C118,Input!$A$8:$IA$39,MATCH(IG$21,Input!$A$6:$IA$6,0),FALSE),0)*IF(IG$110&gt;=MAX($IC$110:IF$110),MIN((IG$110-MAX($IC$110:IF$110)),(IG$110-IF$110)),0)+IF($E118=IG$22,VLOOKUP($C118,Input!$A$8:$IA$39,MATCH(IG$21,Input!$A$6:$IA$6,0),FALSE),0)*IF(IG$109&gt;=MAX($IC$109:IF$109),MIN((IG$109-MAX($IC$109:IF$109)),(IG$109-IF$109)),0)</f>
        <v>0</v>
      </c>
      <c r="IH118" s="1">
        <f>+IF($E118=IH$22,VLOOKUP($C118,Input!$A$8:$IA$39,MATCH(IH$21,Input!$A$6:$IA$6,0),FALSE),0)*IF(IH$110&gt;=MAX($IC$110:IG$110),MIN((IH$110-MAX($IC$110:IG$110)),(IH$110-IG$110)),0)+IF($E118=IH$22,VLOOKUP($C118,Input!$A$8:$IA$39,MATCH(IH$21,Input!$A$6:$IA$6,0),FALSE),0)*IF(IH$109&gt;=MAX($IC$109:IG$109),MIN((IH$109-MAX($IC$109:IG$109)),(IH$109-IG$109)),0)</f>
        <v>0</v>
      </c>
      <c r="II118" s="1">
        <f>+IF($E118=II$22,VLOOKUP($C118,Input!$A$8:$IA$39,MATCH(II$21,Input!$A$6:$IA$6,0),FALSE),0)*IF(II$110&gt;=MAX($IC$110:IH$110),MIN((II$110-MAX($IC$110:IH$110)),(II$110-IH$110)),0)+IF($E118=II$22,VLOOKUP($C118,Input!$A$8:$IA$39,MATCH(II$21,Input!$A$6:$IA$6,0),FALSE),0)*IF(II$109&gt;=MAX($IC$109:IH$109),MIN((II$109-MAX($IC$109:IH$109)),(II$109-IH$109)),0)</f>
        <v>0</v>
      </c>
      <c r="IJ118" s="1">
        <f>+IF($E118=IJ$22,VLOOKUP($C118,Input!$A$8:$IA$39,MATCH(IJ$21,Input!$A$6:$IA$6,0),FALSE),0)*IF(IJ$110&gt;=MAX($IC$110:II$110),MIN((IJ$110-MAX($IC$110:II$110)),(IJ$110-II$110)),0)+IF($E118=IJ$22,VLOOKUP($C118,Input!$A$8:$IA$39,MATCH(IJ$21,Input!$A$6:$IA$6,0),FALSE),0)*IF(IJ$109&gt;=MAX($IC$109:II$109),MIN((IJ$109-MAX($IC$109:II$109)),(IJ$109-II$109)),0)</f>
        <v>0</v>
      </c>
      <c r="IK118" s="1">
        <f>+IF($E118=IK$22,VLOOKUP($C118,Input!$A$8:$IA$39,MATCH(IK$21,Input!$A$6:$IA$6,0),FALSE),0)*IF(IK$110&gt;=MAX($IC$110:IJ$110),MIN((IK$110-MAX($IC$110:IJ$110)),(IK$110-IJ$110)),0)+IF($E118=IK$22,VLOOKUP($C118,Input!$A$8:$IA$39,MATCH(IK$21,Input!$A$6:$IA$6,0),FALSE),0)*IF(IK$109&gt;=MAX($IC$109:IJ$109),MIN((IK$109-MAX($IC$109:IJ$109)),(IK$109-IJ$109)),0)</f>
        <v>0</v>
      </c>
      <c r="IL118" s="1">
        <f>+IF($E118=IL$22,VLOOKUP($C118,Input!$A$8:$IA$39,MATCH(IL$21,Input!$A$6:$IA$6,0),FALSE),0)*IF(IL$110&gt;=MAX($IC$110:IK$110),MIN((IL$110-MAX($IC$110:IK$110)),(IL$110-IK$110)),0)+IF($E118=IL$22,VLOOKUP($C118,Input!$A$8:$IA$39,MATCH(IL$21,Input!$A$6:$IA$6,0),FALSE),0)*IF(IL$109&gt;=MAX($IC$109:IK$109),MIN((IL$109-MAX($IC$109:IK$109)),(IL$109-IK$109)),0)</f>
        <v>0</v>
      </c>
      <c r="IM118" s="1">
        <f>+IF($E118=IM$22,VLOOKUP($C118,Input!$A$8:$IA$39,MATCH(IM$21,Input!$A$6:$IA$6,0),FALSE),0)*IF(IM$110&gt;=MAX($IC$110:IL$110),MIN((IM$110-MAX($IC$110:IL$110)),(IM$110-IL$110)),0)+IF($E118=IM$22,VLOOKUP($C118,Input!$A$8:$IA$39,MATCH(IM$21,Input!$A$6:$IA$6,0),FALSE),0)*IF(IM$109&gt;=MAX($IC$109:IL$109),MIN((IM$109-MAX($IC$109:IL$109)),(IM$109-IL$109)),0)</f>
        <v>0</v>
      </c>
      <c r="IN118" s="1">
        <f>+IF($E118=IN$22,VLOOKUP($C118,Input!$A$8:$IA$39,MATCH(IN$21,Input!$A$6:$IA$6,0),FALSE),0)*IF(IN$110&gt;=MAX($IC$110:IM$110),MIN((IN$110-MAX($IC$110:IM$110)),(IN$110-IM$110)),0)+IF($E118=IN$22,VLOOKUP($C118,Input!$A$8:$IA$39,MATCH(IN$21,Input!$A$6:$IA$6,0),FALSE),0)*IF(IN$109&gt;=MAX($IC$109:IM$109),MIN((IN$109-MAX($IC$109:IM$109)),(IN$109-IM$109)),0)</f>
        <v>0</v>
      </c>
      <c r="IO118" s="1">
        <f>+IF($E118=IO$22,VLOOKUP($C118,Input!$A$8:$IA$39,MATCH(IO$21,Input!$A$6:$IA$6,0),FALSE),0)*IF(IO$110&gt;=MAX($IC$110:IN$110),MIN((IO$110-MAX($IC$110:IN$110)),(IO$110-IN$110)),0)+IF($E118=IO$22,VLOOKUP($C118,Input!$A$8:$IA$39,MATCH(IO$21,Input!$A$6:$IA$6,0),FALSE),0)*IF(IO$109&gt;=MAX($IC$109:IN$109),MIN((IO$109-MAX($IC$109:IN$109)),(IO$109-IN$109)),0)</f>
        <v>0</v>
      </c>
      <c r="IP118" s="1">
        <f>+IF($E118=IP$22,VLOOKUP($C118,Input!$A$8:$IA$39,MATCH(IP$21,Input!$A$6:$IA$6,0),FALSE),0)*IF(IP$110&gt;=MAX($IC$110:IO$110),MIN((IP$110-MAX($IC$110:IO$110)),(IP$110-IO$110)),0)+IF($E118=IP$22,VLOOKUP($C118,Input!$A$8:$IA$39,MATCH(IP$21,Input!$A$6:$IA$6,0),FALSE),0)*IF(IP$109&gt;=MAX($IC$109:IO$109),MIN((IP$109-MAX($IC$109:IO$109)),(IP$109-IO$109)),0)</f>
        <v>0</v>
      </c>
      <c r="IQ118" s="1">
        <f>+IF($E118=IQ$22,VLOOKUP($C118,Input!$A$8:$IA$39,MATCH(IQ$21,Input!$A$6:$IA$6,0),FALSE),0)*IF(IQ$110&gt;=MAX($IC$110:IP$110),MIN((IQ$110-MAX($IC$110:IP$110)),(IQ$110-IP$110)),0)+IF($E118=IQ$22,VLOOKUP($C118,Input!$A$8:$IA$39,MATCH(IQ$21,Input!$A$6:$IA$6,0),FALSE),0)*IF(IQ$109&gt;=MAX($IC$109:IP$109),MIN((IQ$109-MAX($IC$109:IP$109)),(IQ$109-IP$109)),0)</f>
        <v>0</v>
      </c>
      <c r="IR118" s="1">
        <f>+IF($E118=IR$22,VLOOKUP($C118,Input!$A$8:$IA$39,MATCH(IR$21,Input!$A$6:$IA$6,0),FALSE),0)*IF(IR$110&gt;=MAX($IC$110:IQ$110),MIN((IR$110-MAX($IC$110:IQ$110)),(IR$110-IQ$110)),0)+IF($E118=IR$22,VLOOKUP($C118,Input!$A$8:$IA$39,MATCH(IR$21,Input!$A$6:$IA$6,0),FALSE),0)*IF(IR$109&gt;=MAX($IC$109:IQ$109),MIN((IR$109-MAX($IC$109:IQ$109)),(IR$109-IQ$109)),0)</f>
        <v>0</v>
      </c>
      <c r="IS118" s="1">
        <f>+IF($E118=IS$22,VLOOKUP($C118,Input!$A$8:$IA$39,MATCH(IS$21,Input!$A$6:$IA$6,0),FALSE),0)*IF(IS$110&gt;=MAX($IC$110:IR$110),MIN((IS$110-MAX($IC$110:IR$110)),(IS$110-IR$110)),0)+IF($E118=IS$22,VLOOKUP($C118,Input!$A$8:$IA$39,MATCH(IS$21,Input!$A$6:$IA$6,0),FALSE),0)*IF(IS$109&gt;=MAX($IC$109:IR$109),MIN((IS$109-MAX($IC$109:IR$109)),(IS$109-IR$109)),0)</f>
        <v>0</v>
      </c>
      <c r="IT118" s="1">
        <f>+IF($E118=IT$22,VLOOKUP($C118,Input!$A$8:$IA$39,MATCH(IT$21,Input!$A$6:$IA$6,0),FALSE),0)*IF(IT$110&gt;=MAX($IC$110:IS$110),MIN((IT$110-MAX($IC$110:IS$110)),(IT$110-IS$110)),0)+IF($E118=IT$22,VLOOKUP($C118,Input!$A$8:$IA$39,MATCH(IT$21,Input!$A$6:$IA$6,0),FALSE),0)*IF(IT$109&gt;=MAX($IC$109:IS$109),MIN((IT$109-MAX($IC$109:IS$109)),(IT$109-IS$109)),0)</f>
        <v>0</v>
      </c>
      <c r="IU118" s="1">
        <f>+IF($E118=IU$22,VLOOKUP($C118,Input!$A$8:$IA$39,MATCH(IU$21,Input!$A$6:$IA$6,0),FALSE),0)*IF(IU$110&gt;=MAX($IC$110:IT$110),MIN((IU$110-MAX($IC$110:IT$110)),(IU$110-IT$110)),0)+IF($E118=IU$22,VLOOKUP($C118,Input!$A$8:$IA$39,MATCH(IU$21,Input!$A$6:$IA$6,0),FALSE),0)*IF(IU$109&gt;=MAX($IC$109:IT$109),MIN((IU$109-MAX($IC$109:IT$109)),(IU$109-IT$109)),0)</f>
        <v>0</v>
      </c>
      <c r="IV118" s="1">
        <f>+IF($E118=IV$22,VLOOKUP($C118,Input!$A$8:$IA$39,MATCH(IV$21,Input!$A$6:$IA$6,0),FALSE),0)*IF(IV$110&gt;=MAX($IC$110:IU$110),MIN((IV$110-MAX($IC$110:IU$110)),(IV$110-IU$110)),0)+IF($E118=IV$22,VLOOKUP($C118,Input!$A$8:$IA$39,MATCH(IV$21,Input!$A$6:$IA$6,0),FALSE),0)*IF(IV$109&gt;=MAX($IC$109:IU$109),MIN((IV$109-MAX($IC$109:IU$109)),(IV$109-IU$109)),0)</f>
        <v>0</v>
      </c>
      <c r="IW118" s="1">
        <f>+IF($E118=IW$22,VLOOKUP($C118,Input!$A$8:$IA$39,MATCH(IW$21,Input!$A$6:$IA$6,0),FALSE),0)*IF(IW$110&gt;=MAX($IC$110:IV$110),MIN((IW$110-MAX($IC$110:IV$110)),(IW$110-IV$110)),0)+IF($E118=IW$22,VLOOKUP($C118,Input!$A$8:$IA$39,MATCH(IW$21,Input!$A$6:$IA$6,0),FALSE),0)*IF(IW$109&gt;=MAX($IC$109:IV$109),MIN((IW$109-MAX($IC$109:IV$109)),(IW$109-IV$109)),0)</f>
        <v>0</v>
      </c>
      <c r="IX118" s="1">
        <f>+IF($E118=IX$22,VLOOKUP($C118,Input!$A$8:$IA$39,MATCH(IX$21,Input!$A$6:$IA$6,0),FALSE),0)*IF(IX$110&gt;=MAX($IC$110:IW$110),MIN((IX$110-MAX($IC$110:IW$110)),(IX$110-IW$110)),0)+IF($E118=IX$22,VLOOKUP($C118,Input!$A$8:$IA$39,MATCH(IX$21,Input!$A$6:$IA$6,0),FALSE),0)*IF(IX$109&gt;=MAX($IC$109:IW$109),MIN((IX$109-MAX($IC$109:IW$109)),(IX$109-IW$109)),0)</f>
        <v>0</v>
      </c>
      <c r="IY118" s="1">
        <f>+IF($E118=IY$22,VLOOKUP($C118,Input!$A$8:$IA$39,MATCH(IY$21,Input!$A$6:$IA$6,0),FALSE),0)*IF(IY$110&gt;=MAX($IC$110:IX$110),MIN((IY$110-MAX($IC$110:IX$110)),(IY$110-IX$110)),0)+IF($E118=IY$22,VLOOKUP($C118,Input!$A$8:$IA$39,MATCH(IY$21,Input!$A$6:$IA$6,0),FALSE),0)*IF(IY$109&gt;=MAX($IC$109:IX$109),MIN((IY$109-MAX($IC$109:IX$109)),(IY$109-IX$109)),0)</f>
        <v>0</v>
      </c>
      <c r="IZ118" s="1">
        <f>+IF($E118=IZ$22,VLOOKUP($C118,Input!$A$8:$IA$39,MATCH(IZ$21,Input!$A$6:$IA$6,0),FALSE),0)*IF(IZ$110&gt;=MAX($IC$110:IY$110),MIN((IZ$110-MAX($IC$110:IY$110)),(IZ$110-IY$110)),0)+IF($E118=IZ$22,VLOOKUP($C118,Input!$A$8:$IA$39,MATCH(IZ$21,Input!$A$6:$IA$6,0),FALSE),0)*IF(IZ$109&gt;=MAX($IC$109:IY$109),MIN((IZ$109-MAX($IC$109:IY$109)),(IZ$109-IY$109)),0)</f>
        <v>0</v>
      </c>
      <c r="JA118" s="1">
        <f>+IF($E118=JA$22,VLOOKUP($C118,Input!$A$8:$IA$39,MATCH(JA$21,Input!$A$6:$IA$6,0),FALSE),0)*IF(JA$110&gt;=MAX($IC$110:IZ$110),MIN((JA$110-MAX($IC$110:IZ$110)),(JA$110-IZ$110)),0)+IF($E118=JA$22,VLOOKUP($C118,Input!$A$8:$IA$39,MATCH(JA$21,Input!$A$6:$IA$6,0),FALSE),0)*IF(JA$109&gt;=MAX($IC$109:IZ$109),MIN((JA$109-MAX($IC$109:IZ$109)),(JA$109-IZ$109)),0)</f>
        <v>0</v>
      </c>
      <c r="JB118" s="1">
        <f>+IF($E118=JB$22,VLOOKUP($C118,Input!$A$8:$IA$39,MATCH(JB$21,Input!$A$6:$IA$6,0),FALSE),0)*IF(JB$110&gt;=MAX($IC$110:JA$110),MIN((JB$110-MAX($IC$110:JA$110)),(JB$110-JA$110)),0)+IF($E118=JB$22,VLOOKUP($C118,Input!$A$8:$IA$39,MATCH(JB$21,Input!$A$6:$IA$6,0),FALSE),0)*IF(JB$109&gt;=MAX($IC$109:JA$109),MIN((JB$109-MAX($IC$109:JA$109)),(JB$109-JA$109)),0)</f>
        <v>0</v>
      </c>
      <c r="JC118" s="1">
        <f>+IF($E118=JC$22,VLOOKUP($C118,Input!$A$8:$IA$39,MATCH(JC$21,Input!$A$6:$IA$6,0),FALSE),0)*IF(JC$110&gt;=MAX($IC$110:JB$110),MIN((JC$110-MAX($IC$110:JB$110)),(JC$110-JB$110)),0)+IF($E118=JC$22,VLOOKUP($C118,Input!$A$8:$IA$39,MATCH(JC$21,Input!$A$6:$IA$6,0),FALSE),0)*IF(JC$109&gt;=MAX($IC$109:JB$109),MIN((JC$109-MAX($IC$109:JB$109)),(JC$109-JB$109)),0)</f>
        <v>0</v>
      </c>
      <c r="JD118" s="1">
        <f>+IF($E118=JD$22,VLOOKUP($C118,Input!$A$8:$IA$39,MATCH(JD$21,Input!$A$6:$IA$6,0),FALSE),0)*IF(JD$110&gt;=MAX($IC$110:JC$110),MIN((JD$110-MAX($IC$110:JC$110)),(JD$110-JC$110)),0)+IF($E118=JD$22,VLOOKUP($C118,Input!$A$8:$IA$39,MATCH(JD$21,Input!$A$6:$IA$6,0),FALSE),0)*IF(JD$109&gt;=MAX($IC$109:JC$109),MIN((JD$109-MAX($IC$109:JC$109)),(JD$109-JC$109)),0)</f>
        <v>0</v>
      </c>
      <c r="JE118" s="1">
        <f>+IF($E118=JE$22,VLOOKUP($C118,Input!$A$8:$IA$39,MATCH(JE$21,Input!$A$6:$IA$6,0),FALSE),0)*IF(JE$110&gt;=MAX($IC$110:JD$110),MIN((JE$110-MAX($IC$110:JD$110)),(JE$110-JD$110)),0)+IF($E118=JE$22,VLOOKUP($C118,Input!$A$8:$IA$39,MATCH(JE$21,Input!$A$6:$IA$6,0),FALSE),0)*IF(JE$109&gt;=MAX($IC$109:JD$109),MIN((JE$109-MAX($IC$109:JD$109)),(JE$109-JD$109)),0)</f>
        <v>0</v>
      </c>
      <c r="JF118" s="1">
        <f>+IF($E118=JF$22,VLOOKUP($C118,Input!$A$8:$IA$39,MATCH(JF$21,Input!$A$6:$IA$6,0),FALSE),0)*IF(JF$110&gt;=MAX($IC$110:JE$110),MIN((JF$110-MAX($IC$110:JE$110)),(JF$110-JE$110)),0)+IF($E118=JF$22,VLOOKUP($C118,Input!$A$8:$IA$39,MATCH(JF$21,Input!$A$6:$IA$6,0),FALSE),0)*IF(JF$109&gt;=MAX($IC$109:JE$109),MIN((JF$109-MAX($IC$109:JE$109)),(JF$109-JE$109)),0)</f>
        <v>0</v>
      </c>
      <c r="JG118" s="1">
        <f>+IF($E118=JG$22,VLOOKUP($C118,Input!$A$8:$IA$39,MATCH(JG$21,Input!$A$6:$IA$6,0),FALSE),0)*IF(JG$110&gt;=MAX($IC$110:JF$110),MIN((JG$110-MAX($IC$110:JF$110)),(JG$110-JF$110)),0)+IF($E118=JG$22,VLOOKUP($C118,Input!$A$8:$IA$39,MATCH(JG$21,Input!$A$6:$IA$6,0),FALSE),0)*IF(JG$109&gt;=MAX($IC$109:JF$109),MIN((JG$109-MAX($IC$109:JF$109)),(JG$109-JF$109)),0)</f>
        <v>0</v>
      </c>
      <c r="JH118" s="1">
        <f>+IF($E118=JH$22,VLOOKUP($C118,Input!$A$8:$IA$39,MATCH(JH$21,Input!$A$6:$IA$6,0),FALSE),0)*IF(JH$110&gt;=MAX($IC$110:JG$110),MIN((JH$110-MAX($IC$110:JG$110)),(JH$110-JG$110)),0)+IF($E118=JH$22,VLOOKUP($C118,Input!$A$8:$IA$39,MATCH(JH$21,Input!$A$6:$IA$6,0),FALSE),0)*IF(JH$109&gt;=MAX($IC$109:JG$109),MIN((JH$109-MAX($IC$109:JG$109)),(JH$109-JG$109)),0)</f>
        <v>0</v>
      </c>
      <c r="JI118" s="1">
        <f>+IF($E118=JI$22,VLOOKUP($C118,Input!$A$8:$IA$39,MATCH(JI$21,Input!$A$6:$IA$6,0),FALSE),0)*IF(JI$110&gt;=MAX($IC$110:JH$110),MIN((JI$110-MAX($IC$110:JH$110)),(JI$110-JH$110)),0)+IF($E118=JI$22,VLOOKUP($C118,Input!$A$8:$IA$39,MATCH(JI$21,Input!$A$6:$IA$6,0),FALSE),0)*IF(JI$109&gt;=MAX($IC$109:JH$109),MIN((JI$109-MAX($IC$109:JH$109)),(JI$109-JH$109)),0)</f>
        <v>0</v>
      </c>
      <c r="JJ118" s="1">
        <f>+IF($E118=JJ$22,VLOOKUP($C118,Input!$A$8:$IA$39,MATCH(JJ$21,Input!$A$6:$IA$6,0),FALSE),0)*IF(JJ$110&gt;=MAX($IC$110:JI$110),MIN((JJ$110-MAX($IC$110:JI$110)),(JJ$110-JI$110)),0)+IF($E118=JJ$22,VLOOKUP($C118,Input!$A$8:$IA$39,MATCH(JJ$21,Input!$A$6:$IA$6,0),FALSE),0)*IF(JJ$109&gt;=MAX($IC$109:JI$109),MIN((JJ$109-MAX($IC$109:JI$109)),(JJ$109-JI$109)),0)</f>
        <v>0</v>
      </c>
      <c r="JK118" s="1">
        <f>+IF($E118=JK$22,VLOOKUP($C118,Input!$A$8:$IA$39,MATCH(JK$21,Input!$A$6:$IA$6,0),FALSE),0)*IF(JK$110&gt;=MAX($IC$110:JJ$110),MIN((JK$110-MAX($IC$110:JJ$110)),(JK$110-JJ$110)),0)+IF($E118=JK$22,VLOOKUP($C118,Input!$A$8:$IA$39,MATCH(JK$21,Input!$A$6:$IA$6,0),FALSE),0)*IF(JK$109&gt;=MAX($IC$109:JJ$109),MIN((JK$109-MAX($IC$109:JJ$109)),(JK$109-JJ$109)),0)</f>
        <v>0</v>
      </c>
      <c r="JL118" s="1">
        <f>+IF($E118=JL$22,VLOOKUP($C118,Input!$A$8:$IA$39,MATCH(JL$21,Input!$A$6:$IA$6,0),FALSE),0)*IF(JL$110&gt;=MAX($IC$110:JK$110),MIN((JL$110-MAX($IC$110:JK$110)),(JL$110-JK$110)),0)+IF($E118=JL$22,VLOOKUP($C118,Input!$A$8:$IA$39,MATCH(JL$21,Input!$A$6:$IA$6,0),FALSE),0)*IF(JL$109&gt;=MAX($IC$109:JK$109),MIN((JL$109-MAX($IC$109:JK$109)),(JL$109-JK$109)),0)</f>
        <v>0</v>
      </c>
      <c r="JN118" t="str">
        <f>+VLOOKUP($C118,Input!$A$8:$GZ$39,MATCH(JN$21,Input!$A$6:$GZ$6,0),FALSE)</f>
        <v>CNG Station Maint in fuel price</v>
      </c>
      <c r="JO118" s="1">
        <f>IF($E118+$I118+$D$7&lt;=JO$22,0,IF(JO$22-$D$7&gt;=$E118,VLOOKUP($C118,Input!$A$8:$GZ$39,MATCH(JO$21,Input!$A$6:$GZ$6,0),FALSE),0)*$F118/$G118)*$D118</f>
        <v>0</v>
      </c>
      <c r="JP118" s="1">
        <f>IF($E118+$I118+$D$7&lt;=JP$22,0,IF(JP$22-$D$7&gt;=$E118,VLOOKUP($C118,Input!$A$8:$GZ$39,MATCH(JP$21,Input!$A$6:$GZ$6,0),FALSE),0)*$F118/$G118)*$D118</f>
        <v>0</v>
      </c>
      <c r="JQ118" s="1">
        <f>IF($E118+$I118+$D$7&lt;=JQ$22,0,IF(JQ$22-$D$7&gt;=$E118,VLOOKUP($C118,Input!$A$8:$GZ$39,MATCH(JQ$21,Input!$A$6:$GZ$6,0),FALSE),0)*$F118/$G118)*$D118</f>
        <v>0</v>
      </c>
      <c r="JR118" s="1">
        <f>IF($E118+$I118+$D$7&lt;=JR$22,0,IF(JR$22-$D$7&gt;=$E118,VLOOKUP($C118,Input!$A$8:$GZ$39,MATCH(JR$21,Input!$A$6:$GZ$6,0),FALSE),0)*$F118/$G118)*$D118</f>
        <v>0</v>
      </c>
      <c r="JS118" s="1">
        <f>IF($E118+$I118+$D$7&lt;=JS$22,0,IF(JS$22-$D$7&gt;=$E118,VLOOKUP($C118,Input!$A$8:$GZ$39,MATCH(JS$21,Input!$A$6:$GZ$6,0),FALSE),0)*$F118/$G118)*$D118</f>
        <v>0</v>
      </c>
      <c r="JT118" s="1">
        <f>IF($E118+$I118+$D$7&lt;=JT$22,0,IF(JT$22-$D$7&gt;=$E118,VLOOKUP($C118,Input!$A$8:$GZ$39,MATCH(JT$21,Input!$A$6:$GZ$6,0),FALSE),0)*$F118/$G118)*$D118</f>
        <v>0</v>
      </c>
      <c r="JU118" s="1">
        <f>IF($E118+$I118+$D$7&lt;=JU$22,0,IF(JU$22-$D$7&gt;=$E118,VLOOKUP($C118,Input!$A$8:$GZ$39,MATCH(JU$21,Input!$A$6:$GZ$6,0),FALSE),0)*$F118/$G118)*$D118</f>
        <v>0</v>
      </c>
      <c r="JV118" s="1">
        <f>IF($E118+$I118+$D$7&lt;=JV$22,0,IF(JV$22-$D$7&gt;=$E118,VLOOKUP($C118,Input!$A$8:$GZ$39,MATCH(JV$21,Input!$A$6:$GZ$6,0),FALSE),0)*$F118/$G118)*$D118</f>
        <v>0</v>
      </c>
      <c r="JW118" s="1">
        <f>IF($E118+$I118+$D$7&lt;=JW$22,0,IF(JW$22-$D$7&gt;=$E118,VLOOKUP($C118,Input!$A$8:$GZ$39,MATCH(JW$21,Input!$A$6:$GZ$6,0),FALSE),0)*$F118/$G118)*$D118</f>
        <v>0</v>
      </c>
      <c r="JX118" s="1">
        <f>IF($E118+$I118+$D$7&lt;=JX$22,0,IF(JX$22-$D$7&gt;=$E118,VLOOKUP($C118,Input!$A$8:$GZ$39,MATCH(JX$21,Input!$A$6:$GZ$6,0),FALSE),0)*$F118/$G118)*$D118</f>
        <v>0</v>
      </c>
      <c r="JY118" s="1">
        <f>IF($E118+$I118+$D$7&lt;=JY$22,0,IF(JY$22-$D$7&gt;=$E118,VLOOKUP($C118,Input!$A$8:$GZ$39,MATCH(JY$21,Input!$A$6:$GZ$6,0),FALSE),0)*$F118/$G118)*$D118</f>
        <v>0</v>
      </c>
      <c r="JZ118" s="1">
        <f>IF($E118+$I118+$D$7&lt;=JZ$22,0,IF(JZ$22-$D$7&gt;=$E118,VLOOKUP($C118,Input!$A$8:$GZ$39,MATCH(JZ$21,Input!$A$6:$GZ$6,0),FALSE),0)*$F118/$G118)*$D118</f>
        <v>0</v>
      </c>
      <c r="KA118" s="1">
        <f>IF($E118+$I118+$D$7&lt;=KA$22,0,IF(KA$22-$D$7&gt;=$E118,VLOOKUP($C118,Input!$A$8:$GZ$39,MATCH(KA$21,Input!$A$6:$GZ$6,0),FALSE),0)*$F118/$G118)*$D118</f>
        <v>0</v>
      </c>
      <c r="KB118" s="1">
        <f>IF($E118+$I118+$D$7&lt;=KB$22,0,IF(KB$22-$D$7&gt;=$E118,VLOOKUP($C118,Input!$A$8:$GZ$39,MATCH(KB$21,Input!$A$6:$GZ$6,0),FALSE),0)*$F118/$G118)*$D118</f>
        <v>0</v>
      </c>
      <c r="KC118" s="1">
        <f>IF($E118+$I118+$D$7&lt;=KC$22,0,IF(KC$22-$D$7&gt;=$E118,VLOOKUP($C118,Input!$A$8:$GZ$39,MATCH(KC$21,Input!$A$6:$GZ$6,0),FALSE),0)*$F118/$G118)*$D118</f>
        <v>0</v>
      </c>
      <c r="KD118" s="1">
        <f>IF($E118+$I118+$D$7&lt;=KD$22,0,IF(KD$22-$D$7&gt;=$E118,VLOOKUP($C118,Input!$A$8:$GZ$39,MATCH(KD$21,Input!$A$6:$GZ$6,0),FALSE),0)*$F118/$G118)*$D118</f>
        <v>0</v>
      </c>
      <c r="KE118" s="1">
        <f>IF($E118+$I118+$D$7&lt;=KE$22,0,IF(KE$22-$D$7&gt;=$E118,VLOOKUP($C118,Input!$A$8:$GZ$39,MATCH(KE$21,Input!$A$6:$GZ$6,0),FALSE),0)*$F118/$G118)*$D118</f>
        <v>0</v>
      </c>
      <c r="KF118" s="1">
        <f>IF($E118+$I118+$D$7&lt;=KF$22,0,IF(KF$22-$D$7&gt;=$E118,VLOOKUP($C118,Input!$A$8:$GZ$39,MATCH(KF$21,Input!$A$6:$GZ$6,0),FALSE),0)*$F118/$G118)*$D118</f>
        <v>0</v>
      </c>
      <c r="KG118" s="1">
        <f>IF($E118+$I118+$D$7&lt;=KG$22,0,IF(KG$22-$D$7&gt;=$E118,VLOOKUP($C118,Input!$A$8:$GZ$39,MATCH(KG$21,Input!$A$6:$GZ$6,0),FALSE),0)*$F118/$G118)*$D118</f>
        <v>0</v>
      </c>
      <c r="KH118" s="1">
        <f>IF($E118+$I118+$D$7&lt;=KH$22,0,IF(KH$22-$D$7&gt;=$E118,VLOOKUP($C118,Input!$A$8:$GZ$39,MATCH(KH$21,Input!$A$6:$GZ$6,0),FALSE),0)*$F118/$G118)*$D118</f>
        <v>0</v>
      </c>
      <c r="KI118" s="1">
        <f>IF($E118+$I118+$D$7&lt;=KI$22,0,IF(KI$22-$D$7&gt;=$E118,VLOOKUP($C118,Input!$A$8:$GZ$39,MATCH(KI$21,Input!$A$6:$GZ$6,0),FALSE),0)*$F118/$G118)*$D118</f>
        <v>0</v>
      </c>
      <c r="KJ118" s="1">
        <f>IF($E118+$I118+$D$7&lt;=KJ$22,0,IF(KJ$22-$D$7&gt;=$E118,VLOOKUP($C118,Input!$A$8:$GZ$39,MATCH(KJ$21,Input!$A$6:$GZ$6,0),FALSE),0)*$F118/$G118)*$D118</f>
        <v>0</v>
      </c>
      <c r="KK118" s="1">
        <f>IF($E118+$I118+$D$7&lt;=KK$22,0,IF(KK$22-$D$7&gt;=$E118,VLOOKUP($C118,Input!$A$8:$GZ$39,MATCH(KK$21,Input!$A$6:$GZ$6,0),FALSE),0)*$F118/$G118)*$D118</f>
        <v>0</v>
      </c>
      <c r="KL118" s="1">
        <f>IF($E118+$I118+$D$7&lt;=KL$22,0,IF(KL$22-$D$7&gt;=$E118,VLOOKUP($C118,Input!$A$8:$GZ$39,MATCH(KL$21,Input!$A$6:$GZ$6,0),FALSE),0)*$F118/$G118)*$D118</f>
        <v>0</v>
      </c>
      <c r="KM118" s="1">
        <f>IF($E118+$I118+$D$7&lt;=KM$22,0,IF(KM$22-$D$7&gt;=$E118,VLOOKUP($C118,Input!$A$8:$GZ$39,MATCH(KM$21,Input!$A$6:$GZ$6,0),FALSE),0)*$F118/$G118)*$D118</f>
        <v>0</v>
      </c>
      <c r="KN118" s="1">
        <f>IF($E118+$I118+$D$7&lt;=KN$22,0,IF(KN$22-$D$7&gt;=$E118,VLOOKUP($C118,Input!$A$8:$GZ$39,MATCH(KN$21,Input!$A$6:$GZ$6,0),FALSE),0)*$F118/$G118)*$D118</f>
        <v>0</v>
      </c>
      <c r="KO118" s="1">
        <f>IF($E118+$I118+$D$7&lt;=KO$22,0,IF(KO$22-$D$7&gt;=$E118,VLOOKUP($C118,Input!$A$8:$GZ$39,MATCH(KO$21,Input!$A$6:$GZ$6,0),FALSE),0)*$F118/$G118)*$D118</f>
        <v>0</v>
      </c>
      <c r="KP118" s="1">
        <f>IF($E118+$I118+$D$7&lt;=KP$22,0,IF(KP$22-$D$7&gt;=$E118,VLOOKUP($C118,Input!$A$8:$GZ$39,MATCH(KP$21,Input!$A$6:$GZ$6,0),FALSE),0)*$F118/$G118)*$D118</f>
        <v>0</v>
      </c>
      <c r="KQ118" s="1">
        <f>IF($E118+$I118+$D$7&lt;=KQ$22,0,IF(KQ$22-$D$7&gt;=$E118,VLOOKUP($C118,Input!$A$8:$GZ$39,MATCH(KQ$21,Input!$A$6:$GZ$6,0),FALSE),0)*$F118/$G118)*$D118</f>
        <v>0</v>
      </c>
      <c r="KR118" s="1">
        <f>IF($E118+$I118+$D$7&lt;=KR$22,0,IF(KR$22-$D$7&gt;=$E118,VLOOKUP($C118,Input!$A$8:$GZ$39,MATCH(KR$21,Input!$A$6:$GZ$6,0),FALSE),0)*$F118/$G118)*$D118</f>
        <v>0</v>
      </c>
      <c r="KS118" s="1">
        <f>IF($E118+$I118+$D$7&lt;=KS$22,0,IF(KS$22-$D$7&gt;=$E118,VLOOKUP($C118,Input!$A$8:$GZ$39,MATCH(KS$21,Input!$A$6:$GZ$6,0),FALSE),0)*$F118/$G118)*$D118</f>
        <v>0</v>
      </c>
      <c r="KT118" s="1">
        <f>IF($E118+$I118+$D$7&lt;=KT$22,0,IF(KT$22-$D$7&gt;=$E118,VLOOKUP($C118,Input!$A$8:$GZ$39,MATCH(KT$21,Input!$A$6:$GZ$6,0),FALSE),0)*$F118/$G118)*$D118</f>
        <v>0</v>
      </c>
      <c r="KU118" s="1">
        <f>IF($E118+$I118+$D$7&lt;=KU$22,0,IF(KU$22-$D$7&gt;=$E118,VLOOKUP($C118,Input!$A$8:$GZ$39,MATCH(KU$21,Input!$A$6:$GZ$6,0),FALSE),0)*$F118/$G118)*$D118</f>
        <v>0</v>
      </c>
      <c r="KV118" s="1">
        <f>IF($E118+$I118+$D$7&lt;=KV$22,0,IF(KV$22-$D$7&gt;=$E118,VLOOKUP($C118,Input!$A$8:$GZ$39,MATCH(KV$21,Input!$A$6:$GZ$6,0),FALSE),0)*$F118/$G118)*$D118</f>
        <v>0</v>
      </c>
      <c r="KW118" s="1">
        <f>IF($E118+$I118+$D$7&lt;=KW$22,0,IF(KW$22-$D$7&gt;=$E118,VLOOKUP($C118,Input!$A$8:$GZ$39,MATCH(KW$21,Input!$A$6:$GZ$6,0),FALSE),0)*$F118/$G118)*$D118</f>
        <v>0</v>
      </c>
      <c r="KY118" t="str">
        <f>VLOOKUP($C118,Input!$A$8:$HV$39,MATCH(KY$21,Input!$A$6:$HV$6,0),FALSE)</f>
        <v xml:space="preserve">CNG (compressed and at pump, including station maintenance) </v>
      </c>
      <c r="KZ118" s="1">
        <f>IF($E118+$I118+$D$7&lt;=KZ$22,0,IF(KZ$22-$D$7&gt;=$E118,VLOOKUP($C118,Input!$A$8:$HV$39,MATCH(KZ$21,Input!$A$6:$HV$6,0),FALSE)/$G118*$F118,0))*$D118</f>
        <v>0</v>
      </c>
      <c r="LA118" s="1">
        <f>IF($E118+$I118+$D$7&lt;=LA$22,0,IF(LA$22-$D$7&gt;=$E118,VLOOKUP($C118,Input!$A$8:$HV$39,MATCH(LA$21,Input!$A$6:$HV$6,0),FALSE)/$G118*$F118,0))*$D118</f>
        <v>0</v>
      </c>
      <c r="LB118" s="1">
        <f>IF($E118+$I118+$D$7&lt;=LB$22,0,IF(LB$22-$D$7&gt;=$E118,VLOOKUP($C118,Input!$A$8:$HV$39,MATCH(LB$21,Input!$A$6:$HV$6,0),FALSE)/$G118*$F118,0))*$D118</f>
        <v>0</v>
      </c>
      <c r="LC118" s="1">
        <f>IF($E118+$I118+$D$7&lt;=LC$22,0,IF(LC$22-$D$7&gt;=$E118,VLOOKUP($C118,Input!$A$8:$HV$39,MATCH(LC$21,Input!$A$6:$HV$6,0),FALSE)/$G118*$F118,0))*$D118</f>
        <v>0</v>
      </c>
      <c r="LD118" s="1">
        <f>IF($E118+$I118+$D$7&lt;=LD$22,0,IF(LD$22-$D$7&gt;=$E118,VLOOKUP($C118,Input!$A$8:$HV$39,MATCH(LD$21,Input!$A$6:$HV$6,0),FALSE)/$G118*$F118,0))*$D118</f>
        <v>3602474.2268041242</v>
      </c>
      <c r="LE118" s="1">
        <f>IF($E118+$I118+$D$7&lt;=LE$22,0,IF(LE$22-$D$7&gt;=$E118,VLOOKUP($C118,Input!$A$8:$HV$39,MATCH(LE$21,Input!$A$6:$HV$6,0),FALSE)/$G118*$F118,0))*$D118</f>
        <v>3602474.2268041242</v>
      </c>
      <c r="LF118" s="1">
        <f>IF($E118+$I118+$D$7&lt;=LF$22,0,IF(LF$22-$D$7&gt;=$E118,VLOOKUP($C118,Input!$A$8:$HV$39,MATCH(LF$21,Input!$A$6:$HV$6,0),FALSE)/$G118*$F118,0))*$D118</f>
        <v>3602474.2268041242</v>
      </c>
      <c r="LG118" s="1">
        <f>IF($E118+$I118+$D$7&lt;=LG$22,0,IF(LG$22-$D$7&gt;=$E118,VLOOKUP($C118,Input!$A$8:$HV$39,MATCH(LG$21,Input!$A$6:$HV$6,0),FALSE)/$G118*$F118,0))*$D118</f>
        <v>3602474.2268041242</v>
      </c>
      <c r="LH118" s="1">
        <f>IF($E118+$I118+$D$7&lt;=LH$22,0,IF(LH$22-$D$7&gt;=$E118,VLOOKUP($C118,Input!$A$8:$HV$39,MATCH(LH$21,Input!$A$6:$HV$6,0),FALSE)/$G118*$F118,0))*$D118</f>
        <v>3602474.2268041242</v>
      </c>
      <c r="LI118" s="1">
        <f>IF($E118+$I118+$D$7&lt;=LI$22,0,IF(LI$22-$D$7&gt;=$E118,VLOOKUP($C118,Input!$A$8:$HV$39,MATCH(LI$21,Input!$A$6:$HV$6,0),FALSE)/$G118*$F118,0))*$D118</f>
        <v>3602474.2268041242</v>
      </c>
      <c r="LJ118" s="1">
        <f>IF($E118+$I118+$D$7&lt;=LJ$22,0,IF(LJ$22-$D$7&gt;=$E118,VLOOKUP($C118,Input!$A$8:$HV$39,MATCH(LJ$21,Input!$A$6:$HV$6,0),FALSE)/$G118*$F118,0))*$D118</f>
        <v>3602474.2268041242</v>
      </c>
      <c r="LK118" s="1">
        <f>IF($E118+$I118+$D$7&lt;=LK$22,0,IF(LK$22-$D$7&gt;=$E118,VLOOKUP($C118,Input!$A$8:$HV$39,MATCH(LK$21,Input!$A$6:$HV$6,0),FALSE)/$G118*$F118,0))*$D118</f>
        <v>3602474.2268041242</v>
      </c>
      <c r="LL118" s="1">
        <f>IF($E118+$I118+$D$7&lt;=LL$22,0,IF(LL$22-$D$7&gt;=$E118,VLOOKUP($C118,Input!$A$8:$HV$39,MATCH(LL$21,Input!$A$6:$HV$6,0),FALSE)/$G118*$F118,0))*$D118</f>
        <v>3602474.2268041242</v>
      </c>
      <c r="LM118" s="1">
        <f>IF($E118+$I118+$D$7&lt;=LM$22,0,IF(LM$22-$D$7&gt;=$E118,VLOOKUP($C118,Input!$A$8:$HV$39,MATCH(LM$21,Input!$A$6:$HV$6,0),FALSE)/$G118*$F118,0))*$D118</f>
        <v>3602474.2268041242</v>
      </c>
      <c r="LN118" s="1">
        <f>IF($E118+$I118+$D$7&lt;=LN$22,0,IF(LN$22-$D$7&gt;=$E118,VLOOKUP($C118,Input!$A$8:$HV$39,MATCH(LN$21,Input!$A$6:$HV$6,0),FALSE)/$G118*$F118,0))*$D118</f>
        <v>3602474.2268041242</v>
      </c>
      <c r="LO118" s="1">
        <f>IF($E118+$I118+$D$7&lt;=LO$22,0,IF(LO$22-$D$7&gt;=$E118,VLOOKUP($C118,Input!$A$8:$HV$39,MATCH(LO$21,Input!$A$6:$HV$6,0),FALSE)/$G118*$F118,0))*$D118</f>
        <v>3602474.2268041242</v>
      </c>
      <c r="LP118" s="1">
        <f>IF($E118+$I118+$D$7&lt;=LP$22,0,IF(LP$22-$D$7&gt;=$E118,VLOOKUP($C118,Input!$A$8:$HV$39,MATCH(LP$21,Input!$A$6:$HV$6,0),FALSE)/$G118*$F118,0))*$D118</f>
        <v>3602474.2268041242</v>
      </c>
      <c r="LQ118" s="1">
        <f>IF($E118+$I118+$D$7&lt;=LQ$22,0,IF(LQ$22-$D$7&gt;=$E118,VLOOKUP($C118,Input!$A$8:$HV$39,MATCH(LQ$21,Input!$A$6:$HV$6,0),FALSE)/$G118*$F118,0))*$D118</f>
        <v>4095062.0596988951</v>
      </c>
      <c r="LR118" s="1">
        <f>IF($E118+$I118+$D$7&lt;=LR$22,0,IF(LR$22-$D$7&gt;=$E118,VLOOKUP($C118,Input!$A$8:$HV$39,MATCH(LR$21,Input!$A$6:$HV$6,0),FALSE)/$G118*$F118,0))*$D118</f>
        <v>0</v>
      </c>
      <c r="LS118" s="1">
        <f>IF($E118+$I118+$D$7&lt;=LS$22,0,IF(LS$22-$D$7&gt;=$E118,VLOOKUP($C118,Input!$A$8:$HV$39,MATCH(LS$21,Input!$A$6:$HV$6,0),FALSE)/$G118*$F118,0))*$D118</f>
        <v>0</v>
      </c>
      <c r="LT118" s="1">
        <f>IF($E118+$I118+$D$7&lt;=LT$22,0,IF(LT$22-$D$7&gt;=$E118,VLOOKUP($C118,Input!$A$8:$HV$39,MATCH(LT$21,Input!$A$6:$HV$6,0),FALSE)/$G118*$F118,0))*$D118</f>
        <v>0</v>
      </c>
      <c r="LU118" s="1">
        <f>IF($E118+$I118+$D$7&lt;=LU$22,0,IF(LU$22-$D$7&gt;=$E118,VLOOKUP($C118,Input!$A$8:$HV$39,MATCH(LU$21,Input!$A$6:$HV$6,0),FALSE)/$G118*$F118,0))*$D118</f>
        <v>0</v>
      </c>
      <c r="LV118" s="1">
        <f>IF($E118+$I118+$D$7&lt;=LV$22,0,IF(LV$22-$D$7&gt;=$E118,VLOOKUP($C118,Input!$A$8:$HV$39,MATCH(LV$21,Input!$A$6:$HV$6,0),FALSE)/$G118*$F118,0))*$D118</f>
        <v>0</v>
      </c>
      <c r="LW118" s="1">
        <f>IF($E118+$I118+$D$7&lt;=LW$22,0,IF(LW$22-$D$7&gt;=$E118,VLOOKUP($C118,Input!$A$8:$HV$39,MATCH(LW$21,Input!$A$6:$HV$6,0),FALSE)/$G118*$F118,0))*$D118</f>
        <v>0</v>
      </c>
      <c r="LX118" s="1">
        <f>IF($E118+$I118+$D$7&lt;=LX$22,0,IF(LX$22-$D$7&gt;=$E118,VLOOKUP($C118,Input!$A$8:$HV$39,MATCH(LX$21,Input!$A$6:$HV$6,0),FALSE)/$G118*$F118,0))*$D118</f>
        <v>0</v>
      </c>
      <c r="LY118" s="1">
        <f>IF($E118+$I118+$D$7&lt;=LY$22,0,IF(LY$22-$D$7&gt;=$E118,VLOOKUP($C118,Input!$A$8:$HV$39,MATCH(LY$21,Input!$A$6:$HV$6,0),FALSE)/$G118*$F118,0))*$D118</f>
        <v>0</v>
      </c>
      <c r="LZ118" s="1">
        <f>IF($E118+$I118+$D$7&lt;=LZ$22,0,IF(LZ$22-$D$7&gt;=$E118,VLOOKUP($C118,Input!$A$8:$HV$39,MATCH(LZ$21,Input!$A$6:$HV$6,0),FALSE)/$G118*$F118,0))*$D118</f>
        <v>0</v>
      </c>
      <c r="MA118" s="1">
        <f>IF($E118+$I118+$D$7&lt;=MA$22,0,IF(MA$22-$D$7&gt;=$E118,VLOOKUP($C118,Input!$A$8:$HV$39,MATCH(MA$21,Input!$A$6:$HV$6,0),FALSE)/$G118*$F118,0))*$D118</f>
        <v>0</v>
      </c>
      <c r="MB118" s="1">
        <f>IF($E118+$I118+$D$7&lt;=MB$22,0,IF(MB$22-$D$7&gt;=$E118,VLOOKUP($C118,Input!$A$8:$HV$39,MATCH(MB$21,Input!$A$6:$HV$6,0),FALSE)/$G118*$F118,0))*$D118</f>
        <v>0</v>
      </c>
      <c r="MC118" s="1">
        <f>IF($E118+$I118+$D$7&lt;=MC$22,0,IF(MC$22-$D$7&gt;=$E118,VLOOKUP($C118,Input!$A$8:$HV$39,MATCH(MC$21,Input!$A$6:$HV$6,0),FALSE)/$G118*$F118,0))*$D118</f>
        <v>0</v>
      </c>
      <c r="MD118" s="1">
        <f>IF($E118+$I118+$D$7&lt;=MD$22,0,IF(MD$22-$D$7&gt;=$E118,VLOOKUP($C118,Input!$A$8:$HV$39,MATCH(MD$21,Input!$A$6:$HV$6,0),FALSE)/$G118*$F118,0))*$D118</f>
        <v>0</v>
      </c>
      <c r="ME118" s="1">
        <f>IF($E118+$I118+$D$7&lt;=ME$22,0,IF(ME$22-$D$7&gt;=$E118,VLOOKUP($C118,Input!$A$8:$HV$39,MATCH(ME$21,Input!$A$6:$HV$6,0),FALSE)/$G118*$F118,0))*$D118</f>
        <v>0</v>
      </c>
      <c r="MF118" s="1">
        <f>IF($E118+$I118+$D$7&lt;=MF$22,0,IF(MF$22-$D$7&gt;=$E118,VLOOKUP($C118,Input!$A$8:$HV$39,MATCH(MF$21,Input!$A$6:$HV$6,0),FALSE)/$G118*$F118,0))*$D118</f>
        <v>0</v>
      </c>
      <c r="MG118" s="1">
        <f>IF($E118+$I118+$D$7&lt;=MG$22,0,IF(MG$22-$D$7&gt;=$E118,VLOOKUP($C118,Input!$A$8:$HV$39,MATCH(MG$21,Input!$A$6:$HV$6,0),FALSE)/$G118*$F118,0))*$D118</f>
        <v>0</v>
      </c>
      <c r="MH118" s="1">
        <f>IF($E118+$I118+$D$7&lt;=MH$22,0,IF(MH$22-$D$7&gt;=$E118,VLOOKUP($C118,Input!$A$8:$HV$39,MATCH(MH$21,Input!$A$6:$HV$6,0),FALSE)/$G118*$F118,0))*$D118</f>
        <v>0</v>
      </c>
      <c r="MI118" s="1">
        <f>IF($E118+$I118+$D$7&lt;=MI$22,0,IF(MI$22-$D$7&gt;=$E118,VLOOKUP($C118,Input!$A$8:$HV$39,MATCH(MI$21,Input!$A$6:$HV$6,0),FALSE)/$G118*$F118,0))*$D118</f>
        <v>0</v>
      </c>
      <c r="MJ118" s="1">
        <f>IF($E118+$I118+$D$7&lt;=MJ$22,0,IF(MJ$22-$D$7&gt;=$E118,VLOOKUP($C118,Input!$A$8:$HV$39,MATCH(MJ$21,Input!$A$6:$HV$6,0),FALSE)/$G118*$F118,0))*$D118</f>
        <v>0</v>
      </c>
      <c r="MK118" s="1">
        <f>IF($E118+$I118+$D$7&lt;=MK$22,0,IF(MK$22-$D$7&gt;=$E118,VLOOKUP($C118,Input!$A$8:$HV$39,MATCH(MK$21,Input!$A$6:$HV$6,0),FALSE)/$G118*$F118,0))*$D118</f>
        <v>0</v>
      </c>
      <c r="ML118" s="1">
        <f>IF($E118+$I118+$D$7&lt;=ML$22,0,IF(ML$22-$D$7&gt;=$E118,VLOOKUP($C118,Input!$A$8:$HV$39,MATCH(ML$21,Input!$A$6:$HV$6,0),FALSE)/$G118*$F118,0))*$D118</f>
        <v>0</v>
      </c>
      <c r="MM118" s="1">
        <f>IF($E118+$I118+$D$7&lt;=MM$22,0,IF(MM$22-$D$7&gt;=$E118,VLOOKUP($C118,Input!$A$8:$HV$39,MATCH(MM$21,Input!$A$6:$HV$6,0),FALSE)/$G118*$F118,0))*$D118</f>
        <v>0</v>
      </c>
      <c r="MN118" s="1">
        <f>IF($E118+$I118+$D$7&lt;=MN$22,0,IF(MN$22-$D$7&gt;=$E118,VLOOKUP($C118,Input!$A$8:$HV$39,MATCH(MN$21,Input!$A$6:$HV$6,0),FALSE)/$G118*$F118,0))*$D118</f>
        <v>0</v>
      </c>
      <c r="MO118" s="1">
        <f>IF($E118+$I118+$D$7&lt;=MO$22,0,IF(MO$22-$D$7&gt;=$E118,VLOOKUP($C118,Input!$A$8:$HV$39,MATCH(MO$21,Input!$A$6:$HV$6,0),FALSE)/$G118*$F118,0))*$D118</f>
        <v>0</v>
      </c>
      <c r="MP118" s="1">
        <f>IF($E118+$I118+$D$7&lt;=MP$22,0,IF(MP$22-$D$7&gt;=$E118,VLOOKUP($C118,Input!$A$8:$HV$39,MATCH(MP$21,Input!$A$6:$HV$6,0),FALSE)/$G118*$F118,0))*$D118</f>
        <v>0</v>
      </c>
      <c r="MQ118" s="1">
        <f>IF($E118+$I118+$D$7&lt;=MQ$22,0,IF(MQ$22-$D$7&gt;=$E118,VLOOKUP($C118,Input!$A$8:$HV$39,MATCH(MQ$21,Input!$A$6:$HV$6,0),FALSE)/$G118*$F118,0))*$D118</f>
        <v>0</v>
      </c>
      <c r="MR118" s="1">
        <f>IF($E118+$I118+$D$7&lt;=MR$22,0,IF(MR$22-$D$7&gt;=$E118,VLOOKUP($C118,Input!$A$8:$HV$39,MATCH(MR$21,Input!$A$6:$HV$6,0),FALSE)/$G118*$F118,0))*$D118</f>
        <v>0</v>
      </c>
      <c r="MS118" s="1">
        <f>IF($E118+$I118+$D$7&lt;=MS$22,0,IF(MS$22-$D$7&gt;=$E118,VLOOKUP($C118,Input!$A$8:$HV$39,MATCH(MS$21,Input!$A$6:$HV$6,0),FALSE)/$G118*$F118,0))*$D118</f>
        <v>0</v>
      </c>
      <c r="MT118" s="1">
        <f>IF($E118+$I118+$D$7&lt;=MT$22,0,IF(MT$22-$D$7&gt;=$E118,VLOOKUP($C118,Input!$A$8:$HV$39,MATCH(MT$21,Input!$A$6:$HV$6,0),FALSE)/$G118*$F118,0))*$D118</f>
        <v>0</v>
      </c>
      <c r="MU118" s="1">
        <f>IF($E118+$I118+$D$7&lt;=MU$22,0,IF(MU$22-$D$7&gt;=$E118,VLOOKUP($C118,Input!$A$8:$HV$39,MATCH(MU$21,Input!$A$6:$HV$6,0),FALSE)/$G118*$F118,0))*$D118</f>
        <v>0</v>
      </c>
      <c r="MV118" s="1">
        <f>IF($E118+$I118+$D$7&lt;=MV$22,0,IF(MV$22-$D$7&gt;=$E118,VLOOKUP($C118,Input!$A$8:$HV$39,MATCH(MV$21,Input!$A$6:$HV$6,0),FALSE)/$G118*$F118,0))*$D118</f>
        <v>0</v>
      </c>
      <c r="MW118" s="1">
        <f>IF($E118+$I118+$D$7&lt;=MW$22,0,IF(MW$22-$D$7&gt;=$E118,VLOOKUP($C118,Input!$A$8:$HV$39,MATCH(MW$21,Input!$A$6:$HV$6,0),FALSE)/$G118*$F118,0))*$D118</f>
        <v>0</v>
      </c>
      <c r="MX118" s="1">
        <f>IF($E118+$I118+$D$7&lt;=MX$22,0,IF(MX$22-$D$7&gt;=$E118,VLOOKUP($C118,Input!$A$8:$HV$39,MATCH(MX$21,Input!$A$6:$HV$6,0),FALSE)/$G118*$F118,0))*$D118</f>
        <v>0</v>
      </c>
      <c r="MZ118" t="str">
        <f>VLOOKUP($C118,Input!$A$8:$HV$39,MATCH(MZ$21,Input!$A$6:$HV$6,0),FALSE)</f>
        <v>Fossil CNG LCFS Credit ($/DGE)</v>
      </c>
      <c r="NA118" s="1">
        <f>IF($E118+$I118+$D$7&lt;=NA$22,0,IF(NA$22-$D$7&gt;=$E118,-VLOOKUP($C118,Input!$A$8:$HV$39,MATCH(NA$21,Input!$A$6:$HV$6,0),FALSE)/$G118*$F118,0))*$D118*$G$4/100</f>
        <v>-517858.66465979372</v>
      </c>
      <c r="NB118" s="1">
        <f>IF($E118+$I118+$D$7&lt;=NB$22,0,IF(NB$22-$D$7&gt;=$E118,-VLOOKUP($C118,Input!$A$8:$HV$39,MATCH(NB$21,Input!$A$6:$HV$6,0),FALSE)/$G118*$F118,0))*$D118*$G$4/100</f>
        <v>-458300.37674226821</v>
      </c>
      <c r="NC118" s="1">
        <f>IF($E118+$I118+$D$7&lt;=NC$22,0,IF(NC$22-$D$7&gt;=$E118,-VLOOKUP($C118,Input!$A$8:$HV$39,MATCH(NC$21,Input!$A$6:$HV$6,0),FALSE)/$G118*$F118,0))*$D118*$G$4/100</f>
        <v>0</v>
      </c>
      <c r="ND118" s="1">
        <f>IF($E118+$I118+$D$7&lt;=ND$22,0,IF(ND$22-$D$7&gt;=$E118,-VLOOKUP($C118,Input!$A$8:$HV$39,MATCH(ND$21,Input!$A$6:$HV$6,0),FALSE)/$G118*$F118,0))*$D118*$G$4/100</f>
        <v>0</v>
      </c>
      <c r="NE118" s="1">
        <f>IF($E118+$I118+$D$7&lt;=NE$22,0,IF(NE$22-$D$7&gt;=$E118,-VLOOKUP($C118,Input!$A$8:$HV$39,MATCH(NE$21,Input!$A$6:$HV$6,0),FALSE)/$G118*$F118,0))*$D118*$G$4/100</f>
        <v>0</v>
      </c>
      <c r="NF118" s="1">
        <f>IF($E118+$I118+$D$7&lt;=NF$22,0,IF(NF$22-$D$7&gt;=$E118,-VLOOKUP($C118,Input!$A$8:$HV$39,MATCH(NF$21,Input!$A$6:$HV$6,0),FALSE)/$G118*$F118,0))*$D118*$G$4/100</f>
        <v>0</v>
      </c>
      <c r="NG118" s="1">
        <f>IF($E118+$I118+$D$7&lt;=NG$22,0,IF(NG$22-$D$7&gt;=$E118,-VLOOKUP($C118,Input!$A$8:$HV$39,MATCH(NG$21,Input!$A$6:$HV$6,0),FALSE)/$G118*$F118,0))*$D118*$G$4/100</f>
        <v>0</v>
      </c>
      <c r="NH118" s="1">
        <f>IF($E118+$I118+$D$7&lt;=NH$22,0,IF(NH$22-$D$7&gt;=$E118,-VLOOKUP($C118,Input!$A$8:$HV$39,MATCH(NH$21,Input!$A$6:$HV$6,0),FALSE)/$G118*$F118,0))*$D118*$G$4/100</f>
        <v>0</v>
      </c>
      <c r="NI118" s="1">
        <f>IF($E118+$I118+$D$7&lt;=NI$22,0,IF(NI$22-$D$7&gt;=$E118,-VLOOKUP($C118,Input!$A$8:$HV$39,MATCH(NI$21,Input!$A$6:$HV$6,0),FALSE)/$G118*$F118,0))*$D118*$G$4/100</f>
        <v>0</v>
      </c>
      <c r="NJ118" s="1">
        <f>IF($E118+$I118+$D$7&lt;=NJ$22,0,IF(NJ$22-$D$7&gt;=$E118,-VLOOKUP($C118,Input!$A$8:$HV$39,MATCH(NJ$21,Input!$A$6:$HV$6,0),FALSE)/$G118*$F118,0))*$D118*$G$4/100</f>
        <v>0</v>
      </c>
      <c r="NK118" s="1">
        <f>IF($E118+$I118+$D$7&lt;=NK$22,0,IF(NK$22-$D$7&gt;=$E118,-VLOOKUP($C118,Input!$A$8:$HV$39,MATCH(NK$21,Input!$A$6:$HV$6,0),FALSE)/$G118*$F118,0))*$D118*$G$4/100</f>
        <v>0</v>
      </c>
      <c r="NL118" s="1">
        <f>IF($E118+$I118+$D$7&lt;=NL$22,0,IF(NL$22-$D$7&gt;=$E118,-VLOOKUP($C118,Input!$A$8:$HV$39,MATCH(NL$21,Input!$A$6:$HV$6,0),FALSE)/$G118*$F118,0))*$D118*$G$4/100</f>
        <v>0</v>
      </c>
      <c r="NM118" s="1">
        <f>IF($E118+$I118+$D$7&lt;=NM$22,0,IF(NM$22-$D$7&gt;=$E118,-VLOOKUP($C118,Input!$A$8:$HV$39,MATCH(NM$21,Input!$A$6:$HV$6,0),FALSE)/$G118*$F118,0))*$D118*$G$4/100</f>
        <v>0</v>
      </c>
      <c r="NN118" s="1">
        <f>IF($E118+$I118+$D$7&lt;=NN$22,0,IF(NN$22-$D$7&gt;=$E118,-VLOOKUP($C118,Input!$A$8:$HV$39,MATCH(NN$21,Input!$A$6:$HV$6,0),FALSE)/$G118*$F118,0))*$D118*$G$4/100</f>
        <v>0</v>
      </c>
      <c r="NO118" s="1">
        <f>IF($E118+$I118+$D$7&lt;=NO$22,0,IF(NO$22-$D$7&gt;=$E118,-VLOOKUP($C118,Input!$A$8:$HV$39,MATCH(NO$21,Input!$A$6:$HV$6,0),FALSE)/$G118*$F118,0))*$D118*$G$4/100</f>
        <v>0</v>
      </c>
      <c r="NP118" s="1">
        <f>IF($E118+$I118+$D$7&lt;=NP$22,0,IF(NP$22-$D$7&gt;=$E118,-VLOOKUP($C118,Input!$A$8:$HV$39,MATCH(NP$21,Input!$A$6:$HV$6,0),FALSE)/$G118*$F118,0))*$D118*$G$4/100</f>
        <v>0</v>
      </c>
      <c r="NQ118" s="1">
        <f>IF($E118+$I118+$D$7&lt;=NQ$22,0,IF(NQ$22-$D$7&gt;=$E118,-VLOOKUP($C118,Input!$A$8:$HV$39,MATCH(NQ$21,Input!$A$6:$HV$6,0),FALSE)/$G118*$F118,0))*$D118*$G$4/100</f>
        <v>0</v>
      </c>
      <c r="NR118" s="1">
        <f>IF($E118+$I118+$D$7&lt;=NR$22,0,IF(NR$22-$D$7&gt;=$E118,-VLOOKUP($C118,Input!$A$8:$HV$39,MATCH(NR$21,Input!$A$6:$HV$6,0),FALSE)/$G118*$F118,0))*$D118*$G$4/100</f>
        <v>0</v>
      </c>
      <c r="NS118" s="1">
        <f>IF($E118+$I118+$D$7&lt;=NS$22,0,IF(NS$22-$D$7&gt;=$E118,-VLOOKUP($C118,Input!$A$8:$HV$39,MATCH(NS$21,Input!$A$6:$HV$6,0),FALSE)/$G118*$F118,0))*$D118*$G$4/100</f>
        <v>0</v>
      </c>
      <c r="NT118" s="1">
        <f>IF($E118+$I118+$D$7&lt;=NT$22,0,IF(NT$22-$D$7&gt;=$E118,-VLOOKUP($C118,Input!$A$8:$HV$39,MATCH(NT$21,Input!$A$6:$HV$6,0),FALSE)/$G118*$F118,0))*$D118*$G$4/100</f>
        <v>0</v>
      </c>
      <c r="NU118" s="1">
        <f>IF($E118+$I118+$D$7&lt;=NU$22,0,IF(NU$22-$D$7&gt;=$E118,-VLOOKUP($C118,Input!$A$8:$HV$39,MATCH(NU$21,Input!$A$6:$HV$6,0),FALSE)/$G118*$F118,0))*$D118*$G$4/100</f>
        <v>0</v>
      </c>
      <c r="NV118" s="1">
        <f>IF($E118+$I118+$D$7&lt;=NV$22,0,IF(NV$22-$D$7&gt;=$E118,-VLOOKUP($C118,Input!$A$8:$HV$39,MATCH(NV$21,Input!$A$6:$HV$6,0),FALSE)/$G118*$F118,0))*$D118*$G$4/100</f>
        <v>0</v>
      </c>
      <c r="NW118" s="1">
        <f>IF($E118+$I118+$D$7&lt;=NW$22,0,IF(NW$22-$D$7&gt;=$E118,-VLOOKUP($C118,Input!$A$8:$HV$39,MATCH(NW$21,Input!$A$6:$HV$6,0),FALSE)/$G118*$F118,0))*$D118*$G$4/100</f>
        <v>0</v>
      </c>
      <c r="NX118" s="1">
        <f>IF($E118+$I118+$D$7&lt;=NX$22,0,IF(NX$22-$D$7&gt;=$E118,-VLOOKUP($C118,Input!$A$8:$HV$39,MATCH(NX$21,Input!$A$6:$HV$6,0),FALSE)/$G118*$F118,0))*$D118*$G$4/100</f>
        <v>0</v>
      </c>
      <c r="NY118" s="1">
        <f>IF($E118+$I118+$D$7&lt;=NY$22,0,IF(NY$22-$D$7&gt;=$E118,-VLOOKUP($C118,Input!$A$8:$HV$39,MATCH(NY$21,Input!$A$6:$HV$6,0),FALSE)/$G118*$F118,0))*$D118*$G$4/100</f>
        <v>0</v>
      </c>
      <c r="NZ118" s="1">
        <f>IF($E118+$I118+$D$7&lt;=NZ$22,0,IF(NZ$22-$D$7&gt;=$E118,-VLOOKUP($C118,Input!$A$8:$HV$39,MATCH(NZ$21,Input!$A$6:$HV$6,0),FALSE)/$G118*$F118,0))*$D118*$G$4/100</f>
        <v>0</v>
      </c>
      <c r="OA118" s="1">
        <f>IF($E118+$I118+$D$7&lt;=OA$22,0,IF(OA$22-$D$7&gt;=$E118,-VLOOKUP($C118,Input!$A$8:$HV$39,MATCH(OA$21,Input!$A$6:$HV$6,0),FALSE)/$G118*$F118,0))*$D118*$G$4/100</f>
        <v>0</v>
      </c>
      <c r="OB118" s="1">
        <f>IF($E118+$I118+$D$7&lt;=OB$22,0,IF(OB$22-$D$7&gt;=$E118,-VLOOKUP($C118,Input!$A$8:$HV$39,MATCH(OB$21,Input!$A$6:$HV$6,0),FALSE)/$G118*$F118,0))*$D118*$G$4/100</f>
        <v>0</v>
      </c>
      <c r="OC118" s="1">
        <f>IF($E118+$I118+$D$7&lt;=OC$22,0,IF(OC$22-$D$7&gt;=$E118,-VLOOKUP($C118,Input!$A$8:$HV$39,MATCH(OC$21,Input!$A$6:$HV$6,0),FALSE)/$G118*$F118,0))*$D118*$G$4/100</f>
        <v>0</v>
      </c>
      <c r="OD118" s="1">
        <f>IF($E118+$I118+$D$7&lt;=OD$22,0,IF(OD$22-$D$7&gt;=$E118,-VLOOKUP($C118,Input!$A$8:$HV$39,MATCH(OD$21,Input!$A$6:$HV$6,0),FALSE)/$G118*$F118,0))*$D118*$G$4/100</f>
        <v>0</v>
      </c>
      <c r="OE118" s="1">
        <f>IF($E118+$I118+$D$7&lt;=OE$22,0,IF(OE$22-$D$7&gt;=$E118,-VLOOKUP($C118,Input!$A$8:$HV$39,MATCH(OE$21,Input!$A$6:$HV$6,0),FALSE)/$G118*$F118,0))*$D118*$G$4/100</f>
        <v>0</v>
      </c>
      <c r="OF118" s="1">
        <f>IF($E118+$I118+$D$7&lt;=OF$22,0,IF(OF$22-$D$7&gt;=$E118,-VLOOKUP($C118,Input!$A$8:$HV$39,MATCH(OF$21,Input!$A$6:$HV$6,0),FALSE)/$G118*$F118,0))*$D118*$G$4/100</f>
        <v>0</v>
      </c>
      <c r="OG118" s="1">
        <f>IF($E118+$I118+$D$7&lt;=OG$22,0,IF(OG$22-$D$7&gt;=$E118,-VLOOKUP($C118,Input!$A$8:$HV$39,MATCH(OG$21,Input!$A$6:$HV$6,0),FALSE)/$G118*$F118,0))*$D118*$G$4/100</f>
        <v>0</v>
      </c>
      <c r="OH118" s="1">
        <f>IF($E118+$I118+$D$7&lt;=OH$22,0,IF(OH$22-$D$7&gt;=$E118,-VLOOKUP($C118,Input!$A$8:$HV$39,MATCH(OH$21,Input!$A$6:$HV$6,0),FALSE)/$G118*$F118,0))*$D118*$G$4/100</f>
        <v>0</v>
      </c>
      <c r="OI118" s="1">
        <f>IF($E118+$I118+$D$7&lt;=OI$22,0,IF(OI$22-$D$7&gt;=$E118,-VLOOKUP($C118,Input!$A$8:$HV$39,MATCH(OI$21,Input!$A$6:$HV$6,0),FALSE)/$G118*$F118,0))*$D118*$G$4/100</f>
        <v>0</v>
      </c>
      <c r="OK118" t="str">
        <f>VLOOKUP($C118,Input!$A$8:$HW$39,MATCH(OK$21,Input!$A$6:$HW$6,0),FALSE)</f>
        <v>NA</v>
      </c>
      <c r="OL118" s="1">
        <f>IF($E118+$I118+$D$7&lt;=OL$22,0,IF(OL$22-$D$7&gt;=$E118,IF(COUNTIF($KZ118:LP118,"&gt;0")&gt;0,VLOOKUP($C118,Input!$A$8:$HV$21,MATCH($OK$21+COUNTIF($KZ118:LP118,"&gt;0"),Input!$A$6:$HV$6,0),FALSE),0),0))*$D118</f>
        <v>0</v>
      </c>
      <c r="OM118" s="1">
        <f>IF($E118+$I118+$D$7&lt;=OM$22,0,IF(OM$22-$D$7&gt;=$E118,IF(COUNTIF($KZ118:LQ118,"&gt;0")&gt;0,VLOOKUP($C118,Input!$A$8:$HV$21,MATCH($OK$21+COUNTIF($KZ118:LQ118,"&gt;0"),Input!$A$6:$HV$6,0),FALSE),0),0))*$D118</f>
        <v>0</v>
      </c>
      <c r="ON118" s="1">
        <f>IF($E118+$I118+$D$7&lt;=ON$22,0,IF(ON$22-$D$7&gt;=$E118,IF(COUNTIF($KZ118:LR118,"&gt;0")&gt;0,VLOOKUP($C118,Input!$A$8:$HV$21,MATCH($OK$21+COUNTIF($KZ118:LR118,"&gt;0"),Input!$A$6:$HV$6,0),FALSE),0),0))*$D118</f>
        <v>0</v>
      </c>
      <c r="OO118" s="1">
        <f>IF($E118+$I118+$D$7&lt;=OO$22,0,IF(OO$22-$D$7&gt;=$E118,IF(COUNTIF($KZ118:LS118,"&gt;0")&gt;0,VLOOKUP($C118,Input!$A$8:$HV$21,MATCH($OK$21+COUNTIF($KZ118:LS118,"&gt;0"),Input!$A$6:$HV$6,0),FALSE),0),0))*$D118</f>
        <v>0</v>
      </c>
      <c r="OP118" s="1">
        <f>IF($E118+$I118+$D$7&lt;=OP$22,0,IF(OP$22-$D$7&gt;=$E118,IF(COUNTIF($KZ118:LT118,"&gt;0")&gt;0,VLOOKUP($C118,Input!$A$8:$HV$21,MATCH($OK$21+COUNTIF($KZ118:LT118,"&gt;0"),Input!$A$6:$HV$6,0),FALSE),0),0))*$D118</f>
        <v>0</v>
      </c>
      <c r="OQ118" s="1">
        <f>IF($E118+$I118+$D$7&lt;=OQ$22,0,IF(OQ$22-$D$7&gt;=$E118,IF(COUNTIF($KZ118:LU118,"&gt;0")&gt;0,VLOOKUP($C118,Input!$A$8:$HV$21,MATCH($OK$21+COUNTIF($KZ118:LU118,"&gt;0"),Input!$A$6:$HV$6,0),FALSE),0),0))*$D118</f>
        <v>0</v>
      </c>
      <c r="OR118" s="1">
        <f>IF($E118+$I118+$D$7&lt;=OR$22,0,IF(OR$22-$D$7&gt;=$E118,IF(COUNTIF($KZ118:LV118,"&gt;0")&gt;0,VLOOKUP($C118,Input!$A$8:$HV$21,MATCH($OK$21+COUNTIF($KZ118:LV118,"&gt;0"),Input!$A$6:$HV$6,0),FALSE),0),0))*$D118</f>
        <v>0</v>
      </c>
      <c r="OS118" s="1">
        <f>IF($E118+$I118+$D$7&lt;=OS$22,0,IF(OS$22-$D$7&gt;=$E118,IF(COUNTIF($KZ118:LW118,"&gt;0")&gt;0,VLOOKUP($C118,Input!$A$8:$HV$21,MATCH($OK$21+COUNTIF($KZ118:LW118,"&gt;0"),Input!$A$6:$HV$6,0),FALSE),0),0))*$D118</f>
        <v>0</v>
      </c>
      <c r="OT118" s="1">
        <f>IF($E118+$I118+$D$7&lt;=OT$22,0,IF(OT$22-$D$7&gt;=$E118,IF(COUNTIF($KZ118:LX118,"&gt;0")&gt;0,VLOOKUP($C118,Input!$A$8:$HV$21,MATCH($OK$21+COUNTIF($KZ118:LX118,"&gt;0"),Input!$A$6:$HV$6,0),FALSE),0),0))*$D118</f>
        <v>0</v>
      </c>
      <c r="OU118" s="1">
        <f>IF($E118+$I118+$D$7&lt;=OU$22,0,IF(OU$22-$D$7&gt;=$E118,IF(COUNTIF($KZ118:LY118,"&gt;0")&gt;0,VLOOKUP($C118,Input!$A$8:$HV$21,MATCH($OK$21+COUNTIF($KZ118:LY118,"&gt;0"),Input!$A$6:$HV$6,0),FALSE),0),0))*$D118</f>
        <v>0</v>
      </c>
      <c r="OV118" s="1">
        <f>IF($E118+$I118+$D$7&lt;=OV$22,0,IF(OV$22-$D$7&gt;=$E118,IF(COUNTIF($KZ118:LZ118,"&gt;0")&gt;0,VLOOKUP($C118,Input!$A$8:$HV$21,MATCH($OK$21+COUNTIF($KZ118:LZ118,"&gt;0"),Input!$A$6:$HV$6,0),FALSE),0),0))*$D118</f>
        <v>0</v>
      </c>
      <c r="OW118" s="1">
        <f>IF($E118+$I118+$D$7&lt;=OW$22,0,IF(OW$22-$D$7&gt;=$E118,IF(COUNTIF($KZ118:MA118,"&gt;0")&gt;0,VLOOKUP($C118,Input!$A$8:$HV$21,MATCH($OK$21+COUNTIF($KZ118:MA118,"&gt;0"),Input!$A$6:$HV$6,0),FALSE),0),0))*$D118</f>
        <v>0</v>
      </c>
      <c r="OX118" s="1">
        <f>IF($E118+$I118+$D$7&lt;=OX$22,0,IF(OX$22-$D$7&gt;=$E118,IF(COUNTIF($KZ118:MB118,"&gt;0")&gt;0,VLOOKUP($C118,Input!$A$8:$HV$21,MATCH($OK$21+COUNTIF($KZ118:MB118,"&gt;0"),Input!$A$6:$HV$6,0),FALSE),0),0))*$D118</f>
        <v>0</v>
      </c>
      <c r="OY118" s="1">
        <f>IF($E118+$I118+$D$7&lt;=OY$22,0,IF(OY$22-$D$7&gt;=$E118,IF(COUNTIF($KZ118:MC118,"&gt;0")&gt;0,VLOOKUP($C118,Input!$A$8:$HV$21,MATCH($OK$21+COUNTIF($KZ118:MC118,"&gt;0"),Input!$A$6:$HV$6,0),FALSE),0),0))*$D118</f>
        <v>0</v>
      </c>
      <c r="OZ118" s="1">
        <f>IF($E118+$I118+$D$7&lt;=OZ$22,0,IF(OZ$22-$D$7&gt;=$E118,IF(COUNTIF($KZ118:MD118,"&gt;0")&gt;0,VLOOKUP($C118,Input!$A$8:$HV$21,MATCH($OK$21+COUNTIF($KZ118:MD118,"&gt;0"),Input!$A$6:$HV$6,0),FALSE),0),0))*$D118</f>
        <v>0</v>
      </c>
      <c r="PA118" s="1">
        <f>IF($E118+$I118+$D$7&lt;=PA$22,0,IF(PA$22-$D$7&gt;=$E118,IF(COUNTIF($KZ118:ME118,"&gt;0")&gt;0,VLOOKUP($C118,Input!$A$8:$HV$21,MATCH($OK$21+COUNTIF($KZ118:ME118,"&gt;0"),Input!$A$6:$HV$6,0),FALSE),0),0))*$D118</f>
        <v>0</v>
      </c>
      <c r="PB118" s="1">
        <f>IF($E118+$I118+$D$7&lt;=PB$22,0,IF(PB$22-$D$7&gt;=$E118,IF(COUNTIF($KZ118:MF118,"&gt;0")&gt;0,VLOOKUP($C118,Input!$A$8:$HV$21,MATCH($OK$21+COUNTIF($KZ118:MF118,"&gt;0"),Input!$A$6:$HV$6,0),FALSE),0),0))*$D118</f>
        <v>0</v>
      </c>
      <c r="PC118" s="1">
        <f>IF($E118+$I118+$D$7&lt;=PC$22,0,IF(PC$22-$D$7&gt;=$E118,IF(COUNTIF($KZ118:MG118,"&gt;0")&gt;0,VLOOKUP($C118,Input!$A$8:$HV$21,MATCH($OK$21+COUNTIF($KZ118:MG118,"&gt;0"),Input!$A$6:$HV$6,0),FALSE),0),0))*$D118</f>
        <v>0</v>
      </c>
      <c r="PD118" s="1">
        <f>IF($E118+$I118+$D$7&lt;=PD$22,0,IF(PD$22-$D$7&gt;=$E118,IF(COUNTIF($KZ118:MH118,"&gt;0")&gt;0,VLOOKUP($C118,Input!$A$8:$HV$21,MATCH($OK$21+COUNTIF($KZ118:MH118,"&gt;0"),Input!$A$6:$HV$6,0),FALSE),0),0))*$D118</f>
        <v>0</v>
      </c>
      <c r="PE118" s="1">
        <f>IF($E118+$I118+$D$7&lt;=PE$22,0,IF(PE$22-$D$7&gt;=$E118,IF(COUNTIF($KZ118:MI118,"&gt;0")&gt;0,VLOOKUP($C118,Input!$A$8:$HV$21,MATCH($OK$21+COUNTIF($KZ118:MI118,"&gt;0"),Input!$A$6:$HV$6,0),FALSE),0),0))*$D118</f>
        <v>0</v>
      </c>
      <c r="PF118" s="1">
        <f>IF($E118+$I118+$D$7&lt;=PF$22,0,IF(PF$22-$D$7&gt;=$E118,IF(COUNTIF($KZ118:MJ118,"&gt;0")&gt;0,VLOOKUP($C118,Input!$A$8:$HV$21,MATCH($OK$21+COUNTIF($KZ118:MJ118,"&gt;0"),Input!$A$6:$HV$6,0),FALSE),0),0))*$D118</f>
        <v>0</v>
      </c>
      <c r="PG118" s="1">
        <f>IF($E118+$I118+$D$7&lt;=PG$22,0,IF(PG$22-$D$7&gt;=$E118,IF(COUNTIF($KZ118:MK118,"&gt;0")&gt;0,VLOOKUP($C118,Input!$A$8:$HV$21,MATCH($OK$21+COUNTIF($KZ118:MK118,"&gt;0"),Input!$A$6:$HV$6,0),FALSE),0),0))*$D118</f>
        <v>0</v>
      </c>
      <c r="PH118" s="1">
        <f>IF($E118+$I118+$D$7&lt;=PH$22,0,IF(PH$22-$D$7&gt;=$E118,IF(COUNTIF($KZ118:ML118,"&gt;0")&gt;0,VLOOKUP($C118,Input!$A$8:$HV$21,MATCH($OK$21+COUNTIF($KZ118:ML118,"&gt;0"),Input!$A$6:$HV$6,0),FALSE),0),0))*$D118</f>
        <v>0</v>
      </c>
      <c r="PI118" s="1">
        <f>IF($E118+$I118+$D$7&lt;=PI$22,0,IF(PI$22-$D$7&gt;=$E118,IF(COUNTIF($KZ118:MM118,"&gt;0")&gt;0,VLOOKUP($C118,Input!$A$8:$HV$21,MATCH($OK$21+COUNTIF($KZ118:MM118,"&gt;0"),Input!$A$6:$HV$6,0),FALSE),0),0))*$D118</f>
        <v>0</v>
      </c>
      <c r="PJ118" s="1">
        <f>IF($E118+$I118+$D$7&lt;=PJ$22,0,IF(PJ$22-$D$7&gt;=$E118,IF(COUNTIF($KZ118:MN118,"&gt;0")&gt;0,VLOOKUP($C118,Input!$A$8:$HV$21,MATCH($OK$21+COUNTIF($KZ118:MN118,"&gt;0"),Input!$A$6:$HV$6,0),FALSE),0),0))*$D118</f>
        <v>0</v>
      </c>
      <c r="PK118" s="1">
        <f>IF($E118+$I118+$D$7&lt;=PK$22,0,IF(PK$22-$D$7&gt;=$E118,IF(COUNTIF($KZ118:MO118,"&gt;0")&gt;0,VLOOKUP($C118,Input!$A$8:$HV$21,MATCH($OK$21+COUNTIF($KZ118:MO118,"&gt;0"),Input!$A$6:$HV$6,0),FALSE),0),0))*$D118</f>
        <v>0</v>
      </c>
      <c r="PL118" s="1">
        <f>IF($E118+$I118+$D$7&lt;=PL$22,0,IF(PL$22-$D$7&gt;=$E118,IF(COUNTIF($KZ118:MP118,"&gt;0")&gt;0,VLOOKUP($C118,Input!$A$8:$HV$21,MATCH($OK$21+COUNTIF($KZ118:MP118,"&gt;0"),Input!$A$6:$HV$6,0),FALSE),0),0))*$D118</f>
        <v>0</v>
      </c>
      <c r="PM118" s="1">
        <f>IF($E118+$I118+$D$7&lt;=PM$22,0,IF(PM$22-$D$7&gt;=$E118,IF(COUNTIF($KZ118:MQ118,"&gt;0")&gt;0,VLOOKUP($C118,Input!$A$8:$HV$21,MATCH($OK$21+COUNTIF($KZ118:MQ118,"&gt;0"),Input!$A$6:$HV$6,0),FALSE),0),0))*$D118</f>
        <v>0</v>
      </c>
      <c r="PN118" s="1">
        <f>IF($E118+$I118+$D$7&lt;=PN$22,0,IF(PN$22-$D$7&gt;=$E118,IF(COUNTIF($KZ118:MR118,"&gt;0")&gt;0,VLOOKUP($C118,Input!$A$8:$HV$21,MATCH($OK$21+COUNTIF($KZ118:MR118,"&gt;0"),Input!$A$6:$HV$6,0),FALSE),0),0))*$D118</f>
        <v>0</v>
      </c>
      <c r="PO118" s="1">
        <f>IF($E118+$I118+$D$7&lt;=PO$22,0,IF(PO$22-$D$7&gt;=$E118,IF(COUNTIF($KZ118:MS118,"&gt;0")&gt;0,VLOOKUP($C118,Input!$A$8:$HV$21,MATCH($OK$21+COUNTIF($KZ118:MS118,"&gt;0"),Input!$A$6:$HV$6,0),FALSE),0),0))*$D118</f>
        <v>0</v>
      </c>
      <c r="PP118" s="1">
        <f>IF($E118+$I118+$D$7&lt;=PP$22,0,IF(PP$22-$D$7&gt;=$E118,IF(COUNTIF($KZ118:MT118,"&gt;0")&gt;0,VLOOKUP($C118,Input!$A$8:$HV$21,MATCH($OK$21+COUNTIF($KZ118:MT118,"&gt;0"),Input!$A$6:$HV$6,0),FALSE),0),0))*$D118</f>
        <v>0</v>
      </c>
      <c r="PQ118" s="1">
        <f>IF($E118+$I118+$D$7&lt;=PQ$22,0,IF(PQ$22-$D$7&gt;=$E118,IF(COUNTIF($KZ118:MU118,"&gt;0")&gt;0,VLOOKUP($C118,Input!$A$8:$HV$21,MATCH($OK$21+COUNTIF($KZ118:MU118,"&gt;0"),Input!$A$6:$HV$6,0),FALSE),0),0))*$D118</f>
        <v>0</v>
      </c>
      <c r="PR118" s="1">
        <f>IF($E118+$I118+$D$7&lt;=PR$22,0,IF(PR$22-$D$7&gt;=$E118,IF(COUNTIF($KZ118:MV118,"&gt;0")&gt;0,VLOOKUP($C118,Input!$A$8:$HV$21,MATCH($OK$21+COUNTIF($KZ118:MV118,"&gt;0"),Input!$A$6:$HV$6,0),FALSE),0),0))*$D118</f>
        <v>0</v>
      </c>
      <c r="PS118" s="1">
        <f>IF($E118+$I118+$D$7&lt;=PS$22,0,IF(PS$22-$D$7&gt;=$E118,IF(COUNTIF($KZ118:MW118,"&gt;0")&gt;0,VLOOKUP($C118,Input!$A$8:$HV$21,MATCH($OK$21+COUNTIF($KZ118:MW118,"&gt;0"),Input!$A$6:$HV$6,0),FALSE),0),0))*$D118</f>
        <v>0</v>
      </c>
      <c r="PT118" s="1">
        <f>IF($E118+$I118+$D$7&lt;=PT$22,0,IF(PT$22-$D$7&gt;=$E118,IF(COUNTIF($KZ118:MX118,"&gt;0")&gt;0,VLOOKUP($C118,Input!$A$8:$HV$21,MATCH($OK$21+COUNTIF($KZ118:MX118,"&gt;0"),Input!$A$6:$HV$6,0),FALSE),0),0))*$D118</f>
        <v>0</v>
      </c>
      <c r="PV118" s="1" t="str">
        <f t="shared" si="871"/>
        <v>2004 MY 40' CNG w Midlife Rebuild {234 Buses}</v>
      </c>
      <c r="PW118" s="1">
        <f t="shared" si="875"/>
        <v>11040615.56214433</v>
      </c>
      <c r="PX118" s="1">
        <f t="shared" si="872"/>
        <v>11592761.682956627</v>
      </c>
      <c r="PY118" s="1">
        <f t="shared" si="872"/>
        <v>0</v>
      </c>
      <c r="PZ118" s="1">
        <f t="shared" si="872"/>
        <v>0</v>
      </c>
      <c r="QA118" s="1">
        <f t="shared" si="872"/>
        <v>0</v>
      </c>
      <c r="QB118" s="1">
        <f t="shared" si="872"/>
        <v>0</v>
      </c>
      <c r="QC118" s="1">
        <f t="shared" si="872"/>
        <v>0</v>
      </c>
      <c r="QD118" s="1">
        <f t="shared" si="872"/>
        <v>0</v>
      </c>
      <c r="QE118" s="1">
        <f t="shared" si="872"/>
        <v>0</v>
      </c>
      <c r="QF118" s="1">
        <f t="shared" si="872"/>
        <v>0</v>
      </c>
      <c r="QG118" s="1">
        <f t="shared" si="872"/>
        <v>0</v>
      </c>
      <c r="QH118" s="1">
        <f t="shared" si="872"/>
        <v>0</v>
      </c>
      <c r="QI118" s="1">
        <f t="shared" si="872"/>
        <v>0</v>
      </c>
      <c r="QJ118" s="1">
        <f t="shared" si="872"/>
        <v>0</v>
      </c>
      <c r="QK118" s="1">
        <f t="shared" si="872"/>
        <v>0</v>
      </c>
      <c r="QL118" s="1">
        <f t="shared" si="872"/>
        <v>0</v>
      </c>
      <c r="QM118" s="1">
        <f t="shared" si="872"/>
        <v>0</v>
      </c>
      <c r="QN118" s="1">
        <f t="shared" si="872"/>
        <v>0</v>
      </c>
      <c r="QO118" s="1">
        <f t="shared" si="872"/>
        <v>0</v>
      </c>
      <c r="QP118" s="1">
        <f t="shared" si="872"/>
        <v>0</v>
      </c>
      <c r="QQ118" s="1">
        <f t="shared" si="872"/>
        <v>0</v>
      </c>
      <c r="QR118" s="1">
        <f t="shared" si="872"/>
        <v>0</v>
      </c>
      <c r="QS118" s="1">
        <f t="shared" si="872"/>
        <v>0</v>
      </c>
      <c r="QT118" s="1">
        <f t="shared" si="872"/>
        <v>0</v>
      </c>
      <c r="QU118" s="1">
        <f t="shared" si="872"/>
        <v>0</v>
      </c>
      <c r="QV118" s="1">
        <f t="shared" si="872"/>
        <v>0</v>
      </c>
      <c r="QW118" s="1">
        <f t="shared" si="872"/>
        <v>0</v>
      </c>
      <c r="QX118" s="1">
        <f t="shared" si="872"/>
        <v>0</v>
      </c>
      <c r="QY118" s="1">
        <f t="shared" si="872"/>
        <v>0</v>
      </c>
      <c r="QZ118" s="1">
        <f t="shared" si="872"/>
        <v>0</v>
      </c>
      <c r="RA118" s="1">
        <f t="shared" si="872"/>
        <v>0</v>
      </c>
      <c r="RB118" s="1">
        <f t="shared" si="872"/>
        <v>0</v>
      </c>
      <c r="RC118" s="1">
        <f t="shared" si="872"/>
        <v>0</v>
      </c>
      <c r="RD118" s="1">
        <f t="shared" si="872"/>
        <v>0</v>
      </c>
      <c r="RE118" s="1">
        <f t="shared" si="872"/>
        <v>0</v>
      </c>
      <c r="RF118" s="1">
        <f t="shared" si="876"/>
        <v>22633377.245100956</v>
      </c>
      <c r="RG118" s="1">
        <f t="shared" si="877"/>
        <v>22295723.992199309</v>
      </c>
      <c r="RH118" s="72"/>
      <c r="RI118" s="91"/>
    </row>
    <row r="119" spans="1:477" hidden="1" outlineLevel="1" x14ac:dyDescent="0.25">
      <c r="A119" s="89"/>
      <c r="B119" s="143"/>
      <c r="C119" s="111" t="str">
        <f t="shared" si="873"/>
        <v>40' CNG w Midlife Rebuild</v>
      </c>
      <c r="D119" s="85">
        <f t="shared" si="874"/>
        <v>234</v>
      </c>
      <c r="E119" s="83">
        <f t="shared" si="878"/>
        <v>2005</v>
      </c>
      <c r="F119" s="68">
        <f t="shared" si="870"/>
        <v>40000</v>
      </c>
      <c r="G119" s="69">
        <f>VLOOKUP($C119,Input!$A$8:$HV$39,MATCH(G$21,Input!$A$6:$HV$6,0),FALSE)</f>
        <v>2.91</v>
      </c>
      <c r="H119" s="123">
        <f>VLOOKUP($C119,Input!$A$8:$HV$39,MATCH(H$21,Input!$A$6:$HV$6,0),FALSE)</f>
        <v>0</v>
      </c>
      <c r="I119" s="70">
        <f>VLOOKUP($C119,Input!$A$8:$HV$39,MATCH(I$21,Input!$A$6:$HV$6,0),FALSE)</f>
        <v>14</v>
      </c>
      <c r="J119" s="1">
        <f>+IF($E119=J$22,VLOOKUP($C119,Input!$A$8:$AN$39,MATCH(J$21,Input!$A$6:$AN$6,0),FALSE)+$H119,0)*$D119</f>
        <v>0</v>
      </c>
      <c r="K119" s="1">
        <f>+IF($E119=K$22,VLOOKUP($C119,Input!$A$8:$AN$39,MATCH(K$21,Input!$A$6:$AN$6,0),FALSE)+$H119,0)*$D119</f>
        <v>0</v>
      </c>
      <c r="L119" s="1">
        <f>+IF($E119=L$22,VLOOKUP($C119,Input!$A$8:$AN$39,MATCH(L$21,Input!$A$6:$AN$6,0),FALSE)+$H119,0)*$D119</f>
        <v>0</v>
      </c>
      <c r="M119" s="1">
        <f>+IF($E119=M$22,VLOOKUP($C119,Input!$A$8:$AN$39,MATCH(M$21,Input!$A$6:$AN$6,0),FALSE)+$H119,0)*$D119</f>
        <v>0</v>
      </c>
      <c r="N119" s="1">
        <f>+IF($E119=N$22,VLOOKUP($C119,Input!$A$8:$AN$39,MATCH(N$21,Input!$A$6:$AN$6,0),FALSE)+$H119,0)*$D119</f>
        <v>0</v>
      </c>
      <c r="O119" s="1">
        <f>+IF($E119=O$22,VLOOKUP($C119,Input!$A$8:$AN$39,MATCH(O$21,Input!$A$6:$AN$6,0),FALSE)+$H119,0)*$D119</f>
        <v>0</v>
      </c>
      <c r="P119" s="1">
        <f>+IF($E119=P$22,VLOOKUP($C119,Input!$A$8:$AN$39,MATCH(P$21,Input!$A$6:$AN$6,0),FALSE)+$H119,0)*$D119</f>
        <v>0</v>
      </c>
      <c r="Q119" s="1">
        <f>+IF($E119=Q$22,VLOOKUP($C119,Input!$A$8:$AN$39,MATCH(Q$21,Input!$A$6:$AN$6,0),FALSE)+$H119,0)*$D119</f>
        <v>0</v>
      </c>
      <c r="R119" s="1">
        <f>+IF($E119=R$22,VLOOKUP($C119,Input!$A$8:$AN$39,MATCH(R$21,Input!$A$6:$AN$6,0),FALSE)+$H119,0)*$D119</f>
        <v>0</v>
      </c>
      <c r="S119" s="1">
        <f>+IF($E119=S$22,VLOOKUP($C119,Input!$A$8:$AN$39,MATCH(S$21,Input!$A$6:$AN$6,0),FALSE)+$H119,0)*$D119</f>
        <v>0</v>
      </c>
      <c r="T119" s="1">
        <f>+IF($E119=T$22,VLOOKUP($C119,Input!$A$8:$AN$39,MATCH(T$21,Input!$A$6:$AN$6,0),FALSE)+$H119,0)*$D119</f>
        <v>0</v>
      </c>
      <c r="U119" s="1">
        <f>+IF($E119=U$22,VLOOKUP($C119,Input!$A$8:$AN$39,MATCH(U$21,Input!$A$6:$AN$6,0),FALSE)+$H119,0)*$D119</f>
        <v>0</v>
      </c>
      <c r="V119" s="1">
        <f>+IF($E119=V$22,VLOOKUP($C119,Input!$A$8:$AN$39,MATCH(V$21,Input!$A$6:$AN$6,0),FALSE)+$H119,0)*$D119</f>
        <v>0</v>
      </c>
      <c r="W119" s="1">
        <f>+IF($E119=W$22,VLOOKUP($C119,Input!$A$8:$AN$39,MATCH(W$21,Input!$A$6:$AN$6,0),FALSE)+$H119,0)*$D119</f>
        <v>0</v>
      </c>
      <c r="X119" s="1">
        <f>+IF($E119=X$22,VLOOKUP($C119,Input!$A$8:$AN$39,MATCH(X$21,Input!$A$6:$AN$6,0),FALSE)+$H119,0)*$D119</f>
        <v>0</v>
      </c>
      <c r="Y119" s="1">
        <f>+IF($E119=Y$22,VLOOKUP($C119,Input!$A$8:$AN$39,MATCH(Y$21,Input!$A$6:$AN$6,0),FALSE)+$H119,0)*$D119</f>
        <v>0</v>
      </c>
      <c r="Z119" s="1">
        <f>+IF($E119=Z$22,VLOOKUP($C119,Input!$A$8:$AN$39,MATCH(Z$21,Input!$A$6:$AN$6,0),FALSE)+$H119,0)*$D119</f>
        <v>0</v>
      </c>
      <c r="AA119" s="1">
        <f>+IF($E119=AA$22,VLOOKUP($C119,Input!$A$8:$AN$39,MATCH(AA$21,Input!$A$6:$AN$6,0),FALSE)+$H119,0)*$D119</f>
        <v>0</v>
      </c>
      <c r="AB119" s="1">
        <f>+IF($E119=AB$22,VLOOKUP($C119,Input!$A$8:$AN$39,MATCH(AB$21,Input!$A$6:$AN$6,0),FALSE)+$H119,0)*$D119</f>
        <v>0</v>
      </c>
      <c r="AC119" s="1">
        <f>+IF($E119=AC$22,VLOOKUP($C119,Input!$A$8:$AN$39,MATCH(AC$21,Input!$A$6:$AN$6,0),FALSE)+$H119,0)*$D119</f>
        <v>0</v>
      </c>
      <c r="AD119" s="1">
        <f>+IF($E119=AD$22,VLOOKUP($C119,Input!$A$8:$AN$39,MATCH(AD$21,Input!$A$6:$AN$6,0),FALSE)+$H119,0)*$D119</f>
        <v>0</v>
      </c>
      <c r="AE119" s="1">
        <f>+IF($E119=AE$22,VLOOKUP($C119,Input!$A$8:$AN$39,MATCH(AE$21,Input!$A$6:$AN$6,0),FALSE)+$H119,0)*$D119</f>
        <v>0</v>
      </c>
      <c r="AF119" s="1">
        <f>+IF($E119=AF$22,VLOOKUP($C119,Input!$A$8:$AN$39,MATCH(AF$21,Input!$A$6:$AN$6,0),FALSE)+$H119,0)*$D119</f>
        <v>0</v>
      </c>
      <c r="AG119" s="1">
        <f>+IF($E119=AG$22,VLOOKUP($C119,Input!$A$8:$AN$39,MATCH(AG$21,Input!$A$6:$AN$6,0),FALSE)+$H119,0)*$D119</f>
        <v>0</v>
      </c>
      <c r="AH119" s="1">
        <f>+IF($E119=AH$22,VLOOKUP($C119,Input!$A$8:$AN$39,MATCH(AH$21,Input!$A$6:$AN$6,0),FALSE)+$H119,0)*$D119</f>
        <v>0</v>
      </c>
      <c r="AI119" s="1">
        <f>+IF($E119=AI$22,VLOOKUP($C119,Input!$A$8:$AN$39,MATCH(AI$21,Input!$A$6:$AN$6,0),FALSE)+$H119,0)*$D119</f>
        <v>0</v>
      </c>
      <c r="AJ119" s="1">
        <f>+IF($E119=AJ$22,VLOOKUP($C119,Input!$A$8:$AN$39,MATCH(AJ$21,Input!$A$6:$AN$6,0),FALSE)+$H119,0)*$D119</f>
        <v>0</v>
      </c>
      <c r="AK119" s="1">
        <f>+IF($E119=AK$22,VLOOKUP($C119,Input!$A$8:$AN$39,MATCH(AK$21,Input!$A$6:$AN$6,0),FALSE)+$H119,0)*$D119</f>
        <v>0</v>
      </c>
      <c r="AL119" s="1">
        <f>+IF($E119=AL$22,VLOOKUP($C119,Input!$A$8:$AN$39,MATCH(AL$21,Input!$A$6:$AN$6,0),FALSE)+$H119,0)*$D119</f>
        <v>0</v>
      </c>
      <c r="AM119" s="1">
        <f>+IF($E119=AM$22,VLOOKUP($C119,Input!$A$8:$AN$39,MATCH(AM$21,Input!$A$6:$AN$6,0),FALSE)+$H119,0)*$D119</f>
        <v>0</v>
      </c>
      <c r="AN119" s="1">
        <f>+IF($E119=AN$22,VLOOKUP($C119,Input!$A$8:$AN$39,MATCH(AN$21,Input!$A$6:$AN$6,0),FALSE)+$H119,0)*$D119</f>
        <v>0</v>
      </c>
      <c r="AO119" s="1">
        <f>+IF($E119=AO$22,VLOOKUP($C119,Input!$A$8:$AN$39,MATCH(AO$21,Input!$A$6:$AN$6,0),FALSE)+$H119,0)*$D119</f>
        <v>0</v>
      </c>
      <c r="AP119" s="1">
        <f>+IF($E119=AP$22,VLOOKUP($C119,Input!$A$8:$AN$39,MATCH(AP$21,Input!$A$6:$AN$6,0),FALSE)+$H119,0)*$D119</f>
        <v>0</v>
      </c>
      <c r="AQ119" s="1">
        <f>+IF($E119=AQ$22,VLOOKUP($C119,Input!$A$8:$AN$39,MATCH(AQ$21,Input!$A$6:$AN$6,0),FALSE)+$H119,0)*$D119</f>
        <v>0</v>
      </c>
      <c r="AR119" s="1">
        <f>+IF($E119=AR$22,VLOOKUP($C119,Input!$A$8:$AN$39,MATCH(AR$21,Input!$A$6:$AN$6,0),FALSE)+$H119,0)*$D119</f>
        <v>0</v>
      </c>
      <c r="AT119" t="str">
        <f>VLOOKUP($C119,Input!$A$8:$HV$39,MATCH(AT$21,Input!$A$6:$HV$6,0),FALSE)</f>
        <v>Parts and administrative cost</v>
      </c>
      <c r="AU119" s="1">
        <f>+IF($E119=AU$22,VLOOKUP($C119,Input!$A$8:$HV$39,MATCH(AU$21,Input!$A$6:$HV$6,0),FALSE),0)*$D119</f>
        <v>0</v>
      </c>
      <c r="AV119" s="1">
        <f>+IF($E119=AV$22,VLOOKUP($C119,Input!$A$8:$HV$39,MATCH(AV$21,Input!$A$6:$HV$6,0),FALSE),0)*$D119</f>
        <v>0</v>
      </c>
      <c r="AW119" s="1">
        <f>+IF($E119=AW$22,VLOOKUP($C119,Input!$A$8:$HV$39,MATCH(AW$21,Input!$A$6:$HV$6,0),FALSE),0)*$D119</f>
        <v>0</v>
      </c>
      <c r="AX119" s="1">
        <f>+IF($E119=AX$22,VLOOKUP($C119,Input!$A$8:$HV$39,MATCH(AX$21,Input!$A$6:$HV$6,0),FALSE),0)*$D119</f>
        <v>0</v>
      </c>
      <c r="AY119" s="1">
        <f>+IF($E119=AY$22,VLOOKUP($C119,Input!$A$8:$HV$39,MATCH(AY$21,Input!$A$6:$HV$6,0),FALSE),0)*$D119</f>
        <v>0</v>
      </c>
      <c r="AZ119" s="1">
        <f>+IF($E119=AZ$22,VLOOKUP($C119,Input!$A$8:$HV$39,MATCH(AZ$21,Input!$A$6:$HV$6,0),FALSE),0)*$D119</f>
        <v>0</v>
      </c>
      <c r="BA119" s="1">
        <f>+IF($E119=BA$22,VLOOKUP($C119,Input!$A$8:$HV$39,MATCH(BA$21,Input!$A$6:$HV$6,0),FALSE),0)*$D119</f>
        <v>0</v>
      </c>
      <c r="BB119" s="1">
        <f>+IF($E119=BB$22,VLOOKUP($C119,Input!$A$8:$HV$39,MATCH(BB$21,Input!$A$6:$HV$6,0),FALSE),0)*$D119</f>
        <v>0</v>
      </c>
      <c r="BC119" s="1">
        <f>+IF($E119=BC$22,VLOOKUP($C119,Input!$A$8:$HV$39,MATCH(BC$21,Input!$A$6:$HV$6,0),FALSE),0)*$D119</f>
        <v>0</v>
      </c>
      <c r="BD119" s="1">
        <f>+IF($E119=BD$22,VLOOKUP($C119,Input!$A$8:$HV$39,MATCH(BD$21,Input!$A$6:$HV$6,0),FALSE),0)*$D119</f>
        <v>0</v>
      </c>
      <c r="BE119" s="1">
        <f>+IF($E119=BE$22,VLOOKUP($C119,Input!$A$8:$HV$39,MATCH(BE$21,Input!$A$6:$HV$6,0),FALSE),0)*$D119</f>
        <v>0</v>
      </c>
      <c r="BF119" s="1">
        <f>+IF($E119=BF$22,VLOOKUP($C119,Input!$A$8:$HV$39,MATCH(BF$21,Input!$A$6:$HV$6,0),FALSE),0)*$D119</f>
        <v>0</v>
      </c>
      <c r="BG119" s="1">
        <f>+IF($E119=BG$22,VLOOKUP($C119,Input!$A$8:$HV$39,MATCH(BG$21,Input!$A$6:$HV$6,0),FALSE),0)*$D119</f>
        <v>0</v>
      </c>
      <c r="BH119" s="1">
        <f>+IF($E119=BH$22,VLOOKUP($C119,Input!$A$8:$HV$39,MATCH(BH$21,Input!$A$6:$HV$6,0),FALSE),0)*$D119</f>
        <v>0</v>
      </c>
      <c r="BI119" s="1">
        <f>+IF($E119=BI$22,VLOOKUP($C119,Input!$A$8:$HV$39,MATCH(BI$21,Input!$A$6:$HV$6,0),FALSE),0)*$D119</f>
        <v>0</v>
      </c>
      <c r="BJ119" s="1">
        <f>+IF($E119=BJ$22,VLOOKUP($C119,Input!$A$8:$HV$39,MATCH(BJ$21,Input!$A$6:$HV$6,0),FALSE),0)*$D119</f>
        <v>0</v>
      </c>
      <c r="BK119" s="1">
        <f>+IF($E119=BK$22,VLOOKUP($C119,Input!$A$8:$HV$39,MATCH(BK$21,Input!$A$6:$HV$6,0),FALSE),0)*$D119</f>
        <v>0</v>
      </c>
      <c r="BL119" s="1">
        <f>+IF($E119=BL$22,VLOOKUP($C119,Input!$A$8:$HV$39,MATCH(BL$21,Input!$A$6:$HV$6,0),FALSE),0)*$D119</f>
        <v>0</v>
      </c>
      <c r="BM119" s="1">
        <f>+IF($E119=BM$22,VLOOKUP($C119,Input!$A$8:$HV$39,MATCH(BM$21,Input!$A$6:$HV$6,0),FALSE),0)*$D119</f>
        <v>0</v>
      </c>
      <c r="BN119" s="1">
        <f>+IF($E119=BN$22,VLOOKUP($C119,Input!$A$8:$HV$39,MATCH(BN$21,Input!$A$6:$HV$6,0),FALSE),0)*$D119</f>
        <v>0</v>
      </c>
      <c r="BO119" s="1">
        <f>+IF($E119=BO$22,VLOOKUP($C119,Input!$A$8:$HV$39,MATCH(BO$21,Input!$A$6:$HV$6,0),FALSE),0)*$D119</f>
        <v>0</v>
      </c>
      <c r="BP119" s="1">
        <f>+IF($E119=BP$22,VLOOKUP($C119,Input!$A$8:$HV$39,MATCH(BP$21,Input!$A$6:$HV$6,0),FALSE),0)*$D119</f>
        <v>0</v>
      </c>
      <c r="BQ119" s="1">
        <f>+IF($E119=BQ$22,VLOOKUP($C119,Input!$A$8:$HV$39,MATCH(BQ$21,Input!$A$6:$HV$6,0),FALSE),0)*$D119</f>
        <v>0</v>
      </c>
      <c r="BR119" s="1">
        <f>+IF($E119=BR$22,VLOOKUP($C119,Input!$A$8:$HV$39,MATCH(BR$21,Input!$A$6:$HV$6,0),FALSE),0)*$D119</f>
        <v>0</v>
      </c>
      <c r="BS119" s="1">
        <f>+IF($E119=BS$22,VLOOKUP($C119,Input!$A$8:$HV$39,MATCH(BS$21,Input!$A$6:$HV$6,0),FALSE),0)*$D119</f>
        <v>0</v>
      </c>
      <c r="BT119" s="1">
        <f>+IF($E119=BT$22,VLOOKUP($C119,Input!$A$8:$HV$39,MATCH(BT$21,Input!$A$6:$HV$6,0),FALSE),0)*$D119</f>
        <v>0</v>
      </c>
      <c r="BU119" s="1">
        <f>+IF($E119=BU$22,VLOOKUP($C119,Input!$A$8:$HV$39,MATCH(BU$21,Input!$A$6:$HV$6,0),FALSE),0)*$D119</f>
        <v>0</v>
      </c>
      <c r="BV119" s="1">
        <f>+IF($E119=BV$22,VLOOKUP($C119,Input!$A$8:$HV$39,MATCH(BV$21,Input!$A$6:$HV$6,0),FALSE),0)*$D119</f>
        <v>0</v>
      </c>
      <c r="BW119" s="1">
        <f>+IF($E119=BW$22,VLOOKUP($C119,Input!$A$8:$HV$39,MATCH(BW$21,Input!$A$6:$HV$6,0),FALSE),0)*$D119</f>
        <v>0</v>
      </c>
      <c r="BX119" s="1">
        <f>+IF($E119=BX$22,VLOOKUP($C119,Input!$A$8:$HV$39,MATCH(BX$21,Input!$A$6:$HV$6,0),FALSE),0)*$D119</f>
        <v>0</v>
      </c>
      <c r="BY119" s="1">
        <f>+IF($E119=BY$22,VLOOKUP($C119,Input!$A$8:$HV$39,MATCH(BY$21,Input!$A$6:$HV$6,0),FALSE),0)*$D119</f>
        <v>0</v>
      </c>
      <c r="BZ119" s="1">
        <f>+IF($E119=BZ$22,VLOOKUP($C119,Input!$A$8:$HV$39,MATCH(BZ$21,Input!$A$6:$HV$6,0),FALSE),0)*$D119</f>
        <v>0</v>
      </c>
      <c r="CA119" s="1">
        <f>+IF($E119=CA$22,VLOOKUP($C119,Input!$A$8:$HV$39,MATCH(CA$21,Input!$A$6:$HV$6,0),FALSE),0)*$D119</f>
        <v>0</v>
      </c>
      <c r="CB119" s="1">
        <f>+IF($E119=CB$22,VLOOKUP($C119,Input!$A$8:$HV$39,MATCH(CB$21,Input!$A$6:$HV$6,0),FALSE),0)*$D119</f>
        <v>0</v>
      </c>
      <c r="CC119" s="1">
        <f>+IF($E119=CC$22,VLOOKUP($C119,Input!$A$8:$HV$39,MATCH(CC$21,Input!$A$6:$HV$6,0),FALSE),0)*$D119</f>
        <v>0</v>
      </c>
      <c r="CE119" t="str">
        <f>VLOOKUP($C119,Input!$A$8:$HV$39,MATCH(CE$21,Input!$A$6:$HV$6,0),FALSE)</f>
        <v>Engine Rebuild @ 7 Yr</v>
      </c>
      <c r="CF119" s="1">
        <f>IF($E119+$I119+$D$7&lt;=CF$22,0,IF(CF$22-$D$7&gt;=$E119,IF(COUNTIF($KZ119:LP119,"&gt;0")&gt;0,VLOOKUP($C119,Input!$A$8:$HV$21,MATCH($CE$21+COUNTIF($KZ119:LP119,"&gt;0"),Input!$A$6:$HV$6,0),FALSE),0),0))*$D119</f>
        <v>0</v>
      </c>
      <c r="CG119" s="1">
        <f>IF($E119+$I119+$D$7&lt;=CG$22,0,IF(CG$22-$D$7&gt;=$E119,IF(COUNTIF($KZ119:LQ119,"&gt;0")&gt;0,VLOOKUP($C119,Input!$A$8:$HV$21,MATCH($CE$21+COUNTIF($KZ119:LQ119,"&gt;0"),Input!$A$6:$HV$6,0),FALSE),0),0))*$D119</f>
        <v>0</v>
      </c>
      <c r="CH119" s="1">
        <f>IF($E119+$I119+$D$7&lt;=CH$22,0,IF(CH$22-$D$7&gt;=$E119,IF(COUNTIF($KZ119:LR119,"&gt;0")&gt;0,VLOOKUP($C119,Input!$A$8:$HV$21,MATCH($CE$21+COUNTIF($KZ119:LR119,"&gt;0"),Input!$A$6:$HV$6,0),FALSE),0),0))*$D119</f>
        <v>0</v>
      </c>
      <c r="CI119" s="1">
        <f>IF($E119+$I119+$D$7&lt;=CI$22,0,IF(CI$22-$D$7&gt;=$E119,IF(COUNTIF($KZ119:LS119,"&gt;0")&gt;0,VLOOKUP($C119,Input!$A$8:$HV$21,MATCH($CE$21+COUNTIF($KZ119:LS119,"&gt;0"),Input!$A$6:$HV$6,0),FALSE),0),0))*$D119</f>
        <v>0</v>
      </c>
      <c r="CJ119" s="1">
        <f>IF($E119+$I119+$D$7&lt;=CJ$22,0,IF(CJ$22-$D$7&gt;=$E119,IF(COUNTIF($KZ119:LT119,"&gt;0")&gt;0,VLOOKUP($C119,Input!$A$8:$HV$21,MATCH($CE$21+COUNTIF($KZ119:LT119,"&gt;0"),Input!$A$6:$HV$6,0),FALSE),0),0))*$D119</f>
        <v>0</v>
      </c>
      <c r="CK119" s="1">
        <f>IF($E119+$I119+$D$7&lt;=CK$22,0,IF(CK$22-$D$7&gt;=$E119,IF(COUNTIF($KZ119:LU119,"&gt;0")&gt;0,VLOOKUP($C119,Input!$A$8:$HV$21,MATCH($CE$21+COUNTIF($KZ119:LU119,"&gt;0"),Input!$A$6:$HV$6,0),FALSE),0),0))*$D119</f>
        <v>0</v>
      </c>
      <c r="CL119" s="1">
        <f>IF($E119+$I119+$D$7&lt;=CL$22,0,IF(CL$22-$D$7&gt;=$E119,IF(COUNTIF($KZ119:LV119,"&gt;0")&gt;0,VLOOKUP($C119,Input!$A$8:$HV$21,MATCH($CE$21+COUNTIF($KZ119:LV119,"&gt;0"),Input!$A$6:$HV$6,0),FALSE),0),0))*$D119</f>
        <v>0</v>
      </c>
      <c r="CM119" s="1">
        <f>IF($E119+$I119+$D$7&lt;=CM$22,0,IF(CM$22-$D$7&gt;=$E119,IF(COUNTIF($KZ119:LW119,"&gt;0")&gt;0,VLOOKUP($C119,Input!$A$8:$HV$21,MATCH($CE$21+COUNTIF($KZ119:LW119,"&gt;0"),Input!$A$6:$HV$6,0),FALSE),0),0))*$D119</f>
        <v>0</v>
      </c>
      <c r="CN119" s="1">
        <f>IF($E119+$I119+$D$7&lt;=CN$22,0,IF(CN$22-$D$7&gt;=$E119,IF(COUNTIF($KZ119:LX119,"&gt;0")&gt;0,VLOOKUP($C119,Input!$A$8:$HV$21,MATCH($CE$21+COUNTIF($KZ119:LX119,"&gt;0"),Input!$A$6:$HV$6,0),FALSE),0),0))*$D119</f>
        <v>0</v>
      </c>
      <c r="CO119" s="1">
        <f>IF($E119+$I119+$D$7&lt;=CO$22,0,IF(CO$22-$D$7&gt;=$E119,IF(COUNTIF($KZ119:LY119,"&gt;0")&gt;0,VLOOKUP($C119,Input!$A$8:$HV$21,MATCH($CE$21+COUNTIF($KZ119:LY119,"&gt;0"),Input!$A$6:$HV$6,0),FALSE),0),0))*$D119</f>
        <v>0</v>
      </c>
      <c r="CP119" s="1">
        <f>IF($E119+$I119+$D$7&lt;=CP$22,0,IF(CP$22-$D$7&gt;=$E119,IF(COUNTIF($KZ119:LZ119,"&gt;0")&gt;0,VLOOKUP($C119,Input!$A$8:$HV$21,MATCH($CE$21+COUNTIF($KZ119:LZ119,"&gt;0"),Input!$A$6:$HV$6,0),FALSE),0),0))*$D119</f>
        <v>0</v>
      </c>
      <c r="CQ119" s="1">
        <f>IF($E119+$I119+$D$7&lt;=CQ$22,0,IF(CQ$22-$D$7&gt;=$E119,IF(COUNTIF($KZ119:MA119,"&gt;0")&gt;0,VLOOKUP($C119,Input!$A$8:$HV$21,MATCH($CE$21+COUNTIF($KZ119:MA119,"&gt;0"),Input!$A$6:$HV$6,0),FALSE),0),0))*$D119</f>
        <v>0</v>
      </c>
      <c r="CR119" s="1">
        <f>IF($E119+$I119+$D$7&lt;=CR$22,0,IF(CR$22-$D$7&gt;=$E119,IF(COUNTIF($KZ119:MB119,"&gt;0")&gt;0,VLOOKUP($C119,Input!$A$8:$HV$21,MATCH($CE$21+COUNTIF($KZ119:MB119,"&gt;0"),Input!$A$6:$HV$6,0),FALSE),0),0))*$D119</f>
        <v>0</v>
      </c>
      <c r="CS119" s="1">
        <f>IF($E119+$I119+$D$7&lt;=CS$22,0,IF(CS$22-$D$7&gt;=$E119,IF(COUNTIF($KZ119:MC119,"&gt;0")&gt;0,VLOOKUP($C119,Input!$A$8:$HV$21,MATCH($CE$21+COUNTIF($KZ119:MC119,"&gt;0"),Input!$A$6:$HV$6,0),FALSE),0),0))*$D119</f>
        <v>0</v>
      </c>
      <c r="CT119" s="1">
        <f>IF($E119+$I119+$D$7&lt;=CT$22,0,IF(CT$22-$D$7&gt;=$E119,IF(COUNTIF($KZ119:MD119,"&gt;0")&gt;0,VLOOKUP($C119,Input!$A$8:$HV$21,MATCH($CE$21+COUNTIF($KZ119:MD119,"&gt;0"),Input!$A$6:$HV$6,0),FALSE),0),0))*$D119</f>
        <v>0</v>
      </c>
      <c r="CU119" s="1">
        <f>IF($E119+$I119+$D$7&lt;=CU$22,0,IF(CU$22-$D$7&gt;=$E119,IF(COUNTIF($KZ119:ME119,"&gt;0")&gt;0,VLOOKUP($C119,Input!$A$8:$HV$21,MATCH($CE$21+COUNTIF($KZ119:ME119,"&gt;0"),Input!$A$6:$HV$6,0),FALSE),0),0))*$D119</f>
        <v>0</v>
      </c>
      <c r="CV119" s="1">
        <f>IF($E119+$I119+$D$7&lt;=CV$22,0,IF(CV$22-$D$7&gt;=$E119,IF(COUNTIF($KZ119:MF119,"&gt;0")&gt;0,VLOOKUP($C119,Input!$A$8:$HV$21,MATCH($CE$21+COUNTIF($KZ119:MF119,"&gt;0"),Input!$A$6:$HV$6,0),FALSE),0),0))*$D119</f>
        <v>0</v>
      </c>
      <c r="CW119" s="1">
        <f>IF($E119+$I119+$D$7&lt;=CW$22,0,IF(CW$22-$D$7&gt;=$E119,IF(COUNTIF($KZ119:MG119,"&gt;0")&gt;0,VLOOKUP($C119,Input!$A$8:$HV$21,MATCH($CE$21+COUNTIF($KZ119:MG119,"&gt;0"),Input!$A$6:$HV$6,0),FALSE),0),0))*$D119</f>
        <v>0</v>
      </c>
      <c r="CX119" s="1">
        <f>IF($E119+$I119+$D$7&lt;=CX$22,0,IF(CX$22-$D$7&gt;=$E119,IF(COUNTIF($KZ119:MH119,"&gt;0")&gt;0,VLOOKUP($C119,Input!$A$8:$HV$21,MATCH($CE$21+COUNTIF($KZ119:MH119,"&gt;0"),Input!$A$6:$HV$6,0),FALSE),0),0))*$D119</f>
        <v>0</v>
      </c>
      <c r="CY119" s="1">
        <f>IF($E119+$I119+$D$7&lt;=CY$22,0,IF(CY$22-$D$7&gt;=$E119,IF(COUNTIF($KZ119:MI119,"&gt;0")&gt;0,VLOOKUP($C119,Input!$A$8:$HV$21,MATCH($CE$21+COUNTIF($KZ119:MI119,"&gt;0"),Input!$A$6:$HV$6,0),FALSE),0),0))*$D119</f>
        <v>0</v>
      </c>
      <c r="CZ119" s="1">
        <f>IF($E119+$I119+$D$7&lt;=CZ$22,0,IF(CZ$22-$D$7&gt;=$E119,IF(COUNTIF($KZ119:MJ119,"&gt;0")&gt;0,VLOOKUP($C119,Input!$A$8:$HV$21,MATCH($CE$21+COUNTIF($KZ119:MJ119,"&gt;0"),Input!$A$6:$HV$6,0),FALSE),0),0))*$D119</f>
        <v>0</v>
      </c>
      <c r="DA119" s="1">
        <f>IF($E119+$I119+$D$7&lt;=DA$22,0,IF(DA$22-$D$7&gt;=$E119,IF(COUNTIF($KZ119:MK119,"&gt;0")&gt;0,VLOOKUP($C119,Input!$A$8:$HV$21,MATCH($CE$21+COUNTIF($KZ119:MK119,"&gt;0"),Input!$A$6:$HV$6,0),FALSE),0),0))*$D119</f>
        <v>0</v>
      </c>
      <c r="DB119" s="1">
        <f>IF($E119+$I119+$D$7&lt;=DB$22,0,IF(DB$22-$D$7&gt;=$E119,IF(COUNTIF($KZ119:ML119,"&gt;0")&gt;0,VLOOKUP($C119,Input!$A$8:$HV$21,MATCH($CE$21+COUNTIF($KZ119:ML119,"&gt;0"),Input!$A$6:$HV$6,0),FALSE),0),0))*$D119</f>
        <v>0</v>
      </c>
      <c r="DC119" s="1">
        <f>IF($E119+$I119+$D$7&lt;=DC$22,0,IF(DC$22-$D$7&gt;=$E119,IF(COUNTIF($KZ119:MM119,"&gt;0")&gt;0,VLOOKUP($C119,Input!$A$8:$HV$21,MATCH($CE$21+COUNTIF($KZ119:MM119,"&gt;0"),Input!$A$6:$HV$6,0),FALSE),0),0))*$D119</f>
        <v>0</v>
      </c>
      <c r="DD119" s="1">
        <f>IF($E119+$I119+$D$7&lt;=DD$22,0,IF(DD$22-$D$7&gt;=$E119,IF(COUNTIF($KZ119:MN119,"&gt;0")&gt;0,VLOOKUP($C119,Input!$A$8:$HV$21,MATCH($CE$21+COUNTIF($KZ119:MN119,"&gt;0"),Input!$A$6:$HV$6,0),FALSE),0),0))*$D119</f>
        <v>0</v>
      </c>
      <c r="DE119" s="1">
        <f>IF($E119+$I119+$D$7&lt;=DE$22,0,IF(DE$22-$D$7&gt;=$E119,IF(COUNTIF($KZ119:MO119,"&gt;0")&gt;0,VLOOKUP($C119,Input!$A$8:$HV$21,MATCH($CE$21+COUNTIF($KZ119:MO119,"&gt;0"),Input!$A$6:$HV$6,0),FALSE),0),0))*$D119</f>
        <v>0</v>
      </c>
      <c r="DF119" s="1">
        <f>IF($E119+$I119+$D$7&lt;=DF$22,0,IF(DF$22-$D$7&gt;=$E119,IF(COUNTIF($KZ119:MP119,"&gt;0")&gt;0,VLOOKUP($C119,Input!$A$8:$HV$21,MATCH($CE$21+COUNTIF($KZ119:MP119,"&gt;0"),Input!$A$6:$HV$6,0),FALSE),0),0))*$D119</f>
        <v>0</v>
      </c>
      <c r="DG119" s="1">
        <f>IF($E119+$I119+$D$7&lt;=DG$22,0,IF(DG$22-$D$7&gt;=$E119,IF(COUNTIF($KZ119:MQ119,"&gt;0")&gt;0,VLOOKUP($C119,Input!$A$8:$HV$21,MATCH($CE$21+COUNTIF($KZ119:MQ119,"&gt;0"),Input!$A$6:$HV$6,0),FALSE),0),0))*$D119</f>
        <v>0</v>
      </c>
      <c r="DH119" s="1">
        <f>IF($E119+$I119+$D$7&lt;=DH$22,0,IF(DH$22-$D$7&gt;=$E119,IF(COUNTIF($KZ119:MR119,"&gt;0")&gt;0,VLOOKUP($C119,Input!$A$8:$HV$21,MATCH($CE$21+COUNTIF($KZ119:MR119,"&gt;0"),Input!$A$6:$HV$6,0),FALSE),0),0))*$D119</f>
        <v>0</v>
      </c>
      <c r="DI119" s="1">
        <f>IF($E119+$I119+$D$7&lt;=DI$22,0,IF(DI$22-$D$7&gt;=$E119,IF(COUNTIF($KZ119:MS119,"&gt;0")&gt;0,VLOOKUP($C119,Input!$A$8:$HV$21,MATCH($CE$21+COUNTIF($KZ119:MS119,"&gt;0"),Input!$A$6:$HV$6,0),FALSE),0),0))*$D119</f>
        <v>0</v>
      </c>
      <c r="DJ119" s="1">
        <f>IF($E119+$I119+$D$7&lt;=DJ$22,0,IF(DJ$22-$D$7&gt;=$E119,IF(COUNTIF($KZ119:MT119,"&gt;0")&gt;0,VLOOKUP($C119,Input!$A$8:$HV$21,MATCH($CE$21+COUNTIF($KZ119:MT119,"&gt;0"),Input!$A$6:$HV$6,0),FALSE),0),0))*$D119</f>
        <v>0</v>
      </c>
      <c r="DK119" s="1">
        <f>IF($E119+$I119+$D$7&lt;=DK$22,0,IF(DK$22-$D$7&gt;=$E119,IF(COUNTIF($KZ119:MU119,"&gt;0")&gt;0,VLOOKUP($C119,Input!$A$8:$HV$21,MATCH($CE$21+COUNTIF($KZ119:MU119,"&gt;0"),Input!$A$6:$HV$6,0),FALSE),0),0))*$D119</f>
        <v>0</v>
      </c>
      <c r="DL119" s="1">
        <f>IF($E119+$I119+$D$7&lt;=DL$22,0,IF(DL$22-$D$7&gt;=$E119,IF(COUNTIF($KZ119:MV119,"&gt;0")&gt;0,VLOOKUP($C119,Input!$A$8:$HV$21,MATCH($CE$21+COUNTIF($KZ119:MV119,"&gt;0"),Input!$A$6:$HV$6,0),FALSE),0),0))*$D119</f>
        <v>0</v>
      </c>
      <c r="DM119" s="1">
        <f>IF($E119+$I119+$D$7&lt;=DM$22,0,IF(DM$22-$D$7&gt;=$E119,IF(COUNTIF($KZ119:MW119,"&gt;0")&gt;0,VLOOKUP($C119,Input!$A$8:$HV$21,MATCH($CE$21+COUNTIF($KZ119:MW119,"&gt;0"),Input!$A$6:$HV$6,0),FALSE),0),0))*$D119</f>
        <v>0</v>
      </c>
      <c r="DN119" s="1">
        <f>IF($E119+$I119+$D$7&lt;=DN$22,0,IF(DN$22-$D$7&gt;=$E119,IF(COUNTIF($KZ119:MX119,"&gt;0")&gt;0,VLOOKUP($C119,Input!$A$8:$HV$21,MATCH($CE$21+COUNTIF($KZ119:MX119,"&gt;0"),Input!$A$6:$HV$6,0),FALSE),0),0))*$D119</f>
        <v>0</v>
      </c>
      <c r="DP119" t="str">
        <f>+VLOOKUP($C119,Input!$A$8:$GZ$39,MATCH(DP$21,Input!$A$6:$GZ$6,0),FALSE)</f>
        <v>Bus Maintenance at 0.85/mile</v>
      </c>
      <c r="DQ119" s="1">
        <f>IF($E119+$I119+$D$7&lt;=DQ$22,0,IF(DQ$22-$D$7&gt;=$E119,IF(COUNTIF($KZ119:LP119,"&gt;0")&gt;0,VLOOKUP($C119,Input!$A$8:$HV$21,MATCH($DP$21+COUNTIF($KZ119:LP119,"&gt;0"),Input!$A$6:$HV$6,0),FALSE),0),0))*$D119*$F119</f>
        <v>7956000</v>
      </c>
      <c r="DR119" s="1">
        <f>IF($E119+$I119+$D$7&lt;=DR$22,0,IF(DR$22-$D$7&gt;=$E119,IF(COUNTIF($KZ119:LQ119,"&gt;0")&gt;0,VLOOKUP($C119,Input!$A$8:$HV$21,MATCH($DP$21+COUNTIF($KZ119:LQ119,"&gt;0"),Input!$A$6:$HV$6,0),FALSE),0),0))*$D119*$F119</f>
        <v>7956000</v>
      </c>
      <c r="DS119" s="1">
        <f>IF($E119+$I119+$D$7&lt;=DS$22,0,IF(DS$22-$D$7&gt;=$E119,IF(COUNTIF($KZ119:LR119,"&gt;0")&gt;0,VLOOKUP($C119,Input!$A$8:$HV$21,MATCH($DP$21+COUNTIF($KZ119:LR119,"&gt;0"),Input!$A$6:$HV$6,0),FALSE),0),0))*$D119*$F119</f>
        <v>7956000</v>
      </c>
      <c r="DT119" s="1">
        <f>IF($E119+$I119+$D$7&lt;=DT$22,0,IF(DT$22-$D$7&gt;=$E119,IF(COUNTIF($KZ119:LS119,"&gt;0")&gt;0,VLOOKUP($C119,Input!$A$8:$HV$21,MATCH($DP$21+COUNTIF($KZ119:LS119,"&gt;0"),Input!$A$6:$HV$6,0),FALSE),0),0))*$D119*$F119</f>
        <v>0</v>
      </c>
      <c r="DU119" s="1">
        <f>IF($E119+$I119+$D$7&lt;=DU$22,0,IF(DU$22-$D$7&gt;=$E119,IF(COUNTIF($KZ119:LT119,"&gt;0")&gt;0,VLOOKUP($C119,Input!$A$8:$HV$21,MATCH($DP$21+COUNTIF($KZ119:LT119,"&gt;0"),Input!$A$6:$HV$6,0),FALSE),0),0))*$D119*$F119</f>
        <v>0</v>
      </c>
      <c r="DV119" s="1">
        <f>IF($E119+$I119+$D$7&lt;=DV$22,0,IF(DV$22-$D$7&gt;=$E119,IF(COUNTIF($KZ119:LU119,"&gt;0")&gt;0,VLOOKUP($C119,Input!$A$8:$HV$21,MATCH($DP$21+COUNTIF($KZ119:LU119,"&gt;0"),Input!$A$6:$HV$6,0),FALSE),0),0))*$D119*$F119</f>
        <v>0</v>
      </c>
      <c r="DW119" s="1">
        <f>IF($E119+$I119+$D$7&lt;=DW$22,0,IF(DW$22-$D$7&gt;=$E119,IF(COUNTIF($KZ119:LV119,"&gt;0")&gt;0,VLOOKUP($C119,Input!$A$8:$HV$21,MATCH($DP$21+COUNTIF($KZ119:LV119,"&gt;0"),Input!$A$6:$HV$6,0),FALSE),0),0))*$D119*$F119</f>
        <v>0</v>
      </c>
      <c r="DX119" s="1">
        <f>IF($E119+$I119+$D$7&lt;=DX$22,0,IF(DX$22-$D$7&gt;=$E119,IF(COUNTIF($KZ119:LW119,"&gt;0")&gt;0,VLOOKUP($C119,Input!$A$8:$HV$21,MATCH($DP$21+COUNTIF($KZ119:LW119,"&gt;0"),Input!$A$6:$HV$6,0),FALSE),0),0))*$D119*$F119</f>
        <v>0</v>
      </c>
      <c r="DY119" s="1">
        <f>IF($E119+$I119+$D$7&lt;=DY$22,0,IF(DY$22-$D$7&gt;=$E119,IF(COUNTIF($KZ119:LX119,"&gt;0")&gt;0,VLOOKUP($C119,Input!$A$8:$HV$21,MATCH($DP$21+COUNTIF($KZ119:LX119,"&gt;0"),Input!$A$6:$HV$6,0),FALSE),0),0))*$D119*$F119</f>
        <v>0</v>
      </c>
      <c r="DZ119" s="1">
        <f>IF($E119+$I119+$D$7&lt;=DZ$22,0,IF(DZ$22-$D$7&gt;=$E119,IF(COUNTIF($KZ119:LY119,"&gt;0")&gt;0,VLOOKUP($C119,Input!$A$8:$HV$21,MATCH($DP$21+COUNTIF($KZ119:LY119,"&gt;0"),Input!$A$6:$HV$6,0),FALSE),0),0))*$D119*$F119</f>
        <v>0</v>
      </c>
      <c r="EA119" s="1">
        <f>IF($E119+$I119+$D$7&lt;=EA$22,0,IF(EA$22-$D$7&gt;=$E119,IF(COUNTIF($KZ119:LZ119,"&gt;0")&gt;0,VLOOKUP($C119,Input!$A$8:$HV$21,MATCH($DP$21+COUNTIF($KZ119:LZ119,"&gt;0"),Input!$A$6:$HV$6,0),FALSE),0),0))*$D119*$F119</f>
        <v>0</v>
      </c>
      <c r="EB119" s="1">
        <f>IF($E119+$I119+$D$7&lt;=EB$22,0,IF(EB$22-$D$7&gt;=$E119,IF(COUNTIF($KZ119:MA119,"&gt;0")&gt;0,VLOOKUP($C119,Input!$A$8:$HV$21,MATCH($DP$21+COUNTIF($KZ119:MA119,"&gt;0"),Input!$A$6:$HV$6,0),FALSE),0),0))*$D119*$F119</f>
        <v>0</v>
      </c>
      <c r="EC119" s="1">
        <f>IF($E119+$I119+$D$7&lt;=EC$22,0,IF(EC$22-$D$7&gt;=$E119,IF(COUNTIF($KZ119:MB119,"&gt;0")&gt;0,VLOOKUP($C119,Input!$A$8:$HV$21,MATCH($DP$21+COUNTIF($KZ119:MB119,"&gt;0"),Input!$A$6:$HV$6,0),FALSE),0),0))*$D119*$F119</f>
        <v>0</v>
      </c>
      <c r="ED119" s="1">
        <f>IF($E119+$I119+$D$7&lt;=ED$22,0,IF(ED$22-$D$7&gt;=$E119,IF(COUNTIF($KZ119:MC119,"&gt;0")&gt;0,VLOOKUP($C119,Input!$A$8:$HV$21,MATCH($DP$21+COUNTIF($KZ119:MC119,"&gt;0"),Input!$A$6:$HV$6,0),FALSE),0),0))*$D119*$F119</f>
        <v>0</v>
      </c>
      <c r="EE119" s="1">
        <f>IF($E119+$I119+$D$7&lt;=EE$22,0,IF(EE$22-$D$7&gt;=$E119,IF(COUNTIF($KZ119:MD119,"&gt;0")&gt;0,VLOOKUP($C119,Input!$A$8:$HV$21,MATCH($DP$21+COUNTIF($KZ119:MD119,"&gt;0"),Input!$A$6:$HV$6,0),FALSE),0),0))*$D119*$F119</f>
        <v>0</v>
      </c>
      <c r="EF119" s="1">
        <f>IF($E119+$I119+$D$7&lt;=EF$22,0,IF(EF$22-$D$7&gt;=$E119,IF(COUNTIF($KZ119:ME119,"&gt;0")&gt;0,VLOOKUP($C119,Input!$A$8:$HV$21,MATCH($DP$21+COUNTIF($KZ119:ME119,"&gt;0"),Input!$A$6:$HV$6,0),FALSE),0),0))*$D119*$F119</f>
        <v>0</v>
      </c>
      <c r="EG119" s="1">
        <f>IF($E119+$I119+$D$7&lt;=EG$22,0,IF(EG$22-$D$7&gt;=$E119,IF(COUNTIF($KZ119:MF119,"&gt;0")&gt;0,VLOOKUP($C119,Input!$A$8:$HV$21,MATCH($DP$21+COUNTIF($KZ119:MF119,"&gt;0"),Input!$A$6:$HV$6,0),FALSE),0),0))*$D119*$F119</f>
        <v>0</v>
      </c>
      <c r="EH119" s="1">
        <f>IF($E119+$I119+$D$7&lt;=EH$22,0,IF(EH$22-$D$7&gt;=$E119,IF(COUNTIF($KZ119:MG119,"&gt;0")&gt;0,VLOOKUP($C119,Input!$A$8:$HV$21,MATCH($DP$21+COUNTIF($KZ119:MG119,"&gt;0"),Input!$A$6:$HV$6,0),FALSE),0),0))*$D119*$F119</f>
        <v>0</v>
      </c>
      <c r="EI119" s="1">
        <f>IF($E119+$I119+$D$7&lt;=EI$22,0,IF(EI$22-$D$7&gt;=$E119,IF(COUNTIF($KZ119:MH119,"&gt;0")&gt;0,VLOOKUP($C119,Input!$A$8:$HV$21,MATCH($DP$21+COUNTIF($KZ119:MH119,"&gt;0"),Input!$A$6:$HV$6,0),FALSE),0),0))*$D119*$F119</f>
        <v>0</v>
      </c>
      <c r="EJ119" s="1">
        <f>IF($E119+$I119+$D$7&lt;=EJ$22,0,IF(EJ$22-$D$7&gt;=$E119,IF(COUNTIF($KZ119:MI119,"&gt;0")&gt;0,VLOOKUP($C119,Input!$A$8:$HV$21,MATCH($DP$21+COUNTIF($KZ119:MI119,"&gt;0"),Input!$A$6:$HV$6,0),FALSE),0),0))*$D119*$F119</f>
        <v>0</v>
      </c>
      <c r="EK119" s="1">
        <f>IF($E119+$I119+$D$7&lt;=EK$22,0,IF(EK$22-$D$7&gt;=$E119,IF(COUNTIF($KZ119:MJ119,"&gt;0")&gt;0,VLOOKUP($C119,Input!$A$8:$HV$21,MATCH($DP$21+COUNTIF($KZ119:MJ119,"&gt;0"),Input!$A$6:$HV$6,0),FALSE),0),0))*$D119*$F119</f>
        <v>0</v>
      </c>
      <c r="EL119" s="1">
        <f>IF($E119+$I119+$D$7&lt;=EL$22,0,IF(EL$22-$D$7&gt;=$E119,IF(COUNTIF($KZ119:MK119,"&gt;0")&gt;0,VLOOKUP($C119,Input!$A$8:$HV$21,MATCH($DP$21+COUNTIF($KZ119:MK119,"&gt;0"),Input!$A$6:$HV$6,0),FALSE),0),0))*$D119*$F119</f>
        <v>0</v>
      </c>
      <c r="EM119" s="1">
        <f>IF($E119+$I119+$D$7&lt;=EM$22,0,IF(EM$22-$D$7&gt;=$E119,IF(COUNTIF($KZ119:ML119,"&gt;0")&gt;0,VLOOKUP($C119,Input!$A$8:$HV$21,MATCH($DP$21+COUNTIF($KZ119:ML119,"&gt;0"),Input!$A$6:$HV$6,0),FALSE),0),0))*$D119*$F119</f>
        <v>0</v>
      </c>
      <c r="EN119" s="1">
        <f>IF($E119+$I119+$D$7&lt;=EN$22,0,IF(EN$22-$D$7&gt;=$E119,IF(COUNTIF($KZ119:MM119,"&gt;0")&gt;0,VLOOKUP($C119,Input!$A$8:$HV$21,MATCH($DP$21+COUNTIF($KZ119:MM119,"&gt;0"),Input!$A$6:$HV$6,0),FALSE),0),0))*$D119*$F119</f>
        <v>0</v>
      </c>
      <c r="EO119" s="1">
        <f>IF($E119+$I119+$D$7&lt;=EO$22,0,IF(EO$22-$D$7&gt;=$E119,IF(COUNTIF($KZ119:MN119,"&gt;0")&gt;0,VLOOKUP($C119,Input!$A$8:$HV$21,MATCH($DP$21+COUNTIF($KZ119:MN119,"&gt;0"),Input!$A$6:$HV$6,0),FALSE),0),0))*$D119*$F119</f>
        <v>0</v>
      </c>
      <c r="EP119" s="1">
        <f>IF($E119+$I119+$D$7&lt;=EP$22,0,IF(EP$22-$D$7&gt;=$E119,IF(COUNTIF($KZ119:MO119,"&gt;0")&gt;0,VLOOKUP($C119,Input!$A$8:$HV$21,MATCH($DP$21+COUNTIF($KZ119:MO119,"&gt;0"),Input!$A$6:$HV$6,0),FALSE),0),0))*$D119*$F119</f>
        <v>0</v>
      </c>
      <c r="EQ119" s="1">
        <f>IF($E119+$I119+$D$7&lt;=EQ$22,0,IF(EQ$22-$D$7&gt;=$E119,IF(COUNTIF($KZ119:MP119,"&gt;0")&gt;0,VLOOKUP($C119,Input!$A$8:$HV$21,MATCH($DP$21+COUNTIF($KZ119:MP119,"&gt;0"),Input!$A$6:$HV$6,0),FALSE),0),0))*$D119*$F119</f>
        <v>0</v>
      </c>
      <c r="ER119" s="1">
        <f>IF($E119+$I119+$D$7&lt;=ER$22,0,IF(ER$22-$D$7&gt;=$E119,IF(COUNTIF($KZ119:MQ119,"&gt;0")&gt;0,VLOOKUP($C119,Input!$A$8:$HV$21,MATCH($DP$21+COUNTIF($KZ119:MQ119,"&gt;0"),Input!$A$6:$HV$6,0),FALSE),0),0))*$D119*$F119</f>
        <v>0</v>
      </c>
      <c r="ES119" s="1">
        <f>IF($E119+$I119+$D$7&lt;=ES$22,0,IF(ES$22-$D$7&gt;=$E119,IF(COUNTIF($KZ119:MR119,"&gt;0")&gt;0,VLOOKUP($C119,Input!$A$8:$HV$21,MATCH($DP$21+COUNTIF($KZ119:MR119,"&gt;0"),Input!$A$6:$HV$6,0),FALSE),0),0))*$D119*$F119</f>
        <v>0</v>
      </c>
      <c r="ET119" s="1">
        <f>IF($E119+$I119+$D$7&lt;=ET$22,0,IF(ET$22-$D$7&gt;=$E119,IF(COUNTIF($KZ119:MS119,"&gt;0")&gt;0,VLOOKUP($C119,Input!$A$8:$HV$21,MATCH($DP$21+COUNTIF($KZ119:MS119,"&gt;0"),Input!$A$6:$HV$6,0),FALSE),0),0))*$D119*$F119</f>
        <v>0</v>
      </c>
      <c r="EU119" s="1">
        <f>IF($E119+$I119+$D$7&lt;=EU$22,0,IF(EU$22-$D$7&gt;=$E119,IF(COUNTIF($KZ119:MT119,"&gt;0")&gt;0,VLOOKUP($C119,Input!$A$8:$HV$21,MATCH($DP$21+COUNTIF($KZ119:MT119,"&gt;0"),Input!$A$6:$HV$6,0),FALSE),0),0))*$D119*$F119</f>
        <v>0</v>
      </c>
      <c r="EV119" s="1">
        <f>IF($E119+$I119+$D$7&lt;=EV$22,0,IF(EV$22-$D$7&gt;=$E119,IF(COUNTIF($KZ119:MU119,"&gt;0")&gt;0,VLOOKUP($C119,Input!$A$8:$HV$21,MATCH($DP$21+COUNTIF($KZ119:MU119,"&gt;0"),Input!$A$6:$HV$6,0),FALSE),0),0))*$D119*$F119</f>
        <v>0</v>
      </c>
      <c r="EW119" s="1">
        <f>IF($E119+$I119+$D$7&lt;=EW$22,0,IF(EW$22-$D$7&gt;=$E119,IF(COUNTIF($KZ119:MV119,"&gt;0")&gt;0,VLOOKUP($C119,Input!$A$8:$HV$21,MATCH($DP$21+COUNTIF($KZ119:MV119,"&gt;0"),Input!$A$6:$HV$6,0),FALSE),0),0))*$D119*$F119</f>
        <v>0</v>
      </c>
      <c r="EX119" s="1">
        <f>IF($E119+$I119+$D$7&lt;=EX$22,0,IF(EX$22-$D$7&gt;=$E119,IF(COUNTIF($KZ119:MW119,"&gt;0")&gt;0,VLOOKUP($C119,Input!$A$8:$HV$21,MATCH($DP$21+COUNTIF($KZ119:MW119,"&gt;0"),Input!$A$6:$HV$6,0),FALSE),0),0))*$D119*$F119</f>
        <v>0</v>
      </c>
      <c r="EY119" s="1">
        <f>IF($E119+$I119+$D$7&lt;=EY$22,0,IF(EY$22-$D$7&gt;=$E119,IF(COUNTIF($KZ119:MX119,"&gt;0")&gt;0,VLOOKUP($C119,Input!$A$8:$HV$21,MATCH($DP$21+COUNTIF($KZ119:MX119,"&gt;0"),Input!$A$6:$HV$6,0),FALSE),0),0))*$D119*$F119</f>
        <v>0</v>
      </c>
      <c r="EZ119" s="1"/>
      <c r="FA119" t="str">
        <f>VLOOKUP($C119,Input!$A$8:$GZ$39,MATCH(FA$21,Input!$A$6:$GZ$6,0),FALSE)</f>
        <v>NA</v>
      </c>
      <c r="FB119">
        <f>IF((VLOOKUP($C119,Input!$A$8:$GZ$39,MATCH(FB$21,Input!$A$6:$GZ$6,0),FALSE))="Y",$D119/VLOOKUP($C119,Input!$A$8:$GZ$39,MATCH(FC$21,Input!$A$6:$GZ$6,0),FALSE),0)</f>
        <v>0</v>
      </c>
      <c r="FC119">
        <f>IF((VLOOKUP($C119,Input!$A$8:$GZ$39,MATCH(FB$21,Input!$A$6:$GZ$6,0),FALSE))="Y",0,IF((VLOOKUP($C119,Input!$A$8:$GZ$39,MATCH(FC$21,Input!$A$6:$GZ$6,0),FALSE))&gt;0,$D119/VLOOKUP($C119,Input!$A$8:$GZ$39,MATCH(FC$21,Input!$A$6:$GZ$6,0),FALSE),0))</f>
        <v>0</v>
      </c>
      <c r="FD119" s="1">
        <f>+IF($E119=FD$22,VLOOKUP($C119,Input!$A$8:$GZ$39,MATCH(FD$21,Input!$A$6:$GZ$6,0),FALSE),0)*IF(FD$110&gt;=MAX(FC$110:$FD$110),MIN((FD$110-MAX(FC$110:$FD$110)),(FD$110-FC$110)),0)+IF($E119=FD$22,VLOOKUP($C119,Input!$A$8:$GZ$39,MATCH(FD$21,Input!$A$6:$GZ$6,0),FALSE),0)*IF(FD$109&gt;=MAX(FC$109:$FD$109),MIN((FD$109-MAX(FC$109:$FD$109)),(FD$109-FC$109)),0)</f>
        <v>0</v>
      </c>
      <c r="FE119" s="1">
        <f>+IF($E119=FE$22,VLOOKUP($C119,Input!$A$8:$GZ$39,MATCH(FE$21,Input!$A$6:$GZ$6,0),FALSE),0)*IF(FE$110&gt;=MAX(FD$110:$FD$110),MIN((FE$110-MAX(FD$110:$FD$110)),(FE$110-FD$110)),0)+IF($E119=FE$22,VLOOKUP($C119,Input!$A$8:$GZ$39,MATCH(FE$21,Input!$A$6:$GZ$6,0),FALSE),0)*IF(FE$109&gt;=MAX(FD$109:$FD$109),MIN((FE$109-MAX(FD$109:$FD$109)),(FE$109-FD$109)),0)</f>
        <v>0</v>
      </c>
      <c r="FF119" s="1">
        <f>+IF($E119=FF$22,VLOOKUP($C119,Input!$A$8:$GZ$39,MATCH(FF$21,Input!$A$6:$GZ$6,0),FALSE),0)*IF(FF$110&gt;=MAX($FD$110:FE$110),MIN((FF$110-MAX($FD$110:FE$110)),(FF$110-FE$110)),0)+IF($E119=FF$22,VLOOKUP($C119,Input!$A$8:$GZ$39,MATCH(FF$21,Input!$A$6:$GZ$6,0),FALSE),0)*IF(FF$109&gt;=MAX($FD$109:FE$109),MIN((FF$109-MAX($FD$109:FE$109)),(FF$109-FE$109)),0)</f>
        <v>0</v>
      </c>
      <c r="FG119" s="1">
        <f>+IF($E119=FG$22,VLOOKUP($C119,Input!$A$8:$GZ$39,MATCH(FG$21,Input!$A$6:$GZ$6,0),FALSE),0)*IF(FG$110&gt;=MAX($FD$110:FF$110),MIN((FG$110-MAX($FD$110:FF$110)),(FG$110-FF$110)),0)+IF($E119=FG$22,VLOOKUP($C119,Input!$A$8:$GZ$39,MATCH(FG$21,Input!$A$6:$GZ$6,0),FALSE),0)*IF(FG$109&gt;=MAX($FD$109:FF$109),MIN((FG$109-MAX($FD$109:FF$109)),(FG$109-FF$109)),0)</f>
        <v>0</v>
      </c>
      <c r="FH119" s="1">
        <f>+IF($E119=FH$22,VLOOKUP($C119,Input!$A$8:$GZ$39,MATCH(FH$21,Input!$A$6:$GZ$6,0),FALSE),0)*IF(FH$110&gt;=MAX($FD$110:FG$110),MIN((FH$110-MAX($FD$110:FG$110)),(FH$110-FG$110)),0)+IF($E119=FH$22,VLOOKUP($C119,Input!$A$8:$GZ$39,MATCH(FH$21,Input!$A$6:$GZ$6,0),FALSE),0)*IF(FH$109&gt;=MAX($FD$109:FG$109),MIN((FH$109-MAX($FD$109:FG$109)),(FH$109-FG$109)),0)</f>
        <v>0</v>
      </c>
      <c r="FI119" s="1">
        <f>+IF($E119=FI$22,VLOOKUP($C119,Input!$A$8:$GZ$39,MATCH(FI$21,Input!$A$6:$GZ$6,0),FALSE),0)*IF(FI$110&gt;=MAX($FD$110:FH$110),MIN((FI$110-MAX($FD$110:FH$110)),(FI$110-FH$110)),0)+IF($E119=FI$22,VLOOKUP($C119,Input!$A$8:$GZ$39,MATCH(FI$21,Input!$A$6:$GZ$6,0),FALSE),0)*IF(FI$109&gt;=MAX($FD$109:FH$109),MIN((FI$109-MAX($FD$109:FH$109)),(FI$109-FH$109)),0)</f>
        <v>0</v>
      </c>
      <c r="FJ119" s="1">
        <f>+IF($E119=FJ$22,VLOOKUP($C119,Input!$A$8:$GZ$39,MATCH(FJ$21,Input!$A$6:$GZ$6,0),FALSE),0)*IF(FJ$110&gt;=MAX($FD$110:FI$110),MIN((FJ$110-MAX($FD$110:FI$110)),(FJ$110-FI$110)),0)+IF($E119=FJ$22,VLOOKUP($C119,Input!$A$8:$GZ$39,MATCH(FJ$21,Input!$A$6:$GZ$6,0),FALSE),0)*IF(FJ$109&gt;=MAX($FD$109:FI$109),MIN((FJ$109-MAX($FD$109:FI$109)),(FJ$109-FI$109)),0)</f>
        <v>0</v>
      </c>
      <c r="FK119" s="1">
        <f>+IF($E119=FK$22,VLOOKUP($C119,Input!$A$8:$GZ$39,MATCH(FK$21,Input!$A$6:$GZ$6,0),FALSE),0)*IF(FK$110&gt;=MAX($FD$110:FJ$110),MIN((FK$110-MAX($FD$110:FJ$110)),(FK$110-FJ$110)),0)+IF($E119=FK$22,VLOOKUP($C119,Input!$A$8:$GZ$39,MATCH(FK$21,Input!$A$6:$GZ$6,0),FALSE),0)*IF(FK$109&gt;=MAX($FD$109:FJ$109),MIN((FK$109-MAX($FD$109:FJ$109)),(FK$109-FJ$109)),0)</f>
        <v>0</v>
      </c>
      <c r="FL119" s="1">
        <f>+IF($E119=FL$22,VLOOKUP($C119,Input!$A$8:$GZ$39,MATCH(FL$21,Input!$A$6:$GZ$6,0),FALSE),0)*IF(FL$110&gt;=MAX($FD$110:FK$110),MIN((FL$110-MAX($FD$110:FK$110)),(FL$110-FK$110)),0)+IF($E119=FL$22,VLOOKUP($C119,Input!$A$8:$GZ$39,MATCH(FL$21,Input!$A$6:$GZ$6,0),FALSE),0)*IF(FL$109&gt;=MAX($FD$109:FK$109),MIN((FL$109-MAX($FD$109:FK$109)),(FL$109-FK$109)),0)</f>
        <v>0</v>
      </c>
      <c r="FM119" s="1">
        <f>+IF($E119=FM$22,VLOOKUP($C119,Input!$A$8:$GZ$39,MATCH(FM$21,Input!$A$6:$GZ$6,0),FALSE),0)*IF(FM$110&gt;=MAX($FD$110:FL$110),MIN((FM$110-MAX($FD$110:FL$110)),(FM$110-FL$110)),0)+IF($E119=FM$22,VLOOKUP($C119,Input!$A$8:$GZ$39,MATCH(FM$21,Input!$A$6:$GZ$6,0),FALSE),0)*IF(FM$109&gt;=MAX($FD$109:FL$109),MIN((FM$109-MAX($FD$109:FL$109)),(FM$109-FL$109)),0)</f>
        <v>0</v>
      </c>
      <c r="FN119" s="1">
        <f>+IF($E119=FN$22,VLOOKUP($C119,Input!$A$8:$GZ$39,MATCH(FN$21,Input!$A$6:$GZ$6,0),FALSE),0)*IF(FN$110&gt;=MAX($FD$110:FM$110),MIN((FN$110-MAX($FD$110:FM$110)),(FN$110-FM$110)),0)+IF($E119=FN$22,VLOOKUP($C119,Input!$A$8:$GZ$39,MATCH(FN$21,Input!$A$6:$GZ$6,0),FALSE),0)*IF(FN$109&gt;=MAX($FD$109:FM$109),MIN((FN$109-MAX($FD$109:FM$109)),(FN$109-FM$109)),0)</f>
        <v>0</v>
      </c>
      <c r="FO119" s="1">
        <f>+IF($E119=FO$22,VLOOKUP($C119,Input!$A$8:$GZ$39,MATCH(FO$21,Input!$A$6:$GZ$6,0),FALSE),0)*IF(FO$110&gt;=MAX($FD$110:FN$110),MIN((FO$110-MAX($FD$110:FN$110)),(FO$110-FN$110)),0)+IF($E119=FO$22,VLOOKUP($C119,Input!$A$8:$GZ$39,MATCH(FO$21,Input!$A$6:$GZ$6,0),FALSE),0)*IF(FO$109&gt;=MAX($FD$109:FN$109),MIN((FO$109-MAX($FD$109:FN$109)),(FO$109-FN$109)),0)</f>
        <v>0</v>
      </c>
      <c r="FP119" s="1">
        <f>+IF($E119=FP$22,VLOOKUP($C119,Input!$A$8:$GZ$39,MATCH(FP$21,Input!$A$6:$GZ$6,0),FALSE),0)*IF(FP$110&gt;=MAX($FD$110:FO$110),MIN((FP$110-MAX($FD$110:FO$110)),(FP$110-FO$110)),0)+IF($E119=FP$22,VLOOKUP($C119,Input!$A$8:$GZ$39,MATCH(FP$21,Input!$A$6:$GZ$6,0),FALSE),0)*IF(FP$109&gt;=MAX($FD$109:FO$109),MIN((FP$109-MAX($FD$109:FO$109)),(FP$109-FO$109)),0)</f>
        <v>0</v>
      </c>
      <c r="FQ119" s="1">
        <f>+IF($E119=FQ$22,VLOOKUP($C119,Input!$A$8:$GZ$39,MATCH(FQ$21,Input!$A$6:$GZ$6,0),FALSE),0)*IF(FQ$110&gt;=MAX($FD$110:FP$110),MIN((FQ$110-MAX($FD$110:FP$110)),(FQ$110-FP$110)),0)+IF($E119=FQ$22,VLOOKUP($C119,Input!$A$8:$GZ$39,MATCH(FQ$21,Input!$A$6:$GZ$6,0),FALSE),0)*IF(FQ$109&gt;=MAX($FD$109:FP$109),MIN((FQ$109-MAX($FD$109:FP$109)),(FQ$109-FP$109)),0)</f>
        <v>0</v>
      </c>
      <c r="FR119" s="1">
        <f>+IF($E119=FR$22,VLOOKUP($C119,Input!$A$8:$GZ$39,MATCH(FR$21,Input!$A$6:$GZ$6,0),FALSE),0)*IF(FR$110&gt;=MAX($FD$110:FQ$110),MIN((FR$110-MAX($FD$110:FQ$110)),(FR$110-FQ$110)),0)+IF($E119=FR$22,VLOOKUP($C119,Input!$A$8:$GZ$39,MATCH(FR$21,Input!$A$6:$GZ$6,0),FALSE),0)*IF(FR$109&gt;=MAX($FD$109:FQ$109),MIN((FR$109-MAX($FD$109:FQ$109)),(FR$109-FQ$109)),0)</f>
        <v>0</v>
      </c>
      <c r="FS119" s="1">
        <f>+IF($E119=FS$22,VLOOKUP($C119,Input!$A$8:$GZ$39,MATCH(FS$21,Input!$A$6:$GZ$6,0),FALSE),0)*IF(FS$110&gt;=MAX($FD$110:FR$110),MIN((FS$110-MAX($FD$110:FR$110)),(FS$110-FR$110)),0)+IF($E119=FS$22,VLOOKUP($C119,Input!$A$8:$GZ$39,MATCH(FS$21,Input!$A$6:$GZ$6,0),FALSE),0)*IF(FS$109&gt;=MAX($FD$109:FR$109),MIN((FS$109-MAX($FD$109:FR$109)),(FS$109-FR$109)),0)</f>
        <v>0</v>
      </c>
      <c r="FT119" s="1">
        <f>+IF($E119=FT$22,VLOOKUP($C119,Input!$A$8:$GZ$39,MATCH(FT$21,Input!$A$6:$GZ$6,0),FALSE),0)*IF(FT$110&gt;=MAX($FD$110:FS$110),MIN((FT$110-MAX($FD$110:FS$110)),(FT$110-FS$110)),0)+IF($E119=FT$22,VLOOKUP($C119,Input!$A$8:$GZ$39,MATCH(FT$21,Input!$A$6:$GZ$6,0),FALSE),0)*IF(FT$109&gt;=MAX($FD$109:FS$109),MIN((FT$109-MAX($FD$109:FS$109)),(FT$109-FS$109)),0)</f>
        <v>0</v>
      </c>
      <c r="FU119" s="1">
        <f>+IF($E119=FU$22,VLOOKUP($C119,Input!$A$8:$GZ$39,MATCH(FU$21,Input!$A$6:$GZ$6,0),FALSE),0)*IF(FU$110&gt;=MAX($FD$110:FT$110),MIN((FU$110-MAX($FD$110:FT$110)),(FU$110-FT$110)),0)+IF($E119=FU$22,VLOOKUP($C119,Input!$A$8:$GZ$39,MATCH(FU$21,Input!$A$6:$GZ$6,0),FALSE),0)*IF(FU$109&gt;=MAX($FD$109:FT$109),MIN((FU$109-MAX($FD$109:FT$109)),(FU$109-FT$109)),0)</f>
        <v>0</v>
      </c>
      <c r="FV119" s="1">
        <f>+IF($E119=FV$22,VLOOKUP($C119,Input!$A$8:$GZ$39,MATCH(FV$21,Input!$A$6:$GZ$6,0),FALSE),0)*IF(FV$110&gt;=MAX($FD$110:FU$110),MIN((FV$110-MAX($FD$110:FU$110)),(FV$110-FU$110)),0)+IF($E119=FV$22,VLOOKUP($C119,Input!$A$8:$GZ$39,MATCH(FV$21,Input!$A$6:$GZ$6,0),FALSE),0)*IF(FV$109&gt;=MAX($FD$109:FU$109),MIN((FV$109-MAX($FD$109:FU$109)),(FV$109-FU$109)),0)</f>
        <v>0</v>
      </c>
      <c r="FW119" s="1">
        <f>+IF($E119=FW$22,VLOOKUP($C119,Input!$A$8:$GZ$39,MATCH(FW$21,Input!$A$6:$GZ$6,0),FALSE),0)*IF(FW$110&gt;=MAX($FD$110:FV$110),MIN((FW$110-MAX($FD$110:FV$110)),(FW$110-FV$110)),0)+IF($E119=FW$22,VLOOKUP($C119,Input!$A$8:$GZ$39,MATCH(FW$21,Input!$A$6:$GZ$6,0),FALSE),0)*IF(FW$109&gt;=MAX($FD$109:FV$109),MIN((FW$109-MAX($FD$109:FV$109)),(FW$109-FV$109)),0)</f>
        <v>0</v>
      </c>
      <c r="FX119" s="1">
        <f>+IF($E119=FX$22,VLOOKUP($C119,Input!$A$8:$GZ$39,MATCH(FX$21,Input!$A$6:$GZ$6,0),FALSE),0)*IF(FX$110&gt;=MAX($FD$110:FW$110),MIN((FX$110-MAX($FD$110:FW$110)),(FX$110-FW$110)),0)+IF($E119=FX$22,VLOOKUP($C119,Input!$A$8:$GZ$39,MATCH(FX$21,Input!$A$6:$GZ$6,0),FALSE),0)*IF(FX$109&gt;=MAX($FD$109:FW$109),MIN((FX$109-MAX($FD$109:FW$109)),(FX$109-FW$109)),0)</f>
        <v>0</v>
      </c>
      <c r="FY119" s="1">
        <f>+IF($E119=FY$22,VLOOKUP($C119,Input!$A$8:$GZ$39,MATCH(FY$21,Input!$A$6:$GZ$6,0),FALSE),0)*IF(FY$110&gt;=MAX($FD$110:FX$110),MIN((FY$110-MAX($FD$110:FX$110)),(FY$110-FX$110)),0)+IF($E119=FY$22,VLOOKUP($C119,Input!$A$8:$GZ$39,MATCH(FY$21,Input!$A$6:$GZ$6,0),FALSE),0)*IF(FY$109&gt;=MAX($FD$109:FX$109),MIN((FY$109-MAX($FD$109:FX$109)),(FY$109-FX$109)),0)</f>
        <v>0</v>
      </c>
      <c r="FZ119" s="1">
        <f>+IF($E119=FZ$22,VLOOKUP($C119,Input!$A$8:$GZ$39,MATCH(FZ$21,Input!$A$6:$GZ$6,0),FALSE),0)*IF(FZ$110&gt;=MAX($FD$110:FY$110),MIN((FZ$110-MAX($FD$110:FY$110)),(FZ$110-FY$110)),0)+IF($E119=FZ$22,VLOOKUP($C119,Input!$A$8:$GZ$39,MATCH(FZ$21,Input!$A$6:$GZ$6,0),FALSE),0)*IF(FZ$109&gt;=MAX($FD$109:FY$109),MIN((FZ$109-MAX($FD$109:FY$109)),(FZ$109-FY$109)),0)</f>
        <v>0</v>
      </c>
      <c r="GA119" s="1">
        <f>+IF($E119=GA$22,VLOOKUP($C119,Input!$A$8:$GZ$39,MATCH(GA$21,Input!$A$6:$GZ$6,0),FALSE),0)*IF(GA$110&gt;=MAX($FD$110:FZ$110),MIN((GA$110-MAX($FD$110:FZ$110)),(GA$110-FZ$110)),0)+IF($E119=GA$22,VLOOKUP($C119,Input!$A$8:$GZ$39,MATCH(GA$21,Input!$A$6:$GZ$6,0),FALSE),0)*IF(GA$109&gt;=MAX($FD$109:FZ$109),MIN((GA$109-MAX($FD$109:FZ$109)),(GA$109-FZ$109)),0)</f>
        <v>0</v>
      </c>
      <c r="GB119" s="1">
        <f>+IF($E119=GB$22,VLOOKUP($C119,Input!$A$8:$GZ$39,MATCH(GB$21,Input!$A$6:$GZ$6,0),FALSE),0)*IF(GB$110&gt;=MAX($FD$110:GA$110),MIN((GB$110-MAX($FD$110:GA$110)),(GB$110-GA$110)),0)+IF($E119=GB$22,VLOOKUP($C119,Input!$A$8:$GZ$39,MATCH(GB$21,Input!$A$6:$GZ$6,0),FALSE),0)*IF(GB$109&gt;=MAX($FD$109:GA$109),MIN((GB$109-MAX($FD$109:GA$109)),(GB$109-GA$109)),0)</f>
        <v>0</v>
      </c>
      <c r="GC119" s="1">
        <f>+IF($E119=GC$22,VLOOKUP($C119,Input!$A$8:$GZ$39,MATCH(GC$21,Input!$A$6:$GZ$6,0),FALSE),0)*IF(GC$110&gt;=MAX($FD$110:GB$110),MIN((GC$110-MAX($FD$110:GB$110)),(GC$110-GB$110)),0)+IF($E119=GC$22,VLOOKUP($C119,Input!$A$8:$GZ$39,MATCH(GC$21,Input!$A$6:$GZ$6,0),FALSE),0)*IF(GC$109&gt;=MAX($FD$109:GB$109),MIN((GC$109-MAX($FD$109:GB$109)),(GC$109-GB$109)),0)</f>
        <v>0</v>
      </c>
      <c r="GD119" s="1">
        <f>+IF($E119=GD$22,VLOOKUP($C119,Input!$A$8:$GZ$39,MATCH(GD$21,Input!$A$6:$GZ$6,0),FALSE),0)*IF(GD$110&gt;=MAX($FD$110:GC$110),MIN((GD$110-MAX($FD$110:GC$110)),(GD$110-GC$110)),0)+IF($E119=GD$22,VLOOKUP($C119,Input!$A$8:$GZ$39,MATCH(GD$21,Input!$A$6:$GZ$6,0),FALSE),0)*IF(GD$109&gt;=MAX($FD$109:GC$109),MIN((GD$109-MAX($FD$109:GC$109)),(GD$109-GC$109)),0)</f>
        <v>0</v>
      </c>
      <c r="GE119" s="1">
        <f>+IF($E119=GE$22,VLOOKUP($C119,Input!$A$8:$GZ$39,MATCH(GE$21,Input!$A$6:$GZ$6,0),FALSE),0)*IF(GE$110&gt;=MAX($FD$110:GD$110),MIN((GE$110-MAX($FD$110:GD$110)),(GE$110-GD$110)),0)+IF($E119=GE$22,VLOOKUP($C119,Input!$A$8:$GZ$39,MATCH(GE$21,Input!$A$6:$GZ$6,0),FALSE),0)*IF(GE$109&gt;=MAX($FD$109:GD$109),MIN((GE$109-MAX($FD$109:GD$109)),(GE$109-GD$109)),0)</f>
        <v>0</v>
      </c>
      <c r="GF119" s="1">
        <f>+IF($E119=GF$22,VLOOKUP($C119,Input!$A$8:$GZ$39,MATCH(GF$21,Input!$A$6:$GZ$6,0),FALSE),0)*IF(GF$110&gt;=MAX($FD$110:GE$110),MIN((GF$110-MAX($FD$110:GE$110)),(GF$110-GE$110)),0)+IF($E119=GF$22,VLOOKUP($C119,Input!$A$8:$GZ$39,MATCH(GF$21,Input!$A$6:$GZ$6,0),FALSE),0)*IF(GF$109&gt;=MAX($FD$109:GE$109),MIN((GF$109-MAX($FD$109:GE$109)),(GF$109-GE$109)),0)</f>
        <v>0</v>
      </c>
      <c r="GG119" s="1">
        <f>+IF($E119=GG$22,VLOOKUP($C119,Input!$A$8:$GZ$39,MATCH(GG$21,Input!$A$6:$GZ$6,0),FALSE),0)*IF(GG$110&gt;=MAX($FD$110:GF$110),MIN((GG$110-MAX($FD$110:GF$110)),(GG$110-GF$110)),0)+IF($E119=GG$22,VLOOKUP($C119,Input!$A$8:$GZ$39,MATCH(GG$21,Input!$A$6:$GZ$6,0),FALSE),0)*IF(GG$109&gt;=MAX($FD$109:GF$109),MIN((GG$109-MAX($FD$109:GF$109)),(GG$109-GF$109)),0)</f>
        <v>0</v>
      </c>
      <c r="GH119" s="1">
        <f>+IF($E119=GH$22,VLOOKUP($C119,Input!$A$8:$GZ$39,MATCH(GH$21,Input!$A$6:$GZ$6,0),FALSE),0)*IF(GH$110&gt;=MAX($FD$110:GG$110),MIN((GH$110-MAX($FD$110:GG$110)),(GH$110-GG$110)),0)+IF($E119=GH$22,VLOOKUP($C119,Input!$A$8:$GZ$39,MATCH(GH$21,Input!$A$6:$GZ$6,0),FALSE),0)*IF(GH$109&gt;=MAX($FD$109:GG$109),MIN((GH$109-MAX($FD$109:GG$109)),(GH$109-GG$109)),0)</f>
        <v>0</v>
      </c>
      <c r="GI119" s="1">
        <f>+IF($E119=GI$22,VLOOKUP($C119,Input!$A$8:$GZ$39,MATCH(GI$21,Input!$A$6:$GZ$6,0),FALSE),0)*IF(GI$110&gt;=MAX($FD$110:GH$110),MIN((GI$110-MAX($FD$110:GH$110)),(GI$110-GH$110)),0)+IF($E119=GI$22,VLOOKUP($C119,Input!$A$8:$GZ$39,MATCH(GI$21,Input!$A$6:$GZ$6,0),FALSE),0)*IF(GI$109&gt;=MAX($FD$109:GH$109),MIN((GI$109-MAX($FD$109:GH$109)),(GI$109-GH$109)),0)</f>
        <v>0</v>
      </c>
      <c r="GJ119" s="1">
        <f>+IF($E119=GJ$22,VLOOKUP($C119,Input!$A$8:$GZ$39,MATCH(GJ$21,Input!$A$6:$GZ$6,0),FALSE),0)*IF(GJ$110&gt;=MAX($FD$110:GI$110),MIN((GJ$110-MAX($FD$110:GI$110)),(GJ$110-GI$110)),0)+IF($E119=GJ$22,VLOOKUP($C119,Input!$A$8:$GZ$39,MATCH(GJ$21,Input!$A$6:$GZ$6,0),FALSE),0)*IF(GJ$109&gt;=MAX($FD$109:GI$109),MIN((GJ$109-MAX($FD$109:GI$109)),(GJ$109-GI$109)),0)</f>
        <v>0</v>
      </c>
      <c r="GK119" s="1">
        <f>+IF($E119=GK$22,VLOOKUP($C119,Input!$A$8:$GZ$39,MATCH(GK$21,Input!$A$6:$GZ$6,0),FALSE),0)*IF(GK$110&gt;=MAX($FD$110:GJ$110),MIN((GK$110-MAX($FD$110:GJ$110)),(GK$110-GJ$110)),0)+IF($E119=GK$22,VLOOKUP($C119,Input!$A$8:$GZ$39,MATCH(GK$21,Input!$A$6:$GZ$6,0),FALSE),0)*IF(GK$109&gt;=MAX($FD$109:GJ$109),MIN((GK$109-MAX($FD$109:GJ$109)),(GK$109-GJ$109)),0)</f>
        <v>0</v>
      </c>
      <c r="GL119" s="1">
        <f>+IF($E119=GL$22,VLOOKUP($C119,Input!$A$8:$GZ$39,MATCH(GL$21,Input!$A$6:$GZ$6,0),FALSE),0)*IF(GL$110&gt;=MAX($FD$110:GK$110),MIN((GL$110-MAX($FD$110:GK$110)),(GL$110-GK$110)),0)+IF($E119=GL$22,VLOOKUP($C119,Input!$A$8:$GZ$39,MATCH(GL$21,Input!$A$6:$GZ$6,0),FALSE),0)*IF(GL$109&gt;=MAX($FD$109:GK$109),MIN((GL$109-MAX($FD$109:GK$109)),(GL$109-GK$109)),0)</f>
        <v>0</v>
      </c>
      <c r="GM119" s="42"/>
      <c r="GN119" t="str">
        <f>VLOOKUP($C119,Input!$A$8:$GZ$39,MATCH(GN$21,Input!$A$6:$GZ$6,0),FALSE)</f>
        <v>NA</v>
      </c>
      <c r="GO119">
        <f>IF((VLOOKUP($C119,Input!$A$8:$GZ$39,MATCH(GO$21,Input!$A$6:$GZ$6,0),FALSE))="Y",$D119/VLOOKUP($C119,Input!$A$8:$GZ$39,MATCH(GP$21,Input!$A$6:$GZ$6,0),FALSE),0)</f>
        <v>0</v>
      </c>
      <c r="GP119">
        <f>IF((VLOOKUP($C119,Input!$A$8:$GZ$39,MATCH(GO$21,Input!$A$6:$GZ$6,0),FALSE))="Y",0,IF((VLOOKUP($C119,Input!$A$8:$GZ$39,MATCH(GP$21,Input!$A$6:$GZ$6,0),FALSE))&gt;0,$D119/VLOOKUP($C119,Input!$A$8:$GZ$39,MATCH(GP$21,Input!$A$6:$GZ$6,0),FALSE),0))</f>
        <v>0</v>
      </c>
      <c r="GQ119" s="1">
        <f>+IF($E119=GQ$22,VLOOKUP($C119,Input!$A$8:$GZ$39,MATCH(GQ$21,Input!$A$6:$GZ$6,0),FALSE),0)*IF(GQ$110&gt;=MAX($GP$110:GP$110),MIN((GQ$110-MAX($GP$110:GP$110)),(GQ$110-GP$110)),0)+IF($E119=GQ$22,VLOOKUP($C119,Input!$A$8:$GZ$39,MATCH(GQ$21,Input!$A$6:$GZ$6,0),FALSE),0)*IF(GQ$109&gt;=MAX($GP$109:GP$109),MIN((GQ$109-MAX($GP$109:GP$109)),(GQ$109-GP$109)),0)</f>
        <v>0</v>
      </c>
      <c r="GR119" s="1">
        <f>+IF($E119=GR$22,VLOOKUP($C119,Input!$A$8:$GZ$39,MATCH(GR$21,Input!$A$6:$GZ$6,0),FALSE),0)*IF(GR$110&gt;=MAX($GP$110:GQ$110),MIN((GR$110-MAX($GP$110:GQ$110)),(GR$110-GQ$110)),0)+IF($E119=GR$22,VLOOKUP($C119,Input!$A$8:$GZ$39,MATCH(GR$21,Input!$A$6:$GZ$6,0),FALSE),0)*IF(GR$109&gt;=MAX($GP$109:GQ$109),MIN((GR$109-MAX($GP$109:GQ$109)),(GR$109-GQ$109)),0)</f>
        <v>0</v>
      </c>
      <c r="GS119" s="1">
        <f>+IF($E119=GS$22,VLOOKUP($C119,Input!$A$8:$GZ$39,MATCH(GS$21,Input!$A$6:$GZ$6,0),FALSE),0)*IF(GS$110&gt;=MAX($GP$110:GR$110),MIN((GS$110-MAX($GP$110:GR$110)),(GS$110-GR$110)),0)+IF($E119=GS$22,VLOOKUP($C119,Input!$A$8:$GZ$39,MATCH(GS$21,Input!$A$6:$GZ$6,0),FALSE),0)*IF(GS$109&gt;=MAX($GP$109:GR$109),MIN((GS$109-MAX($GP$109:GR$109)),(GS$109-GR$109)),0)</f>
        <v>0</v>
      </c>
      <c r="GT119" s="1">
        <f>+IF($E119=GT$22,VLOOKUP($C119,Input!$A$8:$GZ$39,MATCH(GT$21,Input!$A$6:$GZ$6,0),FALSE),0)*IF(GT$110&gt;=MAX($GP$110:GS$110),MIN((GT$110-MAX($GP$110:GS$110)),(GT$110-GS$110)),0)+IF($E119=GT$22,VLOOKUP($C119,Input!$A$8:$GZ$39,MATCH(GT$21,Input!$A$6:$GZ$6,0),FALSE),0)*IF(GT$109&gt;=MAX($GP$109:GS$109),MIN((GT$109-MAX($GP$109:GS$109)),(GT$109-GS$109)),0)</f>
        <v>0</v>
      </c>
      <c r="GU119" s="1">
        <f>+IF($E119=GU$22,VLOOKUP($C119,Input!$A$8:$GZ$39,MATCH(GU$21,Input!$A$6:$GZ$6,0),FALSE),0)*IF(GU$110&gt;=MAX($GP$110:GT$110),MIN((GU$110-MAX($GP$110:GT$110)),(GU$110-GT$110)),0)+IF($E119=GU$22,VLOOKUP($C119,Input!$A$8:$GZ$39,MATCH(GU$21,Input!$A$6:$GZ$6,0),FALSE),0)*IF(GU$109&gt;=MAX($GP$109:GT$109),MIN((GU$109-MAX($GP$109:GT$109)),(GU$109-GT$109)),0)</f>
        <v>0</v>
      </c>
      <c r="GV119" s="1">
        <f>+IF($E119=GV$22,VLOOKUP($C119,Input!$A$8:$GZ$39,MATCH(GV$21,Input!$A$6:$GZ$6,0),FALSE),0)*IF(GV$110&gt;=MAX($GP$110:GU$110),MIN((GV$110-MAX($GP$110:GU$110)),(GV$110-GU$110)),0)+IF($E119=GV$22,VLOOKUP($C119,Input!$A$8:$GZ$39,MATCH(GV$21,Input!$A$6:$GZ$6,0),FALSE),0)*IF(GV$109&gt;=MAX($GP$109:GU$109),MIN((GV$109-MAX($GP$109:GU$109)),(GV$109-GU$109)),0)</f>
        <v>0</v>
      </c>
      <c r="GW119" s="1">
        <f>+IF($E119=GW$22,VLOOKUP($C119,Input!$A$8:$GZ$39,MATCH(GW$21,Input!$A$6:$GZ$6,0),FALSE),0)*IF(GW$110&gt;=MAX($GP$110:GV$110),MIN((GW$110-MAX($GP$110:GV$110)),(GW$110-GV$110)),0)+IF($E119=GW$22,VLOOKUP($C119,Input!$A$8:$GZ$39,MATCH(GW$21,Input!$A$6:$GZ$6,0),FALSE),0)*IF(GW$109&gt;=MAX($GP$109:GV$109),MIN((GW$109-MAX($GP$109:GV$109)),(GW$109-GV$109)),0)</f>
        <v>0</v>
      </c>
      <c r="GX119" s="1">
        <f>+IF($E119=GX$22,VLOOKUP($C119,Input!$A$8:$GZ$39,MATCH(GX$21,Input!$A$6:$GZ$6,0),FALSE),0)*IF(GX$110&gt;=MAX($GP$110:GW$110),MIN((GX$110-MAX($GP$110:GW$110)),(GX$110-GW$110)),0)+IF($E119=GX$22,VLOOKUP($C119,Input!$A$8:$GZ$39,MATCH(GX$21,Input!$A$6:$GZ$6,0),FALSE),0)*IF(GX$109&gt;=MAX($GP$109:GW$109),MIN((GX$109-MAX($GP$109:GW$109)),(GX$109-GW$109)),0)</f>
        <v>0</v>
      </c>
      <c r="GY119" s="1">
        <f>+IF($E119=GY$22,VLOOKUP($C119,Input!$A$8:$GZ$39,MATCH(GY$21,Input!$A$6:$GZ$6,0),FALSE),0)*IF(GY$110&gt;=MAX($GP$110:GX$110),MIN((GY$110-MAX($GP$110:GX$110)),(GY$110-GX$110)),0)+IF($E119=GY$22,VLOOKUP($C119,Input!$A$8:$GZ$39,MATCH(GY$21,Input!$A$6:$GZ$6,0),FALSE),0)*IF(GY$109&gt;=MAX($GP$109:GX$109),MIN((GY$109-MAX($GP$109:GX$109)),(GY$109-GX$109)),0)</f>
        <v>0</v>
      </c>
      <c r="GZ119" s="1">
        <f>+IF($E119=GZ$22,VLOOKUP($C119,Input!$A$8:$GZ$39,MATCH(GZ$21,Input!$A$6:$GZ$6,0),FALSE),0)*IF(GZ$110&gt;=MAX($GP$110:GY$110),MIN((GZ$110-MAX($GP$110:GY$110)),(GZ$110-GY$110)),0)+IF($E119=GZ$22,VLOOKUP($C119,Input!$A$8:$GZ$39,MATCH(GZ$21,Input!$A$6:$GZ$6,0),FALSE),0)*IF(GZ$109&gt;=MAX($GP$109:GY$109),MIN((GZ$109-MAX($GP$109:GY$109)),(GZ$109-GY$109)),0)</f>
        <v>0</v>
      </c>
      <c r="HA119" s="1">
        <f>+IF($E119=HA$22,VLOOKUP($C119,Input!$A$8:$GZ$39,MATCH(HA$21,Input!$A$6:$GZ$6,0),FALSE),0)*IF(HA$110&gt;=MAX($GP$110:GZ$110),MIN((HA$110-MAX($GP$110:GZ$110)),(HA$110-GZ$110)),0)+IF($E119=HA$22,VLOOKUP($C119,Input!$A$8:$GZ$39,MATCH(HA$21,Input!$A$6:$GZ$6,0),FALSE),0)*IF(HA$109&gt;=MAX($GP$109:GZ$109),MIN((HA$109-MAX($GP$109:GZ$109)),(HA$109-GZ$109)),0)</f>
        <v>0</v>
      </c>
      <c r="HB119" s="1">
        <f>+IF($E119=HB$22,VLOOKUP($C119,Input!$A$8:$GZ$39,MATCH(HB$21,Input!$A$6:$GZ$6,0),FALSE),0)*IF(HB$110&gt;=MAX($GP$110:HA$110),MIN((HB$110-MAX($GP$110:HA$110)),(HB$110-HA$110)),0)+IF($E119=HB$22,VLOOKUP($C119,Input!$A$8:$GZ$39,MATCH(HB$21,Input!$A$6:$GZ$6,0),FALSE),0)*IF(HB$109&gt;=MAX($GP$109:HA$109),MIN((HB$109-MAX($GP$109:HA$109)),(HB$109-HA$109)),0)</f>
        <v>0</v>
      </c>
      <c r="HC119" s="1">
        <f>+IF($E119=HC$22,VLOOKUP($C119,Input!$A$8:$GZ$39,MATCH(HC$21,Input!$A$6:$GZ$6,0),FALSE),0)*IF(HC$110&gt;=MAX($GP$110:HB$110),MIN((HC$110-MAX($GP$110:HB$110)),(HC$110-HB$110)),0)+IF($E119=HC$22,VLOOKUP($C119,Input!$A$8:$GZ$39,MATCH(HC$21,Input!$A$6:$GZ$6,0),FALSE),0)*IF(HC$109&gt;=MAX($GP$109:HB$109),MIN((HC$109-MAX($GP$109:HB$109)),(HC$109-HB$109)),0)</f>
        <v>0</v>
      </c>
      <c r="HD119" s="1">
        <f>+IF($E119=HD$22,VLOOKUP($C119,Input!$A$8:$GZ$39,MATCH(HD$21,Input!$A$6:$GZ$6,0),FALSE),0)*IF(HD$110&gt;=MAX($GP$110:HC$110),MIN((HD$110-MAX($GP$110:HC$110)),(HD$110-HC$110)),0)+IF($E119=HD$22,VLOOKUP($C119,Input!$A$8:$GZ$39,MATCH(HD$21,Input!$A$6:$GZ$6,0),FALSE),0)*IF(HD$109&gt;=MAX($GP$109:HC$109),MIN((HD$109-MAX($GP$109:HC$109)),(HD$109-HC$109)),0)</f>
        <v>0</v>
      </c>
      <c r="HE119" s="1">
        <f>+IF($E119=HE$22,VLOOKUP($C119,Input!$A$8:$GZ$39,MATCH(HE$21,Input!$A$6:$GZ$6,0),FALSE),0)*IF(HE$110&gt;=MAX($GP$110:HD$110),MIN((HE$110-MAX($GP$110:HD$110)),(HE$110-HD$110)),0)+IF($E119=HE$22,VLOOKUP($C119,Input!$A$8:$GZ$39,MATCH(HE$21,Input!$A$6:$GZ$6,0),FALSE),0)*IF(HE$109&gt;=MAX($GP$109:HD$109),MIN((HE$109-MAX($GP$109:HD$109)),(HE$109-HD$109)),0)</f>
        <v>0</v>
      </c>
      <c r="HF119" s="1">
        <f>+IF($E119=HF$22,VLOOKUP($C119,Input!$A$8:$GZ$39,MATCH(HF$21,Input!$A$6:$GZ$6,0),FALSE),0)*IF(HF$110&gt;=MAX($GP$110:HE$110),MIN((HF$110-MAX($GP$110:HE$110)),(HF$110-HE$110)),0)+IF($E119=HF$22,VLOOKUP($C119,Input!$A$8:$GZ$39,MATCH(HF$21,Input!$A$6:$GZ$6,0),FALSE),0)*IF(HF$109&gt;=MAX($GP$109:HE$109),MIN((HF$109-MAX($GP$109:HE$109)),(HF$109-HE$109)),0)</f>
        <v>0</v>
      </c>
      <c r="HG119" s="1">
        <f>+IF($E119=HG$22,VLOOKUP($C119,Input!$A$8:$GZ$39,MATCH(HG$21,Input!$A$6:$GZ$6,0),FALSE),0)*IF(HG$110&gt;=MAX($GP$110:HF$110),MIN((HG$110-MAX($GP$110:HF$110)),(HG$110-HF$110)),0)+IF($E119=HG$22,VLOOKUP($C119,Input!$A$8:$GZ$39,MATCH(HG$21,Input!$A$6:$GZ$6,0),FALSE),0)*IF(HG$109&gt;=MAX($GP$109:HF$109),MIN((HG$109-MAX($GP$109:HF$109)),(HG$109-HF$109)),0)</f>
        <v>0</v>
      </c>
      <c r="HH119" s="1">
        <f>+IF($E119=HH$22,VLOOKUP($C119,Input!$A$8:$GZ$39,MATCH(HH$21,Input!$A$6:$GZ$6,0),FALSE),0)*IF(HH$110&gt;=MAX($GP$110:HG$110),MIN((HH$110-MAX($GP$110:HG$110)),(HH$110-HG$110)),0)+IF($E119=HH$22,VLOOKUP($C119,Input!$A$8:$GZ$39,MATCH(HH$21,Input!$A$6:$GZ$6,0),FALSE),0)*IF(HH$109&gt;=MAX($GP$109:HG$109),MIN((HH$109-MAX($GP$109:HG$109)),(HH$109-HG$109)),0)</f>
        <v>0</v>
      </c>
      <c r="HI119" s="1">
        <f>+IF($E119=HI$22,VLOOKUP($C119,Input!$A$8:$GZ$39,MATCH(HI$21,Input!$A$6:$GZ$6,0),FALSE),0)*IF(HI$110&gt;=MAX($GP$110:HH$110),MIN((HI$110-MAX($GP$110:HH$110)),(HI$110-HH$110)),0)+IF($E119=HI$22,VLOOKUP($C119,Input!$A$8:$GZ$39,MATCH(HI$21,Input!$A$6:$GZ$6,0),FALSE),0)*IF(HI$109&gt;=MAX($GP$109:HH$109),MIN((HI$109-MAX($GP$109:HH$109)),(HI$109-HH$109)),0)</f>
        <v>0</v>
      </c>
      <c r="HJ119" s="1">
        <f>+IF($E119=HJ$22,VLOOKUP($C119,Input!$A$8:$GZ$39,MATCH(HJ$21,Input!$A$6:$GZ$6,0),FALSE),0)*IF(HJ$110&gt;=MAX($GP$110:HI$110),MIN((HJ$110-MAX($GP$110:HI$110)),(HJ$110-HI$110)),0)+IF($E119=HJ$22,VLOOKUP($C119,Input!$A$8:$GZ$39,MATCH(HJ$21,Input!$A$6:$GZ$6,0),FALSE),0)*IF(HJ$109&gt;=MAX($GP$109:HI$109),MIN((HJ$109-MAX($GP$109:HI$109)),(HJ$109-HI$109)),0)</f>
        <v>0</v>
      </c>
      <c r="HK119" s="1">
        <f>+IF($E119=HK$22,VLOOKUP($C119,Input!$A$8:$GZ$39,MATCH(HK$21,Input!$A$6:$GZ$6,0),FALSE),0)*IF(HK$110&gt;=MAX($GP$110:HJ$110),MIN((HK$110-MAX($GP$110:HJ$110)),(HK$110-HJ$110)),0)+IF($E119=HK$22,VLOOKUP($C119,Input!$A$8:$GZ$39,MATCH(HK$21,Input!$A$6:$GZ$6,0),FALSE),0)*IF(HK$109&gt;=MAX($GP$109:HJ$109),MIN((HK$109-MAX($GP$109:HJ$109)),(HK$109-HJ$109)),0)</f>
        <v>0</v>
      </c>
      <c r="HL119" s="1">
        <f>+IF($E119=HL$22,VLOOKUP($C119,Input!$A$8:$GZ$39,MATCH(HL$21,Input!$A$6:$GZ$6,0),FALSE),0)*IF(HL$110&gt;=MAX($GP$110:HK$110),MIN((HL$110-MAX($GP$110:HK$110)),(HL$110-HK$110)),0)+IF($E119=HL$22,VLOOKUP($C119,Input!$A$8:$GZ$39,MATCH(HL$21,Input!$A$6:$GZ$6,0),FALSE),0)*IF(HL$109&gt;=MAX($GP$109:HK$109),MIN((HL$109-MAX($GP$109:HK$109)),(HL$109-HK$109)),0)</f>
        <v>0</v>
      </c>
      <c r="HM119" s="1">
        <f>+IF($E119=HM$22,VLOOKUP($C119,Input!$A$8:$GZ$39,MATCH(HM$21,Input!$A$6:$GZ$6,0),FALSE),0)*IF(HM$110&gt;=MAX($GP$110:HL$110),MIN((HM$110-MAX($GP$110:HL$110)),(HM$110-HL$110)),0)+IF($E119=HM$22,VLOOKUP($C119,Input!$A$8:$GZ$39,MATCH(HM$21,Input!$A$6:$GZ$6,0),FALSE),0)*IF(HM$109&gt;=MAX($GP$109:HL$109),MIN((HM$109-MAX($GP$109:HL$109)),(HM$109-HL$109)),0)</f>
        <v>0</v>
      </c>
      <c r="HN119" s="1">
        <f>+IF($E119=HN$22,VLOOKUP($C119,Input!$A$8:$GZ$39,MATCH(HN$21,Input!$A$6:$GZ$6,0),FALSE),0)*IF(HN$110&gt;=MAX($GP$110:HM$110),MIN((HN$110-MAX($GP$110:HM$110)),(HN$110-HM$110)),0)+IF($E119=HN$22,VLOOKUP($C119,Input!$A$8:$GZ$39,MATCH(HN$21,Input!$A$6:$GZ$6,0),FALSE),0)*IF(HN$109&gt;=MAX($GP$109:HM$109),MIN((HN$109-MAX($GP$109:HM$109)),(HN$109-HM$109)),0)</f>
        <v>0</v>
      </c>
      <c r="HO119" s="1">
        <f>+IF($E119=HO$22,VLOOKUP($C119,Input!$A$8:$GZ$39,MATCH(HO$21,Input!$A$6:$GZ$6,0),FALSE),0)*IF(HO$110&gt;=MAX($GP$110:HN$110),MIN((HO$110-MAX($GP$110:HN$110)),(HO$110-HN$110)),0)+IF($E119=HO$22,VLOOKUP($C119,Input!$A$8:$GZ$39,MATCH(HO$21,Input!$A$6:$GZ$6,0),FALSE),0)*IF(HO$109&gt;=MAX($GP$109:HN$109),MIN((HO$109-MAX($GP$109:HN$109)),(HO$109-HN$109)),0)</f>
        <v>0</v>
      </c>
      <c r="HP119" s="1">
        <f>+IF($E119=HP$22,VLOOKUP($C119,Input!$A$8:$GZ$39,MATCH(HP$21,Input!$A$6:$GZ$6,0),FALSE),0)*IF(HP$110&gt;=MAX($GP$110:HO$110),MIN((HP$110-MAX($GP$110:HO$110)),(HP$110-HO$110)),0)+IF($E119=HP$22,VLOOKUP($C119,Input!$A$8:$GZ$39,MATCH(HP$21,Input!$A$6:$GZ$6,0),FALSE),0)*IF(HP$109&gt;=MAX($GP$109:HO$109),MIN((HP$109-MAX($GP$109:HO$109)),(HP$109-HO$109)),0)</f>
        <v>0</v>
      </c>
      <c r="HQ119" s="1">
        <f>+IF($E119=HQ$22,VLOOKUP($C119,Input!$A$8:$GZ$39,MATCH(HQ$21,Input!$A$6:$GZ$6,0),FALSE),0)*IF(HQ$110&gt;=MAX($GP$110:HP$110),MIN((HQ$110-MAX($GP$110:HP$110)),(HQ$110-HP$110)),0)+IF($E119=HQ$22,VLOOKUP($C119,Input!$A$8:$GZ$39,MATCH(HQ$21,Input!$A$6:$GZ$6,0),FALSE),0)*IF(HQ$109&gt;=MAX($GP$109:HP$109),MIN((HQ$109-MAX($GP$109:HP$109)),(HQ$109-HP$109)),0)</f>
        <v>0</v>
      </c>
      <c r="HR119" s="1">
        <f>+IF($E119=HR$22,VLOOKUP($C119,Input!$A$8:$GZ$39,MATCH(HR$21,Input!$A$6:$GZ$6,0),FALSE),0)*IF(HR$110&gt;=MAX($GP$110:HQ$110),MIN((HR$110-MAX($GP$110:HQ$110)),(HR$110-HQ$110)),0)+IF($E119=HR$22,VLOOKUP($C119,Input!$A$8:$GZ$39,MATCH(HR$21,Input!$A$6:$GZ$6,0),FALSE),0)*IF(HR$109&gt;=MAX($GP$109:HQ$109),MIN((HR$109-MAX($GP$109:HQ$109)),(HR$109-HQ$109)),0)</f>
        <v>0</v>
      </c>
      <c r="HS119" s="1">
        <f>+IF($E119=HS$22,VLOOKUP($C119,Input!$A$8:$GZ$39,MATCH(HS$21,Input!$A$6:$GZ$6,0),FALSE),0)*IF(HS$110&gt;=MAX($GP$110:HR$110),MIN((HS$110-MAX($GP$110:HR$110)),(HS$110-HR$110)),0)+IF($E119=HS$22,VLOOKUP($C119,Input!$A$8:$GZ$39,MATCH(HS$21,Input!$A$6:$GZ$6,0),FALSE),0)*IF(HS$109&gt;=MAX($GP$109:HR$109),MIN((HS$109-MAX($GP$109:HR$109)),(HS$109-HR$109)),0)</f>
        <v>0</v>
      </c>
      <c r="HT119" s="1">
        <f>+IF($E119=HT$22,VLOOKUP($C119,Input!$A$8:$GZ$39,MATCH(HT$21,Input!$A$6:$GZ$6,0),FALSE),0)*IF(HT$110&gt;=MAX($GP$110:HS$110),MIN((HT$110-MAX($GP$110:HS$110)),(HT$110-HS$110)),0)+IF($E119=HT$22,VLOOKUP($C119,Input!$A$8:$GZ$39,MATCH(HT$21,Input!$A$6:$GZ$6,0),FALSE),0)*IF(HT$109&gt;=MAX($GP$109:HS$109),MIN((HT$109-MAX($GP$109:HS$109)),(HT$109-HS$109)),0)</f>
        <v>0</v>
      </c>
      <c r="HU119" s="1">
        <f>+IF($E119=HU$22,VLOOKUP($C119,Input!$A$8:$GZ$39,MATCH(HU$21,Input!$A$6:$GZ$6,0),FALSE),0)*IF(HU$110&gt;=MAX($GP$110:HT$110),MIN((HU$110-MAX($GP$110:HT$110)),(HU$110-HT$110)),0)+IF($E119=HU$22,VLOOKUP($C119,Input!$A$8:$GZ$39,MATCH(HU$21,Input!$A$6:$GZ$6,0),FALSE),0)*IF(HU$109&gt;=MAX($GP$109:HT$109),MIN((HU$109-MAX($GP$109:HT$109)),(HU$109-HT$109)),0)</f>
        <v>0</v>
      </c>
      <c r="HV119" s="1">
        <f>+IF($E119=HV$22,VLOOKUP($C119,Input!$A$8:$GZ$39,MATCH(HV$21,Input!$A$6:$GZ$6,0),FALSE),0)*IF(HV$110&gt;=MAX($GP$110:HU$110),MIN((HV$110-MAX($GP$110:HU$110)),(HV$110-HU$110)),0)+IF($E119=HV$22,VLOOKUP($C119,Input!$A$8:$GZ$39,MATCH(HV$21,Input!$A$6:$GZ$6,0),FALSE),0)*IF(HV$109&gt;=MAX($GP$109:HU$109),MIN((HV$109-MAX($GP$109:HU$109)),(HV$109-HU$109)),0)</f>
        <v>0</v>
      </c>
      <c r="HW119" s="1">
        <f>+IF($E119=HW$22,VLOOKUP($C119,Input!$A$8:$GZ$39,MATCH(HW$21,Input!$A$6:$GZ$6,0),FALSE),0)*IF(HW$110&gt;=MAX($GP$110:HV$110),MIN((HW$110-MAX($GP$110:HV$110)),(HW$110-HV$110)),0)+IF($E119=HW$22,VLOOKUP($C119,Input!$A$8:$GZ$39,MATCH(HW$21,Input!$A$6:$GZ$6,0),FALSE),0)*IF(HW$109&gt;=MAX($GP$109:HV$109),MIN((HW$109-MAX($GP$109:HV$109)),(HW$109-HV$109)),0)</f>
        <v>0</v>
      </c>
      <c r="HX119" s="1">
        <f>+IF($E119=HX$22,VLOOKUP($C119,Input!$A$8:$GZ$39,MATCH(HX$21,Input!$A$6:$GZ$6,0),FALSE),0)*IF(HX$110&gt;=MAX($GP$110:HW$110),MIN((HX$110-MAX($GP$110:HW$110)),(HX$110-HW$110)),0)+IF($E119=HX$22,VLOOKUP($C119,Input!$A$8:$GZ$39,MATCH(HX$21,Input!$A$6:$GZ$6,0),FALSE),0)*IF(HX$109&gt;=MAX($GP$109:HW$109),MIN((HX$109-MAX($GP$109:HW$109)),(HX$109-HW$109)),0)</f>
        <v>0</v>
      </c>
      <c r="HY119" s="1">
        <f>+IF($E119=HY$22,VLOOKUP($C119,Input!$A$8:$GZ$39,MATCH(HY$21,Input!$A$6:$GZ$6,0),FALSE),0)*IF(HY$110&gt;=MAX($GP$110:HX$110),MIN((HY$110-MAX($GP$110:HX$110)),(HY$110-HX$110)),0)+IF($E119=HY$22,VLOOKUP($C119,Input!$A$8:$GZ$39,MATCH(HY$21,Input!$A$6:$GZ$6,0),FALSE),0)*IF(HY$109&gt;=MAX($GP$109:HX$109),MIN((HY$109-MAX($GP$109:HX$109)),(HY$109-HX$109)),0)</f>
        <v>0</v>
      </c>
      <c r="HZ119" s="42"/>
      <c r="IA119" t="str">
        <f>VLOOKUP($C119,Input!$A$8:$IA$39,MATCH(IA$21,Input!$A$6:$IA$6,0),FALSE)</f>
        <v>NA</v>
      </c>
      <c r="IB119" s="132">
        <f>IF((VLOOKUP($C119,Input!$A$8:$IA$39,MATCH(IB$21,Input!$A$6:$IA$6,0),FALSE))="Y",$D119/VLOOKUP($C119,Input!$A$8:$IA$39,MATCH(IC$21,Input!$A$6:$IA$6,0),FALSE),0)</f>
        <v>0</v>
      </c>
      <c r="IC119" s="132">
        <f>IF((VLOOKUP($C119,Input!$A$8:$IA$39,MATCH(IB$21,Input!$A$6:$IA$6,0),FALSE))="Y",0,IF((VLOOKUP($C119,Input!$A$8:$IA$39,MATCH(IC$21,Input!$A$6:$IA$6,0),FALSE))&gt;0,$D119/VLOOKUP($C119,Input!$A$8:$IA$39,MATCH(IC$21,Input!$A$6:$IA$6,0),FALSE),0))</f>
        <v>0</v>
      </c>
      <c r="ID119" s="1">
        <f>+IF($E119=ID$22,VLOOKUP($C119,Input!$A$8:$IA$39,MATCH(ID$21,Input!$A$6:$IA$6,0),FALSE),0)*IF(ID$110&gt;=MAX($IC$110:IC$110),MIN((ID$110-MAX($IC$110:IC$110)),(ID$110-IC$110)),0)+IF($E119=ID$22,VLOOKUP($C119,Input!$A$8:$IA$39,MATCH(ID$21,Input!$A$6:$IA$6,0),FALSE),0)*IF(ID$109&gt;=MAX($IC$109:IC$109),MIN((ID$109-MAX($IC$109:IC$109)),(ID$109-IC$109)),0)</f>
        <v>0</v>
      </c>
      <c r="IE119" s="1">
        <f>+IF($E119=IE$22,VLOOKUP($C119,Input!$A$8:$IA$39,MATCH(IE$21,Input!$A$6:$IA$6,0),FALSE),0)*IF(IE$110&gt;=MAX($IC$110:ID$110),MIN((IE$110-MAX($IC$110:ID$110)),(IE$110-ID$110)),0)+IF($E119=IE$22,VLOOKUP($C119,Input!$A$8:$IA$39,MATCH(IE$21,Input!$A$6:$IA$6,0),FALSE),0)*IF(IE$109&gt;=MAX($IC$109:ID$109),MIN((IE$109-MAX($IC$109:ID$109)),(IE$109-ID$109)),0)</f>
        <v>0</v>
      </c>
      <c r="IF119" s="1">
        <f>+IF($E119=IF$22,VLOOKUP($C119,Input!$A$8:$IA$39,MATCH(IF$21,Input!$A$6:$IA$6,0),FALSE),0)*IF(IF$110&gt;=MAX($IC$110:IE$110),MIN((IF$110-MAX($IC$110:IE$110)),(IF$110-IE$110)),0)+IF($E119=IF$22,VLOOKUP($C119,Input!$A$8:$IA$39,MATCH(IF$21,Input!$A$6:$IA$6,0),FALSE),0)*IF(IF$109&gt;=MAX($IC$109:IE$109),MIN((IF$109-MAX($IC$109:IE$109)),(IF$109-IE$109)),0)</f>
        <v>0</v>
      </c>
      <c r="IG119" s="1">
        <f>+IF($E119=IG$22,VLOOKUP($C119,Input!$A$8:$IA$39,MATCH(IG$21,Input!$A$6:$IA$6,0),FALSE),0)*IF(IG$110&gt;=MAX($IC$110:IF$110),MIN((IG$110-MAX($IC$110:IF$110)),(IG$110-IF$110)),0)+IF($E119=IG$22,VLOOKUP($C119,Input!$A$8:$IA$39,MATCH(IG$21,Input!$A$6:$IA$6,0),FALSE),0)*IF(IG$109&gt;=MAX($IC$109:IF$109),MIN((IG$109-MAX($IC$109:IF$109)),(IG$109-IF$109)),0)</f>
        <v>0</v>
      </c>
      <c r="IH119" s="1">
        <f>+IF($E119=IH$22,VLOOKUP($C119,Input!$A$8:$IA$39,MATCH(IH$21,Input!$A$6:$IA$6,0),FALSE),0)*IF(IH$110&gt;=MAX($IC$110:IG$110),MIN((IH$110-MAX($IC$110:IG$110)),(IH$110-IG$110)),0)+IF($E119=IH$22,VLOOKUP($C119,Input!$A$8:$IA$39,MATCH(IH$21,Input!$A$6:$IA$6,0),FALSE),0)*IF(IH$109&gt;=MAX($IC$109:IG$109),MIN((IH$109-MAX($IC$109:IG$109)),(IH$109-IG$109)),0)</f>
        <v>0</v>
      </c>
      <c r="II119" s="1">
        <f>+IF($E119=II$22,VLOOKUP($C119,Input!$A$8:$IA$39,MATCH(II$21,Input!$A$6:$IA$6,0),FALSE),0)*IF(II$110&gt;=MAX($IC$110:IH$110),MIN((II$110-MAX($IC$110:IH$110)),(II$110-IH$110)),0)+IF($E119=II$22,VLOOKUP($C119,Input!$A$8:$IA$39,MATCH(II$21,Input!$A$6:$IA$6,0),FALSE),0)*IF(II$109&gt;=MAX($IC$109:IH$109),MIN((II$109-MAX($IC$109:IH$109)),(II$109-IH$109)),0)</f>
        <v>0</v>
      </c>
      <c r="IJ119" s="1">
        <f>+IF($E119=IJ$22,VLOOKUP($C119,Input!$A$8:$IA$39,MATCH(IJ$21,Input!$A$6:$IA$6,0),FALSE),0)*IF(IJ$110&gt;=MAX($IC$110:II$110),MIN((IJ$110-MAX($IC$110:II$110)),(IJ$110-II$110)),0)+IF($E119=IJ$22,VLOOKUP($C119,Input!$A$8:$IA$39,MATCH(IJ$21,Input!$A$6:$IA$6,0),FALSE),0)*IF(IJ$109&gt;=MAX($IC$109:II$109),MIN((IJ$109-MAX($IC$109:II$109)),(IJ$109-II$109)),0)</f>
        <v>0</v>
      </c>
      <c r="IK119" s="1">
        <f>+IF($E119=IK$22,VLOOKUP($C119,Input!$A$8:$IA$39,MATCH(IK$21,Input!$A$6:$IA$6,0),FALSE),0)*IF(IK$110&gt;=MAX($IC$110:IJ$110),MIN((IK$110-MAX($IC$110:IJ$110)),(IK$110-IJ$110)),0)+IF($E119=IK$22,VLOOKUP($C119,Input!$A$8:$IA$39,MATCH(IK$21,Input!$A$6:$IA$6,0),FALSE),0)*IF(IK$109&gt;=MAX($IC$109:IJ$109),MIN((IK$109-MAX($IC$109:IJ$109)),(IK$109-IJ$109)),0)</f>
        <v>0</v>
      </c>
      <c r="IL119" s="1">
        <f>+IF($E119=IL$22,VLOOKUP($C119,Input!$A$8:$IA$39,MATCH(IL$21,Input!$A$6:$IA$6,0),FALSE),0)*IF(IL$110&gt;=MAX($IC$110:IK$110),MIN((IL$110-MAX($IC$110:IK$110)),(IL$110-IK$110)),0)+IF($E119=IL$22,VLOOKUP($C119,Input!$A$8:$IA$39,MATCH(IL$21,Input!$A$6:$IA$6,0),FALSE),0)*IF(IL$109&gt;=MAX($IC$109:IK$109),MIN((IL$109-MAX($IC$109:IK$109)),(IL$109-IK$109)),0)</f>
        <v>0</v>
      </c>
      <c r="IM119" s="1">
        <f>+IF($E119=IM$22,VLOOKUP($C119,Input!$A$8:$IA$39,MATCH(IM$21,Input!$A$6:$IA$6,0),FALSE),0)*IF(IM$110&gt;=MAX($IC$110:IL$110),MIN((IM$110-MAX($IC$110:IL$110)),(IM$110-IL$110)),0)+IF($E119=IM$22,VLOOKUP($C119,Input!$A$8:$IA$39,MATCH(IM$21,Input!$A$6:$IA$6,0),FALSE),0)*IF(IM$109&gt;=MAX($IC$109:IL$109),MIN((IM$109-MAX($IC$109:IL$109)),(IM$109-IL$109)),0)</f>
        <v>0</v>
      </c>
      <c r="IN119" s="1">
        <f>+IF($E119=IN$22,VLOOKUP($C119,Input!$A$8:$IA$39,MATCH(IN$21,Input!$A$6:$IA$6,0),FALSE),0)*IF(IN$110&gt;=MAX($IC$110:IM$110),MIN((IN$110-MAX($IC$110:IM$110)),(IN$110-IM$110)),0)+IF($E119=IN$22,VLOOKUP($C119,Input!$A$8:$IA$39,MATCH(IN$21,Input!$A$6:$IA$6,0),FALSE),0)*IF(IN$109&gt;=MAX($IC$109:IM$109),MIN((IN$109-MAX($IC$109:IM$109)),(IN$109-IM$109)),0)</f>
        <v>0</v>
      </c>
      <c r="IO119" s="1">
        <f>+IF($E119=IO$22,VLOOKUP($C119,Input!$A$8:$IA$39,MATCH(IO$21,Input!$A$6:$IA$6,0),FALSE),0)*IF(IO$110&gt;=MAX($IC$110:IN$110),MIN((IO$110-MAX($IC$110:IN$110)),(IO$110-IN$110)),0)+IF($E119=IO$22,VLOOKUP($C119,Input!$A$8:$IA$39,MATCH(IO$21,Input!$A$6:$IA$6,0),FALSE),0)*IF(IO$109&gt;=MAX($IC$109:IN$109),MIN((IO$109-MAX($IC$109:IN$109)),(IO$109-IN$109)),0)</f>
        <v>0</v>
      </c>
      <c r="IP119" s="1">
        <f>+IF($E119=IP$22,VLOOKUP($C119,Input!$A$8:$IA$39,MATCH(IP$21,Input!$A$6:$IA$6,0),FALSE),0)*IF(IP$110&gt;=MAX($IC$110:IO$110),MIN((IP$110-MAX($IC$110:IO$110)),(IP$110-IO$110)),0)+IF($E119=IP$22,VLOOKUP($C119,Input!$A$8:$IA$39,MATCH(IP$21,Input!$A$6:$IA$6,0),FALSE),0)*IF(IP$109&gt;=MAX($IC$109:IO$109),MIN((IP$109-MAX($IC$109:IO$109)),(IP$109-IO$109)),0)</f>
        <v>0</v>
      </c>
      <c r="IQ119" s="1">
        <f>+IF($E119=IQ$22,VLOOKUP($C119,Input!$A$8:$IA$39,MATCH(IQ$21,Input!$A$6:$IA$6,0),FALSE),0)*IF(IQ$110&gt;=MAX($IC$110:IP$110),MIN((IQ$110-MAX($IC$110:IP$110)),(IQ$110-IP$110)),0)+IF($E119=IQ$22,VLOOKUP($C119,Input!$A$8:$IA$39,MATCH(IQ$21,Input!$A$6:$IA$6,0),FALSE),0)*IF(IQ$109&gt;=MAX($IC$109:IP$109),MIN((IQ$109-MAX($IC$109:IP$109)),(IQ$109-IP$109)),0)</f>
        <v>0</v>
      </c>
      <c r="IR119" s="1">
        <f>+IF($E119=IR$22,VLOOKUP($C119,Input!$A$8:$IA$39,MATCH(IR$21,Input!$A$6:$IA$6,0),FALSE),0)*IF(IR$110&gt;=MAX($IC$110:IQ$110),MIN((IR$110-MAX($IC$110:IQ$110)),(IR$110-IQ$110)),0)+IF($E119=IR$22,VLOOKUP($C119,Input!$A$8:$IA$39,MATCH(IR$21,Input!$A$6:$IA$6,0),FALSE),0)*IF(IR$109&gt;=MAX($IC$109:IQ$109),MIN((IR$109-MAX($IC$109:IQ$109)),(IR$109-IQ$109)),0)</f>
        <v>0</v>
      </c>
      <c r="IS119" s="1">
        <f>+IF($E119=IS$22,VLOOKUP($C119,Input!$A$8:$IA$39,MATCH(IS$21,Input!$A$6:$IA$6,0),FALSE),0)*IF(IS$110&gt;=MAX($IC$110:IR$110),MIN((IS$110-MAX($IC$110:IR$110)),(IS$110-IR$110)),0)+IF($E119=IS$22,VLOOKUP($C119,Input!$A$8:$IA$39,MATCH(IS$21,Input!$A$6:$IA$6,0),FALSE),0)*IF(IS$109&gt;=MAX($IC$109:IR$109),MIN((IS$109-MAX($IC$109:IR$109)),(IS$109-IR$109)),0)</f>
        <v>0</v>
      </c>
      <c r="IT119" s="1">
        <f>+IF($E119=IT$22,VLOOKUP($C119,Input!$A$8:$IA$39,MATCH(IT$21,Input!$A$6:$IA$6,0),FALSE),0)*IF(IT$110&gt;=MAX($IC$110:IS$110),MIN((IT$110-MAX($IC$110:IS$110)),(IT$110-IS$110)),0)+IF($E119=IT$22,VLOOKUP($C119,Input!$A$8:$IA$39,MATCH(IT$21,Input!$A$6:$IA$6,0),FALSE),0)*IF(IT$109&gt;=MAX($IC$109:IS$109),MIN((IT$109-MAX($IC$109:IS$109)),(IT$109-IS$109)),0)</f>
        <v>0</v>
      </c>
      <c r="IU119" s="1">
        <f>+IF($E119=IU$22,VLOOKUP($C119,Input!$A$8:$IA$39,MATCH(IU$21,Input!$A$6:$IA$6,0),FALSE),0)*IF(IU$110&gt;=MAX($IC$110:IT$110),MIN((IU$110-MAX($IC$110:IT$110)),(IU$110-IT$110)),0)+IF($E119=IU$22,VLOOKUP($C119,Input!$A$8:$IA$39,MATCH(IU$21,Input!$A$6:$IA$6,0),FALSE),0)*IF(IU$109&gt;=MAX($IC$109:IT$109),MIN((IU$109-MAX($IC$109:IT$109)),(IU$109-IT$109)),0)</f>
        <v>0</v>
      </c>
      <c r="IV119" s="1">
        <f>+IF($E119=IV$22,VLOOKUP($C119,Input!$A$8:$IA$39,MATCH(IV$21,Input!$A$6:$IA$6,0),FALSE),0)*IF(IV$110&gt;=MAX($IC$110:IU$110),MIN((IV$110-MAX($IC$110:IU$110)),(IV$110-IU$110)),0)+IF($E119=IV$22,VLOOKUP($C119,Input!$A$8:$IA$39,MATCH(IV$21,Input!$A$6:$IA$6,0),FALSE),0)*IF(IV$109&gt;=MAX($IC$109:IU$109),MIN((IV$109-MAX($IC$109:IU$109)),(IV$109-IU$109)),0)</f>
        <v>0</v>
      </c>
      <c r="IW119" s="1">
        <f>+IF($E119=IW$22,VLOOKUP($C119,Input!$A$8:$IA$39,MATCH(IW$21,Input!$A$6:$IA$6,0),FALSE),0)*IF(IW$110&gt;=MAX($IC$110:IV$110),MIN((IW$110-MAX($IC$110:IV$110)),(IW$110-IV$110)),0)+IF($E119=IW$22,VLOOKUP($C119,Input!$A$8:$IA$39,MATCH(IW$21,Input!$A$6:$IA$6,0),FALSE),0)*IF(IW$109&gt;=MAX($IC$109:IV$109),MIN((IW$109-MAX($IC$109:IV$109)),(IW$109-IV$109)),0)</f>
        <v>0</v>
      </c>
      <c r="IX119" s="1">
        <f>+IF($E119=IX$22,VLOOKUP($C119,Input!$A$8:$IA$39,MATCH(IX$21,Input!$A$6:$IA$6,0),FALSE),0)*IF(IX$110&gt;=MAX($IC$110:IW$110),MIN((IX$110-MAX($IC$110:IW$110)),(IX$110-IW$110)),0)+IF($E119=IX$22,VLOOKUP($C119,Input!$A$8:$IA$39,MATCH(IX$21,Input!$A$6:$IA$6,0),FALSE),0)*IF(IX$109&gt;=MAX($IC$109:IW$109),MIN((IX$109-MAX($IC$109:IW$109)),(IX$109-IW$109)),0)</f>
        <v>0</v>
      </c>
      <c r="IY119" s="1">
        <f>+IF($E119=IY$22,VLOOKUP($C119,Input!$A$8:$IA$39,MATCH(IY$21,Input!$A$6:$IA$6,0),FALSE),0)*IF(IY$110&gt;=MAX($IC$110:IX$110),MIN((IY$110-MAX($IC$110:IX$110)),(IY$110-IX$110)),0)+IF($E119=IY$22,VLOOKUP($C119,Input!$A$8:$IA$39,MATCH(IY$21,Input!$A$6:$IA$6,0),FALSE),0)*IF(IY$109&gt;=MAX($IC$109:IX$109),MIN((IY$109-MAX($IC$109:IX$109)),(IY$109-IX$109)),0)</f>
        <v>0</v>
      </c>
      <c r="IZ119" s="1">
        <f>+IF($E119=IZ$22,VLOOKUP($C119,Input!$A$8:$IA$39,MATCH(IZ$21,Input!$A$6:$IA$6,0),FALSE),0)*IF(IZ$110&gt;=MAX($IC$110:IY$110),MIN((IZ$110-MAX($IC$110:IY$110)),(IZ$110-IY$110)),0)+IF($E119=IZ$22,VLOOKUP($C119,Input!$A$8:$IA$39,MATCH(IZ$21,Input!$A$6:$IA$6,0),FALSE),0)*IF(IZ$109&gt;=MAX($IC$109:IY$109),MIN((IZ$109-MAX($IC$109:IY$109)),(IZ$109-IY$109)),0)</f>
        <v>0</v>
      </c>
      <c r="JA119" s="1">
        <f>+IF($E119=JA$22,VLOOKUP($C119,Input!$A$8:$IA$39,MATCH(JA$21,Input!$A$6:$IA$6,0),FALSE),0)*IF(JA$110&gt;=MAX($IC$110:IZ$110),MIN((JA$110-MAX($IC$110:IZ$110)),(JA$110-IZ$110)),0)+IF($E119=JA$22,VLOOKUP($C119,Input!$A$8:$IA$39,MATCH(JA$21,Input!$A$6:$IA$6,0),FALSE),0)*IF(JA$109&gt;=MAX($IC$109:IZ$109),MIN((JA$109-MAX($IC$109:IZ$109)),(JA$109-IZ$109)),0)</f>
        <v>0</v>
      </c>
      <c r="JB119" s="1">
        <f>+IF($E119=JB$22,VLOOKUP($C119,Input!$A$8:$IA$39,MATCH(JB$21,Input!$A$6:$IA$6,0),FALSE),0)*IF(JB$110&gt;=MAX($IC$110:JA$110),MIN((JB$110-MAX($IC$110:JA$110)),(JB$110-JA$110)),0)+IF($E119=JB$22,VLOOKUP($C119,Input!$A$8:$IA$39,MATCH(JB$21,Input!$A$6:$IA$6,0),FALSE),0)*IF(JB$109&gt;=MAX($IC$109:JA$109),MIN((JB$109-MAX($IC$109:JA$109)),(JB$109-JA$109)),0)</f>
        <v>0</v>
      </c>
      <c r="JC119" s="1">
        <f>+IF($E119=JC$22,VLOOKUP($C119,Input!$A$8:$IA$39,MATCH(JC$21,Input!$A$6:$IA$6,0),FALSE),0)*IF(JC$110&gt;=MAX($IC$110:JB$110),MIN((JC$110-MAX($IC$110:JB$110)),(JC$110-JB$110)),0)+IF($E119=JC$22,VLOOKUP($C119,Input!$A$8:$IA$39,MATCH(JC$21,Input!$A$6:$IA$6,0),FALSE),0)*IF(JC$109&gt;=MAX($IC$109:JB$109),MIN((JC$109-MAX($IC$109:JB$109)),(JC$109-JB$109)),0)</f>
        <v>0</v>
      </c>
      <c r="JD119" s="1">
        <f>+IF($E119=JD$22,VLOOKUP($C119,Input!$A$8:$IA$39,MATCH(JD$21,Input!$A$6:$IA$6,0),FALSE),0)*IF(JD$110&gt;=MAX($IC$110:JC$110),MIN((JD$110-MAX($IC$110:JC$110)),(JD$110-JC$110)),0)+IF($E119=JD$22,VLOOKUP($C119,Input!$A$8:$IA$39,MATCH(JD$21,Input!$A$6:$IA$6,0),FALSE),0)*IF(JD$109&gt;=MAX($IC$109:JC$109),MIN((JD$109-MAX($IC$109:JC$109)),(JD$109-JC$109)),0)</f>
        <v>0</v>
      </c>
      <c r="JE119" s="1">
        <f>+IF($E119=JE$22,VLOOKUP($C119,Input!$A$8:$IA$39,MATCH(JE$21,Input!$A$6:$IA$6,0),FALSE),0)*IF(JE$110&gt;=MAX($IC$110:JD$110),MIN((JE$110-MAX($IC$110:JD$110)),(JE$110-JD$110)),0)+IF($E119=JE$22,VLOOKUP($C119,Input!$A$8:$IA$39,MATCH(JE$21,Input!$A$6:$IA$6,0),FALSE),0)*IF(JE$109&gt;=MAX($IC$109:JD$109),MIN((JE$109-MAX($IC$109:JD$109)),(JE$109-JD$109)),0)</f>
        <v>0</v>
      </c>
      <c r="JF119" s="1">
        <f>+IF($E119=JF$22,VLOOKUP($C119,Input!$A$8:$IA$39,MATCH(JF$21,Input!$A$6:$IA$6,0),FALSE),0)*IF(JF$110&gt;=MAX($IC$110:JE$110),MIN((JF$110-MAX($IC$110:JE$110)),(JF$110-JE$110)),0)+IF($E119=JF$22,VLOOKUP($C119,Input!$A$8:$IA$39,MATCH(JF$21,Input!$A$6:$IA$6,0),FALSE),0)*IF(JF$109&gt;=MAX($IC$109:JE$109),MIN((JF$109-MAX($IC$109:JE$109)),(JF$109-JE$109)),0)</f>
        <v>0</v>
      </c>
      <c r="JG119" s="1">
        <f>+IF($E119=JG$22,VLOOKUP($C119,Input!$A$8:$IA$39,MATCH(JG$21,Input!$A$6:$IA$6,0),FALSE),0)*IF(JG$110&gt;=MAX($IC$110:JF$110),MIN((JG$110-MAX($IC$110:JF$110)),(JG$110-JF$110)),0)+IF($E119=JG$22,VLOOKUP($C119,Input!$A$8:$IA$39,MATCH(JG$21,Input!$A$6:$IA$6,0),FALSE),0)*IF(JG$109&gt;=MAX($IC$109:JF$109),MIN((JG$109-MAX($IC$109:JF$109)),(JG$109-JF$109)),0)</f>
        <v>0</v>
      </c>
      <c r="JH119" s="1">
        <f>+IF($E119=JH$22,VLOOKUP($C119,Input!$A$8:$IA$39,MATCH(JH$21,Input!$A$6:$IA$6,0),FALSE),0)*IF(JH$110&gt;=MAX($IC$110:JG$110),MIN((JH$110-MAX($IC$110:JG$110)),(JH$110-JG$110)),0)+IF($E119=JH$22,VLOOKUP($C119,Input!$A$8:$IA$39,MATCH(JH$21,Input!$A$6:$IA$6,0),FALSE),0)*IF(JH$109&gt;=MAX($IC$109:JG$109),MIN((JH$109-MAX($IC$109:JG$109)),(JH$109-JG$109)),0)</f>
        <v>0</v>
      </c>
      <c r="JI119" s="1">
        <f>+IF($E119=JI$22,VLOOKUP($C119,Input!$A$8:$IA$39,MATCH(JI$21,Input!$A$6:$IA$6,0),FALSE),0)*IF(JI$110&gt;=MAX($IC$110:JH$110),MIN((JI$110-MAX($IC$110:JH$110)),(JI$110-JH$110)),0)+IF($E119=JI$22,VLOOKUP($C119,Input!$A$8:$IA$39,MATCH(JI$21,Input!$A$6:$IA$6,0),FALSE),0)*IF(JI$109&gt;=MAX($IC$109:JH$109),MIN((JI$109-MAX($IC$109:JH$109)),(JI$109-JH$109)),0)</f>
        <v>0</v>
      </c>
      <c r="JJ119" s="1">
        <f>+IF($E119=JJ$22,VLOOKUP($C119,Input!$A$8:$IA$39,MATCH(JJ$21,Input!$A$6:$IA$6,0),FALSE),0)*IF(JJ$110&gt;=MAX($IC$110:JI$110),MIN((JJ$110-MAX($IC$110:JI$110)),(JJ$110-JI$110)),0)+IF($E119=JJ$22,VLOOKUP($C119,Input!$A$8:$IA$39,MATCH(JJ$21,Input!$A$6:$IA$6,0),FALSE),0)*IF(JJ$109&gt;=MAX($IC$109:JI$109),MIN((JJ$109-MAX($IC$109:JI$109)),(JJ$109-JI$109)),0)</f>
        <v>0</v>
      </c>
      <c r="JK119" s="1">
        <f>+IF($E119=JK$22,VLOOKUP($C119,Input!$A$8:$IA$39,MATCH(JK$21,Input!$A$6:$IA$6,0),FALSE),0)*IF(JK$110&gt;=MAX($IC$110:JJ$110),MIN((JK$110-MAX($IC$110:JJ$110)),(JK$110-JJ$110)),0)+IF($E119=JK$22,VLOOKUP($C119,Input!$A$8:$IA$39,MATCH(JK$21,Input!$A$6:$IA$6,0),FALSE),0)*IF(JK$109&gt;=MAX($IC$109:JJ$109),MIN((JK$109-MAX($IC$109:JJ$109)),(JK$109-JJ$109)),0)</f>
        <v>0</v>
      </c>
      <c r="JL119" s="1">
        <f>+IF($E119=JL$22,VLOOKUP($C119,Input!$A$8:$IA$39,MATCH(JL$21,Input!$A$6:$IA$6,0),FALSE),0)*IF(JL$110&gt;=MAX($IC$110:JK$110),MIN((JL$110-MAX($IC$110:JK$110)),(JL$110-JK$110)),0)+IF($E119=JL$22,VLOOKUP($C119,Input!$A$8:$IA$39,MATCH(JL$21,Input!$A$6:$IA$6,0),FALSE),0)*IF(JL$109&gt;=MAX($IC$109:JK$109),MIN((JL$109-MAX($IC$109:JK$109)),(JL$109-JK$109)),0)</f>
        <v>0</v>
      </c>
      <c r="JN119" t="str">
        <f>+VLOOKUP($C119,Input!$A$8:$GZ$39,MATCH(JN$21,Input!$A$6:$GZ$6,0),FALSE)</f>
        <v>CNG Station Maint in fuel price</v>
      </c>
      <c r="JO119" s="1">
        <f>IF($E119+$I119+$D$7&lt;=JO$22,0,IF(JO$22-$D$7&gt;=$E119,VLOOKUP($C119,Input!$A$8:$GZ$39,MATCH(JO$21,Input!$A$6:$GZ$6,0),FALSE),0)*$F119/$G119)*$D119</f>
        <v>0</v>
      </c>
      <c r="JP119" s="1">
        <f>IF($E119+$I119+$D$7&lt;=JP$22,0,IF(JP$22-$D$7&gt;=$E119,VLOOKUP($C119,Input!$A$8:$GZ$39,MATCH(JP$21,Input!$A$6:$GZ$6,0),FALSE),0)*$F119/$G119)*$D119</f>
        <v>0</v>
      </c>
      <c r="JQ119" s="1">
        <f>IF($E119+$I119+$D$7&lt;=JQ$22,0,IF(JQ$22-$D$7&gt;=$E119,VLOOKUP($C119,Input!$A$8:$GZ$39,MATCH(JQ$21,Input!$A$6:$GZ$6,0),FALSE),0)*$F119/$G119)*$D119</f>
        <v>0</v>
      </c>
      <c r="JR119" s="1">
        <f>IF($E119+$I119+$D$7&lt;=JR$22,0,IF(JR$22-$D$7&gt;=$E119,VLOOKUP($C119,Input!$A$8:$GZ$39,MATCH(JR$21,Input!$A$6:$GZ$6,0),FALSE),0)*$F119/$G119)*$D119</f>
        <v>0</v>
      </c>
      <c r="JS119" s="1">
        <f>IF($E119+$I119+$D$7&lt;=JS$22,0,IF(JS$22-$D$7&gt;=$E119,VLOOKUP($C119,Input!$A$8:$GZ$39,MATCH(JS$21,Input!$A$6:$GZ$6,0),FALSE),0)*$F119/$G119)*$D119</f>
        <v>0</v>
      </c>
      <c r="JT119" s="1">
        <f>IF($E119+$I119+$D$7&lt;=JT$22,0,IF(JT$22-$D$7&gt;=$E119,VLOOKUP($C119,Input!$A$8:$GZ$39,MATCH(JT$21,Input!$A$6:$GZ$6,0),FALSE),0)*$F119/$G119)*$D119</f>
        <v>0</v>
      </c>
      <c r="JU119" s="1">
        <f>IF($E119+$I119+$D$7&lt;=JU$22,0,IF(JU$22-$D$7&gt;=$E119,VLOOKUP($C119,Input!$A$8:$GZ$39,MATCH(JU$21,Input!$A$6:$GZ$6,0),FALSE),0)*$F119/$G119)*$D119</f>
        <v>0</v>
      </c>
      <c r="JV119" s="1">
        <f>IF($E119+$I119+$D$7&lt;=JV$22,0,IF(JV$22-$D$7&gt;=$E119,VLOOKUP($C119,Input!$A$8:$GZ$39,MATCH(JV$21,Input!$A$6:$GZ$6,0),FALSE),0)*$F119/$G119)*$D119</f>
        <v>0</v>
      </c>
      <c r="JW119" s="1">
        <f>IF($E119+$I119+$D$7&lt;=JW$22,0,IF(JW$22-$D$7&gt;=$E119,VLOOKUP($C119,Input!$A$8:$GZ$39,MATCH(JW$21,Input!$A$6:$GZ$6,0),FALSE),0)*$F119/$G119)*$D119</f>
        <v>0</v>
      </c>
      <c r="JX119" s="1">
        <f>IF($E119+$I119+$D$7&lt;=JX$22,0,IF(JX$22-$D$7&gt;=$E119,VLOOKUP($C119,Input!$A$8:$GZ$39,MATCH(JX$21,Input!$A$6:$GZ$6,0),FALSE),0)*$F119/$G119)*$D119</f>
        <v>0</v>
      </c>
      <c r="JY119" s="1">
        <f>IF($E119+$I119+$D$7&lt;=JY$22,0,IF(JY$22-$D$7&gt;=$E119,VLOOKUP($C119,Input!$A$8:$GZ$39,MATCH(JY$21,Input!$A$6:$GZ$6,0),FALSE),0)*$F119/$G119)*$D119</f>
        <v>0</v>
      </c>
      <c r="JZ119" s="1">
        <f>IF($E119+$I119+$D$7&lt;=JZ$22,0,IF(JZ$22-$D$7&gt;=$E119,VLOOKUP($C119,Input!$A$8:$GZ$39,MATCH(JZ$21,Input!$A$6:$GZ$6,0),FALSE),0)*$F119/$G119)*$D119</f>
        <v>0</v>
      </c>
      <c r="KA119" s="1">
        <f>IF($E119+$I119+$D$7&lt;=KA$22,0,IF(KA$22-$D$7&gt;=$E119,VLOOKUP($C119,Input!$A$8:$GZ$39,MATCH(KA$21,Input!$A$6:$GZ$6,0),FALSE),0)*$F119/$G119)*$D119</f>
        <v>0</v>
      </c>
      <c r="KB119" s="1">
        <f>IF($E119+$I119+$D$7&lt;=KB$22,0,IF(KB$22-$D$7&gt;=$E119,VLOOKUP($C119,Input!$A$8:$GZ$39,MATCH(KB$21,Input!$A$6:$GZ$6,0),FALSE),0)*$F119/$G119)*$D119</f>
        <v>0</v>
      </c>
      <c r="KC119" s="1">
        <f>IF($E119+$I119+$D$7&lt;=KC$22,0,IF(KC$22-$D$7&gt;=$E119,VLOOKUP($C119,Input!$A$8:$GZ$39,MATCH(KC$21,Input!$A$6:$GZ$6,0),FALSE),0)*$F119/$G119)*$D119</f>
        <v>0</v>
      </c>
      <c r="KD119" s="1">
        <f>IF($E119+$I119+$D$7&lt;=KD$22,0,IF(KD$22-$D$7&gt;=$E119,VLOOKUP($C119,Input!$A$8:$GZ$39,MATCH(KD$21,Input!$A$6:$GZ$6,0),FALSE),0)*$F119/$G119)*$D119</f>
        <v>0</v>
      </c>
      <c r="KE119" s="1">
        <f>IF($E119+$I119+$D$7&lt;=KE$22,0,IF(KE$22-$D$7&gt;=$E119,VLOOKUP($C119,Input!$A$8:$GZ$39,MATCH(KE$21,Input!$A$6:$GZ$6,0),FALSE),0)*$F119/$G119)*$D119</f>
        <v>0</v>
      </c>
      <c r="KF119" s="1">
        <f>IF($E119+$I119+$D$7&lt;=KF$22,0,IF(KF$22-$D$7&gt;=$E119,VLOOKUP($C119,Input!$A$8:$GZ$39,MATCH(KF$21,Input!$A$6:$GZ$6,0),FALSE),0)*$F119/$G119)*$D119</f>
        <v>0</v>
      </c>
      <c r="KG119" s="1">
        <f>IF($E119+$I119+$D$7&lt;=KG$22,0,IF(KG$22-$D$7&gt;=$E119,VLOOKUP($C119,Input!$A$8:$GZ$39,MATCH(KG$21,Input!$A$6:$GZ$6,0),FALSE),0)*$F119/$G119)*$D119</f>
        <v>0</v>
      </c>
      <c r="KH119" s="1">
        <f>IF($E119+$I119+$D$7&lt;=KH$22,0,IF(KH$22-$D$7&gt;=$E119,VLOOKUP($C119,Input!$A$8:$GZ$39,MATCH(KH$21,Input!$A$6:$GZ$6,0),FALSE),0)*$F119/$G119)*$D119</f>
        <v>0</v>
      </c>
      <c r="KI119" s="1">
        <f>IF($E119+$I119+$D$7&lt;=KI$22,0,IF(KI$22-$D$7&gt;=$E119,VLOOKUP($C119,Input!$A$8:$GZ$39,MATCH(KI$21,Input!$A$6:$GZ$6,0),FALSE),0)*$F119/$G119)*$D119</f>
        <v>0</v>
      </c>
      <c r="KJ119" s="1">
        <f>IF($E119+$I119+$D$7&lt;=KJ$22,0,IF(KJ$22-$D$7&gt;=$E119,VLOOKUP($C119,Input!$A$8:$GZ$39,MATCH(KJ$21,Input!$A$6:$GZ$6,0),FALSE),0)*$F119/$G119)*$D119</f>
        <v>0</v>
      </c>
      <c r="KK119" s="1">
        <f>IF($E119+$I119+$D$7&lt;=KK$22,0,IF(KK$22-$D$7&gt;=$E119,VLOOKUP($C119,Input!$A$8:$GZ$39,MATCH(KK$21,Input!$A$6:$GZ$6,0),FALSE),0)*$F119/$G119)*$D119</f>
        <v>0</v>
      </c>
      <c r="KL119" s="1">
        <f>IF($E119+$I119+$D$7&lt;=KL$22,0,IF(KL$22-$D$7&gt;=$E119,VLOOKUP($C119,Input!$A$8:$GZ$39,MATCH(KL$21,Input!$A$6:$GZ$6,0),FALSE),0)*$F119/$G119)*$D119</f>
        <v>0</v>
      </c>
      <c r="KM119" s="1">
        <f>IF($E119+$I119+$D$7&lt;=KM$22,0,IF(KM$22-$D$7&gt;=$E119,VLOOKUP($C119,Input!$A$8:$GZ$39,MATCH(KM$21,Input!$A$6:$GZ$6,0),FALSE),0)*$F119/$G119)*$D119</f>
        <v>0</v>
      </c>
      <c r="KN119" s="1">
        <f>IF($E119+$I119+$D$7&lt;=KN$22,0,IF(KN$22-$D$7&gt;=$E119,VLOOKUP($C119,Input!$A$8:$GZ$39,MATCH(KN$21,Input!$A$6:$GZ$6,0),FALSE),0)*$F119/$G119)*$D119</f>
        <v>0</v>
      </c>
      <c r="KO119" s="1">
        <f>IF($E119+$I119+$D$7&lt;=KO$22,0,IF(KO$22-$D$7&gt;=$E119,VLOOKUP($C119,Input!$A$8:$GZ$39,MATCH(KO$21,Input!$A$6:$GZ$6,0),FALSE),0)*$F119/$G119)*$D119</f>
        <v>0</v>
      </c>
      <c r="KP119" s="1">
        <f>IF($E119+$I119+$D$7&lt;=KP$22,0,IF(KP$22-$D$7&gt;=$E119,VLOOKUP($C119,Input!$A$8:$GZ$39,MATCH(KP$21,Input!$A$6:$GZ$6,0),FALSE),0)*$F119/$G119)*$D119</f>
        <v>0</v>
      </c>
      <c r="KQ119" s="1">
        <f>IF($E119+$I119+$D$7&lt;=KQ$22,0,IF(KQ$22-$D$7&gt;=$E119,VLOOKUP($C119,Input!$A$8:$GZ$39,MATCH(KQ$21,Input!$A$6:$GZ$6,0),FALSE),0)*$F119/$G119)*$D119</f>
        <v>0</v>
      </c>
      <c r="KR119" s="1">
        <f>IF($E119+$I119+$D$7&lt;=KR$22,0,IF(KR$22-$D$7&gt;=$E119,VLOOKUP($C119,Input!$A$8:$GZ$39,MATCH(KR$21,Input!$A$6:$GZ$6,0),FALSE),0)*$F119/$G119)*$D119</f>
        <v>0</v>
      </c>
      <c r="KS119" s="1">
        <f>IF($E119+$I119+$D$7&lt;=KS$22,0,IF(KS$22-$D$7&gt;=$E119,VLOOKUP($C119,Input!$A$8:$GZ$39,MATCH(KS$21,Input!$A$6:$GZ$6,0),FALSE),0)*$F119/$G119)*$D119</f>
        <v>0</v>
      </c>
      <c r="KT119" s="1">
        <f>IF($E119+$I119+$D$7&lt;=KT$22,0,IF(KT$22-$D$7&gt;=$E119,VLOOKUP($C119,Input!$A$8:$GZ$39,MATCH(KT$21,Input!$A$6:$GZ$6,0),FALSE),0)*$F119/$G119)*$D119</f>
        <v>0</v>
      </c>
      <c r="KU119" s="1">
        <f>IF($E119+$I119+$D$7&lt;=KU$22,0,IF(KU$22-$D$7&gt;=$E119,VLOOKUP($C119,Input!$A$8:$GZ$39,MATCH(KU$21,Input!$A$6:$GZ$6,0),FALSE),0)*$F119/$G119)*$D119</f>
        <v>0</v>
      </c>
      <c r="KV119" s="1">
        <f>IF($E119+$I119+$D$7&lt;=KV$22,0,IF(KV$22-$D$7&gt;=$E119,VLOOKUP($C119,Input!$A$8:$GZ$39,MATCH(KV$21,Input!$A$6:$GZ$6,0),FALSE),0)*$F119/$G119)*$D119</f>
        <v>0</v>
      </c>
      <c r="KW119" s="1">
        <f>IF($E119+$I119+$D$7&lt;=KW$22,0,IF(KW$22-$D$7&gt;=$E119,VLOOKUP($C119,Input!$A$8:$GZ$39,MATCH(KW$21,Input!$A$6:$GZ$6,0),FALSE),0)*$F119/$G119)*$D119</f>
        <v>0</v>
      </c>
      <c r="KY119" t="str">
        <f>VLOOKUP($C119,Input!$A$8:$HV$39,MATCH(KY$21,Input!$A$6:$HV$6,0),FALSE)</f>
        <v xml:space="preserve">CNG (compressed and at pump, including station maintenance) </v>
      </c>
      <c r="KZ119" s="1">
        <f>IF($E119+$I119+$D$7&lt;=KZ$22,0,IF(KZ$22-$D$7&gt;=$E119,VLOOKUP($C119,Input!$A$8:$HV$39,MATCH(KZ$21,Input!$A$6:$HV$6,0),FALSE)/$G119*$F119,0))*$D119</f>
        <v>0</v>
      </c>
      <c r="LA119" s="1">
        <f>IF($E119+$I119+$D$7&lt;=LA$22,0,IF(LA$22-$D$7&gt;=$E119,VLOOKUP($C119,Input!$A$8:$HV$39,MATCH(LA$21,Input!$A$6:$HV$6,0),FALSE)/$G119*$F119,0))*$D119</f>
        <v>0</v>
      </c>
      <c r="LB119" s="1">
        <f>IF($E119+$I119+$D$7&lt;=LB$22,0,IF(LB$22-$D$7&gt;=$E119,VLOOKUP($C119,Input!$A$8:$HV$39,MATCH(LB$21,Input!$A$6:$HV$6,0),FALSE)/$G119*$F119,0))*$D119</f>
        <v>0</v>
      </c>
      <c r="LC119" s="1">
        <f>IF($E119+$I119+$D$7&lt;=LC$22,0,IF(LC$22-$D$7&gt;=$E119,VLOOKUP($C119,Input!$A$8:$HV$39,MATCH(LC$21,Input!$A$6:$HV$6,0),FALSE)/$G119*$F119,0))*$D119</f>
        <v>0</v>
      </c>
      <c r="LD119" s="1">
        <f>IF($E119+$I119+$D$7&lt;=LD$22,0,IF(LD$22-$D$7&gt;=$E119,VLOOKUP($C119,Input!$A$8:$HV$39,MATCH(LD$21,Input!$A$6:$HV$6,0),FALSE)/$G119*$F119,0))*$D119</f>
        <v>0</v>
      </c>
      <c r="LE119" s="1">
        <f>IF($E119+$I119+$D$7&lt;=LE$22,0,IF(LE$22-$D$7&gt;=$E119,VLOOKUP($C119,Input!$A$8:$HV$39,MATCH(LE$21,Input!$A$6:$HV$6,0),FALSE)/$G119*$F119,0))*$D119</f>
        <v>3602474.2268041242</v>
      </c>
      <c r="LF119" s="1">
        <f>IF($E119+$I119+$D$7&lt;=LF$22,0,IF(LF$22-$D$7&gt;=$E119,VLOOKUP($C119,Input!$A$8:$HV$39,MATCH(LF$21,Input!$A$6:$HV$6,0),FALSE)/$G119*$F119,0))*$D119</f>
        <v>3602474.2268041242</v>
      </c>
      <c r="LG119" s="1">
        <f>IF($E119+$I119+$D$7&lt;=LG$22,0,IF(LG$22-$D$7&gt;=$E119,VLOOKUP($C119,Input!$A$8:$HV$39,MATCH(LG$21,Input!$A$6:$HV$6,0),FALSE)/$G119*$F119,0))*$D119</f>
        <v>3602474.2268041242</v>
      </c>
      <c r="LH119" s="1">
        <f>IF($E119+$I119+$D$7&lt;=LH$22,0,IF(LH$22-$D$7&gt;=$E119,VLOOKUP($C119,Input!$A$8:$HV$39,MATCH(LH$21,Input!$A$6:$HV$6,0),FALSE)/$G119*$F119,0))*$D119</f>
        <v>3602474.2268041242</v>
      </c>
      <c r="LI119" s="1">
        <f>IF($E119+$I119+$D$7&lt;=LI$22,0,IF(LI$22-$D$7&gt;=$E119,VLOOKUP($C119,Input!$A$8:$HV$39,MATCH(LI$21,Input!$A$6:$HV$6,0),FALSE)/$G119*$F119,0))*$D119</f>
        <v>3602474.2268041242</v>
      </c>
      <c r="LJ119" s="1">
        <f>IF($E119+$I119+$D$7&lt;=LJ$22,0,IF(LJ$22-$D$7&gt;=$E119,VLOOKUP($C119,Input!$A$8:$HV$39,MATCH(LJ$21,Input!$A$6:$HV$6,0),FALSE)/$G119*$F119,0))*$D119</f>
        <v>3602474.2268041242</v>
      </c>
      <c r="LK119" s="1">
        <f>IF($E119+$I119+$D$7&lt;=LK$22,0,IF(LK$22-$D$7&gt;=$E119,VLOOKUP($C119,Input!$A$8:$HV$39,MATCH(LK$21,Input!$A$6:$HV$6,0),FALSE)/$G119*$F119,0))*$D119</f>
        <v>3602474.2268041242</v>
      </c>
      <c r="LL119" s="1">
        <f>IF($E119+$I119+$D$7&lt;=LL$22,0,IF(LL$22-$D$7&gt;=$E119,VLOOKUP($C119,Input!$A$8:$HV$39,MATCH(LL$21,Input!$A$6:$HV$6,0),FALSE)/$G119*$F119,0))*$D119</f>
        <v>3602474.2268041242</v>
      </c>
      <c r="LM119" s="1">
        <f>IF($E119+$I119+$D$7&lt;=LM$22,0,IF(LM$22-$D$7&gt;=$E119,VLOOKUP($C119,Input!$A$8:$HV$39,MATCH(LM$21,Input!$A$6:$HV$6,0),FALSE)/$G119*$F119,0))*$D119</f>
        <v>3602474.2268041242</v>
      </c>
      <c r="LN119" s="1">
        <f>IF($E119+$I119+$D$7&lt;=LN$22,0,IF(LN$22-$D$7&gt;=$E119,VLOOKUP($C119,Input!$A$8:$HV$39,MATCH(LN$21,Input!$A$6:$HV$6,0),FALSE)/$G119*$F119,0))*$D119</f>
        <v>3602474.2268041242</v>
      </c>
      <c r="LO119" s="1">
        <f>IF($E119+$I119+$D$7&lt;=LO$22,0,IF(LO$22-$D$7&gt;=$E119,VLOOKUP($C119,Input!$A$8:$HV$39,MATCH(LO$21,Input!$A$6:$HV$6,0),FALSE)/$G119*$F119,0))*$D119</f>
        <v>3602474.2268041242</v>
      </c>
      <c r="LP119" s="1">
        <f>IF($E119+$I119+$D$7&lt;=LP$22,0,IF(LP$22-$D$7&gt;=$E119,VLOOKUP($C119,Input!$A$8:$HV$39,MATCH(LP$21,Input!$A$6:$HV$6,0),FALSE)/$G119*$F119,0))*$D119</f>
        <v>3602474.2268041242</v>
      </c>
      <c r="LQ119" s="1">
        <f>IF($E119+$I119+$D$7&lt;=LQ$22,0,IF(LQ$22-$D$7&gt;=$E119,VLOOKUP($C119,Input!$A$8:$HV$39,MATCH(LQ$21,Input!$A$6:$HV$6,0),FALSE)/$G119*$F119,0))*$D119</f>
        <v>4095062.0596988951</v>
      </c>
      <c r="LR119" s="1">
        <f>IF($E119+$I119+$D$7&lt;=LR$22,0,IF(LR$22-$D$7&gt;=$E119,VLOOKUP($C119,Input!$A$8:$HV$39,MATCH(LR$21,Input!$A$6:$HV$6,0),FALSE)/$G119*$F119,0))*$D119</f>
        <v>4354580.3338031322</v>
      </c>
      <c r="LS119" s="1">
        <f>IF($E119+$I119+$D$7&lt;=LS$22,0,IF(LS$22-$D$7&gt;=$E119,VLOOKUP($C119,Input!$A$8:$HV$39,MATCH(LS$21,Input!$A$6:$HV$6,0),FALSE)/$G119*$F119,0))*$D119</f>
        <v>0</v>
      </c>
      <c r="LT119" s="1">
        <f>IF($E119+$I119+$D$7&lt;=LT$22,0,IF(LT$22-$D$7&gt;=$E119,VLOOKUP($C119,Input!$A$8:$HV$39,MATCH(LT$21,Input!$A$6:$HV$6,0),FALSE)/$G119*$F119,0))*$D119</f>
        <v>0</v>
      </c>
      <c r="LU119" s="1">
        <f>IF($E119+$I119+$D$7&lt;=LU$22,0,IF(LU$22-$D$7&gt;=$E119,VLOOKUP($C119,Input!$A$8:$HV$39,MATCH(LU$21,Input!$A$6:$HV$6,0),FALSE)/$G119*$F119,0))*$D119</f>
        <v>0</v>
      </c>
      <c r="LV119" s="1">
        <f>IF($E119+$I119+$D$7&lt;=LV$22,0,IF(LV$22-$D$7&gt;=$E119,VLOOKUP($C119,Input!$A$8:$HV$39,MATCH(LV$21,Input!$A$6:$HV$6,0),FALSE)/$G119*$F119,0))*$D119</f>
        <v>0</v>
      </c>
      <c r="LW119" s="1">
        <f>IF($E119+$I119+$D$7&lt;=LW$22,0,IF(LW$22-$D$7&gt;=$E119,VLOOKUP($C119,Input!$A$8:$HV$39,MATCH(LW$21,Input!$A$6:$HV$6,0),FALSE)/$G119*$F119,0))*$D119</f>
        <v>0</v>
      </c>
      <c r="LX119" s="1">
        <f>IF($E119+$I119+$D$7&lt;=LX$22,0,IF(LX$22-$D$7&gt;=$E119,VLOOKUP($C119,Input!$A$8:$HV$39,MATCH(LX$21,Input!$A$6:$HV$6,0),FALSE)/$G119*$F119,0))*$D119</f>
        <v>0</v>
      </c>
      <c r="LY119" s="1">
        <f>IF($E119+$I119+$D$7&lt;=LY$22,0,IF(LY$22-$D$7&gt;=$E119,VLOOKUP($C119,Input!$A$8:$HV$39,MATCH(LY$21,Input!$A$6:$HV$6,0),FALSE)/$G119*$F119,0))*$D119</f>
        <v>0</v>
      </c>
      <c r="LZ119" s="1">
        <f>IF($E119+$I119+$D$7&lt;=LZ$22,0,IF(LZ$22-$D$7&gt;=$E119,VLOOKUP($C119,Input!$A$8:$HV$39,MATCH(LZ$21,Input!$A$6:$HV$6,0),FALSE)/$G119*$F119,0))*$D119</f>
        <v>0</v>
      </c>
      <c r="MA119" s="1">
        <f>IF($E119+$I119+$D$7&lt;=MA$22,0,IF(MA$22-$D$7&gt;=$E119,VLOOKUP($C119,Input!$A$8:$HV$39,MATCH(MA$21,Input!$A$6:$HV$6,0),FALSE)/$G119*$F119,0))*$D119</f>
        <v>0</v>
      </c>
      <c r="MB119" s="1">
        <f>IF($E119+$I119+$D$7&lt;=MB$22,0,IF(MB$22-$D$7&gt;=$E119,VLOOKUP($C119,Input!$A$8:$HV$39,MATCH(MB$21,Input!$A$6:$HV$6,0),FALSE)/$G119*$F119,0))*$D119</f>
        <v>0</v>
      </c>
      <c r="MC119" s="1">
        <f>IF($E119+$I119+$D$7&lt;=MC$22,0,IF(MC$22-$D$7&gt;=$E119,VLOOKUP($C119,Input!$A$8:$HV$39,MATCH(MC$21,Input!$A$6:$HV$6,0),FALSE)/$G119*$F119,0))*$D119</f>
        <v>0</v>
      </c>
      <c r="MD119" s="1">
        <f>IF($E119+$I119+$D$7&lt;=MD$22,0,IF(MD$22-$D$7&gt;=$E119,VLOOKUP($C119,Input!$A$8:$HV$39,MATCH(MD$21,Input!$A$6:$HV$6,0),FALSE)/$G119*$F119,0))*$D119</f>
        <v>0</v>
      </c>
      <c r="ME119" s="1">
        <f>IF($E119+$I119+$D$7&lt;=ME$22,0,IF(ME$22-$D$7&gt;=$E119,VLOOKUP($C119,Input!$A$8:$HV$39,MATCH(ME$21,Input!$A$6:$HV$6,0),FALSE)/$G119*$F119,0))*$D119</f>
        <v>0</v>
      </c>
      <c r="MF119" s="1">
        <f>IF($E119+$I119+$D$7&lt;=MF$22,0,IF(MF$22-$D$7&gt;=$E119,VLOOKUP($C119,Input!$A$8:$HV$39,MATCH(MF$21,Input!$A$6:$HV$6,0),FALSE)/$G119*$F119,0))*$D119</f>
        <v>0</v>
      </c>
      <c r="MG119" s="1">
        <f>IF($E119+$I119+$D$7&lt;=MG$22,0,IF(MG$22-$D$7&gt;=$E119,VLOOKUP($C119,Input!$A$8:$HV$39,MATCH(MG$21,Input!$A$6:$HV$6,0),FALSE)/$G119*$F119,0))*$D119</f>
        <v>0</v>
      </c>
      <c r="MH119" s="1">
        <f>IF($E119+$I119+$D$7&lt;=MH$22,0,IF(MH$22-$D$7&gt;=$E119,VLOOKUP($C119,Input!$A$8:$HV$39,MATCH(MH$21,Input!$A$6:$HV$6,0),FALSE)/$G119*$F119,0))*$D119</f>
        <v>0</v>
      </c>
      <c r="MI119" s="1">
        <f>IF($E119+$I119+$D$7&lt;=MI$22,0,IF(MI$22-$D$7&gt;=$E119,VLOOKUP($C119,Input!$A$8:$HV$39,MATCH(MI$21,Input!$A$6:$HV$6,0),FALSE)/$G119*$F119,0))*$D119</f>
        <v>0</v>
      </c>
      <c r="MJ119" s="1">
        <f>IF($E119+$I119+$D$7&lt;=MJ$22,0,IF(MJ$22-$D$7&gt;=$E119,VLOOKUP($C119,Input!$A$8:$HV$39,MATCH(MJ$21,Input!$A$6:$HV$6,0),FALSE)/$G119*$F119,0))*$D119</f>
        <v>0</v>
      </c>
      <c r="MK119" s="1">
        <f>IF($E119+$I119+$D$7&lt;=MK$22,0,IF(MK$22-$D$7&gt;=$E119,VLOOKUP($C119,Input!$A$8:$HV$39,MATCH(MK$21,Input!$A$6:$HV$6,0),FALSE)/$G119*$F119,0))*$D119</f>
        <v>0</v>
      </c>
      <c r="ML119" s="1">
        <f>IF($E119+$I119+$D$7&lt;=ML$22,0,IF(ML$22-$D$7&gt;=$E119,VLOOKUP($C119,Input!$A$8:$HV$39,MATCH(ML$21,Input!$A$6:$HV$6,0),FALSE)/$G119*$F119,0))*$D119</f>
        <v>0</v>
      </c>
      <c r="MM119" s="1">
        <f>IF($E119+$I119+$D$7&lt;=MM$22,0,IF(MM$22-$D$7&gt;=$E119,VLOOKUP($C119,Input!$A$8:$HV$39,MATCH(MM$21,Input!$A$6:$HV$6,0),FALSE)/$G119*$F119,0))*$D119</f>
        <v>0</v>
      </c>
      <c r="MN119" s="1">
        <f>IF($E119+$I119+$D$7&lt;=MN$22,0,IF(MN$22-$D$7&gt;=$E119,VLOOKUP($C119,Input!$A$8:$HV$39,MATCH(MN$21,Input!$A$6:$HV$6,0),FALSE)/$G119*$F119,0))*$D119</f>
        <v>0</v>
      </c>
      <c r="MO119" s="1">
        <f>IF($E119+$I119+$D$7&lt;=MO$22,0,IF(MO$22-$D$7&gt;=$E119,VLOOKUP($C119,Input!$A$8:$HV$39,MATCH(MO$21,Input!$A$6:$HV$6,0),FALSE)/$G119*$F119,0))*$D119</f>
        <v>0</v>
      </c>
      <c r="MP119" s="1">
        <f>IF($E119+$I119+$D$7&lt;=MP$22,0,IF(MP$22-$D$7&gt;=$E119,VLOOKUP($C119,Input!$A$8:$HV$39,MATCH(MP$21,Input!$A$6:$HV$6,0),FALSE)/$G119*$F119,0))*$D119</f>
        <v>0</v>
      </c>
      <c r="MQ119" s="1">
        <f>IF($E119+$I119+$D$7&lt;=MQ$22,0,IF(MQ$22-$D$7&gt;=$E119,VLOOKUP($C119,Input!$A$8:$HV$39,MATCH(MQ$21,Input!$A$6:$HV$6,0),FALSE)/$G119*$F119,0))*$D119</f>
        <v>0</v>
      </c>
      <c r="MR119" s="1">
        <f>IF($E119+$I119+$D$7&lt;=MR$22,0,IF(MR$22-$D$7&gt;=$E119,VLOOKUP($C119,Input!$A$8:$HV$39,MATCH(MR$21,Input!$A$6:$HV$6,0),FALSE)/$G119*$F119,0))*$D119</f>
        <v>0</v>
      </c>
      <c r="MS119" s="1">
        <f>IF($E119+$I119+$D$7&lt;=MS$22,0,IF(MS$22-$D$7&gt;=$E119,VLOOKUP($C119,Input!$A$8:$HV$39,MATCH(MS$21,Input!$A$6:$HV$6,0),FALSE)/$G119*$F119,0))*$D119</f>
        <v>0</v>
      </c>
      <c r="MT119" s="1">
        <f>IF($E119+$I119+$D$7&lt;=MT$22,0,IF(MT$22-$D$7&gt;=$E119,VLOOKUP($C119,Input!$A$8:$HV$39,MATCH(MT$21,Input!$A$6:$HV$6,0),FALSE)/$G119*$F119,0))*$D119</f>
        <v>0</v>
      </c>
      <c r="MU119" s="1">
        <f>IF($E119+$I119+$D$7&lt;=MU$22,0,IF(MU$22-$D$7&gt;=$E119,VLOOKUP($C119,Input!$A$8:$HV$39,MATCH(MU$21,Input!$A$6:$HV$6,0),FALSE)/$G119*$F119,0))*$D119</f>
        <v>0</v>
      </c>
      <c r="MV119" s="1">
        <f>IF($E119+$I119+$D$7&lt;=MV$22,0,IF(MV$22-$D$7&gt;=$E119,VLOOKUP($C119,Input!$A$8:$HV$39,MATCH(MV$21,Input!$A$6:$HV$6,0),FALSE)/$G119*$F119,0))*$D119</f>
        <v>0</v>
      </c>
      <c r="MW119" s="1">
        <f>IF($E119+$I119+$D$7&lt;=MW$22,0,IF(MW$22-$D$7&gt;=$E119,VLOOKUP($C119,Input!$A$8:$HV$39,MATCH(MW$21,Input!$A$6:$HV$6,0),FALSE)/$G119*$F119,0))*$D119</f>
        <v>0</v>
      </c>
      <c r="MX119" s="1">
        <f>IF($E119+$I119+$D$7&lt;=MX$22,0,IF(MX$22-$D$7&gt;=$E119,VLOOKUP($C119,Input!$A$8:$HV$39,MATCH(MX$21,Input!$A$6:$HV$6,0),FALSE)/$G119*$F119,0))*$D119</f>
        <v>0</v>
      </c>
      <c r="MZ119" t="str">
        <f>VLOOKUP($C119,Input!$A$8:$HV$39,MATCH(MZ$21,Input!$A$6:$HV$6,0),FALSE)</f>
        <v>Fossil CNG LCFS Credit ($/DGE)</v>
      </c>
      <c r="NA119" s="1">
        <f>IF($E119+$I119+$D$7&lt;=NA$22,0,IF(NA$22-$D$7&gt;=$E119,-VLOOKUP($C119,Input!$A$8:$HV$39,MATCH(NA$21,Input!$A$6:$HV$6,0),FALSE)/$G119*$F119,0))*$D119*$G$4/100</f>
        <v>-517858.66465979372</v>
      </c>
      <c r="NB119" s="1">
        <f>IF($E119+$I119+$D$7&lt;=NB$22,0,IF(NB$22-$D$7&gt;=$E119,-VLOOKUP($C119,Input!$A$8:$HV$39,MATCH(NB$21,Input!$A$6:$HV$6,0),FALSE)/$G119*$F119,0))*$D119*$G$4/100</f>
        <v>-458300.37674226821</v>
      </c>
      <c r="NC119" s="1">
        <f>IF($E119+$I119+$D$7&lt;=NC$22,0,IF(NC$22-$D$7&gt;=$E119,-VLOOKUP($C119,Input!$A$8:$HV$39,MATCH(NC$21,Input!$A$6:$HV$6,0),FALSE)/$G119*$F119,0))*$D119*$G$4/100</f>
        <v>-398742.08882474189</v>
      </c>
      <c r="ND119" s="1">
        <f>IF($E119+$I119+$D$7&lt;=ND$22,0,IF(ND$22-$D$7&gt;=$E119,-VLOOKUP($C119,Input!$A$8:$HV$39,MATCH(ND$21,Input!$A$6:$HV$6,0),FALSE)/$G119*$F119,0))*$D119*$G$4/100</f>
        <v>0</v>
      </c>
      <c r="NE119" s="1">
        <f>IF($E119+$I119+$D$7&lt;=NE$22,0,IF(NE$22-$D$7&gt;=$E119,-VLOOKUP($C119,Input!$A$8:$HV$39,MATCH(NE$21,Input!$A$6:$HV$6,0),FALSE)/$G119*$F119,0))*$D119*$G$4/100</f>
        <v>0</v>
      </c>
      <c r="NF119" s="1">
        <f>IF($E119+$I119+$D$7&lt;=NF$22,0,IF(NF$22-$D$7&gt;=$E119,-VLOOKUP($C119,Input!$A$8:$HV$39,MATCH(NF$21,Input!$A$6:$HV$6,0),FALSE)/$G119*$F119,0))*$D119*$G$4/100</f>
        <v>0</v>
      </c>
      <c r="NG119" s="1">
        <f>IF($E119+$I119+$D$7&lt;=NG$22,0,IF(NG$22-$D$7&gt;=$E119,-VLOOKUP($C119,Input!$A$8:$HV$39,MATCH(NG$21,Input!$A$6:$HV$6,0),FALSE)/$G119*$F119,0))*$D119*$G$4/100</f>
        <v>0</v>
      </c>
      <c r="NH119" s="1">
        <f>IF($E119+$I119+$D$7&lt;=NH$22,0,IF(NH$22-$D$7&gt;=$E119,-VLOOKUP($C119,Input!$A$8:$HV$39,MATCH(NH$21,Input!$A$6:$HV$6,0),FALSE)/$G119*$F119,0))*$D119*$G$4/100</f>
        <v>0</v>
      </c>
      <c r="NI119" s="1">
        <f>IF($E119+$I119+$D$7&lt;=NI$22,0,IF(NI$22-$D$7&gt;=$E119,-VLOOKUP($C119,Input!$A$8:$HV$39,MATCH(NI$21,Input!$A$6:$HV$6,0),FALSE)/$G119*$F119,0))*$D119*$G$4/100</f>
        <v>0</v>
      </c>
      <c r="NJ119" s="1">
        <f>IF($E119+$I119+$D$7&lt;=NJ$22,0,IF(NJ$22-$D$7&gt;=$E119,-VLOOKUP($C119,Input!$A$8:$HV$39,MATCH(NJ$21,Input!$A$6:$HV$6,0),FALSE)/$G119*$F119,0))*$D119*$G$4/100</f>
        <v>0</v>
      </c>
      <c r="NK119" s="1">
        <f>IF($E119+$I119+$D$7&lt;=NK$22,0,IF(NK$22-$D$7&gt;=$E119,-VLOOKUP($C119,Input!$A$8:$HV$39,MATCH(NK$21,Input!$A$6:$HV$6,0),FALSE)/$G119*$F119,0))*$D119*$G$4/100</f>
        <v>0</v>
      </c>
      <c r="NL119" s="1">
        <f>IF($E119+$I119+$D$7&lt;=NL$22,0,IF(NL$22-$D$7&gt;=$E119,-VLOOKUP($C119,Input!$A$8:$HV$39,MATCH(NL$21,Input!$A$6:$HV$6,0),FALSE)/$G119*$F119,0))*$D119*$G$4/100</f>
        <v>0</v>
      </c>
      <c r="NM119" s="1">
        <f>IF($E119+$I119+$D$7&lt;=NM$22,0,IF(NM$22-$D$7&gt;=$E119,-VLOOKUP($C119,Input!$A$8:$HV$39,MATCH(NM$21,Input!$A$6:$HV$6,0),FALSE)/$G119*$F119,0))*$D119*$G$4/100</f>
        <v>0</v>
      </c>
      <c r="NN119" s="1">
        <f>IF($E119+$I119+$D$7&lt;=NN$22,0,IF(NN$22-$D$7&gt;=$E119,-VLOOKUP($C119,Input!$A$8:$HV$39,MATCH(NN$21,Input!$A$6:$HV$6,0),FALSE)/$G119*$F119,0))*$D119*$G$4/100</f>
        <v>0</v>
      </c>
      <c r="NO119" s="1">
        <f>IF($E119+$I119+$D$7&lt;=NO$22,0,IF(NO$22-$D$7&gt;=$E119,-VLOOKUP($C119,Input!$A$8:$HV$39,MATCH(NO$21,Input!$A$6:$HV$6,0),FALSE)/$G119*$F119,0))*$D119*$G$4/100</f>
        <v>0</v>
      </c>
      <c r="NP119" s="1">
        <f>IF($E119+$I119+$D$7&lt;=NP$22,0,IF(NP$22-$D$7&gt;=$E119,-VLOOKUP($C119,Input!$A$8:$HV$39,MATCH(NP$21,Input!$A$6:$HV$6,0),FALSE)/$G119*$F119,0))*$D119*$G$4/100</f>
        <v>0</v>
      </c>
      <c r="NQ119" s="1">
        <f>IF($E119+$I119+$D$7&lt;=NQ$22,0,IF(NQ$22-$D$7&gt;=$E119,-VLOOKUP($C119,Input!$A$8:$HV$39,MATCH(NQ$21,Input!$A$6:$HV$6,0),FALSE)/$G119*$F119,0))*$D119*$G$4/100</f>
        <v>0</v>
      </c>
      <c r="NR119" s="1">
        <f>IF($E119+$I119+$D$7&lt;=NR$22,0,IF(NR$22-$D$7&gt;=$E119,-VLOOKUP($C119,Input!$A$8:$HV$39,MATCH(NR$21,Input!$A$6:$HV$6,0),FALSE)/$G119*$F119,0))*$D119*$G$4/100</f>
        <v>0</v>
      </c>
      <c r="NS119" s="1">
        <f>IF($E119+$I119+$D$7&lt;=NS$22,0,IF(NS$22-$D$7&gt;=$E119,-VLOOKUP($C119,Input!$A$8:$HV$39,MATCH(NS$21,Input!$A$6:$HV$6,0),FALSE)/$G119*$F119,0))*$D119*$G$4/100</f>
        <v>0</v>
      </c>
      <c r="NT119" s="1">
        <f>IF($E119+$I119+$D$7&lt;=NT$22,0,IF(NT$22-$D$7&gt;=$E119,-VLOOKUP($C119,Input!$A$8:$HV$39,MATCH(NT$21,Input!$A$6:$HV$6,0),FALSE)/$G119*$F119,0))*$D119*$G$4/100</f>
        <v>0</v>
      </c>
      <c r="NU119" s="1">
        <f>IF($E119+$I119+$D$7&lt;=NU$22,0,IF(NU$22-$D$7&gt;=$E119,-VLOOKUP($C119,Input!$A$8:$HV$39,MATCH(NU$21,Input!$A$6:$HV$6,0),FALSE)/$G119*$F119,0))*$D119*$G$4/100</f>
        <v>0</v>
      </c>
      <c r="NV119" s="1">
        <f>IF($E119+$I119+$D$7&lt;=NV$22,0,IF(NV$22-$D$7&gt;=$E119,-VLOOKUP($C119,Input!$A$8:$HV$39,MATCH(NV$21,Input!$A$6:$HV$6,0),FALSE)/$G119*$F119,0))*$D119*$G$4/100</f>
        <v>0</v>
      </c>
      <c r="NW119" s="1">
        <f>IF($E119+$I119+$D$7&lt;=NW$22,0,IF(NW$22-$D$7&gt;=$E119,-VLOOKUP($C119,Input!$A$8:$HV$39,MATCH(NW$21,Input!$A$6:$HV$6,0),FALSE)/$G119*$F119,0))*$D119*$G$4/100</f>
        <v>0</v>
      </c>
      <c r="NX119" s="1">
        <f>IF($E119+$I119+$D$7&lt;=NX$22,0,IF(NX$22-$D$7&gt;=$E119,-VLOOKUP($C119,Input!$A$8:$HV$39,MATCH(NX$21,Input!$A$6:$HV$6,0),FALSE)/$G119*$F119,0))*$D119*$G$4/100</f>
        <v>0</v>
      </c>
      <c r="NY119" s="1">
        <f>IF($E119+$I119+$D$7&lt;=NY$22,0,IF(NY$22-$D$7&gt;=$E119,-VLOOKUP($C119,Input!$A$8:$HV$39,MATCH(NY$21,Input!$A$6:$HV$6,0),FALSE)/$G119*$F119,0))*$D119*$G$4/100</f>
        <v>0</v>
      </c>
      <c r="NZ119" s="1">
        <f>IF($E119+$I119+$D$7&lt;=NZ$22,0,IF(NZ$22-$D$7&gt;=$E119,-VLOOKUP($C119,Input!$A$8:$HV$39,MATCH(NZ$21,Input!$A$6:$HV$6,0),FALSE)/$G119*$F119,0))*$D119*$G$4/100</f>
        <v>0</v>
      </c>
      <c r="OA119" s="1">
        <f>IF($E119+$I119+$D$7&lt;=OA$22,0,IF(OA$22-$D$7&gt;=$E119,-VLOOKUP($C119,Input!$A$8:$HV$39,MATCH(OA$21,Input!$A$6:$HV$6,0),FALSE)/$G119*$F119,0))*$D119*$G$4/100</f>
        <v>0</v>
      </c>
      <c r="OB119" s="1">
        <f>IF($E119+$I119+$D$7&lt;=OB$22,0,IF(OB$22-$D$7&gt;=$E119,-VLOOKUP($C119,Input!$A$8:$HV$39,MATCH(OB$21,Input!$A$6:$HV$6,0),FALSE)/$G119*$F119,0))*$D119*$G$4/100</f>
        <v>0</v>
      </c>
      <c r="OC119" s="1">
        <f>IF($E119+$I119+$D$7&lt;=OC$22,0,IF(OC$22-$D$7&gt;=$E119,-VLOOKUP($C119,Input!$A$8:$HV$39,MATCH(OC$21,Input!$A$6:$HV$6,0),FALSE)/$G119*$F119,0))*$D119*$G$4/100</f>
        <v>0</v>
      </c>
      <c r="OD119" s="1">
        <f>IF($E119+$I119+$D$7&lt;=OD$22,0,IF(OD$22-$D$7&gt;=$E119,-VLOOKUP($C119,Input!$A$8:$HV$39,MATCH(OD$21,Input!$A$6:$HV$6,0),FALSE)/$G119*$F119,0))*$D119*$G$4/100</f>
        <v>0</v>
      </c>
      <c r="OE119" s="1">
        <f>IF($E119+$I119+$D$7&lt;=OE$22,0,IF(OE$22-$D$7&gt;=$E119,-VLOOKUP($C119,Input!$A$8:$HV$39,MATCH(OE$21,Input!$A$6:$HV$6,0),FALSE)/$G119*$F119,0))*$D119*$G$4/100</f>
        <v>0</v>
      </c>
      <c r="OF119" s="1">
        <f>IF($E119+$I119+$D$7&lt;=OF$22,0,IF(OF$22-$D$7&gt;=$E119,-VLOOKUP($C119,Input!$A$8:$HV$39,MATCH(OF$21,Input!$A$6:$HV$6,0),FALSE)/$G119*$F119,0))*$D119*$G$4/100</f>
        <v>0</v>
      </c>
      <c r="OG119" s="1">
        <f>IF($E119+$I119+$D$7&lt;=OG$22,0,IF(OG$22-$D$7&gt;=$E119,-VLOOKUP($C119,Input!$A$8:$HV$39,MATCH(OG$21,Input!$A$6:$HV$6,0),FALSE)/$G119*$F119,0))*$D119*$G$4/100</f>
        <v>0</v>
      </c>
      <c r="OH119" s="1">
        <f>IF($E119+$I119+$D$7&lt;=OH$22,0,IF(OH$22-$D$7&gt;=$E119,-VLOOKUP($C119,Input!$A$8:$HV$39,MATCH(OH$21,Input!$A$6:$HV$6,0),FALSE)/$G119*$F119,0))*$D119*$G$4/100</f>
        <v>0</v>
      </c>
      <c r="OI119" s="1">
        <f>IF($E119+$I119+$D$7&lt;=OI$22,0,IF(OI$22-$D$7&gt;=$E119,-VLOOKUP($C119,Input!$A$8:$HV$39,MATCH(OI$21,Input!$A$6:$HV$6,0),FALSE)/$G119*$F119,0))*$D119*$G$4/100</f>
        <v>0</v>
      </c>
      <c r="OK119" t="str">
        <f>VLOOKUP($C119,Input!$A$8:$HW$39,MATCH(OK$21,Input!$A$6:$HW$6,0),FALSE)</f>
        <v>NA</v>
      </c>
      <c r="OL119" s="1">
        <f>IF($E119+$I119+$D$7&lt;=OL$22,0,IF(OL$22-$D$7&gt;=$E119,IF(COUNTIF($KZ119:LP119,"&gt;0")&gt;0,VLOOKUP($C119,Input!$A$8:$HV$21,MATCH($OK$21+COUNTIF($KZ119:LP119,"&gt;0"),Input!$A$6:$HV$6,0),FALSE),0),0))*$D119</f>
        <v>0</v>
      </c>
      <c r="OM119" s="1">
        <f>IF($E119+$I119+$D$7&lt;=OM$22,0,IF(OM$22-$D$7&gt;=$E119,IF(COUNTIF($KZ119:LQ119,"&gt;0")&gt;0,VLOOKUP($C119,Input!$A$8:$HV$21,MATCH($OK$21+COUNTIF($KZ119:LQ119,"&gt;0"),Input!$A$6:$HV$6,0),FALSE),0),0))*$D119</f>
        <v>0</v>
      </c>
      <c r="ON119" s="1">
        <f>IF($E119+$I119+$D$7&lt;=ON$22,0,IF(ON$22-$D$7&gt;=$E119,IF(COUNTIF($KZ119:LR119,"&gt;0")&gt;0,VLOOKUP($C119,Input!$A$8:$HV$21,MATCH($OK$21+COUNTIF($KZ119:LR119,"&gt;0"),Input!$A$6:$HV$6,0),FALSE),0),0))*$D119</f>
        <v>0</v>
      </c>
      <c r="OO119" s="1">
        <f>IF($E119+$I119+$D$7&lt;=OO$22,0,IF(OO$22-$D$7&gt;=$E119,IF(COUNTIF($KZ119:LS119,"&gt;0")&gt;0,VLOOKUP($C119,Input!$A$8:$HV$21,MATCH($OK$21+COUNTIF($KZ119:LS119,"&gt;0"),Input!$A$6:$HV$6,0),FALSE),0),0))*$D119</f>
        <v>0</v>
      </c>
      <c r="OP119" s="1">
        <f>IF($E119+$I119+$D$7&lt;=OP$22,0,IF(OP$22-$D$7&gt;=$E119,IF(COUNTIF($KZ119:LT119,"&gt;0")&gt;0,VLOOKUP($C119,Input!$A$8:$HV$21,MATCH($OK$21+COUNTIF($KZ119:LT119,"&gt;0"),Input!$A$6:$HV$6,0),FALSE),0),0))*$D119</f>
        <v>0</v>
      </c>
      <c r="OQ119" s="1">
        <f>IF($E119+$I119+$D$7&lt;=OQ$22,0,IF(OQ$22-$D$7&gt;=$E119,IF(COUNTIF($KZ119:LU119,"&gt;0")&gt;0,VLOOKUP($C119,Input!$A$8:$HV$21,MATCH($OK$21+COUNTIF($KZ119:LU119,"&gt;0"),Input!$A$6:$HV$6,0),FALSE),0),0))*$D119</f>
        <v>0</v>
      </c>
      <c r="OR119" s="1">
        <f>IF($E119+$I119+$D$7&lt;=OR$22,0,IF(OR$22-$D$7&gt;=$E119,IF(COUNTIF($KZ119:LV119,"&gt;0")&gt;0,VLOOKUP($C119,Input!$A$8:$HV$21,MATCH($OK$21+COUNTIF($KZ119:LV119,"&gt;0"),Input!$A$6:$HV$6,0),FALSE),0),0))*$D119</f>
        <v>0</v>
      </c>
      <c r="OS119" s="1">
        <f>IF($E119+$I119+$D$7&lt;=OS$22,0,IF(OS$22-$D$7&gt;=$E119,IF(COUNTIF($KZ119:LW119,"&gt;0")&gt;0,VLOOKUP($C119,Input!$A$8:$HV$21,MATCH($OK$21+COUNTIF($KZ119:LW119,"&gt;0"),Input!$A$6:$HV$6,0),FALSE),0),0))*$D119</f>
        <v>0</v>
      </c>
      <c r="OT119" s="1">
        <f>IF($E119+$I119+$D$7&lt;=OT$22,0,IF(OT$22-$D$7&gt;=$E119,IF(COUNTIF($KZ119:LX119,"&gt;0")&gt;0,VLOOKUP($C119,Input!$A$8:$HV$21,MATCH($OK$21+COUNTIF($KZ119:LX119,"&gt;0"),Input!$A$6:$HV$6,0),FALSE),0),0))*$D119</f>
        <v>0</v>
      </c>
      <c r="OU119" s="1">
        <f>IF($E119+$I119+$D$7&lt;=OU$22,0,IF(OU$22-$D$7&gt;=$E119,IF(COUNTIF($KZ119:LY119,"&gt;0")&gt;0,VLOOKUP($C119,Input!$A$8:$HV$21,MATCH($OK$21+COUNTIF($KZ119:LY119,"&gt;0"),Input!$A$6:$HV$6,0),FALSE),0),0))*$D119</f>
        <v>0</v>
      </c>
      <c r="OV119" s="1">
        <f>IF($E119+$I119+$D$7&lt;=OV$22,0,IF(OV$22-$D$7&gt;=$E119,IF(COUNTIF($KZ119:LZ119,"&gt;0")&gt;0,VLOOKUP($C119,Input!$A$8:$HV$21,MATCH($OK$21+COUNTIF($KZ119:LZ119,"&gt;0"),Input!$A$6:$HV$6,0),FALSE),0),0))*$D119</f>
        <v>0</v>
      </c>
      <c r="OW119" s="1">
        <f>IF($E119+$I119+$D$7&lt;=OW$22,0,IF(OW$22-$D$7&gt;=$E119,IF(COUNTIF($KZ119:MA119,"&gt;0")&gt;0,VLOOKUP($C119,Input!$A$8:$HV$21,MATCH($OK$21+COUNTIF($KZ119:MA119,"&gt;0"),Input!$A$6:$HV$6,0),FALSE),0),0))*$D119</f>
        <v>0</v>
      </c>
      <c r="OX119" s="1">
        <f>IF($E119+$I119+$D$7&lt;=OX$22,0,IF(OX$22-$D$7&gt;=$E119,IF(COUNTIF($KZ119:MB119,"&gt;0")&gt;0,VLOOKUP($C119,Input!$A$8:$HV$21,MATCH($OK$21+COUNTIF($KZ119:MB119,"&gt;0"),Input!$A$6:$HV$6,0),FALSE),0),0))*$D119</f>
        <v>0</v>
      </c>
      <c r="OY119" s="1">
        <f>IF($E119+$I119+$D$7&lt;=OY$22,0,IF(OY$22-$D$7&gt;=$E119,IF(COUNTIF($KZ119:MC119,"&gt;0")&gt;0,VLOOKUP($C119,Input!$A$8:$HV$21,MATCH($OK$21+COUNTIF($KZ119:MC119,"&gt;0"),Input!$A$6:$HV$6,0),FALSE),0),0))*$D119</f>
        <v>0</v>
      </c>
      <c r="OZ119" s="1">
        <f>IF($E119+$I119+$D$7&lt;=OZ$22,0,IF(OZ$22-$D$7&gt;=$E119,IF(COUNTIF($KZ119:MD119,"&gt;0")&gt;0,VLOOKUP($C119,Input!$A$8:$HV$21,MATCH($OK$21+COUNTIF($KZ119:MD119,"&gt;0"),Input!$A$6:$HV$6,0),FALSE),0),0))*$D119</f>
        <v>0</v>
      </c>
      <c r="PA119" s="1">
        <f>IF($E119+$I119+$D$7&lt;=PA$22,0,IF(PA$22-$D$7&gt;=$E119,IF(COUNTIF($KZ119:ME119,"&gt;0")&gt;0,VLOOKUP($C119,Input!$A$8:$HV$21,MATCH($OK$21+COUNTIF($KZ119:ME119,"&gt;0"),Input!$A$6:$HV$6,0),FALSE),0),0))*$D119</f>
        <v>0</v>
      </c>
      <c r="PB119" s="1">
        <f>IF($E119+$I119+$D$7&lt;=PB$22,0,IF(PB$22-$D$7&gt;=$E119,IF(COUNTIF($KZ119:MF119,"&gt;0")&gt;0,VLOOKUP($C119,Input!$A$8:$HV$21,MATCH($OK$21+COUNTIF($KZ119:MF119,"&gt;0"),Input!$A$6:$HV$6,0),FALSE),0),0))*$D119</f>
        <v>0</v>
      </c>
      <c r="PC119" s="1">
        <f>IF($E119+$I119+$D$7&lt;=PC$22,0,IF(PC$22-$D$7&gt;=$E119,IF(COUNTIF($KZ119:MG119,"&gt;0")&gt;0,VLOOKUP($C119,Input!$A$8:$HV$21,MATCH($OK$21+COUNTIF($KZ119:MG119,"&gt;0"),Input!$A$6:$HV$6,0),FALSE),0),0))*$D119</f>
        <v>0</v>
      </c>
      <c r="PD119" s="1">
        <f>IF($E119+$I119+$D$7&lt;=PD$22,0,IF(PD$22-$D$7&gt;=$E119,IF(COUNTIF($KZ119:MH119,"&gt;0")&gt;0,VLOOKUP($C119,Input!$A$8:$HV$21,MATCH($OK$21+COUNTIF($KZ119:MH119,"&gt;0"),Input!$A$6:$HV$6,0),FALSE),0),0))*$D119</f>
        <v>0</v>
      </c>
      <c r="PE119" s="1">
        <f>IF($E119+$I119+$D$7&lt;=PE$22,0,IF(PE$22-$D$7&gt;=$E119,IF(COUNTIF($KZ119:MI119,"&gt;0")&gt;0,VLOOKUP($C119,Input!$A$8:$HV$21,MATCH($OK$21+COUNTIF($KZ119:MI119,"&gt;0"),Input!$A$6:$HV$6,0),FALSE),0),0))*$D119</f>
        <v>0</v>
      </c>
      <c r="PF119" s="1">
        <f>IF($E119+$I119+$D$7&lt;=PF$22,0,IF(PF$22-$D$7&gt;=$E119,IF(COUNTIF($KZ119:MJ119,"&gt;0")&gt;0,VLOOKUP($C119,Input!$A$8:$HV$21,MATCH($OK$21+COUNTIF($KZ119:MJ119,"&gt;0"),Input!$A$6:$HV$6,0),FALSE),0),0))*$D119</f>
        <v>0</v>
      </c>
      <c r="PG119" s="1">
        <f>IF($E119+$I119+$D$7&lt;=PG$22,0,IF(PG$22-$D$7&gt;=$E119,IF(COUNTIF($KZ119:MK119,"&gt;0")&gt;0,VLOOKUP($C119,Input!$A$8:$HV$21,MATCH($OK$21+COUNTIF($KZ119:MK119,"&gt;0"),Input!$A$6:$HV$6,0),FALSE),0),0))*$D119</f>
        <v>0</v>
      </c>
      <c r="PH119" s="1">
        <f>IF($E119+$I119+$D$7&lt;=PH$22,0,IF(PH$22-$D$7&gt;=$E119,IF(COUNTIF($KZ119:ML119,"&gt;0")&gt;0,VLOOKUP($C119,Input!$A$8:$HV$21,MATCH($OK$21+COUNTIF($KZ119:ML119,"&gt;0"),Input!$A$6:$HV$6,0),FALSE),0),0))*$D119</f>
        <v>0</v>
      </c>
      <c r="PI119" s="1">
        <f>IF($E119+$I119+$D$7&lt;=PI$22,0,IF(PI$22-$D$7&gt;=$E119,IF(COUNTIF($KZ119:MM119,"&gt;0")&gt;0,VLOOKUP($C119,Input!$A$8:$HV$21,MATCH($OK$21+COUNTIF($KZ119:MM119,"&gt;0"),Input!$A$6:$HV$6,0),FALSE),0),0))*$D119</f>
        <v>0</v>
      </c>
      <c r="PJ119" s="1">
        <f>IF($E119+$I119+$D$7&lt;=PJ$22,0,IF(PJ$22-$D$7&gt;=$E119,IF(COUNTIF($KZ119:MN119,"&gt;0")&gt;0,VLOOKUP($C119,Input!$A$8:$HV$21,MATCH($OK$21+COUNTIF($KZ119:MN119,"&gt;0"),Input!$A$6:$HV$6,0),FALSE),0),0))*$D119</f>
        <v>0</v>
      </c>
      <c r="PK119" s="1">
        <f>IF($E119+$I119+$D$7&lt;=PK$22,0,IF(PK$22-$D$7&gt;=$E119,IF(COUNTIF($KZ119:MO119,"&gt;0")&gt;0,VLOOKUP($C119,Input!$A$8:$HV$21,MATCH($OK$21+COUNTIF($KZ119:MO119,"&gt;0"),Input!$A$6:$HV$6,0),FALSE),0),0))*$D119</f>
        <v>0</v>
      </c>
      <c r="PL119" s="1">
        <f>IF($E119+$I119+$D$7&lt;=PL$22,0,IF(PL$22-$D$7&gt;=$E119,IF(COUNTIF($KZ119:MP119,"&gt;0")&gt;0,VLOOKUP($C119,Input!$A$8:$HV$21,MATCH($OK$21+COUNTIF($KZ119:MP119,"&gt;0"),Input!$A$6:$HV$6,0),FALSE),0),0))*$D119</f>
        <v>0</v>
      </c>
      <c r="PM119" s="1">
        <f>IF($E119+$I119+$D$7&lt;=PM$22,0,IF(PM$22-$D$7&gt;=$E119,IF(COUNTIF($KZ119:MQ119,"&gt;0")&gt;0,VLOOKUP($C119,Input!$A$8:$HV$21,MATCH($OK$21+COUNTIF($KZ119:MQ119,"&gt;0"),Input!$A$6:$HV$6,0),FALSE),0),0))*$D119</f>
        <v>0</v>
      </c>
      <c r="PN119" s="1">
        <f>IF($E119+$I119+$D$7&lt;=PN$22,0,IF(PN$22-$D$7&gt;=$E119,IF(COUNTIF($KZ119:MR119,"&gt;0")&gt;0,VLOOKUP($C119,Input!$A$8:$HV$21,MATCH($OK$21+COUNTIF($KZ119:MR119,"&gt;0"),Input!$A$6:$HV$6,0),FALSE),0),0))*$D119</f>
        <v>0</v>
      </c>
      <c r="PO119" s="1">
        <f>IF($E119+$I119+$D$7&lt;=PO$22,0,IF(PO$22-$D$7&gt;=$E119,IF(COUNTIF($KZ119:MS119,"&gt;0")&gt;0,VLOOKUP($C119,Input!$A$8:$HV$21,MATCH($OK$21+COUNTIF($KZ119:MS119,"&gt;0"),Input!$A$6:$HV$6,0),FALSE),0),0))*$D119</f>
        <v>0</v>
      </c>
      <c r="PP119" s="1">
        <f>IF($E119+$I119+$D$7&lt;=PP$22,0,IF(PP$22-$D$7&gt;=$E119,IF(COUNTIF($KZ119:MT119,"&gt;0")&gt;0,VLOOKUP($C119,Input!$A$8:$HV$21,MATCH($OK$21+COUNTIF($KZ119:MT119,"&gt;0"),Input!$A$6:$HV$6,0),FALSE),0),0))*$D119</f>
        <v>0</v>
      </c>
      <c r="PQ119" s="1">
        <f>IF($E119+$I119+$D$7&lt;=PQ$22,0,IF(PQ$22-$D$7&gt;=$E119,IF(COUNTIF($KZ119:MU119,"&gt;0")&gt;0,VLOOKUP($C119,Input!$A$8:$HV$21,MATCH($OK$21+COUNTIF($KZ119:MU119,"&gt;0"),Input!$A$6:$HV$6,0),FALSE),0),0))*$D119</f>
        <v>0</v>
      </c>
      <c r="PR119" s="1">
        <f>IF($E119+$I119+$D$7&lt;=PR$22,0,IF(PR$22-$D$7&gt;=$E119,IF(COUNTIF($KZ119:MV119,"&gt;0")&gt;0,VLOOKUP($C119,Input!$A$8:$HV$21,MATCH($OK$21+COUNTIF($KZ119:MV119,"&gt;0"),Input!$A$6:$HV$6,0),FALSE),0),0))*$D119</f>
        <v>0</v>
      </c>
      <c r="PS119" s="1">
        <f>IF($E119+$I119+$D$7&lt;=PS$22,0,IF(PS$22-$D$7&gt;=$E119,IF(COUNTIF($KZ119:MW119,"&gt;0")&gt;0,VLOOKUP($C119,Input!$A$8:$HV$21,MATCH($OK$21+COUNTIF($KZ119:MW119,"&gt;0"),Input!$A$6:$HV$6,0),FALSE),0),0))*$D119</f>
        <v>0</v>
      </c>
      <c r="PT119" s="1">
        <f>IF($E119+$I119+$D$7&lt;=PT$22,0,IF(PT$22-$D$7&gt;=$E119,IF(COUNTIF($KZ119:MX119,"&gt;0")&gt;0,VLOOKUP($C119,Input!$A$8:$HV$21,MATCH($OK$21+COUNTIF($KZ119:MX119,"&gt;0"),Input!$A$6:$HV$6,0),FALSE),0),0))*$D119</f>
        <v>0</v>
      </c>
      <c r="PV119" s="1" t="str">
        <f t="shared" si="871"/>
        <v>2005 MY 40' CNG w Midlife Rebuild {234 Buses}</v>
      </c>
      <c r="PW119" s="1">
        <f t="shared" si="875"/>
        <v>11040615.56214433</v>
      </c>
      <c r="PX119" s="1">
        <f t="shared" si="872"/>
        <v>11592761.682956627</v>
      </c>
      <c r="PY119" s="1">
        <f t="shared" si="872"/>
        <v>11911838.244978391</v>
      </c>
      <c r="PZ119" s="1">
        <f t="shared" si="872"/>
        <v>0</v>
      </c>
      <c r="QA119" s="1">
        <f t="shared" si="872"/>
        <v>0</v>
      </c>
      <c r="QB119" s="1">
        <f t="shared" si="872"/>
        <v>0</v>
      </c>
      <c r="QC119" s="1">
        <f t="shared" si="872"/>
        <v>0</v>
      </c>
      <c r="QD119" s="1">
        <f t="shared" si="872"/>
        <v>0</v>
      </c>
      <c r="QE119" s="1">
        <f t="shared" si="872"/>
        <v>0</v>
      </c>
      <c r="QF119" s="1">
        <f t="shared" si="872"/>
        <v>0</v>
      </c>
      <c r="QG119" s="1">
        <f t="shared" si="872"/>
        <v>0</v>
      </c>
      <c r="QH119" s="1">
        <f t="shared" si="872"/>
        <v>0</v>
      </c>
      <c r="QI119" s="1">
        <f t="shared" si="872"/>
        <v>0</v>
      </c>
      <c r="QJ119" s="1">
        <f t="shared" si="872"/>
        <v>0</v>
      </c>
      <c r="QK119" s="1">
        <f t="shared" si="872"/>
        <v>0</v>
      </c>
      <c r="QL119" s="1">
        <f t="shared" si="872"/>
        <v>0</v>
      </c>
      <c r="QM119" s="1">
        <f t="shared" si="872"/>
        <v>0</v>
      </c>
      <c r="QN119" s="1">
        <f t="shared" si="872"/>
        <v>0</v>
      </c>
      <c r="QO119" s="1">
        <f t="shared" si="872"/>
        <v>0</v>
      </c>
      <c r="QP119" s="1">
        <f t="shared" si="872"/>
        <v>0</v>
      </c>
      <c r="QQ119" s="1">
        <f t="shared" si="872"/>
        <v>0</v>
      </c>
      <c r="QR119" s="1">
        <f t="shared" si="872"/>
        <v>0</v>
      </c>
      <c r="QS119" s="1">
        <f t="shared" si="872"/>
        <v>0</v>
      </c>
      <c r="QT119" s="1">
        <f t="shared" si="872"/>
        <v>0</v>
      </c>
      <c r="QU119" s="1">
        <f t="shared" si="872"/>
        <v>0</v>
      </c>
      <c r="QV119" s="1">
        <f t="shared" si="872"/>
        <v>0</v>
      </c>
      <c r="QW119" s="1">
        <f t="shared" si="872"/>
        <v>0</v>
      </c>
      <c r="QX119" s="1">
        <f t="shared" si="872"/>
        <v>0</v>
      </c>
      <c r="QY119" s="1">
        <f t="shared" si="872"/>
        <v>0</v>
      </c>
      <c r="QZ119" s="1">
        <f t="shared" si="872"/>
        <v>0</v>
      </c>
      <c r="RA119" s="1">
        <f t="shared" si="872"/>
        <v>0</v>
      </c>
      <c r="RB119" s="1">
        <f t="shared" si="872"/>
        <v>0</v>
      </c>
      <c r="RC119" s="1">
        <f t="shared" si="872"/>
        <v>0</v>
      </c>
      <c r="RD119" s="1">
        <f t="shared" si="872"/>
        <v>0</v>
      </c>
      <c r="RE119" s="1">
        <f t="shared" si="872"/>
        <v>0</v>
      </c>
      <c r="RF119" s="1">
        <f t="shared" si="876"/>
        <v>34545215.490079343</v>
      </c>
      <c r="RG119" s="1">
        <f t="shared" si="877"/>
        <v>33523773.992178939</v>
      </c>
      <c r="RH119" s="72"/>
      <c r="RI119" s="91"/>
    </row>
    <row r="120" spans="1:477" hidden="1" outlineLevel="1" x14ac:dyDescent="0.25">
      <c r="A120" s="89"/>
      <c r="B120" s="143"/>
      <c r="C120" s="111" t="str">
        <f t="shared" si="873"/>
        <v>40' CNG w Midlife Rebuild</v>
      </c>
      <c r="D120" s="85">
        <f t="shared" si="874"/>
        <v>234</v>
      </c>
      <c r="E120" s="83">
        <f t="shared" si="878"/>
        <v>2006</v>
      </c>
      <c r="F120" s="68">
        <f t="shared" si="870"/>
        <v>40000</v>
      </c>
      <c r="G120" s="69">
        <f>VLOOKUP($C120,Input!$A$8:$HV$39,MATCH(G$21,Input!$A$6:$HV$6,0),FALSE)</f>
        <v>2.91</v>
      </c>
      <c r="H120" s="123">
        <f>VLOOKUP($C120,Input!$A$8:$HV$39,MATCH(H$21,Input!$A$6:$HV$6,0),FALSE)</f>
        <v>0</v>
      </c>
      <c r="I120" s="70">
        <f>VLOOKUP($C120,Input!$A$8:$HV$39,MATCH(I$21,Input!$A$6:$HV$6,0),FALSE)</f>
        <v>14</v>
      </c>
      <c r="J120" s="1">
        <f>+IF($E120=J$22,VLOOKUP($C120,Input!$A$8:$AN$39,MATCH(J$21,Input!$A$6:$AN$6,0),FALSE)+$H120,0)*$D120</f>
        <v>0</v>
      </c>
      <c r="K120" s="1">
        <f>+IF($E120=K$22,VLOOKUP($C120,Input!$A$8:$AN$39,MATCH(K$21,Input!$A$6:$AN$6,0),FALSE)+$H120,0)*$D120</f>
        <v>0</v>
      </c>
      <c r="L120" s="1">
        <f>+IF($E120=L$22,VLOOKUP($C120,Input!$A$8:$AN$39,MATCH(L$21,Input!$A$6:$AN$6,0),FALSE)+$H120,0)*$D120</f>
        <v>0</v>
      </c>
      <c r="M120" s="1">
        <f>+IF($E120=M$22,VLOOKUP($C120,Input!$A$8:$AN$39,MATCH(M$21,Input!$A$6:$AN$6,0),FALSE)+$H120,0)*$D120</f>
        <v>0</v>
      </c>
      <c r="N120" s="1">
        <f>+IF($E120=N$22,VLOOKUP($C120,Input!$A$8:$AN$39,MATCH(N$21,Input!$A$6:$AN$6,0),FALSE)+$H120,0)*$D120</f>
        <v>0</v>
      </c>
      <c r="O120" s="1">
        <f>+IF($E120=O$22,VLOOKUP($C120,Input!$A$8:$AN$39,MATCH(O$21,Input!$A$6:$AN$6,0),FALSE)+$H120,0)*$D120</f>
        <v>0</v>
      </c>
      <c r="P120" s="1">
        <f>+IF($E120=P$22,VLOOKUP($C120,Input!$A$8:$AN$39,MATCH(P$21,Input!$A$6:$AN$6,0),FALSE)+$H120,0)*$D120</f>
        <v>0</v>
      </c>
      <c r="Q120" s="1">
        <f>+IF($E120=Q$22,VLOOKUP($C120,Input!$A$8:$AN$39,MATCH(Q$21,Input!$A$6:$AN$6,0),FALSE)+$H120,0)*$D120</f>
        <v>0</v>
      </c>
      <c r="R120" s="1">
        <f>+IF($E120=R$22,VLOOKUP($C120,Input!$A$8:$AN$39,MATCH(R$21,Input!$A$6:$AN$6,0),FALSE)+$H120,0)*$D120</f>
        <v>0</v>
      </c>
      <c r="S120" s="1">
        <f>+IF($E120=S$22,VLOOKUP($C120,Input!$A$8:$AN$39,MATCH(S$21,Input!$A$6:$AN$6,0),FALSE)+$H120,0)*$D120</f>
        <v>0</v>
      </c>
      <c r="T120" s="1">
        <f>+IF($E120=T$22,VLOOKUP($C120,Input!$A$8:$AN$39,MATCH(T$21,Input!$A$6:$AN$6,0),FALSE)+$H120,0)*$D120</f>
        <v>0</v>
      </c>
      <c r="U120" s="1">
        <f>+IF($E120=U$22,VLOOKUP($C120,Input!$A$8:$AN$39,MATCH(U$21,Input!$A$6:$AN$6,0),FALSE)+$H120,0)*$D120</f>
        <v>0</v>
      </c>
      <c r="V120" s="1">
        <f>+IF($E120=V$22,VLOOKUP($C120,Input!$A$8:$AN$39,MATCH(V$21,Input!$A$6:$AN$6,0),FALSE)+$H120,0)*$D120</f>
        <v>0</v>
      </c>
      <c r="W120" s="1">
        <f>+IF($E120=W$22,VLOOKUP($C120,Input!$A$8:$AN$39,MATCH(W$21,Input!$A$6:$AN$6,0),FALSE)+$H120,0)*$D120</f>
        <v>0</v>
      </c>
      <c r="X120" s="1">
        <f>+IF($E120=X$22,VLOOKUP($C120,Input!$A$8:$AN$39,MATCH(X$21,Input!$A$6:$AN$6,0),FALSE)+$H120,0)*$D120</f>
        <v>0</v>
      </c>
      <c r="Y120" s="1">
        <f>+IF($E120=Y$22,VLOOKUP($C120,Input!$A$8:$AN$39,MATCH(Y$21,Input!$A$6:$AN$6,0),FALSE)+$H120,0)*$D120</f>
        <v>0</v>
      </c>
      <c r="Z120" s="1">
        <f>+IF($E120=Z$22,VLOOKUP($C120,Input!$A$8:$AN$39,MATCH(Z$21,Input!$A$6:$AN$6,0),FALSE)+$H120,0)*$D120</f>
        <v>0</v>
      </c>
      <c r="AA120" s="1">
        <f>+IF($E120=AA$22,VLOOKUP($C120,Input!$A$8:$AN$39,MATCH(AA$21,Input!$A$6:$AN$6,0),FALSE)+$H120,0)*$D120</f>
        <v>0</v>
      </c>
      <c r="AB120" s="1">
        <f>+IF($E120=AB$22,VLOOKUP($C120,Input!$A$8:$AN$39,MATCH(AB$21,Input!$A$6:$AN$6,0),FALSE)+$H120,0)*$D120</f>
        <v>0</v>
      </c>
      <c r="AC120" s="1">
        <f>+IF($E120=AC$22,VLOOKUP($C120,Input!$A$8:$AN$39,MATCH(AC$21,Input!$A$6:$AN$6,0),FALSE)+$H120,0)*$D120</f>
        <v>0</v>
      </c>
      <c r="AD120" s="1">
        <f>+IF($E120=AD$22,VLOOKUP($C120,Input!$A$8:$AN$39,MATCH(AD$21,Input!$A$6:$AN$6,0),FALSE)+$H120,0)*$D120</f>
        <v>0</v>
      </c>
      <c r="AE120" s="1">
        <f>+IF($E120=AE$22,VLOOKUP($C120,Input!$A$8:$AN$39,MATCH(AE$21,Input!$A$6:$AN$6,0),FALSE)+$H120,0)*$D120</f>
        <v>0</v>
      </c>
      <c r="AF120" s="1">
        <f>+IF($E120=AF$22,VLOOKUP($C120,Input!$A$8:$AN$39,MATCH(AF$21,Input!$A$6:$AN$6,0),FALSE)+$H120,0)*$D120</f>
        <v>0</v>
      </c>
      <c r="AG120" s="1">
        <f>+IF($E120=AG$22,VLOOKUP($C120,Input!$A$8:$AN$39,MATCH(AG$21,Input!$A$6:$AN$6,0),FALSE)+$H120,0)*$D120</f>
        <v>0</v>
      </c>
      <c r="AH120" s="1">
        <f>+IF($E120=AH$22,VLOOKUP($C120,Input!$A$8:$AN$39,MATCH(AH$21,Input!$A$6:$AN$6,0),FALSE)+$H120,0)*$D120</f>
        <v>0</v>
      </c>
      <c r="AI120" s="1">
        <f>+IF($E120=AI$22,VLOOKUP($C120,Input!$A$8:$AN$39,MATCH(AI$21,Input!$A$6:$AN$6,0),FALSE)+$H120,0)*$D120</f>
        <v>0</v>
      </c>
      <c r="AJ120" s="1">
        <f>+IF($E120=AJ$22,VLOOKUP($C120,Input!$A$8:$AN$39,MATCH(AJ$21,Input!$A$6:$AN$6,0),FALSE)+$H120,0)*$D120</f>
        <v>0</v>
      </c>
      <c r="AK120" s="1">
        <f>+IF($E120=AK$22,VLOOKUP($C120,Input!$A$8:$AN$39,MATCH(AK$21,Input!$A$6:$AN$6,0),FALSE)+$H120,0)*$D120</f>
        <v>0</v>
      </c>
      <c r="AL120" s="1">
        <f>+IF($E120=AL$22,VLOOKUP($C120,Input!$A$8:$AN$39,MATCH(AL$21,Input!$A$6:$AN$6,0),FALSE)+$H120,0)*$D120</f>
        <v>0</v>
      </c>
      <c r="AM120" s="1">
        <f>+IF($E120=AM$22,VLOOKUP($C120,Input!$A$8:$AN$39,MATCH(AM$21,Input!$A$6:$AN$6,0),FALSE)+$H120,0)*$D120</f>
        <v>0</v>
      </c>
      <c r="AN120" s="1">
        <f>+IF($E120=AN$22,VLOOKUP($C120,Input!$A$8:$AN$39,MATCH(AN$21,Input!$A$6:$AN$6,0),FALSE)+$H120,0)*$D120</f>
        <v>0</v>
      </c>
      <c r="AO120" s="1">
        <f>+IF($E120=AO$22,VLOOKUP($C120,Input!$A$8:$AN$39,MATCH(AO$21,Input!$A$6:$AN$6,0),FALSE)+$H120,0)*$D120</f>
        <v>0</v>
      </c>
      <c r="AP120" s="1">
        <f>+IF($E120=AP$22,VLOOKUP($C120,Input!$A$8:$AN$39,MATCH(AP$21,Input!$A$6:$AN$6,0),FALSE)+$H120,0)*$D120</f>
        <v>0</v>
      </c>
      <c r="AQ120" s="1">
        <f>+IF($E120=AQ$22,VLOOKUP($C120,Input!$A$8:$AN$39,MATCH(AQ$21,Input!$A$6:$AN$6,0),FALSE)+$H120,0)*$D120</f>
        <v>0</v>
      </c>
      <c r="AR120" s="1">
        <f>+IF($E120=AR$22,VLOOKUP($C120,Input!$A$8:$AN$39,MATCH(AR$21,Input!$A$6:$AN$6,0),FALSE)+$H120,0)*$D120</f>
        <v>0</v>
      </c>
      <c r="AT120" t="str">
        <f>VLOOKUP($C120,Input!$A$8:$HV$39,MATCH(AT$21,Input!$A$6:$HV$6,0),FALSE)</f>
        <v>Parts and administrative cost</v>
      </c>
      <c r="AU120" s="1">
        <f>+IF($E120=AU$22,VLOOKUP($C120,Input!$A$8:$HV$39,MATCH(AU$21,Input!$A$6:$HV$6,0),FALSE),0)*$D120</f>
        <v>0</v>
      </c>
      <c r="AV120" s="1">
        <f>+IF($E120=AV$22,VLOOKUP($C120,Input!$A$8:$HV$39,MATCH(AV$21,Input!$A$6:$HV$6,0),FALSE),0)*$D120</f>
        <v>0</v>
      </c>
      <c r="AW120" s="1">
        <f>+IF($E120=AW$22,VLOOKUP($C120,Input!$A$8:$HV$39,MATCH(AW$21,Input!$A$6:$HV$6,0),FALSE),0)*$D120</f>
        <v>0</v>
      </c>
      <c r="AX120" s="1">
        <f>+IF($E120=AX$22,VLOOKUP($C120,Input!$A$8:$HV$39,MATCH(AX$21,Input!$A$6:$HV$6,0),FALSE),0)*$D120</f>
        <v>0</v>
      </c>
      <c r="AY120" s="1">
        <f>+IF($E120=AY$22,VLOOKUP($C120,Input!$A$8:$HV$39,MATCH(AY$21,Input!$A$6:$HV$6,0),FALSE),0)*$D120</f>
        <v>0</v>
      </c>
      <c r="AZ120" s="1">
        <f>+IF($E120=AZ$22,VLOOKUP($C120,Input!$A$8:$HV$39,MATCH(AZ$21,Input!$A$6:$HV$6,0),FALSE),0)*$D120</f>
        <v>0</v>
      </c>
      <c r="BA120" s="1">
        <f>+IF($E120=BA$22,VLOOKUP($C120,Input!$A$8:$HV$39,MATCH(BA$21,Input!$A$6:$HV$6,0),FALSE),0)*$D120</f>
        <v>0</v>
      </c>
      <c r="BB120" s="1">
        <f>+IF($E120=BB$22,VLOOKUP($C120,Input!$A$8:$HV$39,MATCH(BB$21,Input!$A$6:$HV$6,0),FALSE),0)*$D120</f>
        <v>0</v>
      </c>
      <c r="BC120" s="1">
        <f>+IF($E120=BC$22,VLOOKUP($C120,Input!$A$8:$HV$39,MATCH(BC$21,Input!$A$6:$HV$6,0),FALSE),0)*$D120</f>
        <v>0</v>
      </c>
      <c r="BD120" s="1">
        <f>+IF($E120=BD$22,VLOOKUP($C120,Input!$A$8:$HV$39,MATCH(BD$21,Input!$A$6:$HV$6,0),FALSE),0)*$D120</f>
        <v>0</v>
      </c>
      <c r="BE120" s="1">
        <f>+IF($E120=BE$22,VLOOKUP($C120,Input!$A$8:$HV$39,MATCH(BE$21,Input!$A$6:$HV$6,0),FALSE),0)*$D120</f>
        <v>0</v>
      </c>
      <c r="BF120" s="1">
        <f>+IF($E120=BF$22,VLOOKUP($C120,Input!$A$8:$HV$39,MATCH(BF$21,Input!$A$6:$HV$6,0),FALSE),0)*$D120</f>
        <v>0</v>
      </c>
      <c r="BG120" s="1">
        <f>+IF($E120=BG$22,VLOOKUP($C120,Input!$A$8:$HV$39,MATCH(BG$21,Input!$A$6:$HV$6,0),FALSE),0)*$D120</f>
        <v>0</v>
      </c>
      <c r="BH120" s="1">
        <f>+IF($E120=BH$22,VLOOKUP($C120,Input!$A$8:$HV$39,MATCH(BH$21,Input!$A$6:$HV$6,0),FALSE),0)*$D120</f>
        <v>0</v>
      </c>
      <c r="BI120" s="1">
        <f>+IF($E120=BI$22,VLOOKUP($C120,Input!$A$8:$HV$39,MATCH(BI$21,Input!$A$6:$HV$6,0),FALSE),0)*$D120</f>
        <v>0</v>
      </c>
      <c r="BJ120" s="1">
        <f>+IF($E120=BJ$22,VLOOKUP($C120,Input!$A$8:$HV$39,MATCH(BJ$21,Input!$A$6:$HV$6,0),FALSE),0)*$D120</f>
        <v>0</v>
      </c>
      <c r="BK120" s="1">
        <f>+IF($E120=BK$22,VLOOKUP($C120,Input!$A$8:$HV$39,MATCH(BK$21,Input!$A$6:$HV$6,0),FALSE),0)*$D120</f>
        <v>0</v>
      </c>
      <c r="BL120" s="1">
        <f>+IF($E120=BL$22,VLOOKUP($C120,Input!$A$8:$HV$39,MATCH(BL$21,Input!$A$6:$HV$6,0),FALSE),0)*$D120</f>
        <v>0</v>
      </c>
      <c r="BM120" s="1">
        <f>+IF($E120=BM$22,VLOOKUP($C120,Input!$A$8:$HV$39,MATCH(BM$21,Input!$A$6:$HV$6,0),FALSE),0)*$D120</f>
        <v>0</v>
      </c>
      <c r="BN120" s="1">
        <f>+IF($E120=BN$22,VLOOKUP($C120,Input!$A$8:$HV$39,MATCH(BN$21,Input!$A$6:$HV$6,0),FALSE),0)*$D120</f>
        <v>0</v>
      </c>
      <c r="BO120" s="1">
        <f>+IF($E120=BO$22,VLOOKUP($C120,Input!$A$8:$HV$39,MATCH(BO$21,Input!$A$6:$HV$6,0),FALSE),0)*$D120</f>
        <v>0</v>
      </c>
      <c r="BP120" s="1">
        <f>+IF($E120=BP$22,VLOOKUP($C120,Input!$A$8:$HV$39,MATCH(BP$21,Input!$A$6:$HV$6,0),FALSE),0)*$D120</f>
        <v>0</v>
      </c>
      <c r="BQ120" s="1">
        <f>+IF($E120=BQ$22,VLOOKUP($C120,Input!$A$8:$HV$39,MATCH(BQ$21,Input!$A$6:$HV$6,0),FALSE),0)*$D120</f>
        <v>0</v>
      </c>
      <c r="BR120" s="1">
        <f>+IF($E120=BR$22,VLOOKUP($C120,Input!$A$8:$HV$39,MATCH(BR$21,Input!$A$6:$HV$6,0),FALSE),0)*$D120</f>
        <v>0</v>
      </c>
      <c r="BS120" s="1">
        <f>+IF($E120=BS$22,VLOOKUP($C120,Input!$A$8:$HV$39,MATCH(BS$21,Input!$A$6:$HV$6,0),FALSE),0)*$D120</f>
        <v>0</v>
      </c>
      <c r="BT120" s="1">
        <f>+IF($E120=BT$22,VLOOKUP($C120,Input!$A$8:$HV$39,MATCH(BT$21,Input!$A$6:$HV$6,0),FALSE),0)*$D120</f>
        <v>0</v>
      </c>
      <c r="BU120" s="1">
        <f>+IF($E120=BU$22,VLOOKUP($C120,Input!$A$8:$HV$39,MATCH(BU$21,Input!$A$6:$HV$6,0),FALSE),0)*$D120</f>
        <v>0</v>
      </c>
      <c r="BV120" s="1">
        <f>+IF($E120=BV$22,VLOOKUP($C120,Input!$A$8:$HV$39,MATCH(BV$21,Input!$A$6:$HV$6,0),FALSE),0)*$D120</f>
        <v>0</v>
      </c>
      <c r="BW120" s="1">
        <f>+IF($E120=BW$22,VLOOKUP($C120,Input!$A$8:$HV$39,MATCH(BW$21,Input!$A$6:$HV$6,0),FALSE),0)*$D120</f>
        <v>0</v>
      </c>
      <c r="BX120" s="1">
        <f>+IF($E120=BX$22,VLOOKUP($C120,Input!$A$8:$HV$39,MATCH(BX$21,Input!$A$6:$HV$6,0),FALSE),0)*$D120</f>
        <v>0</v>
      </c>
      <c r="BY120" s="1">
        <f>+IF($E120=BY$22,VLOOKUP($C120,Input!$A$8:$HV$39,MATCH(BY$21,Input!$A$6:$HV$6,0),FALSE),0)*$D120</f>
        <v>0</v>
      </c>
      <c r="BZ120" s="1">
        <f>+IF($E120=BZ$22,VLOOKUP($C120,Input!$A$8:$HV$39,MATCH(BZ$21,Input!$A$6:$HV$6,0),FALSE),0)*$D120</f>
        <v>0</v>
      </c>
      <c r="CA120" s="1">
        <f>+IF($E120=CA$22,VLOOKUP($C120,Input!$A$8:$HV$39,MATCH(CA$21,Input!$A$6:$HV$6,0),FALSE),0)*$D120</f>
        <v>0</v>
      </c>
      <c r="CB120" s="1">
        <f>+IF($E120=CB$22,VLOOKUP($C120,Input!$A$8:$HV$39,MATCH(CB$21,Input!$A$6:$HV$6,0),FALSE),0)*$D120</f>
        <v>0</v>
      </c>
      <c r="CC120" s="1">
        <f>+IF($E120=CC$22,VLOOKUP($C120,Input!$A$8:$HV$39,MATCH(CC$21,Input!$A$6:$HV$6,0),FALSE),0)*$D120</f>
        <v>0</v>
      </c>
      <c r="CE120" t="str">
        <f>VLOOKUP($C120,Input!$A$8:$HV$39,MATCH(CE$21,Input!$A$6:$HV$6,0),FALSE)</f>
        <v>Engine Rebuild @ 7 Yr</v>
      </c>
      <c r="CF120" s="1">
        <f>IF($E120+$I120+$D$7&lt;=CF$22,0,IF(CF$22-$D$7&gt;=$E120,IF(COUNTIF($KZ120:LP120,"&gt;0")&gt;0,VLOOKUP($C120,Input!$A$8:$HV$21,MATCH($CE$21+COUNTIF($KZ120:LP120,"&gt;0"),Input!$A$6:$HV$6,0),FALSE),0),0))*$D120</f>
        <v>0</v>
      </c>
      <c r="CG120" s="1">
        <f>IF($E120+$I120+$D$7&lt;=CG$22,0,IF(CG$22-$D$7&gt;=$E120,IF(COUNTIF($KZ120:LQ120,"&gt;0")&gt;0,VLOOKUP($C120,Input!$A$8:$HV$21,MATCH($CE$21+COUNTIF($KZ120:LQ120,"&gt;0"),Input!$A$6:$HV$6,0),FALSE),0),0))*$D120</f>
        <v>0</v>
      </c>
      <c r="CH120" s="1">
        <f>IF($E120+$I120+$D$7&lt;=CH$22,0,IF(CH$22-$D$7&gt;=$E120,IF(COUNTIF($KZ120:LR120,"&gt;0")&gt;0,VLOOKUP($C120,Input!$A$8:$HV$21,MATCH($CE$21+COUNTIF($KZ120:LR120,"&gt;0"),Input!$A$6:$HV$6,0),FALSE),0),0))*$D120</f>
        <v>0</v>
      </c>
      <c r="CI120" s="1">
        <f>IF($E120+$I120+$D$7&lt;=CI$22,0,IF(CI$22-$D$7&gt;=$E120,IF(COUNTIF($KZ120:LS120,"&gt;0")&gt;0,VLOOKUP($C120,Input!$A$8:$HV$21,MATCH($CE$21+COUNTIF($KZ120:LS120,"&gt;0"),Input!$A$6:$HV$6,0),FALSE),0),0))*$D120</f>
        <v>0</v>
      </c>
      <c r="CJ120" s="1">
        <f>IF($E120+$I120+$D$7&lt;=CJ$22,0,IF(CJ$22-$D$7&gt;=$E120,IF(COUNTIF($KZ120:LT120,"&gt;0")&gt;0,VLOOKUP($C120,Input!$A$8:$HV$21,MATCH($CE$21+COUNTIF($KZ120:LT120,"&gt;0"),Input!$A$6:$HV$6,0),FALSE),0),0))*$D120</f>
        <v>0</v>
      </c>
      <c r="CK120" s="1">
        <f>IF($E120+$I120+$D$7&lt;=CK$22,0,IF(CK$22-$D$7&gt;=$E120,IF(COUNTIF($KZ120:LU120,"&gt;0")&gt;0,VLOOKUP($C120,Input!$A$8:$HV$21,MATCH($CE$21+COUNTIF($KZ120:LU120,"&gt;0"),Input!$A$6:$HV$6,0),FALSE),0),0))*$D120</f>
        <v>0</v>
      </c>
      <c r="CL120" s="1">
        <f>IF($E120+$I120+$D$7&lt;=CL$22,0,IF(CL$22-$D$7&gt;=$E120,IF(COUNTIF($KZ120:LV120,"&gt;0")&gt;0,VLOOKUP($C120,Input!$A$8:$HV$21,MATCH($CE$21+COUNTIF($KZ120:LV120,"&gt;0"),Input!$A$6:$HV$6,0),FALSE),0),0))*$D120</f>
        <v>0</v>
      </c>
      <c r="CM120" s="1">
        <f>IF($E120+$I120+$D$7&lt;=CM$22,0,IF(CM$22-$D$7&gt;=$E120,IF(COUNTIF($KZ120:LW120,"&gt;0")&gt;0,VLOOKUP($C120,Input!$A$8:$HV$21,MATCH($CE$21+COUNTIF($KZ120:LW120,"&gt;0"),Input!$A$6:$HV$6,0),FALSE),0),0))*$D120</f>
        <v>0</v>
      </c>
      <c r="CN120" s="1">
        <f>IF($E120+$I120+$D$7&lt;=CN$22,0,IF(CN$22-$D$7&gt;=$E120,IF(COUNTIF($KZ120:LX120,"&gt;0")&gt;0,VLOOKUP($C120,Input!$A$8:$HV$21,MATCH($CE$21+COUNTIF($KZ120:LX120,"&gt;0"),Input!$A$6:$HV$6,0),FALSE),0),0))*$D120</f>
        <v>0</v>
      </c>
      <c r="CO120" s="1">
        <f>IF($E120+$I120+$D$7&lt;=CO$22,0,IF(CO$22-$D$7&gt;=$E120,IF(COUNTIF($KZ120:LY120,"&gt;0")&gt;0,VLOOKUP($C120,Input!$A$8:$HV$21,MATCH($CE$21+COUNTIF($KZ120:LY120,"&gt;0"),Input!$A$6:$HV$6,0),FALSE),0),0))*$D120</f>
        <v>0</v>
      </c>
      <c r="CP120" s="1">
        <f>IF($E120+$I120+$D$7&lt;=CP$22,0,IF(CP$22-$D$7&gt;=$E120,IF(COUNTIF($KZ120:LZ120,"&gt;0")&gt;0,VLOOKUP($C120,Input!$A$8:$HV$21,MATCH($CE$21+COUNTIF($KZ120:LZ120,"&gt;0"),Input!$A$6:$HV$6,0),FALSE),0),0))*$D120</f>
        <v>0</v>
      </c>
      <c r="CQ120" s="1">
        <f>IF($E120+$I120+$D$7&lt;=CQ$22,0,IF(CQ$22-$D$7&gt;=$E120,IF(COUNTIF($KZ120:MA120,"&gt;0")&gt;0,VLOOKUP($C120,Input!$A$8:$HV$21,MATCH($CE$21+COUNTIF($KZ120:MA120,"&gt;0"),Input!$A$6:$HV$6,0),FALSE),0),0))*$D120</f>
        <v>0</v>
      </c>
      <c r="CR120" s="1">
        <f>IF($E120+$I120+$D$7&lt;=CR$22,0,IF(CR$22-$D$7&gt;=$E120,IF(COUNTIF($KZ120:MB120,"&gt;0")&gt;0,VLOOKUP($C120,Input!$A$8:$HV$21,MATCH($CE$21+COUNTIF($KZ120:MB120,"&gt;0"),Input!$A$6:$HV$6,0),FALSE),0),0))*$D120</f>
        <v>0</v>
      </c>
      <c r="CS120" s="1">
        <f>IF($E120+$I120+$D$7&lt;=CS$22,0,IF(CS$22-$D$7&gt;=$E120,IF(COUNTIF($KZ120:MC120,"&gt;0")&gt;0,VLOOKUP($C120,Input!$A$8:$HV$21,MATCH($CE$21+COUNTIF($KZ120:MC120,"&gt;0"),Input!$A$6:$HV$6,0),FALSE),0),0))*$D120</f>
        <v>0</v>
      </c>
      <c r="CT120" s="1">
        <f>IF($E120+$I120+$D$7&lt;=CT$22,0,IF(CT$22-$D$7&gt;=$E120,IF(COUNTIF($KZ120:MD120,"&gt;0")&gt;0,VLOOKUP($C120,Input!$A$8:$HV$21,MATCH($CE$21+COUNTIF($KZ120:MD120,"&gt;0"),Input!$A$6:$HV$6,0),FALSE),0),0))*$D120</f>
        <v>0</v>
      </c>
      <c r="CU120" s="1">
        <f>IF($E120+$I120+$D$7&lt;=CU$22,0,IF(CU$22-$D$7&gt;=$E120,IF(COUNTIF($KZ120:ME120,"&gt;0")&gt;0,VLOOKUP($C120,Input!$A$8:$HV$21,MATCH($CE$21+COUNTIF($KZ120:ME120,"&gt;0"),Input!$A$6:$HV$6,0),FALSE),0),0))*$D120</f>
        <v>0</v>
      </c>
      <c r="CV120" s="1">
        <f>IF($E120+$I120+$D$7&lt;=CV$22,0,IF(CV$22-$D$7&gt;=$E120,IF(COUNTIF($KZ120:MF120,"&gt;0")&gt;0,VLOOKUP($C120,Input!$A$8:$HV$21,MATCH($CE$21+COUNTIF($KZ120:MF120,"&gt;0"),Input!$A$6:$HV$6,0),FALSE),0),0))*$D120</f>
        <v>0</v>
      </c>
      <c r="CW120" s="1">
        <f>IF($E120+$I120+$D$7&lt;=CW$22,0,IF(CW$22-$D$7&gt;=$E120,IF(COUNTIF($KZ120:MG120,"&gt;0")&gt;0,VLOOKUP($C120,Input!$A$8:$HV$21,MATCH($CE$21+COUNTIF($KZ120:MG120,"&gt;0"),Input!$A$6:$HV$6,0),FALSE),0),0))*$D120</f>
        <v>0</v>
      </c>
      <c r="CX120" s="1">
        <f>IF($E120+$I120+$D$7&lt;=CX$22,0,IF(CX$22-$D$7&gt;=$E120,IF(COUNTIF($KZ120:MH120,"&gt;0")&gt;0,VLOOKUP($C120,Input!$A$8:$HV$21,MATCH($CE$21+COUNTIF($KZ120:MH120,"&gt;0"),Input!$A$6:$HV$6,0),FALSE),0),0))*$D120</f>
        <v>0</v>
      </c>
      <c r="CY120" s="1">
        <f>IF($E120+$I120+$D$7&lt;=CY$22,0,IF(CY$22-$D$7&gt;=$E120,IF(COUNTIF($KZ120:MI120,"&gt;0")&gt;0,VLOOKUP($C120,Input!$A$8:$HV$21,MATCH($CE$21+COUNTIF($KZ120:MI120,"&gt;0"),Input!$A$6:$HV$6,0),FALSE),0),0))*$D120</f>
        <v>0</v>
      </c>
      <c r="CZ120" s="1">
        <f>IF($E120+$I120+$D$7&lt;=CZ$22,0,IF(CZ$22-$D$7&gt;=$E120,IF(COUNTIF($KZ120:MJ120,"&gt;0")&gt;0,VLOOKUP($C120,Input!$A$8:$HV$21,MATCH($CE$21+COUNTIF($KZ120:MJ120,"&gt;0"),Input!$A$6:$HV$6,0),FALSE),0),0))*$D120</f>
        <v>0</v>
      </c>
      <c r="DA120" s="1">
        <f>IF($E120+$I120+$D$7&lt;=DA$22,0,IF(DA$22-$D$7&gt;=$E120,IF(COUNTIF($KZ120:MK120,"&gt;0")&gt;0,VLOOKUP($C120,Input!$A$8:$HV$21,MATCH($CE$21+COUNTIF($KZ120:MK120,"&gt;0"),Input!$A$6:$HV$6,0),FALSE),0),0))*$D120</f>
        <v>0</v>
      </c>
      <c r="DB120" s="1">
        <f>IF($E120+$I120+$D$7&lt;=DB$22,0,IF(DB$22-$D$7&gt;=$E120,IF(COUNTIF($KZ120:ML120,"&gt;0")&gt;0,VLOOKUP($C120,Input!$A$8:$HV$21,MATCH($CE$21+COUNTIF($KZ120:ML120,"&gt;0"),Input!$A$6:$HV$6,0),FALSE),0),0))*$D120</f>
        <v>0</v>
      </c>
      <c r="DC120" s="1">
        <f>IF($E120+$I120+$D$7&lt;=DC$22,0,IF(DC$22-$D$7&gt;=$E120,IF(COUNTIF($KZ120:MM120,"&gt;0")&gt;0,VLOOKUP($C120,Input!$A$8:$HV$21,MATCH($CE$21+COUNTIF($KZ120:MM120,"&gt;0"),Input!$A$6:$HV$6,0),FALSE),0),0))*$D120</f>
        <v>0</v>
      </c>
      <c r="DD120" s="1">
        <f>IF($E120+$I120+$D$7&lt;=DD$22,0,IF(DD$22-$D$7&gt;=$E120,IF(COUNTIF($KZ120:MN120,"&gt;0")&gt;0,VLOOKUP($C120,Input!$A$8:$HV$21,MATCH($CE$21+COUNTIF($KZ120:MN120,"&gt;0"),Input!$A$6:$HV$6,0),FALSE),0),0))*$D120</f>
        <v>0</v>
      </c>
      <c r="DE120" s="1">
        <f>IF($E120+$I120+$D$7&lt;=DE$22,0,IF(DE$22-$D$7&gt;=$E120,IF(COUNTIF($KZ120:MO120,"&gt;0")&gt;0,VLOOKUP($C120,Input!$A$8:$HV$21,MATCH($CE$21+COUNTIF($KZ120:MO120,"&gt;0"),Input!$A$6:$HV$6,0),FALSE),0),0))*$D120</f>
        <v>0</v>
      </c>
      <c r="DF120" s="1">
        <f>IF($E120+$I120+$D$7&lt;=DF$22,0,IF(DF$22-$D$7&gt;=$E120,IF(COUNTIF($KZ120:MP120,"&gt;0")&gt;0,VLOOKUP($C120,Input!$A$8:$HV$21,MATCH($CE$21+COUNTIF($KZ120:MP120,"&gt;0"),Input!$A$6:$HV$6,0),FALSE),0),0))*$D120</f>
        <v>0</v>
      </c>
      <c r="DG120" s="1">
        <f>IF($E120+$I120+$D$7&lt;=DG$22,0,IF(DG$22-$D$7&gt;=$E120,IF(COUNTIF($KZ120:MQ120,"&gt;0")&gt;0,VLOOKUP($C120,Input!$A$8:$HV$21,MATCH($CE$21+COUNTIF($KZ120:MQ120,"&gt;0"),Input!$A$6:$HV$6,0),FALSE),0),0))*$D120</f>
        <v>0</v>
      </c>
      <c r="DH120" s="1">
        <f>IF($E120+$I120+$D$7&lt;=DH$22,0,IF(DH$22-$D$7&gt;=$E120,IF(COUNTIF($KZ120:MR120,"&gt;0")&gt;0,VLOOKUP($C120,Input!$A$8:$HV$21,MATCH($CE$21+COUNTIF($KZ120:MR120,"&gt;0"),Input!$A$6:$HV$6,0),FALSE),0),0))*$D120</f>
        <v>0</v>
      </c>
      <c r="DI120" s="1">
        <f>IF($E120+$I120+$D$7&lt;=DI$22,0,IF(DI$22-$D$7&gt;=$E120,IF(COUNTIF($KZ120:MS120,"&gt;0")&gt;0,VLOOKUP($C120,Input!$A$8:$HV$21,MATCH($CE$21+COUNTIF($KZ120:MS120,"&gt;0"),Input!$A$6:$HV$6,0),FALSE),0),0))*$D120</f>
        <v>0</v>
      </c>
      <c r="DJ120" s="1">
        <f>IF($E120+$I120+$D$7&lt;=DJ$22,0,IF(DJ$22-$D$7&gt;=$E120,IF(COUNTIF($KZ120:MT120,"&gt;0")&gt;0,VLOOKUP($C120,Input!$A$8:$HV$21,MATCH($CE$21+COUNTIF($KZ120:MT120,"&gt;0"),Input!$A$6:$HV$6,0),FALSE),0),0))*$D120</f>
        <v>0</v>
      </c>
      <c r="DK120" s="1">
        <f>IF($E120+$I120+$D$7&lt;=DK$22,0,IF(DK$22-$D$7&gt;=$E120,IF(COUNTIF($KZ120:MU120,"&gt;0")&gt;0,VLOOKUP($C120,Input!$A$8:$HV$21,MATCH($CE$21+COUNTIF($KZ120:MU120,"&gt;0"),Input!$A$6:$HV$6,0),FALSE),0),0))*$D120</f>
        <v>0</v>
      </c>
      <c r="DL120" s="1">
        <f>IF($E120+$I120+$D$7&lt;=DL$22,0,IF(DL$22-$D$7&gt;=$E120,IF(COUNTIF($KZ120:MV120,"&gt;0")&gt;0,VLOOKUP($C120,Input!$A$8:$HV$21,MATCH($CE$21+COUNTIF($KZ120:MV120,"&gt;0"),Input!$A$6:$HV$6,0),FALSE),0),0))*$D120</f>
        <v>0</v>
      </c>
      <c r="DM120" s="1">
        <f>IF($E120+$I120+$D$7&lt;=DM$22,0,IF(DM$22-$D$7&gt;=$E120,IF(COUNTIF($KZ120:MW120,"&gt;0")&gt;0,VLOOKUP($C120,Input!$A$8:$HV$21,MATCH($CE$21+COUNTIF($KZ120:MW120,"&gt;0"),Input!$A$6:$HV$6,0),FALSE),0),0))*$D120</f>
        <v>0</v>
      </c>
      <c r="DN120" s="1">
        <f>IF($E120+$I120+$D$7&lt;=DN$22,0,IF(DN$22-$D$7&gt;=$E120,IF(COUNTIF($KZ120:MX120,"&gt;0")&gt;0,VLOOKUP($C120,Input!$A$8:$HV$21,MATCH($CE$21+COUNTIF($KZ120:MX120,"&gt;0"),Input!$A$6:$HV$6,0),FALSE),0),0))*$D120</f>
        <v>0</v>
      </c>
      <c r="DP120" t="str">
        <f>+VLOOKUP($C120,Input!$A$8:$GZ$39,MATCH(DP$21,Input!$A$6:$GZ$6,0),FALSE)</f>
        <v>Bus Maintenance at 0.85/mile</v>
      </c>
      <c r="DQ120" s="1">
        <f>IF($E120+$I120+$D$7&lt;=DQ$22,0,IF(DQ$22-$D$7&gt;=$E120,IF(COUNTIF($KZ120:LP120,"&gt;0")&gt;0,VLOOKUP($C120,Input!$A$8:$HV$21,MATCH($DP$21+COUNTIF($KZ120:LP120,"&gt;0"),Input!$A$6:$HV$6,0),FALSE),0),0))*$D120*$F120</f>
        <v>7956000</v>
      </c>
      <c r="DR120" s="1">
        <f>IF($E120+$I120+$D$7&lt;=DR$22,0,IF(DR$22-$D$7&gt;=$E120,IF(COUNTIF($KZ120:LQ120,"&gt;0")&gt;0,VLOOKUP($C120,Input!$A$8:$HV$21,MATCH($DP$21+COUNTIF($KZ120:LQ120,"&gt;0"),Input!$A$6:$HV$6,0),FALSE),0),0))*$D120*$F120</f>
        <v>7956000</v>
      </c>
      <c r="DS120" s="1">
        <f>IF($E120+$I120+$D$7&lt;=DS$22,0,IF(DS$22-$D$7&gt;=$E120,IF(COUNTIF($KZ120:LR120,"&gt;0")&gt;0,VLOOKUP($C120,Input!$A$8:$HV$21,MATCH($DP$21+COUNTIF($KZ120:LR120,"&gt;0"),Input!$A$6:$HV$6,0),FALSE),0),0))*$D120*$F120</f>
        <v>7956000</v>
      </c>
      <c r="DT120" s="1">
        <f>IF($E120+$I120+$D$7&lt;=DT$22,0,IF(DT$22-$D$7&gt;=$E120,IF(COUNTIF($KZ120:LS120,"&gt;0")&gt;0,VLOOKUP($C120,Input!$A$8:$HV$21,MATCH($DP$21+COUNTIF($KZ120:LS120,"&gt;0"),Input!$A$6:$HV$6,0),FALSE),0),0))*$D120*$F120</f>
        <v>7956000</v>
      </c>
      <c r="DU120" s="1">
        <f>IF($E120+$I120+$D$7&lt;=DU$22,0,IF(DU$22-$D$7&gt;=$E120,IF(COUNTIF($KZ120:LT120,"&gt;0")&gt;0,VLOOKUP($C120,Input!$A$8:$HV$21,MATCH($DP$21+COUNTIF($KZ120:LT120,"&gt;0"),Input!$A$6:$HV$6,0),FALSE),0),0))*$D120*$F120</f>
        <v>0</v>
      </c>
      <c r="DV120" s="1">
        <f>IF($E120+$I120+$D$7&lt;=DV$22,0,IF(DV$22-$D$7&gt;=$E120,IF(COUNTIF($KZ120:LU120,"&gt;0")&gt;0,VLOOKUP($C120,Input!$A$8:$HV$21,MATCH($DP$21+COUNTIF($KZ120:LU120,"&gt;0"),Input!$A$6:$HV$6,0),FALSE),0),0))*$D120*$F120</f>
        <v>0</v>
      </c>
      <c r="DW120" s="1">
        <f>IF($E120+$I120+$D$7&lt;=DW$22,0,IF(DW$22-$D$7&gt;=$E120,IF(COUNTIF($KZ120:LV120,"&gt;0")&gt;0,VLOOKUP($C120,Input!$A$8:$HV$21,MATCH($DP$21+COUNTIF($KZ120:LV120,"&gt;0"),Input!$A$6:$HV$6,0),FALSE),0),0))*$D120*$F120</f>
        <v>0</v>
      </c>
      <c r="DX120" s="1">
        <f>IF($E120+$I120+$D$7&lt;=DX$22,0,IF(DX$22-$D$7&gt;=$E120,IF(COUNTIF($KZ120:LW120,"&gt;0")&gt;0,VLOOKUP($C120,Input!$A$8:$HV$21,MATCH($DP$21+COUNTIF($KZ120:LW120,"&gt;0"),Input!$A$6:$HV$6,0),FALSE),0),0))*$D120*$F120</f>
        <v>0</v>
      </c>
      <c r="DY120" s="1">
        <f>IF($E120+$I120+$D$7&lt;=DY$22,0,IF(DY$22-$D$7&gt;=$E120,IF(COUNTIF($KZ120:LX120,"&gt;0")&gt;0,VLOOKUP($C120,Input!$A$8:$HV$21,MATCH($DP$21+COUNTIF($KZ120:LX120,"&gt;0"),Input!$A$6:$HV$6,0),FALSE),0),0))*$D120*$F120</f>
        <v>0</v>
      </c>
      <c r="DZ120" s="1">
        <f>IF($E120+$I120+$D$7&lt;=DZ$22,0,IF(DZ$22-$D$7&gt;=$E120,IF(COUNTIF($KZ120:LY120,"&gt;0")&gt;0,VLOOKUP($C120,Input!$A$8:$HV$21,MATCH($DP$21+COUNTIF($KZ120:LY120,"&gt;0"),Input!$A$6:$HV$6,0),FALSE),0),0))*$D120*$F120</f>
        <v>0</v>
      </c>
      <c r="EA120" s="1">
        <f>IF($E120+$I120+$D$7&lt;=EA$22,0,IF(EA$22-$D$7&gt;=$E120,IF(COUNTIF($KZ120:LZ120,"&gt;0")&gt;0,VLOOKUP($C120,Input!$A$8:$HV$21,MATCH($DP$21+COUNTIF($KZ120:LZ120,"&gt;0"),Input!$A$6:$HV$6,0),FALSE),0),0))*$D120*$F120</f>
        <v>0</v>
      </c>
      <c r="EB120" s="1">
        <f>IF($E120+$I120+$D$7&lt;=EB$22,0,IF(EB$22-$D$7&gt;=$E120,IF(COUNTIF($KZ120:MA120,"&gt;0")&gt;0,VLOOKUP($C120,Input!$A$8:$HV$21,MATCH($DP$21+COUNTIF($KZ120:MA120,"&gt;0"),Input!$A$6:$HV$6,0),FALSE),0),0))*$D120*$F120</f>
        <v>0</v>
      </c>
      <c r="EC120" s="1">
        <f>IF($E120+$I120+$D$7&lt;=EC$22,0,IF(EC$22-$D$7&gt;=$E120,IF(COUNTIF($KZ120:MB120,"&gt;0")&gt;0,VLOOKUP($C120,Input!$A$8:$HV$21,MATCH($DP$21+COUNTIF($KZ120:MB120,"&gt;0"),Input!$A$6:$HV$6,0),FALSE),0),0))*$D120*$F120</f>
        <v>0</v>
      </c>
      <c r="ED120" s="1">
        <f>IF($E120+$I120+$D$7&lt;=ED$22,0,IF(ED$22-$D$7&gt;=$E120,IF(COUNTIF($KZ120:MC120,"&gt;0")&gt;0,VLOOKUP($C120,Input!$A$8:$HV$21,MATCH($DP$21+COUNTIF($KZ120:MC120,"&gt;0"),Input!$A$6:$HV$6,0),FALSE),0),0))*$D120*$F120</f>
        <v>0</v>
      </c>
      <c r="EE120" s="1">
        <f>IF($E120+$I120+$D$7&lt;=EE$22,0,IF(EE$22-$D$7&gt;=$E120,IF(COUNTIF($KZ120:MD120,"&gt;0")&gt;0,VLOOKUP($C120,Input!$A$8:$HV$21,MATCH($DP$21+COUNTIF($KZ120:MD120,"&gt;0"),Input!$A$6:$HV$6,0),FALSE),0),0))*$D120*$F120</f>
        <v>0</v>
      </c>
      <c r="EF120" s="1">
        <f>IF($E120+$I120+$D$7&lt;=EF$22,0,IF(EF$22-$D$7&gt;=$E120,IF(COUNTIF($KZ120:ME120,"&gt;0")&gt;0,VLOOKUP($C120,Input!$A$8:$HV$21,MATCH($DP$21+COUNTIF($KZ120:ME120,"&gt;0"),Input!$A$6:$HV$6,0),FALSE),0),0))*$D120*$F120</f>
        <v>0</v>
      </c>
      <c r="EG120" s="1">
        <f>IF($E120+$I120+$D$7&lt;=EG$22,0,IF(EG$22-$D$7&gt;=$E120,IF(COUNTIF($KZ120:MF120,"&gt;0")&gt;0,VLOOKUP($C120,Input!$A$8:$HV$21,MATCH($DP$21+COUNTIF($KZ120:MF120,"&gt;0"),Input!$A$6:$HV$6,0),FALSE),0),0))*$D120*$F120</f>
        <v>0</v>
      </c>
      <c r="EH120" s="1">
        <f>IF($E120+$I120+$D$7&lt;=EH$22,0,IF(EH$22-$D$7&gt;=$E120,IF(COUNTIF($KZ120:MG120,"&gt;0")&gt;0,VLOOKUP($C120,Input!$A$8:$HV$21,MATCH($DP$21+COUNTIF($KZ120:MG120,"&gt;0"),Input!$A$6:$HV$6,0),FALSE),0),0))*$D120*$F120</f>
        <v>0</v>
      </c>
      <c r="EI120" s="1">
        <f>IF($E120+$I120+$D$7&lt;=EI$22,0,IF(EI$22-$D$7&gt;=$E120,IF(COUNTIF($KZ120:MH120,"&gt;0")&gt;0,VLOOKUP($C120,Input!$A$8:$HV$21,MATCH($DP$21+COUNTIF($KZ120:MH120,"&gt;0"),Input!$A$6:$HV$6,0),FALSE),0),0))*$D120*$F120</f>
        <v>0</v>
      </c>
      <c r="EJ120" s="1">
        <f>IF($E120+$I120+$D$7&lt;=EJ$22,0,IF(EJ$22-$D$7&gt;=$E120,IF(COUNTIF($KZ120:MI120,"&gt;0")&gt;0,VLOOKUP($C120,Input!$A$8:$HV$21,MATCH($DP$21+COUNTIF($KZ120:MI120,"&gt;0"),Input!$A$6:$HV$6,0),FALSE),0),0))*$D120*$F120</f>
        <v>0</v>
      </c>
      <c r="EK120" s="1">
        <f>IF($E120+$I120+$D$7&lt;=EK$22,0,IF(EK$22-$D$7&gt;=$E120,IF(COUNTIF($KZ120:MJ120,"&gt;0")&gt;0,VLOOKUP($C120,Input!$A$8:$HV$21,MATCH($DP$21+COUNTIF($KZ120:MJ120,"&gt;0"),Input!$A$6:$HV$6,0),FALSE),0),0))*$D120*$F120</f>
        <v>0</v>
      </c>
      <c r="EL120" s="1">
        <f>IF($E120+$I120+$D$7&lt;=EL$22,0,IF(EL$22-$D$7&gt;=$E120,IF(COUNTIF($KZ120:MK120,"&gt;0")&gt;0,VLOOKUP($C120,Input!$A$8:$HV$21,MATCH($DP$21+COUNTIF($KZ120:MK120,"&gt;0"),Input!$A$6:$HV$6,0),FALSE),0),0))*$D120*$F120</f>
        <v>0</v>
      </c>
      <c r="EM120" s="1">
        <f>IF($E120+$I120+$D$7&lt;=EM$22,0,IF(EM$22-$D$7&gt;=$E120,IF(COUNTIF($KZ120:ML120,"&gt;0")&gt;0,VLOOKUP($C120,Input!$A$8:$HV$21,MATCH($DP$21+COUNTIF($KZ120:ML120,"&gt;0"),Input!$A$6:$HV$6,0),FALSE),0),0))*$D120*$F120</f>
        <v>0</v>
      </c>
      <c r="EN120" s="1">
        <f>IF($E120+$I120+$D$7&lt;=EN$22,0,IF(EN$22-$D$7&gt;=$E120,IF(COUNTIF($KZ120:MM120,"&gt;0")&gt;0,VLOOKUP($C120,Input!$A$8:$HV$21,MATCH($DP$21+COUNTIF($KZ120:MM120,"&gt;0"),Input!$A$6:$HV$6,0),FALSE),0),0))*$D120*$F120</f>
        <v>0</v>
      </c>
      <c r="EO120" s="1">
        <f>IF($E120+$I120+$D$7&lt;=EO$22,0,IF(EO$22-$D$7&gt;=$E120,IF(COUNTIF($KZ120:MN120,"&gt;0")&gt;0,VLOOKUP($C120,Input!$A$8:$HV$21,MATCH($DP$21+COUNTIF($KZ120:MN120,"&gt;0"),Input!$A$6:$HV$6,0),FALSE),0),0))*$D120*$F120</f>
        <v>0</v>
      </c>
      <c r="EP120" s="1">
        <f>IF($E120+$I120+$D$7&lt;=EP$22,0,IF(EP$22-$D$7&gt;=$E120,IF(COUNTIF($KZ120:MO120,"&gt;0")&gt;0,VLOOKUP($C120,Input!$A$8:$HV$21,MATCH($DP$21+COUNTIF($KZ120:MO120,"&gt;0"),Input!$A$6:$HV$6,0),FALSE),0),0))*$D120*$F120</f>
        <v>0</v>
      </c>
      <c r="EQ120" s="1">
        <f>IF($E120+$I120+$D$7&lt;=EQ$22,0,IF(EQ$22-$D$7&gt;=$E120,IF(COUNTIF($KZ120:MP120,"&gt;0")&gt;0,VLOOKUP($C120,Input!$A$8:$HV$21,MATCH($DP$21+COUNTIF($KZ120:MP120,"&gt;0"),Input!$A$6:$HV$6,0),FALSE),0),0))*$D120*$F120</f>
        <v>0</v>
      </c>
      <c r="ER120" s="1">
        <f>IF($E120+$I120+$D$7&lt;=ER$22,0,IF(ER$22-$D$7&gt;=$E120,IF(COUNTIF($KZ120:MQ120,"&gt;0")&gt;0,VLOOKUP($C120,Input!$A$8:$HV$21,MATCH($DP$21+COUNTIF($KZ120:MQ120,"&gt;0"),Input!$A$6:$HV$6,0),FALSE),0),0))*$D120*$F120</f>
        <v>0</v>
      </c>
      <c r="ES120" s="1">
        <f>IF($E120+$I120+$D$7&lt;=ES$22,0,IF(ES$22-$D$7&gt;=$E120,IF(COUNTIF($KZ120:MR120,"&gt;0")&gt;0,VLOOKUP($C120,Input!$A$8:$HV$21,MATCH($DP$21+COUNTIF($KZ120:MR120,"&gt;0"),Input!$A$6:$HV$6,0),FALSE),0),0))*$D120*$F120</f>
        <v>0</v>
      </c>
      <c r="ET120" s="1">
        <f>IF($E120+$I120+$D$7&lt;=ET$22,0,IF(ET$22-$D$7&gt;=$E120,IF(COUNTIF($KZ120:MS120,"&gt;0")&gt;0,VLOOKUP($C120,Input!$A$8:$HV$21,MATCH($DP$21+COUNTIF($KZ120:MS120,"&gt;0"),Input!$A$6:$HV$6,0),FALSE),0),0))*$D120*$F120</f>
        <v>0</v>
      </c>
      <c r="EU120" s="1">
        <f>IF($E120+$I120+$D$7&lt;=EU$22,0,IF(EU$22-$D$7&gt;=$E120,IF(COUNTIF($KZ120:MT120,"&gt;0")&gt;0,VLOOKUP($C120,Input!$A$8:$HV$21,MATCH($DP$21+COUNTIF($KZ120:MT120,"&gt;0"),Input!$A$6:$HV$6,0),FALSE),0),0))*$D120*$F120</f>
        <v>0</v>
      </c>
      <c r="EV120" s="1">
        <f>IF($E120+$I120+$D$7&lt;=EV$22,0,IF(EV$22-$D$7&gt;=$E120,IF(COUNTIF($KZ120:MU120,"&gt;0")&gt;0,VLOOKUP($C120,Input!$A$8:$HV$21,MATCH($DP$21+COUNTIF($KZ120:MU120,"&gt;0"),Input!$A$6:$HV$6,0),FALSE),0),0))*$D120*$F120</f>
        <v>0</v>
      </c>
      <c r="EW120" s="1">
        <f>IF($E120+$I120+$D$7&lt;=EW$22,0,IF(EW$22-$D$7&gt;=$E120,IF(COUNTIF($KZ120:MV120,"&gt;0")&gt;0,VLOOKUP($C120,Input!$A$8:$HV$21,MATCH($DP$21+COUNTIF($KZ120:MV120,"&gt;0"),Input!$A$6:$HV$6,0),FALSE),0),0))*$D120*$F120</f>
        <v>0</v>
      </c>
      <c r="EX120" s="1">
        <f>IF($E120+$I120+$D$7&lt;=EX$22,0,IF(EX$22-$D$7&gt;=$E120,IF(COUNTIF($KZ120:MW120,"&gt;0")&gt;0,VLOOKUP($C120,Input!$A$8:$HV$21,MATCH($DP$21+COUNTIF($KZ120:MW120,"&gt;0"),Input!$A$6:$HV$6,0),FALSE),0),0))*$D120*$F120</f>
        <v>0</v>
      </c>
      <c r="EY120" s="1">
        <f>IF($E120+$I120+$D$7&lt;=EY$22,0,IF(EY$22-$D$7&gt;=$E120,IF(COUNTIF($KZ120:MX120,"&gt;0")&gt;0,VLOOKUP($C120,Input!$A$8:$HV$21,MATCH($DP$21+COUNTIF($KZ120:MX120,"&gt;0"),Input!$A$6:$HV$6,0),FALSE),0),0))*$D120*$F120</f>
        <v>0</v>
      </c>
      <c r="EZ120" s="1"/>
      <c r="FA120" t="str">
        <f>VLOOKUP($C120,Input!$A$8:$GZ$39,MATCH(FA$21,Input!$A$6:$GZ$6,0),FALSE)</f>
        <v>NA</v>
      </c>
      <c r="FB120">
        <f>IF((VLOOKUP($C120,Input!$A$8:$GZ$39,MATCH(FB$21,Input!$A$6:$GZ$6,0),FALSE))="Y",$D120/VLOOKUP($C120,Input!$A$8:$GZ$39,MATCH(FC$21,Input!$A$6:$GZ$6,0),FALSE),0)</f>
        <v>0</v>
      </c>
      <c r="FC120">
        <f>IF((VLOOKUP($C120,Input!$A$8:$GZ$39,MATCH(FB$21,Input!$A$6:$GZ$6,0),FALSE))="Y",0,IF((VLOOKUP($C120,Input!$A$8:$GZ$39,MATCH(FC$21,Input!$A$6:$GZ$6,0),FALSE))&gt;0,$D120/VLOOKUP($C120,Input!$A$8:$GZ$39,MATCH(FC$21,Input!$A$6:$GZ$6,0),FALSE),0))</f>
        <v>0</v>
      </c>
      <c r="FD120" s="1">
        <f>+IF($E120=FD$22,VLOOKUP($C120,Input!$A$8:$GZ$39,MATCH(FD$21,Input!$A$6:$GZ$6,0),FALSE),0)*IF(FD$110&gt;=MAX(FC$110:$FD$110),MIN((FD$110-MAX(FC$110:$FD$110)),(FD$110-FC$110)),0)+IF($E120=FD$22,VLOOKUP($C120,Input!$A$8:$GZ$39,MATCH(FD$21,Input!$A$6:$GZ$6,0),FALSE),0)*IF(FD$109&gt;=MAX(FC$109:$FD$109),MIN((FD$109-MAX(FC$109:$FD$109)),(FD$109-FC$109)),0)</f>
        <v>0</v>
      </c>
      <c r="FE120" s="1">
        <f>+IF($E120=FE$22,VLOOKUP($C120,Input!$A$8:$GZ$39,MATCH(FE$21,Input!$A$6:$GZ$6,0),FALSE),0)*IF(FE$110&gt;=MAX(FD$110:$FD$110),MIN((FE$110-MAX(FD$110:$FD$110)),(FE$110-FD$110)),0)+IF($E120=FE$22,VLOOKUP($C120,Input!$A$8:$GZ$39,MATCH(FE$21,Input!$A$6:$GZ$6,0),FALSE),0)*IF(FE$109&gt;=MAX(FD$109:$FD$109),MIN((FE$109-MAX(FD$109:$FD$109)),(FE$109-FD$109)),0)</f>
        <v>0</v>
      </c>
      <c r="FF120" s="1">
        <f>+IF($E120=FF$22,VLOOKUP($C120,Input!$A$8:$GZ$39,MATCH(FF$21,Input!$A$6:$GZ$6,0),FALSE),0)*IF(FF$110&gt;=MAX($FD$110:FE$110),MIN((FF$110-MAX($FD$110:FE$110)),(FF$110-FE$110)),0)+IF($E120=FF$22,VLOOKUP($C120,Input!$A$8:$GZ$39,MATCH(FF$21,Input!$A$6:$GZ$6,0),FALSE),0)*IF(FF$109&gt;=MAX($FD$109:FE$109),MIN((FF$109-MAX($FD$109:FE$109)),(FF$109-FE$109)),0)</f>
        <v>0</v>
      </c>
      <c r="FG120" s="1">
        <f>+IF($E120=FG$22,VLOOKUP($C120,Input!$A$8:$GZ$39,MATCH(FG$21,Input!$A$6:$GZ$6,0),FALSE),0)*IF(FG$110&gt;=MAX($FD$110:FF$110),MIN((FG$110-MAX($FD$110:FF$110)),(FG$110-FF$110)),0)+IF($E120=FG$22,VLOOKUP($C120,Input!$A$8:$GZ$39,MATCH(FG$21,Input!$A$6:$GZ$6,0),FALSE),0)*IF(FG$109&gt;=MAX($FD$109:FF$109),MIN((FG$109-MAX($FD$109:FF$109)),(FG$109-FF$109)),0)</f>
        <v>0</v>
      </c>
      <c r="FH120" s="1">
        <f>+IF($E120=FH$22,VLOOKUP($C120,Input!$A$8:$GZ$39,MATCH(FH$21,Input!$A$6:$GZ$6,0),FALSE),0)*IF(FH$110&gt;=MAX($FD$110:FG$110),MIN((FH$110-MAX($FD$110:FG$110)),(FH$110-FG$110)),0)+IF($E120=FH$22,VLOOKUP($C120,Input!$A$8:$GZ$39,MATCH(FH$21,Input!$A$6:$GZ$6,0),FALSE),0)*IF(FH$109&gt;=MAX($FD$109:FG$109),MIN((FH$109-MAX($FD$109:FG$109)),(FH$109-FG$109)),0)</f>
        <v>0</v>
      </c>
      <c r="FI120" s="1">
        <f>+IF($E120=FI$22,VLOOKUP($C120,Input!$A$8:$GZ$39,MATCH(FI$21,Input!$A$6:$GZ$6,0),FALSE),0)*IF(FI$110&gt;=MAX($FD$110:FH$110),MIN((FI$110-MAX($FD$110:FH$110)),(FI$110-FH$110)),0)+IF($E120=FI$22,VLOOKUP($C120,Input!$A$8:$GZ$39,MATCH(FI$21,Input!$A$6:$GZ$6,0),FALSE),0)*IF(FI$109&gt;=MAX($FD$109:FH$109),MIN((FI$109-MAX($FD$109:FH$109)),(FI$109-FH$109)),0)</f>
        <v>0</v>
      </c>
      <c r="FJ120" s="1">
        <f>+IF($E120=FJ$22,VLOOKUP($C120,Input!$A$8:$GZ$39,MATCH(FJ$21,Input!$A$6:$GZ$6,0),FALSE),0)*IF(FJ$110&gt;=MAX($FD$110:FI$110),MIN((FJ$110-MAX($FD$110:FI$110)),(FJ$110-FI$110)),0)+IF($E120=FJ$22,VLOOKUP($C120,Input!$A$8:$GZ$39,MATCH(FJ$21,Input!$A$6:$GZ$6,0),FALSE),0)*IF(FJ$109&gt;=MAX($FD$109:FI$109),MIN((FJ$109-MAX($FD$109:FI$109)),(FJ$109-FI$109)),0)</f>
        <v>0</v>
      </c>
      <c r="FK120" s="1">
        <f>+IF($E120=FK$22,VLOOKUP($C120,Input!$A$8:$GZ$39,MATCH(FK$21,Input!$A$6:$GZ$6,0),FALSE),0)*IF(FK$110&gt;=MAX($FD$110:FJ$110),MIN((FK$110-MAX($FD$110:FJ$110)),(FK$110-FJ$110)),0)+IF($E120=FK$22,VLOOKUP($C120,Input!$A$8:$GZ$39,MATCH(FK$21,Input!$A$6:$GZ$6,0),FALSE),0)*IF(FK$109&gt;=MAX($FD$109:FJ$109),MIN((FK$109-MAX($FD$109:FJ$109)),(FK$109-FJ$109)),0)</f>
        <v>0</v>
      </c>
      <c r="FL120" s="1">
        <f>+IF($E120=FL$22,VLOOKUP($C120,Input!$A$8:$GZ$39,MATCH(FL$21,Input!$A$6:$GZ$6,0),FALSE),0)*IF(FL$110&gt;=MAX($FD$110:FK$110),MIN((FL$110-MAX($FD$110:FK$110)),(FL$110-FK$110)),0)+IF($E120=FL$22,VLOOKUP($C120,Input!$A$8:$GZ$39,MATCH(FL$21,Input!$A$6:$GZ$6,0),FALSE),0)*IF(FL$109&gt;=MAX($FD$109:FK$109),MIN((FL$109-MAX($FD$109:FK$109)),(FL$109-FK$109)),0)</f>
        <v>0</v>
      </c>
      <c r="FM120" s="1">
        <f>+IF($E120=FM$22,VLOOKUP($C120,Input!$A$8:$GZ$39,MATCH(FM$21,Input!$A$6:$GZ$6,0),FALSE),0)*IF(FM$110&gt;=MAX($FD$110:FL$110),MIN((FM$110-MAX($FD$110:FL$110)),(FM$110-FL$110)),0)+IF($E120=FM$22,VLOOKUP($C120,Input!$A$8:$GZ$39,MATCH(FM$21,Input!$A$6:$GZ$6,0),FALSE),0)*IF(FM$109&gt;=MAX($FD$109:FL$109),MIN((FM$109-MAX($FD$109:FL$109)),(FM$109-FL$109)),0)</f>
        <v>0</v>
      </c>
      <c r="FN120" s="1">
        <f>+IF($E120=FN$22,VLOOKUP($C120,Input!$A$8:$GZ$39,MATCH(FN$21,Input!$A$6:$GZ$6,0),FALSE),0)*IF(FN$110&gt;=MAX($FD$110:FM$110),MIN((FN$110-MAX($FD$110:FM$110)),(FN$110-FM$110)),0)+IF($E120=FN$22,VLOOKUP($C120,Input!$A$8:$GZ$39,MATCH(FN$21,Input!$A$6:$GZ$6,0),FALSE),0)*IF(FN$109&gt;=MAX($FD$109:FM$109),MIN((FN$109-MAX($FD$109:FM$109)),(FN$109-FM$109)),0)</f>
        <v>0</v>
      </c>
      <c r="FO120" s="1">
        <f>+IF($E120=FO$22,VLOOKUP($C120,Input!$A$8:$GZ$39,MATCH(FO$21,Input!$A$6:$GZ$6,0),FALSE),0)*IF(FO$110&gt;=MAX($FD$110:FN$110),MIN((FO$110-MAX($FD$110:FN$110)),(FO$110-FN$110)),0)+IF($E120=FO$22,VLOOKUP($C120,Input!$A$8:$GZ$39,MATCH(FO$21,Input!$A$6:$GZ$6,0),FALSE),0)*IF(FO$109&gt;=MAX($FD$109:FN$109),MIN((FO$109-MAX($FD$109:FN$109)),(FO$109-FN$109)),0)</f>
        <v>0</v>
      </c>
      <c r="FP120" s="1">
        <f>+IF($E120=FP$22,VLOOKUP($C120,Input!$A$8:$GZ$39,MATCH(FP$21,Input!$A$6:$GZ$6,0),FALSE),0)*IF(FP$110&gt;=MAX($FD$110:FO$110),MIN((FP$110-MAX($FD$110:FO$110)),(FP$110-FO$110)),0)+IF($E120=FP$22,VLOOKUP($C120,Input!$A$8:$GZ$39,MATCH(FP$21,Input!$A$6:$GZ$6,0),FALSE),0)*IF(FP$109&gt;=MAX($FD$109:FO$109),MIN((FP$109-MAX($FD$109:FO$109)),(FP$109-FO$109)),0)</f>
        <v>0</v>
      </c>
      <c r="FQ120" s="1">
        <f>+IF($E120=FQ$22,VLOOKUP($C120,Input!$A$8:$GZ$39,MATCH(FQ$21,Input!$A$6:$GZ$6,0),FALSE),0)*IF(FQ$110&gt;=MAX($FD$110:FP$110),MIN((FQ$110-MAX($FD$110:FP$110)),(FQ$110-FP$110)),0)+IF($E120=FQ$22,VLOOKUP($C120,Input!$A$8:$GZ$39,MATCH(FQ$21,Input!$A$6:$GZ$6,0),FALSE),0)*IF(FQ$109&gt;=MAX($FD$109:FP$109),MIN((FQ$109-MAX($FD$109:FP$109)),(FQ$109-FP$109)),0)</f>
        <v>0</v>
      </c>
      <c r="FR120" s="1">
        <f>+IF($E120=FR$22,VLOOKUP($C120,Input!$A$8:$GZ$39,MATCH(FR$21,Input!$A$6:$GZ$6,0),FALSE),0)*IF(FR$110&gt;=MAX($FD$110:FQ$110),MIN((FR$110-MAX($FD$110:FQ$110)),(FR$110-FQ$110)),0)+IF($E120=FR$22,VLOOKUP($C120,Input!$A$8:$GZ$39,MATCH(FR$21,Input!$A$6:$GZ$6,0),FALSE),0)*IF(FR$109&gt;=MAX($FD$109:FQ$109),MIN((FR$109-MAX($FD$109:FQ$109)),(FR$109-FQ$109)),0)</f>
        <v>0</v>
      </c>
      <c r="FS120" s="1">
        <f>+IF($E120=FS$22,VLOOKUP($C120,Input!$A$8:$GZ$39,MATCH(FS$21,Input!$A$6:$GZ$6,0),FALSE),0)*IF(FS$110&gt;=MAX($FD$110:FR$110),MIN((FS$110-MAX($FD$110:FR$110)),(FS$110-FR$110)),0)+IF($E120=FS$22,VLOOKUP($C120,Input!$A$8:$GZ$39,MATCH(FS$21,Input!$A$6:$GZ$6,0),FALSE),0)*IF(FS$109&gt;=MAX($FD$109:FR$109),MIN((FS$109-MAX($FD$109:FR$109)),(FS$109-FR$109)),0)</f>
        <v>0</v>
      </c>
      <c r="FT120" s="1">
        <f>+IF($E120=FT$22,VLOOKUP($C120,Input!$A$8:$GZ$39,MATCH(FT$21,Input!$A$6:$GZ$6,0),FALSE),0)*IF(FT$110&gt;=MAX($FD$110:FS$110),MIN((FT$110-MAX($FD$110:FS$110)),(FT$110-FS$110)),0)+IF($E120=FT$22,VLOOKUP($C120,Input!$A$8:$GZ$39,MATCH(FT$21,Input!$A$6:$GZ$6,0),FALSE),0)*IF(FT$109&gt;=MAX($FD$109:FS$109),MIN((FT$109-MAX($FD$109:FS$109)),(FT$109-FS$109)),0)</f>
        <v>0</v>
      </c>
      <c r="FU120" s="1">
        <f>+IF($E120=FU$22,VLOOKUP($C120,Input!$A$8:$GZ$39,MATCH(FU$21,Input!$A$6:$GZ$6,0),FALSE),0)*IF(FU$110&gt;=MAX($FD$110:FT$110),MIN((FU$110-MAX($FD$110:FT$110)),(FU$110-FT$110)),0)+IF($E120=FU$22,VLOOKUP($C120,Input!$A$8:$GZ$39,MATCH(FU$21,Input!$A$6:$GZ$6,0),FALSE),0)*IF(FU$109&gt;=MAX($FD$109:FT$109),MIN((FU$109-MAX($FD$109:FT$109)),(FU$109-FT$109)),0)</f>
        <v>0</v>
      </c>
      <c r="FV120" s="1">
        <f>+IF($E120=FV$22,VLOOKUP($C120,Input!$A$8:$GZ$39,MATCH(FV$21,Input!$A$6:$GZ$6,0),FALSE),0)*IF(FV$110&gt;=MAX($FD$110:FU$110),MIN((FV$110-MAX($FD$110:FU$110)),(FV$110-FU$110)),0)+IF($E120=FV$22,VLOOKUP($C120,Input!$A$8:$GZ$39,MATCH(FV$21,Input!$A$6:$GZ$6,0),FALSE),0)*IF(FV$109&gt;=MAX($FD$109:FU$109),MIN((FV$109-MAX($FD$109:FU$109)),(FV$109-FU$109)),0)</f>
        <v>0</v>
      </c>
      <c r="FW120" s="1">
        <f>+IF($E120=FW$22,VLOOKUP($C120,Input!$A$8:$GZ$39,MATCH(FW$21,Input!$A$6:$GZ$6,0),FALSE),0)*IF(FW$110&gt;=MAX($FD$110:FV$110),MIN((FW$110-MAX($FD$110:FV$110)),(FW$110-FV$110)),0)+IF($E120=FW$22,VLOOKUP($C120,Input!$A$8:$GZ$39,MATCH(FW$21,Input!$A$6:$GZ$6,0),FALSE),0)*IF(FW$109&gt;=MAX($FD$109:FV$109),MIN((FW$109-MAX($FD$109:FV$109)),(FW$109-FV$109)),0)</f>
        <v>0</v>
      </c>
      <c r="FX120" s="1">
        <f>+IF($E120=FX$22,VLOOKUP($C120,Input!$A$8:$GZ$39,MATCH(FX$21,Input!$A$6:$GZ$6,0),FALSE),0)*IF(FX$110&gt;=MAX($FD$110:FW$110),MIN((FX$110-MAX($FD$110:FW$110)),(FX$110-FW$110)),0)+IF($E120=FX$22,VLOOKUP($C120,Input!$A$8:$GZ$39,MATCH(FX$21,Input!$A$6:$GZ$6,0),FALSE),0)*IF(FX$109&gt;=MAX($FD$109:FW$109),MIN((FX$109-MAX($FD$109:FW$109)),(FX$109-FW$109)),0)</f>
        <v>0</v>
      </c>
      <c r="FY120" s="1">
        <f>+IF($E120=FY$22,VLOOKUP($C120,Input!$A$8:$GZ$39,MATCH(FY$21,Input!$A$6:$GZ$6,0),FALSE),0)*IF(FY$110&gt;=MAX($FD$110:FX$110),MIN((FY$110-MAX($FD$110:FX$110)),(FY$110-FX$110)),0)+IF($E120=FY$22,VLOOKUP($C120,Input!$A$8:$GZ$39,MATCH(FY$21,Input!$A$6:$GZ$6,0),FALSE),0)*IF(FY$109&gt;=MAX($FD$109:FX$109),MIN((FY$109-MAX($FD$109:FX$109)),(FY$109-FX$109)),0)</f>
        <v>0</v>
      </c>
      <c r="FZ120" s="1">
        <f>+IF($E120=FZ$22,VLOOKUP($C120,Input!$A$8:$GZ$39,MATCH(FZ$21,Input!$A$6:$GZ$6,0),FALSE),0)*IF(FZ$110&gt;=MAX($FD$110:FY$110),MIN((FZ$110-MAX($FD$110:FY$110)),(FZ$110-FY$110)),0)+IF($E120=FZ$22,VLOOKUP($C120,Input!$A$8:$GZ$39,MATCH(FZ$21,Input!$A$6:$GZ$6,0),FALSE),0)*IF(FZ$109&gt;=MAX($FD$109:FY$109),MIN((FZ$109-MAX($FD$109:FY$109)),(FZ$109-FY$109)),0)</f>
        <v>0</v>
      </c>
      <c r="GA120" s="1">
        <f>+IF($E120=GA$22,VLOOKUP($C120,Input!$A$8:$GZ$39,MATCH(GA$21,Input!$A$6:$GZ$6,0),FALSE),0)*IF(GA$110&gt;=MAX($FD$110:FZ$110),MIN((GA$110-MAX($FD$110:FZ$110)),(GA$110-FZ$110)),0)+IF($E120=GA$22,VLOOKUP($C120,Input!$A$8:$GZ$39,MATCH(GA$21,Input!$A$6:$GZ$6,0),FALSE),0)*IF(GA$109&gt;=MAX($FD$109:FZ$109),MIN((GA$109-MAX($FD$109:FZ$109)),(GA$109-FZ$109)),0)</f>
        <v>0</v>
      </c>
      <c r="GB120" s="1">
        <f>+IF($E120=GB$22,VLOOKUP($C120,Input!$A$8:$GZ$39,MATCH(GB$21,Input!$A$6:$GZ$6,0),FALSE),0)*IF(GB$110&gt;=MAX($FD$110:GA$110),MIN((GB$110-MAX($FD$110:GA$110)),(GB$110-GA$110)),0)+IF($E120=GB$22,VLOOKUP($C120,Input!$A$8:$GZ$39,MATCH(GB$21,Input!$A$6:$GZ$6,0),FALSE),0)*IF(GB$109&gt;=MAX($FD$109:GA$109),MIN((GB$109-MAX($FD$109:GA$109)),(GB$109-GA$109)),0)</f>
        <v>0</v>
      </c>
      <c r="GC120" s="1">
        <f>+IF($E120=GC$22,VLOOKUP($C120,Input!$A$8:$GZ$39,MATCH(GC$21,Input!$A$6:$GZ$6,0),FALSE),0)*IF(GC$110&gt;=MAX($FD$110:GB$110),MIN((GC$110-MAX($FD$110:GB$110)),(GC$110-GB$110)),0)+IF($E120=GC$22,VLOOKUP($C120,Input!$A$8:$GZ$39,MATCH(GC$21,Input!$A$6:$GZ$6,0),FALSE),0)*IF(GC$109&gt;=MAX($FD$109:GB$109),MIN((GC$109-MAX($FD$109:GB$109)),(GC$109-GB$109)),0)</f>
        <v>0</v>
      </c>
      <c r="GD120" s="1">
        <f>+IF($E120=GD$22,VLOOKUP($C120,Input!$A$8:$GZ$39,MATCH(GD$21,Input!$A$6:$GZ$6,0),FALSE),0)*IF(GD$110&gt;=MAX($FD$110:GC$110),MIN((GD$110-MAX($FD$110:GC$110)),(GD$110-GC$110)),0)+IF($E120=GD$22,VLOOKUP($C120,Input!$A$8:$GZ$39,MATCH(GD$21,Input!$A$6:$GZ$6,0),FALSE),0)*IF(GD$109&gt;=MAX($FD$109:GC$109),MIN((GD$109-MAX($FD$109:GC$109)),(GD$109-GC$109)),0)</f>
        <v>0</v>
      </c>
      <c r="GE120" s="1">
        <f>+IF($E120=GE$22,VLOOKUP($C120,Input!$A$8:$GZ$39,MATCH(GE$21,Input!$A$6:$GZ$6,0),FALSE),0)*IF(GE$110&gt;=MAX($FD$110:GD$110),MIN((GE$110-MAX($FD$110:GD$110)),(GE$110-GD$110)),0)+IF($E120=GE$22,VLOOKUP($C120,Input!$A$8:$GZ$39,MATCH(GE$21,Input!$A$6:$GZ$6,0),FALSE),0)*IF(GE$109&gt;=MAX($FD$109:GD$109),MIN((GE$109-MAX($FD$109:GD$109)),(GE$109-GD$109)),0)</f>
        <v>0</v>
      </c>
      <c r="GF120" s="1">
        <f>+IF($E120=GF$22,VLOOKUP($C120,Input!$A$8:$GZ$39,MATCH(GF$21,Input!$A$6:$GZ$6,0),FALSE),0)*IF(GF$110&gt;=MAX($FD$110:GE$110),MIN((GF$110-MAX($FD$110:GE$110)),(GF$110-GE$110)),0)+IF($E120=GF$22,VLOOKUP($C120,Input!$A$8:$GZ$39,MATCH(GF$21,Input!$A$6:$GZ$6,0),FALSE),0)*IF(GF$109&gt;=MAX($FD$109:GE$109),MIN((GF$109-MAX($FD$109:GE$109)),(GF$109-GE$109)),0)</f>
        <v>0</v>
      </c>
      <c r="GG120" s="1">
        <f>+IF($E120=GG$22,VLOOKUP($C120,Input!$A$8:$GZ$39,MATCH(GG$21,Input!$A$6:$GZ$6,0),FALSE),0)*IF(GG$110&gt;=MAX($FD$110:GF$110),MIN((GG$110-MAX($FD$110:GF$110)),(GG$110-GF$110)),0)+IF($E120=GG$22,VLOOKUP($C120,Input!$A$8:$GZ$39,MATCH(GG$21,Input!$A$6:$GZ$6,0),FALSE),0)*IF(GG$109&gt;=MAX($FD$109:GF$109),MIN((GG$109-MAX($FD$109:GF$109)),(GG$109-GF$109)),0)</f>
        <v>0</v>
      </c>
      <c r="GH120" s="1">
        <f>+IF($E120=GH$22,VLOOKUP($C120,Input!$A$8:$GZ$39,MATCH(GH$21,Input!$A$6:$GZ$6,0),FALSE),0)*IF(GH$110&gt;=MAX($FD$110:GG$110),MIN((GH$110-MAX($FD$110:GG$110)),(GH$110-GG$110)),0)+IF($E120=GH$22,VLOOKUP($C120,Input!$A$8:$GZ$39,MATCH(GH$21,Input!$A$6:$GZ$6,0),FALSE),0)*IF(GH$109&gt;=MAX($FD$109:GG$109),MIN((GH$109-MAX($FD$109:GG$109)),(GH$109-GG$109)),0)</f>
        <v>0</v>
      </c>
      <c r="GI120" s="1">
        <f>+IF($E120=GI$22,VLOOKUP($C120,Input!$A$8:$GZ$39,MATCH(GI$21,Input!$A$6:$GZ$6,0),FALSE),0)*IF(GI$110&gt;=MAX($FD$110:GH$110),MIN((GI$110-MAX($FD$110:GH$110)),(GI$110-GH$110)),0)+IF($E120=GI$22,VLOOKUP($C120,Input!$A$8:$GZ$39,MATCH(GI$21,Input!$A$6:$GZ$6,0),FALSE),0)*IF(GI$109&gt;=MAX($FD$109:GH$109),MIN((GI$109-MAX($FD$109:GH$109)),(GI$109-GH$109)),0)</f>
        <v>0</v>
      </c>
      <c r="GJ120" s="1">
        <f>+IF($E120=GJ$22,VLOOKUP($C120,Input!$A$8:$GZ$39,MATCH(GJ$21,Input!$A$6:$GZ$6,0),FALSE),0)*IF(GJ$110&gt;=MAX($FD$110:GI$110),MIN((GJ$110-MAX($FD$110:GI$110)),(GJ$110-GI$110)),0)+IF($E120=GJ$22,VLOOKUP($C120,Input!$A$8:$GZ$39,MATCH(GJ$21,Input!$A$6:$GZ$6,0),FALSE),0)*IF(GJ$109&gt;=MAX($FD$109:GI$109),MIN((GJ$109-MAX($FD$109:GI$109)),(GJ$109-GI$109)),0)</f>
        <v>0</v>
      </c>
      <c r="GK120" s="1">
        <f>+IF($E120=GK$22,VLOOKUP($C120,Input!$A$8:$GZ$39,MATCH(GK$21,Input!$A$6:$GZ$6,0),FALSE),0)*IF(GK$110&gt;=MAX($FD$110:GJ$110),MIN((GK$110-MAX($FD$110:GJ$110)),(GK$110-GJ$110)),0)+IF($E120=GK$22,VLOOKUP($C120,Input!$A$8:$GZ$39,MATCH(GK$21,Input!$A$6:$GZ$6,0),FALSE),0)*IF(GK$109&gt;=MAX($FD$109:GJ$109),MIN((GK$109-MAX($FD$109:GJ$109)),(GK$109-GJ$109)),0)</f>
        <v>0</v>
      </c>
      <c r="GL120" s="1">
        <f>+IF($E120=GL$22,VLOOKUP($C120,Input!$A$8:$GZ$39,MATCH(GL$21,Input!$A$6:$GZ$6,0),FALSE),0)*IF(GL$110&gt;=MAX($FD$110:GK$110),MIN((GL$110-MAX($FD$110:GK$110)),(GL$110-GK$110)),0)+IF($E120=GL$22,VLOOKUP($C120,Input!$A$8:$GZ$39,MATCH(GL$21,Input!$A$6:$GZ$6,0),FALSE),0)*IF(GL$109&gt;=MAX($FD$109:GK$109),MIN((GL$109-MAX($FD$109:GK$109)),(GL$109-GK$109)),0)</f>
        <v>0</v>
      </c>
      <c r="GM120" s="42"/>
      <c r="GN120" t="str">
        <f>VLOOKUP($C120,Input!$A$8:$GZ$39,MATCH(GN$21,Input!$A$6:$GZ$6,0),FALSE)</f>
        <v>NA</v>
      </c>
      <c r="GO120">
        <f>IF((VLOOKUP($C120,Input!$A$8:$GZ$39,MATCH(GO$21,Input!$A$6:$GZ$6,0),FALSE))="Y",$D120/VLOOKUP($C120,Input!$A$8:$GZ$39,MATCH(GP$21,Input!$A$6:$GZ$6,0),FALSE),0)</f>
        <v>0</v>
      </c>
      <c r="GP120">
        <f>IF((VLOOKUP($C120,Input!$A$8:$GZ$39,MATCH(GO$21,Input!$A$6:$GZ$6,0),FALSE))="Y",0,IF((VLOOKUP($C120,Input!$A$8:$GZ$39,MATCH(GP$21,Input!$A$6:$GZ$6,0),FALSE))&gt;0,$D120/VLOOKUP($C120,Input!$A$8:$GZ$39,MATCH(GP$21,Input!$A$6:$GZ$6,0),FALSE),0))</f>
        <v>0</v>
      </c>
      <c r="GQ120" s="1">
        <f>+IF($E120=GQ$22,VLOOKUP($C120,Input!$A$8:$GZ$39,MATCH(GQ$21,Input!$A$6:$GZ$6,0),FALSE),0)*IF(GQ$110&gt;=MAX($GP$110:GP$110),MIN((GQ$110-MAX($GP$110:GP$110)),(GQ$110-GP$110)),0)+IF($E120=GQ$22,VLOOKUP($C120,Input!$A$8:$GZ$39,MATCH(GQ$21,Input!$A$6:$GZ$6,0),FALSE),0)*IF(GQ$109&gt;=MAX($GP$109:GP$109),MIN((GQ$109-MAX($GP$109:GP$109)),(GQ$109-GP$109)),0)</f>
        <v>0</v>
      </c>
      <c r="GR120" s="1">
        <f>+IF($E120=GR$22,VLOOKUP($C120,Input!$A$8:$GZ$39,MATCH(GR$21,Input!$A$6:$GZ$6,0),FALSE),0)*IF(GR$110&gt;=MAX($GP$110:GQ$110),MIN((GR$110-MAX($GP$110:GQ$110)),(GR$110-GQ$110)),0)+IF($E120=GR$22,VLOOKUP($C120,Input!$A$8:$GZ$39,MATCH(GR$21,Input!$A$6:$GZ$6,0),FALSE),0)*IF(GR$109&gt;=MAX($GP$109:GQ$109),MIN((GR$109-MAX($GP$109:GQ$109)),(GR$109-GQ$109)),0)</f>
        <v>0</v>
      </c>
      <c r="GS120" s="1">
        <f>+IF($E120=GS$22,VLOOKUP($C120,Input!$A$8:$GZ$39,MATCH(GS$21,Input!$A$6:$GZ$6,0),FALSE),0)*IF(GS$110&gt;=MAX($GP$110:GR$110),MIN((GS$110-MAX($GP$110:GR$110)),(GS$110-GR$110)),0)+IF($E120=GS$22,VLOOKUP($C120,Input!$A$8:$GZ$39,MATCH(GS$21,Input!$A$6:$GZ$6,0),FALSE),0)*IF(GS$109&gt;=MAX($GP$109:GR$109),MIN((GS$109-MAX($GP$109:GR$109)),(GS$109-GR$109)),0)</f>
        <v>0</v>
      </c>
      <c r="GT120" s="1">
        <f>+IF($E120=GT$22,VLOOKUP($C120,Input!$A$8:$GZ$39,MATCH(GT$21,Input!$A$6:$GZ$6,0),FALSE),0)*IF(GT$110&gt;=MAX($GP$110:GS$110),MIN((GT$110-MAX($GP$110:GS$110)),(GT$110-GS$110)),0)+IF($E120=GT$22,VLOOKUP($C120,Input!$A$8:$GZ$39,MATCH(GT$21,Input!$A$6:$GZ$6,0),FALSE),0)*IF(GT$109&gt;=MAX($GP$109:GS$109),MIN((GT$109-MAX($GP$109:GS$109)),(GT$109-GS$109)),0)</f>
        <v>0</v>
      </c>
      <c r="GU120" s="1">
        <f>+IF($E120=GU$22,VLOOKUP($C120,Input!$A$8:$GZ$39,MATCH(GU$21,Input!$A$6:$GZ$6,0),FALSE),0)*IF(GU$110&gt;=MAX($GP$110:GT$110),MIN((GU$110-MAX($GP$110:GT$110)),(GU$110-GT$110)),0)+IF($E120=GU$22,VLOOKUP($C120,Input!$A$8:$GZ$39,MATCH(GU$21,Input!$A$6:$GZ$6,0),FALSE),0)*IF(GU$109&gt;=MAX($GP$109:GT$109),MIN((GU$109-MAX($GP$109:GT$109)),(GU$109-GT$109)),0)</f>
        <v>0</v>
      </c>
      <c r="GV120" s="1">
        <f>+IF($E120=GV$22,VLOOKUP($C120,Input!$A$8:$GZ$39,MATCH(GV$21,Input!$A$6:$GZ$6,0),FALSE),0)*IF(GV$110&gt;=MAX($GP$110:GU$110),MIN((GV$110-MAX($GP$110:GU$110)),(GV$110-GU$110)),0)+IF($E120=GV$22,VLOOKUP($C120,Input!$A$8:$GZ$39,MATCH(GV$21,Input!$A$6:$GZ$6,0),FALSE),0)*IF(GV$109&gt;=MAX($GP$109:GU$109),MIN((GV$109-MAX($GP$109:GU$109)),(GV$109-GU$109)),0)</f>
        <v>0</v>
      </c>
      <c r="GW120" s="1">
        <f>+IF($E120=GW$22,VLOOKUP($C120,Input!$A$8:$GZ$39,MATCH(GW$21,Input!$A$6:$GZ$6,0),FALSE),0)*IF(GW$110&gt;=MAX($GP$110:GV$110),MIN((GW$110-MAX($GP$110:GV$110)),(GW$110-GV$110)),0)+IF($E120=GW$22,VLOOKUP($C120,Input!$A$8:$GZ$39,MATCH(GW$21,Input!$A$6:$GZ$6,0),FALSE),0)*IF(GW$109&gt;=MAX($GP$109:GV$109),MIN((GW$109-MAX($GP$109:GV$109)),(GW$109-GV$109)),0)</f>
        <v>0</v>
      </c>
      <c r="GX120" s="1">
        <f>+IF($E120=GX$22,VLOOKUP($C120,Input!$A$8:$GZ$39,MATCH(GX$21,Input!$A$6:$GZ$6,0),FALSE),0)*IF(GX$110&gt;=MAX($GP$110:GW$110),MIN((GX$110-MAX($GP$110:GW$110)),(GX$110-GW$110)),0)+IF($E120=GX$22,VLOOKUP($C120,Input!$A$8:$GZ$39,MATCH(GX$21,Input!$A$6:$GZ$6,0),FALSE),0)*IF(GX$109&gt;=MAX($GP$109:GW$109),MIN((GX$109-MAX($GP$109:GW$109)),(GX$109-GW$109)),0)</f>
        <v>0</v>
      </c>
      <c r="GY120" s="1">
        <f>+IF($E120=GY$22,VLOOKUP($C120,Input!$A$8:$GZ$39,MATCH(GY$21,Input!$A$6:$GZ$6,0),FALSE),0)*IF(GY$110&gt;=MAX($GP$110:GX$110),MIN((GY$110-MAX($GP$110:GX$110)),(GY$110-GX$110)),0)+IF($E120=GY$22,VLOOKUP($C120,Input!$A$8:$GZ$39,MATCH(GY$21,Input!$A$6:$GZ$6,0),FALSE),0)*IF(GY$109&gt;=MAX($GP$109:GX$109),MIN((GY$109-MAX($GP$109:GX$109)),(GY$109-GX$109)),0)</f>
        <v>0</v>
      </c>
      <c r="GZ120" s="1">
        <f>+IF($E120=GZ$22,VLOOKUP($C120,Input!$A$8:$GZ$39,MATCH(GZ$21,Input!$A$6:$GZ$6,0),FALSE),0)*IF(GZ$110&gt;=MAX($GP$110:GY$110),MIN((GZ$110-MAX($GP$110:GY$110)),(GZ$110-GY$110)),0)+IF($E120=GZ$22,VLOOKUP($C120,Input!$A$8:$GZ$39,MATCH(GZ$21,Input!$A$6:$GZ$6,0),FALSE),0)*IF(GZ$109&gt;=MAX($GP$109:GY$109),MIN((GZ$109-MAX($GP$109:GY$109)),(GZ$109-GY$109)),0)</f>
        <v>0</v>
      </c>
      <c r="HA120" s="1">
        <f>+IF($E120=HA$22,VLOOKUP($C120,Input!$A$8:$GZ$39,MATCH(HA$21,Input!$A$6:$GZ$6,0),FALSE),0)*IF(HA$110&gt;=MAX($GP$110:GZ$110),MIN((HA$110-MAX($GP$110:GZ$110)),(HA$110-GZ$110)),0)+IF($E120=HA$22,VLOOKUP($C120,Input!$A$8:$GZ$39,MATCH(HA$21,Input!$A$6:$GZ$6,0),FALSE),0)*IF(HA$109&gt;=MAX($GP$109:GZ$109),MIN((HA$109-MAX($GP$109:GZ$109)),(HA$109-GZ$109)),0)</f>
        <v>0</v>
      </c>
      <c r="HB120" s="1">
        <f>+IF($E120=HB$22,VLOOKUP($C120,Input!$A$8:$GZ$39,MATCH(HB$21,Input!$A$6:$GZ$6,0),FALSE),0)*IF(HB$110&gt;=MAX($GP$110:HA$110),MIN((HB$110-MAX($GP$110:HA$110)),(HB$110-HA$110)),0)+IF($E120=HB$22,VLOOKUP($C120,Input!$A$8:$GZ$39,MATCH(HB$21,Input!$A$6:$GZ$6,0),FALSE),0)*IF(HB$109&gt;=MAX($GP$109:HA$109),MIN((HB$109-MAX($GP$109:HA$109)),(HB$109-HA$109)),0)</f>
        <v>0</v>
      </c>
      <c r="HC120" s="1">
        <f>+IF($E120=HC$22,VLOOKUP($C120,Input!$A$8:$GZ$39,MATCH(HC$21,Input!$A$6:$GZ$6,0),FALSE),0)*IF(HC$110&gt;=MAX($GP$110:HB$110),MIN((HC$110-MAX($GP$110:HB$110)),(HC$110-HB$110)),0)+IF($E120=HC$22,VLOOKUP($C120,Input!$A$8:$GZ$39,MATCH(HC$21,Input!$A$6:$GZ$6,0),FALSE),0)*IF(HC$109&gt;=MAX($GP$109:HB$109),MIN((HC$109-MAX($GP$109:HB$109)),(HC$109-HB$109)),0)</f>
        <v>0</v>
      </c>
      <c r="HD120" s="1">
        <f>+IF($E120=HD$22,VLOOKUP($C120,Input!$A$8:$GZ$39,MATCH(HD$21,Input!$A$6:$GZ$6,0),FALSE),0)*IF(HD$110&gt;=MAX($GP$110:HC$110),MIN((HD$110-MAX($GP$110:HC$110)),(HD$110-HC$110)),0)+IF($E120=HD$22,VLOOKUP($C120,Input!$A$8:$GZ$39,MATCH(HD$21,Input!$A$6:$GZ$6,0),FALSE),0)*IF(HD$109&gt;=MAX($GP$109:HC$109),MIN((HD$109-MAX($GP$109:HC$109)),(HD$109-HC$109)),0)</f>
        <v>0</v>
      </c>
      <c r="HE120" s="1">
        <f>+IF($E120=HE$22,VLOOKUP($C120,Input!$A$8:$GZ$39,MATCH(HE$21,Input!$A$6:$GZ$6,0),FALSE),0)*IF(HE$110&gt;=MAX($GP$110:HD$110),MIN((HE$110-MAX($GP$110:HD$110)),(HE$110-HD$110)),0)+IF($E120=HE$22,VLOOKUP($C120,Input!$A$8:$GZ$39,MATCH(HE$21,Input!$A$6:$GZ$6,0),FALSE),0)*IF(HE$109&gt;=MAX($GP$109:HD$109),MIN((HE$109-MAX($GP$109:HD$109)),(HE$109-HD$109)),0)</f>
        <v>0</v>
      </c>
      <c r="HF120" s="1">
        <f>+IF($E120=HF$22,VLOOKUP($C120,Input!$A$8:$GZ$39,MATCH(HF$21,Input!$A$6:$GZ$6,0),FALSE),0)*IF(HF$110&gt;=MAX($GP$110:HE$110),MIN((HF$110-MAX($GP$110:HE$110)),(HF$110-HE$110)),0)+IF($E120=HF$22,VLOOKUP($C120,Input!$A$8:$GZ$39,MATCH(HF$21,Input!$A$6:$GZ$6,0),FALSE),0)*IF(HF$109&gt;=MAX($GP$109:HE$109),MIN((HF$109-MAX($GP$109:HE$109)),(HF$109-HE$109)),0)</f>
        <v>0</v>
      </c>
      <c r="HG120" s="1">
        <f>+IF($E120=HG$22,VLOOKUP($C120,Input!$A$8:$GZ$39,MATCH(HG$21,Input!$A$6:$GZ$6,0),FALSE),0)*IF(HG$110&gt;=MAX($GP$110:HF$110),MIN((HG$110-MAX($GP$110:HF$110)),(HG$110-HF$110)),0)+IF($E120=HG$22,VLOOKUP($C120,Input!$A$8:$GZ$39,MATCH(HG$21,Input!$A$6:$GZ$6,0),FALSE),0)*IF(HG$109&gt;=MAX($GP$109:HF$109),MIN((HG$109-MAX($GP$109:HF$109)),(HG$109-HF$109)),0)</f>
        <v>0</v>
      </c>
      <c r="HH120" s="1">
        <f>+IF($E120=HH$22,VLOOKUP($C120,Input!$A$8:$GZ$39,MATCH(HH$21,Input!$A$6:$GZ$6,0),FALSE),0)*IF(HH$110&gt;=MAX($GP$110:HG$110),MIN((HH$110-MAX($GP$110:HG$110)),(HH$110-HG$110)),0)+IF($E120=HH$22,VLOOKUP($C120,Input!$A$8:$GZ$39,MATCH(HH$21,Input!$A$6:$GZ$6,0),FALSE),0)*IF(HH$109&gt;=MAX($GP$109:HG$109),MIN((HH$109-MAX($GP$109:HG$109)),(HH$109-HG$109)),0)</f>
        <v>0</v>
      </c>
      <c r="HI120" s="1">
        <f>+IF($E120=HI$22,VLOOKUP($C120,Input!$A$8:$GZ$39,MATCH(HI$21,Input!$A$6:$GZ$6,0),FALSE),0)*IF(HI$110&gt;=MAX($GP$110:HH$110),MIN((HI$110-MAX($GP$110:HH$110)),(HI$110-HH$110)),0)+IF($E120=HI$22,VLOOKUP($C120,Input!$A$8:$GZ$39,MATCH(HI$21,Input!$A$6:$GZ$6,0),FALSE),0)*IF(HI$109&gt;=MAX($GP$109:HH$109),MIN((HI$109-MAX($GP$109:HH$109)),(HI$109-HH$109)),0)</f>
        <v>0</v>
      </c>
      <c r="HJ120" s="1">
        <f>+IF($E120=HJ$22,VLOOKUP($C120,Input!$A$8:$GZ$39,MATCH(HJ$21,Input!$A$6:$GZ$6,0),FALSE),0)*IF(HJ$110&gt;=MAX($GP$110:HI$110),MIN((HJ$110-MAX($GP$110:HI$110)),(HJ$110-HI$110)),0)+IF($E120=HJ$22,VLOOKUP($C120,Input!$A$8:$GZ$39,MATCH(HJ$21,Input!$A$6:$GZ$6,0),FALSE),0)*IF(HJ$109&gt;=MAX($GP$109:HI$109),MIN((HJ$109-MAX($GP$109:HI$109)),(HJ$109-HI$109)),0)</f>
        <v>0</v>
      </c>
      <c r="HK120" s="1">
        <f>+IF($E120=HK$22,VLOOKUP($C120,Input!$A$8:$GZ$39,MATCH(HK$21,Input!$A$6:$GZ$6,0),FALSE),0)*IF(HK$110&gt;=MAX($GP$110:HJ$110),MIN((HK$110-MAX($GP$110:HJ$110)),(HK$110-HJ$110)),0)+IF($E120=HK$22,VLOOKUP($C120,Input!$A$8:$GZ$39,MATCH(HK$21,Input!$A$6:$GZ$6,0),FALSE),0)*IF(HK$109&gt;=MAX($GP$109:HJ$109),MIN((HK$109-MAX($GP$109:HJ$109)),(HK$109-HJ$109)),0)</f>
        <v>0</v>
      </c>
      <c r="HL120" s="1">
        <f>+IF($E120=HL$22,VLOOKUP($C120,Input!$A$8:$GZ$39,MATCH(HL$21,Input!$A$6:$GZ$6,0),FALSE),0)*IF(HL$110&gt;=MAX($GP$110:HK$110),MIN((HL$110-MAX($GP$110:HK$110)),(HL$110-HK$110)),0)+IF($E120=HL$22,VLOOKUP($C120,Input!$A$8:$GZ$39,MATCH(HL$21,Input!$A$6:$GZ$6,0),FALSE),0)*IF(HL$109&gt;=MAX($GP$109:HK$109),MIN((HL$109-MAX($GP$109:HK$109)),(HL$109-HK$109)),0)</f>
        <v>0</v>
      </c>
      <c r="HM120" s="1">
        <f>+IF($E120=HM$22,VLOOKUP($C120,Input!$A$8:$GZ$39,MATCH(HM$21,Input!$A$6:$GZ$6,0),FALSE),0)*IF(HM$110&gt;=MAX($GP$110:HL$110),MIN((HM$110-MAX($GP$110:HL$110)),(HM$110-HL$110)),0)+IF($E120=HM$22,VLOOKUP($C120,Input!$A$8:$GZ$39,MATCH(HM$21,Input!$A$6:$GZ$6,0),FALSE),0)*IF(HM$109&gt;=MAX($GP$109:HL$109),MIN((HM$109-MAX($GP$109:HL$109)),(HM$109-HL$109)),0)</f>
        <v>0</v>
      </c>
      <c r="HN120" s="1">
        <f>+IF($E120=HN$22,VLOOKUP($C120,Input!$A$8:$GZ$39,MATCH(HN$21,Input!$A$6:$GZ$6,0),FALSE),0)*IF(HN$110&gt;=MAX($GP$110:HM$110),MIN((HN$110-MAX($GP$110:HM$110)),(HN$110-HM$110)),0)+IF($E120=HN$22,VLOOKUP($C120,Input!$A$8:$GZ$39,MATCH(HN$21,Input!$A$6:$GZ$6,0),FALSE),0)*IF(HN$109&gt;=MAX($GP$109:HM$109),MIN((HN$109-MAX($GP$109:HM$109)),(HN$109-HM$109)),0)</f>
        <v>0</v>
      </c>
      <c r="HO120" s="1">
        <f>+IF($E120=HO$22,VLOOKUP($C120,Input!$A$8:$GZ$39,MATCH(HO$21,Input!$A$6:$GZ$6,0),FALSE),0)*IF(HO$110&gt;=MAX($GP$110:HN$110),MIN((HO$110-MAX($GP$110:HN$110)),(HO$110-HN$110)),0)+IF($E120=HO$22,VLOOKUP($C120,Input!$A$8:$GZ$39,MATCH(HO$21,Input!$A$6:$GZ$6,0),FALSE),0)*IF(HO$109&gt;=MAX($GP$109:HN$109),MIN((HO$109-MAX($GP$109:HN$109)),(HO$109-HN$109)),0)</f>
        <v>0</v>
      </c>
      <c r="HP120" s="1">
        <f>+IF($E120=HP$22,VLOOKUP($C120,Input!$A$8:$GZ$39,MATCH(HP$21,Input!$A$6:$GZ$6,0),FALSE),0)*IF(HP$110&gt;=MAX($GP$110:HO$110),MIN((HP$110-MAX($GP$110:HO$110)),(HP$110-HO$110)),0)+IF($E120=HP$22,VLOOKUP($C120,Input!$A$8:$GZ$39,MATCH(HP$21,Input!$A$6:$GZ$6,0),FALSE),0)*IF(HP$109&gt;=MAX($GP$109:HO$109),MIN((HP$109-MAX($GP$109:HO$109)),(HP$109-HO$109)),0)</f>
        <v>0</v>
      </c>
      <c r="HQ120" s="1">
        <f>+IF($E120=HQ$22,VLOOKUP($C120,Input!$A$8:$GZ$39,MATCH(HQ$21,Input!$A$6:$GZ$6,0),FALSE),0)*IF(HQ$110&gt;=MAX($GP$110:HP$110),MIN((HQ$110-MAX($GP$110:HP$110)),(HQ$110-HP$110)),0)+IF($E120=HQ$22,VLOOKUP($C120,Input!$A$8:$GZ$39,MATCH(HQ$21,Input!$A$6:$GZ$6,0),FALSE),0)*IF(HQ$109&gt;=MAX($GP$109:HP$109),MIN((HQ$109-MAX($GP$109:HP$109)),(HQ$109-HP$109)),0)</f>
        <v>0</v>
      </c>
      <c r="HR120" s="1">
        <f>+IF($E120=HR$22,VLOOKUP($C120,Input!$A$8:$GZ$39,MATCH(HR$21,Input!$A$6:$GZ$6,0),FALSE),0)*IF(HR$110&gt;=MAX($GP$110:HQ$110),MIN((HR$110-MAX($GP$110:HQ$110)),(HR$110-HQ$110)),0)+IF($E120=HR$22,VLOOKUP($C120,Input!$A$8:$GZ$39,MATCH(HR$21,Input!$A$6:$GZ$6,0),FALSE),0)*IF(HR$109&gt;=MAX($GP$109:HQ$109),MIN((HR$109-MAX($GP$109:HQ$109)),(HR$109-HQ$109)),0)</f>
        <v>0</v>
      </c>
      <c r="HS120" s="1">
        <f>+IF($E120=HS$22,VLOOKUP($C120,Input!$A$8:$GZ$39,MATCH(HS$21,Input!$A$6:$GZ$6,0),FALSE),0)*IF(HS$110&gt;=MAX($GP$110:HR$110),MIN((HS$110-MAX($GP$110:HR$110)),(HS$110-HR$110)),0)+IF($E120=HS$22,VLOOKUP($C120,Input!$A$8:$GZ$39,MATCH(HS$21,Input!$A$6:$GZ$6,0),FALSE),0)*IF(HS$109&gt;=MAX($GP$109:HR$109),MIN((HS$109-MAX($GP$109:HR$109)),(HS$109-HR$109)),0)</f>
        <v>0</v>
      </c>
      <c r="HT120" s="1">
        <f>+IF($E120=HT$22,VLOOKUP($C120,Input!$A$8:$GZ$39,MATCH(HT$21,Input!$A$6:$GZ$6,0),FALSE),0)*IF(HT$110&gt;=MAX($GP$110:HS$110),MIN((HT$110-MAX($GP$110:HS$110)),(HT$110-HS$110)),0)+IF($E120=HT$22,VLOOKUP($C120,Input!$A$8:$GZ$39,MATCH(HT$21,Input!$A$6:$GZ$6,0),FALSE),0)*IF(HT$109&gt;=MAX($GP$109:HS$109),MIN((HT$109-MAX($GP$109:HS$109)),(HT$109-HS$109)),0)</f>
        <v>0</v>
      </c>
      <c r="HU120" s="1">
        <f>+IF($E120=HU$22,VLOOKUP($C120,Input!$A$8:$GZ$39,MATCH(HU$21,Input!$A$6:$GZ$6,0),FALSE),0)*IF(HU$110&gt;=MAX($GP$110:HT$110),MIN((HU$110-MAX($GP$110:HT$110)),(HU$110-HT$110)),0)+IF($E120=HU$22,VLOOKUP($C120,Input!$A$8:$GZ$39,MATCH(HU$21,Input!$A$6:$GZ$6,0),FALSE),0)*IF(HU$109&gt;=MAX($GP$109:HT$109),MIN((HU$109-MAX($GP$109:HT$109)),(HU$109-HT$109)),0)</f>
        <v>0</v>
      </c>
      <c r="HV120" s="1">
        <f>+IF($E120=HV$22,VLOOKUP($C120,Input!$A$8:$GZ$39,MATCH(HV$21,Input!$A$6:$GZ$6,0),FALSE),0)*IF(HV$110&gt;=MAX($GP$110:HU$110),MIN((HV$110-MAX($GP$110:HU$110)),(HV$110-HU$110)),0)+IF($E120=HV$22,VLOOKUP($C120,Input!$A$8:$GZ$39,MATCH(HV$21,Input!$A$6:$GZ$6,0),FALSE),0)*IF(HV$109&gt;=MAX($GP$109:HU$109),MIN((HV$109-MAX($GP$109:HU$109)),(HV$109-HU$109)),0)</f>
        <v>0</v>
      </c>
      <c r="HW120" s="1">
        <f>+IF($E120=HW$22,VLOOKUP($C120,Input!$A$8:$GZ$39,MATCH(HW$21,Input!$A$6:$GZ$6,0),FALSE),0)*IF(HW$110&gt;=MAX($GP$110:HV$110),MIN((HW$110-MAX($GP$110:HV$110)),(HW$110-HV$110)),0)+IF($E120=HW$22,VLOOKUP($C120,Input!$A$8:$GZ$39,MATCH(HW$21,Input!$A$6:$GZ$6,0),FALSE),0)*IF(HW$109&gt;=MAX($GP$109:HV$109),MIN((HW$109-MAX($GP$109:HV$109)),(HW$109-HV$109)),0)</f>
        <v>0</v>
      </c>
      <c r="HX120" s="1">
        <f>+IF($E120=HX$22,VLOOKUP($C120,Input!$A$8:$GZ$39,MATCH(HX$21,Input!$A$6:$GZ$6,0),FALSE),0)*IF(HX$110&gt;=MAX($GP$110:HW$110),MIN((HX$110-MAX($GP$110:HW$110)),(HX$110-HW$110)),0)+IF($E120=HX$22,VLOOKUP($C120,Input!$A$8:$GZ$39,MATCH(HX$21,Input!$A$6:$GZ$6,0),FALSE),0)*IF(HX$109&gt;=MAX($GP$109:HW$109),MIN((HX$109-MAX($GP$109:HW$109)),(HX$109-HW$109)),0)</f>
        <v>0</v>
      </c>
      <c r="HY120" s="1">
        <f>+IF($E120=HY$22,VLOOKUP($C120,Input!$A$8:$GZ$39,MATCH(HY$21,Input!$A$6:$GZ$6,0),FALSE),0)*IF(HY$110&gt;=MAX($GP$110:HX$110),MIN((HY$110-MAX($GP$110:HX$110)),(HY$110-HX$110)),0)+IF($E120=HY$22,VLOOKUP($C120,Input!$A$8:$GZ$39,MATCH(HY$21,Input!$A$6:$GZ$6,0),FALSE),0)*IF(HY$109&gt;=MAX($GP$109:HX$109),MIN((HY$109-MAX($GP$109:HX$109)),(HY$109-HX$109)),0)</f>
        <v>0</v>
      </c>
      <c r="HZ120" s="42"/>
      <c r="IA120" t="str">
        <f>VLOOKUP($C120,Input!$A$8:$IA$39,MATCH(IA$21,Input!$A$6:$IA$6,0),FALSE)</f>
        <v>NA</v>
      </c>
      <c r="IB120" s="132">
        <f>IF((VLOOKUP($C120,Input!$A$8:$IA$39,MATCH(IB$21,Input!$A$6:$IA$6,0),FALSE))="Y",$D120/VLOOKUP($C120,Input!$A$8:$IA$39,MATCH(IC$21,Input!$A$6:$IA$6,0),FALSE),0)</f>
        <v>0</v>
      </c>
      <c r="IC120" s="132">
        <f>IF((VLOOKUP($C120,Input!$A$8:$IA$39,MATCH(IB$21,Input!$A$6:$IA$6,0),FALSE))="Y",0,IF((VLOOKUP($C120,Input!$A$8:$IA$39,MATCH(IC$21,Input!$A$6:$IA$6,0),FALSE))&gt;0,$D120/VLOOKUP($C120,Input!$A$8:$IA$39,MATCH(IC$21,Input!$A$6:$IA$6,0),FALSE),0))</f>
        <v>0</v>
      </c>
      <c r="ID120" s="1">
        <f>+IF($E120=ID$22,VLOOKUP($C120,Input!$A$8:$IA$39,MATCH(ID$21,Input!$A$6:$IA$6,0),FALSE),0)*IF(ID$110&gt;=MAX($IC$110:IC$110),MIN((ID$110-MAX($IC$110:IC$110)),(ID$110-IC$110)),0)+IF($E120=ID$22,VLOOKUP($C120,Input!$A$8:$IA$39,MATCH(ID$21,Input!$A$6:$IA$6,0),FALSE),0)*IF(ID$109&gt;=MAX($IC$109:IC$109),MIN((ID$109-MAX($IC$109:IC$109)),(ID$109-IC$109)),0)</f>
        <v>0</v>
      </c>
      <c r="IE120" s="1">
        <f>+IF($E120=IE$22,VLOOKUP($C120,Input!$A$8:$IA$39,MATCH(IE$21,Input!$A$6:$IA$6,0),FALSE),0)*IF(IE$110&gt;=MAX($IC$110:ID$110),MIN((IE$110-MAX($IC$110:ID$110)),(IE$110-ID$110)),0)+IF($E120=IE$22,VLOOKUP($C120,Input!$A$8:$IA$39,MATCH(IE$21,Input!$A$6:$IA$6,0),FALSE),0)*IF(IE$109&gt;=MAX($IC$109:ID$109),MIN((IE$109-MAX($IC$109:ID$109)),(IE$109-ID$109)),0)</f>
        <v>0</v>
      </c>
      <c r="IF120" s="1">
        <f>+IF($E120=IF$22,VLOOKUP($C120,Input!$A$8:$IA$39,MATCH(IF$21,Input!$A$6:$IA$6,0),FALSE),0)*IF(IF$110&gt;=MAX($IC$110:IE$110),MIN((IF$110-MAX($IC$110:IE$110)),(IF$110-IE$110)),0)+IF($E120=IF$22,VLOOKUP($C120,Input!$A$8:$IA$39,MATCH(IF$21,Input!$A$6:$IA$6,0),FALSE),0)*IF(IF$109&gt;=MAX($IC$109:IE$109),MIN((IF$109-MAX($IC$109:IE$109)),(IF$109-IE$109)),0)</f>
        <v>0</v>
      </c>
      <c r="IG120" s="1">
        <f>+IF($E120=IG$22,VLOOKUP($C120,Input!$A$8:$IA$39,MATCH(IG$21,Input!$A$6:$IA$6,0),FALSE),0)*IF(IG$110&gt;=MAX($IC$110:IF$110),MIN((IG$110-MAX($IC$110:IF$110)),(IG$110-IF$110)),0)+IF($E120=IG$22,VLOOKUP($C120,Input!$A$8:$IA$39,MATCH(IG$21,Input!$A$6:$IA$6,0),FALSE),0)*IF(IG$109&gt;=MAX($IC$109:IF$109),MIN((IG$109-MAX($IC$109:IF$109)),(IG$109-IF$109)),0)</f>
        <v>0</v>
      </c>
      <c r="IH120" s="1">
        <f>+IF($E120=IH$22,VLOOKUP($C120,Input!$A$8:$IA$39,MATCH(IH$21,Input!$A$6:$IA$6,0),FALSE),0)*IF(IH$110&gt;=MAX($IC$110:IG$110),MIN((IH$110-MAX($IC$110:IG$110)),(IH$110-IG$110)),0)+IF($E120=IH$22,VLOOKUP($C120,Input!$A$8:$IA$39,MATCH(IH$21,Input!$A$6:$IA$6,0),FALSE),0)*IF(IH$109&gt;=MAX($IC$109:IG$109),MIN((IH$109-MAX($IC$109:IG$109)),(IH$109-IG$109)),0)</f>
        <v>0</v>
      </c>
      <c r="II120" s="1">
        <f>+IF($E120=II$22,VLOOKUP($C120,Input!$A$8:$IA$39,MATCH(II$21,Input!$A$6:$IA$6,0),FALSE),0)*IF(II$110&gt;=MAX($IC$110:IH$110),MIN((II$110-MAX($IC$110:IH$110)),(II$110-IH$110)),0)+IF($E120=II$22,VLOOKUP($C120,Input!$A$8:$IA$39,MATCH(II$21,Input!$A$6:$IA$6,0),FALSE),0)*IF(II$109&gt;=MAX($IC$109:IH$109),MIN((II$109-MAX($IC$109:IH$109)),(II$109-IH$109)),0)</f>
        <v>0</v>
      </c>
      <c r="IJ120" s="1">
        <f>+IF($E120=IJ$22,VLOOKUP($C120,Input!$A$8:$IA$39,MATCH(IJ$21,Input!$A$6:$IA$6,0),FALSE),0)*IF(IJ$110&gt;=MAX($IC$110:II$110),MIN((IJ$110-MAX($IC$110:II$110)),(IJ$110-II$110)),0)+IF($E120=IJ$22,VLOOKUP($C120,Input!$A$8:$IA$39,MATCH(IJ$21,Input!$A$6:$IA$6,0),FALSE),0)*IF(IJ$109&gt;=MAX($IC$109:II$109),MIN((IJ$109-MAX($IC$109:II$109)),(IJ$109-II$109)),0)</f>
        <v>0</v>
      </c>
      <c r="IK120" s="1">
        <f>+IF($E120=IK$22,VLOOKUP($C120,Input!$A$8:$IA$39,MATCH(IK$21,Input!$A$6:$IA$6,0),FALSE),0)*IF(IK$110&gt;=MAX($IC$110:IJ$110),MIN((IK$110-MAX($IC$110:IJ$110)),(IK$110-IJ$110)),0)+IF($E120=IK$22,VLOOKUP($C120,Input!$A$8:$IA$39,MATCH(IK$21,Input!$A$6:$IA$6,0),FALSE),0)*IF(IK$109&gt;=MAX($IC$109:IJ$109),MIN((IK$109-MAX($IC$109:IJ$109)),(IK$109-IJ$109)),0)</f>
        <v>0</v>
      </c>
      <c r="IL120" s="1">
        <f>+IF($E120=IL$22,VLOOKUP($C120,Input!$A$8:$IA$39,MATCH(IL$21,Input!$A$6:$IA$6,0),FALSE),0)*IF(IL$110&gt;=MAX($IC$110:IK$110),MIN((IL$110-MAX($IC$110:IK$110)),(IL$110-IK$110)),0)+IF($E120=IL$22,VLOOKUP($C120,Input!$A$8:$IA$39,MATCH(IL$21,Input!$A$6:$IA$6,0),FALSE),0)*IF(IL$109&gt;=MAX($IC$109:IK$109),MIN((IL$109-MAX($IC$109:IK$109)),(IL$109-IK$109)),0)</f>
        <v>0</v>
      </c>
      <c r="IM120" s="1">
        <f>+IF($E120=IM$22,VLOOKUP($C120,Input!$A$8:$IA$39,MATCH(IM$21,Input!$A$6:$IA$6,0),FALSE),0)*IF(IM$110&gt;=MAX($IC$110:IL$110),MIN((IM$110-MAX($IC$110:IL$110)),(IM$110-IL$110)),0)+IF($E120=IM$22,VLOOKUP($C120,Input!$A$8:$IA$39,MATCH(IM$21,Input!$A$6:$IA$6,0),FALSE),0)*IF(IM$109&gt;=MAX($IC$109:IL$109),MIN((IM$109-MAX($IC$109:IL$109)),(IM$109-IL$109)),0)</f>
        <v>0</v>
      </c>
      <c r="IN120" s="1">
        <f>+IF($E120=IN$22,VLOOKUP($C120,Input!$A$8:$IA$39,MATCH(IN$21,Input!$A$6:$IA$6,0),FALSE),0)*IF(IN$110&gt;=MAX($IC$110:IM$110),MIN((IN$110-MAX($IC$110:IM$110)),(IN$110-IM$110)),0)+IF($E120=IN$22,VLOOKUP($C120,Input!$A$8:$IA$39,MATCH(IN$21,Input!$A$6:$IA$6,0),FALSE),0)*IF(IN$109&gt;=MAX($IC$109:IM$109),MIN((IN$109-MAX($IC$109:IM$109)),(IN$109-IM$109)),0)</f>
        <v>0</v>
      </c>
      <c r="IO120" s="1">
        <f>+IF($E120=IO$22,VLOOKUP($C120,Input!$A$8:$IA$39,MATCH(IO$21,Input!$A$6:$IA$6,0),FALSE),0)*IF(IO$110&gt;=MAX($IC$110:IN$110),MIN((IO$110-MAX($IC$110:IN$110)),(IO$110-IN$110)),0)+IF($E120=IO$22,VLOOKUP($C120,Input!$A$8:$IA$39,MATCH(IO$21,Input!$A$6:$IA$6,0),FALSE),0)*IF(IO$109&gt;=MAX($IC$109:IN$109),MIN((IO$109-MAX($IC$109:IN$109)),(IO$109-IN$109)),0)</f>
        <v>0</v>
      </c>
      <c r="IP120" s="1">
        <f>+IF($E120=IP$22,VLOOKUP($C120,Input!$A$8:$IA$39,MATCH(IP$21,Input!$A$6:$IA$6,0),FALSE),0)*IF(IP$110&gt;=MAX($IC$110:IO$110),MIN((IP$110-MAX($IC$110:IO$110)),(IP$110-IO$110)),0)+IF($E120=IP$22,VLOOKUP($C120,Input!$A$8:$IA$39,MATCH(IP$21,Input!$A$6:$IA$6,0),FALSE),0)*IF(IP$109&gt;=MAX($IC$109:IO$109),MIN((IP$109-MAX($IC$109:IO$109)),(IP$109-IO$109)),0)</f>
        <v>0</v>
      </c>
      <c r="IQ120" s="1">
        <f>+IF($E120=IQ$22,VLOOKUP($C120,Input!$A$8:$IA$39,MATCH(IQ$21,Input!$A$6:$IA$6,0),FALSE),0)*IF(IQ$110&gt;=MAX($IC$110:IP$110),MIN((IQ$110-MAX($IC$110:IP$110)),(IQ$110-IP$110)),0)+IF($E120=IQ$22,VLOOKUP($C120,Input!$A$8:$IA$39,MATCH(IQ$21,Input!$A$6:$IA$6,0),FALSE),0)*IF(IQ$109&gt;=MAX($IC$109:IP$109),MIN((IQ$109-MAX($IC$109:IP$109)),(IQ$109-IP$109)),0)</f>
        <v>0</v>
      </c>
      <c r="IR120" s="1">
        <f>+IF($E120=IR$22,VLOOKUP($C120,Input!$A$8:$IA$39,MATCH(IR$21,Input!$A$6:$IA$6,0),FALSE),0)*IF(IR$110&gt;=MAX($IC$110:IQ$110),MIN((IR$110-MAX($IC$110:IQ$110)),(IR$110-IQ$110)),0)+IF($E120=IR$22,VLOOKUP($C120,Input!$A$8:$IA$39,MATCH(IR$21,Input!$A$6:$IA$6,0),FALSE),0)*IF(IR$109&gt;=MAX($IC$109:IQ$109),MIN((IR$109-MAX($IC$109:IQ$109)),(IR$109-IQ$109)),0)</f>
        <v>0</v>
      </c>
      <c r="IS120" s="1">
        <f>+IF($E120=IS$22,VLOOKUP($C120,Input!$A$8:$IA$39,MATCH(IS$21,Input!$A$6:$IA$6,0),FALSE),0)*IF(IS$110&gt;=MAX($IC$110:IR$110),MIN((IS$110-MAX($IC$110:IR$110)),(IS$110-IR$110)),0)+IF($E120=IS$22,VLOOKUP($C120,Input!$A$8:$IA$39,MATCH(IS$21,Input!$A$6:$IA$6,0),FALSE),0)*IF(IS$109&gt;=MAX($IC$109:IR$109),MIN((IS$109-MAX($IC$109:IR$109)),(IS$109-IR$109)),0)</f>
        <v>0</v>
      </c>
      <c r="IT120" s="1">
        <f>+IF($E120=IT$22,VLOOKUP($C120,Input!$A$8:$IA$39,MATCH(IT$21,Input!$A$6:$IA$6,0),FALSE),0)*IF(IT$110&gt;=MAX($IC$110:IS$110),MIN((IT$110-MAX($IC$110:IS$110)),(IT$110-IS$110)),0)+IF($E120=IT$22,VLOOKUP($C120,Input!$A$8:$IA$39,MATCH(IT$21,Input!$A$6:$IA$6,0),FALSE),0)*IF(IT$109&gt;=MAX($IC$109:IS$109),MIN((IT$109-MAX($IC$109:IS$109)),(IT$109-IS$109)),0)</f>
        <v>0</v>
      </c>
      <c r="IU120" s="1">
        <f>+IF($E120=IU$22,VLOOKUP($C120,Input!$A$8:$IA$39,MATCH(IU$21,Input!$A$6:$IA$6,0),FALSE),0)*IF(IU$110&gt;=MAX($IC$110:IT$110),MIN((IU$110-MAX($IC$110:IT$110)),(IU$110-IT$110)),0)+IF($E120=IU$22,VLOOKUP($C120,Input!$A$8:$IA$39,MATCH(IU$21,Input!$A$6:$IA$6,0),FALSE),0)*IF(IU$109&gt;=MAX($IC$109:IT$109),MIN((IU$109-MAX($IC$109:IT$109)),(IU$109-IT$109)),0)</f>
        <v>0</v>
      </c>
      <c r="IV120" s="1">
        <f>+IF($E120=IV$22,VLOOKUP($C120,Input!$A$8:$IA$39,MATCH(IV$21,Input!$A$6:$IA$6,0),FALSE),0)*IF(IV$110&gt;=MAX($IC$110:IU$110),MIN((IV$110-MAX($IC$110:IU$110)),(IV$110-IU$110)),0)+IF($E120=IV$22,VLOOKUP($C120,Input!$A$8:$IA$39,MATCH(IV$21,Input!$A$6:$IA$6,0),FALSE),0)*IF(IV$109&gt;=MAX($IC$109:IU$109),MIN((IV$109-MAX($IC$109:IU$109)),(IV$109-IU$109)),0)</f>
        <v>0</v>
      </c>
      <c r="IW120" s="1">
        <f>+IF($E120=IW$22,VLOOKUP($C120,Input!$A$8:$IA$39,MATCH(IW$21,Input!$A$6:$IA$6,0),FALSE),0)*IF(IW$110&gt;=MAX($IC$110:IV$110),MIN((IW$110-MAX($IC$110:IV$110)),(IW$110-IV$110)),0)+IF($E120=IW$22,VLOOKUP($C120,Input!$A$8:$IA$39,MATCH(IW$21,Input!$A$6:$IA$6,0),FALSE),0)*IF(IW$109&gt;=MAX($IC$109:IV$109),MIN((IW$109-MAX($IC$109:IV$109)),(IW$109-IV$109)),0)</f>
        <v>0</v>
      </c>
      <c r="IX120" s="1">
        <f>+IF($E120=IX$22,VLOOKUP($C120,Input!$A$8:$IA$39,MATCH(IX$21,Input!$A$6:$IA$6,0),FALSE),0)*IF(IX$110&gt;=MAX($IC$110:IW$110),MIN((IX$110-MAX($IC$110:IW$110)),(IX$110-IW$110)),0)+IF($E120=IX$22,VLOOKUP($C120,Input!$A$8:$IA$39,MATCH(IX$21,Input!$A$6:$IA$6,0),FALSE),0)*IF(IX$109&gt;=MAX($IC$109:IW$109),MIN((IX$109-MAX($IC$109:IW$109)),(IX$109-IW$109)),0)</f>
        <v>0</v>
      </c>
      <c r="IY120" s="1">
        <f>+IF($E120=IY$22,VLOOKUP($C120,Input!$A$8:$IA$39,MATCH(IY$21,Input!$A$6:$IA$6,0),FALSE),0)*IF(IY$110&gt;=MAX($IC$110:IX$110),MIN((IY$110-MAX($IC$110:IX$110)),(IY$110-IX$110)),0)+IF($E120=IY$22,VLOOKUP($C120,Input!$A$8:$IA$39,MATCH(IY$21,Input!$A$6:$IA$6,0),FALSE),0)*IF(IY$109&gt;=MAX($IC$109:IX$109),MIN((IY$109-MAX($IC$109:IX$109)),(IY$109-IX$109)),0)</f>
        <v>0</v>
      </c>
      <c r="IZ120" s="1">
        <f>+IF($E120=IZ$22,VLOOKUP($C120,Input!$A$8:$IA$39,MATCH(IZ$21,Input!$A$6:$IA$6,0),FALSE),0)*IF(IZ$110&gt;=MAX($IC$110:IY$110),MIN((IZ$110-MAX($IC$110:IY$110)),(IZ$110-IY$110)),0)+IF($E120=IZ$22,VLOOKUP($C120,Input!$A$8:$IA$39,MATCH(IZ$21,Input!$A$6:$IA$6,0),FALSE),0)*IF(IZ$109&gt;=MAX($IC$109:IY$109),MIN((IZ$109-MAX($IC$109:IY$109)),(IZ$109-IY$109)),0)</f>
        <v>0</v>
      </c>
      <c r="JA120" s="1">
        <f>+IF($E120=JA$22,VLOOKUP($C120,Input!$A$8:$IA$39,MATCH(JA$21,Input!$A$6:$IA$6,0),FALSE),0)*IF(JA$110&gt;=MAX($IC$110:IZ$110),MIN((JA$110-MAX($IC$110:IZ$110)),(JA$110-IZ$110)),0)+IF($E120=JA$22,VLOOKUP($C120,Input!$A$8:$IA$39,MATCH(JA$21,Input!$A$6:$IA$6,0),FALSE),0)*IF(JA$109&gt;=MAX($IC$109:IZ$109),MIN((JA$109-MAX($IC$109:IZ$109)),(JA$109-IZ$109)),0)</f>
        <v>0</v>
      </c>
      <c r="JB120" s="1">
        <f>+IF($E120=JB$22,VLOOKUP($C120,Input!$A$8:$IA$39,MATCH(JB$21,Input!$A$6:$IA$6,0),FALSE),0)*IF(JB$110&gt;=MAX($IC$110:JA$110),MIN((JB$110-MAX($IC$110:JA$110)),(JB$110-JA$110)),0)+IF($E120=JB$22,VLOOKUP($C120,Input!$A$8:$IA$39,MATCH(JB$21,Input!$A$6:$IA$6,0),FALSE),0)*IF(JB$109&gt;=MAX($IC$109:JA$109),MIN((JB$109-MAX($IC$109:JA$109)),(JB$109-JA$109)),0)</f>
        <v>0</v>
      </c>
      <c r="JC120" s="1">
        <f>+IF($E120=JC$22,VLOOKUP($C120,Input!$A$8:$IA$39,MATCH(JC$21,Input!$A$6:$IA$6,0),FALSE),0)*IF(JC$110&gt;=MAX($IC$110:JB$110),MIN((JC$110-MAX($IC$110:JB$110)),(JC$110-JB$110)),0)+IF($E120=JC$22,VLOOKUP($C120,Input!$A$8:$IA$39,MATCH(JC$21,Input!$A$6:$IA$6,0),FALSE),0)*IF(JC$109&gt;=MAX($IC$109:JB$109),MIN((JC$109-MAX($IC$109:JB$109)),(JC$109-JB$109)),0)</f>
        <v>0</v>
      </c>
      <c r="JD120" s="1">
        <f>+IF($E120=JD$22,VLOOKUP($C120,Input!$A$8:$IA$39,MATCH(JD$21,Input!$A$6:$IA$6,0),FALSE),0)*IF(JD$110&gt;=MAX($IC$110:JC$110),MIN((JD$110-MAX($IC$110:JC$110)),(JD$110-JC$110)),0)+IF($E120=JD$22,VLOOKUP($C120,Input!$A$8:$IA$39,MATCH(JD$21,Input!$A$6:$IA$6,0),FALSE),0)*IF(JD$109&gt;=MAX($IC$109:JC$109),MIN((JD$109-MAX($IC$109:JC$109)),(JD$109-JC$109)),0)</f>
        <v>0</v>
      </c>
      <c r="JE120" s="1">
        <f>+IF($E120=JE$22,VLOOKUP($C120,Input!$A$8:$IA$39,MATCH(JE$21,Input!$A$6:$IA$6,0),FALSE),0)*IF(JE$110&gt;=MAX($IC$110:JD$110),MIN((JE$110-MAX($IC$110:JD$110)),(JE$110-JD$110)),0)+IF($E120=JE$22,VLOOKUP($C120,Input!$A$8:$IA$39,MATCH(JE$21,Input!$A$6:$IA$6,0),FALSE),0)*IF(JE$109&gt;=MAX($IC$109:JD$109),MIN((JE$109-MAX($IC$109:JD$109)),(JE$109-JD$109)),0)</f>
        <v>0</v>
      </c>
      <c r="JF120" s="1">
        <f>+IF($E120=JF$22,VLOOKUP($C120,Input!$A$8:$IA$39,MATCH(JF$21,Input!$A$6:$IA$6,0),FALSE),0)*IF(JF$110&gt;=MAX($IC$110:JE$110),MIN((JF$110-MAX($IC$110:JE$110)),(JF$110-JE$110)),0)+IF($E120=JF$22,VLOOKUP($C120,Input!$A$8:$IA$39,MATCH(JF$21,Input!$A$6:$IA$6,0),FALSE),0)*IF(JF$109&gt;=MAX($IC$109:JE$109),MIN((JF$109-MAX($IC$109:JE$109)),(JF$109-JE$109)),0)</f>
        <v>0</v>
      </c>
      <c r="JG120" s="1">
        <f>+IF($E120=JG$22,VLOOKUP($C120,Input!$A$8:$IA$39,MATCH(JG$21,Input!$A$6:$IA$6,0),FALSE),0)*IF(JG$110&gt;=MAX($IC$110:JF$110),MIN((JG$110-MAX($IC$110:JF$110)),(JG$110-JF$110)),0)+IF($E120=JG$22,VLOOKUP($C120,Input!$A$8:$IA$39,MATCH(JG$21,Input!$A$6:$IA$6,0),FALSE),0)*IF(JG$109&gt;=MAX($IC$109:JF$109),MIN((JG$109-MAX($IC$109:JF$109)),(JG$109-JF$109)),0)</f>
        <v>0</v>
      </c>
      <c r="JH120" s="1">
        <f>+IF($E120=JH$22,VLOOKUP($C120,Input!$A$8:$IA$39,MATCH(JH$21,Input!$A$6:$IA$6,0),FALSE),0)*IF(JH$110&gt;=MAX($IC$110:JG$110),MIN((JH$110-MAX($IC$110:JG$110)),(JH$110-JG$110)),0)+IF($E120=JH$22,VLOOKUP($C120,Input!$A$8:$IA$39,MATCH(JH$21,Input!$A$6:$IA$6,0),FALSE),0)*IF(JH$109&gt;=MAX($IC$109:JG$109),MIN((JH$109-MAX($IC$109:JG$109)),(JH$109-JG$109)),0)</f>
        <v>0</v>
      </c>
      <c r="JI120" s="1">
        <f>+IF($E120=JI$22,VLOOKUP($C120,Input!$A$8:$IA$39,MATCH(JI$21,Input!$A$6:$IA$6,0),FALSE),0)*IF(JI$110&gt;=MAX($IC$110:JH$110),MIN((JI$110-MAX($IC$110:JH$110)),(JI$110-JH$110)),0)+IF($E120=JI$22,VLOOKUP($C120,Input!$A$8:$IA$39,MATCH(JI$21,Input!$A$6:$IA$6,0),FALSE),0)*IF(JI$109&gt;=MAX($IC$109:JH$109),MIN((JI$109-MAX($IC$109:JH$109)),(JI$109-JH$109)),0)</f>
        <v>0</v>
      </c>
      <c r="JJ120" s="1">
        <f>+IF($E120=JJ$22,VLOOKUP($C120,Input!$A$8:$IA$39,MATCH(JJ$21,Input!$A$6:$IA$6,0),FALSE),0)*IF(JJ$110&gt;=MAX($IC$110:JI$110),MIN((JJ$110-MAX($IC$110:JI$110)),(JJ$110-JI$110)),0)+IF($E120=JJ$22,VLOOKUP($C120,Input!$A$8:$IA$39,MATCH(JJ$21,Input!$A$6:$IA$6,0),FALSE),0)*IF(JJ$109&gt;=MAX($IC$109:JI$109),MIN((JJ$109-MAX($IC$109:JI$109)),(JJ$109-JI$109)),0)</f>
        <v>0</v>
      </c>
      <c r="JK120" s="1">
        <f>+IF($E120=JK$22,VLOOKUP($C120,Input!$A$8:$IA$39,MATCH(JK$21,Input!$A$6:$IA$6,0),FALSE),0)*IF(JK$110&gt;=MAX($IC$110:JJ$110),MIN((JK$110-MAX($IC$110:JJ$110)),(JK$110-JJ$110)),0)+IF($E120=JK$22,VLOOKUP($C120,Input!$A$8:$IA$39,MATCH(JK$21,Input!$A$6:$IA$6,0),FALSE),0)*IF(JK$109&gt;=MAX($IC$109:JJ$109),MIN((JK$109-MAX($IC$109:JJ$109)),(JK$109-JJ$109)),0)</f>
        <v>0</v>
      </c>
      <c r="JL120" s="1">
        <f>+IF($E120=JL$22,VLOOKUP($C120,Input!$A$8:$IA$39,MATCH(JL$21,Input!$A$6:$IA$6,0),FALSE),0)*IF(JL$110&gt;=MAX($IC$110:JK$110),MIN((JL$110-MAX($IC$110:JK$110)),(JL$110-JK$110)),0)+IF($E120=JL$22,VLOOKUP($C120,Input!$A$8:$IA$39,MATCH(JL$21,Input!$A$6:$IA$6,0),FALSE),0)*IF(JL$109&gt;=MAX($IC$109:JK$109),MIN((JL$109-MAX($IC$109:JK$109)),(JL$109-JK$109)),0)</f>
        <v>0</v>
      </c>
      <c r="JN120" t="str">
        <f>+VLOOKUP($C120,Input!$A$8:$GZ$39,MATCH(JN$21,Input!$A$6:$GZ$6,0),FALSE)</f>
        <v>CNG Station Maint in fuel price</v>
      </c>
      <c r="JO120" s="1">
        <f>IF($E120+$I120+$D$7&lt;=JO$22,0,IF(JO$22-$D$7&gt;=$E120,VLOOKUP($C120,Input!$A$8:$GZ$39,MATCH(JO$21,Input!$A$6:$GZ$6,0),FALSE),0)*$F120/$G120)*$D120</f>
        <v>0</v>
      </c>
      <c r="JP120" s="1">
        <f>IF($E120+$I120+$D$7&lt;=JP$22,0,IF(JP$22-$D$7&gt;=$E120,VLOOKUP($C120,Input!$A$8:$GZ$39,MATCH(JP$21,Input!$A$6:$GZ$6,0),FALSE),0)*$F120/$G120)*$D120</f>
        <v>0</v>
      </c>
      <c r="JQ120" s="1">
        <f>IF($E120+$I120+$D$7&lt;=JQ$22,0,IF(JQ$22-$D$7&gt;=$E120,VLOOKUP($C120,Input!$A$8:$GZ$39,MATCH(JQ$21,Input!$A$6:$GZ$6,0),FALSE),0)*$F120/$G120)*$D120</f>
        <v>0</v>
      </c>
      <c r="JR120" s="1">
        <f>IF($E120+$I120+$D$7&lt;=JR$22,0,IF(JR$22-$D$7&gt;=$E120,VLOOKUP($C120,Input!$A$8:$GZ$39,MATCH(JR$21,Input!$A$6:$GZ$6,0),FALSE),0)*$F120/$G120)*$D120</f>
        <v>0</v>
      </c>
      <c r="JS120" s="1">
        <f>IF($E120+$I120+$D$7&lt;=JS$22,0,IF(JS$22-$D$7&gt;=$E120,VLOOKUP($C120,Input!$A$8:$GZ$39,MATCH(JS$21,Input!$A$6:$GZ$6,0),FALSE),0)*$F120/$G120)*$D120</f>
        <v>0</v>
      </c>
      <c r="JT120" s="1">
        <f>IF($E120+$I120+$D$7&lt;=JT$22,0,IF(JT$22-$D$7&gt;=$E120,VLOOKUP($C120,Input!$A$8:$GZ$39,MATCH(JT$21,Input!$A$6:$GZ$6,0),FALSE),0)*$F120/$G120)*$D120</f>
        <v>0</v>
      </c>
      <c r="JU120" s="1">
        <f>IF($E120+$I120+$D$7&lt;=JU$22,0,IF(JU$22-$D$7&gt;=$E120,VLOOKUP($C120,Input!$A$8:$GZ$39,MATCH(JU$21,Input!$A$6:$GZ$6,0),FALSE),0)*$F120/$G120)*$D120</f>
        <v>0</v>
      </c>
      <c r="JV120" s="1">
        <f>IF($E120+$I120+$D$7&lt;=JV$22,0,IF(JV$22-$D$7&gt;=$E120,VLOOKUP($C120,Input!$A$8:$GZ$39,MATCH(JV$21,Input!$A$6:$GZ$6,0),FALSE),0)*$F120/$G120)*$D120</f>
        <v>0</v>
      </c>
      <c r="JW120" s="1">
        <f>IF($E120+$I120+$D$7&lt;=JW$22,0,IF(JW$22-$D$7&gt;=$E120,VLOOKUP($C120,Input!$A$8:$GZ$39,MATCH(JW$21,Input!$A$6:$GZ$6,0),FALSE),0)*$F120/$G120)*$D120</f>
        <v>0</v>
      </c>
      <c r="JX120" s="1">
        <f>IF($E120+$I120+$D$7&lt;=JX$22,0,IF(JX$22-$D$7&gt;=$E120,VLOOKUP($C120,Input!$A$8:$GZ$39,MATCH(JX$21,Input!$A$6:$GZ$6,0),FALSE),0)*$F120/$G120)*$D120</f>
        <v>0</v>
      </c>
      <c r="JY120" s="1">
        <f>IF($E120+$I120+$D$7&lt;=JY$22,0,IF(JY$22-$D$7&gt;=$E120,VLOOKUP($C120,Input!$A$8:$GZ$39,MATCH(JY$21,Input!$A$6:$GZ$6,0),FALSE),0)*$F120/$G120)*$D120</f>
        <v>0</v>
      </c>
      <c r="JZ120" s="1">
        <f>IF($E120+$I120+$D$7&lt;=JZ$22,0,IF(JZ$22-$D$7&gt;=$E120,VLOOKUP($C120,Input!$A$8:$GZ$39,MATCH(JZ$21,Input!$A$6:$GZ$6,0),FALSE),0)*$F120/$G120)*$D120</f>
        <v>0</v>
      </c>
      <c r="KA120" s="1">
        <f>IF($E120+$I120+$D$7&lt;=KA$22,0,IF(KA$22-$D$7&gt;=$E120,VLOOKUP($C120,Input!$A$8:$GZ$39,MATCH(KA$21,Input!$A$6:$GZ$6,0),FALSE),0)*$F120/$G120)*$D120</f>
        <v>0</v>
      </c>
      <c r="KB120" s="1">
        <f>IF($E120+$I120+$D$7&lt;=KB$22,0,IF(KB$22-$D$7&gt;=$E120,VLOOKUP($C120,Input!$A$8:$GZ$39,MATCH(KB$21,Input!$A$6:$GZ$6,0),FALSE),0)*$F120/$G120)*$D120</f>
        <v>0</v>
      </c>
      <c r="KC120" s="1">
        <f>IF($E120+$I120+$D$7&lt;=KC$22,0,IF(KC$22-$D$7&gt;=$E120,VLOOKUP($C120,Input!$A$8:$GZ$39,MATCH(KC$21,Input!$A$6:$GZ$6,0),FALSE),0)*$F120/$G120)*$D120</f>
        <v>0</v>
      </c>
      <c r="KD120" s="1">
        <f>IF($E120+$I120+$D$7&lt;=KD$22,0,IF(KD$22-$D$7&gt;=$E120,VLOOKUP($C120,Input!$A$8:$GZ$39,MATCH(KD$21,Input!$A$6:$GZ$6,0),FALSE),0)*$F120/$G120)*$D120</f>
        <v>0</v>
      </c>
      <c r="KE120" s="1">
        <f>IF($E120+$I120+$D$7&lt;=KE$22,0,IF(KE$22-$D$7&gt;=$E120,VLOOKUP($C120,Input!$A$8:$GZ$39,MATCH(KE$21,Input!$A$6:$GZ$6,0),FALSE),0)*$F120/$G120)*$D120</f>
        <v>0</v>
      </c>
      <c r="KF120" s="1">
        <f>IF($E120+$I120+$D$7&lt;=KF$22,0,IF(KF$22-$D$7&gt;=$E120,VLOOKUP($C120,Input!$A$8:$GZ$39,MATCH(KF$21,Input!$A$6:$GZ$6,0),FALSE),0)*$F120/$G120)*$D120</f>
        <v>0</v>
      </c>
      <c r="KG120" s="1">
        <f>IF($E120+$I120+$D$7&lt;=KG$22,0,IF(KG$22-$D$7&gt;=$E120,VLOOKUP($C120,Input!$A$8:$GZ$39,MATCH(KG$21,Input!$A$6:$GZ$6,0),FALSE),0)*$F120/$G120)*$D120</f>
        <v>0</v>
      </c>
      <c r="KH120" s="1">
        <f>IF($E120+$I120+$D$7&lt;=KH$22,0,IF(KH$22-$D$7&gt;=$E120,VLOOKUP($C120,Input!$A$8:$GZ$39,MATCH(KH$21,Input!$A$6:$GZ$6,0),FALSE),0)*$F120/$G120)*$D120</f>
        <v>0</v>
      </c>
      <c r="KI120" s="1">
        <f>IF($E120+$I120+$D$7&lt;=KI$22,0,IF(KI$22-$D$7&gt;=$E120,VLOOKUP($C120,Input!$A$8:$GZ$39,MATCH(KI$21,Input!$A$6:$GZ$6,0),FALSE),0)*$F120/$G120)*$D120</f>
        <v>0</v>
      </c>
      <c r="KJ120" s="1">
        <f>IF($E120+$I120+$D$7&lt;=KJ$22,0,IF(KJ$22-$D$7&gt;=$E120,VLOOKUP($C120,Input!$A$8:$GZ$39,MATCH(KJ$21,Input!$A$6:$GZ$6,0),FALSE),0)*$F120/$G120)*$D120</f>
        <v>0</v>
      </c>
      <c r="KK120" s="1">
        <f>IF($E120+$I120+$D$7&lt;=KK$22,0,IF(KK$22-$D$7&gt;=$E120,VLOOKUP($C120,Input!$A$8:$GZ$39,MATCH(KK$21,Input!$A$6:$GZ$6,0),FALSE),0)*$F120/$G120)*$D120</f>
        <v>0</v>
      </c>
      <c r="KL120" s="1">
        <f>IF($E120+$I120+$D$7&lt;=KL$22,0,IF(KL$22-$D$7&gt;=$E120,VLOOKUP($C120,Input!$A$8:$GZ$39,MATCH(KL$21,Input!$A$6:$GZ$6,0),FALSE),0)*$F120/$G120)*$D120</f>
        <v>0</v>
      </c>
      <c r="KM120" s="1">
        <f>IF($E120+$I120+$D$7&lt;=KM$22,0,IF(KM$22-$D$7&gt;=$E120,VLOOKUP($C120,Input!$A$8:$GZ$39,MATCH(KM$21,Input!$A$6:$GZ$6,0),FALSE),0)*$F120/$G120)*$D120</f>
        <v>0</v>
      </c>
      <c r="KN120" s="1">
        <f>IF($E120+$I120+$D$7&lt;=KN$22,0,IF(KN$22-$D$7&gt;=$E120,VLOOKUP($C120,Input!$A$8:$GZ$39,MATCH(KN$21,Input!$A$6:$GZ$6,0),FALSE),0)*$F120/$G120)*$D120</f>
        <v>0</v>
      </c>
      <c r="KO120" s="1">
        <f>IF($E120+$I120+$D$7&lt;=KO$22,0,IF(KO$22-$D$7&gt;=$E120,VLOOKUP($C120,Input!$A$8:$GZ$39,MATCH(KO$21,Input!$A$6:$GZ$6,0),FALSE),0)*$F120/$G120)*$D120</f>
        <v>0</v>
      </c>
      <c r="KP120" s="1">
        <f>IF($E120+$I120+$D$7&lt;=KP$22,0,IF(KP$22-$D$7&gt;=$E120,VLOOKUP($C120,Input!$A$8:$GZ$39,MATCH(KP$21,Input!$A$6:$GZ$6,0),FALSE),0)*$F120/$G120)*$D120</f>
        <v>0</v>
      </c>
      <c r="KQ120" s="1">
        <f>IF($E120+$I120+$D$7&lt;=KQ$22,0,IF(KQ$22-$D$7&gt;=$E120,VLOOKUP($C120,Input!$A$8:$GZ$39,MATCH(KQ$21,Input!$A$6:$GZ$6,0),FALSE),0)*$F120/$G120)*$D120</f>
        <v>0</v>
      </c>
      <c r="KR120" s="1">
        <f>IF($E120+$I120+$D$7&lt;=KR$22,0,IF(KR$22-$D$7&gt;=$E120,VLOOKUP($C120,Input!$A$8:$GZ$39,MATCH(KR$21,Input!$A$6:$GZ$6,0),FALSE),0)*$F120/$G120)*$D120</f>
        <v>0</v>
      </c>
      <c r="KS120" s="1">
        <f>IF($E120+$I120+$D$7&lt;=KS$22,0,IF(KS$22-$D$7&gt;=$E120,VLOOKUP($C120,Input!$A$8:$GZ$39,MATCH(KS$21,Input!$A$6:$GZ$6,0),FALSE),0)*$F120/$G120)*$D120</f>
        <v>0</v>
      </c>
      <c r="KT120" s="1">
        <f>IF($E120+$I120+$D$7&lt;=KT$22,0,IF(KT$22-$D$7&gt;=$E120,VLOOKUP($C120,Input!$A$8:$GZ$39,MATCH(KT$21,Input!$A$6:$GZ$6,0),FALSE),0)*$F120/$G120)*$D120</f>
        <v>0</v>
      </c>
      <c r="KU120" s="1">
        <f>IF($E120+$I120+$D$7&lt;=KU$22,0,IF(KU$22-$D$7&gt;=$E120,VLOOKUP($C120,Input!$A$8:$GZ$39,MATCH(KU$21,Input!$A$6:$GZ$6,0),FALSE),0)*$F120/$G120)*$D120</f>
        <v>0</v>
      </c>
      <c r="KV120" s="1">
        <f>IF($E120+$I120+$D$7&lt;=KV$22,0,IF(KV$22-$D$7&gt;=$E120,VLOOKUP($C120,Input!$A$8:$GZ$39,MATCH(KV$21,Input!$A$6:$GZ$6,0),FALSE),0)*$F120/$G120)*$D120</f>
        <v>0</v>
      </c>
      <c r="KW120" s="1">
        <f>IF($E120+$I120+$D$7&lt;=KW$22,0,IF(KW$22-$D$7&gt;=$E120,VLOOKUP($C120,Input!$A$8:$GZ$39,MATCH(KW$21,Input!$A$6:$GZ$6,0),FALSE),0)*$F120/$G120)*$D120</f>
        <v>0</v>
      </c>
      <c r="KY120" t="str">
        <f>VLOOKUP($C120,Input!$A$8:$HV$39,MATCH(KY$21,Input!$A$6:$HV$6,0),FALSE)</f>
        <v xml:space="preserve">CNG (compressed and at pump, including station maintenance) </v>
      </c>
      <c r="KZ120" s="1">
        <f>IF($E120+$I120+$D$7&lt;=KZ$22,0,IF(KZ$22-$D$7&gt;=$E120,VLOOKUP($C120,Input!$A$8:$HV$39,MATCH(KZ$21,Input!$A$6:$HV$6,0),FALSE)/$G120*$F120,0))*$D120</f>
        <v>0</v>
      </c>
      <c r="LA120" s="1">
        <f>IF($E120+$I120+$D$7&lt;=LA$22,0,IF(LA$22-$D$7&gt;=$E120,VLOOKUP($C120,Input!$A$8:$HV$39,MATCH(LA$21,Input!$A$6:$HV$6,0),FALSE)/$G120*$F120,0))*$D120</f>
        <v>0</v>
      </c>
      <c r="LB120" s="1">
        <f>IF($E120+$I120+$D$7&lt;=LB$22,0,IF(LB$22-$D$7&gt;=$E120,VLOOKUP($C120,Input!$A$8:$HV$39,MATCH(LB$21,Input!$A$6:$HV$6,0),FALSE)/$G120*$F120,0))*$D120</f>
        <v>0</v>
      </c>
      <c r="LC120" s="1">
        <f>IF($E120+$I120+$D$7&lt;=LC$22,0,IF(LC$22-$D$7&gt;=$E120,VLOOKUP($C120,Input!$A$8:$HV$39,MATCH(LC$21,Input!$A$6:$HV$6,0),FALSE)/$G120*$F120,0))*$D120</f>
        <v>0</v>
      </c>
      <c r="LD120" s="1">
        <f>IF($E120+$I120+$D$7&lt;=LD$22,0,IF(LD$22-$D$7&gt;=$E120,VLOOKUP($C120,Input!$A$8:$HV$39,MATCH(LD$21,Input!$A$6:$HV$6,0),FALSE)/$G120*$F120,0))*$D120</f>
        <v>0</v>
      </c>
      <c r="LE120" s="1">
        <f>IF($E120+$I120+$D$7&lt;=LE$22,0,IF(LE$22-$D$7&gt;=$E120,VLOOKUP($C120,Input!$A$8:$HV$39,MATCH(LE$21,Input!$A$6:$HV$6,0),FALSE)/$G120*$F120,0))*$D120</f>
        <v>0</v>
      </c>
      <c r="LF120" s="1">
        <f>IF($E120+$I120+$D$7&lt;=LF$22,0,IF(LF$22-$D$7&gt;=$E120,VLOOKUP($C120,Input!$A$8:$HV$39,MATCH(LF$21,Input!$A$6:$HV$6,0),FALSE)/$G120*$F120,0))*$D120</f>
        <v>3602474.2268041242</v>
      </c>
      <c r="LG120" s="1">
        <f>IF($E120+$I120+$D$7&lt;=LG$22,0,IF(LG$22-$D$7&gt;=$E120,VLOOKUP($C120,Input!$A$8:$HV$39,MATCH(LG$21,Input!$A$6:$HV$6,0),FALSE)/$G120*$F120,0))*$D120</f>
        <v>3602474.2268041242</v>
      </c>
      <c r="LH120" s="1">
        <f>IF($E120+$I120+$D$7&lt;=LH$22,0,IF(LH$22-$D$7&gt;=$E120,VLOOKUP($C120,Input!$A$8:$HV$39,MATCH(LH$21,Input!$A$6:$HV$6,0),FALSE)/$G120*$F120,0))*$D120</f>
        <v>3602474.2268041242</v>
      </c>
      <c r="LI120" s="1">
        <f>IF($E120+$I120+$D$7&lt;=LI$22,0,IF(LI$22-$D$7&gt;=$E120,VLOOKUP($C120,Input!$A$8:$HV$39,MATCH(LI$21,Input!$A$6:$HV$6,0),FALSE)/$G120*$F120,0))*$D120</f>
        <v>3602474.2268041242</v>
      </c>
      <c r="LJ120" s="1">
        <f>IF($E120+$I120+$D$7&lt;=LJ$22,0,IF(LJ$22-$D$7&gt;=$E120,VLOOKUP($C120,Input!$A$8:$HV$39,MATCH(LJ$21,Input!$A$6:$HV$6,0),FALSE)/$G120*$F120,0))*$D120</f>
        <v>3602474.2268041242</v>
      </c>
      <c r="LK120" s="1">
        <f>IF($E120+$I120+$D$7&lt;=LK$22,0,IF(LK$22-$D$7&gt;=$E120,VLOOKUP($C120,Input!$A$8:$HV$39,MATCH(LK$21,Input!$A$6:$HV$6,0),FALSE)/$G120*$F120,0))*$D120</f>
        <v>3602474.2268041242</v>
      </c>
      <c r="LL120" s="1">
        <f>IF($E120+$I120+$D$7&lt;=LL$22,0,IF(LL$22-$D$7&gt;=$E120,VLOOKUP($C120,Input!$A$8:$HV$39,MATCH(LL$21,Input!$A$6:$HV$6,0),FALSE)/$G120*$F120,0))*$D120</f>
        <v>3602474.2268041242</v>
      </c>
      <c r="LM120" s="1">
        <f>IF($E120+$I120+$D$7&lt;=LM$22,0,IF(LM$22-$D$7&gt;=$E120,VLOOKUP($C120,Input!$A$8:$HV$39,MATCH(LM$21,Input!$A$6:$HV$6,0),FALSE)/$G120*$F120,0))*$D120</f>
        <v>3602474.2268041242</v>
      </c>
      <c r="LN120" s="1">
        <f>IF($E120+$I120+$D$7&lt;=LN$22,0,IF(LN$22-$D$7&gt;=$E120,VLOOKUP($C120,Input!$A$8:$HV$39,MATCH(LN$21,Input!$A$6:$HV$6,0),FALSE)/$G120*$F120,0))*$D120</f>
        <v>3602474.2268041242</v>
      </c>
      <c r="LO120" s="1">
        <f>IF($E120+$I120+$D$7&lt;=LO$22,0,IF(LO$22-$D$7&gt;=$E120,VLOOKUP($C120,Input!$A$8:$HV$39,MATCH(LO$21,Input!$A$6:$HV$6,0),FALSE)/$G120*$F120,0))*$D120</f>
        <v>3602474.2268041242</v>
      </c>
      <c r="LP120" s="1">
        <f>IF($E120+$I120+$D$7&lt;=LP$22,0,IF(LP$22-$D$7&gt;=$E120,VLOOKUP($C120,Input!$A$8:$HV$39,MATCH(LP$21,Input!$A$6:$HV$6,0),FALSE)/$G120*$F120,0))*$D120</f>
        <v>3602474.2268041242</v>
      </c>
      <c r="LQ120" s="1">
        <f>IF($E120+$I120+$D$7&lt;=LQ$22,0,IF(LQ$22-$D$7&gt;=$E120,VLOOKUP($C120,Input!$A$8:$HV$39,MATCH(LQ$21,Input!$A$6:$HV$6,0),FALSE)/$G120*$F120,0))*$D120</f>
        <v>4095062.0596988951</v>
      </c>
      <c r="LR120" s="1">
        <f>IF($E120+$I120+$D$7&lt;=LR$22,0,IF(LR$22-$D$7&gt;=$E120,VLOOKUP($C120,Input!$A$8:$HV$39,MATCH(LR$21,Input!$A$6:$HV$6,0),FALSE)/$G120*$F120,0))*$D120</f>
        <v>4354580.3338031322</v>
      </c>
      <c r="LS120" s="1">
        <f>IF($E120+$I120+$D$7&lt;=LS$22,0,IF(LS$22-$D$7&gt;=$E120,VLOOKUP($C120,Input!$A$8:$HV$39,MATCH(LS$21,Input!$A$6:$HV$6,0),FALSE)/$G120*$F120,0))*$D120</f>
        <v>4566065.837049745</v>
      </c>
      <c r="LT120" s="1">
        <f>IF($E120+$I120+$D$7&lt;=LT$22,0,IF(LT$22-$D$7&gt;=$E120,VLOOKUP($C120,Input!$A$8:$HV$39,MATCH(LT$21,Input!$A$6:$HV$6,0),FALSE)/$G120*$F120,0))*$D120</f>
        <v>0</v>
      </c>
      <c r="LU120" s="1">
        <f>IF($E120+$I120+$D$7&lt;=LU$22,0,IF(LU$22-$D$7&gt;=$E120,VLOOKUP($C120,Input!$A$8:$HV$39,MATCH(LU$21,Input!$A$6:$HV$6,0),FALSE)/$G120*$F120,0))*$D120</f>
        <v>0</v>
      </c>
      <c r="LV120" s="1">
        <f>IF($E120+$I120+$D$7&lt;=LV$22,0,IF(LV$22-$D$7&gt;=$E120,VLOOKUP($C120,Input!$A$8:$HV$39,MATCH(LV$21,Input!$A$6:$HV$6,0),FALSE)/$G120*$F120,0))*$D120</f>
        <v>0</v>
      </c>
      <c r="LW120" s="1">
        <f>IF($E120+$I120+$D$7&lt;=LW$22,0,IF(LW$22-$D$7&gt;=$E120,VLOOKUP($C120,Input!$A$8:$HV$39,MATCH(LW$21,Input!$A$6:$HV$6,0),FALSE)/$G120*$F120,0))*$D120</f>
        <v>0</v>
      </c>
      <c r="LX120" s="1">
        <f>IF($E120+$I120+$D$7&lt;=LX$22,0,IF(LX$22-$D$7&gt;=$E120,VLOOKUP($C120,Input!$A$8:$HV$39,MATCH(LX$21,Input!$A$6:$HV$6,0),FALSE)/$G120*$F120,0))*$D120</f>
        <v>0</v>
      </c>
      <c r="LY120" s="1">
        <f>IF($E120+$I120+$D$7&lt;=LY$22,0,IF(LY$22-$D$7&gt;=$E120,VLOOKUP($C120,Input!$A$8:$HV$39,MATCH(LY$21,Input!$A$6:$HV$6,0),FALSE)/$G120*$F120,0))*$D120</f>
        <v>0</v>
      </c>
      <c r="LZ120" s="1">
        <f>IF($E120+$I120+$D$7&lt;=LZ$22,0,IF(LZ$22-$D$7&gt;=$E120,VLOOKUP($C120,Input!$A$8:$HV$39,MATCH(LZ$21,Input!$A$6:$HV$6,0),FALSE)/$G120*$F120,0))*$D120</f>
        <v>0</v>
      </c>
      <c r="MA120" s="1">
        <f>IF($E120+$I120+$D$7&lt;=MA$22,0,IF(MA$22-$D$7&gt;=$E120,VLOOKUP($C120,Input!$A$8:$HV$39,MATCH(MA$21,Input!$A$6:$HV$6,0),FALSE)/$G120*$F120,0))*$D120</f>
        <v>0</v>
      </c>
      <c r="MB120" s="1">
        <f>IF($E120+$I120+$D$7&lt;=MB$22,0,IF(MB$22-$D$7&gt;=$E120,VLOOKUP($C120,Input!$A$8:$HV$39,MATCH(MB$21,Input!$A$6:$HV$6,0),FALSE)/$G120*$F120,0))*$D120</f>
        <v>0</v>
      </c>
      <c r="MC120" s="1">
        <f>IF($E120+$I120+$D$7&lt;=MC$22,0,IF(MC$22-$D$7&gt;=$E120,VLOOKUP($C120,Input!$A$8:$HV$39,MATCH(MC$21,Input!$A$6:$HV$6,0),FALSE)/$G120*$F120,0))*$D120</f>
        <v>0</v>
      </c>
      <c r="MD120" s="1">
        <f>IF($E120+$I120+$D$7&lt;=MD$22,0,IF(MD$22-$D$7&gt;=$E120,VLOOKUP($C120,Input!$A$8:$HV$39,MATCH(MD$21,Input!$A$6:$HV$6,0),FALSE)/$G120*$F120,0))*$D120</f>
        <v>0</v>
      </c>
      <c r="ME120" s="1">
        <f>IF($E120+$I120+$D$7&lt;=ME$22,0,IF(ME$22-$D$7&gt;=$E120,VLOOKUP($C120,Input!$A$8:$HV$39,MATCH(ME$21,Input!$A$6:$HV$6,0),FALSE)/$G120*$F120,0))*$D120</f>
        <v>0</v>
      </c>
      <c r="MF120" s="1">
        <f>IF($E120+$I120+$D$7&lt;=MF$22,0,IF(MF$22-$D$7&gt;=$E120,VLOOKUP($C120,Input!$A$8:$HV$39,MATCH(MF$21,Input!$A$6:$HV$6,0),FALSE)/$G120*$F120,0))*$D120</f>
        <v>0</v>
      </c>
      <c r="MG120" s="1">
        <f>IF($E120+$I120+$D$7&lt;=MG$22,0,IF(MG$22-$D$7&gt;=$E120,VLOOKUP($C120,Input!$A$8:$HV$39,MATCH(MG$21,Input!$A$6:$HV$6,0),FALSE)/$G120*$F120,0))*$D120</f>
        <v>0</v>
      </c>
      <c r="MH120" s="1">
        <f>IF($E120+$I120+$D$7&lt;=MH$22,0,IF(MH$22-$D$7&gt;=$E120,VLOOKUP($C120,Input!$A$8:$HV$39,MATCH(MH$21,Input!$A$6:$HV$6,0),FALSE)/$G120*$F120,0))*$D120</f>
        <v>0</v>
      </c>
      <c r="MI120" s="1">
        <f>IF($E120+$I120+$D$7&lt;=MI$22,0,IF(MI$22-$D$7&gt;=$E120,VLOOKUP($C120,Input!$A$8:$HV$39,MATCH(MI$21,Input!$A$6:$HV$6,0),FALSE)/$G120*$F120,0))*$D120</f>
        <v>0</v>
      </c>
      <c r="MJ120" s="1">
        <f>IF($E120+$I120+$D$7&lt;=MJ$22,0,IF(MJ$22-$D$7&gt;=$E120,VLOOKUP($C120,Input!$A$8:$HV$39,MATCH(MJ$21,Input!$A$6:$HV$6,0),FALSE)/$G120*$F120,0))*$D120</f>
        <v>0</v>
      </c>
      <c r="MK120" s="1">
        <f>IF($E120+$I120+$D$7&lt;=MK$22,0,IF(MK$22-$D$7&gt;=$E120,VLOOKUP($C120,Input!$A$8:$HV$39,MATCH(MK$21,Input!$A$6:$HV$6,0),FALSE)/$G120*$F120,0))*$D120</f>
        <v>0</v>
      </c>
      <c r="ML120" s="1">
        <f>IF($E120+$I120+$D$7&lt;=ML$22,0,IF(ML$22-$D$7&gt;=$E120,VLOOKUP($C120,Input!$A$8:$HV$39,MATCH(ML$21,Input!$A$6:$HV$6,0),FALSE)/$G120*$F120,0))*$D120</f>
        <v>0</v>
      </c>
      <c r="MM120" s="1">
        <f>IF($E120+$I120+$D$7&lt;=MM$22,0,IF(MM$22-$D$7&gt;=$E120,VLOOKUP($C120,Input!$A$8:$HV$39,MATCH(MM$21,Input!$A$6:$HV$6,0),FALSE)/$G120*$F120,0))*$D120</f>
        <v>0</v>
      </c>
      <c r="MN120" s="1">
        <f>IF($E120+$I120+$D$7&lt;=MN$22,0,IF(MN$22-$D$7&gt;=$E120,VLOOKUP($C120,Input!$A$8:$HV$39,MATCH(MN$21,Input!$A$6:$HV$6,0),FALSE)/$G120*$F120,0))*$D120</f>
        <v>0</v>
      </c>
      <c r="MO120" s="1">
        <f>IF($E120+$I120+$D$7&lt;=MO$22,0,IF(MO$22-$D$7&gt;=$E120,VLOOKUP($C120,Input!$A$8:$HV$39,MATCH(MO$21,Input!$A$6:$HV$6,0),FALSE)/$G120*$F120,0))*$D120</f>
        <v>0</v>
      </c>
      <c r="MP120" s="1">
        <f>IF($E120+$I120+$D$7&lt;=MP$22,0,IF(MP$22-$D$7&gt;=$E120,VLOOKUP($C120,Input!$A$8:$HV$39,MATCH(MP$21,Input!$A$6:$HV$6,0),FALSE)/$G120*$F120,0))*$D120</f>
        <v>0</v>
      </c>
      <c r="MQ120" s="1">
        <f>IF($E120+$I120+$D$7&lt;=MQ$22,0,IF(MQ$22-$D$7&gt;=$E120,VLOOKUP($C120,Input!$A$8:$HV$39,MATCH(MQ$21,Input!$A$6:$HV$6,0),FALSE)/$G120*$F120,0))*$D120</f>
        <v>0</v>
      </c>
      <c r="MR120" s="1">
        <f>IF($E120+$I120+$D$7&lt;=MR$22,0,IF(MR$22-$D$7&gt;=$E120,VLOOKUP($C120,Input!$A$8:$HV$39,MATCH(MR$21,Input!$A$6:$HV$6,0),FALSE)/$G120*$F120,0))*$D120</f>
        <v>0</v>
      </c>
      <c r="MS120" s="1">
        <f>IF($E120+$I120+$D$7&lt;=MS$22,0,IF(MS$22-$D$7&gt;=$E120,VLOOKUP($C120,Input!$A$8:$HV$39,MATCH(MS$21,Input!$A$6:$HV$6,0),FALSE)/$G120*$F120,0))*$D120</f>
        <v>0</v>
      </c>
      <c r="MT120" s="1">
        <f>IF($E120+$I120+$D$7&lt;=MT$22,0,IF(MT$22-$D$7&gt;=$E120,VLOOKUP($C120,Input!$A$8:$HV$39,MATCH(MT$21,Input!$A$6:$HV$6,0),FALSE)/$G120*$F120,0))*$D120</f>
        <v>0</v>
      </c>
      <c r="MU120" s="1">
        <f>IF($E120+$I120+$D$7&lt;=MU$22,0,IF(MU$22-$D$7&gt;=$E120,VLOOKUP($C120,Input!$A$8:$HV$39,MATCH(MU$21,Input!$A$6:$HV$6,0),FALSE)/$G120*$F120,0))*$D120</f>
        <v>0</v>
      </c>
      <c r="MV120" s="1">
        <f>IF($E120+$I120+$D$7&lt;=MV$22,0,IF(MV$22-$D$7&gt;=$E120,VLOOKUP($C120,Input!$A$8:$HV$39,MATCH(MV$21,Input!$A$6:$HV$6,0),FALSE)/$G120*$F120,0))*$D120</f>
        <v>0</v>
      </c>
      <c r="MW120" s="1">
        <f>IF($E120+$I120+$D$7&lt;=MW$22,0,IF(MW$22-$D$7&gt;=$E120,VLOOKUP($C120,Input!$A$8:$HV$39,MATCH(MW$21,Input!$A$6:$HV$6,0),FALSE)/$G120*$F120,0))*$D120</f>
        <v>0</v>
      </c>
      <c r="MX120" s="1">
        <f>IF($E120+$I120+$D$7&lt;=MX$22,0,IF(MX$22-$D$7&gt;=$E120,VLOOKUP($C120,Input!$A$8:$HV$39,MATCH(MX$21,Input!$A$6:$HV$6,0),FALSE)/$G120*$F120,0))*$D120</f>
        <v>0</v>
      </c>
      <c r="MZ120" t="str">
        <f>VLOOKUP($C120,Input!$A$8:$HV$39,MATCH(MZ$21,Input!$A$6:$HV$6,0),FALSE)</f>
        <v>Fossil CNG LCFS Credit ($/DGE)</v>
      </c>
      <c r="NA120" s="1">
        <f>IF($E120+$I120+$D$7&lt;=NA$22,0,IF(NA$22-$D$7&gt;=$E120,-VLOOKUP($C120,Input!$A$8:$HV$39,MATCH(NA$21,Input!$A$6:$HV$6,0),FALSE)/$G120*$F120,0))*$D120*$G$4/100</f>
        <v>-517858.66465979372</v>
      </c>
      <c r="NB120" s="1">
        <f>IF($E120+$I120+$D$7&lt;=NB$22,0,IF(NB$22-$D$7&gt;=$E120,-VLOOKUP($C120,Input!$A$8:$HV$39,MATCH(NB$21,Input!$A$6:$HV$6,0),FALSE)/$G120*$F120,0))*$D120*$G$4/100</f>
        <v>-458300.37674226821</v>
      </c>
      <c r="NC120" s="1">
        <f>IF($E120+$I120+$D$7&lt;=NC$22,0,IF(NC$22-$D$7&gt;=$E120,-VLOOKUP($C120,Input!$A$8:$HV$39,MATCH(NC$21,Input!$A$6:$HV$6,0),FALSE)/$G120*$F120,0))*$D120*$G$4/100</f>
        <v>-398742.08882474189</v>
      </c>
      <c r="ND120" s="1">
        <f>IF($E120+$I120+$D$7&lt;=ND$22,0,IF(ND$22-$D$7&gt;=$E120,-VLOOKUP($C120,Input!$A$8:$HV$39,MATCH(ND$21,Input!$A$6:$HV$6,0),FALSE)/$G120*$F120,0))*$D120*$G$4/100</f>
        <v>-299478.27562886622</v>
      </c>
      <c r="NE120" s="1">
        <f>IF($E120+$I120+$D$7&lt;=NE$22,0,IF(NE$22-$D$7&gt;=$E120,-VLOOKUP($C120,Input!$A$8:$HV$39,MATCH(NE$21,Input!$A$6:$HV$6,0),FALSE)/$G120*$F120,0))*$D120*$G$4/100</f>
        <v>0</v>
      </c>
      <c r="NF120" s="1">
        <f>IF($E120+$I120+$D$7&lt;=NF$22,0,IF(NF$22-$D$7&gt;=$E120,-VLOOKUP($C120,Input!$A$8:$HV$39,MATCH(NF$21,Input!$A$6:$HV$6,0),FALSE)/$G120*$F120,0))*$D120*$G$4/100</f>
        <v>0</v>
      </c>
      <c r="NG120" s="1">
        <f>IF($E120+$I120+$D$7&lt;=NG$22,0,IF(NG$22-$D$7&gt;=$E120,-VLOOKUP($C120,Input!$A$8:$HV$39,MATCH(NG$21,Input!$A$6:$HV$6,0),FALSE)/$G120*$F120,0))*$D120*$G$4/100</f>
        <v>0</v>
      </c>
      <c r="NH120" s="1">
        <f>IF($E120+$I120+$D$7&lt;=NH$22,0,IF(NH$22-$D$7&gt;=$E120,-VLOOKUP($C120,Input!$A$8:$HV$39,MATCH(NH$21,Input!$A$6:$HV$6,0),FALSE)/$G120*$F120,0))*$D120*$G$4/100</f>
        <v>0</v>
      </c>
      <c r="NI120" s="1">
        <f>IF($E120+$I120+$D$7&lt;=NI$22,0,IF(NI$22-$D$7&gt;=$E120,-VLOOKUP($C120,Input!$A$8:$HV$39,MATCH(NI$21,Input!$A$6:$HV$6,0),FALSE)/$G120*$F120,0))*$D120*$G$4/100</f>
        <v>0</v>
      </c>
      <c r="NJ120" s="1">
        <f>IF($E120+$I120+$D$7&lt;=NJ$22,0,IF(NJ$22-$D$7&gt;=$E120,-VLOOKUP($C120,Input!$A$8:$HV$39,MATCH(NJ$21,Input!$A$6:$HV$6,0),FALSE)/$G120*$F120,0))*$D120*$G$4/100</f>
        <v>0</v>
      </c>
      <c r="NK120" s="1">
        <f>IF($E120+$I120+$D$7&lt;=NK$22,0,IF(NK$22-$D$7&gt;=$E120,-VLOOKUP($C120,Input!$A$8:$HV$39,MATCH(NK$21,Input!$A$6:$HV$6,0),FALSE)/$G120*$F120,0))*$D120*$G$4/100</f>
        <v>0</v>
      </c>
      <c r="NL120" s="1">
        <f>IF($E120+$I120+$D$7&lt;=NL$22,0,IF(NL$22-$D$7&gt;=$E120,-VLOOKUP($C120,Input!$A$8:$HV$39,MATCH(NL$21,Input!$A$6:$HV$6,0),FALSE)/$G120*$F120,0))*$D120*$G$4/100</f>
        <v>0</v>
      </c>
      <c r="NM120" s="1">
        <f>IF($E120+$I120+$D$7&lt;=NM$22,0,IF(NM$22-$D$7&gt;=$E120,-VLOOKUP($C120,Input!$A$8:$HV$39,MATCH(NM$21,Input!$A$6:$HV$6,0),FALSE)/$G120*$F120,0))*$D120*$G$4/100</f>
        <v>0</v>
      </c>
      <c r="NN120" s="1">
        <f>IF($E120+$I120+$D$7&lt;=NN$22,0,IF(NN$22-$D$7&gt;=$E120,-VLOOKUP($C120,Input!$A$8:$HV$39,MATCH(NN$21,Input!$A$6:$HV$6,0),FALSE)/$G120*$F120,0))*$D120*$G$4/100</f>
        <v>0</v>
      </c>
      <c r="NO120" s="1">
        <f>IF($E120+$I120+$D$7&lt;=NO$22,0,IF(NO$22-$D$7&gt;=$E120,-VLOOKUP($C120,Input!$A$8:$HV$39,MATCH(NO$21,Input!$A$6:$HV$6,0),FALSE)/$G120*$F120,0))*$D120*$G$4/100</f>
        <v>0</v>
      </c>
      <c r="NP120" s="1">
        <f>IF($E120+$I120+$D$7&lt;=NP$22,0,IF(NP$22-$D$7&gt;=$E120,-VLOOKUP($C120,Input!$A$8:$HV$39,MATCH(NP$21,Input!$A$6:$HV$6,0),FALSE)/$G120*$F120,0))*$D120*$G$4/100</f>
        <v>0</v>
      </c>
      <c r="NQ120" s="1">
        <f>IF($E120+$I120+$D$7&lt;=NQ$22,0,IF(NQ$22-$D$7&gt;=$E120,-VLOOKUP($C120,Input!$A$8:$HV$39,MATCH(NQ$21,Input!$A$6:$HV$6,0),FALSE)/$G120*$F120,0))*$D120*$G$4/100</f>
        <v>0</v>
      </c>
      <c r="NR120" s="1">
        <f>IF($E120+$I120+$D$7&lt;=NR$22,0,IF(NR$22-$D$7&gt;=$E120,-VLOOKUP($C120,Input!$A$8:$HV$39,MATCH(NR$21,Input!$A$6:$HV$6,0),FALSE)/$G120*$F120,0))*$D120*$G$4/100</f>
        <v>0</v>
      </c>
      <c r="NS120" s="1">
        <f>IF($E120+$I120+$D$7&lt;=NS$22,0,IF(NS$22-$D$7&gt;=$E120,-VLOOKUP($C120,Input!$A$8:$HV$39,MATCH(NS$21,Input!$A$6:$HV$6,0),FALSE)/$G120*$F120,0))*$D120*$G$4/100</f>
        <v>0</v>
      </c>
      <c r="NT120" s="1">
        <f>IF($E120+$I120+$D$7&lt;=NT$22,0,IF(NT$22-$D$7&gt;=$E120,-VLOOKUP($C120,Input!$A$8:$HV$39,MATCH(NT$21,Input!$A$6:$HV$6,0),FALSE)/$G120*$F120,0))*$D120*$G$4/100</f>
        <v>0</v>
      </c>
      <c r="NU120" s="1">
        <f>IF($E120+$I120+$D$7&lt;=NU$22,0,IF(NU$22-$D$7&gt;=$E120,-VLOOKUP($C120,Input!$A$8:$HV$39,MATCH(NU$21,Input!$A$6:$HV$6,0),FALSE)/$G120*$F120,0))*$D120*$G$4/100</f>
        <v>0</v>
      </c>
      <c r="NV120" s="1">
        <f>IF($E120+$I120+$D$7&lt;=NV$22,0,IF(NV$22-$D$7&gt;=$E120,-VLOOKUP($C120,Input!$A$8:$HV$39,MATCH(NV$21,Input!$A$6:$HV$6,0),FALSE)/$G120*$F120,0))*$D120*$G$4/100</f>
        <v>0</v>
      </c>
      <c r="NW120" s="1">
        <f>IF($E120+$I120+$D$7&lt;=NW$22,0,IF(NW$22-$D$7&gt;=$E120,-VLOOKUP($C120,Input!$A$8:$HV$39,MATCH(NW$21,Input!$A$6:$HV$6,0),FALSE)/$G120*$F120,0))*$D120*$G$4/100</f>
        <v>0</v>
      </c>
      <c r="NX120" s="1">
        <f>IF($E120+$I120+$D$7&lt;=NX$22,0,IF(NX$22-$D$7&gt;=$E120,-VLOOKUP($C120,Input!$A$8:$HV$39,MATCH(NX$21,Input!$A$6:$HV$6,0),FALSE)/$G120*$F120,0))*$D120*$G$4/100</f>
        <v>0</v>
      </c>
      <c r="NY120" s="1">
        <f>IF($E120+$I120+$D$7&lt;=NY$22,0,IF(NY$22-$D$7&gt;=$E120,-VLOOKUP($C120,Input!$A$8:$HV$39,MATCH(NY$21,Input!$A$6:$HV$6,0),FALSE)/$G120*$F120,0))*$D120*$G$4/100</f>
        <v>0</v>
      </c>
      <c r="NZ120" s="1">
        <f>IF($E120+$I120+$D$7&lt;=NZ$22,0,IF(NZ$22-$D$7&gt;=$E120,-VLOOKUP($C120,Input!$A$8:$HV$39,MATCH(NZ$21,Input!$A$6:$HV$6,0),FALSE)/$G120*$F120,0))*$D120*$G$4/100</f>
        <v>0</v>
      </c>
      <c r="OA120" s="1">
        <f>IF($E120+$I120+$D$7&lt;=OA$22,0,IF(OA$22-$D$7&gt;=$E120,-VLOOKUP($C120,Input!$A$8:$HV$39,MATCH(OA$21,Input!$A$6:$HV$6,0),FALSE)/$G120*$F120,0))*$D120*$G$4/100</f>
        <v>0</v>
      </c>
      <c r="OB120" s="1">
        <f>IF($E120+$I120+$D$7&lt;=OB$22,0,IF(OB$22-$D$7&gt;=$E120,-VLOOKUP($C120,Input!$A$8:$HV$39,MATCH(OB$21,Input!$A$6:$HV$6,0),FALSE)/$G120*$F120,0))*$D120*$G$4/100</f>
        <v>0</v>
      </c>
      <c r="OC120" s="1">
        <f>IF($E120+$I120+$D$7&lt;=OC$22,0,IF(OC$22-$D$7&gt;=$E120,-VLOOKUP($C120,Input!$A$8:$HV$39,MATCH(OC$21,Input!$A$6:$HV$6,0),FALSE)/$G120*$F120,0))*$D120*$G$4/100</f>
        <v>0</v>
      </c>
      <c r="OD120" s="1">
        <f>IF($E120+$I120+$D$7&lt;=OD$22,0,IF(OD$22-$D$7&gt;=$E120,-VLOOKUP($C120,Input!$A$8:$HV$39,MATCH(OD$21,Input!$A$6:$HV$6,0),FALSE)/$G120*$F120,0))*$D120*$G$4/100</f>
        <v>0</v>
      </c>
      <c r="OE120" s="1">
        <f>IF($E120+$I120+$D$7&lt;=OE$22,0,IF(OE$22-$D$7&gt;=$E120,-VLOOKUP($C120,Input!$A$8:$HV$39,MATCH(OE$21,Input!$A$6:$HV$6,0),FALSE)/$G120*$F120,0))*$D120*$G$4/100</f>
        <v>0</v>
      </c>
      <c r="OF120" s="1">
        <f>IF($E120+$I120+$D$7&lt;=OF$22,0,IF(OF$22-$D$7&gt;=$E120,-VLOOKUP($C120,Input!$A$8:$HV$39,MATCH(OF$21,Input!$A$6:$HV$6,0),FALSE)/$G120*$F120,0))*$D120*$G$4/100</f>
        <v>0</v>
      </c>
      <c r="OG120" s="1">
        <f>IF($E120+$I120+$D$7&lt;=OG$22,0,IF(OG$22-$D$7&gt;=$E120,-VLOOKUP($C120,Input!$A$8:$HV$39,MATCH(OG$21,Input!$A$6:$HV$6,0),FALSE)/$G120*$F120,0))*$D120*$G$4/100</f>
        <v>0</v>
      </c>
      <c r="OH120" s="1">
        <f>IF($E120+$I120+$D$7&lt;=OH$22,0,IF(OH$22-$D$7&gt;=$E120,-VLOOKUP($C120,Input!$A$8:$HV$39,MATCH(OH$21,Input!$A$6:$HV$6,0),FALSE)/$G120*$F120,0))*$D120*$G$4/100</f>
        <v>0</v>
      </c>
      <c r="OI120" s="1">
        <f>IF($E120+$I120+$D$7&lt;=OI$22,0,IF(OI$22-$D$7&gt;=$E120,-VLOOKUP($C120,Input!$A$8:$HV$39,MATCH(OI$21,Input!$A$6:$HV$6,0),FALSE)/$G120*$F120,0))*$D120*$G$4/100</f>
        <v>0</v>
      </c>
      <c r="OK120" t="str">
        <f>VLOOKUP($C120,Input!$A$8:$HW$39,MATCH(OK$21,Input!$A$6:$HW$6,0),FALSE)</f>
        <v>NA</v>
      </c>
      <c r="OL120" s="1">
        <f>IF($E120+$I120+$D$7&lt;=OL$22,0,IF(OL$22-$D$7&gt;=$E120,IF(COUNTIF($KZ120:LP120,"&gt;0")&gt;0,VLOOKUP($C120,Input!$A$8:$HV$21,MATCH($OK$21+COUNTIF($KZ120:LP120,"&gt;0"),Input!$A$6:$HV$6,0),FALSE),0),0))*$D120</f>
        <v>0</v>
      </c>
      <c r="OM120" s="1">
        <f>IF($E120+$I120+$D$7&lt;=OM$22,0,IF(OM$22-$D$7&gt;=$E120,IF(COUNTIF($KZ120:LQ120,"&gt;0")&gt;0,VLOOKUP($C120,Input!$A$8:$HV$21,MATCH($OK$21+COUNTIF($KZ120:LQ120,"&gt;0"),Input!$A$6:$HV$6,0),FALSE),0),0))*$D120</f>
        <v>0</v>
      </c>
      <c r="ON120" s="1">
        <f>IF($E120+$I120+$D$7&lt;=ON$22,0,IF(ON$22-$D$7&gt;=$E120,IF(COUNTIF($KZ120:LR120,"&gt;0")&gt;0,VLOOKUP($C120,Input!$A$8:$HV$21,MATCH($OK$21+COUNTIF($KZ120:LR120,"&gt;0"),Input!$A$6:$HV$6,0),FALSE),0),0))*$D120</f>
        <v>0</v>
      </c>
      <c r="OO120" s="1">
        <f>IF($E120+$I120+$D$7&lt;=OO$22,0,IF(OO$22-$D$7&gt;=$E120,IF(COUNTIF($KZ120:LS120,"&gt;0")&gt;0,VLOOKUP($C120,Input!$A$8:$HV$21,MATCH($OK$21+COUNTIF($KZ120:LS120,"&gt;0"),Input!$A$6:$HV$6,0),FALSE),0),0))*$D120</f>
        <v>0</v>
      </c>
      <c r="OP120" s="1">
        <f>IF($E120+$I120+$D$7&lt;=OP$22,0,IF(OP$22-$D$7&gt;=$E120,IF(COUNTIF($KZ120:LT120,"&gt;0")&gt;0,VLOOKUP($C120,Input!$A$8:$HV$21,MATCH($OK$21+COUNTIF($KZ120:LT120,"&gt;0"),Input!$A$6:$HV$6,0),FALSE),0),0))*$D120</f>
        <v>0</v>
      </c>
      <c r="OQ120" s="1">
        <f>IF($E120+$I120+$D$7&lt;=OQ$22,0,IF(OQ$22-$D$7&gt;=$E120,IF(COUNTIF($KZ120:LU120,"&gt;0")&gt;0,VLOOKUP($C120,Input!$A$8:$HV$21,MATCH($OK$21+COUNTIF($KZ120:LU120,"&gt;0"),Input!$A$6:$HV$6,0),FALSE),0),0))*$D120</f>
        <v>0</v>
      </c>
      <c r="OR120" s="1">
        <f>IF($E120+$I120+$D$7&lt;=OR$22,0,IF(OR$22-$D$7&gt;=$E120,IF(COUNTIF($KZ120:LV120,"&gt;0")&gt;0,VLOOKUP($C120,Input!$A$8:$HV$21,MATCH($OK$21+COUNTIF($KZ120:LV120,"&gt;0"),Input!$A$6:$HV$6,0),FALSE),0),0))*$D120</f>
        <v>0</v>
      </c>
      <c r="OS120" s="1">
        <f>IF($E120+$I120+$D$7&lt;=OS$22,0,IF(OS$22-$D$7&gt;=$E120,IF(COUNTIF($KZ120:LW120,"&gt;0")&gt;0,VLOOKUP($C120,Input!$A$8:$HV$21,MATCH($OK$21+COUNTIF($KZ120:LW120,"&gt;0"),Input!$A$6:$HV$6,0),FALSE),0),0))*$D120</f>
        <v>0</v>
      </c>
      <c r="OT120" s="1">
        <f>IF($E120+$I120+$D$7&lt;=OT$22,0,IF(OT$22-$D$7&gt;=$E120,IF(COUNTIF($KZ120:LX120,"&gt;0")&gt;0,VLOOKUP($C120,Input!$A$8:$HV$21,MATCH($OK$21+COUNTIF($KZ120:LX120,"&gt;0"),Input!$A$6:$HV$6,0),FALSE),0),0))*$D120</f>
        <v>0</v>
      </c>
      <c r="OU120" s="1">
        <f>IF($E120+$I120+$D$7&lt;=OU$22,0,IF(OU$22-$D$7&gt;=$E120,IF(COUNTIF($KZ120:LY120,"&gt;0")&gt;0,VLOOKUP($C120,Input!$A$8:$HV$21,MATCH($OK$21+COUNTIF($KZ120:LY120,"&gt;0"),Input!$A$6:$HV$6,0),FALSE),0),0))*$D120</f>
        <v>0</v>
      </c>
      <c r="OV120" s="1">
        <f>IF($E120+$I120+$D$7&lt;=OV$22,0,IF(OV$22-$D$7&gt;=$E120,IF(COUNTIF($KZ120:LZ120,"&gt;0")&gt;0,VLOOKUP($C120,Input!$A$8:$HV$21,MATCH($OK$21+COUNTIF($KZ120:LZ120,"&gt;0"),Input!$A$6:$HV$6,0),FALSE),0),0))*$D120</f>
        <v>0</v>
      </c>
      <c r="OW120" s="1">
        <f>IF($E120+$I120+$D$7&lt;=OW$22,0,IF(OW$22-$D$7&gt;=$E120,IF(COUNTIF($KZ120:MA120,"&gt;0")&gt;0,VLOOKUP($C120,Input!$A$8:$HV$21,MATCH($OK$21+COUNTIF($KZ120:MA120,"&gt;0"),Input!$A$6:$HV$6,0),FALSE),0),0))*$D120</f>
        <v>0</v>
      </c>
      <c r="OX120" s="1">
        <f>IF($E120+$I120+$D$7&lt;=OX$22,0,IF(OX$22-$D$7&gt;=$E120,IF(COUNTIF($KZ120:MB120,"&gt;0")&gt;0,VLOOKUP($C120,Input!$A$8:$HV$21,MATCH($OK$21+COUNTIF($KZ120:MB120,"&gt;0"),Input!$A$6:$HV$6,0),FALSE),0),0))*$D120</f>
        <v>0</v>
      </c>
      <c r="OY120" s="1">
        <f>IF($E120+$I120+$D$7&lt;=OY$22,0,IF(OY$22-$D$7&gt;=$E120,IF(COUNTIF($KZ120:MC120,"&gt;0")&gt;0,VLOOKUP($C120,Input!$A$8:$HV$21,MATCH($OK$21+COUNTIF($KZ120:MC120,"&gt;0"),Input!$A$6:$HV$6,0),FALSE),0),0))*$D120</f>
        <v>0</v>
      </c>
      <c r="OZ120" s="1">
        <f>IF($E120+$I120+$D$7&lt;=OZ$22,0,IF(OZ$22-$D$7&gt;=$E120,IF(COUNTIF($KZ120:MD120,"&gt;0")&gt;0,VLOOKUP($C120,Input!$A$8:$HV$21,MATCH($OK$21+COUNTIF($KZ120:MD120,"&gt;0"),Input!$A$6:$HV$6,0),FALSE),0),0))*$D120</f>
        <v>0</v>
      </c>
      <c r="PA120" s="1">
        <f>IF($E120+$I120+$D$7&lt;=PA$22,0,IF(PA$22-$D$7&gt;=$E120,IF(COUNTIF($KZ120:ME120,"&gt;0")&gt;0,VLOOKUP($C120,Input!$A$8:$HV$21,MATCH($OK$21+COUNTIF($KZ120:ME120,"&gt;0"),Input!$A$6:$HV$6,0),FALSE),0),0))*$D120</f>
        <v>0</v>
      </c>
      <c r="PB120" s="1">
        <f>IF($E120+$I120+$D$7&lt;=PB$22,0,IF(PB$22-$D$7&gt;=$E120,IF(COUNTIF($KZ120:MF120,"&gt;0")&gt;0,VLOOKUP($C120,Input!$A$8:$HV$21,MATCH($OK$21+COUNTIF($KZ120:MF120,"&gt;0"),Input!$A$6:$HV$6,0),FALSE),0),0))*$D120</f>
        <v>0</v>
      </c>
      <c r="PC120" s="1">
        <f>IF($E120+$I120+$D$7&lt;=PC$22,0,IF(PC$22-$D$7&gt;=$E120,IF(COUNTIF($KZ120:MG120,"&gt;0")&gt;0,VLOOKUP($C120,Input!$A$8:$HV$21,MATCH($OK$21+COUNTIF($KZ120:MG120,"&gt;0"),Input!$A$6:$HV$6,0),FALSE),0),0))*$D120</f>
        <v>0</v>
      </c>
      <c r="PD120" s="1">
        <f>IF($E120+$I120+$D$7&lt;=PD$22,0,IF(PD$22-$D$7&gt;=$E120,IF(COUNTIF($KZ120:MH120,"&gt;0")&gt;0,VLOOKUP($C120,Input!$A$8:$HV$21,MATCH($OK$21+COUNTIF($KZ120:MH120,"&gt;0"),Input!$A$6:$HV$6,0),FALSE),0),0))*$D120</f>
        <v>0</v>
      </c>
      <c r="PE120" s="1">
        <f>IF($E120+$I120+$D$7&lt;=PE$22,0,IF(PE$22-$D$7&gt;=$E120,IF(COUNTIF($KZ120:MI120,"&gt;0")&gt;0,VLOOKUP($C120,Input!$A$8:$HV$21,MATCH($OK$21+COUNTIF($KZ120:MI120,"&gt;0"),Input!$A$6:$HV$6,0),FALSE),0),0))*$D120</f>
        <v>0</v>
      </c>
      <c r="PF120" s="1">
        <f>IF($E120+$I120+$D$7&lt;=PF$22,0,IF(PF$22-$D$7&gt;=$E120,IF(COUNTIF($KZ120:MJ120,"&gt;0")&gt;0,VLOOKUP($C120,Input!$A$8:$HV$21,MATCH($OK$21+COUNTIF($KZ120:MJ120,"&gt;0"),Input!$A$6:$HV$6,0),FALSE),0),0))*$D120</f>
        <v>0</v>
      </c>
      <c r="PG120" s="1">
        <f>IF($E120+$I120+$D$7&lt;=PG$22,0,IF(PG$22-$D$7&gt;=$E120,IF(COUNTIF($KZ120:MK120,"&gt;0")&gt;0,VLOOKUP($C120,Input!$A$8:$HV$21,MATCH($OK$21+COUNTIF($KZ120:MK120,"&gt;0"),Input!$A$6:$HV$6,0),FALSE),0),0))*$D120</f>
        <v>0</v>
      </c>
      <c r="PH120" s="1">
        <f>IF($E120+$I120+$D$7&lt;=PH$22,0,IF(PH$22-$D$7&gt;=$E120,IF(COUNTIF($KZ120:ML120,"&gt;0")&gt;0,VLOOKUP($C120,Input!$A$8:$HV$21,MATCH($OK$21+COUNTIF($KZ120:ML120,"&gt;0"),Input!$A$6:$HV$6,0),FALSE),0),0))*$D120</f>
        <v>0</v>
      </c>
      <c r="PI120" s="1">
        <f>IF($E120+$I120+$D$7&lt;=PI$22,0,IF(PI$22-$D$7&gt;=$E120,IF(COUNTIF($KZ120:MM120,"&gt;0")&gt;0,VLOOKUP($C120,Input!$A$8:$HV$21,MATCH($OK$21+COUNTIF($KZ120:MM120,"&gt;0"),Input!$A$6:$HV$6,0),FALSE),0),0))*$D120</f>
        <v>0</v>
      </c>
      <c r="PJ120" s="1">
        <f>IF($E120+$I120+$D$7&lt;=PJ$22,0,IF(PJ$22-$D$7&gt;=$E120,IF(COUNTIF($KZ120:MN120,"&gt;0")&gt;0,VLOOKUP($C120,Input!$A$8:$HV$21,MATCH($OK$21+COUNTIF($KZ120:MN120,"&gt;0"),Input!$A$6:$HV$6,0),FALSE),0),0))*$D120</f>
        <v>0</v>
      </c>
      <c r="PK120" s="1">
        <f>IF($E120+$I120+$D$7&lt;=PK$22,0,IF(PK$22-$D$7&gt;=$E120,IF(COUNTIF($KZ120:MO120,"&gt;0")&gt;0,VLOOKUP($C120,Input!$A$8:$HV$21,MATCH($OK$21+COUNTIF($KZ120:MO120,"&gt;0"),Input!$A$6:$HV$6,0),FALSE),0),0))*$D120</f>
        <v>0</v>
      </c>
      <c r="PL120" s="1">
        <f>IF($E120+$I120+$D$7&lt;=PL$22,0,IF(PL$22-$D$7&gt;=$E120,IF(COUNTIF($KZ120:MP120,"&gt;0")&gt;0,VLOOKUP($C120,Input!$A$8:$HV$21,MATCH($OK$21+COUNTIF($KZ120:MP120,"&gt;0"),Input!$A$6:$HV$6,0),FALSE),0),0))*$D120</f>
        <v>0</v>
      </c>
      <c r="PM120" s="1">
        <f>IF($E120+$I120+$D$7&lt;=PM$22,0,IF(PM$22-$D$7&gt;=$E120,IF(COUNTIF($KZ120:MQ120,"&gt;0")&gt;0,VLOOKUP($C120,Input!$A$8:$HV$21,MATCH($OK$21+COUNTIF($KZ120:MQ120,"&gt;0"),Input!$A$6:$HV$6,0),FALSE),0),0))*$D120</f>
        <v>0</v>
      </c>
      <c r="PN120" s="1">
        <f>IF($E120+$I120+$D$7&lt;=PN$22,0,IF(PN$22-$D$7&gt;=$E120,IF(COUNTIF($KZ120:MR120,"&gt;0")&gt;0,VLOOKUP($C120,Input!$A$8:$HV$21,MATCH($OK$21+COUNTIF($KZ120:MR120,"&gt;0"),Input!$A$6:$HV$6,0),FALSE),0),0))*$D120</f>
        <v>0</v>
      </c>
      <c r="PO120" s="1">
        <f>IF($E120+$I120+$D$7&lt;=PO$22,0,IF(PO$22-$D$7&gt;=$E120,IF(COUNTIF($KZ120:MS120,"&gt;0")&gt;0,VLOOKUP($C120,Input!$A$8:$HV$21,MATCH($OK$21+COUNTIF($KZ120:MS120,"&gt;0"),Input!$A$6:$HV$6,0),FALSE),0),0))*$D120</f>
        <v>0</v>
      </c>
      <c r="PP120" s="1">
        <f>IF($E120+$I120+$D$7&lt;=PP$22,0,IF(PP$22-$D$7&gt;=$E120,IF(COUNTIF($KZ120:MT120,"&gt;0")&gt;0,VLOOKUP($C120,Input!$A$8:$HV$21,MATCH($OK$21+COUNTIF($KZ120:MT120,"&gt;0"),Input!$A$6:$HV$6,0),FALSE),0),0))*$D120</f>
        <v>0</v>
      </c>
      <c r="PQ120" s="1">
        <f>IF($E120+$I120+$D$7&lt;=PQ$22,0,IF(PQ$22-$D$7&gt;=$E120,IF(COUNTIF($KZ120:MU120,"&gt;0")&gt;0,VLOOKUP($C120,Input!$A$8:$HV$21,MATCH($OK$21+COUNTIF($KZ120:MU120,"&gt;0"),Input!$A$6:$HV$6,0),FALSE),0),0))*$D120</f>
        <v>0</v>
      </c>
      <c r="PR120" s="1">
        <f>IF($E120+$I120+$D$7&lt;=PR$22,0,IF(PR$22-$D$7&gt;=$E120,IF(COUNTIF($KZ120:MV120,"&gt;0")&gt;0,VLOOKUP($C120,Input!$A$8:$HV$21,MATCH($OK$21+COUNTIF($KZ120:MV120,"&gt;0"),Input!$A$6:$HV$6,0),FALSE),0),0))*$D120</f>
        <v>0</v>
      </c>
      <c r="PS120" s="1">
        <f>IF($E120+$I120+$D$7&lt;=PS$22,0,IF(PS$22-$D$7&gt;=$E120,IF(COUNTIF($KZ120:MW120,"&gt;0")&gt;0,VLOOKUP($C120,Input!$A$8:$HV$21,MATCH($OK$21+COUNTIF($KZ120:MW120,"&gt;0"),Input!$A$6:$HV$6,0),FALSE),0),0))*$D120</f>
        <v>0</v>
      </c>
      <c r="PT120" s="1">
        <f>IF($E120+$I120+$D$7&lt;=PT$22,0,IF(PT$22-$D$7&gt;=$E120,IF(COUNTIF($KZ120:MX120,"&gt;0")&gt;0,VLOOKUP($C120,Input!$A$8:$HV$21,MATCH($OK$21+COUNTIF($KZ120:MX120,"&gt;0"),Input!$A$6:$HV$6,0),FALSE),0),0))*$D120</f>
        <v>0</v>
      </c>
      <c r="PV120" s="1" t="str">
        <f t="shared" si="871"/>
        <v>2006 MY 40' CNG w Midlife Rebuild {234 Buses}</v>
      </c>
      <c r="PW120" s="1">
        <f t="shared" si="875"/>
        <v>11040615.56214433</v>
      </c>
      <c r="PX120" s="1">
        <f t="shared" si="872"/>
        <v>11592761.682956627</v>
      </c>
      <c r="PY120" s="1">
        <f t="shared" si="872"/>
        <v>11911838.244978391</v>
      </c>
      <c r="PZ120" s="1">
        <f t="shared" si="872"/>
        <v>12222587.561420878</v>
      </c>
      <c r="QA120" s="1">
        <f t="shared" si="872"/>
        <v>0</v>
      </c>
      <c r="QB120" s="1">
        <f t="shared" si="872"/>
        <v>0</v>
      </c>
      <c r="QC120" s="1">
        <f t="shared" si="872"/>
        <v>0</v>
      </c>
      <c r="QD120" s="1">
        <f t="shared" si="872"/>
        <v>0</v>
      </c>
      <c r="QE120" s="1">
        <f t="shared" si="872"/>
        <v>0</v>
      </c>
      <c r="QF120" s="1">
        <f t="shared" si="872"/>
        <v>0</v>
      </c>
      <c r="QG120" s="1">
        <f t="shared" si="872"/>
        <v>0</v>
      </c>
      <c r="QH120" s="1">
        <f t="shared" si="872"/>
        <v>0</v>
      </c>
      <c r="QI120" s="1">
        <f t="shared" si="872"/>
        <v>0</v>
      </c>
      <c r="QJ120" s="1">
        <f t="shared" si="872"/>
        <v>0</v>
      </c>
      <c r="QK120" s="1">
        <f t="shared" si="872"/>
        <v>0</v>
      </c>
      <c r="QL120" s="1">
        <f t="shared" si="872"/>
        <v>0</v>
      </c>
      <c r="QM120" s="1">
        <f t="shared" si="872"/>
        <v>0</v>
      </c>
      <c r="QN120" s="1">
        <f t="shared" si="872"/>
        <v>0</v>
      </c>
      <c r="QO120" s="1">
        <f t="shared" si="872"/>
        <v>0</v>
      </c>
      <c r="QP120" s="1">
        <f t="shared" si="872"/>
        <v>0</v>
      </c>
      <c r="QQ120" s="1">
        <f t="shared" si="872"/>
        <v>0</v>
      </c>
      <c r="QR120" s="1">
        <f t="shared" si="872"/>
        <v>0</v>
      </c>
      <c r="QS120" s="1">
        <f t="shared" si="872"/>
        <v>0</v>
      </c>
      <c r="QT120" s="1">
        <f t="shared" si="872"/>
        <v>0</v>
      </c>
      <c r="QU120" s="1">
        <f t="shared" si="872"/>
        <v>0</v>
      </c>
      <c r="QV120" s="1">
        <f t="shared" si="872"/>
        <v>0</v>
      </c>
      <c r="QW120" s="1">
        <f t="shared" si="872"/>
        <v>0</v>
      </c>
      <c r="QX120" s="1">
        <f t="shared" si="872"/>
        <v>0</v>
      </c>
      <c r="QY120" s="1">
        <f t="shared" si="872"/>
        <v>0</v>
      </c>
      <c r="QZ120" s="1">
        <f t="shared" si="872"/>
        <v>0</v>
      </c>
      <c r="RA120" s="1">
        <f t="shared" si="872"/>
        <v>0</v>
      </c>
      <c r="RB120" s="1">
        <f t="shared" si="872"/>
        <v>0</v>
      </c>
      <c r="RC120" s="1">
        <f t="shared" si="872"/>
        <v>0</v>
      </c>
      <c r="RD120" s="1">
        <f t="shared" si="872"/>
        <v>0</v>
      </c>
      <c r="RE120" s="1">
        <f t="shared" si="872"/>
        <v>0</v>
      </c>
      <c r="RF120" s="1">
        <f t="shared" si="876"/>
        <v>46767803.051500224</v>
      </c>
      <c r="RG120" s="1">
        <f t="shared" si="877"/>
        <v>44709173.054726928</v>
      </c>
      <c r="RH120" s="72"/>
      <c r="RI120" s="91"/>
    </row>
    <row r="121" spans="1:477" hidden="1" outlineLevel="1" x14ac:dyDescent="0.25">
      <c r="A121" s="89"/>
      <c r="B121" s="143"/>
      <c r="C121" s="111" t="str">
        <f t="shared" si="873"/>
        <v>40' CNG w Midlife Rebuild</v>
      </c>
      <c r="D121" s="85">
        <f t="shared" si="874"/>
        <v>234</v>
      </c>
      <c r="E121" s="83">
        <f t="shared" si="878"/>
        <v>2007</v>
      </c>
      <c r="F121" s="68">
        <f t="shared" si="870"/>
        <v>40000</v>
      </c>
      <c r="G121" s="69">
        <f>VLOOKUP($C121,Input!$A$8:$HV$39,MATCH(G$21,Input!$A$6:$HV$6,0),FALSE)</f>
        <v>2.91</v>
      </c>
      <c r="H121" s="123">
        <f>VLOOKUP($C121,Input!$A$8:$HV$39,MATCH(H$21,Input!$A$6:$HV$6,0),FALSE)</f>
        <v>0</v>
      </c>
      <c r="I121" s="70">
        <f>VLOOKUP($C121,Input!$A$8:$HV$39,MATCH(I$21,Input!$A$6:$HV$6,0),FALSE)</f>
        <v>14</v>
      </c>
      <c r="J121" s="1">
        <f>+IF($E121=J$22,VLOOKUP($C121,Input!$A$8:$AN$39,MATCH(J$21,Input!$A$6:$AN$6,0),FALSE)+$H121,0)*$D121</f>
        <v>0</v>
      </c>
      <c r="K121" s="1">
        <f>+IF($E121=K$22,VLOOKUP($C121,Input!$A$8:$AN$39,MATCH(K$21,Input!$A$6:$AN$6,0),FALSE)+$H121,0)*$D121</f>
        <v>0</v>
      </c>
      <c r="L121" s="1">
        <f>+IF($E121=L$22,VLOOKUP($C121,Input!$A$8:$AN$39,MATCH(L$21,Input!$A$6:$AN$6,0),FALSE)+$H121,0)*$D121</f>
        <v>0</v>
      </c>
      <c r="M121" s="1">
        <f>+IF($E121=M$22,VLOOKUP($C121,Input!$A$8:$AN$39,MATCH(M$21,Input!$A$6:$AN$6,0),FALSE)+$H121,0)*$D121</f>
        <v>0</v>
      </c>
      <c r="N121" s="1">
        <f>+IF($E121=N$22,VLOOKUP($C121,Input!$A$8:$AN$39,MATCH(N$21,Input!$A$6:$AN$6,0),FALSE)+$H121,0)*$D121</f>
        <v>0</v>
      </c>
      <c r="O121" s="1">
        <f>+IF($E121=O$22,VLOOKUP($C121,Input!$A$8:$AN$39,MATCH(O$21,Input!$A$6:$AN$6,0),FALSE)+$H121,0)*$D121</f>
        <v>0</v>
      </c>
      <c r="P121" s="1">
        <f>+IF($E121=P$22,VLOOKUP($C121,Input!$A$8:$AN$39,MATCH(P$21,Input!$A$6:$AN$6,0),FALSE)+$H121,0)*$D121</f>
        <v>0</v>
      </c>
      <c r="Q121" s="1">
        <f>+IF($E121=Q$22,VLOOKUP($C121,Input!$A$8:$AN$39,MATCH(Q$21,Input!$A$6:$AN$6,0),FALSE)+$H121,0)*$D121</f>
        <v>0</v>
      </c>
      <c r="R121" s="1">
        <f>+IF($E121=R$22,VLOOKUP($C121,Input!$A$8:$AN$39,MATCH(R$21,Input!$A$6:$AN$6,0),FALSE)+$H121,0)*$D121</f>
        <v>0</v>
      </c>
      <c r="S121" s="1">
        <f>+IF($E121=S$22,VLOOKUP($C121,Input!$A$8:$AN$39,MATCH(S$21,Input!$A$6:$AN$6,0),FALSE)+$H121,0)*$D121</f>
        <v>0</v>
      </c>
      <c r="T121" s="1">
        <f>+IF($E121=T$22,VLOOKUP($C121,Input!$A$8:$AN$39,MATCH(T$21,Input!$A$6:$AN$6,0),FALSE)+$H121,0)*$D121</f>
        <v>0</v>
      </c>
      <c r="U121" s="1">
        <f>+IF($E121=U$22,VLOOKUP($C121,Input!$A$8:$AN$39,MATCH(U$21,Input!$A$6:$AN$6,0),FALSE)+$H121,0)*$D121</f>
        <v>0</v>
      </c>
      <c r="V121" s="1">
        <f>+IF($E121=V$22,VLOOKUP($C121,Input!$A$8:$AN$39,MATCH(V$21,Input!$A$6:$AN$6,0),FALSE)+$H121,0)*$D121</f>
        <v>0</v>
      </c>
      <c r="W121" s="1">
        <f>+IF($E121=W$22,VLOOKUP($C121,Input!$A$8:$AN$39,MATCH(W$21,Input!$A$6:$AN$6,0),FALSE)+$H121,0)*$D121</f>
        <v>0</v>
      </c>
      <c r="X121" s="1">
        <f>+IF($E121=X$22,VLOOKUP($C121,Input!$A$8:$AN$39,MATCH(X$21,Input!$A$6:$AN$6,0),FALSE)+$H121,0)*$D121</f>
        <v>0</v>
      </c>
      <c r="Y121" s="1">
        <f>+IF($E121=Y$22,VLOOKUP($C121,Input!$A$8:$AN$39,MATCH(Y$21,Input!$A$6:$AN$6,0),FALSE)+$H121,0)*$D121</f>
        <v>0</v>
      </c>
      <c r="Z121" s="1">
        <f>+IF($E121=Z$22,VLOOKUP($C121,Input!$A$8:$AN$39,MATCH(Z$21,Input!$A$6:$AN$6,0),FALSE)+$H121,0)*$D121</f>
        <v>0</v>
      </c>
      <c r="AA121" s="1">
        <f>+IF($E121=AA$22,VLOOKUP($C121,Input!$A$8:$AN$39,MATCH(AA$21,Input!$A$6:$AN$6,0),FALSE)+$H121,0)*$D121</f>
        <v>0</v>
      </c>
      <c r="AB121" s="1">
        <f>+IF($E121=AB$22,VLOOKUP($C121,Input!$A$8:$AN$39,MATCH(AB$21,Input!$A$6:$AN$6,0),FALSE)+$H121,0)*$D121</f>
        <v>0</v>
      </c>
      <c r="AC121" s="1">
        <f>+IF($E121=AC$22,VLOOKUP($C121,Input!$A$8:$AN$39,MATCH(AC$21,Input!$A$6:$AN$6,0),FALSE)+$H121,0)*$D121</f>
        <v>0</v>
      </c>
      <c r="AD121" s="1">
        <f>+IF($E121=AD$22,VLOOKUP($C121,Input!$A$8:$AN$39,MATCH(AD$21,Input!$A$6:$AN$6,0),FALSE)+$H121,0)*$D121</f>
        <v>0</v>
      </c>
      <c r="AE121" s="1">
        <f>+IF($E121=AE$22,VLOOKUP($C121,Input!$A$8:$AN$39,MATCH(AE$21,Input!$A$6:$AN$6,0),FALSE)+$H121,0)*$D121</f>
        <v>0</v>
      </c>
      <c r="AF121" s="1">
        <f>+IF($E121=AF$22,VLOOKUP($C121,Input!$A$8:$AN$39,MATCH(AF$21,Input!$A$6:$AN$6,0),FALSE)+$H121,0)*$D121</f>
        <v>0</v>
      </c>
      <c r="AG121" s="1">
        <f>+IF($E121=AG$22,VLOOKUP($C121,Input!$A$8:$AN$39,MATCH(AG$21,Input!$A$6:$AN$6,0),FALSE)+$H121,0)*$D121</f>
        <v>0</v>
      </c>
      <c r="AH121" s="1">
        <f>+IF($E121=AH$22,VLOOKUP($C121,Input!$A$8:$AN$39,MATCH(AH$21,Input!$A$6:$AN$6,0),FALSE)+$H121,0)*$D121</f>
        <v>0</v>
      </c>
      <c r="AI121" s="1">
        <f>+IF($E121=AI$22,VLOOKUP($C121,Input!$A$8:$AN$39,MATCH(AI$21,Input!$A$6:$AN$6,0),FALSE)+$H121,0)*$D121</f>
        <v>0</v>
      </c>
      <c r="AJ121" s="1">
        <f>+IF($E121=AJ$22,VLOOKUP($C121,Input!$A$8:$AN$39,MATCH(AJ$21,Input!$A$6:$AN$6,0),FALSE)+$H121,0)*$D121</f>
        <v>0</v>
      </c>
      <c r="AK121" s="1">
        <f>+IF($E121=AK$22,VLOOKUP($C121,Input!$A$8:$AN$39,MATCH(AK$21,Input!$A$6:$AN$6,0),FALSE)+$H121,0)*$D121</f>
        <v>0</v>
      </c>
      <c r="AL121" s="1">
        <f>+IF($E121=AL$22,VLOOKUP($C121,Input!$A$8:$AN$39,MATCH(AL$21,Input!$A$6:$AN$6,0),FALSE)+$H121,0)*$D121</f>
        <v>0</v>
      </c>
      <c r="AM121" s="1">
        <f>+IF($E121=AM$22,VLOOKUP($C121,Input!$A$8:$AN$39,MATCH(AM$21,Input!$A$6:$AN$6,0),FALSE)+$H121,0)*$D121</f>
        <v>0</v>
      </c>
      <c r="AN121" s="1">
        <f>+IF($E121=AN$22,VLOOKUP($C121,Input!$A$8:$AN$39,MATCH(AN$21,Input!$A$6:$AN$6,0),FALSE)+$H121,0)*$D121</f>
        <v>0</v>
      </c>
      <c r="AO121" s="1">
        <f>+IF($E121=AO$22,VLOOKUP($C121,Input!$A$8:$AN$39,MATCH(AO$21,Input!$A$6:$AN$6,0),FALSE)+$H121,0)*$D121</f>
        <v>0</v>
      </c>
      <c r="AP121" s="1">
        <f>+IF($E121=AP$22,VLOOKUP($C121,Input!$A$8:$AN$39,MATCH(AP$21,Input!$A$6:$AN$6,0),FALSE)+$H121,0)*$D121</f>
        <v>0</v>
      </c>
      <c r="AQ121" s="1">
        <f>+IF($E121=AQ$22,VLOOKUP($C121,Input!$A$8:$AN$39,MATCH(AQ$21,Input!$A$6:$AN$6,0),FALSE)+$H121,0)*$D121</f>
        <v>0</v>
      </c>
      <c r="AR121" s="1">
        <f>+IF($E121=AR$22,VLOOKUP($C121,Input!$A$8:$AN$39,MATCH(AR$21,Input!$A$6:$AN$6,0),FALSE)+$H121,0)*$D121</f>
        <v>0</v>
      </c>
      <c r="AT121" t="str">
        <f>VLOOKUP($C121,Input!$A$8:$HV$39,MATCH(AT$21,Input!$A$6:$HV$6,0),FALSE)</f>
        <v>Parts and administrative cost</v>
      </c>
      <c r="AU121" s="1">
        <f>+IF($E121=AU$22,VLOOKUP($C121,Input!$A$8:$HV$39,MATCH(AU$21,Input!$A$6:$HV$6,0),FALSE),0)*$D121</f>
        <v>0</v>
      </c>
      <c r="AV121" s="1">
        <f>+IF($E121=AV$22,VLOOKUP($C121,Input!$A$8:$HV$39,MATCH(AV$21,Input!$A$6:$HV$6,0),FALSE),0)*$D121</f>
        <v>0</v>
      </c>
      <c r="AW121" s="1">
        <f>+IF($E121=AW$22,VLOOKUP($C121,Input!$A$8:$HV$39,MATCH(AW$21,Input!$A$6:$HV$6,0),FALSE),0)*$D121</f>
        <v>0</v>
      </c>
      <c r="AX121" s="1">
        <f>+IF($E121=AX$22,VLOOKUP($C121,Input!$A$8:$HV$39,MATCH(AX$21,Input!$A$6:$HV$6,0),FALSE),0)*$D121</f>
        <v>0</v>
      </c>
      <c r="AY121" s="1">
        <f>+IF($E121=AY$22,VLOOKUP($C121,Input!$A$8:$HV$39,MATCH(AY$21,Input!$A$6:$HV$6,0),FALSE),0)*$D121</f>
        <v>0</v>
      </c>
      <c r="AZ121" s="1">
        <f>+IF($E121=AZ$22,VLOOKUP($C121,Input!$A$8:$HV$39,MATCH(AZ$21,Input!$A$6:$HV$6,0),FALSE),0)*$D121</f>
        <v>0</v>
      </c>
      <c r="BA121" s="1">
        <f>+IF($E121=BA$22,VLOOKUP($C121,Input!$A$8:$HV$39,MATCH(BA$21,Input!$A$6:$HV$6,0),FALSE),0)*$D121</f>
        <v>0</v>
      </c>
      <c r="BB121" s="1">
        <f>+IF($E121=BB$22,VLOOKUP($C121,Input!$A$8:$HV$39,MATCH(BB$21,Input!$A$6:$HV$6,0),FALSE),0)*$D121</f>
        <v>0</v>
      </c>
      <c r="BC121" s="1">
        <f>+IF($E121=BC$22,VLOOKUP($C121,Input!$A$8:$HV$39,MATCH(BC$21,Input!$A$6:$HV$6,0),FALSE),0)*$D121</f>
        <v>0</v>
      </c>
      <c r="BD121" s="1">
        <f>+IF($E121=BD$22,VLOOKUP($C121,Input!$A$8:$HV$39,MATCH(BD$21,Input!$A$6:$HV$6,0),FALSE),0)*$D121</f>
        <v>0</v>
      </c>
      <c r="BE121" s="1">
        <f>+IF($E121=BE$22,VLOOKUP($C121,Input!$A$8:$HV$39,MATCH(BE$21,Input!$A$6:$HV$6,0),FALSE),0)*$D121</f>
        <v>0</v>
      </c>
      <c r="BF121" s="1">
        <f>+IF($E121=BF$22,VLOOKUP($C121,Input!$A$8:$HV$39,MATCH(BF$21,Input!$A$6:$HV$6,0),FALSE),0)*$D121</f>
        <v>0</v>
      </c>
      <c r="BG121" s="1">
        <f>+IF($E121=BG$22,VLOOKUP($C121,Input!$A$8:$HV$39,MATCH(BG$21,Input!$A$6:$HV$6,0),FALSE),0)*$D121</f>
        <v>0</v>
      </c>
      <c r="BH121" s="1">
        <f>+IF($E121=BH$22,VLOOKUP($C121,Input!$A$8:$HV$39,MATCH(BH$21,Input!$A$6:$HV$6,0),FALSE),0)*$D121</f>
        <v>0</v>
      </c>
      <c r="BI121" s="1">
        <f>+IF($E121=BI$22,VLOOKUP($C121,Input!$A$8:$HV$39,MATCH(BI$21,Input!$A$6:$HV$6,0),FALSE),0)*$D121</f>
        <v>0</v>
      </c>
      <c r="BJ121" s="1">
        <f>+IF($E121=BJ$22,VLOOKUP($C121,Input!$A$8:$HV$39,MATCH(BJ$21,Input!$A$6:$HV$6,0),FALSE),0)*$D121</f>
        <v>0</v>
      </c>
      <c r="BK121" s="1">
        <f>+IF($E121=BK$22,VLOOKUP($C121,Input!$A$8:$HV$39,MATCH(BK$21,Input!$A$6:$HV$6,0),FALSE),0)*$D121</f>
        <v>0</v>
      </c>
      <c r="BL121" s="1">
        <f>+IF($E121=BL$22,VLOOKUP($C121,Input!$A$8:$HV$39,MATCH(BL$21,Input!$A$6:$HV$6,0),FALSE),0)*$D121</f>
        <v>0</v>
      </c>
      <c r="BM121" s="1">
        <f>+IF($E121=BM$22,VLOOKUP($C121,Input!$A$8:$HV$39,MATCH(BM$21,Input!$A$6:$HV$6,0),FALSE),0)*$D121</f>
        <v>0</v>
      </c>
      <c r="BN121" s="1">
        <f>+IF($E121=BN$22,VLOOKUP($C121,Input!$A$8:$HV$39,MATCH(BN$21,Input!$A$6:$HV$6,0),FALSE),0)*$D121</f>
        <v>0</v>
      </c>
      <c r="BO121" s="1">
        <f>+IF($E121=BO$22,VLOOKUP($C121,Input!$A$8:$HV$39,MATCH(BO$21,Input!$A$6:$HV$6,0),FALSE),0)*$D121</f>
        <v>0</v>
      </c>
      <c r="BP121" s="1">
        <f>+IF($E121=BP$22,VLOOKUP($C121,Input!$A$8:$HV$39,MATCH(BP$21,Input!$A$6:$HV$6,0),FALSE),0)*$D121</f>
        <v>0</v>
      </c>
      <c r="BQ121" s="1">
        <f>+IF($E121=BQ$22,VLOOKUP($C121,Input!$A$8:$HV$39,MATCH(BQ$21,Input!$A$6:$HV$6,0),FALSE),0)*$D121</f>
        <v>0</v>
      </c>
      <c r="BR121" s="1">
        <f>+IF($E121=BR$22,VLOOKUP($C121,Input!$A$8:$HV$39,MATCH(BR$21,Input!$A$6:$HV$6,0),FALSE),0)*$D121</f>
        <v>0</v>
      </c>
      <c r="BS121" s="1">
        <f>+IF($E121=BS$22,VLOOKUP($C121,Input!$A$8:$HV$39,MATCH(BS$21,Input!$A$6:$HV$6,0),FALSE),0)*$D121</f>
        <v>0</v>
      </c>
      <c r="BT121" s="1">
        <f>+IF($E121=BT$22,VLOOKUP($C121,Input!$A$8:$HV$39,MATCH(BT$21,Input!$A$6:$HV$6,0),FALSE),0)*$D121</f>
        <v>0</v>
      </c>
      <c r="BU121" s="1">
        <f>+IF($E121=BU$22,VLOOKUP($C121,Input!$A$8:$HV$39,MATCH(BU$21,Input!$A$6:$HV$6,0),FALSE),0)*$D121</f>
        <v>0</v>
      </c>
      <c r="BV121" s="1">
        <f>+IF($E121=BV$22,VLOOKUP($C121,Input!$A$8:$HV$39,MATCH(BV$21,Input!$A$6:$HV$6,0),FALSE),0)*$D121</f>
        <v>0</v>
      </c>
      <c r="BW121" s="1">
        <f>+IF($E121=BW$22,VLOOKUP($C121,Input!$A$8:$HV$39,MATCH(BW$21,Input!$A$6:$HV$6,0),FALSE),0)*$D121</f>
        <v>0</v>
      </c>
      <c r="BX121" s="1">
        <f>+IF($E121=BX$22,VLOOKUP($C121,Input!$A$8:$HV$39,MATCH(BX$21,Input!$A$6:$HV$6,0),FALSE),0)*$D121</f>
        <v>0</v>
      </c>
      <c r="BY121" s="1">
        <f>+IF($E121=BY$22,VLOOKUP($C121,Input!$A$8:$HV$39,MATCH(BY$21,Input!$A$6:$HV$6,0),FALSE),0)*$D121</f>
        <v>0</v>
      </c>
      <c r="BZ121" s="1">
        <f>+IF($E121=BZ$22,VLOOKUP($C121,Input!$A$8:$HV$39,MATCH(BZ$21,Input!$A$6:$HV$6,0),FALSE),0)*$D121</f>
        <v>0</v>
      </c>
      <c r="CA121" s="1">
        <f>+IF($E121=CA$22,VLOOKUP($C121,Input!$A$8:$HV$39,MATCH(CA$21,Input!$A$6:$HV$6,0),FALSE),0)*$D121</f>
        <v>0</v>
      </c>
      <c r="CB121" s="1">
        <f>+IF($E121=CB$22,VLOOKUP($C121,Input!$A$8:$HV$39,MATCH(CB$21,Input!$A$6:$HV$6,0),FALSE),0)*$D121</f>
        <v>0</v>
      </c>
      <c r="CC121" s="1">
        <f>+IF($E121=CC$22,VLOOKUP($C121,Input!$A$8:$HV$39,MATCH(CC$21,Input!$A$6:$HV$6,0),FALSE),0)*$D121</f>
        <v>0</v>
      </c>
      <c r="CE121" t="str">
        <f>VLOOKUP($C121,Input!$A$8:$HV$39,MATCH(CE$21,Input!$A$6:$HV$6,0),FALSE)</f>
        <v>Engine Rebuild @ 7 Yr</v>
      </c>
      <c r="CF121" s="1">
        <f>IF($E121+$I121+$D$7&lt;=CF$22,0,IF(CF$22-$D$7&gt;=$E121,IF(COUNTIF($KZ121:LP121,"&gt;0")&gt;0,VLOOKUP($C121,Input!$A$8:$HV$21,MATCH($CE$21+COUNTIF($KZ121:LP121,"&gt;0"),Input!$A$6:$HV$6,0),FALSE),0),0))*$D121</f>
        <v>0</v>
      </c>
      <c r="CG121" s="1">
        <f>IF($E121+$I121+$D$7&lt;=CG$22,0,IF(CG$22-$D$7&gt;=$E121,IF(COUNTIF($KZ121:LQ121,"&gt;0")&gt;0,VLOOKUP($C121,Input!$A$8:$HV$21,MATCH($CE$21+COUNTIF($KZ121:LQ121,"&gt;0"),Input!$A$6:$HV$6,0),FALSE),0),0))*$D121</f>
        <v>0</v>
      </c>
      <c r="CH121" s="1">
        <f>IF($E121+$I121+$D$7&lt;=CH$22,0,IF(CH$22-$D$7&gt;=$E121,IF(COUNTIF($KZ121:LR121,"&gt;0")&gt;0,VLOOKUP($C121,Input!$A$8:$HV$21,MATCH($CE$21+COUNTIF($KZ121:LR121,"&gt;0"),Input!$A$6:$HV$6,0),FALSE),0),0))*$D121</f>
        <v>0</v>
      </c>
      <c r="CI121" s="1">
        <f>IF($E121+$I121+$D$7&lt;=CI$22,0,IF(CI$22-$D$7&gt;=$E121,IF(COUNTIF($KZ121:LS121,"&gt;0")&gt;0,VLOOKUP($C121,Input!$A$8:$HV$21,MATCH($CE$21+COUNTIF($KZ121:LS121,"&gt;0"),Input!$A$6:$HV$6,0),FALSE),0),0))*$D121</f>
        <v>0</v>
      </c>
      <c r="CJ121" s="1">
        <f>IF($E121+$I121+$D$7&lt;=CJ$22,0,IF(CJ$22-$D$7&gt;=$E121,IF(COUNTIF($KZ121:LT121,"&gt;0")&gt;0,VLOOKUP($C121,Input!$A$8:$HV$21,MATCH($CE$21+COUNTIF($KZ121:LT121,"&gt;0"),Input!$A$6:$HV$6,0),FALSE),0),0))*$D121</f>
        <v>0</v>
      </c>
      <c r="CK121" s="1">
        <f>IF($E121+$I121+$D$7&lt;=CK$22,0,IF(CK$22-$D$7&gt;=$E121,IF(COUNTIF($KZ121:LU121,"&gt;0")&gt;0,VLOOKUP($C121,Input!$A$8:$HV$21,MATCH($CE$21+COUNTIF($KZ121:LU121,"&gt;0"),Input!$A$6:$HV$6,0),FALSE),0),0))*$D121</f>
        <v>0</v>
      </c>
      <c r="CL121" s="1">
        <f>IF($E121+$I121+$D$7&lt;=CL$22,0,IF(CL$22-$D$7&gt;=$E121,IF(COUNTIF($KZ121:LV121,"&gt;0")&gt;0,VLOOKUP($C121,Input!$A$8:$HV$21,MATCH($CE$21+COUNTIF($KZ121:LV121,"&gt;0"),Input!$A$6:$HV$6,0),FALSE),0),0))*$D121</f>
        <v>0</v>
      </c>
      <c r="CM121" s="1">
        <f>IF($E121+$I121+$D$7&lt;=CM$22,0,IF(CM$22-$D$7&gt;=$E121,IF(COUNTIF($KZ121:LW121,"&gt;0")&gt;0,VLOOKUP($C121,Input!$A$8:$HV$21,MATCH($CE$21+COUNTIF($KZ121:LW121,"&gt;0"),Input!$A$6:$HV$6,0),FALSE),0),0))*$D121</f>
        <v>0</v>
      </c>
      <c r="CN121" s="1">
        <f>IF($E121+$I121+$D$7&lt;=CN$22,0,IF(CN$22-$D$7&gt;=$E121,IF(COUNTIF($KZ121:LX121,"&gt;0")&gt;0,VLOOKUP($C121,Input!$A$8:$HV$21,MATCH($CE$21+COUNTIF($KZ121:LX121,"&gt;0"),Input!$A$6:$HV$6,0),FALSE),0),0))*$D121</f>
        <v>0</v>
      </c>
      <c r="CO121" s="1">
        <f>IF($E121+$I121+$D$7&lt;=CO$22,0,IF(CO$22-$D$7&gt;=$E121,IF(COUNTIF($KZ121:LY121,"&gt;0")&gt;0,VLOOKUP($C121,Input!$A$8:$HV$21,MATCH($CE$21+COUNTIF($KZ121:LY121,"&gt;0"),Input!$A$6:$HV$6,0),FALSE),0),0))*$D121</f>
        <v>0</v>
      </c>
      <c r="CP121" s="1">
        <f>IF($E121+$I121+$D$7&lt;=CP$22,0,IF(CP$22-$D$7&gt;=$E121,IF(COUNTIF($KZ121:LZ121,"&gt;0")&gt;0,VLOOKUP($C121,Input!$A$8:$HV$21,MATCH($CE$21+COUNTIF($KZ121:LZ121,"&gt;0"),Input!$A$6:$HV$6,0),FALSE),0),0))*$D121</f>
        <v>0</v>
      </c>
      <c r="CQ121" s="1">
        <f>IF($E121+$I121+$D$7&lt;=CQ$22,0,IF(CQ$22-$D$7&gt;=$E121,IF(COUNTIF($KZ121:MA121,"&gt;0")&gt;0,VLOOKUP($C121,Input!$A$8:$HV$21,MATCH($CE$21+COUNTIF($KZ121:MA121,"&gt;0"),Input!$A$6:$HV$6,0),FALSE),0),0))*$D121</f>
        <v>0</v>
      </c>
      <c r="CR121" s="1">
        <f>IF($E121+$I121+$D$7&lt;=CR$22,0,IF(CR$22-$D$7&gt;=$E121,IF(COUNTIF($KZ121:MB121,"&gt;0")&gt;0,VLOOKUP($C121,Input!$A$8:$HV$21,MATCH($CE$21+COUNTIF($KZ121:MB121,"&gt;0"),Input!$A$6:$HV$6,0),FALSE),0),0))*$D121</f>
        <v>0</v>
      </c>
      <c r="CS121" s="1">
        <f>IF($E121+$I121+$D$7&lt;=CS$22,0,IF(CS$22-$D$7&gt;=$E121,IF(COUNTIF($KZ121:MC121,"&gt;0")&gt;0,VLOOKUP($C121,Input!$A$8:$HV$21,MATCH($CE$21+COUNTIF($KZ121:MC121,"&gt;0"),Input!$A$6:$HV$6,0),FALSE),0),0))*$D121</f>
        <v>0</v>
      </c>
      <c r="CT121" s="1">
        <f>IF($E121+$I121+$D$7&lt;=CT$22,0,IF(CT$22-$D$7&gt;=$E121,IF(COUNTIF($KZ121:MD121,"&gt;0")&gt;0,VLOOKUP($C121,Input!$A$8:$HV$21,MATCH($CE$21+COUNTIF($KZ121:MD121,"&gt;0"),Input!$A$6:$HV$6,0),FALSE),0),0))*$D121</f>
        <v>0</v>
      </c>
      <c r="CU121" s="1">
        <f>IF($E121+$I121+$D$7&lt;=CU$22,0,IF(CU$22-$D$7&gt;=$E121,IF(COUNTIF($KZ121:ME121,"&gt;0")&gt;0,VLOOKUP($C121,Input!$A$8:$HV$21,MATCH($CE$21+COUNTIF($KZ121:ME121,"&gt;0"),Input!$A$6:$HV$6,0),FALSE),0),0))*$D121</f>
        <v>0</v>
      </c>
      <c r="CV121" s="1">
        <f>IF($E121+$I121+$D$7&lt;=CV$22,0,IF(CV$22-$D$7&gt;=$E121,IF(COUNTIF($KZ121:MF121,"&gt;0")&gt;0,VLOOKUP($C121,Input!$A$8:$HV$21,MATCH($CE$21+COUNTIF($KZ121:MF121,"&gt;0"),Input!$A$6:$HV$6,0),FALSE),0),0))*$D121</f>
        <v>0</v>
      </c>
      <c r="CW121" s="1">
        <f>IF($E121+$I121+$D$7&lt;=CW$22,0,IF(CW$22-$D$7&gt;=$E121,IF(COUNTIF($KZ121:MG121,"&gt;0")&gt;0,VLOOKUP($C121,Input!$A$8:$HV$21,MATCH($CE$21+COUNTIF($KZ121:MG121,"&gt;0"),Input!$A$6:$HV$6,0),FALSE),0),0))*$D121</f>
        <v>0</v>
      </c>
      <c r="CX121" s="1">
        <f>IF($E121+$I121+$D$7&lt;=CX$22,0,IF(CX$22-$D$7&gt;=$E121,IF(COUNTIF($KZ121:MH121,"&gt;0")&gt;0,VLOOKUP($C121,Input!$A$8:$HV$21,MATCH($CE$21+COUNTIF($KZ121:MH121,"&gt;0"),Input!$A$6:$HV$6,0),FALSE),0),0))*$D121</f>
        <v>0</v>
      </c>
      <c r="CY121" s="1">
        <f>IF($E121+$I121+$D$7&lt;=CY$22,0,IF(CY$22-$D$7&gt;=$E121,IF(COUNTIF($KZ121:MI121,"&gt;0")&gt;0,VLOOKUP($C121,Input!$A$8:$HV$21,MATCH($CE$21+COUNTIF($KZ121:MI121,"&gt;0"),Input!$A$6:$HV$6,0),FALSE),0),0))*$D121</f>
        <v>0</v>
      </c>
      <c r="CZ121" s="1">
        <f>IF($E121+$I121+$D$7&lt;=CZ$22,0,IF(CZ$22-$D$7&gt;=$E121,IF(COUNTIF($KZ121:MJ121,"&gt;0")&gt;0,VLOOKUP($C121,Input!$A$8:$HV$21,MATCH($CE$21+COUNTIF($KZ121:MJ121,"&gt;0"),Input!$A$6:$HV$6,0),FALSE),0),0))*$D121</f>
        <v>0</v>
      </c>
      <c r="DA121" s="1">
        <f>IF($E121+$I121+$D$7&lt;=DA$22,0,IF(DA$22-$D$7&gt;=$E121,IF(COUNTIF($KZ121:MK121,"&gt;0")&gt;0,VLOOKUP($C121,Input!$A$8:$HV$21,MATCH($CE$21+COUNTIF($KZ121:MK121,"&gt;0"),Input!$A$6:$HV$6,0),FALSE),0),0))*$D121</f>
        <v>0</v>
      </c>
      <c r="DB121" s="1">
        <f>IF($E121+$I121+$D$7&lt;=DB$22,0,IF(DB$22-$D$7&gt;=$E121,IF(COUNTIF($KZ121:ML121,"&gt;0")&gt;0,VLOOKUP($C121,Input!$A$8:$HV$21,MATCH($CE$21+COUNTIF($KZ121:ML121,"&gt;0"),Input!$A$6:$HV$6,0),FALSE),0),0))*$D121</f>
        <v>0</v>
      </c>
      <c r="DC121" s="1">
        <f>IF($E121+$I121+$D$7&lt;=DC$22,0,IF(DC$22-$D$7&gt;=$E121,IF(COUNTIF($KZ121:MM121,"&gt;0")&gt;0,VLOOKUP($C121,Input!$A$8:$HV$21,MATCH($CE$21+COUNTIF($KZ121:MM121,"&gt;0"),Input!$A$6:$HV$6,0),FALSE),0),0))*$D121</f>
        <v>0</v>
      </c>
      <c r="DD121" s="1">
        <f>IF($E121+$I121+$D$7&lt;=DD$22,0,IF(DD$22-$D$7&gt;=$E121,IF(COUNTIF($KZ121:MN121,"&gt;0")&gt;0,VLOOKUP($C121,Input!$A$8:$HV$21,MATCH($CE$21+COUNTIF($KZ121:MN121,"&gt;0"),Input!$A$6:$HV$6,0),FALSE),0),0))*$D121</f>
        <v>0</v>
      </c>
      <c r="DE121" s="1">
        <f>IF($E121+$I121+$D$7&lt;=DE$22,0,IF(DE$22-$D$7&gt;=$E121,IF(COUNTIF($KZ121:MO121,"&gt;0")&gt;0,VLOOKUP($C121,Input!$A$8:$HV$21,MATCH($CE$21+COUNTIF($KZ121:MO121,"&gt;0"),Input!$A$6:$HV$6,0),FALSE),0),0))*$D121</f>
        <v>0</v>
      </c>
      <c r="DF121" s="1">
        <f>IF($E121+$I121+$D$7&lt;=DF$22,0,IF(DF$22-$D$7&gt;=$E121,IF(COUNTIF($KZ121:MP121,"&gt;0")&gt;0,VLOOKUP($C121,Input!$A$8:$HV$21,MATCH($CE$21+COUNTIF($KZ121:MP121,"&gt;0"),Input!$A$6:$HV$6,0),FALSE),0),0))*$D121</f>
        <v>0</v>
      </c>
      <c r="DG121" s="1">
        <f>IF($E121+$I121+$D$7&lt;=DG$22,0,IF(DG$22-$D$7&gt;=$E121,IF(COUNTIF($KZ121:MQ121,"&gt;0")&gt;0,VLOOKUP($C121,Input!$A$8:$HV$21,MATCH($CE$21+COUNTIF($KZ121:MQ121,"&gt;0"),Input!$A$6:$HV$6,0),FALSE),0),0))*$D121</f>
        <v>0</v>
      </c>
      <c r="DH121" s="1">
        <f>IF($E121+$I121+$D$7&lt;=DH$22,0,IF(DH$22-$D$7&gt;=$E121,IF(COUNTIF($KZ121:MR121,"&gt;0")&gt;0,VLOOKUP($C121,Input!$A$8:$HV$21,MATCH($CE$21+COUNTIF($KZ121:MR121,"&gt;0"),Input!$A$6:$HV$6,0),FALSE),0),0))*$D121</f>
        <v>0</v>
      </c>
      <c r="DI121" s="1">
        <f>IF($E121+$I121+$D$7&lt;=DI$22,0,IF(DI$22-$D$7&gt;=$E121,IF(COUNTIF($KZ121:MS121,"&gt;0")&gt;0,VLOOKUP($C121,Input!$A$8:$HV$21,MATCH($CE$21+COUNTIF($KZ121:MS121,"&gt;0"),Input!$A$6:$HV$6,0),FALSE),0),0))*$D121</f>
        <v>0</v>
      </c>
      <c r="DJ121" s="1">
        <f>IF($E121+$I121+$D$7&lt;=DJ$22,0,IF(DJ$22-$D$7&gt;=$E121,IF(COUNTIF($KZ121:MT121,"&gt;0")&gt;0,VLOOKUP($C121,Input!$A$8:$HV$21,MATCH($CE$21+COUNTIF($KZ121:MT121,"&gt;0"),Input!$A$6:$HV$6,0),FALSE),0),0))*$D121</f>
        <v>0</v>
      </c>
      <c r="DK121" s="1">
        <f>IF($E121+$I121+$D$7&lt;=DK$22,0,IF(DK$22-$D$7&gt;=$E121,IF(COUNTIF($KZ121:MU121,"&gt;0")&gt;0,VLOOKUP($C121,Input!$A$8:$HV$21,MATCH($CE$21+COUNTIF($KZ121:MU121,"&gt;0"),Input!$A$6:$HV$6,0),FALSE),0),0))*$D121</f>
        <v>0</v>
      </c>
      <c r="DL121" s="1">
        <f>IF($E121+$I121+$D$7&lt;=DL$22,0,IF(DL$22-$D$7&gt;=$E121,IF(COUNTIF($KZ121:MV121,"&gt;0")&gt;0,VLOOKUP($C121,Input!$A$8:$HV$21,MATCH($CE$21+COUNTIF($KZ121:MV121,"&gt;0"),Input!$A$6:$HV$6,0),FALSE),0),0))*$D121</f>
        <v>0</v>
      </c>
      <c r="DM121" s="1">
        <f>IF($E121+$I121+$D$7&lt;=DM$22,0,IF(DM$22-$D$7&gt;=$E121,IF(COUNTIF($KZ121:MW121,"&gt;0")&gt;0,VLOOKUP($C121,Input!$A$8:$HV$21,MATCH($CE$21+COUNTIF($KZ121:MW121,"&gt;0"),Input!$A$6:$HV$6,0),FALSE),0),0))*$D121</f>
        <v>0</v>
      </c>
      <c r="DN121" s="1">
        <f>IF($E121+$I121+$D$7&lt;=DN$22,0,IF(DN$22-$D$7&gt;=$E121,IF(COUNTIF($KZ121:MX121,"&gt;0")&gt;0,VLOOKUP($C121,Input!$A$8:$HV$21,MATCH($CE$21+COUNTIF($KZ121:MX121,"&gt;0"),Input!$A$6:$HV$6,0),FALSE),0),0))*$D121</f>
        <v>0</v>
      </c>
      <c r="DP121" t="str">
        <f>+VLOOKUP($C121,Input!$A$8:$GZ$39,MATCH(DP$21,Input!$A$6:$GZ$6,0),FALSE)</f>
        <v>Bus Maintenance at 0.85/mile</v>
      </c>
      <c r="DQ121" s="1">
        <f>IF($E121+$I121+$D$7&lt;=DQ$22,0,IF(DQ$22-$D$7&gt;=$E121,IF(COUNTIF($KZ121:LP121,"&gt;0")&gt;0,VLOOKUP($C121,Input!$A$8:$HV$21,MATCH($DP$21+COUNTIF($KZ121:LP121,"&gt;0"),Input!$A$6:$HV$6,0),FALSE),0),0))*$D121*$F121</f>
        <v>7956000</v>
      </c>
      <c r="DR121" s="1">
        <f>IF($E121+$I121+$D$7&lt;=DR$22,0,IF(DR$22-$D$7&gt;=$E121,IF(COUNTIF($KZ121:LQ121,"&gt;0")&gt;0,VLOOKUP($C121,Input!$A$8:$HV$21,MATCH($DP$21+COUNTIF($KZ121:LQ121,"&gt;0"),Input!$A$6:$HV$6,0),FALSE),0),0))*$D121*$F121</f>
        <v>7956000</v>
      </c>
      <c r="DS121" s="1">
        <f>IF($E121+$I121+$D$7&lt;=DS$22,0,IF(DS$22-$D$7&gt;=$E121,IF(COUNTIF($KZ121:LR121,"&gt;0")&gt;0,VLOOKUP($C121,Input!$A$8:$HV$21,MATCH($DP$21+COUNTIF($KZ121:LR121,"&gt;0"),Input!$A$6:$HV$6,0),FALSE),0),0))*$D121*$F121</f>
        <v>7956000</v>
      </c>
      <c r="DT121" s="1">
        <f>IF($E121+$I121+$D$7&lt;=DT$22,0,IF(DT$22-$D$7&gt;=$E121,IF(COUNTIF($KZ121:LS121,"&gt;0")&gt;0,VLOOKUP($C121,Input!$A$8:$HV$21,MATCH($DP$21+COUNTIF($KZ121:LS121,"&gt;0"),Input!$A$6:$HV$6,0),FALSE),0),0))*$D121*$F121</f>
        <v>7956000</v>
      </c>
      <c r="DU121" s="1">
        <f>IF($E121+$I121+$D$7&lt;=DU$22,0,IF(DU$22-$D$7&gt;=$E121,IF(COUNTIF($KZ121:LT121,"&gt;0")&gt;0,VLOOKUP($C121,Input!$A$8:$HV$21,MATCH($DP$21+COUNTIF($KZ121:LT121,"&gt;0"),Input!$A$6:$HV$6,0),FALSE),0),0))*$D121*$F121</f>
        <v>7956000</v>
      </c>
      <c r="DV121" s="1">
        <f>IF($E121+$I121+$D$7&lt;=DV$22,0,IF(DV$22-$D$7&gt;=$E121,IF(COUNTIF($KZ121:LU121,"&gt;0")&gt;0,VLOOKUP($C121,Input!$A$8:$HV$21,MATCH($DP$21+COUNTIF($KZ121:LU121,"&gt;0"),Input!$A$6:$HV$6,0),FALSE),0),0))*$D121*$F121</f>
        <v>0</v>
      </c>
      <c r="DW121" s="1">
        <f>IF($E121+$I121+$D$7&lt;=DW$22,0,IF(DW$22-$D$7&gt;=$E121,IF(COUNTIF($KZ121:LV121,"&gt;0")&gt;0,VLOOKUP($C121,Input!$A$8:$HV$21,MATCH($DP$21+COUNTIF($KZ121:LV121,"&gt;0"),Input!$A$6:$HV$6,0),FALSE),0),0))*$D121*$F121</f>
        <v>0</v>
      </c>
      <c r="DX121" s="1">
        <f>IF($E121+$I121+$D$7&lt;=DX$22,0,IF(DX$22-$D$7&gt;=$E121,IF(COUNTIF($KZ121:LW121,"&gt;0")&gt;0,VLOOKUP($C121,Input!$A$8:$HV$21,MATCH($DP$21+COUNTIF($KZ121:LW121,"&gt;0"),Input!$A$6:$HV$6,0),FALSE),0),0))*$D121*$F121</f>
        <v>0</v>
      </c>
      <c r="DY121" s="1">
        <f>IF($E121+$I121+$D$7&lt;=DY$22,0,IF(DY$22-$D$7&gt;=$E121,IF(COUNTIF($KZ121:LX121,"&gt;0")&gt;0,VLOOKUP($C121,Input!$A$8:$HV$21,MATCH($DP$21+COUNTIF($KZ121:LX121,"&gt;0"),Input!$A$6:$HV$6,0),FALSE),0),0))*$D121*$F121</f>
        <v>0</v>
      </c>
      <c r="DZ121" s="1">
        <f>IF($E121+$I121+$D$7&lt;=DZ$22,0,IF(DZ$22-$D$7&gt;=$E121,IF(COUNTIF($KZ121:LY121,"&gt;0")&gt;0,VLOOKUP($C121,Input!$A$8:$HV$21,MATCH($DP$21+COUNTIF($KZ121:LY121,"&gt;0"),Input!$A$6:$HV$6,0),FALSE),0),0))*$D121*$F121</f>
        <v>0</v>
      </c>
      <c r="EA121" s="1">
        <f>IF($E121+$I121+$D$7&lt;=EA$22,0,IF(EA$22-$D$7&gt;=$E121,IF(COUNTIF($KZ121:LZ121,"&gt;0")&gt;0,VLOOKUP($C121,Input!$A$8:$HV$21,MATCH($DP$21+COUNTIF($KZ121:LZ121,"&gt;0"),Input!$A$6:$HV$6,0),FALSE),0),0))*$D121*$F121</f>
        <v>0</v>
      </c>
      <c r="EB121" s="1">
        <f>IF($E121+$I121+$D$7&lt;=EB$22,0,IF(EB$22-$D$7&gt;=$E121,IF(COUNTIF($KZ121:MA121,"&gt;0")&gt;0,VLOOKUP($C121,Input!$A$8:$HV$21,MATCH($DP$21+COUNTIF($KZ121:MA121,"&gt;0"),Input!$A$6:$HV$6,0),FALSE),0),0))*$D121*$F121</f>
        <v>0</v>
      </c>
      <c r="EC121" s="1">
        <f>IF($E121+$I121+$D$7&lt;=EC$22,0,IF(EC$22-$D$7&gt;=$E121,IF(COUNTIF($KZ121:MB121,"&gt;0")&gt;0,VLOOKUP($C121,Input!$A$8:$HV$21,MATCH($DP$21+COUNTIF($KZ121:MB121,"&gt;0"),Input!$A$6:$HV$6,0),FALSE),0),0))*$D121*$F121</f>
        <v>0</v>
      </c>
      <c r="ED121" s="1">
        <f>IF($E121+$I121+$D$7&lt;=ED$22,0,IF(ED$22-$D$7&gt;=$E121,IF(COUNTIF($KZ121:MC121,"&gt;0")&gt;0,VLOOKUP($C121,Input!$A$8:$HV$21,MATCH($DP$21+COUNTIF($KZ121:MC121,"&gt;0"),Input!$A$6:$HV$6,0),FALSE),0),0))*$D121*$F121</f>
        <v>0</v>
      </c>
      <c r="EE121" s="1">
        <f>IF($E121+$I121+$D$7&lt;=EE$22,0,IF(EE$22-$D$7&gt;=$E121,IF(COUNTIF($KZ121:MD121,"&gt;0")&gt;0,VLOOKUP($C121,Input!$A$8:$HV$21,MATCH($DP$21+COUNTIF($KZ121:MD121,"&gt;0"),Input!$A$6:$HV$6,0),FALSE),0),0))*$D121*$F121</f>
        <v>0</v>
      </c>
      <c r="EF121" s="1">
        <f>IF($E121+$I121+$D$7&lt;=EF$22,0,IF(EF$22-$D$7&gt;=$E121,IF(COUNTIF($KZ121:ME121,"&gt;0")&gt;0,VLOOKUP($C121,Input!$A$8:$HV$21,MATCH($DP$21+COUNTIF($KZ121:ME121,"&gt;0"),Input!$A$6:$HV$6,0),FALSE),0),0))*$D121*$F121</f>
        <v>0</v>
      </c>
      <c r="EG121" s="1">
        <f>IF($E121+$I121+$D$7&lt;=EG$22,0,IF(EG$22-$D$7&gt;=$E121,IF(COUNTIF($KZ121:MF121,"&gt;0")&gt;0,VLOOKUP($C121,Input!$A$8:$HV$21,MATCH($DP$21+COUNTIF($KZ121:MF121,"&gt;0"),Input!$A$6:$HV$6,0),FALSE),0),0))*$D121*$F121</f>
        <v>0</v>
      </c>
      <c r="EH121" s="1">
        <f>IF($E121+$I121+$D$7&lt;=EH$22,0,IF(EH$22-$D$7&gt;=$E121,IF(COUNTIF($KZ121:MG121,"&gt;0")&gt;0,VLOOKUP($C121,Input!$A$8:$HV$21,MATCH($DP$21+COUNTIF($KZ121:MG121,"&gt;0"),Input!$A$6:$HV$6,0),FALSE),0),0))*$D121*$F121</f>
        <v>0</v>
      </c>
      <c r="EI121" s="1">
        <f>IF($E121+$I121+$D$7&lt;=EI$22,0,IF(EI$22-$D$7&gt;=$E121,IF(COUNTIF($KZ121:MH121,"&gt;0")&gt;0,VLOOKUP($C121,Input!$A$8:$HV$21,MATCH($DP$21+COUNTIF($KZ121:MH121,"&gt;0"),Input!$A$6:$HV$6,0),FALSE),0),0))*$D121*$F121</f>
        <v>0</v>
      </c>
      <c r="EJ121" s="1">
        <f>IF($E121+$I121+$D$7&lt;=EJ$22,0,IF(EJ$22-$D$7&gt;=$E121,IF(COUNTIF($KZ121:MI121,"&gt;0")&gt;0,VLOOKUP($C121,Input!$A$8:$HV$21,MATCH($DP$21+COUNTIF($KZ121:MI121,"&gt;0"),Input!$A$6:$HV$6,0),FALSE),0),0))*$D121*$F121</f>
        <v>0</v>
      </c>
      <c r="EK121" s="1">
        <f>IF($E121+$I121+$D$7&lt;=EK$22,0,IF(EK$22-$D$7&gt;=$E121,IF(COUNTIF($KZ121:MJ121,"&gt;0")&gt;0,VLOOKUP($C121,Input!$A$8:$HV$21,MATCH($DP$21+COUNTIF($KZ121:MJ121,"&gt;0"),Input!$A$6:$HV$6,0),FALSE),0),0))*$D121*$F121</f>
        <v>0</v>
      </c>
      <c r="EL121" s="1">
        <f>IF($E121+$I121+$D$7&lt;=EL$22,0,IF(EL$22-$D$7&gt;=$E121,IF(COUNTIF($KZ121:MK121,"&gt;0")&gt;0,VLOOKUP($C121,Input!$A$8:$HV$21,MATCH($DP$21+COUNTIF($KZ121:MK121,"&gt;0"),Input!$A$6:$HV$6,0),FALSE),0),0))*$D121*$F121</f>
        <v>0</v>
      </c>
      <c r="EM121" s="1">
        <f>IF($E121+$I121+$D$7&lt;=EM$22,0,IF(EM$22-$D$7&gt;=$E121,IF(COUNTIF($KZ121:ML121,"&gt;0")&gt;0,VLOOKUP($C121,Input!$A$8:$HV$21,MATCH($DP$21+COUNTIF($KZ121:ML121,"&gt;0"),Input!$A$6:$HV$6,0),FALSE),0),0))*$D121*$F121</f>
        <v>0</v>
      </c>
      <c r="EN121" s="1">
        <f>IF($E121+$I121+$D$7&lt;=EN$22,0,IF(EN$22-$D$7&gt;=$E121,IF(COUNTIF($KZ121:MM121,"&gt;0")&gt;0,VLOOKUP($C121,Input!$A$8:$HV$21,MATCH($DP$21+COUNTIF($KZ121:MM121,"&gt;0"),Input!$A$6:$HV$6,0),FALSE),0),0))*$D121*$F121</f>
        <v>0</v>
      </c>
      <c r="EO121" s="1">
        <f>IF($E121+$I121+$D$7&lt;=EO$22,0,IF(EO$22-$D$7&gt;=$E121,IF(COUNTIF($KZ121:MN121,"&gt;0")&gt;0,VLOOKUP($C121,Input!$A$8:$HV$21,MATCH($DP$21+COUNTIF($KZ121:MN121,"&gt;0"),Input!$A$6:$HV$6,0),FALSE),0),0))*$D121*$F121</f>
        <v>0</v>
      </c>
      <c r="EP121" s="1">
        <f>IF($E121+$I121+$D$7&lt;=EP$22,0,IF(EP$22-$D$7&gt;=$E121,IF(COUNTIF($KZ121:MO121,"&gt;0")&gt;0,VLOOKUP($C121,Input!$A$8:$HV$21,MATCH($DP$21+COUNTIF($KZ121:MO121,"&gt;0"),Input!$A$6:$HV$6,0),FALSE),0),0))*$D121*$F121</f>
        <v>0</v>
      </c>
      <c r="EQ121" s="1">
        <f>IF($E121+$I121+$D$7&lt;=EQ$22,0,IF(EQ$22-$D$7&gt;=$E121,IF(COUNTIF($KZ121:MP121,"&gt;0")&gt;0,VLOOKUP($C121,Input!$A$8:$HV$21,MATCH($DP$21+COUNTIF($KZ121:MP121,"&gt;0"),Input!$A$6:$HV$6,0),FALSE),0),0))*$D121*$F121</f>
        <v>0</v>
      </c>
      <c r="ER121" s="1">
        <f>IF($E121+$I121+$D$7&lt;=ER$22,0,IF(ER$22-$D$7&gt;=$E121,IF(COUNTIF($KZ121:MQ121,"&gt;0")&gt;0,VLOOKUP($C121,Input!$A$8:$HV$21,MATCH($DP$21+COUNTIF($KZ121:MQ121,"&gt;0"),Input!$A$6:$HV$6,0),FALSE),0),0))*$D121*$F121</f>
        <v>0</v>
      </c>
      <c r="ES121" s="1">
        <f>IF($E121+$I121+$D$7&lt;=ES$22,0,IF(ES$22-$D$7&gt;=$E121,IF(COUNTIF($KZ121:MR121,"&gt;0")&gt;0,VLOOKUP($C121,Input!$A$8:$HV$21,MATCH($DP$21+COUNTIF($KZ121:MR121,"&gt;0"),Input!$A$6:$HV$6,0),FALSE),0),0))*$D121*$F121</f>
        <v>0</v>
      </c>
      <c r="ET121" s="1">
        <f>IF($E121+$I121+$D$7&lt;=ET$22,0,IF(ET$22-$D$7&gt;=$E121,IF(COUNTIF($KZ121:MS121,"&gt;0")&gt;0,VLOOKUP($C121,Input!$A$8:$HV$21,MATCH($DP$21+COUNTIF($KZ121:MS121,"&gt;0"),Input!$A$6:$HV$6,0),FALSE),0),0))*$D121*$F121</f>
        <v>0</v>
      </c>
      <c r="EU121" s="1">
        <f>IF($E121+$I121+$D$7&lt;=EU$22,0,IF(EU$22-$D$7&gt;=$E121,IF(COUNTIF($KZ121:MT121,"&gt;0")&gt;0,VLOOKUP($C121,Input!$A$8:$HV$21,MATCH($DP$21+COUNTIF($KZ121:MT121,"&gt;0"),Input!$A$6:$HV$6,0),FALSE),0),0))*$D121*$F121</f>
        <v>0</v>
      </c>
      <c r="EV121" s="1">
        <f>IF($E121+$I121+$D$7&lt;=EV$22,0,IF(EV$22-$D$7&gt;=$E121,IF(COUNTIF($KZ121:MU121,"&gt;0")&gt;0,VLOOKUP($C121,Input!$A$8:$HV$21,MATCH($DP$21+COUNTIF($KZ121:MU121,"&gt;0"),Input!$A$6:$HV$6,0),FALSE),0),0))*$D121*$F121</f>
        <v>0</v>
      </c>
      <c r="EW121" s="1">
        <f>IF($E121+$I121+$D$7&lt;=EW$22,0,IF(EW$22-$D$7&gt;=$E121,IF(COUNTIF($KZ121:MV121,"&gt;0")&gt;0,VLOOKUP($C121,Input!$A$8:$HV$21,MATCH($DP$21+COUNTIF($KZ121:MV121,"&gt;0"),Input!$A$6:$HV$6,0),FALSE),0),0))*$D121*$F121</f>
        <v>0</v>
      </c>
      <c r="EX121" s="1">
        <f>IF($E121+$I121+$D$7&lt;=EX$22,0,IF(EX$22-$D$7&gt;=$E121,IF(COUNTIF($KZ121:MW121,"&gt;0")&gt;0,VLOOKUP($C121,Input!$A$8:$HV$21,MATCH($DP$21+COUNTIF($KZ121:MW121,"&gt;0"),Input!$A$6:$HV$6,0),FALSE),0),0))*$D121*$F121</f>
        <v>0</v>
      </c>
      <c r="EY121" s="1">
        <f>IF($E121+$I121+$D$7&lt;=EY$22,0,IF(EY$22-$D$7&gt;=$E121,IF(COUNTIF($KZ121:MX121,"&gt;0")&gt;0,VLOOKUP($C121,Input!$A$8:$HV$21,MATCH($DP$21+COUNTIF($KZ121:MX121,"&gt;0"),Input!$A$6:$HV$6,0),FALSE),0),0))*$D121*$F121</f>
        <v>0</v>
      </c>
      <c r="EZ121" s="1"/>
      <c r="FA121" t="str">
        <f>VLOOKUP($C121,Input!$A$8:$GZ$39,MATCH(FA$21,Input!$A$6:$GZ$6,0),FALSE)</f>
        <v>NA</v>
      </c>
      <c r="FB121">
        <f>IF((VLOOKUP($C121,Input!$A$8:$GZ$39,MATCH(FB$21,Input!$A$6:$GZ$6,0),FALSE))="Y",$D121/VLOOKUP($C121,Input!$A$8:$GZ$39,MATCH(FC$21,Input!$A$6:$GZ$6,0),FALSE),0)</f>
        <v>0</v>
      </c>
      <c r="FC121">
        <f>IF((VLOOKUP($C121,Input!$A$8:$GZ$39,MATCH(FB$21,Input!$A$6:$GZ$6,0),FALSE))="Y",0,IF((VLOOKUP($C121,Input!$A$8:$GZ$39,MATCH(FC$21,Input!$A$6:$GZ$6,0),FALSE))&gt;0,$D121/VLOOKUP($C121,Input!$A$8:$GZ$39,MATCH(FC$21,Input!$A$6:$GZ$6,0),FALSE),0))</f>
        <v>0</v>
      </c>
      <c r="FD121" s="1">
        <f>+IF($E121=FD$22,VLOOKUP($C121,Input!$A$8:$GZ$39,MATCH(FD$21,Input!$A$6:$GZ$6,0),FALSE),0)*IF(FD$110&gt;=MAX(FC$110:$FD$110),MIN((FD$110-MAX(FC$110:$FD$110)),(FD$110-FC$110)),0)+IF($E121=FD$22,VLOOKUP($C121,Input!$A$8:$GZ$39,MATCH(FD$21,Input!$A$6:$GZ$6,0),FALSE),0)*IF(FD$109&gt;=MAX(FC$109:$FD$109),MIN((FD$109-MAX(FC$109:$FD$109)),(FD$109-FC$109)),0)</f>
        <v>0</v>
      </c>
      <c r="FE121" s="1">
        <f>+IF($E121=FE$22,VLOOKUP($C121,Input!$A$8:$GZ$39,MATCH(FE$21,Input!$A$6:$GZ$6,0),FALSE),0)*IF(FE$110&gt;=MAX(FD$110:$FD$110),MIN((FE$110-MAX(FD$110:$FD$110)),(FE$110-FD$110)),0)+IF($E121=FE$22,VLOOKUP($C121,Input!$A$8:$GZ$39,MATCH(FE$21,Input!$A$6:$GZ$6,0),FALSE),0)*IF(FE$109&gt;=MAX(FD$109:$FD$109),MIN((FE$109-MAX(FD$109:$FD$109)),(FE$109-FD$109)),0)</f>
        <v>0</v>
      </c>
      <c r="FF121" s="1">
        <f>+IF($E121=FF$22,VLOOKUP($C121,Input!$A$8:$GZ$39,MATCH(FF$21,Input!$A$6:$GZ$6,0),FALSE),0)*IF(FF$110&gt;=MAX($FD$110:FE$110),MIN((FF$110-MAX($FD$110:FE$110)),(FF$110-FE$110)),0)+IF($E121=FF$22,VLOOKUP($C121,Input!$A$8:$GZ$39,MATCH(FF$21,Input!$A$6:$GZ$6,0),FALSE),0)*IF(FF$109&gt;=MAX($FD$109:FE$109),MIN((FF$109-MAX($FD$109:FE$109)),(FF$109-FE$109)),0)</f>
        <v>0</v>
      </c>
      <c r="FG121" s="1">
        <f>+IF($E121=FG$22,VLOOKUP($C121,Input!$A$8:$GZ$39,MATCH(FG$21,Input!$A$6:$GZ$6,0),FALSE),0)*IF(FG$110&gt;=MAX($FD$110:FF$110),MIN((FG$110-MAX($FD$110:FF$110)),(FG$110-FF$110)),0)+IF($E121=FG$22,VLOOKUP($C121,Input!$A$8:$GZ$39,MATCH(FG$21,Input!$A$6:$GZ$6,0),FALSE),0)*IF(FG$109&gt;=MAX($FD$109:FF$109),MIN((FG$109-MAX($FD$109:FF$109)),(FG$109-FF$109)),0)</f>
        <v>0</v>
      </c>
      <c r="FH121" s="1">
        <f>+IF($E121=FH$22,VLOOKUP($C121,Input!$A$8:$GZ$39,MATCH(FH$21,Input!$A$6:$GZ$6,0),FALSE),0)*IF(FH$110&gt;=MAX($FD$110:FG$110),MIN((FH$110-MAX($FD$110:FG$110)),(FH$110-FG$110)),0)+IF($E121=FH$22,VLOOKUP($C121,Input!$A$8:$GZ$39,MATCH(FH$21,Input!$A$6:$GZ$6,0),FALSE),0)*IF(FH$109&gt;=MAX($FD$109:FG$109),MIN((FH$109-MAX($FD$109:FG$109)),(FH$109-FG$109)),0)</f>
        <v>0</v>
      </c>
      <c r="FI121" s="1">
        <f>+IF($E121=FI$22,VLOOKUP($C121,Input!$A$8:$GZ$39,MATCH(FI$21,Input!$A$6:$GZ$6,0),FALSE),0)*IF(FI$110&gt;=MAX($FD$110:FH$110),MIN((FI$110-MAX($FD$110:FH$110)),(FI$110-FH$110)),0)+IF($E121=FI$22,VLOOKUP($C121,Input!$A$8:$GZ$39,MATCH(FI$21,Input!$A$6:$GZ$6,0),FALSE),0)*IF(FI$109&gt;=MAX($FD$109:FH$109),MIN((FI$109-MAX($FD$109:FH$109)),(FI$109-FH$109)),0)</f>
        <v>0</v>
      </c>
      <c r="FJ121" s="1">
        <f>+IF($E121=FJ$22,VLOOKUP($C121,Input!$A$8:$GZ$39,MATCH(FJ$21,Input!$A$6:$GZ$6,0),FALSE),0)*IF(FJ$110&gt;=MAX($FD$110:FI$110),MIN((FJ$110-MAX($FD$110:FI$110)),(FJ$110-FI$110)),0)+IF($E121=FJ$22,VLOOKUP($C121,Input!$A$8:$GZ$39,MATCH(FJ$21,Input!$A$6:$GZ$6,0),FALSE),0)*IF(FJ$109&gt;=MAX($FD$109:FI$109),MIN((FJ$109-MAX($FD$109:FI$109)),(FJ$109-FI$109)),0)</f>
        <v>0</v>
      </c>
      <c r="FK121" s="1">
        <f>+IF($E121=FK$22,VLOOKUP($C121,Input!$A$8:$GZ$39,MATCH(FK$21,Input!$A$6:$GZ$6,0),FALSE),0)*IF(FK$110&gt;=MAX($FD$110:FJ$110),MIN((FK$110-MAX($FD$110:FJ$110)),(FK$110-FJ$110)),0)+IF($E121=FK$22,VLOOKUP($C121,Input!$A$8:$GZ$39,MATCH(FK$21,Input!$A$6:$GZ$6,0),FALSE),0)*IF(FK$109&gt;=MAX($FD$109:FJ$109),MIN((FK$109-MAX($FD$109:FJ$109)),(FK$109-FJ$109)),0)</f>
        <v>0</v>
      </c>
      <c r="FL121" s="1">
        <f>+IF($E121=FL$22,VLOOKUP($C121,Input!$A$8:$GZ$39,MATCH(FL$21,Input!$A$6:$GZ$6,0),FALSE),0)*IF(FL$110&gt;=MAX($FD$110:FK$110),MIN((FL$110-MAX($FD$110:FK$110)),(FL$110-FK$110)),0)+IF($E121=FL$22,VLOOKUP($C121,Input!$A$8:$GZ$39,MATCH(FL$21,Input!$A$6:$GZ$6,0),FALSE),0)*IF(FL$109&gt;=MAX($FD$109:FK$109),MIN((FL$109-MAX($FD$109:FK$109)),(FL$109-FK$109)),0)</f>
        <v>0</v>
      </c>
      <c r="FM121" s="1">
        <f>+IF($E121=FM$22,VLOOKUP($C121,Input!$A$8:$GZ$39,MATCH(FM$21,Input!$A$6:$GZ$6,0),FALSE),0)*IF(FM$110&gt;=MAX($FD$110:FL$110),MIN((FM$110-MAX($FD$110:FL$110)),(FM$110-FL$110)),0)+IF($E121=FM$22,VLOOKUP($C121,Input!$A$8:$GZ$39,MATCH(FM$21,Input!$A$6:$GZ$6,0),FALSE),0)*IF(FM$109&gt;=MAX($FD$109:FL$109),MIN((FM$109-MAX($FD$109:FL$109)),(FM$109-FL$109)),0)</f>
        <v>0</v>
      </c>
      <c r="FN121" s="1">
        <f>+IF($E121=FN$22,VLOOKUP($C121,Input!$A$8:$GZ$39,MATCH(FN$21,Input!$A$6:$GZ$6,0),FALSE),0)*IF(FN$110&gt;=MAX($FD$110:FM$110),MIN((FN$110-MAX($FD$110:FM$110)),(FN$110-FM$110)),0)+IF($E121=FN$22,VLOOKUP($C121,Input!$A$8:$GZ$39,MATCH(FN$21,Input!$A$6:$GZ$6,0),FALSE),0)*IF(FN$109&gt;=MAX($FD$109:FM$109),MIN((FN$109-MAX($FD$109:FM$109)),(FN$109-FM$109)),0)</f>
        <v>0</v>
      </c>
      <c r="FO121" s="1">
        <f>+IF($E121=FO$22,VLOOKUP($C121,Input!$A$8:$GZ$39,MATCH(FO$21,Input!$A$6:$GZ$6,0),FALSE),0)*IF(FO$110&gt;=MAX($FD$110:FN$110),MIN((FO$110-MAX($FD$110:FN$110)),(FO$110-FN$110)),0)+IF($E121=FO$22,VLOOKUP($C121,Input!$A$8:$GZ$39,MATCH(FO$21,Input!$A$6:$GZ$6,0),FALSE),0)*IF(FO$109&gt;=MAX($FD$109:FN$109),MIN((FO$109-MAX($FD$109:FN$109)),(FO$109-FN$109)),0)</f>
        <v>0</v>
      </c>
      <c r="FP121" s="1">
        <f>+IF($E121=FP$22,VLOOKUP($C121,Input!$A$8:$GZ$39,MATCH(FP$21,Input!$A$6:$GZ$6,0),FALSE),0)*IF(FP$110&gt;=MAX($FD$110:FO$110),MIN((FP$110-MAX($FD$110:FO$110)),(FP$110-FO$110)),0)+IF($E121=FP$22,VLOOKUP($C121,Input!$A$8:$GZ$39,MATCH(FP$21,Input!$A$6:$GZ$6,0),FALSE),0)*IF(FP$109&gt;=MAX($FD$109:FO$109),MIN((FP$109-MAX($FD$109:FO$109)),(FP$109-FO$109)),0)</f>
        <v>0</v>
      </c>
      <c r="FQ121" s="1">
        <f>+IF($E121=FQ$22,VLOOKUP($C121,Input!$A$8:$GZ$39,MATCH(FQ$21,Input!$A$6:$GZ$6,0),FALSE),0)*IF(FQ$110&gt;=MAX($FD$110:FP$110),MIN((FQ$110-MAX($FD$110:FP$110)),(FQ$110-FP$110)),0)+IF($E121=FQ$22,VLOOKUP($C121,Input!$A$8:$GZ$39,MATCH(FQ$21,Input!$A$6:$GZ$6,0),FALSE),0)*IF(FQ$109&gt;=MAX($FD$109:FP$109),MIN((FQ$109-MAX($FD$109:FP$109)),(FQ$109-FP$109)),0)</f>
        <v>0</v>
      </c>
      <c r="FR121" s="1">
        <f>+IF($E121=FR$22,VLOOKUP($C121,Input!$A$8:$GZ$39,MATCH(FR$21,Input!$A$6:$GZ$6,0),FALSE),0)*IF(FR$110&gt;=MAX($FD$110:FQ$110),MIN((FR$110-MAX($FD$110:FQ$110)),(FR$110-FQ$110)),0)+IF($E121=FR$22,VLOOKUP($C121,Input!$A$8:$GZ$39,MATCH(FR$21,Input!$A$6:$GZ$6,0),FALSE),0)*IF(FR$109&gt;=MAX($FD$109:FQ$109),MIN((FR$109-MAX($FD$109:FQ$109)),(FR$109-FQ$109)),0)</f>
        <v>0</v>
      </c>
      <c r="FS121" s="1">
        <f>+IF($E121=FS$22,VLOOKUP($C121,Input!$A$8:$GZ$39,MATCH(FS$21,Input!$A$6:$GZ$6,0),FALSE),0)*IF(FS$110&gt;=MAX($FD$110:FR$110),MIN((FS$110-MAX($FD$110:FR$110)),(FS$110-FR$110)),0)+IF($E121=FS$22,VLOOKUP($C121,Input!$A$8:$GZ$39,MATCH(FS$21,Input!$A$6:$GZ$6,0),FALSE),0)*IF(FS$109&gt;=MAX($FD$109:FR$109),MIN((FS$109-MAX($FD$109:FR$109)),(FS$109-FR$109)),0)</f>
        <v>0</v>
      </c>
      <c r="FT121" s="1">
        <f>+IF($E121=FT$22,VLOOKUP($C121,Input!$A$8:$GZ$39,MATCH(FT$21,Input!$A$6:$GZ$6,0),FALSE),0)*IF(FT$110&gt;=MAX($FD$110:FS$110),MIN((FT$110-MAX($FD$110:FS$110)),(FT$110-FS$110)),0)+IF($E121=FT$22,VLOOKUP($C121,Input!$A$8:$GZ$39,MATCH(FT$21,Input!$A$6:$GZ$6,0),FALSE),0)*IF(FT$109&gt;=MAX($FD$109:FS$109),MIN((FT$109-MAX($FD$109:FS$109)),(FT$109-FS$109)),0)</f>
        <v>0</v>
      </c>
      <c r="FU121" s="1">
        <f>+IF($E121=FU$22,VLOOKUP($C121,Input!$A$8:$GZ$39,MATCH(FU$21,Input!$A$6:$GZ$6,0),FALSE),0)*IF(FU$110&gt;=MAX($FD$110:FT$110),MIN((FU$110-MAX($FD$110:FT$110)),(FU$110-FT$110)),0)+IF($E121=FU$22,VLOOKUP($C121,Input!$A$8:$GZ$39,MATCH(FU$21,Input!$A$6:$GZ$6,0),FALSE),0)*IF(FU$109&gt;=MAX($FD$109:FT$109),MIN((FU$109-MAX($FD$109:FT$109)),(FU$109-FT$109)),0)</f>
        <v>0</v>
      </c>
      <c r="FV121" s="1">
        <f>+IF($E121=FV$22,VLOOKUP($C121,Input!$A$8:$GZ$39,MATCH(FV$21,Input!$A$6:$GZ$6,0),FALSE),0)*IF(FV$110&gt;=MAX($FD$110:FU$110),MIN((FV$110-MAX($FD$110:FU$110)),(FV$110-FU$110)),0)+IF($E121=FV$22,VLOOKUP($C121,Input!$A$8:$GZ$39,MATCH(FV$21,Input!$A$6:$GZ$6,0),FALSE),0)*IF(FV$109&gt;=MAX($FD$109:FU$109),MIN((FV$109-MAX($FD$109:FU$109)),(FV$109-FU$109)),0)</f>
        <v>0</v>
      </c>
      <c r="FW121" s="1">
        <f>+IF($E121=FW$22,VLOOKUP($C121,Input!$A$8:$GZ$39,MATCH(FW$21,Input!$A$6:$GZ$6,0),FALSE),0)*IF(FW$110&gt;=MAX($FD$110:FV$110),MIN((FW$110-MAX($FD$110:FV$110)),(FW$110-FV$110)),0)+IF($E121=FW$22,VLOOKUP($C121,Input!$A$8:$GZ$39,MATCH(FW$21,Input!$A$6:$GZ$6,0),FALSE),0)*IF(FW$109&gt;=MAX($FD$109:FV$109),MIN((FW$109-MAX($FD$109:FV$109)),(FW$109-FV$109)),0)</f>
        <v>0</v>
      </c>
      <c r="FX121" s="1">
        <f>+IF($E121=FX$22,VLOOKUP($C121,Input!$A$8:$GZ$39,MATCH(FX$21,Input!$A$6:$GZ$6,0),FALSE),0)*IF(FX$110&gt;=MAX($FD$110:FW$110),MIN((FX$110-MAX($FD$110:FW$110)),(FX$110-FW$110)),0)+IF($E121=FX$22,VLOOKUP($C121,Input!$A$8:$GZ$39,MATCH(FX$21,Input!$A$6:$GZ$6,0),FALSE),0)*IF(FX$109&gt;=MAX($FD$109:FW$109),MIN((FX$109-MAX($FD$109:FW$109)),(FX$109-FW$109)),0)</f>
        <v>0</v>
      </c>
      <c r="FY121" s="1">
        <f>+IF($E121=FY$22,VLOOKUP($C121,Input!$A$8:$GZ$39,MATCH(FY$21,Input!$A$6:$GZ$6,0),FALSE),0)*IF(FY$110&gt;=MAX($FD$110:FX$110),MIN((FY$110-MAX($FD$110:FX$110)),(FY$110-FX$110)),0)+IF($E121=FY$22,VLOOKUP($C121,Input!$A$8:$GZ$39,MATCH(FY$21,Input!$A$6:$GZ$6,0),FALSE),0)*IF(FY$109&gt;=MAX($FD$109:FX$109),MIN((FY$109-MAX($FD$109:FX$109)),(FY$109-FX$109)),0)</f>
        <v>0</v>
      </c>
      <c r="FZ121" s="1">
        <f>+IF($E121=FZ$22,VLOOKUP($C121,Input!$A$8:$GZ$39,MATCH(FZ$21,Input!$A$6:$GZ$6,0),FALSE),0)*IF(FZ$110&gt;=MAX($FD$110:FY$110),MIN((FZ$110-MAX($FD$110:FY$110)),(FZ$110-FY$110)),0)+IF($E121=FZ$22,VLOOKUP($C121,Input!$A$8:$GZ$39,MATCH(FZ$21,Input!$A$6:$GZ$6,0),FALSE),0)*IF(FZ$109&gt;=MAX($FD$109:FY$109),MIN((FZ$109-MAX($FD$109:FY$109)),(FZ$109-FY$109)),0)</f>
        <v>0</v>
      </c>
      <c r="GA121" s="1">
        <f>+IF($E121=GA$22,VLOOKUP($C121,Input!$A$8:$GZ$39,MATCH(GA$21,Input!$A$6:$GZ$6,0),FALSE),0)*IF(GA$110&gt;=MAX($FD$110:FZ$110),MIN((GA$110-MAX($FD$110:FZ$110)),(GA$110-FZ$110)),0)+IF($E121=GA$22,VLOOKUP($C121,Input!$A$8:$GZ$39,MATCH(GA$21,Input!$A$6:$GZ$6,0),FALSE),0)*IF(GA$109&gt;=MAX($FD$109:FZ$109),MIN((GA$109-MAX($FD$109:FZ$109)),(GA$109-FZ$109)),0)</f>
        <v>0</v>
      </c>
      <c r="GB121" s="1">
        <f>+IF($E121=GB$22,VLOOKUP($C121,Input!$A$8:$GZ$39,MATCH(GB$21,Input!$A$6:$GZ$6,0),FALSE),0)*IF(GB$110&gt;=MAX($FD$110:GA$110),MIN((GB$110-MAX($FD$110:GA$110)),(GB$110-GA$110)),0)+IF($E121=GB$22,VLOOKUP($C121,Input!$A$8:$GZ$39,MATCH(GB$21,Input!$A$6:$GZ$6,0),FALSE),0)*IF(GB$109&gt;=MAX($FD$109:GA$109),MIN((GB$109-MAX($FD$109:GA$109)),(GB$109-GA$109)),0)</f>
        <v>0</v>
      </c>
      <c r="GC121" s="1">
        <f>+IF($E121=GC$22,VLOOKUP($C121,Input!$A$8:$GZ$39,MATCH(GC$21,Input!$A$6:$GZ$6,0),FALSE),0)*IF(GC$110&gt;=MAX($FD$110:GB$110),MIN((GC$110-MAX($FD$110:GB$110)),(GC$110-GB$110)),0)+IF($E121=GC$22,VLOOKUP($C121,Input!$A$8:$GZ$39,MATCH(GC$21,Input!$A$6:$GZ$6,0),FALSE),0)*IF(GC$109&gt;=MAX($FD$109:GB$109),MIN((GC$109-MAX($FD$109:GB$109)),(GC$109-GB$109)),0)</f>
        <v>0</v>
      </c>
      <c r="GD121" s="1">
        <f>+IF($E121=GD$22,VLOOKUP($C121,Input!$A$8:$GZ$39,MATCH(GD$21,Input!$A$6:$GZ$6,0),FALSE),0)*IF(GD$110&gt;=MAX($FD$110:GC$110),MIN((GD$110-MAX($FD$110:GC$110)),(GD$110-GC$110)),0)+IF($E121=GD$22,VLOOKUP($C121,Input!$A$8:$GZ$39,MATCH(GD$21,Input!$A$6:$GZ$6,0),FALSE),0)*IF(GD$109&gt;=MAX($FD$109:GC$109),MIN((GD$109-MAX($FD$109:GC$109)),(GD$109-GC$109)),0)</f>
        <v>0</v>
      </c>
      <c r="GE121" s="1">
        <f>+IF($E121=GE$22,VLOOKUP($C121,Input!$A$8:$GZ$39,MATCH(GE$21,Input!$A$6:$GZ$6,0),FALSE),0)*IF(GE$110&gt;=MAX($FD$110:GD$110),MIN((GE$110-MAX($FD$110:GD$110)),(GE$110-GD$110)),0)+IF($E121=GE$22,VLOOKUP($C121,Input!$A$8:$GZ$39,MATCH(GE$21,Input!$A$6:$GZ$6,0),FALSE),0)*IF(GE$109&gt;=MAX($FD$109:GD$109),MIN((GE$109-MAX($FD$109:GD$109)),(GE$109-GD$109)),0)</f>
        <v>0</v>
      </c>
      <c r="GF121" s="1">
        <f>+IF($E121=GF$22,VLOOKUP($C121,Input!$A$8:$GZ$39,MATCH(GF$21,Input!$A$6:$GZ$6,0),FALSE),0)*IF(GF$110&gt;=MAX($FD$110:GE$110),MIN((GF$110-MAX($FD$110:GE$110)),(GF$110-GE$110)),0)+IF($E121=GF$22,VLOOKUP($C121,Input!$A$8:$GZ$39,MATCH(GF$21,Input!$A$6:$GZ$6,0),FALSE),0)*IF(GF$109&gt;=MAX($FD$109:GE$109),MIN((GF$109-MAX($FD$109:GE$109)),(GF$109-GE$109)),0)</f>
        <v>0</v>
      </c>
      <c r="GG121" s="1">
        <f>+IF($E121=GG$22,VLOOKUP($C121,Input!$A$8:$GZ$39,MATCH(GG$21,Input!$A$6:$GZ$6,0),FALSE),0)*IF(GG$110&gt;=MAX($FD$110:GF$110),MIN((GG$110-MAX($FD$110:GF$110)),(GG$110-GF$110)),0)+IF($E121=GG$22,VLOOKUP($C121,Input!$A$8:$GZ$39,MATCH(GG$21,Input!$A$6:$GZ$6,0),FALSE),0)*IF(GG$109&gt;=MAX($FD$109:GF$109),MIN((GG$109-MAX($FD$109:GF$109)),(GG$109-GF$109)),0)</f>
        <v>0</v>
      </c>
      <c r="GH121" s="1">
        <f>+IF($E121=GH$22,VLOOKUP($C121,Input!$A$8:$GZ$39,MATCH(GH$21,Input!$A$6:$GZ$6,0),FALSE),0)*IF(GH$110&gt;=MAX($FD$110:GG$110),MIN((GH$110-MAX($FD$110:GG$110)),(GH$110-GG$110)),0)+IF($E121=GH$22,VLOOKUP($C121,Input!$A$8:$GZ$39,MATCH(GH$21,Input!$A$6:$GZ$6,0),FALSE),0)*IF(GH$109&gt;=MAX($FD$109:GG$109),MIN((GH$109-MAX($FD$109:GG$109)),(GH$109-GG$109)),0)</f>
        <v>0</v>
      </c>
      <c r="GI121" s="1">
        <f>+IF($E121=GI$22,VLOOKUP($C121,Input!$A$8:$GZ$39,MATCH(GI$21,Input!$A$6:$GZ$6,0),FALSE),0)*IF(GI$110&gt;=MAX($FD$110:GH$110),MIN((GI$110-MAX($FD$110:GH$110)),(GI$110-GH$110)),0)+IF($E121=GI$22,VLOOKUP($C121,Input!$A$8:$GZ$39,MATCH(GI$21,Input!$A$6:$GZ$6,0),FALSE),0)*IF(GI$109&gt;=MAX($FD$109:GH$109),MIN((GI$109-MAX($FD$109:GH$109)),(GI$109-GH$109)),0)</f>
        <v>0</v>
      </c>
      <c r="GJ121" s="1">
        <f>+IF($E121=GJ$22,VLOOKUP($C121,Input!$A$8:$GZ$39,MATCH(GJ$21,Input!$A$6:$GZ$6,0),FALSE),0)*IF(GJ$110&gt;=MAX($FD$110:GI$110),MIN((GJ$110-MAX($FD$110:GI$110)),(GJ$110-GI$110)),0)+IF($E121=GJ$22,VLOOKUP($C121,Input!$A$8:$GZ$39,MATCH(GJ$21,Input!$A$6:$GZ$6,0),FALSE),0)*IF(GJ$109&gt;=MAX($FD$109:GI$109),MIN((GJ$109-MAX($FD$109:GI$109)),(GJ$109-GI$109)),0)</f>
        <v>0</v>
      </c>
      <c r="GK121" s="1">
        <f>+IF($E121=GK$22,VLOOKUP($C121,Input!$A$8:$GZ$39,MATCH(GK$21,Input!$A$6:$GZ$6,0),FALSE),0)*IF(GK$110&gt;=MAX($FD$110:GJ$110),MIN((GK$110-MAX($FD$110:GJ$110)),(GK$110-GJ$110)),0)+IF($E121=GK$22,VLOOKUP($C121,Input!$A$8:$GZ$39,MATCH(GK$21,Input!$A$6:$GZ$6,0),FALSE),0)*IF(GK$109&gt;=MAX($FD$109:GJ$109),MIN((GK$109-MAX($FD$109:GJ$109)),(GK$109-GJ$109)),0)</f>
        <v>0</v>
      </c>
      <c r="GL121" s="1">
        <f>+IF($E121=GL$22,VLOOKUP($C121,Input!$A$8:$GZ$39,MATCH(GL$21,Input!$A$6:$GZ$6,0),FALSE),0)*IF(GL$110&gt;=MAX($FD$110:GK$110),MIN((GL$110-MAX($FD$110:GK$110)),(GL$110-GK$110)),0)+IF($E121=GL$22,VLOOKUP($C121,Input!$A$8:$GZ$39,MATCH(GL$21,Input!$A$6:$GZ$6,0),FALSE),0)*IF(GL$109&gt;=MAX($FD$109:GK$109),MIN((GL$109-MAX($FD$109:GK$109)),(GL$109-GK$109)),0)</f>
        <v>0</v>
      </c>
      <c r="GM121" s="42"/>
      <c r="GN121" t="str">
        <f>VLOOKUP($C121,Input!$A$8:$GZ$39,MATCH(GN$21,Input!$A$6:$GZ$6,0),FALSE)</f>
        <v>NA</v>
      </c>
      <c r="GO121">
        <f>IF((VLOOKUP($C121,Input!$A$8:$GZ$39,MATCH(GO$21,Input!$A$6:$GZ$6,0),FALSE))="Y",$D121/VLOOKUP($C121,Input!$A$8:$GZ$39,MATCH(GP$21,Input!$A$6:$GZ$6,0),FALSE),0)</f>
        <v>0</v>
      </c>
      <c r="GP121">
        <f>IF((VLOOKUP($C121,Input!$A$8:$GZ$39,MATCH(GO$21,Input!$A$6:$GZ$6,0),FALSE))="Y",0,IF((VLOOKUP($C121,Input!$A$8:$GZ$39,MATCH(GP$21,Input!$A$6:$GZ$6,0),FALSE))&gt;0,$D121/VLOOKUP($C121,Input!$A$8:$GZ$39,MATCH(GP$21,Input!$A$6:$GZ$6,0),FALSE),0))</f>
        <v>0</v>
      </c>
      <c r="GQ121" s="1">
        <f>+IF($E121=GQ$22,VLOOKUP($C121,Input!$A$8:$GZ$39,MATCH(GQ$21,Input!$A$6:$GZ$6,0),FALSE),0)*IF(GQ$110&gt;=MAX($GP$110:GP$110),MIN((GQ$110-MAX($GP$110:GP$110)),(GQ$110-GP$110)),0)+IF($E121=GQ$22,VLOOKUP($C121,Input!$A$8:$GZ$39,MATCH(GQ$21,Input!$A$6:$GZ$6,0),FALSE),0)*IF(GQ$109&gt;=MAX($GP$109:GP$109),MIN((GQ$109-MAX($GP$109:GP$109)),(GQ$109-GP$109)),0)</f>
        <v>0</v>
      </c>
      <c r="GR121" s="1">
        <f>+IF($E121=GR$22,VLOOKUP($C121,Input!$A$8:$GZ$39,MATCH(GR$21,Input!$A$6:$GZ$6,0),FALSE),0)*IF(GR$110&gt;=MAX($GP$110:GQ$110),MIN((GR$110-MAX($GP$110:GQ$110)),(GR$110-GQ$110)),0)+IF($E121=GR$22,VLOOKUP($C121,Input!$A$8:$GZ$39,MATCH(GR$21,Input!$A$6:$GZ$6,0),FALSE),0)*IF(GR$109&gt;=MAX($GP$109:GQ$109),MIN((GR$109-MAX($GP$109:GQ$109)),(GR$109-GQ$109)),0)</f>
        <v>0</v>
      </c>
      <c r="GS121" s="1">
        <f>+IF($E121=GS$22,VLOOKUP($C121,Input!$A$8:$GZ$39,MATCH(GS$21,Input!$A$6:$GZ$6,0),FALSE),0)*IF(GS$110&gt;=MAX($GP$110:GR$110),MIN((GS$110-MAX($GP$110:GR$110)),(GS$110-GR$110)),0)+IF($E121=GS$22,VLOOKUP($C121,Input!$A$8:$GZ$39,MATCH(GS$21,Input!$A$6:$GZ$6,0),FALSE),0)*IF(GS$109&gt;=MAX($GP$109:GR$109),MIN((GS$109-MAX($GP$109:GR$109)),(GS$109-GR$109)),0)</f>
        <v>0</v>
      </c>
      <c r="GT121" s="1">
        <f>+IF($E121=GT$22,VLOOKUP($C121,Input!$A$8:$GZ$39,MATCH(GT$21,Input!$A$6:$GZ$6,0),FALSE),0)*IF(GT$110&gt;=MAX($GP$110:GS$110),MIN((GT$110-MAX($GP$110:GS$110)),(GT$110-GS$110)),0)+IF($E121=GT$22,VLOOKUP($C121,Input!$A$8:$GZ$39,MATCH(GT$21,Input!$A$6:$GZ$6,0),FALSE),0)*IF(GT$109&gt;=MAX($GP$109:GS$109),MIN((GT$109-MAX($GP$109:GS$109)),(GT$109-GS$109)),0)</f>
        <v>0</v>
      </c>
      <c r="GU121" s="1">
        <f>+IF($E121=GU$22,VLOOKUP($C121,Input!$A$8:$GZ$39,MATCH(GU$21,Input!$A$6:$GZ$6,0),FALSE),0)*IF(GU$110&gt;=MAX($GP$110:GT$110),MIN((GU$110-MAX($GP$110:GT$110)),(GU$110-GT$110)),0)+IF($E121=GU$22,VLOOKUP($C121,Input!$A$8:$GZ$39,MATCH(GU$21,Input!$A$6:$GZ$6,0),FALSE),0)*IF(GU$109&gt;=MAX($GP$109:GT$109),MIN((GU$109-MAX($GP$109:GT$109)),(GU$109-GT$109)),0)</f>
        <v>0</v>
      </c>
      <c r="GV121" s="1">
        <f>+IF($E121=GV$22,VLOOKUP($C121,Input!$A$8:$GZ$39,MATCH(GV$21,Input!$A$6:$GZ$6,0),FALSE),0)*IF(GV$110&gt;=MAX($GP$110:GU$110),MIN((GV$110-MAX($GP$110:GU$110)),(GV$110-GU$110)),0)+IF($E121=GV$22,VLOOKUP($C121,Input!$A$8:$GZ$39,MATCH(GV$21,Input!$A$6:$GZ$6,0),FALSE),0)*IF(GV$109&gt;=MAX($GP$109:GU$109),MIN((GV$109-MAX($GP$109:GU$109)),(GV$109-GU$109)),0)</f>
        <v>0</v>
      </c>
      <c r="GW121" s="1">
        <f>+IF($E121=GW$22,VLOOKUP($C121,Input!$A$8:$GZ$39,MATCH(GW$21,Input!$A$6:$GZ$6,0),FALSE),0)*IF(GW$110&gt;=MAX($GP$110:GV$110),MIN((GW$110-MAX($GP$110:GV$110)),(GW$110-GV$110)),0)+IF($E121=GW$22,VLOOKUP($C121,Input!$A$8:$GZ$39,MATCH(GW$21,Input!$A$6:$GZ$6,0),FALSE),0)*IF(GW$109&gt;=MAX($GP$109:GV$109),MIN((GW$109-MAX($GP$109:GV$109)),(GW$109-GV$109)),0)</f>
        <v>0</v>
      </c>
      <c r="GX121" s="1">
        <f>+IF($E121=GX$22,VLOOKUP($C121,Input!$A$8:$GZ$39,MATCH(GX$21,Input!$A$6:$GZ$6,0),FALSE),0)*IF(GX$110&gt;=MAX($GP$110:GW$110),MIN((GX$110-MAX($GP$110:GW$110)),(GX$110-GW$110)),0)+IF($E121=GX$22,VLOOKUP($C121,Input!$A$8:$GZ$39,MATCH(GX$21,Input!$A$6:$GZ$6,0),FALSE),0)*IF(GX$109&gt;=MAX($GP$109:GW$109),MIN((GX$109-MAX($GP$109:GW$109)),(GX$109-GW$109)),0)</f>
        <v>0</v>
      </c>
      <c r="GY121" s="1">
        <f>+IF($E121=GY$22,VLOOKUP($C121,Input!$A$8:$GZ$39,MATCH(GY$21,Input!$A$6:$GZ$6,0),FALSE),0)*IF(GY$110&gt;=MAX($GP$110:GX$110),MIN((GY$110-MAX($GP$110:GX$110)),(GY$110-GX$110)),0)+IF($E121=GY$22,VLOOKUP($C121,Input!$A$8:$GZ$39,MATCH(GY$21,Input!$A$6:$GZ$6,0),FALSE),0)*IF(GY$109&gt;=MAX($GP$109:GX$109),MIN((GY$109-MAX($GP$109:GX$109)),(GY$109-GX$109)),0)</f>
        <v>0</v>
      </c>
      <c r="GZ121" s="1">
        <f>+IF($E121=GZ$22,VLOOKUP($C121,Input!$A$8:$GZ$39,MATCH(GZ$21,Input!$A$6:$GZ$6,0),FALSE),0)*IF(GZ$110&gt;=MAX($GP$110:GY$110),MIN((GZ$110-MAX($GP$110:GY$110)),(GZ$110-GY$110)),0)+IF($E121=GZ$22,VLOOKUP($C121,Input!$A$8:$GZ$39,MATCH(GZ$21,Input!$A$6:$GZ$6,0),FALSE),0)*IF(GZ$109&gt;=MAX($GP$109:GY$109),MIN((GZ$109-MAX($GP$109:GY$109)),(GZ$109-GY$109)),0)</f>
        <v>0</v>
      </c>
      <c r="HA121" s="1">
        <f>+IF($E121=HA$22,VLOOKUP($C121,Input!$A$8:$GZ$39,MATCH(HA$21,Input!$A$6:$GZ$6,0),FALSE),0)*IF(HA$110&gt;=MAX($GP$110:GZ$110),MIN((HA$110-MAX($GP$110:GZ$110)),(HA$110-GZ$110)),0)+IF($E121=HA$22,VLOOKUP($C121,Input!$A$8:$GZ$39,MATCH(HA$21,Input!$A$6:$GZ$6,0),FALSE),0)*IF(HA$109&gt;=MAX($GP$109:GZ$109),MIN((HA$109-MAX($GP$109:GZ$109)),(HA$109-GZ$109)),0)</f>
        <v>0</v>
      </c>
      <c r="HB121" s="1">
        <f>+IF($E121=HB$22,VLOOKUP($C121,Input!$A$8:$GZ$39,MATCH(HB$21,Input!$A$6:$GZ$6,0),FALSE),0)*IF(HB$110&gt;=MAX($GP$110:HA$110),MIN((HB$110-MAX($GP$110:HA$110)),(HB$110-HA$110)),0)+IF($E121=HB$22,VLOOKUP($C121,Input!$A$8:$GZ$39,MATCH(HB$21,Input!$A$6:$GZ$6,0),FALSE),0)*IF(HB$109&gt;=MAX($GP$109:HA$109),MIN((HB$109-MAX($GP$109:HA$109)),(HB$109-HA$109)),0)</f>
        <v>0</v>
      </c>
      <c r="HC121" s="1">
        <f>+IF($E121=HC$22,VLOOKUP($C121,Input!$A$8:$GZ$39,MATCH(HC$21,Input!$A$6:$GZ$6,0),FALSE),0)*IF(HC$110&gt;=MAX($GP$110:HB$110),MIN((HC$110-MAX($GP$110:HB$110)),(HC$110-HB$110)),0)+IF($E121=HC$22,VLOOKUP($C121,Input!$A$8:$GZ$39,MATCH(HC$21,Input!$A$6:$GZ$6,0),FALSE),0)*IF(HC$109&gt;=MAX($GP$109:HB$109),MIN((HC$109-MAX($GP$109:HB$109)),(HC$109-HB$109)),0)</f>
        <v>0</v>
      </c>
      <c r="HD121" s="1">
        <f>+IF($E121=HD$22,VLOOKUP($C121,Input!$A$8:$GZ$39,MATCH(HD$21,Input!$A$6:$GZ$6,0),FALSE),0)*IF(HD$110&gt;=MAX($GP$110:HC$110),MIN((HD$110-MAX($GP$110:HC$110)),(HD$110-HC$110)),0)+IF($E121=HD$22,VLOOKUP($C121,Input!$A$8:$GZ$39,MATCH(HD$21,Input!$A$6:$GZ$6,0),FALSE),0)*IF(HD$109&gt;=MAX($GP$109:HC$109),MIN((HD$109-MAX($GP$109:HC$109)),(HD$109-HC$109)),0)</f>
        <v>0</v>
      </c>
      <c r="HE121" s="1">
        <f>+IF($E121=HE$22,VLOOKUP($C121,Input!$A$8:$GZ$39,MATCH(HE$21,Input!$A$6:$GZ$6,0),FALSE),0)*IF(HE$110&gt;=MAX($GP$110:HD$110),MIN((HE$110-MAX($GP$110:HD$110)),(HE$110-HD$110)),0)+IF($E121=HE$22,VLOOKUP($C121,Input!$A$8:$GZ$39,MATCH(HE$21,Input!$A$6:$GZ$6,0),FALSE),0)*IF(HE$109&gt;=MAX($GP$109:HD$109),MIN((HE$109-MAX($GP$109:HD$109)),(HE$109-HD$109)),0)</f>
        <v>0</v>
      </c>
      <c r="HF121" s="1">
        <f>+IF($E121=HF$22,VLOOKUP($C121,Input!$A$8:$GZ$39,MATCH(HF$21,Input!$A$6:$GZ$6,0),FALSE),0)*IF(HF$110&gt;=MAX($GP$110:HE$110),MIN((HF$110-MAX($GP$110:HE$110)),(HF$110-HE$110)),0)+IF($E121=HF$22,VLOOKUP($C121,Input!$A$8:$GZ$39,MATCH(HF$21,Input!$A$6:$GZ$6,0),FALSE),0)*IF(HF$109&gt;=MAX($GP$109:HE$109),MIN((HF$109-MAX($GP$109:HE$109)),(HF$109-HE$109)),0)</f>
        <v>0</v>
      </c>
      <c r="HG121" s="1">
        <f>+IF($E121=HG$22,VLOOKUP($C121,Input!$A$8:$GZ$39,MATCH(HG$21,Input!$A$6:$GZ$6,0),FALSE),0)*IF(HG$110&gt;=MAX($GP$110:HF$110),MIN((HG$110-MAX($GP$110:HF$110)),(HG$110-HF$110)),0)+IF($E121=HG$22,VLOOKUP($C121,Input!$A$8:$GZ$39,MATCH(HG$21,Input!$A$6:$GZ$6,0),FALSE),0)*IF(HG$109&gt;=MAX($GP$109:HF$109),MIN((HG$109-MAX($GP$109:HF$109)),(HG$109-HF$109)),0)</f>
        <v>0</v>
      </c>
      <c r="HH121" s="1">
        <f>+IF($E121=HH$22,VLOOKUP($C121,Input!$A$8:$GZ$39,MATCH(HH$21,Input!$A$6:$GZ$6,0),FALSE),0)*IF(HH$110&gt;=MAX($GP$110:HG$110),MIN((HH$110-MAX($GP$110:HG$110)),(HH$110-HG$110)),0)+IF($E121=HH$22,VLOOKUP($C121,Input!$A$8:$GZ$39,MATCH(HH$21,Input!$A$6:$GZ$6,0),FALSE),0)*IF(HH$109&gt;=MAX($GP$109:HG$109),MIN((HH$109-MAX($GP$109:HG$109)),(HH$109-HG$109)),0)</f>
        <v>0</v>
      </c>
      <c r="HI121" s="1">
        <f>+IF($E121=HI$22,VLOOKUP($C121,Input!$A$8:$GZ$39,MATCH(HI$21,Input!$A$6:$GZ$6,0),FALSE),0)*IF(HI$110&gt;=MAX($GP$110:HH$110),MIN((HI$110-MAX($GP$110:HH$110)),(HI$110-HH$110)),0)+IF($E121=HI$22,VLOOKUP($C121,Input!$A$8:$GZ$39,MATCH(HI$21,Input!$A$6:$GZ$6,0),FALSE),0)*IF(HI$109&gt;=MAX($GP$109:HH$109),MIN((HI$109-MAX($GP$109:HH$109)),(HI$109-HH$109)),0)</f>
        <v>0</v>
      </c>
      <c r="HJ121" s="1">
        <f>+IF($E121=HJ$22,VLOOKUP($C121,Input!$A$8:$GZ$39,MATCH(HJ$21,Input!$A$6:$GZ$6,0),FALSE),0)*IF(HJ$110&gt;=MAX($GP$110:HI$110),MIN((HJ$110-MAX($GP$110:HI$110)),(HJ$110-HI$110)),0)+IF($E121=HJ$22,VLOOKUP($C121,Input!$A$8:$GZ$39,MATCH(HJ$21,Input!$A$6:$GZ$6,0),FALSE),0)*IF(HJ$109&gt;=MAX($GP$109:HI$109),MIN((HJ$109-MAX($GP$109:HI$109)),(HJ$109-HI$109)),0)</f>
        <v>0</v>
      </c>
      <c r="HK121" s="1">
        <f>+IF($E121=HK$22,VLOOKUP($C121,Input!$A$8:$GZ$39,MATCH(HK$21,Input!$A$6:$GZ$6,0),FALSE),0)*IF(HK$110&gt;=MAX($GP$110:HJ$110),MIN((HK$110-MAX($GP$110:HJ$110)),(HK$110-HJ$110)),0)+IF($E121=HK$22,VLOOKUP($C121,Input!$A$8:$GZ$39,MATCH(HK$21,Input!$A$6:$GZ$6,0),FALSE),0)*IF(HK$109&gt;=MAX($GP$109:HJ$109),MIN((HK$109-MAX($GP$109:HJ$109)),(HK$109-HJ$109)),0)</f>
        <v>0</v>
      </c>
      <c r="HL121" s="1">
        <f>+IF($E121=HL$22,VLOOKUP($C121,Input!$A$8:$GZ$39,MATCH(HL$21,Input!$A$6:$GZ$6,0),FALSE),0)*IF(HL$110&gt;=MAX($GP$110:HK$110),MIN((HL$110-MAX($GP$110:HK$110)),(HL$110-HK$110)),0)+IF($E121=HL$22,VLOOKUP($C121,Input!$A$8:$GZ$39,MATCH(HL$21,Input!$A$6:$GZ$6,0),FALSE),0)*IF(HL$109&gt;=MAX($GP$109:HK$109),MIN((HL$109-MAX($GP$109:HK$109)),(HL$109-HK$109)),0)</f>
        <v>0</v>
      </c>
      <c r="HM121" s="1">
        <f>+IF($E121=HM$22,VLOOKUP($C121,Input!$A$8:$GZ$39,MATCH(HM$21,Input!$A$6:$GZ$6,0),FALSE),0)*IF(HM$110&gt;=MAX($GP$110:HL$110),MIN((HM$110-MAX($GP$110:HL$110)),(HM$110-HL$110)),0)+IF($E121=HM$22,VLOOKUP($C121,Input!$A$8:$GZ$39,MATCH(HM$21,Input!$A$6:$GZ$6,0),FALSE),0)*IF(HM$109&gt;=MAX($GP$109:HL$109),MIN((HM$109-MAX($GP$109:HL$109)),(HM$109-HL$109)),0)</f>
        <v>0</v>
      </c>
      <c r="HN121" s="1">
        <f>+IF($E121=HN$22,VLOOKUP($C121,Input!$A$8:$GZ$39,MATCH(HN$21,Input!$A$6:$GZ$6,0),FALSE),0)*IF(HN$110&gt;=MAX($GP$110:HM$110),MIN((HN$110-MAX($GP$110:HM$110)),(HN$110-HM$110)),0)+IF($E121=HN$22,VLOOKUP($C121,Input!$A$8:$GZ$39,MATCH(HN$21,Input!$A$6:$GZ$6,0),FALSE),0)*IF(HN$109&gt;=MAX($GP$109:HM$109),MIN((HN$109-MAX($GP$109:HM$109)),(HN$109-HM$109)),0)</f>
        <v>0</v>
      </c>
      <c r="HO121" s="1">
        <f>+IF($E121=HO$22,VLOOKUP($C121,Input!$A$8:$GZ$39,MATCH(HO$21,Input!$A$6:$GZ$6,0),FALSE),0)*IF(HO$110&gt;=MAX($GP$110:HN$110),MIN((HO$110-MAX($GP$110:HN$110)),(HO$110-HN$110)),0)+IF($E121=HO$22,VLOOKUP($C121,Input!$A$8:$GZ$39,MATCH(HO$21,Input!$A$6:$GZ$6,0),FALSE),0)*IF(HO$109&gt;=MAX($GP$109:HN$109),MIN((HO$109-MAX($GP$109:HN$109)),(HO$109-HN$109)),0)</f>
        <v>0</v>
      </c>
      <c r="HP121" s="1">
        <f>+IF($E121=HP$22,VLOOKUP($C121,Input!$A$8:$GZ$39,MATCH(HP$21,Input!$A$6:$GZ$6,0),FALSE),0)*IF(HP$110&gt;=MAX($GP$110:HO$110),MIN((HP$110-MAX($GP$110:HO$110)),(HP$110-HO$110)),0)+IF($E121=HP$22,VLOOKUP($C121,Input!$A$8:$GZ$39,MATCH(HP$21,Input!$A$6:$GZ$6,0),FALSE),0)*IF(HP$109&gt;=MAX($GP$109:HO$109),MIN((HP$109-MAX($GP$109:HO$109)),(HP$109-HO$109)),0)</f>
        <v>0</v>
      </c>
      <c r="HQ121" s="1">
        <f>+IF($E121=HQ$22,VLOOKUP($C121,Input!$A$8:$GZ$39,MATCH(HQ$21,Input!$A$6:$GZ$6,0),FALSE),0)*IF(HQ$110&gt;=MAX($GP$110:HP$110),MIN((HQ$110-MAX($GP$110:HP$110)),(HQ$110-HP$110)),0)+IF($E121=HQ$22,VLOOKUP($C121,Input!$A$8:$GZ$39,MATCH(HQ$21,Input!$A$6:$GZ$6,0),FALSE),0)*IF(HQ$109&gt;=MAX($GP$109:HP$109),MIN((HQ$109-MAX($GP$109:HP$109)),(HQ$109-HP$109)),0)</f>
        <v>0</v>
      </c>
      <c r="HR121" s="1">
        <f>+IF($E121=HR$22,VLOOKUP($C121,Input!$A$8:$GZ$39,MATCH(HR$21,Input!$A$6:$GZ$6,0),FALSE),0)*IF(HR$110&gt;=MAX($GP$110:HQ$110),MIN((HR$110-MAX($GP$110:HQ$110)),(HR$110-HQ$110)),0)+IF($E121=HR$22,VLOOKUP($C121,Input!$A$8:$GZ$39,MATCH(HR$21,Input!$A$6:$GZ$6,0),FALSE),0)*IF(HR$109&gt;=MAX($GP$109:HQ$109),MIN((HR$109-MAX($GP$109:HQ$109)),(HR$109-HQ$109)),0)</f>
        <v>0</v>
      </c>
      <c r="HS121" s="1">
        <f>+IF($E121=HS$22,VLOOKUP($C121,Input!$A$8:$GZ$39,MATCH(HS$21,Input!$A$6:$GZ$6,0),FALSE),0)*IF(HS$110&gt;=MAX($GP$110:HR$110),MIN((HS$110-MAX($GP$110:HR$110)),(HS$110-HR$110)),0)+IF($E121=HS$22,VLOOKUP($C121,Input!$A$8:$GZ$39,MATCH(HS$21,Input!$A$6:$GZ$6,0),FALSE),0)*IF(HS$109&gt;=MAX($GP$109:HR$109),MIN((HS$109-MAX($GP$109:HR$109)),(HS$109-HR$109)),0)</f>
        <v>0</v>
      </c>
      <c r="HT121" s="1">
        <f>+IF($E121=HT$22,VLOOKUP($C121,Input!$A$8:$GZ$39,MATCH(HT$21,Input!$A$6:$GZ$6,0),FALSE),0)*IF(HT$110&gt;=MAX($GP$110:HS$110),MIN((HT$110-MAX($GP$110:HS$110)),(HT$110-HS$110)),0)+IF($E121=HT$22,VLOOKUP($C121,Input!$A$8:$GZ$39,MATCH(HT$21,Input!$A$6:$GZ$6,0),FALSE),0)*IF(HT$109&gt;=MAX($GP$109:HS$109),MIN((HT$109-MAX($GP$109:HS$109)),(HT$109-HS$109)),0)</f>
        <v>0</v>
      </c>
      <c r="HU121" s="1">
        <f>+IF($E121=HU$22,VLOOKUP($C121,Input!$A$8:$GZ$39,MATCH(HU$21,Input!$A$6:$GZ$6,0),FALSE),0)*IF(HU$110&gt;=MAX($GP$110:HT$110),MIN((HU$110-MAX($GP$110:HT$110)),(HU$110-HT$110)),0)+IF($E121=HU$22,VLOOKUP($C121,Input!$A$8:$GZ$39,MATCH(HU$21,Input!$A$6:$GZ$6,0),FALSE),0)*IF(HU$109&gt;=MAX($GP$109:HT$109),MIN((HU$109-MAX($GP$109:HT$109)),(HU$109-HT$109)),0)</f>
        <v>0</v>
      </c>
      <c r="HV121" s="1">
        <f>+IF($E121=HV$22,VLOOKUP($C121,Input!$A$8:$GZ$39,MATCH(HV$21,Input!$A$6:$GZ$6,0),FALSE),0)*IF(HV$110&gt;=MAX($GP$110:HU$110),MIN((HV$110-MAX($GP$110:HU$110)),(HV$110-HU$110)),0)+IF($E121=HV$22,VLOOKUP($C121,Input!$A$8:$GZ$39,MATCH(HV$21,Input!$A$6:$GZ$6,0),FALSE),0)*IF(HV$109&gt;=MAX($GP$109:HU$109),MIN((HV$109-MAX($GP$109:HU$109)),(HV$109-HU$109)),0)</f>
        <v>0</v>
      </c>
      <c r="HW121" s="1">
        <f>+IF($E121=HW$22,VLOOKUP($C121,Input!$A$8:$GZ$39,MATCH(HW$21,Input!$A$6:$GZ$6,0),FALSE),0)*IF(HW$110&gt;=MAX($GP$110:HV$110),MIN((HW$110-MAX($GP$110:HV$110)),(HW$110-HV$110)),0)+IF($E121=HW$22,VLOOKUP($C121,Input!$A$8:$GZ$39,MATCH(HW$21,Input!$A$6:$GZ$6,0),FALSE),0)*IF(HW$109&gt;=MAX($GP$109:HV$109),MIN((HW$109-MAX($GP$109:HV$109)),(HW$109-HV$109)),0)</f>
        <v>0</v>
      </c>
      <c r="HX121" s="1">
        <f>+IF($E121=HX$22,VLOOKUP($C121,Input!$A$8:$GZ$39,MATCH(HX$21,Input!$A$6:$GZ$6,0),FALSE),0)*IF(HX$110&gt;=MAX($GP$110:HW$110),MIN((HX$110-MAX($GP$110:HW$110)),(HX$110-HW$110)),0)+IF($E121=HX$22,VLOOKUP($C121,Input!$A$8:$GZ$39,MATCH(HX$21,Input!$A$6:$GZ$6,0),FALSE),0)*IF(HX$109&gt;=MAX($GP$109:HW$109),MIN((HX$109-MAX($GP$109:HW$109)),(HX$109-HW$109)),0)</f>
        <v>0</v>
      </c>
      <c r="HY121" s="1">
        <f>+IF($E121=HY$22,VLOOKUP($C121,Input!$A$8:$GZ$39,MATCH(HY$21,Input!$A$6:$GZ$6,0),FALSE),0)*IF(HY$110&gt;=MAX($GP$110:HX$110),MIN((HY$110-MAX($GP$110:HX$110)),(HY$110-HX$110)),0)+IF($E121=HY$22,VLOOKUP($C121,Input!$A$8:$GZ$39,MATCH(HY$21,Input!$A$6:$GZ$6,0),FALSE),0)*IF(HY$109&gt;=MAX($GP$109:HX$109),MIN((HY$109-MAX($GP$109:HX$109)),(HY$109-HX$109)),0)</f>
        <v>0</v>
      </c>
      <c r="HZ121" s="42"/>
      <c r="IA121" t="str">
        <f>VLOOKUP($C121,Input!$A$8:$IA$39,MATCH(IA$21,Input!$A$6:$IA$6,0),FALSE)</f>
        <v>NA</v>
      </c>
      <c r="IB121" s="132">
        <f>IF((VLOOKUP($C121,Input!$A$8:$IA$39,MATCH(IB$21,Input!$A$6:$IA$6,0),FALSE))="Y",$D121/VLOOKUP($C121,Input!$A$8:$IA$39,MATCH(IC$21,Input!$A$6:$IA$6,0),FALSE),0)</f>
        <v>0</v>
      </c>
      <c r="IC121" s="132">
        <f>IF((VLOOKUP($C121,Input!$A$8:$IA$39,MATCH(IB$21,Input!$A$6:$IA$6,0),FALSE))="Y",0,IF((VLOOKUP($C121,Input!$A$8:$IA$39,MATCH(IC$21,Input!$A$6:$IA$6,0),FALSE))&gt;0,$D121/VLOOKUP($C121,Input!$A$8:$IA$39,MATCH(IC$21,Input!$A$6:$IA$6,0),FALSE),0))</f>
        <v>0</v>
      </c>
      <c r="ID121" s="1">
        <f>+IF($E121=ID$22,VLOOKUP($C121,Input!$A$8:$IA$39,MATCH(ID$21,Input!$A$6:$IA$6,0),FALSE),0)*IF(ID$110&gt;=MAX($IC$110:IC$110),MIN((ID$110-MAX($IC$110:IC$110)),(ID$110-IC$110)),0)+IF($E121=ID$22,VLOOKUP($C121,Input!$A$8:$IA$39,MATCH(ID$21,Input!$A$6:$IA$6,0),FALSE),0)*IF(ID$109&gt;=MAX($IC$109:IC$109),MIN((ID$109-MAX($IC$109:IC$109)),(ID$109-IC$109)),0)</f>
        <v>0</v>
      </c>
      <c r="IE121" s="1">
        <f>+IF($E121=IE$22,VLOOKUP($C121,Input!$A$8:$IA$39,MATCH(IE$21,Input!$A$6:$IA$6,0),FALSE),0)*IF(IE$110&gt;=MAX($IC$110:ID$110),MIN((IE$110-MAX($IC$110:ID$110)),(IE$110-ID$110)),0)+IF($E121=IE$22,VLOOKUP($C121,Input!$A$8:$IA$39,MATCH(IE$21,Input!$A$6:$IA$6,0),FALSE),0)*IF(IE$109&gt;=MAX($IC$109:ID$109),MIN((IE$109-MAX($IC$109:ID$109)),(IE$109-ID$109)),0)</f>
        <v>0</v>
      </c>
      <c r="IF121" s="1">
        <f>+IF($E121=IF$22,VLOOKUP($C121,Input!$A$8:$IA$39,MATCH(IF$21,Input!$A$6:$IA$6,0),FALSE),0)*IF(IF$110&gt;=MAX($IC$110:IE$110),MIN((IF$110-MAX($IC$110:IE$110)),(IF$110-IE$110)),0)+IF($E121=IF$22,VLOOKUP($C121,Input!$A$8:$IA$39,MATCH(IF$21,Input!$A$6:$IA$6,0),FALSE),0)*IF(IF$109&gt;=MAX($IC$109:IE$109),MIN((IF$109-MAX($IC$109:IE$109)),(IF$109-IE$109)),0)</f>
        <v>0</v>
      </c>
      <c r="IG121" s="1">
        <f>+IF($E121=IG$22,VLOOKUP($C121,Input!$A$8:$IA$39,MATCH(IG$21,Input!$A$6:$IA$6,0),FALSE),0)*IF(IG$110&gt;=MAX($IC$110:IF$110),MIN((IG$110-MAX($IC$110:IF$110)),(IG$110-IF$110)),0)+IF($E121=IG$22,VLOOKUP($C121,Input!$A$8:$IA$39,MATCH(IG$21,Input!$A$6:$IA$6,0),FALSE),0)*IF(IG$109&gt;=MAX($IC$109:IF$109),MIN((IG$109-MAX($IC$109:IF$109)),(IG$109-IF$109)),0)</f>
        <v>0</v>
      </c>
      <c r="IH121" s="1">
        <f>+IF($E121=IH$22,VLOOKUP($C121,Input!$A$8:$IA$39,MATCH(IH$21,Input!$A$6:$IA$6,0),FALSE),0)*IF(IH$110&gt;=MAX($IC$110:IG$110),MIN((IH$110-MAX($IC$110:IG$110)),(IH$110-IG$110)),0)+IF($E121=IH$22,VLOOKUP($C121,Input!$A$8:$IA$39,MATCH(IH$21,Input!$A$6:$IA$6,0),FALSE),0)*IF(IH$109&gt;=MAX($IC$109:IG$109),MIN((IH$109-MAX($IC$109:IG$109)),(IH$109-IG$109)),0)</f>
        <v>0</v>
      </c>
      <c r="II121" s="1">
        <f>+IF($E121=II$22,VLOOKUP($C121,Input!$A$8:$IA$39,MATCH(II$21,Input!$A$6:$IA$6,0),FALSE),0)*IF(II$110&gt;=MAX($IC$110:IH$110),MIN((II$110-MAX($IC$110:IH$110)),(II$110-IH$110)),0)+IF($E121=II$22,VLOOKUP($C121,Input!$A$8:$IA$39,MATCH(II$21,Input!$A$6:$IA$6,0),FALSE),0)*IF(II$109&gt;=MAX($IC$109:IH$109),MIN((II$109-MAX($IC$109:IH$109)),(II$109-IH$109)),0)</f>
        <v>0</v>
      </c>
      <c r="IJ121" s="1">
        <f>+IF($E121=IJ$22,VLOOKUP($C121,Input!$A$8:$IA$39,MATCH(IJ$21,Input!$A$6:$IA$6,0),FALSE),0)*IF(IJ$110&gt;=MAX($IC$110:II$110),MIN((IJ$110-MAX($IC$110:II$110)),(IJ$110-II$110)),0)+IF($E121=IJ$22,VLOOKUP($C121,Input!$A$8:$IA$39,MATCH(IJ$21,Input!$A$6:$IA$6,0),FALSE),0)*IF(IJ$109&gt;=MAX($IC$109:II$109),MIN((IJ$109-MAX($IC$109:II$109)),(IJ$109-II$109)),0)</f>
        <v>0</v>
      </c>
      <c r="IK121" s="1">
        <f>+IF($E121=IK$22,VLOOKUP($C121,Input!$A$8:$IA$39,MATCH(IK$21,Input!$A$6:$IA$6,0),FALSE),0)*IF(IK$110&gt;=MAX($IC$110:IJ$110),MIN((IK$110-MAX($IC$110:IJ$110)),(IK$110-IJ$110)),0)+IF($E121=IK$22,VLOOKUP($C121,Input!$A$8:$IA$39,MATCH(IK$21,Input!$A$6:$IA$6,0),FALSE),0)*IF(IK$109&gt;=MAX($IC$109:IJ$109),MIN((IK$109-MAX($IC$109:IJ$109)),(IK$109-IJ$109)),0)</f>
        <v>0</v>
      </c>
      <c r="IL121" s="1">
        <f>+IF($E121=IL$22,VLOOKUP($C121,Input!$A$8:$IA$39,MATCH(IL$21,Input!$A$6:$IA$6,0),FALSE),0)*IF(IL$110&gt;=MAX($IC$110:IK$110),MIN((IL$110-MAX($IC$110:IK$110)),(IL$110-IK$110)),0)+IF($E121=IL$22,VLOOKUP($C121,Input!$A$8:$IA$39,MATCH(IL$21,Input!$A$6:$IA$6,0),FALSE),0)*IF(IL$109&gt;=MAX($IC$109:IK$109),MIN((IL$109-MAX($IC$109:IK$109)),(IL$109-IK$109)),0)</f>
        <v>0</v>
      </c>
      <c r="IM121" s="1">
        <f>+IF($E121=IM$22,VLOOKUP($C121,Input!$A$8:$IA$39,MATCH(IM$21,Input!$A$6:$IA$6,0),FALSE),0)*IF(IM$110&gt;=MAX($IC$110:IL$110),MIN((IM$110-MAX($IC$110:IL$110)),(IM$110-IL$110)),0)+IF($E121=IM$22,VLOOKUP($C121,Input!$A$8:$IA$39,MATCH(IM$21,Input!$A$6:$IA$6,0),FALSE),0)*IF(IM$109&gt;=MAX($IC$109:IL$109),MIN((IM$109-MAX($IC$109:IL$109)),(IM$109-IL$109)),0)</f>
        <v>0</v>
      </c>
      <c r="IN121" s="1">
        <f>+IF($E121=IN$22,VLOOKUP($C121,Input!$A$8:$IA$39,MATCH(IN$21,Input!$A$6:$IA$6,0),FALSE),0)*IF(IN$110&gt;=MAX($IC$110:IM$110),MIN((IN$110-MAX($IC$110:IM$110)),(IN$110-IM$110)),0)+IF($E121=IN$22,VLOOKUP($C121,Input!$A$8:$IA$39,MATCH(IN$21,Input!$A$6:$IA$6,0),FALSE),0)*IF(IN$109&gt;=MAX($IC$109:IM$109),MIN((IN$109-MAX($IC$109:IM$109)),(IN$109-IM$109)),0)</f>
        <v>0</v>
      </c>
      <c r="IO121" s="1">
        <f>+IF($E121=IO$22,VLOOKUP($C121,Input!$A$8:$IA$39,MATCH(IO$21,Input!$A$6:$IA$6,0),FALSE),0)*IF(IO$110&gt;=MAX($IC$110:IN$110),MIN((IO$110-MAX($IC$110:IN$110)),(IO$110-IN$110)),0)+IF($E121=IO$22,VLOOKUP($C121,Input!$A$8:$IA$39,MATCH(IO$21,Input!$A$6:$IA$6,0),FALSE),0)*IF(IO$109&gt;=MAX($IC$109:IN$109),MIN((IO$109-MAX($IC$109:IN$109)),(IO$109-IN$109)),0)</f>
        <v>0</v>
      </c>
      <c r="IP121" s="1">
        <f>+IF($E121=IP$22,VLOOKUP($C121,Input!$A$8:$IA$39,MATCH(IP$21,Input!$A$6:$IA$6,0),FALSE),0)*IF(IP$110&gt;=MAX($IC$110:IO$110),MIN((IP$110-MAX($IC$110:IO$110)),(IP$110-IO$110)),0)+IF($E121=IP$22,VLOOKUP($C121,Input!$A$8:$IA$39,MATCH(IP$21,Input!$A$6:$IA$6,0),FALSE),0)*IF(IP$109&gt;=MAX($IC$109:IO$109),MIN((IP$109-MAX($IC$109:IO$109)),(IP$109-IO$109)),0)</f>
        <v>0</v>
      </c>
      <c r="IQ121" s="1">
        <f>+IF($E121=IQ$22,VLOOKUP($C121,Input!$A$8:$IA$39,MATCH(IQ$21,Input!$A$6:$IA$6,0),FALSE),0)*IF(IQ$110&gt;=MAX($IC$110:IP$110),MIN((IQ$110-MAX($IC$110:IP$110)),(IQ$110-IP$110)),0)+IF($E121=IQ$22,VLOOKUP($C121,Input!$A$8:$IA$39,MATCH(IQ$21,Input!$A$6:$IA$6,0),FALSE),0)*IF(IQ$109&gt;=MAX($IC$109:IP$109),MIN((IQ$109-MAX($IC$109:IP$109)),(IQ$109-IP$109)),0)</f>
        <v>0</v>
      </c>
      <c r="IR121" s="1">
        <f>+IF($E121=IR$22,VLOOKUP($C121,Input!$A$8:$IA$39,MATCH(IR$21,Input!$A$6:$IA$6,0),FALSE),0)*IF(IR$110&gt;=MAX($IC$110:IQ$110),MIN((IR$110-MAX($IC$110:IQ$110)),(IR$110-IQ$110)),0)+IF($E121=IR$22,VLOOKUP($C121,Input!$A$8:$IA$39,MATCH(IR$21,Input!$A$6:$IA$6,0),FALSE),0)*IF(IR$109&gt;=MAX($IC$109:IQ$109),MIN((IR$109-MAX($IC$109:IQ$109)),(IR$109-IQ$109)),0)</f>
        <v>0</v>
      </c>
      <c r="IS121" s="1">
        <f>+IF($E121=IS$22,VLOOKUP($C121,Input!$A$8:$IA$39,MATCH(IS$21,Input!$A$6:$IA$6,0),FALSE),0)*IF(IS$110&gt;=MAX($IC$110:IR$110),MIN((IS$110-MAX($IC$110:IR$110)),(IS$110-IR$110)),0)+IF($E121=IS$22,VLOOKUP($C121,Input!$A$8:$IA$39,MATCH(IS$21,Input!$A$6:$IA$6,0),FALSE),0)*IF(IS$109&gt;=MAX($IC$109:IR$109),MIN((IS$109-MAX($IC$109:IR$109)),(IS$109-IR$109)),0)</f>
        <v>0</v>
      </c>
      <c r="IT121" s="1">
        <f>+IF($E121=IT$22,VLOOKUP($C121,Input!$A$8:$IA$39,MATCH(IT$21,Input!$A$6:$IA$6,0),FALSE),0)*IF(IT$110&gt;=MAX($IC$110:IS$110),MIN((IT$110-MAX($IC$110:IS$110)),(IT$110-IS$110)),0)+IF($E121=IT$22,VLOOKUP($C121,Input!$A$8:$IA$39,MATCH(IT$21,Input!$A$6:$IA$6,0),FALSE),0)*IF(IT$109&gt;=MAX($IC$109:IS$109),MIN((IT$109-MAX($IC$109:IS$109)),(IT$109-IS$109)),0)</f>
        <v>0</v>
      </c>
      <c r="IU121" s="1">
        <f>+IF($E121=IU$22,VLOOKUP($C121,Input!$A$8:$IA$39,MATCH(IU$21,Input!$A$6:$IA$6,0),FALSE),0)*IF(IU$110&gt;=MAX($IC$110:IT$110),MIN((IU$110-MAX($IC$110:IT$110)),(IU$110-IT$110)),0)+IF($E121=IU$22,VLOOKUP($C121,Input!$A$8:$IA$39,MATCH(IU$21,Input!$A$6:$IA$6,0),FALSE),0)*IF(IU$109&gt;=MAX($IC$109:IT$109),MIN((IU$109-MAX($IC$109:IT$109)),(IU$109-IT$109)),0)</f>
        <v>0</v>
      </c>
      <c r="IV121" s="1">
        <f>+IF($E121=IV$22,VLOOKUP($C121,Input!$A$8:$IA$39,MATCH(IV$21,Input!$A$6:$IA$6,0),FALSE),0)*IF(IV$110&gt;=MAX($IC$110:IU$110),MIN((IV$110-MAX($IC$110:IU$110)),(IV$110-IU$110)),0)+IF($E121=IV$22,VLOOKUP($C121,Input!$A$8:$IA$39,MATCH(IV$21,Input!$A$6:$IA$6,0),FALSE),0)*IF(IV$109&gt;=MAX($IC$109:IU$109),MIN((IV$109-MAX($IC$109:IU$109)),(IV$109-IU$109)),0)</f>
        <v>0</v>
      </c>
      <c r="IW121" s="1">
        <f>+IF($E121=IW$22,VLOOKUP($C121,Input!$A$8:$IA$39,MATCH(IW$21,Input!$A$6:$IA$6,0),FALSE),0)*IF(IW$110&gt;=MAX($IC$110:IV$110),MIN((IW$110-MAX($IC$110:IV$110)),(IW$110-IV$110)),0)+IF($E121=IW$22,VLOOKUP($C121,Input!$A$8:$IA$39,MATCH(IW$21,Input!$A$6:$IA$6,0),FALSE),0)*IF(IW$109&gt;=MAX($IC$109:IV$109),MIN((IW$109-MAX($IC$109:IV$109)),(IW$109-IV$109)),0)</f>
        <v>0</v>
      </c>
      <c r="IX121" s="1">
        <f>+IF($E121=IX$22,VLOOKUP($C121,Input!$A$8:$IA$39,MATCH(IX$21,Input!$A$6:$IA$6,0),FALSE),0)*IF(IX$110&gt;=MAX($IC$110:IW$110),MIN((IX$110-MAX($IC$110:IW$110)),(IX$110-IW$110)),0)+IF($E121=IX$22,VLOOKUP($C121,Input!$A$8:$IA$39,MATCH(IX$21,Input!$A$6:$IA$6,0),FALSE),0)*IF(IX$109&gt;=MAX($IC$109:IW$109),MIN((IX$109-MAX($IC$109:IW$109)),(IX$109-IW$109)),0)</f>
        <v>0</v>
      </c>
      <c r="IY121" s="1">
        <f>+IF($E121=IY$22,VLOOKUP($C121,Input!$A$8:$IA$39,MATCH(IY$21,Input!$A$6:$IA$6,0),FALSE),0)*IF(IY$110&gt;=MAX($IC$110:IX$110),MIN((IY$110-MAX($IC$110:IX$110)),(IY$110-IX$110)),0)+IF($E121=IY$22,VLOOKUP($C121,Input!$A$8:$IA$39,MATCH(IY$21,Input!$A$6:$IA$6,0),FALSE),0)*IF(IY$109&gt;=MAX($IC$109:IX$109),MIN((IY$109-MAX($IC$109:IX$109)),(IY$109-IX$109)),0)</f>
        <v>0</v>
      </c>
      <c r="IZ121" s="1">
        <f>+IF($E121=IZ$22,VLOOKUP($C121,Input!$A$8:$IA$39,MATCH(IZ$21,Input!$A$6:$IA$6,0),FALSE),0)*IF(IZ$110&gt;=MAX($IC$110:IY$110),MIN((IZ$110-MAX($IC$110:IY$110)),(IZ$110-IY$110)),0)+IF($E121=IZ$22,VLOOKUP($C121,Input!$A$8:$IA$39,MATCH(IZ$21,Input!$A$6:$IA$6,0),FALSE),0)*IF(IZ$109&gt;=MAX($IC$109:IY$109),MIN((IZ$109-MAX($IC$109:IY$109)),(IZ$109-IY$109)),0)</f>
        <v>0</v>
      </c>
      <c r="JA121" s="1">
        <f>+IF($E121=JA$22,VLOOKUP($C121,Input!$A$8:$IA$39,MATCH(JA$21,Input!$A$6:$IA$6,0),FALSE),0)*IF(JA$110&gt;=MAX($IC$110:IZ$110),MIN((JA$110-MAX($IC$110:IZ$110)),(JA$110-IZ$110)),0)+IF($E121=JA$22,VLOOKUP($C121,Input!$A$8:$IA$39,MATCH(JA$21,Input!$A$6:$IA$6,0),FALSE),0)*IF(JA$109&gt;=MAX($IC$109:IZ$109),MIN((JA$109-MAX($IC$109:IZ$109)),(JA$109-IZ$109)),0)</f>
        <v>0</v>
      </c>
      <c r="JB121" s="1">
        <f>+IF($E121=JB$22,VLOOKUP($C121,Input!$A$8:$IA$39,MATCH(JB$21,Input!$A$6:$IA$6,0),FALSE),0)*IF(JB$110&gt;=MAX($IC$110:JA$110),MIN((JB$110-MAX($IC$110:JA$110)),(JB$110-JA$110)),0)+IF($E121=JB$22,VLOOKUP($C121,Input!$A$8:$IA$39,MATCH(JB$21,Input!$A$6:$IA$6,0),FALSE),0)*IF(JB$109&gt;=MAX($IC$109:JA$109),MIN((JB$109-MAX($IC$109:JA$109)),(JB$109-JA$109)),0)</f>
        <v>0</v>
      </c>
      <c r="JC121" s="1">
        <f>+IF($E121=JC$22,VLOOKUP($C121,Input!$A$8:$IA$39,MATCH(JC$21,Input!$A$6:$IA$6,0),FALSE),0)*IF(JC$110&gt;=MAX($IC$110:JB$110),MIN((JC$110-MAX($IC$110:JB$110)),(JC$110-JB$110)),0)+IF($E121=JC$22,VLOOKUP($C121,Input!$A$8:$IA$39,MATCH(JC$21,Input!$A$6:$IA$6,0),FALSE),0)*IF(JC$109&gt;=MAX($IC$109:JB$109),MIN((JC$109-MAX($IC$109:JB$109)),(JC$109-JB$109)),0)</f>
        <v>0</v>
      </c>
      <c r="JD121" s="1">
        <f>+IF($E121=JD$22,VLOOKUP($C121,Input!$A$8:$IA$39,MATCH(JD$21,Input!$A$6:$IA$6,0),FALSE),0)*IF(JD$110&gt;=MAX($IC$110:JC$110),MIN((JD$110-MAX($IC$110:JC$110)),(JD$110-JC$110)),0)+IF($E121=JD$22,VLOOKUP($C121,Input!$A$8:$IA$39,MATCH(JD$21,Input!$A$6:$IA$6,0),FALSE),0)*IF(JD$109&gt;=MAX($IC$109:JC$109),MIN((JD$109-MAX($IC$109:JC$109)),(JD$109-JC$109)),0)</f>
        <v>0</v>
      </c>
      <c r="JE121" s="1">
        <f>+IF($E121=JE$22,VLOOKUP($C121,Input!$A$8:$IA$39,MATCH(JE$21,Input!$A$6:$IA$6,0),FALSE),0)*IF(JE$110&gt;=MAX($IC$110:JD$110),MIN((JE$110-MAX($IC$110:JD$110)),(JE$110-JD$110)),0)+IF($E121=JE$22,VLOOKUP($C121,Input!$A$8:$IA$39,MATCH(JE$21,Input!$A$6:$IA$6,0),FALSE),0)*IF(JE$109&gt;=MAX($IC$109:JD$109),MIN((JE$109-MAX($IC$109:JD$109)),(JE$109-JD$109)),0)</f>
        <v>0</v>
      </c>
      <c r="JF121" s="1">
        <f>+IF($E121=JF$22,VLOOKUP($C121,Input!$A$8:$IA$39,MATCH(JF$21,Input!$A$6:$IA$6,0),FALSE),0)*IF(JF$110&gt;=MAX($IC$110:JE$110),MIN((JF$110-MAX($IC$110:JE$110)),(JF$110-JE$110)),0)+IF($E121=JF$22,VLOOKUP($C121,Input!$A$8:$IA$39,MATCH(JF$21,Input!$A$6:$IA$6,0),FALSE),0)*IF(JF$109&gt;=MAX($IC$109:JE$109),MIN((JF$109-MAX($IC$109:JE$109)),(JF$109-JE$109)),0)</f>
        <v>0</v>
      </c>
      <c r="JG121" s="1">
        <f>+IF($E121=JG$22,VLOOKUP($C121,Input!$A$8:$IA$39,MATCH(JG$21,Input!$A$6:$IA$6,0),FALSE),0)*IF(JG$110&gt;=MAX($IC$110:JF$110),MIN((JG$110-MAX($IC$110:JF$110)),(JG$110-JF$110)),0)+IF($E121=JG$22,VLOOKUP($C121,Input!$A$8:$IA$39,MATCH(JG$21,Input!$A$6:$IA$6,0),FALSE),0)*IF(JG$109&gt;=MAX($IC$109:JF$109),MIN((JG$109-MAX($IC$109:JF$109)),(JG$109-JF$109)),0)</f>
        <v>0</v>
      </c>
      <c r="JH121" s="1">
        <f>+IF($E121=JH$22,VLOOKUP($C121,Input!$A$8:$IA$39,MATCH(JH$21,Input!$A$6:$IA$6,0),FALSE),0)*IF(JH$110&gt;=MAX($IC$110:JG$110),MIN((JH$110-MAX($IC$110:JG$110)),(JH$110-JG$110)),0)+IF($E121=JH$22,VLOOKUP($C121,Input!$A$8:$IA$39,MATCH(JH$21,Input!$A$6:$IA$6,0),FALSE),0)*IF(JH$109&gt;=MAX($IC$109:JG$109),MIN((JH$109-MAX($IC$109:JG$109)),(JH$109-JG$109)),0)</f>
        <v>0</v>
      </c>
      <c r="JI121" s="1">
        <f>+IF($E121=JI$22,VLOOKUP($C121,Input!$A$8:$IA$39,MATCH(JI$21,Input!$A$6:$IA$6,0),FALSE),0)*IF(JI$110&gt;=MAX($IC$110:JH$110),MIN((JI$110-MAX($IC$110:JH$110)),(JI$110-JH$110)),0)+IF($E121=JI$22,VLOOKUP($C121,Input!$A$8:$IA$39,MATCH(JI$21,Input!$A$6:$IA$6,0),FALSE),0)*IF(JI$109&gt;=MAX($IC$109:JH$109),MIN((JI$109-MAX($IC$109:JH$109)),(JI$109-JH$109)),0)</f>
        <v>0</v>
      </c>
      <c r="JJ121" s="1">
        <f>+IF($E121=JJ$22,VLOOKUP($C121,Input!$A$8:$IA$39,MATCH(JJ$21,Input!$A$6:$IA$6,0),FALSE),0)*IF(JJ$110&gt;=MAX($IC$110:JI$110),MIN((JJ$110-MAX($IC$110:JI$110)),(JJ$110-JI$110)),0)+IF($E121=JJ$22,VLOOKUP($C121,Input!$A$8:$IA$39,MATCH(JJ$21,Input!$A$6:$IA$6,0),FALSE),0)*IF(JJ$109&gt;=MAX($IC$109:JI$109),MIN((JJ$109-MAX($IC$109:JI$109)),(JJ$109-JI$109)),0)</f>
        <v>0</v>
      </c>
      <c r="JK121" s="1">
        <f>+IF($E121=JK$22,VLOOKUP($C121,Input!$A$8:$IA$39,MATCH(JK$21,Input!$A$6:$IA$6,0),FALSE),0)*IF(JK$110&gt;=MAX($IC$110:JJ$110),MIN((JK$110-MAX($IC$110:JJ$110)),(JK$110-JJ$110)),0)+IF($E121=JK$22,VLOOKUP($C121,Input!$A$8:$IA$39,MATCH(JK$21,Input!$A$6:$IA$6,0),FALSE),0)*IF(JK$109&gt;=MAX($IC$109:JJ$109),MIN((JK$109-MAX($IC$109:JJ$109)),(JK$109-JJ$109)),0)</f>
        <v>0</v>
      </c>
      <c r="JL121" s="1">
        <f>+IF($E121=JL$22,VLOOKUP($C121,Input!$A$8:$IA$39,MATCH(JL$21,Input!$A$6:$IA$6,0),FALSE),0)*IF(JL$110&gt;=MAX($IC$110:JK$110),MIN((JL$110-MAX($IC$110:JK$110)),(JL$110-JK$110)),0)+IF($E121=JL$22,VLOOKUP($C121,Input!$A$8:$IA$39,MATCH(JL$21,Input!$A$6:$IA$6,0),FALSE),0)*IF(JL$109&gt;=MAX($IC$109:JK$109),MIN((JL$109-MAX($IC$109:JK$109)),(JL$109-JK$109)),0)</f>
        <v>0</v>
      </c>
      <c r="JN121" t="str">
        <f>+VLOOKUP($C121,Input!$A$8:$GZ$39,MATCH(JN$21,Input!$A$6:$GZ$6,0),FALSE)</f>
        <v>CNG Station Maint in fuel price</v>
      </c>
      <c r="JO121" s="1">
        <f>IF($E121+$I121+$D$7&lt;=JO$22,0,IF(JO$22-$D$7&gt;=$E121,VLOOKUP($C121,Input!$A$8:$GZ$39,MATCH(JO$21,Input!$A$6:$GZ$6,0),FALSE),0)*$F121/$G121)*$D121</f>
        <v>0</v>
      </c>
      <c r="JP121" s="1">
        <f>IF($E121+$I121+$D$7&lt;=JP$22,0,IF(JP$22-$D$7&gt;=$E121,VLOOKUP($C121,Input!$A$8:$GZ$39,MATCH(JP$21,Input!$A$6:$GZ$6,0),FALSE),0)*$F121/$G121)*$D121</f>
        <v>0</v>
      </c>
      <c r="JQ121" s="1">
        <f>IF($E121+$I121+$D$7&lt;=JQ$22,0,IF(JQ$22-$D$7&gt;=$E121,VLOOKUP($C121,Input!$A$8:$GZ$39,MATCH(JQ$21,Input!$A$6:$GZ$6,0),FALSE),0)*$F121/$G121)*$D121</f>
        <v>0</v>
      </c>
      <c r="JR121" s="1">
        <f>IF($E121+$I121+$D$7&lt;=JR$22,0,IF(JR$22-$D$7&gt;=$E121,VLOOKUP($C121,Input!$A$8:$GZ$39,MATCH(JR$21,Input!$A$6:$GZ$6,0),FALSE),0)*$F121/$G121)*$D121</f>
        <v>0</v>
      </c>
      <c r="JS121" s="1">
        <f>IF($E121+$I121+$D$7&lt;=JS$22,0,IF(JS$22-$D$7&gt;=$E121,VLOOKUP($C121,Input!$A$8:$GZ$39,MATCH(JS$21,Input!$A$6:$GZ$6,0),FALSE),0)*$F121/$G121)*$D121</f>
        <v>0</v>
      </c>
      <c r="JT121" s="1">
        <f>IF($E121+$I121+$D$7&lt;=JT$22,0,IF(JT$22-$D$7&gt;=$E121,VLOOKUP($C121,Input!$A$8:$GZ$39,MATCH(JT$21,Input!$A$6:$GZ$6,0),FALSE),0)*$F121/$G121)*$D121</f>
        <v>0</v>
      </c>
      <c r="JU121" s="1">
        <f>IF($E121+$I121+$D$7&lt;=JU$22,0,IF(JU$22-$D$7&gt;=$E121,VLOOKUP($C121,Input!$A$8:$GZ$39,MATCH(JU$21,Input!$A$6:$GZ$6,0),FALSE),0)*$F121/$G121)*$D121</f>
        <v>0</v>
      </c>
      <c r="JV121" s="1">
        <f>IF($E121+$I121+$D$7&lt;=JV$22,0,IF(JV$22-$D$7&gt;=$E121,VLOOKUP($C121,Input!$A$8:$GZ$39,MATCH(JV$21,Input!$A$6:$GZ$6,0),FALSE),0)*$F121/$G121)*$D121</f>
        <v>0</v>
      </c>
      <c r="JW121" s="1">
        <f>IF($E121+$I121+$D$7&lt;=JW$22,0,IF(JW$22-$D$7&gt;=$E121,VLOOKUP($C121,Input!$A$8:$GZ$39,MATCH(JW$21,Input!$A$6:$GZ$6,0),FALSE),0)*$F121/$G121)*$D121</f>
        <v>0</v>
      </c>
      <c r="JX121" s="1">
        <f>IF($E121+$I121+$D$7&lt;=JX$22,0,IF(JX$22-$D$7&gt;=$E121,VLOOKUP($C121,Input!$A$8:$GZ$39,MATCH(JX$21,Input!$A$6:$GZ$6,0),FALSE),0)*$F121/$G121)*$D121</f>
        <v>0</v>
      </c>
      <c r="JY121" s="1">
        <f>IF($E121+$I121+$D$7&lt;=JY$22,0,IF(JY$22-$D$7&gt;=$E121,VLOOKUP($C121,Input!$A$8:$GZ$39,MATCH(JY$21,Input!$A$6:$GZ$6,0),FALSE),0)*$F121/$G121)*$D121</f>
        <v>0</v>
      </c>
      <c r="JZ121" s="1">
        <f>IF($E121+$I121+$D$7&lt;=JZ$22,0,IF(JZ$22-$D$7&gt;=$E121,VLOOKUP($C121,Input!$A$8:$GZ$39,MATCH(JZ$21,Input!$A$6:$GZ$6,0),FALSE),0)*$F121/$G121)*$D121</f>
        <v>0</v>
      </c>
      <c r="KA121" s="1">
        <f>IF($E121+$I121+$D$7&lt;=KA$22,0,IF(KA$22-$D$7&gt;=$E121,VLOOKUP($C121,Input!$A$8:$GZ$39,MATCH(KA$21,Input!$A$6:$GZ$6,0),FALSE),0)*$F121/$G121)*$D121</f>
        <v>0</v>
      </c>
      <c r="KB121" s="1">
        <f>IF($E121+$I121+$D$7&lt;=KB$22,0,IF(KB$22-$D$7&gt;=$E121,VLOOKUP($C121,Input!$A$8:$GZ$39,MATCH(KB$21,Input!$A$6:$GZ$6,0),FALSE),0)*$F121/$G121)*$D121</f>
        <v>0</v>
      </c>
      <c r="KC121" s="1">
        <f>IF($E121+$I121+$D$7&lt;=KC$22,0,IF(KC$22-$D$7&gt;=$E121,VLOOKUP($C121,Input!$A$8:$GZ$39,MATCH(KC$21,Input!$A$6:$GZ$6,0),FALSE),0)*$F121/$G121)*$D121</f>
        <v>0</v>
      </c>
      <c r="KD121" s="1">
        <f>IF($E121+$I121+$D$7&lt;=KD$22,0,IF(KD$22-$D$7&gt;=$E121,VLOOKUP($C121,Input!$A$8:$GZ$39,MATCH(KD$21,Input!$A$6:$GZ$6,0),FALSE),0)*$F121/$G121)*$D121</f>
        <v>0</v>
      </c>
      <c r="KE121" s="1">
        <f>IF($E121+$I121+$D$7&lt;=KE$22,0,IF(KE$22-$D$7&gt;=$E121,VLOOKUP($C121,Input!$A$8:$GZ$39,MATCH(KE$21,Input!$A$6:$GZ$6,0),FALSE),0)*$F121/$G121)*$D121</f>
        <v>0</v>
      </c>
      <c r="KF121" s="1">
        <f>IF($E121+$I121+$D$7&lt;=KF$22,0,IF(KF$22-$D$7&gt;=$E121,VLOOKUP($C121,Input!$A$8:$GZ$39,MATCH(KF$21,Input!$A$6:$GZ$6,0),FALSE),0)*$F121/$G121)*$D121</f>
        <v>0</v>
      </c>
      <c r="KG121" s="1">
        <f>IF($E121+$I121+$D$7&lt;=KG$22,0,IF(KG$22-$D$7&gt;=$E121,VLOOKUP($C121,Input!$A$8:$GZ$39,MATCH(KG$21,Input!$A$6:$GZ$6,0),FALSE),0)*$F121/$G121)*$D121</f>
        <v>0</v>
      </c>
      <c r="KH121" s="1">
        <f>IF($E121+$I121+$D$7&lt;=KH$22,0,IF(KH$22-$D$7&gt;=$E121,VLOOKUP($C121,Input!$A$8:$GZ$39,MATCH(KH$21,Input!$A$6:$GZ$6,0),FALSE),0)*$F121/$G121)*$D121</f>
        <v>0</v>
      </c>
      <c r="KI121" s="1">
        <f>IF($E121+$I121+$D$7&lt;=KI$22,0,IF(KI$22-$D$7&gt;=$E121,VLOOKUP($C121,Input!$A$8:$GZ$39,MATCH(KI$21,Input!$A$6:$GZ$6,0),FALSE),0)*$F121/$G121)*$D121</f>
        <v>0</v>
      </c>
      <c r="KJ121" s="1">
        <f>IF($E121+$I121+$D$7&lt;=KJ$22,0,IF(KJ$22-$D$7&gt;=$E121,VLOOKUP($C121,Input!$A$8:$GZ$39,MATCH(KJ$21,Input!$A$6:$GZ$6,0),FALSE),0)*$F121/$G121)*$D121</f>
        <v>0</v>
      </c>
      <c r="KK121" s="1">
        <f>IF($E121+$I121+$D$7&lt;=KK$22,0,IF(KK$22-$D$7&gt;=$E121,VLOOKUP($C121,Input!$A$8:$GZ$39,MATCH(KK$21,Input!$A$6:$GZ$6,0),FALSE),0)*$F121/$G121)*$D121</f>
        <v>0</v>
      </c>
      <c r="KL121" s="1">
        <f>IF($E121+$I121+$D$7&lt;=KL$22,0,IF(KL$22-$D$7&gt;=$E121,VLOOKUP($C121,Input!$A$8:$GZ$39,MATCH(KL$21,Input!$A$6:$GZ$6,0),FALSE),0)*$F121/$G121)*$D121</f>
        <v>0</v>
      </c>
      <c r="KM121" s="1">
        <f>IF($E121+$I121+$D$7&lt;=KM$22,0,IF(KM$22-$D$7&gt;=$E121,VLOOKUP($C121,Input!$A$8:$GZ$39,MATCH(KM$21,Input!$A$6:$GZ$6,0),FALSE),0)*$F121/$G121)*$D121</f>
        <v>0</v>
      </c>
      <c r="KN121" s="1">
        <f>IF($E121+$I121+$D$7&lt;=KN$22,0,IF(KN$22-$D$7&gt;=$E121,VLOOKUP($C121,Input!$A$8:$GZ$39,MATCH(KN$21,Input!$A$6:$GZ$6,0),FALSE),0)*$F121/$G121)*$D121</f>
        <v>0</v>
      </c>
      <c r="KO121" s="1">
        <f>IF($E121+$I121+$D$7&lt;=KO$22,0,IF(KO$22-$D$7&gt;=$E121,VLOOKUP($C121,Input!$A$8:$GZ$39,MATCH(KO$21,Input!$A$6:$GZ$6,0),FALSE),0)*$F121/$G121)*$D121</f>
        <v>0</v>
      </c>
      <c r="KP121" s="1">
        <f>IF($E121+$I121+$D$7&lt;=KP$22,0,IF(KP$22-$D$7&gt;=$E121,VLOOKUP($C121,Input!$A$8:$GZ$39,MATCH(KP$21,Input!$A$6:$GZ$6,0),FALSE),0)*$F121/$G121)*$D121</f>
        <v>0</v>
      </c>
      <c r="KQ121" s="1">
        <f>IF($E121+$I121+$D$7&lt;=KQ$22,0,IF(KQ$22-$D$7&gt;=$E121,VLOOKUP($C121,Input!$A$8:$GZ$39,MATCH(KQ$21,Input!$A$6:$GZ$6,0),FALSE),0)*$F121/$G121)*$D121</f>
        <v>0</v>
      </c>
      <c r="KR121" s="1">
        <f>IF($E121+$I121+$D$7&lt;=KR$22,0,IF(KR$22-$D$7&gt;=$E121,VLOOKUP($C121,Input!$A$8:$GZ$39,MATCH(KR$21,Input!$A$6:$GZ$6,0),FALSE),0)*$F121/$G121)*$D121</f>
        <v>0</v>
      </c>
      <c r="KS121" s="1">
        <f>IF($E121+$I121+$D$7&lt;=KS$22,0,IF(KS$22-$D$7&gt;=$E121,VLOOKUP($C121,Input!$A$8:$GZ$39,MATCH(KS$21,Input!$A$6:$GZ$6,0),FALSE),0)*$F121/$G121)*$D121</f>
        <v>0</v>
      </c>
      <c r="KT121" s="1">
        <f>IF($E121+$I121+$D$7&lt;=KT$22,0,IF(KT$22-$D$7&gt;=$E121,VLOOKUP($C121,Input!$A$8:$GZ$39,MATCH(KT$21,Input!$A$6:$GZ$6,0),FALSE),0)*$F121/$G121)*$D121</f>
        <v>0</v>
      </c>
      <c r="KU121" s="1">
        <f>IF($E121+$I121+$D$7&lt;=KU$22,0,IF(KU$22-$D$7&gt;=$E121,VLOOKUP($C121,Input!$A$8:$GZ$39,MATCH(KU$21,Input!$A$6:$GZ$6,0),FALSE),0)*$F121/$G121)*$D121</f>
        <v>0</v>
      </c>
      <c r="KV121" s="1">
        <f>IF($E121+$I121+$D$7&lt;=KV$22,0,IF(KV$22-$D$7&gt;=$E121,VLOOKUP($C121,Input!$A$8:$GZ$39,MATCH(KV$21,Input!$A$6:$GZ$6,0),FALSE),0)*$F121/$G121)*$D121</f>
        <v>0</v>
      </c>
      <c r="KW121" s="1">
        <f>IF($E121+$I121+$D$7&lt;=KW$22,0,IF(KW$22-$D$7&gt;=$E121,VLOOKUP($C121,Input!$A$8:$GZ$39,MATCH(KW$21,Input!$A$6:$GZ$6,0),FALSE),0)*$F121/$G121)*$D121</f>
        <v>0</v>
      </c>
      <c r="KY121" t="str">
        <f>VLOOKUP($C121,Input!$A$8:$HV$39,MATCH(KY$21,Input!$A$6:$HV$6,0),FALSE)</f>
        <v xml:space="preserve">CNG (compressed and at pump, including station maintenance) </v>
      </c>
      <c r="KZ121" s="1">
        <f>IF($E121+$I121+$D$7&lt;=KZ$22,0,IF(KZ$22-$D$7&gt;=$E121,VLOOKUP($C121,Input!$A$8:$HV$39,MATCH(KZ$21,Input!$A$6:$HV$6,0),FALSE)/$G121*$F121,0))*$D121</f>
        <v>0</v>
      </c>
      <c r="LA121" s="1">
        <f>IF($E121+$I121+$D$7&lt;=LA$22,0,IF(LA$22-$D$7&gt;=$E121,VLOOKUP($C121,Input!$A$8:$HV$39,MATCH(LA$21,Input!$A$6:$HV$6,0),FALSE)/$G121*$F121,0))*$D121</f>
        <v>0</v>
      </c>
      <c r="LB121" s="1">
        <f>IF($E121+$I121+$D$7&lt;=LB$22,0,IF(LB$22-$D$7&gt;=$E121,VLOOKUP($C121,Input!$A$8:$HV$39,MATCH(LB$21,Input!$A$6:$HV$6,0),FALSE)/$G121*$F121,0))*$D121</f>
        <v>0</v>
      </c>
      <c r="LC121" s="1">
        <f>IF($E121+$I121+$D$7&lt;=LC$22,0,IF(LC$22-$D$7&gt;=$E121,VLOOKUP($C121,Input!$A$8:$HV$39,MATCH(LC$21,Input!$A$6:$HV$6,0),FALSE)/$G121*$F121,0))*$D121</f>
        <v>0</v>
      </c>
      <c r="LD121" s="1">
        <f>IF($E121+$I121+$D$7&lt;=LD$22,0,IF(LD$22-$D$7&gt;=$E121,VLOOKUP($C121,Input!$A$8:$HV$39,MATCH(LD$21,Input!$A$6:$HV$6,0),FALSE)/$G121*$F121,0))*$D121</f>
        <v>0</v>
      </c>
      <c r="LE121" s="1">
        <f>IF($E121+$I121+$D$7&lt;=LE$22,0,IF(LE$22-$D$7&gt;=$E121,VLOOKUP($C121,Input!$A$8:$HV$39,MATCH(LE$21,Input!$A$6:$HV$6,0),FALSE)/$G121*$F121,0))*$D121</f>
        <v>0</v>
      </c>
      <c r="LF121" s="1">
        <f>IF($E121+$I121+$D$7&lt;=LF$22,0,IF(LF$22-$D$7&gt;=$E121,VLOOKUP($C121,Input!$A$8:$HV$39,MATCH(LF$21,Input!$A$6:$HV$6,0),FALSE)/$G121*$F121,0))*$D121</f>
        <v>0</v>
      </c>
      <c r="LG121" s="1">
        <f>IF($E121+$I121+$D$7&lt;=LG$22,0,IF(LG$22-$D$7&gt;=$E121,VLOOKUP($C121,Input!$A$8:$HV$39,MATCH(LG$21,Input!$A$6:$HV$6,0),FALSE)/$G121*$F121,0))*$D121</f>
        <v>3602474.2268041242</v>
      </c>
      <c r="LH121" s="1">
        <f>IF($E121+$I121+$D$7&lt;=LH$22,0,IF(LH$22-$D$7&gt;=$E121,VLOOKUP($C121,Input!$A$8:$HV$39,MATCH(LH$21,Input!$A$6:$HV$6,0),FALSE)/$G121*$F121,0))*$D121</f>
        <v>3602474.2268041242</v>
      </c>
      <c r="LI121" s="1">
        <f>IF($E121+$I121+$D$7&lt;=LI$22,0,IF(LI$22-$D$7&gt;=$E121,VLOOKUP($C121,Input!$A$8:$HV$39,MATCH(LI$21,Input!$A$6:$HV$6,0),FALSE)/$G121*$F121,0))*$D121</f>
        <v>3602474.2268041242</v>
      </c>
      <c r="LJ121" s="1">
        <f>IF($E121+$I121+$D$7&lt;=LJ$22,0,IF(LJ$22-$D$7&gt;=$E121,VLOOKUP($C121,Input!$A$8:$HV$39,MATCH(LJ$21,Input!$A$6:$HV$6,0),FALSE)/$G121*$F121,0))*$D121</f>
        <v>3602474.2268041242</v>
      </c>
      <c r="LK121" s="1">
        <f>IF($E121+$I121+$D$7&lt;=LK$22,0,IF(LK$22-$D$7&gt;=$E121,VLOOKUP($C121,Input!$A$8:$HV$39,MATCH(LK$21,Input!$A$6:$HV$6,0),FALSE)/$G121*$F121,0))*$D121</f>
        <v>3602474.2268041242</v>
      </c>
      <c r="LL121" s="1">
        <f>IF($E121+$I121+$D$7&lt;=LL$22,0,IF(LL$22-$D$7&gt;=$E121,VLOOKUP($C121,Input!$A$8:$HV$39,MATCH(LL$21,Input!$A$6:$HV$6,0),FALSE)/$G121*$F121,0))*$D121</f>
        <v>3602474.2268041242</v>
      </c>
      <c r="LM121" s="1">
        <f>IF($E121+$I121+$D$7&lt;=LM$22,0,IF(LM$22-$D$7&gt;=$E121,VLOOKUP($C121,Input!$A$8:$HV$39,MATCH(LM$21,Input!$A$6:$HV$6,0),FALSE)/$G121*$F121,0))*$D121</f>
        <v>3602474.2268041242</v>
      </c>
      <c r="LN121" s="1">
        <f>IF($E121+$I121+$D$7&lt;=LN$22,0,IF(LN$22-$D$7&gt;=$E121,VLOOKUP($C121,Input!$A$8:$HV$39,MATCH(LN$21,Input!$A$6:$HV$6,0),FALSE)/$G121*$F121,0))*$D121</f>
        <v>3602474.2268041242</v>
      </c>
      <c r="LO121" s="1">
        <f>IF($E121+$I121+$D$7&lt;=LO$22,0,IF(LO$22-$D$7&gt;=$E121,VLOOKUP($C121,Input!$A$8:$HV$39,MATCH(LO$21,Input!$A$6:$HV$6,0),FALSE)/$G121*$F121,0))*$D121</f>
        <v>3602474.2268041242</v>
      </c>
      <c r="LP121" s="1">
        <f>IF($E121+$I121+$D$7&lt;=LP$22,0,IF(LP$22-$D$7&gt;=$E121,VLOOKUP($C121,Input!$A$8:$HV$39,MATCH(LP$21,Input!$A$6:$HV$6,0),FALSE)/$G121*$F121,0))*$D121</f>
        <v>3602474.2268041242</v>
      </c>
      <c r="LQ121" s="1">
        <f>IF($E121+$I121+$D$7&lt;=LQ$22,0,IF(LQ$22-$D$7&gt;=$E121,VLOOKUP($C121,Input!$A$8:$HV$39,MATCH(LQ$21,Input!$A$6:$HV$6,0),FALSE)/$G121*$F121,0))*$D121</f>
        <v>4095062.0596988951</v>
      </c>
      <c r="LR121" s="1">
        <f>IF($E121+$I121+$D$7&lt;=LR$22,0,IF(LR$22-$D$7&gt;=$E121,VLOOKUP($C121,Input!$A$8:$HV$39,MATCH(LR$21,Input!$A$6:$HV$6,0),FALSE)/$G121*$F121,0))*$D121</f>
        <v>4354580.3338031322</v>
      </c>
      <c r="LS121" s="1">
        <f>IF($E121+$I121+$D$7&lt;=LS$22,0,IF(LS$22-$D$7&gt;=$E121,VLOOKUP($C121,Input!$A$8:$HV$39,MATCH(LS$21,Input!$A$6:$HV$6,0),FALSE)/$G121*$F121,0))*$D121</f>
        <v>4566065.837049745</v>
      </c>
      <c r="LT121" s="1">
        <f>IF($E121+$I121+$D$7&lt;=LT$22,0,IF(LT$22-$D$7&gt;=$E121,VLOOKUP($C121,Input!$A$8:$HV$39,MATCH(LT$21,Input!$A$6:$HV$6,0),FALSE)/$G121*$F121,0))*$D121</f>
        <v>4707696.1225886121</v>
      </c>
      <c r="LU121" s="1">
        <f>IF($E121+$I121+$D$7&lt;=LU$22,0,IF(LU$22-$D$7&gt;=$E121,VLOOKUP($C121,Input!$A$8:$HV$39,MATCH(LU$21,Input!$A$6:$HV$6,0),FALSE)/$G121*$F121,0))*$D121</f>
        <v>0</v>
      </c>
      <c r="LV121" s="1">
        <f>IF($E121+$I121+$D$7&lt;=LV$22,0,IF(LV$22-$D$7&gt;=$E121,VLOOKUP($C121,Input!$A$8:$HV$39,MATCH(LV$21,Input!$A$6:$HV$6,0),FALSE)/$G121*$F121,0))*$D121</f>
        <v>0</v>
      </c>
      <c r="LW121" s="1">
        <f>IF($E121+$I121+$D$7&lt;=LW$22,0,IF(LW$22-$D$7&gt;=$E121,VLOOKUP($C121,Input!$A$8:$HV$39,MATCH(LW$21,Input!$A$6:$HV$6,0),FALSE)/$G121*$F121,0))*$D121</f>
        <v>0</v>
      </c>
      <c r="LX121" s="1">
        <f>IF($E121+$I121+$D$7&lt;=LX$22,0,IF(LX$22-$D$7&gt;=$E121,VLOOKUP($C121,Input!$A$8:$HV$39,MATCH(LX$21,Input!$A$6:$HV$6,0),FALSE)/$G121*$F121,0))*$D121</f>
        <v>0</v>
      </c>
      <c r="LY121" s="1">
        <f>IF($E121+$I121+$D$7&lt;=LY$22,0,IF(LY$22-$D$7&gt;=$E121,VLOOKUP($C121,Input!$A$8:$HV$39,MATCH(LY$21,Input!$A$6:$HV$6,0),FALSE)/$G121*$F121,0))*$D121</f>
        <v>0</v>
      </c>
      <c r="LZ121" s="1">
        <f>IF($E121+$I121+$D$7&lt;=LZ$22,0,IF(LZ$22-$D$7&gt;=$E121,VLOOKUP($C121,Input!$A$8:$HV$39,MATCH(LZ$21,Input!$A$6:$HV$6,0),FALSE)/$G121*$F121,0))*$D121</f>
        <v>0</v>
      </c>
      <c r="MA121" s="1">
        <f>IF($E121+$I121+$D$7&lt;=MA$22,0,IF(MA$22-$D$7&gt;=$E121,VLOOKUP($C121,Input!$A$8:$HV$39,MATCH(MA$21,Input!$A$6:$HV$6,0),FALSE)/$G121*$F121,0))*$D121</f>
        <v>0</v>
      </c>
      <c r="MB121" s="1">
        <f>IF($E121+$I121+$D$7&lt;=MB$22,0,IF(MB$22-$D$7&gt;=$E121,VLOOKUP($C121,Input!$A$8:$HV$39,MATCH(MB$21,Input!$A$6:$HV$6,0),FALSE)/$G121*$F121,0))*$D121</f>
        <v>0</v>
      </c>
      <c r="MC121" s="1">
        <f>IF($E121+$I121+$D$7&lt;=MC$22,0,IF(MC$22-$D$7&gt;=$E121,VLOOKUP($C121,Input!$A$8:$HV$39,MATCH(MC$21,Input!$A$6:$HV$6,0),FALSE)/$G121*$F121,0))*$D121</f>
        <v>0</v>
      </c>
      <c r="MD121" s="1">
        <f>IF($E121+$I121+$D$7&lt;=MD$22,0,IF(MD$22-$D$7&gt;=$E121,VLOOKUP($C121,Input!$A$8:$HV$39,MATCH(MD$21,Input!$A$6:$HV$6,0),FALSE)/$G121*$F121,0))*$D121</f>
        <v>0</v>
      </c>
      <c r="ME121" s="1">
        <f>IF($E121+$I121+$D$7&lt;=ME$22,0,IF(ME$22-$D$7&gt;=$E121,VLOOKUP($C121,Input!$A$8:$HV$39,MATCH(ME$21,Input!$A$6:$HV$6,0),FALSE)/$G121*$F121,0))*$D121</f>
        <v>0</v>
      </c>
      <c r="MF121" s="1">
        <f>IF($E121+$I121+$D$7&lt;=MF$22,0,IF(MF$22-$D$7&gt;=$E121,VLOOKUP($C121,Input!$A$8:$HV$39,MATCH(MF$21,Input!$A$6:$HV$6,0),FALSE)/$G121*$F121,0))*$D121</f>
        <v>0</v>
      </c>
      <c r="MG121" s="1">
        <f>IF($E121+$I121+$D$7&lt;=MG$22,0,IF(MG$22-$D$7&gt;=$E121,VLOOKUP($C121,Input!$A$8:$HV$39,MATCH(MG$21,Input!$A$6:$HV$6,0),FALSE)/$G121*$F121,0))*$D121</f>
        <v>0</v>
      </c>
      <c r="MH121" s="1">
        <f>IF($E121+$I121+$D$7&lt;=MH$22,0,IF(MH$22-$D$7&gt;=$E121,VLOOKUP($C121,Input!$A$8:$HV$39,MATCH(MH$21,Input!$A$6:$HV$6,0),FALSE)/$G121*$F121,0))*$D121</f>
        <v>0</v>
      </c>
      <c r="MI121" s="1">
        <f>IF($E121+$I121+$D$7&lt;=MI$22,0,IF(MI$22-$D$7&gt;=$E121,VLOOKUP($C121,Input!$A$8:$HV$39,MATCH(MI$21,Input!$A$6:$HV$6,0),FALSE)/$G121*$F121,0))*$D121</f>
        <v>0</v>
      </c>
      <c r="MJ121" s="1">
        <f>IF($E121+$I121+$D$7&lt;=MJ$22,0,IF(MJ$22-$D$7&gt;=$E121,VLOOKUP($C121,Input!$A$8:$HV$39,MATCH(MJ$21,Input!$A$6:$HV$6,0),FALSE)/$G121*$F121,0))*$D121</f>
        <v>0</v>
      </c>
      <c r="MK121" s="1">
        <f>IF($E121+$I121+$D$7&lt;=MK$22,0,IF(MK$22-$D$7&gt;=$E121,VLOOKUP($C121,Input!$A$8:$HV$39,MATCH(MK$21,Input!$A$6:$HV$6,0),FALSE)/$G121*$F121,0))*$D121</f>
        <v>0</v>
      </c>
      <c r="ML121" s="1">
        <f>IF($E121+$I121+$D$7&lt;=ML$22,0,IF(ML$22-$D$7&gt;=$E121,VLOOKUP($C121,Input!$A$8:$HV$39,MATCH(ML$21,Input!$A$6:$HV$6,0),FALSE)/$G121*$F121,0))*$D121</f>
        <v>0</v>
      </c>
      <c r="MM121" s="1">
        <f>IF($E121+$I121+$D$7&lt;=MM$22,0,IF(MM$22-$D$7&gt;=$E121,VLOOKUP($C121,Input!$A$8:$HV$39,MATCH(MM$21,Input!$A$6:$HV$6,0),FALSE)/$G121*$F121,0))*$D121</f>
        <v>0</v>
      </c>
      <c r="MN121" s="1">
        <f>IF($E121+$I121+$D$7&lt;=MN$22,0,IF(MN$22-$D$7&gt;=$E121,VLOOKUP($C121,Input!$A$8:$HV$39,MATCH(MN$21,Input!$A$6:$HV$6,0),FALSE)/$G121*$F121,0))*$D121</f>
        <v>0</v>
      </c>
      <c r="MO121" s="1">
        <f>IF($E121+$I121+$D$7&lt;=MO$22,0,IF(MO$22-$D$7&gt;=$E121,VLOOKUP($C121,Input!$A$8:$HV$39,MATCH(MO$21,Input!$A$6:$HV$6,0),FALSE)/$G121*$F121,0))*$D121</f>
        <v>0</v>
      </c>
      <c r="MP121" s="1">
        <f>IF($E121+$I121+$D$7&lt;=MP$22,0,IF(MP$22-$D$7&gt;=$E121,VLOOKUP($C121,Input!$A$8:$HV$39,MATCH(MP$21,Input!$A$6:$HV$6,0),FALSE)/$G121*$F121,0))*$D121</f>
        <v>0</v>
      </c>
      <c r="MQ121" s="1">
        <f>IF($E121+$I121+$D$7&lt;=MQ$22,0,IF(MQ$22-$D$7&gt;=$E121,VLOOKUP($C121,Input!$A$8:$HV$39,MATCH(MQ$21,Input!$A$6:$HV$6,0),FALSE)/$G121*$F121,0))*$D121</f>
        <v>0</v>
      </c>
      <c r="MR121" s="1">
        <f>IF($E121+$I121+$D$7&lt;=MR$22,0,IF(MR$22-$D$7&gt;=$E121,VLOOKUP($C121,Input!$A$8:$HV$39,MATCH(MR$21,Input!$A$6:$HV$6,0),FALSE)/$G121*$F121,0))*$D121</f>
        <v>0</v>
      </c>
      <c r="MS121" s="1">
        <f>IF($E121+$I121+$D$7&lt;=MS$22,0,IF(MS$22-$D$7&gt;=$E121,VLOOKUP($C121,Input!$A$8:$HV$39,MATCH(MS$21,Input!$A$6:$HV$6,0),FALSE)/$G121*$F121,0))*$D121</f>
        <v>0</v>
      </c>
      <c r="MT121" s="1">
        <f>IF($E121+$I121+$D$7&lt;=MT$22,0,IF(MT$22-$D$7&gt;=$E121,VLOOKUP($C121,Input!$A$8:$HV$39,MATCH(MT$21,Input!$A$6:$HV$6,0),FALSE)/$G121*$F121,0))*$D121</f>
        <v>0</v>
      </c>
      <c r="MU121" s="1">
        <f>IF($E121+$I121+$D$7&lt;=MU$22,0,IF(MU$22-$D$7&gt;=$E121,VLOOKUP($C121,Input!$A$8:$HV$39,MATCH(MU$21,Input!$A$6:$HV$6,0),FALSE)/$G121*$F121,0))*$D121</f>
        <v>0</v>
      </c>
      <c r="MV121" s="1">
        <f>IF($E121+$I121+$D$7&lt;=MV$22,0,IF(MV$22-$D$7&gt;=$E121,VLOOKUP($C121,Input!$A$8:$HV$39,MATCH(MV$21,Input!$A$6:$HV$6,0),FALSE)/$G121*$F121,0))*$D121</f>
        <v>0</v>
      </c>
      <c r="MW121" s="1">
        <f>IF($E121+$I121+$D$7&lt;=MW$22,0,IF(MW$22-$D$7&gt;=$E121,VLOOKUP($C121,Input!$A$8:$HV$39,MATCH(MW$21,Input!$A$6:$HV$6,0),FALSE)/$G121*$F121,0))*$D121</f>
        <v>0</v>
      </c>
      <c r="MX121" s="1">
        <f>IF($E121+$I121+$D$7&lt;=MX$22,0,IF(MX$22-$D$7&gt;=$E121,VLOOKUP($C121,Input!$A$8:$HV$39,MATCH(MX$21,Input!$A$6:$HV$6,0),FALSE)/$G121*$F121,0))*$D121</f>
        <v>0</v>
      </c>
      <c r="MZ121" t="str">
        <f>VLOOKUP($C121,Input!$A$8:$HV$39,MATCH(MZ$21,Input!$A$6:$HV$6,0),FALSE)</f>
        <v>Fossil CNG LCFS Credit ($/DGE)</v>
      </c>
      <c r="NA121" s="1">
        <f>IF($E121+$I121+$D$7&lt;=NA$22,0,IF(NA$22-$D$7&gt;=$E121,-VLOOKUP($C121,Input!$A$8:$HV$39,MATCH(NA$21,Input!$A$6:$HV$6,0),FALSE)/$G121*$F121,0))*$D121*$G$4/100</f>
        <v>-517858.66465979372</v>
      </c>
      <c r="NB121" s="1">
        <f>IF($E121+$I121+$D$7&lt;=NB$22,0,IF(NB$22-$D$7&gt;=$E121,-VLOOKUP($C121,Input!$A$8:$HV$39,MATCH(NB$21,Input!$A$6:$HV$6,0),FALSE)/$G121*$F121,0))*$D121*$G$4/100</f>
        <v>-458300.37674226821</v>
      </c>
      <c r="NC121" s="1">
        <f>IF($E121+$I121+$D$7&lt;=NC$22,0,IF(NC$22-$D$7&gt;=$E121,-VLOOKUP($C121,Input!$A$8:$HV$39,MATCH(NC$21,Input!$A$6:$HV$6,0),FALSE)/$G121*$F121,0))*$D121*$G$4/100</f>
        <v>-398742.08882474189</v>
      </c>
      <c r="ND121" s="1">
        <f>IF($E121+$I121+$D$7&lt;=ND$22,0,IF(ND$22-$D$7&gt;=$E121,-VLOOKUP($C121,Input!$A$8:$HV$39,MATCH(ND$21,Input!$A$6:$HV$6,0),FALSE)/$G121*$F121,0))*$D121*$G$4/100</f>
        <v>-299478.27562886622</v>
      </c>
      <c r="NE121" s="1">
        <f>IF($E121+$I121+$D$7&lt;=NE$22,0,IF(NE$22-$D$7&gt;=$E121,-VLOOKUP($C121,Input!$A$8:$HV$39,MATCH(NE$21,Input!$A$6:$HV$6,0),FALSE)/$G121*$F121,0))*$D121*$G$4/100</f>
        <v>-200214.46243298994</v>
      </c>
      <c r="NF121" s="1">
        <f>IF($E121+$I121+$D$7&lt;=NF$22,0,IF(NF$22-$D$7&gt;=$E121,-VLOOKUP($C121,Input!$A$8:$HV$39,MATCH(NF$21,Input!$A$6:$HV$6,0),FALSE)/$G121*$F121,0))*$D121*$G$4/100</f>
        <v>0</v>
      </c>
      <c r="NG121" s="1">
        <f>IF($E121+$I121+$D$7&lt;=NG$22,0,IF(NG$22-$D$7&gt;=$E121,-VLOOKUP($C121,Input!$A$8:$HV$39,MATCH(NG$21,Input!$A$6:$HV$6,0),FALSE)/$G121*$F121,0))*$D121*$G$4/100</f>
        <v>0</v>
      </c>
      <c r="NH121" s="1">
        <f>IF($E121+$I121+$D$7&lt;=NH$22,0,IF(NH$22-$D$7&gt;=$E121,-VLOOKUP($C121,Input!$A$8:$HV$39,MATCH(NH$21,Input!$A$6:$HV$6,0),FALSE)/$G121*$F121,0))*$D121*$G$4/100</f>
        <v>0</v>
      </c>
      <c r="NI121" s="1">
        <f>IF($E121+$I121+$D$7&lt;=NI$22,0,IF(NI$22-$D$7&gt;=$E121,-VLOOKUP($C121,Input!$A$8:$HV$39,MATCH(NI$21,Input!$A$6:$HV$6,0),FALSE)/$G121*$F121,0))*$D121*$G$4/100</f>
        <v>0</v>
      </c>
      <c r="NJ121" s="1">
        <f>IF($E121+$I121+$D$7&lt;=NJ$22,0,IF(NJ$22-$D$7&gt;=$E121,-VLOOKUP($C121,Input!$A$8:$HV$39,MATCH(NJ$21,Input!$A$6:$HV$6,0),FALSE)/$G121*$F121,0))*$D121*$G$4/100</f>
        <v>0</v>
      </c>
      <c r="NK121" s="1">
        <f>IF($E121+$I121+$D$7&lt;=NK$22,0,IF(NK$22-$D$7&gt;=$E121,-VLOOKUP($C121,Input!$A$8:$HV$39,MATCH(NK$21,Input!$A$6:$HV$6,0),FALSE)/$G121*$F121,0))*$D121*$G$4/100</f>
        <v>0</v>
      </c>
      <c r="NL121" s="1">
        <f>IF($E121+$I121+$D$7&lt;=NL$22,0,IF(NL$22-$D$7&gt;=$E121,-VLOOKUP($C121,Input!$A$8:$HV$39,MATCH(NL$21,Input!$A$6:$HV$6,0),FALSE)/$G121*$F121,0))*$D121*$G$4/100</f>
        <v>0</v>
      </c>
      <c r="NM121" s="1">
        <f>IF($E121+$I121+$D$7&lt;=NM$22,0,IF(NM$22-$D$7&gt;=$E121,-VLOOKUP($C121,Input!$A$8:$HV$39,MATCH(NM$21,Input!$A$6:$HV$6,0),FALSE)/$G121*$F121,0))*$D121*$G$4/100</f>
        <v>0</v>
      </c>
      <c r="NN121" s="1">
        <f>IF($E121+$I121+$D$7&lt;=NN$22,0,IF(NN$22-$D$7&gt;=$E121,-VLOOKUP($C121,Input!$A$8:$HV$39,MATCH(NN$21,Input!$A$6:$HV$6,0),FALSE)/$G121*$F121,0))*$D121*$G$4/100</f>
        <v>0</v>
      </c>
      <c r="NO121" s="1">
        <f>IF($E121+$I121+$D$7&lt;=NO$22,0,IF(NO$22-$D$7&gt;=$E121,-VLOOKUP($C121,Input!$A$8:$HV$39,MATCH(NO$21,Input!$A$6:$HV$6,0),FALSE)/$G121*$F121,0))*$D121*$G$4/100</f>
        <v>0</v>
      </c>
      <c r="NP121" s="1">
        <f>IF($E121+$I121+$D$7&lt;=NP$22,0,IF(NP$22-$D$7&gt;=$E121,-VLOOKUP($C121,Input!$A$8:$HV$39,MATCH(NP$21,Input!$A$6:$HV$6,0),FALSE)/$G121*$F121,0))*$D121*$G$4/100</f>
        <v>0</v>
      </c>
      <c r="NQ121" s="1">
        <f>IF($E121+$I121+$D$7&lt;=NQ$22,0,IF(NQ$22-$D$7&gt;=$E121,-VLOOKUP($C121,Input!$A$8:$HV$39,MATCH(NQ$21,Input!$A$6:$HV$6,0),FALSE)/$G121*$F121,0))*$D121*$G$4/100</f>
        <v>0</v>
      </c>
      <c r="NR121" s="1">
        <f>IF($E121+$I121+$D$7&lt;=NR$22,0,IF(NR$22-$D$7&gt;=$E121,-VLOOKUP($C121,Input!$A$8:$HV$39,MATCH(NR$21,Input!$A$6:$HV$6,0),FALSE)/$G121*$F121,0))*$D121*$G$4/100</f>
        <v>0</v>
      </c>
      <c r="NS121" s="1">
        <f>IF($E121+$I121+$D$7&lt;=NS$22,0,IF(NS$22-$D$7&gt;=$E121,-VLOOKUP($C121,Input!$A$8:$HV$39,MATCH(NS$21,Input!$A$6:$HV$6,0),FALSE)/$G121*$F121,0))*$D121*$G$4/100</f>
        <v>0</v>
      </c>
      <c r="NT121" s="1">
        <f>IF($E121+$I121+$D$7&lt;=NT$22,0,IF(NT$22-$D$7&gt;=$E121,-VLOOKUP($C121,Input!$A$8:$HV$39,MATCH(NT$21,Input!$A$6:$HV$6,0),FALSE)/$G121*$F121,0))*$D121*$G$4/100</f>
        <v>0</v>
      </c>
      <c r="NU121" s="1">
        <f>IF($E121+$I121+$D$7&lt;=NU$22,0,IF(NU$22-$D$7&gt;=$E121,-VLOOKUP($C121,Input!$A$8:$HV$39,MATCH(NU$21,Input!$A$6:$HV$6,0),FALSE)/$G121*$F121,0))*$D121*$G$4/100</f>
        <v>0</v>
      </c>
      <c r="NV121" s="1">
        <f>IF($E121+$I121+$D$7&lt;=NV$22,0,IF(NV$22-$D$7&gt;=$E121,-VLOOKUP($C121,Input!$A$8:$HV$39,MATCH(NV$21,Input!$A$6:$HV$6,0),FALSE)/$G121*$F121,0))*$D121*$G$4/100</f>
        <v>0</v>
      </c>
      <c r="NW121" s="1">
        <f>IF($E121+$I121+$D$7&lt;=NW$22,0,IF(NW$22-$D$7&gt;=$E121,-VLOOKUP($C121,Input!$A$8:$HV$39,MATCH(NW$21,Input!$A$6:$HV$6,0),FALSE)/$G121*$F121,0))*$D121*$G$4/100</f>
        <v>0</v>
      </c>
      <c r="NX121" s="1">
        <f>IF($E121+$I121+$D$7&lt;=NX$22,0,IF(NX$22-$D$7&gt;=$E121,-VLOOKUP($C121,Input!$A$8:$HV$39,MATCH(NX$21,Input!$A$6:$HV$6,0),FALSE)/$G121*$F121,0))*$D121*$G$4/100</f>
        <v>0</v>
      </c>
      <c r="NY121" s="1">
        <f>IF($E121+$I121+$D$7&lt;=NY$22,0,IF(NY$22-$D$7&gt;=$E121,-VLOOKUP($C121,Input!$A$8:$HV$39,MATCH(NY$21,Input!$A$6:$HV$6,0),FALSE)/$G121*$F121,0))*$D121*$G$4/100</f>
        <v>0</v>
      </c>
      <c r="NZ121" s="1">
        <f>IF($E121+$I121+$D$7&lt;=NZ$22,0,IF(NZ$22-$D$7&gt;=$E121,-VLOOKUP($C121,Input!$A$8:$HV$39,MATCH(NZ$21,Input!$A$6:$HV$6,0),FALSE)/$G121*$F121,0))*$D121*$G$4/100</f>
        <v>0</v>
      </c>
      <c r="OA121" s="1">
        <f>IF($E121+$I121+$D$7&lt;=OA$22,0,IF(OA$22-$D$7&gt;=$E121,-VLOOKUP($C121,Input!$A$8:$HV$39,MATCH(OA$21,Input!$A$6:$HV$6,0),FALSE)/$G121*$F121,0))*$D121*$G$4/100</f>
        <v>0</v>
      </c>
      <c r="OB121" s="1">
        <f>IF($E121+$I121+$D$7&lt;=OB$22,0,IF(OB$22-$D$7&gt;=$E121,-VLOOKUP($C121,Input!$A$8:$HV$39,MATCH(OB$21,Input!$A$6:$HV$6,0),FALSE)/$G121*$F121,0))*$D121*$G$4/100</f>
        <v>0</v>
      </c>
      <c r="OC121" s="1">
        <f>IF($E121+$I121+$D$7&lt;=OC$22,0,IF(OC$22-$D$7&gt;=$E121,-VLOOKUP($C121,Input!$A$8:$HV$39,MATCH(OC$21,Input!$A$6:$HV$6,0),FALSE)/$G121*$F121,0))*$D121*$G$4/100</f>
        <v>0</v>
      </c>
      <c r="OD121" s="1">
        <f>IF($E121+$I121+$D$7&lt;=OD$22,0,IF(OD$22-$D$7&gt;=$E121,-VLOOKUP($C121,Input!$A$8:$HV$39,MATCH(OD$21,Input!$A$6:$HV$6,0),FALSE)/$G121*$F121,0))*$D121*$G$4/100</f>
        <v>0</v>
      </c>
      <c r="OE121" s="1">
        <f>IF($E121+$I121+$D$7&lt;=OE$22,0,IF(OE$22-$D$7&gt;=$E121,-VLOOKUP($C121,Input!$A$8:$HV$39,MATCH(OE$21,Input!$A$6:$HV$6,0),FALSE)/$G121*$F121,0))*$D121*$G$4/100</f>
        <v>0</v>
      </c>
      <c r="OF121" s="1">
        <f>IF($E121+$I121+$D$7&lt;=OF$22,0,IF(OF$22-$D$7&gt;=$E121,-VLOOKUP($C121,Input!$A$8:$HV$39,MATCH(OF$21,Input!$A$6:$HV$6,0),FALSE)/$G121*$F121,0))*$D121*$G$4/100</f>
        <v>0</v>
      </c>
      <c r="OG121" s="1">
        <f>IF($E121+$I121+$D$7&lt;=OG$22,0,IF(OG$22-$D$7&gt;=$E121,-VLOOKUP($C121,Input!$A$8:$HV$39,MATCH(OG$21,Input!$A$6:$HV$6,0),FALSE)/$G121*$F121,0))*$D121*$G$4/100</f>
        <v>0</v>
      </c>
      <c r="OH121" s="1">
        <f>IF($E121+$I121+$D$7&lt;=OH$22,0,IF(OH$22-$D$7&gt;=$E121,-VLOOKUP($C121,Input!$A$8:$HV$39,MATCH(OH$21,Input!$A$6:$HV$6,0),FALSE)/$G121*$F121,0))*$D121*$G$4/100</f>
        <v>0</v>
      </c>
      <c r="OI121" s="1">
        <f>IF($E121+$I121+$D$7&lt;=OI$22,0,IF(OI$22-$D$7&gt;=$E121,-VLOOKUP($C121,Input!$A$8:$HV$39,MATCH(OI$21,Input!$A$6:$HV$6,0),FALSE)/$G121*$F121,0))*$D121*$G$4/100</f>
        <v>0</v>
      </c>
      <c r="OK121" t="str">
        <f>VLOOKUP($C121,Input!$A$8:$HW$39,MATCH(OK$21,Input!$A$6:$HW$6,0),FALSE)</f>
        <v>NA</v>
      </c>
      <c r="OL121" s="1">
        <f>IF($E121+$I121+$D$7&lt;=OL$22,0,IF(OL$22-$D$7&gt;=$E121,IF(COUNTIF($KZ121:LP121,"&gt;0")&gt;0,VLOOKUP($C121,Input!$A$8:$HV$21,MATCH($OK$21+COUNTIF($KZ121:LP121,"&gt;0"),Input!$A$6:$HV$6,0),FALSE),0),0))*$D121</f>
        <v>0</v>
      </c>
      <c r="OM121" s="1">
        <f>IF($E121+$I121+$D$7&lt;=OM$22,0,IF(OM$22-$D$7&gt;=$E121,IF(COUNTIF($KZ121:LQ121,"&gt;0")&gt;0,VLOOKUP($C121,Input!$A$8:$HV$21,MATCH($OK$21+COUNTIF($KZ121:LQ121,"&gt;0"),Input!$A$6:$HV$6,0),FALSE),0),0))*$D121</f>
        <v>0</v>
      </c>
      <c r="ON121" s="1">
        <f>IF($E121+$I121+$D$7&lt;=ON$22,0,IF(ON$22-$D$7&gt;=$E121,IF(COUNTIF($KZ121:LR121,"&gt;0")&gt;0,VLOOKUP($C121,Input!$A$8:$HV$21,MATCH($OK$21+COUNTIF($KZ121:LR121,"&gt;0"),Input!$A$6:$HV$6,0),FALSE),0),0))*$D121</f>
        <v>0</v>
      </c>
      <c r="OO121" s="1">
        <f>IF($E121+$I121+$D$7&lt;=OO$22,0,IF(OO$22-$D$7&gt;=$E121,IF(COUNTIF($KZ121:LS121,"&gt;0")&gt;0,VLOOKUP($C121,Input!$A$8:$HV$21,MATCH($OK$21+COUNTIF($KZ121:LS121,"&gt;0"),Input!$A$6:$HV$6,0),FALSE),0),0))*$D121</f>
        <v>0</v>
      </c>
      <c r="OP121" s="1">
        <f>IF($E121+$I121+$D$7&lt;=OP$22,0,IF(OP$22-$D$7&gt;=$E121,IF(COUNTIF($KZ121:LT121,"&gt;0")&gt;0,VLOOKUP($C121,Input!$A$8:$HV$21,MATCH($OK$21+COUNTIF($KZ121:LT121,"&gt;0"),Input!$A$6:$HV$6,0),FALSE),0),0))*$D121</f>
        <v>0</v>
      </c>
      <c r="OQ121" s="1">
        <f>IF($E121+$I121+$D$7&lt;=OQ$22,0,IF(OQ$22-$D$7&gt;=$E121,IF(COUNTIF($KZ121:LU121,"&gt;0")&gt;0,VLOOKUP($C121,Input!$A$8:$HV$21,MATCH($OK$21+COUNTIF($KZ121:LU121,"&gt;0"),Input!$A$6:$HV$6,0),FALSE),0),0))*$D121</f>
        <v>0</v>
      </c>
      <c r="OR121" s="1">
        <f>IF($E121+$I121+$D$7&lt;=OR$22,0,IF(OR$22-$D$7&gt;=$E121,IF(COUNTIF($KZ121:LV121,"&gt;0")&gt;0,VLOOKUP($C121,Input!$A$8:$HV$21,MATCH($OK$21+COUNTIF($KZ121:LV121,"&gt;0"),Input!$A$6:$HV$6,0),FALSE),0),0))*$D121</f>
        <v>0</v>
      </c>
      <c r="OS121" s="1">
        <f>IF($E121+$I121+$D$7&lt;=OS$22,0,IF(OS$22-$D$7&gt;=$E121,IF(COUNTIF($KZ121:LW121,"&gt;0")&gt;0,VLOOKUP($C121,Input!$A$8:$HV$21,MATCH($OK$21+COUNTIF($KZ121:LW121,"&gt;0"),Input!$A$6:$HV$6,0),FALSE),0),0))*$D121</f>
        <v>0</v>
      </c>
      <c r="OT121" s="1">
        <f>IF($E121+$I121+$D$7&lt;=OT$22,0,IF(OT$22-$D$7&gt;=$E121,IF(COUNTIF($KZ121:LX121,"&gt;0")&gt;0,VLOOKUP($C121,Input!$A$8:$HV$21,MATCH($OK$21+COUNTIF($KZ121:LX121,"&gt;0"),Input!$A$6:$HV$6,0),FALSE),0),0))*$D121</f>
        <v>0</v>
      </c>
      <c r="OU121" s="1">
        <f>IF($E121+$I121+$D$7&lt;=OU$22,0,IF(OU$22-$D$7&gt;=$E121,IF(COUNTIF($KZ121:LY121,"&gt;0")&gt;0,VLOOKUP($C121,Input!$A$8:$HV$21,MATCH($OK$21+COUNTIF($KZ121:LY121,"&gt;0"),Input!$A$6:$HV$6,0),FALSE),0),0))*$D121</f>
        <v>0</v>
      </c>
      <c r="OV121" s="1">
        <f>IF($E121+$I121+$D$7&lt;=OV$22,0,IF(OV$22-$D$7&gt;=$E121,IF(COUNTIF($KZ121:LZ121,"&gt;0")&gt;0,VLOOKUP($C121,Input!$A$8:$HV$21,MATCH($OK$21+COUNTIF($KZ121:LZ121,"&gt;0"),Input!$A$6:$HV$6,0),FALSE),0),0))*$D121</f>
        <v>0</v>
      </c>
      <c r="OW121" s="1">
        <f>IF($E121+$I121+$D$7&lt;=OW$22,0,IF(OW$22-$D$7&gt;=$E121,IF(COUNTIF($KZ121:MA121,"&gt;0")&gt;0,VLOOKUP($C121,Input!$A$8:$HV$21,MATCH($OK$21+COUNTIF($KZ121:MA121,"&gt;0"),Input!$A$6:$HV$6,0),FALSE),0),0))*$D121</f>
        <v>0</v>
      </c>
      <c r="OX121" s="1">
        <f>IF($E121+$I121+$D$7&lt;=OX$22,0,IF(OX$22-$D$7&gt;=$E121,IF(COUNTIF($KZ121:MB121,"&gt;0")&gt;0,VLOOKUP($C121,Input!$A$8:$HV$21,MATCH($OK$21+COUNTIF($KZ121:MB121,"&gt;0"),Input!$A$6:$HV$6,0),FALSE),0),0))*$D121</f>
        <v>0</v>
      </c>
      <c r="OY121" s="1">
        <f>IF($E121+$I121+$D$7&lt;=OY$22,0,IF(OY$22-$D$7&gt;=$E121,IF(COUNTIF($KZ121:MC121,"&gt;0")&gt;0,VLOOKUP($C121,Input!$A$8:$HV$21,MATCH($OK$21+COUNTIF($KZ121:MC121,"&gt;0"),Input!$A$6:$HV$6,0),FALSE),0),0))*$D121</f>
        <v>0</v>
      </c>
      <c r="OZ121" s="1">
        <f>IF($E121+$I121+$D$7&lt;=OZ$22,0,IF(OZ$22-$D$7&gt;=$E121,IF(COUNTIF($KZ121:MD121,"&gt;0")&gt;0,VLOOKUP($C121,Input!$A$8:$HV$21,MATCH($OK$21+COUNTIF($KZ121:MD121,"&gt;0"),Input!$A$6:$HV$6,0),FALSE),0),0))*$D121</f>
        <v>0</v>
      </c>
      <c r="PA121" s="1">
        <f>IF($E121+$I121+$D$7&lt;=PA$22,0,IF(PA$22-$D$7&gt;=$E121,IF(COUNTIF($KZ121:ME121,"&gt;0")&gt;0,VLOOKUP($C121,Input!$A$8:$HV$21,MATCH($OK$21+COUNTIF($KZ121:ME121,"&gt;0"),Input!$A$6:$HV$6,0),FALSE),0),0))*$D121</f>
        <v>0</v>
      </c>
      <c r="PB121" s="1">
        <f>IF($E121+$I121+$D$7&lt;=PB$22,0,IF(PB$22-$D$7&gt;=$E121,IF(COUNTIF($KZ121:MF121,"&gt;0")&gt;0,VLOOKUP($C121,Input!$A$8:$HV$21,MATCH($OK$21+COUNTIF($KZ121:MF121,"&gt;0"),Input!$A$6:$HV$6,0),FALSE),0),0))*$D121</f>
        <v>0</v>
      </c>
      <c r="PC121" s="1">
        <f>IF($E121+$I121+$D$7&lt;=PC$22,0,IF(PC$22-$D$7&gt;=$E121,IF(COUNTIF($KZ121:MG121,"&gt;0")&gt;0,VLOOKUP($C121,Input!$A$8:$HV$21,MATCH($OK$21+COUNTIF($KZ121:MG121,"&gt;0"),Input!$A$6:$HV$6,0),FALSE),0),0))*$D121</f>
        <v>0</v>
      </c>
      <c r="PD121" s="1">
        <f>IF($E121+$I121+$D$7&lt;=PD$22,0,IF(PD$22-$D$7&gt;=$E121,IF(COUNTIF($KZ121:MH121,"&gt;0")&gt;0,VLOOKUP($C121,Input!$A$8:$HV$21,MATCH($OK$21+COUNTIF($KZ121:MH121,"&gt;0"),Input!$A$6:$HV$6,0),FALSE),0),0))*$D121</f>
        <v>0</v>
      </c>
      <c r="PE121" s="1">
        <f>IF($E121+$I121+$D$7&lt;=PE$22,0,IF(PE$22-$D$7&gt;=$E121,IF(COUNTIF($KZ121:MI121,"&gt;0")&gt;0,VLOOKUP($C121,Input!$A$8:$HV$21,MATCH($OK$21+COUNTIF($KZ121:MI121,"&gt;0"),Input!$A$6:$HV$6,0),FALSE),0),0))*$D121</f>
        <v>0</v>
      </c>
      <c r="PF121" s="1">
        <f>IF($E121+$I121+$D$7&lt;=PF$22,0,IF(PF$22-$D$7&gt;=$E121,IF(COUNTIF($KZ121:MJ121,"&gt;0")&gt;0,VLOOKUP($C121,Input!$A$8:$HV$21,MATCH($OK$21+COUNTIF($KZ121:MJ121,"&gt;0"),Input!$A$6:$HV$6,0),FALSE),0),0))*$D121</f>
        <v>0</v>
      </c>
      <c r="PG121" s="1">
        <f>IF($E121+$I121+$D$7&lt;=PG$22,0,IF(PG$22-$D$7&gt;=$E121,IF(COUNTIF($KZ121:MK121,"&gt;0")&gt;0,VLOOKUP($C121,Input!$A$8:$HV$21,MATCH($OK$21+COUNTIF($KZ121:MK121,"&gt;0"),Input!$A$6:$HV$6,0),FALSE),0),0))*$D121</f>
        <v>0</v>
      </c>
      <c r="PH121" s="1">
        <f>IF($E121+$I121+$D$7&lt;=PH$22,0,IF(PH$22-$D$7&gt;=$E121,IF(COUNTIF($KZ121:ML121,"&gt;0")&gt;0,VLOOKUP($C121,Input!$A$8:$HV$21,MATCH($OK$21+COUNTIF($KZ121:ML121,"&gt;0"),Input!$A$6:$HV$6,0),FALSE),0),0))*$D121</f>
        <v>0</v>
      </c>
      <c r="PI121" s="1">
        <f>IF($E121+$I121+$D$7&lt;=PI$22,0,IF(PI$22-$D$7&gt;=$E121,IF(COUNTIF($KZ121:MM121,"&gt;0")&gt;0,VLOOKUP($C121,Input!$A$8:$HV$21,MATCH($OK$21+COUNTIF($KZ121:MM121,"&gt;0"),Input!$A$6:$HV$6,0),FALSE),0),0))*$D121</f>
        <v>0</v>
      </c>
      <c r="PJ121" s="1">
        <f>IF($E121+$I121+$D$7&lt;=PJ$22,0,IF(PJ$22-$D$7&gt;=$E121,IF(COUNTIF($KZ121:MN121,"&gt;0")&gt;0,VLOOKUP($C121,Input!$A$8:$HV$21,MATCH($OK$21+COUNTIF($KZ121:MN121,"&gt;0"),Input!$A$6:$HV$6,0),FALSE),0),0))*$D121</f>
        <v>0</v>
      </c>
      <c r="PK121" s="1">
        <f>IF($E121+$I121+$D$7&lt;=PK$22,0,IF(PK$22-$D$7&gt;=$E121,IF(COUNTIF($KZ121:MO121,"&gt;0")&gt;0,VLOOKUP($C121,Input!$A$8:$HV$21,MATCH($OK$21+COUNTIF($KZ121:MO121,"&gt;0"),Input!$A$6:$HV$6,0),FALSE),0),0))*$D121</f>
        <v>0</v>
      </c>
      <c r="PL121" s="1">
        <f>IF($E121+$I121+$D$7&lt;=PL$22,0,IF(PL$22-$D$7&gt;=$E121,IF(COUNTIF($KZ121:MP121,"&gt;0")&gt;0,VLOOKUP($C121,Input!$A$8:$HV$21,MATCH($OK$21+COUNTIF($KZ121:MP121,"&gt;0"),Input!$A$6:$HV$6,0),FALSE),0),0))*$D121</f>
        <v>0</v>
      </c>
      <c r="PM121" s="1">
        <f>IF($E121+$I121+$D$7&lt;=PM$22,0,IF(PM$22-$D$7&gt;=$E121,IF(COUNTIF($KZ121:MQ121,"&gt;0")&gt;0,VLOOKUP($C121,Input!$A$8:$HV$21,MATCH($OK$21+COUNTIF($KZ121:MQ121,"&gt;0"),Input!$A$6:$HV$6,0),FALSE),0),0))*$D121</f>
        <v>0</v>
      </c>
      <c r="PN121" s="1">
        <f>IF($E121+$I121+$D$7&lt;=PN$22,0,IF(PN$22-$D$7&gt;=$E121,IF(COUNTIF($KZ121:MR121,"&gt;0")&gt;0,VLOOKUP($C121,Input!$A$8:$HV$21,MATCH($OK$21+COUNTIF($KZ121:MR121,"&gt;0"),Input!$A$6:$HV$6,0),FALSE),0),0))*$D121</f>
        <v>0</v>
      </c>
      <c r="PO121" s="1">
        <f>IF($E121+$I121+$D$7&lt;=PO$22,0,IF(PO$22-$D$7&gt;=$E121,IF(COUNTIF($KZ121:MS121,"&gt;0")&gt;0,VLOOKUP($C121,Input!$A$8:$HV$21,MATCH($OK$21+COUNTIF($KZ121:MS121,"&gt;0"),Input!$A$6:$HV$6,0),FALSE),0),0))*$D121</f>
        <v>0</v>
      </c>
      <c r="PP121" s="1">
        <f>IF($E121+$I121+$D$7&lt;=PP$22,0,IF(PP$22-$D$7&gt;=$E121,IF(COUNTIF($KZ121:MT121,"&gt;0")&gt;0,VLOOKUP($C121,Input!$A$8:$HV$21,MATCH($OK$21+COUNTIF($KZ121:MT121,"&gt;0"),Input!$A$6:$HV$6,0),FALSE),0),0))*$D121</f>
        <v>0</v>
      </c>
      <c r="PQ121" s="1">
        <f>IF($E121+$I121+$D$7&lt;=PQ$22,0,IF(PQ$22-$D$7&gt;=$E121,IF(COUNTIF($KZ121:MU121,"&gt;0")&gt;0,VLOOKUP($C121,Input!$A$8:$HV$21,MATCH($OK$21+COUNTIF($KZ121:MU121,"&gt;0"),Input!$A$6:$HV$6,0),FALSE),0),0))*$D121</f>
        <v>0</v>
      </c>
      <c r="PR121" s="1">
        <f>IF($E121+$I121+$D$7&lt;=PR$22,0,IF(PR$22-$D$7&gt;=$E121,IF(COUNTIF($KZ121:MV121,"&gt;0")&gt;0,VLOOKUP($C121,Input!$A$8:$HV$21,MATCH($OK$21+COUNTIF($KZ121:MV121,"&gt;0"),Input!$A$6:$HV$6,0),FALSE),0),0))*$D121</f>
        <v>0</v>
      </c>
      <c r="PS121" s="1">
        <f>IF($E121+$I121+$D$7&lt;=PS$22,0,IF(PS$22-$D$7&gt;=$E121,IF(COUNTIF($KZ121:MW121,"&gt;0")&gt;0,VLOOKUP($C121,Input!$A$8:$HV$21,MATCH($OK$21+COUNTIF($KZ121:MW121,"&gt;0"),Input!$A$6:$HV$6,0),FALSE),0),0))*$D121</f>
        <v>0</v>
      </c>
      <c r="PT121" s="1">
        <f>IF($E121+$I121+$D$7&lt;=PT$22,0,IF(PT$22-$D$7&gt;=$E121,IF(COUNTIF($KZ121:MX121,"&gt;0")&gt;0,VLOOKUP($C121,Input!$A$8:$HV$21,MATCH($OK$21+COUNTIF($KZ121:MX121,"&gt;0"),Input!$A$6:$HV$6,0),FALSE),0),0))*$D121</f>
        <v>0</v>
      </c>
      <c r="PV121" s="1" t="str">
        <f t="shared" si="871"/>
        <v>2007 MY 40' CNG w Midlife Rebuild {234 Buses}</v>
      </c>
      <c r="PW121" s="1">
        <f t="shared" si="875"/>
        <v>11040615.56214433</v>
      </c>
      <c r="PX121" s="1">
        <f t="shared" si="872"/>
        <v>11592761.682956627</v>
      </c>
      <c r="PY121" s="1">
        <f t="shared" si="872"/>
        <v>11911838.244978391</v>
      </c>
      <c r="PZ121" s="1">
        <f t="shared" si="872"/>
        <v>12222587.561420878</v>
      </c>
      <c r="QA121" s="1">
        <f t="shared" si="872"/>
        <v>12463481.660155622</v>
      </c>
      <c r="QB121" s="1">
        <f t="shared" si="872"/>
        <v>0</v>
      </c>
      <c r="QC121" s="1">
        <f t="shared" si="872"/>
        <v>0</v>
      </c>
      <c r="QD121" s="1">
        <f t="shared" si="872"/>
        <v>0</v>
      </c>
      <c r="QE121" s="1">
        <f t="shared" si="872"/>
        <v>0</v>
      </c>
      <c r="QF121" s="1">
        <f t="shared" si="872"/>
        <v>0</v>
      </c>
      <c r="QG121" s="1">
        <f t="shared" si="872"/>
        <v>0</v>
      </c>
      <c r="QH121" s="1">
        <f t="shared" si="872"/>
        <v>0</v>
      </c>
      <c r="QI121" s="1">
        <f t="shared" si="872"/>
        <v>0</v>
      </c>
      <c r="QJ121" s="1">
        <f t="shared" si="872"/>
        <v>0</v>
      </c>
      <c r="QK121" s="1">
        <f t="shared" si="872"/>
        <v>0</v>
      </c>
      <c r="QL121" s="1">
        <f t="shared" si="872"/>
        <v>0</v>
      </c>
      <c r="QM121" s="1">
        <f t="shared" si="872"/>
        <v>0</v>
      </c>
      <c r="QN121" s="1">
        <f t="shared" si="872"/>
        <v>0</v>
      </c>
      <c r="QO121" s="1">
        <f t="shared" ref="QO121:QO129" si="879">+AB121+BM121+CX121+EI121+HI121+KG121+MH121+NS121+PD121+IV121+FV121</f>
        <v>0</v>
      </c>
      <c r="QP121" s="1">
        <f t="shared" ref="QP121:QP129" si="880">+AC121+BN121+CY121+EJ121+HJ121+KH121+MI121+NT121+PE121+IW121+FW121</f>
        <v>0</v>
      </c>
      <c r="QQ121" s="1">
        <f t="shared" ref="QQ121:QQ129" si="881">+AD121+BO121+CZ121+EK121+HK121+KI121+MJ121+NU121+PF121+IX121+FX121</f>
        <v>0</v>
      </c>
      <c r="QR121" s="1">
        <f t="shared" ref="QR121:QR129" si="882">+AE121+BP121+DA121+EL121+HL121+KJ121+MK121+NV121+PG121+IY121+FY121</f>
        <v>0</v>
      </c>
      <c r="QS121" s="1">
        <f t="shared" ref="QS121:QS129" si="883">+AF121+BQ121+DB121+EM121+HM121+KK121+ML121+NW121+PH121+IZ121+FZ121</f>
        <v>0</v>
      </c>
      <c r="QT121" s="1">
        <f t="shared" ref="QT121:QT129" si="884">+AG121+BR121+DC121+EN121+HN121+KL121+MM121+NX121+PI121+JA121+GA121</f>
        <v>0</v>
      </c>
      <c r="QU121" s="1">
        <f t="shared" ref="QU121:QU129" si="885">+AH121+BS121+DD121+EO121+HO121+KM121+MN121+NY121+PJ121+JB121+GB121</f>
        <v>0</v>
      </c>
      <c r="QV121" s="1">
        <f t="shared" ref="QV121:QV129" si="886">+AI121+BT121+DE121+EP121+HP121+KN121+MO121+NZ121+PK121+JC121+GC121</f>
        <v>0</v>
      </c>
      <c r="QW121" s="1">
        <f t="shared" ref="QW121:QW129" si="887">+AJ121+BU121+DF121+EQ121+HQ121+KO121+MP121+OA121+PL121+JD121+GD121</f>
        <v>0</v>
      </c>
      <c r="QX121" s="1">
        <f t="shared" ref="QX121:QX129" si="888">+AK121+BV121+DG121+ER121+HR121+KP121+MQ121+OB121+PM121+JE121+GE121</f>
        <v>0</v>
      </c>
      <c r="QY121" s="1">
        <f t="shared" ref="QY121:QY129" si="889">+AL121+BW121+DH121+ES121+HS121+KQ121+MR121+OC121+PN121+JF121+GF121</f>
        <v>0</v>
      </c>
      <c r="QZ121" s="1">
        <f t="shared" ref="QZ121:QZ129" si="890">+AM121+BX121+DI121+ET121+HT121+KR121+MS121+OD121+PO121+JG121+GG121</f>
        <v>0</v>
      </c>
      <c r="RA121" s="1">
        <f t="shared" ref="RA121:RA129" si="891">+AN121+BY121+DJ121+EU121+HU121+KS121+MT121+OE121+PP121+JH121+GH121</f>
        <v>0</v>
      </c>
      <c r="RB121" s="1">
        <f t="shared" ref="RB121:RB129" si="892">+AO121+BZ121+DK121+EV121+HV121+KT121+MU121+OF121+PQ121+JI121+GI121</f>
        <v>0</v>
      </c>
      <c r="RC121" s="1">
        <f t="shared" ref="RC121:RC129" si="893">+AP121+CA121+DL121+EW121+HW121+KU121+MV121+OG121+PR121+JJ121+GJ121</f>
        <v>0</v>
      </c>
      <c r="RD121" s="1">
        <f t="shared" ref="RD121:RD129" si="894">+AQ121+CB121+DM121+EX121+HX121+KV121+MW121+OH121+PS121+JK121+GK121</f>
        <v>0</v>
      </c>
      <c r="RE121" s="1">
        <f t="shared" ref="RE121:RE129" si="895">+AR121+CC121+DN121+EY121+HY121+KW121+MX121+OI121+PT121+JL121+GL121</f>
        <v>0</v>
      </c>
      <c r="RF121" s="1">
        <f t="shared" si="876"/>
        <v>59231284.711655848</v>
      </c>
      <c r="RG121" s="1">
        <f t="shared" si="877"/>
        <v>55782815.081709929</v>
      </c>
      <c r="RH121" s="72"/>
      <c r="RI121" s="91"/>
    </row>
    <row r="122" spans="1:477" hidden="1" outlineLevel="1" x14ac:dyDescent="0.25">
      <c r="A122" s="89"/>
      <c r="B122" s="143"/>
      <c r="C122" s="111" t="str">
        <f t="shared" si="873"/>
        <v>40' CNG w Midlife Rebuild</v>
      </c>
      <c r="D122" s="85">
        <f t="shared" si="874"/>
        <v>234</v>
      </c>
      <c r="E122" s="83">
        <f t="shared" si="878"/>
        <v>2008</v>
      </c>
      <c r="F122" s="68">
        <f t="shared" si="870"/>
        <v>40000</v>
      </c>
      <c r="G122" s="69">
        <f>VLOOKUP($C122,Input!$A$8:$HV$39,MATCH(G$21,Input!$A$6:$HV$6,0),FALSE)</f>
        <v>2.91</v>
      </c>
      <c r="H122" s="123">
        <f>VLOOKUP($C122,Input!$A$8:$HV$39,MATCH(H$21,Input!$A$6:$HV$6,0),FALSE)</f>
        <v>0</v>
      </c>
      <c r="I122" s="70">
        <f>VLOOKUP($C122,Input!$A$8:$HV$39,MATCH(I$21,Input!$A$6:$HV$6,0),FALSE)</f>
        <v>14</v>
      </c>
      <c r="J122" s="1">
        <f>+IF($E122=J$22,VLOOKUP($C122,Input!$A$8:$AN$39,MATCH(J$21,Input!$A$6:$AN$6,0),FALSE)+$H122,0)*$D122</f>
        <v>0</v>
      </c>
      <c r="K122" s="1">
        <f>+IF($E122=K$22,VLOOKUP($C122,Input!$A$8:$AN$39,MATCH(K$21,Input!$A$6:$AN$6,0),FALSE)+$H122,0)*$D122</f>
        <v>0</v>
      </c>
      <c r="L122" s="1">
        <f>+IF($E122=L$22,VLOOKUP($C122,Input!$A$8:$AN$39,MATCH(L$21,Input!$A$6:$AN$6,0),FALSE)+$H122,0)*$D122</f>
        <v>0</v>
      </c>
      <c r="M122" s="1">
        <f>+IF($E122=M$22,VLOOKUP($C122,Input!$A$8:$AN$39,MATCH(M$21,Input!$A$6:$AN$6,0),FALSE)+$H122,0)*$D122</f>
        <v>0</v>
      </c>
      <c r="N122" s="1">
        <f>+IF($E122=N$22,VLOOKUP($C122,Input!$A$8:$AN$39,MATCH(N$21,Input!$A$6:$AN$6,0),FALSE)+$H122,0)*$D122</f>
        <v>0</v>
      </c>
      <c r="O122" s="1">
        <f>+IF($E122=O$22,VLOOKUP($C122,Input!$A$8:$AN$39,MATCH(O$21,Input!$A$6:$AN$6,0),FALSE)+$H122,0)*$D122</f>
        <v>0</v>
      </c>
      <c r="P122" s="1">
        <f>+IF($E122=P$22,VLOOKUP($C122,Input!$A$8:$AN$39,MATCH(P$21,Input!$A$6:$AN$6,0),FALSE)+$H122,0)*$D122</f>
        <v>0</v>
      </c>
      <c r="Q122" s="1">
        <f>+IF($E122=Q$22,VLOOKUP($C122,Input!$A$8:$AN$39,MATCH(Q$21,Input!$A$6:$AN$6,0),FALSE)+$H122,0)*$D122</f>
        <v>0</v>
      </c>
      <c r="R122" s="1">
        <f>+IF($E122=R$22,VLOOKUP($C122,Input!$A$8:$AN$39,MATCH(R$21,Input!$A$6:$AN$6,0),FALSE)+$H122,0)*$D122</f>
        <v>0</v>
      </c>
      <c r="S122" s="1">
        <f>+IF($E122=S$22,VLOOKUP($C122,Input!$A$8:$AN$39,MATCH(S$21,Input!$A$6:$AN$6,0),FALSE)+$H122,0)*$D122</f>
        <v>0</v>
      </c>
      <c r="T122" s="1">
        <f>+IF($E122=T$22,VLOOKUP($C122,Input!$A$8:$AN$39,MATCH(T$21,Input!$A$6:$AN$6,0),FALSE)+$H122,0)*$D122</f>
        <v>0</v>
      </c>
      <c r="U122" s="1">
        <f>+IF($E122=U$22,VLOOKUP($C122,Input!$A$8:$AN$39,MATCH(U$21,Input!$A$6:$AN$6,0),FALSE)+$H122,0)*$D122</f>
        <v>0</v>
      </c>
      <c r="V122" s="1">
        <f>+IF($E122=V$22,VLOOKUP($C122,Input!$A$8:$AN$39,MATCH(V$21,Input!$A$6:$AN$6,0),FALSE)+$H122,0)*$D122</f>
        <v>0</v>
      </c>
      <c r="W122" s="1">
        <f>+IF($E122=W$22,VLOOKUP($C122,Input!$A$8:$AN$39,MATCH(W$21,Input!$A$6:$AN$6,0),FALSE)+$H122,0)*$D122</f>
        <v>0</v>
      </c>
      <c r="X122" s="1">
        <f>+IF($E122=X$22,VLOOKUP($C122,Input!$A$8:$AN$39,MATCH(X$21,Input!$A$6:$AN$6,0),FALSE)+$H122,0)*$D122</f>
        <v>0</v>
      </c>
      <c r="Y122" s="1">
        <f>+IF($E122=Y$22,VLOOKUP($C122,Input!$A$8:$AN$39,MATCH(Y$21,Input!$A$6:$AN$6,0),FALSE)+$H122,0)*$D122</f>
        <v>0</v>
      </c>
      <c r="Z122" s="1">
        <f>+IF($E122=Z$22,VLOOKUP($C122,Input!$A$8:$AN$39,MATCH(Z$21,Input!$A$6:$AN$6,0),FALSE)+$H122,0)*$D122</f>
        <v>0</v>
      </c>
      <c r="AA122" s="1">
        <f>+IF($E122=AA$22,VLOOKUP($C122,Input!$A$8:$AN$39,MATCH(AA$21,Input!$A$6:$AN$6,0),FALSE)+$H122,0)*$D122</f>
        <v>0</v>
      </c>
      <c r="AB122" s="1">
        <f>+IF($E122=AB$22,VLOOKUP($C122,Input!$A$8:$AN$39,MATCH(AB$21,Input!$A$6:$AN$6,0),FALSE)+$H122,0)*$D122</f>
        <v>0</v>
      </c>
      <c r="AC122" s="1">
        <f>+IF($E122=AC$22,VLOOKUP($C122,Input!$A$8:$AN$39,MATCH(AC$21,Input!$A$6:$AN$6,0),FALSE)+$H122,0)*$D122</f>
        <v>0</v>
      </c>
      <c r="AD122" s="1">
        <f>+IF($E122=AD$22,VLOOKUP($C122,Input!$A$8:$AN$39,MATCH(AD$21,Input!$A$6:$AN$6,0),FALSE)+$H122,0)*$D122</f>
        <v>0</v>
      </c>
      <c r="AE122" s="1">
        <f>+IF($E122=AE$22,VLOOKUP($C122,Input!$A$8:$AN$39,MATCH(AE$21,Input!$A$6:$AN$6,0),FALSE)+$H122,0)*$D122</f>
        <v>0</v>
      </c>
      <c r="AF122" s="1">
        <f>+IF($E122=AF$22,VLOOKUP($C122,Input!$A$8:$AN$39,MATCH(AF$21,Input!$A$6:$AN$6,0),FALSE)+$H122,0)*$D122</f>
        <v>0</v>
      </c>
      <c r="AG122" s="1">
        <f>+IF($E122=AG$22,VLOOKUP($C122,Input!$A$8:$AN$39,MATCH(AG$21,Input!$A$6:$AN$6,0),FALSE)+$H122,0)*$D122</f>
        <v>0</v>
      </c>
      <c r="AH122" s="1">
        <f>+IF($E122=AH$22,VLOOKUP($C122,Input!$A$8:$AN$39,MATCH(AH$21,Input!$A$6:$AN$6,0),FALSE)+$H122,0)*$D122</f>
        <v>0</v>
      </c>
      <c r="AI122" s="1">
        <f>+IF($E122=AI$22,VLOOKUP($C122,Input!$A$8:$AN$39,MATCH(AI$21,Input!$A$6:$AN$6,0),FALSE)+$H122,0)*$D122</f>
        <v>0</v>
      </c>
      <c r="AJ122" s="1">
        <f>+IF($E122=AJ$22,VLOOKUP($C122,Input!$A$8:$AN$39,MATCH(AJ$21,Input!$A$6:$AN$6,0),FALSE)+$H122,0)*$D122</f>
        <v>0</v>
      </c>
      <c r="AK122" s="1">
        <f>+IF($E122=AK$22,VLOOKUP($C122,Input!$A$8:$AN$39,MATCH(AK$21,Input!$A$6:$AN$6,0),FALSE)+$H122,0)*$D122</f>
        <v>0</v>
      </c>
      <c r="AL122" s="1">
        <f>+IF($E122=AL$22,VLOOKUP($C122,Input!$A$8:$AN$39,MATCH(AL$21,Input!$A$6:$AN$6,0),FALSE)+$H122,0)*$D122</f>
        <v>0</v>
      </c>
      <c r="AM122" s="1">
        <f>+IF($E122=AM$22,VLOOKUP($C122,Input!$A$8:$AN$39,MATCH(AM$21,Input!$A$6:$AN$6,0),FALSE)+$H122,0)*$D122</f>
        <v>0</v>
      </c>
      <c r="AN122" s="1">
        <f>+IF($E122=AN$22,VLOOKUP($C122,Input!$A$8:$AN$39,MATCH(AN$21,Input!$A$6:$AN$6,0),FALSE)+$H122,0)*$D122</f>
        <v>0</v>
      </c>
      <c r="AO122" s="1">
        <f>+IF($E122=AO$22,VLOOKUP($C122,Input!$A$8:$AN$39,MATCH(AO$21,Input!$A$6:$AN$6,0),FALSE)+$H122,0)*$D122</f>
        <v>0</v>
      </c>
      <c r="AP122" s="1">
        <f>+IF($E122=AP$22,VLOOKUP($C122,Input!$A$8:$AN$39,MATCH(AP$21,Input!$A$6:$AN$6,0),FALSE)+$H122,0)*$D122</f>
        <v>0</v>
      </c>
      <c r="AQ122" s="1">
        <f>+IF($E122=AQ$22,VLOOKUP($C122,Input!$A$8:$AN$39,MATCH(AQ$21,Input!$A$6:$AN$6,0),FALSE)+$H122,0)*$D122</f>
        <v>0</v>
      </c>
      <c r="AR122" s="1">
        <f>+IF($E122=AR$22,VLOOKUP($C122,Input!$A$8:$AN$39,MATCH(AR$21,Input!$A$6:$AN$6,0),FALSE)+$H122,0)*$D122</f>
        <v>0</v>
      </c>
      <c r="AT122" t="str">
        <f>VLOOKUP($C122,Input!$A$8:$HV$39,MATCH(AT$21,Input!$A$6:$HV$6,0),FALSE)</f>
        <v>Parts and administrative cost</v>
      </c>
      <c r="AU122" s="1">
        <f>+IF($E122=AU$22,VLOOKUP($C122,Input!$A$8:$HV$39,MATCH(AU$21,Input!$A$6:$HV$6,0),FALSE),0)*$D122</f>
        <v>0</v>
      </c>
      <c r="AV122" s="1">
        <f>+IF($E122=AV$22,VLOOKUP($C122,Input!$A$8:$HV$39,MATCH(AV$21,Input!$A$6:$HV$6,0),FALSE),0)*$D122</f>
        <v>0</v>
      </c>
      <c r="AW122" s="1">
        <f>+IF($E122=AW$22,VLOOKUP($C122,Input!$A$8:$HV$39,MATCH(AW$21,Input!$A$6:$HV$6,0),FALSE),0)*$D122</f>
        <v>0</v>
      </c>
      <c r="AX122" s="1">
        <f>+IF($E122=AX$22,VLOOKUP($C122,Input!$A$8:$HV$39,MATCH(AX$21,Input!$A$6:$HV$6,0),FALSE),0)*$D122</f>
        <v>0</v>
      </c>
      <c r="AY122" s="1">
        <f>+IF($E122=AY$22,VLOOKUP($C122,Input!$A$8:$HV$39,MATCH(AY$21,Input!$A$6:$HV$6,0),FALSE),0)*$D122</f>
        <v>0</v>
      </c>
      <c r="AZ122" s="1">
        <f>+IF($E122=AZ$22,VLOOKUP($C122,Input!$A$8:$HV$39,MATCH(AZ$21,Input!$A$6:$HV$6,0),FALSE),0)*$D122</f>
        <v>0</v>
      </c>
      <c r="BA122" s="1">
        <f>+IF($E122=BA$22,VLOOKUP($C122,Input!$A$8:$HV$39,MATCH(BA$21,Input!$A$6:$HV$6,0),FALSE),0)*$D122</f>
        <v>0</v>
      </c>
      <c r="BB122" s="1">
        <f>+IF($E122=BB$22,VLOOKUP($C122,Input!$A$8:$HV$39,MATCH(BB$21,Input!$A$6:$HV$6,0),FALSE),0)*$D122</f>
        <v>0</v>
      </c>
      <c r="BC122" s="1">
        <f>+IF($E122=BC$22,VLOOKUP($C122,Input!$A$8:$HV$39,MATCH(BC$21,Input!$A$6:$HV$6,0),FALSE),0)*$D122</f>
        <v>0</v>
      </c>
      <c r="BD122" s="1">
        <f>+IF($E122=BD$22,VLOOKUP($C122,Input!$A$8:$HV$39,MATCH(BD$21,Input!$A$6:$HV$6,0),FALSE),0)*$D122</f>
        <v>0</v>
      </c>
      <c r="BE122" s="1">
        <f>+IF($E122=BE$22,VLOOKUP($C122,Input!$A$8:$HV$39,MATCH(BE$21,Input!$A$6:$HV$6,0),FALSE),0)*$D122</f>
        <v>0</v>
      </c>
      <c r="BF122" s="1">
        <f>+IF($E122=BF$22,VLOOKUP($C122,Input!$A$8:$HV$39,MATCH(BF$21,Input!$A$6:$HV$6,0),FALSE),0)*$D122</f>
        <v>0</v>
      </c>
      <c r="BG122" s="1">
        <f>+IF($E122=BG$22,VLOOKUP($C122,Input!$A$8:$HV$39,MATCH(BG$21,Input!$A$6:$HV$6,0),FALSE),0)*$D122</f>
        <v>0</v>
      </c>
      <c r="BH122" s="1">
        <f>+IF($E122=BH$22,VLOOKUP($C122,Input!$A$8:$HV$39,MATCH(BH$21,Input!$A$6:$HV$6,0),FALSE),0)*$D122</f>
        <v>0</v>
      </c>
      <c r="BI122" s="1">
        <f>+IF($E122=BI$22,VLOOKUP($C122,Input!$A$8:$HV$39,MATCH(BI$21,Input!$A$6:$HV$6,0),FALSE),0)*$D122</f>
        <v>0</v>
      </c>
      <c r="BJ122" s="1">
        <f>+IF($E122=BJ$22,VLOOKUP($C122,Input!$A$8:$HV$39,MATCH(BJ$21,Input!$A$6:$HV$6,0),FALSE),0)*$D122</f>
        <v>0</v>
      </c>
      <c r="BK122" s="1">
        <f>+IF($E122=BK$22,VLOOKUP($C122,Input!$A$8:$HV$39,MATCH(BK$21,Input!$A$6:$HV$6,0),FALSE),0)*$D122</f>
        <v>0</v>
      </c>
      <c r="BL122" s="1">
        <f>+IF($E122=BL$22,VLOOKUP($C122,Input!$A$8:$HV$39,MATCH(BL$21,Input!$A$6:$HV$6,0),FALSE),0)*$D122</f>
        <v>0</v>
      </c>
      <c r="BM122" s="1">
        <f>+IF($E122=BM$22,VLOOKUP($C122,Input!$A$8:$HV$39,MATCH(BM$21,Input!$A$6:$HV$6,0),FALSE),0)*$D122</f>
        <v>0</v>
      </c>
      <c r="BN122" s="1">
        <f>+IF($E122=BN$22,VLOOKUP($C122,Input!$A$8:$HV$39,MATCH(BN$21,Input!$A$6:$HV$6,0),FALSE),0)*$D122</f>
        <v>0</v>
      </c>
      <c r="BO122" s="1">
        <f>+IF($E122=BO$22,VLOOKUP($C122,Input!$A$8:$HV$39,MATCH(BO$21,Input!$A$6:$HV$6,0),FALSE),0)*$D122</f>
        <v>0</v>
      </c>
      <c r="BP122" s="1">
        <f>+IF($E122=BP$22,VLOOKUP($C122,Input!$A$8:$HV$39,MATCH(BP$21,Input!$A$6:$HV$6,0),FALSE),0)*$D122</f>
        <v>0</v>
      </c>
      <c r="BQ122" s="1">
        <f>+IF($E122=BQ$22,VLOOKUP($C122,Input!$A$8:$HV$39,MATCH(BQ$21,Input!$A$6:$HV$6,0),FALSE),0)*$D122</f>
        <v>0</v>
      </c>
      <c r="BR122" s="1">
        <f>+IF($E122=BR$22,VLOOKUP($C122,Input!$A$8:$HV$39,MATCH(BR$21,Input!$A$6:$HV$6,0),FALSE),0)*$D122</f>
        <v>0</v>
      </c>
      <c r="BS122" s="1">
        <f>+IF($E122=BS$22,VLOOKUP($C122,Input!$A$8:$HV$39,MATCH(BS$21,Input!$A$6:$HV$6,0),FALSE),0)*$D122</f>
        <v>0</v>
      </c>
      <c r="BT122" s="1">
        <f>+IF($E122=BT$22,VLOOKUP($C122,Input!$A$8:$HV$39,MATCH(BT$21,Input!$A$6:$HV$6,0),FALSE),0)*$D122</f>
        <v>0</v>
      </c>
      <c r="BU122" s="1">
        <f>+IF($E122=BU$22,VLOOKUP($C122,Input!$A$8:$HV$39,MATCH(BU$21,Input!$A$6:$HV$6,0),FALSE),0)*$D122</f>
        <v>0</v>
      </c>
      <c r="BV122" s="1">
        <f>+IF($E122=BV$22,VLOOKUP($C122,Input!$A$8:$HV$39,MATCH(BV$21,Input!$A$6:$HV$6,0),FALSE),0)*$D122</f>
        <v>0</v>
      </c>
      <c r="BW122" s="1">
        <f>+IF($E122=BW$22,VLOOKUP($C122,Input!$A$8:$HV$39,MATCH(BW$21,Input!$A$6:$HV$6,0),FALSE),0)*$D122</f>
        <v>0</v>
      </c>
      <c r="BX122" s="1">
        <f>+IF($E122=BX$22,VLOOKUP($C122,Input!$A$8:$HV$39,MATCH(BX$21,Input!$A$6:$HV$6,0),FALSE),0)*$D122</f>
        <v>0</v>
      </c>
      <c r="BY122" s="1">
        <f>+IF($E122=BY$22,VLOOKUP($C122,Input!$A$8:$HV$39,MATCH(BY$21,Input!$A$6:$HV$6,0),FALSE),0)*$D122</f>
        <v>0</v>
      </c>
      <c r="BZ122" s="1">
        <f>+IF($E122=BZ$22,VLOOKUP($C122,Input!$A$8:$HV$39,MATCH(BZ$21,Input!$A$6:$HV$6,0),FALSE),0)*$D122</f>
        <v>0</v>
      </c>
      <c r="CA122" s="1">
        <f>+IF($E122=CA$22,VLOOKUP($C122,Input!$A$8:$HV$39,MATCH(CA$21,Input!$A$6:$HV$6,0),FALSE),0)*$D122</f>
        <v>0</v>
      </c>
      <c r="CB122" s="1">
        <f>+IF($E122=CB$22,VLOOKUP($C122,Input!$A$8:$HV$39,MATCH(CB$21,Input!$A$6:$HV$6,0),FALSE),0)*$D122</f>
        <v>0</v>
      </c>
      <c r="CC122" s="1">
        <f>+IF($E122=CC$22,VLOOKUP($C122,Input!$A$8:$HV$39,MATCH(CC$21,Input!$A$6:$HV$6,0),FALSE),0)*$D122</f>
        <v>0</v>
      </c>
      <c r="CE122" t="str">
        <f>VLOOKUP($C122,Input!$A$8:$HV$39,MATCH(CE$21,Input!$A$6:$HV$6,0),FALSE)</f>
        <v>Engine Rebuild @ 7 Yr</v>
      </c>
      <c r="CF122" s="1">
        <f>IF($E122+$I122+$D$7&lt;=CF$22,0,IF(CF$22-$D$7&gt;=$E122,IF(COUNTIF($KZ122:LP122,"&gt;0")&gt;0,VLOOKUP($C122,Input!$A$8:$HV$21,MATCH($CE$21+COUNTIF($KZ122:LP122,"&gt;0"),Input!$A$6:$HV$6,0),FALSE),0),0))*$D122</f>
        <v>0</v>
      </c>
      <c r="CG122" s="1">
        <f>IF($E122+$I122+$D$7&lt;=CG$22,0,IF(CG$22-$D$7&gt;=$E122,IF(COUNTIF($KZ122:LQ122,"&gt;0")&gt;0,VLOOKUP($C122,Input!$A$8:$HV$21,MATCH($CE$21+COUNTIF($KZ122:LQ122,"&gt;0"),Input!$A$6:$HV$6,0),FALSE),0),0))*$D122</f>
        <v>0</v>
      </c>
      <c r="CH122" s="1">
        <f>IF($E122+$I122+$D$7&lt;=CH$22,0,IF(CH$22-$D$7&gt;=$E122,IF(COUNTIF($KZ122:LR122,"&gt;0")&gt;0,VLOOKUP($C122,Input!$A$8:$HV$21,MATCH($CE$21+COUNTIF($KZ122:LR122,"&gt;0"),Input!$A$6:$HV$6,0),FALSE),0),0))*$D122</f>
        <v>0</v>
      </c>
      <c r="CI122" s="1">
        <f>IF($E122+$I122+$D$7&lt;=CI$22,0,IF(CI$22-$D$7&gt;=$E122,IF(COUNTIF($KZ122:LS122,"&gt;0")&gt;0,VLOOKUP($C122,Input!$A$8:$HV$21,MATCH($CE$21+COUNTIF($KZ122:LS122,"&gt;0"),Input!$A$6:$HV$6,0),FALSE),0),0))*$D122</f>
        <v>0</v>
      </c>
      <c r="CJ122" s="1">
        <f>IF($E122+$I122+$D$7&lt;=CJ$22,0,IF(CJ$22-$D$7&gt;=$E122,IF(COUNTIF($KZ122:LT122,"&gt;0")&gt;0,VLOOKUP($C122,Input!$A$8:$HV$21,MATCH($CE$21+COUNTIF($KZ122:LT122,"&gt;0"),Input!$A$6:$HV$6,0),FALSE),0),0))*$D122</f>
        <v>0</v>
      </c>
      <c r="CK122" s="1">
        <f>IF($E122+$I122+$D$7&lt;=CK$22,0,IF(CK$22-$D$7&gt;=$E122,IF(COUNTIF($KZ122:LU122,"&gt;0")&gt;0,VLOOKUP($C122,Input!$A$8:$HV$21,MATCH($CE$21+COUNTIF($KZ122:LU122,"&gt;0"),Input!$A$6:$HV$6,0),FALSE),0),0))*$D122</f>
        <v>0</v>
      </c>
      <c r="CL122" s="1">
        <f>IF($E122+$I122+$D$7&lt;=CL$22,0,IF(CL$22-$D$7&gt;=$E122,IF(COUNTIF($KZ122:LV122,"&gt;0")&gt;0,VLOOKUP($C122,Input!$A$8:$HV$21,MATCH($CE$21+COUNTIF($KZ122:LV122,"&gt;0"),Input!$A$6:$HV$6,0),FALSE),0),0))*$D122</f>
        <v>0</v>
      </c>
      <c r="CM122" s="1">
        <f>IF($E122+$I122+$D$7&lt;=CM$22,0,IF(CM$22-$D$7&gt;=$E122,IF(COUNTIF($KZ122:LW122,"&gt;0")&gt;0,VLOOKUP($C122,Input!$A$8:$HV$21,MATCH($CE$21+COUNTIF($KZ122:LW122,"&gt;0"),Input!$A$6:$HV$6,0),FALSE),0),0))*$D122</f>
        <v>0</v>
      </c>
      <c r="CN122" s="1">
        <f>IF($E122+$I122+$D$7&lt;=CN$22,0,IF(CN$22-$D$7&gt;=$E122,IF(COUNTIF($KZ122:LX122,"&gt;0")&gt;0,VLOOKUP($C122,Input!$A$8:$HV$21,MATCH($CE$21+COUNTIF($KZ122:LX122,"&gt;0"),Input!$A$6:$HV$6,0),FALSE),0),0))*$D122</f>
        <v>0</v>
      </c>
      <c r="CO122" s="1">
        <f>IF($E122+$I122+$D$7&lt;=CO$22,0,IF(CO$22-$D$7&gt;=$E122,IF(COUNTIF($KZ122:LY122,"&gt;0")&gt;0,VLOOKUP($C122,Input!$A$8:$HV$21,MATCH($CE$21+COUNTIF($KZ122:LY122,"&gt;0"),Input!$A$6:$HV$6,0),FALSE),0),0))*$D122</f>
        <v>0</v>
      </c>
      <c r="CP122" s="1">
        <f>IF($E122+$I122+$D$7&lt;=CP$22,0,IF(CP$22-$D$7&gt;=$E122,IF(COUNTIF($KZ122:LZ122,"&gt;0")&gt;0,VLOOKUP($C122,Input!$A$8:$HV$21,MATCH($CE$21+COUNTIF($KZ122:LZ122,"&gt;0"),Input!$A$6:$HV$6,0),FALSE),0),0))*$D122</f>
        <v>0</v>
      </c>
      <c r="CQ122" s="1">
        <f>IF($E122+$I122+$D$7&lt;=CQ$22,0,IF(CQ$22-$D$7&gt;=$E122,IF(COUNTIF($KZ122:MA122,"&gt;0")&gt;0,VLOOKUP($C122,Input!$A$8:$HV$21,MATCH($CE$21+COUNTIF($KZ122:MA122,"&gt;0"),Input!$A$6:$HV$6,0),FALSE),0),0))*$D122</f>
        <v>0</v>
      </c>
      <c r="CR122" s="1">
        <f>IF($E122+$I122+$D$7&lt;=CR$22,0,IF(CR$22-$D$7&gt;=$E122,IF(COUNTIF($KZ122:MB122,"&gt;0")&gt;0,VLOOKUP($C122,Input!$A$8:$HV$21,MATCH($CE$21+COUNTIF($KZ122:MB122,"&gt;0"),Input!$A$6:$HV$6,0),FALSE),0),0))*$D122</f>
        <v>0</v>
      </c>
      <c r="CS122" s="1">
        <f>IF($E122+$I122+$D$7&lt;=CS$22,0,IF(CS$22-$D$7&gt;=$E122,IF(COUNTIF($KZ122:MC122,"&gt;0")&gt;0,VLOOKUP($C122,Input!$A$8:$HV$21,MATCH($CE$21+COUNTIF($KZ122:MC122,"&gt;0"),Input!$A$6:$HV$6,0),FALSE),0),0))*$D122</f>
        <v>0</v>
      </c>
      <c r="CT122" s="1">
        <f>IF($E122+$I122+$D$7&lt;=CT$22,0,IF(CT$22-$D$7&gt;=$E122,IF(COUNTIF($KZ122:MD122,"&gt;0")&gt;0,VLOOKUP($C122,Input!$A$8:$HV$21,MATCH($CE$21+COUNTIF($KZ122:MD122,"&gt;0"),Input!$A$6:$HV$6,0),FALSE),0),0))*$D122</f>
        <v>0</v>
      </c>
      <c r="CU122" s="1">
        <f>IF($E122+$I122+$D$7&lt;=CU$22,0,IF(CU$22-$D$7&gt;=$E122,IF(COUNTIF($KZ122:ME122,"&gt;0")&gt;0,VLOOKUP($C122,Input!$A$8:$HV$21,MATCH($CE$21+COUNTIF($KZ122:ME122,"&gt;0"),Input!$A$6:$HV$6,0),FALSE),0),0))*$D122</f>
        <v>0</v>
      </c>
      <c r="CV122" s="1">
        <f>IF($E122+$I122+$D$7&lt;=CV$22,0,IF(CV$22-$D$7&gt;=$E122,IF(COUNTIF($KZ122:MF122,"&gt;0")&gt;0,VLOOKUP($C122,Input!$A$8:$HV$21,MATCH($CE$21+COUNTIF($KZ122:MF122,"&gt;0"),Input!$A$6:$HV$6,0),FALSE),0),0))*$D122</f>
        <v>0</v>
      </c>
      <c r="CW122" s="1">
        <f>IF($E122+$I122+$D$7&lt;=CW$22,0,IF(CW$22-$D$7&gt;=$E122,IF(COUNTIF($KZ122:MG122,"&gt;0")&gt;0,VLOOKUP($C122,Input!$A$8:$HV$21,MATCH($CE$21+COUNTIF($KZ122:MG122,"&gt;0"),Input!$A$6:$HV$6,0),FALSE),0),0))*$D122</f>
        <v>0</v>
      </c>
      <c r="CX122" s="1">
        <f>IF($E122+$I122+$D$7&lt;=CX$22,0,IF(CX$22-$D$7&gt;=$E122,IF(COUNTIF($KZ122:MH122,"&gt;0")&gt;0,VLOOKUP($C122,Input!$A$8:$HV$21,MATCH($CE$21+COUNTIF($KZ122:MH122,"&gt;0"),Input!$A$6:$HV$6,0),FALSE),0),0))*$D122</f>
        <v>0</v>
      </c>
      <c r="CY122" s="1">
        <f>IF($E122+$I122+$D$7&lt;=CY$22,0,IF(CY$22-$D$7&gt;=$E122,IF(COUNTIF($KZ122:MI122,"&gt;0")&gt;0,VLOOKUP($C122,Input!$A$8:$HV$21,MATCH($CE$21+COUNTIF($KZ122:MI122,"&gt;0"),Input!$A$6:$HV$6,0),FALSE),0),0))*$D122</f>
        <v>0</v>
      </c>
      <c r="CZ122" s="1">
        <f>IF($E122+$I122+$D$7&lt;=CZ$22,0,IF(CZ$22-$D$7&gt;=$E122,IF(COUNTIF($KZ122:MJ122,"&gt;0")&gt;0,VLOOKUP($C122,Input!$A$8:$HV$21,MATCH($CE$21+COUNTIF($KZ122:MJ122,"&gt;0"),Input!$A$6:$HV$6,0),FALSE),0),0))*$D122</f>
        <v>0</v>
      </c>
      <c r="DA122" s="1">
        <f>IF($E122+$I122+$D$7&lt;=DA$22,0,IF(DA$22-$D$7&gt;=$E122,IF(COUNTIF($KZ122:MK122,"&gt;0")&gt;0,VLOOKUP($C122,Input!$A$8:$HV$21,MATCH($CE$21+COUNTIF($KZ122:MK122,"&gt;0"),Input!$A$6:$HV$6,0),FALSE),0),0))*$D122</f>
        <v>0</v>
      </c>
      <c r="DB122" s="1">
        <f>IF($E122+$I122+$D$7&lt;=DB$22,0,IF(DB$22-$D$7&gt;=$E122,IF(COUNTIF($KZ122:ML122,"&gt;0")&gt;0,VLOOKUP($C122,Input!$A$8:$HV$21,MATCH($CE$21+COUNTIF($KZ122:ML122,"&gt;0"),Input!$A$6:$HV$6,0),FALSE),0),0))*$D122</f>
        <v>0</v>
      </c>
      <c r="DC122" s="1">
        <f>IF($E122+$I122+$D$7&lt;=DC$22,0,IF(DC$22-$D$7&gt;=$E122,IF(COUNTIF($KZ122:MM122,"&gt;0")&gt;0,VLOOKUP($C122,Input!$A$8:$HV$21,MATCH($CE$21+COUNTIF($KZ122:MM122,"&gt;0"),Input!$A$6:$HV$6,0),FALSE),0),0))*$D122</f>
        <v>0</v>
      </c>
      <c r="DD122" s="1">
        <f>IF($E122+$I122+$D$7&lt;=DD$22,0,IF(DD$22-$D$7&gt;=$E122,IF(COUNTIF($KZ122:MN122,"&gt;0")&gt;0,VLOOKUP($C122,Input!$A$8:$HV$21,MATCH($CE$21+COUNTIF($KZ122:MN122,"&gt;0"),Input!$A$6:$HV$6,0),FALSE),0),0))*$D122</f>
        <v>0</v>
      </c>
      <c r="DE122" s="1">
        <f>IF($E122+$I122+$D$7&lt;=DE$22,0,IF(DE$22-$D$7&gt;=$E122,IF(COUNTIF($KZ122:MO122,"&gt;0")&gt;0,VLOOKUP($C122,Input!$A$8:$HV$21,MATCH($CE$21+COUNTIF($KZ122:MO122,"&gt;0"),Input!$A$6:$HV$6,0),FALSE),0),0))*$D122</f>
        <v>0</v>
      </c>
      <c r="DF122" s="1">
        <f>IF($E122+$I122+$D$7&lt;=DF$22,0,IF(DF$22-$D$7&gt;=$E122,IF(COUNTIF($KZ122:MP122,"&gt;0")&gt;0,VLOOKUP($C122,Input!$A$8:$HV$21,MATCH($CE$21+COUNTIF($KZ122:MP122,"&gt;0"),Input!$A$6:$HV$6,0),FALSE),0),0))*$D122</f>
        <v>0</v>
      </c>
      <c r="DG122" s="1">
        <f>IF($E122+$I122+$D$7&lt;=DG$22,0,IF(DG$22-$D$7&gt;=$E122,IF(COUNTIF($KZ122:MQ122,"&gt;0")&gt;0,VLOOKUP($C122,Input!$A$8:$HV$21,MATCH($CE$21+COUNTIF($KZ122:MQ122,"&gt;0"),Input!$A$6:$HV$6,0),FALSE),0),0))*$D122</f>
        <v>0</v>
      </c>
      <c r="DH122" s="1">
        <f>IF($E122+$I122+$D$7&lt;=DH$22,0,IF(DH$22-$D$7&gt;=$E122,IF(COUNTIF($KZ122:MR122,"&gt;0")&gt;0,VLOOKUP($C122,Input!$A$8:$HV$21,MATCH($CE$21+COUNTIF($KZ122:MR122,"&gt;0"),Input!$A$6:$HV$6,0),FALSE),0),0))*$D122</f>
        <v>0</v>
      </c>
      <c r="DI122" s="1">
        <f>IF($E122+$I122+$D$7&lt;=DI$22,0,IF(DI$22-$D$7&gt;=$E122,IF(COUNTIF($KZ122:MS122,"&gt;0")&gt;0,VLOOKUP($C122,Input!$A$8:$HV$21,MATCH($CE$21+COUNTIF($KZ122:MS122,"&gt;0"),Input!$A$6:$HV$6,0),FALSE),0),0))*$D122</f>
        <v>0</v>
      </c>
      <c r="DJ122" s="1">
        <f>IF($E122+$I122+$D$7&lt;=DJ$22,0,IF(DJ$22-$D$7&gt;=$E122,IF(COUNTIF($KZ122:MT122,"&gt;0")&gt;0,VLOOKUP($C122,Input!$A$8:$HV$21,MATCH($CE$21+COUNTIF($KZ122:MT122,"&gt;0"),Input!$A$6:$HV$6,0),FALSE),0),0))*$D122</f>
        <v>0</v>
      </c>
      <c r="DK122" s="1">
        <f>IF($E122+$I122+$D$7&lt;=DK$22,0,IF(DK$22-$D$7&gt;=$E122,IF(COUNTIF($KZ122:MU122,"&gt;0")&gt;0,VLOOKUP($C122,Input!$A$8:$HV$21,MATCH($CE$21+COUNTIF($KZ122:MU122,"&gt;0"),Input!$A$6:$HV$6,0),FALSE),0),0))*$D122</f>
        <v>0</v>
      </c>
      <c r="DL122" s="1">
        <f>IF($E122+$I122+$D$7&lt;=DL$22,0,IF(DL$22-$D$7&gt;=$E122,IF(COUNTIF($KZ122:MV122,"&gt;0")&gt;0,VLOOKUP($C122,Input!$A$8:$HV$21,MATCH($CE$21+COUNTIF($KZ122:MV122,"&gt;0"),Input!$A$6:$HV$6,0),FALSE),0),0))*$D122</f>
        <v>0</v>
      </c>
      <c r="DM122" s="1">
        <f>IF($E122+$I122+$D$7&lt;=DM$22,0,IF(DM$22-$D$7&gt;=$E122,IF(COUNTIF($KZ122:MW122,"&gt;0")&gt;0,VLOOKUP($C122,Input!$A$8:$HV$21,MATCH($CE$21+COUNTIF($KZ122:MW122,"&gt;0"),Input!$A$6:$HV$6,0),FALSE),0),0))*$D122</f>
        <v>0</v>
      </c>
      <c r="DN122" s="1">
        <f>IF($E122+$I122+$D$7&lt;=DN$22,0,IF(DN$22-$D$7&gt;=$E122,IF(COUNTIF($KZ122:MX122,"&gt;0")&gt;0,VLOOKUP($C122,Input!$A$8:$HV$21,MATCH($CE$21+COUNTIF($KZ122:MX122,"&gt;0"),Input!$A$6:$HV$6,0),FALSE),0),0))*$D122</f>
        <v>0</v>
      </c>
      <c r="DP122" t="str">
        <f>+VLOOKUP($C122,Input!$A$8:$GZ$39,MATCH(DP$21,Input!$A$6:$GZ$6,0),FALSE)</f>
        <v>Bus Maintenance at 0.85/mile</v>
      </c>
      <c r="DQ122" s="1">
        <f>IF($E122+$I122+$D$7&lt;=DQ$22,0,IF(DQ$22-$D$7&gt;=$E122,IF(COUNTIF($KZ122:LP122,"&gt;0")&gt;0,VLOOKUP($C122,Input!$A$8:$HV$21,MATCH($DP$21+COUNTIF($KZ122:LP122,"&gt;0"),Input!$A$6:$HV$6,0),FALSE),0),0))*$D122*$F122</f>
        <v>7956000</v>
      </c>
      <c r="DR122" s="1">
        <f>IF($E122+$I122+$D$7&lt;=DR$22,0,IF(DR$22-$D$7&gt;=$E122,IF(COUNTIF($KZ122:LQ122,"&gt;0")&gt;0,VLOOKUP($C122,Input!$A$8:$HV$21,MATCH($DP$21+COUNTIF($KZ122:LQ122,"&gt;0"),Input!$A$6:$HV$6,0),FALSE),0),0))*$D122*$F122</f>
        <v>7956000</v>
      </c>
      <c r="DS122" s="1">
        <f>IF($E122+$I122+$D$7&lt;=DS$22,0,IF(DS$22-$D$7&gt;=$E122,IF(COUNTIF($KZ122:LR122,"&gt;0")&gt;0,VLOOKUP($C122,Input!$A$8:$HV$21,MATCH($DP$21+COUNTIF($KZ122:LR122,"&gt;0"),Input!$A$6:$HV$6,0),FALSE),0),0))*$D122*$F122</f>
        <v>7956000</v>
      </c>
      <c r="DT122" s="1">
        <f>IF($E122+$I122+$D$7&lt;=DT$22,0,IF(DT$22-$D$7&gt;=$E122,IF(COUNTIF($KZ122:LS122,"&gt;0")&gt;0,VLOOKUP($C122,Input!$A$8:$HV$21,MATCH($DP$21+COUNTIF($KZ122:LS122,"&gt;0"),Input!$A$6:$HV$6,0),FALSE),0),0))*$D122*$F122</f>
        <v>7956000</v>
      </c>
      <c r="DU122" s="1">
        <f>IF($E122+$I122+$D$7&lt;=DU$22,0,IF(DU$22-$D$7&gt;=$E122,IF(COUNTIF($KZ122:LT122,"&gt;0")&gt;0,VLOOKUP($C122,Input!$A$8:$HV$21,MATCH($DP$21+COUNTIF($KZ122:LT122,"&gt;0"),Input!$A$6:$HV$6,0),FALSE),0),0))*$D122*$F122</f>
        <v>7956000</v>
      </c>
      <c r="DV122" s="1">
        <f>IF($E122+$I122+$D$7&lt;=DV$22,0,IF(DV$22-$D$7&gt;=$E122,IF(COUNTIF($KZ122:LU122,"&gt;0")&gt;0,VLOOKUP($C122,Input!$A$8:$HV$21,MATCH($DP$21+COUNTIF($KZ122:LU122,"&gt;0"),Input!$A$6:$HV$6,0),FALSE),0),0))*$D122*$F122</f>
        <v>7956000</v>
      </c>
      <c r="DW122" s="1">
        <f>IF($E122+$I122+$D$7&lt;=DW$22,0,IF(DW$22-$D$7&gt;=$E122,IF(COUNTIF($KZ122:LV122,"&gt;0")&gt;0,VLOOKUP($C122,Input!$A$8:$HV$21,MATCH($DP$21+COUNTIF($KZ122:LV122,"&gt;0"),Input!$A$6:$HV$6,0),FALSE),0),0))*$D122*$F122</f>
        <v>0</v>
      </c>
      <c r="DX122" s="1">
        <f>IF($E122+$I122+$D$7&lt;=DX$22,0,IF(DX$22-$D$7&gt;=$E122,IF(COUNTIF($KZ122:LW122,"&gt;0")&gt;0,VLOOKUP($C122,Input!$A$8:$HV$21,MATCH($DP$21+COUNTIF($KZ122:LW122,"&gt;0"),Input!$A$6:$HV$6,0),FALSE),0),0))*$D122*$F122</f>
        <v>0</v>
      </c>
      <c r="DY122" s="1">
        <f>IF($E122+$I122+$D$7&lt;=DY$22,0,IF(DY$22-$D$7&gt;=$E122,IF(COUNTIF($KZ122:LX122,"&gt;0")&gt;0,VLOOKUP($C122,Input!$A$8:$HV$21,MATCH($DP$21+COUNTIF($KZ122:LX122,"&gt;0"),Input!$A$6:$HV$6,0),FALSE),0),0))*$D122*$F122</f>
        <v>0</v>
      </c>
      <c r="DZ122" s="1">
        <f>IF($E122+$I122+$D$7&lt;=DZ$22,0,IF(DZ$22-$D$7&gt;=$E122,IF(COUNTIF($KZ122:LY122,"&gt;0")&gt;0,VLOOKUP($C122,Input!$A$8:$HV$21,MATCH($DP$21+COUNTIF($KZ122:LY122,"&gt;0"),Input!$A$6:$HV$6,0),FALSE),0),0))*$D122*$F122</f>
        <v>0</v>
      </c>
      <c r="EA122" s="1">
        <f>IF($E122+$I122+$D$7&lt;=EA$22,0,IF(EA$22-$D$7&gt;=$E122,IF(COUNTIF($KZ122:LZ122,"&gt;0")&gt;0,VLOOKUP($C122,Input!$A$8:$HV$21,MATCH($DP$21+COUNTIF($KZ122:LZ122,"&gt;0"),Input!$A$6:$HV$6,0),FALSE),0),0))*$D122*$F122</f>
        <v>0</v>
      </c>
      <c r="EB122" s="1">
        <f>IF($E122+$I122+$D$7&lt;=EB$22,0,IF(EB$22-$D$7&gt;=$E122,IF(COUNTIF($KZ122:MA122,"&gt;0")&gt;0,VLOOKUP($C122,Input!$A$8:$HV$21,MATCH($DP$21+COUNTIF($KZ122:MA122,"&gt;0"),Input!$A$6:$HV$6,0),FALSE),0),0))*$D122*$F122</f>
        <v>0</v>
      </c>
      <c r="EC122" s="1">
        <f>IF($E122+$I122+$D$7&lt;=EC$22,0,IF(EC$22-$D$7&gt;=$E122,IF(COUNTIF($KZ122:MB122,"&gt;0")&gt;0,VLOOKUP($C122,Input!$A$8:$HV$21,MATCH($DP$21+COUNTIF($KZ122:MB122,"&gt;0"),Input!$A$6:$HV$6,0),FALSE),0),0))*$D122*$F122</f>
        <v>0</v>
      </c>
      <c r="ED122" s="1">
        <f>IF($E122+$I122+$D$7&lt;=ED$22,0,IF(ED$22-$D$7&gt;=$E122,IF(COUNTIF($KZ122:MC122,"&gt;0")&gt;0,VLOOKUP($C122,Input!$A$8:$HV$21,MATCH($DP$21+COUNTIF($KZ122:MC122,"&gt;0"),Input!$A$6:$HV$6,0),FALSE),0),0))*$D122*$F122</f>
        <v>0</v>
      </c>
      <c r="EE122" s="1">
        <f>IF($E122+$I122+$D$7&lt;=EE$22,0,IF(EE$22-$D$7&gt;=$E122,IF(COUNTIF($KZ122:MD122,"&gt;0")&gt;0,VLOOKUP($C122,Input!$A$8:$HV$21,MATCH($DP$21+COUNTIF($KZ122:MD122,"&gt;0"),Input!$A$6:$HV$6,0),FALSE),0),0))*$D122*$F122</f>
        <v>0</v>
      </c>
      <c r="EF122" s="1">
        <f>IF($E122+$I122+$D$7&lt;=EF$22,0,IF(EF$22-$D$7&gt;=$E122,IF(COUNTIF($KZ122:ME122,"&gt;0")&gt;0,VLOOKUP($C122,Input!$A$8:$HV$21,MATCH($DP$21+COUNTIF($KZ122:ME122,"&gt;0"),Input!$A$6:$HV$6,0),FALSE),0),0))*$D122*$F122</f>
        <v>0</v>
      </c>
      <c r="EG122" s="1">
        <f>IF($E122+$I122+$D$7&lt;=EG$22,0,IF(EG$22-$D$7&gt;=$E122,IF(COUNTIF($KZ122:MF122,"&gt;0")&gt;0,VLOOKUP($C122,Input!$A$8:$HV$21,MATCH($DP$21+COUNTIF($KZ122:MF122,"&gt;0"),Input!$A$6:$HV$6,0),FALSE),0),0))*$D122*$F122</f>
        <v>0</v>
      </c>
      <c r="EH122" s="1">
        <f>IF($E122+$I122+$D$7&lt;=EH$22,0,IF(EH$22-$D$7&gt;=$E122,IF(COUNTIF($KZ122:MG122,"&gt;0")&gt;0,VLOOKUP($C122,Input!$A$8:$HV$21,MATCH($DP$21+COUNTIF($KZ122:MG122,"&gt;0"),Input!$A$6:$HV$6,0),FALSE),0),0))*$D122*$F122</f>
        <v>0</v>
      </c>
      <c r="EI122" s="1">
        <f>IF($E122+$I122+$D$7&lt;=EI$22,0,IF(EI$22-$D$7&gt;=$E122,IF(COUNTIF($KZ122:MH122,"&gt;0")&gt;0,VLOOKUP($C122,Input!$A$8:$HV$21,MATCH($DP$21+COUNTIF($KZ122:MH122,"&gt;0"),Input!$A$6:$HV$6,0),FALSE),0),0))*$D122*$F122</f>
        <v>0</v>
      </c>
      <c r="EJ122" s="1">
        <f>IF($E122+$I122+$D$7&lt;=EJ$22,0,IF(EJ$22-$D$7&gt;=$E122,IF(COUNTIF($KZ122:MI122,"&gt;0")&gt;0,VLOOKUP($C122,Input!$A$8:$HV$21,MATCH($DP$21+COUNTIF($KZ122:MI122,"&gt;0"),Input!$A$6:$HV$6,0),FALSE),0),0))*$D122*$F122</f>
        <v>0</v>
      </c>
      <c r="EK122" s="1">
        <f>IF($E122+$I122+$D$7&lt;=EK$22,0,IF(EK$22-$D$7&gt;=$E122,IF(COUNTIF($KZ122:MJ122,"&gt;0")&gt;0,VLOOKUP($C122,Input!$A$8:$HV$21,MATCH($DP$21+COUNTIF($KZ122:MJ122,"&gt;0"),Input!$A$6:$HV$6,0),FALSE),0),0))*$D122*$F122</f>
        <v>0</v>
      </c>
      <c r="EL122" s="1">
        <f>IF($E122+$I122+$D$7&lt;=EL$22,0,IF(EL$22-$D$7&gt;=$E122,IF(COUNTIF($KZ122:MK122,"&gt;0")&gt;0,VLOOKUP($C122,Input!$A$8:$HV$21,MATCH($DP$21+COUNTIF($KZ122:MK122,"&gt;0"),Input!$A$6:$HV$6,0),FALSE),0),0))*$D122*$F122</f>
        <v>0</v>
      </c>
      <c r="EM122" s="1">
        <f>IF($E122+$I122+$D$7&lt;=EM$22,0,IF(EM$22-$D$7&gt;=$E122,IF(COUNTIF($KZ122:ML122,"&gt;0")&gt;0,VLOOKUP($C122,Input!$A$8:$HV$21,MATCH($DP$21+COUNTIF($KZ122:ML122,"&gt;0"),Input!$A$6:$HV$6,0),FALSE),0),0))*$D122*$F122</f>
        <v>0</v>
      </c>
      <c r="EN122" s="1">
        <f>IF($E122+$I122+$D$7&lt;=EN$22,0,IF(EN$22-$D$7&gt;=$E122,IF(COUNTIF($KZ122:MM122,"&gt;0")&gt;0,VLOOKUP($C122,Input!$A$8:$HV$21,MATCH($DP$21+COUNTIF($KZ122:MM122,"&gt;0"),Input!$A$6:$HV$6,0),FALSE),0),0))*$D122*$F122</f>
        <v>0</v>
      </c>
      <c r="EO122" s="1">
        <f>IF($E122+$I122+$D$7&lt;=EO$22,0,IF(EO$22-$D$7&gt;=$E122,IF(COUNTIF($KZ122:MN122,"&gt;0")&gt;0,VLOOKUP($C122,Input!$A$8:$HV$21,MATCH($DP$21+COUNTIF($KZ122:MN122,"&gt;0"),Input!$A$6:$HV$6,0),FALSE),0),0))*$D122*$F122</f>
        <v>0</v>
      </c>
      <c r="EP122" s="1">
        <f>IF($E122+$I122+$D$7&lt;=EP$22,0,IF(EP$22-$D$7&gt;=$E122,IF(COUNTIF($KZ122:MO122,"&gt;0")&gt;0,VLOOKUP($C122,Input!$A$8:$HV$21,MATCH($DP$21+COUNTIF($KZ122:MO122,"&gt;0"),Input!$A$6:$HV$6,0),FALSE),0),0))*$D122*$F122</f>
        <v>0</v>
      </c>
      <c r="EQ122" s="1">
        <f>IF($E122+$I122+$D$7&lt;=EQ$22,0,IF(EQ$22-$D$7&gt;=$E122,IF(COUNTIF($KZ122:MP122,"&gt;0")&gt;0,VLOOKUP($C122,Input!$A$8:$HV$21,MATCH($DP$21+COUNTIF($KZ122:MP122,"&gt;0"),Input!$A$6:$HV$6,0),FALSE),0),0))*$D122*$F122</f>
        <v>0</v>
      </c>
      <c r="ER122" s="1">
        <f>IF($E122+$I122+$D$7&lt;=ER$22,0,IF(ER$22-$D$7&gt;=$E122,IF(COUNTIF($KZ122:MQ122,"&gt;0")&gt;0,VLOOKUP($C122,Input!$A$8:$HV$21,MATCH($DP$21+COUNTIF($KZ122:MQ122,"&gt;0"),Input!$A$6:$HV$6,0),FALSE),0),0))*$D122*$F122</f>
        <v>0</v>
      </c>
      <c r="ES122" s="1">
        <f>IF($E122+$I122+$D$7&lt;=ES$22,0,IF(ES$22-$D$7&gt;=$E122,IF(COUNTIF($KZ122:MR122,"&gt;0")&gt;0,VLOOKUP($C122,Input!$A$8:$HV$21,MATCH($DP$21+COUNTIF($KZ122:MR122,"&gt;0"),Input!$A$6:$HV$6,0),FALSE),0),0))*$D122*$F122</f>
        <v>0</v>
      </c>
      <c r="ET122" s="1">
        <f>IF($E122+$I122+$D$7&lt;=ET$22,0,IF(ET$22-$D$7&gt;=$E122,IF(COUNTIF($KZ122:MS122,"&gt;0")&gt;0,VLOOKUP($C122,Input!$A$8:$HV$21,MATCH($DP$21+COUNTIF($KZ122:MS122,"&gt;0"),Input!$A$6:$HV$6,0),FALSE),0),0))*$D122*$F122</f>
        <v>0</v>
      </c>
      <c r="EU122" s="1">
        <f>IF($E122+$I122+$D$7&lt;=EU$22,0,IF(EU$22-$D$7&gt;=$E122,IF(COUNTIF($KZ122:MT122,"&gt;0")&gt;0,VLOOKUP($C122,Input!$A$8:$HV$21,MATCH($DP$21+COUNTIF($KZ122:MT122,"&gt;0"),Input!$A$6:$HV$6,0),FALSE),0),0))*$D122*$F122</f>
        <v>0</v>
      </c>
      <c r="EV122" s="1">
        <f>IF($E122+$I122+$D$7&lt;=EV$22,0,IF(EV$22-$D$7&gt;=$E122,IF(COUNTIF($KZ122:MU122,"&gt;0")&gt;0,VLOOKUP($C122,Input!$A$8:$HV$21,MATCH($DP$21+COUNTIF($KZ122:MU122,"&gt;0"),Input!$A$6:$HV$6,0),FALSE),0),0))*$D122*$F122</f>
        <v>0</v>
      </c>
      <c r="EW122" s="1">
        <f>IF($E122+$I122+$D$7&lt;=EW$22,0,IF(EW$22-$D$7&gt;=$E122,IF(COUNTIF($KZ122:MV122,"&gt;0")&gt;0,VLOOKUP($C122,Input!$A$8:$HV$21,MATCH($DP$21+COUNTIF($KZ122:MV122,"&gt;0"),Input!$A$6:$HV$6,0),FALSE),0),0))*$D122*$F122</f>
        <v>0</v>
      </c>
      <c r="EX122" s="1">
        <f>IF($E122+$I122+$D$7&lt;=EX$22,0,IF(EX$22-$D$7&gt;=$E122,IF(COUNTIF($KZ122:MW122,"&gt;0")&gt;0,VLOOKUP($C122,Input!$A$8:$HV$21,MATCH($DP$21+COUNTIF($KZ122:MW122,"&gt;0"),Input!$A$6:$HV$6,0),FALSE),0),0))*$D122*$F122</f>
        <v>0</v>
      </c>
      <c r="EY122" s="1">
        <f>IF($E122+$I122+$D$7&lt;=EY$22,0,IF(EY$22-$D$7&gt;=$E122,IF(COUNTIF($KZ122:MX122,"&gt;0")&gt;0,VLOOKUP($C122,Input!$A$8:$HV$21,MATCH($DP$21+COUNTIF($KZ122:MX122,"&gt;0"),Input!$A$6:$HV$6,0),FALSE),0),0))*$D122*$F122</f>
        <v>0</v>
      </c>
      <c r="EZ122" s="1"/>
      <c r="FA122" t="str">
        <f>VLOOKUP($C122,Input!$A$8:$GZ$39,MATCH(FA$21,Input!$A$6:$GZ$6,0),FALSE)</f>
        <v>NA</v>
      </c>
      <c r="FB122">
        <f>IF((VLOOKUP($C122,Input!$A$8:$GZ$39,MATCH(FB$21,Input!$A$6:$GZ$6,0),FALSE))="Y",$D122/VLOOKUP($C122,Input!$A$8:$GZ$39,MATCH(FC$21,Input!$A$6:$GZ$6,0),FALSE),0)</f>
        <v>0</v>
      </c>
      <c r="FC122">
        <f>IF((VLOOKUP($C122,Input!$A$8:$GZ$39,MATCH(FB$21,Input!$A$6:$GZ$6,0),FALSE))="Y",0,IF((VLOOKUP($C122,Input!$A$8:$GZ$39,MATCH(FC$21,Input!$A$6:$GZ$6,0),FALSE))&gt;0,$D122/VLOOKUP($C122,Input!$A$8:$GZ$39,MATCH(FC$21,Input!$A$6:$GZ$6,0),FALSE),0))</f>
        <v>0</v>
      </c>
      <c r="FD122" s="1">
        <f>+IF($E122=FD$22,VLOOKUP($C122,Input!$A$8:$GZ$39,MATCH(FD$21,Input!$A$6:$GZ$6,0),FALSE),0)*IF(FD$110&gt;=MAX(FC$110:$FD$110),MIN((FD$110-MAX(FC$110:$FD$110)),(FD$110-FC$110)),0)+IF($E122=FD$22,VLOOKUP($C122,Input!$A$8:$GZ$39,MATCH(FD$21,Input!$A$6:$GZ$6,0),FALSE),0)*IF(FD$109&gt;=MAX(FC$109:$FD$109),MIN((FD$109-MAX(FC$109:$FD$109)),(FD$109-FC$109)),0)</f>
        <v>0</v>
      </c>
      <c r="FE122" s="1">
        <f>+IF($E122=FE$22,VLOOKUP($C122,Input!$A$8:$GZ$39,MATCH(FE$21,Input!$A$6:$GZ$6,0),FALSE),0)*IF(FE$110&gt;=MAX(FD$110:$FD$110),MIN((FE$110-MAX(FD$110:$FD$110)),(FE$110-FD$110)),0)+IF($E122=FE$22,VLOOKUP($C122,Input!$A$8:$GZ$39,MATCH(FE$21,Input!$A$6:$GZ$6,0),FALSE),0)*IF(FE$109&gt;=MAX(FD$109:$FD$109),MIN((FE$109-MAX(FD$109:$FD$109)),(FE$109-FD$109)),0)</f>
        <v>0</v>
      </c>
      <c r="FF122" s="1">
        <f>+IF($E122=FF$22,VLOOKUP($C122,Input!$A$8:$GZ$39,MATCH(FF$21,Input!$A$6:$GZ$6,0),FALSE),0)*IF(FF$110&gt;=MAX($FD$110:FE$110),MIN((FF$110-MAX($FD$110:FE$110)),(FF$110-FE$110)),0)+IF($E122=FF$22,VLOOKUP($C122,Input!$A$8:$GZ$39,MATCH(FF$21,Input!$A$6:$GZ$6,0),FALSE),0)*IF(FF$109&gt;=MAX($FD$109:FE$109),MIN((FF$109-MAX($FD$109:FE$109)),(FF$109-FE$109)),0)</f>
        <v>0</v>
      </c>
      <c r="FG122" s="1">
        <f>+IF($E122=FG$22,VLOOKUP($C122,Input!$A$8:$GZ$39,MATCH(FG$21,Input!$A$6:$GZ$6,0),FALSE),0)*IF(FG$110&gt;=MAX($FD$110:FF$110),MIN((FG$110-MAX($FD$110:FF$110)),(FG$110-FF$110)),0)+IF($E122=FG$22,VLOOKUP($C122,Input!$A$8:$GZ$39,MATCH(FG$21,Input!$A$6:$GZ$6,0),FALSE),0)*IF(FG$109&gt;=MAX($FD$109:FF$109),MIN((FG$109-MAX($FD$109:FF$109)),(FG$109-FF$109)),0)</f>
        <v>0</v>
      </c>
      <c r="FH122" s="1">
        <f>+IF($E122=FH$22,VLOOKUP($C122,Input!$A$8:$GZ$39,MATCH(FH$21,Input!$A$6:$GZ$6,0),FALSE),0)*IF(FH$110&gt;=MAX($FD$110:FG$110),MIN((FH$110-MAX($FD$110:FG$110)),(FH$110-FG$110)),0)+IF($E122=FH$22,VLOOKUP($C122,Input!$A$8:$GZ$39,MATCH(FH$21,Input!$A$6:$GZ$6,0),FALSE),0)*IF(FH$109&gt;=MAX($FD$109:FG$109),MIN((FH$109-MAX($FD$109:FG$109)),(FH$109-FG$109)),0)</f>
        <v>0</v>
      </c>
      <c r="FI122" s="1">
        <f>+IF($E122=FI$22,VLOOKUP($C122,Input!$A$8:$GZ$39,MATCH(FI$21,Input!$A$6:$GZ$6,0),FALSE),0)*IF(FI$110&gt;=MAX($FD$110:FH$110),MIN((FI$110-MAX($FD$110:FH$110)),(FI$110-FH$110)),0)+IF($E122=FI$22,VLOOKUP($C122,Input!$A$8:$GZ$39,MATCH(FI$21,Input!$A$6:$GZ$6,0),FALSE),0)*IF(FI$109&gt;=MAX($FD$109:FH$109),MIN((FI$109-MAX($FD$109:FH$109)),(FI$109-FH$109)),0)</f>
        <v>0</v>
      </c>
      <c r="FJ122" s="1">
        <f>+IF($E122=FJ$22,VLOOKUP($C122,Input!$A$8:$GZ$39,MATCH(FJ$21,Input!$A$6:$GZ$6,0),FALSE),0)*IF(FJ$110&gt;=MAX($FD$110:FI$110),MIN((FJ$110-MAX($FD$110:FI$110)),(FJ$110-FI$110)),0)+IF($E122=FJ$22,VLOOKUP($C122,Input!$A$8:$GZ$39,MATCH(FJ$21,Input!$A$6:$GZ$6,0),FALSE),0)*IF(FJ$109&gt;=MAX($FD$109:FI$109),MIN((FJ$109-MAX($FD$109:FI$109)),(FJ$109-FI$109)),0)</f>
        <v>0</v>
      </c>
      <c r="FK122" s="1">
        <f>+IF($E122=FK$22,VLOOKUP($C122,Input!$A$8:$GZ$39,MATCH(FK$21,Input!$A$6:$GZ$6,0),FALSE),0)*IF(FK$110&gt;=MAX($FD$110:FJ$110),MIN((FK$110-MAX($FD$110:FJ$110)),(FK$110-FJ$110)),0)+IF($E122=FK$22,VLOOKUP($C122,Input!$A$8:$GZ$39,MATCH(FK$21,Input!$A$6:$GZ$6,0),FALSE),0)*IF(FK$109&gt;=MAX($FD$109:FJ$109),MIN((FK$109-MAX($FD$109:FJ$109)),(FK$109-FJ$109)),0)</f>
        <v>0</v>
      </c>
      <c r="FL122" s="1">
        <f>+IF($E122=FL$22,VLOOKUP($C122,Input!$A$8:$GZ$39,MATCH(FL$21,Input!$A$6:$GZ$6,0),FALSE),0)*IF(FL$110&gt;=MAX($FD$110:FK$110),MIN((FL$110-MAX($FD$110:FK$110)),(FL$110-FK$110)),0)+IF($E122=FL$22,VLOOKUP($C122,Input!$A$8:$GZ$39,MATCH(FL$21,Input!$A$6:$GZ$6,0),FALSE),0)*IF(FL$109&gt;=MAX($FD$109:FK$109),MIN((FL$109-MAX($FD$109:FK$109)),(FL$109-FK$109)),0)</f>
        <v>0</v>
      </c>
      <c r="FM122" s="1">
        <f>+IF($E122=FM$22,VLOOKUP($C122,Input!$A$8:$GZ$39,MATCH(FM$21,Input!$A$6:$GZ$6,0),FALSE),0)*IF(FM$110&gt;=MAX($FD$110:FL$110),MIN((FM$110-MAX($FD$110:FL$110)),(FM$110-FL$110)),0)+IF($E122=FM$22,VLOOKUP($C122,Input!$A$8:$GZ$39,MATCH(FM$21,Input!$A$6:$GZ$6,0),FALSE),0)*IF(FM$109&gt;=MAX($FD$109:FL$109),MIN((FM$109-MAX($FD$109:FL$109)),(FM$109-FL$109)),0)</f>
        <v>0</v>
      </c>
      <c r="FN122" s="1">
        <f>+IF($E122=FN$22,VLOOKUP($C122,Input!$A$8:$GZ$39,MATCH(FN$21,Input!$A$6:$GZ$6,0),FALSE),0)*IF(FN$110&gt;=MAX($FD$110:FM$110),MIN((FN$110-MAX($FD$110:FM$110)),(FN$110-FM$110)),0)+IF($E122=FN$22,VLOOKUP($C122,Input!$A$8:$GZ$39,MATCH(FN$21,Input!$A$6:$GZ$6,0),FALSE),0)*IF(FN$109&gt;=MAX($FD$109:FM$109),MIN((FN$109-MAX($FD$109:FM$109)),(FN$109-FM$109)),0)</f>
        <v>0</v>
      </c>
      <c r="FO122" s="1">
        <f>+IF($E122=FO$22,VLOOKUP($C122,Input!$A$8:$GZ$39,MATCH(FO$21,Input!$A$6:$GZ$6,0),FALSE),0)*IF(FO$110&gt;=MAX($FD$110:FN$110),MIN((FO$110-MAX($FD$110:FN$110)),(FO$110-FN$110)),0)+IF($E122=FO$22,VLOOKUP($C122,Input!$A$8:$GZ$39,MATCH(FO$21,Input!$A$6:$GZ$6,0),FALSE),0)*IF(FO$109&gt;=MAX($FD$109:FN$109),MIN((FO$109-MAX($FD$109:FN$109)),(FO$109-FN$109)),0)</f>
        <v>0</v>
      </c>
      <c r="FP122" s="1">
        <f>+IF($E122=FP$22,VLOOKUP($C122,Input!$A$8:$GZ$39,MATCH(FP$21,Input!$A$6:$GZ$6,0),FALSE),0)*IF(FP$110&gt;=MAX($FD$110:FO$110),MIN((FP$110-MAX($FD$110:FO$110)),(FP$110-FO$110)),0)+IF($E122=FP$22,VLOOKUP($C122,Input!$A$8:$GZ$39,MATCH(FP$21,Input!$A$6:$GZ$6,0),FALSE),0)*IF(FP$109&gt;=MAX($FD$109:FO$109),MIN((FP$109-MAX($FD$109:FO$109)),(FP$109-FO$109)),0)</f>
        <v>0</v>
      </c>
      <c r="FQ122" s="1">
        <f>+IF($E122=FQ$22,VLOOKUP($C122,Input!$A$8:$GZ$39,MATCH(FQ$21,Input!$A$6:$GZ$6,0),FALSE),0)*IF(FQ$110&gt;=MAX($FD$110:FP$110),MIN((FQ$110-MAX($FD$110:FP$110)),(FQ$110-FP$110)),0)+IF($E122=FQ$22,VLOOKUP($C122,Input!$A$8:$GZ$39,MATCH(FQ$21,Input!$A$6:$GZ$6,0),FALSE),0)*IF(FQ$109&gt;=MAX($FD$109:FP$109),MIN((FQ$109-MAX($FD$109:FP$109)),(FQ$109-FP$109)),0)</f>
        <v>0</v>
      </c>
      <c r="FR122" s="1">
        <f>+IF($E122=FR$22,VLOOKUP($C122,Input!$A$8:$GZ$39,MATCH(FR$21,Input!$A$6:$GZ$6,0),FALSE),0)*IF(FR$110&gt;=MAX($FD$110:FQ$110),MIN((FR$110-MAX($FD$110:FQ$110)),(FR$110-FQ$110)),0)+IF($E122=FR$22,VLOOKUP($C122,Input!$A$8:$GZ$39,MATCH(FR$21,Input!$A$6:$GZ$6,0),FALSE),0)*IF(FR$109&gt;=MAX($FD$109:FQ$109),MIN((FR$109-MAX($FD$109:FQ$109)),(FR$109-FQ$109)),0)</f>
        <v>0</v>
      </c>
      <c r="FS122" s="1">
        <f>+IF($E122=FS$22,VLOOKUP($C122,Input!$A$8:$GZ$39,MATCH(FS$21,Input!$A$6:$GZ$6,0),FALSE),0)*IF(FS$110&gt;=MAX($FD$110:FR$110),MIN((FS$110-MAX($FD$110:FR$110)),(FS$110-FR$110)),0)+IF($E122=FS$22,VLOOKUP($C122,Input!$A$8:$GZ$39,MATCH(FS$21,Input!$A$6:$GZ$6,0),FALSE),0)*IF(FS$109&gt;=MAX($FD$109:FR$109),MIN((FS$109-MAX($FD$109:FR$109)),(FS$109-FR$109)),0)</f>
        <v>0</v>
      </c>
      <c r="FT122" s="1">
        <f>+IF($E122=FT$22,VLOOKUP($C122,Input!$A$8:$GZ$39,MATCH(FT$21,Input!$A$6:$GZ$6,0),FALSE),0)*IF(FT$110&gt;=MAX($FD$110:FS$110),MIN((FT$110-MAX($FD$110:FS$110)),(FT$110-FS$110)),0)+IF($E122=FT$22,VLOOKUP($C122,Input!$A$8:$GZ$39,MATCH(FT$21,Input!$A$6:$GZ$6,0),FALSE),0)*IF(FT$109&gt;=MAX($FD$109:FS$109),MIN((FT$109-MAX($FD$109:FS$109)),(FT$109-FS$109)),0)</f>
        <v>0</v>
      </c>
      <c r="FU122" s="1">
        <f>+IF($E122=FU$22,VLOOKUP($C122,Input!$A$8:$GZ$39,MATCH(FU$21,Input!$A$6:$GZ$6,0),FALSE),0)*IF(FU$110&gt;=MAX($FD$110:FT$110),MIN((FU$110-MAX($FD$110:FT$110)),(FU$110-FT$110)),0)+IF($E122=FU$22,VLOOKUP($C122,Input!$A$8:$GZ$39,MATCH(FU$21,Input!$A$6:$GZ$6,0),FALSE),0)*IF(FU$109&gt;=MAX($FD$109:FT$109),MIN((FU$109-MAX($FD$109:FT$109)),(FU$109-FT$109)),0)</f>
        <v>0</v>
      </c>
      <c r="FV122" s="1">
        <f>+IF($E122=FV$22,VLOOKUP($C122,Input!$A$8:$GZ$39,MATCH(FV$21,Input!$A$6:$GZ$6,0),FALSE),0)*IF(FV$110&gt;=MAX($FD$110:FU$110),MIN((FV$110-MAX($FD$110:FU$110)),(FV$110-FU$110)),0)+IF($E122=FV$22,VLOOKUP($C122,Input!$A$8:$GZ$39,MATCH(FV$21,Input!$A$6:$GZ$6,0),FALSE),0)*IF(FV$109&gt;=MAX($FD$109:FU$109),MIN((FV$109-MAX($FD$109:FU$109)),(FV$109-FU$109)),0)</f>
        <v>0</v>
      </c>
      <c r="FW122" s="1">
        <f>+IF($E122=FW$22,VLOOKUP($C122,Input!$A$8:$GZ$39,MATCH(FW$21,Input!$A$6:$GZ$6,0),FALSE),0)*IF(FW$110&gt;=MAX($FD$110:FV$110),MIN((FW$110-MAX($FD$110:FV$110)),(FW$110-FV$110)),0)+IF($E122=FW$22,VLOOKUP($C122,Input!$A$8:$GZ$39,MATCH(FW$21,Input!$A$6:$GZ$6,0),FALSE),0)*IF(FW$109&gt;=MAX($FD$109:FV$109),MIN((FW$109-MAX($FD$109:FV$109)),(FW$109-FV$109)),0)</f>
        <v>0</v>
      </c>
      <c r="FX122" s="1">
        <f>+IF($E122=FX$22,VLOOKUP($C122,Input!$A$8:$GZ$39,MATCH(FX$21,Input!$A$6:$GZ$6,0),FALSE),0)*IF(FX$110&gt;=MAX($FD$110:FW$110),MIN((FX$110-MAX($FD$110:FW$110)),(FX$110-FW$110)),0)+IF($E122=FX$22,VLOOKUP($C122,Input!$A$8:$GZ$39,MATCH(FX$21,Input!$A$6:$GZ$6,0),FALSE),0)*IF(FX$109&gt;=MAX($FD$109:FW$109),MIN((FX$109-MAX($FD$109:FW$109)),(FX$109-FW$109)),0)</f>
        <v>0</v>
      </c>
      <c r="FY122" s="1">
        <f>+IF($E122=FY$22,VLOOKUP($C122,Input!$A$8:$GZ$39,MATCH(FY$21,Input!$A$6:$GZ$6,0),FALSE),0)*IF(FY$110&gt;=MAX($FD$110:FX$110),MIN((FY$110-MAX($FD$110:FX$110)),(FY$110-FX$110)),0)+IF($E122=FY$22,VLOOKUP($C122,Input!$A$8:$GZ$39,MATCH(FY$21,Input!$A$6:$GZ$6,0),FALSE),0)*IF(FY$109&gt;=MAX($FD$109:FX$109),MIN((FY$109-MAX($FD$109:FX$109)),(FY$109-FX$109)),0)</f>
        <v>0</v>
      </c>
      <c r="FZ122" s="1">
        <f>+IF($E122=FZ$22,VLOOKUP($C122,Input!$A$8:$GZ$39,MATCH(FZ$21,Input!$A$6:$GZ$6,0),FALSE),0)*IF(FZ$110&gt;=MAX($FD$110:FY$110),MIN((FZ$110-MAX($FD$110:FY$110)),(FZ$110-FY$110)),0)+IF($E122=FZ$22,VLOOKUP($C122,Input!$A$8:$GZ$39,MATCH(FZ$21,Input!$A$6:$GZ$6,0),FALSE),0)*IF(FZ$109&gt;=MAX($FD$109:FY$109),MIN((FZ$109-MAX($FD$109:FY$109)),(FZ$109-FY$109)),0)</f>
        <v>0</v>
      </c>
      <c r="GA122" s="1">
        <f>+IF($E122=GA$22,VLOOKUP($C122,Input!$A$8:$GZ$39,MATCH(GA$21,Input!$A$6:$GZ$6,0),FALSE),0)*IF(GA$110&gt;=MAX($FD$110:FZ$110),MIN((GA$110-MAX($FD$110:FZ$110)),(GA$110-FZ$110)),0)+IF($E122=GA$22,VLOOKUP($C122,Input!$A$8:$GZ$39,MATCH(GA$21,Input!$A$6:$GZ$6,0),FALSE),0)*IF(GA$109&gt;=MAX($FD$109:FZ$109),MIN((GA$109-MAX($FD$109:FZ$109)),(GA$109-FZ$109)),0)</f>
        <v>0</v>
      </c>
      <c r="GB122" s="1">
        <f>+IF($E122=GB$22,VLOOKUP($C122,Input!$A$8:$GZ$39,MATCH(GB$21,Input!$A$6:$GZ$6,0),FALSE),0)*IF(GB$110&gt;=MAX($FD$110:GA$110),MIN((GB$110-MAX($FD$110:GA$110)),(GB$110-GA$110)),0)+IF($E122=GB$22,VLOOKUP($C122,Input!$A$8:$GZ$39,MATCH(GB$21,Input!$A$6:$GZ$6,0),FALSE),0)*IF(GB$109&gt;=MAX($FD$109:GA$109),MIN((GB$109-MAX($FD$109:GA$109)),(GB$109-GA$109)),0)</f>
        <v>0</v>
      </c>
      <c r="GC122" s="1">
        <f>+IF($E122=GC$22,VLOOKUP($C122,Input!$A$8:$GZ$39,MATCH(GC$21,Input!$A$6:$GZ$6,0),FALSE),0)*IF(GC$110&gt;=MAX($FD$110:GB$110),MIN((GC$110-MAX($FD$110:GB$110)),(GC$110-GB$110)),0)+IF($E122=GC$22,VLOOKUP($C122,Input!$A$8:$GZ$39,MATCH(GC$21,Input!$A$6:$GZ$6,0),FALSE),0)*IF(GC$109&gt;=MAX($FD$109:GB$109),MIN((GC$109-MAX($FD$109:GB$109)),(GC$109-GB$109)),0)</f>
        <v>0</v>
      </c>
      <c r="GD122" s="1">
        <f>+IF($E122=GD$22,VLOOKUP($C122,Input!$A$8:$GZ$39,MATCH(GD$21,Input!$A$6:$GZ$6,0),FALSE),0)*IF(GD$110&gt;=MAX($FD$110:GC$110),MIN((GD$110-MAX($FD$110:GC$110)),(GD$110-GC$110)),0)+IF($E122=GD$22,VLOOKUP($C122,Input!$A$8:$GZ$39,MATCH(GD$21,Input!$A$6:$GZ$6,0),FALSE),0)*IF(GD$109&gt;=MAX($FD$109:GC$109),MIN((GD$109-MAX($FD$109:GC$109)),(GD$109-GC$109)),0)</f>
        <v>0</v>
      </c>
      <c r="GE122" s="1">
        <f>+IF($E122=GE$22,VLOOKUP($C122,Input!$A$8:$GZ$39,MATCH(GE$21,Input!$A$6:$GZ$6,0),FALSE),0)*IF(GE$110&gt;=MAX($FD$110:GD$110),MIN((GE$110-MAX($FD$110:GD$110)),(GE$110-GD$110)),0)+IF($E122=GE$22,VLOOKUP($C122,Input!$A$8:$GZ$39,MATCH(GE$21,Input!$A$6:$GZ$6,0),FALSE),0)*IF(GE$109&gt;=MAX($FD$109:GD$109),MIN((GE$109-MAX($FD$109:GD$109)),(GE$109-GD$109)),0)</f>
        <v>0</v>
      </c>
      <c r="GF122" s="1">
        <f>+IF($E122=GF$22,VLOOKUP($C122,Input!$A$8:$GZ$39,MATCH(GF$21,Input!$A$6:$GZ$6,0),FALSE),0)*IF(GF$110&gt;=MAX($FD$110:GE$110),MIN((GF$110-MAX($FD$110:GE$110)),(GF$110-GE$110)),0)+IF($E122=GF$22,VLOOKUP($C122,Input!$A$8:$GZ$39,MATCH(GF$21,Input!$A$6:$GZ$6,0),FALSE),0)*IF(GF$109&gt;=MAX($FD$109:GE$109),MIN((GF$109-MAX($FD$109:GE$109)),(GF$109-GE$109)),0)</f>
        <v>0</v>
      </c>
      <c r="GG122" s="1">
        <f>+IF($E122=GG$22,VLOOKUP($C122,Input!$A$8:$GZ$39,MATCH(GG$21,Input!$A$6:$GZ$6,0),FALSE),0)*IF(GG$110&gt;=MAX($FD$110:GF$110),MIN((GG$110-MAX($FD$110:GF$110)),(GG$110-GF$110)),0)+IF($E122=GG$22,VLOOKUP($C122,Input!$A$8:$GZ$39,MATCH(GG$21,Input!$A$6:$GZ$6,0),FALSE),0)*IF(GG$109&gt;=MAX($FD$109:GF$109),MIN((GG$109-MAX($FD$109:GF$109)),(GG$109-GF$109)),0)</f>
        <v>0</v>
      </c>
      <c r="GH122" s="1">
        <f>+IF($E122=GH$22,VLOOKUP($C122,Input!$A$8:$GZ$39,MATCH(GH$21,Input!$A$6:$GZ$6,0),FALSE),0)*IF(GH$110&gt;=MAX($FD$110:GG$110),MIN((GH$110-MAX($FD$110:GG$110)),(GH$110-GG$110)),0)+IF($E122=GH$22,VLOOKUP($C122,Input!$A$8:$GZ$39,MATCH(GH$21,Input!$A$6:$GZ$6,0),FALSE),0)*IF(GH$109&gt;=MAX($FD$109:GG$109),MIN((GH$109-MAX($FD$109:GG$109)),(GH$109-GG$109)),0)</f>
        <v>0</v>
      </c>
      <c r="GI122" s="1">
        <f>+IF($E122=GI$22,VLOOKUP($C122,Input!$A$8:$GZ$39,MATCH(GI$21,Input!$A$6:$GZ$6,0),FALSE),0)*IF(GI$110&gt;=MAX($FD$110:GH$110),MIN((GI$110-MAX($FD$110:GH$110)),(GI$110-GH$110)),0)+IF($E122=GI$22,VLOOKUP($C122,Input!$A$8:$GZ$39,MATCH(GI$21,Input!$A$6:$GZ$6,0),FALSE),0)*IF(GI$109&gt;=MAX($FD$109:GH$109),MIN((GI$109-MAX($FD$109:GH$109)),(GI$109-GH$109)),0)</f>
        <v>0</v>
      </c>
      <c r="GJ122" s="1">
        <f>+IF($E122=GJ$22,VLOOKUP($C122,Input!$A$8:$GZ$39,MATCH(GJ$21,Input!$A$6:$GZ$6,0),FALSE),0)*IF(GJ$110&gt;=MAX($FD$110:GI$110),MIN((GJ$110-MAX($FD$110:GI$110)),(GJ$110-GI$110)),0)+IF($E122=GJ$22,VLOOKUP($C122,Input!$A$8:$GZ$39,MATCH(GJ$21,Input!$A$6:$GZ$6,0),FALSE),0)*IF(GJ$109&gt;=MAX($FD$109:GI$109),MIN((GJ$109-MAX($FD$109:GI$109)),(GJ$109-GI$109)),0)</f>
        <v>0</v>
      </c>
      <c r="GK122" s="1">
        <f>+IF($E122=GK$22,VLOOKUP($C122,Input!$A$8:$GZ$39,MATCH(GK$21,Input!$A$6:$GZ$6,0),FALSE),0)*IF(GK$110&gt;=MAX($FD$110:GJ$110),MIN((GK$110-MAX($FD$110:GJ$110)),(GK$110-GJ$110)),0)+IF($E122=GK$22,VLOOKUP($C122,Input!$A$8:$GZ$39,MATCH(GK$21,Input!$A$6:$GZ$6,0),FALSE),0)*IF(GK$109&gt;=MAX($FD$109:GJ$109),MIN((GK$109-MAX($FD$109:GJ$109)),(GK$109-GJ$109)),0)</f>
        <v>0</v>
      </c>
      <c r="GL122" s="1">
        <f>+IF($E122=GL$22,VLOOKUP($C122,Input!$A$8:$GZ$39,MATCH(GL$21,Input!$A$6:$GZ$6,0),FALSE),0)*IF(GL$110&gt;=MAX($FD$110:GK$110),MIN((GL$110-MAX($FD$110:GK$110)),(GL$110-GK$110)),0)+IF($E122=GL$22,VLOOKUP($C122,Input!$A$8:$GZ$39,MATCH(GL$21,Input!$A$6:$GZ$6,0),FALSE),0)*IF(GL$109&gt;=MAX($FD$109:GK$109),MIN((GL$109-MAX($FD$109:GK$109)),(GL$109-GK$109)),0)</f>
        <v>0</v>
      </c>
      <c r="GM122" s="42"/>
      <c r="GN122" t="str">
        <f>VLOOKUP($C122,Input!$A$8:$GZ$39,MATCH(GN$21,Input!$A$6:$GZ$6,0),FALSE)</f>
        <v>NA</v>
      </c>
      <c r="GO122">
        <f>IF((VLOOKUP($C122,Input!$A$8:$GZ$39,MATCH(GO$21,Input!$A$6:$GZ$6,0),FALSE))="Y",$D122/VLOOKUP($C122,Input!$A$8:$GZ$39,MATCH(GP$21,Input!$A$6:$GZ$6,0),FALSE),0)</f>
        <v>0</v>
      </c>
      <c r="GP122">
        <f>IF((VLOOKUP($C122,Input!$A$8:$GZ$39,MATCH(GO$21,Input!$A$6:$GZ$6,0),FALSE))="Y",0,IF((VLOOKUP($C122,Input!$A$8:$GZ$39,MATCH(GP$21,Input!$A$6:$GZ$6,0),FALSE))&gt;0,$D122/VLOOKUP($C122,Input!$A$8:$GZ$39,MATCH(GP$21,Input!$A$6:$GZ$6,0),FALSE),0))</f>
        <v>0</v>
      </c>
      <c r="GQ122" s="1">
        <f>+IF($E122=GQ$22,VLOOKUP($C122,Input!$A$8:$GZ$39,MATCH(GQ$21,Input!$A$6:$GZ$6,0),FALSE),0)*IF(GQ$110&gt;=MAX($GP$110:GP$110),MIN((GQ$110-MAX($GP$110:GP$110)),(GQ$110-GP$110)),0)+IF($E122=GQ$22,VLOOKUP($C122,Input!$A$8:$GZ$39,MATCH(GQ$21,Input!$A$6:$GZ$6,0),FALSE),0)*IF(GQ$109&gt;=MAX($GP$109:GP$109),MIN((GQ$109-MAX($GP$109:GP$109)),(GQ$109-GP$109)),0)</f>
        <v>0</v>
      </c>
      <c r="GR122" s="1">
        <f>+IF($E122=GR$22,VLOOKUP($C122,Input!$A$8:$GZ$39,MATCH(GR$21,Input!$A$6:$GZ$6,0),FALSE),0)*IF(GR$110&gt;=MAX($GP$110:GQ$110),MIN((GR$110-MAX($GP$110:GQ$110)),(GR$110-GQ$110)),0)+IF($E122=GR$22,VLOOKUP($C122,Input!$A$8:$GZ$39,MATCH(GR$21,Input!$A$6:$GZ$6,0),FALSE),0)*IF(GR$109&gt;=MAX($GP$109:GQ$109),MIN((GR$109-MAX($GP$109:GQ$109)),(GR$109-GQ$109)),0)</f>
        <v>0</v>
      </c>
      <c r="GS122" s="1">
        <f>+IF($E122=GS$22,VLOOKUP($C122,Input!$A$8:$GZ$39,MATCH(GS$21,Input!$A$6:$GZ$6,0),FALSE),0)*IF(GS$110&gt;=MAX($GP$110:GR$110),MIN((GS$110-MAX($GP$110:GR$110)),(GS$110-GR$110)),0)+IF($E122=GS$22,VLOOKUP($C122,Input!$A$8:$GZ$39,MATCH(GS$21,Input!$A$6:$GZ$6,0),FALSE),0)*IF(GS$109&gt;=MAX($GP$109:GR$109),MIN((GS$109-MAX($GP$109:GR$109)),(GS$109-GR$109)),0)</f>
        <v>0</v>
      </c>
      <c r="GT122" s="1">
        <f>+IF($E122=GT$22,VLOOKUP($C122,Input!$A$8:$GZ$39,MATCH(GT$21,Input!$A$6:$GZ$6,0),FALSE),0)*IF(GT$110&gt;=MAX($GP$110:GS$110),MIN((GT$110-MAX($GP$110:GS$110)),(GT$110-GS$110)),0)+IF($E122=GT$22,VLOOKUP($C122,Input!$A$8:$GZ$39,MATCH(GT$21,Input!$A$6:$GZ$6,0),FALSE),0)*IF(GT$109&gt;=MAX($GP$109:GS$109),MIN((GT$109-MAX($GP$109:GS$109)),(GT$109-GS$109)),0)</f>
        <v>0</v>
      </c>
      <c r="GU122" s="1">
        <f>+IF($E122=GU$22,VLOOKUP($C122,Input!$A$8:$GZ$39,MATCH(GU$21,Input!$A$6:$GZ$6,0),FALSE),0)*IF(GU$110&gt;=MAX($GP$110:GT$110),MIN((GU$110-MAX($GP$110:GT$110)),(GU$110-GT$110)),0)+IF($E122=GU$22,VLOOKUP($C122,Input!$A$8:$GZ$39,MATCH(GU$21,Input!$A$6:$GZ$6,0),FALSE),0)*IF(GU$109&gt;=MAX($GP$109:GT$109),MIN((GU$109-MAX($GP$109:GT$109)),(GU$109-GT$109)),0)</f>
        <v>0</v>
      </c>
      <c r="GV122" s="1">
        <f>+IF($E122=GV$22,VLOOKUP($C122,Input!$A$8:$GZ$39,MATCH(GV$21,Input!$A$6:$GZ$6,0),FALSE),0)*IF(GV$110&gt;=MAX($GP$110:GU$110),MIN((GV$110-MAX($GP$110:GU$110)),(GV$110-GU$110)),0)+IF($E122=GV$22,VLOOKUP($C122,Input!$A$8:$GZ$39,MATCH(GV$21,Input!$A$6:$GZ$6,0),FALSE),0)*IF(GV$109&gt;=MAX($GP$109:GU$109),MIN((GV$109-MAX($GP$109:GU$109)),(GV$109-GU$109)),0)</f>
        <v>0</v>
      </c>
      <c r="GW122" s="1">
        <f>+IF($E122=GW$22,VLOOKUP($C122,Input!$A$8:$GZ$39,MATCH(GW$21,Input!$A$6:$GZ$6,0),FALSE),0)*IF(GW$110&gt;=MAX($GP$110:GV$110),MIN((GW$110-MAX($GP$110:GV$110)),(GW$110-GV$110)),0)+IF($E122=GW$22,VLOOKUP($C122,Input!$A$8:$GZ$39,MATCH(GW$21,Input!$A$6:$GZ$6,0),FALSE),0)*IF(GW$109&gt;=MAX($GP$109:GV$109),MIN((GW$109-MAX($GP$109:GV$109)),(GW$109-GV$109)),0)</f>
        <v>0</v>
      </c>
      <c r="GX122" s="1">
        <f>+IF($E122=GX$22,VLOOKUP($C122,Input!$A$8:$GZ$39,MATCH(GX$21,Input!$A$6:$GZ$6,0),FALSE),0)*IF(GX$110&gt;=MAX($GP$110:GW$110),MIN((GX$110-MAX($GP$110:GW$110)),(GX$110-GW$110)),0)+IF($E122=GX$22,VLOOKUP($C122,Input!$A$8:$GZ$39,MATCH(GX$21,Input!$A$6:$GZ$6,0),FALSE),0)*IF(GX$109&gt;=MAX($GP$109:GW$109),MIN((GX$109-MAX($GP$109:GW$109)),(GX$109-GW$109)),0)</f>
        <v>0</v>
      </c>
      <c r="GY122" s="1">
        <f>+IF($E122=GY$22,VLOOKUP($C122,Input!$A$8:$GZ$39,MATCH(GY$21,Input!$A$6:$GZ$6,0),FALSE),0)*IF(GY$110&gt;=MAX($GP$110:GX$110),MIN((GY$110-MAX($GP$110:GX$110)),(GY$110-GX$110)),0)+IF($E122=GY$22,VLOOKUP($C122,Input!$A$8:$GZ$39,MATCH(GY$21,Input!$A$6:$GZ$6,0),FALSE),0)*IF(GY$109&gt;=MAX($GP$109:GX$109),MIN((GY$109-MAX($GP$109:GX$109)),(GY$109-GX$109)),0)</f>
        <v>0</v>
      </c>
      <c r="GZ122" s="1">
        <f>+IF($E122=GZ$22,VLOOKUP($C122,Input!$A$8:$GZ$39,MATCH(GZ$21,Input!$A$6:$GZ$6,0),FALSE),0)*IF(GZ$110&gt;=MAX($GP$110:GY$110),MIN((GZ$110-MAX($GP$110:GY$110)),(GZ$110-GY$110)),0)+IF($E122=GZ$22,VLOOKUP($C122,Input!$A$8:$GZ$39,MATCH(GZ$21,Input!$A$6:$GZ$6,0),FALSE),0)*IF(GZ$109&gt;=MAX($GP$109:GY$109),MIN((GZ$109-MAX($GP$109:GY$109)),(GZ$109-GY$109)),0)</f>
        <v>0</v>
      </c>
      <c r="HA122" s="1">
        <f>+IF($E122=HA$22,VLOOKUP($C122,Input!$A$8:$GZ$39,MATCH(HA$21,Input!$A$6:$GZ$6,0),FALSE),0)*IF(HA$110&gt;=MAX($GP$110:GZ$110),MIN((HA$110-MAX($GP$110:GZ$110)),(HA$110-GZ$110)),0)+IF($E122=HA$22,VLOOKUP($C122,Input!$A$8:$GZ$39,MATCH(HA$21,Input!$A$6:$GZ$6,0),FALSE),0)*IF(HA$109&gt;=MAX($GP$109:GZ$109),MIN((HA$109-MAX($GP$109:GZ$109)),(HA$109-GZ$109)),0)</f>
        <v>0</v>
      </c>
      <c r="HB122" s="1">
        <f>+IF($E122=HB$22,VLOOKUP($C122,Input!$A$8:$GZ$39,MATCH(HB$21,Input!$A$6:$GZ$6,0),FALSE),0)*IF(HB$110&gt;=MAX($GP$110:HA$110),MIN((HB$110-MAX($GP$110:HA$110)),(HB$110-HA$110)),0)+IF($E122=HB$22,VLOOKUP($C122,Input!$A$8:$GZ$39,MATCH(HB$21,Input!$A$6:$GZ$6,0),FALSE),0)*IF(HB$109&gt;=MAX($GP$109:HA$109),MIN((HB$109-MAX($GP$109:HA$109)),(HB$109-HA$109)),0)</f>
        <v>0</v>
      </c>
      <c r="HC122" s="1">
        <f>+IF($E122=HC$22,VLOOKUP($C122,Input!$A$8:$GZ$39,MATCH(HC$21,Input!$A$6:$GZ$6,0),FALSE),0)*IF(HC$110&gt;=MAX($GP$110:HB$110),MIN((HC$110-MAX($GP$110:HB$110)),(HC$110-HB$110)),0)+IF($E122=HC$22,VLOOKUP($C122,Input!$A$8:$GZ$39,MATCH(HC$21,Input!$A$6:$GZ$6,0),FALSE),0)*IF(HC$109&gt;=MAX($GP$109:HB$109),MIN((HC$109-MAX($GP$109:HB$109)),(HC$109-HB$109)),0)</f>
        <v>0</v>
      </c>
      <c r="HD122" s="1">
        <f>+IF($E122=HD$22,VLOOKUP($C122,Input!$A$8:$GZ$39,MATCH(HD$21,Input!$A$6:$GZ$6,0),FALSE),0)*IF(HD$110&gt;=MAX($GP$110:HC$110),MIN((HD$110-MAX($GP$110:HC$110)),(HD$110-HC$110)),0)+IF($E122=HD$22,VLOOKUP($C122,Input!$A$8:$GZ$39,MATCH(HD$21,Input!$A$6:$GZ$6,0),FALSE),0)*IF(HD$109&gt;=MAX($GP$109:HC$109),MIN((HD$109-MAX($GP$109:HC$109)),(HD$109-HC$109)),0)</f>
        <v>0</v>
      </c>
      <c r="HE122" s="1">
        <f>+IF($E122=HE$22,VLOOKUP($C122,Input!$A$8:$GZ$39,MATCH(HE$21,Input!$A$6:$GZ$6,0),FALSE),0)*IF(HE$110&gt;=MAX($GP$110:HD$110),MIN((HE$110-MAX($GP$110:HD$110)),(HE$110-HD$110)),0)+IF($E122=HE$22,VLOOKUP($C122,Input!$A$8:$GZ$39,MATCH(HE$21,Input!$A$6:$GZ$6,0),FALSE),0)*IF(HE$109&gt;=MAX($GP$109:HD$109),MIN((HE$109-MAX($GP$109:HD$109)),(HE$109-HD$109)),0)</f>
        <v>0</v>
      </c>
      <c r="HF122" s="1">
        <f>+IF($E122=HF$22,VLOOKUP($C122,Input!$A$8:$GZ$39,MATCH(HF$21,Input!$A$6:$GZ$6,0),FALSE),0)*IF(HF$110&gt;=MAX($GP$110:HE$110),MIN((HF$110-MAX($GP$110:HE$110)),(HF$110-HE$110)),0)+IF($E122=HF$22,VLOOKUP($C122,Input!$A$8:$GZ$39,MATCH(HF$21,Input!$A$6:$GZ$6,0),FALSE),0)*IF(HF$109&gt;=MAX($GP$109:HE$109),MIN((HF$109-MAX($GP$109:HE$109)),(HF$109-HE$109)),0)</f>
        <v>0</v>
      </c>
      <c r="HG122" s="1">
        <f>+IF($E122=HG$22,VLOOKUP($C122,Input!$A$8:$GZ$39,MATCH(HG$21,Input!$A$6:$GZ$6,0),FALSE),0)*IF(HG$110&gt;=MAX($GP$110:HF$110),MIN((HG$110-MAX($GP$110:HF$110)),(HG$110-HF$110)),0)+IF($E122=HG$22,VLOOKUP($C122,Input!$A$8:$GZ$39,MATCH(HG$21,Input!$A$6:$GZ$6,0),FALSE),0)*IF(HG$109&gt;=MAX($GP$109:HF$109),MIN((HG$109-MAX($GP$109:HF$109)),(HG$109-HF$109)),0)</f>
        <v>0</v>
      </c>
      <c r="HH122" s="1">
        <f>+IF($E122=HH$22,VLOOKUP($C122,Input!$A$8:$GZ$39,MATCH(HH$21,Input!$A$6:$GZ$6,0),FALSE),0)*IF(HH$110&gt;=MAX($GP$110:HG$110),MIN((HH$110-MAX($GP$110:HG$110)),(HH$110-HG$110)),0)+IF($E122=HH$22,VLOOKUP($C122,Input!$A$8:$GZ$39,MATCH(HH$21,Input!$A$6:$GZ$6,0),FALSE),0)*IF(HH$109&gt;=MAX($GP$109:HG$109),MIN((HH$109-MAX($GP$109:HG$109)),(HH$109-HG$109)),0)</f>
        <v>0</v>
      </c>
      <c r="HI122" s="1">
        <f>+IF($E122=HI$22,VLOOKUP($C122,Input!$A$8:$GZ$39,MATCH(HI$21,Input!$A$6:$GZ$6,0),FALSE),0)*IF(HI$110&gt;=MAX($GP$110:HH$110),MIN((HI$110-MAX($GP$110:HH$110)),(HI$110-HH$110)),0)+IF($E122=HI$22,VLOOKUP($C122,Input!$A$8:$GZ$39,MATCH(HI$21,Input!$A$6:$GZ$6,0),FALSE),0)*IF(HI$109&gt;=MAX($GP$109:HH$109),MIN((HI$109-MAX($GP$109:HH$109)),(HI$109-HH$109)),0)</f>
        <v>0</v>
      </c>
      <c r="HJ122" s="1">
        <f>+IF($E122=HJ$22,VLOOKUP($C122,Input!$A$8:$GZ$39,MATCH(HJ$21,Input!$A$6:$GZ$6,0),FALSE),0)*IF(HJ$110&gt;=MAX($GP$110:HI$110),MIN((HJ$110-MAX($GP$110:HI$110)),(HJ$110-HI$110)),0)+IF($E122=HJ$22,VLOOKUP($C122,Input!$A$8:$GZ$39,MATCH(HJ$21,Input!$A$6:$GZ$6,0),FALSE),0)*IF(HJ$109&gt;=MAX($GP$109:HI$109),MIN((HJ$109-MAX($GP$109:HI$109)),(HJ$109-HI$109)),0)</f>
        <v>0</v>
      </c>
      <c r="HK122" s="1">
        <f>+IF($E122=HK$22,VLOOKUP($C122,Input!$A$8:$GZ$39,MATCH(HK$21,Input!$A$6:$GZ$6,0),FALSE),0)*IF(HK$110&gt;=MAX($GP$110:HJ$110),MIN((HK$110-MAX($GP$110:HJ$110)),(HK$110-HJ$110)),0)+IF($E122=HK$22,VLOOKUP($C122,Input!$A$8:$GZ$39,MATCH(HK$21,Input!$A$6:$GZ$6,0),FALSE),0)*IF(HK$109&gt;=MAX($GP$109:HJ$109),MIN((HK$109-MAX($GP$109:HJ$109)),(HK$109-HJ$109)),0)</f>
        <v>0</v>
      </c>
      <c r="HL122" s="1">
        <f>+IF($E122=HL$22,VLOOKUP($C122,Input!$A$8:$GZ$39,MATCH(HL$21,Input!$A$6:$GZ$6,0),FALSE),0)*IF(HL$110&gt;=MAX($GP$110:HK$110),MIN((HL$110-MAX($GP$110:HK$110)),(HL$110-HK$110)),0)+IF($E122=HL$22,VLOOKUP($C122,Input!$A$8:$GZ$39,MATCH(HL$21,Input!$A$6:$GZ$6,0),FALSE),0)*IF(HL$109&gt;=MAX($GP$109:HK$109),MIN((HL$109-MAX($GP$109:HK$109)),(HL$109-HK$109)),0)</f>
        <v>0</v>
      </c>
      <c r="HM122" s="1">
        <f>+IF($E122=HM$22,VLOOKUP($C122,Input!$A$8:$GZ$39,MATCH(HM$21,Input!$A$6:$GZ$6,0),FALSE),0)*IF(HM$110&gt;=MAX($GP$110:HL$110),MIN((HM$110-MAX($GP$110:HL$110)),(HM$110-HL$110)),0)+IF($E122=HM$22,VLOOKUP($C122,Input!$A$8:$GZ$39,MATCH(HM$21,Input!$A$6:$GZ$6,0),FALSE),0)*IF(HM$109&gt;=MAX($GP$109:HL$109),MIN((HM$109-MAX($GP$109:HL$109)),(HM$109-HL$109)),0)</f>
        <v>0</v>
      </c>
      <c r="HN122" s="1">
        <f>+IF($E122=HN$22,VLOOKUP($C122,Input!$A$8:$GZ$39,MATCH(HN$21,Input!$A$6:$GZ$6,0),FALSE),0)*IF(HN$110&gt;=MAX($GP$110:HM$110),MIN((HN$110-MAX($GP$110:HM$110)),(HN$110-HM$110)),0)+IF($E122=HN$22,VLOOKUP($C122,Input!$A$8:$GZ$39,MATCH(HN$21,Input!$A$6:$GZ$6,0),FALSE),0)*IF(HN$109&gt;=MAX($GP$109:HM$109),MIN((HN$109-MAX($GP$109:HM$109)),(HN$109-HM$109)),0)</f>
        <v>0</v>
      </c>
      <c r="HO122" s="1">
        <f>+IF($E122=HO$22,VLOOKUP($C122,Input!$A$8:$GZ$39,MATCH(HO$21,Input!$A$6:$GZ$6,0),FALSE),0)*IF(HO$110&gt;=MAX($GP$110:HN$110),MIN((HO$110-MAX($GP$110:HN$110)),(HO$110-HN$110)),0)+IF($E122=HO$22,VLOOKUP($C122,Input!$A$8:$GZ$39,MATCH(HO$21,Input!$A$6:$GZ$6,0),FALSE),0)*IF(HO$109&gt;=MAX($GP$109:HN$109),MIN((HO$109-MAX($GP$109:HN$109)),(HO$109-HN$109)),0)</f>
        <v>0</v>
      </c>
      <c r="HP122" s="1">
        <f>+IF($E122=HP$22,VLOOKUP($C122,Input!$A$8:$GZ$39,MATCH(HP$21,Input!$A$6:$GZ$6,0),FALSE),0)*IF(HP$110&gt;=MAX($GP$110:HO$110),MIN((HP$110-MAX($GP$110:HO$110)),(HP$110-HO$110)),0)+IF($E122=HP$22,VLOOKUP($C122,Input!$A$8:$GZ$39,MATCH(HP$21,Input!$A$6:$GZ$6,0),FALSE),0)*IF(HP$109&gt;=MAX($GP$109:HO$109),MIN((HP$109-MAX($GP$109:HO$109)),(HP$109-HO$109)),0)</f>
        <v>0</v>
      </c>
      <c r="HQ122" s="1">
        <f>+IF($E122=HQ$22,VLOOKUP($C122,Input!$A$8:$GZ$39,MATCH(HQ$21,Input!$A$6:$GZ$6,0),FALSE),0)*IF(HQ$110&gt;=MAX($GP$110:HP$110),MIN((HQ$110-MAX($GP$110:HP$110)),(HQ$110-HP$110)),0)+IF($E122=HQ$22,VLOOKUP($C122,Input!$A$8:$GZ$39,MATCH(HQ$21,Input!$A$6:$GZ$6,0),FALSE),0)*IF(HQ$109&gt;=MAX($GP$109:HP$109),MIN((HQ$109-MAX($GP$109:HP$109)),(HQ$109-HP$109)),0)</f>
        <v>0</v>
      </c>
      <c r="HR122" s="1">
        <f>+IF($E122=HR$22,VLOOKUP($C122,Input!$A$8:$GZ$39,MATCH(HR$21,Input!$A$6:$GZ$6,0),FALSE),0)*IF(HR$110&gt;=MAX($GP$110:HQ$110),MIN((HR$110-MAX($GP$110:HQ$110)),(HR$110-HQ$110)),0)+IF($E122=HR$22,VLOOKUP($C122,Input!$A$8:$GZ$39,MATCH(HR$21,Input!$A$6:$GZ$6,0),FALSE),0)*IF(HR$109&gt;=MAX($GP$109:HQ$109),MIN((HR$109-MAX($GP$109:HQ$109)),(HR$109-HQ$109)),0)</f>
        <v>0</v>
      </c>
      <c r="HS122" s="1">
        <f>+IF($E122=HS$22,VLOOKUP($C122,Input!$A$8:$GZ$39,MATCH(HS$21,Input!$A$6:$GZ$6,0),FALSE),0)*IF(HS$110&gt;=MAX($GP$110:HR$110),MIN((HS$110-MAX($GP$110:HR$110)),(HS$110-HR$110)),0)+IF($E122=HS$22,VLOOKUP($C122,Input!$A$8:$GZ$39,MATCH(HS$21,Input!$A$6:$GZ$6,0),FALSE),0)*IF(HS$109&gt;=MAX($GP$109:HR$109),MIN((HS$109-MAX($GP$109:HR$109)),(HS$109-HR$109)),0)</f>
        <v>0</v>
      </c>
      <c r="HT122" s="1">
        <f>+IF($E122=HT$22,VLOOKUP($C122,Input!$A$8:$GZ$39,MATCH(HT$21,Input!$A$6:$GZ$6,0),FALSE),0)*IF(HT$110&gt;=MAX($GP$110:HS$110),MIN((HT$110-MAX($GP$110:HS$110)),(HT$110-HS$110)),0)+IF($E122=HT$22,VLOOKUP($C122,Input!$A$8:$GZ$39,MATCH(HT$21,Input!$A$6:$GZ$6,0),FALSE),0)*IF(HT$109&gt;=MAX($GP$109:HS$109),MIN((HT$109-MAX($GP$109:HS$109)),(HT$109-HS$109)),0)</f>
        <v>0</v>
      </c>
      <c r="HU122" s="1">
        <f>+IF($E122=HU$22,VLOOKUP($C122,Input!$A$8:$GZ$39,MATCH(HU$21,Input!$A$6:$GZ$6,0),FALSE),0)*IF(HU$110&gt;=MAX($GP$110:HT$110),MIN((HU$110-MAX($GP$110:HT$110)),(HU$110-HT$110)),0)+IF($E122=HU$22,VLOOKUP($C122,Input!$A$8:$GZ$39,MATCH(HU$21,Input!$A$6:$GZ$6,0),FALSE),0)*IF(HU$109&gt;=MAX($GP$109:HT$109),MIN((HU$109-MAX($GP$109:HT$109)),(HU$109-HT$109)),0)</f>
        <v>0</v>
      </c>
      <c r="HV122" s="1">
        <f>+IF($E122=HV$22,VLOOKUP($C122,Input!$A$8:$GZ$39,MATCH(HV$21,Input!$A$6:$GZ$6,0),FALSE),0)*IF(HV$110&gt;=MAX($GP$110:HU$110),MIN((HV$110-MAX($GP$110:HU$110)),(HV$110-HU$110)),0)+IF($E122=HV$22,VLOOKUP($C122,Input!$A$8:$GZ$39,MATCH(HV$21,Input!$A$6:$GZ$6,0),FALSE),0)*IF(HV$109&gt;=MAX($GP$109:HU$109),MIN((HV$109-MAX($GP$109:HU$109)),(HV$109-HU$109)),0)</f>
        <v>0</v>
      </c>
      <c r="HW122" s="1">
        <f>+IF($E122=HW$22,VLOOKUP($C122,Input!$A$8:$GZ$39,MATCH(HW$21,Input!$A$6:$GZ$6,0),FALSE),0)*IF(HW$110&gt;=MAX($GP$110:HV$110),MIN((HW$110-MAX($GP$110:HV$110)),(HW$110-HV$110)),0)+IF($E122=HW$22,VLOOKUP($C122,Input!$A$8:$GZ$39,MATCH(HW$21,Input!$A$6:$GZ$6,0),FALSE),0)*IF(HW$109&gt;=MAX($GP$109:HV$109),MIN((HW$109-MAX($GP$109:HV$109)),(HW$109-HV$109)),0)</f>
        <v>0</v>
      </c>
      <c r="HX122" s="1">
        <f>+IF($E122=HX$22,VLOOKUP($C122,Input!$A$8:$GZ$39,MATCH(HX$21,Input!$A$6:$GZ$6,0),FALSE),0)*IF(HX$110&gt;=MAX($GP$110:HW$110),MIN((HX$110-MAX($GP$110:HW$110)),(HX$110-HW$110)),0)+IF($E122=HX$22,VLOOKUP($C122,Input!$A$8:$GZ$39,MATCH(HX$21,Input!$A$6:$GZ$6,0),FALSE),0)*IF(HX$109&gt;=MAX($GP$109:HW$109),MIN((HX$109-MAX($GP$109:HW$109)),(HX$109-HW$109)),0)</f>
        <v>0</v>
      </c>
      <c r="HY122" s="1">
        <f>+IF($E122=HY$22,VLOOKUP($C122,Input!$A$8:$GZ$39,MATCH(HY$21,Input!$A$6:$GZ$6,0),FALSE),0)*IF(HY$110&gt;=MAX($GP$110:HX$110),MIN((HY$110-MAX($GP$110:HX$110)),(HY$110-HX$110)),0)+IF($E122=HY$22,VLOOKUP($C122,Input!$A$8:$GZ$39,MATCH(HY$21,Input!$A$6:$GZ$6,0),FALSE),0)*IF(HY$109&gt;=MAX($GP$109:HX$109),MIN((HY$109-MAX($GP$109:HX$109)),(HY$109-HX$109)),0)</f>
        <v>0</v>
      </c>
      <c r="HZ122" s="42"/>
      <c r="IA122" t="str">
        <f>VLOOKUP($C122,Input!$A$8:$IA$39,MATCH(IA$21,Input!$A$6:$IA$6,0),FALSE)</f>
        <v>NA</v>
      </c>
      <c r="IB122" s="132">
        <f>IF((VLOOKUP($C122,Input!$A$8:$IA$39,MATCH(IB$21,Input!$A$6:$IA$6,0),FALSE))="Y",$D122/VLOOKUP($C122,Input!$A$8:$IA$39,MATCH(IC$21,Input!$A$6:$IA$6,0),FALSE),0)</f>
        <v>0</v>
      </c>
      <c r="IC122" s="132">
        <f>IF((VLOOKUP($C122,Input!$A$8:$IA$39,MATCH(IB$21,Input!$A$6:$IA$6,0),FALSE))="Y",0,IF((VLOOKUP($C122,Input!$A$8:$IA$39,MATCH(IC$21,Input!$A$6:$IA$6,0),FALSE))&gt;0,$D122/VLOOKUP($C122,Input!$A$8:$IA$39,MATCH(IC$21,Input!$A$6:$IA$6,0),FALSE),0))</f>
        <v>0</v>
      </c>
      <c r="ID122" s="1">
        <f>+IF($E122=ID$22,VLOOKUP($C122,Input!$A$8:$IA$39,MATCH(ID$21,Input!$A$6:$IA$6,0),FALSE),0)*IF(ID$110&gt;=MAX($IC$110:IC$110),MIN((ID$110-MAX($IC$110:IC$110)),(ID$110-IC$110)),0)+IF($E122=ID$22,VLOOKUP($C122,Input!$A$8:$IA$39,MATCH(ID$21,Input!$A$6:$IA$6,0),FALSE),0)*IF(ID$109&gt;=MAX($IC$109:IC$109),MIN((ID$109-MAX($IC$109:IC$109)),(ID$109-IC$109)),0)</f>
        <v>0</v>
      </c>
      <c r="IE122" s="1">
        <f>+IF($E122=IE$22,VLOOKUP($C122,Input!$A$8:$IA$39,MATCH(IE$21,Input!$A$6:$IA$6,0),FALSE),0)*IF(IE$110&gt;=MAX($IC$110:ID$110),MIN((IE$110-MAX($IC$110:ID$110)),(IE$110-ID$110)),0)+IF($E122=IE$22,VLOOKUP($C122,Input!$A$8:$IA$39,MATCH(IE$21,Input!$A$6:$IA$6,0),FALSE),0)*IF(IE$109&gt;=MAX($IC$109:ID$109),MIN((IE$109-MAX($IC$109:ID$109)),(IE$109-ID$109)),0)</f>
        <v>0</v>
      </c>
      <c r="IF122" s="1">
        <f>+IF($E122=IF$22,VLOOKUP($C122,Input!$A$8:$IA$39,MATCH(IF$21,Input!$A$6:$IA$6,0),FALSE),0)*IF(IF$110&gt;=MAX($IC$110:IE$110),MIN((IF$110-MAX($IC$110:IE$110)),(IF$110-IE$110)),0)+IF($E122=IF$22,VLOOKUP($C122,Input!$A$8:$IA$39,MATCH(IF$21,Input!$A$6:$IA$6,0),FALSE),0)*IF(IF$109&gt;=MAX($IC$109:IE$109),MIN((IF$109-MAX($IC$109:IE$109)),(IF$109-IE$109)),0)</f>
        <v>0</v>
      </c>
      <c r="IG122" s="1">
        <f>+IF($E122=IG$22,VLOOKUP($C122,Input!$A$8:$IA$39,MATCH(IG$21,Input!$A$6:$IA$6,0),FALSE),0)*IF(IG$110&gt;=MAX($IC$110:IF$110),MIN((IG$110-MAX($IC$110:IF$110)),(IG$110-IF$110)),0)+IF($E122=IG$22,VLOOKUP($C122,Input!$A$8:$IA$39,MATCH(IG$21,Input!$A$6:$IA$6,0),FALSE),0)*IF(IG$109&gt;=MAX($IC$109:IF$109),MIN((IG$109-MAX($IC$109:IF$109)),(IG$109-IF$109)),0)</f>
        <v>0</v>
      </c>
      <c r="IH122" s="1">
        <f>+IF($E122=IH$22,VLOOKUP($C122,Input!$A$8:$IA$39,MATCH(IH$21,Input!$A$6:$IA$6,0),FALSE),0)*IF(IH$110&gt;=MAX($IC$110:IG$110),MIN((IH$110-MAX($IC$110:IG$110)),(IH$110-IG$110)),0)+IF($E122=IH$22,VLOOKUP($C122,Input!$A$8:$IA$39,MATCH(IH$21,Input!$A$6:$IA$6,0),FALSE),0)*IF(IH$109&gt;=MAX($IC$109:IG$109),MIN((IH$109-MAX($IC$109:IG$109)),(IH$109-IG$109)),0)</f>
        <v>0</v>
      </c>
      <c r="II122" s="1">
        <f>+IF($E122=II$22,VLOOKUP($C122,Input!$A$8:$IA$39,MATCH(II$21,Input!$A$6:$IA$6,0),FALSE),0)*IF(II$110&gt;=MAX($IC$110:IH$110),MIN((II$110-MAX($IC$110:IH$110)),(II$110-IH$110)),0)+IF($E122=II$22,VLOOKUP($C122,Input!$A$8:$IA$39,MATCH(II$21,Input!$A$6:$IA$6,0),FALSE),0)*IF(II$109&gt;=MAX($IC$109:IH$109),MIN((II$109-MAX($IC$109:IH$109)),(II$109-IH$109)),0)</f>
        <v>0</v>
      </c>
      <c r="IJ122" s="1">
        <f>+IF($E122=IJ$22,VLOOKUP($C122,Input!$A$8:$IA$39,MATCH(IJ$21,Input!$A$6:$IA$6,0),FALSE),0)*IF(IJ$110&gt;=MAX($IC$110:II$110),MIN((IJ$110-MAX($IC$110:II$110)),(IJ$110-II$110)),0)+IF($E122=IJ$22,VLOOKUP($C122,Input!$A$8:$IA$39,MATCH(IJ$21,Input!$A$6:$IA$6,0),FALSE),0)*IF(IJ$109&gt;=MAX($IC$109:II$109),MIN((IJ$109-MAX($IC$109:II$109)),(IJ$109-II$109)),0)</f>
        <v>0</v>
      </c>
      <c r="IK122" s="1">
        <f>+IF($E122=IK$22,VLOOKUP($C122,Input!$A$8:$IA$39,MATCH(IK$21,Input!$A$6:$IA$6,0),FALSE),0)*IF(IK$110&gt;=MAX($IC$110:IJ$110),MIN((IK$110-MAX($IC$110:IJ$110)),(IK$110-IJ$110)),0)+IF($E122=IK$22,VLOOKUP($C122,Input!$A$8:$IA$39,MATCH(IK$21,Input!$A$6:$IA$6,0),FALSE),0)*IF(IK$109&gt;=MAX($IC$109:IJ$109),MIN((IK$109-MAX($IC$109:IJ$109)),(IK$109-IJ$109)),0)</f>
        <v>0</v>
      </c>
      <c r="IL122" s="1">
        <f>+IF($E122=IL$22,VLOOKUP($C122,Input!$A$8:$IA$39,MATCH(IL$21,Input!$A$6:$IA$6,0),FALSE),0)*IF(IL$110&gt;=MAX($IC$110:IK$110),MIN((IL$110-MAX($IC$110:IK$110)),(IL$110-IK$110)),0)+IF($E122=IL$22,VLOOKUP($C122,Input!$A$8:$IA$39,MATCH(IL$21,Input!$A$6:$IA$6,0),FALSE),0)*IF(IL$109&gt;=MAX($IC$109:IK$109),MIN((IL$109-MAX($IC$109:IK$109)),(IL$109-IK$109)),0)</f>
        <v>0</v>
      </c>
      <c r="IM122" s="1">
        <f>+IF($E122=IM$22,VLOOKUP($C122,Input!$A$8:$IA$39,MATCH(IM$21,Input!$A$6:$IA$6,0),FALSE),0)*IF(IM$110&gt;=MAX($IC$110:IL$110),MIN((IM$110-MAX($IC$110:IL$110)),(IM$110-IL$110)),0)+IF($E122=IM$22,VLOOKUP($C122,Input!$A$8:$IA$39,MATCH(IM$21,Input!$A$6:$IA$6,0),FALSE),0)*IF(IM$109&gt;=MAX($IC$109:IL$109),MIN((IM$109-MAX($IC$109:IL$109)),(IM$109-IL$109)),0)</f>
        <v>0</v>
      </c>
      <c r="IN122" s="1">
        <f>+IF($E122=IN$22,VLOOKUP($C122,Input!$A$8:$IA$39,MATCH(IN$21,Input!$A$6:$IA$6,0),FALSE),0)*IF(IN$110&gt;=MAX($IC$110:IM$110),MIN((IN$110-MAX($IC$110:IM$110)),(IN$110-IM$110)),0)+IF($E122=IN$22,VLOOKUP($C122,Input!$A$8:$IA$39,MATCH(IN$21,Input!$A$6:$IA$6,0),FALSE),0)*IF(IN$109&gt;=MAX($IC$109:IM$109),MIN((IN$109-MAX($IC$109:IM$109)),(IN$109-IM$109)),0)</f>
        <v>0</v>
      </c>
      <c r="IO122" s="1">
        <f>+IF($E122=IO$22,VLOOKUP($C122,Input!$A$8:$IA$39,MATCH(IO$21,Input!$A$6:$IA$6,0),FALSE),0)*IF(IO$110&gt;=MAX($IC$110:IN$110),MIN((IO$110-MAX($IC$110:IN$110)),(IO$110-IN$110)),0)+IF($E122=IO$22,VLOOKUP($C122,Input!$A$8:$IA$39,MATCH(IO$21,Input!$A$6:$IA$6,0),FALSE),0)*IF(IO$109&gt;=MAX($IC$109:IN$109),MIN((IO$109-MAX($IC$109:IN$109)),(IO$109-IN$109)),0)</f>
        <v>0</v>
      </c>
      <c r="IP122" s="1">
        <f>+IF($E122=IP$22,VLOOKUP($C122,Input!$A$8:$IA$39,MATCH(IP$21,Input!$A$6:$IA$6,0),FALSE),0)*IF(IP$110&gt;=MAX($IC$110:IO$110),MIN((IP$110-MAX($IC$110:IO$110)),(IP$110-IO$110)),0)+IF($E122=IP$22,VLOOKUP($C122,Input!$A$8:$IA$39,MATCH(IP$21,Input!$A$6:$IA$6,0),FALSE),0)*IF(IP$109&gt;=MAX($IC$109:IO$109),MIN((IP$109-MAX($IC$109:IO$109)),(IP$109-IO$109)),0)</f>
        <v>0</v>
      </c>
      <c r="IQ122" s="1">
        <f>+IF($E122=IQ$22,VLOOKUP($C122,Input!$A$8:$IA$39,MATCH(IQ$21,Input!$A$6:$IA$6,0),FALSE),0)*IF(IQ$110&gt;=MAX($IC$110:IP$110),MIN((IQ$110-MAX($IC$110:IP$110)),(IQ$110-IP$110)),0)+IF($E122=IQ$22,VLOOKUP($C122,Input!$A$8:$IA$39,MATCH(IQ$21,Input!$A$6:$IA$6,0),FALSE),0)*IF(IQ$109&gt;=MAX($IC$109:IP$109),MIN((IQ$109-MAX($IC$109:IP$109)),(IQ$109-IP$109)),0)</f>
        <v>0</v>
      </c>
      <c r="IR122" s="1">
        <f>+IF($E122=IR$22,VLOOKUP($C122,Input!$A$8:$IA$39,MATCH(IR$21,Input!$A$6:$IA$6,0),FALSE),0)*IF(IR$110&gt;=MAX($IC$110:IQ$110),MIN((IR$110-MAX($IC$110:IQ$110)),(IR$110-IQ$110)),0)+IF($E122=IR$22,VLOOKUP($C122,Input!$A$8:$IA$39,MATCH(IR$21,Input!$A$6:$IA$6,0),FALSE),0)*IF(IR$109&gt;=MAX($IC$109:IQ$109),MIN((IR$109-MAX($IC$109:IQ$109)),(IR$109-IQ$109)),0)</f>
        <v>0</v>
      </c>
      <c r="IS122" s="1">
        <f>+IF($E122=IS$22,VLOOKUP($C122,Input!$A$8:$IA$39,MATCH(IS$21,Input!$A$6:$IA$6,0),FALSE),0)*IF(IS$110&gt;=MAX($IC$110:IR$110),MIN((IS$110-MAX($IC$110:IR$110)),(IS$110-IR$110)),0)+IF($E122=IS$22,VLOOKUP($C122,Input!$A$8:$IA$39,MATCH(IS$21,Input!$A$6:$IA$6,0),FALSE),0)*IF(IS$109&gt;=MAX($IC$109:IR$109),MIN((IS$109-MAX($IC$109:IR$109)),(IS$109-IR$109)),0)</f>
        <v>0</v>
      </c>
      <c r="IT122" s="1">
        <f>+IF($E122=IT$22,VLOOKUP($C122,Input!$A$8:$IA$39,MATCH(IT$21,Input!$A$6:$IA$6,0),FALSE),0)*IF(IT$110&gt;=MAX($IC$110:IS$110),MIN((IT$110-MAX($IC$110:IS$110)),(IT$110-IS$110)),0)+IF($E122=IT$22,VLOOKUP($C122,Input!$A$8:$IA$39,MATCH(IT$21,Input!$A$6:$IA$6,0),FALSE),0)*IF(IT$109&gt;=MAX($IC$109:IS$109),MIN((IT$109-MAX($IC$109:IS$109)),(IT$109-IS$109)),0)</f>
        <v>0</v>
      </c>
      <c r="IU122" s="1">
        <f>+IF($E122=IU$22,VLOOKUP($C122,Input!$A$8:$IA$39,MATCH(IU$21,Input!$A$6:$IA$6,0),FALSE),0)*IF(IU$110&gt;=MAX($IC$110:IT$110),MIN((IU$110-MAX($IC$110:IT$110)),(IU$110-IT$110)),0)+IF($E122=IU$22,VLOOKUP($C122,Input!$A$8:$IA$39,MATCH(IU$21,Input!$A$6:$IA$6,0),FALSE),0)*IF(IU$109&gt;=MAX($IC$109:IT$109),MIN((IU$109-MAX($IC$109:IT$109)),(IU$109-IT$109)),0)</f>
        <v>0</v>
      </c>
      <c r="IV122" s="1">
        <f>+IF($E122=IV$22,VLOOKUP($C122,Input!$A$8:$IA$39,MATCH(IV$21,Input!$A$6:$IA$6,0),FALSE),0)*IF(IV$110&gt;=MAX($IC$110:IU$110),MIN((IV$110-MAX($IC$110:IU$110)),(IV$110-IU$110)),0)+IF($E122=IV$22,VLOOKUP($C122,Input!$A$8:$IA$39,MATCH(IV$21,Input!$A$6:$IA$6,0),FALSE),0)*IF(IV$109&gt;=MAX($IC$109:IU$109),MIN((IV$109-MAX($IC$109:IU$109)),(IV$109-IU$109)),0)</f>
        <v>0</v>
      </c>
      <c r="IW122" s="1">
        <f>+IF($E122=IW$22,VLOOKUP($C122,Input!$A$8:$IA$39,MATCH(IW$21,Input!$A$6:$IA$6,0),FALSE),0)*IF(IW$110&gt;=MAX($IC$110:IV$110),MIN((IW$110-MAX($IC$110:IV$110)),(IW$110-IV$110)),0)+IF($E122=IW$22,VLOOKUP($C122,Input!$A$8:$IA$39,MATCH(IW$21,Input!$A$6:$IA$6,0),FALSE),0)*IF(IW$109&gt;=MAX($IC$109:IV$109),MIN((IW$109-MAX($IC$109:IV$109)),(IW$109-IV$109)),0)</f>
        <v>0</v>
      </c>
      <c r="IX122" s="1">
        <f>+IF($E122=IX$22,VLOOKUP($C122,Input!$A$8:$IA$39,MATCH(IX$21,Input!$A$6:$IA$6,0),FALSE),0)*IF(IX$110&gt;=MAX($IC$110:IW$110),MIN((IX$110-MAX($IC$110:IW$110)),(IX$110-IW$110)),0)+IF($E122=IX$22,VLOOKUP($C122,Input!$A$8:$IA$39,MATCH(IX$21,Input!$A$6:$IA$6,0),FALSE),0)*IF(IX$109&gt;=MAX($IC$109:IW$109),MIN((IX$109-MAX($IC$109:IW$109)),(IX$109-IW$109)),0)</f>
        <v>0</v>
      </c>
      <c r="IY122" s="1">
        <f>+IF($E122=IY$22,VLOOKUP($C122,Input!$A$8:$IA$39,MATCH(IY$21,Input!$A$6:$IA$6,0),FALSE),0)*IF(IY$110&gt;=MAX($IC$110:IX$110),MIN((IY$110-MAX($IC$110:IX$110)),(IY$110-IX$110)),0)+IF($E122=IY$22,VLOOKUP($C122,Input!$A$8:$IA$39,MATCH(IY$21,Input!$A$6:$IA$6,0),FALSE),0)*IF(IY$109&gt;=MAX($IC$109:IX$109),MIN((IY$109-MAX($IC$109:IX$109)),(IY$109-IX$109)),0)</f>
        <v>0</v>
      </c>
      <c r="IZ122" s="1">
        <f>+IF($E122=IZ$22,VLOOKUP($C122,Input!$A$8:$IA$39,MATCH(IZ$21,Input!$A$6:$IA$6,0),FALSE),0)*IF(IZ$110&gt;=MAX($IC$110:IY$110),MIN((IZ$110-MAX($IC$110:IY$110)),(IZ$110-IY$110)),0)+IF($E122=IZ$22,VLOOKUP($C122,Input!$A$8:$IA$39,MATCH(IZ$21,Input!$A$6:$IA$6,0),FALSE),0)*IF(IZ$109&gt;=MAX($IC$109:IY$109),MIN((IZ$109-MAX($IC$109:IY$109)),(IZ$109-IY$109)),0)</f>
        <v>0</v>
      </c>
      <c r="JA122" s="1">
        <f>+IF($E122=JA$22,VLOOKUP($C122,Input!$A$8:$IA$39,MATCH(JA$21,Input!$A$6:$IA$6,0),FALSE),0)*IF(JA$110&gt;=MAX($IC$110:IZ$110),MIN((JA$110-MAX($IC$110:IZ$110)),(JA$110-IZ$110)),0)+IF($E122=JA$22,VLOOKUP($C122,Input!$A$8:$IA$39,MATCH(JA$21,Input!$A$6:$IA$6,0),FALSE),0)*IF(JA$109&gt;=MAX($IC$109:IZ$109),MIN((JA$109-MAX($IC$109:IZ$109)),(JA$109-IZ$109)),0)</f>
        <v>0</v>
      </c>
      <c r="JB122" s="1">
        <f>+IF($E122=JB$22,VLOOKUP($C122,Input!$A$8:$IA$39,MATCH(JB$21,Input!$A$6:$IA$6,0),FALSE),0)*IF(JB$110&gt;=MAX($IC$110:JA$110),MIN((JB$110-MAX($IC$110:JA$110)),(JB$110-JA$110)),0)+IF($E122=JB$22,VLOOKUP($C122,Input!$A$8:$IA$39,MATCH(JB$21,Input!$A$6:$IA$6,0),FALSE),0)*IF(JB$109&gt;=MAX($IC$109:JA$109),MIN((JB$109-MAX($IC$109:JA$109)),(JB$109-JA$109)),0)</f>
        <v>0</v>
      </c>
      <c r="JC122" s="1">
        <f>+IF($E122=JC$22,VLOOKUP($C122,Input!$A$8:$IA$39,MATCH(JC$21,Input!$A$6:$IA$6,0),FALSE),0)*IF(JC$110&gt;=MAX($IC$110:JB$110),MIN((JC$110-MAX($IC$110:JB$110)),(JC$110-JB$110)),0)+IF($E122=JC$22,VLOOKUP($C122,Input!$A$8:$IA$39,MATCH(JC$21,Input!$A$6:$IA$6,0),FALSE),0)*IF(JC$109&gt;=MAX($IC$109:JB$109),MIN((JC$109-MAX($IC$109:JB$109)),(JC$109-JB$109)),0)</f>
        <v>0</v>
      </c>
      <c r="JD122" s="1">
        <f>+IF($E122=JD$22,VLOOKUP($C122,Input!$A$8:$IA$39,MATCH(JD$21,Input!$A$6:$IA$6,0),FALSE),0)*IF(JD$110&gt;=MAX($IC$110:JC$110),MIN((JD$110-MAX($IC$110:JC$110)),(JD$110-JC$110)),0)+IF($E122=JD$22,VLOOKUP($C122,Input!$A$8:$IA$39,MATCH(JD$21,Input!$A$6:$IA$6,0),FALSE),0)*IF(JD$109&gt;=MAX($IC$109:JC$109),MIN((JD$109-MAX($IC$109:JC$109)),(JD$109-JC$109)),0)</f>
        <v>0</v>
      </c>
      <c r="JE122" s="1">
        <f>+IF($E122=JE$22,VLOOKUP($C122,Input!$A$8:$IA$39,MATCH(JE$21,Input!$A$6:$IA$6,0),FALSE),0)*IF(JE$110&gt;=MAX($IC$110:JD$110),MIN((JE$110-MAX($IC$110:JD$110)),(JE$110-JD$110)),0)+IF($E122=JE$22,VLOOKUP($C122,Input!$A$8:$IA$39,MATCH(JE$21,Input!$A$6:$IA$6,0),FALSE),0)*IF(JE$109&gt;=MAX($IC$109:JD$109),MIN((JE$109-MAX($IC$109:JD$109)),(JE$109-JD$109)),0)</f>
        <v>0</v>
      </c>
      <c r="JF122" s="1">
        <f>+IF($E122=JF$22,VLOOKUP($C122,Input!$A$8:$IA$39,MATCH(JF$21,Input!$A$6:$IA$6,0),FALSE),0)*IF(JF$110&gt;=MAX($IC$110:JE$110),MIN((JF$110-MAX($IC$110:JE$110)),(JF$110-JE$110)),0)+IF($E122=JF$22,VLOOKUP($C122,Input!$A$8:$IA$39,MATCH(JF$21,Input!$A$6:$IA$6,0),FALSE),0)*IF(JF$109&gt;=MAX($IC$109:JE$109),MIN((JF$109-MAX($IC$109:JE$109)),(JF$109-JE$109)),0)</f>
        <v>0</v>
      </c>
      <c r="JG122" s="1">
        <f>+IF($E122=JG$22,VLOOKUP($C122,Input!$A$8:$IA$39,MATCH(JG$21,Input!$A$6:$IA$6,0),FALSE),0)*IF(JG$110&gt;=MAX($IC$110:JF$110),MIN((JG$110-MAX($IC$110:JF$110)),(JG$110-JF$110)),0)+IF($E122=JG$22,VLOOKUP($C122,Input!$A$8:$IA$39,MATCH(JG$21,Input!$A$6:$IA$6,0),FALSE),0)*IF(JG$109&gt;=MAX($IC$109:JF$109),MIN((JG$109-MAX($IC$109:JF$109)),(JG$109-JF$109)),0)</f>
        <v>0</v>
      </c>
      <c r="JH122" s="1">
        <f>+IF($E122=JH$22,VLOOKUP($C122,Input!$A$8:$IA$39,MATCH(JH$21,Input!$A$6:$IA$6,0),FALSE),0)*IF(JH$110&gt;=MAX($IC$110:JG$110),MIN((JH$110-MAX($IC$110:JG$110)),(JH$110-JG$110)),0)+IF($E122=JH$22,VLOOKUP($C122,Input!$A$8:$IA$39,MATCH(JH$21,Input!$A$6:$IA$6,0),FALSE),0)*IF(JH$109&gt;=MAX($IC$109:JG$109),MIN((JH$109-MAX($IC$109:JG$109)),(JH$109-JG$109)),0)</f>
        <v>0</v>
      </c>
      <c r="JI122" s="1">
        <f>+IF($E122=JI$22,VLOOKUP($C122,Input!$A$8:$IA$39,MATCH(JI$21,Input!$A$6:$IA$6,0),FALSE),0)*IF(JI$110&gt;=MAX($IC$110:JH$110),MIN((JI$110-MAX($IC$110:JH$110)),(JI$110-JH$110)),0)+IF($E122=JI$22,VLOOKUP($C122,Input!$A$8:$IA$39,MATCH(JI$21,Input!$A$6:$IA$6,0),FALSE),0)*IF(JI$109&gt;=MAX($IC$109:JH$109),MIN((JI$109-MAX($IC$109:JH$109)),(JI$109-JH$109)),0)</f>
        <v>0</v>
      </c>
      <c r="JJ122" s="1">
        <f>+IF($E122=JJ$22,VLOOKUP($C122,Input!$A$8:$IA$39,MATCH(JJ$21,Input!$A$6:$IA$6,0),FALSE),0)*IF(JJ$110&gt;=MAX($IC$110:JI$110),MIN((JJ$110-MAX($IC$110:JI$110)),(JJ$110-JI$110)),0)+IF($E122=JJ$22,VLOOKUP($C122,Input!$A$8:$IA$39,MATCH(JJ$21,Input!$A$6:$IA$6,0),FALSE),0)*IF(JJ$109&gt;=MAX($IC$109:JI$109),MIN((JJ$109-MAX($IC$109:JI$109)),(JJ$109-JI$109)),0)</f>
        <v>0</v>
      </c>
      <c r="JK122" s="1">
        <f>+IF($E122=JK$22,VLOOKUP($C122,Input!$A$8:$IA$39,MATCH(JK$21,Input!$A$6:$IA$6,0),FALSE),0)*IF(JK$110&gt;=MAX($IC$110:JJ$110),MIN((JK$110-MAX($IC$110:JJ$110)),(JK$110-JJ$110)),0)+IF($E122=JK$22,VLOOKUP($C122,Input!$A$8:$IA$39,MATCH(JK$21,Input!$A$6:$IA$6,0),FALSE),0)*IF(JK$109&gt;=MAX($IC$109:JJ$109),MIN((JK$109-MAX($IC$109:JJ$109)),(JK$109-JJ$109)),0)</f>
        <v>0</v>
      </c>
      <c r="JL122" s="1">
        <f>+IF($E122=JL$22,VLOOKUP($C122,Input!$A$8:$IA$39,MATCH(JL$21,Input!$A$6:$IA$6,0),FALSE),0)*IF(JL$110&gt;=MAX($IC$110:JK$110),MIN((JL$110-MAX($IC$110:JK$110)),(JL$110-JK$110)),0)+IF($E122=JL$22,VLOOKUP($C122,Input!$A$8:$IA$39,MATCH(JL$21,Input!$A$6:$IA$6,0),FALSE),0)*IF(JL$109&gt;=MAX($IC$109:JK$109),MIN((JL$109-MAX($IC$109:JK$109)),(JL$109-JK$109)),0)</f>
        <v>0</v>
      </c>
      <c r="JN122" t="str">
        <f>+VLOOKUP($C122,Input!$A$8:$GZ$39,MATCH(JN$21,Input!$A$6:$GZ$6,0),FALSE)</f>
        <v>CNG Station Maint in fuel price</v>
      </c>
      <c r="JO122" s="1">
        <f>IF($E122+$I122+$D$7&lt;=JO$22,0,IF(JO$22-$D$7&gt;=$E122,VLOOKUP($C122,Input!$A$8:$GZ$39,MATCH(JO$21,Input!$A$6:$GZ$6,0),FALSE),0)*$F122/$G122)*$D122</f>
        <v>0</v>
      </c>
      <c r="JP122" s="1">
        <f>IF($E122+$I122+$D$7&lt;=JP$22,0,IF(JP$22-$D$7&gt;=$E122,VLOOKUP($C122,Input!$A$8:$GZ$39,MATCH(JP$21,Input!$A$6:$GZ$6,0),FALSE),0)*$F122/$G122)*$D122</f>
        <v>0</v>
      </c>
      <c r="JQ122" s="1">
        <f>IF($E122+$I122+$D$7&lt;=JQ$22,0,IF(JQ$22-$D$7&gt;=$E122,VLOOKUP($C122,Input!$A$8:$GZ$39,MATCH(JQ$21,Input!$A$6:$GZ$6,0),FALSE),0)*$F122/$G122)*$D122</f>
        <v>0</v>
      </c>
      <c r="JR122" s="1">
        <f>IF($E122+$I122+$D$7&lt;=JR$22,0,IF(JR$22-$D$7&gt;=$E122,VLOOKUP($C122,Input!$A$8:$GZ$39,MATCH(JR$21,Input!$A$6:$GZ$6,0),FALSE),0)*$F122/$G122)*$D122</f>
        <v>0</v>
      </c>
      <c r="JS122" s="1">
        <f>IF($E122+$I122+$D$7&lt;=JS$22,0,IF(JS$22-$D$7&gt;=$E122,VLOOKUP($C122,Input!$A$8:$GZ$39,MATCH(JS$21,Input!$A$6:$GZ$6,0),FALSE),0)*$F122/$G122)*$D122</f>
        <v>0</v>
      </c>
      <c r="JT122" s="1">
        <f>IF($E122+$I122+$D$7&lt;=JT$22,0,IF(JT$22-$D$7&gt;=$E122,VLOOKUP($C122,Input!$A$8:$GZ$39,MATCH(JT$21,Input!$A$6:$GZ$6,0),FALSE),0)*$F122/$G122)*$D122</f>
        <v>0</v>
      </c>
      <c r="JU122" s="1">
        <f>IF($E122+$I122+$D$7&lt;=JU$22,0,IF(JU$22-$D$7&gt;=$E122,VLOOKUP($C122,Input!$A$8:$GZ$39,MATCH(JU$21,Input!$A$6:$GZ$6,0),FALSE),0)*$F122/$G122)*$D122</f>
        <v>0</v>
      </c>
      <c r="JV122" s="1">
        <f>IF($E122+$I122+$D$7&lt;=JV$22,0,IF(JV$22-$D$7&gt;=$E122,VLOOKUP($C122,Input!$A$8:$GZ$39,MATCH(JV$21,Input!$A$6:$GZ$6,0),FALSE),0)*$F122/$G122)*$D122</f>
        <v>0</v>
      </c>
      <c r="JW122" s="1">
        <f>IF($E122+$I122+$D$7&lt;=JW$22,0,IF(JW$22-$D$7&gt;=$E122,VLOOKUP($C122,Input!$A$8:$GZ$39,MATCH(JW$21,Input!$A$6:$GZ$6,0),FALSE),0)*$F122/$G122)*$D122</f>
        <v>0</v>
      </c>
      <c r="JX122" s="1">
        <f>IF($E122+$I122+$D$7&lt;=JX$22,0,IF(JX$22-$D$7&gt;=$E122,VLOOKUP($C122,Input!$A$8:$GZ$39,MATCH(JX$21,Input!$A$6:$GZ$6,0),FALSE),0)*$F122/$G122)*$D122</f>
        <v>0</v>
      </c>
      <c r="JY122" s="1">
        <f>IF($E122+$I122+$D$7&lt;=JY$22,0,IF(JY$22-$D$7&gt;=$E122,VLOOKUP($C122,Input!$A$8:$GZ$39,MATCH(JY$21,Input!$A$6:$GZ$6,0),FALSE),0)*$F122/$G122)*$D122</f>
        <v>0</v>
      </c>
      <c r="JZ122" s="1">
        <f>IF($E122+$I122+$D$7&lt;=JZ$22,0,IF(JZ$22-$D$7&gt;=$E122,VLOOKUP($C122,Input!$A$8:$GZ$39,MATCH(JZ$21,Input!$A$6:$GZ$6,0),FALSE),0)*$F122/$G122)*$D122</f>
        <v>0</v>
      </c>
      <c r="KA122" s="1">
        <f>IF($E122+$I122+$D$7&lt;=KA$22,0,IF(KA$22-$D$7&gt;=$E122,VLOOKUP($C122,Input!$A$8:$GZ$39,MATCH(KA$21,Input!$A$6:$GZ$6,0),FALSE),0)*$F122/$G122)*$D122</f>
        <v>0</v>
      </c>
      <c r="KB122" s="1">
        <f>IF($E122+$I122+$D$7&lt;=KB$22,0,IF(KB$22-$D$7&gt;=$E122,VLOOKUP($C122,Input!$A$8:$GZ$39,MATCH(KB$21,Input!$A$6:$GZ$6,0),FALSE),0)*$F122/$G122)*$D122</f>
        <v>0</v>
      </c>
      <c r="KC122" s="1">
        <f>IF($E122+$I122+$D$7&lt;=KC$22,0,IF(KC$22-$D$7&gt;=$E122,VLOOKUP($C122,Input!$A$8:$GZ$39,MATCH(KC$21,Input!$A$6:$GZ$6,0),FALSE),0)*$F122/$G122)*$D122</f>
        <v>0</v>
      </c>
      <c r="KD122" s="1">
        <f>IF($E122+$I122+$D$7&lt;=KD$22,0,IF(KD$22-$D$7&gt;=$E122,VLOOKUP($C122,Input!$A$8:$GZ$39,MATCH(KD$21,Input!$A$6:$GZ$6,0),FALSE),0)*$F122/$G122)*$D122</f>
        <v>0</v>
      </c>
      <c r="KE122" s="1">
        <f>IF($E122+$I122+$D$7&lt;=KE$22,0,IF(KE$22-$D$7&gt;=$E122,VLOOKUP($C122,Input!$A$8:$GZ$39,MATCH(KE$21,Input!$A$6:$GZ$6,0),FALSE),0)*$F122/$G122)*$D122</f>
        <v>0</v>
      </c>
      <c r="KF122" s="1">
        <f>IF($E122+$I122+$D$7&lt;=KF$22,0,IF(KF$22-$D$7&gt;=$E122,VLOOKUP($C122,Input!$A$8:$GZ$39,MATCH(KF$21,Input!$A$6:$GZ$6,0),FALSE),0)*$F122/$G122)*$D122</f>
        <v>0</v>
      </c>
      <c r="KG122" s="1">
        <f>IF($E122+$I122+$D$7&lt;=KG$22,0,IF(KG$22-$D$7&gt;=$E122,VLOOKUP($C122,Input!$A$8:$GZ$39,MATCH(KG$21,Input!$A$6:$GZ$6,0),FALSE),0)*$F122/$G122)*$D122</f>
        <v>0</v>
      </c>
      <c r="KH122" s="1">
        <f>IF($E122+$I122+$D$7&lt;=KH$22,0,IF(KH$22-$D$7&gt;=$E122,VLOOKUP($C122,Input!$A$8:$GZ$39,MATCH(KH$21,Input!$A$6:$GZ$6,0),FALSE),0)*$F122/$G122)*$D122</f>
        <v>0</v>
      </c>
      <c r="KI122" s="1">
        <f>IF($E122+$I122+$D$7&lt;=KI$22,0,IF(KI$22-$D$7&gt;=$E122,VLOOKUP($C122,Input!$A$8:$GZ$39,MATCH(KI$21,Input!$A$6:$GZ$6,0),FALSE),0)*$F122/$G122)*$D122</f>
        <v>0</v>
      </c>
      <c r="KJ122" s="1">
        <f>IF($E122+$I122+$D$7&lt;=KJ$22,0,IF(KJ$22-$D$7&gt;=$E122,VLOOKUP($C122,Input!$A$8:$GZ$39,MATCH(KJ$21,Input!$A$6:$GZ$6,0),FALSE),0)*$F122/$G122)*$D122</f>
        <v>0</v>
      </c>
      <c r="KK122" s="1">
        <f>IF($E122+$I122+$D$7&lt;=KK$22,0,IF(KK$22-$D$7&gt;=$E122,VLOOKUP($C122,Input!$A$8:$GZ$39,MATCH(KK$21,Input!$A$6:$GZ$6,0),FALSE),0)*$F122/$G122)*$D122</f>
        <v>0</v>
      </c>
      <c r="KL122" s="1">
        <f>IF($E122+$I122+$D$7&lt;=KL$22,0,IF(KL$22-$D$7&gt;=$E122,VLOOKUP($C122,Input!$A$8:$GZ$39,MATCH(KL$21,Input!$A$6:$GZ$6,0),FALSE),0)*$F122/$G122)*$D122</f>
        <v>0</v>
      </c>
      <c r="KM122" s="1">
        <f>IF($E122+$I122+$D$7&lt;=KM$22,0,IF(KM$22-$D$7&gt;=$E122,VLOOKUP($C122,Input!$A$8:$GZ$39,MATCH(KM$21,Input!$A$6:$GZ$6,0),FALSE),0)*$F122/$G122)*$D122</f>
        <v>0</v>
      </c>
      <c r="KN122" s="1">
        <f>IF($E122+$I122+$D$7&lt;=KN$22,0,IF(KN$22-$D$7&gt;=$E122,VLOOKUP($C122,Input!$A$8:$GZ$39,MATCH(KN$21,Input!$A$6:$GZ$6,0),FALSE),0)*$F122/$G122)*$D122</f>
        <v>0</v>
      </c>
      <c r="KO122" s="1">
        <f>IF($E122+$I122+$D$7&lt;=KO$22,0,IF(KO$22-$D$7&gt;=$E122,VLOOKUP($C122,Input!$A$8:$GZ$39,MATCH(KO$21,Input!$A$6:$GZ$6,0),FALSE),0)*$F122/$G122)*$D122</f>
        <v>0</v>
      </c>
      <c r="KP122" s="1">
        <f>IF($E122+$I122+$D$7&lt;=KP$22,0,IF(KP$22-$D$7&gt;=$E122,VLOOKUP($C122,Input!$A$8:$GZ$39,MATCH(KP$21,Input!$A$6:$GZ$6,0),FALSE),0)*$F122/$G122)*$D122</f>
        <v>0</v>
      </c>
      <c r="KQ122" s="1">
        <f>IF($E122+$I122+$D$7&lt;=KQ$22,0,IF(KQ$22-$D$7&gt;=$E122,VLOOKUP($C122,Input!$A$8:$GZ$39,MATCH(KQ$21,Input!$A$6:$GZ$6,0),FALSE),0)*$F122/$G122)*$D122</f>
        <v>0</v>
      </c>
      <c r="KR122" s="1">
        <f>IF($E122+$I122+$D$7&lt;=KR$22,0,IF(KR$22-$D$7&gt;=$E122,VLOOKUP($C122,Input!$A$8:$GZ$39,MATCH(KR$21,Input!$A$6:$GZ$6,0),FALSE),0)*$F122/$G122)*$D122</f>
        <v>0</v>
      </c>
      <c r="KS122" s="1">
        <f>IF($E122+$I122+$D$7&lt;=KS$22,0,IF(KS$22-$D$7&gt;=$E122,VLOOKUP($C122,Input!$A$8:$GZ$39,MATCH(KS$21,Input!$A$6:$GZ$6,0),FALSE),0)*$F122/$G122)*$D122</f>
        <v>0</v>
      </c>
      <c r="KT122" s="1">
        <f>IF($E122+$I122+$D$7&lt;=KT$22,0,IF(KT$22-$D$7&gt;=$E122,VLOOKUP($C122,Input!$A$8:$GZ$39,MATCH(KT$21,Input!$A$6:$GZ$6,0),FALSE),0)*$F122/$G122)*$D122</f>
        <v>0</v>
      </c>
      <c r="KU122" s="1">
        <f>IF($E122+$I122+$D$7&lt;=KU$22,0,IF(KU$22-$D$7&gt;=$E122,VLOOKUP($C122,Input!$A$8:$GZ$39,MATCH(KU$21,Input!$A$6:$GZ$6,0),FALSE),0)*$F122/$G122)*$D122</f>
        <v>0</v>
      </c>
      <c r="KV122" s="1">
        <f>IF($E122+$I122+$D$7&lt;=KV$22,0,IF(KV$22-$D$7&gt;=$E122,VLOOKUP($C122,Input!$A$8:$GZ$39,MATCH(KV$21,Input!$A$6:$GZ$6,0),FALSE),0)*$F122/$G122)*$D122</f>
        <v>0</v>
      </c>
      <c r="KW122" s="1">
        <f>IF($E122+$I122+$D$7&lt;=KW$22,0,IF(KW$22-$D$7&gt;=$E122,VLOOKUP($C122,Input!$A$8:$GZ$39,MATCH(KW$21,Input!$A$6:$GZ$6,0),FALSE),0)*$F122/$G122)*$D122</f>
        <v>0</v>
      </c>
      <c r="KY122" t="str">
        <f>VLOOKUP($C122,Input!$A$8:$HV$39,MATCH(KY$21,Input!$A$6:$HV$6,0),FALSE)</f>
        <v xml:space="preserve">CNG (compressed and at pump, including station maintenance) </v>
      </c>
      <c r="KZ122" s="1">
        <f>IF($E122+$I122+$D$7&lt;=KZ$22,0,IF(KZ$22-$D$7&gt;=$E122,VLOOKUP($C122,Input!$A$8:$HV$39,MATCH(KZ$21,Input!$A$6:$HV$6,0),FALSE)/$G122*$F122,0))*$D122</f>
        <v>0</v>
      </c>
      <c r="LA122" s="1">
        <f>IF($E122+$I122+$D$7&lt;=LA$22,0,IF(LA$22-$D$7&gt;=$E122,VLOOKUP($C122,Input!$A$8:$HV$39,MATCH(LA$21,Input!$A$6:$HV$6,0),FALSE)/$G122*$F122,0))*$D122</f>
        <v>0</v>
      </c>
      <c r="LB122" s="1">
        <f>IF($E122+$I122+$D$7&lt;=LB$22,0,IF(LB$22-$D$7&gt;=$E122,VLOOKUP($C122,Input!$A$8:$HV$39,MATCH(LB$21,Input!$A$6:$HV$6,0),FALSE)/$G122*$F122,0))*$D122</f>
        <v>0</v>
      </c>
      <c r="LC122" s="1">
        <f>IF($E122+$I122+$D$7&lt;=LC$22,0,IF(LC$22-$D$7&gt;=$E122,VLOOKUP($C122,Input!$A$8:$HV$39,MATCH(LC$21,Input!$A$6:$HV$6,0),FALSE)/$G122*$F122,0))*$D122</f>
        <v>0</v>
      </c>
      <c r="LD122" s="1">
        <f>IF($E122+$I122+$D$7&lt;=LD$22,0,IF(LD$22-$D$7&gt;=$E122,VLOOKUP($C122,Input!$A$8:$HV$39,MATCH(LD$21,Input!$A$6:$HV$6,0),FALSE)/$G122*$F122,0))*$D122</f>
        <v>0</v>
      </c>
      <c r="LE122" s="1">
        <f>IF($E122+$I122+$D$7&lt;=LE$22,0,IF(LE$22-$D$7&gt;=$E122,VLOOKUP($C122,Input!$A$8:$HV$39,MATCH(LE$21,Input!$A$6:$HV$6,0),FALSE)/$G122*$F122,0))*$D122</f>
        <v>0</v>
      </c>
      <c r="LF122" s="1">
        <f>IF($E122+$I122+$D$7&lt;=LF$22,0,IF(LF$22-$D$7&gt;=$E122,VLOOKUP($C122,Input!$A$8:$HV$39,MATCH(LF$21,Input!$A$6:$HV$6,0),FALSE)/$G122*$F122,0))*$D122</f>
        <v>0</v>
      </c>
      <c r="LG122" s="1">
        <f>IF($E122+$I122+$D$7&lt;=LG$22,0,IF(LG$22-$D$7&gt;=$E122,VLOOKUP($C122,Input!$A$8:$HV$39,MATCH(LG$21,Input!$A$6:$HV$6,0),FALSE)/$G122*$F122,0))*$D122</f>
        <v>0</v>
      </c>
      <c r="LH122" s="1">
        <f>IF($E122+$I122+$D$7&lt;=LH$22,0,IF(LH$22-$D$7&gt;=$E122,VLOOKUP($C122,Input!$A$8:$HV$39,MATCH(LH$21,Input!$A$6:$HV$6,0),FALSE)/$G122*$F122,0))*$D122</f>
        <v>3602474.2268041242</v>
      </c>
      <c r="LI122" s="1">
        <f>IF($E122+$I122+$D$7&lt;=LI$22,0,IF(LI$22-$D$7&gt;=$E122,VLOOKUP($C122,Input!$A$8:$HV$39,MATCH(LI$21,Input!$A$6:$HV$6,0),FALSE)/$G122*$F122,0))*$D122</f>
        <v>3602474.2268041242</v>
      </c>
      <c r="LJ122" s="1">
        <f>IF($E122+$I122+$D$7&lt;=LJ$22,0,IF(LJ$22-$D$7&gt;=$E122,VLOOKUP($C122,Input!$A$8:$HV$39,MATCH(LJ$21,Input!$A$6:$HV$6,0),FALSE)/$G122*$F122,0))*$D122</f>
        <v>3602474.2268041242</v>
      </c>
      <c r="LK122" s="1">
        <f>IF($E122+$I122+$D$7&lt;=LK$22,0,IF(LK$22-$D$7&gt;=$E122,VLOOKUP($C122,Input!$A$8:$HV$39,MATCH(LK$21,Input!$A$6:$HV$6,0),FALSE)/$G122*$F122,0))*$D122</f>
        <v>3602474.2268041242</v>
      </c>
      <c r="LL122" s="1">
        <f>IF($E122+$I122+$D$7&lt;=LL$22,0,IF(LL$22-$D$7&gt;=$E122,VLOOKUP($C122,Input!$A$8:$HV$39,MATCH(LL$21,Input!$A$6:$HV$6,0),FALSE)/$G122*$F122,0))*$D122</f>
        <v>3602474.2268041242</v>
      </c>
      <c r="LM122" s="1">
        <f>IF($E122+$I122+$D$7&lt;=LM$22,0,IF(LM$22-$D$7&gt;=$E122,VLOOKUP($C122,Input!$A$8:$HV$39,MATCH(LM$21,Input!$A$6:$HV$6,0),FALSE)/$G122*$F122,0))*$D122</f>
        <v>3602474.2268041242</v>
      </c>
      <c r="LN122" s="1">
        <f>IF($E122+$I122+$D$7&lt;=LN$22,0,IF(LN$22-$D$7&gt;=$E122,VLOOKUP($C122,Input!$A$8:$HV$39,MATCH(LN$21,Input!$A$6:$HV$6,0),FALSE)/$G122*$F122,0))*$D122</f>
        <v>3602474.2268041242</v>
      </c>
      <c r="LO122" s="1">
        <f>IF($E122+$I122+$D$7&lt;=LO$22,0,IF(LO$22-$D$7&gt;=$E122,VLOOKUP($C122,Input!$A$8:$HV$39,MATCH(LO$21,Input!$A$6:$HV$6,0),FALSE)/$G122*$F122,0))*$D122</f>
        <v>3602474.2268041242</v>
      </c>
      <c r="LP122" s="1">
        <f>IF($E122+$I122+$D$7&lt;=LP$22,0,IF(LP$22-$D$7&gt;=$E122,VLOOKUP($C122,Input!$A$8:$HV$39,MATCH(LP$21,Input!$A$6:$HV$6,0),FALSE)/$G122*$F122,0))*$D122</f>
        <v>3602474.2268041242</v>
      </c>
      <c r="LQ122" s="1">
        <f>IF($E122+$I122+$D$7&lt;=LQ$22,0,IF(LQ$22-$D$7&gt;=$E122,VLOOKUP($C122,Input!$A$8:$HV$39,MATCH(LQ$21,Input!$A$6:$HV$6,0),FALSE)/$G122*$F122,0))*$D122</f>
        <v>4095062.0596988951</v>
      </c>
      <c r="LR122" s="1">
        <f>IF($E122+$I122+$D$7&lt;=LR$22,0,IF(LR$22-$D$7&gt;=$E122,VLOOKUP($C122,Input!$A$8:$HV$39,MATCH(LR$21,Input!$A$6:$HV$6,0),FALSE)/$G122*$F122,0))*$D122</f>
        <v>4354580.3338031322</v>
      </c>
      <c r="LS122" s="1">
        <f>IF($E122+$I122+$D$7&lt;=LS$22,0,IF(LS$22-$D$7&gt;=$E122,VLOOKUP($C122,Input!$A$8:$HV$39,MATCH(LS$21,Input!$A$6:$HV$6,0),FALSE)/$G122*$F122,0))*$D122</f>
        <v>4566065.837049745</v>
      </c>
      <c r="LT122" s="1">
        <f>IF($E122+$I122+$D$7&lt;=LT$22,0,IF(LT$22-$D$7&gt;=$E122,VLOOKUP($C122,Input!$A$8:$HV$39,MATCH(LT$21,Input!$A$6:$HV$6,0),FALSE)/$G122*$F122,0))*$D122</f>
        <v>4707696.1225886121</v>
      </c>
      <c r="LU122" s="1">
        <f>IF($E122+$I122+$D$7&lt;=LU$22,0,IF(LU$22-$D$7&gt;=$E122,VLOOKUP($C122,Input!$A$8:$HV$39,MATCH(LU$21,Input!$A$6:$HV$6,0),FALSE)/$G122*$F122,0))*$D122</f>
        <v>4726060.0490946593</v>
      </c>
      <c r="LV122" s="1">
        <f>IF($E122+$I122+$D$7&lt;=LV$22,0,IF(LV$22-$D$7&gt;=$E122,VLOOKUP($C122,Input!$A$8:$HV$39,MATCH(LV$21,Input!$A$6:$HV$6,0),FALSE)/$G122*$F122,0))*$D122</f>
        <v>0</v>
      </c>
      <c r="LW122" s="1">
        <f>IF($E122+$I122+$D$7&lt;=LW$22,0,IF(LW$22-$D$7&gt;=$E122,VLOOKUP($C122,Input!$A$8:$HV$39,MATCH(LW$21,Input!$A$6:$HV$6,0),FALSE)/$G122*$F122,0))*$D122</f>
        <v>0</v>
      </c>
      <c r="LX122" s="1">
        <f>IF($E122+$I122+$D$7&lt;=LX$22,0,IF(LX$22-$D$7&gt;=$E122,VLOOKUP($C122,Input!$A$8:$HV$39,MATCH(LX$21,Input!$A$6:$HV$6,0),FALSE)/$G122*$F122,0))*$D122</f>
        <v>0</v>
      </c>
      <c r="LY122" s="1">
        <f>IF($E122+$I122+$D$7&lt;=LY$22,0,IF(LY$22-$D$7&gt;=$E122,VLOOKUP($C122,Input!$A$8:$HV$39,MATCH(LY$21,Input!$A$6:$HV$6,0),FALSE)/$G122*$F122,0))*$D122</f>
        <v>0</v>
      </c>
      <c r="LZ122" s="1">
        <f>IF($E122+$I122+$D$7&lt;=LZ$22,0,IF(LZ$22-$D$7&gt;=$E122,VLOOKUP($C122,Input!$A$8:$HV$39,MATCH(LZ$21,Input!$A$6:$HV$6,0),FALSE)/$G122*$F122,0))*$D122</f>
        <v>0</v>
      </c>
      <c r="MA122" s="1">
        <f>IF($E122+$I122+$D$7&lt;=MA$22,0,IF(MA$22-$D$7&gt;=$E122,VLOOKUP($C122,Input!$A$8:$HV$39,MATCH(MA$21,Input!$A$6:$HV$6,0),FALSE)/$G122*$F122,0))*$D122</f>
        <v>0</v>
      </c>
      <c r="MB122" s="1">
        <f>IF($E122+$I122+$D$7&lt;=MB$22,0,IF(MB$22-$D$7&gt;=$E122,VLOOKUP($C122,Input!$A$8:$HV$39,MATCH(MB$21,Input!$A$6:$HV$6,0),FALSE)/$G122*$F122,0))*$D122</f>
        <v>0</v>
      </c>
      <c r="MC122" s="1">
        <f>IF($E122+$I122+$D$7&lt;=MC$22,0,IF(MC$22-$D$7&gt;=$E122,VLOOKUP($C122,Input!$A$8:$HV$39,MATCH(MC$21,Input!$A$6:$HV$6,0),FALSE)/$G122*$F122,0))*$D122</f>
        <v>0</v>
      </c>
      <c r="MD122" s="1">
        <f>IF($E122+$I122+$D$7&lt;=MD$22,0,IF(MD$22-$D$7&gt;=$E122,VLOOKUP($C122,Input!$A$8:$HV$39,MATCH(MD$21,Input!$A$6:$HV$6,0),FALSE)/$G122*$F122,0))*$D122</f>
        <v>0</v>
      </c>
      <c r="ME122" s="1">
        <f>IF($E122+$I122+$D$7&lt;=ME$22,0,IF(ME$22-$D$7&gt;=$E122,VLOOKUP($C122,Input!$A$8:$HV$39,MATCH(ME$21,Input!$A$6:$HV$6,0),FALSE)/$G122*$F122,0))*$D122</f>
        <v>0</v>
      </c>
      <c r="MF122" s="1">
        <f>IF($E122+$I122+$D$7&lt;=MF$22,0,IF(MF$22-$D$7&gt;=$E122,VLOOKUP($C122,Input!$A$8:$HV$39,MATCH(MF$21,Input!$A$6:$HV$6,0),FALSE)/$G122*$F122,0))*$D122</f>
        <v>0</v>
      </c>
      <c r="MG122" s="1">
        <f>IF($E122+$I122+$D$7&lt;=MG$22,0,IF(MG$22-$D$7&gt;=$E122,VLOOKUP($C122,Input!$A$8:$HV$39,MATCH(MG$21,Input!$A$6:$HV$6,0),FALSE)/$G122*$F122,0))*$D122</f>
        <v>0</v>
      </c>
      <c r="MH122" s="1">
        <f>IF($E122+$I122+$D$7&lt;=MH$22,0,IF(MH$22-$D$7&gt;=$E122,VLOOKUP($C122,Input!$A$8:$HV$39,MATCH(MH$21,Input!$A$6:$HV$6,0),FALSE)/$G122*$F122,0))*$D122</f>
        <v>0</v>
      </c>
      <c r="MI122" s="1">
        <f>IF($E122+$I122+$D$7&lt;=MI$22,0,IF(MI$22-$D$7&gt;=$E122,VLOOKUP($C122,Input!$A$8:$HV$39,MATCH(MI$21,Input!$A$6:$HV$6,0),FALSE)/$G122*$F122,0))*$D122</f>
        <v>0</v>
      </c>
      <c r="MJ122" s="1">
        <f>IF($E122+$I122+$D$7&lt;=MJ$22,0,IF(MJ$22-$D$7&gt;=$E122,VLOOKUP($C122,Input!$A$8:$HV$39,MATCH(MJ$21,Input!$A$6:$HV$6,0),FALSE)/$G122*$F122,0))*$D122</f>
        <v>0</v>
      </c>
      <c r="MK122" s="1">
        <f>IF($E122+$I122+$D$7&lt;=MK$22,0,IF(MK$22-$D$7&gt;=$E122,VLOOKUP($C122,Input!$A$8:$HV$39,MATCH(MK$21,Input!$A$6:$HV$6,0),FALSE)/$G122*$F122,0))*$D122</f>
        <v>0</v>
      </c>
      <c r="ML122" s="1">
        <f>IF($E122+$I122+$D$7&lt;=ML$22,0,IF(ML$22-$D$7&gt;=$E122,VLOOKUP($C122,Input!$A$8:$HV$39,MATCH(ML$21,Input!$A$6:$HV$6,0),FALSE)/$G122*$F122,0))*$D122</f>
        <v>0</v>
      </c>
      <c r="MM122" s="1">
        <f>IF($E122+$I122+$D$7&lt;=MM$22,0,IF(MM$22-$D$7&gt;=$E122,VLOOKUP($C122,Input!$A$8:$HV$39,MATCH(MM$21,Input!$A$6:$HV$6,0),FALSE)/$G122*$F122,0))*$D122</f>
        <v>0</v>
      </c>
      <c r="MN122" s="1">
        <f>IF($E122+$I122+$D$7&lt;=MN$22,0,IF(MN$22-$D$7&gt;=$E122,VLOOKUP($C122,Input!$A$8:$HV$39,MATCH(MN$21,Input!$A$6:$HV$6,0),FALSE)/$G122*$F122,0))*$D122</f>
        <v>0</v>
      </c>
      <c r="MO122" s="1">
        <f>IF($E122+$I122+$D$7&lt;=MO$22,0,IF(MO$22-$D$7&gt;=$E122,VLOOKUP($C122,Input!$A$8:$HV$39,MATCH(MO$21,Input!$A$6:$HV$6,0),FALSE)/$G122*$F122,0))*$D122</f>
        <v>0</v>
      </c>
      <c r="MP122" s="1">
        <f>IF($E122+$I122+$D$7&lt;=MP$22,0,IF(MP$22-$D$7&gt;=$E122,VLOOKUP($C122,Input!$A$8:$HV$39,MATCH(MP$21,Input!$A$6:$HV$6,0),FALSE)/$G122*$F122,0))*$D122</f>
        <v>0</v>
      </c>
      <c r="MQ122" s="1">
        <f>IF($E122+$I122+$D$7&lt;=MQ$22,0,IF(MQ$22-$D$7&gt;=$E122,VLOOKUP($C122,Input!$A$8:$HV$39,MATCH(MQ$21,Input!$A$6:$HV$6,0),FALSE)/$G122*$F122,0))*$D122</f>
        <v>0</v>
      </c>
      <c r="MR122" s="1">
        <f>IF($E122+$I122+$D$7&lt;=MR$22,0,IF(MR$22-$D$7&gt;=$E122,VLOOKUP($C122,Input!$A$8:$HV$39,MATCH(MR$21,Input!$A$6:$HV$6,0),FALSE)/$G122*$F122,0))*$D122</f>
        <v>0</v>
      </c>
      <c r="MS122" s="1">
        <f>IF($E122+$I122+$D$7&lt;=MS$22,0,IF(MS$22-$D$7&gt;=$E122,VLOOKUP($C122,Input!$A$8:$HV$39,MATCH(MS$21,Input!$A$6:$HV$6,0),FALSE)/$G122*$F122,0))*$D122</f>
        <v>0</v>
      </c>
      <c r="MT122" s="1">
        <f>IF($E122+$I122+$D$7&lt;=MT$22,0,IF(MT$22-$D$7&gt;=$E122,VLOOKUP($C122,Input!$A$8:$HV$39,MATCH(MT$21,Input!$A$6:$HV$6,0),FALSE)/$G122*$F122,0))*$D122</f>
        <v>0</v>
      </c>
      <c r="MU122" s="1">
        <f>IF($E122+$I122+$D$7&lt;=MU$22,0,IF(MU$22-$D$7&gt;=$E122,VLOOKUP($C122,Input!$A$8:$HV$39,MATCH(MU$21,Input!$A$6:$HV$6,0),FALSE)/$G122*$F122,0))*$D122</f>
        <v>0</v>
      </c>
      <c r="MV122" s="1">
        <f>IF($E122+$I122+$D$7&lt;=MV$22,0,IF(MV$22-$D$7&gt;=$E122,VLOOKUP($C122,Input!$A$8:$HV$39,MATCH(MV$21,Input!$A$6:$HV$6,0),FALSE)/$G122*$F122,0))*$D122</f>
        <v>0</v>
      </c>
      <c r="MW122" s="1">
        <f>IF($E122+$I122+$D$7&lt;=MW$22,0,IF(MW$22-$D$7&gt;=$E122,VLOOKUP($C122,Input!$A$8:$HV$39,MATCH(MW$21,Input!$A$6:$HV$6,0),FALSE)/$G122*$F122,0))*$D122</f>
        <v>0</v>
      </c>
      <c r="MX122" s="1">
        <f>IF($E122+$I122+$D$7&lt;=MX$22,0,IF(MX$22-$D$7&gt;=$E122,VLOOKUP($C122,Input!$A$8:$HV$39,MATCH(MX$21,Input!$A$6:$HV$6,0),FALSE)/$G122*$F122,0))*$D122</f>
        <v>0</v>
      </c>
      <c r="MZ122" t="str">
        <f>VLOOKUP($C122,Input!$A$8:$HV$39,MATCH(MZ$21,Input!$A$6:$HV$6,0),FALSE)</f>
        <v>Fossil CNG LCFS Credit ($/DGE)</v>
      </c>
      <c r="NA122" s="1">
        <f>IF($E122+$I122+$D$7&lt;=NA$22,0,IF(NA$22-$D$7&gt;=$E122,-VLOOKUP($C122,Input!$A$8:$HV$39,MATCH(NA$21,Input!$A$6:$HV$6,0),FALSE)/$G122*$F122,0))*$D122*$G$4/100</f>
        <v>-517858.66465979372</v>
      </c>
      <c r="NB122" s="1">
        <f>IF($E122+$I122+$D$7&lt;=NB$22,0,IF(NB$22-$D$7&gt;=$E122,-VLOOKUP($C122,Input!$A$8:$HV$39,MATCH(NB$21,Input!$A$6:$HV$6,0),FALSE)/$G122*$F122,0))*$D122*$G$4/100</f>
        <v>-458300.37674226821</v>
      </c>
      <c r="NC122" s="1">
        <f>IF($E122+$I122+$D$7&lt;=NC$22,0,IF(NC$22-$D$7&gt;=$E122,-VLOOKUP($C122,Input!$A$8:$HV$39,MATCH(NC$21,Input!$A$6:$HV$6,0),FALSE)/$G122*$F122,0))*$D122*$G$4/100</f>
        <v>-398742.08882474189</v>
      </c>
      <c r="ND122" s="1">
        <f>IF($E122+$I122+$D$7&lt;=ND$22,0,IF(ND$22-$D$7&gt;=$E122,-VLOOKUP($C122,Input!$A$8:$HV$39,MATCH(ND$21,Input!$A$6:$HV$6,0),FALSE)/$G122*$F122,0))*$D122*$G$4/100</f>
        <v>-299478.27562886622</v>
      </c>
      <c r="NE122" s="1">
        <f>IF($E122+$I122+$D$7&lt;=NE$22,0,IF(NE$22-$D$7&gt;=$E122,-VLOOKUP($C122,Input!$A$8:$HV$39,MATCH(NE$21,Input!$A$6:$HV$6,0),FALSE)/$G122*$F122,0))*$D122*$G$4/100</f>
        <v>-200214.46243298994</v>
      </c>
      <c r="NF122" s="1">
        <f>IF($E122+$I122+$D$7&lt;=NF$22,0,IF(NF$22-$D$7&gt;=$E122,-VLOOKUP($C122,Input!$A$8:$HV$39,MATCH(NF$21,Input!$A$6:$HV$6,0),FALSE)/$G122*$F122,0))*$D122*$G$4/100</f>
        <v>-200214.46243298994</v>
      </c>
      <c r="NG122" s="1">
        <f>IF($E122+$I122+$D$7&lt;=NG$22,0,IF(NG$22-$D$7&gt;=$E122,-VLOOKUP($C122,Input!$A$8:$HV$39,MATCH(NG$21,Input!$A$6:$HV$6,0),FALSE)/$G122*$F122,0))*$D122*$G$4/100</f>
        <v>0</v>
      </c>
      <c r="NH122" s="1">
        <f>IF($E122+$I122+$D$7&lt;=NH$22,0,IF(NH$22-$D$7&gt;=$E122,-VLOOKUP($C122,Input!$A$8:$HV$39,MATCH(NH$21,Input!$A$6:$HV$6,0),FALSE)/$G122*$F122,0))*$D122*$G$4/100</f>
        <v>0</v>
      </c>
      <c r="NI122" s="1">
        <f>IF($E122+$I122+$D$7&lt;=NI$22,0,IF(NI$22-$D$7&gt;=$E122,-VLOOKUP($C122,Input!$A$8:$HV$39,MATCH(NI$21,Input!$A$6:$HV$6,0),FALSE)/$G122*$F122,0))*$D122*$G$4/100</f>
        <v>0</v>
      </c>
      <c r="NJ122" s="1">
        <f>IF($E122+$I122+$D$7&lt;=NJ$22,0,IF(NJ$22-$D$7&gt;=$E122,-VLOOKUP($C122,Input!$A$8:$HV$39,MATCH(NJ$21,Input!$A$6:$HV$6,0),FALSE)/$G122*$F122,0))*$D122*$G$4/100</f>
        <v>0</v>
      </c>
      <c r="NK122" s="1">
        <f>IF($E122+$I122+$D$7&lt;=NK$22,0,IF(NK$22-$D$7&gt;=$E122,-VLOOKUP($C122,Input!$A$8:$HV$39,MATCH(NK$21,Input!$A$6:$HV$6,0),FALSE)/$G122*$F122,0))*$D122*$G$4/100</f>
        <v>0</v>
      </c>
      <c r="NL122" s="1">
        <f>IF($E122+$I122+$D$7&lt;=NL$22,0,IF(NL$22-$D$7&gt;=$E122,-VLOOKUP($C122,Input!$A$8:$HV$39,MATCH(NL$21,Input!$A$6:$HV$6,0),FALSE)/$G122*$F122,0))*$D122*$G$4/100</f>
        <v>0</v>
      </c>
      <c r="NM122" s="1">
        <f>IF($E122+$I122+$D$7&lt;=NM$22,0,IF(NM$22-$D$7&gt;=$E122,-VLOOKUP($C122,Input!$A$8:$HV$39,MATCH(NM$21,Input!$A$6:$HV$6,0),FALSE)/$G122*$F122,0))*$D122*$G$4/100</f>
        <v>0</v>
      </c>
      <c r="NN122" s="1">
        <f>IF($E122+$I122+$D$7&lt;=NN$22,0,IF(NN$22-$D$7&gt;=$E122,-VLOOKUP($C122,Input!$A$8:$HV$39,MATCH(NN$21,Input!$A$6:$HV$6,0),FALSE)/$G122*$F122,0))*$D122*$G$4/100</f>
        <v>0</v>
      </c>
      <c r="NO122" s="1">
        <f>IF($E122+$I122+$D$7&lt;=NO$22,0,IF(NO$22-$D$7&gt;=$E122,-VLOOKUP($C122,Input!$A$8:$HV$39,MATCH(NO$21,Input!$A$6:$HV$6,0),FALSE)/$G122*$F122,0))*$D122*$G$4/100</f>
        <v>0</v>
      </c>
      <c r="NP122" s="1">
        <f>IF($E122+$I122+$D$7&lt;=NP$22,0,IF(NP$22-$D$7&gt;=$E122,-VLOOKUP($C122,Input!$A$8:$HV$39,MATCH(NP$21,Input!$A$6:$HV$6,0),FALSE)/$G122*$F122,0))*$D122*$G$4/100</f>
        <v>0</v>
      </c>
      <c r="NQ122" s="1">
        <f>IF($E122+$I122+$D$7&lt;=NQ$22,0,IF(NQ$22-$D$7&gt;=$E122,-VLOOKUP($C122,Input!$A$8:$HV$39,MATCH(NQ$21,Input!$A$6:$HV$6,0),FALSE)/$G122*$F122,0))*$D122*$G$4/100</f>
        <v>0</v>
      </c>
      <c r="NR122" s="1">
        <f>IF($E122+$I122+$D$7&lt;=NR$22,0,IF(NR$22-$D$7&gt;=$E122,-VLOOKUP($C122,Input!$A$8:$HV$39,MATCH(NR$21,Input!$A$6:$HV$6,0),FALSE)/$G122*$F122,0))*$D122*$G$4/100</f>
        <v>0</v>
      </c>
      <c r="NS122" s="1">
        <f>IF($E122+$I122+$D$7&lt;=NS$22,0,IF(NS$22-$D$7&gt;=$E122,-VLOOKUP($C122,Input!$A$8:$HV$39,MATCH(NS$21,Input!$A$6:$HV$6,0),FALSE)/$G122*$F122,0))*$D122*$G$4/100</f>
        <v>0</v>
      </c>
      <c r="NT122" s="1">
        <f>IF($E122+$I122+$D$7&lt;=NT$22,0,IF(NT$22-$D$7&gt;=$E122,-VLOOKUP($C122,Input!$A$8:$HV$39,MATCH(NT$21,Input!$A$6:$HV$6,0),FALSE)/$G122*$F122,0))*$D122*$G$4/100</f>
        <v>0</v>
      </c>
      <c r="NU122" s="1">
        <f>IF($E122+$I122+$D$7&lt;=NU$22,0,IF(NU$22-$D$7&gt;=$E122,-VLOOKUP($C122,Input!$A$8:$HV$39,MATCH(NU$21,Input!$A$6:$HV$6,0),FALSE)/$G122*$F122,0))*$D122*$G$4/100</f>
        <v>0</v>
      </c>
      <c r="NV122" s="1">
        <f>IF($E122+$I122+$D$7&lt;=NV$22,0,IF(NV$22-$D$7&gt;=$E122,-VLOOKUP($C122,Input!$A$8:$HV$39,MATCH(NV$21,Input!$A$6:$HV$6,0),FALSE)/$G122*$F122,0))*$D122*$G$4/100</f>
        <v>0</v>
      </c>
      <c r="NW122" s="1">
        <f>IF($E122+$I122+$D$7&lt;=NW$22,0,IF(NW$22-$D$7&gt;=$E122,-VLOOKUP($C122,Input!$A$8:$HV$39,MATCH(NW$21,Input!$A$6:$HV$6,0),FALSE)/$G122*$F122,0))*$D122*$G$4/100</f>
        <v>0</v>
      </c>
      <c r="NX122" s="1">
        <f>IF($E122+$I122+$D$7&lt;=NX$22,0,IF(NX$22-$D$7&gt;=$E122,-VLOOKUP($C122,Input!$A$8:$HV$39,MATCH(NX$21,Input!$A$6:$HV$6,0),FALSE)/$G122*$F122,0))*$D122*$G$4/100</f>
        <v>0</v>
      </c>
      <c r="NY122" s="1">
        <f>IF($E122+$I122+$D$7&lt;=NY$22,0,IF(NY$22-$D$7&gt;=$E122,-VLOOKUP($C122,Input!$A$8:$HV$39,MATCH(NY$21,Input!$A$6:$HV$6,0),FALSE)/$G122*$F122,0))*$D122*$G$4/100</f>
        <v>0</v>
      </c>
      <c r="NZ122" s="1">
        <f>IF($E122+$I122+$D$7&lt;=NZ$22,0,IF(NZ$22-$D$7&gt;=$E122,-VLOOKUP($C122,Input!$A$8:$HV$39,MATCH(NZ$21,Input!$A$6:$HV$6,0),FALSE)/$G122*$F122,0))*$D122*$G$4/100</f>
        <v>0</v>
      </c>
      <c r="OA122" s="1">
        <f>IF($E122+$I122+$D$7&lt;=OA$22,0,IF(OA$22-$D$7&gt;=$E122,-VLOOKUP($C122,Input!$A$8:$HV$39,MATCH(OA$21,Input!$A$6:$HV$6,0),FALSE)/$G122*$F122,0))*$D122*$G$4/100</f>
        <v>0</v>
      </c>
      <c r="OB122" s="1">
        <f>IF($E122+$I122+$D$7&lt;=OB$22,0,IF(OB$22-$D$7&gt;=$E122,-VLOOKUP($C122,Input!$A$8:$HV$39,MATCH(OB$21,Input!$A$6:$HV$6,0),FALSE)/$G122*$F122,0))*$D122*$G$4/100</f>
        <v>0</v>
      </c>
      <c r="OC122" s="1">
        <f>IF($E122+$I122+$D$7&lt;=OC$22,0,IF(OC$22-$D$7&gt;=$E122,-VLOOKUP($C122,Input!$A$8:$HV$39,MATCH(OC$21,Input!$A$6:$HV$6,0),FALSE)/$G122*$F122,0))*$D122*$G$4/100</f>
        <v>0</v>
      </c>
      <c r="OD122" s="1">
        <f>IF($E122+$I122+$D$7&lt;=OD$22,0,IF(OD$22-$D$7&gt;=$E122,-VLOOKUP($C122,Input!$A$8:$HV$39,MATCH(OD$21,Input!$A$6:$HV$6,0),FALSE)/$G122*$F122,0))*$D122*$G$4/100</f>
        <v>0</v>
      </c>
      <c r="OE122" s="1">
        <f>IF($E122+$I122+$D$7&lt;=OE$22,0,IF(OE$22-$D$7&gt;=$E122,-VLOOKUP($C122,Input!$A$8:$HV$39,MATCH(OE$21,Input!$A$6:$HV$6,0),FALSE)/$G122*$F122,0))*$D122*$G$4/100</f>
        <v>0</v>
      </c>
      <c r="OF122" s="1">
        <f>IF($E122+$I122+$D$7&lt;=OF$22,0,IF(OF$22-$D$7&gt;=$E122,-VLOOKUP($C122,Input!$A$8:$HV$39,MATCH(OF$21,Input!$A$6:$HV$6,0),FALSE)/$G122*$F122,0))*$D122*$G$4/100</f>
        <v>0</v>
      </c>
      <c r="OG122" s="1">
        <f>IF($E122+$I122+$D$7&lt;=OG$22,0,IF(OG$22-$D$7&gt;=$E122,-VLOOKUP($C122,Input!$A$8:$HV$39,MATCH(OG$21,Input!$A$6:$HV$6,0),FALSE)/$G122*$F122,0))*$D122*$G$4/100</f>
        <v>0</v>
      </c>
      <c r="OH122" s="1">
        <f>IF($E122+$I122+$D$7&lt;=OH$22,0,IF(OH$22-$D$7&gt;=$E122,-VLOOKUP($C122,Input!$A$8:$HV$39,MATCH(OH$21,Input!$A$6:$HV$6,0),FALSE)/$G122*$F122,0))*$D122*$G$4/100</f>
        <v>0</v>
      </c>
      <c r="OI122" s="1">
        <f>IF($E122+$I122+$D$7&lt;=OI$22,0,IF(OI$22-$D$7&gt;=$E122,-VLOOKUP($C122,Input!$A$8:$HV$39,MATCH(OI$21,Input!$A$6:$HV$6,0),FALSE)/$G122*$F122,0))*$D122*$G$4/100</f>
        <v>0</v>
      </c>
      <c r="OK122" t="str">
        <f>VLOOKUP($C122,Input!$A$8:$HW$39,MATCH(OK$21,Input!$A$6:$HW$6,0),FALSE)</f>
        <v>NA</v>
      </c>
      <c r="OL122" s="1">
        <f>IF($E122+$I122+$D$7&lt;=OL$22,0,IF(OL$22-$D$7&gt;=$E122,IF(COUNTIF($KZ122:LP122,"&gt;0")&gt;0,VLOOKUP($C122,Input!$A$8:$HV$21,MATCH($OK$21+COUNTIF($KZ122:LP122,"&gt;0"),Input!$A$6:$HV$6,0),FALSE),0),0))*$D122</f>
        <v>0</v>
      </c>
      <c r="OM122" s="1">
        <f>IF($E122+$I122+$D$7&lt;=OM$22,0,IF(OM$22-$D$7&gt;=$E122,IF(COUNTIF($KZ122:LQ122,"&gt;0")&gt;0,VLOOKUP($C122,Input!$A$8:$HV$21,MATCH($OK$21+COUNTIF($KZ122:LQ122,"&gt;0"),Input!$A$6:$HV$6,0),FALSE),0),0))*$D122</f>
        <v>0</v>
      </c>
      <c r="ON122" s="1">
        <f>IF($E122+$I122+$D$7&lt;=ON$22,0,IF(ON$22-$D$7&gt;=$E122,IF(COUNTIF($KZ122:LR122,"&gt;0")&gt;0,VLOOKUP($C122,Input!$A$8:$HV$21,MATCH($OK$21+COUNTIF($KZ122:LR122,"&gt;0"),Input!$A$6:$HV$6,0),FALSE),0),0))*$D122</f>
        <v>0</v>
      </c>
      <c r="OO122" s="1">
        <f>IF($E122+$I122+$D$7&lt;=OO$22,0,IF(OO$22-$D$7&gt;=$E122,IF(COUNTIF($KZ122:LS122,"&gt;0")&gt;0,VLOOKUP($C122,Input!$A$8:$HV$21,MATCH($OK$21+COUNTIF($KZ122:LS122,"&gt;0"),Input!$A$6:$HV$6,0),FALSE),0),0))*$D122</f>
        <v>0</v>
      </c>
      <c r="OP122" s="1">
        <f>IF($E122+$I122+$D$7&lt;=OP$22,0,IF(OP$22-$D$7&gt;=$E122,IF(COUNTIF($KZ122:LT122,"&gt;0")&gt;0,VLOOKUP($C122,Input!$A$8:$HV$21,MATCH($OK$21+COUNTIF($KZ122:LT122,"&gt;0"),Input!$A$6:$HV$6,0),FALSE),0),0))*$D122</f>
        <v>0</v>
      </c>
      <c r="OQ122" s="1">
        <f>IF($E122+$I122+$D$7&lt;=OQ$22,0,IF(OQ$22-$D$7&gt;=$E122,IF(COUNTIF($KZ122:LU122,"&gt;0")&gt;0,VLOOKUP($C122,Input!$A$8:$HV$21,MATCH($OK$21+COUNTIF($KZ122:LU122,"&gt;0"),Input!$A$6:$HV$6,0),FALSE),0),0))*$D122</f>
        <v>0</v>
      </c>
      <c r="OR122" s="1">
        <f>IF($E122+$I122+$D$7&lt;=OR$22,0,IF(OR$22-$D$7&gt;=$E122,IF(COUNTIF($KZ122:LV122,"&gt;0")&gt;0,VLOOKUP($C122,Input!$A$8:$HV$21,MATCH($OK$21+COUNTIF($KZ122:LV122,"&gt;0"),Input!$A$6:$HV$6,0),FALSE),0),0))*$D122</f>
        <v>0</v>
      </c>
      <c r="OS122" s="1">
        <f>IF($E122+$I122+$D$7&lt;=OS$22,0,IF(OS$22-$D$7&gt;=$E122,IF(COUNTIF($KZ122:LW122,"&gt;0")&gt;0,VLOOKUP($C122,Input!$A$8:$HV$21,MATCH($OK$21+COUNTIF($KZ122:LW122,"&gt;0"),Input!$A$6:$HV$6,0),FALSE),0),0))*$D122</f>
        <v>0</v>
      </c>
      <c r="OT122" s="1">
        <f>IF($E122+$I122+$D$7&lt;=OT$22,0,IF(OT$22-$D$7&gt;=$E122,IF(COUNTIF($KZ122:LX122,"&gt;0")&gt;0,VLOOKUP($C122,Input!$A$8:$HV$21,MATCH($OK$21+COUNTIF($KZ122:LX122,"&gt;0"),Input!$A$6:$HV$6,0),FALSE),0),0))*$D122</f>
        <v>0</v>
      </c>
      <c r="OU122" s="1">
        <f>IF($E122+$I122+$D$7&lt;=OU$22,0,IF(OU$22-$D$7&gt;=$E122,IF(COUNTIF($KZ122:LY122,"&gt;0")&gt;0,VLOOKUP($C122,Input!$A$8:$HV$21,MATCH($OK$21+COUNTIF($KZ122:LY122,"&gt;0"),Input!$A$6:$HV$6,0),FALSE),0),0))*$D122</f>
        <v>0</v>
      </c>
      <c r="OV122" s="1">
        <f>IF($E122+$I122+$D$7&lt;=OV$22,0,IF(OV$22-$D$7&gt;=$E122,IF(COUNTIF($KZ122:LZ122,"&gt;0")&gt;0,VLOOKUP($C122,Input!$A$8:$HV$21,MATCH($OK$21+COUNTIF($KZ122:LZ122,"&gt;0"),Input!$A$6:$HV$6,0),FALSE),0),0))*$D122</f>
        <v>0</v>
      </c>
      <c r="OW122" s="1">
        <f>IF($E122+$I122+$D$7&lt;=OW$22,0,IF(OW$22-$D$7&gt;=$E122,IF(COUNTIF($KZ122:MA122,"&gt;0")&gt;0,VLOOKUP($C122,Input!$A$8:$HV$21,MATCH($OK$21+COUNTIF($KZ122:MA122,"&gt;0"),Input!$A$6:$HV$6,0),FALSE),0),0))*$D122</f>
        <v>0</v>
      </c>
      <c r="OX122" s="1">
        <f>IF($E122+$I122+$D$7&lt;=OX$22,0,IF(OX$22-$D$7&gt;=$E122,IF(COUNTIF($KZ122:MB122,"&gt;0")&gt;0,VLOOKUP($C122,Input!$A$8:$HV$21,MATCH($OK$21+COUNTIF($KZ122:MB122,"&gt;0"),Input!$A$6:$HV$6,0),FALSE),0),0))*$D122</f>
        <v>0</v>
      </c>
      <c r="OY122" s="1">
        <f>IF($E122+$I122+$D$7&lt;=OY$22,0,IF(OY$22-$D$7&gt;=$E122,IF(COUNTIF($KZ122:MC122,"&gt;0")&gt;0,VLOOKUP($C122,Input!$A$8:$HV$21,MATCH($OK$21+COUNTIF($KZ122:MC122,"&gt;0"),Input!$A$6:$HV$6,0),FALSE),0),0))*$D122</f>
        <v>0</v>
      </c>
      <c r="OZ122" s="1">
        <f>IF($E122+$I122+$D$7&lt;=OZ$22,0,IF(OZ$22-$D$7&gt;=$E122,IF(COUNTIF($KZ122:MD122,"&gt;0")&gt;0,VLOOKUP($C122,Input!$A$8:$HV$21,MATCH($OK$21+COUNTIF($KZ122:MD122,"&gt;0"),Input!$A$6:$HV$6,0),FALSE),0),0))*$D122</f>
        <v>0</v>
      </c>
      <c r="PA122" s="1">
        <f>IF($E122+$I122+$D$7&lt;=PA$22,0,IF(PA$22-$D$7&gt;=$E122,IF(COUNTIF($KZ122:ME122,"&gt;0")&gt;0,VLOOKUP($C122,Input!$A$8:$HV$21,MATCH($OK$21+COUNTIF($KZ122:ME122,"&gt;0"),Input!$A$6:$HV$6,0),FALSE),0),0))*$D122</f>
        <v>0</v>
      </c>
      <c r="PB122" s="1">
        <f>IF($E122+$I122+$D$7&lt;=PB$22,0,IF(PB$22-$D$7&gt;=$E122,IF(COUNTIF($KZ122:MF122,"&gt;0")&gt;0,VLOOKUP($C122,Input!$A$8:$HV$21,MATCH($OK$21+COUNTIF($KZ122:MF122,"&gt;0"),Input!$A$6:$HV$6,0),FALSE),0),0))*$D122</f>
        <v>0</v>
      </c>
      <c r="PC122" s="1">
        <f>IF($E122+$I122+$D$7&lt;=PC$22,0,IF(PC$22-$D$7&gt;=$E122,IF(COUNTIF($KZ122:MG122,"&gt;0")&gt;0,VLOOKUP($C122,Input!$A$8:$HV$21,MATCH($OK$21+COUNTIF($KZ122:MG122,"&gt;0"),Input!$A$6:$HV$6,0),FALSE),0),0))*$D122</f>
        <v>0</v>
      </c>
      <c r="PD122" s="1">
        <f>IF($E122+$I122+$D$7&lt;=PD$22,0,IF(PD$22-$D$7&gt;=$E122,IF(COUNTIF($KZ122:MH122,"&gt;0")&gt;0,VLOOKUP($C122,Input!$A$8:$HV$21,MATCH($OK$21+COUNTIF($KZ122:MH122,"&gt;0"),Input!$A$6:$HV$6,0),FALSE),0),0))*$D122</f>
        <v>0</v>
      </c>
      <c r="PE122" s="1">
        <f>IF($E122+$I122+$D$7&lt;=PE$22,0,IF(PE$22-$D$7&gt;=$E122,IF(COUNTIF($KZ122:MI122,"&gt;0")&gt;0,VLOOKUP($C122,Input!$A$8:$HV$21,MATCH($OK$21+COUNTIF($KZ122:MI122,"&gt;0"),Input!$A$6:$HV$6,0),FALSE),0),0))*$D122</f>
        <v>0</v>
      </c>
      <c r="PF122" s="1">
        <f>IF($E122+$I122+$D$7&lt;=PF$22,0,IF(PF$22-$D$7&gt;=$E122,IF(COUNTIF($KZ122:MJ122,"&gt;0")&gt;0,VLOOKUP($C122,Input!$A$8:$HV$21,MATCH($OK$21+COUNTIF($KZ122:MJ122,"&gt;0"),Input!$A$6:$HV$6,0),FALSE),0),0))*$D122</f>
        <v>0</v>
      </c>
      <c r="PG122" s="1">
        <f>IF($E122+$I122+$D$7&lt;=PG$22,0,IF(PG$22-$D$7&gt;=$E122,IF(COUNTIF($KZ122:MK122,"&gt;0")&gt;0,VLOOKUP($C122,Input!$A$8:$HV$21,MATCH($OK$21+COUNTIF($KZ122:MK122,"&gt;0"),Input!$A$6:$HV$6,0),FALSE),0),0))*$D122</f>
        <v>0</v>
      </c>
      <c r="PH122" s="1">
        <f>IF($E122+$I122+$D$7&lt;=PH$22,0,IF(PH$22-$D$7&gt;=$E122,IF(COUNTIF($KZ122:ML122,"&gt;0")&gt;0,VLOOKUP($C122,Input!$A$8:$HV$21,MATCH($OK$21+COUNTIF($KZ122:ML122,"&gt;0"),Input!$A$6:$HV$6,0),FALSE),0),0))*$D122</f>
        <v>0</v>
      </c>
      <c r="PI122" s="1">
        <f>IF($E122+$I122+$D$7&lt;=PI$22,0,IF(PI$22-$D$7&gt;=$E122,IF(COUNTIF($KZ122:MM122,"&gt;0")&gt;0,VLOOKUP($C122,Input!$A$8:$HV$21,MATCH($OK$21+COUNTIF($KZ122:MM122,"&gt;0"),Input!$A$6:$HV$6,0),FALSE),0),0))*$D122</f>
        <v>0</v>
      </c>
      <c r="PJ122" s="1">
        <f>IF($E122+$I122+$D$7&lt;=PJ$22,0,IF(PJ$22-$D$7&gt;=$E122,IF(COUNTIF($KZ122:MN122,"&gt;0")&gt;0,VLOOKUP($C122,Input!$A$8:$HV$21,MATCH($OK$21+COUNTIF($KZ122:MN122,"&gt;0"),Input!$A$6:$HV$6,0),FALSE),0),0))*$D122</f>
        <v>0</v>
      </c>
      <c r="PK122" s="1">
        <f>IF($E122+$I122+$D$7&lt;=PK$22,0,IF(PK$22-$D$7&gt;=$E122,IF(COUNTIF($KZ122:MO122,"&gt;0")&gt;0,VLOOKUP($C122,Input!$A$8:$HV$21,MATCH($OK$21+COUNTIF($KZ122:MO122,"&gt;0"),Input!$A$6:$HV$6,0),FALSE),0),0))*$D122</f>
        <v>0</v>
      </c>
      <c r="PL122" s="1">
        <f>IF($E122+$I122+$D$7&lt;=PL$22,0,IF(PL$22-$D$7&gt;=$E122,IF(COUNTIF($KZ122:MP122,"&gt;0")&gt;0,VLOOKUP($C122,Input!$A$8:$HV$21,MATCH($OK$21+COUNTIF($KZ122:MP122,"&gt;0"),Input!$A$6:$HV$6,0),FALSE),0),0))*$D122</f>
        <v>0</v>
      </c>
      <c r="PM122" s="1">
        <f>IF($E122+$I122+$D$7&lt;=PM$22,0,IF(PM$22-$D$7&gt;=$E122,IF(COUNTIF($KZ122:MQ122,"&gt;0")&gt;0,VLOOKUP($C122,Input!$A$8:$HV$21,MATCH($OK$21+COUNTIF($KZ122:MQ122,"&gt;0"),Input!$A$6:$HV$6,0),FALSE),0),0))*$D122</f>
        <v>0</v>
      </c>
      <c r="PN122" s="1">
        <f>IF($E122+$I122+$D$7&lt;=PN$22,0,IF(PN$22-$D$7&gt;=$E122,IF(COUNTIF($KZ122:MR122,"&gt;0")&gt;0,VLOOKUP($C122,Input!$A$8:$HV$21,MATCH($OK$21+COUNTIF($KZ122:MR122,"&gt;0"),Input!$A$6:$HV$6,0),FALSE),0),0))*$D122</f>
        <v>0</v>
      </c>
      <c r="PO122" s="1">
        <f>IF($E122+$I122+$D$7&lt;=PO$22,0,IF(PO$22-$D$7&gt;=$E122,IF(COUNTIF($KZ122:MS122,"&gt;0")&gt;0,VLOOKUP($C122,Input!$A$8:$HV$21,MATCH($OK$21+COUNTIF($KZ122:MS122,"&gt;0"),Input!$A$6:$HV$6,0),FALSE),0),0))*$D122</f>
        <v>0</v>
      </c>
      <c r="PP122" s="1">
        <f>IF($E122+$I122+$D$7&lt;=PP$22,0,IF(PP$22-$D$7&gt;=$E122,IF(COUNTIF($KZ122:MT122,"&gt;0")&gt;0,VLOOKUP($C122,Input!$A$8:$HV$21,MATCH($OK$21+COUNTIF($KZ122:MT122,"&gt;0"),Input!$A$6:$HV$6,0),FALSE),0),0))*$D122</f>
        <v>0</v>
      </c>
      <c r="PQ122" s="1">
        <f>IF($E122+$I122+$D$7&lt;=PQ$22,0,IF(PQ$22-$D$7&gt;=$E122,IF(COUNTIF($KZ122:MU122,"&gt;0")&gt;0,VLOOKUP($C122,Input!$A$8:$HV$21,MATCH($OK$21+COUNTIF($KZ122:MU122,"&gt;0"),Input!$A$6:$HV$6,0),FALSE),0),0))*$D122</f>
        <v>0</v>
      </c>
      <c r="PR122" s="1">
        <f>IF($E122+$I122+$D$7&lt;=PR$22,0,IF(PR$22-$D$7&gt;=$E122,IF(COUNTIF($KZ122:MV122,"&gt;0")&gt;0,VLOOKUP($C122,Input!$A$8:$HV$21,MATCH($OK$21+COUNTIF($KZ122:MV122,"&gt;0"),Input!$A$6:$HV$6,0),FALSE),0),0))*$D122</f>
        <v>0</v>
      </c>
      <c r="PS122" s="1">
        <f>IF($E122+$I122+$D$7&lt;=PS$22,0,IF(PS$22-$D$7&gt;=$E122,IF(COUNTIF($KZ122:MW122,"&gt;0")&gt;0,VLOOKUP($C122,Input!$A$8:$HV$21,MATCH($OK$21+COUNTIF($KZ122:MW122,"&gt;0"),Input!$A$6:$HV$6,0),FALSE),0),0))*$D122</f>
        <v>0</v>
      </c>
      <c r="PT122" s="1">
        <f>IF($E122+$I122+$D$7&lt;=PT$22,0,IF(PT$22-$D$7&gt;=$E122,IF(COUNTIF($KZ122:MX122,"&gt;0")&gt;0,VLOOKUP($C122,Input!$A$8:$HV$21,MATCH($OK$21+COUNTIF($KZ122:MX122,"&gt;0"),Input!$A$6:$HV$6,0),FALSE),0),0))*$D122</f>
        <v>0</v>
      </c>
      <c r="PV122" s="1" t="str">
        <f t="shared" si="871"/>
        <v>2008 MY 40' CNG w Midlife Rebuild {234 Buses}</v>
      </c>
      <c r="PW122" s="1">
        <f t="shared" si="875"/>
        <v>11040615.56214433</v>
      </c>
      <c r="PX122" s="1">
        <f t="shared" ref="PX122:PX129" si="896">+K122+AV122+CG122+DR122+GR122+JP122+LQ122+NB122+OM122+IE122+FE122</f>
        <v>11592761.682956627</v>
      </c>
      <c r="PY122" s="1">
        <f t="shared" ref="PY122:PY129" si="897">+L122+AW122+CH122+DS122+GS122+JQ122+LR122+NC122+ON122+IF122+FF122</f>
        <v>11911838.244978391</v>
      </c>
      <c r="PZ122" s="1">
        <f t="shared" ref="PZ122:PZ129" si="898">+M122+AX122+CI122+DT122+GT122+JR122+LS122+ND122+OO122+IG122+FG122</f>
        <v>12222587.561420878</v>
      </c>
      <c r="QA122" s="1">
        <f t="shared" ref="QA122:QA129" si="899">+N122+AY122+CJ122+DU122+GU122+JS122+LT122+NE122+OP122+IH122+FH122</f>
        <v>12463481.660155622</v>
      </c>
      <c r="QB122" s="1">
        <f t="shared" ref="QB122:QB129" si="900">+O122+AZ122+CK122+DV122+GV122+JT122+LU122+NF122+OQ122+II122+FI122</f>
        <v>12481845.586661668</v>
      </c>
      <c r="QC122" s="1">
        <f t="shared" ref="QC122:QC129" si="901">+P122+BA122+CL122+DW122+GW122+JU122+LV122+NG122+OR122+IJ122+FJ122</f>
        <v>0</v>
      </c>
      <c r="QD122" s="1">
        <f t="shared" ref="QD122:QD129" si="902">+Q122+BB122+CM122+DX122+GX122+JV122+LW122+NH122+OS122+IK122+FK122</f>
        <v>0</v>
      </c>
      <c r="QE122" s="1">
        <f t="shared" ref="QE122:QE129" si="903">+R122+BC122+CN122+DY122+GY122+JW122+LX122+NI122+OT122+IL122+FL122</f>
        <v>0</v>
      </c>
      <c r="QF122" s="1">
        <f t="shared" ref="QF122:QF129" si="904">+S122+BD122+CO122+DZ122+GZ122+JX122+LY122+NJ122+OU122+IM122+FM122</f>
        <v>0</v>
      </c>
      <c r="QG122" s="1">
        <f t="shared" ref="QG122:QG129" si="905">+T122+BE122+CP122+EA122+HA122+JY122+LZ122+NK122+OV122+IN122+FN122</f>
        <v>0</v>
      </c>
      <c r="QH122" s="1">
        <f t="shared" ref="QH122:QH129" si="906">+U122+BF122+CQ122+EB122+HB122+JZ122+MA122+NL122+OW122+IO122+FO122</f>
        <v>0</v>
      </c>
      <c r="QI122" s="1">
        <f t="shared" ref="QI122:QI129" si="907">+V122+BG122+CR122+EC122+HC122+KA122+MB122+NM122+OX122+IP122+FP122</f>
        <v>0</v>
      </c>
      <c r="QJ122" s="1">
        <f t="shared" ref="QJ122:QJ129" si="908">+W122+BH122+CS122+ED122+HD122+KB122+MC122+NN122+OY122+IQ122+FQ122</f>
        <v>0</v>
      </c>
      <c r="QK122" s="1">
        <f t="shared" ref="QK122:QK129" si="909">+X122+BI122+CT122+EE122+HE122+KC122+MD122+NO122+OZ122+IR122+FR122</f>
        <v>0</v>
      </c>
      <c r="QL122" s="1">
        <f t="shared" ref="QL122:QL129" si="910">+Y122+BJ122+CU122+EF122+HF122+KD122+ME122+NP122+PA122+IS122+FS122</f>
        <v>0</v>
      </c>
      <c r="QM122" s="1">
        <f t="shared" ref="QM122:QM129" si="911">+Z122+BK122+CV122+EG122+HG122+KE122+MF122+NQ122+PB122+IT122+FT122</f>
        <v>0</v>
      </c>
      <c r="QN122" s="1">
        <f t="shared" ref="QN122:QN129" si="912">+AA122+BL122+CW122+EH122+HH122+KF122+MG122+NR122+PC122+IU122+FU122</f>
        <v>0</v>
      </c>
      <c r="QO122" s="1">
        <f t="shared" si="879"/>
        <v>0</v>
      </c>
      <c r="QP122" s="1">
        <f t="shared" si="880"/>
        <v>0</v>
      </c>
      <c r="QQ122" s="1">
        <f t="shared" si="881"/>
        <v>0</v>
      </c>
      <c r="QR122" s="1">
        <f t="shared" si="882"/>
        <v>0</v>
      </c>
      <c r="QS122" s="1">
        <f t="shared" si="883"/>
        <v>0</v>
      </c>
      <c r="QT122" s="1">
        <f t="shared" si="884"/>
        <v>0</v>
      </c>
      <c r="QU122" s="1">
        <f t="shared" si="885"/>
        <v>0</v>
      </c>
      <c r="QV122" s="1">
        <f t="shared" si="886"/>
        <v>0</v>
      </c>
      <c r="QW122" s="1">
        <f t="shared" si="887"/>
        <v>0</v>
      </c>
      <c r="QX122" s="1">
        <f t="shared" si="888"/>
        <v>0</v>
      </c>
      <c r="QY122" s="1">
        <f t="shared" si="889"/>
        <v>0</v>
      </c>
      <c r="QZ122" s="1">
        <f t="shared" si="890"/>
        <v>0</v>
      </c>
      <c r="RA122" s="1">
        <f t="shared" si="891"/>
        <v>0</v>
      </c>
      <c r="RB122" s="1">
        <f t="shared" si="892"/>
        <v>0</v>
      </c>
      <c r="RC122" s="1">
        <f t="shared" si="893"/>
        <v>0</v>
      </c>
      <c r="RD122" s="1">
        <f t="shared" si="894"/>
        <v>0</v>
      </c>
      <c r="RE122" s="1">
        <f t="shared" si="895"/>
        <v>0</v>
      </c>
      <c r="RF122" s="1">
        <f t="shared" si="876"/>
        <v>71713130.298317522</v>
      </c>
      <c r="RG122" s="1">
        <f t="shared" si="877"/>
        <v>66549764.730090991</v>
      </c>
      <c r="RH122" s="72"/>
      <c r="RI122" s="91"/>
    </row>
    <row r="123" spans="1:477" hidden="1" outlineLevel="1" x14ac:dyDescent="0.25">
      <c r="A123" s="89"/>
      <c r="B123" s="143"/>
      <c r="C123" s="111" t="str">
        <f t="shared" si="873"/>
        <v>40' CNG w Midlife Rebuild</v>
      </c>
      <c r="D123" s="85">
        <f t="shared" si="874"/>
        <v>234</v>
      </c>
      <c r="E123" s="83">
        <f t="shared" si="878"/>
        <v>2009</v>
      </c>
      <c r="F123" s="68">
        <f t="shared" si="870"/>
        <v>40000</v>
      </c>
      <c r="G123" s="69">
        <f>VLOOKUP($C123,Input!$A$8:$HV$39,MATCH(G$21,Input!$A$6:$HV$6,0),FALSE)</f>
        <v>2.91</v>
      </c>
      <c r="H123" s="123">
        <f>VLOOKUP($C123,Input!$A$8:$HV$39,MATCH(H$21,Input!$A$6:$HV$6,0),FALSE)</f>
        <v>0</v>
      </c>
      <c r="I123" s="70">
        <f>VLOOKUP($C123,Input!$A$8:$HV$39,MATCH(I$21,Input!$A$6:$HV$6,0),FALSE)</f>
        <v>14</v>
      </c>
      <c r="J123" s="1">
        <f>+IF($E123=J$22,VLOOKUP($C123,Input!$A$8:$AN$39,MATCH(J$21,Input!$A$6:$AN$6,0),FALSE)+$H123,0)*$D123</f>
        <v>0</v>
      </c>
      <c r="K123" s="1">
        <f>+IF($E123=K$22,VLOOKUP($C123,Input!$A$8:$AN$39,MATCH(K$21,Input!$A$6:$AN$6,0),FALSE)+$H123,0)*$D123</f>
        <v>0</v>
      </c>
      <c r="L123" s="1">
        <f>+IF($E123=L$22,VLOOKUP($C123,Input!$A$8:$AN$39,MATCH(L$21,Input!$A$6:$AN$6,0),FALSE)+$H123,0)*$D123</f>
        <v>0</v>
      </c>
      <c r="M123" s="1">
        <f>+IF($E123=M$22,VLOOKUP($C123,Input!$A$8:$AN$39,MATCH(M$21,Input!$A$6:$AN$6,0),FALSE)+$H123,0)*$D123</f>
        <v>0</v>
      </c>
      <c r="N123" s="1">
        <f>+IF($E123=N$22,VLOOKUP($C123,Input!$A$8:$AN$39,MATCH(N$21,Input!$A$6:$AN$6,0),FALSE)+$H123,0)*$D123</f>
        <v>0</v>
      </c>
      <c r="O123" s="1">
        <f>+IF($E123=O$22,VLOOKUP($C123,Input!$A$8:$AN$39,MATCH(O$21,Input!$A$6:$AN$6,0),FALSE)+$H123,0)*$D123</f>
        <v>0</v>
      </c>
      <c r="P123" s="1">
        <f>+IF($E123=P$22,VLOOKUP($C123,Input!$A$8:$AN$39,MATCH(P$21,Input!$A$6:$AN$6,0),FALSE)+$H123,0)*$D123</f>
        <v>0</v>
      </c>
      <c r="Q123" s="1">
        <f>+IF($E123=Q$22,VLOOKUP($C123,Input!$A$8:$AN$39,MATCH(Q$21,Input!$A$6:$AN$6,0),FALSE)+$H123,0)*$D123</f>
        <v>0</v>
      </c>
      <c r="R123" s="1">
        <f>+IF($E123=R$22,VLOOKUP($C123,Input!$A$8:$AN$39,MATCH(R$21,Input!$A$6:$AN$6,0),FALSE)+$H123,0)*$D123</f>
        <v>0</v>
      </c>
      <c r="S123" s="1">
        <f>+IF($E123=S$22,VLOOKUP($C123,Input!$A$8:$AN$39,MATCH(S$21,Input!$A$6:$AN$6,0),FALSE)+$H123,0)*$D123</f>
        <v>0</v>
      </c>
      <c r="T123" s="1">
        <f>+IF($E123=T$22,VLOOKUP($C123,Input!$A$8:$AN$39,MATCH(T$21,Input!$A$6:$AN$6,0),FALSE)+$H123,0)*$D123</f>
        <v>0</v>
      </c>
      <c r="U123" s="1">
        <f>+IF($E123=U$22,VLOOKUP($C123,Input!$A$8:$AN$39,MATCH(U$21,Input!$A$6:$AN$6,0),FALSE)+$H123,0)*$D123</f>
        <v>0</v>
      </c>
      <c r="V123" s="1">
        <f>+IF($E123=V$22,VLOOKUP($C123,Input!$A$8:$AN$39,MATCH(V$21,Input!$A$6:$AN$6,0),FALSE)+$H123,0)*$D123</f>
        <v>0</v>
      </c>
      <c r="W123" s="1">
        <f>+IF($E123=W$22,VLOOKUP($C123,Input!$A$8:$AN$39,MATCH(W$21,Input!$A$6:$AN$6,0),FALSE)+$H123,0)*$D123</f>
        <v>0</v>
      </c>
      <c r="X123" s="1">
        <f>+IF($E123=X$22,VLOOKUP($C123,Input!$A$8:$AN$39,MATCH(X$21,Input!$A$6:$AN$6,0),FALSE)+$H123,0)*$D123</f>
        <v>0</v>
      </c>
      <c r="Y123" s="1">
        <f>+IF($E123=Y$22,VLOOKUP($C123,Input!$A$8:$AN$39,MATCH(Y$21,Input!$A$6:$AN$6,0),FALSE)+$H123,0)*$D123</f>
        <v>0</v>
      </c>
      <c r="Z123" s="1">
        <f>+IF($E123=Z$22,VLOOKUP($C123,Input!$A$8:$AN$39,MATCH(Z$21,Input!$A$6:$AN$6,0),FALSE)+$H123,0)*$D123</f>
        <v>0</v>
      </c>
      <c r="AA123" s="1">
        <f>+IF($E123=AA$22,VLOOKUP($C123,Input!$A$8:$AN$39,MATCH(AA$21,Input!$A$6:$AN$6,0),FALSE)+$H123,0)*$D123</f>
        <v>0</v>
      </c>
      <c r="AB123" s="1">
        <f>+IF($E123=AB$22,VLOOKUP($C123,Input!$A$8:$AN$39,MATCH(AB$21,Input!$A$6:$AN$6,0),FALSE)+$H123,0)*$D123</f>
        <v>0</v>
      </c>
      <c r="AC123" s="1">
        <f>+IF($E123=AC$22,VLOOKUP($C123,Input!$A$8:$AN$39,MATCH(AC$21,Input!$A$6:$AN$6,0),FALSE)+$H123,0)*$D123</f>
        <v>0</v>
      </c>
      <c r="AD123" s="1">
        <f>+IF($E123=AD$22,VLOOKUP($C123,Input!$A$8:$AN$39,MATCH(AD$21,Input!$A$6:$AN$6,0),FALSE)+$H123,0)*$D123</f>
        <v>0</v>
      </c>
      <c r="AE123" s="1">
        <f>+IF($E123=AE$22,VLOOKUP($C123,Input!$A$8:$AN$39,MATCH(AE$21,Input!$A$6:$AN$6,0),FALSE)+$H123,0)*$D123</f>
        <v>0</v>
      </c>
      <c r="AF123" s="1">
        <f>+IF($E123=AF$22,VLOOKUP($C123,Input!$A$8:$AN$39,MATCH(AF$21,Input!$A$6:$AN$6,0),FALSE)+$H123,0)*$D123</f>
        <v>0</v>
      </c>
      <c r="AG123" s="1">
        <f>+IF($E123=AG$22,VLOOKUP($C123,Input!$A$8:$AN$39,MATCH(AG$21,Input!$A$6:$AN$6,0),FALSE)+$H123,0)*$D123</f>
        <v>0</v>
      </c>
      <c r="AH123" s="1">
        <f>+IF($E123=AH$22,VLOOKUP($C123,Input!$A$8:$AN$39,MATCH(AH$21,Input!$A$6:$AN$6,0),FALSE)+$H123,0)*$D123</f>
        <v>0</v>
      </c>
      <c r="AI123" s="1">
        <f>+IF($E123=AI$22,VLOOKUP($C123,Input!$A$8:$AN$39,MATCH(AI$21,Input!$A$6:$AN$6,0),FALSE)+$H123,0)*$D123</f>
        <v>0</v>
      </c>
      <c r="AJ123" s="1">
        <f>+IF($E123=AJ$22,VLOOKUP($C123,Input!$A$8:$AN$39,MATCH(AJ$21,Input!$A$6:$AN$6,0),FALSE)+$H123,0)*$D123</f>
        <v>0</v>
      </c>
      <c r="AK123" s="1">
        <f>+IF($E123=AK$22,VLOOKUP($C123,Input!$A$8:$AN$39,MATCH(AK$21,Input!$A$6:$AN$6,0),FALSE)+$H123,0)*$D123</f>
        <v>0</v>
      </c>
      <c r="AL123" s="1">
        <f>+IF($E123=AL$22,VLOOKUP($C123,Input!$A$8:$AN$39,MATCH(AL$21,Input!$A$6:$AN$6,0),FALSE)+$H123,0)*$D123</f>
        <v>0</v>
      </c>
      <c r="AM123" s="1">
        <f>+IF($E123=AM$22,VLOOKUP($C123,Input!$A$8:$AN$39,MATCH(AM$21,Input!$A$6:$AN$6,0),FALSE)+$H123,0)*$D123</f>
        <v>0</v>
      </c>
      <c r="AN123" s="1">
        <f>+IF($E123=AN$22,VLOOKUP($C123,Input!$A$8:$AN$39,MATCH(AN$21,Input!$A$6:$AN$6,0),FALSE)+$H123,0)*$D123</f>
        <v>0</v>
      </c>
      <c r="AO123" s="1">
        <f>+IF($E123=AO$22,VLOOKUP($C123,Input!$A$8:$AN$39,MATCH(AO$21,Input!$A$6:$AN$6,0),FALSE)+$H123,0)*$D123</f>
        <v>0</v>
      </c>
      <c r="AP123" s="1">
        <f>+IF($E123=AP$22,VLOOKUP($C123,Input!$A$8:$AN$39,MATCH(AP$21,Input!$A$6:$AN$6,0),FALSE)+$H123,0)*$D123</f>
        <v>0</v>
      </c>
      <c r="AQ123" s="1">
        <f>+IF($E123=AQ$22,VLOOKUP($C123,Input!$A$8:$AN$39,MATCH(AQ$21,Input!$A$6:$AN$6,0),FALSE)+$H123,0)*$D123</f>
        <v>0</v>
      </c>
      <c r="AR123" s="1">
        <f>+IF($E123=AR$22,VLOOKUP($C123,Input!$A$8:$AN$39,MATCH(AR$21,Input!$A$6:$AN$6,0),FALSE)+$H123,0)*$D123</f>
        <v>0</v>
      </c>
      <c r="AT123" t="str">
        <f>VLOOKUP($C123,Input!$A$8:$HV$39,MATCH(AT$21,Input!$A$6:$HV$6,0),FALSE)</f>
        <v>Parts and administrative cost</v>
      </c>
      <c r="AU123" s="1">
        <f>+IF($E123=AU$22,VLOOKUP($C123,Input!$A$8:$HV$39,MATCH(AU$21,Input!$A$6:$HV$6,0),FALSE),0)*$D123</f>
        <v>0</v>
      </c>
      <c r="AV123" s="1">
        <f>+IF($E123=AV$22,VLOOKUP($C123,Input!$A$8:$HV$39,MATCH(AV$21,Input!$A$6:$HV$6,0),FALSE),0)*$D123</f>
        <v>0</v>
      </c>
      <c r="AW123" s="1">
        <f>+IF($E123=AW$22,VLOOKUP($C123,Input!$A$8:$HV$39,MATCH(AW$21,Input!$A$6:$HV$6,0),FALSE),0)*$D123</f>
        <v>0</v>
      </c>
      <c r="AX123" s="1">
        <f>+IF($E123=AX$22,VLOOKUP($C123,Input!$A$8:$HV$39,MATCH(AX$21,Input!$A$6:$HV$6,0),FALSE),0)*$D123</f>
        <v>0</v>
      </c>
      <c r="AY123" s="1">
        <f>+IF($E123=AY$22,VLOOKUP($C123,Input!$A$8:$HV$39,MATCH(AY$21,Input!$A$6:$HV$6,0),FALSE),0)*$D123</f>
        <v>0</v>
      </c>
      <c r="AZ123" s="1">
        <f>+IF($E123=AZ$22,VLOOKUP($C123,Input!$A$8:$HV$39,MATCH(AZ$21,Input!$A$6:$HV$6,0),FALSE),0)*$D123</f>
        <v>0</v>
      </c>
      <c r="BA123" s="1">
        <f>+IF($E123=BA$22,VLOOKUP($C123,Input!$A$8:$HV$39,MATCH(BA$21,Input!$A$6:$HV$6,0),FALSE),0)*$D123</f>
        <v>0</v>
      </c>
      <c r="BB123" s="1">
        <f>+IF($E123=BB$22,VLOOKUP($C123,Input!$A$8:$HV$39,MATCH(BB$21,Input!$A$6:$HV$6,0),FALSE),0)*$D123</f>
        <v>0</v>
      </c>
      <c r="BC123" s="1">
        <f>+IF($E123=BC$22,VLOOKUP($C123,Input!$A$8:$HV$39,MATCH(BC$21,Input!$A$6:$HV$6,0),FALSE),0)*$D123</f>
        <v>0</v>
      </c>
      <c r="BD123" s="1">
        <f>+IF($E123=BD$22,VLOOKUP($C123,Input!$A$8:$HV$39,MATCH(BD$21,Input!$A$6:$HV$6,0),FALSE),0)*$D123</f>
        <v>0</v>
      </c>
      <c r="BE123" s="1">
        <f>+IF($E123=BE$22,VLOOKUP($C123,Input!$A$8:$HV$39,MATCH(BE$21,Input!$A$6:$HV$6,0),FALSE),0)*$D123</f>
        <v>0</v>
      </c>
      <c r="BF123" s="1">
        <f>+IF($E123=BF$22,VLOOKUP($C123,Input!$A$8:$HV$39,MATCH(BF$21,Input!$A$6:$HV$6,0),FALSE),0)*$D123</f>
        <v>0</v>
      </c>
      <c r="BG123" s="1">
        <f>+IF($E123=BG$22,VLOOKUP($C123,Input!$A$8:$HV$39,MATCH(BG$21,Input!$A$6:$HV$6,0),FALSE),0)*$D123</f>
        <v>0</v>
      </c>
      <c r="BH123" s="1">
        <f>+IF($E123=BH$22,VLOOKUP($C123,Input!$A$8:$HV$39,MATCH(BH$21,Input!$A$6:$HV$6,0),FALSE),0)*$D123</f>
        <v>0</v>
      </c>
      <c r="BI123" s="1">
        <f>+IF($E123=BI$22,VLOOKUP($C123,Input!$A$8:$HV$39,MATCH(BI$21,Input!$A$6:$HV$6,0),FALSE),0)*$D123</f>
        <v>0</v>
      </c>
      <c r="BJ123" s="1">
        <f>+IF($E123=BJ$22,VLOOKUP($C123,Input!$A$8:$HV$39,MATCH(BJ$21,Input!$A$6:$HV$6,0),FALSE),0)*$D123</f>
        <v>0</v>
      </c>
      <c r="BK123" s="1">
        <f>+IF($E123=BK$22,VLOOKUP($C123,Input!$A$8:$HV$39,MATCH(BK$21,Input!$A$6:$HV$6,0),FALSE),0)*$D123</f>
        <v>0</v>
      </c>
      <c r="BL123" s="1">
        <f>+IF($E123=BL$22,VLOOKUP($C123,Input!$A$8:$HV$39,MATCH(BL$21,Input!$A$6:$HV$6,0),FALSE),0)*$D123</f>
        <v>0</v>
      </c>
      <c r="BM123" s="1">
        <f>+IF($E123=BM$22,VLOOKUP($C123,Input!$A$8:$HV$39,MATCH(BM$21,Input!$A$6:$HV$6,0),FALSE),0)*$D123</f>
        <v>0</v>
      </c>
      <c r="BN123" s="1">
        <f>+IF($E123=BN$22,VLOOKUP($C123,Input!$A$8:$HV$39,MATCH(BN$21,Input!$A$6:$HV$6,0),FALSE),0)*$D123</f>
        <v>0</v>
      </c>
      <c r="BO123" s="1">
        <f>+IF($E123=BO$22,VLOOKUP($C123,Input!$A$8:$HV$39,MATCH(BO$21,Input!$A$6:$HV$6,0),FALSE),0)*$D123</f>
        <v>0</v>
      </c>
      <c r="BP123" s="1">
        <f>+IF($E123=BP$22,VLOOKUP($C123,Input!$A$8:$HV$39,MATCH(BP$21,Input!$A$6:$HV$6,0),FALSE),0)*$D123</f>
        <v>0</v>
      </c>
      <c r="BQ123" s="1">
        <f>+IF($E123=BQ$22,VLOOKUP($C123,Input!$A$8:$HV$39,MATCH(BQ$21,Input!$A$6:$HV$6,0),FALSE),0)*$D123</f>
        <v>0</v>
      </c>
      <c r="BR123" s="1">
        <f>+IF($E123=BR$22,VLOOKUP($C123,Input!$A$8:$HV$39,MATCH(BR$21,Input!$A$6:$HV$6,0),FALSE),0)*$D123</f>
        <v>0</v>
      </c>
      <c r="BS123" s="1">
        <f>+IF($E123=BS$22,VLOOKUP($C123,Input!$A$8:$HV$39,MATCH(BS$21,Input!$A$6:$HV$6,0),FALSE),0)*$D123</f>
        <v>0</v>
      </c>
      <c r="BT123" s="1">
        <f>+IF($E123=BT$22,VLOOKUP($C123,Input!$A$8:$HV$39,MATCH(BT$21,Input!$A$6:$HV$6,0),FALSE),0)*$D123</f>
        <v>0</v>
      </c>
      <c r="BU123" s="1">
        <f>+IF($E123=BU$22,VLOOKUP($C123,Input!$A$8:$HV$39,MATCH(BU$21,Input!$A$6:$HV$6,0),FALSE),0)*$D123</f>
        <v>0</v>
      </c>
      <c r="BV123" s="1">
        <f>+IF($E123=BV$22,VLOOKUP($C123,Input!$A$8:$HV$39,MATCH(BV$21,Input!$A$6:$HV$6,0),FALSE),0)*$D123</f>
        <v>0</v>
      </c>
      <c r="BW123" s="1">
        <f>+IF($E123=BW$22,VLOOKUP($C123,Input!$A$8:$HV$39,MATCH(BW$21,Input!$A$6:$HV$6,0),FALSE),0)*$D123</f>
        <v>0</v>
      </c>
      <c r="BX123" s="1">
        <f>+IF($E123=BX$22,VLOOKUP($C123,Input!$A$8:$HV$39,MATCH(BX$21,Input!$A$6:$HV$6,0),FALSE),0)*$D123</f>
        <v>0</v>
      </c>
      <c r="BY123" s="1">
        <f>+IF($E123=BY$22,VLOOKUP($C123,Input!$A$8:$HV$39,MATCH(BY$21,Input!$A$6:$HV$6,0),FALSE),0)*$D123</f>
        <v>0</v>
      </c>
      <c r="BZ123" s="1">
        <f>+IF($E123=BZ$22,VLOOKUP($C123,Input!$A$8:$HV$39,MATCH(BZ$21,Input!$A$6:$HV$6,0),FALSE),0)*$D123</f>
        <v>0</v>
      </c>
      <c r="CA123" s="1">
        <f>+IF($E123=CA$22,VLOOKUP($C123,Input!$A$8:$HV$39,MATCH(CA$21,Input!$A$6:$HV$6,0),FALSE),0)*$D123</f>
        <v>0</v>
      </c>
      <c r="CB123" s="1">
        <f>+IF($E123=CB$22,VLOOKUP($C123,Input!$A$8:$HV$39,MATCH(CB$21,Input!$A$6:$HV$6,0),FALSE),0)*$D123</f>
        <v>0</v>
      </c>
      <c r="CC123" s="1">
        <f>+IF($E123=CC$22,VLOOKUP($C123,Input!$A$8:$HV$39,MATCH(CC$21,Input!$A$6:$HV$6,0),FALSE),0)*$D123</f>
        <v>0</v>
      </c>
      <c r="CE123" t="str">
        <f>VLOOKUP($C123,Input!$A$8:$HV$39,MATCH(CE$21,Input!$A$6:$HV$6,0),FALSE)</f>
        <v>Engine Rebuild @ 7 Yr</v>
      </c>
      <c r="CF123" s="1">
        <f>IF($E123+$I123+$D$7&lt;=CF$22,0,IF(CF$22-$D$7&gt;=$E123,IF(COUNTIF($KZ123:LP123,"&gt;0")&gt;0,VLOOKUP($C123,Input!$A$8:$HV$21,MATCH($CE$21+COUNTIF($KZ123:LP123,"&gt;0"),Input!$A$6:$HV$6,0),FALSE),0),0))*$D123</f>
        <v>0</v>
      </c>
      <c r="CG123" s="1">
        <f>IF($E123+$I123+$D$7&lt;=CG$22,0,IF(CG$22-$D$7&gt;=$E123,IF(COUNTIF($KZ123:LQ123,"&gt;0")&gt;0,VLOOKUP($C123,Input!$A$8:$HV$21,MATCH($CE$21+COUNTIF($KZ123:LQ123,"&gt;0"),Input!$A$6:$HV$6,0),FALSE),0),0))*$D123</f>
        <v>0</v>
      </c>
      <c r="CH123" s="1">
        <f>IF($E123+$I123+$D$7&lt;=CH$22,0,IF(CH$22-$D$7&gt;=$E123,IF(COUNTIF($KZ123:LR123,"&gt;0")&gt;0,VLOOKUP($C123,Input!$A$8:$HV$21,MATCH($CE$21+COUNTIF($KZ123:LR123,"&gt;0"),Input!$A$6:$HV$6,0),FALSE),0),0))*$D123</f>
        <v>0</v>
      </c>
      <c r="CI123" s="1">
        <f>IF($E123+$I123+$D$7&lt;=CI$22,0,IF(CI$22-$D$7&gt;=$E123,IF(COUNTIF($KZ123:LS123,"&gt;0")&gt;0,VLOOKUP($C123,Input!$A$8:$HV$21,MATCH($CE$21+COUNTIF($KZ123:LS123,"&gt;0"),Input!$A$6:$HV$6,0),FALSE),0),0))*$D123</f>
        <v>0</v>
      </c>
      <c r="CJ123" s="1">
        <f>IF($E123+$I123+$D$7&lt;=CJ$22,0,IF(CJ$22-$D$7&gt;=$E123,IF(COUNTIF($KZ123:LT123,"&gt;0")&gt;0,VLOOKUP($C123,Input!$A$8:$HV$21,MATCH($CE$21+COUNTIF($KZ123:LT123,"&gt;0"),Input!$A$6:$HV$6,0),FALSE),0),0))*$D123</f>
        <v>0</v>
      </c>
      <c r="CK123" s="1">
        <f>IF($E123+$I123+$D$7&lt;=CK$22,0,IF(CK$22-$D$7&gt;=$E123,IF(COUNTIF($KZ123:LU123,"&gt;0")&gt;0,VLOOKUP($C123,Input!$A$8:$HV$21,MATCH($CE$21+COUNTIF($KZ123:LU123,"&gt;0"),Input!$A$6:$HV$6,0),FALSE),0),0))*$D123</f>
        <v>0</v>
      </c>
      <c r="CL123" s="1">
        <f>IF($E123+$I123+$D$7&lt;=CL$22,0,IF(CL$22-$D$7&gt;=$E123,IF(COUNTIF($KZ123:LV123,"&gt;0")&gt;0,VLOOKUP($C123,Input!$A$8:$HV$21,MATCH($CE$21+COUNTIF($KZ123:LV123,"&gt;0"),Input!$A$6:$HV$6,0),FALSE),0),0))*$D123</f>
        <v>0</v>
      </c>
      <c r="CM123" s="1">
        <f>IF($E123+$I123+$D$7&lt;=CM$22,0,IF(CM$22-$D$7&gt;=$E123,IF(COUNTIF($KZ123:LW123,"&gt;0")&gt;0,VLOOKUP($C123,Input!$A$8:$HV$21,MATCH($CE$21+COUNTIF($KZ123:LW123,"&gt;0"),Input!$A$6:$HV$6,0),FALSE),0),0))*$D123</f>
        <v>0</v>
      </c>
      <c r="CN123" s="1">
        <f>IF($E123+$I123+$D$7&lt;=CN$22,0,IF(CN$22-$D$7&gt;=$E123,IF(COUNTIF($KZ123:LX123,"&gt;0")&gt;0,VLOOKUP($C123,Input!$A$8:$HV$21,MATCH($CE$21+COUNTIF($KZ123:LX123,"&gt;0"),Input!$A$6:$HV$6,0),FALSE),0),0))*$D123</f>
        <v>0</v>
      </c>
      <c r="CO123" s="1">
        <f>IF($E123+$I123+$D$7&lt;=CO$22,0,IF(CO$22-$D$7&gt;=$E123,IF(COUNTIF($KZ123:LY123,"&gt;0")&gt;0,VLOOKUP($C123,Input!$A$8:$HV$21,MATCH($CE$21+COUNTIF($KZ123:LY123,"&gt;0"),Input!$A$6:$HV$6,0),FALSE),0),0))*$D123</f>
        <v>0</v>
      </c>
      <c r="CP123" s="1">
        <f>IF($E123+$I123+$D$7&lt;=CP$22,0,IF(CP$22-$D$7&gt;=$E123,IF(COUNTIF($KZ123:LZ123,"&gt;0")&gt;0,VLOOKUP($C123,Input!$A$8:$HV$21,MATCH($CE$21+COUNTIF($KZ123:LZ123,"&gt;0"),Input!$A$6:$HV$6,0),FALSE),0),0))*$D123</f>
        <v>0</v>
      </c>
      <c r="CQ123" s="1">
        <f>IF($E123+$I123+$D$7&lt;=CQ$22,0,IF(CQ$22-$D$7&gt;=$E123,IF(COUNTIF($KZ123:MA123,"&gt;0")&gt;0,VLOOKUP($C123,Input!$A$8:$HV$21,MATCH($CE$21+COUNTIF($KZ123:MA123,"&gt;0"),Input!$A$6:$HV$6,0),FALSE),0),0))*$D123</f>
        <v>0</v>
      </c>
      <c r="CR123" s="1">
        <f>IF($E123+$I123+$D$7&lt;=CR$22,0,IF(CR$22-$D$7&gt;=$E123,IF(COUNTIF($KZ123:MB123,"&gt;0")&gt;0,VLOOKUP($C123,Input!$A$8:$HV$21,MATCH($CE$21+COUNTIF($KZ123:MB123,"&gt;0"),Input!$A$6:$HV$6,0),FALSE),0),0))*$D123</f>
        <v>0</v>
      </c>
      <c r="CS123" s="1">
        <f>IF($E123+$I123+$D$7&lt;=CS$22,0,IF(CS$22-$D$7&gt;=$E123,IF(COUNTIF($KZ123:MC123,"&gt;0")&gt;0,VLOOKUP($C123,Input!$A$8:$HV$21,MATCH($CE$21+COUNTIF($KZ123:MC123,"&gt;0"),Input!$A$6:$HV$6,0),FALSE),0),0))*$D123</f>
        <v>0</v>
      </c>
      <c r="CT123" s="1">
        <f>IF($E123+$I123+$D$7&lt;=CT$22,0,IF(CT$22-$D$7&gt;=$E123,IF(COUNTIF($KZ123:MD123,"&gt;0")&gt;0,VLOOKUP($C123,Input!$A$8:$HV$21,MATCH($CE$21+COUNTIF($KZ123:MD123,"&gt;0"),Input!$A$6:$HV$6,0),FALSE),0),0))*$D123</f>
        <v>0</v>
      </c>
      <c r="CU123" s="1">
        <f>IF($E123+$I123+$D$7&lt;=CU$22,0,IF(CU$22-$D$7&gt;=$E123,IF(COUNTIF($KZ123:ME123,"&gt;0")&gt;0,VLOOKUP($C123,Input!$A$8:$HV$21,MATCH($CE$21+COUNTIF($KZ123:ME123,"&gt;0"),Input!$A$6:$HV$6,0),FALSE),0),0))*$D123</f>
        <v>0</v>
      </c>
      <c r="CV123" s="1">
        <f>IF($E123+$I123+$D$7&lt;=CV$22,0,IF(CV$22-$D$7&gt;=$E123,IF(COUNTIF($KZ123:MF123,"&gt;0")&gt;0,VLOOKUP($C123,Input!$A$8:$HV$21,MATCH($CE$21+COUNTIF($KZ123:MF123,"&gt;0"),Input!$A$6:$HV$6,0),FALSE),0),0))*$D123</f>
        <v>0</v>
      </c>
      <c r="CW123" s="1">
        <f>IF($E123+$I123+$D$7&lt;=CW$22,0,IF(CW$22-$D$7&gt;=$E123,IF(COUNTIF($KZ123:MG123,"&gt;0")&gt;0,VLOOKUP($C123,Input!$A$8:$HV$21,MATCH($CE$21+COUNTIF($KZ123:MG123,"&gt;0"),Input!$A$6:$HV$6,0),FALSE),0),0))*$D123</f>
        <v>0</v>
      </c>
      <c r="CX123" s="1">
        <f>IF($E123+$I123+$D$7&lt;=CX$22,0,IF(CX$22-$D$7&gt;=$E123,IF(COUNTIF($KZ123:MH123,"&gt;0")&gt;0,VLOOKUP($C123,Input!$A$8:$HV$21,MATCH($CE$21+COUNTIF($KZ123:MH123,"&gt;0"),Input!$A$6:$HV$6,0),FALSE),0),0))*$D123</f>
        <v>0</v>
      </c>
      <c r="CY123" s="1">
        <f>IF($E123+$I123+$D$7&lt;=CY$22,0,IF(CY$22-$D$7&gt;=$E123,IF(COUNTIF($KZ123:MI123,"&gt;0")&gt;0,VLOOKUP($C123,Input!$A$8:$HV$21,MATCH($CE$21+COUNTIF($KZ123:MI123,"&gt;0"),Input!$A$6:$HV$6,0),FALSE),0),0))*$D123</f>
        <v>0</v>
      </c>
      <c r="CZ123" s="1">
        <f>IF($E123+$I123+$D$7&lt;=CZ$22,0,IF(CZ$22-$D$7&gt;=$E123,IF(COUNTIF($KZ123:MJ123,"&gt;0")&gt;0,VLOOKUP($C123,Input!$A$8:$HV$21,MATCH($CE$21+COUNTIF($KZ123:MJ123,"&gt;0"),Input!$A$6:$HV$6,0),FALSE),0),0))*$D123</f>
        <v>0</v>
      </c>
      <c r="DA123" s="1">
        <f>IF($E123+$I123+$D$7&lt;=DA$22,0,IF(DA$22-$D$7&gt;=$E123,IF(COUNTIF($KZ123:MK123,"&gt;0")&gt;0,VLOOKUP($C123,Input!$A$8:$HV$21,MATCH($CE$21+COUNTIF($KZ123:MK123,"&gt;0"),Input!$A$6:$HV$6,0),FALSE),0),0))*$D123</f>
        <v>0</v>
      </c>
      <c r="DB123" s="1">
        <f>IF($E123+$I123+$D$7&lt;=DB$22,0,IF(DB$22-$D$7&gt;=$E123,IF(COUNTIF($KZ123:ML123,"&gt;0")&gt;0,VLOOKUP($C123,Input!$A$8:$HV$21,MATCH($CE$21+COUNTIF($KZ123:ML123,"&gt;0"),Input!$A$6:$HV$6,0),FALSE),0),0))*$D123</f>
        <v>0</v>
      </c>
      <c r="DC123" s="1">
        <f>IF($E123+$I123+$D$7&lt;=DC$22,0,IF(DC$22-$D$7&gt;=$E123,IF(COUNTIF($KZ123:MM123,"&gt;0")&gt;0,VLOOKUP($C123,Input!$A$8:$HV$21,MATCH($CE$21+COUNTIF($KZ123:MM123,"&gt;0"),Input!$A$6:$HV$6,0),FALSE),0),0))*$D123</f>
        <v>0</v>
      </c>
      <c r="DD123" s="1">
        <f>IF($E123+$I123+$D$7&lt;=DD$22,0,IF(DD$22-$D$7&gt;=$E123,IF(COUNTIF($KZ123:MN123,"&gt;0")&gt;0,VLOOKUP($C123,Input!$A$8:$HV$21,MATCH($CE$21+COUNTIF($KZ123:MN123,"&gt;0"),Input!$A$6:$HV$6,0),FALSE),0),0))*$D123</f>
        <v>0</v>
      </c>
      <c r="DE123" s="1">
        <f>IF($E123+$I123+$D$7&lt;=DE$22,0,IF(DE$22-$D$7&gt;=$E123,IF(COUNTIF($KZ123:MO123,"&gt;0")&gt;0,VLOOKUP($C123,Input!$A$8:$HV$21,MATCH($CE$21+COUNTIF($KZ123:MO123,"&gt;0"),Input!$A$6:$HV$6,0),FALSE),0),0))*$D123</f>
        <v>0</v>
      </c>
      <c r="DF123" s="1">
        <f>IF($E123+$I123+$D$7&lt;=DF$22,0,IF(DF$22-$D$7&gt;=$E123,IF(COUNTIF($KZ123:MP123,"&gt;0")&gt;0,VLOOKUP($C123,Input!$A$8:$HV$21,MATCH($CE$21+COUNTIF($KZ123:MP123,"&gt;0"),Input!$A$6:$HV$6,0),FALSE),0),0))*$D123</f>
        <v>0</v>
      </c>
      <c r="DG123" s="1">
        <f>IF($E123+$I123+$D$7&lt;=DG$22,0,IF(DG$22-$D$7&gt;=$E123,IF(COUNTIF($KZ123:MQ123,"&gt;0")&gt;0,VLOOKUP($C123,Input!$A$8:$HV$21,MATCH($CE$21+COUNTIF($KZ123:MQ123,"&gt;0"),Input!$A$6:$HV$6,0),FALSE),0),0))*$D123</f>
        <v>0</v>
      </c>
      <c r="DH123" s="1">
        <f>IF($E123+$I123+$D$7&lt;=DH$22,0,IF(DH$22-$D$7&gt;=$E123,IF(COUNTIF($KZ123:MR123,"&gt;0")&gt;0,VLOOKUP($C123,Input!$A$8:$HV$21,MATCH($CE$21+COUNTIF($KZ123:MR123,"&gt;0"),Input!$A$6:$HV$6,0),FALSE),0),0))*$D123</f>
        <v>0</v>
      </c>
      <c r="DI123" s="1">
        <f>IF($E123+$I123+$D$7&lt;=DI$22,0,IF(DI$22-$D$7&gt;=$E123,IF(COUNTIF($KZ123:MS123,"&gt;0")&gt;0,VLOOKUP($C123,Input!$A$8:$HV$21,MATCH($CE$21+COUNTIF($KZ123:MS123,"&gt;0"),Input!$A$6:$HV$6,0),FALSE),0),0))*$D123</f>
        <v>0</v>
      </c>
      <c r="DJ123" s="1">
        <f>IF($E123+$I123+$D$7&lt;=DJ$22,0,IF(DJ$22-$D$7&gt;=$E123,IF(COUNTIF($KZ123:MT123,"&gt;0")&gt;0,VLOOKUP($C123,Input!$A$8:$HV$21,MATCH($CE$21+COUNTIF($KZ123:MT123,"&gt;0"),Input!$A$6:$HV$6,0),FALSE),0),0))*$D123</f>
        <v>0</v>
      </c>
      <c r="DK123" s="1">
        <f>IF($E123+$I123+$D$7&lt;=DK$22,0,IF(DK$22-$D$7&gt;=$E123,IF(COUNTIF($KZ123:MU123,"&gt;0")&gt;0,VLOOKUP($C123,Input!$A$8:$HV$21,MATCH($CE$21+COUNTIF($KZ123:MU123,"&gt;0"),Input!$A$6:$HV$6,0),FALSE),0),0))*$D123</f>
        <v>0</v>
      </c>
      <c r="DL123" s="1">
        <f>IF($E123+$I123+$D$7&lt;=DL$22,0,IF(DL$22-$D$7&gt;=$E123,IF(COUNTIF($KZ123:MV123,"&gt;0")&gt;0,VLOOKUP($C123,Input!$A$8:$HV$21,MATCH($CE$21+COUNTIF($KZ123:MV123,"&gt;0"),Input!$A$6:$HV$6,0),FALSE),0),0))*$D123</f>
        <v>0</v>
      </c>
      <c r="DM123" s="1">
        <f>IF($E123+$I123+$D$7&lt;=DM$22,0,IF(DM$22-$D$7&gt;=$E123,IF(COUNTIF($KZ123:MW123,"&gt;0")&gt;0,VLOOKUP($C123,Input!$A$8:$HV$21,MATCH($CE$21+COUNTIF($KZ123:MW123,"&gt;0"),Input!$A$6:$HV$6,0),FALSE),0),0))*$D123</f>
        <v>0</v>
      </c>
      <c r="DN123" s="1">
        <f>IF($E123+$I123+$D$7&lt;=DN$22,0,IF(DN$22-$D$7&gt;=$E123,IF(COUNTIF($KZ123:MX123,"&gt;0")&gt;0,VLOOKUP($C123,Input!$A$8:$HV$21,MATCH($CE$21+COUNTIF($KZ123:MX123,"&gt;0"),Input!$A$6:$HV$6,0),FALSE),0),0))*$D123</f>
        <v>0</v>
      </c>
      <c r="DP123" t="str">
        <f>+VLOOKUP($C123,Input!$A$8:$GZ$39,MATCH(DP$21,Input!$A$6:$GZ$6,0),FALSE)</f>
        <v>Bus Maintenance at 0.85/mile</v>
      </c>
      <c r="DQ123" s="1">
        <f>IF($E123+$I123+$D$7&lt;=DQ$22,0,IF(DQ$22-$D$7&gt;=$E123,IF(COUNTIF($KZ123:LP123,"&gt;0")&gt;0,VLOOKUP($C123,Input!$A$8:$HV$21,MATCH($DP$21+COUNTIF($KZ123:LP123,"&gt;0"),Input!$A$6:$HV$6,0),FALSE),0),0))*$D123*$F123</f>
        <v>7956000</v>
      </c>
      <c r="DR123" s="1">
        <f>IF($E123+$I123+$D$7&lt;=DR$22,0,IF(DR$22-$D$7&gt;=$E123,IF(COUNTIF($KZ123:LQ123,"&gt;0")&gt;0,VLOOKUP($C123,Input!$A$8:$HV$21,MATCH($DP$21+COUNTIF($KZ123:LQ123,"&gt;0"),Input!$A$6:$HV$6,0),FALSE),0),0))*$D123*$F123</f>
        <v>7956000</v>
      </c>
      <c r="DS123" s="1">
        <f>IF($E123+$I123+$D$7&lt;=DS$22,0,IF(DS$22-$D$7&gt;=$E123,IF(COUNTIF($KZ123:LR123,"&gt;0")&gt;0,VLOOKUP($C123,Input!$A$8:$HV$21,MATCH($DP$21+COUNTIF($KZ123:LR123,"&gt;0"),Input!$A$6:$HV$6,0),FALSE),0),0))*$D123*$F123</f>
        <v>7956000</v>
      </c>
      <c r="DT123" s="1">
        <f>IF($E123+$I123+$D$7&lt;=DT$22,0,IF(DT$22-$D$7&gt;=$E123,IF(COUNTIF($KZ123:LS123,"&gt;0")&gt;0,VLOOKUP($C123,Input!$A$8:$HV$21,MATCH($DP$21+COUNTIF($KZ123:LS123,"&gt;0"),Input!$A$6:$HV$6,0),FALSE),0),0))*$D123*$F123</f>
        <v>7956000</v>
      </c>
      <c r="DU123" s="1">
        <f>IF($E123+$I123+$D$7&lt;=DU$22,0,IF(DU$22-$D$7&gt;=$E123,IF(COUNTIF($KZ123:LT123,"&gt;0")&gt;0,VLOOKUP($C123,Input!$A$8:$HV$21,MATCH($DP$21+COUNTIF($KZ123:LT123,"&gt;0"),Input!$A$6:$HV$6,0),FALSE),0),0))*$D123*$F123</f>
        <v>7956000</v>
      </c>
      <c r="DV123" s="1">
        <f>IF($E123+$I123+$D$7&lt;=DV$22,0,IF(DV$22-$D$7&gt;=$E123,IF(COUNTIF($KZ123:LU123,"&gt;0")&gt;0,VLOOKUP($C123,Input!$A$8:$HV$21,MATCH($DP$21+COUNTIF($KZ123:LU123,"&gt;0"),Input!$A$6:$HV$6,0),FALSE),0),0))*$D123*$F123</f>
        <v>7956000</v>
      </c>
      <c r="DW123" s="1">
        <f>IF($E123+$I123+$D$7&lt;=DW$22,0,IF(DW$22-$D$7&gt;=$E123,IF(COUNTIF($KZ123:LV123,"&gt;0")&gt;0,VLOOKUP($C123,Input!$A$8:$HV$21,MATCH($DP$21+COUNTIF($KZ123:LV123,"&gt;0"),Input!$A$6:$HV$6,0),FALSE),0),0))*$D123*$F123</f>
        <v>7956000</v>
      </c>
      <c r="DX123" s="1">
        <f>IF($E123+$I123+$D$7&lt;=DX$22,0,IF(DX$22-$D$7&gt;=$E123,IF(COUNTIF($KZ123:LW123,"&gt;0")&gt;0,VLOOKUP($C123,Input!$A$8:$HV$21,MATCH($DP$21+COUNTIF($KZ123:LW123,"&gt;0"),Input!$A$6:$HV$6,0),FALSE),0),0))*$D123*$F123</f>
        <v>0</v>
      </c>
      <c r="DY123" s="1">
        <f>IF($E123+$I123+$D$7&lt;=DY$22,0,IF(DY$22-$D$7&gt;=$E123,IF(COUNTIF($KZ123:LX123,"&gt;0")&gt;0,VLOOKUP($C123,Input!$A$8:$HV$21,MATCH($DP$21+COUNTIF($KZ123:LX123,"&gt;0"),Input!$A$6:$HV$6,0),FALSE),0),0))*$D123*$F123</f>
        <v>0</v>
      </c>
      <c r="DZ123" s="1">
        <f>IF($E123+$I123+$D$7&lt;=DZ$22,0,IF(DZ$22-$D$7&gt;=$E123,IF(COUNTIF($KZ123:LY123,"&gt;0")&gt;0,VLOOKUP($C123,Input!$A$8:$HV$21,MATCH($DP$21+COUNTIF($KZ123:LY123,"&gt;0"),Input!$A$6:$HV$6,0),FALSE),0),0))*$D123*$F123</f>
        <v>0</v>
      </c>
      <c r="EA123" s="1">
        <f>IF($E123+$I123+$D$7&lt;=EA$22,0,IF(EA$22-$D$7&gt;=$E123,IF(COUNTIF($KZ123:LZ123,"&gt;0")&gt;0,VLOOKUP($C123,Input!$A$8:$HV$21,MATCH($DP$21+COUNTIF($KZ123:LZ123,"&gt;0"),Input!$A$6:$HV$6,0),FALSE),0),0))*$D123*$F123</f>
        <v>0</v>
      </c>
      <c r="EB123" s="1">
        <f>IF($E123+$I123+$D$7&lt;=EB$22,0,IF(EB$22-$D$7&gt;=$E123,IF(COUNTIF($KZ123:MA123,"&gt;0")&gt;0,VLOOKUP($C123,Input!$A$8:$HV$21,MATCH($DP$21+COUNTIF($KZ123:MA123,"&gt;0"),Input!$A$6:$HV$6,0),FALSE),0),0))*$D123*$F123</f>
        <v>0</v>
      </c>
      <c r="EC123" s="1">
        <f>IF($E123+$I123+$D$7&lt;=EC$22,0,IF(EC$22-$D$7&gt;=$E123,IF(COUNTIF($KZ123:MB123,"&gt;0")&gt;0,VLOOKUP($C123,Input!$A$8:$HV$21,MATCH($DP$21+COUNTIF($KZ123:MB123,"&gt;0"),Input!$A$6:$HV$6,0),FALSE),0),0))*$D123*$F123</f>
        <v>0</v>
      </c>
      <c r="ED123" s="1">
        <f>IF($E123+$I123+$D$7&lt;=ED$22,0,IF(ED$22-$D$7&gt;=$E123,IF(COUNTIF($KZ123:MC123,"&gt;0")&gt;0,VLOOKUP($C123,Input!$A$8:$HV$21,MATCH($DP$21+COUNTIF($KZ123:MC123,"&gt;0"),Input!$A$6:$HV$6,0),FALSE),0),0))*$D123*$F123</f>
        <v>0</v>
      </c>
      <c r="EE123" s="1">
        <f>IF($E123+$I123+$D$7&lt;=EE$22,0,IF(EE$22-$D$7&gt;=$E123,IF(COUNTIF($KZ123:MD123,"&gt;0")&gt;0,VLOOKUP($C123,Input!$A$8:$HV$21,MATCH($DP$21+COUNTIF($KZ123:MD123,"&gt;0"),Input!$A$6:$HV$6,0),FALSE),0),0))*$D123*$F123</f>
        <v>0</v>
      </c>
      <c r="EF123" s="1">
        <f>IF($E123+$I123+$D$7&lt;=EF$22,0,IF(EF$22-$D$7&gt;=$E123,IF(COUNTIF($KZ123:ME123,"&gt;0")&gt;0,VLOOKUP($C123,Input!$A$8:$HV$21,MATCH($DP$21+COUNTIF($KZ123:ME123,"&gt;0"),Input!$A$6:$HV$6,0),FALSE),0),0))*$D123*$F123</f>
        <v>0</v>
      </c>
      <c r="EG123" s="1">
        <f>IF($E123+$I123+$D$7&lt;=EG$22,0,IF(EG$22-$D$7&gt;=$E123,IF(COUNTIF($KZ123:MF123,"&gt;0")&gt;0,VLOOKUP($C123,Input!$A$8:$HV$21,MATCH($DP$21+COUNTIF($KZ123:MF123,"&gt;0"),Input!$A$6:$HV$6,0),FALSE),0),0))*$D123*$F123</f>
        <v>0</v>
      </c>
      <c r="EH123" s="1">
        <f>IF($E123+$I123+$D$7&lt;=EH$22,0,IF(EH$22-$D$7&gt;=$E123,IF(COUNTIF($KZ123:MG123,"&gt;0")&gt;0,VLOOKUP($C123,Input!$A$8:$HV$21,MATCH($DP$21+COUNTIF($KZ123:MG123,"&gt;0"),Input!$A$6:$HV$6,0),FALSE),0),0))*$D123*$F123</f>
        <v>0</v>
      </c>
      <c r="EI123" s="1">
        <f>IF($E123+$I123+$D$7&lt;=EI$22,0,IF(EI$22-$D$7&gt;=$E123,IF(COUNTIF($KZ123:MH123,"&gt;0")&gt;0,VLOOKUP($C123,Input!$A$8:$HV$21,MATCH($DP$21+COUNTIF($KZ123:MH123,"&gt;0"),Input!$A$6:$HV$6,0),FALSE),0),0))*$D123*$F123</f>
        <v>0</v>
      </c>
      <c r="EJ123" s="1">
        <f>IF($E123+$I123+$D$7&lt;=EJ$22,0,IF(EJ$22-$D$7&gt;=$E123,IF(COUNTIF($KZ123:MI123,"&gt;0")&gt;0,VLOOKUP($C123,Input!$A$8:$HV$21,MATCH($DP$21+COUNTIF($KZ123:MI123,"&gt;0"),Input!$A$6:$HV$6,0),FALSE),0),0))*$D123*$F123</f>
        <v>0</v>
      </c>
      <c r="EK123" s="1">
        <f>IF($E123+$I123+$D$7&lt;=EK$22,0,IF(EK$22-$D$7&gt;=$E123,IF(COUNTIF($KZ123:MJ123,"&gt;0")&gt;0,VLOOKUP($C123,Input!$A$8:$HV$21,MATCH($DP$21+COUNTIF($KZ123:MJ123,"&gt;0"),Input!$A$6:$HV$6,0),FALSE),0),0))*$D123*$F123</f>
        <v>0</v>
      </c>
      <c r="EL123" s="1">
        <f>IF($E123+$I123+$D$7&lt;=EL$22,0,IF(EL$22-$D$7&gt;=$E123,IF(COUNTIF($KZ123:MK123,"&gt;0")&gt;0,VLOOKUP($C123,Input!$A$8:$HV$21,MATCH($DP$21+COUNTIF($KZ123:MK123,"&gt;0"),Input!$A$6:$HV$6,0),FALSE),0),0))*$D123*$F123</f>
        <v>0</v>
      </c>
      <c r="EM123" s="1">
        <f>IF($E123+$I123+$D$7&lt;=EM$22,0,IF(EM$22-$D$7&gt;=$E123,IF(COUNTIF($KZ123:ML123,"&gt;0")&gt;0,VLOOKUP($C123,Input!$A$8:$HV$21,MATCH($DP$21+COUNTIF($KZ123:ML123,"&gt;0"),Input!$A$6:$HV$6,0),FALSE),0),0))*$D123*$F123</f>
        <v>0</v>
      </c>
      <c r="EN123" s="1">
        <f>IF($E123+$I123+$D$7&lt;=EN$22,0,IF(EN$22-$D$7&gt;=$E123,IF(COUNTIF($KZ123:MM123,"&gt;0")&gt;0,VLOOKUP($C123,Input!$A$8:$HV$21,MATCH($DP$21+COUNTIF($KZ123:MM123,"&gt;0"),Input!$A$6:$HV$6,0),FALSE),0),0))*$D123*$F123</f>
        <v>0</v>
      </c>
      <c r="EO123" s="1">
        <f>IF($E123+$I123+$D$7&lt;=EO$22,0,IF(EO$22-$D$7&gt;=$E123,IF(COUNTIF($KZ123:MN123,"&gt;0")&gt;0,VLOOKUP($C123,Input!$A$8:$HV$21,MATCH($DP$21+COUNTIF($KZ123:MN123,"&gt;0"),Input!$A$6:$HV$6,0),FALSE),0),0))*$D123*$F123</f>
        <v>0</v>
      </c>
      <c r="EP123" s="1">
        <f>IF($E123+$I123+$D$7&lt;=EP$22,0,IF(EP$22-$D$7&gt;=$E123,IF(COUNTIF($KZ123:MO123,"&gt;0")&gt;0,VLOOKUP($C123,Input!$A$8:$HV$21,MATCH($DP$21+COUNTIF($KZ123:MO123,"&gt;0"),Input!$A$6:$HV$6,0),FALSE),0),0))*$D123*$F123</f>
        <v>0</v>
      </c>
      <c r="EQ123" s="1">
        <f>IF($E123+$I123+$D$7&lt;=EQ$22,0,IF(EQ$22-$D$7&gt;=$E123,IF(COUNTIF($KZ123:MP123,"&gt;0")&gt;0,VLOOKUP($C123,Input!$A$8:$HV$21,MATCH($DP$21+COUNTIF($KZ123:MP123,"&gt;0"),Input!$A$6:$HV$6,0),FALSE),0),0))*$D123*$F123</f>
        <v>0</v>
      </c>
      <c r="ER123" s="1">
        <f>IF($E123+$I123+$D$7&lt;=ER$22,0,IF(ER$22-$D$7&gt;=$E123,IF(COUNTIF($KZ123:MQ123,"&gt;0")&gt;0,VLOOKUP($C123,Input!$A$8:$HV$21,MATCH($DP$21+COUNTIF($KZ123:MQ123,"&gt;0"),Input!$A$6:$HV$6,0),FALSE),0),0))*$D123*$F123</f>
        <v>0</v>
      </c>
      <c r="ES123" s="1">
        <f>IF($E123+$I123+$D$7&lt;=ES$22,0,IF(ES$22-$D$7&gt;=$E123,IF(COUNTIF($KZ123:MR123,"&gt;0")&gt;0,VLOOKUP($C123,Input!$A$8:$HV$21,MATCH($DP$21+COUNTIF($KZ123:MR123,"&gt;0"),Input!$A$6:$HV$6,0),FALSE),0),0))*$D123*$F123</f>
        <v>0</v>
      </c>
      <c r="ET123" s="1">
        <f>IF($E123+$I123+$D$7&lt;=ET$22,0,IF(ET$22-$D$7&gt;=$E123,IF(COUNTIF($KZ123:MS123,"&gt;0")&gt;0,VLOOKUP($C123,Input!$A$8:$HV$21,MATCH($DP$21+COUNTIF($KZ123:MS123,"&gt;0"),Input!$A$6:$HV$6,0),FALSE),0),0))*$D123*$F123</f>
        <v>0</v>
      </c>
      <c r="EU123" s="1">
        <f>IF($E123+$I123+$D$7&lt;=EU$22,0,IF(EU$22-$D$7&gt;=$E123,IF(COUNTIF($KZ123:MT123,"&gt;0")&gt;0,VLOOKUP($C123,Input!$A$8:$HV$21,MATCH($DP$21+COUNTIF($KZ123:MT123,"&gt;0"),Input!$A$6:$HV$6,0),FALSE),0),0))*$D123*$F123</f>
        <v>0</v>
      </c>
      <c r="EV123" s="1">
        <f>IF($E123+$I123+$D$7&lt;=EV$22,0,IF(EV$22-$D$7&gt;=$E123,IF(COUNTIF($KZ123:MU123,"&gt;0")&gt;0,VLOOKUP($C123,Input!$A$8:$HV$21,MATCH($DP$21+COUNTIF($KZ123:MU123,"&gt;0"),Input!$A$6:$HV$6,0),FALSE),0),0))*$D123*$F123</f>
        <v>0</v>
      </c>
      <c r="EW123" s="1">
        <f>IF($E123+$I123+$D$7&lt;=EW$22,0,IF(EW$22-$D$7&gt;=$E123,IF(COUNTIF($KZ123:MV123,"&gt;0")&gt;0,VLOOKUP($C123,Input!$A$8:$HV$21,MATCH($DP$21+COUNTIF($KZ123:MV123,"&gt;0"),Input!$A$6:$HV$6,0),FALSE),0),0))*$D123*$F123</f>
        <v>0</v>
      </c>
      <c r="EX123" s="1">
        <f>IF($E123+$I123+$D$7&lt;=EX$22,0,IF(EX$22-$D$7&gt;=$E123,IF(COUNTIF($KZ123:MW123,"&gt;0")&gt;0,VLOOKUP($C123,Input!$A$8:$HV$21,MATCH($DP$21+COUNTIF($KZ123:MW123,"&gt;0"),Input!$A$6:$HV$6,0),FALSE),0),0))*$D123*$F123</f>
        <v>0</v>
      </c>
      <c r="EY123" s="1">
        <f>IF($E123+$I123+$D$7&lt;=EY$22,0,IF(EY$22-$D$7&gt;=$E123,IF(COUNTIF($KZ123:MX123,"&gt;0")&gt;0,VLOOKUP($C123,Input!$A$8:$HV$21,MATCH($DP$21+COUNTIF($KZ123:MX123,"&gt;0"),Input!$A$6:$HV$6,0),FALSE),0),0))*$D123*$F123</f>
        <v>0</v>
      </c>
      <c r="EZ123" s="1"/>
      <c r="FA123" t="str">
        <f>VLOOKUP($C123,Input!$A$8:$GZ$39,MATCH(FA$21,Input!$A$6:$GZ$6,0),FALSE)</f>
        <v>NA</v>
      </c>
      <c r="FB123">
        <f>IF((VLOOKUP($C123,Input!$A$8:$GZ$39,MATCH(FB$21,Input!$A$6:$GZ$6,0),FALSE))="Y",$D123/VLOOKUP($C123,Input!$A$8:$GZ$39,MATCH(FC$21,Input!$A$6:$GZ$6,0),FALSE),0)</f>
        <v>0</v>
      </c>
      <c r="FC123">
        <f>IF((VLOOKUP($C123,Input!$A$8:$GZ$39,MATCH(FB$21,Input!$A$6:$GZ$6,0),FALSE))="Y",0,IF((VLOOKUP($C123,Input!$A$8:$GZ$39,MATCH(FC$21,Input!$A$6:$GZ$6,0),FALSE))&gt;0,$D123/VLOOKUP($C123,Input!$A$8:$GZ$39,MATCH(FC$21,Input!$A$6:$GZ$6,0),FALSE),0))</f>
        <v>0</v>
      </c>
      <c r="FD123" s="1">
        <f>+IF($E123=FD$22,VLOOKUP($C123,Input!$A$8:$GZ$39,MATCH(FD$21,Input!$A$6:$GZ$6,0),FALSE),0)*IF(FD$110&gt;=MAX(FC$110:$FD$110),MIN((FD$110-MAX(FC$110:$FD$110)),(FD$110-FC$110)),0)+IF($E123=FD$22,VLOOKUP($C123,Input!$A$8:$GZ$39,MATCH(FD$21,Input!$A$6:$GZ$6,0),FALSE),0)*IF(FD$109&gt;=MAX(FC$109:$FD$109),MIN((FD$109-MAX(FC$109:$FD$109)),(FD$109-FC$109)),0)</f>
        <v>0</v>
      </c>
      <c r="FE123" s="1">
        <f>+IF($E123=FE$22,VLOOKUP($C123,Input!$A$8:$GZ$39,MATCH(FE$21,Input!$A$6:$GZ$6,0),FALSE),0)*IF(FE$110&gt;=MAX(FD$110:$FD$110),MIN((FE$110-MAX(FD$110:$FD$110)),(FE$110-FD$110)),0)+IF($E123=FE$22,VLOOKUP($C123,Input!$A$8:$GZ$39,MATCH(FE$21,Input!$A$6:$GZ$6,0),FALSE),0)*IF(FE$109&gt;=MAX(FD$109:$FD$109),MIN((FE$109-MAX(FD$109:$FD$109)),(FE$109-FD$109)),0)</f>
        <v>0</v>
      </c>
      <c r="FF123" s="1">
        <f>+IF($E123=FF$22,VLOOKUP($C123,Input!$A$8:$GZ$39,MATCH(FF$21,Input!$A$6:$GZ$6,0),FALSE),0)*IF(FF$110&gt;=MAX($FD$110:FE$110),MIN((FF$110-MAX($FD$110:FE$110)),(FF$110-FE$110)),0)+IF($E123=FF$22,VLOOKUP($C123,Input!$A$8:$GZ$39,MATCH(FF$21,Input!$A$6:$GZ$6,0),FALSE),0)*IF(FF$109&gt;=MAX($FD$109:FE$109),MIN((FF$109-MAX($FD$109:FE$109)),(FF$109-FE$109)),0)</f>
        <v>0</v>
      </c>
      <c r="FG123" s="1">
        <f>+IF($E123=FG$22,VLOOKUP($C123,Input!$A$8:$GZ$39,MATCH(FG$21,Input!$A$6:$GZ$6,0),FALSE),0)*IF(FG$110&gt;=MAX($FD$110:FF$110),MIN((FG$110-MAX($FD$110:FF$110)),(FG$110-FF$110)),0)+IF($E123=FG$22,VLOOKUP($C123,Input!$A$8:$GZ$39,MATCH(FG$21,Input!$A$6:$GZ$6,0),FALSE),0)*IF(FG$109&gt;=MAX($FD$109:FF$109),MIN((FG$109-MAX($FD$109:FF$109)),(FG$109-FF$109)),0)</f>
        <v>0</v>
      </c>
      <c r="FH123" s="1">
        <f>+IF($E123=FH$22,VLOOKUP($C123,Input!$A$8:$GZ$39,MATCH(FH$21,Input!$A$6:$GZ$6,0),FALSE),0)*IF(FH$110&gt;=MAX($FD$110:FG$110),MIN((FH$110-MAX($FD$110:FG$110)),(FH$110-FG$110)),0)+IF($E123=FH$22,VLOOKUP($C123,Input!$A$8:$GZ$39,MATCH(FH$21,Input!$A$6:$GZ$6,0),FALSE),0)*IF(FH$109&gt;=MAX($FD$109:FG$109),MIN((FH$109-MAX($FD$109:FG$109)),(FH$109-FG$109)),0)</f>
        <v>0</v>
      </c>
      <c r="FI123" s="1">
        <f>+IF($E123=FI$22,VLOOKUP($C123,Input!$A$8:$GZ$39,MATCH(FI$21,Input!$A$6:$GZ$6,0),FALSE),0)*IF(FI$110&gt;=MAX($FD$110:FH$110),MIN((FI$110-MAX($FD$110:FH$110)),(FI$110-FH$110)),0)+IF($E123=FI$22,VLOOKUP($C123,Input!$A$8:$GZ$39,MATCH(FI$21,Input!$A$6:$GZ$6,0),FALSE),0)*IF(FI$109&gt;=MAX($FD$109:FH$109),MIN((FI$109-MAX($FD$109:FH$109)),(FI$109-FH$109)),0)</f>
        <v>0</v>
      </c>
      <c r="FJ123" s="1">
        <f>+IF($E123=FJ$22,VLOOKUP($C123,Input!$A$8:$GZ$39,MATCH(FJ$21,Input!$A$6:$GZ$6,0),FALSE),0)*IF(FJ$110&gt;=MAX($FD$110:FI$110),MIN((FJ$110-MAX($FD$110:FI$110)),(FJ$110-FI$110)),0)+IF($E123=FJ$22,VLOOKUP($C123,Input!$A$8:$GZ$39,MATCH(FJ$21,Input!$A$6:$GZ$6,0),FALSE),0)*IF(FJ$109&gt;=MAX($FD$109:FI$109),MIN((FJ$109-MAX($FD$109:FI$109)),(FJ$109-FI$109)),0)</f>
        <v>0</v>
      </c>
      <c r="FK123" s="1">
        <f>+IF($E123=FK$22,VLOOKUP($C123,Input!$A$8:$GZ$39,MATCH(FK$21,Input!$A$6:$GZ$6,0),FALSE),0)*IF(FK$110&gt;=MAX($FD$110:FJ$110),MIN((FK$110-MAX($FD$110:FJ$110)),(FK$110-FJ$110)),0)+IF($E123=FK$22,VLOOKUP($C123,Input!$A$8:$GZ$39,MATCH(FK$21,Input!$A$6:$GZ$6,0),FALSE),0)*IF(FK$109&gt;=MAX($FD$109:FJ$109),MIN((FK$109-MAX($FD$109:FJ$109)),(FK$109-FJ$109)),0)</f>
        <v>0</v>
      </c>
      <c r="FL123" s="1">
        <f>+IF($E123=FL$22,VLOOKUP($C123,Input!$A$8:$GZ$39,MATCH(FL$21,Input!$A$6:$GZ$6,0),FALSE),0)*IF(FL$110&gt;=MAX($FD$110:FK$110),MIN((FL$110-MAX($FD$110:FK$110)),(FL$110-FK$110)),0)+IF($E123=FL$22,VLOOKUP($C123,Input!$A$8:$GZ$39,MATCH(FL$21,Input!$A$6:$GZ$6,0),FALSE),0)*IF(FL$109&gt;=MAX($FD$109:FK$109),MIN((FL$109-MAX($FD$109:FK$109)),(FL$109-FK$109)),0)</f>
        <v>0</v>
      </c>
      <c r="FM123" s="1">
        <f>+IF($E123=FM$22,VLOOKUP($C123,Input!$A$8:$GZ$39,MATCH(FM$21,Input!$A$6:$GZ$6,0),FALSE),0)*IF(FM$110&gt;=MAX($FD$110:FL$110),MIN((FM$110-MAX($FD$110:FL$110)),(FM$110-FL$110)),0)+IF($E123=FM$22,VLOOKUP($C123,Input!$A$8:$GZ$39,MATCH(FM$21,Input!$A$6:$GZ$6,0),FALSE),0)*IF(FM$109&gt;=MAX($FD$109:FL$109),MIN((FM$109-MAX($FD$109:FL$109)),(FM$109-FL$109)),0)</f>
        <v>0</v>
      </c>
      <c r="FN123" s="1">
        <f>+IF($E123=FN$22,VLOOKUP($C123,Input!$A$8:$GZ$39,MATCH(FN$21,Input!$A$6:$GZ$6,0),FALSE),0)*IF(FN$110&gt;=MAX($FD$110:FM$110),MIN((FN$110-MAX($FD$110:FM$110)),(FN$110-FM$110)),0)+IF($E123=FN$22,VLOOKUP($C123,Input!$A$8:$GZ$39,MATCH(FN$21,Input!$A$6:$GZ$6,0),FALSE),0)*IF(FN$109&gt;=MAX($FD$109:FM$109),MIN((FN$109-MAX($FD$109:FM$109)),(FN$109-FM$109)),0)</f>
        <v>0</v>
      </c>
      <c r="FO123" s="1">
        <f>+IF($E123=FO$22,VLOOKUP($C123,Input!$A$8:$GZ$39,MATCH(FO$21,Input!$A$6:$GZ$6,0),FALSE),0)*IF(FO$110&gt;=MAX($FD$110:FN$110),MIN((FO$110-MAX($FD$110:FN$110)),(FO$110-FN$110)),0)+IF($E123=FO$22,VLOOKUP($C123,Input!$A$8:$GZ$39,MATCH(FO$21,Input!$A$6:$GZ$6,0),FALSE),0)*IF(FO$109&gt;=MAX($FD$109:FN$109),MIN((FO$109-MAX($FD$109:FN$109)),(FO$109-FN$109)),0)</f>
        <v>0</v>
      </c>
      <c r="FP123" s="1">
        <f>+IF($E123=FP$22,VLOOKUP($C123,Input!$A$8:$GZ$39,MATCH(FP$21,Input!$A$6:$GZ$6,0),FALSE),0)*IF(FP$110&gt;=MAX($FD$110:FO$110),MIN((FP$110-MAX($FD$110:FO$110)),(FP$110-FO$110)),0)+IF($E123=FP$22,VLOOKUP($C123,Input!$A$8:$GZ$39,MATCH(FP$21,Input!$A$6:$GZ$6,0),FALSE),0)*IF(FP$109&gt;=MAX($FD$109:FO$109),MIN((FP$109-MAX($FD$109:FO$109)),(FP$109-FO$109)),0)</f>
        <v>0</v>
      </c>
      <c r="FQ123" s="1">
        <f>+IF($E123=FQ$22,VLOOKUP($C123,Input!$A$8:$GZ$39,MATCH(FQ$21,Input!$A$6:$GZ$6,0),FALSE),0)*IF(FQ$110&gt;=MAX($FD$110:FP$110),MIN((FQ$110-MAX($FD$110:FP$110)),(FQ$110-FP$110)),0)+IF($E123=FQ$22,VLOOKUP($C123,Input!$A$8:$GZ$39,MATCH(FQ$21,Input!$A$6:$GZ$6,0),FALSE),0)*IF(FQ$109&gt;=MAX($FD$109:FP$109),MIN((FQ$109-MAX($FD$109:FP$109)),(FQ$109-FP$109)),0)</f>
        <v>0</v>
      </c>
      <c r="FR123" s="1">
        <f>+IF($E123=FR$22,VLOOKUP($C123,Input!$A$8:$GZ$39,MATCH(FR$21,Input!$A$6:$GZ$6,0),FALSE),0)*IF(FR$110&gt;=MAX($FD$110:FQ$110),MIN((FR$110-MAX($FD$110:FQ$110)),(FR$110-FQ$110)),0)+IF($E123=FR$22,VLOOKUP($C123,Input!$A$8:$GZ$39,MATCH(FR$21,Input!$A$6:$GZ$6,0),FALSE),0)*IF(FR$109&gt;=MAX($FD$109:FQ$109),MIN((FR$109-MAX($FD$109:FQ$109)),(FR$109-FQ$109)),0)</f>
        <v>0</v>
      </c>
      <c r="FS123" s="1">
        <f>+IF($E123=FS$22,VLOOKUP($C123,Input!$A$8:$GZ$39,MATCH(FS$21,Input!$A$6:$GZ$6,0),FALSE),0)*IF(FS$110&gt;=MAX($FD$110:FR$110),MIN((FS$110-MAX($FD$110:FR$110)),(FS$110-FR$110)),0)+IF($E123=FS$22,VLOOKUP($C123,Input!$A$8:$GZ$39,MATCH(FS$21,Input!$A$6:$GZ$6,0),FALSE),0)*IF(FS$109&gt;=MAX($FD$109:FR$109),MIN((FS$109-MAX($FD$109:FR$109)),(FS$109-FR$109)),0)</f>
        <v>0</v>
      </c>
      <c r="FT123" s="1">
        <f>+IF($E123=FT$22,VLOOKUP($C123,Input!$A$8:$GZ$39,MATCH(FT$21,Input!$A$6:$GZ$6,0),FALSE),0)*IF(FT$110&gt;=MAX($FD$110:FS$110),MIN((FT$110-MAX($FD$110:FS$110)),(FT$110-FS$110)),0)+IF($E123=FT$22,VLOOKUP($C123,Input!$A$8:$GZ$39,MATCH(FT$21,Input!$A$6:$GZ$6,0),FALSE),0)*IF(FT$109&gt;=MAX($FD$109:FS$109),MIN((FT$109-MAX($FD$109:FS$109)),(FT$109-FS$109)),0)</f>
        <v>0</v>
      </c>
      <c r="FU123" s="1">
        <f>+IF($E123=FU$22,VLOOKUP($C123,Input!$A$8:$GZ$39,MATCH(FU$21,Input!$A$6:$GZ$6,0),FALSE),0)*IF(FU$110&gt;=MAX($FD$110:FT$110),MIN((FU$110-MAX($FD$110:FT$110)),(FU$110-FT$110)),0)+IF($E123=FU$22,VLOOKUP($C123,Input!$A$8:$GZ$39,MATCH(FU$21,Input!$A$6:$GZ$6,0),FALSE),0)*IF(FU$109&gt;=MAX($FD$109:FT$109),MIN((FU$109-MAX($FD$109:FT$109)),(FU$109-FT$109)),0)</f>
        <v>0</v>
      </c>
      <c r="FV123" s="1">
        <f>+IF($E123=FV$22,VLOOKUP($C123,Input!$A$8:$GZ$39,MATCH(FV$21,Input!$A$6:$GZ$6,0),FALSE),0)*IF(FV$110&gt;=MAX($FD$110:FU$110),MIN((FV$110-MAX($FD$110:FU$110)),(FV$110-FU$110)),0)+IF($E123=FV$22,VLOOKUP($C123,Input!$A$8:$GZ$39,MATCH(FV$21,Input!$A$6:$GZ$6,0),FALSE),0)*IF(FV$109&gt;=MAX($FD$109:FU$109),MIN((FV$109-MAX($FD$109:FU$109)),(FV$109-FU$109)),0)</f>
        <v>0</v>
      </c>
      <c r="FW123" s="1">
        <f>+IF($E123=FW$22,VLOOKUP($C123,Input!$A$8:$GZ$39,MATCH(FW$21,Input!$A$6:$GZ$6,0),FALSE),0)*IF(FW$110&gt;=MAX($FD$110:FV$110),MIN((FW$110-MAX($FD$110:FV$110)),(FW$110-FV$110)),0)+IF($E123=FW$22,VLOOKUP($C123,Input!$A$8:$GZ$39,MATCH(FW$21,Input!$A$6:$GZ$6,0),FALSE),0)*IF(FW$109&gt;=MAX($FD$109:FV$109),MIN((FW$109-MAX($FD$109:FV$109)),(FW$109-FV$109)),0)</f>
        <v>0</v>
      </c>
      <c r="FX123" s="1">
        <f>+IF($E123=FX$22,VLOOKUP($C123,Input!$A$8:$GZ$39,MATCH(FX$21,Input!$A$6:$GZ$6,0),FALSE),0)*IF(FX$110&gt;=MAX($FD$110:FW$110),MIN((FX$110-MAX($FD$110:FW$110)),(FX$110-FW$110)),0)+IF($E123=FX$22,VLOOKUP($C123,Input!$A$8:$GZ$39,MATCH(FX$21,Input!$A$6:$GZ$6,0),FALSE),0)*IF(FX$109&gt;=MAX($FD$109:FW$109),MIN((FX$109-MAX($FD$109:FW$109)),(FX$109-FW$109)),0)</f>
        <v>0</v>
      </c>
      <c r="FY123" s="1">
        <f>+IF($E123=FY$22,VLOOKUP($C123,Input!$A$8:$GZ$39,MATCH(FY$21,Input!$A$6:$GZ$6,0),FALSE),0)*IF(FY$110&gt;=MAX($FD$110:FX$110),MIN((FY$110-MAX($FD$110:FX$110)),(FY$110-FX$110)),0)+IF($E123=FY$22,VLOOKUP($C123,Input!$A$8:$GZ$39,MATCH(FY$21,Input!$A$6:$GZ$6,0),FALSE),0)*IF(FY$109&gt;=MAX($FD$109:FX$109),MIN((FY$109-MAX($FD$109:FX$109)),(FY$109-FX$109)),0)</f>
        <v>0</v>
      </c>
      <c r="FZ123" s="1">
        <f>+IF($E123=FZ$22,VLOOKUP($C123,Input!$A$8:$GZ$39,MATCH(FZ$21,Input!$A$6:$GZ$6,0),FALSE),0)*IF(FZ$110&gt;=MAX($FD$110:FY$110),MIN((FZ$110-MAX($FD$110:FY$110)),(FZ$110-FY$110)),0)+IF($E123=FZ$22,VLOOKUP($C123,Input!$A$8:$GZ$39,MATCH(FZ$21,Input!$A$6:$GZ$6,0),FALSE),0)*IF(FZ$109&gt;=MAX($FD$109:FY$109),MIN((FZ$109-MAX($FD$109:FY$109)),(FZ$109-FY$109)),0)</f>
        <v>0</v>
      </c>
      <c r="GA123" s="1">
        <f>+IF($E123=GA$22,VLOOKUP($C123,Input!$A$8:$GZ$39,MATCH(GA$21,Input!$A$6:$GZ$6,0),FALSE),0)*IF(GA$110&gt;=MAX($FD$110:FZ$110),MIN((GA$110-MAX($FD$110:FZ$110)),(GA$110-FZ$110)),0)+IF($E123=GA$22,VLOOKUP($C123,Input!$A$8:$GZ$39,MATCH(GA$21,Input!$A$6:$GZ$6,0),FALSE),0)*IF(GA$109&gt;=MAX($FD$109:FZ$109),MIN((GA$109-MAX($FD$109:FZ$109)),(GA$109-FZ$109)),0)</f>
        <v>0</v>
      </c>
      <c r="GB123" s="1">
        <f>+IF($E123=GB$22,VLOOKUP($C123,Input!$A$8:$GZ$39,MATCH(GB$21,Input!$A$6:$GZ$6,0),FALSE),0)*IF(GB$110&gt;=MAX($FD$110:GA$110),MIN((GB$110-MAX($FD$110:GA$110)),(GB$110-GA$110)),0)+IF($E123=GB$22,VLOOKUP($C123,Input!$A$8:$GZ$39,MATCH(GB$21,Input!$A$6:$GZ$6,0),FALSE),0)*IF(GB$109&gt;=MAX($FD$109:GA$109),MIN((GB$109-MAX($FD$109:GA$109)),(GB$109-GA$109)),0)</f>
        <v>0</v>
      </c>
      <c r="GC123" s="1">
        <f>+IF($E123=GC$22,VLOOKUP($C123,Input!$A$8:$GZ$39,MATCH(GC$21,Input!$A$6:$GZ$6,0),FALSE),0)*IF(GC$110&gt;=MAX($FD$110:GB$110),MIN((GC$110-MAX($FD$110:GB$110)),(GC$110-GB$110)),0)+IF($E123=GC$22,VLOOKUP($C123,Input!$A$8:$GZ$39,MATCH(GC$21,Input!$A$6:$GZ$6,0),FALSE),0)*IF(GC$109&gt;=MAX($FD$109:GB$109),MIN((GC$109-MAX($FD$109:GB$109)),(GC$109-GB$109)),0)</f>
        <v>0</v>
      </c>
      <c r="GD123" s="1">
        <f>+IF($E123=GD$22,VLOOKUP($C123,Input!$A$8:$GZ$39,MATCH(GD$21,Input!$A$6:$GZ$6,0),FALSE),0)*IF(GD$110&gt;=MAX($FD$110:GC$110),MIN((GD$110-MAX($FD$110:GC$110)),(GD$110-GC$110)),0)+IF($E123=GD$22,VLOOKUP($C123,Input!$A$8:$GZ$39,MATCH(GD$21,Input!$A$6:$GZ$6,0),FALSE),0)*IF(GD$109&gt;=MAX($FD$109:GC$109),MIN((GD$109-MAX($FD$109:GC$109)),(GD$109-GC$109)),0)</f>
        <v>0</v>
      </c>
      <c r="GE123" s="1">
        <f>+IF($E123=GE$22,VLOOKUP($C123,Input!$A$8:$GZ$39,MATCH(GE$21,Input!$A$6:$GZ$6,0),FALSE),0)*IF(GE$110&gt;=MAX($FD$110:GD$110),MIN((GE$110-MAX($FD$110:GD$110)),(GE$110-GD$110)),0)+IF($E123=GE$22,VLOOKUP($C123,Input!$A$8:$GZ$39,MATCH(GE$21,Input!$A$6:$GZ$6,0),FALSE),0)*IF(GE$109&gt;=MAX($FD$109:GD$109),MIN((GE$109-MAX($FD$109:GD$109)),(GE$109-GD$109)),0)</f>
        <v>0</v>
      </c>
      <c r="GF123" s="1">
        <f>+IF($E123=GF$22,VLOOKUP($C123,Input!$A$8:$GZ$39,MATCH(GF$21,Input!$A$6:$GZ$6,0),FALSE),0)*IF(GF$110&gt;=MAX($FD$110:GE$110),MIN((GF$110-MAX($FD$110:GE$110)),(GF$110-GE$110)),0)+IF($E123=GF$22,VLOOKUP($C123,Input!$A$8:$GZ$39,MATCH(GF$21,Input!$A$6:$GZ$6,0),FALSE),0)*IF(GF$109&gt;=MAX($FD$109:GE$109),MIN((GF$109-MAX($FD$109:GE$109)),(GF$109-GE$109)),0)</f>
        <v>0</v>
      </c>
      <c r="GG123" s="1">
        <f>+IF($E123=GG$22,VLOOKUP($C123,Input!$A$8:$GZ$39,MATCH(GG$21,Input!$A$6:$GZ$6,0),FALSE),0)*IF(GG$110&gt;=MAX($FD$110:GF$110),MIN((GG$110-MAX($FD$110:GF$110)),(GG$110-GF$110)),0)+IF($E123=GG$22,VLOOKUP($C123,Input!$A$8:$GZ$39,MATCH(GG$21,Input!$A$6:$GZ$6,0),FALSE),0)*IF(GG$109&gt;=MAX($FD$109:GF$109),MIN((GG$109-MAX($FD$109:GF$109)),(GG$109-GF$109)),0)</f>
        <v>0</v>
      </c>
      <c r="GH123" s="1">
        <f>+IF($E123=GH$22,VLOOKUP($C123,Input!$A$8:$GZ$39,MATCH(GH$21,Input!$A$6:$GZ$6,0),FALSE),0)*IF(GH$110&gt;=MAX($FD$110:GG$110),MIN((GH$110-MAX($FD$110:GG$110)),(GH$110-GG$110)),0)+IF($E123=GH$22,VLOOKUP($C123,Input!$A$8:$GZ$39,MATCH(GH$21,Input!$A$6:$GZ$6,0),FALSE),0)*IF(GH$109&gt;=MAX($FD$109:GG$109),MIN((GH$109-MAX($FD$109:GG$109)),(GH$109-GG$109)),0)</f>
        <v>0</v>
      </c>
      <c r="GI123" s="1">
        <f>+IF($E123=GI$22,VLOOKUP($C123,Input!$A$8:$GZ$39,MATCH(GI$21,Input!$A$6:$GZ$6,0),FALSE),0)*IF(GI$110&gt;=MAX($FD$110:GH$110),MIN((GI$110-MAX($FD$110:GH$110)),(GI$110-GH$110)),0)+IF($E123=GI$22,VLOOKUP($C123,Input!$A$8:$GZ$39,MATCH(GI$21,Input!$A$6:$GZ$6,0),FALSE),0)*IF(GI$109&gt;=MAX($FD$109:GH$109),MIN((GI$109-MAX($FD$109:GH$109)),(GI$109-GH$109)),0)</f>
        <v>0</v>
      </c>
      <c r="GJ123" s="1">
        <f>+IF($E123=GJ$22,VLOOKUP($C123,Input!$A$8:$GZ$39,MATCH(GJ$21,Input!$A$6:$GZ$6,0),FALSE),0)*IF(GJ$110&gt;=MAX($FD$110:GI$110),MIN((GJ$110-MAX($FD$110:GI$110)),(GJ$110-GI$110)),0)+IF($E123=GJ$22,VLOOKUP($C123,Input!$A$8:$GZ$39,MATCH(GJ$21,Input!$A$6:$GZ$6,0),FALSE),0)*IF(GJ$109&gt;=MAX($FD$109:GI$109),MIN((GJ$109-MAX($FD$109:GI$109)),(GJ$109-GI$109)),0)</f>
        <v>0</v>
      </c>
      <c r="GK123" s="1">
        <f>+IF($E123=GK$22,VLOOKUP($C123,Input!$A$8:$GZ$39,MATCH(GK$21,Input!$A$6:$GZ$6,0),FALSE),0)*IF(GK$110&gt;=MAX($FD$110:GJ$110),MIN((GK$110-MAX($FD$110:GJ$110)),(GK$110-GJ$110)),0)+IF($E123=GK$22,VLOOKUP($C123,Input!$A$8:$GZ$39,MATCH(GK$21,Input!$A$6:$GZ$6,0),FALSE),0)*IF(GK$109&gt;=MAX($FD$109:GJ$109),MIN((GK$109-MAX($FD$109:GJ$109)),(GK$109-GJ$109)),0)</f>
        <v>0</v>
      </c>
      <c r="GL123" s="1">
        <f>+IF($E123=GL$22,VLOOKUP($C123,Input!$A$8:$GZ$39,MATCH(GL$21,Input!$A$6:$GZ$6,0),FALSE),0)*IF(GL$110&gt;=MAX($FD$110:GK$110),MIN((GL$110-MAX($FD$110:GK$110)),(GL$110-GK$110)),0)+IF($E123=GL$22,VLOOKUP($C123,Input!$A$8:$GZ$39,MATCH(GL$21,Input!$A$6:$GZ$6,0),FALSE),0)*IF(GL$109&gt;=MAX($FD$109:GK$109),MIN((GL$109-MAX($FD$109:GK$109)),(GL$109-GK$109)),0)</f>
        <v>0</v>
      </c>
      <c r="GM123" s="42"/>
      <c r="GN123" t="str">
        <f>VLOOKUP($C123,Input!$A$8:$GZ$39,MATCH(GN$21,Input!$A$6:$GZ$6,0),FALSE)</f>
        <v>NA</v>
      </c>
      <c r="GO123">
        <f>IF((VLOOKUP($C123,Input!$A$8:$GZ$39,MATCH(GO$21,Input!$A$6:$GZ$6,0),FALSE))="Y",$D123/VLOOKUP($C123,Input!$A$8:$GZ$39,MATCH(GP$21,Input!$A$6:$GZ$6,0),FALSE),0)</f>
        <v>0</v>
      </c>
      <c r="GP123">
        <f>IF((VLOOKUP($C123,Input!$A$8:$GZ$39,MATCH(GO$21,Input!$A$6:$GZ$6,0),FALSE))="Y",0,IF((VLOOKUP($C123,Input!$A$8:$GZ$39,MATCH(GP$21,Input!$A$6:$GZ$6,0),FALSE))&gt;0,$D123/VLOOKUP($C123,Input!$A$8:$GZ$39,MATCH(GP$21,Input!$A$6:$GZ$6,0),FALSE),0))</f>
        <v>0</v>
      </c>
      <c r="GQ123" s="1">
        <f>+IF($E123=GQ$22,VLOOKUP($C123,Input!$A$8:$GZ$39,MATCH(GQ$21,Input!$A$6:$GZ$6,0),FALSE),0)*IF(GQ$110&gt;=MAX($GP$110:GP$110),MIN((GQ$110-MAX($GP$110:GP$110)),(GQ$110-GP$110)),0)+IF($E123=GQ$22,VLOOKUP($C123,Input!$A$8:$GZ$39,MATCH(GQ$21,Input!$A$6:$GZ$6,0),FALSE),0)*IF(GQ$109&gt;=MAX($GP$109:GP$109),MIN((GQ$109-MAX($GP$109:GP$109)),(GQ$109-GP$109)),0)</f>
        <v>0</v>
      </c>
      <c r="GR123" s="1">
        <f>+IF($E123=GR$22,VLOOKUP($C123,Input!$A$8:$GZ$39,MATCH(GR$21,Input!$A$6:$GZ$6,0),FALSE),0)*IF(GR$110&gt;=MAX($GP$110:GQ$110),MIN((GR$110-MAX($GP$110:GQ$110)),(GR$110-GQ$110)),0)+IF($E123=GR$22,VLOOKUP($C123,Input!$A$8:$GZ$39,MATCH(GR$21,Input!$A$6:$GZ$6,0),FALSE),0)*IF(GR$109&gt;=MAX($GP$109:GQ$109),MIN((GR$109-MAX($GP$109:GQ$109)),(GR$109-GQ$109)),0)</f>
        <v>0</v>
      </c>
      <c r="GS123" s="1">
        <f>+IF($E123=GS$22,VLOOKUP($C123,Input!$A$8:$GZ$39,MATCH(GS$21,Input!$A$6:$GZ$6,0),FALSE),0)*IF(GS$110&gt;=MAX($GP$110:GR$110),MIN((GS$110-MAX($GP$110:GR$110)),(GS$110-GR$110)),0)+IF($E123=GS$22,VLOOKUP($C123,Input!$A$8:$GZ$39,MATCH(GS$21,Input!$A$6:$GZ$6,0),FALSE),0)*IF(GS$109&gt;=MAX($GP$109:GR$109),MIN((GS$109-MAX($GP$109:GR$109)),(GS$109-GR$109)),0)</f>
        <v>0</v>
      </c>
      <c r="GT123" s="1">
        <f>+IF($E123=GT$22,VLOOKUP($C123,Input!$A$8:$GZ$39,MATCH(GT$21,Input!$A$6:$GZ$6,0),FALSE),0)*IF(GT$110&gt;=MAX($GP$110:GS$110),MIN((GT$110-MAX($GP$110:GS$110)),(GT$110-GS$110)),0)+IF($E123=GT$22,VLOOKUP($C123,Input!$A$8:$GZ$39,MATCH(GT$21,Input!$A$6:$GZ$6,0),FALSE),0)*IF(GT$109&gt;=MAX($GP$109:GS$109),MIN((GT$109-MAX($GP$109:GS$109)),(GT$109-GS$109)),0)</f>
        <v>0</v>
      </c>
      <c r="GU123" s="1">
        <f>+IF($E123=GU$22,VLOOKUP($C123,Input!$A$8:$GZ$39,MATCH(GU$21,Input!$A$6:$GZ$6,0),FALSE),0)*IF(GU$110&gt;=MAX($GP$110:GT$110),MIN((GU$110-MAX($GP$110:GT$110)),(GU$110-GT$110)),0)+IF($E123=GU$22,VLOOKUP($C123,Input!$A$8:$GZ$39,MATCH(GU$21,Input!$A$6:$GZ$6,0),FALSE),0)*IF(GU$109&gt;=MAX($GP$109:GT$109),MIN((GU$109-MAX($GP$109:GT$109)),(GU$109-GT$109)),0)</f>
        <v>0</v>
      </c>
      <c r="GV123" s="1">
        <f>+IF($E123=GV$22,VLOOKUP($C123,Input!$A$8:$GZ$39,MATCH(GV$21,Input!$A$6:$GZ$6,0),FALSE),0)*IF(GV$110&gt;=MAX($GP$110:GU$110),MIN((GV$110-MAX($GP$110:GU$110)),(GV$110-GU$110)),0)+IF($E123=GV$22,VLOOKUP($C123,Input!$A$8:$GZ$39,MATCH(GV$21,Input!$A$6:$GZ$6,0),FALSE),0)*IF(GV$109&gt;=MAX($GP$109:GU$109),MIN((GV$109-MAX($GP$109:GU$109)),(GV$109-GU$109)),0)</f>
        <v>0</v>
      </c>
      <c r="GW123" s="1">
        <f>+IF($E123=GW$22,VLOOKUP($C123,Input!$A$8:$GZ$39,MATCH(GW$21,Input!$A$6:$GZ$6,0),FALSE),0)*IF(GW$110&gt;=MAX($GP$110:GV$110),MIN((GW$110-MAX($GP$110:GV$110)),(GW$110-GV$110)),0)+IF($E123=GW$22,VLOOKUP($C123,Input!$A$8:$GZ$39,MATCH(GW$21,Input!$A$6:$GZ$6,0),FALSE),0)*IF(GW$109&gt;=MAX($GP$109:GV$109),MIN((GW$109-MAX($GP$109:GV$109)),(GW$109-GV$109)),0)</f>
        <v>0</v>
      </c>
      <c r="GX123" s="1">
        <f>+IF($E123=GX$22,VLOOKUP($C123,Input!$A$8:$GZ$39,MATCH(GX$21,Input!$A$6:$GZ$6,0),FALSE),0)*IF(GX$110&gt;=MAX($GP$110:GW$110),MIN((GX$110-MAX($GP$110:GW$110)),(GX$110-GW$110)),0)+IF($E123=GX$22,VLOOKUP($C123,Input!$A$8:$GZ$39,MATCH(GX$21,Input!$A$6:$GZ$6,0),FALSE),0)*IF(GX$109&gt;=MAX($GP$109:GW$109),MIN((GX$109-MAX($GP$109:GW$109)),(GX$109-GW$109)),0)</f>
        <v>0</v>
      </c>
      <c r="GY123" s="1">
        <f>+IF($E123=GY$22,VLOOKUP($C123,Input!$A$8:$GZ$39,MATCH(GY$21,Input!$A$6:$GZ$6,0),FALSE),0)*IF(GY$110&gt;=MAX($GP$110:GX$110),MIN((GY$110-MAX($GP$110:GX$110)),(GY$110-GX$110)),0)+IF($E123=GY$22,VLOOKUP($C123,Input!$A$8:$GZ$39,MATCH(GY$21,Input!$A$6:$GZ$6,0),FALSE),0)*IF(GY$109&gt;=MAX($GP$109:GX$109),MIN((GY$109-MAX($GP$109:GX$109)),(GY$109-GX$109)),0)</f>
        <v>0</v>
      </c>
      <c r="GZ123" s="1">
        <f>+IF($E123=GZ$22,VLOOKUP($C123,Input!$A$8:$GZ$39,MATCH(GZ$21,Input!$A$6:$GZ$6,0),FALSE),0)*IF(GZ$110&gt;=MAX($GP$110:GY$110),MIN((GZ$110-MAX($GP$110:GY$110)),(GZ$110-GY$110)),0)+IF($E123=GZ$22,VLOOKUP($C123,Input!$A$8:$GZ$39,MATCH(GZ$21,Input!$A$6:$GZ$6,0),FALSE),0)*IF(GZ$109&gt;=MAX($GP$109:GY$109),MIN((GZ$109-MAX($GP$109:GY$109)),(GZ$109-GY$109)),0)</f>
        <v>0</v>
      </c>
      <c r="HA123" s="1">
        <f>+IF($E123=HA$22,VLOOKUP($C123,Input!$A$8:$GZ$39,MATCH(HA$21,Input!$A$6:$GZ$6,0),FALSE),0)*IF(HA$110&gt;=MAX($GP$110:GZ$110),MIN((HA$110-MAX($GP$110:GZ$110)),(HA$110-GZ$110)),0)+IF($E123=HA$22,VLOOKUP($C123,Input!$A$8:$GZ$39,MATCH(HA$21,Input!$A$6:$GZ$6,0),FALSE),0)*IF(HA$109&gt;=MAX($GP$109:GZ$109),MIN((HA$109-MAX($GP$109:GZ$109)),(HA$109-GZ$109)),0)</f>
        <v>0</v>
      </c>
      <c r="HB123" s="1">
        <f>+IF($E123=HB$22,VLOOKUP($C123,Input!$A$8:$GZ$39,MATCH(HB$21,Input!$A$6:$GZ$6,0),FALSE),0)*IF(HB$110&gt;=MAX($GP$110:HA$110),MIN((HB$110-MAX($GP$110:HA$110)),(HB$110-HA$110)),0)+IF($E123=HB$22,VLOOKUP($C123,Input!$A$8:$GZ$39,MATCH(HB$21,Input!$A$6:$GZ$6,0),FALSE),0)*IF(HB$109&gt;=MAX($GP$109:HA$109),MIN((HB$109-MAX($GP$109:HA$109)),(HB$109-HA$109)),0)</f>
        <v>0</v>
      </c>
      <c r="HC123" s="1">
        <f>+IF($E123=HC$22,VLOOKUP($C123,Input!$A$8:$GZ$39,MATCH(HC$21,Input!$A$6:$GZ$6,0),FALSE),0)*IF(HC$110&gt;=MAX($GP$110:HB$110),MIN((HC$110-MAX($GP$110:HB$110)),(HC$110-HB$110)),0)+IF($E123=HC$22,VLOOKUP($C123,Input!$A$8:$GZ$39,MATCH(HC$21,Input!$A$6:$GZ$6,0),FALSE),0)*IF(HC$109&gt;=MAX($GP$109:HB$109),MIN((HC$109-MAX($GP$109:HB$109)),(HC$109-HB$109)),0)</f>
        <v>0</v>
      </c>
      <c r="HD123" s="1">
        <f>+IF($E123=HD$22,VLOOKUP($C123,Input!$A$8:$GZ$39,MATCH(HD$21,Input!$A$6:$GZ$6,0),FALSE),0)*IF(HD$110&gt;=MAX($GP$110:HC$110),MIN((HD$110-MAX($GP$110:HC$110)),(HD$110-HC$110)),0)+IF($E123=HD$22,VLOOKUP($C123,Input!$A$8:$GZ$39,MATCH(HD$21,Input!$A$6:$GZ$6,0),FALSE),0)*IF(HD$109&gt;=MAX($GP$109:HC$109),MIN((HD$109-MAX($GP$109:HC$109)),(HD$109-HC$109)),0)</f>
        <v>0</v>
      </c>
      <c r="HE123" s="1">
        <f>+IF($E123=HE$22,VLOOKUP($C123,Input!$A$8:$GZ$39,MATCH(HE$21,Input!$A$6:$GZ$6,0),FALSE),0)*IF(HE$110&gt;=MAX($GP$110:HD$110),MIN((HE$110-MAX($GP$110:HD$110)),(HE$110-HD$110)),0)+IF($E123=HE$22,VLOOKUP($C123,Input!$A$8:$GZ$39,MATCH(HE$21,Input!$A$6:$GZ$6,0),FALSE),0)*IF(HE$109&gt;=MAX($GP$109:HD$109),MIN((HE$109-MAX($GP$109:HD$109)),(HE$109-HD$109)),0)</f>
        <v>0</v>
      </c>
      <c r="HF123" s="1">
        <f>+IF($E123=HF$22,VLOOKUP($C123,Input!$A$8:$GZ$39,MATCH(HF$21,Input!$A$6:$GZ$6,0),FALSE),0)*IF(HF$110&gt;=MAX($GP$110:HE$110),MIN((HF$110-MAX($GP$110:HE$110)),(HF$110-HE$110)),0)+IF($E123=HF$22,VLOOKUP($C123,Input!$A$8:$GZ$39,MATCH(HF$21,Input!$A$6:$GZ$6,0),FALSE),0)*IF(HF$109&gt;=MAX($GP$109:HE$109),MIN((HF$109-MAX($GP$109:HE$109)),(HF$109-HE$109)),0)</f>
        <v>0</v>
      </c>
      <c r="HG123" s="1">
        <f>+IF($E123=HG$22,VLOOKUP($C123,Input!$A$8:$GZ$39,MATCH(HG$21,Input!$A$6:$GZ$6,0),FALSE),0)*IF(HG$110&gt;=MAX($GP$110:HF$110),MIN((HG$110-MAX($GP$110:HF$110)),(HG$110-HF$110)),0)+IF($E123=HG$22,VLOOKUP($C123,Input!$A$8:$GZ$39,MATCH(HG$21,Input!$A$6:$GZ$6,0),FALSE),0)*IF(HG$109&gt;=MAX($GP$109:HF$109),MIN((HG$109-MAX($GP$109:HF$109)),(HG$109-HF$109)),0)</f>
        <v>0</v>
      </c>
      <c r="HH123" s="1">
        <f>+IF($E123=HH$22,VLOOKUP($C123,Input!$A$8:$GZ$39,MATCH(HH$21,Input!$A$6:$GZ$6,0),FALSE),0)*IF(HH$110&gt;=MAX($GP$110:HG$110),MIN((HH$110-MAX($GP$110:HG$110)),(HH$110-HG$110)),0)+IF($E123=HH$22,VLOOKUP($C123,Input!$A$8:$GZ$39,MATCH(HH$21,Input!$A$6:$GZ$6,0),FALSE),0)*IF(HH$109&gt;=MAX($GP$109:HG$109),MIN((HH$109-MAX($GP$109:HG$109)),(HH$109-HG$109)),0)</f>
        <v>0</v>
      </c>
      <c r="HI123" s="1">
        <f>+IF($E123=HI$22,VLOOKUP($C123,Input!$A$8:$GZ$39,MATCH(HI$21,Input!$A$6:$GZ$6,0),FALSE),0)*IF(HI$110&gt;=MAX($GP$110:HH$110),MIN((HI$110-MAX($GP$110:HH$110)),(HI$110-HH$110)),0)+IF($E123=HI$22,VLOOKUP($C123,Input!$A$8:$GZ$39,MATCH(HI$21,Input!$A$6:$GZ$6,0),FALSE),0)*IF(HI$109&gt;=MAX($GP$109:HH$109),MIN((HI$109-MAX($GP$109:HH$109)),(HI$109-HH$109)),0)</f>
        <v>0</v>
      </c>
      <c r="HJ123" s="1">
        <f>+IF($E123=HJ$22,VLOOKUP($C123,Input!$A$8:$GZ$39,MATCH(HJ$21,Input!$A$6:$GZ$6,0),FALSE),0)*IF(HJ$110&gt;=MAX($GP$110:HI$110),MIN((HJ$110-MAX($GP$110:HI$110)),(HJ$110-HI$110)),0)+IF($E123=HJ$22,VLOOKUP($C123,Input!$A$8:$GZ$39,MATCH(HJ$21,Input!$A$6:$GZ$6,0),FALSE),0)*IF(HJ$109&gt;=MAX($GP$109:HI$109),MIN((HJ$109-MAX($GP$109:HI$109)),(HJ$109-HI$109)),0)</f>
        <v>0</v>
      </c>
      <c r="HK123" s="1">
        <f>+IF($E123=HK$22,VLOOKUP($C123,Input!$A$8:$GZ$39,MATCH(HK$21,Input!$A$6:$GZ$6,0),FALSE),0)*IF(HK$110&gt;=MAX($GP$110:HJ$110),MIN((HK$110-MAX($GP$110:HJ$110)),(HK$110-HJ$110)),0)+IF($E123=HK$22,VLOOKUP($C123,Input!$A$8:$GZ$39,MATCH(HK$21,Input!$A$6:$GZ$6,0),FALSE),0)*IF(HK$109&gt;=MAX($GP$109:HJ$109),MIN((HK$109-MAX($GP$109:HJ$109)),(HK$109-HJ$109)),0)</f>
        <v>0</v>
      </c>
      <c r="HL123" s="1">
        <f>+IF($E123=HL$22,VLOOKUP($C123,Input!$A$8:$GZ$39,MATCH(HL$21,Input!$A$6:$GZ$6,0),FALSE),0)*IF(HL$110&gt;=MAX($GP$110:HK$110),MIN((HL$110-MAX($GP$110:HK$110)),(HL$110-HK$110)),0)+IF($E123=HL$22,VLOOKUP($C123,Input!$A$8:$GZ$39,MATCH(HL$21,Input!$A$6:$GZ$6,0),FALSE),0)*IF(HL$109&gt;=MAX($GP$109:HK$109),MIN((HL$109-MAX($GP$109:HK$109)),(HL$109-HK$109)),0)</f>
        <v>0</v>
      </c>
      <c r="HM123" s="1">
        <f>+IF($E123=HM$22,VLOOKUP($C123,Input!$A$8:$GZ$39,MATCH(HM$21,Input!$A$6:$GZ$6,0),FALSE),0)*IF(HM$110&gt;=MAX($GP$110:HL$110),MIN((HM$110-MAX($GP$110:HL$110)),(HM$110-HL$110)),0)+IF($E123=HM$22,VLOOKUP($C123,Input!$A$8:$GZ$39,MATCH(HM$21,Input!$A$6:$GZ$6,0),FALSE),0)*IF(HM$109&gt;=MAX($GP$109:HL$109),MIN((HM$109-MAX($GP$109:HL$109)),(HM$109-HL$109)),0)</f>
        <v>0</v>
      </c>
      <c r="HN123" s="1">
        <f>+IF($E123=HN$22,VLOOKUP($C123,Input!$A$8:$GZ$39,MATCH(HN$21,Input!$A$6:$GZ$6,0),FALSE),0)*IF(HN$110&gt;=MAX($GP$110:HM$110),MIN((HN$110-MAX($GP$110:HM$110)),(HN$110-HM$110)),0)+IF($E123=HN$22,VLOOKUP($C123,Input!$A$8:$GZ$39,MATCH(HN$21,Input!$A$6:$GZ$6,0),FALSE),0)*IF(HN$109&gt;=MAX($GP$109:HM$109),MIN((HN$109-MAX($GP$109:HM$109)),(HN$109-HM$109)),0)</f>
        <v>0</v>
      </c>
      <c r="HO123" s="1">
        <f>+IF($E123=HO$22,VLOOKUP($C123,Input!$A$8:$GZ$39,MATCH(HO$21,Input!$A$6:$GZ$6,0),FALSE),0)*IF(HO$110&gt;=MAX($GP$110:HN$110),MIN((HO$110-MAX($GP$110:HN$110)),(HO$110-HN$110)),0)+IF($E123=HO$22,VLOOKUP($C123,Input!$A$8:$GZ$39,MATCH(HO$21,Input!$A$6:$GZ$6,0),FALSE),0)*IF(HO$109&gt;=MAX($GP$109:HN$109),MIN((HO$109-MAX($GP$109:HN$109)),(HO$109-HN$109)),0)</f>
        <v>0</v>
      </c>
      <c r="HP123" s="1">
        <f>+IF($E123=HP$22,VLOOKUP($C123,Input!$A$8:$GZ$39,MATCH(HP$21,Input!$A$6:$GZ$6,0),FALSE),0)*IF(HP$110&gt;=MAX($GP$110:HO$110),MIN((HP$110-MAX($GP$110:HO$110)),(HP$110-HO$110)),0)+IF($E123=HP$22,VLOOKUP($C123,Input!$A$8:$GZ$39,MATCH(HP$21,Input!$A$6:$GZ$6,0),FALSE),0)*IF(HP$109&gt;=MAX($GP$109:HO$109),MIN((HP$109-MAX($GP$109:HO$109)),(HP$109-HO$109)),0)</f>
        <v>0</v>
      </c>
      <c r="HQ123" s="1">
        <f>+IF($E123=HQ$22,VLOOKUP($C123,Input!$A$8:$GZ$39,MATCH(HQ$21,Input!$A$6:$GZ$6,0),FALSE),0)*IF(HQ$110&gt;=MAX($GP$110:HP$110),MIN((HQ$110-MAX($GP$110:HP$110)),(HQ$110-HP$110)),0)+IF($E123=HQ$22,VLOOKUP($C123,Input!$A$8:$GZ$39,MATCH(HQ$21,Input!$A$6:$GZ$6,0),FALSE),0)*IF(HQ$109&gt;=MAX($GP$109:HP$109),MIN((HQ$109-MAX($GP$109:HP$109)),(HQ$109-HP$109)),0)</f>
        <v>0</v>
      </c>
      <c r="HR123" s="1">
        <f>+IF($E123=HR$22,VLOOKUP($C123,Input!$A$8:$GZ$39,MATCH(HR$21,Input!$A$6:$GZ$6,0),FALSE),0)*IF(HR$110&gt;=MAX($GP$110:HQ$110),MIN((HR$110-MAX($GP$110:HQ$110)),(HR$110-HQ$110)),0)+IF($E123=HR$22,VLOOKUP($C123,Input!$A$8:$GZ$39,MATCH(HR$21,Input!$A$6:$GZ$6,0),FALSE),0)*IF(HR$109&gt;=MAX($GP$109:HQ$109),MIN((HR$109-MAX($GP$109:HQ$109)),(HR$109-HQ$109)),0)</f>
        <v>0</v>
      </c>
      <c r="HS123" s="1">
        <f>+IF($E123=HS$22,VLOOKUP($C123,Input!$A$8:$GZ$39,MATCH(HS$21,Input!$A$6:$GZ$6,0),FALSE),0)*IF(HS$110&gt;=MAX($GP$110:HR$110),MIN((HS$110-MAX($GP$110:HR$110)),(HS$110-HR$110)),0)+IF($E123=HS$22,VLOOKUP($C123,Input!$A$8:$GZ$39,MATCH(HS$21,Input!$A$6:$GZ$6,0),FALSE),0)*IF(HS$109&gt;=MAX($GP$109:HR$109),MIN((HS$109-MAX($GP$109:HR$109)),(HS$109-HR$109)),0)</f>
        <v>0</v>
      </c>
      <c r="HT123" s="1">
        <f>+IF($E123=HT$22,VLOOKUP($C123,Input!$A$8:$GZ$39,MATCH(HT$21,Input!$A$6:$GZ$6,0),FALSE),0)*IF(HT$110&gt;=MAX($GP$110:HS$110),MIN((HT$110-MAX($GP$110:HS$110)),(HT$110-HS$110)),0)+IF($E123=HT$22,VLOOKUP($C123,Input!$A$8:$GZ$39,MATCH(HT$21,Input!$A$6:$GZ$6,0),FALSE),0)*IF(HT$109&gt;=MAX($GP$109:HS$109),MIN((HT$109-MAX($GP$109:HS$109)),(HT$109-HS$109)),0)</f>
        <v>0</v>
      </c>
      <c r="HU123" s="1">
        <f>+IF($E123=HU$22,VLOOKUP($C123,Input!$A$8:$GZ$39,MATCH(HU$21,Input!$A$6:$GZ$6,0),FALSE),0)*IF(HU$110&gt;=MAX($GP$110:HT$110),MIN((HU$110-MAX($GP$110:HT$110)),(HU$110-HT$110)),0)+IF($E123=HU$22,VLOOKUP($C123,Input!$A$8:$GZ$39,MATCH(HU$21,Input!$A$6:$GZ$6,0),FALSE),0)*IF(HU$109&gt;=MAX($GP$109:HT$109),MIN((HU$109-MAX($GP$109:HT$109)),(HU$109-HT$109)),0)</f>
        <v>0</v>
      </c>
      <c r="HV123" s="1">
        <f>+IF($E123=HV$22,VLOOKUP($C123,Input!$A$8:$GZ$39,MATCH(HV$21,Input!$A$6:$GZ$6,0),FALSE),0)*IF(HV$110&gt;=MAX($GP$110:HU$110),MIN((HV$110-MAX($GP$110:HU$110)),(HV$110-HU$110)),0)+IF($E123=HV$22,VLOOKUP($C123,Input!$A$8:$GZ$39,MATCH(HV$21,Input!$A$6:$GZ$6,0),FALSE),0)*IF(HV$109&gt;=MAX($GP$109:HU$109),MIN((HV$109-MAX($GP$109:HU$109)),(HV$109-HU$109)),0)</f>
        <v>0</v>
      </c>
      <c r="HW123" s="1">
        <f>+IF($E123=HW$22,VLOOKUP($C123,Input!$A$8:$GZ$39,MATCH(HW$21,Input!$A$6:$GZ$6,0),FALSE),0)*IF(HW$110&gt;=MAX($GP$110:HV$110),MIN((HW$110-MAX($GP$110:HV$110)),(HW$110-HV$110)),0)+IF($E123=HW$22,VLOOKUP($C123,Input!$A$8:$GZ$39,MATCH(HW$21,Input!$A$6:$GZ$6,0),FALSE),0)*IF(HW$109&gt;=MAX($GP$109:HV$109),MIN((HW$109-MAX($GP$109:HV$109)),(HW$109-HV$109)),0)</f>
        <v>0</v>
      </c>
      <c r="HX123" s="1">
        <f>+IF($E123=HX$22,VLOOKUP($C123,Input!$A$8:$GZ$39,MATCH(HX$21,Input!$A$6:$GZ$6,0),FALSE),0)*IF(HX$110&gt;=MAX($GP$110:HW$110),MIN((HX$110-MAX($GP$110:HW$110)),(HX$110-HW$110)),0)+IF($E123=HX$22,VLOOKUP($C123,Input!$A$8:$GZ$39,MATCH(HX$21,Input!$A$6:$GZ$6,0),FALSE),0)*IF(HX$109&gt;=MAX($GP$109:HW$109),MIN((HX$109-MAX($GP$109:HW$109)),(HX$109-HW$109)),0)</f>
        <v>0</v>
      </c>
      <c r="HY123" s="1">
        <f>+IF($E123=HY$22,VLOOKUP($C123,Input!$A$8:$GZ$39,MATCH(HY$21,Input!$A$6:$GZ$6,0),FALSE),0)*IF(HY$110&gt;=MAX($GP$110:HX$110),MIN((HY$110-MAX($GP$110:HX$110)),(HY$110-HX$110)),0)+IF($E123=HY$22,VLOOKUP($C123,Input!$A$8:$GZ$39,MATCH(HY$21,Input!$A$6:$GZ$6,0),FALSE),0)*IF(HY$109&gt;=MAX($GP$109:HX$109),MIN((HY$109-MAX($GP$109:HX$109)),(HY$109-HX$109)),0)</f>
        <v>0</v>
      </c>
      <c r="HZ123" s="42"/>
      <c r="IA123" t="str">
        <f>VLOOKUP($C123,Input!$A$8:$IA$39,MATCH(IA$21,Input!$A$6:$IA$6,0),FALSE)</f>
        <v>NA</v>
      </c>
      <c r="IB123" s="132">
        <f>IF((VLOOKUP($C123,Input!$A$8:$IA$39,MATCH(IB$21,Input!$A$6:$IA$6,0),FALSE))="Y",$D123/VLOOKUP($C123,Input!$A$8:$IA$39,MATCH(IC$21,Input!$A$6:$IA$6,0),FALSE),0)</f>
        <v>0</v>
      </c>
      <c r="IC123" s="132">
        <f>IF((VLOOKUP($C123,Input!$A$8:$IA$39,MATCH(IB$21,Input!$A$6:$IA$6,0),FALSE))="Y",0,IF((VLOOKUP($C123,Input!$A$8:$IA$39,MATCH(IC$21,Input!$A$6:$IA$6,0),FALSE))&gt;0,$D123/VLOOKUP($C123,Input!$A$8:$IA$39,MATCH(IC$21,Input!$A$6:$IA$6,0),FALSE),0))</f>
        <v>0</v>
      </c>
      <c r="ID123" s="1">
        <f>+IF($E123=ID$22,VLOOKUP($C123,Input!$A$8:$IA$39,MATCH(ID$21,Input!$A$6:$IA$6,0),FALSE),0)*IF(ID$110&gt;=MAX($IC$110:IC$110),MIN((ID$110-MAX($IC$110:IC$110)),(ID$110-IC$110)),0)+IF($E123=ID$22,VLOOKUP($C123,Input!$A$8:$IA$39,MATCH(ID$21,Input!$A$6:$IA$6,0),FALSE),0)*IF(ID$109&gt;=MAX($IC$109:IC$109),MIN((ID$109-MAX($IC$109:IC$109)),(ID$109-IC$109)),0)</f>
        <v>0</v>
      </c>
      <c r="IE123" s="1">
        <f>+IF($E123=IE$22,VLOOKUP($C123,Input!$A$8:$IA$39,MATCH(IE$21,Input!$A$6:$IA$6,0),FALSE),0)*IF(IE$110&gt;=MAX($IC$110:ID$110),MIN((IE$110-MAX($IC$110:ID$110)),(IE$110-ID$110)),0)+IF($E123=IE$22,VLOOKUP($C123,Input!$A$8:$IA$39,MATCH(IE$21,Input!$A$6:$IA$6,0),FALSE),0)*IF(IE$109&gt;=MAX($IC$109:ID$109),MIN((IE$109-MAX($IC$109:ID$109)),(IE$109-ID$109)),0)</f>
        <v>0</v>
      </c>
      <c r="IF123" s="1">
        <f>+IF($E123=IF$22,VLOOKUP($C123,Input!$A$8:$IA$39,MATCH(IF$21,Input!$A$6:$IA$6,0),FALSE),0)*IF(IF$110&gt;=MAX($IC$110:IE$110),MIN((IF$110-MAX($IC$110:IE$110)),(IF$110-IE$110)),0)+IF($E123=IF$22,VLOOKUP($C123,Input!$A$8:$IA$39,MATCH(IF$21,Input!$A$6:$IA$6,0),FALSE),0)*IF(IF$109&gt;=MAX($IC$109:IE$109),MIN((IF$109-MAX($IC$109:IE$109)),(IF$109-IE$109)),0)</f>
        <v>0</v>
      </c>
      <c r="IG123" s="1">
        <f>+IF($E123=IG$22,VLOOKUP($C123,Input!$A$8:$IA$39,MATCH(IG$21,Input!$A$6:$IA$6,0),FALSE),0)*IF(IG$110&gt;=MAX($IC$110:IF$110),MIN((IG$110-MAX($IC$110:IF$110)),(IG$110-IF$110)),0)+IF($E123=IG$22,VLOOKUP($C123,Input!$A$8:$IA$39,MATCH(IG$21,Input!$A$6:$IA$6,0),FALSE),0)*IF(IG$109&gt;=MAX($IC$109:IF$109),MIN((IG$109-MAX($IC$109:IF$109)),(IG$109-IF$109)),0)</f>
        <v>0</v>
      </c>
      <c r="IH123" s="1">
        <f>+IF($E123=IH$22,VLOOKUP($C123,Input!$A$8:$IA$39,MATCH(IH$21,Input!$A$6:$IA$6,0),FALSE),0)*IF(IH$110&gt;=MAX($IC$110:IG$110),MIN((IH$110-MAX($IC$110:IG$110)),(IH$110-IG$110)),0)+IF($E123=IH$22,VLOOKUP($C123,Input!$A$8:$IA$39,MATCH(IH$21,Input!$A$6:$IA$6,0),FALSE),0)*IF(IH$109&gt;=MAX($IC$109:IG$109),MIN((IH$109-MAX($IC$109:IG$109)),(IH$109-IG$109)),0)</f>
        <v>0</v>
      </c>
      <c r="II123" s="1">
        <f>+IF($E123=II$22,VLOOKUP($C123,Input!$A$8:$IA$39,MATCH(II$21,Input!$A$6:$IA$6,0),FALSE),0)*IF(II$110&gt;=MAX($IC$110:IH$110),MIN((II$110-MAX($IC$110:IH$110)),(II$110-IH$110)),0)+IF($E123=II$22,VLOOKUP($C123,Input!$A$8:$IA$39,MATCH(II$21,Input!$A$6:$IA$6,0),FALSE),0)*IF(II$109&gt;=MAX($IC$109:IH$109),MIN((II$109-MAX($IC$109:IH$109)),(II$109-IH$109)),0)</f>
        <v>0</v>
      </c>
      <c r="IJ123" s="1">
        <f>+IF($E123=IJ$22,VLOOKUP($C123,Input!$A$8:$IA$39,MATCH(IJ$21,Input!$A$6:$IA$6,0),FALSE),0)*IF(IJ$110&gt;=MAX($IC$110:II$110),MIN((IJ$110-MAX($IC$110:II$110)),(IJ$110-II$110)),0)+IF($E123=IJ$22,VLOOKUP($C123,Input!$A$8:$IA$39,MATCH(IJ$21,Input!$A$6:$IA$6,0),FALSE),0)*IF(IJ$109&gt;=MAX($IC$109:II$109),MIN((IJ$109-MAX($IC$109:II$109)),(IJ$109-II$109)),0)</f>
        <v>0</v>
      </c>
      <c r="IK123" s="1">
        <f>+IF($E123=IK$22,VLOOKUP($C123,Input!$A$8:$IA$39,MATCH(IK$21,Input!$A$6:$IA$6,0),FALSE),0)*IF(IK$110&gt;=MAX($IC$110:IJ$110),MIN((IK$110-MAX($IC$110:IJ$110)),(IK$110-IJ$110)),0)+IF($E123=IK$22,VLOOKUP($C123,Input!$A$8:$IA$39,MATCH(IK$21,Input!$A$6:$IA$6,0),FALSE),0)*IF(IK$109&gt;=MAX($IC$109:IJ$109),MIN((IK$109-MAX($IC$109:IJ$109)),(IK$109-IJ$109)),0)</f>
        <v>0</v>
      </c>
      <c r="IL123" s="1">
        <f>+IF($E123=IL$22,VLOOKUP($C123,Input!$A$8:$IA$39,MATCH(IL$21,Input!$A$6:$IA$6,0),FALSE),0)*IF(IL$110&gt;=MAX($IC$110:IK$110),MIN((IL$110-MAX($IC$110:IK$110)),(IL$110-IK$110)),0)+IF($E123=IL$22,VLOOKUP($C123,Input!$A$8:$IA$39,MATCH(IL$21,Input!$A$6:$IA$6,0),FALSE),0)*IF(IL$109&gt;=MAX($IC$109:IK$109),MIN((IL$109-MAX($IC$109:IK$109)),(IL$109-IK$109)),0)</f>
        <v>0</v>
      </c>
      <c r="IM123" s="1">
        <f>+IF($E123=IM$22,VLOOKUP($C123,Input!$A$8:$IA$39,MATCH(IM$21,Input!$A$6:$IA$6,0),FALSE),0)*IF(IM$110&gt;=MAX($IC$110:IL$110),MIN((IM$110-MAX($IC$110:IL$110)),(IM$110-IL$110)),0)+IF($E123=IM$22,VLOOKUP($C123,Input!$A$8:$IA$39,MATCH(IM$21,Input!$A$6:$IA$6,0),FALSE),0)*IF(IM$109&gt;=MAX($IC$109:IL$109),MIN((IM$109-MAX($IC$109:IL$109)),(IM$109-IL$109)),0)</f>
        <v>0</v>
      </c>
      <c r="IN123" s="1">
        <f>+IF($E123=IN$22,VLOOKUP($C123,Input!$A$8:$IA$39,MATCH(IN$21,Input!$A$6:$IA$6,0),FALSE),0)*IF(IN$110&gt;=MAX($IC$110:IM$110),MIN((IN$110-MAX($IC$110:IM$110)),(IN$110-IM$110)),0)+IF($E123=IN$22,VLOOKUP($C123,Input!$A$8:$IA$39,MATCH(IN$21,Input!$A$6:$IA$6,0),FALSE),0)*IF(IN$109&gt;=MAX($IC$109:IM$109),MIN((IN$109-MAX($IC$109:IM$109)),(IN$109-IM$109)),0)</f>
        <v>0</v>
      </c>
      <c r="IO123" s="1">
        <f>+IF($E123=IO$22,VLOOKUP($C123,Input!$A$8:$IA$39,MATCH(IO$21,Input!$A$6:$IA$6,0),FALSE),0)*IF(IO$110&gt;=MAX($IC$110:IN$110),MIN((IO$110-MAX($IC$110:IN$110)),(IO$110-IN$110)),0)+IF($E123=IO$22,VLOOKUP($C123,Input!$A$8:$IA$39,MATCH(IO$21,Input!$A$6:$IA$6,0),FALSE),0)*IF(IO$109&gt;=MAX($IC$109:IN$109),MIN((IO$109-MAX($IC$109:IN$109)),(IO$109-IN$109)),0)</f>
        <v>0</v>
      </c>
      <c r="IP123" s="1">
        <f>+IF($E123=IP$22,VLOOKUP($C123,Input!$A$8:$IA$39,MATCH(IP$21,Input!$A$6:$IA$6,0),FALSE),0)*IF(IP$110&gt;=MAX($IC$110:IO$110),MIN((IP$110-MAX($IC$110:IO$110)),(IP$110-IO$110)),0)+IF($E123=IP$22,VLOOKUP($C123,Input!$A$8:$IA$39,MATCH(IP$21,Input!$A$6:$IA$6,0),FALSE),0)*IF(IP$109&gt;=MAX($IC$109:IO$109),MIN((IP$109-MAX($IC$109:IO$109)),(IP$109-IO$109)),0)</f>
        <v>0</v>
      </c>
      <c r="IQ123" s="1">
        <f>+IF($E123=IQ$22,VLOOKUP($C123,Input!$A$8:$IA$39,MATCH(IQ$21,Input!$A$6:$IA$6,0),FALSE),0)*IF(IQ$110&gt;=MAX($IC$110:IP$110),MIN((IQ$110-MAX($IC$110:IP$110)),(IQ$110-IP$110)),0)+IF($E123=IQ$22,VLOOKUP($C123,Input!$A$8:$IA$39,MATCH(IQ$21,Input!$A$6:$IA$6,0),FALSE),0)*IF(IQ$109&gt;=MAX($IC$109:IP$109),MIN((IQ$109-MAX($IC$109:IP$109)),(IQ$109-IP$109)),0)</f>
        <v>0</v>
      </c>
      <c r="IR123" s="1">
        <f>+IF($E123=IR$22,VLOOKUP($C123,Input!$A$8:$IA$39,MATCH(IR$21,Input!$A$6:$IA$6,0),FALSE),0)*IF(IR$110&gt;=MAX($IC$110:IQ$110),MIN((IR$110-MAX($IC$110:IQ$110)),(IR$110-IQ$110)),0)+IF($E123=IR$22,VLOOKUP($C123,Input!$A$8:$IA$39,MATCH(IR$21,Input!$A$6:$IA$6,0),FALSE),0)*IF(IR$109&gt;=MAX($IC$109:IQ$109),MIN((IR$109-MAX($IC$109:IQ$109)),(IR$109-IQ$109)),0)</f>
        <v>0</v>
      </c>
      <c r="IS123" s="1">
        <f>+IF($E123=IS$22,VLOOKUP($C123,Input!$A$8:$IA$39,MATCH(IS$21,Input!$A$6:$IA$6,0),FALSE),0)*IF(IS$110&gt;=MAX($IC$110:IR$110),MIN((IS$110-MAX($IC$110:IR$110)),(IS$110-IR$110)),0)+IF($E123=IS$22,VLOOKUP($C123,Input!$A$8:$IA$39,MATCH(IS$21,Input!$A$6:$IA$6,0),FALSE),0)*IF(IS$109&gt;=MAX($IC$109:IR$109),MIN((IS$109-MAX($IC$109:IR$109)),(IS$109-IR$109)),0)</f>
        <v>0</v>
      </c>
      <c r="IT123" s="1">
        <f>+IF($E123=IT$22,VLOOKUP($C123,Input!$A$8:$IA$39,MATCH(IT$21,Input!$A$6:$IA$6,0),FALSE),0)*IF(IT$110&gt;=MAX($IC$110:IS$110),MIN((IT$110-MAX($IC$110:IS$110)),(IT$110-IS$110)),0)+IF($E123=IT$22,VLOOKUP($C123,Input!$A$8:$IA$39,MATCH(IT$21,Input!$A$6:$IA$6,0),FALSE),0)*IF(IT$109&gt;=MAX($IC$109:IS$109),MIN((IT$109-MAX($IC$109:IS$109)),(IT$109-IS$109)),0)</f>
        <v>0</v>
      </c>
      <c r="IU123" s="1">
        <f>+IF($E123=IU$22,VLOOKUP($C123,Input!$A$8:$IA$39,MATCH(IU$21,Input!$A$6:$IA$6,0),FALSE),0)*IF(IU$110&gt;=MAX($IC$110:IT$110),MIN((IU$110-MAX($IC$110:IT$110)),(IU$110-IT$110)),0)+IF($E123=IU$22,VLOOKUP($C123,Input!$A$8:$IA$39,MATCH(IU$21,Input!$A$6:$IA$6,0),FALSE),0)*IF(IU$109&gt;=MAX($IC$109:IT$109),MIN((IU$109-MAX($IC$109:IT$109)),(IU$109-IT$109)),0)</f>
        <v>0</v>
      </c>
      <c r="IV123" s="1">
        <f>+IF($E123=IV$22,VLOOKUP($C123,Input!$A$8:$IA$39,MATCH(IV$21,Input!$A$6:$IA$6,0),FALSE),0)*IF(IV$110&gt;=MAX($IC$110:IU$110),MIN((IV$110-MAX($IC$110:IU$110)),(IV$110-IU$110)),0)+IF($E123=IV$22,VLOOKUP($C123,Input!$A$8:$IA$39,MATCH(IV$21,Input!$A$6:$IA$6,0),FALSE),0)*IF(IV$109&gt;=MAX($IC$109:IU$109),MIN((IV$109-MAX($IC$109:IU$109)),(IV$109-IU$109)),0)</f>
        <v>0</v>
      </c>
      <c r="IW123" s="1">
        <f>+IF($E123=IW$22,VLOOKUP($C123,Input!$A$8:$IA$39,MATCH(IW$21,Input!$A$6:$IA$6,0),FALSE),0)*IF(IW$110&gt;=MAX($IC$110:IV$110),MIN((IW$110-MAX($IC$110:IV$110)),(IW$110-IV$110)),0)+IF($E123=IW$22,VLOOKUP($C123,Input!$A$8:$IA$39,MATCH(IW$21,Input!$A$6:$IA$6,0),FALSE),0)*IF(IW$109&gt;=MAX($IC$109:IV$109),MIN((IW$109-MAX($IC$109:IV$109)),(IW$109-IV$109)),0)</f>
        <v>0</v>
      </c>
      <c r="IX123" s="1">
        <f>+IF($E123=IX$22,VLOOKUP($C123,Input!$A$8:$IA$39,MATCH(IX$21,Input!$A$6:$IA$6,0),FALSE),0)*IF(IX$110&gt;=MAX($IC$110:IW$110),MIN((IX$110-MAX($IC$110:IW$110)),(IX$110-IW$110)),0)+IF($E123=IX$22,VLOOKUP($C123,Input!$A$8:$IA$39,MATCH(IX$21,Input!$A$6:$IA$6,0),FALSE),0)*IF(IX$109&gt;=MAX($IC$109:IW$109),MIN((IX$109-MAX($IC$109:IW$109)),(IX$109-IW$109)),0)</f>
        <v>0</v>
      </c>
      <c r="IY123" s="1">
        <f>+IF($E123=IY$22,VLOOKUP($C123,Input!$A$8:$IA$39,MATCH(IY$21,Input!$A$6:$IA$6,0),FALSE),0)*IF(IY$110&gt;=MAX($IC$110:IX$110),MIN((IY$110-MAX($IC$110:IX$110)),(IY$110-IX$110)),0)+IF($E123=IY$22,VLOOKUP($C123,Input!$A$8:$IA$39,MATCH(IY$21,Input!$A$6:$IA$6,0),FALSE),0)*IF(IY$109&gt;=MAX($IC$109:IX$109),MIN((IY$109-MAX($IC$109:IX$109)),(IY$109-IX$109)),0)</f>
        <v>0</v>
      </c>
      <c r="IZ123" s="1">
        <f>+IF($E123=IZ$22,VLOOKUP($C123,Input!$A$8:$IA$39,MATCH(IZ$21,Input!$A$6:$IA$6,0),FALSE),0)*IF(IZ$110&gt;=MAX($IC$110:IY$110),MIN((IZ$110-MAX($IC$110:IY$110)),(IZ$110-IY$110)),0)+IF($E123=IZ$22,VLOOKUP($C123,Input!$A$8:$IA$39,MATCH(IZ$21,Input!$A$6:$IA$6,0),FALSE),0)*IF(IZ$109&gt;=MAX($IC$109:IY$109),MIN((IZ$109-MAX($IC$109:IY$109)),(IZ$109-IY$109)),0)</f>
        <v>0</v>
      </c>
      <c r="JA123" s="1">
        <f>+IF($E123=JA$22,VLOOKUP($C123,Input!$A$8:$IA$39,MATCH(JA$21,Input!$A$6:$IA$6,0),FALSE),0)*IF(JA$110&gt;=MAX($IC$110:IZ$110),MIN((JA$110-MAX($IC$110:IZ$110)),(JA$110-IZ$110)),0)+IF($E123=JA$22,VLOOKUP($C123,Input!$A$8:$IA$39,MATCH(JA$21,Input!$A$6:$IA$6,0),FALSE),0)*IF(JA$109&gt;=MAX($IC$109:IZ$109),MIN((JA$109-MAX($IC$109:IZ$109)),(JA$109-IZ$109)),0)</f>
        <v>0</v>
      </c>
      <c r="JB123" s="1">
        <f>+IF($E123=JB$22,VLOOKUP($C123,Input!$A$8:$IA$39,MATCH(JB$21,Input!$A$6:$IA$6,0),FALSE),0)*IF(JB$110&gt;=MAX($IC$110:JA$110),MIN((JB$110-MAX($IC$110:JA$110)),(JB$110-JA$110)),0)+IF($E123=JB$22,VLOOKUP($C123,Input!$A$8:$IA$39,MATCH(JB$21,Input!$A$6:$IA$6,0),FALSE),0)*IF(JB$109&gt;=MAX($IC$109:JA$109),MIN((JB$109-MAX($IC$109:JA$109)),(JB$109-JA$109)),0)</f>
        <v>0</v>
      </c>
      <c r="JC123" s="1">
        <f>+IF($E123=JC$22,VLOOKUP($C123,Input!$A$8:$IA$39,MATCH(JC$21,Input!$A$6:$IA$6,0),FALSE),0)*IF(JC$110&gt;=MAX($IC$110:JB$110),MIN((JC$110-MAX($IC$110:JB$110)),(JC$110-JB$110)),0)+IF($E123=JC$22,VLOOKUP($C123,Input!$A$8:$IA$39,MATCH(JC$21,Input!$A$6:$IA$6,0),FALSE),0)*IF(JC$109&gt;=MAX($IC$109:JB$109),MIN((JC$109-MAX($IC$109:JB$109)),(JC$109-JB$109)),0)</f>
        <v>0</v>
      </c>
      <c r="JD123" s="1">
        <f>+IF($E123=JD$22,VLOOKUP($C123,Input!$A$8:$IA$39,MATCH(JD$21,Input!$A$6:$IA$6,0),FALSE),0)*IF(JD$110&gt;=MAX($IC$110:JC$110),MIN((JD$110-MAX($IC$110:JC$110)),(JD$110-JC$110)),0)+IF($E123=JD$22,VLOOKUP($C123,Input!$A$8:$IA$39,MATCH(JD$21,Input!$A$6:$IA$6,0),FALSE),0)*IF(JD$109&gt;=MAX($IC$109:JC$109),MIN((JD$109-MAX($IC$109:JC$109)),(JD$109-JC$109)),0)</f>
        <v>0</v>
      </c>
      <c r="JE123" s="1">
        <f>+IF($E123=JE$22,VLOOKUP($C123,Input!$A$8:$IA$39,MATCH(JE$21,Input!$A$6:$IA$6,0),FALSE),0)*IF(JE$110&gt;=MAX($IC$110:JD$110),MIN((JE$110-MAX($IC$110:JD$110)),(JE$110-JD$110)),0)+IF($E123=JE$22,VLOOKUP($C123,Input!$A$8:$IA$39,MATCH(JE$21,Input!$A$6:$IA$6,0),FALSE),0)*IF(JE$109&gt;=MAX($IC$109:JD$109),MIN((JE$109-MAX($IC$109:JD$109)),(JE$109-JD$109)),0)</f>
        <v>0</v>
      </c>
      <c r="JF123" s="1">
        <f>+IF($E123=JF$22,VLOOKUP($C123,Input!$A$8:$IA$39,MATCH(JF$21,Input!$A$6:$IA$6,0),FALSE),0)*IF(JF$110&gt;=MAX($IC$110:JE$110),MIN((JF$110-MAX($IC$110:JE$110)),(JF$110-JE$110)),0)+IF($E123=JF$22,VLOOKUP($C123,Input!$A$8:$IA$39,MATCH(JF$21,Input!$A$6:$IA$6,0),FALSE),0)*IF(JF$109&gt;=MAX($IC$109:JE$109),MIN((JF$109-MAX($IC$109:JE$109)),(JF$109-JE$109)),0)</f>
        <v>0</v>
      </c>
      <c r="JG123" s="1">
        <f>+IF($E123=JG$22,VLOOKUP($C123,Input!$A$8:$IA$39,MATCH(JG$21,Input!$A$6:$IA$6,0),FALSE),0)*IF(JG$110&gt;=MAX($IC$110:JF$110),MIN((JG$110-MAX($IC$110:JF$110)),(JG$110-JF$110)),0)+IF($E123=JG$22,VLOOKUP($C123,Input!$A$8:$IA$39,MATCH(JG$21,Input!$A$6:$IA$6,0),FALSE),0)*IF(JG$109&gt;=MAX($IC$109:JF$109),MIN((JG$109-MAX($IC$109:JF$109)),(JG$109-JF$109)),0)</f>
        <v>0</v>
      </c>
      <c r="JH123" s="1">
        <f>+IF($E123=JH$22,VLOOKUP($C123,Input!$A$8:$IA$39,MATCH(JH$21,Input!$A$6:$IA$6,0),FALSE),0)*IF(JH$110&gt;=MAX($IC$110:JG$110),MIN((JH$110-MAX($IC$110:JG$110)),(JH$110-JG$110)),0)+IF($E123=JH$22,VLOOKUP($C123,Input!$A$8:$IA$39,MATCH(JH$21,Input!$A$6:$IA$6,0),FALSE),0)*IF(JH$109&gt;=MAX($IC$109:JG$109),MIN((JH$109-MAX($IC$109:JG$109)),(JH$109-JG$109)),0)</f>
        <v>0</v>
      </c>
      <c r="JI123" s="1">
        <f>+IF($E123=JI$22,VLOOKUP($C123,Input!$A$8:$IA$39,MATCH(JI$21,Input!$A$6:$IA$6,0),FALSE),0)*IF(JI$110&gt;=MAX($IC$110:JH$110),MIN((JI$110-MAX($IC$110:JH$110)),(JI$110-JH$110)),0)+IF($E123=JI$22,VLOOKUP($C123,Input!$A$8:$IA$39,MATCH(JI$21,Input!$A$6:$IA$6,0),FALSE),0)*IF(JI$109&gt;=MAX($IC$109:JH$109),MIN((JI$109-MAX($IC$109:JH$109)),(JI$109-JH$109)),0)</f>
        <v>0</v>
      </c>
      <c r="JJ123" s="1">
        <f>+IF($E123=JJ$22,VLOOKUP($C123,Input!$A$8:$IA$39,MATCH(JJ$21,Input!$A$6:$IA$6,0),FALSE),0)*IF(JJ$110&gt;=MAX($IC$110:JI$110),MIN((JJ$110-MAX($IC$110:JI$110)),(JJ$110-JI$110)),0)+IF($E123=JJ$22,VLOOKUP($C123,Input!$A$8:$IA$39,MATCH(JJ$21,Input!$A$6:$IA$6,0),FALSE),0)*IF(JJ$109&gt;=MAX($IC$109:JI$109),MIN((JJ$109-MAX($IC$109:JI$109)),(JJ$109-JI$109)),0)</f>
        <v>0</v>
      </c>
      <c r="JK123" s="1">
        <f>+IF($E123=JK$22,VLOOKUP($C123,Input!$A$8:$IA$39,MATCH(JK$21,Input!$A$6:$IA$6,0),FALSE),0)*IF(JK$110&gt;=MAX($IC$110:JJ$110),MIN((JK$110-MAX($IC$110:JJ$110)),(JK$110-JJ$110)),0)+IF($E123=JK$22,VLOOKUP($C123,Input!$A$8:$IA$39,MATCH(JK$21,Input!$A$6:$IA$6,0),FALSE),0)*IF(JK$109&gt;=MAX($IC$109:JJ$109),MIN((JK$109-MAX($IC$109:JJ$109)),(JK$109-JJ$109)),0)</f>
        <v>0</v>
      </c>
      <c r="JL123" s="1">
        <f>+IF($E123=JL$22,VLOOKUP($C123,Input!$A$8:$IA$39,MATCH(JL$21,Input!$A$6:$IA$6,0),FALSE),0)*IF(JL$110&gt;=MAX($IC$110:JK$110),MIN((JL$110-MAX($IC$110:JK$110)),(JL$110-JK$110)),0)+IF($E123=JL$22,VLOOKUP($C123,Input!$A$8:$IA$39,MATCH(JL$21,Input!$A$6:$IA$6,0),FALSE),0)*IF(JL$109&gt;=MAX($IC$109:JK$109),MIN((JL$109-MAX($IC$109:JK$109)),(JL$109-JK$109)),0)</f>
        <v>0</v>
      </c>
      <c r="JN123" t="str">
        <f>+VLOOKUP($C123,Input!$A$8:$GZ$39,MATCH(JN$21,Input!$A$6:$GZ$6,0),FALSE)</f>
        <v>CNG Station Maint in fuel price</v>
      </c>
      <c r="JO123" s="1">
        <f>IF($E123+$I123+$D$7&lt;=JO$22,0,IF(JO$22-$D$7&gt;=$E123,VLOOKUP($C123,Input!$A$8:$GZ$39,MATCH(JO$21,Input!$A$6:$GZ$6,0),FALSE),0)*$F123/$G123)*$D123</f>
        <v>0</v>
      </c>
      <c r="JP123" s="1">
        <f>IF($E123+$I123+$D$7&lt;=JP$22,0,IF(JP$22-$D$7&gt;=$E123,VLOOKUP($C123,Input!$A$8:$GZ$39,MATCH(JP$21,Input!$A$6:$GZ$6,0),FALSE),0)*$F123/$G123)*$D123</f>
        <v>0</v>
      </c>
      <c r="JQ123" s="1">
        <f>IF($E123+$I123+$D$7&lt;=JQ$22,0,IF(JQ$22-$D$7&gt;=$E123,VLOOKUP($C123,Input!$A$8:$GZ$39,MATCH(JQ$21,Input!$A$6:$GZ$6,0),FALSE),0)*$F123/$G123)*$D123</f>
        <v>0</v>
      </c>
      <c r="JR123" s="1">
        <f>IF($E123+$I123+$D$7&lt;=JR$22,0,IF(JR$22-$D$7&gt;=$E123,VLOOKUP($C123,Input!$A$8:$GZ$39,MATCH(JR$21,Input!$A$6:$GZ$6,0),FALSE),0)*$F123/$G123)*$D123</f>
        <v>0</v>
      </c>
      <c r="JS123" s="1">
        <f>IF($E123+$I123+$D$7&lt;=JS$22,0,IF(JS$22-$D$7&gt;=$E123,VLOOKUP($C123,Input!$A$8:$GZ$39,MATCH(JS$21,Input!$A$6:$GZ$6,0),FALSE),0)*$F123/$G123)*$D123</f>
        <v>0</v>
      </c>
      <c r="JT123" s="1">
        <f>IF($E123+$I123+$D$7&lt;=JT$22,0,IF(JT$22-$D$7&gt;=$E123,VLOOKUP($C123,Input!$A$8:$GZ$39,MATCH(JT$21,Input!$A$6:$GZ$6,0),FALSE),0)*$F123/$G123)*$D123</f>
        <v>0</v>
      </c>
      <c r="JU123" s="1">
        <f>IF($E123+$I123+$D$7&lt;=JU$22,0,IF(JU$22-$D$7&gt;=$E123,VLOOKUP($C123,Input!$A$8:$GZ$39,MATCH(JU$21,Input!$A$6:$GZ$6,0),FALSE),0)*$F123/$G123)*$D123</f>
        <v>0</v>
      </c>
      <c r="JV123" s="1">
        <f>IF($E123+$I123+$D$7&lt;=JV$22,0,IF(JV$22-$D$7&gt;=$E123,VLOOKUP($C123,Input!$A$8:$GZ$39,MATCH(JV$21,Input!$A$6:$GZ$6,0),FALSE),0)*$F123/$G123)*$D123</f>
        <v>0</v>
      </c>
      <c r="JW123" s="1">
        <f>IF($E123+$I123+$D$7&lt;=JW$22,0,IF(JW$22-$D$7&gt;=$E123,VLOOKUP($C123,Input!$A$8:$GZ$39,MATCH(JW$21,Input!$A$6:$GZ$6,0),FALSE),0)*$F123/$G123)*$D123</f>
        <v>0</v>
      </c>
      <c r="JX123" s="1">
        <f>IF($E123+$I123+$D$7&lt;=JX$22,0,IF(JX$22-$D$7&gt;=$E123,VLOOKUP($C123,Input!$A$8:$GZ$39,MATCH(JX$21,Input!$A$6:$GZ$6,0),FALSE),0)*$F123/$G123)*$D123</f>
        <v>0</v>
      </c>
      <c r="JY123" s="1">
        <f>IF($E123+$I123+$D$7&lt;=JY$22,0,IF(JY$22-$D$7&gt;=$E123,VLOOKUP($C123,Input!$A$8:$GZ$39,MATCH(JY$21,Input!$A$6:$GZ$6,0),FALSE),0)*$F123/$G123)*$D123</f>
        <v>0</v>
      </c>
      <c r="JZ123" s="1">
        <f>IF($E123+$I123+$D$7&lt;=JZ$22,0,IF(JZ$22-$D$7&gt;=$E123,VLOOKUP($C123,Input!$A$8:$GZ$39,MATCH(JZ$21,Input!$A$6:$GZ$6,0),FALSE),0)*$F123/$G123)*$D123</f>
        <v>0</v>
      </c>
      <c r="KA123" s="1">
        <f>IF($E123+$I123+$D$7&lt;=KA$22,0,IF(KA$22-$D$7&gt;=$E123,VLOOKUP($C123,Input!$A$8:$GZ$39,MATCH(KA$21,Input!$A$6:$GZ$6,0),FALSE),0)*$F123/$G123)*$D123</f>
        <v>0</v>
      </c>
      <c r="KB123" s="1">
        <f>IF($E123+$I123+$D$7&lt;=KB$22,0,IF(KB$22-$D$7&gt;=$E123,VLOOKUP($C123,Input!$A$8:$GZ$39,MATCH(KB$21,Input!$A$6:$GZ$6,0),FALSE),0)*$F123/$G123)*$D123</f>
        <v>0</v>
      </c>
      <c r="KC123" s="1">
        <f>IF($E123+$I123+$D$7&lt;=KC$22,0,IF(KC$22-$D$7&gt;=$E123,VLOOKUP($C123,Input!$A$8:$GZ$39,MATCH(KC$21,Input!$A$6:$GZ$6,0),FALSE),0)*$F123/$G123)*$D123</f>
        <v>0</v>
      </c>
      <c r="KD123" s="1">
        <f>IF($E123+$I123+$D$7&lt;=KD$22,0,IF(KD$22-$D$7&gt;=$E123,VLOOKUP($C123,Input!$A$8:$GZ$39,MATCH(KD$21,Input!$A$6:$GZ$6,0),FALSE),0)*$F123/$G123)*$D123</f>
        <v>0</v>
      </c>
      <c r="KE123" s="1">
        <f>IF($E123+$I123+$D$7&lt;=KE$22,0,IF(KE$22-$D$7&gt;=$E123,VLOOKUP($C123,Input!$A$8:$GZ$39,MATCH(KE$21,Input!$A$6:$GZ$6,0),FALSE),0)*$F123/$G123)*$D123</f>
        <v>0</v>
      </c>
      <c r="KF123" s="1">
        <f>IF($E123+$I123+$D$7&lt;=KF$22,0,IF(KF$22-$D$7&gt;=$E123,VLOOKUP($C123,Input!$A$8:$GZ$39,MATCH(KF$21,Input!$A$6:$GZ$6,0),FALSE),0)*$F123/$G123)*$D123</f>
        <v>0</v>
      </c>
      <c r="KG123" s="1">
        <f>IF($E123+$I123+$D$7&lt;=KG$22,0,IF(KG$22-$D$7&gt;=$E123,VLOOKUP($C123,Input!$A$8:$GZ$39,MATCH(KG$21,Input!$A$6:$GZ$6,0),FALSE),0)*$F123/$G123)*$D123</f>
        <v>0</v>
      </c>
      <c r="KH123" s="1">
        <f>IF($E123+$I123+$D$7&lt;=KH$22,0,IF(KH$22-$D$7&gt;=$E123,VLOOKUP($C123,Input!$A$8:$GZ$39,MATCH(KH$21,Input!$A$6:$GZ$6,0),FALSE),0)*$F123/$G123)*$D123</f>
        <v>0</v>
      </c>
      <c r="KI123" s="1">
        <f>IF($E123+$I123+$D$7&lt;=KI$22,0,IF(KI$22-$D$7&gt;=$E123,VLOOKUP($C123,Input!$A$8:$GZ$39,MATCH(KI$21,Input!$A$6:$GZ$6,0),FALSE),0)*$F123/$G123)*$D123</f>
        <v>0</v>
      </c>
      <c r="KJ123" s="1">
        <f>IF($E123+$I123+$D$7&lt;=KJ$22,0,IF(KJ$22-$D$7&gt;=$E123,VLOOKUP($C123,Input!$A$8:$GZ$39,MATCH(KJ$21,Input!$A$6:$GZ$6,0),FALSE),0)*$F123/$G123)*$D123</f>
        <v>0</v>
      </c>
      <c r="KK123" s="1">
        <f>IF($E123+$I123+$D$7&lt;=KK$22,0,IF(KK$22-$D$7&gt;=$E123,VLOOKUP($C123,Input!$A$8:$GZ$39,MATCH(KK$21,Input!$A$6:$GZ$6,0),FALSE),0)*$F123/$G123)*$D123</f>
        <v>0</v>
      </c>
      <c r="KL123" s="1">
        <f>IF($E123+$I123+$D$7&lt;=KL$22,0,IF(KL$22-$D$7&gt;=$E123,VLOOKUP($C123,Input!$A$8:$GZ$39,MATCH(KL$21,Input!$A$6:$GZ$6,0),FALSE),0)*$F123/$G123)*$D123</f>
        <v>0</v>
      </c>
      <c r="KM123" s="1">
        <f>IF($E123+$I123+$D$7&lt;=KM$22,0,IF(KM$22-$D$7&gt;=$E123,VLOOKUP($C123,Input!$A$8:$GZ$39,MATCH(KM$21,Input!$A$6:$GZ$6,0),FALSE),0)*$F123/$G123)*$D123</f>
        <v>0</v>
      </c>
      <c r="KN123" s="1">
        <f>IF($E123+$I123+$D$7&lt;=KN$22,0,IF(KN$22-$D$7&gt;=$E123,VLOOKUP($C123,Input!$A$8:$GZ$39,MATCH(KN$21,Input!$A$6:$GZ$6,0),FALSE),0)*$F123/$G123)*$D123</f>
        <v>0</v>
      </c>
      <c r="KO123" s="1">
        <f>IF($E123+$I123+$D$7&lt;=KO$22,0,IF(KO$22-$D$7&gt;=$E123,VLOOKUP($C123,Input!$A$8:$GZ$39,MATCH(KO$21,Input!$A$6:$GZ$6,0),FALSE),0)*$F123/$G123)*$D123</f>
        <v>0</v>
      </c>
      <c r="KP123" s="1">
        <f>IF($E123+$I123+$D$7&lt;=KP$22,0,IF(KP$22-$D$7&gt;=$E123,VLOOKUP($C123,Input!$A$8:$GZ$39,MATCH(KP$21,Input!$A$6:$GZ$6,0),FALSE),0)*$F123/$G123)*$D123</f>
        <v>0</v>
      </c>
      <c r="KQ123" s="1">
        <f>IF($E123+$I123+$D$7&lt;=KQ$22,0,IF(KQ$22-$D$7&gt;=$E123,VLOOKUP($C123,Input!$A$8:$GZ$39,MATCH(KQ$21,Input!$A$6:$GZ$6,0),FALSE),0)*$F123/$G123)*$D123</f>
        <v>0</v>
      </c>
      <c r="KR123" s="1">
        <f>IF($E123+$I123+$D$7&lt;=KR$22,0,IF(KR$22-$D$7&gt;=$E123,VLOOKUP($C123,Input!$A$8:$GZ$39,MATCH(KR$21,Input!$A$6:$GZ$6,0),FALSE),0)*$F123/$G123)*$D123</f>
        <v>0</v>
      </c>
      <c r="KS123" s="1">
        <f>IF($E123+$I123+$D$7&lt;=KS$22,0,IF(KS$22-$D$7&gt;=$E123,VLOOKUP($C123,Input!$A$8:$GZ$39,MATCH(KS$21,Input!$A$6:$GZ$6,0),FALSE),0)*$F123/$G123)*$D123</f>
        <v>0</v>
      </c>
      <c r="KT123" s="1">
        <f>IF($E123+$I123+$D$7&lt;=KT$22,0,IF(KT$22-$D$7&gt;=$E123,VLOOKUP($C123,Input!$A$8:$GZ$39,MATCH(KT$21,Input!$A$6:$GZ$6,0),FALSE),0)*$F123/$G123)*$D123</f>
        <v>0</v>
      </c>
      <c r="KU123" s="1">
        <f>IF($E123+$I123+$D$7&lt;=KU$22,0,IF(KU$22-$D$7&gt;=$E123,VLOOKUP($C123,Input!$A$8:$GZ$39,MATCH(KU$21,Input!$A$6:$GZ$6,0),FALSE),0)*$F123/$G123)*$D123</f>
        <v>0</v>
      </c>
      <c r="KV123" s="1">
        <f>IF($E123+$I123+$D$7&lt;=KV$22,0,IF(KV$22-$D$7&gt;=$E123,VLOOKUP($C123,Input!$A$8:$GZ$39,MATCH(KV$21,Input!$A$6:$GZ$6,0),FALSE),0)*$F123/$G123)*$D123</f>
        <v>0</v>
      </c>
      <c r="KW123" s="1">
        <f>IF($E123+$I123+$D$7&lt;=KW$22,0,IF(KW$22-$D$7&gt;=$E123,VLOOKUP($C123,Input!$A$8:$GZ$39,MATCH(KW$21,Input!$A$6:$GZ$6,0),FALSE),0)*$F123/$G123)*$D123</f>
        <v>0</v>
      </c>
      <c r="KY123" t="str">
        <f>VLOOKUP($C123,Input!$A$8:$HV$39,MATCH(KY$21,Input!$A$6:$HV$6,0),FALSE)</f>
        <v xml:space="preserve">CNG (compressed and at pump, including station maintenance) </v>
      </c>
      <c r="KZ123" s="1">
        <f>IF($E123+$I123+$D$7&lt;=KZ$22,0,IF(KZ$22-$D$7&gt;=$E123,VLOOKUP($C123,Input!$A$8:$HV$39,MATCH(KZ$21,Input!$A$6:$HV$6,0),FALSE)/$G123*$F123,0))*$D123</f>
        <v>0</v>
      </c>
      <c r="LA123" s="1">
        <f>IF($E123+$I123+$D$7&lt;=LA$22,0,IF(LA$22-$D$7&gt;=$E123,VLOOKUP($C123,Input!$A$8:$HV$39,MATCH(LA$21,Input!$A$6:$HV$6,0),FALSE)/$G123*$F123,0))*$D123</f>
        <v>0</v>
      </c>
      <c r="LB123" s="1">
        <f>IF($E123+$I123+$D$7&lt;=LB$22,0,IF(LB$22-$D$7&gt;=$E123,VLOOKUP($C123,Input!$A$8:$HV$39,MATCH(LB$21,Input!$A$6:$HV$6,0),FALSE)/$G123*$F123,0))*$D123</f>
        <v>0</v>
      </c>
      <c r="LC123" s="1">
        <f>IF($E123+$I123+$D$7&lt;=LC$22,0,IF(LC$22-$D$7&gt;=$E123,VLOOKUP($C123,Input!$A$8:$HV$39,MATCH(LC$21,Input!$A$6:$HV$6,0),FALSE)/$G123*$F123,0))*$D123</f>
        <v>0</v>
      </c>
      <c r="LD123" s="1">
        <f>IF($E123+$I123+$D$7&lt;=LD$22,0,IF(LD$22-$D$7&gt;=$E123,VLOOKUP($C123,Input!$A$8:$HV$39,MATCH(LD$21,Input!$A$6:$HV$6,0),FALSE)/$G123*$F123,0))*$D123</f>
        <v>0</v>
      </c>
      <c r="LE123" s="1">
        <f>IF($E123+$I123+$D$7&lt;=LE$22,0,IF(LE$22-$D$7&gt;=$E123,VLOOKUP($C123,Input!$A$8:$HV$39,MATCH(LE$21,Input!$A$6:$HV$6,0),FALSE)/$G123*$F123,0))*$D123</f>
        <v>0</v>
      </c>
      <c r="LF123" s="1">
        <f>IF($E123+$I123+$D$7&lt;=LF$22,0,IF(LF$22-$D$7&gt;=$E123,VLOOKUP($C123,Input!$A$8:$HV$39,MATCH(LF$21,Input!$A$6:$HV$6,0),FALSE)/$G123*$F123,0))*$D123</f>
        <v>0</v>
      </c>
      <c r="LG123" s="1">
        <f>IF($E123+$I123+$D$7&lt;=LG$22,0,IF(LG$22-$D$7&gt;=$E123,VLOOKUP($C123,Input!$A$8:$HV$39,MATCH(LG$21,Input!$A$6:$HV$6,0),FALSE)/$G123*$F123,0))*$D123</f>
        <v>0</v>
      </c>
      <c r="LH123" s="1">
        <f>IF($E123+$I123+$D$7&lt;=LH$22,0,IF(LH$22-$D$7&gt;=$E123,VLOOKUP($C123,Input!$A$8:$HV$39,MATCH(LH$21,Input!$A$6:$HV$6,0),FALSE)/$G123*$F123,0))*$D123</f>
        <v>0</v>
      </c>
      <c r="LI123" s="1">
        <f>IF($E123+$I123+$D$7&lt;=LI$22,0,IF(LI$22-$D$7&gt;=$E123,VLOOKUP($C123,Input!$A$8:$HV$39,MATCH(LI$21,Input!$A$6:$HV$6,0),FALSE)/$G123*$F123,0))*$D123</f>
        <v>3602474.2268041242</v>
      </c>
      <c r="LJ123" s="1">
        <f>IF($E123+$I123+$D$7&lt;=LJ$22,0,IF(LJ$22-$D$7&gt;=$E123,VLOOKUP($C123,Input!$A$8:$HV$39,MATCH(LJ$21,Input!$A$6:$HV$6,0),FALSE)/$G123*$F123,0))*$D123</f>
        <v>3602474.2268041242</v>
      </c>
      <c r="LK123" s="1">
        <f>IF($E123+$I123+$D$7&lt;=LK$22,0,IF(LK$22-$D$7&gt;=$E123,VLOOKUP($C123,Input!$A$8:$HV$39,MATCH(LK$21,Input!$A$6:$HV$6,0),FALSE)/$G123*$F123,0))*$D123</f>
        <v>3602474.2268041242</v>
      </c>
      <c r="LL123" s="1">
        <f>IF($E123+$I123+$D$7&lt;=LL$22,0,IF(LL$22-$D$7&gt;=$E123,VLOOKUP($C123,Input!$A$8:$HV$39,MATCH(LL$21,Input!$A$6:$HV$6,0),FALSE)/$G123*$F123,0))*$D123</f>
        <v>3602474.2268041242</v>
      </c>
      <c r="LM123" s="1">
        <f>IF($E123+$I123+$D$7&lt;=LM$22,0,IF(LM$22-$D$7&gt;=$E123,VLOOKUP($C123,Input!$A$8:$HV$39,MATCH(LM$21,Input!$A$6:$HV$6,0),FALSE)/$G123*$F123,0))*$D123</f>
        <v>3602474.2268041242</v>
      </c>
      <c r="LN123" s="1">
        <f>IF($E123+$I123+$D$7&lt;=LN$22,0,IF(LN$22-$D$7&gt;=$E123,VLOOKUP($C123,Input!$A$8:$HV$39,MATCH(LN$21,Input!$A$6:$HV$6,0),FALSE)/$G123*$F123,0))*$D123</f>
        <v>3602474.2268041242</v>
      </c>
      <c r="LO123" s="1">
        <f>IF($E123+$I123+$D$7&lt;=LO$22,0,IF(LO$22-$D$7&gt;=$E123,VLOOKUP($C123,Input!$A$8:$HV$39,MATCH(LO$21,Input!$A$6:$HV$6,0),FALSE)/$G123*$F123,0))*$D123</f>
        <v>3602474.2268041242</v>
      </c>
      <c r="LP123" s="1">
        <f>IF($E123+$I123+$D$7&lt;=LP$22,0,IF(LP$22-$D$7&gt;=$E123,VLOOKUP($C123,Input!$A$8:$HV$39,MATCH(LP$21,Input!$A$6:$HV$6,0),FALSE)/$G123*$F123,0))*$D123</f>
        <v>3602474.2268041242</v>
      </c>
      <c r="LQ123" s="1">
        <f>IF($E123+$I123+$D$7&lt;=LQ$22,0,IF(LQ$22-$D$7&gt;=$E123,VLOOKUP($C123,Input!$A$8:$HV$39,MATCH(LQ$21,Input!$A$6:$HV$6,0),FALSE)/$G123*$F123,0))*$D123</f>
        <v>4095062.0596988951</v>
      </c>
      <c r="LR123" s="1">
        <f>IF($E123+$I123+$D$7&lt;=LR$22,0,IF(LR$22-$D$7&gt;=$E123,VLOOKUP($C123,Input!$A$8:$HV$39,MATCH(LR$21,Input!$A$6:$HV$6,0),FALSE)/$G123*$F123,0))*$D123</f>
        <v>4354580.3338031322</v>
      </c>
      <c r="LS123" s="1">
        <f>IF($E123+$I123+$D$7&lt;=LS$22,0,IF(LS$22-$D$7&gt;=$E123,VLOOKUP($C123,Input!$A$8:$HV$39,MATCH(LS$21,Input!$A$6:$HV$6,0),FALSE)/$G123*$F123,0))*$D123</f>
        <v>4566065.837049745</v>
      </c>
      <c r="LT123" s="1">
        <f>IF($E123+$I123+$D$7&lt;=LT$22,0,IF(LT$22-$D$7&gt;=$E123,VLOOKUP($C123,Input!$A$8:$HV$39,MATCH(LT$21,Input!$A$6:$HV$6,0),FALSE)/$G123*$F123,0))*$D123</f>
        <v>4707696.1225886121</v>
      </c>
      <c r="LU123" s="1">
        <f>IF($E123+$I123+$D$7&lt;=LU$22,0,IF(LU$22-$D$7&gt;=$E123,VLOOKUP($C123,Input!$A$8:$HV$39,MATCH(LU$21,Input!$A$6:$HV$6,0),FALSE)/$G123*$F123,0))*$D123</f>
        <v>4726060.0490946593</v>
      </c>
      <c r="LV123" s="1">
        <f>IF($E123+$I123+$D$7&lt;=LV$22,0,IF(LV$22-$D$7&gt;=$E123,VLOOKUP($C123,Input!$A$8:$HV$39,MATCH(LV$21,Input!$A$6:$HV$6,0),FALSE)/$G123*$F123,0))*$D123</f>
        <v>4734825.1352958865</v>
      </c>
      <c r="LW123" s="1">
        <f>IF($E123+$I123+$D$7&lt;=LW$22,0,IF(LW$22-$D$7&gt;=$E123,VLOOKUP($C123,Input!$A$8:$HV$39,MATCH(LW$21,Input!$A$6:$HV$6,0),FALSE)/$G123*$F123,0))*$D123</f>
        <v>0</v>
      </c>
      <c r="LX123" s="1">
        <f>IF($E123+$I123+$D$7&lt;=LX$22,0,IF(LX$22-$D$7&gt;=$E123,VLOOKUP($C123,Input!$A$8:$HV$39,MATCH(LX$21,Input!$A$6:$HV$6,0),FALSE)/$G123*$F123,0))*$D123</f>
        <v>0</v>
      </c>
      <c r="LY123" s="1">
        <f>IF($E123+$I123+$D$7&lt;=LY$22,0,IF(LY$22-$D$7&gt;=$E123,VLOOKUP($C123,Input!$A$8:$HV$39,MATCH(LY$21,Input!$A$6:$HV$6,0),FALSE)/$G123*$F123,0))*$D123</f>
        <v>0</v>
      </c>
      <c r="LZ123" s="1">
        <f>IF($E123+$I123+$D$7&lt;=LZ$22,0,IF(LZ$22-$D$7&gt;=$E123,VLOOKUP($C123,Input!$A$8:$HV$39,MATCH(LZ$21,Input!$A$6:$HV$6,0),FALSE)/$G123*$F123,0))*$D123</f>
        <v>0</v>
      </c>
      <c r="MA123" s="1">
        <f>IF($E123+$I123+$D$7&lt;=MA$22,0,IF(MA$22-$D$7&gt;=$E123,VLOOKUP($C123,Input!$A$8:$HV$39,MATCH(MA$21,Input!$A$6:$HV$6,0),FALSE)/$G123*$F123,0))*$D123</f>
        <v>0</v>
      </c>
      <c r="MB123" s="1">
        <f>IF($E123+$I123+$D$7&lt;=MB$22,0,IF(MB$22-$D$7&gt;=$E123,VLOOKUP($C123,Input!$A$8:$HV$39,MATCH(MB$21,Input!$A$6:$HV$6,0),FALSE)/$G123*$F123,0))*$D123</f>
        <v>0</v>
      </c>
      <c r="MC123" s="1">
        <f>IF($E123+$I123+$D$7&lt;=MC$22,0,IF(MC$22-$D$7&gt;=$E123,VLOOKUP($C123,Input!$A$8:$HV$39,MATCH(MC$21,Input!$A$6:$HV$6,0),FALSE)/$G123*$F123,0))*$D123</f>
        <v>0</v>
      </c>
      <c r="MD123" s="1">
        <f>IF($E123+$I123+$D$7&lt;=MD$22,0,IF(MD$22-$D$7&gt;=$E123,VLOOKUP($C123,Input!$A$8:$HV$39,MATCH(MD$21,Input!$A$6:$HV$6,0),FALSE)/$G123*$F123,0))*$D123</f>
        <v>0</v>
      </c>
      <c r="ME123" s="1">
        <f>IF($E123+$I123+$D$7&lt;=ME$22,0,IF(ME$22-$D$7&gt;=$E123,VLOOKUP($C123,Input!$A$8:$HV$39,MATCH(ME$21,Input!$A$6:$HV$6,0),FALSE)/$G123*$F123,0))*$D123</f>
        <v>0</v>
      </c>
      <c r="MF123" s="1">
        <f>IF($E123+$I123+$D$7&lt;=MF$22,0,IF(MF$22-$D$7&gt;=$E123,VLOOKUP($C123,Input!$A$8:$HV$39,MATCH(MF$21,Input!$A$6:$HV$6,0),FALSE)/$G123*$F123,0))*$D123</f>
        <v>0</v>
      </c>
      <c r="MG123" s="1">
        <f>IF($E123+$I123+$D$7&lt;=MG$22,0,IF(MG$22-$D$7&gt;=$E123,VLOOKUP($C123,Input!$A$8:$HV$39,MATCH(MG$21,Input!$A$6:$HV$6,0),FALSE)/$G123*$F123,0))*$D123</f>
        <v>0</v>
      </c>
      <c r="MH123" s="1">
        <f>IF($E123+$I123+$D$7&lt;=MH$22,0,IF(MH$22-$D$7&gt;=$E123,VLOOKUP($C123,Input!$A$8:$HV$39,MATCH(MH$21,Input!$A$6:$HV$6,0),FALSE)/$G123*$F123,0))*$D123</f>
        <v>0</v>
      </c>
      <c r="MI123" s="1">
        <f>IF($E123+$I123+$D$7&lt;=MI$22,0,IF(MI$22-$D$7&gt;=$E123,VLOOKUP($C123,Input!$A$8:$HV$39,MATCH(MI$21,Input!$A$6:$HV$6,0),FALSE)/$G123*$F123,0))*$D123</f>
        <v>0</v>
      </c>
      <c r="MJ123" s="1">
        <f>IF($E123+$I123+$D$7&lt;=MJ$22,0,IF(MJ$22-$D$7&gt;=$E123,VLOOKUP($C123,Input!$A$8:$HV$39,MATCH(MJ$21,Input!$A$6:$HV$6,0),FALSE)/$G123*$F123,0))*$D123</f>
        <v>0</v>
      </c>
      <c r="MK123" s="1">
        <f>IF($E123+$I123+$D$7&lt;=MK$22,0,IF(MK$22-$D$7&gt;=$E123,VLOOKUP($C123,Input!$A$8:$HV$39,MATCH(MK$21,Input!$A$6:$HV$6,0),FALSE)/$G123*$F123,0))*$D123</f>
        <v>0</v>
      </c>
      <c r="ML123" s="1">
        <f>IF($E123+$I123+$D$7&lt;=ML$22,0,IF(ML$22-$D$7&gt;=$E123,VLOOKUP($C123,Input!$A$8:$HV$39,MATCH(ML$21,Input!$A$6:$HV$6,0),FALSE)/$G123*$F123,0))*$D123</f>
        <v>0</v>
      </c>
      <c r="MM123" s="1">
        <f>IF($E123+$I123+$D$7&lt;=MM$22,0,IF(MM$22-$D$7&gt;=$E123,VLOOKUP($C123,Input!$A$8:$HV$39,MATCH(MM$21,Input!$A$6:$HV$6,0),FALSE)/$G123*$F123,0))*$D123</f>
        <v>0</v>
      </c>
      <c r="MN123" s="1">
        <f>IF($E123+$I123+$D$7&lt;=MN$22,0,IF(MN$22-$D$7&gt;=$E123,VLOOKUP($C123,Input!$A$8:$HV$39,MATCH(MN$21,Input!$A$6:$HV$6,0),FALSE)/$G123*$F123,0))*$D123</f>
        <v>0</v>
      </c>
      <c r="MO123" s="1">
        <f>IF($E123+$I123+$D$7&lt;=MO$22,0,IF(MO$22-$D$7&gt;=$E123,VLOOKUP($C123,Input!$A$8:$HV$39,MATCH(MO$21,Input!$A$6:$HV$6,0),FALSE)/$G123*$F123,0))*$D123</f>
        <v>0</v>
      </c>
      <c r="MP123" s="1">
        <f>IF($E123+$I123+$D$7&lt;=MP$22,0,IF(MP$22-$D$7&gt;=$E123,VLOOKUP($C123,Input!$A$8:$HV$39,MATCH(MP$21,Input!$A$6:$HV$6,0),FALSE)/$G123*$F123,0))*$D123</f>
        <v>0</v>
      </c>
      <c r="MQ123" s="1">
        <f>IF($E123+$I123+$D$7&lt;=MQ$22,0,IF(MQ$22-$D$7&gt;=$E123,VLOOKUP($C123,Input!$A$8:$HV$39,MATCH(MQ$21,Input!$A$6:$HV$6,0),FALSE)/$G123*$F123,0))*$D123</f>
        <v>0</v>
      </c>
      <c r="MR123" s="1">
        <f>IF($E123+$I123+$D$7&lt;=MR$22,0,IF(MR$22-$D$7&gt;=$E123,VLOOKUP($C123,Input!$A$8:$HV$39,MATCH(MR$21,Input!$A$6:$HV$6,0),FALSE)/$G123*$F123,0))*$D123</f>
        <v>0</v>
      </c>
      <c r="MS123" s="1">
        <f>IF($E123+$I123+$D$7&lt;=MS$22,0,IF(MS$22-$D$7&gt;=$E123,VLOOKUP($C123,Input!$A$8:$HV$39,MATCH(MS$21,Input!$A$6:$HV$6,0),FALSE)/$G123*$F123,0))*$D123</f>
        <v>0</v>
      </c>
      <c r="MT123" s="1">
        <f>IF($E123+$I123+$D$7&lt;=MT$22,0,IF(MT$22-$D$7&gt;=$E123,VLOOKUP($C123,Input!$A$8:$HV$39,MATCH(MT$21,Input!$A$6:$HV$6,0),FALSE)/$G123*$F123,0))*$D123</f>
        <v>0</v>
      </c>
      <c r="MU123" s="1">
        <f>IF($E123+$I123+$D$7&lt;=MU$22,0,IF(MU$22-$D$7&gt;=$E123,VLOOKUP($C123,Input!$A$8:$HV$39,MATCH(MU$21,Input!$A$6:$HV$6,0),FALSE)/$G123*$F123,0))*$D123</f>
        <v>0</v>
      </c>
      <c r="MV123" s="1">
        <f>IF($E123+$I123+$D$7&lt;=MV$22,0,IF(MV$22-$D$7&gt;=$E123,VLOOKUP($C123,Input!$A$8:$HV$39,MATCH(MV$21,Input!$A$6:$HV$6,0),FALSE)/$G123*$F123,0))*$D123</f>
        <v>0</v>
      </c>
      <c r="MW123" s="1">
        <f>IF($E123+$I123+$D$7&lt;=MW$22,0,IF(MW$22-$D$7&gt;=$E123,VLOOKUP($C123,Input!$A$8:$HV$39,MATCH(MW$21,Input!$A$6:$HV$6,0),FALSE)/$G123*$F123,0))*$D123</f>
        <v>0</v>
      </c>
      <c r="MX123" s="1">
        <f>IF($E123+$I123+$D$7&lt;=MX$22,0,IF(MX$22-$D$7&gt;=$E123,VLOOKUP($C123,Input!$A$8:$HV$39,MATCH(MX$21,Input!$A$6:$HV$6,0),FALSE)/$G123*$F123,0))*$D123</f>
        <v>0</v>
      </c>
      <c r="MZ123" t="str">
        <f>VLOOKUP($C123,Input!$A$8:$HV$39,MATCH(MZ$21,Input!$A$6:$HV$6,0),FALSE)</f>
        <v>Fossil CNG LCFS Credit ($/DGE)</v>
      </c>
      <c r="NA123" s="1">
        <f>IF($E123+$I123+$D$7&lt;=NA$22,0,IF(NA$22-$D$7&gt;=$E123,-VLOOKUP($C123,Input!$A$8:$HV$39,MATCH(NA$21,Input!$A$6:$HV$6,0),FALSE)/$G123*$F123,0))*$D123*$G$4/100</f>
        <v>-517858.66465979372</v>
      </c>
      <c r="NB123" s="1">
        <f>IF($E123+$I123+$D$7&lt;=NB$22,0,IF(NB$22-$D$7&gt;=$E123,-VLOOKUP($C123,Input!$A$8:$HV$39,MATCH(NB$21,Input!$A$6:$HV$6,0),FALSE)/$G123*$F123,0))*$D123*$G$4/100</f>
        <v>-458300.37674226821</v>
      </c>
      <c r="NC123" s="1">
        <f>IF($E123+$I123+$D$7&lt;=NC$22,0,IF(NC$22-$D$7&gt;=$E123,-VLOOKUP($C123,Input!$A$8:$HV$39,MATCH(NC$21,Input!$A$6:$HV$6,0),FALSE)/$G123*$F123,0))*$D123*$G$4/100</f>
        <v>-398742.08882474189</v>
      </c>
      <c r="ND123" s="1">
        <f>IF($E123+$I123+$D$7&lt;=ND$22,0,IF(ND$22-$D$7&gt;=$E123,-VLOOKUP($C123,Input!$A$8:$HV$39,MATCH(ND$21,Input!$A$6:$HV$6,0),FALSE)/$G123*$F123,0))*$D123*$G$4/100</f>
        <v>-299478.27562886622</v>
      </c>
      <c r="NE123" s="1">
        <f>IF($E123+$I123+$D$7&lt;=NE$22,0,IF(NE$22-$D$7&gt;=$E123,-VLOOKUP($C123,Input!$A$8:$HV$39,MATCH(NE$21,Input!$A$6:$HV$6,0),FALSE)/$G123*$F123,0))*$D123*$G$4/100</f>
        <v>-200214.46243298994</v>
      </c>
      <c r="NF123" s="1">
        <f>IF($E123+$I123+$D$7&lt;=NF$22,0,IF(NF$22-$D$7&gt;=$E123,-VLOOKUP($C123,Input!$A$8:$HV$39,MATCH(NF$21,Input!$A$6:$HV$6,0),FALSE)/$G123*$F123,0))*$D123*$G$4/100</f>
        <v>-200214.46243298994</v>
      </c>
      <c r="NG123" s="1">
        <f>IF($E123+$I123+$D$7&lt;=NG$22,0,IF(NG$22-$D$7&gt;=$E123,-VLOOKUP($C123,Input!$A$8:$HV$39,MATCH(NG$21,Input!$A$6:$HV$6,0),FALSE)/$G123*$F123,0))*$D123*$G$4/100</f>
        <v>-200214.46243298994</v>
      </c>
      <c r="NH123" s="1">
        <f>IF($E123+$I123+$D$7&lt;=NH$22,0,IF(NH$22-$D$7&gt;=$E123,-VLOOKUP($C123,Input!$A$8:$HV$39,MATCH(NH$21,Input!$A$6:$HV$6,0),FALSE)/$G123*$F123,0))*$D123*$G$4/100</f>
        <v>0</v>
      </c>
      <c r="NI123" s="1">
        <f>IF($E123+$I123+$D$7&lt;=NI$22,0,IF(NI$22-$D$7&gt;=$E123,-VLOOKUP($C123,Input!$A$8:$HV$39,MATCH(NI$21,Input!$A$6:$HV$6,0),FALSE)/$G123*$F123,0))*$D123*$G$4/100</f>
        <v>0</v>
      </c>
      <c r="NJ123" s="1">
        <f>IF($E123+$I123+$D$7&lt;=NJ$22,0,IF(NJ$22-$D$7&gt;=$E123,-VLOOKUP($C123,Input!$A$8:$HV$39,MATCH(NJ$21,Input!$A$6:$HV$6,0),FALSE)/$G123*$F123,0))*$D123*$G$4/100</f>
        <v>0</v>
      </c>
      <c r="NK123" s="1">
        <f>IF($E123+$I123+$D$7&lt;=NK$22,0,IF(NK$22-$D$7&gt;=$E123,-VLOOKUP($C123,Input!$A$8:$HV$39,MATCH(NK$21,Input!$A$6:$HV$6,0),FALSE)/$G123*$F123,0))*$D123*$G$4/100</f>
        <v>0</v>
      </c>
      <c r="NL123" s="1">
        <f>IF($E123+$I123+$D$7&lt;=NL$22,0,IF(NL$22-$D$7&gt;=$E123,-VLOOKUP($C123,Input!$A$8:$HV$39,MATCH(NL$21,Input!$A$6:$HV$6,0),FALSE)/$G123*$F123,0))*$D123*$G$4/100</f>
        <v>0</v>
      </c>
      <c r="NM123" s="1">
        <f>IF($E123+$I123+$D$7&lt;=NM$22,0,IF(NM$22-$D$7&gt;=$E123,-VLOOKUP($C123,Input!$A$8:$HV$39,MATCH(NM$21,Input!$A$6:$HV$6,0),FALSE)/$G123*$F123,0))*$D123*$G$4/100</f>
        <v>0</v>
      </c>
      <c r="NN123" s="1">
        <f>IF($E123+$I123+$D$7&lt;=NN$22,0,IF(NN$22-$D$7&gt;=$E123,-VLOOKUP($C123,Input!$A$8:$HV$39,MATCH(NN$21,Input!$A$6:$HV$6,0),FALSE)/$G123*$F123,0))*$D123*$G$4/100</f>
        <v>0</v>
      </c>
      <c r="NO123" s="1">
        <f>IF($E123+$I123+$D$7&lt;=NO$22,0,IF(NO$22-$D$7&gt;=$E123,-VLOOKUP($C123,Input!$A$8:$HV$39,MATCH(NO$21,Input!$A$6:$HV$6,0),FALSE)/$G123*$F123,0))*$D123*$G$4/100</f>
        <v>0</v>
      </c>
      <c r="NP123" s="1">
        <f>IF($E123+$I123+$D$7&lt;=NP$22,0,IF(NP$22-$D$7&gt;=$E123,-VLOOKUP($C123,Input!$A$8:$HV$39,MATCH(NP$21,Input!$A$6:$HV$6,0),FALSE)/$G123*$F123,0))*$D123*$G$4/100</f>
        <v>0</v>
      </c>
      <c r="NQ123" s="1">
        <f>IF($E123+$I123+$D$7&lt;=NQ$22,0,IF(NQ$22-$D$7&gt;=$E123,-VLOOKUP($C123,Input!$A$8:$HV$39,MATCH(NQ$21,Input!$A$6:$HV$6,0),FALSE)/$G123*$F123,0))*$D123*$G$4/100</f>
        <v>0</v>
      </c>
      <c r="NR123" s="1">
        <f>IF($E123+$I123+$D$7&lt;=NR$22,0,IF(NR$22-$D$7&gt;=$E123,-VLOOKUP($C123,Input!$A$8:$HV$39,MATCH(NR$21,Input!$A$6:$HV$6,0),FALSE)/$G123*$F123,0))*$D123*$G$4/100</f>
        <v>0</v>
      </c>
      <c r="NS123" s="1">
        <f>IF($E123+$I123+$D$7&lt;=NS$22,0,IF(NS$22-$D$7&gt;=$E123,-VLOOKUP($C123,Input!$A$8:$HV$39,MATCH(NS$21,Input!$A$6:$HV$6,0),FALSE)/$G123*$F123,0))*$D123*$G$4/100</f>
        <v>0</v>
      </c>
      <c r="NT123" s="1">
        <f>IF($E123+$I123+$D$7&lt;=NT$22,0,IF(NT$22-$D$7&gt;=$E123,-VLOOKUP($C123,Input!$A$8:$HV$39,MATCH(NT$21,Input!$A$6:$HV$6,0),FALSE)/$G123*$F123,0))*$D123*$G$4/100</f>
        <v>0</v>
      </c>
      <c r="NU123" s="1">
        <f>IF($E123+$I123+$D$7&lt;=NU$22,0,IF(NU$22-$D$7&gt;=$E123,-VLOOKUP($C123,Input!$A$8:$HV$39,MATCH(NU$21,Input!$A$6:$HV$6,0),FALSE)/$G123*$F123,0))*$D123*$G$4/100</f>
        <v>0</v>
      </c>
      <c r="NV123" s="1">
        <f>IF($E123+$I123+$D$7&lt;=NV$22,0,IF(NV$22-$D$7&gt;=$E123,-VLOOKUP($C123,Input!$A$8:$HV$39,MATCH(NV$21,Input!$A$6:$HV$6,0),FALSE)/$G123*$F123,0))*$D123*$G$4/100</f>
        <v>0</v>
      </c>
      <c r="NW123" s="1">
        <f>IF($E123+$I123+$D$7&lt;=NW$22,0,IF(NW$22-$D$7&gt;=$E123,-VLOOKUP($C123,Input!$A$8:$HV$39,MATCH(NW$21,Input!$A$6:$HV$6,0),FALSE)/$G123*$F123,0))*$D123*$G$4/100</f>
        <v>0</v>
      </c>
      <c r="NX123" s="1">
        <f>IF($E123+$I123+$D$7&lt;=NX$22,0,IF(NX$22-$D$7&gt;=$E123,-VLOOKUP($C123,Input!$A$8:$HV$39,MATCH(NX$21,Input!$A$6:$HV$6,0),FALSE)/$G123*$F123,0))*$D123*$G$4/100</f>
        <v>0</v>
      </c>
      <c r="NY123" s="1">
        <f>IF($E123+$I123+$D$7&lt;=NY$22,0,IF(NY$22-$D$7&gt;=$E123,-VLOOKUP($C123,Input!$A$8:$HV$39,MATCH(NY$21,Input!$A$6:$HV$6,0),FALSE)/$G123*$F123,0))*$D123*$G$4/100</f>
        <v>0</v>
      </c>
      <c r="NZ123" s="1">
        <f>IF($E123+$I123+$D$7&lt;=NZ$22,0,IF(NZ$22-$D$7&gt;=$E123,-VLOOKUP($C123,Input!$A$8:$HV$39,MATCH(NZ$21,Input!$A$6:$HV$6,0),FALSE)/$G123*$F123,0))*$D123*$G$4/100</f>
        <v>0</v>
      </c>
      <c r="OA123" s="1">
        <f>IF($E123+$I123+$D$7&lt;=OA$22,0,IF(OA$22-$D$7&gt;=$E123,-VLOOKUP($C123,Input!$A$8:$HV$39,MATCH(OA$21,Input!$A$6:$HV$6,0),FALSE)/$G123*$F123,0))*$D123*$G$4/100</f>
        <v>0</v>
      </c>
      <c r="OB123" s="1">
        <f>IF($E123+$I123+$D$7&lt;=OB$22,0,IF(OB$22-$D$7&gt;=$E123,-VLOOKUP($C123,Input!$A$8:$HV$39,MATCH(OB$21,Input!$A$6:$HV$6,0),FALSE)/$G123*$F123,0))*$D123*$G$4/100</f>
        <v>0</v>
      </c>
      <c r="OC123" s="1">
        <f>IF($E123+$I123+$D$7&lt;=OC$22,0,IF(OC$22-$D$7&gt;=$E123,-VLOOKUP($C123,Input!$A$8:$HV$39,MATCH(OC$21,Input!$A$6:$HV$6,0),FALSE)/$G123*$F123,0))*$D123*$G$4/100</f>
        <v>0</v>
      </c>
      <c r="OD123" s="1">
        <f>IF($E123+$I123+$D$7&lt;=OD$22,0,IF(OD$22-$D$7&gt;=$E123,-VLOOKUP($C123,Input!$A$8:$HV$39,MATCH(OD$21,Input!$A$6:$HV$6,0),FALSE)/$G123*$F123,0))*$D123*$G$4/100</f>
        <v>0</v>
      </c>
      <c r="OE123" s="1">
        <f>IF($E123+$I123+$D$7&lt;=OE$22,0,IF(OE$22-$D$7&gt;=$E123,-VLOOKUP($C123,Input!$A$8:$HV$39,MATCH(OE$21,Input!$A$6:$HV$6,0),FALSE)/$G123*$F123,0))*$D123*$G$4/100</f>
        <v>0</v>
      </c>
      <c r="OF123" s="1">
        <f>IF($E123+$I123+$D$7&lt;=OF$22,0,IF(OF$22-$D$7&gt;=$E123,-VLOOKUP($C123,Input!$A$8:$HV$39,MATCH(OF$21,Input!$A$6:$HV$6,0),FALSE)/$G123*$F123,0))*$D123*$G$4/100</f>
        <v>0</v>
      </c>
      <c r="OG123" s="1">
        <f>IF($E123+$I123+$D$7&lt;=OG$22,0,IF(OG$22-$D$7&gt;=$E123,-VLOOKUP($C123,Input!$A$8:$HV$39,MATCH(OG$21,Input!$A$6:$HV$6,0),FALSE)/$G123*$F123,0))*$D123*$G$4/100</f>
        <v>0</v>
      </c>
      <c r="OH123" s="1">
        <f>IF($E123+$I123+$D$7&lt;=OH$22,0,IF(OH$22-$D$7&gt;=$E123,-VLOOKUP($C123,Input!$A$8:$HV$39,MATCH(OH$21,Input!$A$6:$HV$6,0),FALSE)/$G123*$F123,0))*$D123*$G$4/100</f>
        <v>0</v>
      </c>
      <c r="OI123" s="1">
        <f>IF($E123+$I123+$D$7&lt;=OI$22,0,IF(OI$22-$D$7&gt;=$E123,-VLOOKUP($C123,Input!$A$8:$HV$39,MATCH(OI$21,Input!$A$6:$HV$6,0),FALSE)/$G123*$F123,0))*$D123*$G$4/100</f>
        <v>0</v>
      </c>
      <c r="OK123" t="str">
        <f>VLOOKUP($C123,Input!$A$8:$HW$39,MATCH(OK$21,Input!$A$6:$HW$6,0),FALSE)</f>
        <v>NA</v>
      </c>
      <c r="OL123" s="1">
        <f>IF($E123+$I123+$D$7&lt;=OL$22,0,IF(OL$22-$D$7&gt;=$E123,IF(COUNTIF($KZ123:LP123,"&gt;0")&gt;0,VLOOKUP($C123,Input!$A$8:$HV$21,MATCH($OK$21+COUNTIF($KZ123:LP123,"&gt;0"),Input!$A$6:$HV$6,0),FALSE),0),0))*$D123</f>
        <v>0</v>
      </c>
      <c r="OM123" s="1">
        <f>IF($E123+$I123+$D$7&lt;=OM$22,0,IF(OM$22-$D$7&gt;=$E123,IF(COUNTIF($KZ123:LQ123,"&gt;0")&gt;0,VLOOKUP($C123,Input!$A$8:$HV$21,MATCH($OK$21+COUNTIF($KZ123:LQ123,"&gt;0"),Input!$A$6:$HV$6,0),FALSE),0),0))*$D123</f>
        <v>0</v>
      </c>
      <c r="ON123" s="1">
        <f>IF($E123+$I123+$D$7&lt;=ON$22,0,IF(ON$22-$D$7&gt;=$E123,IF(COUNTIF($KZ123:LR123,"&gt;0")&gt;0,VLOOKUP($C123,Input!$A$8:$HV$21,MATCH($OK$21+COUNTIF($KZ123:LR123,"&gt;0"),Input!$A$6:$HV$6,0),FALSE),0),0))*$D123</f>
        <v>0</v>
      </c>
      <c r="OO123" s="1">
        <f>IF($E123+$I123+$D$7&lt;=OO$22,0,IF(OO$22-$D$7&gt;=$E123,IF(COUNTIF($KZ123:LS123,"&gt;0")&gt;0,VLOOKUP($C123,Input!$A$8:$HV$21,MATCH($OK$21+COUNTIF($KZ123:LS123,"&gt;0"),Input!$A$6:$HV$6,0),FALSE),0),0))*$D123</f>
        <v>0</v>
      </c>
      <c r="OP123" s="1">
        <f>IF($E123+$I123+$D$7&lt;=OP$22,0,IF(OP$22-$D$7&gt;=$E123,IF(COUNTIF($KZ123:LT123,"&gt;0")&gt;0,VLOOKUP($C123,Input!$A$8:$HV$21,MATCH($OK$21+COUNTIF($KZ123:LT123,"&gt;0"),Input!$A$6:$HV$6,0),FALSE),0),0))*$D123</f>
        <v>0</v>
      </c>
      <c r="OQ123" s="1">
        <f>IF($E123+$I123+$D$7&lt;=OQ$22,0,IF(OQ$22-$D$7&gt;=$E123,IF(COUNTIF($KZ123:LU123,"&gt;0")&gt;0,VLOOKUP($C123,Input!$A$8:$HV$21,MATCH($OK$21+COUNTIF($KZ123:LU123,"&gt;0"),Input!$A$6:$HV$6,0),FALSE),0),0))*$D123</f>
        <v>0</v>
      </c>
      <c r="OR123" s="1">
        <f>IF($E123+$I123+$D$7&lt;=OR$22,0,IF(OR$22-$D$7&gt;=$E123,IF(COUNTIF($KZ123:LV123,"&gt;0")&gt;0,VLOOKUP($C123,Input!$A$8:$HV$21,MATCH($OK$21+COUNTIF($KZ123:LV123,"&gt;0"),Input!$A$6:$HV$6,0),FALSE),0),0))*$D123</f>
        <v>0</v>
      </c>
      <c r="OS123" s="1">
        <f>IF($E123+$I123+$D$7&lt;=OS$22,0,IF(OS$22-$D$7&gt;=$E123,IF(COUNTIF($KZ123:LW123,"&gt;0")&gt;0,VLOOKUP($C123,Input!$A$8:$HV$21,MATCH($OK$21+COUNTIF($KZ123:LW123,"&gt;0"),Input!$A$6:$HV$6,0),FALSE),0),0))*$D123</f>
        <v>0</v>
      </c>
      <c r="OT123" s="1">
        <f>IF($E123+$I123+$D$7&lt;=OT$22,0,IF(OT$22-$D$7&gt;=$E123,IF(COUNTIF($KZ123:LX123,"&gt;0")&gt;0,VLOOKUP($C123,Input!$A$8:$HV$21,MATCH($OK$21+COUNTIF($KZ123:LX123,"&gt;0"),Input!$A$6:$HV$6,0),FALSE),0),0))*$D123</f>
        <v>0</v>
      </c>
      <c r="OU123" s="1">
        <f>IF($E123+$I123+$D$7&lt;=OU$22,0,IF(OU$22-$D$7&gt;=$E123,IF(COUNTIF($KZ123:LY123,"&gt;0")&gt;0,VLOOKUP($C123,Input!$A$8:$HV$21,MATCH($OK$21+COUNTIF($KZ123:LY123,"&gt;0"),Input!$A$6:$HV$6,0),FALSE),0),0))*$D123</f>
        <v>0</v>
      </c>
      <c r="OV123" s="1">
        <f>IF($E123+$I123+$D$7&lt;=OV$22,0,IF(OV$22-$D$7&gt;=$E123,IF(COUNTIF($KZ123:LZ123,"&gt;0")&gt;0,VLOOKUP($C123,Input!$A$8:$HV$21,MATCH($OK$21+COUNTIF($KZ123:LZ123,"&gt;0"),Input!$A$6:$HV$6,0),FALSE),0),0))*$D123</f>
        <v>0</v>
      </c>
      <c r="OW123" s="1">
        <f>IF($E123+$I123+$D$7&lt;=OW$22,0,IF(OW$22-$D$7&gt;=$E123,IF(COUNTIF($KZ123:MA123,"&gt;0")&gt;0,VLOOKUP($C123,Input!$A$8:$HV$21,MATCH($OK$21+COUNTIF($KZ123:MA123,"&gt;0"),Input!$A$6:$HV$6,0),FALSE),0),0))*$D123</f>
        <v>0</v>
      </c>
      <c r="OX123" s="1">
        <f>IF($E123+$I123+$D$7&lt;=OX$22,0,IF(OX$22-$D$7&gt;=$E123,IF(COUNTIF($KZ123:MB123,"&gt;0")&gt;0,VLOOKUP($C123,Input!$A$8:$HV$21,MATCH($OK$21+COUNTIF($KZ123:MB123,"&gt;0"),Input!$A$6:$HV$6,0),FALSE),0),0))*$D123</f>
        <v>0</v>
      </c>
      <c r="OY123" s="1">
        <f>IF($E123+$I123+$D$7&lt;=OY$22,0,IF(OY$22-$D$7&gt;=$E123,IF(COUNTIF($KZ123:MC123,"&gt;0")&gt;0,VLOOKUP($C123,Input!$A$8:$HV$21,MATCH($OK$21+COUNTIF($KZ123:MC123,"&gt;0"),Input!$A$6:$HV$6,0),FALSE),0),0))*$D123</f>
        <v>0</v>
      </c>
      <c r="OZ123" s="1">
        <f>IF($E123+$I123+$D$7&lt;=OZ$22,0,IF(OZ$22-$D$7&gt;=$E123,IF(COUNTIF($KZ123:MD123,"&gt;0")&gt;0,VLOOKUP($C123,Input!$A$8:$HV$21,MATCH($OK$21+COUNTIF($KZ123:MD123,"&gt;0"),Input!$A$6:$HV$6,0),FALSE),0),0))*$D123</f>
        <v>0</v>
      </c>
      <c r="PA123" s="1">
        <f>IF($E123+$I123+$D$7&lt;=PA$22,0,IF(PA$22-$D$7&gt;=$E123,IF(COUNTIF($KZ123:ME123,"&gt;0")&gt;0,VLOOKUP($C123,Input!$A$8:$HV$21,MATCH($OK$21+COUNTIF($KZ123:ME123,"&gt;0"),Input!$A$6:$HV$6,0),FALSE),0),0))*$D123</f>
        <v>0</v>
      </c>
      <c r="PB123" s="1">
        <f>IF($E123+$I123+$D$7&lt;=PB$22,0,IF(PB$22-$D$7&gt;=$E123,IF(COUNTIF($KZ123:MF123,"&gt;0")&gt;0,VLOOKUP($C123,Input!$A$8:$HV$21,MATCH($OK$21+COUNTIF($KZ123:MF123,"&gt;0"),Input!$A$6:$HV$6,0),FALSE),0),0))*$D123</f>
        <v>0</v>
      </c>
      <c r="PC123" s="1">
        <f>IF($E123+$I123+$D$7&lt;=PC$22,0,IF(PC$22-$D$7&gt;=$E123,IF(COUNTIF($KZ123:MG123,"&gt;0")&gt;0,VLOOKUP($C123,Input!$A$8:$HV$21,MATCH($OK$21+COUNTIF($KZ123:MG123,"&gt;0"),Input!$A$6:$HV$6,0),FALSE),0),0))*$D123</f>
        <v>0</v>
      </c>
      <c r="PD123" s="1">
        <f>IF($E123+$I123+$D$7&lt;=PD$22,0,IF(PD$22-$D$7&gt;=$E123,IF(COUNTIF($KZ123:MH123,"&gt;0")&gt;0,VLOOKUP($C123,Input!$A$8:$HV$21,MATCH($OK$21+COUNTIF($KZ123:MH123,"&gt;0"),Input!$A$6:$HV$6,0),FALSE),0),0))*$D123</f>
        <v>0</v>
      </c>
      <c r="PE123" s="1">
        <f>IF($E123+$I123+$D$7&lt;=PE$22,0,IF(PE$22-$D$7&gt;=$E123,IF(COUNTIF($KZ123:MI123,"&gt;0")&gt;0,VLOOKUP($C123,Input!$A$8:$HV$21,MATCH($OK$21+COUNTIF($KZ123:MI123,"&gt;0"),Input!$A$6:$HV$6,0),FALSE),0),0))*$D123</f>
        <v>0</v>
      </c>
      <c r="PF123" s="1">
        <f>IF($E123+$I123+$D$7&lt;=PF$22,0,IF(PF$22-$D$7&gt;=$E123,IF(COUNTIF($KZ123:MJ123,"&gt;0")&gt;0,VLOOKUP($C123,Input!$A$8:$HV$21,MATCH($OK$21+COUNTIF($KZ123:MJ123,"&gt;0"),Input!$A$6:$HV$6,0),FALSE),0),0))*$D123</f>
        <v>0</v>
      </c>
      <c r="PG123" s="1">
        <f>IF($E123+$I123+$D$7&lt;=PG$22,0,IF(PG$22-$D$7&gt;=$E123,IF(COUNTIF($KZ123:MK123,"&gt;0")&gt;0,VLOOKUP($C123,Input!$A$8:$HV$21,MATCH($OK$21+COUNTIF($KZ123:MK123,"&gt;0"),Input!$A$6:$HV$6,0),FALSE),0),0))*$D123</f>
        <v>0</v>
      </c>
      <c r="PH123" s="1">
        <f>IF($E123+$I123+$D$7&lt;=PH$22,0,IF(PH$22-$D$7&gt;=$E123,IF(COUNTIF($KZ123:ML123,"&gt;0")&gt;0,VLOOKUP($C123,Input!$A$8:$HV$21,MATCH($OK$21+COUNTIF($KZ123:ML123,"&gt;0"),Input!$A$6:$HV$6,0),FALSE),0),0))*$D123</f>
        <v>0</v>
      </c>
      <c r="PI123" s="1">
        <f>IF($E123+$I123+$D$7&lt;=PI$22,0,IF(PI$22-$D$7&gt;=$E123,IF(COUNTIF($KZ123:MM123,"&gt;0")&gt;0,VLOOKUP($C123,Input!$A$8:$HV$21,MATCH($OK$21+COUNTIF($KZ123:MM123,"&gt;0"),Input!$A$6:$HV$6,0),FALSE),0),0))*$D123</f>
        <v>0</v>
      </c>
      <c r="PJ123" s="1">
        <f>IF($E123+$I123+$D$7&lt;=PJ$22,0,IF(PJ$22-$D$7&gt;=$E123,IF(COUNTIF($KZ123:MN123,"&gt;0")&gt;0,VLOOKUP($C123,Input!$A$8:$HV$21,MATCH($OK$21+COUNTIF($KZ123:MN123,"&gt;0"),Input!$A$6:$HV$6,0),FALSE),0),0))*$D123</f>
        <v>0</v>
      </c>
      <c r="PK123" s="1">
        <f>IF($E123+$I123+$D$7&lt;=PK$22,0,IF(PK$22-$D$7&gt;=$E123,IF(COUNTIF($KZ123:MO123,"&gt;0")&gt;0,VLOOKUP($C123,Input!$A$8:$HV$21,MATCH($OK$21+COUNTIF($KZ123:MO123,"&gt;0"),Input!$A$6:$HV$6,0),FALSE),0),0))*$D123</f>
        <v>0</v>
      </c>
      <c r="PL123" s="1">
        <f>IF($E123+$I123+$D$7&lt;=PL$22,0,IF(PL$22-$D$7&gt;=$E123,IF(COUNTIF($KZ123:MP123,"&gt;0")&gt;0,VLOOKUP($C123,Input!$A$8:$HV$21,MATCH($OK$21+COUNTIF($KZ123:MP123,"&gt;0"),Input!$A$6:$HV$6,0),FALSE),0),0))*$D123</f>
        <v>0</v>
      </c>
      <c r="PM123" s="1">
        <f>IF($E123+$I123+$D$7&lt;=PM$22,0,IF(PM$22-$D$7&gt;=$E123,IF(COUNTIF($KZ123:MQ123,"&gt;0")&gt;0,VLOOKUP($C123,Input!$A$8:$HV$21,MATCH($OK$21+COUNTIF($KZ123:MQ123,"&gt;0"),Input!$A$6:$HV$6,0),FALSE),0),0))*$D123</f>
        <v>0</v>
      </c>
      <c r="PN123" s="1">
        <f>IF($E123+$I123+$D$7&lt;=PN$22,0,IF(PN$22-$D$7&gt;=$E123,IF(COUNTIF($KZ123:MR123,"&gt;0")&gt;0,VLOOKUP($C123,Input!$A$8:$HV$21,MATCH($OK$21+COUNTIF($KZ123:MR123,"&gt;0"),Input!$A$6:$HV$6,0),FALSE),0),0))*$D123</f>
        <v>0</v>
      </c>
      <c r="PO123" s="1">
        <f>IF($E123+$I123+$D$7&lt;=PO$22,0,IF(PO$22-$D$7&gt;=$E123,IF(COUNTIF($KZ123:MS123,"&gt;0")&gt;0,VLOOKUP($C123,Input!$A$8:$HV$21,MATCH($OK$21+COUNTIF($KZ123:MS123,"&gt;0"),Input!$A$6:$HV$6,0),FALSE),0),0))*$D123</f>
        <v>0</v>
      </c>
      <c r="PP123" s="1">
        <f>IF($E123+$I123+$D$7&lt;=PP$22,0,IF(PP$22-$D$7&gt;=$E123,IF(COUNTIF($KZ123:MT123,"&gt;0")&gt;0,VLOOKUP($C123,Input!$A$8:$HV$21,MATCH($OK$21+COUNTIF($KZ123:MT123,"&gt;0"),Input!$A$6:$HV$6,0),FALSE),0),0))*$D123</f>
        <v>0</v>
      </c>
      <c r="PQ123" s="1">
        <f>IF($E123+$I123+$D$7&lt;=PQ$22,0,IF(PQ$22-$D$7&gt;=$E123,IF(COUNTIF($KZ123:MU123,"&gt;0")&gt;0,VLOOKUP($C123,Input!$A$8:$HV$21,MATCH($OK$21+COUNTIF($KZ123:MU123,"&gt;0"),Input!$A$6:$HV$6,0),FALSE),0),0))*$D123</f>
        <v>0</v>
      </c>
      <c r="PR123" s="1">
        <f>IF($E123+$I123+$D$7&lt;=PR$22,0,IF(PR$22-$D$7&gt;=$E123,IF(COUNTIF($KZ123:MV123,"&gt;0")&gt;0,VLOOKUP($C123,Input!$A$8:$HV$21,MATCH($OK$21+COUNTIF($KZ123:MV123,"&gt;0"),Input!$A$6:$HV$6,0),FALSE),0),0))*$D123</f>
        <v>0</v>
      </c>
      <c r="PS123" s="1">
        <f>IF($E123+$I123+$D$7&lt;=PS$22,0,IF(PS$22-$D$7&gt;=$E123,IF(COUNTIF($KZ123:MW123,"&gt;0")&gt;0,VLOOKUP($C123,Input!$A$8:$HV$21,MATCH($OK$21+COUNTIF($KZ123:MW123,"&gt;0"),Input!$A$6:$HV$6,0),FALSE),0),0))*$D123</f>
        <v>0</v>
      </c>
      <c r="PT123" s="1">
        <f>IF($E123+$I123+$D$7&lt;=PT$22,0,IF(PT$22-$D$7&gt;=$E123,IF(COUNTIF($KZ123:MX123,"&gt;0")&gt;0,VLOOKUP($C123,Input!$A$8:$HV$21,MATCH($OK$21+COUNTIF($KZ123:MX123,"&gt;0"),Input!$A$6:$HV$6,0),FALSE),0),0))*$D123</f>
        <v>0</v>
      </c>
      <c r="PV123" s="1" t="str">
        <f t="shared" si="871"/>
        <v>2009 MY 40' CNG w Midlife Rebuild {234 Buses}</v>
      </c>
      <c r="PW123" s="1">
        <f t="shared" si="875"/>
        <v>11040615.56214433</v>
      </c>
      <c r="PX123" s="1">
        <f t="shared" si="896"/>
        <v>11592761.682956627</v>
      </c>
      <c r="PY123" s="1">
        <f t="shared" si="897"/>
        <v>11911838.244978391</v>
      </c>
      <c r="PZ123" s="1">
        <f t="shared" si="898"/>
        <v>12222587.561420878</v>
      </c>
      <c r="QA123" s="1">
        <f t="shared" si="899"/>
        <v>12463481.660155622</v>
      </c>
      <c r="QB123" s="1">
        <f t="shared" si="900"/>
        <v>12481845.586661668</v>
      </c>
      <c r="QC123" s="1">
        <f t="shared" si="901"/>
        <v>12490610.672862897</v>
      </c>
      <c r="QD123" s="1">
        <f t="shared" si="902"/>
        <v>0</v>
      </c>
      <c r="QE123" s="1">
        <f t="shared" si="903"/>
        <v>0</v>
      </c>
      <c r="QF123" s="1">
        <f t="shared" si="904"/>
        <v>0</v>
      </c>
      <c r="QG123" s="1">
        <f t="shared" si="905"/>
        <v>0</v>
      </c>
      <c r="QH123" s="1">
        <f t="shared" si="906"/>
        <v>0</v>
      </c>
      <c r="QI123" s="1">
        <f t="shared" si="907"/>
        <v>0</v>
      </c>
      <c r="QJ123" s="1">
        <f t="shared" si="908"/>
        <v>0</v>
      </c>
      <c r="QK123" s="1">
        <f t="shared" si="909"/>
        <v>0</v>
      </c>
      <c r="QL123" s="1">
        <f t="shared" si="910"/>
        <v>0</v>
      </c>
      <c r="QM123" s="1">
        <f t="shared" si="911"/>
        <v>0</v>
      </c>
      <c r="QN123" s="1">
        <f t="shared" si="912"/>
        <v>0</v>
      </c>
      <c r="QO123" s="1">
        <f t="shared" si="879"/>
        <v>0</v>
      </c>
      <c r="QP123" s="1">
        <f t="shared" si="880"/>
        <v>0</v>
      </c>
      <c r="QQ123" s="1">
        <f t="shared" si="881"/>
        <v>0</v>
      </c>
      <c r="QR123" s="1">
        <f t="shared" si="882"/>
        <v>0</v>
      </c>
      <c r="QS123" s="1">
        <f t="shared" si="883"/>
        <v>0</v>
      </c>
      <c r="QT123" s="1">
        <f t="shared" si="884"/>
        <v>0</v>
      </c>
      <c r="QU123" s="1">
        <f t="shared" si="885"/>
        <v>0</v>
      </c>
      <c r="QV123" s="1">
        <f t="shared" si="886"/>
        <v>0</v>
      </c>
      <c r="QW123" s="1">
        <f t="shared" si="887"/>
        <v>0</v>
      </c>
      <c r="QX123" s="1">
        <f t="shared" si="888"/>
        <v>0</v>
      </c>
      <c r="QY123" s="1">
        <f t="shared" si="889"/>
        <v>0</v>
      </c>
      <c r="QZ123" s="1">
        <f t="shared" si="890"/>
        <v>0</v>
      </c>
      <c r="RA123" s="1">
        <f t="shared" si="891"/>
        <v>0</v>
      </c>
      <c r="RB123" s="1">
        <f t="shared" si="892"/>
        <v>0</v>
      </c>
      <c r="RC123" s="1">
        <f t="shared" si="893"/>
        <v>0</v>
      </c>
      <c r="RD123" s="1">
        <f t="shared" si="894"/>
        <v>0</v>
      </c>
      <c r="RE123" s="1">
        <f t="shared" si="895"/>
        <v>0</v>
      </c>
      <c r="RF123" s="1">
        <f t="shared" si="876"/>
        <v>84203740.971180424</v>
      </c>
      <c r="RG123" s="1">
        <f t="shared" si="877"/>
        <v>77010454.524978489</v>
      </c>
      <c r="RH123" s="72"/>
      <c r="RI123" s="91"/>
    </row>
    <row r="124" spans="1:477" hidden="1" outlineLevel="1" x14ac:dyDescent="0.25">
      <c r="A124" s="89"/>
      <c r="B124" s="143"/>
      <c r="C124" s="111" t="str">
        <f t="shared" si="873"/>
        <v>40' CNG w Midlife Rebuild</v>
      </c>
      <c r="D124" s="85">
        <f t="shared" si="874"/>
        <v>234</v>
      </c>
      <c r="E124" s="83">
        <f t="shared" si="878"/>
        <v>2010</v>
      </c>
      <c r="F124" s="68">
        <f t="shared" si="870"/>
        <v>40000</v>
      </c>
      <c r="G124" s="69">
        <f>VLOOKUP($C124,Input!$A$8:$HV$39,MATCH(G$21,Input!$A$6:$HV$6,0),FALSE)</f>
        <v>2.91</v>
      </c>
      <c r="H124" s="123">
        <f>VLOOKUP($C124,Input!$A$8:$HV$39,MATCH(H$21,Input!$A$6:$HV$6,0),FALSE)</f>
        <v>0</v>
      </c>
      <c r="I124" s="70">
        <f>VLOOKUP($C124,Input!$A$8:$HV$39,MATCH(I$21,Input!$A$6:$HV$6,0),FALSE)</f>
        <v>14</v>
      </c>
      <c r="J124" s="1">
        <f>+IF($E124=J$22,VLOOKUP($C124,Input!$A$8:$AN$39,MATCH(J$21,Input!$A$6:$AN$6,0),FALSE)+$H124,0)*$D124</f>
        <v>0</v>
      </c>
      <c r="K124" s="1">
        <f>+IF($E124=K$22,VLOOKUP($C124,Input!$A$8:$AN$39,MATCH(K$21,Input!$A$6:$AN$6,0),FALSE)+$H124,0)*$D124</f>
        <v>0</v>
      </c>
      <c r="L124" s="1">
        <f>+IF($E124=L$22,VLOOKUP($C124,Input!$A$8:$AN$39,MATCH(L$21,Input!$A$6:$AN$6,0),FALSE)+$H124,0)*$D124</f>
        <v>0</v>
      </c>
      <c r="M124" s="1">
        <f>+IF($E124=M$22,VLOOKUP($C124,Input!$A$8:$AN$39,MATCH(M$21,Input!$A$6:$AN$6,0),FALSE)+$H124,0)*$D124</f>
        <v>0</v>
      </c>
      <c r="N124" s="1">
        <f>+IF($E124=N$22,VLOOKUP($C124,Input!$A$8:$AN$39,MATCH(N$21,Input!$A$6:$AN$6,0),FALSE)+$H124,0)*$D124</f>
        <v>0</v>
      </c>
      <c r="O124" s="1">
        <f>+IF($E124=O$22,VLOOKUP($C124,Input!$A$8:$AN$39,MATCH(O$21,Input!$A$6:$AN$6,0),FALSE)+$H124,0)*$D124</f>
        <v>0</v>
      </c>
      <c r="P124" s="1">
        <f>+IF($E124=P$22,VLOOKUP($C124,Input!$A$8:$AN$39,MATCH(P$21,Input!$A$6:$AN$6,0),FALSE)+$H124,0)*$D124</f>
        <v>0</v>
      </c>
      <c r="Q124" s="1">
        <f>+IF($E124=Q$22,VLOOKUP($C124,Input!$A$8:$AN$39,MATCH(Q$21,Input!$A$6:$AN$6,0),FALSE)+$H124,0)*$D124</f>
        <v>0</v>
      </c>
      <c r="R124" s="1">
        <f>+IF($E124=R$22,VLOOKUP($C124,Input!$A$8:$AN$39,MATCH(R$21,Input!$A$6:$AN$6,0),FALSE)+$H124,0)*$D124</f>
        <v>0</v>
      </c>
      <c r="S124" s="1">
        <f>+IF($E124=S$22,VLOOKUP($C124,Input!$A$8:$AN$39,MATCH(S$21,Input!$A$6:$AN$6,0),FALSE)+$H124,0)*$D124</f>
        <v>0</v>
      </c>
      <c r="T124" s="1">
        <f>+IF($E124=T$22,VLOOKUP($C124,Input!$A$8:$AN$39,MATCH(T$21,Input!$A$6:$AN$6,0),FALSE)+$H124,0)*$D124</f>
        <v>0</v>
      </c>
      <c r="U124" s="1">
        <f>+IF($E124=U$22,VLOOKUP($C124,Input!$A$8:$AN$39,MATCH(U$21,Input!$A$6:$AN$6,0),FALSE)+$H124,0)*$D124</f>
        <v>0</v>
      </c>
      <c r="V124" s="1">
        <f>+IF($E124=V$22,VLOOKUP($C124,Input!$A$8:$AN$39,MATCH(V$21,Input!$A$6:$AN$6,0),FALSE)+$H124,0)*$D124</f>
        <v>0</v>
      </c>
      <c r="W124" s="1">
        <f>+IF($E124=W$22,VLOOKUP($C124,Input!$A$8:$AN$39,MATCH(W$21,Input!$A$6:$AN$6,0),FALSE)+$H124,0)*$D124</f>
        <v>0</v>
      </c>
      <c r="X124" s="1">
        <f>+IF($E124=X$22,VLOOKUP($C124,Input!$A$8:$AN$39,MATCH(X$21,Input!$A$6:$AN$6,0),FALSE)+$H124,0)*$D124</f>
        <v>0</v>
      </c>
      <c r="Y124" s="1">
        <f>+IF($E124=Y$22,VLOOKUP($C124,Input!$A$8:$AN$39,MATCH(Y$21,Input!$A$6:$AN$6,0),FALSE)+$H124,0)*$D124</f>
        <v>0</v>
      </c>
      <c r="Z124" s="1">
        <f>+IF($E124=Z$22,VLOOKUP($C124,Input!$A$8:$AN$39,MATCH(Z$21,Input!$A$6:$AN$6,0),FALSE)+$H124,0)*$D124</f>
        <v>0</v>
      </c>
      <c r="AA124" s="1">
        <f>+IF($E124=AA$22,VLOOKUP($C124,Input!$A$8:$AN$39,MATCH(AA$21,Input!$A$6:$AN$6,0),FALSE)+$H124,0)*$D124</f>
        <v>0</v>
      </c>
      <c r="AB124" s="1">
        <f>+IF($E124=AB$22,VLOOKUP($C124,Input!$A$8:$AN$39,MATCH(AB$21,Input!$A$6:$AN$6,0),FALSE)+$H124,0)*$D124</f>
        <v>0</v>
      </c>
      <c r="AC124" s="1">
        <f>+IF($E124=AC$22,VLOOKUP($C124,Input!$A$8:$AN$39,MATCH(AC$21,Input!$A$6:$AN$6,0),FALSE)+$H124,0)*$D124</f>
        <v>0</v>
      </c>
      <c r="AD124" s="1">
        <f>+IF($E124=AD$22,VLOOKUP($C124,Input!$A$8:$AN$39,MATCH(AD$21,Input!$A$6:$AN$6,0),FALSE)+$H124,0)*$D124</f>
        <v>0</v>
      </c>
      <c r="AE124" s="1">
        <f>+IF($E124=AE$22,VLOOKUP($C124,Input!$A$8:$AN$39,MATCH(AE$21,Input!$A$6:$AN$6,0),FALSE)+$H124,0)*$D124</f>
        <v>0</v>
      </c>
      <c r="AF124" s="1">
        <f>+IF($E124=AF$22,VLOOKUP($C124,Input!$A$8:$AN$39,MATCH(AF$21,Input!$A$6:$AN$6,0),FALSE)+$H124,0)*$D124</f>
        <v>0</v>
      </c>
      <c r="AG124" s="1">
        <f>+IF($E124=AG$22,VLOOKUP($C124,Input!$A$8:$AN$39,MATCH(AG$21,Input!$A$6:$AN$6,0),FALSE)+$H124,0)*$D124</f>
        <v>0</v>
      </c>
      <c r="AH124" s="1">
        <f>+IF($E124=AH$22,VLOOKUP($C124,Input!$A$8:$AN$39,MATCH(AH$21,Input!$A$6:$AN$6,0),FALSE)+$H124,0)*$D124</f>
        <v>0</v>
      </c>
      <c r="AI124" s="1">
        <f>+IF($E124=AI$22,VLOOKUP($C124,Input!$A$8:$AN$39,MATCH(AI$21,Input!$A$6:$AN$6,0),FALSE)+$H124,0)*$D124</f>
        <v>0</v>
      </c>
      <c r="AJ124" s="1">
        <f>+IF($E124=AJ$22,VLOOKUP($C124,Input!$A$8:$AN$39,MATCH(AJ$21,Input!$A$6:$AN$6,0),FALSE)+$H124,0)*$D124</f>
        <v>0</v>
      </c>
      <c r="AK124" s="1">
        <f>+IF($E124=AK$22,VLOOKUP($C124,Input!$A$8:$AN$39,MATCH(AK$21,Input!$A$6:$AN$6,0),FALSE)+$H124,0)*$D124</f>
        <v>0</v>
      </c>
      <c r="AL124" s="1">
        <f>+IF($E124=AL$22,VLOOKUP($C124,Input!$A$8:$AN$39,MATCH(AL$21,Input!$A$6:$AN$6,0),FALSE)+$H124,0)*$D124</f>
        <v>0</v>
      </c>
      <c r="AM124" s="1">
        <f>+IF($E124=AM$22,VLOOKUP($C124,Input!$A$8:$AN$39,MATCH(AM$21,Input!$A$6:$AN$6,0),FALSE)+$H124,0)*$D124</f>
        <v>0</v>
      </c>
      <c r="AN124" s="1">
        <f>+IF($E124=AN$22,VLOOKUP($C124,Input!$A$8:$AN$39,MATCH(AN$21,Input!$A$6:$AN$6,0),FALSE)+$H124,0)*$D124</f>
        <v>0</v>
      </c>
      <c r="AO124" s="1">
        <f>+IF($E124=AO$22,VLOOKUP($C124,Input!$A$8:$AN$39,MATCH(AO$21,Input!$A$6:$AN$6,0),FALSE)+$H124,0)*$D124</f>
        <v>0</v>
      </c>
      <c r="AP124" s="1">
        <f>+IF($E124=AP$22,VLOOKUP($C124,Input!$A$8:$AN$39,MATCH(AP$21,Input!$A$6:$AN$6,0),FALSE)+$H124,0)*$D124</f>
        <v>0</v>
      </c>
      <c r="AQ124" s="1">
        <f>+IF($E124=AQ$22,VLOOKUP($C124,Input!$A$8:$AN$39,MATCH(AQ$21,Input!$A$6:$AN$6,0),FALSE)+$H124,0)*$D124</f>
        <v>0</v>
      </c>
      <c r="AR124" s="1">
        <f>+IF($E124=AR$22,VLOOKUP($C124,Input!$A$8:$AN$39,MATCH(AR$21,Input!$A$6:$AN$6,0),FALSE)+$H124,0)*$D124</f>
        <v>0</v>
      </c>
      <c r="AT124" t="str">
        <f>VLOOKUP($C124,Input!$A$8:$HV$39,MATCH(AT$21,Input!$A$6:$HV$6,0),FALSE)</f>
        <v>Parts and administrative cost</v>
      </c>
      <c r="AU124" s="1">
        <f>+IF($E124=AU$22,VLOOKUP($C124,Input!$A$8:$HV$39,MATCH(AU$21,Input!$A$6:$HV$6,0),FALSE),0)*$D124</f>
        <v>0</v>
      </c>
      <c r="AV124" s="1">
        <f>+IF($E124=AV$22,VLOOKUP($C124,Input!$A$8:$HV$39,MATCH(AV$21,Input!$A$6:$HV$6,0),FALSE),0)*$D124</f>
        <v>0</v>
      </c>
      <c r="AW124" s="1">
        <f>+IF($E124=AW$22,VLOOKUP($C124,Input!$A$8:$HV$39,MATCH(AW$21,Input!$A$6:$HV$6,0),FALSE),0)*$D124</f>
        <v>0</v>
      </c>
      <c r="AX124" s="1">
        <f>+IF($E124=AX$22,VLOOKUP($C124,Input!$A$8:$HV$39,MATCH(AX$21,Input!$A$6:$HV$6,0),FALSE),0)*$D124</f>
        <v>0</v>
      </c>
      <c r="AY124" s="1">
        <f>+IF($E124=AY$22,VLOOKUP($C124,Input!$A$8:$HV$39,MATCH(AY$21,Input!$A$6:$HV$6,0),FALSE),0)*$D124</f>
        <v>0</v>
      </c>
      <c r="AZ124" s="1">
        <f>+IF($E124=AZ$22,VLOOKUP($C124,Input!$A$8:$HV$39,MATCH(AZ$21,Input!$A$6:$HV$6,0),FALSE),0)*$D124</f>
        <v>0</v>
      </c>
      <c r="BA124" s="1">
        <f>+IF($E124=BA$22,VLOOKUP($C124,Input!$A$8:$HV$39,MATCH(BA$21,Input!$A$6:$HV$6,0),FALSE),0)*$D124</f>
        <v>0</v>
      </c>
      <c r="BB124" s="1">
        <f>+IF($E124=BB$22,VLOOKUP($C124,Input!$A$8:$HV$39,MATCH(BB$21,Input!$A$6:$HV$6,0),FALSE),0)*$D124</f>
        <v>0</v>
      </c>
      <c r="BC124" s="1">
        <f>+IF($E124=BC$22,VLOOKUP($C124,Input!$A$8:$HV$39,MATCH(BC$21,Input!$A$6:$HV$6,0),FALSE),0)*$D124</f>
        <v>0</v>
      </c>
      <c r="BD124" s="1">
        <f>+IF($E124=BD$22,VLOOKUP($C124,Input!$A$8:$HV$39,MATCH(BD$21,Input!$A$6:$HV$6,0),FALSE),0)*$D124</f>
        <v>0</v>
      </c>
      <c r="BE124" s="1">
        <f>+IF($E124=BE$22,VLOOKUP($C124,Input!$A$8:$HV$39,MATCH(BE$21,Input!$A$6:$HV$6,0),FALSE),0)*$D124</f>
        <v>0</v>
      </c>
      <c r="BF124" s="1">
        <f>+IF($E124=BF$22,VLOOKUP($C124,Input!$A$8:$HV$39,MATCH(BF$21,Input!$A$6:$HV$6,0),FALSE),0)*$D124</f>
        <v>0</v>
      </c>
      <c r="BG124" s="1">
        <f>+IF($E124=BG$22,VLOOKUP($C124,Input!$A$8:$HV$39,MATCH(BG$21,Input!$A$6:$HV$6,0),FALSE),0)*$D124</f>
        <v>0</v>
      </c>
      <c r="BH124" s="1">
        <f>+IF($E124=BH$22,VLOOKUP($C124,Input!$A$8:$HV$39,MATCH(BH$21,Input!$A$6:$HV$6,0),FALSE),0)*$D124</f>
        <v>0</v>
      </c>
      <c r="BI124" s="1">
        <f>+IF($E124=BI$22,VLOOKUP($C124,Input!$A$8:$HV$39,MATCH(BI$21,Input!$A$6:$HV$6,0),FALSE),0)*$D124</f>
        <v>0</v>
      </c>
      <c r="BJ124" s="1">
        <f>+IF($E124=BJ$22,VLOOKUP($C124,Input!$A$8:$HV$39,MATCH(BJ$21,Input!$A$6:$HV$6,0),FALSE),0)*$D124</f>
        <v>0</v>
      </c>
      <c r="BK124" s="1">
        <f>+IF($E124=BK$22,VLOOKUP($C124,Input!$A$8:$HV$39,MATCH(BK$21,Input!$A$6:$HV$6,0),FALSE),0)*$D124</f>
        <v>0</v>
      </c>
      <c r="BL124" s="1">
        <f>+IF($E124=BL$22,VLOOKUP($C124,Input!$A$8:$HV$39,MATCH(BL$21,Input!$A$6:$HV$6,0),FALSE),0)*$D124</f>
        <v>0</v>
      </c>
      <c r="BM124" s="1">
        <f>+IF($E124=BM$22,VLOOKUP($C124,Input!$A$8:$HV$39,MATCH(BM$21,Input!$A$6:$HV$6,0),FALSE),0)*$D124</f>
        <v>0</v>
      </c>
      <c r="BN124" s="1">
        <f>+IF($E124=BN$22,VLOOKUP($C124,Input!$A$8:$HV$39,MATCH(BN$21,Input!$A$6:$HV$6,0),FALSE),0)*$D124</f>
        <v>0</v>
      </c>
      <c r="BO124" s="1">
        <f>+IF($E124=BO$22,VLOOKUP($C124,Input!$A$8:$HV$39,MATCH(BO$21,Input!$A$6:$HV$6,0),FALSE),0)*$D124</f>
        <v>0</v>
      </c>
      <c r="BP124" s="1">
        <f>+IF($E124=BP$22,VLOOKUP($C124,Input!$A$8:$HV$39,MATCH(BP$21,Input!$A$6:$HV$6,0),FALSE),0)*$D124</f>
        <v>0</v>
      </c>
      <c r="BQ124" s="1">
        <f>+IF($E124=BQ$22,VLOOKUP($C124,Input!$A$8:$HV$39,MATCH(BQ$21,Input!$A$6:$HV$6,0),FALSE),0)*$D124</f>
        <v>0</v>
      </c>
      <c r="BR124" s="1">
        <f>+IF($E124=BR$22,VLOOKUP($C124,Input!$A$8:$HV$39,MATCH(BR$21,Input!$A$6:$HV$6,0),FALSE),0)*$D124</f>
        <v>0</v>
      </c>
      <c r="BS124" s="1">
        <f>+IF($E124=BS$22,VLOOKUP($C124,Input!$A$8:$HV$39,MATCH(BS$21,Input!$A$6:$HV$6,0),FALSE),0)*$D124</f>
        <v>0</v>
      </c>
      <c r="BT124" s="1">
        <f>+IF($E124=BT$22,VLOOKUP($C124,Input!$A$8:$HV$39,MATCH(BT$21,Input!$A$6:$HV$6,0),FALSE),0)*$D124</f>
        <v>0</v>
      </c>
      <c r="BU124" s="1">
        <f>+IF($E124=BU$22,VLOOKUP($C124,Input!$A$8:$HV$39,MATCH(BU$21,Input!$A$6:$HV$6,0),FALSE),0)*$D124</f>
        <v>0</v>
      </c>
      <c r="BV124" s="1">
        <f>+IF($E124=BV$22,VLOOKUP($C124,Input!$A$8:$HV$39,MATCH(BV$21,Input!$A$6:$HV$6,0),FALSE),0)*$D124</f>
        <v>0</v>
      </c>
      <c r="BW124" s="1">
        <f>+IF($E124=BW$22,VLOOKUP($C124,Input!$A$8:$HV$39,MATCH(BW$21,Input!$A$6:$HV$6,0),FALSE),0)*$D124</f>
        <v>0</v>
      </c>
      <c r="BX124" s="1">
        <f>+IF($E124=BX$22,VLOOKUP($C124,Input!$A$8:$HV$39,MATCH(BX$21,Input!$A$6:$HV$6,0),FALSE),0)*$D124</f>
        <v>0</v>
      </c>
      <c r="BY124" s="1">
        <f>+IF($E124=BY$22,VLOOKUP($C124,Input!$A$8:$HV$39,MATCH(BY$21,Input!$A$6:$HV$6,0),FALSE),0)*$D124</f>
        <v>0</v>
      </c>
      <c r="BZ124" s="1">
        <f>+IF($E124=BZ$22,VLOOKUP($C124,Input!$A$8:$HV$39,MATCH(BZ$21,Input!$A$6:$HV$6,0),FALSE),0)*$D124</f>
        <v>0</v>
      </c>
      <c r="CA124" s="1">
        <f>+IF($E124=CA$22,VLOOKUP($C124,Input!$A$8:$HV$39,MATCH(CA$21,Input!$A$6:$HV$6,0),FALSE),0)*$D124</f>
        <v>0</v>
      </c>
      <c r="CB124" s="1">
        <f>+IF($E124=CB$22,VLOOKUP($C124,Input!$A$8:$HV$39,MATCH(CB$21,Input!$A$6:$HV$6,0),FALSE),0)*$D124</f>
        <v>0</v>
      </c>
      <c r="CC124" s="1">
        <f>+IF($E124=CC$22,VLOOKUP($C124,Input!$A$8:$HV$39,MATCH(CC$21,Input!$A$6:$HV$6,0),FALSE),0)*$D124</f>
        <v>0</v>
      </c>
      <c r="CE124" t="str">
        <f>VLOOKUP($C124,Input!$A$8:$HV$39,MATCH(CE$21,Input!$A$6:$HV$6,0),FALSE)</f>
        <v>Engine Rebuild @ 7 Yr</v>
      </c>
      <c r="CF124" s="1">
        <f>IF($E124+$I124+$D$7&lt;=CF$22,0,IF(CF$22-$D$7&gt;=$E124,IF(COUNTIF($KZ124:LP124,"&gt;0")&gt;0,VLOOKUP($C124,Input!$A$8:$HV$21,MATCH($CE$21+COUNTIF($KZ124:LP124,"&gt;0"),Input!$A$6:$HV$6,0),FALSE),0),0))*$D124</f>
        <v>8190000</v>
      </c>
      <c r="CG124" s="1">
        <f>IF($E124+$I124+$D$7&lt;=CG$22,0,IF(CG$22-$D$7&gt;=$E124,IF(COUNTIF($KZ124:LQ124,"&gt;0")&gt;0,VLOOKUP($C124,Input!$A$8:$HV$21,MATCH($CE$21+COUNTIF($KZ124:LQ124,"&gt;0"),Input!$A$6:$HV$6,0),FALSE),0),0))*$D124</f>
        <v>0</v>
      </c>
      <c r="CH124" s="1">
        <f>IF($E124+$I124+$D$7&lt;=CH$22,0,IF(CH$22-$D$7&gt;=$E124,IF(COUNTIF($KZ124:LR124,"&gt;0")&gt;0,VLOOKUP($C124,Input!$A$8:$HV$21,MATCH($CE$21+COUNTIF($KZ124:LR124,"&gt;0"),Input!$A$6:$HV$6,0),FALSE),0),0))*$D124</f>
        <v>0</v>
      </c>
      <c r="CI124" s="1">
        <f>IF($E124+$I124+$D$7&lt;=CI$22,0,IF(CI$22-$D$7&gt;=$E124,IF(COUNTIF($KZ124:LS124,"&gt;0")&gt;0,VLOOKUP($C124,Input!$A$8:$HV$21,MATCH($CE$21+COUNTIF($KZ124:LS124,"&gt;0"),Input!$A$6:$HV$6,0),FALSE),0),0))*$D124</f>
        <v>0</v>
      </c>
      <c r="CJ124" s="1">
        <f>IF($E124+$I124+$D$7&lt;=CJ$22,0,IF(CJ$22-$D$7&gt;=$E124,IF(COUNTIF($KZ124:LT124,"&gt;0")&gt;0,VLOOKUP($C124,Input!$A$8:$HV$21,MATCH($CE$21+COUNTIF($KZ124:LT124,"&gt;0"),Input!$A$6:$HV$6,0),FALSE),0),0))*$D124</f>
        <v>0</v>
      </c>
      <c r="CK124" s="1">
        <f>IF($E124+$I124+$D$7&lt;=CK$22,0,IF(CK$22-$D$7&gt;=$E124,IF(COUNTIF($KZ124:LU124,"&gt;0")&gt;0,VLOOKUP($C124,Input!$A$8:$HV$21,MATCH($CE$21+COUNTIF($KZ124:LU124,"&gt;0"),Input!$A$6:$HV$6,0),FALSE),0),0))*$D124</f>
        <v>0</v>
      </c>
      <c r="CL124" s="1">
        <f>IF($E124+$I124+$D$7&lt;=CL$22,0,IF(CL$22-$D$7&gt;=$E124,IF(COUNTIF($KZ124:LV124,"&gt;0")&gt;0,VLOOKUP($C124,Input!$A$8:$HV$21,MATCH($CE$21+COUNTIF($KZ124:LV124,"&gt;0"),Input!$A$6:$HV$6,0),FALSE),0),0))*$D124</f>
        <v>0</v>
      </c>
      <c r="CM124" s="1">
        <f>IF($E124+$I124+$D$7&lt;=CM$22,0,IF(CM$22-$D$7&gt;=$E124,IF(COUNTIF($KZ124:LW124,"&gt;0")&gt;0,VLOOKUP($C124,Input!$A$8:$HV$21,MATCH($CE$21+COUNTIF($KZ124:LW124,"&gt;0"),Input!$A$6:$HV$6,0),FALSE),0),0))*$D124</f>
        <v>0</v>
      </c>
      <c r="CN124" s="1">
        <f>IF($E124+$I124+$D$7&lt;=CN$22,0,IF(CN$22-$D$7&gt;=$E124,IF(COUNTIF($KZ124:LX124,"&gt;0")&gt;0,VLOOKUP($C124,Input!$A$8:$HV$21,MATCH($CE$21+COUNTIF($KZ124:LX124,"&gt;0"),Input!$A$6:$HV$6,0),FALSE),0),0))*$D124</f>
        <v>0</v>
      </c>
      <c r="CO124" s="1">
        <f>IF($E124+$I124+$D$7&lt;=CO$22,0,IF(CO$22-$D$7&gt;=$E124,IF(COUNTIF($KZ124:LY124,"&gt;0")&gt;0,VLOOKUP($C124,Input!$A$8:$HV$21,MATCH($CE$21+COUNTIF($KZ124:LY124,"&gt;0"),Input!$A$6:$HV$6,0),FALSE),0),0))*$D124</f>
        <v>0</v>
      </c>
      <c r="CP124" s="1">
        <f>IF($E124+$I124+$D$7&lt;=CP$22,0,IF(CP$22-$D$7&gt;=$E124,IF(COUNTIF($KZ124:LZ124,"&gt;0")&gt;0,VLOOKUP($C124,Input!$A$8:$HV$21,MATCH($CE$21+COUNTIF($KZ124:LZ124,"&gt;0"),Input!$A$6:$HV$6,0),FALSE),0),0))*$D124</f>
        <v>0</v>
      </c>
      <c r="CQ124" s="1">
        <f>IF($E124+$I124+$D$7&lt;=CQ$22,0,IF(CQ$22-$D$7&gt;=$E124,IF(COUNTIF($KZ124:MA124,"&gt;0")&gt;0,VLOOKUP($C124,Input!$A$8:$HV$21,MATCH($CE$21+COUNTIF($KZ124:MA124,"&gt;0"),Input!$A$6:$HV$6,0),FALSE),0),0))*$D124</f>
        <v>0</v>
      </c>
      <c r="CR124" s="1">
        <f>IF($E124+$I124+$D$7&lt;=CR$22,0,IF(CR$22-$D$7&gt;=$E124,IF(COUNTIF($KZ124:MB124,"&gt;0")&gt;0,VLOOKUP($C124,Input!$A$8:$HV$21,MATCH($CE$21+COUNTIF($KZ124:MB124,"&gt;0"),Input!$A$6:$HV$6,0),FALSE),0),0))*$D124</f>
        <v>0</v>
      </c>
      <c r="CS124" s="1">
        <f>IF($E124+$I124+$D$7&lt;=CS$22,0,IF(CS$22-$D$7&gt;=$E124,IF(COUNTIF($KZ124:MC124,"&gt;0")&gt;0,VLOOKUP($C124,Input!$A$8:$HV$21,MATCH($CE$21+COUNTIF($KZ124:MC124,"&gt;0"),Input!$A$6:$HV$6,0),FALSE),0),0))*$D124</f>
        <v>0</v>
      </c>
      <c r="CT124" s="1">
        <f>IF($E124+$I124+$D$7&lt;=CT$22,0,IF(CT$22-$D$7&gt;=$E124,IF(COUNTIF($KZ124:MD124,"&gt;0")&gt;0,VLOOKUP($C124,Input!$A$8:$HV$21,MATCH($CE$21+COUNTIF($KZ124:MD124,"&gt;0"),Input!$A$6:$HV$6,0),FALSE),0),0))*$D124</f>
        <v>0</v>
      </c>
      <c r="CU124" s="1">
        <f>IF($E124+$I124+$D$7&lt;=CU$22,0,IF(CU$22-$D$7&gt;=$E124,IF(COUNTIF($KZ124:ME124,"&gt;0")&gt;0,VLOOKUP($C124,Input!$A$8:$HV$21,MATCH($CE$21+COUNTIF($KZ124:ME124,"&gt;0"),Input!$A$6:$HV$6,0),FALSE),0),0))*$D124</f>
        <v>0</v>
      </c>
      <c r="CV124" s="1">
        <f>IF($E124+$I124+$D$7&lt;=CV$22,0,IF(CV$22-$D$7&gt;=$E124,IF(COUNTIF($KZ124:MF124,"&gt;0")&gt;0,VLOOKUP($C124,Input!$A$8:$HV$21,MATCH($CE$21+COUNTIF($KZ124:MF124,"&gt;0"),Input!$A$6:$HV$6,0),FALSE),0),0))*$D124</f>
        <v>0</v>
      </c>
      <c r="CW124" s="1">
        <f>IF($E124+$I124+$D$7&lt;=CW$22,0,IF(CW$22-$D$7&gt;=$E124,IF(COUNTIF($KZ124:MG124,"&gt;0")&gt;0,VLOOKUP($C124,Input!$A$8:$HV$21,MATCH($CE$21+COUNTIF($KZ124:MG124,"&gt;0"),Input!$A$6:$HV$6,0),FALSE),0),0))*$D124</f>
        <v>0</v>
      </c>
      <c r="CX124" s="1">
        <f>IF($E124+$I124+$D$7&lt;=CX$22,0,IF(CX$22-$D$7&gt;=$E124,IF(COUNTIF($KZ124:MH124,"&gt;0")&gt;0,VLOOKUP($C124,Input!$A$8:$HV$21,MATCH($CE$21+COUNTIF($KZ124:MH124,"&gt;0"),Input!$A$6:$HV$6,0),FALSE),0),0))*$D124</f>
        <v>0</v>
      </c>
      <c r="CY124" s="1">
        <f>IF($E124+$I124+$D$7&lt;=CY$22,0,IF(CY$22-$D$7&gt;=$E124,IF(COUNTIF($KZ124:MI124,"&gt;0")&gt;0,VLOOKUP($C124,Input!$A$8:$HV$21,MATCH($CE$21+COUNTIF($KZ124:MI124,"&gt;0"),Input!$A$6:$HV$6,0),FALSE),0),0))*$D124</f>
        <v>0</v>
      </c>
      <c r="CZ124" s="1">
        <f>IF($E124+$I124+$D$7&lt;=CZ$22,0,IF(CZ$22-$D$7&gt;=$E124,IF(COUNTIF($KZ124:MJ124,"&gt;0")&gt;0,VLOOKUP($C124,Input!$A$8:$HV$21,MATCH($CE$21+COUNTIF($KZ124:MJ124,"&gt;0"),Input!$A$6:$HV$6,0),FALSE),0),0))*$D124</f>
        <v>0</v>
      </c>
      <c r="DA124" s="1">
        <f>IF($E124+$I124+$D$7&lt;=DA$22,0,IF(DA$22-$D$7&gt;=$E124,IF(COUNTIF($KZ124:MK124,"&gt;0")&gt;0,VLOOKUP($C124,Input!$A$8:$HV$21,MATCH($CE$21+COUNTIF($KZ124:MK124,"&gt;0"),Input!$A$6:$HV$6,0),FALSE),0),0))*$D124</f>
        <v>0</v>
      </c>
      <c r="DB124" s="1">
        <f>IF($E124+$I124+$D$7&lt;=DB$22,0,IF(DB$22-$D$7&gt;=$E124,IF(COUNTIF($KZ124:ML124,"&gt;0")&gt;0,VLOOKUP($C124,Input!$A$8:$HV$21,MATCH($CE$21+COUNTIF($KZ124:ML124,"&gt;0"),Input!$A$6:$HV$6,0),FALSE),0),0))*$D124</f>
        <v>0</v>
      </c>
      <c r="DC124" s="1">
        <f>IF($E124+$I124+$D$7&lt;=DC$22,0,IF(DC$22-$D$7&gt;=$E124,IF(COUNTIF($KZ124:MM124,"&gt;0")&gt;0,VLOOKUP($C124,Input!$A$8:$HV$21,MATCH($CE$21+COUNTIF($KZ124:MM124,"&gt;0"),Input!$A$6:$HV$6,0),FALSE),0),0))*$D124</f>
        <v>0</v>
      </c>
      <c r="DD124" s="1">
        <f>IF($E124+$I124+$D$7&lt;=DD$22,0,IF(DD$22-$D$7&gt;=$E124,IF(COUNTIF($KZ124:MN124,"&gt;0")&gt;0,VLOOKUP($C124,Input!$A$8:$HV$21,MATCH($CE$21+COUNTIF($KZ124:MN124,"&gt;0"),Input!$A$6:$HV$6,0),FALSE),0),0))*$D124</f>
        <v>0</v>
      </c>
      <c r="DE124" s="1">
        <f>IF($E124+$I124+$D$7&lt;=DE$22,0,IF(DE$22-$D$7&gt;=$E124,IF(COUNTIF($KZ124:MO124,"&gt;0")&gt;0,VLOOKUP($C124,Input!$A$8:$HV$21,MATCH($CE$21+COUNTIF($KZ124:MO124,"&gt;0"),Input!$A$6:$HV$6,0),FALSE),0),0))*$D124</f>
        <v>0</v>
      </c>
      <c r="DF124" s="1">
        <f>IF($E124+$I124+$D$7&lt;=DF$22,0,IF(DF$22-$D$7&gt;=$E124,IF(COUNTIF($KZ124:MP124,"&gt;0")&gt;0,VLOOKUP($C124,Input!$A$8:$HV$21,MATCH($CE$21+COUNTIF($KZ124:MP124,"&gt;0"),Input!$A$6:$HV$6,0),FALSE),0),0))*$D124</f>
        <v>0</v>
      </c>
      <c r="DG124" s="1">
        <f>IF($E124+$I124+$D$7&lt;=DG$22,0,IF(DG$22-$D$7&gt;=$E124,IF(COUNTIF($KZ124:MQ124,"&gt;0")&gt;0,VLOOKUP($C124,Input!$A$8:$HV$21,MATCH($CE$21+COUNTIF($KZ124:MQ124,"&gt;0"),Input!$A$6:$HV$6,0),FALSE),0),0))*$D124</f>
        <v>0</v>
      </c>
      <c r="DH124" s="1">
        <f>IF($E124+$I124+$D$7&lt;=DH$22,0,IF(DH$22-$D$7&gt;=$E124,IF(COUNTIF($KZ124:MR124,"&gt;0")&gt;0,VLOOKUP($C124,Input!$A$8:$HV$21,MATCH($CE$21+COUNTIF($KZ124:MR124,"&gt;0"),Input!$A$6:$HV$6,0),FALSE),0),0))*$D124</f>
        <v>0</v>
      </c>
      <c r="DI124" s="1">
        <f>IF($E124+$I124+$D$7&lt;=DI$22,0,IF(DI$22-$D$7&gt;=$E124,IF(COUNTIF($KZ124:MS124,"&gt;0")&gt;0,VLOOKUP($C124,Input!$A$8:$HV$21,MATCH($CE$21+COUNTIF($KZ124:MS124,"&gt;0"),Input!$A$6:$HV$6,0),FALSE),0),0))*$D124</f>
        <v>0</v>
      </c>
      <c r="DJ124" s="1">
        <f>IF($E124+$I124+$D$7&lt;=DJ$22,0,IF(DJ$22-$D$7&gt;=$E124,IF(COUNTIF($KZ124:MT124,"&gt;0")&gt;0,VLOOKUP($C124,Input!$A$8:$HV$21,MATCH($CE$21+COUNTIF($KZ124:MT124,"&gt;0"),Input!$A$6:$HV$6,0),FALSE),0),0))*$D124</f>
        <v>0</v>
      </c>
      <c r="DK124" s="1">
        <f>IF($E124+$I124+$D$7&lt;=DK$22,0,IF(DK$22-$D$7&gt;=$E124,IF(COUNTIF($KZ124:MU124,"&gt;0")&gt;0,VLOOKUP($C124,Input!$A$8:$HV$21,MATCH($CE$21+COUNTIF($KZ124:MU124,"&gt;0"),Input!$A$6:$HV$6,0),FALSE),0),0))*$D124</f>
        <v>0</v>
      </c>
      <c r="DL124" s="1">
        <f>IF($E124+$I124+$D$7&lt;=DL$22,0,IF(DL$22-$D$7&gt;=$E124,IF(COUNTIF($KZ124:MV124,"&gt;0")&gt;0,VLOOKUP($C124,Input!$A$8:$HV$21,MATCH($CE$21+COUNTIF($KZ124:MV124,"&gt;0"),Input!$A$6:$HV$6,0),FALSE),0),0))*$D124</f>
        <v>0</v>
      </c>
      <c r="DM124" s="1">
        <f>IF($E124+$I124+$D$7&lt;=DM$22,0,IF(DM$22-$D$7&gt;=$E124,IF(COUNTIF($KZ124:MW124,"&gt;0")&gt;0,VLOOKUP($C124,Input!$A$8:$HV$21,MATCH($CE$21+COUNTIF($KZ124:MW124,"&gt;0"),Input!$A$6:$HV$6,0),FALSE),0),0))*$D124</f>
        <v>0</v>
      </c>
      <c r="DN124" s="1">
        <f>IF($E124+$I124+$D$7&lt;=DN$22,0,IF(DN$22-$D$7&gt;=$E124,IF(COUNTIF($KZ124:MX124,"&gt;0")&gt;0,VLOOKUP($C124,Input!$A$8:$HV$21,MATCH($CE$21+COUNTIF($KZ124:MX124,"&gt;0"),Input!$A$6:$HV$6,0),FALSE),0),0))*$D124</f>
        <v>0</v>
      </c>
      <c r="DP124" t="str">
        <f>+VLOOKUP($C124,Input!$A$8:$GZ$39,MATCH(DP$21,Input!$A$6:$GZ$6,0),FALSE)</f>
        <v>Bus Maintenance at 0.85/mile</v>
      </c>
      <c r="DQ124" s="1">
        <f>IF($E124+$I124+$D$7&lt;=DQ$22,0,IF(DQ$22-$D$7&gt;=$E124,IF(COUNTIF($KZ124:LP124,"&gt;0")&gt;0,VLOOKUP($C124,Input!$A$8:$HV$21,MATCH($DP$21+COUNTIF($KZ124:LP124,"&gt;0"),Input!$A$6:$HV$6,0),FALSE),0),0))*$D124*$F124</f>
        <v>7956000</v>
      </c>
      <c r="DR124" s="1">
        <f>IF($E124+$I124+$D$7&lt;=DR$22,0,IF(DR$22-$D$7&gt;=$E124,IF(COUNTIF($KZ124:LQ124,"&gt;0")&gt;0,VLOOKUP($C124,Input!$A$8:$HV$21,MATCH($DP$21+COUNTIF($KZ124:LQ124,"&gt;0"),Input!$A$6:$HV$6,0),FALSE),0),0))*$D124*$F124</f>
        <v>7956000</v>
      </c>
      <c r="DS124" s="1">
        <f>IF($E124+$I124+$D$7&lt;=DS$22,0,IF(DS$22-$D$7&gt;=$E124,IF(COUNTIF($KZ124:LR124,"&gt;0")&gt;0,VLOOKUP($C124,Input!$A$8:$HV$21,MATCH($DP$21+COUNTIF($KZ124:LR124,"&gt;0"),Input!$A$6:$HV$6,0),FALSE),0),0))*$D124*$F124</f>
        <v>7956000</v>
      </c>
      <c r="DT124" s="1">
        <f>IF($E124+$I124+$D$7&lt;=DT$22,0,IF(DT$22-$D$7&gt;=$E124,IF(COUNTIF($KZ124:LS124,"&gt;0")&gt;0,VLOOKUP($C124,Input!$A$8:$HV$21,MATCH($DP$21+COUNTIF($KZ124:LS124,"&gt;0"),Input!$A$6:$HV$6,0),FALSE),0),0))*$D124*$F124</f>
        <v>7956000</v>
      </c>
      <c r="DU124" s="1">
        <f>IF($E124+$I124+$D$7&lt;=DU$22,0,IF(DU$22-$D$7&gt;=$E124,IF(COUNTIF($KZ124:LT124,"&gt;0")&gt;0,VLOOKUP($C124,Input!$A$8:$HV$21,MATCH($DP$21+COUNTIF($KZ124:LT124,"&gt;0"),Input!$A$6:$HV$6,0),FALSE),0),0))*$D124*$F124</f>
        <v>7956000</v>
      </c>
      <c r="DV124" s="1">
        <f>IF($E124+$I124+$D$7&lt;=DV$22,0,IF(DV$22-$D$7&gt;=$E124,IF(COUNTIF($KZ124:LU124,"&gt;0")&gt;0,VLOOKUP($C124,Input!$A$8:$HV$21,MATCH($DP$21+COUNTIF($KZ124:LU124,"&gt;0"),Input!$A$6:$HV$6,0),FALSE),0),0))*$D124*$F124</f>
        <v>7956000</v>
      </c>
      <c r="DW124" s="1">
        <f>IF($E124+$I124+$D$7&lt;=DW$22,0,IF(DW$22-$D$7&gt;=$E124,IF(COUNTIF($KZ124:LV124,"&gt;0")&gt;0,VLOOKUP($C124,Input!$A$8:$HV$21,MATCH($DP$21+COUNTIF($KZ124:LV124,"&gt;0"),Input!$A$6:$HV$6,0),FALSE),0),0))*$D124*$F124</f>
        <v>7956000</v>
      </c>
      <c r="DX124" s="1">
        <f>IF($E124+$I124+$D$7&lt;=DX$22,0,IF(DX$22-$D$7&gt;=$E124,IF(COUNTIF($KZ124:LW124,"&gt;0")&gt;0,VLOOKUP($C124,Input!$A$8:$HV$21,MATCH($DP$21+COUNTIF($KZ124:LW124,"&gt;0"),Input!$A$6:$HV$6,0),FALSE),0),0))*$D124*$F124</f>
        <v>7956000</v>
      </c>
      <c r="DY124" s="1">
        <f>IF($E124+$I124+$D$7&lt;=DY$22,0,IF(DY$22-$D$7&gt;=$E124,IF(COUNTIF($KZ124:LX124,"&gt;0")&gt;0,VLOOKUP($C124,Input!$A$8:$HV$21,MATCH($DP$21+COUNTIF($KZ124:LX124,"&gt;0"),Input!$A$6:$HV$6,0),FALSE),0),0))*$D124*$F124</f>
        <v>0</v>
      </c>
      <c r="DZ124" s="1">
        <f>IF($E124+$I124+$D$7&lt;=DZ$22,0,IF(DZ$22-$D$7&gt;=$E124,IF(COUNTIF($KZ124:LY124,"&gt;0")&gt;0,VLOOKUP($C124,Input!$A$8:$HV$21,MATCH($DP$21+COUNTIF($KZ124:LY124,"&gt;0"),Input!$A$6:$HV$6,0),FALSE),0),0))*$D124*$F124</f>
        <v>0</v>
      </c>
      <c r="EA124" s="1">
        <f>IF($E124+$I124+$D$7&lt;=EA$22,0,IF(EA$22-$D$7&gt;=$E124,IF(COUNTIF($KZ124:LZ124,"&gt;0")&gt;0,VLOOKUP($C124,Input!$A$8:$HV$21,MATCH($DP$21+COUNTIF($KZ124:LZ124,"&gt;0"),Input!$A$6:$HV$6,0),FALSE),0),0))*$D124*$F124</f>
        <v>0</v>
      </c>
      <c r="EB124" s="1">
        <f>IF($E124+$I124+$D$7&lt;=EB$22,0,IF(EB$22-$D$7&gt;=$E124,IF(COUNTIF($KZ124:MA124,"&gt;0")&gt;0,VLOOKUP($C124,Input!$A$8:$HV$21,MATCH($DP$21+COUNTIF($KZ124:MA124,"&gt;0"),Input!$A$6:$HV$6,0),FALSE),0),0))*$D124*$F124</f>
        <v>0</v>
      </c>
      <c r="EC124" s="1">
        <f>IF($E124+$I124+$D$7&lt;=EC$22,0,IF(EC$22-$D$7&gt;=$E124,IF(COUNTIF($KZ124:MB124,"&gt;0")&gt;0,VLOOKUP($C124,Input!$A$8:$HV$21,MATCH($DP$21+COUNTIF($KZ124:MB124,"&gt;0"),Input!$A$6:$HV$6,0),FALSE),0),0))*$D124*$F124</f>
        <v>0</v>
      </c>
      <c r="ED124" s="1">
        <f>IF($E124+$I124+$D$7&lt;=ED$22,0,IF(ED$22-$D$7&gt;=$E124,IF(COUNTIF($KZ124:MC124,"&gt;0")&gt;0,VLOOKUP($C124,Input!$A$8:$HV$21,MATCH($DP$21+COUNTIF($KZ124:MC124,"&gt;0"),Input!$A$6:$HV$6,0),FALSE),0),0))*$D124*$F124</f>
        <v>0</v>
      </c>
      <c r="EE124" s="1">
        <f>IF($E124+$I124+$D$7&lt;=EE$22,0,IF(EE$22-$D$7&gt;=$E124,IF(COUNTIF($KZ124:MD124,"&gt;0")&gt;0,VLOOKUP($C124,Input!$A$8:$HV$21,MATCH($DP$21+COUNTIF($KZ124:MD124,"&gt;0"),Input!$A$6:$HV$6,0),FALSE),0),0))*$D124*$F124</f>
        <v>0</v>
      </c>
      <c r="EF124" s="1">
        <f>IF($E124+$I124+$D$7&lt;=EF$22,0,IF(EF$22-$D$7&gt;=$E124,IF(COUNTIF($KZ124:ME124,"&gt;0")&gt;0,VLOOKUP($C124,Input!$A$8:$HV$21,MATCH($DP$21+COUNTIF($KZ124:ME124,"&gt;0"),Input!$A$6:$HV$6,0),FALSE),0),0))*$D124*$F124</f>
        <v>0</v>
      </c>
      <c r="EG124" s="1">
        <f>IF($E124+$I124+$D$7&lt;=EG$22,0,IF(EG$22-$D$7&gt;=$E124,IF(COUNTIF($KZ124:MF124,"&gt;0")&gt;0,VLOOKUP($C124,Input!$A$8:$HV$21,MATCH($DP$21+COUNTIF($KZ124:MF124,"&gt;0"),Input!$A$6:$HV$6,0),FALSE),0),0))*$D124*$F124</f>
        <v>0</v>
      </c>
      <c r="EH124" s="1">
        <f>IF($E124+$I124+$D$7&lt;=EH$22,0,IF(EH$22-$D$7&gt;=$E124,IF(COUNTIF($KZ124:MG124,"&gt;0")&gt;0,VLOOKUP($C124,Input!$A$8:$HV$21,MATCH($DP$21+COUNTIF($KZ124:MG124,"&gt;0"),Input!$A$6:$HV$6,0),FALSE),0),0))*$D124*$F124</f>
        <v>0</v>
      </c>
      <c r="EI124" s="1">
        <f>IF($E124+$I124+$D$7&lt;=EI$22,0,IF(EI$22-$D$7&gt;=$E124,IF(COUNTIF($KZ124:MH124,"&gt;0")&gt;0,VLOOKUP($C124,Input!$A$8:$HV$21,MATCH($DP$21+COUNTIF($KZ124:MH124,"&gt;0"),Input!$A$6:$HV$6,0),FALSE),0),0))*$D124*$F124</f>
        <v>0</v>
      </c>
      <c r="EJ124" s="1">
        <f>IF($E124+$I124+$D$7&lt;=EJ$22,0,IF(EJ$22-$D$7&gt;=$E124,IF(COUNTIF($KZ124:MI124,"&gt;0")&gt;0,VLOOKUP($C124,Input!$A$8:$HV$21,MATCH($DP$21+COUNTIF($KZ124:MI124,"&gt;0"),Input!$A$6:$HV$6,0),FALSE),0),0))*$D124*$F124</f>
        <v>0</v>
      </c>
      <c r="EK124" s="1">
        <f>IF($E124+$I124+$D$7&lt;=EK$22,0,IF(EK$22-$D$7&gt;=$E124,IF(COUNTIF($KZ124:MJ124,"&gt;0")&gt;0,VLOOKUP($C124,Input!$A$8:$HV$21,MATCH($DP$21+COUNTIF($KZ124:MJ124,"&gt;0"),Input!$A$6:$HV$6,0),FALSE),0),0))*$D124*$F124</f>
        <v>0</v>
      </c>
      <c r="EL124" s="1">
        <f>IF($E124+$I124+$D$7&lt;=EL$22,0,IF(EL$22-$D$7&gt;=$E124,IF(COUNTIF($KZ124:MK124,"&gt;0")&gt;0,VLOOKUP($C124,Input!$A$8:$HV$21,MATCH($DP$21+COUNTIF($KZ124:MK124,"&gt;0"),Input!$A$6:$HV$6,0),FALSE),0),0))*$D124*$F124</f>
        <v>0</v>
      </c>
      <c r="EM124" s="1">
        <f>IF($E124+$I124+$D$7&lt;=EM$22,0,IF(EM$22-$D$7&gt;=$E124,IF(COUNTIF($KZ124:ML124,"&gt;0")&gt;0,VLOOKUP($C124,Input!$A$8:$HV$21,MATCH($DP$21+COUNTIF($KZ124:ML124,"&gt;0"),Input!$A$6:$HV$6,0),FALSE),0),0))*$D124*$F124</f>
        <v>0</v>
      </c>
      <c r="EN124" s="1">
        <f>IF($E124+$I124+$D$7&lt;=EN$22,0,IF(EN$22-$D$7&gt;=$E124,IF(COUNTIF($KZ124:MM124,"&gt;0")&gt;0,VLOOKUP($C124,Input!$A$8:$HV$21,MATCH($DP$21+COUNTIF($KZ124:MM124,"&gt;0"),Input!$A$6:$HV$6,0),FALSE),0),0))*$D124*$F124</f>
        <v>0</v>
      </c>
      <c r="EO124" s="1">
        <f>IF($E124+$I124+$D$7&lt;=EO$22,0,IF(EO$22-$D$7&gt;=$E124,IF(COUNTIF($KZ124:MN124,"&gt;0")&gt;0,VLOOKUP($C124,Input!$A$8:$HV$21,MATCH($DP$21+COUNTIF($KZ124:MN124,"&gt;0"),Input!$A$6:$HV$6,0),FALSE),0),0))*$D124*$F124</f>
        <v>0</v>
      </c>
      <c r="EP124" s="1">
        <f>IF($E124+$I124+$D$7&lt;=EP$22,0,IF(EP$22-$D$7&gt;=$E124,IF(COUNTIF($KZ124:MO124,"&gt;0")&gt;0,VLOOKUP($C124,Input!$A$8:$HV$21,MATCH($DP$21+COUNTIF($KZ124:MO124,"&gt;0"),Input!$A$6:$HV$6,0),FALSE),0),0))*$D124*$F124</f>
        <v>0</v>
      </c>
      <c r="EQ124" s="1">
        <f>IF($E124+$I124+$D$7&lt;=EQ$22,0,IF(EQ$22-$D$7&gt;=$E124,IF(COUNTIF($KZ124:MP124,"&gt;0")&gt;0,VLOOKUP($C124,Input!$A$8:$HV$21,MATCH($DP$21+COUNTIF($KZ124:MP124,"&gt;0"),Input!$A$6:$HV$6,0),FALSE),0),0))*$D124*$F124</f>
        <v>0</v>
      </c>
      <c r="ER124" s="1">
        <f>IF($E124+$I124+$D$7&lt;=ER$22,0,IF(ER$22-$D$7&gt;=$E124,IF(COUNTIF($KZ124:MQ124,"&gt;0")&gt;0,VLOOKUP($C124,Input!$A$8:$HV$21,MATCH($DP$21+COUNTIF($KZ124:MQ124,"&gt;0"),Input!$A$6:$HV$6,0),FALSE),0),0))*$D124*$F124</f>
        <v>0</v>
      </c>
      <c r="ES124" s="1">
        <f>IF($E124+$I124+$D$7&lt;=ES$22,0,IF(ES$22-$D$7&gt;=$E124,IF(COUNTIF($KZ124:MR124,"&gt;0")&gt;0,VLOOKUP($C124,Input!$A$8:$HV$21,MATCH($DP$21+COUNTIF($KZ124:MR124,"&gt;0"),Input!$A$6:$HV$6,0),FALSE),0),0))*$D124*$F124</f>
        <v>0</v>
      </c>
      <c r="ET124" s="1">
        <f>IF($E124+$I124+$D$7&lt;=ET$22,0,IF(ET$22-$D$7&gt;=$E124,IF(COUNTIF($KZ124:MS124,"&gt;0")&gt;0,VLOOKUP($C124,Input!$A$8:$HV$21,MATCH($DP$21+COUNTIF($KZ124:MS124,"&gt;0"),Input!$A$6:$HV$6,0),FALSE),0),0))*$D124*$F124</f>
        <v>0</v>
      </c>
      <c r="EU124" s="1">
        <f>IF($E124+$I124+$D$7&lt;=EU$22,0,IF(EU$22-$D$7&gt;=$E124,IF(COUNTIF($KZ124:MT124,"&gt;0")&gt;0,VLOOKUP($C124,Input!$A$8:$HV$21,MATCH($DP$21+COUNTIF($KZ124:MT124,"&gt;0"),Input!$A$6:$HV$6,0),FALSE),0),0))*$D124*$F124</f>
        <v>0</v>
      </c>
      <c r="EV124" s="1">
        <f>IF($E124+$I124+$D$7&lt;=EV$22,0,IF(EV$22-$D$7&gt;=$E124,IF(COUNTIF($KZ124:MU124,"&gt;0")&gt;0,VLOOKUP($C124,Input!$A$8:$HV$21,MATCH($DP$21+COUNTIF($KZ124:MU124,"&gt;0"),Input!$A$6:$HV$6,0),FALSE),0),0))*$D124*$F124</f>
        <v>0</v>
      </c>
      <c r="EW124" s="1">
        <f>IF($E124+$I124+$D$7&lt;=EW$22,0,IF(EW$22-$D$7&gt;=$E124,IF(COUNTIF($KZ124:MV124,"&gt;0")&gt;0,VLOOKUP($C124,Input!$A$8:$HV$21,MATCH($DP$21+COUNTIF($KZ124:MV124,"&gt;0"),Input!$A$6:$HV$6,0),FALSE),0),0))*$D124*$F124</f>
        <v>0</v>
      </c>
      <c r="EX124" s="1">
        <f>IF($E124+$I124+$D$7&lt;=EX$22,0,IF(EX$22-$D$7&gt;=$E124,IF(COUNTIF($KZ124:MW124,"&gt;0")&gt;0,VLOOKUP($C124,Input!$A$8:$HV$21,MATCH($DP$21+COUNTIF($KZ124:MW124,"&gt;0"),Input!$A$6:$HV$6,0),FALSE),0),0))*$D124*$F124</f>
        <v>0</v>
      </c>
      <c r="EY124" s="1">
        <f>IF($E124+$I124+$D$7&lt;=EY$22,0,IF(EY$22-$D$7&gt;=$E124,IF(COUNTIF($KZ124:MX124,"&gt;0")&gt;0,VLOOKUP($C124,Input!$A$8:$HV$21,MATCH($DP$21+COUNTIF($KZ124:MX124,"&gt;0"),Input!$A$6:$HV$6,0),FALSE),0),0))*$D124*$F124</f>
        <v>0</v>
      </c>
      <c r="EZ124" s="1"/>
      <c r="FA124" t="str">
        <f>VLOOKUP($C124,Input!$A$8:$GZ$39,MATCH(FA$21,Input!$A$6:$GZ$6,0),FALSE)</f>
        <v>NA</v>
      </c>
      <c r="FB124">
        <f>IF((VLOOKUP($C124,Input!$A$8:$GZ$39,MATCH(FB$21,Input!$A$6:$GZ$6,0),FALSE))="Y",$D124/VLOOKUP($C124,Input!$A$8:$GZ$39,MATCH(FC$21,Input!$A$6:$GZ$6,0),FALSE),0)</f>
        <v>0</v>
      </c>
      <c r="FC124">
        <f>IF((VLOOKUP($C124,Input!$A$8:$GZ$39,MATCH(FB$21,Input!$A$6:$GZ$6,0),FALSE))="Y",0,IF((VLOOKUP($C124,Input!$A$8:$GZ$39,MATCH(FC$21,Input!$A$6:$GZ$6,0),FALSE))&gt;0,$D124/VLOOKUP($C124,Input!$A$8:$GZ$39,MATCH(FC$21,Input!$A$6:$GZ$6,0),FALSE),0))</f>
        <v>0</v>
      </c>
      <c r="FD124" s="1">
        <f>+IF($E124=FD$22,VLOOKUP($C124,Input!$A$8:$GZ$39,MATCH(FD$21,Input!$A$6:$GZ$6,0),FALSE),0)*IF(FD$110&gt;=MAX(FC$110:$FD$110),MIN((FD$110-MAX(FC$110:$FD$110)),(FD$110-FC$110)),0)+IF($E124=FD$22,VLOOKUP($C124,Input!$A$8:$GZ$39,MATCH(FD$21,Input!$A$6:$GZ$6,0),FALSE),0)*IF(FD$109&gt;=MAX(FC$109:$FD$109),MIN((FD$109-MAX(FC$109:$FD$109)),(FD$109-FC$109)),0)</f>
        <v>0</v>
      </c>
      <c r="FE124" s="1">
        <f>+IF($E124=FE$22,VLOOKUP($C124,Input!$A$8:$GZ$39,MATCH(FE$21,Input!$A$6:$GZ$6,0),FALSE),0)*IF(FE$110&gt;=MAX(FD$110:$FD$110),MIN((FE$110-MAX(FD$110:$FD$110)),(FE$110-FD$110)),0)+IF($E124=FE$22,VLOOKUP($C124,Input!$A$8:$GZ$39,MATCH(FE$21,Input!$A$6:$GZ$6,0),FALSE),0)*IF(FE$109&gt;=MAX(FD$109:$FD$109),MIN((FE$109-MAX(FD$109:$FD$109)),(FE$109-FD$109)),0)</f>
        <v>0</v>
      </c>
      <c r="FF124" s="1">
        <f>+IF($E124=FF$22,VLOOKUP($C124,Input!$A$8:$GZ$39,MATCH(FF$21,Input!$A$6:$GZ$6,0),FALSE),0)*IF(FF$110&gt;=MAX($FD$110:FE$110),MIN((FF$110-MAX($FD$110:FE$110)),(FF$110-FE$110)),0)+IF($E124=FF$22,VLOOKUP($C124,Input!$A$8:$GZ$39,MATCH(FF$21,Input!$A$6:$GZ$6,0),FALSE),0)*IF(FF$109&gt;=MAX($FD$109:FE$109),MIN((FF$109-MAX($FD$109:FE$109)),(FF$109-FE$109)),0)</f>
        <v>0</v>
      </c>
      <c r="FG124" s="1">
        <f>+IF($E124=FG$22,VLOOKUP($C124,Input!$A$8:$GZ$39,MATCH(FG$21,Input!$A$6:$GZ$6,0),FALSE),0)*IF(FG$110&gt;=MAX($FD$110:FF$110),MIN((FG$110-MAX($FD$110:FF$110)),(FG$110-FF$110)),0)+IF($E124=FG$22,VLOOKUP($C124,Input!$A$8:$GZ$39,MATCH(FG$21,Input!$A$6:$GZ$6,0),FALSE),0)*IF(FG$109&gt;=MAX($FD$109:FF$109),MIN((FG$109-MAX($FD$109:FF$109)),(FG$109-FF$109)),0)</f>
        <v>0</v>
      </c>
      <c r="FH124" s="1">
        <f>+IF($E124=FH$22,VLOOKUP($C124,Input!$A$8:$GZ$39,MATCH(FH$21,Input!$A$6:$GZ$6,0),FALSE),0)*IF(FH$110&gt;=MAX($FD$110:FG$110),MIN((FH$110-MAX($FD$110:FG$110)),(FH$110-FG$110)),0)+IF($E124=FH$22,VLOOKUP($C124,Input!$A$8:$GZ$39,MATCH(FH$21,Input!$A$6:$GZ$6,0),FALSE),0)*IF(FH$109&gt;=MAX($FD$109:FG$109),MIN((FH$109-MAX($FD$109:FG$109)),(FH$109-FG$109)),0)</f>
        <v>0</v>
      </c>
      <c r="FI124" s="1">
        <f>+IF($E124=FI$22,VLOOKUP($C124,Input!$A$8:$GZ$39,MATCH(FI$21,Input!$A$6:$GZ$6,0),FALSE),0)*IF(FI$110&gt;=MAX($FD$110:FH$110),MIN((FI$110-MAX($FD$110:FH$110)),(FI$110-FH$110)),0)+IF($E124=FI$22,VLOOKUP($C124,Input!$A$8:$GZ$39,MATCH(FI$21,Input!$A$6:$GZ$6,0),FALSE),0)*IF(FI$109&gt;=MAX($FD$109:FH$109),MIN((FI$109-MAX($FD$109:FH$109)),(FI$109-FH$109)),0)</f>
        <v>0</v>
      </c>
      <c r="FJ124" s="1">
        <f>+IF($E124=FJ$22,VLOOKUP($C124,Input!$A$8:$GZ$39,MATCH(FJ$21,Input!$A$6:$GZ$6,0),FALSE),0)*IF(FJ$110&gt;=MAX($FD$110:FI$110),MIN((FJ$110-MAX($FD$110:FI$110)),(FJ$110-FI$110)),0)+IF($E124=FJ$22,VLOOKUP($C124,Input!$A$8:$GZ$39,MATCH(FJ$21,Input!$A$6:$GZ$6,0),FALSE),0)*IF(FJ$109&gt;=MAX($FD$109:FI$109),MIN((FJ$109-MAX($FD$109:FI$109)),(FJ$109-FI$109)),0)</f>
        <v>0</v>
      </c>
      <c r="FK124" s="1">
        <f>+IF($E124=FK$22,VLOOKUP($C124,Input!$A$8:$GZ$39,MATCH(FK$21,Input!$A$6:$GZ$6,0),FALSE),0)*IF(FK$110&gt;=MAX($FD$110:FJ$110),MIN((FK$110-MAX($FD$110:FJ$110)),(FK$110-FJ$110)),0)+IF($E124=FK$22,VLOOKUP($C124,Input!$A$8:$GZ$39,MATCH(FK$21,Input!$A$6:$GZ$6,0),FALSE),0)*IF(FK$109&gt;=MAX($FD$109:FJ$109),MIN((FK$109-MAX($FD$109:FJ$109)),(FK$109-FJ$109)),0)</f>
        <v>0</v>
      </c>
      <c r="FL124" s="1">
        <f>+IF($E124=FL$22,VLOOKUP($C124,Input!$A$8:$GZ$39,MATCH(FL$21,Input!$A$6:$GZ$6,0),FALSE),0)*IF(FL$110&gt;=MAX($FD$110:FK$110),MIN((FL$110-MAX($FD$110:FK$110)),(FL$110-FK$110)),0)+IF($E124=FL$22,VLOOKUP($C124,Input!$A$8:$GZ$39,MATCH(FL$21,Input!$A$6:$GZ$6,0),FALSE),0)*IF(FL$109&gt;=MAX($FD$109:FK$109),MIN((FL$109-MAX($FD$109:FK$109)),(FL$109-FK$109)),0)</f>
        <v>0</v>
      </c>
      <c r="FM124" s="1">
        <f>+IF($E124=FM$22,VLOOKUP($C124,Input!$A$8:$GZ$39,MATCH(FM$21,Input!$A$6:$GZ$6,0),FALSE),0)*IF(FM$110&gt;=MAX($FD$110:FL$110),MIN((FM$110-MAX($FD$110:FL$110)),(FM$110-FL$110)),0)+IF($E124=FM$22,VLOOKUP($C124,Input!$A$8:$GZ$39,MATCH(FM$21,Input!$A$6:$GZ$6,0),FALSE),0)*IF(FM$109&gt;=MAX($FD$109:FL$109),MIN((FM$109-MAX($FD$109:FL$109)),(FM$109-FL$109)),0)</f>
        <v>0</v>
      </c>
      <c r="FN124" s="1">
        <f>+IF($E124=FN$22,VLOOKUP($C124,Input!$A$8:$GZ$39,MATCH(FN$21,Input!$A$6:$GZ$6,0),FALSE),0)*IF(FN$110&gt;=MAX($FD$110:FM$110),MIN((FN$110-MAX($FD$110:FM$110)),(FN$110-FM$110)),0)+IF($E124=FN$22,VLOOKUP($C124,Input!$A$8:$GZ$39,MATCH(FN$21,Input!$A$6:$GZ$6,0),FALSE),0)*IF(FN$109&gt;=MAX($FD$109:FM$109),MIN((FN$109-MAX($FD$109:FM$109)),(FN$109-FM$109)),0)</f>
        <v>0</v>
      </c>
      <c r="FO124" s="1">
        <f>+IF($E124=FO$22,VLOOKUP($C124,Input!$A$8:$GZ$39,MATCH(FO$21,Input!$A$6:$GZ$6,0),FALSE),0)*IF(FO$110&gt;=MAX($FD$110:FN$110),MIN((FO$110-MAX($FD$110:FN$110)),(FO$110-FN$110)),0)+IF($E124=FO$22,VLOOKUP($C124,Input!$A$8:$GZ$39,MATCH(FO$21,Input!$A$6:$GZ$6,0),FALSE),0)*IF(FO$109&gt;=MAX($FD$109:FN$109),MIN((FO$109-MAX($FD$109:FN$109)),(FO$109-FN$109)),0)</f>
        <v>0</v>
      </c>
      <c r="FP124" s="1">
        <f>+IF($E124=FP$22,VLOOKUP($C124,Input!$A$8:$GZ$39,MATCH(FP$21,Input!$A$6:$GZ$6,0),FALSE),0)*IF(FP$110&gt;=MAX($FD$110:FO$110),MIN((FP$110-MAX($FD$110:FO$110)),(FP$110-FO$110)),0)+IF($E124=FP$22,VLOOKUP($C124,Input!$A$8:$GZ$39,MATCH(FP$21,Input!$A$6:$GZ$6,0),FALSE),0)*IF(FP$109&gt;=MAX($FD$109:FO$109),MIN((FP$109-MAX($FD$109:FO$109)),(FP$109-FO$109)),0)</f>
        <v>0</v>
      </c>
      <c r="FQ124" s="1">
        <f>+IF($E124=FQ$22,VLOOKUP($C124,Input!$A$8:$GZ$39,MATCH(FQ$21,Input!$A$6:$GZ$6,0),FALSE),0)*IF(FQ$110&gt;=MAX($FD$110:FP$110),MIN((FQ$110-MAX($FD$110:FP$110)),(FQ$110-FP$110)),0)+IF($E124=FQ$22,VLOOKUP($C124,Input!$A$8:$GZ$39,MATCH(FQ$21,Input!$A$6:$GZ$6,0),FALSE),0)*IF(FQ$109&gt;=MAX($FD$109:FP$109),MIN((FQ$109-MAX($FD$109:FP$109)),(FQ$109-FP$109)),0)</f>
        <v>0</v>
      </c>
      <c r="FR124" s="1">
        <f>+IF($E124=FR$22,VLOOKUP($C124,Input!$A$8:$GZ$39,MATCH(FR$21,Input!$A$6:$GZ$6,0),FALSE),0)*IF(FR$110&gt;=MAX($FD$110:FQ$110),MIN((FR$110-MAX($FD$110:FQ$110)),(FR$110-FQ$110)),0)+IF($E124=FR$22,VLOOKUP($C124,Input!$A$8:$GZ$39,MATCH(FR$21,Input!$A$6:$GZ$6,0),FALSE),0)*IF(FR$109&gt;=MAX($FD$109:FQ$109),MIN((FR$109-MAX($FD$109:FQ$109)),(FR$109-FQ$109)),0)</f>
        <v>0</v>
      </c>
      <c r="FS124" s="1">
        <f>+IF($E124=FS$22,VLOOKUP($C124,Input!$A$8:$GZ$39,MATCH(FS$21,Input!$A$6:$GZ$6,0),FALSE),0)*IF(FS$110&gt;=MAX($FD$110:FR$110),MIN((FS$110-MAX($FD$110:FR$110)),(FS$110-FR$110)),0)+IF($E124=FS$22,VLOOKUP($C124,Input!$A$8:$GZ$39,MATCH(FS$21,Input!$A$6:$GZ$6,0),FALSE),0)*IF(FS$109&gt;=MAX($FD$109:FR$109),MIN((FS$109-MAX($FD$109:FR$109)),(FS$109-FR$109)),0)</f>
        <v>0</v>
      </c>
      <c r="FT124" s="1">
        <f>+IF($E124=FT$22,VLOOKUP($C124,Input!$A$8:$GZ$39,MATCH(FT$21,Input!$A$6:$GZ$6,0),FALSE),0)*IF(FT$110&gt;=MAX($FD$110:FS$110),MIN((FT$110-MAX($FD$110:FS$110)),(FT$110-FS$110)),0)+IF($E124=FT$22,VLOOKUP($C124,Input!$A$8:$GZ$39,MATCH(FT$21,Input!$A$6:$GZ$6,0),FALSE),0)*IF(FT$109&gt;=MAX($FD$109:FS$109),MIN((FT$109-MAX($FD$109:FS$109)),(FT$109-FS$109)),0)</f>
        <v>0</v>
      </c>
      <c r="FU124" s="1">
        <f>+IF($E124=FU$22,VLOOKUP($C124,Input!$A$8:$GZ$39,MATCH(FU$21,Input!$A$6:$GZ$6,0),FALSE),0)*IF(FU$110&gt;=MAX($FD$110:FT$110),MIN((FU$110-MAX($FD$110:FT$110)),(FU$110-FT$110)),0)+IF($E124=FU$22,VLOOKUP($C124,Input!$A$8:$GZ$39,MATCH(FU$21,Input!$A$6:$GZ$6,0),FALSE),0)*IF(FU$109&gt;=MAX($FD$109:FT$109),MIN((FU$109-MAX($FD$109:FT$109)),(FU$109-FT$109)),0)</f>
        <v>0</v>
      </c>
      <c r="FV124" s="1">
        <f>+IF($E124=FV$22,VLOOKUP($C124,Input!$A$8:$GZ$39,MATCH(FV$21,Input!$A$6:$GZ$6,0),FALSE),0)*IF(FV$110&gt;=MAX($FD$110:FU$110),MIN((FV$110-MAX($FD$110:FU$110)),(FV$110-FU$110)),0)+IF($E124=FV$22,VLOOKUP($C124,Input!$A$8:$GZ$39,MATCH(FV$21,Input!$A$6:$GZ$6,0),FALSE),0)*IF(FV$109&gt;=MAX($FD$109:FU$109),MIN((FV$109-MAX($FD$109:FU$109)),(FV$109-FU$109)),0)</f>
        <v>0</v>
      </c>
      <c r="FW124" s="1">
        <f>+IF($E124=FW$22,VLOOKUP($C124,Input!$A$8:$GZ$39,MATCH(FW$21,Input!$A$6:$GZ$6,0),FALSE),0)*IF(FW$110&gt;=MAX($FD$110:FV$110),MIN((FW$110-MAX($FD$110:FV$110)),(FW$110-FV$110)),0)+IF($E124=FW$22,VLOOKUP($C124,Input!$A$8:$GZ$39,MATCH(FW$21,Input!$A$6:$GZ$6,0),FALSE),0)*IF(FW$109&gt;=MAX($FD$109:FV$109),MIN((FW$109-MAX($FD$109:FV$109)),(FW$109-FV$109)),0)</f>
        <v>0</v>
      </c>
      <c r="FX124" s="1">
        <f>+IF($E124=FX$22,VLOOKUP($C124,Input!$A$8:$GZ$39,MATCH(FX$21,Input!$A$6:$GZ$6,0),FALSE),0)*IF(FX$110&gt;=MAX($FD$110:FW$110),MIN((FX$110-MAX($FD$110:FW$110)),(FX$110-FW$110)),0)+IF($E124=FX$22,VLOOKUP($C124,Input!$A$8:$GZ$39,MATCH(FX$21,Input!$A$6:$GZ$6,0),FALSE),0)*IF(FX$109&gt;=MAX($FD$109:FW$109),MIN((FX$109-MAX($FD$109:FW$109)),(FX$109-FW$109)),0)</f>
        <v>0</v>
      </c>
      <c r="FY124" s="1">
        <f>+IF($E124=FY$22,VLOOKUP($C124,Input!$A$8:$GZ$39,MATCH(FY$21,Input!$A$6:$GZ$6,0),FALSE),0)*IF(FY$110&gt;=MAX($FD$110:FX$110),MIN((FY$110-MAX($FD$110:FX$110)),(FY$110-FX$110)),0)+IF($E124=FY$22,VLOOKUP($C124,Input!$A$8:$GZ$39,MATCH(FY$21,Input!$A$6:$GZ$6,0),FALSE),0)*IF(FY$109&gt;=MAX($FD$109:FX$109),MIN((FY$109-MAX($FD$109:FX$109)),(FY$109-FX$109)),0)</f>
        <v>0</v>
      </c>
      <c r="FZ124" s="1">
        <f>+IF($E124=FZ$22,VLOOKUP($C124,Input!$A$8:$GZ$39,MATCH(FZ$21,Input!$A$6:$GZ$6,0),FALSE),0)*IF(FZ$110&gt;=MAX($FD$110:FY$110),MIN((FZ$110-MAX($FD$110:FY$110)),(FZ$110-FY$110)),0)+IF($E124=FZ$22,VLOOKUP($C124,Input!$A$8:$GZ$39,MATCH(FZ$21,Input!$A$6:$GZ$6,0),FALSE),0)*IF(FZ$109&gt;=MAX($FD$109:FY$109),MIN((FZ$109-MAX($FD$109:FY$109)),(FZ$109-FY$109)),0)</f>
        <v>0</v>
      </c>
      <c r="GA124" s="1">
        <f>+IF($E124=GA$22,VLOOKUP($C124,Input!$A$8:$GZ$39,MATCH(GA$21,Input!$A$6:$GZ$6,0),FALSE),0)*IF(GA$110&gt;=MAX($FD$110:FZ$110),MIN((GA$110-MAX($FD$110:FZ$110)),(GA$110-FZ$110)),0)+IF($E124=GA$22,VLOOKUP($C124,Input!$A$8:$GZ$39,MATCH(GA$21,Input!$A$6:$GZ$6,0),FALSE),0)*IF(GA$109&gt;=MAX($FD$109:FZ$109),MIN((GA$109-MAX($FD$109:FZ$109)),(GA$109-FZ$109)),0)</f>
        <v>0</v>
      </c>
      <c r="GB124" s="1">
        <f>+IF($E124=GB$22,VLOOKUP($C124,Input!$A$8:$GZ$39,MATCH(GB$21,Input!$A$6:$GZ$6,0),FALSE),0)*IF(GB$110&gt;=MAX($FD$110:GA$110),MIN((GB$110-MAX($FD$110:GA$110)),(GB$110-GA$110)),0)+IF($E124=GB$22,VLOOKUP($C124,Input!$A$8:$GZ$39,MATCH(GB$21,Input!$A$6:$GZ$6,0),FALSE),0)*IF(GB$109&gt;=MAX($FD$109:GA$109),MIN((GB$109-MAX($FD$109:GA$109)),(GB$109-GA$109)),0)</f>
        <v>0</v>
      </c>
      <c r="GC124" s="1">
        <f>+IF($E124=GC$22,VLOOKUP($C124,Input!$A$8:$GZ$39,MATCH(GC$21,Input!$A$6:$GZ$6,0),FALSE),0)*IF(GC$110&gt;=MAX($FD$110:GB$110),MIN((GC$110-MAX($FD$110:GB$110)),(GC$110-GB$110)),0)+IF($E124=GC$22,VLOOKUP($C124,Input!$A$8:$GZ$39,MATCH(GC$21,Input!$A$6:$GZ$6,0),FALSE),0)*IF(GC$109&gt;=MAX($FD$109:GB$109),MIN((GC$109-MAX($FD$109:GB$109)),(GC$109-GB$109)),0)</f>
        <v>0</v>
      </c>
      <c r="GD124" s="1">
        <f>+IF($E124=GD$22,VLOOKUP($C124,Input!$A$8:$GZ$39,MATCH(GD$21,Input!$A$6:$GZ$6,0),FALSE),0)*IF(GD$110&gt;=MAX($FD$110:GC$110),MIN((GD$110-MAX($FD$110:GC$110)),(GD$110-GC$110)),0)+IF($E124=GD$22,VLOOKUP($C124,Input!$A$8:$GZ$39,MATCH(GD$21,Input!$A$6:$GZ$6,0),FALSE),0)*IF(GD$109&gt;=MAX($FD$109:GC$109),MIN((GD$109-MAX($FD$109:GC$109)),(GD$109-GC$109)),0)</f>
        <v>0</v>
      </c>
      <c r="GE124" s="1">
        <f>+IF($E124=GE$22,VLOOKUP($C124,Input!$A$8:$GZ$39,MATCH(GE$21,Input!$A$6:$GZ$6,0),FALSE),0)*IF(GE$110&gt;=MAX($FD$110:GD$110),MIN((GE$110-MAX($FD$110:GD$110)),(GE$110-GD$110)),0)+IF($E124=GE$22,VLOOKUP($C124,Input!$A$8:$GZ$39,MATCH(GE$21,Input!$A$6:$GZ$6,0),FALSE),0)*IF(GE$109&gt;=MAX($FD$109:GD$109),MIN((GE$109-MAX($FD$109:GD$109)),(GE$109-GD$109)),0)</f>
        <v>0</v>
      </c>
      <c r="GF124" s="1">
        <f>+IF($E124=GF$22,VLOOKUP($C124,Input!$A$8:$GZ$39,MATCH(GF$21,Input!$A$6:$GZ$6,0),FALSE),0)*IF(GF$110&gt;=MAX($FD$110:GE$110),MIN((GF$110-MAX($FD$110:GE$110)),(GF$110-GE$110)),0)+IF($E124=GF$22,VLOOKUP($C124,Input!$A$8:$GZ$39,MATCH(GF$21,Input!$A$6:$GZ$6,0),FALSE),0)*IF(GF$109&gt;=MAX($FD$109:GE$109),MIN((GF$109-MAX($FD$109:GE$109)),(GF$109-GE$109)),0)</f>
        <v>0</v>
      </c>
      <c r="GG124" s="1">
        <f>+IF($E124=GG$22,VLOOKUP($C124,Input!$A$8:$GZ$39,MATCH(GG$21,Input!$A$6:$GZ$6,0),FALSE),0)*IF(GG$110&gt;=MAX($FD$110:GF$110),MIN((GG$110-MAX($FD$110:GF$110)),(GG$110-GF$110)),0)+IF($E124=GG$22,VLOOKUP($C124,Input!$A$8:$GZ$39,MATCH(GG$21,Input!$A$6:$GZ$6,0),FALSE),0)*IF(GG$109&gt;=MAX($FD$109:GF$109),MIN((GG$109-MAX($FD$109:GF$109)),(GG$109-GF$109)),0)</f>
        <v>0</v>
      </c>
      <c r="GH124" s="1">
        <f>+IF($E124=GH$22,VLOOKUP($C124,Input!$A$8:$GZ$39,MATCH(GH$21,Input!$A$6:$GZ$6,0),FALSE),0)*IF(GH$110&gt;=MAX($FD$110:GG$110),MIN((GH$110-MAX($FD$110:GG$110)),(GH$110-GG$110)),0)+IF($E124=GH$22,VLOOKUP($C124,Input!$A$8:$GZ$39,MATCH(GH$21,Input!$A$6:$GZ$6,0),FALSE),0)*IF(GH$109&gt;=MAX($FD$109:GG$109),MIN((GH$109-MAX($FD$109:GG$109)),(GH$109-GG$109)),0)</f>
        <v>0</v>
      </c>
      <c r="GI124" s="1">
        <f>+IF($E124=GI$22,VLOOKUP($C124,Input!$A$8:$GZ$39,MATCH(GI$21,Input!$A$6:$GZ$6,0),FALSE),0)*IF(GI$110&gt;=MAX($FD$110:GH$110),MIN((GI$110-MAX($FD$110:GH$110)),(GI$110-GH$110)),0)+IF($E124=GI$22,VLOOKUP($C124,Input!$A$8:$GZ$39,MATCH(GI$21,Input!$A$6:$GZ$6,0),FALSE),0)*IF(GI$109&gt;=MAX($FD$109:GH$109),MIN((GI$109-MAX($FD$109:GH$109)),(GI$109-GH$109)),0)</f>
        <v>0</v>
      </c>
      <c r="GJ124" s="1">
        <f>+IF($E124=GJ$22,VLOOKUP($C124,Input!$A$8:$GZ$39,MATCH(GJ$21,Input!$A$6:$GZ$6,0),FALSE),0)*IF(GJ$110&gt;=MAX($FD$110:GI$110),MIN((GJ$110-MAX($FD$110:GI$110)),(GJ$110-GI$110)),0)+IF($E124=GJ$22,VLOOKUP($C124,Input!$A$8:$GZ$39,MATCH(GJ$21,Input!$A$6:$GZ$6,0),FALSE),0)*IF(GJ$109&gt;=MAX($FD$109:GI$109),MIN((GJ$109-MAX($FD$109:GI$109)),(GJ$109-GI$109)),0)</f>
        <v>0</v>
      </c>
      <c r="GK124" s="1">
        <f>+IF($E124=GK$22,VLOOKUP($C124,Input!$A$8:$GZ$39,MATCH(GK$21,Input!$A$6:$GZ$6,0),FALSE),0)*IF(GK$110&gt;=MAX($FD$110:GJ$110),MIN((GK$110-MAX($FD$110:GJ$110)),(GK$110-GJ$110)),0)+IF($E124=GK$22,VLOOKUP($C124,Input!$A$8:$GZ$39,MATCH(GK$21,Input!$A$6:$GZ$6,0),FALSE),0)*IF(GK$109&gt;=MAX($FD$109:GJ$109),MIN((GK$109-MAX($FD$109:GJ$109)),(GK$109-GJ$109)),0)</f>
        <v>0</v>
      </c>
      <c r="GL124" s="1">
        <f>+IF($E124=GL$22,VLOOKUP($C124,Input!$A$8:$GZ$39,MATCH(GL$21,Input!$A$6:$GZ$6,0),FALSE),0)*IF(GL$110&gt;=MAX($FD$110:GK$110),MIN((GL$110-MAX($FD$110:GK$110)),(GL$110-GK$110)),0)+IF($E124=GL$22,VLOOKUP($C124,Input!$A$8:$GZ$39,MATCH(GL$21,Input!$A$6:$GZ$6,0),FALSE),0)*IF(GL$109&gt;=MAX($FD$109:GK$109),MIN((GL$109-MAX($FD$109:GK$109)),(GL$109-GK$109)),0)</f>
        <v>0</v>
      </c>
      <c r="GM124" s="42"/>
      <c r="GN124" t="str">
        <f>VLOOKUP($C124,Input!$A$8:$GZ$39,MATCH(GN$21,Input!$A$6:$GZ$6,0),FALSE)</f>
        <v>NA</v>
      </c>
      <c r="GO124">
        <f>IF((VLOOKUP($C124,Input!$A$8:$GZ$39,MATCH(GO$21,Input!$A$6:$GZ$6,0),FALSE))="Y",$D124/VLOOKUP($C124,Input!$A$8:$GZ$39,MATCH(GP$21,Input!$A$6:$GZ$6,0),FALSE),0)</f>
        <v>0</v>
      </c>
      <c r="GP124">
        <f>IF((VLOOKUP($C124,Input!$A$8:$GZ$39,MATCH(GO$21,Input!$A$6:$GZ$6,0),FALSE))="Y",0,IF((VLOOKUP($C124,Input!$A$8:$GZ$39,MATCH(GP$21,Input!$A$6:$GZ$6,0),FALSE))&gt;0,$D124/VLOOKUP($C124,Input!$A$8:$GZ$39,MATCH(GP$21,Input!$A$6:$GZ$6,0),FALSE),0))</f>
        <v>0</v>
      </c>
      <c r="GQ124" s="1">
        <f>+IF($E124=GQ$22,VLOOKUP($C124,Input!$A$8:$GZ$39,MATCH(GQ$21,Input!$A$6:$GZ$6,0),FALSE),0)*IF(GQ$110&gt;=MAX($GP$110:GP$110),MIN((GQ$110-MAX($GP$110:GP$110)),(GQ$110-GP$110)),0)+IF($E124=GQ$22,VLOOKUP($C124,Input!$A$8:$GZ$39,MATCH(GQ$21,Input!$A$6:$GZ$6,0),FALSE),0)*IF(GQ$109&gt;=MAX($GP$109:GP$109),MIN((GQ$109-MAX($GP$109:GP$109)),(GQ$109-GP$109)),0)</f>
        <v>0</v>
      </c>
      <c r="GR124" s="1">
        <f>+IF($E124=GR$22,VLOOKUP($C124,Input!$A$8:$GZ$39,MATCH(GR$21,Input!$A$6:$GZ$6,0),FALSE),0)*IF(GR$110&gt;=MAX($GP$110:GQ$110),MIN((GR$110-MAX($GP$110:GQ$110)),(GR$110-GQ$110)),0)+IF($E124=GR$22,VLOOKUP($C124,Input!$A$8:$GZ$39,MATCH(GR$21,Input!$A$6:$GZ$6,0),FALSE),0)*IF(GR$109&gt;=MAX($GP$109:GQ$109),MIN((GR$109-MAX($GP$109:GQ$109)),(GR$109-GQ$109)),0)</f>
        <v>0</v>
      </c>
      <c r="GS124" s="1">
        <f>+IF($E124=GS$22,VLOOKUP($C124,Input!$A$8:$GZ$39,MATCH(GS$21,Input!$A$6:$GZ$6,0),FALSE),0)*IF(GS$110&gt;=MAX($GP$110:GR$110),MIN((GS$110-MAX($GP$110:GR$110)),(GS$110-GR$110)),0)+IF($E124=GS$22,VLOOKUP($C124,Input!$A$8:$GZ$39,MATCH(GS$21,Input!$A$6:$GZ$6,0),FALSE),0)*IF(GS$109&gt;=MAX($GP$109:GR$109),MIN((GS$109-MAX($GP$109:GR$109)),(GS$109-GR$109)),0)</f>
        <v>0</v>
      </c>
      <c r="GT124" s="1">
        <f>+IF($E124=GT$22,VLOOKUP($C124,Input!$A$8:$GZ$39,MATCH(GT$21,Input!$A$6:$GZ$6,0),FALSE),0)*IF(GT$110&gt;=MAX($GP$110:GS$110),MIN((GT$110-MAX($GP$110:GS$110)),(GT$110-GS$110)),0)+IF($E124=GT$22,VLOOKUP($C124,Input!$A$8:$GZ$39,MATCH(GT$21,Input!$A$6:$GZ$6,0),FALSE),0)*IF(GT$109&gt;=MAX($GP$109:GS$109),MIN((GT$109-MAX($GP$109:GS$109)),(GT$109-GS$109)),0)</f>
        <v>0</v>
      </c>
      <c r="GU124" s="1">
        <f>+IF($E124=GU$22,VLOOKUP($C124,Input!$A$8:$GZ$39,MATCH(GU$21,Input!$A$6:$GZ$6,0),FALSE),0)*IF(GU$110&gt;=MAX($GP$110:GT$110),MIN((GU$110-MAX($GP$110:GT$110)),(GU$110-GT$110)),0)+IF($E124=GU$22,VLOOKUP($C124,Input!$A$8:$GZ$39,MATCH(GU$21,Input!$A$6:$GZ$6,0),FALSE),0)*IF(GU$109&gt;=MAX($GP$109:GT$109),MIN((GU$109-MAX($GP$109:GT$109)),(GU$109-GT$109)),0)</f>
        <v>0</v>
      </c>
      <c r="GV124" s="1">
        <f>+IF($E124=GV$22,VLOOKUP($C124,Input!$A$8:$GZ$39,MATCH(GV$21,Input!$A$6:$GZ$6,0),FALSE),0)*IF(GV$110&gt;=MAX($GP$110:GU$110),MIN((GV$110-MAX($GP$110:GU$110)),(GV$110-GU$110)),0)+IF($E124=GV$22,VLOOKUP($C124,Input!$A$8:$GZ$39,MATCH(GV$21,Input!$A$6:$GZ$6,0),FALSE),0)*IF(GV$109&gt;=MAX($GP$109:GU$109),MIN((GV$109-MAX($GP$109:GU$109)),(GV$109-GU$109)),0)</f>
        <v>0</v>
      </c>
      <c r="GW124" s="1">
        <f>+IF($E124=GW$22,VLOOKUP($C124,Input!$A$8:$GZ$39,MATCH(GW$21,Input!$A$6:$GZ$6,0),FALSE),0)*IF(GW$110&gt;=MAX($GP$110:GV$110),MIN((GW$110-MAX($GP$110:GV$110)),(GW$110-GV$110)),0)+IF($E124=GW$22,VLOOKUP($C124,Input!$A$8:$GZ$39,MATCH(GW$21,Input!$A$6:$GZ$6,0),FALSE),0)*IF(GW$109&gt;=MAX($GP$109:GV$109),MIN((GW$109-MAX($GP$109:GV$109)),(GW$109-GV$109)),0)</f>
        <v>0</v>
      </c>
      <c r="GX124" s="1">
        <f>+IF($E124=GX$22,VLOOKUP($C124,Input!$A$8:$GZ$39,MATCH(GX$21,Input!$A$6:$GZ$6,0),FALSE),0)*IF(GX$110&gt;=MAX($GP$110:GW$110),MIN((GX$110-MAX($GP$110:GW$110)),(GX$110-GW$110)),0)+IF($E124=GX$22,VLOOKUP($C124,Input!$A$8:$GZ$39,MATCH(GX$21,Input!$A$6:$GZ$6,0),FALSE),0)*IF(GX$109&gt;=MAX($GP$109:GW$109),MIN((GX$109-MAX($GP$109:GW$109)),(GX$109-GW$109)),0)</f>
        <v>0</v>
      </c>
      <c r="GY124" s="1">
        <f>+IF($E124=GY$22,VLOOKUP($C124,Input!$A$8:$GZ$39,MATCH(GY$21,Input!$A$6:$GZ$6,0),FALSE),0)*IF(GY$110&gt;=MAX($GP$110:GX$110),MIN((GY$110-MAX($GP$110:GX$110)),(GY$110-GX$110)),0)+IF($E124=GY$22,VLOOKUP($C124,Input!$A$8:$GZ$39,MATCH(GY$21,Input!$A$6:$GZ$6,0),FALSE),0)*IF(GY$109&gt;=MAX($GP$109:GX$109),MIN((GY$109-MAX($GP$109:GX$109)),(GY$109-GX$109)),0)</f>
        <v>0</v>
      </c>
      <c r="GZ124" s="1">
        <f>+IF($E124=GZ$22,VLOOKUP($C124,Input!$A$8:$GZ$39,MATCH(GZ$21,Input!$A$6:$GZ$6,0),FALSE),0)*IF(GZ$110&gt;=MAX($GP$110:GY$110),MIN((GZ$110-MAX($GP$110:GY$110)),(GZ$110-GY$110)),0)+IF($E124=GZ$22,VLOOKUP($C124,Input!$A$8:$GZ$39,MATCH(GZ$21,Input!$A$6:$GZ$6,0),FALSE),0)*IF(GZ$109&gt;=MAX($GP$109:GY$109),MIN((GZ$109-MAX($GP$109:GY$109)),(GZ$109-GY$109)),0)</f>
        <v>0</v>
      </c>
      <c r="HA124" s="1">
        <f>+IF($E124=HA$22,VLOOKUP($C124,Input!$A$8:$GZ$39,MATCH(HA$21,Input!$A$6:$GZ$6,0),FALSE),0)*IF(HA$110&gt;=MAX($GP$110:GZ$110),MIN((HA$110-MAX($GP$110:GZ$110)),(HA$110-GZ$110)),0)+IF($E124=HA$22,VLOOKUP($C124,Input!$A$8:$GZ$39,MATCH(HA$21,Input!$A$6:$GZ$6,0),FALSE),0)*IF(HA$109&gt;=MAX($GP$109:GZ$109),MIN((HA$109-MAX($GP$109:GZ$109)),(HA$109-GZ$109)),0)</f>
        <v>0</v>
      </c>
      <c r="HB124" s="1">
        <f>+IF($E124=HB$22,VLOOKUP($C124,Input!$A$8:$GZ$39,MATCH(HB$21,Input!$A$6:$GZ$6,0),FALSE),0)*IF(HB$110&gt;=MAX($GP$110:HA$110),MIN((HB$110-MAX($GP$110:HA$110)),(HB$110-HA$110)),0)+IF($E124=HB$22,VLOOKUP($C124,Input!$A$8:$GZ$39,MATCH(HB$21,Input!$A$6:$GZ$6,0),FALSE),0)*IF(HB$109&gt;=MAX($GP$109:HA$109),MIN((HB$109-MAX($GP$109:HA$109)),(HB$109-HA$109)),0)</f>
        <v>0</v>
      </c>
      <c r="HC124" s="1">
        <f>+IF($E124=HC$22,VLOOKUP($C124,Input!$A$8:$GZ$39,MATCH(HC$21,Input!$A$6:$GZ$6,0),FALSE),0)*IF(HC$110&gt;=MAX($GP$110:HB$110),MIN((HC$110-MAX($GP$110:HB$110)),(HC$110-HB$110)),0)+IF($E124=HC$22,VLOOKUP($C124,Input!$A$8:$GZ$39,MATCH(HC$21,Input!$A$6:$GZ$6,0),FALSE),0)*IF(HC$109&gt;=MAX($GP$109:HB$109),MIN((HC$109-MAX($GP$109:HB$109)),(HC$109-HB$109)),0)</f>
        <v>0</v>
      </c>
      <c r="HD124" s="1">
        <f>+IF($E124=HD$22,VLOOKUP($C124,Input!$A$8:$GZ$39,MATCH(HD$21,Input!$A$6:$GZ$6,0),FALSE),0)*IF(HD$110&gt;=MAX($GP$110:HC$110),MIN((HD$110-MAX($GP$110:HC$110)),(HD$110-HC$110)),0)+IF($E124=HD$22,VLOOKUP($C124,Input!$A$8:$GZ$39,MATCH(HD$21,Input!$A$6:$GZ$6,0),FALSE),0)*IF(HD$109&gt;=MAX($GP$109:HC$109),MIN((HD$109-MAX($GP$109:HC$109)),(HD$109-HC$109)),0)</f>
        <v>0</v>
      </c>
      <c r="HE124" s="1">
        <f>+IF($E124=HE$22,VLOOKUP($C124,Input!$A$8:$GZ$39,MATCH(HE$21,Input!$A$6:$GZ$6,0),FALSE),0)*IF(HE$110&gt;=MAX($GP$110:HD$110),MIN((HE$110-MAX($GP$110:HD$110)),(HE$110-HD$110)),0)+IF($E124=HE$22,VLOOKUP($C124,Input!$A$8:$GZ$39,MATCH(HE$21,Input!$A$6:$GZ$6,0),FALSE),0)*IF(HE$109&gt;=MAX($GP$109:HD$109),MIN((HE$109-MAX($GP$109:HD$109)),(HE$109-HD$109)),0)</f>
        <v>0</v>
      </c>
      <c r="HF124" s="1">
        <f>+IF($E124=HF$22,VLOOKUP($C124,Input!$A$8:$GZ$39,MATCH(HF$21,Input!$A$6:$GZ$6,0),FALSE),0)*IF(HF$110&gt;=MAX($GP$110:HE$110),MIN((HF$110-MAX($GP$110:HE$110)),(HF$110-HE$110)),0)+IF($E124=HF$22,VLOOKUP($C124,Input!$A$8:$GZ$39,MATCH(HF$21,Input!$A$6:$GZ$6,0),FALSE),0)*IF(HF$109&gt;=MAX($GP$109:HE$109),MIN((HF$109-MAX($GP$109:HE$109)),(HF$109-HE$109)),0)</f>
        <v>0</v>
      </c>
      <c r="HG124" s="1">
        <f>+IF($E124=HG$22,VLOOKUP($C124,Input!$A$8:$GZ$39,MATCH(HG$21,Input!$A$6:$GZ$6,0),FALSE),0)*IF(HG$110&gt;=MAX($GP$110:HF$110),MIN((HG$110-MAX($GP$110:HF$110)),(HG$110-HF$110)),0)+IF($E124=HG$22,VLOOKUP($C124,Input!$A$8:$GZ$39,MATCH(HG$21,Input!$A$6:$GZ$6,0),FALSE),0)*IF(HG$109&gt;=MAX($GP$109:HF$109),MIN((HG$109-MAX($GP$109:HF$109)),(HG$109-HF$109)),0)</f>
        <v>0</v>
      </c>
      <c r="HH124" s="1">
        <f>+IF($E124=HH$22,VLOOKUP($C124,Input!$A$8:$GZ$39,MATCH(HH$21,Input!$A$6:$GZ$6,0),FALSE),0)*IF(HH$110&gt;=MAX($GP$110:HG$110),MIN((HH$110-MAX($GP$110:HG$110)),(HH$110-HG$110)),0)+IF($E124=HH$22,VLOOKUP($C124,Input!$A$8:$GZ$39,MATCH(HH$21,Input!$A$6:$GZ$6,0),FALSE),0)*IF(HH$109&gt;=MAX($GP$109:HG$109),MIN((HH$109-MAX($GP$109:HG$109)),(HH$109-HG$109)),0)</f>
        <v>0</v>
      </c>
      <c r="HI124" s="1">
        <f>+IF($E124=HI$22,VLOOKUP($C124,Input!$A$8:$GZ$39,MATCH(HI$21,Input!$A$6:$GZ$6,0),FALSE),0)*IF(HI$110&gt;=MAX($GP$110:HH$110),MIN((HI$110-MAX($GP$110:HH$110)),(HI$110-HH$110)),0)+IF($E124=HI$22,VLOOKUP($C124,Input!$A$8:$GZ$39,MATCH(HI$21,Input!$A$6:$GZ$6,0),FALSE),0)*IF(HI$109&gt;=MAX($GP$109:HH$109),MIN((HI$109-MAX($GP$109:HH$109)),(HI$109-HH$109)),0)</f>
        <v>0</v>
      </c>
      <c r="HJ124" s="1">
        <f>+IF($E124=HJ$22,VLOOKUP($C124,Input!$A$8:$GZ$39,MATCH(HJ$21,Input!$A$6:$GZ$6,0),FALSE),0)*IF(HJ$110&gt;=MAX($GP$110:HI$110),MIN((HJ$110-MAX($GP$110:HI$110)),(HJ$110-HI$110)),0)+IF($E124=HJ$22,VLOOKUP($C124,Input!$A$8:$GZ$39,MATCH(HJ$21,Input!$A$6:$GZ$6,0),FALSE),0)*IF(HJ$109&gt;=MAX($GP$109:HI$109),MIN((HJ$109-MAX($GP$109:HI$109)),(HJ$109-HI$109)),0)</f>
        <v>0</v>
      </c>
      <c r="HK124" s="1">
        <f>+IF($E124=HK$22,VLOOKUP($C124,Input!$A$8:$GZ$39,MATCH(HK$21,Input!$A$6:$GZ$6,0),FALSE),0)*IF(HK$110&gt;=MAX($GP$110:HJ$110),MIN((HK$110-MAX($GP$110:HJ$110)),(HK$110-HJ$110)),0)+IF($E124=HK$22,VLOOKUP($C124,Input!$A$8:$GZ$39,MATCH(HK$21,Input!$A$6:$GZ$6,0),FALSE),0)*IF(HK$109&gt;=MAX($GP$109:HJ$109),MIN((HK$109-MAX($GP$109:HJ$109)),(HK$109-HJ$109)),0)</f>
        <v>0</v>
      </c>
      <c r="HL124" s="1">
        <f>+IF($E124=HL$22,VLOOKUP($C124,Input!$A$8:$GZ$39,MATCH(HL$21,Input!$A$6:$GZ$6,0),FALSE),0)*IF(HL$110&gt;=MAX($GP$110:HK$110),MIN((HL$110-MAX($GP$110:HK$110)),(HL$110-HK$110)),0)+IF($E124=HL$22,VLOOKUP($C124,Input!$A$8:$GZ$39,MATCH(HL$21,Input!$A$6:$GZ$6,0),FALSE),0)*IF(HL$109&gt;=MAX($GP$109:HK$109),MIN((HL$109-MAX($GP$109:HK$109)),(HL$109-HK$109)),0)</f>
        <v>0</v>
      </c>
      <c r="HM124" s="1">
        <f>+IF($E124=HM$22,VLOOKUP($C124,Input!$A$8:$GZ$39,MATCH(HM$21,Input!$A$6:$GZ$6,0),FALSE),0)*IF(HM$110&gt;=MAX($GP$110:HL$110),MIN((HM$110-MAX($GP$110:HL$110)),(HM$110-HL$110)),0)+IF($E124=HM$22,VLOOKUP($C124,Input!$A$8:$GZ$39,MATCH(HM$21,Input!$A$6:$GZ$6,0),FALSE),0)*IF(HM$109&gt;=MAX($GP$109:HL$109),MIN((HM$109-MAX($GP$109:HL$109)),(HM$109-HL$109)),0)</f>
        <v>0</v>
      </c>
      <c r="HN124" s="1">
        <f>+IF($E124=HN$22,VLOOKUP($C124,Input!$A$8:$GZ$39,MATCH(HN$21,Input!$A$6:$GZ$6,0),FALSE),0)*IF(HN$110&gt;=MAX($GP$110:HM$110),MIN((HN$110-MAX($GP$110:HM$110)),(HN$110-HM$110)),0)+IF($E124=HN$22,VLOOKUP($C124,Input!$A$8:$GZ$39,MATCH(HN$21,Input!$A$6:$GZ$6,0),FALSE),0)*IF(HN$109&gt;=MAX($GP$109:HM$109),MIN((HN$109-MAX($GP$109:HM$109)),(HN$109-HM$109)),0)</f>
        <v>0</v>
      </c>
      <c r="HO124" s="1">
        <f>+IF($E124=HO$22,VLOOKUP($C124,Input!$A$8:$GZ$39,MATCH(HO$21,Input!$A$6:$GZ$6,0),FALSE),0)*IF(HO$110&gt;=MAX($GP$110:HN$110),MIN((HO$110-MAX($GP$110:HN$110)),(HO$110-HN$110)),0)+IF($E124=HO$22,VLOOKUP($C124,Input!$A$8:$GZ$39,MATCH(HO$21,Input!$A$6:$GZ$6,0),FALSE),0)*IF(HO$109&gt;=MAX($GP$109:HN$109),MIN((HO$109-MAX($GP$109:HN$109)),(HO$109-HN$109)),0)</f>
        <v>0</v>
      </c>
      <c r="HP124" s="1">
        <f>+IF($E124=HP$22,VLOOKUP($C124,Input!$A$8:$GZ$39,MATCH(HP$21,Input!$A$6:$GZ$6,0),FALSE),0)*IF(HP$110&gt;=MAX($GP$110:HO$110),MIN((HP$110-MAX($GP$110:HO$110)),(HP$110-HO$110)),0)+IF($E124=HP$22,VLOOKUP($C124,Input!$A$8:$GZ$39,MATCH(HP$21,Input!$A$6:$GZ$6,0),FALSE),0)*IF(HP$109&gt;=MAX($GP$109:HO$109),MIN((HP$109-MAX($GP$109:HO$109)),(HP$109-HO$109)),0)</f>
        <v>0</v>
      </c>
      <c r="HQ124" s="1">
        <f>+IF($E124=HQ$22,VLOOKUP($C124,Input!$A$8:$GZ$39,MATCH(HQ$21,Input!$A$6:$GZ$6,0),FALSE),0)*IF(HQ$110&gt;=MAX($GP$110:HP$110),MIN((HQ$110-MAX($GP$110:HP$110)),(HQ$110-HP$110)),0)+IF($E124=HQ$22,VLOOKUP($C124,Input!$A$8:$GZ$39,MATCH(HQ$21,Input!$A$6:$GZ$6,0),FALSE),0)*IF(HQ$109&gt;=MAX($GP$109:HP$109),MIN((HQ$109-MAX($GP$109:HP$109)),(HQ$109-HP$109)),0)</f>
        <v>0</v>
      </c>
      <c r="HR124" s="1">
        <f>+IF($E124=HR$22,VLOOKUP($C124,Input!$A$8:$GZ$39,MATCH(HR$21,Input!$A$6:$GZ$6,0),FALSE),0)*IF(HR$110&gt;=MAX($GP$110:HQ$110),MIN((HR$110-MAX($GP$110:HQ$110)),(HR$110-HQ$110)),0)+IF($E124=HR$22,VLOOKUP($C124,Input!$A$8:$GZ$39,MATCH(HR$21,Input!$A$6:$GZ$6,0),FALSE),0)*IF(HR$109&gt;=MAX($GP$109:HQ$109),MIN((HR$109-MAX($GP$109:HQ$109)),(HR$109-HQ$109)),0)</f>
        <v>0</v>
      </c>
      <c r="HS124" s="1">
        <f>+IF($E124=HS$22,VLOOKUP($C124,Input!$A$8:$GZ$39,MATCH(HS$21,Input!$A$6:$GZ$6,0),FALSE),0)*IF(HS$110&gt;=MAX($GP$110:HR$110),MIN((HS$110-MAX($GP$110:HR$110)),(HS$110-HR$110)),0)+IF($E124=HS$22,VLOOKUP($C124,Input!$A$8:$GZ$39,MATCH(HS$21,Input!$A$6:$GZ$6,0),FALSE),0)*IF(HS$109&gt;=MAX($GP$109:HR$109),MIN((HS$109-MAX($GP$109:HR$109)),(HS$109-HR$109)),0)</f>
        <v>0</v>
      </c>
      <c r="HT124" s="1">
        <f>+IF($E124=HT$22,VLOOKUP($C124,Input!$A$8:$GZ$39,MATCH(HT$21,Input!$A$6:$GZ$6,0),FALSE),0)*IF(HT$110&gt;=MAX($GP$110:HS$110),MIN((HT$110-MAX($GP$110:HS$110)),(HT$110-HS$110)),0)+IF($E124=HT$22,VLOOKUP($C124,Input!$A$8:$GZ$39,MATCH(HT$21,Input!$A$6:$GZ$6,0),FALSE),0)*IF(HT$109&gt;=MAX($GP$109:HS$109),MIN((HT$109-MAX($GP$109:HS$109)),(HT$109-HS$109)),0)</f>
        <v>0</v>
      </c>
      <c r="HU124" s="1">
        <f>+IF($E124=HU$22,VLOOKUP($C124,Input!$A$8:$GZ$39,MATCH(HU$21,Input!$A$6:$GZ$6,0),FALSE),0)*IF(HU$110&gt;=MAX($GP$110:HT$110),MIN((HU$110-MAX($GP$110:HT$110)),(HU$110-HT$110)),0)+IF($E124=HU$22,VLOOKUP($C124,Input!$A$8:$GZ$39,MATCH(HU$21,Input!$A$6:$GZ$6,0),FALSE),0)*IF(HU$109&gt;=MAX($GP$109:HT$109),MIN((HU$109-MAX($GP$109:HT$109)),(HU$109-HT$109)),0)</f>
        <v>0</v>
      </c>
      <c r="HV124" s="1">
        <f>+IF($E124=HV$22,VLOOKUP($C124,Input!$A$8:$GZ$39,MATCH(HV$21,Input!$A$6:$GZ$6,0),FALSE),0)*IF(HV$110&gt;=MAX($GP$110:HU$110),MIN((HV$110-MAX($GP$110:HU$110)),(HV$110-HU$110)),0)+IF($E124=HV$22,VLOOKUP($C124,Input!$A$8:$GZ$39,MATCH(HV$21,Input!$A$6:$GZ$6,0),FALSE),0)*IF(HV$109&gt;=MAX($GP$109:HU$109),MIN((HV$109-MAX($GP$109:HU$109)),(HV$109-HU$109)),0)</f>
        <v>0</v>
      </c>
      <c r="HW124" s="1">
        <f>+IF($E124=HW$22,VLOOKUP($C124,Input!$A$8:$GZ$39,MATCH(HW$21,Input!$A$6:$GZ$6,0),FALSE),0)*IF(HW$110&gt;=MAX($GP$110:HV$110),MIN((HW$110-MAX($GP$110:HV$110)),(HW$110-HV$110)),0)+IF($E124=HW$22,VLOOKUP($C124,Input!$A$8:$GZ$39,MATCH(HW$21,Input!$A$6:$GZ$6,0),FALSE),0)*IF(HW$109&gt;=MAX($GP$109:HV$109),MIN((HW$109-MAX($GP$109:HV$109)),(HW$109-HV$109)),0)</f>
        <v>0</v>
      </c>
      <c r="HX124" s="1">
        <f>+IF($E124=HX$22,VLOOKUP($C124,Input!$A$8:$GZ$39,MATCH(HX$21,Input!$A$6:$GZ$6,0),FALSE),0)*IF(HX$110&gt;=MAX($GP$110:HW$110),MIN((HX$110-MAX($GP$110:HW$110)),(HX$110-HW$110)),0)+IF($E124=HX$22,VLOOKUP($C124,Input!$A$8:$GZ$39,MATCH(HX$21,Input!$A$6:$GZ$6,0),FALSE),0)*IF(HX$109&gt;=MAX($GP$109:HW$109),MIN((HX$109-MAX($GP$109:HW$109)),(HX$109-HW$109)),0)</f>
        <v>0</v>
      </c>
      <c r="HY124" s="1">
        <f>+IF($E124=HY$22,VLOOKUP($C124,Input!$A$8:$GZ$39,MATCH(HY$21,Input!$A$6:$GZ$6,0),FALSE),0)*IF(HY$110&gt;=MAX($GP$110:HX$110),MIN((HY$110-MAX($GP$110:HX$110)),(HY$110-HX$110)),0)+IF($E124=HY$22,VLOOKUP($C124,Input!$A$8:$GZ$39,MATCH(HY$21,Input!$A$6:$GZ$6,0),FALSE),0)*IF(HY$109&gt;=MAX($GP$109:HX$109),MIN((HY$109-MAX($GP$109:HX$109)),(HY$109-HX$109)),0)</f>
        <v>0</v>
      </c>
      <c r="HZ124" s="42"/>
      <c r="IA124" t="str">
        <f>VLOOKUP($C124,Input!$A$8:$IA$39,MATCH(IA$21,Input!$A$6:$IA$6,0),FALSE)</f>
        <v>NA</v>
      </c>
      <c r="IB124" s="132">
        <f>IF((VLOOKUP($C124,Input!$A$8:$IA$39,MATCH(IB$21,Input!$A$6:$IA$6,0),FALSE))="Y",$D124/VLOOKUP($C124,Input!$A$8:$IA$39,MATCH(IC$21,Input!$A$6:$IA$6,0),FALSE),0)</f>
        <v>0</v>
      </c>
      <c r="IC124" s="132">
        <f>IF((VLOOKUP($C124,Input!$A$8:$IA$39,MATCH(IB$21,Input!$A$6:$IA$6,0),FALSE))="Y",0,IF((VLOOKUP($C124,Input!$A$8:$IA$39,MATCH(IC$21,Input!$A$6:$IA$6,0),FALSE))&gt;0,$D124/VLOOKUP($C124,Input!$A$8:$IA$39,MATCH(IC$21,Input!$A$6:$IA$6,0),FALSE),0))</f>
        <v>0</v>
      </c>
      <c r="ID124" s="1">
        <f>+IF($E124=ID$22,VLOOKUP($C124,Input!$A$8:$IA$39,MATCH(ID$21,Input!$A$6:$IA$6,0),FALSE),0)*IF(ID$110&gt;=MAX($IC$110:IC$110),MIN((ID$110-MAX($IC$110:IC$110)),(ID$110-IC$110)),0)+IF($E124=ID$22,VLOOKUP($C124,Input!$A$8:$IA$39,MATCH(ID$21,Input!$A$6:$IA$6,0),FALSE),0)*IF(ID$109&gt;=MAX($IC$109:IC$109),MIN((ID$109-MAX($IC$109:IC$109)),(ID$109-IC$109)),0)</f>
        <v>0</v>
      </c>
      <c r="IE124" s="1">
        <f>+IF($E124=IE$22,VLOOKUP($C124,Input!$A$8:$IA$39,MATCH(IE$21,Input!$A$6:$IA$6,0),FALSE),0)*IF(IE$110&gt;=MAX($IC$110:ID$110),MIN((IE$110-MAX($IC$110:ID$110)),(IE$110-ID$110)),0)+IF($E124=IE$22,VLOOKUP($C124,Input!$A$8:$IA$39,MATCH(IE$21,Input!$A$6:$IA$6,0),FALSE),0)*IF(IE$109&gt;=MAX($IC$109:ID$109),MIN((IE$109-MAX($IC$109:ID$109)),(IE$109-ID$109)),0)</f>
        <v>0</v>
      </c>
      <c r="IF124" s="1">
        <f>+IF($E124=IF$22,VLOOKUP($C124,Input!$A$8:$IA$39,MATCH(IF$21,Input!$A$6:$IA$6,0),FALSE),0)*IF(IF$110&gt;=MAX($IC$110:IE$110),MIN((IF$110-MAX($IC$110:IE$110)),(IF$110-IE$110)),0)+IF($E124=IF$22,VLOOKUP($C124,Input!$A$8:$IA$39,MATCH(IF$21,Input!$A$6:$IA$6,0),FALSE),0)*IF(IF$109&gt;=MAX($IC$109:IE$109),MIN((IF$109-MAX($IC$109:IE$109)),(IF$109-IE$109)),0)</f>
        <v>0</v>
      </c>
      <c r="IG124" s="1">
        <f>+IF($E124=IG$22,VLOOKUP($C124,Input!$A$8:$IA$39,MATCH(IG$21,Input!$A$6:$IA$6,0),FALSE),0)*IF(IG$110&gt;=MAX($IC$110:IF$110),MIN((IG$110-MAX($IC$110:IF$110)),(IG$110-IF$110)),0)+IF($E124=IG$22,VLOOKUP($C124,Input!$A$8:$IA$39,MATCH(IG$21,Input!$A$6:$IA$6,0),FALSE),0)*IF(IG$109&gt;=MAX($IC$109:IF$109),MIN((IG$109-MAX($IC$109:IF$109)),(IG$109-IF$109)),0)</f>
        <v>0</v>
      </c>
      <c r="IH124" s="1">
        <f>+IF($E124=IH$22,VLOOKUP($C124,Input!$A$8:$IA$39,MATCH(IH$21,Input!$A$6:$IA$6,0),FALSE),0)*IF(IH$110&gt;=MAX($IC$110:IG$110),MIN((IH$110-MAX($IC$110:IG$110)),(IH$110-IG$110)),0)+IF($E124=IH$22,VLOOKUP($C124,Input!$A$8:$IA$39,MATCH(IH$21,Input!$A$6:$IA$6,0),FALSE),0)*IF(IH$109&gt;=MAX($IC$109:IG$109),MIN((IH$109-MAX($IC$109:IG$109)),(IH$109-IG$109)),0)</f>
        <v>0</v>
      </c>
      <c r="II124" s="1">
        <f>+IF($E124=II$22,VLOOKUP($C124,Input!$A$8:$IA$39,MATCH(II$21,Input!$A$6:$IA$6,0),FALSE),0)*IF(II$110&gt;=MAX($IC$110:IH$110),MIN((II$110-MAX($IC$110:IH$110)),(II$110-IH$110)),0)+IF($E124=II$22,VLOOKUP($C124,Input!$A$8:$IA$39,MATCH(II$21,Input!$A$6:$IA$6,0),FALSE),0)*IF(II$109&gt;=MAX($IC$109:IH$109),MIN((II$109-MAX($IC$109:IH$109)),(II$109-IH$109)),0)</f>
        <v>0</v>
      </c>
      <c r="IJ124" s="1">
        <f>+IF($E124=IJ$22,VLOOKUP($C124,Input!$A$8:$IA$39,MATCH(IJ$21,Input!$A$6:$IA$6,0),FALSE),0)*IF(IJ$110&gt;=MAX($IC$110:II$110),MIN((IJ$110-MAX($IC$110:II$110)),(IJ$110-II$110)),0)+IF($E124=IJ$22,VLOOKUP($C124,Input!$A$8:$IA$39,MATCH(IJ$21,Input!$A$6:$IA$6,0),FALSE),0)*IF(IJ$109&gt;=MAX($IC$109:II$109),MIN((IJ$109-MAX($IC$109:II$109)),(IJ$109-II$109)),0)</f>
        <v>0</v>
      </c>
      <c r="IK124" s="1">
        <f>+IF($E124=IK$22,VLOOKUP($C124,Input!$A$8:$IA$39,MATCH(IK$21,Input!$A$6:$IA$6,0),FALSE),0)*IF(IK$110&gt;=MAX($IC$110:IJ$110),MIN((IK$110-MAX($IC$110:IJ$110)),(IK$110-IJ$110)),0)+IF($E124=IK$22,VLOOKUP($C124,Input!$A$8:$IA$39,MATCH(IK$21,Input!$A$6:$IA$6,0),FALSE),0)*IF(IK$109&gt;=MAX($IC$109:IJ$109),MIN((IK$109-MAX($IC$109:IJ$109)),(IK$109-IJ$109)),0)</f>
        <v>0</v>
      </c>
      <c r="IL124" s="1">
        <f>+IF($E124=IL$22,VLOOKUP($C124,Input!$A$8:$IA$39,MATCH(IL$21,Input!$A$6:$IA$6,0),FALSE),0)*IF(IL$110&gt;=MAX($IC$110:IK$110),MIN((IL$110-MAX($IC$110:IK$110)),(IL$110-IK$110)),0)+IF($E124=IL$22,VLOOKUP($C124,Input!$A$8:$IA$39,MATCH(IL$21,Input!$A$6:$IA$6,0),FALSE),0)*IF(IL$109&gt;=MAX($IC$109:IK$109),MIN((IL$109-MAX($IC$109:IK$109)),(IL$109-IK$109)),0)</f>
        <v>0</v>
      </c>
      <c r="IM124" s="1">
        <f>+IF($E124=IM$22,VLOOKUP($C124,Input!$A$8:$IA$39,MATCH(IM$21,Input!$A$6:$IA$6,0),FALSE),0)*IF(IM$110&gt;=MAX($IC$110:IL$110),MIN((IM$110-MAX($IC$110:IL$110)),(IM$110-IL$110)),0)+IF($E124=IM$22,VLOOKUP($C124,Input!$A$8:$IA$39,MATCH(IM$21,Input!$A$6:$IA$6,0),FALSE),0)*IF(IM$109&gt;=MAX($IC$109:IL$109),MIN((IM$109-MAX($IC$109:IL$109)),(IM$109-IL$109)),0)</f>
        <v>0</v>
      </c>
      <c r="IN124" s="1">
        <f>+IF($E124=IN$22,VLOOKUP($C124,Input!$A$8:$IA$39,MATCH(IN$21,Input!$A$6:$IA$6,0),FALSE),0)*IF(IN$110&gt;=MAX($IC$110:IM$110),MIN((IN$110-MAX($IC$110:IM$110)),(IN$110-IM$110)),0)+IF($E124=IN$22,VLOOKUP($C124,Input!$A$8:$IA$39,MATCH(IN$21,Input!$A$6:$IA$6,0),FALSE),0)*IF(IN$109&gt;=MAX($IC$109:IM$109),MIN((IN$109-MAX($IC$109:IM$109)),(IN$109-IM$109)),0)</f>
        <v>0</v>
      </c>
      <c r="IO124" s="1">
        <f>+IF($E124=IO$22,VLOOKUP($C124,Input!$A$8:$IA$39,MATCH(IO$21,Input!$A$6:$IA$6,0),FALSE),0)*IF(IO$110&gt;=MAX($IC$110:IN$110),MIN((IO$110-MAX($IC$110:IN$110)),(IO$110-IN$110)),0)+IF($E124=IO$22,VLOOKUP($C124,Input!$A$8:$IA$39,MATCH(IO$21,Input!$A$6:$IA$6,0),FALSE),0)*IF(IO$109&gt;=MAX($IC$109:IN$109),MIN((IO$109-MAX($IC$109:IN$109)),(IO$109-IN$109)),0)</f>
        <v>0</v>
      </c>
      <c r="IP124" s="1">
        <f>+IF($E124=IP$22,VLOOKUP($C124,Input!$A$8:$IA$39,MATCH(IP$21,Input!$A$6:$IA$6,0),FALSE),0)*IF(IP$110&gt;=MAX($IC$110:IO$110),MIN((IP$110-MAX($IC$110:IO$110)),(IP$110-IO$110)),0)+IF($E124=IP$22,VLOOKUP($C124,Input!$A$8:$IA$39,MATCH(IP$21,Input!$A$6:$IA$6,0),FALSE),0)*IF(IP$109&gt;=MAX($IC$109:IO$109),MIN((IP$109-MAX($IC$109:IO$109)),(IP$109-IO$109)),0)</f>
        <v>0</v>
      </c>
      <c r="IQ124" s="1">
        <f>+IF($E124=IQ$22,VLOOKUP($C124,Input!$A$8:$IA$39,MATCH(IQ$21,Input!$A$6:$IA$6,0),FALSE),0)*IF(IQ$110&gt;=MAX($IC$110:IP$110),MIN((IQ$110-MAX($IC$110:IP$110)),(IQ$110-IP$110)),0)+IF($E124=IQ$22,VLOOKUP($C124,Input!$A$8:$IA$39,MATCH(IQ$21,Input!$A$6:$IA$6,0),FALSE),0)*IF(IQ$109&gt;=MAX($IC$109:IP$109),MIN((IQ$109-MAX($IC$109:IP$109)),(IQ$109-IP$109)),0)</f>
        <v>0</v>
      </c>
      <c r="IR124" s="1">
        <f>+IF($E124=IR$22,VLOOKUP($C124,Input!$A$8:$IA$39,MATCH(IR$21,Input!$A$6:$IA$6,0),FALSE),0)*IF(IR$110&gt;=MAX($IC$110:IQ$110),MIN((IR$110-MAX($IC$110:IQ$110)),(IR$110-IQ$110)),0)+IF($E124=IR$22,VLOOKUP($C124,Input!$A$8:$IA$39,MATCH(IR$21,Input!$A$6:$IA$6,0),FALSE),0)*IF(IR$109&gt;=MAX($IC$109:IQ$109),MIN((IR$109-MAX($IC$109:IQ$109)),(IR$109-IQ$109)),0)</f>
        <v>0</v>
      </c>
      <c r="IS124" s="1">
        <f>+IF($E124=IS$22,VLOOKUP($C124,Input!$A$8:$IA$39,MATCH(IS$21,Input!$A$6:$IA$6,0),FALSE),0)*IF(IS$110&gt;=MAX($IC$110:IR$110),MIN((IS$110-MAX($IC$110:IR$110)),(IS$110-IR$110)),0)+IF($E124=IS$22,VLOOKUP($C124,Input!$A$8:$IA$39,MATCH(IS$21,Input!$A$6:$IA$6,0),FALSE),0)*IF(IS$109&gt;=MAX($IC$109:IR$109),MIN((IS$109-MAX($IC$109:IR$109)),(IS$109-IR$109)),0)</f>
        <v>0</v>
      </c>
      <c r="IT124" s="1">
        <f>+IF($E124=IT$22,VLOOKUP($C124,Input!$A$8:$IA$39,MATCH(IT$21,Input!$A$6:$IA$6,0),FALSE),0)*IF(IT$110&gt;=MAX($IC$110:IS$110),MIN((IT$110-MAX($IC$110:IS$110)),(IT$110-IS$110)),0)+IF($E124=IT$22,VLOOKUP($C124,Input!$A$8:$IA$39,MATCH(IT$21,Input!$A$6:$IA$6,0),FALSE),0)*IF(IT$109&gt;=MAX($IC$109:IS$109),MIN((IT$109-MAX($IC$109:IS$109)),(IT$109-IS$109)),0)</f>
        <v>0</v>
      </c>
      <c r="IU124" s="1">
        <f>+IF($E124=IU$22,VLOOKUP($C124,Input!$A$8:$IA$39,MATCH(IU$21,Input!$A$6:$IA$6,0),FALSE),0)*IF(IU$110&gt;=MAX($IC$110:IT$110),MIN((IU$110-MAX($IC$110:IT$110)),(IU$110-IT$110)),0)+IF($E124=IU$22,VLOOKUP($C124,Input!$A$8:$IA$39,MATCH(IU$21,Input!$A$6:$IA$6,0),FALSE),0)*IF(IU$109&gt;=MAX($IC$109:IT$109),MIN((IU$109-MAX($IC$109:IT$109)),(IU$109-IT$109)),0)</f>
        <v>0</v>
      </c>
      <c r="IV124" s="1">
        <f>+IF($E124=IV$22,VLOOKUP($C124,Input!$A$8:$IA$39,MATCH(IV$21,Input!$A$6:$IA$6,0),FALSE),0)*IF(IV$110&gt;=MAX($IC$110:IU$110),MIN((IV$110-MAX($IC$110:IU$110)),(IV$110-IU$110)),0)+IF($E124=IV$22,VLOOKUP($C124,Input!$A$8:$IA$39,MATCH(IV$21,Input!$A$6:$IA$6,0),FALSE),0)*IF(IV$109&gt;=MAX($IC$109:IU$109),MIN((IV$109-MAX($IC$109:IU$109)),(IV$109-IU$109)),0)</f>
        <v>0</v>
      </c>
      <c r="IW124" s="1">
        <f>+IF($E124=IW$22,VLOOKUP($C124,Input!$A$8:$IA$39,MATCH(IW$21,Input!$A$6:$IA$6,0),FALSE),0)*IF(IW$110&gt;=MAX($IC$110:IV$110),MIN((IW$110-MAX($IC$110:IV$110)),(IW$110-IV$110)),0)+IF($E124=IW$22,VLOOKUP($C124,Input!$A$8:$IA$39,MATCH(IW$21,Input!$A$6:$IA$6,0),FALSE),0)*IF(IW$109&gt;=MAX($IC$109:IV$109),MIN((IW$109-MAX($IC$109:IV$109)),(IW$109-IV$109)),0)</f>
        <v>0</v>
      </c>
      <c r="IX124" s="1">
        <f>+IF($E124=IX$22,VLOOKUP($C124,Input!$A$8:$IA$39,MATCH(IX$21,Input!$A$6:$IA$6,0),FALSE),0)*IF(IX$110&gt;=MAX($IC$110:IW$110),MIN((IX$110-MAX($IC$110:IW$110)),(IX$110-IW$110)),0)+IF($E124=IX$22,VLOOKUP($C124,Input!$A$8:$IA$39,MATCH(IX$21,Input!$A$6:$IA$6,0),FALSE),0)*IF(IX$109&gt;=MAX($IC$109:IW$109),MIN((IX$109-MAX($IC$109:IW$109)),(IX$109-IW$109)),0)</f>
        <v>0</v>
      </c>
      <c r="IY124" s="1">
        <f>+IF($E124=IY$22,VLOOKUP($C124,Input!$A$8:$IA$39,MATCH(IY$21,Input!$A$6:$IA$6,0),FALSE),0)*IF(IY$110&gt;=MAX($IC$110:IX$110),MIN((IY$110-MAX($IC$110:IX$110)),(IY$110-IX$110)),0)+IF($E124=IY$22,VLOOKUP($C124,Input!$A$8:$IA$39,MATCH(IY$21,Input!$A$6:$IA$6,0),FALSE),0)*IF(IY$109&gt;=MAX($IC$109:IX$109),MIN((IY$109-MAX($IC$109:IX$109)),(IY$109-IX$109)),0)</f>
        <v>0</v>
      </c>
      <c r="IZ124" s="1">
        <f>+IF($E124=IZ$22,VLOOKUP($C124,Input!$A$8:$IA$39,MATCH(IZ$21,Input!$A$6:$IA$6,0),FALSE),0)*IF(IZ$110&gt;=MAX($IC$110:IY$110),MIN((IZ$110-MAX($IC$110:IY$110)),(IZ$110-IY$110)),0)+IF($E124=IZ$22,VLOOKUP($C124,Input!$A$8:$IA$39,MATCH(IZ$21,Input!$A$6:$IA$6,0),FALSE),0)*IF(IZ$109&gt;=MAX($IC$109:IY$109),MIN((IZ$109-MAX($IC$109:IY$109)),(IZ$109-IY$109)),0)</f>
        <v>0</v>
      </c>
      <c r="JA124" s="1">
        <f>+IF($E124=JA$22,VLOOKUP($C124,Input!$A$8:$IA$39,MATCH(JA$21,Input!$A$6:$IA$6,0),FALSE),0)*IF(JA$110&gt;=MAX($IC$110:IZ$110),MIN((JA$110-MAX($IC$110:IZ$110)),(JA$110-IZ$110)),0)+IF($E124=JA$22,VLOOKUP($C124,Input!$A$8:$IA$39,MATCH(JA$21,Input!$A$6:$IA$6,0),FALSE),0)*IF(JA$109&gt;=MAX($IC$109:IZ$109),MIN((JA$109-MAX($IC$109:IZ$109)),(JA$109-IZ$109)),0)</f>
        <v>0</v>
      </c>
      <c r="JB124" s="1">
        <f>+IF($E124=JB$22,VLOOKUP($C124,Input!$A$8:$IA$39,MATCH(JB$21,Input!$A$6:$IA$6,0),FALSE),0)*IF(JB$110&gt;=MAX($IC$110:JA$110),MIN((JB$110-MAX($IC$110:JA$110)),(JB$110-JA$110)),0)+IF($E124=JB$22,VLOOKUP($C124,Input!$A$8:$IA$39,MATCH(JB$21,Input!$A$6:$IA$6,0),FALSE),0)*IF(JB$109&gt;=MAX($IC$109:JA$109),MIN((JB$109-MAX($IC$109:JA$109)),(JB$109-JA$109)),0)</f>
        <v>0</v>
      </c>
      <c r="JC124" s="1">
        <f>+IF($E124=JC$22,VLOOKUP($C124,Input!$A$8:$IA$39,MATCH(JC$21,Input!$A$6:$IA$6,0),FALSE),0)*IF(JC$110&gt;=MAX($IC$110:JB$110),MIN((JC$110-MAX($IC$110:JB$110)),(JC$110-JB$110)),0)+IF($E124=JC$22,VLOOKUP($C124,Input!$A$8:$IA$39,MATCH(JC$21,Input!$A$6:$IA$6,0),FALSE),0)*IF(JC$109&gt;=MAX($IC$109:JB$109),MIN((JC$109-MAX($IC$109:JB$109)),(JC$109-JB$109)),0)</f>
        <v>0</v>
      </c>
      <c r="JD124" s="1">
        <f>+IF($E124=JD$22,VLOOKUP($C124,Input!$A$8:$IA$39,MATCH(JD$21,Input!$A$6:$IA$6,0),FALSE),0)*IF(JD$110&gt;=MAX($IC$110:JC$110),MIN((JD$110-MAX($IC$110:JC$110)),(JD$110-JC$110)),0)+IF($E124=JD$22,VLOOKUP($C124,Input!$A$8:$IA$39,MATCH(JD$21,Input!$A$6:$IA$6,0),FALSE),0)*IF(JD$109&gt;=MAX($IC$109:JC$109),MIN((JD$109-MAX($IC$109:JC$109)),(JD$109-JC$109)),0)</f>
        <v>0</v>
      </c>
      <c r="JE124" s="1">
        <f>+IF($E124=JE$22,VLOOKUP($C124,Input!$A$8:$IA$39,MATCH(JE$21,Input!$A$6:$IA$6,0),FALSE),0)*IF(JE$110&gt;=MAX($IC$110:JD$110),MIN((JE$110-MAX($IC$110:JD$110)),(JE$110-JD$110)),0)+IF($E124=JE$22,VLOOKUP($C124,Input!$A$8:$IA$39,MATCH(JE$21,Input!$A$6:$IA$6,0),FALSE),0)*IF(JE$109&gt;=MAX($IC$109:JD$109),MIN((JE$109-MAX($IC$109:JD$109)),(JE$109-JD$109)),0)</f>
        <v>0</v>
      </c>
      <c r="JF124" s="1">
        <f>+IF($E124=JF$22,VLOOKUP($C124,Input!$A$8:$IA$39,MATCH(JF$21,Input!$A$6:$IA$6,0),FALSE),0)*IF(JF$110&gt;=MAX($IC$110:JE$110),MIN((JF$110-MAX($IC$110:JE$110)),(JF$110-JE$110)),0)+IF($E124=JF$22,VLOOKUP($C124,Input!$A$8:$IA$39,MATCH(JF$21,Input!$A$6:$IA$6,0),FALSE),0)*IF(JF$109&gt;=MAX($IC$109:JE$109),MIN((JF$109-MAX($IC$109:JE$109)),(JF$109-JE$109)),0)</f>
        <v>0</v>
      </c>
      <c r="JG124" s="1">
        <f>+IF($E124=JG$22,VLOOKUP($C124,Input!$A$8:$IA$39,MATCH(JG$21,Input!$A$6:$IA$6,0),FALSE),0)*IF(JG$110&gt;=MAX($IC$110:JF$110),MIN((JG$110-MAX($IC$110:JF$110)),(JG$110-JF$110)),0)+IF($E124=JG$22,VLOOKUP($C124,Input!$A$8:$IA$39,MATCH(JG$21,Input!$A$6:$IA$6,0),FALSE),0)*IF(JG$109&gt;=MAX($IC$109:JF$109),MIN((JG$109-MAX($IC$109:JF$109)),(JG$109-JF$109)),0)</f>
        <v>0</v>
      </c>
      <c r="JH124" s="1">
        <f>+IF($E124=JH$22,VLOOKUP($C124,Input!$A$8:$IA$39,MATCH(JH$21,Input!$A$6:$IA$6,0),FALSE),0)*IF(JH$110&gt;=MAX($IC$110:JG$110),MIN((JH$110-MAX($IC$110:JG$110)),(JH$110-JG$110)),0)+IF($E124=JH$22,VLOOKUP($C124,Input!$A$8:$IA$39,MATCH(JH$21,Input!$A$6:$IA$6,0),FALSE),0)*IF(JH$109&gt;=MAX($IC$109:JG$109),MIN((JH$109-MAX($IC$109:JG$109)),(JH$109-JG$109)),0)</f>
        <v>0</v>
      </c>
      <c r="JI124" s="1">
        <f>+IF($E124=JI$22,VLOOKUP($C124,Input!$A$8:$IA$39,MATCH(JI$21,Input!$A$6:$IA$6,0),FALSE),0)*IF(JI$110&gt;=MAX($IC$110:JH$110),MIN((JI$110-MAX($IC$110:JH$110)),(JI$110-JH$110)),0)+IF($E124=JI$22,VLOOKUP($C124,Input!$A$8:$IA$39,MATCH(JI$21,Input!$A$6:$IA$6,0),FALSE),0)*IF(JI$109&gt;=MAX($IC$109:JH$109),MIN((JI$109-MAX($IC$109:JH$109)),(JI$109-JH$109)),0)</f>
        <v>0</v>
      </c>
      <c r="JJ124" s="1">
        <f>+IF($E124=JJ$22,VLOOKUP($C124,Input!$A$8:$IA$39,MATCH(JJ$21,Input!$A$6:$IA$6,0),FALSE),0)*IF(JJ$110&gt;=MAX($IC$110:JI$110),MIN((JJ$110-MAX($IC$110:JI$110)),(JJ$110-JI$110)),0)+IF($E124=JJ$22,VLOOKUP($C124,Input!$A$8:$IA$39,MATCH(JJ$21,Input!$A$6:$IA$6,0),FALSE),0)*IF(JJ$109&gt;=MAX($IC$109:JI$109),MIN((JJ$109-MAX($IC$109:JI$109)),(JJ$109-JI$109)),0)</f>
        <v>0</v>
      </c>
      <c r="JK124" s="1">
        <f>+IF($E124=JK$22,VLOOKUP($C124,Input!$A$8:$IA$39,MATCH(JK$21,Input!$A$6:$IA$6,0),FALSE),0)*IF(JK$110&gt;=MAX($IC$110:JJ$110),MIN((JK$110-MAX($IC$110:JJ$110)),(JK$110-JJ$110)),0)+IF($E124=JK$22,VLOOKUP($C124,Input!$A$8:$IA$39,MATCH(JK$21,Input!$A$6:$IA$6,0),FALSE),0)*IF(JK$109&gt;=MAX($IC$109:JJ$109),MIN((JK$109-MAX($IC$109:JJ$109)),(JK$109-JJ$109)),0)</f>
        <v>0</v>
      </c>
      <c r="JL124" s="1">
        <f>+IF($E124=JL$22,VLOOKUP($C124,Input!$A$8:$IA$39,MATCH(JL$21,Input!$A$6:$IA$6,0),FALSE),0)*IF(JL$110&gt;=MAX($IC$110:JK$110),MIN((JL$110-MAX($IC$110:JK$110)),(JL$110-JK$110)),0)+IF($E124=JL$22,VLOOKUP($C124,Input!$A$8:$IA$39,MATCH(JL$21,Input!$A$6:$IA$6,0),FALSE),0)*IF(JL$109&gt;=MAX($IC$109:JK$109),MIN((JL$109-MAX($IC$109:JK$109)),(JL$109-JK$109)),0)</f>
        <v>0</v>
      </c>
      <c r="JN124" t="str">
        <f>+VLOOKUP($C124,Input!$A$8:$GZ$39,MATCH(JN$21,Input!$A$6:$GZ$6,0),FALSE)</f>
        <v>CNG Station Maint in fuel price</v>
      </c>
      <c r="JO124" s="1">
        <f>IF($E124+$I124+$D$7&lt;=JO$22,0,IF(JO$22-$D$7&gt;=$E124,VLOOKUP($C124,Input!$A$8:$GZ$39,MATCH(JO$21,Input!$A$6:$GZ$6,0),FALSE),0)*$F124/$G124)*$D124</f>
        <v>0</v>
      </c>
      <c r="JP124" s="1">
        <f>IF($E124+$I124+$D$7&lt;=JP$22,0,IF(JP$22-$D$7&gt;=$E124,VLOOKUP($C124,Input!$A$8:$GZ$39,MATCH(JP$21,Input!$A$6:$GZ$6,0),FALSE),0)*$F124/$G124)*$D124</f>
        <v>0</v>
      </c>
      <c r="JQ124" s="1">
        <f>IF($E124+$I124+$D$7&lt;=JQ$22,0,IF(JQ$22-$D$7&gt;=$E124,VLOOKUP($C124,Input!$A$8:$GZ$39,MATCH(JQ$21,Input!$A$6:$GZ$6,0),FALSE),0)*$F124/$G124)*$D124</f>
        <v>0</v>
      </c>
      <c r="JR124" s="1">
        <f>IF($E124+$I124+$D$7&lt;=JR$22,0,IF(JR$22-$D$7&gt;=$E124,VLOOKUP($C124,Input!$A$8:$GZ$39,MATCH(JR$21,Input!$A$6:$GZ$6,0),FALSE),0)*$F124/$G124)*$D124</f>
        <v>0</v>
      </c>
      <c r="JS124" s="1">
        <f>IF($E124+$I124+$D$7&lt;=JS$22,0,IF(JS$22-$D$7&gt;=$E124,VLOOKUP($C124,Input!$A$8:$GZ$39,MATCH(JS$21,Input!$A$6:$GZ$6,0),FALSE),0)*$F124/$G124)*$D124</f>
        <v>0</v>
      </c>
      <c r="JT124" s="1">
        <f>IF($E124+$I124+$D$7&lt;=JT$22,0,IF(JT$22-$D$7&gt;=$E124,VLOOKUP($C124,Input!$A$8:$GZ$39,MATCH(JT$21,Input!$A$6:$GZ$6,0),FALSE),0)*$F124/$G124)*$D124</f>
        <v>0</v>
      </c>
      <c r="JU124" s="1">
        <f>IF($E124+$I124+$D$7&lt;=JU$22,0,IF(JU$22-$D$7&gt;=$E124,VLOOKUP($C124,Input!$A$8:$GZ$39,MATCH(JU$21,Input!$A$6:$GZ$6,0),FALSE),0)*$F124/$G124)*$D124</f>
        <v>0</v>
      </c>
      <c r="JV124" s="1">
        <f>IF($E124+$I124+$D$7&lt;=JV$22,0,IF(JV$22-$D$7&gt;=$E124,VLOOKUP($C124,Input!$A$8:$GZ$39,MATCH(JV$21,Input!$A$6:$GZ$6,0),FALSE),0)*$F124/$G124)*$D124</f>
        <v>0</v>
      </c>
      <c r="JW124" s="1">
        <f>IF($E124+$I124+$D$7&lt;=JW$22,0,IF(JW$22-$D$7&gt;=$E124,VLOOKUP($C124,Input!$A$8:$GZ$39,MATCH(JW$21,Input!$A$6:$GZ$6,0),FALSE),0)*$F124/$G124)*$D124</f>
        <v>0</v>
      </c>
      <c r="JX124" s="1">
        <f>IF($E124+$I124+$D$7&lt;=JX$22,0,IF(JX$22-$D$7&gt;=$E124,VLOOKUP($C124,Input!$A$8:$GZ$39,MATCH(JX$21,Input!$A$6:$GZ$6,0),FALSE),0)*$F124/$G124)*$D124</f>
        <v>0</v>
      </c>
      <c r="JY124" s="1">
        <f>IF($E124+$I124+$D$7&lt;=JY$22,0,IF(JY$22-$D$7&gt;=$E124,VLOOKUP($C124,Input!$A$8:$GZ$39,MATCH(JY$21,Input!$A$6:$GZ$6,0),FALSE),0)*$F124/$G124)*$D124</f>
        <v>0</v>
      </c>
      <c r="JZ124" s="1">
        <f>IF($E124+$I124+$D$7&lt;=JZ$22,0,IF(JZ$22-$D$7&gt;=$E124,VLOOKUP($C124,Input!$A$8:$GZ$39,MATCH(JZ$21,Input!$A$6:$GZ$6,0),FALSE),0)*$F124/$G124)*$D124</f>
        <v>0</v>
      </c>
      <c r="KA124" s="1">
        <f>IF($E124+$I124+$D$7&lt;=KA$22,0,IF(KA$22-$D$7&gt;=$E124,VLOOKUP($C124,Input!$A$8:$GZ$39,MATCH(KA$21,Input!$A$6:$GZ$6,0),FALSE),0)*$F124/$G124)*$D124</f>
        <v>0</v>
      </c>
      <c r="KB124" s="1">
        <f>IF($E124+$I124+$D$7&lt;=KB$22,0,IF(KB$22-$D$7&gt;=$E124,VLOOKUP($C124,Input!$A$8:$GZ$39,MATCH(KB$21,Input!$A$6:$GZ$6,0),FALSE),0)*$F124/$G124)*$D124</f>
        <v>0</v>
      </c>
      <c r="KC124" s="1">
        <f>IF($E124+$I124+$D$7&lt;=KC$22,0,IF(KC$22-$D$7&gt;=$E124,VLOOKUP($C124,Input!$A$8:$GZ$39,MATCH(KC$21,Input!$A$6:$GZ$6,0),FALSE),0)*$F124/$G124)*$D124</f>
        <v>0</v>
      </c>
      <c r="KD124" s="1">
        <f>IF($E124+$I124+$D$7&lt;=KD$22,0,IF(KD$22-$D$7&gt;=$E124,VLOOKUP($C124,Input!$A$8:$GZ$39,MATCH(KD$21,Input!$A$6:$GZ$6,0),FALSE),0)*$F124/$G124)*$D124</f>
        <v>0</v>
      </c>
      <c r="KE124" s="1">
        <f>IF($E124+$I124+$D$7&lt;=KE$22,0,IF(KE$22-$D$7&gt;=$E124,VLOOKUP($C124,Input!$A$8:$GZ$39,MATCH(KE$21,Input!$A$6:$GZ$6,0),FALSE),0)*$F124/$G124)*$D124</f>
        <v>0</v>
      </c>
      <c r="KF124" s="1">
        <f>IF($E124+$I124+$D$7&lt;=KF$22,0,IF(KF$22-$D$7&gt;=$E124,VLOOKUP($C124,Input!$A$8:$GZ$39,MATCH(KF$21,Input!$A$6:$GZ$6,0),FALSE),0)*$F124/$G124)*$D124</f>
        <v>0</v>
      </c>
      <c r="KG124" s="1">
        <f>IF($E124+$I124+$D$7&lt;=KG$22,0,IF(KG$22-$D$7&gt;=$E124,VLOOKUP($C124,Input!$A$8:$GZ$39,MATCH(KG$21,Input!$A$6:$GZ$6,0),FALSE),0)*$F124/$G124)*$D124</f>
        <v>0</v>
      </c>
      <c r="KH124" s="1">
        <f>IF($E124+$I124+$D$7&lt;=KH$22,0,IF(KH$22-$D$7&gt;=$E124,VLOOKUP($C124,Input!$A$8:$GZ$39,MATCH(KH$21,Input!$A$6:$GZ$6,0),FALSE),0)*$F124/$G124)*$D124</f>
        <v>0</v>
      </c>
      <c r="KI124" s="1">
        <f>IF($E124+$I124+$D$7&lt;=KI$22,0,IF(KI$22-$D$7&gt;=$E124,VLOOKUP($C124,Input!$A$8:$GZ$39,MATCH(KI$21,Input!$A$6:$GZ$6,0),FALSE),0)*$F124/$G124)*$D124</f>
        <v>0</v>
      </c>
      <c r="KJ124" s="1">
        <f>IF($E124+$I124+$D$7&lt;=KJ$22,0,IF(KJ$22-$D$7&gt;=$E124,VLOOKUP($C124,Input!$A$8:$GZ$39,MATCH(KJ$21,Input!$A$6:$GZ$6,0),FALSE),0)*$F124/$G124)*$D124</f>
        <v>0</v>
      </c>
      <c r="KK124" s="1">
        <f>IF($E124+$I124+$D$7&lt;=KK$22,0,IF(KK$22-$D$7&gt;=$E124,VLOOKUP($C124,Input!$A$8:$GZ$39,MATCH(KK$21,Input!$A$6:$GZ$6,0),FALSE),0)*$F124/$G124)*$D124</f>
        <v>0</v>
      </c>
      <c r="KL124" s="1">
        <f>IF($E124+$I124+$D$7&lt;=KL$22,0,IF(KL$22-$D$7&gt;=$E124,VLOOKUP($C124,Input!$A$8:$GZ$39,MATCH(KL$21,Input!$A$6:$GZ$6,0),FALSE),0)*$F124/$G124)*$D124</f>
        <v>0</v>
      </c>
      <c r="KM124" s="1">
        <f>IF($E124+$I124+$D$7&lt;=KM$22,0,IF(KM$22-$D$7&gt;=$E124,VLOOKUP($C124,Input!$A$8:$GZ$39,MATCH(KM$21,Input!$A$6:$GZ$6,0),FALSE),0)*$F124/$G124)*$D124</f>
        <v>0</v>
      </c>
      <c r="KN124" s="1">
        <f>IF($E124+$I124+$D$7&lt;=KN$22,0,IF(KN$22-$D$7&gt;=$E124,VLOOKUP($C124,Input!$A$8:$GZ$39,MATCH(KN$21,Input!$A$6:$GZ$6,0),FALSE),0)*$F124/$G124)*$D124</f>
        <v>0</v>
      </c>
      <c r="KO124" s="1">
        <f>IF($E124+$I124+$D$7&lt;=KO$22,0,IF(KO$22-$D$7&gt;=$E124,VLOOKUP($C124,Input!$A$8:$GZ$39,MATCH(KO$21,Input!$A$6:$GZ$6,0),FALSE),0)*$F124/$G124)*$D124</f>
        <v>0</v>
      </c>
      <c r="KP124" s="1">
        <f>IF($E124+$I124+$D$7&lt;=KP$22,0,IF(KP$22-$D$7&gt;=$E124,VLOOKUP($C124,Input!$A$8:$GZ$39,MATCH(KP$21,Input!$A$6:$GZ$6,0),FALSE),0)*$F124/$G124)*$D124</f>
        <v>0</v>
      </c>
      <c r="KQ124" s="1">
        <f>IF($E124+$I124+$D$7&lt;=KQ$22,0,IF(KQ$22-$D$7&gt;=$E124,VLOOKUP($C124,Input!$A$8:$GZ$39,MATCH(KQ$21,Input!$A$6:$GZ$6,0),FALSE),0)*$F124/$G124)*$D124</f>
        <v>0</v>
      </c>
      <c r="KR124" s="1">
        <f>IF($E124+$I124+$D$7&lt;=KR$22,0,IF(KR$22-$D$7&gt;=$E124,VLOOKUP($C124,Input!$A$8:$GZ$39,MATCH(KR$21,Input!$A$6:$GZ$6,0),FALSE),0)*$F124/$G124)*$D124</f>
        <v>0</v>
      </c>
      <c r="KS124" s="1">
        <f>IF($E124+$I124+$D$7&lt;=KS$22,0,IF(KS$22-$D$7&gt;=$E124,VLOOKUP($C124,Input!$A$8:$GZ$39,MATCH(KS$21,Input!$A$6:$GZ$6,0),FALSE),0)*$F124/$G124)*$D124</f>
        <v>0</v>
      </c>
      <c r="KT124" s="1">
        <f>IF($E124+$I124+$D$7&lt;=KT$22,0,IF(KT$22-$D$7&gt;=$E124,VLOOKUP($C124,Input!$A$8:$GZ$39,MATCH(KT$21,Input!$A$6:$GZ$6,0),FALSE),0)*$F124/$G124)*$D124</f>
        <v>0</v>
      </c>
      <c r="KU124" s="1">
        <f>IF($E124+$I124+$D$7&lt;=KU$22,0,IF(KU$22-$D$7&gt;=$E124,VLOOKUP($C124,Input!$A$8:$GZ$39,MATCH(KU$21,Input!$A$6:$GZ$6,0),FALSE),0)*$F124/$G124)*$D124</f>
        <v>0</v>
      </c>
      <c r="KV124" s="1">
        <f>IF($E124+$I124+$D$7&lt;=KV$22,0,IF(KV$22-$D$7&gt;=$E124,VLOOKUP($C124,Input!$A$8:$GZ$39,MATCH(KV$21,Input!$A$6:$GZ$6,0),FALSE),0)*$F124/$G124)*$D124</f>
        <v>0</v>
      </c>
      <c r="KW124" s="1">
        <f>IF($E124+$I124+$D$7&lt;=KW$22,0,IF(KW$22-$D$7&gt;=$E124,VLOOKUP($C124,Input!$A$8:$GZ$39,MATCH(KW$21,Input!$A$6:$GZ$6,0),FALSE),0)*$F124/$G124)*$D124</f>
        <v>0</v>
      </c>
      <c r="KY124" t="str">
        <f>VLOOKUP($C124,Input!$A$8:$HV$39,MATCH(KY$21,Input!$A$6:$HV$6,0),FALSE)</f>
        <v xml:space="preserve">CNG (compressed and at pump, including station maintenance) </v>
      </c>
      <c r="KZ124" s="1">
        <f>IF($E124+$I124+$D$7&lt;=KZ$22,0,IF(KZ$22-$D$7&gt;=$E124,VLOOKUP($C124,Input!$A$8:$HV$39,MATCH(KZ$21,Input!$A$6:$HV$6,0),FALSE)/$G124*$F124,0))*$D124</f>
        <v>0</v>
      </c>
      <c r="LA124" s="1">
        <f>IF($E124+$I124+$D$7&lt;=LA$22,0,IF(LA$22-$D$7&gt;=$E124,VLOOKUP($C124,Input!$A$8:$HV$39,MATCH(LA$21,Input!$A$6:$HV$6,0),FALSE)/$G124*$F124,0))*$D124</f>
        <v>0</v>
      </c>
      <c r="LB124" s="1">
        <f>IF($E124+$I124+$D$7&lt;=LB$22,0,IF(LB$22-$D$7&gt;=$E124,VLOOKUP($C124,Input!$A$8:$HV$39,MATCH(LB$21,Input!$A$6:$HV$6,0),FALSE)/$G124*$F124,0))*$D124</f>
        <v>0</v>
      </c>
      <c r="LC124" s="1">
        <f>IF($E124+$I124+$D$7&lt;=LC$22,0,IF(LC$22-$D$7&gt;=$E124,VLOOKUP($C124,Input!$A$8:$HV$39,MATCH(LC$21,Input!$A$6:$HV$6,0),FALSE)/$G124*$F124,0))*$D124</f>
        <v>0</v>
      </c>
      <c r="LD124" s="1">
        <f>IF($E124+$I124+$D$7&lt;=LD$22,0,IF(LD$22-$D$7&gt;=$E124,VLOOKUP($C124,Input!$A$8:$HV$39,MATCH(LD$21,Input!$A$6:$HV$6,0),FALSE)/$G124*$F124,0))*$D124</f>
        <v>0</v>
      </c>
      <c r="LE124" s="1">
        <f>IF($E124+$I124+$D$7&lt;=LE$22,0,IF(LE$22-$D$7&gt;=$E124,VLOOKUP($C124,Input!$A$8:$HV$39,MATCH(LE$21,Input!$A$6:$HV$6,0),FALSE)/$G124*$F124,0))*$D124</f>
        <v>0</v>
      </c>
      <c r="LF124" s="1">
        <f>IF($E124+$I124+$D$7&lt;=LF$22,0,IF(LF$22-$D$7&gt;=$E124,VLOOKUP($C124,Input!$A$8:$HV$39,MATCH(LF$21,Input!$A$6:$HV$6,0),FALSE)/$G124*$F124,0))*$D124</f>
        <v>0</v>
      </c>
      <c r="LG124" s="1">
        <f>IF($E124+$I124+$D$7&lt;=LG$22,0,IF(LG$22-$D$7&gt;=$E124,VLOOKUP($C124,Input!$A$8:$HV$39,MATCH(LG$21,Input!$A$6:$HV$6,0),FALSE)/$G124*$F124,0))*$D124</f>
        <v>0</v>
      </c>
      <c r="LH124" s="1">
        <f>IF($E124+$I124+$D$7&lt;=LH$22,0,IF(LH$22-$D$7&gt;=$E124,VLOOKUP($C124,Input!$A$8:$HV$39,MATCH(LH$21,Input!$A$6:$HV$6,0),FALSE)/$G124*$F124,0))*$D124</f>
        <v>0</v>
      </c>
      <c r="LI124" s="1">
        <f>IF($E124+$I124+$D$7&lt;=LI$22,0,IF(LI$22-$D$7&gt;=$E124,VLOOKUP($C124,Input!$A$8:$HV$39,MATCH(LI$21,Input!$A$6:$HV$6,0),FALSE)/$G124*$F124,0))*$D124</f>
        <v>0</v>
      </c>
      <c r="LJ124" s="1">
        <f>IF($E124+$I124+$D$7&lt;=LJ$22,0,IF(LJ$22-$D$7&gt;=$E124,VLOOKUP($C124,Input!$A$8:$HV$39,MATCH(LJ$21,Input!$A$6:$HV$6,0),FALSE)/$G124*$F124,0))*$D124</f>
        <v>3602474.2268041242</v>
      </c>
      <c r="LK124" s="1">
        <f>IF($E124+$I124+$D$7&lt;=LK$22,0,IF(LK$22-$D$7&gt;=$E124,VLOOKUP($C124,Input!$A$8:$HV$39,MATCH(LK$21,Input!$A$6:$HV$6,0),FALSE)/$G124*$F124,0))*$D124</f>
        <v>3602474.2268041242</v>
      </c>
      <c r="LL124" s="1">
        <f>IF($E124+$I124+$D$7&lt;=LL$22,0,IF(LL$22-$D$7&gt;=$E124,VLOOKUP($C124,Input!$A$8:$HV$39,MATCH(LL$21,Input!$A$6:$HV$6,0),FALSE)/$G124*$F124,0))*$D124</f>
        <v>3602474.2268041242</v>
      </c>
      <c r="LM124" s="1">
        <f>IF($E124+$I124+$D$7&lt;=LM$22,0,IF(LM$22-$D$7&gt;=$E124,VLOOKUP($C124,Input!$A$8:$HV$39,MATCH(LM$21,Input!$A$6:$HV$6,0),FALSE)/$G124*$F124,0))*$D124</f>
        <v>3602474.2268041242</v>
      </c>
      <c r="LN124" s="1">
        <f>IF($E124+$I124+$D$7&lt;=LN$22,0,IF(LN$22-$D$7&gt;=$E124,VLOOKUP($C124,Input!$A$8:$HV$39,MATCH(LN$21,Input!$A$6:$HV$6,0),FALSE)/$G124*$F124,0))*$D124</f>
        <v>3602474.2268041242</v>
      </c>
      <c r="LO124" s="1">
        <f>IF($E124+$I124+$D$7&lt;=LO$22,0,IF(LO$22-$D$7&gt;=$E124,VLOOKUP($C124,Input!$A$8:$HV$39,MATCH(LO$21,Input!$A$6:$HV$6,0),FALSE)/$G124*$F124,0))*$D124</f>
        <v>3602474.2268041242</v>
      </c>
      <c r="LP124" s="1">
        <f>IF($E124+$I124+$D$7&lt;=LP$22,0,IF(LP$22-$D$7&gt;=$E124,VLOOKUP($C124,Input!$A$8:$HV$39,MATCH(LP$21,Input!$A$6:$HV$6,0),FALSE)/$G124*$F124,0))*$D124</f>
        <v>3602474.2268041242</v>
      </c>
      <c r="LQ124" s="1">
        <f>IF($E124+$I124+$D$7&lt;=LQ$22,0,IF(LQ$22-$D$7&gt;=$E124,VLOOKUP($C124,Input!$A$8:$HV$39,MATCH(LQ$21,Input!$A$6:$HV$6,0),FALSE)/$G124*$F124,0))*$D124</f>
        <v>4095062.0596988951</v>
      </c>
      <c r="LR124" s="1">
        <f>IF($E124+$I124+$D$7&lt;=LR$22,0,IF(LR$22-$D$7&gt;=$E124,VLOOKUP($C124,Input!$A$8:$HV$39,MATCH(LR$21,Input!$A$6:$HV$6,0),FALSE)/$G124*$F124,0))*$D124</f>
        <v>4354580.3338031322</v>
      </c>
      <c r="LS124" s="1">
        <f>IF($E124+$I124+$D$7&lt;=LS$22,0,IF(LS$22-$D$7&gt;=$E124,VLOOKUP($C124,Input!$A$8:$HV$39,MATCH(LS$21,Input!$A$6:$HV$6,0),FALSE)/$G124*$F124,0))*$D124</f>
        <v>4566065.837049745</v>
      </c>
      <c r="LT124" s="1">
        <f>IF($E124+$I124+$D$7&lt;=LT$22,0,IF(LT$22-$D$7&gt;=$E124,VLOOKUP($C124,Input!$A$8:$HV$39,MATCH(LT$21,Input!$A$6:$HV$6,0),FALSE)/$G124*$F124,0))*$D124</f>
        <v>4707696.1225886121</v>
      </c>
      <c r="LU124" s="1">
        <f>IF($E124+$I124+$D$7&lt;=LU$22,0,IF(LU$22-$D$7&gt;=$E124,VLOOKUP($C124,Input!$A$8:$HV$39,MATCH(LU$21,Input!$A$6:$HV$6,0),FALSE)/$G124*$F124,0))*$D124</f>
        <v>4726060.0490946593</v>
      </c>
      <c r="LV124" s="1">
        <f>IF($E124+$I124+$D$7&lt;=LV$22,0,IF(LV$22-$D$7&gt;=$E124,VLOOKUP($C124,Input!$A$8:$HV$39,MATCH(LV$21,Input!$A$6:$HV$6,0),FALSE)/$G124*$F124,0))*$D124</f>
        <v>4734825.1352958865</v>
      </c>
      <c r="LW124" s="1">
        <f>IF($E124+$I124+$D$7&lt;=LW$22,0,IF(LW$22-$D$7&gt;=$E124,VLOOKUP($C124,Input!$A$8:$HV$39,MATCH(LW$21,Input!$A$6:$HV$6,0),FALSE)/$G124*$F124,0))*$D124</f>
        <v>4755890.1460853657</v>
      </c>
      <c r="LX124" s="1">
        <f>IF($E124+$I124+$D$7&lt;=LX$22,0,IF(LX$22-$D$7&gt;=$E124,VLOOKUP($C124,Input!$A$8:$HV$39,MATCH(LX$21,Input!$A$6:$HV$6,0),FALSE)/$G124*$F124,0))*$D124</f>
        <v>0</v>
      </c>
      <c r="LY124" s="1">
        <f>IF($E124+$I124+$D$7&lt;=LY$22,0,IF(LY$22-$D$7&gt;=$E124,VLOOKUP($C124,Input!$A$8:$HV$39,MATCH(LY$21,Input!$A$6:$HV$6,0),FALSE)/$G124*$F124,0))*$D124</f>
        <v>0</v>
      </c>
      <c r="LZ124" s="1">
        <f>IF($E124+$I124+$D$7&lt;=LZ$22,0,IF(LZ$22-$D$7&gt;=$E124,VLOOKUP($C124,Input!$A$8:$HV$39,MATCH(LZ$21,Input!$A$6:$HV$6,0),FALSE)/$G124*$F124,0))*$D124</f>
        <v>0</v>
      </c>
      <c r="MA124" s="1">
        <f>IF($E124+$I124+$D$7&lt;=MA$22,0,IF(MA$22-$D$7&gt;=$E124,VLOOKUP($C124,Input!$A$8:$HV$39,MATCH(MA$21,Input!$A$6:$HV$6,0),FALSE)/$G124*$F124,0))*$D124</f>
        <v>0</v>
      </c>
      <c r="MB124" s="1">
        <f>IF($E124+$I124+$D$7&lt;=MB$22,0,IF(MB$22-$D$7&gt;=$E124,VLOOKUP($C124,Input!$A$8:$HV$39,MATCH(MB$21,Input!$A$6:$HV$6,0),FALSE)/$G124*$F124,0))*$D124</f>
        <v>0</v>
      </c>
      <c r="MC124" s="1">
        <f>IF($E124+$I124+$D$7&lt;=MC$22,0,IF(MC$22-$D$7&gt;=$E124,VLOOKUP($C124,Input!$A$8:$HV$39,MATCH(MC$21,Input!$A$6:$HV$6,0),FALSE)/$G124*$F124,0))*$D124</f>
        <v>0</v>
      </c>
      <c r="MD124" s="1">
        <f>IF($E124+$I124+$D$7&lt;=MD$22,0,IF(MD$22-$D$7&gt;=$E124,VLOOKUP($C124,Input!$A$8:$HV$39,MATCH(MD$21,Input!$A$6:$HV$6,0),FALSE)/$G124*$F124,0))*$D124</f>
        <v>0</v>
      </c>
      <c r="ME124" s="1">
        <f>IF($E124+$I124+$D$7&lt;=ME$22,0,IF(ME$22-$D$7&gt;=$E124,VLOOKUP($C124,Input!$A$8:$HV$39,MATCH(ME$21,Input!$A$6:$HV$6,0),FALSE)/$G124*$F124,0))*$D124</f>
        <v>0</v>
      </c>
      <c r="MF124" s="1">
        <f>IF($E124+$I124+$D$7&lt;=MF$22,0,IF(MF$22-$D$7&gt;=$E124,VLOOKUP($C124,Input!$A$8:$HV$39,MATCH(MF$21,Input!$A$6:$HV$6,0),FALSE)/$G124*$F124,0))*$D124</f>
        <v>0</v>
      </c>
      <c r="MG124" s="1">
        <f>IF($E124+$I124+$D$7&lt;=MG$22,0,IF(MG$22-$D$7&gt;=$E124,VLOOKUP($C124,Input!$A$8:$HV$39,MATCH(MG$21,Input!$A$6:$HV$6,0),FALSE)/$G124*$F124,0))*$D124</f>
        <v>0</v>
      </c>
      <c r="MH124" s="1">
        <f>IF($E124+$I124+$D$7&lt;=MH$22,0,IF(MH$22-$D$7&gt;=$E124,VLOOKUP($C124,Input!$A$8:$HV$39,MATCH(MH$21,Input!$A$6:$HV$6,0),FALSE)/$G124*$F124,0))*$D124</f>
        <v>0</v>
      </c>
      <c r="MI124" s="1">
        <f>IF($E124+$I124+$D$7&lt;=MI$22,0,IF(MI$22-$D$7&gt;=$E124,VLOOKUP($C124,Input!$A$8:$HV$39,MATCH(MI$21,Input!$A$6:$HV$6,0),FALSE)/$G124*$F124,0))*$D124</f>
        <v>0</v>
      </c>
      <c r="MJ124" s="1">
        <f>IF($E124+$I124+$D$7&lt;=MJ$22,0,IF(MJ$22-$D$7&gt;=$E124,VLOOKUP($C124,Input!$A$8:$HV$39,MATCH(MJ$21,Input!$A$6:$HV$6,0),FALSE)/$G124*$F124,0))*$D124</f>
        <v>0</v>
      </c>
      <c r="MK124" s="1">
        <f>IF($E124+$I124+$D$7&lt;=MK$22,0,IF(MK$22-$D$7&gt;=$E124,VLOOKUP($C124,Input!$A$8:$HV$39,MATCH(MK$21,Input!$A$6:$HV$6,0),FALSE)/$G124*$F124,0))*$D124</f>
        <v>0</v>
      </c>
      <c r="ML124" s="1">
        <f>IF($E124+$I124+$D$7&lt;=ML$22,0,IF(ML$22-$D$7&gt;=$E124,VLOOKUP($C124,Input!$A$8:$HV$39,MATCH(ML$21,Input!$A$6:$HV$6,0),FALSE)/$G124*$F124,0))*$D124</f>
        <v>0</v>
      </c>
      <c r="MM124" s="1">
        <f>IF($E124+$I124+$D$7&lt;=MM$22,0,IF(MM$22-$D$7&gt;=$E124,VLOOKUP($C124,Input!$A$8:$HV$39,MATCH(MM$21,Input!$A$6:$HV$6,0),FALSE)/$G124*$F124,0))*$D124</f>
        <v>0</v>
      </c>
      <c r="MN124" s="1">
        <f>IF($E124+$I124+$D$7&lt;=MN$22,0,IF(MN$22-$D$7&gt;=$E124,VLOOKUP($C124,Input!$A$8:$HV$39,MATCH(MN$21,Input!$A$6:$HV$6,0),FALSE)/$G124*$F124,0))*$D124</f>
        <v>0</v>
      </c>
      <c r="MO124" s="1">
        <f>IF($E124+$I124+$D$7&lt;=MO$22,0,IF(MO$22-$D$7&gt;=$E124,VLOOKUP($C124,Input!$A$8:$HV$39,MATCH(MO$21,Input!$A$6:$HV$6,0),FALSE)/$G124*$F124,0))*$D124</f>
        <v>0</v>
      </c>
      <c r="MP124" s="1">
        <f>IF($E124+$I124+$D$7&lt;=MP$22,0,IF(MP$22-$D$7&gt;=$E124,VLOOKUP($C124,Input!$A$8:$HV$39,MATCH(MP$21,Input!$A$6:$HV$6,0),FALSE)/$G124*$F124,0))*$D124</f>
        <v>0</v>
      </c>
      <c r="MQ124" s="1">
        <f>IF($E124+$I124+$D$7&lt;=MQ$22,0,IF(MQ$22-$D$7&gt;=$E124,VLOOKUP($C124,Input!$A$8:$HV$39,MATCH(MQ$21,Input!$A$6:$HV$6,0),FALSE)/$G124*$F124,0))*$D124</f>
        <v>0</v>
      </c>
      <c r="MR124" s="1">
        <f>IF($E124+$I124+$D$7&lt;=MR$22,0,IF(MR$22-$D$7&gt;=$E124,VLOOKUP($C124,Input!$A$8:$HV$39,MATCH(MR$21,Input!$A$6:$HV$6,0),FALSE)/$G124*$F124,0))*$D124</f>
        <v>0</v>
      </c>
      <c r="MS124" s="1">
        <f>IF($E124+$I124+$D$7&lt;=MS$22,0,IF(MS$22-$D$7&gt;=$E124,VLOOKUP($C124,Input!$A$8:$HV$39,MATCH(MS$21,Input!$A$6:$HV$6,0),FALSE)/$G124*$F124,0))*$D124</f>
        <v>0</v>
      </c>
      <c r="MT124" s="1">
        <f>IF($E124+$I124+$D$7&lt;=MT$22,0,IF(MT$22-$D$7&gt;=$E124,VLOOKUP($C124,Input!$A$8:$HV$39,MATCH(MT$21,Input!$A$6:$HV$6,0),FALSE)/$G124*$F124,0))*$D124</f>
        <v>0</v>
      </c>
      <c r="MU124" s="1">
        <f>IF($E124+$I124+$D$7&lt;=MU$22,0,IF(MU$22-$D$7&gt;=$E124,VLOOKUP($C124,Input!$A$8:$HV$39,MATCH(MU$21,Input!$A$6:$HV$6,0),FALSE)/$G124*$F124,0))*$D124</f>
        <v>0</v>
      </c>
      <c r="MV124" s="1">
        <f>IF($E124+$I124+$D$7&lt;=MV$22,0,IF(MV$22-$D$7&gt;=$E124,VLOOKUP($C124,Input!$A$8:$HV$39,MATCH(MV$21,Input!$A$6:$HV$6,0),FALSE)/$G124*$F124,0))*$D124</f>
        <v>0</v>
      </c>
      <c r="MW124" s="1">
        <f>IF($E124+$I124+$D$7&lt;=MW$22,0,IF(MW$22-$D$7&gt;=$E124,VLOOKUP($C124,Input!$A$8:$HV$39,MATCH(MW$21,Input!$A$6:$HV$6,0),FALSE)/$G124*$F124,0))*$D124</f>
        <v>0</v>
      </c>
      <c r="MX124" s="1">
        <f>IF($E124+$I124+$D$7&lt;=MX$22,0,IF(MX$22-$D$7&gt;=$E124,VLOOKUP($C124,Input!$A$8:$HV$39,MATCH(MX$21,Input!$A$6:$HV$6,0),FALSE)/$G124*$F124,0))*$D124</f>
        <v>0</v>
      </c>
      <c r="MZ124" t="str">
        <f>VLOOKUP($C124,Input!$A$8:$HV$39,MATCH(MZ$21,Input!$A$6:$HV$6,0),FALSE)</f>
        <v>Fossil CNG LCFS Credit ($/DGE)</v>
      </c>
      <c r="NA124" s="1">
        <f>IF($E124+$I124+$D$7&lt;=NA$22,0,IF(NA$22-$D$7&gt;=$E124,-VLOOKUP($C124,Input!$A$8:$HV$39,MATCH(NA$21,Input!$A$6:$HV$6,0),FALSE)/$G124*$F124,0))*$D124*$G$4/100</f>
        <v>-517858.66465979372</v>
      </c>
      <c r="NB124" s="1">
        <f>IF($E124+$I124+$D$7&lt;=NB$22,0,IF(NB$22-$D$7&gt;=$E124,-VLOOKUP($C124,Input!$A$8:$HV$39,MATCH(NB$21,Input!$A$6:$HV$6,0),FALSE)/$G124*$F124,0))*$D124*$G$4/100</f>
        <v>-458300.37674226821</v>
      </c>
      <c r="NC124" s="1">
        <f>IF($E124+$I124+$D$7&lt;=NC$22,0,IF(NC$22-$D$7&gt;=$E124,-VLOOKUP($C124,Input!$A$8:$HV$39,MATCH(NC$21,Input!$A$6:$HV$6,0),FALSE)/$G124*$F124,0))*$D124*$G$4/100</f>
        <v>-398742.08882474189</v>
      </c>
      <c r="ND124" s="1">
        <f>IF($E124+$I124+$D$7&lt;=ND$22,0,IF(ND$22-$D$7&gt;=$E124,-VLOOKUP($C124,Input!$A$8:$HV$39,MATCH(ND$21,Input!$A$6:$HV$6,0),FALSE)/$G124*$F124,0))*$D124*$G$4/100</f>
        <v>-299478.27562886622</v>
      </c>
      <c r="NE124" s="1">
        <f>IF($E124+$I124+$D$7&lt;=NE$22,0,IF(NE$22-$D$7&gt;=$E124,-VLOOKUP($C124,Input!$A$8:$HV$39,MATCH(NE$21,Input!$A$6:$HV$6,0),FALSE)/$G124*$F124,0))*$D124*$G$4/100</f>
        <v>-200214.46243298994</v>
      </c>
      <c r="NF124" s="1">
        <f>IF($E124+$I124+$D$7&lt;=NF$22,0,IF(NF$22-$D$7&gt;=$E124,-VLOOKUP($C124,Input!$A$8:$HV$39,MATCH(NF$21,Input!$A$6:$HV$6,0),FALSE)/$G124*$F124,0))*$D124*$G$4/100</f>
        <v>-200214.46243298994</v>
      </c>
      <c r="NG124" s="1">
        <f>IF($E124+$I124+$D$7&lt;=NG$22,0,IF(NG$22-$D$7&gt;=$E124,-VLOOKUP($C124,Input!$A$8:$HV$39,MATCH(NG$21,Input!$A$6:$HV$6,0),FALSE)/$G124*$F124,0))*$D124*$G$4/100</f>
        <v>-200214.46243298994</v>
      </c>
      <c r="NH124" s="1">
        <f>IF($E124+$I124+$D$7&lt;=NH$22,0,IF(NH$22-$D$7&gt;=$E124,-VLOOKUP($C124,Input!$A$8:$HV$39,MATCH(NH$21,Input!$A$6:$HV$6,0),FALSE)/$G124*$F124,0))*$D124*$G$4/100</f>
        <v>-200214.46243298994</v>
      </c>
      <c r="NI124" s="1">
        <f>IF($E124+$I124+$D$7&lt;=NI$22,0,IF(NI$22-$D$7&gt;=$E124,-VLOOKUP($C124,Input!$A$8:$HV$39,MATCH(NI$21,Input!$A$6:$HV$6,0),FALSE)/$G124*$F124,0))*$D124*$G$4/100</f>
        <v>0</v>
      </c>
      <c r="NJ124" s="1">
        <f>IF($E124+$I124+$D$7&lt;=NJ$22,0,IF(NJ$22-$D$7&gt;=$E124,-VLOOKUP($C124,Input!$A$8:$HV$39,MATCH(NJ$21,Input!$A$6:$HV$6,0),FALSE)/$G124*$F124,0))*$D124*$G$4/100</f>
        <v>0</v>
      </c>
      <c r="NK124" s="1">
        <f>IF($E124+$I124+$D$7&lt;=NK$22,0,IF(NK$22-$D$7&gt;=$E124,-VLOOKUP($C124,Input!$A$8:$HV$39,MATCH(NK$21,Input!$A$6:$HV$6,0),FALSE)/$G124*$F124,0))*$D124*$G$4/100</f>
        <v>0</v>
      </c>
      <c r="NL124" s="1">
        <f>IF($E124+$I124+$D$7&lt;=NL$22,0,IF(NL$22-$D$7&gt;=$E124,-VLOOKUP($C124,Input!$A$8:$HV$39,MATCH(NL$21,Input!$A$6:$HV$6,0),FALSE)/$G124*$F124,0))*$D124*$G$4/100</f>
        <v>0</v>
      </c>
      <c r="NM124" s="1">
        <f>IF($E124+$I124+$D$7&lt;=NM$22,0,IF(NM$22-$D$7&gt;=$E124,-VLOOKUP($C124,Input!$A$8:$HV$39,MATCH(NM$21,Input!$A$6:$HV$6,0),FALSE)/$G124*$F124,0))*$D124*$G$4/100</f>
        <v>0</v>
      </c>
      <c r="NN124" s="1">
        <f>IF($E124+$I124+$D$7&lt;=NN$22,0,IF(NN$22-$D$7&gt;=$E124,-VLOOKUP($C124,Input!$A$8:$HV$39,MATCH(NN$21,Input!$A$6:$HV$6,0),FALSE)/$G124*$F124,0))*$D124*$G$4/100</f>
        <v>0</v>
      </c>
      <c r="NO124" s="1">
        <f>IF($E124+$I124+$D$7&lt;=NO$22,0,IF(NO$22-$D$7&gt;=$E124,-VLOOKUP($C124,Input!$A$8:$HV$39,MATCH(NO$21,Input!$A$6:$HV$6,0),FALSE)/$G124*$F124,0))*$D124*$G$4/100</f>
        <v>0</v>
      </c>
      <c r="NP124" s="1">
        <f>IF($E124+$I124+$D$7&lt;=NP$22,0,IF(NP$22-$D$7&gt;=$E124,-VLOOKUP($C124,Input!$A$8:$HV$39,MATCH(NP$21,Input!$A$6:$HV$6,0),FALSE)/$G124*$F124,0))*$D124*$G$4/100</f>
        <v>0</v>
      </c>
      <c r="NQ124" s="1">
        <f>IF($E124+$I124+$D$7&lt;=NQ$22,0,IF(NQ$22-$D$7&gt;=$E124,-VLOOKUP($C124,Input!$A$8:$HV$39,MATCH(NQ$21,Input!$A$6:$HV$6,0),FALSE)/$G124*$F124,0))*$D124*$G$4/100</f>
        <v>0</v>
      </c>
      <c r="NR124" s="1">
        <f>IF($E124+$I124+$D$7&lt;=NR$22,0,IF(NR$22-$D$7&gt;=$E124,-VLOOKUP($C124,Input!$A$8:$HV$39,MATCH(NR$21,Input!$A$6:$HV$6,0),FALSE)/$G124*$F124,0))*$D124*$G$4/100</f>
        <v>0</v>
      </c>
      <c r="NS124" s="1">
        <f>IF($E124+$I124+$D$7&lt;=NS$22,0,IF(NS$22-$D$7&gt;=$E124,-VLOOKUP($C124,Input!$A$8:$HV$39,MATCH(NS$21,Input!$A$6:$HV$6,0),FALSE)/$G124*$F124,0))*$D124*$G$4/100</f>
        <v>0</v>
      </c>
      <c r="NT124" s="1">
        <f>IF($E124+$I124+$D$7&lt;=NT$22,0,IF(NT$22-$D$7&gt;=$E124,-VLOOKUP($C124,Input!$A$8:$HV$39,MATCH(NT$21,Input!$A$6:$HV$6,0),FALSE)/$G124*$F124,0))*$D124*$G$4/100</f>
        <v>0</v>
      </c>
      <c r="NU124" s="1">
        <f>IF($E124+$I124+$D$7&lt;=NU$22,0,IF(NU$22-$D$7&gt;=$E124,-VLOOKUP($C124,Input!$A$8:$HV$39,MATCH(NU$21,Input!$A$6:$HV$6,0),FALSE)/$G124*$F124,0))*$D124*$G$4/100</f>
        <v>0</v>
      </c>
      <c r="NV124" s="1">
        <f>IF($E124+$I124+$D$7&lt;=NV$22,0,IF(NV$22-$D$7&gt;=$E124,-VLOOKUP($C124,Input!$A$8:$HV$39,MATCH(NV$21,Input!$A$6:$HV$6,0),FALSE)/$G124*$F124,0))*$D124*$G$4/100</f>
        <v>0</v>
      </c>
      <c r="NW124" s="1">
        <f>IF($E124+$I124+$D$7&lt;=NW$22,0,IF(NW$22-$D$7&gt;=$E124,-VLOOKUP($C124,Input!$A$8:$HV$39,MATCH(NW$21,Input!$A$6:$HV$6,0),FALSE)/$G124*$F124,0))*$D124*$G$4/100</f>
        <v>0</v>
      </c>
      <c r="NX124" s="1">
        <f>IF($E124+$I124+$D$7&lt;=NX$22,0,IF(NX$22-$D$7&gt;=$E124,-VLOOKUP($C124,Input!$A$8:$HV$39,MATCH(NX$21,Input!$A$6:$HV$6,0),FALSE)/$G124*$F124,0))*$D124*$G$4/100</f>
        <v>0</v>
      </c>
      <c r="NY124" s="1">
        <f>IF($E124+$I124+$D$7&lt;=NY$22,0,IF(NY$22-$D$7&gt;=$E124,-VLOOKUP($C124,Input!$A$8:$HV$39,MATCH(NY$21,Input!$A$6:$HV$6,0),FALSE)/$G124*$F124,0))*$D124*$G$4/100</f>
        <v>0</v>
      </c>
      <c r="NZ124" s="1">
        <f>IF($E124+$I124+$D$7&lt;=NZ$22,0,IF(NZ$22-$D$7&gt;=$E124,-VLOOKUP($C124,Input!$A$8:$HV$39,MATCH(NZ$21,Input!$A$6:$HV$6,0),FALSE)/$G124*$F124,0))*$D124*$G$4/100</f>
        <v>0</v>
      </c>
      <c r="OA124" s="1">
        <f>IF($E124+$I124+$D$7&lt;=OA$22,0,IF(OA$22-$D$7&gt;=$E124,-VLOOKUP($C124,Input!$A$8:$HV$39,MATCH(OA$21,Input!$A$6:$HV$6,0),FALSE)/$G124*$F124,0))*$D124*$G$4/100</f>
        <v>0</v>
      </c>
      <c r="OB124" s="1">
        <f>IF($E124+$I124+$D$7&lt;=OB$22,0,IF(OB$22-$D$7&gt;=$E124,-VLOOKUP($C124,Input!$A$8:$HV$39,MATCH(OB$21,Input!$A$6:$HV$6,0),FALSE)/$G124*$F124,0))*$D124*$G$4/100</f>
        <v>0</v>
      </c>
      <c r="OC124" s="1">
        <f>IF($E124+$I124+$D$7&lt;=OC$22,0,IF(OC$22-$D$7&gt;=$E124,-VLOOKUP($C124,Input!$A$8:$HV$39,MATCH(OC$21,Input!$A$6:$HV$6,0),FALSE)/$G124*$F124,0))*$D124*$G$4/100</f>
        <v>0</v>
      </c>
      <c r="OD124" s="1">
        <f>IF($E124+$I124+$D$7&lt;=OD$22,0,IF(OD$22-$D$7&gt;=$E124,-VLOOKUP($C124,Input!$A$8:$HV$39,MATCH(OD$21,Input!$A$6:$HV$6,0),FALSE)/$G124*$F124,0))*$D124*$G$4/100</f>
        <v>0</v>
      </c>
      <c r="OE124" s="1">
        <f>IF($E124+$I124+$D$7&lt;=OE$22,0,IF(OE$22-$D$7&gt;=$E124,-VLOOKUP($C124,Input!$A$8:$HV$39,MATCH(OE$21,Input!$A$6:$HV$6,0),FALSE)/$G124*$F124,0))*$D124*$G$4/100</f>
        <v>0</v>
      </c>
      <c r="OF124" s="1">
        <f>IF($E124+$I124+$D$7&lt;=OF$22,0,IF(OF$22-$D$7&gt;=$E124,-VLOOKUP($C124,Input!$A$8:$HV$39,MATCH(OF$21,Input!$A$6:$HV$6,0),FALSE)/$G124*$F124,0))*$D124*$G$4/100</f>
        <v>0</v>
      </c>
      <c r="OG124" s="1">
        <f>IF($E124+$I124+$D$7&lt;=OG$22,0,IF(OG$22-$D$7&gt;=$E124,-VLOOKUP($C124,Input!$A$8:$HV$39,MATCH(OG$21,Input!$A$6:$HV$6,0),FALSE)/$G124*$F124,0))*$D124*$G$4/100</f>
        <v>0</v>
      </c>
      <c r="OH124" s="1">
        <f>IF($E124+$I124+$D$7&lt;=OH$22,0,IF(OH$22-$D$7&gt;=$E124,-VLOOKUP($C124,Input!$A$8:$HV$39,MATCH(OH$21,Input!$A$6:$HV$6,0),FALSE)/$G124*$F124,0))*$D124*$G$4/100</f>
        <v>0</v>
      </c>
      <c r="OI124" s="1">
        <f>IF($E124+$I124+$D$7&lt;=OI$22,0,IF(OI$22-$D$7&gt;=$E124,-VLOOKUP($C124,Input!$A$8:$HV$39,MATCH(OI$21,Input!$A$6:$HV$6,0),FALSE)/$G124*$F124,0))*$D124*$G$4/100</f>
        <v>0</v>
      </c>
      <c r="OK124" t="str">
        <f>VLOOKUP($C124,Input!$A$8:$HW$39,MATCH(OK$21,Input!$A$6:$HW$6,0),FALSE)</f>
        <v>NA</v>
      </c>
      <c r="OL124" s="1">
        <f>IF($E124+$I124+$D$7&lt;=OL$22,0,IF(OL$22-$D$7&gt;=$E124,IF(COUNTIF($KZ124:LP124,"&gt;0")&gt;0,VLOOKUP($C124,Input!$A$8:$HV$21,MATCH($OK$21+COUNTIF($KZ124:LP124,"&gt;0"),Input!$A$6:$HV$6,0),FALSE),0),0))*$D124</f>
        <v>0</v>
      </c>
      <c r="OM124" s="1">
        <f>IF($E124+$I124+$D$7&lt;=OM$22,0,IF(OM$22-$D$7&gt;=$E124,IF(COUNTIF($KZ124:LQ124,"&gt;0")&gt;0,VLOOKUP($C124,Input!$A$8:$HV$21,MATCH($OK$21+COUNTIF($KZ124:LQ124,"&gt;0"),Input!$A$6:$HV$6,0),FALSE),0),0))*$D124</f>
        <v>0</v>
      </c>
      <c r="ON124" s="1">
        <f>IF($E124+$I124+$D$7&lt;=ON$22,0,IF(ON$22-$D$7&gt;=$E124,IF(COUNTIF($KZ124:LR124,"&gt;0")&gt;0,VLOOKUP($C124,Input!$A$8:$HV$21,MATCH($OK$21+COUNTIF($KZ124:LR124,"&gt;0"),Input!$A$6:$HV$6,0),FALSE),0),0))*$D124</f>
        <v>0</v>
      </c>
      <c r="OO124" s="1">
        <f>IF($E124+$I124+$D$7&lt;=OO$22,0,IF(OO$22-$D$7&gt;=$E124,IF(COUNTIF($KZ124:LS124,"&gt;0")&gt;0,VLOOKUP($C124,Input!$A$8:$HV$21,MATCH($OK$21+COUNTIF($KZ124:LS124,"&gt;0"),Input!$A$6:$HV$6,0),FALSE),0),0))*$D124</f>
        <v>0</v>
      </c>
      <c r="OP124" s="1">
        <f>IF($E124+$I124+$D$7&lt;=OP$22,0,IF(OP$22-$D$7&gt;=$E124,IF(COUNTIF($KZ124:LT124,"&gt;0")&gt;0,VLOOKUP($C124,Input!$A$8:$HV$21,MATCH($OK$21+COUNTIF($KZ124:LT124,"&gt;0"),Input!$A$6:$HV$6,0),FALSE),0),0))*$D124</f>
        <v>0</v>
      </c>
      <c r="OQ124" s="1">
        <f>IF($E124+$I124+$D$7&lt;=OQ$22,0,IF(OQ$22-$D$7&gt;=$E124,IF(COUNTIF($KZ124:LU124,"&gt;0")&gt;0,VLOOKUP($C124,Input!$A$8:$HV$21,MATCH($OK$21+COUNTIF($KZ124:LU124,"&gt;0"),Input!$A$6:$HV$6,0),FALSE),0),0))*$D124</f>
        <v>0</v>
      </c>
      <c r="OR124" s="1">
        <f>IF($E124+$I124+$D$7&lt;=OR$22,0,IF(OR$22-$D$7&gt;=$E124,IF(COUNTIF($KZ124:LV124,"&gt;0")&gt;0,VLOOKUP($C124,Input!$A$8:$HV$21,MATCH($OK$21+COUNTIF($KZ124:LV124,"&gt;0"),Input!$A$6:$HV$6,0),FALSE),0),0))*$D124</f>
        <v>0</v>
      </c>
      <c r="OS124" s="1">
        <f>IF($E124+$I124+$D$7&lt;=OS$22,0,IF(OS$22-$D$7&gt;=$E124,IF(COUNTIF($KZ124:LW124,"&gt;0")&gt;0,VLOOKUP($C124,Input!$A$8:$HV$21,MATCH($OK$21+COUNTIF($KZ124:LW124,"&gt;0"),Input!$A$6:$HV$6,0),FALSE),0),0))*$D124</f>
        <v>0</v>
      </c>
      <c r="OT124" s="1">
        <f>IF($E124+$I124+$D$7&lt;=OT$22,0,IF(OT$22-$D$7&gt;=$E124,IF(COUNTIF($KZ124:LX124,"&gt;0")&gt;0,VLOOKUP($C124,Input!$A$8:$HV$21,MATCH($OK$21+COUNTIF($KZ124:LX124,"&gt;0"),Input!$A$6:$HV$6,0),FALSE),0),0))*$D124</f>
        <v>0</v>
      </c>
      <c r="OU124" s="1">
        <f>IF($E124+$I124+$D$7&lt;=OU$22,0,IF(OU$22-$D$7&gt;=$E124,IF(COUNTIF($KZ124:LY124,"&gt;0")&gt;0,VLOOKUP($C124,Input!$A$8:$HV$21,MATCH($OK$21+COUNTIF($KZ124:LY124,"&gt;0"),Input!$A$6:$HV$6,0),FALSE),0),0))*$D124</f>
        <v>0</v>
      </c>
      <c r="OV124" s="1">
        <f>IF($E124+$I124+$D$7&lt;=OV$22,0,IF(OV$22-$D$7&gt;=$E124,IF(COUNTIF($KZ124:LZ124,"&gt;0")&gt;0,VLOOKUP($C124,Input!$A$8:$HV$21,MATCH($OK$21+COUNTIF($KZ124:LZ124,"&gt;0"),Input!$A$6:$HV$6,0),FALSE),0),0))*$D124</f>
        <v>0</v>
      </c>
      <c r="OW124" s="1">
        <f>IF($E124+$I124+$D$7&lt;=OW$22,0,IF(OW$22-$D$7&gt;=$E124,IF(COUNTIF($KZ124:MA124,"&gt;0")&gt;0,VLOOKUP($C124,Input!$A$8:$HV$21,MATCH($OK$21+COUNTIF($KZ124:MA124,"&gt;0"),Input!$A$6:$HV$6,0),FALSE),0),0))*$D124</f>
        <v>0</v>
      </c>
      <c r="OX124" s="1">
        <f>IF($E124+$I124+$D$7&lt;=OX$22,0,IF(OX$22-$D$7&gt;=$E124,IF(COUNTIF($KZ124:MB124,"&gt;0")&gt;0,VLOOKUP($C124,Input!$A$8:$HV$21,MATCH($OK$21+COUNTIF($KZ124:MB124,"&gt;0"),Input!$A$6:$HV$6,0),FALSE),0),0))*$D124</f>
        <v>0</v>
      </c>
      <c r="OY124" s="1">
        <f>IF($E124+$I124+$D$7&lt;=OY$22,0,IF(OY$22-$D$7&gt;=$E124,IF(COUNTIF($KZ124:MC124,"&gt;0")&gt;0,VLOOKUP($C124,Input!$A$8:$HV$21,MATCH($OK$21+COUNTIF($KZ124:MC124,"&gt;0"),Input!$A$6:$HV$6,0),FALSE),0),0))*$D124</f>
        <v>0</v>
      </c>
      <c r="OZ124" s="1">
        <f>IF($E124+$I124+$D$7&lt;=OZ$22,0,IF(OZ$22-$D$7&gt;=$E124,IF(COUNTIF($KZ124:MD124,"&gt;0")&gt;0,VLOOKUP($C124,Input!$A$8:$HV$21,MATCH($OK$21+COUNTIF($KZ124:MD124,"&gt;0"),Input!$A$6:$HV$6,0),FALSE),0),0))*$D124</f>
        <v>0</v>
      </c>
      <c r="PA124" s="1">
        <f>IF($E124+$I124+$D$7&lt;=PA$22,0,IF(PA$22-$D$7&gt;=$E124,IF(COUNTIF($KZ124:ME124,"&gt;0")&gt;0,VLOOKUP($C124,Input!$A$8:$HV$21,MATCH($OK$21+COUNTIF($KZ124:ME124,"&gt;0"),Input!$A$6:$HV$6,0),FALSE),0),0))*$D124</f>
        <v>0</v>
      </c>
      <c r="PB124" s="1">
        <f>IF($E124+$I124+$D$7&lt;=PB$22,0,IF(PB$22-$D$7&gt;=$E124,IF(COUNTIF($KZ124:MF124,"&gt;0")&gt;0,VLOOKUP($C124,Input!$A$8:$HV$21,MATCH($OK$21+COUNTIF($KZ124:MF124,"&gt;0"),Input!$A$6:$HV$6,0),FALSE),0),0))*$D124</f>
        <v>0</v>
      </c>
      <c r="PC124" s="1">
        <f>IF($E124+$I124+$D$7&lt;=PC$22,0,IF(PC$22-$D$7&gt;=$E124,IF(COUNTIF($KZ124:MG124,"&gt;0")&gt;0,VLOOKUP($C124,Input!$A$8:$HV$21,MATCH($OK$21+COUNTIF($KZ124:MG124,"&gt;0"),Input!$A$6:$HV$6,0),FALSE),0),0))*$D124</f>
        <v>0</v>
      </c>
      <c r="PD124" s="1">
        <f>IF($E124+$I124+$D$7&lt;=PD$22,0,IF(PD$22-$D$7&gt;=$E124,IF(COUNTIF($KZ124:MH124,"&gt;0")&gt;0,VLOOKUP($C124,Input!$A$8:$HV$21,MATCH($OK$21+COUNTIF($KZ124:MH124,"&gt;0"),Input!$A$6:$HV$6,0),FALSE),0),0))*$D124</f>
        <v>0</v>
      </c>
      <c r="PE124" s="1">
        <f>IF($E124+$I124+$D$7&lt;=PE$22,0,IF(PE$22-$D$7&gt;=$E124,IF(COUNTIF($KZ124:MI124,"&gt;0")&gt;0,VLOOKUP($C124,Input!$A$8:$HV$21,MATCH($OK$21+COUNTIF($KZ124:MI124,"&gt;0"),Input!$A$6:$HV$6,0),FALSE),0),0))*$D124</f>
        <v>0</v>
      </c>
      <c r="PF124" s="1">
        <f>IF($E124+$I124+$D$7&lt;=PF$22,0,IF(PF$22-$D$7&gt;=$E124,IF(COUNTIF($KZ124:MJ124,"&gt;0")&gt;0,VLOOKUP($C124,Input!$A$8:$HV$21,MATCH($OK$21+COUNTIF($KZ124:MJ124,"&gt;0"),Input!$A$6:$HV$6,0),FALSE),0),0))*$D124</f>
        <v>0</v>
      </c>
      <c r="PG124" s="1">
        <f>IF($E124+$I124+$D$7&lt;=PG$22,0,IF(PG$22-$D$7&gt;=$E124,IF(COUNTIF($KZ124:MK124,"&gt;0")&gt;0,VLOOKUP($C124,Input!$A$8:$HV$21,MATCH($OK$21+COUNTIF($KZ124:MK124,"&gt;0"),Input!$A$6:$HV$6,0),FALSE),0),0))*$D124</f>
        <v>0</v>
      </c>
      <c r="PH124" s="1">
        <f>IF($E124+$I124+$D$7&lt;=PH$22,0,IF(PH$22-$D$7&gt;=$E124,IF(COUNTIF($KZ124:ML124,"&gt;0")&gt;0,VLOOKUP($C124,Input!$A$8:$HV$21,MATCH($OK$21+COUNTIF($KZ124:ML124,"&gt;0"),Input!$A$6:$HV$6,0),FALSE),0),0))*$D124</f>
        <v>0</v>
      </c>
      <c r="PI124" s="1">
        <f>IF($E124+$I124+$D$7&lt;=PI$22,0,IF(PI$22-$D$7&gt;=$E124,IF(COUNTIF($KZ124:MM124,"&gt;0")&gt;0,VLOOKUP($C124,Input!$A$8:$HV$21,MATCH($OK$21+COUNTIF($KZ124:MM124,"&gt;0"),Input!$A$6:$HV$6,0),FALSE),0),0))*$D124</f>
        <v>0</v>
      </c>
      <c r="PJ124" s="1">
        <f>IF($E124+$I124+$D$7&lt;=PJ$22,0,IF(PJ$22-$D$7&gt;=$E124,IF(COUNTIF($KZ124:MN124,"&gt;0")&gt;0,VLOOKUP($C124,Input!$A$8:$HV$21,MATCH($OK$21+COUNTIF($KZ124:MN124,"&gt;0"),Input!$A$6:$HV$6,0),FALSE),0),0))*$D124</f>
        <v>0</v>
      </c>
      <c r="PK124" s="1">
        <f>IF($E124+$I124+$D$7&lt;=PK$22,0,IF(PK$22-$D$7&gt;=$E124,IF(COUNTIF($KZ124:MO124,"&gt;0")&gt;0,VLOOKUP($C124,Input!$A$8:$HV$21,MATCH($OK$21+COUNTIF($KZ124:MO124,"&gt;0"),Input!$A$6:$HV$6,0),FALSE),0),0))*$D124</f>
        <v>0</v>
      </c>
      <c r="PL124" s="1">
        <f>IF($E124+$I124+$D$7&lt;=PL$22,0,IF(PL$22-$D$7&gt;=$E124,IF(COUNTIF($KZ124:MP124,"&gt;0")&gt;0,VLOOKUP($C124,Input!$A$8:$HV$21,MATCH($OK$21+COUNTIF($KZ124:MP124,"&gt;0"),Input!$A$6:$HV$6,0),FALSE),0),0))*$D124</f>
        <v>0</v>
      </c>
      <c r="PM124" s="1">
        <f>IF($E124+$I124+$D$7&lt;=PM$22,0,IF(PM$22-$D$7&gt;=$E124,IF(COUNTIF($KZ124:MQ124,"&gt;0")&gt;0,VLOOKUP($C124,Input!$A$8:$HV$21,MATCH($OK$21+COUNTIF($KZ124:MQ124,"&gt;0"),Input!$A$6:$HV$6,0),FALSE),0),0))*$D124</f>
        <v>0</v>
      </c>
      <c r="PN124" s="1">
        <f>IF($E124+$I124+$D$7&lt;=PN$22,0,IF(PN$22-$D$7&gt;=$E124,IF(COUNTIF($KZ124:MR124,"&gt;0")&gt;0,VLOOKUP($C124,Input!$A$8:$HV$21,MATCH($OK$21+COUNTIF($KZ124:MR124,"&gt;0"),Input!$A$6:$HV$6,0),FALSE),0),0))*$D124</f>
        <v>0</v>
      </c>
      <c r="PO124" s="1">
        <f>IF($E124+$I124+$D$7&lt;=PO$22,0,IF(PO$22-$D$7&gt;=$E124,IF(COUNTIF($KZ124:MS124,"&gt;0")&gt;0,VLOOKUP($C124,Input!$A$8:$HV$21,MATCH($OK$21+COUNTIF($KZ124:MS124,"&gt;0"),Input!$A$6:$HV$6,0),FALSE),0),0))*$D124</f>
        <v>0</v>
      </c>
      <c r="PP124" s="1">
        <f>IF($E124+$I124+$D$7&lt;=PP$22,0,IF(PP$22-$D$7&gt;=$E124,IF(COUNTIF($KZ124:MT124,"&gt;0")&gt;0,VLOOKUP($C124,Input!$A$8:$HV$21,MATCH($OK$21+COUNTIF($KZ124:MT124,"&gt;0"),Input!$A$6:$HV$6,0),FALSE),0),0))*$D124</f>
        <v>0</v>
      </c>
      <c r="PQ124" s="1">
        <f>IF($E124+$I124+$D$7&lt;=PQ$22,0,IF(PQ$22-$D$7&gt;=$E124,IF(COUNTIF($KZ124:MU124,"&gt;0")&gt;0,VLOOKUP($C124,Input!$A$8:$HV$21,MATCH($OK$21+COUNTIF($KZ124:MU124,"&gt;0"),Input!$A$6:$HV$6,0),FALSE),0),0))*$D124</f>
        <v>0</v>
      </c>
      <c r="PR124" s="1">
        <f>IF($E124+$I124+$D$7&lt;=PR$22,0,IF(PR$22-$D$7&gt;=$E124,IF(COUNTIF($KZ124:MV124,"&gt;0")&gt;0,VLOOKUP($C124,Input!$A$8:$HV$21,MATCH($OK$21+COUNTIF($KZ124:MV124,"&gt;0"),Input!$A$6:$HV$6,0),FALSE),0),0))*$D124</f>
        <v>0</v>
      </c>
      <c r="PS124" s="1">
        <f>IF($E124+$I124+$D$7&lt;=PS$22,0,IF(PS$22-$D$7&gt;=$E124,IF(COUNTIF($KZ124:MW124,"&gt;0")&gt;0,VLOOKUP($C124,Input!$A$8:$HV$21,MATCH($OK$21+COUNTIF($KZ124:MW124,"&gt;0"),Input!$A$6:$HV$6,0),FALSE),0),0))*$D124</f>
        <v>0</v>
      </c>
      <c r="PT124" s="1">
        <f>IF($E124+$I124+$D$7&lt;=PT$22,0,IF(PT$22-$D$7&gt;=$E124,IF(COUNTIF($KZ124:MX124,"&gt;0")&gt;0,VLOOKUP($C124,Input!$A$8:$HV$21,MATCH($OK$21+COUNTIF($KZ124:MX124,"&gt;0"),Input!$A$6:$HV$6,0),FALSE),0),0))*$D124</f>
        <v>0</v>
      </c>
      <c r="PV124" s="1" t="str">
        <f t="shared" si="871"/>
        <v>2010 MY 40' CNG w Midlife Rebuild {234 Buses}</v>
      </c>
      <c r="PW124" s="1">
        <f t="shared" si="875"/>
        <v>19230615.562144328</v>
      </c>
      <c r="PX124" s="1">
        <f t="shared" si="896"/>
        <v>11592761.682956627</v>
      </c>
      <c r="PY124" s="1">
        <f t="shared" si="897"/>
        <v>11911838.244978391</v>
      </c>
      <c r="PZ124" s="1">
        <f t="shared" si="898"/>
        <v>12222587.561420878</v>
      </c>
      <c r="QA124" s="1">
        <f t="shared" si="899"/>
        <v>12463481.660155622</v>
      </c>
      <c r="QB124" s="1">
        <f t="shared" si="900"/>
        <v>12481845.586661668</v>
      </c>
      <c r="QC124" s="1">
        <f t="shared" si="901"/>
        <v>12490610.672862897</v>
      </c>
      <c r="QD124" s="1">
        <f t="shared" si="902"/>
        <v>12511675.683652377</v>
      </c>
      <c r="QE124" s="1">
        <f t="shared" si="903"/>
        <v>0</v>
      </c>
      <c r="QF124" s="1">
        <f t="shared" si="904"/>
        <v>0</v>
      </c>
      <c r="QG124" s="1">
        <f t="shared" si="905"/>
        <v>0</v>
      </c>
      <c r="QH124" s="1">
        <f t="shared" si="906"/>
        <v>0</v>
      </c>
      <c r="QI124" s="1">
        <f t="shared" si="907"/>
        <v>0</v>
      </c>
      <c r="QJ124" s="1">
        <f t="shared" si="908"/>
        <v>0</v>
      </c>
      <c r="QK124" s="1">
        <f t="shared" si="909"/>
        <v>0</v>
      </c>
      <c r="QL124" s="1">
        <f t="shared" si="910"/>
        <v>0</v>
      </c>
      <c r="QM124" s="1">
        <f t="shared" si="911"/>
        <v>0</v>
      </c>
      <c r="QN124" s="1">
        <f t="shared" si="912"/>
        <v>0</v>
      </c>
      <c r="QO124" s="1">
        <f t="shared" si="879"/>
        <v>0</v>
      </c>
      <c r="QP124" s="1">
        <f t="shared" si="880"/>
        <v>0</v>
      </c>
      <c r="QQ124" s="1">
        <f t="shared" si="881"/>
        <v>0</v>
      </c>
      <c r="QR124" s="1">
        <f t="shared" si="882"/>
        <v>0</v>
      </c>
      <c r="QS124" s="1">
        <f t="shared" si="883"/>
        <v>0</v>
      </c>
      <c r="QT124" s="1">
        <f t="shared" si="884"/>
        <v>0</v>
      </c>
      <c r="QU124" s="1">
        <f t="shared" si="885"/>
        <v>0</v>
      </c>
      <c r="QV124" s="1">
        <f t="shared" si="886"/>
        <v>0</v>
      </c>
      <c r="QW124" s="1">
        <f t="shared" si="887"/>
        <v>0</v>
      </c>
      <c r="QX124" s="1">
        <f t="shared" si="888"/>
        <v>0</v>
      </c>
      <c r="QY124" s="1">
        <f t="shared" si="889"/>
        <v>0</v>
      </c>
      <c r="QZ124" s="1">
        <f t="shared" si="890"/>
        <v>0</v>
      </c>
      <c r="RA124" s="1">
        <f t="shared" si="891"/>
        <v>0</v>
      </c>
      <c r="RB124" s="1">
        <f t="shared" si="892"/>
        <v>0</v>
      </c>
      <c r="RC124" s="1">
        <f t="shared" si="893"/>
        <v>0</v>
      </c>
      <c r="RD124" s="1">
        <f t="shared" si="894"/>
        <v>0</v>
      </c>
      <c r="RE124" s="1">
        <f t="shared" si="895"/>
        <v>0</v>
      </c>
      <c r="RF124" s="1">
        <f t="shared" si="876"/>
        <v>104905416.65483278</v>
      </c>
      <c r="RG124" s="1">
        <f t="shared" si="877"/>
        <v>95373591.816037282</v>
      </c>
      <c r="RH124" s="72"/>
      <c r="RI124" s="91"/>
    </row>
    <row r="125" spans="1:477" hidden="1" outlineLevel="1" x14ac:dyDescent="0.25">
      <c r="A125" s="89"/>
      <c r="B125" s="143"/>
      <c r="C125" s="111" t="str">
        <f t="shared" si="873"/>
        <v>40' CNG w Midlife Rebuild</v>
      </c>
      <c r="D125" s="85">
        <f t="shared" si="874"/>
        <v>234</v>
      </c>
      <c r="E125" s="83">
        <f t="shared" si="878"/>
        <v>2011</v>
      </c>
      <c r="F125" s="68">
        <f t="shared" si="870"/>
        <v>40000</v>
      </c>
      <c r="G125" s="69">
        <f>VLOOKUP($C125,Input!$A$8:$HV$39,MATCH(G$21,Input!$A$6:$HV$6,0),FALSE)</f>
        <v>2.91</v>
      </c>
      <c r="H125" s="123">
        <f>VLOOKUP($C125,Input!$A$8:$HV$39,MATCH(H$21,Input!$A$6:$HV$6,0),FALSE)</f>
        <v>0</v>
      </c>
      <c r="I125" s="70">
        <f>VLOOKUP($C125,Input!$A$8:$HV$39,MATCH(I$21,Input!$A$6:$HV$6,0),FALSE)</f>
        <v>14</v>
      </c>
      <c r="J125" s="1">
        <f>+IF($E125=J$22,VLOOKUP($C125,Input!$A$8:$AN$39,MATCH(J$21,Input!$A$6:$AN$6,0),FALSE)+$H125,0)*$D125</f>
        <v>0</v>
      </c>
      <c r="K125" s="1">
        <f>+IF($E125=K$22,VLOOKUP($C125,Input!$A$8:$AN$39,MATCH(K$21,Input!$A$6:$AN$6,0),FALSE)+$H125,0)*$D125</f>
        <v>0</v>
      </c>
      <c r="L125" s="1">
        <f>+IF($E125=L$22,VLOOKUP($C125,Input!$A$8:$AN$39,MATCH(L$21,Input!$A$6:$AN$6,0),FALSE)+$H125,0)*$D125</f>
        <v>0</v>
      </c>
      <c r="M125" s="1">
        <f>+IF($E125=M$22,VLOOKUP($C125,Input!$A$8:$AN$39,MATCH(M$21,Input!$A$6:$AN$6,0),FALSE)+$H125,0)*$D125</f>
        <v>0</v>
      </c>
      <c r="N125" s="1">
        <f>+IF($E125=N$22,VLOOKUP($C125,Input!$A$8:$AN$39,MATCH(N$21,Input!$A$6:$AN$6,0),FALSE)+$H125,0)*$D125</f>
        <v>0</v>
      </c>
      <c r="O125" s="1">
        <f>+IF($E125=O$22,VLOOKUP($C125,Input!$A$8:$AN$39,MATCH(O$21,Input!$A$6:$AN$6,0),FALSE)+$H125,0)*$D125</f>
        <v>0</v>
      </c>
      <c r="P125" s="1">
        <f>+IF($E125=P$22,VLOOKUP($C125,Input!$A$8:$AN$39,MATCH(P$21,Input!$A$6:$AN$6,0),FALSE)+$H125,0)*$D125</f>
        <v>0</v>
      </c>
      <c r="Q125" s="1">
        <f>+IF($E125=Q$22,VLOOKUP($C125,Input!$A$8:$AN$39,MATCH(Q$21,Input!$A$6:$AN$6,0),FALSE)+$H125,0)*$D125</f>
        <v>0</v>
      </c>
      <c r="R125" s="1">
        <f>+IF($E125=R$22,VLOOKUP($C125,Input!$A$8:$AN$39,MATCH(R$21,Input!$A$6:$AN$6,0),FALSE)+$H125,0)*$D125</f>
        <v>0</v>
      </c>
      <c r="S125" s="1">
        <f>+IF($E125=S$22,VLOOKUP($C125,Input!$A$8:$AN$39,MATCH(S$21,Input!$A$6:$AN$6,0),FALSE)+$H125,0)*$D125</f>
        <v>0</v>
      </c>
      <c r="T125" s="1">
        <f>+IF($E125=T$22,VLOOKUP($C125,Input!$A$8:$AN$39,MATCH(T$21,Input!$A$6:$AN$6,0),FALSE)+$H125,0)*$D125</f>
        <v>0</v>
      </c>
      <c r="U125" s="1">
        <f>+IF($E125=U$22,VLOOKUP($C125,Input!$A$8:$AN$39,MATCH(U$21,Input!$A$6:$AN$6,0),FALSE)+$H125,0)*$D125</f>
        <v>0</v>
      </c>
      <c r="V125" s="1">
        <f>+IF($E125=V$22,VLOOKUP($C125,Input!$A$8:$AN$39,MATCH(V$21,Input!$A$6:$AN$6,0),FALSE)+$H125,0)*$D125</f>
        <v>0</v>
      </c>
      <c r="W125" s="1">
        <f>+IF($E125=W$22,VLOOKUP($C125,Input!$A$8:$AN$39,MATCH(W$21,Input!$A$6:$AN$6,0),FALSE)+$H125,0)*$D125</f>
        <v>0</v>
      </c>
      <c r="X125" s="1">
        <f>+IF($E125=X$22,VLOOKUP($C125,Input!$A$8:$AN$39,MATCH(X$21,Input!$A$6:$AN$6,0),FALSE)+$H125,0)*$D125</f>
        <v>0</v>
      </c>
      <c r="Y125" s="1">
        <f>+IF($E125=Y$22,VLOOKUP($C125,Input!$A$8:$AN$39,MATCH(Y$21,Input!$A$6:$AN$6,0),FALSE)+$H125,0)*$D125</f>
        <v>0</v>
      </c>
      <c r="Z125" s="1">
        <f>+IF($E125=Z$22,VLOOKUP($C125,Input!$A$8:$AN$39,MATCH(Z$21,Input!$A$6:$AN$6,0),FALSE)+$H125,0)*$D125</f>
        <v>0</v>
      </c>
      <c r="AA125" s="1">
        <f>+IF($E125=AA$22,VLOOKUP($C125,Input!$A$8:$AN$39,MATCH(AA$21,Input!$A$6:$AN$6,0),FALSE)+$H125,0)*$D125</f>
        <v>0</v>
      </c>
      <c r="AB125" s="1">
        <f>+IF($E125=AB$22,VLOOKUP($C125,Input!$A$8:$AN$39,MATCH(AB$21,Input!$A$6:$AN$6,0),FALSE)+$H125,0)*$D125</f>
        <v>0</v>
      </c>
      <c r="AC125" s="1">
        <f>+IF($E125=AC$22,VLOOKUP($C125,Input!$A$8:$AN$39,MATCH(AC$21,Input!$A$6:$AN$6,0),FALSE)+$H125,0)*$D125</f>
        <v>0</v>
      </c>
      <c r="AD125" s="1">
        <f>+IF($E125=AD$22,VLOOKUP($C125,Input!$A$8:$AN$39,MATCH(AD$21,Input!$A$6:$AN$6,0),FALSE)+$H125,0)*$D125</f>
        <v>0</v>
      </c>
      <c r="AE125" s="1">
        <f>+IF($E125=AE$22,VLOOKUP($C125,Input!$A$8:$AN$39,MATCH(AE$21,Input!$A$6:$AN$6,0),FALSE)+$H125,0)*$D125</f>
        <v>0</v>
      </c>
      <c r="AF125" s="1">
        <f>+IF($E125=AF$22,VLOOKUP($C125,Input!$A$8:$AN$39,MATCH(AF$21,Input!$A$6:$AN$6,0),FALSE)+$H125,0)*$D125</f>
        <v>0</v>
      </c>
      <c r="AG125" s="1">
        <f>+IF($E125=AG$22,VLOOKUP($C125,Input!$A$8:$AN$39,MATCH(AG$21,Input!$A$6:$AN$6,0),FALSE)+$H125,0)*$D125</f>
        <v>0</v>
      </c>
      <c r="AH125" s="1">
        <f>+IF($E125=AH$22,VLOOKUP($C125,Input!$A$8:$AN$39,MATCH(AH$21,Input!$A$6:$AN$6,0),FALSE)+$H125,0)*$D125</f>
        <v>0</v>
      </c>
      <c r="AI125" s="1">
        <f>+IF($E125=AI$22,VLOOKUP($C125,Input!$A$8:$AN$39,MATCH(AI$21,Input!$A$6:$AN$6,0),FALSE)+$H125,0)*$D125</f>
        <v>0</v>
      </c>
      <c r="AJ125" s="1">
        <f>+IF($E125=AJ$22,VLOOKUP($C125,Input!$A$8:$AN$39,MATCH(AJ$21,Input!$A$6:$AN$6,0),FALSE)+$H125,0)*$D125</f>
        <v>0</v>
      </c>
      <c r="AK125" s="1">
        <f>+IF($E125=AK$22,VLOOKUP($C125,Input!$A$8:$AN$39,MATCH(AK$21,Input!$A$6:$AN$6,0),FALSE)+$H125,0)*$D125</f>
        <v>0</v>
      </c>
      <c r="AL125" s="1">
        <f>+IF($E125=AL$22,VLOOKUP($C125,Input!$A$8:$AN$39,MATCH(AL$21,Input!$A$6:$AN$6,0),FALSE)+$H125,0)*$D125</f>
        <v>0</v>
      </c>
      <c r="AM125" s="1">
        <f>+IF($E125=AM$22,VLOOKUP($C125,Input!$A$8:$AN$39,MATCH(AM$21,Input!$A$6:$AN$6,0),FALSE)+$H125,0)*$D125</f>
        <v>0</v>
      </c>
      <c r="AN125" s="1">
        <f>+IF($E125=AN$22,VLOOKUP($C125,Input!$A$8:$AN$39,MATCH(AN$21,Input!$A$6:$AN$6,0),FALSE)+$H125,0)*$D125</f>
        <v>0</v>
      </c>
      <c r="AO125" s="1">
        <f>+IF($E125=AO$22,VLOOKUP($C125,Input!$A$8:$AN$39,MATCH(AO$21,Input!$A$6:$AN$6,0),FALSE)+$H125,0)*$D125</f>
        <v>0</v>
      </c>
      <c r="AP125" s="1">
        <f>+IF($E125=AP$22,VLOOKUP($C125,Input!$A$8:$AN$39,MATCH(AP$21,Input!$A$6:$AN$6,0),FALSE)+$H125,0)*$D125</f>
        <v>0</v>
      </c>
      <c r="AQ125" s="1">
        <f>+IF($E125=AQ$22,VLOOKUP($C125,Input!$A$8:$AN$39,MATCH(AQ$21,Input!$A$6:$AN$6,0),FALSE)+$H125,0)*$D125</f>
        <v>0</v>
      </c>
      <c r="AR125" s="1">
        <f>+IF($E125=AR$22,VLOOKUP($C125,Input!$A$8:$AN$39,MATCH(AR$21,Input!$A$6:$AN$6,0),FALSE)+$H125,0)*$D125</f>
        <v>0</v>
      </c>
      <c r="AT125" t="str">
        <f>VLOOKUP($C125,Input!$A$8:$HV$39,MATCH(AT$21,Input!$A$6:$HV$6,0),FALSE)</f>
        <v>Parts and administrative cost</v>
      </c>
      <c r="AU125" s="1">
        <f>+IF($E125=AU$22,VLOOKUP($C125,Input!$A$8:$HV$39,MATCH(AU$21,Input!$A$6:$HV$6,0),FALSE),0)*$D125</f>
        <v>0</v>
      </c>
      <c r="AV125" s="1">
        <f>+IF($E125=AV$22,VLOOKUP($C125,Input!$A$8:$HV$39,MATCH(AV$21,Input!$A$6:$HV$6,0),FALSE),0)*$D125</f>
        <v>0</v>
      </c>
      <c r="AW125" s="1">
        <f>+IF($E125=AW$22,VLOOKUP($C125,Input!$A$8:$HV$39,MATCH(AW$21,Input!$A$6:$HV$6,0),FALSE),0)*$D125</f>
        <v>0</v>
      </c>
      <c r="AX125" s="1">
        <f>+IF($E125=AX$22,VLOOKUP($C125,Input!$A$8:$HV$39,MATCH(AX$21,Input!$A$6:$HV$6,0),FALSE),0)*$D125</f>
        <v>0</v>
      </c>
      <c r="AY125" s="1">
        <f>+IF($E125=AY$22,VLOOKUP($C125,Input!$A$8:$HV$39,MATCH(AY$21,Input!$A$6:$HV$6,0),FALSE),0)*$D125</f>
        <v>0</v>
      </c>
      <c r="AZ125" s="1">
        <f>+IF($E125=AZ$22,VLOOKUP($C125,Input!$A$8:$HV$39,MATCH(AZ$21,Input!$A$6:$HV$6,0),FALSE),0)*$D125</f>
        <v>0</v>
      </c>
      <c r="BA125" s="1">
        <f>+IF($E125=BA$22,VLOOKUP($C125,Input!$A$8:$HV$39,MATCH(BA$21,Input!$A$6:$HV$6,0),FALSE),0)*$D125</f>
        <v>0</v>
      </c>
      <c r="BB125" s="1">
        <f>+IF($E125=BB$22,VLOOKUP($C125,Input!$A$8:$HV$39,MATCH(BB$21,Input!$A$6:$HV$6,0),FALSE),0)*$D125</f>
        <v>0</v>
      </c>
      <c r="BC125" s="1">
        <f>+IF($E125=BC$22,VLOOKUP($C125,Input!$A$8:$HV$39,MATCH(BC$21,Input!$A$6:$HV$6,0),FALSE),0)*$D125</f>
        <v>0</v>
      </c>
      <c r="BD125" s="1">
        <f>+IF($E125=BD$22,VLOOKUP($C125,Input!$A$8:$HV$39,MATCH(BD$21,Input!$A$6:$HV$6,0),FALSE),0)*$D125</f>
        <v>0</v>
      </c>
      <c r="BE125" s="1">
        <f>+IF($E125=BE$22,VLOOKUP($C125,Input!$A$8:$HV$39,MATCH(BE$21,Input!$A$6:$HV$6,0),FALSE),0)*$D125</f>
        <v>0</v>
      </c>
      <c r="BF125" s="1">
        <f>+IF($E125=BF$22,VLOOKUP($C125,Input!$A$8:$HV$39,MATCH(BF$21,Input!$A$6:$HV$6,0),FALSE),0)*$D125</f>
        <v>0</v>
      </c>
      <c r="BG125" s="1">
        <f>+IF($E125=BG$22,VLOOKUP($C125,Input!$A$8:$HV$39,MATCH(BG$21,Input!$A$6:$HV$6,0),FALSE),0)*$D125</f>
        <v>0</v>
      </c>
      <c r="BH125" s="1">
        <f>+IF($E125=BH$22,VLOOKUP($C125,Input!$A$8:$HV$39,MATCH(BH$21,Input!$A$6:$HV$6,0),FALSE),0)*$D125</f>
        <v>0</v>
      </c>
      <c r="BI125" s="1">
        <f>+IF($E125=BI$22,VLOOKUP($C125,Input!$A$8:$HV$39,MATCH(BI$21,Input!$A$6:$HV$6,0),FALSE),0)*$D125</f>
        <v>0</v>
      </c>
      <c r="BJ125" s="1">
        <f>+IF($E125=BJ$22,VLOOKUP($C125,Input!$A$8:$HV$39,MATCH(BJ$21,Input!$A$6:$HV$6,0),FALSE),0)*$D125</f>
        <v>0</v>
      </c>
      <c r="BK125" s="1">
        <f>+IF($E125=BK$22,VLOOKUP($C125,Input!$A$8:$HV$39,MATCH(BK$21,Input!$A$6:$HV$6,0),FALSE),0)*$D125</f>
        <v>0</v>
      </c>
      <c r="BL125" s="1">
        <f>+IF($E125=BL$22,VLOOKUP($C125,Input!$A$8:$HV$39,MATCH(BL$21,Input!$A$6:$HV$6,0),FALSE),0)*$D125</f>
        <v>0</v>
      </c>
      <c r="BM125" s="1">
        <f>+IF($E125=BM$22,VLOOKUP($C125,Input!$A$8:$HV$39,MATCH(BM$21,Input!$A$6:$HV$6,0),FALSE),0)*$D125</f>
        <v>0</v>
      </c>
      <c r="BN125" s="1">
        <f>+IF($E125=BN$22,VLOOKUP($C125,Input!$A$8:$HV$39,MATCH(BN$21,Input!$A$6:$HV$6,0),FALSE),0)*$D125</f>
        <v>0</v>
      </c>
      <c r="BO125" s="1">
        <f>+IF($E125=BO$22,VLOOKUP($C125,Input!$A$8:$HV$39,MATCH(BO$21,Input!$A$6:$HV$6,0),FALSE),0)*$D125</f>
        <v>0</v>
      </c>
      <c r="BP125" s="1">
        <f>+IF($E125=BP$22,VLOOKUP($C125,Input!$A$8:$HV$39,MATCH(BP$21,Input!$A$6:$HV$6,0),FALSE),0)*$D125</f>
        <v>0</v>
      </c>
      <c r="BQ125" s="1">
        <f>+IF($E125=BQ$22,VLOOKUP($C125,Input!$A$8:$HV$39,MATCH(BQ$21,Input!$A$6:$HV$6,0),FALSE),0)*$D125</f>
        <v>0</v>
      </c>
      <c r="BR125" s="1">
        <f>+IF($E125=BR$22,VLOOKUP($C125,Input!$A$8:$HV$39,MATCH(BR$21,Input!$A$6:$HV$6,0),FALSE),0)*$D125</f>
        <v>0</v>
      </c>
      <c r="BS125" s="1">
        <f>+IF($E125=BS$22,VLOOKUP($C125,Input!$A$8:$HV$39,MATCH(BS$21,Input!$A$6:$HV$6,0),FALSE),0)*$D125</f>
        <v>0</v>
      </c>
      <c r="BT125" s="1">
        <f>+IF($E125=BT$22,VLOOKUP($C125,Input!$A$8:$HV$39,MATCH(BT$21,Input!$A$6:$HV$6,0),FALSE),0)*$D125</f>
        <v>0</v>
      </c>
      <c r="BU125" s="1">
        <f>+IF($E125=BU$22,VLOOKUP($C125,Input!$A$8:$HV$39,MATCH(BU$21,Input!$A$6:$HV$6,0),FALSE),0)*$D125</f>
        <v>0</v>
      </c>
      <c r="BV125" s="1">
        <f>+IF($E125=BV$22,VLOOKUP($C125,Input!$A$8:$HV$39,MATCH(BV$21,Input!$A$6:$HV$6,0),FALSE),0)*$D125</f>
        <v>0</v>
      </c>
      <c r="BW125" s="1">
        <f>+IF($E125=BW$22,VLOOKUP($C125,Input!$A$8:$HV$39,MATCH(BW$21,Input!$A$6:$HV$6,0),FALSE),0)*$D125</f>
        <v>0</v>
      </c>
      <c r="BX125" s="1">
        <f>+IF($E125=BX$22,VLOOKUP($C125,Input!$A$8:$HV$39,MATCH(BX$21,Input!$A$6:$HV$6,0),FALSE),0)*$D125</f>
        <v>0</v>
      </c>
      <c r="BY125" s="1">
        <f>+IF($E125=BY$22,VLOOKUP($C125,Input!$A$8:$HV$39,MATCH(BY$21,Input!$A$6:$HV$6,0),FALSE),0)*$D125</f>
        <v>0</v>
      </c>
      <c r="BZ125" s="1">
        <f>+IF($E125=BZ$22,VLOOKUP($C125,Input!$A$8:$HV$39,MATCH(BZ$21,Input!$A$6:$HV$6,0),FALSE),0)*$D125</f>
        <v>0</v>
      </c>
      <c r="CA125" s="1">
        <f>+IF($E125=CA$22,VLOOKUP($C125,Input!$A$8:$HV$39,MATCH(CA$21,Input!$A$6:$HV$6,0),FALSE),0)*$D125</f>
        <v>0</v>
      </c>
      <c r="CB125" s="1">
        <f>+IF($E125=CB$22,VLOOKUP($C125,Input!$A$8:$HV$39,MATCH(CB$21,Input!$A$6:$HV$6,0),FALSE),0)*$D125</f>
        <v>0</v>
      </c>
      <c r="CC125" s="1">
        <f>+IF($E125=CC$22,VLOOKUP($C125,Input!$A$8:$HV$39,MATCH(CC$21,Input!$A$6:$HV$6,0),FALSE),0)*$D125</f>
        <v>0</v>
      </c>
      <c r="CE125" t="str">
        <f>VLOOKUP($C125,Input!$A$8:$HV$39,MATCH(CE$21,Input!$A$6:$HV$6,0),FALSE)</f>
        <v>Engine Rebuild @ 7 Yr</v>
      </c>
      <c r="CF125" s="1">
        <f>IF($E125+$I125+$D$7&lt;=CF$22,0,IF(CF$22-$D$7&gt;=$E125,IF(COUNTIF($KZ125:LP125,"&gt;0")&gt;0,VLOOKUP($C125,Input!$A$8:$HV$21,MATCH($CE$21+COUNTIF($KZ125:LP125,"&gt;0"),Input!$A$6:$HV$6,0),FALSE),0),0))*$D125</f>
        <v>0</v>
      </c>
      <c r="CG125" s="1">
        <f>IF($E125+$I125+$D$7&lt;=CG$22,0,IF(CG$22-$D$7&gt;=$E125,IF(COUNTIF($KZ125:LQ125,"&gt;0")&gt;0,VLOOKUP($C125,Input!$A$8:$HV$21,MATCH($CE$21+COUNTIF($KZ125:LQ125,"&gt;0"),Input!$A$6:$HV$6,0),FALSE),0),0))*$D125</f>
        <v>8190000</v>
      </c>
      <c r="CH125" s="1">
        <f>IF($E125+$I125+$D$7&lt;=CH$22,0,IF(CH$22-$D$7&gt;=$E125,IF(COUNTIF($KZ125:LR125,"&gt;0")&gt;0,VLOOKUP($C125,Input!$A$8:$HV$21,MATCH($CE$21+COUNTIF($KZ125:LR125,"&gt;0"),Input!$A$6:$HV$6,0),FALSE),0),0))*$D125</f>
        <v>0</v>
      </c>
      <c r="CI125" s="1">
        <f>IF($E125+$I125+$D$7&lt;=CI$22,0,IF(CI$22-$D$7&gt;=$E125,IF(COUNTIF($KZ125:LS125,"&gt;0")&gt;0,VLOOKUP($C125,Input!$A$8:$HV$21,MATCH($CE$21+COUNTIF($KZ125:LS125,"&gt;0"),Input!$A$6:$HV$6,0),FALSE),0),0))*$D125</f>
        <v>0</v>
      </c>
      <c r="CJ125" s="1">
        <f>IF($E125+$I125+$D$7&lt;=CJ$22,0,IF(CJ$22-$D$7&gt;=$E125,IF(COUNTIF($KZ125:LT125,"&gt;0")&gt;0,VLOOKUP($C125,Input!$A$8:$HV$21,MATCH($CE$21+COUNTIF($KZ125:LT125,"&gt;0"),Input!$A$6:$HV$6,0),FALSE),0),0))*$D125</f>
        <v>0</v>
      </c>
      <c r="CK125" s="1">
        <f>IF($E125+$I125+$D$7&lt;=CK$22,0,IF(CK$22-$D$7&gt;=$E125,IF(COUNTIF($KZ125:LU125,"&gt;0")&gt;0,VLOOKUP($C125,Input!$A$8:$HV$21,MATCH($CE$21+COUNTIF($KZ125:LU125,"&gt;0"),Input!$A$6:$HV$6,0),FALSE),0),0))*$D125</f>
        <v>0</v>
      </c>
      <c r="CL125" s="1">
        <f>IF($E125+$I125+$D$7&lt;=CL$22,0,IF(CL$22-$D$7&gt;=$E125,IF(COUNTIF($KZ125:LV125,"&gt;0")&gt;0,VLOOKUP($C125,Input!$A$8:$HV$21,MATCH($CE$21+COUNTIF($KZ125:LV125,"&gt;0"),Input!$A$6:$HV$6,0),FALSE),0),0))*$D125</f>
        <v>0</v>
      </c>
      <c r="CM125" s="1">
        <f>IF($E125+$I125+$D$7&lt;=CM$22,0,IF(CM$22-$D$7&gt;=$E125,IF(COUNTIF($KZ125:LW125,"&gt;0")&gt;0,VLOOKUP($C125,Input!$A$8:$HV$21,MATCH($CE$21+COUNTIF($KZ125:LW125,"&gt;0"),Input!$A$6:$HV$6,0),FALSE),0),0))*$D125</f>
        <v>0</v>
      </c>
      <c r="CN125" s="1">
        <f>IF($E125+$I125+$D$7&lt;=CN$22,0,IF(CN$22-$D$7&gt;=$E125,IF(COUNTIF($KZ125:LX125,"&gt;0")&gt;0,VLOOKUP($C125,Input!$A$8:$HV$21,MATCH($CE$21+COUNTIF($KZ125:LX125,"&gt;0"),Input!$A$6:$HV$6,0),FALSE),0),0))*$D125</f>
        <v>0</v>
      </c>
      <c r="CO125" s="1">
        <f>IF($E125+$I125+$D$7&lt;=CO$22,0,IF(CO$22-$D$7&gt;=$E125,IF(COUNTIF($KZ125:LY125,"&gt;0")&gt;0,VLOOKUP($C125,Input!$A$8:$HV$21,MATCH($CE$21+COUNTIF($KZ125:LY125,"&gt;0"),Input!$A$6:$HV$6,0),FALSE),0),0))*$D125</f>
        <v>0</v>
      </c>
      <c r="CP125" s="1">
        <f>IF($E125+$I125+$D$7&lt;=CP$22,0,IF(CP$22-$D$7&gt;=$E125,IF(COUNTIF($KZ125:LZ125,"&gt;0")&gt;0,VLOOKUP($C125,Input!$A$8:$HV$21,MATCH($CE$21+COUNTIF($KZ125:LZ125,"&gt;0"),Input!$A$6:$HV$6,0),FALSE),0),0))*$D125</f>
        <v>0</v>
      </c>
      <c r="CQ125" s="1">
        <f>IF($E125+$I125+$D$7&lt;=CQ$22,0,IF(CQ$22-$D$7&gt;=$E125,IF(COUNTIF($KZ125:MA125,"&gt;0")&gt;0,VLOOKUP($C125,Input!$A$8:$HV$21,MATCH($CE$21+COUNTIF($KZ125:MA125,"&gt;0"),Input!$A$6:$HV$6,0),FALSE),0),0))*$D125</f>
        <v>0</v>
      </c>
      <c r="CR125" s="1">
        <f>IF($E125+$I125+$D$7&lt;=CR$22,0,IF(CR$22-$D$7&gt;=$E125,IF(COUNTIF($KZ125:MB125,"&gt;0")&gt;0,VLOOKUP($C125,Input!$A$8:$HV$21,MATCH($CE$21+COUNTIF($KZ125:MB125,"&gt;0"),Input!$A$6:$HV$6,0),FALSE),0),0))*$D125</f>
        <v>0</v>
      </c>
      <c r="CS125" s="1">
        <f>IF($E125+$I125+$D$7&lt;=CS$22,0,IF(CS$22-$D$7&gt;=$E125,IF(COUNTIF($KZ125:MC125,"&gt;0")&gt;0,VLOOKUP($C125,Input!$A$8:$HV$21,MATCH($CE$21+COUNTIF($KZ125:MC125,"&gt;0"),Input!$A$6:$HV$6,0),FALSE),0),0))*$D125</f>
        <v>0</v>
      </c>
      <c r="CT125" s="1">
        <f>IF($E125+$I125+$D$7&lt;=CT$22,0,IF(CT$22-$D$7&gt;=$E125,IF(COUNTIF($KZ125:MD125,"&gt;0")&gt;0,VLOOKUP($C125,Input!$A$8:$HV$21,MATCH($CE$21+COUNTIF($KZ125:MD125,"&gt;0"),Input!$A$6:$HV$6,0),FALSE),0),0))*$D125</f>
        <v>0</v>
      </c>
      <c r="CU125" s="1">
        <f>IF($E125+$I125+$D$7&lt;=CU$22,0,IF(CU$22-$D$7&gt;=$E125,IF(COUNTIF($KZ125:ME125,"&gt;0")&gt;0,VLOOKUP($C125,Input!$A$8:$HV$21,MATCH($CE$21+COUNTIF($KZ125:ME125,"&gt;0"),Input!$A$6:$HV$6,0),FALSE),0),0))*$D125</f>
        <v>0</v>
      </c>
      <c r="CV125" s="1">
        <f>IF($E125+$I125+$D$7&lt;=CV$22,0,IF(CV$22-$D$7&gt;=$E125,IF(COUNTIF($KZ125:MF125,"&gt;0")&gt;0,VLOOKUP($C125,Input!$A$8:$HV$21,MATCH($CE$21+COUNTIF($KZ125:MF125,"&gt;0"),Input!$A$6:$HV$6,0),FALSE),0),0))*$D125</f>
        <v>0</v>
      </c>
      <c r="CW125" s="1">
        <f>IF($E125+$I125+$D$7&lt;=CW$22,0,IF(CW$22-$D$7&gt;=$E125,IF(COUNTIF($KZ125:MG125,"&gt;0")&gt;0,VLOOKUP($C125,Input!$A$8:$HV$21,MATCH($CE$21+COUNTIF($KZ125:MG125,"&gt;0"),Input!$A$6:$HV$6,0),FALSE),0),0))*$D125</f>
        <v>0</v>
      </c>
      <c r="CX125" s="1">
        <f>IF($E125+$I125+$D$7&lt;=CX$22,0,IF(CX$22-$D$7&gt;=$E125,IF(COUNTIF($KZ125:MH125,"&gt;0")&gt;0,VLOOKUP($C125,Input!$A$8:$HV$21,MATCH($CE$21+COUNTIF($KZ125:MH125,"&gt;0"),Input!$A$6:$HV$6,0),FALSE),0),0))*$D125</f>
        <v>0</v>
      </c>
      <c r="CY125" s="1">
        <f>IF($E125+$I125+$D$7&lt;=CY$22,0,IF(CY$22-$D$7&gt;=$E125,IF(COUNTIF($KZ125:MI125,"&gt;0")&gt;0,VLOOKUP($C125,Input!$A$8:$HV$21,MATCH($CE$21+COUNTIF($KZ125:MI125,"&gt;0"),Input!$A$6:$HV$6,0),FALSE),0),0))*$D125</f>
        <v>0</v>
      </c>
      <c r="CZ125" s="1">
        <f>IF($E125+$I125+$D$7&lt;=CZ$22,0,IF(CZ$22-$D$7&gt;=$E125,IF(COUNTIF($KZ125:MJ125,"&gt;0")&gt;0,VLOOKUP($C125,Input!$A$8:$HV$21,MATCH($CE$21+COUNTIF($KZ125:MJ125,"&gt;0"),Input!$A$6:$HV$6,0),FALSE),0),0))*$D125</f>
        <v>0</v>
      </c>
      <c r="DA125" s="1">
        <f>IF($E125+$I125+$D$7&lt;=DA$22,0,IF(DA$22-$D$7&gt;=$E125,IF(COUNTIF($KZ125:MK125,"&gt;0")&gt;0,VLOOKUP($C125,Input!$A$8:$HV$21,MATCH($CE$21+COUNTIF($KZ125:MK125,"&gt;0"),Input!$A$6:$HV$6,0),FALSE),0),0))*$D125</f>
        <v>0</v>
      </c>
      <c r="DB125" s="1">
        <f>IF($E125+$I125+$D$7&lt;=DB$22,0,IF(DB$22-$D$7&gt;=$E125,IF(COUNTIF($KZ125:ML125,"&gt;0")&gt;0,VLOOKUP($C125,Input!$A$8:$HV$21,MATCH($CE$21+COUNTIF($KZ125:ML125,"&gt;0"),Input!$A$6:$HV$6,0),FALSE),0),0))*$D125</f>
        <v>0</v>
      </c>
      <c r="DC125" s="1">
        <f>IF($E125+$I125+$D$7&lt;=DC$22,0,IF(DC$22-$D$7&gt;=$E125,IF(COUNTIF($KZ125:MM125,"&gt;0")&gt;0,VLOOKUP($C125,Input!$A$8:$HV$21,MATCH($CE$21+COUNTIF($KZ125:MM125,"&gt;0"),Input!$A$6:$HV$6,0),FALSE),0),0))*$D125</f>
        <v>0</v>
      </c>
      <c r="DD125" s="1">
        <f>IF($E125+$I125+$D$7&lt;=DD$22,0,IF(DD$22-$D$7&gt;=$E125,IF(COUNTIF($KZ125:MN125,"&gt;0")&gt;0,VLOOKUP($C125,Input!$A$8:$HV$21,MATCH($CE$21+COUNTIF($KZ125:MN125,"&gt;0"),Input!$A$6:$HV$6,0),FALSE),0),0))*$D125</f>
        <v>0</v>
      </c>
      <c r="DE125" s="1">
        <f>IF($E125+$I125+$D$7&lt;=DE$22,0,IF(DE$22-$D$7&gt;=$E125,IF(COUNTIF($KZ125:MO125,"&gt;0")&gt;0,VLOOKUP($C125,Input!$A$8:$HV$21,MATCH($CE$21+COUNTIF($KZ125:MO125,"&gt;0"),Input!$A$6:$HV$6,0),FALSE),0),0))*$D125</f>
        <v>0</v>
      </c>
      <c r="DF125" s="1">
        <f>IF($E125+$I125+$D$7&lt;=DF$22,0,IF(DF$22-$D$7&gt;=$E125,IF(COUNTIF($KZ125:MP125,"&gt;0")&gt;0,VLOOKUP($C125,Input!$A$8:$HV$21,MATCH($CE$21+COUNTIF($KZ125:MP125,"&gt;0"),Input!$A$6:$HV$6,0),FALSE),0),0))*$D125</f>
        <v>0</v>
      </c>
      <c r="DG125" s="1">
        <f>IF($E125+$I125+$D$7&lt;=DG$22,0,IF(DG$22-$D$7&gt;=$E125,IF(COUNTIF($KZ125:MQ125,"&gt;0")&gt;0,VLOOKUP($C125,Input!$A$8:$HV$21,MATCH($CE$21+COUNTIF($KZ125:MQ125,"&gt;0"),Input!$A$6:$HV$6,0),FALSE),0),0))*$D125</f>
        <v>0</v>
      </c>
      <c r="DH125" s="1">
        <f>IF($E125+$I125+$D$7&lt;=DH$22,0,IF(DH$22-$D$7&gt;=$E125,IF(COUNTIF($KZ125:MR125,"&gt;0")&gt;0,VLOOKUP($C125,Input!$A$8:$HV$21,MATCH($CE$21+COUNTIF($KZ125:MR125,"&gt;0"),Input!$A$6:$HV$6,0),FALSE),0),0))*$D125</f>
        <v>0</v>
      </c>
      <c r="DI125" s="1">
        <f>IF($E125+$I125+$D$7&lt;=DI$22,0,IF(DI$22-$D$7&gt;=$E125,IF(COUNTIF($KZ125:MS125,"&gt;0")&gt;0,VLOOKUP($C125,Input!$A$8:$HV$21,MATCH($CE$21+COUNTIF($KZ125:MS125,"&gt;0"),Input!$A$6:$HV$6,0),FALSE),0),0))*$D125</f>
        <v>0</v>
      </c>
      <c r="DJ125" s="1">
        <f>IF($E125+$I125+$D$7&lt;=DJ$22,0,IF(DJ$22-$D$7&gt;=$E125,IF(COUNTIF($KZ125:MT125,"&gt;0")&gt;0,VLOOKUP($C125,Input!$A$8:$HV$21,MATCH($CE$21+COUNTIF($KZ125:MT125,"&gt;0"),Input!$A$6:$HV$6,0),FALSE),0),0))*$D125</f>
        <v>0</v>
      </c>
      <c r="DK125" s="1">
        <f>IF($E125+$I125+$D$7&lt;=DK$22,0,IF(DK$22-$D$7&gt;=$E125,IF(COUNTIF($KZ125:MU125,"&gt;0")&gt;0,VLOOKUP($C125,Input!$A$8:$HV$21,MATCH($CE$21+COUNTIF($KZ125:MU125,"&gt;0"),Input!$A$6:$HV$6,0),FALSE),0),0))*$D125</f>
        <v>0</v>
      </c>
      <c r="DL125" s="1">
        <f>IF($E125+$I125+$D$7&lt;=DL$22,0,IF(DL$22-$D$7&gt;=$E125,IF(COUNTIF($KZ125:MV125,"&gt;0")&gt;0,VLOOKUP($C125,Input!$A$8:$HV$21,MATCH($CE$21+COUNTIF($KZ125:MV125,"&gt;0"),Input!$A$6:$HV$6,0),FALSE),0),0))*$D125</f>
        <v>0</v>
      </c>
      <c r="DM125" s="1">
        <f>IF($E125+$I125+$D$7&lt;=DM$22,0,IF(DM$22-$D$7&gt;=$E125,IF(COUNTIF($KZ125:MW125,"&gt;0")&gt;0,VLOOKUP($C125,Input!$A$8:$HV$21,MATCH($CE$21+COUNTIF($KZ125:MW125,"&gt;0"),Input!$A$6:$HV$6,0),FALSE),0),0))*$D125</f>
        <v>0</v>
      </c>
      <c r="DN125" s="1">
        <f>IF($E125+$I125+$D$7&lt;=DN$22,0,IF(DN$22-$D$7&gt;=$E125,IF(COUNTIF($KZ125:MX125,"&gt;0")&gt;0,VLOOKUP($C125,Input!$A$8:$HV$21,MATCH($CE$21+COUNTIF($KZ125:MX125,"&gt;0"),Input!$A$6:$HV$6,0),FALSE),0),0))*$D125</f>
        <v>0</v>
      </c>
      <c r="DP125" t="str">
        <f>+VLOOKUP($C125,Input!$A$8:$GZ$39,MATCH(DP$21,Input!$A$6:$GZ$6,0),FALSE)</f>
        <v>Bus Maintenance at 0.85/mile</v>
      </c>
      <c r="DQ125" s="1">
        <f>IF($E125+$I125+$D$7&lt;=DQ$22,0,IF(DQ$22-$D$7&gt;=$E125,IF(COUNTIF($KZ125:LP125,"&gt;0")&gt;0,VLOOKUP($C125,Input!$A$8:$HV$21,MATCH($DP$21+COUNTIF($KZ125:LP125,"&gt;0"),Input!$A$6:$HV$6,0),FALSE),0),0))*$D125*$F125</f>
        <v>7956000</v>
      </c>
      <c r="DR125" s="1">
        <f>IF($E125+$I125+$D$7&lt;=DR$22,0,IF(DR$22-$D$7&gt;=$E125,IF(COUNTIF($KZ125:LQ125,"&gt;0")&gt;0,VLOOKUP($C125,Input!$A$8:$HV$21,MATCH($DP$21+COUNTIF($KZ125:LQ125,"&gt;0"),Input!$A$6:$HV$6,0),FALSE),0),0))*$D125*$F125</f>
        <v>7956000</v>
      </c>
      <c r="DS125" s="1">
        <f>IF($E125+$I125+$D$7&lt;=DS$22,0,IF(DS$22-$D$7&gt;=$E125,IF(COUNTIF($KZ125:LR125,"&gt;0")&gt;0,VLOOKUP($C125,Input!$A$8:$HV$21,MATCH($DP$21+COUNTIF($KZ125:LR125,"&gt;0"),Input!$A$6:$HV$6,0),FALSE),0),0))*$D125*$F125</f>
        <v>7956000</v>
      </c>
      <c r="DT125" s="1">
        <f>IF($E125+$I125+$D$7&lt;=DT$22,0,IF(DT$22-$D$7&gt;=$E125,IF(COUNTIF($KZ125:LS125,"&gt;0")&gt;0,VLOOKUP($C125,Input!$A$8:$HV$21,MATCH($DP$21+COUNTIF($KZ125:LS125,"&gt;0"),Input!$A$6:$HV$6,0),FALSE),0),0))*$D125*$F125</f>
        <v>7956000</v>
      </c>
      <c r="DU125" s="1">
        <f>IF($E125+$I125+$D$7&lt;=DU$22,0,IF(DU$22-$D$7&gt;=$E125,IF(COUNTIF($KZ125:LT125,"&gt;0")&gt;0,VLOOKUP($C125,Input!$A$8:$HV$21,MATCH($DP$21+COUNTIF($KZ125:LT125,"&gt;0"),Input!$A$6:$HV$6,0),FALSE),0),0))*$D125*$F125</f>
        <v>7956000</v>
      </c>
      <c r="DV125" s="1">
        <f>IF($E125+$I125+$D$7&lt;=DV$22,0,IF(DV$22-$D$7&gt;=$E125,IF(COUNTIF($KZ125:LU125,"&gt;0")&gt;0,VLOOKUP($C125,Input!$A$8:$HV$21,MATCH($DP$21+COUNTIF($KZ125:LU125,"&gt;0"),Input!$A$6:$HV$6,0),FALSE),0),0))*$D125*$F125</f>
        <v>7956000</v>
      </c>
      <c r="DW125" s="1">
        <f>IF($E125+$I125+$D$7&lt;=DW$22,0,IF(DW$22-$D$7&gt;=$E125,IF(COUNTIF($KZ125:LV125,"&gt;0")&gt;0,VLOOKUP($C125,Input!$A$8:$HV$21,MATCH($DP$21+COUNTIF($KZ125:LV125,"&gt;0"),Input!$A$6:$HV$6,0),FALSE),0),0))*$D125*$F125</f>
        <v>7956000</v>
      </c>
      <c r="DX125" s="1">
        <f>IF($E125+$I125+$D$7&lt;=DX$22,0,IF(DX$22-$D$7&gt;=$E125,IF(COUNTIF($KZ125:LW125,"&gt;0")&gt;0,VLOOKUP($C125,Input!$A$8:$HV$21,MATCH($DP$21+COUNTIF($KZ125:LW125,"&gt;0"),Input!$A$6:$HV$6,0),FALSE),0),0))*$D125*$F125</f>
        <v>7956000</v>
      </c>
      <c r="DY125" s="1">
        <f>IF($E125+$I125+$D$7&lt;=DY$22,0,IF(DY$22-$D$7&gt;=$E125,IF(COUNTIF($KZ125:LX125,"&gt;0")&gt;0,VLOOKUP($C125,Input!$A$8:$HV$21,MATCH($DP$21+COUNTIF($KZ125:LX125,"&gt;0"),Input!$A$6:$HV$6,0),FALSE),0),0))*$D125*$F125</f>
        <v>7956000</v>
      </c>
      <c r="DZ125" s="1">
        <f>IF($E125+$I125+$D$7&lt;=DZ$22,0,IF(DZ$22-$D$7&gt;=$E125,IF(COUNTIF($KZ125:LY125,"&gt;0")&gt;0,VLOOKUP($C125,Input!$A$8:$HV$21,MATCH($DP$21+COUNTIF($KZ125:LY125,"&gt;0"),Input!$A$6:$HV$6,0),FALSE),0),0))*$D125*$F125</f>
        <v>0</v>
      </c>
      <c r="EA125" s="1">
        <f>IF($E125+$I125+$D$7&lt;=EA$22,0,IF(EA$22-$D$7&gt;=$E125,IF(COUNTIF($KZ125:LZ125,"&gt;0")&gt;0,VLOOKUP($C125,Input!$A$8:$HV$21,MATCH($DP$21+COUNTIF($KZ125:LZ125,"&gt;0"),Input!$A$6:$HV$6,0),FALSE),0),0))*$D125*$F125</f>
        <v>0</v>
      </c>
      <c r="EB125" s="1">
        <f>IF($E125+$I125+$D$7&lt;=EB$22,0,IF(EB$22-$D$7&gt;=$E125,IF(COUNTIF($KZ125:MA125,"&gt;0")&gt;0,VLOOKUP($C125,Input!$A$8:$HV$21,MATCH($DP$21+COUNTIF($KZ125:MA125,"&gt;0"),Input!$A$6:$HV$6,0),FALSE),0),0))*$D125*$F125</f>
        <v>0</v>
      </c>
      <c r="EC125" s="1">
        <f>IF($E125+$I125+$D$7&lt;=EC$22,0,IF(EC$22-$D$7&gt;=$E125,IF(COUNTIF($KZ125:MB125,"&gt;0")&gt;0,VLOOKUP($C125,Input!$A$8:$HV$21,MATCH($DP$21+COUNTIF($KZ125:MB125,"&gt;0"),Input!$A$6:$HV$6,0),FALSE),0),0))*$D125*$F125</f>
        <v>0</v>
      </c>
      <c r="ED125" s="1">
        <f>IF($E125+$I125+$D$7&lt;=ED$22,0,IF(ED$22-$D$7&gt;=$E125,IF(COUNTIF($KZ125:MC125,"&gt;0")&gt;0,VLOOKUP($C125,Input!$A$8:$HV$21,MATCH($DP$21+COUNTIF($KZ125:MC125,"&gt;0"),Input!$A$6:$HV$6,0),FALSE),0),0))*$D125*$F125</f>
        <v>0</v>
      </c>
      <c r="EE125" s="1">
        <f>IF($E125+$I125+$D$7&lt;=EE$22,0,IF(EE$22-$D$7&gt;=$E125,IF(COUNTIF($KZ125:MD125,"&gt;0")&gt;0,VLOOKUP($C125,Input!$A$8:$HV$21,MATCH($DP$21+COUNTIF($KZ125:MD125,"&gt;0"),Input!$A$6:$HV$6,0),FALSE),0),0))*$D125*$F125</f>
        <v>0</v>
      </c>
      <c r="EF125" s="1">
        <f>IF($E125+$I125+$D$7&lt;=EF$22,0,IF(EF$22-$D$7&gt;=$E125,IF(COUNTIF($KZ125:ME125,"&gt;0")&gt;0,VLOOKUP($C125,Input!$A$8:$HV$21,MATCH($DP$21+COUNTIF($KZ125:ME125,"&gt;0"),Input!$A$6:$HV$6,0),FALSE),0),0))*$D125*$F125</f>
        <v>0</v>
      </c>
      <c r="EG125" s="1">
        <f>IF($E125+$I125+$D$7&lt;=EG$22,0,IF(EG$22-$D$7&gt;=$E125,IF(COUNTIF($KZ125:MF125,"&gt;0")&gt;0,VLOOKUP($C125,Input!$A$8:$HV$21,MATCH($DP$21+COUNTIF($KZ125:MF125,"&gt;0"),Input!$A$6:$HV$6,0),FALSE),0),0))*$D125*$F125</f>
        <v>0</v>
      </c>
      <c r="EH125" s="1">
        <f>IF($E125+$I125+$D$7&lt;=EH$22,0,IF(EH$22-$D$7&gt;=$E125,IF(COUNTIF($KZ125:MG125,"&gt;0")&gt;0,VLOOKUP($C125,Input!$A$8:$HV$21,MATCH($DP$21+COUNTIF($KZ125:MG125,"&gt;0"),Input!$A$6:$HV$6,0),FALSE),0),0))*$D125*$F125</f>
        <v>0</v>
      </c>
      <c r="EI125" s="1">
        <f>IF($E125+$I125+$D$7&lt;=EI$22,0,IF(EI$22-$D$7&gt;=$E125,IF(COUNTIF($KZ125:MH125,"&gt;0")&gt;0,VLOOKUP($C125,Input!$A$8:$HV$21,MATCH($DP$21+COUNTIF($KZ125:MH125,"&gt;0"),Input!$A$6:$HV$6,0),FALSE),0),0))*$D125*$F125</f>
        <v>0</v>
      </c>
      <c r="EJ125" s="1">
        <f>IF($E125+$I125+$D$7&lt;=EJ$22,0,IF(EJ$22-$D$7&gt;=$E125,IF(COUNTIF($KZ125:MI125,"&gt;0")&gt;0,VLOOKUP($C125,Input!$A$8:$HV$21,MATCH($DP$21+COUNTIF($KZ125:MI125,"&gt;0"),Input!$A$6:$HV$6,0),FALSE),0),0))*$D125*$F125</f>
        <v>0</v>
      </c>
      <c r="EK125" s="1">
        <f>IF($E125+$I125+$D$7&lt;=EK$22,0,IF(EK$22-$D$7&gt;=$E125,IF(COUNTIF($KZ125:MJ125,"&gt;0")&gt;0,VLOOKUP($C125,Input!$A$8:$HV$21,MATCH($DP$21+COUNTIF($KZ125:MJ125,"&gt;0"),Input!$A$6:$HV$6,0),FALSE),0),0))*$D125*$F125</f>
        <v>0</v>
      </c>
      <c r="EL125" s="1">
        <f>IF($E125+$I125+$D$7&lt;=EL$22,0,IF(EL$22-$D$7&gt;=$E125,IF(COUNTIF($KZ125:MK125,"&gt;0")&gt;0,VLOOKUP($C125,Input!$A$8:$HV$21,MATCH($DP$21+COUNTIF($KZ125:MK125,"&gt;0"),Input!$A$6:$HV$6,0),FALSE),0),0))*$D125*$F125</f>
        <v>0</v>
      </c>
      <c r="EM125" s="1">
        <f>IF($E125+$I125+$D$7&lt;=EM$22,0,IF(EM$22-$D$7&gt;=$E125,IF(COUNTIF($KZ125:ML125,"&gt;0")&gt;0,VLOOKUP($C125,Input!$A$8:$HV$21,MATCH($DP$21+COUNTIF($KZ125:ML125,"&gt;0"),Input!$A$6:$HV$6,0),FALSE),0),0))*$D125*$F125</f>
        <v>0</v>
      </c>
      <c r="EN125" s="1">
        <f>IF($E125+$I125+$D$7&lt;=EN$22,0,IF(EN$22-$D$7&gt;=$E125,IF(COUNTIF($KZ125:MM125,"&gt;0")&gt;0,VLOOKUP($C125,Input!$A$8:$HV$21,MATCH($DP$21+COUNTIF($KZ125:MM125,"&gt;0"),Input!$A$6:$HV$6,0),FALSE),0),0))*$D125*$F125</f>
        <v>0</v>
      </c>
      <c r="EO125" s="1">
        <f>IF($E125+$I125+$D$7&lt;=EO$22,0,IF(EO$22-$D$7&gt;=$E125,IF(COUNTIF($KZ125:MN125,"&gt;0")&gt;0,VLOOKUP($C125,Input!$A$8:$HV$21,MATCH($DP$21+COUNTIF($KZ125:MN125,"&gt;0"),Input!$A$6:$HV$6,0),FALSE),0),0))*$D125*$F125</f>
        <v>0</v>
      </c>
      <c r="EP125" s="1">
        <f>IF($E125+$I125+$D$7&lt;=EP$22,0,IF(EP$22-$D$7&gt;=$E125,IF(COUNTIF($KZ125:MO125,"&gt;0")&gt;0,VLOOKUP($C125,Input!$A$8:$HV$21,MATCH($DP$21+COUNTIF($KZ125:MO125,"&gt;0"),Input!$A$6:$HV$6,0),FALSE),0),0))*$D125*$F125</f>
        <v>0</v>
      </c>
      <c r="EQ125" s="1">
        <f>IF($E125+$I125+$D$7&lt;=EQ$22,0,IF(EQ$22-$D$7&gt;=$E125,IF(COUNTIF($KZ125:MP125,"&gt;0")&gt;0,VLOOKUP($C125,Input!$A$8:$HV$21,MATCH($DP$21+COUNTIF($KZ125:MP125,"&gt;0"),Input!$A$6:$HV$6,0),FALSE),0),0))*$D125*$F125</f>
        <v>0</v>
      </c>
      <c r="ER125" s="1">
        <f>IF($E125+$I125+$D$7&lt;=ER$22,0,IF(ER$22-$D$7&gt;=$E125,IF(COUNTIF($KZ125:MQ125,"&gt;0")&gt;0,VLOOKUP($C125,Input!$A$8:$HV$21,MATCH($DP$21+COUNTIF($KZ125:MQ125,"&gt;0"),Input!$A$6:$HV$6,0),FALSE),0),0))*$D125*$F125</f>
        <v>0</v>
      </c>
      <c r="ES125" s="1">
        <f>IF($E125+$I125+$D$7&lt;=ES$22,0,IF(ES$22-$D$7&gt;=$E125,IF(COUNTIF($KZ125:MR125,"&gt;0")&gt;0,VLOOKUP($C125,Input!$A$8:$HV$21,MATCH($DP$21+COUNTIF($KZ125:MR125,"&gt;0"),Input!$A$6:$HV$6,0),FALSE),0),0))*$D125*$F125</f>
        <v>0</v>
      </c>
      <c r="ET125" s="1">
        <f>IF($E125+$I125+$D$7&lt;=ET$22,0,IF(ET$22-$D$7&gt;=$E125,IF(COUNTIF($KZ125:MS125,"&gt;0")&gt;0,VLOOKUP($C125,Input!$A$8:$HV$21,MATCH($DP$21+COUNTIF($KZ125:MS125,"&gt;0"),Input!$A$6:$HV$6,0),FALSE),0),0))*$D125*$F125</f>
        <v>0</v>
      </c>
      <c r="EU125" s="1">
        <f>IF($E125+$I125+$D$7&lt;=EU$22,0,IF(EU$22-$D$7&gt;=$E125,IF(COUNTIF($KZ125:MT125,"&gt;0")&gt;0,VLOOKUP($C125,Input!$A$8:$HV$21,MATCH($DP$21+COUNTIF($KZ125:MT125,"&gt;0"),Input!$A$6:$HV$6,0),FALSE),0),0))*$D125*$F125</f>
        <v>0</v>
      </c>
      <c r="EV125" s="1">
        <f>IF($E125+$I125+$D$7&lt;=EV$22,0,IF(EV$22-$D$7&gt;=$E125,IF(COUNTIF($KZ125:MU125,"&gt;0")&gt;0,VLOOKUP($C125,Input!$A$8:$HV$21,MATCH($DP$21+COUNTIF($KZ125:MU125,"&gt;0"),Input!$A$6:$HV$6,0),FALSE),0),0))*$D125*$F125</f>
        <v>0</v>
      </c>
      <c r="EW125" s="1">
        <f>IF($E125+$I125+$D$7&lt;=EW$22,0,IF(EW$22-$D$7&gt;=$E125,IF(COUNTIF($KZ125:MV125,"&gt;0")&gt;0,VLOOKUP($C125,Input!$A$8:$HV$21,MATCH($DP$21+COUNTIF($KZ125:MV125,"&gt;0"),Input!$A$6:$HV$6,0),FALSE),0),0))*$D125*$F125</f>
        <v>0</v>
      </c>
      <c r="EX125" s="1">
        <f>IF($E125+$I125+$D$7&lt;=EX$22,0,IF(EX$22-$D$7&gt;=$E125,IF(COUNTIF($KZ125:MW125,"&gt;0")&gt;0,VLOOKUP($C125,Input!$A$8:$HV$21,MATCH($DP$21+COUNTIF($KZ125:MW125,"&gt;0"),Input!$A$6:$HV$6,0),FALSE),0),0))*$D125*$F125</f>
        <v>0</v>
      </c>
      <c r="EY125" s="1">
        <f>IF($E125+$I125+$D$7&lt;=EY$22,0,IF(EY$22-$D$7&gt;=$E125,IF(COUNTIF($KZ125:MX125,"&gt;0")&gt;0,VLOOKUP($C125,Input!$A$8:$HV$21,MATCH($DP$21+COUNTIF($KZ125:MX125,"&gt;0"),Input!$A$6:$HV$6,0),FALSE),0),0))*$D125*$F125</f>
        <v>0</v>
      </c>
      <c r="EZ125" s="1"/>
      <c r="FA125" t="str">
        <f>VLOOKUP($C125,Input!$A$8:$GZ$39,MATCH(FA$21,Input!$A$6:$GZ$6,0),FALSE)</f>
        <v>NA</v>
      </c>
      <c r="FB125">
        <f>IF((VLOOKUP($C125,Input!$A$8:$GZ$39,MATCH(FB$21,Input!$A$6:$GZ$6,0),FALSE))="Y",$D125/VLOOKUP($C125,Input!$A$8:$GZ$39,MATCH(FC$21,Input!$A$6:$GZ$6,0),FALSE),0)</f>
        <v>0</v>
      </c>
      <c r="FC125">
        <f>IF((VLOOKUP($C125,Input!$A$8:$GZ$39,MATCH(FB$21,Input!$A$6:$GZ$6,0),FALSE))="Y",0,IF((VLOOKUP($C125,Input!$A$8:$GZ$39,MATCH(FC$21,Input!$A$6:$GZ$6,0),FALSE))&gt;0,$D125/VLOOKUP($C125,Input!$A$8:$GZ$39,MATCH(FC$21,Input!$A$6:$GZ$6,0),FALSE),0))</f>
        <v>0</v>
      </c>
      <c r="FD125" s="1">
        <f>+IF($E125=FD$22,VLOOKUP($C125,Input!$A$8:$GZ$39,MATCH(FD$21,Input!$A$6:$GZ$6,0),FALSE),0)*IF(FD$110&gt;=MAX(FC$110:$FD$110),MIN((FD$110-MAX(FC$110:$FD$110)),(FD$110-FC$110)),0)+IF($E125=FD$22,VLOOKUP($C125,Input!$A$8:$GZ$39,MATCH(FD$21,Input!$A$6:$GZ$6,0),FALSE),0)*IF(FD$109&gt;=MAX(FC$109:$FD$109),MIN((FD$109-MAX(FC$109:$FD$109)),(FD$109-FC$109)),0)</f>
        <v>0</v>
      </c>
      <c r="FE125" s="1">
        <f>+IF($E125=FE$22,VLOOKUP($C125,Input!$A$8:$GZ$39,MATCH(FE$21,Input!$A$6:$GZ$6,0),FALSE),0)*IF(FE$110&gt;=MAX(FD$110:$FD$110),MIN((FE$110-MAX(FD$110:$FD$110)),(FE$110-FD$110)),0)+IF($E125=FE$22,VLOOKUP($C125,Input!$A$8:$GZ$39,MATCH(FE$21,Input!$A$6:$GZ$6,0),FALSE),0)*IF(FE$109&gt;=MAX(FD$109:$FD$109),MIN((FE$109-MAX(FD$109:$FD$109)),(FE$109-FD$109)),0)</f>
        <v>0</v>
      </c>
      <c r="FF125" s="1">
        <f>+IF($E125=FF$22,VLOOKUP($C125,Input!$A$8:$GZ$39,MATCH(FF$21,Input!$A$6:$GZ$6,0),FALSE),0)*IF(FF$110&gt;=MAX($FD$110:FE$110),MIN((FF$110-MAX($FD$110:FE$110)),(FF$110-FE$110)),0)+IF($E125=FF$22,VLOOKUP($C125,Input!$A$8:$GZ$39,MATCH(FF$21,Input!$A$6:$GZ$6,0),FALSE),0)*IF(FF$109&gt;=MAX($FD$109:FE$109),MIN((FF$109-MAX($FD$109:FE$109)),(FF$109-FE$109)),0)</f>
        <v>0</v>
      </c>
      <c r="FG125" s="1">
        <f>+IF($E125=FG$22,VLOOKUP($C125,Input!$A$8:$GZ$39,MATCH(FG$21,Input!$A$6:$GZ$6,0),FALSE),0)*IF(FG$110&gt;=MAX($FD$110:FF$110),MIN((FG$110-MAX($FD$110:FF$110)),(FG$110-FF$110)),0)+IF($E125=FG$22,VLOOKUP($C125,Input!$A$8:$GZ$39,MATCH(FG$21,Input!$A$6:$GZ$6,0),FALSE),0)*IF(FG$109&gt;=MAX($FD$109:FF$109),MIN((FG$109-MAX($FD$109:FF$109)),(FG$109-FF$109)),0)</f>
        <v>0</v>
      </c>
      <c r="FH125" s="1">
        <f>+IF($E125=FH$22,VLOOKUP($C125,Input!$A$8:$GZ$39,MATCH(FH$21,Input!$A$6:$GZ$6,0),FALSE),0)*IF(FH$110&gt;=MAX($FD$110:FG$110),MIN((FH$110-MAX($FD$110:FG$110)),(FH$110-FG$110)),0)+IF($E125=FH$22,VLOOKUP($C125,Input!$A$8:$GZ$39,MATCH(FH$21,Input!$A$6:$GZ$6,0),FALSE),0)*IF(FH$109&gt;=MAX($FD$109:FG$109),MIN((FH$109-MAX($FD$109:FG$109)),(FH$109-FG$109)),0)</f>
        <v>0</v>
      </c>
      <c r="FI125" s="1">
        <f>+IF($E125=FI$22,VLOOKUP($C125,Input!$A$8:$GZ$39,MATCH(FI$21,Input!$A$6:$GZ$6,0),FALSE),0)*IF(FI$110&gt;=MAX($FD$110:FH$110),MIN((FI$110-MAX($FD$110:FH$110)),(FI$110-FH$110)),0)+IF($E125=FI$22,VLOOKUP($C125,Input!$A$8:$GZ$39,MATCH(FI$21,Input!$A$6:$GZ$6,0),FALSE),0)*IF(FI$109&gt;=MAX($FD$109:FH$109),MIN((FI$109-MAX($FD$109:FH$109)),(FI$109-FH$109)),0)</f>
        <v>0</v>
      </c>
      <c r="FJ125" s="1">
        <f>+IF($E125=FJ$22,VLOOKUP($C125,Input!$A$8:$GZ$39,MATCH(FJ$21,Input!$A$6:$GZ$6,0),FALSE),0)*IF(FJ$110&gt;=MAX($FD$110:FI$110),MIN((FJ$110-MAX($FD$110:FI$110)),(FJ$110-FI$110)),0)+IF($E125=FJ$22,VLOOKUP($C125,Input!$A$8:$GZ$39,MATCH(FJ$21,Input!$A$6:$GZ$6,0),FALSE),0)*IF(FJ$109&gt;=MAX($FD$109:FI$109),MIN((FJ$109-MAX($FD$109:FI$109)),(FJ$109-FI$109)),0)</f>
        <v>0</v>
      </c>
      <c r="FK125" s="1">
        <f>+IF($E125=FK$22,VLOOKUP($C125,Input!$A$8:$GZ$39,MATCH(FK$21,Input!$A$6:$GZ$6,0),FALSE),0)*IF(FK$110&gt;=MAX($FD$110:FJ$110),MIN((FK$110-MAX($FD$110:FJ$110)),(FK$110-FJ$110)),0)+IF($E125=FK$22,VLOOKUP($C125,Input!$A$8:$GZ$39,MATCH(FK$21,Input!$A$6:$GZ$6,0),FALSE),0)*IF(FK$109&gt;=MAX($FD$109:FJ$109),MIN((FK$109-MAX($FD$109:FJ$109)),(FK$109-FJ$109)),0)</f>
        <v>0</v>
      </c>
      <c r="FL125" s="1">
        <f>+IF($E125=FL$22,VLOOKUP($C125,Input!$A$8:$GZ$39,MATCH(FL$21,Input!$A$6:$GZ$6,0),FALSE),0)*IF(FL$110&gt;=MAX($FD$110:FK$110),MIN((FL$110-MAX($FD$110:FK$110)),(FL$110-FK$110)),0)+IF($E125=FL$22,VLOOKUP($C125,Input!$A$8:$GZ$39,MATCH(FL$21,Input!$A$6:$GZ$6,0),FALSE),0)*IF(FL$109&gt;=MAX($FD$109:FK$109),MIN((FL$109-MAX($FD$109:FK$109)),(FL$109-FK$109)),0)</f>
        <v>0</v>
      </c>
      <c r="FM125" s="1">
        <f>+IF($E125=FM$22,VLOOKUP($C125,Input!$A$8:$GZ$39,MATCH(FM$21,Input!$A$6:$GZ$6,0),FALSE),0)*IF(FM$110&gt;=MAX($FD$110:FL$110),MIN((FM$110-MAX($FD$110:FL$110)),(FM$110-FL$110)),0)+IF($E125=FM$22,VLOOKUP($C125,Input!$A$8:$GZ$39,MATCH(FM$21,Input!$A$6:$GZ$6,0),FALSE),0)*IF(FM$109&gt;=MAX($FD$109:FL$109),MIN((FM$109-MAX($FD$109:FL$109)),(FM$109-FL$109)),0)</f>
        <v>0</v>
      </c>
      <c r="FN125" s="1">
        <f>+IF($E125=FN$22,VLOOKUP($C125,Input!$A$8:$GZ$39,MATCH(FN$21,Input!$A$6:$GZ$6,0),FALSE),0)*IF(FN$110&gt;=MAX($FD$110:FM$110),MIN((FN$110-MAX($FD$110:FM$110)),(FN$110-FM$110)),0)+IF($E125=FN$22,VLOOKUP($C125,Input!$A$8:$GZ$39,MATCH(FN$21,Input!$A$6:$GZ$6,0),FALSE),0)*IF(FN$109&gt;=MAX($FD$109:FM$109),MIN((FN$109-MAX($FD$109:FM$109)),(FN$109-FM$109)),0)</f>
        <v>0</v>
      </c>
      <c r="FO125" s="1">
        <f>+IF($E125=FO$22,VLOOKUP($C125,Input!$A$8:$GZ$39,MATCH(FO$21,Input!$A$6:$GZ$6,0),FALSE),0)*IF(FO$110&gt;=MAX($FD$110:FN$110),MIN((FO$110-MAX($FD$110:FN$110)),(FO$110-FN$110)),0)+IF($E125=FO$22,VLOOKUP($C125,Input!$A$8:$GZ$39,MATCH(FO$21,Input!$A$6:$GZ$6,0),FALSE),0)*IF(FO$109&gt;=MAX($FD$109:FN$109),MIN((FO$109-MAX($FD$109:FN$109)),(FO$109-FN$109)),0)</f>
        <v>0</v>
      </c>
      <c r="FP125" s="1">
        <f>+IF($E125=FP$22,VLOOKUP($C125,Input!$A$8:$GZ$39,MATCH(FP$21,Input!$A$6:$GZ$6,0),FALSE),0)*IF(FP$110&gt;=MAX($FD$110:FO$110),MIN((FP$110-MAX($FD$110:FO$110)),(FP$110-FO$110)),0)+IF($E125=FP$22,VLOOKUP($C125,Input!$A$8:$GZ$39,MATCH(FP$21,Input!$A$6:$GZ$6,0),FALSE),0)*IF(FP$109&gt;=MAX($FD$109:FO$109),MIN((FP$109-MAX($FD$109:FO$109)),(FP$109-FO$109)),0)</f>
        <v>0</v>
      </c>
      <c r="FQ125" s="1">
        <f>+IF($E125=FQ$22,VLOOKUP($C125,Input!$A$8:$GZ$39,MATCH(FQ$21,Input!$A$6:$GZ$6,0),FALSE),0)*IF(FQ$110&gt;=MAX($FD$110:FP$110),MIN((FQ$110-MAX($FD$110:FP$110)),(FQ$110-FP$110)),0)+IF($E125=FQ$22,VLOOKUP($C125,Input!$A$8:$GZ$39,MATCH(FQ$21,Input!$A$6:$GZ$6,0),FALSE),0)*IF(FQ$109&gt;=MAX($FD$109:FP$109),MIN((FQ$109-MAX($FD$109:FP$109)),(FQ$109-FP$109)),0)</f>
        <v>0</v>
      </c>
      <c r="FR125" s="1">
        <f>+IF($E125=FR$22,VLOOKUP($C125,Input!$A$8:$GZ$39,MATCH(FR$21,Input!$A$6:$GZ$6,0),FALSE),0)*IF(FR$110&gt;=MAX($FD$110:FQ$110),MIN((FR$110-MAX($FD$110:FQ$110)),(FR$110-FQ$110)),0)+IF($E125=FR$22,VLOOKUP($C125,Input!$A$8:$GZ$39,MATCH(FR$21,Input!$A$6:$GZ$6,0),FALSE),0)*IF(FR$109&gt;=MAX($FD$109:FQ$109),MIN((FR$109-MAX($FD$109:FQ$109)),(FR$109-FQ$109)),0)</f>
        <v>0</v>
      </c>
      <c r="FS125" s="1">
        <f>+IF($E125=FS$22,VLOOKUP($C125,Input!$A$8:$GZ$39,MATCH(FS$21,Input!$A$6:$GZ$6,0),FALSE),0)*IF(FS$110&gt;=MAX($FD$110:FR$110),MIN((FS$110-MAX($FD$110:FR$110)),(FS$110-FR$110)),0)+IF($E125=FS$22,VLOOKUP($C125,Input!$A$8:$GZ$39,MATCH(FS$21,Input!$A$6:$GZ$6,0),FALSE),0)*IF(FS$109&gt;=MAX($FD$109:FR$109),MIN((FS$109-MAX($FD$109:FR$109)),(FS$109-FR$109)),0)</f>
        <v>0</v>
      </c>
      <c r="FT125" s="1">
        <f>+IF($E125=FT$22,VLOOKUP($C125,Input!$A$8:$GZ$39,MATCH(FT$21,Input!$A$6:$GZ$6,0),FALSE),0)*IF(FT$110&gt;=MAX($FD$110:FS$110),MIN((FT$110-MAX($FD$110:FS$110)),(FT$110-FS$110)),0)+IF($E125=FT$22,VLOOKUP($C125,Input!$A$8:$GZ$39,MATCH(FT$21,Input!$A$6:$GZ$6,0),FALSE),0)*IF(FT$109&gt;=MAX($FD$109:FS$109),MIN((FT$109-MAX($FD$109:FS$109)),(FT$109-FS$109)),0)</f>
        <v>0</v>
      </c>
      <c r="FU125" s="1">
        <f>+IF($E125=FU$22,VLOOKUP($C125,Input!$A$8:$GZ$39,MATCH(FU$21,Input!$A$6:$GZ$6,0),FALSE),0)*IF(FU$110&gt;=MAX($FD$110:FT$110),MIN((FU$110-MAX($FD$110:FT$110)),(FU$110-FT$110)),0)+IF($E125=FU$22,VLOOKUP($C125,Input!$A$8:$GZ$39,MATCH(FU$21,Input!$A$6:$GZ$6,0),FALSE),0)*IF(FU$109&gt;=MAX($FD$109:FT$109),MIN((FU$109-MAX($FD$109:FT$109)),(FU$109-FT$109)),0)</f>
        <v>0</v>
      </c>
      <c r="FV125" s="1">
        <f>+IF($E125=FV$22,VLOOKUP($C125,Input!$A$8:$GZ$39,MATCH(FV$21,Input!$A$6:$GZ$6,0),FALSE),0)*IF(FV$110&gt;=MAX($FD$110:FU$110),MIN((FV$110-MAX($FD$110:FU$110)),(FV$110-FU$110)),0)+IF($E125=FV$22,VLOOKUP($C125,Input!$A$8:$GZ$39,MATCH(FV$21,Input!$A$6:$GZ$6,0),FALSE),0)*IF(FV$109&gt;=MAX($FD$109:FU$109),MIN((FV$109-MAX($FD$109:FU$109)),(FV$109-FU$109)),0)</f>
        <v>0</v>
      </c>
      <c r="FW125" s="1">
        <f>+IF($E125=FW$22,VLOOKUP($C125,Input!$A$8:$GZ$39,MATCH(FW$21,Input!$A$6:$GZ$6,0),FALSE),0)*IF(FW$110&gt;=MAX($FD$110:FV$110),MIN((FW$110-MAX($FD$110:FV$110)),(FW$110-FV$110)),0)+IF($E125=FW$22,VLOOKUP($C125,Input!$A$8:$GZ$39,MATCH(FW$21,Input!$A$6:$GZ$6,0),FALSE),0)*IF(FW$109&gt;=MAX($FD$109:FV$109),MIN((FW$109-MAX($FD$109:FV$109)),(FW$109-FV$109)),0)</f>
        <v>0</v>
      </c>
      <c r="FX125" s="1">
        <f>+IF($E125=FX$22,VLOOKUP($C125,Input!$A$8:$GZ$39,MATCH(FX$21,Input!$A$6:$GZ$6,0),FALSE),0)*IF(FX$110&gt;=MAX($FD$110:FW$110),MIN((FX$110-MAX($FD$110:FW$110)),(FX$110-FW$110)),0)+IF($E125=FX$22,VLOOKUP($C125,Input!$A$8:$GZ$39,MATCH(FX$21,Input!$A$6:$GZ$6,0),FALSE),0)*IF(FX$109&gt;=MAX($FD$109:FW$109),MIN((FX$109-MAX($FD$109:FW$109)),(FX$109-FW$109)),0)</f>
        <v>0</v>
      </c>
      <c r="FY125" s="1">
        <f>+IF($E125=FY$22,VLOOKUP($C125,Input!$A$8:$GZ$39,MATCH(FY$21,Input!$A$6:$GZ$6,0),FALSE),0)*IF(FY$110&gt;=MAX($FD$110:FX$110),MIN((FY$110-MAX($FD$110:FX$110)),(FY$110-FX$110)),0)+IF($E125=FY$22,VLOOKUP($C125,Input!$A$8:$GZ$39,MATCH(FY$21,Input!$A$6:$GZ$6,0),FALSE),0)*IF(FY$109&gt;=MAX($FD$109:FX$109),MIN((FY$109-MAX($FD$109:FX$109)),(FY$109-FX$109)),0)</f>
        <v>0</v>
      </c>
      <c r="FZ125" s="1">
        <f>+IF($E125=FZ$22,VLOOKUP($C125,Input!$A$8:$GZ$39,MATCH(FZ$21,Input!$A$6:$GZ$6,0),FALSE),0)*IF(FZ$110&gt;=MAX($FD$110:FY$110),MIN((FZ$110-MAX($FD$110:FY$110)),(FZ$110-FY$110)),0)+IF($E125=FZ$22,VLOOKUP($C125,Input!$A$8:$GZ$39,MATCH(FZ$21,Input!$A$6:$GZ$6,0),FALSE),0)*IF(FZ$109&gt;=MAX($FD$109:FY$109),MIN((FZ$109-MAX($FD$109:FY$109)),(FZ$109-FY$109)),0)</f>
        <v>0</v>
      </c>
      <c r="GA125" s="1">
        <f>+IF($E125=GA$22,VLOOKUP($C125,Input!$A$8:$GZ$39,MATCH(GA$21,Input!$A$6:$GZ$6,0),FALSE),0)*IF(GA$110&gt;=MAX($FD$110:FZ$110),MIN((GA$110-MAX($FD$110:FZ$110)),(GA$110-FZ$110)),0)+IF($E125=GA$22,VLOOKUP($C125,Input!$A$8:$GZ$39,MATCH(GA$21,Input!$A$6:$GZ$6,0),FALSE),0)*IF(GA$109&gt;=MAX($FD$109:FZ$109),MIN((GA$109-MAX($FD$109:FZ$109)),(GA$109-FZ$109)),0)</f>
        <v>0</v>
      </c>
      <c r="GB125" s="1">
        <f>+IF($E125=GB$22,VLOOKUP($C125,Input!$A$8:$GZ$39,MATCH(GB$21,Input!$A$6:$GZ$6,0),FALSE),0)*IF(GB$110&gt;=MAX($FD$110:GA$110),MIN((GB$110-MAX($FD$110:GA$110)),(GB$110-GA$110)),0)+IF($E125=GB$22,VLOOKUP($C125,Input!$A$8:$GZ$39,MATCH(GB$21,Input!$A$6:$GZ$6,0),FALSE),0)*IF(GB$109&gt;=MAX($FD$109:GA$109),MIN((GB$109-MAX($FD$109:GA$109)),(GB$109-GA$109)),0)</f>
        <v>0</v>
      </c>
      <c r="GC125" s="1">
        <f>+IF($E125=GC$22,VLOOKUP($C125,Input!$A$8:$GZ$39,MATCH(GC$21,Input!$A$6:$GZ$6,0),FALSE),0)*IF(GC$110&gt;=MAX($FD$110:GB$110),MIN((GC$110-MAX($FD$110:GB$110)),(GC$110-GB$110)),0)+IF($E125=GC$22,VLOOKUP($C125,Input!$A$8:$GZ$39,MATCH(GC$21,Input!$A$6:$GZ$6,0),FALSE),0)*IF(GC$109&gt;=MAX($FD$109:GB$109),MIN((GC$109-MAX($FD$109:GB$109)),(GC$109-GB$109)),0)</f>
        <v>0</v>
      </c>
      <c r="GD125" s="1">
        <f>+IF($E125=GD$22,VLOOKUP($C125,Input!$A$8:$GZ$39,MATCH(GD$21,Input!$A$6:$GZ$6,0),FALSE),0)*IF(GD$110&gt;=MAX($FD$110:GC$110),MIN((GD$110-MAX($FD$110:GC$110)),(GD$110-GC$110)),0)+IF($E125=GD$22,VLOOKUP($C125,Input!$A$8:$GZ$39,MATCH(GD$21,Input!$A$6:$GZ$6,0),FALSE),0)*IF(GD$109&gt;=MAX($FD$109:GC$109),MIN((GD$109-MAX($FD$109:GC$109)),(GD$109-GC$109)),0)</f>
        <v>0</v>
      </c>
      <c r="GE125" s="1">
        <f>+IF($E125=GE$22,VLOOKUP($C125,Input!$A$8:$GZ$39,MATCH(GE$21,Input!$A$6:$GZ$6,0),FALSE),0)*IF(GE$110&gt;=MAX($FD$110:GD$110),MIN((GE$110-MAX($FD$110:GD$110)),(GE$110-GD$110)),0)+IF($E125=GE$22,VLOOKUP($C125,Input!$A$8:$GZ$39,MATCH(GE$21,Input!$A$6:$GZ$6,0),FALSE),0)*IF(GE$109&gt;=MAX($FD$109:GD$109),MIN((GE$109-MAX($FD$109:GD$109)),(GE$109-GD$109)),0)</f>
        <v>0</v>
      </c>
      <c r="GF125" s="1">
        <f>+IF($E125=GF$22,VLOOKUP($C125,Input!$A$8:$GZ$39,MATCH(GF$21,Input!$A$6:$GZ$6,0),FALSE),0)*IF(GF$110&gt;=MAX($FD$110:GE$110),MIN((GF$110-MAX($FD$110:GE$110)),(GF$110-GE$110)),0)+IF($E125=GF$22,VLOOKUP($C125,Input!$A$8:$GZ$39,MATCH(GF$21,Input!$A$6:$GZ$6,0),FALSE),0)*IF(GF$109&gt;=MAX($FD$109:GE$109),MIN((GF$109-MAX($FD$109:GE$109)),(GF$109-GE$109)),0)</f>
        <v>0</v>
      </c>
      <c r="GG125" s="1">
        <f>+IF($E125=GG$22,VLOOKUP($C125,Input!$A$8:$GZ$39,MATCH(GG$21,Input!$A$6:$GZ$6,0),FALSE),0)*IF(GG$110&gt;=MAX($FD$110:GF$110),MIN((GG$110-MAX($FD$110:GF$110)),(GG$110-GF$110)),0)+IF($E125=GG$22,VLOOKUP($C125,Input!$A$8:$GZ$39,MATCH(GG$21,Input!$A$6:$GZ$6,0),FALSE),0)*IF(GG$109&gt;=MAX($FD$109:GF$109),MIN((GG$109-MAX($FD$109:GF$109)),(GG$109-GF$109)),0)</f>
        <v>0</v>
      </c>
      <c r="GH125" s="1">
        <f>+IF($E125=GH$22,VLOOKUP($C125,Input!$A$8:$GZ$39,MATCH(GH$21,Input!$A$6:$GZ$6,0),FALSE),0)*IF(GH$110&gt;=MAX($FD$110:GG$110),MIN((GH$110-MAX($FD$110:GG$110)),(GH$110-GG$110)),0)+IF($E125=GH$22,VLOOKUP($C125,Input!$A$8:$GZ$39,MATCH(GH$21,Input!$A$6:$GZ$6,0),FALSE),0)*IF(GH$109&gt;=MAX($FD$109:GG$109),MIN((GH$109-MAX($FD$109:GG$109)),(GH$109-GG$109)),0)</f>
        <v>0</v>
      </c>
      <c r="GI125" s="1">
        <f>+IF($E125=GI$22,VLOOKUP($C125,Input!$A$8:$GZ$39,MATCH(GI$21,Input!$A$6:$GZ$6,0),FALSE),0)*IF(GI$110&gt;=MAX($FD$110:GH$110),MIN((GI$110-MAX($FD$110:GH$110)),(GI$110-GH$110)),0)+IF($E125=GI$22,VLOOKUP($C125,Input!$A$8:$GZ$39,MATCH(GI$21,Input!$A$6:$GZ$6,0),FALSE),0)*IF(GI$109&gt;=MAX($FD$109:GH$109),MIN((GI$109-MAX($FD$109:GH$109)),(GI$109-GH$109)),0)</f>
        <v>0</v>
      </c>
      <c r="GJ125" s="1">
        <f>+IF($E125=GJ$22,VLOOKUP($C125,Input!$A$8:$GZ$39,MATCH(GJ$21,Input!$A$6:$GZ$6,0),FALSE),0)*IF(GJ$110&gt;=MAX($FD$110:GI$110),MIN((GJ$110-MAX($FD$110:GI$110)),(GJ$110-GI$110)),0)+IF($E125=GJ$22,VLOOKUP($C125,Input!$A$8:$GZ$39,MATCH(GJ$21,Input!$A$6:$GZ$6,0),FALSE),0)*IF(GJ$109&gt;=MAX($FD$109:GI$109),MIN((GJ$109-MAX($FD$109:GI$109)),(GJ$109-GI$109)),0)</f>
        <v>0</v>
      </c>
      <c r="GK125" s="1">
        <f>+IF($E125=GK$22,VLOOKUP($C125,Input!$A$8:$GZ$39,MATCH(GK$21,Input!$A$6:$GZ$6,0),FALSE),0)*IF(GK$110&gt;=MAX($FD$110:GJ$110),MIN((GK$110-MAX($FD$110:GJ$110)),(GK$110-GJ$110)),0)+IF($E125=GK$22,VLOOKUP($C125,Input!$A$8:$GZ$39,MATCH(GK$21,Input!$A$6:$GZ$6,0),FALSE),0)*IF(GK$109&gt;=MAX($FD$109:GJ$109),MIN((GK$109-MAX($FD$109:GJ$109)),(GK$109-GJ$109)),0)</f>
        <v>0</v>
      </c>
      <c r="GL125" s="1">
        <f>+IF($E125=GL$22,VLOOKUP($C125,Input!$A$8:$GZ$39,MATCH(GL$21,Input!$A$6:$GZ$6,0),FALSE),0)*IF(GL$110&gt;=MAX($FD$110:GK$110),MIN((GL$110-MAX($FD$110:GK$110)),(GL$110-GK$110)),0)+IF($E125=GL$22,VLOOKUP($C125,Input!$A$8:$GZ$39,MATCH(GL$21,Input!$A$6:$GZ$6,0),FALSE),0)*IF(GL$109&gt;=MAX($FD$109:GK$109),MIN((GL$109-MAX($FD$109:GK$109)),(GL$109-GK$109)),0)</f>
        <v>0</v>
      </c>
      <c r="GM125" s="42"/>
      <c r="GN125" t="str">
        <f>VLOOKUP($C125,Input!$A$8:$GZ$39,MATCH(GN$21,Input!$A$6:$GZ$6,0),FALSE)</f>
        <v>NA</v>
      </c>
      <c r="GO125">
        <f>IF((VLOOKUP($C125,Input!$A$8:$GZ$39,MATCH(GO$21,Input!$A$6:$GZ$6,0),FALSE))="Y",$D125/VLOOKUP($C125,Input!$A$8:$GZ$39,MATCH(GP$21,Input!$A$6:$GZ$6,0),FALSE),0)</f>
        <v>0</v>
      </c>
      <c r="GP125">
        <f>IF((VLOOKUP($C125,Input!$A$8:$GZ$39,MATCH(GO$21,Input!$A$6:$GZ$6,0),FALSE))="Y",0,IF((VLOOKUP($C125,Input!$A$8:$GZ$39,MATCH(GP$21,Input!$A$6:$GZ$6,0),FALSE))&gt;0,$D125/VLOOKUP($C125,Input!$A$8:$GZ$39,MATCH(GP$21,Input!$A$6:$GZ$6,0),FALSE),0))</f>
        <v>0</v>
      </c>
      <c r="GQ125" s="1">
        <f>+IF($E125=GQ$22,VLOOKUP($C125,Input!$A$8:$GZ$39,MATCH(GQ$21,Input!$A$6:$GZ$6,0),FALSE),0)*IF(GQ$110&gt;=MAX($GP$110:GP$110),MIN((GQ$110-MAX($GP$110:GP$110)),(GQ$110-GP$110)),0)+IF($E125=GQ$22,VLOOKUP($C125,Input!$A$8:$GZ$39,MATCH(GQ$21,Input!$A$6:$GZ$6,0),FALSE),0)*IF(GQ$109&gt;=MAX($GP$109:GP$109),MIN((GQ$109-MAX($GP$109:GP$109)),(GQ$109-GP$109)),0)</f>
        <v>0</v>
      </c>
      <c r="GR125" s="1">
        <f>+IF($E125=GR$22,VLOOKUP($C125,Input!$A$8:$GZ$39,MATCH(GR$21,Input!$A$6:$GZ$6,0),FALSE),0)*IF(GR$110&gt;=MAX($GP$110:GQ$110),MIN((GR$110-MAX($GP$110:GQ$110)),(GR$110-GQ$110)),0)+IF($E125=GR$22,VLOOKUP($C125,Input!$A$8:$GZ$39,MATCH(GR$21,Input!$A$6:$GZ$6,0),FALSE),0)*IF(GR$109&gt;=MAX($GP$109:GQ$109),MIN((GR$109-MAX($GP$109:GQ$109)),(GR$109-GQ$109)),0)</f>
        <v>0</v>
      </c>
      <c r="GS125" s="1">
        <f>+IF($E125=GS$22,VLOOKUP($C125,Input!$A$8:$GZ$39,MATCH(GS$21,Input!$A$6:$GZ$6,0),FALSE),0)*IF(GS$110&gt;=MAX($GP$110:GR$110),MIN((GS$110-MAX($GP$110:GR$110)),(GS$110-GR$110)),0)+IF($E125=GS$22,VLOOKUP($C125,Input!$A$8:$GZ$39,MATCH(GS$21,Input!$A$6:$GZ$6,0),FALSE),0)*IF(GS$109&gt;=MAX($GP$109:GR$109),MIN((GS$109-MAX($GP$109:GR$109)),(GS$109-GR$109)),0)</f>
        <v>0</v>
      </c>
      <c r="GT125" s="1">
        <f>+IF($E125=GT$22,VLOOKUP($C125,Input!$A$8:$GZ$39,MATCH(GT$21,Input!$A$6:$GZ$6,0),FALSE),0)*IF(GT$110&gt;=MAX($GP$110:GS$110),MIN((GT$110-MAX($GP$110:GS$110)),(GT$110-GS$110)),0)+IF($E125=GT$22,VLOOKUP($C125,Input!$A$8:$GZ$39,MATCH(GT$21,Input!$A$6:$GZ$6,0),FALSE),0)*IF(GT$109&gt;=MAX($GP$109:GS$109),MIN((GT$109-MAX($GP$109:GS$109)),(GT$109-GS$109)),0)</f>
        <v>0</v>
      </c>
      <c r="GU125" s="1">
        <f>+IF($E125=GU$22,VLOOKUP($C125,Input!$A$8:$GZ$39,MATCH(GU$21,Input!$A$6:$GZ$6,0),FALSE),0)*IF(GU$110&gt;=MAX($GP$110:GT$110),MIN((GU$110-MAX($GP$110:GT$110)),(GU$110-GT$110)),0)+IF($E125=GU$22,VLOOKUP($C125,Input!$A$8:$GZ$39,MATCH(GU$21,Input!$A$6:$GZ$6,0),FALSE),0)*IF(GU$109&gt;=MAX($GP$109:GT$109),MIN((GU$109-MAX($GP$109:GT$109)),(GU$109-GT$109)),0)</f>
        <v>0</v>
      </c>
      <c r="GV125" s="1">
        <f>+IF($E125=GV$22,VLOOKUP($C125,Input!$A$8:$GZ$39,MATCH(GV$21,Input!$A$6:$GZ$6,0),FALSE),0)*IF(GV$110&gt;=MAX($GP$110:GU$110),MIN((GV$110-MAX($GP$110:GU$110)),(GV$110-GU$110)),0)+IF($E125=GV$22,VLOOKUP($C125,Input!$A$8:$GZ$39,MATCH(GV$21,Input!$A$6:$GZ$6,0),FALSE),0)*IF(GV$109&gt;=MAX($GP$109:GU$109),MIN((GV$109-MAX($GP$109:GU$109)),(GV$109-GU$109)),0)</f>
        <v>0</v>
      </c>
      <c r="GW125" s="1">
        <f>+IF($E125=GW$22,VLOOKUP($C125,Input!$A$8:$GZ$39,MATCH(GW$21,Input!$A$6:$GZ$6,0),FALSE),0)*IF(GW$110&gt;=MAX($GP$110:GV$110),MIN((GW$110-MAX($GP$110:GV$110)),(GW$110-GV$110)),0)+IF($E125=GW$22,VLOOKUP($C125,Input!$A$8:$GZ$39,MATCH(GW$21,Input!$A$6:$GZ$6,0),FALSE),0)*IF(GW$109&gt;=MAX($GP$109:GV$109),MIN((GW$109-MAX($GP$109:GV$109)),(GW$109-GV$109)),0)</f>
        <v>0</v>
      </c>
      <c r="GX125" s="1">
        <f>+IF($E125=GX$22,VLOOKUP($C125,Input!$A$8:$GZ$39,MATCH(GX$21,Input!$A$6:$GZ$6,0),FALSE),0)*IF(GX$110&gt;=MAX($GP$110:GW$110),MIN((GX$110-MAX($GP$110:GW$110)),(GX$110-GW$110)),0)+IF($E125=GX$22,VLOOKUP($C125,Input!$A$8:$GZ$39,MATCH(GX$21,Input!$A$6:$GZ$6,0),FALSE),0)*IF(GX$109&gt;=MAX($GP$109:GW$109),MIN((GX$109-MAX($GP$109:GW$109)),(GX$109-GW$109)),0)</f>
        <v>0</v>
      </c>
      <c r="GY125" s="1">
        <f>+IF($E125=GY$22,VLOOKUP($C125,Input!$A$8:$GZ$39,MATCH(GY$21,Input!$A$6:$GZ$6,0),FALSE),0)*IF(GY$110&gt;=MAX($GP$110:GX$110),MIN((GY$110-MAX($GP$110:GX$110)),(GY$110-GX$110)),0)+IF($E125=GY$22,VLOOKUP($C125,Input!$A$8:$GZ$39,MATCH(GY$21,Input!$A$6:$GZ$6,0),FALSE),0)*IF(GY$109&gt;=MAX($GP$109:GX$109),MIN((GY$109-MAX($GP$109:GX$109)),(GY$109-GX$109)),0)</f>
        <v>0</v>
      </c>
      <c r="GZ125" s="1">
        <f>+IF($E125=GZ$22,VLOOKUP($C125,Input!$A$8:$GZ$39,MATCH(GZ$21,Input!$A$6:$GZ$6,0),FALSE),0)*IF(GZ$110&gt;=MAX($GP$110:GY$110),MIN((GZ$110-MAX($GP$110:GY$110)),(GZ$110-GY$110)),0)+IF($E125=GZ$22,VLOOKUP($C125,Input!$A$8:$GZ$39,MATCH(GZ$21,Input!$A$6:$GZ$6,0),FALSE),0)*IF(GZ$109&gt;=MAX($GP$109:GY$109),MIN((GZ$109-MAX($GP$109:GY$109)),(GZ$109-GY$109)),0)</f>
        <v>0</v>
      </c>
      <c r="HA125" s="1">
        <f>+IF($E125=HA$22,VLOOKUP($C125,Input!$A$8:$GZ$39,MATCH(HA$21,Input!$A$6:$GZ$6,0),FALSE),0)*IF(HA$110&gt;=MAX($GP$110:GZ$110),MIN((HA$110-MAX($GP$110:GZ$110)),(HA$110-GZ$110)),0)+IF($E125=HA$22,VLOOKUP($C125,Input!$A$8:$GZ$39,MATCH(HA$21,Input!$A$6:$GZ$6,0),FALSE),0)*IF(HA$109&gt;=MAX($GP$109:GZ$109),MIN((HA$109-MAX($GP$109:GZ$109)),(HA$109-GZ$109)),0)</f>
        <v>0</v>
      </c>
      <c r="HB125" s="1">
        <f>+IF($E125=HB$22,VLOOKUP($C125,Input!$A$8:$GZ$39,MATCH(HB$21,Input!$A$6:$GZ$6,0),FALSE),0)*IF(HB$110&gt;=MAX($GP$110:HA$110),MIN((HB$110-MAX($GP$110:HA$110)),(HB$110-HA$110)),0)+IF($E125=HB$22,VLOOKUP($C125,Input!$A$8:$GZ$39,MATCH(HB$21,Input!$A$6:$GZ$6,0),FALSE),0)*IF(HB$109&gt;=MAX($GP$109:HA$109),MIN((HB$109-MAX($GP$109:HA$109)),(HB$109-HA$109)),0)</f>
        <v>0</v>
      </c>
      <c r="HC125" s="1">
        <f>+IF($E125=HC$22,VLOOKUP($C125,Input!$A$8:$GZ$39,MATCH(HC$21,Input!$A$6:$GZ$6,0),FALSE),0)*IF(HC$110&gt;=MAX($GP$110:HB$110),MIN((HC$110-MAX($GP$110:HB$110)),(HC$110-HB$110)),0)+IF($E125=HC$22,VLOOKUP($C125,Input!$A$8:$GZ$39,MATCH(HC$21,Input!$A$6:$GZ$6,0),FALSE),0)*IF(HC$109&gt;=MAX($GP$109:HB$109),MIN((HC$109-MAX($GP$109:HB$109)),(HC$109-HB$109)),0)</f>
        <v>0</v>
      </c>
      <c r="HD125" s="1">
        <f>+IF($E125=HD$22,VLOOKUP($C125,Input!$A$8:$GZ$39,MATCH(HD$21,Input!$A$6:$GZ$6,0),FALSE),0)*IF(HD$110&gt;=MAX($GP$110:HC$110),MIN((HD$110-MAX($GP$110:HC$110)),(HD$110-HC$110)),0)+IF($E125=HD$22,VLOOKUP($C125,Input!$A$8:$GZ$39,MATCH(HD$21,Input!$A$6:$GZ$6,0),FALSE),0)*IF(HD$109&gt;=MAX($GP$109:HC$109),MIN((HD$109-MAX($GP$109:HC$109)),(HD$109-HC$109)),0)</f>
        <v>0</v>
      </c>
      <c r="HE125" s="1">
        <f>+IF($E125=HE$22,VLOOKUP($C125,Input!$A$8:$GZ$39,MATCH(HE$21,Input!$A$6:$GZ$6,0),FALSE),0)*IF(HE$110&gt;=MAX($GP$110:HD$110),MIN((HE$110-MAX($GP$110:HD$110)),(HE$110-HD$110)),0)+IF($E125=HE$22,VLOOKUP($C125,Input!$A$8:$GZ$39,MATCH(HE$21,Input!$A$6:$GZ$6,0),FALSE),0)*IF(HE$109&gt;=MAX($GP$109:HD$109),MIN((HE$109-MAX($GP$109:HD$109)),(HE$109-HD$109)),0)</f>
        <v>0</v>
      </c>
      <c r="HF125" s="1">
        <f>+IF($E125=HF$22,VLOOKUP($C125,Input!$A$8:$GZ$39,MATCH(HF$21,Input!$A$6:$GZ$6,0),FALSE),0)*IF(HF$110&gt;=MAX($GP$110:HE$110),MIN((HF$110-MAX($GP$110:HE$110)),(HF$110-HE$110)),0)+IF($E125=HF$22,VLOOKUP($C125,Input!$A$8:$GZ$39,MATCH(HF$21,Input!$A$6:$GZ$6,0),FALSE),0)*IF(HF$109&gt;=MAX($GP$109:HE$109),MIN((HF$109-MAX($GP$109:HE$109)),(HF$109-HE$109)),0)</f>
        <v>0</v>
      </c>
      <c r="HG125" s="1">
        <f>+IF($E125=HG$22,VLOOKUP($C125,Input!$A$8:$GZ$39,MATCH(HG$21,Input!$A$6:$GZ$6,0),FALSE),0)*IF(HG$110&gt;=MAX($GP$110:HF$110),MIN((HG$110-MAX($GP$110:HF$110)),(HG$110-HF$110)),0)+IF($E125=HG$22,VLOOKUP($C125,Input!$A$8:$GZ$39,MATCH(HG$21,Input!$A$6:$GZ$6,0),FALSE),0)*IF(HG$109&gt;=MAX($GP$109:HF$109),MIN((HG$109-MAX($GP$109:HF$109)),(HG$109-HF$109)),0)</f>
        <v>0</v>
      </c>
      <c r="HH125" s="1">
        <f>+IF($E125=HH$22,VLOOKUP($C125,Input!$A$8:$GZ$39,MATCH(HH$21,Input!$A$6:$GZ$6,0),FALSE),0)*IF(HH$110&gt;=MAX($GP$110:HG$110),MIN((HH$110-MAX($GP$110:HG$110)),(HH$110-HG$110)),0)+IF($E125=HH$22,VLOOKUP($C125,Input!$A$8:$GZ$39,MATCH(HH$21,Input!$A$6:$GZ$6,0),FALSE),0)*IF(HH$109&gt;=MAX($GP$109:HG$109),MIN((HH$109-MAX($GP$109:HG$109)),(HH$109-HG$109)),0)</f>
        <v>0</v>
      </c>
      <c r="HI125" s="1">
        <f>+IF($E125=HI$22,VLOOKUP($C125,Input!$A$8:$GZ$39,MATCH(HI$21,Input!$A$6:$GZ$6,0),FALSE),0)*IF(HI$110&gt;=MAX($GP$110:HH$110),MIN((HI$110-MAX($GP$110:HH$110)),(HI$110-HH$110)),0)+IF($E125=HI$22,VLOOKUP($C125,Input!$A$8:$GZ$39,MATCH(HI$21,Input!$A$6:$GZ$6,0),FALSE),0)*IF(HI$109&gt;=MAX($GP$109:HH$109),MIN((HI$109-MAX($GP$109:HH$109)),(HI$109-HH$109)),0)</f>
        <v>0</v>
      </c>
      <c r="HJ125" s="1">
        <f>+IF($E125=HJ$22,VLOOKUP($C125,Input!$A$8:$GZ$39,MATCH(HJ$21,Input!$A$6:$GZ$6,0),FALSE),0)*IF(HJ$110&gt;=MAX($GP$110:HI$110),MIN((HJ$110-MAX($GP$110:HI$110)),(HJ$110-HI$110)),0)+IF($E125=HJ$22,VLOOKUP($C125,Input!$A$8:$GZ$39,MATCH(HJ$21,Input!$A$6:$GZ$6,0),FALSE),0)*IF(HJ$109&gt;=MAX($GP$109:HI$109),MIN((HJ$109-MAX($GP$109:HI$109)),(HJ$109-HI$109)),0)</f>
        <v>0</v>
      </c>
      <c r="HK125" s="1">
        <f>+IF($E125=HK$22,VLOOKUP($C125,Input!$A$8:$GZ$39,MATCH(HK$21,Input!$A$6:$GZ$6,0),FALSE),0)*IF(HK$110&gt;=MAX($GP$110:HJ$110),MIN((HK$110-MAX($GP$110:HJ$110)),(HK$110-HJ$110)),0)+IF($E125=HK$22,VLOOKUP($C125,Input!$A$8:$GZ$39,MATCH(HK$21,Input!$A$6:$GZ$6,0),FALSE),0)*IF(HK$109&gt;=MAX($GP$109:HJ$109),MIN((HK$109-MAX($GP$109:HJ$109)),(HK$109-HJ$109)),0)</f>
        <v>0</v>
      </c>
      <c r="HL125" s="1">
        <f>+IF($E125=HL$22,VLOOKUP($C125,Input!$A$8:$GZ$39,MATCH(HL$21,Input!$A$6:$GZ$6,0),FALSE),0)*IF(HL$110&gt;=MAX($GP$110:HK$110),MIN((HL$110-MAX($GP$110:HK$110)),(HL$110-HK$110)),0)+IF($E125=HL$22,VLOOKUP($C125,Input!$A$8:$GZ$39,MATCH(HL$21,Input!$A$6:$GZ$6,0),FALSE),0)*IF(HL$109&gt;=MAX($GP$109:HK$109),MIN((HL$109-MAX($GP$109:HK$109)),(HL$109-HK$109)),0)</f>
        <v>0</v>
      </c>
      <c r="HM125" s="1">
        <f>+IF($E125=HM$22,VLOOKUP($C125,Input!$A$8:$GZ$39,MATCH(HM$21,Input!$A$6:$GZ$6,0),FALSE),0)*IF(HM$110&gt;=MAX($GP$110:HL$110),MIN((HM$110-MAX($GP$110:HL$110)),(HM$110-HL$110)),0)+IF($E125=HM$22,VLOOKUP($C125,Input!$A$8:$GZ$39,MATCH(HM$21,Input!$A$6:$GZ$6,0),FALSE),0)*IF(HM$109&gt;=MAX($GP$109:HL$109),MIN((HM$109-MAX($GP$109:HL$109)),(HM$109-HL$109)),0)</f>
        <v>0</v>
      </c>
      <c r="HN125" s="1">
        <f>+IF($E125=HN$22,VLOOKUP($C125,Input!$A$8:$GZ$39,MATCH(HN$21,Input!$A$6:$GZ$6,0),FALSE),0)*IF(HN$110&gt;=MAX($GP$110:HM$110),MIN((HN$110-MAX($GP$110:HM$110)),(HN$110-HM$110)),0)+IF($E125=HN$22,VLOOKUP($C125,Input!$A$8:$GZ$39,MATCH(HN$21,Input!$A$6:$GZ$6,0),FALSE),0)*IF(HN$109&gt;=MAX($GP$109:HM$109),MIN((HN$109-MAX($GP$109:HM$109)),(HN$109-HM$109)),0)</f>
        <v>0</v>
      </c>
      <c r="HO125" s="1">
        <f>+IF($E125=HO$22,VLOOKUP($C125,Input!$A$8:$GZ$39,MATCH(HO$21,Input!$A$6:$GZ$6,0),FALSE),0)*IF(HO$110&gt;=MAX($GP$110:HN$110),MIN((HO$110-MAX($GP$110:HN$110)),(HO$110-HN$110)),0)+IF($E125=HO$22,VLOOKUP($C125,Input!$A$8:$GZ$39,MATCH(HO$21,Input!$A$6:$GZ$6,0),FALSE),0)*IF(HO$109&gt;=MAX($GP$109:HN$109),MIN((HO$109-MAX($GP$109:HN$109)),(HO$109-HN$109)),0)</f>
        <v>0</v>
      </c>
      <c r="HP125" s="1">
        <f>+IF($E125=HP$22,VLOOKUP($C125,Input!$A$8:$GZ$39,MATCH(HP$21,Input!$A$6:$GZ$6,0),FALSE),0)*IF(HP$110&gt;=MAX($GP$110:HO$110),MIN((HP$110-MAX($GP$110:HO$110)),(HP$110-HO$110)),0)+IF($E125=HP$22,VLOOKUP($C125,Input!$A$8:$GZ$39,MATCH(HP$21,Input!$A$6:$GZ$6,0),FALSE),0)*IF(HP$109&gt;=MAX($GP$109:HO$109),MIN((HP$109-MAX($GP$109:HO$109)),(HP$109-HO$109)),0)</f>
        <v>0</v>
      </c>
      <c r="HQ125" s="1">
        <f>+IF($E125=HQ$22,VLOOKUP($C125,Input!$A$8:$GZ$39,MATCH(HQ$21,Input!$A$6:$GZ$6,0),FALSE),0)*IF(HQ$110&gt;=MAX($GP$110:HP$110),MIN((HQ$110-MAX($GP$110:HP$110)),(HQ$110-HP$110)),0)+IF($E125=HQ$22,VLOOKUP($C125,Input!$A$8:$GZ$39,MATCH(HQ$21,Input!$A$6:$GZ$6,0),FALSE),0)*IF(HQ$109&gt;=MAX($GP$109:HP$109),MIN((HQ$109-MAX($GP$109:HP$109)),(HQ$109-HP$109)),0)</f>
        <v>0</v>
      </c>
      <c r="HR125" s="1">
        <f>+IF($E125=HR$22,VLOOKUP($C125,Input!$A$8:$GZ$39,MATCH(HR$21,Input!$A$6:$GZ$6,0),FALSE),0)*IF(HR$110&gt;=MAX($GP$110:HQ$110),MIN((HR$110-MAX($GP$110:HQ$110)),(HR$110-HQ$110)),0)+IF($E125=HR$22,VLOOKUP($C125,Input!$A$8:$GZ$39,MATCH(HR$21,Input!$A$6:$GZ$6,0),FALSE),0)*IF(HR$109&gt;=MAX($GP$109:HQ$109),MIN((HR$109-MAX($GP$109:HQ$109)),(HR$109-HQ$109)),0)</f>
        <v>0</v>
      </c>
      <c r="HS125" s="1">
        <f>+IF($E125=HS$22,VLOOKUP($C125,Input!$A$8:$GZ$39,MATCH(HS$21,Input!$A$6:$GZ$6,0),FALSE),0)*IF(HS$110&gt;=MAX($GP$110:HR$110),MIN((HS$110-MAX($GP$110:HR$110)),(HS$110-HR$110)),0)+IF($E125=HS$22,VLOOKUP($C125,Input!$A$8:$GZ$39,MATCH(HS$21,Input!$A$6:$GZ$6,0),FALSE),0)*IF(HS$109&gt;=MAX($GP$109:HR$109),MIN((HS$109-MAX($GP$109:HR$109)),(HS$109-HR$109)),0)</f>
        <v>0</v>
      </c>
      <c r="HT125" s="1">
        <f>+IF($E125=HT$22,VLOOKUP($C125,Input!$A$8:$GZ$39,MATCH(HT$21,Input!$A$6:$GZ$6,0),FALSE),0)*IF(HT$110&gt;=MAX($GP$110:HS$110),MIN((HT$110-MAX($GP$110:HS$110)),(HT$110-HS$110)),0)+IF($E125=HT$22,VLOOKUP($C125,Input!$A$8:$GZ$39,MATCH(HT$21,Input!$A$6:$GZ$6,0),FALSE),0)*IF(HT$109&gt;=MAX($GP$109:HS$109),MIN((HT$109-MAX($GP$109:HS$109)),(HT$109-HS$109)),0)</f>
        <v>0</v>
      </c>
      <c r="HU125" s="1">
        <f>+IF($E125=HU$22,VLOOKUP($C125,Input!$A$8:$GZ$39,MATCH(HU$21,Input!$A$6:$GZ$6,0),FALSE),0)*IF(HU$110&gt;=MAX($GP$110:HT$110),MIN((HU$110-MAX($GP$110:HT$110)),(HU$110-HT$110)),0)+IF($E125=HU$22,VLOOKUP($C125,Input!$A$8:$GZ$39,MATCH(HU$21,Input!$A$6:$GZ$6,0),FALSE),0)*IF(HU$109&gt;=MAX($GP$109:HT$109),MIN((HU$109-MAX($GP$109:HT$109)),(HU$109-HT$109)),0)</f>
        <v>0</v>
      </c>
      <c r="HV125" s="1">
        <f>+IF($E125=HV$22,VLOOKUP($C125,Input!$A$8:$GZ$39,MATCH(HV$21,Input!$A$6:$GZ$6,0),FALSE),0)*IF(HV$110&gt;=MAX($GP$110:HU$110),MIN((HV$110-MAX($GP$110:HU$110)),(HV$110-HU$110)),0)+IF($E125=HV$22,VLOOKUP($C125,Input!$A$8:$GZ$39,MATCH(HV$21,Input!$A$6:$GZ$6,0),FALSE),0)*IF(HV$109&gt;=MAX($GP$109:HU$109),MIN((HV$109-MAX($GP$109:HU$109)),(HV$109-HU$109)),0)</f>
        <v>0</v>
      </c>
      <c r="HW125" s="1">
        <f>+IF($E125=HW$22,VLOOKUP($C125,Input!$A$8:$GZ$39,MATCH(HW$21,Input!$A$6:$GZ$6,0),FALSE),0)*IF(HW$110&gt;=MAX($GP$110:HV$110),MIN((HW$110-MAX($GP$110:HV$110)),(HW$110-HV$110)),0)+IF($E125=HW$22,VLOOKUP($C125,Input!$A$8:$GZ$39,MATCH(HW$21,Input!$A$6:$GZ$6,0),FALSE),0)*IF(HW$109&gt;=MAX($GP$109:HV$109),MIN((HW$109-MAX($GP$109:HV$109)),(HW$109-HV$109)),0)</f>
        <v>0</v>
      </c>
      <c r="HX125" s="1">
        <f>+IF($E125=HX$22,VLOOKUP($C125,Input!$A$8:$GZ$39,MATCH(HX$21,Input!$A$6:$GZ$6,0),FALSE),0)*IF(HX$110&gt;=MAX($GP$110:HW$110),MIN((HX$110-MAX($GP$110:HW$110)),(HX$110-HW$110)),0)+IF($E125=HX$22,VLOOKUP($C125,Input!$A$8:$GZ$39,MATCH(HX$21,Input!$A$6:$GZ$6,0),FALSE),0)*IF(HX$109&gt;=MAX($GP$109:HW$109),MIN((HX$109-MAX($GP$109:HW$109)),(HX$109-HW$109)),0)</f>
        <v>0</v>
      </c>
      <c r="HY125" s="1">
        <f>+IF($E125=HY$22,VLOOKUP($C125,Input!$A$8:$GZ$39,MATCH(HY$21,Input!$A$6:$GZ$6,0),FALSE),0)*IF(HY$110&gt;=MAX($GP$110:HX$110),MIN((HY$110-MAX($GP$110:HX$110)),(HY$110-HX$110)),0)+IF($E125=HY$22,VLOOKUP($C125,Input!$A$8:$GZ$39,MATCH(HY$21,Input!$A$6:$GZ$6,0),FALSE),0)*IF(HY$109&gt;=MAX($GP$109:HX$109),MIN((HY$109-MAX($GP$109:HX$109)),(HY$109-HX$109)),0)</f>
        <v>0</v>
      </c>
      <c r="HZ125" s="42"/>
      <c r="IA125" t="str">
        <f>VLOOKUP($C125,Input!$A$8:$IA$39,MATCH(IA$21,Input!$A$6:$IA$6,0),FALSE)</f>
        <v>NA</v>
      </c>
      <c r="IB125" s="132">
        <f>IF((VLOOKUP($C125,Input!$A$8:$IA$39,MATCH(IB$21,Input!$A$6:$IA$6,0),FALSE))="Y",$D125/VLOOKUP($C125,Input!$A$8:$IA$39,MATCH(IC$21,Input!$A$6:$IA$6,0),FALSE),0)</f>
        <v>0</v>
      </c>
      <c r="IC125" s="132">
        <f>IF((VLOOKUP($C125,Input!$A$8:$IA$39,MATCH(IB$21,Input!$A$6:$IA$6,0),FALSE))="Y",0,IF((VLOOKUP($C125,Input!$A$8:$IA$39,MATCH(IC$21,Input!$A$6:$IA$6,0),FALSE))&gt;0,$D125/VLOOKUP($C125,Input!$A$8:$IA$39,MATCH(IC$21,Input!$A$6:$IA$6,0),FALSE),0))</f>
        <v>0</v>
      </c>
      <c r="ID125" s="1">
        <f>+IF($E125=ID$22,VLOOKUP($C125,Input!$A$8:$IA$39,MATCH(ID$21,Input!$A$6:$IA$6,0),FALSE),0)*IF(ID$110&gt;=MAX($IC$110:IC$110),MIN((ID$110-MAX($IC$110:IC$110)),(ID$110-IC$110)),0)+IF($E125=ID$22,VLOOKUP($C125,Input!$A$8:$IA$39,MATCH(ID$21,Input!$A$6:$IA$6,0),FALSE),0)*IF(ID$109&gt;=MAX($IC$109:IC$109),MIN((ID$109-MAX($IC$109:IC$109)),(ID$109-IC$109)),0)</f>
        <v>0</v>
      </c>
      <c r="IE125" s="1">
        <f>+IF($E125=IE$22,VLOOKUP($C125,Input!$A$8:$IA$39,MATCH(IE$21,Input!$A$6:$IA$6,0),FALSE),0)*IF(IE$110&gt;=MAX($IC$110:ID$110),MIN((IE$110-MAX($IC$110:ID$110)),(IE$110-ID$110)),0)+IF($E125=IE$22,VLOOKUP($C125,Input!$A$8:$IA$39,MATCH(IE$21,Input!$A$6:$IA$6,0),FALSE),0)*IF(IE$109&gt;=MAX($IC$109:ID$109),MIN((IE$109-MAX($IC$109:ID$109)),(IE$109-ID$109)),0)</f>
        <v>0</v>
      </c>
      <c r="IF125" s="1">
        <f>+IF($E125=IF$22,VLOOKUP($C125,Input!$A$8:$IA$39,MATCH(IF$21,Input!$A$6:$IA$6,0),FALSE),0)*IF(IF$110&gt;=MAX($IC$110:IE$110),MIN((IF$110-MAX($IC$110:IE$110)),(IF$110-IE$110)),0)+IF($E125=IF$22,VLOOKUP($C125,Input!$A$8:$IA$39,MATCH(IF$21,Input!$A$6:$IA$6,0),FALSE),0)*IF(IF$109&gt;=MAX($IC$109:IE$109),MIN((IF$109-MAX($IC$109:IE$109)),(IF$109-IE$109)),0)</f>
        <v>0</v>
      </c>
      <c r="IG125" s="1">
        <f>+IF($E125=IG$22,VLOOKUP($C125,Input!$A$8:$IA$39,MATCH(IG$21,Input!$A$6:$IA$6,0),FALSE),0)*IF(IG$110&gt;=MAX($IC$110:IF$110),MIN((IG$110-MAX($IC$110:IF$110)),(IG$110-IF$110)),0)+IF($E125=IG$22,VLOOKUP($C125,Input!$A$8:$IA$39,MATCH(IG$21,Input!$A$6:$IA$6,0),FALSE),0)*IF(IG$109&gt;=MAX($IC$109:IF$109),MIN((IG$109-MAX($IC$109:IF$109)),(IG$109-IF$109)),0)</f>
        <v>0</v>
      </c>
      <c r="IH125" s="1">
        <f>+IF($E125=IH$22,VLOOKUP($C125,Input!$A$8:$IA$39,MATCH(IH$21,Input!$A$6:$IA$6,0),FALSE),0)*IF(IH$110&gt;=MAX($IC$110:IG$110),MIN((IH$110-MAX($IC$110:IG$110)),(IH$110-IG$110)),0)+IF($E125=IH$22,VLOOKUP($C125,Input!$A$8:$IA$39,MATCH(IH$21,Input!$A$6:$IA$6,0),FALSE),0)*IF(IH$109&gt;=MAX($IC$109:IG$109),MIN((IH$109-MAX($IC$109:IG$109)),(IH$109-IG$109)),0)</f>
        <v>0</v>
      </c>
      <c r="II125" s="1">
        <f>+IF($E125=II$22,VLOOKUP($C125,Input!$A$8:$IA$39,MATCH(II$21,Input!$A$6:$IA$6,0),FALSE),0)*IF(II$110&gt;=MAX($IC$110:IH$110),MIN((II$110-MAX($IC$110:IH$110)),(II$110-IH$110)),0)+IF($E125=II$22,VLOOKUP($C125,Input!$A$8:$IA$39,MATCH(II$21,Input!$A$6:$IA$6,0),FALSE),0)*IF(II$109&gt;=MAX($IC$109:IH$109),MIN((II$109-MAX($IC$109:IH$109)),(II$109-IH$109)),0)</f>
        <v>0</v>
      </c>
      <c r="IJ125" s="1">
        <f>+IF($E125=IJ$22,VLOOKUP($C125,Input!$A$8:$IA$39,MATCH(IJ$21,Input!$A$6:$IA$6,0),FALSE),0)*IF(IJ$110&gt;=MAX($IC$110:II$110),MIN((IJ$110-MAX($IC$110:II$110)),(IJ$110-II$110)),0)+IF($E125=IJ$22,VLOOKUP($C125,Input!$A$8:$IA$39,MATCH(IJ$21,Input!$A$6:$IA$6,0),FALSE),0)*IF(IJ$109&gt;=MAX($IC$109:II$109),MIN((IJ$109-MAX($IC$109:II$109)),(IJ$109-II$109)),0)</f>
        <v>0</v>
      </c>
      <c r="IK125" s="1">
        <f>+IF($E125=IK$22,VLOOKUP($C125,Input!$A$8:$IA$39,MATCH(IK$21,Input!$A$6:$IA$6,0),FALSE),0)*IF(IK$110&gt;=MAX($IC$110:IJ$110),MIN((IK$110-MAX($IC$110:IJ$110)),(IK$110-IJ$110)),0)+IF($E125=IK$22,VLOOKUP($C125,Input!$A$8:$IA$39,MATCH(IK$21,Input!$A$6:$IA$6,0),FALSE),0)*IF(IK$109&gt;=MAX($IC$109:IJ$109),MIN((IK$109-MAX($IC$109:IJ$109)),(IK$109-IJ$109)),0)</f>
        <v>0</v>
      </c>
      <c r="IL125" s="1">
        <f>+IF($E125=IL$22,VLOOKUP($C125,Input!$A$8:$IA$39,MATCH(IL$21,Input!$A$6:$IA$6,0),FALSE),0)*IF(IL$110&gt;=MAX($IC$110:IK$110),MIN((IL$110-MAX($IC$110:IK$110)),(IL$110-IK$110)),0)+IF($E125=IL$22,VLOOKUP($C125,Input!$A$8:$IA$39,MATCH(IL$21,Input!$A$6:$IA$6,0),FALSE),0)*IF(IL$109&gt;=MAX($IC$109:IK$109),MIN((IL$109-MAX($IC$109:IK$109)),(IL$109-IK$109)),0)</f>
        <v>0</v>
      </c>
      <c r="IM125" s="1">
        <f>+IF($E125=IM$22,VLOOKUP($C125,Input!$A$8:$IA$39,MATCH(IM$21,Input!$A$6:$IA$6,0),FALSE),0)*IF(IM$110&gt;=MAX($IC$110:IL$110),MIN((IM$110-MAX($IC$110:IL$110)),(IM$110-IL$110)),0)+IF($E125=IM$22,VLOOKUP($C125,Input!$A$8:$IA$39,MATCH(IM$21,Input!$A$6:$IA$6,0),FALSE),0)*IF(IM$109&gt;=MAX($IC$109:IL$109),MIN((IM$109-MAX($IC$109:IL$109)),(IM$109-IL$109)),0)</f>
        <v>0</v>
      </c>
      <c r="IN125" s="1">
        <f>+IF($E125=IN$22,VLOOKUP($C125,Input!$A$8:$IA$39,MATCH(IN$21,Input!$A$6:$IA$6,0),FALSE),0)*IF(IN$110&gt;=MAX($IC$110:IM$110),MIN((IN$110-MAX($IC$110:IM$110)),(IN$110-IM$110)),0)+IF($E125=IN$22,VLOOKUP($C125,Input!$A$8:$IA$39,MATCH(IN$21,Input!$A$6:$IA$6,0),FALSE),0)*IF(IN$109&gt;=MAX($IC$109:IM$109),MIN((IN$109-MAX($IC$109:IM$109)),(IN$109-IM$109)),0)</f>
        <v>0</v>
      </c>
      <c r="IO125" s="1">
        <f>+IF($E125=IO$22,VLOOKUP($C125,Input!$A$8:$IA$39,MATCH(IO$21,Input!$A$6:$IA$6,0),FALSE),0)*IF(IO$110&gt;=MAX($IC$110:IN$110),MIN((IO$110-MAX($IC$110:IN$110)),(IO$110-IN$110)),0)+IF($E125=IO$22,VLOOKUP($C125,Input!$A$8:$IA$39,MATCH(IO$21,Input!$A$6:$IA$6,0),FALSE),0)*IF(IO$109&gt;=MAX($IC$109:IN$109),MIN((IO$109-MAX($IC$109:IN$109)),(IO$109-IN$109)),0)</f>
        <v>0</v>
      </c>
      <c r="IP125" s="1">
        <f>+IF($E125=IP$22,VLOOKUP($C125,Input!$A$8:$IA$39,MATCH(IP$21,Input!$A$6:$IA$6,0),FALSE),0)*IF(IP$110&gt;=MAX($IC$110:IO$110),MIN((IP$110-MAX($IC$110:IO$110)),(IP$110-IO$110)),0)+IF($E125=IP$22,VLOOKUP($C125,Input!$A$8:$IA$39,MATCH(IP$21,Input!$A$6:$IA$6,0),FALSE),0)*IF(IP$109&gt;=MAX($IC$109:IO$109),MIN((IP$109-MAX($IC$109:IO$109)),(IP$109-IO$109)),0)</f>
        <v>0</v>
      </c>
      <c r="IQ125" s="1">
        <f>+IF($E125=IQ$22,VLOOKUP($C125,Input!$A$8:$IA$39,MATCH(IQ$21,Input!$A$6:$IA$6,0),FALSE),0)*IF(IQ$110&gt;=MAX($IC$110:IP$110),MIN((IQ$110-MAX($IC$110:IP$110)),(IQ$110-IP$110)),0)+IF($E125=IQ$22,VLOOKUP($C125,Input!$A$8:$IA$39,MATCH(IQ$21,Input!$A$6:$IA$6,0),FALSE),0)*IF(IQ$109&gt;=MAX($IC$109:IP$109),MIN((IQ$109-MAX($IC$109:IP$109)),(IQ$109-IP$109)),0)</f>
        <v>0</v>
      </c>
      <c r="IR125" s="1">
        <f>+IF($E125=IR$22,VLOOKUP($C125,Input!$A$8:$IA$39,MATCH(IR$21,Input!$A$6:$IA$6,0),FALSE),0)*IF(IR$110&gt;=MAX($IC$110:IQ$110),MIN((IR$110-MAX($IC$110:IQ$110)),(IR$110-IQ$110)),0)+IF($E125=IR$22,VLOOKUP($C125,Input!$A$8:$IA$39,MATCH(IR$21,Input!$A$6:$IA$6,0),FALSE),0)*IF(IR$109&gt;=MAX($IC$109:IQ$109),MIN((IR$109-MAX($IC$109:IQ$109)),(IR$109-IQ$109)),0)</f>
        <v>0</v>
      </c>
      <c r="IS125" s="1">
        <f>+IF($E125=IS$22,VLOOKUP($C125,Input!$A$8:$IA$39,MATCH(IS$21,Input!$A$6:$IA$6,0),FALSE),0)*IF(IS$110&gt;=MAX($IC$110:IR$110),MIN((IS$110-MAX($IC$110:IR$110)),(IS$110-IR$110)),0)+IF($E125=IS$22,VLOOKUP($C125,Input!$A$8:$IA$39,MATCH(IS$21,Input!$A$6:$IA$6,0),FALSE),0)*IF(IS$109&gt;=MAX($IC$109:IR$109),MIN((IS$109-MAX($IC$109:IR$109)),(IS$109-IR$109)),0)</f>
        <v>0</v>
      </c>
      <c r="IT125" s="1">
        <f>+IF($E125=IT$22,VLOOKUP($C125,Input!$A$8:$IA$39,MATCH(IT$21,Input!$A$6:$IA$6,0),FALSE),0)*IF(IT$110&gt;=MAX($IC$110:IS$110),MIN((IT$110-MAX($IC$110:IS$110)),(IT$110-IS$110)),0)+IF($E125=IT$22,VLOOKUP($C125,Input!$A$8:$IA$39,MATCH(IT$21,Input!$A$6:$IA$6,0),FALSE),0)*IF(IT$109&gt;=MAX($IC$109:IS$109),MIN((IT$109-MAX($IC$109:IS$109)),(IT$109-IS$109)),0)</f>
        <v>0</v>
      </c>
      <c r="IU125" s="1">
        <f>+IF($E125=IU$22,VLOOKUP($C125,Input!$A$8:$IA$39,MATCH(IU$21,Input!$A$6:$IA$6,0),FALSE),0)*IF(IU$110&gt;=MAX($IC$110:IT$110),MIN((IU$110-MAX($IC$110:IT$110)),(IU$110-IT$110)),0)+IF($E125=IU$22,VLOOKUP($C125,Input!$A$8:$IA$39,MATCH(IU$21,Input!$A$6:$IA$6,0),FALSE),0)*IF(IU$109&gt;=MAX($IC$109:IT$109),MIN((IU$109-MAX($IC$109:IT$109)),(IU$109-IT$109)),0)</f>
        <v>0</v>
      </c>
      <c r="IV125" s="1">
        <f>+IF($E125=IV$22,VLOOKUP($C125,Input!$A$8:$IA$39,MATCH(IV$21,Input!$A$6:$IA$6,0),FALSE),0)*IF(IV$110&gt;=MAX($IC$110:IU$110),MIN((IV$110-MAX($IC$110:IU$110)),(IV$110-IU$110)),0)+IF($E125=IV$22,VLOOKUP($C125,Input!$A$8:$IA$39,MATCH(IV$21,Input!$A$6:$IA$6,0),FALSE),0)*IF(IV$109&gt;=MAX($IC$109:IU$109),MIN((IV$109-MAX($IC$109:IU$109)),(IV$109-IU$109)),0)</f>
        <v>0</v>
      </c>
      <c r="IW125" s="1">
        <f>+IF($E125=IW$22,VLOOKUP($C125,Input!$A$8:$IA$39,MATCH(IW$21,Input!$A$6:$IA$6,0),FALSE),0)*IF(IW$110&gt;=MAX($IC$110:IV$110),MIN((IW$110-MAX($IC$110:IV$110)),(IW$110-IV$110)),0)+IF($E125=IW$22,VLOOKUP($C125,Input!$A$8:$IA$39,MATCH(IW$21,Input!$A$6:$IA$6,0),FALSE),0)*IF(IW$109&gt;=MAX($IC$109:IV$109),MIN((IW$109-MAX($IC$109:IV$109)),(IW$109-IV$109)),0)</f>
        <v>0</v>
      </c>
      <c r="IX125" s="1">
        <f>+IF($E125=IX$22,VLOOKUP($C125,Input!$A$8:$IA$39,MATCH(IX$21,Input!$A$6:$IA$6,0),FALSE),0)*IF(IX$110&gt;=MAX($IC$110:IW$110),MIN((IX$110-MAX($IC$110:IW$110)),(IX$110-IW$110)),0)+IF($E125=IX$22,VLOOKUP($C125,Input!$A$8:$IA$39,MATCH(IX$21,Input!$A$6:$IA$6,0),FALSE),0)*IF(IX$109&gt;=MAX($IC$109:IW$109),MIN((IX$109-MAX($IC$109:IW$109)),(IX$109-IW$109)),0)</f>
        <v>0</v>
      </c>
      <c r="IY125" s="1">
        <f>+IF($E125=IY$22,VLOOKUP($C125,Input!$A$8:$IA$39,MATCH(IY$21,Input!$A$6:$IA$6,0),FALSE),0)*IF(IY$110&gt;=MAX($IC$110:IX$110),MIN((IY$110-MAX($IC$110:IX$110)),(IY$110-IX$110)),0)+IF($E125=IY$22,VLOOKUP($C125,Input!$A$8:$IA$39,MATCH(IY$21,Input!$A$6:$IA$6,0),FALSE),0)*IF(IY$109&gt;=MAX($IC$109:IX$109),MIN((IY$109-MAX($IC$109:IX$109)),(IY$109-IX$109)),0)</f>
        <v>0</v>
      </c>
      <c r="IZ125" s="1">
        <f>+IF($E125=IZ$22,VLOOKUP($C125,Input!$A$8:$IA$39,MATCH(IZ$21,Input!$A$6:$IA$6,0),FALSE),0)*IF(IZ$110&gt;=MAX($IC$110:IY$110),MIN((IZ$110-MAX($IC$110:IY$110)),(IZ$110-IY$110)),0)+IF($E125=IZ$22,VLOOKUP($C125,Input!$A$8:$IA$39,MATCH(IZ$21,Input!$A$6:$IA$6,0),FALSE),0)*IF(IZ$109&gt;=MAX($IC$109:IY$109),MIN((IZ$109-MAX($IC$109:IY$109)),(IZ$109-IY$109)),0)</f>
        <v>0</v>
      </c>
      <c r="JA125" s="1">
        <f>+IF($E125=JA$22,VLOOKUP($C125,Input!$A$8:$IA$39,MATCH(JA$21,Input!$A$6:$IA$6,0),FALSE),0)*IF(JA$110&gt;=MAX($IC$110:IZ$110),MIN((JA$110-MAX($IC$110:IZ$110)),(JA$110-IZ$110)),0)+IF($E125=JA$22,VLOOKUP($C125,Input!$A$8:$IA$39,MATCH(JA$21,Input!$A$6:$IA$6,0),FALSE),0)*IF(JA$109&gt;=MAX($IC$109:IZ$109),MIN((JA$109-MAX($IC$109:IZ$109)),(JA$109-IZ$109)),0)</f>
        <v>0</v>
      </c>
      <c r="JB125" s="1">
        <f>+IF($E125=JB$22,VLOOKUP($C125,Input!$A$8:$IA$39,MATCH(JB$21,Input!$A$6:$IA$6,0),FALSE),0)*IF(JB$110&gt;=MAX($IC$110:JA$110),MIN((JB$110-MAX($IC$110:JA$110)),(JB$110-JA$110)),0)+IF($E125=JB$22,VLOOKUP($C125,Input!$A$8:$IA$39,MATCH(JB$21,Input!$A$6:$IA$6,0),FALSE),0)*IF(JB$109&gt;=MAX($IC$109:JA$109),MIN((JB$109-MAX($IC$109:JA$109)),(JB$109-JA$109)),0)</f>
        <v>0</v>
      </c>
      <c r="JC125" s="1">
        <f>+IF($E125=JC$22,VLOOKUP($C125,Input!$A$8:$IA$39,MATCH(JC$21,Input!$A$6:$IA$6,0),FALSE),0)*IF(JC$110&gt;=MAX($IC$110:JB$110),MIN((JC$110-MAX($IC$110:JB$110)),(JC$110-JB$110)),0)+IF($E125=JC$22,VLOOKUP($C125,Input!$A$8:$IA$39,MATCH(JC$21,Input!$A$6:$IA$6,0),FALSE),0)*IF(JC$109&gt;=MAX($IC$109:JB$109),MIN((JC$109-MAX($IC$109:JB$109)),(JC$109-JB$109)),0)</f>
        <v>0</v>
      </c>
      <c r="JD125" s="1">
        <f>+IF($E125=JD$22,VLOOKUP($C125,Input!$A$8:$IA$39,MATCH(JD$21,Input!$A$6:$IA$6,0),FALSE),0)*IF(JD$110&gt;=MAX($IC$110:JC$110),MIN((JD$110-MAX($IC$110:JC$110)),(JD$110-JC$110)),0)+IF($E125=JD$22,VLOOKUP($C125,Input!$A$8:$IA$39,MATCH(JD$21,Input!$A$6:$IA$6,0),FALSE),0)*IF(JD$109&gt;=MAX($IC$109:JC$109),MIN((JD$109-MAX($IC$109:JC$109)),(JD$109-JC$109)),0)</f>
        <v>0</v>
      </c>
      <c r="JE125" s="1">
        <f>+IF($E125=JE$22,VLOOKUP($C125,Input!$A$8:$IA$39,MATCH(JE$21,Input!$A$6:$IA$6,0),FALSE),0)*IF(JE$110&gt;=MAX($IC$110:JD$110),MIN((JE$110-MAX($IC$110:JD$110)),(JE$110-JD$110)),0)+IF($E125=JE$22,VLOOKUP($C125,Input!$A$8:$IA$39,MATCH(JE$21,Input!$A$6:$IA$6,0),FALSE),0)*IF(JE$109&gt;=MAX($IC$109:JD$109),MIN((JE$109-MAX($IC$109:JD$109)),(JE$109-JD$109)),0)</f>
        <v>0</v>
      </c>
      <c r="JF125" s="1">
        <f>+IF($E125=JF$22,VLOOKUP($C125,Input!$A$8:$IA$39,MATCH(JF$21,Input!$A$6:$IA$6,0),FALSE),0)*IF(JF$110&gt;=MAX($IC$110:JE$110),MIN((JF$110-MAX($IC$110:JE$110)),(JF$110-JE$110)),0)+IF($E125=JF$22,VLOOKUP($C125,Input!$A$8:$IA$39,MATCH(JF$21,Input!$A$6:$IA$6,0),FALSE),0)*IF(JF$109&gt;=MAX($IC$109:JE$109),MIN((JF$109-MAX($IC$109:JE$109)),(JF$109-JE$109)),0)</f>
        <v>0</v>
      </c>
      <c r="JG125" s="1">
        <f>+IF($E125=JG$22,VLOOKUP($C125,Input!$A$8:$IA$39,MATCH(JG$21,Input!$A$6:$IA$6,0),FALSE),0)*IF(JG$110&gt;=MAX($IC$110:JF$110),MIN((JG$110-MAX($IC$110:JF$110)),(JG$110-JF$110)),0)+IF($E125=JG$22,VLOOKUP($C125,Input!$A$8:$IA$39,MATCH(JG$21,Input!$A$6:$IA$6,0),FALSE),0)*IF(JG$109&gt;=MAX($IC$109:JF$109),MIN((JG$109-MAX($IC$109:JF$109)),(JG$109-JF$109)),0)</f>
        <v>0</v>
      </c>
      <c r="JH125" s="1">
        <f>+IF($E125=JH$22,VLOOKUP($C125,Input!$A$8:$IA$39,MATCH(JH$21,Input!$A$6:$IA$6,0),FALSE),0)*IF(JH$110&gt;=MAX($IC$110:JG$110),MIN((JH$110-MAX($IC$110:JG$110)),(JH$110-JG$110)),0)+IF($E125=JH$22,VLOOKUP($C125,Input!$A$8:$IA$39,MATCH(JH$21,Input!$A$6:$IA$6,0),FALSE),0)*IF(JH$109&gt;=MAX($IC$109:JG$109),MIN((JH$109-MAX($IC$109:JG$109)),(JH$109-JG$109)),0)</f>
        <v>0</v>
      </c>
      <c r="JI125" s="1">
        <f>+IF($E125=JI$22,VLOOKUP($C125,Input!$A$8:$IA$39,MATCH(JI$21,Input!$A$6:$IA$6,0),FALSE),0)*IF(JI$110&gt;=MAX($IC$110:JH$110),MIN((JI$110-MAX($IC$110:JH$110)),(JI$110-JH$110)),0)+IF($E125=JI$22,VLOOKUP($C125,Input!$A$8:$IA$39,MATCH(JI$21,Input!$A$6:$IA$6,0),FALSE),0)*IF(JI$109&gt;=MAX($IC$109:JH$109),MIN((JI$109-MAX($IC$109:JH$109)),(JI$109-JH$109)),0)</f>
        <v>0</v>
      </c>
      <c r="JJ125" s="1">
        <f>+IF($E125=JJ$22,VLOOKUP($C125,Input!$A$8:$IA$39,MATCH(JJ$21,Input!$A$6:$IA$6,0),FALSE),0)*IF(JJ$110&gt;=MAX($IC$110:JI$110),MIN((JJ$110-MAX($IC$110:JI$110)),(JJ$110-JI$110)),0)+IF($E125=JJ$22,VLOOKUP($C125,Input!$A$8:$IA$39,MATCH(JJ$21,Input!$A$6:$IA$6,0),FALSE),0)*IF(JJ$109&gt;=MAX($IC$109:JI$109),MIN((JJ$109-MAX($IC$109:JI$109)),(JJ$109-JI$109)),0)</f>
        <v>0</v>
      </c>
      <c r="JK125" s="1">
        <f>+IF($E125=JK$22,VLOOKUP($C125,Input!$A$8:$IA$39,MATCH(JK$21,Input!$A$6:$IA$6,0),FALSE),0)*IF(JK$110&gt;=MAX($IC$110:JJ$110),MIN((JK$110-MAX($IC$110:JJ$110)),(JK$110-JJ$110)),0)+IF($E125=JK$22,VLOOKUP($C125,Input!$A$8:$IA$39,MATCH(JK$21,Input!$A$6:$IA$6,0),FALSE),0)*IF(JK$109&gt;=MAX($IC$109:JJ$109),MIN((JK$109-MAX($IC$109:JJ$109)),(JK$109-JJ$109)),0)</f>
        <v>0</v>
      </c>
      <c r="JL125" s="1">
        <f>+IF($E125=JL$22,VLOOKUP($C125,Input!$A$8:$IA$39,MATCH(JL$21,Input!$A$6:$IA$6,0),FALSE),0)*IF(JL$110&gt;=MAX($IC$110:JK$110),MIN((JL$110-MAX($IC$110:JK$110)),(JL$110-JK$110)),0)+IF($E125=JL$22,VLOOKUP($C125,Input!$A$8:$IA$39,MATCH(JL$21,Input!$A$6:$IA$6,0),FALSE),0)*IF(JL$109&gt;=MAX($IC$109:JK$109),MIN((JL$109-MAX($IC$109:JK$109)),(JL$109-JK$109)),0)</f>
        <v>0</v>
      </c>
      <c r="JN125" t="str">
        <f>+VLOOKUP($C125,Input!$A$8:$GZ$39,MATCH(JN$21,Input!$A$6:$GZ$6,0),FALSE)</f>
        <v>CNG Station Maint in fuel price</v>
      </c>
      <c r="JO125" s="1">
        <f>IF($E125+$I125+$D$7&lt;=JO$22,0,IF(JO$22-$D$7&gt;=$E125,VLOOKUP($C125,Input!$A$8:$GZ$39,MATCH(JO$21,Input!$A$6:$GZ$6,0),FALSE),0)*$F125/$G125)*$D125</f>
        <v>0</v>
      </c>
      <c r="JP125" s="1">
        <f>IF($E125+$I125+$D$7&lt;=JP$22,0,IF(JP$22-$D$7&gt;=$E125,VLOOKUP($C125,Input!$A$8:$GZ$39,MATCH(JP$21,Input!$A$6:$GZ$6,0),FALSE),0)*$F125/$G125)*$D125</f>
        <v>0</v>
      </c>
      <c r="JQ125" s="1">
        <f>IF($E125+$I125+$D$7&lt;=JQ$22,0,IF(JQ$22-$D$7&gt;=$E125,VLOOKUP($C125,Input!$A$8:$GZ$39,MATCH(JQ$21,Input!$A$6:$GZ$6,0),FALSE),0)*$F125/$G125)*$D125</f>
        <v>0</v>
      </c>
      <c r="JR125" s="1">
        <f>IF($E125+$I125+$D$7&lt;=JR$22,0,IF(JR$22-$D$7&gt;=$E125,VLOOKUP($C125,Input!$A$8:$GZ$39,MATCH(JR$21,Input!$A$6:$GZ$6,0),FALSE),0)*$F125/$G125)*$D125</f>
        <v>0</v>
      </c>
      <c r="JS125" s="1">
        <f>IF($E125+$I125+$D$7&lt;=JS$22,0,IF(JS$22-$D$7&gt;=$E125,VLOOKUP($C125,Input!$A$8:$GZ$39,MATCH(JS$21,Input!$A$6:$GZ$6,0),FALSE),0)*$F125/$G125)*$D125</f>
        <v>0</v>
      </c>
      <c r="JT125" s="1">
        <f>IF($E125+$I125+$D$7&lt;=JT$22,0,IF(JT$22-$D$7&gt;=$E125,VLOOKUP($C125,Input!$A$8:$GZ$39,MATCH(JT$21,Input!$A$6:$GZ$6,0),FALSE),0)*$F125/$G125)*$D125</f>
        <v>0</v>
      </c>
      <c r="JU125" s="1">
        <f>IF($E125+$I125+$D$7&lt;=JU$22,0,IF(JU$22-$D$7&gt;=$E125,VLOOKUP($C125,Input!$A$8:$GZ$39,MATCH(JU$21,Input!$A$6:$GZ$6,0),FALSE),0)*$F125/$G125)*$D125</f>
        <v>0</v>
      </c>
      <c r="JV125" s="1">
        <f>IF($E125+$I125+$D$7&lt;=JV$22,0,IF(JV$22-$D$7&gt;=$E125,VLOOKUP($C125,Input!$A$8:$GZ$39,MATCH(JV$21,Input!$A$6:$GZ$6,0),FALSE),0)*$F125/$G125)*$D125</f>
        <v>0</v>
      </c>
      <c r="JW125" s="1">
        <f>IF($E125+$I125+$D$7&lt;=JW$22,0,IF(JW$22-$D$7&gt;=$E125,VLOOKUP($C125,Input!$A$8:$GZ$39,MATCH(JW$21,Input!$A$6:$GZ$6,0),FALSE),0)*$F125/$G125)*$D125</f>
        <v>0</v>
      </c>
      <c r="JX125" s="1">
        <f>IF($E125+$I125+$D$7&lt;=JX$22,0,IF(JX$22-$D$7&gt;=$E125,VLOOKUP($C125,Input!$A$8:$GZ$39,MATCH(JX$21,Input!$A$6:$GZ$6,0),FALSE),0)*$F125/$G125)*$D125</f>
        <v>0</v>
      </c>
      <c r="JY125" s="1">
        <f>IF($E125+$I125+$D$7&lt;=JY$22,0,IF(JY$22-$D$7&gt;=$E125,VLOOKUP($C125,Input!$A$8:$GZ$39,MATCH(JY$21,Input!$A$6:$GZ$6,0),FALSE),0)*$F125/$G125)*$D125</f>
        <v>0</v>
      </c>
      <c r="JZ125" s="1">
        <f>IF($E125+$I125+$D$7&lt;=JZ$22,0,IF(JZ$22-$D$7&gt;=$E125,VLOOKUP($C125,Input!$A$8:$GZ$39,MATCH(JZ$21,Input!$A$6:$GZ$6,0),FALSE),0)*$F125/$G125)*$D125</f>
        <v>0</v>
      </c>
      <c r="KA125" s="1">
        <f>IF($E125+$I125+$D$7&lt;=KA$22,0,IF(KA$22-$D$7&gt;=$E125,VLOOKUP($C125,Input!$A$8:$GZ$39,MATCH(KA$21,Input!$A$6:$GZ$6,0),FALSE),0)*$F125/$G125)*$D125</f>
        <v>0</v>
      </c>
      <c r="KB125" s="1">
        <f>IF($E125+$I125+$D$7&lt;=KB$22,0,IF(KB$22-$D$7&gt;=$E125,VLOOKUP($C125,Input!$A$8:$GZ$39,MATCH(KB$21,Input!$A$6:$GZ$6,0),FALSE),0)*$F125/$G125)*$D125</f>
        <v>0</v>
      </c>
      <c r="KC125" s="1">
        <f>IF($E125+$I125+$D$7&lt;=KC$22,0,IF(KC$22-$D$7&gt;=$E125,VLOOKUP($C125,Input!$A$8:$GZ$39,MATCH(KC$21,Input!$A$6:$GZ$6,0),FALSE),0)*$F125/$G125)*$D125</f>
        <v>0</v>
      </c>
      <c r="KD125" s="1">
        <f>IF($E125+$I125+$D$7&lt;=KD$22,0,IF(KD$22-$D$7&gt;=$E125,VLOOKUP($C125,Input!$A$8:$GZ$39,MATCH(KD$21,Input!$A$6:$GZ$6,0),FALSE),0)*$F125/$G125)*$D125</f>
        <v>0</v>
      </c>
      <c r="KE125" s="1">
        <f>IF($E125+$I125+$D$7&lt;=KE$22,0,IF(KE$22-$D$7&gt;=$E125,VLOOKUP($C125,Input!$A$8:$GZ$39,MATCH(KE$21,Input!$A$6:$GZ$6,0),FALSE),0)*$F125/$G125)*$D125</f>
        <v>0</v>
      </c>
      <c r="KF125" s="1">
        <f>IF($E125+$I125+$D$7&lt;=KF$22,0,IF(KF$22-$D$7&gt;=$E125,VLOOKUP($C125,Input!$A$8:$GZ$39,MATCH(KF$21,Input!$A$6:$GZ$6,0),FALSE),0)*$F125/$G125)*$D125</f>
        <v>0</v>
      </c>
      <c r="KG125" s="1">
        <f>IF($E125+$I125+$D$7&lt;=KG$22,0,IF(KG$22-$D$7&gt;=$E125,VLOOKUP($C125,Input!$A$8:$GZ$39,MATCH(KG$21,Input!$A$6:$GZ$6,0),FALSE),0)*$F125/$G125)*$D125</f>
        <v>0</v>
      </c>
      <c r="KH125" s="1">
        <f>IF($E125+$I125+$D$7&lt;=KH$22,0,IF(KH$22-$D$7&gt;=$E125,VLOOKUP($C125,Input!$A$8:$GZ$39,MATCH(KH$21,Input!$A$6:$GZ$6,0),FALSE),0)*$F125/$G125)*$D125</f>
        <v>0</v>
      </c>
      <c r="KI125" s="1">
        <f>IF($E125+$I125+$D$7&lt;=KI$22,0,IF(KI$22-$D$7&gt;=$E125,VLOOKUP($C125,Input!$A$8:$GZ$39,MATCH(KI$21,Input!$A$6:$GZ$6,0),FALSE),0)*$F125/$G125)*$D125</f>
        <v>0</v>
      </c>
      <c r="KJ125" s="1">
        <f>IF($E125+$I125+$D$7&lt;=KJ$22,0,IF(KJ$22-$D$7&gt;=$E125,VLOOKUP($C125,Input!$A$8:$GZ$39,MATCH(KJ$21,Input!$A$6:$GZ$6,0),FALSE),0)*$F125/$G125)*$D125</f>
        <v>0</v>
      </c>
      <c r="KK125" s="1">
        <f>IF($E125+$I125+$D$7&lt;=KK$22,0,IF(KK$22-$D$7&gt;=$E125,VLOOKUP($C125,Input!$A$8:$GZ$39,MATCH(KK$21,Input!$A$6:$GZ$6,0),FALSE),0)*$F125/$G125)*$D125</f>
        <v>0</v>
      </c>
      <c r="KL125" s="1">
        <f>IF($E125+$I125+$D$7&lt;=KL$22,0,IF(KL$22-$D$7&gt;=$E125,VLOOKUP($C125,Input!$A$8:$GZ$39,MATCH(KL$21,Input!$A$6:$GZ$6,0),FALSE),0)*$F125/$G125)*$D125</f>
        <v>0</v>
      </c>
      <c r="KM125" s="1">
        <f>IF($E125+$I125+$D$7&lt;=KM$22,0,IF(KM$22-$D$7&gt;=$E125,VLOOKUP($C125,Input!$A$8:$GZ$39,MATCH(KM$21,Input!$A$6:$GZ$6,0),FALSE),0)*$F125/$G125)*$D125</f>
        <v>0</v>
      </c>
      <c r="KN125" s="1">
        <f>IF($E125+$I125+$D$7&lt;=KN$22,0,IF(KN$22-$D$7&gt;=$E125,VLOOKUP($C125,Input!$A$8:$GZ$39,MATCH(KN$21,Input!$A$6:$GZ$6,0),FALSE),0)*$F125/$G125)*$D125</f>
        <v>0</v>
      </c>
      <c r="KO125" s="1">
        <f>IF($E125+$I125+$D$7&lt;=KO$22,0,IF(KO$22-$D$7&gt;=$E125,VLOOKUP($C125,Input!$A$8:$GZ$39,MATCH(KO$21,Input!$A$6:$GZ$6,0),FALSE),0)*$F125/$G125)*$D125</f>
        <v>0</v>
      </c>
      <c r="KP125" s="1">
        <f>IF($E125+$I125+$D$7&lt;=KP$22,0,IF(KP$22-$D$7&gt;=$E125,VLOOKUP($C125,Input!$A$8:$GZ$39,MATCH(KP$21,Input!$A$6:$GZ$6,0),FALSE),0)*$F125/$G125)*$D125</f>
        <v>0</v>
      </c>
      <c r="KQ125" s="1">
        <f>IF($E125+$I125+$D$7&lt;=KQ$22,0,IF(KQ$22-$D$7&gt;=$E125,VLOOKUP($C125,Input!$A$8:$GZ$39,MATCH(KQ$21,Input!$A$6:$GZ$6,0),FALSE),0)*$F125/$G125)*$D125</f>
        <v>0</v>
      </c>
      <c r="KR125" s="1">
        <f>IF($E125+$I125+$D$7&lt;=KR$22,0,IF(KR$22-$D$7&gt;=$E125,VLOOKUP($C125,Input!$A$8:$GZ$39,MATCH(KR$21,Input!$A$6:$GZ$6,0),FALSE),0)*$F125/$G125)*$D125</f>
        <v>0</v>
      </c>
      <c r="KS125" s="1">
        <f>IF($E125+$I125+$D$7&lt;=KS$22,0,IF(KS$22-$D$7&gt;=$E125,VLOOKUP($C125,Input!$A$8:$GZ$39,MATCH(KS$21,Input!$A$6:$GZ$6,0),FALSE),0)*$F125/$G125)*$D125</f>
        <v>0</v>
      </c>
      <c r="KT125" s="1">
        <f>IF($E125+$I125+$D$7&lt;=KT$22,0,IF(KT$22-$D$7&gt;=$E125,VLOOKUP($C125,Input!$A$8:$GZ$39,MATCH(KT$21,Input!$A$6:$GZ$6,0),FALSE),0)*$F125/$G125)*$D125</f>
        <v>0</v>
      </c>
      <c r="KU125" s="1">
        <f>IF($E125+$I125+$D$7&lt;=KU$22,0,IF(KU$22-$D$7&gt;=$E125,VLOOKUP($C125,Input!$A$8:$GZ$39,MATCH(KU$21,Input!$A$6:$GZ$6,0),FALSE),0)*$F125/$G125)*$D125</f>
        <v>0</v>
      </c>
      <c r="KV125" s="1">
        <f>IF($E125+$I125+$D$7&lt;=KV$22,0,IF(KV$22-$D$7&gt;=$E125,VLOOKUP($C125,Input!$A$8:$GZ$39,MATCH(KV$21,Input!$A$6:$GZ$6,0),FALSE),0)*$F125/$G125)*$D125</f>
        <v>0</v>
      </c>
      <c r="KW125" s="1">
        <f>IF($E125+$I125+$D$7&lt;=KW$22,0,IF(KW$22-$D$7&gt;=$E125,VLOOKUP($C125,Input!$A$8:$GZ$39,MATCH(KW$21,Input!$A$6:$GZ$6,0),FALSE),0)*$F125/$G125)*$D125</f>
        <v>0</v>
      </c>
      <c r="KY125" t="str">
        <f>VLOOKUP($C125,Input!$A$8:$HV$39,MATCH(KY$21,Input!$A$6:$HV$6,0),FALSE)</f>
        <v xml:space="preserve">CNG (compressed and at pump, including station maintenance) </v>
      </c>
      <c r="KZ125" s="1">
        <f>IF($E125+$I125+$D$7&lt;=KZ$22,0,IF(KZ$22-$D$7&gt;=$E125,VLOOKUP($C125,Input!$A$8:$HV$39,MATCH(KZ$21,Input!$A$6:$HV$6,0),FALSE)/$G125*$F125,0))*$D125</f>
        <v>0</v>
      </c>
      <c r="LA125" s="1">
        <f>IF($E125+$I125+$D$7&lt;=LA$22,0,IF(LA$22-$D$7&gt;=$E125,VLOOKUP($C125,Input!$A$8:$HV$39,MATCH(LA$21,Input!$A$6:$HV$6,0),FALSE)/$G125*$F125,0))*$D125</f>
        <v>0</v>
      </c>
      <c r="LB125" s="1">
        <f>IF($E125+$I125+$D$7&lt;=LB$22,0,IF(LB$22-$D$7&gt;=$E125,VLOOKUP($C125,Input!$A$8:$HV$39,MATCH(LB$21,Input!$A$6:$HV$6,0),FALSE)/$G125*$F125,0))*$D125</f>
        <v>0</v>
      </c>
      <c r="LC125" s="1">
        <f>IF($E125+$I125+$D$7&lt;=LC$22,0,IF(LC$22-$D$7&gt;=$E125,VLOOKUP($C125,Input!$A$8:$HV$39,MATCH(LC$21,Input!$A$6:$HV$6,0),FALSE)/$G125*$F125,0))*$D125</f>
        <v>0</v>
      </c>
      <c r="LD125" s="1">
        <f>IF($E125+$I125+$D$7&lt;=LD$22,0,IF(LD$22-$D$7&gt;=$E125,VLOOKUP($C125,Input!$A$8:$HV$39,MATCH(LD$21,Input!$A$6:$HV$6,0),FALSE)/$G125*$F125,0))*$D125</f>
        <v>0</v>
      </c>
      <c r="LE125" s="1">
        <f>IF($E125+$I125+$D$7&lt;=LE$22,0,IF(LE$22-$D$7&gt;=$E125,VLOOKUP($C125,Input!$A$8:$HV$39,MATCH(LE$21,Input!$A$6:$HV$6,0),FALSE)/$G125*$F125,0))*$D125</f>
        <v>0</v>
      </c>
      <c r="LF125" s="1">
        <f>IF($E125+$I125+$D$7&lt;=LF$22,0,IF(LF$22-$D$7&gt;=$E125,VLOOKUP($C125,Input!$A$8:$HV$39,MATCH(LF$21,Input!$A$6:$HV$6,0),FALSE)/$G125*$F125,0))*$D125</f>
        <v>0</v>
      </c>
      <c r="LG125" s="1">
        <f>IF($E125+$I125+$D$7&lt;=LG$22,0,IF(LG$22-$D$7&gt;=$E125,VLOOKUP($C125,Input!$A$8:$HV$39,MATCH(LG$21,Input!$A$6:$HV$6,0),FALSE)/$G125*$F125,0))*$D125</f>
        <v>0</v>
      </c>
      <c r="LH125" s="1">
        <f>IF($E125+$I125+$D$7&lt;=LH$22,0,IF(LH$22-$D$7&gt;=$E125,VLOOKUP($C125,Input!$A$8:$HV$39,MATCH(LH$21,Input!$A$6:$HV$6,0),FALSE)/$G125*$F125,0))*$D125</f>
        <v>0</v>
      </c>
      <c r="LI125" s="1">
        <f>IF($E125+$I125+$D$7&lt;=LI$22,0,IF(LI$22-$D$7&gt;=$E125,VLOOKUP($C125,Input!$A$8:$HV$39,MATCH(LI$21,Input!$A$6:$HV$6,0),FALSE)/$G125*$F125,0))*$D125</f>
        <v>0</v>
      </c>
      <c r="LJ125" s="1">
        <f>IF($E125+$I125+$D$7&lt;=LJ$22,0,IF(LJ$22-$D$7&gt;=$E125,VLOOKUP($C125,Input!$A$8:$HV$39,MATCH(LJ$21,Input!$A$6:$HV$6,0),FALSE)/$G125*$F125,0))*$D125</f>
        <v>0</v>
      </c>
      <c r="LK125" s="1">
        <f>IF($E125+$I125+$D$7&lt;=LK$22,0,IF(LK$22-$D$7&gt;=$E125,VLOOKUP($C125,Input!$A$8:$HV$39,MATCH(LK$21,Input!$A$6:$HV$6,0),FALSE)/$G125*$F125,0))*$D125</f>
        <v>3602474.2268041242</v>
      </c>
      <c r="LL125" s="1">
        <f>IF($E125+$I125+$D$7&lt;=LL$22,0,IF(LL$22-$D$7&gt;=$E125,VLOOKUP($C125,Input!$A$8:$HV$39,MATCH(LL$21,Input!$A$6:$HV$6,0),FALSE)/$G125*$F125,0))*$D125</f>
        <v>3602474.2268041242</v>
      </c>
      <c r="LM125" s="1">
        <f>IF($E125+$I125+$D$7&lt;=LM$22,0,IF(LM$22-$D$7&gt;=$E125,VLOOKUP($C125,Input!$A$8:$HV$39,MATCH(LM$21,Input!$A$6:$HV$6,0),FALSE)/$G125*$F125,0))*$D125</f>
        <v>3602474.2268041242</v>
      </c>
      <c r="LN125" s="1">
        <f>IF($E125+$I125+$D$7&lt;=LN$22,0,IF(LN$22-$D$7&gt;=$E125,VLOOKUP($C125,Input!$A$8:$HV$39,MATCH(LN$21,Input!$A$6:$HV$6,0),FALSE)/$G125*$F125,0))*$D125</f>
        <v>3602474.2268041242</v>
      </c>
      <c r="LO125" s="1">
        <f>IF($E125+$I125+$D$7&lt;=LO$22,0,IF(LO$22-$D$7&gt;=$E125,VLOOKUP($C125,Input!$A$8:$HV$39,MATCH(LO$21,Input!$A$6:$HV$6,0),FALSE)/$G125*$F125,0))*$D125</f>
        <v>3602474.2268041242</v>
      </c>
      <c r="LP125" s="1">
        <f>IF($E125+$I125+$D$7&lt;=LP$22,0,IF(LP$22-$D$7&gt;=$E125,VLOOKUP($C125,Input!$A$8:$HV$39,MATCH(LP$21,Input!$A$6:$HV$6,0),FALSE)/$G125*$F125,0))*$D125</f>
        <v>3602474.2268041242</v>
      </c>
      <c r="LQ125" s="1">
        <f>IF($E125+$I125+$D$7&lt;=LQ$22,0,IF(LQ$22-$D$7&gt;=$E125,VLOOKUP($C125,Input!$A$8:$HV$39,MATCH(LQ$21,Input!$A$6:$HV$6,0),FALSE)/$G125*$F125,0))*$D125</f>
        <v>4095062.0596988951</v>
      </c>
      <c r="LR125" s="1">
        <f>IF($E125+$I125+$D$7&lt;=LR$22,0,IF(LR$22-$D$7&gt;=$E125,VLOOKUP($C125,Input!$A$8:$HV$39,MATCH(LR$21,Input!$A$6:$HV$6,0),FALSE)/$G125*$F125,0))*$D125</f>
        <v>4354580.3338031322</v>
      </c>
      <c r="LS125" s="1">
        <f>IF($E125+$I125+$D$7&lt;=LS$22,0,IF(LS$22-$D$7&gt;=$E125,VLOOKUP($C125,Input!$A$8:$HV$39,MATCH(LS$21,Input!$A$6:$HV$6,0),FALSE)/$G125*$F125,0))*$D125</f>
        <v>4566065.837049745</v>
      </c>
      <c r="LT125" s="1">
        <f>IF($E125+$I125+$D$7&lt;=LT$22,0,IF(LT$22-$D$7&gt;=$E125,VLOOKUP($C125,Input!$A$8:$HV$39,MATCH(LT$21,Input!$A$6:$HV$6,0),FALSE)/$G125*$F125,0))*$D125</f>
        <v>4707696.1225886121</v>
      </c>
      <c r="LU125" s="1">
        <f>IF($E125+$I125+$D$7&lt;=LU$22,0,IF(LU$22-$D$7&gt;=$E125,VLOOKUP($C125,Input!$A$8:$HV$39,MATCH(LU$21,Input!$A$6:$HV$6,0),FALSE)/$G125*$F125,0))*$D125</f>
        <v>4726060.0490946593</v>
      </c>
      <c r="LV125" s="1">
        <f>IF($E125+$I125+$D$7&lt;=LV$22,0,IF(LV$22-$D$7&gt;=$E125,VLOOKUP($C125,Input!$A$8:$HV$39,MATCH(LV$21,Input!$A$6:$HV$6,0),FALSE)/$G125*$F125,0))*$D125</f>
        <v>4734825.1352958865</v>
      </c>
      <c r="LW125" s="1">
        <f>IF($E125+$I125+$D$7&lt;=LW$22,0,IF(LW$22-$D$7&gt;=$E125,VLOOKUP($C125,Input!$A$8:$HV$39,MATCH(LW$21,Input!$A$6:$HV$6,0),FALSE)/$G125*$F125,0))*$D125</f>
        <v>4755890.1460853657</v>
      </c>
      <c r="LX125" s="1">
        <f>IF($E125+$I125+$D$7&lt;=LX$22,0,IF(LX$22-$D$7&gt;=$E125,VLOOKUP($C125,Input!$A$8:$HV$39,MATCH(LX$21,Input!$A$6:$HV$6,0),FALSE)/$G125*$F125,0))*$D125</f>
        <v>4800185.7947109519</v>
      </c>
      <c r="LY125" s="1">
        <f>IF($E125+$I125+$D$7&lt;=LY$22,0,IF(LY$22-$D$7&gt;=$E125,VLOOKUP($C125,Input!$A$8:$HV$39,MATCH(LY$21,Input!$A$6:$HV$6,0),FALSE)/$G125*$F125,0))*$D125</f>
        <v>0</v>
      </c>
      <c r="LZ125" s="1">
        <f>IF($E125+$I125+$D$7&lt;=LZ$22,0,IF(LZ$22-$D$7&gt;=$E125,VLOOKUP($C125,Input!$A$8:$HV$39,MATCH(LZ$21,Input!$A$6:$HV$6,0),FALSE)/$G125*$F125,0))*$D125</f>
        <v>0</v>
      </c>
      <c r="MA125" s="1">
        <f>IF($E125+$I125+$D$7&lt;=MA$22,0,IF(MA$22-$D$7&gt;=$E125,VLOOKUP($C125,Input!$A$8:$HV$39,MATCH(MA$21,Input!$A$6:$HV$6,0),FALSE)/$G125*$F125,0))*$D125</f>
        <v>0</v>
      </c>
      <c r="MB125" s="1">
        <f>IF($E125+$I125+$D$7&lt;=MB$22,0,IF(MB$22-$D$7&gt;=$E125,VLOOKUP($C125,Input!$A$8:$HV$39,MATCH(MB$21,Input!$A$6:$HV$6,0),FALSE)/$G125*$F125,0))*$D125</f>
        <v>0</v>
      </c>
      <c r="MC125" s="1">
        <f>IF($E125+$I125+$D$7&lt;=MC$22,0,IF(MC$22-$D$7&gt;=$E125,VLOOKUP($C125,Input!$A$8:$HV$39,MATCH(MC$21,Input!$A$6:$HV$6,0),FALSE)/$G125*$F125,0))*$D125</f>
        <v>0</v>
      </c>
      <c r="MD125" s="1">
        <f>IF($E125+$I125+$D$7&lt;=MD$22,0,IF(MD$22-$D$7&gt;=$E125,VLOOKUP($C125,Input!$A$8:$HV$39,MATCH(MD$21,Input!$A$6:$HV$6,0),FALSE)/$G125*$F125,0))*$D125</f>
        <v>0</v>
      </c>
      <c r="ME125" s="1">
        <f>IF($E125+$I125+$D$7&lt;=ME$22,0,IF(ME$22-$D$7&gt;=$E125,VLOOKUP($C125,Input!$A$8:$HV$39,MATCH(ME$21,Input!$A$6:$HV$6,0),FALSE)/$G125*$F125,0))*$D125</f>
        <v>0</v>
      </c>
      <c r="MF125" s="1">
        <f>IF($E125+$I125+$D$7&lt;=MF$22,0,IF(MF$22-$D$7&gt;=$E125,VLOOKUP($C125,Input!$A$8:$HV$39,MATCH(MF$21,Input!$A$6:$HV$6,0),FALSE)/$G125*$F125,0))*$D125</f>
        <v>0</v>
      </c>
      <c r="MG125" s="1">
        <f>IF($E125+$I125+$D$7&lt;=MG$22,0,IF(MG$22-$D$7&gt;=$E125,VLOOKUP($C125,Input!$A$8:$HV$39,MATCH(MG$21,Input!$A$6:$HV$6,0),FALSE)/$G125*$F125,0))*$D125</f>
        <v>0</v>
      </c>
      <c r="MH125" s="1">
        <f>IF($E125+$I125+$D$7&lt;=MH$22,0,IF(MH$22-$D$7&gt;=$E125,VLOOKUP($C125,Input!$A$8:$HV$39,MATCH(MH$21,Input!$A$6:$HV$6,0),FALSE)/$G125*$F125,0))*$D125</f>
        <v>0</v>
      </c>
      <c r="MI125" s="1">
        <f>IF($E125+$I125+$D$7&lt;=MI$22,0,IF(MI$22-$D$7&gt;=$E125,VLOOKUP($C125,Input!$A$8:$HV$39,MATCH(MI$21,Input!$A$6:$HV$6,0),FALSE)/$G125*$F125,0))*$D125</f>
        <v>0</v>
      </c>
      <c r="MJ125" s="1">
        <f>IF($E125+$I125+$D$7&lt;=MJ$22,0,IF(MJ$22-$D$7&gt;=$E125,VLOOKUP($C125,Input!$A$8:$HV$39,MATCH(MJ$21,Input!$A$6:$HV$6,0),FALSE)/$G125*$F125,0))*$D125</f>
        <v>0</v>
      </c>
      <c r="MK125" s="1">
        <f>IF($E125+$I125+$D$7&lt;=MK$22,0,IF(MK$22-$D$7&gt;=$E125,VLOOKUP($C125,Input!$A$8:$HV$39,MATCH(MK$21,Input!$A$6:$HV$6,0),FALSE)/$G125*$F125,0))*$D125</f>
        <v>0</v>
      </c>
      <c r="ML125" s="1">
        <f>IF($E125+$I125+$D$7&lt;=ML$22,0,IF(ML$22-$D$7&gt;=$E125,VLOOKUP($C125,Input!$A$8:$HV$39,MATCH(ML$21,Input!$A$6:$HV$6,0),FALSE)/$G125*$F125,0))*$D125</f>
        <v>0</v>
      </c>
      <c r="MM125" s="1">
        <f>IF($E125+$I125+$D$7&lt;=MM$22,0,IF(MM$22-$D$7&gt;=$E125,VLOOKUP($C125,Input!$A$8:$HV$39,MATCH(MM$21,Input!$A$6:$HV$6,0),FALSE)/$G125*$F125,0))*$D125</f>
        <v>0</v>
      </c>
      <c r="MN125" s="1">
        <f>IF($E125+$I125+$D$7&lt;=MN$22,0,IF(MN$22-$D$7&gt;=$E125,VLOOKUP($C125,Input!$A$8:$HV$39,MATCH(MN$21,Input!$A$6:$HV$6,0),FALSE)/$G125*$F125,0))*$D125</f>
        <v>0</v>
      </c>
      <c r="MO125" s="1">
        <f>IF($E125+$I125+$D$7&lt;=MO$22,0,IF(MO$22-$D$7&gt;=$E125,VLOOKUP($C125,Input!$A$8:$HV$39,MATCH(MO$21,Input!$A$6:$HV$6,0),FALSE)/$G125*$F125,0))*$D125</f>
        <v>0</v>
      </c>
      <c r="MP125" s="1">
        <f>IF($E125+$I125+$D$7&lt;=MP$22,0,IF(MP$22-$D$7&gt;=$E125,VLOOKUP($C125,Input!$A$8:$HV$39,MATCH(MP$21,Input!$A$6:$HV$6,0),FALSE)/$G125*$F125,0))*$D125</f>
        <v>0</v>
      </c>
      <c r="MQ125" s="1">
        <f>IF($E125+$I125+$D$7&lt;=MQ$22,0,IF(MQ$22-$D$7&gt;=$E125,VLOOKUP($C125,Input!$A$8:$HV$39,MATCH(MQ$21,Input!$A$6:$HV$6,0),FALSE)/$G125*$F125,0))*$D125</f>
        <v>0</v>
      </c>
      <c r="MR125" s="1">
        <f>IF($E125+$I125+$D$7&lt;=MR$22,0,IF(MR$22-$D$7&gt;=$E125,VLOOKUP($C125,Input!$A$8:$HV$39,MATCH(MR$21,Input!$A$6:$HV$6,0),FALSE)/$G125*$F125,0))*$D125</f>
        <v>0</v>
      </c>
      <c r="MS125" s="1">
        <f>IF($E125+$I125+$D$7&lt;=MS$22,0,IF(MS$22-$D$7&gt;=$E125,VLOOKUP($C125,Input!$A$8:$HV$39,MATCH(MS$21,Input!$A$6:$HV$6,0),FALSE)/$G125*$F125,0))*$D125</f>
        <v>0</v>
      </c>
      <c r="MT125" s="1">
        <f>IF($E125+$I125+$D$7&lt;=MT$22,0,IF(MT$22-$D$7&gt;=$E125,VLOOKUP($C125,Input!$A$8:$HV$39,MATCH(MT$21,Input!$A$6:$HV$6,0),FALSE)/$G125*$F125,0))*$D125</f>
        <v>0</v>
      </c>
      <c r="MU125" s="1">
        <f>IF($E125+$I125+$D$7&lt;=MU$22,0,IF(MU$22-$D$7&gt;=$E125,VLOOKUP($C125,Input!$A$8:$HV$39,MATCH(MU$21,Input!$A$6:$HV$6,0),FALSE)/$G125*$F125,0))*$D125</f>
        <v>0</v>
      </c>
      <c r="MV125" s="1">
        <f>IF($E125+$I125+$D$7&lt;=MV$22,0,IF(MV$22-$D$7&gt;=$E125,VLOOKUP($C125,Input!$A$8:$HV$39,MATCH(MV$21,Input!$A$6:$HV$6,0),FALSE)/$G125*$F125,0))*$D125</f>
        <v>0</v>
      </c>
      <c r="MW125" s="1">
        <f>IF($E125+$I125+$D$7&lt;=MW$22,0,IF(MW$22-$D$7&gt;=$E125,VLOOKUP($C125,Input!$A$8:$HV$39,MATCH(MW$21,Input!$A$6:$HV$6,0),FALSE)/$G125*$F125,0))*$D125</f>
        <v>0</v>
      </c>
      <c r="MX125" s="1">
        <f>IF($E125+$I125+$D$7&lt;=MX$22,0,IF(MX$22-$D$7&gt;=$E125,VLOOKUP($C125,Input!$A$8:$HV$39,MATCH(MX$21,Input!$A$6:$HV$6,0),FALSE)/$G125*$F125,0))*$D125</f>
        <v>0</v>
      </c>
      <c r="MZ125" t="str">
        <f>VLOOKUP($C125,Input!$A$8:$HV$39,MATCH(MZ$21,Input!$A$6:$HV$6,0),FALSE)</f>
        <v>Fossil CNG LCFS Credit ($/DGE)</v>
      </c>
      <c r="NA125" s="1">
        <f>IF($E125+$I125+$D$7&lt;=NA$22,0,IF(NA$22-$D$7&gt;=$E125,-VLOOKUP($C125,Input!$A$8:$HV$39,MATCH(NA$21,Input!$A$6:$HV$6,0),FALSE)/$G125*$F125,0))*$D125*$G$4/100</f>
        <v>-517858.66465979372</v>
      </c>
      <c r="NB125" s="1">
        <f>IF($E125+$I125+$D$7&lt;=NB$22,0,IF(NB$22-$D$7&gt;=$E125,-VLOOKUP($C125,Input!$A$8:$HV$39,MATCH(NB$21,Input!$A$6:$HV$6,0),FALSE)/$G125*$F125,0))*$D125*$G$4/100</f>
        <v>-458300.37674226821</v>
      </c>
      <c r="NC125" s="1">
        <f>IF($E125+$I125+$D$7&lt;=NC$22,0,IF(NC$22-$D$7&gt;=$E125,-VLOOKUP($C125,Input!$A$8:$HV$39,MATCH(NC$21,Input!$A$6:$HV$6,0),FALSE)/$G125*$F125,0))*$D125*$G$4/100</f>
        <v>-398742.08882474189</v>
      </c>
      <c r="ND125" s="1">
        <f>IF($E125+$I125+$D$7&lt;=ND$22,0,IF(ND$22-$D$7&gt;=$E125,-VLOOKUP($C125,Input!$A$8:$HV$39,MATCH(ND$21,Input!$A$6:$HV$6,0),FALSE)/$G125*$F125,0))*$D125*$G$4/100</f>
        <v>-299478.27562886622</v>
      </c>
      <c r="NE125" s="1">
        <f>IF($E125+$I125+$D$7&lt;=NE$22,0,IF(NE$22-$D$7&gt;=$E125,-VLOOKUP($C125,Input!$A$8:$HV$39,MATCH(NE$21,Input!$A$6:$HV$6,0),FALSE)/$G125*$F125,0))*$D125*$G$4/100</f>
        <v>-200214.46243298994</v>
      </c>
      <c r="NF125" s="1">
        <f>IF($E125+$I125+$D$7&lt;=NF$22,0,IF(NF$22-$D$7&gt;=$E125,-VLOOKUP($C125,Input!$A$8:$HV$39,MATCH(NF$21,Input!$A$6:$HV$6,0),FALSE)/$G125*$F125,0))*$D125*$G$4/100</f>
        <v>-200214.46243298994</v>
      </c>
      <c r="NG125" s="1">
        <f>IF($E125+$I125+$D$7&lt;=NG$22,0,IF(NG$22-$D$7&gt;=$E125,-VLOOKUP($C125,Input!$A$8:$HV$39,MATCH(NG$21,Input!$A$6:$HV$6,0),FALSE)/$G125*$F125,0))*$D125*$G$4/100</f>
        <v>-200214.46243298994</v>
      </c>
      <c r="NH125" s="1">
        <f>IF($E125+$I125+$D$7&lt;=NH$22,0,IF(NH$22-$D$7&gt;=$E125,-VLOOKUP($C125,Input!$A$8:$HV$39,MATCH(NH$21,Input!$A$6:$HV$6,0),FALSE)/$G125*$F125,0))*$D125*$G$4/100</f>
        <v>-200214.46243298994</v>
      </c>
      <c r="NI125" s="1">
        <f>IF($E125+$I125+$D$7&lt;=NI$22,0,IF(NI$22-$D$7&gt;=$E125,-VLOOKUP($C125,Input!$A$8:$HV$39,MATCH(NI$21,Input!$A$6:$HV$6,0),FALSE)/$G125*$F125,0))*$D125*$G$4/100</f>
        <v>-200214.46243298994</v>
      </c>
      <c r="NJ125" s="1">
        <f>IF($E125+$I125+$D$7&lt;=NJ$22,0,IF(NJ$22-$D$7&gt;=$E125,-VLOOKUP($C125,Input!$A$8:$HV$39,MATCH(NJ$21,Input!$A$6:$HV$6,0),FALSE)/$G125*$F125,0))*$D125*$G$4/100</f>
        <v>0</v>
      </c>
      <c r="NK125" s="1">
        <f>IF($E125+$I125+$D$7&lt;=NK$22,0,IF(NK$22-$D$7&gt;=$E125,-VLOOKUP($C125,Input!$A$8:$HV$39,MATCH(NK$21,Input!$A$6:$HV$6,0),FALSE)/$G125*$F125,0))*$D125*$G$4/100</f>
        <v>0</v>
      </c>
      <c r="NL125" s="1">
        <f>IF($E125+$I125+$D$7&lt;=NL$22,0,IF(NL$22-$D$7&gt;=$E125,-VLOOKUP($C125,Input!$A$8:$HV$39,MATCH(NL$21,Input!$A$6:$HV$6,0),FALSE)/$G125*$F125,0))*$D125*$G$4/100</f>
        <v>0</v>
      </c>
      <c r="NM125" s="1">
        <f>IF($E125+$I125+$D$7&lt;=NM$22,0,IF(NM$22-$D$7&gt;=$E125,-VLOOKUP($C125,Input!$A$8:$HV$39,MATCH(NM$21,Input!$A$6:$HV$6,0),FALSE)/$G125*$F125,0))*$D125*$G$4/100</f>
        <v>0</v>
      </c>
      <c r="NN125" s="1">
        <f>IF($E125+$I125+$D$7&lt;=NN$22,0,IF(NN$22-$D$7&gt;=$E125,-VLOOKUP($C125,Input!$A$8:$HV$39,MATCH(NN$21,Input!$A$6:$HV$6,0),FALSE)/$G125*$F125,0))*$D125*$G$4/100</f>
        <v>0</v>
      </c>
      <c r="NO125" s="1">
        <f>IF($E125+$I125+$D$7&lt;=NO$22,0,IF(NO$22-$D$7&gt;=$E125,-VLOOKUP($C125,Input!$A$8:$HV$39,MATCH(NO$21,Input!$A$6:$HV$6,0),FALSE)/$G125*$F125,0))*$D125*$G$4/100</f>
        <v>0</v>
      </c>
      <c r="NP125" s="1">
        <f>IF($E125+$I125+$D$7&lt;=NP$22,0,IF(NP$22-$D$7&gt;=$E125,-VLOOKUP($C125,Input!$A$8:$HV$39,MATCH(NP$21,Input!$A$6:$HV$6,0),FALSE)/$G125*$F125,0))*$D125*$G$4/100</f>
        <v>0</v>
      </c>
      <c r="NQ125" s="1">
        <f>IF($E125+$I125+$D$7&lt;=NQ$22,0,IF(NQ$22-$D$7&gt;=$E125,-VLOOKUP($C125,Input!$A$8:$HV$39,MATCH(NQ$21,Input!$A$6:$HV$6,0),FALSE)/$G125*$F125,0))*$D125*$G$4/100</f>
        <v>0</v>
      </c>
      <c r="NR125" s="1">
        <f>IF($E125+$I125+$D$7&lt;=NR$22,0,IF(NR$22-$D$7&gt;=$E125,-VLOOKUP($C125,Input!$A$8:$HV$39,MATCH(NR$21,Input!$A$6:$HV$6,0),FALSE)/$G125*$F125,0))*$D125*$G$4/100</f>
        <v>0</v>
      </c>
      <c r="NS125" s="1">
        <f>IF($E125+$I125+$D$7&lt;=NS$22,0,IF(NS$22-$D$7&gt;=$E125,-VLOOKUP($C125,Input!$A$8:$HV$39,MATCH(NS$21,Input!$A$6:$HV$6,0),FALSE)/$G125*$F125,0))*$D125*$G$4/100</f>
        <v>0</v>
      </c>
      <c r="NT125" s="1">
        <f>IF($E125+$I125+$D$7&lt;=NT$22,0,IF(NT$22-$D$7&gt;=$E125,-VLOOKUP($C125,Input!$A$8:$HV$39,MATCH(NT$21,Input!$A$6:$HV$6,0),FALSE)/$G125*$F125,0))*$D125*$G$4/100</f>
        <v>0</v>
      </c>
      <c r="NU125" s="1">
        <f>IF($E125+$I125+$D$7&lt;=NU$22,0,IF(NU$22-$D$7&gt;=$E125,-VLOOKUP($C125,Input!$A$8:$HV$39,MATCH(NU$21,Input!$A$6:$HV$6,0),FALSE)/$G125*$F125,0))*$D125*$G$4/100</f>
        <v>0</v>
      </c>
      <c r="NV125" s="1">
        <f>IF($E125+$I125+$D$7&lt;=NV$22,0,IF(NV$22-$D$7&gt;=$E125,-VLOOKUP($C125,Input!$A$8:$HV$39,MATCH(NV$21,Input!$A$6:$HV$6,0),FALSE)/$G125*$F125,0))*$D125*$G$4/100</f>
        <v>0</v>
      </c>
      <c r="NW125" s="1">
        <f>IF($E125+$I125+$D$7&lt;=NW$22,0,IF(NW$22-$D$7&gt;=$E125,-VLOOKUP($C125,Input!$A$8:$HV$39,MATCH(NW$21,Input!$A$6:$HV$6,0),FALSE)/$G125*$F125,0))*$D125*$G$4/100</f>
        <v>0</v>
      </c>
      <c r="NX125" s="1">
        <f>IF($E125+$I125+$D$7&lt;=NX$22,0,IF(NX$22-$D$7&gt;=$E125,-VLOOKUP($C125,Input!$A$8:$HV$39,MATCH(NX$21,Input!$A$6:$HV$6,0),FALSE)/$G125*$F125,0))*$D125*$G$4/100</f>
        <v>0</v>
      </c>
      <c r="NY125" s="1">
        <f>IF($E125+$I125+$D$7&lt;=NY$22,0,IF(NY$22-$D$7&gt;=$E125,-VLOOKUP($C125,Input!$A$8:$HV$39,MATCH(NY$21,Input!$A$6:$HV$6,0),FALSE)/$G125*$F125,0))*$D125*$G$4/100</f>
        <v>0</v>
      </c>
      <c r="NZ125" s="1">
        <f>IF($E125+$I125+$D$7&lt;=NZ$22,0,IF(NZ$22-$D$7&gt;=$E125,-VLOOKUP($C125,Input!$A$8:$HV$39,MATCH(NZ$21,Input!$A$6:$HV$6,0),FALSE)/$G125*$F125,0))*$D125*$G$4/100</f>
        <v>0</v>
      </c>
      <c r="OA125" s="1">
        <f>IF($E125+$I125+$D$7&lt;=OA$22,0,IF(OA$22-$D$7&gt;=$E125,-VLOOKUP($C125,Input!$A$8:$HV$39,MATCH(OA$21,Input!$A$6:$HV$6,0),FALSE)/$G125*$F125,0))*$D125*$G$4/100</f>
        <v>0</v>
      </c>
      <c r="OB125" s="1">
        <f>IF($E125+$I125+$D$7&lt;=OB$22,0,IF(OB$22-$D$7&gt;=$E125,-VLOOKUP($C125,Input!$A$8:$HV$39,MATCH(OB$21,Input!$A$6:$HV$6,0),FALSE)/$G125*$F125,0))*$D125*$G$4/100</f>
        <v>0</v>
      </c>
      <c r="OC125" s="1">
        <f>IF($E125+$I125+$D$7&lt;=OC$22,0,IF(OC$22-$D$7&gt;=$E125,-VLOOKUP($C125,Input!$A$8:$HV$39,MATCH(OC$21,Input!$A$6:$HV$6,0),FALSE)/$G125*$F125,0))*$D125*$G$4/100</f>
        <v>0</v>
      </c>
      <c r="OD125" s="1">
        <f>IF($E125+$I125+$D$7&lt;=OD$22,0,IF(OD$22-$D$7&gt;=$E125,-VLOOKUP($C125,Input!$A$8:$HV$39,MATCH(OD$21,Input!$A$6:$HV$6,0),FALSE)/$G125*$F125,0))*$D125*$G$4/100</f>
        <v>0</v>
      </c>
      <c r="OE125" s="1">
        <f>IF($E125+$I125+$D$7&lt;=OE$22,0,IF(OE$22-$D$7&gt;=$E125,-VLOOKUP($C125,Input!$A$8:$HV$39,MATCH(OE$21,Input!$A$6:$HV$6,0),FALSE)/$G125*$F125,0))*$D125*$G$4/100</f>
        <v>0</v>
      </c>
      <c r="OF125" s="1">
        <f>IF($E125+$I125+$D$7&lt;=OF$22,0,IF(OF$22-$D$7&gt;=$E125,-VLOOKUP($C125,Input!$A$8:$HV$39,MATCH(OF$21,Input!$A$6:$HV$6,0),FALSE)/$G125*$F125,0))*$D125*$G$4/100</f>
        <v>0</v>
      </c>
      <c r="OG125" s="1">
        <f>IF($E125+$I125+$D$7&lt;=OG$22,0,IF(OG$22-$D$7&gt;=$E125,-VLOOKUP($C125,Input!$A$8:$HV$39,MATCH(OG$21,Input!$A$6:$HV$6,0),FALSE)/$G125*$F125,0))*$D125*$G$4/100</f>
        <v>0</v>
      </c>
      <c r="OH125" s="1">
        <f>IF($E125+$I125+$D$7&lt;=OH$22,0,IF(OH$22-$D$7&gt;=$E125,-VLOOKUP($C125,Input!$A$8:$HV$39,MATCH(OH$21,Input!$A$6:$HV$6,0),FALSE)/$G125*$F125,0))*$D125*$G$4/100</f>
        <v>0</v>
      </c>
      <c r="OI125" s="1">
        <f>IF($E125+$I125+$D$7&lt;=OI$22,0,IF(OI$22-$D$7&gt;=$E125,-VLOOKUP($C125,Input!$A$8:$HV$39,MATCH(OI$21,Input!$A$6:$HV$6,0),FALSE)/$G125*$F125,0))*$D125*$G$4/100</f>
        <v>0</v>
      </c>
      <c r="OK125" t="str">
        <f>VLOOKUP($C125,Input!$A$8:$HW$39,MATCH(OK$21,Input!$A$6:$HW$6,0),FALSE)</f>
        <v>NA</v>
      </c>
      <c r="OL125" s="1">
        <f>IF($E125+$I125+$D$7&lt;=OL$22,0,IF(OL$22-$D$7&gt;=$E125,IF(COUNTIF($KZ125:LP125,"&gt;0")&gt;0,VLOOKUP($C125,Input!$A$8:$HV$21,MATCH($OK$21+COUNTIF($KZ125:LP125,"&gt;0"),Input!$A$6:$HV$6,0),FALSE),0),0))*$D125</f>
        <v>0</v>
      </c>
      <c r="OM125" s="1">
        <f>IF($E125+$I125+$D$7&lt;=OM$22,0,IF(OM$22-$D$7&gt;=$E125,IF(COUNTIF($KZ125:LQ125,"&gt;0")&gt;0,VLOOKUP($C125,Input!$A$8:$HV$21,MATCH($OK$21+COUNTIF($KZ125:LQ125,"&gt;0"),Input!$A$6:$HV$6,0),FALSE),0),0))*$D125</f>
        <v>0</v>
      </c>
      <c r="ON125" s="1">
        <f>IF($E125+$I125+$D$7&lt;=ON$22,0,IF(ON$22-$D$7&gt;=$E125,IF(COUNTIF($KZ125:LR125,"&gt;0")&gt;0,VLOOKUP($C125,Input!$A$8:$HV$21,MATCH($OK$21+COUNTIF($KZ125:LR125,"&gt;0"),Input!$A$6:$HV$6,0),FALSE),0),0))*$D125</f>
        <v>0</v>
      </c>
      <c r="OO125" s="1">
        <f>IF($E125+$I125+$D$7&lt;=OO$22,0,IF(OO$22-$D$7&gt;=$E125,IF(COUNTIF($KZ125:LS125,"&gt;0")&gt;0,VLOOKUP($C125,Input!$A$8:$HV$21,MATCH($OK$21+COUNTIF($KZ125:LS125,"&gt;0"),Input!$A$6:$HV$6,0),FALSE),0),0))*$D125</f>
        <v>0</v>
      </c>
      <c r="OP125" s="1">
        <f>IF($E125+$I125+$D$7&lt;=OP$22,0,IF(OP$22-$D$7&gt;=$E125,IF(COUNTIF($KZ125:LT125,"&gt;0")&gt;0,VLOOKUP($C125,Input!$A$8:$HV$21,MATCH($OK$21+COUNTIF($KZ125:LT125,"&gt;0"),Input!$A$6:$HV$6,0),FALSE),0),0))*$D125</f>
        <v>0</v>
      </c>
      <c r="OQ125" s="1">
        <f>IF($E125+$I125+$D$7&lt;=OQ$22,0,IF(OQ$22-$D$7&gt;=$E125,IF(COUNTIF($KZ125:LU125,"&gt;0")&gt;0,VLOOKUP($C125,Input!$A$8:$HV$21,MATCH($OK$21+COUNTIF($KZ125:LU125,"&gt;0"),Input!$A$6:$HV$6,0),FALSE),0),0))*$D125</f>
        <v>0</v>
      </c>
      <c r="OR125" s="1">
        <f>IF($E125+$I125+$D$7&lt;=OR$22,0,IF(OR$22-$D$7&gt;=$E125,IF(COUNTIF($KZ125:LV125,"&gt;0")&gt;0,VLOOKUP($C125,Input!$A$8:$HV$21,MATCH($OK$21+COUNTIF($KZ125:LV125,"&gt;0"),Input!$A$6:$HV$6,0),FALSE),0),0))*$D125</f>
        <v>0</v>
      </c>
      <c r="OS125" s="1">
        <f>IF($E125+$I125+$D$7&lt;=OS$22,0,IF(OS$22-$D$7&gt;=$E125,IF(COUNTIF($KZ125:LW125,"&gt;0")&gt;0,VLOOKUP($C125,Input!$A$8:$HV$21,MATCH($OK$21+COUNTIF($KZ125:LW125,"&gt;0"),Input!$A$6:$HV$6,0),FALSE),0),0))*$D125</f>
        <v>0</v>
      </c>
      <c r="OT125" s="1">
        <f>IF($E125+$I125+$D$7&lt;=OT$22,0,IF(OT$22-$D$7&gt;=$E125,IF(COUNTIF($KZ125:LX125,"&gt;0")&gt;0,VLOOKUP($C125,Input!$A$8:$HV$21,MATCH($OK$21+COUNTIF($KZ125:LX125,"&gt;0"),Input!$A$6:$HV$6,0),FALSE),0),0))*$D125</f>
        <v>0</v>
      </c>
      <c r="OU125" s="1">
        <f>IF($E125+$I125+$D$7&lt;=OU$22,0,IF(OU$22-$D$7&gt;=$E125,IF(COUNTIF($KZ125:LY125,"&gt;0")&gt;0,VLOOKUP($C125,Input!$A$8:$HV$21,MATCH($OK$21+COUNTIF($KZ125:LY125,"&gt;0"),Input!$A$6:$HV$6,0),FALSE),0),0))*$D125</f>
        <v>0</v>
      </c>
      <c r="OV125" s="1">
        <f>IF($E125+$I125+$D$7&lt;=OV$22,0,IF(OV$22-$D$7&gt;=$E125,IF(COUNTIF($KZ125:LZ125,"&gt;0")&gt;0,VLOOKUP($C125,Input!$A$8:$HV$21,MATCH($OK$21+COUNTIF($KZ125:LZ125,"&gt;0"),Input!$A$6:$HV$6,0),FALSE),0),0))*$D125</f>
        <v>0</v>
      </c>
      <c r="OW125" s="1">
        <f>IF($E125+$I125+$D$7&lt;=OW$22,0,IF(OW$22-$D$7&gt;=$E125,IF(COUNTIF($KZ125:MA125,"&gt;0")&gt;0,VLOOKUP($C125,Input!$A$8:$HV$21,MATCH($OK$21+COUNTIF($KZ125:MA125,"&gt;0"),Input!$A$6:$HV$6,0),FALSE),0),0))*$D125</f>
        <v>0</v>
      </c>
      <c r="OX125" s="1">
        <f>IF($E125+$I125+$D$7&lt;=OX$22,0,IF(OX$22-$D$7&gt;=$E125,IF(COUNTIF($KZ125:MB125,"&gt;0")&gt;0,VLOOKUP($C125,Input!$A$8:$HV$21,MATCH($OK$21+COUNTIF($KZ125:MB125,"&gt;0"),Input!$A$6:$HV$6,0),FALSE),0),0))*$D125</f>
        <v>0</v>
      </c>
      <c r="OY125" s="1">
        <f>IF($E125+$I125+$D$7&lt;=OY$22,0,IF(OY$22-$D$7&gt;=$E125,IF(COUNTIF($KZ125:MC125,"&gt;0")&gt;0,VLOOKUP($C125,Input!$A$8:$HV$21,MATCH($OK$21+COUNTIF($KZ125:MC125,"&gt;0"),Input!$A$6:$HV$6,0),FALSE),0),0))*$D125</f>
        <v>0</v>
      </c>
      <c r="OZ125" s="1">
        <f>IF($E125+$I125+$D$7&lt;=OZ$22,0,IF(OZ$22-$D$7&gt;=$E125,IF(COUNTIF($KZ125:MD125,"&gt;0")&gt;0,VLOOKUP($C125,Input!$A$8:$HV$21,MATCH($OK$21+COUNTIF($KZ125:MD125,"&gt;0"),Input!$A$6:$HV$6,0),FALSE),0),0))*$D125</f>
        <v>0</v>
      </c>
      <c r="PA125" s="1">
        <f>IF($E125+$I125+$D$7&lt;=PA$22,0,IF(PA$22-$D$7&gt;=$E125,IF(COUNTIF($KZ125:ME125,"&gt;0")&gt;0,VLOOKUP($C125,Input!$A$8:$HV$21,MATCH($OK$21+COUNTIF($KZ125:ME125,"&gt;0"),Input!$A$6:$HV$6,0),FALSE),0),0))*$D125</f>
        <v>0</v>
      </c>
      <c r="PB125" s="1">
        <f>IF($E125+$I125+$D$7&lt;=PB$22,0,IF(PB$22-$D$7&gt;=$E125,IF(COUNTIF($KZ125:MF125,"&gt;0")&gt;0,VLOOKUP($C125,Input!$A$8:$HV$21,MATCH($OK$21+COUNTIF($KZ125:MF125,"&gt;0"),Input!$A$6:$HV$6,0),FALSE),0),0))*$D125</f>
        <v>0</v>
      </c>
      <c r="PC125" s="1">
        <f>IF($E125+$I125+$D$7&lt;=PC$22,0,IF(PC$22-$D$7&gt;=$E125,IF(COUNTIF($KZ125:MG125,"&gt;0")&gt;0,VLOOKUP($C125,Input!$A$8:$HV$21,MATCH($OK$21+COUNTIF($KZ125:MG125,"&gt;0"),Input!$A$6:$HV$6,0),FALSE),0),0))*$D125</f>
        <v>0</v>
      </c>
      <c r="PD125" s="1">
        <f>IF($E125+$I125+$D$7&lt;=PD$22,0,IF(PD$22-$D$7&gt;=$E125,IF(COUNTIF($KZ125:MH125,"&gt;0")&gt;0,VLOOKUP($C125,Input!$A$8:$HV$21,MATCH($OK$21+COUNTIF($KZ125:MH125,"&gt;0"),Input!$A$6:$HV$6,0),FALSE),0),0))*$D125</f>
        <v>0</v>
      </c>
      <c r="PE125" s="1">
        <f>IF($E125+$I125+$D$7&lt;=PE$22,0,IF(PE$22-$D$7&gt;=$E125,IF(COUNTIF($KZ125:MI125,"&gt;0")&gt;0,VLOOKUP($C125,Input!$A$8:$HV$21,MATCH($OK$21+COUNTIF($KZ125:MI125,"&gt;0"),Input!$A$6:$HV$6,0),FALSE),0),0))*$D125</f>
        <v>0</v>
      </c>
      <c r="PF125" s="1">
        <f>IF($E125+$I125+$D$7&lt;=PF$22,0,IF(PF$22-$D$7&gt;=$E125,IF(COUNTIF($KZ125:MJ125,"&gt;0")&gt;0,VLOOKUP($C125,Input!$A$8:$HV$21,MATCH($OK$21+COUNTIF($KZ125:MJ125,"&gt;0"),Input!$A$6:$HV$6,0),FALSE),0),0))*$D125</f>
        <v>0</v>
      </c>
      <c r="PG125" s="1">
        <f>IF($E125+$I125+$D$7&lt;=PG$22,0,IF(PG$22-$D$7&gt;=$E125,IF(COUNTIF($KZ125:MK125,"&gt;0")&gt;0,VLOOKUP($C125,Input!$A$8:$HV$21,MATCH($OK$21+COUNTIF($KZ125:MK125,"&gt;0"),Input!$A$6:$HV$6,0),FALSE),0),0))*$D125</f>
        <v>0</v>
      </c>
      <c r="PH125" s="1">
        <f>IF($E125+$I125+$D$7&lt;=PH$22,0,IF(PH$22-$D$7&gt;=$E125,IF(COUNTIF($KZ125:ML125,"&gt;0")&gt;0,VLOOKUP($C125,Input!$A$8:$HV$21,MATCH($OK$21+COUNTIF($KZ125:ML125,"&gt;0"),Input!$A$6:$HV$6,0),FALSE),0),0))*$D125</f>
        <v>0</v>
      </c>
      <c r="PI125" s="1">
        <f>IF($E125+$I125+$D$7&lt;=PI$22,0,IF(PI$22-$D$7&gt;=$E125,IF(COUNTIF($KZ125:MM125,"&gt;0")&gt;0,VLOOKUP($C125,Input!$A$8:$HV$21,MATCH($OK$21+COUNTIF($KZ125:MM125,"&gt;0"),Input!$A$6:$HV$6,0),FALSE),0),0))*$D125</f>
        <v>0</v>
      </c>
      <c r="PJ125" s="1">
        <f>IF($E125+$I125+$D$7&lt;=PJ$22,0,IF(PJ$22-$D$7&gt;=$E125,IF(COUNTIF($KZ125:MN125,"&gt;0")&gt;0,VLOOKUP($C125,Input!$A$8:$HV$21,MATCH($OK$21+COUNTIF($KZ125:MN125,"&gt;0"),Input!$A$6:$HV$6,0),FALSE),0),0))*$D125</f>
        <v>0</v>
      </c>
      <c r="PK125" s="1">
        <f>IF($E125+$I125+$D$7&lt;=PK$22,0,IF(PK$22-$D$7&gt;=$E125,IF(COUNTIF($KZ125:MO125,"&gt;0")&gt;0,VLOOKUP($C125,Input!$A$8:$HV$21,MATCH($OK$21+COUNTIF($KZ125:MO125,"&gt;0"),Input!$A$6:$HV$6,0),FALSE),0),0))*$D125</f>
        <v>0</v>
      </c>
      <c r="PL125" s="1">
        <f>IF($E125+$I125+$D$7&lt;=PL$22,0,IF(PL$22-$D$7&gt;=$E125,IF(COUNTIF($KZ125:MP125,"&gt;0")&gt;0,VLOOKUP($C125,Input!$A$8:$HV$21,MATCH($OK$21+COUNTIF($KZ125:MP125,"&gt;0"),Input!$A$6:$HV$6,0),FALSE),0),0))*$D125</f>
        <v>0</v>
      </c>
      <c r="PM125" s="1">
        <f>IF($E125+$I125+$D$7&lt;=PM$22,0,IF(PM$22-$D$7&gt;=$E125,IF(COUNTIF($KZ125:MQ125,"&gt;0")&gt;0,VLOOKUP($C125,Input!$A$8:$HV$21,MATCH($OK$21+COUNTIF($KZ125:MQ125,"&gt;0"),Input!$A$6:$HV$6,0),FALSE),0),0))*$D125</f>
        <v>0</v>
      </c>
      <c r="PN125" s="1">
        <f>IF($E125+$I125+$D$7&lt;=PN$22,0,IF(PN$22-$D$7&gt;=$E125,IF(COUNTIF($KZ125:MR125,"&gt;0")&gt;0,VLOOKUP($C125,Input!$A$8:$HV$21,MATCH($OK$21+COUNTIF($KZ125:MR125,"&gt;0"),Input!$A$6:$HV$6,0),FALSE),0),0))*$D125</f>
        <v>0</v>
      </c>
      <c r="PO125" s="1">
        <f>IF($E125+$I125+$D$7&lt;=PO$22,0,IF(PO$22-$D$7&gt;=$E125,IF(COUNTIF($KZ125:MS125,"&gt;0")&gt;0,VLOOKUP($C125,Input!$A$8:$HV$21,MATCH($OK$21+COUNTIF($KZ125:MS125,"&gt;0"),Input!$A$6:$HV$6,0),FALSE),0),0))*$D125</f>
        <v>0</v>
      </c>
      <c r="PP125" s="1">
        <f>IF($E125+$I125+$D$7&lt;=PP$22,0,IF(PP$22-$D$7&gt;=$E125,IF(COUNTIF($KZ125:MT125,"&gt;0")&gt;0,VLOOKUP($C125,Input!$A$8:$HV$21,MATCH($OK$21+COUNTIF($KZ125:MT125,"&gt;0"),Input!$A$6:$HV$6,0),FALSE),0),0))*$D125</f>
        <v>0</v>
      </c>
      <c r="PQ125" s="1">
        <f>IF($E125+$I125+$D$7&lt;=PQ$22,0,IF(PQ$22-$D$7&gt;=$E125,IF(COUNTIF($KZ125:MU125,"&gt;0")&gt;0,VLOOKUP($C125,Input!$A$8:$HV$21,MATCH($OK$21+COUNTIF($KZ125:MU125,"&gt;0"),Input!$A$6:$HV$6,0),FALSE),0),0))*$D125</f>
        <v>0</v>
      </c>
      <c r="PR125" s="1">
        <f>IF($E125+$I125+$D$7&lt;=PR$22,0,IF(PR$22-$D$7&gt;=$E125,IF(COUNTIF($KZ125:MV125,"&gt;0")&gt;0,VLOOKUP($C125,Input!$A$8:$HV$21,MATCH($OK$21+COUNTIF($KZ125:MV125,"&gt;0"),Input!$A$6:$HV$6,0),FALSE),0),0))*$D125</f>
        <v>0</v>
      </c>
      <c r="PS125" s="1">
        <f>IF($E125+$I125+$D$7&lt;=PS$22,0,IF(PS$22-$D$7&gt;=$E125,IF(COUNTIF($KZ125:MW125,"&gt;0")&gt;0,VLOOKUP($C125,Input!$A$8:$HV$21,MATCH($OK$21+COUNTIF($KZ125:MW125,"&gt;0"),Input!$A$6:$HV$6,0),FALSE),0),0))*$D125</f>
        <v>0</v>
      </c>
      <c r="PT125" s="1">
        <f>IF($E125+$I125+$D$7&lt;=PT$22,0,IF(PT$22-$D$7&gt;=$E125,IF(COUNTIF($KZ125:MX125,"&gt;0")&gt;0,VLOOKUP($C125,Input!$A$8:$HV$21,MATCH($OK$21+COUNTIF($KZ125:MX125,"&gt;0"),Input!$A$6:$HV$6,0),FALSE),0),0))*$D125</f>
        <v>0</v>
      </c>
      <c r="PV125" s="1" t="str">
        <f t="shared" si="871"/>
        <v>2011 MY 40' CNG w Midlife Rebuild {234 Buses}</v>
      </c>
      <c r="PW125" s="1">
        <f t="shared" si="875"/>
        <v>11040615.56214433</v>
      </c>
      <c r="PX125" s="1">
        <f t="shared" si="896"/>
        <v>19782761.682956625</v>
      </c>
      <c r="PY125" s="1">
        <f t="shared" si="897"/>
        <v>11911838.244978391</v>
      </c>
      <c r="PZ125" s="1">
        <f t="shared" si="898"/>
        <v>12222587.561420878</v>
      </c>
      <c r="QA125" s="1">
        <f t="shared" si="899"/>
        <v>12463481.660155622</v>
      </c>
      <c r="QB125" s="1">
        <f t="shared" si="900"/>
        <v>12481845.586661668</v>
      </c>
      <c r="QC125" s="1">
        <f t="shared" si="901"/>
        <v>12490610.672862897</v>
      </c>
      <c r="QD125" s="1">
        <f t="shared" si="902"/>
        <v>12511675.683652377</v>
      </c>
      <c r="QE125" s="1">
        <f t="shared" si="903"/>
        <v>12555971.332277963</v>
      </c>
      <c r="QF125" s="1">
        <f t="shared" si="904"/>
        <v>0</v>
      </c>
      <c r="QG125" s="1">
        <f t="shared" si="905"/>
        <v>0</v>
      </c>
      <c r="QH125" s="1">
        <f t="shared" si="906"/>
        <v>0</v>
      </c>
      <c r="QI125" s="1">
        <f t="shared" si="907"/>
        <v>0</v>
      </c>
      <c r="QJ125" s="1">
        <f t="shared" si="908"/>
        <v>0</v>
      </c>
      <c r="QK125" s="1">
        <f t="shared" si="909"/>
        <v>0</v>
      </c>
      <c r="QL125" s="1">
        <f t="shared" si="910"/>
        <v>0</v>
      </c>
      <c r="QM125" s="1">
        <f t="shared" si="911"/>
        <v>0</v>
      </c>
      <c r="QN125" s="1">
        <f t="shared" si="912"/>
        <v>0</v>
      </c>
      <c r="QO125" s="1">
        <f t="shared" si="879"/>
        <v>0</v>
      </c>
      <c r="QP125" s="1">
        <f t="shared" si="880"/>
        <v>0</v>
      </c>
      <c r="QQ125" s="1">
        <f t="shared" si="881"/>
        <v>0</v>
      </c>
      <c r="QR125" s="1">
        <f t="shared" si="882"/>
        <v>0</v>
      </c>
      <c r="QS125" s="1">
        <f t="shared" si="883"/>
        <v>0</v>
      </c>
      <c r="QT125" s="1">
        <f t="shared" si="884"/>
        <v>0</v>
      </c>
      <c r="QU125" s="1">
        <f t="shared" si="885"/>
        <v>0</v>
      </c>
      <c r="QV125" s="1">
        <f t="shared" si="886"/>
        <v>0</v>
      </c>
      <c r="QW125" s="1">
        <f t="shared" si="887"/>
        <v>0</v>
      </c>
      <c r="QX125" s="1">
        <f t="shared" si="888"/>
        <v>0</v>
      </c>
      <c r="QY125" s="1">
        <f t="shared" si="889"/>
        <v>0</v>
      </c>
      <c r="QZ125" s="1">
        <f t="shared" si="890"/>
        <v>0</v>
      </c>
      <c r="RA125" s="1">
        <f t="shared" si="891"/>
        <v>0</v>
      </c>
      <c r="RB125" s="1">
        <f t="shared" si="892"/>
        <v>0</v>
      </c>
      <c r="RC125" s="1">
        <f t="shared" si="893"/>
        <v>0</v>
      </c>
      <c r="RD125" s="1">
        <f t="shared" si="894"/>
        <v>0</v>
      </c>
      <c r="RE125" s="1">
        <f t="shared" si="895"/>
        <v>0</v>
      </c>
      <c r="RF125" s="1">
        <f t="shared" si="876"/>
        <v>117461387.98711075</v>
      </c>
      <c r="RG125" s="1">
        <f t="shared" si="877"/>
        <v>105046847.84219818</v>
      </c>
      <c r="RH125" s="72"/>
      <c r="RI125" s="91"/>
    </row>
    <row r="126" spans="1:477" hidden="1" outlineLevel="1" x14ac:dyDescent="0.25">
      <c r="A126" s="89"/>
      <c r="B126" s="143"/>
      <c r="C126" s="111" t="str">
        <f t="shared" si="873"/>
        <v>40' CNG w Midlife Rebuild</v>
      </c>
      <c r="D126" s="85">
        <f t="shared" si="874"/>
        <v>234</v>
      </c>
      <c r="E126" s="83">
        <f t="shared" si="878"/>
        <v>2012</v>
      </c>
      <c r="F126" s="68">
        <f t="shared" si="870"/>
        <v>40000</v>
      </c>
      <c r="G126" s="69">
        <f>VLOOKUP($C126,Input!$A$8:$HV$39,MATCH(G$21,Input!$A$6:$HV$6,0),FALSE)</f>
        <v>2.91</v>
      </c>
      <c r="H126" s="123">
        <f>VLOOKUP($C126,Input!$A$8:$HV$39,MATCH(H$21,Input!$A$6:$HV$6,0),FALSE)</f>
        <v>0</v>
      </c>
      <c r="I126" s="70">
        <f>VLOOKUP($C126,Input!$A$8:$HV$39,MATCH(I$21,Input!$A$6:$HV$6,0),FALSE)</f>
        <v>14</v>
      </c>
      <c r="J126" s="1">
        <f>+IF($E126=J$22,VLOOKUP($C126,Input!$A$8:$AN$39,MATCH(J$21,Input!$A$6:$AN$6,0),FALSE)+$H126,0)*$D126</f>
        <v>0</v>
      </c>
      <c r="K126" s="1">
        <f>+IF($E126=K$22,VLOOKUP($C126,Input!$A$8:$AN$39,MATCH(K$21,Input!$A$6:$AN$6,0),FALSE)+$H126,0)*$D126</f>
        <v>0</v>
      </c>
      <c r="L126" s="1">
        <f>+IF($E126=L$22,VLOOKUP($C126,Input!$A$8:$AN$39,MATCH(L$21,Input!$A$6:$AN$6,0),FALSE)+$H126,0)*$D126</f>
        <v>0</v>
      </c>
      <c r="M126" s="1">
        <f>+IF($E126=M$22,VLOOKUP($C126,Input!$A$8:$AN$39,MATCH(M$21,Input!$A$6:$AN$6,0),FALSE)+$H126,0)*$D126</f>
        <v>0</v>
      </c>
      <c r="N126" s="1">
        <f>+IF($E126=N$22,VLOOKUP($C126,Input!$A$8:$AN$39,MATCH(N$21,Input!$A$6:$AN$6,0),FALSE)+$H126,0)*$D126</f>
        <v>0</v>
      </c>
      <c r="O126" s="1">
        <f>+IF($E126=O$22,VLOOKUP($C126,Input!$A$8:$AN$39,MATCH(O$21,Input!$A$6:$AN$6,0),FALSE)+$H126,0)*$D126</f>
        <v>0</v>
      </c>
      <c r="P126" s="1">
        <f>+IF($E126=P$22,VLOOKUP($C126,Input!$A$8:$AN$39,MATCH(P$21,Input!$A$6:$AN$6,0),FALSE)+$H126,0)*$D126</f>
        <v>0</v>
      </c>
      <c r="Q126" s="1">
        <f>+IF($E126=Q$22,VLOOKUP($C126,Input!$A$8:$AN$39,MATCH(Q$21,Input!$A$6:$AN$6,0),FALSE)+$H126,0)*$D126</f>
        <v>0</v>
      </c>
      <c r="R126" s="1">
        <f>+IF($E126=R$22,VLOOKUP($C126,Input!$A$8:$AN$39,MATCH(R$21,Input!$A$6:$AN$6,0),FALSE)+$H126,0)*$D126</f>
        <v>0</v>
      </c>
      <c r="S126" s="1">
        <f>+IF($E126=S$22,VLOOKUP($C126,Input!$A$8:$AN$39,MATCH(S$21,Input!$A$6:$AN$6,0),FALSE)+$H126,0)*$D126</f>
        <v>0</v>
      </c>
      <c r="T126" s="1">
        <f>+IF($E126=T$22,VLOOKUP($C126,Input!$A$8:$AN$39,MATCH(T$21,Input!$A$6:$AN$6,0),FALSE)+$H126,0)*$D126</f>
        <v>0</v>
      </c>
      <c r="U126" s="1">
        <f>+IF($E126=U$22,VLOOKUP($C126,Input!$A$8:$AN$39,MATCH(U$21,Input!$A$6:$AN$6,0),FALSE)+$H126,0)*$D126</f>
        <v>0</v>
      </c>
      <c r="V126" s="1">
        <f>+IF($E126=V$22,VLOOKUP($C126,Input!$A$8:$AN$39,MATCH(V$21,Input!$A$6:$AN$6,0),FALSE)+$H126,0)*$D126</f>
        <v>0</v>
      </c>
      <c r="W126" s="1">
        <f>+IF($E126=W$22,VLOOKUP($C126,Input!$A$8:$AN$39,MATCH(W$21,Input!$A$6:$AN$6,0),FALSE)+$H126,0)*$D126</f>
        <v>0</v>
      </c>
      <c r="X126" s="1">
        <f>+IF($E126=X$22,VLOOKUP($C126,Input!$A$8:$AN$39,MATCH(X$21,Input!$A$6:$AN$6,0),FALSE)+$H126,0)*$D126</f>
        <v>0</v>
      </c>
      <c r="Y126" s="1">
        <f>+IF($E126=Y$22,VLOOKUP($C126,Input!$A$8:$AN$39,MATCH(Y$21,Input!$A$6:$AN$6,0),FALSE)+$H126,0)*$D126</f>
        <v>0</v>
      </c>
      <c r="Z126" s="1">
        <f>+IF($E126=Z$22,VLOOKUP($C126,Input!$A$8:$AN$39,MATCH(Z$21,Input!$A$6:$AN$6,0),FALSE)+$H126,0)*$D126</f>
        <v>0</v>
      </c>
      <c r="AA126" s="1">
        <f>+IF($E126=AA$22,VLOOKUP($C126,Input!$A$8:$AN$39,MATCH(AA$21,Input!$A$6:$AN$6,0),FALSE)+$H126,0)*$D126</f>
        <v>0</v>
      </c>
      <c r="AB126" s="1">
        <f>+IF($E126=AB$22,VLOOKUP($C126,Input!$A$8:$AN$39,MATCH(AB$21,Input!$A$6:$AN$6,0),FALSE)+$H126,0)*$D126</f>
        <v>0</v>
      </c>
      <c r="AC126" s="1">
        <f>+IF($E126=AC$22,VLOOKUP($C126,Input!$A$8:$AN$39,MATCH(AC$21,Input!$A$6:$AN$6,0),FALSE)+$H126,0)*$D126</f>
        <v>0</v>
      </c>
      <c r="AD126" s="1">
        <f>+IF($E126=AD$22,VLOOKUP($C126,Input!$A$8:$AN$39,MATCH(AD$21,Input!$A$6:$AN$6,0),FALSE)+$H126,0)*$D126</f>
        <v>0</v>
      </c>
      <c r="AE126" s="1">
        <f>+IF($E126=AE$22,VLOOKUP($C126,Input!$A$8:$AN$39,MATCH(AE$21,Input!$A$6:$AN$6,0),FALSE)+$H126,0)*$D126</f>
        <v>0</v>
      </c>
      <c r="AF126" s="1">
        <f>+IF($E126=AF$22,VLOOKUP($C126,Input!$A$8:$AN$39,MATCH(AF$21,Input!$A$6:$AN$6,0),FALSE)+$H126,0)*$D126</f>
        <v>0</v>
      </c>
      <c r="AG126" s="1">
        <f>+IF($E126=AG$22,VLOOKUP($C126,Input!$A$8:$AN$39,MATCH(AG$21,Input!$A$6:$AN$6,0),FALSE)+$H126,0)*$D126</f>
        <v>0</v>
      </c>
      <c r="AH126" s="1">
        <f>+IF($E126=AH$22,VLOOKUP($C126,Input!$A$8:$AN$39,MATCH(AH$21,Input!$A$6:$AN$6,0),FALSE)+$H126,0)*$D126</f>
        <v>0</v>
      </c>
      <c r="AI126" s="1">
        <f>+IF($E126=AI$22,VLOOKUP($C126,Input!$A$8:$AN$39,MATCH(AI$21,Input!$A$6:$AN$6,0),FALSE)+$H126,0)*$D126</f>
        <v>0</v>
      </c>
      <c r="AJ126" s="1">
        <f>+IF($E126=AJ$22,VLOOKUP($C126,Input!$A$8:$AN$39,MATCH(AJ$21,Input!$A$6:$AN$6,0),FALSE)+$H126,0)*$D126</f>
        <v>0</v>
      </c>
      <c r="AK126" s="1">
        <f>+IF($E126=AK$22,VLOOKUP($C126,Input!$A$8:$AN$39,MATCH(AK$21,Input!$A$6:$AN$6,0),FALSE)+$H126,0)*$D126</f>
        <v>0</v>
      </c>
      <c r="AL126" s="1">
        <f>+IF($E126=AL$22,VLOOKUP($C126,Input!$A$8:$AN$39,MATCH(AL$21,Input!$A$6:$AN$6,0),FALSE)+$H126,0)*$D126</f>
        <v>0</v>
      </c>
      <c r="AM126" s="1">
        <f>+IF($E126=AM$22,VLOOKUP($C126,Input!$A$8:$AN$39,MATCH(AM$21,Input!$A$6:$AN$6,0),FALSE)+$H126,0)*$D126</f>
        <v>0</v>
      </c>
      <c r="AN126" s="1">
        <f>+IF($E126=AN$22,VLOOKUP($C126,Input!$A$8:$AN$39,MATCH(AN$21,Input!$A$6:$AN$6,0),FALSE)+$H126,0)*$D126</f>
        <v>0</v>
      </c>
      <c r="AO126" s="1">
        <f>+IF($E126=AO$22,VLOOKUP($C126,Input!$A$8:$AN$39,MATCH(AO$21,Input!$A$6:$AN$6,0),FALSE)+$H126,0)*$D126</f>
        <v>0</v>
      </c>
      <c r="AP126" s="1">
        <f>+IF($E126=AP$22,VLOOKUP($C126,Input!$A$8:$AN$39,MATCH(AP$21,Input!$A$6:$AN$6,0),FALSE)+$H126,0)*$D126</f>
        <v>0</v>
      </c>
      <c r="AQ126" s="1">
        <f>+IF($E126=AQ$22,VLOOKUP($C126,Input!$A$8:$AN$39,MATCH(AQ$21,Input!$A$6:$AN$6,0),FALSE)+$H126,0)*$D126</f>
        <v>0</v>
      </c>
      <c r="AR126" s="1">
        <f>+IF($E126=AR$22,VLOOKUP($C126,Input!$A$8:$AN$39,MATCH(AR$21,Input!$A$6:$AN$6,0),FALSE)+$H126,0)*$D126</f>
        <v>0</v>
      </c>
      <c r="AT126" t="str">
        <f>VLOOKUP($C126,Input!$A$8:$HV$39,MATCH(AT$21,Input!$A$6:$HV$6,0),FALSE)</f>
        <v>Parts and administrative cost</v>
      </c>
      <c r="AU126" s="1">
        <f>+IF($E126=AU$22,VLOOKUP($C126,Input!$A$8:$HV$39,MATCH(AU$21,Input!$A$6:$HV$6,0),FALSE),0)*$D126</f>
        <v>0</v>
      </c>
      <c r="AV126" s="1">
        <f>+IF($E126=AV$22,VLOOKUP($C126,Input!$A$8:$HV$39,MATCH(AV$21,Input!$A$6:$HV$6,0),FALSE),0)*$D126</f>
        <v>0</v>
      </c>
      <c r="AW126" s="1">
        <f>+IF($E126=AW$22,VLOOKUP($C126,Input!$A$8:$HV$39,MATCH(AW$21,Input!$A$6:$HV$6,0),FALSE),0)*$D126</f>
        <v>0</v>
      </c>
      <c r="AX126" s="1">
        <f>+IF($E126=AX$22,VLOOKUP($C126,Input!$A$8:$HV$39,MATCH(AX$21,Input!$A$6:$HV$6,0),FALSE),0)*$D126</f>
        <v>0</v>
      </c>
      <c r="AY126" s="1">
        <f>+IF($E126=AY$22,VLOOKUP($C126,Input!$A$8:$HV$39,MATCH(AY$21,Input!$A$6:$HV$6,0),FALSE),0)*$D126</f>
        <v>0</v>
      </c>
      <c r="AZ126" s="1">
        <f>+IF($E126=AZ$22,VLOOKUP($C126,Input!$A$8:$HV$39,MATCH(AZ$21,Input!$A$6:$HV$6,0),FALSE),0)*$D126</f>
        <v>0</v>
      </c>
      <c r="BA126" s="1">
        <f>+IF($E126=BA$22,VLOOKUP($C126,Input!$A$8:$HV$39,MATCH(BA$21,Input!$A$6:$HV$6,0),FALSE),0)*$D126</f>
        <v>0</v>
      </c>
      <c r="BB126" s="1">
        <f>+IF($E126=BB$22,VLOOKUP($C126,Input!$A$8:$HV$39,MATCH(BB$21,Input!$A$6:$HV$6,0),FALSE),0)*$D126</f>
        <v>0</v>
      </c>
      <c r="BC126" s="1">
        <f>+IF($E126=BC$22,VLOOKUP($C126,Input!$A$8:$HV$39,MATCH(BC$21,Input!$A$6:$HV$6,0),FALSE),0)*$D126</f>
        <v>0</v>
      </c>
      <c r="BD126" s="1">
        <f>+IF($E126=BD$22,VLOOKUP($C126,Input!$A$8:$HV$39,MATCH(BD$21,Input!$A$6:$HV$6,0),FALSE),0)*$D126</f>
        <v>0</v>
      </c>
      <c r="BE126" s="1">
        <f>+IF($E126=BE$22,VLOOKUP($C126,Input!$A$8:$HV$39,MATCH(BE$21,Input!$A$6:$HV$6,0),FALSE),0)*$D126</f>
        <v>0</v>
      </c>
      <c r="BF126" s="1">
        <f>+IF($E126=BF$22,VLOOKUP($C126,Input!$A$8:$HV$39,MATCH(BF$21,Input!$A$6:$HV$6,0),FALSE),0)*$D126</f>
        <v>0</v>
      </c>
      <c r="BG126" s="1">
        <f>+IF($E126=BG$22,VLOOKUP($C126,Input!$A$8:$HV$39,MATCH(BG$21,Input!$A$6:$HV$6,0),FALSE),0)*$D126</f>
        <v>0</v>
      </c>
      <c r="BH126" s="1">
        <f>+IF($E126=BH$22,VLOOKUP($C126,Input!$A$8:$HV$39,MATCH(BH$21,Input!$A$6:$HV$6,0),FALSE),0)*$D126</f>
        <v>0</v>
      </c>
      <c r="BI126" s="1">
        <f>+IF($E126=BI$22,VLOOKUP($C126,Input!$A$8:$HV$39,MATCH(BI$21,Input!$A$6:$HV$6,0),FALSE),0)*$D126</f>
        <v>0</v>
      </c>
      <c r="BJ126" s="1">
        <f>+IF($E126=BJ$22,VLOOKUP($C126,Input!$A$8:$HV$39,MATCH(BJ$21,Input!$A$6:$HV$6,0),FALSE),0)*$D126</f>
        <v>0</v>
      </c>
      <c r="BK126" s="1">
        <f>+IF($E126=BK$22,VLOOKUP($C126,Input!$A$8:$HV$39,MATCH(BK$21,Input!$A$6:$HV$6,0),FALSE),0)*$D126</f>
        <v>0</v>
      </c>
      <c r="BL126" s="1">
        <f>+IF($E126=BL$22,VLOOKUP($C126,Input!$A$8:$HV$39,MATCH(BL$21,Input!$A$6:$HV$6,0),FALSE),0)*$D126</f>
        <v>0</v>
      </c>
      <c r="BM126" s="1">
        <f>+IF($E126=BM$22,VLOOKUP($C126,Input!$A$8:$HV$39,MATCH(BM$21,Input!$A$6:$HV$6,0),FALSE),0)*$D126</f>
        <v>0</v>
      </c>
      <c r="BN126" s="1">
        <f>+IF($E126=BN$22,VLOOKUP($C126,Input!$A$8:$HV$39,MATCH(BN$21,Input!$A$6:$HV$6,0),FALSE),0)*$D126</f>
        <v>0</v>
      </c>
      <c r="BO126" s="1">
        <f>+IF($E126=BO$22,VLOOKUP($C126,Input!$A$8:$HV$39,MATCH(BO$21,Input!$A$6:$HV$6,0),FALSE),0)*$D126</f>
        <v>0</v>
      </c>
      <c r="BP126" s="1">
        <f>+IF($E126=BP$22,VLOOKUP($C126,Input!$A$8:$HV$39,MATCH(BP$21,Input!$A$6:$HV$6,0),FALSE),0)*$D126</f>
        <v>0</v>
      </c>
      <c r="BQ126" s="1">
        <f>+IF($E126=BQ$22,VLOOKUP($C126,Input!$A$8:$HV$39,MATCH(BQ$21,Input!$A$6:$HV$6,0),FALSE),0)*$D126</f>
        <v>0</v>
      </c>
      <c r="BR126" s="1">
        <f>+IF($E126=BR$22,VLOOKUP($C126,Input!$A$8:$HV$39,MATCH(BR$21,Input!$A$6:$HV$6,0),FALSE),0)*$D126</f>
        <v>0</v>
      </c>
      <c r="BS126" s="1">
        <f>+IF($E126=BS$22,VLOOKUP($C126,Input!$A$8:$HV$39,MATCH(BS$21,Input!$A$6:$HV$6,0),FALSE),0)*$D126</f>
        <v>0</v>
      </c>
      <c r="BT126" s="1">
        <f>+IF($E126=BT$22,VLOOKUP($C126,Input!$A$8:$HV$39,MATCH(BT$21,Input!$A$6:$HV$6,0),FALSE),0)*$D126</f>
        <v>0</v>
      </c>
      <c r="BU126" s="1">
        <f>+IF($E126=BU$22,VLOOKUP($C126,Input!$A$8:$HV$39,MATCH(BU$21,Input!$A$6:$HV$6,0),FALSE),0)*$D126</f>
        <v>0</v>
      </c>
      <c r="BV126" s="1">
        <f>+IF($E126=BV$22,VLOOKUP($C126,Input!$A$8:$HV$39,MATCH(BV$21,Input!$A$6:$HV$6,0),FALSE),0)*$D126</f>
        <v>0</v>
      </c>
      <c r="BW126" s="1">
        <f>+IF($E126=BW$22,VLOOKUP($C126,Input!$A$8:$HV$39,MATCH(BW$21,Input!$A$6:$HV$6,0),FALSE),0)*$D126</f>
        <v>0</v>
      </c>
      <c r="BX126" s="1">
        <f>+IF($E126=BX$22,VLOOKUP($C126,Input!$A$8:$HV$39,MATCH(BX$21,Input!$A$6:$HV$6,0),FALSE),0)*$D126</f>
        <v>0</v>
      </c>
      <c r="BY126" s="1">
        <f>+IF($E126=BY$22,VLOOKUP($C126,Input!$A$8:$HV$39,MATCH(BY$21,Input!$A$6:$HV$6,0),FALSE),0)*$D126</f>
        <v>0</v>
      </c>
      <c r="BZ126" s="1">
        <f>+IF($E126=BZ$22,VLOOKUP($C126,Input!$A$8:$HV$39,MATCH(BZ$21,Input!$A$6:$HV$6,0),FALSE),0)*$D126</f>
        <v>0</v>
      </c>
      <c r="CA126" s="1">
        <f>+IF($E126=CA$22,VLOOKUP($C126,Input!$A$8:$HV$39,MATCH(CA$21,Input!$A$6:$HV$6,0),FALSE),0)*$D126</f>
        <v>0</v>
      </c>
      <c r="CB126" s="1">
        <f>+IF($E126=CB$22,VLOOKUP($C126,Input!$A$8:$HV$39,MATCH(CB$21,Input!$A$6:$HV$6,0),FALSE),0)*$D126</f>
        <v>0</v>
      </c>
      <c r="CC126" s="1">
        <f>+IF($E126=CC$22,VLOOKUP($C126,Input!$A$8:$HV$39,MATCH(CC$21,Input!$A$6:$HV$6,0),FALSE),0)*$D126</f>
        <v>0</v>
      </c>
      <c r="CE126" t="str">
        <f>VLOOKUP($C126,Input!$A$8:$HV$39,MATCH(CE$21,Input!$A$6:$HV$6,0),FALSE)</f>
        <v>Engine Rebuild @ 7 Yr</v>
      </c>
      <c r="CF126" s="1">
        <f>IF($E126+$I126+$D$7&lt;=CF$22,0,IF(CF$22-$D$7&gt;=$E126,IF(COUNTIF($KZ126:LP126,"&gt;0")&gt;0,VLOOKUP($C126,Input!$A$8:$HV$21,MATCH($CE$21+COUNTIF($KZ126:LP126,"&gt;0"),Input!$A$6:$HV$6,0),FALSE),0),0))*$D126</f>
        <v>0</v>
      </c>
      <c r="CG126" s="1">
        <f>IF($E126+$I126+$D$7&lt;=CG$22,0,IF(CG$22-$D$7&gt;=$E126,IF(COUNTIF($KZ126:LQ126,"&gt;0")&gt;0,VLOOKUP($C126,Input!$A$8:$HV$21,MATCH($CE$21+COUNTIF($KZ126:LQ126,"&gt;0"),Input!$A$6:$HV$6,0),FALSE),0),0))*$D126</f>
        <v>0</v>
      </c>
      <c r="CH126" s="1">
        <f>IF($E126+$I126+$D$7&lt;=CH$22,0,IF(CH$22-$D$7&gt;=$E126,IF(COUNTIF($KZ126:LR126,"&gt;0")&gt;0,VLOOKUP($C126,Input!$A$8:$HV$21,MATCH($CE$21+COUNTIF($KZ126:LR126,"&gt;0"),Input!$A$6:$HV$6,0),FALSE),0),0))*$D126</f>
        <v>8190000</v>
      </c>
      <c r="CI126" s="1">
        <f>IF($E126+$I126+$D$7&lt;=CI$22,0,IF(CI$22-$D$7&gt;=$E126,IF(COUNTIF($KZ126:LS126,"&gt;0")&gt;0,VLOOKUP($C126,Input!$A$8:$HV$21,MATCH($CE$21+COUNTIF($KZ126:LS126,"&gt;0"),Input!$A$6:$HV$6,0),FALSE),0),0))*$D126</f>
        <v>0</v>
      </c>
      <c r="CJ126" s="1">
        <f>IF($E126+$I126+$D$7&lt;=CJ$22,0,IF(CJ$22-$D$7&gt;=$E126,IF(COUNTIF($KZ126:LT126,"&gt;0")&gt;0,VLOOKUP($C126,Input!$A$8:$HV$21,MATCH($CE$21+COUNTIF($KZ126:LT126,"&gt;0"),Input!$A$6:$HV$6,0),FALSE),0),0))*$D126</f>
        <v>0</v>
      </c>
      <c r="CK126" s="1">
        <f>IF($E126+$I126+$D$7&lt;=CK$22,0,IF(CK$22-$D$7&gt;=$E126,IF(COUNTIF($KZ126:LU126,"&gt;0")&gt;0,VLOOKUP($C126,Input!$A$8:$HV$21,MATCH($CE$21+COUNTIF($KZ126:LU126,"&gt;0"),Input!$A$6:$HV$6,0),FALSE),0),0))*$D126</f>
        <v>0</v>
      </c>
      <c r="CL126" s="1">
        <f>IF($E126+$I126+$D$7&lt;=CL$22,0,IF(CL$22-$D$7&gt;=$E126,IF(COUNTIF($KZ126:LV126,"&gt;0")&gt;0,VLOOKUP($C126,Input!$A$8:$HV$21,MATCH($CE$21+COUNTIF($KZ126:LV126,"&gt;0"),Input!$A$6:$HV$6,0),FALSE),0),0))*$D126</f>
        <v>0</v>
      </c>
      <c r="CM126" s="1">
        <f>IF($E126+$I126+$D$7&lt;=CM$22,0,IF(CM$22-$D$7&gt;=$E126,IF(COUNTIF($KZ126:LW126,"&gt;0")&gt;0,VLOOKUP($C126,Input!$A$8:$HV$21,MATCH($CE$21+COUNTIF($KZ126:LW126,"&gt;0"),Input!$A$6:$HV$6,0),FALSE),0),0))*$D126</f>
        <v>0</v>
      </c>
      <c r="CN126" s="1">
        <f>IF($E126+$I126+$D$7&lt;=CN$22,0,IF(CN$22-$D$7&gt;=$E126,IF(COUNTIF($KZ126:LX126,"&gt;0")&gt;0,VLOOKUP($C126,Input!$A$8:$HV$21,MATCH($CE$21+COUNTIF($KZ126:LX126,"&gt;0"),Input!$A$6:$HV$6,0),FALSE),0),0))*$D126</f>
        <v>0</v>
      </c>
      <c r="CO126" s="1">
        <f>IF($E126+$I126+$D$7&lt;=CO$22,0,IF(CO$22-$D$7&gt;=$E126,IF(COUNTIF($KZ126:LY126,"&gt;0")&gt;0,VLOOKUP($C126,Input!$A$8:$HV$21,MATCH($CE$21+COUNTIF($KZ126:LY126,"&gt;0"),Input!$A$6:$HV$6,0),FALSE),0),0))*$D126</f>
        <v>0</v>
      </c>
      <c r="CP126" s="1">
        <f>IF($E126+$I126+$D$7&lt;=CP$22,0,IF(CP$22-$D$7&gt;=$E126,IF(COUNTIF($KZ126:LZ126,"&gt;0")&gt;0,VLOOKUP($C126,Input!$A$8:$HV$21,MATCH($CE$21+COUNTIF($KZ126:LZ126,"&gt;0"),Input!$A$6:$HV$6,0),FALSE),0),0))*$D126</f>
        <v>0</v>
      </c>
      <c r="CQ126" s="1">
        <f>IF($E126+$I126+$D$7&lt;=CQ$22,0,IF(CQ$22-$D$7&gt;=$E126,IF(COUNTIF($KZ126:MA126,"&gt;0")&gt;0,VLOOKUP($C126,Input!$A$8:$HV$21,MATCH($CE$21+COUNTIF($KZ126:MA126,"&gt;0"),Input!$A$6:$HV$6,0),FALSE),0),0))*$D126</f>
        <v>0</v>
      </c>
      <c r="CR126" s="1">
        <f>IF($E126+$I126+$D$7&lt;=CR$22,0,IF(CR$22-$D$7&gt;=$E126,IF(COUNTIF($KZ126:MB126,"&gt;0")&gt;0,VLOOKUP($C126,Input!$A$8:$HV$21,MATCH($CE$21+COUNTIF($KZ126:MB126,"&gt;0"),Input!$A$6:$HV$6,0),FALSE),0),0))*$D126</f>
        <v>0</v>
      </c>
      <c r="CS126" s="1">
        <f>IF($E126+$I126+$D$7&lt;=CS$22,0,IF(CS$22-$D$7&gt;=$E126,IF(COUNTIF($KZ126:MC126,"&gt;0")&gt;0,VLOOKUP($C126,Input!$A$8:$HV$21,MATCH($CE$21+COUNTIF($KZ126:MC126,"&gt;0"),Input!$A$6:$HV$6,0),FALSE),0),0))*$D126</f>
        <v>0</v>
      </c>
      <c r="CT126" s="1">
        <f>IF($E126+$I126+$D$7&lt;=CT$22,0,IF(CT$22-$D$7&gt;=$E126,IF(COUNTIF($KZ126:MD126,"&gt;0")&gt;0,VLOOKUP($C126,Input!$A$8:$HV$21,MATCH($CE$21+COUNTIF($KZ126:MD126,"&gt;0"),Input!$A$6:$HV$6,0),FALSE),0),0))*$D126</f>
        <v>0</v>
      </c>
      <c r="CU126" s="1">
        <f>IF($E126+$I126+$D$7&lt;=CU$22,0,IF(CU$22-$D$7&gt;=$E126,IF(COUNTIF($KZ126:ME126,"&gt;0")&gt;0,VLOOKUP($C126,Input!$A$8:$HV$21,MATCH($CE$21+COUNTIF($KZ126:ME126,"&gt;0"),Input!$A$6:$HV$6,0),FALSE),0),0))*$D126</f>
        <v>0</v>
      </c>
      <c r="CV126" s="1">
        <f>IF($E126+$I126+$D$7&lt;=CV$22,0,IF(CV$22-$D$7&gt;=$E126,IF(COUNTIF($KZ126:MF126,"&gt;0")&gt;0,VLOOKUP($C126,Input!$A$8:$HV$21,MATCH($CE$21+COUNTIF($KZ126:MF126,"&gt;0"),Input!$A$6:$HV$6,0),FALSE),0),0))*$D126</f>
        <v>0</v>
      </c>
      <c r="CW126" s="1">
        <f>IF($E126+$I126+$D$7&lt;=CW$22,0,IF(CW$22-$D$7&gt;=$E126,IF(COUNTIF($KZ126:MG126,"&gt;0")&gt;0,VLOOKUP($C126,Input!$A$8:$HV$21,MATCH($CE$21+COUNTIF($KZ126:MG126,"&gt;0"),Input!$A$6:$HV$6,0),FALSE),0),0))*$D126</f>
        <v>0</v>
      </c>
      <c r="CX126" s="1">
        <f>IF($E126+$I126+$D$7&lt;=CX$22,0,IF(CX$22-$D$7&gt;=$E126,IF(COUNTIF($KZ126:MH126,"&gt;0")&gt;0,VLOOKUP($C126,Input!$A$8:$HV$21,MATCH($CE$21+COUNTIF($KZ126:MH126,"&gt;0"),Input!$A$6:$HV$6,0),FALSE),0),0))*$D126</f>
        <v>0</v>
      </c>
      <c r="CY126" s="1">
        <f>IF($E126+$I126+$D$7&lt;=CY$22,0,IF(CY$22-$D$7&gt;=$E126,IF(COUNTIF($KZ126:MI126,"&gt;0")&gt;0,VLOOKUP($C126,Input!$A$8:$HV$21,MATCH($CE$21+COUNTIF($KZ126:MI126,"&gt;0"),Input!$A$6:$HV$6,0),FALSE),0),0))*$D126</f>
        <v>0</v>
      </c>
      <c r="CZ126" s="1">
        <f>IF($E126+$I126+$D$7&lt;=CZ$22,0,IF(CZ$22-$D$7&gt;=$E126,IF(COUNTIF($KZ126:MJ126,"&gt;0")&gt;0,VLOOKUP($C126,Input!$A$8:$HV$21,MATCH($CE$21+COUNTIF($KZ126:MJ126,"&gt;0"),Input!$A$6:$HV$6,0),FALSE),0),0))*$D126</f>
        <v>0</v>
      </c>
      <c r="DA126" s="1">
        <f>IF($E126+$I126+$D$7&lt;=DA$22,0,IF(DA$22-$D$7&gt;=$E126,IF(COUNTIF($KZ126:MK126,"&gt;0")&gt;0,VLOOKUP($C126,Input!$A$8:$HV$21,MATCH($CE$21+COUNTIF($KZ126:MK126,"&gt;0"),Input!$A$6:$HV$6,0),FALSE),0),0))*$D126</f>
        <v>0</v>
      </c>
      <c r="DB126" s="1">
        <f>IF($E126+$I126+$D$7&lt;=DB$22,0,IF(DB$22-$D$7&gt;=$E126,IF(COUNTIF($KZ126:ML126,"&gt;0")&gt;0,VLOOKUP($C126,Input!$A$8:$HV$21,MATCH($CE$21+COUNTIF($KZ126:ML126,"&gt;0"),Input!$A$6:$HV$6,0),FALSE),0),0))*$D126</f>
        <v>0</v>
      </c>
      <c r="DC126" s="1">
        <f>IF($E126+$I126+$D$7&lt;=DC$22,0,IF(DC$22-$D$7&gt;=$E126,IF(COUNTIF($KZ126:MM126,"&gt;0")&gt;0,VLOOKUP($C126,Input!$A$8:$HV$21,MATCH($CE$21+COUNTIF($KZ126:MM126,"&gt;0"),Input!$A$6:$HV$6,0),FALSE),0),0))*$D126</f>
        <v>0</v>
      </c>
      <c r="DD126" s="1">
        <f>IF($E126+$I126+$D$7&lt;=DD$22,0,IF(DD$22-$D$7&gt;=$E126,IF(COUNTIF($KZ126:MN126,"&gt;0")&gt;0,VLOOKUP($C126,Input!$A$8:$HV$21,MATCH($CE$21+COUNTIF($KZ126:MN126,"&gt;0"),Input!$A$6:$HV$6,0),FALSE),0),0))*$D126</f>
        <v>0</v>
      </c>
      <c r="DE126" s="1">
        <f>IF($E126+$I126+$D$7&lt;=DE$22,0,IF(DE$22-$D$7&gt;=$E126,IF(COUNTIF($KZ126:MO126,"&gt;0")&gt;0,VLOOKUP($C126,Input!$A$8:$HV$21,MATCH($CE$21+COUNTIF($KZ126:MO126,"&gt;0"),Input!$A$6:$HV$6,0),FALSE),0),0))*$D126</f>
        <v>0</v>
      </c>
      <c r="DF126" s="1">
        <f>IF($E126+$I126+$D$7&lt;=DF$22,0,IF(DF$22-$D$7&gt;=$E126,IF(COUNTIF($KZ126:MP126,"&gt;0")&gt;0,VLOOKUP($C126,Input!$A$8:$HV$21,MATCH($CE$21+COUNTIF($KZ126:MP126,"&gt;0"),Input!$A$6:$HV$6,0),FALSE),0),0))*$D126</f>
        <v>0</v>
      </c>
      <c r="DG126" s="1">
        <f>IF($E126+$I126+$D$7&lt;=DG$22,0,IF(DG$22-$D$7&gt;=$E126,IF(COUNTIF($KZ126:MQ126,"&gt;0")&gt;0,VLOOKUP($C126,Input!$A$8:$HV$21,MATCH($CE$21+COUNTIF($KZ126:MQ126,"&gt;0"),Input!$A$6:$HV$6,0),FALSE),0),0))*$D126</f>
        <v>0</v>
      </c>
      <c r="DH126" s="1">
        <f>IF($E126+$I126+$D$7&lt;=DH$22,0,IF(DH$22-$D$7&gt;=$E126,IF(COUNTIF($KZ126:MR126,"&gt;0")&gt;0,VLOOKUP($C126,Input!$A$8:$HV$21,MATCH($CE$21+COUNTIF($KZ126:MR126,"&gt;0"),Input!$A$6:$HV$6,0),FALSE),0),0))*$D126</f>
        <v>0</v>
      </c>
      <c r="DI126" s="1">
        <f>IF($E126+$I126+$D$7&lt;=DI$22,0,IF(DI$22-$D$7&gt;=$E126,IF(COUNTIF($KZ126:MS126,"&gt;0")&gt;0,VLOOKUP($C126,Input!$A$8:$HV$21,MATCH($CE$21+COUNTIF($KZ126:MS126,"&gt;0"),Input!$A$6:$HV$6,0),FALSE),0),0))*$D126</f>
        <v>0</v>
      </c>
      <c r="DJ126" s="1">
        <f>IF($E126+$I126+$D$7&lt;=DJ$22,0,IF(DJ$22-$D$7&gt;=$E126,IF(COUNTIF($KZ126:MT126,"&gt;0")&gt;0,VLOOKUP($C126,Input!$A$8:$HV$21,MATCH($CE$21+COUNTIF($KZ126:MT126,"&gt;0"),Input!$A$6:$HV$6,0),FALSE),0),0))*$D126</f>
        <v>0</v>
      </c>
      <c r="DK126" s="1">
        <f>IF($E126+$I126+$D$7&lt;=DK$22,0,IF(DK$22-$D$7&gt;=$E126,IF(COUNTIF($KZ126:MU126,"&gt;0")&gt;0,VLOOKUP($C126,Input!$A$8:$HV$21,MATCH($CE$21+COUNTIF($KZ126:MU126,"&gt;0"),Input!$A$6:$HV$6,0),FALSE),0),0))*$D126</f>
        <v>0</v>
      </c>
      <c r="DL126" s="1">
        <f>IF($E126+$I126+$D$7&lt;=DL$22,0,IF(DL$22-$D$7&gt;=$E126,IF(COUNTIF($KZ126:MV126,"&gt;0")&gt;0,VLOOKUP($C126,Input!$A$8:$HV$21,MATCH($CE$21+COUNTIF($KZ126:MV126,"&gt;0"),Input!$A$6:$HV$6,0),FALSE),0),0))*$D126</f>
        <v>0</v>
      </c>
      <c r="DM126" s="1">
        <f>IF($E126+$I126+$D$7&lt;=DM$22,0,IF(DM$22-$D$7&gt;=$E126,IF(COUNTIF($KZ126:MW126,"&gt;0")&gt;0,VLOOKUP($C126,Input!$A$8:$HV$21,MATCH($CE$21+COUNTIF($KZ126:MW126,"&gt;0"),Input!$A$6:$HV$6,0),FALSE),0),0))*$D126</f>
        <v>0</v>
      </c>
      <c r="DN126" s="1">
        <f>IF($E126+$I126+$D$7&lt;=DN$22,0,IF(DN$22-$D$7&gt;=$E126,IF(COUNTIF($KZ126:MX126,"&gt;0")&gt;0,VLOOKUP($C126,Input!$A$8:$HV$21,MATCH($CE$21+COUNTIF($KZ126:MX126,"&gt;0"),Input!$A$6:$HV$6,0),FALSE),0),0))*$D126</f>
        <v>0</v>
      </c>
      <c r="DP126" t="str">
        <f>+VLOOKUP($C126,Input!$A$8:$GZ$39,MATCH(DP$21,Input!$A$6:$GZ$6,0),FALSE)</f>
        <v>Bus Maintenance at 0.85/mile</v>
      </c>
      <c r="DQ126" s="1">
        <f>IF($E126+$I126+$D$7&lt;=DQ$22,0,IF(DQ$22-$D$7&gt;=$E126,IF(COUNTIF($KZ126:LP126,"&gt;0")&gt;0,VLOOKUP($C126,Input!$A$8:$HV$21,MATCH($DP$21+COUNTIF($KZ126:LP126,"&gt;0"),Input!$A$6:$HV$6,0),FALSE),0),0))*$D126*$F126</f>
        <v>7956000</v>
      </c>
      <c r="DR126" s="1">
        <f>IF($E126+$I126+$D$7&lt;=DR$22,0,IF(DR$22-$D$7&gt;=$E126,IF(COUNTIF($KZ126:LQ126,"&gt;0")&gt;0,VLOOKUP($C126,Input!$A$8:$HV$21,MATCH($DP$21+COUNTIF($KZ126:LQ126,"&gt;0"),Input!$A$6:$HV$6,0),FALSE),0),0))*$D126*$F126</f>
        <v>7956000</v>
      </c>
      <c r="DS126" s="1">
        <f>IF($E126+$I126+$D$7&lt;=DS$22,0,IF(DS$22-$D$7&gt;=$E126,IF(COUNTIF($KZ126:LR126,"&gt;0")&gt;0,VLOOKUP($C126,Input!$A$8:$HV$21,MATCH($DP$21+COUNTIF($KZ126:LR126,"&gt;0"),Input!$A$6:$HV$6,0),FALSE),0),0))*$D126*$F126</f>
        <v>7956000</v>
      </c>
      <c r="DT126" s="1">
        <f>IF($E126+$I126+$D$7&lt;=DT$22,0,IF(DT$22-$D$7&gt;=$E126,IF(COUNTIF($KZ126:LS126,"&gt;0")&gt;0,VLOOKUP($C126,Input!$A$8:$HV$21,MATCH($DP$21+COUNTIF($KZ126:LS126,"&gt;0"),Input!$A$6:$HV$6,0),FALSE),0),0))*$D126*$F126</f>
        <v>7956000</v>
      </c>
      <c r="DU126" s="1">
        <f>IF($E126+$I126+$D$7&lt;=DU$22,0,IF(DU$22-$D$7&gt;=$E126,IF(COUNTIF($KZ126:LT126,"&gt;0")&gt;0,VLOOKUP($C126,Input!$A$8:$HV$21,MATCH($DP$21+COUNTIF($KZ126:LT126,"&gt;0"),Input!$A$6:$HV$6,0),FALSE),0),0))*$D126*$F126</f>
        <v>7956000</v>
      </c>
      <c r="DV126" s="1">
        <f>IF($E126+$I126+$D$7&lt;=DV$22,0,IF(DV$22-$D$7&gt;=$E126,IF(COUNTIF($KZ126:LU126,"&gt;0")&gt;0,VLOOKUP($C126,Input!$A$8:$HV$21,MATCH($DP$21+COUNTIF($KZ126:LU126,"&gt;0"),Input!$A$6:$HV$6,0),FALSE),0),0))*$D126*$F126</f>
        <v>7956000</v>
      </c>
      <c r="DW126" s="1">
        <f>IF($E126+$I126+$D$7&lt;=DW$22,0,IF(DW$22-$D$7&gt;=$E126,IF(COUNTIF($KZ126:LV126,"&gt;0")&gt;0,VLOOKUP($C126,Input!$A$8:$HV$21,MATCH($DP$21+COUNTIF($KZ126:LV126,"&gt;0"),Input!$A$6:$HV$6,0),FALSE),0),0))*$D126*$F126</f>
        <v>7956000</v>
      </c>
      <c r="DX126" s="1">
        <f>IF($E126+$I126+$D$7&lt;=DX$22,0,IF(DX$22-$D$7&gt;=$E126,IF(COUNTIF($KZ126:LW126,"&gt;0")&gt;0,VLOOKUP($C126,Input!$A$8:$HV$21,MATCH($DP$21+COUNTIF($KZ126:LW126,"&gt;0"),Input!$A$6:$HV$6,0),FALSE),0),0))*$D126*$F126</f>
        <v>7956000</v>
      </c>
      <c r="DY126" s="1">
        <f>IF($E126+$I126+$D$7&lt;=DY$22,0,IF(DY$22-$D$7&gt;=$E126,IF(COUNTIF($KZ126:LX126,"&gt;0")&gt;0,VLOOKUP($C126,Input!$A$8:$HV$21,MATCH($DP$21+COUNTIF($KZ126:LX126,"&gt;0"),Input!$A$6:$HV$6,0),FALSE),0),0))*$D126*$F126</f>
        <v>7956000</v>
      </c>
      <c r="DZ126" s="1">
        <f>IF($E126+$I126+$D$7&lt;=DZ$22,0,IF(DZ$22-$D$7&gt;=$E126,IF(COUNTIF($KZ126:LY126,"&gt;0")&gt;0,VLOOKUP($C126,Input!$A$8:$HV$21,MATCH($DP$21+COUNTIF($KZ126:LY126,"&gt;0"),Input!$A$6:$HV$6,0),FALSE),0),0))*$D126*$F126</f>
        <v>7956000</v>
      </c>
      <c r="EA126" s="1">
        <f>IF($E126+$I126+$D$7&lt;=EA$22,0,IF(EA$22-$D$7&gt;=$E126,IF(COUNTIF($KZ126:LZ126,"&gt;0")&gt;0,VLOOKUP($C126,Input!$A$8:$HV$21,MATCH($DP$21+COUNTIF($KZ126:LZ126,"&gt;0"),Input!$A$6:$HV$6,0),FALSE),0),0))*$D126*$F126</f>
        <v>0</v>
      </c>
      <c r="EB126" s="1">
        <f>IF($E126+$I126+$D$7&lt;=EB$22,0,IF(EB$22-$D$7&gt;=$E126,IF(COUNTIF($KZ126:MA126,"&gt;0")&gt;0,VLOOKUP($C126,Input!$A$8:$HV$21,MATCH($DP$21+COUNTIF($KZ126:MA126,"&gt;0"),Input!$A$6:$HV$6,0),FALSE),0),0))*$D126*$F126</f>
        <v>0</v>
      </c>
      <c r="EC126" s="1">
        <f>IF($E126+$I126+$D$7&lt;=EC$22,0,IF(EC$22-$D$7&gt;=$E126,IF(COUNTIF($KZ126:MB126,"&gt;0")&gt;0,VLOOKUP($C126,Input!$A$8:$HV$21,MATCH($DP$21+COUNTIF($KZ126:MB126,"&gt;0"),Input!$A$6:$HV$6,0),FALSE),0),0))*$D126*$F126</f>
        <v>0</v>
      </c>
      <c r="ED126" s="1">
        <f>IF($E126+$I126+$D$7&lt;=ED$22,0,IF(ED$22-$D$7&gt;=$E126,IF(COUNTIF($KZ126:MC126,"&gt;0")&gt;0,VLOOKUP($C126,Input!$A$8:$HV$21,MATCH($DP$21+COUNTIF($KZ126:MC126,"&gt;0"),Input!$A$6:$HV$6,0),FALSE),0),0))*$D126*$F126</f>
        <v>0</v>
      </c>
      <c r="EE126" s="1">
        <f>IF($E126+$I126+$D$7&lt;=EE$22,0,IF(EE$22-$D$7&gt;=$E126,IF(COUNTIF($KZ126:MD126,"&gt;0")&gt;0,VLOOKUP($C126,Input!$A$8:$HV$21,MATCH($DP$21+COUNTIF($KZ126:MD126,"&gt;0"),Input!$A$6:$HV$6,0),FALSE),0),0))*$D126*$F126</f>
        <v>0</v>
      </c>
      <c r="EF126" s="1">
        <f>IF($E126+$I126+$D$7&lt;=EF$22,0,IF(EF$22-$D$7&gt;=$E126,IF(COUNTIF($KZ126:ME126,"&gt;0")&gt;0,VLOOKUP($C126,Input!$A$8:$HV$21,MATCH($DP$21+COUNTIF($KZ126:ME126,"&gt;0"),Input!$A$6:$HV$6,0),FALSE),0),0))*$D126*$F126</f>
        <v>0</v>
      </c>
      <c r="EG126" s="1">
        <f>IF($E126+$I126+$D$7&lt;=EG$22,0,IF(EG$22-$D$7&gt;=$E126,IF(COUNTIF($KZ126:MF126,"&gt;0")&gt;0,VLOOKUP($C126,Input!$A$8:$HV$21,MATCH($DP$21+COUNTIF($KZ126:MF126,"&gt;0"),Input!$A$6:$HV$6,0),FALSE),0),0))*$D126*$F126</f>
        <v>0</v>
      </c>
      <c r="EH126" s="1">
        <f>IF($E126+$I126+$D$7&lt;=EH$22,0,IF(EH$22-$D$7&gt;=$E126,IF(COUNTIF($KZ126:MG126,"&gt;0")&gt;0,VLOOKUP($C126,Input!$A$8:$HV$21,MATCH($DP$21+COUNTIF($KZ126:MG126,"&gt;0"),Input!$A$6:$HV$6,0),FALSE),0),0))*$D126*$F126</f>
        <v>0</v>
      </c>
      <c r="EI126" s="1">
        <f>IF($E126+$I126+$D$7&lt;=EI$22,0,IF(EI$22-$D$7&gt;=$E126,IF(COUNTIF($KZ126:MH126,"&gt;0")&gt;0,VLOOKUP($C126,Input!$A$8:$HV$21,MATCH($DP$21+COUNTIF($KZ126:MH126,"&gt;0"),Input!$A$6:$HV$6,0),FALSE),0),0))*$D126*$F126</f>
        <v>0</v>
      </c>
      <c r="EJ126" s="1">
        <f>IF($E126+$I126+$D$7&lt;=EJ$22,0,IF(EJ$22-$D$7&gt;=$E126,IF(COUNTIF($KZ126:MI126,"&gt;0")&gt;0,VLOOKUP($C126,Input!$A$8:$HV$21,MATCH($DP$21+COUNTIF($KZ126:MI126,"&gt;0"),Input!$A$6:$HV$6,0),FALSE),0),0))*$D126*$F126</f>
        <v>0</v>
      </c>
      <c r="EK126" s="1">
        <f>IF($E126+$I126+$D$7&lt;=EK$22,0,IF(EK$22-$D$7&gt;=$E126,IF(COUNTIF($KZ126:MJ126,"&gt;0")&gt;0,VLOOKUP($C126,Input!$A$8:$HV$21,MATCH($DP$21+COUNTIF($KZ126:MJ126,"&gt;0"),Input!$A$6:$HV$6,0),FALSE),0),0))*$D126*$F126</f>
        <v>0</v>
      </c>
      <c r="EL126" s="1">
        <f>IF($E126+$I126+$D$7&lt;=EL$22,0,IF(EL$22-$D$7&gt;=$E126,IF(COUNTIF($KZ126:MK126,"&gt;0")&gt;0,VLOOKUP($C126,Input!$A$8:$HV$21,MATCH($DP$21+COUNTIF($KZ126:MK126,"&gt;0"),Input!$A$6:$HV$6,0),FALSE),0),0))*$D126*$F126</f>
        <v>0</v>
      </c>
      <c r="EM126" s="1">
        <f>IF($E126+$I126+$D$7&lt;=EM$22,0,IF(EM$22-$D$7&gt;=$E126,IF(COUNTIF($KZ126:ML126,"&gt;0")&gt;0,VLOOKUP($C126,Input!$A$8:$HV$21,MATCH($DP$21+COUNTIF($KZ126:ML126,"&gt;0"),Input!$A$6:$HV$6,0),FALSE),0),0))*$D126*$F126</f>
        <v>0</v>
      </c>
      <c r="EN126" s="1">
        <f>IF($E126+$I126+$D$7&lt;=EN$22,0,IF(EN$22-$D$7&gt;=$E126,IF(COUNTIF($KZ126:MM126,"&gt;0")&gt;0,VLOOKUP($C126,Input!$A$8:$HV$21,MATCH($DP$21+COUNTIF($KZ126:MM126,"&gt;0"),Input!$A$6:$HV$6,0),FALSE),0),0))*$D126*$F126</f>
        <v>0</v>
      </c>
      <c r="EO126" s="1">
        <f>IF($E126+$I126+$D$7&lt;=EO$22,0,IF(EO$22-$D$7&gt;=$E126,IF(COUNTIF($KZ126:MN126,"&gt;0")&gt;0,VLOOKUP($C126,Input!$A$8:$HV$21,MATCH($DP$21+COUNTIF($KZ126:MN126,"&gt;0"),Input!$A$6:$HV$6,0),FALSE),0),0))*$D126*$F126</f>
        <v>0</v>
      </c>
      <c r="EP126" s="1">
        <f>IF($E126+$I126+$D$7&lt;=EP$22,0,IF(EP$22-$D$7&gt;=$E126,IF(COUNTIF($KZ126:MO126,"&gt;0")&gt;0,VLOOKUP($C126,Input!$A$8:$HV$21,MATCH($DP$21+COUNTIF($KZ126:MO126,"&gt;0"),Input!$A$6:$HV$6,0),FALSE),0),0))*$D126*$F126</f>
        <v>0</v>
      </c>
      <c r="EQ126" s="1">
        <f>IF($E126+$I126+$D$7&lt;=EQ$22,0,IF(EQ$22-$D$7&gt;=$E126,IF(COUNTIF($KZ126:MP126,"&gt;0")&gt;0,VLOOKUP($C126,Input!$A$8:$HV$21,MATCH($DP$21+COUNTIF($KZ126:MP126,"&gt;0"),Input!$A$6:$HV$6,0),FALSE),0),0))*$D126*$F126</f>
        <v>0</v>
      </c>
      <c r="ER126" s="1">
        <f>IF($E126+$I126+$D$7&lt;=ER$22,0,IF(ER$22-$D$7&gt;=$E126,IF(COUNTIF($KZ126:MQ126,"&gt;0")&gt;0,VLOOKUP($C126,Input!$A$8:$HV$21,MATCH($DP$21+COUNTIF($KZ126:MQ126,"&gt;0"),Input!$A$6:$HV$6,0),FALSE),0),0))*$D126*$F126</f>
        <v>0</v>
      </c>
      <c r="ES126" s="1">
        <f>IF($E126+$I126+$D$7&lt;=ES$22,0,IF(ES$22-$D$7&gt;=$E126,IF(COUNTIF($KZ126:MR126,"&gt;0")&gt;0,VLOOKUP($C126,Input!$A$8:$HV$21,MATCH($DP$21+COUNTIF($KZ126:MR126,"&gt;0"),Input!$A$6:$HV$6,0),FALSE),0),0))*$D126*$F126</f>
        <v>0</v>
      </c>
      <c r="ET126" s="1">
        <f>IF($E126+$I126+$D$7&lt;=ET$22,0,IF(ET$22-$D$7&gt;=$E126,IF(COUNTIF($KZ126:MS126,"&gt;0")&gt;0,VLOOKUP($C126,Input!$A$8:$HV$21,MATCH($DP$21+COUNTIF($KZ126:MS126,"&gt;0"),Input!$A$6:$HV$6,0),FALSE),0),0))*$D126*$F126</f>
        <v>0</v>
      </c>
      <c r="EU126" s="1">
        <f>IF($E126+$I126+$D$7&lt;=EU$22,0,IF(EU$22-$D$7&gt;=$E126,IF(COUNTIF($KZ126:MT126,"&gt;0")&gt;0,VLOOKUP($C126,Input!$A$8:$HV$21,MATCH($DP$21+COUNTIF($KZ126:MT126,"&gt;0"),Input!$A$6:$HV$6,0),FALSE),0),0))*$D126*$F126</f>
        <v>0</v>
      </c>
      <c r="EV126" s="1">
        <f>IF($E126+$I126+$D$7&lt;=EV$22,0,IF(EV$22-$D$7&gt;=$E126,IF(COUNTIF($KZ126:MU126,"&gt;0")&gt;0,VLOOKUP($C126,Input!$A$8:$HV$21,MATCH($DP$21+COUNTIF($KZ126:MU126,"&gt;0"),Input!$A$6:$HV$6,0),FALSE),0),0))*$D126*$F126</f>
        <v>0</v>
      </c>
      <c r="EW126" s="1">
        <f>IF($E126+$I126+$D$7&lt;=EW$22,0,IF(EW$22-$D$7&gt;=$E126,IF(COUNTIF($KZ126:MV126,"&gt;0")&gt;0,VLOOKUP($C126,Input!$A$8:$HV$21,MATCH($DP$21+COUNTIF($KZ126:MV126,"&gt;0"),Input!$A$6:$HV$6,0),FALSE),0),0))*$D126*$F126</f>
        <v>0</v>
      </c>
      <c r="EX126" s="1">
        <f>IF($E126+$I126+$D$7&lt;=EX$22,0,IF(EX$22-$D$7&gt;=$E126,IF(COUNTIF($KZ126:MW126,"&gt;0")&gt;0,VLOOKUP($C126,Input!$A$8:$HV$21,MATCH($DP$21+COUNTIF($KZ126:MW126,"&gt;0"),Input!$A$6:$HV$6,0),FALSE),0),0))*$D126*$F126</f>
        <v>0</v>
      </c>
      <c r="EY126" s="1">
        <f>IF($E126+$I126+$D$7&lt;=EY$22,0,IF(EY$22-$D$7&gt;=$E126,IF(COUNTIF($KZ126:MX126,"&gt;0")&gt;0,VLOOKUP($C126,Input!$A$8:$HV$21,MATCH($DP$21+COUNTIF($KZ126:MX126,"&gt;0"),Input!$A$6:$HV$6,0),FALSE),0),0))*$D126*$F126</f>
        <v>0</v>
      </c>
      <c r="EZ126" s="1"/>
      <c r="FA126" t="str">
        <f>VLOOKUP($C126,Input!$A$8:$GZ$39,MATCH(FA$21,Input!$A$6:$GZ$6,0),FALSE)</f>
        <v>NA</v>
      </c>
      <c r="FB126">
        <f>IF((VLOOKUP($C126,Input!$A$8:$GZ$39,MATCH(FB$21,Input!$A$6:$GZ$6,0),FALSE))="Y",$D126/VLOOKUP($C126,Input!$A$8:$GZ$39,MATCH(FC$21,Input!$A$6:$GZ$6,0),FALSE),0)</f>
        <v>0</v>
      </c>
      <c r="FC126">
        <f>IF((VLOOKUP($C126,Input!$A$8:$GZ$39,MATCH(FB$21,Input!$A$6:$GZ$6,0),FALSE))="Y",0,IF((VLOOKUP($C126,Input!$A$8:$GZ$39,MATCH(FC$21,Input!$A$6:$GZ$6,0),FALSE))&gt;0,$D126/VLOOKUP($C126,Input!$A$8:$GZ$39,MATCH(FC$21,Input!$A$6:$GZ$6,0),FALSE),0))</f>
        <v>0</v>
      </c>
      <c r="FD126" s="1">
        <f>+IF($E126=FD$22,VLOOKUP($C126,Input!$A$8:$GZ$39,MATCH(FD$21,Input!$A$6:$GZ$6,0),FALSE),0)*IF(FD$110&gt;=MAX(FC$110:$FD$110),MIN((FD$110-MAX(FC$110:$FD$110)),(FD$110-FC$110)),0)+IF($E126=FD$22,VLOOKUP($C126,Input!$A$8:$GZ$39,MATCH(FD$21,Input!$A$6:$GZ$6,0),FALSE),0)*IF(FD$109&gt;=MAX(FC$109:$FD$109),MIN((FD$109-MAX(FC$109:$FD$109)),(FD$109-FC$109)),0)</f>
        <v>0</v>
      </c>
      <c r="FE126" s="1">
        <f>+IF($E126=FE$22,VLOOKUP($C126,Input!$A$8:$GZ$39,MATCH(FE$21,Input!$A$6:$GZ$6,0),FALSE),0)*IF(FE$110&gt;=MAX(FD$110:$FD$110),MIN((FE$110-MAX(FD$110:$FD$110)),(FE$110-FD$110)),0)+IF($E126=FE$22,VLOOKUP($C126,Input!$A$8:$GZ$39,MATCH(FE$21,Input!$A$6:$GZ$6,0),FALSE),0)*IF(FE$109&gt;=MAX(FD$109:$FD$109),MIN((FE$109-MAX(FD$109:$FD$109)),(FE$109-FD$109)),0)</f>
        <v>0</v>
      </c>
      <c r="FF126" s="1">
        <f>+IF($E126=FF$22,VLOOKUP($C126,Input!$A$8:$GZ$39,MATCH(FF$21,Input!$A$6:$GZ$6,0),FALSE),0)*IF(FF$110&gt;=MAX($FD$110:FE$110),MIN((FF$110-MAX($FD$110:FE$110)),(FF$110-FE$110)),0)+IF($E126=FF$22,VLOOKUP($C126,Input!$A$8:$GZ$39,MATCH(FF$21,Input!$A$6:$GZ$6,0),FALSE),0)*IF(FF$109&gt;=MAX($FD$109:FE$109),MIN((FF$109-MAX($FD$109:FE$109)),(FF$109-FE$109)),0)</f>
        <v>0</v>
      </c>
      <c r="FG126" s="1">
        <f>+IF($E126=FG$22,VLOOKUP($C126,Input!$A$8:$GZ$39,MATCH(FG$21,Input!$A$6:$GZ$6,0),FALSE),0)*IF(FG$110&gt;=MAX($FD$110:FF$110),MIN((FG$110-MAX($FD$110:FF$110)),(FG$110-FF$110)),0)+IF($E126=FG$22,VLOOKUP($C126,Input!$A$8:$GZ$39,MATCH(FG$21,Input!$A$6:$GZ$6,0),FALSE),0)*IF(FG$109&gt;=MAX($FD$109:FF$109),MIN((FG$109-MAX($FD$109:FF$109)),(FG$109-FF$109)),0)</f>
        <v>0</v>
      </c>
      <c r="FH126" s="1">
        <f>+IF($E126=FH$22,VLOOKUP($C126,Input!$A$8:$GZ$39,MATCH(FH$21,Input!$A$6:$GZ$6,0),FALSE),0)*IF(FH$110&gt;=MAX($FD$110:FG$110),MIN((FH$110-MAX($FD$110:FG$110)),(FH$110-FG$110)),0)+IF($E126=FH$22,VLOOKUP($C126,Input!$A$8:$GZ$39,MATCH(FH$21,Input!$A$6:$GZ$6,0),FALSE),0)*IF(FH$109&gt;=MAX($FD$109:FG$109),MIN((FH$109-MAX($FD$109:FG$109)),(FH$109-FG$109)),0)</f>
        <v>0</v>
      </c>
      <c r="FI126" s="1">
        <f>+IF($E126=FI$22,VLOOKUP($C126,Input!$A$8:$GZ$39,MATCH(FI$21,Input!$A$6:$GZ$6,0),FALSE),0)*IF(FI$110&gt;=MAX($FD$110:FH$110),MIN((FI$110-MAX($FD$110:FH$110)),(FI$110-FH$110)),0)+IF($E126=FI$22,VLOOKUP($C126,Input!$A$8:$GZ$39,MATCH(FI$21,Input!$A$6:$GZ$6,0),FALSE),0)*IF(FI$109&gt;=MAX($FD$109:FH$109),MIN((FI$109-MAX($FD$109:FH$109)),(FI$109-FH$109)),0)</f>
        <v>0</v>
      </c>
      <c r="FJ126" s="1">
        <f>+IF($E126=FJ$22,VLOOKUP($C126,Input!$A$8:$GZ$39,MATCH(FJ$21,Input!$A$6:$GZ$6,0),FALSE),0)*IF(FJ$110&gt;=MAX($FD$110:FI$110),MIN((FJ$110-MAX($FD$110:FI$110)),(FJ$110-FI$110)),0)+IF($E126=FJ$22,VLOOKUP($C126,Input!$A$8:$GZ$39,MATCH(FJ$21,Input!$A$6:$GZ$6,0),FALSE),0)*IF(FJ$109&gt;=MAX($FD$109:FI$109),MIN((FJ$109-MAX($FD$109:FI$109)),(FJ$109-FI$109)),0)</f>
        <v>0</v>
      </c>
      <c r="FK126" s="1">
        <f>+IF($E126=FK$22,VLOOKUP($C126,Input!$A$8:$GZ$39,MATCH(FK$21,Input!$A$6:$GZ$6,0),FALSE),0)*IF(FK$110&gt;=MAX($FD$110:FJ$110),MIN((FK$110-MAX($FD$110:FJ$110)),(FK$110-FJ$110)),0)+IF($E126=FK$22,VLOOKUP($C126,Input!$A$8:$GZ$39,MATCH(FK$21,Input!$A$6:$GZ$6,0),FALSE),0)*IF(FK$109&gt;=MAX($FD$109:FJ$109),MIN((FK$109-MAX($FD$109:FJ$109)),(FK$109-FJ$109)),0)</f>
        <v>0</v>
      </c>
      <c r="FL126" s="1">
        <f>+IF($E126=FL$22,VLOOKUP($C126,Input!$A$8:$GZ$39,MATCH(FL$21,Input!$A$6:$GZ$6,0),FALSE),0)*IF(FL$110&gt;=MAX($FD$110:FK$110),MIN((FL$110-MAX($FD$110:FK$110)),(FL$110-FK$110)),0)+IF($E126=FL$22,VLOOKUP($C126,Input!$A$8:$GZ$39,MATCH(FL$21,Input!$A$6:$GZ$6,0),FALSE),0)*IF(FL$109&gt;=MAX($FD$109:FK$109),MIN((FL$109-MAX($FD$109:FK$109)),(FL$109-FK$109)),0)</f>
        <v>0</v>
      </c>
      <c r="FM126" s="1">
        <f>+IF($E126=FM$22,VLOOKUP($C126,Input!$A$8:$GZ$39,MATCH(FM$21,Input!$A$6:$GZ$6,0),FALSE),0)*IF(FM$110&gt;=MAX($FD$110:FL$110),MIN((FM$110-MAX($FD$110:FL$110)),(FM$110-FL$110)),0)+IF($E126=FM$22,VLOOKUP($C126,Input!$A$8:$GZ$39,MATCH(FM$21,Input!$A$6:$GZ$6,0),FALSE),0)*IF(FM$109&gt;=MAX($FD$109:FL$109),MIN((FM$109-MAX($FD$109:FL$109)),(FM$109-FL$109)),0)</f>
        <v>0</v>
      </c>
      <c r="FN126" s="1">
        <f>+IF($E126=FN$22,VLOOKUP($C126,Input!$A$8:$GZ$39,MATCH(FN$21,Input!$A$6:$GZ$6,0),FALSE),0)*IF(FN$110&gt;=MAX($FD$110:FM$110),MIN((FN$110-MAX($FD$110:FM$110)),(FN$110-FM$110)),0)+IF($E126=FN$22,VLOOKUP($C126,Input!$A$8:$GZ$39,MATCH(FN$21,Input!$A$6:$GZ$6,0),FALSE),0)*IF(FN$109&gt;=MAX($FD$109:FM$109),MIN((FN$109-MAX($FD$109:FM$109)),(FN$109-FM$109)),0)</f>
        <v>0</v>
      </c>
      <c r="FO126" s="1">
        <f>+IF($E126=FO$22,VLOOKUP($C126,Input!$A$8:$GZ$39,MATCH(FO$21,Input!$A$6:$GZ$6,0),FALSE),0)*IF(FO$110&gt;=MAX($FD$110:FN$110),MIN((FO$110-MAX($FD$110:FN$110)),(FO$110-FN$110)),0)+IF($E126=FO$22,VLOOKUP($C126,Input!$A$8:$GZ$39,MATCH(FO$21,Input!$A$6:$GZ$6,0),FALSE),0)*IF(FO$109&gt;=MAX($FD$109:FN$109),MIN((FO$109-MAX($FD$109:FN$109)),(FO$109-FN$109)),0)</f>
        <v>0</v>
      </c>
      <c r="FP126" s="1">
        <f>+IF($E126=FP$22,VLOOKUP($C126,Input!$A$8:$GZ$39,MATCH(FP$21,Input!$A$6:$GZ$6,0),FALSE),0)*IF(FP$110&gt;=MAX($FD$110:FO$110),MIN((FP$110-MAX($FD$110:FO$110)),(FP$110-FO$110)),0)+IF($E126=FP$22,VLOOKUP($C126,Input!$A$8:$GZ$39,MATCH(FP$21,Input!$A$6:$GZ$6,0),FALSE),0)*IF(FP$109&gt;=MAX($FD$109:FO$109),MIN((FP$109-MAX($FD$109:FO$109)),(FP$109-FO$109)),0)</f>
        <v>0</v>
      </c>
      <c r="FQ126" s="1">
        <f>+IF($E126=FQ$22,VLOOKUP($C126,Input!$A$8:$GZ$39,MATCH(FQ$21,Input!$A$6:$GZ$6,0),FALSE),0)*IF(FQ$110&gt;=MAX($FD$110:FP$110),MIN((FQ$110-MAX($FD$110:FP$110)),(FQ$110-FP$110)),0)+IF($E126=FQ$22,VLOOKUP($C126,Input!$A$8:$GZ$39,MATCH(FQ$21,Input!$A$6:$GZ$6,0),FALSE),0)*IF(FQ$109&gt;=MAX($FD$109:FP$109),MIN((FQ$109-MAX($FD$109:FP$109)),(FQ$109-FP$109)),0)</f>
        <v>0</v>
      </c>
      <c r="FR126" s="1">
        <f>+IF($E126=FR$22,VLOOKUP($C126,Input!$A$8:$GZ$39,MATCH(FR$21,Input!$A$6:$GZ$6,0),FALSE),0)*IF(FR$110&gt;=MAX($FD$110:FQ$110),MIN((FR$110-MAX($FD$110:FQ$110)),(FR$110-FQ$110)),0)+IF($E126=FR$22,VLOOKUP($C126,Input!$A$8:$GZ$39,MATCH(FR$21,Input!$A$6:$GZ$6,0),FALSE),0)*IF(FR$109&gt;=MAX($FD$109:FQ$109),MIN((FR$109-MAX($FD$109:FQ$109)),(FR$109-FQ$109)),0)</f>
        <v>0</v>
      </c>
      <c r="FS126" s="1">
        <f>+IF($E126=FS$22,VLOOKUP($C126,Input!$A$8:$GZ$39,MATCH(FS$21,Input!$A$6:$GZ$6,0),FALSE),0)*IF(FS$110&gt;=MAX($FD$110:FR$110),MIN((FS$110-MAX($FD$110:FR$110)),(FS$110-FR$110)),0)+IF($E126=FS$22,VLOOKUP($C126,Input!$A$8:$GZ$39,MATCH(FS$21,Input!$A$6:$GZ$6,0),FALSE),0)*IF(FS$109&gt;=MAX($FD$109:FR$109),MIN((FS$109-MAX($FD$109:FR$109)),(FS$109-FR$109)),0)</f>
        <v>0</v>
      </c>
      <c r="FT126" s="1">
        <f>+IF($E126=FT$22,VLOOKUP($C126,Input!$A$8:$GZ$39,MATCH(FT$21,Input!$A$6:$GZ$6,0),FALSE),0)*IF(FT$110&gt;=MAX($FD$110:FS$110),MIN((FT$110-MAX($FD$110:FS$110)),(FT$110-FS$110)),0)+IF($E126=FT$22,VLOOKUP($C126,Input!$A$8:$GZ$39,MATCH(FT$21,Input!$A$6:$GZ$6,0),FALSE),0)*IF(FT$109&gt;=MAX($FD$109:FS$109),MIN((FT$109-MAX($FD$109:FS$109)),(FT$109-FS$109)),0)</f>
        <v>0</v>
      </c>
      <c r="FU126" s="1">
        <f>+IF($E126=FU$22,VLOOKUP($C126,Input!$A$8:$GZ$39,MATCH(FU$21,Input!$A$6:$GZ$6,0),FALSE),0)*IF(FU$110&gt;=MAX($FD$110:FT$110),MIN((FU$110-MAX($FD$110:FT$110)),(FU$110-FT$110)),0)+IF($E126=FU$22,VLOOKUP($C126,Input!$A$8:$GZ$39,MATCH(FU$21,Input!$A$6:$GZ$6,0),FALSE),0)*IF(FU$109&gt;=MAX($FD$109:FT$109),MIN((FU$109-MAX($FD$109:FT$109)),(FU$109-FT$109)),0)</f>
        <v>0</v>
      </c>
      <c r="FV126" s="1">
        <f>+IF($E126=FV$22,VLOOKUP($C126,Input!$A$8:$GZ$39,MATCH(FV$21,Input!$A$6:$GZ$6,0),FALSE),0)*IF(FV$110&gt;=MAX($FD$110:FU$110),MIN((FV$110-MAX($FD$110:FU$110)),(FV$110-FU$110)),0)+IF($E126=FV$22,VLOOKUP($C126,Input!$A$8:$GZ$39,MATCH(FV$21,Input!$A$6:$GZ$6,0),FALSE),0)*IF(FV$109&gt;=MAX($FD$109:FU$109),MIN((FV$109-MAX($FD$109:FU$109)),(FV$109-FU$109)),0)</f>
        <v>0</v>
      </c>
      <c r="FW126" s="1">
        <f>+IF($E126=FW$22,VLOOKUP($C126,Input!$A$8:$GZ$39,MATCH(FW$21,Input!$A$6:$GZ$6,0),FALSE),0)*IF(FW$110&gt;=MAX($FD$110:FV$110),MIN((FW$110-MAX($FD$110:FV$110)),(FW$110-FV$110)),0)+IF($E126=FW$22,VLOOKUP($C126,Input!$A$8:$GZ$39,MATCH(FW$21,Input!$A$6:$GZ$6,0),FALSE),0)*IF(FW$109&gt;=MAX($FD$109:FV$109),MIN((FW$109-MAX($FD$109:FV$109)),(FW$109-FV$109)),0)</f>
        <v>0</v>
      </c>
      <c r="FX126" s="1">
        <f>+IF($E126=FX$22,VLOOKUP($C126,Input!$A$8:$GZ$39,MATCH(FX$21,Input!$A$6:$GZ$6,0),FALSE),0)*IF(FX$110&gt;=MAX($FD$110:FW$110),MIN((FX$110-MAX($FD$110:FW$110)),(FX$110-FW$110)),0)+IF($E126=FX$22,VLOOKUP($C126,Input!$A$8:$GZ$39,MATCH(FX$21,Input!$A$6:$GZ$6,0),FALSE),0)*IF(FX$109&gt;=MAX($FD$109:FW$109),MIN((FX$109-MAX($FD$109:FW$109)),(FX$109-FW$109)),0)</f>
        <v>0</v>
      </c>
      <c r="FY126" s="1">
        <f>+IF($E126=FY$22,VLOOKUP($C126,Input!$A$8:$GZ$39,MATCH(FY$21,Input!$A$6:$GZ$6,0),FALSE),0)*IF(FY$110&gt;=MAX($FD$110:FX$110),MIN((FY$110-MAX($FD$110:FX$110)),(FY$110-FX$110)),0)+IF($E126=FY$22,VLOOKUP($C126,Input!$A$8:$GZ$39,MATCH(FY$21,Input!$A$6:$GZ$6,0),FALSE),0)*IF(FY$109&gt;=MAX($FD$109:FX$109),MIN((FY$109-MAX($FD$109:FX$109)),(FY$109-FX$109)),0)</f>
        <v>0</v>
      </c>
      <c r="FZ126" s="1">
        <f>+IF($E126=FZ$22,VLOOKUP($C126,Input!$A$8:$GZ$39,MATCH(FZ$21,Input!$A$6:$GZ$6,0),FALSE),0)*IF(FZ$110&gt;=MAX($FD$110:FY$110),MIN((FZ$110-MAX($FD$110:FY$110)),(FZ$110-FY$110)),0)+IF($E126=FZ$22,VLOOKUP($C126,Input!$A$8:$GZ$39,MATCH(FZ$21,Input!$A$6:$GZ$6,0),FALSE),0)*IF(FZ$109&gt;=MAX($FD$109:FY$109),MIN((FZ$109-MAX($FD$109:FY$109)),(FZ$109-FY$109)),0)</f>
        <v>0</v>
      </c>
      <c r="GA126" s="1">
        <f>+IF($E126=GA$22,VLOOKUP($C126,Input!$A$8:$GZ$39,MATCH(GA$21,Input!$A$6:$GZ$6,0),FALSE),0)*IF(GA$110&gt;=MAX($FD$110:FZ$110),MIN((GA$110-MAX($FD$110:FZ$110)),(GA$110-FZ$110)),0)+IF($E126=GA$22,VLOOKUP($C126,Input!$A$8:$GZ$39,MATCH(GA$21,Input!$A$6:$GZ$6,0),FALSE),0)*IF(GA$109&gt;=MAX($FD$109:FZ$109),MIN((GA$109-MAX($FD$109:FZ$109)),(GA$109-FZ$109)),0)</f>
        <v>0</v>
      </c>
      <c r="GB126" s="1">
        <f>+IF($E126=GB$22,VLOOKUP($C126,Input!$A$8:$GZ$39,MATCH(GB$21,Input!$A$6:$GZ$6,0),FALSE),0)*IF(GB$110&gt;=MAX($FD$110:GA$110),MIN((GB$110-MAX($FD$110:GA$110)),(GB$110-GA$110)),0)+IF($E126=GB$22,VLOOKUP($C126,Input!$A$8:$GZ$39,MATCH(GB$21,Input!$A$6:$GZ$6,0),FALSE),0)*IF(GB$109&gt;=MAX($FD$109:GA$109),MIN((GB$109-MAX($FD$109:GA$109)),(GB$109-GA$109)),0)</f>
        <v>0</v>
      </c>
      <c r="GC126" s="1">
        <f>+IF($E126=GC$22,VLOOKUP($C126,Input!$A$8:$GZ$39,MATCH(GC$21,Input!$A$6:$GZ$6,0),FALSE),0)*IF(GC$110&gt;=MAX($FD$110:GB$110),MIN((GC$110-MAX($FD$110:GB$110)),(GC$110-GB$110)),0)+IF($E126=GC$22,VLOOKUP($C126,Input!$A$8:$GZ$39,MATCH(GC$21,Input!$A$6:$GZ$6,0),FALSE),0)*IF(GC$109&gt;=MAX($FD$109:GB$109),MIN((GC$109-MAX($FD$109:GB$109)),(GC$109-GB$109)),0)</f>
        <v>0</v>
      </c>
      <c r="GD126" s="1">
        <f>+IF($E126=GD$22,VLOOKUP($C126,Input!$A$8:$GZ$39,MATCH(GD$21,Input!$A$6:$GZ$6,0),FALSE),0)*IF(GD$110&gt;=MAX($FD$110:GC$110),MIN((GD$110-MAX($FD$110:GC$110)),(GD$110-GC$110)),0)+IF($E126=GD$22,VLOOKUP($C126,Input!$A$8:$GZ$39,MATCH(GD$21,Input!$A$6:$GZ$6,0),FALSE),0)*IF(GD$109&gt;=MAX($FD$109:GC$109),MIN((GD$109-MAX($FD$109:GC$109)),(GD$109-GC$109)),0)</f>
        <v>0</v>
      </c>
      <c r="GE126" s="1">
        <f>+IF($E126=GE$22,VLOOKUP($C126,Input!$A$8:$GZ$39,MATCH(GE$21,Input!$A$6:$GZ$6,0),FALSE),0)*IF(GE$110&gt;=MAX($FD$110:GD$110),MIN((GE$110-MAX($FD$110:GD$110)),(GE$110-GD$110)),0)+IF($E126=GE$22,VLOOKUP($C126,Input!$A$8:$GZ$39,MATCH(GE$21,Input!$A$6:$GZ$6,0),FALSE),0)*IF(GE$109&gt;=MAX($FD$109:GD$109),MIN((GE$109-MAX($FD$109:GD$109)),(GE$109-GD$109)),0)</f>
        <v>0</v>
      </c>
      <c r="GF126" s="1">
        <f>+IF($E126=GF$22,VLOOKUP($C126,Input!$A$8:$GZ$39,MATCH(GF$21,Input!$A$6:$GZ$6,0),FALSE),0)*IF(GF$110&gt;=MAX($FD$110:GE$110),MIN((GF$110-MAX($FD$110:GE$110)),(GF$110-GE$110)),0)+IF($E126=GF$22,VLOOKUP($C126,Input!$A$8:$GZ$39,MATCH(GF$21,Input!$A$6:$GZ$6,0),FALSE),0)*IF(GF$109&gt;=MAX($FD$109:GE$109),MIN((GF$109-MAX($FD$109:GE$109)),(GF$109-GE$109)),0)</f>
        <v>0</v>
      </c>
      <c r="GG126" s="1">
        <f>+IF($E126=GG$22,VLOOKUP($C126,Input!$A$8:$GZ$39,MATCH(GG$21,Input!$A$6:$GZ$6,0),FALSE),0)*IF(GG$110&gt;=MAX($FD$110:GF$110),MIN((GG$110-MAX($FD$110:GF$110)),(GG$110-GF$110)),0)+IF($E126=GG$22,VLOOKUP($C126,Input!$A$8:$GZ$39,MATCH(GG$21,Input!$A$6:$GZ$6,0),FALSE),0)*IF(GG$109&gt;=MAX($FD$109:GF$109),MIN((GG$109-MAX($FD$109:GF$109)),(GG$109-GF$109)),0)</f>
        <v>0</v>
      </c>
      <c r="GH126" s="1">
        <f>+IF($E126=GH$22,VLOOKUP($C126,Input!$A$8:$GZ$39,MATCH(GH$21,Input!$A$6:$GZ$6,0),FALSE),0)*IF(GH$110&gt;=MAX($FD$110:GG$110),MIN((GH$110-MAX($FD$110:GG$110)),(GH$110-GG$110)),0)+IF($E126=GH$22,VLOOKUP($C126,Input!$A$8:$GZ$39,MATCH(GH$21,Input!$A$6:$GZ$6,0),FALSE),0)*IF(GH$109&gt;=MAX($FD$109:GG$109),MIN((GH$109-MAX($FD$109:GG$109)),(GH$109-GG$109)),0)</f>
        <v>0</v>
      </c>
      <c r="GI126" s="1">
        <f>+IF($E126=GI$22,VLOOKUP($C126,Input!$A$8:$GZ$39,MATCH(GI$21,Input!$A$6:$GZ$6,0),FALSE),0)*IF(GI$110&gt;=MAX($FD$110:GH$110),MIN((GI$110-MAX($FD$110:GH$110)),(GI$110-GH$110)),0)+IF($E126=GI$22,VLOOKUP($C126,Input!$A$8:$GZ$39,MATCH(GI$21,Input!$A$6:$GZ$6,0),FALSE),0)*IF(GI$109&gt;=MAX($FD$109:GH$109),MIN((GI$109-MAX($FD$109:GH$109)),(GI$109-GH$109)),0)</f>
        <v>0</v>
      </c>
      <c r="GJ126" s="1">
        <f>+IF($E126=GJ$22,VLOOKUP($C126,Input!$A$8:$GZ$39,MATCH(GJ$21,Input!$A$6:$GZ$6,0),FALSE),0)*IF(GJ$110&gt;=MAX($FD$110:GI$110),MIN((GJ$110-MAX($FD$110:GI$110)),(GJ$110-GI$110)),0)+IF($E126=GJ$22,VLOOKUP($C126,Input!$A$8:$GZ$39,MATCH(GJ$21,Input!$A$6:$GZ$6,0),FALSE),0)*IF(GJ$109&gt;=MAX($FD$109:GI$109),MIN((GJ$109-MAX($FD$109:GI$109)),(GJ$109-GI$109)),0)</f>
        <v>0</v>
      </c>
      <c r="GK126" s="1">
        <f>+IF($E126=GK$22,VLOOKUP($C126,Input!$A$8:$GZ$39,MATCH(GK$21,Input!$A$6:$GZ$6,0),FALSE),0)*IF(GK$110&gt;=MAX($FD$110:GJ$110),MIN((GK$110-MAX($FD$110:GJ$110)),(GK$110-GJ$110)),0)+IF($E126=GK$22,VLOOKUP($C126,Input!$A$8:$GZ$39,MATCH(GK$21,Input!$A$6:$GZ$6,0),FALSE),0)*IF(GK$109&gt;=MAX($FD$109:GJ$109),MIN((GK$109-MAX($FD$109:GJ$109)),(GK$109-GJ$109)),0)</f>
        <v>0</v>
      </c>
      <c r="GL126" s="1">
        <f>+IF($E126=GL$22,VLOOKUP($C126,Input!$A$8:$GZ$39,MATCH(GL$21,Input!$A$6:$GZ$6,0),FALSE),0)*IF(GL$110&gt;=MAX($FD$110:GK$110),MIN((GL$110-MAX($FD$110:GK$110)),(GL$110-GK$110)),0)+IF($E126=GL$22,VLOOKUP($C126,Input!$A$8:$GZ$39,MATCH(GL$21,Input!$A$6:$GZ$6,0),FALSE),0)*IF(GL$109&gt;=MAX($FD$109:GK$109),MIN((GL$109-MAX($FD$109:GK$109)),(GL$109-GK$109)),0)</f>
        <v>0</v>
      </c>
      <c r="GM126" s="42"/>
      <c r="GN126" t="str">
        <f>VLOOKUP($C126,Input!$A$8:$GZ$39,MATCH(GN$21,Input!$A$6:$GZ$6,0),FALSE)</f>
        <v>NA</v>
      </c>
      <c r="GO126">
        <f>IF((VLOOKUP($C126,Input!$A$8:$GZ$39,MATCH(GO$21,Input!$A$6:$GZ$6,0),FALSE))="Y",$D126/VLOOKUP($C126,Input!$A$8:$GZ$39,MATCH(GP$21,Input!$A$6:$GZ$6,0),FALSE),0)</f>
        <v>0</v>
      </c>
      <c r="GP126">
        <f>IF((VLOOKUP($C126,Input!$A$8:$GZ$39,MATCH(GO$21,Input!$A$6:$GZ$6,0),FALSE))="Y",0,IF((VLOOKUP($C126,Input!$A$8:$GZ$39,MATCH(GP$21,Input!$A$6:$GZ$6,0),FALSE))&gt;0,$D126/VLOOKUP($C126,Input!$A$8:$GZ$39,MATCH(GP$21,Input!$A$6:$GZ$6,0),FALSE),0))</f>
        <v>0</v>
      </c>
      <c r="GQ126" s="1">
        <f>+IF($E126=GQ$22,VLOOKUP($C126,Input!$A$8:$GZ$39,MATCH(GQ$21,Input!$A$6:$GZ$6,0),FALSE),0)*IF(GQ$110&gt;=MAX($GP$110:GP$110),MIN((GQ$110-MAX($GP$110:GP$110)),(GQ$110-GP$110)),0)+IF($E126=GQ$22,VLOOKUP($C126,Input!$A$8:$GZ$39,MATCH(GQ$21,Input!$A$6:$GZ$6,0),FALSE),0)*IF(GQ$109&gt;=MAX($GP$109:GP$109),MIN((GQ$109-MAX($GP$109:GP$109)),(GQ$109-GP$109)),0)</f>
        <v>0</v>
      </c>
      <c r="GR126" s="1">
        <f>+IF($E126=GR$22,VLOOKUP($C126,Input!$A$8:$GZ$39,MATCH(GR$21,Input!$A$6:$GZ$6,0),FALSE),0)*IF(GR$110&gt;=MAX($GP$110:GQ$110),MIN((GR$110-MAX($GP$110:GQ$110)),(GR$110-GQ$110)),0)+IF($E126=GR$22,VLOOKUP($C126,Input!$A$8:$GZ$39,MATCH(GR$21,Input!$A$6:$GZ$6,0),FALSE),0)*IF(GR$109&gt;=MAX($GP$109:GQ$109),MIN((GR$109-MAX($GP$109:GQ$109)),(GR$109-GQ$109)),0)</f>
        <v>0</v>
      </c>
      <c r="GS126" s="1">
        <f>+IF($E126=GS$22,VLOOKUP($C126,Input!$A$8:$GZ$39,MATCH(GS$21,Input!$A$6:$GZ$6,0),FALSE),0)*IF(GS$110&gt;=MAX($GP$110:GR$110),MIN((GS$110-MAX($GP$110:GR$110)),(GS$110-GR$110)),0)+IF($E126=GS$22,VLOOKUP($C126,Input!$A$8:$GZ$39,MATCH(GS$21,Input!$A$6:$GZ$6,0),FALSE),0)*IF(GS$109&gt;=MAX($GP$109:GR$109),MIN((GS$109-MAX($GP$109:GR$109)),(GS$109-GR$109)),0)</f>
        <v>0</v>
      </c>
      <c r="GT126" s="1">
        <f>+IF($E126=GT$22,VLOOKUP($C126,Input!$A$8:$GZ$39,MATCH(GT$21,Input!$A$6:$GZ$6,0),FALSE),0)*IF(GT$110&gt;=MAX($GP$110:GS$110),MIN((GT$110-MAX($GP$110:GS$110)),(GT$110-GS$110)),0)+IF($E126=GT$22,VLOOKUP($C126,Input!$A$8:$GZ$39,MATCH(GT$21,Input!$A$6:$GZ$6,0),FALSE),0)*IF(GT$109&gt;=MAX($GP$109:GS$109),MIN((GT$109-MAX($GP$109:GS$109)),(GT$109-GS$109)),0)</f>
        <v>0</v>
      </c>
      <c r="GU126" s="1">
        <f>+IF($E126=GU$22,VLOOKUP($C126,Input!$A$8:$GZ$39,MATCH(GU$21,Input!$A$6:$GZ$6,0),FALSE),0)*IF(GU$110&gt;=MAX($GP$110:GT$110),MIN((GU$110-MAX($GP$110:GT$110)),(GU$110-GT$110)),0)+IF($E126=GU$22,VLOOKUP($C126,Input!$A$8:$GZ$39,MATCH(GU$21,Input!$A$6:$GZ$6,0),FALSE),0)*IF(GU$109&gt;=MAX($GP$109:GT$109),MIN((GU$109-MAX($GP$109:GT$109)),(GU$109-GT$109)),0)</f>
        <v>0</v>
      </c>
      <c r="GV126" s="1">
        <f>+IF($E126=GV$22,VLOOKUP($C126,Input!$A$8:$GZ$39,MATCH(GV$21,Input!$A$6:$GZ$6,0),FALSE),0)*IF(GV$110&gt;=MAX($GP$110:GU$110),MIN((GV$110-MAX($GP$110:GU$110)),(GV$110-GU$110)),0)+IF($E126=GV$22,VLOOKUP($C126,Input!$A$8:$GZ$39,MATCH(GV$21,Input!$A$6:$GZ$6,0),FALSE),0)*IF(GV$109&gt;=MAX($GP$109:GU$109),MIN((GV$109-MAX($GP$109:GU$109)),(GV$109-GU$109)),0)</f>
        <v>0</v>
      </c>
      <c r="GW126" s="1">
        <f>+IF($E126=GW$22,VLOOKUP($C126,Input!$A$8:$GZ$39,MATCH(GW$21,Input!$A$6:$GZ$6,0),FALSE),0)*IF(GW$110&gt;=MAX($GP$110:GV$110),MIN((GW$110-MAX($GP$110:GV$110)),(GW$110-GV$110)),0)+IF($E126=GW$22,VLOOKUP($C126,Input!$A$8:$GZ$39,MATCH(GW$21,Input!$A$6:$GZ$6,0),FALSE),0)*IF(GW$109&gt;=MAX($GP$109:GV$109),MIN((GW$109-MAX($GP$109:GV$109)),(GW$109-GV$109)),0)</f>
        <v>0</v>
      </c>
      <c r="GX126" s="1">
        <f>+IF($E126=GX$22,VLOOKUP($C126,Input!$A$8:$GZ$39,MATCH(GX$21,Input!$A$6:$GZ$6,0),FALSE),0)*IF(GX$110&gt;=MAX($GP$110:GW$110),MIN((GX$110-MAX($GP$110:GW$110)),(GX$110-GW$110)),0)+IF($E126=GX$22,VLOOKUP($C126,Input!$A$8:$GZ$39,MATCH(GX$21,Input!$A$6:$GZ$6,0),FALSE),0)*IF(GX$109&gt;=MAX($GP$109:GW$109),MIN((GX$109-MAX($GP$109:GW$109)),(GX$109-GW$109)),0)</f>
        <v>0</v>
      </c>
      <c r="GY126" s="1">
        <f>+IF($E126=GY$22,VLOOKUP($C126,Input!$A$8:$GZ$39,MATCH(GY$21,Input!$A$6:$GZ$6,0),FALSE),0)*IF(GY$110&gt;=MAX($GP$110:GX$110),MIN((GY$110-MAX($GP$110:GX$110)),(GY$110-GX$110)),0)+IF($E126=GY$22,VLOOKUP($C126,Input!$A$8:$GZ$39,MATCH(GY$21,Input!$A$6:$GZ$6,0),FALSE),0)*IF(GY$109&gt;=MAX($GP$109:GX$109),MIN((GY$109-MAX($GP$109:GX$109)),(GY$109-GX$109)),0)</f>
        <v>0</v>
      </c>
      <c r="GZ126" s="1">
        <f>+IF($E126=GZ$22,VLOOKUP($C126,Input!$A$8:$GZ$39,MATCH(GZ$21,Input!$A$6:$GZ$6,0),FALSE),0)*IF(GZ$110&gt;=MAX($GP$110:GY$110),MIN((GZ$110-MAX($GP$110:GY$110)),(GZ$110-GY$110)),0)+IF($E126=GZ$22,VLOOKUP($C126,Input!$A$8:$GZ$39,MATCH(GZ$21,Input!$A$6:$GZ$6,0),FALSE),0)*IF(GZ$109&gt;=MAX($GP$109:GY$109),MIN((GZ$109-MAX($GP$109:GY$109)),(GZ$109-GY$109)),0)</f>
        <v>0</v>
      </c>
      <c r="HA126" s="1">
        <f>+IF($E126=HA$22,VLOOKUP($C126,Input!$A$8:$GZ$39,MATCH(HA$21,Input!$A$6:$GZ$6,0),FALSE),0)*IF(HA$110&gt;=MAX($GP$110:GZ$110),MIN((HA$110-MAX($GP$110:GZ$110)),(HA$110-GZ$110)),0)+IF($E126=HA$22,VLOOKUP($C126,Input!$A$8:$GZ$39,MATCH(HA$21,Input!$A$6:$GZ$6,0),FALSE),0)*IF(HA$109&gt;=MAX($GP$109:GZ$109),MIN((HA$109-MAX($GP$109:GZ$109)),(HA$109-GZ$109)),0)</f>
        <v>0</v>
      </c>
      <c r="HB126" s="1">
        <f>+IF($E126=HB$22,VLOOKUP($C126,Input!$A$8:$GZ$39,MATCH(HB$21,Input!$A$6:$GZ$6,0),FALSE),0)*IF(HB$110&gt;=MAX($GP$110:HA$110),MIN((HB$110-MAX($GP$110:HA$110)),(HB$110-HA$110)),0)+IF($E126=HB$22,VLOOKUP($C126,Input!$A$8:$GZ$39,MATCH(HB$21,Input!$A$6:$GZ$6,0),FALSE),0)*IF(HB$109&gt;=MAX($GP$109:HA$109),MIN((HB$109-MAX($GP$109:HA$109)),(HB$109-HA$109)),0)</f>
        <v>0</v>
      </c>
      <c r="HC126" s="1">
        <f>+IF($E126=HC$22,VLOOKUP($C126,Input!$A$8:$GZ$39,MATCH(HC$21,Input!$A$6:$GZ$6,0),FALSE),0)*IF(HC$110&gt;=MAX($GP$110:HB$110),MIN((HC$110-MAX($GP$110:HB$110)),(HC$110-HB$110)),0)+IF($E126=HC$22,VLOOKUP($C126,Input!$A$8:$GZ$39,MATCH(HC$21,Input!$A$6:$GZ$6,0),FALSE),0)*IF(HC$109&gt;=MAX($GP$109:HB$109),MIN((HC$109-MAX($GP$109:HB$109)),(HC$109-HB$109)),0)</f>
        <v>0</v>
      </c>
      <c r="HD126" s="1">
        <f>+IF($E126=HD$22,VLOOKUP($C126,Input!$A$8:$GZ$39,MATCH(HD$21,Input!$A$6:$GZ$6,0),FALSE),0)*IF(HD$110&gt;=MAX($GP$110:HC$110),MIN((HD$110-MAX($GP$110:HC$110)),(HD$110-HC$110)),0)+IF($E126=HD$22,VLOOKUP($C126,Input!$A$8:$GZ$39,MATCH(HD$21,Input!$A$6:$GZ$6,0),FALSE),0)*IF(HD$109&gt;=MAX($GP$109:HC$109),MIN((HD$109-MAX($GP$109:HC$109)),(HD$109-HC$109)),0)</f>
        <v>0</v>
      </c>
      <c r="HE126" s="1">
        <f>+IF($E126=HE$22,VLOOKUP($C126,Input!$A$8:$GZ$39,MATCH(HE$21,Input!$A$6:$GZ$6,0),FALSE),0)*IF(HE$110&gt;=MAX($GP$110:HD$110),MIN((HE$110-MAX($GP$110:HD$110)),(HE$110-HD$110)),0)+IF($E126=HE$22,VLOOKUP($C126,Input!$A$8:$GZ$39,MATCH(HE$21,Input!$A$6:$GZ$6,0),FALSE),0)*IF(HE$109&gt;=MAX($GP$109:HD$109),MIN((HE$109-MAX($GP$109:HD$109)),(HE$109-HD$109)),0)</f>
        <v>0</v>
      </c>
      <c r="HF126" s="1">
        <f>+IF($E126=HF$22,VLOOKUP($C126,Input!$A$8:$GZ$39,MATCH(HF$21,Input!$A$6:$GZ$6,0),FALSE),0)*IF(HF$110&gt;=MAX($GP$110:HE$110),MIN((HF$110-MAX($GP$110:HE$110)),(HF$110-HE$110)),0)+IF($E126=HF$22,VLOOKUP($C126,Input!$A$8:$GZ$39,MATCH(HF$21,Input!$A$6:$GZ$6,0),FALSE),0)*IF(HF$109&gt;=MAX($GP$109:HE$109),MIN((HF$109-MAX($GP$109:HE$109)),(HF$109-HE$109)),0)</f>
        <v>0</v>
      </c>
      <c r="HG126" s="1">
        <f>+IF($E126=HG$22,VLOOKUP($C126,Input!$A$8:$GZ$39,MATCH(HG$21,Input!$A$6:$GZ$6,0),FALSE),0)*IF(HG$110&gt;=MAX($GP$110:HF$110),MIN((HG$110-MAX($GP$110:HF$110)),(HG$110-HF$110)),0)+IF($E126=HG$22,VLOOKUP($C126,Input!$A$8:$GZ$39,MATCH(HG$21,Input!$A$6:$GZ$6,0),FALSE),0)*IF(HG$109&gt;=MAX($GP$109:HF$109),MIN((HG$109-MAX($GP$109:HF$109)),(HG$109-HF$109)),0)</f>
        <v>0</v>
      </c>
      <c r="HH126" s="1">
        <f>+IF($E126=HH$22,VLOOKUP($C126,Input!$A$8:$GZ$39,MATCH(HH$21,Input!$A$6:$GZ$6,0),FALSE),0)*IF(HH$110&gt;=MAX($GP$110:HG$110),MIN((HH$110-MAX($GP$110:HG$110)),(HH$110-HG$110)),0)+IF($E126=HH$22,VLOOKUP($C126,Input!$A$8:$GZ$39,MATCH(HH$21,Input!$A$6:$GZ$6,0),FALSE),0)*IF(HH$109&gt;=MAX($GP$109:HG$109),MIN((HH$109-MAX($GP$109:HG$109)),(HH$109-HG$109)),0)</f>
        <v>0</v>
      </c>
      <c r="HI126" s="1">
        <f>+IF($E126=HI$22,VLOOKUP($C126,Input!$A$8:$GZ$39,MATCH(HI$21,Input!$A$6:$GZ$6,0),FALSE),0)*IF(HI$110&gt;=MAX($GP$110:HH$110),MIN((HI$110-MAX($GP$110:HH$110)),(HI$110-HH$110)),0)+IF($E126=HI$22,VLOOKUP($C126,Input!$A$8:$GZ$39,MATCH(HI$21,Input!$A$6:$GZ$6,0),FALSE),0)*IF(HI$109&gt;=MAX($GP$109:HH$109),MIN((HI$109-MAX($GP$109:HH$109)),(HI$109-HH$109)),0)</f>
        <v>0</v>
      </c>
      <c r="HJ126" s="1">
        <f>+IF($E126=HJ$22,VLOOKUP($C126,Input!$A$8:$GZ$39,MATCH(HJ$21,Input!$A$6:$GZ$6,0),FALSE),0)*IF(HJ$110&gt;=MAX($GP$110:HI$110),MIN((HJ$110-MAX($GP$110:HI$110)),(HJ$110-HI$110)),0)+IF($E126=HJ$22,VLOOKUP($C126,Input!$A$8:$GZ$39,MATCH(HJ$21,Input!$A$6:$GZ$6,0),FALSE),0)*IF(HJ$109&gt;=MAX($GP$109:HI$109),MIN((HJ$109-MAX($GP$109:HI$109)),(HJ$109-HI$109)),0)</f>
        <v>0</v>
      </c>
      <c r="HK126" s="1">
        <f>+IF($E126=HK$22,VLOOKUP($C126,Input!$A$8:$GZ$39,MATCH(HK$21,Input!$A$6:$GZ$6,0),FALSE),0)*IF(HK$110&gt;=MAX($GP$110:HJ$110),MIN((HK$110-MAX($GP$110:HJ$110)),(HK$110-HJ$110)),0)+IF($E126=HK$22,VLOOKUP($C126,Input!$A$8:$GZ$39,MATCH(HK$21,Input!$A$6:$GZ$6,0),FALSE),0)*IF(HK$109&gt;=MAX($GP$109:HJ$109),MIN((HK$109-MAX($GP$109:HJ$109)),(HK$109-HJ$109)),0)</f>
        <v>0</v>
      </c>
      <c r="HL126" s="1">
        <f>+IF($E126=HL$22,VLOOKUP($C126,Input!$A$8:$GZ$39,MATCH(HL$21,Input!$A$6:$GZ$6,0),FALSE),0)*IF(HL$110&gt;=MAX($GP$110:HK$110),MIN((HL$110-MAX($GP$110:HK$110)),(HL$110-HK$110)),0)+IF($E126=HL$22,VLOOKUP($C126,Input!$A$8:$GZ$39,MATCH(HL$21,Input!$A$6:$GZ$6,0),FALSE),0)*IF(HL$109&gt;=MAX($GP$109:HK$109),MIN((HL$109-MAX($GP$109:HK$109)),(HL$109-HK$109)),0)</f>
        <v>0</v>
      </c>
      <c r="HM126" s="1">
        <f>+IF($E126=HM$22,VLOOKUP($C126,Input!$A$8:$GZ$39,MATCH(HM$21,Input!$A$6:$GZ$6,0),FALSE),0)*IF(HM$110&gt;=MAX($GP$110:HL$110),MIN((HM$110-MAX($GP$110:HL$110)),(HM$110-HL$110)),0)+IF($E126=HM$22,VLOOKUP($C126,Input!$A$8:$GZ$39,MATCH(HM$21,Input!$A$6:$GZ$6,0),FALSE),0)*IF(HM$109&gt;=MAX($GP$109:HL$109),MIN((HM$109-MAX($GP$109:HL$109)),(HM$109-HL$109)),0)</f>
        <v>0</v>
      </c>
      <c r="HN126" s="1">
        <f>+IF($E126=HN$22,VLOOKUP($C126,Input!$A$8:$GZ$39,MATCH(HN$21,Input!$A$6:$GZ$6,0),FALSE),0)*IF(HN$110&gt;=MAX($GP$110:HM$110),MIN((HN$110-MAX($GP$110:HM$110)),(HN$110-HM$110)),0)+IF($E126=HN$22,VLOOKUP($C126,Input!$A$8:$GZ$39,MATCH(HN$21,Input!$A$6:$GZ$6,0),FALSE),0)*IF(HN$109&gt;=MAX($GP$109:HM$109),MIN((HN$109-MAX($GP$109:HM$109)),(HN$109-HM$109)),0)</f>
        <v>0</v>
      </c>
      <c r="HO126" s="1">
        <f>+IF($E126=HO$22,VLOOKUP($C126,Input!$A$8:$GZ$39,MATCH(HO$21,Input!$A$6:$GZ$6,0),FALSE),0)*IF(HO$110&gt;=MAX($GP$110:HN$110),MIN((HO$110-MAX($GP$110:HN$110)),(HO$110-HN$110)),0)+IF($E126=HO$22,VLOOKUP($C126,Input!$A$8:$GZ$39,MATCH(HO$21,Input!$A$6:$GZ$6,0),FALSE),0)*IF(HO$109&gt;=MAX($GP$109:HN$109),MIN((HO$109-MAX($GP$109:HN$109)),(HO$109-HN$109)),0)</f>
        <v>0</v>
      </c>
      <c r="HP126" s="1">
        <f>+IF($E126=HP$22,VLOOKUP($C126,Input!$A$8:$GZ$39,MATCH(HP$21,Input!$A$6:$GZ$6,0),FALSE),0)*IF(HP$110&gt;=MAX($GP$110:HO$110),MIN((HP$110-MAX($GP$110:HO$110)),(HP$110-HO$110)),0)+IF($E126=HP$22,VLOOKUP($C126,Input!$A$8:$GZ$39,MATCH(HP$21,Input!$A$6:$GZ$6,0),FALSE),0)*IF(HP$109&gt;=MAX($GP$109:HO$109),MIN((HP$109-MAX($GP$109:HO$109)),(HP$109-HO$109)),0)</f>
        <v>0</v>
      </c>
      <c r="HQ126" s="1">
        <f>+IF($E126=HQ$22,VLOOKUP($C126,Input!$A$8:$GZ$39,MATCH(HQ$21,Input!$A$6:$GZ$6,0),FALSE),0)*IF(HQ$110&gt;=MAX($GP$110:HP$110),MIN((HQ$110-MAX($GP$110:HP$110)),(HQ$110-HP$110)),0)+IF($E126=HQ$22,VLOOKUP($C126,Input!$A$8:$GZ$39,MATCH(HQ$21,Input!$A$6:$GZ$6,0),FALSE),0)*IF(HQ$109&gt;=MAX($GP$109:HP$109),MIN((HQ$109-MAX($GP$109:HP$109)),(HQ$109-HP$109)),0)</f>
        <v>0</v>
      </c>
      <c r="HR126" s="1">
        <f>+IF($E126=HR$22,VLOOKUP($C126,Input!$A$8:$GZ$39,MATCH(HR$21,Input!$A$6:$GZ$6,0),FALSE),0)*IF(HR$110&gt;=MAX($GP$110:HQ$110),MIN((HR$110-MAX($GP$110:HQ$110)),(HR$110-HQ$110)),0)+IF($E126=HR$22,VLOOKUP($C126,Input!$A$8:$GZ$39,MATCH(HR$21,Input!$A$6:$GZ$6,0),FALSE),0)*IF(HR$109&gt;=MAX($GP$109:HQ$109),MIN((HR$109-MAX($GP$109:HQ$109)),(HR$109-HQ$109)),0)</f>
        <v>0</v>
      </c>
      <c r="HS126" s="1">
        <f>+IF($E126=HS$22,VLOOKUP($C126,Input!$A$8:$GZ$39,MATCH(HS$21,Input!$A$6:$GZ$6,0),FALSE),0)*IF(HS$110&gt;=MAX($GP$110:HR$110),MIN((HS$110-MAX($GP$110:HR$110)),(HS$110-HR$110)),0)+IF($E126=HS$22,VLOOKUP($C126,Input!$A$8:$GZ$39,MATCH(HS$21,Input!$A$6:$GZ$6,0),FALSE),0)*IF(HS$109&gt;=MAX($GP$109:HR$109),MIN((HS$109-MAX($GP$109:HR$109)),(HS$109-HR$109)),0)</f>
        <v>0</v>
      </c>
      <c r="HT126" s="1">
        <f>+IF($E126=HT$22,VLOOKUP($C126,Input!$A$8:$GZ$39,MATCH(HT$21,Input!$A$6:$GZ$6,0),FALSE),0)*IF(HT$110&gt;=MAX($GP$110:HS$110),MIN((HT$110-MAX($GP$110:HS$110)),(HT$110-HS$110)),0)+IF($E126=HT$22,VLOOKUP($C126,Input!$A$8:$GZ$39,MATCH(HT$21,Input!$A$6:$GZ$6,0),FALSE),0)*IF(HT$109&gt;=MAX($GP$109:HS$109),MIN((HT$109-MAX($GP$109:HS$109)),(HT$109-HS$109)),0)</f>
        <v>0</v>
      </c>
      <c r="HU126" s="1">
        <f>+IF($E126=HU$22,VLOOKUP($C126,Input!$A$8:$GZ$39,MATCH(HU$21,Input!$A$6:$GZ$6,0),FALSE),0)*IF(HU$110&gt;=MAX($GP$110:HT$110),MIN((HU$110-MAX($GP$110:HT$110)),(HU$110-HT$110)),0)+IF($E126=HU$22,VLOOKUP($C126,Input!$A$8:$GZ$39,MATCH(HU$21,Input!$A$6:$GZ$6,0),FALSE),0)*IF(HU$109&gt;=MAX($GP$109:HT$109),MIN((HU$109-MAX($GP$109:HT$109)),(HU$109-HT$109)),0)</f>
        <v>0</v>
      </c>
      <c r="HV126" s="1">
        <f>+IF($E126=HV$22,VLOOKUP($C126,Input!$A$8:$GZ$39,MATCH(HV$21,Input!$A$6:$GZ$6,0),FALSE),0)*IF(HV$110&gt;=MAX($GP$110:HU$110),MIN((HV$110-MAX($GP$110:HU$110)),(HV$110-HU$110)),0)+IF($E126=HV$22,VLOOKUP($C126,Input!$A$8:$GZ$39,MATCH(HV$21,Input!$A$6:$GZ$6,0),FALSE),0)*IF(HV$109&gt;=MAX($GP$109:HU$109),MIN((HV$109-MAX($GP$109:HU$109)),(HV$109-HU$109)),0)</f>
        <v>0</v>
      </c>
      <c r="HW126" s="1">
        <f>+IF($E126=HW$22,VLOOKUP($C126,Input!$A$8:$GZ$39,MATCH(HW$21,Input!$A$6:$GZ$6,0),FALSE),0)*IF(HW$110&gt;=MAX($GP$110:HV$110),MIN((HW$110-MAX($GP$110:HV$110)),(HW$110-HV$110)),0)+IF($E126=HW$22,VLOOKUP($C126,Input!$A$8:$GZ$39,MATCH(HW$21,Input!$A$6:$GZ$6,0),FALSE),0)*IF(HW$109&gt;=MAX($GP$109:HV$109),MIN((HW$109-MAX($GP$109:HV$109)),(HW$109-HV$109)),0)</f>
        <v>0</v>
      </c>
      <c r="HX126" s="1">
        <f>+IF($E126=HX$22,VLOOKUP($C126,Input!$A$8:$GZ$39,MATCH(HX$21,Input!$A$6:$GZ$6,0),FALSE),0)*IF(HX$110&gt;=MAX($GP$110:HW$110),MIN((HX$110-MAX($GP$110:HW$110)),(HX$110-HW$110)),0)+IF($E126=HX$22,VLOOKUP($C126,Input!$A$8:$GZ$39,MATCH(HX$21,Input!$A$6:$GZ$6,0),FALSE),0)*IF(HX$109&gt;=MAX($GP$109:HW$109),MIN((HX$109-MAX($GP$109:HW$109)),(HX$109-HW$109)),0)</f>
        <v>0</v>
      </c>
      <c r="HY126" s="1">
        <f>+IF($E126=HY$22,VLOOKUP($C126,Input!$A$8:$GZ$39,MATCH(HY$21,Input!$A$6:$GZ$6,0),FALSE),0)*IF(HY$110&gt;=MAX($GP$110:HX$110),MIN((HY$110-MAX($GP$110:HX$110)),(HY$110-HX$110)),0)+IF($E126=HY$22,VLOOKUP($C126,Input!$A$8:$GZ$39,MATCH(HY$21,Input!$A$6:$GZ$6,0),FALSE),0)*IF(HY$109&gt;=MAX($GP$109:HX$109),MIN((HY$109-MAX($GP$109:HX$109)),(HY$109-HX$109)),0)</f>
        <v>0</v>
      </c>
      <c r="HZ126" s="42"/>
      <c r="IA126" t="str">
        <f>VLOOKUP($C126,Input!$A$8:$IA$39,MATCH(IA$21,Input!$A$6:$IA$6,0),FALSE)</f>
        <v>NA</v>
      </c>
      <c r="IB126" s="132">
        <f>IF((VLOOKUP($C126,Input!$A$8:$IA$39,MATCH(IB$21,Input!$A$6:$IA$6,0),FALSE))="Y",$D126/VLOOKUP($C126,Input!$A$8:$IA$39,MATCH(IC$21,Input!$A$6:$IA$6,0),FALSE),0)</f>
        <v>0</v>
      </c>
      <c r="IC126" s="132">
        <f>IF((VLOOKUP($C126,Input!$A$8:$IA$39,MATCH(IB$21,Input!$A$6:$IA$6,0),FALSE))="Y",0,IF((VLOOKUP($C126,Input!$A$8:$IA$39,MATCH(IC$21,Input!$A$6:$IA$6,0),FALSE))&gt;0,$D126/VLOOKUP($C126,Input!$A$8:$IA$39,MATCH(IC$21,Input!$A$6:$IA$6,0),FALSE),0))</f>
        <v>0</v>
      </c>
      <c r="ID126" s="1">
        <f>+IF($E126=ID$22,VLOOKUP($C126,Input!$A$8:$IA$39,MATCH(ID$21,Input!$A$6:$IA$6,0),FALSE),0)*IF(ID$110&gt;=MAX($IC$110:IC$110),MIN((ID$110-MAX($IC$110:IC$110)),(ID$110-IC$110)),0)+IF($E126=ID$22,VLOOKUP($C126,Input!$A$8:$IA$39,MATCH(ID$21,Input!$A$6:$IA$6,0),FALSE),0)*IF(ID$109&gt;=MAX($IC$109:IC$109),MIN((ID$109-MAX($IC$109:IC$109)),(ID$109-IC$109)),0)</f>
        <v>0</v>
      </c>
      <c r="IE126" s="1">
        <f>+IF($E126=IE$22,VLOOKUP($C126,Input!$A$8:$IA$39,MATCH(IE$21,Input!$A$6:$IA$6,0),FALSE),0)*IF(IE$110&gt;=MAX($IC$110:ID$110),MIN((IE$110-MAX($IC$110:ID$110)),(IE$110-ID$110)),0)+IF($E126=IE$22,VLOOKUP($C126,Input!$A$8:$IA$39,MATCH(IE$21,Input!$A$6:$IA$6,0),FALSE),0)*IF(IE$109&gt;=MAX($IC$109:ID$109),MIN((IE$109-MAX($IC$109:ID$109)),(IE$109-ID$109)),0)</f>
        <v>0</v>
      </c>
      <c r="IF126" s="1">
        <f>+IF($E126=IF$22,VLOOKUP($C126,Input!$A$8:$IA$39,MATCH(IF$21,Input!$A$6:$IA$6,0),FALSE),0)*IF(IF$110&gt;=MAX($IC$110:IE$110),MIN((IF$110-MAX($IC$110:IE$110)),(IF$110-IE$110)),0)+IF($E126=IF$22,VLOOKUP($C126,Input!$A$8:$IA$39,MATCH(IF$21,Input!$A$6:$IA$6,0),FALSE),0)*IF(IF$109&gt;=MAX($IC$109:IE$109),MIN((IF$109-MAX($IC$109:IE$109)),(IF$109-IE$109)),0)</f>
        <v>0</v>
      </c>
      <c r="IG126" s="1">
        <f>+IF($E126=IG$22,VLOOKUP($C126,Input!$A$8:$IA$39,MATCH(IG$21,Input!$A$6:$IA$6,0),FALSE),0)*IF(IG$110&gt;=MAX($IC$110:IF$110),MIN((IG$110-MAX($IC$110:IF$110)),(IG$110-IF$110)),0)+IF($E126=IG$22,VLOOKUP($C126,Input!$A$8:$IA$39,MATCH(IG$21,Input!$A$6:$IA$6,0),FALSE),0)*IF(IG$109&gt;=MAX($IC$109:IF$109),MIN((IG$109-MAX($IC$109:IF$109)),(IG$109-IF$109)),0)</f>
        <v>0</v>
      </c>
      <c r="IH126" s="1">
        <f>+IF($E126=IH$22,VLOOKUP($C126,Input!$A$8:$IA$39,MATCH(IH$21,Input!$A$6:$IA$6,0),FALSE),0)*IF(IH$110&gt;=MAX($IC$110:IG$110),MIN((IH$110-MAX($IC$110:IG$110)),(IH$110-IG$110)),0)+IF($E126=IH$22,VLOOKUP($C126,Input!$A$8:$IA$39,MATCH(IH$21,Input!$A$6:$IA$6,0),FALSE),0)*IF(IH$109&gt;=MAX($IC$109:IG$109),MIN((IH$109-MAX($IC$109:IG$109)),(IH$109-IG$109)),0)</f>
        <v>0</v>
      </c>
      <c r="II126" s="1">
        <f>+IF($E126=II$22,VLOOKUP($C126,Input!$A$8:$IA$39,MATCH(II$21,Input!$A$6:$IA$6,0),FALSE),0)*IF(II$110&gt;=MAX($IC$110:IH$110),MIN((II$110-MAX($IC$110:IH$110)),(II$110-IH$110)),0)+IF($E126=II$22,VLOOKUP($C126,Input!$A$8:$IA$39,MATCH(II$21,Input!$A$6:$IA$6,0),FALSE),0)*IF(II$109&gt;=MAX($IC$109:IH$109),MIN((II$109-MAX($IC$109:IH$109)),(II$109-IH$109)),0)</f>
        <v>0</v>
      </c>
      <c r="IJ126" s="1">
        <f>+IF($E126=IJ$22,VLOOKUP($C126,Input!$A$8:$IA$39,MATCH(IJ$21,Input!$A$6:$IA$6,0),FALSE),0)*IF(IJ$110&gt;=MAX($IC$110:II$110),MIN((IJ$110-MAX($IC$110:II$110)),(IJ$110-II$110)),0)+IF($E126=IJ$22,VLOOKUP($C126,Input!$A$8:$IA$39,MATCH(IJ$21,Input!$A$6:$IA$6,0),FALSE),0)*IF(IJ$109&gt;=MAX($IC$109:II$109),MIN((IJ$109-MAX($IC$109:II$109)),(IJ$109-II$109)),0)</f>
        <v>0</v>
      </c>
      <c r="IK126" s="1">
        <f>+IF($E126=IK$22,VLOOKUP($C126,Input!$A$8:$IA$39,MATCH(IK$21,Input!$A$6:$IA$6,0),FALSE),0)*IF(IK$110&gt;=MAX($IC$110:IJ$110),MIN((IK$110-MAX($IC$110:IJ$110)),(IK$110-IJ$110)),0)+IF($E126=IK$22,VLOOKUP($C126,Input!$A$8:$IA$39,MATCH(IK$21,Input!$A$6:$IA$6,0),FALSE),0)*IF(IK$109&gt;=MAX($IC$109:IJ$109),MIN((IK$109-MAX($IC$109:IJ$109)),(IK$109-IJ$109)),0)</f>
        <v>0</v>
      </c>
      <c r="IL126" s="1">
        <f>+IF($E126=IL$22,VLOOKUP($C126,Input!$A$8:$IA$39,MATCH(IL$21,Input!$A$6:$IA$6,0),FALSE),0)*IF(IL$110&gt;=MAX($IC$110:IK$110),MIN((IL$110-MAX($IC$110:IK$110)),(IL$110-IK$110)),0)+IF($E126=IL$22,VLOOKUP($C126,Input!$A$8:$IA$39,MATCH(IL$21,Input!$A$6:$IA$6,0),FALSE),0)*IF(IL$109&gt;=MAX($IC$109:IK$109),MIN((IL$109-MAX($IC$109:IK$109)),(IL$109-IK$109)),0)</f>
        <v>0</v>
      </c>
      <c r="IM126" s="1">
        <f>+IF($E126=IM$22,VLOOKUP($C126,Input!$A$8:$IA$39,MATCH(IM$21,Input!$A$6:$IA$6,0),FALSE),0)*IF(IM$110&gt;=MAX($IC$110:IL$110),MIN((IM$110-MAX($IC$110:IL$110)),(IM$110-IL$110)),0)+IF($E126=IM$22,VLOOKUP($C126,Input!$A$8:$IA$39,MATCH(IM$21,Input!$A$6:$IA$6,0),FALSE),0)*IF(IM$109&gt;=MAX($IC$109:IL$109),MIN((IM$109-MAX($IC$109:IL$109)),(IM$109-IL$109)),0)</f>
        <v>0</v>
      </c>
      <c r="IN126" s="1">
        <f>+IF($E126=IN$22,VLOOKUP($C126,Input!$A$8:$IA$39,MATCH(IN$21,Input!$A$6:$IA$6,0),FALSE),0)*IF(IN$110&gt;=MAX($IC$110:IM$110),MIN((IN$110-MAX($IC$110:IM$110)),(IN$110-IM$110)),0)+IF($E126=IN$22,VLOOKUP($C126,Input!$A$8:$IA$39,MATCH(IN$21,Input!$A$6:$IA$6,0),FALSE),0)*IF(IN$109&gt;=MAX($IC$109:IM$109),MIN((IN$109-MAX($IC$109:IM$109)),(IN$109-IM$109)),0)</f>
        <v>0</v>
      </c>
      <c r="IO126" s="1">
        <f>+IF($E126=IO$22,VLOOKUP($C126,Input!$A$8:$IA$39,MATCH(IO$21,Input!$A$6:$IA$6,0),FALSE),0)*IF(IO$110&gt;=MAX($IC$110:IN$110),MIN((IO$110-MAX($IC$110:IN$110)),(IO$110-IN$110)),0)+IF($E126=IO$22,VLOOKUP($C126,Input!$A$8:$IA$39,MATCH(IO$21,Input!$A$6:$IA$6,0),FALSE),0)*IF(IO$109&gt;=MAX($IC$109:IN$109),MIN((IO$109-MAX($IC$109:IN$109)),(IO$109-IN$109)),0)</f>
        <v>0</v>
      </c>
      <c r="IP126" s="1">
        <f>+IF($E126=IP$22,VLOOKUP($C126,Input!$A$8:$IA$39,MATCH(IP$21,Input!$A$6:$IA$6,0),FALSE),0)*IF(IP$110&gt;=MAX($IC$110:IO$110),MIN((IP$110-MAX($IC$110:IO$110)),(IP$110-IO$110)),0)+IF($E126=IP$22,VLOOKUP($C126,Input!$A$8:$IA$39,MATCH(IP$21,Input!$A$6:$IA$6,0),FALSE),0)*IF(IP$109&gt;=MAX($IC$109:IO$109),MIN((IP$109-MAX($IC$109:IO$109)),(IP$109-IO$109)),0)</f>
        <v>0</v>
      </c>
      <c r="IQ126" s="1">
        <f>+IF($E126=IQ$22,VLOOKUP($C126,Input!$A$8:$IA$39,MATCH(IQ$21,Input!$A$6:$IA$6,0),FALSE),0)*IF(IQ$110&gt;=MAX($IC$110:IP$110),MIN((IQ$110-MAX($IC$110:IP$110)),(IQ$110-IP$110)),0)+IF($E126=IQ$22,VLOOKUP($C126,Input!$A$8:$IA$39,MATCH(IQ$21,Input!$A$6:$IA$6,0),FALSE),0)*IF(IQ$109&gt;=MAX($IC$109:IP$109),MIN((IQ$109-MAX($IC$109:IP$109)),(IQ$109-IP$109)),0)</f>
        <v>0</v>
      </c>
      <c r="IR126" s="1">
        <f>+IF($E126=IR$22,VLOOKUP($C126,Input!$A$8:$IA$39,MATCH(IR$21,Input!$A$6:$IA$6,0),FALSE),0)*IF(IR$110&gt;=MAX($IC$110:IQ$110),MIN((IR$110-MAX($IC$110:IQ$110)),(IR$110-IQ$110)),0)+IF($E126=IR$22,VLOOKUP($C126,Input!$A$8:$IA$39,MATCH(IR$21,Input!$A$6:$IA$6,0),FALSE),0)*IF(IR$109&gt;=MAX($IC$109:IQ$109),MIN((IR$109-MAX($IC$109:IQ$109)),(IR$109-IQ$109)),0)</f>
        <v>0</v>
      </c>
      <c r="IS126" s="1">
        <f>+IF($E126=IS$22,VLOOKUP($C126,Input!$A$8:$IA$39,MATCH(IS$21,Input!$A$6:$IA$6,0),FALSE),0)*IF(IS$110&gt;=MAX($IC$110:IR$110),MIN((IS$110-MAX($IC$110:IR$110)),(IS$110-IR$110)),0)+IF($E126=IS$22,VLOOKUP($C126,Input!$A$8:$IA$39,MATCH(IS$21,Input!$A$6:$IA$6,0),FALSE),0)*IF(IS$109&gt;=MAX($IC$109:IR$109),MIN((IS$109-MAX($IC$109:IR$109)),(IS$109-IR$109)),0)</f>
        <v>0</v>
      </c>
      <c r="IT126" s="1">
        <f>+IF($E126=IT$22,VLOOKUP($C126,Input!$A$8:$IA$39,MATCH(IT$21,Input!$A$6:$IA$6,0),FALSE),0)*IF(IT$110&gt;=MAX($IC$110:IS$110),MIN((IT$110-MAX($IC$110:IS$110)),(IT$110-IS$110)),0)+IF($E126=IT$22,VLOOKUP($C126,Input!$A$8:$IA$39,MATCH(IT$21,Input!$A$6:$IA$6,0),FALSE),0)*IF(IT$109&gt;=MAX($IC$109:IS$109),MIN((IT$109-MAX($IC$109:IS$109)),(IT$109-IS$109)),0)</f>
        <v>0</v>
      </c>
      <c r="IU126" s="1">
        <f>+IF($E126=IU$22,VLOOKUP($C126,Input!$A$8:$IA$39,MATCH(IU$21,Input!$A$6:$IA$6,0),FALSE),0)*IF(IU$110&gt;=MAX($IC$110:IT$110),MIN((IU$110-MAX($IC$110:IT$110)),(IU$110-IT$110)),0)+IF($E126=IU$22,VLOOKUP($C126,Input!$A$8:$IA$39,MATCH(IU$21,Input!$A$6:$IA$6,0),FALSE),0)*IF(IU$109&gt;=MAX($IC$109:IT$109),MIN((IU$109-MAX($IC$109:IT$109)),(IU$109-IT$109)),0)</f>
        <v>0</v>
      </c>
      <c r="IV126" s="1">
        <f>+IF($E126=IV$22,VLOOKUP($C126,Input!$A$8:$IA$39,MATCH(IV$21,Input!$A$6:$IA$6,0),FALSE),0)*IF(IV$110&gt;=MAX($IC$110:IU$110),MIN((IV$110-MAX($IC$110:IU$110)),(IV$110-IU$110)),0)+IF($E126=IV$22,VLOOKUP($C126,Input!$A$8:$IA$39,MATCH(IV$21,Input!$A$6:$IA$6,0),FALSE),0)*IF(IV$109&gt;=MAX($IC$109:IU$109),MIN((IV$109-MAX($IC$109:IU$109)),(IV$109-IU$109)),0)</f>
        <v>0</v>
      </c>
      <c r="IW126" s="1">
        <f>+IF($E126=IW$22,VLOOKUP($C126,Input!$A$8:$IA$39,MATCH(IW$21,Input!$A$6:$IA$6,0),FALSE),0)*IF(IW$110&gt;=MAX($IC$110:IV$110),MIN((IW$110-MAX($IC$110:IV$110)),(IW$110-IV$110)),0)+IF($E126=IW$22,VLOOKUP($C126,Input!$A$8:$IA$39,MATCH(IW$21,Input!$A$6:$IA$6,0),FALSE),0)*IF(IW$109&gt;=MAX($IC$109:IV$109),MIN((IW$109-MAX($IC$109:IV$109)),(IW$109-IV$109)),0)</f>
        <v>0</v>
      </c>
      <c r="IX126" s="1">
        <f>+IF($E126=IX$22,VLOOKUP($C126,Input!$A$8:$IA$39,MATCH(IX$21,Input!$A$6:$IA$6,0),FALSE),0)*IF(IX$110&gt;=MAX($IC$110:IW$110),MIN((IX$110-MAX($IC$110:IW$110)),(IX$110-IW$110)),0)+IF($E126=IX$22,VLOOKUP($C126,Input!$A$8:$IA$39,MATCH(IX$21,Input!$A$6:$IA$6,0),FALSE),0)*IF(IX$109&gt;=MAX($IC$109:IW$109),MIN((IX$109-MAX($IC$109:IW$109)),(IX$109-IW$109)),0)</f>
        <v>0</v>
      </c>
      <c r="IY126" s="1">
        <f>+IF($E126=IY$22,VLOOKUP($C126,Input!$A$8:$IA$39,MATCH(IY$21,Input!$A$6:$IA$6,0),FALSE),0)*IF(IY$110&gt;=MAX($IC$110:IX$110),MIN((IY$110-MAX($IC$110:IX$110)),(IY$110-IX$110)),0)+IF($E126=IY$22,VLOOKUP($C126,Input!$A$8:$IA$39,MATCH(IY$21,Input!$A$6:$IA$6,0),FALSE),0)*IF(IY$109&gt;=MAX($IC$109:IX$109),MIN((IY$109-MAX($IC$109:IX$109)),(IY$109-IX$109)),0)</f>
        <v>0</v>
      </c>
      <c r="IZ126" s="1">
        <f>+IF($E126=IZ$22,VLOOKUP($C126,Input!$A$8:$IA$39,MATCH(IZ$21,Input!$A$6:$IA$6,0),FALSE),0)*IF(IZ$110&gt;=MAX($IC$110:IY$110),MIN((IZ$110-MAX($IC$110:IY$110)),(IZ$110-IY$110)),0)+IF($E126=IZ$22,VLOOKUP($C126,Input!$A$8:$IA$39,MATCH(IZ$21,Input!$A$6:$IA$6,0),FALSE),0)*IF(IZ$109&gt;=MAX($IC$109:IY$109),MIN((IZ$109-MAX($IC$109:IY$109)),(IZ$109-IY$109)),0)</f>
        <v>0</v>
      </c>
      <c r="JA126" s="1">
        <f>+IF($E126=JA$22,VLOOKUP($C126,Input!$A$8:$IA$39,MATCH(JA$21,Input!$A$6:$IA$6,0),FALSE),0)*IF(JA$110&gt;=MAX($IC$110:IZ$110),MIN((JA$110-MAX($IC$110:IZ$110)),(JA$110-IZ$110)),0)+IF($E126=JA$22,VLOOKUP($C126,Input!$A$8:$IA$39,MATCH(JA$21,Input!$A$6:$IA$6,0),FALSE),0)*IF(JA$109&gt;=MAX($IC$109:IZ$109),MIN((JA$109-MAX($IC$109:IZ$109)),(JA$109-IZ$109)),0)</f>
        <v>0</v>
      </c>
      <c r="JB126" s="1">
        <f>+IF($E126=JB$22,VLOOKUP($C126,Input!$A$8:$IA$39,MATCH(JB$21,Input!$A$6:$IA$6,0),FALSE),0)*IF(JB$110&gt;=MAX($IC$110:JA$110),MIN((JB$110-MAX($IC$110:JA$110)),(JB$110-JA$110)),0)+IF($E126=JB$22,VLOOKUP($C126,Input!$A$8:$IA$39,MATCH(JB$21,Input!$A$6:$IA$6,0),FALSE),0)*IF(JB$109&gt;=MAX($IC$109:JA$109),MIN((JB$109-MAX($IC$109:JA$109)),(JB$109-JA$109)),0)</f>
        <v>0</v>
      </c>
      <c r="JC126" s="1">
        <f>+IF($E126=JC$22,VLOOKUP($C126,Input!$A$8:$IA$39,MATCH(JC$21,Input!$A$6:$IA$6,0),FALSE),0)*IF(JC$110&gt;=MAX($IC$110:JB$110),MIN((JC$110-MAX($IC$110:JB$110)),(JC$110-JB$110)),0)+IF($E126=JC$22,VLOOKUP($C126,Input!$A$8:$IA$39,MATCH(JC$21,Input!$A$6:$IA$6,0),FALSE),0)*IF(JC$109&gt;=MAX($IC$109:JB$109),MIN((JC$109-MAX($IC$109:JB$109)),(JC$109-JB$109)),0)</f>
        <v>0</v>
      </c>
      <c r="JD126" s="1">
        <f>+IF($E126=JD$22,VLOOKUP($C126,Input!$A$8:$IA$39,MATCH(JD$21,Input!$A$6:$IA$6,0),FALSE),0)*IF(JD$110&gt;=MAX($IC$110:JC$110),MIN((JD$110-MAX($IC$110:JC$110)),(JD$110-JC$110)),0)+IF($E126=JD$22,VLOOKUP($C126,Input!$A$8:$IA$39,MATCH(JD$21,Input!$A$6:$IA$6,0),FALSE),0)*IF(JD$109&gt;=MAX($IC$109:JC$109),MIN((JD$109-MAX($IC$109:JC$109)),(JD$109-JC$109)),0)</f>
        <v>0</v>
      </c>
      <c r="JE126" s="1">
        <f>+IF($E126=JE$22,VLOOKUP($C126,Input!$A$8:$IA$39,MATCH(JE$21,Input!$A$6:$IA$6,0),FALSE),0)*IF(JE$110&gt;=MAX($IC$110:JD$110),MIN((JE$110-MAX($IC$110:JD$110)),(JE$110-JD$110)),0)+IF($E126=JE$22,VLOOKUP($C126,Input!$A$8:$IA$39,MATCH(JE$21,Input!$A$6:$IA$6,0),FALSE),0)*IF(JE$109&gt;=MAX($IC$109:JD$109),MIN((JE$109-MAX($IC$109:JD$109)),(JE$109-JD$109)),0)</f>
        <v>0</v>
      </c>
      <c r="JF126" s="1">
        <f>+IF($E126=JF$22,VLOOKUP($C126,Input!$A$8:$IA$39,MATCH(JF$21,Input!$A$6:$IA$6,0),FALSE),0)*IF(JF$110&gt;=MAX($IC$110:JE$110),MIN((JF$110-MAX($IC$110:JE$110)),(JF$110-JE$110)),0)+IF($E126=JF$22,VLOOKUP($C126,Input!$A$8:$IA$39,MATCH(JF$21,Input!$A$6:$IA$6,0),FALSE),0)*IF(JF$109&gt;=MAX($IC$109:JE$109),MIN((JF$109-MAX($IC$109:JE$109)),(JF$109-JE$109)),0)</f>
        <v>0</v>
      </c>
      <c r="JG126" s="1">
        <f>+IF($E126=JG$22,VLOOKUP($C126,Input!$A$8:$IA$39,MATCH(JG$21,Input!$A$6:$IA$6,0),FALSE),0)*IF(JG$110&gt;=MAX($IC$110:JF$110),MIN((JG$110-MAX($IC$110:JF$110)),(JG$110-JF$110)),0)+IF($E126=JG$22,VLOOKUP($C126,Input!$A$8:$IA$39,MATCH(JG$21,Input!$A$6:$IA$6,0),FALSE),0)*IF(JG$109&gt;=MAX($IC$109:JF$109),MIN((JG$109-MAX($IC$109:JF$109)),(JG$109-JF$109)),0)</f>
        <v>0</v>
      </c>
      <c r="JH126" s="1">
        <f>+IF($E126=JH$22,VLOOKUP($C126,Input!$A$8:$IA$39,MATCH(JH$21,Input!$A$6:$IA$6,0),FALSE),0)*IF(JH$110&gt;=MAX($IC$110:JG$110),MIN((JH$110-MAX($IC$110:JG$110)),(JH$110-JG$110)),0)+IF($E126=JH$22,VLOOKUP($C126,Input!$A$8:$IA$39,MATCH(JH$21,Input!$A$6:$IA$6,0),FALSE),0)*IF(JH$109&gt;=MAX($IC$109:JG$109),MIN((JH$109-MAX($IC$109:JG$109)),(JH$109-JG$109)),0)</f>
        <v>0</v>
      </c>
      <c r="JI126" s="1">
        <f>+IF($E126=JI$22,VLOOKUP($C126,Input!$A$8:$IA$39,MATCH(JI$21,Input!$A$6:$IA$6,0),FALSE),0)*IF(JI$110&gt;=MAX($IC$110:JH$110),MIN((JI$110-MAX($IC$110:JH$110)),(JI$110-JH$110)),0)+IF($E126=JI$22,VLOOKUP($C126,Input!$A$8:$IA$39,MATCH(JI$21,Input!$A$6:$IA$6,0),FALSE),0)*IF(JI$109&gt;=MAX($IC$109:JH$109),MIN((JI$109-MAX($IC$109:JH$109)),(JI$109-JH$109)),0)</f>
        <v>0</v>
      </c>
      <c r="JJ126" s="1">
        <f>+IF($E126=JJ$22,VLOOKUP($C126,Input!$A$8:$IA$39,MATCH(JJ$21,Input!$A$6:$IA$6,0),FALSE),0)*IF(JJ$110&gt;=MAX($IC$110:JI$110),MIN((JJ$110-MAX($IC$110:JI$110)),(JJ$110-JI$110)),0)+IF($E126=JJ$22,VLOOKUP($C126,Input!$A$8:$IA$39,MATCH(JJ$21,Input!$A$6:$IA$6,0),FALSE),0)*IF(JJ$109&gt;=MAX($IC$109:JI$109),MIN((JJ$109-MAX($IC$109:JI$109)),(JJ$109-JI$109)),0)</f>
        <v>0</v>
      </c>
      <c r="JK126" s="1">
        <f>+IF($E126=JK$22,VLOOKUP($C126,Input!$A$8:$IA$39,MATCH(JK$21,Input!$A$6:$IA$6,0),FALSE),0)*IF(JK$110&gt;=MAX($IC$110:JJ$110),MIN((JK$110-MAX($IC$110:JJ$110)),(JK$110-JJ$110)),0)+IF($E126=JK$22,VLOOKUP($C126,Input!$A$8:$IA$39,MATCH(JK$21,Input!$A$6:$IA$6,0),FALSE),0)*IF(JK$109&gt;=MAX($IC$109:JJ$109),MIN((JK$109-MAX($IC$109:JJ$109)),(JK$109-JJ$109)),0)</f>
        <v>0</v>
      </c>
      <c r="JL126" s="1">
        <f>+IF($E126=JL$22,VLOOKUP($C126,Input!$A$8:$IA$39,MATCH(JL$21,Input!$A$6:$IA$6,0),FALSE),0)*IF(JL$110&gt;=MAX($IC$110:JK$110),MIN((JL$110-MAX($IC$110:JK$110)),(JL$110-JK$110)),0)+IF($E126=JL$22,VLOOKUP($C126,Input!$A$8:$IA$39,MATCH(JL$21,Input!$A$6:$IA$6,0),FALSE),0)*IF(JL$109&gt;=MAX($IC$109:JK$109),MIN((JL$109-MAX($IC$109:JK$109)),(JL$109-JK$109)),0)</f>
        <v>0</v>
      </c>
      <c r="JN126" t="str">
        <f>+VLOOKUP($C126,Input!$A$8:$GZ$39,MATCH(JN$21,Input!$A$6:$GZ$6,0),FALSE)</f>
        <v>CNG Station Maint in fuel price</v>
      </c>
      <c r="JO126" s="1">
        <f>IF($E126+$I126+$D$7&lt;=JO$22,0,IF(JO$22-$D$7&gt;=$E126,VLOOKUP($C126,Input!$A$8:$GZ$39,MATCH(JO$21,Input!$A$6:$GZ$6,0),FALSE),0)*$F126/$G126)*$D126</f>
        <v>0</v>
      </c>
      <c r="JP126" s="1">
        <f>IF($E126+$I126+$D$7&lt;=JP$22,0,IF(JP$22-$D$7&gt;=$E126,VLOOKUP($C126,Input!$A$8:$GZ$39,MATCH(JP$21,Input!$A$6:$GZ$6,0),FALSE),0)*$F126/$G126)*$D126</f>
        <v>0</v>
      </c>
      <c r="JQ126" s="1">
        <f>IF($E126+$I126+$D$7&lt;=JQ$22,0,IF(JQ$22-$D$7&gt;=$E126,VLOOKUP($C126,Input!$A$8:$GZ$39,MATCH(JQ$21,Input!$A$6:$GZ$6,0),FALSE),0)*$F126/$G126)*$D126</f>
        <v>0</v>
      </c>
      <c r="JR126" s="1">
        <f>IF($E126+$I126+$D$7&lt;=JR$22,0,IF(JR$22-$D$7&gt;=$E126,VLOOKUP($C126,Input!$A$8:$GZ$39,MATCH(JR$21,Input!$A$6:$GZ$6,0),FALSE),0)*$F126/$G126)*$D126</f>
        <v>0</v>
      </c>
      <c r="JS126" s="1">
        <f>IF($E126+$I126+$D$7&lt;=JS$22,0,IF(JS$22-$D$7&gt;=$E126,VLOOKUP($C126,Input!$A$8:$GZ$39,MATCH(JS$21,Input!$A$6:$GZ$6,0),FALSE),0)*$F126/$G126)*$D126</f>
        <v>0</v>
      </c>
      <c r="JT126" s="1">
        <f>IF($E126+$I126+$D$7&lt;=JT$22,0,IF(JT$22-$D$7&gt;=$E126,VLOOKUP($C126,Input!$A$8:$GZ$39,MATCH(JT$21,Input!$A$6:$GZ$6,0),FALSE),0)*$F126/$G126)*$D126</f>
        <v>0</v>
      </c>
      <c r="JU126" s="1">
        <f>IF($E126+$I126+$D$7&lt;=JU$22,0,IF(JU$22-$D$7&gt;=$E126,VLOOKUP($C126,Input!$A$8:$GZ$39,MATCH(JU$21,Input!$A$6:$GZ$6,0),FALSE),0)*$F126/$G126)*$D126</f>
        <v>0</v>
      </c>
      <c r="JV126" s="1">
        <f>IF($E126+$I126+$D$7&lt;=JV$22,0,IF(JV$22-$D$7&gt;=$E126,VLOOKUP($C126,Input!$A$8:$GZ$39,MATCH(JV$21,Input!$A$6:$GZ$6,0),FALSE),0)*$F126/$G126)*$D126</f>
        <v>0</v>
      </c>
      <c r="JW126" s="1">
        <f>IF($E126+$I126+$D$7&lt;=JW$22,0,IF(JW$22-$D$7&gt;=$E126,VLOOKUP($C126,Input!$A$8:$GZ$39,MATCH(JW$21,Input!$A$6:$GZ$6,0),FALSE),0)*$F126/$G126)*$D126</f>
        <v>0</v>
      </c>
      <c r="JX126" s="1">
        <f>IF($E126+$I126+$D$7&lt;=JX$22,0,IF(JX$22-$D$7&gt;=$E126,VLOOKUP($C126,Input!$A$8:$GZ$39,MATCH(JX$21,Input!$A$6:$GZ$6,0),FALSE),0)*$F126/$G126)*$D126</f>
        <v>0</v>
      </c>
      <c r="JY126" s="1">
        <f>IF($E126+$I126+$D$7&lt;=JY$22,0,IF(JY$22-$D$7&gt;=$E126,VLOOKUP($C126,Input!$A$8:$GZ$39,MATCH(JY$21,Input!$A$6:$GZ$6,0),FALSE),0)*$F126/$G126)*$D126</f>
        <v>0</v>
      </c>
      <c r="JZ126" s="1">
        <f>IF($E126+$I126+$D$7&lt;=JZ$22,0,IF(JZ$22-$D$7&gt;=$E126,VLOOKUP($C126,Input!$A$8:$GZ$39,MATCH(JZ$21,Input!$A$6:$GZ$6,0),FALSE),0)*$F126/$G126)*$D126</f>
        <v>0</v>
      </c>
      <c r="KA126" s="1">
        <f>IF($E126+$I126+$D$7&lt;=KA$22,0,IF(KA$22-$D$7&gt;=$E126,VLOOKUP($C126,Input!$A$8:$GZ$39,MATCH(KA$21,Input!$A$6:$GZ$6,0),FALSE),0)*$F126/$G126)*$D126</f>
        <v>0</v>
      </c>
      <c r="KB126" s="1">
        <f>IF($E126+$I126+$D$7&lt;=KB$22,0,IF(KB$22-$D$7&gt;=$E126,VLOOKUP($C126,Input!$A$8:$GZ$39,MATCH(KB$21,Input!$A$6:$GZ$6,0),FALSE),0)*$F126/$G126)*$D126</f>
        <v>0</v>
      </c>
      <c r="KC126" s="1">
        <f>IF($E126+$I126+$D$7&lt;=KC$22,0,IF(KC$22-$D$7&gt;=$E126,VLOOKUP($C126,Input!$A$8:$GZ$39,MATCH(KC$21,Input!$A$6:$GZ$6,0),FALSE),0)*$F126/$G126)*$D126</f>
        <v>0</v>
      </c>
      <c r="KD126" s="1">
        <f>IF($E126+$I126+$D$7&lt;=KD$22,0,IF(KD$22-$D$7&gt;=$E126,VLOOKUP($C126,Input!$A$8:$GZ$39,MATCH(KD$21,Input!$A$6:$GZ$6,0),FALSE),0)*$F126/$G126)*$D126</f>
        <v>0</v>
      </c>
      <c r="KE126" s="1">
        <f>IF($E126+$I126+$D$7&lt;=KE$22,0,IF(KE$22-$D$7&gt;=$E126,VLOOKUP($C126,Input!$A$8:$GZ$39,MATCH(KE$21,Input!$A$6:$GZ$6,0),FALSE),0)*$F126/$G126)*$D126</f>
        <v>0</v>
      </c>
      <c r="KF126" s="1">
        <f>IF($E126+$I126+$D$7&lt;=KF$22,0,IF(KF$22-$D$7&gt;=$E126,VLOOKUP($C126,Input!$A$8:$GZ$39,MATCH(KF$21,Input!$A$6:$GZ$6,0),FALSE),0)*$F126/$G126)*$D126</f>
        <v>0</v>
      </c>
      <c r="KG126" s="1">
        <f>IF($E126+$I126+$D$7&lt;=KG$22,0,IF(KG$22-$D$7&gt;=$E126,VLOOKUP($C126,Input!$A$8:$GZ$39,MATCH(KG$21,Input!$A$6:$GZ$6,0),FALSE),0)*$F126/$G126)*$D126</f>
        <v>0</v>
      </c>
      <c r="KH126" s="1">
        <f>IF($E126+$I126+$D$7&lt;=KH$22,0,IF(KH$22-$D$7&gt;=$E126,VLOOKUP($C126,Input!$A$8:$GZ$39,MATCH(KH$21,Input!$A$6:$GZ$6,0),FALSE),0)*$F126/$G126)*$D126</f>
        <v>0</v>
      </c>
      <c r="KI126" s="1">
        <f>IF($E126+$I126+$D$7&lt;=KI$22,0,IF(KI$22-$D$7&gt;=$E126,VLOOKUP($C126,Input!$A$8:$GZ$39,MATCH(KI$21,Input!$A$6:$GZ$6,0),FALSE),0)*$F126/$G126)*$D126</f>
        <v>0</v>
      </c>
      <c r="KJ126" s="1">
        <f>IF($E126+$I126+$D$7&lt;=KJ$22,0,IF(KJ$22-$D$7&gt;=$E126,VLOOKUP($C126,Input!$A$8:$GZ$39,MATCH(KJ$21,Input!$A$6:$GZ$6,0),FALSE),0)*$F126/$G126)*$D126</f>
        <v>0</v>
      </c>
      <c r="KK126" s="1">
        <f>IF($E126+$I126+$D$7&lt;=KK$22,0,IF(KK$22-$D$7&gt;=$E126,VLOOKUP($C126,Input!$A$8:$GZ$39,MATCH(KK$21,Input!$A$6:$GZ$6,0),FALSE),0)*$F126/$G126)*$D126</f>
        <v>0</v>
      </c>
      <c r="KL126" s="1">
        <f>IF($E126+$I126+$D$7&lt;=KL$22,0,IF(KL$22-$D$7&gt;=$E126,VLOOKUP($C126,Input!$A$8:$GZ$39,MATCH(KL$21,Input!$A$6:$GZ$6,0),FALSE),0)*$F126/$G126)*$D126</f>
        <v>0</v>
      </c>
      <c r="KM126" s="1">
        <f>IF($E126+$I126+$D$7&lt;=KM$22,0,IF(KM$22-$D$7&gt;=$E126,VLOOKUP($C126,Input!$A$8:$GZ$39,MATCH(KM$21,Input!$A$6:$GZ$6,0),FALSE),0)*$F126/$G126)*$D126</f>
        <v>0</v>
      </c>
      <c r="KN126" s="1">
        <f>IF($E126+$I126+$D$7&lt;=KN$22,0,IF(KN$22-$D$7&gt;=$E126,VLOOKUP($C126,Input!$A$8:$GZ$39,MATCH(KN$21,Input!$A$6:$GZ$6,0),FALSE),0)*$F126/$G126)*$D126</f>
        <v>0</v>
      </c>
      <c r="KO126" s="1">
        <f>IF($E126+$I126+$D$7&lt;=KO$22,0,IF(KO$22-$D$7&gt;=$E126,VLOOKUP($C126,Input!$A$8:$GZ$39,MATCH(KO$21,Input!$A$6:$GZ$6,0),FALSE),0)*$F126/$G126)*$D126</f>
        <v>0</v>
      </c>
      <c r="KP126" s="1">
        <f>IF($E126+$I126+$D$7&lt;=KP$22,0,IF(KP$22-$D$7&gt;=$E126,VLOOKUP($C126,Input!$A$8:$GZ$39,MATCH(KP$21,Input!$A$6:$GZ$6,0),FALSE),0)*$F126/$G126)*$D126</f>
        <v>0</v>
      </c>
      <c r="KQ126" s="1">
        <f>IF($E126+$I126+$D$7&lt;=KQ$22,0,IF(KQ$22-$D$7&gt;=$E126,VLOOKUP($C126,Input!$A$8:$GZ$39,MATCH(KQ$21,Input!$A$6:$GZ$6,0),FALSE),0)*$F126/$G126)*$D126</f>
        <v>0</v>
      </c>
      <c r="KR126" s="1">
        <f>IF($E126+$I126+$D$7&lt;=KR$22,0,IF(KR$22-$D$7&gt;=$E126,VLOOKUP($C126,Input!$A$8:$GZ$39,MATCH(KR$21,Input!$A$6:$GZ$6,0),FALSE),0)*$F126/$G126)*$D126</f>
        <v>0</v>
      </c>
      <c r="KS126" s="1">
        <f>IF($E126+$I126+$D$7&lt;=KS$22,0,IF(KS$22-$D$7&gt;=$E126,VLOOKUP($C126,Input!$A$8:$GZ$39,MATCH(KS$21,Input!$A$6:$GZ$6,0),FALSE),0)*$F126/$G126)*$D126</f>
        <v>0</v>
      </c>
      <c r="KT126" s="1">
        <f>IF($E126+$I126+$D$7&lt;=KT$22,0,IF(KT$22-$D$7&gt;=$E126,VLOOKUP($C126,Input!$A$8:$GZ$39,MATCH(KT$21,Input!$A$6:$GZ$6,0),FALSE),0)*$F126/$G126)*$D126</f>
        <v>0</v>
      </c>
      <c r="KU126" s="1">
        <f>IF($E126+$I126+$D$7&lt;=KU$22,0,IF(KU$22-$D$7&gt;=$E126,VLOOKUP($C126,Input!$A$8:$GZ$39,MATCH(KU$21,Input!$A$6:$GZ$6,0),FALSE),0)*$F126/$G126)*$D126</f>
        <v>0</v>
      </c>
      <c r="KV126" s="1">
        <f>IF($E126+$I126+$D$7&lt;=KV$22,0,IF(KV$22-$D$7&gt;=$E126,VLOOKUP($C126,Input!$A$8:$GZ$39,MATCH(KV$21,Input!$A$6:$GZ$6,0),FALSE),0)*$F126/$G126)*$D126</f>
        <v>0</v>
      </c>
      <c r="KW126" s="1">
        <f>IF($E126+$I126+$D$7&lt;=KW$22,0,IF(KW$22-$D$7&gt;=$E126,VLOOKUP($C126,Input!$A$8:$GZ$39,MATCH(KW$21,Input!$A$6:$GZ$6,0),FALSE),0)*$F126/$G126)*$D126</f>
        <v>0</v>
      </c>
      <c r="KY126" t="str">
        <f>VLOOKUP($C126,Input!$A$8:$HV$39,MATCH(KY$21,Input!$A$6:$HV$6,0),FALSE)</f>
        <v xml:space="preserve">CNG (compressed and at pump, including station maintenance) </v>
      </c>
      <c r="KZ126" s="1">
        <f>IF($E126+$I126+$D$7&lt;=KZ$22,0,IF(KZ$22-$D$7&gt;=$E126,VLOOKUP($C126,Input!$A$8:$HV$39,MATCH(KZ$21,Input!$A$6:$HV$6,0),FALSE)/$G126*$F126,0))*$D126</f>
        <v>0</v>
      </c>
      <c r="LA126" s="1">
        <f>IF($E126+$I126+$D$7&lt;=LA$22,0,IF(LA$22-$D$7&gt;=$E126,VLOOKUP($C126,Input!$A$8:$HV$39,MATCH(LA$21,Input!$A$6:$HV$6,0),FALSE)/$G126*$F126,0))*$D126</f>
        <v>0</v>
      </c>
      <c r="LB126" s="1">
        <f>IF($E126+$I126+$D$7&lt;=LB$22,0,IF(LB$22-$D$7&gt;=$E126,VLOOKUP($C126,Input!$A$8:$HV$39,MATCH(LB$21,Input!$A$6:$HV$6,0),FALSE)/$G126*$F126,0))*$D126</f>
        <v>0</v>
      </c>
      <c r="LC126" s="1">
        <f>IF($E126+$I126+$D$7&lt;=LC$22,0,IF(LC$22-$D$7&gt;=$E126,VLOOKUP($C126,Input!$A$8:$HV$39,MATCH(LC$21,Input!$A$6:$HV$6,0),FALSE)/$G126*$F126,0))*$D126</f>
        <v>0</v>
      </c>
      <c r="LD126" s="1">
        <f>IF($E126+$I126+$D$7&lt;=LD$22,0,IF(LD$22-$D$7&gt;=$E126,VLOOKUP($C126,Input!$A$8:$HV$39,MATCH(LD$21,Input!$A$6:$HV$6,0),FALSE)/$G126*$F126,0))*$D126</f>
        <v>0</v>
      </c>
      <c r="LE126" s="1">
        <f>IF($E126+$I126+$D$7&lt;=LE$22,0,IF(LE$22-$D$7&gt;=$E126,VLOOKUP($C126,Input!$A$8:$HV$39,MATCH(LE$21,Input!$A$6:$HV$6,0),FALSE)/$G126*$F126,0))*$D126</f>
        <v>0</v>
      </c>
      <c r="LF126" s="1">
        <f>IF($E126+$I126+$D$7&lt;=LF$22,0,IF(LF$22-$D$7&gt;=$E126,VLOOKUP($C126,Input!$A$8:$HV$39,MATCH(LF$21,Input!$A$6:$HV$6,0),FALSE)/$G126*$F126,0))*$D126</f>
        <v>0</v>
      </c>
      <c r="LG126" s="1">
        <f>IF($E126+$I126+$D$7&lt;=LG$22,0,IF(LG$22-$D$7&gt;=$E126,VLOOKUP($C126,Input!$A$8:$HV$39,MATCH(LG$21,Input!$A$6:$HV$6,0),FALSE)/$G126*$F126,0))*$D126</f>
        <v>0</v>
      </c>
      <c r="LH126" s="1">
        <f>IF($E126+$I126+$D$7&lt;=LH$22,0,IF(LH$22-$D$7&gt;=$E126,VLOOKUP($C126,Input!$A$8:$HV$39,MATCH(LH$21,Input!$A$6:$HV$6,0),FALSE)/$G126*$F126,0))*$D126</f>
        <v>0</v>
      </c>
      <c r="LI126" s="1">
        <f>IF($E126+$I126+$D$7&lt;=LI$22,0,IF(LI$22-$D$7&gt;=$E126,VLOOKUP($C126,Input!$A$8:$HV$39,MATCH(LI$21,Input!$A$6:$HV$6,0),FALSE)/$G126*$F126,0))*$D126</f>
        <v>0</v>
      </c>
      <c r="LJ126" s="1">
        <f>IF($E126+$I126+$D$7&lt;=LJ$22,0,IF(LJ$22-$D$7&gt;=$E126,VLOOKUP($C126,Input!$A$8:$HV$39,MATCH(LJ$21,Input!$A$6:$HV$6,0),FALSE)/$G126*$F126,0))*$D126</f>
        <v>0</v>
      </c>
      <c r="LK126" s="1">
        <f>IF($E126+$I126+$D$7&lt;=LK$22,0,IF(LK$22-$D$7&gt;=$E126,VLOOKUP($C126,Input!$A$8:$HV$39,MATCH(LK$21,Input!$A$6:$HV$6,0),FALSE)/$G126*$F126,0))*$D126</f>
        <v>0</v>
      </c>
      <c r="LL126" s="1">
        <f>IF($E126+$I126+$D$7&lt;=LL$22,0,IF(LL$22-$D$7&gt;=$E126,VLOOKUP($C126,Input!$A$8:$HV$39,MATCH(LL$21,Input!$A$6:$HV$6,0),FALSE)/$G126*$F126,0))*$D126</f>
        <v>3602474.2268041242</v>
      </c>
      <c r="LM126" s="1">
        <f>IF($E126+$I126+$D$7&lt;=LM$22,0,IF(LM$22-$D$7&gt;=$E126,VLOOKUP($C126,Input!$A$8:$HV$39,MATCH(LM$21,Input!$A$6:$HV$6,0),FALSE)/$G126*$F126,0))*$D126</f>
        <v>3602474.2268041242</v>
      </c>
      <c r="LN126" s="1">
        <f>IF($E126+$I126+$D$7&lt;=LN$22,0,IF(LN$22-$D$7&gt;=$E126,VLOOKUP($C126,Input!$A$8:$HV$39,MATCH(LN$21,Input!$A$6:$HV$6,0),FALSE)/$G126*$F126,0))*$D126</f>
        <v>3602474.2268041242</v>
      </c>
      <c r="LO126" s="1">
        <f>IF($E126+$I126+$D$7&lt;=LO$22,0,IF(LO$22-$D$7&gt;=$E126,VLOOKUP($C126,Input!$A$8:$HV$39,MATCH(LO$21,Input!$A$6:$HV$6,0),FALSE)/$G126*$F126,0))*$D126</f>
        <v>3602474.2268041242</v>
      </c>
      <c r="LP126" s="1">
        <f>IF($E126+$I126+$D$7&lt;=LP$22,0,IF(LP$22-$D$7&gt;=$E126,VLOOKUP($C126,Input!$A$8:$HV$39,MATCH(LP$21,Input!$A$6:$HV$6,0),FALSE)/$G126*$F126,0))*$D126</f>
        <v>3602474.2268041242</v>
      </c>
      <c r="LQ126" s="1">
        <f>IF($E126+$I126+$D$7&lt;=LQ$22,0,IF(LQ$22-$D$7&gt;=$E126,VLOOKUP($C126,Input!$A$8:$HV$39,MATCH(LQ$21,Input!$A$6:$HV$6,0),FALSE)/$G126*$F126,0))*$D126</f>
        <v>4095062.0596988951</v>
      </c>
      <c r="LR126" s="1">
        <f>IF($E126+$I126+$D$7&lt;=LR$22,0,IF(LR$22-$D$7&gt;=$E126,VLOOKUP($C126,Input!$A$8:$HV$39,MATCH(LR$21,Input!$A$6:$HV$6,0),FALSE)/$G126*$F126,0))*$D126</f>
        <v>4354580.3338031322</v>
      </c>
      <c r="LS126" s="1">
        <f>IF($E126+$I126+$D$7&lt;=LS$22,0,IF(LS$22-$D$7&gt;=$E126,VLOOKUP($C126,Input!$A$8:$HV$39,MATCH(LS$21,Input!$A$6:$HV$6,0),FALSE)/$G126*$F126,0))*$D126</f>
        <v>4566065.837049745</v>
      </c>
      <c r="LT126" s="1">
        <f>IF($E126+$I126+$D$7&lt;=LT$22,0,IF(LT$22-$D$7&gt;=$E126,VLOOKUP($C126,Input!$A$8:$HV$39,MATCH(LT$21,Input!$A$6:$HV$6,0),FALSE)/$G126*$F126,0))*$D126</f>
        <v>4707696.1225886121</v>
      </c>
      <c r="LU126" s="1">
        <f>IF($E126+$I126+$D$7&lt;=LU$22,0,IF(LU$22-$D$7&gt;=$E126,VLOOKUP($C126,Input!$A$8:$HV$39,MATCH(LU$21,Input!$A$6:$HV$6,0),FALSE)/$G126*$F126,0))*$D126</f>
        <v>4726060.0490946593</v>
      </c>
      <c r="LV126" s="1">
        <f>IF($E126+$I126+$D$7&lt;=LV$22,0,IF(LV$22-$D$7&gt;=$E126,VLOOKUP($C126,Input!$A$8:$HV$39,MATCH(LV$21,Input!$A$6:$HV$6,0),FALSE)/$G126*$F126,0))*$D126</f>
        <v>4734825.1352958865</v>
      </c>
      <c r="LW126" s="1">
        <f>IF($E126+$I126+$D$7&lt;=LW$22,0,IF(LW$22-$D$7&gt;=$E126,VLOOKUP($C126,Input!$A$8:$HV$39,MATCH(LW$21,Input!$A$6:$HV$6,0),FALSE)/$G126*$F126,0))*$D126</f>
        <v>4755890.1460853657</v>
      </c>
      <c r="LX126" s="1">
        <f>IF($E126+$I126+$D$7&lt;=LX$22,0,IF(LX$22-$D$7&gt;=$E126,VLOOKUP($C126,Input!$A$8:$HV$39,MATCH(LX$21,Input!$A$6:$HV$6,0),FALSE)/$G126*$F126,0))*$D126</f>
        <v>4800185.7947109519</v>
      </c>
      <c r="LY126" s="1">
        <f>IF($E126+$I126+$D$7&lt;=LY$22,0,IF(LY$22-$D$7&gt;=$E126,VLOOKUP($C126,Input!$A$8:$HV$39,MATCH(LY$21,Input!$A$6:$HV$6,0),FALSE)/$G126*$F126,0))*$D126</f>
        <v>4931707.6323679043</v>
      </c>
      <c r="LZ126" s="1">
        <f>IF($E126+$I126+$D$7&lt;=LZ$22,0,IF(LZ$22-$D$7&gt;=$E126,VLOOKUP($C126,Input!$A$8:$HV$39,MATCH(LZ$21,Input!$A$6:$HV$6,0),FALSE)/$G126*$F126,0))*$D126</f>
        <v>0</v>
      </c>
      <c r="MA126" s="1">
        <f>IF($E126+$I126+$D$7&lt;=MA$22,0,IF(MA$22-$D$7&gt;=$E126,VLOOKUP($C126,Input!$A$8:$HV$39,MATCH(MA$21,Input!$A$6:$HV$6,0),FALSE)/$G126*$F126,0))*$D126</f>
        <v>0</v>
      </c>
      <c r="MB126" s="1">
        <f>IF($E126+$I126+$D$7&lt;=MB$22,0,IF(MB$22-$D$7&gt;=$E126,VLOOKUP($C126,Input!$A$8:$HV$39,MATCH(MB$21,Input!$A$6:$HV$6,0),FALSE)/$G126*$F126,0))*$D126</f>
        <v>0</v>
      </c>
      <c r="MC126" s="1">
        <f>IF($E126+$I126+$D$7&lt;=MC$22,0,IF(MC$22-$D$7&gt;=$E126,VLOOKUP($C126,Input!$A$8:$HV$39,MATCH(MC$21,Input!$A$6:$HV$6,0),FALSE)/$G126*$F126,0))*$D126</f>
        <v>0</v>
      </c>
      <c r="MD126" s="1">
        <f>IF($E126+$I126+$D$7&lt;=MD$22,0,IF(MD$22-$D$7&gt;=$E126,VLOOKUP($C126,Input!$A$8:$HV$39,MATCH(MD$21,Input!$A$6:$HV$6,0),FALSE)/$G126*$F126,0))*$D126</f>
        <v>0</v>
      </c>
      <c r="ME126" s="1">
        <f>IF($E126+$I126+$D$7&lt;=ME$22,0,IF(ME$22-$D$7&gt;=$E126,VLOOKUP($C126,Input!$A$8:$HV$39,MATCH(ME$21,Input!$A$6:$HV$6,0),FALSE)/$G126*$F126,0))*$D126</f>
        <v>0</v>
      </c>
      <c r="MF126" s="1">
        <f>IF($E126+$I126+$D$7&lt;=MF$22,0,IF(MF$22-$D$7&gt;=$E126,VLOOKUP($C126,Input!$A$8:$HV$39,MATCH(MF$21,Input!$A$6:$HV$6,0),FALSE)/$G126*$F126,0))*$D126</f>
        <v>0</v>
      </c>
      <c r="MG126" s="1">
        <f>IF($E126+$I126+$D$7&lt;=MG$22,0,IF(MG$22-$D$7&gt;=$E126,VLOOKUP($C126,Input!$A$8:$HV$39,MATCH(MG$21,Input!$A$6:$HV$6,0),FALSE)/$G126*$F126,0))*$D126</f>
        <v>0</v>
      </c>
      <c r="MH126" s="1">
        <f>IF($E126+$I126+$D$7&lt;=MH$22,0,IF(MH$22-$D$7&gt;=$E126,VLOOKUP($C126,Input!$A$8:$HV$39,MATCH(MH$21,Input!$A$6:$HV$6,0),FALSE)/$G126*$F126,0))*$D126</f>
        <v>0</v>
      </c>
      <c r="MI126" s="1">
        <f>IF($E126+$I126+$D$7&lt;=MI$22,0,IF(MI$22-$D$7&gt;=$E126,VLOOKUP($C126,Input!$A$8:$HV$39,MATCH(MI$21,Input!$A$6:$HV$6,0),FALSE)/$G126*$F126,0))*$D126</f>
        <v>0</v>
      </c>
      <c r="MJ126" s="1">
        <f>IF($E126+$I126+$D$7&lt;=MJ$22,0,IF(MJ$22-$D$7&gt;=$E126,VLOOKUP($C126,Input!$A$8:$HV$39,MATCH(MJ$21,Input!$A$6:$HV$6,0),FALSE)/$G126*$F126,0))*$D126</f>
        <v>0</v>
      </c>
      <c r="MK126" s="1">
        <f>IF($E126+$I126+$D$7&lt;=MK$22,0,IF(MK$22-$D$7&gt;=$E126,VLOOKUP($C126,Input!$A$8:$HV$39,MATCH(MK$21,Input!$A$6:$HV$6,0),FALSE)/$G126*$F126,0))*$D126</f>
        <v>0</v>
      </c>
      <c r="ML126" s="1">
        <f>IF($E126+$I126+$D$7&lt;=ML$22,0,IF(ML$22-$D$7&gt;=$E126,VLOOKUP($C126,Input!$A$8:$HV$39,MATCH(ML$21,Input!$A$6:$HV$6,0),FALSE)/$G126*$F126,0))*$D126</f>
        <v>0</v>
      </c>
      <c r="MM126" s="1">
        <f>IF($E126+$I126+$D$7&lt;=MM$22,0,IF(MM$22-$D$7&gt;=$E126,VLOOKUP($C126,Input!$A$8:$HV$39,MATCH(MM$21,Input!$A$6:$HV$6,0),FALSE)/$G126*$F126,0))*$D126</f>
        <v>0</v>
      </c>
      <c r="MN126" s="1">
        <f>IF($E126+$I126+$D$7&lt;=MN$22,0,IF(MN$22-$D$7&gt;=$E126,VLOOKUP($C126,Input!$A$8:$HV$39,MATCH(MN$21,Input!$A$6:$HV$6,0),FALSE)/$G126*$F126,0))*$D126</f>
        <v>0</v>
      </c>
      <c r="MO126" s="1">
        <f>IF($E126+$I126+$D$7&lt;=MO$22,0,IF(MO$22-$D$7&gt;=$E126,VLOOKUP($C126,Input!$A$8:$HV$39,MATCH(MO$21,Input!$A$6:$HV$6,0),FALSE)/$G126*$F126,0))*$D126</f>
        <v>0</v>
      </c>
      <c r="MP126" s="1">
        <f>IF($E126+$I126+$D$7&lt;=MP$22,0,IF(MP$22-$D$7&gt;=$E126,VLOOKUP($C126,Input!$A$8:$HV$39,MATCH(MP$21,Input!$A$6:$HV$6,0),FALSE)/$G126*$F126,0))*$D126</f>
        <v>0</v>
      </c>
      <c r="MQ126" s="1">
        <f>IF($E126+$I126+$D$7&lt;=MQ$22,0,IF(MQ$22-$D$7&gt;=$E126,VLOOKUP($C126,Input!$A$8:$HV$39,MATCH(MQ$21,Input!$A$6:$HV$6,0),FALSE)/$G126*$F126,0))*$D126</f>
        <v>0</v>
      </c>
      <c r="MR126" s="1">
        <f>IF($E126+$I126+$D$7&lt;=MR$22,0,IF(MR$22-$D$7&gt;=$E126,VLOOKUP($C126,Input!$A$8:$HV$39,MATCH(MR$21,Input!$A$6:$HV$6,0),FALSE)/$G126*$F126,0))*$D126</f>
        <v>0</v>
      </c>
      <c r="MS126" s="1">
        <f>IF($E126+$I126+$D$7&lt;=MS$22,0,IF(MS$22-$D$7&gt;=$E126,VLOOKUP($C126,Input!$A$8:$HV$39,MATCH(MS$21,Input!$A$6:$HV$6,0),FALSE)/$G126*$F126,0))*$D126</f>
        <v>0</v>
      </c>
      <c r="MT126" s="1">
        <f>IF($E126+$I126+$D$7&lt;=MT$22,0,IF(MT$22-$D$7&gt;=$E126,VLOOKUP($C126,Input!$A$8:$HV$39,MATCH(MT$21,Input!$A$6:$HV$6,0),FALSE)/$G126*$F126,0))*$D126</f>
        <v>0</v>
      </c>
      <c r="MU126" s="1">
        <f>IF($E126+$I126+$D$7&lt;=MU$22,0,IF(MU$22-$D$7&gt;=$E126,VLOOKUP($C126,Input!$A$8:$HV$39,MATCH(MU$21,Input!$A$6:$HV$6,0),FALSE)/$G126*$F126,0))*$D126</f>
        <v>0</v>
      </c>
      <c r="MV126" s="1">
        <f>IF($E126+$I126+$D$7&lt;=MV$22,0,IF(MV$22-$D$7&gt;=$E126,VLOOKUP($C126,Input!$A$8:$HV$39,MATCH(MV$21,Input!$A$6:$HV$6,0),FALSE)/$G126*$F126,0))*$D126</f>
        <v>0</v>
      </c>
      <c r="MW126" s="1">
        <f>IF($E126+$I126+$D$7&lt;=MW$22,0,IF(MW$22-$D$7&gt;=$E126,VLOOKUP($C126,Input!$A$8:$HV$39,MATCH(MW$21,Input!$A$6:$HV$6,0),FALSE)/$G126*$F126,0))*$D126</f>
        <v>0</v>
      </c>
      <c r="MX126" s="1">
        <f>IF($E126+$I126+$D$7&lt;=MX$22,0,IF(MX$22-$D$7&gt;=$E126,VLOOKUP($C126,Input!$A$8:$HV$39,MATCH(MX$21,Input!$A$6:$HV$6,0),FALSE)/$G126*$F126,0))*$D126</f>
        <v>0</v>
      </c>
      <c r="MZ126" t="str">
        <f>VLOOKUP($C126,Input!$A$8:$HV$39,MATCH(MZ$21,Input!$A$6:$HV$6,0),FALSE)</f>
        <v>Fossil CNG LCFS Credit ($/DGE)</v>
      </c>
      <c r="NA126" s="1">
        <f>IF($E126+$I126+$D$7&lt;=NA$22,0,IF(NA$22-$D$7&gt;=$E126,-VLOOKUP($C126,Input!$A$8:$HV$39,MATCH(NA$21,Input!$A$6:$HV$6,0),FALSE)/$G126*$F126,0))*$D126*$G$4/100</f>
        <v>-517858.66465979372</v>
      </c>
      <c r="NB126" s="1">
        <f>IF($E126+$I126+$D$7&lt;=NB$22,0,IF(NB$22-$D$7&gt;=$E126,-VLOOKUP($C126,Input!$A$8:$HV$39,MATCH(NB$21,Input!$A$6:$HV$6,0),FALSE)/$G126*$F126,0))*$D126*$G$4/100</f>
        <v>-458300.37674226821</v>
      </c>
      <c r="NC126" s="1">
        <f>IF($E126+$I126+$D$7&lt;=NC$22,0,IF(NC$22-$D$7&gt;=$E126,-VLOOKUP($C126,Input!$A$8:$HV$39,MATCH(NC$21,Input!$A$6:$HV$6,0),FALSE)/$G126*$F126,0))*$D126*$G$4/100</f>
        <v>-398742.08882474189</v>
      </c>
      <c r="ND126" s="1">
        <f>IF($E126+$I126+$D$7&lt;=ND$22,0,IF(ND$22-$D$7&gt;=$E126,-VLOOKUP($C126,Input!$A$8:$HV$39,MATCH(ND$21,Input!$A$6:$HV$6,0),FALSE)/$G126*$F126,0))*$D126*$G$4/100</f>
        <v>-299478.27562886622</v>
      </c>
      <c r="NE126" s="1">
        <f>IF($E126+$I126+$D$7&lt;=NE$22,0,IF(NE$22-$D$7&gt;=$E126,-VLOOKUP($C126,Input!$A$8:$HV$39,MATCH(NE$21,Input!$A$6:$HV$6,0),FALSE)/$G126*$F126,0))*$D126*$G$4/100</f>
        <v>-200214.46243298994</v>
      </c>
      <c r="NF126" s="1">
        <f>IF($E126+$I126+$D$7&lt;=NF$22,0,IF(NF$22-$D$7&gt;=$E126,-VLOOKUP($C126,Input!$A$8:$HV$39,MATCH(NF$21,Input!$A$6:$HV$6,0),FALSE)/$G126*$F126,0))*$D126*$G$4/100</f>
        <v>-200214.46243298994</v>
      </c>
      <c r="NG126" s="1">
        <f>IF($E126+$I126+$D$7&lt;=NG$22,0,IF(NG$22-$D$7&gt;=$E126,-VLOOKUP($C126,Input!$A$8:$HV$39,MATCH(NG$21,Input!$A$6:$HV$6,0),FALSE)/$G126*$F126,0))*$D126*$G$4/100</f>
        <v>-200214.46243298994</v>
      </c>
      <c r="NH126" s="1">
        <f>IF($E126+$I126+$D$7&lt;=NH$22,0,IF(NH$22-$D$7&gt;=$E126,-VLOOKUP($C126,Input!$A$8:$HV$39,MATCH(NH$21,Input!$A$6:$HV$6,0),FALSE)/$G126*$F126,0))*$D126*$G$4/100</f>
        <v>-200214.46243298994</v>
      </c>
      <c r="NI126" s="1">
        <f>IF($E126+$I126+$D$7&lt;=NI$22,0,IF(NI$22-$D$7&gt;=$E126,-VLOOKUP($C126,Input!$A$8:$HV$39,MATCH(NI$21,Input!$A$6:$HV$6,0),FALSE)/$G126*$F126,0))*$D126*$G$4/100</f>
        <v>-200214.46243298994</v>
      </c>
      <c r="NJ126" s="1">
        <f>IF($E126+$I126+$D$7&lt;=NJ$22,0,IF(NJ$22-$D$7&gt;=$E126,-VLOOKUP($C126,Input!$A$8:$HV$39,MATCH(NJ$21,Input!$A$6:$HV$6,0),FALSE)/$G126*$F126,0))*$D126*$G$4/100</f>
        <v>-200214.46243298994</v>
      </c>
      <c r="NK126" s="1">
        <f>IF($E126+$I126+$D$7&lt;=NK$22,0,IF(NK$22-$D$7&gt;=$E126,-VLOOKUP($C126,Input!$A$8:$HV$39,MATCH(NK$21,Input!$A$6:$HV$6,0),FALSE)/$G126*$F126,0))*$D126*$G$4/100</f>
        <v>0</v>
      </c>
      <c r="NL126" s="1">
        <f>IF($E126+$I126+$D$7&lt;=NL$22,0,IF(NL$22-$D$7&gt;=$E126,-VLOOKUP($C126,Input!$A$8:$HV$39,MATCH(NL$21,Input!$A$6:$HV$6,0),FALSE)/$G126*$F126,0))*$D126*$G$4/100</f>
        <v>0</v>
      </c>
      <c r="NM126" s="1">
        <f>IF($E126+$I126+$D$7&lt;=NM$22,0,IF(NM$22-$D$7&gt;=$E126,-VLOOKUP($C126,Input!$A$8:$HV$39,MATCH(NM$21,Input!$A$6:$HV$6,0),FALSE)/$G126*$F126,0))*$D126*$G$4/100</f>
        <v>0</v>
      </c>
      <c r="NN126" s="1">
        <f>IF($E126+$I126+$D$7&lt;=NN$22,0,IF(NN$22-$D$7&gt;=$E126,-VLOOKUP($C126,Input!$A$8:$HV$39,MATCH(NN$21,Input!$A$6:$HV$6,0),FALSE)/$G126*$F126,0))*$D126*$G$4/100</f>
        <v>0</v>
      </c>
      <c r="NO126" s="1">
        <f>IF($E126+$I126+$D$7&lt;=NO$22,0,IF(NO$22-$D$7&gt;=$E126,-VLOOKUP($C126,Input!$A$8:$HV$39,MATCH(NO$21,Input!$A$6:$HV$6,0),FALSE)/$G126*$F126,0))*$D126*$G$4/100</f>
        <v>0</v>
      </c>
      <c r="NP126" s="1">
        <f>IF($E126+$I126+$D$7&lt;=NP$22,0,IF(NP$22-$D$7&gt;=$E126,-VLOOKUP($C126,Input!$A$8:$HV$39,MATCH(NP$21,Input!$A$6:$HV$6,0),FALSE)/$G126*$F126,0))*$D126*$G$4/100</f>
        <v>0</v>
      </c>
      <c r="NQ126" s="1">
        <f>IF($E126+$I126+$D$7&lt;=NQ$22,0,IF(NQ$22-$D$7&gt;=$E126,-VLOOKUP($C126,Input!$A$8:$HV$39,MATCH(NQ$21,Input!$A$6:$HV$6,0),FALSE)/$G126*$F126,0))*$D126*$G$4/100</f>
        <v>0</v>
      </c>
      <c r="NR126" s="1">
        <f>IF($E126+$I126+$D$7&lt;=NR$22,0,IF(NR$22-$D$7&gt;=$E126,-VLOOKUP($C126,Input!$A$8:$HV$39,MATCH(NR$21,Input!$A$6:$HV$6,0),FALSE)/$G126*$F126,0))*$D126*$G$4/100</f>
        <v>0</v>
      </c>
      <c r="NS126" s="1">
        <f>IF($E126+$I126+$D$7&lt;=NS$22,0,IF(NS$22-$D$7&gt;=$E126,-VLOOKUP($C126,Input!$A$8:$HV$39,MATCH(NS$21,Input!$A$6:$HV$6,0),FALSE)/$G126*$F126,0))*$D126*$G$4/100</f>
        <v>0</v>
      </c>
      <c r="NT126" s="1">
        <f>IF($E126+$I126+$D$7&lt;=NT$22,0,IF(NT$22-$D$7&gt;=$E126,-VLOOKUP($C126,Input!$A$8:$HV$39,MATCH(NT$21,Input!$A$6:$HV$6,0),FALSE)/$G126*$F126,0))*$D126*$G$4/100</f>
        <v>0</v>
      </c>
      <c r="NU126" s="1">
        <f>IF($E126+$I126+$D$7&lt;=NU$22,0,IF(NU$22-$D$7&gt;=$E126,-VLOOKUP($C126,Input!$A$8:$HV$39,MATCH(NU$21,Input!$A$6:$HV$6,0),FALSE)/$G126*$F126,0))*$D126*$G$4/100</f>
        <v>0</v>
      </c>
      <c r="NV126" s="1">
        <f>IF($E126+$I126+$D$7&lt;=NV$22,0,IF(NV$22-$D$7&gt;=$E126,-VLOOKUP($C126,Input!$A$8:$HV$39,MATCH(NV$21,Input!$A$6:$HV$6,0),FALSE)/$G126*$F126,0))*$D126*$G$4/100</f>
        <v>0</v>
      </c>
      <c r="NW126" s="1">
        <f>IF($E126+$I126+$D$7&lt;=NW$22,0,IF(NW$22-$D$7&gt;=$E126,-VLOOKUP($C126,Input!$A$8:$HV$39,MATCH(NW$21,Input!$A$6:$HV$6,0),FALSE)/$G126*$F126,0))*$D126*$G$4/100</f>
        <v>0</v>
      </c>
      <c r="NX126" s="1">
        <f>IF($E126+$I126+$D$7&lt;=NX$22,0,IF(NX$22-$D$7&gt;=$E126,-VLOOKUP($C126,Input!$A$8:$HV$39,MATCH(NX$21,Input!$A$6:$HV$6,0),FALSE)/$G126*$F126,0))*$D126*$G$4/100</f>
        <v>0</v>
      </c>
      <c r="NY126" s="1">
        <f>IF($E126+$I126+$D$7&lt;=NY$22,0,IF(NY$22-$D$7&gt;=$E126,-VLOOKUP($C126,Input!$A$8:$HV$39,MATCH(NY$21,Input!$A$6:$HV$6,0),FALSE)/$G126*$F126,0))*$D126*$G$4/100</f>
        <v>0</v>
      </c>
      <c r="NZ126" s="1">
        <f>IF($E126+$I126+$D$7&lt;=NZ$22,0,IF(NZ$22-$D$7&gt;=$E126,-VLOOKUP($C126,Input!$A$8:$HV$39,MATCH(NZ$21,Input!$A$6:$HV$6,0),FALSE)/$G126*$F126,0))*$D126*$G$4/100</f>
        <v>0</v>
      </c>
      <c r="OA126" s="1">
        <f>IF($E126+$I126+$D$7&lt;=OA$22,0,IF(OA$22-$D$7&gt;=$E126,-VLOOKUP($C126,Input!$A$8:$HV$39,MATCH(OA$21,Input!$A$6:$HV$6,0),FALSE)/$G126*$F126,0))*$D126*$G$4/100</f>
        <v>0</v>
      </c>
      <c r="OB126" s="1">
        <f>IF($E126+$I126+$D$7&lt;=OB$22,0,IF(OB$22-$D$7&gt;=$E126,-VLOOKUP($C126,Input!$A$8:$HV$39,MATCH(OB$21,Input!$A$6:$HV$6,0),FALSE)/$G126*$F126,0))*$D126*$G$4/100</f>
        <v>0</v>
      </c>
      <c r="OC126" s="1">
        <f>IF($E126+$I126+$D$7&lt;=OC$22,0,IF(OC$22-$D$7&gt;=$E126,-VLOOKUP($C126,Input!$A$8:$HV$39,MATCH(OC$21,Input!$A$6:$HV$6,0),FALSE)/$G126*$F126,0))*$D126*$G$4/100</f>
        <v>0</v>
      </c>
      <c r="OD126" s="1">
        <f>IF($E126+$I126+$D$7&lt;=OD$22,0,IF(OD$22-$D$7&gt;=$E126,-VLOOKUP($C126,Input!$A$8:$HV$39,MATCH(OD$21,Input!$A$6:$HV$6,0),FALSE)/$G126*$F126,0))*$D126*$G$4/100</f>
        <v>0</v>
      </c>
      <c r="OE126" s="1">
        <f>IF($E126+$I126+$D$7&lt;=OE$22,0,IF(OE$22-$D$7&gt;=$E126,-VLOOKUP($C126,Input!$A$8:$HV$39,MATCH(OE$21,Input!$A$6:$HV$6,0),FALSE)/$G126*$F126,0))*$D126*$G$4/100</f>
        <v>0</v>
      </c>
      <c r="OF126" s="1">
        <f>IF($E126+$I126+$D$7&lt;=OF$22,0,IF(OF$22-$D$7&gt;=$E126,-VLOOKUP($C126,Input!$A$8:$HV$39,MATCH(OF$21,Input!$A$6:$HV$6,0),FALSE)/$G126*$F126,0))*$D126*$G$4/100</f>
        <v>0</v>
      </c>
      <c r="OG126" s="1">
        <f>IF($E126+$I126+$D$7&lt;=OG$22,0,IF(OG$22-$D$7&gt;=$E126,-VLOOKUP($C126,Input!$A$8:$HV$39,MATCH(OG$21,Input!$A$6:$HV$6,0),FALSE)/$G126*$F126,0))*$D126*$G$4/100</f>
        <v>0</v>
      </c>
      <c r="OH126" s="1">
        <f>IF($E126+$I126+$D$7&lt;=OH$22,0,IF(OH$22-$D$7&gt;=$E126,-VLOOKUP($C126,Input!$A$8:$HV$39,MATCH(OH$21,Input!$A$6:$HV$6,0),FALSE)/$G126*$F126,0))*$D126*$G$4/100</f>
        <v>0</v>
      </c>
      <c r="OI126" s="1">
        <f>IF($E126+$I126+$D$7&lt;=OI$22,0,IF(OI$22-$D$7&gt;=$E126,-VLOOKUP($C126,Input!$A$8:$HV$39,MATCH(OI$21,Input!$A$6:$HV$6,0),FALSE)/$G126*$F126,0))*$D126*$G$4/100</f>
        <v>0</v>
      </c>
      <c r="OK126" t="str">
        <f>VLOOKUP($C126,Input!$A$8:$HW$39,MATCH(OK$21,Input!$A$6:$HW$6,0),FALSE)</f>
        <v>NA</v>
      </c>
      <c r="OL126" s="1">
        <f>IF($E126+$I126+$D$7&lt;=OL$22,0,IF(OL$22-$D$7&gt;=$E126,IF(COUNTIF($KZ126:LP126,"&gt;0")&gt;0,VLOOKUP($C126,Input!$A$8:$HV$21,MATCH($OK$21+COUNTIF($KZ126:LP126,"&gt;0"),Input!$A$6:$HV$6,0),FALSE),0),0))*$D126</f>
        <v>0</v>
      </c>
      <c r="OM126" s="1">
        <f>IF($E126+$I126+$D$7&lt;=OM$22,0,IF(OM$22-$D$7&gt;=$E126,IF(COUNTIF($KZ126:LQ126,"&gt;0")&gt;0,VLOOKUP($C126,Input!$A$8:$HV$21,MATCH($OK$21+COUNTIF($KZ126:LQ126,"&gt;0"),Input!$A$6:$HV$6,0),FALSE),0),0))*$D126</f>
        <v>0</v>
      </c>
      <c r="ON126" s="1">
        <f>IF($E126+$I126+$D$7&lt;=ON$22,0,IF(ON$22-$D$7&gt;=$E126,IF(COUNTIF($KZ126:LR126,"&gt;0")&gt;0,VLOOKUP($C126,Input!$A$8:$HV$21,MATCH($OK$21+COUNTIF($KZ126:LR126,"&gt;0"),Input!$A$6:$HV$6,0),FALSE),0),0))*$D126</f>
        <v>0</v>
      </c>
      <c r="OO126" s="1">
        <f>IF($E126+$I126+$D$7&lt;=OO$22,0,IF(OO$22-$D$7&gt;=$E126,IF(COUNTIF($KZ126:LS126,"&gt;0")&gt;0,VLOOKUP($C126,Input!$A$8:$HV$21,MATCH($OK$21+COUNTIF($KZ126:LS126,"&gt;0"),Input!$A$6:$HV$6,0),FALSE),0),0))*$D126</f>
        <v>0</v>
      </c>
      <c r="OP126" s="1">
        <f>IF($E126+$I126+$D$7&lt;=OP$22,0,IF(OP$22-$D$7&gt;=$E126,IF(COUNTIF($KZ126:LT126,"&gt;0")&gt;0,VLOOKUP($C126,Input!$A$8:$HV$21,MATCH($OK$21+COUNTIF($KZ126:LT126,"&gt;0"),Input!$A$6:$HV$6,0),FALSE),0),0))*$D126</f>
        <v>0</v>
      </c>
      <c r="OQ126" s="1">
        <f>IF($E126+$I126+$D$7&lt;=OQ$22,0,IF(OQ$22-$D$7&gt;=$E126,IF(COUNTIF($KZ126:LU126,"&gt;0")&gt;0,VLOOKUP($C126,Input!$A$8:$HV$21,MATCH($OK$21+COUNTIF($KZ126:LU126,"&gt;0"),Input!$A$6:$HV$6,0),FALSE),0),0))*$D126</f>
        <v>0</v>
      </c>
      <c r="OR126" s="1">
        <f>IF($E126+$I126+$D$7&lt;=OR$22,0,IF(OR$22-$D$7&gt;=$E126,IF(COUNTIF($KZ126:LV126,"&gt;0")&gt;0,VLOOKUP($C126,Input!$A$8:$HV$21,MATCH($OK$21+COUNTIF($KZ126:LV126,"&gt;0"),Input!$A$6:$HV$6,0),FALSE),0),0))*$D126</f>
        <v>0</v>
      </c>
      <c r="OS126" s="1">
        <f>IF($E126+$I126+$D$7&lt;=OS$22,0,IF(OS$22-$D$7&gt;=$E126,IF(COUNTIF($KZ126:LW126,"&gt;0")&gt;0,VLOOKUP($C126,Input!$A$8:$HV$21,MATCH($OK$21+COUNTIF($KZ126:LW126,"&gt;0"),Input!$A$6:$HV$6,0),FALSE),0),0))*$D126</f>
        <v>0</v>
      </c>
      <c r="OT126" s="1">
        <f>IF($E126+$I126+$D$7&lt;=OT$22,0,IF(OT$22-$D$7&gt;=$E126,IF(COUNTIF($KZ126:LX126,"&gt;0")&gt;0,VLOOKUP($C126,Input!$A$8:$HV$21,MATCH($OK$21+COUNTIF($KZ126:LX126,"&gt;0"),Input!$A$6:$HV$6,0),FALSE),0),0))*$D126</f>
        <v>0</v>
      </c>
      <c r="OU126" s="1">
        <f>IF($E126+$I126+$D$7&lt;=OU$22,0,IF(OU$22-$D$7&gt;=$E126,IF(COUNTIF($KZ126:LY126,"&gt;0")&gt;0,VLOOKUP($C126,Input!$A$8:$HV$21,MATCH($OK$21+COUNTIF($KZ126:LY126,"&gt;0"),Input!$A$6:$HV$6,0),FALSE),0),0))*$D126</f>
        <v>0</v>
      </c>
      <c r="OV126" s="1">
        <f>IF($E126+$I126+$D$7&lt;=OV$22,0,IF(OV$22-$D$7&gt;=$E126,IF(COUNTIF($KZ126:LZ126,"&gt;0")&gt;0,VLOOKUP($C126,Input!$A$8:$HV$21,MATCH($OK$21+COUNTIF($KZ126:LZ126,"&gt;0"),Input!$A$6:$HV$6,0),FALSE),0),0))*$D126</f>
        <v>0</v>
      </c>
      <c r="OW126" s="1">
        <f>IF($E126+$I126+$D$7&lt;=OW$22,0,IF(OW$22-$D$7&gt;=$E126,IF(COUNTIF($KZ126:MA126,"&gt;0")&gt;0,VLOOKUP($C126,Input!$A$8:$HV$21,MATCH($OK$21+COUNTIF($KZ126:MA126,"&gt;0"),Input!$A$6:$HV$6,0),FALSE),0),0))*$D126</f>
        <v>0</v>
      </c>
      <c r="OX126" s="1">
        <f>IF($E126+$I126+$D$7&lt;=OX$22,0,IF(OX$22-$D$7&gt;=$E126,IF(COUNTIF($KZ126:MB126,"&gt;0")&gt;0,VLOOKUP($C126,Input!$A$8:$HV$21,MATCH($OK$21+COUNTIF($KZ126:MB126,"&gt;0"),Input!$A$6:$HV$6,0),FALSE),0),0))*$D126</f>
        <v>0</v>
      </c>
      <c r="OY126" s="1">
        <f>IF($E126+$I126+$D$7&lt;=OY$22,0,IF(OY$22-$D$7&gt;=$E126,IF(COUNTIF($KZ126:MC126,"&gt;0")&gt;0,VLOOKUP($C126,Input!$A$8:$HV$21,MATCH($OK$21+COUNTIF($KZ126:MC126,"&gt;0"),Input!$A$6:$HV$6,0),FALSE),0),0))*$D126</f>
        <v>0</v>
      </c>
      <c r="OZ126" s="1">
        <f>IF($E126+$I126+$D$7&lt;=OZ$22,0,IF(OZ$22-$D$7&gt;=$E126,IF(COUNTIF($KZ126:MD126,"&gt;0")&gt;0,VLOOKUP($C126,Input!$A$8:$HV$21,MATCH($OK$21+COUNTIF($KZ126:MD126,"&gt;0"),Input!$A$6:$HV$6,0),FALSE),0),0))*$D126</f>
        <v>0</v>
      </c>
      <c r="PA126" s="1">
        <f>IF($E126+$I126+$D$7&lt;=PA$22,0,IF(PA$22-$D$7&gt;=$E126,IF(COUNTIF($KZ126:ME126,"&gt;0")&gt;0,VLOOKUP($C126,Input!$A$8:$HV$21,MATCH($OK$21+COUNTIF($KZ126:ME126,"&gt;0"),Input!$A$6:$HV$6,0),FALSE),0),0))*$D126</f>
        <v>0</v>
      </c>
      <c r="PB126" s="1">
        <f>IF($E126+$I126+$D$7&lt;=PB$22,0,IF(PB$22-$D$7&gt;=$E126,IF(COUNTIF($KZ126:MF126,"&gt;0")&gt;0,VLOOKUP($C126,Input!$A$8:$HV$21,MATCH($OK$21+COUNTIF($KZ126:MF126,"&gt;0"),Input!$A$6:$HV$6,0),FALSE),0),0))*$D126</f>
        <v>0</v>
      </c>
      <c r="PC126" s="1">
        <f>IF($E126+$I126+$D$7&lt;=PC$22,0,IF(PC$22-$D$7&gt;=$E126,IF(COUNTIF($KZ126:MG126,"&gt;0")&gt;0,VLOOKUP($C126,Input!$A$8:$HV$21,MATCH($OK$21+COUNTIF($KZ126:MG126,"&gt;0"),Input!$A$6:$HV$6,0),FALSE),0),0))*$D126</f>
        <v>0</v>
      </c>
      <c r="PD126" s="1">
        <f>IF($E126+$I126+$D$7&lt;=PD$22,0,IF(PD$22-$D$7&gt;=$E126,IF(COUNTIF($KZ126:MH126,"&gt;0")&gt;0,VLOOKUP($C126,Input!$A$8:$HV$21,MATCH($OK$21+COUNTIF($KZ126:MH126,"&gt;0"),Input!$A$6:$HV$6,0),FALSE),0),0))*$D126</f>
        <v>0</v>
      </c>
      <c r="PE126" s="1">
        <f>IF($E126+$I126+$D$7&lt;=PE$22,0,IF(PE$22-$D$7&gt;=$E126,IF(COUNTIF($KZ126:MI126,"&gt;0")&gt;0,VLOOKUP($C126,Input!$A$8:$HV$21,MATCH($OK$21+COUNTIF($KZ126:MI126,"&gt;0"),Input!$A$6:$HV$6,0),FALSE),0),0))*$D126</f>
        <v>0</v>
      </c>
      <c r="PF126" s="1">
        <f>IF($E126+$I126+$D$7&lt;=PF$22,0,IF(PF$22-$D$7&gt;=$E126,IF(COUNTIF($KZ126:MJ126,"&gt;0")&gt;0,VLOOKUP($C126,Input!$A$8:$HV$21,MATCH($OK$21+COUNTIF($KZ126:MJ126,"&gt;0"),Input!$A$6:$HV$6,0),FALSE),0),0))*$D126</f>
        <v>0</v>
      </c>
      <c r="PG126" s="1">
        <f>IF($E126+$I126+$D$7&lt;=PG$22,0,IF(PG$22-$D$7&gt;=$E126,IF(COUNTIF($KZ126:MK126,"&gt;0")&gt;0,VLOOKUP($C126,Input!$A$8:$HV$21,MATCH($OK$21+COUNTIF($KZ126:MK126,"&gt;0"),Input!$A$6:$HV$6,0),FALSE),0),0))*$D126</f>
        <v>0</v>
      </c>
      <c r="PH126" s="1">
        <f>IF($E126+$I126+$D$7&lt;=PH$22,0,IF(PH$22-$D$7&gt;=$E126,IF(COUNTIF($KZ126:ML126,"&gt;0")&gt;0,VLOOKUP($C126,Input!$A$8:$HV$21,MATCH($OK$21+COUNTIF($KZ126:ML126,"&gt;0"),Input!$A$6:$HV$6,0),FALSE),0),0))*$D126</f>
        <v>0</v>
      </c>
      <c r="PI126" s="1">
        <f>IF($E126+$I126+$D$7&lt;=PI$22,0,IF(PI$22-$D$7&gt;=$E126,IF(COUNTIF($KZ126:MM126,"&gt;0")&gt;0,VLOOKUP($C126,Input!$A$8:$HV$21,MATCH($OK$21+COUNTIF($KZ126:MM126,"&gt;0"),Input!$A$6:$HV$6,0),FALSE),0),0))*$D126</f>
        <v>0</v>
      </c>
      <c r="PJ126" s="1">
        <f>IF($E126+$I126+$D$7&lt;=PJ$22,0,IF(PJ$22-$D$7&gt;=$E126,IF(COUNTIF($KZ126:MN126,"&gt;0")&gt;0,VLOOKUP($C126,Input!$A$8:$HV$21,MATCH($OK$21+COUNTIF($KZ126:MN126,"&gt;0"),Input!$A$6:$HV$6,0),FALSE),0),0))*$D126</f>
        <v>0</v>
      </c>
      <c r="PK126" s="1">
        <f>IF($E126+$I126+$D$7&lt;=PK$22,0,IF(PK$22-$D$7&gt;=$E126,IF(COUNTIF($KZ126:MO126,"&gt;0")&gt;0,VLOOKUP($C126,Input!$A$8:$HV$21,MATCH($OK$21+COUNTIF($KZ126:MO126,"&gt;0"),Input!$A$6:$HV$6,0),FALSE),0),0))*$D126</f>
        <v>0</v>
      </c>
      <c r="PL126" s="1">
        <f>IF($E126+$I126+$D$7&lt;=PL$22,0,IF(PL$22-$D$7&gt;=$E126,IF(COUNTIF($KZ126:MP126,"&gt;0")&gt;0,VLOOKUP($C126,Input!$A$8:$HV$21,MATCH($OK$21+COUNTIF($KZ126:MP126,"&gt;0"),Input!$A$6:$HV$6,0),FALSE),0),0))*$D126</f>
        <v>0</v>
      </c>
      <c r="PM126" s="1">
        <f>IF($E126+$I126+$D$7&lt;=PM$22,0,IF(PM$22-$D$7&gt;=$E126,IF(COUNTIF($KZ126:MQ126,"&gt;0")&gt;0,VLOOKUP($C126,Input!$A$8:$HV$21,MATCH($OK$21+COUNTIF($KZ126:MQ126,"&gt;0"),Input!$A$6:$HV$6,0),FALSE),0),0))*$D126</f>
        <v>0</v>
      </c>
      <c r="PN126" s="1">
        <f>IF($E126+$I126+$D$7&lt;=PN$22,0,IF(PN$22-$D$7&gt;=$E126,IF(COUNTIF($KZ126:MR126,"&gt;0")&gt;0,VLOOKUP($C126,Input!$A$8:$HV$21,MATCH($OK$21+COUNTIF($KZ126:MR126,"&gt;0"),Input!$A$6:$HV$6,0),FALSE),0),0))*$D126</f>
        <v>0</v>
      </c>
      <c r="PO126" s="1">
        <f>IF($E126+$I126+$D$7&lt;=PO$22,0,IF(PO$22-$D$7&gt;=$E126,IF(COUNTIF($KZ126:MS126,"&gt;0")&gt;0,VLOOKUP($C126,Input!$A$8:$HV$21,MATCH($OK$21+COUNTIF($KZ126:MS126,"&gt;0"),Input!$A$6:$HV$6,0),FALSE),0),0))*$D126</f>
        <v>0</v>
      </c>
      <c r="PP126" s="1">
        <f>IF($E126+$I126+$D$7&lt;=PP$22,0,IF(PP$22-$D$7&gt;=$E126,IF(COUNTIF($KZ126:MT126,"&gt;0")&gt;0,VLOOKUP($C126,Input!$A$8:$HV$21,MATCH($OK$21+COUNTIF($KZ126:MT126,"&gt;0"),Input!$A$6:$HV$6,0),FALSE),0),0))*$D126</f>
        <v>0</v>
      </c>
      <c r="PQ126" s="1">
        <f>IF($E126+$I126+$D$7&lt;=PQ$22,0,IF(PQ$22-$D$7&gt;=$E126,IF(COUNTIF($KZ126:MU126,"&gt;0")&gt;0,VLOOKUP($C126,Input!$A$8:$HV$21,MATCH($OK$21+COUNTIF($KZ126:MU126,"&gt;0"),Input!$A$6:$HV$6,0),FALSE),0),0))*$D126</f>
        <v>0</v>
      </c>
      <c r="PR126" s="1">
        <f>IF($E126+$I126+$D$7&lt;=PR$22,0,IF(PR$22-$D$7&gt;=$E126,IF(COUNTIF($KZ126:MV126,"&gt;0")&gt;0,VLOOKUP($C126,Input!$A$8:$HV$21,MATCH($OK$21+COUNTIF($KZ126:MV126,"&gt;0"),Input!$A$6:$HV$6,0),FALSE),0),0))*$D126</f>
        <v>0</v>
      </c>
      <c r="PS126" s="1">
        <f>IF($E126+$I126+$D$7&lt;=PS$22,0,IF(PS$22-$D$7&gt;=$E126,IF(COUNTIF($KZ126:MW126,"&gt;0")&gt;0,VLOOKUP($C126,Input!$A$8:$HV$21,MATCH($OK$21+COUNTIF($KZ126:MW126,"&gt;0"),Input!$A$6:$HV$6,0),FALSE),0),0))*$D126</f>
        <v>0</v>
      </c>
      <c r="PT126" s="1">
        <f>IF($E126+$I126+$D$7&lt;=PT$22,0,IF(PT$22-$D$7&gt;=$E126,IF(COUNTIF($KZ126:MX126,"&gt;0")&gt;0,VLOOKUP($C126,Input!$A$8:$HV$21,MATCH($OK$21+COUNTIF($KZ126:MX126,"&gt;0"),Input!$A$6:$HV$6,0),FALSE),0),0))*$D126</f>
        <v>0</v>
      </c>
      <c r="PV126" s="1" t="str">
        <f t="shared" si="871"/>
        <v>2012 MY 40' CNG w Midlife Rebuild {234 Buses}</v>
      </c>
      <c r="PW126" s="1">
        <f t="shared" si="875"/>
        <v>11040615.56214433</v>
      </c>
      <c r="PX126" s="1">
        <f t="shared" si="896"/>
        <v>11592761.682956627</v>
      </c>
      <c r="PY126" s="1">
        <f t="shared" si="897"/>
        <v>20101838.244978391</v>
      </c>
      <c r="PZ126" s="1">
        <f t="shared" si="898"/>
        <v>12222587.561420878</v>
      </c>
      <c r="QA126" s="1">
        <f t="shared" si="899"/>
        <v>12463481.660155622</v>
      </c>
      <c r="QB126" s="1">
        <f t="shared" si="900"/>
        <v>12481845.586661668</v>
      </c>
      <c r="QC126" s="1">
        <f t="shared" si="901"/>
        <v>12490610.672862897</v>
      </c>
      <c r="QD126" s="1">
        <f t="shared" si="902"/>
        <v>12511675.683652377</v>
      </c>
      <c r="QE126" s="1">
        <f t="shared" si="903"/>
        <v>12555971.332277963</v>
      </c>
      <c r="QF126" s="1">
        <f t="shared" si="904"/>
        <v>12687493.169934915</v>
      </c>
      <c r="QG126" s="1">
        <f t="shared" si="905"/>
        <v>0</v>
      </c>
      <c r="QH126" s="1">
        <f t="shared" si="906"/>
        <v>0</v>
      </c>
      <c r="QI126" s="1">
        <f t="shared" si="907"/>
        <v>0</v>
      </c>
      <c r="QJ126" s="1">
        <f t="shared" si="908"/>
        <v>0</v>
      </c>
      <c r="QK126" s="1">
        <f t="shared" si="909"/>
        <v>0</v>
      </c>
      <c r="QL126" s="1">
        <f t="shared" si="910"/>
        <v>0</v>
      </c>
      <c r="QM126" s="1">
        <f t="shared" si="911"/>
        <v>0</v>
      </c>
      <c r="QN126" s="1">
        <f t="shared" si="912"/>
        <v>0</v>
      </c>
      <c r="QO126" s="1">
        <f t="shared" si="879"/>
        <v>0</v>
      </c>
      <c r="QP126" s="1">
        <f t="shared" si="880"/>
        <v>0</v>
      </c>
      <c r="QQ126" s="1">
        <f t="shared" si="881"/>
        <v>0</v>
      </c>
      <c r="QR126" s="1">
        <f t="shared" si="882"/>
        <v>0</v>
      </c>
      <c r="QS126" s="1">
        <f t="shared" si="883"/>
        <v>0</v>
      </c>
      <c r="QT126" s="1">
        <f t="shared" si="884"/>
        <v>0</v>
      </c>
      <c r="QU126" s="1">
        <f t="shared" si="885"/>
        <v>0</v>
      </c>
      <c r="QV126" s="1">
        <f t="shared" si="886"/>
        <v>0</v>
      </c>
      <c r="QW126" s="1">
        <f t="shared" si="887"/>
        <v>0</v>
      </c>
      <c r="QX126" s="1">
        <f t="shared" si="888"/>
        <v>0</v>
      </c>
      <c r="QY126" s="1">
        <f t="shared" si="889"/>
        <v>0</v>
      </c>
      <c r="QZ126" s="1">
        <f t="shared" si="890"/>
        <v>0</v>
      </c>
      <c r="RA126" s="1">
        <f t="shared" si="891"/>
        <v>0</v>
      </c>
      <c r="RB126" s="1">
        <f t="shared" si="892"/>
        <v>0</v>
      </c>
      <c r="RC126" s="1">
        <f t="shared" si="893"/>
        <v>0</v>
      </c>
      <c r="RD126" s="1">
        <f t="shared" si="894"/>
        <v>0</v>
      </c>
      <c r="RE126" s="1">
        <f t="shared" si="895"/>
        <v>0</v>
      </c>
      <c r="RF126" s="1">
        <f t="shared" si="876"/>
        <v>130148881.15704566</v>
      </c>
      <c r="RG126" s="1">
        <f t="shared" si="877"/>
        <v>114539159.0842576</v>
      </c>
      <c r="RH126" s="72"/>
      <c r="RI126" s="91"/>
    </row>
    <row r="127" spans="1:477" hidden="1" outlineLevel="1" x14ac:dyDescent="0.25">
      <c r="A127" s="89"/>
      <c r="B127" s="143"/>
      <c r="C127" s="111" t="str">
        <f t="shared" si="873"/>
        <v>40' CNG w Midlife Rebuild</v>
      </c>
      <c r="D127" s="85">
        <f t="shared" si="874"/>
        <v>234</v>
      </c>
      <c r="E127" s="83">
        <f t="shared" si="878"/>
        <v>2013</v>
      </c>
      <c r="F127" s="68">
        <f t="shared" si="870"/>
        <v>40000</v>
      </c>
      <c r="G127" s="69">
        <f>VLOOKUP($C127,Input!$A$8:$HV$39,MATCH(G$21,Input!$A$6:$HV$6,0),FALSE)</f>
        <v>2.91</v>
      </c>
      <c r="H127" s="123">
        <f>VLOOKUP($C127,Input!$A$8:$HV$39,MATCH(H$21,Input!$A$6:$HV$6,0),FALSE)</f>
        <v>0</v>
      </c>
      <c r="I127" s="70">
        <f>VLOOKUP($C127,Input!$A$8:$HV$39,MATCH(I$21,Input!$A$6:$HV$6,0),FALSE)</f>
        <v>14</v>
      </c>
      <c r="J127" s="1">
        <f>+IF($E127=J$22,VLOOKUP($C127,Input!$A$8:$AN$39,MATCH(J$21,Input!$A$6:$AN$6,0),FALSE)+$H127,0)*$D127</f>
        <v>0</v>
      </c>
      <c r="K127" s="1">
        <f>+IF($E127=K$22,VLOOKUP($C127,Input!$A$8:$AN$39,MATCH(K$21,Input!$A$6:$AN$6,0),FALSE)+$H127,0)*$D127</f>
        <v>0</v>
      </c>
      <c r="L127" s="1">
        <f>+IF($E127=L$22,VLOOKUP($C127,Input!$A$8:$AN$39,MATCH(L$21,Input!$A$6:$AN$6,0),FALSE)+$H127,0)*$D127</f>
        <v>0</v>
      </c>
      <c r="M127" s="1">
        <f>+IF($E127=M$22,VLOOKUP($C127,Input!$A$8:$AN$39,MATCH(M$21,Input!$A$6:$AN$6,0),FALSE)+$H127,0)*$D127</f>
        <v>0</v>
      </c>
      <c r="N127" s="1">
        <f>+IF($E127=N$22,VLOOKUP($C127,Input!$A$8:$AN$39,MATCH(N$21,Input!$A$6:$AN$6,0),FALSE)+$H127,0)*$D127</f>
        <v>0</v>
      </c>
      <c r="O127" s="1">
        <f>+IF($E127=O$22,VLOOKUP($C127,Input!$A$8:$AN$39,MATCH(O$21,Input!$A$6:$AN$6,0),FALSE)+$H127,0)*$D127</f>
        <v>0</v>
      </c>
      <c r="P127" s="1">
        <f>+IF($E127=P$22,VLOOKUP($C127,Input!$A$8:$AN$39,MATCH(P$21,Input!$A$6:$AN$6,0),FALSE)+$H127,0)*$D127</f>
        <v>0</v>
      </c>
      <c r="Q127" s="1">
        <f>+IF($E127=Q$22,VLOOKUP($C127,Input!$A$8:$AN$39,MATCH(Q$21,Input!$A$6:$AN$6,0),FALSE)+$H127,0)*$D127</f>
        <v>0</v>
      </c>
      <c r="R127" s="1">
        <f>+IF($E127=R$22,VLOOKUP($C127,Input!$A$8:$AN$39,MATCH(R$21,Input!$A$6:$AN$6,0),FALSE)+$H127,0)*$D127</f>
        <v>0</v>
      </c>
      <c r="S127" s="1">
        <f>+IF($E127=S$22,VLOOKUP($C127,Input!$A$8:$AN$39,MATCH(S$21,Input!$A$6:$AN$6,0),FALSE)+$H127,0)*$D127</f>
        <v>0</v>
      </c>
      <c r="T127" s="1">
        <f>+IF($E127=T$22,VLOOKUP($C127,Input!$A$8:$AN$39,MATCH(T$21,Input!$A$6:$AN$6,0),FALSE)+$H127,0)*$D127</f>
        <v>0</v>
      </c>
      <c r="U127" s="1">
        <f>+IF($E127=U$22,VLOOKUP($C127,Input!$A$8:$AN$39,MATCH(U$21,Input!$A$6:$AN$6,0),FALSE)+$H127,0)*$D127</f>
        <v>0</v>
      </c>
      <c r="V127" s="1">
        <f>+IF($E127=V$22,VLOOKUP($C127,Input!$A$8:$AN$39,MATCH(V$21,Input!$A$6:$AN$6,0),FALSE)+$H127,0)*$D127</f>
        <v>0</v>
      </c>
      <c r="W127" s="1">
        <f>+IF($E127=W$22,VLOOKUP($C127,Input!$A$8:$AN$39,MATCH(W$21,Input!$A$6:$AN$6,0),FALSE)+$H127,0)*$D127</f>
        <v>0</v>
      </c>
      <c r="X127" s="1">
        <f>+IF($E127=X$22,VLOOKUP($C127,Input!$A$8:$AN$39,MATCH(X$21,Input!$A$6:$AN$6,0),FALSE)+$H127,0)*$D127</f>
        <v>0</v>
      </c>
      <c r="Y127" s="1">
        <f>+IF($E127=Y$22,VLOOKUP($C127,Input!$A$8:$AN$39,MATCH(Y$21,Input!$A$6:$AN$6,0),FALSE)+$H127,0)*$D127</f>
        <v>0</v>
      </c>
      <c r="Z127" s="1">
        <f>+IF($E127=Z$22,VLOOKUP($C127,Input!$A$8:$AN$39,MATCH(Z$21,Input!$A$6:$AN$6,0),FALSE)+$H127,0)*$D127</f>
        <v>0</v>
      </c>
      <c r="AA127" s="1">
        <f>+IF($E127=AA$22,VLOOKUP($C127,Input!$A$8:$AN$39,MATCH(AA$21,Input!$A$6:$AN$6,0),FALSE)+$H127,0)*$D127</f>
        <v>0</v>
      </c>
      <c r="AB127" s="1">
        <f>+IF($E127=AB$22,VLOOKUP($C127,Input!$A$8:$AN$39,MATCH(AB$21,Input!$A$6:$AN$6,0),FALSE)+$H127,0)*$D127</f>
        <v>0</v>
      </c>
      <c r="AC127" s="1">
        <f>+IF($E127=AC$22,VLOOKUP($C127,Input!$A$8:$AN$39,MATCH(AC$21,Input!$A$6:$AN$6,0),FALSE)+$H127,0)*$D127</f>
        <v>0</v>
      </c>
      <c r="AD127" s="1">
        <f>+IF($E127=AD$22,VLOOKUP($C127,Input!$A$8:$AN$39,MATCH(AD$21,Input!$A$6:$AN$6,0),FALSE)+$H127,0)*$D127</f>
        <v>0</v>
      </c>
      <c r="AE127" s="1">
        <f>+IF($E127=AE$22,VLOOKUP($C127,Input!$A$8:$AN$39,MATCH(AE$21,Input!$A$6:$AN$6,0),FALSE)+$H127,0)*$D127</f>
        <v>0</v>
      </c>
      <c r="AF127" s="1">
        <f>+IF($E127=AF$22,VLOOKUP($C127,Input!$A$8:$AN$39,MATCH(AF$21,Input!$A$6:$AN$6,0),FALSE)+$H127,0)*$D127</f>
        <v>0</v>
      </c>
      <c r="AG127" s="1">
        <f>+IF($E127=AG$22,VLOOKUP($C127,Input!$A$8:$AN$39,MATCH(AG$21,Input!$A$6:$AN$6,0),FALSE)+$H127,0)*$D127</f>
        <v>0</v>
      </c>
      <c r="AH127" s="1">
        <f>+IF($E127=AH$22,VLOOKUP($C127,Input!$A$8:$AN$39,MATCH(AH$21,Input!$A$6:$AN$6,0),FALSE)+$H127,0)*$D127</f>
        <v>0</v>
      </c>
      <c r="AI127" s="1">
        <f>+IF($E127=AI$22,VLOOKUP($C127,Input!$A$8:$AN$39,MATCH(AI$21,Input!$A$6:$AN$6,0),FALSE)+$H127,0)*$D127</f>
        <v>0</v>
      </c>
      <c r="AJ127" s="1">
        <f>+IF($E127=AJ$22,VLOOKUP($C127,Input!$A$8:$AN$39,MATCH(AJ$21,Input!$A$6:$AN$6,0),FALSE)+$H127,0)*$D127</f>
        <v>0</v>
      </c>
      <c r="AK127" s="1">
        <f>+IF($E127=AK$22,VLOOKUP($C127,Input!$A$8:$AN$39,MATCH(AK$21,Input!$A$6:$AN$6,0),FALSE)+$H127,0)*$D127</f>
        <v>0</v>
      </c>
      <c r="AL127" s="1">
        <f>+IF($E127=AL$22,VLOOKUP($C127,Input!$A$8:$AN$39,MATCH(AL$21,Input!$A$6:$AN$6,0),FALSE)+$H127,0)*$D127</f>
        <v>0</v>
      </c>
      <c r="AM127" s="1">
        <f>+IF($E127=AM$22,VLOOKUP($C127,Input!$A$8:$AN$39,MATCH(AM$21,Input!$A$6:$AN$6,0),FALSE)+$H127,0)*$D127</f>
        <v>0</v>
      </c>
      <c r="AN127" s="1">
        <f>+IF($E127=AN$22,VLOOKUP($C127,Input!$A$8:$AN$39,MATCH(AN$21,Input!$A$6:$AN$6,0),FALSE)+$H127,0)*$D127</f>
        <v>0</v>
      </c>
      <c r="AO127" s="1">
        <f>+IF($E127=AO$22,VLOOKUP($C127,Input!$A$8:$AN$39,MATCH(AO$21,Input!$A$6:$AN$6,0),FALSE)+$H127,0)*$D127</f>
        <v>0</v>
      </c>
      <c r="AP127" s="1">
        <f>+IF($E127=AP$22,VLOOKUP($C127,Input!$A$8:$AN$39,MATCH(AP$21,Input!$A$6:$AN$6,0),FALSE)+$H127,0)*$D127</f>
        <v>0</v>
      </c>
      <c r="AQ127" s="1">
        <f>+IF($E127=AQ$22,VLOOKUP($C127,Input!$A$8:$AN$39,MATCH(AQ$21,Input!$A$6:$AN$6,0),FALSE)+$H127,0)*$D127</f>
        <v>0</v>
      </c>
      <c r="AR127" s="1">
        <f>+IF($E127=AR$22,VLOOKUP($C127,Input!$A$8:$AN$39,MATCH(AR$21,Input!$A$6:$AN$6,0),FALSE)+$H127,0)*$D127</f>
        <v>0</v>
      </c>
      <c r="AT127" t="str">
        <f>VLOOKUP($C127,Input!$A$8:$HV$39,MATCH(AT$21,Input!$A$6:$HV$6,0),FALSE)</f>
        <v>Parts and administrative cost</v>
      </c>
      <c r="AU127" s="1">
        <f>+IF($E127=AU$22,VLOOKUP($C127,Input!$A$8:$HV$39,MATCH(AU$21,Input!$A$6:$HV$6,0),FALSE),0)*$D127</f>
        <v>0</v>
      </c>
      <c r="AV127" s="1">
        <f>+IF($E127=AV$22,VLOOKUP($C127,Input!$A$8:$HV$39,MATCH(AV$21,Input!$A$6:$HV$6,0),FALSE),0)*$D127</f>
        <v>0</v>
      </c>
      <c r="AW127" s="1">
        <f>+IF($E127=AW$22,VLOOKUP($C127,Input!$A$8:$HV$39,MATCH(AW$21,Input!$A$6:$HV$6,0),FALSE),0)*$D127</f>
        <v>0</v>
      </c>
      <c r="AX127" s="1">
        <f>+IF($E127=AX$22,VLOOKUP($C127,Input!$A$8:$HV$39,MATCH(AX$21,Input!$A$6:$HV$6,0),FALSE),0)*$D127</f>
        <v>0</v>
      </c>
      <c r="AY127" s="1">
        <f>+IF($E127=AY$22,VLOOKUP($C127,Input!$A$8:$HV$39,MATCH(AY$21,Input!$A$6:$HV$6,0),FALSE),0)*$D127</f>
        <v>0</v>
      </c>
      <c r="AZ127" s="1">
        <f>+IF($E127=AZ$22,VLOOKUP($C127,Input!$A$8:$HV$39,MATCH(AZ$21,Input!$A$6:$HV$6,0),FALSE),0)*$D127</f>
        <v>0</v>
      </c>
      <c r="BA127" s="1">
        <f>+IF($E127=BA$22,VLOOKUP($C127,Input!$A$8:$HV$39,MATCH(BA$21,Input!$A$6:$HV$6,0),FALSE),0)*$D127</f>
        <v>0</v>
      </c>
      <c r="BB127" s="1">
        <f>+IF($E127=BB$22,VLOOKUP($C127,Input!$A$8:$HV$39,MATCH(BB$21,Input!$A$6:$HV$6,0),FALSE),0)*$D127</f>
        <v>0</v>
      </c>
      <c r="BC127" s="1">
        <f>+IF($E127=BC$22,VLOOKUP($C127,Input!$A$8:$HV$39,MATCH(BC$21,Input!$A$6:$HV$6,0),FALSE),0)*$D127</f>
        <v>0</v>
      </c>
      <c r="BD127" s="1">
        <f>+IF($E127=BD$22,VLOOKUP($C127,Input!$A$8:$HV$39,MATCH(BD$21,Input!$A$6:$HV$6,0),FALSE),0)*$D127</f>
        <v>0</v>
      </c>
      <c r="BE127" s="1">
        <f>+IF($E127=BE$22,VLOOKUP($C127,Input!$A$8:$HV$39,MATCH(BE$21,Input!$A$6:$HV$6,0),FALSE),0)*$D127</f>
        <v>0</v>
      </c>
      <c r="BF127" s="1">
        <f>+IF($E127=BF$22,VLOOKUP($C127,Input!$A$8:$HV$39,MATCH(BF$21,Input!$A$6:$HV$6,0),FALSE),0)*$D127</f>
        <v>0</v>
      </c>
      <c r="BG127" s="1">
        <f>+IF($E127=BG$22,VLOOKUP($C127,Input!$A$8:$HV$39,MATCH(BG$21,Input!$A$6:$HV$6,0),FALSE),0)*$D127</f>
        <v>0</v>
      </c>
      <c r="BH127" s="1">
        <f>+IF($E127=BH$22,VLOOKUP($C127,Input!$A$8:$HV$39,MATCH(BH$21,Input!$A$6:$HV$6,0),FALSE),0)*$D127</f>
        <v>0</v>
      </c>
      <c r="BI127" s="1">
        <f>+IF($E127=BI$22,VLOOKUP($C127,Input!$A$8:$HV$39,MATCH(BI$21,Input!$A$6:$HV$6,0),FALSE),0)*$D127</f>
        <v>0</v>
      </c>
      <c r="BJ127" s="1">
        <f>+IF($E127=BJ$22,VLOOKUP($C127,Input!$A$8:$HV$39,MATCH(BJ$21,Input!$A$6:$HV$6,0),FALSE),0)*$D127</f>
        <v>0</v>
      </c>
      <c r="BK127" s="1">
        <f>+IF($E127=BK$22,VLOOKUP($C127,Input!$A$8:$HV$39,MATCH(BK$21,Input!$A$6:$HV$6,0),FALSE),0)*$D127</f>
        <v>0</v>
      </c>
      <c r="BL127" s="1">
        <f>+IF($E127=BL$22,VLOOKUP($C127,Input!$A$8:$HV$39,MATCH(BL$21,Input!$A$6:$HV$6,0),FALSE),0)*$D127</f>
        <v>0</v>
      </c>
      <c r="BM127" s="1">
        <f>+IF($E127=BM$22,VLOOKUP($C127,Input!$A$8:$HV$39,MATCH(BM$21,Input!$A$6:$HV$6,0),FALSE),0)*$D127</f>
        <v>0</v>
      </c>
      <c r="BN127" s="1">
        <f>+IF($E127=BN$22,VLOOKUP($C127,Input!$A$8:$HV$39,MATCH(BN$21,Input!$A$6:$HV$6,0),FALSE),0)*$D127</f>
        <v>0</v>
      </c>
      <c r="BO127" s="1">
        <f>+IF($E127=BO$22,VLOOKUP($C127,Input!$A$8:$HV$39,MATCH(BO$21,Input!$A$6:$HV$6,0),FALSE),0)*$D127</f>
        <v>0</v>
      </c>
      <c r="BP127" s="1">
        <f>+IF($E127=BP$22,VLOOKUP($C127,Input!$A$8:$HV$39,MATCH(BP$21,Input!$A$6:$HV$6,0),FALSE),0)*$D127</f>
        <v>0</v>
      </c>
      <c r="BQ127" s="1">
        <f>+IF($E127=BQ$22,VLOOKUP($C127,Input!$A$8:$HV$39,MATCH(BQ$21,Input!$A$6:$HV$6,0),FALSE),0)*$D127</f>
        <v>0</v>
      </c>
      <c r="BR127" s="1">
        <f>+IF($E127=BR$22,VLOOKUP($C127,Input!$A$8:$HV$39,MATCH(BR$21,Input!$A$6:$HV$6,0),FALSE),0)*$D127</f>
        <v>0</v>
      </c>
      <c r="BS127" s="1">
        <f>+IF($E127=BS$22,VLOOKUP($C127,Input!$A$8:$HV$39,MATCH(BS$21,Input!$A$6:$HV$6,0),FALSE),0)*$D127</f>
        <v>0</v>
      </c>
      <c r="BT127" s="1">
        <f>+IF($E127=BT$22,VLOOKUP($C127,Input!$A$8:$HV$39,MATCH(BT$21,Input!$A$6:$HV$6,0),FALSE),0)*$D127</f>
        <v>0</v>
      </c>
      <c r="BU127" s="1">
        <f>+IF($E127=BU$22,VLOOKUP($C127,Input!$A$8:$HV$39,MATCH(BU$21,Input!$A$6:$HV$6,0),FALSE),0)*$D127</f>
        <v>0</v>
      </c>
      <c r="BV127" s="1">
        <f>+IF($E127=BV$22,VLOOKUP($C127,Input!$A$8:$HV$39,MATCH(BV$21,Input!$A$6:$HV$6,0),FALSE),0)*$D127</f>
        <v>0</v>
      </c>
      <c r="BW127" s="1">
        <f>+IF($E127=BW$22,VLOOKUP($C127,Input!$A$8:$HV$39,MATCH(BW$21,Input!$A$6:$HV$6,0),FALSE),0)*$D127</f>
        <v>0</v>
      </c>
      <c r="BX127" s="1">
        <f>+IF($E127=BX$22,VLOOKUP($C127,Input!$A$8:$HV$39,MATCH(BX$21,Input!$A$6:$HV$6,0),FALSE),0)*$D127</f>
        <v>0</v>
      </c>
      <c r="BY127" s="1">
        <f>+IF($E127=BY$22,VLOOKUP($C127,Input!$A$8:$HV$39,MATCH(BY$21,Input!$A$6:$HV$6,0),FALSE),0)*$D127</f>
        <v>0</v>
      </c>
      <c r="BZ127" s="1">
        <f>+IF($E127=BZ$22,VLOOKUP($C127,Input!$A$8:$HV$39,MATCH(BZ$21,Input!$A$6:$HV$6,0),FALSE),0)*$D127</f>
        <v>0</v>
      </c>
      <c r="CA127" s="1">
        <f>+IF($E127=CA$22,VLOOKUP($C127,Input!$A$8:$HV$39,MATCH(CA$21,Input!$A$6:$HV$6,0),FALSE),0)*$D127</f>
        <v>0</v>
      </c>
      <c r="CB127" s="1">
        <f>+IF($E127=CB$22,VLOOKUP($C127,Input!$A$8:$HV$39,MATCH(CB$21,Input!$A$6:$HV$6,0),FALSE),0)*$D127</f>
        <v>0</v>
      </c>
      <c r="CC127" s="1">
        <f>+IF($E127=CC$22,VLOOKUP($C127,Input!$A$8:$HV$39,MATCH(CC$21,Input!$A$6:$HV$6,0),FALSE),0)*$D127</f>
        <v>0</v>
      </c>
      <c r="CE127" t="str">
        <f>VLOOKUP($C127,Input!$A$8:$HV$39,MATCH(CE$21,Input!$A$6:$HV$6,0),FALSE)</f>
        <v>Engine Rebuild @ 7 Yr</v>
      </c>
      <c r="CF127" s="1">
        <f>IF($E127+$I127+$D$7&lt;=CF$22,0,IF(CF$22-$D$7&gt;=$E127,IF(COUNTIF($KZ127:LP127,"&gt;0")&gt;0,VLOOKUP($C127,Input!$A$8:$HV$21,MATCH($CE$21+COUNTIF($KZ127:LP127,"&gt;0"),Input!$A$6:$HV$6,0),FALSE),0),0))*$D127</f>
        <v>0</v>
      </c>
      <c r="CG127" s="1">
        <f>IF($E127+$I127+$D$7&lt;=CG$22,0,IF(CG$22-$D$7&gt;=$E127,IF(COUNTIF($KZ127:LQ127,"&gt;0")&gt;0,VLOOKUP($C127,Input!$A$8:$HV$21,MATCH($CE$21+COUNTIF($KZ127:LQ127,"&gt;0"),Input!$A$6:$HV$6,0),FALSE),0),0))*$D127</f>
        <v>0</v>
      </c>
      <c r="CH127" s="1">
        <f>IF($E127+$I127+$D$7&lt;=CH$22,0,IF(CH$22-$D$7&gt;=$E127,IF(COUNTIF($KZ127:LR127,"&gt;0")&gt;0,VLOOKUP($C127,Input!$A$8:$HV$21,MATCH($CE$21+COUNTIF($KZ127:LR127,"&gt;0"),Input!$A$6:$HV$6,0),FALSE),0),0))*$D127</f>
        <v>0</v>
      </c>
      <c r="CI127" s="1">
        <f>IF($E127+$I127+$D$7&lt;=CI$22,0,IF(CI$22-$D$7&gt;=$E127,IF(COUNTIF($KZ127:LS127,"&gt;0")&gt;0,VLOOKUP($C127,Input!$A$8:$HV$21,MATCH($CE$21+COUNTIF($KZ127:LS127,"&gt;0"),Input!$A$6:$HV$6,0),FALSE),0),0))*$D127</f>
        <v>8190000</v>
      </c>
      <c r="CJ127" s="1">
        <f>IF($E127+$I127+$D$7&lt;=CJ$22,0,IF(CJ$22-$D$7&gt;=$E127,IF(COUNTIF($KZ127:LT127,"&gt;0")&gt;0,VLOOKUP($C127,Input!$A$8:$HV$21,MATCH($CE$21+COUNTIF($KZ127:LT127,"&gt;0"),Input!$A$6:$HV$6,0),FALSE),0),0))*$D127</f>
        <v>0</v>
      </c>
      <c r="CK127" s="1">
        <f>IF($E127+$I127+$D$7&lt;=CK$22,0,IF(CK$22-$D$7&gt;=$E127,IF(COUNTIF($KZ127:LU127,"&gt;0")&gt;0,VLOOKUP($C127,Input!$A$8:$HV$21,MATCH($CE$21+COUNTIF($KZ127:LU127,"&gt;0"),Input!$A$6:$HV$6,0),FALSE),0),0))*$D127</f>
        <v>0</v>
      </c>
      <c r="CL127" s="1">
        <f>IF($E127+$I127+$D$7&lt;=CL$22,0,IF(CL$22-$D$7&gt;=$E127,IF(COUNTIF($KZ127:LV127,"&gt;0")&gt;0,VLOOKUP($C127,Input!$A$8:$HV$21,MATCH($CE$21+COUNTIF($KZ127:LV127,"&gt;0"),Input!$A$6:$HV$6,0),FALSE),0),0))*$D127</f>
        <v>0</v>
      </c>
      <c r="CM127" s="1">
        <f>IF($E127+$I127+$D$7&lt;=CM$22,0,IF(CM$22-$D$7&gt;=$E127,IF(COUNTIF($KZ127:LW127,"&gt;0")&gt;0,VLOOKUP($C127,Input!$A$8:$HV$21,MATCH($CE$21+COUNTIF($KZ127:LW127,"&gt;0"),Input!$A$6:$HV$6,0),FALSE),0),0))*$D127</f>
        <v>0</v>
      </c>
      <c r="CN127" s="1">
        <f>IF($E127+$I127+$D$7&lt;=CN$22,0,IF(CN$22-$D$7&gt;=$E127,IF(COUNTIF($KZ127:LX127,"&gt;0")&gt;0,VLOOKUP($C127,Input!$A$8:$HV$21,MATCH($CE$21+COUNTIF($KZ127:LX127,"&gt;0"),Input!$A$6:$HV$6,0),FALSE),0),0))*$D127</f>
        <v>0</v>
      </c>
      <c r="CO127" s="1">
        <f>IF($E127+$I127+$D$7&lt;=CO$22,0,IF(CO$22-$D$7&gt;=$E127,IF(COUNTIF($KZ127:LY127,"&gt;0")&gt;0,VLOOKUP($C127,Input!$A$8:$HV$21,MATCH($CE$21+COUNTIF($KZ127:LY127,"&gt;0"),Input!$A$6:$HV$6,0),FALSE),0),0))*$D127</f>
        <v>0</v>
      </c>
      <c r="CP127" s="1">
        <f>IF($E127+$I127+$D$7&lt;=CP$22,0,IF(CP$22-$D$7&gt;=$E127,IF(COUNTIF($KZ127:LZ127,"&gt;0")&gt;0,VLOOKUP($C127,Input!$A$8:$HV$21,MATCH($CE$21+COUNTIF($KZ127:LZ127,"&gt;0"),Input!$A$6:$HV$6,0),FALSE),0),0))*$D127</f>
        <v>0</v>
      </c>
      <c r="CQ127" s="1">
        <f>IF($E127+$I127+$D$7&lt;=CQ$22,0,IF(CQ$22-$D$7&gt;=$E127,IF(COUNTIF($KZ127:MA127,"&gt;0")&gt;0,VLOOKUP($C127,Input!$A$8:$HV$21,MATCH($CE$21+COUNTIF($KZ127:MA127,"&gt;0"),Input!$A$6:$HV$6,0),FALSE),0),0))*$D127</f>
        <v>0</v>
      </c>
      <c r="CR127" s="1">
        <f>IF($E127+$I127+$D$7&lt;=CR$22,0,IF(CR$22-$D$7&gt;=$E127,IF(COUNTIF($KZ127:MB127,"&gt;0")&gt;0,VLOOKUP($C127,Input!$A$8:$HV$21,MATCH($CE$21+COUNTIF($KZ127:MB127,"&gt;0"),Input!$A$6:$HV$6,0),FALSE),0),0))*$D127</f>
        <v>0</v>
      </c>
      <c r="CS127" s="1">
        <f>IF($E127+$I127+$D$7&lt;=CS$22,0,IF(CS$22-$D$7&gt;=$E127,IF(COUNTIF($KZ127:MC127,"&gt;0")&gt;0,VLOOKUP($C127,Input!$A$8:$HV$21,MATCH($CE$21+COUNTIF($KZ127:MC127,"&gt;0"),Input!$A$6:$HV$6,0),FALSE),0),0))*$D127</f>
        <v>0</v>
      </c>
      <c r="CT127" s="1">
        <f>IF($E127+$I127+$D$7&lt;=CT$22,0,IF(CT$22-$D$7&gt;=$E127,IF(COUNTIF($KZ127:MD127,"&gt;0")&gt;0,VLOOKUP($C127,Input!$A$8:$HV$21,MATCH($CE$21+COUNTIF($KZ127:MD127,"&gt;0"),Input!$A$6:$HV$6,0),FALSE),0),0))*$D127</f>
        <v>0</v>
      </c>
      <c r="CU127" s="1">
        <f>IF($E127+$I127+$D$7&lt;=CU$22,0,IF(CU$22-$D$7&gt;=$E127,IF(COUNTIF($KZ127:ME127,"&gt;0")&gt;0,VLOOKUP($C127,Input!$A$8:$HV$21,MATCH($CE$21+COUNTIF($KZ127:ME127,"&gt;0"),Input!$A$6:$HV$6,0),FALSE),0),0))*$D127</f>
        <v>0</v>
      </c>
      <c r="CV127" s="1">
        <f>IF($E127+$I127+$D$7&lt;=CV$22,0,IF(CV$22-$D$7&gt;=$E127,IF(COUNTIF($KZ127:MF127,"&gt;0")&gt;0,VLOOKUP($C127,Input!$A$8:$HV$21,MATCH($CE$21+COUNTIF($KZ127:MF127,"&gt;0"),Input!$A$6:$HV$6,0),FALSE),0),0))*$D127</f>
        <v>0</v>
      </c>
      <c r="CW127" s="1">
        <f>IF($E127+$I127+$D$7&lt;=CW$22,0,IF(CW$22-$D$7&gt;=$E127,IF(COUNTIF($KZ127:MG127,"&gt;0")&gt;0,VLOOKUP($C127,Input!$A$8:$HV$21,MATCH($CE$21+COUNTIF($KZ127:MG127,"&gt;0"),Input!$A$6:$HV$6,0),FALSE),0),0))*$D127</f>
        <v>0</v>
      </c>
      <c r="CX127" s="1">
        <f>IF($E127+$I127+$D$7&lt;=CX$22,0,IF(CX$22-$D$7&gt;=$E127,IF(COUNTIF($KZ127:MH127,"&gt;0")&gt;0,VLOOKUP($C127,Input!$A$8:$HV$21,MATCH($CE$21+COUNTIF($KZ127:MH127,"&gt;0"),Input!$A$6:$HV$6,0),FALSE),0),0))*$D127</f>
        <v>0</v>
      </c>
      <c r="CY127" s="1">
        <f>IF($E127+$I127+$D$7&lt;=CY$22,0,IF(CY$22-$D$7&gt;=$E127,IF(COUNTIF($KZ127:MI127,"&gt;0")&gt;0,VLOOKUP($C127,Input!$A$8:$HV$21,MATCH($CE$21+COUNTIF($KZ127:MI127,"&gt;0"),Input!$A$6:$HV$6,0),FALSE),0),0))*$D127</f>
        <v>0</v>
      </c>
      <c r="CZ127" s="1">
        <f>IF($E127+$I127+$D$7&lt;=CZ$22,0,IF(CZ$22-$D$7&gt;=$E127,IF(COUNTIF($KZ127:MJ127,"&gt;0")&gt;0,VLOOKUP($C127,Input!$A$8:$HV$21,MATCH($CE$21+COUNTIF($KZ127:MJ127,"&gt;0"),Input!$A$6:$HV$6,0),FALSE),0),0))*$D127</f>
        <v>0</v>
      </c>
      <c r="DA127" s="1">
        <f>IF($E127+$I127+$D$7&lt;=DA$22,0,IF(DA$22-$D$7&gt;=$E127,IF(COUNTIF($KZ127:MK127,"&gt;0")&gt;0,VLOOKUP($C127,Input!$A$8:$HV$21,MATCH($CE$21+COUNTIF($KZ127:MK127,"&gt;0"),Input!$A$6:$HV$6,0),FALSE),0),0))*$D127</f>
        <v>0</v>
      </c>
      <c r="DB127" s="1">
        <f>IF($E127+$I127+$D$7&lt;=DB$22,0,IF(DB$22-$D$7&gt;=$E127,IF(COUNTIF($KZ127:ML127,"&gt;0")&gt;0,VLOOKUP($C127,Input!$A$8:$HV$21,MATCH($CE$21+COUNTIF($KZ127:ML127,"&gt;0"),Input!$A$6:$HV$6,0),FALSE),0),0))*$D127</f>
        <v>0</v>
      </c>
      <c r="DC127" s="1">
        <f>IF($E127+$I127+$D$7&lt;=DC$22,0,IF(DC$22-$D$7&gt;=$E127,IF(COUNTIF($KZ127:MM127,"&gt;0")&gt;0,VLOOKUP($C127,Input!$A$8:$HV$21,MATCH($CE$21+COUNTIF($KZ127:MM127,"&gt;0"),Input!$A$6:$HV$6,0),FALSE),0),0))*$D127</f>
        <v>0</v>
      </c>
      <c r="DD127" s="1">
        <f>IF($E127+$I127+$D$7&lt;=DD$22,0,IF(DD$22-$D$7&gt;=$E127,IF(COUNTIF($KZ127:MN127,"&gt;0")&gt;0,VLOOKUP($C127,Input!$A$8:$HV$21,MATCH($CE$21+COUNTIF($KZ127:MN127,"&gt;0"),Input!$A$6:$HV$6,0),FALSE),0),0))*$D127</f>
        <v>0</v>
      </c>
      <c r="DE127" s="1">
        <f>IF($E127+$I127+$D$7&lt;=DE$22,0,IF(DE$22-$D$7&gt;=$E127,IF(COUNTIF($KZ127:MO127,"&gt;0")&gt;0,VLOOKUP($C127,Input!$A$8:$HV$21,MATCH($CE$21+COUNTIF($KZ127:MO127,"&gt;0"),Input!$A$6:$HV$6,0),FALSE),0),0))*$D127</f>
        <v>0</v>
      </c>
      <c r="DF127" s="1">
        <f>IF($E127+$I127+$D$7&lt;=DF$22,0,IF(DF$22-$D$7&gt;=$E127,IF(COUNTIF($KZ127:MP127,"&gt;0")&gt;0,VLOOKUP($C127,Input!$A$8:$HV$21,MATCH($CE$21+COUNTIF($KZ127:MP127,"&gt;0"),Input!$A$6:$HV$6,0),FALSE),0),0))*$D127</f>
        <v>0</v>
      </c>
      <c r="DG127" s="1">
        <f>IF($E127+$I127+$D$7&lt;=DG$22,0,IF(DG$22-$D$7&gt;=$E127,IF(COUNTIF($KZ127:MQ127,"&gt;0")&gt;0,VLOOKUP($C127,Input!$A$8:$HV$21,MATCH($CE$21+COUNTIF($KZ127:MQ127,"&gt;0"),Input!$A$6:$HV$6,0),FALSE),0),0))*$D127</f>
        <v>0</v>
      </c>
      <c r="DH127" s="1">
        <f>IF($E127+$I127+$D$7&lt;=DH$22,0,IF(DH$22-$D$7&gt;=$E127,IF(COUNTIF($KZ127:MR127,"&gt;0")&gt;0,VLOOKUP($C127,Input!$A$8:$HV$21,MATCH($CE$21+COUNTIF($KZ127:MR127,"&gt;0"),Input!$A$6:$HV$6,0),FALSE),0),0))*$D127</f>
        <v>0</v>
      </c>
      <c r="DI127" s="1">
        <f>IF($E127+$I127+$D$7&lt;=DI$22,0,IF(DI$22-$D$7&gt;=$E127,IF(COUNTIF($KZ127:MS127,"&gt;0")&gt;0,VLOOKUP($C127,Input!$A$8:$HV$21,MATCH($CE$21+COUNTIF($KZ127:MS127,"&gt;0"),Input!$A$6:$HV$6,0),FALSE),0),0))*$D127</f>
        <v>0</v>
      </c>
      <c r="DJ127" s="1">
        <f>IF($E127+$I127+$D$7&lt;=DJ$22,0,IF(DJ$22-$D$7&gt;=$E127,IF(COUNTIF($KZ127:MT127,"&gt;0")&gt;0,VLOOKUP($C127,Input!$A$8:$HV$21,MATCH($CE$21+COUNTIF($KZ127:MT127,"&gt;0"),Input!$A$6:$HV$6,0),FALSE),0),0))*$D127</f>
        <v>0</v>
      </c>
      <c r="DK127" s="1">
        <f>IF($E127+$I127+$D$7&lt;=DK$22,0,IF(DK$22-$D$7&gt;=$E127,IF(COUNTIF($KZ127:MU127,"&gt;0")&gt;0,VLOOKUP($C127,Input!$A$8:$HV$21,MATCH($CE$21+COUNTIF($KZ127:MU127,"&gt;0"),Input!$A$6:$HV$6,0),FALSE),0),0))*$D127</f>
        <v>0</v>
      </c>
      <c r="DL127" s="1">
        <f>IF($E127+$I127+$D$7&lt;=DL$22,0,IF(DL$22-$D$7&gt;=$E127,IF(COUNTIF($KZ127:MV127,"&gt;0")&gt;0,VLOOKUP($C127,Input!$A$8:$HV$21,MATCH($CE$21+COUNTIF($KZ127:MV127,"&gt;0"),Input!$A$6:$HV$6,0),FALSE),0),0))*$D127</f>
        <v>0</v>
      </c>
      <c r="DM127" s="1">
        <f>IF($E127+$I127+$D$7&lt;=DM$22,0,IF(DM$22-$D$7&gt;=$E127,IF(COUNTIF($KZ127:MW127,"&gt;0")&gt;0,VLOOKUP($C127,Input!$A$8:$HV$21,MATCH($CE$21+COUNTIF($KZ127:MW127,"&gt;0"),Input!$A$6:$HV$6,0),FALSE),0),0))*$D127</f>
        <v>0</v>
      </c>
      <c r="DN127" s="1">
        <f>IF($E127+$I127+$D$7&lt;=DN$22,0,IF(DN$22-$D$7&gt;=$E127,IF(COUNTIF($KZ127:MX127,"&gt;0")&gt;0,VLOOKUP($C127,Input!$A$8:$HV$21,MATCH($CE$21+COUNTIF($KZ127:MX127,"&gt;0"),Input!$A$6:$HV$6,0),FALSE),0),0))*$D127</f>
        <v>0</v>
      </c>
      <c r="DP127" t="str">
        <f>+VLOOKUP($C127,Input!$A$8:$GZ$39,MATCH(DP$21,Input!$A$6:$GZ$6,0),FALSE)</f>
        <v>Bus Maintenance at 0.85/mile</v>
      </c>
      <c r="DQ127" s="1">
        <f>IF($E127+$I127+$D$7&lt;=DQ$22,0,IF(DQ$22-$D$7&gt;=$E127,IF(COUNTIF($KZ127:LP127,"&gt;0")&gt;0,VLOOKUP($C127,Input!$A$8:$HV$21,MATCH($DP$21+COUNTIF($KZ127:LP127,"&gt;0"),Input!$A$6:$HV$6,0),FALSE),0),0))*$D127*$F127</f>
        <v>7956000</v>
      </c>
      <c r="DR127" s="1">
        <f>IF($E127+$I127+$D$7&lt;=DR$22,0,IF(DR$22-$D$7&gt;=$E127,IF(COUNTIF($KZ127:LQ127,"&gt;0")&gt;0,VLOOKUP($C127,Input!$A$8:$HV$21,MATCH($DP$21+COUNTIF($KZ127:LQ127,"&gt;0"),Input!$A$6:$HV$6,0),FALSE),0),0))*$D127*$F127</f>
        <v>7956000</v>
      </c>
      <c r="DS127" s="1">
        <f>IF($E127+$I127+$D$7&lt;=DS$22,0,IF(DS$22-$D$7&gt;=$E127,IF(COUNTIF($KZ127:LR127,"&gt;0")&gt;0,VLOOKUP($C127,Input!$A$8:$HV$21,MATCH($DP$21+COUNTIF($KZ127:LR127,"&gt;0"),Input!$A$6:$HV$6,0),FALSE),0),0))*$D127*$F127</f>
        <v>7956000</v>
      </c>
      <c r="DT127" s="1">
        <f>IF($E127+$I127+$D$7&lt;=DT$22,0,IF(DT$22-$D$7&gt;=$E127,IF(COUNTIF($KZ127:LS127,"&gt;0")&gt;0,VLOOKUP($C127,Input!$A$8:$HV$21,MATCH($DP$21+COUNTIF($KZ127:LS127,"&gt;0"),Input!$A$6:$HV$6,0),FALSE),0),0))*$D127*$F127</f>
        <v>7956000</v>
      </c>
      <c r="DU127" s="1">
        <f>IF($E127+$I127+$D$7&lt;=DU$22,0,IF(DU$22-$D$7&gt;=$E127,IF(COUNTIF($KZ127:LT127,"&gt;0")&gt;0,VLOOKUP($C127,Input!$A$8:$HV$21,MATCH($DP$21+COUNTIF($KZ127:LT127,"&gt;0"),Input!$A$6:$HV$6,0),FALSE),0),0))*$D127*$F127</f>
        <v>7956000</v>
      </c>
      <c r="DV127" s="1">
        <f>IF($E127+$I127+$D$7&lt;=DV$22,0,IF(DV$22-$D$7&gt;=$E127,IF(COUNTIF($KZ127:LU127,"&gt;0")&gt;0,VLOOKUP($C127,Input!$A$8:$HV$21,MATCH($DP$21+COUNTIF($KZ127:LU127,"&gt;0"),Input!$A$6:$HV$6,0),FALSE),0),0))*$D127*$F127</f>
        <v>7956000</v>
      </c>
      <c r="DW127" s="1">
        <f>IF($E127+$I127+$D$7&lt;=DW$22,0,IF(DW$22-$D$7&gt;=$E127,IF(COUNTIF($KZ127:LV127,"&gt;0")&gt;0,VLOOKUP($C127,Input!$A$8:$HV$21,MATCH($DP$21+COUNTIF($KZ127:LV127,"&gt;0"),Input!$A$6:$HV$6,0),FALSE),0),0))*$D127*$F127</f>
        <v>7956000</v>
      </c>
      <c r="DX127" s="1">
        <f>IF($E127+$I127+$D$7&lt;=DX$22,0,IF(DX$22-$D$7&gt;=$E127,IF(COUNTIF($KZ127:LW127,"&gt;0")&gt;0,VLOOKUP($C127,Input!$A$8:$HV$21,MATCH($DP$21+COUNTIF($KZ127:LW127,"&gt;0"),Input!$A$6:$HV$6,0),FALSE),0),0))*$D127*$F127</f>
        <v>7956000</v>
      </c>
      <c r="DY127" s="1">
        <f>IF($E127+$I127+$D$7&lt;=DY$22,0,IF(DY$22-$D$7&gt;=$E127,IF(COUNTIF($KZ127:LX127,"&gt;0")&gt;0,VLOOKUP($C127,Input!$A$8:$HV$21,MATCH($DP$21+COUNTIF($KZ127:LX127,"&gt;0"),Input!$A$6:$HV$6,0),FALSE),0),0))*$D127*$F127</f>
        <v>7956000</v>
      </c>
      <c r="DZ127" s="1">
        <f>IF($E127+$I127+$D$7&lt;=DZ$22,0,IF(DZ$22-$D$7&gt;=$E127,IF(COUNTIF($KZ127:LY127,"&gt;0")&gt;0,VLOOKUP($C127,Input!$A$8:$HV$21,MATCH($DP$21+COUNTIF($KZ127:LY127,"&gt;0"),Input!$A$6:$HV$6,0),FALSE),0),0))*$D127*$F127</f>
        <v>7956000</v>
      </c>
      <c r="EA127" s="1">
        <f>IF($E127+$I127+$D$7&lt;=EA$22,0,IF(EA$22-$D$7&gt;=$E127,IF(COUNTIF($KZ127:LZ127,"&gt;0")&gt;0,VLOOKUP($C127,Input!$A$8:$HV$21,MATCH($DP$21+COUNTIF($KZ127:LZ127,"&gt;0"),Input!$A$6:$HV$6,0),FALSE),0),0))*$D127*$F127</f>
        <v>7956000</v>
      </c>
      <c r="EB127" s="1">
        <f>IF($E127+$I127+$D$7&lt;=EB$22,0,IF(EB$22-$D$7&gt;=$E127,IF(COUNTIF($KZ127:MA127,"&gt;0")&gt;0,VLOOKUP($C127,Input!$A$8:$HV$21,MATCH($DP$21+COUNTIF($KZ127:MA127,"&gt;0"),Input!$A$6:$HV$6,0),FALSE),0),0))*$D127*$F127</f>
        <v>0</v>
      </c>
      <c r="EC127" s="1">
        <f>IF($E127+$I127+$D$7&lt;=EC$22,0,IF(EC$22-$D$7&gt;=$E127,IF(COUNTIF($KZ127:MB127,"&gt;0")&gt;0,VLOOKUP($C127,Input!$A$8:$HV$21,MATCH($DP$21+COUNTIF($KZ127:MB127,"&gt;0"),Input!$A$6:$HV$6,0),FALSE),0),0))*$D127*$F127</f>
        <v>0</v>
      </c>
      <c r="ED127" s="1">
        <f>IF($E127+$I127+$D$7&lt;=ED$22,0,IF(ED$22-$D$7&gt;=$E127,IF(COUNTIF($KZ127:MC127,"&gt;0")&gt;0,VLOOKUP($C127,Input!$A$8:$HV$21,MATCH($DP$21+COUNTIF($KZ127:MC127,"&gt;0"),Input!$A$6:$HV$6,0),FALSE),0),0))*$D127*$F127</f>
        <v>0</v>
      </c>
      <c r="EE127" s="1">
        <f>IF($E127+$I127+$D$7&lt;=EE$22,0,IF(EE$22-$D$7&gt;=$E127,IF(COUNTIF($KZ127:MD127,"&gt;0")&gt;0,VLOOKUP($C127,Input!$A$8:$HV$21,MATCH($DP$21+COUNTIF($KZ127:MD127,"&gt;0"),Input!$A$6:$HV$6,0),FALSE),0),0))*$D127*$F127</f>
        <v>0</v>
      </c>
      <c r="EF127" s="1">
        <f>IF($E127+$I127+$D$7&lt;=EF$22,0,IF(EF$22-$D$7&gt;=$E127,IF(COUNTIF($KZ127:ME127,"&gt;0")&gt;0,VLOOKUP($C127,Input!$A$8:$HV$21,MATCH($DP$21+COUNTIF($KZ127:ME127,"&gt;0"),Input!$A$6:$HV$6,0),FALSE),0),0))*$D127*$F127</f>
        <v>0</v>
      </c>
      <c r="EG127" s="1">
        <f>IF($E127+$I127+$D$7&lt;=EG$22,0,IF(EG$22-$D$7&gt;=$E127,IF(COUNTIF($KZ127:MF127,"&gt;0")&gt;0,VLOOKUP($C127,Input!$A$8:$HV$21,MATCH($DP$21+COUNTIF($KZ127:MF127,"&gt;0"),Input!$A$6:$HV$6,0),FALSE),0),0))*$D127*$F127</f>
        <v>0</v>
      </c>
      <c r="EH127" s="1">
        <f>IF($E127+$I127+$D$7&lt;=EH$22,0,IF(EH$22-$D$7&gt;=$E127,IF(COUNTIF($KZ127:MG127,"&gt;0")&gt;0,VLOOKUP($C127,Input!$A$8:$HV$21,MATCH($DP$21+COUNTIF($KZ127:MG127,"&gt;0"),Input!$A$6:$HV$6,0),FALSE),0),0))*$D127*$F127</f>
        <v>0</v>
      </c>
      <c r="EI127" s="1">
        <f>IF($E127+$I127+$D$7&lt;=EI$22,0,IF(EI$22-$D$7&gt;=$E127,IF(COUNTIF($KZ127:MH127,"&gt;0")&gt;0,VLOOKUP($C127,Input!$A$8:$HV$21,MATCH($DP$21+COUNTIF($KZ127:MH127,"&gt;0"),Input!$A$6:$HV$6,0),FALSE),0),0))*$D127*$F127</f>
        <v>0</v>
      </c>
      <c r="EJ127" s="1">
        <f>IF($E127+$I127+$D$7&lt;=EJ$22,0,IF(EJ$22-$D$7&gt;=$E127,IF(COUNTIF($KZ127:MI127,"&gt;0")&gt;0,VLOOKUP($C127,Input!$A$8:$HV$21,MATCH($DP$21+COUNTIF($KZ127:MI127,"&gt;0"),Input!$A$6:$HV$6,0),FALSE),0),0))*$D127*$F127</f>
        <v>0</v>
      </c>
      <c r="EK127" s="1">
        <f>IF($E127+$I127+$D$7&lt;=EK$22,0,IF(EK$22-$D$7&gt;=$E127,IF(COUNTIF($KZ127:MJ127,"&gt;0")&gt;0,VLOOKUP($C127,Input!$A$8:$HV$21,MATCH($DP$21+COUNTIF($KZ127:MJ127,"&gt;0"),Input!$A$6:$HV$6,0),FALSE),0),0))*$D127*$F127</f>
        <v>0</v>
      </c>
      <c r="EL127" s="1">
        <f>IF($E127+$I127+$D$7&lt;=EL$22,0,IF(EL$22-$D$7&gt;=$E127,IF(COUNTIF($KZ127:MK127,"&gt;0")&gt;0,VLOOKUP($C127,Input!$A$8:$HV$21,MATCH($DP$21+COUNTIF($KZ127:MK127,"&gt;0"),Input!$A$6:$HV$6,0),FALSE),0),0))*$D127*$F127</f>
        <v>0</v>
      </c>
      <c r="EM127" s="1">
        <f>IF($E127+$I127+$D$7&lt;=EM$22,0,IF(EM$22-$D$7&gt;=$E127,IF(COUNTIF($KZ127:ML127,"&gt;0")&gt;0,VLOOKUP($C127,Input!$A$8:$HV$21,MATCH($DP$21+COUNTIF($KZ127:ML127,"&gt;0"),Input!$A$6:$HV$6,0),FALSE),0),0))*$D127*$F127</f>
        <v>0</v>
      </c>
      <c r="EN127" s="1">
        <f>IF($E127+$I127+$D$7&lt;=EN$22,0,IF(EN$22-$D$7&gt;=$E127,IF(COUNTIF($KZ127:MM127,"&gt;0")&gt;0,VLOOKUP($C127,Input!$A$8:$HV$21,MATCH($DP$21+COUNTIF($KZ127:MM127,"&gt;0"),Input!$A$6:$HV$6,0),FALSE),0),0))*$D127*$F127</f>
        <v>0</v>
      </c>
      <c r="EO127" s="1">
        <f>IF($E127+$I127+$D$7&lt;=EO$22,0,IF(EO$22-$D$7&gt;=$E127,IF(COUNTIF($KZ127:MN127,"&gt;0")&gt;0,VLOOKUP($C127,Input!$A$8:$HV$21,MATCH($DP$21+COUNTIF($KZ127:MN127,"&gt;0"),Input!$A$6:$HV$6,0),FALSE),0),0))*$D127*$F127</f>
        <v>0</v>
      </c>
      <c r="EP127" s="1">
        <f>IF($E127+$I127+$D$7&lt;=EP$22,0,IF(EP$22-$D$7&gt;=$E127,IF(COUNTIF($KZ127:MO127,"&gt;0")&gt;0,VLOOKUP($C127,Input!$A$8:$HV$21,MATCH($DP$21+COUNTIF($KZ127:MO127,"&gt;0"),Input!$A$6:$HV$6,0),FALSE),0),0))*$D127*$F127</f>
        <v>0</v>
      </c>
      <c r="EQ127" s="1">
        <f>IF($E127+$I127+$D$7&lt;=EQ$22,0,IF(EQ$22-$D$7&gt;=$E127,IF(COUNTIF($KZ127:MP127,"&gt;0")&gt;0,VLOOKUP($C127,Input!$A$8:$HV$21,MATCH($DP$21+COUNTIF($KZ127:MP127,"&gt;0"),Input!$A$6:$HV$6,0),FALSE),0),0))*$D127*$F127</f>
        <v>0</v>
      </c>
      <c r="ER127" s="1">
        <f>IF($E127+$I127+$D$7&lt;=ER$22,0,IF(ER$22-$D$7&gt;=$E127,IF(COUNTIF($KZ127:MQ127,"&gt;0")&gt;0,VLOOKUP($C127,Input!$A$8:$HV$21,MATCH($DP$21+COUNTIF($KZ127:MQ127,"&gt;0"),Input!$A$6:$HV$6,0),FALSE),0),0))*$D127*$F127</f>
        <v>0</v>
      </c>
      <c r="ES127" s="1">
        <f>IF($E127+$I127+$D$7&lt;=ES$22,0,IF(ES$22-$D$7&gt;=$E127,IF(COUNTIF($KZ127:MR127,"&gt;0")&gt;0,VLOOKUP($C127,Input!$A$8:$HV$21,MATCH($DP$21+COUNTIF($KZ127:MR127,"&gt;0"),Input!$A$6:$HV$6,0),FALSE),0),0))*$D127*$F127</f>
        <v>0</v>
      </c>
      <c r="ET127" s="1">
        <f>IF($E127+$I127+$D$7&lt;=ET$22,0,IF(ET$22-$D$7&gt;=$E127,IF(COUNTIF($KZ127:MS127,"&gt;0")&gt;0,VLOOKUP($C127,Input!$A$8:$HV$21,MATCH($DP$21+COUNTIF($KZ127:MS127,"&gt;0"),Input!$A$6:$HV$6,0),FALSE),0),0))*$D127*$F127</f>
        <v>0</v>
      </c>
      <c r="EU127" s="1">
        <f>IF($E127+$I127+$D$7&lt;=EU$22,0,IF(EU$22-$D$7&gt;=$E127,IF(COUNTIF($KZ127:MT127,"&gt;0")&gt;0,VLOOKUP($C127,Input!$A$8:$HV$21,MATCH($DP$21+COUNTIF($KZ127:MT127,"&gt;0"),Input!$A$6:$HV$6,0),FALSE),0),0))*$D127*$F127</f>
        <v>0</v>
      </c>
      <c r="EV127" s="1">
        <f>IF($E127+$I127+$D$7&lt;=EV$22,0,IF(EV$22-$D$7&gt;=$E127,IF(COUNTIF($KZ127:MU127,"&gt;0")&gt;0,VLOOKUP($C127,Input!$A$8:$HV$21,MATCH($DP$21+COUNTIF($KZ127:MU127,"&gt;0"),Input!$A$6:$HV$6,0),FALSE),0),0))*$D127*$F127</f>
        <v>0</v>
      </c>
      <c r="EW127" s="1">
        <f>IF($E127+$I127+$D$7&lt;=EW$22,0,IF(EW$22-$D$7&gt;=$E127,IF(COUNTIF($KZ127:MV127,"&gt;0")&gt;0,VLOOKUP($C127,Input!$A$8:$HV$21,MATCH($DP$21+COUNTIF($KZ127:MV127,"&gt;0"),Input!$A$6:$HV$6,0),FALSE),0),0))*$D127*$F127</f>
        <v>0</v>
      </c>
      <c r="EX127" s="1">
        <f>IF($E127+$I127+$D$7&lt;=EX$22,0,IF(EX$22-$D$7&gt;=$E127,IF(COUNTIF($KZ127:MW127,"&gt;0")&gt;0,VLOOKUP($C127,Input!$A$8:$HV$21,MATCH($DP$21+COUNTIF($KZ127:MW127,"&gt;0"),Input!$A$6:$HV$6,0),FALSE),0),0))*$D127*$F127</f>
        <v>0</v>
      </c>
      <c r="EY127" s="1">
        <f>IF($E127+$I127+$D$7&lt;=EY$22,0,IF(EY$22-$D$7&gt;=$E127,IF(COUNTIF($KZ127:MX127,"&gt;0")&gt;0,VLOOKUP($C127,Input!$A$8:$HV$21,MATCH($DP$21+COUNTIF($KZ127:MX127,"&gt;0"),Input!$A$6:$HV$6,0),FALSE),0),0))*$D127*$F127</f>
        <v>0</v>
      </c>
      <c r="EZ127" s="1"/>
      <c r="FA127" t="str">
        <f>VLOOKUP($C127,Input!$A$8:$GZ$39,MATCH(FA$21,Input!$A$6:$GZ$6,0),FALSE)</f>
        <v>NA</v>
      </c>
      <c r="FB127">
        <f>IF((VLOOKUP($C127,Input!$A$8:$GZ$39,MATCH(FB$21,Input!$A$6:$GZ$6,0),FALSE))="Y",$D127/VLOOKUP($C127,Input!$A$8:$GZ$39,MATCH(FC$21,Input!$A$6:$GZ$6,0),FALSE),0)</f>
        <v>0</v>
      </c>
      <c r="FC127">
        <f>IF((VLOOKUP($C127,Input!$A$8:$GZ$39,MATCH(FB$21,Input!$A$6:$GZ$6,0),FALSE))="Y",0,IF((VLOOKUP($C127,Input!$A$8:$GZ$39,MATCH(FC$21,Input!$A$6:$GZ$6,0),FALSE))&gt;0,$D127/VLOOKUP($C127,Input!$A$8:$GZ$39,MATCH(FC$21,Input!$A$6:$GZ$6,0),FALSE),0))</f>
        <v>0</v>
      </c>
      <c r="FD127" s="1">
        <f>+IF($E127=FD$22,VLOOKUP($C127,Input!$A$8:$GZ$39,MATCH(FD$21,Input!$A$6:$GZ$6,0),FALSE),0)*IF(FD$110&gt;=MAX(FC$110:$FD$110),MIN((FD$110-MAX(FC$110:$FD$110)),(FD$110-FC$110)),0)+IF($E127=FD$22,VLOOKUP($C127,Input!$A$8:$GZ$39,MATCH(FD$21,Input!$A$6:$GZ$6,0),FALSE),0)*IF(FD$109&gt;=MAX(FC$109:$FD$109),MIN((FD$109-MAX(FC$109:$FD$109)),(FD$109-FC$109)),0)</f>
        <v>0</v>
      </c>
      <c r="FE127" s="1">
        <f>+IF($E127=FE$22,VLOOKUP($C127,Input!$A$8:$GZ$39,MATCH(FE$21,Input!$A$6:$GZ$6,0),FALSE),0)*IF(FE$110&gt;=MAX(FD$110:$FD$110),MIN((FE$110-MAX(FD$110:$FD$110)),(FE$110-FD$110)),0)+IF($E127=FE$22,VLOOKUP($C127,Input!$A$8:$GZ$39,MATCH(FE$21,Input!$A$6:$GZ$6,0),FALSE),0)*IF(FE$109&gt;=MAX(FD$109:$FD$109),MIN((FE$109-MAX(FD$109:$FD$109)),(FE$109-FD$109)),0)</f>
        <v>0</v>
      </c>
      <c r="FF127" s="1">
        <f>+IF($E127=FF$22,VLOOKUP($C127,Input!$A$8:$GZ$39,MATCH(FF$21,Input!$A$6:$GZ$6,0),FALSE),0)*IF(FF$110&gt;=MAX($FD$110:FE$110),MIN((FF$110-MAX($FD$110:FE$110)),(FF$110-FE$110)),0)+IF($E127=FF$22,VLOOKUP($C127,Input!$A$8:$GZ$39,MATCH(FF$21,Input!$A$6:$GZ$6,0),FALSE),0)*IF(FF$109&gt;=MAX($FD$109:FE$109),MIN((FF$109-MAX($FD$109:FE$109)),(FF$109-FE$109)),0)</f>
        <v>0</v>
      </c>
      <c r="FG127" s="1">
        <f>+IF($E127=FG$22,VLOOKUP($C127,Input!$A$8:$GZ$39,MATCH(FG$21,Input!$A$6:$GZ$6,0),FALSE),0)*IF(FG$110&gt;=MAX($FD$110:FF$110),MIN((FG$110-MAX($FD$110:FF$110)),(FG$110-FF$110)),0)+IF($E127=FG$22,VLOOKUP($C127,Input!$A$8:$GZ$39,MATCH(FG$21,Input!$A$6:$GZ$6,0),FALSE),0)*IF(FG$109&gt;=MAX($FD$109:FF$109),MIN((FG$109-MAX($FD$109:FF$109)),(FG$109-FF$109)),0)</f>
        <v>0</v>
      </c>
      <c r="FH127" s="1">
        <f>+IF($E127=FH$22,VLOOKUP($C127,Input!$A$8:$GZ$39,MATCH(FH$21,Input!$A$6:$GZ$6,0),FALSE),0)*IF(FH$110&gt;=MAX($FD$110:FG$110),MIN((FH$110-MAX($FD$110:FG$110)),(FH$110-FG$110)),0)+IF($E127=FH$22,VLOOKUP($C127,Input!$A$8:$GZ$39,MATCH(FH$21,Input!$A$6:$GZ$6,0),FALSE),0)*IF(FH$109&gt;=MAX($FD$109:FG$109),MIN((FH$109-MAX($FD$109:FG$109)),(FH$109-FG$109)),0)</f>
        <v>0</v>
      </c>
      <c r="FI127" s="1">
        <f>+IF($E127=FI$22,VLOOKUP($C127,Input!$A$8:$GZ$39,MATCH(FI$21,Input!$A$6:$GZ$6,0),FALSE),0)*IF(FI$110&gt;=MAX($FD$110:FH$110),MIN((FI$110-MAX($FD$110:FH$110)),(FI$110-FH$110)),0)+IF($E127=FI$22,VLOOKUP($C127,Input!$A$8:$GZ$39,MATCH(FI$21,Input!$A$6:$GZ$6,0),FALSE),0)*IF(FI$109&gt;=MAX($FD$109:FH$109),MIN((FI$109-MAX($FD$109:FH$109)),(FI$109-FH$109)),0)</f>
        <v>0</v>
      </c>
      <c r="FJ127" s="1">
        <f>+IF($E127=FJ$22,VLOOKUP($C127,Input!$A$8:$GZ$39,MATCH(FJ$21,Input!$A$6:$GZ$6,0),FALSE),0)*IF(FJ$110&gt;=MAX($FD$110:FI$110),MIN((FJ$110-MAX($FD$110:FI$110)),(FJ$110-FI$110)),0)+IF($E127=FJ$22,VLOOKUP($C127,Input!$A$8:$GZ$39,MATCH(FJ$21,Input!$A$6:$GZ$6,0),FALSE),0)*IF(FJ$109&gt;=MAX($FD$109:FI$109),MIN((FJ$109-MAX($FD$109:FI$109)),(FJ$109-FI$109)),0)</f>
        <v>0</v>
      </c>
      <c r="FK127" s="1">
        <f>+IF($E127=FK$22,VLOOKUP($C127,Input!$A$8:$GZ$39,MATCH(FK$21,Input!$A$6:$GZ$6,0),FALSE),0)*IF(FK$110&gt;=MAX($FD$110:FJ$110),MIN((FK$110-MAX($FD$110:FJ$110)),(FK$110-FJ$110)),0)+IF($E127=FK$22,VLOOKUP($C127,Input!$A$8:$GZ$39,MATCH(FK$21,Input!$A$6:$GZ$6,0),FALSE),0)*IF(FK$109&gt;=MAX($FD$109:FJ$109),MIN((FK$109-MAX($FD$109:FJ$109)),(FK$109-FJ$109)),0)</f>
        <v>0</v>
      </c>
      <c r="FL127" s="1">
        <f>+IF($E127=FL$22,VLOOKUP($C127,Input!$A$8:$GZ$39,MATCH(FL$21,Input!$A$6:$GZ$6,0),FALSE),0)*IF(FL$110&gt;=MAX($FD$110:FK$110),MIN((FL$110-MAX($FD$110:FK$110)),(FL$110-FK$110)),0)+IF($E127=FL$22,VLOOKUP($C127,Input!$A$8:$GZ$39,MATCH(FL$21,Input!$A$6:$GZ$6,0),FALSE),0)*IF(FL$109&gt;=MAX($FD$109:FK$109),MIN((FL$109-MAX($FD$109:FK$109)),(FL$109-FK$109)),0)</f>
        <v>0</v>
      </c>
      <c r="FM127" s="1">
        <f>+IF($E127=FM$22,VLOOKUP($C127,Input!$A$8:$GZ$39,MATCH(FM$21,Input!$A$6:$GZ$6,0),FALSE),0)*IF(FM$110&gt;=MAX($FD$110:FL$110),MIN((FM$110-MAX($FD$110:FL$110)),(FM$110-FL$110)),0)+IF($E127=FM$22,VLOOKUP($C127,Input!$A$8:$GZ$39,MATCH(FM$21,Input!$A$6:$GZ$6,0),FALSE),0)*IF(FM$109&gt;=MAX($FD$109:FL$109),MIN((FM$109-MAX($FD$109:FL$109)),(FM$109-FL$109)),0)</f>
        <v>0</v>
      </c>
      <c r="FN127" s="1">
        <f>+IF($E127=FN$22,VLOOKUP($C127,Input!$A$8:$GZ$39,MATCH(FN$21,Input!$A$6:$GZ$6,0),FALSE),0)*IF(FN$110&gt;=MAX($FD$110:FM$110),MIN((FN$110-MAX($FD$110:FM$110)),(FN$110-FM$110)),0)+IF($E127=FN$22,VLOOKUP($C127,Input!$A$8:$GZ$39,MATCH(FN$21,Input!$A$6:$GZ$6,0),FALSE),0)*IF(FN$109&gt;=MAX($FD$109:FM$109),MIN((FN$109-MAX($FD$109:FM$109)),(FN$109-FM$109)),0)</f>
        <v>0</v>
      </c>
      <c r="FO127" s="1">
        <f>+IF($E127=FO$22,VLOOKUP($C127,Input!$A$8:$GZ$39,MATCH(FO$21,Input!$A$6:$GZ$6,0),FALSE),0)*IF(FO$110&gt;=MAX($FD$110:FN$110),MIN((FO$110-MAX($FD$110:FN$110)),(FO$110-FN$110)),0)+IF($E127=FO$22,VLOOKUP($C127,Input!$A$8:$GZ$39,MATCH(FO$21,Input!$A$6:$GZ$6,0),FALSE),0)*IF(FO$109&gt;=MAX($FD$109:FN$109),MIN((FO$109-MAX($FD$109:FN$109)),(FO$109-FN$109)),0)</f>
        <v>0</v>
      </c>
      <c r="FP127" s="1">
        <f>+IF($E127=FP$22,VLOOKUP($C127,Input!$A$8:$GZ$39,MATCH(FP$21,Input!$A$6:$GZ$6,0),FALSE),0)*IF(FP$110&gt;=MAX($FD$110:FO$110),MIN((FP$110-MAX($FD$110:FO$110)),(FP$110-FO$110)),0)+IF($E127=FP$22,VLOOKUP($C127,Input!$A$8:$GZ$39,MATCH(FP$21,Input!$A$6:$GZ$6,0),FALSE),0)*IF(FP$109&gt;=MAX($FD$109:FO$109),MIN((FP$109-MAX($FD$109:FO$109)),(FP$109-FO$109)),0)</f>
        <v>0</v>
      </c>
      <c r="FQ127" s="1">
        <f>+IF($E127=FQ$22,VLOOKUP($C127,Input!$A$8:$GZ$39,MATCH(FQ$21,Input!$A$6:$GZ$6,0),FALSE),0)*IF(FQ$110&gt;=MAX($FD$110:FP$110),MIN((FQ$110-MAX($FD$110:FP$110)),(FQ$110-FP$110)),0)+IF($E127=FQ$22,VLOOKUP($C127,Input!$A$8:$GZ$39,MATCH(FQ$21,Input!$A$6:$GZ$6,0),FALSE),0)*IF(FQ$109&gt;=MAX($FD$109:FP$109),MIN((FQ$109-MAX($FD$109:FP$109)),(FQ$109-FP$109)),0)</f>
        <v>0</v>
      </c>
      <c r="FR127" s="1">
        <f>+IF($E127=FR$22,VLOOKUP($C127,Input!$A$8:$GZ$39,MATCH(FR$21,Input!$A$6:$GZ$6,0),FALSE),0)*IF(FR$110&gt;=MAX($FD$110:FQ$110),MIN((FR$110-MAX($FD$110:FQ$110)),(FR$110-FQ$110)),0)+IF($E127=FR$22,VLOOKUP($C127,Input!$A$8:$GZ$39,MATCH(FR$21,Input!$A$6:$GZ$6,0),FALSE),0)*IF(FR$109&gt;=MAX($FD$109:FQ$109),MIN((FR$109-MAX($FD$109:FQ$109)),(FR$109-FQ$109)),0)</f>
        <v>0</v>
      </c>
      <c r="FS127" s="1">
        <f>+IF($E127=FS$22,VLOOKUP($C127,Input!$A$8:$GZ$39,MATCH(FS$21,Input!$A$6:$GZ$6,0),FALSE),0)*IF(FS$110&gt;=MAX($FD$110:FR$110),MIN((FS$110-MAX($FD$110:FR$110)),(FS$110-FR$110)),0)+IF($E127=FS$22,VLOOKUP($C127,Input!$A$8:$GZ$39,MATCH(FS$21,Input!$A$6:$GZ$6,0),FALSE),0)*IF(FS$109&gt;=MAX($FD$109:FR$109),MIN((FS$109-MAX($FD$109:FR$109)),(FS$109-FR$109)),0)</f>
        <v>0</v>
      </c>
      <c r="FT127" s="1">
        <f>+IF($E127=FT$22,VLOOKUP($C127,Input!$A$8:$GZ$39,MATCH(FT$21,Input!$A$6:$GZ$6,0),FALSE),0)*IF(FT$110&gt;=MAX($FD$110:FS$110),MIN((FT$110-MAX($FD$110:FS$110)),(FT$110-FS$110)),0)+IF($E127=FT$22,VLOOKUP($C127,Input!$A$8:$GZ$39,MATCH(FT$21,Input!$A$6:$GZ$6,0),FALSE),0)*IF(FT$109&gt;=MAX($FD$109:FS$109),MIN((FT$109-MAX($FD$109:FS$109)),(FT$109-FS$109)),0)</f>
        <v>0</v>
      </c>
      <c r="FU127" s="1">
        <f>+IF($E127=FU$22,VLOOKUP($C127,Input!$A$8:$GZ$39,MATCH(FU$21,Input!$A$6:$GZ$6,0),FALSE),0)*IF(FU$110&gt;=MAX($FD$110:FT$110),MIN((FU$110-MAX($FD$110:FT$110)),(FU$110-FT$110)),0)+IF($E127=FU$22,VLOOKUP($C127,Input!$A$8:$GZ$39,MATCH(FU$21,Input!$A$6:$GZ$6,0),FALSE),0)*IF(FU$109&gt;=MAX($FD$109:FT$109),MIN((FU$109-MAX($FD$109:FT$109)),(FU$109-FT$109)),0)</f>
        <v>0</v>
      </c>
      <c r="FV127" s="1">
        <f>+IF($E127=FV$22,VLOOKUP($C127,Input!$A$8:$GZ$39,MATCH(FV$21,Input!$A$6:$GZ$6,0),FALSE),0)*IF(FV$110&gt;=MAX($FD$110:FU$110),MIN((FV$110-MAX($FD$110:FU$110)),(FV$110-FU$110)),0)+IF($E127=FV$22,VLOOKUP($C127,Input!$A$8:$GZ$39,MATCH(FV$21,Input!$A$6:$GZ$6,0),FALSE),0)*IF(FV$109&gt;=MAX($FD$109:FU$109),MIN((FV$109-MAX($FD$109:FU$109)),(FV$109-FU$109)),0)</f>
        <v>0</v>
      </c>
      <c r="FW127" s="1">
        <f>+IF($E127=FW$22,VLOOKUP($C127,Input!$A$8:$GZ$39,MATCH(FW$21,Input!$A$6:$GZ$6,0),FALSE),0)*IF(FW$110&gt;=MAX($FD$110:FV$110),MIN((FW$110-MAX($FD$110:FV$110)),(FW$110-FV$110)),0)+IF($E127=FW$22,VLOOKUP($C127,Input!$A$8:$GZ$39,MATCH(FW$21,Input!$A$6:$GZ$6,0),FALSE),0)*IF(FW$109&gt;=MAX($FD$109:FV$109),MIN((FW$109-MAX($FD$109:FV$109)),(FW$109-FV$109)),0)</f>
        <v>0</v>
      </c>
      <c r="FX127" s="1">
        <f>+IF($E127=FX$22,VLOOKUP($C127,Input!$A$8:$GZ$39,MATCH(FX$21,Input!$A$6:$GZ$6,0),FALSE),0)*IF(FX$110&gt;=MAX($FD$110:FW$110),MIN((FX$110-MAX($FD$110:FW$110)),(FX$110-FW$110)),0)+IF($E127=FX$22,VLOOKUP($C127,Input!$A$8:$GZ$39,MATCH(FX$21,Input!$A$6:$GZ$6,0),FALSE),0)*IF(FX$109&gt;=MAX($FD$109:FW$109),MIN((FX$109-MAX($FD$109:FW$109)),(FX$109-FW$109)),0)</f>
        <v>0</v>
      </c>
      <c r="FY127" s="1">
        <f>+IF($E127=FY$22,VLOOKUP($C127,Input!$A$8:$GZ$39,MATCH(FY$21,Input!$A$6:$GZ$6,0),FALSE),0)*IF(FY$110&gt;=MAX($FD$110:FX$110),MIN((FY$110-MAX($FD$110:FX$110)),(FY$110-FX$110)),0)+IF($E127=FY$22,VLOOKUP($C127,Input!$A$8:$GZ$39,MATCH(FY$21,Input!$A$6:$GZ$6,0),FALSE),0)*IF(FY$109&gt;=MAX($FD$109:FX$109),MIN((FY$109-MAX($FD$109:FX$109)),(FY$109-FX$109)),0)</f>
        <v>0</v>
      </c>
      <c r="FZ127" s="1">
        <f>+IF($E127=FZ$22,VLOOKUP($C127,Input!$A$8:$GZ$39,MATCH(FZ$21,Input!$A$6:$GZ$6,0),FALSE),0)*IF(FZ$110&gt;=MAX($FD$110:FY$110),MIN((FZ$110-MAX($FD$110:FY$110)),(FZ$110-FY$110)),0)+IF($E127=FZ$22,VLOOKUP($C127,Input!$A$8:$GZ$39,MATCH(FZ$21,Input!$A$6:$GZ$6,0),FALSE),0)*IF(FZ$109&gt;=MAX($FD$109:FY$109),MIN((FZ$109-MAX($FD$109:FY$109)),(FZ$109-FY$109)),0)</f>
        <v>0</v>
      </c>
      <c r="GA127" s="1">
        <f>+IF($E127=GA$22,VLOOKUP($C127,Input!$A$8:$GZ$39,MATCH(GA$21,Input!$A$6:$GZ$6,0),FALSE),0)*IF(GA$110&gt;=MAX($FD$110:FZ$110),MIN((GA$110-MAX($FD$110:FZ$110)),(GA$110-FZ$110)),0)+IF($E127=GA$22,VLOOKUP($C127,Input!$A$8:$GZ$39,MATCH(GA$21,Input!$A$6:$GZ$6,0),FALSE),0)*IF(GA$109&gt;=MAX($FD$109:FZ$109),MIN((GA$109-MAX($FD$109:FZ$109)),(GA$109-FZ$109)),0)</f>
        <v>0</v>
      </c>
      <c r="GB127" s="1">
        <f>+IF($E127=GB$22,VLOOKUP($C127,Input!$A$8:$GZ$39,MATCH(GB$21,Input!$A$6:$GZ$6,0),FALSE),0)*IF(GB$110&gt;=MAX($FD$110:GA$110),MIN((GB$110-MAX($FD$110:GA$110)),(GB$110-GA$110)),0)+IF($E127=GB$22,VLOOKUP($C127,Input!$A$8:$GZ$39,MATCH(GB$21,Input!$A$6:$GZ$6,0),FALSE),0)*IF(GB$109&gt;=MAX($FD$109:GA$109),MIN((GB$109-MAX($FD$109:GA$109)),(GB$109-GA$109)),0)</f>
        <v>0</v>
      </c>
      <c r="GC127" s="1">
        <f>+IF($E127=GC$22,VLOOKUP($C127,Input!$A$8:$GZ$39,MATCH(GC$21,Input!$A$6:$GZ$6,0),FALSE),0)*IF(GC$110&gt;=MAX($FD$110:GB$110),MIN((GC$110-MAX($FD$110:GB$110)),(GC$110-GB$110)),0)+IF($E127=GC$22,VLOOKUP($C127,Input!$A$8:$GZ$39,MATCH(GC$21,Input!$A$6:$GZ$6,0),FALSE),0)*IF(GC$109&gt;=MAX($FD$109:GB$109),MIN((GC$109-MAX($FD$109:GB$109)),(GC$109-GB$109)),0)</f>
        <v>0</v>
      </c>
      <c r="GD127" s="1">
        <f>+IF($E127=GD$22,VLOOKUP($C127,Input!$A$8:$GZ$39,MATCH(GD$21,Input!$A$6:$GZ$6,0),FALSE),0)*IF(GD$110&gt;=MAX($FD$110:GC$110),MIN((GD$110-MAX($FD$110:GC$110)),(GD$110-GC$110)),0)+IF($E127=GD$22,VLOOKUP($C127,Input!$A$8:$GZ$39,MATCH(GD$21,Input!$A$6:$GZ$6,0),FALSE),0)*IF(GD$109&gt;=MAX($FD$109:GC$109),MIN((GD$109-MAX($FD$109:GC$109)),(GD$109-GC$109)),0)</f>
        <v>0</v>
      </c>
      <c r="GE127" s="1">
        <f>+IF($E127=GE$22,VLOOKUP($C127,Input!$A$8:$GZ$39,MATCH(GE$21,Input!$A$6:$GZ$6,0),FALSE),0)*IF(GE$110&gt;=MAX($FD$110:GD$110),MIN((GE$110-MAX($FD$110:GD$110)),(GE$110-GD$110)),0)+IF($E127=GE$22,VLOOKUP($C127,Input!$A$8:$GZ$39,MATCH(GE$21,Input!$A$6:$GZ$6,0),FALSE),0)*IF(GE$109&gt;=MAX($FD$109:GD$109),MIN((GE$109-MAX($FD$109:GD$109)),(GE$109-GD$109)),0)</f>
        <v>0</v>
      </c>
      <c r="GF127" s="1">
        <f>+IF($E127=GF$22,VLOOKUP($C127,Input!$A$8:$GZ$39,MATCH(GF$21,Input!$A$6:$GZ$6,0),FALSE),0)*IF(GF$110&gt;=MAX($FD$110:GE$110),MIN((GF$110-MAX($FD$110:GE$110)),(GF$110-GE$110)),0)+IF($E127=GF$22,VLOOKUP($C127,Input!$A$8:$GZ$39,MATCH(GF$21,Input!$A$6:$GZ$6,0),FALSE),0)*IF(GF$109&gt;=MAX($FD$109:GE$109),MIN((GF$109-MAX($FD$109:GE$109)),(GF$109-GE$109)),0)</f>
        <v>0</v>
      </c>
      <c r="GG127" s="1">
        <f>+IF($E127=GG$22,VLOOKUP($C127,Input!$A$8:$GZ$39,MATCH(GG$21,Input!$A$6:$GZ$6,0),FALSE),0)*IF(GG$110&gt;=MAX($FD$110:GF$110),MIN((GG$110-MAX($FD$110:GF$110)),(GG$110-GF$110)),0)+IF($E127=GG$22,VLOOKUP($C127,Input!$A$8:$GZ$39,MATCH(GG$21,Input!$A$6:$GZ$6,0),FALSE),0)*IF(GG$109&gt;=MAX($FD$109:GF$109),MIN((GG$109-MAX($FD$109:GF$109)),(GG$109-GF$109)),0)</f>
        <v>0</v>
      </c>
      <c r="GH127" s="1">
        <f>+IF($E127=GH$22,VLOOKUP($C127,Input!$A$8:$GZ$39,MATCH(GH$21,Input!$A$6:$GZ$6,0),FALSE),0)*IF(GH$110&gt;=MAX($FD$110:GG$110),MIN((GH$110-MAX($FD$110:GG$110)),(GH$110-GG$110)),0)+IF($E127=GH$22,VLOOKUP($C127,Input!$A$8:$GZ$39,MATCH(GH$21,Input!$A$6:$GZ$6,0),FALSE),0)*IF(GH$109&gt;=MAX($FD$109:GG$109),MIN((GH$109-MAX($FD$109:GG$109)),(GH$109-GG$109)),0)</f>
        <v>0</v>
      </c>
      <c r="GI127" s="1">
        <f>+IF($E127=GI$22,VLOOKUP($C127,Input!$A$8:$GZ$39,MATCH(GI$21,Input!$A$6:$GZ$6,0),FALSE),0)*IF(GI$110&gt;=MAX($FD$110:GH$110),MIN((GI$110-MAX($FD$110:GH$110)),(GI$110-GH$110)),0)+IF($E127=GI$22,VLOOKUP($C127,Input!$A$8:$GZ$39,MATCH(GI$21,Input!$A$6:$GZ$6,0),FALSE),0)*IF(GI$109&gt;=MAX($FD$109:GH$109),MIN((GI$109-MAX($FD$109:GH$109)),(GI$109-GH$109)),0)</f>
        <v>0</v>
      </c>
      <c r="GJ127" s="1">
        <f>+IF($E127=GJ$22,VLOOKUP($C127,Input!$A$8:$GZ$39,MATCH(GJ$21,Input!$A$6:$GZ$6,0),FALSE),0)*IF(GJ$110&gt;=MAX($FD$110:GI$110),MIN((GJ$110-MAX($FD$110:GI$110)),(GJ$110-GI$110)),0)+IF($E127=GJ$22,VLOOKUP($C127,Input!$A$8:$GZ$39,MATCH(GJ$21,Input!$A$6:$GZ$6,0),FALSE),0)*IF(GJ$109&gt;=MAX($FD$109:GI$109),MIN((GJ$109-MAX($FD$109:GI$109)),(GJ$109-GI$109)),0)</f>
        <v>0</v>
      </c>
      <c r="GK127" s="1">
        <f>+IF($E127=GK$22,VLOOKUP($C127,Input!$A$8:$GZ$39,MATCH(GK$21,Input!$A$6:$GZ$6,0),FALSE),0)*IF(GK$110&gt;=MAX($FD$110:GJ$110),MIN((GK$110-MAX($FD$110:GJ$110)),(GK$110-GJ$110)),0)+IF($E127=GK$22,VLOOKUP($C127,Input!$A$8:$GZ$39,MATCH(GK$21,Input!$A$6:$GZ$6,0),FALSE),0)*IF(GK$109&gt;=MAX($FD$109:GJ$109),MIN((GK$109-MAX($FD$109:GJ$109)),(GK$109-GJ$109)),0)</f>
        <v>0</v>
      </c>
      <c r="GL127" s="1">
        <f>+IF($E127=GL$22,VLOOKUP($C127,Input!$A$8:$GZ$39,MATCH(GL$21,Input!$A$6:$GZ$6,0),FALSE),0)*IF(GL$110&gt;=MAX($FD$110:GK$110),MIN((GL$110-MAX($FD$110:GK$110)),(GL$110-GK$110)),0)+IF($E127=GL$22,VLOOKUP($C127,Input!$A$8:$GZ$39,MATCH(GL$21,Input!$A$6:$GZ$6,0),FALSE),0)*IF(GL$109&gt;=MAX($FD$109:GK$109),MIN((GL$109-MAX($FD$109:GK$109)),(GL$109-GK$109)),0)</f>
        <v>0</v>
      </c>
      <c r="GM127" s="42"/>
      <c r="GN127" t="str">
        <f>VLOOKUP($C127,Input!$A$8:$GZ$39,MATCH(GN$21,Input!$A$6:$GZ$6,0),FALSE)</f>
        <v>NA</v>
      </c>
      <c r="GO127">
        <f>IF((VLOOKUP($C127,Input!$A$8:$GZ$39,MATCH(GO$21,Input!$A$6:$GZ$6,0),FALSE))="Y",$D127/VLOOKUP($C127,Input!$A$8:$GZ$39,MATCH(GP$21,Input!$A$6:$GZ$6,0),FALSE),0)</f>
        <v>0</v>
      </c>
      <c r="GP127">
        <f>IF((VLOOKUP($C127,Input!$A$8:$GZ$39,MATCH(GO$21,Input!$A$6:$GZ$6,0),FALSE))="Y",0,IF((VLOOKUP($C127,Input!$A$8:$GZ$39,MATCH(GP$21,Input!$A$6:$GZ$6,0),FALSE))&gt;0,$D127/VLOOKUP($C127,Input!$A$8:$GZ$39,MATCH(GP$21,Input!$A$6:$GZ$6,0),FALSE),0))</f>
        <v>0</v>
      </c>
      <c r="GQ127" s="1">
        <f>+IF($E127=GQ$22,VLOOKUP($C127,Input!$A$8:$GZ$39,MATCH(GQ$21,Input!$A$6:$GZ$6,0),FALSE),0)*IF(GQ$110&gt;=MAX($GP$110:GP$110),MIN((GQ$110-MAX($GP$110:GP$110)),(GQ$110-GP$110)),0)+IF($E127=GQ$22,VLOOKUP($C127,Input!$A$8:$GZ$39,MATCH(GQ$21,Input!$A$6:$GZ$6,0),FALSE),0)*IF(GQ$109&gt;=MAX($GP$109:GP$109),MIN((GQ$109-MAX($GP$109:GP$109)),(GQ$109-GP$109)),0)</f>
        <v>0</v>
      </c>
      <c r="GR127" s="1">
        <f>+IF($E127=GR$22,VLOOKUP($C127,Input!$A$8:$GZ$39,MATCH(GR$21,Input!$A$6:$GZ$6,0),FALSE),0)*IF(GR$110&gt;=MAX($GP$110:GQ$110),MIN((GR$110-MAX($GP$110:GQ$110)),(GR$110-GQ$110)),0)+IF($E127=GR$22,VLOOKUP($C127,Input!$A$8:$GZ$39,MATCH(GR$21,Input!$A$6:$GZ$6,0),FALSE),0)*IF(GR$109&gt;=MAX($GP$109:GQ$109),MIN((GR$109-MAX($GP$109:GQ$109)),(GR$109-GQ$109)),0)</f>
        <v>0</v>
      </c>
      <c r="GS127" s="1">
        <f>+IF($E127=GS$22,VLOOKUP($C127,Input!$A$8:$GZ$39,MATCH(GS$21,Input!$A$6:$GZ$6,0),FALSE),0)*IF(GS$110&gt;=MAX($GP$110:GR$110),MIN((GS$110-MAX($GP$110:GR$110)),(GS$110-GR$110)),0)+IF($E127=GS$22,VLOOKUP($C127,Input!$A$8:$GZ$39,MATCH(GS$21,Input!$A$6:$GZ$6,0),FALSE),0)*IF(GS$109&gt;=MAX($GP$109:GR$109),MIN((GS$109-MAX($GP$109:GR$109)),(GS$109-GR$109)),0)</f>
        <v>0</v>
      </c>
      <c r="GT127" s="1">
        <f>+IF($E127=GT$22,VLOOKUP($C127,Input!$A$8:$GZ$39,MATCH(GT$21,Input!$A$6:$GZ$6,0),FALSE),0)*IF(GT$110&gt;=MAX($GP$110:GS$110),MIN((GT$110-MAX($GP$110:GS$110)),(GT$110-GS$110)),0)+IF($E127=GT$22,VLOOKUP($C127,Input!$A$8:$GZ$39,MATCH(GT$21,Input!$A$6:$GZ$6,0),FALSE),0)*IF(GT$109&gt;=MAX($GP$109:GS$109),MIN((GT$109-MAX($GP$109:GS$109)),(GT$109-GS$109)),0)</f>
        <v>0</v>
      </c>
      <c r="GU127" s="1">
        <f>+IF($E127=GU$22,VLOOKUP($C127,Input!$A$8:$GZ$39,MATCH(GU$21,Input!$A$6:$GZ$6,0),FALSE),0)*IF(GU$110&gt;=MAX($GP$110:GT$110),MIN((GU$110-MAX($GP$110:GT$110)),(GU$110-GT$110)),0)+IF($E127=GU$22,VLOOKUP($C127,Input!$A$8:$GZ$39,MATCH(GU$21,Input!$A$6:$GZ$6,0),FALSE),0)*IF(GU$109&gt;=MAX($GP$109:GT$109),MIN((GU$109-MAX($GP$109:GT$109)),(GU$109-GT$109)),0)</f>
        <v>0</v>
      </c>
      <c r="GV127" s="1">
        <f>+IF($E127=GV$22,VLOOKUP($C127,Input!$A$8:$GZ$39,MATCH(GV$21,Input!$A$6:$GZ$6,0),FALSE),0)*IF(GV$110&gt;=MAX($GP$110:GU$110),MIN((GV$110-MAX($GP$110:GU$110)),(GV$110-GU$110)),0)+IF($E127=GV$22,VLOOKUP($C127,Input!$A$8:$GZ$39,MATCH(GV$21,Input!$A$6:$GZ$6,0),FALSE),0)*IF(GV$109&gt;=MAX($GP$109:GU$109),MIN((GV$109-MAX($GP$109:GU$109)),(GV$109-GU$109)),0)</f>
        <v>0</v>
      </c>
      <c r="GW127" s="1">
        <f>+IF($E127=GW$22,VLOOKUP($C127,Input!$A$8:$GZ$39,MATCH(GW$21,Input!$A$6:$GZ$6,0),FALSE),0)*IF(GW$110&gt;=MAX($GP$110:GV$110),MIN((GW$110-MAX($GP$110:GV$110)),(GW$110-GV$110)),0)+IF($E127=GW$22,VLOOKUP($C127,Input!$A$8:$GZ$39,MATCH(GW$21,Input!$A$6:$GZ$6,0),FALSE),0)*IF(GW$109&gt;=MAX($GP$109:GV$109),MIN((GW$109-MAX($GP$109:GV$109)),(GW$109-GV$109)),0)</f>
        <v>0</v>
      </c>
      <c r="GX127" s="1">
        <f>+IF($E127=GX$22,VLOOKUP($C127,Input!$A$8:$GZ$39,MATCH(GX$21,Input!$A$6:$GZ$6,0),FALSE),0)*IF(GX$110&gt;=MAX($GP$110:GW$110),MIN((GX$110-MAX($GP$110:GW$110)),(GX$110-GW$110)),0)+IF($E127=GX$22,VLOOKUP($C127,Input!$A$8:$GZ$39,MATCH(GX$21,Input!$A$6:$GZ$6,0),FALSE),0)*IF(GX$109&gt;=MAX($GP$109:GW$109),MIN((GX$109-MAX($GP$109:GW$109)),(GX$109-GW$109)),0)</f>
        <v>0</v>
      </c>
      <c r="GY127" s="1">
        <f>+IF($E127=GY$22,VLOOKUP($C127,Input!$A$8:$GZ$39,MATCH(GY$21,Input!$A$6:$GZ$6,0),FALSE),0)*IF(GY$110&gt;=MAX($GP$110:GX$110),MIN((GY$110-MAX($GP$110:GX$110)),(GY$110-GX$110)),0)+IF($E127=GY$22,VLOOKUP($C127,Input!$A$8:$GZ$39,MATCH(GY$21,Input!$A$6:$GZ$6,0),FALSE),0)*IF(GY$109&gt;=MAX($GP$109:GX$109),MIN((GY$109-MAX($GP$109:GX$109)),(GY$109-GX$109)),0)</f>
        <v>0</v>
      </c>
      <c r="GZ127" s="1">
        <f>+IF($E127=GZ$22,VLOOKUP($C127,Input!$A$8:$GZ$39,MATCH(GZ$21,Input!$A$6:$GZ$6,0),FALSE),0)*IF(GZ$110&gt;=MAX($GP$110:GY$110),MIN((GZ$110-MAX($GP$110:GY$110)),(GZ$110-GY$110)),0)+IF($E127=GZ$22,VLOOKUP($C127,Input!$A$8:$GZ$39,MATCH(GZ$21,Input!$A$6:$GZ$6,0),FALSE),0)*IF(GZ$109&gt;=MAX($GP$109:GY$109),MIN((GZ$109-MAX($GP$109:GY$109)),(GZ$109-GY$109)),0)</f>
        <v>0</v>
      </c>
      <c r="HA127" s="1">
        <f>+IF($E127=HA$22,VLOOKUP($C127,Input!$A$8:$GZ$39,MATCH(HA$21,Input!$A$6:$GZ$6,0),FALSE),0)*IF(HA$110&gt;=MAX($GP$110:GZ$110),MIN((HA$110-MAX($GP$110:GZ$110)),(HA$110-GZ$110)),0)+IF($E127=HA$22,VLOOKUP($C127,Input!$A$8:$GZ$39,MATCH(HA$21,Input!$A$6:$GZ$6,0),FALSE),0)*IF(HA$109&gt;=MAX($GP$109:GZ$109),MIN((HA$109-MAX($GP$109:GZ$109)),(HA$109-GZ$109)),0)</f>
        <v>0</v>
      </c>
      <c r="HB127" s="1">
        <f>+IF($E127=HB$22,VLOOKUP($C127,Input!$A$8:$GZ$39,MATCH(HB$21,Input!$A$6:$GZ$6,0),FALSE),0)*IF(HB$110&gt;=MAX($GP$110:HA$110),MIN((HB$110-MAX($GP$110:HA$110)),(HB$110-HA$110)),0)+IF($E127=HB$22,VLOOKUP($C127,Input!$A$8:$GZ$39,MATCH(HB$21,Input!$A$6:$GZ$6,0),FALSE),0)*IF(HB$109&gt;=MAX($GP$109:HA$109),MIN((HB$109-MAX($GP$109:HA$109)),(HB$109-HA$109)),0)</f>
        <v>0</v>
      </c>
      <c r="HC127" s="1">
        <f>+IF($E127=HC$22,VLOOKUP($C127,Input!$A$8:$GZ$39,MATCH(HC$21,Input!$A$6:$GZ$6,0),FALSE),0)*IF(HC$110&gt;=MAX($GP$110:HB$110),MIN((HC$110-MAX($GP$110:HB$110)),(HC$110-HB$110)),0)+IF($E127=HC$22,VLOOKUP($C127,Input!$A$8:$GZ$39,MATCH(HC$21,Input!$A$6:$GZ$6,0),FALSE),0)*IF(HC$109&gt;=MAX($GP$109:HB$109),MIN((HC$109-MAX($GP$109:HB$109)),(HC$109-HB$109)),0)</f>
        <v>0</v>
      </c>
      <c r="HD127" s="1">
        <f>+IF($E127=HD$22,VLOOKUP($C127,Input!$A$8:$GZ$39,MATCH(HD$21,Input!$A$6:$GZ$6,0),FALSE),0)*IF(HD$110&gt;=MAX($GP$110:HC$110),MIN((HD$110-MAX($GP$110:HC$110)),(HD$110-HC$110)),0)+IF($E127=HD$22,VLOOKUP($C127,Input!$A$8:$GZ$39,MATCH(HD$21,Input!$A$6:$GZ$6,0),FALSE),0)*IF(HD$109&gt;=MAX($GP$109:HC$109),MIN((HD$109-MAX($GP$109:HC$109)),(HD$109-HC$109)),0)</f>
        <v>0</v>
      </c>
      <c r="HE127" s="1">
        <f>+IF($E127=HE$22,VLOOKUP($C127,Input!$A$8:$GZ$39,MATCH(HE$21,Input!$A$6:$GZ$6,0),FALSE),0)*IF(HE$110&gt;=MAX($GP$110:HD$110),MIN((HE$110-MAX($GP$110:HD$110)),(HE$110-HD$110)),0)+IF($E127=HE$22,VLOOKUP($C127,Input!$A$8:$GZ$39,MATCH(HE$21,Input!$A$6:$GZ$6,0),FALSE),0)*IF(HE$109&gt;=MAX($GP$109:HD$109),MIN((HE$109-MAX($GP$109:HD$109)),(HE$109-HD$109)),0)</f>
        <v>0</v>
      </c>
      <c r="HF127" s="1">
        <f>+IF($E127=HF$22,VLOOKUP($C127,Input!$A$8:$GZ$39,MATCH(HF$21,Input!$A$6:$GZ$6,0),FALSE),0)*IF(HF$110&gt;=MAX($GP$110:HE$110),MIN((HF$110-MAX($GP$110:HE$110)),(HF$110-HE$110)),0)+IF($E127=HF$22,VLOOKUP($C127,Input!$A$8:$GZ$39,MATCH(HF$21,Input!$A$6:$GZ$6,0),FALSE),0)*IF(HF$109&gt;=MAX($GP$109:HE$109),MIN((HF$109-MAX($GP$109:HE$109)),(HF$109-HE$109)),0)</f>
        <v>0</v>
      </c>
      <c r="HG127" s="1">
        <f>+IF($E127=HG$22,VLOOKUP($C127,Input!$A$8:$GZ$39,MATCH(HG$21,Input!$A$6:$GZ$6,0),FALSE),0)*IF(HG$110&gt;=MAX($GP$110:HF$110),MIN((HG$110-MAX($GP$110:HF$110)),(HG$110-HF$110)),0)+IF($E127=HG$22,VLOOKUP($C127,Input!$A$8:$GZ$39,MATCH(HG$21,Input!$A$6:$GZ$6,0),FALSE),0)*IF(HG$109&gt;=MAX($GP$109:HF$109),MIN((HG$109-MAX($GP$109:HF$109)),(HG$109-HF$109)),0)</f>
        <v>0</v>
      </c>
      <c r="HH127" s="1">
        <f>+IF($E127=HH$22,VLOOKUP($C127,Input!$A$8:$GZ$39,MATCH(HH$21,Input!$A$6:$GZ$6,0),FALSE),0)*IF(HH$110&gt;=MAX($GP$110:HG$110),MIN((HH$110-MAX($GP$110:HG$110)),(HH$110-HG$110)),0)+IF($E127=HH$22,VLOOKUP($C127,Input!$A$8:$GZ$39,MATCH(HH$21,Input!$A$6:$GZ$6,0),FALSE),0)*IF(HH$109&gt;=MAX($GP$109:HG$109),MIN((HH$109-MAX($GP$109:HG$109)),(HH$109-HG$109)),0)</f>
        <v>0</v>
      </c>
      <c r="HI127" s="1">
        <f>+IF($E127=HI$22,VLOOKUP($C127,Input!$A$8:$GZ$39,MATCH(HI$21,Input!$A$6:$GZ$6,0),FALSE),0)*IF(HI$110&gt;=MAX($GP$110:HH$110),MIN((HI$110-MAX($GP$110:HH$110)),(HI$110-HH$110)),0)+IF($E127=HI$22,VLOOKUP($C127,Input!$A$8:$GZ$39,MATCH(HI$21,Input!$A$6:$GZ$6,0),FALSE),0)*IF(HI$109&gt;=MAX($GP$109:HH$109),MIN((HI$109-MAX($GP$109:HH$109)),(HI$109-HH$109)),0)</f>
        <v>0</v>
      </c>
      <c r="HJ127" s="1">
        <f>+IF($E127=HJ$22,VLOOKUP($C127,Input!$A$8:$GZ$39,MATCH(HJ$21,Input!$A$6:$GZ$6,0),FALSE),0)*IF(HJ$110&gt;=MAX($GP$110:HI$110),MIN((HJ$110-MAX($GP$110:HI$110)),(HJ$110-HI$110)),0)+IF($E127=HJ$22,VLOOKUP($C127,Input!$A$8:$GZ$39,MATCH(HJ$21,Input!$A$6:$GZ$6,0),FALSE),0)*IF(HJ$109&gt;=MAX($GP$109:HI$109),MIN((HJ$109-MAX($GP$109:HI$109)),(HJ$109-HI$109)),0)</f>
        <v>0</v>
      </c>
      <c r="HK127" s="1">
        <f>+IF($E127=HK$22,VLOOKUP($C127,Input!$A$8:$GZ$39,MATCH(HK$21,Input!$A$6:$GZ$6,0),FALSE),0)*IF(HK$110&gt;=MAX($GP$110:HJ$110),MIN((HK$110-MAX($GP$110:HJ$110)),(HK$110-HJ$110)),0)+IF($E127=HK$22,VLOOKUP($C127,Input!$A$8:$GZ$39,MATCH(HK$21,Input!$A$6:$GZ$6,0),FALSE),0)*IF(HK$109&gt;=MAX($GP$109:HJ$109),MIN((HK$109-MAX($GP$109:HJ$109)),(HK$109-HJ$109)),0)</f>
        <v>0</v>
      </c>
      <c r="HL127" s="1">
        <f>+IF($E127=HL$22,VLOOKUP($C127,Input!$A$8:$GZ$39,MATCH(HL$21,Input!$A$6:$GZ$6,0),FALSE),0)*IF(HL$110&gt;=MAX($GP$110:HK$110),MIN((HL$110-MAX($GP$110:HK$110)),(HL$110-HK$110)),0)+IF($E127=HL$22,VLOOKUP($C127,Input!$A$8:$GZ$39,MATCH(HL$21,Input!$A$6:$GZ$6,0),FALSE),0)*IF(HL$109&gt;=MAX($GP$109:HK$109),MIN((HL$109-MAX($GP$109:HK$109)),(HL$109-HK$109)),0)</f>
        <v>0</v>
      </c>
      <c r="HM127" s="1">
        <f>+IF($E127=HM$22,VLOOKUP($C127,Input!$A$8:$GZ$39,MATCH(HM$21,Input!$A$6:$GZ$6,0),FALSE),0)*IF(HM$110&gt;=MAX($GP$110:HL$110),MIN((HM$110-MAX($GP$110:HL$110)),(HM$110-HL$110)),0)+IF($E127=HM$22,VLOOKUP($C127,Input!$A$8:$GZ$39,MATCH(HM$21,Input!$A$6:$GZ$6,0),FALSE),0)*IF(HM$109&gt;=MAX($GP$109:HL$109),MIN((HM$109-MAX($GP$109:HL$109)),(HM$109-HL$109)),0)</f>
        <v>0</v>
      </c>
      <c r="HN127" s="1">
        <f>+IF($E127=HN$22,VLOOKUP($C127,Input!$A$8:$GZ$39,MATCH(HN$21,Input!$A$6:$GZ$6,0),FALSE),0)*IF(HN$110&gt;=MAX($GP$110:HM$110),MIN((HN$110-MAX($GP$110:HM$110)),(HN$110-HM$110)),0)+IF($E127=HN$22,VLOOKUP($C127,Input!$A$8:$GZ$39,MATCH(HN$21,Input!$A$6:$GZ$6,0),FALSE),0)*IF(HN$109&gt;=MAX($GP$109:HM$109),MIN((HN$109-MAX($GP$109:HM$109)),(HN$109-HM$109)),0)</f>
        <v>0</v>
      </c>
      <c r="HO127" s="1">
        <f>+IF($E127=HO$22,VLOOKUP($C127,Input!$A$8:$GZ$39,MATCH(HO$21,Input!$A$6:$GZ$6,0),FALSE),0)*IF(HO$110&gt;=MAX($GP$110:HN$110),MIN((HO$110-MAX($GP$110:HN$110)),(HO$110-HN$110)),0)+IF($E127=HO$22,VLOOKUP($C127,Input!$A$8:$GZ$39,MATCH(HO$21,Input!$A$6:$GZ$6,0),FALSE),0)*IF(HO$109&gt;=MAX($GP$109:HN$109),MIN((HO$109-MAX($GP$109:HN$109)),(HO$109-HN$109)),0)</f>
        <v>0</v>
      </c>
      <c r="HP127" s="1">
        <f>+IF($E127=HP$22,VLOOKUP($C127,Input!$A$8:$GZ$39,MATCH(HP$21,Input!$A$6:$GZ$6,0),FALSE),0)*IF(HP$110&gt;=MAX($GP$110:HO$110),MIN((HP$110-MAX($GP$110:HO$110)),(HP$110-HO$110)),0)+IF($E127=HP$22,VLOOKUP($C127,Input!$A$8:$GZ$39,MATCH(HP$21,Input!$A$6:$GZ$6,0),FALSE),0)*IF(HP$109&gt;=MAX($GP$109:HO$109),MIN((HP$109-MAX($GP$109:HO$109)),(HP$109-HO$109)),0)</f>
        <v>0</v>
      </c>
      <c r="HQ127" s="1">
        <f>+IF($E127=HQ$22,VLOOKUP($C127,Input!$A$8:$GZ$39,MATCH(HQ$21,Input!$A$6:$GZ$6,0),FALSE),0)*IF(HQ$110&gt;=MAX($GP$110:HP$110),MIN((HQ$110-MAX($GP$110:HP$110)),(HQ$110-HP$110)),0)+IF($E127=HQ$22,VLOOKUP($C127,Input!$A$8:$GZ$39,MATCH(HQ$21,Input!$A$6:$GZ$6,0),FALSE),0)*IF(HQ$109&gt;=MAX($GP$109:HP$109),MIN((HQ$109-MAX($GP$109:HP$109)),(HQ$109-HP$109)),0)</f>
        <v>0</v>
      </c>
      <c r="HR127" s="1">
        <f>+IF($E127=HR$22,VLOOKUP($C127,Input!$A$8:$GZ$39,MATCH(HR$21,Input!$A$6:$GZ$6,0),FALSE),0)*IF(HR$110&gt;=MAX($GP$110:HQ$110),MIN((HR$110-MAX($GP$110:HQ$110)),(HR$110-HQ$110)),0)+IF($E127=HR$22,VLOOKUP($C127,Input!$A$8:$GZ$39,MATCH(HR$21,Input!$A$6:$GZ$6,0),FALSE),0)*IF(HR$109&gt;=MAX($GP$109:HQ$109),MIN((HR$109-MAX($GP$109:HQ$109)),(HR$109-HQ$109)),0)</f>
        <v>0</v>
      </c>
      <c r="HS127" s="1">
        <f>+IF($E127=HS$22,VLOOKUP($C127,Input!$A$8:$GZ$39,MATCH(HS$21,Input!$A$6:$GZ$6,0),FALSE),0)*IF(HS$110&gt;=MAX($GP$110:HR$110),MIN((HS$110-MAX($GP$110:HR$110)),(HS$110-HR$110)),0)+IF($E127=HS$22,VLOOKUP($C127,Input!$A$8:$GZ$39,MATCH(HS$21,Input!$A$6:$GZ$6,0),FALSE),0)*IF(HS$109&gt;=MAX($GP$109:HR$109),MIN((HS$109-MAX($GP$109:HR$109)),(HS$109-HR$109)),0)</f>
        <v>0</v>
      </c>
      <c r="HT127" s="1">
        <f>+IF($E127=HT$22,VLOOKUP($C127,Input!$A$8:$GZ$39,MATCH(HT$21,Input!$A$6:$GZ$6,0),FALSE),0)*IF(HT$110&gt;=MAX($GP$110:HS$110),MIN((HT$110-MAX($GP$110:HS$110)),(HT$110-HS$110)),0)+IF($E127=HT$22,VLOOKUP($C127,Input!$A$8:$GZ$39,MATCH(HT$21,Input!$A$6:$GZ$6,0),FALSE),0)*IF(HT$109&gt;=MAX($GP$109:HS$109),MIN((HT$109-MAX($GP$109:HS$109)),(HT$109-HS$109)),0)</f>
        <v>0</v>
      </c>
      <c r="HU127" s="1">
        <f>+IF($E127=HU$22,VLOOKUP($C127,Input!$A$8:$GZ$39,MATCH(HU$21,Input!$A$6:$GZ$6,0),FALSE),0)*IF(HU$110&gt;=MAX($GP$110:HT$110),MIN((HU$110-MAX($GP$110:HT$110)),(HU$110-HT$110)),0)+IF($E127=HU$22,VLOOKUP($C127,Input!$A$8:$GZ$39,MATCH(HU$21,Input!$A$6:$GZ$6,0),FALSE),0)*IF(HU$109&gt;=MAX($GP$109:HT$109),MIN((HU$109-MAX($GP$109:HT$109)),(HU$109-HT$109)),0)</f>
        <v>0</v>
      </c>
      <c r="HV127" s="1">
        <f>+IF($E127=HV$22,VLOOKUP($C127,Input!$A$8:$GZ$39,MATCH(HV$21,Input!$A$6:$GZ$6,0),FALSE),0)*IF(HV$110&gt;=MAX($GP$110:HU$110),MIN((HV$110-MAX($GP$110:HU$110)),(HV$110-HU$110)),0)+IF($E127=HV$22,VLOOKUP($C127,Input!$A$8:$GZ$39,MATCH(HV$21,Input!$A$6:$GZ$6,0),FALSE),0)*IF(HV$109&gt;=MAX($GP$109:HU$109),MIN((HV$109-MAX($GP$109:HU$109)),(HV$109-HU$109)),0)</f>
        <v>0</v>
      </c>
      <c r="HW127" s="1">
        <f>+IF($E127=HW$22,VLOOKUP($C127,Input!$A$8:$GZ$39,MATCH(HW$21,Input!$A$6:$GZ$6,0),FALSE),0)*IF(HW$110&gt;=MAX($GP$110:HV$110),MIN((HW$110-MAX($GP$110:HV$110)),(HW$110-HV$110)),0)+IF($E127=HW$22,VLOOKUP($C127,Input!$A$8:$GZ$39,MATCH(HW$21,Input!$A$6:$GZ$6,0),FALSE),0)*IF(HW$109&gt;=MAX($GP$109:HV$109),MIN((HW$109-MAX($GP$109:HV$109)),(HW$109-HV$109)),0)</f>
        <v>0</v>
      </c>
      <c r="HX127" s="1">
        <f>+IF($E127=HX$22,VLOOKUP($C127,Input!$A$8:$GZ$39,MATCH(HX$21,Input!$A$6:$GZ$6,0),FALSE),0)*IF(HX$110&gt;=MAX($GP$110:HW$110),MIN((HX$110-MAX($GP$110:HW$110)),(HX$110-HW$110)),0)+IF($E127=HX$22,VLOOKUP($C127,Input!$A$8:$GZ$39,MATCH(HX$21,Input!$A$6:$GZ$6,0),FALSE),0)*IF(HX$109&gt;=MAX($GP$109:HW$109),MIN((HX$109-MAX($GP$109:HW$109)),(HX$109-HW$109)),0)</f>
        <v>0</v>
      </c>
      <c r="HY127" s="1">
        <f>+IF($E127=HY$22,VLOOKUP($C127,Input!$A$8:$GZ$39,MATCH(HY$21,Input!$A$6:$GZ$6,0),FALSE),0)*IF(HY$110&gt;=MAX($GP$110:HX$110),MIN((HY$110-MAX($GP$110:HX$110)),(HY$110-HX$110)),0)+IF($E127=HY$22,VLOOKUP($C127,Input!$A$8:$GZ$39,MATCH(HY$21,Input!$A$6:$GZ$6,0),FALSE),0)*IF(HY$109&gt;=MAX($GP$109:HX$109),MIN((HY$109-MAX($GP$109:HX$109)),(HY$109-HX$109)),0)</f>
        <v>0</v>
      </c>
      <c r="HZ127" s="42"/>
      <c r="IA127" t="str">
        <f>VLOOKUP($C127,Input!$A$8:$IA$39,MATCH(IA$21,Input!$A$6:$IA$6,0),FALSE)</f>
        <v>NA</v>
      </c>
      <c r="IB127" s="132">
        <f>IF((VLOOKUP($C127,Input!$A$8:$IA$39,MATCH(IB$21,Input!$A$6:$IA$6,0),FALSE))="Y",$D127/VLOOKUP($C127,Input!$A$8:$IA$39,MATCH(IC$21,Input!$A$6:$IA$6,0),FALSE),0)</f>
        <v>0</v>
      </c>
      <c r="IC127" s="132">
        <f>IF((VLOOKUP($C127,Input!$A$8:$IA$39,MATCH(IB$21,Input!$A$6:$IA$6,0),FALSE))="Y",0,IF((VLOOKUP($C127,Input!$A$8:$IA$39,MATCH(IC$21,Input!$A$6:$IA$6,0),FALSE))&gt;0,$D127/VLOOKUP($C127,Input!$A$8:$IA$39,MATCH(IC$21,Input!$A$6:$IA$6,0),FALSE),0))</f>
        <v>0</v>
      </c>
      <c r="ID127" s="1">
        <f>+IF($E127=ID$22,VLOOKUP($C127,Input!$A$8:$IA$39,MATCH(ID$21,Input!$A$6:$IA$6,0),FALSE),0)*IF(ID$110&gt;=MAX($IC$110:IC$110),MIN((ID$110-MAX($IC$110:IC$110)),(ID$110-IC$110)),0)+IF($E127=ID$22,VLOOKUP($C127,Input!$A$8:$IA$39,MATCH(ID$21,Input!$A$6:$IA$6,0),FALSE),0)*IF(ID$109&gt;=MAX($IC$109:IC$109),MIN((ID$109-MAX($IC$109:IC$109)),(ID$109-IC$109)),0)</f>
        <v>0</v>
      </c>
      <c r="IE127" s="1">
        <f>+IF($E127=IE$22,VLOOKUP($C127,Input!$A$8:$IA$39,MATCH(IE$21,Input!$A$6:$IA$6,0),FALSE),0)*IF(IE$110&gt;=MAX($IC$110:ID$110),MIN((IE$110-MAX($IC$110:ID$110)),(IE$110-ID$110)),0)+IF($E127=IE$22,VLOOKUP($C127,Input!$A$8:$IA$39,MATCH(IE$21,Input!$A$6:$IA$6,0),FALSE),0)*IF(IE$109&gt;=MAX($IC$109:ID$109),MIN((IE$109-MAX($IC$109:ID$109)),(IE$109-ID$109)),0)</f>
        <v>0</v>
      </c>
      <c r="IF127" s="1">
        <f>+IF($E127=IF$22,VLOOKUP($C127,Input!$A$8:$IA$39,MATCH(IF$21,Input!$A$6:$IA$6,0),FALSE),0)*IF(IF$110&gt;=MAX($IC$110:IE$110),MIN((IF$110-MAX($IC$110:IE$110)),(IF$110-IE$110)),0)+IF($E127=IF$22,VLOOKUP($C127,Input!$A$8:$IA$39,MATCH(IF$21,Input!$A$6:$IA$6,0),FALSE),0)*IF(IF$109&gt;=MAX($IC$109:IE$109),MIN((IF$109-MAX($IC$109:IE$109)),(IF$109-IE$109)),0)</f>
        <v>0</v>
      </c>
      <c r="IG127" s="1">
        <f>+IF($E127=IG$22,VLOOKUP($C127,Input!$A$8:$IA$39,MATCH(IG$21,Input!$A$6:$IA$6,0),FALSE),0)*IF(IG$110&gt;=MAX($IC$110:IF$110),MIN((IG$110-MAX($IC$110:IF$110)),(IG$110-IF$110)),0)+IF($E127=IG$22,VLOOKUP($C127,Input!$A$8:$IA$39,MATCH(IG$21,Input!$A$6:$IA$6,0),FALSE),0)*IF(IG$109&gt;=MAX($IC$109:IF$109),MIN((IG$109-MAX($IC$109:IF$109)),(IG$109-IF$109)),0)</f>
        <v>0</v>
      </c>
      <c r="IH127" s="1">
        <f>+IF($E127=IH$22,VLOOKUP($C127,Input!$A$8:$IA$39,MATCH(IH$21,Input!$A$6:$IA$6,0),FALSE),0)*IF(IH$110&gt;=MAX($IC$110:IG$110),MIN((IH$110-MAX($IC$110:IG$110)),(IH$110-IG$110)),0)+IF($E127=IH$22,VLOOKUP($C127,Input!$A$8:$IA$39,MATCH(IH$21,Input!$A$6:$IA$6,0),FALSE),0)*IF(IH$109&gt;=MAX($IC$109:IG$109),MIN((IH$109-MAX($IC$109:IG$109)),(IH$109-IG$109)),0)</f>
        <v>0</v>
      </c>
      <c r="II127" s="1">
        <f>+IF($E127=II$22,VLOOKUP($C127,Input!$A$8:$IA$39,MATCH(II$21,Input!$A$6:$IA$6,0),FALSE),0)*IF(II$110&gt;=MAX($IC$110:IH$110),MIN((II$110-MAX($IC$110:IH$110)),(II$110-IH$110)),0)+IF($E127=II$22,VLOOKUP($C127,Input!$A$8:$IA$39,MATCH(II$21,Input!$A$6:$IA$6,0),FALSE),0)*IF(II$109&gt;=MAX($IC$109:IH$109),MIN((II$109-MAX($IC$109:IH$109)),(II$109-IH$109)),0)</f>
        <v>0</v>
      </c>
      <c r="IJ127" s="1">
        <f>+IF($E127=IJ$22,VLOOKUP($C127,Input!$A$8:$IA$39,MATCH(IJ$21,Input!$A$6:$IA$6,0),FALSE),0)*IF(IJ$110&gt;=MAX($IC$110:II$110),MIN((IJ$110-MAX($IC$110:II$110)),(IJ$110-II$110)),0)+IF($E127=IJ$22,VLOOKUP($C127,Input!$A$8:$IA$39,MATCH(IJ$21,Input!$A$6:$IA$6,0),FALSE),0)*IF(IJ$109&gt;=MAX($IC$109:II$109),MIN((IJ$109-MAX($IC$109:II$109)),(IJ$109-II$109)),0)</f>
        <v>0</v>
      </c>
      <c r="IK127" s="1">
        <f>+IF($E127=IK$22,VLOOKUP($C127,Input!$A$8:$IA$39,MATCH(IK$21,Input!$A$6:$IA$6,0),FALSE),0)*IF(IK$110&gt;=MAX($IC$110:IJ$110),MIN((IK$110-MAX($IC$110:IJ$110)),(IK$110-IJ$110)),0)+IF($E127=IK$22,VLOOKUP($C127,Input!$A$8:$IA$39,MATCH(IK$21,Input!$A$6:$IA$6,0),FALSE),0)*IF(IK$109&gt;=MAX($IC$109:IJ$109),MIN((IK$109-MAX($IC$109:IJ$109)),(IK$109-IJ$109)),0)</f>
        <v>0</v>
      </c>
      <c r="IL127" s="1">
        <f>+IF($E127=IL$22,VLOOKUP($C127,Input!$A$8:$IA$39,MATCH(IL$21,Input!$A$6:$IA$6,0),FALSE),0)*IF(IL$110&gt;=MAX($IC$110:IK$110),MIN((IL$110-MAX($IC$110:IK$110)),(IL$110-IK$110)),0)+IF($E127=IL$22,VLOOKUP($C127,Input!$A$8:$IA$39,MATCH(IL$21,Input!$A$6:$IA$6,0),FALSE),0)*IF(IL$109&gt;=MAX($IC$109:IK$109),MIN((IL$109-MAX($IC$109:IK$109)),(IL$109-IK$109)),0)</f>
        <v>0</v>
      </c>
      <c r="IM127" s="1">
        <f>+IF($E127=IM$22,VLOOKUP($C127,Input!$A$8:$IA$39,MATCH(IM$21,Input!$A$6:$IA$6,0),FALSE),0)*IF(IM$110&gt;=MAX($IC$110:IL$110),MIN((IM$110-MAX($IC$110:IL$110)),(IM$110-IL$110)),0)+IF($E127=IM$22,VLOOKUP($C127,Input!$A$8:$IA$39,MATCH(IM$21,Input!$A$6:$IA$6,0),FALSE),0)*IF(IM$109&gt;=MAX($IC$109:IL$109),MIN((IM$109-MAX($IC$109:IL$109)),(IM$109-IL$109)),0)</f>
        <v>0</v>
      </c>
      <c r="IN127" s="1">
        <f>+IF($E127=IN$22,VLOOKUP($C127,Input!$A$8:$IA$39,MATCH(IN$21,Input!$A$6:$IA$6,0),FALSE),0)*IF(IN$110&gt;=MAX($IC$110:IM$110),MIN((IN$110-MAX($IC$110:IM$110)),(IN$110-IM$110)),0)+IF($E127=IN$22,VLOOKUP($C127,Input!$A$8:$IA$39,MATCH(IN$21,Input!$A$6:$IA$6,0),FALSE),0)*IF(IN$109&gt;=MAX($IC$109:IM$109),MIN((IN$109-MAX($IC$109:IM$109)),(IN$109-IM$109)),0)</f>
        <v>0</v>
      </c>
      <c r="IO127" s="1">
        <f>+IF($E127=IO$22,VLOOKUP($C127,Input!$A$8:$IA$39,MATCH(IO$21,Input!$A$6:$IA$6,0),FALSE),0)*IF(IO$110&gt;=MAX($IC$110:IN$110),MIN((IO$110-MAX($IC$110:IN$110)),(IO$110-IN$110)),0)+IF($E127=IO$22,VLOOKUP($C127,Input!$A$8:$IA$39,MATCH(IO$21,Input!$A$6:$IA$6,0),FALSE),0)*IF(IO$109&gt;=MAX($IC$109:IN$109),MIN((IO$109-MAX($IC$109:IN$109)),(IO$109-IN$109)),0)</f>
        <v>0</v>
      </c>
      <c r="IP127" s="1">
        <f>+IF($E127=IP$22,VLOOKUP($C127,Input!$A$8:$IA$39,MATCH(IP$21,Input!$A$6:$IA$6,0),FALSE),0)*IF(IP$110&gt;=MAX($IC$110:IO$110),MIN((IP$110-MAX($IC$110:IO$110)),(IP$110-IO$110)),0)+IF($E127=IP$22,VLOOKUP($C127,Input!$A$8:$IA$39,MATCH(IP$21,Input!$A$6:$IA$6,0),FALSE),0)*IF(IP$109&gt;=MAX($IC$109:IO$109),MIN((IP$109-MAX($IC$109:IO$109)),(IP$109-IO$109)),0)</f>
        <v>0</v>
      </c>
      <c r="IQ127" s="1">
        <f>+IF($E127=IQ$22,VLOOKUP($C127,Input!$A$8:$IA$39,MATCH(IQ$21,Input!$A$6:$IA$6,0),FALSE),0)*IF(IQ$110&gt;=MAX($IC$110:IP$110),MIN((IQ$110-MAX($IC$110:IP$110)),(IQ$110-IP$110)),0)+IF($E127=IQ$22,VLOOKUP($C127,Input!$A$8:$IA$39,MATCH(IQ$21,Input!$A$6:$IA$6,0),FALSE),0)*IF(IQ$109&gt;=MAX($IC$109:IP$109),MIN((IQ$109-MAX($IC$109:IP$109)),(IQ$109-IP$109)),0)</f>
        <v>0</v>
      </c>
      <c r="IR127" s="1">
        <f>+IF($E127=IR$22,VLOOKUP($C127,Input!$A$8:$IA$39,MATCH(IR$21,Input!$A$6:$IA$6,0),FALSE),0)*IF(IR$110&gt;=MAX($IC$110:IQ$110),MIN((IR$110-MAX($IC$110:IQ$110)),(IR$110-IQ$110)),0)+IF($E127=IR$22,VLOOKUP($C127,Input!$A$8:$IA$39,MATCH(IR$21,Input!$A$6:$IA$6,0),FALSE),0)*IF(IR$109&gt;=MAX($IC$109:IQ$109),MIN((IR$109-MAX($IC$109:IQ$109)),(IR$109-IQ$109)),0)</f>
        <v>0</v>
      </c>
      <c r="IS127" s="1">
        <f>+IF($E127=IS$22,VLOOKUP($C127,Input!$A$8:$IA$39,MATCH(IS$21,Input!$A$6:$IA$6,0),FALSE),0)*IF(IS$110&gt;=MAX($IC$110:IR$110),MIN((IS$110-MAX($IC$110:IR$110)),(IS$110-IR$110)),0)+IF($E127=IS$22,VLOOKUP($C127,Input!$A$8:$IA$39,MATCH(IS$21,Input!$A$6:$IA$6,0),FALSE),0)*IF(IS$109&gt;=MAX($IC$109:IR$109),MIN((IS$109-MAX($IC$109:IR$109)),(IS$109-IR$109)),0)</f>
        <v>0</v>
      </c>
      <c r="IT127" s="1">
        <f>+IF($E127=IT$22,VLOOKUP($C127,Input!$A$8:$IA$39,MATCH(IT$21,Input!$A$6:$IA$6,0),FALSE),0)*IF(IT$110&gt;=MAX($IC$110:IS$110),MIN((IT$110-MAX($IC$110:IS$110)),(IT$110-IS$110)),0)+IF($E127=IT$22,VLOOKUP($C127,Input!$A$8:$IA$39,MATCH(IT$21,Input!$A$6:$IA$6,0),FALSE),0)*IF(IT$109&gt;=MAX($IC$109:IS$109),MIN((IT$109-MAX($IC$109:IS$109)),(IT$109-IS$109)),0)</f>
        <v>0</v>
      </c>
      <c r="IU127" s="1">
        <f>+IF($E127=IU$22,VLOOKUP($C127,Input!$A$8:$IA$39,MATCH(IU$21,Input!$A$6:$IA$6,0),FALSE),0)*IF(IU$110&gt;=MAX($IC$110:IT$110),MIN((IU$110-MAX($IC$110:IT$110)),(IU$110-IT$110)),0)+IF($E127=IU$22,VLOOKUP($C127,Input!$A$8:$IA$39,MATCH(IU$21,Input!$A$6:$IA$6,0),FALSE),0)*IF(IU$109&gt;=MAX($IC$109:IT$109),MIN((IU$109-MAX($IC$109:IT$109)),(IU$109-IT$109)),0)</f>
        <v>0</v>
      </c>
      <c r="IV127" s="1">
        <f>+IF($E127=IV$22,VLOOKUP($C127,Input!$A$8:$IA$39,MATCH(IV$21,Input!$A$6:$IA$6,0),FALSE),0)*IF(IV$110&gt;=MAX($IC$110:IU$110),MIN((IV$110-MAX($IC$110:IU$110)),(IV$110-IU$110)),0)+IF($E127=IV$22,VLOOKUP($C127,Input!$A$8:$IA$39,MATCH(IV$21,Input!$A$6:$IA$6,0),FALSE),0)*IF(IV$109&gt;=MAX($IC$109:IU$109),MIN((IV$109-MAX($IC$109:IU$109)),(IV$109-IU$109)),0)</f>
        <v>0</v>
      </c>
      <c r="IW127" s="1">
        <f>+IF($E127=IW$22,VLOOKUP($C127,Input!$A$8:$IA$39,MATCH(IW$21,Input!$A$6:$IA$6,0),FALSE),0)*IF(IW$110&gt;=MAX($IC$110:IV$110),MIN((IW$110-MAX($IC$110:IV$110)),(IW$110-IV$110)),0)+IF($E127=IW$22,VLOOKUP($C127,Input!$A$8:$IA$39,MATCH(IW$21,Input!$A$6:$IA$6,0),FALSE),0)*IF(IW$109&gt;=MAX($IC$109:IV$109),MIN((IW$109-MAX($IC$109:IV$109)),(IW$109-IV$109)),0)</f>
        <v>0</v>
      </c>
      <c r="IX127" s="1">
        <f>+IF($E127=IX$22,VLOOKUP($C127,Input!$A$8:$IA$39,MATCH(IX$21,Input!$A$6:$IA$6,0),FALSE),0)*IF(IX$110&gt;=MAX($IC$110:IW$110),MIN((IX$110-MAX($IC$110:IW$110)),(IX$110-IW$110)),0)+IF($E127=IX$22,VLOOKUP($C127,Input!$A$8:$IA$39,MATCH(IX$21,Input!$A$6:$IA$6,0),FALSE),0)*IF(IX$109&gt;=MAX($IC$109:IW$109),MIN((IX$109-MAX($IC$109:IW$109)),(IX$109-IW$109)),0)</f>
        <v>0</v>
      </c>
      <c r="IY127" s="1">
        <f>+IF($E127=IY$22,VLOOKUP($C127,Input!$A$8:$IA$39,MATCH(IY$21,Input!$A$6:$IA$6,0),FALSE),0)*IF(IY$110&gt;=MAX($IC$110:IX$110),MIN((IY$110-MAX($IC$110:IX$110)),(IY$110-IX$110)),0)+IF($E127=IY$22,VLOOKUP($C127,Input!$A$8:$IA$39,MATCH(IY$21,Input!$A$6:$IA$6,0),FALSE),0)*IF(IY$109&gt;=MAX($IC$109:IX$109),MIN((IY$109-MAX($IC$109:IX$109)),(IY$109-IX$109)),0)</f>
        <v>0</v>
      </c>
      <c r="IZ127" s="1">
        <f>+IF($E127=IZ$22,VLOOKUP($C127,Input!$A$8:$IA$39,MATCH(IZ$21,Input!$A$6:$IA$6,0),FALSE),0)*IF(IZ$110&gt;=MAX($IC$110:IY$110),MIN((IZ$110-MAX($IC$110:IY$110)),(IZ$110-IY$110)),0)+IF($E127=IZ$22,VLOOKUP($C127,Input!$A$8:$IA$39,MATCH(IZ$21,Input!$A$6:$IA$6,0),FALSE),0)*IF(IZ$109&gt;=MAX($IC$109:IY$109),MIN((IZ$109-MAX($IC$109:IY$109)),(IZ$109-IY$109)),0)</f>
        <v>0</v>
      </c>
      <c r="JA127" s="1">
        <f>+IF($E127=JA$22,VLOOKUP($C127,Input!$A$8:$IA$39,MATCH(JA$21,Input!$A$6:$IA$6,0),FALSE),0)*IF(JA$110&gt;=MAX($IC$110:IZ$110),MIN((JA$110-MAX($IC$110:IZ$110)),(JA$110-IZ$110)),0)+IF($E127=JA$22,VLOOKUP($C127,Input!$A$8:$IA$39,MATCH(JA$21,Input!$A$6:$IA$6,0),FALSE),0)*IF(JA$109&gt;=MAX($IC$109:IZ$109),MIN((JA$109-MAX($IC$109:IZ$109)),(JA$109-IZ$109)),0)</f>
        <v>0</v>
      </c>
      <c r="JB127" s="1">
        <f>+IF($E127=JB$22,VLOOKUP($C127,Input!$A$8:$IA$39,MATCH(JB$21,Input!$A$6:$IA$6,0),FALSE),0)*IF(JB$110&gt;=MAX($IC$110:JA$110),MIN((JB$110-MAX($IC$110:JA$110)),(JB$110-JA$110)),0)+IF($E127=JB$22,VLOOKUP($C127,Input!$A$8:$IA$39,MATCH(JB$21,Input!$A$6:$IA$6,0),FALSE),0)*IF(JB$109&gt;=MAX($IC$109:JA$109),MIN((JB$109-MAX($IC$109:JA$109)),(JB$109-JA$109)),0)</f>
        <v>0</v>
      </c>
      <c r="JC127" s="1">
        <f>+IF($E127=JC$22,VLOOKUP($C127,Input!$A$8:$IA$39,MATCH(JC$21,Input!$A$6:$IA$6,0),FALSE),0)*IF(JC$110&gt;=MAX($IC$110:JB$110),MIN((JC$110-MAX($IC$110:JB$110)),(JC$110-JB$110)),0)+IF($E127=JC$22,VLOOKUP($C127,Input!$A$8:$IA$39,MATCH(JC$21,Input!$A$6:$IA$6,0),FALSE),0)*IF(JC$109&gt;=MAX($IC$109:JB$109),MIN((JC$109-MAX($IC$109:JB$109)),(JC$109-JB$109)),0)</f>
        <v>0</v>
      </c>
      <c r="JD127" s="1">
        <f>+IF($E127=JD$22,VLOOKUP($C127,Input!$A$8:$IA$39,MATCH(JD$21,Input!$A$6:$IA$6,0),FALSE),0)*IF(JD$110&gt;=MAX($IC$110:JC$110),MIN((JD$110-MAX($IC$110:JC$110)),(JD$110-JC$110)),0)+IF($E127=JD$22,VLOOKUP($C127,Input!$A$8:$IA$39,MATCH(JD$21,Input!$A$6:$IA$6,0),FALSE),0)*IF(JD$109&gt;=MAX($IC$109:JC$109),MIN((JD$109-MAX($IC$109:JC$109)),(JD$109-JC$109)),0)</f>
        <v>0</v>
      </c>
      <c r="JE127" s="1">
        <f>+IF($E127=JE$22,VLOOKUP($C127,Input!$A$8:$IA$39,MATCH(JE$21,Input!$A$6:$IA$6,0),FALSE),0)*IF(JE$110&gt;=MAX($IC$110:JD$110),MIN((JE$110-MAX($IC$110:JD$110)),(JE$110-JD$110)),0)+IF($E127=JE$22,VLOOKUP($C127,Input!$A$8:$IA$39,MATCH(JE$21,Input!$A$6:$IA$6,0),FALSE),0)*IF(JE$109&gt;=MAX($IC$109:JD$109),MIN((JE$109-MAX($IC$109:JD$109)),(JE$109-JD$109)),0)</f>
        <v>0</v>
      </c>
      <c r="JF127" s="1">
        <f>+IF($E127=JF$22,VLOOKUP($C127,Input!$A$8:$IA$39,MATCH(JF$21,Input!$A$6:$IA$6,0),FALSE),0)*IF(JF$110&gt;=MAX($IC$110:JE$110),MIN((JF$110-MAX($IC$110:JE$110)),(JF$110-JE$110)),0)+IF($E127=JF$22,VLOOKUP($C127,Input!$A$8:$IA$39,MATCH(JF$21,Input!$A$6:$IA$6,0),FALSE),0)*IF(JF$109&gt;=MAX($IC$109:JE$109),MIN((JF$109-MAX($IC$109:JE$109)),(JF$109-JE$109)),0)</f>
        <v>0</v>
      </c>
      <c r="JG127" s="1">
        <f>+IF($E127=JG$22,VLOOKUP($C127,Input!$A$8:$IA$39,MATCH(JG$21,Input!$A$6:$IA$6,0),FALSE),0)*IF(JG$110&gt;=MAX($IC$110:JF$110),MIN((JG$110-MAX($IC$110:JF$110)),(JG$110-JF$110)),0)+IF($E127=JG$22,VLOOKUP($C127,Input!$A$8:$IA$39,MATCH(JG$21,Input!$A$6:$IA$6,0),FALSE),0)*IF(JG$109&gt;=MAX($IC$109:JF$109),MIN((JG$109-MAX($IC$109:JF$109)),(JG$109-JF$109)),0)</f>
        <v>0</v>
      </c>
      <c r="JH127" s="1">
        <f>+IF($E127=JH$22,VLOOKUP($C127,Input!$A$8:$IA$39,MATCH(JH$21,Input!$A$6:$IA$6,0),FALSE),0)*IF(JH$110&gt;=MAX($IC$110:JG$110),MIN((JH$110-MAX($IC$110:JG$110)),(JH$110-JG$110)),0)+IF($E127=JH$22,VLOOKUP($C127,Input!$A$8:$IA$39,MATCH(JH$21,Input!$A$6:$IA$6,0),FALSE),0)*IF(JH$109&gt;=MAX($IC$109:JG$109),MIN((JH$109-MAX($IC$109:JG$109)),(JH$109-JG$109)),0)</f>
        <v>0</v>
      </c>
      <c r="JI127" s="1">
        <f>+IF($E127=JI$22,VLOOKUP($C127,Input!$A$8:$IA$39,MATCH(JI$21,Input!$A$6:$IA$6,0),FALSE),0)*IF(JI$110&gt;=MAX($IC$110:JH$110),MIN((JI$110-MAX($IC$110:JH$110)),(JI$110-JH$110)),0)+IF($E127=JI$22,VLOOKUP($C127,Input!$A$8:$IA$39,MATCH(JI$21,Input!$A$6:$IA$6,0),FALSE),0)*IF(JI$109&gt;=MAX($IC$109:JH$109),MIN((JI$109-MAX($IC$109:JH$109)),(JI$109-JH$109)),0)</f>
        <v>0</v>
      </c>
      <c r="JJ127" s="1">
        <f>+IF($E127=JJ$22,VLOOKUP($C127,Input!$A$8:$IA$39,MATCH(JJ$21,Input!$A$6:$IA$6,0),FALSE),0)*IF(JJ$110&gt;=MAX($IC$110:JI$110),MIN((JJ$110-MAX($IC$110:JI$110)),(JJ$110-JI$110)),0)+IF($E127=JJ$22,VLOOKUP($C127,Input!$A$8:$IA$39,MATCH(JJ$21,Input!$A$6:$IA$6,0),FALSE),0)*IF(JJ$109&gt;=MAX($IC$109:JI$109),MIN((JJ$109-MAX($IC$109:JI$109)),(JJ$109-JI$109)),0)</f>
        <v>0</v>
      </c>
      <c r="JK127" s="1">
        <f>+IF($E127=JK$22,VLOOKUP($C127,Input!$A$8:$IA$39,MATCH(JK$21,Input!$A$6:$IA$6,0),FALSE),0)*IF(JK$110&gt;=MAX($IC$110:JJ$110),MIN((JK$110-MAX($IC$110:JJ$110)),(JK$110-JJ$110)),0)+IF($E127=JK$22,VLOOKUP($C127,Input!$A$8:$IA$39,MATCH(JK$21,Input!$A$6:$IA$6,0),FALSE),0)*IF(JK$109&gt;=MAX($IC$109:JJ$109),MIN((JK$109-MAX($IC$109:JJ$109)),(JK$109-JJ$109)),0)</f>
        <v>0</v>
      </c>
      <c r="JL127" s="1">
        <f>+IF($E127=JL$22,VLOOKUP($C127,Input!$A$8:$IA$39,MATCH(JL$21,Input!$A$6:$IA$6,0),FALSE),0)*IF(JL$110&gt;=MAX($IC$110:JK$110),MIN((JL$110-MAX($IC$110:JK$110)),(JL$110-JK$110)),0)+IF($E127=JL$22,VLOOKUP($C127,Input!$A$8:$IA$39,MATCH(JL$21,Input!$A$6:$IA$6,0),FALSE),0)*IF(JL$109&gt;=MAX($IC$109:JK$109),MIN((JL$109-MAX($IC$109:JK$109)),(JL$109-JK$109)),0)</f>
        <v>0</v>
      </c>
      <c r="JN127" t="str">
        <f>+VLOOKUP($C127,Input!$A$8:$GZ$39,MATCH(JN$21,Input!$A$6:$GZ$6,0),FALSE)</f>
        <v>CNG Station Maint in fuel price</v>
      </c>
      <c r="JO127" s="1">
        <f>IF($E127+$I127+$D$7&lt;=JO$22,0,IF(JO$22-$D$7&gt;=$E127,VLOOKUP($C127,Input!$A$8:$GZ$39,MATCH(JO$21,Input!$A$6:$GZ$6,0),FALSE),0)*$F127/$G127)*$D127</f>
        <v>0</v>
      </c>
      <c r="JP127" s="1">
        <f>IF($E127+$I127+$D$7&lt;=JP$22,0,IF(JP$22-$D$7&gt;=$E127,VLOOKUP($C127,Input!$A$8:$GZ$39,MATCH(JP$21,Input!$A$6:$GZ$6,0),FALSE),0)*$F127/$G127)*$D127</f>
        <v>0</v>
      </c>
      <c r="JQ127" s="1">
        <f>IF($E127+$I127+$D$7&lt;=JQ$22,0,IF(JQ$22-$D$7&gt;=$E127,VLOOKUP($C127,Input!$A$8:$GZ$39,MATCH(JQ$21,Input!$A$6:$GZ$6,0),FALSE),0)*$F127/$G127)*$D127</f>
        <v>0</v>
      </c>
      <c r="JR127" s="1">
        <f>IF($E127+$I127+$D$7&lt;=JR$22,0,IF(JR$22-$D$7&gt;=$E127,VLOOKUP($C127,Input!$A$8:$GZ$39,MATCH(JR$21,Input!$A$6:$GZ$6,0),FALSE),0)*$F127/$G127)*$D127</f>
        <v>0</v>
      </c>
      <c r="JS127" s="1">
        <f>IF($E127+$I127+$D$7&lt;=JS$22,0,IF(JS$22-$D$7&gt;=$E127,VLOOKUP($C127,Input!$A$8:$GZ$39,MATCH(JS$21,Input!$A$6:$GZ$6,0),FALSE),0)*$F127/$G127)*$D127</f>
        <v>0</v>
      </c>
      <c r="JT127" s="1">
        <f>IF($E127+$I127+$D$7&lt;=JT$22,0,IF(JT$22-$D$7&gt;=$E127,VLOOKUP($C127,Input!$A$8:$GZ$39,MATCH(JT$21,Input!$A$6:$GZ$6,0),FALSE),0)*$F127/$G127)*$D127</f>
        <v>0</v>
      </c>
      <c r="JU127" s="1">
        <f>IF($E127+$I127+$D$7&lt;=JU$22,0,IF(JU$22-$D$7&gt;=$E127,VLOOKUP($C127,Input!$A$8:$GZ$39,MATCH(JU$21,Input!$A$6:$GZ$6,0),FALSE),0)*$F127/$G127)*$D127</f>
        <v>0</v>
      </c>
      <c r="JV127" s="1">
        <f>IF($E127+$I127+$D$7&lt;=JV$22,0,IF(JV$22-$D$7&gt;=$E127,VLOOKUP($C127,Input!$A$8:$GZ$39,MATCH(JV$21,Input!$A$6:$GZ$6,0),FALSE),0)*$F127/$G127)*$D127</f>
        <v>0</v>
      </c>
      <c r="JW127" s="1">
        <f>IF($E127+$I127+$D$7&lt;=JW$22,0,IF(JW$22-$D$7&gt;=$E127,VLOOKUP($C127,Input!$A$8:$GZ$39,MATCH(JW$21,Input!$A$6:$GZ$6,0),FALSE),0)*$F127/$G127)*$D127</f>
        <v>0</v>
      </c>
      <c r="JX127" s="1">
        <f>IF($E127+$I127+$D$7&lt;=JX$22,0,IF(JX$22-$D$7&gt;=$E127,VLOOKUP($C127,Input!$A$8:$GZ$39,MATCH(JX$21,Input!$A$6:$GZ$6,0),FALSE),0)*$F127/$G127)*$D127</f>
        <v>0</v>
      </c>
      <c r="JY127" s="1">
        <f>IF($E127+$I127+$D$7&lt;=JY$22,0,IF(JY$22-$D$7&gt;=$E127,VLOOKUP($C127,Input!$A$8:$GZ$39,MATCH(JY$21,Input!$A$6:$GZ$6,0),FALSE),0)*$F127/$G127)*$D127</f>
        <v>0</v>
      </c>
      <c r="JZ127" s="1">
        <f>IF($E127+$I127+$D$7&lt;=JZ$22,0,IF(JZ$22-$D$7&gt;=$E127,VLOOKUP($C127,Input!$A$8:$GZ$39,MATCH(JZ$21,Input!$A$6:$GZ$6,0),FALSE),0)*$F127/$G127)*$D127</f>
        <v>0</v>
      </c>
      <c r="KA127" s="1">
        <f>IF($E127+$I127+$D$7&lt;=KA$22,0,IF(KA$22-$D$7&gt;=$E127,VLOOKUP($C127,Input!$A$8:$GZ$39,MATCH(KA$21,Input!$A$6:$GZ$6,0),FALSE),0)*$F127/$G127)*$D127</f>
        <v>0</v>
      </c>
      <c r="KB127" s="1">
        <f>IF($E127+$I127+$D$7&lt;=KB$22,0,IF(KB$22-$D$7&gt;=$E127,VLOOKUP($C127,Input!$A$8:$GZ$39,MATCH(KB$21,Input!$A$6:$GZ$6,0),FALSE),0)*$F127/$G127)*$D127</f>
        <v>0</v>
      </c>
      <c r="KC127" s="1">
        <f>IF($E127+$I127+$D$7&lt;=KC$22,0,IF(KC$22-$D$7&gt;=$E127,VLOOKUP($C127,Input!$A$8:$GZ$39,MATCH(KC$21,Input!$A$6:$GZ$6,0),FALSE),0)*$F127/$G127)*$D127</f>
        <v>0</v>
      </c>
      <c r="KD127" s="1">
        <f>IF($E127+$I127+$D$7&lt;=KD$22,0,IF(KD$22-$D$7&gt;=$E127,VLOOKUP($C127,Input!$A$8:$GZ$39,MATCH(KD$21,Input!$A$6:$GZ$6,0),FALSE),0)*$F127/$G127)*$D127</f>
        <v>0</v>
      </c>
      <c r="KE127" s="1">
        <f>IF($E127+$I127+$D$7&lt;=KE$22,0,IF(KE$22-$D$7&gt;=$E127,VLOOKUP($C127,Input!$A$8:$GZ$39,MATCH(KE$21,Input!$A$6:$GZ$6,0),FALSE),0)*$F127/$G127)*$D127</f>
        <v>0</v>
      </c>
      <c r="KF127" s="1">
        <f>IF($E127+$I127+$D$7&lt;=KF$22,0,IF(KF$22-$D$7&gt;=$E127,VLOOKUP($C127,Input!$A$8:$GZ$39,MATCH(KF$21,Input!$A$6:$GZ$6,0),FALSE),0)*$F127/$G127)*$D127</f>
        <v>0</v>
      </c>
      <c r="KG127" s="1">
        <f>IF($E127+$I127+$D$7&lt;=KG$22,0,IF(KG$22-$D$7&gt;=$E127,VLOOKUP($C127,Input!$A$8:$GZ$39,MATCH(KG$21,Input!$A$6:$GZ$6,0),FALSE),0)*$F127/$G127)*$D127</f>
        <v>0</v>
      </c>
      <c r="KH127" s="1">
        <f>IF($E127+$I127+$D$7&lt;=KH$22,0,IF(KH$22-$D$7&gt;=$E127,VLOOKUP($C127,Input!$A$8:$GZ$39,MATCH(KH$21,Input!$A$6:$GZ$6,0),FALSE),0)*$F127/$G127)*$D127</f>
        <v>0</v>
      </c>
      <c r="KI127" s="1">
        <f>IF($E127+$I127+$D$7&lt;=KI$22,0,IF(KI$22-$D$7&gt;=$E127,VLOOKUP($C127,Input!$A$8:$GZ$39,MATCH(KI$21,Input!$A$6:$GZ$6,0),FALSE),0)*$F127/$G127)*$D127</f>
        <v>0</v>
      </c>
      <c r="KJ127" s="1">
        <f>IF($E127+$I127+$D$7&lt;=KJ$22,0,IF(KJ$22-$D$7&gt;=$E127,VLOOKUP($C127,Input!$A$8:$GZ$39,MATCH(KJ$21,Input!$A$6:$GZ$6,0),FALSE),0)*$F127/$G127)*$D127</f>
        <v>0</v>
      </c>
      <c r="KK127" s="1">
        <f>IF($E127+$I127+$D$7&lt;=KK$22,0,IF(KK$22-$D$7&gt;=$E127,VLOOKUP($C127,Input!$A$8:$GZ$39,MATCH(KK$21,Input!$A$6:$GZ$6,0),FALSE),0)*$F127/$G127)*$D127</f>
        <v>0</v>
      </c>
      <c r="KL127" s="1">
        <f>IF($E127+$I127+$D$7&lt;=KL$22,0,IF(KL$22-$D$7&gt;=$E127,VLOOKUP($C127,Input!$A$8:$GZ$39,MATCH(KL$21,Input!$A$6:$GZ$6,0),FALSE),0)*$F127/$G127)*$D127</f>
        <v>0</v>
      </c>
      <c r="KM127" s="1">
        <f>IF($E127+$I127+$D$7&lt;=KM$22,0,IF(KM$22-$D$7&gt;=$E127,VLOOKUP($C127,Input!$A$8:$GZ$39,MATCH(KM$21,Input!$A$6:$GZ$6,0),FALSE),0)*$F127/$G127)*$D127</f>
        <v>0</v>
      </c>
      <c r="KN127" s="1">
        <f>IF($E127+$I127+$D$7&lt;=KN$22,0,IF(KN$22-$D$7&gt;=$E127,VLOOKUP($C127,Input!$A$8:$GZ$39,MATCH(KN$21,Input!$A$6:$GZ$6,0),FALSE),0)*$F127/$G127)*$D127</f>
        <v>0</v>
      </c>
      <c r="KO127" s="1">
        <f>IF($E127+$I127+$D$7&lt;=KO$22,0,IF(KO$22-$D$7&gt;=$E127,VLOOKUP($C127,Input!$A$8:$GZ$39,MATCH(KO$21,Input!$A$6:$GZ$6,0),FALSE),0)*$F127/$G127)*$D127</f>
        <v>0</v>
      </c>
      <c r="KP127" s="1">
        <f>IF($E127+$I127+$D$7&lt;=KP$22,0,IF(KP$22-$D$7&gt;=$E127,VLOOKUP($C127,Input!$A$8:$GZ$39,MATCH(KP$21,Input!$A$6:$GZ$6,0),FALSE),0)*$F127/$G127)*$D127</f>
        <v>0</v>
      </c>
      <c r="KQ127" s="1">
        <f>IF($E127+$I127+$D$7&lt;=KQ$22,0,IF(KQ$22-$D$7&gt;=$E127,VLOOKUP($C127,Input!$A$8:$GZ$39,MATCH(KQ$21,Input!$A$6:$GZ$6,0),FALSE),0)*$F127/$G127)*$D127</f>
        <v>0</v>
      </c>
      <c r="KR127" s="1">
        <f>IF($E127+$I127+$D$7&lt;=KR$22,0,IF(KR$22-$D$7&gt;=$E127,VLOOKUP($C127,Input!$A$8:$GZ$39,MATCH(KR$21,Input!$A$6:$GZ$6,0),FALSE),0)*$F127/$G127)*$D127</f>
        <v>0</v>
      </c>
      <c r="KS127" s="1">
        <f>IF($E127+$I127+$D$7&lt;=KS$22,0,IF(KS$22-$D$7&gt;=$E127,VLOOKUP($C127,Input!$A$8:$GZ$39,MATCH(KS$21,Input!$A$6:$GZ$6,0),FALSE),0)*$F127/$G127)*$D127</f>
        <v>0</v>
      </c>
      <c r="KT127" s="1">
        <f>IF($E127+$I127+$D$7&lt;=KT$22,0,IF(KT$22-$D$7&gt;=$E127,VLOOKUP($C127,Input!$A$8:$GZ$39,MATCH(KT$21,Input!$A$6:$GZ$6,0),FALSE),0)*$F127/$G127)*$D127</f>
        <v>0</v>
      </c>
      <c r="KU127" s="1">
        <f>IF($E127+$I127+$D$7&lt;=KU$22,0,IF(KU$22-$D$7&gt;=$E127,VLOOKUP($C127,Input!$A$8:$GZ$39,MATCH(KU$21,Input!$A$6:$GZ$6,0),FALSE),0)*$F127/$G127)*$D127</f>
        <v>0</v>
      </c>
      <c r="KV127" s="1">
        <f>IF($E127+$I127+$D$7&lt;=KV$22,0,IF(KV$22-$D$7&gt;=$E127,VLOOKUP($C127,Input!$A$8:$GZ$39,MATCH(KV$21,Input!$A$6:$GZ$6,0),FALSE),0)*$F127/$G127)*$D127</f>
        <v>0</v>
      </c>
      <c r="KW127" s="1">
        <f>IF($E127+$I127+$D$7&lt;=KW$22,0,IF(KW$22-$D$7&gt;=$E127,VLOOKUP($C127,Input!$A$8:$GZ$39,MATCH(KW$21,Input!$A$6:$GZ$6,0),FALSE),0)*$F127/$G127)*$D127</f>
        <v>0</v>
      </c>
      <c r="KY127" t="str">
        <f>VLOOKUP($C127,Input!$A$8:$HV$39,MATCH(KY$21,Input!$A$6:$HV$6,0),FALSE)</f>
        <v xml:space="preserve">CNG (compressed and at pump, including station maintenance) </v>
      </c>
      <c r="KZ127" s="1">
        <f>IF($E127+$I127+$D$7&lt;=KZ$22,0,IF(KZ$22-$D$7&gt;=$E127,VLOOKUP($C127,Input!$A$8:$HV$39,MATCH(KZ$21,Input!$A$6:$HV$6,0),FALSE)/$G127*$F127,0))*$D127</f>
        <v>0</v>
      </c>
      <c r="LA127" s="1">
        <f>IF($E127+$I127+$D$7&lt;=LA$22,0,IF(LA$22-$D$7&gt;=$E127,VLOOKUP($C127,Input!$A$8:$HV$39,MATCH(LA$21,Input!$A$6:$HV$6,0),FALSE)/$G127*$F127,0))*$D127</f>
        <v>0</v>
      </c>
      <c r="LB127" s="1">
        <f>IF($E127+$I127+$D$7&lt;=LB$22,0,IF(LB$22-$D$7&gt;=$E127,VLOOKUP($C127,Input!$A$8:$HV$39,MATCH(LB$21,Input!$A$6:$HV$6,0),FALSE)/$G127*$F127,0))*$D127</f>
        <v>0</v>
      </c>
      <c r="LC127" s="1">
        <f>IF($E127+$I127+$D$7&lt;=LC$22,0,IF(LC$22-$D$7&gt;=$E127,VLOOKUP($C127,Input!$A$8:$HV$39,MATCH(LC$21,Input!$A$6:$HV$6,0),FALSE)/$G127*$F127,0))*$D127</f>
        <v>0</v>
      </c>
      <c r="LD127" s="1">
        <f>IF($E127+$I127+$D$7&lt;=LD$22,0,IF(LD$22-$D$7&gt;=$E127,VLOOKUP($C127,Input!$A$8:$HV$39,MATCH(LD$21,Input!$A$6:$HV$6,0),FALSE)/$G127*$F127,0))*$D127</f>
        <v>0</v>
      </c>
      <c r="LE127" s="1">
        <f>IF($E127+$I127+$D$7&lt;=LE$22,0,IF(LE$22-$D$7&gt;=$E127,VLOOKUP($C127,Input!$A$8:$HV$39,MATCH(LE$21,Input!$A$6:$HV$6,0),FALSE)/$G127*$F127,0))*$D127</f>
        <v>0</v>
      </c>
      <c r="LF127" s="1">
        <f>IF($E127+$I127+$D$7&lt;=LF$22,0,IF(LF$22-$D$7&gt;=$E127,VLOOKUP($C127,Input!$A$8:$HV$39,MATCH(LF$21,Input!$A$6:$HV$6,0),FALSE)/$G127*$F127,0))*$D127</f>
        <v>0</v>
      </c>
      <c r="LG127" s="1">
        <f>IF($E127+$I127+$D$7&lt;=LG$22,0,IF(LG$22-$D$7&gt;=$E127,VLOOKUP($C127,Input!$A$8:$HV$39,MATCH(LG$21,Input!$A$6:$HV$6,0),FALSE)/$G127*$F127,0))*$D127</f>
        <v>0</v>
      </c>
      <c r="LH127" s="1">
        <f>IF($E127+$I127+$D$7&lt;=LH$22,0,IF(LH$22-$D$7&gt;=$E127,VLOOKUP($C127,Input!$A$8:$HV$39,MATCH(LH$21,Input!$A$6:$HV$6,0),FALSE)/$G127*$F127,0))*$D127</f>
        <v>0</v>
      </c>
      <c r="LI127" s="1">
        <f>IF($E127+$I127+$D$7&lt;=LI$22,0,IF(LI$22-$D$7&gt;=$E127,VLOOKUP($C127,Input!$A$8:$HV$39,MATCH(LI$21,Input!$A$6:$HV$6,0),FALSE)/$G127*$F127,0))*$D127</f>
        <v>0</v>
      </c>
      <c r="LJ127" s="1">
        <f>IF($E127+$I127+$D$7&lt;=LJ$22,0,IF(LJ$22-$D$7&gt;=$E127,VLOOKUP($C127,Input!$A$8:$HV$39,MATCH(LJ$21,Input!$A$6:$HV$6,0),FALSE)/$G127*$F127,0))*$D127</f>
        <v>0</v>
      </c>
      <c r="LK127" s="1">
        <f>IF($E127+$I127+$D$7&lt;=LK$22,0,IF(LK$22-$D$7&gt;=$E127,VLOOKUP($C127,Input!$A$8:$HV$39,MATCH(LK$21,Input!$A$6:$HV$6,0),FALSE)/$G127*$F127,0))*$D127</f>
        <v>0</v>
      </c>
      <c r="LL127" s="1">
        <f>IF($E127+$I127+$D$7&lt;=LL$22,0,IF(LL$22-$D$7&gt;=$E127,VLOOKUP($C127,Input!$A$8:$HV$39,MATCH(LL$21,Input!$A$6:$HV$6,0),FALSE)/$G127*$F127,0))*$D127</f>
        <v>0</v>
      </c>
      <c r="LM127" s="1">
        <f>IF($E127+$I127+$D$7&lt;=LM$22,0,IF(LM$22-$D$7&gt;=$E127,VLOOKUP($C127,Input!$A$8:$HV$39,MATCH(LM$21,Input!$A$6:$HV$6,0),FALSE)/$G127*$F127,0))*$D127</f>
        <v>3602474.2268041242</v>
      </c>
      <c r="LN127" s="1">
        <f>IF($E127+$I127+$D$7&lt;=LN$22,0,IF(LN$22-$D$7&gt;=$E127,VLOOKUP($C127,Input!$A$8:$HV$39,MATCH(LN$21,Input!$A$6:$HV$6,0),FALSE)/$G127*$F127,0))*$D127</f>
        <v>3602474.2268041242</v>
      </c>
      <c r="LO127" s="1">
        <f>IF($E127+$I127+$D$7&lt;=LO$22,0,IF(LO$22-$D$7&gt;=$E127,VLOOKUP($C127,Input!$A$8:$HV$39,MATCH(LO$21,Input!$A$6:$HV$6,0),FALSE)/$G127*$F127,0))*$D127</f>
        <v>3602474.2268041242</v>
      </c>
      <c r="LP127" s="1">
        <f>IF($E127+$I127+$D$7&lt;=LP$22,0,IF(LP$22-$D$7&gt;=$E127,VLOOKUP($C127,Input!$A$8:$HV$39,MATCH(LP$21,Input!$A$6:$HV$6,0),FALSE)/$G127*$F127,0))*$D127</f>
        <v>3602474.2268041242</v>
      </c>
      <c r="LQ127" s="1">
        <f>IF($E127+$I127+$D$7&lt;=LQ$22,0,IF(LQ$22-$D$7&gt;=$E127,VLOOKUP($C127,Input!$A$8:$HV$39,MATCH(LQ$21,Input!$A$6:$HV$6,0),FALSE)/$G127*$F127,0))*$D127</f>
        <v>4095062.0596988951</v>
      </c>
      <c r="LR127" s="1">
        <f>IF($E127+$I127+$D$7&lt;=LR$22,0,IF(LR$22-$D$7&gt;=$E127,VLOOKUP($C127,Input!$A$8:$HV$39,MATCH(LR$21,Input!$A$6:$HV$6,0),FALSE)/$G127*$F127,0))*$D127</f>
        <v>4354580.3338031322</v>
      </c>
      <c r="LS127" s="1">
        <f>IF($E127+$I127+$D$7&lt;=LS$22,0,IF(LS$22-$D$7&gt;=$E127,VLOOKUP($C127,Input!$A$8:$HV$39,MATCH(LS$21,Input!$A$6:$HV$6,0),FALSE)/$G127*$F127,0))*$D127</f>
        <v>4566065.837049745</v>
      </c>
      <c r="LT127" s="1">
        <f>IF($E127+$I127+$D$7&lt;=LT$22,0,IF(LT$22-$D$7&gt;=$E127,VLOOKUP($C127,Input!$A$8:$HV$39,MATCH(LT$21,Input!$A$6:$HV$6,0),FALSE)/$G127*$F127,0))*$D127</f>
        <v>4707696.1225886121</v>
      </c>
      <c r="LU127" s="1">
        <f>IF($E127+$I127+$D$7&lt;=LU$22,0,IF(LU$22-$D$7&gt;=$E127,VLOOKUP($C127,Input!$A$8:$HV$39,MATCH(LU$21,Input!$A$6:$HV$6,0),FALSE)/$G127*$F127,0))*$D127</f>
        <v>4726060.0490946593</v>
      </c>
      <c r="LV127" s="1">
        <f>IF($E127+$I127+$D$7&lt;=LV$22,0,IF(LV$22-$D$7&gt;=$E127,VLOOKUP($C127,Input!$A$8:$HV$39,MATCH(LV$21,Input!$A$6:$HV$6,0),FALSE)/$G127*$F127,0))*$D127</f>
        <v>4734825.1352958865</v>
      </c>
      <c r="LW127" s="1">
        <f>IF($E127+$I127+$D$7&lt;=LW$22,0,IF(LW$22-$D$7&gt;=$E127,VLOOKUP($C127,Input!$A$8:$HV$39,MATCH(LW$21,Input!$A$6:$HV$6,0),FALSE)/$G127*$F127,0))*$D127</f>
        <v>4755890.1460853657</v>
      </c>
      <c r="LX127" s="1">
        <f>IF($E127+$I127+$D$7&lt;=LX$22,0,IF(LX$22-$D$7&gt;=$E127,VLOOKUP($C127,Input!$A$8:$HV$39,MATCH(LX$21,Input!$A$6:$HV$6,0),FALSE)/$G127*$F127,0))*$D127</f>
        <v>4800185.7947109519</v>
      </c>
      <c r="LY127" s="1">
        <f>IF($E127+$I127+$D$7&lt;=LY$22,0,IF(LY$22-$D$7&gt;=$E127,VLOOKUP($C127,Input!$A$8:$HV$39,MATCH(LY$21,Input!$A$6:$HV$6,0),FALSE)/$G127*$F127,0))*$D127</f>
        <v>4931707.6323679043</v>
      </c>
      <c r="LZ127" s="1">
        <f>IF($E127+$I127+$D$7&lt;=LZ$22,0,IF(LZ$22-$D$7&gt;=$E127,VLOOKUP($C127,Input!$A$8:$HV$39,MATCH(LZ$21,Input!$A$6:$HV$6,0),FALSE)/$G127*$F127,0))*$D127</f>
        <v>5033420.7092612106</v>
      </c>
      <c r="MA127" s="1">
        <f>IF($E127+$I127+$D$7&lt;=MA$22,0,IF(MA$22-$D$7&gt;=$E127,VLOOKUP($C127,Input!$A$8:$HV$39,MATCH(MA$21,Input!$A$6:$HV$6,0),FALSE)/$G127*$F127,0))*$D127</f>
        <v>0</v>
      </c>
      <c r="MB127" s="1">
        <f>IF($E127+$I127+$D$7&lt;=MB$22,0,IF(MB$22-$D$7&gt;=$E127,VLOOKUP($C127,Input!$A$8:$HV$39,MATCH(MB$21,Input!$A$6:$HV$6,0),FALSE)/$G127*$F127,0))*$D127</f>
        <v>0</v>
      </c>
      <c r="MC127" s="1">
        <f>IF($E127+$I127+$D$7&lt;=MC$22,0,IF(MC$22-$D$7&gt;=$E127,VLOOKUP($C127,Input!$A$8:$HV$39,MATCH(MC$21,Input!$A$6:$HV$6,0),FALSE)/$G127*$F127,0))*$D127</f>
        <v>0</v>
      </c>
      <c r="MD127" s="1">
        <f>IF($E127+$I127+$D$7&lt;=MD$22,0,IF(MD$22-$D$7&gt;=$E127,VLOOKUP($C127,Input!$A$8:$HV$39,MATCH(MD$21,Input!$A$6:$HV$6,0),FALSE)/$G127*$F127,0))*$D127</f>
        <v>0</v>
      </c>
      <c r="ME127" s="1">
        <f>IF($E127+$I127+$D$7&lt;=ME$22,0,IF(ME$22-$D$7&gt;=$E127,VLOOKUP($C127,Input!$A$8:$HV$39,MATCH(ME$21,Input!$A$6:$HV$6,0),FALSE)/$G127*$F127,0))*$D127</f>
        <v>0</v>
      </c>
      <c r="MF127" s="1">
        <f>IF($E127+$I127+$D$7&lt;=MF$22,0,IF(MF$22-$D$7&gt;=$E127,VLOOKUP($C127,Input!$A$8:$HV$39,MATCH(MF$21,Input!$A$6:$HV$6,0),FALSE)/$G127*$F127,0))*$D127</f>
        <v>0</v>
      </c>
      <c r="MG127" s="1">
        <f>IF($E127+$I127+$D$7&lt;=MG$22,0,IF(MG$22-$D$7&gt;=$E127,VLOOKUP($C127,Input!$A$8:$HV$39,MATCH(MG$21,Input!$A$6:$HV$6,0),FALSE)/$G127*$F127,0))*$D127</f>
        <v>0</v>
      </c>
      <c r="MH127" s="1">
        <f>IF($E127+$I127+$D$7&lt;=MH$22,0,IF(MH$22-$D$7&gt;=$E127,VLOOKUP($C127,Input!$A$8:$HV$39,MATCH(MH$21,Input!$A$6:$HV$6,0),FALSE)/$G127*$F127,0))*$D127</f>
        <v>0</v>
      </c>
      <c r="MI127" s="1">
        <f>IF($E127+$I127+$D$7&lt;=MI$22,0,IF(MI$22-$D$7&gt;=$E127,VLOOKUP($C127,Input!$A$8:$HV$39,MATCH(MI$21,Input!$A$6:$HV$6,0),FALSE)/$G127*$F127,0))*$D127</f>
        <v>0</v>
      </c>
      <c r="MJ127" s="1">
        <f>IF($E127+$I127+$D$7&lt;=MJ$22,0,IF(MJ$22-$D$7&gt;=$E127,VLOOKUP($C127,Input!$A$8:$HV$39,MATCH(MJ$21,Input!$A$6:$HV$6,0),FALSE)/$G127*$F127,0))*$D127</f>
        <v>0</v>
      </c>
      <c r="MK127" s="1">
        <f>IF($E127+$I127+$D$7&lt;=MK$22,0,IF(MK$22-$D$7&gt;=$E127,VLOOKUP($C127,Input!$A$8:$HV$39,MATCH(MK$21,Input!$A$6:$HV$6,0),FALSE)/$G127*$F127,0))*$D127</f>
        <v>0</v>
      </c>
      <c r="ML127" s="1">
        <f>IF($E127+$I127+$D$7&lt;=ML$22,0,IF(ML$22-$D$7&gt;=$E127,VLOOKUP($C127,Input!$A$8:$HV$39,MATCH(ML$21,Input!$A$6:$HV$6,0),FALSE)/$G127*$F127,0))*$D127</f>
        <v>0</v>
      </c>
      <c r="MM127" s="1">
        <f>IF($E127+$I127+$D$7&lt;=MM$22,0,IF(MM$22-$D$7&gt;=$E127,VLOOKUP($C127,Input!$A$8:$HV$39,MATCH(MM$21,Input!$A$6:$HV$6,0),FALSE)/$G127*$F127,0))*$D127</f>
        <v>0</v>
      </c>
      <c r="MN127" s="1">
        <f>IF($E127+$I127+$D$7&lt;=MN$22,0,IF(MN$22-$D$7&gt;=$E127,VLOOKUP($C127,Input!$A$8:$HV$39,MATCH(MN$21,Input!$A$6:$HV$6,0),FALSE)/$G127*$F127,0))*$D127</f>
        <v>0</v>
      </c>
      <c r="MO127" s="1">
        <f>IF($E127+$I127+$D$7&lt;=MO$22,0,IF(MO$22-$D$7&gt;=$E127,VLOOKUP($C127,Input!$A$8:$HV$39,MATCH(MO$21,Input!$A$6:$HV$6,0),FALSE)/$G127*$F127,0))*$D127</f>
        <v>0</v>
      </c>
      <c r="MP127" s="1">
        <f>IF($E127+$I127+$D$7&lt;=MP$22,0,IF(MP$22-$D$7&gt;=$E127,VLOOKUP($C127,Input!$A$8:$HV$39,MATCH(MP$21,Input!$A$6:$HV$6,0),FALSE)/$G127*$F127,0))*$D127</f>
        <v>0</v>
      </c>
      <c r="MQ127" s="1">
        <f>IF($E127+$I127+$D$7&lt;=MQ$22,0,IF(MQ$22-$D$7&gt;=$E127,VLOOKUP($C127,Input!$A$8:$HV$39,MATCH(MQ$21,Input!$A$6:$HV$6,0),FALSE)/$G127*$F127,0))*$D127</f>
        <v>0</v>
      </c>
      <c r="MR127" s="1">
        <f>IF($E127+$I127+$D$7&lt;=MR$22,0,IF(MR$22-$D$7&gt;=$E127,VLOOKUP($C127,Input!$A$8:$HV$39,MATCH(MR$21,Input!$A$6:$HV$6,0),FALSE)/$G127*$F127,0))*$D127</f>
        <v>0</v>
      </c>
      <c r="MS127" s="1">
        <f>IF($E127+$I127+$D$7&lt;=MS$22,0,IF(MS$22-$D$7&gt;=$E127,VLOOKUP($C127,Input!$A$8:$HV$39,MATCH(MS$21,Input!$A$6:$HV$6,0),FALSE)/$G127*$F127,0))*$D127</f>
        <v>0</v>
      </c>
      <c r="MT127" s="1">
        <f>IF($E127+$I127+$D$7&lt;=MT$22,0,IF(MT$22-$D$7&gt;=$E127,VLOOKUP($C127,Input!$A$8:$HV$39,MATCH(MT$21,Input!$A$6:$HV$6,0),FALSE)/$G127*$F127,0))*$D127</f>
        <v>0</v>
      </c>
      <c r="MU127" s="1">
        <f>IF($E127+$I127+$D$7&lt;=MU$22,0,IF(MU$22-$D$7&gt;=$E127,VLOOKUP($C127,Input!$A$8:$HV$39,MATCH(MU$21,Input!$A$6:$HV$6,0),FALSE)/$G127*$F127,0))*$D127</f>
        <v>0</v>
      </c>
      <c r="MV127" s="1">
        <f>IF($E127+$I127+$D$7&lt;=MV$22,0,IF(MV$22-$D$7&gt;=$E127,VLOOKUP($C127,Input!$A$8:$HV$39,MATCH(MV$21,Input!$A$6:$HV$6,0),FALSE)/$G127*$F127,0))*$D127</f>
        <v>0</v>
      </c>
      <c r="MW127" s="1">
        <f>IF($E127+$I127+$D$7&lt;=MW$22,0,IF(MW$22-$D$7&gt;=$E127,VLOOKUP($C127,Input!$A$8:$HV$39,MATCH(MW$21,Input!$A$6:$HV$6,0),FALSE)/$G127*$F127,0))*$D127</f>
        <v>0</v>
      </c>
      <c r="MX127" s="1">
        <f>IF($E127+$I127+$D$7&lt;=MX$22,0,IF(MX$22-$D$7&gt;=$E127,VLOOKUP($C127,Input!$A$8:$HV$39,MATCH(MX$21,Input!$A$6:$HV$6,0),FALSE)/$G127*$F127,0))*$D127</f>
        <v>0</v>
      </c>
      <c r="MZ127" t="str">
        <f>VLOOKUP($C127,Input!$A$8:$HV$39,MATCH(MZ$21,Input!$A$6:$HV$6,0),FALSE)</f>
        <v>Fossil CNG LCFS Credit ($/DGE)</v>
      </c>
      <c r="NA127" s="1">
        <f>IF($E127+$I127+$D$7&lt;=NA$22,0,IF(NA$22-$D$7&gt;=$E127,-VLOOKUP($C127,Input!$A$8:$HV$39,MATCH(NA$21,Input!$A$6:$HV$6,0),FALSE)/$G127*$F127,0))*$D127*$G$4/100</f>
        <v>-517858.66465979372</v>
      </c>
      <c r="NB127" s="1">
        <f>IF($E127+$I127+$D$7&lt;=NB$22,0,IF(NB$22-$D$7&gt;=$E127,-VLOOKUP($C127,Input!$A$8:$HV$39,MATCH(NB$21,Input!$A$6:$HV$6,0),FALSE)/$G127*$F127,0))*$D127*$G$4/100</f>
        <v>-458300.37674226821</v>
      </c>
      <c r="NC127" s="1">
        <f>IF($E127+$I127+$D$7&lt;=NC$22,0,IF(NC$22-$D$7&gt;=$E127,-VLOOKUP($C127,Input!$A$8:$HV$39,MATCH(NC$21,Input!$A$6:$HV$6,0),FALSE)/$G127*$F127,0))*$D127*$G$4/100</f>
        <v>-398742.08882474189</v>
      </c>
      <c r="ND127" s="1">
        <f>IF($E127+$I127+$D$7&lt;=ND$22,0,IF(ND$22-$D$7&gt;=$E127,-VLOOKUP($C127,Input!$A$8:$HV$39,MATCH(ND$21,Input!$A$6:$HV$6,0),FALSE)/$G127*$F127,0))*$D127*$G$4/100</f>
        <v>-299478.27562886622</v>
      </c>
      <c r="NE127" s="1">
        <f>IF($E127+$I127+$D$7&lt;=NE$22,0,IF(NE$22-$D$7&gt;=$E127,-VLOOKUP($C127,Input!$A$8:$HV$39,MATCH(NE$21,Input!$A$6:$HV$6,0),FALSE)/$G127*$F127,0))*$D127*$G$4/100</f>
        <v>-200214.46243298994</v>
      </c>
      <c r="NF127" s="1">
        <f>IF($E127+$I127+$D$7&lt;=NF$22,0,IF(NF$22-$D$7&gt;=$E127,-VLOOKUP($C127,Input!$A$8:$HV$39,MATCH(NF$21,Input!$A$6:$HV$6,0),FALSE)/$G127*$F127,0))*$D127*$G$4/100</f>
        <v>-200214.46243298994</v>
      </c>
      <c r="NG127" s="1">
        <f>IF($E127+$I127+$D$7&lt;=NG$22,0,IF(NG$22-$D$7&gt;=$E127,-VLOOKUP($C127,Input!$A$8:$HV$39,MATCH(NG$21,Input!$A$6:$HV$6,0),FALSE)/$G127*$F127,0))*$D127*$G$4/100</f>
        <v>-200214.46243298994</v>
      </c>
      <c r="NH127" s="1">
        <f>IF($E127+$I127+$D$7&lt;=NH$22,0,IF(NH$22-$D$7&gt;=$E127,-VLOOKUP($C127,Input!$A$8:$HV$39,MATCH(NH$21,Input!$A$6:$HV$6,0),FALSE)/$G127*$F127,0))*$D127*$G$4/100</f>
        <v>-200214.46243298994</v>
      </c>
      <c r="NI127" s="1">
        <f>IF($E127+$I127+$D$7&lt;=NI$22,0,IF(NI$22-$D$7&gt;=$E127,-VLOOKUP($C127,Input!$A$8:$HV$39,MATCH(NI$21,Input!$A$6:$HV$6,0),FALSE)/$G127*$F127,0))*$D127*$G$4/100</f>
        <v>-200214.46243298994</v>
      </c>
      <c r="NJ127" s="1">
        <f>IF($E127+$I127+$D$7&lt;=NJ$22,0,IF(NJ$22-$D$7&gt;=$E127,-VLOOKUP($C127,Input!$A$8:$HV$39,MATCH(NJ$21,Input!$A$6:$HV$6,0),FALSE)/$G127*$F127,0))*$D127*$G$4/100</f>
        <v>-200214.46243298994</v>
      </c>
      <c r="NK127" s="1">
        <f>IF($E127+$I127+$D$7&lt;=NK$22,0,IF(NK$22-$D$7&gt;=$E127,-VLOOKUP($C127,Input!$A$8:$HV$39,MATCH(NK$21,Input!$A$6:$HV$6,0),FALSE)/$G127*$F127,0))*$D127*$G$4/100</f>
        <v>-200214.46243298994</v>
      </c>
      <c r="NL127" s="1">
        <f>IF($E127+$I127+$D$7&lt;=NL$22,0,IF(NL$22-$D$7&gt;=$E127,-VLOOKUP($C127,Input!$A$8:$HV$39,MATCH(NL$21,Input!$A$6:$HV$6,0),FALSE)/$G127*$F127,0))*$D127*$G$4/100</f>
        <v>0</v>
      </c>
      <c r="NM127" s="1">
        <f>IF($E127+$I127+$D$7&lt;=NM$22,0,IF(NM$22-$D$7&gt;=$E127,-VLOOKUP($C127,Input!$A$8:$HV$39,MATCH(NM$21,Input!$A$6:$HV$6,0),FALSE)/$G127*$F127,0))*$D127*$G$4/100</f>
        <v>0</v>
      </c>
      <c r="NN127" s="1">
        <f>IF($E127+$I127+$D$7&lt;=NN$22,0,IF(NN$22-$D$7&gt;=$E127,-VLOOKUP($C127,Input!$A$8:$HV$39,MATCH(NN$21,Input!$A$6:$HV$6,0),FALSE)/$G127*$F127,0))*$D127*$G$4/100</f>
        <v>0</v>
      </c>
      <c r="NO127" s="1">
        <f>IF($E127+$I127+$D$7&lt;=NO$22,0,IF(NO$22-$D$7&gt;=$E127,-VLOOKUP($C127,Input!$A$8:$HV$39,MATCH(NO$21,Input!$A$6:$HV$6,0),FALSE)/$G127*$F127,0))*$D127*$G$4/100</f>
        <v>0</v>
      </c>
      <c r="NP127" s="1">
        <f>IF($E127+$I127+$D$7&lt;=NP$22,0,IF(NP$22-$D$7&gt;=$E127,-VLOOKUP($C127,Input!$A$8:$HV$39,MATCH(NP$21,Input!$A$6:$HV$6,0),FALSE)/$G127*$F127,0))*$D127*$G$4/100</f>
        <v>0</v>
      </c>
      <c r="NQ127" s="1">
        <f>IF($E127+$I127+$D$7&lt;=NQ$22,0,IF(NQ$22-$D$7&gt;=$E127,-VLOOKUP($C127,Input!$A$8:$HV$39,MATCH(NQ$21,Input!$A$6:$HV$6,0),FALSE)/$G127*$F127,0))*$D127*$G$4/100</f>
        <v>0</v>
      </c>
      <c r="NR127" s="1">
        <f>IF($E127+$I127+$D$7&lt;=NR$22,0,IF(NR$22-$D$7&gt;=$E127,-VLOOKUP($C127,Input!$A$8:$HV$39,MATCH(NR$21,Input!$A$6:$HV$6,0),FALSE)/$G127*$F127,0))*$D127*$G$4/100</f>
        <v>0</v>
      </c>
      <c r="NS127" s="1">
        <f>IF($E127+$I127+$D$7&lt;=NS$22,0,IF(NS$22-$D$7&gt;=$E127,-VLOOKUP($C127,Input!$A$8:$HV$39,MATCH(NS$21,Input!$A$6:$HV$6,0),FALSE)/$G127*$F127,0))*$D127*$G$4/100</f>
        <v>0</v>
      </c>
      <c r="NT127" s="1">
        <f>IF($E127+$I127+$D$7&lt;=NT$22,0,IF(NT$22-$D$7&gt;=$E127,-VLOOKUP($C127,Input!$A$8:$HV$39,MATCH(NT$21,Input!$A$6:$HV$6,0),FALSE)/$G127*$F127,0))*$D127*$G$4/100</f>
        <v>0</v>
      </c>
      <c r="NU127" s="1">
        <f>IF($E127+$I127+$D$7&lt;=NU$22,0,IF(NU$22-$D$7&gt;=$E127,-VLOOKUP($C127,Input!$A$8:$HV$39,MATCH(NU$21,Input!$A$6:$HV$6,0),FALSE)/$G127*$F127,0))*$D127*$G$4/100</f>
        <v>0</v>
      </c>
      <c r="NV127" s="1">
        <f>IF($E127+$I127+$D$7&lt;=NV$22,0,IF(NV$22-$D$7&gt;=$E127,-VLOOKUP($C127,Input!$A$8:$HV$39,MATCH(NV$21,Input!$A$6:$HV$6,0),FALSE)/$G127*$F127,0))*$D127*$G$4/100</f>
        <v>0</v>
      </c>
      <c r="NW127" s="1">
        <f>IF($E127+$I127+$D$7&lt;=NW$22,0,IF(NW$22-$D$7&gt;=$E127,-VLOOKUP($C127,Input!$A$8:$HV$39,MATCH(NW$21,Input!$A$6:$HV$6,0),FALSE)/$G127*$F127,0))*$D127*$G$4/100</f>
        <v>0</v>
      </c>
      <c r="NX127" s="1">
        <f>IF($E127+$I127+$D$7&lt;=NX$22,0,IF(NX$22-$D$7&gt;=$E127,-VLOOKUP($C127,Input!$A$8:$HV$39,MATCH(NX$21,Input!$A$6:$HV$6,0),FALSE)/$G127*$F127,0))*$D127*$G$4/100</f>
        <v>0</v>
      </c>
      <c r="NY127" s="1">
        <f>IF($E127+$I127+$D$7&lt;=NY$22,0,IF(NY$22-$D$7&gt;=$E127,-VLOOKUP($C127,Input!$A$8:$HV$39,MATCH(NY$21,Input!$A$6:$HV$6,0),FALSE)/$G127*$F127,0))*$D127*$G$4/100</f>
        <v>0</v>
      </c>
      <c r="NZ127" s="1">
        <f>IF($E127+$I127+$D$7&lt;=NZ$22,0,IF(NZ$22-$D$7&gt;=$E127,-VLOOKUP($C127,Input!$A$8:$HV$39,MATCH(NZ$21,Input!$A$6:$HV$6,0),FALSE)/$G127*$F127,0))*$D127*$G$4/100</f>
        <v>0</v>
      </c>
      <c r="OA127" s="1">
        <f>IF($E127+$I127+$D$7&lt;=OA$22,0,IF(OA$22-$D$7&gt;=$E127,-VLOOKUP($C127,Input!$A$8:$HV$39,MATCH(OA$21,Input!$A$6:$HV$6,0),FALSE)/$G127*$F127,0))*$D127*$G$4/100</f>
        <v>0</v>
      </c>
      <c r="OB127" s="1">
        <f>IF($E127+$I127+$D$7&lt;=OB$22,0,IF(OB$22-$D$7&gt;=$E127,-VLOOKUP($C127,Input!$A$8:$HV$39,MATCH(OB$21,Input!$A$6:$HV$6,0),FALSE)/$G127*$F127,0))*$D127*$G$4/100</f>
        <v>0</v>
      </c>
      <c r="OC127" s="1">
        <f>IF($E127+$I127+$D$7&lt;=OC$22,0,IF(OC$22-$D$7&gt;=$E127,-VLOOKUP($C127,Input!$A$8:$HV$39,MATCH(OC$21,Input!$A$6:$HV$6,0),FALSE)/$G127*$F127,0))*$D127*$G$4/100</f>
        <v>0</v>
      </c>
      <c r="OD127" s="1">
        <f>IF($E127+$I127+$D$7&lt;=OD$22,0,IF(OD$22-$D$7&gt;=$E127,-VLOOKUP($C127,Input!$A$8:$HV$39,MATCH(OD$21,Input!$A$6:$HV$6,0),FALSE)/$G127*$F127,0))*$D127*$G$4/100</f>
        <v>0</v>
      </c>
      <c r="OE127" s="1">
        <f>IF($E127+$I127+$D$7&lt;=OE$22,0,IF(OE$22-$D$7&gt;=$E127,-VLOOKUP($C127,Input!$A$8:$HV$39,MATCH(OE$21,Input!$A$6:$HV$6,0),FALSE)/$G127*$F127,0))*$D127*$G$4/100</f>
        <v>0</v>
      </c>
      <c r="OF127" s="1">
        <f>IF($E127+$I127+$D$7&lt;=OF$22,0,IF(OF$22-$D$7&gt;=$E127,-VLOOKUP($C127,Input!$A$8:$HV$39,MATCH(OF$21,Input!$A$6:$HV$6,0),FALSE)/$G127*$F127,0))*$D127*$G$4/100</f>
        <v>0</v>
      </c>
      <c r="OG127" s="1">
        <f>IF($E127+$I127+$D$7&lt;=OG$22,0,IF(OG$22-$D$7&gt;=$E127,-VLOOKUP($C127,Input!$A$8:$HV$39,MATCH(OG$21,Input!$A$6:$HV$6,0),FALSE)/$G127*$F127,0))*$D127*$G$4/100</f>
        <v>0</v>
      </c>
      <c r="OH127" s="1">
        <f>IF($E127+$I127+$D$7&lt;=OH$22,0,IF(OH$22-$D$7&gt;=$E127,-VLOOKUP($C127,Input!$A$8:$HV$39,MATCH(OH$21,Input!$A$6:$HV$6,0),FALSE)/$G127*$F127,0))*$D127*$G$4/100</f>
        <v>0</v>
      </c>
      <c r="OI127" s="1">
        <f>IF($E127+$I127+$D$7&lt;=OI$22,0,IF(OI$22-$D$7&gt;=$E127,-VLOOKUP($C127,Input!$A$8:$HV$39,MATCH(OI$21,Input!$A$6:$HV$6,0),FALSE)/$G127*$F127,0))*$D127*$G$4/100</f>
        <v>0</v>
      </c>
      <c r="OK127" t="str">
        <f>VLOOKUP($C127,Input!$A$8:$HW$39,MATCH(OK$21,Input!$A$6:$HW$6,0),FALSE)</f>
        <v>NA</v>
      </c>
      <c r="OL127" s="1">
        <f>IF($E127+$I127+$D$7&lt;=OL$22,0,IF(OL$22-$D$7&gt;=$E127,IF(COUNTIF($KZ127:LP127,"&gt;0")&gt;0,VLOOKUP($C127,Input!$A$8:$HV$21,MATCH($OK$21+COUNTIF($KZ127:LP127,"&gt;0"),Input!$A$6:$HV$6,0),FALSE),0),0))*$D127</f>
        <v>0</v>
      </c>
      <c r="OM127" s="1">
        <f>IF($E127+$I127+$D$7&lt;=OM$22,0,IF(OM$22-$D$7&gt;=$E127,IF(COUNTIF($KZ127:LQ127,"&gt;0")&gt;0,VLOOKUP($C127,Input!$A$8:$HV$21,MATCH($OK$21+COUNTIF($KZ127:LQ127,"&gt;0"),Input!$A$6:$HV$6,0),FALSE),0),0))*$D127</f>
        <v>0</v>
      </c>
      <c r="ON127" s="1">
        <f>IF($E127+$I127+$D$7&lt;=ON$22,0,IF(ON$22-$D$7&gt;=$E127,IF(COUNTIF($KZ127:LR127,"&gt;0")&gt;0,VLOOKUP($C127,Input!$A$8:$HV$21,MATCH($OK$21+COUNTIF($KZ127:LR127,"&gt;0"),Input!$A$6:$HV$6,0),FALSE),0),0))*$D127</f>
        <v>0</v>
      </c>
      <c r="OO127" s="1">
        <f>IF($E127+$I127+$D$7&lt;=OO$22,0,IF(OO$22-$D$7&gt;=$E127,IF(COUNTIF($KZ127:LS127,"&gt;0")&gt;0,VLOOKUP($C127,Input!$A$8:$HV$21,MATCH($OK$21+COUNTIF($KZ127:LS127,"&gt;0"),Input!$A$6:$HV$6,0),FALSE),0),0))*$D127</f>
        <v>0</v>
      </c>
      <c r="OP127" s="1">
        <f>IF($E127+$I127+$D$7&lt;=OP$22,0,IF(OP$22-$D$7&gt;=$E127,IF(COUNTIF($KZ127:LT127,"&gt;0")&gt;0,VLOOKUP($C127,Input!$A$8:$HV$21,MATCH($OK$21+COUNTIF($KZ127:LT127,"&gt;0"),Input!$A$6:$HV$6,0),FALSE),0),0))*$D127</f>
        <v>0</v>
      </c>
      <c r="OQ127" s="1">
        <f>IF($E127+$I127+$D$7&lt;=OQ$22,0,IF(OQ$22-$D$7&gt;=$E127,IF(COUNTIF($KZ127:LU127,"&gt;0")&gt;0,VLOOKUP($C127,Input!$A$8:$HV$21,MATCH($OK$21+COUNTIF($KZ127:LU127,"&gt;0"),Input!$A$6:$HV$6,0),FALSE),0),0))*$D127</f>
        <v>0</v>
      </c>
      <c r="OR127" s="1">
        <f>IF($E127+$I127+$D$7&lt;=OR$22,0,IF(OR$22-$D$7&gt;=$E127,IF(COUNTIF($KZ127:LV127,"&gt;0")&gt;0,VLOOKUP($C127,Input!$A$8:$HV$21,MATCH($OK$21+COUNTIF($KZ127:LV127,"&gt;0"),Input!$A$6:$HV$6,0),FALSE),0),0))*$D127</f>
        <v>0</v>
      </c>
      <c r="OS127" s="1">
        <f>IF($E127+$I127+$D$7&lt;=OS$22,0,IF(OS$22-$D$7&gt;=$E127,IF(COUNTIF($KZ127:LW127,"&gt;0")&gt;0,VLOOKUP($C127,Input!$A$8:$HV$21,MATCH($OK$21+COUNTIF($KZ127:LW127,"&gt;0"),Input!$A$6:$HV$6,0),FALSE),0),0))*$D127</f>
        <v>0</v>
      </c>
      <c r="OT127" s="1">
        <f>IF($E127+$I127+$D$7&lt;=OT$22,0,IF(OT$22-$D$7&gt;=$E127,IF(COUNTIF($KZ127:LX127,"&gt;0")&gt;0,VLOOKUP($C127,Input!$A$8:$HV$21,MATCH($OK$21+COUNTIF($KZ127:LX127,"&gt;0"),Input!$A$6:$HV$6,0),FALSE),0),0))*$D127</f>
        <v>0</v>
      </c>
      <c r="OU127" s="1">
        <f>IF($E127+$I127+$D$7&lt;=OU$22,0,IF(OU$22-$D$7&gt;=$E127,IF(COUNTIF($KZ127:LY127,"&gt;0")&gt;0,VLOOKUP($C127,Input!$A$8:$HV$21,MATCH($OK$21+COUNTIF($KZ127:LY127,"&gt;0"),Input!$A$6:$HV$6,0),FALSE),0),0))*$D127</f>
        <v>0</v>
      </c>
      <c r="OV127" s="1">
        <f>IF($E127+$I127+$D$7&lt;=OV$22,0,IF(OV$22-$D$7&gt;=$E127,IF(COUNTIF($KZ127:LZ127,"&gt;0")&gt;0,VLOOKUP($C127,Input!$A$8:$HV$21,MATCH($OK$21+COUNTIF($KZ127:LZ127,"&gt;0"),Input!$A$6:$HV$6,0),FALSE),0),0))*$D127</f>
        <v>0</v>
      </c>
      <c r="OW127" s="1">
        <f>IF($E127+$I127+$D$7&lt;=OW$22,0,IF(OW$22-$D$7&gt;=$E127,IF(COUNTIF($KZ127:MA127,"&gt;0")&gt;0,VLOOKUP($C127,Input!$A$8:$HV$21,MATCH($OK$21+COUNTIF($KZ127:MA127,"&gt;0"),Input!$A$6:$HV$6,0),FALSE),0),0))*$D127</f>
        <v>0</v>
      </c>
      <c r="OX127" s="1">
        <f>IF($E127+$I127+$D$7&lt;=OX$22,0,IF(OX$22-$D$7&gt;=$E127,IF(COUNTIF($KZ127:MB127,"&gt;0")&gt;0,VLOOKUP($C127,Input!$A$8:$HV$21,MATCH($OK$21+COUNTIF($KZ127:MB127,"&gt;0"),Input!$A$6:$HV$6,0),FALSE),0),0))*$D127</f>
        <v>0</v>
      </c>
      <c r="OY127" s="1">
        <f>IF($E127+$I127+$D$7&lt;=OY$22,0,IF(OY$22-$D$7&gt;=$E127,IF(COUNTIF($KZ127:MC127,"&gt;0")&gt;0,VLOOKUP($C127,Input!$A$8:$HV$21,MATCH($OK$21+COUNTIF($KZ127:MC127,"&gt;0"),Input!$A$6:$HV$6,0),FALSE),0),0))*$D127</f>
        <v>0</v>
      </c>
      <c r="OZ127" s="1">
        <f>IF($E127+$I127+$D$7&lt;=OZ$22,0,IF(OZ$22-$D$7&gt;=$E127,IF(COUNTIF($KZ127:MD127,"&gt;0")&gt;0,VLOOKUP($C127,Input!$A$8:$HV$21,MATCH($OK$21+COUNTIF($KZ127:MD127,"&gt;0"),Input!$A$6:$HV$6,0),FALSE),0),0))*$D127</f>
        <v>0</v>
      </c>
      <c r="PA127" s="1">
        <f>IF($E127+$I127+$D$7&lt;=PA$22,0,IF(PA$22-$D$7&gt;=$E127,IF(COUNTIF($KZ127:ME127,"&gt;0")&gt;0,VLOOKUP($C127,Input!$A$8:$HV$21,MATCH($OK$21+COUNTIF($KZ127:ME127,"&gt;0"),Input!$A$6:$HV$6,0),FALSE),0),0))*$D127</f>
        <v>0</v>
      </c>
      <c r="PB127" s="1">
        <f>IF($E127+$I127+$D$7&lt;=PB$22,0,IF(PB$22-$D$7&gt;=$E127,IF(COUNTIF($KZ127:MF127,"&gt;0")&gt;0,VLOOKUP($C127,Input!$A$8:$HV$21,MATCH($OK$21+COUNTIF($KZ127:MF127,"&gt;0"),Input!$A$6:$HV$6,0),FALSE),0),0))*$D127</f>
        <v>0</v>
      </c>
      <c r="PC127" s="1">
        <f>IF($E127+$I127+$D$7&lt;=PC$22,0,IF(PC$22-$D$7&gt;=$E127,IF(COUNTIF($KZ127:MG127,"&gt;0")&gt;0,VLOOKUP($C127,Input!$A$8:$HV$21,MATCH($OK$21+COUNTIF($KZ127:MG127,"&gt;0"),Input!$A$6:$HV$6,0),FALSE),0),0))*$D127</f>
        <v>0</v>
      </c>
      <c r="PD127" s="1">
        <f>IF($E127+$I127+$D$7&lt;=PD$22,0,IF(PD$22-$D$7&gt;=$E127,IF(COUNTIF($KZ127:MH127,"&gt;0")&gt;0,VLOOKUP($C127,Input!$A$8:$HV$21,MATCH($OK$21+COUNTIF($KZ127:MH127,"&gt;0"),Input!$A$6:$HV$6,0),FALSE),0),0))*$D127</f>
        <v>0</v>
      </c>
      <c r="PE127" s="1">
        <f>IF($E127+$I127+$D$7&lt;=PE$22,0,IF(PE$22-$D$7&gt;=$E127,IF(COUNTIF($KZ127:MI127,"&gt;0")&gt;0,VLOOKUP($C127,Input!$A$8:$HV$21,MATCH($OK$21+COUNTIF($KZ127:MI127,"&gt;0"),Input!$A$6:$HV$6,0),FALSE),0),0))*$D127</f>
        <v>0</v>
      </c>
      <c r="PF127" s="1">
        <f>IF($E127+$I127+$D$7&lt;=PF$22,0,IF(PF$22-$D$7&gt;=$E127,IF(COUNTIF($KZ127:MJ127,"&gt;0")&gt;0,VLOOKUP($C127,Input!$A$8:$HV$21,MATCH($OK$21+COUNTIF($KZ127:MJ127,"&gt;0"),Input!$A$6:$HV$6,0),FALSE),0),0))*$D127</f>
        <v>0</v>
      </c>
      <c r="PG127" s="1">
        <f>IF($E127+$I127+$D$7&lt;=PG$22,0,IF(PG$22-$D$7&gt;=$E127,IF(COUNTIF($KZ127:MK127,"&gt;0")&gt;0,VLOOKUP($C127,Input!$A$8:$HV$21,MATCH($OK$21+COUNTIF($KZ127:MK127,"&gt;0"),Input!$A$6:$HV$6,0),FALSE),0),0))*$D127</f>
        <v>0</v>
      </c>
      <c r="PH127" s="1">
        <f>IF($E127+$I127+$D$7&lt;=PH$22,0,IF(PH$22-$D$7&gt;=$E127,IF(COUNTIF($KZ127:ML127,"&gt;0")&gt;0,VLOOKUP($C127,Input!$A$8:$HV$21,MATCH($OK$21+COUNTIF($KZ127:ML127,"&gt;0"),Input!$A$6:$HV$6,0),FALSE),0),0))*$D127</f>
        <v>0</v>
      </c>
      <c r="PI127" s="1">
        <f>IF($E127+$I127+$D$7&lt;=PI$22,0,IF(PI$22-$D$7&gt;=$E127,IF(COUNTIF($KZ127:MM127,"&gt;0")&gt;0,VLOOKUP($C127,Input!$A$8:$HV$21,MATCH($OK$21+COUNTIF($KZ127:MM127,"&gt;0"),Input!$A$6:$HV$6,0),FALSE),0),0))*$D127</f>
        <v>0</v>
      </c>
      <c r="PJ127" s="1">
        <f>IF($E127+$I127+$D$7&lt;=PJ$22,0,IF(PJ$22-$D$7&gt;=$E127,IF(COUNTIF($KZ127:MN127,"&gt;0")&gt;0,VLOOKUP($C127,Input!$A$8:$HV$21,MATCH($OK$21+COUNTIF($KZ127:MN127,"&gt;0"),Input!$A$6:$HV$6,0),FALSE),0),0))*$D127</f>
        <v>0</v>
      </c>
      <c r="PK127" s="1">
        <f>IF($E127+$I127+$D$7&lt;=PK$22,0,IF(PK$22-$D$7&gt;=$E127,IF(COUNTIF($KZ127:MO127,"&gt;0")&gt;0,VLOOKUP($C127,Input!$A$8:$HV$21,MATCH($OK$21+COUNTIF($KZ127:MO127,"&gt;0"),Input!$A$6:$HV$6,0),FALSE),0),0))*$D127</f>
        <v>0</v>
      </c>
      <c r="PL127" s="1">
        <f>IF($E127+$I127+$D$7&lt;=PL$22,0,IF(PL$22-$D$7&gt;=$E127,IF(COUNTIF($KZ127:MP127,"&gt;0")&gt;0,VLOOKUP($C127,Input!$A$8:$HV$21,MATCH($OK$21+COUNTIF($KZ127:MP127,"&gt;0"),Input!$A$6:$HV$6,0),FALSE),0),0))*$D127</f>
        <v>0</v>
      </c>
      <c r="PM127" s="1">
        <f>IF($E127+$I127+$D$7&lt;=PM$22,0,IF(PM$22-$D$7&gt;=$E127,IF(COUNTIF($KZ127:MQ127,"&gt;0")&gt;0,VLOOKUP($C127,Input!$A$8:$HV$21,MATCH($OK$21+COUNTIF($KZ127:MQ127,"&gt;0"),Input!$A$6:$HV$6,0),FALSE),0),0))*$D127</f>
        <v>0</v>
      </c>
      <c r="PN127" s="1">
        <f>IF($E127+$I127+$D$7&lt;=PN$22,0,IF(PN$22-$D$7&gt;=$E127,IF(COUNTIF($KZ127:MR127,"&gt;0")&gt;0,VLOOKUP($C127,Input!$A$8:$HV$21,MATCH($OK$21+COUNTIF($KZ127:MR127,"&gt;0"),Input!$A$6:$HV$6,0),FALSE),0),0))*$D127</f>
        <v>0</v>
      </c>
      <c r="PO127" s="1">
        <f>IF($E127+$I127+$D$7&lt;=PO$22,0,IF(PO$22-$D$7&gt;=$E127,IF(COUNTIF($KZ127:MS127,"&gt;0")&gt;0,VLOOKUP($C127,Input!$A$8:$HV$21,MATCH($OK$21+COUNTIF($KZ127:MS127,"&gt;0"),Input!$A$6:$HV$6,0),FALSE),0),0))*$D127</f>
        <v>0</v>
      </c>
      <c r="PP127" s="1">
        <f>IF($E127+$I127+$D$7&lt;=PP$22,0,IF(PP$22-$D$7&gt;=$E127,IF(COUNTIF($KZ127:MT127,"&gt;0")&gt;0,VLOOKUP($C127,Input!$A$8:$HV$21,MATCH($OK$21+COUNTIF($KZ127:MT127,"&gt;0"),Input!$A$6:$HV$6,0),FALSE),0),0))*$D127</f>
        <v>0</v>
      </c>
      <c r="PQ127" s="1">
        <f>IF($E127+$I127+$D$7&lt;=PQ$22,0,IF(PQ$22-$D$7&gt;=$E127,IF(COUNTIF($KZ127:MU127,"&gt;0")&gt;0,VLOOKUP($C127,Input!$A$8:$HV$21,MATCH($OK$21+COUNTIF($KZ127:MU127,"&gt;0"),Input!$A$6:$HV$6,0),FALSE),0),0))*$D127</f>
        <v>0</v>
      </c>
      <c r="PR127" s="1">
        <f>IF($E127+$I127+$D$7&lt;=PR$22,0,IF(PR$22-$D$7&gt;=$E127,IF(COUNTIF($KZ127:MV127,"&gt;0")&gt;0,VLOOKUP($C127,Input!$A$8:$HV$21,MATCH($OK$21+COUNTIF($KZ127:MV127,"&gt;0"),Input!$A$6:$HV$6,0),FALSE),0),0))*$D127</f>
        <v>0</v>
      </c>
      <c r="PS127" s="1">
        <f>IF($E127+$I127+$D$7&lt;=PS$22,0,IF(PS$22-$D$7&gt;=$E127,IF(COUNTIF($KZ127:MW127,"&gt;0")&gt;0,VLOOKUP($C127,Input!$A$8:$HV$21,MATCH($OK$21+COUNTIF($KZ127:MW127,"&gt;0"),Input!$A$6:$HV$6,0),FALSE),0),0))*$D127</f>
        <v>0</v>
      </c>
      <c r="PT127" s="1">
        <f>IF($E127+$I127+$D$7&lt;=PT$22,0,IF(PT$22-$D$7&gt;=$E127,IF(COUNTIF($KZ127:MX127,"&gt;0")&gt;0,VLOOKUP($C127,Input!$A$8:$HV$21,MATCH($OK$21+COUNTIF($KZ127:MX127,"&gt;0"),Input!$A$6:$HV$6,0),FALSE),0),0))*$D127</f>
        <v>0</v>
      </c>
      <c r="PV127" s="1" t="str">
        <f t="shared" si="871"/>
        <v>2013 MY 40' CNG w Midlife Rebuild {234 Buses}</v>
      </c>
      <c r="PW127" s="1">
        <f t="shared" si="875"/>
        <v>11040615.56214433</v>
      </c>
      <c r="PX127" s="1">
        <f t="shared" si="896"/>
        <v>11592761.682956627</v>
      </c>
      <c r="PY127" s="1">
        <f t="shared" si="897"/>
        <v>11911838.244978391</v>
      </c>
      <c r="PZ127" s="1">
        <f t="shared" si="898"/>
        <v>20412587.56142088</v>
      </c>
      <c r="QA127" s="1">
        <f t="shared" si="899"/>
        <v>12463481.660155622</v>
      </c>
      <c r="QB127" s="1">
        <f t="shared" si="900"/>
        <v>12481845.586661668</v>
      </c>
      <c r="QC127" s="1">
        <f t="shared" si="901"/>
        <v>12490610.672862897</v>
      </c>
      <c r="QD127" s="1">
        <f t="shared" si="902"/>
        <v>12511675.683652377</v>
      </c>
      <c r="QE127" s="1">
        <f t="shared" si="903"/>
        <v>12555971.332277963</v>
      </c>
      <c r="QF127" s="1">
        <f t="shared" si="904"/>
        <v>12687493.169934915</v>
      </c>
      <c r="QG127" s="1">
        <f t="shared" si="905"/>
        <v>12789206.246828221</v>
      </c>
      <c r="QH127" s="1">
        <f t="shared" si="906"/>
        <v>0</v>
      </c>
      <c r="QI127" s="1">
        <f t="shared" si="907"/>
        <v>0</v>
      </c>
      <c r="QJ127" s="1">
        <f t="shared" si="908"/>
        <v>0</v>
      </c>
      <c r="QK127" s="1">
        <f t="shared" si="909"/>
        <v>0</v>
      </c>
      <c r="QL127" s="1">
        <f t="shared" si="910"/>
        <v>0</v>
      </c>
      <c r="QM127" s="1">
        <f t="shared" si="911"/>
        <v>0</v>
      </c>
      <c r="QN127" s="1">
        <f t="shared" si="912"/>
        <v>0</v>
      </c>
      <c r="QO127" s="1">
        <f t="shared" si="879"/>
        <v>0</v>
      </c>
      <c r="QP127" s="1">
        <f t="shared" si="880"/>
        <v>0</v>
      </c>
      <c r="QQ127" s="1">
        <f t="shared" si="881"/>
        <v>0</v>
      </c>
      <c r="QR127" s="1">
        <f t="shared" si="882"/>
        <v>0</v>
      </c>
      <c r="QS127" s="1">
        <f t="shared" si="883"/>
        <v>0</v>
      </c>
      <c r="QT127" s="1">
        <f t="shared" si="884"/>
        <v>0</v>
      </c>
      <c r="QU127" s="1">
        <f t="shared" si="885"/>
        <v>0</v>
      </c>
      <c r="QV127" s="1">
        <f t="shared" si="886"/>
        <v>0</v>
      </c>
      <c r="QW127" s="1">
        <f t="shared" si="887"/>
        <v>0</v>
      </c>
      <c r="QX127" s="1">
        <f t="shared" si="888"/>
        <v>0</v>
      </c>
      <c r="QY127" s="1">
        <f t="shared" si="889"/>
        <v>0</v>
      </c>
      <c r="QZ127" s="1">
        <f t="shared" si="890"/>
        <v>0</v>
      </c>
      <c r="RA127" s="1">
        <f t="shared" si="891"/>
        <v>0</v>
      </c>
      <c r="RB127" s="1">
        <f t="shared" si="892"/>
        <v>0</v>
      </c>
      <c r="RC127" s="1">
        <f t="shared" si="893"/>
        <v>0</v>
      </c>
      <c r="RD127" s="1">
        <f t="shared" si="894"/>
        <v>0</v>
      </c>
      <c r="RE127" s="1">
        <f t="shared" si="895"/>
        <v>0</v>
      </c>
      <c r="RF127" s="1">
        <f t="shared" si="876"/>
        <v>142938087.40387389</v>
      </c>
      <c r="RG127" s="1">
        <f t="shared" si="877"/>
        <v>123830679.32317859</v>
      </c>
      <c r="RH127" s="72"/>
      <c r="RI127" s="91"/>
    </row>
    <row r="128" spans="1:477" hidden="1" outlineLevel="1" x14ac:dyDescent="0.25">
      <c r="A128" s="89"/>
      <c r="B128" s="143"/>
      <c r="C128" s="111" t="str">
        <f t="shared" si="873"/>
        <v>40' CNG w Midlife Rebuild</v>
      </c>
      <c r="D128" s="85">
        <f t="shared" si="874"/>
        <v>234</v>
      </c>
      <c r="E128" s="83">
        <f t="shared" si="878"/>
        <v>2014</v>
      </c>
      <c r="F128" s="68">
        <f t="shared" si="870"/>
        <v>40000</v>
      </c>
      <c r="G128" s="69">
        <f>VLOOKUP($C128,Input!$A$8:$HV$39,MATCH(G$21,Input!$A$6:$HV$6,0),FALSE)</f>
        <v>2.91</v>
      </c>
      <c r="H128" s="123">
        <f>VLOOKUP($C128,Input!$A$8:$HV$39,MATCH(H$21,Input!$A$6:$HV$6,0),FALSE)</f>
        <v>0</v>
      </c>
      <c r="I128" s="70">
        <f>VLOOKUP($C128,Input!$A$8:$HV$39,MATCH(I$21,Input!$A$6:$HV$6,0),FALSE)</f>
        <v>14</v>
      </c>
      <c r="J128" s="1">
        <f>+IF($E128=J$22,VLOOKUP($C128,Input!$A$8:$AN$39,MATCH(J$21,Input!$A$6:$AN$6,0),FALSE)+$H128,0)*$D128</f>
        <v>0</v>
      </c>
      <c r="K128" s="1">
        <f>+IF($E128=K$22,VLOOKUP($C128,Input!$A$8:$AN$39,MATCH(K$21,Input!$A$6:$AN$6,0),FALSE)+$H128,0)*$D128</f>
        <v>0</v>
      </c>
      <c r="L128" s="1">
        <f>+IF($E128=L$22,VLOOKUP($C128,Input!$A$8:$AN$39,MATCH(L$21,Input!$A$6:$AN$6,0),FALSE)+$H128,0)*$D128</f>
        <v>0</v>
      </c>
      <c r="M128" s="1">
        <f>+IF($E128=M$22,VLOOKUP($C128,Input!$A$8:$AN$39,MATCH(M$21,Input!$A$6:$AN$6,0),FALSE)+$H128,0)*$D128</f>
        <v>0</v>
      </c>
      <c r="N128" s="1">
        <f>+IF($E128=N$22,VLOOKUP($C128,Input!$A$8:$AN$39,MATCH(N$21,Input!$A$6:$AN$6,0),FALSE)+$H128,0)*$D128</f>
        <v>0</v>
      </c>
      <c r="O128" s="1">
        <f>+IF($E128=O$22,VLOOKUP($C128,Input!$A$8:$AN$39,MATCH(O$21,Input!$A$6:$AN$6,0),FALSE)+$H128,0)*$D128</f>
        <v>0</v>
      </c>
      <c r="P128" s="1">
        <f>+IF($E128=P$22,VLOOKUP($C128,Input!$A$8:$AN$39,MATCH(P$21,Input!$A$6:$AN$6,0),FALSE)+$H128,0)*$D128</f>
        <v>0</v>
      </c>
      <c r="Q128" s="1">
        <f>+IF($E128=Q$22,VLOOKUP($C128,Input!$A$8:$AN$39,MATCH(Q$21,Input!$A$6:$AN$6,0),FALSE)+$H128,0)*$D128</f>
        <v>0</v>
      </c>
      <c r="R128" s="1">
        <f>+IF($E128=R$22,VLOOKUP($C128,Input!$A$8:$AN$39,MATCH(R$21,Input!$A$6:$AN$6,0),FALSE)+$H128,0)*$D128</f>
        <v>0</v>
      </c>
      <c r="S128" s="1">
        <f>+IF($E128=S$22,VLOOKUP($C128,Input!$A$8:$AN$39,MATCH(S$21,Input!$A$6:$AN$6,0),FALSE)+$H128,0)*$D128</f>
        <v>0</v>
      </c>
      <c r="T128" s="1">
        <f>+IF($E128=T$22,VLOOKUP($C128,Input!$A$8:$AN$39,MATCH(T$21,Input!$A$6:$AN$6,0),FALSE)+$H128,0)*$D128</f>
        <v>0</v>
      </c>
      <c r="U128" s="1">
        <f>+IF($E128=U$22,VLOOKUP($C128,Input!$A$8:$AN$39,MATCH(U$21,Input!$A$6:$AN$6,0),FALSE)+$H128,0)*$D128</f>
        <v>0</v>
      </c>
      <c r="V128" s="1">
        <f>+IF($E128=V$22,VLOOKUP($C128,Input!$A$8:$AN$39,MATCH(V$21,Input!$A$6:$AN$6,0),FALSE)+$H128,0)*$D128</f>
        <v>0</v>
      </c>
      <c r="W128" s="1">
        <f>+IF($E128=W$22,VLOOKUP($C128,Input!$A$8:$AN$39,MATCH(W$21,Input!$A$6:$AN$6,0),FALSE)+$H128,0)*$D128</f>
        <v>0</v>
      </c>
      <c r="X128" s="1">
        <f>+IF($E128=X$22,VLOOKUP($C128,Input!$A$8:$AN$39,MATCH(X$21,Input!$A$6:$AN$6,0),FALSE)+$H128,0)*$D128</f>
        <v>0</v>
      </c>
      <c r="Y128" s="1">
        <f>+IF($E128=Y$22,VLOOKUP($C128,Input!$A$8:$AN$39,MATCH(Y$21,Input!$A$6:$AN$6,0),FALSE)+$H128,0)*$D128</f>
        <v>0</v>
      </c>
      <c r="Z128" s="1">
        <f>+IF($E128=Z$22,VLOOKUP($C128,Input!$A$8:$AN$39,MATCH(Z$21,Input!$A$6:$AN$6,0),FALSE)+$H128,0)*$D128</f>
        <v>0</v>
      </c>
      <c r="AA128" s="1">
        <f>+IF($E128=AA$22,VLOOKUP($C128,Input!$A$8:$AN$39,MATCH(AA$21,Input!$A$6:$AN$6,0),FALSE)+$H128,0)*$D128</f>
        <v>0</v>
      </c>
      <c r="AB128" s="1">
        <f>+IF($E128=AB$22,VLOOKUP($C128,Input!$A$8:$AN$39,MATCH(AB$21,Input!$A$6:$AN$6,0),FALSE)+$H128,0)*$D128</f>
        <v>0</v>
      </c>
      <c r="AC128" s="1">
        <f>+IF($E128=AC$22,VLOOKUP($C128,Input!$A$8:$AN$39,MATCH(AC$21,Input!$A$6:$AN$6,0),FALSE)+$H128,0)*$D128</f>
        <v>0</v>
      </c>
      <c r="AD128" s="1">
        <f>+IF($E128=AD$22,VLOOKUP($C128,Input!$A$8:$AN$39,MATCH(AD$21,Input!$A$6:$AN$6,0),FALSE)+$H128,0)*$D128</f>
        <v>0</v>
      </c>
      <c r="AE128" s="1">
        <f>+IF($E128=AE$22,VLOOKUP($C128,Input!$A$8:$AN$39,MATCH(AE$21,Input!$A$6:$AN$6,0),FALSE)+$H128,0)*$D128</f>
        <v>0</v>
      </c>
      <c r="AF128" s="1">
        <f>+IF($E128=AF$22,VLOOKUP($C128,Input!$A$8:$AN$39,MATCH(AF$21,Input!$A$6:$AN$6,0),FALSE)+$H128,0)*$D128</f>
        <v>0</v>
      </c>
      <c r="AG128" s="1">
        <f>+IF($E128=AG$22,VLOOKUP($C128,Input!$A$8:$AN$39,MATCH(AG$21,Input!$A$6:$AN$6,0),FALSE)+$H128,0)*$D128</f>
        <v>0</v>
      </c>
      <c r="AH128" s="1">
        <f>+IF($E128=AH$22,VLOOKUP($C128,Input!$A$8:$AN$39,MATCH(AH$21,Input!$A$6:$AN$6,0),FALSE)+$H128,0)*$D128</f>
        <v>0</v>
      </c>
      <c r="AI128" s="1">
        <f>+IF($E128=AI$22,VLOOKUP($C128,Input!$A$8:$AN$39,MATCH(AI$21,Input!$A$6:$AN$6,0),FALSE)+$H128,0)*$D128</f>
        <v>0</v>
      </c>
      <c r="AJ128" s="1">
        <f>+IF($E128=AJ$22,VLOOKUP($C128,Input!$A$8:$AN$39,MATCH(AJ$21,Input!$A$6:$AN$6,0),FALSE)+$H128,0)*$D128</f>
        <v>0</v>
      </c>
      <c r="AK128" s="1">
        <f>+IF($E128=AK$22,VLOOKUP($C128,Input!$A$8:$AN$39,MATCH(AK$21,Input!$A$6:$AN$6,0),FALSE)+$H128,0)*$D128</f>
        <v>0</v>
      </c>
      <c r="AL128" s="1">
        <f>+IF($E128=AL$22,VLOOKUP($C128,Input!$A$8:$AN$39,MATCH(AL$21,Input!$A$6:$AN$6,0),FALSE)+$H128,0)*$D128</f>
        <v>0</v>
      </c>
      <c r="AM128" s="1">
        <f>+IF($E128=AM$22,VLOOKUP($C128,Input!$A$8:$AN$39,MATCH(AM$21,Input!$A$6:$AN$6,0),FALSE)+$H128,0)*$D128</f>
        <v>0</v>
      </c>
      <c r="AN128" s="1">
        <f>+IF($E128=AN$22,VLOOKUP($C128,Input!$A$8:$AN$39,MATCH(AN$21,Input!$A$6:$AN$6,0),FALSE)+$H128,0)*$D128</f>
        <v>0</v>
      </c>
      <c r="AO128" s="1">
        <f>+IF($E128=AO$22,VLOOKUP($C128,Input!$A$8:$AN$39,MATCH(AO$21,Input!$A$6:$AN$6,0),FALSE)+$H128,0)*$D128</f>
        <v>0</v>
      </c>
      <c r="AP128" s="1">
        <f>+IF($E128=AP$22,VLOOKUP($C128,Input!$A$8:$AN$39,MATCH(AP$21,Input!$A$6:$AN$6,0),FALSE)+$H128,0)*$D128</f>
        <v>0</v>
      </c>
      <c r="AQ128" s="1">
        <f>+IF($E128=AQ$22,VLOOKUP($C128,Input!$A$8:$AN$39,MATCH(AQ$21,Input!$A$6:$AN$6,0),FALSE)+$H128,0)*$D128</f>
        <v>0</v>
      </c>
      <c r="AR128" s="1">
        <f>+IF($E128=AR$22,VLOOKUP($C128,Input!$A$8:$AN$39,MATCH(AR$21,Input!$A$6:$AN$6,0),FALSE)+$H128,0)*$D128</f>
        <v>0</v>
      </c>
      <c r="AT128" t="str">
        <f>VLOOKUP($C128,Input!$A$8:$HV$39,MATCH(AT$21,Input!$A$6:$HV$6,0),FALSE)</f>
        <v>Parts and administrative cost</v>
      </c>
      <c r="AU128" s="1">
        <f>+IF($E128=AU$22,VLOOKUP($C128,Input!$A$8:$HV$39,MATCH(AU$21,Input!$A$6:$HV$6,0),FALSE),0)*$D128</f>
        <v>0</v>
      </c>
      <c r="AV128" s="1">
        <f>+IF($E128=AV$22,VLOOKUP($C128,Input!$A$8:$HV$39,MATCH(AV$21,Input!$A$6:$HV$6,0),FALSE),0)*$D128</f>
        <v>0</v>
      </c>
      <c r="AW128" s="1">
        <f>+IF($E128=AW$22,VLOOKUP($C128,Input!$A$8:$HV$39,MATCH(AW$21,Input!$A$6:$HV$6,0),FALSE),0)*$D128</f>
        <v>0</v>
      </c>
      <c r="AX128" s="1">
        <f>+IF($E128=AX$22,VLOOKUP($C128,Input!$A$8:$HV$39,MATCH(AX$21,Input!$A$6:$HV$6,0),FALSE),0)*$D128</f>
        <v>0</v>
      </c>
      <c r="AY128" s="1">
        <f>+IF($E128=AY$22,VLOOKUP($C128,Input!$A$8:$HV$39,MATCH(AY$21,Input!$A$6:$HV$6,0),FALSE),0)*$D128</f>
        <v>0</v>
      </c>
      <c r="AZ128" s="1">
        <f>+IF($E128=AZ$22,VLOOKUP($C128,Input!$A$8:$HV$39,MATCH(AZ$21,Input!$A$6:$HV$6,0),FALSE),0)*$D128</f>
        <v>0</v>
      </c>
      <c r="BA128" s="1">
        <f>+IF($E128=BA$22,VLOOKUP($C128,Input!$A$8:$HV$39,MATCH(BA$21,Input!$A$6:$HV$6,0),FALSE),0)*$D128</f>
        <v>0</v>
      </c>
      <c r="BB128" s="1">
        <f>+IF($E128=BB$22,VLOOKUP($C128,Input!$A$8:$HV$39,MATCH(BB$21,Input!$A$6:$HV$6,0),FALSE),0)*$D128</f>
        <v>0</v>
      </c>
      <c r="BC128" s="1">
        <f>+IF($E128=BC$22,VLOOKUP($C128,Input!$A$8:$HV$39,MATCH(BC$21,Input!$A$6:$HV$6,0),FALSE),0)*$D128</f>
        <v>0</v>
      </c>
      <c r="BD128" s="1">
        <f>+IF($E128=BD$22,VLOOKUP($C128,Input!$A$8:$HV$39,MATCH(BD$21,Input!$A$6:$HV$6,0),FALSE),0)*$D128</f>
        <v>0</v>
      </c>
      <c r="BE128" s="1">
        <f>+IF($E128=BE$22,VLOOKUP($C128,Input!$A$8:$HV$39,MATCH(BE$21,Input!$A$6:$HV$6,0),FALSE),0)*$D128</f>
        <v>0</v>
      </c>
      <c r="BF128" s="1">
        <f>+IF($E128=BF$22,VLOOKUP($C128,Input!$A$8:$HV$39,MATCH(BF$21,Input!$A$6:$HV$6,0),FALSE),0)*$D128</f>
        <v>0</v>
      </c>
      <c r="BG128" s="1">
        <f>+IF($E128=BG$22,VLOOKUP($C128,Input!$A$8:$HV$39,MATCH(BG$21,Input!$A$6:$HV$6,0),FALSE),0)*$D128</f>
        <v>0</v>
      </c>
      <c r="BH128" s="1">
        <f>+IF($E128=BH$22,VLOOKUP($C128,Input!$A$8:$HV$39,MATCH(BH$21,Input!$A$6:$HV$6,0),FALSE),0)*$D128</f>
        <v>0</v>
      </c>
      <c r="BI128" s="1">
        <f>+IF($E128=BI$22,VLOOKUP($C128,Input!$A$8:$HV$39,MATCH(BI$21,Input!$A$6:$HV$6,0),FALSE),0)*$D128</f>
        <v>0</v>
      </c>
      <c r="BJ128" s="1">
        <f>+IF($E128=BJ$22,VLOOKUP($C128,Input!$A$8:$HV$39,MATCH(BJ$21,Input!$A$6:$HV$6,0),FALSE),0)*$D128</f>
        <v>0</v>
      </c>
      <c r="BK128" s="1">
        <f>+IF($E128=BK$22,VLOOKUP($C128,Input!$A$8:$HV$39,MATCH(BK$21,Input!$A$6:$HV$6,0),FALSE),0)*$D128</f>
        <v>0</v>
      </c>
      <c r="BL128" s="1">
        <f>+IF($E128=BL$22,VLOOKUP($C128,Input!$A$8:$HV$39,MATCH(BL$21,Input!$A$6:$HV$6,0),FALSE),0)*$D128</f>
        <v>0</v>
      </c>
      <c r="BM128" s="1">
        <f>+IF($E128=BM$22,VLOOKUP($C128,Input!$A$8:$HV$39,MATCH(BM$21,Input!$A$6:$HV$6,0),FALSE),0)*$D128</f>
        <v>0</v>
      </c>
      <c r="BN128" s="1">
        <f>+IF($E128=BN$22,VLOOKUP($C128,Input!$A$8:$HV$39,MATCH(BN$21,Input!$A$6:$HV$6,0),FALSE),0)*$D128</f>
        <v>0</v>
      </c>
      <c r="BO128" s="1">
        <f>+IF($E128=BO$22,VLOOKUP($C128,Input!$A$8:$HV$39,MATCH(BO$21,Input!$A$6:$HV$6,0),FALSE),0)*$D128</f>
        <v>0</v>
      </c>
      <c r="BP128" s="1">
        <f>+IF($E128=BP$22,VLOOKUP($C128,Input!$A$8:$HV$39,MATCH(BP$21,Input!$A$6:$HV$6,0),FALSE),0)*$D128</f>
        <v>0</v>
      </c>
      <c r="BQ128" s="1">
        <f>+IF($E128=BQ$22,VLOOKUP($C128,Input!$A$8:$HV$39,MATCH(BQ$21,Input!$A$6:$HV$6,0),FALSE),0)*$D128</f>
        <v>0</v>
      </c>
      <c r="BR128" s="1">
        <f>+IF($E128=BR$22,VLOOKUP($C128,Input!$A$8:$HV$39,MATCH(BR$21,Input!$A$6:$HV$6,0),FALSE),0)*$D128</f>
        <v>0</v>
      </c>
      <c r="BS128" s="1">
        <f>+IF($E128=BS$22,VLOOKUP($C128,Input!$A$8:$HV$39,MATCH(BS$21,Input!$A$6:$HV$6,0),FALSE),0)*$D128</f>
        <v>0</v>
      </c>
      <c r="BT128" s="1">
        <f>+IF($E128=BT$22,VLOOKUP($C128,Input!$A$8:$HV$39,MATCH(BT$21,Input!$A$6:$HV$6,0),FALSE),0)*$D128</f>
        <v>0</v>
      </c>
      <c r="BU128" s="1">
        <f>+IF($E128=BU$22,VLOOKUP($C128,Input!$A$8:$HV$39,MATCH(BU$21,Input!$A$6:$HV$6,0),FALSE),0)*$D128</f>
        <v>0</v>
      </c>
      <c r="BV128" s="1">
        <f>+IF($E128=BV$22,VLOOKUP($C128,Input!$A$8:$HV$39,MATCH(BV$21,Input!$A$6:$HV$6,0),FALSE),0)*$D128</f>
        <v>0</v>
      </c>
      <c r="BW128" s="1">
        <f>+IF($E128=BW$22,VLOOKUP($C128,Input!$A$8:$HV$39,MATCH(BW$21,Input!$A$6:$HV$6,0),FALSE),0)*$D128</f>
        <v>0</v>
      </c>
      <c r="BX128" s="1">
        <f>+IF($E128=BX$22,VLOOKUP($C128,Input!$A$8:$HV$39,MATCH(BX$21,Input!$A$6:$HV$6,0),FALSE),0)*$D128</f>
        <v>0</v>
      </c>
      <c r="BY128" s="1">
        <f>+IF($E128=BY$22,VLOOKUP($C128,Input!$A$8:$HV$39,MATCH(BY$21,Input!$A$6:$HV$6,0),FALSE),0)*$D128</f>
        <v>0</v>
      </c>
      <c r="BZ128" s="1">
        <f>+IF($E128=BZ$22,VLOOKUP($C128,Input!$A$8:$HV$39,MATCH(BZ$21,Input!$A$6:$HV$6,0),FALSE),0)*$D128</f>
        <v>0</v>
      </c>
      <c r="CA128" s="1">
        <f>+IF($E128=CA$22,VLOOKUP($C128,Input!$A$8:$HV$39,MATCH(CA$21,Input!$A$6:$HV$6,0),FALSE),0)*$D128</f>
        <v>0</v>
      </c>
      <c r="CB128" s="1">
        <f>+IF($E128=CB$22,VLOOKUP($C128,Input!$A$8:$HV$39,MATCH(CB$21,Input!$A$6:$HV$6,0),FALSE),0)*$D128</f>
        <v>0</v>
      </c>
      <c r="CC128" s="1">
        <f>+IF($E128=CC$22,VLOOKUP($C128,Input!$A$8:$HV$39,MATCH(CC$21,Input!$A$6:$HV$6,0),FALSE),0)*$D128</f>
        <v>0</v>
      </c>
      <c r="CE128" t="str">
        <f>VLOOKUP($C128,Input!$A$8:$HV$39,MATCH(CE$21,Input!$A$6:$HV$6,0),FALSE)</f>
        <v>Engine Rebuild @ 7 Yr</v>
      </c>
      <c r="CF128" s="1">
        <f>IF($E128+$I128+$D$7&lt;=CF$22,0,IF(CF$22-$D$7&gt;=$E128,IF(COUNTIF($KZ128:LP128,"&gt;0")&gt;0,VLOOKUP($C128,Input!$A$8:$HV$21,MATCH($CE$21+COUNTIF($KZ128:LP128,"&gt;0"),Input!$A$6:$HV$6,0),FALSE),0),0))*$D128</f>
        <v>0</v>
      </c>
      <c r="CG128" s="1">
        <f>IF($E128+$I128+$D$7&lt;=CG$22,0,IF(CG$22-$D$7&gt;=$E128,IF(COUNTIF($KZ128:LQ128,"&gt;0")&gt;0,VLOOKUP($C128,Input!$A$8:$HV$21,MATCH($CE$21+COUNTIF($KZ128:LQ128,"&gt;0"),Input!$A$6:$HV$6,0),FALSE),0),0))*$D128</f>
        <v>0</v>
      </c>
      <c r="CH128" s="1">
        <f>IF($E128+$I128+$D$7&lt;=CH$22,0,IF(CH$22-$D$7&gt;=$E128,IF(COUNTIF($KZ128:LR128,"&gt;0")&gt;0,VLOOKUP($C128,Input!$A$8:$HV$21,MATCH($CE$21+COUNTIF($KZ128:LR128,"&gt;0"),Input!$A$6:$HV$6,0),FALSE),0),0))*$D128</f>
        <v>0</v>
      </c>
      <c r="CI128" s="1">
        <f>IF($E128+$I128+$D$7&lt;=CI$22,0,IF(CI$22-$D$7&gt;=$E128,IF(COUNTIF($KZ128:LS128,"&gt;0")&gt;0,VLOOKUP($C128,Input!$A$8:$HV$21,MATCH($CE$21+COUNTIF($KZ128:LS128,"&gt;0"),Input!$A$6:$HV$6,0),FALSE),0),0))*$D128</f>
        <v>0</v>
      </c>
      <c r="CJ128" s="1">
        <f>IF($E128+$I128+$D$7&lt;=CJ$22,0,IF(CJ$22-$D$7&gt;=$E128,IF(COUNTIF($KZ128:LT128,"&gt;0")&gt;0,VLOOKUP($C128,Input!$A$8:$HV$21,MATCH($CE$21+COUNTIF($KZ128:LT128,"&gt;0"),Input!$A$6:$HV$6,0),FALSE),0),0))*$D128</f>
        <v>8190000</v>
      </c>
      <c r="CK128" s="1">
        <f>IF($E128+$I128+$D$7&lt;=CK$22,0,IF(CK$22-$D$7&gt;=$E128,IF(COUNTIF($KZ128:LU128,"&gt;0")&gt;0,VLOOKUP($C128,Input!$A$8:$HV$21,MATCH($CE$21+COUNTIF($KZ128:LU128,"&gt;0"),Input!$A$6:$HV$6,0),FALSE),0),0))*$D128</f>
        <v>0</v>
      </c>
      <c r="CL128" s="1">
        <f>IF($E128+$I128+$D$7&lt;=CL$22,0,IF(CL$22-$D$7&gt;=$E128,IF(COUNTIF($KZ128:LV128,"&gt;0")&gt;0,VLOOKUP($C128,Input!$A$8:$HV$21,MATCH($CE$21+COUNTIF($KZ128:LV128,"&gt;0"),Input!$A$6:$HV$6,0),FALSE),0),0))*$D128</f>
        <v>0</v>
      </c>
      <c r="CM128" s="1">
        <f>IF($E128+$I128+$D$7&lt;=CM$22,0,IF(CM$22-$D$7&gt;=$E128,IF(COUNTIF($KZ128:LW128,"&gt;0")&gt;0,VLOOKUP($C128,Input!$A$8:$HV$21,MATCH($CE$21+COUNTIF($KZ128:LW128,"&gt;0"),Input!$A$6:$HV$6,0),FALSE),0),0))*$D128</f>
        <v>0</v>
      </c>
      <c r="CN128" s="1">
        <f>IF($E128+$I128+$D$7&lt;=CN$22,0,IF(CN$22-$D$7&gt;=$E128,IF(COUNTIF($KZ128:LX128,"&gt;0")&gt;0,VLOOKUP($C128,Input!$A$8:$HV$21,MATCH($CE$21+COUNTIF($KZ128:LX128,"&gt;0"),Input!$A$6:$HV$6,0),FALSE),0),0))*$D128</f>
        <v>0</v>
      </c>
      <c r="CO128" s="1">
        <f>IF($E128+$I128+$D$7&lt;=CO$22,0,IF(CO$22-$D$7&gt;=$E128,IF(COUNTIF($KZ128:LY128,"&gt;0")&gt;0,VLOOKUP($C128,Input!$A$8:$HV$21,MATCH($CE$21+COUNTIF($KZ128:LY128,"&gt;0"),Input!$A$6:$HV$6,0),FALSE),0),0))*$D128</f>
        <v>0</v>
      </c>
      <c r="CP128" s="1">
        <f>IF($E128+$I128+$D$7&lt;=CP$22,0,IF(CP$22-$D$7&gt;=$E128,IF(COUNTIF($KZ128:LZ128,"&gt;0")&gt;0,VLOOKUP($C128,Input!$A$8:$HV$21,MATCH($CE$21+COUNTIF($KZ128:LZ128,"&gt;0"),Input!$A$6:$HV$6,0),FALSE),0),0))*$D128</f>
        <v>0</v>
      </c>
      <c r="CQ128" s="1">
        <f>IF($E128+$I128+$D$7&lt;=CQ$22,0,IF(CQ$22-$D$7&gt;=$E128,IF(COUNTIF($KZ128:MA128,"&gt;0")&gt;0,VLOOKUP($C128,Input!$A$8:$HV$21,MATCH($CE$21+COUNTIF($KZ128:MA128,"&gt;0"),Input!$A$6:$HV$6,0),FALSE),0),0))*$D128</f>
        <v>0</v>
      </c>
      <c r="CR128" s="1">
        <f>IF($E128+$I128+$D$7&lt;=CR$22,0,IF(CR$22-$D$7&gt;=$E128,IF(COUNTIF($KZ128:MB128,"&gt;0")&gt;0,VLOOKUP($C128,Input!$A$8:$HV$21,MATCH($CE$21+COUNTIF($KZ128:MB128,"&gt;0"),Input!$A$6:$HV$6,0),FALSE),0),0))*$D128</f>
        <v>0</v>
      </c>
      <c r="CS128" s="1">
        <f>IF($E128+$I128+$D$7&lt;=CS$22,0,IF(CS$22-$D$7&gt;=$E128,IF(COUNTIF($KZ128:MC128,"&gt;0")&gt;0,VLOOKUP($C128,Input!$A$8:$HV$21,MATCH($CE$21+COUNTIF($KZ128:MC128,"&gt;0"),Input!$A$6:$HV$6,0),FALSE),0),0))*$D128</f>
        <v>0</v>
      </c>
      <c r="CT128" s="1">
        <f>IF($E128+$I128+$D$7&lt;=CT$22,0,IF(CT$22-$D$7&gt;=$E128,IF(COUNTIF($KZ128:MD128,"&gt;0")&gt;0,VLOOKUP($C128,Input!$A$8:$HV$21,MATCH($CE$21+COUNTIF($KZ128:MD128,"&gt;0"),Input!$A$6:$HV$6,0),FALSE),0),0))*$D128</f>
        <v>0</v>
      </c>
      <c r="CU128" s="1">
        <f>IF($E128+$I128+$D$7&lt;=CU$22,0,IF(CU$22-$D$7&gt;=$E128,IF(COUNTIF($KZ128:ME128,"&gt;0")&gt;0,VLOOKUP($C128,Input!$A$8:$HV$21,MATCH($CE$21+COUNTIF($KZ128:ME128,"&gt;0"),Input!$A$6:$HV$6,0),FALSE),0),0))*$D128</f>
        <v>0</v>
      </c>
      <c r="CV128" s="1">
        <f>IF($E128+$I128+$D$7&lt;=CV$22,0,IF(CV$22-$D$7&gt;=$E128,IF(COUNTIF($KZ128:MF128,"&gt;0")&gt;0,VLOOKUP($C128,Input!$A$8:$HV$21,MATCH($CE$21+COUNTIF($KZ128:MF128,"&gt;0"),Input!$A$6:$HV$6,0),FALSE),0),0))*$D128</f>
        <v>0</v>
      </c>
      <c r="CW128" s="1">
        <f>IF($E128+$I128+$D$7&lt;=CW$22,0,IF(CW$22-$D$7&gt;=$E128,IF(COUNTIF($KZ128:MG128,"&gt;0")&gt;0,VLOOKUP($C128,Input!$A$8:$HV$21,MATCH($CE$21+COUNTIF($KZ128:MG128,"&gt;0"),Input!$A$6:$HV$6,0),FALSE),0),0))*$D128</f>
        <v>0</v>
      </c>
      <c r="CX128" s="1">
        <f>IF($E128+$I128+$D$7&lt;=CX$22,0,IF(CX$22-$D$7&gt;=$E128,IF(COUNTIF($KZ128:MH128,"&gt;0")&gt;0,VLOOKUP($C128,Input!$A$8:$HV$21,MATCH($CE$21+COUNTIF($KZ128:MH128,"&gt;0"),Input!$A$6:$HV$6,0),FALSE),0),0))*$D128</f>
        <v>0</v>
      </c>
      <c r="CY128" s="1">
        <f>IF($E128+$I128+$D$7&lt;=CY$22,0,IF(CY$22-$D$7&gt;=$E128,IF(COUNTIF($KZ128:MI128,"&gt;0")&gt;0,VLOOKUP($C128,Input!$A$8:$HV$21,MATCH($CE$21+COUNTIF($KZ128:MI128,"&gt;0"),Input!$A$6:$HV$6,0),FALSE),0),0))*$D128</f>
        <v>0</v>
      </c>
      <c r="CZ128" s="1">
        <f>IF($E128+$I128+$D$7&lt;=CZ$22,0,IF(CZ$22-$D$7&gt;=$E128,IF(COUNTIF($KZ128:MJ128,"&gt;0")&gt;0,VLOOKUP($C128,Input!$A$8:$HV$21,MATCH($CE$21+COUNTIF($KZ128:MJ128,"&gt;0"),Input!$A$6:$HV$6,0),FALSE),0),0))*$D128</f>
        <v>0</v>
      </c>
      <c r="DA128" s="1">
        <f>IF($E128+$I128+$D$7&lt;=DA$22,0,IF(DA$22-$D$7&gt;=$E128,IF(COUNTIF($KZ128:MK128,"&gt;0")&gt;0,VLOOKUP($C128,Input!$A$8:$HV$21,MATCH($CE$21+COUNTIF($KZ128:MK128,"&gt;0"),Input!$A$6:$HV$6,0),FALSE),0),0))*$D128</f>
        <v>0</v>
      </c>
      <c r="DB128" s="1">
        <f>IF($E128+$I128+$D$7&lt;=DB$22,0,IF(DB$22-$D$7&gt;=$E128,IF(COUNTIF($KZ128:ML128,"&gt;0")&gt;0,VLOOKUP($C128,Input!$A$8:$HV$21,MATCH($CE$21+COUNTIF($KZ128:ML128,"&gt;0"),Input!$A$6:$HV$6,0),FALSE),0),0))*$D128</f>
        <v>0</v>
      </c>
      <c r="DC128" s="1">
        <f>IF($E128+$I128+$D$7&lt;=DC$22,0,IF(DC$22-$D$7&gt;=$E128,IF(COUNTIF($KZ128:MM128,"&gt;0")&gt;0,VLOOKUP($C128,Input!$A$8:$HV$21,MATCH($CE$21+COUNTIF($KZ128:MM128,"&gt;0"),Input!$A$6:$HV$6,0),FALSE),0),0))*$D128</f>
        <v>0</v>
      </c>
      <c r="DD128" s="1">
        <f>IF($E128+$I128+$D$7&lt;=DD$22,0,IF(DD$22-$D$7&gt;=$E128,IF(COUNTIF($KZ128:MN128,"&gt;0")&gt;0,VLOOKUP($C128,Input!$A$8:$HV$21,MATCH($CE$21+COUNTIF($KZ128:MN128,"&gt;0"),Input!$A$6:$HV$6,0),FALSE),0),0))*$D128</f>
        <v>0</v>
      </c>
      <c r="DE128" s="1">
        <f>IF($E128+$I128+$D$7&lt;=DE$22,0,IF(DE$22-$D$7&gt;=$E128,IF(COUNTIF($KZ128:MO128,"&gt;0")&gt;0,VLOOKUP($C128,Input!$A$8:$HV$21,MATCH($CE$21+COUNTIF($KZ128:MO128,"&gt;0"),Input!$A$6:$HV$6,0),FALSE),0),0))*$D128</f>
        <v>0</v>
      </c>
      <c r="DF128" s="1">
        <f>IF($E128+$I128+$D$7&lt;=DF$22,0,IF(DF$22-$D$7&gt;=$E128,IF(COUNTIF($KZ128:MP128,"&gt;0")&gt;0,VLOOKUP($C128,Input!$A$8:$HV$21,MATCH($CE$21+COUNTIF($KZ128:MP128,"&gt;0"),Input!$A$6:$HV$6,0),FALSE),0),0))*$D128</f>
        <v>0</v>
      </c>
      <c r="DG128" s="1">
        <f>IF($E128+$I128+$D$7&lt;=DG$22,0,IF(DG$22-$D$7&gt;=$E128,IF(COUNTIF($KZ128:MQ128,"&gt;0")&gt;0,VLOOKUP($C128,Input!$A$8:$HV$21,MATCH($CE$21+COUNTIF($KZ128:MQ128,"&gt;0"),Input!$A$6:$HV$6,0),FALSE),0),0))*$D128</f>
        <v>0</v>
      </c>
      <c r="DH128" s="1">
        <f>IF($E128+$I128+$D$7&lt;=DH$22,0,IF(DH$22-$D$7&gt;=$E128,IF(COUNTIF($KZ128:MR128,"&gt;0")&gt;0,VLOOKUP($C128,Input!$A$8:$HV$21,MATCH($CE$21+COUNTIF($KZ128:MR128,"&gt;0"),Input!$A$6:$HV$6,0),FALSE),0),0))*$D128</f>
        <v>0</v>
      </c>
      <c r="DI128" s="1">
        <f>IF($E128+$I128+$D$7&lt;=DI$22,0,IF(DI$22-$D$7&gt;=$E128,IF(COUNTIF($KZ128:MS128,"&gt;0")&gt;0,VLOOKUP($C128,Input!$A$8:$HV$21,MATCH($CE$21+COUNTIF($KZ128:MS128,"&gt;0"),Input!$A$6:$HV$6,0),FALSE),0),0))*$D128</f>
        <v>0</v>
      </c>
      <c r="DJ128" s="1">
        <f>IF($E128+$I128+$D$7&lt;=DJ$22,0,IF(DJ$22-$D$7&gt;=$E128,IF(COUNTIF($KZ128:MT128,"&gt;0")&gt;0,VLOOKUP($C128,Input!$A$8:$HV$21,MATCH($CE$21+COUNTIF($KZ128:MT128,"&gt;0"),Input!$A$6:$HV$6,0),FALSE),0),0))*$D128</f>
        <v>0</v>
      </c>
      <c r="DK128" s="1">
        <f>IF($E128+$I128+$D$7&lt;=DK$22,0,IF(DK$22-$D$7&gt;=$E128,IF(COUNTIF($KZ128:MU128,"&gt;0")&gt;0,VLOOKUP($C128,Input!$A$8:$HV$21,MATCH($CE$21+COUNTIF($KZ128:MU128,"&gt;0"),Input!$A$6:$HV$6,0),FALSE),0),0))*$D128</f>
        <v>0</v>
      </c>
      <c r="DL128" s="1">
        <f>IF($E128+$I128+$D$7&lt;=DL$22,0,IF(DL$22-$D$7&gt;=$E128,IF(COUNTIF($KZ128:MV128,"&gt;0")&gt;0,VLOOKUP($C128,Input!$A$8:$HV$21,MATCH($CE$21+COUNTIF($KZ128:MV128,"&gt;0"),Input!$A$6:$HV$6,0),FALSE),0),0))*$D128</f>
        <v>0</v>
      </c>
      <c r="DM128" s="1">
        <f>IF($E128+$I128+$D$7&lt;=DM$22,0,IF(DM$22-$D$7&gt;=$E128,IF(COUNTIF($KZ128:MW128,"&gt;0")&gt;0,VLOOKUP($C128,Input!$A$8:$HV$21,MATCH($CE$21+COUNTIF($KZ128:MW128,"&gt;0"),Input!$A$6:$HV$6,0),FALSE),0),0))*$D128</f>
        <v>0</v>
      </c>
      <c r="DN128" s="1">
        <f>IF($E128+$I128+$D$7&lt;=DN$22,0,IF(DN$22-$D$7&gt;=$E128,IF(COUNTIF($KZ128:MX128,"&gt;0")&gt;0,VLOOKUP($C128,Input!$A$8:$HV$21,MATCH($CE$21+COUNTIF($KZ128:MX128,"&gt;0"),Input!$A$6:$HV$6,0),FALSE),0),0))*$D128</f>
        <v>0</v>
      </c>
      <c r="DP128" t="str">
        <f>+VLOOKUP($C128,Input!$A$8:$GZ$39,MATCH(DP$21,Input!$A$6:$GZ$6,0),FALSE)</f>
        <v>Bus Maintenance at 0.85/mile</v>
      </c>
      <c r="DQ128" s="1">
        <f>IF($E128+$I128+$D$7&lt;=DQ$22,0,IF(DQ$22-$D$7&gt;=$E128,IF(COUNTIF($KZ128:LP128,"&gt;0")&gt;0,VLOOKUP($C128,Input!$A$8:$HV$21,MATCH($DP$21+COUNTIF($KZ128:LP128,"&gt;0"),Input!$A$6:$HV$6,0),FALSE),0),0))*$D128*$F128</f>
        <v>7956000</v>
      </c>
      <c r="DR128" s="1">
        <f>IF($E128+$I128+$D$7&lt;=DR$22,0,IF(DR$22-$D$7&gt;=$E128,IF(COUNTIF($KZ128:LQ128,"&gt;0")&gt;0,VLOOKUP($C128,Input!$A$8:$HV$21,MATCH($DP$21+COUNTIF($KZ128:LQ128,"&gt;0"),Input!$A$6:$HV$6,0),FALSE),0),0))*$D128*$F128</f>
        <v>7956000</v>
      </c>
      <c r="DS128" s="1">
        <f>IF($E128+$I128+$D$7&lt;=DS$22,0,IF(DS$22-$D$7&gt;=$E128,IF(COUNTIF($KZ128:LR128,"&gt;0")&gt;0,VLOOKUP($C128,Input!$A$8:$HV$21,MATCH($DP$21+COUNTIF($KZ128:LR128,"&gt;0"),Input!$A$6:$HV$6,0),FALSE),0),0))*$D128*$F128</f>
        <v>7956000</v>
      </c>
      <c r="DT128" s="1">
        <f>IF($E128+$I128+$D$7&lt;=DT$22,0,IF(DT$22-$D$7&gt;=$E128,IF(COUNTIF($KZ128:LS128,"&gt;0")&gt;0,VLOOKUP($C128,Input!$A$8:$HV$21,MATCH($DP$21+COUNTIF($KZ128:LS128,"&gt;0"),Input!$A$6:$HV$6,0),FALSE),0),0))*$D128*$F128</f>
        <v>7956000</v>
      </c>
      <c r="DU128" s="1">
        <f>IF($E128+$I128+$D$7&lt;=DU$22,0,IF(DU$22-$D$7&gt;=$E128,IF(COUNTIF($KZ128:LT128,"&gt;0")&gt;0,VLOOKUP($C128,Input!$A$8:$HV$21,MATCH($DP$21+COUNTIF($KZ128:LT128,"&gt;0"),Input!$A$6:$HV$6,0),FALSE),0),0))*$D128*$F128</f>
        <v>7956000</v>
      </c>
      <c r="DV128" s="1">
        <f>IF($E128+$I128+$D$7&lt;=DV$22,0,IF(DV$22-$D$7&gt;=$E128,IF(COUNTIF($KZ128:LU128,"&gt;0")&gt;0,VLOOKUP($C128,Input!$A$8:$HV$21,MATCH($DP$21+COUNTIF($KZ128:LU128,"&gt;0"),Input!$A$6:$HV$6,0),FALSE),0),0))*$D128*$F128</f>
        <v>7956000</v>
      </c>
      <c r="DW128" s="1">
        <f>IF($E128+$I128+$D$7&lt;=DW$22,0,IF(DW$22-$D$7&gt;=$E128,IF(COUNTIF($KZ128:LV128,"&gt;0")&gt;0,VLOOKUP($C128,Input!$A$8:$HV$21,MATCH($DP$21+COUNTIF($KZ128:LV128,"&gt;0"),Input!$A$6:$HV$6,0),FALSE),0),0))*$D128*$F128</f>
        <v>7956000</v>
      </c>
      <c r="DX128" s="1">
        <f>IF($E128+$I128+$D$7&lt;=DX$22,0,IF(DX$22-$D$7&gt;=$E128,IF(COUNTIF($KZ128:LW128,"&gt;0")&gt;0,VLOOKUP($C128,Input!$A$8:$HV$21,MATCH($DP$21+COUNTIF($KZ128:LW128,"&gt;0"),Input!$A$6:$HV$6,0),FALSE),0),0))*$D128*$F128</f>
        <v>7956000</v>
      </c>
      <c r="DY128" s="1">
        <f>IF($E128+$I128+$D$7&lt;=DY$22,0,IF(DY$22-$D$7&gt;=$E128,IF(COUNTIF($KZ128:LX128,"&gt;0")&gt;0,VLOOKUP($C128,Input!$A$8:$HV$21,MATCH($DP$21+COUNTIF($KZ128:LX128,"&gt;0"),Input!$A$6:$HV$6,0),FALSE),0),0))*$D128*$F128</f>
        <v>7956000</v>
      </c>
      <c r="DZ128" s="1">
        <f>IF($E128+$I128+$D$7&lt;=DZ$22,0,IF(DZ$22-$D$7&gt;=$E128,IF(COUNTIF($KZ128:LY128,"&gt;0")&gt;0,VLOOKUP($C128,Input!$A$8:$HV$21,MATCH($DP$21+COUNTIF($KZ128:LY128,"&gt;0"),Input!$A$6:$HV$6,0),FALSE),0),0))*$D128*$F128</f>
        <v>7956000</v>
      </c>
      <c r="EA128" s="1">
        <f>IF($E128+$I128+$D$7&lt;=EA$22,0,IF(EA$22-$D$7&gt;=$E128,IF(COUNTIF($KZ128:LZ128,"&gt;0")&gt;0,VLOOKUP($C128,Input!$A$8:$HV$21,MATCH($DP$21+COUNTIF($KZ128:LZ128,"&gt;0"),Input!$A$6:$HV$6,0),FALSE),0),0))*$D128*$F128</f>
        <v>7956000</v>
      </c>
      <c r="EB128" s="1">
        <f>IF($E128+$I128+$D$7&lt;=EB$22,0,IF(EB$22-$D$7&gt;=$E128,IF(COUNTIF($KZ128:MA128,"&gt;0")&gt;0,VLOOKUP($C128,Input!$A$8:$HV$21,MATCH($DP$21+COUNTIF($KZ128:MA128,"&gt;0"),Input!$A$6:$HV$6,0),FALSE),0),0))*$D128*$F128</f>
        <v>7956000</v>
      </c>
      <c r="EC128" s="1">
        <f>IF($E128+$I128+$D$7&lt;=EC$22,0,IF(EC$22-$D$7&gt;=$E128,IF(COUNTIF($KZ128:MB128,"&gt;0")&gt;0,VLOOKUP($C128,Input!$A$8:$HV$21,MATCH($DP$21+COUNTIF($KZ128:MB128,"&gt;0"),Input!$A$6:$HV$6,0),FALSE),0),0))*$D128*$F128</f>
        <v>0</v>
      </c>
      <c r="ED128" s="1">
        <f>IF($E128+$I128+$D$7&lt;=ED$22,0,IF(ED$22-$D$7&gt;=$E128,IF(COUNTIF($KZ128:MC128,"&gt;0")&gt;0,VLOOKUP($C128,Input!$A$8:$HV$21,MATCH($DP$21+COUNTIF($KZ128:MC128,"&gt;0"),Input!$A$6:$HV$6,0),FALSE),0),0))*$D128*$F128</f>
        <v>0</v>
      </c>
      <c r="EE128" s="1">
        <f>IF($E128+$I128+$D$7&lt;=EE$22,0,IF(EE$22-$D$7&gt;=$E128,IF(COUNTIF($KZ128:MD128,"&gt;0")&gt;0,VLOOKUP($C128,Input!$A$8:$HV$21,MATCH($DP$21+COUNTIF($KZ128:MD128,"&gt;0"),Input!$A$6:$HV$6,0),FALSE),0),0))*$D128*$F128</f>
        <v>0</v>
      </c>
      <c r="EF128" s="1">
        <f>IF($E128+$I128+$D$7&lt;=EF$22,0,IF(EF$22-$D$7&gt;=$E128,IF(COUNTIF($KZ128:ME128,"&gt;0")&gt;0,VLOOKUP($C128,Input!$A$8:$HV$21,MATCH($DP$21+COUNTIF($KZ128:ME128,"&gt;0"),Input!$A$6:$HV$6,0),FALSE),0),0))*$D128*$F128</f>
        <v>0</v>
      </c>
      <c r="EG128" s="1">
        <f>IF($E128+$I128+$D$7&lt;=EG$22,0,IF(EG$22-$D$7&gt;=$E128,IF(COUNTIF($KZ128:MF128,"&gt;0")&gt;0,VLOOKUP($C128,Input!$A$8:$HV$21,MATCH($DP$21+COUNTIF($KZ128:MF128,"&gt;0"),Input!$A$6:$HV$6,0),FALSE),0),0))*$D128*$F128</f>
        <v>0</v>
      </c>
      <c r="EH128" s="1">
        <f>IF($E128+$I128+$D$7&lt;=EH$22,0,IF(EH$22-$D$7&gt;=$E128,IF(COUNTIF($KZ128:MG128,"&gt;0")&gt;0,VLOOKUP($C128,Input!$A$8:$HV$21,MATCH($DP$21+COUNTIF($KZ128:MG128,"&gt;0"),Input!$A$6:$HV$6,0),FALSE),0),0))*$D128*$F128</f>
        <v>0</v>
      </c>
      <c r="EI128" s="1">
        <f>IF($E128+$I128+$D$7&lt;=EI$22,0,IF(EI$22-$D$7&gt;=$E128,IF(COUNTIF($KZ128:MH128,"&gt;0")&gt;0,VLOOKUP($C128,Input!$A$8:$HV$21,MATCH($DP$21+COUNTIF($KZ128:MH128,"&gt;0"),Input!$A$6:$HV$6,0),FALSE),0),0))*$D128*$F128</f>
        <v>0</v>
      </c>
      <c r="EJ128" s="1">
        <f>IF($E128+$I128+$D$7&lt;=EJ$22,0,IF(EJ$22-$D$7&gt;=$E128,IF(COUNTIF($KZ128:MI128,"&gt;0")&gt;0,VLOOKUP($C128,Input!$A$8:$HV$21,MATCH($DP$21+COUNTIF($KZ128:MI128,"&gt;0"),Input!$A$6:$HV$6,0),FALSE),0),0))*$D128*$F128</f>
        <v>0</v>
      </c>
      <c r="EK128" s="1">
        <f>IF($E128+$I128+$D$7&lt;=EK$22,0,IF(EK$22-$D$7&gt;=$E128,IF(COUNTIF($KZ128:MJ128,"&gt;0")&gt;0,VLOOKUP($C128,Input!$A$8:$HV$21,MATCH($DP$21+COUNTIF($KZ128:MJ128,"&gt;0"),Input!$A$6:$HV$6,0),FALSE),0),0))*$D128*$F128</f>
        <v>0</v>
      </c>
      <c r="EL128" s="1">
        <f>IF($E128+$I128+$D$7&lt;=EL$22,0,IF(EL$22-$D$7&gt;=$E128,IF(COUNTIF($KZ128:MK128,"&gt;0")&gt;0,VLOOKUP($C128,Input!$A$8:$HV$21,MATCH($DP$21+COUNTIF($KZ128:MK128,"&gt;0"),Input!$A$6:$HV$6,0),FALSE),0),0))*$D128*$F128</f>
        <v>0</v>
      </c>
      <c r="EM128" s="1">
        <f>IF($E128+$I128+$D$7&lt;=EM$22,0,IF(EM$22-$D$7&gt;=$E128,IF(COUNTIF($KZ128:ML128,"&gt;0")&gt;0,VLOOKUP($C128,Input!$A$8:$HV$21,MATCH($DP$21+COUNTIF($KZ128:ML128,"&gt;0"),Input!$A$6:$HV$6,0),FALSE),0),0))*$D128*$F128</f>
        <v>0</v>
      </c>
      <c r="EN128" s="1">
        <f>IF($E128+$I128+$D$7&lt;=EN$22,0,IF(EN$22-$D$7&gt;=$E128,IF(COUNTIF($KZ128:MM128,"&gt;0")&gt;0,VLOOKUP($C128,Input!$A$8:$HV$21,MATCH($DP$21+COUNTIF($KZ128:MM128,"&gt;0"),Input!$A$6:$HV$6,0),FALSE),0),0))*$D128*$F128</f>
        <v>0</v>
      </c>
      <c r="EO128" s="1">
        <f>IF($E128+$I128+$D$7&lt;=EO$22,0,IF(EO$22-$D$7&gt;=$E128,IF(COUNTIF($KZ128:MN128,"&gt;0")&gt;0,VLOOKUP($C128,Input!$A$8:$HV$21,MATCH($DP$21+COUNTIF($KZ128:MN128,"&gt;0"),Input!$A$6:$HV$6,0),FALSE),0),0))*$D128*$F128</f>
        <v>0</v>
      </c>
      <c r="EP128" s="1">
        <f>IF($E128+$I128+$D$7&lt;=EP$22,0,IF(EP$22-$D$7&gt;=$E128,IF(COUNTIF($KZ128:MO128,"&gt;0")&gt;0,VLOOKUP($C128,Input!$A$8:$HV$21,MATCH($DP$21+COUNTIF($KZ128:MO128,"&gt;0"),Input!$A$6:$HV$6,0),FALSE),0),0))*$D128*$F128</f>
        <v>0</v>
      </c>
      <c r="EQ128" s="1">
        <f>IF($E128+$I128+$D$7&lt;=EQ$22,0,IF(EQ$22-$D$7&gt;=$E128,IF(COUNTIF($KZ128:MP128,"&gt;0")&gt;0,VLOOKUP($C128,Input!$A$8:$HV$21,MATCH($DP$21+COUNTIF($KZ128:MP128,"&gt;0"),Input!$A$6:$HV$6,0),FALSE),0),0))*$D128*$F128</f>
        <v>0</v>
      </c>
      <c r="ER128" s="1">
        <f>IF($E128+$I128+$D$7&lt;=ER$22,0,IF(ER$22-$D$7&gt;=$E128,IF(COUNTIF($KZ128:MQ128,"&gt;0")&gt;0,VLOOKUP($C128,Input!$A$8:$HV$21,MATCH($DP$21+COUNTIF($KZ128:MQ128,"&gt;0"),Input!$A$6:$HV$6,0),FALSE),0),0))*$D128*$F128</f>
        <v>0</v>
      </c>
      <c r="ES128" s="1">
        <f>IF($E128+$I128+$D$7&lt;=ES$22,0,IF(ES$22-$D$7&gt;=$E128,IF(COUNTIF($KZ128:MR128,"&gt;0")&gt;0,VLOOKUP($C128,Input!$A$8:$HV$21,MATCH($DP$21+COUNTIF($KZ128:MR128,"&gt;0"),Input!$A$6:$HV$6,0),FALSE),0),0))*$D128*$F128</f>
        <v>0</v>
      </c>
      <c r="ET128" s="1">
        <f>IF($E128+$I128+$D$7&lt;=ET$22,0,IF(ET$22-$D$7&gt;=$E128,IF(COUNTIF($KZ128:MS128,"&gt;0")&gt;0,VLOOKUP($C128,Input!$A$8:$HV$21,MATCH($DP$21+COUNTIF($KZ128:MS128,"&gt;0"),Input!$A$6:$HV$6,0),FALSE),0),0))*$D128*$F128</f>
        <v>0</v>
      </c>
      <c r="EU128" s="1">
        <f>IF($E128+$I128+$D$7&lt;=EU$22,0,IF(EU$22-$D$7&gt;=$E128,IF(COUNTIF($KZ128:MT128,"&gt;0")&gt;0,VLOOKUP($C128,Input!$A$8:$HV$21,MATCH($DP$21+COUNTIF($KZ128:MT128,"&gt;0"),Input!$A$6:$HV$6,0),FALSE),0),0))*$D128*$F128</f>
        <v>0</v>
      </c>
      <c r="EV128" s="1">
        <f>IF($E128+$I128+$D$7&lt;=EV$22,0,IF(EV$22-$D$7&gt;=$E128,IF(COUNTIF($KZ128:MU128,"&gt;0")&gt;0,VLOOKUP($C128,Input!$A$8:$HV$21,MATCH($DP$21+COUNTIF($KZ128:MU128,"&gt;0"),Input!$A$6:$HV$6,0),FALSE),0),0))*$D128*$F128</f>
        <v>0</v>
      </c>
      <c r="EW128" s="1">
        <f>IF($E128+$I128+$D$7&lt;=EW$22,0,IF(EW$22-$D$7&gt;=$E128,IF(COUNTIF($KZ128:MV128,"&gt;0")&gt;0,VLOOKUP($C128,Input!$A$8:$HV$21,MATCH($DP$21+COUNTIF($KZ128:MV128,"&gt;0"),Input!$A$6:$HV$6,0),FALSE),0),0))*$D128*$F128</f>
        <v>0</v>
      </c>
      <c r="EX128" s="1">
        <f>IF($E128+$I128+$D$7&lt;=EX$22,0,IF(EX$22-$D$7&gt;=$E128,IF(COUNTIF($KZ128:MW128,"&gt;0")&gt;0,VLOOKUP($C128,Input!$A$8:$HV$21,MATCH($DP$21+COUNTIF($KZ128:MW128,"&gt;0"),Input!$A$6:$HV$6,0),FALSE),0),0))*$D128*$F128</f>
        <v>0</v>
      </c>
      <c r="EY128" s="1">
        <f>IF($E128+$I128+$D$7&lt;=EY$22,0,IF(EY$22-$D$7&gt;=$E128,IF(COUNTIF($KZ128:MX128,"&gt;0")&gt;0,VLOOKUP($C128,Input!$A$8:$HV$21,MATCH($DP$21+COUNTIF($KZ128:MX128,"&gt;0"),Input!$A$6:$HV$6,0),FALSE),0),0))*$D128*$F128</f>
        <v>0</v>
      </c>
      <c r="EZ128" s="1"/>
      <c r="FA128" t="str">
        <f>VLOOKUP($C128,Input!$A$8:$GZ$39,MATCH(FA$21,Input!$A$6:$GZ$6,0),FALSE)</f>
        <v>NA</v>
      </c>
      <c r="FB128">
        <f>IF((VLOOKUP($C128,Input!$A$8:$GZ$39,MATCH(FB$21,Input!$A$6:$GZ$6,0),FALSE))="Y",$D128/VLOOKUP($C128,Input!$A$8:$GZ$39,MATCH(FC$21,Input!$A$6:$GZ$6,0),FALSE),0)</f>
        <v>0</v>
      </c>
      <c r="FC128">
        <f>IF((VLOOKUP($C128,Input!$A$8:$GZ$39,MATCH(FB$21,Input!$A$6:$GZ$6,0),FALSE))="Y",0,IF((VLOOKUP($C128,Input!$A$8:$GZ$39,MATCH(FC$21,Input!$A$6:$GZ$6,0),FALSE))&gt;0,$D128/VLOOKUP($C128,Input!$A$8:$GZ$39,MATCH(FC$21,Input!$A$6:$GZ$6,0),FALSE),0))</f>
        <v>0</v>
      </c>
      <c r="FD128" s="1">
        <f>+IF($E128=FD$22,VLOOKUP($C128,Input!$A$8:$GZ$39,MATCH(FD$21,Input!$A$6:$GZ$6,0),FALSE),0)*IF(FD$110&gt;=MAX(FC$110:$FD$110),MIN((FD$110-MAX(FC$110:$FD$110)),(FD$110-FC$110)),0)+IF($E128=FD$22,VLOOKUP($C128,Input!$A$8:$GZ$39,MATCH(FD$21,Input!$A$6:$GZ$6,0),FALSE),0)*IF(FD$109&gt;=MAX(FC$109:$FD$109),MIN((FD$109-MAX(FC$109:$FD$109)),(FD$109-FC$109)),0)</f>
        <v>0</v>
      </c>
      <c r="FE128" s="1">
        <f>+IF($E128=FE$22,VLOOKUP($C128,Input!$A$8:$GZ$39,MATCH(FE$21,Input!$A$6:$GZ$6,0),FALSE),0)*IF(FE$110&gt;=MAX(FD$110:$FD$110),MIN((FE$110-MAX(FD$110:$FD$110)),(FE$110-FD$110)),0)+IF($E128=FE$22,VLOOKUP($C128,Input!$A$8:$GZ$39,MATCH(FE$21,Input!$A$6:$GZ$6,0),FALSE),0)*IF(FE$109&gt;=MAX(FD$109:$FD$109),MIN((FE$109-MAX(FD$109:$FD$109)),(FE$109-FD$109)),0)</f>
        <v>0</v>
      </c>
      <c r="FF128" s="1">
        <f>+IF($E128=FF$22,VLOOKUP($C128,Input!$A$8:$GZ$39,MATCH(FF$21,Input!$A$6:$GZ$6,0),FALSE),0)*IF(FF$110&gt;=MAX($FD$110:FE$110),MIN((FF$110-MAX($FD$110:FE$110)),(FF$110-FE$110)),0)+IF($E128=FF$22,VLOOKUP($C128,Input!$A$8:$GZ$39,MATCH(FF$21,Input!$A$6:$GZ$6,0),FALSE),0)*IF(FF$109&gt;=MAX($FD$109:FE$109),MIN((FF$109-MAX($FD$109:FE$109)),(FF$109-FE$109)),0)</f>
        <v>0</v>
      </c>
      <c r="FG128" s="1">
        <f>+IF($E128=FG$22,VLOOKUP($C128,Input!$A$8:$GZ$39,MATCH(FG$21,Input!$A$6:$GZ$6,0),FALSE),0)*IF(FG$110&gt;=MAX($FD$110:FF$110),MIN((FG$110-MAX($FD$110:FF$110)),(FG$110-FF$110)),0)+IF($E128=FG$22,VLOOKUP($C128,Input!$A$8:$GZ$39,MATCH(FG$21,Input!$A$6:$GZ$6,0),FALSE),0)*IF(FG$109&gt;=MAX($FD$109:FF$109),MIN((FG$109-MAX($FD$109:FF$109)),(FG$109-FF$109)),0)</f>
        <v>0</v>
      </c>
      <c r="FH128" s="1">
        <f>+IF($E128=FH$22,VLOOKUP($C128,Input!$A$8:$GZ$39,MATCH(FH$21,Input!$A$6:$GZ$6,0),FALSE),0)*IF(FH$110&gt;=MAX($FD$110:FG$110),MIN((FH$110-MAX($FD$110:FG$110)),(FH$110-FG$110)),0)+IF($E128=FH$22,VLOOKUP($C128,Input!$A$8:$GZ$39,MATCH(FH$21,Input!$A$6:$GZ$6,0),FALSE),0)*IF(FH$109&gt;=MAX($FD$109:FG$109),MIN((FH$109-MAX($FD$109:FG$109)),(FH$109-FG$109)),0)</f>
        <v>0</v>
      </c>
      <c r="FI128" s="1">
        <f>+IF($E128=FI$22,VLOOKUP($C128,Input!$A$8:$GZ$39,MATCH(FI$21,Input!$A$6:$GZ$6,0),FALSE),0)*IF(FI$110&gt;=MAX($FD$110:FH$110),MIN((FI$110-MAX($FD$110:FH$110)),(FI$110-FH$110)),0)+IF($E128=FI$22,VLOOKUP($C128,Input!$A$8:$GZ$39,MATCH(FI$21,Input!$A$6:$GZ$6,0),FALSE),0)*IF(FI$109&gt;=MAX($FD$109:FH$109),MIN((FI$109-MAX($FD$109:FH$109)),(FI$109-FH$109)),0)</f>
        <v>0</v>
      </c>
      <c r="FJ128" s="1">
        <f>+IF($E128=FJ$22,VLOOKUP($C128,Input!$A$8:$GZ$39,MATCH(FJ$21,Input!$A$6:$GZ$6,0),FALSE),0)*IF(FJ$110&gt;=MAX($FD$110:FI$110),MIN((FJ$110-MAX($FD$110:FI$110)),(FJ$110-FI$110)),0)+IF($E128=FJ$22,VLOOKUP($C128,Input!$A$8:$GZ$39,MATCH(FJ$21,Input!$A$6:$GZ$6,0),FALSE),0)*IF(FJ$109&gt;=MAX($FD$109:FI$109),MIN((FJ$109-MAX($FD$109:FI$109)),(FJ$109-FI$109)),0)</f>
        <v>0</v>
      </c>
      <c r="FK128" s="1">
        <f>+IF($E128=FK$22,VLOOKUP($C128,Input!$A$8:$GZ$39,MATCH(FK$21,Input!$A$6:$GZ$6,0),FALSE),0)*IF(FK$110&gt;=MAX($FD$110:FJ$110),MIN((FK$110-MAX($FD$110:FJ$110)),(FK$110-FJ$110)),0)+IF($E128=FK$22,VLOOKUP($C128,Input!$A$8:$GZ$39,MATCH(FK$21,Input!$A$6:$GZ$6,0),FALSE),0)*IF(FK$109&gt;=MAX($FD$109:FJ$109),MIN((FK$109-MAX($FD$109:FJ$109)),(FK$109-FJ$109)),0)</f>
        <v>0</v>
      </c>
      <c r="FL128" s="1">
        <f>+IF($E128=FL$22,VLOOKUP($C128,Input!$A$8:$GZ$39,MATCH(FL$21,Input!$A$6:$GZ$6,0),FALSE),0)*IF(FL$110&gt;=MAX($FD$110:FK$110),MIN((FL$110-MAX($FD$110:FK$110)),(FL$110-FK$110)),0)+IF($E128=FL$22,VLOOKUP($C128,Input!$A$8:$GZ$39,MATCH(FL$21,Input!$A$6:$GZ$6,0),FALSE),0)*IF(FL$109&gt;=MAX($FD$109:FK$109),MIN((FL$109-MAX($FD$109:FK$109)),(FL$109-FK$109)),0)</f>
        <v>0</v>
      </c>
      <c r="FM128" s="1">
        <f>+IF($E128=FM$22,VLOOKUP($C128,Input!$A$8:$GZ$39,MATCH(FM$21,Input!$A$6:$GZ$6,0),FALSE),0)*IF(FM$110&gt;=MAX($FD$110:FL$110),MIN((FM$110-MAX($FD$110:FL$110)),(FM$110-FL$110)),0)+IF($E128=FM$22,VLOOKUP($C128,Input!$A$8:$GZ$39,MATCH(FM$21,Input!$A$6:$GZ$6,0),FALSE),0)*IF(FM$109&gt;=MAX($FD$109:FL$109),MIN((FM$109-MAX($FD$109:FL$109)),(FM$109-FL$109)),0)</f>
        <v>0</v>
      </c>
      <c r="FN128" s="1">
        <f>+IF($E128=FN$22,VLOOKUP($C128,Input!$A$8:$GZ$39,MATCH(FN$21,Input!$A$6:$GZ$6,0),FALSE),0)*IF(FN$110&gt;=MAX($FD$110:FM$110),MIN((FN$110-MAX($FD$110:FM$110)),(FN$110-FM$110)),0)+IF($E128=FN$22,VLOOKUP($C128,Input!$A$8:$GZ$39,MATCH(FN$21,Input!$A$6:$GZ$6,0),FALSE),0)*IF(FN$109&gt;=MAX($FD$109:FM$109),MIN((FN$109-MAX($FD$109:FM$109)),(FN$109-FM$109)),0)</f>
        <v>0</v>
      </c>
      <c r="FO128" s="1">
        <f>+IF($E128=FO$22,VLOOKUP($C128,Input!$A$8:$GZ$39,MATCH(FO$21,Input!$A$6:$GZ$6,0),FALSE),0)*IF(FO$110&gt;=MAX($FD$110:FN$110),MIN((FO$110-MAX($FD$110:FN$110)),(FO$110-FN$110)),0)+IF($E128=FO$22,VLOOKUP($C128,Input!$A$8:$GZ$39,MATCH(FO$21,Input!$A$6:$GZ$6,0),FALSE),0)*IF(FO$109&gt;=MAX($FD$109:FN$109),MIN((FO$109-MAX($FD$109:FN$109)),(FO$109-FN$109)),0)</f>
        <v>0</v>
      </c>
      <c r="FP128" s="1">
        <f>+IF($E128=FP$22,VLOOKUP($C128,Input!$A$8:$GZ$39,MATCH(FP$21,Input!$A$6:$GZ$6,0),FALSE),0)*IF(FP$110&gt;=MAX($FD$110:FO$110),MIN((FP$110-MAX($FD$110:FO$110)),(FP$110-FO$110)),0)+IF($E128=FP$22,VLOOKUP($C128,Input!$A$8:$GZ$39,MATCH(FP$21,Input!$A$6:$GZ$6,0),FALSE),0)*IF(FP$109&gt;=MAX($FD$109:FO$109),MIN((FP$109-MAX($FD$109:FO$109)),(FP$109-FO$109)),0)</f>
        <v>0</v>
      </c>
      <c r="FQ128" s="1">
        <f>+IF($E128=FQ$22,VLOOKUP($C128,Input!$A$8:$GZ$39,MATCH(FQ$21,Input!$A$6:$GZ$6,0),FALSE),0)*IF(FQ$110&gt;=MAX($FD$110:FP$110),MIN((FQ$110-MAX($FD$110:FP$110)),(FQ$110-FP$110)),0)+IF($E128=FQ$22,VLOOKUP($C128,Input!$A$8:$GZ$39,MATCH(FQ$21,Input!$A$6:$GZ$6,0),FALSE),0)*IF(FQ$109&gt;=MAX($FD$109:FP$109),MIN((FQ$109-MAX($FD$109:FP$109)),(FQ$109-FP$109)),0)</f>
        <v>0</v>
      </c>
      <c r="FR128" s="1">
        <f>+IF($E128=FR$22,VLOOKUP($C128,Input!$A$8:$GZ$39,MATCH(FR$21,Input!$A$6:$GZ$6,0),FALSE),0)*IF(FR$110&gt;=MAX($FD$110:FQ$110),MIN((FR$110-MAX($FD$110:FQ$110)),(FR$110-FQ$110)),0)+IF($E128=FR$22,VLOOKUP($C128,Input!$A$8:$GZ$39,MATCH(FR$21,Input!$A$6:$GZ$6,0),FALSE),0)*IF(FR$109&gt;=MAX($FD$109:FQ$109),MIN((FR$109-MAX($FD$109:FQ$109)),(FR$109-FQ$109)),0)</f>
        <v>0</v>
      </c>
      <c r="FS128" s="1">
        <f>+IF($E128=FS$22,VLOOKUP($C128,Input!$A$8:$GZ$39,MATCH(FS$21,Input!$A$6:$GZ$6,0),FALSE),0)*IF(FS$110&gt;=MAX($FD$110:FR$110),MIN((FS$110-MAX($FD$110:FR$110)),(FS$110-FR$110)),0)+IF($E128=FS$22,VLOOKUP($C128,Input!$A$8:$GZ$39,MATCH(FS$21,Input!$A$6:$GZ$6,0),FALSE),0)*IF(FS$109&gt;=MAX($FD$109:FR$109),MIN((FS$109-MAX($FD$109:FR$109)),(FS$109-FR$109)),0)</f>
        <v>0</v>
      </c>
      <c r="FT128" s="1">
        <f>+IF($E128=FT$22,VLOOKUP($C128,Input!$A$8:$GZ$39,MATCH(FT$21,Input!$A$6:$GZ$6,0),FALSE),0)*IF(FT$110&gt;=MAX($FD$110:FS$110),MIN((FT$110-MAX($FD$110:FS$110)),(FT$110-FS$110)),0)+IF($E128=FT$22,VLOOKUP($C128,Input!$A$8:$GZ$39,MATCH(FT$21,Input!$A$6:$GZ$6,0),FALSE),0)*IF(FT$109&gt;=MAX($FD$109:FS$109),MIN((FT$109-MAX($FD$109:FS$109)),(FT$109-FS$109)),0)</f>
        <v>0</v>
      </c>
      <c r="FU128" s="1">
        <f>+IF($E128=FU$22,VLOOKUP($C128,Input!$A$8:$GZ$39,MATCH(FU$21,Input!$A$6:$GZ$6,0),FALSE),0)*IF(FU$110&gt;=MAX($FD$110:FT$110),MIN((FU$110-MAX($FD$110:FT$110)),(FU$110-FT$110)),0)+IF($E128=FU$22,VLOOKUP($C128,Input!$A$8:$GZ$39,MATCH(FU$21,Input!$A$6:$GZ$6,0),FALSE),0)*IF(FU$109&gt;=MAX($FD$109:FT$109),MIN((FU$109-MAX($FD$109:FT$109)),(FU$109-FT$109)),0)</f>
        <v>0</v>
      </c>
      <c r="FV128" s="1">
        <f>+IF($E128=FV$22,VLOOKUP($C128,Input!$A$8:$GZ$39,MATCH(FV$21,Input!$A$6:$GZ$6,0),FALSE),0)*IF(FV$110&gt;=MAX($FD$110:FU$110),MIN((FV$110-MAX($FD$110:FU$110)),(FV$110-FU$110)),0)+IF($E128=FV$22,VLOOKUP($C128,Input!$A$8:$GZ$39,MATCH(FV$21,Input!$A$6:$GZ$6,0),FALSE),0)*IF(FV$109&gt;=MAX($FD$109:FU$109),MIN((FV$109-MAX($FD$109:FU$109)),(FV$109-FU$109)),0)</f>
        <v>0</v>
      </c>
      <c r="FW128" s="1">
        <f>+IF($E128=FW$22,VLOOKUP($C128,Input!$A$8:$GZ$39,MATCH(FW$21,Input!$A$6:$GZ$6,0),FALSE),0)*IF(FW$110&gt;=MAX($FD$110:FV$110),MIN((FW$110-MAX($FD$110:FV$110)),(FW$110-FV$110)),0)+IF($E128=FW$22,VLOOKUP($C128,Input!$A$8:$GZ$39,MATCH(FW$21,Input!$A$6:$GZ$6,0),FALSE),0)*IF(FW$109&gt;=MAX($FD$109:FV$109),MIN((FW$109-MAX($FD$109:FV$109)),(FW$109-FV$109)),0)</f>
        <v>0</v>
      </c>
      <c r="FX128" s="1">
        <f>+IF($E128=FX$22,VLOOKUP($C128,Input!$A$8:$GZ$39,MATCH(FX$21,Input!$A$6:$GZ$6,0),FALSE),0)*IF(FX$110&gt;=MAX($FD$110:FW$110),MIN((FX$110-MAX($FD$110:FW$110)),(FX$110-FW$110)),0)+IF($E128=FX$22,VLOOKUP($C128,Input!$A$8:$GZ$39,MATCH(FX$21,Input!$A$6:$GZ$6,0),FALSE),0)*IF(FX$109&gt;=MAX($FD$109:FW$109),MIN((FX$109-MAX($FD$109:FW$109)),(FX$109-FW$109)),0)</f>
        <v>0</v>
      </c>
      <c r="FY128" s="1">
        <f>+IF($E128=FY$22,VLOOKUP($C128,Input!$A$8:$GZ$39,MATCH(FY$21,Input!$A$6:$GZ$6,0),FALSE),0)*IF(FY$110&gt;=MAX($FD$110:FX$110),MIN((FY$110-MAX($FD$110:FX$110)),(FY$110-FX$110)),0)+IF($E128=FY$22,VLOOKUP($C128,Input!$A$8:$GZ$39,MATCH(FY$21,Input!$A$6:$GZ$6,0),FALSE),0)*IF(FY$109&gt;=MAX($FD$109:FX$109),MIN((FY$109-MAX($FD$109:FX$109)),(FY$109-FX$109)),0)</f>
        <v>0</v>
      </c>
      <c r="FZ128" s="1">
        <f>+IF($E128=FZ$22,VLOOKUP($C128,Input!$A$8:$GZ$39,MATCH(FZ$21,Input!$A$6:$GZ$6,0),FALSE),0)*IF(FZ$110&gt;=MAX($FD$110:FY$110),MIN((FZ$110-MAX($FD$110:FY$110)),(FZ$110-FY$110)),0)+IF($E128=FZ$22,VLOOKUP($C128,Input!$A$8:$GZ$39,MATCH(FZ$21,Input!$A$6:$GZ$6,0),FALSE),0)*IF(FZ$109&gt;=MAX($FD$109:FY$109),MIN((FZ$109-MAX($FD$109:FY$109)),(FZ$109-FY$109)),0)</f>
        <v>0</v>
      </c>
      <c r="GA128" s="1">
        <f>+IF($E128=GA$22,VLOOKUP($C128,Input!$A$8:$GZ$39,MATCH(GA$21,Input!$A$6:$GZ$6,0),FALSE),0)*IF(GA$110&gt;=MAX($FD$110:FZ$110),MIN((GA$110-MAX($FD$110:FZ$110)),(GA$110-FZ$110)),0)+IF($E128=GA$22,VLOOKUP($C128,Input!$A$8:$GZ$39,MATCH(GA$21,Input!$A$6:$GZ$6,0),FALSE),0)*IF(GA$109&gt;=MAX($FD$109:FZ$109),MIN((GA$109-MAX($FD$109:FZ$109)),(GA$109-FZ$109)),0)</f>
        <v>0</v>
      </c>
      <c r="GB128" s="1">
        <f>+IF($E128=GB$22,VLOOKUP($C128,Input!$A$8:$GZ$39,MATCH(GB$21,Input!$A$6:$GZ$6,0),FALSE),0)*IF(GB$110&gt;=MAX($FD$110:GA$110),MIN((GB$110-MAX($FD$110:GA$110)),(GB$110-GA$110)),0)+IF($E128=GB$22,VLOOKUP($C128,Input!$A$8:$GZ$39,MATCH(GB$21,Input!$A$6:$GZ$6,0),FALSE),0)*IF(GB$109&gt;=MAX($FD$109:GA$109),MIN((GB$109-MAX($FD$109:GA$109)),(GB$109-GA$109)),0)</f>
        <v>0</v>
      </c>
      <c r="GC128" s="1">
        <f>+IF($E128=GC$22,VLOOKUP($C128,Input!$A$8:$GZ$39,MATCH(GC$21,Input!$A$6:$GZ$6,0),FALSE),0)*IF(GC$110&gt;=MAX($FD$110:GB$110),MIN((GC$110-MAX($FD$110:GB$110)),(GC$110-GB$110)),0)+IF($E128=GC$22,VLOOKUP($C128,Input!$A$8:$GZ$39,MATCH(GC$21,Input!$A$6:$GZ$6,0),FALSE),0)*IF(GC$109&gt;=MAX($FD$109:GB$109),MIN((GC$109-MAX($FD$109:GB$109)),(GC$109-GB$109)),0)</f>
        <v>0</v>
      </c>
      <c r="GD128" s="1">
        <f>+IF($E128=GD$22,VLOOKUP($C128,Input!$A$8:$GZ$39,MATCH(GD$21,Input!$A$6:$GZ$6,0),FALSE),0)*IF(GD$110&gt;=MAX($FD$110:GC$110),MIN((GD$110-MAX($FD$110:GC$110)),(GD$110-GC$110)),0)+IF($E128=GD$22,VLOOKUP($C128,Input!$A$8:$GZ$39,MATCH(GD$21,Input!$A$6:$GZ$6,0),FALSE),0)*IF(GD$109&gt;=MAX($FD$109:GC$109),MIN((GD$109-MAX($FD$109:GC$109)),(GD$109-GC$109)),0)</f>
        <v>0</v>
      </c>
      <c r="GE128" s="1">
        <f>+IF($E128=GE$22,VLOOKUP($C128,Input!$A$8:$GZ$39,MATCH(GE$21,Input!$A$6:$GZ$6,0),FALSE),0)*IF(GE$110&gt;=MAX($FD$110:GD$110),MIN((GE$110-MAX($FD$110:GD$110)),(GE$110-GD$110)),0)+IF($E128=GE$22,VLOOKUP($C128,Input!$A$8:$GZ$39,MATCH(GE$21,Input!$A$6:$GZ$6,0),FALSE),0)*IF(GE$109&gt;=MAX($FD$109:GD$109),MIN((GE$109-MAX($FD$109:GD$109)),(GE$109-GD$109)),0)</f>
        <v>0</v>
      </c>
      <c r="GF128" s="1">
        <f>+IF($E128=GF$22,VLOOKUP($C128,Input!$A$8:$GZ$39,MATCH(GF$21,Input!$A$6:$GZ$6,0),FALSE),0)*IF(GF$110&gt;=MAX($FD$110:GE$110),MIN((GF$110-MAX($FD$110:GE$110)),(GF$110-GE$110)),0)+IF($E128=GF$22,VLOOKUP($C128,Input!$A$8:$GZ$39,MATCH(GF$21,Input!$A$6:$GZ$6,0),FALSE),0)*IF(GF$109&gt;=MAX($FD$109:GE$109),MIN((GF$109-MAX($FD$109:GE$109)),(GF$109-GE$109)),0)</f>
        <v>0</v>
      </c>
      <c r="GG128" s="1">
        <f>+IF($E128=GG$22,VLOOKUP($C128,Input!$A$8:$GZ$39,MATCH(GG$21,Input!$A$6:$GZ$6,0),FALSE),0)*IF(GG$110&gt;=MAX($FD$110:GF$110),MIN((GG$110-MAX($FD$110:GF$110)),(GG$110-GF$110)),0)+IF($E128=GG$22,VLOOKUP($C128,Input!$A$8:$GZ$39,MATCH(GG$21,Input!$A$6:$GZ$6,0),FALSE),0)*IF(GG$109&gt;=MAX($FD$109:GF$109),MIN((GG$109-MAX($FD$109:GF$109)),(GG$109-GF$109)),0)</f>
        <v>0</v>
      </c>
      <c r="GH128" s="1">
        <f>+IF($E128=GH$22,VLOOKUP($C128,Input!$A$8:$GZ$39,MATCH(GH$21,Input!$A$6:$GZ$6,0),FALSE),0)*IF(GH$110&gt;=MAX($FD$110:GG$110),MIN((GH$110-MAX($FD$110:GG$110)),(GH$110-GG$110)),0)+IF($E128=GH$22,VLOOKUP($C128,Input!$A$8:$GZ$39,MATCH(GH$21,Input!$A$6:$GZ$6,0),FALSE),0)*IF(GH$109&gt;=MAX($FD$109:GG$109),MIN((GH$109-MAX($FD$109:GG$109)),(GH$109-GG$109)),0)</f>
        <v>0</v>
      </c>
      <c r="GI128" s="1">
        <f>+IF($E128=GI$22,VLOOKUP($C128,Input!$A$8:$GZ$39,MATCH(GI$21,Input!$A$6:$GZ$6,0),FALSE),0)*IF(GI$110&gt;=MAX($FD$110:GH$110),MIN((GI$110-MAX($FD$110:GH$110)),(GI$110-GH$110)),0)+IF($E128=GI$22,VLOOKUP($C128,Input!$A$8:$GZ$39,MATCH(GI$21,Input!$A$6:$GZ$6,0),FALSE),0)*IF(GI$109&gt;=MAX($FD$109:GH$109),MIN((GI$109-MAX($FD$109:GH$109)),(GI$109-GH$109)),0)</f>
        <v>0</v>
      </c>
      <c r="GJ128" s="1">
        <f>+IF($E128=GJ$22,VLOOKUP($C128,Input!$A$8:$GZ$39,MATCH(GJ$21,Input!$A$6:$GZ$6,0),FALSE),0)*IF(GJ$110&gt;=MAX($FD$110:GI$110),MIN((GJ$110-MAX($FD$110:GI$110)),(GJ$110-GI$110)),0)+IF($E128=GJ$22,VLOOKUP($C128,Input!$A$8:$GZ$39,MATCH(GJ$21,Input!$A$6:$GZ$6,0),FALSE),0)*IF(GJ$109&gt;=MAX($FD$109:GI$109),MIN((GJ$109-MAX($FD$109:GI$109)),(GJ$109-GI$109)),0)</f>
        <v>0</v>
      </c>
      <c r="GK128" s="1">
        <f>+IF($E128=GK$22,VLOOKUP($C128,Input!$A$8:$GZ$39,MATCH(GK$21,Input!$A$6:$GZ$6,0),FALSE),0)*IF(GK$110&gt;=MAX($FD$110:GJ$110),MIN((GK$110-MAX($FD$110:GJ$110)),(GK$110-GJ$110)),0)+IF($E128=GK$22,VLOOKUP($C128,Input!$A$8:$GZ$39,MATCH(GK$21,Input!$A$6:$GZ$6,0),FALSE),0)*IF(GK$109&gt;=MAX($FD$109:GJ$109),MIN((GK$109-MAX($FD$109:GJ$109)),(GK$109-GJ$109)),0)</f>
        <v>0</v>
      </c>
      <c r="GL128" s="1">
        <f>+IF($E128=GL$22,VLOOKUP($C128,Input!$A$8:$GZ$39,MATCH(GL$21,Input!$A$6:$GZ$6,0),FALSE),0)*IF(GL$110&gt;=MAX($FD$110:GK$110),MIN((GL$110-MAX($FD$110:GK$110)),(GL$110-GK$110)),0)+IF($E128=GL$22,VLOOKUP($C128,Input!$A$8:$GZ$39,MATCH(GL$21,Input!$A$6:$GZ$6,0),FALSE),0)*IF(GL$109&gt;=MAX($FD$109:GK$109),MIN((GL$109-MAX($FD$109:GK$109)),(GL$109-GK$109)),0)</f>
        <v>0</v>
      </c>
      <c r="GM128" s="42"/>
      <c r="GN128" t="str">
        <f>VLOOKUP($C128,Input!$A$8:$GZ$39,MATCH(GN$21,Input!$A$6:$GZ$6,0),FALSE)</f>
        <v>NA</v>
      </c>
      <c r="GO128">
        <f>IF((VLOOKUP($C128,Input!$A$8:$GZ$39,MATCH(GO$21,Input!$A$6:$GZ$6,0),FALSE))="Y",$D128/VLOOKUP($C128,Input!$A$8:$GZ$39,MATCH(GP$21,Input!$A$6:$GZ$6,0),FALSE),0)</f>
        <v>0</v>
      </c>
      <c r="GP128">
        <f>IF((VLOOKUP($C128,Input!$A$8:$GZ$39,MATCH(GO$21,Input!$A$6:$GZ$6,0),FALSE))="Y",0,IF((VLOOKUP($C128,Input!$A$8:$GZ$39,MATCH(GP$21,Input!$A$6:$GZ$6,0),FALSE))&gt;0,$D128/VLOOKUP($C128,Input!$A$8:$GZ$39,MATCH(GP$21,Input!$A$6:$GZ$6,0),FALSE),0))</f>
        <v>0</v>
      </c>
      <c r="GQ128" s="1">
        <f>+IF($E128=GQ$22,VLOOKUP($C128,Input!$A$8:$GZ$39,MATCH(GQ$21,Input!$A$6:$GZ$6,0),FALSE),0)*IF(GQ$110&gt;=MAX($GP$110:GP$110),MIN((GQ$110-MAX($GP$110:GP$110)),(GQ$110-GP$110)),0)+IF($E128=GQ$22,VLOOKUP($C128,Input!$A$8:$GZ$39,MATCH(GQ$21,Input!$A$6:$GZ$6,0),FALSE),0)*IF(GQ$109&gt;=MAX($GP$109:GP$109),MIN((GQ$109-MAX($GP$109:GP$109)),(GQ$109-GP$109)),0)</f>
        <v>0</v>
      </c>
      <c r="GR128" s="1">
        <f>+IF($E128=GR$22,VLOOKUP($C128,Input!$A$8:$GZ$39,MATCH(GR$21,Input!$A$6:$GZ$6,0),FALSE),0)*IF(GR$110&gt;=MAX($GP$110:GQ$110),MIN((GR$110-MAX($GP$110:GQ$110)),(GR$110-GQ$110)),0)+IF($E128=GR$22,VLOOKUP($C128,Input!$A$8:$GZ$39,MATCH(GR$21,Input!$A$6:$GZ$6,0),FALSE),0)*IF(GR$109&gt;=MAX($GP$109:GQ$109),MIN((GR$109-MAX($GP$109:GQ$109)),(GR$109-GQ$109)),0)</f>
        <v>0</v>
      </c>
      <c r="GS128" s="1">
        <f>+IF($E128=GS$22,VLOOKUP($C128,Input!$A$8:$GZ$39,MATCH(GS$21,Input!$A$6:$GZ$6,0),FALSE),0)*IF(GS$110&gt;=MAX($GP$110:GR$110),MIN((GS$110-MAX($GP$110:GR$110)),(GS$110-GR$110)),0)+IF($E128=GS$22,VLOOKUP($C128,Input!$A$8:$GZ$39,MATCH(GS$21,Input!$A$6:$GZ$6,0),FALSE),0)*IF(GS$109&gt;=MAX($GP$109:GR$109),MIN((GS$109-MAX($GP$109:GR$109)),(GS$109-GR$109)),0)</f>
        <v>0</v>
      </c>
      <c r="GT128" s="1">
        <f>+IF($E128=GT$22,VLOOKUP($C128,Input!$A$8:$GZ$39,MATCH(GT$21,Input!$A$6:$GZ$6,0),FALSE),0)*IF(GT$110&gt;=MAX($GP$110:GS$110),MIN((GT$110-MAX($GP$110:GS$110)),(GT$110-GS$110)),0)+IF($E128=GT$22,VLOOKUP($C128,Input!$A$8:$GZ$39,MATCH(GT$21,Input!$A$6:$GZ$6,0),FALSE),0)*IF(GT$109&gt;=MAX($GP$109:GS$109),MIN((GT$109-MAX($GP$109:GS$109)),(GT$109-GS$109)),0)</f>
        <v>0</v>
      </c>
      <c r="GU128" s="1">
        <f>+IF($E128=GU$22,VLOOKUP($C128,Input!$A$8:$GZ$39,MATCH(GU$21,Input!$A$6:$GZ$6,0),FALSE),0)*IF(GU$110&gt;=MAX($GP$110:GT$110),MIN((GU$110-MAX($GP$110:GT$110)),(GU$110-GT$110)),0)+IF($E128=GU$22,VLOOKUP($C128,Input!$A$8:$GZ$39,MATCH(GU$21,Input!$A$6:$GZ$6,0),FALSE),0)*IF(GU$109&gt;=MAX($GP$109:GT$109),MIN((GU$109-MAX($GP$109:GT$109)),(GU$109-GT$109)),0)</f>
        <v>0</v>
      </c>
      <c r="GV128" s="1">
        <f>+IF($E128=GV$22,VLOOKUP($C128,Input!$A$8:$GZ$39,MATCH(GV$21,Input!$A$6:$GZ$6,0),FALSE),0)*IF(GV$110&gt;=MAX($GP$110:GU$110),MIN((GV$110-MAX($GP$110:GU$110)),(GV$110-GU$110)),0)+IF($E128=GV$22,VLOOKUP($C128,Input!$A$8:$GZ$39,MATCH(GV$21,Input!$A$6:$GZ$6,0),FALSE),0)*IF(GV$109&gt;=MAX($GP$109:GU$109),MIN((GV$109-MAX($GP$109:GU$109)),(GV$109-GU$109)),0)</f>
        <v>0</v>
      </c>
      <c r="GW128" s="1">
        <f>+IF($E128=GW$22,VLOOKUP($C128,Input!$A$8:$GZ$39,MATCH(GW$21,Input!$A$6:$GZ$6,0),FALSE),0)*IF(GW$110&gt;=MAX($GP$110:GV$110),MIN((GW$110-MAX($GP$110:GV$110)),(GW$110-GV$110)),0)+IF($E128=GW$22,VLOOKUP($C128,Input!$A$8:$GZ$39,MATCH(GW$21,Input!$A$6:$GZ$6,0),FALSE),0)*IF(GW$109&gt;=MAX($GP$109:GV$109),MIN((GW$109-MAX($GP$109:GV$109)),(GW$109-GV$109)),0)</f>
        <v>0</v>
      </c>
      <c r="GX128" s="1">
        <f>+IF($E128=GX$22,VLOOKUP($C128,Input!$A$8:$GZ$39,MATCH(GX$21,Input!$A$6:$GZ$6,0),FALSE),0)*IF(GX$110&gt;=MAX($GP$110:GW$110),MIN((GX$110-MAX($GP$110:GW$110)),(GX$110-GW$110)),0)+IF($E128=GX$22,VLOOKUP($C128,Input!$A$8:$GZ$39,MATCH(GX$21,Input!$A$6:$GZ$6,0),FALSE),0)*IF(GX$109&gt;=MAX($GP$109:GW$109),MIN((GX$109-MAX($GP$109:GW$109)),(GX$109-GW$109)),0)</f>
        <v>0</v>
      </c>
      <c r="GY128" s="1">
        <f>+IF($E128=GY$22,VLOOKUP($C128,Input!$A$8:$GZ$39,MATCH(GY$21,Input!$A$6:$GZ$6,0),FALSE),0)*IF(GY$110&gt;=MAX($GP$110:GX$110),MIN((GY$110-MAX($GP$110:GX$110)),(GY$110-GX$110)),0)+IF($E128=GY$22,VLOOKUP($C128,Input!$A$8:$GZ$39,MATCH(GY$21,Input!$A$6:$GZ$6,0),FALSE),0)*IF(GY$109&gt;=MAX($GP$109:GX$109),MIN((GY$109-MAX($GP$109:GX$109)),(GY$109-GX$109)),0)</f>
        <v>0</v>
      </c>
      <c r="GZ128" s="1">
        <f>+IF($E128=GZ$22,VLOOKUP($C128,Input!$A$8:$GZ$39,MATCH(GZ$21,Input!$A$6:$GZ$6,0),FALSE),0)*IF(GZ$110&gt;=MAX($GP$110:GY$110),MIN((GZ$110-MAX($GP$110:GY$110)),(GZ$110-GY$110)),0)+IF($E128=GZ$22,VLOOKUP($C128,Input!$A$8:$GZ$39,MATCH(GZ$21,Input!$A$6:$GZ$6,0),FALSE),0)*IF(GZ$109&gt;=MAX($GP$109:GY$109),MIN((GZ$109-MAX($GP$109:GY$109)),(GZ$109-GY$109)),0)</f>
        <v>0</v>
      </c>
      <c r="HA128" s="1">
        <f>+IF($E128=HA$22,VLOOKUP($C128,Input!$A$8:$GZ$39,MATCH(HA$21,Input!$A$6:$GZ$6,0),FALSE),0)*IF(HA$110&gt;=MAX($GP$110:GZ$110),MIN((HA$110-MAX($GP$110:GZ$110)),(HA$110-GZ$110)),0)+IF($E128=HA$22,VLOOKUP($C128,Input!$A$8:$GZ$39,MATCH(HA$21,Input!$A$6:$GZ$6,0),FALSE),0)*IF(HA$109&gt;=MAX($GP$109:GZ$109),MIN((HA$109-MAX($GP$109:GZ$109)),(HA$109-GZ$109)),0)</f>
        <v>0</v>
      </c>
      <c r="HB128" s="1">
        <f>+IF($E128=HB$22,VLOOKUP($C128,Input!$A$8:$GZ$39,MATCH(HB$21,Input!$A$6:$GZ$6,0),FALSE),0)*IF(HB$110&gt;=MAX($GP$110:HA$110),MIN((HB$110-MAX($GP$110:HA$110)),(HB$110-HA$110)),0)+IF($E128=HB$22,VLOOKUP($C128,Input!$A$8:$GZ$39,MATCH(HB$21,Input!$A$6:$GZ$6,0),FALSE),0)*IF(HB$109&gt;=MAX($GP$109:HA$109),MIN((HB$109-MAX($GP$109:HA$109)),(HB$109-HA$109)),0)</f>
        <v>0</v>
      </c>
      <c r="HC128" s="1">
        <f>+IF($E128=HC$22,VLOOKUP($C128,Input!$A$8:$GZ$39,MATCH(HC$21,Input!$A$6:$GZ$6,0),FALSE),0)*IF(HC$110&gt;=MAX($GP$110:HB$110),MIN((HC$110-MAX($GP$110:HB$110)),(HC$110-HB$110)),0)+IF($E128=HC$22,VLOOKUP($C128,Input!$A$8:$GZ$39,MATCH(HC$21,Input!$A$6:$GZ$6,0),FALSE),0)*IF(HC$109&gt;=MAX($GP$109:HB$109),MIN((HC$109-MAX($GP$109:HB$109)),(HC$109-HB$109)),0)</f>
        <v>0</v>
      </c>
      <c r="HD128" s="1">
        <f>+IF($E128=HD$22,VLOOKUP($C128,Input!$A$8:$GZ$39,MATCH(HD$21,Input!$A$6:$GZ$6,0),FALSE),0)*IF(HD$110&gt;=MAX($GP$110:HC$110),MIN((HD$110-MAX($GP$110:HC$110)),(HD$110-HC$110)),0)+IF($E128=HD$22,VLOOKUP($C128,Input!$A$8:$GZ$39,MATCH(HD$21,Input!$A$6:$GZ$6,0),FALSE),0)*IF(HD$109&gt;=MAX($GP$109:HC$109),MIN((HD$109-MAX($GP$109:HC$109)),(HD$109-HC$109)),0)</f>
        <v>0</v>
      </c>
      <c r="HE128" s="1">
        <f>+IF($E128=HE$22,VLOOKUP($C128,Input!$A$8:$GZ$39,MATCH(HE$21,Input!$A$6:$GZ$6,0),FALSE),0)*IF(HE$110&gt;=MAX($GP$110:HD$110),MIN((HE$110-MAX($GP$110:HD$110)),(HE$110-HD$110)),0)+IF($E128=HE$22,VLOOKUP($C128,Input!$A$8:$GZ$39,MATCH(HE$21,Input!$A$6:$GZ$6,0),FALSE),0)*IF(HE$109&gt;=MAX($GP$109:HD$109),MIN((HE$109-MAX($GP$109:HD$109)),(HE$109-HD$109)),0)</f>
        <v>0</v>
      </c>
      <c r="HF128" s="1">
        <f>+IF($E128=HF$22,VLOOKUP($C128,Input!$A$8:$GZ$39,MATCH(HF$21,Input!$A$6:$GZ$6,0),FALSE),0)*IF(HF$110&gt;=MAX($GP$110:HE$110),MIN((HF$110-MAX($GP$110:HE$110)),(HF$110-HE$110)),0)+IF($E128=HF$22,VLOOKUP($C128,Input!$A$8:$GZ$39,MATCH(HF$21,Input!$A$6:$GZ$6,0),FALSE),0)*IF(HF$109&gt;=MAX($GP$109:HE$109),MIN((HF$109-MAX($GP$109:HE$109)),(HF$109-HE$109)),0)</f>
        <v>0</v>
      </c>
      <c r="HG128" s="1">
        <f>+IF($E128=HG$22,VLOOKUP($C128,Input!$A$8:$GZ$39,MATCH(HG$21,Input!$A$6:$GZ$6,0),FALSE),0)*IF(HG$110&gt;=MAX($GP$110:HF$110),MIN((HG$110-MAX($GP$110:HF$110)),(HG$110-HF$110)),0)+IF($E128=HG$22,VLOOKUP($C128,Input!$A$8:$GZ$39,MATCH(HG$21,Input!$A$6:$GZ$6,0),FALSE),0)*IF(HG$109&gt;=MAX($GP$109:HF$109),MIN((HG$109-MAX($GP$109:HF$109)),(HG$109-HF$109)),0)</f>
        <v>0</v>
      </c>
      <c r="HH128" s="1">
        <f>+IF($E128=HH$22,VLOOKUP($C128,Input!$A$8:$GZ$39,MATCH(HH$21,Input!$A$6:$GZ$6,0),FALSE),0)*IF(HH$110&gt;=MAX($GP$110:HG$110),MIN((HH$110-MAX($GP$110:HG$110)),(HH$110-HG$110)),0)+IF($E128=HH$22,VLOOKUP($C128,Input!$A$8:$GZ$39,MATCH(HH$21,Input!$A$6:$GZ$6,0),FALSE),0)*IF(HH$109&gt;=MAX($GP$109:HG$109),MIN((HH$109-MAX($GP$109:HG$109)),(HH$109-HG$109)),0)</f>
        <v>0</v>
      </c>
      <c r="HI128" s="1">
        <f>+IF($E128=HI$22,VLOOKUP($C128,Input!$A$8:$GZ$39,MATCH(HI$21,Input!$A$6:$GZ$6,0),FALSE),0)*IF(HI$110&gt;=MAX($GP$110:HH$110),MIN((HI$110-MAX($GP$110:HH$110)),(HI$110-HH$110)),0)+IF($E128=HI$22,VLOOKUP($C128,Input!$A$8:$GZ$39,MATCH(HI$21,Input!$A$6:$GZ$6,0),FALSE),0)*IF(HI$109&gt;=MAX($GP$109:HH$109),MIN((HI$109-MAX($GP$109:HH$109)),(HI$109-HH$109)),0)</f>
        <v>0</v>
      </c>
      <c r="HJ128" s="1">
        <f>+IF($E128=HJ$22,VLOOKUP($C128,Input!$A$8:$GZ$39,MATCH(HJ$21,Input!$A$6:$GZ$6,0),FALSE),0)*IF(HJ$110&gt;=MAX($GP$110:HI$110),MIN((HJ$110-MAX($GP$110:HI$110)),(HJ$110-HI$110)),0)+IF($E128=HJ$22,VLOOKUP($C128,Input!$A$8:$GZ$39,MATCH(HJ$21,Input!$A$6:$GZ$6,0),FALSE),0)*IF(HJ$109&gt;=MAX($GP$109:HI$109),MIN((HJ$109-MAX($GP$109:HI$109)),(HJ$109-HI$109)),0)</f>
        <v>0</v>
      </c>
      <c r="HK128" s="1">
        <f>+IF($E128=HK$22,VLOOKUP($C128,Input!$A$8:$GZ$39,MATCH(HK$21,Input!$A$6:$GZ$6,0),FALSE),0)*IF(HK$110&gt;=MAX($GP$110:HJ$110),MIN((HK$110-MAX($GP$110:HJ$110)),(HK$110-HJ$110)),0)+IF($E128=HK$22,VLOOKUP($C128,Input!$A$8:$GZ$39,MATCH(HK$21,Input!$A$6:$GZ$6,0),FALSE),0)*IF(HK$109&gt;=MAX($GP$109:HJ$109),MIN((HK$109-MAX($GP$109:HJ$109)),(HK$109-HJ$109)),0)</f>
        <v>0</v>
      </c>
      <c r="HL128" s="1">
        <f>+IF($E128=HL$22,VLOOKUP($C128,Input!$A$8:$GZ$39,MATCH(HL$21,Input!$A$6:$GZ$6,0),FALSE),0)*IF(HL$110&gt;=MAX($GP$110:HK$110),MIN((HL$110-MAX($GP$110:HK$110)),(HL$110-HK$110)),0)+IF($E128=HL$22,VLOOKUP($C128,Input!$A$8:$GZ$39,MATCH(HL$21,Input!$A$6:$GZ$6,0),FALSE),0)*IF(HL$109&gt;=MAX($GP$109:HK$109),MIN((HL$109-MAX($GP$109:HK$109)),(HL$109-HK$109)),0)</f>
        <v>0</v>
      </c>
      <c r="HM128" s="1">
        <f>+IF($E128=HM$22,VLOOKUP($C128,Input!$A$8:$GZ$39,MATCH(HM$21,Input!$A$6:$GZ$6,0),FALSE),0)*IF(HM$110&gt;=MAX($GP$110:HL$110),MIN((HM$110-MAX($GP$110:HL$110)),(HM$110-HL$110)),0)+IF($E128=HM$22,VLOOKUP($C128,Input!$A$8:$GZ$39,MATCH(HM$21,Input!$A$6:$GZ$6,0),FALSE),0)*IF(HM$109&gt;=MAX($GP$109:HL$109),MIN((HM$109-MAX($GP$109:HL$109)),(HM$109-HL$109)),0)</f>
        <v>0</v>
      </c>
      <c r="HN128" s="1">
        <f>+IF($E128=HN$22,VLOOKUP($C128,Input!$A$8:$GZ$39,MATCH(HN$21,Input!$A$6:$GZ$6,0),FALSE),0)*IF(HN$110&gt;=MAX($GP$110:HM$110),MIN((HN$110-MAX($GP$110:HM$110)),(HN$110-HM$110)),0)+IF($E128=HN$22,VLOOKUP($C128,Input!$A$8:$GZ$39,MATCH(HN$21,Input!$A$6:$GZ$6,0),FALSE),0)*IF(HN$109&gt;=MAX($GP$109:HM$109),MIN((HN$109-MAX($GP$109:HM$109)),(HN$109-HM$109)),0)</f>
        <v>0</v>
      </c>
      <c r="HO128" s="1">
        <f>+IF($E128=HO$22,VLOOKUP($C128,Input!$A$8:$GZ$39,MATCH(HO$21,Input!$A$6:$GZ$6,0),FALSE),0)*IF(HO$110&gt;=MAX($GP$110:HN$110),MIN((HO$110-MAX($GP$110:HN$110)),(HO$110-HN$110)),0)+IF($E128=HO$22,VLOOKUP($C128,Input!$A$8:$GZ$39,MATCH(HO$21,Input!$A$6:$GZ$6,0),FALSE),0)*IF(HO$109&gt;=MAX($GP$109:HN$109),MIN((HO$109-MAX($GP$109:HN$109)),(HO$109-HN$109)),0)</f>
        <v>0</v>
      </c>
      <c r="HP128" s="1">
        <f>+IF($E128=HP$22,VLOOKUP($C128,Input!$A$8:$GZ$39,MATCH(HP$21,Input!$A$6:$GZ$6,0),FALSE),0)*IF(HP$110&gt;=MAX($GP$110:HO$110),MIN((HP$110-MAX($GP$110:HO$110)),(HP$110-HO$110)),0)+IF($E128=HP$22,VLOOKUP($C128,Input!$A$8:$GZ$39,MATCH(HP$21,Input!$A$6:$GZ$6,0),FALSE),0)*IF(HP$109&gt;=MAX($GP$109:HO$109),MIN((HP$109-MAX($GP$109:HO$109)),(HP$109-HO$109)),0)</f>
        <v>0</v>
      </c>
      <c r="HQ128" s="1">
        <f>+IF($E128=HQ$22,VLOOKUP($C128,Input!$A$8:$GZ$39,MATCH(HQ$21,Input!$A$6:$GZ$6,0),FALSE),0)*IF(HQ$110&gt;=MAX($GP$110:HP$110),MIN((HQ$110-MAX($GP$110:HP$110)),(HQ$110-HP$110)),0)+IF($E128=HQ$22,VLOOKUP($C128,Input!$A$8:$GZ$39,MATCH(HQ$21,Input!$A$6:$GZ$6,0),FALSE),0)*IF(HQ$109&gt;=MAX($GP$109:HP$109),MIN((HQ$109-MAX($GP$109:HP$109)),(HQ$109-HP$109)),0)</f>
        <v>0</v>
      </c>
      <c r="HR128" s="1">
        <f>+IF($E128=HR$22,VLOOKUP($C128,Input!$A$8:$GZ$39,MATCH(HR$21,Input!$A$6:$GZ$6,0),FALSE),0)*IF(HR$110&gt;=MAX($GP$110:HQ$110),MIN((HR$110-MAX($GP$110:HQ$110)),(HR$110-HQ$110)),0)+IF($E128=HR$22,VLOOKUP($C128,Input!$A$8:$GZ$39,MATCH(HR$21,Input!$A$6:$GZ$6,0),FALSE),0)*IF(HR$109&gt;=MAX($GP$109:HQ$109),MIN((HR$109-MAX($GP$109:HQ$109)),(HR$109-HQ$109)),0)</f>
        <v>0</v>
      </c>
      <c r="HS128" s="1">
        <f>+IF($E128=HS$22,VLOOKUP($C128,Input!$A$8:$GZ$39,MATCH(HS$21,Input!$A$6:$GZ$6,0),FALSE),0)*IF(HS$110&gt;=MAX($GP$110:HR$110),MIN((HS$110-MAX($GP$110:HR$110)),(HS$110-HR$110)),0)+IF($E128=HS$22,VLOOKUP($C128,Input!$A$8:$GZ$39,MATCH(HS$21,Input!$A$6:$GZ$6,0),FALSE),0)*IF(HS$109&gt;=MAX($GP$109:HR$109),MIN((HS$109-MAX($GP$109:HR$109)),(HS$109-HR$109)),0)</f>
        <v>0</v>
      </c>
      <c r="HT128" s="1">
        <f>+IF($E128=HT$22,VLOOKUP($C128,Input!$A$8:$GZ$39,MATCH(HT$21,Input!$A$6:$GZ$6,0),FALSE),0)*IF(HT$110&gt;=MAX($GP$110:HS$110),MIN((HT$110-MAX($GP$110:HS$110)),(HT$110-HS$110)),0)+IF($E128=HT$22,VLOOKUP($C128,Input!$A$8:$GZ$39,MATCH(HT$21,Input!$A$6:$GZ$6,0),FALSE),0)*IF(HT$109&gt;=MAX($GP$109:HS$109),MIN((HT$109-MAX($GP$109:HS$109)),(HT$109-HS$109)),0)</f>
        <v>0</v>
      </c>
      <c r="HU128" s="1">
        <f>+IF($E128=HU$22,VLOOKUP($C128,Input!$A$8:$GZ$39,MATCH(HU$21,Input!$A$6:$GZ$6,0),FALSE),0)*IF(HU$110&gt;=MAX($GP$110:HT$110),MIN((HU$110-MAX($GP$110:HT$110)),(HU$110-HT$110)),0)+IF($E128=HU$22,VLOOKUP($C128,Input!$A$8:$GZ$39,MATCH(HU$21,Input!$A$6:$GZ$6,0),FALSE),0)*IF(HU$109&gt;=MAX($GP$109:HT$109),MIN((HU$109-MAX($GP$109:HT$109)),(HU$109-HT$109)),0)</f>
        <v>0</v>
      </c>
      <c r="HV128" s="1">
        <f>+IF($E128=HV$22,VLOOKUP($C128,Input!$A$8:$GZ$39,MATCH(HV$21,Input!$A$6:$GZ$6,0),FALSE),0)*IF(HV$110&gt;=MAX($GP$110:HU$110),MIN((HV$110-MAX($GP$110:HU$110)),(HV$110-HU$110)),0)+IF($E128=HV$22,VLOOKUP($C128,Input!$A$8:$GZ$39,MATCH(HV$21,Input!$A$6:$GZ$6,0),FALSE),0)*IF(HV$109&gt;=MAX($GP$109:HU$109),MIN((HV$109-MAX($GP$109:HU$109)),(HV$109-HU$109)),0)</f>
        <v>0</v>
      </c>
      <c r="HW128" s="1">
        <f>+IF($E128=HW$22,VLOOKUP($C128,Input!$A$8:$GZ$39,MATCH(HW$21,Input!$A$6:$GZ$6,0),FALSE),0)*IF(HW$110&gt;=MAX($GP$110:HV$110),MIN((HW$110-MAX($GP$110:HV$110)),(HW$110-HV$110)),0)+IF($E128=HW$22,VLOOKUP($C128,Input!$A$8:$GZ$39,MATCH(HW$21,Input!$A$6:$GZ$6,0),FALSE),0)*IF(HW$109&gt;=MAX($GP$109:HV$109),MIN((HW$109-MAX($GP$109:HV$109)),(HW$109-HV$109)),0)</f>
        <v>0</v>
      </c>
      <c r="HX128" s="1">
        <f>+IF($E128=HX$22,VLOOKUP($C128,Input!$A$8:$GZ$39,MATCH(HX$21,Input!$A$6:$GZ$6,0),FALSE),0)*IF(HX$110&gt;=MAX($GP$110:HW$110),MIN((HX$110-MAX($GP$110:HW$110)),(HX$110-HW$110)),0)+IF($E128=HX$22,VLOOKUP($C128,Input!$A$8:$GZ$39,MATCH(HX$21,Input!$A$6:$GZ$6,0),FALSE),0)*IF(HX$109&gt;=MAX($GP$109:HW$109),MIN((HX$109-MAX($GP$109:HW$109)),(HX$109-HW$109)),0)</f>
        <v>0</v>
      </c>
      <c r="HY128" s="1">
        <f>+IF($E128=HY$22,VLOOKUP($C128,Input!$A$8:$GZ$39,MATCH(HY$21,Input!$A$6:$GZ$6,0),FALSE),0)*IF(HY$110&gt;=MAX($GP$110:HX$110),MIN((HY$110-MAX($GP$110:HX$110)),(HY$110-HX$110)),0)+IF($E128=HY$22,VLOOKUP($C128,Input!$A$8:$GZ$39,MATCH(HY$21,Input!$A$6:$GZ$6,0),FALSE),0)*IF(HY$109&gt;=MAX($GP$109:HX$109),MIN((HY$109-MAX($GP$109:HX$109)),(HY$109-HX$109)),0)</f>
        <v>0</v>
      </c>
      <c r="HZ128" s="42"/>
      <c r="IA128" t="str">
        <f>VLOOKUP($C128,Input!$A$8:$IA$39,MATCH(IA$21,Input!$A$6:$IA$6,0),FALSE)</f>
        <v>NA</v>
      </c>
      <c r="IB128" s="132">
        <f>IF((VLOOKUP($C128,Input!$A$8:$IA$39,MATCH(IB$21,Input!$A$6:$IA$6,0),FALSE))="Y",$D128/VLOOKUP($C128,Input!$A$8:$IA$39,MATCH(IC$21,Input!$A$6:$IA$6,0),FALSE),0)</f>
        <v>0</v>
      </c>
      <c r="IC128" s="132">
        <f>IF((VLOOKUP($C128,Input!$A$8:$IA$39,MATCH(IB$21,Input!$A$6:$IA$6,0),FALSE))="Y",0,IF((VLOOKUP($C128,Input!$A$8:$IA$39,MATCH(IC$21,Input!$A$6:$IA$6,0),FALSE))&gt;0,$D128/VLOOKUP($C128,Input!$A$8:$IA$39,MATCH(IC$21,Input!$A$6:$IA$6,0),FALSE),0))</f>
        <v>0</v>
      </c>
      <c r="ID128" s="1">
        <f>+IF($E128=ID$22,VLOOKUP($C128,Input!$A$8:$IA$39,MATCH(ID$21,Input!$A$6:$IA$6,0),FALSE),0)*IF(ID$110&gt;=MAX($IC$110:IC$110),MIN((ID$110-MAX($IC$110:IC$110)),(ID$110-IC$110)),0)+IF($E128=ID$22,VLOOKUP($C128,Input!$A$8:$IA$39,MATCH(ID$21,Input!$A$6:$IA$6,0),FALSE),0)*IF(ID$109&gt;=MAX($IC$109:IC$109),MIN((ID$109-MAX($IC$109:IC$109)),(ID$109-IC$109)),0)</f>
        <v>0</v>
      </c>
      <c r="IE128" s="1">
        <f>+IF($E128=IE$22,VLOOKUP($C128,Input!$A$8:$IA$39,MATCH(IE$21,Input!$A$6:$IA$6,0),FALSE),0)*IF(IE$110&gt;=MAX($IC$110:ID$110),MIN((IE$110-MAX($IC$110:ID$110)),(IE$110-ID$110)),0)+IF($E128=IE$22,VLOOKUP($C128,Input!$A$8:$IA$39,MATCH(IE$21,Input!$A$6:$IA$6,0),FALSE),0)*IF(IE$109&gt;=MAX($IC$109:ID$109),MIN((IE$109-MAX($IC$109:ID$109)),(IE$109-ID$109)),0)</f>
        <v>0</v>
      </c>
      <c r="IF128" s="1">
        <f>+IF($E128=IF$22,VLOOKUP($C128,Input!$A$8:$IA$39,MATCH(IF$21,Input!$A$6:$IA$6,0),FALSE),0)*IF(IF$110&gt;=MAX($IC$110:IE$110),MIN((IF$110-MAX($IC$110:IE$110)),(IF$110-IE$110)),0)+IF($E128=IF$22,VLOOKUP($C128,Input!$A$8:$IA$39,MATCH(IF$21,Input!$A$6:$IA$6,0),FALSE),0)*IF(IF$109&gt;=MAX($IC$109:IE$109),MIN((IF$109-MAX($IC$109:IE$109)),(IF$109-IE$109)),0)</f>
        <v>0</v>
      </c>
      <c r="IG128" s="1">
        <f>+IF($E128=IG$22,VLOOKUP($C128,Input!$A$8:$IA$39,MATCH(IG$21,Input!$A$6:$IA$6,0),FALSE),0)*IF(IG$110&gt;=MAX($IC$110:IF$110),MIN((IG$110-MAX($IC$110:IF$110)),(IG$110-IF$110)),0)+IF($E128=IG$22,VLOOKUP($C128,Input!$A$8:$IA$39,MATCH(IG$21,Input!$A$6:$IA$6,0),FALSE),0)*IF(IG$109&gt;=MAX($IC$109:IF$109),MIN((IG$109-MAX($IC$109:IF$109)),(IG$109-IF$109)),0)</f>
        <v>0</v>
      </c>
      <c r="IH128" s="1">
        <f>+IF($E128=IH$22,VLOOKUP($C128,Input!$A$8:$IA$39,MATCH(IH$21,Input!$A$6:$IA$6,0),FALSE),0)*IF(IH$110&gt;=MAX($IC$110:IG$110),MIN((IH$110-MAX($IC$110:IG$110)),(IH$110-IG$110)),0)+IF($E128=IH$22,VLOOKUP($C128,Input!$A$8:$IA$39,MATCH(IH$21,Input!$A$6:$IA$6,0),FALSE),0)*IF(IH$109&gt;=MAX($IC$109:IG$109),MIN((IH$109-MAX($IC$109:IG$109)),(IH$109-IG$109)),0)</f>
        <v>0</v>
      </c>
      <c r="II128" s="1">
        <f>+IF($E128=II$22,VLOOKUP($C128,Input!$A$8:$IA$39,MATCH(II$21,Input!$A$6:$IA$6,0),FALSE),0)*IF(II$110&gt;=MAX($IC$110:IH$110),MIN((II$110-MAX($IC$110:IH$110)),(II$110-IH$110)),0)+IF($E128=II$22,VLOOKUP($C128,Input!$A$8:$IA$39,MATCH(II$21,Input!$A$6:$IA$6,0),FALSE),0)*IF(II$109&gt;=MAX($IC$109:IH$109),MIN((II$109-MAX($IC$109:IH$109)),(II$109-IH$109)),0)</f>
        <v>0</v>
      </c>
      <c r="IJ128" s="1">
        <f>+IF($E128=IJ$22,VLOOKUP($C128,Input!$A$8:$IA$39,MATCH(IJ$21,Input!$A$6:$IA$6,0),FALSE),0)*IF(IJ$110&gt;=MAX($IC$110:II$110),MIN((IJ$110-MAX($IC$110:II$110)),(IJ$110-II$110)),0)+IF($E128=IJ$22,VLOOKUP($C128,Input!$A$8:$IA$39,MATCH(IJ$21,Input!$A$6:$IA$6,0),FALSE),0)*IF(IJ$109&gt;=MAX($IC$109:II$109),MIN((IJ$109-MAX($IC$109:II$109)),(IJ$109-II$109)),0)</f>
        <v>0</v>
      </c>
      <c r="IK128" s="1">
        <f>+IF($E128=IK$22,VLOOKUP($C128,Input!$A$8:$IA$39,MATCH(IK$21,Input!$A$6:$IA$6,0),FALSE),0)*IF(IK$110&gt;=MAX($IC$110:IJ$110),MIN((IK$110-MAX($IC$110:IJ$110)),(IK$110-IJ$110)),0)+IF($E128=IK$22,VLOOKUP($C128,Input!$A$8:$IA$39,MATCH(IK$21,Input!$A$6:$IA$6,0),FALSE),0)*IF(IK$109&gt;=MAX($IC$109:IJ$109),MIN((IK$109-MAX($IC$109:IJ$109)),(IK$109-IJ$109)),0)</f>
        <v>0</v>
      </c>
      <c r="IL128" s="1">
        <f>+IF($E128=IL$22,VLOOKUP($C128,Input!$A$8:$IA$39,MATCH(IL$21,Input!$A$6:$IA$6,0),FALSE),0)*IF(IL$110&gt;=MAX($IC$110:IK$110),MIN((IL$110-MAX($IC$110:IK$110)),(IL$110-IK$110)),0)+IF($E128=IL$22,VLOOKUP($C128,Input!$A$8:$IA$39,MATCH(IL$21,Input!$A$6:$IA$6,0),FALSE),0)*IF(IL$109&gt;=MAX($IC$109:IK$109),MIN((IL$109-MAX($IC$109:IK$109)),(IL$109-IK$109)),0)</f>
        <v>0</v>
      </c>
      <c r="IM128" s="1">
        <f>+IF($E128=IM$22,VLOOKUP($C128,Input!$A$8:$IA$39,MATCH(IM$21,Input!$A$6:$IA$6,0),FALSE),0)*IF(IM$110&gt;=MAX($IC$110:IL$110),MIN((IM$110-MAX($IC$110:IL$110)),(IM$110-IL$110)),0)+IF($E128=IM$22,VLOOKUP($C128,Input!$A$8:$IA$39,MATCH(IM$21,Input!$A$6:$IA$6,0),FALSE),0)*IF(IM$109&gt;=MAX($IC$109:IL$109),MIN((IM$109-MAX($IC$109:IL$109)),(IM$109-IL$109)),0)</f>
        <v>0</v>
      </c>
      <c r="IN128" s="1">
        <f>+IF($E128=IN$22,VLOOKUP($C128,Input!$A$8:$IA$39,MATCH(IN$21,Input!$A$6:$IA$6,0),FALSE),0)*IF(IN$110&gt;=MAX($IC$110:IM$110),MIN((IN$110-MAX($IC$110:IM$110)),(IN$110-IM$110)),0)+IF($E128=IN$22,VLOOKUP($C128,Input!$A$8:$IA$39,MATCH(IN$21,Input!$A$6:$IA$6,0),FALSE),0)*IF(IN$109&gt;=MAX($IC$109:IM$109),MIN((IN$109-MAX($IC$109:IM$109)),(IN$109-IM$109)),0)</f>
        <v>0</v>
      </c>
      <c r="IO128" s="1">
        <f>+IF($E128=IO$22,VLOOKUP($C128,Input!$A$8:$IA$39,MATCH(IO$21,Input!$A$6:$IA$6,0),FALSE),0)*IF(IO$110&gt;=MAX($IC$110:IN$110),MIN((IO$110-MAX($IC$110:IN$110)),(IO$110-IN$110)),0)+IF($E128=IO$22,VLOOKUP($C128,Input!$A$8:$IA$39,MATCH(IO$21,Input!$A$6:$IA$6,0),FALSE),0)*IF(IO$109&gt;=MAX($IC$109:IN$109),MIN((IO$109-MAX($IC$109:IN$109)),(IO$109-IN$109)),0)</f>
        <v>0</v>
      </c>
      <c r="IP128" s="1">
        <f>+IF($E128=IP$22,VLOOKUP($C128,Input!$A$8:$IA$39,MATCH(IP$21,Input!$A$6:$IA$6,0),FALSE),0)*IF(IP$110&gt;=MAX($IC$110:IO$110),MIN((IP$110-MAX($IC$110:IO$110)),(IP$110-IO$110)),0)+IF($E128=IP$22,VLOOKUP($C128,Input!$A$8:$IA$39,MATCH(IP$21,Input!$A$6:$IA$6,0),FALSE),0)*IF(IP$109&gt;=MAX($IC$109:IO$109),MIN((IP$109-MAX($IC$109:IO$109)),(IP$109-IO$109)),0)</f>
        <v>0</v>
      </c>
      <c r="IQ128" s="1">
        <f>+IF($E128=IQ$22,VLOOKUP($C128,Input!$A$8:$IA$39,MATCH(IQ$21,Input!$A$6:$IA$6,0),FALSE),0)*IF(IQ$110&gt;=MAX($IC$110:IP$110),MIN((IQ$110-MAX($IC$110:IP$110)),(IQ$110-IP$110)),0)+IF($E128=IQ$22,VLOOKUP($C128,Input!$A$8:$IA$39,MATCH(IQ$21,Input!$A$6:$IA$6,0),FALSE),0)*IF(IQ$109&gt;=MAX($IC$109:IP$109),MIN((IQ$109-MAX($IC$109:IP$109)),(IQ$109-IP$109)),0)</f>
        <v>0</v>
      </c>
      <c r="IR128" s="1">
        <f>+IF($E128=IR$22,VLOOKUP($C128,Input!$A$8:$IA$39,MATCH(IR$21,Input!$A$6:$IA$6,0),FALSE),0)*IF(IR$110&gt;=MAX($IC$110:IQ$110),MIN((IR$110-MAX($IC$110:IQ$110)),(IR$110-IQ$110)),0)+IF($E128=IR$22,VLOOKUP($C128,Input!$A$8:$IA$39,MATCH(IR$21,Input!$A$6:$IA$6,0),FALSE),0)*IF(IR$109&gt;=MAX($IC$109:IQ$109),MIN((IR$109-MAX($IC$109:IQ$109)),(IR$109-IQ$109)),0)</f>
        <v>0</v>
      </c>
      <c r="IS128" s="1">
        <f>+IF($E128=IS$22,VLOOKUP($C128,Input!$A$8:$IA$39,MATCH(IS$21,Input!$A$6:$IA$6,0),FALSE),0)*IF(IS$110&gt;=MAX($IC$110:IR$110),MIN((IS$110-MAX($IC$110:IR$110)),(IS$110-IR$110)),0)+IF($E128=IS$22,VLOOKUP($C128,Input!$A$8:$IA$39,MATCH(IS$21,Input!$A$6:$IA$6,0),FALSE),0)*IF(IS$109&gt;=MAX($IC$109:IR$109),MIN((IS$109-MAX($IC$109:IR$109)),(IS$109-IR$109)),0)</f>
        <v>0</v>
      </c>
      <c r="IT128" s="1">
        <f>+IF($E128=IT$22,VLOOKUP($C128,Input!$A$8:$IA$39,MATCH(IT$21,Input!$A$6:$IA$6,0),FALSE),0)*IF(IT$110&gt;=MAX($IC$110:IS$110),MIN((IT$110-MAX($IC$110:IS$110)),(IT$110-IS$110)),0)+IF($E128=IT$22,VLOOKUP($C128,Input!$A$8:$IA$39,MATCH(IT$21,Input!$A$6:$IA$6,0),FALSE),0)*IF(IT$109&gt;=MAX($IC$109:IS$109),MIN((IT$109-MAX($IC$109:IS$109)),(IT$109-IS$109)),0)</f>
        <v>0</v>
      </c>
      <c r="IU128" s="1">
        <f>+IF($E128=IU$22,VLOOKUP($C128,Input!$A$8:$IA$39,MATCH(IU$21,Input!$A$6:$IA$6,0),FALSE),0)*IF(IU$110&gt;=MAX($IC$110:IT$110),MIN((IU$110-MAX($IC$110:IT$110)),(IU$110-IT$110)),0)+IF($E128=IU$22,VLOOKUP($C128,Input!$A$8:$IA$39,MATCH(IU$21,Input!$A$6:$IA$6,0),FALSE),0)*IF(IU$109&gt;=MAX($IC$109:IT$109),MIN((IU$109-MAX($IC$109:IT$109)),(IU$109-IT$109)),0)</f>
        <v>0</v>
      </c>
      <c r="IV128" s="1">
        <f>+IF($E128=IV$22,VLOOKUP($C128,Input!$A$8:$IA$39,MATCH(IV$21,Input!$A$6:$IA$6,0),FALSE),0)*IF(IV$110&gt;=MAX($IC$110:IU$110),MIN((IV$110-MAX($IC$110:IU$110)),(IV$110-IU$110)),0)+IF($E128=IV$22,VLOOKUP($C128,Input!$A$8:$IA$39,MATCH(IV$21,Input!$A$6:$IA$6,0),FALSE),0)*IF(IV$109&gt;=MAX($IC$109:IU$109),MIN((IV$109-MAX($IC$109:IU$109)),(IV$109-IU$109)),0)</f>
        <v>0</v>
      </c>
      <c r="IW128" s="1">
        <f>+IF($E128=IW$22,VLOOKUP($C128,Input!$A$8:$IA$39,MATCH(IW$21,Input!$A$6:$IA$6,0),FALSE),0)*IF(IW$110&gt;=MAX($IC$110:IV$110),MIN((IW$110-MAX($IC$110:IV$110)),(IW$110-IV$110)),0)+IF($E128=IW$22,VLOOKUP($C128,Input!$A$8:$IA$39,MATCH(IW$21,Input!$A$6:$IA$6,0),FALSE),0)*IF(IW$109&gt;=MAX($IC$109:IV$109),MIN((IW$109-MAX($IC$109:IV$109)),(IW$109-IV$109)),0)</f>
        <v>0</v>
      </c>
      <c r="IX128" s="1">
        <f>+IF($E128=IX$22,VLOOKUP($C128,Input!$A$8:$IA$39,MATCH(IX$21,Input!$A$6:$IA$6,0),FALSE),0)*IF(IX$110&gt;=MAX($IC$110:IW$110),MIN((IX$110-MAX($IC$110:IW$110)),(IX$110-IW$110)),0)+IF($E128=IX$22,VLOOKUP($C128,Input!$A$8:$IA$39,MATCH(IX$21,Input!$A$6:$IA$6,0),FALSE),0)*IF(IX$109&gt;=MAX($IC$109:IW$109),MIN((IX$109-MAX($IC$109:IW$109)),(IX$109-IW$109)),0)</f>
        <v>0</v>
      </c>
      <c r="IY128" s="1">
        <f>+IF($E128=IY$22,VLOOKUP($C128,Input!$A$8:$IA$39,MATCH(IY$21,Input!$A$6:$IA$6,0),FALSE),0)*IF(IY$110&gt;=MAX($IC$110:IX$110),MIN((IY$110-MAX($IC$110:IX$110)),(IY$110-IX$110)),0)+IF($E128=IY$22,VLOOKUP($C128,Input!$A$8:$IA$39,MATCH(IY$21,Input!$A$6:$IA$6,0),FALSE),0)*IF(IY$109&gt;=MAX($IC$109:IX$109),MIN((IY$109-MAX($IC$109:IX$109)),(IY$109-IX$109)),0)</f>
        <v>0</v>
      </c>
      <c r="IZ128" s="1">
        <f>+IF($E128=IZ$22,VLOOKUP($C128,Input!$A$8:$IA$39,MATCH(IZ$21,Input!$A$6:$IA$6,0),FALSE),0)*IF(IZ$110&gt;=MAX($IC$110:IY$110),MIN((IZ$110-MAX($IC$110:IY$110)),(IZ$110-IY$110)),0)+IF($E128=IZ$22,VLOOKUP($C128,Input!$A$8:$IA$39,MATCH(IZ$21,Input!$A$6:$IA$6,0),FALSE),0)*IF(IZ$109&gt;=MAX($IC$109:IY$109),MIN((IZ$109-MAX($IC$109:IY$109)),(IZ$109-IY$109)),0)</f>
        <v>0</v>
      </c>
      <c r="JA128" s="1">
        <f>+IF($E128=JA$22,VLOOKUP($C128,Input!$A$8:$IA$39,MATCH(JA$21,Input!$A$6:$IA$6,0),FALSE),0)*IF(JA$110&gt;=MAX($IC$110:IZ$110),MIN((JA$110-MAX($IC$110:IZ$110)),(JA$110-IZ$110)),0)+IF($E128=JA$22,VLOOKUP($C128,Input!$A$8:$IA$39,MATCH(JA$21,Input!$A$6:$IA$6,0),FALSE),0)*IF(JA$109&gt;=MAX($IC$109:IZ$109),MIN((JA$109-MAX($IC$109:IZ$109)),(JA$109-IZ$109)),0)</f>
        <v>0</v>
      </c>
      <c r="JB128" s="1">
        <f>+IF($E128=JB$22,VLOOKUP($C128,Input!$A$8:$IA$39,MATCH(JB$21,Input!$A$6:$IA$6,0),FALSE),0)*IF(JB$110&gt;=MAX($IC$110:JA$110),MIN((JB$110-MAX($IC$110:JA$110)),(JB$110-JA$110)),0)+IF($E128=JB$22,VLOOKUP($C128,Input!$A$8:$IA$39,MATCH(JB$21,Input!$A$6:$IA$6,0),FALSE),0)*IF(JB$109&gt;=MAX($IC$109:JA$109),MIN((JB$109-MAX($IC$109:JA$109)),(JB$109-JA$109)),0)</f>
        <v>0</v>
      </c>
      <c r="JC128" s="1">
        <f>+IF($E128=JC$22,VLOOKUP($C128,Input!$A$8:$IA$39,MATCH(JC$21,Input!$A$6:$IA$6,0),FALSE),0)*IF(JC$110&gt;=MAX($IC$110:JB$110),MIN((JC$110-MAX($IC$110:JB$110)),(JC$110-JB$110)),0)+IF($E128=JC$22,VLOOKUP($C128,Input!$A$8:$IA$39,MATCH(JC$21,Input!$A$6:$IA$6,0),FALSE),0)*IF(JC$109&gt;=MAX($IC$109:JB$109),MIN((JC$109-MAX($IC$109:JB$109)),(JC$109-JB$109)),0)</f>
        <v>0</v>
      </c>
      <c r="JD128" s="1">
        <f>+IF($E128=JD$22,VLOOKUP($C128,Input!$A$8:$IA$39,MATCH(JD$21,Input!$A$6:$IA$6,0),FALSE),0)*IF(JD$110&gt;=MAX($IC$110:JC$110),MIN((JD$110-MAX($IC$110:JC$110)),(JD$110-JC$110)),0)+IF($E128=JD$22,VLOOKUP($C128,Input!$A$8:$IA$39,MATCH(JD$21,Input!$A$6:$IA$6,0),FALSE),0)*IF(JD$109&gt;=MAX($IC$109:JC$109),MIN((JD$109-MAX($IC$109:JC$109)),(JD$109-JC$109)),0)</f>
        <v>0</v>
      </c>
      <c r="JE128" s="1">
        <f>+IF($E128=JE$22,VLOOKUP($C128,Input!$A$8:$IA$39,MATCH(JE$21,Input!$A$6:$IA$6,0),FALSE),0)*IF(JE$110&gt;=MAX($IC$110:JD$110),MIN((JE$110-MAX($IC$110:JD$110)),(JE$110-JD$110)),0)+IF($E128=JE$22,VLOOKUP($C128,Input!$A$8:$IA$39,MATCH(JE$21,Input!$A$6:$IA$6,0),FALSE),0)*IF(JE$109&gt;=MAX($IC$109:JD$109),MIN((JE$109-MAX($IC$109:JD$109)),(JE$109-JD$109)),0)</f>
        <v>0</v>
      </c>
      <c r="JF128" s="1">
        <f>+IF($E128=JF$22,VLOOKUP($C128,Input!$A$8:$IA$39,MATCH(JF$21,Input!$A$6:$IA$6,0),FALSE),0)*IF(JF$110&gt;=MAX($IC$110:JE$110),MIN((JF$110-MAX($IC$110:JE$110)),(JF$110-JE$110)),0)+IF($E128=JF$22,VLOOKUP($C128,Input!$A$8:$IA$39,MATCH(JF$21,Input!$A$6:$IA$6,0),FALSE),0)*IF(JF$109&gt;=MAX($IC$109:JE$109),MIN((JF$109-MAX($IC$109:JE$109)),(JF$109-JE$109)),0)</f>
        <v>0</v>
      </c>
      <c r="JG128" s="1">
        <f>+IF($E128=JG$22,VLOOKUP($C128,Input!$A$8:$IA$39,MATCH(JG$21,Input!$A$6:$IA$6,0),FALSE),0)*IF(JG$110&gt;=MAX($IC$110:JF$110),MIN((JG$110-MAX($IC$110:JF$110)),(JG$110-JF$110)),0)+IF($E128=JG$22,VLOOKUP($C128,Input!$A$8:$IA$39,MATCH(JG$21,Input!$A$6:$IA$6,0),FALSE),0)*IF(JG$109&gt;=MAX($IC$109:JF$109),MIN((JG$109-MAX($IC$109:JF$109)),(JG$109-JF$109)),0)</f>
        <v>0</v>
      </c>
      <c r="JH128" s="1">
        <f>+IF($E128=JH$22,VLOOKUP($C128,Input!$A$8:$IA$39,MATCH(JH$21,Input!$A$6:$IA$6,0),FALSE),0)*IF(JH$110&gt;=MAX($IC$110:JG$110),MIN((JH$110-MAX($IC$110:JG$110)),(JH$110-JG$110)),0)+IF($E128=JH$22,VLOOKUP($C128,Input!$A$8:$IA$39,MATCH(JH$21,Input!$A$6:$IA$6,0),FALSE),0)*IF(JH$109&gt;=MAX($IC$109:JG$109),MIN((JH$109-MAX($IC$109:JG$109)),(JH$109-JG$109)),0)</f>
        <v>0</v>
      </c>
      <c r="JI128" s="1">
        <f>+IF($E128=JI$22,VLOOKUP($C128,Input!$A$8:$IA$39,MATCH(JI$21,Input!$A$6:$IA$6,0),FALSE),0)*IF(JI$110&gt;=MAX($IC$110:JH$110),MIN((JI$110-MAX($IC$110:JH$110)),(JI$110-JH$110)),0)+IF($E128=JI$22,VLOOKUP($C128,Input!$A$8:$IA$39,MATCH(JI$21,Input!$A$6:$IA$6,0),FALSE),0)*IF(JI$109&gt;=MAX($IC$109:JH$109),MIN((JI$109-MAX($IC$109:JH$109)),(JI$109-JH$109)),0)</f>
        <v>0</v>
      </c>
      <c r="JJ128" s="1">
        <f>+IF($E128=JJ$22,VLOOKUP($C128,Input!$A$8:$IA$39,MATCH(JJ$21,Input!$A$6:$IA$6,0),FALSE),0)*IF(JJ$110&gt;=MAX($IC$110:JI$110),MIN((JJ$110-MAX($IC$110:JI$110)),(JJ$110-JI$110)),0)+IF($E128=JJ$22,VLOOKUP($C128,Input!$A$8:$IA$39,MATCH(JJ$21,Input!$A$6:$IA$6,0),FALSE),0)*IF(JJ$109&gt;=MAX($IC$109:JI$109),MIN((JJ$109-MAX($IC$109:JI$109)),(JJ$109-JI$109)),0)</f>
        <v>0</v>
      </c>
      <c r="JK128" s="1">
        <f>+IF($E128=JK$22,VLOOKUP($C128,Input!$A$8:$IA$39,MATCH(JK$21,Input!$A$6:$IA$6,0),FALSE),0)*IF(JK$110&gt;=MAX($IC$110:JJ$110),MIN((JK$110-MAX($IC$110:JJ$110)),(JK$110-JJ$110)),0)+IF($E128=JK$22,VLOOKUP($C128,Input!$A$8:$IA$39,MATCH(JK$21,Input!$A$6:$IA$6,0),FALSE),0)*IF(JK$109&gt;=MAX($IC$109:JJ$109),MIN((JK$109-MAX($IC$109:JJ$109)),(JK$109-JJ$109)),0)</f>
        <v>0</v>
      </c>
      <c r="JL128" s="1">
        <f>+IF($E128=JL$22,VLOOKUP($C128,Input!$A$8:$IA$39,MATCH(JL$21,Input!$A$6:$IA$6,0),FALSE),0)*IF(JL$110&gt;=MAX($IC$110:JK$110),MIN((JL$110-MAX($IC$110:JK$110)),(JL$110-JK$110)),0)+IF($E128=JL$22,VLOOKUP($C128,Input!$A$8:$IA$39,MATCH(JL$21,Input!$A$6:$IA$6,0),FALSE),0)*IF(JL$109&gt;=MAX($IC$109:JK$109),MIN((JL$109-MAX($IC$109:JK$109)),(JL$109-JK$109)),0)</f>
        <v>0</v>
      </c>
      <c r="JN128" t="str">
        <f>+VLOOKUP($C128,Input!$A$8:$GZ$39,MATCH(JN$21,Input!$A$6:$GZ$6,0),FALSE)</f>
        <v>CNG Station Maint in fuel price</v>
      </c>
      <c r="JO128" s="1">
        <f>IF($E128+$I128+$D$7&lt;=JO$22,0,IF(JO$22-$D$7&gt;=$E128,VLOOKUP($C128,Input!$A$8:$GZ$39,MATCH(JO$21,Input!$A$6:$GZ$6,0),FALSE),0)*$F128/$G128)*$D128</f>
        <v>0</v>
      </c>
      <c r="JP128" s="1">
        <f>IF($E128+$I128+$D$7&lt;=JP$22,0,IF(JP$22-$D$7&gt;=$E128,VLOOKUP($C128,Input!$A$8:$GZ$39,MATCH(JP$21,Input!$A$6:$GZ$6,0),FALSE),0)*$F128/$G128)*$D128</f>
        <v>0</v>
      </c>
      <c r="JQ128" s="1">
        <f>IF($E128+$I128+$D$7&lt;=JQ$22,0,IF(JQ$22-$D$7&gt;=$E128,VLOOKUP($C128,Input!$A$8:$GZ$39,MATCH(JQ$21,Input!$A$6:$GZ$6,0),FALSE),0)*$F128/$G128)*$D128</f>
        <v>0</v>
      </c>
      <c r="JR128" s="1">
        <f>IF($E128+$I128+$D$7&lt;=JR$22,0,IF(JR$22-$D$7&gt;=$E128,VLOOKUP($C128,Input!$A$8:$GZ$39,MATCH(JR$21,Input!$A$6:$GZ$6,0),FALSE),0)*$F128/$G128)*$D128</f>
        <v>0</v>
      </c>
      <c r="JS128" s="1">
        <f>IF($E128+$I128+$D$7&lt;=JS$22,0,IF(JS$22-$D$7&gt;=$E128,VLOOKUP($C128,Input!$A$8:$GZ$39,MATCH(JS$21,Input!$A$6:$GZ$6,0),FALSE),0)*$F128/$G128)*$D128</f>
        <v>0</v>
      </c>
      <c r="JT128" s="1">
        <f>IF($E128+$I128+$D$7&lt;=JT$22,0,IF(JT$22-$D$7&gt;=$E128,VLOOKUP($C128,Input!$A$8:$GZ$39,MATCH(JT$21,Input!$A$6:$GZ$6,0),FALSE),0)*$F128/$G128)*$D128</f>
        <v>0</v>
      </c>
      <c r="JU128" s="1">
        <f>IF($E128+$I128+$D$7&lt;=JU$22,0,IF(JU$22-$D$7&gt;=$E128,VLOOKUP($C128,Input!$A$8:$GZ$39,MATCH(JU$21,Input!$A$6:$GZ$6,0),FALSE),0)*$F128/$G128)*$D128</f>
        <v>0</v>
      </c>
      <c r="JV128" s="1">
        <f>IF($E128+$I128+$D$7&lt;=JV$22,0,IF(JV$22-$D$7&gt;=$E128,VLOOKUP($C128,Input!$A$8:$GZ$39,MATCH(JV$21,Input!$A$6:$GZ$6,0),FALSE),0)*$F128/$G128)*$D128</f>
        <v>0</v>
      </c>
      <c r="JW128" s="1">
        <f>IF($E128+$I128+$D$7&lt;=JW$22,0,IF(JW$22-$D$7&gt;=$E128,VLOOKUP($C128,Input!$A$8:$GZ$39,MATCH(JW$21,Input!$A$6:$GZ$6,0),FALSE),0)*$F128/$G128)*$D128</f>
        <v>0</v>
      </c>
      <c r="JX128" s="1">
        <f>IF($E128+$I128+$D$7&lt;=JX$22,0,IF(JX$22-$D$7&gt;=$E128,VLOOKUP($C128,Input!$A$8:$GZ$39,MATCH(JX$21,Input!$A$6:$GZ$6,0),FALSE),0)*$F128/$G128)*$D128</f>
        <v>0</v>
      </c>
      <c r="JY128" s="1">
        <f>IF($E128+$I128+$D$7&lt;=JY$22,0,IF(JY$22-$D$7&gt;=$E128,VLOOKUP($C128,Input!$A$8:$GZ$39,MATCH(JY$21,Input!$A$6:$GZ$6,0),FALSE),0)*$F128/$G128)*$D128</f>
        <v>0</v>
      </c>
      <c r="JZ128" s="1">
        <f>IF($E128+$I128+$D$7&lt;=JZ$22,0,IF(JZ$22-$D$7&gt;=$E128,VLOOKUP($C128,Input!$A$8:$GZ$39,MATCH(JZ$21,Input!$A$6:$GZ$6,0),FALSE),0)*$F128/$G128)*$D128</f>
        <v>0</v>
      </c>
      <c r="KA128" s="1">
        <f>IF($E128+$I128+$D$7&lt;=KA$22,0,IF(KA$22-$D$7&gt;=$E128,VLOOKUP($C128,Input!$A$8:$GZ$39,MATCH(KA$21,Input!$A$6:$GZ$6,0),FALSE),0)*$F128/$G128)*$D128</f>
        <v>0</v>
      </c>
      <c r="KB128" s="1">
        <f>IF($E128+$I128+$D$7&lt;=KB$22,0,IF(KB$22-$D$7&gt;=$E128,VLOOKUP($C128,Input!$A$8:$GZ$39,MATCH(KB$21,Input!$A$6:$GZ$6,0),FALSE),0)*$F128/$G128)*$D128</f>
        <v>0</v>
      </c>
      <c r="KC128" s="1">
        <f>IF($E128+$I128+$D$7&lt;=KC$22,0,IF(KC$22-$D$7&gt;=$E128,VLOOKUP($C128,Input!$A$8:$GZ$39,MATCH(KC$21,Input!$A$6:$GZ$6,0),FALSE),0)*$F128/$G128)*$D128</f>
        <v>0</v>
      </c>
      <c r="KD128" s="1">
        <f>IF($E128+$I128+$D$7&lt;=KD$22,0,IF(KD$22-$D$7&gt;=$E128,VLOOKUP($C128,Input!$A$8:$GZ$39,MATCH(KD$21,Input!$A$6:$GZ$6,0),FALSE),0)*$F128/$G128)*$D128</f>
        <v>0</v>
      </c>
      <c r="KE128" s="1">
        <f>IF($E128+$I128+$D$7&lt;=KE$22,0,IF(KE$22-$D$7&gt;=$E128,VLOOKUP($C128,Input!$A$8:$GZ$39,MATCH(KE$21,Input!$A$6:$GZ$6,0),FALSE),0)*$F128/$G128)*$D128</f>
        <v>0</v>
      </c>
      <c r="KF128" s="1">
        <f>IF($E128+$I128+$D$7&lt;=KF$22,0,IF(KF$22-$D$7&gt;=$E128,VLOOKUP($C128,Input!$A$8:$GZ$39,MATCH(KF$21,Input!$A$6:$GZ$6,0),FALSE),0)*$F128/$G128)*$D128</f>
        <v>0</v>
      </c>
      <c r="KG128" s="1">
        <f>IF($E128+$I128+$D$7&lt;=KG$22,0,IF(KG$22-$D$7&gt;=$E128,VLOOKUP($C128,Input!$A$8:$GZ$39,MATCH(KG$21,Input!$A$6:$GZ$6,0),FALSE),0)*$F128/$G128)*$D128</f>
        <v>0</v>
      </c>
      <c r="KH128" s="1">
        <f>IF($E128+$I128+$D$7&lt;=KH$22,0,IF(KH$22-$D$7&gt;=$E128,VLOOKUP($C128,Input!$A$8:$GZ$39,MATCH(KH$21,Input!$A$6:$GZ$6,0),FALSE),0)*$F128/$G128)*$D128</f>
        <v>0</v>
      </c>
      <c r="KI128" s="1">
        <f>IF($E128+$I128+$D$7&lt;=KI$22,0,IF(KI$22-$D$7&gt;=$E128,VLOOKUP($C128,Input!$A$8:$GZ$39,MATCH(KI$21,Input!$A$6:$GZ$6,0),FALSE),0)*$F128/$G128)*$D128</f>
        <v>0</v>
      </c>
      <c r="KJ128" s="1">
        <f>IF($E128+$I128+$D$7&lt;=KJ$22,0,IF(KJ$22-$D$7&gt;=$E128,VLOOKUP($C128,Input!$A$8:$GZ$39,MATCH(KJ$21,Input!$A$6:$GZ$6,0),FALSE),0)*$F128/$G128)*$D128</f>
        <v>0</v>
      </c>
      <c r="KK128" s="1">
        <f>IF($E128+$I128+$D$7&lt;=KK$22,0,IF(KK$22-$D$7&gt;=$E128,VLOOKUP($C128,Input!$A$8:$GZ$39,MATCH(KK$21,Input!$A$6:$GZ$6,0),FALSE),0)*$F128/$G128)*$D128</f>
        <v>0</v>
      </c>
      <c r="KL128" s="1">
        <f>IF($E128+$I128+$D$7&lt;=KL$22,0,IF(KL$22-$D$7&gt;=$E128,VLOOKUP($C128,Input!$A$8:$GZ$39,MATCH(KL$21,Input!$A$6:$GZ$6,0),FALSE),0)*$F128/$G128)*$D128</f>
        <v>0</v>
      </c>
      <c r="KM128" s="1">
        <f>IF($E128+$I128+$D$7&lt;=KM$22,0,IF(KM$22-$D$7&gt;=$E128,VLOOKUP($C128,Input!$A$8:$GZ$39,MATCH(KM$21,Input!$A$6:$GZ$6,0),FALSE),0)*$F128/$G128)*$D128</f>
        <v>0</v>
      </c>
      <c r="KN128" s="1">
        <f>IF($E128+$I128+$D$7&lt;=KN$22,0,IF(KN$22-$D$7&gt;=$E128,VLOOKUP($C128,Input!$A$8:$GZ$39,MATCH(KN$21,Input!$A$6:$GZ$6,0),FALSE),0)*$F128/$G128)*$D128</f>
        <v>0</v>
      </c>
      <c r="KO128" s="1">
        <f>IF($E128+$I128+$D$7&lt;=KO$22,0,IF(KO$22-$D$7&gt;=$E128,VLOOKUP($C128,Input!$A$8:$GZ$39,MATCH(KO$21,Input!$A$6:$GZ$6,0),FALSE),0)*$F128/$G128)*$D128</f>
        <v>0</v>
      </c>
      <c r="KP128" s="1">
        <f>IF($E128+$I128+$D$7&lt;=KP$22,0,IF(KP$22-$D$7&gt;=$E128,VLOOKUP($C128,Input!$A$8:$GZ$39,MATCH(KP$21,Input!$A$6:$GZ$6,0),FALSE),0)*$F128/$G128)*$D128</f>
        <v>0</v>
      </c>
      <c r="KQ128" s="1">
        <f>IF($E128+$I128+$D$7&lt;=KQ$22,0,IF(KQ$22-$D$7&gt;=$E128,VLOOKUP($C128,Input!$A$8:$GZ$39,MATCH(KQ$21,Input!$A$6:$GZ$6,0),FALSE),0)*$F128/$G128)*$D128</f>
        <v>0</v>
      </c>
      <c r="KR128" s="1">
        <f>IF($E128+$I128+$D$7&lt;=KR$22,0,IF(KR$22-$D$7&gt;=$E128,VLOOKUP($C128,Input!$A$8:$GZ$39,MATCH(KR$21,Input!$A$6:$GZ$6,0),FALSE),0)*$F128/$G128)*$D128</f>
        <v>0</v>
      </c>
      <c r="KS128" s="1">
        <f>IF($E128+$I128+$D$7&lt;=KS$22,0,IF(KS$22-$D$7&gt;=$E128,VLOOKUP($C128,Input!$A$8:$GZ$39,MATCH(KS$21,Input!$A$6:$GZ$6,0),FALSE),0)*$F128/$G128)*$D128</f>
        <v>0</v>
      </c>
      <c r="KT128" s="1">
        <f>IF($E128+$I128+$D$7&lt;=KT$22,0,IF(KT$22-$D$7&gt;=$E128,VLOOKUP($C128,Input!$A$8:$GZ$39,MATCH(KT$21,Input!$A$6:$GZ$6,0),FALSE),0)*$F128/$G128)*$D128</f>
        <v>0</v>
      </c>
      <c r="KU128" s="1">
        <f>IF($E128+$I128+$D$7&lt;=KU$22,0,IF(KU$22-$D$7&gt;=$E128,VLOOKUP($C128,Input!$A$8:$GZ$39,MATCH(KU$21,Input!$A$6:$GZ$6,0),FALSE),0)*$F128/$G128)*$D128</f>
        <v>0</v>
      </c>
      <c r="KV128" s="1">
        <f>IF($E128+$I128+$D$7&lt;=KV$22,0,IF(KV$22-$D$7&gt;=$E128,VLOOKUP($C128,Input!$A$8:$GZ$39,MATCH(KV$21,Input!$A$6:$GZ$6,0),FALSE),0)*$F128/$G128)*$D128</f>
        <v>0</v>
      </c>
      <c r="KW128" s="1">
        <f>IF($E128+$I128+$D$7&lt;=KW$22,0,IF(KW$22-$D$7&gt;=$E128,VLOOKUP($C128,Input!$A$8:$GZ$39,MATCH(KW$21,Input!$A$6:$GZ$6,0),FALSE),0)*$F128/$G128)*$D128</f>
        <v>0</v>
      </c>
      <c r="KY128" t="str">
        <f>VLOOKUP($C128,Input!$A$8:$HV$39,MATCH(KY$21,Input!$A$6:$HV$6,0),FALSE)</f>
        <v xml:space="preserve">CNG (compressed and at pump, including station maintenance) </v>
      </c>
      <c r="KZ128" s="1">
        <f>IF($E128+$I128+$D$7&lt;=KZ$22,0,IF(KZ$22-$D$7&gt;=$E128,VLOOKUP($C128,Input!$A$8:$HV$39,MATCH(KZ$21,Input!$A$6:$HV$6,0),FALSE)/$G128*$F128,0))*$D128</f>
        <v>0</v>
      </c>
      <c r="LA128" s="1">
        <f>IF($E128+$I128+$D$7&lt;=LA$22,0,IF(LA$22-$D$7&gt;=$E128,VLOOKUP($C128,Input!$A$8:$HV$39,MATCH(LA$21,Input!$A$6:$HV$6,0),FALSE)/$G128*$F128,0))*$D128</f>
        <v>0</v>
      </c>
      <c r="LB128" s="1">
        <f>IF($E128+$I128+$D$7&lt;=LB$22,0,IF(LB$22-$D$7&gt;=$E128,VLOOKUP($C128,Input!$A$8:$HV$39,MATCH(LB$21,Input!$A$6:$HV$6,0),FALSE)/$G128*$F128,0))*$D128</f>
        <v>0</v>
      </c>
      <c r="LC128" s="1">
        <f>IF($E128+$I128+$D$7&lt;=LC$22,0,IF(LC$22-$D$7&gt;=$E128,VLOOKUP($C128,Input!$A$8:$HV$39,MATCH(LC$21,Input!$A$6:$HV$6,0),FALSE)/$G128*$F128,0))*$D128</f>
        <v>0</v>
      </c>
      <c r="LD128" s="1">
        <f>IF($E128+$I128+$D$7&lt;=LD$22,0,IF(LD$22-$D$7&gt;=$E128,VLOOKUP($C128,Input!$A$8:$HV$39,MATCH(LD$21,Input!$A$6:$HV$6,0),FALSE)/$G128*$F128,0))*$D128</f>
        <v>0</v>
      </c>
      <c r="LE128" s="1">
        <f>IF($E128+$I128+$D$7&lt;=LE$22,0,IF(LE$22-$D$7&gt;=$E128,VLOOKUP($C128,Input!$A$8:$HV$39,MATCH(LE$21,Input!$A$6:$HV$6,0),FALSE)/$G128*$F128,0))*$D128</f>
        <v>0</v>
      </c>
      <c r="LF128" s="1">
        <f>IF($E128+$I128+$D$7&lt;=LF$22,0,IF(LF$22-$D$7&gt;=$E128,VLOOKUP($C128,Input!$A$8:$HV$39,MATCH(LF$21,Input!$A$6:$HV$6,0),FALSE)/$G128*$F128,0))*$D128</f>
        <v>0</v>
      </c>
      <c r="LG128" s="1">
        <f>IF($E128+$I128+$D$7&lt;=LG$22,0,IF(LG$22-$D$7&gt;=$E128,VLOOKUP($C128,Input!$A$8:$HV$39,MATCH(LG$21,Input!$A$6:$HV$6,0),FALSE)/$G128*$F128,0))*$D128</f>
        <v>0</v>
      </c>
      <c r="LH128" s="1">
        <f>IF($E128+$I128+$D$7&lt;=LH$22,0,IF(LH$22-$D$7&gt;=$E128,VLOOKUP($C128,Input!$A$8:$HV$39,MATCH(LH$21,Input!$A$6:$HV$6,0),FALSE)/$G128*$F128,0))*$D128</f>
        <v>0</v>
      </c>
      <c r="LI128" s="1">
        <f>IF($E128+$I128+$D$7&lt;=LI$22,0,IF(LI$22-$D$7&gt;=$E128,VLOOKUP($C128,Input!$A$8:$HV$39,MATCH(LI$21,Input!$A$6:$HV$6,0),FALSE)/$G128*$F128,0))*$D128</f>
        <v>0</v>
      </c>
      <c r="LJ128" s="1">
        <f>IF($E128+$I128+$D$7&lt;=LJ$22,0,IF(LJ$22-$D$7&gt;=$E128,VLOOKUP($C128,Input!$A$8:$HV$39,MATCH(LJ$21,Input!$A$6:$HV$6,0),FALSE)/$G128*$F128,0))*$D128</f>
        <v>0</v>
      </c>
      <c r="LK128" s="1">
        <f>IF($E128+$I128+$D$7&lt;=LK$22,0,IF(LK$22-$D$7&gt;=$E128,VLOOKUP($C128,Input!$A$8:$HV$39,MATCH(LK$21,Input!$A$6:$HV$6,0),FALSE)/$G128*$F128,0))*$D128</f>
        <v>0</v>
      </c>
      <c r="LL128" s="1">
        <f>IF($E128+$I128+$D$7&lt;=LL$22,0,IF(LL$22-$D$7&gt;=$E128,VLOOKUP($C128,Input!$A$8:$HV$39,MATCH(LL$21,Input!$A$6:$HV$6,0),FALSE)/$G128*$F128,0))*$D128</f>
        <v>0</v>
      </c>
      <c r="LM128" s="1">
        <f>IF($E128+$I128+$D$7&lt;=LM$22,0,IF(LM$22-$D$7&gt;=$E128,VLOOKUP($C128,Input!$A$8:$HV$39,MATCH(LM$21,Input!$A$6:$HV$6,0),FALSE)/$G128*$F128,0))*$D128</f>
        <v>0</v>
      </c>
      <c r="LN128" s="1">
        <f>IF($E128+$I128+$D$7&lt;=LN$22,0,IF(LN$22-$D$7&gt;=$E128,VLOOKUP($C128,Input!$A$8:$HV$39,MATCH(LN$21,Input!$A$6:$HV$6,0),FALSE)/$G128*$F128,0))*$D128</f>
        <v>3602474.2268041242</v>
      </c>
      <c r="LO128" s="1">
        <f>IF($E128+$I128+$D$7&lt;=LO$22,0,IF(LO$22-$D$7&gt;=$E128,VLOOKUP($C128,Input!$A$8:$HV$39,MATCH(LO$21,Input!$A$6:$HV$6,0),FALSE)/$G128*$F128,0))*$D128</f>
        <v>3602474.2268041242</v>
      </c>
      <c r="LP128" s="1">
        <f>IF($E128+$I128+$D$7&lt;=LP$22,0,IF(LP$22-$D$7&gt;=$E128,VLOOKUP($C128,Input!$A$8:$HV$39,MATCH(LP$21,Input!$A$6:$HV$6,0),FALSE)/$G128*$F128,0))*$D128</f>
        <v>3602474.2268041242</v>
      </c>
      <c r="LQ128" s="1">
        <f>IF($E128+$I128+$D$7&lt;=LQ$22,0,IF(LQ$22-$D$7&gt;=$E128,VLOOKUP($C128,Input!$A$8:$HV$39,MATCH(LQ$21,Input!$A$6:$HV$6,0),FALSE)/$G128*$F128,0))*$D128</f>
        <v>4095062.0596988951</v>
      </c>
      <c r="LR128" s="1">
        <f>IF($E128+$I128+$D$7&lt;=LR$22,0,IF(LR$22-$D$7&gt;=$E128,VLOOKUP($C128,Input!$A$8:$HV$39,MATCH(LR$21,Input!$A$6:$HV$6,0),FALSE)/$G128*$F128,0))*$D128</f>
        <v>4354580.3338031322</v>
      </c>
      <c r="LS128" s="1">
        <f>IF($E128+$I128+$D$7&lt;=LS$22,0,IF(LS$22-$D$7&gt;=$E128,VLOOKUP($C128,Input!$A$8:$HV$39,MATCH(LS$21,Input!$A$6:$HV$6,0),FALSE)/$G128*$F128,0))*$D128</f>
        <v>4566065.837049745</v>
      </c>
      <c r="LT128" s="1">
        <f>IF($E128+$I128+$D$7&lt;=LT$22,0,IF(LT$22-$D$7&gt;=$E128,VLOOKUP($C128,Input!$A$8:$HV$39,MATCH(LT$21,Input!$A$6:$HV$6,0),FALSE)/$G128*$F128,0))*$D128</f>
        <v>4707696.1225886121</v>
      </c>
      <c r="LU128" s="1">
        <f>IF($E128+$I128+$D$7&lt;=LU$22,0,IF(LU$22-$D$7&gt;=$E128,VLOOKUP($C128,Input!$A$8:$HV$39,MATCH(LU$21,Input!$A$6:$HV$6,0),FALSE)/$G128*$F128,0))*$D128</f>
        <v>4726060.0490946593</v>
      </c>
      <c r="LV128" s="1">
        <f>IF($E128+$I128+$D$7&lt;=LV$22,0,IF(LV$22-$D$7&gt;=$E128,VLOOKUP($C128,Input!$A$8:$HV$39,MATCH(LV$21,Input!$A$6:$HV$6,0),FALSE)/$G128*$F128,0))*$D128</f>
        <v>4734825.1352958865</v>
      </c>
      <c r="LW128" s="1">
        <f>IF($E128+$I128+$D$7&lt;=LW$22,0,IF(LW$22-$D$7&gt;=$E128,VLOOKUP($C128,Input!$A$8:$HV$39,MATCH(LW$21,Input!$A$6:$HV$6,0),FALSE)/$G128*$F128,0))*$D128</f>
        <v>4755890.1460853657</v>
      </c>
      <c r="LX128" s="1">
        <f>IF($E128+$I128+$D$7&lt;=LX$22,0,IF(LX$22-$D$7&gt;=$E128,VLOOKUP($C128,Input!$A$8:$HV$39,MATCH(LX$21,Input!$A$6:$HV$6,0),FALSE)/$G128*$F128,0))*$D128</f>
        <v>4800185.7947109519</v>
      </c>
      <c r="LY128" s="1">
        <f>IF($E128+$I128+$D$7&lt;=LY$22,0,IF(LY$22-$D$7&gt;=$E128,VLOOKUP($C128,Input!$A$8:$HV$39,MATCH(LY$21,Input!$A$6:$HV$6,0),FALSE)/$G128*$F128,0))*$D128</f>
        <v>4931707.6323679043</v>
      </c>
      <c r="LZ128" s="1">
        <f>IF($E128+$I128+$D$7&lt;=LZ$22,0,IF(LZ$22-$D$7&gt;=$E128,VLOOKUP($C128,Input!$A$8:$HV$39,MATCH(LZ$21,Input!$A$6:$HV$6,0),FALSE)/$G128*$F128,0))*$D128</f>
        <v>5033420.7092612106</v>
      </c>
      <c r="MA128" s="1">
        <f>IF($E128+$I128+$D$7&lt;=MA$22,0,IF(MA$22-$D$7&gt;=$E128,VLOOKUP($C128,Input!$A$8:$HV$39,MATCH(MA$21,Input!$A$6:$HV$6,0),FALSE)/$G128*$F128,0))*$D128</f>
        <v>5855420.6033015018</v>
      </c>
      <c r="MB128" s="1">
        <f>IF($E128+$I128+$D$7&lt;=MB$22,0,IF(MB$22-$D$7&gt;=$E128,VLOOKUP($C128,Input!$A$8:$HV$39,MATCH(MB$21,Input!$A$6:$HV$6,0),FALSE)/$G128*$F128,0))*$D128</f>
        <v>0</v>
      </c>
      <c r="MC128" s="1">
        <f>IF($E128+$I128+$D$7&lt;=MC$22,0,IF(MC$22-$D$7&gt;=$E128,VLOOKUP($C128,Input!$A$8:$HV$39,MATCH(MC$21,Input!$A$6:$HV$6,0),FALSE)/$G128*$F128,0))*$D128</f>
        <v>0</v>
      </c>
      <c r="MD128" s="1">
        <f>IF($E128+$I128+$D$7&lt;=MD$22,0,IF(MD$22-$D$7&gt;=$E128,VLOOKUP($C128,Input!$A$8:$HV$39,MATCH(MD$21,Input!$A$6:$HV$6,0),FALSE)/$G128*$F128,0))*$D128</f>
        <v>0</v>
      </c>
      <c r="ME128" s="1">
        <f>IF($E128+$I128+$D$7&lt;=ME$22,0,IF(ME$22-$D$7&gt;=$E128,VLOOKUP($C128,Input!$A$8:$HV$39,MATCH(ME$21,Input!$A$6:$HV$6,0),FALSE)/$G128*$F128,0))*$D128</f>
        <v>0</v>
      </c>
      <c r="MF128" s="1">
        <f>IF($E128+$I128+$D$7&lt;=MF$22,0,IF(MF$22-$D$7&gt;=$E128,VLOOKUP($C128,Input!$A$8:$HV$39,MATCH(MF$21,Input!$A$6:$HV$6,0),FALSE)/$G128*$F128,0))*$D128</f>
        <v>0</v>
      </c>
      <c r="MG128" s="1">
        <f>IF($E128+$I128+$D$7&lt;=MG$22,0,IF(MG$22-$D$7&gt;=$E128,VLOOKUP($C128,Input!$A$8:$HV$39,MATCH(MG$21,Input!$A$6:$HV$6,0),FALSE)/$G128*$F128,0))*$D128</f>
        <v>0</v>
      </c>
      <c r="MH128" s="1">
        <f>IF($E128+$I128+$D$7&lt;=MH$22,0,IF(MH$22-$D$7&gt;=$E128,VLOOKUP($C128,Input!$A$8:$HV$39,MATCH(MH$21,Input!$A$6:$HV$6,0),FALSE)/$G128*$F128,0))*$D128</f>
        <v>0</v>
      </c>
      <c r="MI128" s="1">
        <f>IF($E128+$I128+$D$7&lt;=MI$22,0,IF(MI$22-$D$7&gt;=$E128,VLOOKUP($C128,Input!$A$8:$HV$39,MATCH(MI$21,Input!$A$6:$HV$6,0),FALSE)/$G128*$F128,0))*$D128</f>
        <v>0</v>
      </c>
      <c r="MJ128" s="1">
        <f>IF($E128+$I128+$D$7&lt;=MJ$22,0,IF(MJ$22-$D$7&gt;=$E128,VLOOKUP($C128,Input!$A$8:$HV$39,MATCH(MJ$21,Input!$A$6:$HV$6,0),FALSE)/$G128*$F128,0))*$D128</f>
        <v>0</v>
      </c>
      <c r="MK128" s="1">
        <f>IF($E128+$I128+$D$7&lt;=MK$22,0,IF(MK$22-$D$7&gt;=$E128,VLOOKUP($C128,Input!$A$8:$HV$39,MATCH(MK$21,Input!$A$6:$HV$6,0),FALSE)/$G128*$F128,0))*$D128</f>
        <v>0</v>
      </c>
      <c r="ML128" s="1">
        <f>IF($E128+$I128+$D$7&lt;=ML$22,0,IF(ML$22-$D$7&gt;=$E128,VLOOKUP($C128,Input!$A$8:$HV$39,MATCH(ML$21,Input!$A$6:$HV$6,0),FALSE)/$G128*$F128,0))*$D128</f>
        <v>0</v>
      </c>
      <c r="MM128" s="1">
        <f>IF($E128+$I128+$D$7&lt;=MM$22,0,IF(MM$22-$D$7&gt;=$E128,VLOOKUP($C128,Input!$A$8:$HV$39,MATCH(MM$21,Input!$A$6:$HV$6,0),FALSE)/$G128*$F128,0))*$D128</f>
        <v>0</v>
      </c>
      <c r="MN128" s="1">
        <f>IF($E128+$I128+$D$7&lt;=MN$22,0,IF(MN$22-$D$7&gt;=$E128,VLOOKUP($C128,Input!$A$8:$HV$39,MATCH(MN$21,Input!$A$6:$HV$6,0),FALSE)/$G128*$F128,0))*$D128</f>
        <v>0</v>
      </c>
      <c r="MO128" s="1">
        <f>IF($E128+$I128+$D$7&lt;=MO$22,0,IF(MO$22-$D$7&gt;=$E128,VLOOKUP($C128,Input!$A$8:$HV$39,MATCH(MO$21,Input!$A$6:$HV$6,0),FALSE)/$G128*$F128,0))*$D128</f>
        <v>0</v>
      </c>
      <c r="MP128" s="1">
        <f>IF($E128+$I128+$D$7&lt;=MP$22,0,IF(MP$22-$D$7&gt;=$E128,VLOOKUP($C128,Input!$A$8:$HV$39,MATCH(MP$21,Input!$A$6:$HV$6,0),FALSE)/$G128*$F128,0))*$D128</f>
        <v>0</v>
      </c>
      <c r="MQ128" s="1">
        <f>IF($E128+$I128+$D$7&lt;=MQ$22,0,IF(MQ$22-$D$7&gt;=$E128,VLOOKUP($C128,Input!$A$8:$HV$39,MATCH(MQ$21,Input!$A$6:$HV$6,0),FALSE)/$G128*$F128,0))*$D128</f>
        <v>0</v>
      </c>
      <c r="MR128" s="1">
        <f>IF($E128+$I128+$D$7&lt;=MR$22,0,IF(MR$22-$D$7&gt;=$E128,VLOOKUP($C128,Input!$A$8:$HV$39,MATCH(MR$21,Input!$A$6:$HV$6,0),FALSE)/$G128*$F128,0))*$D128</f>
        <v>0</v>
      </c>
      <c r="MS128" s="1">
        <f>IF($E128+$I128+$D$7&lt;=MS$22,0,IF(MS$22-$D$7&gt;=$E128,VLOOKUP($C128,Input!$A$8:$HV$39,MATCH(MS$21,Input!$A$6:$HV$6,0),FALSE)/$G128*$F128,0))*$D128</f>
        <v>0</v>
      </c>
      <c r="MT128" s="1">
        <f>IF($E128+$I128+$D$7&lt;=MT$22,0,IF(MT$22-$D$7&gt;=$E128,VLOOKUP($C128,Input!$A$8:$HV$39,MATCH(MT$21,Input!$A$6:$HV$6,0),FALSE)/$G128*$F128,0))*$D128</f>
        <v>0</v>
      </c>
      <c r="MU128" s="1">
        <f>IF($E128+$I128+$D$7&lt;=MU$22,0,IF(MU$22-$D$7&gt;=$E128,VLOOKUP($C128,Input!$A$8:$HV$39,MATCH(MU$21,Input!$A$6:$HV$6,0),FALSE)/$G128*$F128,0))*$D128</f>
        <v>0</v>
      </c>
      <c r="MV128" s="1">
        <f>IF($E128+$I128+$D$7&lt;=MV$22,0,IF(MV$22-$D$7&gt;=$E128,VLOOKUP($C128,Input!$A$8:$HV$39,MATCH(MV$21,Input!$A$6:$HV$6,0),FALSE)/$G128*$F128,0))*$D128</f>
        <v>0</v>
      </c>
      <c r="MW128" s="1">
        <f>IF($E128+$I128+$D$7&lt;=MW$22,0,IF(MW$22-$D$7&gt;=$E128,VLOOKUP($C128,Input!$A$8:$HV$39,MATCH(MW$21,Input!$A$6:$HV$6,0),FALSE)/$G128*$F128,0))*$D128</f>
        <v>0</v>
      </c>
      <c r="MX128" s="1">
        <f>IF($E128+$I128+$D$7&lt;=MX$22,0,IF(MX$22-$D$7&gt;=$E128,VLOOKUP($C128,Input!$A$8:$HV$39,MATCH(MX$21,Input!$A$6:$HV$6,0),FALSE)/$G128*$F128,0))*$D128</f>
        <v>0</v>
      </c>
      <c r="MZ128" t="str">
        <f>VLOOKUP($C128,Input!$A$8:$HV$39,MATCH(MZ$21,Input!$A$6:$HV$6,0),FALSE)</f>
        <v>Fossil CNG LCFS Credit ($/DGE)</v>
      </c>
      <c r="NA128" s="1">
        <f>IF($E128+$I128+$D$7&lt;=NA$22,0,IF(NA$22-$D$7&gt;=$E128,-VLOOKUP($C128,Input!$A$8:$HV$39,MATCH(NA$21,Input!$A$6:$HV$6,0),FALSE)/$G128*$F128,0))*$D128*$G$4/100</f>
        <v>-517858.66465979372</v>
      </c>
      <c r="NB128" s="1">
        <f>IF($E128+$I128+$D$7&lt;=NB$22,0,IF(NB$22-$D$7&gt;=$E128,-VLOOKUP($C128,Input!$A$8:$HV$39,MATCH(NB$21,Input!$A$6:$HV$6,0),FALSE)/$G128*$F128,0))*$D128*$G$4/100</f>
        <v>-458300.37674226821</v>
      </c>
      <c r="NC128" s="1">
        <f>IF($E128+$I128+$D$7&lt;=NC$22,0,IF(NC$22-$D$7&gt;=$E128,-VLOOKUP($C128,Input!$A$8:$HV$39,MATCH(NC$21,Input!$A$6:$HV$6,0),FALSE)/$G128*$F128,0))*$D128*$G$4/100</f>
        <v>-398742.08882474189</v>
      </c>
      <c r="ND128" s="1">
        <f>IF($E128+$I128+$D$7&lt;=ND$22,0,IF(ND$22-$D$7&gt;=$E128,-VLOOKUP($C128,Input!$A$8:$HV$39,MATCH(ND$21,Input!$A$6:$HV$6,0),FALSE)/$G128*$F128,0))*$D128*$G$4/100</f>
        <v>-299478.27562886622</v>
      </c>
      <c r="NE128" s="1">
        <f>IF($E128+$I128+$D$7&lt;=NE$22,0,IF(NE$22-$D$7&gt;=$E128,-VLOOKUP($C128,Input!$A$8:$HV$39,MATCH(NE$21,Input!$A$6:$HV$6,0),FALSE)/$G128*$F128,0))*$D128*$G$4/100</f>
        <v>-200214.46243298994</v>
      </c>
      <c r="NF128" s="1">
        <f>IF($E128+$I128+$D$7&lt;=NF$22,0,IF(NF$22-$D$7&gt;=$E128,-VLOOKUP($C128,Input!$A$8:$HV$39,MATCH(NF$21,Input!$A$6:$HV$6,0),FALSE)/$G128*$F128,0))*$D128*$G$4/100</f>
        <v>-200214.46243298994</v>
      </c>
      <c r="NG128" s="1">
        <f>IF($E128+$I128+$D$7&lt;=NG$22,0,IF(NG$22-$D$7&gt;=$E128,-VLOOKUP($C128,Input!$A$8:$HV$39,MATCH(NG$21,Input!$A$6:$HV$6,0),FALSE)/$G128*$F128,0))*$D128*$G$4/100</f>
        <v>-200214.46243298994</v>
      </c>
      <c r="NH128" s="1">
        <f>IF($E128+$I128+$D$7&lt;=NH$22,0,IF(NH$22-$D$7&gt;=$E128,-VLOOKUP($C128,Input!$A$8:$HV$39,MATCH(NH$21,Input!$A$6:$HV$6,0),FALSE)/$G128*$F128,0))*$D128*$G$4/100</f>
        <v>-200214.46243298994</v>
      </c>
      <c r="NI128" s="1">
        <f>IF($E128+$I128+$D$7&lt;=NI$22,0,IF(NI$22-$D$7&gt;=$E128,-VLOOKUP($C128,Input!$A$8:$HV$39,MATCH(NI$21,Input!$A$6:$HV$6,0),FALSE)/$G128*$F128,0))*$D128*$G$4/100</f>
        <v>-200214.46243298994</v>
      </c>
      <c r="NJ128" s="1">
        <f>IF($E128+$I128+$D$7&lt;=NJ$22,0,IF(NJ$22-$D$7&gt;=$E128,-VLOOKUP($C128,Input!$A$8:$HV$39,MATCH(NJ$21,Input!$A$6:$HV$6,0),FALSE)/$G128*$F128,0))*$D128*$G$4/100</f>
        <v>-200214.46243298994</v>
      </c>
      <c r="NK128" s="1">
        <f>IF($E128+$I128+$D$7&lt;=NK$22,0,IF(NK$22-$D$7&gt;=$E128,-VLOOKUP($C128,Input!$A$8:$HV$39,MATCH(NK$21,Input!$A$6:$HV$6,0),FALSE)/$G128*$F128,0))*$D128*$G$4/100</f>
        <v>-200214.46243298994</v>
      </c>
      <c r="NL128" s="1">
        <f>IF($E128+$I128+$D$7&lt;=NL$22,0,IF(NL$22-$D$7&gt;=$E128,-VLOOKUP($C128,Input!$A$8:$HV$39,MATCH(NL$21,Input!$A$6:$HV$6,0),FALSE)/$G128*$F128,0))*$D128*$G$4/100</f>
        <v>-200214.46243298994</v>
      </c>
      <c r="NM128" s="1">
        <f>IF($E128+$I128+$D$7&lt;=NM$22,0,IF(NM$22-$D$7&gt;=$E128,-VLOOKUP($C128,Input!$A$8:$HV$39,MATCH(NM$21,Input!$A$6:$HV$6,0),FALSE)/$G128*$F128,0))*$D128*$G$4/100</f>
        <v>0</v>
      </c>
      <c r="NN128" s="1">
        <f>IF($E128+$I128+$D$7&lt;=NN$22,0,IF(NN$22-$D$7&gt;=$E128,-VLOOKUP($C128,Input!$A$8:$HV$39,MATCH(NN$21,Input!$A$6:$HV$6,0),FALSE)/$G128*$F128,0))*$D128*$G$4/100</f>
        <v>0</v>
      </c>
      <c r="NO128" s="1">
        <f>IF($E128+$I128+$D$7&lt;=NO$22,0,IF(NO$22-$D$7&gt;=$E128,-VLOOKUP($C128,Input!$A$8:$HV$39,MATCH(NO$21,Input!$A$6:$HV$6,0),FALSE)/$G128*$F128,0))*$D128*$G$4/100</f>
        <v>0</v>
      </c>
      <c r="NP128" s="1">
        <f>IF($E128+$I128+$D$7&lt;=NP$22,0,IF(NP$22-$D$7&gt;=$E128,-VLOOKUP($C128,Input!$A$8:$HV$39,MATCH(NP$21,Input!$A$6:$HV$6,0),FALSE)/$G128*$F128,0))*$D128*$G$4/100</f>
        <v>0</v>
      </c>
      <c r="NQ128" s="1">
        <f>IF($E128+$I128+$D$7&lt;=NQ$22,0,IF(NQ$22-$D$7&gt;=$E128,-VLOOKUP($C128,Input!$A$8:$HV$39,MATCH(NQ$21,Input!$A$6:$HV$6,0),FALSE)/$G128*$F128,0))*$D128*$G$4/100</f>
        <v>0</v>
      </c>
      <c r="NR128" s="1">
        <f>IF($E128+$I128+$D$7&lt;=NR$22,0,IF(NR$22-$D$7&gt;=$E128,-VLOOKUP($C128,Input!$A$8:$HV$39,MATCH(NR$21,Input!$A$6:$HV$6,0),FALSE)/$G128*$F128,0))*$D128*$G$4/100</f>
        <v>0</v>
      </c>
      <c r="NS128" s="1">
        <f>IF($E128+$I128+$D$7&lt;=NS$22,0,IF(NS$22-$D$7&gt;=$E128,-VLOOKUP($C128,Input!$A$8:$HV$39,MATCH(NS$21,Input!$A$6:$HV$6,0),FALSE)/$G128*$F128,0))*$D128*$G$4/100</f>
        <v>0</v>
      </c>
      <c r="NT128" s="1">
        <f>IF($E128+$I128+$D$7&lt;=NT$22,0,IF(NT$22-$D$7&gt;=$E128,-VLOOKUP($C128,Input!$A$8:$HV$39,MATCH(NT$21,Input!$A$6:$HV$6,0),FALSE)/$G128*$F128,0))*$D128*$G$4/100</f>
        <v>0</v>
      </c>
      <c r="NU128" s="1">
        <f>IF($E128+$I128+$D$7&lt;=NU$22,0,IF(NU$22-$D$7&gt;=$E128,-VLOOKUP($C128,Input!$A$8:$HV$39,MATCH(NU$21,Input!$A$6:$HV$6,0),FALSE)/$G128*$F128,0))*$D128*$G$4/100</f>
        <v>0</v>
      </c>
      <c r="NV128" s="1">
        <f>IF($E128+$I128+$D$7&lt;=NV$22,0,IF(NV$22-$D$7&gt;=$E128,-VLOOKUP($C128,Input!$A$8:$HV$39,MATCH(NV$21,Input!$A$6:$HV$6,0),FALSE)/$G128*$F128,0))*$D128*$G$4/100</f>
        <v>0</v>
      </c>
      <c r="NW128" s="1">
        <f>IF($E128+$I128+$D$7&lt;=NW$22,0,IF(NW$22-$D$7&gt;=$E128,-VLOOKUP($C128,Input!$A$8:$HV$39,MATCH(NW$21,Input!$A$6:$HV$6,0),FALSE)/$G128*$F128,0))*$D128*$G$4/100</f>
        <v>0</v>
      </c>
      <c r="NX128" s="1">
        <f>IF($E128+$I128+$D$7&lt;=NX$22,0,IF(NX$22-$D$7&gt;=$E128,-VLOOKUP($C128,Input!$A$8:$HV$39,MATCH(NX$21,Input!$A$6:$HV$6,0),FALSE)/$G128*$F128,0))*$D128*$G$4/100</f>
        <v>0</v>
      </c>
      <c r="NY128" s="1">
        <f>IF($E128+$I128+$D$7&lt;=NY$22,0,IF(NY$22-$D$7&gt;=$E128,-VLOOKUP($C128,Input!$A$8:$HV$39,MATCH(NY$21,Input!$A$6:$HV$6,0),FALSE)/$G128*$F128,0))*$D128*$G$4/100</f>
        <v>0</v>
      </c>
      <c r="NZ128" s="1">
        <f>IF($E128+$I128+$D$7&lt;=NZ$22,0,IF(NZ$22-$D$7&gt;=$E128,-VLOOKUP($C128,Input!$A$8:$HV$39,MATCH(NZ$21,Input!$A$6:$HV$6,0),FALSE)/$G128*$F128,0))*$D128*$G$4/100</f>
        <v>0</v>
      </c>
      <c r="OA128" s="1">
        <f>IF($E128+$I128+$D$7&lt;=OA$22,0,IF(OA$22-$D$7&gt;=$E128,-VLOOKUP($C128,Input!$A$8:$HV$39,MATCH(OA$21,Input!$A$6:$HV$6,0),FALSE)/$G128*$F128,0))*$D128*$G$4/100</f>
        <v>0</v>
      </c>
      <c r="OB128" s="1">
        <f>IF($E128+$I128+$D$7&lt;=OB$22,0,IF(OB$22-$D$7&gt;=$E128,-VLOOKUP($C128,Input!$A$8:$HV$39,MATCH(OB$21,Input!$A$6:$HV$6,0),FALSE)/$G128*$F128,0))*$D128*$G$4/100</f>
        <v>0</v>
      </c>
      <c r="OC128" s="1">
        <f>IF($E128+$I128+$D$7&lt;=OC$22,0,IF(OC$22-$D$7&gt;=$E128,-VLOOKUP($C128,Input!$A$8:$HV$39,MATCH(OC$21,Input!$A$6:$HV$6,0),FALSE)/$G128*$F128,0))*$D128*$G$4/100</f>
        <v>0</v>
      </c>
      <c r="OD128" s="1">
        <f>IF($E128+$I128+$D$7&lt;=OD$22,0,IF(OD$22-$D$7&gt;=$E128,-VLOOKUP($C128,Input!$A$8:$HV$39,MATCH(OD$21,Input!$A$6:$HV$6,0),FALSE)/$G128*$F128,0))*$D128*$G$4/100</f>
        <v>0</v>
      </c>
      <c r="OE128" s="1">
        <f>IF($E128+$I128+$D$7&lt;=OE$22,0,IF(OE$22-$D$7&gt;=$E128,-VLOOKUP($C128,Input!$A$8:$HV$39,MATCH(OE$21,Input!$A$6:$HV$6,0),FALSE)/$G128*$F128,0))*$D128*$G$4/100</f>
        <v>0</v>
      </c>
      <c r="OF128" s="1">
        <f>IF($E128+$I128+$D$7&lt;=OF$22,0,IF(OF$22-$D$7&gt;=$E128,-VLOOKUP($C128,Input!$A$8:$HV$39,MATCH(OF$21,Input!$A$6:$HV$6,0),FALSE)/$G128*$F128,0))*$D128*$G$4/100</f>
        <v>0</v>
      </c>
      <c r="OG128" s="1">
        <f>IF($E128+$I128+$D$7&lt;=OG$22,0,IF(OG$22-$D$7&gt;=$E128,-VLOOKUP($C128,Input!$A$8:$HV$39,MATCH(OG$21,Input!$A$6:$HV$6,0),FALSE)/$G128*$F128,0))*$D128*$G$4/100</f>
        <v>0</v>
      </c>
      <c r="OH128" s="1">
        <f>IF($E128+$I128+$D$7&lt;=OH$22,0,IF(OH$22-$D$7&gt;=$E128,-VLOOKUP($C128,Input!$A$8:$HV$39,MATCH(OH$21,Input!$A$6:$HV$6,0),FALSE)/$G128*$F128,0))*$D128*$G$4/100</f>
        <v>0</v>
      </c>
      <c r="OI128" s="1">
        <f>IF($E128+$I128+$D$7&lt;=OI$22,0,IF(OI$22-$D$7&gt;=$E128,-VLOOKUP($C128,Input!$A$8:$HV$39,MATCH(OI$21,Input!$A$6:$HV$6,0),FALSE)/$G128*$F128,0))*$D128*$G$4/100</f>
        <v>0</v>
      </c>
      <c r="OK128" t="str">
        <f>VLOOKUP($C128,Input!$A$8:$HW$39,MATCH(OK$21,Input!$A$6:$HW$6,0),FALSE)</f>
        <v>NA</v>
      </c>
      <c r="OL128" s="1">
        <f>IF($E128+$I128+$D$7&lt;=OL$22,0,IF(OL$22-$D$7&gt;=$E128,IF(COUNTIF($KZ128:LP128,"&gt;0")&gt;0,VLOOKUP($C128,Input!$A$8:$HV$21,MATCH($OK$21+COUNTIF($KZ128:LP128,"&gt;0"),Input!$A$6:$HV$6,0),FALSE),0),0))*$D128</f>
        <v>0</v>
      </c>
      <c r="OM128" s="1">
        <f>IF($E128+$I128+$D$7&lt;=OM$22,0,IF(OM$22-$D$7&gt;=$E128,IF(COUNTIF($KZ128:LQ128,"&gt;0")&gt;0,VLOOKUP($C128,Input!$A$8:$HV$21,MATCH($OK$21+COUNTIF($KZ128:LQ128,"&gt;0"),Input!$A$6:$HV$6,0),FALSE),0),0))*$D128</f>
        <v>0</v>
      </c>
      <c r="ON128" s="1">
        <f>IF($E128+$I128+$D$7&lt;=ON$22,0,IF(ON$22-$D$7&gt;=$E128,IF(COUNTIF($KZ128:LR128,"&gt;0")&gt;0,VLOOKUP($C128,Input!$A$8:$HV$21,MATCH($OK$21+COUNTIF($KZ128:LR128,"&gt;0"),Input!$A$6:$HV$6,0),FALSE),0),0))*$D128</f>
        <v>0</v>
      </c>
      <c r="OO128" s="1">
        <f>IF($E128+$I128+$D$7&lt;=OO$22,0,IF(OO$22-$D$7&gt;=$E128,IF(COUNTIF($KZ128:LS128,"&gt;0")&gt;0,VLOOKUP($C128,Input!$A$8:$HV$21,MATCH($OK$21+COUNTIF($KZ128:LS128,"&gt;0"),Input!$A$6:$HV$6,0),FALSE),0),0))*$D128</f>
        <v>0</v>
      </c>
      <c r="OP128" s="1">
        <f>IF($E128+$I128+$D$7&lt;=OP$22,0,IF(OP$22-$D$7&gt;=$E128,IF(COUNTIF($KZ128:LT128,"&gt;0")&gt;0,VLOOKUP($C128,Input!$A$8:$HV$21,MATCH($OK$21+COUNTIF($KZ128:LT128,"&gt;0"),Input!$A$6:$HV$6,0),FALSE),0),0))*$D128</f>
        <v>0</v>
      </c>
      <c r="OQ128" s="1">
        <f>IF($E128+$I128+$D$7&lt;=OQ$22,0,IF(OQ$22-$D$7&gt;=$E128,IF(COUNTIF($KZ128:LU128,"&gt;0")&gt;0,VLOOKUP($C128,Input!$A$8:$HV$21,MATCH($OK$21+COUNTIF($KZ128:LU128,"&gt;0"),Input!$A$6:$HV$6,0),FALSE),0),0))*$D128</f>
        <v>0</v>
      </c>
      <c r="OR128" s="1">
        <f>IF($E128+$I128+$D$7&lt;=OR$22,0,IF(OR$22-$D$7&gt;=$E128,IF(COUNTIF($KZ128:LV128,"&gt;0")&gt;0,VLOOKUP($C128,Input!$A$8:$HV$21,MATCH($OK$21+COUNTIF($KZ128:LV128,"&gt;0"),Input!$A$6:$HV$6,0),FALSE),0),0))*$D128</f>
        <v>0</v>
      </c>
      <c r="OS128" s="1">
        <f>IF($E128+$I128+$D$7&lt;=OS$22,0,IF(OS$22-$D$7&gt;=$E128,IF(COUNTIF($KZ128:LW128,"&gt;0")&gt;0,VLOOKUP($C128,Input!$A$8:$HV$21,MATCH($OK$21+COUNTIF($KZ128:LW128,"&gt;0"),Input!$A$6:$HV$6,0),FALSE),0),0))*$D128</f>
        <v>0</v>
      </c>
      <c r="OT128" s="1">
        <f>IF($E128+$I128+$D$7&lt;=OT$22,0,IF(OT$22-$D$7&gt;=$E128,IF(COUNTIF($KZ128:LX128,"&gt;0")&gt;0,VLOOKUP($C128,Input!$A$8:$HV$21,MATCH($OK$21+COUNTIF($KZ128:LX128,"&gt;0"),Input!$A$6:$HV$6,0),FALSE),0),0))*$D128</f>
        <v>0</v>
      </c>
      <c r="OU128" s="1">
        <f>IF($E128+$I128+$D$7&lt;=OU$22,0,IF(OU$22-$D$7&gt;=$E128,IF(COUNTIF($KZ128:LY128,"&gt;0")&gt;0,VLOOKUP($C128,Input!$A$8:$HV$21,MATCH($OK$21+COUNTIF($KZ128:LY128,"&gt;0"),Input!$A$6:$HV$6,0),FALSE),0),0))*$D128</f>
        <v>0</v>
      </c>
      <c r="OV128" s="1">
        <f>IF($E128+$I128+$D$7&lt;=OV$22,0,IF(OV$22-$D$7&gt;=$E128,IF(COUNTIF($KZ128:LZ128,"&gt;0")&gt;0,VLOOKUP($C128,Input!$A$8:$HV$21,MATCH($OK$21+COUNTIF($KZ128:LZ128,"&gt;0"),Input!$A$6:$HV$6,0),FALSE),0),0))*$D128</f>
        <v>0</v>
      </c>
      <c r="OW128" s="1">
        <f>IF($E128+$I128+$D$7&lt;=OW$22,0,IF(OW$22-$D$7&gt;=$E128,IF(COUNTIF($KZ128:MA128,"&gt;0")&gt;0,VLOOKUP($C128,Input!$A$8:$HV$21,MATCH($OK$21+COUNTIF($KZ128:MA128,"&gt;0"),Input!$A$6:$HV$6,0),FALSE),0),0))*$D128</f>
        <v>0</v>
      </c>
      <c r="OX128" s="1">
        <f>IF($E128+$I128+$D$7&lt;=OX$22,0,IF(OX$22-$D$7&gt;=$E128,IF(COUNTIF($KZ128:MB128,"&gt;0")&gt;0,VLOOKUP($C128,Input!$A$8:$HV$21,MATCH($OK$21+COUNTIF($KZ128:MB128,"&gt;0"),Input!$A$6:$HV$6,0),FALSE),0),0))*$D128</f>
        <v>0</v>
      </c>
      <c r="OY128" s="1">
        <f>IF($E128+$I128+$D$7&lt;=OY$22,0,IF(OY$22-$D$7&gt;=$E128,IF(COUNTIF($KZ128:MC128,"&gt;0")&gt;0,VLOOKUP($C128,Input!$A$8:$HV$21,MATCH($OK$21+COUNTIF($KZ128:MC128,"&gt;0"),Input!$A$6:$HV$6,0),FALSE),0),0))*$D128</f>
        <v>0</v>
      </c>
      <c r="OZ128" s="1">
        <f>IF($E128+$I128+$D$7&lt;=OZ$22,0,IF(OZ$22-$D$7&gt;=$E128,IF(COUNTIF($KZ128:MD128,"&gt;0")&gt;0,VLOOKUP($C128,Input!$A$8:$HV$21,MATCH($OK$21+COUNTIF($KZ128:MD128,"&gt;0"),Input!$A$6:$HV$6,0),FALSE),0),0))*$D128</f>
        <v>0</v>
      </c>
      <c r="PA128" s="1">
        <f>IF($E128+$I128+$D$7&lt;=PA$22,0,IF(PA$22-$D$7&gt;=$E128,IF(COUNTIF($KZ128:ME128,"&gt;0")&gt;0,VLOOKUP($C128,Input!$A$8:$HV$21,MATCH($OK$21+COUNTIF($KZ128:ME128,"&gt;0"),Input!$A$6:$HV$6,0),FALSE),0),0))*$D128</f>
        <v>0</v>
      </c>
      <c r="PB128" s="1">
        <f>IF($E128+$I128+$D$7&lt;=PB$22,0,IF(PB$22-$D$7&gt;=$E128,IF(COUNTIF($KZ128:MF128,"&gt;0")&gt;0,VLOOKUP($C128,Input!$A$8:$HV$21,MATCH($OK$21+COUNTIF($KZ128:MF128,"&gt;0"),Input!$A$6:$HV$6,0),FALSE),0),0))*$D128</f>
        <v>0</v>
      </c>
      <c r="PC128" s="1">
        <f>IF($E128+$I128+$D$7&lt;=PC$22,0,IF(PC$22-$D$7&gt;=$E128,IF(COUNTIF($KZ128:MG128,"&gt;0")&gt;0,VLOOKUP($C128,Input!$A$8:$HV$21,MATCH($OK$21+COUNTIF($KZ128:MG128,"&gt;0"),Input!$A$6:$HV$6,0),FALSE),0),0))*$D128</f>
        <v>0</v>
      </c>
      <c r="PD128" s="1">
        <f>IF($E128+$I128+$D$7&lt;=PD$22,0,IF(PD$22-$D$7&gt;=$E128,IF(COUNTIF($KZ128:MH128,"&gt;0")&gt;0,VLOOKUP($C128,Input!$A$8:$HV$21,MATCH($OK$21+COUNTIF($KZ128:MH128,"&gt;0"),Input!$A$6:$HV$6,0),FALSE),0),0))*$D128</f>
        <v>0</v>
      </c>
      <c r="PE128" s="1">
        <f>IF($E128+$I128+$D$7&lt;=PE$22,0,IF(PE$22-$D$7&gt;=$E128,IF(COUNTIF($KZ128:MI128,"&gt;0")&gt;0,VLOOKUP($C128,Input!$A$8:$HV$21,MATCH($OK$21+COUNTIF($KZ128:MI128,"&gt;0"),Input!$A$6:$HV$6,0),FALSE),0),0))*$D128</f>
        <v>0</v>
      </c>
      <c r="PF128" s="1">
        <f>IF($E128+$I128+$D$7&lt;=PF$22,0,IF(PF$22-$D$7&gt;=$E128,IF(COUNTIF($KZ128:MJ128,"&gt;0")&gt;0,VLOOKUP($C128,Input!$A$8:$HV$21,MATCH($OK$21+COUNTIF($KZ128:MJ128,"&gt;0"),Input!$A$6:$HV$6,0),FALSE),0),0))*$D128</f>
        <v>0</v>
      </c>
      <c r="PG128" s="1">
        <f>IF($E128+$I128+$D$7&lt;=PG$22,0,IF(PG$22-$D$7&gt;=$E128,IF(COUNTIF($KZ128:MK128,"&gt;0")&gt;0,VLOOKUP($C128,Input!$A$8:$HV$21,MATCH($OK$21+COUNTIF($KZ128:MK128,"&gt;0"),Input!$A$6:$HV$6,0),FALSE),0),0))*$D128</f>
        <v>0</v>
      </c>
      <c r="PH128" s="1">
        <f>IF($E128+$I128+$D$7&lt;=PH$22,0,IF(PH$22-$D$7&gt;=$E128,IF(COUNTIF($KZ128:ML128,"&gt;0")&gt;0,VLOOKUP($C128,Input!$A$8:$HV$21,MATCH($OK$21+COUNTIF($KZ128:ML128,"&gt;0"),Input!$A$6:$HV$6,0),FALSE),0),0))*$D128</f>
        <v>0</v>
      </c>
      <c r="PI128" s="1">
        <f>IF($E128+$I128+$D$7&lt;=PI$22,0,IF(PI$22-$D$7&gt;=$E128,IF(COUNTIF($KZ128:MM128,"&gt;0")&gt;0,VLOOKUP($C128,Input!$A$8:$HV$21,MATCH($OK$21+COUNTIF($KZ128:MM128,"&gt;0"),Input!$A$6:$HV$6,0),FALSE),0),0))*$D128</f>
        <v>0</v>
      </c>
      <c r="PJ128" s="1">
        <f>IF($E128+$I128+$D$7&lt;=PJ$22,0,IF(PJ$22-$D$7&gt;=$E128,IF(COUNTIF($KZ128:MN128,"&gt;0")&gt;0,VLOOKUP($C128,Input!$A$8:$HV$21,MATCH($OK$21+COUNTIF($KZ128:MN128,"&gt;0"),Input!$A$6:$HV$6,0),FALSE),0),0))*$D128</f>
        <v>0</v>
      </c>
      <c r="PK128" s="1">
        <f>IF($E128+$I128+$D$7&lt;=PK$22,0,IF(PK$22-$D$7&gt;=$E128,IF(COUNTIF($KZ128:MO128,"&gt;0")&gt;0,VLOOKUP($C128,Input!$A$8:$HV$21,MATCH($OK$21+COUNTIF($KZ128:MO128,"&gt;0"),Input!$A$6:$HV$6,0),FALSE),0),0))*$D128</f>
        <v>0</v>
      </c>
      <c r="PL128" s="1">
        <f>IF($E128+$I128+$D$7&lt;=PL$22,0,IF(PL$22-$D$7&gt;=$E128,IF(COUNTIF($KZ128:MP128,"&gt;0")&gt;0,VLOOKUP($C128,Input!$A$8:$HV$21,MATCH($OK$21+COUNTIF($KZ128:MP128,"&gt;0"),Input!$A$6:$HV$6,0),FALSE),0),0))*$D128</f>
        <v>0</v>
      </c>
      <c r="PM128" s="1">
        <f>IF($E128+$I128+$D$7&lt;=PM$22,0,IF(PM$22-$D$7&gt;=$E128,IF(COUNTIF($KZ128:MQ128,"&gt;0")&gt;0,VLOOKUP($C128,Input!$A$8:$HV$21,MATCH($OK$21+COUNTIF($KZ128:MQ128,"&gt;0"),Input!$A$6:$HV$6,0),FALSE),0),0))*$D128</f>
        <v>0</v>
      </c>
      <c r="PN128" s="1">
        <f>IF($E128+$I128+$D$7&lt;=PN$22,0,IF(PN$22-$D$7&gt;=$E128,IF(COUNTIF($KZ128:MR128,"&gt;0")&gt;0,VLOOKUP($C128,Input!$A$8:$HV$21,MATCH($OK$21+COUNTIF($KZ128:MR128,"&gt;0"),Input!$A$6:$HV$6,0),FALSE),0),0))*$D128</f>
        <v>0</v>
      </c>
      <c r="PO128" s="1">
        <f>IF($E128+$I128+$D$7&lt;=PO$22,0,IF(PO$22-$D$7&gt;=$E128,IF(COUNTIF($KZ128:MS128,"&gt;0")&gt;0,VLOOKUP($C128,Input!$A$8:$HV$21,MATCH($OK$21+COUNTIF($KZ128:MS128,"&gt;0"),Input!$A$6:$HV$6,0),FALSE),0),0))*$D128</f>
        <v>0</v>
      </c>
      <c r="PP128" s="1">
        <f>IF($E128+$I128+$D$7&lt;=PP$22,0,IF(PP$22-$D$7&gt;=$E128,IF(COUNTIF($KZ128:MT128,"&gt;0")&gt;0,VLOOKUP($C128,Input!$A$8:$HV$21,MATCH($OK$21+COUNTIF($KZ128:MT128,"&gt;0"),Input!$A$6:$HV$6,0),FALSE),0),0))*$D128</f>
        <v>0</v>
      </c>
      <c r="PQ128" s="1">
        <f>IF($E128+$I128+$D$7&lt;=PQ$22,0,IF(PQ$22-$D$7&gt;=$E128,IF(COUNTIF($KZ128:MU128,"&gt;0")&gt;0,VLOOKUP($C128,Input!$A$8:$HV$21,MATCH($OK$21+COUNTIF($KZ128:MU128,"&gt;0"),Input!$A$6:$HV$6,0),FALSE),0),0))*$D128</f>
        <v>0</v>
      </c>
      <c r="PR128" s="1">
        <f>IF($E128+$I128+$D$7&lt;=PR$22,0,IF(PR$22-$D$7&gt;=$E128,IF(COUNTIF($KZ128:MV128,"&gt;0")&gt;0,VLOOKUP($C128,Input!$A$8:$HV$21,MATCH($OK$21+COUNTIF($KZ128:MV128,"&gt;0"),Input!$A$6:$HV$6,0),FALSE),0),0))*$D128</f>
        <v>0</v>
      </c>
      <c r="PS128" s="1">
        <f>IF($E128+$I128+$D$7&lt;=PS$22,0,IF(PS$22-$D$7&gt;=$E128,IF(COUNTIF($KZ128:MW128,"&gt;0")&gt;0,VLOOKUP($C128,Input!$A$8:$HV$21,MATCH($OK$21+COUNTIF($KZ128:MW128,"&gt;0"),Input!$A$6:$HV$6,0),FALSE),0),0))*$D128</f>
        <v>0</v>
      </c>
      <c r="PT128" s="1">
        <f>IF($E128+$I128+$D$7&lt;=PT$22,0,IF(PT$22-$D$7&gt;=$E128,IF(COUNTIF($KZ128:MX128,"&gt;0")&gt;0,VLOOKUP($C128,Input!$A$8:$HV$21,MATCH($OK$21+COUNTIF($KZ128:MX128,"&gt;0"),Input!$A$6:$HV$6,0),FALSE),0),0))*$D128</f>
        <v>0</v>
      </c>
      <c r="PV128" s="1" t="str">
        <f t="shared" si="871"/>
        <v>2014 MY 40' CNG w Midlife Rebuild {234 Buses}</v>
      </c>
      <c r="PW128" s="1">
        <f t="shared" si="875"/>
        <v>11040615.56214433</v>
      </c>
      <c r="PX128" s="1">
        <f t="shared" si="896"/>
        <v>11592761.682956627</v>
      </c>
      <c r="PY128" s="1">
        <f t="shared" si="897"/>
        <v>11911838.244978391</v>
      </c>
      <c r="PZ128" s="1">
        <f t="shared" si="898"/>
        <v>12222587.561420878</v>
      </c>
      <c r="QA128" s="1">
        <f t="shared" si="899"/>
        <v>20653481.66015562</v>
      </c>
      <c r="QB128" s="1">
        <f t="shared" si="900"/>
        <v>12481845.586661668</v>
      </c>
      <c r="QC128" s="1">
        <f t="shared" si="901"/>
        <v>12490610.672862897</v>
      </c>
      <c r="QD128" s="1">
        <f t="shared" si="902"/>
        <v>12511675.683652377</v>
      </c>
      <c r="QE128" s="1">
        <f t="shared" si="903"/>
        <v>12555971.332277963</v>
      </c>
      <c r="QF128" s="1">
        <f t="shared" si="904"/>
        <v>12687493.169934915</v>
      </c>
      <c r="QG128" s="1">
        <f t="shared" si="905"/>
        <v>12789206.246828221</v>
      </c>
      <c r="QH128" s="1">
        <f t="shared" si="906"/>
        <v>13611206.140868513</v>
      </c>
      <c r="QI128" s="1">
        <f t="shared" si="907"/>
        <v>0</v>
      </c>
      <c r="QJ128" s="1">
        <f t="shared" si="908"/>
        <v>0</v>
      </c>
      <c r="QK128" s="1">
        <f t="shared" si="909"/>
        <v>0</v>
      </c>
      <c r="QL128" s="1">
        <f t="shared" si="910"/>
        <v>0</v>
      </c>
      <c r="QM128" s="1">
        <f t="shared" si="911"/>
        <v>0</v>
      </c>
      <c r="QN128" s="1">
        <f t="shared" si="912"/>
        <v>0</v>
      </c>
      <c r="QO128" s="1">
        <f t="shared" si="879"/>
        <v>0</v>
      </c>
      <c r="QP128" s="1">
        <f t="shared" si="880"/>
        <v>0</v>
      </c>
      <c r="QQ128" s="1">
        <f t="shared" si="881"/>
        <v>0</v>
      </c>
      <c r="QR128" s="1">
        <f t="shared" si="882"/>
        <v>0</v>
      </c>
      <c r="QS128" s="1">
        <f t="shared" si="883"/>
        <v>0</v>
      </c>
      <c r="QT128" s="1">
        <f t="shared" si="884"/>
        <v>0</v>
      </c>
      <c r="QU128" s="1">
        <f t="shared" si="885"/>
        <v>0</v>
      </c>
      <c r="QV128" s="1">
        <f t="shared" si="886"/>
        <v>0</v>
      </c>
      <c r="QW128" s="1">
        <f t="shared" si="887"/>
        <v>0</v>
      </c>
      <c r="QX128" s="1">
        <f t="shared" si="888"/>
        <v>0</v>
      </c>
      <c r="QY128" s="1">
        <f t="shared" si="889"/>
        <v>0</v>
      </c>
      <c r="QZ128" s="1">
        <f t="shared" si="890"/>
        <v>0</v>
      </c>
      <c r="RA128" s="1">
        <f t="shared" si="891"/>
        <v>0</v>
      </c>
      <c r="RB128" s="1">
        <f t="shared" si="892"/>
        <v>0</v>
      </c>
      <c r="RC128" s="1">
        <f t="shared" si="893"/>
        <v>0</v>
      </c>
      <c r="RD128" s="1">
        <f t="shared" si="894"/>
        <v>0</v>
      </c>
      <c r="RE128" s="1">
        <f t="shared" si="895"/>
        <v>0</v>
      </c>
      <c r="RF128" s="1">
        <f t="shared" si="876"/>
        <v>156549293.54474241</v>
      </c>
      <c r="RG128" s="1">
        <f t="shared" si="877"/>
        <v>133445402.97184084</v>
      </c>
      <c r="RH128" s="72"/>
      <c r="RI128" s="91"/>
    </row>
    <row r="129" spans="1:477" hidden="1" outlineLevel="1" x14ac:dyDescent="0.25">
      <c r="A129" s="89"/>
      <c r="B129" s="143"/>
      <c r="C129" s="111" t="str">
        <f t="shared" si="873"/>
        <v>40' CNG w Midlife Rebuild</v>
      </c>
      <c r="D129" s="85">
        <f t="shared" si="874"/>
        <v>234</v>
      </c>
      <c r="E129" s="83">
        <f t="shared" si="878"/>
        <v>2015</v>
      </c>
      <c r="F129" s="68">
        <f t="shared" si="870"/>
        <v>40000</v>
      </c>
      <c r="G129" s="69">
        <f>VLOOKUP($C129,Input!$A$8:$HV$39,MATCH(G$21,Input!$A$6:$HV$6,0),FALSE)</f>
        <v>2.91</v>
      </c>
      <c r="H129" s="123">
        <f>VLOOKUP($C129,Input!$A$8:$HV$39,MATCH(H$21,Input!$A$6:$HV$6,0),FALSE)</f>
        <v>0</v>
      </c>
      <c r="I129" s="70">
        <f>VLOOKUP($C129,Input!$A$8:$HV$39,MATCH(I$21,Input!$A$6:$HV$6,0),FALSE)</f>
        <v>14</v>
      </c>
      <c r="J129" s="1">
        <f>+IF($E129=J$22,VLOOKUP($C129,Input!$A$8:$AN$39,MATCH(J$21,Input!$A$6:$AN$6,0),FALSE)+$H129,0)*$D129</f>
        <v>0</v>
      </c>
      <c r="K129" s="1">
        <f>+IF($E129=K$22,VLOOKUP($C129,Input!$A$8:$AN$39,MATCH(K$21,Input!$A$6:$AN$6,0),FALSE)+$H129,0)*$D129</f>
        <v>0</v>
      </c>
      <c r="L129" s="1">
        <f>+IF($E129=L$22,VLOOKUP($C129,Input!$A$8:$AN$39,MATCH(L$21,Input!$A$6:$AN$6,0),FALSE)+$H129,0)*$D129</f>
        <v>0</v>
      </c>
      <c r="M129" s="1">
        <f>+IF($E129=M$22,VLOOKUP($C129,Input!$A$8:$AN$39,MATCH(M$21,Input!$A$6:$AN$6,0),FALSE)+$H129,0)*$D129</f>
        <v>0</v>
      </c>
      <c r="N129" s="1">
        <f>+IF($E129=N$22,VLOOKUP($C129,Input!$A$8:$AN$39,MATCH(N$21,Input!$A$6:$AN$6,0),FALSE)+$H129,0)*$D129</f>
        <v>0</v>
      </c>
      <c r="O129" s="1">
        <f>+IF($E129=O$22,VLOOKUP($C129,Input!$A$8:$AN$39,MATCH(O$21,Input!$A$6:$AN$6,0),FALSE)+$H129,0)*$D129</f>
        <v>0</v>
      </c>
      <c r="P129" s="1">
        <f>+IF($E129=P$22,VLOOKUP($C129,Input!$A$8:$AN$39,MATCH(P$21,Input!$A$6:$AN$6,0),FALSE)+$H129,0)*$D129</f>
        <v>0</v>
      </c>
      <c r="Q129" s="1">
        <f>+IF($E129=Q$22,VLOOKUP($C129,Input!$A$8:$AN$39,MATCH(Q$21,Input!$A$6:$AN$6,0),FALSE)+$H129,0)*$D129</f>
        <v>0</v>
      </c>
      <c r="R129" s="1">
        <f>+IF($E129=R$22,VLOOKUP($C129,Input!$A$8:$AN$39,MATCH(R$21,Input!$A$6:$AN$6,0),FALSE)+$H129,0)*$D129</f>
        <v>0</v>
      </c>
      <c r="S129" s="1">
        <f>+IF($E129=S$22,VLOOKUP($C129,Input!$A$8:$AN$39,MATCH(S$21,Input!$A$6:$AN$6,0),FALSE)+$H129,0)*$D129</f>
        <v>0</v>
      </c>
      <c r="T129" s="1">
        <f>+IF($E129=T$22,VLOOKUP($C129,Input!$A$8:$AN$39,MATCH(T$21,Input!$A$6:$AN$6,0),FALSE)+$H129,0)*$D129</f>
        <v>0</v>
      </c>
      <c r="U129" s="1">
        <f>+IF($E129=U$22,VLOOKUP($C129,Input!$A$8:$AN$39,MATCH(U$21,Input!$A$6:$AN$6,0),FALSE)+$H129,0)*$D129</f>
        <v>0</v>
      </c>
      <c r="V129" s="1">
        <f>+IF($E129=V$22,VLOOKUP($C129,Input!$A$8:$AN$39,MATCH(V$21,Input!$A$6:$AN$6,0),FALSE)+$H129,0)*$D129</f>
        <v>0</v>
      </c>
      <c r="W129" s="1">
        <f>+IF($E129=W$22,VLOOKUP($C129,Input!$A$8:$AN$39,MATCH(W$21,Input!$A$6:$AN$6,0),FALSE)+$H129,0)*$D129</f>
        <v>0</v>
      </c>
      <c r="X129" s="1">
        <f>+IF($E129=X$22,VLOOKUP($C129,Input!$A$8:$AN$39,MATCH(X$21,Input!$A$6:$AN$6,0),FALSE)+$H129,0)*$D129</f>
        <v>0</v>
      </c>
      <c r="Y129" s="1">
        <f>+IF($E129=Y$22,VLOOKUP($C129,Input!$A$8:$AN$39,MATCH(Y$21,Input!$A$6:$AN$6,0),FALSE)+$H129,0)*$D129</f>
        <v>0</v>
      </c>
      <c r="Z129" s="1">
        <f>+IF($E129=Z$22,VLOOKUP($C129,Input!$A$8:$AN$39,MATCH(Z$21,Input!$A$6:$AN$6,0),FALSE)+$H129,0)*$D129</f>
        <v>0</v>
      </c>
      <c r="AA129" s="1">
        <f>+IF($E129=AA$22,VLOOKUP($C129,Input!$A$8:$AN$39,MATCH(AA$21,Input!$A$6:$AN$6,0),FALSE)+$H129,0)*$D129</f>
        <v>0</v>
      </c>
      <c r="AB129" s="1">
        <f>+IF($E129=AB$22,VLOOKUP($C129,Input!$A$8:$AN$39,MATCH(AB$21,Input!$A$6:$AN$6,0),FALSE)+$H129,0)*$D129</f>
        <v>0</v>
      </c>
      <c r="AC129" s="1">
        <f>+IF($E129=AC$22,VLOOKUP($C129,Input!$A$8:$AN$39,MATCH(AC$21,Input!$A$6:$AN$6,0),FALSE)+$H129,0)*$D129</f>
        <v>0</v>
      </c>
      <c r="AD129" s="1">
        <f>+IF($E129=AD$22,VLOOKUP($C129,Input!$A$8:$AN$39,MATCH(AD$21,Input!$A$6:$AN$6,0),FALSE)+$H129,0)*$D129</f>
        <v>0</v>
      </c>
      <c r="AE129" s="1">
        <f>+IF($E129=AE$22,VLOOKUP($C129,Input!$A$8:$AN$39,MATCH(AE$21,Input!$A$6:$AN$6,0),FALSE)+$H129,0)*$D129</f>
        <v>0</v>
      </c>
      <c r="AF129" s="1">
        <f>+IF($E129=AF$22,VLOOKUP($C129,Input!$A$8:$AN$39,MATCH(AF$21,Input!$A$6:$AN$6,0),FALSE)+$H129,0)*$D129</f>
        <v>0</v>
      </c>
      <c r="AG129" s="1">
        <f>+IF($E129=AG$22,VLOOKUP($C129,Input!$A$8:$AN$39,MATCH(AG$21,Input!$A$6:$AN$6,0),FALSE)+$H129,0)*$D129</f>
        <v>0</v>
      </c>
      <c r="AH129" s="1">
        <f>+IF($E129=AH$22,VLOOKUP($C129,Input!$A$8:$AN$39,MATCH(AH$21,Input!$A$6:$AN$6,0),FALSE)+$H129,0)*$D129</f>
        <v>0</v>
      </c>
      <c r="AI129" s="1">
        <f>+IF($E129=AI$22,VLOOKUP($C129,Input!$A$8:$AN$39,MATCH(AI$21,Input!$A$6:$AN$6,0),FALSE)+$H129,0)*$D129</f>
        <v>0</v>
      </c>
      <c r="AJ129" s="1">
        <f>+IF($E129=AJ$22,VLOOKUP($C129,Input!$A$8:$AN$39,MATCH(AJ$21,Input!$A$6:$AN$6,0),FALSE)+$H129,0)*$D129</f>
        <v>0</v>
      </c>
      <c r="AK129" s="1">
        <f>+IF($E129=AK$22,VLOOKUP($C129,Input!$A$8:$AN$39,MATCH(AK$21,Input!$A$6:$AN$6,0),FALSE)+$H129,0)*$D129</f>
        <v>0</v>
      </c>
      <c r="AL129" s="1">
        <f>+IF($E129=AL$22,VLOOKUP($C129,Input!$A$8:$AN$39,MATCH(AL$21,Input!$A$6:$AN$6,0),FALSE)+$H129,0)*$D129</f>
        <v>0</v>
      </c>
      <c r="AM129" s="1">
        <f>+IF($E129=AM$22,VLOOKUP($C129,Input!$A$8:$AN$39,MATCH(AM$21,Input!$A$6:$AN$6,0),FALSE)+$H129,0)*$D129</f>
        <v>0</v>
      </c>
      <c r="AN129" s="1">
        <f>+IF($E129=AN$22,VLOOKUP($C129,Input!$A$8:$AN$39,MATCH(AN$21,Input!$A$6:$AN$6,0),FALSE)+$H129,0)*$D129</f>
        <v>0</v>
      </c>
      <c r="AO129" s="1">
        <f>+IF($E129=AO$22,VLOOKUP($C129,Input!$A$8:$AN$39,MATCH(AO$21,Input!$A$6:$AN$6,0),FALSE)+$H129,0)*$D129</f>
        <v>0</v>
      </c>
      <c r="AP129" s="1">
        <f>+IF($E129=AP$22,VLOOKUP($C129,Input!$A$8:$AN$39,MATCH(AP$21,Input!$A$6:$AN$6,0),FALSE)+$H129,0)*$D129</f>
        <v>0</v>
      </c>
      <c r="AQ129" s="1">
        <f>+IF($E129=AQ$22,VLOOKUP($C129,Input!$A$8:$AN$39,MATCH(AQ$21,Input!$A$6:$AN$6,0),FALSE)+$H129,0)*$D129</f>
        <v>0</v>
      </c>
      <c r="AR129" s="1">
        <f>+IF($E129=AR$22,VLOOKUP($C129,Input!$A$8:$AN$39,MATCH(AR$21,Input!$A$6:$AN$6,0),FALSE)+$H129,0)*$D129</f>
        <v>0</v>
      </c>
      <c r="AT129" t="str">
        <f>VLOOKUP($C129,Input!$A$8:$HV$39,MATCH(AT$21,Input!$A$6:$HV$6,0),FALSE)</f>
        <v>Parts and administrative cost</v>
      </c>
      <c r="AU129" s="1">
        <f>+IF($E129=AU$22,VLOOKUP($C129,Input!$A$8:$HV$39,MATCH(AU$21,Input!$A$6:$HV$6,0),FALSE),0)*$D129</f>
        <v>0</v>
      </c>
      <c r="AV129" s="1">
        <f>+IF($E129=AV$22,VLOOKUP($C129,Input!$A$8:$HV$39,MATCH(AV$21,Input!$A$6:$HV$6,0),FALSE),0)*$D129</f>
        <v>0</v>
      </c>
      <c r="AW129" s="1">
        <f>+IF($E129=AW$22,VLOOKUP($C129,Input!$A$8:$HV$39,MATCH(AW$21,Input!$A$6:$HV$6,0),FALSE),0)*$D129</f>
        <v>0</v>
      </c>
      <c r="AX129" s="1">
        <f>+IF($E129=AX$22,VLOOKUP($C129,Input!$A$8:$HV$39,MATCH(AX$21,Input!$A$6:$HV$6,0),FALSE),0)*$D129</f>
        <v>0</v>
      </c>
      <c r="AY129" s="1">
        <f>+IF($E129=AY$22,VLOOKUP($C129,Input!$A$8:$HV$39,MATCH(AY$21,Input!$A$6:$HV$6,0),FALSE),0)*$D129</f>
        <v>0</v>
      </c>
      <c r="AZ129" s="1">
        <f>+IF($E129=AZ$22,VLOOKUP($C129,Input!$A$8:$HV$39,MATCH(AZ$21,Input!$A$6:$HV$6,0),FALSE),0)*$D129</f>
        <v>0</v>
      </c>
      <c r="BA129" s="1">
        <f>+IF($E129=BA$22,VLOOKUP($C129,Input!$A$8:$HV$39,MATCH(BA$21,Input!$A$6:$HV$6,0),FALSE),0)*$D129</f>
        <v>0</v>
      </c>
      <c r="BB129" s="1">
        <f>+IF($E129=BB$22,VLOOKUP($C129,Input!$A$8:$HV$39,MATCH(BB$21,Input!$A$6:$HV$6,0),FALSE),0)*$D129</f>
        <v>0</v>
      </c>
      <c r="BC129" s="1">
        <f>+IF($E129=BC$22,VLOOKUP($C129,Input!$A$8:$HV$39,MATCH(BC$21,Input!$A$6:$HV$6,0),FALSE),0)*$D129</f>
        <v>0</v>
      </c>
      <c r="BD129" s="1">
        <f>+IF($E129=BD$22,VLOOKUP($C129,Input!$A$8:$HV$39,MATCH(BD$21,Input!$A$6:$HV$6,0),FALSE),0)*$D129</f>
        <v>0</v>
      </c>
      <c r="BE129" s="1">
        <f>+IF($E129=BE$22,VLOOKUP($C129,Input!$A$8:$HV$39,MATCH(BE$21,Input!$A$6:$HV$6,0),FALSE),0)*$D129</f>
        <v>0</v>
      </c>
      <c r="BF129" s="1">
        <f>+IF($E129=BF$22,VLOOKUP($C129,Input!$A$8:$HV$39,MATCH(BF$21,Input!$A$6:$HV$6,0),FALSE),0)*$D129</f>
        <v>0</v>
      </c>
      <c r="BG129" s="1">
        <f>+IF($E129=BG$22,VLOOKUP($C129,Input!$A$8:$HV$39,MATCH(BG$21,Input!$A$6:$HV$6,0),FALSE),0)*$D129</f>
        <v>0</v>
      </c>
      <c r="BH129" s="1">
        <f>+IF($E129=BH$22,VLOOKUP($C129,Input!$A$8:$HV$39,MATCH(BH$21,Input!$A$6:$HV$6,0),FALSE),0)*$D129</f>
        <v>0</v>
      </c>
      <c r="BI129" s="1">
        <f>+IF($E129=BI$22,VLOOKUP($C129,Input!$A$8:$HV$39,MATCH(BI$21,Input!$A$6:$HV$6,0),FALSE),0)*$D129</f>
        <v>0</v>
      </c>
      <c r="BJ129" s="1">
        <f>+IF($E129=BJ$22,VLOOKUP($C129,Input!$A$8:$HV$39,MATCH(BJ$21,Input!$A$6:$HV$6,0),FALSE),0)*$D129</f>
        <v>0</v>
      </c>
      <c r="BK129" s="1">
        <f>+IF($E129=BK$22,VLOOKUP($C129,Input!$A$8:$HV$39,MATCH(BK$21,Input!$A$6:$HV$6,0),FALSE),0)*$D129</f>
        <v>0</v>
      </c>
      <c r="BL129" s="1">
        <f>+IF($E129=BL$22,VLOOKUP($C129,Input!$A$8:$HV$39,MATCH(BL$21,Input!$A$6:$HV$6,0),FALSE),0)*$D129</f>
        <v>0</v>
      </c>
      <c r="BM129" s="1">
        <f>+IF($E129=BM$22,VLOOKUP($C129,Input!$A$8:$HV$39,MATCH(BM$21,Input!$A$6:$HV$6,0),FALSE),0)*$D129</f>
        <v>0</v>
      </c>
      <c r="BN129" s="1">
        <f>+IF($E129=BN$22,VLOOKUP($C129,Input!$A$8:$HV$39,MATCH(BN$21,Input!$A$6:$HV$6,0),FALSE),0)*$D129</f>
        <v>0</v>
      </c>
      <c r="BO129" s="1">
        <f>+IF($E129=BO$22,VLOOKUP($C129,Input!$A$8:$HV$39,MATCH(BO$21,Input!$A$6:$HV$6,0),FALSE),0)*$D129</f>
        <v>0</v>
      </c>
      <c r="BP129" s="1">
        <f>+IF($E129=BP$22,VLOOKUP($C129,Input!$A$8:$HV$39,MATCH(BP$21,Input!$A$6:$HV$6,0),FALSE),0)*$D129</f>
        <v>0</v>
      </c>
      <c r="BQ129" s="1">
        <f>+IF($E129=BQ$22,VLOOKUP($C129,Input!$A$8:$HV$39,MATCH(BQ$21,Input!$A$6:$HV$6,0),FALSE),0)*$D129</f>
        <v>0</v>
      </c>
      <c r="BR129" s="1">
        <f>+IF($E129=BR$22,VLOOKUP($C129,Input!$A$8:$HV$39,MATCH(BR$21,Input!$A$6:$HV$6,0),FALSE),0)*$D129</f>
        <v>0</v>
      </c>
      <c r="BS129" s="1">
        <f>+IF($E129=BS$22,VLOOKUP($C129,Input!$A$8:$HV$39,MATCH(BS$21,Input!$A$6:$HV$6,0),FALSE),0)*$D129</f>
        <v>0</v>
      </c>
      <c r="BT129" s="1">
        <f>+IF($E129=BT$22,VLOOKUP($C129,Input!$A$8:$HV$39,MATCH(BT$21,Input!$A$6:$HV$6,0),FALSE),0)*$D129</f>
        <v>0</v>
      </c>
      <c r="BU129" s="1">
        <f>+IF($E129=BU$22,VLOOKUP($C129,Input!$A$8:$HV$39,MATCH(BU$21,Input!$A$6:$HV$6,0),FALSE),0)*$D129</f>
        <v>0</v>
      </c>
      <c r="BV129" s="1">
        <f>+IF($E129=BV$22,VLOOKUP($C129,Input!$A$8:$HV$39,MATCH(BV$21,Input!$A$6:$HV$6,0),FALSE),0)*$D129</f>
        <v>0</v>
      </c>
      <c r="BW129" s="1">
        <f>+IF($E129=BW$22,VLOOKUP($C129,Input!$A$8:$HV$39,MATCH(BW$21,Input!$A$6:$HV$6,0),FALSE),0)*$D129</f>
        <v>0</v>
      </c>
      <c r="BX129" s="1">
        <f>+IF($E129=BX$22,VLOOKUP($C129,Input!$A$8:$HV$39,MATCH(BX$21,Input!$A$6:$HV$6,0),FALSE),0)*$D129</f>
        <v>0</v>
      </c>
      <c r="BY129" s="1">
        <f>+IF($E129=BY$22,VLOOKUP($C129,Input!$A$8:$HV$39,MATCH(BY$21,Input!$A$6:$HV$6,0),FALSE),0)*$D129</f>
        <v>0</v>
      </c>
      <c r="BZ129" s="1">
        <f>+IF($E129=BZ$22,VLOOKUP($C129,Input!$A$8:$HV$39,MATCH(BZ$21,Input!$A$6:$HV$6,0),FALSE),0)*$D129</f>
        <v>0</v>
      </c>
      <c r="CA129" s="1">
        <f>+IF($E129=CA$22,VLOOKUP($C129,Input!$A$8:$HV$39,MATCH(CA$21,Input!$A$6:$HV$6,0),FALSE),0)*$D129</f>
        <v>0</v>
      </c>
      <c r="CB129" s="1">
        <f>+IF($E129=CB$22,VLOOKUP($C129,Input!$A$8:$HV$39,MATCH(CB$21,Input!$A$6:$HV$6,0),FALSE),0)*$D129</f>
        <v>0</v>
      </c>
      <c r="CC129" s="1">
        <f>+IF($E129=CC$22,VLOOKUP($C129,Input!$A$8:$HV$39,MATCH(CC$21,Input!$A$6:$HV$6,0),FALSE),0)*$D129</f>
        <v>0</v>
      </c>
      <c r="CE129" t="str">
        <f>VLOOKUP($C129,Input!$A$8:$HV$39,MATCH(CE$21,Input!$A$6:$HV$6,0),FALSE)</f>
        <v>Engine Rebuild @ 7 Yr</v>
      </c>
      <c r="CF129" s="1">
        <f>IF($E129+$I129+$D$7&lt;=CF$22,0,IF(CF$22-$D$7&gt;=$E129,IF(COUNTIF($KZ129:LP129,"&gt;0")&gt;0,VLOOKUP($C129,Input!$A$8:$HV$21,MATCH($CE$21+COUNTIF($KZ129:LP129,"&gt;0"),Input!$A$6:$HV$6,0),FALSE),0),0))*$D129</f>
        <v>0</v>
      </c>
      <c r="CG129" s="1">
        <f>IF($E129+$I129+$D$7&lt;=CG$22,0,IF(CG$22-$D$7&gt;=$E129,IF(COUNTIF($KZ129:LQ129,"&gt;0")&gt;0,VLOOKUP($C129,Input!$A$8:$HV$21,MATCH($CE$21+COUNTIF($KZ129:LQ129,"&gt;0"),Input!$A$6:$HV$6,0),FALSE),0),0))*$D129</f>
        <v>0</v>
      </c>
      <c r="CH129" s="1">
        <f>IF($E129+$I129+$D$7&lt;=CH$22,0,IF(CH$22-$D$7&gt;=$E129,IF(COUNTIF($KZ129:LR129,"&gt;0")&gt;0,VLOOKUP($C129,Input!$A$8:$HV$21,MATCH($CE$21+COUNTIF($KZ129:LR129,"&gt;0"),Input!$A$6:$HV$6,0),FALSE),0),0))*$D129</f>
        <v>0</v>
      </c>
      <c r="CI129" s="1">
        <f>IF($E129+$I129+$D$7&lt;=CI$22,0,IF(CI$22-$D$7&gt;=$E129,IF(COUNTIF($KZ129:LS129,"&gt;0")&gt;0,VLOOKUP($C129,Input!$A$8:$HV$21,MATCH($CE$21+COUNTIF($KZ129:LS129,"&gt;0"),Input!$A$6:$HV$6,0),FALSE),0),0))*$D129</f>
        <v>0</v>
      </c>
      <c r="CJ129" s="1">
        <f>IF($E129+$I129+$D$7&lt;=CJ$22,0,IF(CJ$22-$D$7&gt;=$E129,IF(COUNTIF($KZ129:LT129,"&gt;0")&gt;0,VLOOKUP($C129,Input!$A$8:$HV$21,MATCH($CE$21+COUNTIF($KZ129:LT129,"&gt;0"),Input!$A$6:$HV$6,0),FALSE),0),0))*$D129</f>
        <v>0</v>
      </c>
      <c r="CK129" s="1">
        <f>IF($E129+$I129+$D$7&lt;=CK$22,0,IF(CK$22-$D$7&gt;=$E129,IF(COUNTIF($KZ129:LU129,"&gt;0")&gt;0,VLOOKUP($C129,Input!$A$8:$HV$21,MATCH($CE$21+COUNTIF($KZ129:LU129,"&gt;0"),Input!$A$6:$HV$6,0),FALSE),0),0))*$D129</f>
        <v>8190000</v>
      </c>
      <c r="CL129" s="1">
        <f>IF($E129+$I129+$D$7&lt;=CL$22,0,IF(CL$22-$D$7&gt;=$E129,IF(COUNTIF($KZ129:LV129,"&gt;0")&gt;0,VLOOKUP($C129,Input!$A$8:$HV$21,MATCH($CE$21+COUNTIF($KZ129:LV129,"&gt;0"),Input!$A$6:$HV$6,0),FALSE),0),0))*$D129</f>
        <v>0</v>
      </c>
      <c r="CM129" s="1">
        <f>IF($E129+$I129+$D$7&lt;=CM$22,0,IF(CM$22-$D$7&gt;=$E129,IF(COUNTIF($KZ129:LW129,"&gt;0")&gt;0,VLOOKUP($C129,Input!$A$8:$HV$21,MATCH($CE$21+COUNTIF($KZ129:LW129,"&gt;0"),Input!$A$6:$HV$6,0),FALSE),0),0))*$D129</f>
        <v>0</v>
      </c>
      <c r="CN129" s="1">
        <f>IF($E129+$I129+$D$7&lt;=CN$22,0,IF(CN$22-$D$7&gt;=$E129,IF(COUNTIF($KZ129:LX129,"&gt;0")&gt;0,VLOOKUP($C129,Input!$A$8:$HV$21,MATCH($CE$21+COUNTIF($KZ129:LX129,"&gt;0"),Input!$A$6:$HV$6,0),FALSE),0),0))*$D129</f>
        <v>0</v>
      </c>
      <c r="CO129" s="1">
        <f>IF($E129+$I129+$D$7&lt;=CO$22,0,IF(CO$22-$D$7&gt;=$E129,IF(COUNTIF($KZ129:LY129,"&gt;0")&gt;0,VLOOKUP($C129,Input!$A$8:$HV$21,MATCH($CE$21+COUNTIF($KZ129:LY129,"&gt;0"),Input!$A$6:$HV$6,0),FALSE),0),0))*$D129</f>
        <v>0</v>
      </c>
      <c r="CP129" s="1">
        <f>IF($E129+$I129+$D$7&lt;=CP$22,0,IF(CP$22-$D$7&gt;=$E129,IF(COUNTIF($KZ129:LZ129,"&gt;0")&gt;0,VLOOKUP($C129,Input!$A$8:$HV$21,MATCH($CE$21+COUNTIF($KZ129:LZ129,"&gt;0"),Input!$A$6:$HV$6,0),FALSE),0),0))*$D129</f>
        <v>0</v>
      </c>
      <c r="CQ129" s="1">
        <f>IF($E129+$I129+$D$7&lt;=CQ$22,0,IF(CQ$22-$D$7&gt;=$E129,IF(COUNTIF($KZ129:MA129,"&gt;0")&gt;0,VLOOKUP($C129,Input!$A$8:$HV$21,MATCH($CE$21+COUNTIF($KZ129:MA129,"&gt;0"),Input!$A$6:$HV$6,0),FALSE),0),0))*$D129</f>
        <v>0</v>
      </c>
      <c r="CR129" s="1">
        <f>IF($E129+$I129+$D$7&lt;=CR$22,0,IF(CR$22-$D$7&gt;=$E129,IF(COUNTIF($KZ129:MB129,"&gt;0")&gt;0,VLOOKUP($C129,Input!$A$8:$HV$21,MATCH($CE$21+COUNTIF($KZ129:MB129,"&gt;0"),Input!$A$6:$HV$6,0),FALSE),0),0))*$D129</f>
        <v>0</v>
      </c>
      <c r="CS129" s="1">
        <f>IF($E129+$I129+$D$7&lt;=CS$22,0,IF(CS$22-$D$7&gt;=$E129,IF(COUNTIF($KZ129:MC129,"&gt;0")&gt;0,VLOOKUP($C129,Input!$A$8:$HV$21,MATCH($CE$21+COUNTIF($KZ129:MC129,"&gt;0"),Input!$A$6:$HV$6,0),FALSE),0),0))*$D129</f>
        <v>0</v>
      </c>
      <c r="CT129" s="1">
        <f>IF($E129+$I129+$D$7&lt;=CT$22,0,IF(CT$22-$D$7&gt;=$E129,IF(COUNTIF($KZ129:MD129,"&gt;0")&gt;0,VLOOKUP($C129,Input!$A$8:$HV$21,MATCH($CE$21+COUNTIF($KZ129:MD129,"&gt;0"),Input!$A$6:$HV$6,0),FALSE),0),0))*$D129</f>
        <v>0</v>
      </c>
      <c r="CU129" s="1">
        <f>IF($E129+$I129+$D$7&lt;=CU$22,0,IF(CU$22-$D$7&gt;=$E129,IF(COUNTIF($KZ129:ME129,"&gt;0")&gt;0,VLOOKUP($C129,Input!$A$8:$HV$21,MATCH($CE$21+COUNTIF($KZ129:ME129,"&gt;0"),Input!$A$6:$HV$6,0),FALSE),0),0))*$D129</f>
        <v>0</v>
      </c>
      <c r="CV129" s="1">
        <f>IF($E129+$I129+$D$7&lt;=CV$22,0,IF(CV$22-$D$7&gt;=$E129,IF(COUNTIF($KZ129:MF129,"&gt;0")&gt;0,VLOOKUP($C129,Input!$A$8:$HV$21,MATCH($CE$21+COUNTIF($KZ129:MF129,"&gt;0"),Input!$A$6:$HV$6,0),FALSE),0),0))*$D129</f>
        <v>0</v>
      </c>
      <c r="CW129" s="1">
        <f>IF($E129+$I129+$D$7&lt;=CW$22,0,IF(CW$22-$D$7&gt;=$E129,IF(COUNTIF($KZ129:MG129,"&gt;0")&gt;0,VLOOKUP($C129,Input!$A$8:$HV$21,MATCH($CE$21+COUNTIF($KZ129:MG129,"&gt;0"),Input!$A$6:$HV$6,0),FALSE),0),0))*$D129</f>
        <v>0</v>
      </c>
      <c r="CX129" s="1">
        <f>IF($E129+$I129+$D$7&lt;=CX$22,0,IF(CX$22-$D$7&gt;=$E129,IF(COUNTIF($KZ129:MH129,"&gt;0")&gt;0,VLOOKUP($C129,Input!$A$8:$HV$21,MATCH($CE$21+COUNTIF($KZ129:MH129,"&gt;0"),Input!$A$6:$HV$6,0),FALSE),0),0))*$D129</f>
        <v>0</v>
      </c>
      <c r="CY129" s="1">
        <f>IF($E129+$I129+$D$7&lt;=CY$22,0,IF(CY$22-$D$7&gt;=$E129,IF(COUNTIF($KZ129:MI129,"&gt;0")&gt;0,VLOOKUP($C129,Input!$A$8:$HV$21,MATCH($CE$21+COUNTIF($KZ129:MI129,"&gt;0"),Input!$A$6:$HV$6,0),FALSE),0),0))*$D129</f>
        <v>0</v>
      </c>
      <c r="CZ129" s="1">
        <f>IF($E129+$I129+$D$7&lt;=CZ$22,0,IF(CZ$22-$D$7&gt;=$E129,IF(COUNTIF($KZ129:MJ129,"&gt;0")&gt;0,VLOOKUP($C129,Input!$A$8:$HV$21,MATCH($CE$21+COUNTIF($KZ129:MJ129,"&gt;0"),Input!$A$6:$HV$6,0),FALSE),0),0))*$D129</f>
        <v>0</v>
      </c>
      <c r="DA129" s="1">
        <f>IF($E129+$I129+$D$7&lt;=DA$22,0,IF(DA$22-$D$7&gt;=$E129,IF(COUNTIF($KZ129:MK129,"&gt;0")&gt;0,VLOOKUP($C129,Input!$A$8:$HV$21,MATCH($CE$21+COUNTIF($KZ129:MK129,"&gt;0"),Input!$A$6:$HV$6,0),FALSE),0),0))*$D129</f>
        <v>0</v>
      </c>
      <c r="DB129" s="1">
        <f>IF($E129+$I129+$D$7&lt;=DB$22,0,IF(DB$22-$D$7&gt;=$E129,IF(COUNTIF($KZ129:ML129,"&gt;0")&gt;0,VLOOKUP($C129,Input!$A$8:$HV$21,MATCH($CE$21+COUNTIF($KZ129:ML129,"&gt;0"),Input!$A$6:$HV$6,0),FALSE),0),0))*$D129</f>
        <v>0</v>
      </c>
      <c r="DC129" s="1">
        <f>IF($E129+$I129+$D$7&lt;=DC$22,0,IF(DC$22-$D$7&gt;=$E129,IF(COUNTIF($KZ129:MM129,"&gt;0")&gt;0,VLOOKUP($C129,Input!$A$8:$HV$21,MATCH($CE$21+COUNTIF($KZ129:MM129,"&gt;0"),Input!$A$6:$HV$6,0),FALSE),0),0))*$D129</f>
        <v>0</v>
      </c>
      <c r="DD129" s="1">
        <f>IF($E129+$I129+$D$7&lt;=DD$22,0,IF(DD$22-$D$7&gt;=$E129,IF(COUNTIF($KZ129:MN129,"&gt;0")&gt;0,VLOOKUP($C129,Input!$A$8:$HV$21,MATCH($CE$21+COUNTIF($KZ129:MN129,"&gt;0"),Input!$A$6:$HV$6,0),FALSE),0),0))*$D129</f>
        <v>0</v>
      </c>
      <c r="DE129" s="1">
        <f>IF($E129+$I129+$D$7&lt;=DE$22,0,IF(DE$22-$D$7&gt;=$E129,IF(COUNTIF($KZ129:MO129,"&gt;0")&gt;0,VLOOKUP($C129,Input!$A$8:$HV$21,MATCH($CE$21+COUNTIF($KZ129:MO129,"&gt;0"),Input!$A$6:$HV$6,0),FALSE),0),0))*$D129</f>
        <v>0</v>
      </c>
      <c r="DF129" s="1">
        <f>IF($E129+$I129+$D$7&lt;=DF$22,0,IF(DF$22-$D$7&gt;=$E129,IF(COUNTIF($KZ129:MP129,"&gt;0")&gt;0,VLOOKUP($C129,Input!$A$8:$HV$21,MATCH($CE$21+COUNTIF($KZ129:MP129,"&gt;0"),Input!$A$6:$HV$6,0),FALSE),0),0))*$D129</f>
        <v>0</v>
      </c>
      <c r="DG129" s="1">
        <f>IF($E129+$I129+$D$7&lt;=DG$22,0,IF(DG$22-$D$7&gt;=$E129,IF(COUNTIF($KZ129:MQ129,"&gt;0")&gt;0,VLOOKUP($C129,Input!$A$8:$HV$21,MATCH($CE$21+COUNTIF($KZ129:MQ129,"&gt;0"),Input!$A$6:$HV$6,0),FALSE),0),0))*$D129</f>
        <v>0</v>
      </c>
      <c r="DH129" s="1">
        <f>IF($E129+$I129+$D$7&lt;=DH$22,0,IF(DH$22-$D$7&gt;=$E129,IF(COUNTIF($KZ129:MR129,"&gt;0")&gt;0,VLOOKUP($C129,Input!$A$8:$HV$21,MATCH($CE$21+COUNTIF($KZ129:MR129,"&gt;0"),Input!$A$6:$HV$6,0),FALSE),0),0))*$D129</f>
        <v>0</v>
      </c>
      <c r="DI129" s="1">
        <f>IF($E129+$I129+$D$7&lt;=DI$22,0,IF(DI$22-$D$7&gt;=$E129,IF(COUNTIF($KZ129:MS129,"&gt;0")&gt;0,VLOOKUP($C129,Input!$A$8:$HV$21,MATCH($CE$21+COUNTIF($KZ129:MS129,"&gt;0"),Input!$A$6:$HV$6,0),FALSE),0),0))*$D129</f>
        <v>0</v>
      </c>
      <c r="DJ129" s="1">
        <f>IF($E129+$I129+$D$7&lt;=DJ$22,0,IF(DJ$22-$D$7&gt;=$E129,IF(COUNTIF($KZ129:MT129,"&gt;0")&gt;0,VLOOKUP($C129,Input!$A$8:$HV$21,MATCH($CE$21+COUNTIF($KZ129:MT129,"&gt;0"),Input!$A$6:$HV$6,0),FALSE),0),0))*$D129</f>
        <v>0</v>
      </c>
      <c r="DK129" s="1">
        <f>IF($E129+$I129+$D$7&lt;=DK$22,0,IF(DK$22-$D$7&gt;=$E129,IF(COUNTIF($KZ129:MU129,"&gt;0")&gt;0,VLOOKUP($C129,Input!$A$8:$HV$21,MATCH($CE$21+COUNTIF($KZ129:MU129,"&gt;0"),Input!$A$6:$HV$6,0),FALSE),0),0))*$D129</f>
        <v>0</v>
      </c>
      <c r="DL129" s="1">
        <f>IF($E129+$I129+$D$7&lt;=DL$22,0,IF(DL$22-$D$7&gt;=$E129,IF(COUNTIF($KZ129:MV129,"&gt;0")&gt;0,VLOOKUP($C129,Input!$A$8:$HV$21,MATCH($CE$21+COUNTIF($KZ129:MV129,"&gt;0"),Input!$A$6:$HV$6,0),FALSE),0),0))*$D129</f>
        <v>0</v>
      </c>
      <c r="DM129" s="1">
        <f>IF($E129+$I129+$D$7&lt;=DM$22,0,IF(DM$22-$D$7&gt;=$E129,IF(COUNTIF($KZ129:MW129,"&gt;0")&gt;0,VLOOKUP($C129,Input!$A$8:$HV$21,MATCH($CE$21+COUNTIF($KZ129:MW129,"&gt;0"),Input!$A$6:$HV$6,0),FALSE),0),0))*$D129</f>
        <v>0</v>
      </c>
      <c r="DN129" s="1">
        <f>IF($E129+$I129+$D$7&lt;=DN$22,0,IF(DN$22-$D$7&gt;=$E129,IF(COUNTIF($KZ129:MX129,"&gt;0")&gt;0,VLOOKUP($C129,Input!$A$8:$HV$21,MATCH($CE$21+COUNTIF($KZ129:MX129,"&gt;0"),Input!$A$6:$HV$6,0),FALSE),0),0))*$D129</f>
        <v>0</v>
      </c>
      <c r="DP129" t="str">
        <f>+VLOOKUP($C129,Input!$A$8:$GZ$39,MATCH(DP$21,Input!$A$6:$GZ$6,0),FALSE)</f>
        <v>Bus Maintenance at 0.85/mile</v>
      </c>
      <c r="DQ129" s="1">
        <f>IF($E129+$I129+$D$7&lt;=DQ$22,0,IF(DQ$22-$D$7&gt;=$E129,IF(COUNTIF($KZ129:LP129,"&gt;0")&gt;0,VLOOKUP($C129,Input!$A$8:$HV$21,MATCH($DP$21+COUNTIF($KZ129:LP129,"&gt;0"),Input!$A$6:$HV$6,0),FALSE),0),0))*$D129*$F129</f>
        <v>7956000</v>
      </c>
      <c r="DR129" s="1">
        <f>IF($E129+$I129+$D$7&lt;=DR$22,0,IF(DR$22-$D$7&gt;=$E129,IF(COUNTIF($KZ129:LQ129,"&gt;0")&gt;0,VLOOKUP($C129,Input!$A$8:$HV$21,MATCH($DP$21+COUNTIF($KZ129:LQ129,"&gt;0"),Input!$A$6:$HV$6,0),FALSE),0),0))*$D129*$F129</f>
        <v>7956000</v>
      </c>
      <c r="DS129" s="1">
        <f>IF($E129+$I129+$D$7&lt;=DS$22,0,IF(DS$22-$D$7&gt;=$E129,IF(COUNTIF($KZ129:LR129,"&gt;0")&gt;0,VLOOKUP($C129,Input!$A$8:$HV$21,MATCH($DP$21+COUNTIF($KZ129:LR129,"&gt;0"),Input!$A$6:$HV$6,0),FALSE),0),0))*$D129*$F129</f>
        <v>7956000</v>
      </c>
      <c r="DT129" s="1">
        <f>IF($E129+$I129+$D$7&lt;=DT$22,0,IF(DT$22-$D$7&gt;=$E129,IF(COUNTIF($KZ129:LS129,"&gt;0")&gt;0,VLOOKUP($C129,Input!$A$8:$HV$21,MATCH($DP$21+COUNTIF($KZ129:LS129,"&gt;0"),Input!$A$6:$HV$6,0),FALSE),0),0))*$D129*$F129</f>
        <v>7956000</v>
      </c>
      <c r="DU129" s="1">
        <f>IF($E129+$I129+$D$7&lt;=DU$22,0,IF(DU$22-$D$7&gt;=$E129,IF(COUNTIF($KZ129:LT129,"&gt;0")&gt;0,VLOOKUP($C129,Input!$A$8:$HV$21,MATCH($DP$21+COUNTIF($KZ129:LT129,"&gt;0"),Input!$A$6:$HV$6,0),FALSE),0),0))*$D129*$F129</f>
        <v>7956000</v>
      </c>
      <c r="DV129" s="1">
        <f>IF($E129+$I129+$D$7&lt;=DV$22,0,IF(DV$22-$D$7&gt;=$E129,IF(COUNTIF($KZ129:LU129,"&gt;0")&gt;0,VLOOKUP($C129,Input!$A$8:$HV$21,MATCH($DP$21+COUNTIF($KZ129:LU129,"&gt;0"),Input!$A$6:$HV$6,0),FALSE),0),0))*$D129*$F129</f>
        <v>7956000</v>
      </c>
      <c r="DW129" s="1">
        <f>IF($E129+$I129+$D$7&lt;=DW$22,0,IF(DW$22-$D$7&gt;=$E129,IF(COUNTIF($KZ129:LV129,"&gt;0")&gt;0,VLOOKUP($C129,Input!$A$8:$HV$21,MATCH($DP$21+COUNTIF($KZ129:LV129,"&gt;0"),Input!$A$6:$HV$6,0),FALSE),0),0))*$D129*$F129</f>
        <v>7956000</v>
      </c>
      <c r="DX129" s="1">
        <f>IF($E129+$I129+$D$7&lt;=DX$22,0,IF(DX$22-$D$7&gt;=$E129,IF(COUNTIF($KZ129:LW129,"&gt;0")&gt;0,VLOOKUP($C129,Input!$A$8:$HV$21,MATCH($DP$21+COUNTIF($KZ129:LW129,"&gt;0"),Input!$A$6:$HV$6,0),FALSE),0),0))*$D129*$F129</f>
        <v>7956000</v>
      </c>
      <c r="DY129" s="1">
        <f>IF($E129+$I129+$D$7&lt;=DY$22,0,IF(DY$22-$D$7&gt;=$E129,IF(COUNTIF($KZ129:LX129,"&gt;0")&gt;0,VLOOKUP($C129,Input!$A$8:$HV$21,MATCH($DP$21+COUNTIF($KZ129:LX129,"&gt;0"),Input!$A$6:$HV$6,0),FALSE),0),0))*$D129*$F129</f>
        <v>7956000</v>
      </c>
      <c r="DZ129" s="1">
        <f>IF($E129+$I129+$D$7&lt;=DZ$22,0,IF(DZ$22-$D$7&gt;=$E129,IF(COUNTIF($KZ129:LY129,"&gt;0")&gt;0,VLOOKUP($C129,Input!$A$8:$HV$21,MATCH($DP$21+COUNTIF($KZ129:LY129,"&gt;0"),Input!$A$6:$HV$6,0),FALSE),0),0))*$D129*$F129</f>
        <v>7956000</v>
      </c>
      <c r="EA129" s="1">
        <f>IF($E129+$I129+$D$7&lt;=EA$22,0,IF(EA$22-$D$7&gt;=$E129,IF(COUNTIF($KZ129:LZ129,"&gt;0")&gt;0,VLOOKUP($C129,Input!$A$8:$HV$21,MATCH($DP$21+COUNTIF($KZ129:LZ129,"&gt;0"),Input!$A$6:$HV$6,0),FALSE),0),0))*$D129*$F129</f>
        <v>7956000</v>
      </c>
      <c r="EB129" s="1">
        <f>IF($E129+$I129+$D$7&lt;=EB$22,0,IF(EB$22-$D$7&gt;=$E129,IF(COUNTIF($KZ129:MA129,"&gt;0")&gt;0,VLOOKUP($C129,Input!$A$8:$HV$21,MATCH($DP$21+COUNTIF($KZ129:MA129,"&gt;0"),Input!$A$6:$HV$6,0),FALSE),0),0))*$D129*$F129</f>
        <v>7956000</v>
      </c>
      <c r="EC129" s="1">
        <f>IF($E129+$I129+$D$7&lt;=EC$22,0,IF(EC$22-$D$7&gt;=$E129,IF(COUNTIF($KZ129:MB129,"&gt;0")&gt;0,VLOOKUP($C129,Input!$A$8:$HV$21,MATCH($DP$21+COUNTIF($KZ129:MB129,"&gt;0"),Input!$A$6:$HV$6,0),FALSE),0),0))*$D129*$F129</f>
        <v>7956000</v>
      </c>
      <c r="ED129" s="1">
        <f>IF($E129+$I129+$D$7&lt;=ED$22,0,IF(ED$22-$D$7&gt;=$E129,IF(COUNTIF($KZ129:MC129,"&gt;0")&gt;0,VLOOKUP($C129,Input!$A$8:$HV$21,MATCH($DP$21+COUNTIF($KZ129:MC129,"&gt;0"),Input!$A$6:$HV$6,0),FALSE),0),0))*$D129*$F129</f>
        <v>0</v>
      </c>
      <c r="EE129" s="1">
        <f>IF($E129+$I129+$D$7&lt;=EE$22,0,IF(EE$22-$D$7&gt;=$E129,IF(COUNTIF($KZ129:MD129,"&gt;0")&gt;0,VLOOKUP($C129,Input!$A$8:$HV$21,MATCH($DP$21+COUNTIF($KZ129:MD129,"&gt;0"),Input!$A$6:$HV$6,0),FALSE),0),0))*$D129*$F129</f>
        <v>0</v>
      </c>
      <c r="EF129" s="1">
        <f>IF($E129+$I129+$D$7&lt;=EF$22,0,IF(EF$22-$D$7&gt;=$E129,IF(COUNTIF($KZ129:ME129,"&gt;0")&gt;0,VLOOKUP($C129,Input!$A$8:$HV$21,MATCH($DP$21+COUNTIF($KZ129:ME129,"&gt;0"),Input!$A$6:$HV$6,0),FALSE),0),0))*$D129*$F129</f>
        <v>0</v>
      </c>
      <c r="EG129" s="1">
        <f>IF($E129+$I129+$D$7&lt;=EG$22,0,IF(EG$22-$D$7&gt;=$E129,IF(COUNTIF($KZ129:MF129,"&gt;0")&gt;0,VLOOKUP($C129,Input!$A$8:$HV$21,MATCH($DP$21+COUNTIF($KZ129:MF129,"&gt;0"),Input!$A$6:$HV$6,0),FALSE),0),0))*$D129*$F129</f>
        <v>0</v>
      </c>
      <c r="EH129" s="1">
        <f>IF($E129+$I129+$D$7&lt;=EH$22,0,IF(EH$22-$D$7&gt;=$E129,IF(COUNTIF($KZ129:MG129,"&gt;0")&gt;0,VLOOKUP($C129,Input!$A$8:$HV$21,MATCH($DP$21+COUNTIF($KZ129:MG129,"&gt;0"),Input!$A$6:$HV$6,0),FALSE),0),0))*$D129*$F129</f>
        <v>0</v>
      </c>
      <c r="EI129" s="1">
        <f>IF($E129+$I129+$D$7&lt;=EI$22,0,IF(EI$22-$D$7&gt;=$E129,IF(COUNTIF($KZ129:MH129,"&gt;0")&gt;0,VLOOKUP($C129,Input!$A$8:$HV$21,MATCH($DP$21+COUNTIF($KZ129:MH129,"&gt;0"),Input!$A$6:$HV$6,0),FALSE),0),0))*$D129*$F129</f>
        <v>0</v>
      </c>
      <c r="EJ129" s="1">
        <f>IF($E129+$I129+$D$7&lt;=EJ$22,0,IF(EJ$22-$D$7&gt;=$E129,IF(COUNTIF($KZ129:MI129,"&gt;0")&gt;0,VLOOKUP($C129,Input!$A$8:$HV$21,MATCH($DP$21+COUNTIF($KZ129:MI129,"&gt;0"),Input!$A$6:$HV$6,0),FALSE),0),0))*$D129*$F129</f>
        <v>0</v>
      </c>
      <c r="EK129" s="1">
        <f>IF($E129+$I129+$D$7&lt;=EK$22,0,IF(EK$22-$D$7&gt;=$E129,IF(COUNTIF($KZ129:MJ129,"&gt;0")&gt;0,VLOOKUP($C129,Input!$A$8:$HV$21,MATCH($DP$21+COUNTIF($KZ129:MJ129,"&gt;0"),Input!$A$6:$HV$6,0),FALSE),0),0))*$D129*$F129</f>
        <v>0</v>
      </c>
      <c r="EL129" s="1">
        <f>IF($E129+$I129+$D$7&lt;=EL$22,0,IF(EL$22-$D$7&gt;=$E129,IF(COUNTIF($KZ129:MK129,"&gt;0")&gt;0,VLOOKUP($C129,Input!$A$8:$HV$21,MATCH($DP$21+COUNTIF($KZ129:MK129,"&gt;0"),Input!$A$6:$HV$6,0),FALSE),0),0))*$D129*$F129</f>
        <v>0</v>
      </c>
      <c r="EM129" s="1">
        <f>IF($E129+$I129+$D$7&lt;=EM$22,0,IF(EM$22-$D$7&gt;=$E129,IF(COUNTIF($KZ129:ML129,"&gt;0")&gt;0,VLOOKUP($C129,Input!$A$8:$HV$21,MATCH($DP$21+COUNTIF($KZ129:ML129,"&gt;0"),Input!$A$6:$HV$6,0),FALSE),0),0))*$D129*$F129</f>
        <v>0</v>
      </c>
      <c r="EN129" s="1">
        <f>IF($E129+$I129+$D$7&lt;=EN$22,0,IF(EN$22-$D$7&gt;=$E129,IF(COUNTIF($KZ129:MM129,"&gt;0")&gt;0,VLOOKUP($C129,Input!$A$8:$HV$21,MATCH($DP$21+COUNTIF($KZ129:MM129,"&gt;0"),Input!$A$6:$HV$6,0),FALSE),0),0))*$D129*$F129</f>
        <v>0</v>
      </c>
      <c r="EO129" s="1">
        <f>IF($E129+$I129+$D$7&lt;=EO$22,0,IF(EO$22-$D$7&gt;=$E129,IF(COUNTIF($KZ129:MN129,"&gt;0")&gt;0,VLOOKUP($C129,Input!$A$8:$HV$21,MATCH($DP$21+COUNTIF($KZ129:MN129,"&gt;0"),Input!$A$6:$HV$6,0),FALSE),0),0))*$D129*$F129</f>
        <v>0</v>
      </c>
      <c r="EP129" s="1">
        <f>IF($E129+$I129+$D$7&lt;=EP$22,0,IF(EP$22-$D$7&gt;=$E129,IF(COUNTIF($KZ129:MO129,"&gt;0")&gt;0,VLOOKUP($C129,Input!$A$8:$HV$21,MATCH($DP$21+COUNTIF($KZ129:MO129,"&gt;0"),Input!$A$6:$HV$6,0),FALSE),0),0))*$D129*$F129</f>
        <v>0</v>
      </c>
      <c r="EQ129" s="1">
        <f>IF($E129+$I129+$D$7&lt;=EQ$22,0,IF(EQ$22-$D$7&gt;=$E129,IF(COUNTIF($KZ129:MP129,"&gt;0")&gt;0,VLOOKUP($C129,Input!$A$8:$HV$21,MATCH($DP$21+COUNTIF($KZ129:MP129,"&gt;0"),Input!$A$6:$HV$6,0),FALSE),0),0))*$D129*$F129</f>
        <v>0</v>
      </c>
      <c r="ER129" s="1">
        <f>IF($E129+$I129+$D$7&lt;=ER$22,0,IF(ER$22-$D$7&gt;=$E129,IF(COUNTIF($KZ129:MQ129,"&gt;0")&gt;0,VLOOKUP($C129,Input!$A$8:$HV$21,MATCH($DP$21+COUNTIF($KZ129:MQ129,"&gt;0"),Input!$A$6:$HV$6,0),FALSE),0),0))*$D129*$F129</f>
        <v>0</v>
      </c>
      <c r="ES129" s="1">
        <f>IF($E129+$I129+$D$7&lt;=ES$22,0,IF(ES$22-$D$7&gt;=$E129,IF(COUNTIF($KZ129:MR129,"&gt;0")&gt;0,VLOOKUP($C129,Input!$A$8:$HV$21,MATCH($DP$21+COUNTIF($KZ129:MR129,"&gt;0"),Input!$A$6:$HV$6,0),FALSE),0),0))*$D129*$F129</f>
        <v>0</v>
      </c>
      <c r="ET129" s="1">
        <f>IF($E129+$I129+$D$7&lt;=ET$22,0,IF(ET$22-$D$7&gt;=$E129,IF(COUNTIF($KZ129:MS129,"&gt;0")&gt;0,VLOOKUP($C129,Input!$A$8:$HV$21,MATCH($DP$21+COUNTIF($KZ129:MS129,"&gt;0"),Input!$A$6:$HV$6,0),FALSE),0),0))*$D129*$F129</f>
        <v>0</v>
      </c>
      <c r="EU129" s="1">
        <f>IF($E129+$I129+$D$7&lt;=EU$22,0,IF(EU$22-$D$7&gt;=$E129,IF(COUNTIF($KZ129:MT129,"&gt;0")&gt;0,VLOOKUP($C129,Input!$A$8:$HV$21,MATCH($DP$21+COUNTIF($KZ129:MT129,"&gt;0"),Input!$A$6:$HV$6,0),FALSE),0),0))*$D129*$F129</f>
        <v>0</v>
      </c>
      <c r="EV129" s="1">
        <f>IF($E129+$I129+$D$7&lt;=EV$22,0,IF(EV$22-$D$7&gt;=$E129,IF(COUNTIF($KZ129:MU129,"&gt;0")&gt;0,VLOOKUP($C129,Input!$A$8:$HV$21,MATCH($DP$21+COUNTIF($KZ129:MU129,"&gt;0"),Input!$A$6:$HV$6,0),FALSE),0),0))*$D129*$F129</f>
        <v>0</v>
      </c>
      <c r="EW129" s="1">
        <f>IF($E129+$I129+$D$7&lt;=EW$22,0,IF(EW$22-$D$7&gt;=$E129,IF(COUNTIF($KZ129:MV129,"&gt;0")&gt;0,VLOOKUP($C129,Input!$A$8:$HV$21,MATCH($DP$21+COUNTIF($KZ129:MV129,"&gt;0"),Input!$A$6:$HV$6,0),FALSE),0),0))*$D129*$F129</f>
        <v>0</v>
      </c>
      <c r="EX129" s="1">
        <f>IF($E129+$I129+$D$7&lt;=EX$22,0,IF(EX$22-$D$7&gt;=$E129,IF(COUNTIF($KZ129:MW129,"&gt;0")&gt;0,VLOOKUP($C129,Input!$A$8:$HV$21,MATCH($DP$21+COUNTIF($KZ129:MW129,"&gt;0"),Input!$A$6:$HV$6,0),FALSE),0),0))*$D129*$F129</f>
        <v>0</v>
      </c>
      <c r="EY129" s="1">
        <f>IF($E129+$I129+$D$7&lt;=EY$22,0,IF(EY$22-$D$7&gt;=$E129,IF(COUNTIF($KZ129:MX129,"&gt;0")&gt;0,VLOOKUP($C129,Input!$A$8:$HV$21,MATCH($DP$21+COUNTIF($KZ129:MX129,"&gt;0"),Input!$A$6:$HV$6,0),FALSE),0),0))*$D129*$F129</f>
        <v>0</v>
      </c>
      <c r="EZ129" s="1"/>
      <c r="FA129" t="str">
        <f>VLOOKUP($C129,Input!$A$8:$GZ$39,MATCH(FA$21,Input!$A$6:$GZ$6,0),FALSE)</f>
        <v>NA</v>
      </c>
      <c r="FB129">
        <f>IF((VLOOKUP($C129,Input!$A$8:$GZ$39,MATCH(FB$21,Input!$A$6:$GZ$6,0),FALSE))="Y",$D129/VLOOKUP($C129,Input!$A$8:$GZ$39,MATCH(FC$21,Input!$A$6:$GZ$6,0),FALSE),0)</f>
        <v>0</v>
      </c>
      <c r="FC129">
        <f>IF((VLOOKUP($C129,Input!$A$8:$GZ$39,MATCH(FB$21,Input!$A$6:$GZ$6,0),FALSE))="Y",0,IF((VLOOKUP($C129,Input!$A$8:$GZ$39,MATCH(FC$21,Input!$A$6:$GZ$6,0),FALSE))&gt;0,$D129/VLOOKUP($C129,Input!$A$8:$GZ$39,MATCH(FC$21,Input!$A$6:$GZ$6,0),FALSE),0))</f>
        <v>0</v>
      </c>
      <c r="FD129" s="1">
        <f>+IF($E129=FD$22,VLOOKUP($C129,Input!$A$8:$GZ$39,MATCH(FD$21,Input!$A$6:$GZ$6,0),FALSE),0)*IF(FD$110&gt;=MAX(FC$110:$FD$110),MIN((FD$110-MAX(FC$110:$FD$110)),(FD$110-FC$110)),0)+IF($E129=FD$22,VLOOKUP($C129,Input!$A$8:$GZ$39,MATCH(FD$21,Input!$A$6:$GZ$6,0),FALSE),0)*IF(FD$109&gt;=MAX(FC$109:$FD$109),MIN((FD$109-MAX(FC$109:$FD$109)),(FD$109-FC$109)),0)</f>
        <v>0</v>
      </c>
      <c r="FE129" s="1">
        <f>+IF($E129=FE$22,VLOOKUP($C129,Input!$A$8:$GZ$39,MATCH(FE$21,Input!$A$6:$GZ$6,0),FALSE),0)*IF(FE$110&gt;=MAX(FD$110:$FD$110),MIN((FE$110-MAX(FD$110:$FD$110)),(FE$110-FD$110)),0)+IF($E129=FE$22,VLOOKUP($C129,Input!$A$8:$GZ$39,MATCH(FE$21,Input!$A$6:$GZ$6,0),FALSE),0)*IF(FE$109&gt;=MAX(FD$109:$FD$109),MIN((FE$109-MAX(FD$109:$FD$109)),(FE$109-FD$109)),0)</f>
        <v>0</v>
      </c>
      <c r="FF129" s="1">
        <f>+IF($E129=FF$22,VLOOKUP($C129,Input!$A$8:$GZ$39,MATCH(FF$21,Input!$A$6:$GZ$6,0),FALSE),0)*IF(FF$110&gt;=MAX($FD$110:FE$110),MIN((FF$110-MAX($FD$110:FE$110)),(FF$110-FE$110)),0)+IF($E129=FF$22,VLOOKUP($C129,Input!$A$8:$GZ$39,MATCH(FF$21,Input!$A$6:$GZ$6,0),FALSE),0)*IF(FF$109&gt;=MAX($FD$109:FE$109),MIN((FF$109-MAX($FD$109:FE$109)),(FF$109-FE$109)),0)</f>
        <v>0</v>
      </c>
      <c r="FG129" s="1">
        <f>+IF($E129=FG$22,VLOOKUP($C129,Input!$A$8:$GZ$39,MATCH(FG$21,Input!$A$6:$GZ$6,0),FALSE),0)*IF(FG$110&gt;=MAX($FD$110:FF$110),MIN((FG$110-MAX($FD$110:FF$110)),(FG$110-FF$110)),0)+IF($E129=FG$22,VLOOKUP($C129,Input!$A$8:$GZ$39,MATCH(FG$21,Input!$A$6:$GZ$6,0),FALSE),0)*IF(FG$109&gt;=MAX($FD$109:FF$109),MIN((FG$109-MAX($FD$109:FF$109)),(FG$109-FF$109)),0)</f>
        <v>0</v>
      </c>
      <c r="FH129" s="1">
        <f>+IF($E129=FH$22,VLOOKUP($C129,Input!$A$8:$GZ$39,MATCH(FH$21,Input!$A$6:$GZ$6,0),FALSE),0)*IF(FH$110&gt;=MAX($FD$110:FG$110),MIN((FH$110-MAX($FD$110:FG$110)),(FH$110-FG$110)),0)+IF($E129=FH$22,VLOOKUP($C129,Input!$A$8:$GZ$39,MATCH(FH$21,Input!$A$6:$GZ$6,0),FALSE),0)*IF(FH$109&gt;=MAX($FD$109:FG$109),MIN((FH$109-MAX($FD$109:FG$109)),(FH$109-FG$109)),0)</f>
        <v>0</v>
      </c>
      <c r="FI129" s="1">
        <f>+IF($E129=FI$22,VLOOKUP($C129,Input!$A$8:$GZ$39,MATCH(FI$21,Input!$A$6:$GZ$6,0),FALSE),0)*IF(FI$110&gt;=MAX($FD$110:FH$110),MIN((FI$110-MAX($FD$110:FH$110)),(FI$110-FH$110)),0)+IF($E129=FI$22,VLOOKUP($C129,Input!$A$8:$GZ$39,MATCH(FI$21,Input!$A$6:$GZ$6,0),FALSE),0)*IF(FI$109&gt;=MAX($FD$109:FH$109),MIN((FI$109-MAX($FD$109:FH$109)),(FI$109-FH$109)),0)</f>
        <v>0</v>
      </c>
      <c r="FJ129" s="1">
        <f>+IF($E129=FJ$22,VLOOKUP($C129,Input!$A$8:$GZ$39,MATCH(FJ$21,Input!$A$6:$GZ$6,0),FALSE),0)*IF(FJ$110&gt;=MAX($FD$110:FI$110),MIN((FJ$110-MAX($FD$110:FI$110)),(FJ$110-FI$110)),0)+IF($E129=FJ$22,VLOOKUP($C129,Input!$A$8:$GZ$39,MATCH(FJ$21,Input!$A$6:$GZ$6,0),FALSE),0)*IF(FJ$109&gt;=MAX($FD$109:FI$109),MIN((FJ$109-MAX($FD$109:FI$109)),(FJ$109-FI$109)),0)</f>
        <v>0</v>
      </c>
      <c r="FK129" s="1">
        <f>+IF($E129=FK$22,VLOOKUP($C129,Input!$A$8:$GZ$39,MATCH(FK$21,Input!$A$6:$GZ$6,0),FALSE),0)*IF(FK$110&gt;=MAX($FD$110:FJ$110),MIN((FK$110-MAX($FD$110:FJ$110)),(FK$110-FJ$110)),0)+IF($E129=FK$22,VLOOKUP($C129,Input!$A$8:$GZ$39,MATCH(FK$21,Input!$A$6:$GZ$6,0),FALSE),0)*IF(FK$109&gt;=MAX($FD$109:FJ$109),MIN((FK$109-MAX($FD$109:FJ$109)),(FK$109-FJ$109)),0)</f>
        <v>0</v>
      </c>
      <c r="FL129" s="1">
        <f>+IF($E129=FL$22,VLOOKUP($C129,Input!$A$8:$GZ$39,MATCH(FL$21,Input!$A$6:$GZ$6,0),FALSE),0)*IF(FL$110&gt;=MAX($FD$110:FK$110),MIN((FL$110-MAX($FD$110:FK$110)),(FL$110-FK$110)),0)+IF($E129=FL$22,VLOOKUP($C129,Input!$A$8:$GZ$39,MATCH(FL$21,Input!$A$6:$GZ$6,0),FALSE),0)*IF(FL$109&gt;=MAX($FD$109:FK$109),MIN((FL$109-MAX($FD$109:FK$109)),(FL$109-FK$109)),0)</f>
        <v>0</v>
      </c>
      <c r="FM129" s="1">
        <f>+IF($E129=FM$22,VLOOKUP($C129,Input!$A$8:$GZ$39,MATCH(FM$21,Input!$A$6:$GZ$6,0),FALSE),0)*IF(FM$110&gt;=MAX($FD$110:FL$110),MIN((FM$110-MAX($FD$110:FL$110)),(FM$110-FL$110)),0)+IF($E129=FM$22,VLOOKUP($C129,Input!$A$8:$GZ$39,MATCH(FM$21,Input!$A$6:$GZ$6,0),FALSE),0)*IF(FM$109&gt;=MAX($FD$109:FL$109),MIN((FM$109-MAX($FD$109:FL$109)),(FM$109-FL$109)),0)</f>
        <v>0</v>
      </c>
      <c r="FN129" s="1">
        <f>+IF($E129=FN$22,VLOOKUP($C129,Input!$A$8:$GZ$39,MATCH(FN$21,Input!$A$6:$GZ$6,0),FALSE),0)*IF(FN$110&gt;=MAX($FD$110:FM$110),MIN((FN$110-MAX($FD$110:FM$110)),(FN$110-FM$110)),0)+IF($E129=FN$22,VLOOKUP($C129,Input!$A$8:$GZ$39,MATCH(FN$21,Input!$A$6:$GZ$6,0),FALSE),0)*IF(FN$109&gt;=MAX($FD$109:FM$109),MIN((FN$109-MAX($FD$109:FM$109)),(FN$109-FM$109)),0)</f>
        <v>0</v>
      </c>
      <c r="FO129" s="1">
        <f>+IF($E129=FO$22,VLOOKUP($C129,Input!$A$8:$GZ$39,MATCH(FO$21,Input!$A$6:$GZ$6,0),FALSE),0)*IF(FO$110&gt;=MAX($FD$110:FN$110),MIN((FO$110-MAX($FD$110:FN$110)),(FO$110-FN$110)),0)+IF($E129=FO$22,VLOOKUP($C129,Input!$A$8:$GZ$39,MATCH(FO$21,Input!$A$6:$GZ$6,0),FALSE),0)*IF(FO$109&gt;=MAX($FD$109:FN$109),MIN((FO$109-MAX($FD$109:FN$109)),(FO$109-FN$109)),0)</f>
        <v>0</v>
      </c>
      <c r="FP129" s="1">
        <f>+IF($E129=FP$22,VLOOKUP($C129,Input!$A$8:$GZ$39,MATCH(FP$21,Input!$A$6:$GZ$6,0),FALSE),0)*IF(FP$110&gt;=MAX($FD$110:FO$110),MIN((FP$110-MAX($FD$110:FO$110)),(FP$110-FO$110)),0)+IF($E129=FP$22,VLOOKUP($C129,Input!$A$8:$GZ$39,MATCH(FP$21,Input!$A$6:$GZ$6,0),FALSE),0)*IF(FP$109&gt;=MAX($FD$109:FO$109),MIN((FP$109-MAX($FD$109:FO$109)),(FP$109-FO$109)),0)</f>
        <v>0</v>
      </c>
      <c r="FQ129" s="1">
        <f>+IF($E129=FQ$22,VLOOKUP($C129,Input!$A$8:$GZ$39,MATCH(FQ$21,Input!$A$6:$GZ$6,0),FALSE),0)*IF(FQ$110&gt;=MAX($FD$110:FP$110),MIN((FQ$110-MAX($FD$110:FP$110)),(FQ$110-FP$110)),0)+IF($E129=FQ$22,VLOOKUP($C129,Input!$A$8:$GZ$39,MATCH(FQ$21,Input!$A$6:$GZ$6,0),FALSE),0)*IF(FQ$109&gt;=MAX($FD$109:FP$109),MIN((FQ$109-MAX($FD$109:FP$109)),(FQ$109-FP$109)),0)</f>
        <v>0</v>
      </c>
      <c r="FR129" s="1">
        <f>+IF($E129=FR$22,VLOOKUP($C129,Input!$A$8:$GZ$39,MATCH(FR$21,Input!$A$6:$GZ$6,0),FALSE),0)*IF(FR$110&gt;=MAX($FD$110:FQ$110),MIN((FR$110-MAX($FD$110:FQ$110)),(FR$110-FQ$110)),0)+IF($E129=FR$22,VLOOKUP($C129,Input!$A$8:$GZ$39,MATCH(FR$21,Input!$A$6:$GZ$6,0),FALSE),0)*IF(FR$109&gt;=MAX($FD$109:FQ$109),MIN((FR$109-MAX($FD$109:FQ$109)),(FR$109-FQ$109)),0)</f>
        <v>0</v>
      </c>
      <c r="FS129" s="1">
        <f>+IF($E129=FS$22,VLOOKUP($C129,Input!$A$8:$GZ$39,MATCH(FS$21,Input!$A$6:$GZ$6,0),FALSE),0)*IF(FS$110&gt;=MAX($FD$110:FR$110),MIN((FS$110-MAX($FD$110:FR$110)),(FS$110-FR$110)),0)+IF($E129=FS$22,VLOOKUP($C129,Input!$A$8:$GZ$39,MATCH(FS$21,Input!$A$6:$GZ$6,0),FALSE),0)*IF(FS$109&gt;=MAX($FD$109:FR$109),MIN((FS$109-MAX($FD$109:FR$109)),(FS$109-FR$109)),0)</f>
        <v>0</v>
      </c>
      <c r="FT129" s="1">
        <f>+IF($E129=FT$22,VLOOKUP($C129,Input!$A$8:$GZ$39,MATCH(FT$21,Input!$A$6:$GZ$6,0),FALSE),0)*IF(FT$110&gt;=MAX($FD$110:FS$110),MIN((FT$110-MAX($FD$110:FS$110)),(FT$110-FS$110)),0)+IF($E129=FT$22,VLOOKUP($C129,Input!$A$8:$GZ$39,MATCH(FT$21,Input!$A$6:$GZ$6,0),FALSE),0)*IF(FT$109&gt;=MAX($FD$109:FS$109),MIN((FT$109-MAX($FD$109:FS$109)),(FT$109-FS$109)),0)</f>
        <v>0</v>
      </c>
      <c r="FU129" s="1">
        <f>+IF($E129=FU$22,VLOOKUP($C129,Input!$A$8:$GZ$39,MATCH(FU$21,Input!$A$6:$GZ$6,0),FALSE),0)*IF(FU$110&gt;=MAX($FD$110:FT$110),MIN((FU$110-MAX($FD$110:FT$110)),(FU$110-FT$110)),0)+IF($E129=FU$22,VLOOKUP($C129,Input!$A$8:$GZ$39,MATCH(FU$21,Input!$A$6:$GZ$6,0),FALSE),0)*IF(FU$109&gt;=MAX($FD$109:FT$109),MIN((FU$109-MAX($FD$109:FT$109)),(FU$109-FT$109)),0)</f>
        <v>0</v>
      </c>
      <c r="FV129" s="1">
        <f>+IF($E129=FV$22,VLOOKUP($C129,Input!$A$8:$GZ$39,MATCH(FV$21,Input!$A$6:$GZ$6,0),FALSE),0)*IF(FV$110&gt;=MAX($FD$110:FU$110),MIN((FV$110-MAX($FD$110:FU$110)),(FV$110-FU$110)),0)+IF($E129=FV$22,VLOOKUP($C129,Input!$A$8:$GZ$39,MATCH(FV$21,Input!$A$6:$GZ$6,0),FALSE),0)*IF(FV$109&gt;=MAX($FD$109:FU$109),MIN((FV$109-MAX($FD$109:FU$109)),(FV$109-FU$109)),0)</f>
        <v>0</v>
      </c>
      <c r="FW129" s="1">
        <f>+IF($E129=FW$22,VLOOKUP($C129,Input!$A$8:$GZ$39,MATCH(FW$21,Input!$A$6:$GZ$6,0),FALSE),0)*IF(FW$110&gt;=MAX($FD$110:FV$110),MIN((FW$110-MAX($FD$110:FV$110)),(FW$110-FV$110)),0)+IF($E129=FW$22,VLOOKUP($C129,Input!$A$8:$GZ$39,MATCH(FW$21,Input!$A$6:$GZ$6,0),FALSE),0)*IF(FW$109&gt;=MAX($FD$109:FV$109),MIN((FW$109-MAX($FD$109:FV$109)),(FW$109-FV$109)),0)</f>
        <v>0</v>
      </c>
      <c r="FX129" s="1">
        <f>+IF($E129=FX$22,VLOOKUP($C129,Input!$A$8:$GZ$39,MATCH(FX$21,Input!$A$6:$GZ$6,0),FALSE),0)*IF(FX$110&gt;=MAX($FD$110:FW$110),MIN((FX$110-MAX($FD$110:FW$110)),(FX$110-FW$110)),0)+IF($E129=FX$22,VLOOKUP($C129,Input!$A$8:$GZ$39,MATCH(FX$21,Input!$A$6:$GZ$6,0),FALSE),0)*IF(FX$109&gt;=MAX($FD$109:FW$109),MIN((FX$109-MAX($FD$109:FW$109)),(FX$109-FW$109)),0)</f>
        <v>0</v>
      </c>
      <c r="FY129" s="1">
        <f>+IF($E129=FY$22,VLOOKUP($C129,Input!$A$8:$GZ$39,MATCH(FY$21,Input!$A$6:$GZ$6,0),FALSE),0)*IF(FY$110&gt;=MAX($FD$110:FX$110),MIN((FY$110-MAX($FD$110:FX$110)),(FY$110-FX$110)),0)+IF($E129=FY$22,VLOOKUP($C129,Input!$A$8:$GZ$39,MATCH(FY$21,Input!$A$6:$GZ$6,0),FALSE),0)*IF(FY$109&gt;=MAX($FD$109:FX$109),MIN((FY$109-MAX($FD$109:FX$109)),(FY$109-FX$109)),0)</f>
        <v>0</v>
      </c>
      <c r="FZ129" s="1">
        <f>+IF($E129=FZ$22,VLOOKUP($C129,Input!$A$8:$GZ$39,MATCH(FZ$21,Input!$A$6:$GZ$6,0),FALSE),0)*IF(FZ$110&gt;=MAX($FD$110:FY$110),MIN((FZ$110-MAX($FD$110:FY$110)),(FZ$110-FY$110)),0)+IF($E129=FZ$22,VLOOKUP($C129,Input!$A$8:$GZ$39,MATCH(FZ$21,Input!$A$6:$GZ$6,0),FALSE),0)*IF(FZ$109&gt;=MAX($FD$109:FY$109),MIN((FZ$109-MAX($FD$109:FY$109)),(FZ$109-FY$109)),0)</f>
        <v>0</v>
      </c>
      <c r="GA129" s="1">
        <f>+IF($E129=GA$22,VLOOKUP($C129,Input!$A$8:$GZ$39,MATCH(GA$21,Input!$A$6:$GZ$6,0),FALSE),0)*IF(GA$110&gt;=MAX($FD$110:FZ$110),MIN((GA$110-MAX($FD$110:FZ$110)),(GA$110-FZ$110)),0)+IF($E129=GA$22,VLOOKUP($C129,Input!$A$8:$GZ$39,MATCH(GA$21,Input!$A$6:$GZ$6,0),FALSE),0)*IF(GA$109&gt;=MAX($FD$109:FZ$109),MIN((GA$109-MAX($FD$109:FZ$109)),(GA$109-FZ$109)),0)</f>
        <v>0</v>
      </c>
      <c r="GB129" s="1">
        <f>+IF($E129=GB$22,VLOOKUP($C129,Input!$A$8:$GZ$39,MATCH(GB$21,Input!$A$6:$GZ$6,0),FALSE),0)*IF(GB$110&gt;=MAX($FD$110:GA$110),MIN((GB$110-MAX($FD$110:GA$110)),(GB$110-GA$110)),0)+IF($E129=GB$22,VLOOKUP($C129,Input!$A$8:$GZ$39,MATCH(GB$21,Input!$A$6:$GZ$6,0),FALSE),0)*IF(GB$109&gt;=MAX($FD$109:GA$109),MIN((GB$109-MAX($FD$109:GA$109)),(GB$109-GA$109)),0)</f>
        <v>0</v>
      </c>
      <c r="GC129" s="1">
        <f>+IF($E129=GC$22,VLOOKUP($C129,Input!$A$8:$GZ$39,MATCH(GC$21,Input!$A$6:$GZ$6,0),FALSE),0)*IF(GC$110&gt;=MAX($FD$110:GB$110),MIN((GC$110-MAX($FD$110:GB$110)),(GC$110-GB$110)),0)+IF($E129=GC$22,VLOOKUP($C129,Input!$A$8:$GZ$39,MATCH(GC$21,Input!$A$6:$GZ$6,0),FALSE),0)*IF(GC$109&gt;=MAX($FD$109:GB$109),MIN((GC$109-MAX($FD$109:GB$109)),(GC$109-GB$109)),0)</f>
        <v>0</v>
      </c>
      <c r="GD129" s="1">
        <f>+IF($E129=GD$22,VLOOKUP($C129,Input!$A$8:$GZ$39,MATCH(GD$21,Input!$A$6:$GZ$6,0),FALSE),0)*IF(GD$110&gt;=MAX($FD$110:GC$110),MIN((GD$110-MAX($FD$110:GC$110)),(GD$110-GC$110)),0)+IF($E129=GD$22,VLOOKUP($C129,Input!$A$8:$GZ$39,MATCH(GD$21,Input!$A$6:$GZ$6,0),FALSE),0)*IF(GD$109&gt;=MAX($FD$109:GC$109),MIN((GD$109-MAX($FD$109:GC$109)),(GD$109-GC$109)),0)</f>
        <v>0</v>
      </c>
      <c r="GE129" s="1">
        <f>+IF($E129=GE$22,VLOOKUP($C129,Input!$A$8:$GZ$39,MATCH(GE$21,Input!$A$6:$GZ$6,0),FALSE),0)*IF(GE$110&gt;=MAX($FD$110:GD$110),MIN((GE$110-MAX($FD$110:GD$110)),(GE$110-GD$110)),0)+IF($E129=GE$22,VLOOKUP($C129,Input!$A$8:$GZ$39,MATCH(GE$21,Input!$A$6:$GZ$6,0),FALSE),0)*IF(GE$109&gt;=MAX($FD$109:GD$109),MIN((GE$109-MAX($FD$109:GD$109)),(GE$109-GD$109)),0)</f>
        <v>0</v>
      </c>
      <c r="GF129" s="1">
        <f>+IF($E129=GF$22,VLOOKUP($C129,Input!$A$8:$GZ$39,MATCH(GF$21,Input!$A$6:$GZ$6,0),FALSE),0)*IF(GF$110&gt;=MAX($FD$110:GE$110),MIN((GF$110-MAX($FD$110:GE$110)),(GF$110-GE$110)),0)+IF($E129=GF$22,VLOOKUP($C129,Input!$A$8:$GZ$39,MATCH(GF$21,Input!$A$6:$GZ$6,0),FALSE),0)*IF(GF$109&gt;=MAX($FD$109:GE$109),MIN((GF$109-MAX($FD$109:GE$109)),(GF$109-GE$109)),0)</f>
        <v>0</v>
      </c>
      <c r="GG129" s="1">
        <f>+IF($E129=GG$22,VLOOKUP($C129,Input!$A$8:$GZ$39,MATCH(GG$21,Input!$A$6:$GZ$6,0),FALSE),0)*IF(GG$110&gt;=MAX($FD$110:GF$110),MIN((GG$110-MAX($FD$110:GF$110)),(GG$110-GF$110)),0)+IF($E129=GG$22,VLOOKUP($C129,Input!$A$8:$GZ$39,MATCH(GG$21,Input!$A$6:$GZ$6,0),FALSE),0)*IF(GG$109&gt;=MAX($FD$109:GF$109),MIN((GG$109-MAX($FD$109:GF$109)),(GG$109-GF$109)),0)</f>
        <v>0</v>
      </c>
      <c r="GH129" s="1">
        <f>+IF($E129=GH$22,VLOOKUP($C129,Input!$A$8:$GZ$39,MATCH(GH$21,Input!$A$6:$GZ$6,0),FALSE),0)*IF(GH$110&gt;=MAX($FD$110:GG$110),MIN((GH$110-MAX($FD$110:GG$110)),(GH$110-GG$110)),0)+IF($E129=GH$22,VLOOKUP($C129,Input!$A$8:$GZ$39,MATCH(GH$21,Input!$A$6:$GZ$6,0),FALSE),0)*IF(GH$109&gt;=MAX($FD$109:GG$109),MIN((GH$109-MAX($FD$109:GG$109)),(GH$109-GG$109)),0)</f>
        <v>0</v>
      </c>
      <c r="GI129" s="1">
        <f>+IF($E129=GI$22,VLOOKUP($C129,Input!$A$8:$GZ$39,MATCH(GI$21,Input!$A$6:$GZ$6,0),FALSE),0)*IF(GI$110&gt;=MAX($FD$110:GH$110),MIN((GI$110-MAX($FD$110:GH$110)),(GI$110-GH$110)),0)+IF($E129=GI$22,VLOOKUP($C129,Input!$A$8:$GZ$39,MATCH(GI$21,Input!$A$6:$GZ$6,0),FALSE),0)*IF(GI$109&gt;=MAX($FD$109:GH$109),MIN((GI$109-MAX($FD$109:GH$109)),(GI$109-GH$109)),0)</f>
        <v>0</v>
      </c>
      <c r="GJ129" s="1">
        <f>+IF($E129=GJ$22,VLOOKUP($C129,Input!$A$8:$GZ$39,MATCH(GJ$21,Input!$A$6:$GZ$6,0),FALSE),0)*IF(GJ$110&gt;=MAX($FD$110:GI$110),MIN((GJ$110-MAX($FD$110:GI$110)),(GJ$110-GI$110)),0)+IF($E129=GJ$22,VLOOKUP($C129,Input!$A$8:$GZ$39,MATCH(GJ$21,Input!$A$6:$GZ$6,0),FALSE),0)*IF(GJ$109&gt;=MAX($FD$109:GI$109),MIN((GJ$109-MAX($FD$109:GI$109)),(GJ$109-GI$109)),0)</f>
        <v>0</v>
      </c>
      <c r="GK129" s="1">
        <f>+IF($E129=GK$22,VLOOKUP($C129,Input!$A$8:$GZ$39,MATCH(GK$21,Input!$A$6:$GZ$6,0),FALSE),0)*IF(GK$110&gt;=MAX($FD$110:GJ$110),MIN((GK$110-MAX($FD$110:GJ$110)),(GK$110-GJ$110)),0)+IF($E129=GK$22,VLOOKUP($C129,Input!$A$8:$GZ$39,MATCH(GK$21,Input!$A$6:$GZ$6,0),FALSE),0)*IF(GK$109&gt;=MAX($FD$109:GJ$109),MIN((GK$109-MAX($FD$109:GJ$109)),(GK$109-GJ$109)),0)</f>
        <v>0</v>
      </c>
      <c r="GL129" s="1">
        <f>+IF($E129=GL$22,VLOOKUP($C129,Input!$A$8:$GZ$39,MATCH(GL$21,Input!$A$6:$GZ$6,0),FALSE),0)*IF(GL$110&gt;=MAX($FD$110:GK$110),MIN((GL$110-MAX($FD$110:GK$110)),(GL$110-GK$110)),0)+IF($E129=GL$22,VLOOKUP($C129,Input!$A$8:$GZ$39,MATCH(GL$21,Input!$A$6:$GZ$6,0),FALSE),0)*IF(GL$109&gt;=MAX($FD$109:GK$109),MIN((GL$109-MAX($FD$109:GK$109)),(GL$109-GK$109)),0)</f>
        <v>0</v>
      </c>
      <c r="GM129" s="42"/>
      <c r="GN129" t="str">
        <f>VLOOKUP($C129,Input!$A$8:$GZ$39,MATCH(GN$21,Input!$A$6:$GZ$6,0),FALSE)</f>
        <v>NA</v>
      </c>
      <c r="GO129">
        <f>IF((VLOOKUP($C129,Input!$A$8:$GZ$39,MATCH(GO$21,Input!$A$6:$GZ$6,0),FALSE))="Y",$D129/VLOOKUP($C129,Input!$A$8:$GZ$39,MATCH(GP$21,Input!$A$6:$GZ$6,0),FALSE),0)</f>
        <v>0</v>
      </c>
      <c r="GP129">
        <f>IF((VLOOKUP($C129,Input!$A$8:$GZ$39,MATCH(GO$21,Input!$A$6:$GZ$6,0),FALSE))="Y",0,IF((VLOOKUP($C129,Input!$A$8:$GZ$39,MATCH(GP$21,Input!$A$6:$GZ$6,0),FALSE))&gt;0,$D129/VLOOKUP($C129,Input!$A$8:$GZ$39,MATCH(GP$21,Input!$A$6:$GZ$6,0),FALSE),0))</f>
        <v>0</v>
      </c>
      <c r="GQ129" s="1">
        <f>+IF($E129=GQ$22,VLOOKUP($C129,Input!$A$8:$GZ$39,MATCH(GQ$21,Input!$A$6:$GZ$6,0),FALSE),0)*IF(GQ$110&gt;=MAX($GP$110:GP$110),MIN((GQ$110-MAX($GP$110:GP$110)),(GQ$110-GP$110)),0)+IF($E129=GQ$22,VLOOKUP($C129,Input!$A$8:$GZ$39,MATCH(GQ$21,Input!$A$6:$GZ$6,0),FALSE),0)*IF(GQ$109&gt;=MAX($GP$109:GP$109),MIN((GQ$109-MAX($GP$109:GP$109)),(GQ$109-GP$109)),0)</f>
        <v>0</v>
      </c>
      <c r="GR129" s="1">
        <f>+IF($E129=GR$22,VLOOKUP($C129,Input!$A$8:$GZ$39,MATCH(GR$21,Input!$A$6:$GZ$6,0),FALSE),0)*IF(GR$110&gt;=MAX($GP$110:GQ$110),MIN((GR$110-MAX($GP$110:GQ$110)),(GR$110-GQ$110)),0)+IF($E129=GR$22,VLOOKUP($C129,Input!$A$8:$GZ$39,MATCH(GR$21,Input!$A$6:$GZ$6,0),FALSE),0)*IF(GR$109&gt;=MAX($GP$109:GQ$109),MIN((GR$109-MAX($GP$109:GQ$109)),(GR$109-GQ$109)),0)</f>
        <v>0</v>
      </c>
      <c r="GS129" s="1">
        <f>+IF($E129=GS$22,VLOOKUP($C129,Input!$A$8:$GZ$39,MATCH(GS$21,Input!$A$6:$GZ$6,0),FALSE),0)*IF(GS$110&gt;=MAX($GP$110:GR$110),MIN((GS$110-MAX($GP$110:GR$110)),(GS$110-GR$110)),0)+IF($E129=GS$22,VLOOKUP($C129,Input!$A$8:$GZ$39,MATCH(GS$21,Input!$A$6:$GZ$6,0),FALSE),0)*IF(GS$109&gt;=MAX($GP$109:GR$109),MIN((GS$109-MAX($GP$109:GR$109)),(GS$109-GR$109)),0)</f>
        <v>0</v>
      </c>
      <c r="GT129" s="1">
        <f>+IF($E129=GT$22,VLOOKUP($C129,Input!$A$8:$GZ$39,MATCH(GT$21,Input!$A$6:$GZ$6,0),FALSE),0)*IF(GT$110&gt;=MAX($GP$110:GS$110),MIN((GT$110-MAX($GP$110:GS$110)),(GT$110-GS$110)),0)+IF($E129=GT$22,VLOOKUP($C129,Input!$A$8:$GZ$39,MATCH(GT$21,Input!$A$6:$GZ$6,0),FALSE),0)*IF(GT$109&gt;=MAX($GP$109:GS$109),MIN((GT$109-MAX($GP$109:GS$109)),(GT$109-GS$109)),0)</f>
        <v>0</v>
      </c>
      <c r="GU129" s="1">
        <f>+IF($E129=GU$22,VLOOKUP($C129,Input!$A$8:$GZ$39,MATCH(GU$21,Input!$A$6:$GZ$6,0),FALSE),0)*IF(GU$110&gt;=MAX($GP$110:GT$110),MIN((GU$110-MAX($GP$110:GT$110)),(GU$110-GT$110)),0)+IF($E129=GU$22,VLOOKUP($C129,Input!$A$8:$GZ$39,MATCH(GU$21,Input!$A$6:$GZ$6,0),FALSE),0)*IF(GU$109&gt;=MAX($GP$109:GT$109),MIN((GU$109-MAX($GP$109:GT$109)),(GU$109-GT$109)),0)</f>
        <v>0</v>
      </c>
      <c r="GV129" s="1">
        <f>+IF($E129=GV$22,VLOOKUP($C129,Input!$A$8:$GZ$39,MATCH(GV$21,Input!$A$6:$GZ$6,0),FALSE),0)*IF(GV$110&gt;=MAX($GP$110:GU$110),MIN((GV$110-MAX($GP$110:GU$110)),(GV$110-GU$110)),0)+IF($E129=GV$22,VLOOKUP($C129,Input!$A$8:$GZ$39,MATCH(GV$21,Input!$A$6:$GZ$6,0),FALSE),0)*IF(GV$109&gt;=MAX($GP$109:GU$109),MIN((GV$109-MAX($GP$109:GU$109)),(GV$109-GU$109)),0)</f>
        <v>0</v>
      </c>
      <c r="GW129" s="1">
        <f>+IF($E129=GW$22,VLOOKUP($C129,Input!$A$8:$GZ$39,MATCH(GW$21,Input!$A$6:$GZ$6,0),FALSE),0)*IF(GW$110&gt;=MAX($GP$110:GV$110),MIN((GW$110-MAX($GP$110:GV$110)),(GW$110-GV$110)),0)+IF($E129=GW$22,VLOOKUP($C129,Input!$A$8:$GZ$39,MATCH(GW$21,Input!$A$6:$GZ$6,0),FALSE),0)*IF(GW$109&gt;=MAX($GP$109:GV$109),MIN((GW$109-MAX($GP$109:GV$109)),(GW$109-GV$109)),0)</f>
        <v>0</v>
      </c>
      <c r="GX129" s="1">
        <f>+IF($E129=GX$22,VLOOKUP($C129,Input!$A$8:$GZ$39,MATCH(GX$21,Input!$A$6:$GZ$6,0),FALSE),0)*IF(GX$110&gt;=MAX($GP$110:GW$110),MIN((GX$110-MAX($GP$110:GW$110)),(GX$110-GW$110)),0)+IF($E129=GX$22,VLOOKUP($C129,Input!$A$8:$GZ$39,MATCH(GX$21,Input!$A$6:$GZ$6,0),FALSE),0)*IF(GX$109&gt;=MAX($GP$109:GW$109),MIN((GX$109-MAX($GP$109:GW$109)),(GX$109-GW$109)),0)</f>
        <v>0</v>
      </c>
      <c r="GY129" s="1">
        <f>+IF($E129=GY$22,VLOOKUP($C129,Input!$A$8:$GZ$39,MATCH(GY$21,Input!$A$6:$GZ$6,0),FALSE),0)*IF(GY$110&gt;=MAX($GP$110:GX$110),MIN((GY$110-MAX($GP$110:GX$110)),(GY$110-GX$110)),0)+IF($E129=GY$22,VLOOKUP($C129,Input!$A$8:$GZ$39,MATCH(GY$21,Input!$A$6:$GZ$6,0),FALSE),0)*IF(GY$109&gt;=MAX($GP$109:GX$109),MIN((GY$109-MAX($GP$109:GX$109)),(GY$109-GX$109)),0)</f>
        <v>0</v>
      </c>
      <c r="GZ129" s="1">
        <f>+IF($E129=GZ$22,VLOOKUP($C129,Input!$A$8:$GZ$39,MATCH(GZ$21,Input!$A$6:$GZ$6,0),FALSE),0)*IF(GZ$110&gt;=MAX($GP$110:GY$110),MIN((GZ$110-MAX($GP$110:GY$110)),(GZ$110-GY$110)),0)+IF($E129=GZ$22,VLOOKUP($C129,Input!$A$8:$GZ$39,MATCH(GZ$21,Input!$A$6:$GZ$6,0),FALSE),0)*IF(GZ$109&gt;=MAX($GP$109:GY$109),MIN((GZ$109-MAX($GP$109:GY$109)),(GZ$109-GY$109)),0)</f>
        <v>0</v>
      </c>
      <c r="HA129" s="1">
        <f>+IF($E129=HA$22,VLOOKUP($C129,Input!$A$8:$GZ$39,MATCH(HA$21,Input!$A$6:$GZ$6,0),FALSE),0)*IF(HA$110&gt;=MAX($GP$110:GZ$110),MIN((HA$110-MAX($GP$110:GZ$110)),(HA$110-GZ$110)),0)+IF($E129=HA$22,VLOOKUP($C129,Input!$A$8:$GZ$39,MATCH(HA$21,Input!$A$6:$GZ$6,0),FALSE),0)*IF(HA$109&gt;=MAX($GP$109:GZ$109),MIN((HA$109-MAX($GP$109:GZ$109)),(HA$109-GZ$109)),0)</f>
        <v>0</v>
      </c>
      <c r="HB129" s="1">
        <f>+IF($E129=HB$22,VLOOKUP($C129,Input!$A$8:$GZ$39,MATCH(HB$21,Input!$A$6:$GZ$6,0),FALSE),0)*IF(HB$110&gt;=MAX($GP$110:HA$110),MIN((HB$110-MAX($GP$110:HA$110)),(HB$110-HA$110)),0)+IF($E129=HB$22,VLOOKUP($C129,Input!$A$8:$GZ$39,MATCH(HB$21,Input!$A$6:$GZ$6,0),FALSE),0)*IF(HB$109&gt;=MAX($GP$109:HA$109),MIN((HB$109-MAX($GP$109:HA$109)),(HB$109-HA$109)),0)</f>
        <v>0</v>
      </c>
      <c r="HC129" s="1">
        <f>+IF($E129=HC$22,VLOOKUP($C129,Input!$A$8:$GZ$39,MATCH(HC$21,Input!$A$6:$GZ$6,0),FALSE),0)*IF(HC$110&gt;=MAX($GP$110:HB$110),MIN((HC$110-MAX($GP$110:HB$110)),(HC$110-HB$110)),0)+IF($E129=HC$22,VLOOKUP($C129,Input!$A$8:$GZ$39,MATCH(HC$21,Input!$A$6:$GZ$6,0),FALSE),0)*IF(HC$109&gt;=MAX($GP$109:HB$109),MIN((HC$109-MAX($GP$109:HB$109)),(HC$109-HB$109)),0)</f>
        <v>0</v>
      </c>
      <c r="HD129" s="1">
        <f>+IF($E129=HD$22,VLOOKUP($C129,Input!$A$8:$GZ$39,MATCH(HD$21,Input!$A$6:$GZ$6,0),FALSE),0)*IF(HD$110&gt;=MAX($GP$110:HC$110),MIN((HD$110-MAX($GP$110:HC$110)),(HD$110-HC$110)),0)+IF($E129=HD$22,VLOOKUP($C129,Input!$A$8:$GZ$39,MATCH(HD$21,Input!$A$6:$GZ$6,0),FALSE),0)*IF(HD$109&gt;=MAX($GP$109:HC$109),MIN((HD$109-MAX($GP$109:HC$109)),(HD$109-HC$109)),0)</f>
        <v>0</v>
      </c>
      <c r="HE129" s="1">
        <f>+IF($E129=HE$22,VLOOKUP($C129,Input!$A$8:$GZ$39,MATCH(HE$21,Input!$A$6:$GZ$6,0),FALSE),0)*IF(HE$110&gt;=MAX($GP$110:HD$110),MIN((HE$110-MAX($GP$110:HD$110)),(HE$110-HD$110)),0)+IF($E129=HE$22,VLOOKUP($C129,Input!$A$8:$GZ$39,MATCH(HE$21,Input!$A$6:$GZ$6,0),FALSE),0)*IF(HE$109&gt;=MAX($GP$109:HD$109),MIN((HE$109-MAX($GP$109:HD$109)),(HE$109-HD$109)),0)</f>
        <v>0</v>
      </c>
      <c r="HF129" s="1">
        <f>+IF($E129=HF$22,VLOOKUP($C129,Input!$A$8:$GZ$39,MATCH(HF$21,Input!$A$6:$GZ$6,0),FALSE),0)*IF(HF$110&gt;=MAX($GP$110:HE$110),MIN((HF$110-MAX($GP$110:HE$110)),(HF$110-HE$110)),0)+IF($E129=HF$22,VLOOKUP($C129,Input!$A$8:$GZ$39,MATCH(HF$21,Input!$A$6:$GZ$6,0),FALSE),0)*IF(HF$109&gt;=MAX($GP$109:HE$109),MIN((HF$109-MAX($GP$109:HE$109)),(HF$109-HE$109)),0)</f>
        <v>0</v>
      </c>
      <c r="HG129" s="1">
        <f>+IF($E129=HG$22,VLOOKUP($C129,Input!$A$8:$GZ$39,MATCH(HG$21,Input!$A$6:$GZ$6,0),FALSE),0)*IF(HG$110&gt;=MAX($GP$110:HF$110),MIN((HG$110-MAX($GP$110:HF$110)),(HG$110-HF$110)),0)+IF($E129=HG$22,VLOOKUP($C129,Input!$A$8:$GZ$39,MATCH(HG$21,Input!$A$6:$GZ$6,0),FALSE),0)*IF(HG$109&gt;=MAX($GP$109:HF$109),MIN((HG$109-MAX($GP$109:HF$109)),(HG$109-HF$109)),0)</f>
        <v>0</v>
      </c>
      <c r="HH129" s="1">
        <f>+IF($E129=HH$22,VLOOKUP($C129,Input!$A$8:$GZ$39,MATCH(HH$21,Input!$A$6:$GZ$6,0),FALSE),0)*IF(HH$110&gt;=MAX($GP$110:HG$110),MIN((HH$110-MAX($GP$110:HG$110)),(HH$110-HG$110)),0)+IF($E129=HH$22,VLOOKUP($C129,Input!$A$8:$GZ$39,MATCH(HH$21,Input!$A$6:$GZ$6,0),FALSE),0)*IF(HH$109&gt;=MAX($GP$109:HG$109),MIN((HH$109-MAX($GP$109:HG$109)),(HH$109-HG$109)),0)</f>
        <v>0</v>
      </c>
      <c r="HI129" s="1">
        <f>+IF($E129=HI$22,VLOOKUP($C129,Input!$A$8:$GZ$39,MATCH(HI$21,Input!$A$6:$GZ$6,0),FALSE),0)*IF(HI$110&gt;=MAX($GP$110:HH$110),MIN((HI$110-MAX($GP$110:HH$110)),(HI$110-HH$110)),0)+IF($E129=HI$22,VLOOKUP($C129,Input!$A$8:$GZ$39,MATCH(HI$21,Input!$A$6:$GZ$6,0),FALSE),0)*IF(HI$109&gt;=MAX($GP$109:HH$109),MIN((HI$109-MAX($GP$109:HH$109)),(HI$109-HH$109)),0)</f>
        <v>0</v>
      </c>
      <c r="HJ129" s="1">
        <f>+IF($E129=HJ$22,VLOOKUP($C129,Input!$A$8:$GZ$39,MATCH(HJ$21,Input!$A$6:$GZ$6,0),FALSE),0)*IF(HJ$110&gt;=MAX($GP$110:HI$110),MIN((HJ$110-MAX($GP$110:HI$110)),(HJ$110-HI$110)),0)+IF($E129=HJ$22,VLOOKUP($C129,Input!$A$8:$GZ$39,MATCH(HJ$21,Input!$A$6:$GZ$6,0),FALSE),0)*IF(HJ$109&gt;=MAX($GP$109:HI$109),MIN((HJ$109-MAX($GP$109:HI$109)),(HJ$109-HI$109)),0)</f>
        <v>0</v>
      </c>
      <c r="HK129" s="1">
        <f>+IF($E129=HK$22,VLOOKUP($C129,Input!$A$8:$GZ$39,MATCH(HK$21,Input!$A$6:$GZ$6,0),FALSE),0)*IF(HK$110&gt;=MAX($GP$110:HJ$110),MIN((HK$110-MAX($GP$110:HJ$110)),(HK$110-HJ$110)),0)+IF($E129=HK$22,VLOOKUP($C129,Input!$A$8:$GZ$39,MATCH(HK$21,Input!$A$6:$GZ$6,0),FALSE),0)*IF(HK$109&gt;=MAX($GP$109:HJ$109),MIN((HK$109-MAX($GP$109:HJ$109)),(HK$109-HJ$109)),0)</f>
        <v>0</v>
      </c>
      <c r="HL129" s="1">
        <f>+IF($E129=HL$22,VLOOKUP($C129,Input!$A$8:$GZ$39,MATCH(HL$21,Input!$A$6:$GZ$6,0),FALSE),0)*IF(HL$110&gt;=MAX($GP$110:HK$110),MIN((HL$110-MAX($GP$110:HK$110)),(HL$110-HK$110)),0)+IF($E129=HL$22,VLOOKUP($C129,Input!$A$8:$GZ$39,MATCH(HL$21,Input!$A$6:$GZ$6,0),FALSE),0)*IF(HL$109&gt;=MAX($GP$109:HK$109),MIN((HL$109-MAX($GP$109:HK$109)),(HL$109-HK$109)),0)</f>
        <v>0</v>
      </c>
      <c r="HM129" s="1">
        <f>+IF($E129=HM$22,VLOOKUP($C129,Input!$A$8:$GZ$39,MATCH(HM$21,Input!$A$6:$GZ$6,0),FALSE),0)*IF(HM$110&gt;=MAX($GP$110:HL$110),MIN((HM$110-MAX($GP$110:HL$110)),(HM$110-HL$110)),0)+IF($E129=HM$22,VLOOKUP($C129,Input!$A$8:$GZ$39,MATCH(HM$21,Input!$A$6:$GZ$6,0),FALSE),0)*IF(HM$109&gt;=MAX($GP$109:HL$109),MIN((HM$109-MAX($GP$109:HL$109)),(HM$109-HL$109)),0)</f>
        <v>0</v>
      </c>
      <c r="HN129" s="1">
        <f>+IF($E129=HN$22,VLOOKUP($C129,Input!$A$8:$GZ$39,MATCH(HN$21,Input!$A$6:$GZ$6,0),FALSE),0)*IF(HN$110&gt;=MAX($GP$110:HM$110),MIN((HN$110-MAX($GP$110:HM$110)),(HN$110-HM$110)),0)+IF($E129=HN$22,VLOOKUP($C129,Input!$A$8:$GZ$39,MATCH(HN$21,Input!$A$6:$GZ$6,0),FALSE),0)*IF(HN$109&gt;=MAX($GP$109:HM$109),MIN((HN$109-MAX($GP$109:HM$109)),(HN$109-HM$109)),0)</f>
        <v>0</v>
      </c>
      <c r="HO129" s="1">
        <f>+IF($E129=HO$22,VLOOKUP($C129,Input!$A$8:$GZ$39,MATCH(HO$21,Input!$A$6:$GZ$6,0),FALSE),0)*IF(HO$110&gt;=MAX($GP$110:HN$110),MIN((HO$110-MAX($GP$110:HN$110)),(HO$110-HN$110)),0)+IF($E129=HO$22,VLOOKUP($C129,Input!$A$8:$GZ$39,MATCH(HO$21,Input!$A$6:$GZ$6,0),FALSE),0)*IF(HO$109&gt;=MAX($GP$109:HN$109),MIN((HO$109-MAX($GP$109:HN$109)),(HO$109-HN$109)),0)</f>
        <v>0</v>
      </c>
      <c r="HP129" s="1">
        <f>+IF($E129=HP$22,VLOOKUP($C129,Input!$A$8:$GZ$39,MATCH(HP$21,Input!$A$6:$GZ$6,0),FALSE),0)*IF(HP$110&gt;=MAX($GP$110:HO$110),MIN((HP$110-MAX($GP$110:HO$110)),(HP$110-HO$110)),0)+IF($E129=HP$22,VLOOKUP($C129,Input!$A$8:$GZ$39,MATCH(HP$21,Input!$A$6:$GZ$6,0),FALSE),0)*IF(HP$109&gt;=MAX($GP$109:HO$109),MIN((HP$109-MAX($GP$109:HO$109)),(HP$109-HO$109)),0)</f>
        <v>0</v>
      </c>
      <c r="HQ129" s="1">
        <f>+IF($E129=HQ$22,VLOOKUP($C129,Input!$A$8:$GZ$39,MATCH(HQ$21,Input!$A$6:$GZ$6,0),FALSE),0)*IF(HQ$110&gt;=MAX($GP$110:HP$110),MIN((HQ$110-MAX($GP$110:HP$110)),(HQ$110-HP$110)),0)+IF($E129=HQ$22,VLOOKUP($C129,Input!$A$8:$GZ$39,MATCH(HQ$21,Input!$A$6:$GZ$6,0),FALSE),0)*IF(HQ$109&gt;=MAX($GP$109:HP$109),MIN((HQ$109-MAX($GP$109:HP$109)),(HQ$109-HP$109)),0)</f>
        <v>0</v>
      </c>
      <c r="HR129" s="1">
        <f>+IF($E129=HR$22,VLOOKUP($C129,Input!$A$8:$GZ$39,MATCH(HR$21,Input!$A$6:$GZ$6,0),FALSE),0)*IF(HR$110&gt;=MAX($GP$110:HQ$110),MIN((HR$110-MAX($GP$110:HQ$110)),(HR$110-HQ$110)),0)+IF($E129=HR$22,VLOOKUP($C129,Input!$A$8:$GZ$39,MATCH(HR$21,Input!$A$6:$GZ$6,0),FALSE),0)*IF(HR$109&gt;=MAX($GP$109:HQ$109),MIN((HR$109-MAX($GP$109:HQ$109)),(HR$109-HQ$109)),0)</f>
        <v>0</v>
      </c>
      <c r="HS129" s="1">
        <f>+IF($E129=HS$22,VLOOKUP($C129,Input!$A$8:$GZ$39,MATCH(HS$21,Input!$A$6:$GZ$6,0),FALSE),0)*IF(HS$110&gt;=MAX($GP$110:HR$110),MIN((HS$110-MAX($GP$110:HR$110)),(HS$110-HR$110)),0)+IF($E129=HS$22,VLOOKUP($C129,Input!$A$8:$GZ$39,MATCH(HS$21,Input!$A$6:$GZ$6,0),FALSE),0)*IF(HS$109&gt;=MAX($GP$109:HR$109),MIN((HS$109-MAX($GP$109:HR$109)),(HS$109-HR$109)),0)</f>
        <v>0</v>
      </c>
      <c r="HT129" s="1">
        <f>+IF($E129=HT$22,VLOOKUP($C129,Input!$A$8:$GZ$39,MATCH(HT$21,Input!$A$6:$GZ$6,0),FALSE),0)*IF(HT$110&gt;=MAX($GP$110:HS$110),MIN((HT$110-MAX($GP$110:HS$110)),(HT$110-HS$110)),0)+IF($E129=HT$22,VLOOKUP($C129,Input!$A$8:$GZ$39,MATCH(HT$21,Input!$A$6:$GZ$6,0),FALSE),0)*IF(HT$109&gt;=MAX($GP$109:HS$109),MIN((HT$109-MAX($GP$109:HS$109)),(HT$109-HS$109)),0)</f>
        <v>0</v>
      </c>
      <c r="HU129" s="1">
        <f>+IF($E129=HU$22,VLOOKUP($C129,Input!$A$8:$GZ$39,MATCH(HU$21,Input!$A$6:$GZ$6,0),FALSE),0)*IF(HU$110&gt;=MAX($GP$110:HT$110),MIN((HU$110-MAX($GP$110:HT$110)),(HU$110-HT$110)),0)+IF($E129=HU$22,VLOOKUP($C129,Input!$A$8:$GZ$39,MATCH(HU$21,Input!$A$6:$GZ$6,0),FALSE),0)*IF(HU$109&gt;=MAX($GP$109:HT$109),MIN((HU$109-MAX($GP$109:HT$109)),(HU$109-HT$109)),0)</f>
        <v>0</v>
      </c>
      <c r="HV129" s="1">
        <f>+IF($E129=HV$22,VLOOKUP($C129,Input!$A$8:$GZ$39,MATCH(HV$21,Input!$A$6:$GZ$6,0),FALSE),0)*IF(HV$110&gt;=MAX($GP$110:HU$110),MIN((HV$110-MAX($GP$110:HU$110)),(HV$110-HU$110)),0)+IF($E129=HV$22,VLOOKUP($C129,Input!$A$8:$GZ$39,MATCH(HV$21,Input!$A$6:$GZ$6,0),FALSE),0)*IF(HV$109&gt;=MAX($GP$109:HU$109),MIN((HV$109-MAX($GP$109:HU$109)),(HV$109-HU$109)),0)</f>
        <v>0</v>
      </c>
      <c r="HW129" s="1">
        <f>+IF($E129=HW$22,VLOOKUP($C129,Input!$A$8:$GZ$39,MATCH(HW$21,Input!$A$6:$GZ$6,0),FALSE),0)*IF(HW$110&gt;=MAX($GP$110:HV$110),MIN((HW$110-MAX($GP$110:HV$110)),(HW$110-HV$110)),0)+IF($E129=HW$22,VLOOKUP($C129,Input!$A$8:$GZ$39,MATCH(HW$21,Input!$A$6:$GZ$6,0),FALSE),0)*IF(HW$109&gt;=MAX($GP$109:HV$109),MIN((HW$109-MAX($GP$109:HV$109)),(HW$109-HV$109)),0)</f>
        <v>0</v>
      </c>
      <c r="HX129" s="1">
        <f>+IF($E129=HX$22,VLOOKUP($C129,Input!$A$8:$GZ$39,MATCH(HX$21,Input!$A$6:$GZ$6,0),FALSE),0)*IF(HX$110&gt;=MAX($GP$110:HW$110),MIN((HX$110-MAX($GP$110:HW$110)),(HX$110-HW$110)),0)+IF($E129=HX$22,VLOOKUP($C129,Input!$A$8:$GZ$39,MATCH(HX$21,Input!$A$6:$GZ$6,0),FALSE),0)*IF(HX$109&gt;=MAX($GP$109:HW$109),MIN((HX$109-MAX($GP$109:HW$109)),(HX$109-HW$109)),0)</f>
        <v>0</v>
      </c>
      <c r="HY129" s="1">
        <f>+IF($E129=HY$22,VLOOKUP($C129,Input!$A$8:$GZ$39,MATCH(HY$21,Input!$A$6:$GZ$6,0),FALSE),0)*IF(HY$110&gt;=MAX($GP$110:HX$110),MIN((HY$110-MAX($GP$110:HX$110)),(HY$110-HX$110)),0)+IF($E129=HY$22,VLOOKUP($C129,Input!$A$8:$GZ$39,MATCH(HY$21,Input!$A$6:$GZ$6,0),FALSE),0)*IF(HY$109&gt;=MAX($GP$109:HX$109),MIN((HY$109-MAX($GP$109:HX$109)),(HY$109-HX$109)),0)</f>
        <v>0</v>
      </c>
      <c r="HZ129" s="42"/>
      <c r="IA129" t="str">
        <f>VLOOKUP($C129,Input!$A$8:$IA$39,MATCH(IA$21,Input!$A$6:$IA$6,0),FALSE)</f>
        <v>NA</v>
      </c>
      <c r="IB129" s="132">
        <f>IF((VLOOKUP($C129,Input!$A$8:$IA$39,MATCH(IB$21,Input!$A$6:$IA$6,0),FALSE))="Y",$D129/VLOOKUP($C129,Input!$A$8:$IA$39,MATCH(IC$21,Input!$A$6:$IA$6,0),FALSE),0)</f>
        <v>0</v>
      </c>
      <c r="IC129" s="132">
        <f>IF((VLOOKUP($C129,Input!$A$8:$IA$39,MATCH(IB$21,Input!$A$6:$IA$6,0),FALSE))="Y",0,IF((VLOOKUP($C129,Input!$A$8:$IA$39,MATCH(IC$21,Input!$A$6:$IA$6,0),FALSE))&gt;0,$D129/VLOOKUP($C129,Input!$A$8:$IA$39,MATCH(IC$21,Input!$A$6:$IA$6,0),FALSE),0))</f>
        <v>0</v>
      </c>
      <c r="ID129" s="1">
        <f>+IF($E129=ID$22,VLOOKUP($C129,Input!$A$8:$IA$39,MATCH(ID$21,Input!$A$6:$IA$6,0),FALSE),0)*IF(ID$110&gt;=MAX($IC$110:IC$110),MIN((ID$110-MAX($IC$110:IC$110)),(ID$110-IC$110)),0)+IF($E129=ID$22,VLOOKUP($C129,Input!$A$8:$IA$39,MATCH(ID$21,Input!$A$6:$IA$6,0),FALSE),0)*IF(ID$109&gt;=MAX($IC$109:IC$109),MIN((ID$109-MAX($IC$109:IC$109)),(ID$109-IC$109)),0)</f>
        <v>0</v>
      </c>
      <c r="IE129" s="1">
        <f>+IF($E129=IE$22,VLOOKUP($C129,Input!$A$8:$IA$39,MATCH(IE$21,Input!$A$6:$IA$6,0),FALSE),0)*IF(IE$110&gt;=MAX($IC$110:ID$110),MIN((IE$110-MAX($IC$110:ID$110)),(IE$110-ID$110)),0)+IF($E129=IE$22,VLOOKUP($C129,Input!$A$8:$IA$39,MATCH(IE$21,Input!$A$6:$IA$6,0),FALSE),0)*IF(IE$109&gt;=MAX($IC$109:ID$109),MIN((IE$109-MAX($IC$109:ID$109)),(IE$109-ID$109)),0)</f>
        <v>0</v>
      </c>
      <c r="IF129" s="1">
        <f>+IF($E129=IF$22,VLOOKUP($C129,Input!$A$8:$IA$39,MATCH(IF$21,Input!$A$6:$IA$6,0),FALSE),0)*IF(IF$110&gt;=MAX($IC$110:IE$110),MIN((IF$110-MAX($IC$110:IE$110)),(IF$110-IE$110)),0)+IF($E129=IF$22,VLOOKUP($C129,Input!$A$8:$IA$39,MATCH(IF$21,Input!$A$6:$IA$6,0),FALSE),0)*IF(IF$109&gt;=MAX($IC$109:IE$109),MIN((IF$109-MAX($IC$109:IE$109)),(IF$109-IE$109)),0)</f>
        <v>0</v>
      </c>
      <c r="IG129" s="1">
        <f>+IF($E129=IG$22,VLOOKUP($C129,Input!$A$8:$IA$39,MATCH(IG$21,Input!$A$6:$IA$6,0),FALSE),0)*IF(IG$110&gt;=MAX($IC$110:IF$110),MIN((IG$110-MAX($IC$110:IF$110)),(IG$110-IF$110)),0)+IF($E129=IG$22,VLOOKUP($C129,Input!$A$8:$IA$39,MATCH(IG$21,Input!$A$6:$IA$6,0),FALSE),0)*IF(IG$109&gt;=MAX($IC$109:IF$109),MIN((IG$109-MAX($IC$109:IF$109)),(IG$109-IF$109)),0)</f>
        <v>0</v>
      </c>
      <c r="IH129" s="1">
        <f>+IF($E129=IH$22,VLOOKUP($C129,Input!$A$8:$IA$39,MATCH(IH$21,Input!$A$6:$IA$6,0),FALSE),0)*IF(IH$110&gt;=MAX($IC$110:IG$110),MIN((IH$110-MAX($IC$110:IG$110)),(IH$110-IG$110)),0)+IF($E129=IH$22,VLOOKUP($C129,Input!$A$8:$IA$39,MATCH(IH$21,Input!$A$6:$IA$6,0),FALSE),0)*IF(IH$109&gt;=MAX($IC$109:IG$109),MIN((IH$109-MAX($IC$109:IG$109)),(IH$109-IG$109)),0)</f>
        <v>0</v>
      </c>
      <c r="II129" s="1">
        <f>+IF($E129=II$22,VLOOKUP($C129,Input!$A$8:$IA$39,MATCH(II$21,Input!$A$6:$IA$6,0),FALSE),0)*IF(II$110&gt;=MAX($IC$110:IH$110),MIN((II$110-MAX($IC$110:IH$110)),(II$110-IH$110)),0)+IF($E129=II$22,VLOOKUP($C129,Input!$A$8:$IA$39,MATCH(II$21,Input!$A$6:$IA$6,0),FALSE),0)*IF(II$109&gt;=MAX($IC$109:IH$109),MIN((II$109-MAX($IC$109:IH$109)),(II$109-IH$109)),0)</f>
        <v>0</v>
      </c>
      <c r="IJ129" s="1">
        <f>+IF($E129=IJ$22,VLOOKUP($C129,Input!$A$8:$IA$39,MATCH(IJ$21,Input!$A$6:$IA$6,0),FALSE),0)*IF(IJ$110&gt;=MAX($IC$110:II$110),MIN((IJ$110-MAX($IC$110:II$110)),(IJ$110-II$110)),0)+IF($E129=IJ$22,VLOOKUP($C129,Input!$A$8:$IA$39,MATCH(IJ$21,Input!$A$6:$IA$6,0),FALSE),0)*IF(IJ$109&gt;=MAX($IC$109:II$109),MIN((IJ$109-MAX($IC$109:II$109)),(IJ$109-II$109)),0)</f>
        <v>0</v>
      </c>
      <c r="IK129" s="1">
        <f>+IF($E129=IK$22,VLOOKUP($C129,Input!$A$8:$IA$39,MATCH(IK$21,Input!$A$6:$IA$6,0),FALSE),0)*IF(IK$110&gt;=MAX($IC$110:IJ$110),MIN((IK$110-MAX($IC$110:IJ$110)),(IK$110-IJ$110)),0)+IF($E129=IK$22,VLOOKUP($C129,Input!$A$8:$IA$39,MATCH(IK$21,Input!$A$6:$IA$6,0),FALSE),0)*IF(IK$109&gt;=MAX($IC$109:IJ$109),MIN((IK$109-MAX($IC$109:IJ$109)),(IK$109-IJ$109)),0)</f>
        <v>0</v>
      </c>
      <c r="IL129" s="1">
        <f>+IF($E129=IL$22,VLOOKUP($C129,Input!$A$8:$IA$39,MATCH(IL$21,Input!$A$6:$IA$6,0),FALSE),0)*IF(IL$110&gt;=MAX($IC$110:IK$110),MIN((IL$110-MAX($IC$110:IK$110)),(IL$110-IK$110)),0)+IF($E129=IL$22,VLOOKUP($C129,Input!$A$8:$IA$39,MATCH(IL$21,Input!$A$6:$IA$6,0),FALSE),0)*IF(IL$109&gt;=MAX($IC$109:IK$109),MIN((IL$109-MAX($IC$109:IK$109)),(IL$109-IK$109)),0)</f>
        <v>0</v>
      </c>
      <c r="IM129" s="1">
        <f>+IF($E129=IM$22,VLOOKUP($C129,Input!$A$8:$IA$39,MATCH(IM$21,Input!$A$6:$IA$6,0),FALSE),0)*IF(IM$110&gt;=MAX($IC$110:IL$110),MIN((IM$110-MAX($IC$110:IL$110)),(IM$110-IL$110)),0)+IF($E129=IM$22,VLOOKUP($C129,Input!$A$8:$IA$39,MATCH(IM$21,Input!$A$6:$IA$6,0),FALSE),0)*IF(IM$109&gt;=MAX($IC$109:IL$109),MIN((IM$109-MAX($IC$109:IL$109)),(IM$109-IL$109)),0)</f>
        <v>0</v>
      </c>
      <c r="IN129" s="1">
        <f>+IF($E129=IN$22,VLOOKUP($C129,Input!$A$8:$IA$39,MATCH(IN$21,Input!$A$6:$IA$6,0),FALSE),0)*IF(IN$110&gt;=MAX($IC$110:IM$110),MIN((IN$110-MAX($IC$110:IM$110)),(IN$110-IM$110)),0)+IF($E129=IN$22,VLOOKUP($C129,Input!$A$8:$IA$39,MATCH(IN$21,Input!$A$6:$IA$6,0),FALSE),0)*IF(IN$109&gt;=MAX($IC$109:IM$109),MIN((IN$109-MAX($IC$109:IM$109)),(IN$109-IM$109)),0)</f>
        <v>0</v>
      </c>
      <c r="IO129" s="1">
        <f>+IF($E129=IO$22,VLOOKUP($C129,Input!$A$8:$IA$39,MATCH(IO$21,Input!$A$6:$IA$6,0),FALSE),0)*IF(IO$110&gt;=MAX($IC$110:IN$110),MIN((IO$110-MAX($IC$110:IN$110)),(IO$110-IN$110)),0)+IF($E129=IO$22,VLOOKUP($C129,Input!$A$8:$IA$39,MATCH(IO$21,Input!$A$6:$IA$6,0),FALSE),0)*IF(IO$109&gt;=MAX($IC$109:IN$109),MIN((IO$109-MAX($IC$109:IN$109)),(IO$109-IN$109)),0)</f>
        <v>0</v>
      </c>
      <c r="IP129" s="1">
        <f>+IF($E129=IP$22,VLOOKUP($C129,Input!$A$8:$IA$39,MATCH(IP$21,Input!$A$6:$IA$6,0),FALSE),0)*IF(IP$110&gt;=MAX($IC$110:IO$110),MIN((IP$110-MAX($IC$110:IO$110)),(IP$110-IO$110)),0)+IF($E129=IP$22,VLOOKUP($C129,Input!$A$8:$IA$39,MATCH(IP$21,Input!$A$6:$IA$6,0),FALSE),0)*IF(IP$109&gt;=MAX($IC$109:IO$109),MIN((IP$109-MAX($IC$109:IO$109)),(IP$109-IO$109)),0)</f>
        <v>0</v>
      </c>
      <c r="IQ129" s="1">
        <f>+IF($E129=IQ$22,VLOOKUP($C129,Input!$A$8:$IA$39,MATCH(IQ$21,Input!$A$6:$IA$6,0),FALSE),0)*IF(IQ$110&gt;=MAX($IC$110:IP$110),MIN((IQ$110-MAX($IC$110:IP$110)),(IQ$110-IP$110)),0)+IF($E129=IQ$22,VLOOKUP($C129,Input!$A$8:$IA$39,MATCH(IQ$21,Input!$A$6:$IA$6,0),FALSE),0)*IF(IQ$109&gt;=MAX($IC$109:IP$109),MIN((IQ$109-MAX($IC$109:IP$109)),(IQ$109-IP$109)),0)</f>
        <v>0</v>
      </c>
      <c r="IR129" s="1">
        <f>+IF($E129=IR$22,VLOOKUP($C129,Input!$A$8:$IA$39,MATCH(IR$21,Input!$A$6:$IA$6,0),FALSE),0)*IF(IR$110&gt;=MAX($IC$110:IQ$110),MIN((IR$110-MAX($IC$110:IQ$110)),(IR$110-IQ$110)),0)+IF($E129=IR$22,VLOOKUP($C129,Input!$A$8:$IA$39,MATCH(IR$21,Input!$A$6:$IA$6,0),FALSE),0)*IF(IR$109&gt;=MAX($IC$109:IQ$109),MIN((IR$109-MAX($IC$109:IQ$109)),(IR$109-IQ$109)),0)</f>
        <v>0</v>
      </c>
      <c r="IS129" s="1">
        <f>+IF($E129=IS$22,VLOOKUP($C129,Input!$A$8:$IA$39,MATCH(IS$21,Input!$A$6:$IA$6,0),FALSE),0)*IF(IS$110&gt;=MAX($IC$110:IR$110),MIN((IS$110-MAX($IC$110:IR$110)),(IS$110-IR$110)),0)+IF($E129=IS$22,VLOOKUP($C129,Input!$A$8:$IA$39,MATCH(IS$21,Input!$A$6:$IA$6,0),FALSE),0)*IF(IS$109&gt;=MAX($IC$109:IR$109),MIN((IS$109-MAX($IC$109:IR$109)),(IS$109-IR$109)),0)</f>
        <v>0</v>
      </c>
      <c r="IT129" s="1">
        <f>+IF($E129=IT$22,VLOOKUP($C129,Input!$A$8:$IA$39,MATCH(IT$21,Input!$A$6:$IA$6,0),FALSE),0)*IF(IT$110&gt;=MAX($IC$110:IS$110),MIN((IT$110-MAX($IC$110:IS$110)),(IT$110-IS$110)),0)+IF($E129=IT$22,VLOOKUP($C129,Input!$A$8:$IA$39,MATCH(IT$21,Input!$A$6:$IA$6,0),FALSE),0)*IF(IT$109&gt;=MAX($IC$109:IS$109),MIN((IT$109-MAX($IC$109:IS$109)),(IT$109-IS$109)),0)</f>
        <v>0</v>
      </c>
      <c r="IU129" s="1">
        <f>+IF($E129=IU$22,VLOOKUP($C129,Input!$A$8:$IA$39,MATCH(IU$21,Input!$A$6:$IA$6,0),FALSE),0)*IF(IU$110&gt;=MAX($IC$110:IT$110),MIN((IU$110-MAX($IC$110:IT$110)),(IU$110-IT$110)),0)+IF($E129=IU$22,VLOOKUP($C129,Input!$A$8:$IA$39,MATCH(IU$21,Input!$A$6:$IA$6,0),FALSE),0)*IF(IU$109&gt;=MAX($IC$109:IT$109),MIN((IU$109-MAX($IC$109:IT$109)),(IU$109-IT$109)),0)</f>
        <v>0</v>
      </c>
      <c r="IV129" s="1">
        <f>+IF($E129=IV$22,VLOOKUP($C129,Input!$A$8:$IA$39,MATCH(IV$21,Input!$A$6:$IA$6,0),FALSE),0)*IF(IV$110&gt;=MAX($IC$110:IU$110),MIN((IV$110-MAX($IC$110:IU$110)),(IV$110-IU$110)),0)+IF($E129=IV$22,VLOOKUP($C129,Input!$A$8:$IA$39,MATCH(IV$21,Input!$A$6:$IA$6,0),FALSE),0)*IF(IV$109&gt;=MAX($IC$109:IU$109),MIN((IV$109-MAX($IC$109:IU$109)),(IV$109-IU$109)),0)</f>
        <v>0</v>
      </c>
      <c r="IW129" s="1">
        <f>+IF($E129=IW$22,VLOOKUP($C129,Input!$A$8:$IA$39,MATCH(IW$21,Input!$A$6:$IA$6,0),FALSE),0)*IF(IW$110&gt;=MAX($IC$110:IV$110),MIN((IW$110-MAX($IC$110:IV$110)),(IW$110-IV$110)),0)+IF($E129=IW$22,VLOOKUP($C129,Input!$A$8:$IA$39,MATCH(IW$21,Input!$A$6:$IA$6,0),FALSE),0)*IF(IW$109&gt;=MAX($IC$109:IV$109),MIN((IW$109-MAX($IC$109:IV$109)),(IW$109-IV$109)),0)</f>
        <v>0</v>
      </c>
      <c r="IX129" s="1">
        <f>+IF($E129=IX$22,VLOOKUP($C129,Input!$A$8:$IA$39,MATCH(IX$21,Input!$A$6:$IA$6,0),FALSE),0)*IF(IX$110&gt;=MAX($IC$110:IW$110),MIN((IX$110-MAX($IC$110:IW$110)),(IX$110-IW$110)),0)+IF($E129=IX$22,VLOOKUP($C129,Input!$A$8:$IA$39,MATCH(IX$21,Input!$A$6:$IA$6,0),FALSE),0)*IF(IX$109&gt;=MAX($IC$109:IW$109),MIN((IX$109-MAX($IC$109:IW$109)),(IX$109-IW$109)),0)</f>
        <v>0</v>
      </c>
      <c r="IY129" s="1">
        <f>+IF($E129=IY$22,VLOOKUP($C129,Input!$A$8:$IA$39,MATCH(IY$21,Input!$A$6:$IA$6,0),FALSE),0)*IF(IY$110&gt;=MAX($IC$110:IX$110),MIN((IY$110-MAX($IC$110:IX$110)),(IY$110-IX$110)),0)+IF($E129=IY$22,VLOOKUP($C129,Input!$A$8:$IA$39,MATCH(IY$21,Input!$A$6:$IA$6,0),FALSE),0)*IF(IY$109&gt;=MAX($IC$109:IX$109),MIN((IY$109-MAX($IC$109:IX$109)),(IY$109-IX$109)),0)</f>
        <v>0</v>
      </c>
      <c r="IZ129" s="1">
        <f>+IF($E129=IZ$22,VLOOKUP($C129,Input!$A$8:$IA$39,MATCH(IZ$21,Input!$A$6:$IA$6,0),FALSE),0)*IF(IZ$110&gt;=MAX($IC$110:IY$110),MIN((IZ$110-MAX($IC$110:IY$110)),(IZ$110-IY$110)),0)+IF($E129=IZ$22,VLOOKUP($C129,Input!$A$8:$IA$39,MATCH(IZ$21,Input!$A$6:$IA$6,0),FALSE),0)*IF(IZ$109&gt;=MAX($IC$109:IY$109),MIN((IZ$109-MAX($IC$109:IY$109)),(IZ$109-IY$109)),0)</f>
        <v>0</v>
      </c>
      <c r="JA129" s="1">
        <f>+IF($E129=JA$22,VLOOKUP($C129,Input!$A$8:$IA$39,MATCH(JA$21,Input!$A$6:$IA$6,0),FALSE),0)*IF(JA$110&gt;=MAX($IC$110:IZ$110),MIN((JA$110-MAX($IC$110:IZ$110)),(JA$110-IZ$110)),0)+IF($E129=JA$22,VLOOKUP($C129,Input!$A$8:$IA$39,MATCH(JA$21,Input!$A$6:$IA$6,0),FALSE),0)*IF(JA$109&gt;=MAX($IC$109:IZ$109),MIN((JA$109-MAX($IC$109:IZ$109)),(JA$109-IZ$109)),0)</f>
        <v>0</v>
      </c>
      <c r="JB129" s="1">
        <f>+IF($E129=JB$22,VLOOKUP($C129,Input!$A$8:$IA$39,MATCH(JB$21,Input!$A$6:$IA$6,0),FALSE),0)*IF(JB$110&gt;=MAX($IC$110:JA$110),MIN((JB$110-MAX($IC$110:JA$110)),(JB$110-JA$110)),0)+IF($E129=JB$22,VLOOKUP($C129,Input!$A$8:$IA$39,MATCH(JB$21,Input!$A$6:$IA$6,0),FALSE),0)*IF(JB$109&gt;=MAX($IC$109:JA$109),MIN((JB$109-MAX($IC$109:JA$109)),(JB$109-JA$109)),0)</f>
        <v>0</v>
      </c>
      <c r="JC129" s="1">
        <f>+IF($E129=JC$22,VLOOKUP($C129,Input!$A$8:$IA$39,MATCH(JC$21,Input!$A$6:$IA$6,0),FALSE),0)*IF(JC$110&gt;=MAX($IC$110:JB$110),MIN((JC$110-MAX($IC$110:JB$110)),(JC$110-JB$110)),0)+IF($E129=JC$22,VLOOKUP($C129,Input!$A$8:$IA$39,MATCH(JC$21,Input!$A$6:$IA$6,0),FALSE),0)*IF(JC$109&gt;=MAX($IC$109:JB$109),MIN((JC$109-MAX($IC$109:JB$109)),(JC$109-JB$109)),0)</f>
        <v>0</v>
      </c>
      <c r="JD129" s="1">
        <f>+IF($E129=JD$22,VLOOKUP($C129,Input!$A$8:$IA$39,MATCH(JD$21,Input!$A$6:$IA$6,0),FALSE),0)*IF(JD$110&gt;=MAX($IC$110:JC$110),MIN((JD$110-MAX($IC$110:JC$110)),(JD$110-JC$110)),0)+IF($E129=JD$22,VLOOKUP($C129,Input!$A$8:$IA$39,MATCH(JD$21,Input!$A$6:$IA$6,0),FALSE),0)*IF(JD$109&gt;=MAX($IC$109:JC$109),MIN((JD$109-MAX($IC$109:JC$109)),(JD$109-JC$109)),0)</f>
        <v>0</v>
      </c>
      <c r="JE129" s="1">
        <f>+IF($E129=JE$22,VLOOKUP($C129,Input!$A$8:$IA$39,MATCH(JE$21,Input!$A$6:$IA$6,0),FALSE),0)*IF(JE$110&gt;=MAX($IC$110:JD$110),MIN((JE$110-MAX($IC$110:JD$110)),(JE$110-JD$110)),0)+IF($E129=JE$22,VLOOKUP($C129,Input!$A$8:$IA$39,MATCH(JE$21,Input!$A$6:$IA$6,0),FALSE),0)*IF(JE$109&gt;=MAX($IC$109:JD$109),MIN((JE$109-MAX($IC$109:JD$109)),(JE$109-JD$109)),0)</f>
        <v>0</v>
      </c>
      <c r="JF129" s="1">
        <f>+IF($E129=JF$22,VLOOKUP($C129,Input!$A$8:$IA$39,MATCH(JF$21,Input!$A$6:$IA$6,0),FALSE),0)*IF(JF$110&gt;=MAX($IC$110:JE$110),MIN((JF$110-MAX($IC$110:JE$110)),(JF$110-JE$110)),0)+IF($E129=JF$22,VLOOKUP($C129,Input!$A$8:$IA$39,MATCH(JF$21,Input!$A$6:$IA$6,0),FALSE),0)*IF(JF$109&gt;=MAX($IC$109:JE$109),MIN((JF$109-MAX($IC$109:JE$109)),(JF$109-JE$109)),0)</f>
        <v>0</v>
      </c>
      <c r="JG129" s="1">
        <f>+IF($E129=JG$22,VLOOKUP($C129,Input!$A$8:$IA$39,MATCH(JG$21,Input!$A$6:$IA$6,0),FALSE),0)*IF(JG$110&gt;=MAX($IC$110:JF$110),MIN((JG$110-MAX($IC$110:JF$110)),(JG$110-JF$110)),0)+IF($E129=JG$22,VLOOKUP($C129,Input!$A$8:$IA$39,MATCH(JG$21,Input!$A$6:$IA$6,0),FALSE),0)*IF(JG$109&gt;=MAX($IC$109:JF$109),MIN((JG$109-MAX($IC$109:JF$109)),(JG$109-JF$109)),0)</f>
        <v>0</v>
      </c>
      <c r="JH129" s="1">
        <f>+IF($E129=JH$22,VLOOKUP($C129,Input!$A$8:$IA$39,MATCH(JH$21,Input!$A$6:$IA$6,0),FALSE),0)*IF(JH$110&gt;=MAX($IC$110:JG$110),MIN((JH$110-MAX($IC$110:JG$110)),(JH$110-JG$110)),0)+IF($E129=JH$22,VLOOKUP($C129,Input!$A$8:$IA$39,MATCH(JH$21,Input!$A$6:$IA$6,0),FALSE),0)*IF(JH$109&gt;=MAX($IC$109:JG$109),MIN((JH$109-MAX($IC$109:JG$109)),(JH$109-JG$109)),0)</f>
        <v>0</v>
      </c>
      <c r="JI129" s="1">
        <f>+IF($E129=JI$22,VLOOKUP($C129,Input!$A$8:$IA$39,MATCH(JI$21,Input!$A$6:$IA$6,0),FALSE),0)*IF(JI$110&gt;=MAX($IC$110:JH$110),MIN((JI$110-MAX($IC$110:JH$110)),(JI$110-JH$110)),0)+IF($E129=JI$22,VLOOKUP($C129,Input!$A$8:$IA$39,MATCH(JI$21,Input!$A$6:$IA$6,0),FALSE),0)*IF(JI$109&gt;=MAX($IC$109:JH$109),MIN((JI$109-MAX($IC$109:JH$109)),(JI$109-JH$109)),0)</f>
        <v>0</v>
      </c>
      <c r="JJ129" s="1">
        <f>+IF($E129=JJ$22,VLOOKUP($C129,Input!$A$8:$IA$39,MATCH(JJ$21,Input!$A$6:$IA$6,0),FALSE),0)*IF(JJ$110&gt;=MAX($IC$110:JI$110),MIN((JJ$110-MAX($IC$110:JI$110)),(JJ$110-JI$110)),0)+IF($E129=JJ$22,VLOOKUP($C129,Input!$A$8:$IA$39,MATCH(JJ$21,Input!$A$6:$IA$6,0),FALSE),0)*IF(JJ$109&gt;=MAX($IC$109:JI$109),MIN((JJ$109-MAX($IC$109:JI$109)),(JJ$109-JI$109)),0)</f>
        <v>0</v>
      </c>
      <c r="JK129" s="1">
        <f>+IF($E129=JK$22,VLOOKUP($C129,Input!$A$8:$IA$39,MATCH(JK$21,Input!$A$6:$IA$6,0),FALSE),0)*IF(JK$110&gt;=MAX($IC$110:JJ$110),MIN((JK$110-MAX($IC$110:JJ$110)),(JK$110-JJ$110)),0)+IF($E129=JK$22,VLOOKUP($C129,Input!$A$8:$IA$39,MATCH(JK$21,Input!$A$6:$IA$6,0),FALSE),0)*IF(JK$109&gt;=MAX($IC$109:JJ$109),MIN((JK$109-MAX($IC$109:JJ$109)),(JK$109-JJ$109)),0)</f>
        <v>0</v>
      </c>
      <c r="JL129" s="1">
        <f>+IF($E129=JL$22,VLOOKUP($C129,Input!$A$8:$IA$39,MATCH(JL$21,Input!$A$6:$IA$6,0),FALSE),0)*IF(JL$110&gt;=MAX($IC$110:JK$110),MIN((JL$110-MAX($IC$110:JK$110)),(JL$110-JK$110)),0)+IF($E129=JL$22,VLOOKUP($C129,Input!$A$8:$IA$39,MATCH(JL$21,Input!$A$6:$IA$6,0),FALSE),0)*IF(JL$109&gt;=MAX($IC$109:JK$109),MIN((JL$109-MAX($IC$109:JK$109)),(JL$109-JK$109)),0)</f>
        <v>0</v>
      </c>
      <c r="JN129" t="str">
        <f>+VLOOKUP($C129,Input!$A$8:$GZ$39,MATCH(JN$21,Input!$A$6:$GZ$6,0),FALSE)</f>
        <v>CNG Station Maint in fuel price</v>
      </c>
      <c r="JO129" s="1">
        <f>IF($E129+$I129+$D$7&lt;=JO$22,0,IF(JO$22-$D$7&gt;=$E129,VLOOKUP($C129,Input!$A$8:$GZ$39,MATCH(JO$21,Input!$A$6:$GZ$6,0),FALSE),0)*$F129/$G129)*$D129</f>
        <v>0</v>
      </c>
      <c r="JP129" s="1">
        <f>IF($E129+$I129+$D$7&lt;=JP$22,0,IF(JP$22-$D$7&gt;=$E129,VLOOKUP($C129,Input!$A$8:$GZ$39,MATCH(JP$21,Input!$A$6:$GZ$6,0),FALSE),0)*$F129/$G129)*$D129</f>
        <v>0</v>
      </c>
      <c r="JQ129" s="1">
        <f>IF($E129+$I129+$D$7&lt;=JQ$22,0,IF(JQ$22-$D$7&gt;=$E129,VLOOKUP($C129,Input!$A$8:$GZ$39,MATCH(JQ$21,Input!$A$6:$GZ$6,0),FALSE),0)*$F129/$G129)*$D129</f>
        <v>0</v>
      </c>
      <c r="JR129" s="1">
        <f>IF($E129+$I129+$D$7&lt;=JR$22,0,IF(JR$22-$D$7&gt;=$E129,VLOOKUP($C129,Input!$A$8:$GZ$39,MATCH(JR$21,Input!$A$6:$GZ$6,0),FALSE),0)*$F129/$G129)*$D129</f>
        <v>0</v>
      </c>
      <c r="JS129" s="1">
        <f>IF($E129+$I129+$D$7&lt;=JS$22,0,IF(JS$22-$D$7&gt;=$E129,VLOOKUP($C129,Input!$A$8:$GZ$39,MATCH(JS$21,Input!$A$6:$GZ$6,0),FALSE),0)*$F129/$G129)*$D129</f>
        <v>0</v>
      </c>
      <c r="JT129" s="1">
        <f>IF($E129+$I129+$D$7&lt;=JT$22,0,IF(JT$22-$D$7&gt;=$E129,VLOOKUP($C129,Input!$A$8:$GZ$39,MATCH(JT$21,Input!$A$6:$GZ$6,0),FALSE),0)*$F129/$G129)*$D129</f>
        <v>0</v>
      </c>
      <c r="JU129" s="1">
        <f>IF($E129+$I129+$D$7&lt;=JU$22,0,IF(JU$22-$D$7&gt;=$E129,VLOOKUP($C129,Input!$A$8:$GZ$39,MATCH(JU$21,Input!$A$6:$GZ$6,0),FALSE),0)*$F129/$G129)*$D129</f>
        <v>0</v>
      </c>
      <c r="JV129" s="1">
        <f>IF($E129+$I129+$D$7&lt;=JV$22,0,IF(JV$22-$D$7&gt;=$E129,VLOOKUP($C129,Input!$A$8:$GZ$39,MATCH(JV$21,Input!$A$6:$GZ$6,0),FALSE),0)*$F129/$G129)*$D129</f>
        <v>0</v>
      </c>
      <c r="JW129" s="1">
        <f>IF($E129+$I129+$D$7&lt;=JW$22,0,IF(JW$22-$D$7&gt;=$E129,VLOOKUP($C129,Input!$A$8:$GZ$39,MATCH(JW$21,Input!$A$6:$GZ$6,0),FALSE),0)*$F129/$G129)*$D129</f>
        <v>0</v>
      </c>
      <c r="JX129" s="1">
        <f>IF($E129+$I129+$D$7&lt;=JX$22,0,IF(JX$22-$D$7&gt;=$E129,VLOOKUP($C129,Input!$A$8:$GZ$39,MATCH(JX$21,Input!$A$6:$GZ$6,0),FALSE),0)*$F129/$G129)*$D129</f>
        <v>0</v>
      </c>
      <c r="JY129" s="1">
        <f>IF($E129+$I129+$D$7&lt;=JY$22,0,IF(JY$22-$D$7&gt;=$E129,VLOOKUP($C129,Input!$A$8:$GZ$39,MATCH(JY$21,Input!$A$6:$GZ$6,0),FALSE),0)*$F129/$G129)*$D129</f>
        <v>0</v>
      </c>
      <c r="JZ129" s="1">
        <f>IF($E129+$I129+$D$7&lt;=JZ$22,0,IF(JZ$22-$D$7&gt;=$E129,VLOOKUP($C129,Input!$A$8:$GZ$39,MATCH(JZ$21,Input!$A$6:$GZ$6,0),FALSE),0)*$F129/$G129)*$D129</f>
        <v>0</v>
      </c>
      <c r="KA129" s="1">
        <f>IF($E129+$I129+$D$7&lt;=KA$22,0,IF(KA$22-$D$7&gt;=$E129,VLOOKUP($C129,Input!$A$8:$GZ$39,MATCH(KA$21,Input!$A$6:$GZ$6,0),FALSE),0)*$F129/$G129)*$D129</f>
        <v>0</v>
      </c>
      <c r="KB129" s="1">
        <f>IF($E129+$I129+$D$7&lt;=KB$22,0,IF(KB$22-$D$7&gt;=$E129,VLOOKUP($C129,Input!$A$8:$GZ$39,MATCH(KB$21,Input!$A$6:$GZ$6,0),FALSE),0)*$F129/$G129)*$D129</f>
        <v>0</v>
      </c>
      <c r="KC129" s="1">
        <f>IF($E129+$I129+$D$7&lt;=KC$22,0,IF(KC$22-$D$7&gt;=$E129,VLOOKUP($C129,Input!$A$8:$GZ$39,MATCH(KC$21,Input!$A$6:$GZ$6,0),FALSE),0)*$F129/$G129)*$D129</f>
        <v>0</v>
      </c>
      <c r="KD129" s="1">
        <f>IF($E129+$I129+$D$7&lt;=KD$22,0,IF(KD$22-$D$7&gt;=$E129,VLOOKUP($C129,Input!$A$8:$GZ$39,MATCH(KD$21,Input!$A$6:$GZ$6,0),FALSE),0)*$F129/$G129)*$D129</f>
        <v>0</v>
      </c>
      <c r="KE129" s="1">
        <f>IF($E129+$I129+$D$7&lt;=KE$22,0,IF(KE$22-$D$7&gt;=$E129,VLOOKUP($C129,Input!$A$8:$GZ$39,MATCH(KE$21,Input!$A$6:$GZ$6,0),FALSE),0)*$F129/$G129)*$D129</f>
        <v>0</v>
      </c>
      <c r="KF129" s="1">
        <f>IF($E129+$I129+$D$7&lt;=KF$22,0,IF(KF$22-$D$7&gt;=$E129,VLOOKUP($C129,Input!$A$8:$GZ$39,MATCH(KF$21,Input!$A$6:$GZ$6,0),FALSE),0)*$F129/$G129)*$D129</f>
        <v>0</v>
      </c>
      <c r="KG129" s="1">
        <f>IF($E129+$I129+$D$7&lt;=KG$22,0,IF(KG$22-$D$7&gt;=$E129,VLOOKUP($C129,Input!$A$8:$GZ$39,MATCH(KG$21,Input!$A$6:$GZ$6,0),FALSE),0)*$F129/$G129)*$D129</f>
        <v>0</v>
      </c>
      <c r="KH129" s="1">
        <f>IF($E129+$I129+$D$7&lt;=KH$22,0,IF(KH$22-$D$7&gt;=$E129,VLOOKUP($C129,Input!$A$8:$GZ$39,MATCH(KH$21,Input!$A$6:$GZ$6,0),FALSE),0)*$F129/$G129)*$D129</f>
        <v>0</v>
      </c>
      <c r="KI129" s="1">
        <f>IF($E129+$I129+$D$7&lt;=KI$22,0,IF(KI$22-$D$7&gt;=$E129,VLOOKUP($C129,Input!$A$8:$GZ$39,MATCH(KI$21,Input!$A$6:$GZ$6,0),FALSE),0)*$F129/$G129)*$D129</f>
        <v>0</v>
      </c>
      <c r="KJ129" s="1">
        <f>IF($E129+$I129+$D$7&lt;=KJ$22,0,IF(KJ$22-$D$7&gt;=$E129,VLOOKUP($C129,Input!$A$8:$GZ$39,MATCH(KJ$21,Input!$A$6:$GZ$6,0),FALSE),0)*$F129/$G129)*$D129</f>
        <v>0</v>
      </c>
      <c r="KK129" s="1">
        <f>IF($E129+$I129+$D$7&lt;=KK$22,0,IF(KK$22-$D$7&gt;=$E129,VLOOKUP($C129,Input!$A$8:$GZ$39,MATCH(KK$21,Input!$A$6:$GZ$6,0),FALSE),0)*$F129/$G129)*$D129</f>
        <v>0</v>
      </c>
      <c r="KL129" s="1">
        <f>IF($E129+$I129+$D$7&lt;=KL$22,0,IF(KL$22-$D$7&gt;=$E129,VLOOKUP($C129,Input!$A$8:$GZ$39,MATCH(KL$21,Input!$A$6:$GZ$6,0),FALSE),0)*$F129/$G129)*$D129</f>
        <v>0</v>
      </c>
      <c r="KM129" s="1">
        <f>IF($E129+$I129+$D$7&lt;=KM$22,0,IF(KM$22-$D$7&gt;=$E129,VLOOKUP($C129,Input!$A$8:$GZ$39,MATCH(KM$21,Input!$A$6:$GZ$6,0),FALSE),0)*$F129/$G129)*$D129</f>
        <v>0</v>
      </c>
      <c r="KN129" s="1">
        <f>IF($E129+$I129+$D$7&lt;=KN$22,0,IF(KN$22-$D$7&gt;=$E129,VLOOKUP($C129,Input!$A$8:$GZ$39,MATCH(KN$21,Input!$A$6:$GZ$6,0),FALSE),0)*$F129/$G129)*$D129</f>
        <v>0</v>
      </c>
      <c r="KO129" s="1">
        <f>IF($E129+$I129+$D$7&lt;=KO$22,0,IF(KO$22-$D$7&gt;=$E129,VLOOKUP($C129,Input!$A$8:$GZ$39,MATCH(KO$21,Input!$A$6:$GZ$6,0),FALSE),0)*$F129/$G129)*$D129</f>
        <v>0</v>
      </c>
      <c r="KP129" s="1">
        <f>IF($E129+$I129+$D$7&lt;=KP$22,0,IF(KP$22-$D$7&gt;=$E129,VLOOKUP($C129,Input!$A$8:$GZ$39,MATCH(KP$21,Input!$A$6:$GZ$6,0),FALSE),0)*$F129/$G129)*$D129</f>
        <v>0</v>
      </c>
      <c r="KQ129" s="1">
        <f>IF($E129+$I129+$D$7&lt;=KQ$22,0,IF(KQ$22-$D$7&gt;=$E129,VLOOKUP($C129,Input!$A$8:$GZ$39,MATCH(KQ$21,Input!$A$6:$GZ$6,0),FALSE),0)*$F129/$G129)*$D129</f>
        <v>0</v>
      </c>
      <c r="KR129" s="1">
        <f>IF($E129+$I129+$D$7&lt;=KR$22,0,IF(KR$22-$D$7&gt;=$E129,VLOOKUP($C129,Input!$A$8:$GZ$39,MATCH(KR$21,Input!$A$6:$GZ$6,0),FALSE),0)*$F129/$G129)*$D129</f>
        <v>0</v>
      </c>
      <c r="KS129" s="1">
        <f>IF($E129+$I129+$D$7&lt;=KS$22,0,IF(KS$22-$D$7&gt;=$E129,VLOOKUP($C129,Input!$A$8:$GZ$39,MATCH(KS$21,Input!$A$6:$GZ$6,0),FALSE),0)*$F129/$G129)*$D129</f>
        <v>0</v>
      </c>
      <c r="KT129" s="1">
        <f>IF($E129+$I129+$D$7&lt;=KT$22,0,IF(KT$22-$D$7&gt;=$E129,VLOOKUP($C129,Input!$A$8:$GZ$39,MATCH(KT$21,Input!$A$6:$GZ$6,0),FALSE),0)*$F129/$G129)*$D129</f>
        <v>0</v>
      </c>
      <c r="KU129" s="1">
        <f>IF($E129+$I129+$D$7&lt;=KU$22,0,IF(KU$22-$D$7&gt;=$E129,VLOOKUP($C129,Input!$A$8:$GZ$39,MATCH(KU$21,Input!$A$6:$GZ$6,0),FALSE),0)*$F129/$G129)*$D129</f>
        <v>0</v>
      </c>
      <c r="KV129" s="1">
        <f>IF($E129+$I129+$D$7&lt;=KV$22,0,IF(KV$22-$D$7&gt;=$E129,VLOOKUP($C129,Input!$A$8:$GZ$39,MATCH(KV$21,Input!$A$6:$GZ$6,0),FALSE),0)*$F129/$G129)*$D129</f>
        <v>0</v>
      </c>
      <c r="KW129" s="1">
        <f>IF($E129+$I129+$D$7&lt;=KW$22,0,IF(KW$22-$D$7&gt;=$E129,VLOOKUP($C129,Input!$A$8:$GZ$39,MATCH(KW$21,Input!$A$6:$GZ$6,0),FALSE),0)*$F129/$G129)*$D129</f>
        <v>0</v>
      </c>
      <c r="KY129" t="str">
        <f>VLOOKUP($C129,Input!$A$8:$HV$39,MATCH(KY$21,Input!$A$6:$HV$6,0),FALSE)</f>
        <v xml:space="preserve">CNG (compressed and at pump, including station maintenance) </v>
      </c>
      <c r="KZ129" s="1">
        <f>IF($E129+$I129+$D$7&lt;=KZ$22,0,IF(KZ$22-$D$7&gt;=$E129,VLOOKUP($C129,Input!$A$8:$HV$39,MATCH(KZ$21,Input!$A$6:$HV$6,0),FALSE)/$G129*$F129,0))*$D129</f>
        <v>0</v>
      </c>
      <c r="LA129" s="1">
        <f>IF($E129+$I129+$D$7&lt;=LA$22,0,IF(LA$22-$D$7&gt;=$E129,VLOOKUP($C129,Input!$A$8:$HV$39,MATCH(LA$21,Input!$A$6:$HV$6,0),FALSE)/$G129*$F129,0))*$D129</f>
        <v>0</v>
      </c>
      <c r="LB129" s="1">
        <f>IF($E129+$I129+$D$7&lt;=LB$22,0,IF(LB$22-$D$7&gt;=$E129,VLOOKUP($C129,Input!$A$8:$HV$39,MATCH(LB$21,Input!$A$6:$HV$6,0),FALSE)/$G129*$F129,0))*$D129</f>
        <v>0</v>
      </c>
      <c r="LC129" s="1">
        <f>IF($E129+$I129+$D$7&lt;=LC$22,0,IF(LC$22-$D$7&gt;=$E129,VLOOKUP($C129,Input!$A$8:$HV$39,MATCH(LC$21,Input!$A$6:$HV$6,0),FALSE)/$G129*$F129,0))*$D129</f>
        <v>0</v>
      </c>
      <c r="LD129" s="1">
        <f>IF($E129+$I129+$D$7&lt;=LD$22,0,IF(LD$22-$D$7&gt;=$E129,VLOOKUP($C129,Input!$A$8:$HV$39,MATCH(LD$21,Input!$A$6:$HV$6,0),FALSE)/$G129*$F129,0))*$D129</f>
        <v>0</v>
      </c>
      <c r="LE129" s="1">
        <f>IF($E129+$I129+$D$7&lt;=LE$22,0,IF(LE$22-$D$7&gt;=$E129,VLOOKUP($C129,Input!$A$8:$HV$39,MATCH(LE$21,Input!$A$6:$HV$6,0),FALSE)/$G129*$F129,0))*$D129</f>
        <v>0</v>
      </c>
      <c r="LF129" s="1">
        <f>IF($E129+$I129+$D$7&lt;=LF$22,0,IF(LF$22-$D$7&gt;=$E129,VLOOKUP($C129,Input!$A$8:$HV$39,MATCH(LF$21,Input!$A$6:$HV$6,0),FALSE)/$G129*$F129,0))*$D129</f>
        <v>0</v>
      </c>
      <c r="LG129" s="1">
        <f>IF($E129+$I129+$D$7&lt;=LG$22,0,IF(LG$22-$D$7&gt;=$E129,VLOOKUP($C129,Input!$A$8:$HV$39,MATCH(LG$21,Input!$A$6:$HV$6,0),FALSE)/$G129*$F129,0))*$D129</f>
        <v>0</v>
      </c>
      <c r="LH129" s="1">
        <f>IF($E129+$I129+$D$7&lt;=LH$22,0,IF(LH$22-$D$7&gt;=$E129,VLOOKUP($C129,Input!$A$8:$HV$39,MATCH(LH$21,Input!$A$6:$HV$6,0),FALSE)/$G129*$F129,0))*$D129</f>
        <v>0</v>
      </c>
      <c r="LI129" s="1">
        <f>IF($E129+$I129+$D$7&lt;=LI$22,0,IF(LI$22-$D$7&gt;=$E129,VLOOKUP($C129,Input!$A$8:$HV$39,MATCH(LI$21,Input!$A$6:$HV$6,0),FALSE)/$G129*$F129,0))*$D129</f>
        <v>0</v>
      </c>
      <c r="LJ129" s="1">
        <f>IF($E129+$I129+$D$7&lt;=LJ$22,0,IF(LJ$22-$D$7&gt;=$E129,VLOOKUP($C129,Input!$A$8:$HV$39,MATCH(LJ$21,Input!$A$6:$HV$6,0),FALSE)/$G129*$F129,0))*$D129</f>
        <v>0</v>
      </c>
      <c r="LK129" s="1">
        <f>IF($E129+$I129+$D$7&lt;=LK$22,0,IF(LK$22-$D$7&gt;=$E129,VLOOKUP($C129,Input!$A$8:$HV$39,MATCH(LK$21,Input!$A$6:$HV$6,0),FALSE)/$G129*$F129,0))*$D129</f>
        <v>0</v>
      </c>
      <c r="LL129" s="1">
        <f>IF($E129+$I129+$D$7&lt;=LL$22,0,IF(LL$22-$D$7&gt;=$E129,VLOOKUP($C129,Input!$A$8:$HV$39,MATCH(LL$21,Input!$A$6:$HV$6,0),FALSE)/$G129*$F129,0))*$D129</f>
        <v>0</v>
      </c>
      <c r="LM129" s="1">
        <f>IF($E129+$I129+$D$7&lt;=LM$22,0,IF(LM$22-$D$7&gt;=$E129,VLOOKUP($C129,Input!$A$8:$HV$39,MATCH(LM$21,Input!$A$6:$HV$6,0),FALSE)/$G129*$F129,0))*$D129</f>
        <v>0</v>
      </c>
      <c r="LN129" s="1">
        <f>IF($E129+$I129+$D$7&lt;=LN$22,0,IF(LN$22-$D$7&gt;=$E129,VLOOKUP($C129,Input!$A$8:$HV$39,MATCH(LN$21,Input!$A$6:$HV$6,0),FALSE)/$G129*$F129,0))*$D129</f>
        <v>0</v>
      </c>
      <c r="LO129" s="1">
        <f>IF($E129+$I129+$D$7&lt;=LO$22,0,IF(LO$22-$D$7&gt;=$E129,VLOOKUP($C129,Input!$A$8:$HV$39,MATCH(LO$21,Input!$A$6:$HV$6,0),FALSE)/$G129*$F129,0))*$D129</f>
        <v>3602474.2268041242</v>
      </c>
      <c r="LP129" s="1">
        <f>IF($E129+$I129+$D$7&lt;=LP$22,0,IF(LP$22-$D$7&gt;=$E129,VLOOKUP($C129,Input!$A$8:$HV$39,MATCH(LP$21,Input!$A$6:$HV$6,0),FALSE)/$G129*$F129,0))*$D129</f>
        <v>3602474.2268041242</v>
      </c>
      <c r="LQ129" s="1">
        <f>IF($E129+$I129+$D$7&lt;=LQ$22,0,IF(LQ$22-$D$7&gt;=$E129,VLOOKUP($C129,Input!$A$8:$HV$39,MATCH(LQ$21,Input!$A$6:$HV$6,0),FALSE)/$G129*$F129,0))*$D129</f>
        <v>4095062.0596988951</v>
      </c>
      <c r="LR129" s="1">
        <f>IF($E129+$I129+$D$7&lt;=LR$22,0,IF(LR$22-$D$7&gt;=$E129,VLOOKUP($C129,Input!$A$8:$HV$39,MATCH(LR$21,Input!$A$6:$HV$6,0),FALSE)/$G129*$F129,0))*$D129</f>
        <v>4354580.3338031322</v>
      </c>
      <c r="LS129" s="1">
        <f>IF($E129+$I129+$D$7&lt;=LS$22,0,IF(LS$22-$D$7&gt;=$E129,VLOOKUP($C129,Input!$A$8:$HV$39,MATCH(LS$21,Input!$A$6:$HV$6,0),FALSE)/$G129*$F129,0))*$D129</f>
        <v>4566065.837049745</v>
      </c>
      <c r="LT129" s="1">
        <f>IF($E129+$I129+$D$7&lt;=LT$22,0,IF(LT$22-$D$7&gt;=$E129,VLOOKUP($C129,Input!$A$8:$HV$39,MATCH(LT$21,Input!$A$6:$HV$6,0),FALSE)/$G129*$F129,0))*$D129</f>
        <v>4707696.1225886121</v>
      </c>
      <c r="LU129" s="1">
        <f>IF($E129+$I129+$D$7&lt;=LU$22,0,IF(LU$22-$D$7&gt;=$E129,VLOOKUP($C129,Input!$A$8:$HV$39,MATCH(LU$21,Input!$A$6:$HV$6,0),FALSE)/$G129*$F129,0))*$D129</f>
        <v>4726060.0490946593</v>
      </c>
      <c r="LV129" s="1">
        <f>IF($E129+$I129+$D$7&lt;=LV$22,0,IF(LV$22-$D$7&gt;=$E129,VLOOKUP($C129,Input!$A$8:$HV$39,MATCH(LV$21,Input!$A$6:$HV$6,0),FALSE)/$G129*$F129,0))*$D129</f>
        <v>4734825.1352958865</v>
      </c>
      <c r="LW129" s="1">
        <f>IF($E129+$I129+$D$7&lt;=LW$22,0,IF(LW$22-$D$7&gt;=$E129,VLOOKUP($C129,Input!$A$8:$HV$39,MATCH(LW$21,Input!$A$6:$HV$6,0),FALSE)/$G129*$F129,0))*$D129</f>
        <v>4755890.1460853657</v>
      </c>
      <c r="LX129" s="1">
        <f>IF($E129+$I129+$D$7&lt;=LX$22,0,IF(LX$22-$D$7&gt;=$E129,VLOOKUP($C129,Input!$A$8:$HV$39,MATCH(LX$21,Input!$A$6:$HV$6,0),FALSE)/$G129*$F129,0))*$D129</f>
        <v>4800185.7947109519</v>
      </c>
      <c r="LY129" s="1">
        <f>IF($E129+$I129+$D$7&lt;=LY$22,0,IF(LY$22-$D$7&gt;=$E129,VLOOKUP($C129,Input!$A$8:$HV$39,MATCH(LY$21,Input!$A$6:$HV$6,0),FALSE)/$G129*$F129,0))*$D129</f>
        <v>4931707.6323679043</v>
      </c>
      <c r="LZ129" s="1">
        <f>IF($E129+$I129+$D$7&lt;=LZ$22,0,IF(LZ$22-$D$7&gt;=$E129,VLOOKUP($C129,Input!$A$8:$HV$39,MATCH(LZ$21,Input!$A$6:$HV$6,0),FALSE)/$G129*$F129,0))*$D129</f>
        <v>5033420.7092612106</v>
      </c>
      <c r="MA129" s="1">
        <f>IF($E129+$I129+$D$7&lt;=MA$22,0,IF(MA$22-$D$7&gt;=$E129,VLOOKUP($C129,Input!$A$8:$HV$39,MATCH(MA$21,Input!$A$6:$HV$6,0),FALSE)/$G129*$F129,0))*$D129</f>
        <v>5855420.6033015018</v>
      </c>
      <c r="MB129" s="1">
        <f>IF($E129+$I129+$D$7&lt;=MB$22,0,IF(MB$22-$D$7&gt;=$E129,VLOOKUP($C129,Input!$A$8:$HV$39,MATCH(MB$21,Input!$A$6:$HV$6,0),FALSE)/$G129*$F129,0))*$D129</f>
        <v>5916065.9565362232</v>
      </c>
      <c r="MC129" s="1">
        <f>IF($E129+$I129+$D$7&lt;=MC$22,0,IF(MC$22-$D$7&gt;=$E129,VLOOKUP($C129,Input!$A$8:$HV$39,MATCH(MC$21,Input!$A$6:$HV$6,0),FALSE)/$G129*$F129,0))*$D129</f>
        <v>0</v>
      </c>
      <c r="MD129" s="1">
        <f>IF($E129+$I129+$D$7&lt;=MD$22,0,IF(MD$22-$D$7&gt;=$E129,VLOOKUP($C129,Input!$A$8:$HV$39,MATCH(MD$21,Input!$A$6:$HV$6,0),FALSE)/$G129*$F129,0))*$D129</f>
        <v>0</v>
      </c>
      <c r="ME129" s="1">
        <f>IF($E129+$I129+$D$7&lt;=ME$22,0,IF(ME$22-$D$7&gt;=$E129,VLOOKUP($C129,Input!$A$8:$HV$39,MATCH(ME$21,Input!$A$6:$HV$6,0),FALSE)/$G129*$F129,0))*$D129</f>
        <v>0</v>
      </c>
      <c r="MF129" s="1">
        <f>IF($E129+$I129+$D$7&lt;=MF$22,0,IF(MF$22-$D$7&gt;=$E129,VLOOKUP($C129,Input!$A$8:$HV$39,MATCH(MF$21,Input!$A$6:$HV$6,0),FALSE)/$G129*$F129,0))*$D129</f>
        <v>0</v>
      </c>
      <c r="MG129" s="1">
        <f>IF($E129+$I129+$D$7&lt;=MG$22,0,IF(MG$22-$D$7&gt;=$E129,VLOOKUP($C129,Input!$A$8:$HV$39,MATCH(MG$21,Input!$A$6:$HV$6,0),FALSE)/$G129*$F129,0))*$D129</f>
        <v>0</v>
      </c>
      <c r="MH129" s="1">
        <f>IF($E129+$I129+$D$7&lt;=MH$22,0,IF(MH$22-$D$7&gt;=$E129,VLOOKUP($C129,Input!$A$8:$HV$39,MATCH(MH$21,Input!$A$6:$HV$6,0),FALSE)/$G129*$F129,0))*$D129</f>
        <v>0</v>
      </c>
      <c r="MI129" s="1">
        <f>IF($E129+$I129+$D$7&lt;=MI$22,0,IF(MI$22-$D$7&gt;=$E129,VLOOKUP($C129,Input!$A$8:$HV$39,MATCH(MI$21,Input!$A$6:$HV$6,0),FALSE)/$G129*$F129,0))*$D129</f>
        <v>0</v>
      </c>
      <c r="MJ129" s="1">
        <f>IF($E129+$I129+$D$7&lt;=MJ$22,0,IF(MJ$22-$D$7&gt;=$E129,VLOOKUP($C129,Input!$A$8:$HV$39,MATCH(MJ$21,Input!$A$6:$HV$6,0),FALSE)/$G129*$F129,0))*$D129</f>
        <v>0</v>
      </c>
      <c r="MK129" s="1">
        <f>IF($E129+$I129+$D$7&lt;=MK$22,0,IF(MK$22-$D$7&gt;=$E129,VLOOKUP($C129,Input!$A$8:$HV$39,MATCH(MK$21,Input!$A$6:$HV$6,0),FALSE)/$G129*$F129,0))*$D129</f>
        <v>0</v>
      </c>
      <c r="ML129" s="1">
        <f>IF($E129+$I129+$D$7&lt;=ML$22,0,IF(ML$22-$D$7&gt;=$E129,VLOOKUP($C129,Input!$A$8:$HV$39,MATCH(ML$21,Input!$A$6:$HV$6,0),FALSE)/$G129*$F129,0))*$D129</f>
        <v>0</v>
      </c>
      <c r="MM129" s="1">
        <f>IF($E129+$I129+$D$7&lt;=MM$22,0,IF(MM$22-$D$7&gt;=$E129,VLOOKUP($C129,Input!$A$8:$HV$39,MATCH(MM$21,Input!$A$6:$HV$6,0),FALSE)/$G129*$F129,0))*$D129</f>
        <v>0</v>
      </c>
      <c r="MN129" s="1">
        <f>IF($E129+$I129+$D$7&lt;=MN$22,0,IF(MN$22-$D$7&gt;=$E129,VLOOKUP($C129,Input!$A$8:$HV$39,MATCH(MN$21,Input!$A$6:$HV$6,0),FALSE)/$G129*$F129,0))*$D129</f>
        <v>0</v>
      </c>
      <c r="MO129" s="1">
        <f>IF($E129+$I129+$D$7&lt;=MO$22,0,IF(MO$22-$D$7&gt;=$E129,VLOOKUP($C129,Input!$A$8:$HV$39,MATCH(MO$21,Input!$A$6:$HV$6,0),FALSE)/$G129*$F129,0))*$D129</f>
        <v>0</v>
      </c>
      <c r="MP129" s="1">
        <f>IF($E129+$I129+$D$7&lt;=MP$22,0,IF(MP$22-$D$7&gt;=$E129,VLOOKUP($C129,Input!$A$8:$HV$39,MATCH(MP$21,Input!$A$6:$HV$6,0),FALSE)/$G129*$F129,0))*$D129</f>
        <v>0</v>
      </c>
      <c r="MQ129" s="1">
        <f>IF($E129+$I129+$D$7&lt;=MQ$22,0,IF(MQ$22-$D$7&gt;=$E129,VLOOKUP($C129,Input!$A$8:$HV$39,MATCH(MQ$21,Input!$A$6:$HV$6,0),FALSE)/$G129*$F129,0))*$D129</f>
        <v>0</v>
      </c>
      <c r="MR129" s="1">
        <f>IF($E129+$I129+$D$7&lt;=MR$22,0,IF(MR$22-$D$7&gt;=$E129,VLOOKUP($C129,Input!$A$8:$HV$39,MATCH(MR$21,Input!$A$6:$HV$6,0),FALSE)/$G129*$F129,0))*$D129</f>
        <v>0</v>
      </c>
      <c r="MS129" s="1">
        <f>IF($E129+$I129+$D$7&lt;=MS$22,0,IF(MS$22-$D$7&gt;=$E129,VLOOKUP($C129,Input!$A$8:$HV$39,MATCH(MS$21,Input!$A$6:$HV$6,0),FALSE)/$G129*$F129,0))*$D129</f>
        <v>0</v>
      </c>
      <c r="MT129" s="1">
        <f>IF($E129+$I129+$D$7&lt;=MT$22,0,IF(MT$22-$D$7&gt;=$E129,VLOOKUP($C129,Input!$A$8:$HV$39,MATCH(MT$21,Input!$A$6:$HV$6,0),FALSE)/$G129*$F129,0))*$D129</f>
        <v>0</v>
      </c>
      <c r="MU129" s="1">
        <f>IF($E129+$I129+$D$7&lt;=MU$22,0,IF(MU$22-$D$7&gt;=$E129,VLOOKUP($C129,Input!$A$8:$HV$39,MATCH(MU$21,Input!$A$6:$HV$6,0),FALSE)/$G129*$F129,0))*$D129</f>
        <v>0</v>
      </c>
      <c r="MV129" s="1">
        <f>IF($E129+$I129+$D$7&lt;=MV$22,0,IF(MV$22-$D$7&gt;=$E129,VLOOKUP($C129,Input!$A$8:$HV$39,MATCH(MV$21,Input!$A$6:$HV$6,0),FALSE)/$G129*$F129,0))*$D129</f>
        <v>0</v>
      </c>
      <c r="MW129" s="1">
        <f>IF($E129+$I129+$D$7&lt;=MW$22,0,IF(MW$22-$D$7&gt;=$E129,VLOOKUP($C129,Input!$A$8:$HV$39,MATCH(MW$21,Input!$A$6:$HV$6,0),FALSE)/$G129*$F129,0))*$D129</f>
        <v>0</v>
      </c>
      <c r="MX129" s="1">
        <f>IF($E129+$I129+$D$7&lt;=MX$22,0,IF(MX$22-$D$7&gt;=$E129,VLOOKUP($C129,Input!$A$8:$HV$39,MATCH(MX$21,Input!$A$6:$HV$6,0),FALSE)/$G129*$F129,0))*$D129</f>
        <v>0</v>
      </c>
      <c r="MZ129" t="str">
        <f>VLOOKUP($C129,Input!$A$8:$HV$39,MATCH(MZ$21,Input!$A$6:$HV$6,0),FALSE)</f>
        <v>Fossil CNG LCFS Credit ($/DGE)</v>
      </c>
      <c r="NA129" s="1">
        <f>IF($E129+$I129+$D$7&lt;=NA$22,0,IF(NA$22-$D$7&gt;=$E129,-VLOOKUP($C129,Input!$A$8:$HV$39,MATCH(NA$21,Input!$A$6:$HV$6,0),FALSE)/$G129*$F129,0))*$D129*$G$4/100</f>
        <v>-517858.66465979372</v>
      </c>
      <c r="NB129" s="1">
        <f>IF($E129+$I129+$D$7&lt;=NB$22,0,IF(NB$22-$D$7&gt;=$E129,-VLOOKUP($C129,Input!$A$8:$HV$39,MATCH(NB$21,Input!$A$6:$HV$6,0),FALSE)/$G129*$F129,0))*$D129*$G$4/100</f>
        <v>-458300.37674226821</v>
      </c>
      <c r="NC129" s="1">
        <f>IF($E129+$I129+$D$7&lt;=NC$22,0,IF(NC$22-$D$7&gt;=$E129,-VLOOKUP($C129,Input!$A$8:$HV$39,MATCH(NC$21,Input!$A$6:$HV$6,0),FALSE)/$G129*$F129,0))*$D129*$G$4/100</f>
        <v>-398742.08882474189</v>
      </c>
      <c r="ND129" s="1">
        <f>IF($E129+$I129+$D$7&lt;=ND$22,0,IF(ND$22-$D$7&gt;=$E129,-VLOOKUP($C129,Input!$A$8:$HV$39,MATCH(ND$21,Input!$A$6:$HV$6,0),FALSE)/$G129*$F129,0))*$D129*$G$4/100</f>
        <v>-299478.27562886622</v>
      </c>
      <c r="NE129" s="1">
        <f>IF($E129+$I129+$D$7&lt;=NE$22,0,IF(NE$22-$D$7&gt;=$E129,-VLOOKUP($C129,Input!$A$8:$HV$39,MATCH(NE$21,Input!$A$6:$HV$6,0),FALSE)/$G129*$F129,0))*$D129*$G$4/100</f>
        <v>-200214.46243298994</v>
      </c>
      <c r="NF129" s="1">
        <f>IF($E129+$I129+$D$7&lt;=NF$22,0,IF(NF$22-$D$7&gt;=$E129,-VLOOKUP($C129,Input!$A$8:$HV$39,MATCH(NF$21,Input!$A$6:$HV$6,0),FALSE)/$G129*$F129,0))*$D129*$G$4/100</f>
        <v>-200214.46243298994</v>
      </c>
      <c r="NG129" s="1">
        <f>IF($E129+$I129+$D$7&lt;=NG$22,0,IF(NG$22-$D$7&gt;=$E129,-VLOOKUP($C129,Input!$A$8:$HV$39,MATCH(NG$21,Input!$A$6:$HV$6,0),FALSE)/$G129*$F129,0))*$D129*$G$4/100</f>
        <v>-200214.46243298994</v>
      </c>
      <c r="NH129" s="1">
        <f>IF($E129+$I129+$D$7&lt;=NH$22,0,IF(NH$22-$D$7&gt;=$E129,-VLOOKUP($C129,Input!$A$8:$HV$39,MATCH(NH$21,Input!$A$6:$HV$6,0),FALSE)/$G129*$F129,0))*$D129*$G$4/100</f>
        <v>-200214.46243298994</v>
      </c>
      <c r="NI129" s="1">
        <f>IF($E129+$I129+$D$7&lt;=NI$22,0,IF(NI$22-$D$7&gt;=$E129,-VLOOKUP($C129,Input!$A$8:$HV$39,MATCH(NI$21,Input!$A$6:$HV$6,0),FALSE)/$G129*$F129,0))*$D129*$G$4/100</f>
        <v>-200214.46243298994</v>
      </c>
      <c r="NJ129" s="1">
        <f>IF($E129+$I129+$D$7&lt;=NJ$22,0,IF(NJ$22-$D$7&gt;=$E129,-VLOOKUP($C129,Input!$A$8:$HV$39,MATCH(NJ$21,Input!$A$6:$HV$6,0),FALSE)/$G129*$F129,0))*$D129*$G$4/100</f>
        <v>-200214.46243298994</v>
      </c>
      <c r="NK129" s="1">
        <f>IF($E129+$I129+$D$7&lt;=NK$22,0,IF(NK$22-$D$7&gt;=$E129,-VLOOKUP($C129,Input!$A$8:$HV$39,MATCH(NK$21,Input!$A$6:$HV$6,0),FALSE)/$G129*$F129,0))*$D129*$G$4/100</f>
        <v>-200214.46243298994</v>
      </c>
      <c r="NL129" s="1">
        <f>IF($E129+$I129+$D$7&lt;=NL$22,0,IF(NL$22-$D$7&gt;=$E129,-VLOOKUP($C129,Input!$A$8:$HV$39,MATCH(NL$21,Input!$A$6:$HV$6,0),FALSE)/$G129*$F129,0))*$D129*$G$4/100</f>
        <v>-200214.46243298994</v>
      </c>
      <c r="NM129" s="1">
        <f>IF($E129+$I129+$D$7&lt;=NM$22,0,IF(NM$22-$D$7&gt;=$E129,-VLOOKUP($C129,Input!$A$8:$HV$39,MATCH(NM$21,Input!$A$6:$HV$6,0),FALSE)/$G129*$F129,0))*$D129*$G$4/100</f>
        <v>-200214.46243298994</v>
      </c>
      <c r="NN129" s="1">
        <f>IF($E129+$I129+$D$7&lt;=NN$22,0,IF(NN$22-$D$7&gt;=$E129,-VLOOKUP($C129,Input!$A$8:$HV$39,MATCH(NN$21,Input!$A$6:$HV$6,0),FALSE)/$G129*$F129,0))*$D129*$G$4/100</f>
        <v>0</v>
      </c>
      <c r="NO129" s="1">
        <f>IF($E129+$I129+$D$7&lt;=NO$22,0,IF(NO$22-$D$7&gt;=$E129,-VLOOKUP($C129,Input!$A$8:$HV$39,MATCH(NO$21,Input!$A$6:$HV$6,0),FALSE)/$G129*$F129,0))*$D129*$G$4/100</f>
        <v>0</v>
      </c>
      <c r="NP129" s="1">
        <f>IF($E129+$I129+$D$7&lt;=NP$22,0,IF(NP$22-$D$7&gt;=$E129,-VLOOKUP($C129,Input!$A$8:$HV$39,MATCH(NP$21,Input!$A$6:$HV$6,0),FALSE)/$G129*$F129,0))*$D129*$G$4/100</f>
        <v>0</v>
      </c>
      <c r="NQ129" s="1">
        <f>IF($E129+$I129+$D$7&lt;=NQ$22,0,IF(NQ$22-$D$7&gt;=$E129,-VLOOKUP($C129,Input!$A$8:$HV$39,MATCH(NQ$21,Input!$A$6:$HV$6,0),FALSE)/$G129*$F129,0))*$D129*$G$4/100</f>
        <v>0</v>
      </c>
      <c r="NR129" s="1">
        <f>IF($E129+$I129+$D$7&lt;=NR$22,0,IF(NR$22-$D$7&gt;=$E129,-VLOOKUP($C129,Input!$A$8:$HV$39,MATCH(NR$21,Input!$A$6:$HV$6,0),FALSE)/$G129*$F129,0))*$D129*$G$4/100</f>
        <v>0</v>
      </c>
      <c r="NS129" s="1">
        <f>IF($E129+$I129+$D$7&lt;=NS$22,0,IF(NS$22-$D$7&gt;=$E129,-VLOOKUP($C129,Input!$A$8:$HV$39,MATCH(NS$21,Input!$A$6:$HV$6,0),FALSE)/$G129*$F129,0))*$D129*$G$4/100</f>
        <v>0</v>
      </c>
      <c r="NT129" s="1">
        <f>IF($E129+$I129+$D$7&lt;=NT$22,0,IF(NT$22-$D$7&gt;=$E129,-VLOOKUP($C129,Input!$A$8:$HV$39,MATCH(NT$21,Input!$A$6:$HV$6,0),FALSE)/$G129*$F129,0))*$D129*$G$4/100</f>
        <v>0</v>
      </c>
      <c r="NU129" s="1">
        <f>IF($E129+$I129+$D$7&lt;=NU$22,0,IF(NU$22-$D$7&gt;=$E129,-VLOOKUP($C129,Input!$A$8:$HV$39,MATCH(NU$21,Input!$A$6:$HV$6,0),FALSE)/$G129*$F129,0))*$D129*$G$4/100</f>
        <v>0</v>
      </c>
      <c r="NV129" s="1">
        <f>IF($E129+$I129+$D$7&lt;=NV$22,0,IF(NV$22-$D$7&gt;=$E129,-VLOOKUP($C129,Input!$A$8:$HV$39,MATCH(NV$21,Input!$A$6:$HV$6,0),FALSE)/$G129*$F129,0))*$D129*$G$4/100</f>
        <v>0</v>
      </c>
      <c r="NW129" s="1">
        <f>IF($E129+$I129+$D$7&lt;=NW$22,0,IF(NW$22-$D$7&gt;=$E129,-VLOOKUP($C129,Input!$A$8:$HV$39,MATCH(NW$21,Input!$A$6:$HV$6,0),FALSE)/$G129*$F129,0))*$D129*$G$4/100</f>
        <v>0</v>
      </c>
      <c r="NX129" s="1">
        <f>IF($E129+$I129+$D$7&lt;=NX$22,0,IF(NX$22-$D$7&gt;=$E129,-VLOOKUP($C129,Input!$A$8:$HV$39,MATCH(NX$21,Input!$A$6:$HV$6,0),FALSE)/$G129*$F129,0))*$D129*$G$4/100</f>
        <v>0</v>
      </c>
      <c r="NY129" s="1">
        <f>IF($E129+$I129+$D$7&lt;=NY$22,0,IF(NY$22-$D$7&gt;=$E129,-VLOOKUP($C129,Input!$A$8:$HV$39,MATCH(NY$21,Input!$A$6:$HV$6,0),FALSE)/$G129*$F129,0))*$D129*$G$4/100</f>
        <v>0</v>
      </c>
      <c r="NZ129" s="1">
        <f>IF($E129+$I129+$D$7&lt;=NZ$22,0,IF(NZ$22-$D$7&gt;=$E129,-VLOOKUP($C129,Input!$A$8:$HV$39,MATCH(NZ$21,Input!$A$6:$HV$6,0),FALSE)/$G129*$F129,0))*$D129*$G$4/100</f>
        <v>0</v>
      </c>
      <c r="OA129" s="1">
        <f>IF($E129+$I129+$D$7&lt;=OA$22,0,IF(OA$22-$D$7&gt;=$E129,-VLOOKUP($C129,Input!$A$8:$HV$39,MATCH(OA$21,Input!$A$6:$HV$6,0),FALSE)/$G129*$F129,0))*$D129*$G$4/100</f>
        <v>0</v>
      </c>
      <c r="OB129" s="1">
        <f>IF($E129+$I129+$D$7&lt;=OB$22,0,IF(OB$22-$D$7&gt;=$E129,-VLOOKUP($C129,Input!$A$8:$HV$39,MATCH(OB$21,Input!$A$6:$HV$6,0),FALSE)/$G129*$F129,0))*$D129*$G$4/100</f>
        <v>0</v>
      </c>
      <c r="OC129" s="1">
        <f>IF($E129+$I129+$D$7&lt;=OC$22,0,IF(OC$22-$D$7&gt;=$E129,-VLOOKUP($C129,Input!$A$8:$HV$39,MATCH(OC$21,Input!$A$6:$HV$6,0),FALSE)/$G129*$F129,0))*$D129*$G$4/100</f>
        <v>0</v>
      </c>
      <c r="OD129" s="1">
        <f>IF($E129+$I129+$D$7&lt;=OD$22,0,IF(OD$22-$D$7&gt;=$E129,-VLOOKUP($C129,Input!$A$8:$HV$39,MATCH(OD$21,Input!$A$6:$HV$6,0),FALSE)/$G129*$F129,0))*$D129*$G$4/100</f>
        <v>0</v>
      </c>
      <c r="OE129" s="1">
        <f>IF($E129+$I129+$D$7&lt;=OE$22,0,IF(OE$22-$D$7&gt;=$E129,-VLOOKUP($C129,Input!$A$8:$HV$39,MATCH(OE$21,Input!$A$6:$HV$6,0),FALSE)/$G129*$F129,0))*$D129*$G$4/100</f>
        <v>0</v>
      </c>
      <c r="OF129" s="1">
        <f>IF($E129+$I129+$D$7&lt;=OF$22,0,IF(OF$22-$D$7&gt;=$E129,-VLOOKUP($C129,Input!$A$8:$HV$39,MATCH(OF$21,Input!$A$6:$HV$6,0),FALSE)/$G129*$F129,0))*$D129*$G$4/100</f>
        <v>0</v>
      </c>
      <c r="OG129" s="1">
        <f>IF($E129+$I129+$D$7&lt;=OG$22,0,IF(OG$22-$D$7&gt;=$E129,-VLOOKUP($C129,Input!$A$8:$HV$39,MATCH(OG$21,Input!$A$6:$HV$6,0),FALSE)/$G129*$F129,0))*$D129*$G$4/100</f>
        <v>0</v>
      </c>
      <c r="OH129" s="1">
        <f>IF($E129+$I129+$D$7&lt;=OH$22,0,IF(OH$22-$D$7&gt;=$E129,-VLOOKUP($C129,Input!$A$8:$HV$39,MATCH(OH$21,Input!$A$6:$HV$6,0),FALSE)/$G129*$F129,0))*$D129*$G$4/100</f>
        <v>0</v>
      </c>
      <c r="OI129" s="1">
        <f>IF($E129+$I129+$D$7&lt;=OI$22,0,IF(OI$22-$D$7&gt;=$E129,-VLOOKUP($C129,Input!$A$8:$HV$39,MATCH(OI$21,Input!$A$6:$HV$6,0),FALSE)/$G129*$F129,0))*$D129*$G$4/100</f>
        <v>0</v>
      </c>
      <c r="OK129" t="str">
        <f>VLOOKUP($C129,Input!$A$8:$HW$39,MATCH(OK$21,Input!$A$6:$HW$6,0),FALSE)</f>
        <v>NA</v>
      </c>
      <c r="OL129" s="1">
        <f>IF($E129+$I129+$D$7&lt;=OL$22,0,IF(OL$22-$D$7&gt;=$E129,IF(COUNTIF($KZ129:LP129,"&gt;0")&gt;0,VLOOKUP($C129,Input!$A$8:$HV$21,MATCH($OK$21+COUNTIF($KZ129:LP129,"&gt;0"),Input!$A$6:$HV$6,0),FALSE),0),0))*$D129</f>
        <v>0</v>
      </c>
      <c r="OM129" s="1">
        <f>IF($E129+$I129+$D$7&lt;=OM$22,0,IF(OM$22-$D$7&gt;=$E129,IF(COUNTIF($KZ129:LQ129,"&gt;0")&gt;0,VLOOKUP($C129,Input!$A$8:$HV$21,MATCH($OK$21+COUNTIF($KZ129:LQ129,"&gt;0"),Input!$A$6:$HV$6,0),FALSE),0),0))*$D129</f>
        <v>0</v>
      </c>
      <c r="ON129" s="1">
        <f>IF($E129+$I129+$D$7&lt;=ON$22,0,IF(ON$22-$D$7&gt;=$E129,IF(COUNTIF($KZ129:LR129,"&gt;0")&gt;0,VLOOKUP($C129,Input!$A$8:$HV$21,MATCH($OK$21+COUNTIF($KZ129:LR129,"&gt;0"),Input!$A$6:$HV$6,0),FALSE),0),0))*$D129</f>
        <v>0</v>
      </c>
      <c r="OO129" s="1">
        <f>IF($E129+$I129+$D$7&lt;=OO$22,0,IF(OO$22-$D$7&gt;=$E129,IF(COUNTIF($KZ129:LS129,"&gt;0")&gt;0,VLOOKUP($C129,Input!$A$8:$HV$21,MATCH($OK$21+COUNTIF($KZ129:LS129,"&gt;0"),Input!$A$6:$HV$6,0),FALSE),0),0))*$D129</f>
        <v>0</v>
      </c>
      <c r="OP129" s="1">
        <f>IF($E129+$I129+$D$7&lt;=OP$22,0,IF(OP$22-$D$7&gt;=$E129,IF(COUNTIF($KZ129:LT129,"&gt;0")&gt;0,VLOOKUP($C129,Input!$A$8:$HV$21,MATCH($OK$21+COUNTIF($KZ129:LT129,"&gt;0"),Input!$A$6:$HV$6,0),FALSE),0),0))*$D129</f>
        <v>0</v>
      </c>
      <c r="OQ129" s="1">
        <f>IF($E129+$I129+$D$7&lt;=OQ$22,0,IF(OQ$22-$D$7&gt;=$E129,IF(COUNTIF($KZ129:LU129,"&gt;0")&gt;0,VLOOKUP($C129,Input!$A$8:$HV$21,MATCH($OK$21+COUNTIF($KZ129:LU129,"&gt;0"),Input!$A$6:$HV$6,0),FALSE),0),0))*$D129</f>
        <v>0</v>
      </c>
      <c r="OR129" s="1">
        <f>IF($E129+$I129+$D$7&lt;=OR$22,0,IF(OR$22-$D$7&gt;=$E129,IF(COUNTIF($KZ129:LV129,"&gt;0")&gt;0,VLOOKUP($C129,Input!$A$8:$HV$21,MATCH($OK$21+COUNTIF($KZ129:LV129,"&gt;0"),Input!$A$6:$HV$6,0),FALSE),0),0))*$D129</f>
        <v>0</v>
      </c>
      <c r="OS129" s="1">
        <f>IF($E129+$I129+$D$7&lt;=OS$22,0,IF(OS$22-$D$7&gt;=$E129,IF(COUNTIF($KZ129:LW129,"&gt;0")&gt;0,VLOOKUP($C129,Input!$A$8:$HV$21,MATCH($OK$21+COUNTIF($KZ129:LW129,"&gt;0"),Input!$A$6:$HV$6,0),FALSE),0),0))*$D129</f>
        <v>0</v>
      </c>
      <c r="OT129" s="1">
        <f>IF($E129+$I129+$D$7&lt;=OT$22,0,IF(OT$22-$D$7&gt;=$E129,IF(COUNTIF($KZ129:LX129,"&gt;0")&gt;0,VLOOKUP($C129,Input!$A$8:$HV$21,MATCH($OK$21+COUNTIF($KZ129:LX129,"&gt;0"),Input!$A$6:$HV$6,0),FALSE),0),0))*$D129</f>
        <v>0</v>
      </c>
      <c r="OU129" s="1">
        <f>IF($E129+$I129+$D$7&lt;=OU$22,0,IF(OU$22-$D$7&gt;=$E129,IF(COUNTIF($KZ129:LY129,"&gt;0")&gt;0,VLOOKUP($C129,Input!$A$8:$HV$21,MATCH($OK$21+COUNTIF($KZ129:LY129,"&gt;0"),Input!$A$6:$HV$6,0),FALSE),0),0))*$D129</f>
        <v>0</v>
      </c>
      <c r="OV129" s="1">
        <f>IF($E129+$I129+$D$7&lt;=OV$22,0,IF(OV$22-$D$7&gt;=$E129,IF(COUNTIF($KZ129:LZ129,"&gt;0")&gt;0,VLOOKUP($C129,Input!$A$8:$HV$21,MATCH($OK$21+COUNTIF($KZ129:LZ129,"&gt;0"),Input!$A$6:$HV$6,0),FALSE),0),0))*$D129</f>
        <v>0</v>
      </c>
      <c r="OW129" s="1">
        <f>IF($E129+$I129+$D$7&lt;=OW$22,0,IF(OW$22-$D$7&gt;=$E129,IF(COUNTIF($KZ129:MA129,"&gt;0")&gt;0,VLOOKUP($C129,Input!$A$8:$HV$21,MATCH($OK$21+COUNTIF($KZ129:MA129,"&gt;0"),Input!$A$6:$HV$6,0),FALSE),0),0))*$D129</f>
        <v>0</v>
      </c>
      <c r="OX129" s="1">
        <f>IF($E129+$I129+$D$7&lt;=OX$22,0,IF(OX$22-$D$7&gt;=$E129,IF(COUNTIF($KZ129:MB129,"&gt;0")&gt;0,VLOOKUP($C129,Input!$A$8:$HV$21,MATCH($OK$21+COUNTIF($KZ129:MB129,"&gt;0"),Input!$A$6:$HV$6,0),FALSE),0),0))*$D129</f>
        <v>0</v>
      </c>
      <c r="OY129" s="1">
        <f>IF($E129+$I129+$D$7&lt;=OY$22,0,IF(OY$22-$D$7&gt;=$E129,IF(COUNTIF($KZ129:MC129,"&gt;0")&gt;0,VLOOKUP($C129,Input!$A$8:$HV$21,MATCH($OK$21+COUNTIF($KZ129:MC129,"&gt;0"),Input!$A$6:$HV$6,0),FALSE),0),0))*$D129</f>
        <v>0</v>
      </c>
      <c r="OZ129" s="1">
        <f>IF($E129+$I129+$D$7&lt;=OZ$22,0,IF(OZ$22-$D$7&gt;=$E129,IF(COUNTIF($KZ129:MD129,"&gt;0")&gt;0,VLOOKUP($C129,Input!$A$8:$HV$21,MATCH($OK$21+COUNTIF($KZ129:MD129,"&gt;0"),Input!$A$6:$HV$6,0),FALSE),0),0))*$D129</f>
        <v>0</v>
      </c>
      <c r="PA129" s="1">
        <f>IF($E129+$I129+$D$7&lt;=PA$22,0,IF(PA$22-$D$7&gt;=$E129,IF(COUNTIF($KZ129:ME129,"&gt;0")&gt;0,VLOOKUP($C129,Input!$A$8:$HV$21,MATCH($OK$21+COUNTIF($KZ129:ME129,"&gt;0"),Input!$A$6:$HV$6,0),FALSE),0),0))*$D129</f>
        <v>0</v>
      </c>
      <c r="PB129" s="1">
        <f>IF($E129+$I129+$D$7&lt;=PB$22,0,IF(PB$22-$D$7&gt;=$E129,IF(COUNTIF($KZ129:MF129,"&gt;0")&gt;0,VLOOKUP($C129,Input!$A$8:$HV$21,MATCH($OK$21+COUNTIF($KZ129:MF129,"&gt;0"),Input!$A$6:$HV$6,0),FALSE),0),0))*$D129</f>
        <v>0</v>
      </c>
      <c r="PC129" s="1">
        <f>IF($E129+$I129+$D$7&lt;=PC$22,0,IF(PC$22-$D$7&gt;=$E129,IF(COUNTIF($KZ129:MG129,"&gt;0")&gt;0,VLOOKUP($C129,Input!$A$8:$HV$21,MATCH($OK$21+COUNTIF($KZ129:MG129,"&gt;0"),Input!$A$6:$HV$6,0),FALSE),0),0))*$D129</f>
        <v>0</v>
      </c>
      <c r="PD129" s="1">
        <f>IF($E129+$I129+$D$7&lt;=PD$22,0,IF(PD$22-$D$7&gt;=$E129,IF(COUNTIF($KZ129:MH129,"&gt;0")&gt;0,VLOOKUP($C129,Input!$A$8:$HV$21,MATCH($OK$21+COUNTIF($KZ129:MH129,"&gt;0"),Input!$A$6:$HV$6,0),FALSE),0),0))*$D129</f>
        <v>0</v>
      </c>
      <c r="PE129" s="1">
        <f>IF($E129+$I129+$D$7&lt;=PE$22,0,IF(PE$22-$D$7&gt;=$E129,IF(COUNTIF($KZ129:MI129,"&gt;0")&gt;0,VLOOKUP($C129,Input!$A$8:$HV$21,MATCH($OK$21+COUNTIF($KZ129:MI129,"&gt;0"),Input!$A$6:$HV$6,0),FALSE),0),0))*$D129</f>
        <v>0</v>
      </c>
      <c r="PF129" s="1">
        <f>IF($E129+$I129+$D$7&lt;=PF$22,0,IF(PF$22-$D$7&gt;=$E129,IF(COUNTIF($KZ129:MJ129,"&gt;0")&gt;0,VLOOKUP($C129,Input!$A$8:$HV$21,MATCH($OK$21+COUNTIF($KZ129:MJ129,"&gt;0"),Input!$A$6:$HV$6,0),FALSE),0),0))*$D129</f>
        <v>0</v>
      </c>
      <c r="PG129" s="1">
        <f>IF($E129+$I129+$D$7&lt;=PG$22,0,IF(PG$22-$D$7&gt;=$E129,IF(COUNTIF($KZ129:MK129,"&gt;0")&gt;0,VLOOKUP($C129,Input!$A$8:$HV$21,MATCH($OK$21+COUNTIF($KZ129:MK129,"&gt;0"),Input!$A$6:$HV$6,0),FALSE),0),0))*$D129</f>
        <v>0</v>
      </c>
      <c r="PH129" s="1">
        <f>IF($E129+$I129+$D$7&lt;=PH$22,0,IF(PH$22-$D$7&gt;=$E129,IF(COUNTIF($KZ129:ML129,"&gt;0")&gt;0,VLOOKUP($C129,Input!$A$8:$HV$21,MATCH($OK$21+COUNTIF($KZ129:ML129,"&gt;0"),Input!$A$6:$HV$6,0),FALSE),0),0))*$D129</f>
        <v>0</v>
      </c>
      <c r="PI129" s="1">
        <f>IF($E129+$I129+$D$7&lt;=PI$22,0,IF(PI$22-$D$7&gt;=$E129,IF(COUNTIF($KZ129:MM129,"&gt;0")&gt;0,VLOOKUP($C129,Input!$A$8:$HV$21,MATCH($OK$21+COUNTIF($KZ129:MM129,"&gt;0"),Input!$A$6:$HV$6,0),FALSE),0),0))*$D129</f>
        <v>0</v>
      </c>
      <c r="PJ129" s="1">
        <f>IF($E129+$I129+$D$7&lt;=PJ$22,0,IF(PJ$22-$D$7&gt;=$E129,IF(COUNTIF($KZ129:MN129,"&gt;0")&gt;0,VLOOKUP($C129,Input!$A$8:$HV$21,MATCH($OK$21+COUNTIF($KZ129:MN129,"&gt;0"),Input!$A$6:$HV$6,0),FALSE),0),0))*$D129</f>
        <v>0</v>
      </c>
      <c r="PK129" s="1">
        <f>IF($E129+$I129+$D$7&lt;=PK$22,0,IF(PK$22-$D$7&gt;=$E129,IF(COUNTIF($KZ129:MO129,"&gt;0")&gt;0,VLOOKUP($C129,Input!$A$8:$HV$21,MATCH($OK$21+COUNTIF($KZ129:MO129,"&gt;0"),Input!$A$6:$HV$6,0),FALSE),0),0))*$D129</f>
        <v>0</v>
      </c>
      <c r="PL129" s="1">
        <f>IF($E129+$I129+$D$7&lt;=PL$22,0,IF(PL$22-$D$7&gt;=$E129,IF(COUNTIF($KZ129:MP129,"&gt;0")&gt;0,VLOOKUP($C129,Input!$A$8:$HV$21,MATCH($OK$21+COUNTIF($KZ129:MP129,"&gt;0"),Input!$A$6:$HV$6,0),FALSE),0),0))*$D129</f>
        <v>0</v>
      </c>
      <c r="PM129" s="1">
        <f>IF($E129+$I129+$D$7&lt;=PM$22,0,IF(PM$22-$D$7&gt;=$E129,IF(COUNTIF($KZ129:MQ129,"&gt;0")&gt;0,VLOOKUP($C129,Input!$A$8:$HV$21,MATCH($OK$21+COUNTIF($KZ129:MQ129,"&gt;0"),Input!$A$6:$HV$6,0),FALSE),0),0))*$D129</f>
        <v>0</v>
      </c>
      <c r="PN129" s="1">
        <f>IF($E129+$I129+$D$7&lt;=PN$22,0,IF(PN$22-$D$7&gt;=$E129,IF(COUNTIF($KZ129:MR129,"&gt;0")&gt;0,VLOOKUP($C129,Input!$A$8:$HV$21,MATCH($OK$21+COUNTIF($KZ129:MR129,"&gt;0"),Input!$A$6:$HV$6,0),FALSE),0),0))*$D129</f>
        <v>0</v>
      </c>
      <c r="PO129" s="1">
        <f>IF($E129+$I129+$D$7&lt;=PO$22,0,IF(PO$22-$D$7&gt;=$E129,IF(COUNTIF($KZ129:MS129,"&gt;0")&gt;0,VLOOKUP($C129,Input!$A$8:$HV$21,MATCH($OK$21+COUNTIF($KZ129:MS129,"&gt;0"),Input!$A$6:$HV$6,0),FALSE),0),0))*$D129</f>
        <v>0</v>
      </c>
      <c r="PP129" s="1">
        <f>IF($E129+$I129+$D$7&lt;=PP$22,0,IF(PP$22-$D$7&gt;=$E129,IF(COUNTIF($KZ129:MT129,"&gt;0")&gt;0,VLOOKUP($C129,Input!$A$8:$HV$21,MATCH($OK$21+COUNTIF($KZ129:MT129,"&gt;0"),Input!$A$6:$HV$6,0),FALSE),0),0))*$D129</f>
        <v>0</v>
      </c>
      <c r="PQ129" s="1">
        <f>IF($E129+$I129+$D$7&lt;=PQ$22,0,IF(PQ$22-$D$7&gt;=$E129,IF(COUNTIF($KZ129:MU129,"&gt;0")&gt;0,VLOOKUP($C129,Input!$A$8:$HV$21,MATCH($OK$21+COUNTIF($KZ129:MU129,"&gt;0"),Input!$A$6:$HV$6,0),FALSE),0),0))*$D129</f>
        <v>0</v>
      </c>
      <c r="PR129" s="1">
        <f>IF($E129+$I129+$D$7&lt;=PR$22,0,IF(PR$22-$D$7&gt;=$E129,IF(COUNTIF($KZ129:MV129,"&gt;0")&gt;0,VLOOKUP($C129,Input!$A$8:$HV$21,MATCH($OK$21+COUNTIF($KZ129:MV129,"&gt;0"),Input!$A$6:$HV$6,0),FALSE),0),0))*$D129</f>
        <v>0</v>
      </c>
      <c r="PS129" s="1">
        <f>IF($E129+$I129+$D$7&lt;=PS$22,0,IF(PS$22-$D$7&gt;=$E129,IF(COUNTIF($KZ129:MW129,"&gt;0")&gt;0,VLOOKUP($C129,Input!$A$8:$HV$21,MATCH($OK$21+COUNTIF($KZ129:MW129,"&gt;0"),Input!$A$6:$HV$6,0),FALSE),0),0))*$D129</f>
        <v>0</v>
      </c>
      <c r="PT129" s="1">
        <f>IF($E129+$I129+$D$7&lt;=PT$22,0,IF(PT$22-$D$7&gt;=$E129,IF(COUNTIF($KZ129:MX129,"&gt;0")&gt;0,VLOOKUP($C129,Input!$A$8:$HV$21,MATCH($OK$21+COUNTIF($KZ129:MX129,"&gt;0"),Input!$A$6:$HV$6,0),FALSE),0),0))*$D129</f>
        <v>0</v>
      </c>
      <c r="PV129" s="1" t="str">
        <f t="shared" si="871"/>
        <v>2015 MY 40' CNG w Midlife Rebuild {234 Buses}</v>
      </c>
      <c r="PW129" s="1">
        <f t="shared" si="875"/>
        <v>11040615.56214433</v>
      </c>
      <c r="PX129" s="1">
        <f t="shared" si="896"/>
        <v>11592761.682956627</v>
      </c>
      <c r="PY129" s="1">
        <f t="shared" si="897"/>
        <v>11911838.244978391</v>
      </c>
      <c r="PZ129" s="1">
        <f t="shared" si="898"/>
        <v>12222587.561420878</v>
      </c>
      <c r="QA129" s="1">
        <f t="shared" si="899"/>
        <v>12463481.660155622</v>
      </c>
      <c r="QB129" s="1">
        <f t="shared" si="900"/>
        <v>20671845.586661667</v>
      </c>
      <c r="QC129" s="1">
        <f t="shared" si="901"/>
        <v>12490610.672862897</v>
      </c>
      <c r="QD129" s="1">
        <f t="shared" si="902"/>
        <v>12511675.683652377</v>
      </c>
      <c r="QE129" s="1">
        <f t="shared" si="903"/>
        <v>12555971.332277963</v>
      </c>
      <c r="QF129" s="1">
        <f t="shared" si="904"/>
        <v>12687493.169934915</v>
      </c>
      <c r="QG129" s="1">
        <f t="shared" si="905"/>
        <v>12789206.246828221</v>
      </c>
      <c r="QH129" s="1">
        <f t="shared" si="906"/>
        <v>13611206.140868513</v>
      </c>
      <c r="QI129" s="1">
        <f t="shared" si="907"/>
        <v>13671851.494103232</v>
      </c>
      <c r="QJ129" s="1">
        <f t="shared" si="908"/>
        <v>0</v>
      </c>
      <c r="QK129" s="1">
        <f t="shared" si="909"/>
        <v>0</v>
      </c>
      <c r="QL129" s="1">
        <f t="shared" si="910"/>
        <v>0</v>
      </c>
      <c r="QM129" s="1">
        <f t="shared" si="911"/>
        <v>0</v>
      </c>
      <c r="QN129" s="1">
        <f t="shared" si="912"/>
        <v>0</v>
      </c>
      <c r="QO129" s="1">
        <f t="shared" si="879"/>
        <v>0</v>
      </c>
      <c r="QP129" s="1">
        <f t="shared" si="880"/>
        <v>0</v>
      </c>
      <c r="QQ129" s="1">
        <f t="shared" si="881"/>
        <v>0</v>
      </c>
      <c r="QR129" s="1">
        <f t="shared" si="882"/>
        <v>0</v>
      </c>
      <c r="QS129" s="1">
        <f t="shared" si="883"/>
        <v>0</v>
      </c>
      <c r="QT129" s="1">
        <f t="shared" si="884"/>
        <v>0</v>
      </c>
      <c r="QU129" s="1">
        <f t="shared" si="885"/>
        <v>0</v>
      </c>
      <c r="QV129" s="1">
        <f t="shared" si="886"/>
        <v>0</v>
      </c>
      <c r="QW129" s="1">
        <f t="shared" si="887"/>
        <v>0</v>
      </c>
      <c r="QX129" s="1">
        <f t="shared" si="888"/>
        <v>0</v>
      </c>
      <c r="QY129" s="1">
        <f t="shared" si="889"/>
        <v>0</v>
      </c>
      <c r="QZ129" s="1">
        <f t="shared" si="890"/>
        <v>0</v>
      </c>
      <c r="RA129" s="1">
        <f t="shared" si="891"/>
        <v>0</v>
      </c>
      <c r="RB129" s="1">
        <f t="shared" si="892"/>
        <v>0</v>
      </c>
      <c r="RC129" s="1">
        <f t="shared" si="893"/>
        <v>0</v>
      </c>
      <c r="RD129" s="1">
        <f t="shared" si="894"/>
        <v>0</v>
      </c>
      <c r="RE129" s="1">
        <f t="shared" si="895"/>
        <v>0</v>
      </c>
      <c r="RF129" s="1">
        <f t="shared" si="876"/>
        <v>170221145.03884563</v>
      </c>
      <c r="RG129" s="1">
        <f t="shared" si="877"/>
        <v>142822621.55646789</v>
      </c>
      <c r="RH129" s="72"/>
      <c r="RI129" s="91"/>
    </row>
    <row r="130" spans="1:477" collapsed="1" x14ac:dyDescent="0.25">
      <c r="A130" s="89"/>
      <c r="C130" s="149"/>
      <c r="D130" s="85"/>
      <c r="E130" s="83"/>
      <c r="F130" s="150"/>
      <c r="G130" s="151"/>
      <c r="H130" s="42"/>
      <c r="I130" s="3"/>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42"/>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42"/>
      <c r="IB130" s="132"/>
      <c r="IC130" s="132"/>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c r="JL130" s="1"/>
      <c r="JO130" s="1"/>
      <c r="JP130" s="1"/>
      <c r="JQ130" s="1"/>
      <c r="JR130" s="1"/>
      <c r="JS130" s="1"/>
      <c r="JT130" s="1"/>
      <c r="JU130" s="1"/>
      <c r="JV130" s="1"/>
      <c r="JW130" s="1"/>
      <c r="JX130" s="1"/>
      <c r="JY130" s="1"/>
      <c r="JZ130" s="1"/>
      <c r="KA130" s="1"/>
      <c r="KB130" s="1"/>
      <c r="KC130" s="1"/>
      <c r="KD130" s="1"/>
      <c r="KE130" s="1"/>
      <c r="KF130" s="1"/>
      <c r="KG130" s="1"/>
      <c r="KH130" s="1"/>
      <c r="KI130" s="1"/>
      <c r="KJ130" s="1"/>
      <c r="KK130" s="1"/>
      <c r="KL130" s="1"/>
      <c r="KM130" s="1"/>
      <c r="KN130" s="1"/>
      <c r="KO130" s="1"/>
      <c r="KP130" s="1"/>
      <c r="KQ130" s="1"/>
      <c r="KR130" s="1"/>
      <c r="KS130" s="1"/>
      <c r="KT130" s="1"/>
      <c r="KU130" s="1"/>
      <c r="KV130" s="1"/>
      <c r="KW130" s="1"/>
      <c r="KZ130" s="1"/>
      <c r="LA130" s="1"/>
      <c r="LB130" s="1"/>
      <c r="LC130" s="1"/>
      <c r="LD130" s="1"/>
      <c r="LE130" s="1"/>
      <c r="LF130" s="1"/>
      <c r="LG130" s="1"/>
      <c r="LH130" s="1"/>
      <c r="LI130" s="1"/>
      <c r="LJ130" s="1"/>
      <c r="LK130" s="1"/>
      <c r="LL130" s="1"/>
      <c r="LM130" s="1"/>
      <c r="LN130" s="1"/>
      <c r="LO130" s="1"/>
      <c r="LP130" s="1"/>
      <c r="LQ130" s="1"/>
      <c r="LR130" s="1"/>
      <c r="LS130" s="1"/>
      <c r="LT130" s="1"/>
      <c r="LU130" s="1"/>
      <c r="LV130" s="1"/>
      <c r="LW130" s="1"/>
      <c r="LX130" s="1"/>
      <c r="LY130" s="1"/>
      <c r="LZ130" s="1"/>
      <c r="MA130" s="1"/>
      <c r="MB130" s="1"/>
      <c r="MC130" s="1"/>
      <c r="MD130" s="1"/>
      <c r="ME130" s="1"/>
      <c r="MF130" s="1"/>
      <c r="MG130" s="1"/>
      <c r="MH130" s="1"/>
      <c r="MI130" s="1"/>
      <c r="MJ130" s="1"/>
      <c r="MK130" s="1"/>
      <c r="ML130" s="1"/>
      <c r="MM130" s="1"/>
      <c r="MN130" s="1"/>
      <c r="MO130" s="1"/>
      <c r="MP130" s="1"/>
      <c r="MQ130" s="1"/>
      <c r="MR130" s="1"/>
      <c r="MS130" s="1"/>
      <c r="MT130" s="1"/>
      <c r="MU130" s="1"/>
      <c r="MV130" s="1"/>
      <c r="MW130" s="1"/>
      <c r="MX130" s="1"/>
      <c r="NA130" s="1"/>
      <c r="NB130" s="1"/>
      <c r="NC130" s="1"/>
      <c r="ND130" s="1"/>
      <c r="NE130" s="1"/>
      <c r="NF130" s="1"/>
      <c r="NG130" s="1"/>
      <c r="NH130" s="1"/>
      <c r="NI130" s="1"/>
      <c r="NJ130" s="1"/>
      <c r="NK130" s="1"/>
      <c r="NL130" s="1"/>
      <c r="NM130" s="1"/>
      <c r="NN130" s="1"/>
      <c r="NO130" s="1"/>
      <c r="NP130" s="1"/>
      <c r="NQ130" s="1"/>
      <c r="NR130" s="1"/>
      <c r="NS130" s="1"/>
      <c r="NT130" s="1"/>
      <c r="NU130" s="1"/>
      <c r="NV130" s="1"/>
      <c r="NW130" s="1"/>
      <c r="NX130" s="1"/>
      <c r="NY130" s="1"/>
      <c r="NZ130" s="1"/>
      <c r="OA130" s="1"/>
      <c r="OB130" s="1"/>
      <c r="OC130" s="1"/>
      <c r="OD130" s="1"/>
      <c r="OE130" s="1"/>
      <c r="OF130" s="1"/>
      <c r="OG130" s="1"/>
      <c r="OH130" s="1"/>
      <c r="OI130" s="1"/>
      <c r="OL130" s="1"/>
      <c r="OM130" s="1"/>
      <c r="ON130" s="1"/>
      <c r="OO130" s="1"/>
      <c r="OP130" s="1"/>
      <c r="OQ130" s="1"/>
      <c r="OR130" s="1"/>
      <c r="OS130" s="1"/>
      <c r="OT130" s="1"/>
      <c r="OU130" s="1"/>
      <c r="OV130" s="1"/>
      <c r="OW130" s="1"/>
      <c r="OX130" s="1"/>
      <c r="OY130" s="1"/>
      <c r="OZ130" s="1"/>
      <c r="PA130" s="1"/>
      <c r="PB130" s="1"/>
      <c r="PC130" s="1"/>
      <c r="PD130" s="1"/>
      <c r="PE130" s="1"/>
      <c r="PF130" s="1"/>
      <c r="PG130" s="1"/>
      <c r="PH130" s="1"/>
      <c r="PI130" s="1"/>
      <c r="PJ130" s="1"/>
      <c r="PK130" s="1"/>
      <c r="PL130" s="1"/>
      <c r="PM130" s="1"/>
      <c r="PN130" s="1"/>
      <c r="PO130" s="1"/>
      <c r="PP130" s="1"/>
      <c r="PQ130" s="1"/>
      <c r="PR130" s="1"/>
      <c r="PS130" s="1"/>
      <c r="PT130" s="1"/>
      <c r="PV130" s="1"/>
      <c r="PW130" s="1"/>
      <c r="PX130" s="1"/>
      <c r="PY130" s="1"/>
      <c r="PZ130" s="1"/>
      <c r="QA130" s="1"/>
      <c r="QB130" s="1"/>
      <c r="QC130" s="1"/>
      <c r="QD130" s="1"/>
      <c r="QE130" s="1"/>
      <c r="QF130" s="1"/>
      <c r="QG130" s="1"/>
      <c r="QH130" s="1"/>
      <c r="QI130" s="1"/>
      <c r="QJ130" s="1"/>
      <c r="QK130" s="1"/>
      <c r="QL130" s="1"/>
      <c r="QM130" s="1"/>
      <c r="QN130" s="1"/>
      <c r="QO130" s="1"/>
      <c r="QP130" s="1"/>
      <c r="QQ130" s="1"/>
      <c r="QR130" s="1"/>
      <c r="QS130" s="1"/>
      <c r="QT130" s="1"/>
      <c r="QU130" s="1"/>
      <c r="QV130" s="1"/>
      <c r="QW130" s="1"/>
      <c r="QX130" s="1"/>
      <c r="QY130" s="1"/>
      <c r="QZ130" s="1"/>
      <c r="RA130" s="1"/>
      <c r="RB130" s="1"/>
      <c r="RC130" s="1"/>
      <c r="RD130" s="1"/>
      <c r="RE130" s="1"/>
      <c r="RF130" s="156"/>
      <c r="RG130" s="156"/>
      <c r="RH130" s="72"/>
      <c r="RI130" s="91"/>
    </row>
    <row r="131" spans="1:477" x14ac:dyDescent="0.25">
      <c r="A131" s="89"/>
      <c r="B131" s="148">
        <v>0</v>
      </c>
      <c r="C131" s="111" t="s">
        <v>75</v>
      </c>
      <c r="D131" s="85">
        <f t="shared" ref="D131:D165" si="913">ROUND(D39*B131,0)</f>
        <v>0</v>
      </c>
      <c r="E131" s="83">
        <f>E129+1</f>
        <v>2016</v>
      </c>
      <c r="F131" s="68">
        <f t="shared" si="870"/>
        <v>40000</v>
      </c>
      <c r="G131" s="69">
        <f>VLOOKUP($C131,Input!$A$8:$HV$39,MATCH(G$21,Input!$A$6:$HV$6,0),FALSE)</f>
        <v>0.47619047619047616</v>
      </c>
      <c r="H131" s="123">
        <f>VLOOKUP($C131,Input!$A$8:$HV$39,MATCH(H$21,Input!$A$6:$HV$6,0),FALSE)</f>
        <v>0</v>
      </c>
      <c r="I131" s="70">
        <f>VLOOKUP($C131,Input!$A$8:$HV$39,MATCH(I$21,Input!$A$6:$HV$6,0),FALSE)</f>
        <v>14</v>
      </c>
      <c r="J131" s="1">
        <f>+IF($E131=J$22,VLOOKUP($C131,Input!$A$8:$AN$39,MATCH(J$21,Input!$A$6:$AN$6,0),FALSE)+$H131,0)*$D131</f>
        <v>0</v>
      </c>
      <c r="K131" s="1">
        <f>+IF($E131=K$22,VLOOKUP($C131,Input!$A$8:$AN$39,MATCH(K$21,Input!$A$6:$AN$6,0),FALSE)+$H131,0)*$D131</f>
        <v>0</v>
      </c>
      <c r="L131" s="1">
        <f>+IF($E131=L$22,VLOOKUP($C131,Input!$A$8:$AN$39,MATCH(L$21,Input!$A$6:$AN$6,0),FALSE)+$H131,0)*$D131</f>
        <v>0</v>
      </c>
      <c r="M131" s="1">
        <f>+IF($E131=M$22,VLOOKUP($C131,Input!$A$8:$AN$39,MATCH(M$21,Input!$A$6:$AN$6,0),FALSE)+$H131,0)*$D131</f>
        <v>0</v>
      </c>
      <c r="N131" s="1">
        <f>+IF($E131=N$22,VLOOKUP($C131,Input!$A$8:$AN$39,MATCH(N$21,Input!$A$6:$AN$6,0),FALSE)+$H131,0)*$D131</f>
        <v>0</v>
      </c>
      <c r="O131" s="1">
        <f>+IF($E131=O$22,VLOOKUP($C131,Input!$A$8:$AN$39,MATCH(O$21,Input!$A$6:$AN$6,0),FALSE)+$H131,0)*$D131</f>
        <v>0</v>
      </c>
      <c r="P131" s="1">
        <f>+IF($E131=P$22,VLOOKUP($C131,Input!$A$8:$AN$39,MATCH(P$21,Input!$A$6:$AN$6,0),FALSE)+$H131,0)*$D131</f>
        <v>0</v>
      </c>
      <c r="Q131" s="1">
        <f>+IF($E131=Q$22,VLOOKUP($C131,Input!$A$8:$AN$39,MATCH(Q$21,Input!$A$6:$AN$6,0),FALSE)+$H131,0)*$D131</f>
        <v>0</v>
      </c>
      <c r="R131" s="1">
        <f>+IF($E131=R$22,VLOOKUP($C131,Input!$A$8:$AN$39,MATCH(R$21,Input!$A$6:$AN$6,0),FALSE)+$H131,0)*$D131</f>
        <v>0</v>
      </c>
      <c r="S131" s="1">
        <f>+IF($E131=S$22,VLOOKUP($C131,Input!$A$8:$AN$39,MATCH(S$21,Input!$A$6:$AN$6,0),FALSE)+$H131,0)*$D131</f>
        <v>0</v>
      </c>
      <c r="T131" s="1">
        <f>+IF($E131=T$22,VLOOKUP($C131,Input!$A$8:$AN$39,MATCH(T$21,Input!$A$6:$AN$6,0),FALSE)+$H131,0)*$D131</f>
        <v>0</v>
      </c>
      <c r="U131" s="1">
        <f>+IF($E131=U$22,VLOOKUP($C131,Input!$A$8:$AN$39,MATCH(U$21,Input!$A$6:$AN$6,0),FALSE)+$H131,0)*$D131</f>
        <v>0</v>
      </c>
      <c r="V131" s="1">
        <f>+IF($E131=V$22,VLOOKUP($C131,Input!$A$8:$AN$39,MATCH(V$21,Input!$A$6:$AN$6,0),FALSE)+$H131,0)*$D131</f>
        <v>0</v>
      </c>
      <c r="W131" s="1">
        <f>+IF($E131=W$22,VLOOKUP($C131,Input!$A$8:$AN$39,MATCH(W$21,Input!$A$6:$AN$6,0),FALSE)+$H131,0)*$D131</f>
        <v>0</v>
      </c>
      <c r="X131" s="1">
        <f>+IF($E131=X$22,VLOOKUP($C131,Input!$A$8:$AN$39,MATCH(X$21,Input!$A$6:$AN$6,0),FALSE)+$H131,0)*$D131</f>
        <v>0</v>
      </c>
      <c r="Y131" s="1">
        <f>+IF($E131=Y$22,VLOOKUP($C131,Input!$A$8:$AN$39,MATCH(Y$21,Input!$A$6:$AN$6,0),FALSE)+$H131,0)*$D131</f>
        <v>0</v>
      </c>
      <c r="Z131" s="1">
        <f>+IF($E131=Z$22,VLOOKUP($C131,Input!$A$8:$AN$39,MATCH(Z$21,Input!$A$6:$AN$6,0),FALSE)+$H131,0)*$D131</f>
        <v>0</v>
      </c>
      <c r="AA131" s="1">
        <f>+IF($E131=AA$22,VLOOKUP($C131,Input!$A$8:$AN$39,MATCH(AA$21,Input!$A$6:$AN$6,0),FALSE)+$H131,0)*$D131</f>
        <v>0</v>
      </c>
      <c r="AB131" s="1">
        <f>+IF($E131=AB$22,VLOOKUP($C131,Input!$A$8:$AN$39,MATCH(AB$21,Input!$A$6:$AN$6,0),FALSE)+$H131,0)*$D131</f>
        <v>0</v>
      </c>
      <c r="AC131" s="1">
        <f>+IF($E131=AC$22,VLOOKUP($C131,Input!$A$8:$AN$39,MATCH(AC$21,Input!$A$6:$AN$6,0),FALSE)+$H131,0)*$D131</f>
        <v>0</v>
      </c>
      <c r="AD131" s="1">
        <f>+IF($E131=AD$22,VLOOKUP($C131,Input!$A$8:$AN$39,MATCH(AD$21,Input!$A$6:$AN$6,0),FALSE)+$H131,0)*$D131</f>
        <v>0</v>
      </c>
      <c r="AE131" s="1">
        <f>+IF($E131=AE$22,VLOOKUP($C131,Input!$A$8:$AN$39,MATCH(AE$21,Input!$A$6:$AN$6,0),FALSE)+$H131,0)*$D131</f>
        <v>0</v>
      </c>
      <c r="AF131" s="1">
        <f>+IF($E131=AF$22,VLOOKUP($C131,Input!$A$8:$AN$39,MATCH(AF$21,Input!$A$6:$AN$6,0),FALSE)+$H131,0)*$D131</f>
        <v>0</v>
      </c>
      <c r="AG131" s="1">
        <f>+IF($E131=AG$22,VLOOKUP($C131,Input!$A$8:$AN$39,MATCH(AG$21,Input!$A$6:$AN$6,0),FALSE)+$H131,0)*$D131</f>
        <v>0</v>
      </c>
      <c r="AH131" s="1">
        <f>+IF($E131=AH$22,VLOOKUP($C131,Input!$A$8:$AN$39,MATCH(AH$21,Input!$A$6:$AN$6,0),FALSE)+$H131,0)*$D131</f>
        <v>0</v>
      </c>
      <c r="AI131" s="1">
        <f>+IF($E131=AI$22,VLOOKUP($C131,Input!$A$8:$AN$39,MATCH(AI$21,Input!$A$6:$AN$6,0),FALSE)+$H131,0)*$D131</f>
        <v>0</v>
      </c>
      <c r="AJ131" s="1">
        <f>+IF($E131=AJ$22,VLOOKUP($C131,Input!$A$8:$AN$39,MATCH(AJ$21,Input!$A$6:$AN$6,0),FALSE)+$H131,0)*$D131</f>
        <v>0</v>
      </c>
      <c r="AK131" s="1">
        <f>+IF($E131=AK$22,VLOOKUP($C131,Input!$A$8:$AN$39,MATCH(AK$21,Input!$A$6:$AN$6,0),FALSE)+$H131,0)*$D131</f>
        <v>0</v>
      </c>
      <c r="AL131" s="1">
        <f>+IF($E131=AL$22,VLOOKUP($C131,Input!$A$8:$AN$39,MATCH(AL$21,Input!$A$6:$AN$6,0),FALSE)+$H131,0)*$D131</f>
        <v>0</v>
      </c>
      <c r="AM131" s="1">
        <f>+IF($E131=AM$22,VLOOKUP($C131,Input!$A$8:$AN$39,MATCH(AM$21,Input!$A$6:$AN$6,0),FALSE)+$H131,0)*$D131</f>
        <v>0</v>
      </c>
      <c r="AN131" s="1">
        <f>+IF($E131=AN$22,VLOOKUP($C131,Input!$A$8:$AN$39,MATCH(AN$21,Input!$A$6:$AN$6,0),FALSE)+$H131,0)*$D131</f>
        <v>0</v>
      </c>
      <c r="AO131" s="1">
        <f>+IF($E131=AO$22,VLOOKUP($C131,Input!$A$8:$AN$39,MATCH(AO$21,Input!$A$6:$AN$6,0),FALSE)+$H131,0)*$D131</f>
        <v>0</v>
      </c>
      <c r="AP131" s="1">
        <f>+IF($E131=AP$22,VLOOKUP($C131,Input!$A$8:$AN$39,MATCH(AP$21,Input!$A$6:$AN$6,0),FALSE)+$H131,0)*$D131</f>
        <v>0</v>
      </c>
      <c r="AQ131" s="1">
        <f>+IF($E131=AQ$22,VLOOKUP($C131,Input!$A$8:$AN$39,MATCH(AQ$21,Input!$A$6:$AN$6,0),FALSE)+$H131,0)*$D131</f>
        <v>0</v>
      </c>
      <c r="AR131" s="1">
        <f>+IF($E131=AR$22,VLOOKUP($C131,Input!$A$8:$AN$39,MATCH(AR$21,Input!$A$6:$AN$6,0),FALSE)+$H131,0)*$D131</f>
        <v>0</v>
      </c>
      <c r="AT131" t="str">
        <f>VLOOKUP($C131,Input!$A$8:$HV$39,MATCH(AT$21,Input!$A$6:$HV$6,0),FALSE)</f>
        <v>Parts and administrative cost</v>
      </c>
      <c r="AU131" s="1">
        <f>+IF($E131=AU$22,VLOOKUP($C131,Input!$A$8:$HV$39,MATCH(AU$21,Input!$A$6:$HV$6,0),FALSE),0)*$D131</f>
        <v>0</v>
      </c>
      <c r="AV131" s="1">
        <f>+IF($E131=AV$22,VLOOKUP($C131,Input!$A$8:$HV$39,MATCH(AV$21,Input!$A$6:$HV$6,0),FALSE),0)*$D131</f>
        <v>0</v>
      </c>
      <c r="AW131" s="1">
        <f>+IF($E131=AW$22,VLOOKUP($C131,Input!$A$8:$HV$39,MATCH(AW$21,Input!$A$6:$HV$6,0),FALSE),0)*$D131</f>
        <v>0</v>
      </c>
      <c r="AX131" s="1">
        <f>+IF($E131=AX$22,VLOOKUP($C131,Input!$A$8:$HV$39,MATCH(AX$21,Input!$A$6:$HV$6,0),FALSE),0)*$D131</f>
        <v>0</v>
      </c>
      <c r="AY131" s="1">
        <f>+IF($E131=AY$22,VLOOKUP($C131,Input!$A$8:$HV$39,MATCH(AY$21,Input!$A$6:$HV$6,0),FALSE),0)*$D131</f>
        <v>0</v>
      </c>
      <c r="AZ131" s="1">
        <f>+IF($E131=AZ$22,VLOOKUP($C131,Input!$A$8:$HV$39,MATCH(AZ$21,Input!$A$6:$HV$6,0),FALSE),0)*$D131</f>
        <v>0</v>
      </c>
      <c r="BA131" s="1">
        <f>+IF($E131=BA$22,VLOOKUP($C131,Input!$A$8:$HV$39,MATCH(BA$21,Input!$A$6:$HV$6,0),FALSE),0)*$D131</f>
        <v>0</v>
      </c>
      <c r="BB131" s="1">
        <f>+IF($E131=BB$22,VLOOKUP($C131,Input!$A$8:$HV$39,MATCH(BB$21,Input!$A$6:$HV$6,0),FALSE),0)*$D131</f>
        <v>0</v>
      </c>
      <c r="BC131" s="1">
        <f>+IF($E131=BC$22,VLOOKUP($C131,Input!$A$8:$HV$39,MATCH(BC$21,Input!$A$6:$HV$6,0),FALSE),0)*$D131</f>
        <v>0</v>
      </c>
      <c r="BD131" s="1">
        <f>+IF($E131=BD$22,VLOOKUP($C131,Input!$A$8:$HV$39,MATCH(BD$21,Input!$A$6:$HV$6,0),FALSE),0)*$D131</f>
        <v>0</v>
      </c>
      <c r="BE131" s="1">
        <f>+IF($E131=BE$22,VLOOKUP($C131,Input!$A$8:$HV$39,MATCH(BE$21,Input!$A$6:$HV$6,0),FALSE),0)*$D131</f>
        <v>0</v>
      </c>
      <c r="BF131" s="1">
        <f>+IF($E131=BF$22,VLOOKUP($C131,Input!$A$8:$HV$39,MATCH(BF$21,Input!$A$6:$HV$6,0),FALSE),0)*$D131</f>
        <v>0</v>
      </c>
      <c r="BG131" s="1">
        <f>+IF($E131=BG$22,VLOOKUP($C131,Input!$A$8:$HV$39,MATCH(BG$21,Input!$A$6:$HV$6,0),FALSE),0)*$D131</f>
        <v>0</v>
      </c>
      <c r="BH131" s="1">
        <f>+IF($E131=BH$22,VLOOKUP($C131,Input!$A$8:$HV$39,MATCH(BH$21,Input!$A$6:$HV$6,0),FALSE),0)*$D131</f>
        <v>0</v>
      </c>
      <c r="BI131" s="1">
        <f>+IF($E131=BI$22,VLOOKUP($C131,Input!$A$8:$HV$39,MATCH(BI$21,Input!$A$6:$HV$6,0),FALSE),0)*$D131</f>
        <v>0</v>
      </c>
      <c r="BJ131" s="1">
        <f>+IF($E131=BJ$22,VLOOKUP($C131,Input!$A$8:$HV$39,MATCH(BJ$21,Input!$A$6:$HV$6,0),FALSE),0)*$D131</f>
        <v>0</v>
      </c>
      <c r="BK131" s="1">
        <f>+IF($E131=BK$22,VLOOKUP($C131,Input!$A$8:$HV$39,MATCH(BK$21,Input!$A$6:$HV$6,0),FALSE),0)*$D131</f>
        <v>0</v>
      </c>
      <c r="BL131" s="1">
        <f>+IF($E131=BL$22,VLOOKUP($C131,Input!$A$8:$HV$39,MATCH(BL$21,Input!$A$6:$HV$6,0),FALSE),0)*$D131</f>
        <v>0</v>
      </c>
      <c r="BM131" s="1">
        <f>+IF($E131=BM$22,VLOOKUP($C131,Input!$A$8:$HV$39,MATCH(BM$21,Input!$A$6:$HV$6,0),FALSE),0)*$D131</f>
        <v>0</v>
      </c>
      <c r="BN131" s="1">
        <f>+IF($E131=BN$22,VLOOKUP($C131,Input!$A$8:$HV$39,MATCH(BN$21,Input!$A$6:$HV$6,0),FALSE),0)*$D131</f>
        <v>0</v>
      </c>
      <c r="BO131" s="1">
        <f>+IF($E131=BO$22,VLOOKUP($C131,Input!$A$8:$HV$39,MATCH(BO$21,Input!$A$6:$HV$6,0),FALSE),0)*$D131</f>
        <v>0</v>
      </c>
      <c r="BP131" s="1">
        <f>+IF($E131=BP$22,VLOOKUP($C131,Input!$A$8:$HV$39,MATCH(BP$21,Input!$A$6:$HV$6,0),FALSE),0)*$D131</f>
        <v>0</v>
      </c>
      <c r="BQ131" s="1">
        <f>+IF($E131=BQ$22,VLOOKUP($C131,Input!$A$8:$HV$39,MATCH(BQ$21,Input!$A$6:$HV$6,0),FALSE),0)*$D131</f>
        <v>0</v>
      </c>
      <c r="BR131" s="1">
        <f>+IF($E131=BR$22,VLOOKUP($C131,Input!$A$8:$HV$39,MATCH(BR$21,Input!$A$6:$HV$6,0),FALSE),0)*$D131</f>
        <v>0</v>
      </c>
      <c r="BS131" s="1">
        <f>+IF($E131=BS$22,VLOOKUP($C131,Input!$A$8:$HV$39,MATCH(BS$21,Input!$A$6:$HV$6,0),FALSE),0)*$D131</f>
        <v>0</v>
      </c>
      <c r="BT131" s="1">
        <f>+IF($E131=BT$22,VLOOKUP($C131,Input!$A$8:$HV$39,MATCH(BT$21,Input!$A$6:$HV$6,0),FALSE),0)*$D131</f>
        <v>0</v>
      </c>
      <c r="BU131" s="1">
        <f>+IF($E131=BU$22,VLOOKUP($C131,Input!$A$8:$HV$39,MATCH(BU$21,Input!$A$6:$HV$6,0),FALSE),0)*$D131</f>
        <v>0</v>
      </c>
      <c r="BV131" s="1">
        <f>+IF($E131=BV$22,VLOOKUP($C131,Input!$A$8:$HV$39,MATCH(BV$21,Input!$A$6:$HV$6,0),FALSE),0)*$D131</f>
        <v>0</v>
      </c>
      <c r="BW131" s="1">
        <f>+IF($E131=BW$22,VLOOKUP($C131,Input!$A$8:$HV$39,MATCH(BW$21,Input!$A$6:$HV$6,0),FALSE),0)*$D131</f>
        <v>0</v>
      </c>
      <c r="BX131" s="1">
        <f>+IF($E131=BX$22,VLOOKUP($C131,Input!$A$8:$HV$39,MATCH(BX$21,Input!$A$6:$HV$6,0),FALSE),0)*$D131</f>
        <v>0</v>
      </c>
      <c r="BY131" s="1">
        <f>+IF($E131=BY$22,VLOOKUP($C131,Input!$A$8:$HV$39,MATCH(BY$21,Input!$A$6:$HV$6,0),FALSE),0)*$D131</f>
        <v>0</v>
      </c>
      <c r="BZ131" s="1">
        <f>+IF($E131=BZ$22,VLOOKUP($C131,Input!$A$8:$HV$39,MATCH(BZ$21,Input!$A$6:$HV$6,0),FALSE),0)*$D131</f>
        <v>0</v>
      </c>
      <c r="CA131" s="1">
        <f>+IF($E131=CA$22,VLOOKUP($C131,Input!$A$8:$HV$39,MATCH(CA$21,Input!$A$6:$HV$6,0),FALSE),0)*$D131</f>
        <v>0</v>
      </c>
      <c r="CB131" s="1">
        <f>+IF($E131=CB$22,VLOOKUP($C131,Input!$A$8:$HV$39,MATCH(CB$21,Input!$A$6:$HV$6,0),FALSE),0)*$D131</f>
        <v>0</v>
      </c>
      <c r="CC131" s="1">
        <f>+IF($E131=CC$22,VLOOKUP($C131,Input!$A$8:$HV$39,MATCH(CC$21,Input!$A$6:$HV$6,0),FALSE),0)*$D131</f>
        <v>0</v>
      </c>
      <c r="CE131" t="str">
        <f>VLOOKUP($C131,Input!$A$8:$HV$39,MATCH(CE$21,Input!$A$6:$HV$6,0),FALSE)</f>
        <v>Replace Battery @ 7 Yr</v>
      </c>
      <c r="CF131" s="1">
        <f>IF($E131+$I131+$D$7&lt;=CF$22,0,IF(CF$22-$D$7&gt;=$E131,IF(COUNTIF($KZ131:LP131,"&gt;0")&gt;0,VLOOKUP($C131,Input!$A$8:$HV$21,MATCH($CE$21+COUNTIF($KZ131:LP131,"&gt;0"),Input!$A$6:$HV$6,0),FALSE),0),0))*$D131</f>
        <v>0</v>
      </c>
      <c r="CG131" s="1">
        <f>IF($E131+$I131+$D$7&lt;=CG$22,0,IF(CG$22-$D$7&gt;=$E131,IF(COUNTIF($KZ131:LQ131,"&gt;0")&gt;0,VLOOKUP($C131,Input!$A$8:$HV$21,MATCH($CE$21+COUNTIF($KZ131:LQ131,"&gt;0"),Input!$A$6:$HV$6,0),FALSE),0),0))*$D131</f>
        <v>0</v>
      </c>
      <c r="CH131" s="1">
        <f>IF($E131+$I131+$D$7&lt;=CH$22,0,IF(CH$22-$D$7&gt;=$E131,IF(COUNTIF($KZ131:LR131,"&gt;0")&gt;0,VLOOKUP($C131,Input!$A$8:$HV$21,MATCH($CE$21+COUNTIF($KZ131:LR131,"&gt;0"),Input!$A$6:$HV$6,0),FALSE),0),0))*$D131</f>
        <v>0</v>
      </c>
      <c r="CI131" s="1">
        <f>IF($E131+$I131+$D$7&lt;=CI$22,0,IF(CI$22-$D$7&gt;=$E131,IF(COUNTIF($KZ131:LS131,"&gt;0")&gt;0,VLOOKUP($C131,Input!$A$8:$HV$21,MATCH($CE$21+COUNTIF($KZ131:LS131,"&gt;0"),Input!$A$6:$HV$6,0),FALSE),0),0))*$D131</f>
        <v>0</v>
      </c>
      <c r="CJ131" s="1">
        <f>IF($E131+$I131+$D$7&lt;=CJ$22,0,IF(CJ$22-$D$7&gt;=$E131,IF(COUNTIF($KZ131:LT131,"&gt;0")&gt;0,VLOOKUP($C131,Input!$A$8:$HV$21,MATCH($CE$21+COUNTIF($KZ131:LT131,"&gt;0"),Input!$A$6:$HV$6,0),FALSE),0),0))*$D131</f>
        <v>0</v>
      </c>
      <c r="CK131" s="1">
        <f>IF($E131+$I131+$D$7&lt;=CK$22,0,IF(CK$22-$D$7&gt;=$E131,IF(COUNTIF($KZ131:LU131,"&gt;0")&gt;0,VLOOKUP($C131,Input!$A$8:$HV$21,MATCH($CE$21+COUNTIF($KZ131:LU131,"&gt;0"),Input!$A$6:$HV$6,0),FALSE),0),0))*$D131</f>
        <v>0</v>
      </c>
      <c r="CL131" s="1">
        <f>IF($E131+$I131+$D$7&lt;=CL$22,0,IF(CL$22-$D$7&gt;=$E131,IF(COUNTIF($KZ131:LV131,"&gt;0")&gt;0,VLOOKUP($C131,Input!$A$8:$HV$21,MATCH($CE$21+COUNTIF($KZ131:LV131,"&gt;0"),Input!$A$6:$HV$6,0),FALSE),0),0))*$D131</f>
        <v>0</v>
      </c>
      <c r="CM131" s="1">
        <f>IF($E131+$I131+$D$7&lt;=CM$22,0,IF(CM$22-$D$7&gt;=$E131,IF(COUNTIF($KZ131:LW131,"&gt;0")&gt;0,VLOOKUP($C131,Input!$A$8:$HV$21,MATCH($CE$21+COUNTIF($KZ131:LW131,"&gt;0"),Input!$A$6:$HV$6,0),FALSE),0),0))*$D131</f>
        <v>0</v>
      </c>
      <c r="CN131" s="1">
        <f>IF($E131+$I131+$D$7&lt;=CN$22,0,IF(CN$22-$D$7&gt;=$E131,IF(COUNTIF($KZ131:LX131,"&gt;0")&gt;0,VLOOKUP($C131,Input!$A$8:$HV$21,MATCH($CE$21+COUNTIF($KZ131:LX131,"&gt;0"),Input!$A$6:$HV$6,0),FALSE),0),0))*$D131</f>
        <v>0</v>
      </c>
      <c r="CO131" s="1">
        <f>IF($E131+$I131+$D$7&lt;=CO$22,0,IF(CO$22-$D$7&gt;=$E131,IF(COUNTIF($KZ131:LY131,"&gt;0")&gt;0,VLOOKUP($C131,Input!$A$8:$HV$21,MATCH($CE$21+COUNTIF($KZ131:LY131,"&gt;0"),Input!$A$6:$HV$6,0),FALSE),0),0))*$D131</f>
        <v>0</v>
      </c>
      <c r="CP131" s="1">
        <f>IF($E131+$I131+$D$7&lt;=CP$22,0,IF(CP$22-$D$7&gt;=$E131,IF(COUNTIF($KZ131:LZ131,"&gt;0")&gt;0,VLOOKUP($C131,Input!$A$8:$HV$21,MATCH($CE$21+COUNTIF($KZ131:LZ131,"&gt;0"),Input!$A$6:$HV$6,0),FALSE),0),0))*$D131</f>
        <v>0</v>
      </c>
      <c r="CQ131" s="1">
        <f>IF($E131+$I131+$D$7&lt;=CQ$22,0,IF(CQ$22-$D$7&gt;=$E131,IF(COUNTIF($KZ131:MA131,"&gt;0")&gt;0,VLOOKUP($C131,Input!$A$8:$HV$21,MATCH($CE$21+COUNTIF($KZ131:MA131,"&gt;0"),Input!$A$6:$HV$6,0),FALSE),0),0))*$D131</f>
        <v>0</v>
      </c>
      <c r="CR131" s="1">
        <f>IF($E131+$I131+$D$7&lt;=CR$22,0,IF(CR$22-$D$7&gt;=$E131,IF(COUNTIF($KZ131:MB131,"&gt;0")&gt;0,VLOOKUP($C131,Input!$A$8:$HV$21,MATCH($CE$21+COUNTIF($KZ131:MB131,"&gt;0"),Input!$A$6:$HV$6,0),FALSE),0),0))*$D131</f>
        <v>0</v>
      </c>
      <c r="CS131" s="1">
        <f>IF($E131+$I131+$D$7&lt;=CS$22,0,IF(CS$22-$D$7&gt;=$E131,IF(COUNTIF($KZ131:MC131,"&gt;0")&gt;0,VLOOKUP($C131,Input!$A$8:$HV$21,MATCH($CE$21+COUNTIF($KZ131:MC131,"&gt;0"),Input!$A$6:$HV$6,0),FALSE),0),0))*$D131</f>
        <v>0</v>
      </c>
      <c r="CT131" s="1">
        <f>IF($E131+$I131+$D$7&lt;=CT$22,0,IF(CT$22-$D$7&gt;=$E131,IF(COUNTIF($KZ131:MD131,"&gt;0")&gt;0,VLOOKUP($C131,Input!$A$8:$HV$21,MATCH($CE$21+COUNTIF($KZ131:MD131,"&gt;0"),Input!$A$6:$HV$6,0),FALSE),0),0))*$D131</f>
        <v>0</v>
      </c>
      <c r="CU131" s="1">
        <f>IF($E131+$I131+$D$7&lt;=CU$22,0,IF(CU$22-$D$7&gt;=$E131,IF(COUNTIF($KZ131:ME131,"&gt;0")&gt;0,VLOOKUP($C131,Input!$A$8:$HV$21,MATCH($CE$21+COUNTIF($KZ131:ME131,"&gt;0"),Input!$A$6:$HV$6,0),FALSE),0),0))*$D131</f>
        <v>0</v>
      </c>
      <c r="CV131" s="1">
        <f>IF($E131+$I131+$D$7&lt;=CV$22,0,IF(CV$22-$D$7&gt;=$E131,IF(COUNTIF($KZ131:MF131,"&gt;0")&gt;0,VLOOKUP($C131,Input!$A$8:$HV$21,MATCH($CE$21+COUNTIF($KZ131:MF131,"&gt;0"),Input!$A$6:$HV$6,0),FALSE),0),0))*$D131</f>
        <v>0</v>
      </c>
      <c r="CW131" s="1">
        <f>IF($E131+$I131+$D$7&lt;=CW$22,0,IF(CW$22-$D$7&gt;=$E131,IF(COUNTIF($KZ131:MG131,"&gt;0")&gt;0,VLOOKUP($C131,Input!$A$8:$HV$21,MATCH($CE$21+COUNTIF($KZ131:MG131,"&gt;0"),Input!$A$6:$HV$6,0),FALSE),0),0))*$D131</f>
        <v>0</v>
      </c>
      <c r="CX131" s="1">
        <f>IF($E131+$I131+$D$7&lt;=CX$22,0,IF(CX$22-$D$7&gt;=$E131,IF(COUNTIF($KZ131:MH131,"&gt;0")&gt;0,VLOOKUP($C131,Input!$A$8:$HV$21,MATCH($CE$21+COUNTIF($KZ131:MH131,"&gt;0"),Input!$A$6:$HV$6,0),FALSE),0),0))*$D131</f>
        <v>0</v>
      </c>
      <c r="CY131" s="1">
        <f>IF($E131+$I131+$D$7&lt;=CY$22,0,IF(CY$22-$D$7&gt;=$E131,IF(COUNTIF($KZ131:MI131,"&gt;0")&gt;0,VLOOKUP($C131,Input!$A$8:$HV$21,MATCH($CE$21+COUNTIF($KZ131:MI131,"&gt;0"),Input!$A$6:$HV$6,0),FALSE),0),0))*$D131</f>
        <v>0</v>
      </c>
      <c r="CZ131" s="1">
        <f>IF($E131+$I131+$D$7&lt;=CZ$22,0,IF(CZ$22-$D$7&gt;=$E131,IF(COUNTIF($KZ131:MJ131,"&gt;0")&gt;0,VLOOKUP($C131,Input!$A$8:$HV$21,MATCH($CE$21+COUNTIF($KZ131:MJ131,"&gt;0"),Input!$A$6:$HV$6,0),FALSE),0),0))*$D131</f>
        <v>0</v>
      </c>
      <c r="DA131" s="1">
        <f>IF($E131+$I131+$D$7&lt;=DA$22,0,IF(DA$22-$D$7&gt;=$E131,IF(COUNTIF($KZ131:MK131,"&gt;0")&gt;0,VLOOKUP($C131,Input!$A$8:$HV$21,MATCH($CE$21+COUNTIF($KZ131:MK131,"&gt;0"),Input!$A$6:$HV$6,0),FALSE),0),0))*$D131</f>
        <v>0</v>
      </c>
      <c r="DB131" s="1">
        <f>IF($E131+$I131+$D$7&lt;=DB$22,0,IF(DB$22-$D$7&gt;=$E131,IF(COUNTIF($KZ131:ML131,"&gt;0")&gt;0,VLOOKUP($C131,Input!$A$8:$HV$21,MATCH($CE$21+COUNTIF($KZ131:ML131,"&gt;0"),Input!$A$6:$HV$6,0),FALSE),0),0))*$D131</f>
        <v>0</v>
      </c>
      <c r="DC131" s="1">
        <f>IF($E131+$I131+$D$7&lt;=DC$22,0,IF(DC$22-$D$7&gt;=$E131,IF(COUNTIF($KZ131:MM131,"&gt;0")&gt;0,VLOOKUP($C131,Input!$A$8:$HV$21,MATCH($CE$21+COUNTIF($KZ131:MM131,"&gt;0"),Input!$A$6:$HV$6,0),FALSE),0),0))*$D131</f>
        <v>0</v>
      </c>
      <c r="DD131" s="1">
        <f>IF($E131+$I131+$D$7&lt;=DD$22,0,IF(DD$22-$D$7&gt;=$E131,IF(COUNTIF($KZ131:MN131,"&gt;0")&gt;0,VLOOKUP($C131,Input!$A$8:$HV$21,MATCH($CE$21+COUNTIF($KZ131:MN131,"&gt;0"),Input!$A$6:$HV$6,0),FALSE),0),0))*$D131</f>
        <v>0</v>
      </c>
      <c r="DE131" s="1">
        <f>IF($E131+$I131+$D$7&lt;=DE$22,0,IF(DE$22-$D$7&gt;=$E131,IF(COUNTIF($KZ131:MO131,"&gt;0")&gt;0,VLOOKUP($C131,Input!$A$8:$HV$21,MATCH($CE$21+COUNTIF($KZ131:MO131,"&gt;0"),Input!$A$6:$HV$6,0),FALSE),0),0))*$D131</f>
        <v>0</v>
      </c>
      <c r="DF131" s="1">
        <f>IF($E131+$I131+$D$7&lt;=DF$22,0,IF(DF$22-$D$7&gt;=$E131,IF(COUNTIF($KZ131:MP131,"&gt;0")&gt;0,VLOOKUP($C131,Input!$A$8:$HV$21,MATCH($CE$21+COUNTIF($KZ131:MP131,"&gt;0"),Input!$A$6:$HV$6,0),FALSE),0),0))*$D131</f>
        <v>0</v>
      </c>
      <c r="DG131" s="1">
        <f>IF($E131+$I131+$D$7&lt;=DG$22,0,IF(DG$22-$D$7&gt;=$E131,IF(COUNTIF($KZ131:MQ131,"&gt;0")&gt;0,VLOOKUP($C131,Input!$A$8:$HV$21,MATCH($CE$21+COUNTIF($KZ131:MQ131,"&gt;0"),Input!$A$6:$HV$6,0),FALSE),0),0))*$D131</f>
        <v>0</v>
      </c>
      <c r="DH131" s="1">
        <f>IF($E131+$I131+$D$7&lt;=DH$22,0,IF(DH$22-$D$7&gt;=$E131,IF(COUNTIF($KZ131:MR131,"&gt;0")&gt;0,VLOOKUP($C131,Input!$A$8:$HV$21,MATCH($CE$21+COUNTIF($KZ131:MR131,"&gt;0"),Input!$A$6:$HV$6,0),FALSE),0),0))*$D131</f>
        <v>0</v>
      </c>
      <c r="DI131" s="1">
        <f>IF($E131+$I131+$D$7&lt;=DI$22,0,IF(DI$22-$D$7&gt;=$E131,IF(COUNTIF($KZ131:MS131,"&gt;0")&gt;0,VLOOKUP($C131,Input!$A$8:$HV$21,MATCH($CE$21+COUNTIF($KZ131:MS131,"&gt;0"),Input!$A$6:$HV$6,0),FALSE),0),0))*$D131</f>
        <v>0</v>
      </c>
      <c r="DJ131" s="1">
        <f>IF($E131+$I131+$D$7&lt;=DJ$22,0,IF(DJ$22-$D$7&gt;=$E131,IF(COUNTIF($KZ131:MT131,"&gt;0")&gt;0,VLOOKUP($C131,Input!$A$8:$HV$21,MATCH($CE$21+COUNTIF($KZ131:MT131,"&gt;0"),Input!$A$6:$HV$6,0),FALSE),0),0))*$D131</f>
        <v>0</v>
      </c>
      <c r="DK131" s="1">
        <f>IF($E131+$I131+$D$7&lt;=DK$22,0,IF(DK$22-$D$7&gt;=$E131,IF(COUNTIF($KZ131:MU131,"&gt;0")&gt;0,VLOOKUP($C131,Input!$A$8:$HV$21,MATCH($CE$21+COUNTIF($KZ131:MU131,"&gt;0"),Input!$A$6:$HV$6,0),FALSE),0),0))*$D131</f>
        <v>0</v>
      </c>
      <c r="DL131" s="1">
        <f>IF($E131+$I131+$D$7&lt;=DL$22,0,IF(DL$22-$D$7&gt;=$E131,IF(COUNTIF($KZ131:MV131,"&gt;0")&gt;0,VLOOKUP($C131,Input!$A$8:$HV$21,MATCH($CE$21+COUNTIF($KZ131:MV131,"&gt;0"),Input!$A$6:$HV$6,0),FALSE),0),0))*$D131</f>
        <v>0</v>
      </c>
      <c r="DM131" s="1">
        <f>IF($E131+$I131+$D$7&lt;=DM$22,0,IF(DM$22-$D$7&gt;=$E131,IF(COUNTIF($KZ131:MW131,"&gt;0")&gt;0,VLOOKUP($C131,Input!$A$8:$HV$21,MATCH($CE$21+COUNTIF($KZ131:MW131,"&gt;0"),Input!$A$6:$HV$6,0),FALSE),0),0))*$D131</f>
        <v>0</v>
      </c>
      <c r="DN131" s="1">
        <f>IF($E131+$I131+$D$7&lt;=DN$22,0,IF(DN$22-$D$7&gt;=$E131,IF(COUNTIF($KZ131:MX131,"&gt;0")&gt;0,VLOOKUP($C131,Input!$A$8:$HV$21,MATCH($CE$21+COUNTIF($KZ131:MX131,"&gt;0"),Input!$A$6:$HV$6,0),FALSE),0),0))*$D131</f>
        <v>0</v>
      </c>
      <c r="DP131" t="str">
        <f>+VLOOKUP($C131,Input!$A$8:$GZ$39,MATCH(DP$21,Input!$A$6:$GZ$6,0),FALSE)</f>
        <v>Bus Maintenance at 0.6/mile</v>
      </c>
      <c r="DQ131" s="1">
        <f>IF($E131+$I131+$D$7&lt;=DQ$22,0,IF(DQ$22-$D$7&gt;=$E131,IF(COUNTIF($KZ131:LP131,"&gt;0")&gt;0,VLOOKUP($C131,Input!$A$8:$HV$21,MATCH($DP$21+COUNTIF($KZ131:LP131,"&gt;0"),Input!$A$6:$HV$6,0),FALSE),0),0))*$D131*$F131</f>
        <v>0</v>
      </c>
      <c r="DR131" s="1">
        <f>IF($E131+$I131+$D$7&lt;=DR$22,0,IF(DR$22-$D$7&gt;=$E131,IF(COUNTIF($KZ131:LQ131,"&gt;0")&gt;0,VLOOKUP($C131,Input!$A$8:$HV$21,MATCH($DP$21+COUNTIF($KZ131:LQ131,"&gt;0"),Input!$A$6:$HV$6,0),FALSE),0),0))*$D131*$F131</f>
        <v>0</v>
      </c>
      <c r="DS131" s="1">
        <f>IF($E131+$I131+$D$7&lt;=DS$22,0,IF(DS$22-$D$7&gt;=$E131,IF(COUNTIF($KZ131:LR131,"&gt;0")&gt;0,VLOOKUP($C131,Input!$A$8:$HV$21,MATCH($DP$21+COUNTIF($KZ131:LR131,"&gt;0"),Input!$A$6:$HV$6,0),FALSE),0),0))*$D131*$F131</f>
        <v>0</v>
      </c>
      <c r="DT131" s="1">
        <f>IF($E131+$I131+$D$7&lt;=DT$22,0,IF(DT$22-$D$7&gt;=$E131,IF(COUNTIF($KZ131:LS131,"&gt;0")&gt;0,VLOOKUP($C131,Input!$A$8:$HV$21,MATCH($DP$21+COUNTIF($KZ131:LS131,"&gt;0"),Input!$A$6:$HV$6,0),FALSE),0),0))*$D131*$F131</f>
        <v>0</v>
      </c>
      <c r="DU131" s="1">
        <f>IF($E131+$I131+$D$7&lt;=DU$22,0,IF(DU$22-$D$7&gt;=$E131,IF(COUNTIF($KZ131:LT131,"&gt;0")&gt;0,VLOOKUP($C131,Input!$A$8:$HV$21,MATCH($DP$21+COUNTIF($KZ131:LT131,"&gt;0"),Input!$A$6:$HV$6,0),FALSE),0),0))*$D131*$F131</f>
        <v>0</v>
      </c>
      <c r="DV131" s="1">
        <f>IF($E131+$I131+$D$7&lt;=DV$22,0,IF(DV$22-$D$7&gt;=$E131,IF(COUNTIF($KZ131:LU131,"&gt;0")&gt;0,VLOOKUP($C131,Input!$A$8:$HV$21,MATCH($DP$21+COUNTIF($KZ131:LU131,"&gt;0"),Input!$A$6:$HV$6,0),FALSE),0),0))*$D131*$F131</f>
        <v>0</v>
      </c>
      <c r="DW131" s="1">
        <f>IF($E131+$I131+$D$7&lt;=DW$22,0,IF(DW$22-$D$7&gt;=$E131,IF(COUNTIF($KZ131:LV131,"&gt;0")&gt;0,VLOOKUP($C131,Input!$A$8:$HV$21,MATCH($DP$21+COUNTIF($KZ131:LV131,"&gt;0"),Input!$A$6:$HV$6,0),FALSE),0),0))*$D131*$F131</f>
        <v>0</v>
      </c>
      <c r="DX131" s="1">
        <f>IF($E131+$I131+$D$7&lt;=DX$22,0,IF(DX$22-$D$7&gt;=$E131,IF(COUNTIF($KZ131:LW131,"&gt;0")&gt;0,VLOOKUP($C131,Input!$A$8:$HV$21,MATCH($DP$21+COUNTIF($KZ131:LW131,"&gt;0"),Input!$A$6:$HV$6,0),FALSE),0),0))*$D131*$F131</f>
        <v>0</v>
      </c>
      <c r="DY131" s="1">
        <f>IF($E131+$I131+$D$7&lt;=DY$22,0,IF(DY$22-$D$7&gt;=$E131,IF(COUNTIF($KZ131:LX131,"&gt;0")&gt;0,VLOOKUP($C131,Input!$A$8:$HV$21,MATCH($DP$21+COUNTIF($KZ131:LX131,"&gt;0"),Input!$A$6:$HV$6,0),FALSE),0),0))*$D131*$F131</f>
        <v>0</v>
      </c>
      <c r="DZ131" s="1">
        <f>IF($E131+$I131+$D$7&lt;=DZ$22,0,IF(DZ$22-$D$7&gt;=$E131,IF(COUNTIF($KZ131:LY131,"&gt;0")&gt;0,VLOOKUP($C131,Input!$A$8:$HV$21,MATCH($DP$21+COUNTIF($KZ131:LY131,"&gt;0"),Input!$A$6:$HV$6,0),FALSE),0),0))*$D131*$F131</f>
        <v>0</v>
      </c>
      <c r="EA131" s="1">
        <f>IF($E131+$I131+$D$7&lt;=EA$22,0,IF(EA$22-$D$7&gt;=$E131,IF(COUNTIF($KZ131:LZ131,"&gt;0")&gt;0,VLOOKUP($C131,Input!$A$8:$HV$21,MATCH($DP$21+COUNTIF($KZ131:LZ131,"&gt;0"),Input!$A$6:$HV$6,0),FALSE),0),0))*$D131*$F131</f>
        <v>0</v>
      </c>
      <c r="EB131" s="1">
        <f>IF($E131+$I131+$D$7&lt;=EB$22,0,IF(EB$22-$D$7&gt;=$E131,IF(COUNTIF($KZ131:MA131,"&gt;0")&gt;0,VLOOKUP($C131,Input!$A$8:$HV$21,MATCH($DP$21+COUNTIF($KZ131:MA131,"&gt;0"),Input!$A$6:$HV$6,0),FALSE),0),0))*$D131*$F131</f>
        <v>0</v>
      </c>
      <c r="EC131" s="1">
        <f>IF($E131+$I131+$D$7&lt;=EC$22,0,IF(EC$22-$D$7&gt;=$E131,IF(COUNTIF($KZ131:MB131,"&gt;0")&gt;0,VLOOKUP($C131,Input!$A$8:$HV$21,MATCH($DP$21+COUNTIF($KZ131:MB131,"&gt;0"),Input!$A$6:$HV$6,0),FALSE),0),0))*$D131*$F131</f>
        <v>0</v>
      </c>
      <c r="ED131" s="1">
        <f>IF($E131+$I131+$D$7&lt;=ED$22,0,IF(ED$22-$D$7&gt;=$E131,IF(COUNTIF($KZ131:MC131,"&gt;0")&gt;0,VLOOKUP($C131,Input!$A$8:$HV$21,MATCH($DP$21+COUNTIF($KZ131:MC131,"&gt;0"),Input!$A$6:$HV$6,0),FALSE),0),0))*$D131*$F131</f>
        <v>0</v>
      </c>
      <c r="EE131" s="1">
        <f>IF($E131+$I131+$D$7&lt;=EE$22,0,IF(EE$22-$D$7&gt;=$E131,IF(COUNTIF($KZ131:MD131,"&gt;0")&gt;0,VLOOKUP($C131,Input!$A$8:$HV$21,MATCH($DP$21+COUNTIF($KZ131:MD131,"&gt;0"),Input!$A$6:$HV$6,0),FALSE),0),0))*$D131*$F131</f>
        <v>0</v>
      </c>
      <c r="EF131" s="1">
        <f>IF($E131+$I131+$D$7&lt;=EF$22,0,IF(EF$22-$D$7&gt;=$E131,IF(COUNTIF($KZ131:ME131,"&gt;0")&gt;0,VLOOKUP($C131,Input!$A$8:$HV$21,MATCH($DP$21+COUNTIF($KZ131:ME131,"&gt;0"),Input!$A$6:$HV$6,0),FALSE),0),0))*$D131*$F131</f>
        <v>0</v>
      </c>
      <c r="EG131" s="1">
        <f>IF($E131+$I131+$D$7&lt;=EG$22,0,IF(EG$22-$D$7&gt;=$E131,IF(COUNTIF($KZ131:MF131,"&gt;0")&gt;0,VLOOKUP($C131,Input!$A$8:$HV$21,MATCH($DP$21+COUNTIF($KZ131:MF131,"&gt;0"),Input!$A$6:$HV$6,0),FALSE),0),0))*$D131*$F131</f>
        <v>0</v>
      </c>
      <c r="EH131" s="1">
        <f>IF($E131+$I131+$D$7&lt;=EH$22,0,IF(EH$22-$D$7&gt;=$E131,IF(COUNTIF($KZ131:MG131,"&gt;0")&gt;0,VLOOKUP($C131,Input!$A$8:$HV$21,MATCH($DP$21+COUNTIF($KZ131:MG131,"&gt;0"),Input!$A$6:$HV$6,0),FALSE),0),0))*$D131*$F131</f>
        <v>0</v>
      </c>
      <c r="EI131" s="1">
        <f>IF($E131+$I131+$D$7&lt;=EI$22,0,IF(EI$22-$D$7&gt;=$E131,IF(COUNTIF($KZ131:MH131,"&gt;0")&gt;0,VLOOKUP($C131,Input!$A$8:$HV$21,MATCH($DP$21+COUNTIF($KZ131:MH131,"&gt;0"),Input!$A$6:$HV$6,0),FALSE),0),0))*$D131*$F131</f>
        <v>0</v>
      </c>
      <c r="EJ131" s="1">
        <f>IF($E131+$I131+$D$7&lt;=EJ$22,0,IF(EJ$22-$D$7&gt;=$E131,IF(COUNTIF($KZ131:MI131,"&gt;0")&gt;0,VLOOKUP($C131,Input!$A$8:$HV$21,MATCH($DP$21+COUNTIF($KZ131:MI131,"&gt;0"),Input!$A$6:$HV$6,0),FALSE),0),0))*$D131*$F131</f>
        <v>0</v>
      </c>
      <c r="EK131" s="1">
        <f>IF($E131+$I131+$D$7&lt;=EK$22,0,IF(EK$22-$D$7&gt;=$E131,IF(COUNTIF($KZ131:MJ131,"&gt;0")&gt;0,VLOOKUP($C131,Input!$A$8:$HV$21,MATCH($DP$21+COUNTIF($KZ131:MJ131,"&gt;0"),Input!$A$6:$HV$6,0),FALSE),0),0))*$D131*$F131</f>
        <v>0</v>
      </c>
      <c r="EL131" s="1">
        <f>IF($E131+$I131+$D$7&lt;=EL$22,0,IF(EL$22-$D$7&gt;=$E131,IF(COUNTIF($KZ131:MK131,"&gt;0")&gt;0,VLOOKUP($C131,Input!$A$8:$HV$21,MATCH($DP$21+COUNTIF($KZ131:MK131,"&gt;0"),Input!$A$6:$HV$6,0),FALSE),0),0))*$D131*$F131</f>
        <v>0</v>
      </c>
      <c r="EM131" s="1">
        <f>IF($E131+$I131+$D$7&lt;=EM$22,0,IF(EM$22-$D$7&gt;=$E131,IF(COUNTIF($KZ131:ML131,"&gt;0")&gt;0,VLOOKUP($C131,Input!$A$8:$HV$21,MATCH($DP$21+COUNTIF($KZ131:ML131,"&gt;0"),Input!$A$6:$HV$6,0),FALSE),0),0))*$D131*$F131</f>
        <v>0</v>
      </c>
      <c r="EN131" s="1">
        <f>IF($E131+$I131+$D$7&lt;=EN$22,0,IF(EN$22-$D$7&gt;=$E131,IF(COUNTIF($KZ131:MM131,"&gt;0")&gt;0,VLOOKUP($C131,Input!$A$8:$HV$21,MATCH($DP$21+COUNTIF($KZ131:MM131,"&gt;0"),Input!$A$6:$HV$6,0),FALSE),0),0))*$D131*$F131</f>
        <v>0</v>
      </c>
      <c r="EO131" s="1">
        <f>IF($E131+$I131+$D$7&lt;=EO$22,0,IF(EO$22-$D$7&gt;=$E131,IF(COUNTIF($KZ131:MN131,"&gt;0")&gt;0,VLOOKUP($C131,Input!$A$8:$HV$21,MATCH($DP$21+COUNTIF($KZ131:MN131,"&gt;0"),Input!$A$6:$HV$6,0),FALSE),0),0))*$D131*$F131</f>
        <v>0</v>
      </c>
      <c r="EP131" s="1">
        <f>IF($E131+$I131+$D$7&lt;=EP$22,0,IF(EP$22-$D$7&gt;=$E131,IF(COUNTIF($KZ131:MO131,"&gt;0")&gt;0,VLOOKUP($C131,Input!$A$8:$HV$21,MATCH($DP$21+COUNTIF($KZ131:MO131,"&gt;0"),Input!$A$6:$HV$6,0),FALSE),0),0))*$D131*$F131</f>
        <v>0</v>
      </c>
      <c r="EQ131" s="1">
        <f>IF($E131+$I131+$D$7&lt;=EQ$22,0,IF(EQ$22-$D$7&gt;=$E131,IF(COUNTIF($KZ131:MP131,"&gt;0")&gt;0,VLOOKUP($C131,Input!$A$8:$HV$21,MATCH($DP$21+COUNTIF($KZ131:MP131,"&gt;0"),Input!$A$6:$HV$6,0),FALSE),0),0))*$D131*$F131</f>
        <v>0</v>
      </c>
      <c r="ER131" s="1">
        <f>IF($E131+$I131+$D$7&lt;=ER$22,0,IF(ER$22-$D$7&gt;=$E131,IF(COUNTIF($KZ131:MQ131,"&gt;0")&gt;0,VLOOKUP($C131,Input!$A$8:$HV$21,MATCH($DP$21+COUNTIF($KZ131:MQ131,"&gt;0"),Input!$A$6:$HV$6,0),FALSE),0),0))*$D131*$F131</f>
        <v>0</v>
      </c>
      <c r="ES131" s="1">
        <f>IF($E131+$I131+$D$7&lt;=ES$22,0,IF(ES$22-$D$7&gt;=$E131,IF(COUNTIF($KZ131:MR131,"&gt;0")&gt;0,VLOOKUP($C131,Input!$A$8:$HV$21,MATCH($DP$21+COUNTIF($KZ131:MR131,"&gt;0"),Input!$A$6:$HV$6,0),FALSE),0),0))*$D131*$F131</f>
        <v>0</v>
      </c>
      <c r="ET131" s="1">
        <f>IF($E131+$I131+$D$7&lt;=ET$22,0,IF(ET$22-$D$7&gt;=$E131,IF(COUNTIF($KZ131:MS131,"&gt;0")&gt;0,VLOOKUP($C131,Input!$A$8:$HV$21,MATCH($DP$21+COUNTIF($KZ131:MS131,"&gt;0"),Input!$A$6:$HV$6,0),FALSE),0),0))*$D131*$F131</f>
        <v>0</v>
      </c>
      <c r="EU131" s="1">
        <f>IF($E131+$I131+$D$7&lt;=EU$22,0,IF(EU$22-$D$7&gt;=$E131,IF(COUNTIF($KZ131:MT131,"&gt;0")&gt;0,VLOOKUP($C131,Input!$A$8:$HV$21,MATCH($DP$21+COUNTIF($KZ131:MT131,"&gt;0"),Input!$A$6:$HV$6,0),FALSE),0),0))*$D131*$F131</f>
        <v>0</v>
      </c>
      <c r="EV131" s="1">
        <f>IF($E131+$I131+$D$7&lt;=EV$22,0,IF(EV$22-$D$7&gt;=$E131,IF(COUNTIF($KZ131:MU131,"&gt;0")&gt;0,VLOOKUP($C131,Input!$A$8:$HV$21,MATCH($DP$21+COUNTIF($KZ131:MU131,"&gt;0"),Input!$A$6:$HV$6,0),FALSE),0),0))*$D131*$F131</f>
        <v>0</v>
      </c>
      <c r="EW131" s="1">
        <f>IF($E131+$I131+$D$7&lt;=EW$22,0,IF(EW$22-$D$7&gt;=$E131,IF(COUNTIF($KZ131:MV131,"&gt;0")&gt;0,VLOOKUP($C131,Input!$A$8:$HV$21,MATCH($DP$21+COUNTIF($KZ131:MV131,"&gt;0"),Input!$A$6:$HV$6,0),FALSE),0),0))*$D131*$F131</f>
        <v>0</v>
      </c>
      <c r="EX131" s="1">
        <f>IF($E131+$I131+$D$7&lt;=EX$22,0,IF(EX$22-$D$7&gt;=$E131,IF(COUNTIF($KZ131:MW131,"&gt;0")&gt;0,VLOOKUP($C131,Input!$A$8:$HV$21,MATCH($DP$21+COUNTIF($KZ131:MW131,"&gt;0"),Input!$A$6:$HV$6,0),FALSE),0),0))*$D131*$F131</f>
        <v>0</v>
      </c>
      <c r="EY131" s="1">
        <f>IF($E131+$I131+$D$7&lt;=EY$22,0,IF(EY$22-$D$7&gt;=$E131,IF(COUNTIF($KZ131:MX131,"&gt;0")&gt;0,VLOOKUP($C131,Input!$A$8:$HV$21,MATCH($DP$21+COUNTIF($KZ131:MX131,"&gt;0"),Input!$A$6:$HV$6,0),FALSE),0),0))*$D131*$F131</f>
        <v>0</v>
      </c>
      <c r="EZ131" s="1"/>
      <c r="FA131" t="str">
        <f>VLOOKUP($C131,Input!$A$8:$GZ$39,MATCH(FA$21,Input!$A$6:$GZ$6,0),FALSE)</f>
        <v>Charger installation; electrical upgrade</v>
      </c>
      <c r="FB131">
        <f>IF((VLOOKUP($C131,Input!$A$8:$GZ$39,MATCH(FB$21,Input!$A$6:$GZ$6,0),FALSE))="Y",$D131/VLOOKUP($C131,Input!$A$8:$GZ$39,MATCH(FC$21,Input!$A$6:$GZ$6,0),FALSE),0)</f>
        <v>0</v>
      </c>
      <c r="FC131">
        <f>IF((VLOOKUP($C131,Input!$A$8:$GZ$39,MATCH(FB$21,Input!$A$6:$GZ$6,0),FALSE))="Y",0,IF((VLOOKUP($C131,Input!$A$8:$GZ$39,MATCH(FC$21,Input!$A$6:$GZ$6,0),FALSE))&gt;0,$D131/VLOOKUP($C131,Input!$A$8:$GZ$39,MATCH(FC$21,Input!$A$6:$GZ$6,0),FALSE),0))</f>
        <v>0</v>
      </c>
      <c r="FD131" s="1">
        <f>+IF($E131=FD$22,VLOOKUP($C131,Input!$A$8:$GZ$39,MATCH(FD$21,Input!$A$6:$GZ$6,0),FALSE),0)*IF(FD$110&gt;=MAX(FC$110:$FD$110),MIN((FD$110-MAX(FC$110:$FD$110)),(FD$110-FC$110)),0)+IF($E131=FD$22,VLOOKUP($C131,Input!$A$8:$GZ$39,MATCH(FD$21,Input!$A$6:$GZ$6,0),FALSE),0)*IF(FD$109&gt;=MAX(FC$109:$FD$109),MIN((FD$109-MAX(FC$109:$FD$109)),(FD$109-FC$109)),0)</f>
        <v>0</v>
      </c>
      <c r="FE131" s="1">
        <f>+IF($E131=FE$22,VLOOKUP($C131,Input!$A$8:$GZ$39,MATCH(FE$21,Input!$A$6:$GZ$6,0),FALSE),0)*IF(FE$110&gt;=MAX(FD$110:$FD$110),MIN((FE$110-MAX(FD$110:$FD$110)),(FE$110-FD$110)),0)+IF($E131=FE$22,VLOOKUP($C131,Input!$A$8:$GZ$39,MATCH(FE$21,Input!$A$6:$GZ$6,0),FALSE),0)*IF(FE$109&gt;=MAX(FD$109:$FD$109),MIN((FE$109-MAX(FD$109:$FD$109)),(FE$109-FD$109)),0)</f>
        <v>0</v>
      </c>
      <c r="FF131" s="1">
        <f>+IF($E131=FF$22,VLOOKUP($C131,Input!$A$8:$GZ$39,MATCH(FF$21,Input!$A$6:$GZ$6,0),FALSE),0)*IF(FF$110&gt;=MAX($FD$110:FE$110),MIN((FF$110-MAX($FD$110:FE$110)),(FF$110-FE$110)),0)+IF($E131=FF$22,VLOOKUP($C131,Input!$A$8:$GZ$39,MATCH(FF$21,Input!$A$6:$GZ$6,0),FALSE),0)*IF(FF$109&gt;=MAX($FD$109:FE$109),MIN((FF$109-MAX($FD$109:FE$109)),(FF$109-FE$109)),0)</f>
        <v>0</v>
      </c>
      <c r="FG131" s="1">
        <f>+IF($E131=FG$22,VLOOKUP($C131,Input!$A$8:$GZ$39,MATCH(FG$21,Input!$A$6:$GZ$6,0),FALSE),0)*IF(FG$110&gt;=MAX($FD$110:FF$110),MIN((FG$110-MAX($FD$110:FF$110)),(FG$110-FF$110)),0)+IF($E131=FG$22,VLOOKUP($C131,Input!$A$8:$GZ$39,MATCH(FG$21,Input!$A$6:$GZ$6,0),FALSE),0)*IF(FG$109&gt;=MAX($FD$109:FF$109),MIN((FG$109-MAX($FD$109:FF$109)),(FG$109-FF$109)),0)</f>
        <v>0</v>
      </c>
      <c r="FH131" s="1">
        <f>+IF($E131=FH$22,VLOOKUP($C131,Input!$A$8:$GZ$39,MATCH(FH$21,Input!$A$6:$GZ$6,0),FALSE),0)*IF(FH$110&gt;=MAX($FD$110:FG$110),MIN((FH$110-MAX($FD$110:FG$110)),(FH$110-FG$110)),0)+IF($E131=FH$22,VLOOKUP($C131,Input!$A$8:$GZ$39,MATCH(FH$21,Input!$A$6:$GZ$6,0),FALSE),0)*IF(FH$109&gt;=MAX($FD$109:FG$109),MIN((FH$109-MAX($FD$109:FG$109)),(FH$109-FG$109)),0)</f>
        <v>0</v>
      </c>
      <c r="FI131" s="1">
        <f>+IF($E131=FI$22,VLOOKUP($C131,Input!$A$8:$GZ$39,MATCH(FI$21,Input!$A$6:$GZ$6,0),FALSE),0)*IF(FI$110&gt;=MAX($FD$110:FH$110),MIN((FI$110-MAX($FD$110:FH$110)),(FI$110-FH$110)),0)+IF($E131=FI$22,VLOOKUP($C131,Input!$A$8:$GZ$39,MATCH(FI$21,Input!$A$6:$GZ$6,0),FALSE),0)*IF(FI$109&gt;=MAX($FD$109:FH$109),MIN((FI$109-MAX($FD$109:FH$109)),(FI$109-FH$109)),0)</f>
        <v>0</v>
      </c>
      <c r="FJ131" s="1">
        <f>+IF($E131=FJ$22,VLOOKUP($C131,Input!$A$8:$GZ$39,MATCH(FJ$21,Input!$A$6:$GZ$6,0),FALSE),0)*IF(FJ$110&gt;=MAX($FD$110:FI$110),MIN((FJ$110-MAX($FD$110:FI$110)),(FJ$110-FI$110)),0)+IF($E131=FJ$22,VLOOKUP($C131,Input!$A$8:$GZ$39,MATCH(FJ$21,Input!$A$6:$GZ$6,0),FALSE),0)*IF(FJ$109&gt;=MAX($FD$109:FI$109),MIN((FJ$109-MAX($FD$109:FI$109)),(FJ$109-FI$109)),0)</f>
        <v>0</v>
      </c>
      <c r="FK131" s="1">
        <f>+IF($E131=FK$22,VLOOKUP($C131,Input!$A$8:$GZ$39,MATCH(FK$21,Input!$A$6:$GZ$6,0),FALSE),0)*IF(FK$110&gt;=MAX($FD$110:FJ$110),MIN((FK$110-MAX($FD$110:FJ$110)),(FK$110-FJ$110)),0)+IF($E131=FK$22,VLOOKUP($C131,Input!$A$8:$GZ$39,MATCH(FK$21,Input!$A$6:$GZ$6,0),FALSE),0)*IF(FK$109&gt;=MAX($FD$109:FJ$109),MIN((FK$109-MAX($FD$109:FJ$109)),(FK$109-FJ$109)),0)</f>
        <v>0</v>
      </c>
      <c r="FL131" s="1">
        <f>+IF($E131=FL$22,VLOOKUP($C131,Input!$A$8:$GZ$39,MATCH(FL$21,Input!$A$6:$GZ$6,0),FALSE),0)*IF(FL$110&gt;=MAX($FD$110:FK$110),MIN((FL$110-MAX($FD$110:FK$110)),(FL$110-FK$110)),0)+IF($E131=FL$22,VLOOKUP($C131,Input!$A$8:$GZ$39,MATCH(FL$21,Input!$A$6:$GZ$6,0),FALSE),0)*IF(FL$109&gt;=MAX($FD$109:FK$109),MIN((FL$109-MAX($FD$109:FK$109)),(FL$109-FK$109)),0)</f>
        <v>0</v>
      </c>
      <c r="FM131" s="1">
        <f>+IF($E131=FM$22,VLOOKUP($C131,Input!$A$8:$GZ$39,MATCH(FM$21,Input!$A$6:$GZ$6,0),FALSE),0)*IF(FM$110&gt;=MAX($FD$110:FL$110),MIN((FM$110-MAX($FD$110:FL$110)),(FM$110-FL$110)),0)+IF($E131=FM$22,VLOOKUP($C131,Input!$A$8:$GZ$39,MATCH(FM$21,Input!$A$6:$GZ$6,0),FALSE),0)*IF(FM$109&gt;=MAX($FD$109:FL$109),MIN((FM$109-MAX($FD$109:FL$109)),(FM$109-FL$109)),0)</f>
        <v>0</v>
      </c>
      <c r="FN131" s="1">
        <f>+IF($E131=FN$22,VLOOKUP($C131,Input!$A$8:$GZ$39,MATCH(FN$21,Input!$A$6:$GZ$6,0),FALSE),0)*IF(FN$110&gt;=MAX($FD$110:FM$110),MIN((FN$110-MAX($FD$110:FM$110)),(FN$110-FM$110)),0)+IF($E131=FN$22,VLOOKUP($C131,Input!$A$8:$GZ$39,MATCH(FN$21,Input!$A$6:$GZ$6,0),FALSE),0)*IF(FN$109&gt;=MAX($FD$109:FM$109),MIN((FN$109-MAX($FD$109:FM$109)),(FN$109-FM$109)),0)</f>
        <v>0</v>
      </c>
      <c r="FO131" s="1">
        <f>+IF($E131=FO$22,VLOOKUP($C131,Input!$A$8:$GZ$39,MATCH(FO$21,Input!$A$6:$GZ$6,0),FALSE),0)*IF(FO$110&gt;=MAX($FD$110:FN$110),MIN((FO$110-MAX($FD$110:FN$110)),(FO$110-FN$110)),0)+IF($E131=FO$22,VLOOKUP($C131,Input!$A$8:$GZ$39,MATCH(FO$21,Input!$A$6:$GZ$6,0),FALSE),0)*IF(FO$109&gt;=MAX($FD$109:FN$109),MIN((FO$109-MAX($FD$109:FN$109)),(FO$109-FN$109)),0)</f>
        <v>0</v>
      </c>
      <c r="FP131" s="1">
        <f>+IF($E131=FP$22,VLOOKUP($C131,Input!$A$8:$GZ$39,MATCH(FP$21,Input!$A$6:$GZ$6,0),FALSE),0)*IF(FP$110&gt;=MAX($FD$110:FO$110),MIN((FP$110-MAX($FD$110:FO$110)),(FP$110-FO$110)),0)+IF($E131=FP$22,VLOOKUP($C131,Input!$A$8:$GZ$39,MATCH(FP$21,Input!$A$6:$GZ$6,0),FALSE),0)*IF(FP$109&gt;=MAX($FD$109:FO$109),MIN((FP$109-MAX($FD$109:FO$109)),(FP$109-FO$109)),0)</f>
        <v>0</v>
      </c>
      <c r="FQ131" s="1">
        <f>+IF($E131=FQ$22,VLOOKUP($C131,Input!$A$8:$GZ$39,MATCH(FQ$21,Input!$A$6:$GZ$6,0),FALSE),0)*IF(FQ$110&gt;=MAX($FD$110:FP$110),MIN((FQ$110-MAX($FD$110:FP$110)),(FQ$110-FP$110)),0)+IF($E131=FQ$22,VLOOKUP($C131,Input!$A$8:$GZ$39,MATCH(FQ$21,Input!$A$6:$GZ$6,0),FALSE),0)*IF(FQ$109&gt;=MAX($FD$109:FP$109),MIN((FQ$109-MAX($FD$109:FP$109)),(FQ$109-FP$109)),0)</f>
        <v>0</v>
      </c>
      <c r="FR131" s="1">
        <f>+IF($E131=FR$22,VLOOKUP($C131,Input!$A$8:$GZ$39,MATCH(FR$21,Input!$A$6:$GZ$6,0),FALSE),0)*IF(FR$110&gt;=MAX($FD$110:FQ$110),MIN((FR$110-MAX($FD$110:FQ$110)),(FR$110-FQ$110)),0)+IF($E131=FR$22,VLOOKUP($C131,Input!$A$8:$GZ$39,MATCH(FR$21,Input!$A$6:$GZ$6,0),FALSE),0)*IF(FR$109&gt;=MAX($FD$109:FQ$109),MIN((FR$109-MAX($FD$109:FQ$109)),(FR$109-FQ$109)),0)</f>
        <v>0</v>
      </c>
      <c r="FS131" s="1">
        <f>+IF($E131=FS$22,VLOOKUP($C131,Input!$A$8:$GZ$39,MATCH(FS$21,Input!$A$6:$GZ$6,0),FALSE),0)*IF(FS$110&gt;=MAX($FD$110:FR$110),MIN((FS$110-MAX($FD$110:FR$110)),(FS$110-FR$110)),0)+IF($E131=FS$22,VLOOKUP($C131,Input!$A$8:$GZ$39,MATCH(FS$21,Input!$A$6:$GZ$6,0),FALSE),0)*IF(FS$109&gt;=MAX($FD$109:FR$109),MIN((FS$109-MAX($FD$109:FR$109)),(FS$109-FR$109)),0)</f>
        <v>0</v>
      </c>
      <c r="FT131" s="1">
        <f>+IF($E131=FT$22,VLOOKUP($C131,Input!$A$8:$GZ$39,MATCH(FT$21,Input!$A$6:$GZ$6,0),FALSE),0)*IF(FT$110&gt;=MAX($FD$110:FS$110),MIN((FT$110-MAX($FD$110:FS$110)),(FT$110-FS$110)),0)+IF($E131=FT$22,VLOOKUP($C131,Input!$A$8:$GZ$39,MATCH(FT$21,Input!$A$6:$GZ$6,0),FALSE),0)*IF(FT$109&gt;=MAX($FD$109:FS$109),MIN((FT$109-MAX($FD$109:FS$109)),(FT$109-FS$109)),0)</f>
        <v>0</v>
      </c>
      <c r="FU131" s="1">
        <f>+IF($E131=FU$22,VLOOKUP($C131,Input!$A$8:$GZ$39,MATCH(FU$21,Input!$A$6:$GZ$6,0),FALSE),0)*IF(FU$110&gt;=MAX($FD$110:FT$110),MIN((FU$110-MAX($FD$110:FT$110)),(FU$110-FT$110)),0)+IF($E131=FU$22,VLOOKUP($C131,Input!$A$8:$GZ$39,MATCH(FU$21,Input!$A$6:$GZ$6,0),FALSE),0)*IF(FU$109&gt;=MAX($FD$109:FT$109),MIN((FU$109-MAX($FD$109:FT$109)),(FU$109-FT$109)),0)</f>
        <v>0</v>
      </c>
      <c r="FV131" s="1">
        <f>+IF($E131=FV$22,VLOOKUP($C131,Input!$A$8:$GZ$39,MATCH(FV$21,Input!$A$6:$GZ$6,0),FALSE),0)*IF(FV$110&gt;=MAX($FD$110:FU$110),MIN((FV$110-MAX($FD$110:FU$110)),(FV$110-FU$110)),0)+IF($E131=FV$22,VLOOKUP($C131,Input!$A$8:$GZ$39,MATCH(FV$21,Input!$A$6:$GZ$6,0),FALSE),0)*IF(FV$109&gt;=MAX($FD$109:FU$109),MIN((FV$109-MAX($FD$109:FU$109)),(FV$109-FU$109)),0)</f>
        <v>0</v>
      </c>
      <c r="FW131" s="1">
        <f>+IF($E131=FW$22,VLOOKUP($C131,Input!$A$8:$GZ$39,MATCH(FW$21,Input!$A$6:$GZ$6,0),FALSE),0)*IF(FW$110&gt;=MAX($FD$110:FV$110),MIN((FW$110-MAX($FD$110:FV$110)),(FW$110-FV$110)),0)+IF($E131=FW$22,VLOOKUP($C131,Input!$A$8:$GZ$39,MATCH(FW$21,Input!$A$6:$GZ$6,0),FALSE),0)*IF(FW$109&gt;=MAX($FD$109:FV$109),MIN((FW$109-MAX($FD$109:FV$109)),(FW$109-FV$109)),0)</f>
        <v>0</v>
      </c>
      <c r="FX131" s="1">
        <f>+IF($E131=FX$22,VLOOKUP($C131,Input!$A$8:$GZ$39,MATCH(FX$21,Input!$A$6:$GZ$6,0),FALSE),0)*IF(FX$110&gt;=MAX($FD$110:FW$110),MIN((FX$110-MAX($FD$110:FW$110)),(FX$110-FW$110)),0)+IF($E131=FX$22,VLOOKUP($C131,Input!$A$8:$GZ$39,MATCH(FX$21,Input!$A$6:$GZ$6,0),FALSE),0)*IF(FX$109&gt;=MAX($FD$109:FW$109),MIN((FX$109-MAX($FD$109:FW$109)),(FX$109-FW$109)),0)</f>
        <v>0</v>
      </c>
      <c r="FY131" s="1">
        <f>+IF($E131=FY$22,VLOOKUP($C131,Input!$A$8:$GZ$39,MATCH(FY$21,Input!$A$6:$GZ$6,0),FALSE),0)*IF(FY$110&gt;=MAX($FD$110:FX$110),MIN((FY$110-MAX($FD$110:FX$110)),(FY$110-FX$110)),0)+IF($E131=FY$22,VLOOKUP($C131,Input!$A$8:$GZ$39,MATCH(FY$21,Input!$A$6:$GZ$6,0),FALSE),0)*IF(FY$109&gt;=MAX($FD$109:FX$109),MIN((FY$109-MAX($FD$109:FX$109)),(FY$109-FX$109)),0)</f>
        <v>0</v>
      </c>
      <c r="FZ131" s="1">
        <f>+IF($E131=FZ$22,VLOOKUP($C131,Input!$A$8:$GZ$39,MATCH(FZ$21,Input!$A$6:$GZ$6,0),FALSE),0)*IF(FZ$110&gt;=MAX($FD$110:FY$110),MIN((FZ$110-MAX($FD$110:FY$110)),(FZ$110-FY$110)),0)+IF($E131=FZ$22,VLOOKUP($C131,Input!$A$8:$GZ$39,MATCH(FZ$21,Input!$A$6:$GZ$6,0),FALSE),0)*IF(FZ$109&gt;=MAX($FD$109:FY$109),MIN((FZ$109-MAX($FD$109:FY$109)),(FZ$109-FY$109)),0)</f>
        <v>0</v>
      </c>
      <c r="GA131" s="1">
        <f>+IF($E131=GA$22,VLOOKUP($C131,Input!$A$8:$GZ$39,MATCH(GA$21,Input!$A$6:$GZ$6,0),FALSE),0)*IF(GA$110&gt;=MAX($FD$110:FZ$110),MIN((GA$110-MAX($FD$110:FZ$110)),(GA$110-FZ$110)),0)+IF($E131=GA$22,VLOOKUP($C131,Input!$A$8:$GZ$39,MATCH(GA$21,Input!$A$6:$GZ$6,0),FALSE),0)*IF(GA$109&gt;=MAX($FD$109:FZ$109),MIN((GA$109-MAX($FD$109:FZ$109)),(GA$109-FZ$109)),0)</f>
        <v>0</v>
      </c>
      <c r="GB131" s="1">
        <f>+IF($E131=GB$22,VLOOKUP($C131,Input!$A$8:$GZ$39,MATCH(GB$21,Input!$A$6:$GZ$6,0),FALSE),0)*IF(GB$110&gt;=MAX($FD$110:GA$110),MIN((GB$110-MAX($FD$110:GA$110)),(GB$110-GA$110)),0)+IF($E131=GB$22,VLOOKUP($C131,Input!$A$8:$GZ$39,MATCH(GB$21,Input!$A$6:$GZ$6,0),FALSE),0)*IF(GB$109&gt;=MAX($FD$109:GA$109),MIN((GB$109-MAX($FD$109:GA$109)),(GB$109-GA$109)),0)</f>
        <v>0</v>
      </c>
      <c r="GC131" s="1">
        <f>+IF($E131=GC$22,VLOOKUP($C131,Input!$A$8:$GZ$39,MATCH(GC$21,Input!$A$6:$GZ$6,0),FALSE),0)*IF(GC$110&gt;=MAX($FD$110:GB$110),MIN((GC$110-MAX($FD$110:GB$110)),(GC$110-GB$110)),0)+IF($E131=GC$22,VLOOKUP($C131,Input!$A$8:$GZ$39,MATCH(GC$21,Input!$A$6:$GZ$6,0),FALSE),0)*IF(GC$109&gt;=MAX($FD$109:GB$109),MIN((GC$109-MAX($FD$109:GB$109)),(GC$109-GB$109)),0)</f>
        <v>0</v>
      </c>
      <c r="GD131" s="1">
        <f>+IF($E131=GD$22,VLOOKUP($C131,Input!$A$8:$GZ$39,MATCH(GD$21,Input!$A$6:$GZ$6,0),FALSE),0)*IF(GD$110&gt;=MAX($FD$110:GC$110),MIN((GD$110-MAX($FD$110:GC$110)),(GD$110-GC$110)),0)+IF($E131=GD$22,VLOOKUP($C131,Input!$A$8:$GZ$39,MATCH(GD$21,Input!$A$6:$GZ$6,0),FALSE),0)*IF(GD$109&gt;=MAX($FD$109:GC$109),MIN((GD$109-MAX($FD$109:GC$109)),(GD$109-GC$109)),0)</f>
        <v>0</v>
      </c>
      <c r="GE131" s="1">
        <f>+IF($E131=GE$22,VLOOKUP($C131,Input!$A$8:$GZ$39,MATCH(GE$21,Input!$A$6:$GZ$6,0),FALSE),0)*IF(GE$110&gt;=MAX($FD$110:GD$110),MIN((GE$110-MAX($FD$110:GD$110)),(GE$110-GD$110)),0)+IF($E131=GE$22,VLOOKUP($C131,Input!$A$8:$GZ$39,MATCH(GE$21,Input!$A$6:$GZ$6,0),FALSE),0)*IF(GE$109&gt;=MAX($FD$109:GD$109),MIN((GE$109-MAX($FD$109:GD$109)),(GE$109-GD$109)),0)</f>
        <v>0</v>
      </c>
      <c r="GF131" s="1">
        <f>+IF($E131=GF$22,VLOOKUP($C131,Input!$A$8:$GZ$39,MATCH(GF$21,Input!$A$6:$GZ$6,0),FALSE),0)*IF(GF$110&gt;=MAX($FD$110:GE$110),MIN((GF$110-MAX($FD$110:GE$110)),(GF$110-GE$110)),0)+IF($E131=GF$22,VLOOKUP($C131,Input!$A$8:$GZ$39,MATCH(GF$21,Input!$A$6:$GZ$6,0),FALSE),0)*IF(GF$109&gt;=MAX($FD$109:GE$109),MIN((GF$109-MAX($FD$109:GE$109)),(GF$109-GE$109)),0)</f>
        <v>0</v>
      </c>
      <c r="GG131" s="1">
        <f>+IF($E131=GG$22,VLOOKUP($C131,Input!$A$8:$GZ$39,MATCH(GG$21,Input!$A$6:$GZ$6,0),FALSE),0)*IF(GG$110&gt;=MAX($FD$110:GF$110),MIN((GG$110-MAX($FD$110:GF$110)),(GG$110-GF$110)),0)+IF($E131=GG$22,VLOOKUP($C131,Input!$A$8:$GZ$39,MATCH(GG$21,Input!$A$6:$GZ$6,0),FALSE),0)*IF(GG$109&gt;=MAX($FD$109:GF$109),MIN((GG$109-MAX($FD$109:GF$109)),(GG$109-GF$109)),0)</f>
        <v>0</v>
      </c>
      <c r="GH131" s="1">
        <f>+IF($E131=GH$22,VLOOKUP($C131,Input!$A$8:$GZ$39,MATCH(GH$21,Input!$A$6:$GZ$6,0),FALSE),0)*IF(GH$110&gt;=MAX($FD$110:GG$110),MIN((GH$110-MAX($FD$110:GG$110)),(GH$110-GG$110)),0)+IF($E131=GH$22,VLOOKUP($C131,Input!$A$8:$GZ$39,MATCH(GH$21,Input!$A$6:$GZ$6,0),FALSE),0)*IF(GH$109&gt;=MAX($FD$109:GG$109),MIN((GH$109-MAX($FD$109:GG$109)),(GH$109-GG$109)),0)</f>
        <v>0</v>
      </c>
      <c r="GI131" s="1">
        <f>+IF($E131=GI$22,VLOOKUP($C131,Input!$A$8:$GZ$39,MATCH(GI$21,Input!$A$6:$GZ$6,0),FALSE),0)*IF(GI$110&gt;=MAX($FD$110:GH$110),MIN((GI$110-MAX($FD$110:GH$110)),(GI$110-GH$110)),0)+IF($E131=GI$22,VLOOKUP($C131,Input!$A$8:$GZ$39,MATCH(GI$21,Input!$A$6:$GZ$6,0),FALSE),0)*IF(GI$109&gt;=MAX($FD$109:GH$109),MIN((GI$109-MAX($FD$109:GH$109)),(GI$109-GH$109)),0)</f>
        <v>0</v>
      </c>
      <c r="GJ131" s="1">
        <f>+IF($E131=GJ$22,VLOOKUP($C131,Input!$A$8:$GZ$39,MATCH(GJ$21,Input!$A$6:$GZ$6,0),FALSE),0)*IF(GJ$110&gt;=MAX($FD$110:GI$110),MIN((GJ$110-MAX($FD$110:GI$110)),(GJ$110-GI$110)),0)+IF($E131=GJ$22,VLOOKUP($C131,Input!$A$8:$GZ$39,MATCH(GJ$21,Input!$A$6:$GZ$6,0),FALSE),0)*IF(GJ$109&gt;=MAX($FD$109:GI$109),MIN((GJ$109-MAX($FD$109:GI$109)),(GJ$109-GI$109)),0)</f>
        <v>0</v>
      </c>
      <c r="GK131" s="1">
        <f>+IF($E131=GK$22,VLOOKUP($C131,Input!$A$8:$GZ$39,MATCH(GK$21,Input!$A$6:$GZ$6,0),FALSE),0)*IF(GK$110&gt;=MAX($FD$110:GJ$110),MIN((GK$110-MAX($FD$110:GJ$110)),(GK$110-GJ$110)),0)+IF($E131=GK$22,VLOOKUP($C131,Input!$A$8:$GZ$39,MATCH(GK$21,Input!$A$6:$GZ$6,0),FALSE),0)*IF(GK$109&gt;=MAX($FD$109:GJ$109),MIN((GK$109-MAX($FD$109:GJ$109)),(GK$109-GJ$109)),0)</f>
        <v>0</v>
      </c>
      <c r="GL131" s="1">
        <f>+IF($E131=GL$22,VLOOKUP($C131,Input!$A$8:$GZ$39,MATCH(GL$21,Input!$A$6:$GZ$6,0),FALSE),0)*IF(GL$110&gt;=MAX($FD$110:GK$110),MIN((GL$110-MAX($FD$110:GK$110)),(GL$110-GK$110)),0)+IF($E131=GL$22,VLOOKUP($C131,Input!$A$8:$GZ$39,MATCH(GL$21,Input!$A$6:$GZ$6,0),FALSE),0)*IF(GL$109&gt;=MAX($FD$109:GK$109),MIN((GL$109-MAX($FD$109:GK$109)),(GL$109-GK$109)),0)</f>
        <v>0</v>
      </c>
      <c r="GM131" s="42"/>
      <c r="GN131" t="str">
        <f>VLOOKUP($C131,Input!$A$8:$GZ$39,MATCH(GN$21,Input!$A$6:$GZ$6,0),FALSE)</f>
        <v>Charger (60 kW)</v>
      </c>
      <c r="GO131">
        <f>IF((VLOOKUP($C131,Input!$A$8:$GZ$39,MATCH(GO$21,Input!$A$6:$GZ$6,0),FALSE))="Y",$D131/VLOOKUP($C131,Input!$A$8:$GZ$39,MATCH(GP$21,Input!$A$6:$GZ$6,0),FALSE),0)</f>
        <v>0</v>
      </c>
      <c r="GP131">
        <f>IF((VLOOKUP($C131,Input!$A$8:$GZ$39,MATCH(GO$21,Input!$A$6:$GZ$6,0),FALSE))="Y",0,IF((VLOOKUP($C131,Input!$A$8:$GZ$39,MATCH(GP$21,Input!$A$6:$GZ$6,0),FALSE))&gt;0,$D131/VLOOKUP($C131,Input!$A$8:$GZ$39,MATCH(GP$21,Input!$A$6:$GZ$6,0),FALSE),0))</f>
        <v>0</v>
      </c>
      <c r="GQ131" s="1">
        <f>+IF($E131=GQ$22,VLOOKUP($C131,Input!$A$8:$GZ$39,MATCH(GQ$21,Input!$A$6:$GZ$6,0),FALSE),0)*IF(GQ$110&gt;=MAX($GP$110:GP$110),MIN((GQ$110-MAX($GP$110:GP$110)),(GQ$110-GP$110)),0)+IF($E131=GQ$22,VLOOKUP($C131,Input!$A$8:$GZ$39,MATCH(GQ$21,Input!$A$6:$GZ$6,0),FALSE),0)*IF(GQ$109&gt;=MAX($GP$109:GP$109),MIN((GQ$109-MAX($GP$109:GP$109)),(GQ$109-GP$109)),0)</f>
        <v>0</v>
      </c>
      <c r="GR131" s="1">
        <f>+IF($E131=GR$22,VLOOKUP($C131,Input!$A$8:$GZ$39,MATCH(GR$21,Input!$A$6:$GZ$6,0),FALSE),0)*IF(GR$110&gt;=MAX($GP$110:GQ$110),MIN((GR$110-MAX($GP$110:GQ$110)),(GR$110-GQ$110)),0)+IF($E131=GR$22,VLOOKUP($C131,Input!$A$8:$GZ$39,MATCH(GR$21,Input!$A$6:$GZ$6,0),FALSE),0)*IF(GR$109&gt;=MAX($GP$109:GQ$109),MIN((GR$109-MAX($GP$109:GQ$109)),(GR$109-GQ$109)),0)</f>
        <v>0</v>
      </c>
      <c r="GS131" s="1">
        <f>+IF($E131=GS$22,VLOOKUP($C131,Input!$A$8:$GZ$39,MATCH(GS$21,Input!$A$6:$GZ$6,0),FALSE),0)*IF(GS$110&gt;=MAX($GP$110:GR$110),MIN((GS$110-MAX($GP$110:GR$110)),(GS$110-GR$110)),0)+IF($E131=GS$22,VLOOKUP($C131,Input!$A$8:$GZ$39,MATCH(GS$21,Input!$A$6:$GZ$6,0),FALSE),0)*IF(GS$109&gt;=MAX($GP$109:GR$109),MIN((GS$109-MAX($GP$109:GR$109)),(GS$109-GR$109)),0)</f>
        <v>0</v>
      </c>
      <c r="GT131" s="1">
        <f>+IF($E131=GT$22,VLOOKUP($C131,Input!$A$8:$GZ$39,MATCH(GT$21,Input!$A$6:$GZ$6,0),FALSE),0)*IF(GT$110&gt;=MAX($GP$110:GS$110),MIN((GT$110-MAX($GP$110:GS$110)),(GT$110-GS$110)),0)+IF($E131=GT$22,VLOOKUP($C131,Input!$A$8:$GZ$39,MATCH(GT$21,Input!$A$6:$GZ$6,0),FALSE),0)*IF(GT$109&gt;=MAX($GP$109:GS$109),MIN((GT$109-MAX($GP$109:GS$109)),(GT$109-GS$109)),0)</f>
        <v>0</v>
      </c>
      <c r="GU131" s="1">
        <f>+IF($E131=GU$22,VLOOKUP($C131,Input!$A$8:$GZ$39,MATCH(GU$21,Input!$A$6:$GZ$6,0),FALSE),0)*IF(GU$110&gt;=MAX($GP$110:GT$110),MIN((GU$110-MAX($GP$110:GT$110)),(GU$110-GT$110)),0)+IF($E131=GU$22,VLOOKUP($C131,Input!$A$8:$GZ$39,MATCH(GU$21,Input!$A$6:$GZ$6,0),FALSE),0)*IF(GU$109&gt;=MAX($GP$109:GT$109),MIN((GU$109-MAX($GP$109:GT$109)),(GU$109-GT$109)),0)</f>
        <v>0</v>
      </c>
      <c r="GV131" s="1">
        <f>+IF($E131=GV$22,VLOOKUP($C131,Input!$A$8:$GZ$39,MATCH(GV$21,Input!$A$6:$GZ$6,0),FALSE),0)*IF(GV$110&gt;=MAX($GP$110:GU$110),MIN((GV$110-MAX($GP$110:GU$110)),(GV$110-GU$110)),0)+IF($E131=GV$22,VLOOKUP($C131,Input!$A$8:$GZ$39,MATCH(GV$21,Input!$A$6:$GZ$6,0),FALSE),0)*IF(GV$109&gt;=MAX($GP$109:GU$109),MIN((GV$109-MAX($GP$109:GU$109)),(GV$109-GU$109)),0)</f>
        <v>0</v>
      </c>
      <c r="GW131" s="1">
        <f>+IF($E131=GW$22,VLOOKUP($C131,Input!$A$8:$GZ$39,MATCH(GW$21,Input!$A$6:$GZ$6,0),FALSE),0)*IF(GW$110&gt;=MAX($GP$110:GV$110),MIN((GW$110-MAX($GP$110:GV$110)),(GW$110-GV$110)),0)+IF($E131=GW$22,VLOOKUP($C131,Input!$A$8:$GZ$39,MATCH(GW$21,Input!$A$6:$GZ$6,0),FALSE),0)*IF(GW$109&gt;=MAX($GP$109:GV$109),MIN((GW$109-MAX($GP$109:GV$109)),(GW$109-GV$109)),0)</f>
        <v>0</v>
      </c>
      <c r="GX131" s="1">
        <f>+IF($E131=GX$22,VLOOKUP($C131,Input!$A$8:$GZ$39,MATCH(GX$21,Input!$A$6:$GZ$6,0),FALSE),0)*IF(GX$110&gt;=MAX($GP$110:GW$110),MIN((GX$110-MAX($GP$110:GW$110)),(GX$110-GW$110)),0)+IF($E131=GX$22,VLOOKUP($C131,Input!$A$8:$GZ$39,MATCH(GX$21,Input!$A$6:$GZ$6,0),FALSE),0)*IF(GX$109&gt;=MAX($GP$109:GW$109),MIN((GX$109-MAX($GP$109:GW$109)),(GX$109-GW$109)),0)</f>
        <v>0</v>
      </c>
      <c r="GY131" s="1">
        <f>+IF($E131=GY$22,VLOOKUP($C131,Input!$A$8:$GZ$39,MATCH(GY$21,Input!$A$6:$GZ$6,0),FALSE),0)*IF(GY$110&gt;=MAX($GP$110:GX$110),MIN((GY$110-MAX($GP$110:GX$110)),(GY$110-GX$110)),0)+IF($E131=GY$22,VLOOKUP($C131,Input!$A$8:$GZ$39,MATCH(GY$21,Input!$A$6:$GZ$6,0),FALSE),0)*IF(GY$109&gt;=MAX($GP$109:GX$109),MIN((GY$109-MAX($GP$109:GX$109)),(GY$109-GX$109)),0)</f>
        <v>0</v>
      </c>
      <c r="GZ131" s="1">
        <f>+IF($E131=GZ$22,VLOOKUP($C131,Input!$A$8:$GZ$39,MATCH(GZ$21,Input!$A$6:$GZ$6,0),FALSE),0)*IF(GZ$110&gt;=MAX($GP$110:GY$110),MIN((GZ$110-MAX($GP$110:GY$110)),(GZ$110-GY$110)),0)+IF($E131=GZ$22,VLOOKUP($C131,Input!$A$8:$GZ$39,MATCH(GZ$21,Input!$A$6:$GZ$6,0),FALSE),0)*IF(GZ$109&gt;=MAX($GP$109:GY$109),MIN((GZ$109-MAX($GP$109:GY$109)),(GZ$109-GY$109)),0)</f>
        <v>0</v>
      </c>
      <c r="HA131" s="1">
        <f>+IF($E131=HA$22,VLOOKUP($C131,Input!$A$8:$GZ$39,MATCH(HA$21,Input!$A$6:$GZ$6,0),FALSE),0)*IF(HA$110&gt;=MAX($GP$110:GZ$110),MIN((HA$110-MAX($GP$110:GZ$110)),(HA$110-GZ$110)),0)+IF($E131=HA$22,VLOOKUP($C131,Input!$A$8:$GZ$39,MATCH(HA$21,Input!$A$6:$GZ$6,0),FALSE),0)*IF(HA$109&gt;=MAX($GP$109:GZ$109),MIN((HA$109-MAX($GP$109:GZ$109)),(HA$109-GZ$109)),0)</f>
        <v>0</v>
      </c>
      <c r="HB131" s="1">
        <f>+IF($E131=HB$22,VLOOKUP($C131,Input!$A$8:$GZ$39,MATCH(HB$21,Input!$A$6:$GZ$6,0),FALSE),0)*IF(HB$110&gt;=MAX($GP$110:HA$110),MIN((HB$110-MAX($GP$110:HA$110)),(HB$110-HA$110)),0)+IF($E131=HB$22,VLOOKUP($C131,Input!$A$8:$GZ$39,MATCH(HB$21,Input!$A$6:$GZ$6,0),FALSE),0)*IF(HB$109&gt;=MAX($GP$109:HA$109),MIN((HB$109-MAX($GP$109:HA$109)),(HB$109-HA$109)),0)</f>
        <v>0</v>
      </c>
      <c r="HC131" s="1">
        <f>+IF($E131=HC$22,VLOOKUP($C131,Input!$A$8:$GZ$39,MATCH(HC$21,Input!$A$6:$GZ$6,0),FALSE),0)*IF(HC$110&gt;=MAX($GP$110:HB$110),MIN((HC$110-MAX($GP$110:HB$110)),(HC$110-HB$110)),0)+IF($E131=HC$22,VLOOKUP($C131,Input!$A$8:$GZ$39,MATCH(HC$21,Input!$A$6:$GZ$6,0),FALSE),0)*IF(HC$109&gt;=MAX($GP$109:HB$109),MIN((HC$109-MAX($GP$109:HB$109)),(HC$109-HB$109)),0)</f>
        <v>0</v>
      </c>
      <c r="HD131" s="1">
        <f>+IF($E131=HD$22,VLOOKUP($C131,Input!$A$8:$GZ$39,MATCH(HD$21,Input!$A$6:$GZ$6,0),FALSE),0)*IF(HD$110&gt;=MAX($GP$110:HC$110),MIN((HD$110-MAX($GP$110:HC$110)),(HD$110-HC$110)),0)+IF($E131=HD$22,VLOOKUP($C131,Input!$A$8:$GZ$39,MATCH(HD$21,Input!$A$6:$GZ$6,0),FALSE),0)*IF(HD$109&gt;=MAX($GP$109:HC$109),MIN((HD$109-MAX($GP$109:HC$109)),(HD$109-HC$109)),0)</f>
        <v>0</v>
      </c>
      <c r="HE131" s="1">
        <f>+IF($E131=HE$22,VLOOKUP($C131,Input!$A$8:$GZ$39,MATCH(HE$21,Input!$A$6:$GZ$6,0),FALSE),0)*IF(HE$110&gt;=MAX($GP$110:HD$110),MIN((HE$110-MAX($GP$110:HD$110)),(HE$110-HD$110)),0)+IF($E131=HE$22,VLOOKUP($C131,Input!$A$8:$GZ$39,MATCH(HE$21,Input!$A$6:$GZ$6,0),FALSE),0)*IF(HE$109&gt;=MAX($GP$109:HD$109),MIN((HE$109-MAX($GP$109:HD$109)),(HE$109-HD$109)),0)</f>
        <v>0</v>
      </c>
      <c r="HF131" s="1">
        <f>+IF($E131=HF$22,VLOOKUP($C131,Input!$A$8:$GZ$39,MATCH(HF$21,Input!$A$6:$GZ$6,0),FALSE),0)*IF(HF$110&gt;=MAX($GP$110:HE$110),MIN((HF$110-MAX($GP$110:HE$110)),(HF$110-HE$110)),0)+IF($E131=HF$22,VLOOKUP($C131,Input!$A$8:$GZ$39,MATCH(HF$21,Input!$A$6:$GZ$6,0),FALSE),0)*IF(HF$109&gt;=MAX($GP$109:HE$109),MIN((HF$109-MAX($GP$109:HE$109)),(HF$109-HE$109)),0)</f>
        <v>0</v>
      </c>
      <c r="HG131" s="1">
        <f>+IF($E131=HG$22,VLOOKUP($C131,Input!$A$8:$GZ$39,MATCH(HG$21,Input!$A$6:$GZ$6,0),FALSE),0)*IF(HG$110&gt;=MAX($GP$110:HF$110),MIN((HG$110-MAX($GP$110:HF$110)),(HG$110-HF$110)),0)+IF($E131=HG$22,VLOOKUP($C131,Input!$A$8:$GZ$39,MATCH(HG$21,Input!$A$6:$GZ$6,0),FALSE),0)*IF(HG$109&gt;=MAX($GP$109:HF$109),MIN((HG$109-MAX($GP$109:HF$109)),(HG$109-HF$109)),0)</f>
        <v>0</v>
      </c>
      <c r="HH131" s="1">
        <f>+IF($E131=HH$22,VLOOKUP($C131,Input!$A$8:$GZ$39,MATCH(HH$21,Input!$A$6:$GZ$6,0),FALSE),0)*IF(HH$110&gt;=MAX($GP$110:HG$110),MIN((HH$110-MAX($GP$110:HG$110)),(HH$110-HG$110)),0)+IF($E131=HH$22,VLOOKUP($C131,Input!$A$8:$GZ$39,MATCH(HH$21,Input!$A$6:$GZ$6,0),FALSE),0)*IF(HH$109&gt;=MAX($GP$109:HG$109),MIN((HH$109-MAX($GP$109:HG$109)),(HH$109-HG$109)),0)</f>
        <v>0</v>
      </c>
      <c r="HI131" s="1">
        <f>+IF($E131=HI$22,VLOOKUP($C131,Input!$A$8:$GZ$39,MATCH(HI$21,Input!$A$6:$GZ$6,0),FALSE),0)*IF(HI$110&gt;=MAX($GP$110:HH$110),MIN((HI$110-MAX($GP$110:HH$110)),(HI$110-HH$110)),0)+IF($E131=HI$22,VLOOKUP($C131,Input!$A$8:$GZ$39,MATCH(HI$21,Input!$A$6:$GZ$6,0),FALSE),0)*IF(HI$109&gt;=MAX($GP$109:HH$109),MIN((HI$109-MAX($GP$109:HH$109)),(HI$109-HH$109)),0)</f>
        <v>0</v>
      </c>
      <c r="HJ131" s="1">
        <f>+IF($E131=HJ$22,VLOOKUP($C131,Input!$A$8:$GZ$39,MATCH(HJ$21,Input!$A$6:$GZ$6,0),FALSE),0)*IF(HJ$110&gt;=MAX($GP$110:HI$110),MIN((HJ$110-MAX($GP$110:HI$110)),(HJ$110-HI$110)),0)+IF($E131=HJ$22,VLOOKUP($C131,Input!$A$8:$GZ$39,MATCH(HJ$21,Input!$A$6:$GZ$6,0),FALSE),0)*IF(HJ$109&gt;=MAX($GP$109:HI$109),MIN((HJ$109-MAX($GP$109:HI$109)),(HJ$109-HI$109)),0)</f>
        <v>0</v>
      </c>
      <c r="HK131" s="1">
        <f>+IF($E131=HK$22,VLOOKUP($C131,Input!$A$8:$GZ$39,MATCH(HK$21,Input!$A$6:$GZ$6,0),FALSE),0)*IF(HK$110&gt;=MAX($GP$110:HJ$110),MIN((HK$110-MAX($GP$110:HJ$110)),(HK$110-HJ$110)),0)+IF($E131=HK$22,VLOOKUP($C131,Input!$A$8:$GZ$39,MATCH(HK$21,Input!$A$6:$GZ$6,0),FALSE),0)*IF(HK$109&gt;=MAX($GP$109:HJ$109),MIN((HK$109-MAX($GP$109:HJ$109)),(HK$109-HJ$109)),0)</f>
        <v>0</v>
      </c>
      <c r="HL131" s="1">
        <f>+IF($E131=HL$22,VLOOKUP($C131,Input!$A$8:$GZ$39,MATCH(HL$21,Input!$A$6:$GZ$6,0),FALSE),0)*IF(HL$110&gt;=MAX($GP$110:HK$110),MIN((HL$110-MAX($GP$110:HK$110)),(HL$110-HK$110)),0)+IF($E131=HL$22,VLOOKUP($C131,Input!$A$8:$GZ$39,MATCH(HL$21,Input!$A$6:$GZ$6,0),FALSE),0)*IF(HL$109&gt;=MAX($GP$109:HK$109),MIN((HL$109-MAX($GP$109:HK$109)),(HL$109-HK$109)),0)</f>
        <v>0</v>
      </c>
      <c r="HM131" s="1">
        <f>+IF($E131=HM$22,VLOOKUP($C131,Input!$A$8:$GZ$39,MATCH(HM$21,Input!$A$6:$GZ$6,0),FALSE),0)*IF(HM$110&gt;=MAX($GP$110:HL$110),MIN((HM$110-MAX($GP$110:HL$110)),(HM$110-HL$110)),0)+IF($E131=HM$22,VLOOKUP($C131,Input!$A$8:$GZ$39,MATCH(HM$21,Input!$A$6:$GZ$6,0),FALSE),0)*IF(HM$109&gt;=MAX($GP$109:HL$109),MIN((HM$109-MAX($GP$109:HL$109)),(HM$109-HL$109)),0)</f>
        <v>0</v>
      </c>
      <c r="HN131" s="1">
        <f>+IF($E131=HN$22,VLOOKUP($C131,Input!$A$8:$GZ$39,MATCH(HN$21,Input!$A$6:$GZ$6,0),FALSE),0)*IF(HN$110&gt;=MAX($GP$110:HM$110),MIN((HN$110-MAX($GP$110:HM$110)),(HN$110-HM$110)),0)+IF($E131=HN$22,VLOOKUP($C131,Input!$A$8:$GZ$39,MATCH(HN$21,Input!$A$6:$GZ$6,0),FALSE),0)*IF(HN$109&gt;=MAX($GP$109:HM$109),MIN((HN$109-MAX($GP$109:HM$109)),(HN$109-HM$109)),0)</f>
        <v>0</v>
      </c>
      <c r="HO131" s="1">
        <f>+IF($E131=HO$22,VLOOKUP($C131,Input!$A$8:$GZ$39,MATCH(HO$21,Input!$A$6:$GZ$6,0),FALSE),0)*IF(HO$110&gt;=MAX($GP$110:HN$110),MIN((HO$110-MAX($GP$110:HN$110)),(HO$110-HN$110)),0)+IF($E131=HO$22,VLOOKUP($C131,Input!$A$8:$GZ$39,MATCH(HO$21,Input!$A$6:$GZ$6,0),FALSE),0)*IF(HO$109&gt;=MAX($GP$109:HN$109),MIN((HO$109-MAX($GP$109:HN$109)),(HO$109-HN$109)),0)</f>
        <v>0</v>
      </c>
      <c r="HP131" s="1">
        <f>+IF($E131=HP$22,VLOOKUP($C131,Input!$A$8:$GZ$39,MATCH(HP$21,Input!$A$6:$GZ$6,0),FALSE),0)*IF(HP$110&gt;=MAX($GP$110:HO$110),MIN((HP$110-MAX($GP$110:HO$110)),(HP$110-HO$110)),0)+IF($E131=HP$22,VLOOKUP($C131,Input!$A$8:$GZ$39,MATCH(HP$21,Input!$A$6:$GZ$6,0),FALSE),0)*IF(HP$109&gt;=MAX($GP$109:HO$109),MIN((HP$109-MAX($GP$109:HO$109)),(HP$109-HO$109)),0)</f>
        <v>0</v>
      </c>
      <c r="HQ131" s="1">
        <f>+IF($E131=HQ$22,VLOOKUP($C131,Input!$A$8:$GZ$39,MATCH(HQ$21,Input!$A$6:$GZ$6,0),FALSE),0)*IF(HQ$110&gt;=MAX($GP$110:HP$110),MIN((HQ$110-MAX($GP$110:HP$110)),(HQ$110-HP$110)),0)+IF($E131=HQ$22,VLOOKUP($C131,Input!$A$8:$GZ$39,MATCH(HQ$21,Input!$A$6:$GZ$6,0),FALSE),0)*IF(HQ$109&gt;=MAX($GP$109:HP$109),MIN((HQ$109-MAX($GP$109:HP$109)),(HQ$109-HP$109)),0)</f>
        <v>0</v>
      </c>
      <c r="HR131" s="1">
        <f>+IF($E131=HR$22,VLOOKUP($C131,Input!$A$8:$GZ$39,MATCH(HR$21,Input!$A$6:$GZ$6,0),FALSE),0)*IF(HR$110&gt;=MAX($GP$110:HQ$110),MIN((HR$110-MAX($GP$110:HQ$110)),(HR$110-HQ$110)),0)+IF($E131=HR$22,VLOOKUP($C131,Input!$A$8:$GZ$39,MATCH(HR$21,Input!$A$6:$GZ$6,0),FALSE),0)*IF(HR$109&gt;=MAX($GP$109:HQ$109),MIN((HR$109-MAX($GP$109:HQ$109)),(HR$109-HQ$109)),0)</f>
        <v>0</v>
      </c>
      <c r="HS131" s="1">
        <f>+IF($E131=HS$22,VLOOKUP($C131,Input!$A$8:$GZ$39,MATCH(HS$21,Input!$A$6:$GZ$6,0),FALSE),0)*IF(HS$110&gt;=MAX($GP$110:HR$110),MIN((HS$110-MAX($GP$110:HR$110)),(HS$110-HR$110)),0)+IF($E131=HS$22,VLOOKUP($C131,Input!$A$8:$GZ$39,MATCH(HS$21,Input!$A$6:$GZ$6,0),FALSE),0)*IF(HS$109&gt;=MAX($GP$109:HR$109),MIN((HS$109-MAX($GP$109:HR$109)),(HS$109-HR$109)),0)</f>
        <v>0</v>
      </c>
      <c r="HT131" s="1">
        <f>+IF($E131=HT$22,VLOOKUP($C131,Input!$A$8:$GZ$39,MATCH(HT$21,Input!$A$6:$GZ$6,0),FALSE),0)*IF(HT$110&gt;=MAX($GP$110:HS$110),MIN((HT$110-MAX($GP$110:HS$110)),(HT$110-HS$110)),0)+IF($E131=HT$22,VLOOKUP($C131,Input!$A$8:$GZ$39,MATCH(HT$21,Input!$A$6:$GZ$6,0),FALSE),0)*IF(HT$109&gt;=MAX($GP$109:HS$109),MIN((HT$109-MAX($GP$109:HS$109)),(HT$109-HS$109)),0)</f>
        <v>0</v>
      </c>
      <c r="HU131" s="1">
        <f>+IF($E131=HU$22,VLOOKUP($C131,Input!$A$8:$GZ$39,MATCH(HU$21,Input!$A$6:$GZ$6,0),FALSE),0)*IF(HU$110&gt;=MAX($GP$110:HT$110),MIN((HU$110-MAX($GP$110:HT$110)),(HU$110-HT$110)),0)+IF($E131=HU$22,VLOOKUP($C131,Input!$A$8:$GZ$39,MATCH(HU$21,Input!$A$6:$GZ$6,0),FALSE),0)*IF(HU$109&gt;=MAX($GP$109:HT$109),MIN((HU$109-MAX($GP$109:HT$109)),(HU$109-HT$109)),0)</f>
        <v>0</v>
      </c>
      <c r="HV131" s="1">
        <f>+IF($E131=HV$22,VLOOKUP($C131,Input!$A$8:$GZ$39,MATCH(HV$21,Input!$A$6:$GZ$6,0),FALSE),0)*IF(HV$110&gt;=MAX($GP$110:HU$110),MIN((HV$110-MAX($GP$110:HU$110)),(HV$110-HU$110)),0)+IF($E131=HV$22,VLOOKUP($C131,Input!$A$8:$GZ$39,MATCH(HV$21,Input!$A$6:$GZ$6,0),FALSE),0)*IF(HV$109&gt;=MAX($GP$109:HU$109),MIN((HV$109-MAX($GP$109:HU$109)),(HV$109-HU$109)),0)</f>
        <v>0</v>
      </c>
      <c r="HW131" s="1">
        <f>+IF($E131=HW$22,VLOOKUP($C131,Input!$A$8:$GZ$39,MATCH(HW$21,Input!$A$6:$GZ$6,0),FALSE),0)*IF(HW$110&gt;=MAX($GP$110:HV$110),MIN((HW$110-MAX($GP$110:HV$110)),(HW$110-HV$110)),0)+IF($E131=HW$22,VLOOKUP($C131,Input!$A$8:$GZ$39,MATCH(HW$21,Input!$A$6:$GZ$6,0),FALSE),0)*IF(HW$109&gt;=MAX($GP$109:HV$109),MIN((HW$109-MAX($GP$109:HV$109)),(HW$109-HV$109)),0)</f>
        <v>0</v>
      </c>
      <c r="HX131" s="1">
        <f>+IF($E131=HX$22,VLOOKUP($C131,Input!$A$8:$GZ$39,MATCH(HX$21,Input!$A$6:$GZ$6,0),FALSE),0)*IF(HX$110&gt;=MAX($GP$110:HW$110),MIN((HX$110-MAX($GP$110:HW$110)),(HX$110-HW$110)),0)+IF($E131=HX$22,VLOOKUP($C131,Input!$A$8:$GZ$39,MATCH(HX$21,Input!$A$6:$GZ$6,0),FALSE),0)*IF(HX$109&gt;=MAX($GP$109:HW$109),MIN((HX$109-MAX($GP$109:HW$109)),(HX$109-HW$109)),0)</f>
        <v>0</v>
      </c>
      <c r="HY131" s="1">
        <f>+IF($E131=HY$22,VLOOKUP($C131,Input!$A$8:$GZ$39,MATCH(HY$21,Input!$A$6:$GZ$6,0),FALSE),0)*IF(HY$110&gt;=MAX($GP$110:HX$110),MIN((HY$110-MAX($GP$110:HX$110)),(HY$110-HX$110)),0)+IF($E131=HY$22,VLOOKUP($C131,Input!$A$8:$GZ$39,MATCH(HY$21,Input!$A$6:$GZ$6,0),FALSE),0)*IF(HY$109&gt;=MAX($GP$109:HX$109),MIN((HY$109-MAX($GP$109:HX$109)),(HY$109-HX$109)),0)</f>
        <v>0</v>
      </c>
      <c r="HZ131" s="42"/>
      <c r="IA131" t="str">
        <f>VLOOKUP($C131,Input!$A$8:$IA$39,MATCH(IA$21,Input!$A$6:$IA$6,0),FALSE)</f>
        <v>Bus Maintenance Bay Upgrade (two bays share one shop charger)</v>
      </c>
      <c r="IB131" s="132">
        <f>IF((VLOOKUP($C131,Input!$A$8:$IA$39,MATCH(IB$21,Input!$A$6:$IA$6,0),FALSE))="Y",$D131/VLOOKUP($C131,Input!$A$8:$IA$39,MATCH(IC$21,Input!$A$6:$IA$6,0),FALSE),0)</f>
        <v>0</v>
      </c>
      <c r="IC131" s="132">
        <f>IF((VLOOKUP($C131,Input!$A$8:$IA$39,MATCH(IB$21,Input!$A$6:$IA$6,0),FALSE))="Y",0,IF((VLOOKUP($C131,Input!$A$8:$IA$39,MATCH(IC$21,Input!$A$6:$IA$6,0),FALSE))&gt;0,$D131/VLOOKUP($C131,Input!$A$8:$IA$39,MATCH(IC$21,Input!$A$6:$IA$6,0),FALSE),0))</f>
        <v>0</v>
      </c>
      <c r="ID131" s="1">
        <f>+IF($E131=ID$22,VLOOKUP($C131,Input!$A$8:$IA$39,MATCH(ID$21,Input!$A$6:$IA$6,0),FALSE),0)*IF(ID$110&gt;=MAX($IC$110:IC$110),MIN((ID$110-MAX($IC$110:IC$110)),(ID$110-IC$110)),0)+IF($E131=ID$22,VLOOKUP($C131,Input!$A$8:$IA$39,MATCH(ID$21,Input!$A$6:$IA$6,0),FALSE),0)*IF(ID$109&gt;=MAX($IC$109:IC$109),MIN((ID$109-MAX($IC$109:IC$109)),(ID$109-IC$109)),0)</f>
        <v>0</v>
      </c>
      <c r="IE131" s="1">
        <f>+IF($E131=IE$22,VLOOKUP($C131,Input!$A$8:$IA$39,MATCH(IE$21,Input!$A$6:$IA$6,0),FALSE),0)*IF(IE$110&gt;=MAX($IC$110:ID$110),MIN((IE$110-MAX($IC$110:ID$110)),(IE$110-ID$110)),0)+IF($E131=IE$22,VLOOKUP($C131,Input!$A$8:$IA$39,MATCH(IE$21,Input!$A$6:$IA$6,0),FALSE),0)*IF(IE$109&gt;=MAX($IC$109:ID$109),MIN((IE$109-MAX($IC$109:ID$109)),(IE$109-ID$109)),0)</f>
        <v>0</v>
      </c>
      <c r="IF131" s="1">
        <f>+IF($E131=IF$22,VLOOKUP($C131,Input!$A$8:$IA$39,MATCH(IF$21,Input!$A$6:$IA$6,0),FALSE),0)*IF(IF$110&gt;=MAX($IC$110:IE$110),MIN((IF$110-MAX($IC$110:IE$110)),(IF$110-IE$110)),0)+IF($E131=IF$22,VLOOKUP($C131,Input!$A$8:$IA$39,MATCH(IF$21,Input!$A$6:$IA$6,0),FALSE),0)*IF(IF$109&gt;=MAX($IC$109:IE$109),MIN((IF$109-MAX($IC$109:IE$109)),(IF$109-IE$109)),0)</f>
        <v>0</v>
      </c>
      <c r="IG131" s="1">
        <f>+IF($E131=IG$22,VLOOKUP($C131,Input!$A$8:$IA$39,MATCH(IG$21,Input!$A$6:$IA$6,0),FALSE),0)*IF(IG$110&gt;=MAX($IC$110:IF$110),MIN((IG$110-MAX($IC$110:IF$110)),(IG$110-IF$110)),0)+IF($E131=IG$22,VLOOKUP($C131,Input!$A$8:$IA$39,MATCH(IG$21,Input!$A$6:$IA$6,0),FALSE),0)*IF(IG$109&gt;=MAX($IC$109:IF$109),MIN((IG$109-MAX($IC$109:IF$109)),(IG$109-IF$109)),0)</f>
        <v>0</v>
      </c>
      <c r="IH131" s="1">
        <f>+IF($E131=IH$22,VLOOKUP($C131,Input!$A$8:$IA$39,MATCH(IH$21,Input!$A$6:$IA$6,0),FALSE),0)*IF(IH$110&gt;=MAX($IC$110:IG$110),MIN((IH$110-MAX($IC$110:IG$110)),(IH$110-IG$110)),0)+IF($E131=IH$22,VLOOKUP($C131,Input!$A$8:$IA$39,MATCH(IH$21,Input!$A$6:$IA$6,0),FALSE),0)*IF(IH$109&gt;=MAX($IC$109:IG$109),MIN((IH$109-MAX($IC$109:IG$109)),(IH$109-IG$109)),0)</f>
        <v>0</v>
      </c>
      <c r="II131" s="1">
        <f>+IF($E131=II$22,VLOOKUP($C131,Input!$A$8:$IA$39,MATCH(II$21,Input!$A$6:$IA$6,0),FALSE),0)*IF(II$110&gt;=MAX($IC$110:IH$110),MIN((II$110-MAX($IC$110:IH$110)),(II$110-IH$110)),0)+IF($E131=II$22,VLOOKUP($C131,Input!$A$8:$IA$39,MATCH(II$21,Input!$A$6:$IA$6,0),FALSE),0)*IF(II$109&gt;=MAX($IC$109:IH$109),MIN((II$109-MAX($IC$109:IH$109)),(II$109-IH$109)),0)</f>
        <v>0</v>
      </c>
      <c r="IJ131" s="1">
        <f>+IF($E131=IJ$22,VLOOKUP($C131,Input!$A$8:$IA$39,MATCH(IJ$21,Input!$A$6:$IA$6,0),FALSE),0)*IF(IJ$110&gt;=MAX($IC$110:II$110),MIN((IJ$110-MAX($IC$110:II$110)),(IJ$110-II$110)),0)+IF($E131=IJ$22,VLOOKUP($C131,Input!$A$8:$IA$39,MATCH(IJ$21,Input!$A$6:$IA$6,0),FALSE),0)*IF(IJ$109&gt;=MAX($IC$109:II$109),MIN((IJ$109-MAX($IC$109:II$109)),(IJ$109-II$109)),0)</f>
        <v>0</v>
      </c>
      <c r="IK131" s="1">
        <f>+IF($E131=IK$22,VLOOKUP($C131,Input!$A$8:$IA$39,MATCH(IK$21,Input!$A$6:$IA$6,0),FALSE),0)*IF(IK$110&gt;=MAX($IC$110:IJ$110),MIN((IK$110-MAX($IC$110:IJ$110)),(IK$110-IJ$110)),0)+IF($E131=IK$22,VLOOKUP($C131,Input!$A$8:$IA$39,MATCH(IK$21,Input!$A$6:$IA$6,0),FALSE),0)*IF(IK$109&gt;=MAX($IC$109:IJ$109),MIN((IK$109-MAX($IC$109:IJ$109)),(IK$109-IJ$109)),0)</f>
        <v>0</v>
      </c>
      <c r="IL131" s="1">
        <f>+IF($E131=IL$22,VLOOKUP($C131,Input!$A$8:$IA$39,MATCH(IL$21,Input!$A$6:$IA$6,0),FALSE),0)*IF(IL$110&gt;=MAX($IC$110:IK$110),MIN((IL$110-MAX($IC$110:IK$110)),(IL$110-IK$110)),0)+IF($E131=IL$22,VLOOKUP($C131,Input!$A$8:$IA$39,MATCH(IL$21,Input!$A$6:$IA$6,0),FALSE),0)*IF(IL$109&gt;=MAX($IC$109:IK$109),MIN((IL$109-MAX($IC$109:IK$109)),(IL$109-IK$109)),0)</f>
        <v>0</v>
      </c>
      <c r="IM131" s="1">
        <f>+IF($E131=IM$22,VLOOKUP($C131,Input!$A$8:$IA$39,MATCH(IM$21,Input!$A$6:$IA$6,0),FALSE),0)*IF(IM$110&gt;=MAX($IC$110:IL$110),MIN((IM$110-MAX($IC$110:IL$110)),(IM$110-IL$110)),0)+IF($E131=IM$22,VLOOKUP($C131,Input!$A$8:$IA$39,MATCH(IM$21,Input!$A$6:$IA$6,0),FALSE),0)*IF(IM$109&gt;=MAX($IC$109:IL$109),MIN((IM$109-MAX($IC$109:IL$109)),(IM$109-IL$109)),0)</f>
        <v>0</v>
      </c>
      <c r="IN131" s="1">
        <f>+IF($E131=IN$22,VLOOKUP($C131,Input!$A$8:$IA$39,MATCH(IN$21,Input!$A$6:$IA$6,0),FALSE),0)*IF(IN$110&gt;=MAX($IC$110:IM$110),MIN((IN$110-MAX($IC$110:IM$110)),(IN$110-IM$110)),0)+IF($E131=IN$22,VLOOKUP($C131,Input!$A$8:$IA$39,MATCH(IN$21,Input!$A$6:$IA$6,0),FALSE),0)*IF(IN$109&gt;=MAX($IC$109:IM$109),MIN((IN$109-MAX($IC$109:IM$109)),(IN$109-IM$109)),0)</f>
        <v>0</v>
      </c>
      <c r="IO131" s="1">
        <f>+IF($E131=IO$22,VLOOKUP($C131,Input!$A$8:$IA$39,MATCH(IO$21,Input!$A$6:$IA$6,0),FALSE),0)*IF(IO$110&gt;=MAX($IC$110:IN$110),MIN((IO$110-MAX($IC$110:IN$110)),(IO$110-IN$110)),0)+IF($E131=IO$22,VLOOKUP($C131,Input!$A$8:$IA$39,MATCH(IO$21,Input!$A$6:$IA$6,0),FALSE),0)*IF(IO$109&gt;=MAX($IC$109:IN$109),MIN((IO$109-MAX($IC$109:IN$109)),(IO$109-IN$109)),0)</f>
        <v>0</v>
      </c>
      <c r="IP131" s="1">
        <f>+IF($E131=IP$22,VLOOKUP($C131,Input!$A$8:$IA$39,MATCH(IP$21,Input!$A$6:$IA$6,0),FALSE),0)*IF(IP$110&gt;=MAX($IC$110:IO$110),MIN((IP$110-MAX($IC$110:IO$110)),(IP$110-IO$110)),0)+IF($E131=IP$22,VLOOKUP($C131,Input!$A$8:$IA$39,MATCH(IP$21,Input!$A$6:$IA$6,0),FALSE),0)*IF(IP$109&gt;=MAX($IC$109:IO$109),MIN((IP$109-MAX($IC$109:IO$109)),(IP$109-IO$109)),0)</f>
        <v>0</v>
      </c>
      <c r="IQ131" s="1">
        <f>+IF($E131=IQ$22,VLOOKUP($C131,Input!$A$8:$IA$39,MATCH(IQ$21,Input!$A$6:$IA$6,0),FALSE),0)*IF(IQ$110&gt;=MAX($IC$110:IP$110),MIN((IQ$110-MAX($IC$110:IP$110)),(IQ$110-IP$110)),0)+IF($E131=IQ$22,VLOOKUP($C131,Input!$A$8:$IA$39,MATCH(IQ$21,Input!$A$6:$IA$6,0),FALSE),0)*IF(IQ$109&gt;=MAX($IC$109:IP$109),MIN((IQ$109-MAX($IC$109:IP$109)),(IQ$109-IP$109)),0)</f>
        <v>0</v>
      </c>
      <c r="IR131" s="1">
        <f>+IF($E131=IR$22,VLOOKUP($C131,Input!$A$8:$IA$39,MATCH(IR$21,Input!$A$6:$IA$6,0),FALSE),0)*IF(IR$110&gt;=MAX($IC$110:IQ$110),MIN((IR$110-MAX($IC$110:IQ$110)),(IR$110-IQ$110)),0)+IF($E131=IR$22,VLOOKUP($C131,Input!$A$8:$IA$39,MATCH(IR$21,Input!$A$6:$IA$6,0),FALSE),0)*IF(IR$109&gt;=MAX($IC$109:IQ$109),MIN((IR$109-MAX($IC$109:IQ$109)),(IR$109-IQ$109)),0)</f>
        <v>0</v>
      </c>
      <c r="IS131" s="1">
        <f>+IF($E131=IS$22,VLOOKUP($C131,Input!$A$8:$IA$39,MATCH(IS$21,Input!$A$6:$IA$6,0),FALSE),0)*IF(IS$110&gt;=MAX($IC$110:IR$110),MIN((IS$110-MAX($IC$110:IR$110)),(IS$110-IR$110)),0)+IF($E131=IS$22,VLOOKUP($C131,Input!$A$8:$IA$39,MATCH(IS$21,Input!$A$6:$IA$6,0),FALSE),0)*IF(IS$109&gt;=MAX($IC$109:IR$109),MIN((IS$109-MAX($IC$109:IR$109)),(IS$109-IR$109)),0)</f>
        <v>0</v>
      </c>
      <c r="IT131" s="1">
        <f>+IF($E131=IT$22,VLOOKUP($C131,Input!$A$8:$IA$39,MATCH(IT$21,Input!$A$6:$IA$6,0),FALSE),0)*IF(IT$110&gt;=MAX($IC$110:IS$110),MIN((IT$110-MAX($IC$110:IS$110)),(IT$110-IS$110)),0)+IF($E131=IT$22,VLOOKUP($C131,Input!$A$8:$IA$39,MATCH(IT$21,Input!$A$6:$IA$6,0),FALSE),0)*IF(IT$109&gt;=MAX($IC$109:IS$109),MIN((IT$109-MAX($IC$109:IS$109)),(IT$109-IS$109)),0)</f>
        <v>0</v>
      </c>
      <c r="IU131" s="1">
        <f>+IF($E131=IU$22,VLOOKUP($C131,Input!$A$8:$IA$39,MATCH(IU$21,Input!$A$6:$IA$6,0),FALSE),0)*IF(IU$110&gt;=MAX($IC$110:IT$110),MIN((IU$110-MAX($IC$110:IT$110)),(IU$110-IT$110)),0)+IF($E131=IU$22,VLOOKUP($C131,Input!$A$8:$IA$39,MATCH(IU$21,Input!$A$6:$IA$6,0),FALSE),0)*IF(IU$109&gt;=MAX($IC$109:IT$109),MIN((IU$109-MAX($IC$109:IT$109)),(IU$109-IT$109)),0)</f>
        <v>0</v>
      </c>
      <c r="IV131" s="1">
        <f>+IF($E131=IV$22,VLOOKUP($C131,Input!$A$8:$IA$39,MATCH(IV$21,Input!$A$6:$IA$6,0),FALSE),0)*IF(IV$110&gt;=MAX($IC$110:IU$110),MIN((IV$110-MAX($IC$110:IU$110)),(IV$110-IU$110)),0)+IF($E131=IV$22,VLOOKUP($C131,Input!$A$8:$IA$39,MATCH(IV$21,Input!$A$6:$IA$6,0),FALSE),0)*IF(IV$109&gt;=MAX($IC$109:IU$109),MIN((IV$109-MAX($IC$109:IU$109)),(IV$109-IU$109)),0)</f>
        <v>0</v>
      </c>
      <c r="IW131" s="1">
        <f>+IF($E131=IW$22,VLOOKUP($C131,Input!$A$8:$IA$39,MATCH(IW$21,Input!$A$6:$IA$6,0),FALSE),0)*IF(IW$110&gt;=MAX($IC$110:IV$110),MIN((IW$110-MAX($IC$110:IV$110)),(IW$110-IV$110)),0)+IF($E131=IW$22,VLOOKUP($C131,Input!$A$8:$IA$39,MATCH(IW$21,Input!$A$6:$IA$6,0),FALSE),0)*IF(IW$109&gt;=MAX($IC$109:IV$109),MIN((IW$109-MAX($IC$109:IV$109)),(IW$109-IV$109)),0)</f>
        <v>0</v>
      </c>
      <c r="IX131" s="1">
        <f>+IF($E131=IX$22,VLOOKUP($C131,Input!$A$8:$IA$39,MATCH(IX$21,Input!$A$6:$IA$6,0),FALSE),0)*IF(IX$110&gt;=MAX($IC$110:IW$110),MIN((IX$110-MAX($IC$110:IW$110)),(IX$110-IW$110)),0)+IF($E131=IX$22,VLOOKUP($C131,Input!$A$8:$IA$39,MATCH(IX$21,Input!$A$6:$IA$6,0),FALSE),0)*IF(IX$109&gt;=MAX($IC$109:IW$109),MIN((IX$109-MAX($IC$109:IW$109)),(IX$109-IW$109)),0)</f>
        <v>0</v>
      </c>
      <c r="IY131" s="1">
        <f>+IF($E131=IY$22,VLOOKUP($C131,Input!$A$8:$IA$39,MATCH(IY$21,Input!$A$6:$IA$6,0),FALSE),0)*IF(IY$110&gt;=MAX($IC$110:IX$110),MIN((IY$110-MAX($IC$110:IX$110)),(IY$110-IX$110)),0)+IF($E131=IY$22,VLOOKUP($C131,Input!$A$8:$IA$39,MATCH(IY$21,Input!$A$6:$IA$6,0),FALSE),0)*IF(IY$109&gt;=MAX($IC$109:IX$109),MIN((IY$109-MAX($IC$109:IX$109)),(IY$109-IX$109)),0)</f>
        <v>0</v>
      </c>
      <c r="IZ131" s="1">
        <f>+IF($E131=IZ$22,VLOOKUP($C131,Input!$A$8:$IA$39,MATCH(IZ$21,Input!$A$6:$IA$6,0),FALSE),0)*IF(IZ$110&gt;=MAX($IC$110:IY$110),MIN((IZ$110-MAX($IC$110:IY$110)),(IZ$110-IY$110)),0)+IF($E131=IZ$22,VLOOKUP($C131,Input!$A$8:$IA$39,MATCH(IZ$21,Input!$A$6:$IA$6,0),FALSE),0)*IF(IZ$109&gt;=MAX($IC$109:IY$109),MIN((IZ$109-MAX($IC$109:IY$109)),(IZ$109-IY$109)),0)</f>
        <v>0</v>
      </c>
      <c r="JA131" s="1">
        <f>+IF($E131=JA$22,VLOOKUP($C131,Input!$A$8:$IA$39,MATCH(JA$21,Input!$A$6:$IA$6,0),FALSE),0)*IF(JA$110&gt;=MAX($IC$110:IZ$110),MIN((JA$110-MAX($IC$110:IZ$110)),(JA$110-IZ$110)),0)+IF($E131=JA$22,VLOOKUP($C131,Input!$A$8:$IA$39,MATCH(JA$21,Input!$A$6:$IA$6,0),FALSE),0)*IF(JA$109&gt;=MAX($IC$109:IZ$109),MIN((JA$109-MAX($IC$109:IZ$109)),(JA$109-IZ$109)),0)</f>
        <v>0</v>
      </c>
      <c r="JB131" s="1">
        <f>+IF($E131=JB$22,VLOOKUP($C131,Input!$A$8:$IA$39,MATCH(JB$21,Input!$A$6:$IA$6,0),FALSE),0)*IF(JB$110&gt;=MAX($IC$110:JA$110),MIN((JB$110-MAX($IC$110:JA$110)),(JB$110-JA$110)),0)+IF($E131=JB$22,VLOOKUP($C131,Input!$A$8:$IA$39,MATCH(JB$21,Input!$A$6:$IA$6,0),FALSE),0)*IF(JB$109&gt;=MAX($IC$109:JA$109),MIN((JB$109-MAX($IC$109:JA$109)),(JB$109-JA$109)),0)</f>
        <v>0</v>
      </c>
      <c r="JC131" s="1">
        <f>+IF($E131=JC$22,VLOOKUP($C131,Input!$A$8:$IA$39,MATCH(JC$21,Input!$A$6:$IA$6,0),FALSE),0)*IF(JC$110&gt;=MAX($IC$110:JB$110),MIN((JC$110-MAX($IC$110:JB$110)),(JC$110-JB$110)),0)+IF($E131=JC$22,VLOOKUP($C131,Input!$A$8:$IA$39,MATCH(JC$21,Input!$A$6:$IA$6,0),FALSE),0)*IF(JC$109&gt;=MAX($IC$109:JB$109),MIN((JC$109-MAX($IC$109:JB$109)),(JC$109-JB$109)),0)</f>
        <v>0</v>
      </c>
      <c r="JD131" s="1">
        <f>+IF($E131=JD$22,VLOOKUP($C131,Input!$A$8:$IA$39,MATCH(JD$21,Input!$A$6:$IA$6,0),FALSE),0)*IF(JD$110&gt;=MAX($IC$110:JC$110),MIN((JD$110-MAX($IC$110:JC$110)),(JD$110-JC$110)),0)+IF($E131=JD$22,VLOOKUP($C131,Input!$A$8:$IA$39,MATCH(JD$21,Input!$A$6:$IA$6,0),FALSE),0)*IF(JD$109&gt;=MAX($IC$109:JC$109),MIN((JD$109-MAX($IC$109:JC$109)),(JD$109-JC$109)),0)</f>
        <v>0</v>
      </c>
      <c r="JE131" s="1">
        <f>+IF($E131=JE$22,VLOOKUP($C131,Input!$A$8:$IA$39,MATCH(JE$21,Input!$A$6:$IA$6,0),FALSE),0)*IF(JE$110&gt;=MAX($IC$110:JD$110),MIN((JE$110-MAX($IC$110:JD$110)),(JE$110-JD$110)),0)+IF($E131=JE$22,VLOOKUP($C131,Input!$A$8:$IA$39,MATCH(JE$21,Input!$A$6:$IA$6,0),FALSE),0)*IF(JE$109&gt;=MAX($IC$109:JD$109),MIN((JE$109-MAX($IC$109:JD$109)),(JE$109-JD$109)),0)</f>
        <v>0</v>
      </c>
      <c r="JF131" s="1">
        <f>+IF($E131=JF$22,VLOOKUP($C131,Input!$A$8:$IA$39,MATCH(JF$21,Input!$A$6:$IA$6,0),FALSE),0)*IF(JF$110&gt;=MAX($IC$110:JE$110),MIN((JF$110-MAX($IC$110:JE$110)),(JF$110-JE$110)),0)+IF($E131=JF$22,VLOOKUP($C131,Input!$A$8:$IA$39,MATCH(JF$21,Input!$A$6:$IA$6,0),FALSE),0)*IF(JF$109&gt;=MAX($IC$109:JE$109),MIN((JF$109-MAX($IC$109:JE$109)),(JF$109-JE$109)),0)</f>
        <v>0</v>
      </c>
      <c r="JG131" s="1">
        <f>+IF($E131=JG$22,VLOOKUP($C131,Input!$A$8:$IA$39,MATCH(JG$21,Input!$A$6:$IA$6,0),FALSE),0)*IF(JG$110&gt;=MAX($IC$110:JF$110),MIN((JG$110-MAX($IC$110:JF$110)),(JG$110-JF$110)),0)+IF($E131=JG$22,VLOOKUP($C131,Input!$A$8:$IA$39,MATCH(JG$21,Input!$A$6:$IA$6,0),FALSE),0)*IF(JG$109&gt;=MAX($IC$109:JF$109),MIN((JG$109-MAX($IC$109:JF$109)),(JG$109-JF$109)),0)</f>
        <v>0</v>
      </c>
      <c r="JH131" s="1">
        <f>+IF($E131=JH$22,VLOOKUP($C131,Input!$A$8:$IA$39,MATCH(JH$21,Input!$A$6:$IA$6,0),FALSE),0)*IF(JH$110&gt;=MAX($IC$110:JG$110),MIN((JH$110-MAX($IC$110:JG$110)),(JH$110-JG$110)),0)+IF($E131=JH$22,VLOOKUP($C131,Input!$A$8:$IA$39,MATCH(JH$21,Input!$A$6:$IA$6,0),FALSE),0)*IF(JH$109&gt;=MAX($IC$109:JG$109),MIN((JH$109-MAX($IC$109:JG$109)),(JH$109-JG$109)),0)</f>
        <v>0</v>
      </c>
      <c r="JI131" s="1">
        <f>+IF($E131=JI$22,VLOOKUP($C131,Input!$A$8:$IA$39,MATCH(JI$21,Input!$A$6:$IA$6,0),FALSE),0)*IF(JI$110&gt;=MAX($IC$110:JH$110),MIN((JI$110-MAX($IC$110:JH$110)),(JI$110-JH$110)),0)+IF($E131=JI$22,VLOOKUP($C131,Input!$A$8:$IA$39,MATCH(JI$21,Input!$A$6:$IA$6,0),FALSE),0)*IF(JI$109&gt;=MAX($IC$109:JH$109),MIN((JI$109-MAX($IC$109:JH$109)),(JI$109-JH$109)),0)</f>
        <v>0</v>
      </c>
      <c r="JJ131" s="1">
        <f>+IF($E131=JJ$22,VLOOKUP($C131,Input!$A$8:$IA$39,MATCH(JJ$21,Input!$A$6:$IA$6,0),FALSE),0)*IF(JJ$110&gt;=MAX($IC$110:JI$110),MIN((JJ$110-MAX($IC$110:JI$110)),(JJ$110-JI$110)),0)+IF($E131=JJ$22,VLOOKUP($C131,Input!$A$8:$IA$39,MATCH(JJ$21,Input!$A$6:$IA$6,0),FALSE),0)*IF(JJ$109&gt;=MAX($IC$109:JI$109),MIN((JJ$109-MAX($IC$109:JI$109)),(JJ$109-JI$109)),0)</f>
        <v>0</v>
      </c>
      <c r="JK131" s="1">
        <f>+IF($E131=JK$22,VLOOKUP($C131,Input!$A$8:$IA$39,MATCH(JK$21,Input!$A$6:$IA$6,0),FALSE),0)*IF(JK$110&gt;=MAX($IC$110:JJ$110),MIN((JK$110-MAX($IC$110:JJ$110)),(JK$110-JJ$110)),0)+IF($E131=JK$22,VLOOKUP($C131,Input!$A$8:$IA$39,MATCH(JK$21,Input!$A$6:$IA$6,0),FALSE),0)*IF(JK$109&gt;=MAX($IC$109:JJ$109),MIN((JK$109-MAX($IC$109:JJ$109)),(JK$109-JJ$109)),0)</f>
        <v>0</v>
      </c>
      <c r="JL131" s="1">
        <f>+IF($E131=JL$22,VLOOKUP($C131,Input!$A$8:$IA$39,MATCH(JL$21,Input!$A$6:$IA$6,0),FALSE),0)*IF(JL$110&gt;=MAX($IC$110:JK$110),MIN((JL$110-MAX($IC$110:JK$110)),(JL$110-JK$110)),0)+IF($E131=JL$22,VLOOKUP($C131,Input!$A$8:$IA$39,MATCH(JL$21,Input!$A$6:$IA$6,0),FALSE),0)*IF(JL$109&gt;=MAX($IC$109:JK$109),MIN((JL$109-MAX($IC$109:JK$109)),(JL$109-JK$109)),0)</f>
        <v>0</v>
      </c>
      <c r="JN131" t="str">
        <f>+VLOOKUP($C131,Input!$A$8:$GZ$39,MATCH(JN$21,Input!$A$6:$GZ$6,0),FALSE)</f>
        <v>Charger Maintenance ($/kWh)</v>
      </c>
      <c r="JO131" s="1">
        <f>IF($E131+$I131+$D$7&lt;=JO$22,0,IF(JO$22-$D$7&gt;=$E131,VLOOKUP($C131,Input!$A$8:$GZ$39,MATCH(JO$21,Input!$A$6:$GZ$6,0),FALSE),0)*$F131/$G131)*$D131</f>
        <v>0</v>
      </c>
      <c r="JP131" s="1">
        <f>IF($E131+$I131+$D$7&lt;=JP$22,0,IF(JP$22-$D$7&gt;=$E131,VLOOKUP($C131,Input!$A$8:$GZ$39,MATCH(JP$21,Input!$A$6:$GZ$6,0),FALSE),0)*$F131/$G131)*$D131</f>
        <v>0</v>
      </c>
      <c r="JQ131" s="1">
        <f>IF($E131+$I131+$D$7&lt;=JQ$22,0,IF(JQ$22-$D$7&gt;=$E131,VLOOKUP($C131,Input!$A$8:$GZ$39,MATCH(JQ$21,Input!$A$6:$GZ$6,0),FALSE),0)*$F131/$G131)*$D131</f>
        <v>0</v>
      </c>
      <c r="JR131" s="1">
        <f>IF($E131+$I131+$D$7&lt;=JR$22,0,IF(JR$22-$D$7&gt;=$E131,VLOOKUP($C131,Input!$A$8:$GZ$39,MATCH(JR$21,Input!$A$6:$GZ$6,0),FALSE),0)*$F131/$G131)*$D131</f>
        <v>0</v>
      </c>
      <c r="JS131" s="1">
        <f>IF($E131+$I131+$D$7&lt;=JS$22,0,IF(JS$22-$D$7&gt;=$E131,VLOOKUP($C131,Input!$A$8:$GZ$39,MATCH(JS$21,Input!$A$6:$GZ$6,0),FALSE),0)*$F131/$G131)*$D131</f>
        <v>0</v>
      </c>
      <c r="JT131" s="1">
        <f>IF($E131+$I131+$D$7&lt;=JT$22,0,IF(JT$22-$D$7&gt;=$E131,VLOOKUP($C131,Input!$A$8:$GZ$39,MATCH(JT$21,Input!$A$6:$GZ$6,0),FALSE),0)*$F131/$G131)*$D131</f>
        <v>0</v>
      </c>
      <c r="JU131" s="1">
        <f>IF($E131+$I131+$D$7&lt;=JU$22,0,IF(JU$22-$D$7&gt;=$E131,VLOOKUP($C131,Input!$A$8:$GZ$39,MATCH(JU$21,Input!$A$6:$GZ$6,0),FALSE),0)*$F131/$G131)*$D131</f>
        <v>0</v>
      </c>
      <c r="JV131" s="1">
        <f>IF($E131+$I131+$D$7&lt;=JV$22,0,IF(JV$22-$D$7&gt;=$E131,VLOOKUP($C131,Input!$A$8:$GZ$39,MATCH(JV$21,Input!$A$6:$GZ$6,0),FALSE),0)*$F131/$G131)*$D131</f>
        <v>0</v>
      </c>
      <c r="JW131" s="1">
        <f>IF($E131+$I131+$D$7&lt;=JW$22,0,IF(JW$22-$D$7&gt;=$E131,VLOOKUP($C131,Input!$A$8:$GZ$39,MATCH(JW$21,Input!$A$6:$GZ$6,0),FALSE),0)*$F131/$G131)*$D131</f>
        <v>0</v>
      </c>
      <c r="JX131" s="1">
        <f>IF($E131+$I131+$D$7&lt;=JX$22,0,IF(JX$22-$D$7&gt;=$E131,VLOOKUP($C131,Input!$A$8:$GZ$39,MATCH(JX$21,Input!$A$6:$GZ$6,0),FALSE),0)*$F131/$G131)*$D131</f>
        <v>0</v>
      </c>
      <c r="JY131" s="1">
        <f>IF($E131+$I131+$D$7&lt;=JY$22,0,IF(JY$22-$D$7&gt;=$E131,VLOOKUP($C131,Input!$A$8:$GZ$39,MATCH(JY$21,Input!$A$6:$GZ$6,0),FALSE),0)*$F131/$G131)*$D131</f>
        <v>0</v>
      </c>
      <c r="JZ131" s="1">
        <f>IF($E131+$I131+$D$7&lt;=JZ$22,0,IF(JZ$22-$D$7&gt;=$E131,VLOOKUP($C131,Input!$A$8:$GZ$39,MATCH(JZ$21,Input!$A$6:$GZ$6,0),FALSE),0)*$F131/$G131)*$D131</f>
        <v>0</v>
      </c>
      <c r="KA131" s="1">
        <f>IF($E131+$I131+$D$7&lt;=KA$22,0,IF(KA$22-$D$7&gt;=$E131,VLOOKUP($C131,Input!$A$8:$GZ$39,MATCH(KA$21,Input!$A$6:$GZ$6,0),FALSE),0)*$F131/$G131)*$D131</f>
        <v>0</v>
      </c>
      <c r="KB131" s="1">
        <f>IF($E131+$I131+$D$7&lt;=KB$22,0,IF(KB$22-$D$7&gt;=$E131,VLOOKUP($C131,Input!$A$8:$GZ$39,MATCH(KB$21,Input!$A$6:$GZ$6,0),FALSE),0)*$F131/$G131)*$D131</f>
        <v>0</v>
      </c>
      <c r="KC131" s="1">
        <f>IF($E131+$I131+$D$7&lt;=KC$22,0,IF(KC$22-$D$7&gt;=$E131,VLOOKUP($C131,Input!$A$8:$GZ$39,MATCH(KC$21,Input!$A$6:$GZ$6,0),FALSE),0)*$F131/$G131)*$D131</f>
        <v>0</v>
      </c>
      <c r="KD131" s="1">
        <f>IF($E131+$I131+$D$7&lt;=KD$22,0,IF(KD$22-$D$7&gt;=$E131,VLOOKUP($C131,Input!$A$8:$GZ$39,MATCH(KD$21,Input!$A$6:$GZ$6,0),FALSE),0)*$F131/$G131)*$D131</f>
        <v>0</v>
      </c>
      <c r="KE131" s="1">
        <f>IF($E131+$I131+$D$7&lt;=KE$22,0,IF(KE$22-$D$7&gt;=$E131,VLOOKUP($C131,Input!$A$8:$GZ$39,MATCH(KE$21,Input!$A$6:$GZ$6,0),FALSE),0)*$F131/$G131)*$D131</f>
        <v>0</v>
      </c>
      <c r="KF131" s="1">
        <f>IF($E131+$I131+$D$7&lt;=KF$22,0,IF(KF$22-$D$7&gt;=$E131,VLOOKUP($C131,Input!$A$8:$GZ$39,MATCH(KF$21,Input!$A$6:$GZ$6,0),FALSE),0)*$F131/$G131)*$D131</f>
        <v>0</v>
      </c>
      <c r="KG131" s="1">
        <f>IF($E131+$I131+$D$7&lt;=KG$22,0,IF(KG$22-$D$7&gt;=$E131,VLOOKUP($C131,Input!$A$8:$GZ$39,MATCH(KG$21,Input!$A$6:$GZ$6,0),FALSE),0)*$F131/$G131)*$D131</f>
        <v>0</v>
      </c>
      <c r="KH131" s="1">
        <f>IF($E131+$I131+$D$7&lt;=KH$22,0,IF(KH$22-$D$7&gt;=$E131,VLOOKUP($C131,Input!$A$8:$GZ$39,MATCH(KH$21,Input!$A$6:$GZ$6,0),FALSE),0)*$F131/$G131)*$D131</f>
        <v>0</v>
      </c>
      <c r="KI131" s="1">
        <f>IF($E131+$I131+$D$7&lt;=KI$22,0,IF(KI$22-$D$7&gt;=$E131,VLOOKUP($C131,Input!$A$8:$GZ$39,MATCH(KI$21,Input!$A$6:$GZ$6,0),FALSE),0)*$F131/$G131)*$D131</f>
        <v>0</v>
      </c>
      <c r="KJ131" s="1">
        <f>IF($E131+$I131+$D$7&lt;=KJ$22,0,IF(KJ$22-$D$7&gt;=$E131,VLOOKUP($C131,Input!$A$8:$GZ$39,MATCH(KJ$21,Input!$A$6:$GZ$6,0),FALSE),0)*$F131/$G131)*$D131</f>
        <v>0</v>
      </c>
      <c r="KK131" s="1">
        <f>IF($E131+$I131+$D$7&lt;=KK$22,0,IF(KK$22-$D$7&gt;=$E131,VLOOKUP($C131,Input!$A$8:$GZ$39,MATCH(KK$21,Input!$A$6:$GZ$6,0),FALSE),0)*$F131/$G131)*$D131</f>
        <v>0</v>
      </c>
      <c r="KL131" s="1">
        <f>IF($E131+$I131+$D$7&lt;=KL$22,0,IF(KL$22-$D$7&gt;=$E131,VLOOKUP($C131,Input!$A$8:$GZ$39,MATCH(KL$21,Input!$A$6:$GZ$6,0),FALSE),0)*$F131/$G131)*$D131</f>
        <v>0</v>
      </c>
      <c r="KM131" s="1">
        <f>IF($E131+$I131+$D$7&lt;=KM$22,0,IF(KM$22-$D$7&gt;=$E131,VLOOKUP($C131,Input!$A$8:$GZ$39,MATCH(KM$21,Input!$A$6:$GZ$6,0),FALSE),0)*$F131/$G131)*$D131</f>
        <v>0</v>
      </c>
      <c r="KN131" s="1">
        <f>IF($E131+$I131+$D$7&lt;=KN$22,0,IF(KN$22-$D$7&gt;=$E131,VLOOKUP($C131,Input!$A$8:$GZ$39,MATCH(KN$21,Input!$A$6:$GZ$6,0),FALSE),0)*$F131/$G131)*$D131</f>
        <v>0</v>
      </c>
      <c r="KO131" s="1">
        <f>IF($E131+$I131+$D$7&lt;=KO$22,0,IF(KO$22-$D$7&gt;=$E131,VLOOKUP($C131,Input!$A$8:$GZ$39,MATCH(KO$21,Input!$A$6:$GZ$6,0),FALSE),0)*$F131/$G131)*$D131</f>
        <v>0</v>
      </c>
      <c r="KP131" s="1">
        <f>IF($E131+$I131+$D$7&lt;=KP$22,0,IF(KP$22-$D$7&gt;=$E131,VLOOKUP($C131,Input!$A$8:$GZ$39,MATCH(KP$21,Input!$A$6:$GZ$6,0),FALSE),0)*$F131/$G131)*$D131</f>
        <v>0</v>
      </c>
      <c r="KQ131" s="1">
        <f>IF($E131+$I131+$D$7&lt;=KQ$22,0,IF(KQ$22-$D$7&gt;=$E131,VLOOKUP($C131,Input!$A$8:$GZ$39,MATCH(KQ$21,Input!$A$6:$GZ$6,0),FALSE),0)*$F131/$G131)*$D131</f>
        <v>0</v>
      </c>
      <c r="KR131" s="1">
        <f>IF($E131+$I131+$D$7&lt;=KR$22,0,IF(KR$22-$D$7&gt;=$E131,VLOOKUP($C131,Input!$A$8:$GZ$39,MATCH(KR$21,Input!$A$6:$GZ$6,0),FALSE),0)*$F131/$G131)*$D131</f>
        <v>0</v>
      </c>
      <c r="KS131" s="1">
        <f>IF($E131+$I131+$D$7&lt;=KS$22,0,IF(KS$22-$D$7&gt;=$E131,VLOOKUP($C131,Input!$A$8:$GZ$39,MATCH(KS$21,Input!$A$6:$GZ$6,0),FALSE),0)*$F131/$G131)*$D131</f>
        <v>0</v>
      </c>
      <c r="KT131" s="1">
        <f>IF($E131+$I131+$D$7&lt;=KT$22,0,IF(KT$22-$D$7&gt;=$E131,VLOOKUP($C131,Input!$A$8:$GZ$39,MATCH(KT$21,Input!$A$6:$GZ$6,0),FALSE),0)*$F131/$G131)*$D131</f>
        <v>0</v>
      </c>
      <c r="KU131" s="1">
        <f>IF($E131+$I131+$D$7&lt;=KU$22,0,IF(KU$22-$D$7&gt;=$E131,VLOOKUP($C131,Input!$A$8:$GZ$39,MATCH(KU$21,Input!$A$6:$GZ$6,0),FALSE),0)*$F131/$G131)*$D131</f>
        <v>0</v>
      </c>
      <c r="KV131" s="1">
        <f>IF($E131+$I131+$D$7&lt;=KV$22,0,IF(KV$22-$D$7&gt;=$E131,VLOOKUP($C131,Input!$A$8:$GZ$39,MATCH(KV$21,Input!$A$6:$GZ$6,0),FALSE),0)*$F131/$G131)*$D131</f>
        <v>0</v>
      </c>
      <c r="KW131" s="1">
        <f>IF($E131+$I131+$D$7&lt;=KW$22,0,IF(KW$22-$D$7&gt;=$E131,VLOOKUP($C131,Input!$A$8:$GZ$39,MATCH(KW$21,Input!$A$6:$GZ$6,0),FALSE),0)*$F131/$G131)*$D131</f>
        <v>0</v>
      </c>
      <c r="KY131" t="str">
        <f>VLOOKUP($C131,Input!$A$8:$HV$39,MATCH(KY$21,Input!$A$6:$HV$6,0),FALSE)</f>
        <v>$/kWh from "Main Tab" selection for depot charging and it is scaled to EIA cost projections</v>
      </c>
      <c r="KZ131" s="1">
        <f>IF($E131+$I131+$D$7&lt;=KZ$22,0,IF(KZ$22-$D$7&gt;=$E131,VLOOKUP($C131,Input!$A$8:$HV$39,MATCH(KZ$21,Input!$A$6:$HV$6,0),FALSE)/$G131*$F131,0))*$D131</f>
        <v>0</v>
      </c>
      <c r="LA131" s="1">
        <f>IF($E131+$I131+$D$7&lt;=LA$22,0,IF(LA$22-$D$7&gt;=$E131,VLOOKUP($C131,Input!$A$8:$HV$39,MATCH(LA$21,Input!$A$6:$HV$6,0),FALSE)/$G131*$F131,0))*$D131</f>
        <v>0</v>
      </c>
      <c r="LB131" s="1">
        <f>IF($E131+$I131+$D$7&lt;=LB$22,0,IF(LB$22-$D$7&gt;=$E131,VLOOKUP($C131,Input!$A$8:$HV$39,MATCH(LB$21,Input!$A$6:$HV$6,0),FALSE)/$G131*$F131,0))*$D131</f>
        <v>0</v>
      </c>
      <c r="LC131" s="1">
        <f>IF($E131+$I131+$D$7&lt;=LC$22,0,IF(LC$22-$D$7&gt;=$E131,VLOOKUP($C131,Input!$A$8:$HV$39,MATCH(LC$21,Input!$A$6:$HV$6,0),FALSE)/$G131*$F131,0))*$D131</f>
        <v>0</v>
      </c>
      <c r="LD131" s="1">
        <f>IF($E131+$I131+$D$7&lt;=LD$22,0,IF(LD$22-$D$7&gt;=$E131,VLOOKUP($C131,Input!$A$8:$HV$39,MATCH(LD$21,Input!$A$6:$HV$6,0),FALSE)/$G131*$F131,0))*$D131</f>
        <v>0</v>
      </c>
      <c r="LE131" s="1">
        <f>IF($E131+$I131+$D$7&lt;=LE$22,0,IF(LE$22-$D$7&gt;=$E131,VLOOKUP($C131,Input!$A$8:$HV$39,MATCH(LE$21,Input!$A$6:$HV$6,0),FALSE)/$G131*$F131,0))*$D131</f>
        <v>0</v>
      </c>
      <c r="LF131" s="1">
        <f>IF($E131+$I131+$D$7&lt;=LF$22,0,IF(LF$22-$D$7&gt;=$E131,VLOOKUP($C131,Input!$A$8:$HV$39,MATCH(LF$21,Input!$A$6:$HV$6,0),FALSE)/$G131*$F131,0))*$D131</f>
        <v>0</v>
      </c>
      <c r="LG131" s="1">
        <f>IF($E131+$I131+$D$7&lt;=LG$22,0,IF(LG$22-$D$7&gt;=$E131,VLOOKUP($C131,Input!$A$8:$HV$39,MATCH(LG$21,Input!$A$6:$HV$6,0),FALSE)/$G131*$F131,0))*$D131</f>
        <v>0</v>
      </c>
      <c r="LH131" s="1">
        <f>IF($E131+$I131+$D$7&lt;=LH$22,0,IF(LH$22-$D$7&gt;=$E131,VLOOKUP($C131,Input!$A$8:$HV$39,MATCH(LH$21,Input!$A$6:$HV$6,0),FALSE)/$G131*$F131,0))*$D131</f>
        <v>0</v>
      </c>
      <c r="LI131" s="1">
        <f>IF($E131+$I131+$D$7&lt;=LI$22,0,IF(LI$22-$D$7&gt;=$E131,VLOOKUP($C131,Input!$A$8:$HV$39,MATCH(LI$21,Input!$A$6:$HV$6,0),FALSE)/$G131*$F131,0))*$D131</f>
        <v>0</v>
      </c>
      <c r="LJ131" s="1">
        <f>IF($E131+$I131+$D$7&lt;=LJ$22,0,IF(LJ$22-$D$7&gt;=$E131,VLOOKUP($C131,Input!$A$8:$HV$39,MATCH(LJ$21,Input!$A$6:$HV$6,0),FALSE)/$G131*$F131,0))*$D131</f>
        <v>0</v>
      </c>
      <c r="LK131" s="1">
        <f>IF($E131+$I131+$D$7&lt;=LK$22,0,IF(LK$22-$D$7&gt;=$E131,VLOOKUP($C131,Input!$A$8:$HV$39,MATCH(LK$21,Input!$A$6:$HV$6,0),FALSE)/$G131*$F131,0))*$D131</f>
        <v>0</v>
      </c>
      <c r="LL131" s="1">
        <f>IF($E131+$I131+$D$7&lt;=LL$22,0,IF(LL$22-$D$7&gt;=$E131,VLOOKUP($C131,Input!$A$8:$HV$39,MATCH(LL$21,Input!$A$6:$HV$6,0),FALSE)/$G131*$F131,0))*$D131</f>
        <v>0</v>
      </c>
      <c r="LM131" s="1">
        <f>IF($E131+$I131+$D$7&lt;=LM$22,0,IF(LM$22-$D$7&gt;=$E131,VLOOKUP($C131,Input!$A$8:$HV$39,MATCH(LM$21,Input!$A$6:$HV$6,0),FALSE)/$G131*$F131,0))*$D131</f>
        <v>0</v>
      </c>
      <c r="LN131" s="1">
        <f>IF($E131+$I131+$D$7&lt;=LN$22,0,IF(LN$22-$D$7&gt;=$E131,VLOOKUP($C131,Input!$A$8:$HV$39,MATCH(LN$21,Input!$A$6:$HV$6,0),FALSE)/$G131*$F131,0))*$D131</f>
        <v>0</v>
      </c>
      <c r="LO131" s="1">
        <f>IF($E131+$I131+$D$7&lt;=LO$22,0,IF(LO$22-$D$7&gt;=$E131,VLOOKUP($C131,Input!$A$8:$HV$39,MATCH(LO$21,Input!$A$6:$HV$6,0),FALSE)/$G131*$F131,0))*$D131</f>
        <v>0</v>
      </c>
      <c r="LP131" s="1">
        <f>IF($E131+$I131+$D$7&lt;=LP$22,0,IF(LP$22-$D$7&gt;=$E131,VLOOKUP($C131,Input!$A$8:$HV$39,MATCH(LP$21,Input!$A$6:$HV$6,0),FALSE)/$G131*$F131,0))*$D131</f>
        <v>0</v>
      </c>
      <c r="LQ131" s="1">
        <f>IF($E131+$I131+$D$7&lt;=LQ$22,0,IF(LQ$22-$D$7&gt;=$E131,VLOOKUP($C131,Input!$A$8:$HV$39,MATCH(LQ$21,Input!$A$6:$HV$6,0),FALSE)/$G131*$F131,0))*$D131</f>
        <v>0</v>
      </c>
      <c r="LR131" s="1">
        <f>IF($E131+$I131+$D$7&lt;=LR$22,0,IF(LR$22-$D$7&gt;=$E131,VLOOKUP($C131,Input!$A$8:$HV$39,MATCH(LR$21,Input!$A$6:$HV$6,0),FALSE)/$G131*$F131,0))*$D131</f>
        <v>0</v>
      </c>
      <c r="LS131" s="1">
        <f>IF($E131+$I131+$D$7&lt;=LS$22,0,IF(LS$22-$D$7&gt;=$E131,VLOOKUP($C131,Input!$A$8:$HV$39,MATCH(LS$21,Input!$A$6:$HV$6,0),FALSE)/$G131*$F131,0))*$D131</f>
        <v>0</v>
      </c>
      <c r="LT131" s="1">
        <f>IF($E131+$I131+$D$7&lt;=LT$22,0,IF(LT$22-$D$7&gt;=$E131,VLOOKUP($C131,Input!$A$8:$HV$39,MATCH(LT$21,Input!$A$6:$HV$6,0),FALSE)/$G131*$F131,0))*$D131</f>
        <v>0</v>
      </c>
      <c r="LU131" s="1">
        <f>IF($E131+$I131+$D$7&lt;=LU$22,0,IF(LU$22-$D$7&gt;=$E131,VLOOKUP($C131,Input!$A$8:$HV$39,MATCH(LU$21,Input!$A$6:$HV$6,0),FALSE)/$G131*$F131,0))*$D131</f>
        <v>0</v>
      </c>
      <c r="LV131" s="1">
        <f>IF($E131+$I131+$D$7&lt;=LV$22,0,IF(LV$22-$D$7&gt;=$E131,VLOOKUP($C131,Input!$A$8:$HV$39,MATCH(LV$21,Input!$A$6:$HV$6,0),FALSE)/$G131*$F131,0))*$D131</f>
        <v>0</v>
      </c>
      <c r="LW131" s="1">
        <f>IF($E131+$I131+$D$7&lt;=LW$22,0,IF(LW$22-$D$7&gt;=$E131,VLOOKUP($C131,Input!$A$8:$HV$39,MATCH(LW$21,Input!$A$6:$HV$6,0),FALSE)/$G131*$F131,0))*$D131</f>
        <v>0</v>
      </c>
      <c r="LX131" s="1">
        <f>IF($E131+$I131+$D$7&lt;=LX$22,0,IF(LX$22-$D$7&gt;=$E131,VLOOKUP($C131,Input!$A$8:$HV$39,MATCH(LX$21,Input!$A$6:$HV$6,0),FALSE)/$G131*$F131,0))*$D131</f>
        <v>0</v>
      </c>
      <c r="LY131" s="1">
        <f>IF($E131+$I131+$D$7&lt;=LY$22,0,IF(LY$22-$D$7&gt;=$E131,VLOOKUP($C131,Input!$A$8:$HV$39,MATCH(LY$21,Input!$A$6:$HV$6,0),FALSE)/$G131*$F131,0))*$D131</f>
        <v>0</v>
      </c>
      <c r="LZ131" s="1">
        <f>IF($E131+$I131+$D$7&lt;=LZ$22,0,IF(LZ$22-$D$7&gt;=$E131,VLOOKUP($C131,Input!$A$8:$HV$39,MATCH(LZ$21,Input!$A$6:$HV$6,0),FALSE)/$G131*$F131,0))*$D131</f>
        <v>0</v>
      </c>
      <c r="MA131" s="1">
        <f>IF($E131+$I131+$D$7&lt;=MA$22,0,IF(MA$22-$D$7&gt;=$E131,VLOOKUP($C131,Input!$A$8:$HV$39,MATCH(MA$21,Input!$A$6:$HV$6,0),FALSE)/$G131*$F131,0))*$D131</f>
        <v>0</v>
      </c>
      <c r="MB131" s="1">
        <f>IF($E131+$I131+$D$7&lt;=MB$22,0,IF(MB$22-$D$7&gt;=$E131,VLOOKUP($C131,Input!$A$8:$HV$39,MATCH(MB$21,Input!$A$6:$HV$6,0),FALSE)/$G131*$F131,0))*$D131</f>
        <v>0</v>
      </c>
      <c r="MC131" s="1">
        <f>IF($E131+$I131+$D$7&lt;=MC$22,0,IF(MC$22-$D$7&gt;=$E131,VLOOKUP($C131,Input!$A$8:$HV$39,MATCH(MC$21,Input!$A$6:$HV$6,0),FALSE)/$G131*$F131,0))*$D131</f>
        <v>0</v>
      </c>
      <c r="MD131" s="1">
        <f>IF($E131+$I131+$D$7&lt;=MD$22,0,IF(MD$22-$D$7&gt;=$E131,VLOOKUP($C131,Input!$A$8:$HV$39,MATCH(MD$21,Input!$A$6:$HV$6,0),FALSE)/$G131*$F131,0))*$D131</f>
        <v>0</v>
      </c>
      <c r="ME131" s="1">
        <f>IF($E131+$I131+$D$7&lt;=ME$22,0,IF(ME$22-$D$7&gt;=$E131,VLOOKUP($C131,Input!$A$8:$HV$39,MATCH(ME$21,Input!$A$6:$HV$6,0),FALSE)/$G131*$F131,0))*$D131</f>
        <v>0</v>
      </c>
      <c r="MF131" s="1">
        <f>IF($E131+$I131+$D$7&lt;=MF$22,0,IF(MF$22-$D$7&gt;=$E131,VLOOKUP($C131,Input!$A$8:$HV$39,MATCH(MF$21,Input!$A$6:$HV$6,0),FALSE)/$G131*$F131,0))*$D131</f>
        <v>0</v>
      </c>
      <c r="MG131" s="1">
        <f>IF($E131+$I131+$D$7&lt;=MG$22,0,IF(MG$22-$D$7&gt;=$E131,VLOOKUP($C131,Input!$A$8:$HV$39,MATCH(MG$21,Input!$A$6:$HV$6,0),FALSE)/$G131*$F131,0))*$D131</f>
        <v>0</v>
      </c>
      <c r="MH131" s="1">
        <f>IF($E131+$I131+$D$7&lt;=MH$22,0,IF(MH$22-$D$7&gt;=$E131,VLOOKUP($C131,Input!$A$8:$HV$39,MATCH(MH$21,Input!$A$6:$HV$6,0),FALSE)/$G131*$F131,0))*$D131</f>
        <v>0</v>
      </c>
      <c r="MI131" s="1">
        <f>IF($E131+$I131+$D$7&lt;=MI$22,0,IF(MI$22-$D$7&gt;=$E131,VLOOKUP($C131,Input!$A$8:$HV$39,MATCH(MI$21,Input!$A$6:$HV$6,0),FALSE)/$G131*$F131,0))*$D131</f>
        <v>0</v>
      </c>
      <c r="MJ131" s="1">
        <f>IF($E131+$I131+$D$7&lt;=MJ$22,0,IF(MJ$22-$D$7&gt;=$E131,VLOOKUP($C131,Input!$A$8:$HV$39,MATCH(MJ$21,Input!$A$6:$HV$6,0),FALSE)/$G131*$F131,0))*$D131</f>
        <v>0</v>
      </c>
      <c r="MK131" s="1">
        <f>IF($E131+$I131+$D$7&lt;=MK$22,0,IF(MK$22-$D$7&gt;=$E131,VLOOKUP($C131,Input!$A$8:$HV$39,MATCH(MK$21,Input!$A$6:$HV$6,0),FALSE)/$G131*$F131,0))*$D131</f>
        <v>0</v>
      </c>
      <c r="ML131" s="1">
        <f>IF($E131+$I131+$D$7&lt;=ML$22,0,IF(ML$22-$D$7&gt;=$E131,VLOOKUP($C131,Input!$A$8:$HV$39,MATCH(ML$21,Input!$A$6:$HV$6,0),FALSE)/$G131*$F131,0))*$D131</f>
        <v>0</v>
      </c>
      <c r="MM131" s="1">
        <f>IF($E131+$I131+$D$7&lt;=MM$22,0,IF(MM$22-$D$7&gt;=$E131,VLOOKUP($C131,Input!$A$8:$HV$39,MATCH(MM$21,Input!$A$6:$HV$6,0),FALSE)/$G131*$F131,0))*$D131</f>
        <v>0</v>
      </c>
      <c r="MN131" s="1">
        <f>IF($E131+$I131+$D$7&lt;=MN$22,0,IF(MN$22-$D$7&gt;=$E131,VLOOKUP($C131,Input!$A$8:$HV$39,MATCH(MN$21,Input!$A$6:$HV$6,0),FALSE)/$G131*$F131,0))*$D131</f>
        <v>0</v>
      </c>
      <c r="MO131" s="1">
        <f>IF($E131+$I131+$D$7&lt;=MO$22,0,IF(MO$22-$D$7&gt;=$E131,VLOOKUP($C131,Input!$A$8:$HV$39,MATCH(MO$21,Input!$A$6:$HV$6,0),FALSE)/$G131*$F131,0))*$D131</f>
        <v>0</v>
      </c>
      <c r="MP131" s="1">
        <f>IF($E131+$I131+$D$7&lt;=MP$22,0,IF(MP$22-$D$7&gt;=$E131,VLOOKUP($C131,Input!$A$8:$HV$39,MATCH(MP$21,Input!$A$6:$HV$6,0),FALSE)/$G131*$F131,0))*$D131</f>
        <v>0</v>
      </c>
      <c r="MQ131" s="1">
        <f>IF($E131+$I131+$D$7&lt;=MQ$22,0,IF(MQ$22-$D$7&gt;=$E131,VLOOKUP($C131,Input!$A$8:$HV$39,MATCH(MQ$21,Input!$A$6:$HV$6,0),FALSE)/$G131*$F131,0))*$D131</f>
        <v>0</v>
      </c>
      <c r="MR131" s="1">
        <f>IF($E131+$I131+$D$7&lt;=MR$22,0,IF(MR$22-$D$7&gt;=$E131,VLOOKUP($C131,Input!$A$8:$HV$39,MATCH(MR$21,Input!$A$6:$HV$6,0),FALSE)/$G131*$F131,0))*$D131</f>
        <v>0</v>
      </c>
      <c r="MS131" s="1">
        <f>IF($E131+$I131+$D$7&lt;=MS$22,0,IF(MS$22-$D$7&gt;=$E131,VLOOKUP($C131,Input!$A$8:$HV$39,MATCH(MS$21,Input!$A$6:$HV$6,0),FALSE)/$G131*$F131,0))*$D131</f>
        <v>0</v>
      </c>
      <c r="MT131" s="1">
        <f>IF($E131+$I131+$D$7&lt;=MT$22,0,IF(MT$22-$D$7&gt;=$E131,VLOOKUP($C131,Input!$A$8:$HV$39,MATCH(MT$21,Input!$A$6:$HV$6,0),FALSE)/$G131*$F131,0))*$D131</f>
        <v>0</v>
      </c>
      <c r="MU131" s="1">
        <f>IF($E131+$I131+$D$7&lt;=MU$22,0,IF(MU$22-$D$7&gt;=$E131,VLOOKUP($C131,Input!$A$8:$HV$39,MATCH(MU$21,Input!$A$6:$HV$6,0),FALSE)/$G131*$F131,0))*$D131</f>
        <v>0</v>
      </c>
      <c r="MV131" s="1">
        <f>IF($E131+$I131+$D$7&lt;=MV$22,0,IF(MV$22-$D$7&gt;=$E131,VLOOKUP($C131,Input!$A$8:$HV$39,MATCH(MV$21,Input!$A$6:$HV$6,0),FALSE)/$G131*$F131,0))*$D131</f>
        <v>0</v>
      </c>
      <c r="MW131" s="1">
        <f>IF($E131+$I131+$D$7&lt;=MW$22,0,IF(MW$22-$D$7&gt;=$E131,VLOOKUP($C131,Input!$A$8:$HV$39,MATCH(MW$21,Input!$A$6:$HV$6,0),FALSE)/$G131*$F131,0))*$D131</f>
        <v>0</v>
      </c>
      <c r="MX131" s="1">
        <f>IF($E131+$I131+$D$7&lt;=MX$22,0,IF(MX$22-$D$7&gt;=$E131,VLOOKUP($C131,Input!$A$8:$HV$39,MATCH(MX$21,Input!$A$6:$HV$6,0),FALSE)/$G131*$F131,0))*$D131</f>
        <v>0</v>
      </c>
      <c r="MZ131" t="str">
        <f>VLOOKUP($C131,Input!$A$8:$HV$39,MATCH(MZ$21,Input!$A$6:$HV$6,0),FALSE)</f>
        <v>Electricity LCFS Credit ($/kWh)</v>
      </c>
      <c r="NA131" s="1">
        <f>IF($E131+$I131+$D$7&lt;=NA$22,0,IF(NA$22-$D$7&gt;=$E131,-VLOOKUP($C131,Input!$A$8:$HV$39,MATCH(NA$21,Input!$A$6:$HV$6,0),FALSE)/$G131*$F131,0))*$D131*$G$4/100</f>
        <v>0</v>
      </c>
      <c r="NB131" s="1">
        <f>IF($E131+$I131+$D$7&lt;=NB$22,0,IF(NB$22-$D$7&gt;=$E131,-VLOOKUP($C131,Input!$A$8:$HV$39,MATCH(NB$21,Input!$A$6:$HV$6,0),FALSE)/$G131*$F131,0))*$D131*$G$4/100</f>
        <v>0</v>
      </c>
      <c r="NC131" s="1">
        <f>IF($E131+$I131+$D$7&lt;=NC$22,0,IF(NC$22-$D$7&gt;=$E131,-VLOOKUP($C131,Input!$A$8:$HV$39,MATCH(NC$21,Input!$A$6:$HV$6,0),FALSE)/$G131*$F131,0))*$D131*$G$4/100</f>
        <v>0</v>
      </c>
      <c r="ND131" s="1">
        <f>IF($E131+$I131+$D$7&lt;=ND$22,0,IF(ND$22-$D$7&gt;=$E131,-VLOOKUP($C131,Input!$A$8:$HV$39,MATCH(ND$21,Input!$A$6:$HV$6,0),FALSE)/$G131*$F131,0))*$D131*$G$4/100</f>
        <v>0</v>
      </c>
      <c r="NE131" s="1">
        <f>IF($E131+$I131+$D$7&lt;=NE$22,0,IF(NE$22-$D$7&gt;=$E131,-VLOOKUP($C131,Input!$A$8:$HV$39,MATCH(NE$21,Input!$A$6:$HV$6,0),FALSE)/$G131*$F131,0))*$D131*$G$4/100</f>
        <v>0</v>
      </c>
      <c r="NF131" s="1">
        <f>IF($E131+$I131+$D$7&lt;=NF$22,0,IF(NF$22-$D$7&gt;=$E131,-VLOOKUP($C131,Input!$A$8:$HV$39,MATCH(NF$21,Input!$A$6:$HV$6,0),FALSE)/$G131*$F131,0))*$D131*$G$4/100</f>
        <v>0</v>
      </c>
      <c r="NG131" s="1">
        <f>IF($E131+$I131+$D$7&lt;=NG$22,0,IF(NG$22-$D$7&gt;=$E131,-VLOOKUP($C131,Input!$A$8:$HV$39,MATCH(NG$21,Input!$A$6:$HV$6,0),FALSE)/$G131*$F131,0))*$D131*$G$4/100</f>
        <v>0</v>
      </c>
      <c r="NH131" s="1">
        <f>IF($E131+$I131+$D$7&lt;=NH$22,0,IF(NH$22-$D$7&gt;=$E131,-VLOOKUP($C131,Input!$A$8:$HV$39,MATCH(NH$21,Input!$A$6:$HV$6,0),FALSE)/$G131*$F131,0))*$D131*$G$4/100</f>
        <v>0</v>
      </c>
      <c r="NI131" s="1">
        <f>IF($E131+$I131+$D$7&lt;=NI$22,0,IF(NI$22-$D$7&gt;=$E131,-VLOOKUP($C131,Input!$A$8:$HV$39,MATCH(NI$21,Input!$A$6:$HV$6,0),FALSE)/$G131*$F131,0))*$D131*$G$4/100</f>
        <v>0</v>
      </c>
      <c r="NJ131" s="1">
        <f>IF($E131+$I131+$D$7&lt;=NJ$22,0,IF(NJ$22-$D$7&gt;=$E131,-VLOOKUP($C131,Input!$A$8:$HV$39,MATCH(NJ$21,Input!$A$6:$HV$6,0),FALSE)/$G131*$F131,0))*$D131*$G$4/100</f>
        <v>0</v>
      </c>
      <c r="NK131" s="1">
        <f>IF($E131+$I131+$D$7&lt;=NK$22,0,IF(NK$22-$D$7&gt;=$E131,-VLOOKUP($C131,Input!$A$8:$HV$39,MATCH(NK$21,Input!$A$6:$HV$6,0),FALSE)/$G131*$F131,0))*$D131*$G$4/100</f>
        <v>0</v>
      </c>
      <c r="NL131" s="1">
        <f>IF($E131+$I131+$D$7&lt;=NL$22,0,IF(NL$22-$D$7&gt;=$E131,-VLOOKUP($C131,Input!$A$8:$HV$39,MATCH(NL$21,Input!$A$6:$HV$6,0),FALSE)/$G131*$F131,0))*$D131*$G$4/100</f>
        <v>0</v>
      </c>
      <c r="NM131" s="1">
        <f>IF($E131+$I131+$D$7&lt;=NM$22,0,IF(NM$22-$D$7&gt;=$E131,-VLOOKUP($C131,Input!$A$8:$HV$39,MATCH(NM$21,Input!$A$6:$HV$6,0),FALSE)/$G131*$F131,0))*$D131*$G$4/100</f>
        <v>0</v>
      </c>
      <c r="NN131" s="1">
        <f>IF($E131+$I131+$D$7&lt;=NN$22,0,IF(NN$22-$D$7&gt;=$E131,-VLOOKUP($C131,Input!$A$8:$HV$39,MATCH(NN$21,Input!$A$6:$HV$6,0),FALSE)/$G131*$F131,0))*$D131*$G$4/100</f>
        <v>0</v>
      </c>
      <c r="NO131" s="1">
        <f>IF($E131+$I131+$D$7&lt;=NO$22,0,IF(NO$22-$D$7&gt;=$E131,-VLOOKUP($C131,Input!$A$8:$HV$39,MATCH(NO$21,Input!$A$6:$HV$6,0),FALSE)/$G131*$F131,0))*$D131*$G$4/100</f>
        <v>0</v>
      </c>
      <c r="NP131" s="1">
        <f>IF($E131+$I131+$D$7&lt;=NP$22,0,IF(NP$22-$D$7&gt;=$E131,-VLOOKUP($C131,Input!$A$8:$HV$39,MATCH(NP$21,Input!$A$6:$HV$6,0),FALSE)/$G131*$F131,0))*$D131*$G$4/100</f>
        <v>0</v>
      </c>
      <c r="NQ131" s="1">
        <f>IF($E131+$I131+$D$7&lt;=NQ$22,0,IF(NQ$22-$D$7&gt;=$E131,-VLOOKUP($C131,Input!$A$8:$HV$39,MATCH(NQ$21,Input!$A$6:$HV$6,0),FALSE)/$G131*$F131,0))*$D131*$G$4/100</f>
        <v>0</v>
      </c>
      <c r="NR131" s="1">
        <f>IF($E131+$I131+$D$7&lt;=NR$22,0,IF(NR$22-$D$7&gt;=$E131,-VLOOKUP($C131,Input!$A$8:$HV$39,MATCH(NR$21,Input!$A$6:$HV$6,0),FALSE)/$G131*$F131,0))*$D131*$G$4/100</f>
        <v>0</v>
      </c>
      <c r="NS131" s="1">
        <f>IF($E131+$I131+$D$7&lt;=NS$22,0,IF(NS$22-$D$7&gt;=$E131,-VLOOKUP($C131,Input!$A$8:$HV$39,MATCH(NS$21,Input!$A$6:$HV$6,0),FALSE)/$G131*$F131,0))*$D131*$G$4/100</f>
        <v>0</v>
      </c>
      <c r="NT131" s="1">
        <f>IF($E131+$I131+$D$7&lt;=NT$22,0,IF(NT$22-$D$7&gt;=$E131,-VLOOKUP($C131,Input!$A$8:$HV$39,MATCH(NT$21,Input!$A$6:$HV$6,0),FALSE)/$G131*$F131,0))*$D131*$G$4/100</f>
        <v>0</v>
      </c>
      <c r="NU131" s="1">
        <f>IF($E131+$I131+$D$7&lt;=NU$22,0,IF(NU$22-$D$7&gt;=$E131,-VLOOKUP($C131,Input!$A$8:$HV$39,MATCH(NU$21,Input!$A$6:$HV$6,0),FALSE)/$G131*$F131,0))*$D131*$G$4/100</f>
        <v>0</v>
      </c>
      <c r="NV131" s="1">
        <f>IF($E131+$I131+$D$7&lt;=NV$22,0,IF(NV$22-$D$7&gt;=$E131,-VLOOKUP($C131,Input!$A$8:$HV$39,MATCH(NV$21,Input!$A$6:$HV$6,0),FALSE)/$G131*$F131,0))*$D131*$G$4/100</f>
        <v>0</v>
      </c>
      <c r="NW131" s="1">
        <f>IF($E131+$I131+$D$7&lt;=NW$22,0,IF(NW$22-$D$7&gt;=$E131,-VLOOKUP($C131,Input!$A$8:$HV$39,MATCH(NW$21,Input!$A$6:$HV$6,0),FALSE)/$G131*$F131,0))*$D131*$G$4/100</f>
        <v>0</v>
      </c>
      <c r="NX131" s="1">
        <f>IF($E131+$I131+$D$7&lt;=NX$22,0,IF(NX$22-$D$7&gt;=$E131,-VLOOKUP($C131,Input!$A$8:$HV$39,MATCH(NX$21,Input!$A$6:$HV$6,0),FALSE)/$G131*$F131,0))*$D131*$G$4/100</f>
        <v>0</v>
      </c>
      <c r="NY131" s="1">
        <f>IF($E131+$I131+$D$7&lt;=NY$22,0,IF(NY$22-$D$7&gt;=$E131,-VLOOKUP($C131,Input!$A$8:$HV$39,MATCH(NY$21,Input!$A$6:$HV$6,0),FALSE)/$G131*$F131,0))*$D131*$G$4/100</f>
        <v>0</v>
      </c>
      <c r="NZ131" s="1">
        <f>IF($E131+$I131+$D$7&lt;=NZ$22,0,IF(NZ$22-$D$7&gt;=$E131,-VLOOKUP($C131,Input!$A$8:$HV$39,MATCH(NZ$21,Input!$A$6:$HV$6,0),FALSE)/$G131*$F131,0))*$D131*$G$4/100</f>
        <v>0</v>
      </c>
      <c r="OA131" s="1">
        <f>IF($E131+$I131+$D$7&lt;=OA$22,0,IF(OA$22-$D$7&gt;=$E131,-VLOOKUP($C131,Input!$A$8:$HV$39,MATCH(OA$21,Input!$A$6:$HV$6,0),FALSE)/$G131*$F131,0))*$D131*$G$4/100</f>
        <v>0</v>
      </c>
      <c r="OB131" s="1">
        <f>IF($E131+$I131+$D$7&lt;=OB$22,0,IF(OB$22-$D$7&gt;=$E131,-VLOOKUP($C131,Input!$A$8:$HV$39,MATCH(OB$21,Input!$A$6:$HV$6,0),FALSE)/$G131*$F131,0))*$D131*$G$4/100</f>
        <v>0</v>
      </c>
      <c r="OC131" s="1">
        <f>IF($E131+$I131+$D$7&lt;=OC$22,0,IF(OC$22-$D$7&gt;=$E131,-VLOOKUP($C131,Input!$A$8:$HV$39,MATCH(OC$21,Input!$A$6:$HV$6,0),FALSE)/$G131*$F131,0))*$D131*$G$4/100</f>
        <v>0</v>
      </c>
      <c r="OD131" s="1">
        <f>IF($E131+$I131+$D$7&lt;=OD$22,0,IF(OD$22-$D$7&gt;=$E131,-VLOOKUP($C131,Input!$A$8:$HV$39,MATCH(OD$21,Input!$A$6:$HV$6,0),FALSE)/$G131*$F131,0))*$D131*$G$4/100</f>
        <v>0</v>
      </c>
      <c r="OE131" s="1">
        <f>IF($E131+$I131+$D$7&lt;=OE$22,0,IF(OE$22-$D$7&gt;=$E131,-VLOOKUP($C131,Input!$A$8:$HV$39,MATCH(OE$21,Input!$A$6:$HV$6,0),FALSE)/$G131*$F131,0))*$D131*$G$4/100</f>
        <v>0</v>
      </c>
      <c r="OF131" s="1">
        <f>IF($E131+$I131+$D$7&lt;=OF$22,0,IF(OF$22-$D$7&gt;=$E131,-VLOOKUP($C131,Input!$A$8:$HV$39,MATCH(OF$21,Input!$A$6:$HV$6,0),FALSE)/$G131*$F131,0))*$D131*$G$4/100</f>
        <v>0</v>
      </c>
      <c r="OG131" s="1">
        <f>IF($E131+$I131+$D$7&lt;=OG$22,0,IF(OG$22-$D$7&gt;=$E131,-VLOOKUP($C131,Input!$A$8:$HV$39,MATCH(OG$21,Input!$A$6:$HV$6,0),FALSE)/$G131*$F131,0))*$D131*$G$4/100</f>
        <v>0</v>
      </c>
      <c r="OH131" s="1">
        <f>IF($E131+$I131+$D$7&lt;=OH$22,0,IF(OH$22-$D$7&gt;=$E131,-VLOOKUP($C131,Input!$A$8:$HV$39,MATCH(OH$21,Input!$A$6:$HV$6,0),FALSE)/$G131*$F131,0))*$D131*$G$4/100</f>
        <v>0</v>
      </c>
      <c r="OI131" s="1">
        <f>IF($E131+$I131+$D$7&lt;=OI$22,0,IF(OI$22-$D$7&gt;=$E131,-VLOOKUP($C131,Input!$A$8:$HV$39,MATCH(OI$21,Input!$A$6:$HV$6,0),FALSE)/$G131*$F131,0))*$D131*$G$4/100</f>
        <v>0</v>
      </c>
      <c r="OK131" t="str">
        <f>VLOOKUP($C131,Input!$A$8:$HW$39,MATCH(OK$21,Input!$A$6:$HW$6,0),FALSE)</f>
        <v>Charger Inspection Maint ($/year)</v>
      </c>
      <c r="OL131" s="1">
        <f>IF($E131+$I131+$D$7&lt;=OL$22,0,IF(OL$22-$D$7&gt;=$E131,IF(COUNTIF($KZ131:LP131,"&gt;0")&gt;0,VLOOKUP($C131,Input!$A$8:$HV$21,MATCH($OK$21+COUNTIF($KZ131:LP131,"&gt;0"),Input!$A$6:$HV$6,0),FALSE),0),0))*$D131</f>
        <v>0</v>
      </c>
      <c r="OM131" s="1">
        <f>IF($E131+$I131+$D$7&lt;=OM$22,0,IF(OM$22-$D$7&gt;=$E131,IF(COUNTIF($KZ131:LQ131,"&gt;0")&gt;0,VLOOKUP($C131,Input!$A$8:$HV$21,MATCH($OK$21+COUNTIF($KZ131:LQ131,"&gt;0"),Input!$A$6:$HV$6,0),FALSE),0),0))*$D131</f>
        <v>0</v>
      </c>
      <c r="ON131" s="1">
        <f>IF($E131+$I131+$D$7&lt;=ON$22,0,IF(ON$22-$D$7&gt;=$E131,IF(COUNTIF($KZ131:LR131,"&gt;0")&gt;0,VLOOKUP($C131,Input!$A$8:$HV$21,MATCH($OK$21+COUNTIF($KZ131:LR131,"&gt;0"),Input!$A$6:$HV$6,0),FALSE),0),0))*$D131</f>
        <v>0</v>
      </c>
      <c r="OO131" s="1">
        <f>IF($E131+$I131+$D$7&lt;=OO$22,0,IF(OO$22-$D$7&gt;=$E131,IF(COUNTIF($KZ131:LS131,"&gt;0")&gt;0,VLOOKUP($C131,Input!$A$8:$HV$21,MATCH($OK$21+COUNTIF($KZ131:LS131,"&gt;0"),Input!$A$6:$HV$6,0),FALSE),0),0))*$D131</f>
        <v>0</v>
      </c>
      <c r="OP131" s="1">
        <f>IF($E131+$I131+$D$7&lt;=OP$22,0,IF(OP$22-$D$7&gt;=$E131,IF(COUNTIF($KZ131:LT131,"&gt;0")&gt;0,VLOOKUP($C131,Input!$A$8:$HV$21,MATCH($OK$21+COUNTIF($KZ131:LT131,"&gt;0"),Input!$A$6:$HV$6,0),FALSE),0),0))*$D131</f>
        <v>0</v>
      </c>
      <c r="OQ131" s="1">
        <f>IF($E131+$I131+$D$7&lt;=OQ$22,0,IF(OQ$22-$D$7&gt;=$E131,IF(COUNTIF($KZ131:LU131,"&gt;0")&gt;0,VLOOKUP($C131,Input!$A$8:$HV$21,MATCH($OK$21+COUNTIF($KZ131:LU131,"&gt;0"),Input!$A$6:$HV$6,0),FALSE),0),0))*$D131</f>
        <v>0</v>
      </c>
      <c r="OR131" s="1">
        <f>IF($E131+$I131+$D$7&lt;=OR$22,0,IF(OR$22-$D$7&gt;=$E131,IF(COUNTIF($KZ131:LV131,"&gt;0")&gt;0,VLOOKUP($C131,Input!$A$8:$HV$21,MATCH($OK$21+COUNTIF($KZ131:LV131,"&gt;0"),Input!$A$6:$HV$6,0),FALSE),0),0))*$D131</f>
        <v>0</v>
      </c>
      <c r="OS131" s="1">
        <f>IF($E131+$I131+$D$7&lt;=OS$22,0,IF(OS$22-$D$7&gt;=$E131,IF(COUNTIF($KZ131:LW131,"&gt;0")&gt;0,VLOOKUP($C131,Input!$A$8:$HV$21,MATCH($OK$21+COUNTIF($KZ131:LW131,"&gt;0"),Input!$A$6:$HV$6,0),FALSE),0),0))*$D131</f>
        <v>0</v>
      </c>
      <c r="OT131" s="1">
        <f>IF($E131+$I131+$D$7&lt;=OT$22,0,IF(OT$22-$D$7&gt;=$E131,IF(COUNTIF($KZ131:LX131,"&gt;0")&gt;0,VLOOKUP($C131,Input!$A$8:$HV$21,MATCH($OK$21+COUNTIF($KZ131:LX131,"&gt;0"),Input!$A$6:$HV$6,0),FALSE),0),0))*$D131</f>
        <v>0</v>
      </c>
      <c r="OU131" s="1">
        <f>IF($E131+$I131+$D$7&lt;=OU$22,0,IF(OU$22-$D$7&gt;=$E131,IF(COUNTIF($KZ131:LY131,"&gt;0")&gt;0,VLOOKUP($C131,Input!$A$8:$HV$21,MATCH($OK$21+COUNTIF($KZ131:LY131,"&gt;0"),Input!$A$6:$HV$6,0),FALSE),0),0))*$D131</f>
        <v>0</v>
      </c>
      <c r="OV131" s="1">
        <f>IF($E131+$I131+$D$7&lt;=OV$22,0,IF(OV$22-$D$7&gt;=$E131,IF(COUNTIF($KZ131:LZ131,"&gt;0")&gt;0,VLOOKUP($C131,Input!$A$8:$HV$21,MATCH($OK$21+COUNTIF($KZ131:LZ131,"&gt;0"),Input!$A$6:$HV$6,0),FALSE),0),0))*$D131</f>
        <v>0</v>
      </c>
      <c r="OW131" s="1">
        <f>IF($E131+$I131+$D$7&lt;=OW$22,0,IF(OW$22-$D$7&gt;=$E131,IF(COUNTIF($KZ131:MA131,"&gt;0")&gt;0,VLOOKUP($C131,Input!$A$8:$HV$21,MATCH($OK$21+COUNTIF($KZ131:MA131,"&gt;0"),Input!$A$6:$HV$6,0),FALSE),0),0))*$D131</f>
        <v>0</v>
      </c>
      <c r="OX131" s="1">
        <f>IF($E131+$I131+$D$7&lt;=OX$22,0,IF(OX$22-$D$7&gt;=$E131,IF(COUNTIF($KZ131:MB131,"&gt;0")&gt;0,VLOOKUP($C131,Input!$A$8:$HV$21,MATCH($OK$21+COUNTIF($KZ131:MB131,"&gt;0"),Input!$A$6:$HV$6,0),FALSE),0),0))*$D131</f>
        <v>0</v>
      </c>
      <c r="OY131" s="1">
        <f>IF($E131+$I131+$D$7&lt;=OY$22,0,IF(OY$22-$D$7&gt;=$E131,IF(COUNTIF($KZ131:MC131,"&gt;0")&gt;0,VLOOKUP($C131,Input!$A$8:$HV$21,MATCH($OK$21+COUNTIF($KZ131:MC131,"&gt;0"),Input!$A$6:$HV$6,0),FALSE),0),0))*$D131</f>
        <v>0</v>
      </c>
      <c r="OZ131" s="1">
        <f>IF($E131+$I131+$D$7&lt;=OZ$22,0,IF(OZ$22-$D$7&gt;=$E131,IF(COUNTIF($KZ131:MD131,"&gt;0")&gt;0,VLOOKUP($C131,Input!$A$8:$HV$21,MATCH($OK$21+COUNTIF($KZ131:MD131,"&gt;0"),Input!$A$6:$HV$6,0),FALSE),0),0))*$D131</f>
        <v>0</v>
      </c>
      <c r="PA131" s="1">
        <f>IF($E131+$I131+$D$7&lt;=PA$22,0,IF(PA$22-$D$7&gt;=$E131,IF(COUNTIF($KZ131:ME131,"&gt;0")&gt;0,VLOOKUP($C131,Input!$A$8:$HV$21,MATCH($OK$21+COUNTIF($KZ131:ME131,"&gt;0"),Input!$A$6:$HV$6,0),FALSE),0),0))*$D131</f>
        <v>0</v>
      </c>
      <c r="PB131" s="1">
        <f>IF($E131+$I131+$D$7&lt;=PB$22,0,IF(PB$22-$D$7&gt;=$E131,IF(COUNTIF($KZ131:MF131,"&gt;0")&gt;0,VLOOKUP($C131,Input!$A$8:$HV$21,MATCH($OK$21+COUNTIF($KZ131:MF131,"&gt;0"),Input!$A$6:$HV$6,0),FALSE),0),0))*$D131</f>
        <v>0</v>
      </c>
      <c r="PC131" s="1">
        <f>IF($E131+$I131+$D$7&lt;=PC$22,0,IF(PC$22-$D$7&gt;=$E131,IF(COUNTIF($KZ131:MG131,"&gt;0")&gt;0,VLOOKUP($C131,Input!$A$8:$HV$21,MATCH($OK$21+COUNTIF($KZ131:MG131,"&gt;0"),Input!$A$6:$HV$6,0),FALSE),0),0))*$D131</f>
        <v>0</v>
      </c>
      <c r="PD131" s="1">
        <f>IF($E131+$I131+$D$7&lt;=PD$22,0,IF(PD$22-$D$7&gt;=$E131,IF(COUNTIF($KZ131:MH131,"&gt;0")&gt;0,VLOOKUP($C131,Input!$A$8:$HV$21,MATCH($OK$21+COUNTIF($KZ131:MH131,"&gt;0"),Input!$A$6:$HV$6,0),FALSE),0),0))*$D131</f>
        <v>0</v>
      </c>
      <c r="PE131" s="1">
        <f>IF($E131+$I131+$D$7&lt;=PE$22,0,IF(PE$22-$D$7&gt;=$E131,IF(COUNTIF($KZ131:MI131,"&gt;0")&gt;0,VLOOKUP($C131,Input!$A$8:$HV$21,MATCH($OK$21+COUNTIF($KZ131:MI131,"&gt;0"),Input!$A$6:$HV$6,0),FALSE),0),0))*$D131</f>
        <v>0</v>
      </c>
      <c r="PF131" s="1">
        <f>IF($E131+$I131+$D$7&lt;=PF$22,0,IF(PF$22-$D$7&gt;=$E131,IF(COUNTIF($KZ131:MJ131,"&gt;0")&gt;0,VLOOKUP($C131,Input!$A$8:$HV$21,MATCH($OK$21+COUNTIF($KZ131:MJ131,"&gt;0"),Input!$A$6:$HV$6,0),FALSE),0),0))*$D131</f>
        <v>0</v>
      </c>
      <c r="PG131" s="1">
        <f>IF($E131+$I131+$D$7&lt;=PG$22,0,IF(PG$22-$D$7&gt;=$E131,IF(COUNTIF($KZ131:MK131,"&gt;0")&gt;0,VLOOKUP($C131,Input!$A$8:$HV$21,MATCH($OK$21+COUNTIF($KZ131:MK131,"&gt;0"),Input!$A$6:$HV$6,0),FALSE),0),0))*$D131</f>
        <v>0</v>
      </c>
      <c r="PH131" s="1">
        <f>IF($E131+$I131+$D$7&lt;=PH$22,0,IF(PH$22-$D$7&gt;=$E131,IF(COUNTIF($KZ131:ML131,"&gt;0")&gt;0,VLOOKUP($C131,Input!$A$8:$HV$21,MATCH($OK$21+COUNTIF($KZ131:ML131,"&gt;0"),Input!$A$6:$HV$6,0),FALSE),0),0))*$D131</f>
        <v>0</v>
      </c>
      <c r="PI131" s="1">
        <f>IF($E131+$I131+$D$7&lt;=PI$22,0,IF(PI$22-$D$7&gt;=$E131,IF(COUNTIF($KZ131:MM131,"&gt;0")&gt;0,VLOOKUP($C131,Input!$A$8:$HV$21,MATCH($OK$21+COUNTIF($KZ131:MM131,"&gt;0"),Input!$A$6:$HV$6,0),FALSE),0),0))*$D131</f>
        <v>0</v>
      </c>
      <c r="PJ131" s="1">
        <f>IF($E131+$I131+$D$7&lt;=PJ$22,0,IF(PJ$22-$D$7&gt;=$E131,IF(COUNTIF($KZ131:MN131,"&gt;0")&gt;0,VLOOKUP($C131,Input!$A$8:$HV$21,MATCH($OK$21+COUNTIF($KZ131:MN131,"&gt;0"),Input!$A$6:$HV$6,0),FALSE),0),0))*$D131</f>
        <v>0</v>
      </c>
      <c r="PK131" s="1">
        <f>IF($E131+$I131+$D$7&lt;=PK$22,0,IF(PK$22-$D$7&gt;=$E131,IF(COUNTIF($KZ131:MO131,"&gt;0")&gt;0,VLOOKUP($C131,Input!$A$8:$HV$21,MATCH($OK$21+COUNTIF($KZ131:MO131,"&gt;0"),Input!$A$6:$HV$6,0),FALSE),0),0))*$D131</f>
        <v>0</v>
      </c>
      <c r="PL131" s="1">
        <f>IF($E131+$I131+$D$7&lt;=PL$22,0,IF(PL$22-$D$7&gt;=$E131,IF(COUNTIF($KZ131:MP131,"&gt;0")&gt;0,VLOOKUP($C131,Input!$A$8:$HV$21,MATCH($OK$21+COUNTIF($KZ131:MP131,"&gt;0"),Input!$A$6:$HV$6,0),FALSE),0),0))*$D131</f>
        <v>0</v>
      </c>
      <c r="PM131" s="1">
        <f>IF($E131+$I131+$D$7&lt;=PM$22,0,IF(PM$22-$D$7&gt;=$E131,IF(COUNTIF($KZ131:MQ131,"&gt;0")&gt;0,VLOOKUP($C131,Input!$A$8:$HV$21,MATCH($OK$21+COUNTIF($KZ131:MQ131,"&gt;0"),Input!$A$6:$HV$6,0),FALSE),0),0))*$D131</f>
        <v>0</v>
      </c>
      <c r="PN131" s="1">
        <f>IF($E131+$I131+$D$7&lt;=PN$22,0,IF(PN$22-$D$7&gt;=$E131,IF(COUNTIF($KZ131:MR131,"&gt;0")&gt;0,VLOOKUP($C131,Input!$A$8:$HV$21,MATCH($OK$21+COUNTIF($KZ131:MR131,"&gt;0"),Input!$A$6:$HV$6,0),FALSE),0),0))*$D131</f>
        <v>0</v>
      </c>
      <c r="PO131" s="1">
        <f>IF($E131+$I131+$D$7&lt;=PO$22,0,IF(PO$22-$D$7&gt;=$E131,IF(COUNTIF($KZ131:MS131,"&gt;0")&gt;0,VLOOKUP($C131,Input!$A$8:$HV$21,MATCH($OK$21+COUNTIF($KZ131:MS131,"&gt;0"),Input!$A$6:$HV$6,0),FALSE),0),0))*$D131</f>
        <v>0</v>
      </c>
      <c r="PP131" s="1">
        <f>IF($E131+$I131+$D$7&lt;=PP$22,0,IF(PP$22-$D$7&gt;=$E131,IF(COUNTIF($KZ131:MT131,"&gt;0")&gt;0,VLOOKUP($C131,Input!$A$8:$HV$21,MATCH($OK$21+COUNTIF($KZ131:MT131,"&gt;0"),Input!$A$6:$HV$6,0),FALSE),0),0))*$D131</f>
        <v>0</v>
      </c>
      <c r="PQ131" s="1">
        <f>IF($E131+$I131+$D$7&lt;=PQ$22,0,IF(PQ$22-$D$7&gt;=$E131,IF(COUNTIF($KZ131:MU131,"&gt;0")&gt;0,VLOOKUP($C131,Input!$A$8:$HV$21,MATCH($OK$21+COUNTIF($KZ131:MU131,"&gt;0"),Input!$A$6:$HV$6,0),FALSE),0),0))*$D131</f>
        <v>0</v>
      </c>
      <c r="PR131" s="1">
        <f>IF($E131+$I131+$D$7&lt;=PR$22,0,IF(PR$22-$D$7&gt;=$E131,IF(COUNTIF($KZ131:MV131,"&gt;0")&gt;0,VLOOKUP($C131,Input!$A$8:$HV$21,MATCH($OK$21+COUNTIF($KZ131:MV131,"&gt;0"),Input!$A$6:$HV$6,0),FALSE),0),0))*$D131</f>
        <v>0</v>
      </c>
      <c r="PS131" s="1">
        <f>IF($E131+$I131+$D$7&lt;=PS$22,0,IF(PS$22-$D$7&gt;=$E131,IF(COUNTIF($KZ131:MW131,"&gt;0")&gt;0,VLOOKUP($C131,Input!$A$8:$HV$21,MATCH($OK$21+COUNTIF($KZ131:MW131,"&gt;0"),Input!$A$6:$HV$6,0),FALSE),0),0))*$D131</f>
        <v>0</v>
      </c>
      <c r="PT131" s="1">
        <f>IF($E131+$I131+$D$7&lt;=PT$22,0,IF(PT$22-$D$7&gt;=$E131,IF(COUNTIF($KZ131:MX131,"&gt;0")&gt;0,VLOOKUP($C131,Input!$A$8:$HV$21,MATCH($OK$21+COUNTIF($KZ131:MX131,"&gt;0"),Input!$A$6:$HV$6,0),FALSE),0),0))*$D131</f>
        <v>0</v>
      </c>
      <c r="PV131" s="1" t="str">
        <f t="shared" ref="PV131" si="914">E131&amp;" MY "&amp;C131&amp;" {"&amp;D131&amp;" Buses}"</f>
        <v>2016 MY All In - 40' Proterra 330 kWh {0 Buses}</v>
      </c>
      <c r="PW131" s="1">
        <f t="shared" si="875"/>
        <v>0</v>
      </c>
      <c r="PX131" s="1">
        <f t="shared" ref="PX131" si="915">+K131+AV131+CG131+DR131+GR131+JP131+LQ131+NB131+OM131+IE131+FE131</f>
        <v>0</v>
      </c>
      <c r="PY131" s="1">
        <f t="shared" ref="PY131" si="916">+L131+AW131+CH131+DS131+GS131+JQ131+LR131+NC131+ON131+IF131+FF131</f>
        <v>0</v>
      </c>
      <c r="PZ131" s="1">
        <f t="shared" ref="PZ131" si="917">+M131+AX131+CI131+DT131+GT131+JR131+LS131+ND131+OO131+IG131+FG131</f>
        <v>0</v>
      </c>
      <c r="QA131" s="1">
        <f t="shared" ref="QA131" si="918">+N131+AY131+CJ131+DU131+GU131+JS131+LT131+NE131+OP131+IH131+FH131</f>
        <v>0</v>
      </c>
      <c r="QB131" s="1">
        <f t="shared" ref="QB131" si="919">+O131+AZ131+CK131+DV131+GV131+JT131+LU131+NF131+OQ131+II131+FI131</f>
        <v>0</v>
      </c>
      <c r="QC131" s="1">
        <f t="shared" ref="QC131" si="920">+P131+BA131+CL131+DW131+GW131+JU131+LV131+NG131+OR131+IJ131+FJ131</f>
        <v>0</v>
      </c>
      <c r="QD131" s="1">
        <f t="shared" ref="QD131" si="921">+Q131+BB131+CM131+DX131+GX131+JV131+LW131+NH131+OS131+IK131+FK131</f>
        <v>0</v>
      </c>
      <c r="QE131" s="1">
        <f t="shared" ref="QE131" si="922">+R131+BC131+CN131+DY131+GY131+JW131+LX131+NI131+OT131+IL131+FL131</f>
        <v>0</v>
      </c>
      <c r="QF131" s="1">
        <f t="shared" ref="QF131" si="923">+S131+BD131+CO131+DZ131+GZ131+JX131+LY131+NJ131+OU131+IM131+FM131</f>
        <v>0</v>
      </c>
      <c r="QG131" s="1">
        <f t="shared" ref="QG131" si="924">+T131+BE131+CP131+EA131+HA131+JY131+LZ131+NK131+OV131+IN131+FN131</f>
        <v>0</v>
      </c>
      <c r="QH131" s="1">
        <f t="shared" ref="QH131" si="925">+U131+BF131+CQ131+EB131+HB131+JZ131+MA131+NL131+OW131+IO131+FO131</f>
        <v>0</v>
      </c>
      <c r="QI131" s="1">
        <f t="shared" ref="QI131" si="926">+V131+BG131+CR131+EC131+HC131+KA131+MB131+NM131+OX131+IP131+FP131</f>
        <v>0</v>
      </c>
      <c r="QJ131" s="1">
        <f t="shared" ref="QJ131" si="927">+W131+BH131+CS131+ED131+HD131+KB131+MC131+NN131+OY131+IQ131+FQ131</f>
        <v>0</v>
      </c>
      <c r="QK131" s="1">
        <f t="shared" ref="QK131" si="928">+X131+BI131+CT131+EE131+HE131+KC131+MD131+NO131+OZ131+IR131+FR131</f>
        <v>0</v>
      </c>
      <c r="QL131" s="1">
        <f t="shared" ref="QL131" si="929">+Y131+BJ131+CU131+EF131+HF131+KD131+ME131+NP131+PA131+IS131+FS131</f>
        <v>0</v>
      </c>
      <c r="QM131" s="1">
        <f t="shared" ref="QM131" si="930">+Z131+BK131+CV131+EG131+HG131+KE131+MF131+NQ131+PB131+IT131+FT131</f>
        <v>0</v>
      </c>
      <c r="QN131" s="1">
        <f t="shared" ref="QN131" si="931">+AA131+BL131+CW131+EH131+HH131+KF131+MG131+NR131+PC131+IU131+FU131</f>
        <v>0</v>
      </c>
      <c r="QO131" s="1">
        <f t="shared" ref="QO131" si="932">+AB131+BM131+CX131+EI131+HI131+KG131+MH131+NS131+PD131+IV131+FV131</f>
        <v>0</v>
      </c>
      <c r="QP131" s="1">
        <f t="shared" ref="QP131" si="933">+AC131+BN131+CY131+EJ131+HJ131+KH131+MI131+NT131+PE131+IW131+FW131</f>
        <v>0</v>
      </c>
      <c r="QQ131" s="1">
        <f t="shared" ref="QQ131" si="934">+AD131+BO131+CZ131+EK131+HK131+KI131+MJ131+NU131+PF131+IX131+FX131</f>
        <v>0</v>
      </c>
      <c r="QR131" s="1">
        <f t="shared" ref="QR131" si="935">+AE131+BP131+DA131+EL131+HL131+KJ131+MK131+NV131+PG131+IY131+FY131</f>
        <v>0</v>
      </c>
      <c r="QS131" s="1">
        <f t="shared" ref="QS131" si="936">+AF131+BQ131+DB131+EM131+HM131+KK131+ML131+NW131+PH131+IZ131+FZ131</f>
        <v>0</v>
      </c>
      <c r="QT131" s="1">
        <f t="shared" ref="QT131" si="937">+AG131+BR131+DC131+EN131+HN131+KL131+MM131+NX131+PI131+JA131+GA131</f>
        <v>0</v>
      </c>
      <c r="QU131" s="1">
        <f t="shared" ref="QU131" si="938">+AH131+BS131+DD131+EO131+HO131+KM131+MN131+NY131+PJ131+JB131+GB131</f>
        <v>0</v>
      </c>
      <c r="QV131" s="1">
        <f t="shared" ref="QV131" si="939">+AI131+BT131+DE131+EP131+HP131+KN131+MO131+NZ131+PK131+JC131+GC131</f>
        <v>0</v>
      </c>
      <c r="QW131" s="1">
        <f t="shared" ref="QW131" si="940">+AJ131+BU131+DF131+EQ131+HQ131+KO131+MP131+OA131+PL131+JD131+GD131</f>
        <v>0</v>
      </c>
      <c r="QX131" s="1">
        <f t="shared" ref="QX131" si="941">+AK131+BV131+DG131+ER131+HR131+KP131+MQ131+OB131+PM131+JE131+GE131</f>
        <v>0</v>
      </c>
      <c r="QY131" s="1">
        <f t="shared" ref="QY131" si="942">+AL131+BW131+DH131+ES131+HS131+KQ131+MR131+OC131+PN131+JF131+GF131</f>
        <v>0</v>
      </c>
      <c r="QZ131" s="1">
        <f t="shared" ref="QZ131" si="943">+AM131+BX131+DI131+ET131+HT131+KR131+MS131+OD131+PO131+JG131+GG131</f>
        <v>0</v>
      </c>
      <c r="RA131" s="1">
        <f t="shared" ref="RA131" si="944">+AN131+BY131+DJ131+EU131+HU131+KS131+MT131+OE131+PP131+JH131+GH131</f>
        <v>0</v>
      </c>
      <c r="RB131" s="1">
        <f t="shared" ref="RB131" si="945">+AO131+BZ131+DK131+EV131+HV131+KT131+MU131+OF131+PQ131+JI131+GI131</f>
        <v>0</v>
      </c>
      <c r="RC131" s="1">
        <f t="shared" ref="RC131" si="946">+AP131+CA131+DL131+EW131+HW131+KU131+MV131+OG131+PR131+JJ131+GJ131</f>
        <v>0</v>
      </c>
      <c r="RD131" s="1">
        <f t="shared" ref="RD131" si="947">+AQ131+CB131+DM131+EX131+HX131+KV131+MW131+OH131+PS131+JK131+GK131</f>
        <v>0</v>
      </c>
      <c r="RE131" s="1">
        <f t="shared" ref="RE131" si="948">+AR131+CC131+DN131+EY131+HY131+KW131+MX131+OI131+PT131+JL131+GL131</f>
        <v>0</v>
      </c>
      <c r="RF131" s="1">
        <f t="shared" ref="RF131" si="949">SUM(PW131:RE131)</f>
        <v>0</v>
      </c>
      <c r="RG131" s="1">
        <f t="shared" ref="RG131" si="950">PW131+NPV($D$8,PX131:RE131)</f>
        <v>0</v>
      </c>
      <c r="RH131" s="72"/>
      <c r="RI131" s="91"/>
    </row>
    <row r="132" spans="1:477" x14ac:dyDescent="0.25">
      <c r="A132" s="89"/>
      <c r="B132" s="148">
        <v>0</v>
      </c>
      <c r="C132" s="111" t="s">
        <v>75</v>
      </c>
      <c r="D132" s="85">
        <f t="shared" si="913"/>
        <v>0</v>
      </c>
      <c r="E132" s="83">
        <f>E131+1</f>
        <v>2017</v>
      </c>
      <c r="F132" s="68">
        <f t="shared" si="870"/>
        <v>40000</v>
      </c>
      <c r="G132" s="69">
        <f>VLOOKUP($C132,Input!$A$8:$HV$39,MATCH(G$21,Input!$A$6:$HV$6,0),FALSE)</f>
        <v>0.47619047619047616</v>
      </c>
      <c r="H132" s="123">
        <f>VLOOKUP($C132,Input!$A$8:$HV$39,MATCH(H$21,Input!$A$6:$HV$6,0),FALSE)</f>
        <v>0</v>
      </c>
      <c r="I132" s="70">
        <f>VLOOKUP($C132,Input!$A$8:$HV$39,MATCH(I$21,Input!$A$6:$HV$6,0),FALSE)</f>
        <v>14</v>
      </c>
      <c r="J132" s="1">
        <f>+IF($E132=J$22,VLOOKUP($C132,Input!$A$8:$AN$39,MATCH(J$21,Input!$A$6:$AN$6,0),FALSE)+$H132,0)*$D132</f>
        <v>0</v>
      </c>
      <c r="K132" s="1">
        <f>+IF($E132=K$22,VLOOKUP($C132,Input!$A$8:$AN$39,MATCH(K$21,Input!$A$6:$AN$6,0),FALSE)+$H132,0)*$D132</f>
        <v>0</v>
      </c>
      <c r="L132" s="1">
        <f>+IF($E132=L$22,VLOOKUP($C132,Input!$A$8:$AN$39,MATCH(L$21,Input!$A$6:$AN$6,0),FALSE)+$H132,0)*$D132</f>
        <v>0</v>
      </c>
      <c r="M132" s="1">
        <f>+IF($E132=M$22,VLOOKUP($C132,Input!$A$8:$AN$39,MATCH(M$21,Input!$A$6:$AN$6,0),FALSE)+$H132,0)*$D132</f>
        <v>0</v>
      </c>
      <c r="N132" s="1">
        <f>+IF($E132=N$22,VLOOKUP($C132,Input!$A$8:$AN$39,MATCH(N$21,Input!$A$6:$AN$6,0),FALSE)+$H132,0)*$D132</f>
        <v>0</v>
      </c>
      <c r="O132" s="1">
        <f>+IF($E132=O$22,VLOOKUP($C132,Input!$A$8:$AN$39,MATCH(O$21,Input!$A$6:$AN$6,0),FALSE)+$H132,0)*$D132</f>
        <v>0</v>
      </c>
      <c r="P132" s="1">
        <f>+IF($E132=P$22,VLOOKUP($C132,Input!$A$8:$AN$39,MATCH(P$21,Input!$A$6:$AN$6,0),FALSE)+$H132,0)*$D132</f>
        <v>0</v>
      </c>
      <c r="Q132" s="1">
        <f>+IF($E132=Q$22,VLOOKUP($C132,Input!$A$8:$AN$39,MATCH(Q$21,Input!$A$6:$AN$6,0),FALSE)+$H132,0)*$D132</f>
        <v>0</v>
      </c>
      <c r="R132" s="1">
        <f>+IF($E132=R$22,VLOOKUP($C132,Input!$A$8:$AN$39,MATCH(R$21,Input!$A$6:$AN$6,0),FALSE)+$H132,0)*$D132</f>
        <v>0</v>
      </c>
      <c r="S132" s="1">
        <f>+IF($E132=S$22,VLOOKUP($C132,Input!$A$8:$AN$39,MATCH(S$21,Input!$A$6:$AN$6,0),FALSE)+$H132,0)*$D132</f>
        <v>0</v>
      </c>
      <c r="T132" s="1">
        <f>+IF($E132=T$22,VLOOKUP($C132,Input!$A$8:$AN$39,MATCH(T$21,Input!$A$6:$AN$6,0),FALSE)+$H132,0)*$D132</f>
        <v>0</v>
      </c>
      <c r="U132" s="1">
        <f>+IF($E132=U$22,VLOOKUP($C132,Input!$A$8:$AN$39,MATCH(U$21,Input!$A$6:$AN$6,0),FALSE)+$H132,0)*$D132</f>
        <v>0</v>
      </c>
      <c r="V132" s="1">
        <f>+IF($E132=V$22,VLOOKUP($C132,Input!$A$8:$AN$39,MATCH(V$21,Input!$A$6:$AN$6,0),FALSE)+$H132,0)*$D132</f>
        <v>0</v>
      </c>
      <c r="W132" s="1">
        <f>+IF($E132=W$22,VLOOKUP($C132,Input!$A$8:$AN$39,MATCH(W$21,Input!$A$6:$AN$6,0),FALSE)+$H132,0)*$D132</f>
        <v>0</v>
      </c>
      <c r="X132" s="1">
        <f>+IF($E132=X$22,VLOOKUP($C132,Input!$A$8:$AN$39,MATCH(X$21,Input!$A$6:$AN$6,0),FALSE)+$H132,0)*$D132</f>
        <v>0</v>
      </c>
      <c r="Y132" s="1">
        <f>+IF($E132=Y$22,VLOOKUP($C132,Input!$A$8:$AN$39,MATCH(Y$21,Input!$A$6:$AN$6,0),FALSE)+$H132,0)*$D132</f>
        <v>0</v>
      </c>
      <c r="Z132" s="1">
        <f>+IF($E132=Z$22,VLOOKUP($C132,Input!$A$8:$AN$39,MATCH(Z$21,Input!$A$6:$AN$6,0),FALSE)+$H132,0)*$D132</f>
        <v>0</v>
      </c>
      <c r="AA132" s="1">
        <f>+IF($E132=AA$22,VLOOKUP($C132,Input!$A$8:$AN$39,MATCH(AA$21,Input!$A$6:$AN$6,0),FALSE)+$H132,0)*$D132</f>
        <v>0</v>
      </c>
      <c r="AB132" s="1">
        <f>+IF($E132=AB$22,VLOOKUP($C132,Input!$A$8:$AN$39,MATCH(AB$21,Input!$A$6:$AN$6,0),FALSE)+$H132,0)*$D132</f>
        <v>0</v>
      </c>
      <c r="AC132" s="1">
        <f>+IF($E132=AC$22,VLOOKUP($C132,Input!$A$8:$AN$39,MATCH(AC$21,Input!$A$6:$AN$6,0),FALSE)+$H132,0)*$D132</f>
        <v>0</v>
      </c>
      <c r="AD132" s="1">
        <f>+IF($E132=AD$22,VLOOKUP($C132,Input!$A$8:$AN$39,MATCH(AD$21,Input!$A$6:$AN$6,0),FALSE)+$H132,0)*$D132</f>
        <v>0</v>
      </c>
      <c r="AE132" s="1">
        <f>+IF($E132=AE$22,VLOOKUP($C132,Input!$A$8:$AN$39,MATCH(AE$21,Input!$A$6:$AN$6,0),FALSE)+$H132,0)*$D132</f>
        <v>0</v>
      </c>
      <c r="AF132" s="1">
        <f>+IF($E132=AF$22,VLOOKUP($C132,Input!$A$8:$AN$39,MATCH(AF$21,Input!$A$6:$AN$6,0),FALSE)+$H132,0)*$D132</f>
        <v>0</v>
      </c>
      <c r="AG132" s="1">
        <f>+IF($E132=AG$22,VLOOKUP($C132,Input!$A$8:$AN$39,MATCH(AG$21,Input!$A$6:$AN$6,0),FALSE)+$H132,0)*$D132</f>
        <v>0</v>
      </c>
      <c r="AH132" s="1">
        <f>+IF($E132=AH$22,VLOOKUP($C132,Input!$A$8:$AN$39,MATCH(AH$21,Input!$A$6:$AN$6,0),FALSE)+$H132,0)*$D132</f>
        <v>0</v>
      </c>
      <c r="AI132" s="1">
        <f>+IF($E132=AI$22,VLOOKUP($C132,Input!$A$8:$AN$39,MATCH(AI$21,Input!$A$6:$AN$6,0),FALSE)+$H132,0)*$D132</f>
        <v>0</v>
      </c>
      <c r="AJ132" s="1">
        <f>+IF($E132=AJ$22,VLOOKUP($C132,Input!$A$8:$AN$39,MATCH(AJ$21,Input!$A$6:$AN$6,0),FALSE)+$H132,0)*$D132</f>
        <v>0</v>
      </c>
      <c r="AK132" s="1">
        <f>+IF($E132=AK$22,VLOOKUP($C132,Input!$A$8:$AN$39,MATCH(AK$21,Input!$A$6:$AN$6,0),FALSE)+$H132,0)*$D132</f>
        <v>0</v>
      </c>
      <c r="AL132" s="1">
        <f>+IF($E132=AL$22,VLOOKUP($C132,Input!$A$8:$AN$39,MATCH(AL$21,Input!$A$6:$AN$6,0),FALSE)+$H132,0)*$D132</f>
        <v>0</v>
      </c>
      <c r="AM132" s="1">
        <f>+IF($E132=AM$22,VLOOKUP($C132,Input!$A$8:$AN$39,MATCH(AM$21,Input!$A$6:$AN$6,0),FALSE)+$H132,0)*$D132</f>
        <v>0</v>
      </c>
      <c r="AN132" s="1">
        <f>+IF($E132=AN$22,VLOOKUP($C132,Input!$A$8:$AN$39,MATCH(AN$21,Input!$A$6:$AN$6,0),FALSE)+$H132,0)*$D132</f>
        <v>0</v>
      </c>
      <c r="AO132" s="1">
        <f>+IF($E132=AO$22,VLOOKUP($C132,Input!$A$8:$AN$39,MATCH(AO$21,Input!$A$6:$AN$6,0),FALSE)+$H132,0)*$D132</f>
        <v>0</v>
      </c>
      <c r="AP132" s="1">
        <f>+IF($E132=AP$22,VLOOKUP($C132,Input!$A$8:$AN$39,MATCH(AP$21,Input!$A$6:$AN$6,0),FALSE)+$H132,0)*$D132</f>
        <v>0</v>
      </c>
      <c r="AQ132" s="1">
        <f>+IF($E132=AQ$22,VLOOKUP($C132,Input!$A$8:$AN$39,MATCH(AQ$21,Input!$A$6:$AN$6,0),FALSE)+$H132,0)*$D132</f>
        <v>0</v>
      </c>
      <c r="AR132" s="1">
        <f>+IF($E132=AR$22,VLOOKUP($C132,Input!$A$8:$AN$39,MATCH(AR$21,Input!$A$6:$AN$6,0),FALSE)+$H132,0)*$D132</f>
        <v>0</v>
      </c>
      <c r="AT132" t="str">
        <f>VLOOKUP($C132,Input!$A$8:$HV$39,MATCH(AT$21,Input!$A$6:$HV$6,0),FALSE)</f>
        <v>Parts and administrative cost</v>
      </c>
      <c r="AU132" s="1">
        <f>+IF($E132=AU$22,VLOOKUP($C132,Input!$A$8:$HV$39,MATCH(AU$21,Input!$A$6:$HV$6,0),FALSE),0)*$D132</f>
        <v>0</v>
      </c>
      <c r="AV132" s="1">
        <f>+IF($E132=AV$22,VLOOKUP($C132,Input!$A$8:$HV$39,MATCH(AV$21,Input!$A$6:$HV$6,0),FALSE),0)*$D132</f>
        <v>0</v>
      </c>
      <c r="AW132" s="1">
        <f>+IF($E132=AW$22,VLOOKUP($C132,Input!$A$8:$HV$39,MATCH(AW$21,Input!$A$6:$HV$6,0),FALSE),0)*$D132</f>
        <v>0</v>
      </c>
      <c r="AX132" s="1">
        <f>+IF($E132=AX$22,VLOOKUP($C132,Input!$A$8:$HV$39,MATCH(AX$21,Input!$A$6:$HV$6,0),FALSE),0)*$D132</f>
        <v>0</v>
      </c>
      <c r="AY132" s="1">
        <f>+IF($E132=AY$22,VLOOKUP($C132,Input!$A$8:$HV$39,MATCH(AY$21,Input!$A$6:$HV$6,0),FALSE),0)*$D132</f>
        <v>0</v>
      </c>
      <c r="AZ132" s="1">
        <f>+IF($E132=AZ$22,VLOOKUP($C132,Input!$A$8:$HV$39,MATCH(AZ$21,Input!$A$6:$HV$6,0),FALSE),0)*$D132</f>
        <v>0</v>
      </c>
      <c r="BA132" s="1">
        <f>+IF($E132=BA$22,VLOOKUP($C132,Input!$A$8:$HV$39,MATCH(BA$21,Input!$A$6:$HV$6,0),FALSE),0)*$D132</f>
        <v>0</v>
      </c>
      <c r="BB132" s="1">
        <f>+IF($E132=BB$22,VLOOKUP($C132,Input!$A$8:$HV$39,MATCH(BB$21,Input!$A$6:$HV$6,0),FALSE),0)*$D132</f>
        <v>0</v>
      </c>
      <c r="BC132" s="1">
        <f>+IF($E132=BC$22,VLOOKUP($C132,Input!$A$8:$HV$39,MATCH(BC$21,Input!$A$6:$HV$6,0),FALSE),0)*$D132</f>
        <v>0</v>
      </c>
      <c r="BD132" s="1">
        <f>+IF($E132=BD$22,VLOOKUP($C132,Input!$A$8:$HV$39,MATCH(BD$21,Input!$A$6:$HV$6,0),FALSE),0)*$D132</f>
        <v>0</v>
      </c>
      <c r="BE132" s="1">
        <f>+IF($E132=BE$22,VLOOKUP($C132,Input!$A$8:$HV$39,MATCH(BE$21,Input!$A$6:$HV$6,0),FALSE),0)*$D132</f>
        <v>0</v>
      </c>
      <c r="BF132" s="1">
        <f>+IF($E132=BF$22,VLOOKUP($C132,Input!$A$8:$HV$39,MATCH(BF$21,Input!$A$6:$HV$6,0),FALSE),0)*$D132</f>
        <v>0</v>
      </c>
      <c r="BG132" s="1">
        <f>+IF($E132=BG$22,VLOOKUP($C132,Input!$A$8:$HV$39,MATCH(BG$21,Input!$A$6:$HV$6,0),FALSE),0)*$D132</f>
        <v>0</v>
      </c>
      <c r="BH132" s="1">
        <f>+IF($E132=BH$22,VLOOKUP($C132,Input!$A$8:$HV$39,MATCH(BH$21,Input!$A$6:$HV$6,0),FALSE),0)*$D132</f>
        <v>0</v>
      </c>
      <c r="BI132" s="1">
        <f>+IF($E132=BI$22,VLOOKUP($C132,Input!$A$8:$HV$39,MATCH(BI$21,Input!$A$6:$HV$6,0),FALSE),0)*$D132</f>
        <v>0</v>
      </c>
      <c r="BJ132" s="1">
        <f>+IF($E132=BJ$22,VLOOKUP($C132,Input!$A$8:$HV$39,MATCH(BJ$21,Input!$A$6:$HV$6,0),FALSE),0)*$D132</f>
        <v>0</v>
      </c>
      <c r="BK132" s="1">
        <f>+IF($E132=BK$22,VLOOKUP($C132,Input!$A$8:$HV$39,MATCH(BK$21,Input!$A$6:$HV$6,0),FALSE),0)*$D132</f>
        <v>0</v>
      </c>
      <c r="BL132" s="1">
        <f>+IF($E132=BL$22,VLOOKUP($C132,Input!$A$8:$HV$39,MATCH(BL$21,Input!$A$6:$HV$6,0),FALSE),0)*$D132</f>
        <v>0</v>
      </c>
      <c r="BM132" s="1">
        <f>+IF($E132=BM$22,VLOOKUP($C132,Input!$A$8:$HV$39,MATCH(BM$21,Input!$A$6:$HV$6,0),FALSE),0)*$D132</f>
        <v>0</v>
      </c>
      <c r="BN132" s="1">
        <f>+IF($E132=BN$22,VLOOKUP($C132,Input!$A$8:$HV$39,MATCH(BN$21,Input!$A$6:$HV$6,0),FALSE),0)*$D132</f>
        <v>0</v>
      </c>
      <c r="BO132" s="1">
        <f>+IF($E132=BO$22,VLOOKUP($C132,Input!$A$8:$HV$39,MATCH(BO$21,Input!$A$6:$HV$6,0),FALSE),0)*$D132</f>
        <v>0</v>
      </c>
      <c r="BP132" s="1">
        <f>+IF($E132=BP$22,VLOOKUP($C132,Input!$A$8:$HV$39,MATCH(BP$21,Input!$A$6:$HV$6,0),FALSE),0)*$D132</f>
        <v>0</v>
      </c>
      <c r="BQ132" s="1">
        <f>+IF($E132=BQ$22,VLOOKUP($C132,Input!$A$8:$HV$39,MATCH(BQ$21,Input!$A$6:$HV$6,0),FALSE),0)*$D132</f>
        <v>0</v>
      </c>
      <c r="BR132" s="1">
        <f>+IF($E132=BR$22,VLOOKUP($C132,Input!$A$8:$HV$39,MATCH(BR$21,Input!$A$6:$HV$6,0),FALSE),0)*$D132</f>
        <v>0</v>
      </c>
      <c r="BS132" s="1">
        <f>+IF($E132=BS$22,VLOOKUP($C132,Input!$A$8:$HV$39,MATCH(BS$21,Input!$A$6:$HV$6,0),FALSE),0)*$D132</f>
        <v>0</v>
      </c>
      <c r="BT132" s="1">
        <f>+IF($E132=BT$22,VLOOKUP($C132,Input!$A$8:$HV$39,MATCH(BT$21,Input!$A$6:$HV$6,0),FALSE),0)*$D132</f>
        <v>0</v>
      </c>
      <c r="BU132" s="1">
        <f>+IF($E132=BU$22,VLOOKUP($C132,Input!$A$8:$HV$39,MATCH(BU$21,Input!$A$6:$HV$6,0),FALSE),0)*$D132</f>
        <v>0</v>
      </c>
      <c r="BV132" s="1">
        <f>+IF($E132=BV$22,VLOOKUP($C132,Input!$A$8:$HV$39,MATCH(BV$21,Input!$A$6:$HV$6,0),FALSE),0)*$D132</f>
        <v>0</v>
      </c>
      <c r="BW132" s="1">
        <f>+IF($E132=BW$22,VLOOKUP($C132,Input!$A$8:$HV$39,MATCH(BW$21,Input!$A$6:$HV$6,0),FALSE),0)*$D132</f>
        <v>0</v>
      </c>
      <c r="BX132" s="1">
        <f>+IF($E132=BX$22,VLOOKUP($C132,Input!$A$8:$HV$39,MATCH(BX$21,Input!$A$6:$HV$6,0),FALSE),0)*$D132</f>
        <v>0</v>
      </c>
      <c r="BY132" s="1">
        <f>+IF($E132=BY$22,VLOOKUP($C132,Input!$A$8:$HV$39,MATCH(BY$21,Input!$A$6:$HV$6,0),FALSE),0)*$D132</f>
        <v>0</v>
      </c>
      <c r="BZ132" s="1">
        <f>+IF($E132=BZ$22,VLOOKUP($C132,Input!$A$8:$HV$39,MATCH(BZ$21,Input!$A$6:$HV$6,0),FALSE),0)*$D132</f>
        <v>0</v>
      </c>
      <c r="CA132" s="1">
        <f>+IF($E132=CA$22,VLOOKUP($C132,Input!$A$8:$HV$39,MATCH(CA$21,Input!$A$6:$HV$6,0),FALSE),0)*$D132</f>
        <v>0</v>
      </c>
      <c r="CB132" s="1">
        <f>+IF($E132=CB$22,VLOOKUP($C132,Input!$A$8:$HV$39,MATCH(CB$21,Input!$A$6:$HV$6,0),FALSE),0)*$D132</f>
        <v>0</v>
      </c>
      <c r="CC132" s="1">
        <f>+IF($E132=CC$22,VLOOKUP($C132,Input!$A$8:$HV$39,MATCH(CC$21,Input!$A$6:$HV$6,0),FALSE),0)*$D132</f>
        <v>0</v>
      </c>
      <c r="CE132" t="str">
        <f>VLOOKUP($C132,Input!$A$8:$HV$39,MATCH(CE$21,Input!$A$6:$HV$6,0),FALSE)</f>
        <v>Replace Battery @ 7 Yr</v>
      </c>
      <c r="CF132" s="1">
        <f>IF($E132+$I132+$D$7&lt;=CF$22,0,IF(CF$22-$D$7&gt;=$E132,IF(COUNTIF($KZ132:LP132,"&gt;0")&gt;0,VLOOKUP($C132,Input!$A$8:$HV$21,MATCH($CE$21+COUNTIF($KZ132:LP132,"&gt;0"),Input!$A$6:$HV$6,0),FALSE),0),0))*$D132</f>
        <v>0</v>
      </c>
      <c r="CG132" s="1">
        <f>IF($E132+$I132+$D$7&lt;=CG$22,0,IF(CG$22-$D$7&gt;=$E132,IF(COUNTIF($KZ132:LQ132,"&gt;0")&gt;0,VLOOKUP($C132,Input!$A$8:$HV$21,MATCH($CE$21+COUNTIF($KZ132:LQ132,"&gt;0"),Input!$A$6:$HV$6,0),FALSE),0),0))*$D132</f>
        <v>0</v>
      </c>
      <c r="CH132" s="1">
        <f>IF($E132+$I132+$D$7&lt;=CH$22,0,IF(CH$22-$D$7&gt;=$E132,IF(COUNTIF($KZ132:LR132,"&gt;0")&gt;0,VLOOKUP($C132,Input!$A$8:$HV$21,MATCH($CE$21+COUNTIF($KZ132:LR132,"&gt;0"),Input!$A$6:$HV$6,0),FALSE),0),0))*$D132</f>
        <v>0</v>
      </c>
      <c r="CI132" s="1">
        <f>IF($E132+$I132+$D$7&lt;=CI$22,0,IF(CI$22-$D$7&gt;=$E132,IF(COUNTIF($KZ132:LS132,"&gt;0")&gt;0,VLOOKUP($C132,Input!$A$8:$HV$21,MATCH($CE$21+COUNTIF($KZ132:LS132,"&gt;0"),Input!$A$6:$HV$6,0),FALSE),0),0))*$D132</f>
        <v>0</v>
      </c>
      <c r="CJ132" s="1">
        <f>IF($E132+$I132+$D$7&lt;=CJ$22,0,IF(CJ$22-$D$7&gt;=$E132,IF(COUNTIF($KZ132:LT132,"&gt;0")&gt;0,VLOOKUP($C132,Input!$A$8:$HV$21,MATCH($CE$21+COUNTIF($KZ132:LT132,"&gt;0"),Input!$A$6:$HV$6,0),FALSE),0),0))*$D132</f>
        <v>0</v>
      </c>
      <c r="CK132" s="1">
        <f>IF($E132+$I132+$D$7&lt;=CK$22,0,IF(CK$22-$D$7&gt;=$E132,IF(COUNTIF($KZ132:LU132,"&gt;0")&gt;0,VLOOKUP($C132,Input!$A$8:$HV$21,MATCH($CE$21+COUNTIF($KZ132:LU132,"&gt;0"),Input!$A$6:$HV$6,0),FALSE),0),0))*$D132</f>
        <v>0</v>
      </c>
      <c r="CL132" s="1">
        <f>IF($E132+$I132+$D$7&lt;=CL$22,0,IF(CL$22-$D$7&gt;=$E132,IF(COUNTIF($KZ132:LV132,"&gt;0")&gt;0,VLOOKUP($C132,Input!$A$8:$HV$21,MATCH($CE$21+COUNTIF($KZ132:LV132,"&gt;0"),Input!$A$6:$HV$6,0),FALSE),0),0))*$D132</f>
        <v>0</v>
      </c>
      <c r="CM132" s="1">
        <f>IF($E132+$I132+$D$7&lt;=CM$22,0,IF(CM$22-$D$7&gt;=$E132,IF(COUNTIF($KZ132:LW132,"&gt;0")&gt;0,VLOOKUP($C132,Input!$A$8:$HV$21,MATCH($CE$21+COUNTIF($KZ132:LW132,"&gt;0"),Input!$A$6:$HV$6,0),FALSE),0),0))*$D132</f>
        <v>0</v>
      </c>
      <c r="CN132" s="1">
        <f>IF($E132+$I132+$D$7&lt;=CN$22,0,IF(CN$22-$D$7&gt;=$E132,IF(COUNTIF($KZ132:LX132,"&gt;0")&gt;0,VLOOKUP($C132,Input!$A$8:$HV$21,MATCH($CE$21+COUNTIF($KZ132:LX132,"&gt;0"),Input!$A$6:$HV$6,0),FALSE),0),0))*$D132</f>
        <v>0</v>
      </c>
      <c r="CO132" s="1">
        <f>IF($E132+$I132+$D$7&lt;=CO$22,0,IF(CO$22-$D$7&gt;=$E132,IF(COUNTIF($KZ132:LY132,"&gt;0")&gt;0,VLOOKUP($C132,Input!$A$8:$HV$21,MATCH($CE$21+COUNTIF($KZ132:LY132,"&gt;0"),Input!$A$6:$HV$6,0),FALSE),0),0))*$D132</f>
        <v>0</v>
      </c>
      <c r="CP132" s="1">
        <f>IF($E132+$I132+$D$7&lt;=CP$22,0,IF(CP$22-$D$7&gt;=$E132,IF(COUNTIF($KZ132:LZ132,"&gt;0")&gt;0,VLOOKUP($C132,Input!$A$8:$HV$21,MATCH($CE$21+COUNTIF($KZ132:LZ132,"&gt;0"),Input!$A$6:$HV$6,0),FALSE),0),0))*$D132</f>
        <v>0</v>
      </c>
      <c r="CQ132" s="1">
        <f>IF($E132+$I132+$D$7&lt;=CQ$22,0,IF(CQ$22-$D$7&gt;=$E132,IF(COUNTIF($KZ132:MA132,"&gt;0")&gt;0,VLOOKUP($C132,Input!$A$8:$HV$21,MATCH($CE$21+COUNTIF($KZ132:MA132,"&gt;0"),Input!$A$6:$HV$6,0),FALSE),0),0))*$D132</f>
        <v>0</v>
      </c>
      <c r="CR132" s="1">
        <f>IF($E132+$I132+$D$7&lt;=CR$22,0,IF(CR$22-$D$7&gt;=$E132,IF(COUNTIF($KZ132:MB132,"&gt;0")&gt;0,VLOOKUP($C132,Input!$A$8:$HV$21,MATCH($CE$21+COUNTIF($KZ132:MB132,"&gt;0"),Input!$A$6:$HV$6,0),FALSE),0),0))*$D132</f>
        <v>0</v>
      </c>
      <c r="CS132" s="1">
        <f>IF($E132+$I132+$D$7&lt;=CS$22,0,IF(CS$22-$D$7&gt;=$E132,IF(COUNTIF($KZ132:MC132,"&gt;0")&gt;0,VLOOKUP($C132,Input!$A$8:$HV$21,MATCH($CE$21+COUNTIF($KZ132:MC132,"&gt;0"),Input!$A$6:$HV$6,0),FALSE),0),0))*$D132</f>
        <v>0</v>
      </c>
      <c r="CT132" s="1">
        <f>IF($E132+$I132+$D$7&lt;=CT$22,0,IF(CT$22-$D$7&gt;=$E132,IF(COUNTIF($KZ132:MD132,"&gt;0")&gt;0,VLOOKUP($C132,Input!$A$8:$HV$21,MATCH($CE$21+COUNTIF($KZ132:MD132,"&gt;0"),Input!$A$6:$HV$6,0),FALSE),0),0))*$D132</f>
        <v>0</v>
      </c>
      <c r="CU132" s="1">
        <f>IF($E132+$I132+$D$7&lt;=CU$22,0,IF(CU$22-$D$7&gt;=$E132,IF(COUNTIF($KZ132:ME132,"&gt;0")&gt;0,VLOOKUP($C132,Input!$A$8:$HV$21,MATCH($CE$21+COUNTIF($KZ132:ME132,"&gt;0"),Input!$A$6:$HV$6,0),FALSE),0),0))*$D132</f>
        <v>0</v>
      </c>
      <c r="CV132" s="1">
        <f>IF($E132+$I132+$D$7&lt;=CV$22,0,IF(CV$22-$D$7&gt;=$E132,IF(COUNTIF($KZ132:MF132,"&gt;0")&gt;0,VLOOKUP($C132,Input!$A$8:$HV$21,MATCH($CE$21+COUNTIF($KZ132:MF132,"&gt;0"),Input!$A$6:$HV$6,0),FALSE),0),0))*$D132</f>
        <v>0</v>
      </c>
      <c r="CW132" s="1">
        <f>IF($E132+$I132+$D$7&lt;=CW$22,0,IF(CW$22-$D$7&gt;=$E132,IF(COUNTIF($KZ132:MG132,"&gt;0")&gt;0,VLOOKUP($C132,Input!$A$8:$HV$21,MATCH($CE$21+COUNTIF($KZ132:MG132,"&gt;0"),Input!$A$6:$HV$6,0),FALSE),0),0))*$D132</f>
        <v>0</v>
      </c>
      <c r="CX132" s="1">
        <f>IF($E132+$I132+$D$7&lt;=CX$22,0,IF(CX$22-$D$7&gt;=$E132,IF(COUNTIF($KZ132:MH132,"&gt;0")&gt;0,VLOOKUP($C132,Input!$A$8:$HV$21,MATCH($CE$21+COUNTIF($KZ132:MH132,"&gt;0"),Input!$A$6:$HV$6,0),FALSE),0),0))*$D132</f>
        <v>0</v>
      </c>
      <c r="CY132" s="1">
        <f>IF($E132+$I132+$D$7&lt;=CY$22,0,IF(CY$22-$D$7&gt;=$E132,IF(COUNTIF($KZ132:MI132,"&gt;0")&gt;0,VLOOKUP($C132,Input!$A$8:$HV$21,MATCH($CE$21+COUNTIF($KZ132:MI132,"&gt;0"),Input!$A$6:$HV$6,0),FALSE),0),0))*$D132</f>
        <v>0</v>
      </c>
      <c r="CZ132" s="1">
        <f>IF($E132+$I132+$D$7&lt;=CZ$22,0,IF(CZ$22-$D$7&gt;=$E132,IF(COUNTIF($KZ132:MJ132,"&gt;0")&gt;0,VLOOKUP($C132,Input!$A$8:$HV$21,MATCH($CE$21+COUNTIF($KZ132:MJ132,"&gt;0"),Input!$A$6:$HV$6,0),FALSE),0),0))*$D132</f>
        <v>0</v>
      </c>
      <c r="DA132" s="1">
        <f>IF($E132+$I132+$D$7&lt;=DA$22,0,IF(DA$22-$D$7&gt;=$E132,IF(COUNTIF($KZ132:MK132,"&gt;0")&gt;0,VLOOKUP($C132,Input!$A$8:$HV$21,MATCH($CE$21+COUNTIF($KZ132:MK132,"&gt;0"),Input!$A$6:$HV$6,0),FALSE),0),0))*$D132</f>
        <v>0</v>
      </c>
      <c r="DB132" s="1">
        <f>IF($E132+$I132+$D$7&lt;=DB$22,0,IF(DB$22-$D$7&gt;=$E132,IF(COUNTIF($KZ132:ML132,"&gt;0")&gt;0,VLOOKUP($C132,Input!$A$8:$HV$21,MATCH($CE$21+COUNTIF($KZ132:ML132,"&gt;0"),Input!$A$6:$HV$6,0),FALSE),0),0))*$D132</f>
        <v>0</v>
      </c>
      <c r="DC132" s="1">
        <f>IF($E132+$I132+$D$7&lt;=DC$22,0,IF(DC$22-$D$7&gt;=$E132,IF(COUNTIF($KZ132:MM132,"&gt;0")&gt;0,VLOOKUP($C132,Input!$A$8:$HV$21,MATCH($CE$21+COUNTIF($KZ132:MM132,"&gt;0"),Input!$A$6:$HV$6,0),FALSE),0),0))*$D132</f>
        <v>0</v>
      </c>
      <c r="DD132" s="1">
        <f>IF($E132+$I132+$D$7&lt;=DD$22,0,IF(DD$22-$D$7&gt;=$E132,IF(COUNTIF($KZ132:MN132,"&gt;0")&gt;0,VLOOKUP($C132,Input!$A$8:$HV$21,MATCH($CE$21+COUNTIF($KZ132:MN132,"&gt;0"),Input!$A$6:$HV$6,0),FALSE),0),0))*$D132</f>
        <v>0</v>
      </c>
      <c r="DE132" s="1">
        <f>IF($E132+$I132+$D$7&lt;=DE$22,0,IF(DE$22-$D$7&gt;=$E132,IF(COUNTIF($KZ132:MO132,"&gt;0")&gt;0,VLOOKUP($C132,Input!$A$8:$HV$21,MATCH($CE$21+COUNTIF($KZ132:MO132,"&gt;0"),Input!$A$6:$HV$6,0),FALSE),0),0))*$D132</f>
        <v>0</v>
      </c>
      <c r="DF132" s="1">
        <f>IF($E132+$I132+$D$7&lt;=DF$22,0,IF(DF$22-$D$7&gt;=$E132,IF(COUNTIF($KZ132:MP132,"&gt;0")&gt;0,VLOOKUP($C132,Input!$A$8:$HV$21,MATCH($CE$21+COUNTIF($KZ132:MP132,"&gt;0"),Input!$A$6:$HV$6,0),FALSE),0),0))*$D132</f>
        <v>0</v>
      </c>
      <c r="DG132" s="1">
        <f>IF($E132+$I132+$D$7&lt;=DG$22,0,IF(DG$22-$D$7&gt;=$E132,IF(COUNTIF($KZ132:MQ132,"&gt;0")&gt;0,VLOOKUP($C132,Input!$A$8:$HV$21,MATCH($CE$21+COUNTIF($KZ132:MQ132,"&gt;0"),Input!$A$6:$HV$6,0),FALSE),0),0))*$D132</f>
        <v>0</v>
      </c>
      <c r="DH132" s="1">
        <f>IF($E132+$I132+$D$7&lt;=DH$22,0,IF(DH$22-$D$7&gt;=$E132,IF(COUNTIF($KZ132:MR132,"&gt;0")&gt;0,VLOOKUP($C132,Input!$A$8:$HV$21,MATCH($CE$21+COUNTIF($KZ132:MR132,"&gt;0"),Input!$A$6:$HV$6,0),FALSE),0),0))*$D132</f>
        <v>0</v>
      </c>
      <c r="DI132" s="1">
        <f>IF($E132+$I132+$D$7&lt;=DI$22,0,IF(DI$22-$D$7&gt;=$E132,IF(COUNTIF($KZ132:MS132,"&gt;0")&gt;0,VLOOKUP($C132,Input!$A$8:$HV$21,MATCH($CE$21+COUNTIF($KZ132:MS132,"&gt;0"),Input!$A$6:$HV$6,0),FALSE),0),0))*$D132</f>
        <v>0</v>
      </c>
      <c r="DJ132" s="1">
        <f>IF($E132+$I132+$D$7&lt;=DJ$22,0,IF(DJ$22-$D$7&gt;=$E132,IF(COUNTIF($KZ132:MT132,"&gt;0")&gt;0,VLOOKUP($C132,Input!$A$8:$HV$21,MATCH($CE$21+COUNTIF($KZ132:MT132,"&gt;0"),Input!$A$6:$HV$6,0),FALSE),0),0))*$D132</f>
        <v>0</v>
      </c>
      <c r="DK132" s="1">
        <f>IF($E132+$I132+$D$7&lt;=DK$22,0,IF(DK$22-$D$7&gt;=$E132,IF(COUNTIF($KZ132:MU132,"&gt;0")&gt;0,VLOOKUP($C132,Input!$A$8:$HV$21,MATCH($CE$21+COUNTIF($KZ132:MU132,"&gt;0"),Input!$A$6:$HV$6,0),FALSE),0),0))*$D132</f>
        <v>0</v>
      </c>
      <c r="DL132" s="1">
        <f>IF($E132+$I132+$D$7&lt;=DL$22,0,IF(DL$22-$D$7&gt;=$E132,IF(COUNTIF($KZ132:MV132,"&gt;0")&gt;0,VLOOKUP($C132,Input!$A$8:$HV$21,MATCH($CE$21+COUNTIF($KZ132:MV132,"&gt;0"),Input!$A$6:$HV$6,0),FALSE),0),0))*$D132</f>
        <v>0</v>
      </c>
      <c r="DM132" s="1">
        <f>IF($E132+$I132+$D$7&lt;=DM$22,0,IF(DM$22-$D$7&gt;=$E132,IF(COUNTIF($KZ132:MW132,"&gt;0")&gt;0,VLOOKUP($C132,Input!$A$8:$HV$21,MATCH($CE$21+COUNTIF($KZ132:MW132,"&gt;0"),Input!$A$6:$HV$6,0),FALSE),0),0))*$D132</f>
        <v>0</v>
      </c>
      <c r="DN132" s="1">
        <f>IF($E132+$I132+$D$7&lt;=DN$22,0,IF(DN$22-$D$7&gt;=$E132,IF(COUNTIF($KZ132:MX132,"&gt;0")&gt;0,VLOOKUP($C132,Input!$A$8:$HV$21,MATCH($CE$21+COUNTIF($KZ132:MX132,"&gt;0"),Input!$A$6:$HV$6,0),FALSE),0),0))*$D132</f>
        <v>0</v>
      </c>
      <c r="DP132" t="str">
        <f>+VLOOKUP($C132,Input!$A$8:$GZ$39,MATCH(DP$21,Input!$A$6:$GZ$6,0),FALSE)</f>
        <v>Bus Maintenance at 0.6/mile</v>
      </c>
      <c r="DQ132" s="1">
        <f>IF($E132+$I132+$D$7&lt;=DQ$22,0,IF(DQ$22-$D$7&gt;=$E132,IF(COUNTIF($KZ132:LP132,"&gt;0")&gt;0,VLOOKUP($C132,Input!$A$8:$HV$21,MATCH($DP$21+COUNTIF($KZ132:LP132,"&gt;0"),Input!$A$6:$HV$6,0),FALSE),0),0))*$D132*$F132</f>
        <v>0</v>
      </c>
      <c r="DR132" s="1">
        <f>IF($E132+$I132+$D$7&lt;=DR$22,0,IF(DR$22-$D$7&gt;=$E132,IF(COUNTIF($KZ132:LQ132,"&gt;0")&gt;0,VLOOKUP($C132,Input!$A$8:$HV$21,MATCH($DP$21+COUNTIF($KZ132:LQ132,"&gt;0"),Input!$A$6:$HV$6,0),FALSE),0),0))*$D132*$F132</f>
        <v>0</v>
      </c>
      <c r="DS132" s="1">
        <f>IF($E132+$I132+$D$7&lt;=DS$22,0,IF(DS$22-$D$7&gt;=$E132,IF(COUNTIF($KZ132:LR132,"&gt;0")&gt;0,VLOOKUP($C132,Input!$A$8:$HV$21,MATCH($DP$21+COUNTIF($KZ132:LR132,"&gt;0"),Input!$A$6:$HV$6,0),FALSE),0),0))*$D132*$F132</f>
        <v>0</v>
      </c>
      <c r="DT132" s="1">
        <f>IF($E132+$I132+$D$7&lt;=DT$22,0,IF(DT$22-$D$7&gt;=$E132,IF(COUNTIF($KZ132:LS132,"&gt;0")&gt;0,VLOOKUP($C132,Input!$A$8:$HV$21,MATCH($DP$21+COUNTIF($KZ132:LS132,"&gt;0"),Input!$A$6:$HV$6,0),FALSE),0),0))*$D132*$F132</f>
        <v>0</v>
      </c>
      <c r="DU132" s="1">
        <f>IF($E132+$I132+$D$7&lt;=DU$22,0,IF(DU$22-$D$7&gt;=$E132,IF(COUNTIF($KZ132:LT132,"&gt;0")&gt;0,VLOOKUP($C132,Input!$A$8:$HV$21,MATCH($DP$21+COUNTIF($KZ132:LT132,"&gt;0"),Input!$A$6:$HV$6,0),FALSE),0),0))*$D132*$F132</f>
        <v>0</v>
      </c>
      <c r="DV132" s="1">
        <f>IF($E132+$I132+$D$7&lt;=DV$22,0,IF(DV$22-$D$7&gt;=$E132,IF(COUNTIF($KZ132:LU132,"&gt;0")&gt;0,VLOOKUP($C132,Input!$A$8:$HV$21,MATCH($DP$21+COUNTIF($KZ132:LU132,"&gt;0"),Input!$A$6:$HV$6,0),FALSE),0),0))*$D132*$F132</f>
        <v>0</v>
      </c>
      <c r="DW132" s="1">
        <f>IF($E132+$I132+$D$7&lt;=DW$22,0,IF(DW$22-$D$7&gt;=$E132,IF(COUNTIF($KZ132:LV132,"&gt;0")&gt;0,VLOOKUP($C132,Input!$A$8:$HV$21,MATCH($DP$21+COUNTIF($KZ132:LV132,"&gt;0"),Input!$A$6:$HV$6,0),FALSE),0),0))*$D132*$F132</f>
        <v>0</v>
      </c>
      <c r="DX132" s="1">
        <f>IF($E132+$I132+$D$7&lt;=DX$22,0,IF(DX$22-$D$7&gt;=$E132,IF(COUNTIF($KZ132:LW132,"&gt;0")&gt;0,VLOOKUP($C132,Input!$A$8:$HV$21,MATCH($DP$21+COUNTIF($KZ132:LW132,"&gt;0"),Input!$A$6:$HV$6,0),FALSE),0),0))*$D132*$F132</f>
        <v>0</v>
      </c>
      <c r="DY132" s="1">
        <f>IF($E132+$I132+$D$7&lt;=DY$22,0,IF(DY$22-$D$7&gt;=$E132,IF(COUNTIF($KZ132:LX132,"&gt;0")&gt;0,VLOOKUP($C132,Input!$A$8:$HV$21,MATCH($DP$21+COUNTIF($KZ132:LX132,"&gt;0"),Input!$A$6:$HV$6,0),FALSE),0),0))*$D132*$F132</f>
        <v>0</v>
      </c>
      <c r="DZ132" s="1">
        <f>IF($E132+$I132+$D$7&lt;=DZ$22,0,IF(DZ$22-$D$7&gt;=$E132,IF(COUNTIF($KZ132:LY132,"&gt;0")&gt;0,VLOOKUP($C132,Input!$A$8:$HV$21,MATCH($DP$21+COUNTIF($KZ132:LY132,"&gt;0"),Input!$A$6:$HV$6,0),FALSE),0),0))*$D132*$F132</f>
        <v>0</v>
      </c>
      <c r="EA132" s="1">
        <f>IF($E132+$I132+$D$7&lt;=EA$22,0,IF(EA$22-$D$7&gt;=$E132,IF(COUNTIF($KZ132:LZ132,"&gt;0")&gt;0,VLOOKUP($C132,Input!$A$8:$HV$21,MATCH($DP$21+COUNTIF($KZ132:LZ132,"&gt;0"),Input!$A$6:$HV$6,0),FALSE),0),0))*$D132*$F132</f>
        <v>0</v>
      </c>
      <c r="EB132" s="1">
        <f>IF($E132+$I132+$D$7&lt;=EB$22,0,IF(EB$22-$D$7&gt;=$E132,IF(COUNTIF($KZ132:MA132,"&gt;0")&gt;0,VLOOKUP($C132,Input!$A$8:$HV$21,MATCH($DP$21+COUNTIF($KZ132:MA132,"&gt;0"),Input!$A$6:$HV$6,0),FALSE),0),0))*$D132*$F132</f>
        <v>0</v>
      </c>
      <c r="EC132" s="1">
        <f>IF($E132+$I132+$D$7&lt;=EC$22,0,IF(EC$22-$D$7&gt;=$E132,IF(COUNTIF($KZ132:MB132,"&gt;0")&gt;0,VLOOKUP($C132,Input!$A$8:$HV$21,MATCH($DP$21+COUNTIF($KZ132:MB132,"&gt;0"),Input!$A$6:$HV$6,0),FALSE),0),0))*$D132*$F132</f>
        <v>0</v>
      </c>
      <c r="ED132" s="1">
        <f>IF($E132+$I132+$D$7&lt;=ED$22,0,IF(ED$22-$D$7&gt;=$E132,IF(COUNTIF($KZ132:MC132,"&gt;0")&gt;0,VLOOKUP($C132,Input!$A$8:$HV$21,MATCH($DP$21+COUNTIF($KZ132:MC132,"&gt;0"),Input!$A$6:$HV$6,0),FALSE),0),0))*$D132*$F132</f>
        <v>0</v>
      </c>
      <c r="EE132" s="1">
        <f>IF($E132+$I132+$D$7&lt;=EE$22,0,IF(EE$22-$D$7&gt;=$E132,IF(COUNTIF($KZ132:MD132,"&gt;0")&gt;0,VLOOKUP($C132,Input!$A$8:$HV$21,MATCH($DP$21+COUNTIF($KZ132:MD132,"&gt;0"),Input!$A$6:$HV$6,0),FALSE),0),0))*$D132*$F132</f>
        <v>0</v>
      </c>
      <c r="EF132" s="1">
        <f>IF($E132+$I132+$D$7&lt;=EF$22,0,IF(EF$22-$D$7&gt;=$E132,IF(COUNTIF($KZ132:ME132,"&gt;0")&gt;0,VLOOKUP($C132,Input!$A$8:$HV$21,MATCH($DP$21+COUNTIF($KZ132:ME132,"&gt;0"),Input!$A$6:$HV$6,0),FALSE),0),0))*$D132*$F132</f>
        <v>0</v>
      </c>
      <c r="EG132" s="1">
        <f>IF($E132+$I132+$D$7&lt;=EG$22,0,IF(EG$22-$D$7&gt;=$E132,IF(COUNTIF($KZ132:MF132,"&gt;0")&gt;0,VLOOKUP($C132,Input!$A$8:$HV$21,MATCH($DP$21+COUNTIF($KZ132:MF132,"&gt;0"),Input!$A$6:$HV$6,0),FALSE),0),0))*$D132*$F132</f>
        <v>0</v>
      </c>
      <c r="EH132" s="1">
        <f>IF($E132+$I132+$D$7&lt;=EH$22,0,IF(EH$22-$D$7&gt;=$E132,IF(COUNTIF($KZ132:MG132,"&gt;0")&gt;0,VLOOKUP($C132,Input!$A$8:$HV$21,MATCH($DP$21+COUNTIF($KZ132:MG132,"&gt;0"),Input!$A$6:$HV$6,0),FALSE),0),0))*$D132*$F132</f>
        <v>0</v>
      </c>
      <c r="EI132" s="1">
        <f>IF($E132+$I132+$D$7&lt;=EI$22,0,IF(EI$22-$D$7&gt;=$E132,IF(COUNTIF($KZ132:MH132,"&gt;0")&gt;0,VLOOKUP($C132,Input!$A$8:$HV$21,MATCH($DP$21+COUNTIF($KZ132:MH132,"&gt;0"),Input!$A$6:$HV$6,0),FALSE),0),0))*$D132*$F132</f>
        <v>0</v>
      </c>
      <c r="EJ132" s="1">
        <f>IF($E132+$I132+$D$7&lt;=EJ$22,0,IF(EJ$22-$D$7&gt;=$E132,IF(COUNTIF($KZ132:MI132,"&gt;0")&gt;0,VLOOKUP($C132,Input!$A$8:$HV$21,MATCH($DP$21+COUNTIF($KZ132:MI132,"&gt;0"),Input!$A$6:$HV$6,0),FALSE),0),0))*$D132*$F132</f>
        <v>0</v>
      </c>
      <c r="EK132" s="1">
        <f>IF($E132+$I132+$D$7&lt;=EK$22,0,IF(EK$22-$D$7&gt;=$E132,IF(COUNTIF($KZ132:MJ132,"&gt;0")&gt;0,VLOOKUP($C132,Input!$A$8:$HV$21,MATCH($DP$21+COUNTIF($KZ132:MJ132,"&gt;0"),Input!$A$6:$HV$6,0),FALSE),0),0))*$D132*$F132</f>
        <v>0</v>
      </c>
      <c r="EL132" s="1">
        <f>IF($E132+$I132+$D$7&lt;=EL$22,0,IF(EL$22-$D$7&gt;=$E132,IF(COUNTIF($KZ132:MK132,"&gt;0")&gt;0,VLOOKUP($C132,Input!$A$8:$HV$21,MATCH($DP$21+COUNTIF($KZ132:MK132,"&gt;0"),Input!$A$6:$HV$6,0),FALSE),0),0))*$D132*$F132</f>
        <v>0</v>
      </c>
      <c r="EM132" s="1">
        <f>IF($E132+$I132+$D$7&lt;=EM$22,0,IF(EM$22-$D$7&gt;=$E132,IF(COUNTIF($KZ132:ML132,"&gt;0")&gt;0,VLOOKUP($C132,Input!$A$8:$HV$21,MATCH($DP$21+COUNTIF($KZ132:ML132,"&gt;0"),Input!$A$6:$HV$6,0),FALSE),0),0))*$D132*$F132</f>
        <v>0</v>
      </c>
      <c r="EN132" s="1">
        <f>IF($E132+$I132+$D$7&lt;=EN$22,0,IF(EN$22-$D$7&gt;=$E132,IF(COUNTIF($KZ132:MM132,"&gt;0")&gt;0,VLOOKUP($C132,Input!$A$8:$HV$21,MATCH($DP$21+COUNTIF($KZ132:MM132,"&gt;0"),Input!$A$6:$HV$6,0),FALSE),0),0))*$D132*$F132</f>
        <v>0</v>
      </c>
      <c r="EO132" s="1">
        <f>IF($E132+$I132+$D$7&lt;=EO$22,0,IF(EO$22-$D$7&gt;=$E132,IF(COUNTIF($KZ132:MN132,"&gt;0")&gt;0,VLOOKUP($C132,Input!$A$8:$HV$21,MATCH($DP$21+COUNTIF($KZ132:MN132,"&gt;0"),Input!$A$6:$HV$6,0),FALSE),0),0))*$D132*$F132</f>
        <v>0</v>
      </c>
      <c r="EP132" s="1">
        <f>IF($E132+$I132+$D$7&lt;=EP$22,0,IF(EP$22-$D$7&gt;=$E132,IF(COUNTIF($KZ132:MO132,"&gt;0")&gt;0,VLOOKUP($C132,Input!$A$8:$HV$21,MATCH($DP$21+COUNTIF($KZ132:MO132,"&gt;0"),Input!$A$6:$HV$6,0),FALSE),0),0))*$D132*$F132</f>
        <v>0</v>
      </c>
      <c r="EQ132" s="1">
        <f>IF($E132+$I132+$D$7&lt;=EQ$22,0,IF(EQ$22-$D$7&gt;=$E132,IF(COUNTIF($KZ132:MP132,"&gt;0")&gt;0,VLOOKUP($C132,Input!$A$8:$HV$21,MATCH($DP$21+COUNTIF($KZ132:MP132,"&gt;0"),Input!$A$6:$HV$6,0),FALSE),0),0))*$D132*$F132</f>
        <v>0</v>
      </c>
      <c r="ER132" s="1">
        <f>IF($E132+$I132+$D$7&lt;=ER$22,0,IF(ER$22-$D$7&gt;=$E132,IF(COUNTIF($KZ132:MQ132,"&gt;0")&gt;0,VLOOKUP($C132,Input!$A$8:$HV$21,MATCH($DP$21+COUNTIF($KZ132:MQ132,"&gt;0"),Input!$A$6:$HV$6,0),FALSE),0),0))*$D132*$F132</f>
        <v>0</v>
      </c>
      <c r="ES132" s="1">
        <f>IF($E132+$I132+$D$7&lt;=ES$22,0,IF(ES$22-$D$7&gt;=$E132,IF(COUNTIF($KZ132:MR132,"&gt;0")&gt;0,VLOOKUP($C132,Input!$A$8:$HV$21,MATCH($DP$21+COUNTIF($KZ132:MR132,"&gt;0"),Input!$A$6:$HV$6,0),FALSE),0),0))*$D132*$F132</f>
        <v>0</v>
      </c>
      <c r="ET132" s="1">
        <f>IF($E132+$I132+$D$7&lt;=ET$22,0,IF(ET$22-$D$7&gt;=$E132,IF(COUNTIF($KZ132:MS132,"&gt;0")&gt;0,VLOOKUP($C132,Input!$A$8:$HV$21,MATCH($DP$21+COUNTIF($KZ132:MS132,"&gt;0"),Input!$A$6:$HV$6,0),FALSE),0),0))*$D132*$F132</f>
        <v>0</v>
      </c>
      <c r="EU132" s="1">
        <f>IF($E132+$I132+$D$7&lt;=EU$22,0,IF(EU$22-$D$7&gt;=$E132,IF(COUNTIF($KZ132:MT132,"&gt;0")&gt;0,VLOOKUP($C132,Input!$A$8:$HV$21,MATCH($DP$21+COUNTIF($KZ132:MT132,"&gt;0"),Input!$A$6:$HV$6,0),FALSE),0),0))*$D132*$F132</f>
        <v>0</v>
      </c>
      <c r="EV132" s="1">
        <f>IF($E132+$I132+$D$7&lt;=EV$22,0,IF(EV$22-$D$7&gt;=$E132,IF(COUNTIF($KZ132:MU132,"&gt;0")&gt;0,VLOOKUP($C132,Input!$A$8:$HV$21,MATCH($DP$21+COUNTIF($KZ132:MU132,"&gt;0"),Input!$A$6:$HV$6,0),FALSE),0),0))*$D132*$F132</f>
        <v>0</v>
      </c>
      <c r="EW132" s="1">
        <f>IF($E132+$I132+$D$7&lt;=EW$22,0,IF(EW$22-$D$7&gt;=$E132,IF(COUNTIF($KZ132:MV132,"&gt;0")&gt;0,VLOOKUP($C132,Input!$A$8:$HV$21,MATCH($DP$21+COUNTIF($KZ132:MV132,"&gt;0"),Input!$A$6:$HV$6,0),FALSE),0),0))*$D132*$F132</f>
        <v>0</v>
      </c>
      <c r="EX132" s="1">
        <f>IF($E132+$I132+$D$7&lt;=EX$22,0,IF(EX$22-$D$7&gt;=$E132,IF(COUNTIF($KZ132:MW132,"&gt;0")&gt;0,VLOOKUP($C132,Input!$A$8:$HV$21,MATCH($DP$21+COUNTIF($KZ132:MW132,"&gt;0"),Input!$A$6:$HV$6,0),FALSE),0),0))*$D132*$F132</f>
        <v>0</v>
      </c>
      <c r="EY132" s="1">
        <f>IF($E132+$I132+$D$7&lt;=EY$22,0,IF(EY$22-$D$7&gt;=$E132,IF(COUNTIF($KZ132:MX132,"&gt;0")&gt;0,VLOOKUP($C132,Input!$A$8:$HV$21,MATCH($DP$21+COUNTIF($KZ132:MX132,"&gt;0"),Input!$A$6:$HV$6,0),FALSE),0),0))*$D132*$F132</f>
        <v>0</v>
      </c>
      <c r="EZ132" s="1"/>
      <c r="FA132" t="str">
        <f>VLOOKUP($C132,Input!$A$8:$GZ$39,MATCH(FA$21,Input!$A$6:$GZ$6,0),FALSE)</f>
        <v>Charger installation; electrical upgrade</v>
      </c>
      <c r="FB132">
        <f>IF((VLOOKUP($C132,Input!$A$8:$GZ$39,MATCH(FB$21,Input!$A$6:$GZ$6,0),FALSE))="Y",$D132/VLOOKUP($C132,Input!$A$8:$GZ$39,MATCH(FC$21,Input!$A$6:$GZ$6,0),FALSE),0)</f>
        <v>0</v>
      </c>
      <c r="FC132">
        <f>IF((VLOOKUP($C132,Input!$A$8:$GZ$39,MATCH(FB$21,Input!$A$6:$GZ$6,0),FALSE))="Y",0,IF((VLOOKUP($C132,Input!$A$8:$GZ$39,MATCH(FC$21,Input!$A$6:$GZ$6,0),FALSE))&gt;0,$D132/VLOOKUP($C132,Input!$A$8:$GZ$39,MATCH(FC$21,Input!$A$6:$GZ$6,0),FALSE),0))</f>
        <v>0</v>
      </c>
      <c r="FD132" s="1">
        <f>+IF($E132=FD$22,VLOOKUP($C132,Input!$A$8:$GZ$39,MATCH(FD$21,Input!$A$6:$GZ$6,0),FALSE),0)*IF(FD$110&gt;=MAX(FC$110:$FD$110),MIN((FD$110-MAX(FC$110:$FD$110)),(FD$110-FC$110)),0)+IF($E132=FD$22,VLOOKUP($C132,Input!$A$8:$GZ$39,MATCH(FD$21,Input!$A$6:$GZ$6,0),FALSE),0)*IF(FD$109&gt;=MAX(FC$109:$FD$109),MIN((FD$109-MAX(FC$109:$FD$109)),(FD$109-FC$109)),0)</f>
        <v>0</v>
      </c>
      <c r="FE132" s="1">
        <f>+IF($E132=FE$22,VLOOKUP($C132,Input!$A$8:$GZ$39,MATCH(FE$21,Input!$A$6:$GZ$6,0),FALSE),0)*IF(FE$110&gt;=MAX(FD$110:$FD$110),MIN((FE$110-MAX(FD$110:$FD$110)),(FE$110-FD$110)),0)+IF($E132=FE$22,VLOOKUP($C132,Input!$A$8:$GZ$39,MATCH(FE$21,Input!$A$6:$GZ$6,0),FALSE),0)*IF(FE$109&gt;=MAX(FD$109:$FD$109),MIN((FE$109-MAX(FD$109:$FD$109)),(FE$109-FD$109)),0)</f>
        <v>0</v>
      </c>
      <c r="FF132" s="1">
        <f>+IF($E132=FF$22,VLOOKUP($C132,Input!$A$8:$GZ$39,MATCH(FF$21,Input!$A$6:$GZ$6,0),FALSE),0)*IF(FF$110&gt;=MAX($FD$110:FE$110),MIN((FF$110-MAX($FD$110:FE$110)),(FF$110-FE$110)),0)+IF($E132=FF$22,VLOOKUP($C132,Input!$A$8:$GZ$39,MATCH(FF$21,Input!$A$6:$GZ$6,0),FALSE),0)*IF(FF$109&gt;=MAX($FD$109:FE$109),MIN((FF$109-MAX($FD$109:FE$109)),(FF$109-FE$109)),0)</f>
        <v>0</v>
      </c>
      <c r="FG132" s="1">
        <f>+IF($E132=FG$22,VLOOKUP($C132,Input!$A$8:$GZ$39,MATCH(FG$21,Input!$A$6:$GZ$6,0),FALSE),0)*IF(FG$110&gt;=MAX($FD$110:FF$110),MIN((FG$110-MAX($FD$110:FF$110)),(FG$110-FF$110)),0)+IF($E132=FG$22,VLOOKUP($C132,Input!$A$8:$GZ$39,MATCH(FG$21,Input!$A$6:$GZ$6,0),FALSE),0)*IF(FG$109&gt;=MAX($FD$109:FF$109),MIN((FG$109-MAX($FD$109:FF$109)),(FG$109-FF$109)),0)</f>
        <v>0</v>
      </c>
      <c r="FH132" s="1">
        <f>+IF($E132=FH$22,VLOOKUP($C132,Input!$A$8:$GZ$39,MATCH(FH$21,Input!$A$6:$GZ$6,0),FALSE),0)*IF(FH$110&gt;=MAX($FD$110:FG$110),MIN((FH$110-MAX($FD$110:FG$110)),(FH$110-FG$110)),0)+IF($E132=FH$22,VLOOKUP($C132,Input!$A$8:$GZ$39,MATCH(FH$21,Input!$A$6:$GZ$6,0),FALSE),0)*IF(FH$109&gt;=MAX($FD$109:FG$109),MIN((FH$109-MAX($FD$109:FG$109)),(FH$109-FG$109)),0)</f>
        <v>0</v>
      </c>
      <c r="FI132" s="1">
        <f>+IF($E132=FI$22,VLOOKUP($C132,Input!$A$8:$GZ$39,MATCH(FI$21,Input!$A$6:$GZ$6,0),FALSE),0)*IF(FI$110&gt;=MAX($FD$110:FH$110),MIN((FI$110-MAX($FD$110:FH$110)),(FI$110-FH$110)),0)+IF($E132=FI$22,VLOOKUP($C132,Input!$A$8:$GZ$39,MATCH(FI$21,Input!$A$6:$GZ$6,0),FALSE),0)*IF(FI$109&gt;=MAX($FD$109:FH$109),MIN((FI$109-MAX($FD$109:FH$109)),(FI$109-FH$109)),0)</f>
        <v>0</v>
      </c>
      <c r="FJ132" s="1">
        <f>+IF($E132=FJ$22,VLOOKUP($C132,Input!$A$8:$GZ$39,MATCH(FJ$21,Input!$A$6:$GZ$6,0),FALSE),0)*IF(FJ$110&gt;=MAX($FD$110:FI$110),MIN((FJ$110-MAX($FD$110:FI$110)),(FJ$110-FI$110)),0)+IF($E132=FJ$22,VLOOKUP($C132,Input!$A$8:$GZ$39,MATCH(FJ$21,Input!$A$6:$GZ$6,0),FALSE),0)*IF(FJ$109&gt;=MAX($FD$109:FI$109),MIN((FJ$109-MAX($FD$109:FI$109)),(FJ$109-FI$109)),0)</f>
        <v>0</v>
      </c>
      <c r="FK132" s="1">
        <f>+IF($E132=FK$22,VLOOKUP($C132,Input!$A$8:$GZ$39,MATCH(FK$21,Input!$A$6:$GZ$6,0),FALSE),0)*IF(FK$110&gt;=MAX($FD$110:FJ$110),MIN((FK$110-MAX($FD$110:FJ$110)),(FK$110-FJ$110)),0)+IF($E132=FK$22,VLOOKUP($C132,Input!$A$8:$GZ$39,MATCH(FK$21,Input!$A$6:$GZ$6,0),FALSE),0)*IF(FK$109&gt;=MAX($FD$109:FJ$109),MIN((FK$109-MAX($FD$109:FJ$109)),(FK$109-FJ$109)),0)</f>
        <v>0</v>
      </c>
      <c r="FL132" s="1">
        <f>+IF($E132=FL$22,VLOOKUP($C132,Input!$A$8:$GZ$39,MATCH(FL$21,Input!$A$6:$GZ$6,0),FALSE),0)*IF(FL$110&gt;=MAX($FD$110:FK$110),MIN((FL$110-MAX($FD$110:FK$110)),(FL$110-FK$110)),0)+IF($E132=FL$22,VLOOKUP($C132,Input!$A$8:$GZ$39,MATCH(FL$21,Input!$A$6:$GZ$6,0),FALSE),0)*IF(FL$109&gt;=MAX($FD$109:FK$109),MIN((FL$109-MAX($FD$109:FK$109)),(FL$109-FK$109)),0)</f>
        <v>0</v>
      </c>
      <c r="FM132" s="1">
        <f>+IF($E132=FM$22,VLOOKUP($C132,Input!$A$8:$GZ$39,MATCH(FM$21,Input!$A$6:$GZ$6,0),FALSE),0)*IF(FM$110&gt;=MAX($FD$110:FL$110),MIN((FM$110-MAX($FD$110:FL$110)),(FM$110-FL$110)),0)+IF($E132=FM$22,VLOOKUP($C132,Input!$A$8:$GZ$39,MATCH(FM$21,Input!$A$6:$GZ$6,0),FALSE),0)*IF(FM$109&gt;=MAX($FD$109:FL$109),MIN((FM$109-MAX($FD$109:FL$109)),(FM$109-FL$109)),0)</f>
        <v>0</v>
      </c>
      <c r="FN132" s="1">
        <f>+IF($E132=FN$22,VLOOKUP($C132,Input!$A$8:$GZ$39,MATCH(FN$21,Input!$A$6:$GZ$6,0),FALSE),0)*IF(FN$110&gt;=MAX($FD$110:FM$110),MIN((FN$110-MAX($FD$110:FM$110)),(FN$110-FM$110)),0)+IF($E132=FN$22,VLOOKUP($C132,Input!$A$8:$GZ$39,MATCH(FN$21,Input!$A$6:$GZ$6,0),FALSE),0)*IF(FN$109&gt;=MAX($FD$109:FM$109),MIN((FN$109-MAX($FD$109:FM$109)),(FN$109-FM$109)),0)</f>
        <v>0</v>
      </c>
      <c r="FO132" s="1">
        <f>+IF($E132=FO$22,VLOOKUP($C132,Input!$A$8:$GZ$39,MATCH(FO$21,Input!$A$6:$GZ$6,0),FALSE),0)*IF(FO$110&gt;=MAX($FD$110:FN$110),MIN((FO$110-MAX($FD$110:FN$110)),(FO$110-FN$110)),0)+IF($E132=FO$22,VLOOKUP($C132,Input!$A$8:$GZ$39,MATCH(FO$21,Input!$A$6:$GZ$6,0),FALSE),0)*IF(FO$109&gt;=MAX($FD$109:FN$109),MIN((FO$109-MAX($FD$109:FN$109)),(FO$109-FN$109)),0)</f>
        <v>0</v>
      </c>
      <c r="FP132" s="1">
        <f>+IF($E132=FP$22,VLOOKUP($C132,Input!$A$8:$GZ$39,MATCH(FP$21,Input!$A$6:$GZ$6,0),FALSE),0)*IF(FP$110&gt;=MAX($FD$110:FO$110),MIN((FP$110-MAX($FD$110:FO$110)),(FP$110-FO$110)),0)+IF($E132=FP$22,VLOOKUP($C132,Input!$A$8:$GZ$39,MATCH(FP$21,Input!$A$6:$GZ$6,0),FALSE),0)*IF(FP$109&gt;=MAX($FD$109:FO$109),MIN((FP$109-MAX($FD$109:FO$109)),(FP$109-FO$109)),0)</f>
        <v>0</v>
      </c>
      <c r="FQ132" s="1">
        <f>+IF($E132=FQ$22,VLOOKUP($C132,Input!$A$8:$GZ$39,MATCH(FQ$21,Input!$A$6:$GZ$6,0),FALSE),0)*IF(FQ$110&gt;=MAX($FD$110:FP$110),MIN((FQ$110-MAX($FD$110:FP$110)),(FQ$110-FP$110)),0)+IF($E132=FQ$22,VLOOKUP($C132,Input!$A$8:$GZ$39,MATCH(FQ$21,Input!$A$6:$GZ$6,0),FALSE),0)*IF(FQ$109&gt;=MAX($FD$109:FP$109),MIN((FQ$109-MAX($FD$109:FP$109)),(FQ$109-FP$109)),0)</f>
        <v>0</v>
      </c>
      <c r="FR132" s="1">
        <f>+IF($E132=FR$22,VLOOKUP($C132,Input!$A$8:$GZ$39,MATCH(FR$21,Input!$A$6:$GZ$6,0),FALSE),0)*IF(FR$110&gt;=MAX($FD$110:FQ$110),MIN((FR$110-MAX($FD$110:FQ$110)),(FR$110-FQ$110)),0)+IF($E132=FR$22,VLOOKUP($C132,Input!$A$8:$GZ$39,MATCH(FR$21,Input!$A$6:$GZ$6,0),FALSE),0)*IF(FR$109&gt;=MAX($FD$109:FQ$109),MIN((FR$109-MAX($FD$109:FQ$109)),(FR$109-FQ$109)),0)</f>
        <v>0</v>
      </c>
      <c r="FS132" s="1">
        <f>+IF($E132=FS$22,VLOOKUP($C132,Input!$A$8:$GZ$39,MATCH(FS$21,Input!$A$6:$GZ$6,0),FALSE),0)*IF(FS$110&gt;=MAX($FD$110:FR$110),MIN((FS$110-MAX($FD$110:FR$110)),(FS$110-FR$110)),0)+IF($E132=FS$22,VLOOKUP($C132,Input!$A$8:$GZ$39,MATCH(FS$21,Input!$A$6:$GZ$6,0),FALSE),0)*IF(FS$109&gt;=MAX($FD$109:FR$109),MIN((FS$109-MAX($FD$109:FR$109)),(FS$109-FR$109)),0)</f>
        <v>0</v>
      </c>
      <c r="FT132" s="1">
        <f>+IF($E132=FT$22,VLOOKUP($C132,Input!$A$8:$GZ$39,MATCH(FT$21,Input!$A$6:$GZ$6,0),FALSE),0)*IF(FT$110&gt;=MAX($FD$110:FS$110),MIN((FT$110-MAX($FD$110:FS$110)),(FT$110-FS$110)),0)+IF($E132=FT$22,VLOOKUP($C132,Input!$A$8:$GZ$39,MATCH(FT$21,Input!$A$6:$GZ$6,0),FALSE),0)*IF(FT$109&gt;=MAX($FD$109:FS$109),MIN((FT$109-MAX($FD$109:FS$109)),(FT$109-FS$109)),0)</f>
        <v>0</v>
      </c>
      <c r="FU132" s="1">
        <f>+IF($E132=FU$22,VLOOKUP($C132,Input!$A$8:$GZ$39,MATCH(FU$21,Input!$A$6:$GZ$6,0),FALSE),0)*IF(FU$110&gt;=MAX($FD$110:FT$110),MIN((FU$110-MAX($FD$110:FT$110)),(FU$110-FT$110)),0)+IF($E132=FU$22,VLOOKUP($C132,Input!$A$8:$GZ$39,MATCH(FU$21,Input!$A$6:$GZ$6,0),FALSE),0)*IF(FU$109&gt;=MAX($FD$109:FT$109),MIN((FU$109-MAX($FD$109:FT$109)),(FU$109-FT$109)),0)</f>
        <v>0</v>
      </c>
      <c r="FV132" s="1">
        <f>+IF($E132=FV$22,VLOOKUP($C132,Input!$A$8:$GZ$39,MATCH(FV$21,Input!$A$6:$GZ$6,0),FALSE),0)*IF(FV$110&gt;=MAX($FD$110:FU$110),MIN((FV$110-MAX($FD$110:FU$110)),(FV$110-FU$110)),0)+IF($E132=FV$22,VLOOKUP($C132,Input!$A$8:$GZ$39,MATCH(FV$21,Input!$A$6:$GZ$6,0),FALSE),0)*IF(FV$109&gt;=MAX($FD$109:FU$109),MIN((FV$109-MAX($FD$109:FU$109)),(FV$109-FU$109)),0)</f>
        <v>0</v>
      </c>
      <c r="FW132" s="1">
        <f>+IF($E132=FW$22,VLOOKUP($C132,Input!$A$8:$GZ$39,MATCH(FW$21,Input!$A$6:$GZ$6,0),FALSE),0)*IF(FW$110&gt;=MAX($FD$110:FV$110),MIN((FW$110-MAX($FD$110:FV$110)),(FW$110-FV$110)),0)+IF($E132=FW$22,VLOOKUP($C132,Input!$A$8:$GZ$39,MATCH(FW$21,Input!$A$6:$GZ$6,0),FALSE),0)*IF(FW$109&gt;=MAX($FD$109:FV$109),MIN((FW$109-MAX($FD$109:FV$109)),(FW$109-FV$109)),0)</f>
        <v>0</v>
      </c>
      <c r="FX132" s="1">
        <f>+IF($E132=FX$22,VLOOKUP($C132,Input!$A$8:$GZ$39,MATCH(FX$21,Input!$A$6:$GZ$6,0),FALSE),0)*IF(FX$110&gt;=MAX($FD$110:FW$110),MIN((FX$110-MAX($FD$110:FW$110)),(FX$110-FW$110)),0)+IF($E132=FX$22,VLOOKUP($C132,Input!$A$8:$GZ$39,MATCH(FX$21,Input!$A$6:$GZ$6,0),FALSE),0)*IF(FX$109&gt;=MAX($FD$109:FW$109),MIN((FX$109-MAX($FD$109:FW$109)),(FX$109-FW$109)),0)</f>
        <v>0</v>
      </c>
      <c r="FY132" s="1">
        <f>+IF($E132=FY$22,VLOOKUP($C132,Input!$A$8:$GZ$39,MATCH(FY$21,Input!$A$6:$GZ$6,0),FALSE),0)*IF(FY$110&gt;=MAX($FD$110:FX$110),MIN((FY$110-MAX($FD$110:FX$110)),(FY$110-FX$110)),0)+IF($E132=FY$22,VLOOKUP($C132,Input!$A$8:$GZ$39,MATCH(FY$21,Input!$A$6:$GZ$6,0),FALSE),0)*IF(FY$109&gt;=MAX($FD$109:FX$109),MIN((FY$109-MAX($FD$109:FX$109)),(FY$109-FX$109)),0)</f>
        <v>0</v>
      </c>
      <c r="FZ132" s="1">
        <f>+IF($E132=FZ$22,VLOOKUP($C132,Input!$A$8:$GZ$39,MATCH(FZ$21,Input!$A$6:$GZ$6,0),FALSE),0)*IF(FZ$110&gt;=MAX($FD$110:FY$110),MIN((FZ$110-MAX($FD$110:FY$110)),(FZ$110-FY$110)),0)+IF($E132=FZ$22,VLOOKUP($C132,Input!$A$8:$GZ$39,MATCH(FZ$21,Input!$A$6:$GZ$6,0),FALSE),0)*IF(FZ$109&gt;=MAX($FD$109:FY$109),MIN((FZ$109-MAX($FD$109:FY$109)),(FZ$109-FY$109)),0)</f>
        <v>0</v>
      </c>
      <c r="GA132" s="1">
        <f>+IF($E132=GA$22,VLOOKUP($C132,Input!$A$8:$GZ$39,MATCH(GA$21,Input!$A$6:$GZ$6,0),FALSE),0)*IF(GA$110&gt;=MAX($FD$110:FZ$110),MIN((GA$110-MAX($FD$110:FZ$110)),(GA$110-FZ$110)),0)+IF($E132=GA$22,VLOOKUP($C132,Input!$A$8:$GZ$39,MATCH(GA$21,Input!$A$6:$GZ$6,0),FALSE),0)*IF(GA$109&gt;=MAX($FD$109:FZ$109),MIN((GA$109-MAX($FD$109:FZ$109)),(GA$109-FZ$109)),0)</f>
        <v>0</v>
      </c>
      <c r="GB132" s="1">
        <f>+IF($E132=GB$22,VLOOKUP($C132,Input!$A$8:$GZ$39,MATCH(GB$21,Input!$A$6:$GZ$6,0),FALSE),0)*IF(GB$110&gt;=MAX($FD$110:GA$110),MIN((GB$110-MAX($FD$110:GA$110)),(GB$110-GA$110)),0)+IF($E132=GB$22,VLOOKUP($C132,Input!$A$8:$GZ$39,MATCH(GB$21,Input!$A$6:$GZ$6,0),FALSE),0)*IF(GB$109&gt;=MAX($FD$109:GA$109),MIN((GB$109-MAX($FD$109:GA$109)),(GB$109-GA$109)),0)</f>
        <v>0</v>
      </c>
      <c r="GC132" s="1">
        <f>+IF($E132=GC$22,VLOOKUP($C132,Input!$A$8:$GZ$39,MATCH(GC$21,Input!$A$6:$GZ$6,0),FALSE),0)*IF(GC$110&gt;=MAX($FD$110:GB$110),MIN((GC$110-MAX($FD$110:GB$110)),(GC$110-GB$110)),0)+IF($E132=GC$22,VLOOKUP($C132,Input!$A$8:$GZ$39,MATCH(GC$21,Input!$A$6:$GZ$6,0),FALSE),0)*IF(GC$109&gt;=MAX($FD$109:GB$109),MIN((GC$109-MAX($FD$109:GB$109)),(GC$109-GB$109)),0)</f>
        <v>0</v>
      </c>
      <c r="GD132" s="1">
        <f>+IF($E132=GD$22,VLOOKUP($C132,Input!$A$8:$GZ$39,MATCH(GD$21,Input!$A$6:$GZ$6,0),FALSE),0)*IF(GD$110&gt;=MAX($FD$110:GC$110),MIN((GD$110-MAX($FD$110:GC$110)),(GD$110-GC$110)),0)+IF($E132=GD$22,VLOOKUP($C132,Input!$A$8:$GZ$39,MATCH(GD$21,Input!$A$6:$GZ$6,0),FALSE),0)*IF(GD$109&gt;=MAX($FD$109:GC$109),MIN((GD$109-MAX($FD$109:GC$109)),(GD$109-GC$109)),0)</f>
        <v>0</v>
      </c>
      <c r="GE132" s="1">
        <f>+IF($E132=GE$22,VLOOKUP($C132,Input!$A$8:$GZ$39,MATCH(GE$21,Input!$A$6:$GZ$6,0),FALSE),0)*IF(GE$110&gt;=MAX($FD$110:GD$110),MIN((GE$110-MAX($FD$110:GD$110)),(GE$110-GD$110)),0)+IF($E132=GE$22,VLOOKUP($C132,Input!$A$8:$GZ$39,MATCH(GE$21,Input!$A$6:$GZ$6,0),FALSE),0)*IF(GE$109&gt;=MAX($FD$109:GD$109),MIN((GE$109-MAX($FD$109:GD$109)),(GE$109-GD$109)),0)</f>
        <v>0</v>
      </c>
      <c r="GF132" s="1">
        <f>+IF($E132=GF$22,VLOOKUP($C132,Input!$A$8:$GZ$39,MATCH(GF$21,Input!$A$6:$GZ$6,0),FALSE),0)*IF(GF$110&gt;=MAX($FD$110:GE$110),MIN((GF$110-MAX($FD$110:GE$110)),(GF$110-GE$110)),0)+IF($E132=GF$22,VLOOKUP($C132,Input!$A$8:$GZ$39,MATCH(GF$21,Input!$A$6:$GZ$6,0),FALSE),0)*IF(GF$109&gt;=MAX($FD$109:GE$109),MIN((GF$109-MAX($FD$109:GE$109)),(GF$109-GE$109)),0)</f>
        <v>0</v>
      </c>
      <c r="GG132" s="1">
        <f>+IF($E132=GG$22,VLOOKUP($C132,Input!$A$8:$GZ$39,MATCH(GG$21,Input!$A$6:$GZ$6,0),FALSE),0)*IF(GG$110&gt;=MAX($FD$110:GF$110),MIN((GG$110-MAX($FD$110:GF$110)),(GG$110-GF$110)),0)+IF($E132=GG$22,VLOOKUP($C132,Input!$A$8:$GZ$39,MATCH(GG$21,Input!$A$6:$GZ$6,0),FALSE),0)*IF(GG$109&gt;=MAX($FD$109:GF$109),MIN((GG$109-MAX($FD$109:GF$109)),(GG$109-GF$109)),0)</f>
        <v>0</v>
      </c>
      <c r="GH132" s="1">
        <f>+IF($E132=GH$22,VLOOKUP($C132,Input!$A$8:$GZ$39,MATCH(GH$21,Input!$A$6:$GZ$6,0),FALSE),0)*IF(GH$110&gt;=MAX($FD$110:GG$110),MIN((GH$110-MAX($FD$110:GG$110)),(GH$110-GG$110)),0)+IF($E132=GH$22,VLOOKUP($C132,Input!$A$8:$GZ$39,MATCH(GH$21,Input!$A$6:$GZ$6,0),FALSE),0)*IF(GH$109&gt;=MAX($FD$109:GG$109),MIN((GH$109-MAX($FD$109:GG$109)),(GH$109-GG$109)),0)</f>
        <v>0</v>
      </c>
      <c r="GI132" s="1">
        <f>+IF($E132=GI$22,VLOOKUP($C132,Input!$A$8:$GZ$39,MATCH(GI$21,Input!$A$6:$GZ$6,0),FALSE),0)*IF(GI$110&gt;=MAX($FD$110:GH$110),MIN((GI$110-MAX($FD$110:GH$110)),(GI$110-GH$110)),0)+IF($E132=GI$22,VLOOKUP($C132,Input!$A$8:$GZ$39,MATCH(GI$21,Input!$A$6:$GZ$6,0),FALSE),0)*IF(GI$109&gt;=MAX($FD$109:GH$109),MIN((GI$109-MAX($FD$109:GH$109)),(GI$109-GH$109)),0)</f>
        <v>0</v>
      </c>
      <c r="GJ132" s="1">
        <f>+IF($E132=GJ$22,VLOOKUP($C132,Input!$A$8:$GZ$39,MATCH(GJ$21,Input!$A$6:$GZ$6,0),FALSE),0)*IF(GJ$110&gt;=MAX($FD$110:GI$110),MIN((GJ$110-MAX($FD$110:GI$110)),(GJ$110-GI$110)),0)+IF($E132=GJ$22,VLOOKUP($C132,Input!$A$8:$GZ$39,MATCH(GJ$21,Input!$A$6:$GZ$6,0),FALSE),0)*IF(GJ$109&gt;=MAX($FD$109:GI$109),MIN((GJ$109-MAX($FD$109:GI$109)),(GJ$109-GI$109)),0)</f>
        <v>0</v>
      </c>
      <c r="GK132" s="1">
        <f>+IF($E132=GK$22,VLOOKUP($C132,Input!$A$8:$GZ$39,MATCH(GK$21,Input!$A$6:$GZ$6,0),FALSE),0)*IF(GK$110&gt;=MAX($FD$110:GJ$110),MIN((GK$110-MAX($FD$110:GJ$110)),(GK$110-GJ$110)),0)+IF($E132=GK$22,VLOOKUP($C132,Input!$A$8:$GZ$39,MATCH(GK$21,Input!$A$6:$GZ$6,0),FALSE),0)*IF(GK$109&gt;=MAX($FD$109:GJ$109),MIN((GK$109-MAX($FD$109:GJ$109)),(GK$109-GJ$109)),0)</f>
        <v>0</v>
      </c>
      <c r="GL132" s="1">
        <f>+IF($E132=GL$22,VLOOKUP($C132,Input!$A$8:$GZ$39,MATCH(GL$21,Input!$A$6:$GZ$6,0),FALSE),0)*IF(GL$110&gt;=MAX($FD$110:GK$110),MIN((GL$110-MAX($FD$110:GK$110)),(GL$110-GK$110)),0)+IF($E132=GL$22,VLOOKUP($C132,Input!$A$8:$GZ$39,MATCH(GL$21,Input!$A$6:$GZ$6,0),FALSE),0)*IF(GL$109&gt;=MAX($FD$109:GK$109),MIN((GL$109-MAX($FD$109:GK$109)),(GL$109-GK$109)),0)</f>
        <v>0</v>
      </c>
      <c r="GM132" s="42"/>
      <c r="GN132" t="str">
        <f>VLOOKUP($C132,Input!$A$8:$GZ$39,MATCH(GN$21,Input!$A$6:$GZ$6,0),FALSE)</f>
        <v>Charger (60 kW)</v>
      </c>
      <c r="GO132">
        <f>IF((VLOOKUP($C132,Input!$A$8:$GZ$39,MATCH(GO$21,Input!$A$6:$GZ$6,0),FALSE))="Y",$D132/VLOOKUP($C132,Input!$A$8:$GZ$39,MATCH(GP$21,Input!$A$6:$GZ$6,0),FALSE),0)</f>
        <v>0</v>
      </c>
      <c r="GP132">
        <f>IF((VLOOKUP($C132,Input!$A$8:$GZ$39,MATCH(GO$21,Input!$A$6:$GZ$6,0),FALSE))="Y",0,IF((VLOOKUP($C132,Input!$A$8:$GZ$39,MATCH(GP$21,Input!$A$6:$GZ$6,0),FALSE))&gt;0,$D132/VLOOKUP($C132,Input!$A$8:$GZ$39,MATCH(GP$21,Input!$A$6:$GZ$6,0),FALSE),0))</f>
        <v>0</v>
      </c>
      <c r="GQ132" s="1">
        <f>+IF($E132=GQ$22,VLOOKUP($C132,Input!$A$8:$GZ$39,MATCH(GQ$21,Input!$A$6:$GZ$6,0),FALSE),0)*IF(GQ$110&gt;=MAX($GP$110:GP$110),MIN((GQ$110-MAX($GP$110:GP$110)),(GQ$110-GP$110)),0)+IF($E132=GQ$22,VLOOKUP($C132,Input!$A$8:$GZ$39,MATCH(GQ$21,Input!$A$6:$GZ$6,0),FALSE),0)*IF(GQ$109&gt;=MAX($GP$109:GP$109),MIN((GQ$109-MAX($GP$109:GP$109)),(GQ$109-GP$109)),0)</f>
        <v>0</v>
      </c>
      <c r="GR132" s="1">
        <f>+IF($E132=GR$22,VLOOKUP($C132,Input!$A$8:$GZ$39,MATCH(GR$21,Input!$A$6:$GZ$6,0),FALSE),0)*IF(GR$110&gt;=MAX($GP$110:GQ$110),MIN((GR$110-MAX($GP$110:GQ$110)),(GR$110-GQ$110)),0)+IF($E132=GR$22,VLOOKUP($C132,Input!$A$8:$GZ$39,MATCH(GR$21,Input!$A$6:$GZ$6,0),FALSE),0)*IF(GR$109&gt;=MAX($GP$109:GQ$109),MIN((GR$109-MAX($GP$109:GQ$109)),(GR$109-GQ$109)),0)</f>
        <v>0</v>
      </c>
      <c r="GS132" s="1">
        <f>+IF($E132=GS$22,VLOOKUP($C132,Input!$A$8:$GZ$39,MATCH(GS$21,Input!$A$6:$GZ$6,0),FALSE),0)*IF(GS$110&gt;=MAX($GP$110:GR$110),MIN((GS$110-MAX($GP$110:GR$110)),(GS$110-GR$110)),0)+IF($E132=GS$22,VLOOKUP($C132,Input!$A$8:$GZ$39,MATCH(GS$21,Input!$A$6:$GZ$6,0),FALSE),0)*IF(GS$109&gt;=MAX($GP$109:GR$109),MIN((GS$109-MAX($GP$109:GR$109)),(GS$109-GR$109)),0)</f>
        <v>0</v>
      </c>
      <c r="GT132" s="1">
        <f>+IF($E132=GT$22,VLOOKUP($C132,Input!$A$8:$GZ$39,MATCH(GT$21,Input!$A$6:$GZ$6,0),FALSE),0)*IF(GT$110&gt;=MAX($GP$110:GS$110),MIN((GT$110-MAX($GP$110:GS$110)),(GT$110-GS$110)),0)+IF($E132=GT$22,VLOOKUP($C132,Input!$A$8:$GZ$39,MATCH(GT$21,Input!$A$6:$GZ$6,0),FALSE),0)*IF(GT$109&gt;=MAX($GP$109:GS$109),MIN((GT$109-MAX($GP$109:GS$109)),(GT$109-GS$109)),0)</f>
        <v>0</v>
      </c>
      <c r="GU132" s="1">
        <f>+IF($E132=GU$22,VLOOKUP($C132,Input!$A$8:$GZ$39,MATCH(GU$21,Input!$A$6:$GZ$6,0),FALSE),0)*IF(GU$110&gt;=MAX($GP$110:GT$110),MIN((GU$110-MAX($GP$110:GT$110)),(GU$110-GT$110)),0)+IF($E132=GU$22,VLOOKUP($C132,Input!$A$8:$GZ$39,MATCH(GU$21,Input!$A$6:$GZ$6,0),FALSE),0)*IF(GU$109&gt;=MAX($GP$109:GT$109),MIN((GU$109-MAX($GP$109:GT$109)),(GU$109-GT$109)),0)</f>
        <v>0</v>
      </c>
      <c r="GV132" s="1">
        <f>+IF($E132=GV$22,VLOOKUP($C132,Input!$A$8:$GZ$39,MATCH(GV$21,Input!$A$6:$GZ$6,0),FALSE),0)*IF(GV$110&gt;=MAX($GP$110:GU$110),MIN((GV$110-MAX($GP$110:GU$110)),(GV$110-GU$110)),0)+IF($E132=GV$22,VLOOKUP($C132,Input!$A$8:$GZ$39,MATCH(GV$21,Input!$A$6:$GZ$6,0),FALSE),0)*IF(GV$109&gt;=MAX($GP$109:GU$109),MIN((GV$109-MAX($GP$109:GU$109)),(GV$109-GU$109)),0)</f>
        <v>0</v>
      </c>
      <c r="GW132" s="1">
        <f>+IF($E132=GW$22,VLOOKUP($C132,Input!$A$8:$GZ$39,MATCH(GW$21,Input!$A$6:$GZ$6,0),FALSE),0)*IF(GW$110&gt;=MAX($GP$110:GV$110),MIN((GW$110-MAX($GP$110:GV$110)),(GW$110-GV$110)),0)+IF($E132=GW$22,VLOOKUP($C132,Input!$A$8:$GZ$39,MATCH(GW$21,Input!$A$6:$GZ$6,0),FALSE),0)*IF(GW$109&gt;=MAX($GP$109:GV$109),MIN((GW$109-MAX($GP$109:GV$109)),(GW$109-GV$109)),0)</f>
        <v>0</v>
      </c>
      <c r="GX132" s="1">
        <f>+IF($E132=GX$22,VLOOKUP($C132,Input!$A$8:$GZ$39,MATCH(GX$21,Input!$A$6:$GZ$6,0),FALSE),0)*IF(GX$110&gt;=MAX($GP$110:GW$110),MIN((GX$110-MAX($GP$110:GW$110)),(GX$110-GW$110)),0)+IF($E132=GX$22,VLOOKUP($C132,Input!$A$8:$GZ$39,MATCH(GX$21,Input!$A$6:$GZ$6,0),FALSE),0)*IF(GX$109&gt;=MAX($GP$109:GW$109),MIN((GX$109-MAX($GP$109:GW$109)),(GX$109-GW$109)),0)</f>
        <v>0</v>
      </c>
      <c r="GY132" s="1">
        <f>+IF($E132=GY$22,VLOOKUP($C132,Input!$A$8:$GZ$39,MATCH(GY$21,Input!$A$6:$GZ$6,0),FALSE),0)*IF(GY$110&gt;=MAX($GP$110:GX$110),MIN((GY$110-MAX($GP$110:GX$110)),(GY$110-GX$110)),0)+IF($E132=GY$22,VLOOKUP($C132,Input!$A$8:$GZ$39,MATCH(GY$21,Input!$A$6:$GZ$6,0),FALSE),0)*IF(GY$109&gt;=MAX($GP$109:GX$109),MIN((GY$109-MAX($GP$109:GX$109)),(GY$109-GX$109)),0)</f>
        <v>0</v>
      </c>
      <c r="GZ132" s="1">
        <f>+IF($E132=GZ$22,VLOOKUP($C132,Input!$A$8:$GZ$39,MATCH(GZ$21,Input!$A$6:$GZ$6,0),FALSE),0)*IF(GZ$110&gt;=MAX($GP$110:GY$110),MIN((GZ$110-MAX($GP$110:GY$110)),(GZ$110-GY$110)),0)+IF($E132=GZ$22,VLOOKUP($C132,Input!$A$8:$GZ$39,MATCH(GZ$21,Input!$A$6:$GZ$6,0),FALSE),0)*IF(GZ$109&gt;=MAX($GP$109:GY$109),MIN((GZ$109-MAX($GP$109:GY$109)),(GZ$109-GY$109)),0)</f>
        <v>0</v>
      </c>
      <c r="HA132" s="1">
        <f>+IF($E132=HA$22,VLOOKUP($C132,Input!$A$8:$GZ$39,MATCH(HA$21,Input!$A$6:$GZ$6,0),FALSE),0)*IF(HA$110&gt;=MAX($GP$110:GZ$110),MIN((HA$110-MAX($GP$110:GZ$110)),(HA$110-GZ$110)),0)+IF($E132=HA$22,VLOOKUP($C132,Input!$A$8:$GZ$39,MATCH(HA$21,Input!$A$6:$GZ$6,0),FALSE),0)*IF(HA$109&gt;=MAX($GP$109:GZ$109),MIN((HA$109-MAX($GP$109:GZ$109)),(HA$109-GZ$109)),0)</f>
        <v>0</v>
      </c>
      <c r="HB132" s="1">
        <f>+IF($E132=HB$22,VLOOKUP($C132,Input!$A$8:$GZ$39,MATCH(HB$21,Input!$A$6:$GZ$6,0),FALSE),0)*IF(HB$110&gt;=MAX($GP$110:HA$110),MIN((HB$110-MAX($GP$110:HA$110)),(HB$110-HA$110)),0)+IF($E132=HB$22,VLOOKUP($C132,Input!$A$8:$GZ$39,MATCH(HB$21,Input!$A$6:$GZ$6,0),FALSE),0)*IF(HB$109&gt;=MAX($GP$109:HA$109),MIN((HB$109-MAX($GP$109:HA$109)),(HB$109-HA$109)),0)</f>
        <v>0</v>
      </c>
      <c r="HC132" s="1">
        <f>+IF($E132=HC$22,VLOOKUP($C132,Input!$A$8:$GZ$39,MATCH(HC$21,Input!$A$6:$GZ$6,0),FALSE),0)*IF(HC$110&gt;=MAX($GP$110:HB$110),MIN((HC$110-MAX($GP$110:HB$110)),(HC$110-HB$110)),0)+IF($E132=HC$22,VLOOKUP($C132,Input!$A$8:$GZ$39,MATCH(HC$21,Input!$A$6:$GZ$6,0),FALSE),0)*IF(HC$109&gt;=MAX($GP$109:HB$109),MIN((HC$109-MAX($GP$109:HB$109)),(HC$109-HB$109)),0)</f>
        <v>0</v>
      </c>
      <c r="HD132" s="1">
        <f>+IF($E132=HD$22,VLOOKUP($C132,Input!$A$8:$GZ$39,MATCH(HD$21,Input!$A$6:$GZ$6,0),FALSE),0)*IF(HD$110&gt;=MAX($GP$110:HC$110),MIN((HD$110-MAX($GP$110:HC$110)),(HD$110-HC$110)),0)+IF($E132=HD$22,VLOOKUP($C132,Input!$A$8:$GZ$39,MATCH(HD$21,Input!$A$6:$GZ$6,0),FALSE),0)*IF(HD$109&gt;=MAX($GP$109:HC$109),MIN((HD$109-MAX($GP$109:HC$109)),(HD$109-HC$109)),0)</f>
        <v>0</v>
      </c>
      <c r="HE132" s="1">
        <f>+IF($E132=HE$22,VLOOKUP($C132,Input!$A$8:$GZ$39,MATCH(HE$21,Input!$A$6:$GZ$6,0),FALSE),0)*IF(HE$110&gt;=MAX($GP$110:HD$110),MIN((HE$110-MAX($GP$110:HD$110)),(HE$110-HD$110)),0)+IF($E132=HE$22,VLOOKUP($C132,Input!$A$8:$GZ$39,MATCH(HE$21,Input!$A$6:$GZ$6,0),FALSE),0)*IF(HE$109&gt;=MAX($GP$109:HD$109),MIN((HE$109-MAX($GP$109:HD$109)),(HE$109-HD$109)),0)</f>
        <v>0</v>
      </c>
      <c r="HF132" s="1">
        <f>+IF($E132=HF$22,VLOOKUP($C132,Input!$A$8:$GZ$39,MATCH(HF$21,Input!$A$6:$GZ$6,0),FALSE),0)*IF(HF$110&gt;=MAX($GP$110:HE$110),MIN((HF$110-MAX($GP$110:HE$110)),(HF$110-HE$110)),0)+IF($E132=HF$22,VLOOKUP($C132,Input!$A$8:$GZ$39,MATCH(HF$21,Input!$A$6:$GZ$6,0),FALSE),0)*IF(HF$109&gt;=MAX($GP$109:HE$109),MIN((HF$109-MAX($GP$109:HE$109)),(HF$109-HE$109)),0)</f>
        <v>0</v>
      </c>
      <c r="HG132" s="1">
        <f>+IF($E132=HG$22,VLOOKUP($C132,Input!$A$8:$GZ$39,MATCH(HG$21,Input!$A$6:$GZ$6,0),FALSE),0)*IF(HG$110&gt;=MAX($GP$110:HF$110),MIN((HG$110-MAX($GP$110:HF$110)),(HG$110-HF$110)),0)+IF($E132=HG$22,VLOOKUP($C132,Input!$A$8:$GZ$39,MATCH(HG$21,Input!$A$6:$GZ$6,0),FALSE),0)*IF(HG$109&gt;=MAX($GP$109:HF$109),MIN((HG$109-MAX($GP$109:HF$109)),(HG$109-HF$109)),0)</f>
        <v>0</v>
      </c>
      <c r="HH132" s="1">
        <f>+IF($E132=HH$22,VLOOKUP($C132,Input!$A$8:$GZ$39,MATCH(HH$21,Input!$A$6:$GZ$6,0),FALSE),0)*IF(HH$110&gt;=MAX($GP$110:HG$110),MIN((HH$110-MAX($GP$110:HG$110)),(HH$110-HG$110)),0)+IF($E132=HH$22,VLOOKUP($C132,Input!$A$8:$GZ$39,MATCH(HH$21,Input!$A$6:$GZ$6,0),FALSE),0)*IF(HH$109&gt;=MAX($GP$109:HG$109),MIN((HH$109-MAX($GP$109:HG$109)),(HH$109-HG$109)),0)</f>
        <v>0</v>
      </c>
      <c r="HI132" s="1">
        <f>+IF($E132=HI$22,VLOOKUP($C132,Input!$A$8:$GZ$39,MATCH(HI$21,Input!$A$6:$GZ$6,0),FALSE),0)*IF(HI$110&gt;=MAX($GP$110:HH$110),MIN((HI$110-MAX($GP$110:HH$110)),(HI$110-HH$110)),0)+IF($E132=HI$22,VLOOKUP($C132,Input!$A$8:$GZ$39,MATCH(HI$21,Input!$A$6:$GZ$6,0),FALSE),0)*IF(HI$109&gt;=MAX($GP$109:HH$109),MIN((HI$109-MAX($GP$109:HH$109)),(HI$109-HH$109)),0)</f>
        <v>0</v>
      </c>
      <c r="HJ132" s="1">
        <f>+IF($E132=HJ$22,VLOOKUP($C132,Input!$A$8:$GZ$39,MATCH(HJ$21,Input!$A$6:$GZ$6,0),FALSE),0)*IF(HJ$110&gt;=MAX($GP$110:HI$110),MIN((HJ$110-MAX($GP$110:HI$110)),(HJ$110-HI$110)),0)+IF($E132=HJ$22,VLOOKUP($C132,Input!$A$8:$GZ$39,MATCH(HJ$21,Input!$A$6:$GZ$6,0),FALSE),0)*IF(HJ$109&gt;=MAX($GP$109:HI$109),MIN((HJ$109-MAX($GP$109:HI$109)),(HJ$109-HI$109)),0)</f>
        <v>0</v>
      </c>
      <c r="HK132" s="1">
        <f>+IF($E132=HK$22,VLOOKUP($C132,Input!$A$8:$GZ$39,MATCH(HK$21,Input!$A$6:$GZ$6,0),FALSE),0)*IF(HK$110&gt;=MAX($GP$110:HJ$110),MIN((HK$110-MAX($GP$110:HJ$110)),(HK$110-HJ$110)),0)+IF($E132=HK$22,VLOOKUP($C132,Input!$A$8:$GZ$39,MATCH(HK$21,Input!$A$6:$GZ$6,0),FALSE),0)*IF(HK$109&gt;=MAX($GP$109:HJ$109),MIN((HK$109-MAX($GP$109:HJ$109)),(HK$109-HJ$109)),0)</f>
        <v>0</v>
      </c>
      <c r="HL132" s="1">
        <f>+IF($E132=HL$22,VLOOKUP($C132,Input!$A$8:$GZ$39,MATCH(HL$21,Input!$A$6:$GZ$6,0),FALSE),0)*IF(HL$110&gt;=MAX($GP$110:HK$110),MIN((HL$110-MAX($GP$110:HK$110)),(HL$110-HK$110)),0)+IF($E132=HL$22,VLOOKUP($C132,Input!$A$8:$GZ$39,MATCH(HL$21,Input!$A$6:$GZ$6,0),FALSE),0)*IF(HL$109&gt;=MAX($GP$109:HK$109),MIN((HL$109-MAX($GP$109:HK$109)),(HL$109-HK$109)),0)</f>
        <v>0</v>
      </c>
      <c r="HM132" s="1">
        <f>+IF($E132=HM$22,VLOOKUP($C132,Input!$A$8:$GZ$39,MATCH(HM$21,Input!$A$6:$GZ$6,0),FALSE),0)*IF(HM$110&gt;=MAX($GP$110:HL$110),MIN((HM$110-MAX($GP$110:HL$110)),(HM$110-HL$110)),0)+IF($E132=HM$22,VLOOKUP($C132,Input!$A$8:$GZ$39,MATCH(HM$21,Input!$A$6:$GZ$6,0),FALSE),0)*IF(HM$109&gt;=MAX($GP$109:HL$109),MIN((HM$109-MAX($GP$109:HL$109)),(HM$109-HL$109)),0)</f>
        <v>0</v>
      </c>
      <c r="HN132" s="1">
        <f>+IF($E132=HN$22,VLOOKUP($C132,Input!$A$8:$GZ$39,MATCH(HN$21,Input!$A$6:$GZ$6,0),FALSE),0)*IF(HN$110&gt;=MAX($GP$110:HM$110),MIN((HN$110-MAX($GP$110:HM$110)),(HN$110-HM$110)),0)+IF($E132=HN$22,VLOOKUP($C132,Input!$A$8:$GZ$39,MATCH(HN$21,Input!$A$6:$GZ$6,0),FALSE),0)*IF(HN$109&gt;=MAX($GP$109:HM$109),MIN((HN$109-MAX($GP$109:HM$109)),(HN$109-HM$109)),0)</f>
        <v>0</v>
      </c>
      <c r="HO132" s="1">
        <f>+IF($E132=HO$22,VLOOKUP($C132,Input!$A$8:$GZ$39,MATCH(HO$21,Input!$A$6:$GZ$6,0),FALSE),0)*IF(HO$110&gt;=MAX($GP$110:HN$110),MIN((HO$110-MAX($GP$110:HN$110)),(HO$110-HN$110)),0)+IF($E132=HO$22,VLOOKUP($C132,Input!$A$8:$GZ$39,MATCH(HO$21,Input!$A$6:$GZ$6,0),FALSE),0)*IF(HO$109&gt;=MAX($GP$109:HN$109),MIN((HO$109-MAX($GP$109:HN$109)),(HO$109-HN$109)),0)</f>
        <v>0</v>
      </c>
      <c r="HP132" s="1">
        <f>+IF($E132=HP$22,VLOOKUP($C132,Input!$A$8:$GZ$39,MATCH(HP$21,Input!$A$6:$GZ$6,0),FALSE),0)*IF(HP$110&gt;=MAX($GP$110:HO$110),MIN((HP$110-MAX($GP$110:HO$110)),(HP$110-HO$110)),0)+IF($E132=HP$22,VLOOKUP($C132,Input!$A$8:$GZ$39,MATCH(HP$21,Input!$A$6:$GZ$6,0),FALSE),0)*IF(HP$109&gt;=MAX($GP$109:HO$109),MIN((HP$109-MAX($GP$109:HO$109)),(HP$109-HO$109)),0)</f>
        <v>0</v>
      </c>
      <c r="HQ132" s="1">
        <f>+IF($E132=HQ$22,VLOOKUP($C132,Input!$A$8:$GZ$39,MATCH(HQ$21,Input!$A$6:$GZ$6,0),FALSE),0)*IF(HQ$110&gt;=MAX($GP$110:HP$110),MIN((HQ$110-MAX($GP$110:HP$110)),(HQ$110-HP$110)),0)+IF($E132=HQ$22,VLOOKUP($C132,Input!$A$8:$GZ$39,MATCH(HQ$21,Input!$A$6:$GZ$6,0),FALSE),0)*IF(HQ$109&gt;=MAX($GP$109:HP$109),MIN((HQ$109-MAX($GP$109:HP$109)),(HQ$109-HP$109)),0)</f>
        <v>0</v>
      </c>
      <c r="HR132" s="1">
        <f>+IF($E132=HR$22,VLOOKUP($C132,Input!$A$8:$GZ$39,MATCH(HR$21,Input!$A$6:$GZ$6,0),FALSE),0)*IF(HR$110&gt;=MAX($GP$110:HQ$110),MIN((HR$110-MAX($GP$110:HQ$110)),(HR$110-HQ$110)),0)+IF($E132=HR$22,VLOOKUP($C132,Input!$A$8:$GZ$39,MATCH(HR$21,Input!$A$6:$GZ$6,0),FALSE),0)*IF(HR$109&gt;=MAX($GP$109:HQ$109),MIN((HR$109-MAX($GP$109:HQ$109)),(HR$109-HQ$109)),0)</f>
        <v>0</v>
      </c>
      <c r="HS132" s="1">
        <f>+IF($E132=HS$22,VLOOKUP($C132,Input!$A$8:$GZ$39,MATCH(HS$21,Input!$A$6:$GZ$6,0),FALSE),0)*IF(HS$110&gt;=MAX($GP$110:HR$110),MIN((HS$110-MAX($GP$110:HR$110)),(HS$110-HR$110)),0)+IF($E132=HS$22,VLOOKUP($C132,Input!$A$8:$GZ$39,MATCH(HS$21,Input!$A$6:$GZ$6,0),FALSE),0)*IF(HS$109&gt;=MAX($GP$109:HR$109),MIN((HS$109-MAX($GP$109:HR$109)),(HS$109-HR$109)),0)</f>
        <v>0</v>
      </c>
      <c r="HT132" s="1">
        <f>+IF($E132=HT$22,VLOOKUP($C132,Input!$A$8:$GZ$39,MATCH(HT$21,Input!$A$6:$GZ$6,0),FALSE),0)*IF(HT$110&gt;=MAX($GP$110:HS$110),MIN((HT$110-MAX($GP$110:HS$110)),(HT$110-HS$110)),0)+IF($E132=HT$22,VLOOKUP($C132,Input!$A$8:$GZ$39,MATCH(HT$21,Input!$A$6:$GZ$6,0),FALSE),0)*IF(HT$109&gt;=MAX($GP$109:HS$109),MIN((HT$109-MAX($GP$109:HS$109)),(HT$109-HS$109)),0)</f>
        <v>0</v>
      </c>
      <c r="HU132" s="1">
        <f>+IF($E132=HU$22,VLOOKUP($C132,Input!$A$8:$GZ$39,MATCH(HU$21,Input!$A$6:$GZ$6,0),FALSE),0)*IF(HU$110&gt;=MAX($GP$110:HT$110),MIN((HU$110-MAX($GP$110:HT$110)),(HU$110-HT$110)),0)+IF($E132=HU$22,VLOOKUP($C132,Input!$A$8:$GZ$39,MATCH(HU$21,Input!$A$6:$GZ$6,0),FALSE),0)*IF(HU$109&gt;=MAX($GP$109:HT$109),MIN((HU$109-MAX($GP$109:HT$109)),(HU$109-HT$109)),0)</f>
        <v>0</v>
      </c>
      <c r="HV132" s="1">
        <f>+IF($E132=HV$22,VLOOKUP($C132,Input!$A$8:$GZ$39,MATCH(HV$21,Input!$A$6:$GZ$6,0),FALSE),0)*IF(HV$110&gt;=MAX($GP$110:HU$110),MIN((HV$110-MAX($GP$110:HU$110)),(HV$110-HU$110)),0)+IF($E132=HV$22,VLOOKUP($C132,Input!$A$8:$GZ$39,MATCH(HV$21,Input!$A$6:$GZ$6,0),FALSE),0)*IF(HV$109&gt;=MAX($GP$109:HU$109),MIN((HV$109-MAX($GP$109:HU$109)),(HV$109-HU$109)),0)</f>
        <v>0</v>
      </c>
      <c r="HW132" s="1">
        <f>+IF($E132=HW$22,VLOOKUP($C132,Input!$A$8:$GZ$39,MATCH(HW$21,Input!$A$6:$GZ$6,0),FALSE),0)*IF(HW$110&gt;=MAX($GP$110:HV$110),MIN((HW$110-MAX($GP$110:HV$110)),(HW$110-HV$110)),0)+IF($E132=HW$22,VLOOKUP($C132,Input!$A$8:$GZ$39,MATCH(HW$21,Input!$A$6:$GZ$6,0),FALSE),0)*IF(HW$109&gt;=MAX($GP$109:HV$109),MIN((HW$109-MAX($GP$109:HV$109)),(HW$109-HV$109)),0)</f>
        <v>0</v>
      </c>
      <c r="HX132" s="1">
        <f>+IF($E132=HX$22,VLOOKUP($C132,Input!$A$8:$GZ$39,MATCH(HX$21,Input!$A$6:$GZ$6,0),FALSE),0)*IF(HX$110&gt;=MAX($GP$110:HW$110),MIN((HX$110-MAX($GP$110:HW$110)),(HX$110-HW$110)),0)+IF($E132=HX$22,VLOOKUP($C132,Input!$A$8:$GZ$39,MATCH(HX$21,Input!$A$6:$GZ$6,0),FALSE),0)*IF(HX$109&gt;=MAX($GP$109:HW$109),MIN((HX$109-MAX($GP$109:HW$109)),(HX$109-HW$109)),0)</f>
        <v>0</v>
      </c>
      <c r="HY132" s="1">
        <f>+IF($E132=HY$22,VLOOKUP($C132,Input!$A$8:$GZ$39,MATCH(HY$21,Input!$A$6:$GZ$6,0),FALSE),0)*IF(HY$110&gt;=MAX($GP$110:HX$110),MIN((HY$110-MAX($GP$110:HX$110)),(HY$110-HX$110)),0)+IF($E132=HY$22,VLOOKUP($C132,Input!$A$8:$GZ$39,MATCH(HY$21,Input!$A$6:$GZ$6,0),FALSE),0)*IF(HY$109&gt;=MAX($GP$109:HX$109),MIN((HY$109-MAX($GP$109:HX$109)),(HY$109-HX$109)),0)</f>
        <v>0</v>
      </c>
      <c r="HZ132" s="42"/>
      <c r="IA132" t="str">
        <f>VLOOKUP($C132,Input!$A$8:$IA$39,MATCH(IA$21,Input!$A$6:$IA$6,0),FALSE)</f>
        <v>Bus Maintenance Bay Upgrade (two bays share one shop charger)</v>
      </c>
      <c r="IB132" s="132">
        <f>IF((VLOOKUP($C132,Input!$A$8:$IA$39,MATCH(IB$21,Input!$A$6:$IA$6,0),FALSE))="Y",$D132/VLOOKUP($C132,Input!$A$8:$IA$39,MATCH(IC$21,Input!$A$6:$IA$6,0),FALSE),0)</f>
        <v>0</v>
      </c>
      <c r="IC132" s="132">
        <f>IF((VLOOKUP($C132,Input!$A$8:$IA$39,MATCH(IB$21,Input!$A$6:$IA$6,0),FALSE))="Y",0,IF((VLOOKUP($C132,Input!$A$8:$IA$39,MATCH(IC$21,Input!$A$6:$IA$6,0),FALSE))&gt;0,$D132/VLOOKUP($C132,Input!$A$8:$IA$39,MATCH(IC$21,Input!$A$6:$IA$6,0),FALSE),0))</f>
        <v>0</v>
      </c>
      <c r="ID132" s="1">
        <f>+IF($E132=ID$22,VLOOKUP($C132,Input!$A$8:$IA$39,MATCH(ID$21,Input!$A$6:$IA$6,0),FALSE),0)*IF(ID$110&gt;=MAX($IC$110:IC$110),MIN((ID$110-MAX($IC$110:IC$110)),(ID$110-IC$110)),0)+IF($E132=ID$22,VLOOKUP($C132,Input!$A$8:$IA$39,MATCH(ID$21,Input!$A$6:$IA$6,0),FALSE),0)*IF(ID$109&gt;=MAX($IC$109:IC$109),MIN((ID$109-MAX($IC$109:IC$109)),(ID$109-IC$109)),0)</f>
        <v>0</v>
      </c>
      <c r="IE132" s="1">
        <f>+IF($E132=IE$22,VLOOKUP($C132,Input!$A$8:$IA$39,MATCH(IE$21,Input!$A$6:$IA$6,0),FALSE),0)*IF(IE$110&gt;=MAX($IC$110:ID$110),MIN((IE$110-MAX($IC$110:ID$110)),(IE$110-ID$110)),0)+IF($E132=IE$22,VLOOKUP($C132,Input!$A$8:$IA$39,MATCH(IE$21,Input!$A$6:$IA$6,0),FALSE),0)*IF(IE$109&gt;=MAX($IC$109:ID$109),MIN((IE$109-MAX($IC$109:ID$109)),(IE$109-ID$109)),0)</f>
        <v>0</v>
      </c>
      <c r="IF132" s="1">
        <f>+IF($E132=IF$22,VLOOKUP($C132,Input!$A$8:$IA$39,MATCH(IF$21,Input!$A$6:$IA$6,0),FALSE),0)*IF(IF$110&gt;=MAX($IC$110:IE$110),MIN((IF$110-MAX($IC$110:IE$110)),(IF$110-IE$110)),0)+IF($E132=IF$22,VLOOKUP($C132,Input!$A$8:$IA$39,MATCH(IF$21,Input!$A$6:$IA$6,0),FALSE),0)*IF(IF$109&gt;=MAX($IC$109:IE$109),MIN((IF$109-MAX($IC$109:IE$109)),(IF$109-IE$109)),0)</f>
        <v>0</v>
      </c>
      <c r="IG132" s="1">
        <f>+IF($E132=IG$22,VLOOKUP($C132,Input!$A$8:$IA$39,MATCH(IG$21,Input!$A$6:$IA$6,0),FALSE),0)*IF(IG$110&gt;=MAX($IC$110:IF$110),MIN((IG$110-MAX($IC$110:IF$110)),(IG$110-IF$110)),0)+IF($E132=IG$22,VLOOKUP($C132,Input!$A$8:$IA$39,MATCH(IG$21,Input!$A$6:$IA$6,0),FALSE),0)*IF(IG$109&gt;=MAX($IC$109:IF$109),MIN((IG$109-MAX($IC$109:IF$109)),(IG$109-IF$109)),0)</f>
        <v>0</v>
      </c>
      <c r="IH132" s="1">
        <f>+IF($E132=IH$22,VLOOKUP($C132,Input!$A$8:$IA$39,MATCH(IH$21,Input!$A$6:$IA$6,0),FALSE),0)*IF(IH$110&gt;=MAX($IC$110:IG$110),MIN((IH$110-MAX($IC$110:IG$110)),(IH$110-IG$110)),0)+IF($E132=IH$22,VLOOKUP($C132,Input!$A$8:$IA$39,MATCH(IH$21,Input!$A$6:$IA$6,0),FALSE),0)*IF(IH$109&gt;=MAX($IC$109:IG$109),MIN((IH$109-MAX($IC$109:IG$109)),(IH$109-IG$109)),0)</f>
        <v>0</v>
      </c>
      <c r="II132" s="1">
        <f>+IF($E132=II$22,VLOOKUP($C132,Input!$A$8:$IA$39,MATCH(II$21,Input!$A$6:$IA$6,0),FALSE),0)*IF(II$110&gt;=MAX($IC$110:IH$110),MIN((II$110-MAX($IC$110:IH$110)),(II$110-IH$110)),0)+IF($E132=II$22,VLOOKUP($C132,Input!$A$8:$IA$39,MATCH(II$21,Input!$A$6:$IA$6,0),FALSE),0)*IF(II$109&gt;=MAX($IC$109:IH$109),MIN((II$109-MAX($IC$109:IH$109)),(II$109-IH$109)),0)</f>
        <v>0</v>
      </c>
      <c r="IJ132" s="1">
        <f>+IF($E132=IJ$22,VLOOKUP($C132,Input!$A$8:$IA$39,MATCH(IJ$21,Input!$A$6:$IA$6,0),FALSE),0)*IF(IJ$110&gt;=MAX($IC$110:II$110),MIN((IJ$110-MAX($IC$110:II$110)),(IJ$110-II$110)),0)+IF($E132=IJ$22,VLOOKUP($C132,Input!$A$8:$IA$39,MATCH(IJ$21,Input!$A$6:$IA$6,0),FALSE),0)*IF(IJ$109&gt;=MAX($IC$109:II$109),MIN((IJ$109-MAX($IC$109:II$109)),(IJ$109-II$109)),0)</f>
        <v>0</v>
      </c>
      <c r="IK132" s="1">
        <f>+IF($E132=IK$22,VLOOKUP($C132,Input!$A$8:$IA$39,MATCH(IK$21,Input!$A$6:$IA$6,0),FALSE),0)*IF(IK$110&gt;=MAX($IC$110:IJ$110),MIN((IK$110-MAX($IC$110:IJ$110)),(IK$110-IJ$110)),0)+IF($E132=IK$22,VLOOKUP($C132,Input!$A$8:$IA$39,MATCH(IK$21,Input!$A$6:$IA$6,0),FALSE),0)*IF(IK$109&gt;=MAX($IC$109:IJ$109),MIN((IK$109-MAX($IC$109:IJ$109)),(IK$109-IJ$109)),0)</f>
        <v>0</v>
      </c>
      <c r="IL132" s="1">
        <f>+IF($E132=IL$22,VLOOKUP($C132,Input!$A$8:$IA$39,MATCH(IL$21,Input!$A$6:$IA$6,0),FALSE),0)*IF(IL$110&gt;=MAX($IC$110:IK$110),MIN((IL$110-MAX($IC$110:IK$110)),(IL$110-IK$110)),0)+IF($E132=IL$22,VLOOKUP($C132,Input!$A$8:$IA$39,MATCH(IL$21,Input!$A$6:$IA$6,0),FALSE),0)*IF(IL$109&gt;=MAX($IC$109:IK$109),MIN((IL$109-MAX($IC$109:IK$109)),(IL$109-IK$109)),0)</f>
        <v>0</v>
      </c>
      <c r="IM132" s="1">
        <f>+IF($E132=IM$22,VLOOKUP($C132,Input!$A$8:$IA$39,MATCH(IM$21,Input!$A$6:$IA$6,0),FALSE),0)*IF(IM$110&gt;=MAX($IC$110:IL$110),MIN((IM$110-MAX($IC$110:IL$110)),(IM$110-IL$110)),0)+IF($E132=IM$22,VLOOKUP($C132,Input!$A$8:$IA$39,MATCH(IM$21,Input!$A$6:$IA$6,0),FALSE),0)*IF(IM$109&gt;=MAX($IC$109:IL$109),MIN((IM$109-MAX($IC$109:IL$109)),(IM$109-IL$109)),0)</f>
        <v>0</v>
      </c>
      <c r="IN132" s="1">
        <f>+IF($E132=IN$22,VLOOKUP($C132,Input!$A$8:$IA$39,MATCH(IN$21,Input!$A$6:$IA$6,0),FALSE),0)*IF(IN$110&gt;=MAX($IC$110:IM$110),MIN((IN$110-MAX($IC$110:IM$110)),(IN$110-IM$110)),0)+IF($E132=IN$22,VLOOKUP($C132,Input!$A$8:$IA$39,MATCH(IN$21,Input!$A$6:$IA$6,0),FALSE),0)*IF(IN$109&gt;=MAX($IC$109:IM$109),MIN((IN$109-MAX($IC$109:IM$109)),(IN$109-IM$109)),0)</f>
        <v>0</v>
      </c>
      <c r="IO132" s="1">
        <f>+IF($E132=IO$22,VLOOKUP($C132,Input!$A$8:$IA$39,MATCH(IO$21,Input!$A$6:$IA$6,0),FALSE),0)*IF(IO$110&gt;=MAX($IC$110:IN$110),MIN((IO$110-MAX($IC$110:IN$110)),(IO$110-IN$110)),0)+IF($E132=IO$22,VLOOKUP($C132,Input!$A$8:$IA$39,MATCH(IO$21,Input!$A$6:$IA$6,0),FALSE),0)*IF(IO$109&gt;=MAX($IC$109:IN$109),MIN((IO$109-MAX($IC$109:IN$109)),(IO$109-IN$109)),0)</f>
        <v>0</v>
      </c>
      <c r="IP132" s="1">
        <f>+IF($E132=IP$22,VLOOKUP($C132,Input!$A$8:$IA$39,MATCH(IP$21,Input!$A$6:$IA$6,0),FALSE),0)*IF(IP$110&gt;=MAX($IC$110:IO$110),MIN((IP$110-MAX($IC$110:IO$110)),(IP$110-IO$110)),0)+IF($E132=IP$22,VLOOKUP($C132,Input!$A$8:$IA$39,MATCH(IP$21,Input!$A$6:$IA$6,0),FALSE),0)*IF(IP$109&gt;=MAX($IC$109:IO$109),MIN((IP$109-MAX($IC$109:IO$109)),(IP$109-IO$109)),0)</f>
        <v>0</v>
      </c>
      <c r="IQ132" s="1">
        <f>+IF($E132=IQ$22,VLOOKUP($C132,Input!$A$8:$IA$39,MATCH(IQ$21,Input!$A$6:$IA$6,0),FALSE),0)*IF(IQ$110&gt;=MAX($IC$110:IP$110),MIN((IQ$110-MAX($IC$110:IP$110)),(IQ$110-IP$110)),0)+IF($E132=IQ$22,VLOOKUP($C132,Input!$A$8:$IA$39,MATCH(IQ$21,Input!$A$6:$IA$6,0),FALSE),0)*IF(IQ$109&gt;=MAX($IC$109:IP$109),MIN((IQ$109-MAX($IC$109:IP$109)),(IQ$109-IP$109)),0)</f>
        <v>0</v>
      </c>
      <c r="IR132" s="1">
        <f>+IF($E132=IR$22,VLOOKUP($C132,Input!$A$8:$IA$39,MATCH(IR$21,Input!$A$6:$IA$6,0),FALSE),0)*IF(IR$110&gt;=MAX($IC$110:IQ$110),MIN((IR$110-MAX($IC$110:IQ$110)),(IR$110-IQ$110)),0)+IF($E132=IR$22,VLOOKUP($C132,Input!$A$8:$IA$39,MATCH(IR$21,Input!$A$6:$IA$6,0),FALSE),0)*IF(IR$109&gt;=MAX($IC$109:IQ$109),MIN((IR$109-MAX($IC$109:IQ$109)),(IR$109-IQ$109)),0)</f>
        <v>0</v>
      </c>
      <c r="IS132" s="1">
        <f>+IF($E132=IS$22,VLOOKUP($C132,Input!$A$8:$IA$39,MATCH(IS$21,Input!$A$6:$IA$6,0),FALSE),0)*IF(IS$110&gt;=MAX($IC$110:IR$110),MIN((IS$110-MAX($IC$110:IR$110)),(IS$110-IR$110)),0)+IF($E132=IS$22,VLOOKUP($C132,Input!$A$8:$IA$39,MATCH(IS$21,Input!$A$6:$IA$6,0),FALSE),0)*IF(IS$109&gt;=MAX($IC$109:IR$109),MIN((IS$109-MAX($IC$109:IR$109)),(IS$109-IR$109)),0)</f>
        <v>0</v>
      </c>
      <c r="IT132" s="1">
        <f>+IF($E132=IT$22,VLOOKUP($C132,Input!$A$8:$IA$39,MATCH(IT$21,Input!$A$6:$IA$6,0),FALSE),0)*IF(IT$110&gt;=MAX($IC$110:IS$110),MIN((IT$110-MAX($IC$110:IS$110)),(IT$110-IS$110)),0)+IF($E132=IT$22,VLOOKUP($C132,Input!$A$8:$IA$39,MATCH(IT$21,Input!$A$6:$IA$6,0),FALSE),0)*IF(IT$109&gt;=MAX($IC$109:IS$109),MIN((IT$109-MAX($IC$109:IS$109)),(IT$109-IS$109)),0)</f>
        <v>0</v>
      </c>
      <c r="IU132" s="1">
        <f>+IF($E132=IU$22,VLOOKUP($C132,Input!$A$8:$IA$39,MATCH(IU$21,Input!$A$6:$IA$6,0),FALSE),0)*IF(IU$110&gt;=MAX($IC$110:IT$110),MIN((IU$110-MAX($IC$110:IT$110)),(IU$110-IT$110)),0)+IF($E132=IU$22,VLOOKUP($C132,Input!$A$8:$IA$39,MATCH(IU$21,Input!$A$6:$IA$6,0),FALSE),0)*IF(IU$109&gt;=MAX($IC$109:IT$109),MIN((IU$109-MAX($IC$109:IT$109)),(IU$109-IT$109)),0)</f>
        <v>0</v>
      </c>
      <c r="IV132" s="1">
        <f>+IF($E132=IV$22,VLOOKUP($C132,Input!$A$8:$IA$39,MATCH(IV$21,Input!$A$6:$IA$6,0),FALSE),0)*IF(IV$110&gt;=MAX($IC$110:IU$110),MIN((IV$110-MAX($IC$110:IU$110)),(IV$110-IU$110)),0)+IF($E132=IV$22,VLOOKUP($C132,Input!$A$8:$IA$39,MATCH(IV$21,Input!$A$6:$IA$6,0),FALSE),0)*IF(IV$109&gt;=MAX($IC$109:IU$109),MIN((IV$109-MAX($IC$109:IU$109)),(IV$109-IU$109)),0)</f>
        <v>0</v>
      </c>
      <c r="IW132" s="1">
        <f>+IF($E132=IW$22,VLOOKUP($C132,Input!$A$8:$IA$39,MATCH(IW$21,Input!$A$6:$IA$6,0),FALSE),0)*IF(IW$110&gt;=MAX($IC$110:IV$110),MIN((IW$110-MAX($IC$110:IV$110)),(IW$110-IV$110)),0)+IF($E132=IW$22,VLOOKUP($C132,Input!$A$8:$IA$39,MATCH(IW$21,Input!$A$6:$IA$6,0),FALSE),0)*IF(IW$109&gt;=MAX($IC$109:IV$109),MIN((IW$109-MAX($IC$109:IV$109)),(IW$109-IV$109)),0)</f>
        <v>0</v>
      </c>
      <c r="IX132" s="1">
        <f>+IF($E132=IX$22,VLOOKUP($C132,Input!$A$8:$IA$39,MATCH(IX$21,Input!$A$6:$IA$6,0),FALSE),0)*IF(IX$110&gt;=MAX($IC$110:IW$110),MIN((IX$110-MAX($IC$110:IW$110)),(IX$110-IW$110)),0)+IF($E132=IX$22,VLOOKUP($C132,Input!$A$8:$IA$39,MATCH(IX$21,Input!$A$6:$IA$6,0),FALSE),0)*IF(IX$109&gt;=MAX($IC$109:IW$109),MIN((IX$109-MAX($IC$109:IW$109)),(IX$109-IW$109)),0)</f>
        <v>0</v>
      </c>
      <c r="IY132" s="1">
        <f>+IF($E132=IY$22,VLOOKUP($C132,Input!$A$8:$IA$39,MATCH(IY$21,Input!$A$6:$IA$6,0),FALSE),0)*IF(IY$110&gt;=MAX($IC$110:IX$110),MIN((IY$110-MAX($IC$110:IX$110)),(IY$110-IX$110)),0)+IF($E132=IY$22,VLOOKUP($C132,Input!$A$8:$IA$39,MATCH(IY$21,Input!$A$6:$IA$6,0),FALSE),0)*IF(IY$109&gt;=MAX($IC$109:IX$109),MIN((IY$109-MAX($IC$109:IX$109)),(IY$109-IX$109)),0)</f>
        <v>0</v>
      </c>
      <c r="IZ132" s="1">
        <f>+IF($E132=IZ$22,VLOOKUP($C132,Input!$A$8:$IA$39,MATCH(IZ$21,Input!$A$6:$IA$6,0),FALSE),0)*IF(IZ$110&gt;=MAX($IC$110:IY$110),MIN((IZ$110-MAX($IC$110:IY$110)),(IZ$110-IY$110)),0)+IF($E132=IZ$22,VLOOKUP($C132,Input!$A$8:$IA$39,MATCH(IZ$21,Input!$A$6:$IA$6,0),FALSE),0)*IF(IZ$109&gt;=MAX($IC$109:IY$109),MIN((IZ$109-MAX($IC$109:IY$109)),(IZ$109-IY$109)),0)</f>
        <v>0</v>
      </c>
      <c r="JA132" s="1">
        <f>+IF($E132=JA$22,VLOOKUP($C132,Input!$A$8:$IA$39,MATCH(JA$21,Input!$A$6:$IA$6,0),FALSE),0)*IF(JA$110&gt;=MAX($IC$110:IZ$110),MIN((JA$110-MAX($IC$110:IZ$110)),(JA$110-IZ$110)),0)+IF($E132=JA$22,VLOOKUP($C132,Input!$A$8:$IA$39,MATCH(JA$21,Input!$A$6:$IA$6,0),FALSE),0)*IF(JA$109&gt;=MAX($IC$109:IZ$109),MIN((JA$109-MAX($IC$109:IZ$109)),(JA$109-IZ$109)),0)</f>
        <v>0</v>
      </c>
      <c r="JB132" s="1">
        <f>+IF($E132=JB$22,VLOOKUP($C132,Input!$A$8:$IA$39,MATCH(JB$21,Input!$A$6:$IA$6,0),FALSE),0)*IF(JB$110&gt;=MAX($IC$110:JA$110),MIN((JB$110-MAX($IC$110:JA$110)),(JB$110-JA$110)),0)+IF($E132=JB$22,VLOOKUP($C132,Input!$A$8:$IA$39,MATCH(JB$21,Input!$A$6:$IA$6,0),FALSE),0)*IF(JB$109&gt;=MAX($IC$109:JA$109),MIN((JB$109-MAX($IC$109:JA$109)),(JB$109-JA$109)),0)</f>
        <v>0</v>
      </c>
      <c r="JC132" s="1">
        <f>+IF($E132=JC$22,VLOOKUP($C132,Input!$A$8:$IA$39,MATCH(JC$21,Input!$A$6:$IA$6,0),FALSE),0)*IF(JC$110&gt;=MAX($IC$110:JB$110),MIN((JC$110-MAX($IC$110:JB$110)),(JC$110-JB$110)),0)+IF($E132=JC$22,VLOOKUP($C132,Input!$A$8:$IA$39,MATCH(JC$21,Input!$A$6:$IA$6,0),FALSE),0)*IF(JC$109&gt;=MAX($IC$109:JB$109),MIN((JC$109-MAX($IC$109:JB$109)),(JC$109-JB$109)),0)</f>
        <v>0</v>
      </c>
      <c r="JD132" s="1">
        <f>+IF($E132=JD$22,VLOOKUP($C132,Input!$A$8:$IA$39,MATCH(JD$21,Input!$A$6:$IA$6,0),FALSE),0)*IF(JD$110&gt;=MAX($IC$110:JC$110),MIN((JD$110-MAX($IC$110:JC$110)),(JD$110-JC$110)),0)+IF($E132=JD$22,VLOOKUP($C132,Input!$A$8:$IA$39,MATCH(JD$21,Input!$A$6:$IA$6,0),FALSE),0)*IF(JD$109&gt;=MAX($IC$109:JC$109),MIN((JD$109-MAX($IC$109:JC$109)),(JD$109-JC$109)),0)</f>
        <v>0</v>
      </c>
      <c r="JE132" s="1">
        <f>+IF($E132=JE$22,VLOOKUP($C132,Input!$A$8:$IA$39,MATCH(JE$21,Input!$A$6:$IA$6,0),FALSE),0)*IF(JE$110&gt;=MAX($IC$110:JD$110),MIN((JE$110-MAX($IC$110:JD$110)),(JE$110-JD$110)),0)+IF($E132=JE$22,VLOOKUP($C132,Input!$A$8:$IA$39,MATCH(JE$21,Input!$A$6:$IA$6,0),FALSE),0)*IF(JE$109&gt;=MAX($IC$109:JD$109),MIN((JE$109-MAX($IC$109:JD$109)),(JE$109-JD$109)),0)</f>
        <v>0</v>
      </c>
      <c r="JF132" s="1">
        <f>+IF($E132=JF$22,VLOOKUP($C132,Input!$A$8:$IA$39,MATCH(JF$21,Input!$A$6:$IA$6,0),FALSE),0)*IF(JF$110&gt;=MAX($IC$110:JE$110),MIN((JF$110-MAX($IC$110:JE$110)),(JF$110-JE$110)),0)+IF($E132=JF$22,VLOOKUP($C132,Input!$A$8:$IA$39,MATCH(JF$21,Input!$A$6:$IA$6,0),FALSE),0)*IF(JF$109&gt;=MAX($IC$109:JE$109),MIN((JF$109-MAX($IC$109:JE$109)),(JF$109-JE$109)),0)</f>
        <v>0</v>
      </c>
      <c r="JG132" s="1">
        <f>+IF($E132=JG$22,VLOOKUP($C132,Input!$A$8:$IA$39,MATCH(JG$21,Input!$A$6:$IA$6,0),FALSE),0)*IF(JG$110&gt;=MAX($IC$110:JF$110),MIN((JG$110-MAX($IC$110:JF$110)),(JG$110-JF$110)),0)+IF($E132=JG$22,VLOOKUP($C132,Input!$A$8:$IA$39,MATCH(JG$21,Input!$A$6:$IA$6,0),FALSE),0)*IF(JG$109&gt;=MAX($IC$109:JF$109),MIN((JG$109-MAX($IC$109:JF$109)),(JG$109-JF$109)),0)</f>
        <v>0</v>
      </c>
      <c r="JH132" s="1">
        <f>+IF($E132=JH$22,VLOOKUP($C132,Input!$A$8:$IA$39,MATCH(JH$21,Input!$A$6:$IA$6,0),FALSE),0)*IF(JH$110&gt;=MAX($IC$110:JG$110),MIN((JH$110-MAX($IC$110:JG$110)),(JH$110-JG$110)),0)+IF($E132=JH$22,VLOOKUP($C132,Input!$A$8:$IA$39,MATCH(JH$21,Input!$A$6:$IA$6,0),FALSE),0)*IF(JH$109&gt;=MAX($IC$109:JG$109),MIN((JH$109-MAX($IC$109:JG$109)),(JH$109-JG$109)),0)</f>
        <v>0</v>
      </c>
      <c r="JI132" s="1">
        <f>+IF($E132=JI$22,VLOOKUP($C132,Input!$A$8:$IA$39,MATCH(JI$21,Input!$A$6:$IA$6,0),FALSE),0)*IF(JI$110&gt;=MAX($IC$110:JH$110),MIN((JI$110-MAX($IC$110:JH$110)),(JI$110-JH$110)),0)+IF($E132=JI$22,VLOOKUP($C132,Input!$A$8:$IA$39,MATCH(JI$21,Input!$A$6:$IA$6,0),FALSE),0)*IF(JI$109&gt;=MAX($IC$109:JH$109),MIN((JI$109-MAX($IC$109:JH$109)),(JI$109-JH$109)),0)</f>
        <v>0</v>
      </c>
      <c r="JJ132" s="1">
        <f>+IF($E132=JJ$22,VLOOKUP($C132,Input!$A$8:$IA$39,MATCH(JJ$21,Input!$A$6:$IA$6,0),FALSE),0)*IF(JJ$110&gt;=MAX($IC$110:JI$110),MIN((JJ$110-MAX($IC$110:JI$110)),(JJ$110-JI$110)),0)+IF($E132=JJ$22,VLOOKUP($C132,Input!$A$8:$IA$39,MATCH(JJ$21,Input!$A$6:$IA$6,0),FALSE),0)*IF(JJ$109&gt;=MAX($IC$109:JI$109),MIN((JJ$109-MAX($IC$109:JI$109)),(JJ$109-JI$109)),0)</f>
        <v>0</v>
      </c>
      <c r="JK132" s="1">
        <f>+IF($E132=JK$22,VLOOKUP($C132,Input!$A$8:$IA$39,MATCH(JK$21,Input!$A$6:$IA$6,0),FALSE),0)*IF(JK$110&gt;=MAX($IC$110:JJ$110),MIN((JK$110-MAX($IC$110:JJ$110)),(JK$110-JJ$110)),0)+IF($E132=JK$22,VLOOKUP($C132,Input!$A$8:$IA$39,MATCH(JK$21,Input!$A$6:$IA$6,0),FALSE),0)*IF(JK$109&gt;=MAX($IC$109:JJ$109),MIN((JK$109-MAX($IC$109:JJ$109)),(JK$109-JJ$109)),0)</f>
        <v>0</v>
      </c>
      <c r="JL132" s="1">
        <f>+IF($E132=JL$22,VLOOKUP($C132,Input!$A$8:$IA$39,MATCH(JL$21,Input!$A$6:$IA$6,0),FALSE),0)*IF(JL$110&gt;=MAX($IC$110:JK$110),MIN((JL$110-MAX($IC$110:JK$110)),(JL$110-JK$110)),0)+IF($E132=JL$22,VLOOKUP($C132,Input!$A$8:$IA$39,MATCH(JL$21,Input!$A$6:$IA$6,0),FALSE),0)*IF(JL$109&gt;=MAX($IC$109:JK$109),MIN((JL$109-MAX($IC$109:JK$109)),(JL$109-JK$109)),0)</f>
        <v>0</v>
      </c>
      <c r="JN132" t="str">
        <f>+VLOOKUP($C132,Input!$A$8:$GZ$39,MATCH(JN$21,Input!$A$6:$GZ$6,0),FALSE)</f>
        <v>Charger Maintenance ($/kWh)</v>
      </c>
      <c r="JO132" s="1">
        <f>IF($E132+$I132+$D$7&lt;=JO$22,0,IF(JO$22-$D$7&gt;=$E132,VLOOKUP($C132,Input!$A$8:$GZ$39,MATCH(JO$21,Input!$A$6:$GZ$6,0),FALSE),0)*$F132/$G132)*$D132</f>
        <v>0</v>
      </c>
      <c r="JP132" s="1">
        <f>IF($E132+$I132+$D$7&lt;=JP$22,0,IF(JP$22-$D$7&gt;=$E132,VLOOKUP($C132,Input!$A$8:$GZ$39,MATCH(JP$21,Input!$A$6:$GZ$6,0),FALSE),0)*$F132/$G132)*$D132</f>
        <v>0</v>
      </c>
      <c r="JQ132" s="1">
        <f>IF($E132+$I132+$D$7&lt;=JQ$22,0,IF(JQ$22-$D$7&gt;=$E132,VLOOKUP($C132,Input!$A$8:$GZ$39,MATCH(JQ$21,Input!$A$6:$GZ$6,0),FALSE),0)*$F132/$G132)*$D132</f>
        <v>0</v>
      </c>
      <c r="JR132" s="1">
        <f>IF($E132+$I132+$D$7&lt;=JR$22,0,IF(JR$22-$D$7&gt;=$E132,VLOOKUP($C132,Input!$A$8:$GZ$39,MATCH(JR$21,Input!$A$6:$GZ$6,0),FALSE),0)*$F132/$G132)*$D132</f>
        <v>0</v>
      </c>
      <c r="JS132" s="1">
        <f>IF($E132+$I132+$D$7&lt;=JS$22,0,IF(JS$22-$D$7&gt;=$E132,VLOOKUP($C132,Input!$A$8:$GZ$39,MATCH(JS$21,Input!$A$6:$GZ$6,0),FALSE),0)*$F132/$G132)*$D132</f>
        <v>0</v>
      </c>
      <c r="JT132" s="1">
        <f>IF($E132+$I132+$D$7&lt;=JT$22,0,IF(JT$22-$D$7&gt;=$E132,VLOOKUP($C132,Input!$A$8:$GZ$39,MATCH(JT$21,Input!$A$6:$GZ$6,0),FALSE),0)*$F132/$G132)*$D132</f>
        <v>0</v>
      </c>
      <c r="JU132" s="1">
        <f>IF($E132+$I132+$D$7&lt;=JU$22,0,IF(JU$22-$D$7&gt;=$E132,VLOOKUP($C132,Input!$A$8:$GZ$39,MATCH(JU$21,Input!$A$6:$GZ$6,0),FALSE),0)*$F132/$G132)*$D132</f>
        <v>0</v>
      </c>
      <c r="JV132" s="1">
        <f>IF($E132+$I132+$D$7&lt;=JV$22,0,IF(JV$22-$D$7&gt;=$E132,VLOOKUP($C132,Input!$A$8:$GZ$39,MATCH(JV$21,Input!$A$6:$GZ$6,0),FALSE),0)*$F132/$G132)*$D132</f>
        <v>0</v>
      </c>
      <c r="JW132" s="1">
        <f>IF($E132+$I132+$D$7&lt;=JW$22,0,IF(JW$22-$D$7&gt;=$E132,VLOOKUP($C132,Input!$A$8:$GZ$39,MATCH(JW$21,Input!$A$6:$GZ$6,0),FALSE),0)*$F132/$G132)*$D132</f>
        <v>0</v>
      </c>
      <c r="JX132" s="1">
        <f>IF($E132+$I132+$D$7&lt;=JX$22,0,IF(JX$22-$D$7&gt;=$E132,VLOOKUP($C132,Input!$A$8:$GZ$39,MATCH(JX$21,Input!$A$6:$GZ$6,0),FALSE),0)*$F132/$G132)*$D132</f>
        <v>0</v>
      </c>
      <c r="JY132" s="1">
        <f>IF($E132+$I132+$D$7&lt;=JY$22,0,IF(JY$22-$D$7&gt;=$E132,VLOOKUP($C132,Input!$A$8:$GZ$39,MATCH(JY$21,Input!$A$6:$GZ$6,0),FALSE),0)*$F132/$G132)*$D132</f>
        <v>0</v>
      </c>
      <c r="JZ132" s="1">
        <f>IF($E132+$I132+$D$7&lt;=JZ$22,0,IF(JZ$22-$D$7&gt;=$E132,VLOOKUP($C132,Input!$A$8:$GZ$39,MATCH(JZ$21,Input!$A$6:$GZ$6,0),FALSE),0)*$F132/$G132)*$D132</f>
        <v>0</v>
      </c>
      <c r="KA132" s="1">
        <f>IF($E132+$I132+$D$7&lt;=KA$22,0,IF(KA$22-$D$7&gt;=$E132,VLOOKUP($C132,Input!$A$8:$GZ$39,MATCH(KA$21,Input!$A$6:$GZ$6,0),FALSE),0)*$F132/$G132)*$D132</f>
        <v>0</v>
      </c>
      <c r="KB132" s="1">
        <f>IF($E132+$I132+$D$7&lt;=KB$22,0,IF(KB$22-$D$7&gt;=$E132,VLOOKUP($C132,Input!$A$8:$GZ$39,MATCH(KB$21,Input!$A$6:$GZ$6,0),FALSE),0)*$F132/$G132)*$D132</f>
        <v>0</v>
      </c>
      <c r="KC132" s="1">
        <f>IF($E132+$I132+$D$7&lt;=KC$22,0,IF(KC$22-$D$7&gt;=$E132,VLOOKUP($C132,Input!$A$8:$GZ$39,MATCH(KC$21,Input!$A$6:$GZ$6,0),FALSE),0)*$F132/$G132)*$D132</f>
        <v>0</v>
      </c>
      <c r="KD132" s="1">
        <f>IF($E132+$I132+$D$7&lt;=KD$22,0,IF(KD$22-$D$7&gt;=$E132,VLOOKUP($C132,Input!$A$8:$GZ$39,MATCH(KD$21,Input!$A$6:$GZ$6,0),FALSE),0)*$F132/$G132)*$D132</f>
        <v>0</v>
      </c>
      <c r="KE132" s="1">
        <f>IF($E132+$I132+$D$7&lt;=KE$22,0,IF(KE$22-$D$7&gt;=$E132,VLOOKUP($C132,Input!$A$8:$GZ$39,MATCH(KE$21,Input!$A$6:$GZ$6,0),FALSE),0)*$F132/$G132)*$D132</f>
        <v>0</v>
      </c>
      <c r="KF132" s="1">
        <f>IF($E132+$I132+$D$7&lt;=KF$22,0,IF(KF$22-$D$7&gt;=$E132,VLOOKUP($C132,Input!$A$8:$GZ$39,MATCH(KF$21,Input!$A$6:$GZ$6,0),FALSE),0)*$F132/$G132)*$D132</f>
        <v>0</v>
      </c>
      <c r="KG132" s="1">
        <f>IF($E132+$I132+$D$7&lt;=KG$22,0,IF(KG$22-$D$7&gt;=$E132,VLOOKUP($C132,Input!$A$8:$GZ$39,MATCH(KG$21,Input!$A$6:$GZ$6,0),FALSE),0)*$F132/$G132)*$D132</f>
        <v>0</v>
      </c>
      <c r="KH132" s="1">
        <f>IF($E132+$I132+$D$7&lt;=KH$22,0,IF(KH$22-$D$7&gt;=$E132,VLOOKUP($C132,Input!$A$8:$GZ$39,MATCH(KH$21,Input!$A$6:$GZ$6,0),FALSE),0)*$F132/$G132)*$D132</f>
        <v>0</v>
      </c>
      <c r="KI132" s="1">
        <f>IF($E132+$I132+$D$7&lt;=KI$22,0,IF(KI$22-$D$7&gt;=$E132,VLOOKUP($C132,Input!$A$8:$GZ$39,MATCH(KI$21,Input!$A$6:$GZ$6,0),FALSE),0)*$F132/$G132)*$D132</f>
        <v>0</v>
      </c>
      <c r="KJ132" s="1">
        <f>IF($E132+$I132+$D$7&lt;=KJ$22,0,IF(KJ$22-$D$7&gt;=$E132,VLOOKUP($C132,Input!$A$8:$GZ$39,MATCH(KJ$21,Input!$A$6:$GZ$6,0),FALSE),0)*$F132/$G132)*$D132</f>
        <v>0</v>
      </c>
      <c r="KK132" s="1">
        <f>IF($E132+$I132+$D$7&lt;=KK$22,0,IF(KK$22-$D$7&gt;=$E132,VLOOKUP($C132,Input!$A$8:$GZ$39,MATCH(KK$21,Input!$A$6:$GZ$6,0),FALSE),0)*$F132/$G132)*$D132</f>
        <v>0</v>
      </c>
      <c r="KL132" s="1">
        <f>IF($E132+$I132+$D$7&lt;=KL$22,0,IF(KL$22-$D$7&gt;=$E132,VLOOKUP($C132,Input!$A$8:$GZ$39,MATCH(KL$21,Input!$A$6:$GZ$6,0),FALSE),0)*$F132/$G132)*$D132</f>
        <v>0</v>
      </c>
      <c r="KM132" s="1">
        <f>IF($E132+$I132+$D$7&lt;=KM$22,0,IF(KM$22-$D$7&gt;=$E132,VLOOKUP($C132,Input!$A$8:$GZ$39,MATCH(KM$21,Input!$A$6:$GZ$6,0),FALSE),0)*$F132/$G132)*$D132</f>
        <v>0</v>
      </c>
      <c r="KN132" s="1">
        <f>IF($E132+$I132+$D$7&lt;=KN$22,0,IF(KN$22-$D$7&gt;=$E132,VLOOKUP($C132,Input!$A$8:$GZ$39,MATCH(KN$21,Input!$A$6:$GZ$6,0),FALSE),0)*$F132/$G132)*$D132</f>
        <v>0</v>
      </c>
      <c r="KO132" s="1">
        <f>IF($E132+$I132+$D$7&lt;=KO$22,0,IF(KO$22-$D$7&gt;=$E132,VLOOKUP($C132,Input!$A$8:$GZ$39,MATCH(KO$21,Input!$A$6:$GZ$6,0),FALSE),0)*$F132/$G132)*$D132</f>
        <v>0</v>
      </c>
      <c r="KP132" s="1">
        <f>IF($E132+$I132+$D$7&lt;=KP$22,0,IF(KP$22-$D$7&gt;=$E132,VLOOKUP($C132,Input!$A$8:$GZ$39,MATCH(KP$21,Input!$A$6:$GZ$6,0),FALSE),0)*$F132/$G132)*$D132</f>
        <v>0</v>
      </c>
      <c r="KQ132" s="1">
        <f>IF($E132+$I132+$D$7&lt;=KQ$22,0,IF(KQ$22-$D$7&gt;=$E132,VLOOKUP($C132,Input!$A$8:$GZ$39,MATCH(KQ$21,Input!$A$6:$GZ$6,0),FALSE),0)*$F132/$G132)*$D132</f>
        <v>0</v>
      </c>
      <c r="KR132" s="1">
        <f>IF($E132+$I132+$D$7&lt;=KR$22,0,IF(KR$22-$D$7&gt;=$E132,VLOOKUP($C132,Input!$A$8:$GZ$39,MATCH(KR$21,Input!$A$6:$GZ$6,0),FALSE),0)*$F132/$G132)*$D132</f>
        <v>0</v>
      </c>
      <c r="KS132" s="1">
        <f>IF($E132+$I132+$D$7&lt;=KS$22,0,IF(KS$22-$D$7&gt;=$E132,VLOOKUP($C132,Input!$A$8:$GZ$39,MATCH(KS$21,Input!$A$6:$GZ$6,0),FALSE),0)*$F132/$G132)*$D132</f>
        <v>0</v>
      </c>
      <c r="KT132" s="1">
        <f>IF($E132+$I132+$D$7&lt;=KT$22,0,IF(KT$22-$D$7&gt;=$E132,VLOOKUP($C132,Input!$A$8:$GZ$39,MATCH(KT$21,Input!$A$6:$GZ$6,0),FALSE),0)*$F132/$G132)*$D132</f>
        <v>0</v>
      </c>
      <c r="KU132" s="1">
        <f>IF($E132+$I132+$D$7&lt;=KU$22,0,IF(KU$22-$D$7&gt;=$E132,VLOOKUP($C132,Input!$A$8:$GZ$39,MATCH(KU$21,Input!$A$6:$GZ$6,0),FALSE),0)*$F132/$G132)*$D132</f>
        <v>0</v>
      </c>
      <c r="KV132" s="1">
        <f>IF($E132+$I132+$D$7&lt;=KV$22,0,IF(KV$22-$D$7&gt;=$E132,VLOOKUP($C132,Input!$A$8:$GZ$39,MATCH(KV$21,Input!$A$6:$GZ$6,0),FALSE),0)*$F132/$G132)*$D132</f>
        <v>0</v>
      </c>
      <c r="KW132" s="1">
        <f>IF($E132+$I132+$D$7&lt;=KW$22,0,IF(KW$22-$D$7&gt;=$E132,VLOOKUP($C132,Input!$A$8:$GZ$39,MATCH(KW$21,Input!$A$6:$GZ$6,0),FALSE),0)*$F132/$G132)*$D132</f>
        <v>0</v>
      </c>
      <c r="KY132" t="str">
        <f>VLOOKUP($C132,Input!$A$8:$HV$39,MATCH(KY$21,Input!$A$6:$HV$6,0),FALSE)</f>
        <v>$/kWh from "Main Tab" selection for depot charging and it is scaled to EIA cost projections</v>
      </c>
      <c r="KZ132" s="1">
        <f>IF($E132+$I132+$D$7&lt;=KZ$22,0,IF(KZ$22-$D$7&gt;=$E132,VLOOKUP($C132,Input!$A$8:$HV$39,MATCH(KZ$21,Input!$A$6:$HV$6,0),FALSE)/$G132*$F132,0))*$D132</f>
        <v>0</v>
      </c>
      <c r="LA132" s="1">
        <f>IF($E132+$I132+$D$7&lt;=LA$22,0,IF(LA$22-$D$7&gt;=$E132,VLOOKUP($C132,Input!$A$8:$HV$39,MATCH(LA$21,Input!$A$6:$HV$6,0),FALSE)/$G132*$F132,0))*$D132</f>
        <v>0</v>
      </c>
      <c r="LB132" s="1">
        <f>IF($E132+$I132+$D$7&lt;=LB$22,0,IF(LB$22-$D$7&gt;=$E132,VLOOKUP($C132,Input!$A$8:$HV$39,MATCH(LB$21,Input!$A$6:$HV$6,0),FALSE)/$G132*$F132,0))*$D132</f>
        <v>0</v>
      </c>
      <c r="LC132" s="1">
        <f>IF($E132+$I132+$D$7&lt;=LC$22,0,IF(LC$22-$D$7&gt;=$E132,VLOOKUP($C132,Input!$A$8:$HV$39,MATCH(LC$21,Input!$A$6:$HV$6,0),FALSE)/$G132*$F132,0))*$D132</f>
        <v>0</v>
      </c>
      <c r="LD132" s="1">
        <f>IF($E132+$I132+$D$7&lt;=LD$22,0,IF(LD$22-$D$7&gt;=$E132,VLOOKUP($C132,Input!$A$8:$HV$39,MATCH(LD$21,Input!$A$6:$HV$6,0),FALSE)/$G132*$F132,0))*$D132</f>
        <v>0</v>
      </c>
      <c r="LE132" s="1">
        <f>IF($E132+$I132+$D$7&lt;=LE$22,0,IF(LE$22-$D$7&gt;=$E132,VLOOKUP($C132,Input!$A$8:$HV$39,MATCH(LE$21,Input!$A$6:$HV$6,0),FALSE)/$G132*$F132,0))*$D132</f>
        <v>0</v>
      </c>
      <c r="LF132" s="1">
        <f>IF($E132+$I132+$D$7&lt;=LF$22,0,IF(LF$22-$D$7&gt;=$E132,VLOOKUP($C132,Input!$A$8:$HV$39,MATCH(LF$21,Input!$A$6:$HV$6,0),FALSE)/$G132*$F132,0))*$D132</f>
        <v>0</v>
      </c>
      <c r="LG132" s="1">
        <f>IF($E132+$I132+$D$7&lt;=LG$22,0,IF(LG$22-$D$7&gt;=$E132,VLOOKUP($C132,Input!$A$8:$HV$39,MATCH(LG$21,Input!$A$6:$HV$6,0),FALSE)/$G132*$F132,0))*$D132</f>
        <v>0</v>
      </c>
      <c r="LH132" s="1">
        <f>IF($E132+$I132+$D$7&lt;=LH$22,0,IF(LH$22-$D$7&gt;=$E132,VLOOKUP($C132,Input!$A$8:$HV$39,MATCH(LH$21,Input!$A$6:$HV$6,0),FALSE)/$G132*$F132,0))*$D132</f>
        <v>0</v>
      </c>
      <c r="LI132" s="1">
        <f>IF($E132+$I132+$D$7&lt;=LI$22,0,IF(LI$22-$D$7&gt;=$E132,VLOOKUP($C132,Input!$A$8:$HV$39,MATCH(LI$21,Input!$A$6:$HV$6,0),FALSE)/$G132*$F132,0))*$D132</f>
        <v>0</v>
      </c>
      <c r="LJ132" s="1">
        <f>IF($E132+$I132+$D$7&lt;=LJ$22,0,IF(LJ$22-$D$7&gt;=$E132,VLOOKUP($C132,Input!$A$8:$HV$39,MATCH(LJ$21,Input!$A$6:$HV$6,0),FALSE)/$G132*$F132,0))*$D132</f>
        <v>0</v>
      </c>
      <c r="LK132" s="1">
        <f>IF($E132+$I132+$D$7&lt;=LK$22,0,IF(LK$22-$D$7&gt;=$E132,VLOOKUP($C132,Input!$A$8:$HV$39,MATCH(LK$21,Input!$A$6:$HV$6,0),FALSE)/$G132*$F132,0))*$D132</f>
        <v>0</v>
      </c>
      <c r="LL132" s="1">
        <f>IF($E132+$I132+$D$7&lt;=LL$22,0,IF(LL$22-$D$7&gt;=$E132,VLOOKUP($C132,Input!$A$8:$HV$39,MATCH(LL$21,Input!$A$6:$HV$6,0),FALSE)/$G132*$F132,0))*$D132</f>
        <v>0</v>
      </c>
      <c r="LM132" s="1">
        <f>IF($E132+$I132+$D$7&lt;=LM$22,0,IF(LM$22-$D$7&gt;=$E132,VLOOKUP($C132,Input!$A$8:$HV$39,MATCH(LM$21,Input!$A$6:$HV$6,0),FALSE)/$G132*$F132,0))*$D132</f>
        <v>0</v>
      </c>
      <c r="LN132" s="1">
        <f>IF($E132+$I132+$D$7&lt;=LN$22,0,IF(LN$22-$D$7&gt;=$E132,VLOOKUP($C132,Input!$A$8:$HV$39,MATCH(LN$21,Input!$A$6:$HV$6,0),FALSE)/$G132*$F132,0))*$D132</f>
        <v>0</v>
      </c>
      <c r="LO132" s="1">
        <f>IF($E132+$I132+$D$7&lt;=LO$22,0,IF(LO$22-$D$7&gt;=$E132,VLOOKUP($C132,Input!$A$8:$HV$39,MATCH(LO$21,Input!$A$6:$HV$6,0),FALSE)/$G132*$F132,0))*$D132</f>
        <v>0</v>
      </c>
      <c r="LP132" s="1">
        <f>IF($E132+$I132+$D$7&lt;=LP$22,0,IF(LP$22-$D$7&gt;=$E132,VLOOKUP($C132,Input!$A$8:$HV$39,MATCH(LP$21,Input!$A$6:$HV$6,0),FALSE)/$G132*$F132,0))*$D132</f>
        <v>0</v>
      </c>
      <c r="LQ132" s="1">
        <f>IF($E132+$I132+$D$7&lt;=LQ$22,0,IF(LQ$22-$D$7&gt;=$E132,VLOOKUP($C132,Input!$A$8:$HV$39,MATCH(LQ$21,Input!$A$6:$HV$6,0),FALSE)/$G132*$F132,0))*$D132</f>
        <v>0</v>
      </c>
      <c r="LR132" s="1">
        <f>IF($E132+$I132+$D$7&lt;=LR$22,0,IF(LR$22-$D$7&gt;=$E132,VLOOKUP($C132,Input!$A$8:$HV$39,MATCH(LR$21,Input!$A$6:$HV$6,0),FALSE)/$G132*$F132,0))*$D132</f>
        <v>0</v>
      </c>
      <c r="LS132" s="1">
        <f>IF($E132+$I132+$D$7&lt;=LS$22,0,IF(LS$22-$D$7&gt;=$E132,VLOOKUP($C132,Input!$A$8:$HV$39,MATCH(LS$21,Input!$A$6:$HV$6,0),FALSE)/$G132*$F132,0))*$D132</f>
        <v>0</v>
      </c>
      <c r="LT132" s="1">
        <f>IF($E132+$I132+$D$7&lt;=LT$22,0,IF(LT$22-$D$7&gt;=$E132,VLOOKUP($C132,Input!$A$8:$HV$39,MATCH(LT$21,Input!$A$6:$HV$6,0),FALSE)/$G132*$F132,0))*$D132</f>
        <v>0</v>
      </c>
      <c r="LU132" s="1">
        <f>IF($E132+$I132+$D$7&lt;=LU$22,0,IF(LU$22-$D$7&gt;=$E132,VLOOKUP($C132,Input!$A$8:$HV$39,MATCH(LU$21,Input!$A$6:$HV$6,0),FALSE)/$G132*$F132,0))*$D132</f>
        <v>0</v>
      </c>
      <c r="LV132" s="1">
        <f>IF($E132+$I132+$D$7&lt;=LV$22,0,IF(LV$22-$D$7&gt;=$E132,VLOOKUP($C132,Input!$A$8:$HV$39,MATCH(LV$21,Input!$A$6:$HV$6,0),FALSE)/$G132*$F132,0))*$D132</f>
        <v>0</v>
      </c>
      <c r="LW132" s="1">
        <f>IF($E132+$I132+$D$7&lt;=LW$22,0,IF(LW$22-$D$7&gt;=$E132,VLOOKUP($C132,Input!$A$8:$HV$39,MATCH(LW$21,Input!$A$6:$HV$6,0),FALSE)/$G132*$F132,0))*$D132</f>
        <v>0</v>
      </c>
      <c r="LX132" s="1">
        <f>IF($E132+$I132+$D$7&lt;=LX$22,0,IF(LX$22-$D$7&gt;=$E132,VLOOKUP($C132,Input!$A$8:$HV$39,MATCH(LX$21,Input!$A$6:$HV$6,0),FALSE)/$G132*$F132,0))*$D132</f>
        <v>0</v>
      </c>
      <c r="LY132" s="1">
        <f>IF($E132+$I132+$D$7&lt;=LY$22,0,IF(LY$22-$D$7&gt;=$E132,VLOOKUP($C132,Input!$A$8:$HV$39,MATCH(LY$21,Input!$A$6:$HV$6,0),FALSE)/$G132*$F132,0))*$D132</f>
        <v>0</v>
      </c>
      <c r="LZ132" s="1">
        <f>IF($E132+$I132+$D$7&lt;=LZ$22,0,IF(LZ$22-$D$7&gt;=$E132,VLOOKUP($C132,Input!$A$8:$HV$39,MATCH(LZ$21,Input!$A$6:$HV$6,0),FALSE)/$G132*$F132,0))*$D132</f>
        <v>0</v>
      </c>
      <c r="MA132" s="1">
        <f>IF($E132+$I132+$D$7&lt;=MA$22,0,IF(MA$22-$D$7&gt;=$E132,VLOOKUP($C132,Input!$A$8:$HV$39,MATCH(MA$21,Input!$A$6:$HV$6,0),FALSE)/$G132*$F132,0))*$D132</f>
        <v>0</v>
      </c>
      <c r="MB132" s="1">
        <f>IF($E132+$I132+$D$7&lt;=MB$22,0,IF(MB$22-$D$7&gt;=$E132,VLOOKUP($C132,Input!$A$8:$HV$39,MATCH(MB$21,Input!$A$6:$HV$6,0),FALSE)/$G132*$F132,0))*$D132</f>
        <v>0</v>
      </c>
      <c r="MC132" s="1">
        <f>IF($E132+$I132+$D$7&lt;=MC$22,0,IF(MC$22-$D$7&gt;=$E132,VLOOKUP($C132,Input!$A$8:$HV$39,MATCH(MC$21,Input!$A$6:$HV$6,0),FALSE)/$G132*$F132,0))*$D132</f>
        <v>0</v>
      </c>
      <c r="MD132" s="1">
        <f>IF($E132+$I132+$D$7&lt;=MD$22,0,IF(MD$22-$D$7&gt;=$E132,VLOOKUP($C132,Input!$A$8:$HV$39,MATCH(MD$21,Input!$A$6:$HV$6,0),FALSE)/$G132*$F132,0))*$D132</f>
        <v>0</v>
      </c>
      <c r="ME132" s="1">
        <f>IF($E132+$I132+$D$7&lt;=ME$22,0,IF(ME$22-$D$7&gt;=$E132,VLOOKUP($C132,Input!$A$8:$HV$39,MATCH(ME$21,Input!$A$6:$HV$6,0),FALSE)/$G132*$F132,0))*$D132</f>
        <v>0</v>
      </c>
      <c r="MF132" s="1">
        <f>IF($E132+$I132+$D$7&lt;=MF$22,0,IF(MF$22-$D$7&gt;=$E132,VLOOKUP($C132,Input!$A$8:$HV$39,MATCH(MF$21,Input!$A$6:$HV$6,0),FALSE)/$G132*$F132,0))*$D132</f>
        <v>0</v>
      </c>
      <c r="MG132" s="1">
        <f>IF($E132+$I132+$D$7&lt;=MG$22,0,IF(MG$22-$D$7&gt;=$E132,VLOOKUP($C132,Input!$A$8:$HV$39,MATCH(MG$21,Input!$A$6:$HV$6,0),FALSE)/$G132*$F132,0))*$D132</f>
        <v>0</v>
      </c>
      <c r="MH132" s="1">
        <f>IF($E132+$I132+$D$7&lt;=MH$22,0,IF(MH$22-$D$7&gt;=$E132,VLOOKUP($C132,Input!$A$8:$HV$39,MATCH(MH$21,Input!$A$6:$HV$6,0),FALSE)/$G132*$F132,0))*$D132</f>
        <v>0</v>
      </c>
      <c r="MI132" s="1">
        <f>IF($E132+$I132+$D$7&lt;=MI$22,0,IF(MI$22-$D$7&gt;=$E132,VLOOKUP($C132,Input!$A$8:$HV$39,MATCH(MI$21,Input!$A$6:$HV$6,0),FALSE)/$G132*$F132,0))*$D132</f>
        <v>0</v>
      </c>
      <c r="MJ132" s="1">
        <f>IF($E132+$I132+$D$7&lt;=MJ$22,0,IF(MJ$22-$D$7&gt;=$E132,VLOOKUP($C132,Input!$A$8:$HV$39,MATCH(MJ$21,Input!$A$6:$HV$6,0),FALSE)/$G132*$F132,0))*$D132</f>
        <v>0</v>
      </c>
      <c r="MK132" s="1">
        <f>IF($E132+$I132+$D$7&lt;=MK$22,0,IF(MK$22-$D$7&gt;=$E132,VLOOKUP($C132,Input!$A$8:$HV$39,MATCH(MK$21,Input!$A$6:$HV$6,0),FALSE)/$G132*$F132,0))*$D132</f>
        <v>0</v>
      </c>
      <c r="ML132" s="1">
        <f>IF($E132+$I132+$D$7&lt;=ML$22,0,IF(ML$22-$D$7&gt;=$E132,VLOOKUP($C132,Input!$A$8:$HV$39,MATCH(ML$21,Input!$A$6:$HV$6,0),FALSE)/$G132*$F132,0))*$D132</f>
        <v>0</v>
      </c>
      <c r="MM132" s="1">
        <f>IF($E132+$I132+$D$7&lt;=MM$22,0,IF(MM$22-$D$7&gt;=$E132,VLOOKUP($C132,Input!$A$8:$HV$39,MATCH(MM$21,Input!$A$6:$HV$6,0),FALSE)/$G132*$F132,0))*$D132</f>
        <v>0</v>
      </c>
      <c r="MN132" s="1">
        <f>IF($E132+$I132+$D$7&lt;=MN$22,0,IF(MN$22-$D$7&gt;=$E132,VLOOKUP($C132,Input!$A$8:$HV$39,MATCH(MN$21,Input!$A$6:$HV$6,0),FALSE)/$G132*$F132,0))*$D132</f>
        <v>0</v>
      </c>
      <c r="MO132" s="1">
        <f>IF($E132+$I132+$D$7&lt;=MO$22,0,IF(MO$22-$D$7&gt;=$E132,VLOOKUP($C132,Input!$A$8:$HV$39,MATCH(MO$21,Input!$A$6:$HV$6,0),FALSE)/$G132*$F132,0))*$D132</f>
        <v>0</v>
      </c>
      <c r="MP132" s="1">
        <f>IF($E132+$I132+$D$7&lt;=MP$22,0,IF(MP$22-$D$7&gt;=$E132,VLOOKUP($C132,Input!$A$8:$HV$39,MATCH(MP$21,Input!$A$6:$HV$6,0),FALSE)/$G132*$F132,0))*$D132</f>
        <v>0</v>
      </c>
      <c r="MQ132" s="1">
        <f>IF($E132+$I132+$D$7&lt;=MQ$22,0,IF(MQ$22-$D$7&gt;=$E132,VLOOKUP($C132,Input!$A$8:$HV$39,MATCH(MQ$21,Input!$A$6:$HV$6,0),FALSE)/$G132*$F132,0))*$D132</f>
        <v>0</v>
      </c>
      <c r="MR132" s="1">
        <f>IF($E132+$I132+$D$7&lt;=MR$22,0,IF(MR$22-$D$7&gt;=$E132,VLOOKUP($C132,Input!$A$8:$HV$39,MATCH(MR$21,Input!$A$6:$HV$6,0),FALSE)/$G132*$F132,0))*$D132</f>
        <v>0</v>
      </c>
      <c r="MS132" s="1">
        <f>IF($E132+$I132+$D$7&lt;=MS$22,0,IF(MS$22-$D$7&gt;=$E132,VLOOKUP($C132,Input!$A$8:$HV$39,MATCH(MS$21,Input!$A$6:$HV$6,0),FALSE)/$G132*$F132,0))*$D132</f>
        <v>0</v>
      </c>
      <c r="MT132" s="1">
        <f>IF($E132+$I132+$D$7&lt;=MT$22,0,IF(MT$22-$D$7&gt;=$E132,VLOOKUP($C132,Input!$A$8:$HV$39,MATCH(MT$21,Input!$A$6:$HV$6,0),FALSE)/$G132*$F132,0))*$D132</f>
        <v>0</v>
      </c>
      <c r="MU132" s="1">
        <f>IF($E132+$I132+$D$7&lt;=MU$22,0,IF(MU$22-$D$7&gt;=$E132,VLOOKUP($C132,Input!$A$8:$HV$39,MATCH(MU$21,Input!$A$6:$HV$6,0),FALSE)/$G132*$F132,0))*$D132</f>
        <v>0</v>
      </c>
      <c r="MV132" s="1">
        <f>IF($E132+$I132+$D$7&lt;=MV$22,0,IF(MV$22-$D$7&gt;=$E132,VLOOKUP($C132,Input!$A$8:$HV$39,MATCH(MV$21,Input!$A$6:$HV$6,0),FALSE)/$G132*$F132,0))*$D132</f>
        <v>0</v>
      </c>
      <c r="MW132" s="1">
        <f>IF($E132+$I132+$D$7&lt;=MW$22,0,IF(MW$22-$D$7&gt;=$E132,VLOOKUP($C132,Input!$A$8:$HV$39,MATCH(MW$21,Input!$A$6:$HV$6,0),FALSE)/$G132*$F132,0))*$D132</f>
        <v>0</v>
      </c>
      <c r="MX132" s="1">
        <f>IF($E132+$I132+$D$7&lt;=MX$22,0,IF(MX$22-$D$7&gt;=$E132,VLOOKUP($C132,Input!$A$8:$HV$39,MATCH(MX$21,Input!$A$6:$HV$6,0),FALSE)/$G132*$F132,0))*$D132</f>
        <v>0</v>
      </c>
      <c r="MZ132" t="str">
        <f>VLOOKUP($C132,Input!$A$8:$HV$39,MATCH(MZ$21,Input!$A$6:$HV$6,0),FALSE)</f>
        <v>Electricity LCFS Credit ($/kWh)</v>
      </c>
      <c r="NA132" s="1">
        <f>IF($E132+$I132+$D$7&lt;=NA$22,0,IF(NA$22-$D$7&gt;=$E132,-VLOOKUP($C132,Input!$A$8:$HV$39,MATCH(NA$21,Input!$A$6:$HV$6,0),FALSE)/$G132*$F132,0))*$D132*$G$4/100</f>
        <v>0</v>
      </c>
      <c r="NB132" s="1">
        <f>IF($E132+$I132+$D$7&lt;=NB$22,0,IF(NB$22-$D$7&gt;=$E132,-VLOOKUP($C132,Input!$A$8:$HV$39,MATCH(NB$21,Input!$A$6:$HV$6,0),FALSE)/$G132*$F132,0))*$D132*$G$4/100</f>
        <v>0</v>
      </c>
      <c r="NC132" s="1">
        <f>IF($E132+$I132+$D$7&lt;=NC$22,0,IF(NC$22-$D$7&gt;=$E132,-VLOOKUP($C132,Input!$A$8:$HV$39,MATCH(NC$21,Input!$A$6:$HV$6,0),FALSE)/$G132*$F132,0))*$D132*$G$4/100</f>
        <v>0</v>
      </c>
      <c r="ND132" s="1">
        <f>IF($E132+$I132+$D$7&lt;=ND$22,0,IF(ND$22-$D$7&gt;=$E132,-VLOOKUP($C132,Input!$A$8:$HV$39,MATCH(ND$21,Input!$A$6:$HV$6,0),FALSE)/$G132*$F132,0))*$D132*$G$4/100</f>
        <v>0</v>
      </c>
      <c r="NE132" s="1">
        <f>IF($E132+$I132+$D$7&lt;=NE$22,0,IF(NE$22-$D$7&gt;=$E132,-VLOOKUP($C132,Input!$A$8:$HV$39,MATCH(NE$21,Input!$A$6:$HV$6,0),FALSE)/$G132*$F132,0))*$D132*$G$4/100</f>
        <v>0</v>
      </c>
      <c r="NF132" s="1">
        <f>IF($E132+$I132+$D$7&lt;=NF$22,0,IF(NF$22-$D$7&gt;=$E132,-VLOOKUP($C132,Input!$A$8:$HV$39,MATCH(NF$21,Input!$A$6:$HV$6,0),FALSE)/$G132*$F132,0))*$D132*$G$4/100</f>
        <v>0</v>
      </c>
      <c r="NG132" s="1">
        <f>IF($E132+$I132+$D$7&lt;=NG$22,0,IF(NG$22-$D$7&gt;=$E132,-VLOOKUP($C132,Input!$A$8:$HV$39,MATCH(NG$21,Input!$A$6:$HV$6,0),FALSE)/$G132*$F132,0))*$D132*$G$4/100</f>
        <v>0</v>
      </c>
      <c r="NH132" s="1">
        <f>IF($E132+$I132+$D$7&lt;=NH$22,0,IF(NH$22-$D$7&gt;=$E132,-VLOOKUP($C132,Input!$A$8:$HV$39,MATCH(NH$21,Input!$A$6:$HV$6,0),FALSE)/$G132*$F132,0))*$D132*$G$4/100</f>
        <v>0</v>
      </c>
      <c r="NI132" s="1">
        <f>IF($E132+$I132+$D$7&lt;=NI$22,0,IF(NI$22-$D$7&gt;=$E132,-VLOOKUP($C132,Input!$A$8:$HV$39,MATCH(NI$21,Input!$A$6:$HV$6,0),FALSE)/$G132*$F132,0))*$D132*$G$4/100</f>
        <v>0</v>
      </c>
      <c r="NJ132" s="1">
        <f>IF($E132+$I132+$D$7&lt;=NJ$22,0,IF(NJ$22-$D$7&gt;=$E132,-VLOOKUP($C132,Input!$A$8:$HV$39,MATCH(NJ$21,Input!$A$6:$HV$6,0),FALSE)/$G132*$F132,0))*$D132*$G$4/100</f>
        <v>0</v>
      </c>
      <c r="NK132" s="1">
        <f>IF($E132+$I132+$D$7&lt;=NK$22,0,IF(NK$22-$D$7&gt;=$E132,-VLOOKUP($C132,Input!$A$8:$HV$39,MATCH(NK$21,Input!$A$6:$HV$6,0),FALSE)/$G132*$F132,0))*$D132*$G$4/100</f>
        <v>0</v>
      </c>
      <c r="NL132" s="1">
        <f>IF($E132+$I132+$D$7&lt;=NL$22,0,IF(NL$22-$D$7&gt;=$E132,-VLOOKUP($C132,Input!$A$8:$HV$39,MATCH(NL$21,Input!$A$6:$HV$6,0),FALSE)/$G132*$F132,0))*$D132*$G$4/100</f>
        <v>0</v>
      </c>
      <c r="NM132" s="1">
        <f>IF($E132+$I132+$D$7&lt;=NM$22,0,IF(NM$22-$D$7&gt;=$E132,-VLOOKUP($C132,Input!$A$8:$HV$39,MATCH(NM$21,Input!$A$6:$HV$6,0),FALSE)/$G132*$F132,0))*$D132*$G$4/100</f>
        <v>0</v>
      </c>
      <c r="NN132" s="1">
        <f>IF($E132+$I132+$D$7&lt;=NN$22,0,IF(NN$22-$D$7&gt;=$E132,-VLOOKUP($C132,Input!$A$8:$HV$39,MATCH(NN$21,Input!$A$6:$HV$6,0),FALSE)/$G132*$F132,0))*$D132*$G$4/100</f>
        <v>0</v>
      </c>
      <c r="NO132" s="1">
        <f>IF($E132+$I132+$D$7&lt;=NO$22,0,IF(NO$22-$D$7&gt;=$E132,-VLOOKUP($C132,Input!$A$8:$HV$39,MATCH(NO$21,Input!$A$6:$HV$6,0),FALSE)/$G132*$F132,0))*$D132*$G$4/100</f>
        <v>0</v>
      </c>
      <c r="NP132" s="1">
        <f>IF($E132+$I132+$D$7&lt;=NP$22,0,IF(NP$22-$D$7&gt;=$E132,-VLOOKUP($C132,Input!$A$8:$HV$39,MATCH(NP$21,Input!$A$6:$HV$6,0),FALSE)/$G132*$F132,0))*$D132*$G$4/100</f>
        <v>0</v>
      </c>
      <c r="NQ132" s="1">
        <f>IF($E132+$I132+$D$7&lt;=NQ$22,0,IF(NQ$22-$D$7&gt;=$E132,-VLOOKUP($C132,Input!$A$8:$HV$39,MATCH(NQ$21,Input!$A$6:$HV$6,0),FALSE)/$G132*$F132,0))*$D132*$G$4/100</f>
        <v>0</v>
      </c>
      <c r="NR132" s="1">
        <f>IF($E132+$I132+$D$7&lt;=NR$22,0,IF(NR$22-$D$7&gt;=$E132,-VLOOKUP($C132,Input!$A$8:$HV$39,MATCH(NR$21,Input!$A$6:$HV$6,0),FALSE)/$G132*$F132,0))*$D132*$G$4/100</f>
        <v>0</v>
      </c>
      <c r="NS132" s="1">
        <f>IF($E132+$I132+$D$7&lt;=NS$22,0,IF(NS$22-$D$7&gt;=$E132,-VLOOKUP($C132,Input!$A$8:$HV$39,MATCH(NS$21,Input!$A$6:$HV$6,0),FALSE)/$G132*$F132,0))*$D132*$G$4/100</f>
        <v>0</v>
      </c>
      <c r="NT132" s="1">
        <f>IF($E132+$I132+$D$7&lt;=NT$22,0,IF(NT$22-$D$7&gt;=$E132,-VLOOKUP($C132,Input!$A$8:$HV$39,MATCH(NT$21,Input!$A$6:$HV$6,0),FALSE)/$G132*$F132,0))*$D132*$G$4/100</f>
        <v>0</v>
      </c>
      <c r="NU132" s="1">
        <f>IF($E132+$I132+$D$7&lt;=NU$22,0,IF(NU$22-$D$7&gt;=$E132,-VLOOKUP($C132,Input!$A$8:$HV$39,MATCH(NU$21,Input!$A$6:$HV$6,0),FALSE)/$G132*$F132,0))*$D132*$G$4/100</f>
        <v>0</v>
      </c>
      <c r="NV132" s="1">
        <f>IF($E132+$I132+$D$7&lt;=NV$22,0,IF(NV$22-$D$7&gt;=$E132,-VLOOKUP($C132,Input!$A$8:$HV$39,MATCH(NV$21,Input!$A$6:$HV$6,0),FALSE)/$G132*$F132,0))*$D132*$G$4/100</f>
        <v>0</v>
      </c>
      <c r="NW132" s="1">
        <f>IF($E132+$I132+$D$7&lt;=NW$22,0,IF(NW$22-$D$7&gt;=$E132,-VLOOKUP($C132,Input!$A$8:$HV$39,MATCH(NW$21,Input!$A$6:$HV$6,0),FALSE)/$G132*$F132,0))*$D132*$G$4/100</f>
        <v>0</v>
      </c>
      <c r="NX132" s="1">
        <f>IF($E132+$I132+$D$7&lt;=NX$22,0,IF(NX$22-$D$7&gt;=$E132,-VLOOKUP($C132,Input!$A$8:$HV$39,MATCH(NX$21,Input!$A$6:$HV$6,0),FALSE)/$G132*$F132,0))*$D132*$G$4/100</f>
        <v>0</v>
      </c>
      <c r="NY132" s="1">
        <f>IF($E132+$I132+$D$7&lt;=NY$22,0,IF(NY$22-$D$7&gt;=$E132,-VLOOKUP($C132,Input!$A$8:$HV$39,MATCH(NY$21,Input!$A$6:$HV$6,0),FALSE)/$G132*$F132,0))*$D132*$G$4/100</f>
        <v>0</v>
      </c>
      <c r="NZ132" s="1">
        <f>IF($E132+$I132+$D$7&lt;=NZ$22,0,IF(NZ$22-$D$7&gt;=$E132,-VLOOKUP($C132,Input!$A$8:$HV$39,MATCH(NZ$21,Input!$A$6:$HV$6,0),FALSE)/$G132*$F132,0))*$D132*$G$4/100</f>
        <v>0</v>
      </c>
      <c r="OA132" s="1">
        <f>IF($E132+$I132+$D$7&lt;=OA$22,0,IF(OA$22-$D$7&gt;=$E132,-VLOOKUP($C132,Input!$A$8:$HV$39,MATCH(OA$21,Input!$A$6:$HV$6,0),FALSE)/$G132*$F132,0))*$D132*$G$4/100</f>
        <v>0</v>
      </c>
      <c r="OB132" s="1">
        <f>IF($E132+$I132+$D$7&lt;=OB$22,0,IF(OB$22-$D$7&gt;=$E132,-VLOOKUP($C132,Input!$A$8:$HV$39,MATCH(OB$21,Input!$A$6:$HV$6,0),FALSE)/$G132*$F132,0))*$D132*$G$4/100</f>
        <v>0</v>
      </c>
      <c r="OC132" s="1">
        <f>IF($E132+$I132+$D$7&lt;=OC$22,0,IF(OC$22-$D$7&gt;=$E132,-VLOOKUP($C132,Input!$A$8:$HV$39,MATCH(OC$21,Input!$A$6:$HV$6,0),FALSE)/$G132*$F132,0))*$D132*$G$4/100</f>
        <v>0</v>
      </c>
      <c r="OD132" s="1">
        <f>IF($E132+$I132+$D$7&lt;=OD$22,0,IF(OD$22-$D$7&gt;=$E132,-VLOOKUP($C132,Input!$A$8:$HV$39,MATCH(OD$21,Input!$A$6:$HV$6,0),FALSE)/$G132*$F132,0))*$D132*$G$4/100</f>
        <v>0</v>
      </c>
      <c r="OE132" s="1">
        <f>IF($E132+$I132+$D$7&lt;=OE$22,0,IF(OE$22-$D$7&gt;=$E132,-VLOOKUP($C132,Input!$A$8:$HV$39,MATCH(OE$21,Input!$A$6:$HV$6,0),FALSE)/$G132*$F132,0))*$D132*$G$4/100</f>
        <v>0</v>
      </c>
      <c r="OF132" s="1">
        <f>IF($E132+$I132+$D$7&lt;=OF$22,0,IF(OF$22-$D$7&gt;=$E132,-VLOOKUP($C132,Input!$A$8:$HV$39,MATCH(OF$21,Input!$A$6:$HV$6,0),FALSE)/$G132*$F132,0))*$D132*$G$4/100</f>
        <v>0</v>
      </c>
      <c r="OG132" s="1">
        <f>IF($E132+$I132+$D$7&lt;=OG$22,0,IF(OG$22-$D$7&gt;=$E132,-VLOOKUP($C132,Input!$A$8:$HV$39,MATCH(OG$21,Input!$A$6:$HV$6,0),FALSE)/$G132*$F132,0))*$D132*$G$4/100</f>
        <v>0</v>
      </c>
      <c r="OH132" s="1">
        <f>IF($E132+$I132+$D$7&lt;=OH$22,0,IF(OH$22-$D$7&gt;=$E132,-VLOOKUP($C132,Input!$A$8:$HV$39,MATCH(OH$21,Input!$A$6:$HV$6,0),FALSE)/$G132*$F132,0))*$D132*$G$4/100</f>
        <v>0</v>
      </c>
      <c r="OI132" s="1">
        <f>IF($E132+$I132+$D$7&lt;=OI$22,0,IF(OI$22-$D$7&gt;=$E132,-VLOOKUP($C132,Input!$A$8:$HV$39,MATCH(OI$21,Input!$A$6:$HV$6,0),FALSE)/$G132*$F132,0))*$D132*$G$4/100</f>
        <v>0</v>
      </c>
      <c r="OK132" t="str">
        <f>VLOOKUP($C132,Input!$A$8:$HW$39,MATCH(OK$21,Input!$A$6:$HW$6,0),FALSE)</f>
        <v>Charger Inspection Maint ($/year)</v>
      </c>
      <c r="OL132" s="1">
        <f>IF($E132+$I132+$D$7&lt;=OL$22,0,IF(OL$22-$D$7&gt;=$E132,IF(COUNTIF($KZ132:LP132,"&gt;0")&gt;0,VLOOKUP($C132,Input!$A$8:$HV$21,MATCH($OK$21+COUNTIF($KZ132:LP132,"&gt;0"),Input!$A$6:$HV$6,0),FALSE),0),0))*$D132</f>
        <v>0</v>
      </c>
      <c r="OM132" s="1">
        <f>IF($E132+$I132+$D$7&lt;=OM$22,0,IF(OM$22-$D$7&gt;=$E132,IF(COUNTIF($KZ132:LQ132,"&gt;0")&gt;0,VLOOKUP($C132,Input!$A$8:$HV$21,MATCH($OK$21+COUNTIF($KZ132:LQ132,"&gt;0"),Input!$A$6:$HV$6,0),FALSE),0),0))*$D132</f>
        <v>0</v>
      </c>
      <c r="ON132" s="1">
        <f>IF($E132+$I132+$D$7&lt;=ON$22,0,IF(ON$22-$D$7&gt;=$E132,IF(COUNTIF($KZ132:LR132,"&gt;0")&gt;0,VLOOKUP($C132,Input!$A$8:$HV$21,MATCH($OK$21+COUNTIF($KZ132:LR132,"&gt;0"),Input!$A$6:$HV$6,0),FALSE),0),0))*$D132</f>
        <v>0</v>
      </c>
      <c r="OO132" s="1">
        <f>IF($E132+$I132+$D$7&lt;=OO$22,0,IF(OO$22-$D$7&gt;=$E132,IF(COUNTIF($KZ132:LS132,"&gt;0")&gt;0,VLOOKUP($C132,Input!$A$8:$HV$21,MATCH($OK$21+COUNTIF($KZ132:LS132,"&gt;0"),Input!$A$6:$HV$6,0),FALSE),0),0))*$D132</f>
        <v>0</v>
      </c>
      <c r="OP132" s="1">
        <f>IF($E132+$I132+$D$7&lt;=OP$22,0,IF(OP$22-$D$7&gt;=$E132,IF(COUNTIF($KZ132:LT132,"&gt;0")&gt;0,VLOOKUP($C132,Input!$A$8:$HV$21,MATCH($OK$21+COUNTIF($KZ132:LT132,"&gt;0"),Input!$A$6:$HV$6,0),FALSE),0),0))*$D132</f>
        <v>0</v>
      </c>
      <c r="OQ132" s="1">
        <f>IF($E132+$I132+$D$7&lt;=OQ$22,0,IF(OQ$22-$D$7&gt;=$E132,IF(COUNTIF($KZ132:LU132,"&gt;0")&gt;0,VLOOKUP($C132,Input!$A$8:$HV$21,MATCH($OK$21+COUNTIF($KZ132:LU132,"&gt;0"),Input!$A$6:$HV$6,0),FALSE),0),0))*$D132</f>
        <v>0</v>
      </c>
      <c r="OR132" s="1">
        <f>IF($E132+$I132+$D$7&lt;=OR$22,0,IF(OR$22-$D$7&gt;=$E132,IF(COUNTIF($KZ132:LV132,"&gt;0")&gt;0,VLOOKUP($C132,Input!$A$8:$HV$21,MATCH($OK$21+COUNTIF($KZ132:LV132,"&gt;0"),Input!$A$6:$HV$6,0),FALSE),0),0))*$D132</f>
        <v>0</v>
      </c>
      <c r="OS132" s="1">
        <f>IF($E132+$I132+$D$7&lt;=OS$22,0,IF(OS$22-$D$7&gt;=$E132,IF(COUNTIF($KZ132:LW132,"&gt;0")&gt;0,VLOOKUP($C132,Input!$A$8:$HV$21,MATCH($OK$21+COUNTIF($KZ132:LW132,"&gt;0"),Input!$A$6:$HV$6,0),FALSE),0),0))*$D132</f>
        <v>0</v>
      </c>
      <c r="OT132" s="1">
        <f>IF($E132+$I132+$D$7&lt;=OT$22,0,IF(OT$22-$D$7&gt;=$E132,IF(COUNTIF($KZ132:LX132,"&gt;0")&gt;0,VLOOKUP($C132,Input!$A$8:$HV$21,MATCH($OK$21+COUNTIF($KZ132:LX132,"&gt;0"),Input!$A$6:$HV$6,0),FALSE),0),0))*$D132</f>
        <v>0</v>
      </c>
      <c r="OU132" s="1">
        <f>IF($E132+$I132+$D$7&lt;=OU$22,0,IF(OU$22-$D$7&gt;=$E132,IF(COUNTIF($KZ132:LY132,"&gt;0")&gt;0,VLOOKUP($C132,Input!$A$8:$HV$21,MATCH($OK$21+COUNTIF($KZ132:LY132,"&gt;0"),Input!$A$6:$HV$6,0),FALSE),0),0))*$D132</f>
        <v>0</v>
      </c>
      <c r="OV132" s="1">
        <f>IF($E132+$I132+$D$7&lt;=OV$22,0,IF(OV$22-$D$7&gt;=$E132,IF(COUNTIF($KZ132:LZ132,"&gt;0")&gt;0,VLOOKUP($C132,Input!$A$8:$HV$21,MATCH($OK$21+COUNTIF($KZ132:LZ132,"&gt;0"),Input!$A$6:$HV$6,0),FALSE),0),0))*$D132</f>
        <v>0</v>
      </c>
      <c r="OW132" s="1">
        <f>IF($E132+$I132+$D$7&lt;=OW$22,0,IF(OW$22-$D$7&gt;=$E132,IF(COUNTIF($KZ132:MA132,"&gt;0")&gt;0,VLOOKUP($C132,Input!$A$8:$HV$21,MATCH($OK$21+COUNTIF($KZ132:MA132,"&gt;0"),Input!$A$6:$HV$6,0),FALSE),0),0))*$D132</f>
        <v>0</v>
      </c>
      <c r="OX132" s="1">
        <f>IF($E132+$I132+$D$7&lt;=OX$22,0,IF(OX$22-$D$7&gt;=$E132,IF(COUNTIF($KZ132:MB132,"&gt;0")&gt;0,VLOOKUP($C132,Input!$A$8:$HV$21,MATCH($OK$21+COUNTIF($KZ132:MB132,"&gt;0"),Input!$A$6:$HV$6,0),FALSE),0),0))*$D132</f>
        <v>0</v>
      </c>
      <c r="OY132" s="1">
        <f>IF($E132+$I132+$D$7&lt;=OY$22,0,IF(OY$22-$D$7&gt;=$E132,IF(COUNTIF($KZ132:MC132,"&gt;0")&gt;0,VLOOKUP($C132,Input!$A$8:$HV$21,MATCH($OK$21+COUNTIF($KZ132:MC132,"&gt;0"),Input!$A$6:$HV$6,0),FALSE),0),0))*$D132</f>
        <v>0</v>
      </c>
      <c r="OZ132" s="1">
        <f>IF($E132+$I132+$D$7&lt;=OZ$22,0,IF(OZ$22-$D$7&gt;=$E132,IF(COUNTIF($KZ132:MD132,"&gt;0")&gt;0,VLOOKUP($C132,Input!$A$8:$HV$21,MATCH($OK$21+COUNTIF($KZ132:MD132,"&gt;0"),Input!$A$6:$HV$6,0),FALSE),0),0))*$D132</f>
        <v>0</v>
      </c>
      <c r="PA132" s="1">
        <f>IF($E132+$I132+$D$7&lt;=PA$22,0,IF(PA$22-$D$7&gt;=$E132,IF(COUNTIF($KZ132:ME132,"&gt;0")&gt;0,VLOOKUP($C132,Input!$A$8:$HV$21,MATCH($OK$21+COUNTIF($KZ132:ME132,"&gt;0"),Input!$A$6:$HV$6,0),FALSE),0),0))*$D132</f>
        <v>0</v>
      </c>
      <c r="PB132" s="1">
        <f>IF($E132+$I132+$D$7&lt;=PB$22,0,IF(PB$22-$D$7&gt;=$E132,IF(COUNTIF($KZ132:MF132,"&gt;0")&gt;0,VLOOKUP($C132,Input!$A$8:$HV$21,MATCH($OK$21+COUNTIF($KZ132:MF132,"&gt;0"),Input!$A$6:$HV$6,0),FALSE),0),0))*$D132</f>
        <v>0</v>
      </c>
      <c r="PC132" s="1">
        <f>IF($E132+$I132+$D$7&lt;=PC$22,0,IF(PC$22-$D$7&gt;=$E132,IF(COUNTIF($KZ132:MG132,"&gt;0")&gt;0,VLOOKUP($C132,Input!$A$8:$HV$21,MATCH($OK$21+COUNTIF($KZ132:MG132,"&gt;0"),Input!$A$6:$HV$6,0),FALSE),0),0))*$D132</f>
        <v>0</v>
      </c>
      <c r="PD132" s="1">
        <f>IF($E132+$I132+$D$7&lt;=PD$22,0,IF(PD$22-$D$7&gt;=$E132,IF(COUNTIF($KZ132:MH132,"&gt;0")&gt;0,VLOOKUP($C132,Input!$A$8:$HV$21,MATCH($OK$21+COUNTIF($KZ132:MH132,"&gt;0"),Input!$A$6:$HV$6,0),FALSE),0),0))*$D132</f>
        <v>0</v>
      </c>
      <c r="PE132" s="1">
        <f>IF($E132+$I132+$D$7&lt;=PE$22,0,IF(PE$22-$D$7&gt;=$E132,IF(COUNTIF($KZ132:MI132,"&gt;0")&gt;0,VLOOKUP($C132,Input!$A$8:$HV$21,MATCH($OK$21+COUNTIF($KZ132:MI132,"&gt;0"),Input!$A$6:$HV$6,0),FALSE),0),0))*$D132</f>
        <v>0</v>
      </c>
      <c r="PF132" s="1">
        <f>IF($E132+$I132+$D$7&lt;=PF$22,0,IF(PF$22-$D$7&gt;=$E132,IF(COUNTIF($KZ132:MJ132,"&gt;0")&gt;0,VLOOKUP($C132,Input!$A$8:$HV$21,MATCH($OK$21+COUNTIF($KZ132:MJ132,"&gt;0"),Input!$A$6:$HV$6,0),FALSE),0),0))*$D132</f>
        <v>0</v>
      </c>
      <c r="PG132" s="1">
        <f>IF($E132+$I132+$D$7&lt;=PG$22,0,IF(PG$22-$D$7&gt;=$E132,IF(COUNTIF($KZ132:MK132,"&gt;0")&gt;0,VLOOKUP($C132,Input!$A$8:$HV$21,MATCH($OK$21+COUNTIF($KZ132:MK132,"&gt;0"),Input!$A$6:$HV$6,0),FALSE),0),0))*$D132</f>
        <v>0</v>
      </c>
      <c r="PH132" s="1">
        <f>IF($E132+$I132+$D$7&lt;=PH$22,0,IF(PH$22-$D$7&gt;=$E132,IF(COUNTIF($KZ132:ML132,"&gt;0")&gt;0,VLOOKUP($C132,Input!$A$8:$HV$21,MATCH($OK$21+COUNTIF($KZ132:ML132,"&gt;0"),Input!$A$6:$HV$6,0),FALSE),0),0))*$D132</f>
        <v>0</v>
      </c>
      <c r="PI132" s="1">
        <f>IF($E132+$I132+$D$7&lt;=PI$22,0,IF(PI$22-$D$7&gt;=$E132,IF(COUNTIF($KZ132:MM132,"&gt;0")&gt;0,VLOOKUP($C132,Input!$A$8:$HV$21,MATCH($OK$21+COUNTIF($KZ132:MM132,"&gt;0"),Input!$A$6:$HV$6,0),FALSE),0),0))*$D132</f>
        <v>0</v>
      </c>
      <c r="PJ132" s="1">
        <f>IF($E132+$I132+$D$7&lt;=PJ$22,0,IF(PJ$22-$D$7&gt;=$E132,IF(COUNTIF($KZ132:MN132,"&gt;0")&gt;0,VLOOKUP($C132,Input!$A$8:$HV$21,MATCH($OK$21+COUNTIF($KZ132:MN132,"&gt;0"),Input!$A$6:$HV$6,0),FALSE),0),0))*$D132</f>
        <v>0</v>
      </c>
      <c r="PK132" s="1">
        <f>IF($E132+$I132+$D$7&lt;=PK$22,0,IF(PK$22-$D$7&gt;=$E132,IF(COUNTIF($KZ132:MO132,"&gt;0")&gt;0,VLOOKUP($C132,Input!$A$8:$HV$21,MATCH($OK$21+COUNTIF($KZ132:MO132,"&gt;0"),Input!$A$6:$HV$6,0),FALSE),0),0))*$D132</f>
        <v>0</v>
      </c>
      <c r="PL132" s="1">
        <f>IF($E132+$I132+$D$7&lt;=PL$22,0,IF(PL$22-$D$7&gt;=$E132,IF(COUNTIF($KZ132:MP132,"&gt;0")&gt;0,VLOOKUP($C132,Input!$A$8:$HV$21,MATCH($OK$21+COUNTIF($KZ132:MP132,"&gt;0"),Input!$A$6:$HV$6,0),FALSE),0),0))*$D132</f>
        <v>0</v>
      </c>
      <c r="PM132" s="1">
        <f>IF($E132+$I132+$D$7&lt;=PM$22,0,IF(PM$22-$D$7&gt;=$E132,IF(COUNTIF($KZ132:MQ132,"&gt;0")&gt;0,VLOOKUP($C132,Input!$A$8:$HV$21,MATCH($OK$21+COUNTIF($KZ132:MQ132,"&gt;0"),Input!$A$6:$HV$6,0),FALSE),0),0))*$D132</f>
        <v>0</v>
      </c>
      <c r="PN132" s="1">
        <f>IF($E132+$I132+$D$7&lt;=PN$22,0,IF(PN$22-$D$7&gt;=$E132,IF(COUNTIF($KZ132:MR132,"&gt;0")&gt;0,VLOOKUP($C132,Input!$A$8:$HV$21,MATCH($OK$21+COUNTIF($KZ132:MR132,"&gt;0"),Input!$A$6:$HV$6,0),FALSE),0),0))*$D132</f>
        <v>0</v>
      </c>
      <c r="PO132" s="1">
        <f>IF($E132+$I132+$D$7&lt;=PO$22,0,IF(PO$22-$D$7&gt;=$E132,IF(COUNTIF($KZ132:MS132,"&gt;0")&gt;0,VLOOKUP($C132,Input!$A$8:$HV$21,MATCH($OK$21+COUNTIF($KZ132:MS132,"&gt;0"),Input!$A$6:$HV$6,0),FALSE),0),0))*$D132</f>
        <v>0</v>
      </c>
      <c r="PP132" s="1">
        <f>IF($E132+$I132+$D$7&lt;=PP$22,0,IF(PP$22-$D$7&gt;=$E132,IF(COUNTIF($KZ132:MT132,"&gt;0")&gt;0,VLOOKUP($C132,Input!$A$8:$HV$21,MATCH($OK$21+COUNTIF($KZ132:MT132,"&gt;0"),Input!$A$6:$HV$6,0),FALSE),0),0))*$D132</f>
        <v>0</v>
      </c>
      <c r="PQ132" s="1">
        <f>IF($E132+$I132+$D$7&lt;=PQ$22,0,IF(PQ$22-$D$7&gt;=$E132,IF(COUNTIF($KZ132:MU132,"&gt;0")&gt;0,VLOOKUP($C132,Input!$A$8:$HV$21,MATCH($OK$21+COUNTIF($KZ132:MU132,"&gt;0"),Input!$A$6:$HV$6,0),FALSE),0),0))*$D132</f>
        <v>0</v>
      </c>
      <c r="PR132" s="1">
        <f>IF($E132+$I132+$D$7&lt;=PR$22,0,IF(PR$22-$D$7&gt;=$E132,IF(COUNTIF($KZ132:MV132,"&gt;0")&gt;0,VLOOKUP($C132,Input!$A$8:$HV$21,MATCH($OK$21+COUNTIF($KZ132:MV132,"&gt;0"),Input!$A$6:$HV$6,0),FALSE),0),0))*$D132</f>
        <v>0</v>
      </c>
      <c r="PS132" s="1">
        <f>IF($E132+$I132+$D$7&lt;=PS$22,0,IF(PS$22-$D$7&gt;=$E132,IF(COUNTIF($KZ132:MW132,"&gt;0")&gt;0,VLOOKUP($C132,Input!$A$8:$HV$21,MATCH($OK$21+COUNTIF($KZ132:MW132,"&gt;0"),Input!$A$6:$HV$6,0),FALSE),0),0))*$D132</f>
        <v>0</v>
      </c>
      <c r="PT132" s="1">
        <f>IF($E132+$I132+$D$7&lt;=PT$22,0,IF(PT$22-$D$7&gt;=$E132,IF(COUNTIF($KZ132:MX132,"&gt;0")&gt;0,VLOOKUP($C132,Input!$A$8:$HV$21,MATCH($OK$21+COUNTIF($KZ132:MX132,"&gt;0"),Input!$A$6:$HV$6,0),FALSE),0),0))*$D132</f>
        <v>0</v>
      </c>
      <c r="PV132" s="1" t="str">
        <f t="shared" si="871"/>
        <v>2017 MY All In - 40' Proterra 330 kWh {0 Buses}</v>
      </c>
      <c r="PW132" s="1">
        <f t="shared" ref="PW132:PW167" si="951">+J132+AU132+CF132+DQ132+GQ132+JO132+LP132+NA132+OL132+ID132+FD132</f>
        <v>0</v>
      </c>
      <c r="PX132" s="1">
        <f t="shared" ref="PX132:PX155" si="952">+K132+AV132+CG132+DR132+GR132+JP132+LQ132+NB132+OM132+IE132+FE132</f>
        <v>0</v>
      </c>
      <c r="PY132" s="1">
        <f t="shared" ref="PY132:PY155" si="953">+L132+AW132+CH132+DS132+GS132+JQ132+LR132+NC132+ON132+IF132+FF132</f>
        <v>0</v>
      </c>
      <c r="PZ132" s="1">
        <f t="shared" ref="PZ132:PZ155" si="954">+M132+AX132+CI132+DT132+GT132+JR132+LS132+ND132+OO132+IG132+FG132</f>
        <v>0</v>
      </c>
      <c r="QA132" s="1">
        <f t="shared" ref="QA132:QA155" si="955">+N132+AY132+CJ132+DU132+GU132+JS132+LT132+NE132+OP132+IH132+FH132</f>
        <v>0</v>
      </c>
      <c r="QB132" s="1">
        <f t="shared" ref="QB132:QB155" si="956">+O132+AZ132+CK132+DV132+GV132+JT132+LU132+NF132+OQ132+II132+FI132</f>
        <v>0</v>
      </c>
      <c r="QC132" s="1">
        <f t="shared" ref="QC132:QC155" si="957">+P132+BA132+CL132+DW132+GW132+JU132+LV132+NG132+OR132+IJ132+FJ132</f>
        <v>0</v>
      </c>
      <c r="QD132" s="1">
        <f t="shared" ref="QD132:QD155" si="958">+Q132+BB132+CM132+DX132+GX132+JV132+LW132+NH132+OS132+IK132+FK132</f>
        <v>0</v>
      </c>
      <c r="QE132" s="1">
        <f t="shared" ref="QE132:QE155" si="959">+R132+BC132+CN132+DY132+GY132+JW132+LX132+NI132+OT132+IL132+FL132</f>
        <v>0</v>
      </c>
      <c r="QF132" s="1">
        <f t="shared" ref="QF132:QF155" si="960">+S132+BD132+CO132+DZ132+GZ132+JX132+LY132+NJ132+OU132+IM132+FM132</f>
        <v>0</v>
      </c>
      <c r="QG132" s="1">
        <f t="shared" ref="QG132:QG155" si="961">+T132+BE132+CP132+EA132+HA132+JY132+LZ132+NK132+OV132+IN132+FN132</f>
        <v>0</v>
      </c>
      <c r="QH132" s="1">
        <f t="shared" ref="QH132:QH155" si="962">+U132+BF132+CQ132+EB132+HB132+JZ132+MA132+NL132+OW132+IO132+FO132</f>
        <v>0</v>
      </c>
      <c r="QI132" s="1">
        <f t="shared" ref="QI132:QI155" si="963">+V132+BG132+CR132+EC132+HC132+KA132+MB132+NM132+OX132+IP132+FP132</f>
        <v>0</v>
      </c>
      <c r="QJ132" s="1">
        <f t="shared" ref="QJ132:QJ155" si="964">+W132+BH132+CS132+ED132+HD132+KB132+MC132+NN132+OY132+IQ132+FQ132</f>
        <v>0</v>
      </c>
      <c r="QK132" s="1">
        <f t="shared" ref="QK132:QK155" si="965">+X132+BI132+CT132+EE132+HE132+KC132+MD132+NO132+OZ132+IR132+FR132</f>
        <v>0</v>
      </c>
      <c r="QL132" s="1">
        <f t="shared" ref="QL132:QL155" si="966">+Y132+BJ132+CU132+EF132+HF132+KD132+ME132+NP132+PA132+IS132+FS132</f>
        <v>0</v>
      </c>
      <c r="QM132" s="1">
        <f t="shared" ref="QM132:QM155" si="967">+Z132+BK132+CV132+EG132+HG132+KE132+MF132+NQ132+PB132+IT132+FT132</f>
        <v>0</v>
      </c>
      <c r="QN132" s="1">
        <f t="shared" ref="QN132:QN155" si="968">+AA132+BL132+CW132+EH132+HH132+KF132+MG132+NR132+PC132+IU132+FU132</f>
        <v>0</v>
      </c>
      <c r="QO132" s="1">
        <f t="shared" ref="QO132:QO155" si="969">+AB132+BM132+CX132+EI132+HI132+KG132+MH132+NS132+PD132+IV132+FV132</f>
        <v>0</v>
      </c>
      <c r="QP132" s="1">
        <f t="shared" ref="QP132:QP155" si="970">+AC132+BN132+CY132+EJ132+HJ132+KH132+MI132+NT132+PE132+IW132+FW132</f>
        <v>0</v>
      </c>
      <c r="QQ132" s="1">
        <f t="shared" ref="QQ132:QQ155" si="971">+AD132+BO132+CZ132+EK132+HK132+KI132+MJ132+NU132+PF132+IX132+FX132</f>
        <v>0</v>
      </c>
      <c r="QR132" s="1">
        <f t="shared" ref="QR132:QR155" si="972">+AE132+BP132+DA132+EL132+HL132+KJ132+MK132+NV132+PG132+IY132+FY132</f>
        <v>0</v>
      </c>
      <c r="QS132" s="1">
        <f t="shared" ref="QS132:QS155" si="973">+AF132+BQ132+DB132+EM132+HM132+KK132+ML132+NW132+PH132+IZ132+FZ132</f>
        <v>0</v>
      </c>
      <c r="QT132" s="1">
        <f t="shared" ref="QT132:QT155" si="974">+AG132+BR132+DC132+EN132+HN132+KL132+MM132+NX132+PI132+JA132+GA132</f>
        <v>0</v>
      </c>
      <c r="QU132" s="1">
        <f t="shared" ref="QU132:QU155" si="975">+AH132+BS132+DD132+EO132+HO132+KM132+MN132+NY132+PJ132+JB132+GB132</f>
        <v>0</v>
      </c>
      <c r="QV132" s="1">
        <f t="shared" ref="QV132:QV155" si="976">+AI132+BT132+DE132+EP132+HP132+KN132+MO132+NZ132+PK132+JC132+GC132</f>
        <v>0</v>
      </c>
      <c r="QW132" s="1">
        <f t="shared" ref="QW132:QW155" si="977">+AJ132+BU132+DF132+EQ132+HQ132+KO132+MP132+OA132+PL132+JD132+GD132</f>
        <v>0</v>
      </c>
      <c r="QX132" s="1">
        <f t="shared" ref="QX132:QX155" si="978">+AK132+BV132+DG132+ER132+HR132+KP132+MQ132+OB132+PM132+JE132+GE132</f>
        <v>0</v>
      </c>
      <c r="QY132" s="1">
        <f t="shared" ref="QY132:QY155" si="979">+AL132+BW132+DH132+ES132+HS132+KQ132+MR132+OC132+PN132+JF132+GF132</f>
        <v>0</v>
      </c>
      <c r="QZ132" s="1">
        <f t="shared" ref="QZ132:QZ155" si="980">+AM132+BX132+DI132+ET132+HT132+KR132+MS132+OD132+PO132+JG132+GG132</f>
        <v>0</v>
      </c>
      <c r="RA132" s="1">
        <f t="shared" ref="RA132:RA155" si="981">+AN132+BY132+DJ132+EU132+HU132+KS132+MT132+OE132+PP132+JH132+GH132</f>
        <v>0</v>
      </c>
      <c r="RB132" s="1">
        <f t="shared" ref="RB132:RB155" si="982">+AO132+BZ132+DK132+EV132+HV132+KT132+MU132+OF132+PQ132+JI132+GI132</f>
        <v>0</v>
      </c>
      <c r="RC132" s="1">
        <f t="shared" ref="RC132:RC155" si="983">+AP132+CA132+DL132+EW132+HW132+KU132+MV132+OG132+PR132+JJ132+GJ132</f>
        <v>0</v>
      </c>
      <c r="RD132" s="1">
        <f t="shared" ref="RD132:RD155" si="984">+AQ132+CB132+DM132+EX132+HX132+KV132+MW132+OH132+PS132+JK132+GK132</f>
        <v>0</v>
      </c>
      <c r="RE132" s="1">
        <f t="shared" ref="RE132:RE155" si="985">+AR132+CC132+DN132+EY132+HY132+KW132+MX132+OI132+PT132+JL132+GL132</f>
        <v>0</v>
      </c>
      <c r="RF132" s="1">
        <f t="shared" ref="RF132:RF165" si="986">SUM(PW132:RE132)</f>
        <v>0</v>
      </c>
      <c r="RG132" s="1">
        <f t="shared" ref="RG132:RG165" si="987">PW132+NPV($D$8,PX132:RE132)</f>
        <v>0</v>
      </c>
      <c r="RH132" s="72"/>
      <c r="RI132" s="91"/>
    </row>
    <row r="133" spans="1:477" x14ac:dyDescent="0.25">
      <c r="A133" s="89"/>
      <c r="B133" s="148">
        <v>0.2</v>
      </c>
      <c r="C133" s="111" t="s">
        <v>75</v>
      </c>
      <c r="D133" s="85">
        <f t="shared" si="913"/>
        <v>47</v>
      </c>
      <c r="E133" s="83">
        <f t="shared" ref="E133:E155" si="988">E132+1</f>
        <v>2018</v>
      </c>
      <c r="F133" s="68">
        <f t="shared" si="870"/>
        <v>40000</v>
      </c>
      <c r="G133" s="69">
        <f>VLOOKUP($C133,Input!$A$8:$HV$39,MATCH(G$21,Input!$A$6:$HV$6,0),FALSE)</f>
        <v>0.47619047619047616</v>
      </c>
      <c r="H133" s="123">
        <f>VLOOKUP($C133,Input!$A$8:$HV$39,MATCH(H$21,Input!$A$6:$HV$6,0),FALSE)</f>
        <v>0</v>
      </c>
      <c r="I133" s="70">
        <f>VLOOKUP($C133,Input!$A$8:$HV$39,MATCH(I$21,Input!$A$6:$HV$6,0),FALSE)</f>
        <v>14</v>
      </c>
      <c r="J133" s="1">
        <f>+IF($E133=J$22,VLOOKUP($C133,Input!$A$8:$AN$39,MATCH(J$21,Input!$A$6:$AN$6,0),FALSE)+$H133,0)*$D133</f>
        <v>0</v>
      </c>
      <c r="K133" s="1">
        <f>+IF($E133=K$22,VLOOKUP($C133,Input!$A$8:$AN$39,MATCH(K$21,Input!$A$6:$AN$6,0),FALSE)+$H133,0)*$D133</f>
        <v>0</v>
      </c>
      <c r="L133" s="1">
        <f>+IF($E133=L$22,VLOOKUP($C133,Input!$A$8:$AN$39,MATCH(L$21,Input!$A$6:$AN$6,0),FALSE)+$H133,0)*$D133</f>
        <v>33835974.842228234</v>
      </c>
      <c r="M133" s="1">
        <f>+IF($E133=M$22,VLOOKUP($C133,Input!$A$8:$AN$39,MATCH(M$21,Input!$A$6:$AN$6,0),FALSE)+$H133,0)*$D133</f>
        <v>0</v>
      </c>
      <c r="N133" s="1">
        <f>+IF($E133=N$22,VLOOKUP($C133,Input!$A$8:$AN$39,MATCH(N$21,Input!$A$6:$AN$6,0),FALSE)+$H133,0)*$D133</f>
        <v>0</v>
      </c>
      <c r="O133" s="1">
        <f>+IF($E133=O$22,VLOOKUP($C133,Input!$A$8:$AN$39,MATCH(O$21,Input!$A$6:$AN$6,0),FALSE)+$H133,0)*$D133</f>
        <v>0</v>
      </c>
      <c r="P133" s="1">
        <f>+IF($E133=P$22,VLOOKUP($C133,Input!$A$8:$AN$39,MATCH(P$21,Input!$A$6:$AN$6,0),FALSE)+$H133,0)*$D133</f>
        <v>0</v>
      </c>
      <c r="Q133" s="1">
        <f>+IF($E133=Q$22,VLOOKUP($C133,Input!$A$8:$AN$39,MATCH(Q$21,Input!$A$6:$AN$6,0),FALSE)+$H133,0)*$D133</f>
        <v>0</v>
      </c>
      <c r="R133" s="1">
        <f>+IF($E133=R$22,VLOOKUP($C133,Input!$A$8:$AN$39,MATCH(R$21,Input!$A$6:$AN$6,0),FALSE)+$H133,0)*$D133</f>
        <v>0</v>
      </c>
      <c r="S133" s="1">
        <f>+IF($E133=S$22,VLOOKUP($C133,Input!$A$8:$AN$39,MATCH(S$21,Input!$A$6:$AN$6,0),FALSE)+$H133,0)*$D133</f>
        <v>0</v>
      </c>
      <c r="T133" s="1">
        <f>+IF($E133=T$22,VLOOKUP($C133,Input!$A$8:$AN$39,MATCH(T$21,Input!$A$6:$AN$6,0),FALSE)+$H133,0)*$D133</f>
        <v>0</v>
      </c>
      <c r="U133" s="1">
        <f>+IF($E133=U$22,VLOOKUP($C133,Input!$A$8:$AN$39,MATCH(U$21,Input!$A$6:$AN$6,0),FALSE)+$H133,0)*$D133</f>
        <v>0</v>
      </c>
      <c r="V133" s="1">
        <f>+IF($E133=V$22,VLOOKUP($C133,Input!$A$8:$AN$39,MATCH(V$21,Input!$A$6:$AN$6,0),FALSE)+$H133,0)*$D133</f>
        <v>0</v>
      </c>
      <c r="W133" s="1">
        <f>+IF($E133=W$22,VLOOKUP($C133,Input!$A$8:$AN$39,MATCH(W$21,Input!$A$6:$AN$6,0),FALSE)+$H133,0)*$D133</f>
        <v>0</v>
      </c>
      <c r="X133" s="1">
        <f>+IF($E133=X$22,VLOOKUP($C133,Input!$A$8:$AN$39,MATCH(X$21,Input!$A$6:$AN$6,0),FALSE)+$H133,0)*$D133</f>
        <v>0</v>
      </c>
      <c r="Y133" s="1">
        <f>+IF($E133=Y$22,VLOOKUP($C133,Input!$A$8:$AN$39,MATCH(Y$21,Input!$A$6:$AN$6,0),FALSE)+$H133,0)*$D133</f>
        <v>0</v>
      </c>
      <c r="Z133" s="1">
        <f>+IF($E133=Z$22,VLOOKUP($C133,Input!$A$8:$AN$39,MATCH(Z$21,Input!$A$6:$AN$6,0),FALSE)+$H133,0)*$D133</f>
        <v>0</v>
      </c>
      <c r="AA133" s="1">
        <f>+IF($E133=AA$22,VLOOKUP($C133,Input!$A$8:$AN$39,MATCH(AA$21,Input!$A$6:$AN$6,0),FALSE)+$H133,0)*$D133</f>
        <v>0</v>
      </c>
      <c r="AB133" s="1">
        <f>+IF($E133=AB$22,VLOOKUP($C133,Input!$A$8:$AN$39,MATCH(AB$21,Input!$A$6:$AN$6,0),FALSE)+$H133,0)*$D133</f>
        <v>0</v>
      </c>
      <c r="AC133" s="1">
        <f>+IF($E133=AC$22,VLOOKUP($C133,Input!$A$8:$AN$39,MATCH(AC$21,Input!$A$6:$AN$6,0),FALSE)+$H133,0)*$D133</f>
        <v>0</v>
      </c>
      <c r="AD133" s="1">
        <f>+IF($E133=AD$22,VLOOKUP($C133,Input!$A$8:$AN$39,MATCH(AD$21,Input!$A$6:$AN$6,0),FALSE)+$H133,0)*$D133</f>
        <v>0</v>
      </c>
      <c r="AE133" s="1">
        <f>+IF($E133=AE$22,VLOOKUP($C133,Input!$A$8:$AN$39,MATCH(AE$21,Input!$A$6:$AN$6,0),FALSE)+$H133,0)*$D133</f>
        <v>0</v>
      </c>
      <c r="AF133" s="1">
        <f>+IF($E133=AF$22,VLOOKUP($C133,Input!$A$8:$AN$39,MATCH(AF$21,Input!$A$6:$AN$6,0),FALSE)+$H133,0)*$D133</f>
        <v>0</v>
      </c>
      <c r="AG133" s="1">
        <f>+IF($E133=AG$22,VLOOKUP($C133,Input!$A$8:$AN$39,MATCH(AG$21,Input!$A$6:$AN$6,0),FALSE)+$H133,0)*$D133</f>
        <v>0</v>
      </c>
      <c r="AH133" s="1">
        <f>+IF($E133=AH$22,VLOOKUP($C133,Input!$A$8:$AN$39,MATCH(AH$21,Input!$A$6:$AN$6,0),FALSE)+$H133,0)*$D133</f>
        <v>0</v>
      </c>
      <c r="AI133" s="1">
        <f>+IF($E133=AI$22,VLOOKUP($C133,Input!$A$8:$AN$39,MATCH(AI$21,Input!$A$6:$AN$6,0),FALSE)+$H133,0)*$D133</f>
        <v>0</v>
      </c>
      <c r="AJ133" s="1">
        <f>+IF($E133=AJ$22,VLOOKUP($C133,Input!$A$8:$AN$39,MATCH(AJ$21,Input!$A$6:$AN$6,0),FALSE)+$H133,0)*$D133</f>
        <v>0</v>
      </c>
      <c r="AK133" s="1">
        <f>+IF($E133=AK$22,VLOOKUP($C133,Input!$A$8:$AN$39,MATCH(AK$21,Input!$A$6:$AN$6,0),FALSE)+$H133,0)*$D133</f>
        <v>0</v>
      </c>
      <c r="AL133" s="1">
        <f>+IF($E133=AL$22,VLOOKUP($C133,Input!$A$8:$AN$39,MATCH(AL$21,Input!$A$6:$AN$6,0),FALSE)+$H133,0)*$D133</f>
        <v>0</v>
      </c>
      <c r="AM133" s="1">
        <f>+IF($E133=AM$22,VLOOKUP($C133,Input!$A$8:$AN$39,MATCH(AM$21,Input!$A$6:$AN$6,0),FALSE)+$H133,0)*$D133</f>
        <v>0</v>
      </c>
      <c r="AN133" s="1">
        <f>+IF($E133=AN$22,VLOOKUP($C133,Input!$A$8:$AN$39,MATCH(AN$21,Input!$A$6:$AN$6,0),FALSE)+$H133,0)*$D133</f>
        <v>0</v>
      </c>
      <c r="AO133" s="1">
        <f>+IF($E133=AO$22,VLOOKUP($C133,Input!$A$8:$AN$39,MATCH(AO$21,Input!$A$6:$AN$6,0),FALSE)+$H133,0)*$D133</f>
        <v>0</v>
      </c>
      <c r="AP133" s="1">
        <f>+IF($E133=AP$22,VLOOKUP($C133,Input!$A$8:$AN$39,MATCH(AP$21,Input!$A$6:$AN$6,0),FALSE)+$H133,0)*$D133</f>
        <v>0</v>
      </c>
      <c r="AQ133" s="1">
        <f>+IF($E133=AQ$22,VLOOKUP($C133,Input!$A$8:$AN$39,MATCH(AQ$21,Input!$A$6:$AN$6,0),FALSE)+$H133,0)*$D133</f>
        <v>0</v>
      </c>
      <c r="AR133" s="1">
        <f>+IF($E133=AR$22,VLOOKUP($C133,Input!$A$8:$AN$39,MATCH(AR$21,Input!$A$6:$AN$6,0),FALSE)+$H133,0)*$D133</f>
        <v>0</v>
      </c>
      <c r="AT133" t="str">
        <f>VLOOKUP($C133,Input!$A$8:$HV$39,MATCH(AT$21,Input!$A$6:$HV$6,0),FALSE)</f>
        <v>Parts and administrative cost</v>
      </c>
      <c r="AU133" s="1">
        <f>+IF($E133=AU$22,VLOOKUP($C133,Input!$A$8:$HV$39,MATCH(AU$21,Input!$A$6:$HV$6,0),FALSE),0)*$D133</f>
        <v>0</v>
      </c>
      <c r="AV133" s="1">
        <f>+IF($E133=AV$22,VLOOKUP($C133,Input!$A$8:$HV$39,MATCH(AV$21,Input!$A$6:$HV$6,0),FALSE),0)*$D133</f>
        <v>0</v>
      </c>
      <c r="AW133" s="1">
        <f>+IF($E133=AW$22,VLOOKUP($C133,Input!$A$8:$HV$39,MATCH(AW$21,Input!$A$6:$HV$6,0),FALSE),0)*$D133</f>
        <v>845899.37105570594</v>
      </c>
      <c r="AX133" s="1">
        <f>+IF($E133=AX$22,VLOOKUP($C133,Input!$A$8:$HV$39,MATCH(AX$21,Input!$A$6:$HV$6,0),FALSE),0)*$D133</f>
        <v>0</v>
      </c>
      <c r="AY133" s="1">
        <f>+IF($E133=AY$22,VLOOKUP($C133,Input!$A$8:$HV$39,MATCH(AY$21,Input!$A$6:$HV$6,0),FALSE),0)*$D133</f>
        <v>0</v>
      </c>
      <c r="AZ133" s="1">
        <f>+IF($E133=AZ$22,VLOOKUP($C133,Input!$A$8:$HV$39,MATCH(AZ$21,Input!$A$6:$HV$6,0),FALSE),0)*$D133</f>
        <v>0</v>
      </c>
      <c r="BA133" s="1">
        <f>+IF($E133=BA$22,VLOOKUP($C133,Input!$A$8:$HV$39,MATCH(BA$21,Input!$A$6:$HV$6,0),FALSE),0)*$D133</f>
        <v>0</v>
      </c>
      <c r="BB133" s="1">
        <f>+IF($E133=BB$22,VLOOKUP($C133,Input!$A$8:$HV$39,MATCH(BB$21,Input!$A$6:$HV$6,0),FALSE),0)*$D133</f>
        <v>0</v>
      </c>
      <c r="BC133" s="1">
        <f>+IF($E133=BC$22,VLOOKUP($C133,Input!$A$8:$HV$39,MATCH(BC$21,Input!$A$6:$HV$6,0),FALSE),0)*$D133</f>
        <v>0</v>
      </c>
      <c r="BD133" s="1">
        <f>+IF($E133=BD$22,VLOOKUP($C133,Input!$A$8:$HV$39,MATCH(BD$21,Input!$A$6:$HV$6,0),FALSE),0)*$D133</f>
        <v>0</v>
      </c>
      <c r="BE133" s="1">
        <f>+IF($E133=BE$22,VLOOKUP($C133,Input!$A$8:$HV$39,MATCH(BE$21,Input!$A$6:$HV$6,0),FALSE),0)*$D133</f>
        <v>0</v>
      </c>
      <c r="BF133" s="1">
        <f>+IF($E133=BF$22,VLOOKUP($C133,Input!$A$8:$HV$39,MATCH(BF$21,Input!$A$6:$HV$6,0),FALSE),0)*$D133</f>
        <v>0</v>
      </c>
      <c r="BG133" s="1">
        <f>+IF($E133=BG$22,VLOOKUP($C133,Input!$A$8:$HV$39,MATCH(BG$21,Input!$A$6:$HV$6,0),FALSE),0)*$D133</f>
        <v>0</v>
      </c>
      <c r="BH133" s="1">
        <f>+IF($E133=BH$22,VLOOKUP($C133,Input!$A$8:$HV$39,MATCH(BH$21,Input!$A$6:$HV$6,0),FALSE),0)*$D133</f>
        <v>0</v>
      </c>
      <c r="BI133" s="1">
        <f>+IF($E133=BI$22,VLOOKUP($C133,Input!$A$8:$HV$39,MATCH(BI$21,Input!$A$6:$HV$6,0),FALSE),0)*$D133</f>
        <v>0</v>
      </c>
      <c r="BJ133" s="1">
        <f>+IF($E133=BJ$22,VLOOKUP($C133,Input!$A$8:$HV$39,MATCH(BJ$21,Input!$A$6:$HV$6,0),FALSE),0)*$D133</f>
        <v>0</v>
      </c>
      <c r="BK133" s="1">
        <f>+IF($E133=BK$22,VLOOKUP($C133,Input!$A$8:$HV$39,MATCH(BK$21,Input!$A$6:$HV$6,0),FALSE),0)*$D133</f>
        <v>0</v>
      </c>
      <c r="BL133" s="1">
        <f>+IF($E133=BL$22,VLOOKUP($C133,Input!$A$8:$HV$39,MATCH(BL$21,Input!$A$6:$HV$6,0),FALSE),0)*$D133</f>
        <v>0</v>
      </c>
      <c r="BM133" s="1">
        <f>+IF($E133=BM$22,VLOOKUP($C133,Input!$A$8:$HV$39,MATCH(BM$21,Input!$A$6:$HV$6,0),FALSE),0)*$D133</f>
        <v>0</v>
      </c>
      <c r="BN133" s="1">
        <f>+IF($E133=BN$22,VLOOKUP($C133,Input!$A$8:$HV$39,MATCH(BN$21,Input!$A$6:$HV$6,0),FALSE),0)*$D133</f>
        <v>0</v>
      </c>
      <c r="BO133" s="1">
        <f>+IF($E133=BO$22,VLOOKUP($C133,Input!$A$8:$HV$39,MATCH(BO$21,Input!$A$6:$HV$6,0),FALSE),0)*$D133</f>
        <v>0</v>
      </c>
      <c r="BP133" s="1">
        <f>+IF($E133=BP$22,VLOOKUP($C133,Input!$A$8:$HV$39,MATCH(BP$21,Input!$A$6:$HV$6,0),FALSE),0)*$D133</f>
        <v>0</v>
      </c>
      <c r="BQ133" s="1">
        <f>+IF($E133=BQ$22,VLOOKUP($C133,Input!$A$8:$HV$39,MATCH(BQ$21,Input!$A$6:$HV$6,0),FALSE),0)*$D133</f>
        <v>0</v>
      </c>
      <c r="BR133" s="1">
        <f>+IF($E133=BR$22,VLOOKUP($C133,Input!$A$8:$HV$39,MATCH(BR$21,Input!$A$6:$HV$6,0),FALSE),0)*$D133</f>
        <v>0</v>
      </c>
      <c r="BS133" s="1">
        <f>+IF($E133=BS$22,VLOOKUP($C133,Input!$A$8:$HV$39,MATCH(BS$21,Input!$A$6:$HV$6,0),FALSE),0)*$D133</f>
        <v>0</v>
      </c>
      <c r="BT133" s="1">
        <f>+IF($E133=BT$22,VLOOKUP($C133,Input!$A$8:$HV$39,MATCH(BT$21,Input!$A$6:$HV$6,0),FALSE),0)*$D133</f>
        <v>0</v>
      </c>
      <c r="BU133" s="1">
        <f>+IF($E133=BU$22,VLOOKUP($C133,Input!$A$8:$HV$39,MATCH(BU$21,Input!$A$6:$HV$6,0),FALSE),0)*$D133</f>
        <v>0</v>
      </c>
      <c r="BV133" s="1">
        <f>+IF($E133=BV$22,VLOOKUP($C133,Input!$A$8:$HV$39,MATCH(BV$21,Input!$A$6:$HV$6,0),FALSE),0)*$D133</f>
        <v>0</v>
      </c>
      <c r="BW133" s="1">
        <f>+IF($E133=BW$22,VLOOKUP($C133,Input!$A$8:$HV$39,MATCH(BW$21,Input!$A$6:$HV$6,0),FALSE),0)*$D133</f>
        <v>0</v>
      </c>
      <c r="BX133" s="1">
        <f>+IF($E133=BX$22,VLOOKUP($C133,Input!$A$8:$HV$39,MATCH(BX$21,Input!$A$6:$HV$6,0),FALSE),0)*$D133</f>
        <v>0</v>
      </c>
      <c r="BY133" s="1">
        <f>+IF($E133=BY$22,VLOOKUP($C133,Input!$A$8:$HV$39,MATCH(BY$21,Input!$A$6:$HV$6,0),FALSE),0)*$D133</f>
        <v>0</v>
      </c>
      <c r="BZ133" s="1">
        <f>+IF($E133=BZ$22,VLOOKUP($C133,Input!$A$8:$HV$39,MATCH(BZ$21,Input!$A$6:$HV$6,0),FALSE),0)*$D133</f>
        <v>0</v>
      </c>
      <c r="CA133" s="1">
        <f>+IF($E133=CA$22,VLOOKUP($C133,Input!$A$8:$HV$39,MATCH(CA$21,Input!$A$6:$HV$6,0),FALSE),0)*$D133</f>
        <v>0</v>
      </c>
      <c r="CB133" s="1">
        <f>+IF($E133=CB$22,VLOOKUP($C133,Input!$A$8:$HV$39,MATCH(CB$21,Input!$A$6:$HV$6,0),FALSE),0)*$D133</f>
        <v>0</v>
      </c>
      <c r="CC133" s="1">
        <f>+IF($E133=CC$22,VLOOKUP($C133,Input!$A$8:$HV$39,MATCH(CC$21,Input!$A$6:$HV$6,0),FALSE),0)*$D133</f>
        <v>0</v>
      </c>
      <c r="CE133" t="str">
        <f>VLOOKUP($C133,Input!$A$8:$HV$39,MATCH(CE$21,Input!$A$6:$HV$6,0),FALSE)</f>
        <v>Replace Battery @ 7 Yr</v>
      </c>
      <c r="CF133" s="1">
        <f>IF($E133+$I133+$D$7&lt;=CF$22,0,IF(CF$22-$D$7&gt;=$E133,IF(COUNTIF($KZ133:LP133,"&gt;0")&gt;0,VLOOKUP($C133,Input!$A$8:$HV$21,MATCH($CE$21+COUNTIF($KZ133:LP133,"&gt;0"),Input!$A$6:$HV$6,0),FALSE),0),0))*$D133</f>
        <v>0</v>
      </c>
      <c r="CG133" s="1">
        <f>IF($E133+$I133+$D$7&lt;=CG$22,0,IF(CG$22-$D$7&gt;=$E133,IF(COUNTIF($KZ133:LQ133,"&gt;0")&gt;0,VLOOKUP($C133,Input!$A$8:$HV$21,MATCH($CE$21+COUNTIF($KZ133:LQ133,"&gt;0"),Input!$A$6:$HV$6,0),FALSE),0),0))*$D133</f>
        <v>0</v>
      </c>
      <c r="CH133" s="1">
        <f>IF($E133+$I133+$D$7&lt;=CH$22,0,IF(CH$22-$D$7&gt;=$E133,IF(COUNTIF($KZ133:LR133,"&gt;0")&gt;0,VLOOKUP($C133,Input!$A$8:$HV$21,MATCH($CE$21+COUNTIF($KZ133:LR133,"&gt;0"),Input!$A$6:$HV$6,0),FALSE),0),0))*$D133</f>
        <v>0</v>
      </c>
      <c r="CI133" s="1">
        <f>IF($E133+$I133+$D$7&lt;=CI$22,0,IF(CI$22-$D$7&gt;=$E133,IF(COUNTIF($KZ133:LS133,"&gt;0")&gt;0,VLOOKUP($C133,Input!$A$8:$HV$21,MATCH($CE$21+COUNTIF($KZ133:LS133,"&gt;0"),Input!$A$6:$HV$6,0),FALSE),0),0))*$D133</f>
        <v>0</v>
      </c>
      <c r="CJ133" s="1">
        <f>IF($E133+$I133+$D$7&lt;=CJ$22,0,IF(CJ$22-$D$7&gt;=$E133,IF(COUNTIF($KZ133:LT133,"&gt;0")&gt;0,VLOOKUP($C133,Input!$A$8:$HV$21,MATCH($CE$21+COUNTIF($KZ133:LT133,"&gt;0"),Input!$A$6:$HV$6,0),FALSE),0),0))*$D133</f>
        <v>0</v>
      </c>
      <c r="CK133" s="1">
        <f>IF($E133+$I133+$D$7&lt;=CK$22,0,IF(CK$22-$D$7&gt;=$E133,IF(COUNTIF($KZ133:LU133,"&gt;0")&gt;0,VLOOKUP($C133,Input!$A$8:$HV$21,MATCH($CE$21+COUNTIF($KZ133:LU133,"&gt;0"),Input!$A$6:$HV$6,0),FALSE),0),0))*$D133</f>
        <v>0</v>
      </c>
      <c r="CL133" s="1">
        <f>IF($E133+$I133+$D$7&lt;=CL$22,0,IF(CL$22-$D$7&gt;=$E133,IF(COUNTIF($KZ133:LV133,"&gt;0")&gt;0,VLOOKUP($C133,Input!$A$8:$HV$21,MATCH($CE$21+COUNTIF($KZ133:LV133,"&gt;0"),Input!$A$6:$HV$6,0),FALSE),0),0))*$D133</f>
        <v>0</v>
      </c>
      <c r="CM133" s="1">
        <f>IF($E133+$I133+$D$7&lt;=CM$22,0,IF(CM$22-$D$7&gt;=$E133,IF(COUNTIF($KZ133:LW133,"&gt;0")&gt;0,VLOOKUP($C133,Input!$A$8:$HV$21,MATCH($CE$21+COUNTIF($KZ133:LW133,"&gt;0"),Input!$A$6:$HV$6,0),FALSE),0),0))*$D133</f>
        <v>0</v>
      </c>
      <c r="CN133" s="1">
        <f>IF($E133+$I133+$D$7&lt;=CN$22,0,IF(CN$22-$D$7&gt;=$E133,IF(COUNTIF($KZ133:LX133,"&gt;0")&gt;0,VLOOKUP($C133,Input!$A$8:$HV$21,MATCH($CE$21+COUNTIF($KZ133:LX133,"&gt;0"),Input!$A$6:$HV$6,0),FALSE),0),0))*$D133</f>
        <v>3525000</v>
      </c>
      <c r="CO133" s="1">
        <f>IF($E133+$I133+$D$7&lt;=CO$22,0,IF(CO$22-$D$7&gt;=$E133,IF(COUNTIF($KZ133:LY133,"&gt;0")&gt;0,VLOOKUP($C133,Input!$A$8:$HV$21,MATCH($CE$21+COUNTIF($KZ133:LY133,"&gt;0"),Input!$A$6:$HV$6,0),FALSE),0),0))*$D133</f>
        <v>0</v>
      </c>
      <c r="CP133" s="1">
        <f>IF($E133+$I133+$D$7&lt;=CP$22,0,IF(CP$22-$D$7&gt;=$E133,IF(COUNTIF($KZ133:LZ133,"&gt;0")&gt;0,VLOOKUP($C133,Input!$A$8:$HV$21,MATCH($CE$21+COUNTIF($KZ133:LZ133,"&gt;0"),Input!$A$6:$HV$6,0),FALSE),0),0))*$D133</f>
        <v>0</v>
      </c>
      <c r="CQ133" s="1">
        <f>IF($E133+$I133+$D$7&lt;=CQ$22,0,IF(CQ$22-$D$7&gt;=$E133,IF(COUNTIF($KZ133:MA133,"&gt;0")&gt;0,VLOOKUP($C133,Input!$A$8:$HV$21,MATCH($CE$21+COUNTIF($KZ133:MA133,"&gt;0"),Input!$A$6:$HV$6,0),FALSE),0),0))*$D133</f>
        <v>0</v>
      </c>
      <c r="CR133" s="1">
        <f>IF($E133+$I133+$D$7&lt;=CR$22,0,IF(CR$22-$D$7&gt;=$E133,IF(COUNTIF($KZ133:MB133,"&gt;0")&gt;0,VLOOKUP($C133,Input!$A$8:$HV$21,MATCH($CE$21+COUNTIF($KZ133:MB133,"&gt;0"),Input!$A$6:$HV$6,0),FALSE),0),0))*$D133</f>
        <v>0</v>
      </c>
      <c r="CS133" s="1">
        <f>IF($E133+$I133+$D$7&lt;=CS$22,0,IF(CS$22-$D$7&gt;=$E133,IF(COUNTIF($KZ133:MC133,"&gt;0")&gt;0,VLOOKUP($C133,Input!$A$8:$HV$21,MATCH($CE$21+COUNTIF($KZ133:MC133,"&gt;0"),Input!$A$6:$HV$6,0),FALSE),0),0))*$D133</f>
        <v>0</v>
      </c>
      <c r="CT133" s="1">
        <f>IF($E133+$I133+$D$7&lt;=CT$22,0,IF(CT$22-$D$7&gt;=$E133,IF(COUNTIF($KZ133:MD133,"&gt;0")&gt;0,VLOOKUP($C133,Input!$A$8:$HV$21,MATCH($CE$21+COUNTIF($KZ133:MD133,"&gt;0"),Input!$A$6:$HV$6,0),FALSE),0),0))*$D133</f>
        <v>0</v>
      </c>
      <c r="CU133" s="1">
        <f>IF($E133+$I133+$D$7&lt;=CU$22,0,IF(CU$22-$D$7&gt;=$E133,IF(COUNTIF($KZ133:ME133,"&gt;0")&gt;0,VLOOKUP($C133,Input!$A$8:$HV$21,MATCH($CE$21+COUNTIF($KZ133:ME133,"&gt;0"),Input!$A$6:$HV$6,0),FALSE),0),0))*$D133</f>
        <v>0</v>
      </c>
      <c r="CV133" s="1">
        <f>IF($E133+$I133+$D$7&lt;=CV$22,0,IF(CV$22-$D$7&gt;=$E133,IF(COUNTIF($KZ133:MF133,"&gt;0")&gt;0,VLOOKUP($C133,Input!$A$8:$HV$21,MATCH($CE$21+COUNTIF($KZ133:MF133,"&gt;0"),Input!$A$6:$HV$6,0),FALSE),0),0))*$D133</f>
        <v>0</v>
      </c>
      <c r="CW133" s="1">
        <f>IF($E133+$I133+$D$7&lt;=CW$22,0,IF(CW$22-$D$7&gt;=$E133,IF(COUNTIF($KZ133:MG133,"&gt;0")&gt;0,VLOOKUP($C133,Input!$A$8:$HV$21,MATCH($CE$21+COUNTIF($KZ133:MG133,"&gt;0"),Input!$A$6:$HV$6,0),FALSE),0),0))*$D133</f>
        <v>0</v>
      </c>
      <c r="CX133" s="1">
        <f>IF($E133+$I133+$D$7&lt;=CX$22,0,IF(CX$22-$D$7&gt;=$E133,IF(COUNTIF($KZ133:MH133,"&gt;0")&gt;0,VLOOKUP($C133,Input!$A$8:$HV$21,MATCH($CE$21+COUNTIF($KZ133:MH133,"&gt;0"),Input!$A$6:$HV$6,0),FALSE),0),0))*$D133</f>
        <v>0</v>
      </c>
      <c r="CY133" s="1">
        <f>IF($E133+$I133+$D$7&lt;=CY$22,0,IF(CY$22-$D$7&gt;=$E133,IF(COUNTIF($KZ133:MI133,"&gt;0")&gt;0,VLOOKUP($C133,Input!$A$8:$HV$21,MATCH($CE$21+COUNTIF($KZ133:MI133,"&gt;0"),Input!$A$6:$HV$6,0),FALSE),0),0))*$D133</f>
        <v>0</v>
      </c>
      <c r="CZ133" s="1">
        <f>IF($E133+$I133+$D$7&lt;=CZ$22,0,IF(CZ$22-$D$7&gt;=$E133,IF(COUNTIF($KZ133:MJ133,"&gt;0")&gt;0,VLOOKUP($C133,Input!$A$8:$HV$21,MATCH($CE$21+COUNTIF($KZ133:MJ133,"&gt;0"),Input!$A$6:$HV$6,0),FALSE),0),0))*$D133</f>
        <v>0</v>
      </c>
      <c r="DA133" s="1">
        <f>IF($E133+$I133+$D$7&lt;=DA$22,0,IF(DA$22-$D$7&gt;=$E133,IF(COUNTIF($KZ133:MK133,"&gt;0")&gt;0,VLOOKUP($C133,Input!$A$8:$HV$21,MATCH($CE$21+COUNTIF($KZ133:MK133,"&gt;0"),Input!$A$6:$HV$6,0),FALSE),0),0))*$D133</f>
        <v>0</v>
      </c>
      <c r="DB133" s="1">
        <f>IF($E133+$I133+$D$7&lt;=DB$22,0,IF(DB$22-$D$7&gt;=$E133,IF(COUNTIF($KZ133:ML133,"&gt;0")&gt;0,VLOOKUP($C133,Input!$A$8:$HV$21,MATCH($CE$21+COUNTIF($KZ133:ML133,"&gt;0"),Input!$A$6:$HV$6,0),FALSE),0),0))*$D133</f>
        <v>0</v>
      </c>
      <c r="DC133" s="1">
        <f>IF($E133+$I133+$D$7&lt;=DC$22,0,IF(DC$22-$D$7&gt;=$E133,IF(COUNTIF($KZ133:MM133,"&gt;0")&gt;0,VLOOKUP($C133,Input!$A$8:$HV$21,MATCH($CE$21+COUNTIF($KZ133:MM133,"&gt;0"),Input!$A$6:$HV$6,0),FALSE),0),0))*$D133</f>
        <v>0</v>
      </c>
      <c r="DD133" s="1">
        <f>IF($E133+$I133+$D$7&lt;=DD$22,0,IF(DD$22-$D$7&gt;=$E133,IF(COUNTIF($KZ133:MN133,"&gt;0")&gt;0,VLOOKUP($C133,Input!$A$8:$HV$21,MATCH($CE$21+COUNTIF($KZ133:MN133,"&gt;0"),Input!$A$6:$HV$6,0),FALSE),0),0))*$D133</f>
        <v>0</v>
      </c>
      <c r="DE133" s="1">
        <f>IF($E133+$I133+$D$7&lt;=DE$22,0,IF(DE$22-$D$7&gt;=$E133,IF(COUNTIF($KZ133:MO133,"&gt;0")&gt;0,VLOOKUP($C133,Input!$A$8:$HV$21,MATCH($CE$21+COUNTIF($KZ133:MO133,"&gt;0"),Input!$A$6:$HV$6,0),FALSE),0),0))*$D133</f>
        <v>0</v>
      </c>
      <c r="DF133" s="1">
        <f>IF($E133+$I133+$D$7&lt;=DF$22,0,IF(DF$22-$D$7&gt;=$E133,IF(COUNTIF($KZ133:MP133,"&gt;0")&gt;0,VLOOKUP($C133,Input!$A$8:$HV$21,MATCH($CE$21+COUNTIF($KZ133:MP133,"&gt;0"),Input!$A$6:$HV$6,0),FALSE),0),0))*$D133</f>
        <v>0</v>
      </c>
      <c r="DG133" s="1">
        <f>IF($E133+$I133+$D$7&lt;=DG$22,0,IF(DG$22-$D$7&gt;=$E133,IF(COUNTIF($KZ133:MQ133,"&gt;0")&gt;0,VLOOKUP($C133,Input!$A$8:$HV$21,MATCH($CE$21+COUNTIF($KZ133:MQ133,"&gt;0"),Input!$A$6:$HV$6,0),FALSE),0),0))*$D133</f>
        <v>0</v>
      </c>
      <c r="DH133" s="1">
        <f>IF($E133+$I133+$D$7&lt;=DH$22,0,IF(DH$22-$D$7&gt;=$E133,IF(COUNTIF($KZ133:MR133,"&gt;0")&gt;0,VLOOKUP($C133,Input!$A$8:$HV$21,MATCH($CE$21+COUNTIF($KZ133:MR133,"&gt;0"),Input!$A$6:$HV$6,0),FALSE),0),0))*$D133</f>
        <v>0</v>
      </c>
      <c r="DI133" s="1">
        <f>IF($E133+$I133+$D$7&lt;=DI$22,0,IF(DI$22-$D$7&gt;=$E133,IF(COUNTIF($KZ133:MS133,"&gt;0")&gt;0,VLOOKUP($C133,Input!$A$8:$HV$21,MATCH($CE$21+COUNTIF($KZ133:MS133,"&gt;0"),Input!$A$6:$HV$6,0),FALSE),0),0))*$D133</f>
        <v>0</v>
      </c>
      <c r="DJ133" s="1">
        <f>IF($E133+$I133+$D$7&lt;=DJ$22,0,IF(DJ$22-$D$7&gt;=$E133,IF(COUNTIF($KZ133:MT133,"&gt;0")&gt;0,VLOOKUP($C133,Input!$A$8:$HV$21,MATCH($CE$21+COUNTIF($KZ133:MT133,"&gt;0"),Input!$A$6:$HV$6,0),FALSE),0),0))*$D133</f>
        <v>0</v>
      </c>
      <c r="DK133" s="1">
        <f>IF($E133+$I133+$D$7&lt;=DK$22,0,IF(DK$22-$D$7&gt;=$E133,IF(COUNTIF($KZ133:MU133,"&gt;0")&gt;0,VLOOKUP($C133,Input!$A$8:$HV$21,MATCH($CE$21+COUNTIF($KZ133:MU133,"&gt;0"),Input!$A$6:$HV$6,0),FALSE),0),0))*$D133</f>
        <v>0</v>
      </c>
      <c r="DL133" s="1">
        <f>IF($E133+$I133+$D$7&lt;=DL$22,0,IF(DL$22-$D$7&gt;=$E133,IF(COUNTIF($KZ133:MV133,"&gt;0")&gt;0,VLOOKUP($C133,Input!$A$8:$HV$21,MATCH($CE$21+COUNTIF($KZ133:MV133,"&gt;0"),Input!$A$6:$HV$6,0),FALSE),0),0))*$D133</f>
        <v>0</v>
      </c>
      <c r="DM133" s="1">
        <f>IF($E133+$I133+$D$7&lt;=DM$22,0,IF(DM$22-$D$7&gt;=$E133,IF(COUNTIF($KZ133:MW133,"&gt;0")&gt;0,VLOOKUP($C133,Input!$A$8:$HV$21,MATCH($CE$21+COUNTIF($KZ133:MW133,"&gt;0"),Input!$A$6:$HV$6,0),FALSE),0),0))*$D133</f>
        <v>0</v>
      </c>
      <c r="DN133" s="1">
        <f>IF($E133+$I133+$D$7&lt;=DN$22,0,IF(DN$22-$D$7&gt;=$E133,IF(COUNTIF($KZ133:MX133,"&gt;0")&gt;0,VLOOKUP($C133,Input!$A$8:$HV$21,MATCH($CE$21+COUNTIF($KZ133:MX133,"&gt;0"),Input!$A$6:$HV$6,0),FALSE),0),0))*$D133</f>
        <v>0</v>
      </c>
      <c r="DP133" t="str">
        <f>+VLOOKUP($C133,Input!$A$8:$GZ$39,MATCH(DP$21,Input!$A$6:$GZ$6,0),FALSE)</f>
        <v>Bus Maintenance at 0.6/mile</v>
      </c>
      <c r="DQ133" s="1">
        <f>IF($E133+$I133+$D$7&lt;=DQ$22,0,IF(DQ$22-$D$7&gt;=$E133,IF(COUNTIF($KZ133:LP133,"&gt;0")&gt;0,VLOOKUP($C133,Input!$A$8:$HV$21,MATCH($DP$21+COUNTIF($KZ133:LP133,"&gt;0"),Input!$A$6:$HV$6,0),FALSE),0),0))*$D133*$F133</f>
        <v>0</v>
      </c>
      <c r="DR133" s="1">
        <f>IF($E133+$I133+$D$7&lt;=DR$22,0,IF(DR$22-$D$7&gt;=$E133,IF(COUNTIF($KZ133:LQ133,"&gt;0")&gt;0,VLOOKUP($C133,Input!$A$8:$HV$21,MATCH($DP$21+COUNTIF($KZ133:LQ133,"&gt;0"),Input!$A$6:$HV$6,0),FALSE),0),0))*$D133*$F133</f>
        <v>0</v>
      </c>
      <c r="DS133" s="1">
        <f>IF($E133+$I133+$D$7&lt;=DS$22,0,IF(DS$22-$D$7&gt;=$E133,IF(COUNTIF($KZ133:LR133,"&gt;0")&gt;0,VLOOKUP($C133,Input!$A$8:$HV$21,MATCH($DP$21+COUNTIF($KZ133:LR133,"&gt;0"),Input!$A$6:$HV$6,0),FALSE),0),0))*$D133*$F133</f>
        <v>1128000</v>
      </c>
      <c r="DT133" s="1">
        <f>IF($E133+$I133+$D$7&lt;=DT$22,0,IF(DT$22-$D$7&gt;=$E133,IF(COUNTIF($KZ133:LS133,"&gt;0")&gt;0,VLOOKUP($C133,Input!$A$8:$HV$21,MATCH($DP$21+COUNTIF($KZ133:LS133,"&gt;0"),Input!$A$6:$HV$6,0),FALSE),0),0))*$D133*$F133</f>
        <v>1128000</v>
      </c>
      <c r="DU133" s="1">
        <f>IF($E133+$I133+$D$7&lt;=DU$22,0,IF(DU$22-$D$7&gt;=$E133,IF(COUNTIF($KZ133:LT133,"&gt;0")&gt;0,VLOOKUP($C133,Input!$A$8:$HV$21,MATCH($DP$21+COUNTIF($KZ133:LT133,"&gt;0"),Input!$A$6:$HV$6,0),FALSE),0),0))*$D133*$F133</f>
        <v>1128000</v>
      </c>
      <c r="DV133" s="1">
        <f>IF($E133+$I133+$D$7&lt;=DV$22,0,IF(DV$22-$D$7&gt;=$E133,IF(COUNTIF($KZ133:LU133,"&gt;0")&gt;0,VLOOKUP($C133,Input!$A$8:$HV$21,MATCH($DP$21+COUNTIF($KZ133:LU133,"&gt;0"),Input!$A$6:$HV$6,0),FALSE),0),0))*$D133*$F133</f>
        <v>1128000</v>
      </c>
      <c r="DW133" s="1">
        <f>IF($E133+$I133+$D$7&lt;=DW$22,0,IF(DW$22-$D$7&gt;=$E133,IF(COUNTIF($KZ133:LV133,"&gt;0")&gt;0,VLOOKUP($C133,Input!$A$8:$HV$21,MATCH($DP$21+COUNTIF($KZ133:LV133,"&gt;0"),Input!$A$6:$HV$6,0),FALSE),0),0))*$D133*$F133</f>
        <v>1128000</v>
      </c>
      <c r="DX133" s="1">
        <f>IF($E133+$I133+$D$7&lt;=DX$22,0,IF(DX$22-$D$7&gt;=$E133,IF(COUNTIF($KZ133:LW133,"&gt;0")&gt;0,VLOOKUP($C133,Input!$A$8:$HV$21,MATCH($DP$21+COUNTIF($KZ133:LW133,"&gt;0"),Input!$A$6:$HV$6,0),FALSE),0),0))*$D133*$F133</f>
        <v>1128000</v>
      </c>
      <c r="DY133" s="1">
        <f>IF($E133+$I133+$D$7&lt;=DY$22,0,IF(DY$22-$D$7&gt;=$E133,IF(COUNTIF($KZ133:LX133,"&gt;0")&gt;0,VLOOKUP($C133,Input!$A$8:$HV$21,MATCH($DP$21+COUNTIF($KZ133:LX133,"&gt;0"),Input!$A$6:$HV$6,0),FALSE),0),0))*$D133*$F133</f>
        <v>1128000</v>
      </c>
      <c r="DZ133" s="1">
        <f>IF($E133+$I133+$D$7&lt;=DZ$22,0,IF(DZ$22-$D$7&gt;=$E133,IF(COUNTIF($KZ133:LY133,"&gt;0")&gt;0,VLOOKUP($C133,Input!$A$8:$HV$21,MATCH($DP$21+COUNTIF($KZ133:LY133,"&gt;0"),Input!$A$6:$HV$6,0),FALSE),0),0))*$D133*$F133</f>
        <v>1128000</v>
      </c>
      <c r="EA133" s="1">
        <f>IF($E133+$I133+$D$7&lt;=EA$22,0,IF(EA$22-$D$7&gt;=$E133,IF(COUNTIF($KZ133:LZ133,"&gt;0")&gt;0,VLOOKUP($C133,Input!$A$8:$HV$21,MATCH($DP$21+COUNTIF($KZ133:LZ133,"&gt;0"),Input!$A$6:$HV$6,0),FALSE),0),0))*$D133*$F133</f>
        <v>1128000</v>
      </c>
      <c r="EB133" s="1">
        <f>IF($E133+$I133+$D$7&lt;=EB$22,0,IF(EB$22-$D$7&gt;=$E133,IF(COUNTIF($KZ133:MA133,"&gt;0")&gt;0,VLOOKUP($C133,Input!$A$8:$HV$21,MATCH($DP$21+COUNTIF($KZ133:MA133,"&gt;0"),Input!$A$6:$HV$6,0),FALSE),0),0))*$D133*$F133</f>
        <v>1128000</v>
      </c>
      <c r="EC133" s="1">
        <f>IF($E133+$I133+$D$7&lt;=EC$22,0,IF(EC$22-$D$7&gt;=$E133,IF(COUNTIF($KZ133:MB133,"&gt;0")&gt;0,VLOOKUP($C133,Input!$A$8:$HV$21,MATCH($DP$21+COUNTIF($KZ133:MB133,"&gt;0"),Input!$A$6:$HV$6,0),FALSE),0),0))*$D133*$F133</f>
        <v>1128000</v>
      </c>
      <c r="ED133" s="1">
        <f>IF($E133+$I133+$D$7&lt;=ED$22,0,IF(ED$22-$D$7&gt;=$E133,IF(COUNTIF($KZ133:MC133,"&gt;0")&gt;0,VLOOKUP($C133,Input!$A$8:$HV$21,MATCH($DP$21+COUNTIF($KZ133:MC133,"&gt;0"),Input!$A$6:$HV$6,0),FALSE),0),0))*$D133*$F133</f>
        <v>1128000</v>
      </c>
      <c r="EE133" s="1">
        <f>IF($E133+$I133+$D$7&lt;=EE$22,0,IF(EE$22-$D$7&gt;=$E133,IF(COUNTIF($KZ133:MD133,"&gt;0")&gt;0,VLOOKUP($C133,Input!$A$8:$HV$21,MATCH($DP$21+COUNTIF($KZ133:MD133,"&gt;0"),Input!$A$6:$HV$6,0),FALSE),0),0))*$D133*$F133</f>
        <v>1128000</v>
      </c>
      <c r="EF133" s="1">
        <f>IF($E133+$I133+$D$7&lt;=EF$22,0,IF(EF$22-$D$7&gt;=$E133,IF(COUNTIF($KZ133:ME133,"&gt;0")&gt;0,VLOOKUP($C133,Input!$A$8:$HV$21,MATCH($DP$21+COUNTIF($KZ133:ME133,"&gt;0"),Input!$A$6:$HV$6,0),FALSE),0),0))*$D133*$F133</f>
        <v>1128000</v>
      </c>
      <c r="EG133" s="1">
        <f>IF($E133+$I133+$D$7&lt;=EG$22,0,IF(EG$22-$D$7&gt;=$E133,IF(COUNTIF($KZ133:MF133,"&gt;0")&gt;0,VLOOKUP($C133,Input!$A$8:$HV$21,MATCH($DP$21+COUNTIF($KZ133:MF133,"&gt;0"),Input!$A$6:$HV$6,0),FALSE),0),0))*$D133*$F133</f>
        <v>0</v>
      </c>
      <c r="EH133" s="1">
        <f>IF($E133+$I133+$D$7&lt;=EH$22,0,IF(EH$22-$D$7&gt;=$E133,IF(COUNTIF($KZ133:MG133,"&gt;0")&gt;0,VLOOKUP($C133,Input!$A$8:$HV$21,MATCH($DP$21+COUNTIF($KZ133:MG133,"&gt;0"),Input!$A$6:$HV$6,0),FALSE),0),0))*$D133*$F133</f>
        <v>0</v>
      </c>
      <c r="EI133" s="1">
        <f>IF($E133+$I133+$D$7&lt;=EI$22,0,IF(EI$22-$D$7&gt;=$E133,IF(COUNTIF($KZ133:MH133,"&gt;0")&gt;0,VLOOKUP($C133,Input!$A$8:$HV$21,MATCH($DP$21+COUNTIF($KZ133:MH133,"&gt;0"),Input!$A$6:$HV$6,0),FALSE),0),0))*$D133*$F133</f>
        <v>0</v>
      </c>
      <c r="EJ133" s="1">
        <f>IF($E133+$I133+$D$7&lt;=EJ$22,0,IF(EJ$22-$D$7&gt;=$E133,IF(COUNTIF($KZ133:MI133,"&gt;0")&gt;0,VLOOKUP($C133,Input!$A$8:$HV$21,MATCH($DP$21+COUNTIF($KZ133:MI133,"&gt;0"),Input!$A$6:$HV$6,0),FALSE),0),0))*$D133*$F133</f>
        <v>0</v>
      </c>
      <c r="EK133" s="1">
        <f>IF($E133+$I133+$D$7&lt;=EK$22,0,IF(EK$22-$D$7&gt;=$E133,IF(COUNTIF($KZ133:MJ133,"&gt;0")&gt;0,VLOOKUP($C133,Input!$A$8:$HV$21,MATCH($DP$21+COUNTIF($KZ133:MJ133,"&gt;0"),Input!$A$6:$HV$6,0),FALSE),0),0))*$D133*$F133</f>
        <v>0</v>
      </c>
      <c r="EL133" s="1">
        <f>IF($E133+$I133+$D$7&lt;=EL$22,0,IF(EL$22-$D$7&gt;=$E133,IF(COUNTIF($KZ133:MK133,"&gt;0")&gt;0,VLOOKUP($C133,Input!$A$8:$HV$21,MATCH($DP$21+COUNTIF($KZ133:MK133,"&gt;0"),Input!$A$6:$HV$6,0),FALSE),0),0))*$D133*$F133</f>
        <v>0</v>
      </c>
      <c r="EM133" s="1">
        <f>IF($E133+$I133+$D$7&lt;=EM$22,0,IF(EM$22-$D$7&gt;=$E133,IF(COUNTIF($KZ133:ML133,"&gt;0")&gt;0,VLOOKUP($C133,Input!$A$8:$HV$21,MATCH($DP$21+COUNTIF($KZ133:ML133,"&gt;0"),Input!$A$6:$HV$6,0),FALSE),0),0))*$D133*$F133</f>
        <v>0</v>
      </c>
      <c r="EN133" s="1">
        <f>IF($E133+$I133+$D$7&lt;=EN$22,0,IF(EN$22-$D$7&gt;=$E133,IF(COUNTIF($KZ133:MM133,"&gt;0")&gt;0,VLOOKUP($C133,Input!$A$8:$HV$21,MATCH($DP$21+COUNTIF($KZ133:MM133,"&gt;0"),Input!$A$6:$HV$6,0),FALSE),0),0))*$D133*$F133</f>
        <v>0</v>
      </c>
      <c r="EO133" s="1">
        <f>IF($E133+$I133+$D$7&lt;=EO$22,0,IF(EO$22-$D$7&gt;=$E133,IF(COUNTIF($KZ133:MN133,"&gt;0")&gt;0,VLOOKUP($C133,Input!$A$8:$HV$21,MATCH($DP$21+COUNTIF($KZ133:MN133,"&gt;0"),Input!$A$6:$HV$6,0),FALSE),0),0))*$D133*$F133</f>
        <v>0</v>
      </c>
      <c r="EP133" s="1">
        <f>IF($E133+$I133+$D$7&lt;=EP$22,0,IF(EP$22-$D$7&gt;=$E133,IF(COUNTIF($KZ133:MO133,"&gt;0")&gt;0,VLOOKUP($C133,Input!$A$8:$HV$21,MATCH($DP$21+COUNTIF($KZ133:MO133,"&gt;0"),Input!$A$6:$HV$6,0),FALSE),0),0))*$D133*$F133</f>
        <v>0</v>
      </c>
      <c r="EQ133" s="1">
        <f>IF($E133+$I133+$D$7&lt;=EQ$22,0,IF(EQ$22-$D$7&gt;=$E133,IF(COUNTIF($KZ133:MP133,"&gt;0")&gt;0,VLOOKUP($C133,Input!$A$8:$HV$21,MATCH($DP$21+COUNTIF($KZ133:MP133,"&gt;0"),Input!$A$6:$HV$6,0),FALSE),0),0))*$D133*$F133</f>
        <v>0</v>
      </c>
      <c r="ER133" s="1">
        <f>IF($E133+$I133+$D$7&lt;=ER$22,0,IF(ER$22-$D$7&gt;=$E133,IF(COUNTIF($KZ133:MQ133,"&gt;0")&gt;0,VLOOKUP($C133,Input!$A$8:$HV$21,MATCH($DP$21+COUNTIF($KZ133:MQ133,"&gt;0"),Input!$A$6:$HV$6,0),FALSE),0),0))*$D133*$F133</f>
        <v>0</v>
      </c>
      <c r="ES133" s="1">
        <f>IF($E133+$I133+$D$7&lt;=ES$22,0,IF(ES$22-$D$7&gt;=$E133,IF(COUNTIF($KZ133:MR133,"&gt;0")&gt;0,VLOOKUP($C133,Input!$A$8:$HV$21,MATCH($DP$21+COUNTIF($KZ133:MR133,"&gt;0"),Input!$A$6:$HV$6,0),FALSE),0),0))*$D133*$F133</f>
        <v>0</v>
      </c>
      <c r="ET133" s="1">
        <f>IF($E133+$I133+$D$7&lt;=ET$22,0,IF(ET$22-$D$7&gt;=$E133,IF(COUNTIF($KZ133:MS133,"&gt;0")&gt;0,VLOOKUP($C133,Input!$A$8:$HV$21,MATCH($DP$21+COUNTIF($KZ133:MS133,"&gt;0"),Input!$A$6:$HV$6,0),FALSE),0),0))*$D133*$F133</f>
        <v>0</v>
      </c>
      <c r="EU133" s="1">
        <f>IF($E133+$I133+$D$7&lt;=EU$22,0,IF(EU$22-$D$7&gt;=$E133,IF(COUNTIF($KZ133:MT133,"&gt;0")&gt;0,VLOOKUP($C133,Input!$A$8:$HV$21,MATCH($DP$21+COUNTIF($KZ133:MT133,"&gt;0"),Input!$A$6:$HV$6,0),FALSE),0),0))*$D133*$F133</f>
        <v>0</v>
      </c>
      <c r="EV133" s="1">
        <f>IF($E133+$I133+$D$7&lt;=EV$22,0,IF(EV$22-$D$7&gt;=$E133,IF(COUNTIF($KZ133:MU133,"&gt;0")&gt;0,VLOOKUP($C133,Input!$A$8:$HV$21,MATCH($DP$21+COUNTIF($KZ133:MU133,"&gt;0"),Input!$A$6:$HV$6,0),FALSE),0),0))*$D133*$F133</f>
        <v>0</v>
      </c>
      <c r="EW133" s="1">
        <f>IF($E133+$I133+$D$7&lt;=EW$22,0,IF(EW$22-$D$7&gt;=$E133,IF(COUNTIF($KZ133:MV133,"&gt;0")&gt;0,VLOOKUP($C133,Input!$A$8:$HV$21,MATCH($DP$21+COUNTIF($KZ133:MV133,"&gt;0"),Input!$A$6:$HV$6,0),FALSE),0),0))*$D133*$F133</f>
        <v>0</v>
      </c>
      <c r="EX133" s="1">
        <f>IF($E133+$I133+$D$7&lt;=EX$22,0,IF(EX$22-$D$7&gt;=$E133,IF(COUNTIF($KZ133:MW133,"&gt;0")&gt;0,VLOOKUP($C133,Input!$A$8:$HV$21,MATCH($DP$21+COUNTIF($KZ133:MW133,"&gt;0"),Input!$A$6:$HV$6,0),FALSE),0),0))*$D133*$F133</f>
        <v>0</v>
      </c>
      <c r="EY133" s="1">
        <f>IF($E133+$I133+$D$7&lt;=EY$22,0,IF(EY$22-$D$7&gt;=$E133,IF(COUNTIF($KZ133:MX133,"&gt;0")&gt;0,VLOOKUP($C133,Input!$A$8:$HV$21,MATCH($DP$21+COUNTIF($KZ133:MX133,"&gt;0"),Input!$A$6:$HV$6,0),FALSE),0),0))*$D133*$F133</f>
        <v>0</v>
      </c>
      <c r="EZ133" s="1"/>
      <c r="FA133" t="str">
        <f>VLOOKUP($C133,Input!$A$8:$GZ$39,MATCH(FA$21,Input!$A$6:$GZ$6,0),FALSE)</f>
        <v>Charger installation; electrical upgrade</v>
      </c>
      <c r="FB133">
        <f>IF((VLOOKUP($C133,Input!$A$8:$GZ$39,MATCH(FB$21,Input!$A$6:$GZ$6,0),FALSE))="Y",$D133/VLOOKUP($C133,Input!$A$8:$GZ$39,MATCH(FC$21,Input!$A$6:$GZ$6,0),FALSE),0)</f>
        <v>0</v>
      </c>
      <c r="FC133">
        <f>IF((VLOOKUP($C133,Input!$A$8:$GZ$39,MATCH(FB$21,Input!$A$6:$GZ$6,0),FALSE))="Y",0,IF((VLOOKUP($C133,Input!$A$8:$GZ$39,MATCH(FC$21,Input!$A$6:$GZ$6,0),FALSE))&gt;0,$D133/VLOOKUP($C133,Input!$A$8:$GZ$39,MATCH(FC$21,Input!$A$6:$GZ$6,0),FALSE),0))</f>
        <v>47</v>
      </c>
      <c r="FD133" s="1">
        <f>+IF($E133=FD$22,VLOOKUP($C133,Input!$A$8:$GZ$39,MATCH(FD$21,Input!$A$6:$GZ$6,0),FALSE),0)*IF(FD$110&gt;=MAX(FC$110:$FD$110),MIN((FD$110-MAX(FC$110:$FD$110)),(FD$110-FC$110)),0)+IF($E133=FD$22,VLOOKUP($C133,Input!$A$8:$GZ$39,MATCH(FD$21,Input!$A$6:$GZ$6,0),FALSE),0)*IF(FD$109&gt;=MAX(FC$109:$FD$109),MIN((FD$109-MAX(FC$109:$FD$109)),(FD$109-FC$109)),0)</f>
        <v>0</v>
      </c>
      <c r="FE133" s="1">
        <f>+IF($E133=FE$22,VLOOKUP($C133,Input!$A$8:$GZ$39,MATCH(FE$21,Input!$A$6:$GZ$6,0),FALSE),0)*IF(FE$110&gt;=MAX(FD$110:$FD$110),MIN((FE$110-MAX(FD$110:$FD$110)),(FE$110-FD$110)),0)+IF($E133=FE$22,VLOOKUP($C133,Input!$A$8:$GZ$39,MATCH(FE$21,Input!$A$6:$GZ$6,0),FALSE),0)*IF(FE$109&gt;=MAX(FD$109:$FD$109),MIN((FE$109-MAX(FD$109:$FD$109)),(FE$109-FD$109)),0)</f>
        <v>0</v>
      </c>
      <c r="FF133" s="1">
        <f>+IF($E133=FF$22,VLOOKUP($C133,Input!$A$8:$GZ$39,MATCH(FF$21,Input!$A$6:$GZ$6,0),FALSE),0)*IF(FF$110&gt;=MAX($FD$110:FE$110),MIN((FF$110-MAX($FD$110:FE$110)),(FF$110-FE$110)),0)+IF($E133=FF$22,VLOOKUP($C133,Input!$A$8:$GZ$39,MATCH(FF$21,Input!$A$6:$GZ$6,0),FALSE),0)*IF(FF$109&gt;=MAX($FD$109:FE$109),MIN((FF$109-MAX($FD$109:FE$109)),(FF$109-FE$109)),0)</f>
        <v>2585000</v>
      </c>
      <c r="FG133" s="1">
        <f>+IF($E133=FG$22,VLOOKUP($C133,Input!$A$8:$GZ$39,MATCH(FG$21,Input!$A$6:$GZ$6,0),FALSE),0)*IF(FG$110&gt;=MAX($FD$110:FF$110),MIN((FG$110-MAX($FD$110:FF$110)),(FG$110-FF$110)),0)+IF($E133=FG$22,VLOOKUP($C133,Input!$A$8:$GZ$39,MATCH(FG$21,Input!$A$6:$GZ$6,0),FALSE),0)*IF(FG$109&gt;=MAX($FD$109:FF$109),MIN((FG$109-MAX($FD$109:FF$109)),(FG$109-FF$109)),0)</f>
        <v>0</v>
      </c>
      <c r="FH133" s="1">
        <f>+IF($E133=FH$22,VLOOKUP($C133,Input!$A$8:$GZ$39,MATCH(FH$21,Input!$A$6:$GZ$6,0),FALSE),0)*IF(FH$110&gt;=MAX($FD$110:FG$110),MIN((FH$110-MAX($FD$110:FG$110)),(FH$110-FG$110)),0)+IF($E133=FH$22,VLOOKUP($C133,Input!$A$8:$GZ$39,MATCH(FH$21,Input!$A$6:$GZ$6,0),FALSE),0)*IF(FH$109&gt;=MAX($FD$109:FG$109),MIN((FH$109-MAX($FD$109:FG$109)),(FH$109-FG$109)),0)</f>
        <v>0</v>
      </c>
      <c r="FI133" s="1">
        <f>+IF($E133=FI$22,VLOOKUP($C133,Input!$A$8:$GZ$39,MATCH(FI$21,Input!$A$6:$GZ$6,0),FALSE),0)*IF(FI$110&gt;=MAX($FD$110:FH$110),MIN((FI$110-MAX($FD$110:FH$110)),(FI$110-FH$110)),0)+IF($E133=FI$22,VLOOKUP($C133,Input!$A$8:$GZ$39,MATCH(FI$21,Input!$A$6:$GZ$6,0),FALSE),0)*IF(FI$109&gt;=MAX($FD$109:FH$109),MIN((FI$109-MAX($FD$109:FH$109)),(FI$109-FH$109)),0)</f>
        <v>0</v>
      </c>
      <c r="FJ133" s="1">
        <f>+IF($E133=FJ$22,VLOOKUP($C133,Input!$A$8:$GZ$39,MATCH(FJ$21,Input!$A$6:$GZ$6,0),FALSE),0)*IF(FJ$110&gt;=MAX($FD$110:FI$110),MIN((FJ$110-MAX($FD$110:FI$110)),(FJ$110-FI$110)),0)+IF($E133=FJ$22,VLOOKUP($C133,Input!$A$8:$GZ$39,MATCH(FJ$21,Input!$A$6:$GZ$6,0),FALSE),0)*IF(FJ$109&gt;=MAX($FD$109:FI$109),MIN((FJ$109-MAX($FD$109:FI$109)),(FJ$109-FI$109)),0)</f>
        <v>0</v>
      </c>
      <c r="FK133" s="1">
        <f>+IF($E133=FK$22,VLOOKUP($C133,Input!$A$8:$GZ$39,MATCH(FK$21,Input!$A$6:$GZ$6,0),FALSE),0)*IF(FK$110&gt;=MAX($FD$110:FJ$110),MIN((FK$110-MAX($FD$110:FJ$110)),(FK$110-FJ$110)),0)+IF($E133=FK$22,VLOOKUP($C133,Input!$A$8:$GZ$39,MATCH(FK$21,Input!$A$6:$GZ$6,0),FALSE),0)*IF(FK$109&gt;=MAX($FD$109:FJ$109),MIN((FK$109-MAX($FD$109:FJ$109)),(FK$109-FJ$109)),0)</f>
        <v>0</v>
      </c>
      <c r="FL133" s="1">
        <f>+IF($E133=FL$22,VLOOKUP($C133,Input!$A$8:$GZ$39,MATCH(FL$21,Input!$A$6:$GZ$6,0),FALSE),0)*IF(FL$110&gt;=MAX($FD$110:FK$110),MIN((FL$110-MAX($FD$110:FK$110)),(FL$110-FK$110)),0)+IF($E133=FL$22,VLOOKUP($C133,Input!$A$8:$GZ$39,MATCH(FL$21,Input!$A$6:$GZ$6,0),FALSE),0)*IF(FL$109&gt;=MAX($FD$109:FK$109),MIN((FL$109-MAX($FD$109:FK$109)),(FL$109-FK$109)),0)</f>
        <v>0</v>
      </c>
      <c r="FM133" s="1">
        <f>+IF($E133=FM$22,VLOOKUP($C133,Input!$A$8:$GZ$39,MATCH(FM$21,Input!$A$6:$GZ$6,0),FALSE),0)*IF(FM$110&gt;=MAX($FD$110:FL$110),MIN((FM$110-MAX($FD$110:FL$110)),(FM$110-FL$110)),0)+IF($E133=FM$22,VLOOKUP($C133,Input!$A$8:$GZ$39,MATCH(FM$21,Input!$A$6:$GZ$6,0),FALSE),0)*IF(FM$109&gt;=MAX($FD$109:FL$109),MIN((FM$109-MAX($FD$109:FL$109)),(FM$109-FL$109)),0)</f>
        <v>0</v>
      </c>
      <c r="FN133" s="1">
        <f>+IF($E133=FN$22,VLOOKUP($C133,Input!$A$8:$GZ$39,MATCH(FN$21,Input!$A$6:$GZ$6,0),FALSE),0)*IF(FN$110&gt;=MAX($FD$110:FM$110),MIN((FN$110-MAX($FD$110:FM$110)),(FN$110-FM$110)),0)+IF($E133=FN$22,VLOOKUP($C133,Input!$A$8:$GZ$39,MATCH(FN$21,Input!$A$6:$GZ$6,0),FALSE),0)*IF(FN$109&gt;=MAX($FD$109:FM$109),MIN((FN$109-MAX($FD$109:FM$109)),(FN$109-FM$109)),0)</f>
        <v>0</v>
      </c>
      <c r="FO133" s="1">
        <f>+IF($E133=FO$22,VLOOKUP($C133,Input!$A$8:$GZ$39,MATCH(FO$21,Input!$A$6:$GZ$6,0),FALSE),0)*IF(FO$110&gt;=MAX($FD$110:FN$110),MIN((FO$110-MAX($FD$110:FN$110)),(FO$110-FN$110)),0)+IF($E133=FO$22,VLOOKUP($C133,Input!$A$8:$GZ$39,MATCH(FO$21,Input!$A$6:$GZ$6,0),FALSE),0)*IF(FO$109&gt;=MAX($FD$109:FN$109),MIN((FO$109-MAX($FD$109:FN$109)),(FO$109-FN$109)),0)</f>
        <v>0</v>
      </c>
      <c r="FP133" s="1">
        <f>+IF($E133=FP$22,VLOOKUP($C133,Input!$A$8:$GZ$39,MATCH(FP$21,Input!$A$6:$GZ$6,0),FALSE),0)*IF(FP$110&gt;=MAX($FD$110:FO$110),MIN((FP$110-MAX($FD$110:FO$110)),(FP$110-FO$110)),0)+IF($E133=FP$22,VLOOKUP($C133,Input!$A$8:$GZ$39,MATCH(FP$21,Input!$A$6:$GZ$6,0),FALSE),0)*IF(FP$109&gt;=MAX($FD$109:FO$109),MIN((FP$109-MAX($FD$109:FO$109)),(FP$109-FO$109)),0)</f>
        <v>0</v>
      </c>
      <c r="FQ133" s="1">
        <f>+IF($E133=FQ$22,VLOOKUP($C133,Input!$A$8:$GZ$39,MATCH(FQ$21,Input!$A$6:$GZ$6,0),FALSE),0)*IF(FQ$110&gt;=MAX($FD$110:FP$110),MIN((FQ$110-MAX($FD$110:FP$110)),(FQ$110-FP$110)),0)+IF($E133=FQ$22,VLOOKUP($C133,Input!$A$8:$GZ$39,MATCH(FQ$21,Input!$A$6:$GZ$6,0),FALSE),0)*IF(FQ$109&gt;=MAX($FD$109:FP$109),MIN((FQ$109-MAX($FD$109:FP$109)),(FQ$109-FP$109)),0)</f>
        <v>0</v>
      </c>
      <c r="FR133" s="1">
        <f>+IF($E133=FR$22,VLOOKUP($C133,Input!$A$8:$GZ$39,MATCH(FR$21,Input!$A$6:$GZ$6,0),FALSE),0)*IF(FR$110&gt;=MAX($FD$110:FQ$110),MIN((FR$110-MAX($FD$110:FQ$110)),(FR$110-FQ$110)),0)+IF($E133=FR$22,VLOOKUP($C133,Input!$A$8:$GZ$39,MATCH(FR$21,Input!$A$6:$GZ$6,0),FALSE),0)*IF(FR$109&gt;=MAX($FD$109:FQ$109),MIN((FR$109-MAX($FD$109:FQ$109)),(FR$109-FQ$109)),0)</f>
        <v>0</v>
      </c>
      <c r="FS133" s="1">
        <f>+IF($E133=FS$22,VLOOKUP($C133,Input!$A$8:$GZ$39,MATCH(FS$21,Input!$A$6:$GZ$6,0),FALSE),0)*IF(FS$110&gt;=MAX($FD$110:FR$110),MIN((FS$110-MAX($FD$110:FR$110)),(FS$110-FR$110)),0)+IF($E133=FS$22,VLOOKUP($C133,Input!$A$8:$GZ$39,MATCH(FS$21,Input!$A$6:$GZ$6,0),FALSE),0)*IF(FS$109&gt;=MAX($FD$109:FR$109),MIN((FS$109-MAX($FD$109:FR$109)),(FS$109-FR$109)),0)</f>
        <v>0</v>
      </c>
      <c r="FT133" s="1">
        <f>+IF($E133=FT$22,VLOOKUP($C133,Input!$A$8:$GZ$39,MATCH(FT$21,Input!$A$6:$GZ$6,0),FALSE),0)*IF(FT$110&gt;=MAX($FD$110:FS$110),MIN((FT$110-MAX($FD$110:FS$110)),(FT$110-FS$110)),0)+IF($E133=FT$22,VLOOKUP($C133,Input!$A$8:$GZ$39,MATCH(FT$21,Input!$A$6:$GZ$6,0),FALSE),0)*IF(FT$109&gt;=MAX($FD$109:FS$109),MIN((FT$109-MAX($FD$109:FS$109)),(FT$109-FS$109)),0)</f>
        <v>0</v>
      </c>
      <c r="FU133" s="1">
        <f>+IF($E133=FU$22,VLOOKUP($C133,Input!$A$8:$GZ$39,MATCH(FU$21,Input!$A$6:$GZ$6,0),FALSE),0)*IF(FU$110&gt;=MAX($FD$110:FT$110),MIN((FU$110-MAX($FD$110:FT$110)),(FU$110-FT$110)),0)+IF($E133=FU$22,VLOOKUP($C133,Input!$A$8:$GZ$39,MATCH(FU$21,Input!$A$6:$GZ$6,0),FALSE),0)*IF(FU$109&gt;=MAX($FD$109:FT$109),MIN((FU$109-MAX($FD$109:FT$109)),(FU$109-FT$109)),0)</f>
        <v>0</v>
      </c>
      <c r="FV133" s="1">
        <f>+IF($E133=FV$22,VLOOKUP($C133,Input!$A$8:$GZ$39,MATCH(FV$21,Input!$A$6:$GZ$6,0),FALSE),0)*IF(FV$110&gt;=MAX($FD$110:FU$110),MIN((FV$110-MAX($FD$110:FU$110)),(FV$110-FU$110)),0)+IF($E133=FV$22,VLOOKUP($C133,Input!$A$8:$GZ$39,MATCH(FV$21,Input!$A$6:$GZ$6,0),FALSE),0)*IF(FV$109&gt;=MAX($FD$109:FU$109),MIN((FV$109-MAX($FD$109:FU$109)),(FV$109-FU$109)),0)</f>
        <v>0</v>
      </c>
      <c r="FW133" s="1">
        <f>+IF($E133=FW$22,VLOOKUP($C133,Input!$A$8:$GZ$39,MATCH(FW$21,Input!$A$6:$GZ$6,0),FALSE),0)*IF(FW$110&gt;=MAX($FD$110:FV$110),MIN((FW$110-MAX($FD$110:FV$110)),(FW$110-FV$110)),0)+IF($E133=FW$22,VLOOKUP($C133,Input!$A$8:$GZ$39,MATCH(FW$21,Input!$A$6:$GZ$6,0),FALSE),0)*IF(FW$109&gt;=MAX($FD$109:FV$109),MIN((FW$109-MAX($FD$109:FV$109)),(FW$109-FV$109)),0)</f>
        <v>0</v>
      </c>
      <c r="FX133" s="1">
        <f>+IF($E133=FX$22,VLOOKUP($C133,Input!$A$8:$GZ$39,MATCH(FX$21,Input!$A$6:$GZ$6,0),FALSE),0)*IF(FX$110&gt;=MAX($FD$110:FW$110),MIN((FX$110-MAX($FD$110:FW$110)),(FX$110-FW$110)),0)+IF($E133=FX$22,VLOOKUP($C133,Input!$A$8:$GZ$39,MATCH(FX$21,Input!$A$6:$GZ$6,0),FALSE),0)*IF(FX$109&gt;=MAX($FD$109:FW$109),MIN((FX$109-MAX($FD$109:FW$109)),(FX$109-FW$109)),0)</f>
        <v>0</v>
      </c>
      <c r="FY133" s="1">
        <f>+IF($E133=FY$22,VLOOKUP($C133,Input!$A$8:$GZ$39,MATCH(FY$21,Input!$A$6:$GZ$6,0),FALSE),0)*IF(FY$110&gt;=MAX($FD$110:FX$110),MIN((FY$110-MAX($FD$110:FX$110)),(FY$110-FX$110)),0)+IF($E133=FY$22,VLOOKUP($C133,Input!$A$8:$GZ$39,MATCH(FY$21,Input!$A$6:$GZ$6,0),FALSE),0)*IF(FY$109&gt;=MAX($FD$109:FX$109),MIN((FY$109-MAX($FD$109:FX$109)),(FY$109-FX$109)),0)</f>
        <v>0</v>
      </c>
      <c r="FZ133" s="1">
        <f>+IF($E133=FZ$22,VLOOKUP($C133,Input!$A$8:$GZ$39,MATCH(FZ$21,Input!$A$6:$GZ$6,0),FALSE),0)*IF(FZ$110&gt;=MAX($FD$110:FY$110),MIN((FZ$110-MAX($FD$110:FY$110)),(FZ$110-FY$110)),0)+IF($E133=FZ$22,VLOOKUP($C133,Input!$A$8:$GZ$39,MATCH(FZ$21,Input!$A$6:$GZ$6,0),FALSE),0)*IF(FZ$109&gt;=MAX($FD$109:FY$109),MIN((FZ$109-MAX($FD$109:FY$109)),(FZ$109-FY$109)),0)</f>
        <v>0</v>
      </c>
      <c r="GA133" s="1">
        <f>+IF($E133=GA$22,VLOOKUP($C133,Input!$A$8:$GZ$39,MATCH(GA$21,Input!$A$6:$GZ$6,0),FALSE),0)*IF(GA$110&gt;=MAX($FD$110:FZ$110),MIN((GA$110-MAX($FD$110:FZ$110)),(GA$110-FZ$110)),0)+IF($E133=GA$22,VLOOKUP($C133,Input!$A$8:$GZ$39,MATCH(GA$21,Input!$A$6:$GZ$6,0),FALSE),0)*IF(GA$109&gt;=MAX($FD$109:FZ$109),MIN((GA$109-MAX($FD$109:FZ$109)),(GA$109-FZ$109)),0)</f>
        <v>0</v>
      </c>
      <c r="GB133" s="1">
        <f>+IF($E133=GB$22,VLOOKUP($C133,Input!$A$8:$GZ$39,MATCH(GB$21,Input!$A$6:$GZ$6,0),FALSE),0)*IF(GB$110&gt;=MAX($FD$110:GA$110),MIN((GB$110-MAX($FD$110:GA$110)),(GB$110-GA$110)),0)+IF($E133=GB$22,VLOOKUP($C133,Input!$A$8:$GZ$39,MATCH(GB$21,Input!$A$6:$GZ$6,0),FALSE),0)*IF(GB$109&gt;=MAX($FD$109:GA$109),MIN((GB$109-MAX($FD$109:GA$109)),(GB$109-GA$109)),0)</f>
        <v>0</v>
      </c>
      <c r="GC133" s="1">
        <f>+IF($E133=GC$22,VLOOKUP($C133,Input!$A$8:$GZ$39,MATCH(GC$21,Input!$A$6:$GZ$6,0),FALSE),0)*IF(GC$110&gt;=MAX($FD$110:GB$110),MIN((GC$110-MAX($FD$110:GB$110)),(GC$110-GB$110)),0)+IF($E133=GC$22,VLOOKUP($C133,Input!$A$8:$GZ$39,MATCH(GC$21,Input!$A$6:$GZ$6,0),FALSE),0)*IF(GC$109&gt;=MAX($FD$109:GB$109),MIN((GC$109-MAX($FD$109:GB$109)),(GC$109-GB$109)),0)</f>
        <v>0</v>
      </c>
      <c r="GD133" s="1">
        <f>+IF($E133=GD$22,VLOOKUP($C133,Input!$A$8:$GZ$39,MATCH(GD$21,Input!$A$6:$GZ$6,0),FALSE),0)*IF(GD$110&gt;=MAX($FD$110:GC$110),MIN((GD$110-MAX($FD$110:GC$110)),(GD$110-GC$110)),0)+IF($E133=GD$22,VLOOKUP($C133,Input!$A$8:$GZ$39,MATCH(GD$21,Input!$A$6:$GZ$6,0),FALSE),0)*IF(GD$109&gt;=MAX($FD$109:GC$109),MIN((GD$109-MAX($FD$109:GC$109)),(GD$109-GC$109)),0)</f>
        <v>0</v>
      </c>
      <c r="GE133" s="1">
        <f>+IF($E133=GE$22,VLOOKUP($C133,Input!$A$8:$GZ$39,MATCH(GE$21,Input!$A$6:$GZ$6,0),FALSE),0)*IF(GE$110&gt;=MAX($FD$110:GD$110),MIN((GE$110-MAX($FD$110:GD$110)),(GE$110-GD$110)),0)+IF($E133=GE$22,VLOOKUP($C133,Input!$A$8:$GZ$39,MATCH(GE$21,Input!$A$6:$GZ$6,0),FALSE),0)*IF(GE$109&gt;=MAX($FD$109:GD$109),MIN((GE$109-MAX($FD$109:GD$109)),(GE$109-GD$109)),0)</f>
        <v>0</v>
      </c>
      <c r="GF133" s="1">
        <f>+IF($E133=GF$22,VLOOKUP($C133,Input!$A$8:$GZ$39,MATCH(GF$21,Input!$A$6:$GZ$6,0),FALSE),0)*IF(GF$110&gt;=MAX($FD$110:GE$110),MIN((GF$110-MAX($FD$110:GE$110)),(GF$110-GE$110)),0)+IF($E133=GF$22,VLOOKUP($C133,Input!$A$8:$GZ$39,MATCH(GF$21,Input!$A$6:$GZ$6,0),FALSE),0)*IF(GF$109&gt;=MAX($FD$109:GE$109),MIN((GF$109-MAX($FD$109:GE$109)),(GF$109-GE$109)),0)</f>
        <v>0</v>
      </c>
      <c r="GG133" s="1">
        <f>+IF($E133=GG$22,VLOOKUP($C133,Input!$A$8:$GZ$39,MATCH(GG$21,Input!$A$6:$GZ$6,0),FALSE),0)*IF(GG$110&gt;=MAX($FD$110:GF$110),MIN((GG$110-MAX($FD$110:GF$110)),(GG$110-GF$110)),0)+IF($E133=GG$22,VLOOKUP($C133,Input!$A$8:$GZ$39,MATCH(GG$21,Input!$A$6:$GZ$6,0),FALSE),0)*IF(GG$109&gt;=MAX($FD$109:GF$109),MIN((GG$109-MAX($FD$109:GF$109)),(GG$109-GF$109)),0)</f>
        <v>0</v>
      </c>
      <c r="GH133" s="1">
        <f>+IF($E133=GH$22,VLOOKUP($C133,Input!$A$8:$GZ$39,MATCH(GH$21,Input!$A$6:$GZ$6,0),FALSE),0)*IF(GH$110&gt;=MAX($FD$110:GG$110),MIN((GH$110-MAX($FD$110:GG$110)),(GH$110-GG$110)),0)+IF($E133=GH$22,VLOOKUP($C133,Input!$A$8:$GZ$39,MATCH(GH$21,Input!$A$6:$GZ$6,0),FALSE),0)*IF(GH$109&gt;=MAX($FD$109:GG$109),MIN((GH$109-MAX($FD$109:GG$109)),(GH$109-GG$109)),0)</f>
        <v>0</v>
      </c>
      <c r="GI133" s="1">
        <f>+IF($E133=GI$22,VLOOKUP($C133,Input!$A$8:$GZ$39,MATCH(GI$21,Input!$A$6:$GZ$6,0),FALSE),0)*IF(GI$110&gt;=MAX($FD$110:GH$110),MIN((GI$110-MAX($FD$110:GH$110)),(GI$110-GH$110)),0)+IF($E133=GI$22,VLOOKUP($C133,Input!$A$8:$GZ$39,MATCH(GI$21,Input!$A$6:$GZ$6,0),FALSE),0)*IF(GI$109&gt;=MAX($FD$109:GH$109),MIN((GI$109-MAX($FD$109:GH$109)),(GI$109-GH$109)),0)</f>
        <v>0</v>
      </c>
      <c r="GJ133" s="1">
        <f>+IF($E133=GJ$22,VLOOKUP($C133,Input!$A$8:$GZ$39,MATCH(GJ$21,Input!$A$6:$GZ$6,0),FALSE),0)*IF(GJ$110&gt;=MAX($FD$110:GI$110),MIN((GJ$110-MAX($FD$110:GI$110)),(GJ$110-GI$110)),0)+IF($E133=GJ$22,VLOOKUP($C133,Input!$A$8:$GZ$39,MATCH(GJ$21,Input!$A$6:$GZ$6,0),FALSE),0)*IF(GJ$109&gt;=MAX($FD$109:GI$109),MIN((GJ$109-MAX($FD$109:GI$109)),(GJ$109-GI$109)),0)</f>
        <v>0</v>
      </c>
      <c r="GK133" s="1">
        <f>+IF($E133=GK$22,VLOOKUP($C133,Input!$A$8:$GZ$39,MATCH(GK$21,Input!$A$6:$GZ$6,0),FALSE),0)*IF(GK$110&gt;=MAX($FD$110:GJ$110),MIN((GK$110-MAX($FD$110:GJ$110)),(GK$110-GJ$110)),0)+IF($E133=GK$22,VLOOKUP($C133,Input!$A$8:$GZ$39,MATCH(GK$21,Input!$A$6:$GZ$6,0),FALSE),0)*IF(GK$109&gt;=MAX($FD$109:GJ$109),MIN((GK$109-MAX($FD$109:GJ$109)),(GK$109-GJ$109)),0)</f>
        <v>0</v>
      </c>
      <c r="GL133" s="1">
        <f>+IF($E133=GL$22,VLOOKUP($C133,Input!$A$8:$GZ$39,MATCH(GL$21,Input!$A$6:$GZ$6,0),FALSE),0)*IF(GL$110&gt;=MAX($FD$110:GK$110),MIN((GL$110-MAX($FD$110:GK$110)),(GL$110-GK$110)),0)+IF($E133=GL$22,VLOOKUP($C133,Input!$A$8:$GZ$39,MATCH(GL$21,Input!$A$6:$GZ$6,0),FALSE),0)*IF(GL$109&gt;=MAX($FD$109:GK$109),MIN((GL$109-MAX($FD$109:GK$109)),(GL$109-GK$109)),0)</f>
        <v>0</v>
      </c>
      <c r="GM133" s="42"/>
      <c r="GN133" t="str">
        <f>VLOOKUP($C133,Input!$A$8:$GZ$39,MATCH(GN$21,Input!$A$6:$GZ$6,0),FALSE)</f>
        <v>Charger (60 kW)</v>
      </c>
      <c r="GO133">
        <f>IF((VLOOKUP($C133,Input!$A$8:$GZ$39,MATCH(GO$21,Input!$A$6:$GZ$6,0),FALSE))="Y",$D133/VLOOKUP($C133,Input!$A$8:$GZ$39,MATCH(GP$21,Input!$A$6:$GZ$6,0),FALSE),0)</f>
        <v>0</v>
      </c>
      <c r="GP133">
        <f>IF((VLOOKUP($C133,Input!$A$8:$GZ$39,MATCH(GO$21,Input!$A$6:$GZ$6,0),FALSE))="Y",0,IF((VLOOKUP($C133,Input!$A$8:$GZ$39,MATCH(GP$21,Input!$A$6:$GZ$6,0),FALSE))&gt;0,$D133/VLOOKUP($C133,Input!$A$8:$GZ$39,MATCH(GP$21,Input!$A$6:$GZ$6,0),FALSE),0))</f>
        <v>47</v>
      </c>
      <c r="GQ133" s="1">
        <f>+IF($E133=GQ$22,VLOOKUP($C133,Input!$A$8:$GZ$39,MATCH(GQ$21,Input!$A$6:$GZ$6,0),FALSE),0)*IF(GQ$110&gt;=MAX($GP$110:GP$110),MIN((GQ$110-MAX($GP$110:GP$110)),(GQ$110-GP$110)),0)+IF($E133=GQ$22,VLOOKUP($C133,Input!$A$8:$GZ$39,MATCH(GQ$21,Input!$A$6:$GZ$6,0),FALSE),0)*IF(GQ$109&gt;=MAX($GP$109:GP$109),MIN((GQ$109-MAX($GP$109:GP$109)),(GQ$109-GP$109)),0)</f>
        <v>0</v>
      </c>
      <c r="GR133" s="1">
        <f>+IF($E133=GR$22,VLOOKUP($C133,Input!$A$8:$GZ$39,MATCH(GR$21,Input!$A$6:$GZ$6,0),FALSE),0)*IF(GR$110&gt;=MAX($GP$110:GQ$110),MIN((GR$110-MAX($GP$110:GQ$110)),(GR$110-GQ$110)),0)+IF($E133=GR$22,VLOOKUP($C133,Input!$A$8:$GZ$39,MATCH(GR$21,Input!$A$6:$GZ$6,0),FALSE),0)*IF(GR$109&gt;=MAX($GP$109:GQ$109),MIN((GR$109-MAX($GP$109:GQ$109)),(GR$109-GQ$109)),0)</f>
        <v>0</v>
      </c>
      <c r="GS133" s="1">
        <f>+IF($E133=GS$22,VLOOKUP($C133,Input!$A$8:$GZ$39,MATCH(GS$21,Input!$A$6:$GZ$6,0),FALSE),0)*IF(GS$110&gt;=MAX($GP$110:GR$110),MIN((GS$110-MAX($GP$110:GR$110)),(GS$110-GR$110)),0)+IF($E133=GS$22,VLOOKUP($C133,Input!$A$8:$GZ$39,MATCH(GS$21,Input!$A$6:$GZ$6,0),FALSE),0)*IF(GS$109&gt;=MAX($GP$109:GR$109),MIN((GS$109-MAX($GP$109:GR$109)),(GS$109-GR$109)),0)</f>
        <v>2350000</v>
      </c>
      <c r="GT133" s="1">
        <f>+IF($E133=GT$22,VLOOKUP($C133,Input!$A$8:$GZ$39,MATCH(GT$21,Input!$A$6:$GZ$6,0),FALSE),0)*IF(GT$110&gt;=MAX($GP$110:GS$110),MIN((GT$110-MAX($GP$110:GS$110)),(GT$110-GS$110)),0)+IF($E133=GT$22,VLOOKUP($C133,Input!$A$8:$GZ$39,MATCH(GT$21,Input!$A$6:$GZ$6,0),FALSE),0)*IF(GT$109&gt;=MAX($GP$109:GS$109),MIN((GT$109-MAX($GP$109:GS$109)),(GT$109-GS$109)),0)</f>
        <v>0</v>
      </c>
      <c r="GU133" s="1">
        <f>+IF($E133=GU$22,VLOOKUP($C133,Input!$A$8:$GZ$39,MATCH(GU$21,Input!$A$6:$GZ$6,0),FALSE),0)*IF(GU$110&gt;=MAX($GP$110:GT$110),MIN((GU$110-MAX($GP$110:GT$110)),(GU$110-GT$110)),0)+IF($E133=GU$22,VLOOKUP($C133,Input!$A$8:$GZ$39,MATCH(GU$21,Input!$A$6:$GZ$6,0),FALSE),0)*IF(GU$109&gt;=MAX($GP$109:GT$109),MIN((GU$109-MAX($GP$109:GT$109)),(GU$109-GT$109)),0)</f>
        <v>0</v>
      </c>
      <c r="GV133" s="1">
        <f>+IF($E133=GV$22,VLOOKUP($C133,Input!$A$8:$GZ$39,MATCH(GV$21,Input!$A$6:$GZ$6,0),FALSE),0)*IF(GV$110&gt;=MAX($GP$110:GU$110),MIN((GV$110-MAX($GP$110:GU$110)),(GV$110-GU$110)),0)+IF($E133=GV$22,VLOOKUP($C133,Input!$A$8:$GZ$39,MATCH(GV$21,Input!$A$6:$GZ$6,0),FALSE),0)*IF(GV$109&gt;=MAX($GP$109:GU$109),MIN((GV$109-MAX($GP$109:GU$109)),(GV$109-GU$109)),0)</f>
        <v>0</v>
      </c>
      <c r="GW133" s="1">
        <f>+IF($E133=GW$22,VLOOKUP($C133,Input!$A$8:$GZ$39,MATCH(GW$21,Input!$A$6:$GZ$6,0),FALSE),0)*IF(GW$110&gt;=MAX($GP$110:GV$110),MIN((GW$110-MAX($GP$110:GV$110)),(GW$110-GV$110)),0)+IF($E133=GW$22,VLOOKUP($C133,Input!$A$8:$GZ$39,MATCH(GW$21,Input!$A$6:$GZ$6,0),FALSE),0)*IF(GW$109&gt;=MAX($GP$109:GV$109),MIN((GW$109-MAX($GP$109:GV$109)),(GW$109-GV$109)),0)</f>
        <v>0</v>
      </c>
      <c r="GX133" s="1">
        <f>+IF($E133=GX$22,VLOOKUP($C133,Input!$A$8:$GZ$39,MATCH(GX$21,Input!$A$6:$GZ$6,0),FALSE),0)*IF(GX$110&gt;=MAX($GP$110:GW$110),MIN((GX$110-MAX($GP$110:GW$110)),(GX$110-GW$110)),0)+IF($E133=GX$22,VLOOKUP($C133,Input!$A$8:$GZ$39,MATCH(GX$21,Input!$A$6:$GZ$6,0),FALSE),0)*IF(GX$109&gt;=MAX($GP$109:GW$109),MIN((GX$109-MAX($GP$109:GW$109)),(GX$109-GW$109)),0)</f>
        <v>0</v>
      </c>
      <c r="GY133" s="1">
        <f>+IF($E133=GY$22,VLOOKUP($C133,Input!$A$8:$GZ$39,MATCH(GY$21,Input!$A$6:$GZ$6,0),FALSE),0)*IF(GY$110&gt;=MAX($GP$110:GX$110),MIN((GY$110-MAX($GP$110:GX$110)),(GY$110-GX$110)),0)+IF($E133=GY$22,VLOOKUP($C133,Input!$A$8:$GZ$39,MATCH(GY$21,Input!$A$6:$GZ$6,0),FALSE),0)*IF(GY$109&gt;=MAX($GP$109:GX$109),MIN((GY$109-MAX($GP$109:GX$109)),(GY$109-GX$109)),0)</f>
        <v>0</v>
      </c>
      <c r="GZ133" s="1">
        <f>+IF($E133=GZ$22,VLOOKUP($C133,Input!$A$8:$GZ$39,MATCH(GZ$21,Input!$A$6:$GZ$6,0),FALSE),0)*IF(GZ$110&gt;=MAX($GP$110:GY$110),MIN((GZ$110-MAX($GP$110:GY$110)),(GZ$110-GY$110)),0)+IF($E133=GZ$22,VLOOKUP($C133,Input!$A$8:$GZ$39,MATCH(GZ$21,Input!$A$6:$GZ$6,0),FALSE),0)*IF(GZ$109&gt;=MAX($GP$109:GY$109),MIN((GZ$109-MAX($GP$109:GY$109)),(GZ$109-GY$109)),0)</f>
        <v>0</v>
      </c>
      <c r="HA133" s="1">
        <f>+IF($E133=HA$22,VLOOKUP($C133,Input!$A$8:$GZ$39,MATCH(HA$21,Input!$A$6:$GZ$6,0),FALSE),0)*IF(HA$110&gt;=MAX($GP$110:GZ$110),MIN((HA$110-MAX($GP$110:GZ$110)),(HA$110-GZ$110)),0)+IF($E133=HA$22,VLOOKUP($C133,Input!$A$8:$GZ$39,MATCH(HA$21,Input!$A$6:$GZ$6,0),FALSE),0)*IF(HA$109&gt;=MAX($GP$109:GZ$109),MIN((HA$109-MAX($GP$109:GZ$109)),(HA$109-GZ$109)),0)</f>
        <v>0</v>
      </c>
      <c r="HB133" s="1">
        <f>+IF($E133=HB$22,VLOOKUP($C133,Input!$A$8:$GZ$39,MATCH(HB$21,Input!$A$6:$GZ$6,0),FALSE),0)*IF(HB$110&gt;=MAX($GP$110:HA$110),MIN((HB$110-MAX($GP$110:HA$110)),(HB$110-HA$110)),0)+IF($E133=HB$22,VLOOKUP($C133,Input!$A$8:$GZ$39,MATCH(HB$21,Input!$A$6:$GZ$6,0),FALSE),0)*IF(HB$109&gt;=MAX($GP$109:HA$109),MIN((HB$109-MAX($GP$109:HA$109)),(HB$109-HA$109)),0)</f>
        <v>0</v>
      </c>
      <c r="HC133" s="1">
        <f>+IF($E133=HC$22,VLOOKUP($C133,Input!$A$8:$GZ$39,MATCH(HC$21,Input!$A$6:$GZ$6,0),FALSE),0)*IF(HC$110&gt;=MAX($GP$110:HB$110),MIN((HC$110-MAX($GP$110:HB$110)),(HC$110-HB$110)),0)+IF($E133=HC$22,VLOOKUP($C133,Input!$A$8:$GZ$39,MATCH(HC$21,Input!$A$6:$GZ$6,0),FALSE),0)*IF(HC$109&gt;=MAX($GP$109:HB$109),MIN((HC$109-MAX($GP$109:HB$109)),(HC$109-HB$109)),0)</f>
        <v>0</v>
      </c>
      <c r="HD133" s="1">
        <f>+IF($E133=HD$22,VLOOKUP($C133,Input!$A$8:$GZ$39,MATCH(HD$21,Input!$A$6:$GZ$6,0),FALSE),0)*IF(HD$110&gt;=MAX($GP$110:HC$110),MIN((HD$110-MAX($GP$110:HC$110)),(HD$110-HC$110)),0)+IF($E133=HD$22,VLOOKUP($C133,Input!$A$8:$GZ$39,MATCH(HD$21,Input!$A$6:$GZ$6,0),FALSE),0)*IF(HD$109&gt;=MAX($GP$109:HC$109),MIN((HD$109-MAX($GP$109:HC$109)),(HD$109-HC$109)),0)</f>
        <v>0</v>
      </c>
      <c r="HE133" s="1">
        <f>+IF($E133=HE$22,VLOOKUP($C133,Input!$A$8:$GZ$39,MATCH(HE$21,Input!$A$6:$GZ$6,0),FALSE),0)*IF(HE$110&gt;=MAX($GP$110:HD$110),MIN((HE$110-MAX($GP$110:HD$110)),(HE$110-HD$110)),0)+IF($E133=HE$22,VLOOKUP($C133,Input!$A$8:$GZ$39,MATCH(HE$21,Input!$A$6:$GZ$6,0),FALSE),0)*IF(HE$109&gt;=MAX($GP$109:HD$109),MIN((HE$109-MAX($GP$109:HD$109)),(HE$109-HD$109)),0)</f>
        <v>0</v>
      </c>
      <c r="HF133" s="1">
        <f>+IF($E133=HF$22,VLOOKUP($C133,Input!$A$8:$GZ$39,MATCH(HF$21,Input!$A$6:$GZ$6,0),FALSE),0)*IF(HF$110&gt;=MAX($GP$110:HE$110),MIN((HF$110-MAX($GP$110:HE$110)),(HF$110-HE$110)),0)+IF($E133=HF$22,VLOOKUP($C133,Input!$A$8:$GZ$39,MATCH(HF$21,Input!$A$6:$GZ$6,0),FALSE),0)*IF(HF$109&gt;=MAX($GP$109:HE$109),MIN((HF$109-MAX($GP$109:HE$109)),(HF$109-HE$109)),0)</f>
        <v>0</v>
      </c>
      <c r="HG133" s="1">
        <f>+IF($E133=HG$22,VLOOKUP($C133,Input!$A$8:$GZ$39,MATCH(HG$21,Input!$A$6:$GZ$6,0),FALSE),0)*IF(HG$110&gt;=MAX($GP$110:HF$110),MIN((HG$110-MAX($GP$110:HF$110)),(HG$110-HF$110)),0)+IF($E133=HG$22,VLOOKUP($C133,Input!$A$8:$GZ$39,MATCH(HG$21,Input!$A$6:$GZ$6,0),FALSE),0)*IF(HG$109&gt;=MAX($GP$109:HF$109),MIN((HG$109-MAX($GP$109:HF$109)),(HG$109-HF$109)),0)</f>
        <v>0</v>
      </c>
      <c r="HH133" s="1">
        <f>+IF($E133=HH$22,VLOOKUP($C133,Input!$A$8:$GZ$39,MATCH(HH$21,Input!$A$6:$GZ$6,0),FALSE),0)*IF(HH$110&gt;=MAX($GP$110:HG$110),MIN((HH$110-MAX($GP$110:HG$110)),(HH$110-HG$110)),0)+IF($E133=HH$22,VLOOKUP($C133,Input!$A$8:$GZ$39,MATCH(HH$21,Input!$A$6:$GZ$6,0),FALSE),0)*IF(HH$109&gt;=MAX($GP$109:HG$109),MIN((HH$109-MAX($GP$109:HG$109)),(HH$109-HG$109)),0)</f>
        <v>0</v>
      </c>
      <c r="HI133" s="1">
        <f>+IF($E133=HI$22,VLOOKUP($C133,Input!$A$8:$GZ$39,MATCH(HI$21,Input!$A$6:$GZ$6,0),FALSE),0)*IF(HI$110&gt;=MAX($GP$110:HH$110),MIN((HI$110-MAX($GP$110:HH$110)),(HI$110-HH$110)),0)+IF($E133=HI$22,VLOOKUP($C133,Input!$A$8:$GZ$39,MATCH(HI$21,Input!$A$6:$GZ$6,0),FALSE),0)*IF(HI$109&gt;=MAX($GP$109:HH$109),MIN((HI$109-MAX($GP$109:HH$109)),(HI$109-HH$109)),0)</f>
        <v>0</v>
      </c>
      <c r="HJ133" s="1">
        <f>+IF($E133=HJ$22,VLOOKUP($C133,Input!$A$8:$GZ$39,MATCH(HJ$21,Input!$A$6:$GZ$6,0),FALSE),0)*IF(HJ$110&gt;=MAX($GP$110:HI$110),MIN((HJ$110-MAX($GP$110:HI$110)),(HJ$110-HI$110)),0)+IF($E133=HJ$22,VLOOKUP($C133,Input!$A$8:$GZ$39,MATCH(HJ$21,Input!$A$6:$GZ$6,0),FALSE),0)*IF(HJ$109&gt;=MAX($GP$109:HI$109),MIN((HJ$109-MAX($GP$109:HI$109)),(HJ$109-HI$109)),0)</f>
        <v>0</v>
      </c>
      <c r="HK133" s="1">
        <f>+IF($E133=HK$22,VLOOKUP($C133,Input!$A$8:$GZ$39,MATCH(HK$21,Input!$A$6:$GZ$6,0),FALSE),0)*IF(HK$110&gt;=MAX($GP$110:HJ$110),MIN((HK$110-MAX($GP$110:HJ$110)),(HK$110-HJ$110)),0)+IF($E133=HK$22,VLOOKUP($C133,Input!$A$8:$GZ$39,MATCH(HK$21,Input!$A$6:$GZ$6,0),FALSE),0)*IF(HK$109&gt;=MAX($GP$109:HJ$109),MIN((HK$109-MAX($GP$109:HJ$109)),(HK$109-HJ$109)),0)</f>
        <v>0</v>
      </c>
      <c r="HL133" s="1">
        <f>+IF($E133=HL$22,VLOOKUP($C133,Input!$A$8:$GZ$39,MATCH(HL$21,Input!$A$6:$GZ$6,0),FALSE),0)*IF(HL$110&gt;=MAX($GP$110:HK$110),MIN((HL$110-MAX($GP$110:HK$110)),(HL$110-HK$110)),0)+IF($E133=HL$22,VLOOKUP($C133,Input!$A$8:$GZ$39,MATCH(HL$21,Input!$A$6:$GZ$6,0),FALSE),0)*IF(HL$109&gt;=MAX($GP$109:HK$109),MIN((HL$109-MAX($GP$109:HK$109)),(HL$109-HK$109)),0)</f>
        <v>0</v>
      </c>
      <c r="HM133" s="1">
        <f>+IF($E133=HM$22,VLOOKUP($C133,Input!$A$8:$GZ$39,MATCH(HM$21,Input!$A$6:$GZ$6,0),FALSE),0)*IF(HM$110&gt;=MAX($GP$110:HL$110),MIN((HM$110-MAX($GP$110:HL$110)),(HM$110-HL$110)),0)+IF($E133=HM$22,VLOOKUP($C133,Input!$A$8:$GZ$39,MATCH(HM$21,Input!$A$6:$GZ$6,0),FALSE),0)*IF(HM$109&gt;=MAX($GP$109:HL$109),MIN((HM$109-MAX($GP$109:HL$109)),(HM$109-HL$109)),0)</f>
        <v>0</v>
      </c>
      <c r="HN133" s="1">
        <f>+IF($E133=HN$22,VLOOKUP($C133,Input!$A$8:$GZ$39,MATCH(HN$21,Input!$A$6:$GZ$6,0),FALSE),0)*IF(HN$110&gt;=MAX($GP$110:HM$110),MIN((HN$110-MAX($GP$110:HM$110)),(HN$110-HM$110)),0)+IF($E133=HN$22,VLOOKUP($C133,Input!$A$8:$GZ$39,MATCH(HN$21,Input!$A$6:$GZ$6,0),FALSE),0)*IF(HN$109&gt;=MAX($GP$109:HM$109),MIN((HN$109-MAX($GP$109:HM$109)),(HN$109-HM$109)),0)</f>
        <v>0</v>
      </c>
      <c r="HO133" s="1">
        <f>+IF($E133=HO$22,VLOOKUP($C133,Input!$A$8:$GZ$39,MATCH(HO$21,Input!$A$6:$GZ$6,0),FALSE),0)*IF(HO$110&gt;=MAX($GP$110:HN$110),MIN((HO$110-MAX($GP$110:HN$110)),(HO$110-HN$110)),0)+IF($E133=HO$22,VLOOKUP($C133,Input!$A$8:$GZ$39,MATCH(HO$21,Input!$A$6:$GZ$6,0),FALSE),0)*IF(HO$109&gt;=MAX($GP$109:HN$109),MIN((HO$109-MAX($GP$109:HN$109)),(HO$109-HN$109)),0)</f>
        <v>0</v>
      </c>
      <c r="HP133" s="1">
        <f>+IF($E133=HP$22,VLOOKUP($C133,Input!$A$8:$GZ$39,MATCH(HP$21,Input!$A$6:$GZ$6,0),FALSE),0)*IF(HP$110&gt;=MAX($GP$110:HO$110),MIN((HP$110-MAX($GP$110:HO$110)),(HP$110-HO$110)),0)+IF($E133=HP$22,VLOOKUP($C133,Input!$A$8:$GZ$39,MATCH(HP$21,Input!$A$6:$GZ$6,0),FALSE),0)*IF(HP$109&gt;=MAX($GP$109:HO$109),MIN((HP$109-MAX($GP$109:HO$109)),(HP$109-HO$109)),0)</f>
        <v>0</v>
      </c>
      <c r="HQ133" s="1">
        <f>+IF($E133=HQ$22,VLOOKUP($C133,Input!$A$8:$GZ$39,MATCH(HQ$21,Input!$A$6:$GZ$6,0),FALSE),0)*IF(HQ$110&gt;=MAX($GP$110:HP$110),MIN((HQ$110-MAX($GP$110:HP$110)),(HQ$110-HP$110)),0)+IF($E133=HQ$22,VLOOKUP($C133,Input!$A$8:$GZ$39,MATCH(HQ$21,Input!$A$6:$GZ$6,0),FALSE),0)*IF(HQ$109&gt;=MAX($GP$109:HP$109),MIN((HQ$109-MAX($GP$109:HP$109)),(HQ$109-HP$109)),0)</f>
        <v>0</v>
      </c>
      <c r="HR133" s="1">
        <f>+IF($E133=HR$22,VLOOKUP($C133,Input!$A$8:$GZ$39,MATCH(HR$21,Input!$A$6:$GZ$6,0),FALSE),0)*IF(HR$110&gt;=MAX($GP$110:HQ$110),MIN((HR$110-MAX($GP$110:HQ$110)),(HR$110-HQ$110)),0)+IF($E133=HR$22,VLOOKUP($C133,Input!$A$8:$GZ$39,MATCH(HR$21,Input!$A$6:$GZ$6,0),FALSE),0)*IF(HR$109&gt;=MAX($GP$109:HQ$109),MIN((HR$109-MAX($GP$109:HQ$109)),(HR$109-HQ$109)),0)</f>
        <v>0</v>
      </c>
      <c r="HS133" s="1">
        <f>+IF($E133=HS$22,VLOOKUP($C133,Input!$A$8:$GZ$39,MATCH(HS$21,Input!$A$6:$GZ$6,0),FALSE),0)*IF(HS$110&gt;=MAX($GP$110:HR$110),MIN((HS$110-MAX($GP$110:HR$110)),(HS$110-HR$110)),0)+IF($E133=HS$22,VLOOKUP($C133,Input!$A$8:$GZ$39,MATCH(HS$21,Input!$A$6:$GZ$6,0),FALSE),0)*IF(HS$109&gt;=MAX($GP$109:HR$109),MIN((HS$109-MAX($GP$109:HR$109)),(HS$109-HR$109)),0)</f>
        <v>0</v>
      </c>
      <c r="HT133" s="1">
        <f>+IF($E133=HT$22,VLOOKUP($C133,Input!$A$8:$GZ$39,MATCH(HT$21,Input!$A$6:$GZ$6,0),FALSE),0)*IF(HT$110&gt;=MAX($GP$110:HS$110),MIN((HT$110-MAX($GP$110:HS$110)),(HT$110-HS$110)),0)+IF($E133=HT$22,VLOOKUP($C133,Input!$A$8:$GZ$39,MATCH(HT$21,Input!$A$6:$GZ$6,0),FALSE),0)*IF(HT$109&gt;=MAX($GP$109:HS$109),MIN((HT$109-MAX($GP$109:HS$109)),(HT$109-HS$109)),0)</f>
        <v>0</v>
      </c>
      <c r="HU133" s="1">
        <f>+IF($E133=HU$22,VLOOKUP($C133,Input!$A$8:$GZ$39,MATCH(HU$21,Input!$A$6:$GZ$6,0),FALSE),0)*IF(HU$110&gt;=MAX($GP$110:HT$110),MIN((HU$110-MAX($GP$110:HT$110)),(HU$110-HT$110)),0)+IF($E133=HU$22,VLOOKUP($C133,Input!$A$8:$GZ$39,MATCH(HU$21,Input!$A$6:$GZ$6,0),FALSE),0)*IF(HU$109&gt;=MAX($GP$109:HT$109),MIN((HU$109-MAX($GP$109:HT$109)),(HU$109-HT$109)),0)</f>
        <v>0</v>
      </c>
      <c r="HV133" s="1">
        <f>+IF($E133=HV$22,VLOOKUP($C133,Input!$A$8:$GZ$39,MATCH(HV$21,Input!$A$6:$GZ$6,0),FALSE),0)*IF(HV$110&gt;=MAX($GP$110:HU$110),MIN((HV$110-MAX($GP$110:HU$110)),(HV$110-HU$110)),0)+IF($E133=HV$22,VLOOKUP($C133,Input!$A$8:$GZ$39,MATCH(HV$21,Input!$A$6:$GZ$6,0),FALSE),0)*IF(HV$109&gt;=MAX($GP$109:HU$109),MIN((HV$109-MAX($GP$109:HU$109)),(HV$109-HU$109)),0)</f>
        <v>0</v>
      </c>
      <c r="HW133" s="1">
        <f>+IF($E133=HW$22,VLOOKUP($C133,Input!$A$8:$GZ$39,MATCH(HW$21,Input!$A$6:$GZ$6,0),FALSE),0)*IF(HW$110&gt;=MAX($GP$110:HV$110),MIN((HW$110-MAX($GP$110:HV$110)),(HW$110-HV$110)),0)+IF($E133=HW$22,VLOOKUP($C133,Input!$A$8:$GZ$39,MATCH(HW$21,Input!$A$6:$GZ$6,0),FALSE),0)*IF(HW$109&gt;=MAX($GP$109:HV$109),MIN((HW$109-MAX($GP$109:HV$109)),(HW$109-HV$109)),0)</f>
        <v>0</v>
      </c>
      <c r="HX133" s="1">
        <f>+IF($E133=HX$22,VLOOKUP($C133,Input!$A$8:$GZ$39,MATCH(HX$21,Input!$A$6:$GZ$6,0),FALSE),0)*IF(HX$110&gt;=MAX($GP$110:HW$110),MIN((HX$110-MAX($GP$110:HW$110)),(HX$110-HW$110)),0)+IF($E133=HX$22,VLOOKUP($C133,Input!$A$8:$GZ$39,MATCH(HX$21,Input!$A$6:$GZ$6,0),FALSE),0)*IF(HX$109&gt;=MAX($GP$109:HW$109),MIN((HX$109-MAX($GP$109:HW$109)),(HX$109-HW$109)),0)</f>
        <v>0</v>
      </c>
      <c r="HY133" s="1">
        <f>+IF($E133=HY$22,VLOOKUP($C133,Input!$A$8:$GZ$39,MATCH(HY$21,Input!$A$6:$GZ$6,0),FALSE),0)*IF(HY$110&gt;=MAX($GP$110:HX$110),MIN((HY$110-MAX($GP$110:HX$110)),(HY$110-HX$110)),0)+IF($E133=HY$22,VLOOKUP($C133,Input!$A$8:$GZ$39,MATCH(HY$21,Input!$A$6:$GZ$6,0),FALSE),0)*IF(HY$109&gt;=MAX($GP$109:HX$109),MIN((HY$109-MAX($GP$109:HX$109)),(HY$109-HX$109)),0)</f>
        <v>0</v>
      </c>
      <c r="HZ133" s="42"/>
      <c r="IA133" t="str">
        <f>VLOOKUP($C133,Input!$A$8:$IA$39,MATCH(IA$21,Input!$A$6:$IA$6,0),FALSE)</f>
        <v>Bus Maintenance Bay Upgrade (two bays share one shop charger)</v>
      </c>
      <c r="IB133" s="132">
        <f>IF((VLOOKUP($C133,Input!$A$8:$IA$39,MATCH(IB$21,Input!$A$6:$IA$6,0),FALSE))="Y",$D133/VLOOKUP($C133,Input!$A$8:$IA$39,MATCH(IC$21,Input!$A$6:$IA$6,0),FALSE),0)</f>
        <v>0</v>
      </c>
      <c r="IC133" s="132">
        <f>IF((VLOOKUP($C133,Input!$A$8:$IA$39,MATCH(IB$21,Input!$A$6:$IA$6,0),FALSE))="Y",0,IF((VLOOKUP($C133,Input!$A$8:$IA$39,MATCH(IC$21,Input!$A$6:$IA$6,0),FALSE))&gt;0,$D133/VLOOKUP($C133,Input!$A$8:$IA$39,MATCH(IC$21,Input!$A$6:$IA$6,0),FALSE),0))</f>
        <v>3.1333333333333333</v>
      </c>
      <c r="ID133" s="1">
        <f>+IF($E133=ID$22,VLOOKUP($C133,Input!$A$8:$IA$39,MATCH(ID$21,Input!$A$6:$IA$6,0),FALSE),0)*IF(ID$110&gt;=MAX($IC$110:IC$110),MIN((ID$110-MAX($IC$110:IC$110)),(ID$110-IC$110)),0)+IF($E133=ID$22,VLOOKUP($C133,Input!$A$8:$IA$39,MATCH(ID$21,Input!$A$6:$IA$6,0),FALSE),0)*IF(ID$109&gt;=MAX($IC$109:IC$109),MIN((ID$109-MAX($IC$109:IC$109)),(ID$109-IC$109)),0)</f>
        <v>0</v>
      </c>
      <c r="IE133" s="1">
        <f>+IF($E133=IE$22,VLOOKUP($C133,Input!$A$8:$IA$39,MATCH(IE$21,Input!$A$6:$IA$6,0),FALSE),0)*IF(IE$110&gt;=MAX($IC$110:ID$110),MIN((IE$110-MAX($IC$110:ID$110)),(IE$110-ID$110)),0)+IF($E133=IE$22,VLOOKUP($C133,Input!$A$8:$IA$39,MATCH(IE$21,Input!$A$6:$IA$6,0),FALSE),0)*IF(IE$109&gt;=MAX($IC$109:ID$109),MIN((IE$109-MAX($IC$109:ID$109)),(IE$109-ID$109)),0)</f>
        <v>0</v>
      </c>
      <c r="IF133" s="1">
        <f>+IF($E133=IF$22,VLOOKUP($C133,Input!$A$8:$IA$39,MATCH(IF$21,Input!$A$6:$IA$6,0),FALSE),0)*IF(IF$110&gt;=MAX($IC$110:IE$110),MIN((IF$110-MAX($IC$110:IE$110)),(IF$110-IE$110)),0)+IF($E133=IF$22,VLOOKUP($C133,Input!$A$8:$IA$39,MATCH(IF$21,Input!$A$6:$IA$6,0),FALSE),0)*IF(IF$109&gt;=MAX($IC$109:IE$109),MIN((IF$109-MAX($IC$109:IE$109)),(IF$109-IE$109)),0)</f>
        <v>108000</v>
      </c>
      <c r="IG133" s="1">
        <f>+IF($E133=IG$22,VLOOKUP($C133,Input!$A$8:$IA$39,MATCH(IG$21,Input!$A$6:$IA$6,0),FALSE),0)*IF(IG$110&gt;=MAX($IC$110:IF$110),MIN((IG$110-MAX($IC$110:IF$110)),(IG$110-IF$110)),0)+IF($E133=IG$22,VLOOKUP($C133,Input!$A$8:$IA$39,MATCH(IG$21,Input!$A$6:$IA$6,0),FALSE),0)*IF(IG$109&gt;=MAX($IC$109:IF$109),MIN((IG$109-MAX($IC$109:IF$109)),(IG$109-IF$109)),0)</f>
        <v>0</v>
      </c>
      <c r="IH133" s="1">
        <f>+IF($E133=IH$22,VLOOKUP($C133,Input!$A$8:$IA$39,MATCH(IH$21,Input!$A$6:$IA$6,0),FALSE),0)*IF(IH$110&gt;=MAX($IC$110:IG$110),MIN((IH$110-MAX($IC$110:IG$110)),(IH$110-IG$110)),0)+IF($E133=IH$22,VLOOKUP($C133,Input!$A$8:$IA$39,MATCH(IH$21,Input!$A$6:$IA$6,0),FALSE),0)*IF(IH$109&gt;=MAX($IC$109:IG$109),MIN((IH$109-MAX($IC$109:IG$109)),(IH$109-IG$109)),0)</f>
        <v>0</v>
      </c>
      <c r="II133" s="1">
        <f>+IF($E133=II$22,VLOOKUP($C133,Input!$A$8:$IA$39,MATCH(II$21,Input!$A$6:$IA$6,0),FALSE),0)*IF(II$110&gt;=MAX($IC$110:IH$110),MIN((II$110-MAX($IC$110:IH$110)),(II$110-IH$110)),0)+IF($E133=II$22,VLOOKUP($C133,Input!$A$8:$IA$39,MATCH(II$21,Input!$A$6:$IA$6,0),FALSE),0)*IF(II$109&gt;=MAX($IC$109:IH$109),MIN((II$109-MAX($IC$109:IH$109)),(II$109-IH$109)),0)</f>
        <v>0</v>
      </c>
      <c r="IJ133" s="1">
        <f>+IF($E133=IJ$22,VLOOKUP($C133,Input!$A$8:$IA$39,MATCH(IJ$21,Input!$A$6:$IA$6,0),FALSE),0)*IF(IJ$110&gt;=MAX($IC$110:II$110),MIN((IJ$110-MAX($IC$110:II$110)),(IJ$110-II$110)),0)+IF($E133=IJ$22,VLOOKUP($C133,Input!$A$8:$IA$39,MATCH(IJ$21,Input!$A$6:$IA$6,0),FALSE),0)*IF(IJ$109&gt;=MAX($IC$109:II$109),MIN((IJ$109-MAX($IC$109:II$109)),(IJ$109-II$109)),0)</f>
        <v>0</v>
      </c>
      <c r="IK133" s="1">
        <f>+IF($E133=IK$22,VLOOKUP($C133,Input!$A$8:$IA$39,MATCH(IK$21,Input!$A$6:$IA$6,0),FALSE),0)*IF(IK$110&gt;=MAX($IC$110:IJ$110),MIN((IK$110-MAX($IC$110:IJ$110)),(IK$110-IJ$110)),0)+IF($E133=IK$22,VLOOKUP($C133,Input!$A$8:$IA$39,MATCH(IK$21,Input!$A$6:$IA$6,0),FALSE),0)*IF(IK$109&gt;=MAX($IC$109:IJ$109),MIN((IK$109-MAX($IC$109:IJ$109)),(IK$109-IJ$109)),0)</f>
        <v>0</v>
      </c>
      <c r="IL133" s="1">
        <f>+IF($E133=IL$22,VLOOKUP($C133,Input!$A$8:$IA$39,MATCH(IL$21,Input!$A$6:$IA$6,0),FALSE),0)*IF(IL$110&gt;=MAX($IC$110:IK$110),MIN((IL$110-MAX($IC$110:IK$110)),(IL$110-IK$110)),0)+IF($E133=IL$22,VLOOKUP($C133,Input!$A$8:$IA$39,MATCH(IL$21,Input!$A$6:$IA$6,0),FALSE),0)*IF(IL$109&gt;=MAX($IC$109:IK$109),MIN((IL$109-MAX($IC$109:IK$109)),(IL$109-IK$109)),0)</f>
        <v>0</v>
      </c>
      <c r="IM133" s="1">
        <f>+IF($E133=IM$22,VLOOKUP($C133,Input!$A$8:$IA$39,MATCH(IM$21,Input!$A$6:$IA$6,0),FALSE),0)*IF(IM$110&gt;=MAX($IC$110:IL$110),MIN((IM$110-MAX($IC$110:IL$110)),(IM$110-IL$110)),0)+IF($E133=IM$22,VLOOKUP($C133,Input!$A$8:$IA$39,MATCH(IM$21,Input!$A$6:$IA$6,0),FALSE),0)*IF(IM$109&gt;=MAX($IC$109:IL$109),MIN((IM$109-MAX($IC$109:IL$109)),(IM$109-IL$109)),0)</f>
        <v>0</v>
      </c>
      <c r="IN133" s="1">
        <f>+IF($E133=IN$22,VLOOKUP($C133,Input!$A$8:$IA$39,MATCH(IN$21,Input!$A$6:$IA$6,0),FALSE),0)*IF(IN$110&gt;=MAX($IC$110:IM$110),MIN((IN$110-MAX($IC$110:IM$110)),(IN$110-IM$110)),0)+IF($E133=IN$22,VLOOKUP($C133,Input!$A$8:$IA$39,MATCH(IN$21,Input!$A$6:$IA$6,0),FALSE),0)*IF(IN$109&gt;=MAX($IC$109:IM$109),MIN((IN$109-MAX($IC$109:IM$109)),(IN$109-IM$109)),0)</f>
        <v>0</v>
      </c>
      <c r="IO133" s="1">
        <f>+IF($E133=IO$22,VLOOKUP($C133,Input!$A$8:$IA$39,MATCH(IO$21,Input!$A$6:$IA$6,0),FALSE),0)*IF(IO$110&gt;=MAX($IC$110:IN$110),MIN((IO$110-MAX($IC$110:IN$110)),(IO$110-IN$110)),0)+IF($E133=IO$22,VLOOKUP($C133,Input!$A$8:$IA$39,MATCH(IO$21,Input!$A$6:$IA$6,0),FALSE),0)*IF(IO$109&gt;=MAX($IC$109:IN$109),MIN((IO$109-MAX($IC$109:IN$109)),(IO$109-IN$109)),0)</f>
        <v>0</v>
      </c>
      <c r="IP133" s="1">
        <f>+IF($E133=IP$22,VLOOKUP($C133,Input!$A$8:$IA$39,MATCH(IP$21,Input!$A$6:$IA$6,0),FALSE),0)*IF(IP$110&gt;=MAX($IC$110:IO$110),MIN((IP$110-MAX($IC$110:IO$110)),(IP$110-IO$110)),0)+IF($E133=IP$22,VLOOKUP($C133,Input!$A$8:$IA$39,MATCH(IP$21,Input!$A$6:$IA$6,0),FALSE),0)*IF(IP$109&gt;=MAX($IC$109:IO$109),MIN((IP$109-MAX($IC$109:IO$109)),(IP$109-IO$109)),0)</f>
        <v>0</v>
      </c>
      <c r="IQ133" s="1">
        <f>+IF($E133=IQ$22,VLOOKUP($C133,Input!$A$8:$IA$39,MATCH(IQ$21,Input!$A$6:$IA$6,0),FALSE),0)*IF(IQ$110&gt;=MAX($IC$110:IP$110),MIN((IQ$110-MAX($IC$110:IP$110)),(IQ$110-IP$110)),0)+IF($E133=IQ$22,VLOOKUP($C133,Input!$A$8:$IA$39,MATCH(IQ$21,Input!$A$6:$IA$6,0),FALSE),0)*IF(IQ$109&gt;=MAX($IC$109:IP$109),MIN((IQ$109-MAX($IC$109:IP$109)),(IQ$109-IP$109)),0)</f>
        <v>0</v>
      </c>
      <c r="IR133" s="1">
        <f>+IF($E133=IR$22,VLOOKUP($C133,Input!$A$8:$IA$39,MATCH(IR$21,Input!$A$6:$IA$6,0),FALSE),0)*IF(IR$110&gt;=MAX($IC$110:IQ$110),MIN((IR$110-MAX($IC$110:IQ$110)),(IR$110-IQ$110)),0)+IF($E133=IR$22,VLOOKUP($C133,Input!$A$8:$IA$39,MATCH(IR$21,Input!$A$6:$IA$6,0),FALSE),0)*IF(IR$109&gt;=MAX($IC$109:IQ$109),MIN((IR$109-MAX($IC$109:IQ$109)),(IR$109-IQ$109)),0)</f>
        <v>0</v>
      </c>
      <c r="IS133" s="1">
        <f>+IF($E133=IS$22,VLOOKUP($C133,Input!$A$8:$IA$39,MATCH(IS$21,Input!$A$6:$IA$6,0),FALSE),0)*IF(IS$110&gt;=MAX($IC$110:IR$110),MIN((IS$110-MAX($IC$110:IR$110)),(IS$110-IR$110)),0)+IF($E133=IS$22,VLOOKUP($C133,Input!$A$8:$IA$39,MATCH(IS$21,Input!$A$6:$IA$6,0),FALSE),0)*IF(IS$109&gt;=MAX($IC$109:IR$109),MIN((IS$109-MAX($IC$109:IR$109)),(IS$109-IR$109)),0)</f>
        <v>0</v>
      </c>
      <c r="IT133" s="1">
        <f>+IF($E133=IT$22,VLOOKUP($C133,Input!$A$8:$IA$39,MATCH(IT$21,Input!$A$6:$IA$6,0),FALSE),0)*IF(IT$110&gt;=MAX($IC$110:IS$110),MIN((IT$110-MAX($IC$110:IS$110)),(IT$110-IS$110)),0)+IF($E133=IT$22,VLOOKUP($C133,Input!$A$8:$IA$39,MATCH(IT$21,Input!$A$6:$IA$6,0),FALSE),0)*IF(IT$109&gt;=MAX($IC$109:IS$109),MIN((IT$109-MAX($IC$109:IS$109)),(IT$109-IS$109)),0)</f>
        <v>0</v>
      </c>
      <c r="IU133" s="1">
        <f>+IF($E133=IU$22,VLOOKUP($C133,Input!$A$8:$IA$39,MATCH(IU$21,Input!$A$6:$IA$6,0),FALSE),0)*IF(IU$110&gt;=MAX($IC$110:IT$110),MIN((IU$110-MAX($IC$110:IT$110)),(IU$110-IT$110)),0)+IF($E133=IU$22,VLOOKUP($C133,Input!$A$8:$IA$39,MATCH(IU$21,Input!$A$6:$IA$6,0),FALSE),0)*IF(IU$109&gt;=MAX($IC$109:IT$109),MIN((IU$109-MAX($IC$109:IT$109)),(IU$109-IT$109)),0)</f>
        <v>0</v>
      </c>
      <c r="IV133" s="1">
        <f>+IF($E133=IV$22,VLOOKUP($C133,Input!$A$8:$IA$39,MATCH(IV$21,Input!$A$6:$IA$6,0),FALSE),0)*IF(IV$110&gt;=MAX($IC$110:IU$110),MIN((IV$110-MAX($IC$110:IU$110)),(IV$110-IU$110)),0)+IF($E133=IV$22,VLOOKUP($C133,Input!$A$8:$IA$39,MATCH(IV$21,Input!$A$6:$IA$6,0),FALSE),0)*IF(IV$109&gt;=MAX($IC$109:IU$109),MIN((IV$109-MAX($IC$109:IU$109)),(IV$109-IU$109)),0)</f>
        <v>0</v>
      </c>
      <c r="IW133" s="1">
        <f>+IF($E133=IW$22,VLOOKUP($C133,Input!$A$8:$IA$39,MATCH(IW$21,Input!$A$6:$IA$6,0),FALSE),0)*IF(IW$110&gt;=MAX($IC$110:IV$110),MIN((IW$110-MAX($IC$110:IV$110)),(IW$110-IV$110)),0)+IF($E133=IW$22,VLOOKUP($C133,Input!$A$8:$IA$39,MATCH(IW$21,Input!$A$6:$IA$6,0),FALSE),0)*IF(IW$109&gt;=MAX($IC$109:IV$109),MIN((IW$109-MAX($IC$109:IV$109)),(IW$109-IV$109)),0)</f>
        <v>0</v>
      </c>
      <c r="IX133" s="1">
        <f>+IF($E133=IX$22,VLOOKUP($C133,Input!$A$8:$IA$39,MATCH(IX$21,Input!$A$6:$IA$6,0),FALSE),0)*IF(IX$110&gt;=MAX($IC$110:IW$110),MIN((IX$110-MAX($IC$110:IW$110)),(IX$110-IW$110)),0)+IF($E133=IX$22,VLOOKUP($C133,Input!$A$8:$IA$39,MATCH(IX$21,Input!$A$6:$IA$6,0),FALSE),0)*IF(IX$109&gt;=MAX($IC$109:IW$109),MIN((IX$109-MAX($IC$109:IW$109)),(IX$109-IW$109)),0)</f>
        <v>0</v>
      </c>
      <c r="IY133" s="1">
        <f>+IF($E133=IY$22,VLOOKUP($C133,Input!$A$8:$IA$39,MATCH(IY$21,Input!$A$6:$IA$6,0),FALSE),0)*IF(IY$110&gt;=MAX($IC$110:IX$110),MIN((IY$110-MAX($IC$110:IX$110)),(IY$110-IX$110)),0)+IF($E133=IY$22,VLOOKUP($C133,Input!$A$8:$IA$39,MATCH(IY$21,Input!$A$6:$IA$6,0),FALSE),0)*IF(IY$109&gt;=MAX($IC$109:IX$109),MIN((IY$109-MAX($IC$109:IX$109)),(IY$109-IX$109)),0)</f>
        <v>0</v>
      </c>
      <c r="IZ133" s="1">
        <f>+IF($E133=IZ$22,VLOOKUP($C133,Input!$A$8:$IA$39,MATCH(IZ$21,Input!$A$6:$IA$6,0),FALSE),0)*IF(IZ$110&gt;=MAX($IC$110:IY$110),MIN((IZ$110-MAX($IC$110:IY$110)),(IZ$110-IY$110)),0)+IF($E133=IZ$22,VLOOKUP($C133,Input!$A$8:$IA$39,MATCH(IZ$21,Input!$A$6:$IA$6,0),FALSE),0)*IF(IZ$109&gt;=MAX($IC$109:IY$109),MIN((IZ$109-MAX($IC$109:IY$109)),(IZ$109-IY$109)),0)</f>
        <v>0</v>
      </c>
      <c r="JA133" s="1">
        <f>+IF($E133=JA$22,VLOOKUP($C133,Input!$A$8:$IA$39,MATCH(JA$21,Input!$A$6:$IA$6,0),FALSE),0)*IF(JA$110&gt;=MAX($IC$110:IZ$110),MIN((JA$110-MAX($IC$110:IZ$110)),(JA$110-IZ$110)),0)+IF($E133=JA$22,VLOOKUP($C133,Input!$A$8:$IA$39,MATCH(JA$21,Input!$A$6:$IA$6,0),FALSE),0)*IF(JA$109&gt;=MAX($IC$109:IZ$109),MIN((JA$109-MAX($IC$109:IZ$109)),(JA$109-IZ$109)),0)</f>
        <v>0</v>
      </c>
      <c r="JB133" s="1">
        <f>+IF($E133=JB$22,VLOOKUP($C133,Input!$A$8:$IA$39,MATCH(JB$21,Input!$A$6:$IA$6,0),FALSE),0)*IF(JB$110&gt;=MAX($IC$110:JA$110),MIN((JB$110-MAX($IC$110:JA$110)),(JB$110-JA$110)),0)+IF($E133=JB$22,VLOOKUP($C133,Input!$A$8:$IA$39,MATCH(JB$21,Input!$A$6:$IA$6,0),FALSE),0)*IF(JB$109&gt;=MAX($IC$109:JA$109),MIN((JB$109-MAX($IC$109:JA$109)),(JB$109-JA$109)),0)</f>
        <v>0</v>
      </c>
      <c r="JC133" s="1">
        <f>+IF($E133=JC$22,VLOOKUP($C133,Input!$A$8:$IA$39,MATCH(JC$21,Input!$A$6:$IA$6,0),FALSE),0)*IF(JC$110&gt;=MAX($IC$110:JB$110),MIN((JC$110-MAX($IC$110:JB$110)),(JC$110-JB$110)),0)+IF($E133=JC$22,VLOOKUP($C133,Input!$A$8:$IA$39,MATCH(JC$21,Input!$A$6:$IA$6,0),FALSE),0)*IF(JC$109&gt;=MAX($IC$109:JB$109),MIN((JC$109-MAX($IC$109:JB$109)),(JC$109-JB$109)),0)</f>
        <v>0</v>
      </c>
      <c r="JD133" s="1">
        <f>+IF($E133=JD$22,VLOOKUP($C133,Input!$A$8:$IA$39,MATCH(JD$21,Input!$A$6:$IA$6,0),FALSE),0)*IF(JD$110&gt;=MAX($IC$110:JC$110),MIN((JD$110-MAX($IC$110:JC$110)),(JD$110-JC$110)),0)+IF($E133=JD$22,VLOOKUP($C133,Input!$A$8:$IA$39,MATCH(JD$21,Input!$A$6:$IA$6,0),FALSE),0)*IF(JD$109&gt;=MAX($IC$109:JC$109),MIN((JD$109-MAX($IC$109:JC$109)),(JD$109-JC$109)),0)</f>
        <v>0</v>
      </c>
      <c r="JE133" s="1">
        <f>+IF($E133=JE$22,VLOOKUP($C133,Input!$A$8:$IA$39,MATCH(JE$21,Input!$A$6:$IA$6,0),FALSE),0)*IF(JE$110&gt;=MAX($IC$110:JD$110),MIN((JE$110-MAX($IC$110:JD$110)),(JE$110-JD$110)),0)+IF($E133=JE$22,VLOOKUP($C133,Input!$A$8:$IA$39,MATCH(JE$21,Input!$A$6:$IA$6,0),FALSE),0)*IF(JE$109&gt;=MAX($IC$109:JD$109),MIN((JE$109-MAX($IC$109:JD$109)),(JE$109-JD$109)),0)</f>
        <v>0</v>
      </c>
      <c r="JF133" s="1">
        <f>+IF($E133=JF$22,VLOOKUP($C133,Input!$A$8:$IA$39,MATCH(JF$21,Input!$A$6:$IA$6,0),FALSE),0)*IF(JF$110&gt;=MAX($IC$110:JE$110),MIN((JF$110-MAX($IC$110:JE$110)),(JF$110-JE$110)),0)+IF($E133=JF$22,VLOOKUP($C133,Input!$A$8:$IA$39,MATCH(JF$21,Input!$A$6:$IA$6,0),FALSE),0)*IF(JF$109&gt;=MAX($IC$109:JE$109),MIN((JF$109-MAX($IC$109:JE$109)),(JF$109-JE$109)),0)</f>
        <v>0</v>
      </c>
      <c r="JG133" s="1">
        <f>+IF($E133=JG$22,VLOOKUP($C133,Input!$A$8:$IA$39,MATCH(JG$21,Input!$A$6:$IA$6,0),FALSE),0)*IF(JG$110&gt;=MAX($IC$110:JF$110),MIN((JG$110-MAX($IC$110:JF$110)),(JG$110-JF$110)),0)+IF($E133=JG$22,VLOOKUP($C133,Input!$A$8:$IA$39,MATCH(JG$21,Input!$A$6:$IA$6,0),FALSE),0)*IF(JG$109&gt;=MAX($IC$109:JF$109),MIN((JG$109-MAX($IC$109:JF$109)),(JG$109-JF$109)),0)</f>
        <v>0</v>
      </c>
      <c r="JH133" s="1">
        <f>+IF($E133=JH$22,VLOOKUP($C133,Input!$A$8:$IA$39,MATCH(JH$21,Input!$A$6:$IA$6,0),FALSE),0)*IF(JH$110&gt;=MAX($IC$110:JG$110),MIN((JH$110-MAX($IC$110:JG$110)),(JH$110-JG$110)),0)+IF($E133=JH$22,VLOOKUP($C133,Input!$A$8:$IA$39,MATCH(JH$21,Input!$A$6:$IA$6,0),FALSE),0)*IF(JH$109&gt;=MAX($IC$109:JG$109),MIN((JH$109-MAX($IC$109:JG$109)),(JH$109-JG$109)),0)</f>
        <v>0</v>
      </c>
      <c r="JI133" s="1">
        <f>+IF($E133=JI$22,VLOOKUP($C133,Input!$A$8:$IA$39,MATCH(JI$21,Input!$A$6:$IA$6,0),FALSE),0)*IF(JI$110&gt;=MAX($IC$110:JH$110),MIN((JI$110-MAX($IC$110:JH$110)),(JI$110-JH$110)),0)+IF($E133=JI$22,VLOOKUP($C133,Input!$A$8:$IA$39,MATCH(JI$21,Input!$A$6:$IA$6,0),FALSE),0)*IF(JI$109&gt;=MAX($IC$109:JH$109),MIN((JI$109-MAX($IC$109:JH$109)),(JI$109-JH$109)),0)</f>
        <v>0</v>
      </c>
      <c r="JJ133" s="1">
        <f>+IF($E133=JJ$22,VLOOKUP($C133,Input!$A$8:$IA$39,MATCH(JJ$21,Input!$A$6:$IA$6,0),FALSE),0)*IF(JJ$110&gt;=MAX($IC$110:JI$110),MIN((JJ$110-MAX($IC$110:JI$110)),(JJ$110-JI$110)),0)+IF($E133=JJ$22,VLOOKUP($C133,Input!$A$8:$IA$39,MATCH(JJ$21,Input!$A$6:$IA$6,0),FALSE),0)*IF(JJ$109&gt;=MAX($IC$109:JI$109),MIN((JJ$109-MAX($IC$109:JI$109)),(JJ$109-JI$109)),0)</f>
        <v>0</v>
      </c>
      <c r="JK133" s="1">
        <f>+IF($E133=JK$22,VLOOKUP($C133,Input!$A$8:$IA$39,MATCH(JK$21,Input!$A$6:$IA$6,0),FALSE),0)*IF(JK$110&gt;=MAX($IC$110:JJ$110),MIN((JK$110-MAX($IC$110:JJ$110)),(JK$110-JJ$110)),0)+IF($E133=JK$22,VLOOKUP($C133,Input!$A$8:$IA$39,MATCH(JK$21,Input!$A$6:$IA$6,0),FALSE),0)*IF(JK$109&gt;=MAX($IC$109:JJ$109),MIN((JK$109-MAX($IC$109:JJ$109)),(JK$109-JJ$109)),0)</f>
        <v>0</v>
      </c>
      <c r="JL133" s="1">
        <f>+IF($E133=JL$22,VLOOKUP($C133,Input!$A$8:$IA$39,MATCH(JL$21,Input!$A$6:$IA$6,0),FALSE),0)*IF(JL$110&gt;=MAX($IC$110:JK$110),MIN((JL$110-MAX($IC$110:JK$110)),(JL$110-JK$110)),0)+IF($E133=JL$22,VLOOKUP($C133,Input!$A$8:$IA$39,MATCH(JL$21,Input!$A$6:$IA$6,0),FALSE),0)*IF(JL$109&gt;=MAX($IC$109:JK$109),MIN((JL$109-MAX($IC$109:JK$109)),(JL$109-JK$109)),0)</f>
        <v>0</v>
      </c>
      <c r="JN133" t="str">
        <f>+VLOOKUP($C133,Input!$A$8:$GZ$39,MATCH(JN$21,Input!$A$6:$GZ$6,0),FALSE)</f>
        <v>Charger Maintenance ($/kWh)</v>
      </c>
      <c r="JO133" s="1">
        <f>IF($E133+$I133+$D$7&lt;=JO$22,0,IF(JO$22-$D$7&gt;=$E133,VLOOKUP($C133,Input!$A$8:$GZ$39,MATCH(JO$21,Input!$A$6:$GZ$6,0),FALSE),0)*$F133/$G133)*$D133</f>
        <v>0</v>
      </c>
      <c r="JP133" s="1">
        <f>IF($E133+$I133+$D$7&lt;=JP$22,0,IF(JP$22-$D$7&gt;=$E133,VLOOKUP($C133,Input!$A$8:$GZ$39,MATCH(JP$21,Input!$A$6:$GZ$6,0),FALSE),0)*$F133/$G133)*$D133</f>
        <v>0</v>
      </c>
      <c r="JQ133" s="1">
        <f>IF($E133+$I133+$D$7&lt;=JQ$22,0,IF(JQ$22-$D$7&gt;=$E133,VLOOKUP($C133,Input!$A$8:$GZ$39,MATCH(JQ$21,Input!$A$6:$GZ$6,0),FALSE),0)*$F133/$G133)*$D133</f>
        <v>0</v>
      </c>
      <c r="JR133" s="1">
        <f>IF($E133+$I133+$D$7&lt;=JR$22,0,IF(JR$22-$D$7&gt;=$E133,VLOOKUP($C133,Input!$A$8:$GZ$39,MATCH(JR$21,Input!$A$6:$GZ$6,0),FALSE),0)*$F133/$G133)*$D133</f>
        <v>0</v>
      </c>
      <c r="JS133" s="1">
        <f>IF($E133+$I133+$D$7&lt;=JS$22,0,IF(JS$22-$D$7&gt;=$E133,VLOOKUP($C133,Input!$A$8:$GZ$39,MATCH(JS$21,Input!$A$6:$GZ$6,0),FALSE),0)*$F133/$G133)*$D133</f>
        <v>0</v>
      </c>
      <c r="JT133" s="1">
        <f>IF($E133+$I133+$D$7&lt;=JT$22,0,IF(JT$22-$D$7&gt;=$E133,VLOOKUP($C133,Input!$A$8:$GZ$39,MATCH(JT$21,Input!$A$6:$GZ$6,0),FALSE),0)*$F133/$G133)*$D133</f>
        <v>0</v>
      </c>
      <c r="JU133" s="1">
        <f>IF($E133+$I133+$D$7&lt;=JU$22,0,IF(JU$22-$D$7&gt;=$E133,VLOOKUP($C133,Input!$A$8:$GZ$39,MATCH(JU$21,Input!$A$6:$GZ$6,0),FALSE),0)*$F133/$G133)*$D133</f>
        <v>0</v>
      </c>
      <c r="JV133" s="1">
        <f>IF($E133+$I133+$D$7&lt;=JV$22,0,IF(JV$22-$D$7&gt;=$E133,VLOOKUP($C133,Input!$A$8:$GZ$39,MATCH(JV$21,Input!$A$6:$GZ$6,0),FALSE),0)*$F133/$G133)*$D133</f>
        <v>0</v>
      </c>
      <c r="JW133" s="1">
        <f>IF($E133+$I133+$D$7&lt;=JW$22,0,IF(JW$22-$D$7&gt;=$E133,VLOOKUP($C133,Input!$A$8:$GZ$39,MATCH(JW$21,Input!$A$6:$GZ$6,0),FALSE),0)*$F133/$G133)*$D133</f>
        <v>0</v>
      </c>
      <c r="JX133" s="1">
        <f>IF($E133+$I133+$D$7&lt;=JX$22,0,IF(JX$22-$D$7&gt;=$E133,VLOOKUP($C133,Input!$A$8:$GZ$39,MATCH(JX$21,Input!$A$6:$GZ$6,0),FALSE),0)*$F133/$G133)*$D133</f>
        <v>0</v>
      </c>
      <c r="JY133" s="1">
        <f>IF($E133+$I133+$D$7&lt;=JY$22,0,IF(JY$22-$D$7&gt;=$E133,VLOOKUP($C133,Input!$A$8:$GZ$39,MATCH(JY$21,Input!$A$6:$GZ$6,0),FALSE),0)*$F133/$G133)*$D133</f>
        <v>0</v>
      </c>
      <c r="JZ133" s="1">
        <f>IF($E133+$I133+$D$7&lt;=JZ$22,0,IF(JZ$22-$D$7&gt;=$E133,VLOOKUP($C133,Input!$A$8:$GZ$39,MATCH(JZ$21,Input!$A$6:$GZ$6,0),FALSE),0)*$F133/$G133)*$D133</f>
        <v>0</v>
      </c>
      <c r="KA133" s="1">
        <f>IF($E133+$I133+$D$7&lt;=KA$22,0,IF(KA$22-$D$7&gt;=$E133,VLOOKUP($C133,Input!$A$8:$GZ$39,MATCH(KA$21,Input!$A$6:$GZ$6,0),FALSE),0)*$F133/$G133)*$D133</f>
        <v>0</v>
      </c>
      <c r="KB133" s="1">
        <f>IF($E133+$I133+$D$7&lt;=KB$22,0,IF(KB$22-$D$7&gt;=$E133,VLOOKUP($C133,Input!$A$8:$GZ$39,MATCH(KB$21,Input!$A$6:$GZ$6,0),FALSE),0)*$F133/$G133)*$D133</f>
        <v>0</v>
      </c>
      <c r="KC133" s="1">
        <f>IF($E133+$I133+$D$7&lt;=KC$22,0,IF(KC$22-$D$7&gt;=$E133,VLOOKUP($C133,Input!$A$8:$GZ$39,MATCH(KC$21,Input!$A$6:$GZ$6,0),FALSE),0)*$F133/$G133)*$D133</f>
        <v>0</v>
      </c>
      <c r="KD133" s="1">
        <f>IF($E133+$I133+$D$7&lt;=KD$22,0,IF(KD$22-$D$7&gt;=$E133,VLOOKUP($C133,Input!$A$8:$GZ$39,MATCH(KD$21,Input!$A$6:$GZ$6,0),FALSE),0)*$F133/$G133)*$D133</f>
        <v>0</v>
      </c>
      <c r="KE133" s="1">
        <f>IF($E133+$I133+$D$7&lt;=KE$22,0,IF(KE$22-$D$7&gt;=$E133,VLOOKUP($C133,Input!$A$8:$GZ$39,MATCH(KE$21,Input!$A$6:$GZ$6,0),FALSE),0)*$F133/$G133)*$D133</f>
        <v>0</v>
      </c>
      <c r="KF133" s="1">
        <f>IF($E133+$I133+$D$7&lt;=KF$22,0,IF(KF$22-$D$7&gt;=$E133,VLOOKUP($C133,Input!$A$8:$GZ$39,MATCH(KF$21,Input!$A$6:$GZ$6,0),FALSE),0)*$F133/$G133)*$D133</f>
        <v>0</v>
      </c>
      <c r="KG133" s="1">
        <f>IF($E133+$I133+$D$7&lt;=KG$22,0,IF(KG$22-$D$7&gt;=$E133,VLOOKUP($C133,Input!$A$8:$GZ$39,MATCH(KG$21,Input!$A$6:$GZ$6,0),FALSE),0)*$F133/$G133)*$D133</f>
        <v>0</v>
      </c>
      <c r="KH133" s="1">
        <f>IF($E133+$I133+$D$7&lt;=KH$22,0,IF(KH$22-$D$7&gt;=$E133,VLOOKUP($C133,Input!$A$8:$GZ$39,MATCH(KH$21,Input!$A$6:$GZ$6,0),FALSE),0)*$F133/$G133)*$D133</f>
        <v>0</v>
      </c>
      <c r="KI133" s="1">
        <f>IF($E133+$I133+$D$7&lt;=KI$22,0,IF(KI$22-$D$7&gt;=$E133,VLOOKUP($C133,Input!$A$8:$GZ$39,MATCH(KI$21,Input!$A$6:$GZ$6,0),FALSE),0)*$F133/$G133)*$D133</f>
        <v>0</v>
      </c>
      <c r="KJ133" s="1">
        <f>IF($E133+$I133+$D$7&lt;=KJ$22,0,IF(KJ$22-$D$7&gt;=$E133,VLOOKUP($C133,Input!$A$8:$GZ$39,MATCH(KJ$21,Input!$A$6:$GZ$6,0),FALSE),0)*$F133/$G133)*$D133</f>
        <v>0</v>
      </c>
      <c r="KK133" s="1">
        <f>IF($E133+$I133+$D$7&lt;=KK$22,0,IF(KK$22-$D$7&gt;=$E133,VLOOKUP($C133,Input!$A$8:$GZ$39,MATCH(KK$21,Input!$A$6:$GZ$6,0),FALSE),0)*$F133/$G133)*$D133</f>
        <v>0</v>
      </c>
      <c r="KL133" s="1">
        <f>IF($E133+$I133+$D$7&lt;=KL$22,0,IF(KL$22-$D$7&gt;=$E133,VLOOKUP($C133,Input!$A$8:$GZ$39,MATCH(KL$21,Input!$A$6:$GZ$6,0),FALSE),0)*$F133/$G133)*$D133</f>
        <v>0</v>
      </c>
      <c r="KM133" s="1">
        <f>IF($E133+$I133+$D$7&lt;=KM$22,0,IF(KM$22-$D$7&gt;=$E133,VLOOKUP($C133,Input!$A$8:$GZ$39,MATCH(KM$21,Input!$A$6:$GZ$6,0),FALSE),0)*$F133/$G133)*$D133</f>
        <v>0</v>
      </c>
      <c r="KN133" s="1">
        <f>IF($E133+$I133+$D$7&lt;=KN$22,0,IF(KN$22-$D$7&gt;=$E133,VLOOKUP($C133,Input!$A$8:$GZ$39,MATCH(KN$21,Input!$A$6:$GZ$6,0),FALSE),0)*$F133/$G133)*$D133</f>
        <v>0</v>
      </c>
      <c r="KO133" s="1">
        <f>IF($E133+$I133+$D$7&lt;=KO$22,0,IF(KO$22-$D$7&gt;=$E133,VLOOKUP($C133,Input!$A$8:$GZ$39,MATCH(KO$21,Input!$A$6:$GZ$6,0),FALSE),0)*$F133/$G133)*$D133</f>
        <v>0</v>
      </c>
      <c r="KP133" s="1">
        <f>IF($E133+$I133+$D$7&lt;=KP$22,0,IF(KP$22-$D$7&gt;=$E133,VLOOKUP($C133,Input!$A$8:$GZ$39,MATCH(KP$21,Input!$A$6:$GZ$6,0),FALSE),0)*$F133/$G133)*$D133</f>
        <v>0</v>
      </c>
      <c r="KQ133" s="1">
        <f>IF($E133+$I133+$D$7&lt;=KQ$22,0,IF(KQ$22-$D$7&gt;=$E133,VLOOKUP($C133,Input!$A$8:$GZ$39,MATCH(KQ$21,Input!$A$6:$GZ$6,0),FALSE),0)*$F133/$G133)*$D133</f>
        <v>0</v>
      </c>
      <c r="KR133" s="1">
        <f>IF($E133+$I133+$D$7&lt;=KR$22,0,IF(KR$22-$D$7&gt;=$E133,VLOOKUP($C133,Input!$A$8:$GZ$39,MATCH(KR$21,Input!$A$6:$GZ$6,0),FALSE),0)*$F133/$G133)*$D133</f>
        <v>0</v>
      </c>
      <c r="KS133" s="1">
        <f>IF($E133+$I133+$D$7&lt;=KS$22,0,IF(KS$22-$D$7&gt;=$E133,VLOOKUP($C133,Input!$A$8:$GZ$39,MATCH(KS$21,Input!$A$6:$GZ$6,0),FALSE),0)*$F133/$G133)*$D133</f>
        <v>0</v>
      </c>
      <c r="KT133" s="1">
        <f>IF($E133+$I133+$D$7&lt;=KT$22,0,IF(KT$22-$D$7&gt;=$E133,VLOOKUP($C133,Input!$A$8:$GZ$39,MATCH(KT$21,Input!$A$6:$GZ$6,0),FALSE),0)*$F133/$G133)*$D133</f>
        <v>0</v>
      </c>
      <c r="KU133" s="1">
        <f>IF($E133+$I133+$D$7&lt;=KU$22,0,IF(KU$22-$D$7&gt;=$E133,VLOOKUP($C133,Input!$A$8:$GZ$39,MATCH(KU$21,Input!$A$6:$GZ$6,0),FALSE),0)*$F133/$G133)*$D133</f>
        <v>0</v>
      </c>
      <c r="KV133" s="1">
        <f>IF($E133+$I133+$D$7&lt;=KV$22,0,IF(KV$22-$D$7&gt;=$E133,VLOOKUP($C133,Input!$A$8:$GZ$39,MATCH(KV$21,Input!$A$6:$GZ$6,0),FALSE),0)*$F133/$G133)*$D133</f>
        <v>0</v>
      </c>
      <c r="KW133" s="1">
        <f>IF($E133+$I133+$D$7&lt;=KW$22,0,IF(KW$22-$D$7&gt;=$E133,VLOOKUP($C133,Input!$A$8:$GZ$39,MATCH(KW$21,Input!$A$6:$GZ$6,0),FALSE),0)*$F133/$G133)*$D133</f>
        <v>0</v>
      </c>
      <c r="KY133" t="str">
        <f>VLOOKUP($C133,Input!$A$8:$HV$39,MATCH(KY$21,Input!$A$6:$HV$6,0),FALSE)</f>
        <v>$/kWh from "Main Tab" selection for depot charging and it is scaled to EIA cost projections</v>
      </c>
      <c r="KZ133" s="1">
        <f>IF($E133+$I133+$D$7&lt;=KZ$22,0,IF(KZ$22-$D$7&gt;=$E133,VLOOKUP($C133,Input!$A$8:$HV$39,MATCH(KZ$21,Input!$A$6:$HV$6,0),FALSE)/$G133*$F133,0))*$D133</f>
        <v>0</v>
      </c>
      <c r="LA133" s="1">
        <f>IF($E133+$I133+$D$7&lt;=LA$22,0,IF(LA$22-$D$7&gt;=$E133,VLOOKUP($C133,Input!$A$8:$HV$39,MATCH(LA$21,Input!$A$6:$HV$6,0),FALSE)/$G133*$F133,0))*$D133</f>
        <v>0</v>
      </c>
      <c r="LB133" s="1">
        <f>IF($E133+$I133+$D$7&lt;=LB$22,0,IF(LB$22-$D$7&gt;=$E133,VLOOKUP($C133,Input!$A$8:$HV$39,MATCH(LB$21,Input!$A$6:$HV$6,0),FALSE)/$G133*$F133,0))*$D133</f>
        <v>0</v>
      </c>
      <c r="LC133" s="1">
        <f>IF($E133+$I133+$D$7&lt;=LC$22,0,IF(LC$22-$D$7&gt;=$E133,VLOOKUP($C133,Input!$A$8:$HV$39,MATCH(LC$21,Input!$A$6:$HV$6,0),FALSE)/$G133*$F133,0))*$D133</f>
        <v>0</v>
      </c>
      <c r="LD133" s="1">
        <f>IF($E133+$I133+$D$7&lt;=LD$22,0,IF(LD$22-$D$7&gt;=$E133,VLOOKUP($C133,Input!$A$8:$HV$39,MATCH(LD$21,Input!$A$6:$HV$6,0),FALSE)/$G133*$F133,0))*$D133</f>
        <v>0</v>
      </c>
      <c r="LE133" s="1">
        <f>IF($E133+$I133+$D$7&lt;=LE$22,0,IF(LE$22-$D$7&gt;=$E133,VLOOKUP($C133,Input!$A$8:$HV$39,MATCH(LE$21,Input!$A$6:$HV$6,0),FALSE)/$G133*$F133,0))*$D133</f>
        <v>0</v>
      </c>
      <c r="LF133" s="1">
        <f>IF($E133+$I133+$D$7&lt;=LF$22,0,IF(LF$22-$D$7&gt;=$E133,VLOOKUP($C133,Input!$A$8:$HV$39,MATCH(LF$21,Input!$A$6:$HV$6,0),FALSE)/$G133*$F133,0))*$D133</f>
        <v>0</v>
      </c>
      <c r="LG133" s="1">
        <f>IF($E133+$I133+$D$7&lt;=LG$22,0,IF(LG$22-$D$7&gt;=$E133,VLOOKUP($C133,Input!$A$8:$HV$39,MATCH(LG$21,Input!$A$6:$HV$6,0),FALSE)/$G133*$F133,0))*$D133</f>
        <v>0</v>
      </c>
      <c r="LH133" s="1">
        <f>IF($E133+$I133+$D$7&lt;=LH$22,0,IF(LH$22-$D$7&gt;=$E133,VLOOKUP($C133,Input!$A$8:$HV$39,MATCH(LH$21,Input!$A$6:$HV$6,0),FALSE)/$G133*$F133,0))*$D133</f>
        <v>0</v>
      </c>
      <c r="LI133" s="1">
        <f>IF($E133+$I133+$D$7&lt;=LI$22,0,IF(LI$22-$D$7&gt;=$E133,VLOOKUP($C133,Input!$A$8:$HV$39,MATCH(LI$21,Input!$A$6:$HV$6,0),FALSE)/$G133*$F133,0))*$D133</f>
        <v>0</v>
      </c>
      <c r="LJ133" s="1">
        <f>IF($E133+$I133+$D$7&lt;=LJ$22,0,IF(LJ$22-$D$7&gt;=$E133,VLOOKUP($C133,Input!$A$8:$HV$39,MATCH(LJ$21,Input!$A$6:$HV$6,0),FALSE)/$G133*$F133,0))*$D133</f>
        <v>0</v>
      </c>
      <c r="LK133" s="1">
        <f>IF($E133+$I133+$D$7&lt;=LK$22,0,IF(LK$22-$D$7&gt;=$E133,VLOOKUP($C133,Input!$A$8:$HV$39,MATCH(LK$21,Input!$A$6:$HV$6,0),FALSE)/$G133*$F133,0))*$D133</f>
        <v>0</v>
      </c>
      <c r="LL133" s="1">
        <f>IF($E133+$I133+$D$7&lt;=LL$22,0,IF(LL$22-$D$7&gt;=$E133,VLOOKUP($C133,Input!$A$8:$HV$39,MATCH(LL$21,Input!$A$6:$HV$6,0),FALSE)/$G133*$F133,0))*$D133</f>
        <v>0</v>
      </c>
      <c r="LM133" s="1">
        <f>IF($E133+$I133+$D$7&lt;=LM$22,0,IF(LM$22-$D$7&gt;=$E133,VLOOKUP($C133,Input!$A$8:$HV$39,MATCH(LM$21,Input!$A$6:$HV$6,0),FALSE)/$G133*$F133,0))*$D133</f>
        <v>0</v>
      </c>
      <c r="LN133" s="1">
        <f>IF($E133+$I133+$D$7&lt;=LN$22,0,IF(LN$22-$D$7&gt;=$E133,VLOOKUP($C133,Input!$A$8:$HV$39,MATCH(LN$21,Input!$A$6:$HV$6,0),FALSE)/$G133*$F133,0))*$D133</f>
        <v>0</v>
      </c>
      <c r="LO133" s="1">
        <f>IF($E133+$I133+$D$7&lt;=LO$22,0,IF(LO$22-$D$7&gt;=$E133,VLOOKUP($C133,Input!$A$8:$HV$39,MATCH(LO$21,Input!$A$6:$HV$6,0),FALSE)/$G133*$F133,0))*$D133</f>
        <v>0</v>
      </c>
      <c r="LP133" s="1">
        <f>IF($E133+$I133+$D$7&lt;=LP$22,0,IF(LP$22-$D$7&gt;=$E133,VLOOKUP($C133,Input!$A$8:$HV$39,MATCH(LP$21,Input!$A$6:$HV$6,0),FALSE)/$G133*$F133,0))*$D133</f>
        <v>0</v>
      </c>
      <c r="LQ133" s="1">
        <f>IF($E133+$I133+$D$7&lt;=LQ$22,0,IF(LQ$22-$D$7&gt;=$E133,VLOOKUP($C133,Input!$A$8:$HV$39,MATCH(LQ$21,Input!$A$6:$HV$6,0),FALSE)/$G133*$F133,0))*$D133</f>
        <v>0</v>
      </c>
      <c r="LR133" s="1">
        <f>IF($E133+$I133+$D$7&lt;=LR$22,0,IF(LR$22-$D$7&gt;=$E133,VLOOKUP($C133,Input!$A$8:$HV$39,MATCH(LR$21,Input!$A$6:$HV$6,0),FALSE)/$G133*$F133,0))*$D133</f>
        <v>379511.66167770716</v>
      </c>
      <c r="LS133" s="1">
        <f>IF($E133+$I133+$D$7&lt;=LS$22,0,IF(LS$22-$D$7&gt;=$E133,VLOOKUP($C133,Input!$A$8:$HV$39,MATCH(LS$21,Input!$A$6:$HV$6,0),FALSE)/$G133*$F133,0))*$D133</f>
        <v>393891.91808633006</v>
      </c>
      <c r="LT133" s="1">
        <f>IF($E133+$I133+$D$7&lt;=LT$22,0,IF(LT$22-$D$7&gt;=$E133,VLOOKUP($C133,Input!$A$8:$HV$39,MATCH(LT$21,Input!$A$6:$HV$6,0),FALSE)/$G133*$F133,0))*$D133</f>
        <v>408792.65940411505</v>
      </c>
      <c r="LU133" s="1">
        <f>IF($E133+$I133+$D$7&lt;=LU$22,0,IF(LU$22-$D$7&gt;=$E133,VLOOKUP($C133,Input!$A$8:$HV$39,MATCH(LU$21,Input!$A$6:$HV$6,0),FALSE)/$G133*$F133,0))*$D133</f>
        <v>424271.07144538517</v>
      </c>
      <c r="LV133" s="1">
        <f>IF($E133+$I133+$D$7&lt;=LV$22,0,IF(LV$22-$D$7&gt;=$E133,VLOOKUP($C133,Input!$A$8:$HV$39,MATCH(LV$21,Input!$A$6:$HV$6,0),FALSE)/$G133*$F133,0))*$D133</f>
        <v>446398.38469467405</v>
      </c>
      <c r="LW133" s="1">
        <f>IF($E133+$I133+$D$7&lt;=LW$22,0,IF(LW$22-$D$7&gt;=$E133,VLOOKUP($C133,Input!$A$8:$HV$39,MATCH(LW$21,Input!$A$6:$HV$6,0),FALSE)/$G133*$F133,0))*$D133</f>
        <v>468607.65916224354</v>
      </c>
      <c r="LX133" s="1">
        <f>IF($E133+$I133+$D$7&lt;=LX$22,0,IF(LX$22-$D$7&gt;=$E133,VLOOKUP($C133,Input!$A$8:$HV$39,MATCH(LX$21,Input!$A$6:$HV$6,0),FALSE)/$G133*$F133,0))*$D133</f>
        <v>471819.59893062577</v>
      </c>
      <c r="LY133" s="1">
        <f>IF($E133+$I133+$D$7&lt;=LY$22,0,IF(LY$22-$D$7&gt;=$E133,VLOOKUP($C133,Input!$A$8:$HV$39,MATCH(LY$21,Input!$A$6:$HV$6,0),FALSE)/$G133*$F133,0))*$D133</f>
        <v>477942.26979124337</v>
      </c>
      <c r="LZ133" s="1">
        <f>IF($E133+$I133+$D$7&lt;=LZ$22,0,IF(LZ$22-$D$7&gt;=$E133,VLOOKUP($C133,Input!$A$8:$HV$39,MATCH(LZ$21,Input!$A$6:$HV$6,0),FALSE)/$G133*$F133,0))*$D133</f>
        <v>488018.54072230606</v>
      </c>
      <c r="MA133" s="1">
        <f>IF($E133+$I133+$D$7&lt;=MA$22,0,IF(MA$22-$D$7&gt;=$E133,VLOOKUP($C133,Input!$A$8:$HV$39,MATCH(MA$21,Input!$A$6:$HV$6,0),FALSE)/$G133*$F133,0))*$D133</f>
        <v>488807.03737648891</v>
      </c>
      <c r="MB133" s="1">
        <f>IF($E133+$I133+$D$7&lt;=MB$22,0,IF(MB$22-$D$7&gt;=$E133,VLOOKUP($C133,Input!$A$8:$HV$39,MATCH(MB$21,Input!$A$6:$HV$6,0),FALSE)/$G133*$F133,0))*$D133</f>
        <v>489433.5587125785</v>
      </c>
      <c r="MC133" s="1">
        <f>IF($E133+$I133+$D$7&lt;=MC$22,0,IF(MC$22-$D$7&gt;=$E133,VLOOKUP($C133,Input!$A$8:$HV$39,MATCH(MC$21,Input!$A$6:$HV$6,0),FALSE)/$G133*$F133,0))*$D133</f>
        <v>486225.03359530319</v>
      </c>
      <c r="MD133" s="1">
        <f>IF($E133+$I133+$D$7&lt;=MD$22,0,IF(MD$22-$D$7&gt;=$E133,VLOOKUP($C133,Input!$A$8:$HV$39,MATCH(MD$21,Input!$A$6:$HV$6,0),FALSE)/$G133*$F133,0))*$D133</f>
        <v>483826.70159514248</v>
      </c>
      <c r="ME133" s="1">
        <f>IF($E133+$I133+$D$7&lt;=ME$22,0,IF(ME$22-$D$7&gt;=$E133,VLOOKUP($C133,Input!$A$8:$HV$39,MATCH(ME$21,Input!$A$6:$HV$6,0),FALSE)/$G133*$F133,0))*$D133</f>
        <v>483224.25546769961</v>
      </c>
      <c r="MF133" s="1">
        <f>IF($E133+$I133+$D$7&lt;=MF$22,0,IF(MF$22-$D$7&gt;=$E133,VLOOKUP($C133,Input!$A$8:$HV$39,MATCH(MF$21,Input!$A$6:$HV$6,0),FALSE)/$G133*$F133,0))*$D133</f>
        <v>0</v>
      </c>
      <c r="MG133" s="1">
        <f>IF($E133+$I133+$D$7&lt;=MG$22,0,IF(MG$22-$D$7&gt;=$E133,VLOOKUP($C133,Input!$A$8:$HV$39,MATCH(MG$21,Input!$A$6:$HV$6,0),FALSE)/$G133*$F133,0))*$D133</f>
        <v>0</v>
      </c>
      <c r="MH133" s="1">
        <f>IF($E133+$I133+$D$7&lt;=MH$22,0,IF(MH$22-$D$7&gt;=$E133,VLOOKUP($C133,Input!$A$8:$HV$39,MATCH(MH$21,Input!$A$6:$HV$6,0),FALSE)/$G133*$F133,0))*$D133</f>
        <v>0</v>
      </c>
      <c r="MI133" s="1">
        <f>IF($E133+$I133+$D$7&lt;=MI$22,0,IF(MI$22-$D$7&gt;=$E133,VLOOKUP($C133,Input!$A$8:$HV$39,MATCH(MI$21,Input!$A$6:$HV$6,0),FALSE)/$G133*$F133,0))*$D133</f>
        <v>0</v>
      </c>
      <c r="MJ133" s="1">
        <f>IF($E133+$I133+$D$7&lt;=MJ$22,0,IF(MJ$22-$D$7&gt;=$E133,VLOOKUP($C133,Input!$A$8:$HV$39,MATCH(MJ$21,Input!$A$6:$HV$6,0),FALSE)/$G133*$F133,0))*$D133</f>
        <v>0</v>
      </c>
      <c r="MK133" s="1">
        <f>IF($E133+$I133+$D$7&lt;=MK$22,0,IF(MK$22-$D$7&gt;=$E133,VLOOKUP($C133,Input!$A$8:$HV$39,MATCH(MK$21,Input!$A$6:$HV$6,0),FALSE)/$G133*$F133,0))*$D133</f>
        <v>0</v>
      </c>
      <c r="ML133" s="1">
        <f>IF($E133+$I133+$D$7&lt;=ML$22,0,IF(ML$22-$D$7&gt;=$E133,VLOOKUP($C133,Input!$A$8:$HV$39,MATCH(ML$21,Input!$A$6:$HV$6,0),FALSE)/$G133*$F133,0))*$D133</f>
        <v>0</v>
      </c>
      <c r="MM133" s="1">
        <f>IF($E133+$I133+$D$7&lt;=MM$22,0,IF(MM$22-$D$7&gt;=$E133,VLOOKUP($C133,Input!$A$8:$HV$39,MATCH(MM$21,Input!$A$6:$HV$6,0),FALSE)/$G133*$F133,0))*$D133</f>
        <v>0</v>
      </c>
      <c r="MN133" s="1">
        <f>IF($E133+$I133+$D$7&lt;=MN$22,0,IF(MN$22-$D$7&gt;=$E133,VLOOKUP($C133,Input!$A$8:$HV$39,MATCH(MN$21,Input!$A$6:$HV$6,0),FALSE)/$G133*$F133,0))*$D133</f>
        <v>0</v>
      </c>
      <c r="MO133" s="1">
        <f>IF($E133+$I133+$D$7&lt;=MO$22,0,IF(MO$22-$D$7&gt;=$E133,VLOOKUP($C133,Input!$A$8:$HV$39,MATCH(MO$21,Input!$A$6:$HV$6,0),FALSE)/$G133*$F133,0))*$D133</f>
        <v>0</v>
      </c>
      <c r="MP133" s="1">
        <f>IF($E133+$I133+$D$7&lt;=MP$22,0,IF(MP$22-$D$7&gt;=$E133,VLOOKUP($C133,Input!$A$8:$HV$39,MATCH(MP$21,Input!$A$6:$HV$6,0),FALSE)/$G133*$F133,0))*$D133</f>
        <v>0</v>
      </c>
      <c r="MQ133" s="1">
        <f>IF($E133+$I133+$D$7&lt;=MQ$22,0,IF(MQ$22-$D$7&gt;=$E133,VLOOKUP($C133,Input!$A$8:$HV$39,MATCH(MQ$21,Input!$A$6:$HV$6,0),FALSE)/$G133*$F133,0))*$D133</f>
        <v>0</v>
      </c>
      <c r="MR133" s="1">
        <f>IF($E133+$I133+$D$7&lt;=MR$22,0,IF(MR$22-$D$7&gt;=$E133,VLOOKUP($C133,Input!$A$8:$HV$39,MATCH(MR$21,Input!$A$6:$HV$6,0),FALSE)/$G133*$F133,0))*$D133</f>
        <v>0</v>
      </c>
      <c r="MS133" s="1">
        <f>IF($E133+$I133+$D$7&lt;=MS$22,0,IF(MS$22-$D$7&gt;=$E133,VLOOKUP($C133,Input!$A$8:$HV$39,MATCH(MS$21,Input!$A$6:$HV$6,0),FALSE)/$G133*$F133,0))*$D133</f>
        <v>0</v>
      </c>
      <c r="MT133" s="1">
        <f>IF($E133+$I133+$D$7&lt;=MT$22,0,IF(MT$22-$D$7&gt;=$E133,VLOOKUP($C133,Input!$A$8:$HV$39,MATCH(MT$21,Input!$A$6:$HV$6,0),FALSE)/$G133*$F133,0))*$D133</f>
        <v>0</v>
      </c>
      <c r="MU133" s="1">
        <f>IF($E133+$I133+$D$7&lt;=MU$22,0,IF(MU$22-$D$7&gt;=$E133,VLOOKUP($C133,Input!$A$8:$HV$39,MATCH(MU$21,Input!$A$6:$HV$6,0),FALSE)/$G133*$F133,0))*$D133</f>
        <v>0</v>
      </c>
      <c r="MV133" s="1">
        <f>IF($E133+$I133+$D$7&lt;=MV$22,0,IF(MV$22-$D$7&gt;=$E133,VLOOKUP($C133,Input!$A$8:$HV$39,MATCH(MV$21,Input!$A$6:$HV$6,0),FALSE)/$G133*$F133,0))*$D133</f>
        <v>0</v>
      </c>
      <c r="MW133" s="1">
        <f>IF($E133+$I133+$D$7&lt;=MW$22,0,IF(MW$22-$D$7&gt;=$E133,VLOOKUP($C133,Input!$A$8:$HV$39,MATCH(MW$21,Input!$A$6:$HV$6,0),FALSE)/$G133*$F133,0))*$D133</f>
        <v>0</v>
      </c>
      <c r="MX133" s="1">
        <f>IF($E133+$I133+$D$7&lt;=MX$22,0,IF(MX$22-$D$7&gt;=$E133,VLOOKUP($C133,Input!$A$8:$HV$39,MATCH(MX$21,Input!$A$6:$HV$6,0),FALSE)/$G133*$F133,0))*$D133</f>
        <v>0</v>
      </c>
      <c r="MZ133" t="str">
        <f>VLOOKUP($C133,Input!$A$8:$HV$39,MATCH(MZ$21,Input!$A$6:$HV$6,0),FALSE)</f>
        <v>Electricity LCFS Credit ($/kWh)</v>
      </c>
      <c r="NA133" s="1">
        <f>IF($E133+$I133+$D$7&lt;=NA$22,0,IF(NA$22-$D$7&gt;=$E133,-VLOOKUP($C133,Input!$A$8:$HV$39,MATCH(NA$21,Input!$A$6:$HV$6,0),FALSE)/$G133*$F133,0))*$D133*$G$4/100</f>
        <v>0</v>
      </c>
      <c r="NB133" s="1">
        <f>IF($E133+$I133+$D$7&lt;=NB$22,0,IF(NB$22-$D$7&gt;=$E133,-VLOOKUP($C133,Input!$A$8:$HV$39,MATCH(NB$21,Input!$A$6:$HV$6,0),FALSE)/$G133*$F133,0))*$D133*$G$4/100</f>
        <v>0</v>
      </c>
      <c r="NC133" s="1">
        <f>IF($E133+$I133+$D$7&lt;=NC$22,0,IF(NC$22-$D$7&gt;=$E133,-VLOOKUP($C133,Input!$A$8:$HV$39,MATCH(NC$21,Input!$A$6:$HV$6,0),FALSE)/$G133*$F133,0))*$D133*$G$4/100</f>
        <v>-429257.82815999998</v>
      </c>
      <c r="ND133" s="1">
        <f>IF($E133+$I133+$D$7&lt;=ND$22,0,IF(ND$22-$D$7&gt;=$E133,-VLOOKUP($C133,Input!$A$8:$HV$39,MATCH(ND$21,Input!$A$6:$HV$6,0),FALSE)/$G133*$F133,0))*$D133*$G$4/100</f>
        <v>-414035.91936000006</v>
      </c>
      <c r="NE133" s="1">
        <f>IF($E133+$I133+$D$7&lt;=NE$22,0,IF(NE$22-$D$7&gt;=$E133,-VLOOKUP($C133,Input!$A$8:$HV$39,MATCH(NE$21,Input!$A$6:$HV$6,0),FALSE)/$G133*$F133,0))*$D133*$G$4/100</f>
        <v>-398814.01056000002</v>
      </c>
      <c r="NF133" s="1">
        <f>IF($E133+$I133+$D$7&lt;=NF$22,0,IF(NF$22-$D$7&gt;=$E133,-VLOOKUP($C133,Input!$A$8:$HV$39,MATCH(NF$21,Input!$A$6:$HV$6,0),FALSE)/$G133*$F133,0))*$D133*$G$4/100</f>
        <v>-398814.01056000002</v>
      </c>
      <c r="NG133" s="1">
        <f>IF($E133+$I133+$D$7&lt;=NG$22,0,IF(NG$22-$D$7&gt;=$E133,-VLOOKUP($C133,Input!$A$8:$HV$39,MATCH(NG$21,Input!$A$6:$HV$6,0),FALSE)/$G133*$F133,0))*$D133*$G$4/100</f>
        <v>-398814.01056000002</v>
      </c>
      <c r="NH133" s="1">
        <f>IF($E133+$I133+$D$7&lt;=NH$22,0,IF(NH$22-$D$7&gt;=$E133,-VLOOKUP($C133,Input!$A$8:$HV$39,MATCH(NH$21,Input!$A$6:$HV$6,0),FALSE)/$G133*$F133,0))*$D133*$G$4/100</f>
        <v>-398814.01056000002</v>
      </c>
      <c r="NI133" s="1">
        <f>IF($E133+$I133+$D$7&lt;=NI$22,0,IF(NI$22-$D$7&gt;=$E133,-VLOOKUP($C133,Input!$A$8:$HV$39,MATCH(NI$21,Input!$A$6:$HV$6,0),FALSE)/$G133*$F133,0))*$D133*$G$4/100</f>
        <v>-398814.01056000002</v>
      </c>
      <c r="NJ133" s="1">
        <f>IF($E133+$I133+$D$7&lt;=NJ$22,0,IF(NJ$22-$D$7&gt;=$E133,-VLOOKUP($C133,Input!$A$8:$HV$39,MATCH(NJ$21,Input!$A$6:$HV$6,0),FALSE)/$G133*$F133,0))*$D133*$G$4/100</f>
        <v>-398814.01056000002</v>
      </c>
      <c r="NK133" s="1">
        <f>IF($E133+$I133+$D$7&lt;=NK$22,0,IF(NK$22-$D$7&gt;=$E133,-VLOOKUP($C133,Input!$A$8:$HV$39,MATCH(NK$21,Input!$A$6:$HV$6,0),FALSE)/$G133*$F133,0))*$D133*$G$4/100</f>
        <v>-398814.01056000002</v>
      </c>
      <c r="NL133" s="1">
        <f>IF($E133+$I133+$D$7&lt;=NL$22,0,IF(NL$22-$D$7&gt;=$E133,-VLOOKUP($C133,Input!$A$8:$HV$39,MATCH(NL$21,Input!$A$6:$HV$6,0),FALSE)/$G133*$F133,0))*$D133*$G$4/100</f>
        <v>-398814.01056000002</v>
      </c>
      <c r="NM133" s="1">
        <f>IF($E133+$I133+$D$7&lt;=NM$22,0,IF(NM$22-$D$7&gt;=$E133,-VLOOKUP($C133,Input!$A$8:$HV$39,MATCH(NM$21,Input!$A$6:$HV$6,0),FALSE)/$G133*$F133,0))*$D133*$G$4/100</f>
        <v>-398814.01056000002</v>
      </c>
      <c r="NN133" s="1">
        <f>IF($E133+$I133+$D$7&lt;=NN$22,0,IF(NN$22-$D$7&gt;=$E133,-VLOOKUP($C133,Input!$A$8:$HV$39,MATCH(NN$21,Input!$A$6:$HV$6,0),FALSE)/$G133*$F133,0))*$D133*$G$4/100</f>
        <v>-398814.01056000002</v>
      </c>
      <c r="NO133" s="1">
        <f>IF($E133+$I133+$D$7&lt;=NO$22,0,IF(NO$22-$D$7&gt;=$E133,-VLOOKUP($C133,Input!$A$8:$HV$39,MATCH(NO$21,Input!$A$6:$HV$6,0),FALSE)/$G133*$F133,0))*$D133*$G$4/100</f>
        <v>-398814.01056000002</v>
      </c>
      <c r="NP133" s="1">
        <f>IF($E133+$I133+$D$7&lt;=NP$22,0,IF(NP$22-$D$7&gt;=$E133,-VLOOKUP($C133,Input!$A$8:$HV$39,MATCH(NP$21,Input!$A$6:$HV$6,0),FALSE)/$G133*$F133,0))*$D133*$G$4/100</f>
        <v>-398814.01056000002</v>
      </c>
      <c r="NQ133" s="1">
        <f>IF($E133+$I133+$D$7&lt;=NQ$22,0,IF(NQ$22-$D$7&gt;=$E133,-VLOOKUP($C133,Input!$A$8:$HV$39,MATCH(NQ$21,Input!$A$6:$HV$6,0),FALSE)/$G133*$F133,0))*$D133*$G$4/100</f>
        <v>0</v>
      </c>
      <c r="NR133" s="1">
        <f>IF($E133+$I133+$D$7&lt;=NR$22,0,IF(NR$22-$D$7&gt;=$E133,-VLOOKUP($C133,Input!$A$8:$HV$39,MATCH(NR$21,Input!$A$6:$HV$6,0),FALSE)/$G133*$F133,0))*$D133*$G$4/100</f>
        <v>0</v>
      </c>
      <c r="NS133" s="1">
        <f>IF($E133+$I133+$D$7&lt;=NS$22,0,IF(NS$22-$D$7&gt;=$E133,-VLOOKUP($C133,Input!$A$8:$HV$39,MATCH(NS$21,Input!$A$6:$HV$6,0),FALSE)/$G133*$F133,0))*$D133*$G$4/100</f>
        <v>0</v>
      </c>
      <c r="NT133" s="1">
        <f>IF($E133+$I133+$D$7&lt;=NT$22,0,IF(NT$22-$D$7&gt;=$E133,-VLOOKUP($C133,Input!$A$8:$HV$39,MATCH(NT$21,Input!$A$6:$HV$6,0),FALSE)/$G133*$F133,0))*$D133*$G$4/100</f>
        <v>0</v>
      </c>
      <c r="NU133" s="1">
        <f>IF($E133+$I133+$D$7&lt;=NU$22,0,IF(NU$22-$D$7&gt;=$E133,-VLOOKUP($C133,Input!$A$8:$HV$39,MATCH(NU$21,Input!$A$6:$HV$6,0),FALSE)/$G133*$F133,0))*$D133*$G$4/100</f>
        <v>0</v>
      </c>
      <c r="NV133" s="1">
        <f>IF($E133+$I133+$D$7&lt;=NV$22,0,IF(NV$22-$D$7&gt;=$E133,-VLOOKUP($C133,Input!$A$8:$HV$39,MATCH(NV$21,Input!$A$6:$HV$6,0),FALSE)/$G133*$F133,0))*$D133*$G$4/100</f>
        <v>0</v>
      </c>
      <c r="NW133" s="1">
        <f>IF($E133+$I133+$D$7&lt;=NW$22,0,IF(NW$22-$D$7&gt;=$E133,-VLOOKUP($C133,Input!$A$8:$HV$39,MATCH(NW$21,Input!$A$6:$HV$6,0),FALSE)/$G133*$F133,0))*$D133*$G$4/100</f>
        <v>0</v>
      </c>
      <c r="NX133" s="1">
        <f>IF($E133+$I133+$D$7&lt;=NX$22,0,IF(NX$22-$D$7&gt;=$E133,-VLOOKUP($C133,Input!$A$8:$HV$39,MATCH(NX$21,Input!$A$6:$HV$6,0),FALSE)/$G133*$F133,0))*$D133*$G$4/100</f>
        <v>0</v>
      </c>
      <c r="NY133" s="1">
        <f>IF($E133+$I133+$D$7&lt;=NY$22,0,IF(NY$22-$D$7&gt;=$E133,-VLOOKUP($C133,Input!$A$8:$HV$39,MATCH(NY$21,Input!$A$6:$HV$6,0),FALSE)/$G133*$F133,0))*$D133*$G$4/100</f>
        <v>0</v>
      </c>
      <c r="NZ133" s="1">
        <f>IF($E133+$I133+$D$7&lt;=NZ$22,0,IF(NZ$22-$D$7&gt;=$E133,-VLOOKUP($C133,Input!$A$8:$HV$39,MATCH(NZ$21,Input!$A$6:$HV$6,0),FALSE)/$G133*$F133,0))*$D133*$G$4/100</f>
        <v>0</v>
      </c>
      <c r="OA133" s="1">
        <f>IF($E133+$I133+$D$7&lt;=OA$22,0,IF(OA$22-$D$7&gt;=$E133,-VLOOKUP($C133,Input!$A$8:$HV$39,MATCH(OA$21,Input!$A$6:$HV$6,0),FALSE)/$G133*$F133,0))*$D133*$G$4/100</f>
        <v>0</v>
      </c>
      <c r="OB133" s="1">
        <f>IF($E133+$I133+$D$7&lt;=OB$22,0,IF(OB$22-$D$7&gt;=$E133,-VLOOKUP($C133,Input!$A$8:$HV$39,MATCH(OB$21,Input!$A$6:$HV$6,0),FALSE)/$G133*$F133,0))*$D133*$G$4/100</f>
        <v>0</v>
      </c>
      <c r="OC133" s="1">
        <f>IF($E133+$I133+$D$7&lt;=OC$22,0,IF(OC$22-$D$7&gt;=$E133,-VLOOKUP($C133,Input!$A$8:$HV$39,MATCH(OC$21,Input!$A$6:$HV$6,0),FALSE)/$G133*$F133,0))*$D133*$G$4/100</f>
        <v>0</v>
      </c>
      <c r="OD133" s="1">
        <f>IF($E133+$I133+$D$7&lt;=OD$22,0,IF(OD$22-$D$7&gt;=$E133,-VLOOKUP($C133,Input!$A$8:$HV$39,MATCH(OD$21,Input!$A$6:$HV$6,0),FALSE)/$G133*$F133,0))*$D133*$G$4/100</f>
        <v>0</v>
      </c>
      <c r="OE133" s="1">
        <f>IF($E133+$I133+$D$7&lt;=OE$22,0,IF(OE$22-$D$7&gt;=$E133,-VLOOKUP($C133,Input!$A$8:$HV$39,MATCH(OE$21,Input!$A$6:$HV$6,0),FALSE)/$G133*$F133,0))*$D133*$G$4/100</f>
        <v>0</v>
      </c>
      <c r="OF133" s="1">
        <f>IF($E133+$I133+$D$7&lt;=OF$22,0,IF(OF$22-$D$7&gt;=$E133,-VLOOKUP($C133,Input!$A$8:$HV$39,MATCH(OF$21,Input!$A$6:$HV$6,0),FALSE)/$G133*$F133,0))*$D133*$G$4/100</f>
        <v>0</v>
      </c>
      <c r="OG133" s="1">
        <f>IF($E133+$I133+$D$7&lt;=OG$22,0,IF(OG$22-$D$7&gt;=$E133,-VLOOKUP($C133,Input!$A$8:$HV$39,MATCH(OG$21,Input!$A$6:$HV$6,0),FALSE)/$G133*$F133,0))*$D133*$G$4/100</f>
        <v>0</v>
      </c>
      <c r="OH133" s="1">
        <f>IF($E133+$I133+$D$7&lt;=OH$22,0,IF(OH$22-$D$7&gt;=$E133,-VLOOKUP($C133,Input!$A$8:$HV$39,MATCH(OH$21,Input!$A$6:$HV$6,0),FALSE)/$G133*$F133,0))*$D133*$G$4/100</f>
        <v>0</v>
      </c>
      <c r="OI133" s="1">
        <f>IF($E133+$I133+$D$7&lt;=OI$22,0,IF(OI$22-$D$7&gt;=$E133,-VLOOKUP($C133,Input!$A$8:$HV$39,MATCH(OI$21,Input!$A$6:$HV$6,0),FALSE)/$G133*$F133,0))*$D133*$G$4/100</f>
        <v>0</v>
      </c>
      <c r="OK133" t="str">
        <f>VLOOKUP($C133,Input!$A$8:$HW$39,MATCH(OK$21,Input!$A$6:$HW$6,0),FALSE)</f>
        <v>Charger Inspection Maint ($/year)</v>
      </c>
      <c r="OL133" s="1">
        <f>IF($E133+$I133+$D$7&lt;=OL$22,0,IF(OL$22-$D$7&gt;=$E133,IF(COUNTIF($KZ133:LP133,"&gt;0")&gt;0,VLOOKUP($C133,Input!$A$8:$HV$21,MATCH($OK$21+COUNTIF($KZ133:LP133,"&gt;0"),Input!$A$6:$HV$6,0),FALSE),0),0))*$D133</f>
        <v>0</v>
      </c>
      <c r="OM133" s="1">
        <f>IF($E133+$I133+$D$7&lt;=OM$22,0,IF(OM$22-$D$7&gt;=$E133,IF(COUNTIF($KZ133:LQ133,"&gt;0")&gt;0,VLOOKUP($C133,Input!$A$8:$HV$21,MATCH($OK$21+COUNTIF($KZ133:LQ133,"&gt;0"),Input!$A$6:$HV$6,0),FALSE),0),0))*$D133</f>
        <v>0</v>
      </c>
      <c r="ON133" s="1">
        <f>IF($E133+$I133+$D$7&lt;=ON$22,0,IF(ON$22-$D$7&gt;=$E133,IF(COUNTIF($KZ133:LR133,"&gt;0")&gt;0,VLOOKUP($C133,Input!$A$8:$HV$21,MATCH($OK$21+COUNTIF($KZ133:LR133,"&gt;0"),Input!$A$6:$HV$6,0),FALSE),0),0))*$D133</f>
        <v>23500</v>
      </c>
      <c r="OO133" s="1">
        <f>IF($E133+$I133+$D$7&lt;=OO$22,0,IF(OO$22-$D$7&gt;=$E133,IF(COUNTIF($KZ133:LS133,"&gt;0")&gt;0,VLOOKUP($C133,Input!$A$8:$HV$21,MATCH($OK$21+COUNTIF($KZ133:LS133,"&gt;0"),Input!$A$6:$HV$6,0),FALSE),0),0))*$D133</f>
        <v>23500</v>
      </c>
      <c r="OP133" s="1">
        <f>IF($E133+$I133+$D$7&lt;=OP$22,0,IF(OP$22-$D$7&gt;=$E133,IF(COUNTIF($KZ133:LT133,"&gt;0")&gt;0,VLOOKUP($C133,Input!$A$8:$HV$21,MATCH($OK$21+COUNTIF($KZ133:LT133,"&gt;0"),Input!$A$6:$HV$6,0),FALSE),0),0))*$D133</f>
        <v>23500</v>
      </c>
      <c r="OQ133" s="1">
        <f>IF($E133+$I133+$D$7&lt;=OQ$22,0,IF(OQ$22-$D$7&gt;=$E133,IF(COUNTIF($KZ133:LU133,"&gt;0")&gt;0,VLOOKUP($C133,Input!$A$8:$HV$21,MATCH($OK$21+COUNTIF($KZ133:LU133,"&gt;0"),Input!$A$6:$HV$6,0),FALSE),0),0))*$D133</f>
        <v>23500</v>
      </c>
      <c r="OR133" s="1">
        <f>IF($E133+$I133+$D$7&lt;=OR$22,0,IF(OR$22-$D$7&gt;=$E133,IF(COUNTIF($KZ133:LV133,"&gt;0")&gt;0,VLOOKUP($C133,Input!$A$8:$HV$21,MATCH($OK$21+COUNTIF($KZ133:LV133,"&gt;0"),Input!$A$6:$HV$6,0),FALSE),0),0))*$D133</f>
        <v>23500</v>
      </c>
      <c r="OS133" s="1">
        <f>IF($E133+$I133+$D$7&lt;=OS$22,0,IF(OS$22-$D$7&gt;=$E133,IF(COUNTIF($KZ133:LW133,"&gt;0")&gt;0,VLOOKUP($C133,Input!$A$8:$HV$21,MATCH($OK$21+COUNTIF($KZ133:LW133,"&gt;0"),Input!$A$6:$HV$6,0),FALSE),0),0))*$D133</f>
        <v>23500</v>
      </c>
      <c r="OT133" s="1">
        <f>IF($E133+$I133+$D$7&lt;=OT$22,0,IF(OT$22-$D$7&gt;=$E133,IF(COUNTIF($KZ133:LX133,"&gt;0")&gt;0,VLOOKUP($C133,Input!$A$8:$HV$21,MATCH($OK$21+COUNTIF($KZ133:LX133,"&gt;0"),Input!$A$6:$HV$6,0),FALSE),0),0))*$D133</f>
        <v>23500</v>
      </c>
      <c r="OU133" s="1">
        <f>IF($E133+$I133+$D$7&lt;=OU$22,0,IF(OU$22-$D$7&gt;=$E133,IF(COUNTIF($KZ133:LY133,"&gt;0")&gt;0,VLOOKUP($C133,Input!$A$8:$HV$21,MATCH($OK$21+COUNTIF($KZ133:LY133,"&gt;0"),Input!$A$6:$HV$6,0),FALSE),0),0))*$D133</f>
        <v>23500</v>
      </c>
      <c r="OV133" s="1">
        <f>IF($E133+$I133+$D$7&lt;=OV$22,0,IF(OV$22-$D$7&gt;=$E133,IF(COUNTIF($KZ133:LZ133,"&gt;0")&gt;0,VLOOKUP($C133,Input!$A$8:$HV$21,MATCH($OK$21+COUNTIF($KZ133:LZ133,"&gt;0"),Input!$A$6:$HV$6,0),FALSE),0),0))*$D133</f>
        <v>23500</v>
      </c>
      <c r="OW133" s="1">
        <f>IF($E133+$I133+$D$7&lt;=OW$22,0,IF(OW$22-$D$7&gt;=$E133,IF(COUNTIF($KZ133:MA133,"&gt;0")&gt;0,VLOOKUP($C133,Input!$A$8:$HV$21,MATCH($OK$21+COUNTIF($KZ133:MA133,"&gt;0"),Input!$A$6:$HV$6,0),FALSE),0),0))*$D133</f>
        <v>23500</v>
      </c>
      <c r="OX133" s="1">
        <f>IF($E133+$I133+$D$7&lt;=OX$22,0,IF(OX$22-$D$7&gt;=$E133,IF(COUNTIF($KZ133:MB133,"&gt;0")&gt;0,VLOOKUP($C133,Input!$A$8:$HV$21,MATCH($OK$21+COUNTIF($KZ133:MB133,"&gt;0"),Input!$A$6:$HV$6,0),FALSE),0),0))*$D133</f>
        <v>23500</v>
      </c>
      <c r="OY133" s="1">
        <f>IF($E133+$I133+$D$7&lt;=OY$22,0,IF(OY$22-$D$7&gt;=$E133,IF(COUNTIF($KZ133:MC133,"&gt;0")&gt;0,VLOOKUP($C133,Input!$A$8:$HV$21,MATCH($OK$21+COUNTIF($KZ133:MC133,"&gt;0"),Input!$A$6:$HV$6,0),FALSE),0),0))*$D133</f>
        <v>23500</v>
      </c>
      <c r="OZ133" s="1">
        <f>IF($E133+$I133+$D$7&lt;=OZ$22,0,IF(OZ$22-$D$7&gt;=$E133,IF(COUNTIF($KZ133:MD133,"&gt;0")&gt;0,VLOOKUP($C133,Input!$A$8:$HV$21,MATCH($OK$21+COUNTIF($KZ133:MD133,"&gt;0"),Input!$A$6:$HV$6,0),FALSE),0),0))*$D133</f>
        <v>23500</v>
      </c>
      <c r="PA133" s="1">
        <f>IF($E133+$I133+$D$7&lt;=PA$22,0,IF(PA$22-$D$7&gt;=$E133,IF(COUNTIF($KZ133:ME133,"&gt;0")&gt;0,VLOOKUP($C133,Input!$A$8:$HV$21,MATCH($OK$21+COUNTIF($KZ133:ME133,"&gt;0"),Input!$A$6:$HV$6,0),FALSE),0),0))*$D133</f>
        <v>23500</v>
      </c>
      <c r="PB133" s="1">
        <f>IF($E133+$I133+$D$7&lt;=PB$22,0,IF(PB$22-$D$7&gt;=$E133,IF(COUNTIF($KZ133:MF133,"&gt;0")&gt;0,VLOOKUP($C133,Input!$A$8:$HV$21,MATCH($OK$21+COUNTIF($KZ133:MF133,"&gt;0"),Input!$A$6:$HV$6,0),FALSE),0),0))*$D133</f>
        <v>0</v>
      </c>
      <c r="PC133" s="1">
        <f>IF($E133+$I133+$D$7&lt;=PC$22,0,IF(PC$22-$D$7&gt;=$E133,IF(COUNTIF($KZ133:MG133,"&gt;0")&gt;0,VLOOKUP($C133,Input!$A$8:$HV$21,MATCH($OK$21+COUNTIF($KZ133:MG133,"&gt;0"),Input!$A$6:$HV$6,0),FALSE),0),0))*$D133</f>
        <v>0</v>
      </c>
      <c r="PD133" s="1">
        <f>IF($E133+$I133+$D$7&lt;=PD$22,0,IF(PD$22-$D$7&gt;=$E133,IF(COUNTIF($KZ133:MH133,"&gt;0")&gt;0,VLOOKUP($C133,Input!$A$8:$HV$21,MATCH($OK$21+COUNTIF($KZ133:MH133,"&gt;0"),Input!$A$6:$HV$6,0),FALSE),0),0))*$D133</f>
        <v>0</v>
      </c>
      <c r="PE133" s="1">
        <f>IF($E133+$I133+$D$7&lt;=PE$22,0,IF(PE$22-$D$7&gt;=$E133,IF(COUNTIF($KZ133:MI133,"&gt;0")&gt;0,VLOOKUP($C133,Input!$A$8:$HV$21,MATCH($OK$21+COUNTIF($KZ133:MI133,"&gt;0"),Input!$A$6:$HV$6,0),FALSE),0),0))*$D133</f>
        <v>0</v>
      </c>
      <c r="PF133" s="1">
        <f>IF($E133+$I133+$D$7&lt;=PF$22,0,IF(PF$22-$D$7&gt;=$E133,IF(COUNTIF($KZ133:MJ133,"&gt;0")&gt;0,VLOOKUP($C133,Input!$A$8:$HV$21,MATCH($OK$21+COUNTIF($KZ133:MJ133,"&gt;0"),Input!$A$6:$HV$6,0),FALSE),0),0))*$D133</f>
        <v>0</v>
      </c>
      <c r="PG133" s="1">
        <f>IF($E133+$I133+$D$7&lt;=PG$22,0,IF(PG$22-$D$7&gt;=$E133,IF(COUNTIF($KZ133:MK133,"&gt;0")&gt;0,VLOOKUP($C133,Input!$A$8:$HV$21,MATCH($OK$21+COUNTIF($KZ133:MK133,"&gt;0"),Input!$A$6:$HV$6,0),FALSE),0),0))*$D133</f>
        <v>0</v>
      </c>
      <c r="PH133" s="1">
        <f>IF($E133+$I133+$D$7&lt;=PH$22,0,IF(PH$22-$D$7&gt;=$E133,IF(COUNTIF($KZ133:ML133,"&gt;0")&gt;0,VLOOKUP($C133,Input!$A$8:$HV$21,MATCH($OK$21+COUNTIF($KZ133:ML133,"&gt;0"),Input!$A$6:$HV$6,0),FALSE),0),0))*$D133</f>
        <v>0</v>
      </c>
      <c r="PI133" s="1">
        <f>IF($E133+$I133+$D$7&lt;=PI$22,0,IF(PI$22-$D$7&gt;=$E133,IF(COUNTIF($KZ133:MM133,"&gt;0")&gt;0,VLOOKUP($C133,Input!$A$8:$HV$21,MATCH($OK$21+COUNTIF($KZ133:MM133,"&gt;0"),Input!$A$6:$HV$6,0),FALSE),0),0))*$D133</f>
        <v>0</v>
      </c>
      <c r="PJ133" s="1">
        <f>IF($E133+$I133+$D$7&lt;=PJ$22,0,IF(PJ$22-$D$7&gt;=$E133,IF(COUNTIF($KZ133:MN133,"&gt;0")&gt;0,VLOOKUP($C133,Input!$A$8:$HV$21,MATCH($OK$21+COUNTIF($KZ133:MN133,"&gt;0"),Input!$A$6:$HV$6,0),FALSE),0),0))*$D133</f>
        <v>0</v>
      </c>
      <c r="PK133" s="1">
        <f>IF($E133+$I133+$D$7&lt;=PK$22,0,IF(PK$22-$D$7&gt;=$E133,IF(COUNTIF($KZ133:MO133,"&gt;0")&gt;0,VLOOKUP($C133,Input!$A$8:$HV$21,MATCH($OK$21+COUNTIF($KZ133:MO133,"&gt;0"),Input!$A$6:$HV$6,0),FALSE),0),0))*$D133</f>
        <v>0</v>
      </c>
      <c r="PL133" s="1">
        <f>IF($E133+$I133+$D$7&lt;=PL$22,0,IF(PL$22-$D$7&gt;=$E133,IF(COUNTIF($KZ133:MP133,"&gt;0")&gt;0,VLOOKUP($C133,Input!$A$8:$HV$21,MATCH($OK$21+COUNTIF($KZ133:MP133,"&gt;0"),Input!$A$6:$HV$6,0),FALSE),0),0))*$D133</f>
        <v>0</v>
      </c>
      <c r="PM133" s="1">
        <f>IF($E133+$I133+$D$7&lt;=PM$22,0,IF(PM$22-$D$7&gt;=$E133,IF(COUNTIF($KZ133:MQ133,"&gt;0")&gt;0,VLOOKUP($C133,Input!$A$8:$HV$21,MATCH($OK$21+COUNTIF($KZ133:MQ133,"&gt;0"),Input!$A$6:$HV$6,0),FALSE),0),0))*$D133</f>
        <v>0</v>
      </c>
      <c r="PN133" s="1">
        <f>IF($E133+$I133+$D$7&lt;=PN$22,0,IF(PN$22-$D$7&gt;=$E133,IF(COUNTIF($KZ133:MR133,"&gt;0")&gt;0,VLOOKUP($C133,Input!$A$8:$HV$21,MATCH($OK$21+COUNTIF($KZ133:MR133,"&gt;0"),Input!$A$6:$HV$6,0),FALSE),0),0))*$D133</f>
        <v>0</v>
      </c>
      <c r="PO133" s="1">
        <f>IF($E133+$I133+$D$7&lt;=PO$22,0,IF(PO$22-$D$7&gt;=$E133,IF(COUNTIF($KZ133:MS133,"&gt;0")&gt;0,VLOOKUP($C133,Input!$A$8:$HV$21,MATCH($OK$21+COUNTIF($KZ133:MS133,"&gt;0"),Input!$A$6:$HV$6,0),FALSE),0),0))*$D133</f>
        <v>0</v>
      </c>
      <c r="PP133" s="1">
        <f>IF($E133+$I133+$D$7&lt;=PP$22,0,IF(PP$22-$D$7&gt;=$E133,IF(COUNTIF($KZ133:MT133,"&gt;0")&gt;0,VLOOKUP($C133,Input!$A$8:$HV$21,MATCH($OK$21+COUNTIF($KZ133:MT133,"&gt;0"),Input!$A$6:$HV$6,0),FALSE),0),0))*$D133</f>
        <v>0</v>
      </c>
      <c r="PQ133" s="1">
        <f>IF($E133+$I133+$D$7&lt;=PQ$22,0,IF(PQ$22-$D$7&gt;=$E133,IF(COUNTIF($KZ133:MU133,"&gt;0")&gt;0,VLOOKUP($C133,Input!$A$8:$HV$21,MATCH($OK$21+COUNTIF($KZ133:MU133,"&gt;0"),Input!$A$6:$HV$6,0),FALSE),0),0))*$D133</f>
        <v>0</v>
      </c>
      <c r="PR133" s="1">
        <f>IF($E133+$I133+$D$7&lt;=PR$22,0,IF(PR$22-$D$7&gt;=$E133,IF(COUNTIF($KZ133:MV133,"&gt;0")&gt;0,VLOOKUP($C133,Input!$A$8:$HV$21,MATCH($OK$21+COUNTIF($KZ133:MV133,"&gt;0"),Input!$A$6:$HV$6,0),FALSE),0),0))*$D133</f>
        <v>0</v>
      </c>
      <c r="PS133" s="1">
        <f>IF($E133+$I133+$D$7&lt;=PS$22,0,IF(PS$22-$D$7&gt;=$E133,IF(COUNTIF($KZ133:MW133,"&gt;0")&gt;0,VLOOKUP($C133,Input!$A$8:$HV$21,MATCH($OK$21+COUNTIF($KZ133:MW133,"&gt;0"),Input!$A$6:$HV$6,0),FALSE),0),0))*$D133</f>
        <v>0</v>
      </c>
      <c r="PT133" s="1">
        <f>IF($E133+$I133+$D$7&lt;=PT$22,0,IF(PT$22-$D$7&gt;=$E133,IF(COUNTIF($KZ133:MX133,"&gt;0")&gt;0,VLOOKUP($C133,Input!$A$8:$HV$21,MATCH($OK$21+COUNTIF($KZ133:MX133,"&gt;0"),Input!$A$6:$HV$6,0),FALSE),0),0))*$D133</f>
        <v>0</v>
      </c>
      <c r="PV133" s="1" t="str">
        <f t="shared" si="871"/>
        <v>2018 MY All In - 40' Proterra 330 kWh {47 Buses}</v>
      </c>
      <c r="PW133" s="1">
        <f t="shared" si="951"/>
        <v>0</v>
      </c>
      <c r="PX133" s="1">
        <f t="shared" si="952"/>
        <v>0</v>
      </c>
      <c r="PY133" s="1">
        <f t="shared" si="953"/>
        <v>40826628.046801649</v>
      </c>
      <c r="PZ133" s="1">
        <f t="shared" si="954"/>
        <v>1131355.9987263298</v>
      </c>
      <c r="QA133" s="1">
        <f t="shared" si="955"/>
        <v>1161478.648844115</v>
      </c>
      <c r="QB133" s="1">
        <f t="shared" si="956"/>
        <v>1176957.0608853851</v>
      </c>
      <c r="QC133" s="1">
        <f t="shared" si="957"/>
        <v>1199084.374134674</v>
      </c>
      <c r="QD133" s="1">
        <f t="shared" si="958"/>
        <v>1221293.6486022435</v>
      </c>
      <c r="QE133" s="1">
        <f t="shared" si="959"/>
        <v>4749505.5883706259</v>
      </c>
      <c r="QF133" s="1">
        <f t="shared" si="960"/>
        <v>1230628.2592312433</v>
      </c>
      <c r="QG133" s="1">
        <f t="shared" si="961"/>
        <v>1240704.530162306</v>
      </c>
      <c r="QH133" s="1">
        <f t="shared" si="962"/>
        <v>1241493.0268164889</v>
      </c>
      <c r="QI133" s="1">
        <f t="shared" si="963"/>
        <v>1242119.5481525783</v>
      </c>
      <c r="QJ133" s="1">
        <f t="shared" si="964"/>
        <v>1238911.023035303</v>
      </c>
      <c r="QK133" s="1">
        <f t="shared" si="965"/>
        <v>1236512.6910351424</v>
      </c>
      <c r="QL133" s="1">
        <f t="shared" si="966"/>
        <v>1235910.2449076995</v>
      </c>
      <c r="QM133" s="1">
        <f t="shared" si="967"/>
        <v>0</v>
      </c>
      <c r="QN133" s="1">
        <f t="shared" si="968"/>
        <v>0</v>
      </c>
      <c r="QO133" s="1">
        <f t="shared" si="969"/>
        <v>0</v>
      </c>
      <c r="QP133" s="1">
        <f t="shared" si="970"/>
        <v>0</v>
      </c>
      <c r="QQ133" s="1">
        <f t="shared" si="971"/>
        <v>0</v>
      </c>
      <c r="QR133" s="1">
        <f t="shared" si="972"/>
        <v>0</v>
      </c>
      <c r="QS133" s="1">
        <f t="shared" si="973"/>
        <v>0</v>
      </c>
      <c r="QT133" s="1">
        <f t="shared" si="974"/>
        <v>0</v>
      </c>
      <c r="QU133" s="1">
        <f t="shared" si="975"/>
        <v>0</v>
      </c>
      <c r="QV133" s="1">
        <f t="shared" si="976"/>
        <v>0</v>
      </c>
      <c r="QW133" s="1">
        <f t="shared" si="977"/>
        <v>0</v>
      </c>
      <c r="QX133" s="1">
        <f t="shared" si="978"/>
        <v>0</v>
      </c>
      <c r="QY133" s="1">
        <f t="shared" si="979"/>
        <v>0</v>
      </c>
      <c r="QZ133" s="1">
        <f t="shared" si="980"/>
        <v>0</v>
      </c>
      <c r="RA133" s="1">
        <f t="shared" si="981"/>
        <v>0</v>
      </c>
      <c r="RB133" s="1">
        <f t="shared" si="982"/>
        <v>0</v>
      </c>
      <c r="RC133" s="1">
        <f t="shared" si="983"/>
        <v>0</v>
      </c>
      <c r="RD133" s="1">
        <f t="shared" si="984"/>
        <v>0</v>
      </c>
      <c r="RE133" s="1">
        <f t="shared" si="985"/>
        <v>0</v>
      </c>
      <c r="RF133" s="1">
        <f t="shared" si="986"/>
        <v>60132582.689705789</v>
      </c>
      <c r="RG133" s="1">
        <f t="shared" si="987"/>
        <v>53400973.028794512</v>
      </c>
      <c r="RH133" s="72"/>
      <c r="RI133" s="91"/>
    </row>
    <row r="134" spans="1:477" x14ac:dyDescent="0.25">
      <c r="A134" s="89"/>
      <c r="B134" s="148">
        <v>0.2</v>
      </c>
      <c r="C134" s="111" t="s">
        <v>75</v>
      </c>
      <c r="D134" s="85">
        <f t="shared" si="913"/>
        <v>47</v>
      </c>
      <c r="E134" s="83">
        <f t="shared" si="988"/>
        <v>2019</v>
      </c>
      <c r="F134" s="68">
        <f t="shared" si="870"/>
        <v>40000</v>
      </c>
      <c r="G134" s="69">
        <f>VLOOKUP($C134,Input!$A$8:$HV$39,MATCH(G$21,Input!$A$6:$HV$6,0),FALSE)</f>
        <v>0.47619047619047616</v>
      </c>
      <c r="H134" s="123">
        <f>VLOOKUP($C134,Input!$A$8:$HV$39,MATCH(H$21,Input!$A$6:$HV$6,0),FALSE)</f>
        <v>0</v>
      </c>
      <c r="I134" s="70">
        <f>VLOOKUP($C134,Input!$A$8:$HV$39,MATCH(I$21,Input!$A$6:$HV$6,0),FALSE)</f>
        <v>14</v>
      </c>
      <c r="J134" s="1">
        <f>+IF($E134=J$22,VLOOKUP($C134,Input!$A$8:$AN$39,MATCH(J$21,Input!$A$6:$AN$6,0),FALSE)+$H134,0)*$D134</f>
        <v>0</v>
      </c>
      <c r="K134" s="1">
        <f>+IF($E134=K$22,VLOOKUP($C134,Input!$A$8:$AN$39,MATCH(K$21,Input!$A$6:$AN$6,0),FALSE)+$H134,0)*$D134</f>
        <v>0</v>
      </c>
      <c r="L134" s="1">
        <f>+IF($E134=L$22,VLOOKUP($C134,Input!$A$8:$AN$39,MATCH(L$21,Input!$A$6:$AN$6,0),FALSE)+$H134,0)*$D134</f>
        <v>0</v>
      </c>
      <c r="M134" s="1">
        <f>+IF($E134=M$22,VLOOKUP($C134,Input!$A$8:$AN$39,MATCH(M$21,Input!$A$6:$AN$6,0),FALSE)+$H134,0)*$D134</f>
        <v>33369128.276481565</v>
      </c>
      <c r="N134" s="1">
        <f>+IF($E134=N$22,VLOOKUP($C134,Input!$A$8:$AN$39,MATCH(N$21,Input!$A$6:$AN$6,0),FALSE)+$H134,0)*$D134</f>
        <v>0</v>
      </c>
      <c r="O134" s="1">
        <f>+IF($E134=O$22,VLOOKUP($C134,Input!$A$8:$AN$39,MATCH(O$21,Input!$A$6:$AN$6,0),FALSE)+$H134,0)*$D134</f>
        <v>0</v>
      </c>
      <c r="P134" s="1">
        <f>+IF($E134=P$22,VLOOKUP($C134,Input!$A$8:$AN$39,MATCH(P$21,Input!$A$6:$AN$6,0),FALSE)+$H134,0)*$D134</f>
        <v>0</v>
      </c>
      <c r="Q134" s="1">
        <f>+IF($E134=Q$22,VLOOKUP($C134,Input!$A$8:$AN$39,MATCH(Q$21,Input!$A$6:$AN$6,0),FALSE)+$H134,0)*$D134</f>
        <v>0</v>
      </c>
      <c r="R134" s="1">
        <f>+IF($E134=R$22,VLOOKUP($C134,Input!$A$8:$AN$39,MATCH(R$21,Input!$A$6:$AN$6,0),FALSE)+$H134,0)*$D134</f>
        <v>0</v>
      </c>
      <c r="S134" s="1">
        <f>+IF($E134=S$22,VLOOKUP($C134,Input!$A$8:$AN$39,MATCH(S$21,Input!$A$6:$AN$6,0),FALSE)+$H134,0)*$D134</f>
        <v>0</v>
      </c>
      <c r="T134" s="1">
        <f>+IF($E134=T$22,VLOOKUP($C134,Input!$A$8:$AN$39,MATCH(T$21,Input!$A$6:$AN$6,0),FALSE)+$H134,0)*$D134</f>
        <v>0</v>
      </c>
      <c r="U134" s="1">
        <f>+IF($E134=U$22,VLOOKUP($C134,Input!$A$8:$AN$39,MATCH(U$21,Input!$A$6:$AN$6,0),FALSE)+$H134,0)*$D134</f>
        <v>0</v>
      </c>
      <c r="V134" s="1">
        <f>+IF($E134=V$22,VLOOKUP($C134,Input!$A$8:$AN$39,MATCH(V$21,Input!$A$6:$AN$6,0),FALSE)+$H134,0)*$D134</f>
        <v>0</v>
      </c>
      <c r="W134" s="1">
        <f>+IF($E134=W$22,VLOOKUP($C134,Input!$A$8:$AN$39,MATCH(W$21,Input!$A$6:$AN$6,0),FALSE)+$H134,0)*$D134</f>
        <v>0</v>
      </c>
      <c r="X134" s="1">
        <f>+IF($E134=X$22,VLOOKUP($C134,Input!$A$8:$AN$39,MATCH(X$21,Input!$A$6:$AN$6,0),FALSE)+$H134,0)*$D134</f>
        <v>0</v>
      </c>
      <c r="Y134" s="1">
        <f>+IF($E134=Y$22,VLOOKUP($C134,Input!$A$8:$AN$39,MATCH(Y$21,Input!$A$6:$AN$6,0),FALSE)+$H134,0)*$D134</f>
        <v>0</v>
      </c>
      <c r="Z134" s="1">
        <f>+IF($E134=Z$22,VLOOKUP($C134,Input!$A$8:$AN$39,MATCH(Z$21,Input!$A$6:$AN$6,0),FALSE)+$H134,0)*$D134</f>
        <v>0</v>
      </c>
      <c r="AA134" s="1">
        <f>+IF($E134=AA$22,VLOOKUP($C134,Input!$A$8:$AN$39,MATCH(AA$21,Input!$A$6:$AN$6,0),FALSE)+$H134,0)*$D134</f>
        <v>0</v>
      </c>
      <c r="AB134" s="1">
        <f>+IF($E134=AB$22,VLOOKUP($C134,Input!$A$8:$AN$39,MATCH(AB$21,Input!$A$6:$AN$6,0),FALSE)+$H134,0)*$D134</f>
        <v>0</v>
      </c>
      <c r="AC134" s="1">
        <f>+IF($E134=AC$22,VLOOKUP($C134,Input!$A$8:$AN$39,MATCH(AC$21,Input!$A$6:$AN$6,0),FALSE)+$H134,0)*$D134</f>
        <v>0</v>
      </c>
      <c r="AD134" s="1">
        <f>+IF($E134=AD$22,VLOOKUP($C134,Input!$A$8:$AN$39,MATCH(AD$21,Input!$A$6:$AN$6,0),FALSE)+$H134,0)*$D134</f>
        <v>0</v>
      </c>
      <c r="AE134" s="1">
        <f>+IF($E134=AE$22,VLOOKUP($C134,Input!$A$8:$AN$39,MATCH(AE$21,Input!$A$6:$AN$6,0),FALSE)+$H134,0)*$D134</f>
        <v>0</v>
      </c>
      <c r="AF134" s="1">
        <f>+IF($E134=AF$22,VLOOKUP($C134,Input!$A$8:$AN$39,MATCH(AF$21,Input!$A$6:$AN$6,0),FALSE)+$H134,0)*$D134</f>
        <v>0</v>
      </c>
      <c r="AG134" s="1">
        <f>+IF($E134=AG$22,VLOOKUP($C134,Input!$A$8:$AN$39,MATCH(AG$21,Input!$A$6:$AN$6,0),FALSE)+$H134,0)*$D134</f>
        <v>0</v>
      </c>
      <c r="AH134" s="1">
        <f>+IF($E134=AH$22,VLOOKUP($C134,Input!$A$8:$AN$39,MATCH(AH$21,Input!$A$6:$AN$6,0),FALSE)+$H134,0)*$D134</f>
        <v>0</v>
      </c>
      <c r="AI134" s="1">
        <f>+IF($E134=AI$22,VLOOKUP($C134,Input!$A$8:$AN$39,MATCH(AI$21,Input!$A$6:$AN$6,0),FALSE)+$H134,0)*$D134</f>
        <v>0</v>
      </c>
      <c r="AJ134" s="1">
        <f>+IF($E134=AJ$22,VLOOKUP($C134,Input!$A$8:$AN$39,MATCH(AJ$21,Input!$A$6:$AN$6,0),FALSE)+$H134,0)*$D134</f>
        <v>0</v>
      </c>
      <c r="AK134" s="1">
        <f>+IF($E134=AK$22,VLOOKUP($C134,Input!$A$8:$AN$39,MATCH(AK$21,Input!$A$6:$AN$6,0),FALSE)+$H134,0)*$D134</f>
        <v>0</v>
      </c>
      <c r="AL134" s="1">
        <f>+IF($E134=AL$22,VLOOKUP($C134,Input!$A$8:$AN$39,MATCH(AL$21,Input!$A$6:$AN$6,0),FALSE)+$H134,0)*$D134</f>
        <v>0</v>
      </c>
      <c r="AM134" s="1">
        <f>+IF($E134=AM$22,VLOOKUP($C134,Input!$A$8:$AN$39,MATCH(AM$21,Input!$A$6:$AN$6,0),FALSE)+$H134,0)*$D134</f>
        <v>0</v>
      </c>
      <c r="AN134" s="1">
        <f>+IF($E134=AN$22,VLOOKUP($C134,Input!$A$8:$AN$39,MATCH(AN$21,Input!$A$6:$AN$6,0),FALSE)+$H134,0)*$D134</f>
        <v>0</v>
      </c>
      <c r="AO134" s="1">
        <f>+IF($E134=AO$22,VLOOKUP($C134,Input!$A$8:$AN$39,MATCH(AO$21,Input!$A$6:$AN$6,0),FALSE)+$H134,0)*$D134</f>
        <v>0</v>
      </c>
      <c r="AP134" s="1">
        <f>+IF($E134=AP$22,VLOOKUP($C134,Input!$A$8:$AN$39,MATCH(AP$21,Input!$A$6:$AN$6,0),FALSE)+$H134,0)*$D134</f>
        <v>0</v>
      </c>
      <c r="AQ134" s="1">
        <f>+IF($E134=AQ$22,VLOOKUP($C134,Input!$A$8:$AN$39,MATCH(AQ$21,Input!$A$6:$AN$6,0),FALSE)+$H134,0)*$D134</f>
        <v>0</v>
      </c>
      <c r="AR134" s="1">
        <f>+IF($E134=AR$22,VLOOKUP($C134,Input!$A$8:$AN$39,MATCH(AR$21,Input!$A$6:$AN$6,0),FALSE)+$H134,0)*$D134</f>
        <v>0</v>
      </c>
      <c r="AT134" t="str">
        <f>VLOOKUP($C134,Input!$A$8:$HV$39,MATCH(AT$21,Input!$A$6:$HV$6,0),FALSE)</f>
        <v>Parts and administrative cost</v>
      </c>
      <c r="AU134" s="1">
        <f>+IF($E134=AU$22,VLOOKUP($C134,Input!$A$8:$HV$39,MATCH(AU$21,Input!$A$6:$HV$6,0),FALSE),0)*$D134</f>
        <v>0</v>
      </c>
      <c r="AV134" s="1">
        <f>+IF($E134=AV$22,VLOOKUP($C134,Input!$A$8:$HV$39,MATCH(AV$21,Input!$A$6:$HV$6,0),FALSE),0)*$D134</f>
        <v>0</v>
      </c>
      <c r="AW134" s="1">
        <f>+IF($E134=AW$22,VLOOKUP($C134,Input!$A$8:$HV$39,MATCH(AW$21,Input!$A$6:$HV$6,0),FALSE),0)*$D134</f>
        <v>0</v>
      </c>
      <c r="AX134" s="1">
        <f>+IF($E134=AX$22,VLOOKUP($C134,Input!$A$8:$HV$39,MATCH(AX$21,Input!$A$6:$HV$6,0),FALSE),0)*$D134</f>
        <v>834228.2069120392</v>
      </c>
      <c r="AY134" s="1">
        <f>+IF($E134=AY$22,VLOOKUP($C134,Input!$A$8:$HV$39,MATCH(AY$21,Input!$A$6:$HV$6,0),FALSE),0)*$D134</f>
        <v>0</v>
      </c>
      <c r="AZ134" s="1">
        <f>+IF($E134=AZ$22,VLOOKUP($C134,Input!$A$8:$HV$39,MATCH(AZ$21,Input!$A$6:$HV$6,0),FALSE),0)*$D134</f>
        <v>0</v>
      </c>
      <c r="BA134" s="1">
        <f>+IF($E134=BA$22,VLOOKUP($C134,Input!$A$8:$HV$39,MATCH(BA$21,Input!$A$6:$HV$6,0),FALSE),0)*$D134</f>
        <v>0</v>
      </c>
      <c r="BB134" s="1">
        <f>+IF($E134=BB$22,VLOOKUP($C134,Input!$A$8:$HV$39,MATCH(BB$21,Input!$A$6:$HV$6,0),FALSE),0)*$D134</f>
        <v>0</v>
      </c>
      <c r="BC134" s="1">
        <f>+IF($E134=BC$22,VLOOKUP($C134,Input!$A$8:$HV$39,MATCH(BC$21,Input!$A$6:$HV$6,0),FALSE),0)*$D134</f>
        <v>0</v>
      </c>
      <c r="BD134" s="1">
        <f>+IF($E134=BD$22,VLOOKUP($C134,Input!$A$8:$HV$39,MATCH(BD$21,Input!$A$6:$HV$6,0),FALSE),0)*$D134</f>
        <v>0</v>
      </c>
      <c r="BE134" s="1">
        <f>+IF($E134=BE$22,VLOOKUP($C134,Input!$A$8:$HV$39,MATCH(BE$21,Input!$A$6:$HV$6,0),FALSE),0)*$D134</f>
        <v>0</v>
      </c>
      <c r="BF134" s="1">
        <f>+IF($E134=BF$22,VLOOKUP($C134,Input!$A$8:$HV$39,MATCH(BF$21,Input!$A$6:$HV$6,0),FALSE),0)*$D134</f>
        <v>0</v>
      </c>
      <c r="BG134" s="1">
        <f>+IF($E134=BG$22,VLOOKUP($C134,Input!$A$8:$HV$39,MATCH(BG$21,Input!$A$6:$HV$6,0),FALSE),0)*$D134</f>
        <v>0</v>
      </c>
      <c r="BH134" s="1">
        <f>+IF($E134=BH$22,VLOOKUP($C134,Input!$A$8:$HV$39,MATCH(BH$21,Input!$A$6:$HV$6,0),FALSE),0)*$D134</f>
        <v>0</v>
      </c>
      <c r="BI134" s="1">
        <f>+IF($E134=BI$22,VLOOKUP($C134,Input!$A$8:$HV$39,MATCH(BI$21,Input!$A$6:$HV$6,0),FALSE),0)*$D134</f>
        <v>0</v>
      </c>
      <c r="BJ134" s="1">
        <f>+IF($E134=BJ$22,VLOOKUP($C134,Input!$A$8:$HV$39,MATCH(BJ$21,Input!$A$6:$HV$6,0),FALSE),0)*$D134</f>
        <v>0</v>
      </c>
      <c r="BK134" s="1">
        <f>+IF($E134=BK$22,VLOOKUP($C134,Input!$A$8:$HV$39,MATCH(BK$21,Input!$A$6:$HV$6,0),FALSE),0)*$D134</f>
        <v>0</v>
      </c>
      <c r="BL134" s="1">
        <f>+IF($E134=BL$22,VLOOKUP($C134,Input!$A$8:$HV$39,MATCH(BL$21,Input!$A$6:$HV$6,0),FALSE),0)*$D134</f>
        <v>0</v>
      </c>
      <c r="BM134" s="1">
        <f>+IF($E134=BM$22,VLOOKUP($C134,Input!$A$8:$HV$39,MATCH(BM$21,Input!$A$6:$HV$6,0),FALSE),0)*$D134</f>
        <v>0</v>
      </c>
      <c r="BN134" s="1">
        <f>+IF($E134=BN$22,VLOOKUP($C134,Input!$A$8:$HV$39,MATCH(BN$21,Input!$A$6:$HV$6,0),FALSE),0)*$D134</f>
        <v>0</v>
      </c>
      <c r="BO134" s="1">
        <f>+IF($E134=BO$22,VLOOKUP($C134,Input!$A$8:$HV$39,MATCH(BO$21,Input!$A$6:$HV$6,0),FALSE),0)*$D134</f>
        <v>0</v>
      </c>
      <c r="BP134" s="1">
        <f>+IF($E134=BP$22,VLOOKUP($C134,Input!$A$8:$HV$39,MATCH(BP$21,Input!$A$6:$HV$6,0),FALSE),0)*$D134</f>
        <v>0</v>
      </c>
      <c r="BQ134" s="1">
        <f>+IF($E134=BQ$22,VLOOKUP($C134,Input!$A$8:$HV$39,MATCH(BQ$21,Input!$A$6:$HV$6,0),FALSE),0)*$D134</f>
        <v>0</v>
      </c>
      <c r="BR134" s="1">
        <f>+IF($E134=BR$22,VLOOKUP($C134,Input!$A$8:$HV$39,MATCH(BR$21,Input!$A$6:$HV$6,0),FALSE),0)*$D134</f>
        <v>0</v>
      </c>
      <c r="BS134" s="1">
        <f>+IF($E134=BS$22,VLOOKUP($C134,Input!$A$8:$HV$39,MATCH(BS$21,Input!$A$6:$HV$6,0),FALSE),0)*$D134</f>
        <v>0</v>
      </c>
      <c r="BT134" s="1">
        <f>+IF($E134=BT$22,VLOOKUP($C134,Input!$A$8:$HV$39,MATCH(BT$21,Input!$A$6:$HV$6,0),FALSE),0)*$D134</f>
        <v>0</v>
      </c>
      <c r="BU134" s="1">
        <f>+IF($E134=BU$22,VLOOKUP($C134,Input!$A$8:$HV$39,MATCH(BU$21,Input!$A$6:$HV$6,0),FALSE),0)*$D134</f>
        <v>0</v>
      </c>
      <c r="BV134" s="1">
        <f>+IF($E134=BV$22,VLOOKUP($C134,Input!$A$8:$HV$39,MATCH(BV$21,Input!$A$6:$HV$6,0),FALSE),0)*$D134</f>
        <v>0</v>
      </c>
      <c r="BW134" s="1">
        <f>+IF($E134=BW$22,VLOOKUP($C134,Input!$A$8:$HV$39,MATCH(BW$21,Input!$A$6:$HV$6,0),FALSE),0)*$D134</f>
        <v>0</v>
      </c>
      <c r="BX134" s="1">
        <f>+IF($E134=BX$22,VLOOKUP($C134,Input!$A$8:$HV$39,MATCH(BX$21,Input!$A$6:$HV$6,0),FALSE),0)*$D134</f>
        <v>0</v>
      </c>
      <c r="BY134" s="1">
        <f>+IF($E134=BY$22,VLOOKUP($C134,Input!$A$8:$HV$39,MATCH(BY$21,Input!$A$6:$HV$6,0),FALSE),0)*$D134</f>
        <v>0</v>
      </c>
      <c r="BZ134" s="1">
        <f>+IF($E134=BZ$22,VLOOKUP($C134,Input!$A$8:$HV$39,MATCH(BZ$21,Input!$A$6:$HV$6,0),FALSE),0)*$D134</f>
        <v>0</v>
      </c>
      <c r="CA134" s="1">
        <f>+IF($E134=CA$22,VLOOKUP($C134,Input!$A$8:$HV$39,MATCH(CA$21,Input!$A$6:$HV$6,0),FALSE),0)*$D134</f>
        <v>0</v>
      </c>
      <c r="CB134" s="1">
        <f>+IF($E134=CB$22,VLOOKUP($C134,Input!$A$8:$HV$39,MATCH(CB$21,Input!$A$6:$HV$6,0),FALSE),0)*$D134</f>
        <v>0</v>
      </c>
      <c r="CC134" s="1">
        <f>+IF($E134=CC$22,VLOOKUP($C134,Input!$A$8:$HV$39,MATCH(CC$21,Input!$A$6:$HV$6,0),FALSE),0)*$D134</f>
        <v>0</v>
      </c>
      <c r="CE134" t="str">
        <f>VLOOKUP($C134,Input!$A$8:$HV$39,MATCH(CE$21,Input!$A$6:$HV$6,0),FALSE)</f>
        <v>Replace Battery @ 7 Yr</v>
      </c>
      <c r="CF134" s="1">
        <f>IF($E134+$I134+$D$7&lt;=CF$22,0,IF(CF$22-$D$7&gt;=$E134,IF(COUNTIF($KZ134:LP134,"&gt;0")&gt;0,VLOOKUP($C134,Input!$A$8:$HV$21,MATCH($CE$21+COUNTIF($KZ134:LP134,"&gt;0"),Input!$A$6:$HV$6,0),FALSE),0),0))*$D134</f>
        <v>0</v>
      </c>
      <c r="CG134" s="1">
        <f>IF($E134+$I134+$D$7&lt;=CG$22,0,IF(CG$22-$D$7&gt;=$E134,IF(COUNTIF($KZ134:LQ134,"&gt;0")&gt;0,VLOOKUP($C134,Input!$A$8:$HV$21,MATCH($CE$21+COUNTIF($KZ134:LQ134,"&gt;0"),Input!$A$6:$HV$6,0),FALSE),0),0))*$D134</f>
        <v>0</v>
      </c>
      <c r="CH134" s="1">
        <f>IF($E134+$I134+$D$7&lt;=CH$22,0,IF(CH$22-$D$7&gt;=$E134,IF(COUNTIF($KZ134:LR134,"&gt;0")&gt;0,VLOOKUP($C134,Input!$A$8:$HV$21,MATCH($CE$21+COUNTIF($KZ134:LR134,"&gt;0"),Input!$A$6:$HV$6,0),FALSE),0),0))*$D134</f>
        <v>0</v>
      </c>
      <c r="CI134" s="1">
        <f>IF($E134+$I134+$D$7&lt;=CI$22,0,IF(CI$22-$D$7&gt;=$E134,IF(COUNTIF($KZ134:LS134,"&gt;0")&gt;0,VLOOKUP($C134,Input!$A$8:$HV$21,MATCH($CE$21+COUNTIF($KZ134:LS134,"&gt;0"),Input!$A$6:$HV$6,0),FALSE),0),0))*$D134</f>
        <v>0</v>
      </c>
      <c r="CJ134" s="1">
        <f>IF($E134+$I134+$D$7&lt;=CJ$22,0,IF(CJ$22-$D$7&gt;=$E134,IF(COUNTIF($KZ134:LT134,"&gt;0")&gt;0,VLOOKUP($C134,Input!$A$8:$HV$21,MATCH($CE$21+COUNTIF($KZ134:LT134,"&gt;0"),Input!$A$6:$HV$6,0),FALSE),0),0))*$D134</f>
        <v>0</v>
      </c>
      <c r="CK134" s="1">
        <f>IF($E134+$I134+$D$7&lt;=CK$22,0,IF(CK$22-$D$7&gt;=$E134,IF(COUNTIF($KZ134:LU134,"&gt;0")&gt;0,VLOOKUP($C134,Input!$A$8:$HV$21,MATCH($CE$21+COUNTIF($KZ134:LU134,"&gt;0"),Input!$A$6:$HV$6,0),FALSE),0),0))*$D134</f>
        <v>0</v>
      </c>
      <c r="CL134" s="1">
        <f>IF($E134+$I134+$D$7&lt;=CL$22,0,IF(CL$22-$D$7&gt;=$E134,IF(COUNTIF($KZ134:LV134,"&gt;0")&gt;0,VLOOKUP($C134,Input!$A$8:$HV$21,MATCH($CE$21+COUNTIF($KZ134:LV134,"&gt;0"),Input!$A$6:$HV$6,0),FALSE),0),0))*$D134</f>
        <v>0</v>
      </c>
      <c r="CM134" s="1">
        <f>IF($E134+$I134+$D$7&lt;=CM$22,0,IF(CM$22-$D$7&gt;=$E134,IF(COUNTIF($KZ134:LW134,"&gt;0")&gt;0,VLOOKUP($C134,Input!$A$8:$HV$21,MATCH($CE$21+COUNTIF($KZ134:LW134,"&gt;0"),Input!$A$6:$HV$6,0),FALSE),0),0))*$D134</f>
        <v>0</v>
      </c>
      <c r="CN134" s="1">
        <f>IF($E134+$I134+$D$7&lt;=CN$22,0,IF(CN$22-$D$7&gt;=$E134,IF(COUNTIF($KZ134:LX134,"&gt;0")&gt;0,VLOOKUP($C134,Input!$A$8:$HV$21,MATCH($CE$21+COUNTIF($KZ134:LX134,"&gt;0"),Input!$A$6:$HV$6,0),FALSE),0),0))*$D134</f>
        <v>0</v>
      </c>
      <c r="CO134" s="1">
        <f>IF($E134+$I134+$D$7&lt;=CO$22,0,IF(CO$22-$D$7&gt;=$E134,IF(COUNTIF($KZ134:LY134,"&gt;0")&gt;0,VLOOKUP($C134,Input!$A$8:$HV$21,MATCH($CE$21+COUNTIF($KZ134:LY134,"&gt;0"),Input!$A$6:$HV$6,0),FALSE),0),0))*$D134</f>
        <v>3525000</v>
      </c>
      <c r="CP134" s="1">
        <f>IF($E134+$I134+$D$7&lt;=CP$22,0,IF(CP$22-$D$7&gt;=$E134,IF(COUNTIF($KZ134:LZ134,"&gt;0")&gt;0,VLOOKUP($C134,Input!$A$8:$HV$21,MATCH($CE$21+COUNTIF($KZ134:LZ134,"&gt;0"),Input!$A$6:$HV$6,0),FALSE),0),0))*$D134</f>
        <v>0</v>
      </c>
      <c r="CQ134" s="1">
        <f>IF($E134+$I134+$D$7&lt;=CQ$22,0,IF(CQ$22-$D$7&gt;=$E134,IF(COUNTIF($KZ134:MA134,"&gt;0")&gt;0,VLOOKUP($C134,Input!$A$8:$HV$21,MATCH($CE$21+COUNTIF($KZ134:MA134,"&gt;0"),Input!$A$6:$HV$6,0),FALSE),0),0))*$D134</f>
        <v>0</v>
      </c>
      <c r="CR134" s="1">
        <f>IF($E134+$I134+$D$7&lt;=CR$22,0,IF(CR$22-$D$7&gt;=$E134,IF(COUNTIF($KZ134:MB134,"&gt;0")&gt;0,VLOOKUP($C134,Input!$A$8:$HV$21,MATCH($CE$21+COUNTIF($KZ134:MB134,"&gt;0"),Input!$A$6:$HV$6,0),FALSE),0),0))*$D134</f>
        <v>0</v>
      </c>
      <c r="CS134" s="1">
        <f>IF($E134+$I134+$D$7&lt;=CS$22,0,IF(CS$22-$D$7&gt;=$E134,IF(COUNTIF($KZ134:MC134,"&gt;0")&gt;0,VLOOKUP($C134,Input!$A$8:$HV$21,MATCH($CE$21+COUNTIF($KZ134:MC134,"&gt;0"),Input!$A$6:$HV$6,0),FALSE),0),0))*$D134</f>
        <v>0</v>
      </c>
      <c r="CT134" s="1">
        <f>IF($E134+$I134+$D$7&lt;=CT$22,0,IF(CT$22-$D$7&gt;=$E134,IF(COUNTIF($KZ134:MD134,"&gt;0")&gt;0,VLOOKUP($C134,Input!$A$8:$HV$21,MATCH($CE$21+COUNTIF($KZ134:MD134,"&gt;0"),Input!$A$6:$HV$6,0),FALSE),0),0))*$D134</f>
        <v>0</v>
      </c>
      <c r="CU134" s="1">
        <f>IF($E134+$I134+$D$7&lt;=CU$22,0,IF(CU$22-$D$7&gt;=$E134,IF(COUNTIF($KZ134:ME134,"&gt;0")&gt;0,VLOOKUP($C134,Input!$A$8:$HV$21,MATCH($CE$21+COUNTIF($KZ134:ME134,"&gt;0"),Input!$A$6:$HV$6,0),FALSE),0),0))*$D134</f>
        <v>0</v>
      </c>
      <c r="CV134" s="1">
        <f>IF($E134+$I134+$D$7&lt;=CV$22,0,IF(CV$22-$D$7&gt;=$E134,IF(COUNTIF($KZ134:MF134,"&gt;0")&gt;0,VLOOKUP($C134,Input!$A$8:$HV$21,MATCH($CE$21+COUNTIF($KZ134:MF134,"&gt;0"),Input!$A$6:$HV$6,0),FALSE),0),0))*$D134</f>
        <v>0</v>
      </c>
      <c r="CW134" s="1">
        <f>IF($E134+$I134+$D$7&lt;=CW$22,0,IF(CW$22-$D$7&gt;=$E134,IF(COUNTIF($KZ134:MG134,"&gt;0")&gt;0,VLOOKUP($C134,Input!$A$8:$HV$21,MATCH($CE$21+COUNTIF($KZ134:MG134,"&gt;0"),Input!$A$6:$HV$6,0),FALSE),0),0))*$D134</f>
        <v>0</v>
      </c>
      <c r="CX134" s="1">
        <f>IF($E134+$I134+$D$7&lt;=CX$22,0,IF(CX$22-$D$7&gt;=$E134,IF(COUNTIF($KZ134:MH134,"&gt;0")&gt;0,VLOOKUP($C134,Input!$A$8:$HV$21,MATCH($CE$21+COUNTIF($KZ134:MH134,"&gt;0"),Input!$A$6:$HV$6,0),FALSE),0),0))*$D134</f>
        <v>0</v>
      </c>
      <c r="CY134" s="1">
        <f>IF($E134+$I134+$D$7&lt;=CY$22,0,IF(CY$22-$D$7&gt;=$E134,IF(COUNTIF($KZ134:MI134,"&gt;0")&gt;0,VLOOKUP($C134,Input!$A$8:$HV$21,MATCH($CE$21+COUNTIF($KZ134:MI134,"&gt;0"),Input!$A$6:$HV$6,0),FALSE),0),0))*$D134</f>
        <v>0</v>
      </c>
      <c r="CZ134" s="1">
        <f>IF($E134+$I134+$D$7&lt;=CZ$22,0,IF(CZ$22-$D$7&gt;=$E134,IF(COUNTIF($KZ134:MJ134,"&gt;0")&gt;0,VLOOKUP($C134,Input!$A$8:$HV$21,MATCH($CE$21+COUNTIF($KZ134:MJ134,"&gt;0"),Input!$A$6:$HV$6,0),FALSE),0),0))*$D134</f>
        <v>0</v>
      </c>
      <c r="DA134" s="1">
        <f>IF($E134+$I134+$D$7&lt;=DA$22,0,IF(DA$22-$D$7&gt;=$E134,IF(COUNTIF($KZ134:MK134,"&gt;0")&gt;0,VLOOKUP($C134,Input!$A$8:$HV$21,MATCH($CE$21+COUNTIF($KZ134:MK134,"&gt;0"),Input!$A$6:$HV$6,0),FALSE),0),0))*$D134</f>
        <v>0</v>
      </c>
      <c r="DB134" s="1">
        <f>IF($E134+$I134+$D$7&lt;=DB$22,0,IF(DB$22-$D$7&gt;=$E134,IF(COUNTIF($KZ134:ML134,"&gt;0")&gt;0,VLOOKUP($C134,Input!$A$8:$HV$21,MATCH($CE$21+COUNTIF($KZ134:ML134,"&gt;0"),Input!$A$6:$HV$6,0),FALSE),0),0))*$D134</f>
        <v>0</v>
      </c>
      <c r="DC134" s="1">
        <f>IF($E134+$I134+$D$7&lt;=DC$22,0,IF(DC$22-$D$7&gt;=$E134,IF(COUNTIF($KZ134:MM134,"&gt;0")&gt;0,VLOOKUP($C134,Input!$A$8:$HV$21,MATCH($CE$21+COUNTIF($KZ134:MM134,"&gt;0"),Input!$A$6:$HV$6,0),FALSE),0),0))*$D134</f>
        <v>0</v>
      </c>
      <c r="DD134" s="1">
        <f>IF($E134+$I134+$D$7&lt;=DD$22,0,IF(DD$22-$D$7&gt;=$E134,IF(COUNTIF($KZ134:MN134,"&gt;0")&gt;0,VLOOKUP($C134,Input!$A$8:$HV$21,MATCH($CE$21+COUNTIF($KZ134:MN134,"&gt;0"),Input!$A$6:$HV$6,0),FALSE),0),0))*$D134</f>
        <v>0</v>
      </c>
      <c r="DE134" s="1">
        <f>IF($E134+$I134+$D$7&lt;=DE$22,0,IF(DE$22-$D$7&gt;=$E134,IF(COUNTIF($KZ134:MO134,"&gt;0")&gt;0,VLOOKUP($C134,Input!$A$8:$HV$21,MATCH($CE$21+COUNTIF($KZ134:MO134,"&gt;0"),Input!$A$6:$HV$6,0),FALSE),0),0))*$D134</f>
        <v>0</v>
      </c>
      <c r="DF134" s="1">
        <f>IF($E134+$I134+$D$7&lt;=DF$22,0,IF(DF$22-$D$7&gt;=$E134,IF(COUNTIF($KZ134:MP134,"&gt;0")&gt;0,VLOOKUP($C134,Input!$A$8:$HV$21,MATCH($CE$21+COUNTIF($KZ134:MP134,"&gt;0"),Input!$A$6:$HV$6,0),FALSE),0),0))*$D134</f>
        <v>0</v>
      </c>
      <c r="DG134" s="1">
        <f>IF($E134+$I134+$D$7&lt;=DG$22,0,IF(DG$22-$D$7&gt;=$E134,IF(COUNTIF($KZ134:MQ134,"&gt;0")&gt;0,VLOOKUP($C134,Input!$A$8:$HV$21,MATCH($CE$21+COUNTIF($KZ134:MQ134,"&gt;0"),Input!$A$6:$HV$6,0),FALSE),0),0))*$D134</f>
        <v>0</v>
      </c>
      <c r="DH134" s="1">
        <f>IF($E134+$I134+$D$7&lt;=DH$22,0,IF(DH$22-$D$7&gt;=$E134,IF(COUNTIF($KZ134:MR134,"&gt;0")&gt;0,VLOOKUP($C134,Input!$A$8:$HV$21,MATCH($CE$21+COUNTIF($KZ134:MR134,"&gt;0"),Input!$A$6:$HV$6,0),FALSE),0),0))*$D134</f>
        <v>0</v>
      </c>
      <c r="DI134" s="1">
        <f>IF($E134+$I134+$D$7&lt;=DI$22,0,IF(DI$22-$D$7&gt;=$E134,IF(COUNTIF($KZ134:MS134,"&gt;0")&gt;0,VLOOKUP($C134,Input!$A$8:$HV$21,MATCH($CE$21+COUNTIF($KZ134:MS134,"&gt;0"),Input!$A$6:$HV$6,0),FALSE),0),0))*$D134</f>
        <v>0</v>
      </c>
      <c r="DJ134" s="1">
        <f>IF($E134+$I134+$D$7&lt;=DJ$22,0,IF(DJ$22-$D$7&gt;=$E134,IF(COUNTIF($KZ134:MT134,"&gt;0")&gt;0,VLOOKUP($C134,Input!$A$8:$HV$21,MATCH($CE$21+COUNTIF($KZ134:MT134,"&gt;0"),Input!$A$6:$HV$6,0),FALSE),0),0))*$D134</f>
        <v>0</v>
      </c>
      <c r="DK134" s="1">
        <f>IF($E134+$I134+$D$7&lt;=DK$22,0,IF(DK$22-$D$7&gt;=$E134,IF(COUNTIF($KZ134:MU134,"&gt;0")&gt;0,VLOOKUP($C134,Input!$A$8:$HV$21,MATCH($CE$21+COUNTIF($KZ134:MU134,"&gt;0"),Input!$A$6:$HV$6,0),FALSE),0),0))*$D134</f>
        <v>0</v>
      </c>
      <c r="DL134" s="1">
        <f>IF($E134+$I134+$D$7&lt;=DL$22,0,IF(DL$22-$D$7&gt;=$E134,IF(COUNTIF($KZ134:MV134,"&gt;0")&gt;0,VLOOKUP($C134,Input!$A$8:$HV$21,MATCH($CE$21+COUNTIF($KZ134:MV134,"&gt;0"),Input!$A$6:$HV$6,0),FALSE),0),0))*$D134</f>
        <v>0</v>
      </c>
      <c r="DM134" s="1">
        <f>IF($E134+$I134+$D$7&lt;=DM$22,0,IF(DM$22-$D$7&gt;=$E134,IF(COUNTIF($KZ134:MW134,"&gt;0")&gt;0,VLOOKUP($C134,Input!$A$8:$HV$21,MATCH($CE$21+COUNTIF($KZ134:MW134,"&gt;0"),Input!$A$6:$HV$6,0),FALSE),0),0))*$D134</f>
        <v>0</v>
      </c>
      <c r="DN134" s="1">
        <f>IF($E134+$I134+$D$7&lt;=DN$22,0,IF(DN$22-$D$7&gt;=$E134,IF(COUNTIF($KZ134:MX134,"&gt;0")&gt;0,VLOOKUP($C134,Input!$A$8:$HV$21,MATCH($CE$21+COUNTIF($KZ134:MX134,"&gt;0"),Input!$A$6:$HV$6,0),FALSE),0),0))*$D134</f>
        <v>0</v>
      </c>
      <c r="DP134" t="str">
        <f>+VLOOKUP($C134,Input!$A$8:$GZ$39,MATCH(DP$21,Input!$A$6:$GZ$6,0),FALSE)</f>
        <v>Bus Maintenance at 0.6/mile</v>
      </c>
      <c r="DQ134" s="1">
        <f>IF($E134+$I134+$D$7&lt;=DQ$22,0,IF(DQ$22-$D$7&gt;=$E134,IF(COUNTIF($KZ134:LP134,"&gt;0")&gt;0,VLOOKUP($C134,Input!$A$8:$HV$21,MATCH($DP$21+COUNTIF($KZ134:LP134,"&gt;0"),Input!$A$6:$HV$6,0),FALSE),0),0))*$D134*$F134</f>
        <v>0</v>
      </c>
      <c r="DR134" s="1">
        <f>IF($E134+$I134+$D$7&lt;=DR$22,0,IF(DR$22-$D$7&gt;=$E134,IF(COUNTIF($KZ134:LQ134,"&gt;0")&gt;0,VLOOKUP($C134,Input!$A$8:$HV$21,MATCH($DP$21+COUNTIF($KZ134:LQ134,"&gt;0"),Input!$A$6:$HV$6,0),FALSE),0),0))*$D134*$F134</f>
        <v>0</v>
      </c>
      <c r="DS134" s="1">
        <f>IF($E134+$I134+$D$7&lt;=DS$22,0,IF(DS$22-$D$7&gt;=$E134,IF(COUNTIF($KZ134:LR134,"&gt;0")&gt;0,VLOOKUP($C134,Input!$A$8:$HV$21,MATCH($DP$21+COUNTIF($KZ134:LR134,"&gt;0"),Input!$A$6:$HV$6,0),FALSE),0),0))*$D134*$F134</f>
        <v>0</v>
      </c>
      <c r="DT134" s="1">
        <f>IF($E134+$I134+$D$7&lt;=DT$22,0,IF(DT$22-$D$7&gt;=$E134,IF(COUNTIF($KZ134:LS134,"&gt;0")&gt;0,VLOOKUP($C134,Input!$A$8:$HV$21,MATCH($DP$21+COUNTIF($KZ134:LS134,"&gt;0"),Input!$A$6:$HV$6,0),FALSE),0),0))*$D134*$F134</f>
        <v>1128000</v>
      </c>
      <c r="DU134" s="1">
        <f>IF($E134+$I134+$D$7&lt;=DU$22,0,IF(DU$22-$D$7&gt;=$E134,IF(COUNTIF($KZ134:LT134,"&gt;0")&gt;0,VLOOKUP($C134,Input!$A$8:$HV$21,MATCH($DP$21+COUNTIF($KZ134:LT134,"&gt;0"),Input!$A$6:$HV$6,0),FALSE),0),0))*$D134*$F134</f>
        <v>1128000</v>
      </c>
      <c r="DV134" s="1">
        <f>IF($E134+$I134+$D$7&lt;=DV$22,0,IF(DV$22-$D$7&gt;=$E134,IF(COUNTIF($KZ134:LU134,"&gt;0")&gt;0,VLOOKUP($C134,Input!$A$8:$HV$21,MATCH($DP$21+COUNTIF($KZ134:LU134,"&gt;0"),Input!$A$6:$HV$6,0),FALSE),0),0))*$D134*$F134</f>
        <v>1128000</v>
      </c>
      <c r="DW134" s="1">
        <f>IF($E134+$I134+$D$7&lt;=DW$22,0,IF(DW$22-$D$7&gt;=$E134,IF(COUNTIF($KZ134:LV134,"&gt;0")&gt;0,VLOOKUP($C134,Input!$A$8:$HV$21,MATCH($DP$21+COUNTIF($KZ134:LV134,"&gt;0"),Input!$A$6:$HV$6,0),FALSE),0),0))*$D134*$F134</f>
        <v>1128000</v>
      </c>
      <c r="DX134" s="1">
        <f>IF($E134+$I134+$D$7&lt;=DX$22,0,IF(DX$22-$D$7&gt;=$E134,IF(COUNTIF($KZ134:LW134,"&gt;0")&gt;0,VLOOKUP($C134,Input!$A$8:$HV$21,MATCH($DP$21+COUNTIF($KZ134:LW134,"&gt;0"),Input!$A$6:$HV$6,0),FALSE),0),0))*$D134*$F134</f>
        <v>1128000</v>
      </c>
      <c r="DY134" s="1">
        <f>IF($E134+$I134+$D$7&lt;=DY$22,0,IF(DY$22-$D$7&gt;=$E134,IF(COUNTIF($KZ134:LX134,"&gt;0")&gt;0,VLOOKUP($C134,Input!$A$8:$HV$21,MATCH($DP$21+COUNTIF($KZ134:LX134,"&gt;0"),Input!$A$6:$HV$6,0),FALSE),0),0))*$D134*$F134</f>
        <v>1128000</v>
      </c>
      <c r="DZ134" s="1">
        <f>IF($E134+$I134+$D$7&lt;=DZ$22,0,IF(DZ$22-$D$7&gt;=$E134,IF(COUNTIF($KZ134:LY134,"&gt;0")&gt;0,VLOOKUP($C134,Input!$A$8:$HV$21,MATCH($DP$21+COUNTIF($KZ134:LY134,"&gt;0"),Input!$A$6:$HV$6,0),FALSE),0),0))*$D134*$F134</f>
        <v>1128000</v>
      </c>
      <c r="EA134" s="1">
        <f>IF($E134+$I134+$D$7&lt;=EA$22,0,IF(EA$22-$D$7&gt;=$E134,IF(COUNTIF($KZ134:LZ134,"&gt;0")&gt;0,VLOOKUP($C134,Input!$A$8:$HV$21,MATCH($DP$21+COUNTIF($KZ134:LZ134,"&gt;0"),Input!$A$6:$HV$6,0),FALSE),0),0))*$D134*$F134</f>
        <v>1128000</v>
      </c>
      <c r="EB134" s="1">
        <f>IF($E134+$I134+$D$7&lt;=EB$22,0,IF(EB$22-$D$7&gt;=$E134,IF(COUNTIF($KZ134:MA134,"&gt;0")&gt;0,VLOOKUP($C134,Input!$A$8:$HV$21,MATCH($DP$21+COUNTIF($KZ134:MA134,"&gt;0"),Input!$A$6:$HV$6,0),FALSE),0),0))*$D134*$F134</f>
        <v>1128000</v>
      </c>
      <c r="EC134" s="1">
        <f>IF($E134+$I134+$D$7&lt;=EC$22,0,IF(EC$22-$D$7&gt;=$E134,IF(COUNTIF($KZ134:MB134,"&gt;0")&gt;0,VLOOKUP($C134,Input!$A$8:$HV$21,MATCH($DP$21+COUNTIF($KZ134:MB134,"&gt;0"),Input!$A$6:$HV$6,0),FALSE),0),0))*$D134*$F134</f>
        <v>1128000</v>
      </c>
      <c r="ED134" s="1">
        <f>IF($E134+$I134+$D$7&lt;=ED$22,0,IF(ED$22-$D$7&gt;=$E134,IF(COUNTIF($KZ134:MC134,"&gt;0")&gt;0,VLOOKUP($C134,Input!$A$8:$HV$21,MATCH($DP$21+COUNTIF($KZ134:MC134,"&gt;0"),Input!$A$6:$HV$6,0),FALSE),0),0))*$D134*$F134</f>
        <v>1128000</v>
      </c>
      <c r="EE134" s="1">
        <f>IF($E134+$I134+$D$7&lt;=EE$22,0,IF(EE$22-$D$7&gt;=$E134,IF(COUNTIF($KZ134:MD134,"&gt;0")&gt;0,VLOOKUP($C134,Input!$A$8:$HV$21,MATCH($DP$21+COUNTIF($KZ134:MD134,"&gt;0"),Input!$A$6:$HV$6,0),FALSE),0),0))*$D134*$F134</f>
        <v>1128000</v>
      </c>
      <c r="EF134" s="1">
        <f>IF($E134+$I134+$D$7&lt;=EF$22,0,IF(EF$22-$D$7&gt;=$E134,IF(COUNTIF($KZ134:ME134,"&gt;0")&gt;0,VLOOKUP($C134,Input!$A$8:$HV$21,MATCH($DP$21+COUNTIF($KZ134:ME134,"&gt;0"),Input!$A$6:$HV$6,0),FALSE),0),0))*$D134*$F134</f>
        <v>1128000</v>
      </c>
      <c r="EG134" s="1">
        <f>IF($E134+$I134+$D$7&lt;=EG$22,0,IF(EG$22-$D$7&gt;=$E134,IF(COUNTIF($KZ134:MF134,"&gt;0")&gt;0,VLOOKUP($C134,Input!$A$8:$HV$21,MATCH($DP$21+COUNTIF($KZ134:MF134,"&gt;0"),Input!$A$6:$HV$6,0),FALSE),0),0))*$D134*$F134</f>
        <v>1128000</v>
      </c>
      <c r="EH134" s="1">
        <f>IF($E134+$I134+$D$7&lt;=EH$22,0,IF(EH$22-$D$7&gt;=$E134,IF(COUNTIF($KZ134:MG134,"&gt;0")&gt;0,VLOOKUP($C134,Input!$A$8:$HV$21,MATCH($DP$21+COUNTIF($KZ134:MG134,"&gt;0"),Input!$A$6:$HV$6,0),FALSE),0),0))*$D134*$F134</f>
        <v>0</v>
      </c>
      <c r="EI134" s="1">
        <f>IF($E134+$I134+$D$7&lt;=EI$22,0,IF(EI$22-$D$7&gt;=$E134,IF(COUNTIF($KZ134:MH134,"&gt;0")&gt;0,VLOOKUP($C134,Input!$A$8:$HV$21,MATCH($DP$21+COUNTIF($KZ134:MH134,"&gt;0"),Input!$A$6:$HV$6,0),FALSE),0),0))*$D134*$F134</f>
        <v>0</v>
      </c>
      <c r="EJ134" s="1">
        <f>IF($E134+$I134+$D$7&lt;=EJ$22,0,IF(EJ$22-$D$7&gt;=$E134,IF(COUNTIF($KZ134:MI134,"&gt;0")&gt;0,VLOOKUP($C134,Input!$A$8:$HV$21,MATCH($DP$21+COUNTIF($KZ134:MI134,"&gt;0"),Input!$A$6:$HV$6,0),FALSE),0),0))*$D134*$F134</f>
        <v>0</v>
      </c>
      <c r="EK134" s="1">
        <f>IF($E134+$I134+$D$7&lt;=EK$22,0,IF(EK$22-$D$7&gt;=$E134,IF(COUNTIF($KZ134:MJ134,"&gt;0")&gt;0,VLOOKUP($C134,Input!$A$8:$HV$21,MATCH($DP$21+COUNTIF($KZ134:MJ134,"&gt;0"),Input!$A$6:$HV$6,0),FALSE),0),0))*$D134*$F134</f>
        <v>0</v>
      </c>
      <c r="EL134" s="1">
        <f>IF($E134+$I134+$D$7&lt;=EL$22,0,IF(EL$22-$D$7&gt;=$E134,IF(COUNTIF($KZ134:MK134,"&gt;0")&gt;0,VLOOKUP($C134,Input!$A$8:$HV$21,MATCH($DP$21+COUNTIF($KZ134:MK134,"&gt;0"),Input!$A$6:$HV$6,0),FALSE),0),0))*$D134*$F134</f>
        <v>0</v>
      </c>
      <c r="EM134" s="1">
        <f>IF($E134+$I134+$D$7&lt;=EM$22,0,IF(EM$22-$D$7&gt;=$E134,IF(COUNTIF($KZ134:ML134,"&gt;0")&gt;0,VLOOKUP($C134,Input!$A$8:$HV$21,MATCH($DP$21+COUNTIF($KZ134:ML134,"&gt;0"),Input!$A$6:$HV$6,0),FALSE),0),0))*$D134*$F134</f>
        <v>0</v>
      </c>
      <c r="EN134" s="1">
        <f>IF($E134+$I134+$D$7&lt;=EN$22,0,IF(EN$22-$D$7&gt;=$E134,IF(COUNTIF($KZ134:MM134,"&gt;0")&gt;0,VLOOKUP($C134,Input!$A$8:$HV$21,MATCH($DP$21+COUNTIF($KZ134:MM134,"&gt;0"),Input!$A$6:$HV$6,0),FALSE),0),0))*$D134*$F134</f>
        <v>0</v>
      </c>
      <c r="EO134" s="1">
        <f>IF($E134+$I134+$D$7&lt;=EO$22,0,IF(EO$22-$D$7&gt;=$E134,IF(COUNTIF($KZ134:MN134,"&gt;0")&gt;0,VLOOKUP($C134,Input!$A$8:$HV$21,MATCH($DP$21+COUNTIF($KZ134:MN134,"&gt;0"),Input!$A$6:$HV$6,0),FALSE),0),0))*$D134*$F134</f>
        <v>0</v>
      </c>
      <c r="EP134" s="1">
        <f>IF($E134+$I134+$D$7&lt;=EP$22,0,IF(EP$22-$D$7&gt;=$E134,IF(COUNTIF($KZ134:MO134,"&gt;0")&gt;0,VLOOKUP($C134,Input!$A$8:$HV$21,MATCH($DP$21+COUNTIF($KZ134:MO134,"&gt;0"),Input!$A$6:$HV$6,0),FALSE),0),0))*$D134*$F134</f>
        <v>0</v>
      </c>
      <c r="EQ134" s="1">
        <f>IF($E134+$I134+$D$7&lt;=EQ$22,0,IF(EQ$22-$D$7&gt;=$E134,IF(COUNTIF($KZ134:MP134,"&gt;0")&gt;0,VLOOKUP($C134,Input!$A$8:$HV$21,MATCH($DP$21+COUNTIF($KZ134:MP134,"&gt;0"),Input!$A$6:$HV$6,0),FALSE),0),0))*$D134*$F134</f>
        <v>0</v>
      </c>
      <c r="ER134" s="1">
        <f>IF($E134+$I134+$D$7&lt;=ER$22,0,IF(ER$22-$D$7&gt;=$E134,IF(COUNTIF($KZ134:MQ134,"&gt;0")&gt;0,VLOOKUP($C134,Input!$A$8:$HV$21,MATCH($DP$21+COUNTIF($KZ134:MQ134,"&gt;0"),Input!$A$6:$HV$6,0),FALSE),0),0))*$D134*$F134</f>
        <v>0</v>
      </c>
      <c r="ES134" s="1">
        <f>IF($E134+$I134+$D$7&lt;=ES$22,0,IF(ES$22-$D$7&gt;=$E134,IF(COUNTIF($KZ134:MR134,"&gt;0")&gt;0,VLOOKUP($C134,Input!$A$8:$HV$21,MATCH($DP$21+COUNTIF($KZ134:MR134,"&gt;0"),Input!$A$6:$HV$6,0),FALSE),0),0))*$D134*$F134</f>
        <v>0</v>
      </c>
      <c r="ET134" s="1">
        <f>IF($E134+$I134+$D$7&lt;=ET$22,0,IF(ET$22-$D$7&gt;=$E134,IF(COUNTIF($KZ134:MS134,"&gt;0")&gt;0,VLOOKUP($C134,Input!$A$8:$HV$21,MATCH($DP$21+COUNTIF($KZ134:MS134,"&gt;0"),Input!$A$6:$HV$6,0),FALSE),0),0))*$D134*$F134</f>
        <v>0</v>
      </c>
      <c r="EU134" s="1">
        <f>IF($E134+$I134+$D$7&lt;=EU$22,0,IF(EU$22-$D$7&gt;=$E134,IF(COUNTIF($KZ134:MT134,"&gt;0")&gt;0,VLOOKUP($C134,Input!$A$8:$HV$21,MATCH($DP$21+COUNTIF($KZ134:MT134,"&gt;0"),Input!$A$6:$HV$6,0),FALSE),0),0))*$D134*$F134</f>
        <v>0</v>
      </c>
      <c r="EV134" s="1">
        <f>IF($E134+$I134+$D$7&lt;=EV$22,0,IF(EV$22-$D$7&gt;=$E134,IF(COUNTIF($KZ134:MU134,"&gt;0")&gt;0,VLOOKUP($C134,Input!$A$8:$HV$21,MATCH($DP$21+COUNTIF($KZ134:MU134,"&gt;0"),Input!$A$6:$HV$6,0),FALSE),0),0))*$D134*$F134</f>
        <v>0</v>
      </c>
      <c r="EW134" s="1">
        <f>IF($E134+$I134+$D$7&lt;=EW$22,0,IF(EW$22-$D$7&gt;=$E134,IF(COUNTIF($KZ134:MV134,"&gt;0")&gt;0,VLOOKUP($C134,Input!$A$8:$HV$21,MATCH($DP$21+COUNTIF($KZ134:MV134,"&gt;0"),Input!$A$6:$HV$6,0),FALSE),0),0))*$D134*$F134</f>
        <v>0</v>
      </c>
      <c r="EX134" s="1">
        <f>IF($E134+$I134+$D$7&lt;=EX$22,0,IF(EX$22-$D$7&gt;=$E134,IF(COUNTIF($KZ134:MW134,"&gt;0")&gt;0,VLOOKUP($C134,Input!$A$8:$HV$21,MATCH($DP$21+COUNTIF($KZ134:MW134,"&gt;0"),Input!$A$6:$HV$6,0),FALSE),0),0))*$D134*$F134</f>
        <v>0</v>
      </c>
      <c r="EY134" s="1">
        <f>IF($E134+$I134+$D$7&lt;=EY$22,0,IF(EY$22-$D$7&gt;=$E134,IF(COUNTIF($KZ134:MX134,"&gt;0")&gt;0,VLOOKUP($C134,Input!$A$8:$HV$21,MATCH($DP$21+COUNTIF($KZ134:MX134,"&gt;0"),Input!$A$6:$HV$6,0),FALSE),0),0))*$D134*$F134</f>
        <v>0</v>
      </c>
      <c r="EZ134" s="1"/>
      <c r="FA134" t="str">
        <f>VLOOKUP($C134,Input!$A$8:$GZ$39,MATCH(FA$21,Input!$A$6:$GZ$6,0),FALSE)</f>
        <v>Charger installation; electrical upgrade</v>
      </c>
      <c r="FB134">
        <f>IF((VLOOKUP($C134,Input!$A$8:$GZ$39,MATCH(FB$21,Input!$A$6:$GZ$6,0),FALSE))="Y",$D134/VLOOKUP($C134,Input!$A$8:$GZ$39,MATCH(FC$21,Input!$A$6:$GZ$6,0),FALSE),0)</f>
        <v>0</v>
      </c>
      <c r="FC134">
        <f>IF((VLOOKUP($C134,Input!$A$8:$GZ$39,MATCH(FB$21,Input!$A$6:$GZ$6,0),FALSE))="Y",0,IF((VLOOKUP($C134,Input!$A$8:$GZ$39,MATCH(FC$21,Input!$A$6:$GZ$6,0),FALSE))&gt;0,$D134/VLOOKUP($C134,Input!$A$8:$GZ$39,MATCH(FC$21,Input!$A$6:$GZ$6,0),FALSE),0))</f>
        <v>47</v>
      </c>
      <c r="FD134" s="1">
        <f>+IF($E134=FD$22,VLOOKUP($C134,Input!$A$8:$GZ$39,MATCH(FD$21,Input!$A$6:$GZ$6,0),FALSE),0)*IF(FD$110&gt;=MAX(FC$110:$FD$110),MIN((FD$110-MAX(FC$110:$FD$110)),(FD$110-FC$110)),0)+IF($E134=FD$22,VLOOKUP($C134,Input!$A$8:$GZ$39,MATCH(FD$21,Input!$A$6:$GZ$6,0),FALSE),0)*IF(FD$109&gt;=MAX(FC$109:$FD$109),MIN((FD$109-MAX(FC$109:$FD$109)),(FD$109-FC$109)),0)</f>
        <v>0</v>
      </c>
      <c r="FE134" s="1">
        <f>+IF($E134=FE$22,VLOOKUP($C134,Input!$A$8:$GZ$39,MATCH(FE$21,Input!$A$6:$GZ$6,0),FALSE),0)*IF(FE$110&gt;=MAX(FD$110:$FD$110),MIN((FE$110-MAX(FD$110:$FD$110)),(FE$110-FD$110)),0)+IF($E134=FE$22,VLOOKUP($C134,Input!$A$8:$GZ$39,MATCH(FE$21,Input!$A$6:$GZ$6,0),FALSE),0)*IF(FE$109&gt;=MAX(FD$109:$FD$109),MIN((FE$109-MAX(FD$109:$FD$109)),(FE$109-FD$109)),0)</f>
        <v>0</v>
      </c>
      <c r="FF134" s="1">
        <f>+IF($E134=FF$22,VLOOKUP($C134,Input!$A$8:$GZ$39,MATCH(FF$21,Input!$A$6:$GZ$6,0),FALSE),0)*IF(FF$110&gt;=MAX($FD$110:FE$110),MIN((FF$110-MAX($FD$110:FE$110)),(FF$110-FE$110)),0)+IF($E134=FF$22,VLOOKUP($C134,Input!$A$8:$GZ$39,MATCH(FF$21,Input!$A$6:$GZ$6,0),FALSE),0)*IF(FF$109&gt;=MAX($FD$109:FE$109),MIN((FF$109-MAX($FD$109:FE$109)),(FF$109-FE$109)),0)</f>
        <v>0</v>
      </c>
      <c r="FG134" s="1">
        <f>+IF($E134=FG$22,VLOOKUP($C134,Input!$A$8:$GZ$39,MATCH(FG$21,Input!$A$6:$GZ$6,0),FALSE),0)*IF(FG$110&gt;=MAX($FD$110:FF$110),MIN((FG$110-MAX($FD$110:FF$110)),(FG$110-FF$110)),0)+IF($E134=FG$22,VLOOKUP($C134,Input!$A$8:$GZ$39,MATCH(FG$21,Input!$A$6:$GZ$6,0),FALSE),0)*IF(FG$109&gt;=MAX($FD$109:FF$109),MIN((FG$109-MAX($FD$109:FF$109)),(FG$109-FF$109)),0)</f>
        <v>2585000</v>
      </c>
      <c r="FH134" s="1">
        <f>+IF($E134=FH$22,VLOOKUP($C134,Input!$A$8:$GZ$39,MATCH(FH$21,Input!$A$6:$GZ$6,0),FALSE),0)*IF(FH$110&gt;=MAX($FD$110:FG$110),MIN((FH$110-MAX($FD$110:FG$110)),(FH$110-FG$110)),0)+IF($E134=FH$22,VLOOKUP($C134,Input!$A$8:$GZ$39,MATCH(FH$21,Input!$A$6:$GZ$6,0),FALSE),0)*IF(FH$109&gt;=MAX($FD$109:FG$109),MIN((FH$109-MAX($FD$109:FG$109)),(FH$109-FG$109)),0)</f>
        <v>0</v>
      </c>
      <c r="FI134" s="1">
        <f>+IF($E134=FI$22,VLOOKUP($C134,Input!$A$8:$GZ$39,MATCH(FI$21,Input!$A$6:$GZ$6,0),FALSE),0)*IF(FI$110&gt;=MAX($FD$110:FH$110),MIN((FI$110-MAX($FD$110:FH$110)),(FI$110-FH$110)),0)+IF($E134=FI$22,VLOOKUP($C134,Input!$A$8:$GZ$39,MATCH(FI$21,Input!$A$6:$GZ$6,0),FALSE),0)*IF(FI$109&gt;=MAX($FD$109:FH$109),MIN((FI$109-MAX($FD$109:FH$109)),(FI$109-FH$109)),0)</f>
        <v>0</v>
      </c>
      <c r="FJ134" s="1">
        <f>+IF($E134=FJ$22,VLOOKUP($C134,Input!$A$8:$GZ$39,MATCH(FJ$21,Input!$A$6:$GZ$6,0),FALSE),0)*IF(FJ$110&gt;=MAX($FD$110:FI$110),MIN((FJ$110-MAX($FD$110:FI$110)),(FJ$110-FI$110)),0)+IF($E134=FJ$22,VLOOKUP($C134,Input!$A$8:$GZ$39,MATCH(FJ$21,Input!$A$6:$GZ$6,0),FALSE),0)*IF(FJ$109&gt;=MAX($FD$109:FI$109),MIN((FJ$109-MAX($FD$109:FI$109)),(FJ$109-FI$109)),0)</f>
        <v>0</v>
      </c>
      <c r="FK134" s="1">
        <f>+IF($E134=FK$22,VLOOKUP($C134,Input!$A$8:$GZ$39,MATCH(FK$21,Input!$A$6:$GZ$6,0),FALSE),0)*IF(FK$110&gt;=MAX($FD$110:FJ$110),MIN((FK$110-MAX($FD$110:FJ$110)),(FK$110-FJ$110)),0)+IF($E134=FK$22,VLOOKUP($C134,Input!$A$8:$GZ$39,MATCH(FK$21,Input!$A$6:$GZ$6,0),FALSE),0)*IF(FK$109&gt;=MAX($FD$109:FJ$109),MIN((FK$109-MAX($FD$109:FJ$109)),(FK$109-FJ$109)),0)</f>
        <v>0</v>
      </c>
      <c r="FL134" s="1">
        <f>+IF($E134=FL$22,VLOOKUP($C134,Input!$A$8:$GZ$39,MATCH(FL$21,Input!$A$6:$GZ$6,0),FALSE),0)*IF(FL$110&gt;=MAX($FD$110:FK$110),MIN((FL$110-MAX($FD$110:FK$110)),(FL$110-FK$110)),0)+IF($E134=FL$22,VLOOKUP($C134,Input!$A$8:$GZ$39,MATCH(FL$21,Input!$A$6:$GZ$6,0),FALSE),0)*IF(FL$109&gt;=MAX($FD$109:FK$109),MIN((FL$109-MAX($FD$109:FK$109)),(FL$109-FK$109)),0)</f>
        <v>0</v>
      </c>
      <c r="FM134" s="1">
        <f>+IF($E134=FM$22,VLOOKUP($C134,Input!$A$8:$GZ$39,MATCH(FM$21,Input!$A$6:$GZ$6,0),FALSE),0)*IF(FM$110&gt;=MAX($FD$110:FL$110),MIN((FM$110-MAX($FD$110:FL$110)),(FM$110-FL$110)),0)+IF($E134=FM$22,VLOOKUP($C134,Input!$A$8:$GZ$39,MATCH(FM$21,Input!$A$6:$GZ$6,0),FALSE),0)*IF(FM$109&gt;=MAX($FD$109:FL$109),MIN((FM$109-MAX($FD$109:FL$109)),(FM$109-FL$109)),0)</f>
        <v>0</v>
      </c>
      <c r="FN134" s="1">
        <f>+IF($E134=FN$22,VLOOKUP($C134,Input!$A$8:$GZ$39,MATCH(FN$21,Input!$A$6:$GZ$6,0),FALSE),0)*IF(FN$110&gt;=MAX($FD$110:FM$110),MIN((FN$110-MAX($FD$110:FM$110)),(FN$110-FM$110)),0)+IF($E134=FN$22,VLOOKUP($C134,Input!$A$8:$GZ$39,MATCH(FN$21,Input!$A$6:$GZ$6,0),FALSE),0)*IF(FN$109&gt;=MAX($FD$109:FM$109),MIN((FN$109-MAX($FD$109:FM$109)),(FN$109-FM$109)),0)</f>
        <v>0</v>
      </c>
      <c r="FO134" s="1">
        <f>+IF($E134=FO$22,VLOOKUP($C134,Input!$A$8:$GZ$39,MATCH(FO$21,Input!$A$6:$GZ$6,0),FALSE),0)*IF(FO$110&gt;=MAX($FD$110:FN$110),MIN((FO$110-MAX($FD$110:FN$110)),(FO$110-FN$110)),0)+IF($E134=FO$22,VLOOKUP($C134,Input!$A$8:$GZ$39,MATCH(FO$21,Input!$A$6:$GZ$6,0),FALSE),0)*IF(FO$109&gt;=MAX($FD$109:FN$109),MIN((FO$109-MAX($FD$109:FN$109)),(FO$109-FN$109)),0)</f>
        <v>0</v>
      </c>
      <c r="FP134" s="1">
        <f>+IF($E134=FP$22,VLOOKUP($C134,Input!$A$8:$GZ$39,MATCH(FP$21,Input!$A$6:$GZ$6,0),FALSE),0)*IF(FP$110&gt;=MAX($FD$110:FO$110),MIN((FP$110-MAX($FD$110:FO$110)),(FP$110-FO$110)),0)+IF($E134=FP$22,VLOOKUP($C134,Input!$A$8:$GZ$39,MATCH(FP$21,Input!$A$6:$GZ$6,0),FALSE),0)*IF(FP$109&gt;=MAX($FD$109:FO$109),MIN((FP$109-MAX($FD$109:FO$109)),(FP$109-FO$109)),0)</f>
        <v>0</v>
      </c>
      <c r="FQ134" s="1">
        <f>+IF($E134=FQ$22,VLOOKUP($C134,Input!$A$8:$GZ$39,MATCH(FQ$21,Input!$A$6:$GZ$6,0),FALSE),0)*IF(FQ$110&gt;=MAX($FD$110:FP$110),MIN((FQ$110-MAX($FD$110:FP$110)),(FQ$110-FP$110)),0)+IF($E134=FQ$22,VLOOKUP($C134,Input!$A$8:$GZ$39,MATCH(FQ$21,Input!$A$6:$GZ$6,0),FALSE),0)*IF(FQ$109&gt;=MAX($FD$109:FP$109),MIN((FQ$109-MAX($FD$109:FP$109)),(FQ$109-FP$109)),0)</f>
        <v>0</v>
      </c>
      <c r="FR134" s="1">
        <f>+IF($E134=FR$22,VLOOKUP($C134,Input!$A$8:$GZ$39,MATCH(FR$21,Input!$A$6:$GZ$6,0),FALSE),0)*IF(FR$110&gt;=MAX($FD$110:FQ$110),MIN((FR$110-MAX($FD$110:FQ$110)),(FR$110-FQ$110)),0)+IF($E134=FR$22,VLOOKUP($C134,Input!$A$8:$GZ$39,MATCH(FR$21,Input!$A$6:$GZ$6,0),FALSE),0)*IF(FR$109&gt;=MAX($FD$109:FQ$109),MIN((FR$109-MAX($FD$109:FQ$109)),(FR$109-FQ$109)),0)</f>
        <v>0</v>
      </c>
      <c r="FS134" s="1">
        <f>+IF($E134=FS$22,VLOOKUP($C134,Input!$A$8:$GZ$39,MATCH(FS$21,Input!$A$6:$GZ$6,0),FALSE),0)*IF(FS$110&gt;=MAX($FD$110:FR$110),MIN((FS$110-MAX($FD$110:FR$110)),(FS$110-FR$110)),0)+IF($E134=FS$22,VLOOKUP($C134,Input!$A$8:$GZ$39,MATCH(FS$21,Input!$A$6:$GZ$6,0),FALSE),0)*IF(FS$109&gt;=MAX($FD$109:FR$109),MIN((FS$109-MAX($FD$109:FR$109)),(FS$109-FR$109)),0)</f>
        <v>0</v>
      </c>
      <c r="FT134" s="1">
        <f>+IF($E134=FT$22,VLOOKUP($C134,Input!$A$8:$GZ$39,MATCH(FT$21,Input!$A$6:$GZ$6,0),FALSE),0)*IF(FT$110&gt;=MAX($FD$110:FS$110),MIN((FT$110-MAX($FD$110:FS$110)),(FT$110-FS$110)),0)+IF($E134=FT$22,VLOOKUP($C134,Input!$A$8:$GZ$39,MATCH(FT$21,Input!$A$6:$GZ$6,0),FALSE),0)*IF(FT$109&gt;=MAX($FD$109:FS$109),MIN((FT$109-MAX($FD$109:FS$109)),(FT$109-FS$109)),0)</f>
        <v>0</v>
      </c>
      <c r="FU134" s="1">
        <f>+IF($E134=FU$22,VLOOKUP($C134,Input!$A$8:$GZ$39,MATCH(FU$21,Input!$A$6:$GZ$6,0),FALSE),0)*IF(FU$110&gt;=MAX($FD$110:FT$110),MIN((FU$110-MAX($FD$110:FT$110)),(FU$110-FT$110)),0)+IF($E134=FU$22,VLOOKUP($C134,Input!$A$8:$GZ$39,MATCH(FU$21,Input!$A$6:$GZ$6,0),FALSE),0)*IF(FU$109&gt;=MAX($FD$109:FT$109),MIN((FU$109-MAX($FD$109:FT$109)),(FU$109-FT$109)),0)</f>
        <v>0</v>
      </c>
      <c r="FV134" s="1">
        <f>+IF($E134=FV$22,VLOOKUP($C134,Input!$A$8:$GZ$39,MATCH(FV$21,Input!$A$6:$GZ$6,0),FALSE),0)*IF(FV$110&gt;=MAX($FD$110:FU$110),MIN((FV$110-MAX($FD$110:FU$110)),(FV$110-FU$110)),0)+IF($E134=FV$22,VLOOKUP($C134,Input!$A$8:$GZ$39,MATCH(FV$21,Input!$A$6:$GZ$6,0),FALSE),0)*IF(FV$109&gt;=MAX($FD$109:FU$109),MIN((FV$109-MAX($FD$109:FU$109)),(FV$109-FU$109)),0)</f>
        <v>0</v>
      </c>
      <c r="FW134" s="1">
        <f>+IF($E134=FW$22,VLOOKUP($C134,Input!$A$8:$GZ$39,MATCH(FW$21,Input!$A$6:$GZ$6,0),FALSE),0)*IF(FW$110&gt;=MAX($FD$110:FV$110),MIN((FW$110-MAX($FD$110:FV$110)),(FW$110-FV$110)),0)+IF($E134=FW$22,VLOOKUP($C134,Input!$A$8:$GZ$39,MATCH(FW$21,Input!$A$6:$GZ$6,0),FALSE),0)*IF(FW$109&gt;=MAX($FD$109:FV$109),MIN((FW$109-MAX($FD$109:FV$109)),(FW$109-FV$109)),0)</f>
        <v>0</v>
      </c>
      <c r="FX134" s="1">
        <f>+IF($E134=FX$22,VLOOKUP($C134,Input!$A$8:$GZ$39,MATCH(FX$21,Input!$A$6:$GZ$6,0),FALSE),0)*IF(FX$110&gt;=MAX($FD$110:FW$110),MIN((FX$110-MAX($FD$110:FW$110)),(FX$110-FW$110)),0)+IF($E134=FX$22,VLOOKUP($C134,Input!$A$8:$GZ$39,MATCH(FX$21,Input!$A$6:$GZ$6,0),FALSE),0)*IF(FX$109&gt;=MAX($FD$109:FW$109),MIN((FX$109-MAX($FD$109:FW$109)),(FX$109-FW$109)),0)</f>
        <v>0</v>
      </c>
      <c r="FY134" s="1">
        <f>+IF($E134=FY$22,VLOOKUP($C134,Input!$A$8:$GZ$39,MATCH(FY$21,Input!$A$6:$GZ$6,0),FALSE),0)*IF(FY$110&gt;=MAX($FD$110:FX$110),MIN((FY$110-MAX($FD$110:FX$110)),(FY$110-FX$110)),0)+IF($E134=FY$22,VLOOKUP($C134,Input!$A$8:$GZ$39,MATCH(FY$21,Input!$A$6:$GZ$6,0),FALSE),0)*IF(FY$109&gt;=MAX($FD$109:FX$109),MIN((FY$109-MAX($FD$109:FX$109)),(FY$109-FX$109)),0)</f>
        <v>0</v>
      </c>
      <c r="FZ134" s="1">
        <f>+IF($E134=FZ$22,VLOOKUP($C134,Input!$A$8:$GZ$39,MATCH(FZ$21,Input!$A$6:$GZ$6,0),FALSE),0)*IF(FZ$110&gt;=MAX($FD$110:FY$110),MIN((FZ$110-MAX($FD$110:FY$110)),(FZ$110-FY$110)),0)+IF($E134=FZ$22,VLOOKUP($C134,Input!$A$8:$GZ$39,MATCH(FZ$21,Input!$A$6:$GZ$6,0),FALSE),0)*IF(FZ$109&gt;=MAX($FD$109:FY$109),MIN((FZ$109-MAX($FD$109:FY$109)),(FZ$109-FY$109)),0)</f>
        <v>0</v>
      </c>
      <c r="GA134" s="1">
        <f>+IF($E134=GA$22,VLOOKUP($C134,Input!$A$8:$GZ$39,MATCH(GA$21,Input!$A$6:$GZ$6,0),FALSE),0)*IF(GA$110&gt;=MAX($FD$110:FZ$110),MIN((GA$110-MAX($FD$110:FZ$110)),(GA$110-FZ$110)),0)+IF($E134=GA$22,VLOOKUP($C134,Input!$A$8:$GZ$39,MATCH(GA$21,Input!$A$6:$GZ$6,0),FALSE),0)*IF(GA$109&gt;=MAX($FD$109:FZ$109),MIN((GA$109-MAX($FD$109:FZ$109)),(GA$109-FZ$109)),0)</f>
        <v>0</v>
      </c>
      <c r="GB134" s="1">
        <f>+IF($E134=GB$22,VLOOKUP($C134,Input!$A$8:$GZ$39,MATCH(GB$21,Input!$A$6:$GZ$6,0),FALSE),0)*IF(GB$110&gt;=MAX($FD$110:GA$110),MIN((GB$110-MAX($FD$110:GA$110)),(GB$110-GA$110)),0)+IF($E134=GB$22,VLOOKUP($C134,Input!$A$8:$GZ$39,MATCH(GB$21,Input!$A$6:$GZ$6,0),FALSE),0)*IF(GB$109&gt;=MAX($FD$109:GA$109),MIN((GB$109-MAX($FD$109:GA$109)),(GB$109-GA$109)),0)</f>
        <v>0</v>
      </c>
      <c r="GC134" s="1">
        <f>+IF($E134=GC$22,VLOOKUP($C134,Input!$A$8:$GZ$39,MATCH(GC$21,Input!$A$6:$GZ$6,0),FALSE),0)*IF(GC$110&gt;=MAX($FD$110:GB$110),MIN((GC$110-MAX($FD$110:GB$110)),(GC$110-GB$110)),0)+IF($E134=GC$22,VLOOKUP($C134,Input!$A$8:$GZ$39,MATCH(GC$21,Input!$A$6:$GZ$6,0),FALSE),0)*IF(GC$109&gt;=MAX($FD$109:GB$109),MIN((GC$109-MAX($FD$109:GB$109)),(GC$109-GB$109)),0)</f>
        <v>0</v>
      </c>
      <c r="GD134" s="1">
        <f>+IF($E134=GD$22,VLOOKUP($C134,Input!$A$8:$GZ$39,MATCH(GD$21,Input!$A$6:$GZ$6,0),FALSE),0)*IF(GD$110&gt;=MAX($FD$110:GC$110),MIN((GD$110-MAX($FD$110:GC$110)),(GD$110-GC$110)),0)+IF($E134=GD$22,VLOOKUP($C134,Input!$A$8:$GZ$39,MATCH(GD$21,Input!$A$6:$GZ$6,0),FALSE),0)*IF(GD$109&gt;=MAX($FD$109:GC$109),MIN((GD$109-MAX($FD$109:GC$109)),(GD$109-GC$109)),0)</f>
        <v>0</v>
      </c>
      <c r="GE134" s="1">
        <f>+IF($E134=GE$22,VLOOKUP($C134,Input!$A$8:$GZ$39,MATCH(GE$21,Input!$A$6:$GZ$6,0),FALSE),0)*IF(GE$110&gt;=MAX($FD$110:GD$110),MIN((GE$110-MAX($FD$110:GD$110)),(GE$110-GD$110)),0)+IF($E134=GE$22,VLOOKUP($C134,Input!$A$8:$GZ$39,MATCH(GE$21,Input!$A$6:$GZ$6,0),FALSE),0)*IF(GE$109&gt;=MAX($FD$109:GD$109),MIN((GE$109-MAX($FD$109:GD$109)),(GE$109-GD$109)),0)</f>
        <v>0</v>
      </c>
      <c r="GF134" s="1">
        <f>+IF($E134=GF$22,VLOOKUP($C134,Input!$A$8:$GZ$39,MATCH(GF$21,Input!$A$6:$GZ$6,0),FALSE),0)*IF(GF$110&gt;=MAX($FD$110:GE$110),MIN((GF$110-MAX($FD$110:GE$110)),(GF$110-GE$110)),0)+IF($E134=GF$22,VLOOKUP($C134,Input!$A$8:$GZ$39,MATCH(GF$21,Input!$A$6:$GZ$6,0),FALSE),0)*IF(GF$109&gt;=MAX($FD$109:GE$109),MIN((GF$109-MAX($FD$109:GE$109)),(GF$109-GE$109)),0)</f>
        <v>0</v>
      </c>
      <c r="GG134" s="1">
        <f>+IF($E134=GG$22,VLOOKUP($C134,Input!$A$8:$GZ$39,MATCH(GG$21,Input!$A$6:$GZ$6,0),FALSE),0)*IF(GG$110&gt;=MAX($FD$110:GF$110),MIN((GG$110-MAX($FD$110:GF$110)),(GG$110-GF$110)),0)+IF($E134=GG$22,VLOOKUP($C134,Input!$A$8:$GZ$39,MATCH(GG$21,Input!$A$6:$GZ$6,0),FALSE),0)*IF(GG$109&gt;=MAX($FD$109:GF$109),MIN((GG$109-MAX($FD$109:GF$109)),(GG$109-GF$109)),0)</f>
        <v>0</v>
      </c>
      <c r="GH134" s="1">
        <f>+IF($E134=GH$22,VLOOKUP($C134,Input!$A$8:$GZ$39,MATCH(GH$21,Input!$A$6:$GZ$6,0),FALSE),0)*IF(GH$110&gt;=MAX($FD$110:GG$110),MIN((GH$110-MAX($FD$110:GG$110)),(GH$110-GG$110)),0)+IF($E134=GH$22,VLOOKUP($C134,Input!$A$8:$GZ$39,MATCH(GH$21,Input!$A$6:$GZ$6,0),FALSE),0)*IF(GH$109&gt;=MAX($FD$109:GG$109),MIN((GH$109-MAX($FD$109:GG$109)),(GH$109-GG$109)),0)</f>
        <v>0</v>
      </c>
      <c r="GI134" s="1">
        <f>+IF($E134=GI$22,VLOOKUP($C134,Input!$A$8:$GZ$39,MATCH(GI$21,Input!$A$6:$GZ$6,0),FALSE),0)*IF(GI$110&gt;=MAX($FD$110:GH$110),MIN((GI$110-MAX($FD$110:GH$110)),(GI$110-GH$110)),0)+IF($E134=GI$22,VLOOKUP($C134,Input!$A$8:$GZ$39,MATCH(GI$21,Input!$A$6:$GZ$6,0),FALSE),0)*IF(GI$109&gt;=MAX($FD$109:GH$109),MIN((GI$109-MAX($FD$109:GH$109)),(GI$109-GH$109)),0)</f>
        <v>0</v>
      </c>
      <c r="GJ134" s="1">
        <f>+IF($E134=GJ$22,VLOOKUP($C134,Input!$A$8:$GZ$39,MATCH(GJ$21,Input!$A$6:$GZ$6,0),FALSE),0)*IF(GJ$110&gt;=MAX($FD$110:GI$110),MIN((GJ$110-MAX($FD$110:GI$110)),(GJ$110-GI$110)),0)+IF($E134=GJ$22,VLOOKUP($C134,Input!$A$8:$GZ$39,MATCH(GJ$21,Input!$A$6:$GZ$6,0),FALSE),0)*IF(GJ$109&gt;=MAX($FD$109:GI$109),MIN((GJ$109-MAX($FD$109:GI$109)),(GJ$109-GI$109)),0)</f>
        <v>0</v>
      </c>
      <c r="GK134" s="1">
        <f>+IF($E134=GK$22,VLOOKUP($C134,Input!$A$8:$GZ$39,MATCH(GK$21,Input!$A$6:$GZ$6,0),FALSE),0)*IF(GK$110&gt;=MAX($FD$110:GJ$110),MIN((GK$110-MAX($FD$110:GJ$110)),(GK$110-GJ$110)),0)+IF($E134=GK$22,VLOOKUP($C134,Input!$A$8:$GZ$39,MATCH(GK$21,Input!$A$6:$GZ$6,0),FALSE),0)*IF(GK$109&gt;=MAX($FD$109:GJ$109),MIN((GK$109-MAX($FD$109:GJ$109)),(GK$109-GJ$109)),0)</f>
        <v>0</v>
      </c>
      <c r="GL134" s="1">
        <f>+IF($E134=GL$22,VLOOKUP($C134,Input!$A$8:$GZ$39,MATCH(GL$21,Input!$A$6:$GZ$6,0),FALSE),0)*IF(GL$110&gt;=MAX($FD$110:GK$110),MIN((GL$110-MAX($FD$110:GK$110)),(GL$110-GK$110)),0)+IF($E134=GL$22,VLOOKUP($C134,Input!$A$8:$GZ$39,MATCH(GL$21,Input!$A$6:$GZ$6,0),FALSE),0)*IF(GL$109&gt;=MAX($FD$109:GK$109),MIN((GL$109-MAX($FD$109:GK$109)),(GL$109-GK$109)),0)</f>
        <v>0</v>
      </c>
      <c r="GM134" s="42"/>
      <c r="GN134" t="str">
        <f>VLOOKUP($C134,Input!$A$8:$GZ$39,MATCH(GN$21,Input!$A$6:$GZ$6,0),FALSE)</f>
        <v>Charger (60 kW)</v>
      </c>
      <c r="GO134">
        <f>IF((VLOOKUP($C134,Input!$A$8:$GZ$39,MATCH(GO$21,Input!$A$6:$GZ$6,0),FALSE))="Y",$D134/VLOOKUP($C134,Input!$A$8:$GZ$39,MATCH(GP$21,Input!$A$6:$GZ$6,0),FALSE),0)</f>
        <v>0</v>
      </c>
      <c r="GP134">
        <f>IF((VLOOKUP($C134,Input!$A$8:$GZ$39,MATCH(GO$21,Input!$A$6:$GZ$6,0),FALSE))="Y",0,IF((VLOOKUP($C134,Input!$A$8:$GZ$39,MATCH(GP$21,Input!$A$6:$GZ$6,0),FALSE))&gt;0,$D134/VLOOKUP($C134,Input!$A$8:$GZ$39,MATCH(GP$21,Input!$A$6:$GZ$6,0),FALSE),0))</f>
        <v>47</v>
      </c>
      <c r="GQ134" s="1">
        <f>+IF($E134=GQ$22,VLOOKUP($C134,Input!$A$8:$GZ$39,MATCH(GQ$21,Input!$A$6:$GZ$6,0),FALSE),0)*IF(GQ$110&gt;=MAX($GP$110:GP$110),MIN((GQ$110-MAX($GP$110:GP$110)),(GQ$110-GP$110)),0)+IF($E134=GQ$22,VLOOKUP($C134,Input!$A$8:$GZ$39,MATCH(GQ$21,Input!$A$6:$GZ$6,0),FALSE),0)*IF(GQ$109&gt;=MAX($GP$109:GP$109),MIN((GQ$109-MAX($GP$109:GP$109)),(GQ$109-GP$109)),0)</f>
        <v>0</v>
      </c>
      <c r="GR134" s="1">
        <f>+IF($E134=GR$22,VLOOKUP($C134,Input!$A$8:$GZ$39,MATCH(GR$21,Input!$A$6:$GZ$6,0),FALSE),0)*IF(GR$110&gt;=MAX($GP$110:GQ$110),MIN((GR$110-MAX($GP$110:GQ$110)),(GR$110-GQ$110)),0)+IF($E134=GR$22,VLOOKUP($C134,Input!$A$8:$GZ$39,MATCH(GR$21,Input!$A$6:$GZ$6,0),FALSE),0)*IF(GR$109&gt;=MAX($GP$109:GQ$109),MIN((GR$109-MAX($GP$109:GQ$109)),(GR$109-GQ$109)),0)</f>
        <v>0</v>
      </c>
      <c r="GS134" s="1">
        <f>+IF($E134=GS$22,VLOOKUP($C134,Input!$A$8:$GZ$39,MATCH(GS$21,Input!$A$6:$GZ$6,0),FALSE),0)*IF(GS$110&gt;=MAX($GP$110:GR$110),MIN((GS$110-MAX($GP$110:GR$110)),(GS$110-GR$110)),0)+IF($E134=GS$22,VLOOKUP($C134,Input!$A$8:$GZ$39,MATCH(GS$21,Input!$A$6:$GZ$6,0),FALSE),0)*IF(GS$109&gt;=MAX($GP$109:GR$109),MIN((GS$109-MAX($GP$109:GR$109)),(GS$109-GR$109)),0)</f>
        <v>0</v>
      </c>
      <c r="GT134" s="1">
        <f>+IF($E134=GT$22,VLOOKUP($C134,Input!$A$8:$GZ$39,MATCH(GT$21,Input!$A$6:$GZ$6,0),FALSE),0)*IF(GT$110&gt;=MAX($GP$110:GS$110),MIN((GT$110-MAX($GP$110:GS$110)),(GT$110-GS$110)),0)+IF($E134=GT$22,VLOOKUP($C134,Input!$A$8:$GZ$39,MATCH(GT$21,Input!$A$6:$GZ$6,0),FALSE),0)*IF(GT$109&gt;=MAX($GP$109:GS$109),MIN((GT$109-MAX($GP$109:GS$109)),(GT$109-GS$109)),0)</f>
        <v>2350000</v>
      </c>
      <c r="GU134" s="1">
        <f>+IF($E134=GU$22,VLOOKUP($C134,Input!$A$8:$GZ$39,MATCH(GU$21,Input!$A$6:$GZ$6,0),FALSE),0)*IF(GU$110&gt;=MAX($GP$110:GT$110),MIN((GU$110-MAX($GP$110:GT$110)),(GU$110-GT$110)),0)+IF($E134=GU$22,VLOOKUP($C134,Input!$A$8:$GZ$39,MATCH(GU$21,Input!$A$6:$GZ$6,0),FALSE),0)*IF(GU$109&gt;=MAX($GP$109:GT$109),MIN((GU$109-MAX($GP$109:GT$109)),(GU$109-GT$109)),0)</f>
        <v>0</v>
      </c>
      <c r="GV134" s="1">
        <f>+IF($E134=GV$22,VLOOKUP($C134,Input!$A$8:$GZ$39,MATCH(GV$21,Input!$A$6:$GZ$6,0),FALSE),0)*IF(GV$110&gt;=MAX($GP$110:GU$110),MIN((GV$110-MAX($GP$110:GU$110)),(GV$110-GU$110)),0)+IF($E134=GV$22,VLOOKUP($C134,Input!$A$8:$GZ$39,MATCH(GV$21,Input!$A$6:$GZ$6,0),FALSE),0)*IF(GV$109&gt;=MAX($GP$109:GU$109),MIN((GV$109-MAX($GP$109:GU$109)),(GV$109-GU$109)),0)</f>
        <v>0</v>
      </c>
      <c r="GW134" s="1">
        <f>+IF($E134=GW$22,VLOOKUP($C134,Input!$A$8:$GZ$39,MATCH(GW$21,Input!$A$6:$GZ$6,0),FALSE),0)*IF(GW$110&gt;=MAX($GP$110:GV$110),MIN((GW$110-MAX($GP$110:GV$110)),(GW$110-GV$110)),0)+IF($E134=GW$22,VLOOKUP($C134,Input!$A$8:$GZ$39,MATCH(GW$21,Input!$A$6:$GZ$6,0),FALSE),0)*IF(GW$109&gt;=MAX($GP$109:GV$109),MIN((GW$109-MAX($GP$109:GV$109)),(GW$109-GV$109)),0)</f>
        <v>0</v>
      </c>
      <c r="GX134" s="1">
        <f>+IF($E134=GX$22,VLOOKUP($C134,Input!$A$8:$GZ$39,MATCH(GX$21,Input!$A$6:$GZ$6,0),FALSE),0)*IF(GX$110&gt;=MAX($GP$110:GW$110),MIN((GX$110-MAX($GP$110:GW$110)),(GX$110-GW$110)),0)+IF($E134=GX$22,VLOOKUP($C134,Input!$A$8:$GZ$39,MATCH(GX$21,Input!$A$6:$GZ$6,0),FALSE),0)*IF(GX$109&gt;=MAX($GP$109:GW$109),MIN((GX$109-MAX($GP$109:GW$109)),(GX$109-GW$109)),0)</f>
        <v>0</v>
      </c>
      <c r="GY134" s="1">
        <f>+IF($E134=GY$22,VLOOKUP($C134,Input!$A$8:$GZ$39,MATCH(GY$21,Input!$A$6:$GZ$6,0),FALSE),0)*IF(GY$110&gt;=MAX($GP$110:GX$110),MIN((GY$110-MAX($GP$110:GX$110)),(GY$110-GX$110)),0)+IF($E134=GY$22,VLOOKUP($C134,Input!$A$8:$GZ$39,MATCH(GY$21,Input!$A$6:$GZ$6,0),FALSE),0)*IF(GY$109&gt;=MAX($GP$109:GX$109),MIN((GY$109-MAX($GP$109:GX$109)),(GY$109-GX$109)),0)</f>
        <v>0</v>
      </c>
      <c r="GZ134" s="1">
        <f>+IF($E134=GZ$22,VLOOKUP($C134,Input!$A$8:$GZ$39,MATCH(GZ$21,Input!$A$6:$GZ$6,0),FALSE),0)*IF(GZ$110&gt;=MAX($GP$110:GY$110),MIN((GZ$110-MAX($GP$110:GY$110)),(GZ$110-GY$110)),0)+IF($E134=GZ$22,VLOOKUP($C134,Input!$A$8:$GZ$39,MATCH(GZ$21,Input!$A$6:$GZ$6,0),FALSE),0)*IF(GZ$109&gt;=MAX($GP$109:GY$109),MIN((GZ$109-MAX($GP$109:GY$109)),(GZ$109-GY$109)),0)</f>
        <v>0</v>
      </c>
      <c r="HA134" s="1">
        <f>+IF($E134=HA$22,VLOOKUP($C134,Input!$A$8:$GZ$39,MATCH(HA$21,Input!$A$6:$GZ$6,0),FALSE),0)*IF(HA$110&gt;=MAX($GP$110:GZ$110),MIN((HA$110-MAX($GP$110:GZ$110)),(HA$110-GZ$110)),0)+IF($E134=HA$22,VLOOKUP($C134,Input!$A$8:$GZ$39,MATCH(HA$21,Input!$A$6:$GZ$6,0),FALSE),0)*IF(HA$109&gt;=MAX($GP$109:GZ$109),MIN((HA$109-MAX($GP$109:GZ$109)),(HA$109-GZ$109)),0)</f>
        <v>0</v>
      </c>
      <c r="HB134" s="1">
        <f>+IF($E134=HB$22,VLOOKUP($C134,Input!$A$8:$GZ$39,MATCH(HB$21,Input!$A$6:$GZ$6,0),FALSE),0)*IF(HB$110&gt;=MAX($GP$110:HA$110),MIN((HB$110-MAX($GP$110:HA$110)),(HB$110-HA$110)),0)+IF($E134=HB$22,VLOOKUP($C134,Input!$A$8:$GZ$39,MATCH(HB$21,Input!$A$6:$GZ$6,0),FALSE),0)*IF(HB$109&gt;=MAX($GP$109:HA$109),MIN((HB$109-MAX($GP$109:HA$109)),(HB$109-HA$109)),0)</f>
        <v>0</v>
      </c>
      <c r="HC134" s="1">
        <f>+IF($E134=HC$22,VLOOKUP($C134,Input!$A$8:$GZ$39,MATCH(HC$21,Input!$A$6:$GZ$6,0),FALSE),0)*IF(HC$110&gt;=MAX($GP$110:HB$110),MIN((HC$110-MAX($GP$110:HB$110)),(HC$110-HB$110)),0)+IF($E134=HC$22,VLOOKUP($C134,Input!$A$8:$GZ$39,MATCH(HC$21,Input!$A$6:$GZ$6,0),FALSE),0)*IF(HC$109&gt;=MAX($GP$109:HB$109),MIN((HC$109-MAX($GP$109:HB$109)),(HC$109-HB$109)),0)</f>
        <v>0</v>
      </c>
      <c r="HD134" s="1">
        <f>+IF($E134=HD$22,VLOOKUP($C134,Input!$A$8:$GZ$39,MATCH(HD$21,Input!$A$6:$GZ$6,0),FALSE),0)*IF(HD$110&gt;=MAX($GP$110:HC$110),MIN((HD$110-MAX($GP$110:HC$110)),(HD$110-HC$110)),0)+IF($E134=HD$22,VLOOKUP($C134,Input!$A$8:$GZ$39,MATCH(HD$21,Input!$A$6:$GZ$6,0),FALSE),0)*IF(HD$109&gt;=MAX($GP$109:HC$109),MIN((HD$109-MAX($GP$109:HC$109)),(HD$109-HC$109)),0)</f>
        <v>0</v>
      </c>
      <c r="HE134" s="1">
        <f>+IF($E134=HE$22,VLOOKUP($C134,Input!$A$8:$GZ$39,MATCH(HE$21,Input!$A$6:$GZ$6,0),FALSE),0)*IF(HE$110&gt;=MAX($GP$110:HD$110),MIN((HE$110-MAX($GP$110:HD$110)),(HE$110-HD$110)),0)+IF($E134=HE$22,VLOOKUP($C134,Input!$A$8:$GZ$39,MATCH(HE$21,Input!$A$6:$GZ$6,0),FALSE),0)*IF(HE$109&gt;=MAX($GP$109:HD$109),MIN((HE$109-MAX($GP$109:HD$109)),(HE$109-HD$109)),0)</f>
        <v>0</v>
      </c>
      <c r="HF134" s="1">
        <f>+IF($E134=HF$22,VLOOKUP($C134,Input!$A$8:$GZ$39,MATCH(HF$21,Input!$A$6:$GZ$6,0),FALSE),0)*IF(HF$110&gt;=MAX($GP$110:HE$110),MIN((HF$110-MAX($GP$110:HE$110)),(HF$110-HE$110)),0)+IF($E134=HF$22,VLOOKUP($C134,Input!$A$8:$GZ$39,MATCH(HF$21,Input!$A$6:$GZ$6,0),FALSE),0)*IF(HF$109&gt;=MAX($GP$109:HE$109),MIN((HF$109-MAX($GP$109:HE$109)),(HF$109-HE$109)),0)</f>
        <v>0</v>
      </c>
      <c r="HG134" s="1">
        <f>+IF($E134=HG$22,VLOOKUP($C134,Input!$A$8:$GZ$39,MATCH(HG$21,Input!$A$6:$GZ$6,0),FALSE),0)*IF(HG$110&gt;=MAX($GP$110:HF$110),MIN((HG$110-MAX($GP$110:HF$110)),(HG$110-HF$110)),0)+IF($E134=HG$22,VLOOKUP($C134,Input!$A$8:$GZ$39,MATCH(HG$21,Input!$A$6:$GZ$6,0),FALSE),0)*IF(HG$109&gt;=MAX($GP$109:HF$109),MIN((HG$109-MAX($GP$109:HF$109)),(HG$109-HF$109)),0)</f>
        <v>0</v>
      </c>
      <c r="HH134" s="1">
        <f>+IF($E134=HH$22,VLOOKUP($C134,Input!$A$8:$GZ$39,MATCH(HH$21,Input!$A$6:$GZ$6,0),FALSE),0)*IF(HH$110&gt;=MAX($GP$110:HG$110),MIN((HH$110-MAX($GP$110:HG$110)),(HH$110-HG$110)),0)+IF($E134=HH$22,VLOOKUP($C134,Input!$A$8:$GZ$39,MATCH(HH$21,Input!$A$6:$GZ$6,0),FALSE),0)*IF(HH$109&gt;=MAX($GP$109:HG$109),MIN((HH$109-MAX($GP$109:HG$109)),(HH$109-HG$109)),0)</f>
        <v>0</v>
      </c>
      <c r="HI134" s="1">
        <f>+IF($E134=HI$22,VLOOKUP($C134,Input!$A$8:$GZ$39,MATCH(HI$21,Input!$A$6:$GZ$6,0),FALSE),0)*IF(HI$110&gt;=MAX($GP$110:HH$110),MIN((HI$110-MAX($GP$110:HH$110)),(HI$110-HH$110)),0)+IF($E134=HI$22,VLOOKUP($C134,Input!$A$8:$GZ$39,MATCH(HI$21,Input!$A$6:$GZ$6,0),FALSE),0)*IF(HI$109&gt;=MAX($GP$109:HH$109),MIN((HI$109-MAX($GP$109:HH$109)),(HI$109-HH$109)),0)</f>
        <v>0</v>
      </c>
      <c r="HJ134" s="1">
        <f>+IF($E134=HJ$22,VLOOKUP($C134,Input!$A$8:$GZ$39,MATCH(HJ$21,Input!$A$6:$GZ$6,0),FALSE),0)*IF(HJ$110&gt;=MAX($GP$110:HI$110),MIN((HJ$110-MAX($GP$110:HI$110)),(HJ$110-HI$110)),0)+IF($E134=HJ$22,VLOOKUP($C134,Input!$A$8:$GZ$39,MATCH(HJ$21,Input!$A$6:$GZ$6,0),FALSE),0)*IF(HJ$109&gt;=MAX($GP$109:HI$109),MIN((HJ$109-MAX($GP$109:HI$109)),(HJ$109-HI$109)),0)</f>
        <v>0</v>
      </c>
      <c r="HK134" s="1">
        <f>+IF($E134=HK$22,VLOOKUP($C134,Input!$A$8:$GZ$39,MATCH(HK$21,Input!$A$6:$GZ$6,0),FALSE),0)*IF(HK$110&gt;=MAX($GP$110:HJ$110),MIN((HK$110-MAX($GP$110:HJ$110)),(HK$110-HJ$110)),0)+IF($E134=HK$22,VLOOKUP($C134,Input!$A$8:$GZ$39,MATCH(HK$21,Input!$A$6:$GZ$6,0),FALSE),0)*IF(HK$109&gt;=MAX($GP$109:HJ$109),MIN((HK$109-MAX($GP$109:HJ$109)),(HK$109-HJ$109)),0)</f>
        <v>0</v>
      </c>
      <c r="HL134" s="1">
        <f>+IF($E134=HL$22,VLOOKUP($C134,Input!$A$8:$GZ$39,MATCH(HL$21,Input!$A$6:$GZ$6,0),FALSE),0)*IF(HL$110&gt;=MAX($GP$110:HK$110),MIN((HL$110-MAX($GP$110:HK$110)),(HL$110-HK$110)),0)+IF($E134=HL$22,VLOOKUP($C134,Input!$A$8:$GZ$39,MATCH(HL$21,Input!$A$6:$GZ$6,0),FALSE),0)*IF(HL$109&gt;=MAX($GP$109:HK$109),MIN((HL$109-MAX($GP$109:HK$109)),(HL$109-HK$109)),0)</f>
        <v>0</v>
      </c>
      <c r="HM134" s="1">
        <f>+IF($E134=HM$22,VLOOKUP($C134,Input!$A$8:$GZ$39,MATCH(HM$21,Input!$A$6:$GZ$6,0),FALSE),0)*IF(HM$110&gt;=MAX($GP$110:HL$110),MIN((HM$110-MAX($GP$110:HL$110)),(HM$110-HL$110)),0)+IF($E134=HM$22,VLOOKUP($C134,Input!$A$8:$GZ$39,MATCH(HM$21,Input!$A$6:$GZ$6,0),FALSE),0)*IF(HM$109&gt;=MAX($GP$109:HL$109),MIN((HM$109-MAX($GP$109:HL$109)),(HM$109-HL$109)),0)</f>
        <v>0</v>
      </c>
      <c r="HN134" s="1">
        <f>+IF($E134=HN$22,VLOOKUP($C134,Input!$A$8:$GZ$39,MATCH(HN$21,Input!$A$6:$GZ$6,0),FALSE),0)*IF(HN$110&gt;=MAX($GP$110:HM$110),MIN((HN$110-MAX($GP$110:HM$110)),(HN$110-HM$110)),0)+IF($E134=HN$22,VLOOKUP($C134,Input!$A$8:$GZ$39,MATCH(HN$21,Input!$A$6:$GZ$6,0),FALSE),0)*IF(HN$109&gt;=MAX($GP$109:HM$109),MIN((HN$109-MAX($GP$109:HM$109)),(HN$109-HM$109)),0)</f>
        <v>0</v>
      </c>
      <c r="HO134" s="1">
        <f>+IF($E134=HO$22,VLOOKUP($C134,Input!$A$8:$GZ$39,MATCH(HO$21,Input!$A$6:$GZ$6,0),FALSE),0)*IF(HO$110&gt;=MAX($GP$110:HN$110),MIN((HO$110-MAX($GP$110:HN$110)),(HO$110-HN$110)),0)+IF($E134=HO$22,VLOOKUP($C134,Input!$A$8:$GZ$39,MATCH(HO$21,Input!$A$6:$GZ$6,0),FALSE),0)*IF(HO$109&gt;=MAX($GP$109:HN$109),MIN((HO$109-MAX($GP$109:HN$109)),(HO$109-HN$109)),0)</f>
        <v>0</v>
      </c>
      <c r="HP134" s="1">
        <f>+IF($E134=HP$22,VLOOKUP($C134,Input!$A$8:$GZ$39,MATCH(HP$21,Input!$A$6:$GZ$6,0),FALSE),0)*IF(HP$110&gt;=MAX($GP$110:HO$110),MIN((HP$110-MAX($GP$110:HO$110)),(HP$110-HO$110)),0)+IF($E134=HP$22,VLOOKUP($C134,Input!$A$8:$GZ$39,MATCH(HP$21,Input!$A$6:$GZ$6,0),FALSE),0)*IF(HP$109&gt;=MAX($GP$109:HO$109),MIN((HP$109-MAX($GP$109:HO$109)),(HP$109-HO$109)),0)</f>
        <v>0</v>
      </c>
      <c r="HQ134" s="1">
        <f>+IF($E134=HQ$22,VLOOKUP($C134,Input!$A$8:$GZ$39,MATCH(HQ$21,Input!$A$6:$GZ$6,0),FALSE),0)*IF(HQ$110&gt;=MAX($GP$110:HP$110),MIN((HQ$110-MAX($GP$110:HP$110)),(HQ$110-HP$110)),0)+IF($E134=HQ$22,VLOOKUP($C134,Input!$A$8:$GZ$39,MATCH(HQ$21,Input!$A$6:$GZ$6,0),FALSE),0)*IF(HQ$109&gt;=MAX($GP$109:HP$109),MIN((HQ$109-MAX($GP$109:HP$109)),(HQ$109-HP$109)),0)</f>
        <v>0</v>
      </c>
      <c r="HR134" s="1">
        <f>+IF($E134=HR$22,VLOOKUP($C134,Input!$A$8:$GZ$39,MATCH(HR$21,Input!$A$6:$GZ$6,0),FALSE),0)*IF(HR$110&gt;=MAX($GP$110:HQ$110),MIN((HR$110-MAX($GP$110:HQ$110)),(HR$110-HQ$110)),0)+IF($E134=HR$22,VLOOKUP($C134,Input!$A$8:$GZ$39,MATCH(HR$21,Input!$A$6:$GZ$6,0),FALSE),0)*IF(HR$109&gt;=MAX($GP$109:HQ$109),MIN((HR$109-MAX($GP$109:HQ$109)),(HR$109-HQ$109)),0)</f>
        <v>0</v>
      </c>
      <c r="HS134" s="1">
        <f>+IF($E134=HS$22,VLOOKUP($C134,Input!$A$8:$GZ$39,MATCH(HS$21,Input!$A$6:$GZ$6,0),FALSE),0)*IF(HS$110&gt;=MAX($GP$110:HR$110),MIN((HS$110-MAX($GP$110:HR$110)),(HS$110-HR$110)),0)+IF($E134=HS$22,VLOOKUP($C134,Input!$A$8:$GZ$39,MATCH(HS$21,Input!$A$6:$GZ$6,0),FALSE),0)*IF(HS$109&gt;=MAX($GP$109:HR$109),MIN((HS$109-MAX($GP$109:HR$109)),(HS$109-HR$109)),0)</f>
        <v>0</v>
      </c>
      <c r="HT134" s="1">
        <f>+IF($E134=HT$22,VLOOKUP($C134,Input!$A$8:$GZ$39,MATCH(HT$21,Input!$A$6:$GZ$6,0),FALSE),0)*IF(HT$110&gt;=MAX($GP$110:HS$110),MIN((HT$110-MAX($GP$110:HS$110)),(HT$110-HS$110)),0)+IF($E134=HT$22,VLOOKUP($C134,Input!$A$8:$GZ$39,MATCH(HT$21,Input!$A$6:$GZ$6,0),FALSE),0)*IF(HT$109&gt;=MAX($GP$109:HS$109),MIN((HT$109-MAX($GP$109:HS$109)),(HT$109-HS$109)),0)</f>
        <v>0</v>
      </c>
      <c r="HU134" s="1">
        <f>+IF($E134=HU$22,VLOOKUP($C134,Input!$A$8:$GZ$39,MATCH(HU$21,Input!$A$6:$GZ$6,0),FALSE),0)*IF(HU$110&gt;=MAX($GP$110:HT$110),MIN((HU$110-MAX($GP$110:HT$110)),(HU$110-HT$110)),0)+IF($E134=HU$22,VLOOKUP($C134,Input!$A$8:$GZ$39,MATCH(HU$21,Input!$A$6:$GZ$6,0),FALSE),0)*IF(HU$109&gt;=MAX($GP$109:HT$109),MIN((HU$109-MAX($GP$109:HT$109)),(HU$109-HT$109)),0)</f>
        <v>0</v>
      </c>
      <c r="HV134" s="1">
        <f>+IF($E134=HV$22,VLOOKUP($C134,Input!$A$8:$GZ$39,MATCH(HV$21,Input!$A$6:$GZ$6,0),FALSE),0)*IF(HV$110&gt;=MAX($GP$110:HU$110),MIN((HV$110-MAX($GP$110:HU$110)),(HV$110-HU$110)),0)+IF($E134=HV$22,VLOOKUP($C134,Input!$A$8:$GZ$39,MATCH(HV$21,Input!$A$6:$GZ$6,0),FALSE),0)*IF(HV$109&gt;=MAX($GP$109:HU$109),MIN((HV$109-MAX($GP$109:HU$109)),(HV$109-HU$109)),0)</f>
        <v>0</v>
      </c>
      <c r="HW134" s="1">
        <f>+IF($E134=HW$22,VLOOKUP($C134,Input!$A$8:$GZ$39,MATCH(HW$21,Input!$A$6:$GZ$6,0),FALSE),0)*IF(HW$110&gt;=MAX($GP$110:HV$110),MIN((HW$110-MAX($GP$110:HV$110)),(HW$110-HV$110)),0)+IF($E134=HW$22,VLOOKUP($C134,Input!$A$8:$GZ$39,MATCH(HW$21,Input!$A$6:$GZ$6,0),FALSE),0)*IF(HW$109&gt;=MAX($GP$109:HV$109),MIN((HW$109-MAX($GP$109:HV$109)),(HW$109-HV$109)),0)</f>
        <v>0</v>
      </c>
      <c r="HX134" s="1">
        <f>+IF($E134=HX$22,VLOOKUP($C134,Input!$A$8:$GZ$39,MATCH(HX$21,Input!$A$6:$GZ$6,0),FALSE),0)*IF(HX$110&gt;=MAX($GP$110:HW$110),MIN((HX$110-MAX($GP$110:HW$110)),(HX$110-HW$110)),0)+IF($E134=HX$22,VLOOKUP($C134,Input!$A$8:$GZ$39,MATCH(HX$21,Input!$A$6:$GZ$6,0),FALSE),0)*IF(HX$109&gt;=MAX($GP$109:HW$109),MIN((HX$109-MAX($GP$109:HW$109)),(HX$109-HW$109)),0)</f>
        <v>0</v>
      </c>
      <c r="HY134" s="1">
        <f>+IF($E134=HY$22,VLOOKUP($C134,Input!$A$8:$GZ$39,MATCH(HY$21,Input!$A$6:$GZ$6,0),FALSE),0)*IF(HY$110&gt;=MAX($GP$110:HX$110),MIN((HY$110-MAX($GP$110:HX$110)),(HY$110-HX$110)),0)+IF($E134=HY$22,VLOOKUP($C134,Input!$A$8:$GZ$39,MATCH(HY$21,Input!$A$6:$GZ$6,0),FALSE),0)*IF(HY$109&gt;=MAX($GP$109:HX$109),MIN((HY$109-MAX($GP$109:HX$109)),(HY$109-HX$109)),0)</f>
        <v>0</v>
      </c>
      <c r="HZ134" s="42"/>
      <c r="IA134" t="str">
        <f>VLOOKUP($C134,Input!$A$8:$IA$39,MATCH(IA$21,Input!$A$6:$IA$6,0),FALSE)</f>
        <v>Bus Maintenance Bay Upgrade (two bays share one shop charger)</v>
      </c>
      <c r="IB134" s="132">
        <f>IF((VLOOKUP($C134,Input!$A$8:$IA$39,MATCH(IB$21,Input!$A$6:$IA$6,0),FALSE))="Y",$D134/VLOOKUP($C134,Input!$A$8:$IA$39,MATCH(IC$21,Input!$A$6:$IA$6,0),FALSE),0)</f>
        <v>0</v>
      </c>
      <c r="IC134" s="132">
        <f>IF((VLOOKUP($C134,Input!$A$8:$IA$39,MATCH(IB$21,Input!$A$6:$IA$6,0),FALSE))="Y",0,IF((VLOOKUP($C134,Input!$A$8:$IA$39,MATCH(IC$21,Input!$A$6:$IA$6,0),FALSE))&gt;0,$D134/VLOOKUP($C134,Input!$A$8:$IA$39,MATCH(IC$21,Input!$A$6:$IA$6,0),FALSE),0))</f>
        <v>3.1333333333333333</v>
      </c>
      <c r="ID134" s="1">
        <f>+IF($E134=ID$22,VLOOKUP($C134,Input!$A$8:$IA$39,MATCH(ID$21,Input!$A$6:$IA$6,0),FALSE),0)*IF(ID$110&gt;=MAX($IC$110:IC$110),MIN((ID$110-MAX($IC$110:IC$110)),(ID$110-IC$110)),0)+IF($E134=ID$22,VLOOKUP($C134,Input!$A$8:$IA$39,MATCH(ID$21,Input!$A$6:$IA$6,0),FALSE),0)*IF(ID$109&gt;=MAX($IC$109:IC$109),MIN((ID$109-MAX($IC$109:IC$109)),(ID$109-IC$109)),0)</f>
        <v>0</v>
      </c>
      <c r="IE134" s="1">
        <f>+IF($E134=IE$22,VLOOKUP($C134,Input!$A$8:$IA$39,MATCH(IE$21,Input!$A$6:$IA$6,0),FALSE),0)*IF(IE$110&gt;=MAX($IC$110:ID$110),MIN((IE$110-MAX($IC$110:ID$110)),(IE$110-ID$110)),0)+IF($E134=IE$22,VLOOKUP($C134,Input!$A$8:$IA$39,MATCH(IE$21,Input!$A$6:$IA$6,0),FALSE),0)*IF(IE$109&gt;=MAX($IC$109:ID$109),MIN((IE$109-MAX($IC$109:ID$109)),(IE$109-ID$109)),0)</f>
        <v>0</v>
      </c>
      <c r="IF134" s="1">
        <f>+IF($E134=IF$22,VLOOKUP($C134,Input!$A$8:$IA$39,MATCH(IF$21,Input!$A$6:$IA$6,0),FALSE),0)*IF(IF$110&gt;=MAX($IC$110:IE$110),MIN((IF$110-MAX($IC$110:IE$110)),(IF$110-IE$110)),0)+IF($E134=IF$22,VLOOKUP($C134,Input!$A$8:$IA$39,MATCH(IF$21,Input!$A$6:$IA$6,0),FALSE),0)*IF(IF$109&gt;=MAX($IC$109:IE$109),MIN((IF$109-MAX($IC$109:IE$109)),(IF$109-IE$109)),0)</f>
        <v>0</v>
      </c>
      <c r="IG134" s="1">
        <f>+IF($E134=IG$22,VLOOKUP($C134,Input!$A$8:$IA$39,MATCH(IG$21,Input!$A$6:$IA$6,0),FALSE),0)*IF(IG$110&gt;=MAX($IC$110:IF$110),MIN((IG$110-MAX($IC$110:IF$110)),(IG$110-IF$110)),0)+IF($E134=IG$22,VLOOKUP($C134,Input!$A$8:$IA$39,MATCH(IG$21,Input!$A$6:$IA$6,0),FALSE),0)*IF(IG$109&gt;=MAX($IC$109:IF$109),MIN((IG$109-MAX($IC$109:IF$109)),(IG$109-IF$109)),0)</f>
        <v>81000</v>
      </c>
      <c r="IH134" s="1">
        <f>+IF($E134=IH$22,VLOOKUP($C134,Input!$A$8:$IA$39,MATCH(IH$21,Input!$A$6:$IA$6,0),FALSE),0)*IF(IH$110&gt;=MAX($IC$110:IG$110),MIN((IH$110-MAX($IC$110:IG$110)),(IH$110-IG$110)),0)+IF($E134=IH$22,VLOOKUP($C134,Input!$A$8:$IA$39,MATCH(IH$21,Input!$A$6:$IA$6,0),FALSE),0)*IF(IH$109&gt;=MAX($IC$109:IG$109),MIN((IH$109-MAX($IC$109:IG$109)),(IH$109-IG$109)),0)</f>
        <v>0</v>
      </c>
      <c r="II134" s="1">
        <f>+IF($E134=II$22,VLOOKUP($C134,Input!$A$8:$IA$39,MATCH(II$21,Input!$A$6:$IA$6,0),FALSE),0)*IF(II$110&gt;=MAX($IC$110:IH$110),MIN((II$110-MAX($IC$110:IH$110)),(II$110-IH$110)),0)+IF($E134=II$22,VLOOKUP($C134,Input!$A$8:$IA$39,MATCH(II$21,Input!$A$6:$IA$6,0),FALSE),0)*IF(II$109&gt;=MAX($IC$109:IH$109),MIN((II$109-MAX($IC$109:IH$109)),(II$109-IH$109)),0)</f>
        <v>0</v>
      </c>
      <c r="IJ134" s="1">
        <f>+IF($E134=IJ$22,VLOOKUP($C134,Input!$A$8:$IA$39,MATCH(IJ$21,Input!$A$6:$IA$6,0),FALSE),0)*IF(IJ$110&gt;=MAX($IC$110:II$110),MIN((IJ$110-MAX($IC$110:II$110)),(IJ$110-II$110)),0)+IF($E134=IJ$22,VLOOKUP($C134,Input!$A$8:$IA$39,MATCH(IJ$21,Input!$A$6:$IA$6,0),FALSE),0)*IF(IJ$109&gt;=MAX($IC$109:II$109),MIN((IJ$109-MAX($IC$109:II$109)),(IJ$109-II$109)),0)</f>
        <v>0</v>
      </c>
      <c r="IK134" s="1">
        <f>+IF($E134=IK$22,VLOOKUP($C134,Input!$A$8:$IA$39,MATCH(IK$21,Input!$A$6:$IA$6,0),FALSE),0)*IF(IK$110&gt;=MAX($IC$110:IJ$110),MIN((IK$110-MAX($IC$110:IJ$110)),(IK$110-IJ$110)),0)+IF($E134=IK$22,VLOOKUP($C134,Input!$A$8:$IA$39,MATCH(IK$21,Input!$A$6:$IA$6,0),FALSE),0)*IF(IK$109&gt;=MAX($IC$109:IJ$109),MIN((IK$109-MAX($IC$109:IJ$109)),(IK$109-IJ$109)),0)</f>
        <v>0</v>
      </c>
      <c r="IL134" s="1">
        <f>+IF($E134=IL$22,VLOOKUP($C134,Input!$A$8:$IA$39,MATCH(IL$21,Input!$A$6:$IA$6,0),FALSE),0)*IF(IL$110&gt;=MAX($IC$110:IK$110),MIN((IL$110-MAX($IC$110:IK$110)),(IL$110-IK$110)),0)+IF($E134=IL$22,VLOOKUP($C134,Input!$A$8:$IA$39,MATCH(IL$21,Input!$A$6:$IA$6,0),FALSE),0)*IF(IL$109&gt;=MAX($IC$109:IK$109),MIN((IL$109-MAX($IC$109:IK$109)),(IL$109-IK$109)),0)</f>
        <v>0</v>
      </c>
      <c r="IM134" s="1">
        <f>+IF($E134=IM$22,VLOOKUP($C134,Input!$A$8:$IA$39,MATCH(IM$21,Input!$A$6:$IA$6,0),FALSE),0)*IF(IM$110&gt;=MAX($IC$110:IL$110),MIN((IM$110-MAX($IC$110:IL$110)),(IM$110-IL$110)),0)+IF($E134=IM$22,VLOOKUP($C134,Input!$A$8:$IA$39,MATCH(IM$21,Input!$A$6:$IA$6,0),FALSE),0)*IF(IM$109&gt;=MAX($IC$109:IL$109),MIN((IM$109-MAX($IC$109:IL$109)),(IM$109-IL$109)),0)</f>
        <v>0</v>
      </c>
      <c r="IN134" s="1">
        <f>+IF($E134=IN$22,VLOOKUP($C134,Input!$A$8:$IA$39,MATCH(IN$21,Input!$A$6:$IA$6,0),FALSE),0)*IF(IN$110&gt;=MAX($IC$110:IM$110),MIN((IN$110-MAX($IC$110:IM$110)),(IN$110-IM$110)),0)+IF($E134=IN$22,VLOOKUP($C134,Input!$A$8:$IA$39,MATCH(IN$21,Input!$A$6:$IA$6,0),FALSE),0)*IF(IN$109&gt;=MAX($IC$109:IM$109),MIN((IN$109-MAX($IC$109:IM$109)),(IN$109-IM$109)),0)</f>
        <v>0</v>
      </c>
      <c r="IO134" s="1">
        <f>+IF($E134=IO$22,VLOOKUP($C134,Input!$A$8:$IA$39,MATCH(IO$21,Input!$A$6:$IA$6,0),FALSE),0)*IF(IO$110&gt;=MAX($IC$110:IN$110),MIN((IO$110-MAX($IC$110:IN$110)),(IO$110-IN$110)),0)+IF($E134=IO$22,VLOOKUP($C134,Input!$A$8:$IA$39,MATCH(IO$21,Input!$A$6:$IA$6,0),FALSE),0)*IF(IO$109&gt;=MAX($IC$109:IN$109),MIN((IO$109-MAX($IC$109:IN$109)),(IO$109-IN$109)),0)</f>
        <v>0</v>
      </c>
      <c r="IP134" s="1">
        <f>+IF($E134=IP$22,VLOOKUP($C134,Input!$A$8:$IA$39,MATCH(IP$21,Input!$A$6:$IA$6,0),FALSE),0)*IF(IP$110&gt;=MAX($IC$110:IO$110),MIN((IP$110-MAX($IC$110:IO$110)),(IP$110-IO$110)),0)+IF($E134=IP$22,VLOOKUP($C134,Input!$A$8:$IA$39,MATCH(IP$21,Input!$A$6:$IA$6,0),FALSE),0)*IF(IP$109&gt;=MAX($IC$109:IO$109),MIN((IP$109-MAX($IC$109:IO$109)),(IP$109-IO$109)),0)</f>
        <v>0</v>
      </c>
      <c r="IQ134" s="1">
        <f>+IF($E134=IQ$22,VLOOKUP($C134,Input!$A$8:$IA$39,MATCH(IQ$21,Input!$A$6:$IA$6,0),FALSE),0)*IF(IQ$110&gt;=MAX($IC$110:IP$110),MIN((IQ$110-MAX($IC$110:IP$110)),(IQ$110-IP$110)),0)+IF($E134=IQ$22,VLOOKUP($C134,Input!$A$8:$IA$39,MATCH(IQ$21,Input!$A$6:$IA$6,0),FALSE),0)*IF(IQ$109&gt;=MAX($IC$109:IP$109),MIN((IQ$109-MAX($IC$109:IP$109)),(IQ$109-IP$109)),0)</f>
        <v>0</v>
      </c>
      <c r="IR134" s="1">
        <f>+IF($E134=IR$22,VLOOKUP($C134,Input!$A$8:$IA$39,MATCH(IR$21,Input!$A$6:$IA$6,0),FALSE),0)*IF(IR$110&gt;=MAX($IC$110:IQ$110),MIN((IR$110-MAX($IC$110:IQ$110)),(IR$110-IQ$110)),0)+IF($E134=IR$22,VLOOKUP($C134,Input!$A$8:$IA$39,MATCH(IR$21,Input!$A$6:$IA$6,0),FALSE),0)*IF(IR$109&gt;=MAX($IC$109:IQ$109),MIN((IR$109-MAX($IC$109:IQ$109)),(IR$109-IQ$109)),0)</f>
        <v>0</v>
      </c>
      <c r="IS134" s="1">
        <f>+IF($E134=IS$22,VLOOKUP($C134,Input!$A$8:$IA$39,MATCH(IS$21,Input!$A$6:$IA$6,0),FALSE),0)*IF(IS$110&gt;=MAX($IC$110:IR$110),MIN((IS$110-MAX($IC$110:IR$110)),(IS$110-IR$110)),0)+IF($E134=IS$22,VLOOKUP($C134,Input!$A$8:$IA$39,MATCH(IS$21,Input!$A$6:$IA$6,0),FALSE),0)*IF(IS$109&gt;=MAX($IC$109:IR$109),MIN((IS$109-MAX($IC$109:IR$109)),(IS$109-IR$109)),0)</f>
        <v>0</v>
      </c>
      <c r="IT134" s="1">
        <f>+IF($E134=IT$22,VLOOKUP($C134,Input!$A$8:$IA$39,MATCH(IT$21,Input!$A$6:$IA$6,0),FALSE),0)*IF(IT$110&gt;=MAX($IC$110:IS$110),MIN((IT$110-MAX($IC$110:IS$110)),(IT$110-IS$110)),0)+IF($E134=IT$22,VLOOKUP($C134,Input!$A$8:$IA$39,MATCH(IT$21,Input!$A$6:$IA$6,0),FALSE),0)*IF(IT$109&gt;=MAX($IC$109:IS$109),MIN((IT$109-MAX($IC$109:IS$109)),(IT$109-IS$109)),0)</f>
        <v>0</v>
      </c>
      <c r="IU134" s="1">
        <f>+IF($E134=IU$22,VLOOKUP($C134,Input!$A$8:$IA$39,MATCH(IU$21,Input!$A$6:$IA$6,0),FALSE),0)*IF(IU$110&gt;=MAX($IC$110:IT$110),MIN((IU$110-MAX($IC$110:IT$110)),(IU$110-IT$110)),0)+IF($E134=IU$22,VLOOKUP($C134,Input!$A$8:$IA$39,MATCH(IU$21,Input!$A$6:$IA$6,0),FALSE),0)*IF(IU$109&gt;=MAX($IC$109:IT$109),MIN((IU$109-MAX($IC$109:IT$109)),(IU$109-IT$109)),0)</f>
        <v>0</v>
      </c>
      <c r="IV134" s="1">
        <f>+IF($E134=IV$22,VLOOKUP($C134,Input!$A$8:$IA$39,MATCH(IV$21,Input!$A$6:$IA$6,0),FALSE),0)*IF(IV$110&gt;=MAX($IC$110:IU$110),MIN((IV$110-MAX($IC$110:IU$110)),(IV$110-IU$110)),0)+IF($E134=IV$22,VLOOKUP($C134,Input!$A$8:$IA$39,MATCH(IV$21,Input!$A$6:$IA$6,0),FALSE),0)*IF(IV$109&gt;=MAX($IC$109:IU$109),MIN((IV$109-MAX($IC$109:IU$109)),(IV$109-IU$109)),0)</f>
        <v>0</v>
      </c>
      <c r="IW134" s="1">
        <f>+IF($E134=IW$22,VLOOKUP($C134,Input!$A$8:$IA$39,MATCH(IW$21,Input!$A$6:$IA$6,0),FALSE),0)*IF(IW$110&gt;=MAX($IC$110:IV$110),MIN((IW$110-MAX($IC$110:IV$110)),(IW$110-IV$110)),0)+IF($E134=IW$22,VLOOKUP($C134,Input!$A$8:$IA$39,MATCH(IW$21,Input!$A$6:$IA$6,0),FALSE),0)*IF(IW$109&gt;=MAX($IC$109:IV$109),MIN((IW$109-MAX($IC$109:IV$109)),(IW$109-IV$109)),0)</f>
        <v>0</v>
      </c>
      <c r="IX134" s="1">
        <f>+IF($E134=IX$22,VLOOKUP($C134,Input!$A$8:$IA$39,MATCH(IX$21,Input!$A$6:$IA$6,0),FALSE),0)*IF(IX$110&gt;=MAX($IC$110:IW$110),MIN((IX$110-MAX($IC$110:IW$110)),(IX$110-IW$110)),0)+IF($E134=IX$22,VLOOKUP($C134,Input!$A$8:$IA$39,MATCH(IX$21,Input!$A$6:$IA$6,0),FALSE),0)*IF(IX$109&gt;=MAX($IC$109:IW$109),MIN((IX$109-MAX($IC$109:IW$109)),(IX$109-IW$109)),0)</f>
        <v>0</v>
      </c>
      <c r="IY134" s="1">
        <f>+IF($E134=IY$22,VLOOKUP($C134,Input!$A$8:$IA$39,MATCH(IY$21,Input!$A$6:$IA$6,0),FALSE),0)*IF(IY$110&gt;=MAX($IC$110:IX$110),MIN((IY$110-MAX($IC$110:IX$110)),(IY$110-IX$110)),0)+IF($E134=IY$22,VLOOKUP($C134,Input!$A$8:$IA$39,MATCH(IY$21,Input!$A$6:$IA$6,0),FALSE),0)*IF(IY$109&gt;=MAX($IC$109:IX$109),MIN((IY$109-MAX($IC$109:IX$109)),(IY$109-IX$109)),0)</f>
        <v>0</v>
      </c>
      <c r="IZ134" s="1">
        <f>+IF($E134=IZ$22,VLOOKUP($C134,Input!$A$8:$IA$39,MATCH(IZ$21,Input!$A$6:$IA$6,0),FALSE),0)*IF(IZ$110&gt;=MAX($IC$110:IY$110),MIN((IZ$110-MAX($IC$110:IY$110)),(IZ$110-IY$110)),0)+IF($E134=IZ$22,VLOOKUP($C134,Input!$A$8:$IA$39,MATCH(IZ$21,Input!$A$6:$IA$6,0),FALSE),0)*IF(IZ$109&gt;=MAX($IC$109:IY$109),MIN((IZ$109-MAX($IC$109:IY$109)),(IZ$109-IY$109)),0)</f>
        <v>0</v>
      </c>
      <c r="JA134" s="1">
        <f>+IF($E134=JA$22,VLOOKUP($C134,Input!$A$8:$IA$39,MATCH(JA$21,Input!$A$6:$IA$6,0),FALSE),0)*IF(JA$110&gt;=MAX($IC$110:IZ$110),MIN((JA$110-MAX($IC$110:IZ$110)),(JA$110-IZ$110)),0)+IF($E134=JA$22,VLOOKUP($C134,Input!$A$8:$IA$39,MATCH(JA$21,Input!$A$6:$IA$6,0),FALSE),0)*IF(JA$109&gt;=MAX($IC$109:IZ$109),MIN((JA$109-MAX($IC$109:IZ$109)),(JA$109-IZ$109)),0)</f>
        <v>0</v>
      </c>
      <c r="JB134" s="1">
        <f>+IF($E134=JB$22,VLOOKUP($C134,Input!$A$8:$IA$39,MATCH(JB$21,Input!$A$6:$IA$6,0),FALSE),0)*IF(JB$110&gt;=MAX($IC$110:JA$110),MIN((JB$110-MAX($IC$110:JA$110)),(JB$110-JA$110)),0)+IF($E134=JB$22,VLOOKUP($C134,Input!$A$8:$IA$39,MATCH(JB$21,Input!$A$6:$IA$6,0),FALSE),0)*IF(JB$109&gt;=MAX($IC$109:JA$109),MIN((JB$109-MAX($IC$109:JA$109)),(JB$109-JA$109)),0)</f>
        <v>0</v>
      </c>
      <c r="JC134" s="1">
        <f>+IF($E134=JC$22,VLOOKUP($C134,Input!$A$8:$IA$39,MATCH(JC$21,Input!$A$6:$IA$6,0),FALSE),0)*IF(JC$110&gt;=MAX($IC$110:JB$110),MIN((JC$110-MAX($IC$110:JB$110)),(JC$110-JB$110)),0)+IF($E134=JC$22,VLOOKUP($C134,Input!$A$8:$IA$39,MATCH(JC$21,Input!$A$6:$IA$6,0),FALSE),0)*IF(JC$109&gt;=MAX($IC$109:JB$109),MIN((JC$109-MAX($IC$109:JB$109)),(JC$109-JB$109)),0)</f>
        <v>0</v>
      </c>
      <c r="JD134" s="1">
        <f>+IF($E134=JD$22,VLOOKUP($C134,Input!$A$8:$IA$39,MATCH(JD$21,Input!$A$6:$IA$6,0),FALSE),0)*IF(JD$110&gt;=MAX($IC$110:JC$110),MIN((JD$110-MAX($IC$110:JC$110)),(JD$110-JC$110)),0)+IF($E134=JD$22,VLOOKUP($C134,Input!$A$8:$IA$39,MATCH(JD$21,Input!$A$6:$IA$6,0),FALSE),0)*IF(JD$109&gt;=MAX($IC$109:JC$109),MIN((JD$109-MAX($IC$109:JC$109)),(JD$109-JC$109)),0)</f>
        <v>0</v>
      </c>
      <c r="JE134" s="1">
        <f>+IF($E134=JE$22,VLOOKUP($C134,Input!$A$8:$IA$39,MATCH(JE$21,Input!$A$6:$IA$6,0),FALSE),0)*IF(JE$110&gt;=MAX($IC$110:JD$110),MIN((JE$110-MAX($IC$110:JD$110)),(JE$110-JD$110)),0)+IF($E134=JE$22,VLOOKUP($C134,Input!$A$8:$IA$39,MATCH(JE$21,Input!$A$6:$IA$6,0),FALSE),0)*IF(JE$109&gt;=MAX($IC$109:JD$109),MIN((JE$109-MAX($IC$109:JD$109)),(JE$109-JD$109)),0)</f>
        <v>0</v>
      </c>
      <c r="JF134" s="1">
        <f>+IF($E134=JF$22,VLOOKUP($C134,Input!$A$8:$IA$39,MATCH(JF$21,Input!$A$6:$IA$6,0),FALSE),0)*IF(JF$110&gt;=MAX($IC$110:JE$110),MIN((JF$110-MAX($IC$110:JE$110)),(JF$110-JE$110)),0)+IF($E134=JF$22,VLOOKUP($C134,Input!$A$8:$IA$39,MATCH(JF$21,Input!$A$6:$IA$6,0),FALSE),0)*IF(JF$109&gt;=MAX($IC$109:JE$109),MIN((JF$109-MAX($IC$109:JE$109)),(JF$109-JE$109)),0)</f>
        <v>0</v>
      </c>
      <c r="JG134" s="1">
        <f>+IF($E134=JG$22,VLOOKUP($C134,Input!$A$8:$IA$39,MATCH(JG$21,Input!$A$6:$IA$6,0),FALSE),0)*IF(JG$110&gt;=MAX($IC$110:JF$110),MIN((JG$110-MAX($IC$110:JF$110)),(JG$110-JF$110)),0)+IF($E134=JG$22,VLOOKUP($C134,Input!$A$8:$IA$39,MATCH(JG$21,Input!$A$6:$IA$6,0),FALSE),0)*IF(JG$109&gt;=MAX($IC$109:JF$109),MIN((JG$109-MAX($IC$109:JF$109)),(JG$109-JF$109)),0)</f>
        <v>0</v>
      </c>
      <c r="JH134" s="1">
        <f>+IF($E134=JH$22,VLOOKUP($C134,Input!$A$8:$IA$39,MATCH(JH$21,Input!$A$6:$IA$6,0),FALSE),0)*IF(JH$110&gt;=MAX($IC$110:JG$110),MIN((JH$110-MAX($IC$110:JG$110)),(JH$110-JG$110)),0)+IF($E134=JH$22,VLOOKUP($C134,Input!$A$8:$IA$39,MATCH(JH$21,Input!$A$6:$IA$6,0),FALSE),0)*IF(JH$109&gt;=MAX($IC$109:JG$109),MIN((JH$109-MAX($IC$109:JG$109)),(JH$109-JG$109)),0)</f>
        <v>0</v>
      </c>
      <c r="JI134" s="1">
        <f>+IF($E134=JI$22,VLOOKUP($C134,Input!$A$8:$IA$39,MATCH(JI$21,Input!$A$6:$IA$6,0),FALSE),0)*IF(JI$110&gt;=MAX($IC$110:JH$110),MIN((JI$110-MAX($IC$110:JH$110)),(JI$110-JH$110)),0)+IF($E134=JI$22,VLOOKUP($C134,Input!$A$8:$IA$39,MATCH(JI$21,Input!$A$6:$IA$6,0),FALSE),0)*IF(JI$109&gt;=MAX($IC$109:JH$109),MIN((JI$109-MAX($IC$109:JH$109)),(JI$109-JH$109)),0)</f>
        <v>0</v>
      </c>
      <c r="JJ134" s="1">
        <f>+IF($E134=JJ$22,VLOOKUP($C134,Input!$A$8:$IA$39,MATCH(JJ$21,Input!$A$6:$IA$6,0),FALSE),0)*IF(JJ$110&gt;=MAX($IC$110:JI$110),MIN((JJ$110-MAX($IC$110:JI$110)),(JJ$110-JI$110)),0)+IF($E134=JJ$22,VLOOKUP($C134,Input!$A$8:$IA$39,MATCH(JJ$21,Input!$A$6:$IA$6,0),FALSE),0)*IF(JJ$109&gt;=MAX($IC$109:JI$109),MIN((JJ$109-MAX($IC$109:JI$109)),(JJ$109-JI$109)),0)</f>
        <v>0</v>
      </c>
      <c r="JK134" s="1">
        <f>+IF($E134=JK$22,VLOOKUP($C134,Input!$A$8:$IA$39,MATCH(JK$21,Input!$A$6:$IA$6,0),FALSE),0)*IF(JK$110&gt;=MAX($IC$110:JJ$110),MIN((JK$110-MAX($IC$110:JJ$110)),(JK$110-JJ$110)),0)+IF($E134=JK$22,VLOOKUP($C134,Input!$A$8:$IA$39,MATCH(JK$21,Input!$A$6:$IA$6,0),FALSE),0)*IF(JK$109&gt;=MAX($IC$109:JJ$109),MIN((JK$109-MAX($IC$109:JJ$109)),(JK$109-JJ$109)),0)</f>
        <v>0</v>
      </c>
      <c r="JL134" s="1">
        <f>+IF($E134=JL$22,VLOOKUP($C134,Input!$A$8:$IA$39,MATCH(JL$21,Input!$A$6:$IA$6,0),FALSE),0)*IF(JL$110&gt;=MAX($IC$110:JK$110),MIN((JL$110-MAX($IC$110:JK$110)),(JL$110-JK$110)),0)+IF($E134=JL$22,VLOOKUP($C134,Input!$A$8:$IA$39,MATCH(JL$21,Input!$A$6:$IA$6,0),FALSE),0)*IF(JL$109&gt;=MAX($IC$109:JK$109),MIN((JL$109-MAX($IC$109:JK$109)),(JL$109-JK$109)),0)</f>
        <v>0</v>
      </c>
      <c r="JN134" t="str">
        <f>+VLOOKUP($C134,Input!$A$8:$GZ$39,MATCH(JN$21,Input!$A$6:$GZ$6,0),FALSE)</f>
        <v>Charger Maintenance ($/kWh)</v>
      </c>
      <c r="JO134" s="1">
        <f>IF($E134+$I134+$D$7&lt;=JO$22,0,IF(JO$22-$D$7&gt;=$E134,VLOOKUP($C134,Input!$A$8:$GZ$39,MATCH(JO$21,Input!$A$6:$GZ$6,0),FALSE),0)*$F134/$G134)*$D134</f>
        <v>0</v>
      </c>
      <c r="JP134" s="1">
        <f>IF($E134+$I134+$D$7&lt;=JP$22,0,IF(JP$22-$D$7&gt;=$E134,VLOOKUP($C134,Input!$A$8:$GZ$39,MATCH(JP$21,Input!$A$6:$GZ$6,0),FALSE),0)*$F134/$G134)*$D134</f>
        <v>0</v>
      </c>
      <c r="JQ134" s="1">
        <f>IF($E134+$I134+$D$7&lt;=JQ$22,0,IF(JQ$22-$D$7&gt;=$E134,VLOOKUP($C134,Input!$A$8:$GZ$39,MATCH(JQ$21,Input!$A$6:$GZ$6,0),FALSE),0)*$F134/$G134)*$D134</f>
        <v>0</v>
      </c>
      <c r="JR134" s="1">
        <f>IF($E134+$I134+$D$7&lt;=JR$22,0,IF(JR$22-$D$7&gt;=$E134,VLOOKUP($C134,Input!$A$8:$GZ$39,MATCH(JR$21,Input!$A$6:$GZ$6,0),FALSE),0)*$F134/$G134)*$D134</f>
        <v>0</v>
      </c>
      <c r="JS134" s="1">
        <f>IF($E134+$I134+$D$7&lt;=JS$22,0,IF(JS$22-$D$7&gt;=$E134,VLOOKUP($C134,Input!$A$8:$GZ$39,MATCH(JS$21,Input!$A$6:$GZ$6,0),FALSE),0)*$F134/$G134)*$D134</f>
        <v>0</v>
      </c>
      <c r="JT134" s="1">
        <f>IF($E134+$I134+$D$7&lt;=JT$22,0,IF(JT$22-$D$7&gt;=$E134,VLOOKUP($C134,Input!$A$8:$GZ$39,MATCH(JT$21,Input!$A$6:$GZ$6,0),FALSE),0)*$F134/$G134)*$D134</f>
        <v>0</v>
      </c>
      <c r="JU134" s="1">
        <f>IF($E134+$I134+$D$7&lt;=JU$22,0,IF(JU$22-$D$7&gt;=$E134,VLOOKUP($C134,Input!$A$8:$GZ$39,MATCH(JU$21,Input!$A$6:$GZ$6,0),FALSE),0)*$F134/$G134)*$D134</f>
        <v>0</v>
      </c>
      <c r="JV134" s="1">
        <f>IF($E134+$I134+$D$7&lt;=JV$22,0,IF(JV$22-$D$7&gt;=$E134,VLOOKUP($C134,Input!$A$8:$GZ$39,MATCH(JV$21,Input!$A$6:$GZ$6,0),FALSE),0)*$F134/$G134)*$D134</f>
        <v>0</v>
      </c>
      <c r="JW134" s="1">
        <f>IF($E134+$I134+$D$7&lt;=JW$22,0,IF(JW$22-$D$7&gt;=$E134,VLOOKUP($C134,Input!$A$8:$GZ$39,MATCH(JW$21,Input!$A$6:$GZ$6,0),FALSE),0)*$F134/$G134)*$D134</f>
        <v>0</v>
      </c>
      <c r="JX134" s="1">
        <f>IF($E134+$I134+$D$7&lt;=JX$22,0,IF(JX$22-$D$7&gt;=$E134,VLOOKUP($C134,Input!$A$8:$GZ$39,MATCH(JX$21,Input!$A$6:$GZ$6,0),FALSE),0)*$F134/$G134)*$D134</f>
        <v>0</v>
      </c>
      <c r="JY134" s="1">
        <f>IF($E134+$I134+$D$7&lt;=JY$22,0,IF(JY$22-$D$7&gt;=$E134,VLOOKUP($C134,Input!$A$8:$GZ$39,MATCH(JY$21,Input!$A$6:$GZ$6,0),FALSE),0)*$F134/$G134)*$D134</f>
        <v>0</v>
      </c>
      <c r="JZ134" s="1">
        <f>IF($E134+$I134+$D$7&lt;=JZ$22,0,IF(JZ$22-$D$7&gt;=$E134,VLOOKUP($C134,Input!$A$8:$GZ$39,MATCH(JZ$21,Input!$A$6:$GZ$6,0),FALSE),0)*$F134/$G134)*$D134</f>
        <v>0</v>
      </c>
      <c r="KA134" s="1">
        <f>IF($E134+$I134+$D$7&lt;=KA$22,0,IF(KA$22-$D$7&gt;=$E134,VLOOKUP($C134,Input!$A$8:$GZ$39,MATCH(KA$21,Input!$A$6:$GZ$6,0),FALSE),0)*$F134/$G134)*$D134</f>
        <v>0</v>
      </c>
      <c r="KB134" s="1">
        <f>IF($E134+$I134+$D$7&lt;=KB$22,0,IF(KB$22-$D$7&gt;=$E134,VLOOKUP($C134,Input!$A$8:$GZ$39,MATCH(KB$21,Input!$A$6:$GZ$6,0),FALSE),0)*$F134/$G134)*$D134</f>
        <v>0</v>
      </c>
      <c r="KC134" s="1">
        <f>IF($E134+$I134+$D$7&lt;=KC$22,0,IF(KC$22-$D$7&gt;=$E134,VLOOKUP($C134,Input!$A$8:$GZ$39,MATCH(KC$21,Input!$A$6:$GZ$6,0),FALSE),0)*$F134/$G134)*$D134</f>
        <v>0</v>
      </c>
      <c r="KD134" s="1">
        <f>IF($E134+$I134+$D$7&lt;=KD$22,0,IF(KD$22-$D$7&gt;=$E134,VLOOKUP($C134,Input!$A$8:$GZ$39,MATCH(KD$21,Input!$A$6:$GZ$6,0),FALSE),0)*$F134/$G134)*$D134</f>
        <v>0</v>
      </c>
      <c r="KE134" s="1">
        <f>IF($E134+$I134+$D$7&lt;=KE$22,0,IF(KE$22-$D$7&gt;=$E134,VLOOKUP($C134,Input!$A$8:$GZ$39,MATCH(KE$21,Input!$A$6:$GZ$6,0),FALSE),0)*$F134/$G134)*$D134</f>
        <v>0</v>
      </c>
      <c r="KF134" s="1">
        <f>IF($E134+$I134+$D$7&lt;=KF$22,0,IF(KF$22-$D$7&gt;=$E134,VLOOKUP($C134,Input!$A$8:$GZ$39,MATCH(KF$21,Input!$A$6:$GZ$6,0),FALSE),0)*$F134/$G134)*$D134</f>
        <v>0</v>
      </c>
      <c r="KG134" s="1">
        <f>IF($E134+$I134+$D$7&lt;=KG$22,0,IF(KG$22-$D$7&gt;=$E134,VLOOKUP($C134,Input!$A$8:$GZ$39,MATCH(KG$21,Input!$A$6:$GZ$6,0),FALSE),0)*$F134/$G134)*$D134</f>
        <v>0</v>
      </c>
      <c r="KH134" s="1">
        <f>IF($E134+$I134+$D$7&lt;=KH$22,0,IF(KH$22-$D$7&gt;=$E134,VLOOKUP($C134,Input!$A$8:$GZ$39,MATCH(KH$21,Input!$A$6:$GZ$6,0),FALSE),0)*$F134/$G134)*$D134</f>
        <v>0</v>
      </c>
      <c r="KI134" s="1">
        <f>IF($E134+$I134+$D$7&lt;=KI$22,0,IF(KI$22-$D$7&gt;=$E134,VLOOKUP($C134,Input!$A$8:$GZ$39,MATCH(KI$21,Input!$A$6:$GZ$6,0),FALSE),0)*$F134/$G134)*$D134</f>
        <v>0</v>
      </c>
      <c r="KJ134" s="1">
        <f>IF($E134+$I134+$D$7&lt;=KJ$22,0,IF(KJ$22-$D$7&gt;=$E134,VLOOKUP($C134,Input!$A$8:$GZ$39,MATCH(KJ$21,Input!$A$6:$GZ$6,0),FALSE),0)*$F134/$G134)*$D134</f>
        <v>0</v>
      </c>
      <c r="KK134" s="1">
        <f>IF($E134+$I134+$D$7&lt;=KK$22,0,IF(KK$22-$D$7&gt;=$E134,VLOOKUP($C134,Input!$A$8:$GZ$39,MATCH(KK$21,Input!$A$6:$GZ$6,0),FALSE),0)*$F134/$G134)*$D134</f>
        <v>0</v>
      </c>
      <c r="KL134" s="1">
        <f>IF($E134+$I134+$D$7&lt;=KL$22,0,IF(KL$22-$D$7&gt;=$E134,VLOOKUP($C134,Input!$A$8:$GZ$39,MATCH(KL$21,Input!$A$6:$GZ$6,0),FALSE),0)*$F134/$G134)*$D134</f>
        <v>0</v>
      </c>
      <c r="KM134" s="1">
        <f>IF($E134+$I134+$D$7&lt;=KM$22,0,IF(KM$22-$D$7&gt;=$E134,VLOOKUP($C134,Input!$A$8:$GZ$39,MATCH(KM$21,Input!$A$6:$GZ$6,0),FALSE),0)*$F134/$G134)*$D134</f>
        <v>0</v>
      </c>
      <c r="KN134" s="1">
        <f>IF($E134+$I134+$D$7&lt;=KN$22,0,IF(KN$22-$D$7&gt;=$E134,VLOOKUP($C134,Input!$A$8:$GZ$39,MATCH(KN$21,Input!$A$6:$GZ$6,0),FALSE),0)*$F134/$G134)*$D134</f>
        <v>0</v>
      </c>
      <c r="KO134" s="1">
        <f>IF($E134+$I134+$D$7&lt;=KO$22,0,IF(KO$22-$D$7&gt;=$E134,VLOOKUP($C134,Input!$A$8:$GZ$39,MATCH(KO$21,Input!$A$6:$GZ$6,0),FALSE),0)*$F134/$G134)*$D134</f>
        <v>0</v>
      </c>
      <c r="KP134" s="1">
        <f>IF($E134+$I134+$D$7&lt;=KP$22,0,IF(KP$22-$D$7&gt;=$E134,VLOOKUP($C134,Input!$A$8:$GZ$39,MATCH(KP$21,Input!$A$6:$GZ$6,0),FALSE),0)*$F134/$G134)*$D134</f>
        <v>0</v>
      </c>
      <c r="KQ134" s="1">
        <f>IF($E134+$I134+$D$7&lt;=KQ$22,0,IF(KQ$22-$D$7&gt;=$E134,VLOOKUP($C134,Input!$A$8:$GZ$39,MATCH(KQ$21,Input!$A$6:$GZ$6,0),FALSE),0)*$F134/$G134)*$D134</f>
        <v>0</v>
      </c>
      <c r="KR134" s="1">
        <f>IF($E134+$I134+$D$7&lt;=KR$22,0,IF(KR$22-$D$7&gt;=$E134,VLOOKUP($C134,Input!$A$8:$GZ$39,MATCH(KR$21,Input!$A$6:$GZ$6,0),FALSE),0)*$F134/$G134)*$D134</f>
        <v>0</v>
      </c>
      <c r="KS134" s="1">
        <f>IF($E134+$I134+$D$7&lt;=KS$22,0,IF(KS$22-$D$7&gt;=$E134,VLOOKUP($C134,Input!$A$8:$GZ$39,MATCH(KS$21,Input!$A$6:$GZ$6,0),FALSE),0)*$F134/$G134)*$D134</f>
        <v>0</v>
      </c>
      <c r="KT134" s="1">
        <f>IF($E134+$I134+$D$7&lt;=KT$22,0,IF(KT$22-$D$7&gt;=$E134,VLOOKUP($C134,Input!$A$8:$GZ$39,MATCH(KT$21,Input!$A$6:$GZ$6,0),FALSE),0)*$F134/$G134)*$D134</f>
        <v>0</v>
      </c>
      <c r="KU134" s="1">
        <f>IF($E134+$I134+$D$7&lt;=KU$22,0,IF(KU$22-$D$7&gt;=$E134,VLOOKUP($C134,Input!$A$8:$GZ$39,MATCH(KU$21,Input!$A$6:$GZ$6,0),FALSE),0)*$F134/$G134)*$D134</f>
        <v>0</v>
      </c>
      <c r="KV134" s="1">
        <f>IF($E134+$I134+$D$7&lt;=KV$22,0,IF(KV$22-$D$7&gt;=$E134,VLOOKUP($C134,Input!$A$8:$GZ$39,MATCH(KV$21,Input!$A$6:$GZ$6,0),FALSE),0)*$F134/$G134)*$D134</f>
        <v>0</v>
      </c>
      <c r="KW134" s="1">
        <f>IF($E134+$I134+$D$7&lt;=KW$22,0,IF(KW$22-$D$7&gt;=$E134,VLOOKUP($C134,Input!$A$8:$GZ$39,MATCH(KW$21,Input!$A$6:$GZ$6,0),FALSE),0)*$F134/$G134)*$D134</f>
        <v>0</v>
      </c>
      <c r="KY134" t="str">
        <f>VLOOKUP($C134,Input!$A$8:$HV$39,MATCH(KY$21,Input!$A$6:$HV$6,0),FALSE)</f>
        <v>$/kWh from "Main Tab" selection for depot charging and it is scaled to EIA cost projections</v>
      </c>
      <c r="KZ134" s="1">
        <f>IF($E134+$I134+$D$7&lt;=KZ$22,0,IF(KZ$22-$D$7&gt;=$E134,VLOOKUP($C134,Input!$A$8:$HV$39,MATCH(KZ$21,Input!$A$6:$HV$6,0),FALSE)/$G134*$F134,0))*$D134</f>
        <v>0</v>
      </c>
      <c r="LA134" s="1">
        <f>IF($E134+$I134+$D$7&lt;=LA$22,0,IF(LA$22-$D$7&gt;=$E134,VLOOKUP($C134,Input!$A$8:$HV$39,MATCH(LA$21,Input!$A$6:$HV$6,0),FALSE)/$G134*$F134,0))*$D134</f>
        <v>0</v>
      </c>
      <c r="LB134" s="1">
        <f>IF($E134+$I134+$D$7&lt;=LB$22,0,IF(LB$22-$D$7&gt;=$E134,VLOOKUP($C134,Input!$A$8:$HV$39,MATCH(LB$21,Input!$A$6:$HV$6,0),FALSE)/$G134*$F134,0))*$D134</f>
        <v>0</v>
      </c>
      <c r="LC134" s="1">
        <f>IF($E134+$I134+$D$7&lt;=LC$22,0,IF(LC$22-$D$7&gt;=$E134,VLOOKUP($C134,Input!$A$8:$HV$39,MATCH(LC$21,Input!$A$6:$HV$6,0),FALSE)/$G134*$F134,0))*$D134</f>
        <v>0</v>
      </c>
      <c r="LD134" s="1">
        <f>IF($E134+$I134+$D$7&lt;=LD$22,0,IF(LD$22-$D$7&gt;=$E134,VLOOKUP($C134,Input!$A$8:$HV$39,MATCH(LD$21,Input!$A$6:$HV$6,0),FALSE)/$G134*$F134,0))*$D134</f>
        <v>0</v>
      </c>
      <c r="LE134" s="1">
        <f>IF($E134+$I134+$D$7&lt;=LE$22,0,IF(LE$22-$D$7&gt;=$E134,VLOOKUP($C134,Input!$A$8:$HV$39,MATCH(LE$21,Input!$A$6:$HV$6,0),FALSE)/$G134*$F134,0))*$D134</f>
        <v>0</v>
      </c>
      <c r="LF134" s="1">
        <f>IF($E134+$I134+$D$7&lt;=LF$22,0,IF(LF$22-$D$7&gt;=$E134,VLOOKUP($C134,Input!$A$8:$HV$39,MATCH(LF$21,Input!$A$6:$HV$6,0),FALSE)/$G134*$F134,0))*$D134</f>
        <v>0</v>
      </c>
      <c r="LG134" s="1">
        <f>IF($E134+$I134+$D$7&lt;=LG$22,0,IF(LG$22-$D$7&gt;=$E134,VLOOKUP($C134,Input!$A$8:$HV$39,MATCH(LG$21,Input!$A$6:$HV$6,0),FALSE)/$G134*$F134,0))*$D134</f>
        <v>0</v>
      </c>
      <c r="LH134" s="1">
        <f>IF($E134+$I134+$D$7&lt;=LH$22,0,IF(LH$22-$D$7&gt;=$E134,VLOOKUP($C134,Input!$A$8:$HV$39,MATCH(LH$21,Input!$A$6:$HV$6,0),FALSE)/$G134*$F134,0))*$D134</f>
        <v>0</v>
      </c>
      <c r="LI134" s="1">
        <f>IF($E134+$I134+$D$7&lt;=LI$22,0,IF(LI$22-$D$7&gt;=$E134,VLOOKUP($C134,Input!$A$8:$HV$39,MATCH(LI$21,Input!$A$6:$HV$6,0),FALSE)/$G134*$F134,0))*$D134</f>
        <v>0</v>
      </c>
      <c r="LJ134" s="1">
        <f>IF($E134+$I134+$D$7&lt;=LJ$22,0,IF(LJ$22-$D$7&gt;=$E134,VLOOKUP($C134,Input!$A$8:$HV$39,MATCH(LJ$21,Input!$A$6:$HV$6,0),FALSE)/$G134*$F134,0))*$D134</f>
        <v>0</v>
      </c>
      <c r="LK134" s="1">
        <f>IF($E134+$I134+$D$7&lt;=LK$22,0,IF(LK$22-$D$7&gt;=$E134,VLOOKUP($C134,Input!$A$8:$HV$39,MATCH(LK$21,Input!$A$6:$HV$6,0),FALSE)/$G134*$F134,0))*$D134</f>
        <v>0</v>
      </c>
      <c r="LL134" s="1">
        <f>IF($E134+$I134+$D$7&lt;=LL$22,0,IF(LL$22-$D$7&gt;=$E134,VLOOKUP($C134,Input!$A$8:$HV$39,MATCH(LL$21,Input!$A$6:$HV$6,0),FALSE)/$G134*$F134,0))*$D134</f>
        <v>0</v>
      </c>
      <c r="LM134" s="1">
        <f>IF($E134+$I134+$D$7&lt;=LM$22,0,IF(LM$22-$D$7&gt;=$E134,VLOOKUP($C134,Input!$A$8:$HV$39,MATCH(LM$21,Input!$A$6:$HV$6,0),FALSE)/$G134*$F134,0))*$D134</f>
        <v>0</v>
      </c>
      <c r="LN134" s="1">
        <f>IF($E134+$I134+$D$7&lt;=LN$22,0,IF(LN$22-$D$7&gt;=$E134,VLOOKUP($C134,Input!$A$8:$HV$39,MATCH(LN$21,Input!$A$6:$HV$6,0),FALSE)/$G134*$F134,0))*$D134</f>
        <v>0</v>
      </c>
      <c r="LO134" s="1">
        <f>IF($E134+$I134+$D$7&lt;=LO$22,0,IF(LO$22-$D$7&gt;=$E134,VLOOKUP($C134,Input!$A$8:$HV$39,MATCH(LO$21,Input!$A$6:$HV$6,0),FALSE)/$G134*$F134,0))*$D134</f>
        <v>0</v>
      </c>
      <c r="LP134" s="1">
        <f>IF($E134+$I134+$D$7&lt;=LP$22,0,IF(LP$22-$D$7&gt;=$E134,VLOOKUP($C134,Input!$A$8:$HV$39,MATCH(LP$21,Input!$A$6:$HV$6,0),FALSE)/$G134*$F134,0))*$D134</f>
        <v>0</v>
      </c>
      <c r="LQ134" s="1">
        <f>IF($E134+$I134+$D$7&lt;=LQ$22,0,IF(LQ$22-$D$7&gt;=$E134,VLOOKUP($C134,Input!$A$8:$HV$39,MATCH(LQ$21,Input!$A$6:$HV$6,0),FALSE)/$G134*$F134,0))*$D134</f>
        <v>0</v>
      </c>
      <c r="LR134" s="1">
        <f>IF($E134+$I134+$D$7&lt;=LR$22,0,IF(LR$22-$D$7&gt;=$E134,VLOOKUP($C134,Input!$A$8:$HV$39,MATCH(LR$21,Input!$A$6:$HV$6,0),FALSE)/$G134*$F134,0))*$D134</f>
        <v>0</v>
      </c>
      <c r="LS134" s="1">
        <f>IF($E134+$I134+$D$7&lt;=LS$22,0,IF(LS$22-$D$7&gt;=$E134,VLOOKUP($C134,Input!$A$8:$HV$39,MATCH(LS$21,Input!$A$6:$HV$6,0),FALSE)/$G134*$F134,0))*$D134</f>
        <v>393891.91808633006</v>
      </c>
      <c r="LT134" s="1">
        <f>IF($E134+$I134+$D$7&lt;=LT$22,0,IF(LT$22-$D$7&gt;=$E134,VLOOKUP($C134,Input!$A$8:$HV$39,MATCH(LT$21,Input!$A$6:$HV$6,0),FALSE)/$G134*$F134,0))*$D134</f>
        <v>408792.65940411505</v>
      </c>
      <c r="LU134" s="1">
        <f>IF($E134+$I134+$D$7&lt;=LU$22,0,IF(LU$22-$D$7&gt;=$E134,VLOOKUP($C134,Input!$A$8:$HV$39,MATCH(LU$21,Input!$A$6:$HV$6,0),FALSE)/$G134*$F134,0))*$D134</f>
        <v>424271.07144538517</v>
      </c>
      <c r="LV134" s="1">
        <f>IF($E134+$I134+$D$7&lt;=LV$22,0,IF(LV$22-$D$7&gt;=$E134,VLOOKUP($C134,Input!$A$8:$HV$39,MATCH(LV$21,Input!$A$6:$HV$6,0),FALSE)/$G134*$F134,0))*$D134</f>
        <v>446398.38469467405</v>
      </c>
      <c r="LW134" s="1">
        <f>IF($E134+$I134+$D$7&lt;=LW$22,0,IF(LW$22-$D$7&gt;=$E134,VLOOKUP($C134,Input!$A$8:$HV$39,MATCH(LW$21,Input!$A$6:$HV$6,0),FALSE)/$G134*$F134,0))*$D134</f>
        <v>468607.65916224354</v>
      </c>
      <c r="LX134" s="1">
        <f>IF($E134+$I134+$D$7&lt;=LX$22,0,IF(LX$22-$D$7&gt;=$E134,VLOOKUP($C134,Input!$A$8:$HV$39,MATCH(LX$21,Input!$A$6:$HV$6,0),FALSE)/$G134*$F134,0))*$D134</f>
        <v>471819.59893062577</v>
      </c>
      <c r="LY134" s="1">
        <f>IF($E134+$I134+$D$7&lt;=LY$22,0,IF(LY$22-$D$7&gt;=$E134,VLOOKUP($C134,Input!$A$8:$HV$39,MATCH(LY$21,Input!$A$6:$HV$6,0),FALSE)/$G134*$F134,0))*$D134</f>
        <v>477942.26979124337</v>
      </c>
      <c r="LZ134" s="1">
        <f>IF($E134+$I134+$D$7&lt;=LZ$22,0,IF(LZ$22-$D$7&gt;=$E134,VLOOKUP($C134,Input!$A$8:$HV$39,MATCH(LZ$21,Input!$A$6:$HV$6,0),FALSE)/$G134*$F134,0))*$D134</f>
        <v>488018.54072230606</v>
      </c>
      <c r="MA134" s="1">
        <f>IF($E134+$I134+$D$7&lt;=MA$22,0,IF(MA$22-$D$7&gt;=$E134,VLOOKUP($C134,Input!$A$8:$HV$39,MATCH(MA$21,Input!$A$6:$HV$6,0),FALSE)/$G134*$F134,0))*$D134</f>
        <v>488807.03737648891</v>
      </c>
      <c r="MB134" s="1">
        <f>IF($E134+$I134+$D$7&lt;=MB$22,0,IF(MB$22-$D$7&gt;=$E134,VLOOKUP($C134,Input!$A$8:$HV$39,MATCH(MB$21,Input!$A$6:$HV$6,0),FALSE)/$G134*$F134,0))*$D134</f>
        <v>489433.5587125785</v>
      </c>
      <c r="MC134" s="1">
        <f>IF($E134+$I134+$D$7&lt;=MC$22,0,IF(MC$22-$D$7&gt;=$E134,VLOOKUP($C134,Input!$A$8:$HV$39,MATCH(MC$21,Input!$A$6:$HV$6,0),FALSE)/$G134*$F134,0))*$D134</f>
        <v>486225.03359530319</v>
      </c>
      <c r="MD134" s="1">
        <f>IF($E134+$I134+$D$7&lt;=MD$22,0,IF(MD$22-$D$7&gt;=$E134,VLOOKUP($C134,Input!$A$8:$HV$39,MATCH(MD$21,Input!$A$6:$HV$6,0),FALSE)/$G134*$F134,0))*$D134</f>
        <v>483826.70159514248</v>
      </c>
      <c r="ME134" s="1">
        <f>IF($E134+$I134+$D$7&lt;=ME$22,0,IF(ME$22-$D$7&gt;=$E134,VLOOKUP($C134,Input!$A$8:$HV$39,MATCH(ME$21,Input!$A$6:$HV$6,0),FALSE)/$G134*$F134,0))*$D134</f>
        <v>483224.25546769961</v>
      </c>
      <c r="MF134" s="1">
        <f>IF($E134+$I134+$D$7&lt;=MF$22,0,IF(MF$22-$D$7&gt;=$E134,VLOOKUP($C134,Input!$A$8:$HV$39,MATCH(MF$21,Input!$A$6:$HV$6,0),FALSE)/$G134*$F134,0))*$D134</f>
        <v>482765.79059802304</v>
      </c>
      <c r="MG134" s="1">
        <f>IF($E134+$I134+$D$7&lt;=MG$22,0,IF(MG$22-$D$7&gt;=$E134,VLOOKUP($C134,Input!$A$8:$HV$39,MATCH(MG$21,Input!$A$6:$HV$6,0),FALSE)/$G134*$F134,0))*$D134</f>
        <v>0</v>
      </c>
      <c r="MH134" s="1">
        <f>IF($E134+$I134+$D$7&lt;=MH$22,0,IF(MH$22-$D$7&gt;=$E134,VLOOKUP($C134,Input!$A$8:$HV$39,MATCH(MH$21,Input!$A$6:$HV$6,0),FALSE)/$G134*$F134,0))*$D134</f>
        <v>0</v>
      </c>
      <c r="MI134" s="1">
        <f>IF($E134+$I134+$D$7&lt;=MI$22,0,IF(MI$22-$D$7&gt;=$E134,VLOOKUP($C134,Input!$A$8:$HV$39,MATCH(MI$21,Input!$A$6:$HV$6,0),FALSE)/$G134*$F134,0))*$D134</f>
        <v>0</v>
      </c>
      <c r="MJ134" s="1">
        <f>IF($E134+$I134+$D$7&lt;=MJ$22,0,IF(MJ$22-$D$7&gt;=$E134,VLOOKUP($C134,Input!$A$8:$HV$39,MATCH(MJ$21,Input!$A$6:$HV$6,0),FALSE)/$G134*$F134,0))*$D134</f>
        <v>0</v>
      </c>
      <c r="MK134" s="1">
        <f>IF($E134+$I134+$D$7&lt;=MK$22,0,IF(MK$22-$D$7&gt;=$E134,VLOOKUP($C134,Input!$A$8:$HV$39,MATCH(MK$21,Input!$A$6:$HV$6,0),FALSE)/$G134*$F134,0))*$D134</f>
        <v>0</v>
      </c>
      <c r="ML134" s="1">
        <f>IF($E134+$I134+$D$7&lt;=ML$22,0,IF(ML$22-$D$7&gt;=$E134,VLOOKUP($C134,Input!$A$8:$HV$39,MATCH(ML$21,Input!$A$6:$HV$6,0),FALSE)/$G134*$F134,0))*$D134</f>
        <v>0</v>
      </c>
      <c r="MM134" s="1">
        <f>IF($E134+$I134+$D$7&lt;=MM$22,0,IF(MM$22-$D$7&gt;=$E134,VLOOKUP($C134,Input!$A$8:$HV$39,MATCH(MM$21,Input!$A$6:$HV$6,0),FALSE)/$G134*$F134,0))*$D134</f>
        <v>0</v>
      </c>
      <c r="MN134" s="1">
        <f>IF($E134+$I134+$D$7&lt;=MN$22,0,IF(MN$22-$D$7&gt;=$E134,VLOOKUP($C134,Input!$A$8:$HV$39,MATCH(MN$21,Input!$A$6:$HV$6,0),FALSE)/$G134*$F134,0))*$D134</f>
        <v>0</v>
      </c>
      <c r="MO134" s="1">
        <f>IF($E134+$I134+$D$7&lt;=MO$22,0,IF(MO$22-$D$7&gt;=$E134,VLOOKUP($C134,Input!$A$8:$HV$39,MATCH(MO$21,Input!$A$6:$HV$6,0),FALSE)/$G134*$F134,0))*$D134</f>
        <v>0</v>
      </c>
      <c r="MP134" s="1">
        <f>IF($E134+$I134+$D$7&lt;=MP$22,0,IF(MP$22-$D$7&gt;=$E134,VLOOKUP($C134,Input!$A$8:$HV$39,MATCH(MP$21,Input!$A$6:$HV$6,0),FALSE)/$G134*$F134,0))*$D134</f>
        <v>0</v>
      </c>
      <c r="MQ134" s="1">
        <f>IF($E134+$I134+$D$7&lt;=MQ$22,0,IF(MQ$22-$D$7&gt;=$E134,VLOOKUP($C134,Input!$A$8:$HV$39,MATCH(MQ$21,Input!$A$6:$HV$6,0),FALSE)/$G134*$F134,0))*$D134</f>
        <v>0</v>
      </c>
      <c r="MR134" s="1">
        <f>IF($E134+$I134+$D$7&lt;=MR$22,0,IF(MR$22-$D$7&gt;=$E134,VLOOKUP($C134,Input!$A$8:$HV$39,MATCH(MR$21,Input!$A$6:$HV$6,0),FALSE)/$G134*$F134,0))*$D134</f>
        <v>0</v>
      </c>
      <c r="MS134" s="1">
        <f>IF($E134+$I134+$D$7&lt;=MS$22,0,IF(MS$22-$D$7&gt;=$E134,VLOOKUP($C134,Input!$A$8:$HV$39,MATCH(MS$21,Input!$A$6:$HV$6,0),FALSE)/$G134*$F134,0))*$D134</f>
        <v>0</v>
      </c>
      <c r="MT134" s="1">
        <f>IF($E134+$I134+$D$7&lt;=MT$22,0,IF(MT$22-$D$7&gt;=$E134,VLOOKUP($C134,Input!$A$8:$HV$39,MATCH(MT$21,Input!$A$6:$HV$6,0),FALSE)/$G134*$F134,0))*$D134</f>
        <v>0</v>
      </c>
      <c r="MU134" s="1">
        <f>IF($E134+$I134+$D$7&lt;=MU$22,0,IF(MU$22-$D$7&gt;=$E134,VLOOKUP($C134,Input!$A$8:$HV$39,MATCH(MU$21,Input!$A$6:$HV$6,0),FALSE)/$G134*$F134,0))*$D134</f>
        <v>0</v>
      </c>
      <c r="MV134" s="1">
        <f>IF($E134+$I134+$D$7&lt;=MV$22,0,IF(MV$22-$D$7&gt;=$E134,VLOOKUP($C134,Input!$A$8:$HV$39,MATCH(MV$21,Input!$A$6:$HV$6,0),FALSE)/$G134*$F134,0))*$D134</f>
        <v>0</v>
      </c>
      <c r="MW134" s="1">
        <f>IF($E134+$I134+$D$7&lt;=MW$22,0,IF(MW$22-$D$7&gt;=$E134,VLOOKUP($C134,Input!$A$8:$HV$39,MATCH(MW$21,Input!$A$6:$HV$6,0),FALSE)/$G134*$F134,0))*$D134</f>
        <v>0</v>
      </c>
      <c r="MX134" s="1">
        <f>IF($E134+$I134+$D$7&lt;=MX$22,0,IF(MX$22-$D$7&gt;=$E134,VLOOKUP($C134,Input!$A$8:$HV$39,MATCH(MX$21,Input!$A$6:$HV$6,0),FALSE)/$G134*$F134,0))*$D134</f>
        <v>0</v>
      </c>
      <c r="MZ134" t="str">
        <f>VLOOKUP($C134,Input!$A$8:$HV$39,MATCH(MZ$21,Input!$A$6:$HV$6,0),FALSE)</f>
        <v>Electricity LCFS Credit ($/kWh)</v>
      </c>
      <c r="NA134" s="1">
        <f>IF($E134+$I134+$D$7&lt;=NA$22,0,IF(NA$22-$D$7&gt;=$E134,-VLOOKUP($C134,Input!$A$8:$HV$39,MATCH(NA$21,Input!$A$6:$HV$6,0),FALSE)/$G134*$F134,0))*$D134*$G$4/100</f>
        <v>0</v>
      </c>
      <c r="NB134" s="1">
        <f>IF($E134+$I134+$D$7&lt;=NB$22,0,IF(NB$22-$D$7&gt;=$E134,-VLOOKUP($C134,Input!$A$8:$HV$39,MATCH(NB$21,Input!$A$6:$HV$6,0),FALSE)/$G134*$F134,0))*$D134*$G$4/100</f>
        <v>0</v>
      </c>
      <c r="NC134" s="1">
        <f>IF($E134+$I134+$D$7&lt;=NC$22,0,IF(NC$22-$D$7&gt;=$E134,-VLOOKUP($C134,Input!$A$8:$HV$39,MATCH(NC$21,Input!$A$6:$HV$6,0),FALSE)/$G134*$F134,0))*$D134*$G$4/100</f>
        <v>0</v>
      </c>
      <c r="ND134" s="1">
        <f>IF($E134+$I134+$D$7&lt;=ND$22,0,IF(ND$22-$D$7&gt;=$E134,-VLOOKUP($C134,Input!$A$8:$HV$39,MATCH(ND$21,Input!$A$6:$HV$6,0),FALSE)/$G134*$F134,0))*$D134*$G$4/100</f>
        <v>-414035.91936000006</v>
      </c>
      <c r="NE134" s="1">
        <f>IF($E134+$I134+$D$7&lt;=NE$22,0,IF(NE$22-$D$7&gt;=$E134,-VLOOKUP($C134,Input!$A$8:$HV$39,MATCH(NE$21,Input!$A$6:$HV$6,0),FALSE)/$G134*$F134,0))*$D134*$G$4/100</f>
        <v>-398814.01056000002</v>
      </c>
      <c r="NF134" s="1">
        <f>IF($E134+$I134+$D$7&lt;=NF$22,0,IF(NF$22-$D$7&gt;=$E134,-VLOOKUP($C134,Input!$A$8:$HV$39,MATCH(NF$21,Input!$A$6:$HV$6,0),FALSE)/$G134*$F134,0))*$D134*$G$4/100</f>
        <v>-398814.01056000002</v>
      </c>
      <c r="NG134" s="1">
        <f>IF($E134+$I134+$D$7&lt;=NG$22,0,IF(NG$22-$D$7&gt;=$E134,-VLOOKUP($C134,Input!$A$8:$HV$39,MATCH(NG$21,Input!$A$6:$HV$6,0),FALSE)/$G134*$F134,0))*$D134*$G$4/100</f>
        <v>-398814.01056000002</v>
      </c>
      <c r="NH134" s="1">
        <f>IF($E134+$I134+$D$7&lt;=NH$22,0,IF(NH$22-$D$7&gt;=$E134,-VLOOKUP($C134,Input!$A$8:$HV$39,MATCH(NH$21,Input!$A$6:$HV$6,0),FALSE)/$G134*$F134,0))*$D134*$G$4/100</f>
        <v>-398814.01056000002</v>
      </c>
      <c r="NI134" s="1">
        <f>IF($E134+$I134+$D$7&lt;=NI$22,0,IF(NI$22-$D$7&gt;=$E134,-VLOOKUP($C134,Input!$A$8:$HV$39,MATCH(NI$21,Input!$A$6:$HV$6,0),FALSE)/$G134*$F134,0))*$D134*$G$4/100</f>
        <v>-398814.01056000002</v>
      </c>
      <c r="NJ134" s="1">
        <f>IF($E134+$I134+$D$7&lt;=NJ$22,0,IF(NJ$22-$D$7&gt;=$E134,-VLOOKUP($C134,Input!$A$8:$HV$39,MATCH(NJ$21,Input!$A$6:$HV$6,0),FALSE)/$G134*$F134,0))*$D134*$G$4/100</f>
        <v>-398814.01056000002</v>
      </c>
      <c r="NK134" s="1">
        <f>IF($E134+$I134+$D$7&lt;=NK$22,0,IF(NK$22-$D$7&gt;=$E134,-VLOOKUP($C134,Input!$A$8:$HV$39,MATCH(NK$21,Input!$A$6:$HV$6,0),FALSE)/$G134*$F134,0))*$D134*$G$4/100</f>
        <v>-398814.01056000002</v>
      </c>
      <c r="NL134" s="1">
        <f>IF($E134+$I134+$D$7&lt;=NL$22,0,IF(NL$22-$D$7&gt;=$E134,-VLOOKUP($C134,Input!$A$8:$HV$39,MATCH(NL$21,Input!$A$6:$HV$6,0),FALSE)/$G134*$F134,0))*$D134*$G$4/100</f>
        <v>-398814.01056000002</v>
      </c>
      <c r="NM134" s="1">
        <f>IF($E134+$I134+$D$7&lt;=NM$22,0,IF(NM$22-$D$7&gt;=$E134,-VLOOKUP($C134,Input!$A$8:$HV$39,MATCH(NM$21,Input!$A$6:$HV$6,0),FALSE)/$G134*$F134,0))*$D134*$G$4/100</f>
        <v>-398814.01056000002</v>
      </c>
      <c r="NN134" s="1">
        <f>IF($E134+$I134+$D$7&lt;=NN$22,0,IF(NN$22-$D$7&gt;=$E134,-VLOOKUP($C134,Input!$A$8:$HV$39,MATCH(NN$21,Input!$A$6:$HV$6,0),FALSE)/$G134*$F134,0))*$D134*$G$4/100</f>
        <v>-398814.01056000002</v>
      </c>
      <c r="NO134" s="1">
        <f>IF($E134+$I134+$D$7&lt;=NO$22,0,IF(NO$22-$D$7&gt;=$E134,-VLOOKUP($C134,Input!$A$8:$HV$39,MATCH(NO$21,Input!$A$6:$HV$6,0),FALSE)/$G134*$F134,0))*$D134*$G$4/100</f>
        <v>-398814.01056000002</v>
      </c>
      <c r="NP134" s="1">
        <f>IF($E134+$I134+$D$7&lt;=NP$22,0,IF(NP$22-$D$7&gt;=$E134,-VLOOKUP($C134,Input!$A$8:$HV$39,MATCH(NP$21,Input!$A$6:$HV$6,0),FALSE)/$G134*$F134,0))*$D134*$G$4/100</f>
        <v>-398814.01056000002</v>
      </c>
      <c r="NQ134" s="1">
        <f>IF($E134+$I134+$D$7&lt;=NQ$22,0,IF(NQ$22-$D$7&gt;=$E134,-VLOOKUP($C134,Input!$A$8:$HV$39,MATCH(NQ$21,Input!$A$6:$HV$6,0),FALSE)/$G134*$F134,0))*$D134*$G$4/100</f>
        <v>-398814.01056000002</v>
      </c>
      <c r="NR134" s="1">
        <f>IF($E134+$I134+$D$7&lt;=NR$22,0,IF(NR$22-$D$7&gt;=$E134,-VLOOKUP($C134,Input!$A$8:$HV$39,MATCH(NR$21,Input!$A$6:$HV$6,0),FALSE)/$G134*$F134,0))*$D134*$G$4/100</f>
        <v>0</v>
      </c>
      <c r="NS134" s="1">
        <f>IF($E134+$I134+$D$7&lt;=NS$22,0,IF(NS$22-$D$7&gt;=$E134,-VLOOKUP($C134,Input!$A$8:$HV$39,MATCH(NS$21,Input!$A$6:$HV$6,0),FALSE)/$G134*$F134,0))*$D134*$G$4/100</f>
        <v>0</v>
      </c>
      <c r="NT134" s="1">
        <f>IF($E134+$I134+$D$7&lt;=NT$22,0,IF(NT$22-$D$7&gt;=$E134,-VLOOKUP($C134,Input!$A$8:$HV$39,MATCH(NT$21,Input!$A$6:$HV$6,0),FALSE)/$G134*$F134,0))*$D134*$G$4/100</f>
        <v>0</v>
      </c>
      <c r="NU134" s="1">
        <f>IF($E134+$I134+$D$7&lt;=NU$22,0,IF(NU$22-$D$7&gt;=$E134,-VLOOKUP($C134,Input!$A$8:$HV$39,MATCH(NU$21,Input!$A$6:$HV$6,0),FALSE)/$G134*$F134,0))*$D134*$G$4/100</f>
        <v>0</v>
      </c>
      <c r="NV134" s="1">
        <f>IF($E134+$I134+$D$7&lt;=NV$22,0,IF(NV$22-$D$7&gt;=$E134,-VLOOKUP($C134,Input!$A$8:$HV$39,MATCH(NV$21,Input!$A$6:$HV$6,0),FALSE)/$G134*$F134,0))*$D134*$G$4/100</f>
        <v>0</v>
      </c>
      <c r="NW134" s="1">
        <f>IF($E134+$I134+$D$7&lt;=NW$22,0,IF(NW$22-$D$7&gt;=$E134,-VLOOKUP($C134,Input!$A$8:$HV$39,MATCH(NW$21,Input!$A$6:$HV$6,0),FALSE)/$G134*$F134,0))*$D134*$G$4/100</f>
        <v>0</v>
      </c>
      <c r="NX134" s="1">
        <f>IF($E134+$I134+$D$7&lt;=NX$22,0,IF(NX$22-$D$7&gt;=$E134,-VLOOKUP($C134,Input!$A$8:$HV$39,MATCH(NX$21,Input!$A$6:$HV$6,0),FALSE)/$G134*$F134,0))*$D134*$G$4/100</f>
        <v>0</v>
      </c>
      <c r="NY134" s="1">
        <f>IF($E134+$I134+$D$7&lt;=NY$22,0,IF(NY$22-$D$7&gt;=$E134,-VLOOKUP($C134,Input!$A$8:$HV$39,MATCH(NY$21,Input!$A$6:$HV$6,0),FALSE)/$G134*$F134,0))*$D134*$G$4/100</f>
        <v>0</v>
      </c>
      <c r="NZ134" s="1">
        <f>IF($E134+$I134+$D$7&lt;=NZ$22,0,IF(NZ$22-$D$7&gt;=$E134,-VLOOKUP($C134,Input!$A$8:$HV$39,MATCH(NZ$21,Input!$A$6:$HV$6,0),FALSE)/$G134*$F134,0))*$D134*$G$4/100</f>
        <v>0</v>
      </c>
      <c r="OA134" s="1">
        <f>IF($E134+$I134+$D$7&lt;=OA$22,0,IF(OA$22-$D$7&gt;=$E134,-VLOOKUP($C134,Input!$A$8:$HV$39,MATCH(OA$21,Input!$A$6:$HV$6,0),FALSE)/$G134*$F134,0))*$D134*$G$4/100</f>
        <v>0</v>
      </c>
      <c r="OB134" s="1">
        <f>IF($E134+$I134+$D$7&lt;=OB$22,0,IF(OB$22-$D$7&gt;=$E134,-VLOOKUP($C134,Input!$A$8:$HV$39,MATCH(OB$21,Input!$A$6:$HV$6,0),FALSE)/$G134*$F134,0))*$D134*$G$4/100</f>
        <v>0</v>
      </c>
      <c r="OC134" s="1">
        <f>IF($E134+$I134+$D$7&lt;=OC$22,0,IF(OC$22-$D$7&gt;=$E134,-VLOOKUP($C134,Input!$A$8:$HV$39,MATCH(OC$21,Input!$A$6:$HV$6,0),FALSE)/$G134*$F134,0))*$D134*$G$4/100</f>
        <v>0</v>
      </c>
      <c r="OD134" s="1">
        <f>IF($E134+$I134+$D$7&lt;=OD$22,0,IF(OD$22-$D$7&gt;=$E134,-VLOOKUP($C134,Input!$A$8:$HV$39,MATCH(OD$21,Input!$A$6:$HV$6,0),FALSE)/$G134*$F134,0))*$D134*$G$4/100</f>
        <v>0</v>
      </c>
      <c r="OE134" s="1">
        <f>IF($E134+$I134+$D$7&lt;=OE$22,0,IF(OE$22-$D$7&gt;=$E134,-VLOOKUP($C134,Input!$A$8:$HV$39,MATCH(OE$21,Input!$A$6:$HV$6,0),FALSE)/$G134*$F134,0))*$D134*$G$4/100</f>
        <v>0</v>
      </c>
      <c r="OF134" s="1">
        <f>IF($E134+$I134+$D$7&lt;=OF$22,0,IF(OF$22-$D$7&gt;=$E134,-VLOOKUP($C134,Input!$A$8:$HV$39,MATCH(OF$21,Input!$A$6:$HV$6,0),FALSE)/$G134*$F134,0))*$D134*$G$4/100</f>
        <v>0</v>
      </c>
      <c r="OG134" s="1">
        <f>IF($E134+$I134+$D$7&lt;=OG$22,0,IF(OG$22-$D$7&gt;=$E134,-VLOOKUP($C134,Input!$A$8:$HV$39,MATCH(OG$21,Input!$A$6:$HV$6,0),FALSE)/$G134*$F134,0))*$D134*$G$4/100</f>
        <v>0</v>
      </c>
      <c r="OH134" s="1">
        <f>IF($E134+$I134+$D$7&lt;=OH$22,0,IF(OH$22-$D$7&gt;=$E134,-VLOOKUP($C134,Input!$A$8:$HV$39,MATCH(OH$21,Input!$A$6:$HV$6,0),FALSE)/$G134*$F134,0))*$D134*$G$4/100</f>
        <v>0</v>
      </c>
      <c r="OI134" s="1">
        <f>IF($E134+$I134+$D$7&lt;=OI$22,0,IF(OI$22-$D$7&gt;=$E134,-VLOOKUP($C134,Input!$A$8:$HV$39,MATCH(OI$21,Input!$A$6:$HV$6,0),FALSE)/$G134*$F134,0))*$D134*$G$4/100</f>
        <v>0</v>
      </c>
      <c r="OK134" t="str">
        <f>VLOOKUP($C134,Input!$A$8:$HW$39,MATCH(OK$21,Input!$A$6:$HW$6,0),FALSE)</f>
        <v>Charger Inspection Maint ($/year)</v>
      </c>
      <c r="OL134" s="1">
        <f>IF($E134+$I134+$D$7&lt;=OL$22,0,IF(OL$22-$D$7&gt;=$E134,IF(COUNTIF($KZ134:LP134,"&gt;0")&gt;0,VLOOKUP($C134,Input!$A$8:$HV$21,MATCH($OK$21+COUNTIF($KZ134:LP134,"&gt;0"),Input!$A$6:$HV$6,0),FALSE),0),0))*$D134</f>
        <v>0</v>
      </c>
      <c r="OM134" s="1">
        <f>IF($E134+$I134+$D$7&lt;=OM$22,0,IF(OM$22-$D$7&gt;=$E134,IF(COUNTIF($KZ134:LQ134,"&gt;0")&gt;0,VLOOKUP($C134,Input!$A$8:$HV$21,MATCH($OK$21+COUNTIF($KZ134:LQ134,"&gt;0"),Input!$A$6:$HV$6,0),FALSE),0),0))*$D134</f>
        <v>0</v>
      </c>
      <c r="ON134" s="1">
        <f>IF($E134+$I134+$D$7&lt;=ON$22,0,IF(ON$22-$D$7&gt;=$E134,IF(COUNTIF($KZ134:LR134,"&gt;0")&gt;0,VLOOKUP($C134,Input!$A$8:$HV$21,MATCH($OK$21+COUNTIF($KZ134:LR134,"&gt;0"),Input!$A$6:$HV$6,0),FALSE),0),0))*$D134</f>
        <v>0</v>
      </c>
      <c r="OO134" s="1">
        <f>IF($E134+$I134+$D$7&lt;=OO$22,0,IF(OO$22-$D$7&gt;=$E134,IF(COUNTIF($KZ134:LS134,"&gt;0")&gt;0,VLOOKUP($C134,Input!$A$8:$HV$21,MATCH($OK$21+COUNTIF($KZ134:LS134,"&gt;0"),Input!$A$6:$HV$6,0),FALSE),0),0))*$D134</f>
        <v>23500</v>
      </c>
      <c r="OP134" s="1">
        <f>IF($E134+$I134+$D$7&lt;=OP$22,0,IF(OP$22-$D$7&gt;=$E134,IF(COUNTIF($KZ134:LT134,"&gt;0")&gt;0,VLOOKUP($C134,Input!$A$8:$HV$21,MATCH($OK$21+COUNTIF($KZ134:LT134,"&gt;0"),Input!$A$6:$HV$6,0),FALSE),0),0))*$D134</f>
        <v>23500</v>
      </c>
      <c r="OQ134" s="1">
        <f>IF($E134+$I134+$D$7&lt;=OQ$22,0,IF(OQ$22-$D$7&gt;=$E134,IF(COUNTIF($KZ134:LU134,"&gt;0")&gt;0,VLOOKUP($C134,Input!$A$8:$HV$21,MATCH($OK$21+COUNTIF($KZ134:LU134,"&gt;0"),Input!$A$6:$HV$6,0),FALSE),0),0))*$D134</f>
        <v>23500</v>
      </c>
      <c r="OR134" s="1">
        <f>IF($E134+$I134+$D$7&lt;=OR$22,0,IF(OR$22-$D$7&gt;=$E134,IF(COUNTIF($KZ134:LV134,"&gt;0")&gt;0,VLOOKUP($C134,Input!$A$8:$HV$21,MATCH($OK$21+COUNTIF($KZ134:LV134,"&gt;0"),Input!$A$6:$HV$6,0),FALSE),0),0))*$D134</f>
        <v>23500</v>
      </c>
      <c r="OS134" s="1">
        <f>IF($E134+$I134+$D$7&lt;=OS$22,0,IF(OS$22-$D$7&gt;=$E134,IF(COUNTIF($KZ134:LW134,"&gt;0")&gt;0,VLOOKUP($C134,Input!$A$8:$HV$21,MATCH($OK$21+COUNTIF($KZ134:LW134,"&gt;0"),Input!$A$6:$HV$6,0),FALSE),0),0))*$D134</f>
        <v>23500</v>
      </c>
      <c r="OT134" s="1">
        <f>IF($E134+$I134+$D$7&lt;=OT$22,0,IF(OT$22-$D$7&gt;=$E134,IF(COUNTIF($KZ134:LX134,"&gt;0")&gt;0,VLOOKUP($C134,Input!$A$8:$HV$21,MATCH($OK$21+COUNTIF($KZ134:LX134,"&gt;0"),Input!$A$6:$HV$6,0),FALSE),0),0))*$D134</f>
        <v>23500</v>
      </c>
      <c r="OU134" s="1">
        <f>IF($E134+$I134+$D$7&lt;=OU$22,0,IF(OU$22-$D$7&gt;=$E134,IF(COUNTIF($KZ134:LY134,"&gt;0")&gt;0,VLOOKUP($C134,Input!$A$8:$HV$21,MATCH($OK$21+COUNTIF($KZ134:LY134,"&gt;0"),Input!$A$6:$HV$6,0),FALSE),0),0))*$D134</f>
        <v>23500</v>
      </c>
      <c r="OV134" s="1">
        <f>IF($E134+$I134+$D$7&lt;=OV$22,0,IF(OV$22-$D$7&gt;=$E134,IF(COUNTIF($KZ134:LZ134,"&gt;0")&gt;0,VLOOKUP($C134,Input!$A$8:$HV$21,MATCH($OK$21+COUNTIF($KZ134:LZ134,"&gt;0"),Input!$A$6:$HV$6,0),FALSE),0),0))*$D134</f>
        <v>23500</v>
      </c>
      <c r="OW134" s="1">
        <f>IF($E134+$I134+$D$7&lt;=OW$22,0,IF(OW$22-$D$7&gt;=$E134,IF(COUNTIF($KZ134:MA134,"&gt;0")&gt;0,VLOOKUP($C134,Input!$A$8:$HV$21,MATCH($OK$21+COUNTIF($KZ134:MA134,"&gt;0"),Input!$A$6:$HV$6,0),FALSE),0),0))*$D134</f>
        <v>23500</v>
      </c>
      <c r="OX134" s="1">
        <f>IF($E134+$I134+$D$7&lt;=OX$22,0,IF(OX$22-$D$7&gt;=$E134,IF(COUNTIF($KZ134:MB134,"&gt;0")&gt;0,VLOOKUP($C134,Input!$A$8:$HV$21,MATCH($OK$21+COUNTIF($KZ134:MB134,"&gt;0"),Input!$A$6:$HV$6,0),FALSE),0),0))*$D134</f>
        <v>23500</v>
      </c>
      <c r="OY134" s="1">
        <f>IF($E134+$I134+$D$7&lt;=OY$22,0,IF(OY$22-$D$7&gt;=$E134,IF(COUNTIF($KZ134:MC134,"&gt;0")&gt;0,VLOOKUP($C134,Input!$A$8:$HV$21,MATCH($OK$21+COUNTIF($KZ134:MC134,"&gt;0"),Input!$A$6:$HV$6,0),FALSE),0),0))*$D134</f>
        <v>23500</v>
      </c>
      <c r="OZ134" s="1">
        <f>IF($E134+$I134+$D$7&lt;=OZ$22,0,IF(OZ$22-$D$7&gt;=$E134,IF(COUNTIF($KZ134:MD134,"&gt;0")&gt;0,VLOOKUP($C134,Input!$A$8:$HV$21,MATCH($OK$21+COUNTIF($KZ134:MD134,"&gt;0"),Input!$A$6:$HV$6,0),FALSE),0),0))*$D134</f>
        <v>23500</v>
      </c>
      <c r="PA134" s="1">
        <f>IF($E134+$I134+$D$7&lt;=PA$22,0,IF(PA$22-$D$7&gt;=$E134,IF(COUNTIF($KZ134:ME134,"&gt;0")&gt;0,VLOOKUP($C134,Input!$A$8:$HV$21,MATCH($OK$21+COUNTIF($KZ134:ME134,"&gt;0"),Input!$A$6:$HV$6,0),FALSE),0),0))*$D134</f>
        <v>23500</v>
      </c>
      <c r="PB134" s="1">
        <f>IF($E134+$I134+$D$7&lt;=PB$22,0,IF(PB$22-$D$7&gt;=$E134,IF(COUNTIF($KZ134:MF134,"&gt;0")&gt;0,VLOOKUP($C134,Input!$A$8:$HV$21,MATCH($OK$21+COUNTIF($KZ134:MF134,"&gt;0"),Input!$A$6:$HV$6,0),FALSE),0),0))*$D134</f>
        <v>23500</v>
      </c>
      <c r="PC134" s="1">
        <f>IF($E134+$I134+$D$7&lt;=PC$22,0,IF(PC$22-$D$7&gt;=$E134,IF(COUNTIF($KZ134:MG134,"&gt;0")&gt;0,VLOOKUP($C134,Input!$A$8:$HV$21,MATCH($OK$21+COUNTIF($KZ134:MG134,"&gt;0"),Input!$A$6:$HV$6,0),FALSE),0),0))*$D134</f>
        <v>0</v>
      </c>
      <c r="PD134" s="1">
        <f>IF($E134+$I134+$D$7&lt;=PD$22,0,IF(PD$22-$D$7&gt;=$E134,IF(COUNTIF($KZ134:MH134,"&gt;0")&gt;0,VLOOKUP($C134,Input!$A$8:$HV$21,MATCH($OK$21+COUNTIF($KZ134:MH134,"&gt;0"),Input!$A$6:$HV$6,0),FALSE),0),0))*$D134</f>
        <v>0</v>
      </c>
      <c r="PE134" s="1">
        <f>IF($E134+$I134+$D$7&lt;=PE$22,0,IF(PE$22-$D$7&gt;=$E134,IF(COUNTIF($KZ134:MI134,"&gt;0")&gt;0,VLOOKUP($C134,Input!$A$8:$HV$21,MATCH($OK$21+COUNTIF($KZ134:MI134,"&gt;0"),Input!$A$6:$HV$6,0),FALSE),0),0))*$D134</f>
        <v>0</v>
      </c>
      <c r="PF134" s="1">
        <f>IF($E134+$I134+$D$7&lt;=PF$22,0,IF(PF$22-$D$7&gt;=$E134,IF(COUNTIF($KZ134:MJ134,"&gt;0")&gt;0,VLOOKUP($C134,Input!$A$8:$HV$21,MATCH($OK$21+COUNTIF($KZ134:MJ134,"&gt;0"),Input!$A$6:$HV$6,0),FALSE),0),0))*$D134</f>
        <v>0</v>
      </c>
      <c r="PG134" s="1">
        <f>IF($E134+$I134+$D$7&lt;=PG$22,0,IF(PG$22-$D$7&gt;=$E134,IF(COUNTIF($KZ134:MK134,"&gt;0")&gt;0,VLOOKUP($C134,Input!$A$8:$HV$21,MATCH($OK$21+COUNTIF($KZ134:MK134,"&gt;0"),Input!$A$6:$HV$6,0),FALSE),0),0))*$D134</f>
        <v>0</v>
      </c>
      <c r="PH134" s="1">
        <f>IF($E134+$I134+$D$7&lt;=PH$22,0,IF(PH$22-$D$7&gt;=$E134,IF(COUNTIF($KZ134:ML134,"&gt;0")&gt;0,VLOOKUP($C134,Input!$A$8:$HV$21,MATCH($OK$21+COUNTIF($KZ134:ML134,"&gt;0"),Input!$A$6:$HV$6,0),FALSE),0),0))*$D134</f>
        <v>0</v>
      </c>
      <c r="PI134" s="1">
        <f>IF($E134+$I134+$D$7&lt;=PI$22,0,IF(PI$22-$D$7&gt;=$E134,IF(COUNTIF($KZ134:MM134,"&gt;0")&gt;0,VLOOKUP($C134,Input!$A$8:$HV$21,MATCH($OK$21+COUNTIF($KZ134:MM134,"&gt;0"),Input!$A$6:$HV$6,0),FALSE),0),0))*$D134</f>
        <v>0</v>
      </c>
      <c r="PJ134" s="1">
        <f>IF($E134+$I134+$D$7&lt;=PJ$22,0,IF(PJ$22-$D$7&gt;=$E134,IF(COUNTIF($KZ134:MN134,"&gt;0")&gt;0,VLOOKUP($C134,Input!$A$8:$HV$21,MATCH($OK$21+COUNTIF($KZ134:MN134,"&gt;0"),Input!$A$6:$HV$6,0),FALSE),0),0))*$D134</f>
        <v>0</v>
      </c>
      <c r="PK134" s="1">
        <f>IF($E134+$I134+$D$7&lt;=PK$22,0,IF(PK$22-$D$7&gt;=$E134,IF(COUNTIF($KZ134:MO134,"&gt;0")&gt;0,VLOOKUP($C134,Input!$A$8:$HV$21,MATCH($OK$21+COUNTIF($KZ134:MO134,"&gt;0"),Input!$A$6:$HV$6,0),FALSE),0),0))*$D134</f>
        <v>0</v>
      </c>
      <c r="PL134" s="1">
        <f>IF($E134+$I134+$D$7&lt;=PL$22,0,IF(PL$22-$D$7&gt;=$E134,IF(COUNTIF($KZ134:MP134,"&gt;0")&gt;0,VLOOKUP($C134,Input!$A$8:$HV$21,MATCH($OK$21+COUNTIF($KZ134:MP134,"&gt;0"),Input!$A$6:$HV$6,0),FALSE),0),0))*$D134</f>
        <v>0</v>
      </c>
      <c r="PM134" s="1">
        <f>IF($E134+$I134+$D$7&lt;=PM$22,0,IF(PM$22-$D$7&gt;=$E134,IF(COUNTIF($KZ134:MQ134,"&gt;0")&gt;0,VLOOKUP($C134,Input!$A$8:$HV$21,MATCH($OK$21+COUNTIF($KZ134:MQ134,"&gt;0"),Input!$A$6:$HV$6,0),FALSE),0),0))*$D134</f>
        <v>0</v>
      </c>
      <c r="PN134" s="1">
        <f>IF($E134+$I134+$D$7&lt;=PN$22,0,IF(PN$22-$D$7&gt;=$E134,IF(COUNTIF($KZ134:MR134,"&gt;0")&gt;0,VLOOKUP($C134,Input!$A$8:$HV$21,MATCH($OK$21+COUNTIF($KZ134:MR134,"&gt;0"),Input!$A$6:$HV$6,0),FALSE),0),0))*$D134</f>
        <v>0</v>
      </c>
      <c r="PO134" s="1">
        <f>IF($E134+$I134+$D$7&lt;=PO$22,0,IF(PO$22-$D$7&gt;=$E134,IF(COUNTIF($KZ134:MS134,"&gt;0")&gt;0,VLOOKUP($C134,Input!$A$8:$HV$21,MATCH($OK$21+COUNTIF($KZ134:MS134,"&gt;0"),Input!$A$6:$HV$6,0),FALSE),0),0))*$D134</f>
        <v>0</v>
      </c>
      <c r="PP134" s="1">
        <f>IF($E134+$I134+$D$7&lt;=PP$22,0,IF(PP$22-$D$7&gt;=$E134,IF(COUNTIF($KZ134:MT134,"&gt;0")&gt;0,VLOOKUP($C134,Input!$A$8:$HV$21,MATCH($OK$21+COUNTIF($KZ134:MT134,"&gt;0"),Input!$A$6:$HV$6,0),FALSE),0),0))*$D134</f>
        <v>0</v>
      </c>
      <c r="PQ134" s="1">
        <f>IF($E134+$I134+$D$7&lt;=PQ$22,0,IF(PQ$22-$D$7&gt;=$E134,IF(COUNTIF($KZ134:MU134,"&gt;0")&gt;0,VLOOKUP($C134,Input!$A$8:$HV$21,MATCH($OK$21+COUNTIF($KZ134:MU134,"&gt;0"),Input!$A$6:$HV$6,0),FALSE),0),0))*$D134</f>
        <v>0</v>
      </c>
      <c r="PR134" s="1">
        <f>IF($E134+$I134+$D$7&lt;=PR$22,0,IF(PR$22-$D$7&gt;=$E134,IF(COUNTIF($KZ134:MV134,"&gt;0")&gt;0,VLOOKUP($C134,Input!$A$8:$HV$21,MATCH($OK$21+COUNTIF($KZ134:MV134,"&gt;0"),Input!$A$6:$HV$6,0),FALSE),0),0))*$D134</f>
        <v>0</v>
      </c>
      <c r="PS134" s="1">
        <f>IF($E134+$I134+$D$7&lt;=PS$22,0,IF(PS$22-$D$7&gt;=$E134,IF(COUNTIF($KZ134:MW134,"&gt;0")&gt;0,VLOOKUP($C134,Input!$A$8:$HV$21,MATCH($OK$21+COUNTIF($KZ134:MW134,"&gt;0"),Input!$A$6:$HV$6,0),FALSE),0),0))*$D134</f>
        <v>0</v>
      </c>
      <c r="PT134" s="1">
        <f>IF($E134+$I134+$D$7&lt;=PT$22,0,IF(PT$22-$D$7&gt;=$E134,IF(COUNTIF($KZ134:MX134,"&gt;0")&gt;0,VLOOKUP($C134,Input!$A$8:$HV$21,MATCH($OK$21+COUNTIF($KZ134:MX134,"&gt;0"),Input!$A$6:$HV$6,0),FALSE),0),0))*$D134</f>
        <v>0</v>
      </c>
      <c r="PV134" s="1" t="str">
        <f t="shared" si="871"/>
        <v>2019 MY All In - 40' Proterra 330 kWh {47 Buses}</v>
      </c>
      <c r="PW134" s="1">
        <f t="shared" si="951"/>
        <v>0</v>
      </c>
      <c r="PX134" s="1">
        <f t="shared" si="952"/>
        <v>0</v>
      </c>
      <c r="PY134" s="1">
        <f t="shared" si="953"/>
        <v>0</v>
      </c>
      <c r="PZ134" s="1">
        <f t="shared" si="954"/>
        <v>40350712.482119933</v>
      </c>
      <c r="QA134" s="1">
        <f t="shared" si="955"/>
        <v>1161478.648844115</v>
      </c>
      <c r="QB134" s="1">
        <f t="shared" si="956"/>
        <v>1176957.0608853851</v>
      </c>
      <c r="QC134" s="1">
        <f t="shared" si="957"/>
        <v>1199084.374134674</v>
      </c>
      <c r="QD134" s="1">
        <f t="shared" si="958"/>
        <v>1221293.6486022435</v>
      </c>
      <c r="QE134" s="1">
        <f t="shared" si="959"/>
        <v>1224505.5883706256</v>
      </c>
      <c r="QF134" s="1">
        <f t="shared" si="960"/>
        <v>4755628.2592312433</v>
      </c>
      <c r="QG134" s="1">
        <f t="shared" si="961"/>
        <v>1240704.530162306</v>
      </c>
      <c r="QH134" s="1">
        <f t="shared" si="962"/>
        <v>1241493.0268164889</v>
      </c>
      <c r="QI134" s="1">
        <f t="shared" si="963"/>
        <v>1242119.5481525783</v>
      </c>
      <c r="QJ134" s="1">
        <f t="shared" si="964"/>
        <v>1238911.023035303</v>
      </c>
      <c r="QK134" s="1">
        <f t="shared" si="965"/>
        <v>1236512.6910351424</v>
      </c>
      <c r="QL134" s="1">
        <f t="shared" si="966"/>
        <v>1235910.2449076995</v>
      </c>
      <c r="QM134" s="1">
        <f t="shared" si="967"/>
        <v>1235451.7800380229</v>
      </c>
      <c r="QN134" s="1">
        <f t="shared" si="968"/>
        <v>0</v>
      </c>
      <c r="QO134" s="1">
        <f t="shared" si="969"/>
        <v>0</v>
      </c>
      <c r="QP134" s="1">
        <f t="shared" si="970"/>
        <v>0</v>
      </c>
      <c r="QQ134" s="1">
        <f t="shared" si="971"/>
        <v>0</v>
      </c>
      <c r="QR134" s="1">
        <f t="shared" si="972"/>
        <v>0</v>
      </c>
      <c r="QS134" s="1">
        <f t="shared" si="973"/>
        <v>0</v>
      </c>
      <c r="QT134" s="1">
        <f t="shared" si="974"/>
        <v>0</v>
      </c>
      <c r="QU134" s="1">
        <f t="shared" si="975"/>
        <v>0</v>
      </c>
      <c r="QV134" s="1">
        <f t="shared" si="976"/>
        <v>0</v>
      </c>
      <c r="QW134" s="1">
        <f t="shared" si="977"/>
        <v>0</v>
      </c>
      <c r="QX134" s="1">
        <f t="shared" si="978"/>
        <v>0</v>
      </c>
      <c r="QY134" s="1">
        <f t="shared" si="979"/>
        <v>0</v>
      </c>
      <c r="QZ134" s="1">
        <f t="shared" si="980"/>
        <v>0</v>
      </c>
      <c r="RA134" s="1">
        <f t="shared" si="981"/>
        <v>0</v>
      </c>
      <c r="RB134" s="1">
        <f t="shared" si="982"/>
        <v>0</v>
      </c>
      <c r="RC134" s="1">
        <f t="shared" si="983"/>
        <v>0</v>
      </c>
      <c r="RD134" s="1">
        <f t="shared" si="984"/>
        <v>0</v>
      </c>
      <c r="RE134" s="1">
        <f t="shared" si="985"/>
        <v>0</v>
      </c>
      <c r="RF134" s="1">
        <f t="shared" si="986"/>
        <v>59760762.906335764</v>
      </c>
      <c r="RG134" s="1">
        <f t="shared" si="987"/>
        <v>51498071.554004796</v>
      </c>
      <c r="RH134" s="72"/>
      <c r="RI134" s="91"/>
    </row>
    <row r="135" spans="1:477" x14ac:dyDescent="0.25">
      <c r="A135" s="89"/>
      <c r="B135" s="148">
        <v>0.2</v>
      </c>
      <c r="C135" s="111" t="s">
        <v>75</v>
      </c>
      <c r="D135" s="85">
        <f t="shared" si="913"/>
        <v>47</v>
      </c>
      <c r="E135" s="83">
        <f t="shared" si="988"/>
        <v>2020</v>
      </c>
      <c r="F135" s="68">
        <f t="shared" si="870"/>
        <v>40000</v>
      </c>
      <c r="G135" s="69">
        <f>VLOOKUP($C135,Input!$A$8:$HV$39,MATCH(G$21,Input!$A$6:$HV$6,0),FALSE)</f>
        <v>0.47619047619047616</v>
      </c>
      <c r="H135" s="123">
        <f>VLOOKUP($C135,Input!$A$8:$HV$39,MATCH(H$21,Input!$A$6:$HV$6,0),FALSE)</f>
        <v>0</v>
      </c>
      <c r="I135" s="70">
        <f>VLOOKUP($C135,Input!$A$8:$HV$39,MATCH(I$21,Input!$A$6:$HV$6,0),FALSE)</f>
        <v>14</v>
      </c>
      <c r="J135" s="1">
        <f>+IF($E135=J$22,VLOOKUP($C135,Input!$A$8:$AN$39,MATCH(J$21,Input!$A$6:$AN$6,0),FALSE)+$H135,0)*$D135</f>
        <v>0</v>
      </c>
      <c r="K135" s="1">
        <f>+IF($E135=K$22,VLOOKUP($C135,Input!$A$8:$AN$39,MATCH(K$21,Input!$A$6:$AN$6,0),FALSE)+$H135,0)*$D135</f>
        <v>0</v>
      </c>
      <c r="L135" s="1">
        <f>+IF($E135=L$22,VLOOKUP($C135,Input!$A$8:$AN$39,MATCH(L$21,Input!$A$6:$AN$6,0),FALSE)+$H135,0)*$D135</f>
        <v>0</v>
      </c>
      <c r="M135" s="1">
        <f>+IF($E135=M$22,VLOOKUP($C135,Input!$A$8:$AN$39,MATCH(M$21,Input!$A$6:$AN$6,0),FALSE)+$H135,0)*$D135</f>
        <v>0</v>
      </c>
      <c r="N135" s="1">
        <f>+IF($E135=N$22,VLOOKUP($C135,Input!$A$8:$AN$39,MATCH(N$21,Input!$A$6:$AN$6,0),FALSE)+$H135,0)*$D135</f>
        <v>33037805.185416583</v>
      </c>
      <c r="O135" s="1">
        <f>+IF($E135=O$22,VLOOKUP($C135,Input!$A$8:$AN$39,MATCH(O$21,Input!$A$6:$AN$6,0),FALSE)+$H135,0)*$D135</f>
        <v>0</v>
      </c>
      <c r="P135" s="1">
        <f>+IF($E135=P$22,VLOOKUP($C135,Input!$A$8:$AN$39,MATCH(P$21,Input!$A$6:$AN$6,0),FALSE)+$H135,0)*$D135</f>
        <v>0</v>
      </c>
      <c r="Q135" s="1">
        <f>+IF($E135=Q$22,VLOOKUP($C135,Input!$A$8:$AN$39,MATCH(Q$21,Input!$A$6:$AN$6,0),FALSE)+$H135,0)*$D135</f>
        <v>0</v>
      </c>
      <c r="R135" s="1">
        <f>+IF($E135=R$22,VLOOKUP($C135,Input!$A$8:$AN$39,MATCH(R$21,Input!$A$6:$AN$6,0),FALSE)+$H135,0)*$D135</f>
        <v>0</v>
      </c>
      <c r="S135" s="1">
        <f>+IF($E135=S$22,VLOOKUP($C135,Input!$A$8:$AN$39,MATCH(S$21,Input!$A$6:$AN$6,0),FALSE)+$H135,0)*$D135</f>
        <v>0</v>
      </c>
      <c r="T135" s="1">
        <f>+IF($E135=T$22,VLOOKUP($C135,Input!$A$8:$AN$39,MATCH(T$21,Input!$A$6:$AN$6,0),FALSE)+$H135,0)*$D135</f>
        <v>0</v>
      </c>
      <c r="U135" s="1">
        <f>+IF($E135=U$22,VLOOKUP($C135,Input!$A$8:$AN$39,MATCH(U$21,Input!$A$6:$AN$6,0),FALSE)+$H135,0)*$D135</f>
        <v>0</v>
      </c>
      <c r="V135" s="1">
        <f>+IF($E135=V$22,VLOOKUP($C135,Input!$A$8:$AN$39,MATCH(V$21,Input!$A$6:$AN$6,0),FALSE)+$H135,0)*$D135</f>
        <v>0</v>
      </c>
      <c r="W135" s="1">
        <f>+IF($E135=W$22,VLOOKUP($C135,Input!$A$8:$AN$39,MATCH(W$21,Input!$A$6:$AN$6,0),FALSE)+$H135,0)*$D135</f>
        <v>0</v>
      </c>
      <c r="X135" s="1">
        <f>+IF($E135=X$22,VLOOKUP($C135,Input!$A$8:$AN$39,MATCH(X$21,Input!$A$6:$AN$6,0),FALSE)+$H135,0)*$D135</f>
        <v>0</v>
      </c>
      <c r="Y135" s="1">
        <f>+IF($E135=Y$22,VLOOKUP($C135,Input!$A$8:$AN$39,MATCH(Y$21,Input!$A$6:$AN$6,0),FALSE)+$H135,0)*$D135</f>
        <v>0</v>
      </c>
      <c r="Z135" s="1">
        <f>+IF($E135=Z$22,VLOOKUP($C135,Input!$A$8:$AN$39,MATCH(Z$21,Input!$A$6:$AN$6,0),FALSE)+$H135,0)*$D135</f>
        <v>0</v>
      </c>
      <c r="AA135" s="1">
        <f>+IF($E135=AA$22,VLOOKUP($C135,Input!$A$8:$AN$39,MATCH(AA$21,Input!$A$6:$AN$6,0),FALSE)+$H135,0)*$D135</f>
        <v>0</v>
      </c>
      <c r="AB135" s="1">
        <f>+IF($E135=AB$22,VLOOKUP($C135,Input!$A$8:$AN$39,MATCH(AB$21,Input!$A$6:$AN$6,0),FALSE)+$H135,0)*$D135</f>
        <v>0</v>
      </c>
      <c r="AC135" s="1">
        <f>+IF($E135=AC$22,VLOOKUP($C135,Input!$A$8:$AN$39,MATCH(AC$21,Input!$A$6:$AN$6,0),FALSE)+$H135,0)*$D135</f>
        <v>0</v>
      </c>
      <c r="AD135" s="1">
        <f>+IF($E135=AD$22,VLOOKUP($C135,Input!$A$8:$AN$39,MATCH(AD$21,Input!$A$6:$AN$6,0),FALSE)+$H135,0)*$D135</f>
        <v>0</v>
      </c>
      <c r="AE135" s="1">
        <f>+IF($E135=AE$22,VLOOKUP($C135,Input!$A$8:$AN$39,MATCH(AE$21,Input!$A$6:$AN$6,0),FALSE)+$H135,0)*$D135</f>
        <v>0</v>
      </c>
      <c r="AF135" s="1">
        <f>+IF($E135=AF$22,VLOOKUP($C135,Input!$A$8:$AN$39,MATCH(AF$21,Input!$A$6:$AN$6,0),FALSE)+$H135,0)*$D135</f>
        <v>0</v>
      </c>
      <c r="AG135" s="1">
        <f>+IF($E135=AG$22,VLOOKUP($C135,Input!$A$8:$AN$39,MATCH(AG$21,Input!$A$6:$AN$6,0),FALSE)+$H135,0)*$D135</f>
        <v>0</v>
      </c>
      <c r="AH135" s="1">
        <f>+IF($E135=AH$22,VLOOKUP($C135,Input!$A$8:$AN$39,MATCH(AH$21,Input!$A$6:$AN$6,0),FALSE)+$H135,0)*$D135</f>
        <v>0</v>
      </c>
      <c r="AI135" s="1">
        <f>+IF($E135=AI$22,VLOOKUP($C135,Input!$A$8:$AN$39,MATCH(AI$21,Input!$A$6:$AN$6,0),FALSE)+$H135,0)*$D135</f>
        <v>0</v>
      </c>
      <c r="AJ135" s="1">
        <f>+IF($E135=AJ$22,VLOOKUP($C135,Input!$A$8:$AN$39,MATCH(AJ$21,Input!$A$6:$AN$6,0),FALSE)+$H135,0)*$D135</f>
        <v>0</v>
      </c>
      <c r="AK135" s="1">
        <f>+IF($E135=AK$22,VLOOKUP($C135,Input!$A$8:$AN$39,MATCH(AK$21,Input!$A$6:$AN$6,0),FALSE)+$H135,0)*$D135</f>
        <v>0</v>
      </c>
      <c r="AL135" s="1">
        <f>+IF($E135=AL$22,VLOOKUP($C135,Input!$A$8:$AN$39,MATCH(AL$21,Input!$A$6:$AN$6,0),FALSE)+$H135,0)*$D135</f>
        <v>0</v>
      </c>
      <c r="AM135" s="1">
        <f>+IF($E135=AM$22,VLOOKUP($C135,Input!$A$8:$AN$39,MATCH(AM$21,Input!$A$6:$AN$6,0),FALSE)+$H135,0)*$D135</f>
        <v>0</v>
      </c>
      <c r="AN135" s="1">
        <f>+IF($E135=AN$22,VLOOKUP($C135,Input!$A$8:$AN$39,MATCH(AN$21,Input!$A$6:$AN$6,0),FALSE)+$H135,0)*$D135</f>
        <v>0</v>
      </c>
      <c r="AO135" s="1">
        <f>+IF($E135=AO$22,VLOOKUP($C135,Input!$A$8:$AN$39,MATCH(AO$21,Input!$A$6:$AN$6,0),FALSE)+$H135,0)*$D135</f>
        <v>0</v>
      </c>
      <c r="AP135" s="1">
        <f>+IF($E135=AP$22,VLOOKUP($C135,Input!$A$8:$AN$39,MATCH(AP$21,Input!$A$6:$AN$6,0),FALSE)+$H135,0)*$D135</f>
        <v>0</v>
      </c>
      <c r="AQ135" s="1">
        <f>+IF($E135=AQ$22,VLOOKUP($C135,Input!$A$8:$AN$39,MATCH(AQ$21,Input!$A$6:$AN$6,0),FALSE)+$H135,0)*$D135</f>
        <v>0</v>
      </c>
      <c r="AR135" s="1">
        <f>+IF($E135=AR$22,VLOOKUP($C135,Input!$A$8:$AN$39,MATCH(AR$21,Input!$A$6:$AN$6,0),FALSE)+$H135,0)*$D135</f>
        <v>0</v>
      </c>
      <c r="AT135" t="str">
        <f>VLOOKUP($C135,Input!$A$8:$HV$39,MATCH(AT$21,Input!$A$6:$HV$6,0),FALSE)</f>
        <v>Parts and administrative cost</v>
      </c>
      <c r="AU135" s="1">
        <f>+IF($E135=AU$22,VLOOKUP($C135,Input!$A$8:$HV$39,MATCH(AU$21,Input!$A$6:$HV$6,0),FALSE),0)*$D135</f>
        <v>0</v>
      </c>
      <c r="AV135" s="1">
        <f>+IF($E135=AV$22,VLOOKUP($C135,Input!$A$8:$HV$39,MATCH(AV$21,Input!$A$6:$HV$6,0),FALSE),0)*$D135</f>
        <v>0</v>
      </c>
      <c r="AW135" s="1">
        <f>+IF($E135=AW$22,VLOOKUP($C135,Input!$A$8:$HV$39,MATCH(AW$21,Input!$A$6:$HV$6,0),FALSE),0)*$D135</f>
        <v>0</v>
      </c>
      <c r="AX135" s="1">
        <f>+IF($E135=AX$22,VLOOKUP($C135,Input!$A$8:$HV$39,MATCH(AX$21,Input!$A$6:$HV$6,0),FALSE),0)*$D135</f>
        <v>0</v>
      </c>
      <c r="AY135" s="1">
        <f>+IF($E135=AY$22,VLOOKUP($C135,Input!$A$8:$HV$39,MATCH(AY$21,Input!$A$6:$HV$6,0),FALSE),0)*$D135</f>
        <v>825945.12963541457</v>
      </c>
      <c r="AZ135" s="1">
        <f>+IF($E135=AZ$22,VLOOKUP($C135,Input!$A$8:$HV$39,MATCH(AZ$21,Input!$A$6:$HV$6,0),FALSE),0)*$D135</f>
        <v>0</v>
      </c>
      <c r="BA135" s="1">
        <f>+IF($E135=BA$22,VLOOKUP($C135,Input!$A$8:$HV$39,MATCH(BA$21,Input!$A$6:$HV$6,0),FALSE),0)*$D135</f>
        <v>0</v>
      </c>
      <c r="BB135" s="1">
        <f>+IF($E135=BB$22,VLOOKUP($C135,Input!$A$8:$HV$39,MATCH(BB$21,Input!$A$6:$HV$6,0),FALSE),0)*$D135</f>
        <v>0</v>
      </c>
      <c r="BC135" s="1">
        <f>+IF($E135=BC$22,VLOOKUP($C135,Input!$A$8:$HV$39,MATCH(BC$21,Input!$A$6:$HV$6,0),FALSE),0)*$D135</f>
        <v>0</v>
      </c>
      <c r="BD135" s="1">
        <f>+IF($E135=BD$22,VLOOKUP($C135,Input!$A$8:$HV$39,MATCH(BD$21,Input!$A$6:$HV$6,0),FALSE),0)*$D135</f>
        <v>0</v>
      </c>
      <c r="BE135" s="1">
        <f>+IF($E135=BE$22,VLOOKUP($C135,Input!$A$8:$HV$39,MATCH(BE$21,Input!$A$6:$HV$6,0),FALSE),0)*$D135</f>
        <v>0</v>
      </c>
      <c r="BF135" s="1">
        <f>+IF($E135=BF$22,VLOOKUP($C135,Input!$A$8:$HV$39,MATCH(BF$21,Input!$A$6:$HV$6,0),FALSE),0)*$D135</f>
        <v>0</v>
      </c>
      <c r="BG135" s="1">
        <f>+IF($E135=BG$22,VLOOKUP($C135,Input!$A$8:$HV$39,MATCH(BG$21,Input!$A$6:$HV$6,0),FALSE),0)*$D135</f>
        <v>0</v>
      </c>
      <c r="BH135" s="1">
        <f>+IF($E135=BH$22,VLOOKUP($C135,Input!$A$8:$HV$39,MATCH(BH$21,Input!$A$6:$HV$6,0),FALSE),0)*$D135</f>
        <v>0</v>
      </c>
      <c r="BI135" s="1">
        <f>+IF($E135=BI$22,VLOOKUP($C135,Input!$A$8:$HV$39,MATCH(BI$21,Input!$A$6:$HV$6,0),FALSE),0)*$D135</f>
        <v>0</v>
      </c>
      <c r="BJ135" s="1">
        <f>+IF($E135=BJ$22,VLOOKUP($C135,Input!$A$8:$HV$39,MATCH(BJ$21,Input!$A$6:$HV$6,0),FALSE),0)*$D135</f>
        <v>0</v>
      </c>
      <c r="BK135" s="1">
        <f>+IF($E135=BK$22,VLOOKUP($C135,Input!$A$8:$HV$39,MATCH(BK$21,Input!$A$6:$HV$6,0),FALSE),0)*$D135</f>
        <v>0</v>
      </c>
      <c r="BL135" s="1">
        <f>+IF($E135=BL$22,VLOOKUP($C135,Input!$A$8:$HV$39,MATCH(BL$21,Input!$A$6:$HV$6,0),FALSE),0)*$D135</f>
        <v>0</v>
      </c>
      <c r="BM135" s="1">
        <f>+IF($E135=BM$22,VLOOKUP($C135,Input!$A$8:$HV$39,MATCH(BM$21,Input!$A$6:$HV$6,0),FALSE),0)*$D135</f>
        <v>0</v>
      </c>
      <c r="BN135" s="1">
        <f>+IF($E135=BN$22,VLOOKUP($C135,Input!$A$8:$HV$39,MATCH(BN$21,Input!$A$6:$HV$6,0),FALSE),0)*$D135</f>
        <v>0</v>
      </c>
      <c r="BO135" s="1">
        <f>+IF($E135=BO$22,VLOOKUP($C135,Input!$A$8:$HV$39,MATCH(BO$21,Input!$A$6:$HV$6,0),FALSE),0)*$D135</f>
        <v>0</v>
      </c>
      <c r="BP135" s="1">
        <f>+IF($E135=BP$22,VLOOKUP($C135,Input!$A$8:$HV$39,MATCH(BP$21,Input!$A$6:$HV$6,0),FALSE),0)*$D135</f>
        <v>0</v>
      </c>
      <c r="BQ135" s="1">
        <f>+IF($E135=BQ$22,VLOOKUP($C135,Input!$A$8:$HV$39,MATCH(BQ$21,Input!$A$6:$HV$6,0),FALSE),0)*$D135</f>
        <v>0</v>
      </c>
      <c r="BR135" s="1">
        <f>+IF($E135=BR$22,VLOOKUP($C135,Input!$A$8:$HV$39,MATCH(BR$21,Input!$A$6:$HV$6,0),FALSE),0)*$D135</f>
        <v>0</v>
      </c>
      <c r="BS135" s="1">
        <f>+IF($E135=BS$22,VLOOKUP($C135,Input!$A$8:$HV$39,MATCH(BS$21,Input!$A$6:$HV$6,0),FALSE),0)*$D135</f>
        <v>0</v>
      </c>
      <c r="BT135" s="1">
        <f>+IF($E135=BT$22,VLOOKUP($C135,Input!$A$8:$HV$39,MATCH(BT$21,Input!$A$6:$HV$6,0),FALSE),0)*$D135</f>
        <v>0</v>
      </c>
      <c r="BU135" s="1">
        <f>+IF($E135=BU$22,VLOOKUP($C135,Input!$A$8:$HV$39,MATCH(BU$21,Input!$A$6:$HV$6,0),FALSE),0)*$D135</f>
        <v>0</v>
      </c>
      <c r="BV135" s="1">
        <f>+IF($E135=BV$22,VLOOKUP($C135,Input!$A$8:$HV$39,MATCH(BV$21,Input!$A$6:$HV$6,0),FALSE),0)*$D135</f>
        <v>0</v>
      </c>
      <c r="BW135" s="1">
        <f>+IF($E135=BW$22,VLOOKUP($C135,Input!$A$8:$HV$39,MATCH(BW$21,Input!$A$6:$HV$6,0),FALSE),0)*$D135</f>
        <v>0</v>
      </c>
      <c r="BX135" s="1">
        <f>+IF($E135=BX$22,VLOOKUP($C135,Input!$A$8:$HV$39,MATCH(BX$21,Input!$A$6:$HV$6,0),FALSE),0)*$D135</f>
        <v>0</v>
      </c>
      <c r="BY135" s="1">
        <f>+IF($E135=BY$22,VLOOKUP($C135,Input!$A$8:$HV$39,MATCH(BY$21,Input!$A$6:$HV$6,0),FALSE),0)*$D135</f>
        <v>0</v>
      </c>
      <c r="BZ135" s="1">
        <f>+IF($E135=BZ$22,VLOOKUP($C135,Input!$A$8:$HV$39,MATCH(BZ$21,Input!$A$6:$HV$6,0),FALSE),0)*$D135</f>
        <v>0</v>
      </c>
      <c r="CA135" s="1">
        <f>+IF($E135=CA$22,VLOOKUP($C135,Input!$A$8:$HV$39,MATCH(CA$21,Input!$A$6:$HV$6,0),FALSE),0)*$D135</f>
        <v>0</v>
      </c>
      <c r="CB135" s="1">
        <f>+IF($E135=CB$22,VLOOKUP($C135,Input!$A$8:$HV$39,MATCH(CB$21,Input!$A$6:$HV$6,0),FALSE),0)*$D135</f>
        <v>0</v>
      </c>
      <c r="CC135" s="1">
        <f>+IF($E135=CC$22,VLOOKUP($C135,Input!$A$8:$HV$39,MATCH(CC$21,Input!$A$6:$HV$6,0),FALSE),0)*$D135</f>
        <v>0</v>
      </c>
      <c r="CE135" t="str">
        <f>VLOOKUP($C135,Input!$A$8:$HV$39,MATCH(CE$21,Input!$A$6:$HV$6,0),FALSE)</f>
        <v>Replace Battery @ 7 Yr</v>
      </c>
      <c r="CF135" s="1">
        <f>IF($E135+$I135+$D$7&lt;=CF$22,0,IF(CF$22-$D$7&gt;=$E135,IF(COUNTIF($KZ135:LP135,"&gt;0")&gt;0,VLOOKUP($C135,Input!$A$8:$HV$21,MATCH($CE$21+COUNTIF($KZ135:LP135,"&gt;0"),Input!$A$6:$HV$6,0),FALSE),0),0))*$D135</f>
        <v>0</v>
      </c>
      <c r="CG135" s="1">
        <f>IF($E135+$I135+$D$7&lt;=CG$22,0,IF(CG$22-$D$7&gt;=$E135,IF(COUNTIF($KZ135:LQ135,"&gt;0")&gt;0,VLOOKUP($C135,Input!$A$8:$HV$21,MATCH($CE$21+COUNTIF($KZ135:LQ135,"&gt;0"),Input!$A$6:$HV$6,0),FALSE),0),0))*$D135</f>
        <v>0</v>
      </c>
      <c r="CH135" s="1">
        <f>IF($E135+$I135+$D$7&lt;=CH$22,0,IF(CH$22-$D$7&gt;=$E135,IF(COUNTIF($KZ135:LR135,"&gt;0")&gt;0,VLOOKUP($C135,Input!$A$8:$HV$21,MATCH($CE$21+COUNTIF($KZ135:LR135,"&gt;0"),Input!$A$6:$HV$6,0),FALSE),0),0))*$D135</f>
        <v>0</v>
      </c>
      <c r="CI135" s="1">
        <f>IF($E135+$I135+$D$7&lt;=CI$22,0,IF(CI$22-$D$7&gt;=$E135,IF(COUNTIF($KZ135:LS135,"&gt;0")&gt;0,VLOOKUP($C135,Input!$A$8:$HV$21,MATCH($CE$21+COUNTIF($KZ135:LS135,"&gt;0"),Input!$A$6:$HV$6,0),FALSE),0),0))*$D135</f>
        <v>0</v>
      </c>
      <c r="CJ135" s="1">
        <f>IF($E135+$I135+$D$7&lt;=CJ$22,0,IF(CJ$22-$D$7&gt;=$E135,IF(COUNTIF($KZ135:LT135,"&gt;0")&gt;0,VLOOKUP($C135,Input!$A$8:$HV$21,MATCH($CE$21+COUNTIF($KZ135:LT135,"&gt;0"),Input!$A$6:$HV$6,0),FALSE),0),0))*$D135</f>
        <v>0</v>
      </c>
      <c r="CK135" s="1">
        <f>IF($E135+$I135+$D$7&lt;=CK$22,0,IF(CK$22-$D$7&gt;=$E135,IF(COUNTIF($KZ135:LU135,"&gt;0")&gt;0,VLOOKUP($C135,Input!$A$8:$HV$21,MATCH($CE$21+COUNTIF($KZ135:LU135,"&gt;0"),Input!$A$6:$HV$6,0),FALSE),0),0))*$D135</f>
        <v>0</v>
      </c>
      <c r="CL135" s="1">
        <f>IF($E135+$I135+$D$7&lt;=CL$22,0,IF(CL$22-$D$7&gt;=$E135,IF(COUNTIF($KZ135:LV135,"&gt;0")&gt;0,VLOOKUP($C135,Input!$A$8:$HV$21,MATCH($CE$21+COUNTIF($KZ135:LV135,"&gt;0"),Input!$A$6:$HV$6,0),FALSE),0),0))*$D135</f>
        <v>0</v>
      </c>
      <c r="CM135" s="1">
        <f>IF($E135+$I135+$D$7&lt;=CM$22,0,IF(CM$22-$D$7&gt;=$E135,IF(COUNTIF($KZ135:LW135,"&gt;0")&gt;0,VLOOKUP($C135,Input!$A$8:$HV$21,MATCH($CE$21+COUNTIF($KZ135:LW135,"&gt;0"),Input!$A$6:$HV$6,0),FALSE),0),0))*$D135</f>
        <v>0</v>
      </c>
      <c r="CN135" s="1">
        <f>IF($E135+$I135+$D$7&lt;=CN$22,0,IF(CN$22-$D$7&gt;=$E135,IF(COUNTIF($KZ135:LX135,"&gt;0")&gt;0,VLOOKUP($C135,Input!$A$8:$HV$21,MATCH($CE$21+COUNTIF($KZ135:LX135,"&gt;0"),Input!$A$6:$HV$6,0),FALSE),0),0))*$D135</f>
        <v>0</v>
      </c>
      <c r="CO135" s="1">
        <f>IF($E135+$I135+$D$7&lt;=CO$22,0,IF(CO$22-$D$7&gt;=$E135,IF(COUNTIF($KZ135:LY135,"&gt;0")&gt;0,VLOOKUP($C135,Input!$A$8:$HV$21,MATCH($CE$21+COUNTIF($KZ135:LY135,"&gt;0"),Input!$A$6:$HV$6,0),FALSE),0),0))*$D135</f>
        <v>0</v>
      </c>
      <c r="CP135" s="1">
        <f>IF($E135+$I135+$D$7&lt;=CP$22,0,IF(CP$22-$D$7&gt;=$E135,IF(COUNTIF($KZ135:LZ135,"&gt;0")&gt;0,VLOOKUP($C135,Input!$A$8:$HV$21,MATCH($CE$21+COUNTIF($KZ135:LZ135,"&gt;0"),Input!$A$6:$HV$6,0),FALSE),0),0))*$D135</f>
        <v>3525000</v>
      </c>
      <c r="CQ135" s="1">
        <f>IF($E135+$I135+$D$7&lt;=CQ$22,0,IF(CQ$22-$D$7&gt;=$E135,IF(COUNTIF($KZ135:MA135,"&gt;0")&gt;0,VLOOKUP($C135,Input!$A$8:$HV$21,MATCH($CE$21+COUNTIF($KZ135:MA135,"&gt;0"),Input!$A$6:$HV$6,0),FALSE),0),0))*$D135</f>
        <v>0</v>
      </c>
      <c r="CR135" s="1">
        <f>IF($E135+$I135+$D$7&lt;=CR$22,0,IF(CR$22-$D$7&gt;=$E135,IF(COUNTIF($KZ135:MB135,"&gt;0")&gt;0,VLOOKUP($C135,Input!$A$8:$HV$21,MATCH($CE$21+COUNTIF($KZ135:MB135,"&gt;0"),Input!$A$6:$HV$6,0),FALSE),0),0))*$D135</f>
        <v>0</v>
      </c>
      <c r="CS135" s="1">
        <f>IF($E135+$I135+$D$7&lt;=CS$22,0,IF(CS$22-$D$7&gt;=$E135,IF(COUNTIF($KZ135:MC135,"&gt;0")&gt;0,VLOOKUP($C135,Input!$A$8:$HV$21,MATCH($CE$21+COUNTIF($KZ135:MC135,"&gt;0"),Input!$A$6:$HV$6,0),FALSE),0),0))*$D135</f>
        <v>0</v>
      </c>
      <c r="CT135" s="1">
        <f>IF($E135+$I135+$D$7&lt;=CT$22,0,IF(CT$22-$D$7&gt;=$E135,IF(COUNTIF($KZ135:MD135,"&gt;0")&gt;0,VLOOKUP($C135,Input!$A$8:$HV$21,MATCH($CE$21+COUNTIF($KZ135:MD135,"&gt;0"),Input!$A$6:$HV$6,0),FALSE),0),0))*$D135</f>
        <v>0</v>
      </c>
      <c r="CU135" s="1">
        <f>IF($E135+$I135+$D$7&lt;=CU$22,0,IF(CU$22-$D$7&gt;=$E135,IF(COUNTIF($KZ135:ME135,"&gt;0")&gt;0,VLOOKUP($C135,Input!$A$8:$HV$21,MATCH($CE$21+COUNTIF($KZ135:ME135,"&gt;0"),Input!$A$6:$HV$6,0),FALSE),0),0))*$D135</f>
        <v>0</v>
      </c>
      <c r="CV135" s="1">
        <f>IF($E135+$I135+$D$7&lt;=CV$22,0,IF(CV$22-$D$7&gt;=$E135,IF(COUNTIF($KZ135:MF135,"&gt;0")&gt;0,VLOOKUP($C135,Input!$A$8:$HV$21,MATCH($CE$21+COUNTIF($KZ135:MF135,"&gt;0"),Input!$A$6:$HV$6,0),FALSE),0),0))*$D135</f>
        <v>0</v>
      </c>
      <c r="CW135" s="1">
        <f>IF($E135+$I135+$D$7&lt;=CW$22,0,IF(CW$22-$D$7&gt;=$E135,IF(COUNTIF($KZ135:MG135,"&gt;0")&gt;0,VLOOKUP($C135,Input!$A$8:$HV$21,MATCH($CE$21+COUNTIF($KZ135:MG135,"&gt;0"),Input!$A$6:$HV$6,0),FALSE),0),0))*$D135</f>
        <v>0</v>
      </c>
      <c r="CX135" s="1">
        <f>IF($E135+$I135+$D$7&lt;=CX$22,0,IF(CX$22-$D$7&gt;=$E135,IF(COUNTIF($KZ135:MH135,"&gt;0")&gt;0,VLOOKUP($C135,Input!$A$8:$HV$21,MATCH($CE$21+COUNTIF($KZ135:MH135,"&gt;0"),Input!$A$6:$HV$6,0),FALSE),0),0))*$D135</f>
        <v>0</v>
      </c>
      <c r="CY135" s="1">
        <f>IF($E135+$I135+$D$7&lt;=CY$22,0,IF(CY$22-$D$7&gt;=$E135,IF(COUNTIF($KZ135:MI135,"&gt;0")&gt;0,VLOOKUP($C135,Input!$A$8:$HV$21,MATCH($CE$21+COUNTIF($KZ135:MI135,"&gt;0"),Input!$A$6:$HV$6,0),FALSE),0),0))*$D135</f>
        <v>0</v>
      </c>
      <c r="CZ135" s="1">
        <f>IF($E135+$I135+$D$7&lt;=CZ$22,0,IF(CZ$22-$D$7&gt;=$E135,IF(COUNTIF($KZ135:MJ135,"&gt;0")&gt;0,VLOOKUP($C135,Input!$A$8:$HV$21,MATCH($CE$21+COUNTIF($KZ135:MJ135,"&gt;0"),Input!$A$6:$HV$6,0),FALSE),0),0))*$D135</f>
        <v>0</v>
      </c>
      <c r="DA135" s="1">
        <f>IF($E135+$I135+$D$7&lt;=DA$22,0,IF(DA$22-$D$7&gt;=$E135,IF(COUNTIF($KZ135:MK135,"&gt;0")&gt;0,VLOOKUP($C135,Input!$A$8:$HV$21,MATCH($CE$21+COUNTIF($KZ135:MK135,"&gt;0"),Input!$A$6:$HV$6,0),FALSE),0),0))*$D135</f>
        <v>0</v>
      </c>
      <c r="DB135" s="1">
        <f>IF($E135+$I135+$D$7&lt;=DB$22,0,IF(DB$22-$D$7&gt;=$E135,IF(COUNTIF($KZ135:ML135,"&gt;0")&gt;0,VLOOKUP($C135,Input!$A$8:$HV$21,MATCH($CE$21+COUNTIF($KZ135:ML135,"&gt;0"),Input!$A$6:$HV$6,0),FALSE),0),0))*$D135</f>
        <v>0</v>
      </c>
      <c r="DC135" s="1">
        <f>IF($E135+$I135+$D$7&lt;=DC$22,0,IF(DC$22-$D$7&gt;=$E135,IF(COUNTIF($KZ135:MM135,"&gt;0")&gt;0,VLOOKUP($C135,Input!$A$8:$HV$21,MATCH($CE$21+COUNTIF($KZ135:MM135,"&gt;0"),Input!$A$6:$HV$6,0),FALSE),0),0))*$D135</f>
        <v>0</v>
      </c>
      <c r="DD135" s="1">
        <f>IF($E135+$I135+$D$7&lt;=DD$22,0,IF(DD$22-$D$7&gt;=$E135,IF(COUNTIF($KZ135:MN135,"&gt;0")&gt;0,VLOOKUP($C135,Input!$A$8:$HV$21,MATCH($CE$21+COUNTIF($KZ135:MN135,"&gt;0"),Input!$A$6:$HV$6,0),FALSE),0),0))*$D135</f>
        <v>0</v>
      </c>
      <c r="DE135" s="1">
        <f>IF($E135+$I135+$D$7&lt;=DE$22,0,IF(DE$22-$D$7&gt;=$E135,IF(COUNTIF($KZ135:MO135,"&gt;0")&gt;0,VLOOKUP($C135,Input!$A$8:$HV$21,MATCH($CE$21+COUNTIF($KZ135:MO135,"&gt;0"),Input!$A$6:$HV$6,0),FALSE),0),0))*$D135</f>
        <v>0</v>
      </c>
      <c r="DF135" s="1">
        <f>IF($E135+$I135+$D$7&lt;=DF$22,0,IF(DF$22-$D$7&gt;=$E135,IF(COUNTIF($KZ135:MP135,"&gt;0")&gt;0,VLOOKUP($C135,Input!$A$8:$HV$21,MATCH($CE$21+COUNTIF($KZ135:MP135,"&gt;0"),Input!$A$6:$HV$6,0),FALSE),0),0))*$D135</f>
        <v>0</v>
      </c>
      <c r="DG135" s="1">
        <f>IF($E135+$I135+$D$7&lt;=DG$22,0,IF(DG$22-$D$7&gt;=$E135,IF(COUNTIF($KZ135:MQ135,"&gt;0")&gt;0,VLOOKUP($C135,Input!$A$8:$HV$21,MATCH($CE$21+COUNTIF($KZ135:MQ135,"&gt;0"),Input!$A$6:$HV$6,0),FALSE),0),0))*$D135</f>
        <v>0</v>
      </c>
      <c r="DH135" s="1">
        <f>IF($E135+$I135+$D$7&lt;=DH$22,0,IF(DH$22-$D$7&gt;=$E135,IF(COUNTIF($KZ135:MR135,"&gt;0")&gt;0,VLOOKUP($C135,Input!$A$8:$HV$21,MATCH($CE$21+COUNTIF($KZ135:MR135,"&gt;0"),Input!$A$6:$HV$6,0),FALSE),0),0))*$D135</f>
        <v>0</v>
      </c>
      <c r="DI135" s="1">
        <f>IF($E135+$I135+$D$7&lt;=DI$22,0,IF(DI$22-$D$7&gt;=$E135,IF(COUNTIF($KZ135:MS135,"&gt;0")&gt;0,VLOOKUP($C135,Input!$A$8:$HV$21,MATCH($CE$21+COUNTIF($KZ135:MS135,"&gt;0"),Input!$A$6:$HV$6,0),FALSE),0),0))*$D135</f>
        <v>0</v>
      </c>
      <c r="DJ135" s="1">
        <f>IF($E135+$I135+$D$7&lt;=DJ$22,0,IF(DJ$22-$D$7&gt;=$E135,IF(COUNTIF($KZ135:MT135,"&gt;0")&gt;0,VLOOKUP($C135,Input!$A$8:$HV$21,MATCH($CE$21+COUNTIF($KZ135:MT135,"&gt;0"),Input!$A$6:$HV$6,0),FALSE),0),0))*$D135</f>
        <v>0</v>
      </c>
      <c r="DK135" s="1">
        <f>IF($E135+$I135+$D$7&lt;=DK$22,0,IF(DK$22-$D$7&gt;=$E135,IF(COUNTIF($KZ135:MU135,"&gt;0")&gt;0,VLOOKUP($C135,Input!$A$8:$HV$21,MATCH($CE$21+COUNTIF($KZ135:MU135,"&gt;0"),Input!$A$6:$HV$6,0),FALSE),0),0))*$D135</f>
        <v>0</v>
      </c>
      <c r="DL135" s="1">
        <f>IF($E135+$I135+$D$7&lt;=DL$22,0,IF(DL$22-$D$7&gt;=$E135,IF(COUNTIF($KZ135:MV135,"&gt;0")&gt;0,VLOOKUP($C135,Input!$A$8:$HV$21,MATCH($CE$21+COUNTIF($KZ135:MV135,"&gt;0"),Input!$A$6:$HV$6,0),FALSE),0),0))*$D135</f>
        <v>0</v>
      </c>
      <c r="DM135" s="1">
        <f>IF($E135+$I135+$D$7&lt;=DM$22,0,IF(DM$22-$D$7&gt;=$E135,IF(COUNTIF($KZ135:MW135,"&gt;0")&gt;0,VLOOKUP($C135,Input!$A$8:$HV$21,MATCH($CE$21+COUNTIF($KZ135:MW135,"&gt;0"),Input!$A$6:$HV$6,0),FALSE),0),0))*$D135</f>
        <v>0</v>
      </c>
      <c r="DN135" s="1">
        <f>IF($E135+$I135+$D$7&lt;=DN$22,0,IF(DN$22-$D$7&gt;=$E135,IF(COUNTIF($KZ135:MX135,"&gt;0")&gt;0,VLOOKUP($C135,Input!$A$8:$HV$21,MATCH($CE$21+COUNTIF($KZ135:MX135,"&gt;0"),Input!$A$6:$HV$6,0),FALSE),0),0))*$D135</f>
        <v>0</v>
      </c>
      <c r="DP135" t="str">
        <f>+VLOOKUP($C135,Input!$A$8:$GZ$39,MATCH(DP$21,Input!$A$6:$GZ$6,0),FALSE)</f>
        <v>Bus Maintenance at 0.6/mile</v>
      </c>
      <c r="DQ135" s="1">
        <f>IF($E135+$I135+$D$7&lt;=DQ$22,0,IF(DQ$22-$D$7&gt;=$E135,IF(COUNTIF($KZ135:LP135,"&gt;0")&gt;0,VLOOKUP($C135,Input!$A$8:$HV$21,MATCH($DP$21+COUNTIF($KZ135:LP135,"&gt;0"),Input!$A$6:$HV$6,0),FALSE),0),0))*$D135*$F135</f>
        <v>0</v>
      </c>
      <c r="DR135" s="1">
        <f>IF($E135+$I135+$D$7&lt;=DR$22,0,IF(DR$22-$D$7&gt;=$E135,IF(COUNTIF($KZ135:LQ135,"&gt;0")&gt;0,VLOOKUP($C135,Input!$A$8:$HV$21,MATCH($DP$21+COUNTIF($KZ135:LQ135,"&gt;0"),Input!$A$6:$HV$6,0),FALSE),0),0))*$D135*$F135</f>
        <v>0</v>
      </c>
      <c r="DS135" s="1">
        <f>IF($E135+$I135+$D$7&lt;=DS$22,0,IF(DS$22-$D$7&gt;=$E135,IF(COUNTIF($KZ135:LR135,"&gt;0")&gt;0,VLOOKUP($C135,Input!$A$8:$HV$21,MATCH($DP$21+COUNTIF($KZ135:LR135,"&gt;0"),Input!$A$6:$HV$6,0),FALSE),0),0))*$D135*$F135</f>
        <v>0</v>
      </c>
      <c r="DT135" s="1">
        <f>IF($E135+$I135+$D$7&lt;=DT$22,0,IF(DT$22-$D$7&gt;=$E135,IF(COUNTIF($KZ135:LS135,"&gt;0")&gt;0,VLOOKUP($C135,Input!$A$8:$HV$21,MATCH($DP$21+COUNTIF($KZ135:LS135,"&gt;0"),Input!$A$6:$HV$6,0),FALSE),0),0))*$D135*$F135</f>
        <v>0</v>
      </c>
      <c r="DU135" s="1">
        <f>IF($E135+$I135+$D$7&lt;=DU$22,0,IF(DU$22-$D$7&gt;=$E135,IF(COUNTIF($KZ135:LT135,"&gt;0")&gt;0,VLOOKUP($C135,Input!$A$8:$HV$21,MATCH($DP$21+COUNTIF($KZ135:LT135,"&gt;0"),Input!$A$6:$HV$6,0),FALSE),0),0))*$D135*$F135</f>
        <v>1128000</v>
      </c>
      <c r="DV135" s="1">
        <f>IF($E135+$I135+$D$7&lt;=DV$22,0,IF(DV$22-$D$7&gt;=$E135,IF(COUNTIF($KZ135:LU135,"&gt;0")&gt;0,VLOOKUP($C135,Input!$A$8:$HV$21,MATCH($DP$21+COUNTIF($KZ135:LU135,"&gt;0"),Input!$A$6:$HV$6,0),FALSE),0),0))*$D135*$F135</f>
        <v>1128000</v>
      </c>
      <c r="DW135" s="1">
        <f>IF($E135+$I135+$D$7&lt;=DW$22,0,IF(DW$22-$D$7&gt;=$E135,IF(COUNTIF($KZ135:LV135,"&gt;0")&gt;0,VLOOKUP($C135,Input!$A$8:$HV$21,MATCH($DP$21+COUNTIF($KZ135:LV135,"&gt;0"),Input!$A$6:$HV$6,0),FALSE),0),0))*$D135*$F135</f>
        <v>1128000</v>
      </c>
      <c r="DX135" s="1">
        <f>IF($E135+$I135+$D$7&lt;=DX$22,0,IF(DX$22-$D$7&gt;=$E135,IF(COUNTIF($KZ135:LW135,"&gt;0")&gt;0,VLOOKUP($C135,Input!$A$8:$HV$21,MATCH($DP$21+COUNTIF($KZ135:LW135,"&gt;0"),Input!$A$6:$HV$6,0),FALSE),0),0))*$D135*$F135</f>
        <v>1128000</v>
      </c>
      <c r="DY135" s="1">
        <f>IF($E135+$I135+$D$7&lt;=DY$22,0,IF(DY$22-$D$7&gt;=$E135,IF(COUNTIF($KZ135:LX135,"&gt;0")&gt;0,VLOOKUP($C135,Input!$A$8:$HV$21,MATCH($DP$21+COUNTIF($KZ135:LX135,"&gt;0"),Input!$A$6:$HV$6,0),FALSE),0),0))*$D135*$F135</f>
        <v>1128000</v>
      </c>
      <c r="DZ135" s="1">
        <f>IF($E135+$I135+$D$7&lt;=DZ$22,0,IF(DZ$22-$D$7&gt;=$E135,IF(COUNTIF($KZ135:LY135,"&gt;0")&gt;0,VLOOKUP($C135,Input!$A$8:$HV$21,MATCH($DP$21+COUNTIF($KZ135:LY135,"&gt;0"),Input!$A$6:$HV$6,0),FALSE),0),0))*$D135*$F135</f>
        <v>1128000</v>
      </c>
      <c r="EA135" s="1">
        <f>IF($E135+$I135+$D$7&lt;=EA$22,0,IF(EA$22-$D$7&gt;=$E135,IF(COUNTIF($KZ135:LZ135,"&gt;0")&gt;0,VLOOKUP($C135,Input!$A$8:$HV$21,MATCH($DP$21+COUNTIF($KZ135:LZ135,"&gt;0"),Input!$A$6:$HV$6,0),FALSE),0),0))*$D135*$F135</f>
        <v>1128000</v>
      </c>
      <c r="EB135" s="1">
        <f>IF($E135+$I135+$D$7&lt;=EB$22,0,IF(EB$22-$D$7&gt;=$E135,IF(COUNTIF($KZ135:MA135,"&gt;0")&gt;0,VLOOKUP($C135,Input!$A$8:$HV$21,MATCH($DP$21+COUNTIF($KZ135:MA135,"&gt;0"),Input!$A$6:$HV$6,0),FALSE),0),0))*$D135*$F135</f>
        <v>1128000</v>
      </c>
      <c r="EC135" s="1">
        <f>IF($E135+$I135+$D$7&lt;=EC$22,0,IF(EC$22-$D$7&gt;=$E135,IF(COUNTIF($KZ135:MB135,"&gt;0")&gt;0,VLOOKUP($C135,Input!$A$8:$HV$21,MATCH($DP$21+COUNTIF($KZ135:MB135,"&gt;0"),Input!$A$6:$HV$6,0),FALSE),0),0))*$D135*$F135</f>
        <v>1128000</v>
      </c>
      <c r="ED135" s="1">
        <f>IF($E135+$I135+$D$7&lt;=ED$22,0,IF(ED$22-$D$7&gt;=$E135,IF(COUNTIF($KZ135:MC135,"&gt;0")&gt;0,VLOOKUP($C135,Input!$A$8:$HV$21,MATCH($DP$21+COUNTIF($KZ135:MC135,"&gt;0"),Input!$A$6:$HV$6,0),FALSE),0),0))*$D135*$F135</f>
        <v>1128000</v>
      </c>
      <c r="EE135" s="1">
        <f>IF($E135+$I135+$D$7&lt;=EE$22,0,IF(EE$22-$D$7&gt;=$E135,IF(COUNTIF($KZ135:MD135,"&gt;0")&gt;0,VLOOKUP($C135,Input!$A$8:$HV$21,MATCH($DP$21+COUNTIF($KZ135:MD135,"&gt;0"),Input!$A$6:$HV$6,0),FALSE),0),0))*$D135*$F135</f>
        <v>1128000</v>
      </c>
      <c r="EF135" s="1">
        <f>IF($E135+$I135+$D$7&lt;=EF$22,0,IF(EF$22-$D$7&gt;=$E135,IF(COUNTIF($KZ135:ME135,"&gt;0")&gt;0,VLOOKUP($C135,Input!$A$8:$HV$21,MATCH($DP$21+COUNTIF($KZ135:ME135,"&gt;0"),Input!$A$6:$HV$6,0),FALSE),0),0))*$D135*$F135</f>
        <v>1128000</v>
      </c>
      <c r="EG135" s="1">
        <f>IF($E135+$I135+$D$7&lt;=EG$22,0,IF(EG$22-$D$7&gt;=$E135,IF(COUNTIF($KZ135:MF135,"&gt;0")&gt;0,VLOOKUP($C135,Input!$A$8:$HV$21,MATCH($DP$21+COUNTIF($KZ135:MF135,"&gt;0"),Input!$A$6:$HV$6,0),FALSE),0),0))*$D135*$F135</f>
        <v>1128000</v>
      </c>
      <c r="EH135" s="1">
        <f>IF($E135+$I135+$D$7&lt;=EH$22,0,IF(EH$22-$D$7&gt;=$E135,IF(COUNTIF($KZ135:MG135,"&gt;0")&gt;0,VLOOKUP($C135,Input!$A$8:$HV$21,MATCH($DP$21+COUNTIF($KZ135:MG135,"&gt;0"),Input!$A$6:$HV$6,0),FALSE),0),0))*$D135*$F135</f>
        <v>1128000</v>
      </c>
      <c r="EI135" s="1">
        <f>IF($E135+$I135+$D$7&lt;=EI$22,0,IF(EI$22-$D$7&gt;=$E135,IF(COUNTIF($KZ135:MH135,"&gt;0")&gt;0,VLOOKUP($C135,Input!$A$8:$HV$21,MATCH($DP$21+COUNTIF($KZ135:MH135,"&gt;0"),Input!$A$6:$HV$6,0),FALSE),0),0))*$D135*$F135</f>
        <v>0</v>
      </c>
      <c r="EJ135" s="1">
        <f>IF($E135+$I135+$D$7&lt;=EJ$22,0,IF(EJ$22-$D$7&gt;=$E135,IF(COUNTIF($KZ135:MI135,"&gt;0")&gt;0,VLOOKUP($C135,Input!$A$8:$HV$21,MATCH($DP$21+COUNTIF($KZ135:MI135,"&gt;0"),Input!$A$6:$HV$6,0),FALSE),0),0))*$D135*$F135</f>
        <v>0</v>
      </c>
      <c r="EK135" s="1">
        <f>IF($E135+$I135+$D$7&lt;=EK$22,0,IF(EK$22-$D$7&gt;=$E135,IF(COUNTIF($KZ135:MJ135,"&gt;0")&gt;0,VLOOKUP($C135,Input!$A$8:$HV$21,MATCH($DP$21+COUNTIF($KZ135:MJ135,"&gt;0"),Input!$A$6:$HV$6,0),FALSE),0),0))*$D135*$F135</f>
        <v>0</v>
      </c>
      <c r="EL135" s="1">
        <f>IF($E135+$I135+$D$7&lt;=EL$22,0,IF(EL$22-$D$7&gt;=$E135,IF(COUNTIF($KZ135:MK135,"&gt;0")&gt;0,VLOOKUP($C135,Input!$A$8:$HV$21,MATCH($DP$21+COUNTIF($KZ135:MK135,"&gt;0"),Input!$A$6:$HV$6,0),FALSE),0),0))*$D135*$F135</f>
        <v>0</v>
      </c>
      <c r="EM135" s="1">
        <f>IF($E135+$I135+$D$7&lt;=EM$22,0,IF(EM$22-$D$7&gt;=$E135,IF(COUNTIF($KZ135:ML135,"&gt;0")&gt;0,VLOOKUP($C135,Input!$A$8:$HV$21,MATCH($DP$21+COUNTIF($KZ135:ML135,"&gt;0"),Input!$A$6:$HV$6,0),FALSE),0),0))*$D135*$F135</f>
        <v>0</v>
      </c>
      <c r="EN135" s="1">
        <f>IF($E135+$I135+$D$7&lt;=EN$22,0,IF(EN$22-$D$7&gt;=$E135,IF(COUNTIF($KZ135:MM135,"&gt;0")&gt;0,VLOOKUP($C135,Input!$A$8:$HV$21,MATCH($DP$21+COUNTIF($KZ135:MM135,"&gt;0"),Input!$A$6:$HV$6,0),FALSE),0),0))*$D135*$F135</f>
        <v>0</v>
      </c>
      <c r="EO135" s="1">
        <f>IF($E135+$I135+$D$7&lt;=EO$22,0,IF(EO$22-$D$7&gt;=$E135,IF(COUNTIF($KZ135:MN135,"&gt;0")&gt;0,VLOOKUP($C135,Input!$A$8:$HV$21,MATCH($DP$21+COUNTIF($KZ135:MN135,"&gt;0"),Input!$A$6:$HV$6,0),FALSE),0),0))*$D135*$F135</f>
        <v>0</v>
      </c>
      <c r="EP135" s="1">
        <f>IF($E135+$I135+$D$7&lt;=EP$22,0,IF(EP$22-$D$7&gt;=$E135,IF(COUNTIF($KZ135:MO135,"&gt;0")&gt;0,VLOOKUP($C135,Input!$A$8:$HV$21,MATCH($DP$21+COUNTIF($KZ135:MO135,"&gt;0"),Input!$A$6:$HV$6,0),FALSE),0),0))*$D135*$F135</f>
        <v>0</v>
      </c>
      <c r="EQ135" s="1">
        <f>IF($E135+$I135+$D$7&lt;=EQ$22,0,IF(EQ$22-$D$7&gt;=$E135,IF(COUNTIF($KZ135:MP135,"&gt;0")&gt;0,VLOOKUP($C135,Input!$A$8:$HV$21,MATCH($DP$21+COUNTIF($KZ135:MP135,"&gt;0"),Input!$A$6:$HV$6,0),FALSE),0),0))*$D135*$F135</f>
        <v>0</v>
      </c>
      <c r="ER135" s="1">
        <f>IF($E135+$I135+$D$7&lt;=ER$22,0,IF(ER$22-$D$7&gt;=$E135,IF(COUNTIF($KZ135:MQ135,"&gt;0")&gt;0,VLOOKUP($C135,Input!$A$8:$HV$21,MATCH($DP$21+COUNTIF($KZ135:MQ135,"&gt;0"),Input!$A$6:$HV$6,0),FALSE),0),0))*$D135*$F135</f>
        <v>0</v>
      </c>
      <c r="ES135" s="1">
        <f>IF($E135+$I135+$D$7&lt;=ES$22,0,IF(ES$22-$D$7&gt;=$E135,IF(COUNTIF($KZ135:MR135,"&gt;0")&gt;0,VLOOKUP($C135,Input!$A$8:$HV$21,MATCH($DP$21+COUNTIF($KZ135:MR135,"&gt;0"),Input!$A$6:$HV$6,0),FALSE),0),0))*$D135*$F135</f>
        <v>0</v>
      </c>
      <c r="ET135" s="1">
        <f>IF($E135+$I135+$D$7&lt;=ET$22,0,IF(ET$22-$D$7&gt;=$E135,IF(COUNTIF($KZ135:MS135,"&gt;0")&gt;0,VLOOKUP($C135,Input!$A$8:$HV$21,MATCH($DP$21+COUNTIF($KZ135:MS135,"&gt;0"),Input!$A$6:$HV$6,0),FALSE),0),0))*$D135*$F135</f>
        <v>0</v>
      </c>
      <c r="EU135" s="1">
        <f>IF($E135+$I135+$D$7&lt;=EU$22,0,IF(EU$22-$D$7&gt;=$E135,IF(COUNTIF($KZ135:MT135,"&gt;0")&gt;0,VLOOKUP($C135,Input!$A$8:$HV$21,MATCH($DP$21+COUNTIF($KZ135:MT135,"&gt;0"),Input!$A$6:$HV$6,0),FALSE),0),0))*$D135*$F135</f>
        <v>0</v>
      </c>
      <c r="EV135" s="1">
        <f>IF($E135+$I135+$D$7&lt;=EV$22,0,IF(EV$22-$D$7&gt;=$E135,IF(COUNTIF($KZ135:MU135,"&gt;0")&gt;0,VLOOKUP($C135,Input!$A$8:$HV$21,MATCH($DP$21+COUNTIF($KZ135:MU135,"&gt;0"),Input!$A$6:$HV$6,0),FALSE),0),0))*$D135*$F135</f>
        <v>0</v>
      </c>
      <c r="EW135" s="1">
        <f>IF($E135+$I135+$D$7&lt;=EW$22,0,IF(EW$22-$D$7&gt;=$E135,IF(COUNTIF($KZ135:MV135,"&gt;0")&gt;0,VLOOKUP($C135,Input!$A$8:$HV$21,MATCH($DP$21+COUNTIF($KZ135:MV135,"&gt;0"),Input!$A$6:$HV$6,0),FALSE),0),0))*$D135*$F135</f>
        <v>0</v>
      </c>
      <c r="EX135" s="1">
        <f>IF($E135+$I135+$D$7&lt;=EX$22,0,IF(EX$22-$D$7&gt;=$E135,IF(COUNTIF($KZ135:MW135,"&gt;0")&gt;0,VLOOKUP($C135,Input!$A$8:$HV$21,MATCH($DP$21+COUNTIF($KZ135:MW135,"&gt;0"),Input!$A$6:$HV$6,0),FALSE),0),0))*$D135*$F135</f>
        <v>0</v>
      </c>
      <c r="EY135" s="1">
        <f>IF($E135+$I135+$D$7&lt;=EY$22,0,IF(EY$22-$D$7&gt;=$E135,IF(COUNTIF($KZ135:MX135,"&gt;0")&gt;0,VLOOKUP($C135,Input!$A$8:$HV$21,MATCH($DP$21+COUNTIF($KZ135:MX135,"&gt;0"),Input!$A$6:$HV$6,0),FALSE),0),0))*$D135*$F135</f>
        <v>0</v>
      </c>
      <c r="EZ135" s="1"/>
      <c r="FA135" t="str">
        <f>VLOOKUP($C135,Input!$A$8:$GZ$39,MATCH(FA$21,Input!$A$6:$GZ$6,0),FALSE)</f>
        <v>Charger installation; electrical upgrade</v>
      </c>
      <c r="FB135">
        <f>IF((VLOOKUP($C135,Input!$A$8:$GZ$39,MATCH(FB$21,Input!$A$6:$GZ$6,0),FALSE))="Y",$D135/VLOOKUP($C135,Input!$A$8:$GZ$39,MATCH(FC$21,Input!$A$6:$GZ$6,0),FALSE),0)</f>
        <v>0</v>
      </c>
      <c r="FC135">
        <f>IF((VLOOKUP($C135,Input!$A$8:$GZ$39,MATCH(FB$21,Input!$A$6:$GZ$6,0),FALSE))="Y",0,IF((VLOOKUP($C135,Input!$A$8:$GZ$39,MATCH(FC$21,Input!$A$6:$GZ$6,0),FALSE))&gt;0,$D135/VLOOKUP($C135,Input!$A$8:$GZ$39,MATCH(FC$21,Input!$A$6:$GZ$6,0),FALSE),0))</f>
        <v>47</v>
      </c>
      <c r="FD135" s="1">
        <f>+IF($E135=FD$22,VLOOKUP($C135,Input!$A$8:$GZ$39,MATCH(FD$21,Input!$A$6:$GZ$6,0),FALSE),0)*IF(FD$110&gt;=MAX(FC$110:$FD$110),MIN((FD$110-MAX(FC$110:$FD$110)),(FD$110-FC$110)),0)+IF($E135=FD$22,VLOOKUP($C135,Input!$A$8:$GZ$39,MATCH(FD$21,Input!$A$6:$GZ$6,0),FALSE),0)*IF(FD$109&gt;=MAX(FC$109:$FD$109),MIN((FD$109-MAX(FC$109:$FD$109)),(FD$109-FC$109)),0)</f>
        <v>0</v>
      </c>
      <c r="FE135" s="1">
        <f>+IF($E135=FE$22,VLOOKUP($C135,Input!$A$8:$GZ$39,MATCH(FE$21,Input!$A$6:$GZ$6,0),FALSE),0)*IF(FE$110&gt;=MAX(FD$110:$FD$110),MIN((FE$110-MAX(FD$110:$FD$110)),(FE$110-FD$110)),0)+IF($E135=FE$22,VLOOKUP($C135,Input!$A$8:$GZ$39,MATCH(FE$21,Input!$A$6:$GZ$6,0),FALSE),0)*IF(FE$109&gt;=MAX(FD$109:$FD$109),MIN((FE$109-MAX(FD$109:$FD$109)),(FE$109-FD$109)),0)</f>
        <v>0</v>
      </c>
      <c r="FF135" s="1">
        <f>+IF($E135=FF$22,VLOOKUP($C135,Input!$A$8:$GZ$39,MATCH(FF$21,Input!$A$6:$GZ$6,0),FALSE),0)*IF(FF$110&gt;=MAX($FD$110:FE$110),MIN((FF$110-MAX($FD$110:FE$110)),(FF$110-FE$110)),0)+IF($E135=FF$22,VLOOKUP($C135,Input!$A$8:$GZ$39,MATCH(FF$21,Input!$A$6:$GZ$6,0),FALSE),0)*IF(FF$109&gt;=MAX($FD$109:FE$109),MIN((FF$109-MAX($FD$109:FE$109)),(FF$109-FE$109)),0)</f>
        <v>0</v>
      </c>
      <c r="FG135" s="1">
        <f>+IF($E135=FG$22,VLOOKUP($C135,Input!$A$8:$GZ$39,MATCH(FG$21,Input!$A$6:$GZ$6,0),FALSE),0)*IF(FG$110&gt;=MAX($FD$110:FF$110),MIN((FG$110-MAX($FD$110:FF$110)),(FG$110-FF$110)),0)+IF($E135=FG$22,VLOOKUP($C135,Input!$A$8:$GZ$39,MATCH(FG$21,Input!$A$6:$GZ$6,0),FALSE),0)*IF(FG$109&gt;=MAX($FD$109:FF$109),MIN((FG$109-MAX($FD$109:FF$109)),(FG$109-FF$109)),0)</f>
        <v>0</v>
      </c>
      <c r="FH135" s="1">
        <f>+IF($E135=FH$22,VLOOKUP($C135,Input!$A$8:$GZ$39,MATCH(FH$21,Input!$A$6:$GZ$6,0),FALSE),0)*IF(FH$110&gt;=MAX($FD$110:FG$110),MIN((FH$110-MAX($FD$110:FG$110)),(FH$110-FG$110)),0)+IF($E135=FH$22,VLOOKUP($C135,Input!$A$8:$GZ$39,MATCH(FH$21,Input!$A$6:$GZ$6,0),FALSE),0)*IF(FH$109&gt;=MAX($FD$109:FG$109),MIN((FH$109-MAX($FD$109:FG$109)),(FH$109-FG$109)),0)</f>
        <v>2585000</v>
      </c>
      <c r="FI135" s="1">
        <f>+IF($E135=FI$22,VLOOKUP($C135,Input!$A$8:$GZ$39,MATCH(FI$21,Input!$A$6:$GZ$6,0),FALSE),0)*IF(FI$110&gt;=MAX($FD$110:FH$110),MIN((FI$110-MAX($FD$110:FH$110)),(FI$110-FH$110)),0)+IF($E135=FI$22,VLOOKUP($C135,Input!$A$8:$GZ$39,MATCH(FI$21,Input!$A$6:$GZ$6,0),FALSE),0)*IF(FI$109&gt;=MAX($FD$109:FH$109),MIN((FI$109-MAX($FD$109:FH$109)),(FI$109-FH$109)),0)</f>
        <v>0</v>
      </c>
      <c r="FJ135" s="1">
        <f>+IF($E135=FJ$22,VLOOKUP($C135,Input!$A$8:$GZ$39,MATCH(FJ$21,Input!$A$6:$GZ$6,0),FALSE),0)*IF(FJ$110&gt;=MAX($FD$110:FI$110),MIN((FJ$110-MAX($FD$110:FI$110)),(FJ$110-FI$110)),0)+IF($E135=FJ$22,VLOOKUP($C135,Input!$A$8:$GZ$39,MATCH(FJ$21,Input!$A$6:$GZ$6,0),FALSE),0)*IF(FJ$109&gt;=MAX($FD$109:FI$109),MIN((FJ$109-MAX($FD$109:FI$109)),(FJ$109-FI$109)),0)</f>
        <v>0</v>
      </c>
      <c r="FK135" s="1">
        <f>+IF($E135=FK$22,VLOOKUP($C135,Input!$A$8:$GZ$39,MATCH(FK$21,Input!$A$6:$GZ$6,0),FALSE),0)*IF(FK$110&gt;=MAX($FD$110:FJ$110),MIN((FK$110-MAX($FD$110:FJ$110)),(FK$110-FJ$110)),0)+IF($E135=FK$22,VLOOKUP($C135,Input!$A$8:$GZ$39,MATCH(FK$21,Input!$A$6:$GZ$6,0),FALSE),0)*IF(FK$109&gt;=MAX($FD$109:FJ$109),MIN((FK$109-MAX($FD$109:FJ$109)),(FK$109-FJ$109)),0)</f>
        <v>0</v>
      </c>
      <c r="FL135" s="1">
        <f>+IF($E135=FL$22,VLOOKUP($C135,Input!$A$8:$GZ$39,MATCH(FL$21,Input!$A$6:$GZ$6,0),FALSE),0)*IF(FL$110&gt;=MAX($FD$110:FK$110),MIN((FL$110-MAX($FD$110:FK$110)),(FL$110-FK$110)),0)+IF($E135=FL$22,VLOOKUP($C135,Input!$A$8:$GZ$39,MATCH(FL$21,Input!$A$6:$GZ$6,0),FALSE),0)*IF(FL$109&gt;=MAX($FD$109:FK$109),MIN((FL$109-MAX($FD$109:FK$109)),(FL$109-FK$109)),0)</f>
        <v>0</v>
      </c>
      <c r="FM135" s="1">
        <f>+IF($E135=FM$22,VLOOKUP($C135,Input!$A$8:$GZ$39,MATCH(FM$21,Input!$A$6:$GZ$6,0),FALSE),0)*IF(FM$110&gt;=MAX($FD$110:FL$110),MIN((FM$110-MAX($FD$110:FL$110)),(FM$110-FL$110)),0)+IF($E135=FM$22,VLOOKUP($C135,Input!$A$8:$GZ$39,MATCH(FM$21,Input!$A$6:$GZ$6,0),FALSE),0)*IF(FM$109&gt;=MAX($FD$109:FL$109),MIN((FM$109-MAX($FD$109:FL$109)),(FM$109-FL$109)),0)</f>
        <v>0</v>
      </c>
      <c r="FN135" s="1">
        <f>+IF($E135=FN$22,VLOOKUP($C135,Input!$A$8:$GZ$39,MATCH(FN$21,Input!$A$6:$GZ$6,0),FALSE),0)*IF(FN$110&gt;=MAX($FD$110:FM$110),MIN((FN$110-MAX($FD$110:FM$110)),(FN$110-FM$110)),0)+IF($E135=FN$22,VLOOKUP($C135,Input!$A$8:$GZ$39,MATCH(FN$21,Input!$A$6:$GZ$6,0),FALSE),0)*IF(FN$109&gt;=MAX($FD$109:FM$109),MIN((FN$109-MAX($FD$109:FM$109)),(FN$109-FM$109)),0)</f>
        <v>0</v>
      </c>
      <c r="FO135" s="1">
        <f>+IF($E135=FO$22,VLOOKUP($C135,Input!$A$8:$GZ$39,MATCH(FO$21,Input!$A$6:$GZ$6,0),FALSE),0)*IF(FO$110&gt;=MAX($FD$110:FN$110),MIN((FO$110-MAX($FD$110:FN$110)),(FO$110-FN$110)),0)+IF($E135=FO$22,VLOOKUP($C135,Input!$A$8:$GZ$39,MATCH(FO$21,Input!$A$6:$GZ$6,0),FALSE),0)*IF(FO$109&gt;=MAX($FD$109:FN$109),MIN((FO$109-MAX($FD$109:FN$109)),(FO$109-FN$109)),0)</f>
        <v>0</v>
      </c>
      <c r="FP135" s="1">
        <f>+IF($E135=FP$22,VLOOKUP($C135,Input!$A$8:$GZ$39,MATCH(FP$21,Input!$A$6:$GZ$6,0),FALSE),0)*IF(FP$110&gt;=MAX($FD$110:FO$110),MIN((FP$110-MAX($FD$110:FO$110)),(FP$110-FO$110)),0)+IF($E135=FP$22,VLOOKUP($C135,Input!$A$8:$GZ$39,MATCH(FP$21,Input!$A$6:$GZ$6,0),FALSE),0)*IF(FP$109&gt;=MAX($FD$109:FO$109),MIN((FP$109-MAX($FD$109:FO$109)),(FP$109-FO$109)),0)</f>
        <v>0</v>
      </c>
      <c r="FQ135" s="1">
        <f>+IF($E135=FQ$22,VLOOKUP($C135,Input!$A$8:$GZ$39,MATCH(FQ$21,Input!$A$6:$GZ$6,0),FALSE),0)*IF(FQ$110&gt;=MAX($FD$110:FP$110),MIN((FQ$110-MAX($FD$110:FP$110)),(FQ$110-FP$110)),0)+IF($E135=FQ$22,VLOOKUP($C135,Input!$A$8:$GZ$39,MATCH(FQ$21,Input!$A$6:$GZ$6,0),FALSE),0)*IF(FQ$109&gt;=MAX($FD$109:FP$109),MIN((FQ$109-MAX($FD$109:FP$109)),(FQ$109-FP$109)),0)</f>
        <v>0</v>
      </c>
      <c r="FR135" s="1">
        <f>+IF($E135=FR$22,VLOOKUP($C135,Input!$A$8:$GZ$39,MATCH(FR$21,Input!$A$6:$GZ$6,0),FALSE),0)*IF(FR$110&gt;=MAX($FD$110:FQ$110),MIN((FR$110-MAX($FD$110:FQ$110)),(FR$110-FQ$110)),0)+IF($E135=FR$22,VLOOKUP($C135,Input!$A$8:$GZ$39,MATCH(FR$21,Input!$A$6:$GZ$6,0),FALSE),0)*IF(FR$109&gt;=MAX($FD$109:FQ$109),MIN((FR$109-MAX($FD$109:FQ$109)),(FR$109-FQ$109)),0)</f>
        <v>0</v>
      </c>
      <c r="FS135" s="1">
        <f>+IF($E135=FS$22,VLOOKUP($C135,Input!$A$8:$GZ$39,MATCH(FS$21,Input!$A$6:$GZ$6,0),FALSE),0)*IF(FS$110&gt;=MAX($FD$110:FR$110),MIN((FS$110-MAX($FD$110:FR$110)),(FS$110-FR$110)),0)+IF($E135=FS$22,VLOOKUP($C135,Input!$A$8:$GZ$39,MATCH(FS$21,Input!$A$6:$GZ$6,0),FALSE),0)*IF(FS$109&gt;=MAX($FD$109:FR$109),MIN((FS$109-MAX($FD$109:FR$109)),(FS$109-FR$109)),0)</f>
        <v>0</v>
      </c>
      <c r="FT135" s="1">
        <f>+IF($E135=FT$22,VLOOKUP($C135,Input!$A$8:$GZ$39,MATCH(FT$21,Input!$A$6:$GZ$6,0),FALSE),0)*IF(FT$110&gt;=MAX($FD$110:FS$110),MIN((FT$110-MAX($FD$110:FS$110)),(FT$110-FS$110)),0)+IF($E135=FT$22,VLOOKUP($C135,Input!$A$8:$GZ$39,MATCH(FT$21,Input!$A$6:$GZ$6,0),FALSE),0)*IF(FT$109&gt;=MAX($FD$109:FS$109),MIN((FT$109-MAX($FD$109:FS$109)),(FT$109-FS$109)),0)</f>
        <v>0</v>
      </c>
      <c r="FU135" s="1">
        <f>+IF($E135=FU$22,VLOOKUP($C135,Input!$A$8:$GZ$39,MATCH(FU$21,Input!$A$6:$GZ$6,0),FALSE),0)*IF(FU$110&gt;=MAX($FD$110:FT$110),MIN((FU$110-MAX($FD$110:FT$110)),(FU$110-FT$110)),0)+IF($E135=FU$22,VLOOKUP($C135,Input!$A$8:$GZ$39,MATCH(FU$21,Input!$A$6:$GZ$6,0),FALSE),0)*IF(FU$109&gt;=MAX($FD$109:FT$109),MIN((FU$109-MAX($FD$109:FT$109)),(FU$109-FT$109)),0)</f>
        <v>0</v>
      </c>
      <c r="FV135" s="1">
        <f>+IF($E135=FV$22,VLOOKUP($C135,Input!$A$8:$GZ$39,MATCH(FV$21,Input!$A$6:$GZ$6,0),FALSE),0)*IF(FV$110&gt;=MAX($FD$110:FU$110),MIN((FV$110-MAX($FD$110:FU$110)),(FV$110-FU$110)),0)+IF($E135=FV$22,VLOOKUP($C135,Input!$A$8:$GZ$39,MATCH(FV$21,Input!$A$6:$GZ$6,0),FALSE),0)*IF(FV$109&gt;=MAX($FD$109:FU$109),MIN((FV$109-MAX($FD$109:FU$109)),(FV$109-FU$109)),0)</f>
        <v>0</v>
      </c>
      <c r="FW135" s="1">
        <f>+IF($E135=FW$22,VLOOKUP($C135,Input!$A$8:$GZ$39,MATCH(FW$21,Input!$A$6:$GZ$6,0),FALSE),0)*IF(FW$110&gt;=MAX($FD$110:FV$110),MIN((FW$110-MAX($FD$110:FV$110)),(FW$110-FV$110)),0)+IF($E135=FW$22,VLOOKUP($C135,Input!$A$8:$GZ$39,MATCH(FW$21,Input!$A$6:$GZ$6,0),FALSE),0)*IF(FW$109&gt;=MAX($FD$109:FV$109),MIN((FW$109-MAX($FD$109:FV$109)),(FW$109-FV$109)),0)</f>
        <v>0</v>
      </c>
      <c r="FX135" s="1">
        <f>+IF($E135=FX$22,VLOOKUP($C135,Input!$A$8:$GZ$39,MATCH(FX$21,Input!$A$6:$GZ$6,0),FALSE),0)*IF(FX$110&gt;=MAX($FD$110:FW$110),MIN((FX$110-MAX($FD$110:FW$110)),(FX$110-FW$110)),0)+IF($E135=FX$22,VLOOKUP($C135,Input!$A$8:$GZ$39,MATCH(FX$21,Input!$A$6:$GZ$6,0),FALSE),0)*IF(FX$109&gt;=MAX($FD$109:FW$109),MIN((FX$109-MAX($FD$109:FW$109)),(FX$109-FW$109)),0)</f>
        <v>0</v>
      </c>
      <c r="FY135" s="1">
        <f>+IF($E135=FY$22,VLOOKUP($C135,Input!$A$8:$GZ$39,MATCH(FY$21,Input!$A$6:$GZ$6,0),FALSE),0)*IF(FY$110&gt;=MAX($FD$110:FX$110),MIN((FY$110-MAX($FD$110:FX$110)),(FY$110-FX$110)),0)+IF($E135=FY$22,VLOOKUP($C135,Input!$A$8:$GZ$39,MATCH(FY$21,Input!$A$6:$GZ$6,0),FALSE),0)*IF(FY$109&gt;=MAX($FD$109:FX$109),MIN((FY$109-MAX($FD$109:FX$109)),(FY$109-FX$109)),0)</f>
        <v>0</v>
      </c>
      <c r="FZ135" s="1">
        <f>+IF($E135=FZ$22,VLOOKUP($C135,Input!$A$8:$GZ$39,MATCH(FZ$21,Input!$A$6:$GZ$6,0),FALSE),0)*IF(FZ$110&gt;=MAX($FD$110:FY$110),MIN((FZ$110-MAX($FD$110:FY$110)),(FZ$110-FY$110)),0)+IF($E135=FZ$22,VLOOKUP($C135,Input!$A$8:$GZ$39,MATCH(FZ$21,Input!$A$6:$GZ$6,0),FALSE),0)*IF(FZ$109&gt;=MAX($FD$109:FY$109),MIN((FZ$109-MAX($FD$109:FY$109)),(FZ$109-FY$109)),0)</f>
        <v>0</v>
      </c>
      <c r="GA135" s="1">
        <f>+IF($E135=GA$22,VLOOKUP($C135,Input!$A$8:$GZ$39,MATCH(GA$21,Input!$A$6:$GZ$6,0),FALSE),0)*IF(GA$110&gt;=MAX($FD$110:FZ$110),MIN((GA$110-MAX($FD$110:FZ$110)),(GA$110-FZ$110)),0)+IF($E135=GA$22,VLOOKUP($C135,Input!$A$8:$GZ$39,MATCH(GA$21,Input!$A$6:$GZ$6,0),FALSE),0)*IF(GA$109&gt;=MAX($FD$109:FZ$109),MIN((GA$109-MAX($FD$109:FZ$109)),(GA$109-FZ$109)),0)</f>
        <v>0</v>
      </c>
      <c r="GB135" s="1">
        <f>+IF($E135=GB$22,VLOOKUP($C135,Input!$A$8:$GZ$39,MATCH(GB$21,Input!$A$6:$GZ$6,0),FALSE),0)*IF(GB$110&gt;=MAX($FD$110:GA$110),MIN((GB$110-MAX($FD$110:GA$110)),(GB$110-GA$110)),0)+IF($E135=GB$22,VLOOKUP($C135,Input!$A$8:$GZ$39,MATCH(GB$21,Input!$A$6:$GZ$6,0),FALSE),0)*IF(GB$109&gt;=MAX($FD$109:GA$109),MIN((GB$109-MAX($FD$109:GA$109)),(GB$109-GA$109)),0)</f>
        <v>0</v>
      </c>
      <c r="GC135" s="1">
        <f>+IF($E135=GC$22,VLOOKUP($C135,Input!$A$8:$GZ$39,MATCH(GC$21,Input!$A$6:$GZ$6,0),FALSE),0)*IF(GC$110&gt;=MAX($FD$110:GB$110),MIN((GC$110-MAX($FD$110:GB$110)),(GC$110-GB$110)),0)+IF($E135=GC$22,VLOOKUP($C135,Input!$A$8:$GZ$39,MATCH(GC$21,Input!$A$6:$GZ$6,0),FALSE),0)*IF(GC$109&gt;=MAX($FD$109:GB$109),MIN((GC$109-MAX($FD$109:GB$109)),(GC$109-GB$109)),0)</f>
        <v>0</v>
      </c>
      <c r="GD135" s="1">
        <f>+IF($E135=GD$22,VLOOKUP($C135,Input!$A$8:$GZ$39,MATCH(GD$21,Input!$A$6:$GZ$6,0),FALSE),0)*IF(GD$110&gt;=MAX($FD$110:GC$110),MIN((GD$110-MAX($FD$110:GC$110)),(GD$110-GC$110)),0)+IF($E135=GD$22,VLOOKUP($C135,Input!$A$8:$GZ$39,MATCH(GD$21,Input!$A$6:$GZ$6,0),FALSE),0)*IF(GD$109&gt;=MAX($FD$109:GC$109),MIN((GD$109-MAX($FD$109:GC$109)),(GD$109-GC$109)),0)</f>
        <v>0</v>
      </c>
      <c r="GE135" s="1">
        <f>+IF($E135=GE$22,VLOOKUP($C135,Input!$A$8:$GZ$39,MATCH(GE$21,Input!$A$6:$GZ$6,0),FALSE),0)*IF(GE$110&gt;=MAX($FD$110:GD$110),MIN((GE$110-MAX($FD$110:GD$110)),(GE$110-GD$110)),0)+IF($E135=GE$22,VLOOKUP($C135,Input!$A$8:$GZ$39,MATCH(GE$21,Input!$A$6:$GZ$6,0),FALSE),0)*IF(GE$109&gt;=MAX($FD$109:GD$109),MIN((GE$109-MAX($FD$109:GD$109)),(GE$109-GD$109)),0)</f>
        <v>0</v>
      </c>
      <c r="GF135" s="1">
        <f>+IF($E135=GF$22,VLOOKUP($C135,Input!$A$8:$GZ$39,MATCH(GF$21,Input!$A$6:$GZ$6,0),FALSE),0)*IF(GF$110&gt;=MAX($FD$110:GE$110),MIN((GF$110-MAX($FD$110:GE$110)),(GF$110-GE$110)),0)+IF($E135=GF$22,VLOOKUP($C135,Input!$A$8:$GZ$39,MATCH(GF$21,Input!$A$6:$GZ$6,0),FALSE),0)*IF(GF$109&gt;=MAX($FD$109:GE$109),MIN((GF$109-MAX($FD$109:GE$109)),(GF$109-GE$109)),0)</f>
        <v>0</v>
      </c>
      <c r="GG135" s="1">
        <f>+IF($E135=GG$22,VLOOKUP($C135,Input!$A$8:$GZ$39,MATCH(GG$21,Input!$A$6:$GZ$6,0),FALSE),0)*IF(GG$110&gt;=MAX($FD$110:GF$110),MIN((GG$110-MAX($FD$110:GF$110)),(GG$110-GF$110)),0)+IF($E135=GG$22,VLOOKUP($C135,Input!$A$8:$GZ$39,MATCH(GG$21,Input!$A$6:$GZ$6,0),FALSE),0)*IF(GG$109&gt;=MAX($FD$109:GF$109),MIN((GG$109-MAX($FD$109:GF$109)),(GG$109-GF$109)),0)</f>
        <v>0</v>
      </c>
      <c r="GH135" s="1">
        <f>+IF($E135=GH$22,VLOOKUP($C135,Input!$A$8:$GZ$39,MATCH(GH$21,Input!$A$6:$GZ$6,0),FALSE),0)*IF(GH$110&gt;=MAX($FD$110:GG$110),MIN((GH$110-MAX($FD$110:GG$110)),(GH$110-GG$110)),0)+IF($E135=GH$22,VLOOKUP($C135,Input!$A$8:$GZ$39,MATCH(GH$21,Input!$A$6:$GZ$6,0),FALSE),0)*IF(GH$109&gt;=MAX($FD$109:GG$109),MIN((GH$109-MAX($FD$109:GG$109)),(GH$109-GG$109)),0)</f>
        <v>0</v>
      </c>
      <c r="GI135" s="1">
        <f>+IF($E135=GI$22,VLOOKUP($C135,Input!$A$8:$GZ$39,MATCH(GI$21,Input!$A$6:$GZ$6,0),FALSE),0)*IF(GI$110&gt;=MAX($FD$110:GH$110),MIN((GI$110-MAX($FD$110:GH$110)),(GI$110-GH$110)),0)+IF($E135=GI$22,VLOOKUP($C135,Input!$A$8:$GZ$39,MATCH(GI$21,Input!$A$6:$GZ$6,0),FALSE),0)*IF(GI$109&gt;=MAX($FD$109:GH$109),MIN((GI$109-MAX($FD$109:GH$109)),(GI$109-GH$109)),0)</f>
        <v>0</v>
      </c>
      <c r="GJ135" s="1">
        <f>+IF($E135=GJ$22,VLOOKUP($C135,Input!$A$8:$GZ$39,MATCH(GJ$21,Input!$A$6:$GZ$6,0),FALSE),0)*IF(GJ$110&gt;=MAX($FD$110:GI$110),MIN((GJ$110-MAX($FD$110:GI$110)),(GJ$110-GI$110)),0)+IF($E135=GJ$22,VLOOKUP($C135,Input!$A$8:$GZ$39,MATCH(GJ$21,Input!$A$6:$GZ$6,0),FALSE),0)*IF(GJ$109&gt;=MAX($FD$109:GI$109),MIN((GJ$109-MAX($FD$109:GI$109)),(GJ$109-GI$109)),0)</f>
        <v>0</v>
      </c>
      <c r="GK135" s="1">
        <f>+IF($E135=GK$22,VLOOKUP($C135,Input!$A$8:$GZ$39,MATCH(GK$21,Input!$A$6:$GZ$6,0),FALSE),0)*IF(GK$110&gt;=MAX($FD$110:GJ$110),MIN((GK$110-MAX($FD$110:GJ$110)),(GK$110-GJ$110)),0)+IF($E135=GK$22,VLOOKUP($C135,Input!$A$8:$GZ$39,MATCH(GK$21,Input!$A$6:$GZ$6,0),FALSE),0)*IF(GK$109&gt;=MAX($FD$109:GJ$109),MIN((GK$109-MAX($FD$109:GJ$109)),(GK$109-GJ$109)),0)</f>
        <v>0</v>
      </c>
      <c r="GL135" s="1">
        <f>+IF($E135=GL$22,VLOOKUP($C135,Input!$A$8:$GZ$39,MATCH(GL$21,Input!$A$6:$GZ$6,0),FALSE),0)*IF(GL$110&gt;=MAX($FD$110:GK$110),MIN((GL$110-MAX($FD$110:GK$110)),(GL$110-GK$110)),0)+IF($E135=GL$22,VLOOKUP($C135,Input!$A$8:$GZ$39,MATCH(GL$21,Input!$A$6:$GZ$6,0),FALSE),0)*IF(GL$109&gt;=MAX($FD$109:GK$109),MIN((GL$109-MAX($FD$109:GK$109)),(GL$109-GK$109)),0)</f>
        <v>0</v>
      </c>
      <c r="GM135" s="42"/>
      <c r="GN135" t="str">
        <f>VLOOKUP($C135,Input!$A$8:$GZ$39,MATCH(GN$21,Input!$A$6:$GZ$6,0),FALSE)</f>
        <v>Charger (60 kW)</v>
      </c>
      <c r="GO135">
        <f>IF((VLOOKUP($C135,Input!$A$8:$GZ$39,MATCH(GO$21,Input!$A$6:$GZ$6,0),FALSE))="Y",$D135/VLOOKUP($C135,Input!$A$8:$GZ$39,MATCH(GP$21,Input!$A$6:$GZ$6,0),FALSE),0)</f>
        <v>0</v>
      </c>
      <c r="GP135">
        <f>IF((VLOOKUP($C135,Input!$A$8:$GZ$39,MATCH(GO$21,Input!$A$6:$GZ$6,0),FALSE))="Y",0,IF((VLOOKUP($C135,Input!$A$8:$GZ$39,MATCH(GP$21,Input!$A$6:$GZ$6,0),FALSE))&gt;0,$D135/VLOOKUP($C135,Input!$A$8:$GZ$39,MATCH(GP$21,Input!$A$6:$GZ$6,0),FALSE),0))</f>
        <v>47</v>
      </c>
      <c r="GQ135" s="1">
        <f>+IF($E135=GQ$22,VLOOKUP($C135,Input!$A$8:$GZ$39,MATCH(GQ$21,Input!$A$6:$GZ$6,0),FALSE),0)*IF(GQ$110&gt;=MAX($GP$110:GP$110),MIN((GQ$110-MAX($GP$110:GP$110)),(GQ$110-GP$110)),0)+IF($E135=GQ$22,VLOOKUP($C135,Input!$A$8:$GZ$39,MATCH(GQ$21,Input!$A$6:$GZ$6,0),FALSE),0)*IF(GQ$109&gt;=MAX($GP$109:GP$109),MIN((GQ$109-MAX($GP$109:GP$109)),(GQ$109-GP$109)),0)</f>
        <v>0</v>
      </c>
      <c r="GR135" s="1">
        <f>+IF($E135=GR$22,VLOOKUP($C135,Input!$A$8:$GZ$39,MATCH(GR$21,Input!$A$6:$GZ$6,0),FALSE),0)*IF(GR$110&gt;=MAX($GP$110:GQ$110),MIN((GR$110-MAX($GP$110:GQ$110)),(GR$110-GQ$110)),0)+IF($E135=GR$22,VLOOKUP($C135,Input!$A$8:$GZ$39,MATCH(GR$21,Input!$A$6:$GZ$6,0),FALSE),0)*IF(GR$109&gt;=MAX($GP$109:GQ$109),MIN((GR$109-MAX($GP$109:GQ$109)),(GR$109-GQ$109)),0)</f>
        <v>0</v>
      </c>
      <c r="GS135" s="1">
        <f>+IF($E135=GS$22,VLOOKUP($C135,Input!$A$8:$GZ$39,MATCH(GS$21,Input!$A$6:$GZ$6,0),FALSE),0)*IF(GS$110&gt;=MAX($GP$110:GR$110),MIN((GS$110-MAX($GP$110:GR$110)),(GS$110-GR$110)),0)+IF($E135=GS$22,VLOOKUP($C135,Input!$A$8:$GZ$39,MATCH(GS$21,Input!$A$6:$GZ$6,0),FALSE),0)*IF(GS$109&gt;=MAX($GP$109:GR$109),MIN((GS$109-MAX($GP$109:GR$109)),(GS$109-GR$109)),0)</f>
        <v>0</v>
      </c>
      <c r="GT135" s="1">
        <f>+IF($E135=GT$22,VLOOKUP($C135,Input!$A$8:$GZ$39,MATCH(GT$21,Input!$A$6:$GZ$6,0),FALSE),0)*IF(GT$110&gt;=MAX($GP$110:GS$110),MIN((GT$110-MAX($GP$110:GS$110)),(GT$110-GS$110)),0)+IF($E135=GT$22,VLOOKUP($C135,Input!$A$8:$GZ$39,MATCH(GT$21,Input!$A$6:$GZ$6,0),FALSE),0)*IF(GT$109&gt;=MAX($GP$109:GS$109),MIN((GT$109-MAX($GP$109:GS$109)),(GT$109-GS$109)),0)</f>
        <v>0</v>
      </c>
      <c r="GU135" s="1">
        <f>+IF($E135=GU$22,VLOOKUP($C135,Input!$A$8:$GZ$39,MATCH(GU$21,Input!$A$6:$GZ$6,0),FALSE),0)*IF(GU$110&gt;=MAX($GP$110:GT$110),MIN((GU$110-MAX($GP$110:GT$110)),(GU$110-GT$110)),0)+IF($E135=GU$22,VLOOKUP($C135,Input!$A$8:$GZ$39,MATCH(GU$21,Input!$A$6:$GZ$6,0),FALSE),0)*IF(GU$109&gt;=MAX($GP$109:GT$109),MIN((GU$109-MAX($GP$109:GT$109)),(GU$109-GT$109)),0)</f>
        <v>2350000</v>
      </c>
      <c r="GV135" s="1">
        <f>+IF($E135=GV$22,VLOOKUP($C135,Input!$A$8:$GZ$39,MATCH(GV$21,Input!$A$6:$GZ$6,0),FALSE),0)*IF(GV$110&gt;=MAX($GP$110:GU$110),MIN((GV$110-MAX($GP$110:GU$110)),(GV$110-GU$110)),0)+IF($E135=GV$22,VLOOKUP($C135,Input!$A$8:$GZ$39,MATCH(GV$21,Input!$A$6:$GZ$6,0),FALSE),0)*IF(GV$109&gt;=MAX($GP$109:GU$109),MIN((GV$109-MAX($GP$109:GU$109)),(GV$109-GU$109)),0)</f>
        <v>0</v>
      </c>
      <c r="GW135" s="1">
        <f>+IF($E135=GW$22,VLOOKUP($C135,Input!$A$8:$GZ$39,MATCH(GW$21,Input!$A$6:$GZ$6,0),FALSE),0)*IF(GW$110&gt;=MAX($GP$110:GV$110),MIN((GW$110-MAX($GP$110:GV$110)),(GW$110-GV$110)),0)+IF($E135=GW$22,VLOOKUP($C135,Input!$A$8:$GZ$39,MATCH(GW$21,Input!$A$6:$GZ$6,0),FALSE),0)*IF(GW$109&gt;=MAX($GP$109:GV$109),MIN((GW$109-MAX($GP$109:GV$109)),(GW$109-GV$109)),0)</f>
        <v>0</v>
      </c>
      <c r="GX135" s="1">
        <f>+IF($E135=GX$22,VLOOKUP($C135,Input!$A$8:$GZ$39,MATCH(GX$21,Input!$A$6:$GZ$6,0),FALSE),0)*IF(GX$110&gt;=MAX($GP$110:GW$110),MIN((GX$110-MAX($GP$110:GW$110)),(GX$110-GW$110)),0)+IF($E135=GX$22,VLOOKUP($C135,Input!$A$8:$GZ$39,MATCH(GX$21,Input!$A$6:$GZ$6,0),FALSE),0)*IF(GX$109&gt;=MAX($GP$109:GW$109),MIN((GX$109-MAX($GP$109:GW$109)),(GX$109-GW$109)),0)</f>
        <v>0</v>
      </c>
      <c r="GY135" s="1">
        <f>+IF($E135=GY$22,VLOOKUP($C135,Input!$A$8:$GZ$39,MATCH(GY$21,Input!$A$6:$GZ$6,0),FALSE),0)*IF(GY$110&gt;=MAX($GP$110:GX$110),MIN((GY$110-MAX($GP$110:GX$110)),(GY$110-GX$110)),0)+IF($E135=GY$22,VLOOKUP($C135,Input!$A$8:$GZ$39,MATCH(GY$21,Input!$A$6:$GZ$6,0),FALSE),0)*IF(GY$109&gt;=MAX($GP$109:GX$109),MIN((GY$109-MAX($GP$109:GX$109)),(GY$109-GX$109)),0)</f>
        <v>0</v>
      </c>
      <c r="GZ135" s="1">
        <f>+IF($E135=GZ$22,VLOOKUP($C135,Input!$A$8:$GZ$39,MATCH(GZ$21,Input!$A$6:$GZ$6,0),FALSE),0)*IF(GZ$110&gt;=MAX($GP$110:GY$110),MIN((GZ$110-MAX($GP$110:GY$110)),(GZ$110-GY$110)),0)+IF($E135=GZ$22,VLOOKUP($C135,Input!$A$8:$GZ$39,MATCH(GZ$21,Input!$A$6:$GZ$6,0),FALSE),0)*IF(GZ$109&gt;=MAX($GP$109:GY$109),MIN((GZ$109-MAX($GP$109:GY$109)),(GZ$109-GY$109)),0)</f>
        <v>0</v>
      </c>
      <c r="HA135" s="1">
        <f>+IF($E135=HA$22,VLOOKUP($C135,Input!$A$8:$GZ$39,MATCH(HA$21,Input!$A$6:$GZ$6,0),FALSE),0)*IF(HA$110&gt;=MAX($GP$110:GZ$110),MIN((HA$110-MAX($GP$110:GZ$110)),(HA$110-GZ$110)),0)+IF($E135=HA$22,VLOOKUP($C135,Input!$A$8:$GZ$39,MATCH(HA$21,Input!$A$6:$GZ$6,0),FALSE),0)*IF(HA$109&gt;=MAX($GP$109:GZ$109),MIN((HA$109-MAX($GP$109:GZ$109)),(HA$109-GZ$109)),0)</f>
        <v>0</v>
      </c>
      <c r="HB135" s="1">
        <f>+IF($E135=HB$22,VLOOKUP($C135,Input!$A$8:$GZ$39,MATCH(HB$21,Input!$A$6:$GZ$6,0),FALSE),0)*IF(HB$110&gt;=MAX($GP$110:HA$110),MIN((HB$110-MAX($GP$110:HA$110)),(HB$110-HA$110)),0)+IF($E135=HB$22,VLOOKUP($C135,Input!$A$8:$GZ$39,MATCH(HB$21,Input!$A$6:$GZ$6,0),FALSE),0)*IF(HB$109&gt;=MAX($GP$109:HA$109),MIN((HB$109-MAX($GP$109:HA$109)),(HB$109-HA$109)),0)</f>
        <v>0</v>
      </c>
      <c r="HC135" s="1">
        <f>+IF($E135=HC$22,VLOOKUP($C135,Input!$A$8:$GZ$39,MATCH(HC$21,Input!$A$6:$GZ$6,0),FALSE),0)*IF(HC$110&gt;=MAX($GP$110:HB$110),MIN((HC$110-MAX($GP$110:HB$110)),(HC$110-HB$110)),0)+IF($E135=HC$22,VLOOKUP($C135,Input!$A$8:$GZ$39,MATCH(HC$21,Input!$A$6:$GZ$6,0),FALSE),0)*IF(HC$109&gt;=MAX($GP$109:HB$109),MIN((HC$109-MAX($GP$109:HB$109)),(HC$109-HB$109)),0)</f>
        <v>0</v>
      </c>
      <c r="HD135" s="1">
        <f>+IF($E135=HD$22,VLOOKUP($C135,Input!$A$8:$GZ$39,MATCH(HD$21,Input!$A$6:$GZ$6,0),FALSE),0)*IF(HD$110&gt;=MAX($GP$110:HC$110),MIN((HD$110-MAX($GP$110:HC$110)),(HD$110-HC$110)),0)+IF($E135=HD$22,VLOOKUP($C135,Input!$A$8:$GZ$39,MATCH(HD$21,Input!$A$6:$GZ$6,0),FALSE),0)*IF(HD$109&gt;=MAX($GP$109:HC$109),MIN((HD$109-MAX($GP$109:HC$109)),(HD$109-HC$109)),0)</f>
        <v>0</v>
      </c>
      <c r="HE135" s="1">
        <f>+IF($E135=HE$22,VLOOKUP($C135,Input!$A$8:$GZ$39,MATCH(HE$21,Input!$A$6:$GZ$6,0),FALSE),0)*IF(HE$110&gt;=MAX($GP$110:HD$110),MIN((HE$110-MAX($GP$110:HD$110)),(HE$110-HD$110)),0)+IF($E135=HE$22,VLOOKUP($C135,Input!$A$8:$GZ$39,MATCH(HE$21,Input!$A$6:$GZ$6,0),FALSE),0)*IF(HE$109&gt;=MAX($GP$109:HD$109),MIN((HE$109-MAX($GP$109:HD$109)),(HE$109-HD$109)),0)</f>
        <v>0</v>
      </c>
      <c r="HF135" s="1">
        <f>+IF($E135=HF$22,VLOOKUP($C135,Input!$A$8:$GZ$39,MATCH(HF$21,Input!$A$6:$GZ$6,0),FALSE),0)*IF(HF$110&gt;=MAX($GP$110:HE$110),MIN((HF$110-MAX($GP$110:HE$110)),(HF$110-HE$110)),0)+IF($E135=HF$22,VLOOKUP($C135,Input!$A$8:$GZ$39,MATCH(HF$21,Input!$A$6:$GZ$6,0),FALSE),0)*IF(HF$109&gt;=MAX($GP$109:HE$109),MIN((HF$109-MAX($GP$109:HE$109)),(HF$109-HE$109)),0)</f>
        <v>0</v>
      </c>
      <c r="HG135" s="1">
        <f>+IF($E135=HG$22,VLOOKUP($C135,Input!$A$8:$GZ$39,MATCH(HG$21,Input!$A$6:$GZ$6,0),FALSE),0)*IF(HG$110&gt;=MAX($GP$110:HF$110),MIN((HG$110-MAX($GP$110:HF$110)),(HG$110-HF$110)),0)+IF($E135=HG$22,VLOOKUP($C135,Input!$A$8:$GZ$39,MATCH(HG$21,Input!$A$6:$GZ$6,0),FALSE),0)*IF(HG$109&gt;=MAX($GP$109:HF$109),MIN((HG$109-MAX($GP$109:HF$109)),(HG$109-HF$109)),0)</f>
        <v>0</v>
      </c>
      <c r="HH135" s="1">
        <f>+IF($E135=HH$22,VLOOKUP($C135,Input!$A$8:$GZ$39,MATCH(HH$21,Input!$A$6:$GZ$6,0),FALSE),0)*IF(HH$110&gt;=MAX($GP$110:HG$110),MIN((HH$110-MAX($GP$110:HG$110)),(HH$110-HG$110)),0)+IF($E135=HH$22,VLOOKUP($C135,Input!$A$8:$GZ$39,MATCH(HH$21,Input!$A$6:$GZ$6,0),FALSE),0)*IF(HH$109&gt;=MAX($GP$109:HG$109),MIN((HH$109-MAX($GP$109:HG$109)),(HH$109-HG$109)),0)</f>
        <v>0</v>
      </c>
      <c r="HI135" s="1">
        <f>+IF($E135=HI$22,VLOOKUP($C135,Input!$A$8:$GZ$39,MATCH(HI$21,Input!$A$6:$GZ$6,0),FALSE),0)*IF(HI$110&gt;=MAX($GP$110:HH$110),MIN((HI$110-MAX($GP$110:HH$110)),(HI$110-HH$110)),0)+IF($E135=HI$22,VLOOKUP($C135,Input!$A$8:$GZ$39,MATCH(HI$21,Input!$A$6:$GZ$6,0),FALSE),0)*IF(HI$109&gt;=MAX($GP$109:HH$109),MIN((HI$109-MAX($GP$109:HH$109)),(HI$109-HH$109)),0)</f>
        <v>0</v>
      </c>
      <c r="HJ135" s="1">
        <f>+IF($E135=HJ$22,VLOOKUP($C135,Input!$A$8:$GZ$39,MATCH(HJ$21,Input!$A$6:$GZ$6,0),FALSE),0)*IF(HJ$110&gt;=MAX($GP$110:HI$110),MIN((HJ$110-MAX($GP$110:HI$110)),(HJ$110-HI$110)),0)+IF($E135=HJ$22,VLOOKUP($C135,Input!$A$8:$GZ$39,MATCH(HJ$21,Input!$A$6:$GZ$6,0),FALSE),0)*IF(HJ$109&gt;=MAX($GP$109:HI$109),MIN((HJ$109-MAX($GP$109:HI$109)),(HJ$109-HI$109)),0)</f>
        <v>0</v>
      </c>
      <c r="HK135" s="1">
        <f>+IF($E135=HK$22,VLOOKUP($C135,Input!$A$8:$GZ$39,MATCH(HK$21,Input!$A$6:$GZ$6,0),FALSE),0)*IF(HK$110&gt;=MAX($GP$110:HJ$110),MIN((HK$110-MAX($GP$110:HJ$110)),(HK$110-HJ$110)),0)+IF($E135=HK$22,VLOOKUP($C135,Input!$A$8:$GZ$39,MATCH(HK$21,Input!$A$6:$GZ$6,0),FALSE),0)*IF(HK$109&gt;=MAX($GP$109:HJ$109),MIN((HK$109-MAX($GP$109:HJ$109)),(HK$109-HJ$109)),0)</f>
        <v>0</v>
      </c>
      <c r="HL135" s="1">
        <f>+IF($E135=HL$22,VLOOKUP($C135,Input!$A$8:$GZ$39,MATCH(HL$21,Input!$A$6:$GZ$6,0),FALSE),0)*IF(HL$110&gt;=MAX($GP$110:HK$110),MIN((HL$110-MAX($GP$110:HK$110)),(HL$110-HK$110)),0)+IF($E135=HL$22,VLOOKUP($C135,Input!$A$8:$GZ$39,MATCH(HL$21,Input!$A$6:$GZ$6,0),FALSE),0)*IF(HL$109&gt;=MAX($GP$109:HK$109),MIN((HL$109-MAX($GP$109:HK$109)),(HL$109-HK$109)),0)</f>
        <v>0</v>
      </c>
      <c r="HM135" s="1">
        <f>+IF($E135=HM$22,VLOOKUP($C135,Input!$A$8:$GZ$39,MATCH(HM$21,Input!$A$6:$GZ$6,0),FALSE),0)*IF(HM$110&gt;=MAX($GP$110:HL$110),MIN((HM$110-MAX($GP$110:HL$110)),(HM$110-HL$110)),0)+IF($E135=HM$22,VLOOKUP($C135,Input!$A$8:$GZ$39,MATCH(HM$21,Input!$A$6:$GZ$6,0),FALSE),0)*IF(HM$109&gt;=MAX($GP$109:HL$109),MIN((HM$109-MAX($GP$109:HL$109)),(HM$109-HL$109)),0)</f>
        <v>0</v>
      </c>
      <c r="HN135" s="1">
        <f>+IF($E135=HN$22,VLOOKUP($C135,Input!$A$8:$GZ$39,MATCH(HN$21,Input!$A$6:$GZ$6,0),FALSE),0)*IF(HN$110&gt;=MAX($GP$110:HM$110),MIN((HN$110-MAX($GP$110:HM$110)),(HN$110-HM$110)),0)+IF($E135=HN$22,VLOOKUP($C135,Input!$A$8:$GZ$39,MATCH(HN$21,Input!$A$6:$GZ$6,0),FALSE),0)*IF(HN$109&gt;=MAX($GP$109:HM$109),MIN((HN$109-MAX($GP$109:HM$109)),(HN$109-HM$109)),0)</f>
        <v>0</v>
      </c>
      <c r="HO135" s="1">
        <f>+IF($E135=HO$22,VLOOKUP($C135,Input!$A$8:$GZ$39,MATCH(HO$21,Input!$A$6:$GZ$6,0),FALSE),0)*IF(HO$110&gt;=MAX($GP$110:HN$110),MIN((HO$110-MAX($GP$110:HN$110)),(HO$110-HN$110)),0)+IF($E135=HO$22,VLOOKUP($C135,Input!$A$8:$GZ$39,MATCH(HO$21,Input!$A$6:$GZ$6,0),FALSE),0)*IF(HO$109&gt;=MAX($GP$109:HN$109),MIN((HO$109-MAX($GP$109:HN$109)),(HO$109-HN$109)),0)</f>
        <v>0</v>
      </c>
      <c r="HP135" s="1">
        <f>+IF($E135=HP$22,VLOOKUP($C135,Input!$A$8:$GZ$39,MATCH(HP$21,Input!$A$6:$GZ$6,0),FALSE),0)*IF(HP$110&gt;=MAX($GP$110:HO$110),MIN((HP$110-MAX($GP$110:HO$110)),(HP$110-HO$110)),0)+IF($E135=HP$22,VLOOKUP($C135,Input!$A$8:$GZ$39,MATCH(HP$21,Input!$A$6:$GZ$6,0),FALSE),0)*IF(HP$109&gt;=MAX($GP$109:HO$109),MIN((HP$109-MAX($GP$109:HO$109)),(HP$109-HO$109)),0)</f>
        <v>0</v>
      </c>
      <c r="HQ135" s="1">
        <f>+IF($E135=HQ$22,VLOOKUP($C135,Input!$A$8:$GZ$39,MATCH(HQ$21,Input!$A$6:$GZ$6,0),FALSE),0)*IF(HQ$110&gt;=MAX($GP$110:HP$110),MIN((HQ$110-MAX($GP$110:HP$110)),(HQ$110-HP$110)),0)+IF($E135=HQ$22,VLOOKUP($C135,Input!$A$8:$GZ$39,MATCH(HQ$21,Input!$A$6:$GZ$6,0),FALSE),0)*IF(HQ$109&gt;=MAX($GP$109:HP$109),MIN((HQ$109-MAX($GP$109:HP$109)),(HQ$109-HP$109)),0)</f>
        <v>0</v>
      </c>
      <c r="HR135" s="1">
        <f>+IF($E135=HR$22,VLOOKUP($C135,Input!$A$8:$GZ$39,MATCH(HR$21,Input!$A$6:$GZ$6,0),FALSE),0)*IF(HR$110&gt;=MAX($GP$110:HQ$110),MIN((HR$110-MAX($GP$110:HQ$110)),(HR$110-HQ$110)),0)+IF($E135=HR$22,VLOOKUP($C135,Input!$A$8:$GZ$39,MATCH(HR$21,Input!$A$6:$GZ$6,0),FALSE),0)*IF(HR$109&gt;=MAX($GP$109:HQ$109),MIN((HR$109-MAX($GP$109:HQ$109)),(HR$109-HQ$109)),0)</f>
        <v>0</v>
      </c>
      <c r="HS135" s="1">
        <f>+IF($E135=HS$22,VLOOKUP($C135,Input!$A$8:$GZ$39,MATCH(HS$21,Input!$A$6:$GZ$6,0),FALSE),0)*IF(HS$110&gt;=MAX($GP$110:HR$110),MIN((HS$110-MAX($GP$110:HR$110)),(HS$110-HR$110)),0)+IF($E135=HS$22,VLOOKUP($C135,Input!$A$8:$GZ$39,MATCH(HS$21,Input!$A$6:$GZ$6,0),FALSE),0)*IF(HS$109&gt;=MAX($GP$109:HR$109),MIN((HS$109-MAX($GP$109:HR$109)),(HS$109-HR$109)),0)</f>
        <v>0</v>
      </c>
      <c r="HT135" s="1">
        <f>+IF($E135=HT$22,VLOOKUP($C135,Input!$A$8:$GZ$39,MATCH(HT$21,Input!$A$6:$GZ$6,0),FALSE),0)*IF(HT$110&gt;=MAX($GP$110:HS$110),MIN((HT$110-MAX($GP$110:HS$110)),(HT$110-HS$110)),0)+IF($E135=HT$22,VLOOKUP($C135,Input!$A$8:$GZ$39,MATCH(HT$21,Input!$A$6:$GZ$6,0),FALSE),0)*IF(HT$109&gt;=MAX($GP$109:HS$109),MIN((HT$109-MAX($GP$109:HS$109)),(HT$109-HS$109)),0)</f>
        <v>0</v>
      </c>
      <c r="HU135" s="1">
        <f>+IF($E135=HU$22,VLOOKUP($C135,Input!$A$8:$GZ$39,MATCH(HU$21,Input!$A$6:$GZ$6,0),FALSE),0)*IF(HU$110&gt;=MAX($GP$110:HT$110),MIN((HU$110-MAX($GP$110:HT$110)),(HU$110-HT$110)),0)+IF($E135=HU$22,VLOOKUP($C135,Input!$A$8:$GZ$39,MATCH(HU$21,Input!$A$6:$GZ$6,0),FALSE),0)*IF(HU$109&gt;=MAX($GP$109:HT$109),MIN((HU$109-MAX($GP$109:HT$109)),(HU$109-HT$109)),0)</f>
        <v>0</v>
      </c>
      <c r="HV135" s="1">
        <f>+IF($E135=HV$22,VLOOKUP($C135,Input!$A$8:$GZ$39,MATCH(HV$21,Input!$A$6:$GZ$6,0),FALSE),0)*IF(HV$110&gt;=MAX($GP$110:HU$110),MIN((HV$110-MAX($GP$110:HU$110)),(HV$110-HU$110)),0)+IF($E135=HV$22,VLOOKUP($C135,Input!$A$8:$GZ$39,MATCH(HV$21,Input!$A$6:$GZ$6,0),FALSE),0)*IF(HV$109&gt;=MAX($GP$109:HU$109),MIN((HV$109-MAX($GP$109:HU$109)),(HV$109-HU$109)),0)</f>
        <v>0</v>
      </c>
      <c r="HW135" s="1">
        <f>+IF($E135=HW$22,VLOOKUP($C135,Input!$A$8:$GZ$39,MATCH(HW$21,Input!$A$6:$GZ$6,0),FALSE),0)*IF(HW$110&gt;=MAX($GP$110:HV$110),MIN((HW$110-MAX($GP$110:HV$110)),(HW$110-HV$110)),0)+IF($E135=HW$22,VLOOKUP($C135,Input!$A$8:$GZ$39,MATCH(HW$21,Input!$A$6:$GZ$6,0),FALSE),0)*IF(HW$109&gt;=MAX($GP$109:HV$109),MIN((HW$109-MAX($GP$109:HV$109)),(HW$109-HV$109)),0)</f>
        <v>0</v>
      </c>
      <c r="HX135" s="1">
        <f>+IF($E135=HX$22,VLOOKUP($C135,Input!$A$8:$GZ$39,MATCH(HX$21,Input!$A$6:$GZ$6,0),FALSE),0)*IF(HX$110&gt;=MAX($GP$110:HW$110),MIN((HX$110-MAX($GP$110:HW$110)),(HX$110-HW$110)),0)+IF($E135=HX$22,VLOOKUP($C135,Input!$A$8:$GZ$39,MATCH(HX$21,Input!$A$6:$GZ$6,0),FALSE),0)*IF(HX$109&gt;=MAX($GP$109:HW$109),MIN((HX$109-MAX($GP$109:HW$109)),(HX$109-HW$109)),0)</f>
        <v>0</v>
      </c>
      <c r="HY135" s="1">
        <f>+IF($E135=HY$22,VLOOKUP($C135,Input!$A$8:$GZ$39,MATCH(HY$21,Input!$A$6:$GZ$6,0),FALSE),0)*IF(HY$110&gt;=MAX($GP$110:HX$110),MIN((HY$110-MAX($GP$110:HX$110)),(HY$110-HX$110)),0)+IF($E135=HY$22,VLOOKUP($C135,Input!$A$8:$GZ$39,MATCH(HY$21,Input!$A$6:$GZ$6,0),FALSE),0)*IF(HY$109&gt;=MAX($GP$109:HX$109),MIN((HY$109-MAX($GP$109:HX$109)),(HY$109-HX$109)),0)</f>
        <v>0</v>
      </c>
      <c r="HZ135" s="42"/>
      <c r="IA135" t="str">
        <f>VLOOKUP($C135,Input!$A$8:$IA$39,MATCH(IA$21,Input!$A$6:$IA$6,0),FALSE)</f>
        <v>Bus Maintenance Bay Upgrade (two bays share one shop charger)</v>
      </c>
      <c r="IB135" s="132">
        <f>IF((VLOOKUP($C135,Input!$A$8:$IA$39,MATCH(IB$21,Input!$A$6:$IA$6,0),FALSE))="Y",$D135/VLOOKUP($C135,Input!$A$8:$IA$39,MATCH(IC$21,Input!$A$6:$IA$6,0),FALSE),0)</f>
        <v>0</v>
      </c>
      <c r="IC135" s="132">
        <f>IF((VLOOKUP($C135,Input!$A$8:$IA$39,MATCH(IB$21,Input!$A$6:$IA$6,0),FALSE))="Y",0,IF((VLOOKUP($C135,Input!$A$8:$IA$39,MATCH(IC$21,Input!$A$6:$IA$6,0),FALSE))&gt;0,$D135/VLOOKUP($C135,Input!$A$8:$IA$39,MATCH(IC$21,Input!$A$6:$IA$6,0),FALSE),0))</f>
        <v>3.1333333333333333</v>
      </c>
      <c r="ID135" s="1">
        <f>+IF($E135=ID$22,VLOOKUP($C135,Input!$A$8:$IA$39,MATCH(ID$21,Input!$A$6:$IA$6,0),FALSE),0)*IF(ID$110&gt;=MAX($IC$110:IC$110),MIN((ID$110-MAX($IC$110:IC$110)),(ID$110-IC$110)),0)+IF($E135=ID$22,VLOOKUP($C135,Input!$A$8:$IA$39,MATCH(ID$21,Input!$A$6:$IA$6,0),FALSE),0)*IF(ID$109&gt;=MAX($IC$109:IC$109),MIN((ID$109-MAX($IC$109:IC$109)),(ID$109-IC$109)),0)</f>
        <v>0</v>
      </c>
      <c r="IE135" s="1">
        <f>+IF($E135=IE$22,VLOOKUP($C135,Input!$A$8:$IA$39,MATCH(IE$21,Input!$A$6:$IA$6,0),FALSE),0)*IF(IE$110&gt;=MAX($IC$110:ID$110),MIN((IE$110-MAX($IC$110:ID$110)),(IE$110-ID$110)),0)+IF($E135=IE$22,VLOOKUP($C135,Input!$A$8:$IA$39,MATCH(IE$21,Input!$A$6:$IA$6,0),FALSE),0)*IF(IE$109&gt;=MAX($IC$109:ID$109),MIN((IE$109-MAX($IC$109:ID$109)),(IE$109-ID$109)),0)</f>
        <v>0</v>
      </c>
      <c r="IF135" s="1">
        <f>+IF($E135=IF$22,VLOOKUP($C135,Input!$A$8:$IA$39,MATCH(IF$21,Input!$A$6:$IA$6,0),FALSE),0)*IF(IF$110&gt;=MAX($IC$110:IE$110),MIN((IF$110-MAX($IC$110:IE$110)),(IF$110-IE$110)),0)+IF($E135=IF$22,VLOOKUP($C135,Input!$A$8:$IA$39,MATCH(IF$21,Input!$A$6:$IA$6,0),FALSE),0)*IF(IF$109&gt;=MAX($IC$109:IE$109),MIN((IF$109-MAX($IC$109:IE$109)),(IF$109-IE$109)),0)</f>
        <v>0</v>
      </c>
      <c r="IG135" s="1">
        <f>+IF($E135=IG$22,VLOOKUP($C135,Input!$A$8:$IA$39,MATCH(IG$21,Input!$A$6:$IA$6,0),FALSE),0)*IF(IG$110&gt;=MAX($IC$110:IF$110),MIN((IG$110-MAX($IC$110:IF$110)),(IG$110-IF$110)),0)+IF($E135=IG$22,VLOOKUP($C135,Input!$A$8:$IA$39,MATCH(IG$21,Input!$A$6:$IA$6,0),FALSE),0)*IF(IG$109&gt;=MAX($IC$109:IF$109),MIN((IG$109-MAX($IC$109:IF$109)),(IG$109-IF$109)),0)</f>
        <v>0</v>
      </c>
      <c r="IH135" s="1">
        <f>+IF($E135=IH$22,VLOOKUP($C135,Input!$A$8:$IA$39,MATCH(IH$21,Input!$A$6:$IA$6,0),FALSE),0)*IF(IH$110&gt;=MAX($IC$110:IG$110),MIN((IH$110-MAX($IC$110:IG$110)),(IH$110-IG$110)),0)+IF($E135=IH$22,VLOOKUP($C135,Input!$A$8:$IA$39,MATCH(IH$21,Input!$A$6:$IA$6,0),FALSE),0)*IF(IH$109&gt;=MAX($IC$109:IG$109),MIN((IH$109-MAX($IC$109:IG$109)),(IH$109-IG$109)),0)</f>
        <v>81000</v>
      </c>
      <c r="II135" s="1">
        <f>+IF($E135=II$22,VLOOKUP($C135,Input!$A$8:$IA$39,MATCH(II$21,Input!$A$6:$IA$6,0),FALSE),0)*IF(II$110&gt;=MAX($IC$110:IH$110),MIN((II$110-MAX($IC$110:IH$110)),(II$110-IH$110)),0)+IF($E135=II$22,VLOOKUP($C135,Input!$A$8:$IA$39,MATCH(II$21,Input!$A$6:$IA$6,0),FALSE),0)*IF(II$109&gt;=MAX($IC$109:IH$109),MIN((II$109-MAX($IC$109:IH$109)),(II$109-IH$109)),0)</f>
        <v>0</v>
      </c>
      <c r="IJ135" s="1">
        <f>+IF($E135=IJ$22,VLOOKUP($C135,Input!$A$8:$IA$39,MATCH(IJ$21,Input!$A$6:$IA$6,0),FALSE),0)*IF(IJ$110&gt;=MAX($IC$110:II$110),MIN((IJ$110-MAX($IC$110:II$110)),(IJ$110-II$110)),0)+IF($E135=IJ$22,VLOOKUP($C135,Input!$A$8:$IA$39,MATCH(IJ$21,Input!$A$6:$IA$6,0),FALSE),0)*IF(IJ$109&gt;=MAX($IC$109:II$109),MIN((IJ$109-MAX($IC$109:II$109)),(IJ$109-II$109)),0)</f>
        <v>0</v>
      </c>
      <c r="IK135" s="1">
        <f>+IF($E135=IK$22,VLOOKUP($C135,Input!$A$8:$IA$39,MATCH(IK$21,Input!$A$6:$IA$6,0),FALSE),0)*IF(IK$110&gt;=MAX($IC$110:IJ$110),MIN((IK$110-MAX($IC$110:IJ$110)),(IK$110-IJ$110)),0)+IF($E135=IK$22,VLOOKUP($C135,Input!$A$8:$IA$39,MATCH(IK$21,Input!$A$6:$IA$6,0),FALSE),0)*IF(IK$109&gt;=MAX($IC$109:IJ$109),MIN((IK$109-MAX($IC$109:IJ$109)),(IK$109-IJ$109)),0)</f>
        <v>0</v>
      </c>
      <c r="IL135" s="1">
        <f>+IF($E135=IL$22,VLOOKUP($C135,Input!$A$8:$IA$39,MATCH(IL$21,Input!$A$6:$IA$6,0),FALSE),0)*IF(IL$110&gt;=MAX($IC$110:IK$110),MIN((IL$110-MAX($IC$110:IK$110)),(IL$110-IK$110)),0)+IF($E135=IL$22,VLOOKUP($C135,Input!$A$8:$IA$39,MATCH(IL$21,Input!$A$6:$IA$6,0),FALSE),0)*IF(IL$109&gt;=MAX($IC$109:IK$109),MIN((IL$109-MAX($IC$109:IK$109)),(IL$109-IK$109)),0)</f>
        <v>0</v>
      </c>
      <c r="IM135" s="1">
        <f>+IF($E135=IM$22,VLOOKUP($C135,Input!$A$8:$IA$39,MATCH(IM$21,Input!$A$6:$IA$6,0),FALSE),0)*IF(IM$110&gt;=MAX($IC$110:IL$110),MIN((IM$110-MAX($IC$110:IL$110)),(IM$110-IL$110)),0)+IF($E135=IM$22,VLOOKUP($C135,Input!$A$8:$IA$39,MATCH(IM$21,Input!$A$6:$IA$6,0),FALSE),0)*IF(IM$109&gt;=MAX($IC$109:IL$109),MIN((IM$109-MAX($IC$109:IL$109)),(IM$109-IL$109)),0)</f>
        <v>0</v>
      </c>
      <c r="IN135" s="1">
        <f>+IF($E135=IN$22,VLOOKUP($C135,Input!$A$8:$IA$39,MATCH(IN$21,Input!$A$6:$IA$6,0),FALSE),0)*IF(IN$110&gt;=MAX($IC$110:IM$110),MIN((IN$110-MAX($IC$110:IM$110)),(IN$110-IM$110)),0)+IF($E135=IN$22,VLOOKUP($C135,Input!$A$8:$IA$39,MATCH(IN$21,Input!$A$6:$IA$6,0),FALSE),0)*IF(IN$109&gt;=MAX($IC$109:IM$109),MIN((IN$109-MAX($IC$109:IM$109)),(IN$109-IM$109)),0)</f>
        <v>0</v>
      </c>
      <c r="IO135" s="1">
        <f>+IF($E135=IO$22,VLOOKUP($C135,Input!$A$8:$IA$39,MATCH(IO$21,Input!$A$6:$IA$6,0),FALSE),0)*IF(IO$110&gt;=MAX($IC$110:IN$110),MIN((IO$110-MAX($IC$110:IN$110)),(IO$110-IN$110)),0)+IF($E135=IO$22,VLOOKUP($C135,Input!$A$8:$IA$39,MATCH(IO$21,Input!$A$6:$IA$6,0),FALSE),0)*IF(IO$109&gt;=MAX($IC$109:IN$109),MIN((IO$109-MAX($IC$109:IN$109)),(IO$109-IN$109)),0)</f>
        <v>0</v>
      </c>
      <c r="IP135" s="1">
        <f>+IF($E135=IP$22,VLOOKUP($C135,Input!$A$8:$IA$39,MATCH(IP$21,Input!$A$6:$IA$6,0),FALSE),0)*IF(IP$110&gt;=MAX($IC$110:IO$110),MIN((IP$110-MAX($IC$110:IO$110)),(IP$110-IO$110)),0)+IF($E135=IP$22,VLOOKUP($C135,Input!$A$8:$IA$39,MATCH(IP$21,Input!$A$6:$IA$6,0),FALSE),0)*IF(IP$109&gt;=MAX($IC$109:IO$109),MIN((IP$109-MAX($IC$109:IO$109)),(IP$109-IO$109)),0)</f>
        <v>0</v>
      </c>
      <c r="IQ135" s="1">
        <f>+IF($E135=IQ$22,VLOOKUP($C135,Input!$A$8:$IA$39,MATCH(IQ$21,Input!$A$6:$IA$6,0),FALSE),0)*IF(IQ$110&gt;=MAX($IC$110:IP$110),MIN((IQ$110-MAX($IC$110:IP$110)),(IQ$110-IP$110)),0)+IF($E135=IQ$22,VLOOKUP($C135,Input!$A$8:$IA$39,MATCH(IQ$21,Input!$A$6:$IA$6,0),FALSE),0)*IF(IQ$109&gt;=MAX($IC$109:IP$109),MIN((IQ$109-MAX($IC$109:IP$109)),(IQ$109-IP$109)),0)</f>
        <v>0</v>
      </c>
      <c r="IR135" s="1">
        <f>+IF($E135=IR$22,VLOOKUP($C135,Input!$A$8:$IA$39,MATCH(IR$21,Input!$A$6:$IA$6,0),FALSE),0)*IF(IR$110&gt;=MAX($IC$110:IQ$110),MIN((IR$110-MAX($IC$110:IQ$110)),(IR$110-IQ$110)),0)+IF($E135=IR$22,VLOOKUP($C135,Input!$A$8:$IA$39,MATCH(IR$21,Input!$A$6:$IA$6,0),FALSE),0)*IF(IR$109&gt;=MAX($IC$109:IQ$109),MIN((IR$109-MAX($IC$109:IQ$109)),(IR$109-IQ$109)),0)</f>
        <v>0</v>
      </c>
      <c r="IS135" s="1">
        <f>+IF($E135=IS$22,VLOOKUP($C135,Input!$A$8:$IA$39,MATCH(IS$21,Input!$A$6:$IA$6,0),FALSE),0)*IF(IS$110&gt;=MAX($IC$110:IR$110),MIN((IS$110-MAX($IC$110:IR$110)),(IS$110-IR$110)),0)+IF($E135=IS$22,VLOOKUP($C135,Input!$A$8:$IA$39,MATCH(IS$21,Input!$A$6:$IA$6,0),FALSE),0)*IF(IS$109&gt;=MAX($IC$109:IR$109),MIN((IS$109-MAX($IC$109:IR$109)),(IS$109-IR$109)),0)</f>
        <v>0</v>
      </c>
      <c r="IT135" s="1">
        <f>+IF($E135=IT$22,VLOOKUP($C135,Input!$A$8:$IA$39,MATCH(IT$21,Input!$A$6:$IA$6,0),FALSE),0)*IF(IT$110&gt;=MAX($IC$110:IS$110),MIN((IT$110-MAX($IC$110:IS$110)),(IT$110-IS$110)),0)+IF($E135=IT$22,VLOOKUP($C135,Input!$A$8:$IA$39,MATCH(IT$21,Input!$A$6:$IA$6,0),FALSE),0)*IF(IT$109&gt;=MAX($IC$109:IS$109),MIN((IT$109-MAX($IC$109:IS$109)),(IT$109-IS$109)),0)</f>
        <v>0</v>
      </c>
      <c r="IU135" s="1">
        <f>+IF($E135=IU$22,VLOOKUP($C135,Input!$A$8:$IA$39,MATCH(IU$21,Input!$A$6:$IA$6,0),FALSE),0)*IF(IU$110&gt;=MAX($IC$110:IT$110),MIN((IU$110-MAX($IC$110:IT$110)),(IU$110-IT$110)),0)+IF($E135=IU$22,VLOOKUP($C135,Input!$A$8:$IA$39,MATCH(IU$21,Input!$A$6:$IA$6,0),FALSE),0)*IF(IU$109&gt;=MAX($IC$109:IT$109),MIN((IU$109-MAX($IC$109:IT$109)),(IU$109-IT$109)),0)</f>
        <v>0</v>
      </c>
      <c r="IV135" s="1">
        <f>+IF($E135=IV$22,VLOOKUP($C135,Input!$A$8:$IA$39,MATCH(IV$21,Input!$A$6:$IA$6,0),FALSE),0)*IF(IV$110&gt;=MAX($IC$110:IU$110),MIN((IV$110-MAX($IC$110:IU$110)),(IV$110-IU$110)),0)+IF($E135=IV$22,VLOOKUP($C135,Input!$A$8:$IA$39,MATCH(IV$21,Input!$A$6:$IA$6,0),FALSE),0)*IF(IV$109&gt;=MAX($IC$109:IU$109),MIN((IV$109-MAX($IC$109:IU$109)),(IV$109-IU$109)),0)</f>
        <v>0</v>
      </c>
      <c r="IW135" s="1">
        <f>+IF($E135=IW$22,VLOOKUP($C135,Input!$A$8:$IA$39,MATCH(IW$21,Input!$A$6:$IA$6,0),FALSE),0)*IF(IW$110&gt;=MAX($IC$110:IV$110),MIN((IW$110-MAX($IC$110:IV$110)),(IW$110-IV$110)),0)+IF($E135=IW$22,VLOOKUP($C135,Input!$A$8:$IA$39,MATCH(IW$21,Input!$A$6:$IA$6,0),FALSE),0)*IF(IW$109&gt;=MAX($IC$109:IV$109),MIN((IW$109-MAX($IC$109:IV$109)),(IW$109-IV$109)),0)</f>
        <v>0</v>
      </c>
      <c r="IX135" s="1">
        <f>+IF($E135=IX$22,VLOOKUP($C135,Input!$A$8:$IA$39,MATCH(IX$21,Input!$A$6:$IA$6,0),FALSE),0)*IF(IX$110&gt;=MAX($IC$110:IW$110),MIN((IX$110-MAX($IC$110:IW$110)),(IX$110-IW$110)),0)+IF($E135=IX$22,VLOOKUP($C135,Input!$A$8:$IA$39,MATCH(IX$21,Input!$A$6:$IA$6,0),FALSE),0)*IF(IX$109&gt;=MAX($IC$109:IW$109),MIN((IX$109-MAX($IC$109:IW$109)),(IX$109-IW$109)),0)</f>
        <v>0</v>
      </c>
      <c r="IY135" s="1">
        <f>+IF($E135=IY$22,VLOOKUP($C135,Input!$A$8:$IA$39,MATCH(IY$21,Input!$A$6:$IA$6,0),FALSE),0)*IF(IY$110&gt;=MAX($IC$110:IX$110),MIN((IY$110-MAX($IC$110:IX$110)),(IY$110-IX$110)),0)+IF($E135=IY$22,VLOOKUP($C135,Input!$A$8:$IA$39,MATCH(IY$21,Input!$A$6:$IA$6,0),FALSE),0)*IF(IY$109&gt;=MAX($IC$109:IX$109),MIN((IY$109-MAX($IC$109:IX$109)),(IY$109-IX$109)),0)</f>
        <v>0</v>
      </c>
      <c r="IZ135" s="1">
        <f>+IF($E135=IZ$22,VLOOKUP($C135,Input!$A$8:$IA$39,MATCH(IZ$21,Input!$A$6:$IA$6,0),FALSE),0)*IF(IZ$110&gt;=MAX($IC$110:IY$110),MIN((IZ$110-MAX($IC$110:IY$110)),(IZ$110-IY$110)),0)+IF($E135=IZ$22,VLOOKUP($C135,Input!$A$8:$IA$39,MATCH(IZ$21,Input!$A$6:$IA$6,0),FALSE),0)*IF(IZ$109&gt;=MAX($IC$109:IY$109),MIN((IZ$109-MAX($IC$109:IY$109)),(IZ$109-IY$109)),0)</f>
        <v>0</v>
      </c>
      <c r="JA135" s="1">
        <f>+IF($E135=JA$22,VLOOKUP($C135,Input!$A$8:$IA$39,MATCH(JA$21,Input!$A$6:$IA$6,0),FALSE),0)*IF(JA$110&gt;=MAX($IC$110:IZ$110),MIN((JA$110-MAX($IC$110:IZ$110)),(JA$110-IZ$110)),0)+IF($E135=JA$22,VLOOKUP($C135,Input!$A$8:$IA$39,MATCH(JA$21,Input!$A$6:$IA$6,0),FALSE),0)*IF(JA$109&gt;=MAX($IC$109:IZ$109),MIN((JA$109-MAX($IC$109:IZ$109)),(JA$109-IZ$109)),0)</f>
        <v>0</v>
      </c>
      <c r="JB135" s="1">
        <f>+IF($E135=JB$22,VLOOKUP($C135,Input!$A$8:$IA$39,MATCH(JB$21,Input!$A$6:$IA$6,0),FALSE),0)*IF(JB$110&gt;=MAX($IC$110:JA$110),MIN((JB$110-MAX($IC$110:JA$110)),(JB$110-JA$110)),0)+IF($E135=JB$22,VLOOKUP($C135,Input!$A$8:$IA$39,MATCH(JB$21,Input!$A$6:$IA$6,0),FALSE),0)*IF(JB$109&gt;=MAX($IC$109:JA$109),MIN((JB$109-MAX($IC$109:JA$109)),(JB$109-JA$109)),0)</f>
        <v>0</v>
      </c>
      <c r="JC135" s="1">
        <f>+IF($E135=JC$22,VLOOKUP($C135,Input!$A$8:$IA$39,MATCH(JC$21,Input!$A$6:$IA$6,0),FALSE),0)*IF(JC$110&gt;=MAX($IC$110:JB$110),MIN((JC$110-MAX($IC$110:JB$110)),(JC$110-JB$110)),0)+IF($E135=JC$22,VLOOKUP($C135,Input!$A$8:$IA$39,MATCH(JC$21,Input!$A$6:$IA$6,0),FALSE),0)*IF(JC$109&gt;=MAX($IC$109:JB$109),MIN((JC$109-MAX($IC$109:JB$109)),(JC$109-JB$109)),0)</f>
        <v>0</v>
      </c>
      <c r="JD135" s="1">
        <f>+IF($E135=JD$22,VLOOKUP($C135,Input!$A$8:$IA$39,MATCH(JD$21,Input!$A$6:$IA$6,0),FALSE),0)*IF(JD$110&gt;=MAX($IC$110:JC$110),MIN((JD$110-MAX($IC$110:JC$110)),(JD$110-JC$110)),0)+IF($E135=JD$22,VLOOKUP($C135,Input!$A$8:$IA$39,MATCH(JD$21,Input!$A$6:$IA$6,0),FALSE),0)*IF(JD$109&gt;=MAX($IC$109:JC$109),MIN((JD$109-MAX($IC$109:JC$109)),(JD$109-JC$109)),0)</f>
        <v>0</v>
      </c>
      <c r="JE135" s="1">
        <f>+IF($E135=JE$22,VLOOKUP($C135,Input!$A$8:$IA$39,MATCH(JE$21,Input!$A$6:$IA$6,0),FALSE),0)*IF(JE$110&gt;=MAX($IC$110:JD$110),MIN((JE$110-MAX($IC$110:JD$110)),(JE$110-JD$110)),0)+IF($E135=JE$22,VLOOKUP($C135,Input!$A$8:$IA$39,MATCH(JE$21,Input!$A$6:$IA$6,0),FALSE),0)*IF(JE$109&gt;=MAX($IC$109:JD$109),MIN((JE$109-MAX($IC$109:JD$109)),(JE$109-JD$109)),0)</f>
        <v>0</v>
      </c>
      <c r="JF135" s="1">
        <f>+IF($E135=JF$22,VLOOKUP($C135,Input!$A$8:$IA$39,MATCH(JF$21,Input!$A$6:$IA$6,0),FALSE),0)*IF(JF$110&gt;=MAX($IC$110:JE$110),MIN((JF$110-MAX($IC$110:JE$110)),(JF$110-JE$110)),0)+IF($E135=JF$22,VLOOKUP($C135,Input!$A$8:$IA$39,MATCH(JF$21,Input!$A$6:$IA$6,0),FALSE),0)*IF(JF$109&gt;=MAX($IC$109:JE$109),MIN((JF$109-MAX($IC$109:JE$109)),(JF$109-JE$109)),0)</f>
        <v>0</v>
      </c>
      <c r="JG135" s="1">
        <f>+IF($E135=JG$22,VLOOKUP($C135,Input!$A$8:$IA$39,MATCH(JG$21,Input!$A$6:$IA$6,0),FALSE),0)*IF(JG$110&gt;=MAX($IC$110:JF$110),MIN((JG$110-MAX($IC$110:JF$110)),(JG$110-JF$110)),0)+IF($E135=JG$22,VLOOKUP($C135,Input!$A$8:$IA$39,MATCH(JG$21,Input!$A$6:$IA$6,0),FALSE),0)*IF(JG$109&gt;=MAX($IC$109:JF$109),MIN((JG$109-MAX($IC$109:JF$109)),(JG$109-JF$109)),0)</f>
        <v>0</v>
      </c>
      <c r="JH135" s="1">
        <f>+IF($E135=JH$22,VLOOKUP($C135,Input!$A$8:$IA$39,MATCH(JH$21,Input!$A$6:$IA$6,0),FALSE),0)*IF(JH$110&gt;=MAX($IC$110:JG$110),MIN((JH$110-MAX($IC$110:JG$110)),(JH$110-JG$110)),0)+IF($E135=JH$22,VLOOKUP($C135,Input!$A$8:$IA$39,MATCH(JH$21,Input!$A$6:$IA$6,0),FALSE),0)*IF(JH$109&gt;=MAX($IC$109:JG$109),MIN((JH$109-MAX($IC$109:JG$109)),(JH$109-JG$109)),0)</f>
        <v>0</v>
      </c>
      <c r="JI135" s="1">
        <f>+IF($E135=JI$22,VLOOKUP($C135,Input!$A$8:$IA$39,MATCH(JI$21,Input!$A$6:$IA$6,0),FALSE),0)*IF(JI$110&gt;=MAX($IC$110:JH$110),MIN((JI$110-MAX($IC$110:JH$110)),(JI$110-JH$110)),0)+IF($E135=JI$22,VLOOKUP($C135,Input!$A$8:$IA$39,MATCH(JI$21,Input!$A$6:$IA$6,0),FALSE),0)*IF(JI$109&gt;=MAX($IC$109:JH$109),MIN((JI$109-MAX($IC$109:JH$109)),(JI$109-JH$109)),0)</f>
        <v>0</v>
      </c>
      <c r="JJ135" s="1">
        <f>+IF($E135=JJ$22,VLOOKUP($C135,Input!$A$8:$IA$39,MATCH(JJ$21,Input!$A$6:$IA$6,0),FALSE),0)*IF(JJ$110&gt;=MAX($IC$110:JI$110),MIN((JJ$110-MAX($IC$110:JI$110)),(JJ$110-JI$110)),0)+IF($E135=JJ$22,VLOOKUP($C135,Input!$A$8:$IA$39,MATCH(JJ$21,Input!$A$6:$IA$6,0),FALSE),0)*IF(JJ$109&gt;=MAX($IC$109:JI$109),MIN((JJ$109-MAX($IC$109:JI$109)),(JJ$109-JI$109)),0)</f>
        <v>0</v>
      </c>
      <c r="JK135" s="1">
        <f>+IF($E135=JK$22,VLOOKUP($C135,Input!$A$8:$IA$39,MATCH(JK$21,Input!$A$6:$IA$6,0),FALSE),0)*IF(JK$110&gt;=MAX($IC$110:JJ$110),MIN((JK$110-MAX($IC$110:JJ$110)),(JK$110-JJ$110)),0)+IF($E135=JK$22,VLOOKUP($C135,Input!$A$8:$IA$39,MATCH(JK$21,Input!$A$6:$IA$6,0),FALSE),0)*IF(JK$109&gt;=MAX($IC$109:JJ$109),MIN((JK$109-MAX($IC$109:JJ$109)),(JK$109-JJ$109)),0)</f>
        <v>0</v>
      </c>
      <c r="JL135" s="1">
        <f>+IF($E135=JL$22,VLOOKUP($C135,Input!$A$8:$IA$39,MATCH(JL$21,Input!$A$6:$IA$6,0),FALSE),0)*IF(JL$110&gt;=MAX($IC$110:JK$110),MIN((JL$110-MAX($IC$110:JK$110)),(JL$110-JK$110)),0)+IF($E135=JL$22,VLOOKUP($C135,Input!$A$8:$IA$39,MATCH(JL$21,Input!$A$6:$IA$6,0),FALSE),0)*IF(JL$109&gt;=MAX($IC$109:JK$109),MIN((JL$109-MAX($IC$109:JK$109)),(JL$109-JK$109)),0)</f>
        <v>0</v>
      </c>
      <c r="JN135" t="str">
        <f>+VLOOKUP($C135,Input!$A$8:$GZ$39,MATCH(JN$21,Input!$A$6:$GZ$6,0),FALSE)</f>
        <v>Charger Maintenance ($/kWh)</v>
      </c>
      <c r="JO135" s="1">
        <f>IF($E135+$I135+$D$7&lt;=JO$22,0,IF(JO$22-$D$7&gt;=$E135,VLOOKUP($C135,Input!$A$8:$GZ$39,MATCH(JO$21,Input!$A$6:$GZ$6,0),FALSE),0)*$F135/$G135)*$D135</f>
        <v>0</v>
      </c>
      <c r="JP135" s="1">
        <f>IF($E135+$I135+$D$7&lt;=JP$22,0,IF(JP$22-$D$7&gt;=$E135,VLOOKUP($C135,Input!$A$8:$GZ$39,MATCH(JP$21,Input!$A$6:$GZ$6,0),FALSE),0)*$F135/$G135)*$D135</f>
        <v>0</v>
      </c>
      <c r="JQ135" s="1">
        <f>IF($E135+$I135+$D$7&lt;=JQ$22,0,IF(JQ$22-$D$7&gt;=$E135,VLOOKUP($C135,Input!$A$8:$GZ$39,MATCH(JQ$21,Input!$A$6:$GZ$6,0),FALSE),0)*$F135/$G135)*$D135</f>
        <v>0</v>
      </c>
      <c r="JR135" s="1">
        <f>IF($E135+$I135+$D$7&lt;=JR$22,0,IF(JR$22-$D$7&gt;=$E135,VLOOKUP($C135,Input!$A$8:$GZ$39,MATCH(JR$21,Input!$A$6:$GZ$6,0),FALSE),0)*$F135/$G135)*$D135</f>
        <v>0</v>
      </c>
      <c r="JS135" s="1">
        <f>IF($E135+$I135+$D$7&lt;=JS$22,0,IF(JS$22-$D$7&gt;=$E135,VLOOKUP($C135,Input!$A$8:$GZ$39,MATCH(JS$21,Input!$A$6:$GZ$6,0),FALSE),0)*$F135/$G135)*$D135</f>
        <v>0</v>
      </c>
      <c r="JT135" s="1">
        <f>IF($E135+$I135+$D$7&lt;=JT$22,0,IF(JT$22-$D$7&gt;=$E135,VLOOKUP($C135,Input!$A$8:$GZ$39,MATCH(JT$21,Input!$A$6:$GZ$6,0),FALSE),0)*$F135/$G135)*$D135</f>
        <v>0</v>
      </c>
      <c r="JU135" s="1">
        <f>IF($E135+$I135+$D$7&lt;=JU$22,0,IF(JU$22-$D$7&gt;=$E135,VLOOKUP($C135,Input!$A$8:$GZ$39,MATCH(JU$21,Input!$A$6:$GZ$6,0),FALSE),0)*$F135/$G135)*$D135</f>
        <v>0</v>
      </c>
      <c r="JV135" s="1">
        <f>IF($E135+$I135+$D$7&lt;=JV$22,0,IF(JV$22-$D$7&gt;=$E135,VLOOKUP($C135,Input!$A$8:$GZ$39,MATCH(JV$21,Input!$A$6:$GZ$6,0),FALSE),0)*$F135/$G135)*$D135</f>
        <v>0</v>
      </c>
      <c r="JW135" s="1">
        <f>IF($E135+$I135+$D$7&lt;=JW$22,0,IF(JW$22-$D$7&gt;=$E135,VLOOKUP($C135,Input!$A$8:$GZ$39,MATCH(JW$21,Input!$A$6:$GZ$6,0),FALSE),0)*$F135/$G135)*$D135</f>
        <v>0</v>
      </c>
      <c r="JX135" s="1">
        <f>IF($E135+$I135+$D$7&lt;=JX$22,0,IF(JX$22-$D$7&gt;=$E135,VLOOKUP($C135,Input!$A$8:$GZ$39,MATCH(JX$21,Input!$A$6:$GZ$6,0),FALSE),0)*$F135/$G135)*$D135</f>
        <v>0</v>
      </c>
      <c r="JY135" s="1">
        <f>IF($E135+$I135+$D$7&lt;=JY$22,0,IF(JY$22-$D$7&gt;=$E135,VLOOKUP($C135,Input!$A$8:$GZ$39,MATCH(JY$21,Input!$A$6:$GZ$6,0),FALSE),0)*$F135/$G135)*$D135</f>
        <v>0</v>
      </c>
      <c r="JZ135" s="1">
        <f>IF($E135+$I135+$D$7&lt;=JZ$22,0,IF(JZ$22-$D$7&gt;=$E135,VLOOKUP($C135,Input!$A$8:$GZ$39,MATCH(JZ$21,Input!$A$6:$GZ$6,0),FALSE),0)*$F135/$G135)*$D135</f>
        <v>0</v>
      </c>
      <c r="KA135" s="1">
        <f>IF($E135+$I135+$D$7&lt;=KA$22,0,IF(KA$22-$D$7&gt;=$E135,VLOOKUP($C135,Input!$A$8:$GZ$39,MATCH(KA$21,Input!$A$6:$GZ$6,0),FALSE),0)*$F135/$G135)*$D135</f>
        <v>0</v>
      </c>
      <c r="KB135" s="1">
        <f>IF($E135+$I135+$D$7&lt;=KB$22,0,IF(KB$22-$D$7&gt;=$E135,VLOOKUP($C135,Input!$A$8:$GZ$39,MATCH(KB$21,Input!$A$6:$GZ$6,0),FALSE),0)*$F135/$G135)*$D135</f>
        <v>0</v>
      </c>
      <c r="KC135" s="1">
        <f>IF($E135+$I135+$D$7&lt;=KC$22,0,IF(KC$22-$D$7&gt;=$E135,VLOOKUP($C135,Input!$A$8:$GZ$39,MATCH(KC$21,Input!$A$6:$GZ$6,0),FALSE),0)*$F135/$G135)*$D135</f>
        <v>0</v>
      </c>
      <c r="KD135" s="1">
        <f>IF($E135+$I135+$D$7&lt;=KD$22,0,IF(KD$22-$D$7&gt;=$E135,VLOOKUP($C135,Input!$A$8:$GZ$39,MATCH(KD$21,Input!$A$6:$GZ$6,0),FALSE),0)*$F135/$G135)*$D135</f>
        <v>0</v>
      </c>
      <c r="KE135" s="1">
        <f>IF($E135+$I135+$D$7&lt;=KE$22,0,IF(KE$22-$D$7&gt;=$E135,VLOOKUP($C135,Input!$A$8:$GZ$39,MATCH(KE$21,Input!$A$6:$GZ$6,0),FALSE),0)*$F135/$G135)*$D135</f>
        <v>0</v>
      </c>
      <c r="KF135" s="1">
        <f>IF($E135+$I135+$D$7&lt;=KF$22,0,IF(KF$22-$D$7&gt;=$E135,VLOOKUP($C135,Input!$A$8:$GZ$39,MATCH(KF$21,Input!$A$6:$GZ$6,0),FALSE),0)*$F135/$G135)*$D135</f>
        <v>0</v>
      </c>
      <c r="KG135" s="1">
        <f>IF($E135+$I135+$D$7&lt;=KG$22,0,IF(KG$22-$D$7&gt;=$E135,VLOOKUP($C135,Input!$A$8:$GZ$39,MATCH(KG$21,Input!$A$6:$GZ$6,0),FALSE),0)*$F135/$G135)*$D135</f>
        <v>0</v>
      </c>
      <c r="KH135" s="1">
        <f>IF($E135+$I135+$D$7&lt;=KH$22,0,IF(KH$22-$D$7&gt;=$E135,VLOOKUP($C135,Input!$A$8:$GZ$39,MATCH(KH$21,Input!$A$6:$GZ$6,0),FALSE),0)*$F135/$G135)*$D135</f>
        <v>0</v>
      </c>
      <c r="KI135" s="1">
        <f>IF($E135+$I135+$D$7&lt;=KI$22,0,IF(KI$22-$D$7&gt;=$E135,VLOOKUP($C135,Input!$A$8:$GZ$39,MATCH(KI$21,Input!$A$6:$GZ$6,0),FALSE),0)*$F135/$G135)*$D135</f>
        <v>0</v>
      </c>
      <c r="KJ135" s="1">
        <f>IF($E135+$I135+$D$7&lt;=KJ$22,0,IF(KJ$22-$D$7&gt;=$E135,VLOOKUP($C135,Input!$A$8:$GZ$39,MATCH(KJ$21,Input!$A$6:$GZ$6,0),FALSE),0)*$F135/$G135)*$D135</f>
        <v>0</v>
      </c>
      <c r="KK135" s="1">
        <f>IF($E135+$I135+$D$7&lt;=KK$22,0,IF(KK$22-$D$7&gt;=$E135,VLOOKUP($C135,Input!$A$8:$GZ$39,MATCH(KK$21,Input!$A$6:$GZ$6,0),FALSE),0)*$F135/$G135)*$D135</f>
        <v>0</v>
      </c>
      <c r="KL135" s="1">
        <f>IF($E135+$I135+$D$7&lt;=KL$22,0,IF(KL$22-$D$7&gt;=$E135,VLOOKUP($C135,Input!$A$8:$GZ$39,MATCH(KL$21,Input!$A$6:$GZ$6,0),FALSE),0)*$F135/$G135)*$D135</f>
        <v>0</v>
      </c>
      <c r="KM135" s="1">
        <f>IF($E135+$I135+$D$7&lt;=KM$22,0,IF(KM$22-$D$7&gt;=$E135,VLOOKUP($C135,Input!$A$8:$GZ$39,MATCH(KM$21,Input!$A$6:$GZ$6,0),FALSE),0)*$F135/$G135)*$D135</f>
        <v>0</v>
      </c>
      <c r="KN135" s="1">
        <f>IF($E135+$I135+$D$7&lt;=KN$22,0,IF(KN$22-$D$7&gt;=$E135,VLOOKUP($C135,Input!$A$8:$GZ$39,MATCH(KN$21,Input!$A$6:$GZ$6,0),FALSE),0)*$F135/$G135)*$D135</f>
        <v>0</v>
      </c>
      <c r="KO135" s="1">
        <f>IF($E135+$I135+$D$7&lt;=KO$22,0,IF(KO$22-$D$7&gt;=$E135,VLOOKUP($C135,Input!$A$8:$GZ$39,MATCH(KO$21,Input!$A$6:$GZ$6,0),FALSE),0)*$F135/$G135)*$D135</f>
        <v>0</v>
      </c>
      <c r="KP135" s="1">
        <f>IF($E135+$I135+$D$7&lt;=KP$22,0,IF(KP$22-$D$7&gt;=$E135,VLOOKUP($C135,Input!$A$8:$GZ$39,MATCH(KP$21,Input!$A$6:$GZ$6,0),FALSE),0)*$F135/$G135)*$D135</f>
        <v>0</v>
      </c>
      <c r="KQ135" s="1">
        <f>IF($E135+$I135+$D$7&lt;=KQ$22,0,IF(KQ$22-$D$7&gt;=$E135,VLOOKUP($C135,Input!$A$8:$GZ$39,MATCH(KQ$21,Input!$A$6:$GZ$6,0),FALSE),0)*$F135/$G135)*$D135</f>
        <v>0</v>
      </c>
      <c r="KR135" s="1">
        <f>IF($E135+$I135+$D$7&lt;=KR$22,0,IF(KR$22-$D$7&gt;=$E135,VLOOKUP($C135,Input!$A$8:$GZ$39,MATCH(KR$21,Input!$A$6:$GZ$6,0),FALSE),0)*$F135/$G135)*$D135</f>
        <v>0</v>
      </c>
      <c r="KS135" s="1">
        <f>IF($E135+$I135+$D$7&lt;=KS$22,0,IF(KS$22-$D$7&gt;=$E135,VLOOKUP($C135,Input!$A$8:$GZ$39,MATCH(KS$21,Input!$A$6:$GZ$6,0),FALSE),0)*$F135/$G135)*$D135</f>
        <v>0</v>
      </c>
      <c r="KT135" s="1">
        <f>IF($E135+$I135+$D$7&lt;=KT$22,0,IF(KT$22-$D$7&gt;=$E135,VLOOKUP($C135,Input!$A$8:$GZ$39,MATCH(KT$21,Input!$A$6:$GZ$6,0),FALSE),0)*$F135/$G135)*$D135</f>
        <v>0</v>
      </c>
      <c r="KU135" s="1">
        <f>IF($E135+$I135+$D$7&lt;=KU$22,0,IF(KU$22-$D$7&gt;=$E135,VLOOKUP($C135,Input!$A$8:$GZ$39,MATCH(KU$21,Input!$A$6:$GZ$6,0),FALSE),0)*$F135/$G135)*$D135</f>
        <v>0</v>
      </c>
      <c r="KV135" s="1">
        <f>IF($E135+$I135+$D$7&lt;=KV$22,0,IF(KV$22-$D$7&gt;=$E135,VLOOKUP($C135,Input!$A$8:$GZ$39,MATCH(KV$21,Input!$A$6:$GZ$6,0),FALSE),0)*$F135/$G135)*$D135</f>
        <v>0</v>
      </c>
      <c r="KW135" s="1">
        <f>IF($E135+$I135+$D$7&lt;=KW$22,0,IF(KW$22-$D$7&gt;=$E135,VLOOKUP($C135,Input!$A$8:$GZ$39,MATCH(KW$21,Input!$A$6:$GZ$6,0),FALSE),0)*$F135/$G135)*$D135</f>
        <v>0</v>
      </c>
      <c r="KY135" t="str">
        <f>VLOOKUP($C135,Input!$A$8:$HV$39,MATCH(KY$21,Input!$A$6:$HV$6,0),FALSE)</f>
        <v>$/kWh from "Main Tab" selection for depot charging and it is scaled to EIA cost projections</v>
      </c>
      <c r="KZ135" s="1">
        <f>IF($E135+$I135+$D$7&lt;=KZ$22,0,IF(KZ$22-$D$7&gt;=$E135,VLOOKUP($C135,Input!$A$8:$HV$39,MATCH(KZ$21,Input!$A$6:$HV$6,0),FALSE)/$G135*$F135,0))*$D135</f>
        <v>0</v>
      </c>
      <c r="LA135" s="1">
        <f>IF($E135+$I135+$D$7&lt;=LA$22,0,IF(LA$22-$D$7&gt;=$E135,VLOOKUP($C135,Input!$A$8:$HV$39,MATCH(LA$21,Input!$A$6:$HV$6,0),FALSE)/$G135*$F135,0))*$D135</f>
        <v>0</v>
      </c>
      <c r="LB135" s="1">
        <f>IF($E135+$I135+$D$7&lt;=LB$22,0,IF(LB$22-$D$7&gt;=$E135,VLOOKUP($C135,Input!$A$8:$HV$39,MATCH(LB$21,Input!$A$6:$HV$6,0),FALSE)/$G135*$F135,0))*$D135</f>
        <v>0</v>
      </c>
      <c r="LC135" s="1">
        <f>IF($E135+$I135+$D$7&lt;=LC$22,0,IF(LC$22-$D$7&gt;=$E135,VLOOKUP($C135,Input!$A$8:$HV$39,MATCH(LC$21,Input!$A$6:$HV$6,0),FALSE)/$G135*$F135,0))*$D135</f>
        <v>0</v>
      </c>
      <c r="LD135" s="1">
        <f>IF($E135+$I135+$D$7&lt;=LD$22,0,IF(LD$22-$D$7&gt;=$E135,VLOOKUP($C135,Input!$A$8:$HV$39,MATCH(LD$21,Input!$A$6:$HV$6,0),FALSE)/$G135*$F135,0))*$D135</f>
        <v>0</v>
      </c>
      <c r="LE135" s="1">
        <f>IF($E135+$I135+$D$7&lt;=LE$22,0,IF(LE$22-$D$7&gt;=$E135,VLOOKUP($C135,Input!$A$8:$HV$39,MATCH(LE$21,Input!$A$6:$HV$6,0),FALSE)/$G135*$F135,0))*$D135</f>
        <v>0</v>
      </c>
      <c r="LF135" s="1">
        <f>IF($E135+$I135+$D$7&lt;=LF$22,0,IF(LF$22-$D$7&gt;=$E135,VLOOKUP($C135,Input!$A$8:$HV$39,MATCH(LF$21,Input!$A$6:$HV$6,0),FALSE)/$G135*$F135,0))*$D135</f>
        <v>0</v>
      </c>
      <c r="LG135" s="1">
        <f>IF($E135+$I135+$D$7&lt;=LG$22,0,IF(LG$22-$D$7&gt;=$E135,VLOOKUP($C135,Input!$A$8:$HV$39,MATCH(LG$21,Input!$A$6:$HV$6,0),FALSE)/$G135*$F135,0))*$D135</f>
        <v>0</v>
      </c>
      <c r="LH135" s="1">
        <f>IF($E135+$I135+$D$7&lt;=LH$22,0,IF(LH$22-$D$7&gt;=$E135,VLOOKUP($C135,Input!$A$8:$HV$39,MATCH(LH$21,Input!$A$6:$HV$6,0),FALSE)/$G135*$F135,0))*$D135</f>
        <v>0</v>
      </c>
      <c r="LI135" s="1">
        <f>IF($E135+$I135+$D$7&lt;=LI$22,0,IF(LI$22-$D$7&gt;=$E135,VLOOKUP($C135,Input!$A$8:$HV$39,MATCH(LI$21,Input!$A$6:$HV$6,0),FALSE)/$G135*$F135,0))*$D135</f>
        <v>0</v>
      </c>
      <c r="LJ135" s="1">
        <f>IF($E135+$I135+$D$7&lt;=LJ$22,0,IF(LJ$22-$D$7&gt;=$E135,VLOOKUP($C135,Input!$A$8:$HV$39,MATCH(LJ$21,Input!$A$6:$HV$6,0),FALSE)/$G135*$F135,0))*$D135</f>
        <v>0</v>
      </c>
      <c r="LK135" s="1">
        <f>IF($E135+$I135+$D$7&lt;=LK$22,0,IF(LK$22-$D$7&gt;=$E135,VLOOKUP($C135,Input!$A$8:$HV$39,MATCH(LK$21,Input!$A$6:$HV$6,0),FALSE)/$G135*$F135,0))*$D135</f>
        <v>0</v>
      </c>
      <c r="LL135" s="1">
        <f>IF($E135+$I135+$D$7&lt;=LL$22,0,IF(LL$22-$D$7&gt;=$E135,VLOOKUP($C135,Input!$A$8:$HV$39,MATCH(LL$21,Input!$A$6:$HV$6,0),FALSE)/$G135*$F135,0))*$D135</f>
        <v>0</v>
      </c>
      <c r="LM135" s="1">
        <f>IF($E135+$I135+$D$7&lt;=LM$22,0,IF(LM$22-$D$7&gt;=$E135,VLOOKUP($C135,Input!$A$8:$HV$39,MATCH(LM$21,Input!$A$6:$HV$6,0),FALSE)/$G135*$F135,0))*$D135</f>
        <v>0</v>
      </c>
      <c r="LN135" s="1">
        <f>IF($E135+$I135+$D$7&lt;=LN$22,0,IF(LN$22-$D$7&gt;=$E135,VLOOKUP($C135,Input!$A$8:$HV$39,MATCH(LN$21,Input!$A$6:$HV$6,0),FALSE)/$G135*$F135,0))*$D135</f>
        <v>0</v>
      </c>
      <c r="LO135" s="1">
        <f>IF($E135+$I135+$D$7&lt;=LO$22,0,IF(LO$22-$D$7&gt;=$E135,VLOOKUP($C135,Input!$A$8:$HV$39,MATCH(LO$21,Input!$A$6:$HV$6,0),FALSE)/$G135*$F135,0))*$D135</f>
        <v>0</v>
      </c>
      <c r="LP135" s="1">
        <f>IF($E135+$I135+$D$7&lt;=LP$22,0,IF(LP$22-$D$7&gt;=$E135,VLOOKUP($C135,Input!$A$8:$HV$39,MATCH(LP$21,Input!$A$6:$HV$6,0),FALSE)/$G135*$F135,0))*$D135</f>
        <v>0</v>
      </c>
      <c r="LQ135" s="1">
        <f>IF($E135+$I135+$D$7&lt;=LQ$22,0,IF(LQ$22-$D$7&gt;=$E135,VLOOKUP($C135,Input!$A$8:$HV$39,MATCH(LQ$21,Input!$A$6:$HV$6,0),FALSE)/$G135*$F135,0))*$D135</f>
        <v>0</v>
      </c>
      <c r="LR135" s="1">
        <f>IF($E135+$I135+$D$7&lt;=LR$22,0,IF(LR$22-$D$7&gt;=$E135,VLOOKUP($C135,Input!$A$8:$HV$39,MATCH(LR$21,Input!$A$6:$HV$6,0),FALSE)/$G135*$F135,0))*$D135</f>
        <v>0</v>
      </c>
      <c r="LS135" s="1">
        <f>IF($E135+$I135+$D$7&lt;=LS$22,0,IF(LS$22-$D$7&gt;=$E135,VLOOKUP($C135,Input!$A$8:$HV$39,MATCH(LS$21,Input!$A$6:$HV$6,0),FALSE)/$G135*$F135,0))*$D135</f>
        <v>0</v>
      </c>
      <c r="LT135" s="1">
        <f>IF($E135+$I135+$D$7&lt;=LT$22,0,IF(LT$22-$D$7&gt;=$E135,VLOOKUP($C135,Input!$A$8:$HV$39,MATCH(LT$21,Input!$A$6:$HV$6,0),FALSE)/$G135*$F135,0))*$D135</f>
        <v>408792.65940411505</v>
      </c>
      <c r="LU135" s="1">
        <f>IF($E135+$I135+$D$7&lt;=LU$22,0,IF(LU$22-$D$7&gt;=$E135,VLOOKUP($C135,Input!$A$8:$HV$39,MATCH(LU$21,Input!$A$6:$HV$6,0),FALSE)/$G135*$F135,0))*$D135</f>
        <v>424271.07144538517</v>
      </c>
      <c r="LV135" s="1">
        <f>IF($E135+$I135+$D$7&lt;=LV$22,0,IF(LV$22-$D$7&gt;=$E135,VLOOKUP($C135,Input!$A$8:$HV$39,MATCH(LV$21,Input!$A$6:$HV$6,0),FALSE)/$G135*$F135,0))*$D135</f>
        <v>446398.38469467405</v>
      </c>
      <c r="LW135" s="1">
        <f>IF($E135+$I135+$D$7&lt;=LW$22,0,IF(LW$22-$D$7&gt;=$E135,VLOOKUP($C135,Input!$A$8:$HV$39,MATCH(LW$21,Input!$A$6:$HV$6,0),FALSE)/$G135*$F135,0))*$D135</f>
        <v>468607.65916224354</v>
      </c>
      <c r="LX135" s="1">
        <f>IF($E135+$I135+$D$7&lt;=LX$22,0,IF(LX$22-$D$7&gt;=$E135,VLOOKUP($C135,Input!$A$8:$HV$39,MATCH(LX$21,Input!$A$6:$HV$6,0),FALSE)/$G135*$F135,0))*$D135</f>
        <v>471819.59893062577</v>
      </c>
      <c r="LY135" s="1">
        <f>IF($E135+$I135+$D$7&lt;=LY$22,0,IF(LY$22-$D$7&gt;=$E135,VLOOKUP($C135,Input!$A$8:$HV$39,MATCH(LY$21,Input!$A$6:$HV$6,0),FALSE)/$G135*$F135,0))*$D135</f>
        <v>477942.26979124337</v>
      </c>
      <c r="LZ135" s="1">
        <f>IF($E135+$I135+$D$7&lt;=LZ$22,0,IF(LZ$22-$D$7&gt;=$E135,VLOOKUP($C135,Input!$A$8:$HV$39,MATCH(LZ$21,Input!$A$6:$HV$6,0),FALSE)/$G135*$F135,0))*$D135</f>
        <v>488018.54072230606</v>
      </c>
      <c r="MA135" s="1">
        <f>IF($E135+$I135+$D$7&lt;=MA$22,0,IF(MA$22-$D$7&gt;=$E135,VLOOKUP($C135,Input!$A$8:$HV$39,MATCH(MA$21,Input!$A$6:$HV$6,0),FALSE)/$G135*$F135,0))*$D135</f>
        <v>488807.03737648891</v>
      </c>
      <c r="MB135" s="1">
        <f>IF($E135+$I135+$D$7&lt;=MB$22,0,IF(MB$22-$D$7&gt;=$E135,VLOOKUP($C135,Input!$A$8:$HV$39,MATCH(MB$21,Input!$A$6:$HV$6,0),FALSE)/$G135*$F135,0))*$D135</f>
        <v>489433.5587125785</v>
      </c>
      <c r="MC135" s="1">
        <f>IF($E135+$I135+$D$7&lt;=MC$22,0,IF(MC$22-$D$7&gt;=$E135,VLOOKUP($C135,Input!$A$8:$HV$39,MATCH(MC$21,Input!$A$6:$HV$6,0),FALSE)/$G135*$F135,0))*$D135</f>
        <v>486225.03359530319</v>
      </c>
      <c r="MD135" s="1">
        <f>IF($E135+$I135+$D$7&lt;=MD$22,0,IF(MD$22-$D$7&gt;=$E135,VLOOKUP($C135,Input!$A$8:$HV$39,MATCH(MD$21,Input!$A$6:$HV$6,0),FALSE)/$G135*$F135,0))*$D135</f>
        <v>483826.70159514248</v>
      </c>
      <c r="ME135" s="1">
        <f>IF($E135+$I135+$D$7&lt;=ME$22,0,IF(ME$22-$D$7&gt;=$E135,VLOOKUP($C135,Input!$A$8:$HV$39,MATCH(ME$21,Input!$A$6:$HV$6,0),FALSE)/$G135*$F135,0))*$D135</f>
        <v>483224.25546769961</v>
      </c>
      <c r="MF135" s="1">
        <f>IF($E135+$I135+$D$7&lt;=MF$22,0,IF(MF$22-$D$7&gt;=$E135,VLOOKUP($C135,Input!$A$8:$HV$39,MATCH(MF$21,Input!$A$6:$HV$6,0),FALSE)/$G135*$F135,0))*$D135</f>
        <v>482765.79059802304</v>
      </c>
      <c r="MG135" s="1">
        <f>IF($E135+$I135+$D$7&lt;=MG$22,0,IF(MG$22-$D$7&gt;=$E135,VLOOKUP($C135,Input!$A$8:$HV$39,MATCH(MG$21,Input!$A$6:$HV$6,0),FALSE)/$G135*$F135,0))*$D135</f>
        <v>480155.89410498709</v>
      </c>
      <c r="MH135" s="1">
        <f>IF($E135+$I135+$D$7&lt;=MH$22,0,IF(MH$22-$D$7&gt;=$E135,VLOOKUP($C135,Input!$A$8:$HV$39,MATCH(MH$21,Input!$A$6:$HV$6,0),FALSE)/$G135*$F135,0))*$D135</f>
        <v>0</v>
      </c>
      <c r="MI135" s="1">
        <f>IF($E135+$I135+$D$7&lt;=MI$22,0,IF(MI$22-$D$7&gt;=$E135,VLOOKUP($C135,Input!$A$8:$HV$39,MATCH(MI$21,Input!$A$6:$HV$6,0),FALSE)/$G135*$F135,0))*$D135</f>
        <v>0</v>
      </c>
      <c r="MJ135" s="1">
        <f>IF($E135+$I135+$D$7&lt;=MJ$22,0,IF(MJ$22-$D$7&gt;=$E135,VLOOKUP($C135,Input!$A$8:$HV$39,MATCH(MJ$21,Input!$A$6:$HV$6,0),FALSE)/$G135*$F135,0))*$D135</f>
        <v>0</v>
      </c>
      <c r="MK135" s="1">
        <f>IF($E135+$I135+$D$7&lt;=MK$22,0,IF(MK$22-$D$7&gt;=$E135,VLOOKUP($C135,Input!$A$8:$HV$39,MATCH(MK$21,Input!$A$6:$HV$6,0),FALSE)/$G135*$F135,0))*$D135</f>
        <v>0</v>
      </c>
      <c r="ML135" s="1">
        <f>IF($E135+$I135+$D$7&lt;=ML$22,0,IF(ML$22-$D$7&gt;=$E135,VLOOKUP($C135,Input!$A$8:$HV$39,MATCH(ML$21,Input!$A$6:$HV$6,0),FALSE)/$G135*$F135,0))*$D135</f>
        <v>0</v>
      </c>
      <c r="MM135" s="1">
        <f>IF($E135+$I135+$D$7&lt;=MM$22,0,IF(MM$22-$D$7&gt;=$E135,VLOOKUP($C135,Input!$A$8:$HV$39,MATCH(MM$21,Input!$A$6:$HV$6,0),FALSE)/$G135*$F135,0))*$D135</f>
        <v>0</v>
      </c>
      <c r="MN135" s="1">
        <f>IF($E135+$I135+$D$7&lt;=MN$22,0,IF(MN$22-$D$7&gt;=$E135,VLOOKUP($C135,Input!$A$8:$HV$39,MATCH(MN$21,Input!$A$6:$HV$6,0),FALSE)/$G135*$F135,0))*$D135</f>
        <v>0</v>
      </c>
      <c r="MO135" s="1">
        <f>IF($E135+$I135+$D$7&lt;=MO$22,0,IF(MO$22-$D$7&gt;=$E135,VLOOKUP($C135,Input!$A$8:$HV$39,MATCH(MO$21,Input!$A$6:$HV$6,0),FALSE)/$G135*$F135,0))*$D135</f>
        <v>0</v>
      </c>
      <c r="MP135" s="1">
        <f>IF($E135+$I135+$D$7&lt;=MP$22,0,IF(MP$22-$D$7&gt;=$E135,VLOOKUP($C135,Input!$A$8:$HV$39,MATCH(MP$21,Input!$A$6:$HV$6,0),FALSE)/$G135*$F135,0))*$D135</f>
        <v>0</v>
      </c>
      <c r="MQ135" s="1">
        <f>IF($E135+$I135+$D$7&lt;=MQ$22,0,IF(MQ$22-$D$7&gt;=$E135,VLOOKUP($C135,Input!$A$8:$HV$39,MATCH(MQ$21,Input!$A$6:$HV$6,0),FALSE)/$G135*$F135,0))*$D135</f>
        <v>0</v>
      </c>
      <c r="MR135" s="1">
        <f>IF($E135+$I135+$D$7&lt;=MR$22,0,IF(MR$22-$D$7&gt;=$E135,VLOOKUP($C135,Input!$A$8:$HV$39,MATCH(MR$21,Input!$A$6:$HV$6,0),FALSE)/$G135*$F135,0))*$D135</f>
        <v>0</v>
      </c>
      <c r="MS135" s="1">
        <f>IF($E135+$I135+$D$7&lt;=MS$22,0,IF(MS$22-$D$7&gt;=$E135,VLOOKUP($C135,Input!$A$8:$HV$39,MATCH(MS$21,Input!$A$6:$HV$6,0),FALSE)/$G135*$F135,0))*$D135</f>
        <v>0</v>
      </c>
      <c r="MT135" s="1">
        <f>IF($E135+$I135+$D$7&lt;=MT$22,0,IF(MT$22-$D$7&gt;=$E135,VLOOKUP($C135,Input!$A$8:$HV$39,MATCH(MT$21,Input!$A$6:$HV$6,0),FALSE)/$G135*$F135,0))*$D135</f>
        <v>0</v>
      </c>
      <c r="MU135" s="1">
        <f>IF($E135+$I135+$D$7&lt;=MU$22,0,IF(MU$22-$D$7&gt;=$E135,VLOOKUP($C135,Input!$A$8:$HV$39,MATCH(MU$21,Input!$A$6:$HV$6,0),FALSE)/$G135*$F135,0))*$D135</f>
        <v>0</v>
      </c>
      <c r="MV135" s="1">
        <f>IF($E135+$I135+$D$7&lt;=MV$22,0,IF(MV$22-$D$7&gt;=$E135,VLOOKUP($C135,Input!$A$8:$HV$39,MATCH(MV$21,Input!$A$6:$HV$6,0),FALSE)/$G135*$F135,0))*$D135</f>
        <v>0</v>
      </c>
      <c r="MW135" s="1">
        <f>IF($E135+$I135+$D$7&lt;=MW$22,0,IF(MW$22-$D$7&gt;=$E135,VLOOKUP($C135,Input!$A$8:$HV$39,MATCH(MW$21,Input!$A$6:$HV$6,0),FALSE)/$G135*$F135,0))*$D135</f>
        <v>0</v>
      </c>
      <c r="MX135" s="1">
        <f>IF($E135+$I135+$D$7&lt;=MX$22,0,IF(MX$22-$D$7&gt;=$E135,VLOOKUP($C135,Input!$A$8:$HV$39,MATCH(MX$21,Input!$A$6:$HV$6,0),FALSE)/$G135*$F135,0))*$D135</f>
        <v>0</v>
      </c>
      <c r="MZ135" t="str">
        <f>VLOOKUP($C135,Input!$A$8:$HV$39,MATCH(MZ$21,Input!$A$6:$HV$6,0),FALSE)</f>
        <v>Electricity LCFS Credit ($/kWh)</v>
      </c>
      <c r="NA135" s="1">
        <f>IF($E135+$I135+$D$7&lt;=NA$22,0,IF(NA$22-$D$7&gt;=$E135,-VLOOKUP($C135,Input!$A$8:$HV$39,MATCH(NA$21,Input!$A$6:$HV$6,0),FALSE)/$G135*$F135,0))*$D135*$G$4/100</f>
        <v>0</v>
      </c>
      <c r="NB135" s="1">
        <f>IF($E135+$I135+$D$7&lt;=NB$22,0,IF(NB$22-$D$7&gt;=$E135,-VLOOKUP($C135,Input!$A$8:$HV$39,MATCH(NB$21,Input!$A$6:$HV$6,0),FALSE)/$G135*$F135,0))*$D135*$G$4/100</f>
        <v>0</v>
      </c>
      <c r="NC135" s="1">
        <f>IF($E135+$I135+$D$7&lt;=NC$22,0,IF(NC$22-$D$7&gt;=$E135,-VLOOKUP($C135,Input!$A$8:$HV$39,MATCH(NC$21,Input!$A$6:$HV$6,0),FALSE)/$G135*$F135,0))*$D135*$G$4/100</f>
        <v>0</v>
      </c>
      <c r="ND135" s="1">
        <f>IF($E135+$I135+$D$7&lt;=ND$22,0,IF(ND$22-$D$7&gt;=$E135,-VLOOKUP($C135,Input!$A$8:$HV$39,MATCH(ND$21,Input!$A$6:$HV$6,0),FALSE)/$G135*$F135,0))*$D135*$G$4/100</f>
        <v>0</v>
      </c>
      <c r="NE135" s="1">
        <f>IF($E135+$I135+$D$7&lt;=NE$22,0,IF(NE$22-$D$7&gt;=$E135,-VLOOKUP($C135,Input!$A$8:$HV$39,MATCH(NE$21,Input!$A$6:$HV$6,0),FALSE)/$G135*$F135,0))*$D135*$G$4/100</f>
        <v>-398814.01056000002</v>
      </c>
      <c r="NF135" s="1">
        <f>IF($E135+$I135+$D$7&lt;=NF$22,0,IF(NF$22-$D$7&gt;=$E135,-VLOOKUP($C135,Input!$A$8:$HV$39,MATCH(NF$21,Input!$A$6:$HV$6,0),FALSE)/$G135*$F135,0))*$D135*$G$4/100</f>
        <v>-398814.01056000002</v>
      </c>
      <c r="NG135" s="1">
        <f>IF($E135+$I135+$D$7&lt;=NG$22,0,IF(NG$22-$D$7&gt;=$E135,-VLOOKUP($C135,Input!$A$8:$HV$39,MATCH(NG$21,Input!$A$6:$HV$6,0),FALSE)/$G135*$F135,0))*$D135*$G$4/100</f>
        <v>-398814.01056000002</v>
      </c>
      <c r="NH135" s="1">
        <f>IF($E135+$I135+$D$7&lt;=NH$22,0,IF(NH$22-$D$7&gt;=$E135,-VLOOKUP($C135,Input!$A$8:$HV$39,MATCH(NH$21,Input!$A$6:$HV$6,0),FALSE)/$G135*$F135,0))*$D135*$G$4/100</f>
        <v>-398814.01056000002</v>
      </c>
      <c r="NI135" s="1">
        <f>IF($E135+$I135+$D$7&lt;=NI$22,0,IF(NI$22-$D$7&gt;=$E135,-VLOOKUP($C135,Input!$A$8:$HV$39,MATCH(NI$21,Input!$A$6:$HV$6,0),FALSE)/$G135*$F135,0))*$D135*$G$4/100</f>
        <v>-398814.01056000002</v>
      </c>
      <c r="NJ135" s="1">
        <f>IF($E135+$I135+$D$7&lt;=NJ$22,0,IF(NJ$22-$D$7&gt;=$E135,-VLOOKUP($C135,Input!$A$8:$HV$39,MATCH(NJ$21,Input!$A$6:$HV$6,0),FALSE)/$G135*$F135,0))*$D135*$G$4/100</f>
        <v>-398814.01056000002</v>
      </c>
      <c r="NK135" s="1">
        <f>IF($E135+$I135+$D$7&lt;=NK$22,0,IF(NK$22-$D$7&gt;=$E135,-VLOOKUP($C135,Input!$A$8:$HV$39,MATCH(NK$21,Input!$A$6:$HV$6,0),FALSE)/$G135*$F135,0))*$D135*$G$4/100</f>
        <v>-398814.01056000002</v>
      </c>
      <c r="NL135" s="1">
        <f>IF($E135+$I135+$D$7&lt;=NL$22,0,IF(NL$22-$D$7&gt;=$E135,-VLOOKUP($C135,Input!$A$8:$HV$39,MATCH(NL$21,Input!$A$6:$HV$6,0),FALSE)/$G135*$F135,0))*$D135*$G$4/100</f>
        <v>-398814.01056000002</v>
      </c>
      <c r="NM135" s="1">
        <f>IF($E135+$I135+$D$7&lt;=NM$22,0,IF(NM$22-$D$7&gt;=$E135,-VLOOKUP($C135,Input!$A$8:$HV$39,MATCH(NM$21,Input!$A$6:$HV$6,0),FALSE)/$G135*$F135,0))*$D135*$G$4/100</f>
        <v>-398814.01056000002</v>
      </c>
      <c r="NN135" s="1">
        <f>IF($E135+$I135+$D$7&lt;=NN$22,0,IF(NN$22-$D$7&gt;=$E135,-VLOOKUP($C135,Input!$A$8:$HV$39,MATCH(NN$21,Input!$A$6:$HV$6,0),FALSE)/$G135*$F135,0))*$D135*$G$4/100</f>
        <v>-398814.01056000002</v>
      </c>
      <c r="NO135" s="1">
        <f>IF($E135+$I135+$D$7&lt;=NO$22,0,IF(NO$22-$D$7&gt;=$E135,-VLOOKUP($C135,Input!$A$8:$HV$39,MATCH(NO$21,Input!$A$6:$HV$6,0),FALSE)/$G135*$F135,0))*$D135*$G$4/100</f>
        <v>-398814.01056000002</v>
      </c>
      <c r="NP135" s="1">
        <f>IF($E135+$I135+$D$7&lt;=NP$22,0,IF(NP$22-$D$7&gt;=$E135,-VLOOKUP($C135,Input!$A$8:$HV$39,MATCH(NP$21,Input!$A$6:$HV$6,0),FALSE)/$G135*$F135,0))*$D135*$G$4/100</f>
        <v>-398814.01056000002</v>
      </c>
      <c r="NQ135" s="1">
        <f>IF($E135+$I135+$D$7&lt;=NQ$22,0,IF(NQ$22-$D$7&gt;=$E135,-VLOOKUP($C135,Input!$A$8:$HV$39,MATCH(NQ$21,Input!$A$6:$HV$6,0),FALSE)/$G135*$F135,0))*$D135*$G$4/100</f>
        <v>-398814.01056000002</v>
      </c>
      <c r="NR135" s="1">
        <f>IF($E135+$I135+$D$7&lt;=NR$22,0,IF(NR$22-$D$7&gt;=$E135,-VLOOKUP($C135,Input!$A$8:$HV$39,MATCH(NR$21,Input!$A$6:$HV$6,0),FALSE)/$G135*$F135,0))*$D135*$G$4/100</f>
        <v>-398814.01056000002</v>
      </c>
      <c r="NS135" s="1">
        <f>IF($E135+$I135+$D$7&lt;=NS$22,0,IF(NS$22-$D$7&gt;=$E135,-VLOOKUP($C135,Input!$A$8:$HV$39,MATCH(NS$21,Input!$A$6:$HV$6,0),FALSE)/$G135*$F135,0))*$D135*$G$4/100</f>
        <v>0</v>
      </c>
      <c r="NT135" s="1">
        <f>IF($E135+$I135+$D$7&lt;=NT$22,0,IF(NT$22-$D$7&gt;=$E135,-VLOOKUP($C135,Input!$A$8:$HV$39,MATCH(NT$21,Input!$A$6:$HV$6,0),FALSE)/$G135*$F135,0))*$D135*$G$4/100</f>
        <v>0</v>
      </c>
      <c r="NU135" s="1">
        <f>IF($E135+$I135+$D$7&lt;=NU$22,0,IF(NU$22-$D$7&gt;=$E135,-VLOOKUP($C135,Input!$A$8:$HV$39,MATCH(NU$21,Input!$A$6:$HV$6,0),FALSE)/$G135*$F135,0))*$D135*$G$4/100</f>
        <v>0</v>
      </c>
      <c r="NV135" s="1">
        <f>IF($E135+$I135+$D$7&lt;=NV$22,0,IF(NV$22-$D$7&gt;=$E135,-VLOOKUP($C135,Input!$A$8:$HV$39,MATCH(NV$21,Input!$A$6:$HV$6,0),FALSE)/$G135*$F135,0))*$D135*$G$4/100</f>
        <v>0</v>
      </c>
      <c r="NW135" s="1">
        <f>IF($E135+$I135+$D$7&lt;=NW$22,0,IF(NW$22-$D$7&gt;=$E135,-VLOOKUP($C135,Input!$A$8:$HV$39,MATCH(NW$21,Input!$A$6:$HV$6,0),FALSE)/$G135*$F135,0))*$D135*$G$4/100</f>
        <v>0</v>
      </c>
      <c r="NX135" s="1">
        <f>IF($E135+$I135+$D$7&lt;=NX$22,0,IF(NX$22-$D$7&gt;=$E135,-VLOOKUP($C135,Input!$A$8:$HV$39,MATCH(NX$21,Input!$A$6:$HV$6,0),FALSE)/$G135*$F135,0))*$D135*$G$4/100</f>
        <v>0</v>
      </c>
      <c r="NY135" s="1">
        <f>IF($E135+$I135+$D$7&lt;=NY$22,0,IF(NY$22-$D$7&gt;=$E135,-VLOOKUP($C135,Input!$A$8:$HV$39,MATCH(NY$21,Input!$A$6:$HV$6,0),FALSE)/$G135*$F135,0))*$D135*$G$4/100</f>
        <v>0</v>
      </c>
      <c r="NZ135" s="1">
        <f>IF($E135+$I135+$D$7&lt;=NZ$22,0,IF(NZ$22-$D$7&gt;=$E135,-VLOOKUP($C135,Input!$A$8:$HV$39,MATCH(NZ$21,Input!$A$6:$HV$6,0),FALSE)/$G135*$F135,0))*$D135*$G$4/100</f>
        <v>0</v>
      </c>
      <c r="OA135" s="1">
        <f>IF($E135+$I135+$D$7&lt;=OA$22,0,IF(OA$22-$D$7&gt;=$E135,-VLOOKUP($C135,Input!$A$8:$HV$39,MATCH(OA$21,Input!$A$6:$HV$6,0),FALSE)/$G135*$F135,0))*$D135*$G$4/100</f>
        <v>0</v>
      </c>
      <c r="OB135" s="1">
        <f>IF($E135+$I135+$D$7&lt;=OB$22,0,IF(OB$22-$D$7&gt;=$E135,-VLOOKUP($C135,Input!$A$8:$HV$39,MATCH(OB$21,Input!$A$6:$HV$6,0),FALSE)/$G135*$F135,0))*$D135*$G$4/100</f>
        <v>0</v>
      </c>
      <c r="OC135" s="1">
        <f>IF($E135+$I135+$D$7&lt;=OC$22,0,IF(OC$22-$D$7&gt;=$E135,-VLOOKUP($C135,Input!$A$8:$HV$39,MATCH(OC$21,Input!$A$6:$HV$6,0),FALSE)/$G135*$F135,0))*$D135*$G$4/100</f>
        <v>0</v>
      </c>
      <c r="OD135" s="1">
        <f>IF($E135+$I135+$D$7&lt;=OD$22,0,IF(OD$22-$D$7&gt;=$E135,-VLOOKUP($C135,Input!$A$8:$HV$39,MATCH(OD$21,Input!$A$6:$HV$6,0),FALSE)/$G135*$F135,0))*$D135*$G$4/100</f>
        <v>0</v>
      </c>
      <c r="OE135" s="1">
        <f>IF($E135+$I135+$D$7&lt;=OE$22,0,IF(OE$22-$D$7&gt;=$E135,-VLOOKUP($C135,Input!$A$8:$HV$39,MATCH(OE$21,Input!$A$6:$HV$6,0),FALSE)/$G135*$F135,0))*$D135*$G$4/100</f>
        <v>0</v>
      </c>
      <c r="OF135" s="1">
        <f>IF($E135+$I135+$D$7&lt;=OF$22,0,IF(OF$22-$D$7&gt;=$E135,-VLOOKUP($C135,Input!$A$8:$HV$39,MATCH(OF$21,Input!$A$6:$HV$6,0),FALSE)/$G135*$F135,0))*$D135*$G$4/100</f>
        <v>0</v>
      </c>
      <c r="OG135" s="1">
        <f>IF($E135+$I135+$D$7&lt;=OG$22,0,IF(OG$22-$D$7&gt;=$E135,-VLOOKUP($C135,Input!$A$8:$HV$39,MATCH(OG$21,Input!$A$6:$HV$6,0),FALSE)/$G135*$F135,0))*$D135*$G$4/100</f>
        <v>0</v>
      </c>
      <c r="OH135" s="1">
        <f>IF($E135+$I135+$D$7&lt;=OH$22,0,IF(OH$22-$D$7&gt;=$E135,-VLOOKUP($C135,Input!$A$8:$HV$39,MATCH(OH$21,Input!$A$6:$HV$6,0),FALSE)/$G135*$F135,0))*$D135*$G$4/100</f>
        <v>0</v>
      </c>
      <c r="OI135" s="1">
        <f>IF($E135+$I135+$D$7&lt;=OI$22,0,IF(OI$22-$D$7&gt;=$E135,-VLOOKUP($C135,Input!$A$8:$HV$39,MATCH(OI$21,Input!$A$6:$HV$6,0),FALSE)/$G135*$F135,0))*$D135*$G$4/100</f>
        <v>0</v>
      </c>
      <c r="OK135" t="str">
        <f>VLOOKUP($C135,Input!$A$8:$HW$39,MATCH(OK$21,Input!$A$6:$HW$6,0),FALSE)</f>
        <v>Charger Inspection Maint ($/year)</v>
      </c>
      <c r="OL135" s="1">
        <f>IF($E135+$I135+$D$7&lt;=OL$22,0,IF(OL$22-$D$7&gt;=$E135,IF(COUNTIF($KZ135:LP135,"&gt;0")&gt;0,VLOOKUP($C135,Input!$A$8:$HV$21,MATCH($OK$21+COUNTIF($KZ135:LP135,"&gt;0"),Input!$A$6:$HV$6,0),FALSE),0),0))*$D135</f>
        <v>0</v>
      </c>
      <c r="OM135" s="1">
        <f>IF($E135+$I135+$D$7&lt;=OM$22,0,IF(OM$22-$D$7&gt;=$E135,IF(COUNTIF($KZ135:LQ135,"&gt;0")&gt;0,VLOOKUP($C135,Input!$A$8:$HV$21,MATCH($OK$21+COUNTIF($KZ135:LQ135,"&gt;0"),Input!$A$6:$HV$6,0),FALSE),0),0))*$D135</f>
        <v>0</v>
      </c>
      <c r="ON135" s="1">
        <f>IF($E135+$I135+$D$7&lt;=ON$22,0,IF(ON$22-$D$7&gt;=$E135,IF(COUNTIF($KZ135:LR135,"&gt;0")&gt;0,VLOOKUP($C135,Input!$A$8:$HV$21,MATCH($OK$21+COUNTIF($KZ135:LR135,"&gt;0"),Input!$A$6:$HV$6,0),FALSE),0),0))*$D135</f>
        <v>0</v>
      </c>
      <c r="OO135" s="1">
        <f>IF($E135+$I135+$D$7&lt;=OO$22,0,IF(OO$22-$D$7&gt;=$E135,IF(COUNTIF($KZ135:LS135,"&gt;0")&gt;0,VLOOKUP($C135,Input!$A$8:$HV$21,MATCH($OK$21+COUNTIF($KZ135:LS135,"&gt;0"),Input!$A$6:$HV$6,0),FALSE),0),0))*$D135</f>
        <v>0</v>
      </c>
      <c r="OP135" s="1">
        <f>IF($E135+$I135+$D$7&lt;=OP$22,0,IF(OP$22-$D$7&gt;=$E135,IF(COUNTIF($KZ135:LT135,"&gt;0")&gt;0,VLOOKUP($C135,Input!$A$8:$HV$21,MATCH($OK$21+COUNTIF($KZ135:LT135,"&gt;0"),Input!$A$6:$HV$6,0),FALSE),0),0))*$D135</f>
        <v>23500</v>
      </c>
      <c r="OQ135" s="1">
        <f>IF($E135+$I135+$D$7&lt;=OQ$22,0,IF(OQ$22-$D$7&gt;=$E135,IF(COUNTIF($KZ135:LU135,"&gt;0")&gt;0,VLOOKUP($C135,Input!$A$8:$HV$21,MATCH($OK$21+COUNTIF($KZ135:LU135,"&gt;0"),Input!$A$6:$HV$6,0),FALSE),0),0))*$D135</f>
        <v>23500</v>
      </c>
      <c r="OR135" s="1">
        <f>IF($E135+$I135+$D$7&lt;=OR$22,0,IF(OR$22-$D$7&gt;=$E135,IF(COUNTIF($KZ135:LV135,"&gt;0")&gt;0,VLOOKUP($C135,Input!$A$8:$HV$21,MATCH($OK$21+COUNTIF($KZ135:LV135,"&gt;0"),Input!$A$6:$HV$6,0),FALSE),0),0))*$D135</f>
        <v>23500</v>
      </c>
      <c r="OS135" s="1">
        <f>IF($E135+$I135+$D$7&lt;=OS$22,0,IF(OS$22-$D$7&gt;=$E135,IF(COUNTIF($KZ135:LW135,"&gt;0")&gt;0,VLOOKUP($C135,Input!$A$8:$HV$21,MATCH($OK$21+COUNTIF($KZ135:LW135,"&gt;0"),Input!$A$6:$HV$6,0),FALSE),0),0))*$D135</f>
        <v>23500</v>
      </c>
      <c r="OT135" s="1">
        <f>IF($E135+$I135+$D$7&lt;=OT$22,0,IF(OT$22-$D$7&gt;=$E135,IF(COUNTIF($KZ135:LX135,"&gt;0")&gt;0,VLOOKUP($C135,Input!$A$8:$HV$21,MATCH($OK$21+COUNTIF($KZ135:LX135,"&gt;0"),Input!$A$6:$HV$6,0),FALSE),0),0))*$D135</f>
        <v>23500</v>
      </c>
      <c r="OU135" s="1">
        <f>IF($E135+$I135+$D$7&lt;=OU$22,0,IF(OU$22-$D$7&gt;=$E135,IF(COUNTIF($KZ135:LY135,"&gt;0")&gt;0,VLOOKUP($C135,Input!$A$8:$HV$21,MATCH($OK$21+COUNTIF($KZ135:LY135,"&gt;0"),Input!$A$6:$HV$6,0),FALSE),0),0))*$D135</f>
        <v>23500</v>
      </c>
      <c r="OV135" s="1">
        <f>IF($E135+$I135+$D$7&lt;=OV$22,0,IF(OV$22-$D$7&gt;=$E135,IF(COUNTIF($KZ135:LZ135,"&gt;0")&gt;0,VLOOKUP($C135,Input!$A$8:$HV$21,MATCH($OK$21+COUNTIF($KZ135:LZ135,"&gt;0"),Input!$A$6:$HV$6,0),FALSE),0),0))*$D135</f>
        <v>23500</v>
      </c>
      <c r="OW135" s="1">
        <f>IF($E135+$I135+$D$7&lt;=OW$22,0,IF(OW$22-$D$7&gt;=$E135,IF(COUNTIF($KZ135:MA135,"&gt;0")&gt;0,VLOOKUP($C135,Input!$A$8:$HV$21,MATCH($OK$21+COUNTIF($KZ135:MA135,"&gt;0"),Input!$A$6:$HV$6,0),FALSE),0),0))*$D135</f>
        <v>23500</v>
      </c>
      <c r="OX135" s="1">
        <f>IF($E135+$I135+$D$7&lt;=OX$22,0,IF(OX$22-$D$7&gt;=$E135,IF(COUNTIF($KZ135:MB135,"&gt;0")&gt;0,VLOOKUP($C135,Input!$A$8:$HV$21,MATCH($OK$21+COUNTIF($KZ135:MB135,"&gt;0"),Input!$A$6:$HV$6,0),FALSE),0),0))*$D135</f>
        <v>23500</v>
      </c>
      <c r="OY135" s="1">
        <f>IF($E135+$I135+$D$7&lt;=OY$22,0,IF(OY$22-$D$7&gt;=$E135,IF(COUNTIF($KZ135:MC135,"&gt;0")&gt;0,VLOOKUP($C135,Input!$A$8:$HV$21,MATCH($OK$21+COUNTIF($KZ135:MC135,"&gt;0"),Input!$A$6:$HV$6,0),FALSE),0),0))*$D135</f>
        <v>23500</v>
      </c>
      <c r="OZ135" s="1">
        <f>IF($E135+$I135+$D$7&lt;=OZ$22,0,IF(OZ$22-$D$7&gt;=$E135,IF(COUNTIF($KZ135:MD135,"&gt;0")&gt;0,VLOOKUP($C135,Input!$A$8:$HV$21,MATCH($OK$21+COUNTIF($KZ135:MD135,"&gt;0"),Input!$A$6:$HV$6,0),FALSE),0),0))*$D135</f>
        <v>23500</v>
      </c>
      <c r="PA135" s="1">
        <f>IF($E135+$I135+$D$7&lt;=PA$22,0,IF(PA$22-$D$7&gt;=$E135,IF(COUNTIF($KZ135:ME135,"&gt;0")&gt;0,VLOOKUP($C135,Input!$A$8:$HV$21,MATCH($OK$21+COUNTIF($KZ135:ME135,"&gt;0"),Input!$A$6:$HV$6,0),FALSE),0),0))*$D135</f>
        <v>23500</v>
      </c>
      <c r="PB135" s="1">
        <f>IF($E135+$I135+$D$7&lt;=PB$22,0,IF(PB$22-$D$7&gt;=$E135,IF(COUNTIF($KZ135:MF135,"&gt;0")&gt;0,VLOOKUP($C135,Input!$A$8:$HV$21,MATCH($OK$21+COUNTIF($KZ135:MF135,"&gt;0"),Input!$A$6:$HV$6,0),FALSE),0),0))*$D135</f>
        <v>23500</v>
      </c>
      <c r="PC135" s="1">
        <f>IF($E135+$I135+$D$7&lt;=PC$22,0,IF(PC$22-$D$7&gt;=$E135,IF(COUNTIF($KZ135:MG135,"&gt;0")&gt;0,VLOOKUP($C135,Input!$A$8:$HV$21,MATCH($OK$21+COUNTIF($KZ135:MG135,"&gt;0"),Input!$A$6:$HV$6,0),FALSE),0),0))*$D135</f>
        <v>23500</v>
      </c>
      <c r="PD135" s="1">
        <f>IF($E135+$I135+$D$7&lt;=PD$22,0,IF(PD$22-$D$7&gt;=$E135,IF(COUNTIF($KZ135:MH135,"&gt;0")&gt;0,VLOOKUP($C135,Input!$A$8:$HV$21,MATCH($OK$21+COUNTIF($KZ135:MH135,"&gt;0"),Input!$A$6:$HV$6,0),FALSE),0),0))*$D135</f>
        <v>0</v>
      </c>
      <c r="PE135" s="1">
        <f>IF($E135+$I135+$D$7&lt;=PE$22,0,IF(PE$22-$D$7&gt;=$E135,IF(COUNTIF($KZ135:MI135,"&gt;0")&gt;0,VLOOKUP($C135,Input!$A$8:$HV$21,MATCH($OK$21+COUNTIF($KZ135:MI135,"&gt;0"),Input!$A$6:$HV$6,0),FALSE),0),0))*$D135</f>
        <v>0</v>
      </c>
      <c r="PF135" s="1">
        <f>IF($E135+$I135+$D$7&lt;=PF$22,0,IF(PF$22-$D$7&gt;=$E135,IF(COUNTIF($KZ135:MJ135,"&gt;0")&gt;0,VLOOKUP($C135,Input!$A$8:$HV$21,MATCH($OK$21+COUNTIF($KZ135:MJ135,"&gt;0"),Input!$A$6:$HV$6,0),FALSE),0),0))*$D135</f>
        <v>0</v>
      </c>
      <c r="PG135" s="1">
        <f>IF($E135+$I135+$D$7&lt;=PG$22,0,IF(PG$22-$D$7&gt;=$E135,IF(COUNTIF($KZ135:MK135,"&gt;0")&gt;0,VLOOKUP($C135,Input!$A$8:$HV$21,MATCH($OK$21+COUNTIF($KZ135:MK135,"&gt;0"),Input!$A$6:$HV$6,0),FALSE),0),0))*$D135</f>
        <v>0</v>
      </c>
      <c r="PH135" s="1">
        <f>IF($E135+$I135+$D$7&lt;=PH$22,0,IF(PH$22-$D$7&gt;=$E135,IF(COUNTIF($KZ135:ML135,"&gt;0")&gt;0,VLOOKUP($C135,Input!$A$8:$HV$21,MATCH($OK$21+COUNTIF($KZ135:ML135,"&gt;0"),Input!$A$6:$HV$6,0),FALSE),0),0))*$D135</f>
        <v>0</v>
      </c>
      <c r="PI135" s="1">
        <f>IF($E135+$I135+$D$7&lt;=PI$22,0,IF(PI$22-$D$7&gt;=$E135,IF(COUNTIF($KZ135:MM135,"&gt;0")&gt;0,VLOOKUP($C135,Input!$A$8:$HV$21,MATCH($OK$21+COUNTIF($KZ135:MM135,"&gt;0"),Input!$A$6:$HV$6,0),FALSE),0),0))*$D135</f>
        <v>0</v>
      </c>
      <c r="PJ135" s="1">
        <f>IF($E135+$I135+$D$7&lt;=PJ$22,0,IF(PJ$22-$D$7&gt;=$E135,IF(COUNTIF($KZ135:MN135,"&gt;0")&gt;0,VLOOKUP($C135,Input!$A$8:$HV$21,MATCH($OK$21+COUNTIF($KZ135:MN135,"&gt;0"),Input!$A$6:$HV$6,0),FALSE),0),0))*$D135</f>
        <v>0</v>
      </c>
      <c r="PK135" s="1">
        <f>IF($E135+$I135+$D$7&lt;=PK$22,0,IF(PK$22-$D$7&gt;=$E135,IF(COUNTIF($KZ135:MO135,"&gt;0")&gt;0,VLOOKUP($C135,Input!$A$8:$HV$21,MATCH($OK$21+COUNTIF($KZ135:MO135,"&gt;0"),Input!$A$6:$HV$6,0),FALSE),0),0))*$D135</f>
        <v>0</v>
      </c>
      <c r="PL135" s="1">
        <f>IF($E135+$I135+$D$7&lt;=PL$22,0,IF(PL$22-$D$7&gt;=$E135,IF(COUNTIF($KZ135:MP135,"&gt;0")&gt;0,VLOOKUP($C135,Input!$A$8:$HV$21,MATCH($OK$21+COUNTIF($KZ135:MP135,"&gt;0"),Input!$A$6:$HV$6,0),FALSE),0),0))*$D135</f>
        <v>0</v>
      </c>
      <c r="PM135" s="1">
        <f>IF($E135+$I135+$D$7&lt;=PM$22,0,IF(PM$22-$D$7&gt;=$E135,IF(COUNTIF($KZ135:MQ135,"&gt;0")&gt;0,VLOOKUP($C135,Input!$A$8:$HV$21,MATCH($OK$21+COUNTIF($KZ135:MQ135,"&gt;0"),Input!$A$6:$HV$6,0),FALSE),0),0))*$D135</f>
        <v>0</v>
      </c>
      <c r="PN135" s="1">
        <f>IF($E135+$I135+$D$7&lt;=PN$22,0,IF(PN$22-$D$7&gt;=$E135,IF(COUNTIF($KZ135:MR135,"&gt;0")&gt;0,VLOOKUP($C135,Input!$A$8:$HV$21,MATCH($OK$21+COUNTIF($KZ135:MR135,"&gt;0"),Input!$A$6:$HV$6,0),FALSE),0),0))*$D135</f>
        <v>0</v>
      </c>
      <c r="PO135" s="1">
        <f>IF($E135+$I135+$D$7&lt;=PO$22,0,IF(PO$22-$D$7&gt;=$E135,IF(COUNTIF($KZ135:MS135,"&gt;0")&gt;0,VLOOKUP($C135,Input!$A$8:$HV$21,MATCH($OK$21+COUNTIF($KZ135:MS135,"&gt;0"),Input!$A$6:$HV$6,0),FALSE),0),0))*$D135</f>
        <v>0</v>
      </c>
      <c r="PP135" s="1">
        <f>IF($E135+$I135+$D$7&lt;=PP$22,0,IF(PP$22-$D$7&gt;=$E135,IF(COUNTIF($KZ135:MT135,"&gt;0")&gt;0,VLOOKUP($C135,Input!$A$8:$HV$21,MATCH($OK$21+COUNTIF($KZ135:MT135,"&gt;0"),Input!$A$6:$HV$6,0),FALSE),0),0))*$D135</f>
        <v>0</v>
      </c>
      <c r="PQ135" s="1">
        <f>IF($E135+$I135+$D$7&lt;=PQ$22,0,IF(PQ$22-$D$7&gt;=$E135,IF(COUNTIF($KZ135:MU135,"&gt;0")&gt;0,VLOOKUP($C135,Input!$A$8:$HV$21,MATCH($OK$21+COUNTIF($KZ135:MU135,"&gt;0"),Input!$A$6:$HV$6,0),FALSE),0),0))*$D135</f>
        <v>0</v>
      </c>
      <c r="PR135" s="1">
        <f>IF($E135+$I135+$D$7&lt;=PR$22,0,IF(PR$22-$D$7&gt;=$E135,IF(COUNTIF($KZ135:MV135,"&gt;0")&gt;0,VLOOKUP($C135,Input!$A$8:$HV$21,MATCH($OK$21+COUNTIF($KZ135:MV135,"&gt;0"),Input!$A$6:$HV$6,0),FALSE),0),0))*$D135</f>
        <v>0</v>
      </c>
      <c r="PS135" s="1">
        <f>IF($E135+$I135+$D$7&lt;=PS$22,0,IF(PS$22-$D$7&gt;=$E135,IF(COUNTIF($KZ135:MW135,"&gt;0")&gt;0,VLOOKUP($C135,Input!$A$8:$HV$21,MATCH($OK$21+COUNTIF($KZ135:MW135,"&gt;0"),Input!$A$6:$HV$6,0),FALSE),0),0))*$D135</f>
        <v>0</v>
      </c>
      <c r="PT135" s="1">
        <f>IF($E135+$I135+$D$7&lt;=PT$22,0,IF(PT$22-$D$7&gt;=$E135,IF(COUNTIF($KZ135:MX135,"&gt;0")&gt;0,VLOOKUP($C135,Input!$A$8:$HV$21,MATCH($OK$21+COUNTIF($KZ135:MX135,"&gt;0"),Input!$A$6:$HV$6,0),FALSE),0),0))*$D135</f>
        <v>0</v>
      </c>
      <c r="PV135" s="1" t="str">
        <f t="shared" si="871"/>
        <v>2020 MY All In - 40' Proterra 330 kWh {47 Buses}</v>
      </c>
      <c r="PW135" s="1">
        <f t="shared" si="951"/>
        <v>0</v>
      </c>
      <c r="PX135" s="1">
        <f t="shared" si="952"/>
        <v>0</v>
      </c>
      <c r="PY135" s="1">
        <f t="shared" si="953"/>
        <v>0</v>
      </c>
      <c r="PZ135" s="1">
        <f t="shared" si="954"/>
        <v>0</v>
      </c>
      <c r="QA135" s="1">
        <f t="shared" si="955"/>
        <v>40041228.963896111</v>
      </c>
      <c r="QB135" s="1">
        <f t="shared" si="956"/>
        <v>1176957.0608853851</v>
      </c>
      <c r="QC135" s="1">
        <f t="shared" si="957"/>
        <v>1199084.374134674</v>
      </c>
      <c r="QD135" s="1">
        <f t="shared" si="958"/>
        <v>1221293.6486022435</v>
      </c>
      <c r="QE135" s="1">
        <f t="shared" si="959"/>
        <v>1224505.5883706256</v>
      </c>
      <c r="QF135" s="1">
        <f t="shared" si="960"/>
        <v>1230628.2592312433</v>
      </c>
      <c r="QG135" s="1">
        <f t="shared" si="961"/>
        <v>4765704.5301623056</v>
      </c>
      <c r="QH135" s="1">
        <f t="shared" si="962"/>
        <v>1241493.0268164889</v>
      </c>
      <c r="QI135" s="1">
        <f t="shared" si="963"/>
        <v>1242119.5481525783</v>
      </c>
      <c r="QJ135" s="1">
        <f t="shared" si="964"/>
        <v>1238911.023035303</v>
      </c>
      <c r="QK135" s="1">
        <f t="shared" si="965"/>
        <v>1236512.6910351424</v>
      </c>
      <c r="QL135" s="1">
        <f t="shared" si="966"/>
        <v>1235910.2449076995</v>
      </c>
      <c r="QM135" s="1">
        <f t="shared" si="967"/>
        <v>1235451.7800380229</v>
      </c>
      <c r="QN135" s="1">
        <f t="shared" si="968"/>
        <v>1232841.8835449871</v>
      </c>
      <c r="QO135" s="1">
        <f t="shared" si="969"/>
        <v>0</v>
      </c>
      <c r="QP135" s="1">
        <f t="shared" si="970"/>
        <v>0</v>
      </c>
      <c r="QQ135" s="1">
        <f t="shared" si="971"/>
        <v>0</v>
      </c>
      <c r="QR135" s="1">
        <f t="shared" si="972"/>
        <v>0</v>
      </c>
      <c r="QS135" s="1">
        <f t="shared" si="973"/>
        <v>0</v>
      </c>
      <c r="QT135" s="1">
        <f t="shared" si="974"/>
        <v>0</v>
      </c>
      <c r="QU135" s="1">
        <f t="shared" si="975"/>
        <v>0</v>
      </c>
      <c r="QV135" s="1">
        <f t="shared" si="976"/>
        <v>0</v>
      </c>
      <c r="QW135" s="1">
        <f t="shared" si="977"/>
        <v>0</v>
      </c>
      <c r="QX135" s="1">
        <f t="shared" si="978"/>
        <v>0</v>
      </c>
      <c r="QY135" s="1">
        <f t="shared" si="979"/>
        <v>0</v>
      </c>
      <c r="QZ135" s="1">
        <f t="shared" si="980"/>
        <v>0</v>
      </c>
      <c r="RA135" s="1">
        <f t="shared" si="981"/>
        <v>0</v>
      </c>
      <c r="RB135" s="1">
        <f t="shared" si="982"/>
        <v>0</v>
      </c>
      <c r="RC135" s="1">
        <f t="shared" si="983"/>
        <v>0</v>
      </c>
      <c r="RD135" s="1">
        <f t="shared" si="984"/>
        <v>0</v>
      </c>
      <c r="RE135" s="1">
        <f t="shared" si="985"/>
        <v>0</v>
      </c>
      <c r="RF135" s="1">
        <f t="shared" si="986"/>
        <v>59522642.622812822</v>
      </c>
      <c r="RG135" s="1">
        <f t="shared" si="987"/>
        <v>49782809.841325559</v>
      </c>
      <c r="RH135" s="72"/>
      <c r="RI135" s="91"/>
    </row>
    <row r="136" spans="1:477" x14ac:dyDescent="0.25">
      <c r="A136" s="89"/>
      <c r="B136" s="148">
        <v>0.2</v>
      </c>
      <c r="C136" s="111" t="s">
        <v>75</v>
      </c>
      <c r="D136" s="85">
        <f t="shared" si="913"/>
        <v>47</v>
      </c>
      <c r="E136" s="83">
        <f t="shared" si="988"/>
        <v>2021</v>
      </c>
      <c r="F136" s="68">
        <f t="shared" si="870"/>
        <v>40000</v>
      </c>
      <c r="G136" s="69">
        <f>VLOOKUP($C136,Input!$A$8:$HV$39,MATCH(G$21,Input!$A$6:$HV$6,0),FALSE)</f>
        <v>0.47619047619047616</v>
      </c>
      <c r="H136" s="123">
        <f>VLOOKUP($C136,Input!$A$8:$HV$39,MATCH(H$21,Input!$A$6:$HV$6,0),FALSE)</f>
        <v>0</v>
      </c>
      <c r="I136" s="70">
        <f>VLOOKUP($C136,Input!$A$8:$HV$39,MATCH(I$21,Input!$A$6:$HV$6,0),FALSE)</f>
        <v>14</v>
      </c>
      <c r="J136" s="1">
        <f>+IF($E136=J$22,VLOOKUP($C136,Input!$A$8:$AN$39,MATCH(J$21,Input!$A$6:$AN$6,0),FALSE)+$H136,0)*$D136</f>
        <v>0</v>
      </c>
      <c r="K136" s="1">
        <f>+IF($E136=K$22,VLOOKUP($C136,Input!$A$8:$AN$39,MATCH(K$21,Input!$A$6:$AN$6,0),FALSE)+$H136,0)*$D136</f>
        <v>0</v>
      </c>
      <c r="L136" s="1">
        <f>+IF($E136=L$22,VLOOKUP($C136,Input!$A$8:$AN$39,MATCH(L$21,Input!$A$6:$AN$6,0),FALSE)+$H136,0)*$D136</f>
        <v>0</v>
      </c>
      <c r="M136" s="1">
        <f>+IF($E136=M$22,VLOOKUP($C136,Input!$A$8:$AN$39,MATCH(M$21,Input!$A$6:$AN$6,0),FALSE)+$H136,0)*$D136</f>
        <v>0</v>
      </c>
      <c r="N136" s="1">
        <f>+IF($E136=N$22,VLOOKUP($C136,Input!$A$8:$AN$39,MATCH(N$21,Input!$A$6:$AN$6,0),FALSE)+$H136,0)*$D136</f>
        <v>0</v>
      </c>
      <c r="O136" s="1">
        <f>+IF($E136=O$22,VLOOKUP($C136,Input!$A$8:$AN$39,MATCH(O$21,Input!$A$6:$AN$6,0),FALSE)+$H136,0)*$D136</f>
        <v>33110270.682876769</v>
      </c>
      <c r="P136" s="1">
        <f>+IF($E136=P$22,VLOOKUP($C136,Input!$A$8:$AN$39,MATCH(P$21,Input!$A$6:$AN$6,0),FALSE)+$H136,0)*$D136</f>
        <v>0</v>
      </c>
      <c r="Q136" s="1">
        <f>+IF($E136=Q$22,VLOOKUP($C136,Input!$A$8:$AN$39,MATCH(Q$21,Input!$A$6:$AN$6,0),FALSE)+$H136,0)*$D136</f>
        <v>0</v>
      </c>
      <c r="R136" s="1">
        <f>+IF($E136=R$22,VLOOKUP($C136,Input!$A$8:$AN$39,MATCH(R$21,Input!$A$6:$AN$6,0),FALSE)+$H136,0)*$D136</f>
        <v>0</v>
      </c>
      <c r="S136" s="1">
        <f>+IF($E136=S$22,VLOOKUP($C136,Input!$A$8:$AN$39,MATCH(S$21,Input!$A$6:$AN$6,0),FALSE)+$H136,0)*$D136</f>
        <v>0</v>
      </c>
      <c r="T136" s="1">
        <f>+IF($E136=T$22,VLOOKUP($C136,Input!$A$8:$AN$39,MATCH(T$21,Input!$A$6:$AN$6,0),FALSE)+$H136,0)*$D136</f>
        <v>0</v>
      </c>
      <c r="U136" s="1">
        <f>+IF($E136=U$22,VLOOKUP($C136,Input!$A$8:$AN$39,MATCH(U$21,Input!$A$6:$AN$6,0),FALSE)+$H136,0)*$D136</f>
        <v>0</v>
      </c>
      <c r="V136" s="1">
        <f>+IF($E136=V$22,VLOOKUP($C136,Input!$A$8:$AN$39,MATCH(V$21,Input!$A$6:$AN$6,0),FALSE)+$H136,0)*$D136</f>
        <v>0</v>
      </c>
      <c r="W136" s="1">
        <f>+IF($E136=W$22,VLOOKUP($C136,Input!$A$8:$AN$39,MATCH(W$21,Input!$A$6:$AN$6,0),FALSE)+$H136,0)*$D136</f>
        <v>0</v>
      </c>
      <c r="X136" s="1">
        <f>+IF($E136=X$22,VLOOKUP($C136,Input!$A$8:$AN$39,MATCH(X$21,Input!$A$6:$AN$6,0),FALSE)+$H136,0)*$D136</f>
        <v>0</v>
      </c>
      <c r="Y136" s="1">
        <f>+IF($E136=Y$22,VLOOKUP($C136,Input!$A$8:$AN$39,MATCH(Y$21,Input!$A$6:$AN$6,0),FALSE)+$H136,0)*$D136</f>
        <v>0</v>
      </c>
      <c r="Z136" s="1">
        <f>+IF($E136=Z$22,VLOOKUP($C136,Input!$A$8:$AN$39,MATCH(Z$21,Input!$A$6:$AN$6,0),FALSE)+$H136,0)*$D136</f>
        <v>0</v>
      </c>
      <c r="AA136" s="1">
        <f>+IF($E136=AA$22,VLOOKUP($C136,Input!$A$8:$AN$39,MATCH(AA$21,Input!$A$6:$AN$6,0),FALSE)+$H136,0)*$D136</f>
        <v>0</v>
      </c>
      <c r="AB136" s="1">
        <f>+IF($E136=AB$22,VLOOKUP($C136,Input!$A$8:$AN$39,MATCH(AB$21,Input!$A$6:$AN$6,0),FALSE)+$H136,0)*$D136</f>
        <v>0</v>
      </c>
      <c r="AC136" s="1">
        <f>+IF($E136=AC$22,VLOOKUP($C136,Input!$A$8:$AN$39,MATCH(AC$21,Input!$A$6:$AN$6,0),FALSE)+$H136,0)*$D136</f>
        <v>0</v>
      </c>
      <c r="AD136" s="1">
        <f>+IF($E136=AD$22,VLOOKUP($C136,Input!$A$8:$AN$39,MATCH(AD$21,Input!$A$6:$AN$6,0),FALSE)+$H136,0)*$D136</f>
        <v>0</v>
      </c>
      <c r="AE136" s="1">
        <f>+IF($E136=AE$22,VLOOKUP($C136,Input!$A$8:$AN$39,MATCH(AE$21,Input!$A$6:$AN$6,0),FALSE)+$H136,0)*$D136</f>
        <v>0</v>
      </c>
      <c r="AF136" s="1">
        <f>+IF($E136=AF$22,VLOOKUP($C136,Input!$A$8:$AN$39,MATCH(AF$21,Input!$A$6:$AN$6,0),FALSE)+$H136,0)*$D136</f>
        <v>0</v>
      </c>
      <c r="AG136" s="1">
        <f>+IF($E136=AG$22,VLOOKUP($C136,Input!$A$8:$AN$39,MATCH(AG$21,Input!$A$6:$AN$6,0),FALSE)+$H136,0)*$D136</f>
        <v>0</v>
      </c>
      <c r="AH136" s="1">
        <f>+IF($E136=AH$22,VLOOKUP($C136,Input!$A$8:$AN$39,MATCH(AH$21,Input!$A$6:$AN$6,0),FALSE)+$H136,0)*$D136</f>
        <v>0</v>
      </c>
      <c r="AI136" s="1">
        <f>+IF($E136=AI$22,VLOOKUP($C136,Input!$A$8:$AN$39,MATCH(AI$21,Input!$A$6:$AN$6,0),FALSE)+$H136,0)*$D136</f>
        <v>0</v>
      </c>
      <c r="AJ136" s="1">
        <f>+IF($E136=AJ$22,VLOOKUP($C136,Input!$A$8:$AN$39,MATCH(AJ$21,Input!$A$6:$AN$6,0),FALSE)+$H136,0)*$D136</f>
        <v>0</v>
      </c>
      <c r="AK136" s="1">
        <f>+IF($E136=AK$22,VLOOKUP($C136,Input!$A$8:$AN$39,MATCH(AK$21,Input!$A$6:$AN$6,0),FALSE)+$H136,0)*$D136</f>
        <v>0</v>
      </c>
      <c r="AL136" s="1">
        <f>+IF($E136=AL$22,VLOOKUP($C136,Input!$A$8:$AN$39,MATCH(AL$21,Input!$A$6:$AN$6,0),FALSE)+$H136,0)*$D136</f>
        <v>0</v>
      </c>
      <c r="AM136" s="1">
        <f>+IF($E136=AM$22,VLOOKUP($C136,Input!$A$8:$AN$39,MATCH(AM$21,Input!$A$6:$AN$6,0),FALSE)+$H136,0)*$D136</f>
        <v>0</v>
      </c>
      <c r="AN136" s="1">
        <f>+IF($E136=AN$22,VLOOKUP($C136,Input!$A$8:$AN$39,MATCH(AN$21,Input!$A$6:$AN$6,0),FALSE)+$H136,0)*$D136</f>
        <v>0</v>
      </c>
      <c r="AO136" s="1">
        <f>+IF($E136=AO$22,VLOOKUP($C136,Input!$A$8:$AN$39,MATCH(AO$21,Input!$A$6:$AN$6,0),FALSE)+$H136,0)*$D136</f>
        <v>0</v>
      </c>
      <c r="AP136" s="1">
        <f>+IF($E136=AP$22,VLOOKUP($C136,Input!$A$8:$AN$39,MATCH(AP$21,Input!$A$6:$AN$6,0),FALSE)+$H136,0)*$D136</f>
        <v>0</v>
      </c>
      <c r="AQ136" s="1">
        <f>+IF($E136=AQ$22,VLOOKUP($C136,Input!$A$8:$AN$39,MATCH(AQ$21,Input!$A$6:$AN$6,0),FALSE)+$H136,0)*$D136</f>
        <v>0</v>
      </c>
      <c r="AR136" s="1">
        <f>+IF($E136=AR$22,VLOOKUP($C136,Input!$A$8:$AN$39,MATCH(AR$21,Input!$A$6:$AN$6,0),FALSE)+$H136,0)*$D136</f>
        <v>0</v>
      </c>
      <c r="AT136" t="str">
        <f>VLOOKUP($C136,Input!$A$8:$HV$39,MATCH(AT$21,Input!$A$6:$HV$6,0),FALSE)</f>
        <v>Parts and administrative cost</v>
      </c>
      <c r="AU136" s="1">
        <f>+IF($E136=AU$22,VLOOKUP($C136,Input!$A$8:$HV$39,MATCH(AU$21,Input!$A$6:$HV$6,0),FALSE),0)*$D136</f>
        <v>0</v>
      </c>
      <c r="AV136" s="1">
        <f>+IF($E136=AV$22,VLOOKUP($C136,Input!$A$8:$HV$39,MATCH(AV$21,Input!$A$6:$HV$6,0),FALSE),0)*$D136</f>
        <v>0</v>
      </c>
      <c r="AW136" s="1">
        <f>+IF($E136=AW$22,VLOOKUP($C136,Input!$A$8:$HV$39,MATCH(AW$21,Input!$A$6:$HV$6,0),FALSE),0)*$D136</f>
        <v>0</v>
      </c>
      <c r="AX136" s="1">
        <f>+IF($E136=AX$22,VLOOKUP($C136,Input!$A$8:$HV$39,MATCH(AX$21,Input!$A$6:$HV$6,0),FALSE),0)*$D136</f>
        <v>0</v>
      </c>
      <c r="AY136" s="1">
        <f>+IF($E136=AY$22,VLOOKUP($C136,Input!$A$8:$HV$39,MATCH(AY$21,Input!$A$6:$HV$6,0),FALSE),0)*$D136</f>
        <v>0</v>
      </c>
      <c r="AZ136" s="1">
        <f>+IF($E136=AZ$22,VLOOKUP($C136,Input!$A$8:$HV$39,MATCH(AZ$21,Input!$A$6:$HV$6,0),FALSE),0)*$D136</f>
        <v>827756.7670719194</v>
      </c>
      <c r="BA136" s="1">
        <f>+IF($E136=BA$22,VLOOKUP($C136,Input!$A$8:$HV$39,MATCH(BA$21,Input!$A$6:$HV$6,0),FALSE),0)*$D136</f>
        <v>0</v>
      </c>
      <c r="BB136" s="1">
        <f>+IF($E136=BB$22,VLOOKUP($C136,Input!$A$8:$HV$39,MATCH(BB$21,Input!$A$6:$HV$6,0),FALSE),0)*$D136</f>
        <v>0</v>
      </c>
      <c r="BC136" s="1">
        <f>+IF($E136=BC$22,VLOOKUP($C136,Input!$A$8:$HV$39,MATCH(BC$21,Input!$A$6:$HV$6,0),FALSE),0)*$D136</f>
        <v>0</v>
      </c>
      <c r="BD136" s="1">
        <f>+IF($E136=BD$22,VLOOKUP($C136,Input!$A$8:$HV$39,MATCH(BD$21,Input!$A$6:$HV$6,0),FALSE),0)*$D136</f>
        <v>0</v>
      </c>
      <c r="BE136" s="1">
        <f>+IF($E136=BE$22,VLOOKUP($C136,Input!$A$8:$HV$39,MATCH(BE$21,Input!$A$6:$HV$6,0),FALSE),0)*$D136</f>
        <v>0</v>
      </c>
      <c r="BF136" s="1">
        <f>+IF($E136=BF$22,VLOOKUP($C136,Input!$A$8:$HV$39,MATCH(BF$21,Input!$A$6:$HV$6,0),FALSE),0)*$D136</f>
        <v>0</v>
      </c>
      <c r="BG136" s="1">
        <f>+IF($E136=BG$22,VLOOKUP($C136,Input!$A$8:$HV$39,MATCH(BG$21,Input!$A$6:$HV$6,0),FALSE),0)*$D136</f>
        <v>0</v>
      </c>
      <c r="BH136" s="1">
        <f>+IF($E136=BH$22,VLOOKUP($C136,Input!$A$8:$HV$39,MATCH(BH$21,Input!$A$6:$HV$6,0),FALSE),0)*$D136</f>
        <v>0</v>
      </c>
      <c r="BI136" s="1">
        <f>+IF($E136=BI$22,VLOOKUP($C136,Input!$A$8:$HV$39,MATCH(BI$21,Input!$A$6:$HV$6,0),FALSE),0)*$D136</f>
        <v>0</v>
      </c>
      <c r="BJ136" s="1">
        <f>+IF($E136=BJ$22,VLOOKUP($C136,Input!$A$8:$HV$39,MATCH(BJ$21,Input!$A$6:$HV$6,0),FALSE),0)*$D136</f>
        <v>0</v>
      </c>
      <c r="BK136" s="1">
        <f>+IF($E136=BK$22,VLOOKUP($C136,Input!$A$8:$HV$39,MATCH(BK$21,Input!$A$6:$HV$6,0),FALSE),0)*$D136</f>
        <v>0</v>
      </c>
      <c r="BL136" s="1">
        <f>+IF($E136=BL$22,VLOOKUP($C136,Input!$A$8:$HV$39,MATCH(BL$21,Input!$A$6:$HV$6,0),FALSE),0)*$D136</f>
        <v>0</v>
      </c>
      <c r="BM136" s="1">
        <f>+IF($E136=BM$22,VLOOKUP($C136,Input!$A$8:$HV$39,MATCH(BM$21,Input!$A$6:$HV$6,0),FALSE),0)*$D136</f>
        <v>0</v>
      </c>
      <c r="BN136" s="1">
        <f>+IF($E136=BN$22,VLOOKUP($C136,Input!$A$8:$HV$39,MATCH(BN$21,Input!$A$6:$HV$6,0),FALSE),0)*$D136</f>
        <v>0</v>
      </c>
      <c r="BO136" s="1">
        <f>+IF($E136=BO$22,VLOOKUP($C136,Input!$A$8:$HV$39,MATCH(BO$21,Input!$A$6:$HV$6,0),FALSE),0)*$D136</f>
        <v>0</v>
      </c>
      <c r="BP136" s="1">
        <f>+IF($E136=BP$22,VLOOKUP($C136,Input!$A$8:$HV$39,MATCH(BP$21,Input!$A$6:$HV$6,0),FALSE),0)*$D136</f>
        <v>0</v>
      </c>
      <c r="BQ136" s="1">
        <f>+IF($E136=BQ$22,VLOOKUP($C136,Input!$A$8:$HV$39,MATCH(BQ$21,Input!$A$6:$HV$6,0),FALSE),0)*$D136</f>
        <v>0</v>
      </c>
      <c r="BR136" s="1">
        <f>+IF($E136=BR$22,VLOOKUP($C136,Input!$A$8:$HV$39,MATCH(BR$21,Input!$A$6:$HV$6,0),FALSE),0)*$D136</f>
        <v>0</v>
      </c>
      <c r="BS136" s="1">
        <f>+IF($E136=BS$22,VLOOKUP($C136,Input!$A$8:$HV$39,MATCH(BS$21,Input!$A$6:$HV$6,0),FALSE),0)*$D136</f>
        <v>0</v>
      </c>
      <c r="BT136" s="1">
        <f>+IF($E136=BT$22,VLOOKUP($C136,Input!$A$8:$HV$39,MATCH(BT$21,Input!$A$6:$HV$6,0),FALSE),0)*$D136</f>
        <v>0</v>
      </c>
      <c r="BU136" s="1">
        <f>+IF($E136=BU$22,VLOOKUP($C136,Input!$A$8:$HV$39,MATCH(BU$21,Input!$A$6:$HV$6,0),FALSE),0)*$D136</f>
        <v>0</v>
      </c>
      <c r="BV136" s="1">
        <f>+IF($E136=BV$22,VLOOKUP($C136,Input!$A$8:$HV$39,MATCH(BV$21,Input!$A$6:$HV$6,0),FALSE),0)*$D136</f>
        <v>0</v>
      </c>
      <c r="BW136" s="1">
        <f>+IF($E136=BW$22,VLOOKUP($C136,Input!$A$8:$HV$39,MATCH(BW$21,Input!$A$6:$HV$6,0),FALSE),0)*$D136</f>
        <v>0</v>
      </c>
      <c r="BX136" s="1">
        <f>+IF($E136=BX$22,VLOOKUP($C136,Input!$A$8:$HV$39,MATCH(BX$21,Input!$A$6:$HV$6,0),FALSE),0)*$D136</f>
        <v>0</v>
      </c>
      <c r="BY136" s="1">
        <f>+IF($E136=BY$22,VLOOKUP($C136,Input!$A$8:$HV$39,MATCH(BY$21,Input!$A$6:$HV$6,0),FALSE),0)*$D136</f>
        <v>0</v>
      </c>
      <c r="BZ136" s="1">
        <f>+IF($E136=BZ$22,VLOOKUP($C136,Input!$A$8:$HV$39,MATCH(BZ$21,Input!$A$6:$HV$6,0),FALSE),0)*$D136</f>
        <v>0</v>
      </c>
      <c r="CA136" s="1">
        <f>+IF($E136=CA$22,VLOOKUP($C136,Input!$A$8:$HV$39,MATCH(CA$21,Input!$A$6:$HV$6,0),FALSE),0)*$D136</f>
        <v>0</v>
      </c>
      <c r="CB136" s="1">
        <f>+IF($E136=CB$22,VLOOKUP($C136,Input!$A$8:$HV$39,MATCH(CB$21,Input!$A$6:$HV$6,0),FALSE),0)*$D136</f>
        <v>0</v>
      </c>
      <c r="CC136" s="1">
        <f>+IF($E136=CC$22,VLOOKUP($C136,Input!$A$8:$HV$39,MATCH(CC$21,Input!$A$6:$HV$6,0),FALSE),0)*$D136</f>
        <v>0</v>
      </c>
      <c r="CE136" t="str">
        <f>VLOOKUP($C136,Input!$A$8:$HV$39,MATCH(CE$21,Input!$A$6:$HV$6,0),FALSE)</f>
        <v>Replace Battery @ 7 Yr</v>
      </c>
      <c r="CF136" s="1">
        <f>IF($E136+$I136+$D$7&lt;=CF$22,0,IF(CF$22-$D$7&gt;=$E136,IF(COUNTIF($KZ136:LP136,"&gt;0")&gt;0,VLOOKUP($C136,Input!$A$8:$HV$21,MATCH($CE$21+COUNTIF($KZ136:LP136,"&gt;0"),Input!$A$6:$HV$6,0),FALSE),0),0))*$D136</f>
        <v>0</v>
      </c>
      <c r="CG136" s="1">
        <f>IF($E136+$I136+$D$7&lt;=CG$22,0,IF(CG$22-$D$7&gt;=$E136,IF(COUNTIF($KZ136:LQ136,"&gt;0")&gt;0,VLOOKUP($C136,Input!$A$8:$HV$21,MATCH($CE$21+COUNTIF($KZ136:LQ136,"&gt;0"),Input!$A$6:$HV$6,0),FALSE),0),0))*$D136</f>
        <v>0</v>
      </c>
      <c r="CH136" s="1">
        <f>IF($E136+$I136+$D$7&lt;=CH$22,0,IF(CH$22-$D$7&gt;=$E136,IF(COUNTIF($KZ136:LR136,"&gt;0")&gt;0,VLOOKUP($C136,Input!$A$8:$HV$21,MATCH($CE$21+COUNTIF($KZ136:LR136,"&gt;0"),Input!$A$6:$HV$6,0),FALSE),0),0))*$D136</f>
        <v>0</v>
      </c>
      <c r="CI136" s="1">
        <f>IF($E136+$I136+$D$7&lt;=CI$22,0,IF(CI$22-$D$7&gt;=$E136,IF(COUNTIF($KZ136:LS136,"&gt;0")&gt;0,VLOOKUP($C136,Input!$A$8:$HV$21,MATCH($CE$21+COUNTIF($KZ136:LS136,"&gt;0"),Input!$A$6:$HV$6,0),FALSE),0),0))*$D136</f>
        <v>0</v>
      </c>
      <c r="CJ136" s="1">
        <f>IF($E136+$I136+$D$7&lt;=CJ$22,0,IF(CJ$22-$D$7&gt;=$E136,IF(COUNTIF($KZ136:LT136,"&gt;0")&gt;0,VLOOKUP($C136,Input!$A$8:$HV$21,MATCH($CE$21+COUNTIF($KZ136:LT136,"&gt;0"),Input!$A$6:$HV$6,0),FALSE),0),0))*$D136</f>
        <v>0</v>
      </c>
      <c r="CK136" s="1">
        <f>IF($E136+$I136+$D$7&lt;=CK$22,0,IF(CK$22-$D$7&gt;=$E136,IF(COUNTIF($KZ136:LU136,"&gt;0")&gt;0,VLOOKUP($C136,Input!$A$8:$HV$21,MATCH($CE$21+COUNTIF($KZ136:LU136,"&gt;0"),Input!$A$6:$HV$6,0),FALSE),0),0))*$D136</f>
        <v>0</v>
      </c>
      <c r="CL136" s="1">
        <f>IF($E136+$I136+$D$7&lt;=CL$22,0,IF(CL$22-$D$7&gt;=$E136,IF(COUNTIF($KZ136:LV136,"&gt;0")&gt;0,VLOOKUP($C136,Input!$A$8:$HV$21,MATCH($CE$21+COUNTIF($KZ136:LV136,"&gt;0"),Input!$A$6:$HV$6,0),FALSE),0),0))*$D136</f>
        <v>0</v>
      </c>
      <c r="CM136" s="1">
        <f>IF($E136+$I136+$D$7&lt;=CM$22,0,IF(CM$22-$D$7&gt;=$E136,IF(COUNTIF($KZ136:LW136,"&gt;0")&gt;0,VLOOKUP($C136,Input!$A$8:$HV$21,MATCH($CE$21+COUNTIF($KZ136:LW136,"&gt;0"),Input!$A$6:$HV$6,0),FALSE),0),0))*$D136</f>
        <v>0</v>
      </c>
      <c r="CN136" s="1">
        <f>IF($E136+$I136+$D$7&lt;=CN$22,0,IF(CN$22-$D$7&gt;=$E136,IF(COUNTIF($KZ136:LX136,"&gt;0")&gt;0,VLOOKUP($C136,Input!$A$8:$HV$21,MATCH($CE$21+COUNTIF($KZ136:LX136,"&gt;0"),Input!$A$6:$HV$6,0),FALSE),0),0))*$D136</f>
        <v>0</v>
      </c>
      <c r="CO136" s="1">
        <f>IF($E136+$I136+$D$7&lt;=CO$22,0,IF(CO$22-$D$7&gt;=$E136,IF(COUNTIF($KZ136:LY136,"&gt;0")&gt;0,VLOOKUP($C136,Input!$A$8:$HV$21,MATCH($CE$21+COUNTIF($KZ136:LY136,"&gt;0"),Input!$A$6:$HV$6,0),FALSE),0),0))*$D136</f>
        <v>0</v>
      </c>
      <c r="CP136" s="1">
        <f>IF($E136+$I136+$D$7&lt;=CP$22,0,IF(CP$22-$D$7&gt;=$E136,IF(COUNTIF($KZ136:LZ136,"&gt;0")&gt;0,VLOOKUP($C136,Input!$A$8:$HV$21,MATCH($CE$21+COUNTIF($KZ136:LZ136,"&gt;0"),Input!$A$6:$HV$6,0),FALSE),0),0))*$D136</f>
        <v>0</v>
      </c>
      <c r="CQ136" s="1">
        <f>IF($E136+$I136+$D$7&lt;=CQ$22,0,IF(CQ$22-$D$7&gt;=$E136,IF(COUNTIF($KZ136:MA136,"&gt;0")&gt;0,VLOOKUP($C136,Input!$A$8:$HV$21,MATCH($CE$21+COUNTIF($KZ136:MA136,"&gt;0"),Input!$A$6:$HV$6,0),FALSE),0),0))*$D136</f>
        <v>3525000</v>
      </c>
      <c r="CR136" s="1">
        <f>IF($E136+$I136+$D$7&lt;=CR$22,0,IF(CR$22-$D$7&gt;=$E136,IF(COUNTIF($KZ136:MB136,"&gt;0")&gt;0,VLOOKUP($C136,Input!$A$8:$HV$21,MATCH($CE$21+COUNTIF($KZ136:MB136,"&gt;0"),Input!$A$6:$HV$6,0),FALSE),0),0))*$D136</f>
        <v>0</v>
      </c>
      <c r="CS136" s="1">
        <f>IF($E136+$I136+$D$7&lt;=CS$22,0,IF(CS$22-$D$7&gt;=$E136,IF(COUNTIF($KZ136:MC136,"&gt;0")&gt;0,VLOOKUP($C136,Input!$A$8:$HV$21,MATCH($CE$21+COUNTIF($KZ136:MC136,"&gt;0"),Input!$A$6:$HV$6,0),FALSE),0),0))*$D136</f>
        <v>0</v>
      </c>
      <c r="CT136" s="1">
        <f>IF($E136+$I136+$D$7&lt;=CT$22,0,IF(CT$22-$D$7&gt;=$E136,IF(COUNTIF($KZ136:MD136,"&gt;0")&gt;0,VLOOKUP($C136,Input!$A$8:$HV$21,MATCH($CE$21+COUNTIF($KZ136:MD136,"&gt;0"),Input!$A$6:$HV$6,0),FALSE),0),0))*$D136</f>
        <v>0</v>
      </c>
      <c r="CU136" s="1">
        <f>IF($E136+$I136+$D$7&lt;=CU$22,0,IF(CU$22-$D$7&gt;=$E136,IF(COUNTIF($KZ136:ME136,"&gt;0")&gt;0,VLOOKUP($C136,Input!$A$8:$HV$21,MATCH($CE$21+COUNTIF($KZ136:ME136,"&gt;0"),Input!$A$6:$HV$6,0),FALSE),0),0))*$D136</f>
        <v>0</v>
      </c>
      <c r="CV136" s="1">
        <f>IF($E136+$I136+$D$7&lt;=CV$22,0,IF(CV$22-$D$7&gt;=$E136,IF(COUNTIF($KZ136:MF136,"&gt;0")&gt;0,VLOOKUP($C136,Input!$A$8:$HV$21,MATCH($CE$21+COUNTIF($KZ136:MF136,"&gt;0"),Input!$A$6:$HV$6,0),FALSE),0),0))*$D136</f>
        <v>0</v>
      </c>
      <c r="CW136" s="1">
        <f>IF($E136+$I136+$D$7&lt;=CW$22,0,IF(CW$22-$D$7&gt;=$E136,IF(COUNTIF($KZ136:MG136,"&gt;0")&gt;0,VLOOKUP($C136,Input!$A$8:$HV$21,MATCH($CE$21+COUNTIF($KZ136:MG136,"&gt;0"),Input!$A$6:$HV$6,0),FALSE),0),0))*$D136</f>
        <v>0</v>
      </c>
      <c r="CX136" s="1">
        <f>IF($E136+$I136+$D$7&lt;=CX$22,0,IF(CX$22-$D$7&gt;=$E136,IF(COUNTIF($KZ136:MH136,"&gt;0")&gt;0,VLOOKUP($C136,Input!$A$8:$HV$21,MATCH($CE$21+COUNTIF($KZ136:MH136,"&gt;0"),Input!$A$6:$HV$6,0),FALSE),0),0))*$D136</f>
        <v>0</v>
      </c>
      <c r="CY136" s="1">
        <f>IF($E136+$I136+$D$7&lt;=CY$22,0,IF(CY$22-$D$7&gt;=$E136,IF(COUNTIF($KZ136:MI136,"&gt;0")&gt;0,VLOOKUP($C136,Input!$A$8:$HV$21,MATCH($CE$21+COUNTIF($KZ136:MI136,"&gt;0"),Input!$A$6:$HV$6,0),FALSE),0),0))*$D136</f>
        <v>0</v>
      </c>
      <c r="CZ136" s="1">
        <f>IF($E136+$I136+$D$7&lt;=CZ$22,0,IF(CZ$22-$D$7&gt;=$E136,IF(COUNTIF($KZ136:MJ136,"&gt;0")&gt;0,VLOOKUP($C136,Input!$A$8:$HV$21,MATCH($CE$21+COUNTIF($KZ136:MJ136,"&gt;0"),Input!$A$6:$HV$6,0),FALSE),0),0))*$D136</f>
        <v>0</v>
      </c>
      <c r="DA136" s="1">
        <f>IF($E136+$I136+$D$7&lt;=DA$22,0,IF(DA$22-$D$7&gt;=$E136,IF(COUNTIF($KZ136:MK136,"&gt;0")&gt;0,VLOOKUP($C136,Input!$A$8:$HV$21,MATCH($CE$21+COUNTIF($KZ136:MK136,"&gt;0"),Input!$A$6:$HV$6,0),FALSE),0),0))*$D136</f>
        <v>0</v>
      </c>
      <c r="DB136" s="1">
        <f>IF($E136+$I136+$D$7&lt;=DB$22,0,IF(DB$22-$D$7&gt;=$E136,IF(COUNTIF($KZ136:ML136,"&gt;0")&gt;0,VLOOKUP($C136,Input!$A$8:$HV$21,MATCH($CE$21+COUNTIF($KZ136:ML136,"&gt;0"),Input!$A$6:$HV$6,0),FALSE),0),0))*$D136</f>
        <v>0</v>
      </c>
      <c r="DC136" s="1">
        <f>IF($E136+$I136+$D$7&lt;=DC$22,0,IF(DC$22-$D$7&gt;=$E136,IF(COUNTIF($KZ136:MM136,"&gt;0")&gt;0,VLOOKUP($C136,Input!$A$8:$HV$21,MATCH($CE$21+COUNTIF($KZ136:MM136,"&gt;0"),Input!$A$6:$HV$6,0),FALSE),0),0))*$D136</f>
        <v>0</v>
      </c>
      <c r="DD136" s="1">
        <f>IF($E136+$I136+$D$7&lt;=DD$22,0,IF(DD$22-$D$7&gt;=$E136,IF(COUNTIF($KZ136:MN136,"&gt;0")&gt;0,VLOOKUP($C136,Input!$A$8:$HV$21,MATCH($CE$21+COUNTIF($KZ136:MN136,"&gt;0"),Input!$A$6:$HV$6,0),FALSE),0),0))*$D136</f>
        <v>0</v>
      </c>
      <c r="DE136" s="1">
        <f>IF($E136+$I136+$D$7&lt;=DE$22,0,IF(DE$22-$D$7&gt;=$E136,IF(COUNTIF($KZ136:MO136,"&gt;0")&gt;0,VLOOKUP($C136,Input!$A$8:$HV$21,MATCH($CE$21+COUNTIF($KZ136:MO136,"&gt;0"),Input!$A$6:$HV$6,0),FALSE),0),0))*$D136</f>
        <v>0</v>
      </c>
      <c r="DF136" s="1">
        <f>IF($E136+$I136+$D$7&lt;=DF$22,0,IF(DF$22-$D$7&gt;=$E136,IF(COUNTIF($KZ136:MP136,"&gt;0")&gt;0,VLOOKUP($C136,Input!$A$8:$HV$21,MATCH($CE$21+COUNTIF($KZ136:MP136,"&gt;0"),Input!$A$6:$HV$6,0),FALSE),0),0))*$D136</f>
        <v>0</v>
      </c>
      <c r="DG136" s="1">
        <f>IF($E136+$I136+$D$7&lt;=DG$22,0,IF(DG$22-$D$7&gt;=$E136,IF(COUNTIF($KZ136:MQ136,"&gt;0")&gt;0,VLOOKUP($C136,Input!$A$8:$HV$21,MATCH($CE$21+COUNTIF($KZ136:MQ136,"&gt;0"),Input!$A$6:$HV$6,0),FALSE),0),0))*$D136</f>
        <v>0</v>
      </c>
      <c r="DH136" s="1">
        <f>IF($E136+$I136+$D$7&lt;=DH$22,0,IF(DH$22-$D$7&gt;=$E136,IF(COUNTIF($KZ136:MR136,"&gt;0")&gt;0,VLOOKUP($C136,Input!$A$8:$HV$21,MATCH($CE$21+COUNTIF($KZ136:MR136,"&gt;0"),Input!$A$6:$HV$6,0),FALSE),0),0))*$D136</f>
        <v>0</v>
      </c>
      <c r="DI136" s="1">
        <f>IF($E136+$I136+$D$7&lt;=DI$22,0,IF(DI$22-$D$7&gt;=$E136,IF(COUNTIF($KZ136:MS136,"&gt;0")&gt;0,VLOOKUP($C136,Input!$A$8:$HV$21,MATCH($CE$21+COUNTIF($KZ136:MS136,"&gt;0"),Input!$A$6:$HV$6,0),FALSE),0),0))*$D136</f>
        <v>0</v>
      </c>
      <c r="DJ136" s="1">
        <f>IF($E136+$I136+$D$7&lt;=DJ$22,0,IF(DJ$22-$D$7&gt;=$E136,IF(COUNTIF($KZ136:MT136,"&gt;0")&gt;0,VLOOKUP($C136,Input!$A$8:$HV$21,MATCH($CE$21+COUNTIF($KZ136:MT136,"&gt;0"),Input!$A$6:$HV$6,0),FALSE),0),0))*$D136</f>
        <v>0</v>
      </c>
      <c r="DK136" s="1">
        <f>IF($E136+$I136+$D$7&lt;=DK$22,0,IF(DK$22-$D$7&gt;=$E136,IF(COUNTIF($KZ136:MU136,"&gt;0")&gt;0,VLOOKUP($C136,Input!$A$8:$HV$21,MATCH($CE$21+COUNTIF($KZ136:MU136,"&gt;0"),Input!$A$6:$HV$6,0),FALSE),0),0))*$D136</f>
        <v>0</v>
      </c>
      <c r="DL136" s="1">
        <f>IF($E136+$I136+$D$7&lt;=DL$22,0,IF(DL$22-$D$7&gt;=$E136,IF(COUNTIF($KZ136:MV136,"&gt;0")&gt;0,VLOOKUP($C136,Input!$A$8:$HV$21,MATCH($CE$21+COUNTIF($KZ136:MV136,"&gt;0"),Input!$A$6:$HV$6,0),FALSE),0),0))*$D136</f>
        <v>0</v>
      </c>
      <c r="DM136" s="1">
        <f>IF($E136+$I136+$D$7&lt;=DM$22,0,IF(DM$22-$D$7&gt;=$E136,IF(COUNTIF($KZ136:MW136,"&gt;0")&gt;0,VLOOKUP($C136,Input!$A$8:$HV$21,MATCH($CE$21+COUNTIF($KZ136:MW136,"&gt;0"),Input!$A$6:$HV$6,0),FALSE),0),0))*$D136</f>
        <v>0</v>
      </c>
      <c r="DN136" s="1">
        <f>IF($E136+$I136+$D$7&lt;=DN$22,0,IF(DN$22-$D$7&gt;=$E136,IF(COUNTIF($KZ136:MX136,"&gt;0")&gt;0,VLOOKUP($C136,Input!$A$8:$HV$21,MATCH($CE$21+COUNTIF($KZ136:MX136,"&gt;0"),Input!$A$6:$HV$6,0),FALSE),0),0))*$D136</f>
        <v>0</v>
      </c>
      <c r="DP136" t="str">
        <f>+VLOOKUP($C136,Input!$A$8:$GZ$39,MATCH(DP$21,Input!$A$6:$GZ$6,0),FALSE)</f>
        <v>Bus Maintenance at 0.6/mile</v>
      </c>
      <c r="DQ136" s="1">
        <f>IF($E136+$I136+$D$7&lt;=DQ$22,0,IF(DQ$22-$D$7&gt;=$E136,IF(COUNTIF($KZ136:LP136,"&gt;0")&gt;0,VLOOKUP($C136,Input!$A$8:$HV$21,MATCH($DP$21+COUNTIF($KZ136:LP136,"&gt;0"),Input!$A$6:$HV$6,0),FALSE),0),0))*$D136*$F136</f>
        <v>0</v>
      </c>
      <c r="DR136" s="1">
        <f>IF($E136+$I136+$D$7&lt;=DR$22,0,IF(DR$22-$D$7&gt;=$E136,IF(COUNTIF($KZ136:LQ136,"&gt;0")&gt;0,VLOOKUP($C136,Input!$A$8:$HV$21,MATCH($DP$21+COUNTIF($KZ136:LQ136,"&gt;0"),Input!$A$6:$HV$6,0),FALSE),0),0))*$D136*$F136</f>
        <v>0</v>
      </c>
      <c r="DS136" s="1">
        <f>IF($E136+$I136+$D$7&lt;=DS$22,0,IF(DS$22-$D$7&gt;=$E136,IF(COUNTIF($KZ136:LR136,"&gt;0")&gt;0,VLOOKUP($C136,Input!$A$8:$HV$21,MATCH($DP$21+COUNTIF($KZ136:LR136,"&gt;0"),Input!$A$6:$HV$6,0),FALSE),0),0))*$D136*$F136</f>
        <v>0</v>
      </c>
      <c r="DT136" s="1">
        <f>IF($E136+$I136+$D$7&lt;=DT$22,0,IF(DT$22-$D$7&gt;=$E136,IF(COUNTIF($KZ136:LS136,"&gt;0")&gt;0,VLOOKUP($C136,Input!$A$8:$HV$21,MATCH($DP$21+COUNTIF($KZ136:LS136,"&gt;0"),Input!$A$6:$HV$6,0),FALSE),0),0))*$D136*$F136</f>
        <v>0</v>
      </c>
      <c r="DU136" s="1">
        <f>IF($E136+$I136+$D$7&lt;=DU$22,0,IF(DU$22-$D$7&gt;=$E136,IF(COUNTIF($KZ136:LT136,"&gt;0")&gt;0,VLOOKUP($C136,Input!$A$8:$HV$21,MATCH($DP$21+COUNTIF($KZ136:LT136,"&gt;0"),Input!$A$6:$HV$6,0),FALSE),0),0))*$D136*$F136</f>
        <v>0</v>
      </c>
      <c r="DV136" s="1">
        <f>IF($E136+$I136+$D$7&lt;=DV$22,0,IF(DV$22-$D$7&gt;=$E136,IF(COUNTIF($KZ136:LU136,"&gt;0")&gt;0,VLOOKUP($C136,Input!$A$8:$HV$21,MATCH($DP$21+COUNTIF($KZ136:LU136,"&gt;0"),Input!$A$6:$HV$6,0),FALSE),0),0))*$D136*$F136</f>
        <v>1128000</v>
      </c>
      <c r="DW136" s="1">
        <f>IF($E136+$I136+$D$7&lt;=DW$22,0,IF(DW$22-$D$7&gt;=$E136,IF(COUNTIF($KZ136:LV136,"&gt;0")&gt;0,VLOOKUP($C136,Input!$A$8:$HV$21,MATCH($DP$21+COUNTIF($KZ136:LV136,"&gt;0"),Input!$A$6:$HV$6,0),FALSE),0),0))*$D136*$F136</f>
        <v>1128000</v>
      </c>
      <c r="DX136" s="1">
        <f>IF($E136+$I136+$D$7&lt;=DX$22,0,IF(DX$22-$D$7&gt;=$E136,IF(COUNTIF($KZ136:LW136,"&gt;0")&gt;0,VLOOKUP($C136,Input!$A$8:$HV$21,MATCH($DP$21+COUNTIF($KZ136:LW136,"&gt;0"),Input!$A$6:$HV$6,0),FALSE),0),0))*$D136*$F136</f>
        <v>1128000</v>
      </c>
      <c r="DY136" s="1">
        <f>IF($E136+$I136+$D$7&lt;=DY$22,0,IF(DY$22-$D$7&gt;=$E136,IF(COUNTIF($KZ136:LX136,"&gt;0")&gt;0,VLOOKUP($C136,Input!$A$8:$HV$21,MATCH($DP$21+COUNTIF($KZ136:LX136,"&gt;0"),Input!$A$6:$HV$6,0),FALSE),0),0))*$D136*$F136</f>
        <v>1128000</v>
      </c>
      <c r="DZ136" s="1">
        <f>IF($E136+$I136+$D$7&lt;=DZ$22,0,IF(DZ$22-$D$7&gt;=$E136,IF(COUNTIF($KZ136:LY136,"&gt;0")&gt;0,VLOOKUP($C136,Input!$A$8:$HV$21,MATCH($DP$21+COUNTIF($KZ136:LY136,"&gt;0"),Input!$A$6:$HV$6,0),FALSE),0),0))*$D136*$F136</f>
        <v>1128000</v>
      </c>
      <c r="EA136" s="1">
        <f>IF($E136+$I136+$D$7&lt;=EA$22,0,IF(EA$22-$D$7&gt;=$E136,IF(COUNTIF($KZ136:LZ136,"&gt;0")&gt;0,VLOOKUP($C136,Input!$A$8:$HV$21,MATCH($DP$21+COUNTIF($KZ136:LZ136,"&gt;0"),Input!$A$6:$HV$6,0),FALSE),0),0))*$D136*$F136</f>
        <v>1128000</v>
      </c>
      <c r="EB136" s="1">
        <f>IF($E136+$I136+$D$7&lt;=EB$22,0,IF(EB$22-$D$7&gt;=$E136,IF(COUNTIF($KZ136:MA136,"&gt;0")&gt;0,VLOOKUP($C136,Input!$A$8:$HV$21,MATCH($DP$21+COUNTIF($KZ136:MA136,"&gt;0"),Input!$A$6:$HV$6,0),FALSE),0),0))*$D136*$F136</f>
        <v>1128000</v>
      </c>
      <c r="EC136" s="1">
        <f>IF($E136+$I136+$D$7&lt;=EC$22,0,IF(EC$22-$D$7&gt;=$E136,IF(COUNTIF($KZ136:MB136,"&gt;0")&gt;0,VLOOKUP($C136,Input!$A$8:$HV$21,MATCH($DP$21+COUNTIF($KZ136:MB136,"&gt;0"),Input!$A$6:$HV$6,0),FALSE),0),0))*$D136*$F136</f>
        <v>1128000</v>
      </c>
      <c r="ED136" s="1">
        <f>IF($E136+$I136+$D$7&lt;=ED$22,0,IF(ED$22-$D$7&gt;=$E136,IF(COUNTIF($KZ136:MC136,"&gt;0")&gt;0,VLOOKUP($C136,Input!$A$8:$HV$21,MATCH($DP$21+COUNTIF($KZ136:MC136,"&gt;0"),Input!$A$6:$HV$6,0),FALSE),0),0))*$D136*$F136</f>
        <v>1128000</v>
      </c>
      <c r="EE136" s="1">
        <f>IF($E136+$I136+$D$7&lt;=EE$22,0,IF(EE$22-$D$7&gt;=$E136,IF(COUNTIF($KZ136:MD136,"&gt;0")&gt;0,VLOOKUP($C136,Input!$A$8:$HV$21,MATCH($DP$21+COUNTIF($KZ136:MD136,"&gt;0"),Input!$A$6:$HV$6,0),FALSE),0),0))*$D136*$F136</f>
        <v>1128000</v>
      </c>
      <c r="EF136" s="1">
        <f>IF($E136+$I136+$D$7&lt;=EF$22,0,IF(EF$22-$D$7&gt;=$E136,IF(COUNTIF($KZ136:ME136,"&gt;0")&gt;0,VLOOKUP($C136,Input!$A$8:$HV$21,MATCH($DP$21+COUNTIF($KZ136:ME136,"&gt;0"),Input!$A$6:$HV$6,0),FALSE),0),0))*$D136*$F136</f>
        <v>1128000</v>
      </c>
      <c r="EG136" s="1">
        <f>IF($E136+$I136+$D$7&lt;=EG$22,0,IF(EG$22-$D$7&gt;=$E136,IF(COUNTIF($KZ136:MF136,"&gt;0")&gt;0,VLOOKUP($C136,Input!$A$8:$HV$21,MATCH($DP$21+COUNTIF($KZ136:MF136,"&gt;0"),Input!$A$6:$HV$6,0),FALSE),0),0))*$D136*$F136</f>
        <v>1128000</v>
      </c>
      <c r="EH136" s="1">
        <f>IF($E136+$I136+$D$7&lt;=EH$22,0,IF(EH$22-$D$7&gt;=$E136,IF(COUNTIF($KZ136:MG136,"&gt;0")&gt;0,VLOOKUP($C136,Input!$A$8:$HV$21,MATCH($DP$21+COUNTIF($KZ136:MG136,"&gt;0"),Input!$A$6:$HV$6,0),FALSE),0),0))*$D136*$F136</f>
        <v>1128000</v>
      </c>
      <c r="EI136" s="1">
        <f>IF($E136+$I136+$D$7&lt;=EI$22,0,IF(EI$22-$D$7&gt;=$E136,IF(COUNTIF($KZ136:MH136,"&gt;0")&gt;0,VLOOKUP($C136,Input!$A$8:$HV$21,MATCH($DP$21+COUNTIF($KZ136:MH136,"&gt;0"),Input!$A$6:$HV$6,0),FALSE),0),0))*$D136*$F136</f>
        <v>1128000</v>
      </c>
      <c r="EJ136" s="1">
        <f>IF($E136+$I136+$D$7&lt;=EJ$22,0,IF(EJ$22-$D$7&gt;=$E136,IF(COUNTIF($KZ136:MI136,"&gt;0")&gt;0,VLOOKUP($C136,Input!$A$8:$HV$21,MATCH($DP$21+COUNTIF($KZ136:MI136,"&gt;0"),Input!$A$6:$HV$6,0),FALSE),0),0))*$D136*$F136</f>
        <v>0</v>
      </c>
      <c r="EK136" s="1">
        <f>IF($E136+$I136+$D$7&lt;=EK$22,0,IF(EK$22-$D$7&gt;=$E136,IF(COUNTIF($KZ136:MJ136,"&gt;0")&gt;0,VLOOKUP($C136,Input!$A$8:$HV$21,MATCH($DP$21+COUNTIF($KZ136:MJ136,"&gt;0"),Input!$A$6:$HV$6,0),FALSE),0),0))*$D136*$F136</f>
        <v>0</v>
      </c>
      <c r="EL136" s="1">
        <f>IF($E136+$I136+$D$7&lt;=EL$22,0,IF(EL$22-$D$7&gt;=$E136,IF(COUNTIF($KZ136:MK136,"&gt;0")&gt;0,VLOOKUP($C136,Input!$A$8:$HV$21,MATCH($DP$21+COUNTIF($KZ136:MK136,"&gt;0"),Input!$A$6:$HV$6,0),FALSE),0),0))*$D136*$F136</f>
        <v>0</v>
      </c>
      <c r="EM136" s="1">
        <f>IF($E136+$I136+$D$7&lt;=EM$22,0,IF(EM$22-$D$7&gt;=$E136,IF(COUNTIF($KZ136:ML136,"&gt;0")&gt;0,VLOOKUP($C136,Input!$A$8:$HV$21,MATCH($DP$21+COUNTIF($KZ136:ML136,"&gt;0"),Input!$A$6:$HV$6,0),FALSE),0),0))*$D136*$F136</f>
        <v>0</v>
      </c>
      <c r="EN136" s="1">
        <f>IF($E136+$I136+$D$7&lt;=EN$22,0,IF(EN$22-$D$7&gt;=$E136,IF(COUNTIF($KZ136:MM136,"&gt;0")&gt;0,VLOOKUP($C136,Input!$A$8:$HV$21,MATCH($DP$21+COUNTIF($KZ136:MM136,"&gt;0"),Input!$A$6:$HV$6,0),FALSE),0),0))*$D136*$F136</f>
        <v>0</v>
      </c>
      <c r="EO136" s="1">
        <f>IF($E136+$I136+$D$7&lt;=EO$22,0,IF(EO$22-$D$7&gt;=$E136,IF(COUNTIF($KZ136:MN136,"&gt;0")&gt;0,VLOOKUP($C136,Input!$A$8:$HV$21,MATCH($DP$21+COUNTIF($KZ136:MN136,"&gt;0"),Input!$A$6:$HV$6,0),FALSE),0),0))*$D136*$F136</f>
        <v>0</v>
      </c>
      <c r="EP136" s="1">
        <f>IF($E136+$I136+$D$7&lt;=EP$22,0,IF(EP$22-$D$7&gt;=$E136,IF(COUNTIF($KZ136:MO136,"&gt;0")&gt;0,VLOOKUP($C136,Input!$A$8:$HV$21,MATCH($DP$21+COUNTIF($KZ136:MO136,"&gt;0"),Input!$A$6:$HV$6,0),FALSE),0),0))*$D136*$F136</f>
        <v>0</v>
      </c>
      <c r="EQ136" s="1">
        <f>IF($E136+$I136+$D$7&lt;=EQ$22,0,IF(EQ$22-$D$7&gt;=$E136,IF(COUNTIF($KZ136:MP136,"&gt;0")&gt;0,VLOOKUP($C136,Input!$A$8:$HV$21,MATCH($DP$21+COUNTIF($KZ136:MP136,"&gt;0"),Input!$A$6:$HV$6,0),FALSE),0),0))*$D136*$F136</f>
        <v>0</v>
      </c>
      <c r="ER136" s="1">
        <f>IF($E136+$I136+$D$7&lt;=ER$22,0,IF(ER$22-$D$7&gt;=$E136,IF(COUNTIF($KZ136:MQ136,"&gt;0")&gt;0,VLOOKUP($C136,Input!$A$8:$HV$21,MATCH($DP$21+COUNTIF($KZ136:MQ136,"&gt;0"),Input!$A$6:$HV$6,0),FALSE),0),0))*$D136*$F136</f>
        <v>0</v>
      </c>
      <c r="ES136" s="1">
        <f>IF($E136+$I136+$D$7&lt;=ES$22,0,IF(ES$22-$D$7&gt;=$E136,IF(COUNTIF($KZ136:MR136,"&gt;0")&gt;0,VLOOKUP($C136,Input!$A$8:$HV$21,MATCH($DP$21+COUNTIF($KZ136:MR136,"&gt;0"),Input!$A$6:$HV$6,0),FALSE),0),0))*$D136*$F136</f>
        <v>0</v>
      </c>
      <c r="ET136" s="1">
        <f>IF($E136+$I136+$D$7&lt;=ET$22,0,IF(ET$22-$D$7&gt;=$E136,IF(COUNTIF($KZ136:MS136,"&gt;0")&gt;0,VLOOKUP($C136,Input!$A$8:$HV$21,MATCH($DP$21+COUNTIF($KZ136:MS136,"&gt;0"),Input!$A$6:$HV$6,0),FALSE),0),0))*$D136*$F136</f>
        <v>0</v>
      </c>
      <c r="EU136" s="1">
        <f>IF($E136+$I136+$D$7&lt;=EU$22,0,IF(EU$22-$D$7&gt;=$E136,IF(COUNTIF($KZ136:MT136,"&gt;0")&gt;0,VLOOKUP($C136,Input!$A$8:$HV$21,MATCH($DP$21+COUNTIF($KZ136:MT136,"&gt;0"),Input!$A$6:$HV$6,0),FALSE),0),0))*$D136*$F136</f>
        <v>0</v>
      </c>
      <c r="EV136" s="1">
        <f>IF($E136+$I136+$D$7&lt;=EV$22,0,IF(EV$22-$D$7&gt;=$E136,IF(COUNTIF($KZ136:MU136,"&gt;0")&gt;0,VLOOKUP($C136,Input!$A$8:$HV$21,MATCH($DP$21+COUNTIF($KZ136:MU136,"&gt;0"),Input!$A$6:$HV$6,0),FALSE),0),0))*$D136*$F136</f>
        <v>0</v>
      </c>
      <c r="EW136" s="1">
        <f>IF($E136+$I136+$D$7&lt;=EW$22,0,IF(EW$22-$D$7&gt;=$E136,IF(COUNTIF($KZ136:MV136,"&gt;0")&gt;0,VLOOKUP($C136,Input!$A$8:$HV$21,MATCH($DP$21+COUNTIF($KZ136:MV136,"&gt;0"),Input!$A$6:$HV$6,0),FALSE),0),0))*$D136*$F136</f>
        <v>0</v>
      </c>
      <c r="EX136" s="1">
        <f>IF($E136+$I136+$D$7&lt;=EX$22,0,IF(EX$22-$D$7&gt;=$E136,IF(COUNTIF($KZ136:MW136,"&gt;0")&gt;0,VLOOKUP($C136,Input!$A$8:$HV$21,MATCH($DP$21+COUNTIF($KZ136:MW136,"&gt;0"),Input!$A$6:$HV$6,0),FALSE),0),0))*$D136*$F136</f>
        <v>0</v>
      </c>
      <c r="EY136" s="1">
        <f>IF($E136+$I136+$D$7&lt;=EY$22,0,IF(EY$22-$D$7&gt;=$E136,IF(COUNTIF($KZ136:MX136,"&gt;0")&gt;0,VLOOKUP($C136,Input!$A$8:$HV$21,MATCH($DP$21+COUNTIF($KZ136:MX136,"&gt;0"),Input!$A$6:$HV$6,0),FALSE),0),0))*$D136*$F136</f>
        <v>0</v>
      </c>
      <c r="EZ136" s="1"/>
      <c r="FA136" t="str">
        <f>VLOOKUP($C136,Input!$A$8:$GZ$39,MATCH(FA$21,Input!$A$6:$GZ$6,0),FALSE)</f>
        <v>Charger installation; electrical upgrade</v>
      </c>
      <c r="FB136">
        <f>IF((VLOOKUP($C136,Input!$A$8:$GZ$39,MATCH(FB$21,Input!$A$6:$GZ$6,0),FALSE))="Y",$D136/VLOOKUP($C136,Input!$A$8:$GZ$39,MATCH(FC$21,Input!$A$6:$GZ$6,0),FALSE),0)</f>
        <v>0</v>
      </c>
      <c r="FC136">
        <f>IF((VLOOKUP($C136,Input!$A$8:$GZ$39,MATCH(FB$21,Input!$A$6:$GZ$6,0),FALSE))="Y",0,IF((VLOOKUP($C136,Input!$A$8:$GZ$39,MATCH(FC$21,Input!$A$6:$GZ$6,0),FALSE))&gt;0,$D136/VLOOKUP($C136,Input!$A$8:$GZ$39,MATCH(FC$21,Input!$A$6:$GZ$6,0),FALSE),0))</f>
        <v>47</v>
      </c>
      <c r="FD136" s="1">
        <f>+IF($E136=FD$22,VLOOKUP($C136,Input!$A$8:$GZ$39,MATCH(FD$21,Input!$A$6:$GZ$6,0),FALSE),0)*IF(FD$110&gt;=MAX(FC$110:$FD$110),MIN((FD$110-MAX(FC$110:$FD$110)),(FD$110-FC$110)),0)+IF($E136=FD$22,VLOOKUP($C136,Input!$A$8:$GZ$39,MATCH(FD$21,Input!$A$6:$GZ$6,0),FALSE),0)*IF(FD$109&gt;=MAX(FC$109:$FD$109),MIN((FD$109-MAX(FC$109:$FD$109)),(FD$109-FC$109)),0)</f>
        <v>0</v>
      </c>
      <c r="FE136" s="1">
        <f>+IF($E136=FE$22,VLOOKUP($C136,Input!$A$8:$GZ$39,MATCH(FE$21,Input!$A$6:$GZ$6,0),FALSE),0)*IF(FE$110&gt;=MAX(FD$110:$FD$110),MIN((FE$110-MAX(FD$110:$FD$110)),(FE$110-FD$110)),0)+IF($E136=FE$22,VLOOKUP($C136,Input!$A$8:$GZ$39,MATCH(FE$21,Input!$A$6:$GZ$6,0),FALSE),0)*IF(FE$109&gt;=MAX(FD$109:$FD$109),MIN((FE$109-MAX(FD$109:$FD$109)),(FE$109-FD$109)),0)</f>
        <v>0</v>
      </c>
      <c r="FF136" s="1">
        <f>+IF($E136=FF$22,VLOOKUP($C136,Input!$A$8:$GZ$39,MATCH(FF$21,Input!$A$6:$GZ$6,0),FALSE),0)*IF(FF$110&gt;=MAX($FD$110:FE$110),MIN((FF$110-MAX($FD$110:FE$110)),(FF$110-FE$110)),0)+IF($E136=FF$22,VLOOKUP($C136,Input!$A$8:$GZ$39,MATCH(FF$21,Input!$A$6:$GZ$6,0),FALSE),0)*IF(FF$109&gt;=MAX($FD$109:FE$109),MIN((FF$109-MAX($FD$109:FE$109)),(FF$109-FE$109)),0)</f>
        <v>0</v>
      </c>
      <c r="FG136" s="1">
        <f>+IF($E136=FG$22,VLOOKUP($C136,Input!$A$8:$GZ$39,MATCH(FG$21,Input!$A$6:$GZ$6,0),FALSE),0)*IF(FG$110&gt;=MAX($FD$110:FF$110),MIN((FG$110-MAX($FD$110:FF$110)),(FG$110-FF$110)),0)+IF($E136=FG$22,VLOOKUP($C136,Input!$A$8:$GZ$39,MATCH(FG$21,Input!$A$6:$GZ$6,0),FALSE),0)*IF(FG$109&gt;=MAX($FD$109:FF$109),MIN((FG$109-MAX($FD$109:FF$109)),(FG$109-FF$109)),0)</f>
        <v>0</v>
      </c>
      <c r="FH136" s="1">
        <f>+IF($E136=FH$22,VLOOKUP($C136,Input!$A$8:$GZ$39,MATCH(FH$21,Input!$A$6:$GZ$6,0),FALSE),0)*IF(FH$110&gt;=MAX($FD$110:FG$110),MIN((FH$110-MAX($FD$110:FG$110)),(FH$110-FG$110)),0)+IF($E136=FH$22,VLOOKUP($C136,Input!$A$8:$GZ$39,MATCH(FH$21,Input!$A$6:$GZ$6,0),FALSE),0)*IF(FH$109&gt;=MAX($FD$109:FG$109),MIN((FH$109-MAX($FD$109:FG$109)),(FH$109-FG$109)),0)</f>
        <v>0</v>
      </c>
      <c r="FI136" s="1">
        <f>+IF($E136=FI$22,VLOOKUP($C136,Input!$A$8:$GZ$39,MATCH(FI$21,Input!$A$6:$GZ$6,0),FALSE),0)*IF(FI$110&gt;=MAX($FD$110:FH$110),MIN((FI$110-MAX($FD$110:FH$110)),(FI$110-FH$110)),0)+IF($E136=FI$22,VLOOKUP($C136,Input!$A$8:$GZ$39,MATCH(FI$21,Input!$A$6:$GZ$6,0),FALSE),0)*IF(FI$109&gt;=MAX($FD$109:FH$109),MIN((FI$109-MAX($FD$109:FH$109)),(FI$109-FH$109)),0)</f>
        <v>2585000</v>
      </c>
      <c r="FJ136" s="1">
        <f>+IF($E136=FJ$22,VLOOKUP($C136,Input!$A$8:$GZ$39,MATCH(FJ$21,Input!$A$6:$GZ$6,0),FALSE),0)*IF(FJ$110&gt;=MAX($FD$110:FI$110),MIN((FJ$110-MAX($FD$110:FI$110)),(FJ$110-FI$110)),0)+IF($E136=FJ$22,VLOOKUP($C136,Input!$A$8:$GZ$39,MATCH(FJ$21,Input!$A$6:$GZ$6,0),FALSE),0)*IF(FJ$109&gt;=MAX($FD$109:FI$109),MIN((FJ$109-MAX($FD$109:FI$109)),(FJ$109-FI$109)),0)</f>
        <v>0</v>
      </c>
      <c r="FK136" s="1">
        <f>+IF($E136=FK$22,VLOOKUP($C136,Input!$A$8:$GZ$39,MATCH(FK$21,Input!$A$6:$GZ$6,0),FALSE),0)*IF(FK$110&gt;=MAX($FD$110:FJ$110),MIN((FK$110-MAX($FD$110:FJ$110)),(FK$110-FJ$110)),0)+IF($E136=FK$22,VLOOKUP($C136,Input!$A$8:$GZ$39,MATCH(FK$21,Input!$A$6:$GZ$6,0),FALSE),0)*IF(FK$109&gt;=MAX($FD$109:FJ$109),MIN((FK$109-MAX($FD$109:FJ$109)),(FK$109-FJ$109)),0)</f>
        <v>0</v>
      </c>
      <c r="FL136" s="1">
        <f>+IF($E136=FL$22,VLOOKUP($C136,Input!$A$8:$GZ$39,MATCH(FL$21,Input!$A$6:$GZ$6,0),FALSE),0)*IF(FL$110&gt;=MAX($FD$110:FK$110),MIN((FL$110-MAX($FD$110:FK$110)),(FL$110-FK$110)),0)+IF($E136=FL$22,VLOOKUP($C136,Input!$A$8:$GZ$39,MATCH(FL$21,Input!$A$6:$GZ$6,0),FALSE),0)*IF(FL$109&gt;=MAX($FD$109:FK$109),MIN((FL$109-MAX($FD$109:FK$109)),(FL$109-FK$109)),0)</f>
        <v>0</v>
      </c>
      <c r="FM136" s="1">
        <f>+IF($E136=FM$22,VLOOKUP($C136,Input!$A$8:$GZ$39,MATCH(FM$21,Input!$A$6:$GZ$6,0),FALSE),0)*IF(FM$110&gt;=MAX($FD$110:FL$110),MIN((FM$110-MAX($FD$110:FL$110)),(FM$110-FL$110)),0)+IF($E136=FM$22,VLOOKUP($C136,Input!$A$8:$GZ$39,MATCH(FM$21,Input!$A$6:$GZ$6,0),FALSE),0)*IF(FM$109&gt;=MAX($FD$109:FL$109),MIN((FM$109-MAX($FD$109:FL$109)),(FM$109-FL$109)),0)</f>
        <v>0</v>
      </c>
      <c r="FN136" s="1">
        <f>+IF($E136=FN$22,VLOOKUP($C136,Input!$A$8:$GZ$39,MATCH(FN$21,Input!$A$6:$GZ$6,0),FALSE),0)*IF(FN$110&gt;=MAX($FD$110:FM$110),MIN((FN$110-MAX($FD$110:FM$110)),(FN$110-FM$110)),0)+IF($E136=FN$22,VLOOKUP($C136,Input!$A$8:$GZ$39,MATCH(FN$21,Input!$A$6:$GZ$6,0),FALSE),0)*IF(FN$109&gt;=MAX($FD$109:FM$109),MIN((FN$109-MAX($FD$109:FM$109)),(FN$109-FM$109)),0)</f>
        <v>0</v>
      </c>
      <c r="FO136" s="1">
        <f>+IF($E136=FO$22,VLOOKUP($C136,Input!$A$8:$GZ$39,MATCH(FO$21,Input!$A$6:$GZ$6,0),FALSE),0)*IF(FO$110&gt;=MAX($FD$110:FN$110),MIN((FO$110-MAX($FD$110:FN$110)),(FO$110-FN$110)),0)+IF($E136=FO$22,VLOOKUP($C136,Input!$A$8:$GZ$39,MATCH(FO$21,Input!$A$6:$GZ$6,0),FALSE),0)*IF(FO$109&gt;=MAX($FD$109:FN$109),MIN((FO$109-MAX($FD$109:FN$109)),(FO$109-FN$109)),0)</f>
        <v>0</v>
      </c>
      <c r="FP136" s="1">
        <f>+IF($E136=FP$22,VLOOKUP($C136,Input!$A$8:$GZ$39,MATCH(FP$21,Input!$A$6:$GZ$6,0),FALSE),0)*IF(FP$110&gt;=MAX($FD$110:FO$110),MIN((FP$110-MAX($FD$110:FO$110)),(FP$110-FO$110)),0)+IF($E136=FP$22,VLOOKUP($C136,Input!$A$8:$GZ$39,MATCH(FP$21,Input!$A$6:$GZ$6,0),FALSE),0)*IF(FP$109&gt;=MAX($FD$109:FO$109),MIN((FP$109-MAX($FD$109:FO$109)),(FP$109-FO$109)),0)</f>
        <v>0</v>
      </c>
      <c r="FQ136" s="1">
        <f>+IF($E136=FQ$22,VLOOKUP($C136,Input!$A$8:$GZ$39,MATCH(FQ$21,Input!$A$6:$GZ$6,0),FALSE),0)*IF(FQ$110&gt;=MAX($FD$110:FP$110),MIN((FQ$110-MAX($FD$110:FP$110)),(FQ$110-FP$110)),0)+IF($E136=FQ$22,VLOOKUP($C136,Input!$A$8:$GZ$39,MATCH(FQ$21,Input!$A$6:$GZ$6,0),FALSE),0)*IF(FQ$109&gt;=MAX($FD$109:FP$109),MIN((FQ$109-MAX($FD$109:FP$109)),(FQ$109-FP$109)),0)</f>
        <v>0</v>
      </c>
      <c r="FR136" s="1">
        <f>+IF($E136=FR$22,VLOOKUP($C136,Input!$A$8:$GZ$39,MATCH(FR$21,Input!$A$6:$GZ$6,0),FALSE),0)*IF(FR$110&gt;=MAX($FD$110:FQ$110),MIN((FR$110-MAX($FD$110:FQ$110)),(FR$110-FQ$110)),0)+IF($E136=FR$22,VLOOKUP($C136,Input!$A$8:$GZ$39,MATCH(FR$21,Input!$A$6:$GZ$6,0),FALSE),0)*IF(FR$109&gt;=MAX($FD$109:FQ$109),MIN((FR$109-MAX($FD$109:FQ$109)),(FR$109-FQ$109)),0)</f>
        <v>0</v>
      </c>
      <c r="FS136" s="1">
        <f>+IF($E136=FS$22,VLOOKUP($C136,Input!$A$8:$GZ$39,MATCH(FS$21,Input!$A$6:$GZ$6,0),FALSE),0)*IF(FS$110&gt;=MAX($FD$110:FR$110),MIN((FS$110-MAX($FD$110:FR$110)),(FS$110-FR$110)),0)+IF($E136=FS$22,VLOOKUP($C136,Input!$A$8:$GZ$39,MATCH(FS$21,Input!$A$6:$GZ$6,0),FALSE),0)*IF(FS$109&gt;=MAX($FD$109:FR$109),MIN((FS$109-MAX($FD$109:FR$109)),(FS$109-FR$109)),0)</f>
        <v>0</v>
      </c>
      <c r="FT136" s="1">
        <f>+IF($E136=FT$22,VLOOKUP($C136,Input!$A$8:$GZ$39,MATCH(FT$21,Input!$A$6:$GZ$6,0),FALSE),0)*IF(FT$110&gt;=MAX($FD$110:FS$110),MIN((FT$110-MAX($FD$110:FS$110)),(FT$110-FS$110)),0)+IF($E136=FT$22,VLOOKUP($C136,Input!$A$8:$GZ$39,MATCH(FT$21,Input!$A$6:$GZ$6,0),FALSE),0)*IF(FT$109&gt;=MAX($FD$109:FS$109),MIN((FT$109-MAX($FD$109:FS$109)),(FT$109-FS$109)),0)</f>
        <v>0</v>
      </c>
      <c r="FU136" s="1">
        <f>+IF($E136=FU$22,VLOOKUP($C136,Input!$A$8:$GZ$39,MATCH(FU$21,Input!$A$6:$GZ$6,0),FALSE),0)*IF(FU$110&gt;=MAX($FD$110:FT$110),MIN((FU$110-MAX($FD$110:FT$110)),(FU$110-FT$110)),0)+IF($E136=FU$22,VLOOKUP($C136,Input!$A$8:$GZ$39,MATCH(FU$21,Input!$A$6:$GZ$6,0),FALSE),0)*IF(FU$109&gt;=MAX($FD$109:FT$109),MIN((FU$109-MAX($FD$109:FT$109)),(FU$109-FT$109)),0)</f>
        <v>0</v>
      </c>
      <c r="FV136" s="1">
        <f>+IF($E136=FV$22,VLOOKUP($C136,Input!$A$8:$GZ$39,MATCH(FV$21,Input!$A$6:$GZ$6,0),FALSE),0)*IF(FV$110&gt;=MAX($FD$110:FU$110),MIN((FV$110-MAX($FD$110:FU$110)),(FV$110-FU$110)),0)+IF($E136=FV$22,VLOOKUP($C136,Input!$A$8:$GZ$39,MATCH(FV$21,Input!$A$6:$GZ$6,0),FALSE),0)*IF(FV$109&gt;=MAX($FD$109:FU$109),MIN((FV$109-MAX($FD$109:FU$109)),(FV$109-FU$109)),0)</f>
        <v>0</v>
      </c>
      <c r="FW136" s="1">
        <f>+IF($E136=FW$22,VLOOKUP($C136,Input!$A$8:$GZ$39,MATCH(FW$21,Input!$A$6:$GZ$6,0),FALSE),0)*IF(FW$110&gt;=MAX($FD$110:FV$110),MIN((FW$110-MAX($FD$110:FV$110)),(FW$110-FV$110)),0)+IF($E136=FW$22,VLOOKUP($C136,Input!$A$8:$GZ$39,MATCH(FW$21,Input!$A$6:$GZ$6,0),FALSE),0)*IF(FW$109&gt;=MAX($FD$109:FV$109),MIN((FW$109-MAX($FD$109:FV$109)),(FW$109-FV$109)),0)</f>
        <v>0</v>
      </c>
      <c r="FX136" s="1">
        <f>+IF($E136=FX$22,VLOOKUP($C136,Input!$A$8:$GZ$39,MATCH(FX$21,Input!$A$6:$GZ$6,0),FALSE),0)*IF(FX$110&gt;=MAX($FD$110:FW$110),MIN((FX$110-MAX($FD$110:FW$110)),(FX$110-FW$110)),0)+IF($E136=FX$22,VLOOKUP($C136,Input!$A$8:$GZ$39,MATCH(FX$21,Input!$A$6:$GZ$6,0),FALSE),0)*IF(FX$109&gt;=MAX($FD$109:FW$109),MIN((FX$109-MAX($FD$109:FW$109)),(FX$109-FW$109)),0)</f>
        <v>0</v>
      </c>
      <c r="FY136" s="1">
        <f>+IF($E136=FY$22,VLOOKUP($C136,Input!$A$8:$GZ$39,MATCH(FY$21,Input!$A$6:$GZ$6,0),FALSE),0)*IF(FY$110&gt;=MAX($FD$110:FX$110),MIN((FY$110-MAX($FD$110:FX$110)),(FY$110-FX$110)),0)+IF($E136=FY$22,VLOOKUP($C136,Input!$A$8:$GZ$39,MATCH(FY$21,Input!$A$6:$GZ$6,0),FALSE),0)*IF(FY$109&gt;=MAX($FD$109:FX$109),MIN((FY$109-MAX($FD$109:FX$109)),(FY$109-FX$109)),0)</f>
        <v>0</v>
      </c>
      <c r="FZ136" s="1">
        <f>+IF($E136=FZ$22,VLOOKUP($C136,Input!$A$8:$GZ$39,MATCH(FZ$21,Input!$A$6:$GZ$6,0),FALSE),0)*IF(FZ$110&gt;=MAX($FD$110:FY$110),MIN((FZ$110-MAX($FD$110:FY$110)),(FZ$110-FY$110)),0)+IF($E136=FZ$22,VLOOKUP($C136,Input!$A$8:$GZ$39,MATCH(FZ$21,Input!$A$6:$GZ$6,0),FALSE),0)*IF(FZ$109&gt;=MAX($FD$109:FY$109),MIN((FZ$109-MAX($FD$109:FY$109)),(FZ$109-FY$109)),0)</f>
        <v>0</v>
      </c>
      <c r="GA136" s="1">
        <f>+IF($E136=GA$22,VLOOKUP($C136,Input!$A$8:$GZ$39,MATCH(GA$21,Input!$A$6:$GZ$6,0),FALSE),0)*IF(GA$110&gt;=MAX($FD$110:FZ$110),MIN((GA$110-MAX($FD$110:FZ$110)),(GA$110-FZ$110)),0)+IF($E136=GA$22,VLOOKUP($C136,Input!$A$8:$GZ$39,MATCH(GA$21,Input!$A$6:$GZ$6,0),FALSE),0)*IF(GA$109&gt;=MAX($FD$109:FZ$109),MIN((GA$109-MAX($FD$109:FZ$109)),(GA$109-FZ$109)),0)</f>
        <v>0</v>
      </c>
      <c r="GB136" s="1">
        <f>+IF($E136=GB$22,VLOOKUP($C136,Input!$A$8:$GZ$39,MATCH(GB$21,Input!$A$6:$GZ$6,0),FALSE),0)*IF(GB$110&gt;=MAX($FD$110:GA$110),MIN((GB$110-MAX($FD$110:GA$110)),(GB$110-GA$110)),0)+IF($E136=GB$22,VLOOKUP($C136,Input!$A$8:$GZ$39,MATCH(GB$21,Input!$A$6:$GZ$6,0),FALSE),0)*IF(GB$109&gt;=MAX($FD$109:GA$109),MIN((GB$109-MAX($FD$109:GA$109)),(GB$109-GA$109)),0)</f>
        <v>0</v>
      </c>
      <c r="GC136" s="1">
        <f>+IF($E136=GC$22,VLOOKUP($C136,Input!$A$8:$GZ$39,MATCH(GC$21,Input!$A$6:$GZ$6,0),FALSE),0)*IF(GC$110&gt;=MAX($FD$110:GB$110),MIN((GC$110-MAX($FD$110:GB$110)),(GC$110-GB$110)),0)+IF($E136=GC$22,VLOOKUP($C136,Input!$A$8:$GZ$39,MATCH(GC$21,Input!$A$6:$GZ$6,0),FALSE),0)*IF(GC$109&gt;=MAX($FD$109:GB$109),MIN((GC$109-MAX($FD$109:GB$109)),(GC$109-GB$109)),0)</f>
        <v>0</v>
      </c>
      <c r="GD136" s="1">
        <f>+IF($E136=GD$22,VLOOKUP($C136,Input!$A$8:$GZ$39,MATCH(GD$21,Input!$A$6:$GZ$6,0),FALSE),0)*IF(GD$110&gt;=MAX($FD$110:GC$110),MIN((GD$110-MAX($FD$110:GC$110)),(GD$110-GC$110)),0)+IF($E136=GD$22,VLOOKUP($C136,Input!$A$8:$GZ$39,MATCH(GD$21,Input!$A$6:$GZ$6,0),FALSE),0)*IF(GD$109&gt;=MAX($FD$109:GC$109),MIN((GD$109-MAX($FD$109:GC$109)),(GD$109-GC$109)),0)</f>
        <v>0</v>
      </c>
      <c r="GE136" s="1">
        <f>+IF($E136=GE$22,VLOOKUP($C136,Input!$A$8:$GZ$39,MATCH(GE$21,Input!$A$6:$GZ$6,0),FALSE),0)*IF(GE$110&gt;=MAX($FD$110:GD$110),MIN((GE$110-MAX($FD$110:GD$110)),(GE$110-GD$110)),0)+IF($E136=GE$22,VLOOKUP($C136,Input!$A$8:$GZ$39,MATCH(GE$21,Input!$A$6:$GZ$6,0),FALSE),0)*IF(GE$109&gt;=MAX($FD$109:GD$109),MIN((GE$109-MAX($FD$109:GD$109)),(GE$109-GD$109)),0)</f>
        <v>0</v>
      </c>
      <c r="GF136" s="1">
        <f>+IF($E136=GF$22,VLOOKUP($C136,Input!$A$8:$GZ$39,MATCH(GF$21,Input!$A$6:$GZ$6,0),FALSE),0)*IF(GF$110&gt;=MAX($FD$110:GE$110),MIN((GF$110-MAX($FD$110:GE$110)),(GF$110-GE$110)),0)+IF($E136=GF$22,VLOOKUP($C136,Input!$A$8:$GZ$39,MATCH(GF$21,Input!$A$6:$GZ$6,0),FALSE),0)*IF(GF$109&gt;=MAX($FD$109:GE$109),MIN((GF$109-MAX($FD$109:GE$109)),(GF$109-GE$109)),0)</f>
        <v>0</v>
      </c>
      <c r="GG136" s="1">
        <f>+IF($E136=GG$22,VLOOKUP($C136,Input!$A$8:$GZ$39,MATCH(GG$21,Input!$A$6:$GZ$6,0),FALSE),0)*IF(GG$110&gt;=MAX($FD$110:GF$110),MIN((GG$110-MAX($FD$110:GF$110)),(GG$110-GF$110)),0)+IF($E136=GG$22,VLOOKUP($C136,Input!$A$8:$GZ$39,MATCH(GG$21,Input!$A$6:$GZ$6,0),FALSE),0)*IF(GG$109&gt;=MAX($FD$109:GF$109),MIN((GG$109-MAX($FD$109:GF$109)),(GG$109-GF$109)),0)</f>
        <v>0</v>
      </c>
      <c r="GH136" s="1">
        <f>+IF($E136=GH$22,VLOOKUP($C136,Input!$A$8:$GZ$39,MATCH(GH$21,Input!$A$6:$GZ$6,0),FALSE),0)*IF(GH$110&gt;=MAX($FD$110:GG$110),MIN((GH$110-MAX($FD$110:GG$110)),(GH$110-GG$110)),0)+IF($E136=GH$22,VLOOKUP($C136,Input!$A$8:$GZ$39,MATCH(GH$21,Input!$A$6:$GZ$6,0),FALSE),0)*IF(GH$109&gt;=MAX($FD$109:GG$109),MIN((GH$109-MAX($FD$109:GG$109)),(GH$109-GG$109)),0)</f>
        <v>0</v>
      </c>
      <c r="GI136" s="1">
        <f>+IF($E136=GI$22,VLOOKUP($C136,Input!$A$8:$GZ$39,MATCH(GI$21,Input!$A$6:$GZ$6,0),FALSE),0)*IF(GI$110&gt;=MAX($FD$110:GH$110),MIN((GI$110-MAX($FD$110:GH$110)),(GI$110-GH$110)),0)+IF($E136=GI$22,VLOOKUP($C136,Input!$A$8:$GZ$39,MATCH(GI$21,Input!$A$6:$GZ$6,0),FALSE),0)*IF(GI$109&gt;=MAX($FD$109:GH$109),MIN((GI$109-MAX($FD$109:GH$109)),(GI$109-GH$109)),0)</f>
        <v>0</v>
      </c>
      <c r="GJ136" s="1">
        <f>+IF($E136=GJ$22,VLOOKUP($C136,Input!$A$8:$GZ$39,MATCH(GJ$21,Input!$A$6:$GZ$6,0),FALSE),0)*IF(GJ$110&gt;=MAX($FD$110:GI$110),MIN((GJ$110-MAX($FD$110:GI$110)),(GJ$110-GI$110)),0)+IF($E136=GJ$22,VLOOKUP($C136,Input!$A$8:$GZ$39,MATCH(GJ$21,Input!$A$6:$GZ$6,0),FALSE),0)*IF(GJ$109&gt;=MAX($FD$109:GI$109),MIN((GJ$109-MAX($FD$109:GI$109)),(GJ$109-GI$109)),0)</f>
        <v>0</v>
      </c>
      <c r="GK136" s="1">
        <f>+IF($E136=GK$22,VLOOKUP($C136,Input!$A$8:$GZ$39,MATCH(GK$21,Input!$A$6:$GZ$6,0),FALSE),0)*IF(GK$110&gt;=MAX($FD$110:GJ$110),MIN((GK$110-MAX($FD$110:GJ$110)),(GK$110-GJ$110)),0)+IF($E136=GK$22,VLOOKUP($C136,Input!$A$8:$GZ$39,MATCH(GK$21,Input!$A$6:$GZ$6,0),FALSE),0)*IF(GK$109&gt;=MAX($FD$109:GJ$109),MIN((GK$109-MAX($FD$109:GJ$109)),(GK$109-GJ$109)),0)</f>
        <v>0</v>
      </c>
      <c r="GL136" s="1">
        <f>+IF($E136=GL$22,VLOOKUP($C136,Input!$A$8:$GZ$39,MATCH(GL$21,Input!$A$6:$GZ$6,0),FALSE),0)*IF(GL$110&gt;=MAX($FD$110:GK$110),MIN((GL$110-MAX($FD$110:GK$110)),(GL$110-GK$110)),0)+IF($E136=GL$22,VLOOKUP($C136,Input!$A$8:$GZ$39,MATCH(GL$21,Input!$A$6:$GZ$6,0),FALSE),0)*IF(GL$109&gt;=MAX($FD$109:GK$109),MIN((GL$109-MAX($FD$109:GK$109)),(GL$109-GK$109)),0)</f>
        <v>0</v>
      </c>
      <c r="GM136" s="42"/>
      <c r="GN136" t="str">
        <f>VLOOKUP($C136,Input!$A$8:$GZ$39,MATCH(GN$21,Input!$A$6:$GZ$6,0),FALSE)</f>
        <v>Charger (60 kW)</v>
      </c>
      <c r="GO136">
        <f>IF((VLOOKUP($C136,Input!$A$8:$GZ$39,MATCH(GO$21,Input!$A$6:$GZ$6,0),FALSE))="Y",$D136/VLOOKUP($C136,Input!$A$8:$GZ$39,MATCH(GP$21,Input!$A$6:$GZ$6,0),FALSE),0)</f>
        <v>0</v>
      </c>
      <c r="GP136">
        <f>IF((VLOOKUP($C136,Input!$A$8:$GZ$39,MATCH(GO$21,Input!$A$6:$GZ$6,0),FALSE))="Y",0,IF((VLOOKUP($C136,Input!$A$8:$GZ$39,MATCH(GP$21,Input!$A$6:$GZ$6,0),FALSE))&gt;0,$D136/VLOOKUP($C136,Input!$A$8:$GZ$39,MATCH(GP$21,Input!$A$6:$GZ$6,0),FALSE),0))</f>
        <v>47</v>
      </c>
      <c r="GQ136" s="1">
        <f>+IF($E136=GQ$22,VLOOKUP($C136,Input!$A$8:$GZ$39,MATCH(GQ$21,Input!$A$6:$GZ$6,0),FALSE),0)*IF(GQ$110&gt;=MAX($GP$110:GP$110),MIN((GQ$110-MAX($GP$110:GP$110)),(GQ$110-GP$110)),0)+IF($E136=GQ$22,VLOOKUP($C136,Input!$A$8:$GZ$39,MATCH(GQ$21,Input!$A$6:$GZ$6,0),FALSE),0)*IF(GQ$109&gt;=MAX($GP$109:GP$109),MIN((GQ$109-MAX($GP$109:GP$109)),(GQ$109-GP$109)),0)</f>
        <v>0</v>
      </c>
      <c r="GR136" s="1">
        <f>+IF($E136=GR$22,VLOOKUP($C136,Input!$A$8:$GZ$39,MATCH(GR$21,Input!$A$6:$GZ$6,0),FALSE),0)*IF(GR$110&gt;=MAX($GP$110:GQ$110),MIN((GR$110-MAX($GP$110:GQ$110)),(GR$110-GQ$110)),0)+IF($E136=GR$22,VLOOKUP($C136,Input!$A$8:$GZ$39,MATCH(GR$21,Input!$A$6:$GZ$6,0),FALSE),0)*IF(GR$109&gt;=MAX($GP$109:GQ$109),MIN((GR$109-MAX($GP$109:GQ$109)),(GR$109-GQ$109)),0)</f>
        <v>0</v>
      </c>
      <c r="GS136" s="1">
        <f>+IF($E136=GS$22,VLOOKUP($C136,Input!$A$8:$GZ$39,MATCH(GS$21,Input!$A$6:$GZ$6,0),FALSE),0)*IF(GS$110&gt;=MAX($GP$110:GR$110),MIN((GS$110-MAX($GP$110:GR$110)),(GS$110-GR$110)),0)+IF($E136=GS$22,VLOOKUP($C136,Input!$A$8:$GZ$39,MATCH(GS$21,Input!$A$6:$GZ$6,0),FALSE),0)*IF(GS$109&gt;=MAX($GP$109:GR$109),MIN((GS$109-MAX($GP$109:GR$109)),(GS$109-GR$109)),0)</f>
        <v>0</v>
      </c>
      <c r="GT136" s="1">
        <f>+IF($E136=GT$22,VLOOKUP($C136,Input!$A$8:$GZ$39,MATCH(GT$21,Input!$A$6:$GZ$6,0),FALSE),0)*IF(GT$110&gt;=MAX($GP$110:GS$110),MIN((GT$110-MAX($GP$110:GS$110)),(GT$110-GS$110)),0)+IF($E136=GT$22,VLOOKUP($C136,Input!$A$8:$GZ$39,MATCH(GT$21,Input!$A$6:$GZ$6,0),FALSE),0)*IF(GT$109&gt;=MAX($GP$109:GS$109),MIN((GT$109-MAX($GP$109:GS$109)),(GT$109-GS$109)),0)</f>
        <v>0</v>
      </c>
      <c r="GU136" s="1">
        <f>+IF($E136=GU$22,VLOOKUP($C136,Input!$A$8:$GZ$39,MATCH(GU$21,Input!$A$6:$GZ$6,0),FALSE),0)*IF(GU$110&gt;=MAX($GP$110:GT$110),MIN((GU$110-MAX($GP$110:GT$110)),(GU$110-GT$110)),0)+IF($E136=GU$22,VLOOKUP($C136,Input!$A$8:$GZ$39,MATCH(GU$21,Input!$A$6:$GZ$6,0),FALSE),0)*IF(GU$109&gt;=MAX($GP$109:GT$109),MIN((GU$109-MAX($GP$109:GT$109)),(GU$109-GT$109)),0)</f>
        <v>0</v>
      </c>
      <c r="GV136" s="1">
        <f>+IF($E136=GV$22,VLOOKUP($C136,Input!$A$8:$GZ$39,MATCH(GV$21,Input!$A$6:$GZ$6,0),FALSE),0)*IF(GV$110&gt;=MAX($GP$110:GU$110),MIN((GV$110-MAX($GP$110:GU$110)),(GV$110-GU$110)),0)+IF($E136=GV$22,VLOOKUP($C136,Input!$A$8:$GZ$39,MATCH(GV$21,Input!$A$6:$GZ$6,0),FALSE),0)*IF(GV$109&gt;=MAX($GP$109:GU$109),MIN((GV$109-MAX($GP$109:GU$109)),(GV$109-GU$109)),0)</f>
        <v>2350000</v>
      </c>
      <c r="GW136" s="1">
        <f>+IF($E136=GW$22,VLOOKUP($C136,Input!$A$8:$GZ$39,MATCH(GW$21,Input!$A$6:$GZ$6,0),FALSE),0)*IF(GW$110&gt;=MAX($GP$110:GV$110),MIN((GW$110-MAX($GP$110:GV$110)),(GW$110-GV$110)),0)+IF($E136=GW$22,VLOOKUP($C136,Input!$A$8:$GZ$39,MATCH(GW$21,Input!$A$6:$GZ$6,0),FALSE),0)*IF(GW$109&gt;=MAX($GP$109:GV$109),MIN((GW$109-MAX($GP$109:GV$109)),(GW$109-GV$109)),0)</f>
        <v>0</v>
      </c>
      <c r="GX136" s="1">
        <f>+IF($E136=GX$22,VLOOKUP($C136,Input!$A$8:$GZ$39,MATCH(GX$21,Input!$A$6:$GZ$6,0),FALSE),0)*IF(GX$110&gt;=MAX($GP$110:GW$110),MIN((GX$110-MAX($GP$110:GW$110)),(GX$110-GW$110)),0)+IF($E136=GX$22,VLOOKUP($C136,Input!$A$8:$GZ$39,MATCH(GX$21,Input!$A$6:$GZ$6,0),FALSE),0)*IF(GX$109&gt;=MAX($GP$109:GW$109),MIN((GX$109-MAX($GP$109:GW$109)),(GX$109-GW$109)),0)</f>
        <v>0</v>
      </c>
      <c r="GY136" s="1">
        <f>+IF($E136=GY$22,VLOOKUP($C136,Input!$A$8:$GZ$39,MATCH(GY$21,Input!$A$6:$GZ$6,0),FALSE),0)*IF(GY$110&gt;=MAX($GP$110:GX$110),MIN((GY$110-MAX($GP$110:GX$110)),(GY$110-GX$110)),0)+IF($E136=GY$22,VLOOKUP($C136,Input!$A$8:$GZ$39,MATCH(GY$21,Input!$A$6:$GZ$6,0),FALSE),0)*IF(GY$109&gt;=MAX($GP$109:GX$109),MIN((GY$109-MAX($GP$109:GX$109)),(GY$109-GX$109)),0)</f>
        <v>0</v>
      </c>
      <c r="GZ136" s="1">
        <f>+IF($E136=GZ$22,VLOOKUP($C136,Input!$A$8:$GZ$39,MATCH(GZ$21,Input!$A$6:$GZ$6,0),FALSE),0)*IF(GZ$110&gt;=MAX($GP$110:GY$110),MIN((GZ$110-MAX($GP$110:GY$110)),(GZ$110-GY$110)),0)+IF($E136=GZ$22,VLOOKUP($C136,Input!$A$8:$GZ$39,MATCH(GZ$21,Input!$A$6:$GZ$6,0),FALSE),0)*IF(GZ$109&gt;=MAX($GP$109:GY$109),MIN((GZ$109-MAX($GP$109:GY$109)),(GZ$109-GY$109)),0)</f>
        <v>0</v>
      </c>
      <c r="HA136" s="1">
        <f>+IF($E136=HA$22,VLOOKUP($C136,Input!$A$8:$GZ$39,MATCH(HA$21,Input!$A$6:$GZ$6,0),FALSE),0)*IF(HA$110&gt;=MAX($GP$110:GZ$110),MIN((HA$110-MAX($GP$110:GZ$110)),(HA$110-GZ$110)),0)+IF($E136=HA$22,VLOOKUP($C136,Input!$A$8:$GZ$39,MATCH(HA$21,Input!$A$6:$GZ$6,0),FALSE),0)*IF(HA$109&gt;=MAX($GP$109:GZ$109),MIN((HA$109-MAX($GP$109:GZ$109)),(HA$109-GZ$109)),0)</f>
        <v>0</v>
      </c>
      <c r="HB136" s="1">
        <f>+IF($E136=HB$22,VLOOKUP($C136,Input!$A$8:$GZ$39,MATCH(HB$21,Input!$A$6:$GZ$6,0),FALSE),0)*IF(HB$110&gt;=MAX($GP$110:HA$110),MIN((HB$110-MAX($GP$110:HA$110)),(HB$110-HA$110)),0)+IF($E136=HB$22,VLOOKUP($C136,Input!$A$8:$GZ$39,MATCH(HB$21,Input!$A$6:$GZ$6,0),FALSE),0)*IF(HB$109&gt;=MAX($GP$109:HA$109),MIN((HB$109-MAX($GP$109:HA$109)),(HB$109-HA$109)),0)</f>
        <v>0</v>
      </c>
      <c r="HC136" s="1">
        <f>+IF($E136=HC$22,VLOOKUP($C136,Input!$A$8:$GZ$39,MATCH(HC$21,Input!$A$6:$GZ$6,0),FALSE),0)*IF(HC$110&gt;=MAX($GP$110:HB$110),MIN((HC$110-MAX($GP$110:HB$110)),(HC$110-HB$110)),0)+IF($E136=HC$22,VLOOKUP($C136,Input!$A$8:$GZ$39,MATCH(HC$21,Input!$A$6:$GZ$6,0),FALSE),0)*IF(HC$109&gt;=MAX($GP$109:HB$109),MIN((HC$109-MAX($GP$109:HB$109)),(HC$109-HB$109)),0)</f>
        <v>0</v>
      </c>
      <c r="HD136" s="1">
        <f>+IF($E136=HD$22,VLOOKUP($C136,Input!$A$8:$GZ$39,MATCH(HD$21,Input!$A$6:$GZ$6,0),FALSE),0)*IF(HD$110&gt;=MAX($GP$110:HC$110),MIN((HD$110-MAX($GP$110:HC$110)),(HD$110-HC$110)),0)+IF($E136=HD$22,VLOOKUP($C136,Input!$A$8:$GZ$39,MATCH(HD$21,Input!$A$6:$GZ$6,0),FALSE),0)*IF(HD$109&gt;=MAX($GP$109:HC$109),MIN((HD$109-MAX($GP$109:HC$109)),(HD$109-HC$109)),0)</f>
        <v>0</v>
      </c>
      <c r="HE136" s="1">
        <f>+IF($E136=HE$22,VLOOKUP($C136,Input!$A$8:$GZ$39,MATCH(HE$21,Input!$A$6:$GZ$6,0),FALSE),0)*IF(HE$110&gt;=MAX($GP$110:HD$110),MIN((HE$110-MAX($GP$110:HD$110)),(HE$110-HD$110)),0)+IF($E136=HE$22,VLOOKUP($C136,Input!$A$8:$GZ$39,MATCH(HE$21,Input!$A$6:$GZ$6,0),FALSE),0)*IF(HE$109&gt;=MAX($GP$109:HD$109),MIN((HE$109-MAX($GP$109:HD$109)),(HE$109-HD$109)),0)</f>
        <v>0</v>
      </c>
      <c r="HF136" s="1">
        <f>+IF($E136=HF$22,VLOOKUP($C136,Input!$A$8:$GZ$39,MATCH(HF$21,Input!$A$6:$GZ$6,0),FALSE),0)*IF(HF$110&gt;=MAX($GP$110:HE$110),MIN((HF$110-MAX($GP$110:HE$110)),(HF$110-HE$110)),0)+IF($E136=HF$22,VLOOKUP($C136,Input!$A$8:$GZ$39,MATCH(HF$21,Input!$A$6:$GZ$6,0),FALSE),0)*IF(HF$109&gt;=MAX($GP$109:HE$109),MIN((HF$109-MAX($GP$109:HE$109)),(HF$109-HE$109)),0)</f>
        <v>0</v>
      </c>
      <c r="HG136" s="1">
        <f>+IF($E136=HG$22,VLOOKUP($C136,Input!$A$8:$GZ$39,MATCH(HG$21,Input!$A$6:$GZ$6,0),FALSE),0)*IF(HG$110&gt;=MAX($GP$110:HF$110),MIN((HG$110-MAX($GP$110:HF$110)),(HG$110-HF$110)),0)+IF($E136=HG$22,VLOOKUP($C136,Input!$A$8:$GZ$39,MATCH(HG$21,Input!$A$6:$GZ$6,0),FALSE),0)*IF(HG$109&gt;=MAX($GP$109:HF$109),MIN((HG$109-MAX($GP$109:HF$109)),(HG$109-HF$109)),0)</f>
        <v>0</v>
      </c>
      <c r="HH136" s="1">
        <f>+IF($E136=HH$22,VLOOKUP($C136,Input!$A$8:$GZ$39,MATCH(HH$21,Input!$A$6:$GZ$6,0),FALSE),0)*IF(HH$110&gt;=MAX($GP$110:HG$110),MIN((HH$110-MAX($GP$110:HG$110)),(HH$110-HG$110)),0)+IF($E136=HH$22,VLOOKUP($C136,Input!$A$8:$GZ$39,MATCH(HH$21,Input!$A$6:$GZ$6,0),FALSE),0)*IF(HH$109&gt;=MAX($GP$109:HG$109),MIN((HH$109-MAX($GP$109:HG$109)),(HH$109-HG$109)),0)</f>
        <v>0</v>
      </c>
      <c r="HI136" s="1">
        <f>+IF($E136=HI$22,VLOOKUP($C136,Input!$A$8:$GZ$39,MATCH(HI$21,Input!$A$6:$GZ$6,0),FALSE),0)*IF(HI$110&gt;=MAX($GP$110:HH$110),MIN((HI$110-MAX($GP$110:HH$110)),(HI$110-HH$110)),0)+IF($E136=HI$22,VLOOKUP($C136,Input!$A$8:$GZ$39,MATCH(HI$21,Input!$A$6:$GZ$6,0),FALSE),0)*IF(HI$109&gt;=MAX($GP$109:HH$109),MIN((HI$109-MAX($GP$109:HH$109)),(HI$109-HH$109)),0)</f>
        <v>0</v>
      </c>
      <c r="HJ136" s="1">
        <f>+IF($E136=HJ$22,VLOOKUP($C136,Input!$A$8:$GZ$39,MATCH(HJ$21,Input!$A$6:$GZ$6,0),FALSE),0)*IF(HJ$110&gt;=MAX($GP$110:HI$110),MIN((HJ$110-MAX($GP$110:HI$110)),(HJ$110-HI$110)),0)+IF($E136=HJ$22,VLOOKUP($C136,Input!$A$8:$GZ$39,MATCH(HJ$21,Input!$A$6:$GZ$6,0),FALSE),0)*IF(HJ$109&gt;=MAX($GP$109:HI$109),MIN((HJ$109-MAX($GP$109:HI$109)),(HJ$109-HI$109)),0)</f>
        <v>0</v>
      </c>
      <c r="HK136" s="1">
        <f>+IF($E136=HK$22,VLOOKUP($C136,Input!$A$8:$GZ$39,MATCH(HK$21,Input!$A$6:$GZ$6,0),FALSE),0)*IF(HK$110&gt;=MAX($GP$110:HJ$110),MIN((HK$110-MAX($GP$110:HJ$110)),(HK$110-HJ$110)),0)+IF($E136=HK$22,VLOOKUP($C136,Input!$A$8:$GZ$39,MATCH(HK$21,Input!$A$6:$GZ$6,0),FALSE),0)*IF(HK$109&gt;=MAX($GP$109:HJ$109),MIN((HK$109-MAX($GP$109:HJ$109)),(HK$109-HJ$109)),0)</f>
        <v>0</v>
      </c>
      <c r="HL136" s="1">
        <f>+IF($E136=HL$22,VLOOKUP($C136,Input!$A$8:$GZ$39,MATCH(HL$21,Input!$A$6:$GZ$6,0),FALSE),0)*IF(HL$110&gt;=MAX($GP$110:HK$110),MIN((HL$110-MAX($GP$110:HK$110)),(HL$110-HK$110)),0)+IF($E136=HL$22,VLOOKUP($C136,Input!$A$8:$GZ$39,MATCH(HL$21,Input!$A$6:$GZ$6,0),FALSE),0)*IF(HL$109&gt;=MAX($GP$109:HK$109),MIN((HL$109-MAX($GP$109:HK$109)),(HL$109-HK$109)),0)</f>
        <v>0</v>
      </c>
      <c r="HM136" s="1">
        <f>+IF($E136=HM$22,VLOOKUP($C136,Input!$A$8:$GZ$39,MATCH(HM$21,Input!$A$6:$GZ$6,0),FALSE),0)*IF(HM$110&gt;=MAX($GP$110:HL$110),MIN((HM$110-MAX($GP$110:HL$110)),(HM$110-HL$110)),0)+IF($E136=HM$22,VLOOKUP($C136,Input!$A$8:$GZ$39,MATCH(HM$21,Input!$A$6:$GZ$6,0),FALSE),0)*IF(HM$109&gt;=MAX($GP$109:HL$109),MIN((HM$109-MAX($GP$109:HL$109)),(HM$109-HL$109)),0)</f>
        <v>0</v>
      </c>
      <c r="HN136" s="1">
        <f>+IF($E136=HN$22,VLOOKUP($C136,Input!$A$8:$GZ$39,MATCH(HN$21,Input!$A$6:$GZ$6,0),FALSE),0)*IF(HN$110&gt;=MAX($GP$110:HM$110),MIN((HN$110-MAX($GP$110:HM$110)),(HN$110-HM$110)),0)+IF($E136=HN$22,VLOOKUP($C136,Input!$A$8:$GZ$39,MATCH(HN$21,Input!$A$6:$GZ$6,0),FALSE),0)*IF(HN$109&gt;=MAX($GP$109:HM$109),MIN((HN$109-MAX($GP$109:HM$109)),(HN$109-HM$109)),0)</f>
        <v>0</v>
      </c>
      <c r="HO136" s="1">
        <f>+IF($E136=HO$22,VLOOKUP($C136,Input!$A$8:$GZ$39,MATCH(HO$21,Input!$A$6:$GZ$6,0),FALSE),0)*IF(HO$110&gt;=MAX($GP$110:HN$110),MIN((HO$110-MAX($GP$110:HN$110)),(HO$110-HN$110)),0)+IF($E136=HO$22,VLOOKUP($C136,Input!$A$8:$GZ$39,MATCH(HO$21,Input!$A$6:$GZ$6,0),FALSE),0)*IF(HO$109&gt;=MAX($GP$109:HN$109),MIN((HO$109-MAX($GP$109:HN$109)),(HO$109-HN$109)),0)</f>
        <v>0</v>
      </c>
      <c r="HP136" s="1">
        <f>+IF($E136=HP$22,VLOOKUP($C136,Input!$A$8:$GZ$39,MATCH(HP$21,Input!$A$6:$GZ$6,0),FALSE),0)*IF(HP$110&gt;=MAX($GP$110:HO$110),MIN((HP$110-MAX($GP$110:HO$110)),(HP$110-HO$110)),0)+IF($E136=HP$22,VLOOKUP($C136,Input!$A$8:$GZ$39,MATCH(HP$21,Input!$A$6:$GZ$6,0),FALSE),0)*IF(HP$109&gt;=MAX($GP$109:HO$109),MIN((HP$109-MAX($GP$109:HO$109)),(HP$109-HO$109)),0)</f>
        <v>0</v>
      </c>
      <c r="HQ136" s="1">
        <f>+IF($E136=HQ$22,VLOOKUP($C136,Input!$A$8:$GZ$39,MATCH(HQ$21,Input!$A$6:$GZ$6,0),FALSE),0)*IF(HQ$110&gt;=MAX($GP$110:HP$110),MIN((HQ$110-MAX($GP$110:HP$110)),(HQ$110-HP$110)),0)+IF($E136=HQ$22,VLOOKUP($C136,Input!$A$8:$GZ$39,MATCH(HQ$21,Input!$A$6:$GZ$6,0),FALSE),0)*IF(HQ$109&gt;=MAX($GP$109:HP$109),MIN((HQ$109-MAX($GP$109:HP$109)),(HQ$109-HP$109)),0)</f>
        <v>0</v>
      </c>
      <c r="HR136" s="1">
        <f>+IF($E136=HR$22,VLOOKUP($C136,Input!$A$8:$GZ$39,MATCH(HR$21,Input!$A$6:$GZ$6,0),FALSE),0)*IF(HR$110&gt;=MAX($GP$110:HQ$110),MIN((HR$110-MAX($GP$110:HQ$110)),(HR$110-HQ$110)),0)+IF($E136=HR$22,VLOOKUP($C136,Input!$A$8:$GZ$39,MATCH(HR$21,Input!$A$6:$GZ$6,0),FALSE),0)*IF(HR$109&gt;=MAX($GP$109:HQ$109),MIN((HR$109-MAX($GP$109:HQ$109)),(HR$109-HQ$109)),0)</f>
        <v>0</v>
      </c>
      <c r="HS136" s="1">
        <f>+IF($E136=HS$22,VLOOKUP($C136,Input!$A$8:$GZ$39,MATCH(HS$21,Input!$A$6:$GZ$6,0),FALSE),0)*IF(HS$110&gt;=MAX($GP$110:HR$110),MIN((HS$110-MAX($GP$110:HR$110)),(HS$110-HR$110)),0)+IF($E136=HS$22,VLOOKUP($C136,Input!$A$8:$GZ$39,MATCH(HS$21,Input!$A$6:$GZ$6,0),FALSE),0)*IF(HS$109&gt;=MAX($GP$109:HR$109),MIN((HS$109-MAX($GP$109:HR$109)),(HS$109-HR$109)),0)</f>
        <v>0</v>
      </c>
      <c r="HT136" s="1">
        <f>+IF($E136=HT$22,VLOOKUP($C136,Input!$A$8:$GZ$39,MATCH(HT$21,Input!$A$6:$GZ$6,0),FALSE),0)*IF(HT$110&gt;=MAX($GP$110:HS$110),MIN((HT$110-MAX($GP$110:HS$110)),(HT$110-HS$110)),0)+IF($E136=HT$22,VLOOKUP($C136,Input!$A$8:$GZ$39,MATCH(HT$21,Input!$A$6:$GZ$6,0),FALSE),0)*IF(HT$109&gt;=MAX($GP$109:HS$109),MIN((HT$109-MAX($GP$109:HS$109)),(HT$109-HS$109)),0)</f>
        <v>0</v>
      </c>
      <c r="HU136" s="1">
        <f>+IF($E136=HU$22,VLOOKUP($C136,Input!$A$8:$GZ$39,MATCH(HU$21,Input!$A$6:$GZ$6,0),FALSE),0)*IF(HU$110&gt;=MAX($GP$110:HT$110),MIN((HU$110-MAX($GP$110:HT$110)),(HU$110-HT$110)),0)+IF($E136=HU$22,VLOOKUP($C136,Input!$A$8:$GZ$39,MATCH(HU$21,Input!$A$6:$GZ$6,0),FALSE),0)*IF(HU$109&gt;=MAX($GP$109:HT$109),MIN((HU$109-MAX($GP$109:HT$109)),(HU$109-HT$109)),0)</f>
        <v>0</v>
      </c>
      <c r="HV136" s="1">
        <f>+IF($E136=HV$22,VLOOKUP($C136,Input!$A$8:$GZ$39,MATCH(HV$21,Input!$A$6:$GZ$6,0),FALSE),0)*IF(HV$110&gt;=MAX($GP$110:HU$110),MIN((HV$110-MAX($GP$110:HU$110)),(HV$110-HU$110)),0)+IF($E136=HV$22,VLOOKUP($C136,Input!$A$8:$GZ$39,MATCH(HV$21,Input!$A$6:$GZ$6,0),FALSE),0)*IF(HV$109&gt;=MAX($GP$109:HU$109),MIN((HV$109-MAX($GP$109:HU$109)),(HV$109-HU$109)),0)</f>
        <v>0</v>
      </c>
      <c r="HW136" s="1">
        <f>+IF($E136=HW$22,VLOOKUP($C136,Input!$A$8:$GZ$39,MATCH(HW$21,Input!$A$6:$GZ$6,0),FALSE),0)*IF(HW$110&gt;=MAX($GP$110:HV$110),MIN((HW$110-MAX($GP$110:HV$110)),(HW$110-HV$110)),0)+IF($E136=HW$22,VLOOKUP($C136,Input!$A$8:$GZ$39,MATCH(HW$21,Input!$A$6:$GZ$6,0),FALSE),0)*IF(HW$109&gt;=MAX($GP$109:HV$109),MIN((HW$109-MAX($GP$109:HV$109)),(HW$109-HV$109)),0)</f>
        <v>0</v>
      </c>
      <c r="HX136" s="1">
        <f>+IF($E136=HX$22,VLOOKUP($C136,Input!$A$8:$GZ$39,MATCH(HX$21,Input!$A$6:$GZ$6,0),FALSE),0)*IF(HX$110&gt;=MAX($GP$110:HW$110),MIN((HX$110-MAX($GP$110:HW$110)),(HX$110-HW$110)),0)+IF($E136=HX$22,VLOOKUP($C136,Input!$A$8:$GZ$39,MATCH(HX$21,Input!$A$6:$GZ$6,0),FALSE),0)*IF(HX$109&gt;=MAX($GP$109:HW$109),MIN((HX$109-MAX($GP$109:HW$109)),(HX$109-HW$109)),0)</f>
        <v>0</v>
      </c>
      <c r="HY136" s="1">
        <f>+IF($E136=HY$22,VLOOKUP($C136,Input!$A$8:$GZ$39,MATCH(HY$21,Input!$A$6:$GZ$6,0),FALSE),0)*IF(HY$110&gt;=MAX($GP$110:HX$110),MIN((HY$110-MAX($GP$110:HX$110)),(HY$110-HX$110)),0)+IF($E136=HY$22,VLOOKUP($C136,Input!$A$8:$GZ$39,MATCH(HY$21,Input!$A$6:$GZ$6,0),FALSE),0)*IF(HY$109&gt;=MAX($GP$109:HX$109),MIN((HY$109-MAX($GP$109:HX$109)),(HY$109-HX$109)),0)</f>
        <v>0</v>
      </c>
      <c r="HZ136" s="42"/>
      <c r="IA136" t="str">
        <f>VLOOKUP($C136,Input!$A$8:$IA$39,MATCH(IA$21,Input!$A$6:$IA$6,0),FALSE)</f>
        <v>Bus Maintenance Bay Upgrade (two bays share one shop charger)</v>
      </c>
      <c r="IB136" s="132">
        <f>IF((VLOOKUP($C136,Input!$A$8:$IA$39,MATCH(IB$21,Input!$A$6:$IA$6,0),FALSE))="Y",$D136/VLOOKUP($C136,Input!$A$8:$IA$39,MATCH(IC$21,Input!$A$6:$IA$6,0),FALSE),0)</f>
        <v>0</v>
      </c>
      <c r="IC136" s="132">
        <f>IF((VLOOKUP($C136,Input!$A$8:$IA$39,MATCH(IB$21,Input!$A$6:$IA$6,0),FALSE))="Y",0,IF((VLOOKUP($C136,Input!$A$8:$IA$39,MATCH(IC$21,Input!$A$6:$IA$6,0),FALSE))&gt;0,$D136/VLOOKUP($C136,Input!$A$8:$IA$39,MATCH(IC$21,Input!$A$6:$IA$6,0),FALSE),0))</f>
        <v>3.1333333333333333</v>
      </c>
      <c r="ID136" s="1">
        <f>+IF($E136=ID$22,VLOOKUP($C136,Input!$A$8:$IA$39,MATCH(ID$21,Input!$A$6:$IA$6,0),FALSE),0)*IF(ID$110&gt;=MAX($IC$110:IC$110),MIN((ID$110-MAX($IC$110:IC$110)),(ID$110-IC$110)),0)+IF($E136=ID$22,VLOOKUP($C136,Input!$A$8:$IA$39,MATCH(ID$21,Input!$A$6:$IA$6,0),FALSE),0)*IF(ID$109&gt;=MAX($IC$109:IC$109),MIN((ID$109-MAX($IC$109:IC$109)),(ID$109-IC$109)),0)</f>
        <v>0</v>
      </c>
      <c r="IE136" s="1">
        <f>+IF($E136=IE$22,VLOOKUP($C136,Input!$A$8:$IA$39,MATCH(IE$21,Input!$A$6:$IA$6,0),FALSE),0)*IF(IE$110&gt;=MAX($IC$110:ID$110),MIN((IE$110-MAX($IC$110:ID$110)),(IE$110-ID$110)),0)+IF($E136=IE$22,VLOOKUP($C136,Input!$A$8:$IA$39,MATCH(IE$21,Input!$A$6:$IA$6,0),FALSE),0)*IF(IE$109&gt;=MAX($IC$109:ID$109),MIN((IE$109-MAX($IC$109:ID$109)),(IE$109-ID$109)),0)</f>
        <v>0</v>
      </c>
      <c r="IF136" s="1">
        <f>+IF($E136=IF$22,VLOOKUP($C136,Input!$A$8:$IA$39,MATCH(IF$21,Input!$A$6:$IA$6,0),FALSE),0)*IF(IF$110&gt;=MAX($IC$110:IE$110),MIN((IF$110-MAX($IC$110:IE$110)),(IF$110-IE$110)),0)+IF($E136=IF$22,VLOOKUP($C136,Input!$A$8:$IA$39,MATCH(IF$21,Input!$A$6:$IA$6,0),FALSE),0)*IF(IF$109&gt;=MAX($IC$109:IE$109),MIN((IF$109-MAX($IC$109:IE$109)),(IF$109-IE$109)),0)</f>
        <v>0</v>
      </c>
      <c r="IG136" s="1">
        <f>+IF($E136=IG$22,VLOOKUP($C136,Input!$A$8:$IA$39,MATCH(IG$21,Input!$A$6:$IA$6,0),FALSE),0)*IF(IG$110&gt;=MAX($IC$110:IF$110),MIN((IG$110-MAX($IC$110:IF$110)),(IG$110-IF$110)),0)+IF($E136=IG$22,VLOOKUP($C136,Input!$A$8:$IA$39,MATCH(IG$21,Input!$A$6:$IA$6,0),FALSE),0)*IF(IG$109&gt;=MAX($IC$109:IF$109),MIN((IG$109-MAX($IC$109:IF$109)),(IG$109-IF$109)),0)</f>
        <v>0</v>
      </c>
      <c r="IH136" s="1">
        <f>+IF($E136=IH$22,VLOOKUP($C136,Input!$A$8:$IA$39,MATCH(IH$21,Input!$A$6:$IA$6,0),FALSE),0)*IF(IH$110&gt;=MAX($IC$110:IG$110),MIN((IH$110-MAX($IC$110:IG$110)),(IH$110-IG$110)),0)+IF($E136=IH$22,VLOOKUP($C136,Input!$A$8:$IA$39,MATCH(IH$21,Input!$A$6:$IA$6,0),FALSE),0)*IF(IH$109&gt;=MAX($IC$109:IG$109),MIN((IH$109-MAX($IC$109:IG$109)),(IH$109-IG$109)),0)</f>
        <v>0</v>
      </c>
      <c r="II136" s="1">
        <f>+IF($E136=II$22,VLOOKUP($C136,Input!$A$8:$IA$39,MATCH(II$21,Input!$A$6:$IA$6,0),FALSE),0)*IF(II$110&gt;=MAX($IC$110:IH$110),MIN((II$110-MAX($IC$110:IH$110)),(II$110-IH$110)),0)+IF($E136=II$22,VLOOKUP($C136,Input!$A$8:$IA$39,MATCH(II$21,Input!$A$6:$IA$6,0),FALSE),0)*IF(II$109&gt;=MAX($IC$109:IH$109),MIN((II$109-MAX($IC$109:IH$109)),(II$109-IH$109)),0)</f>
        <v>81000</v>
      </c>
      <c r="IJ136" s="1">
        <f>+IF($E136=IJ$22,VLOOKUP($C136,Input!$A$8:$IA$39,MATCH(IJ$21,Input!$A$6:$IA$6,0),FALSE),0)*IF(IJ$110&gt;=MAX($IC$110:II$110),MIN((IJ$110-MAX($IC$110:II$110)),(IJ$110-II$110)),0)+IF($E136=IJ$22,VLOOKUP($C136,Input!$A$8:$IA$39,MATCH(IJ$21,Input!$A$6:$IA$6,0),FALSE),0)*IF(IJ$109&gt;=MAX($IC$109:II$109),MIN((IJ$109-MAX($IC$109:II$109)),(IJ$109-II$109)),0)</f>
        <v>0</v>
      </c>
      <c r="IK136" s="1">
        <f>+IF($E136=IK$22,VLOOKUP($C136,Input!$A$8:$IA$39,MATCH(IK$21,Input!$A$6:$IA$6,0),FALSE),0)*IF(IK$110&gt;=MAX($IC$110:IJ$110),MIN((IK$110-MAX($IC$110:IJ$110)),(IK$110-IJ$110)),0)+IF($E136=IK$22,VLOOKUP($C136,Input!$A$8:$IA$39,MATCH(IK$21,Input!$A$6:$IA$6,0),FALSE),0)*IF(IK$109&gt;=MAX($IC$109:IJ$109),MIN((IK$109-MAX($IC$109:IJ$109)),(IK$109-IJ$109)),0)</f>
        <v>0</v>
      </c>
      <c r="IL136" s="1">
        <f>+IF($E136=IL$22,VLOOKUP($C136,Input!$A$8:$IA$39,MATCH(IL$21,Input!$A$6:$IA$6,0),FALSE),0)*IF(IL$110&gt;=MAX($IC$110:IK$110),MIN((IL$110-MAX($IC$110:IK$110)),(IL$110-IK$110)),0)+IF($E136=IL$22,VLOOKUP($C136,Input!$A$8:$IA$39,MATCH(IL$21,Input!$A$6:$IA$6,0),FALSE),0)*IF(IL$109&gt;=MAX($IC$109:IK$109),MIN((IL$109-MAX($IC$109:IK$109)),(IL$109-IK$109)),0)</f>
        <v>0</v>
      </c>
      <c r="IM136" s="1">
        <f>+IF($E136=IM$22,VLOOKUP($C136,Input!$A$8:$IA$39,MATCH(IM$21,Input!$A$6:$IA$6,0),FALSE),0)*IF(IM$110&gt;=MAX($IC$110:IL$110),MIN((IM$110-MAX($IC$110:IL$110)),(IM$110-IL$110)),0)+IF($E136=IM$22,VLOOKUP($C136,Input!$A$8:$IA$39,MATCH(IM$21,Input!$A$6:$IA$6,0),FALSE),0)*IF(IM$109&gt;=MAX($IC$109:IL$109),MIN((IM$109-MAX($IC$109:IL$109)),(IM$109-IL$109)),0)</f>
        <v>0</v>
      </c>
      <c r="IN136" s="1">
        <f>+IF($E136=IN$22,VLOOKUP($C136,Input!$A$8:$IA$39,MATCH(IN$21,Input!$A$6:$IA$6,0),FALSE),0)*IF(IN$110&gt;=MAX($IC$110:IM$110),MIN((IN$110-MAX($IC$110:IM$110)),(IN$110-IM$110)),0)+IF($E136=IN$22,VLOOKUP($C136,Input!$A$8:$IA$39,MATCH(IN$21,Input!$A$6:$IA$6,0),FALSE),0)*IF(IN$109&gt;=MAX($IC$109:IM$109),MIN((IN$109-MAX($IC$109:IM$109)),(IN$109-IM$109)),0)</f>
        <v>0</v>
      </c>
      <c r="IO136" s="1">
        <f>+IF($E136=IO$22,VLOOKUP($C136,Input!$A$8:$IA$39,MATCH(IO$21,Input!$A$6:$IA$6,0),FALSE),0)*IF(IO$110&gt;=MAX($IC$110:IN$110),MIN((IO$110-MAX($IC$110:IN$110)),(IO$110-IN$110)),0)+IF($E136=IO$22,VLOOKUP($C136,Input!$A$8:$IA$39,MATCH(IO$21,Input!$A$6:$IA$6,0),FALSE),0)*IF(IO$109&gt;=MAX($IC$109:IN$109),MIN((IO$109-MAX($IC$109:IN$109)),(IO$109-IN$109)),0)</f>
        <v>0</v>
      </c>
      <c r="IP136" s="1">
        <f>+IF($E136=IP$22,VLOOKUP($C136,Input!$A$8:$IA$39,MATCH(IP$21,Input!$A$6:$IA$6,0),FALSE),0)*IF(IP$110&gt;=MAX($IC$110:IO$110),MIN((IP$110-MAX($IC$110:IO$110)),(IP$110-IO$110)),0)+IF($E136=IP$22,VLOOKUP($C136,Input!$A$8:$IA$39,MATCH(IP$21,Input!$A$6:$IA$6,0),FALSE),0)*IF(IP$109&gt;=MAX($IC$109:IO$109),MIN((IP$109-MAX($IC$109:IO$109)),(IP$109-IO$109)),0)</f>
        <v>0</v>
      </c>
      <c r="IQ136" s="1">
        <f>+IF($E136=IQ$22,VLOOKUP($C136,Input!$A$8:$IA$39,MATCH(IQ$21,Input!$A$6:$IA$6,0),FALSE),0)*IF(IQ$110&gt;=MAX($IC$110:IP$110),MIN((IQ$110-MAX($IC$110:IP$110)),(IQ$110-IP$110)),0)+IF($E136=IQ$22,VLOOKUP($C136,Input!$A$8:$IA$39,MATCH(IQ$21,Input!$A$6:$IA$6,0),FALSE),0)*IF(IQ$109&gt;=MAX($IC$109:IP$109),MIN((IQ$109-MAX($IC$109:IP$109)),(IQ$109-IP$109)),0)</f>
        <v>0</v>
      </c>
      <c r="IR136" s="1">
        <f>+IF($E136=IR$22,VLOOKUP($C136,Input!$A$8:$IA$39,MATCH(IR$21,Input!$A$6:$IA$6,0),FALSE),0)*IF(IR$110&gt;=MAX($IC$110:IQ$110),MIN((IR$110-MAX($IC$110:IQ$110)),(IR$110-IQ$110)),0)+IF($E136=IR$22,VLOOKUP($C136,Input!$A$8:$IA$39,MATCH(IR$21,Input!$A$6:$IA$6,0),FALSE),0)*IF(IR$109&gt;=MAX($IC$109:IQ$109),MIN((IR$109-MAX($IC$109:IQ$109)),(IR$109-IQ$109)),0)</f>
        <v>0</v>
      </c>
      <c r="IS136" s="1">
        <f>+IF($E136=IS$22,VLOOKUP($C136,Input!$A$8:$IA$39,MATCH(IS$21,Input!$A$6:$IA$6,0),FALSE),0)*IF(IS$110&gt;=MAX($IC$110:IR$110),MIN((IS$110-MAX($IC$110:IR$110)),(IS$110-IR$110)),0)+IF($E136=IS$22,VLOOKUP($C136,Input!$A$8:$IA$39,MATCH(IS$21,Input!$A$6:$IA$6,0),FALSE),0)*IF(IS$109&gt;=MAX($IC$109:IR$109),MIN((IS$109-MAX($IC$109:IR$109)),(IS$109-IR$109)),0)</f>
        <v>0</v>
      </c>
      <c r="IT136" s="1">
        <f>+IF($E136=IT$22,VLOOKUP($C136,Input!$A$8:$IA$39,MATCH(IT$21,Input!$A$6:$IA$6,0),FALSE),0)*IF(IT$110&gt;=MAX($IC$110:IS$110),MIN((IT$110-MAX($IC$110:IS$110)),(IT$110-IS$110)),0)+IF($E136=IT$22,VLOOKUP($C136,Input!$A$8:$IA$39,MATCH(IT$21,Input!$A$6:$IA$6,0),FALSE),0)*IF(IT$109&gt;=MAX($IC$109:IS$109),MIN((IT$109-MAX($IC$109:IS$109)),(IT$109-IS$109)),0)</f>
        <v>0</v>
      </c>
      <c r="IU136" s="1">
        <f>+IF($E136=IU$22,VLOOKUP($C136,Input!$A$8:$IA$39,MATCH(IU$21,Input!$A$6:$IA$6,0),FALSE),0)*IF(IU$110&gt;=MAX($IC$110:IT$110),MIN((IU$110-MAX($IC$110:IT$110)),(IU$110-IT$110)),0)+IF($E136=IU$22,VLOOKUP($C136,Input!$A$8:$IA$39,MATCH(IU$21,Input!$A$6:$IA$6,0),FALSE),0)*IF(IU$109&gt;=MAX($IC$109:IT$109),MIN((IU$109-MAX($IC$109:IT$109)),(IU$109-IT$109)),0)</f>
        <v>0</v>
      </c>
      <c r="IV136" s="1">
        <f>+IF($E136=IV$22,VLOOKUP($C136,Input!$A$8:$IA$39,MATCH(IV$21,Input!$A$6:$IA$6,0),FALSE),0)*IF(IV$110&gt;=MAX($IC$110:IU$110),MIN((IV$110-MAX($IC$110:IU$110)),(IV$110-IU$110)),0)+IF($E136=IV$22,VLOOKUP($C136,Input!$A$8:$IA$39,MATCH(IV$21,Input!$A$6:$IA$6,0),FALSE),0)*IF(IV$109&gt;=MAX($IC$109:IU$109),MIN((IV$109-MAX($IC$109:IU$109)),(IV$109-IU$109)),0)</f>
        <v>0</v>
      </c>
      <c r="IW136" s="1">
        <f>+IF($E136=IW$22,VLOOKUP($C136,Input!$A$8:$IA$39,MATCH(IW$21,Input!$A$6:$IA$6,0),FALSE),0)*IF(IW$110&gt;=MAX($IC$110:IV$110),MIN((IW$110-MAX($IC$110:IV$110)),(IW$110-IV$110)),0)+IF($E136=IW$22,VLOOKUP($C136,Input!$A$8:$IA$39,MATCH(IW$21,Input!$A$6:$IA$6,0),FALSE),0)*IF(IW$109&gt;=MAX($IC$109:IV$109),MIN((IW$109-MAX($IC$109:IV$109)),(IW$109-IV$109)),0)</f>
        <v>0</v>
      </c>
      <c r="IX136" s="1">
        <f>+IF($E136=IX$22,VLOOKUP($C136,Input!$A$8:$IA$39,MATCH(IX$21,Input!$A$6:$IA$6,0),FALSE),0)*IF(IX$110&gt;=MAX($IC$110:IW$110),MIN((IX$110-MAX($IC$110:IW$110)),(IX$110-IW$110)),0)+IF($E136=IX$22,VLOOKUP($C136,Input!$A$8:$IA$39,MATCH(IX$21,Input!$A$6:$IA$6,0),FALSE),0)*IF(IX$109&gt;=MAX($IC$109:IW$109),MIN((IX$109-MAX($IC$109:IW$109)),(IX$109-IW$109)),0)</f>
        <v>0</v>
      </c>
      <c r="IY136" s="1">
        <f>+IF($E136=IY$22,VLOOKUP($C136,Input!$A$8:$IA$39,MATCH(IY$21,Input!$A$6:$IA$6,0),FALSE),0)*IF(IY$110&gt;=MAX($IC$110:IX$110),MIN((IY$110-MAX($IC$110:IX$110)),(IY$110-IX$110)),0)+IF($E136=IY$22,VLOOKUP($C136,Input!$A$8:$IA$39,MATCH(IY$21,Input!$A$6:$IA$6,0),FALSE),0)*IF(IY$109&gt;=MAX($IC$109:IX$109),MIN((IY$109-MAX($IC$109:IX$109)),(IY$109-IX$109)),0)</f>
        <v>0</v>
      </c>
      <c r="IZ136" s="1">
        <f>+IF($E136=IZ$22,VLOOKUP($C136,Input!$A$8:$IA$39,MATCH(IZ$21,Input!$A$6:$IA$6,0),FALSE),0)*IF(IZ$110&gt;=MAX($IC$110:IY$110),MIN((IZ$110-MAX($IC$110:IY$110)),(IZ$110-IY$110)),0)+IF($E136=IZ$22,VLOOKUP($C136,Input!$A$8:$IA$39,MATCH(IZ$21,Input!$A$6:$IA$6,0),FALSE),0)*IF(IZ$109&gt;=MAX($IC$109:IY$109),MIN((IZ$109-MAX($IC$109:IY$109)),(IZ$109-IY$109)),0)</f>
        <v>0</v>
      </c>
      <c r="JA136" s="1">
        <f>+IF($E136=JA$22,VLOOKUP($C136,Input!$A$8:$IA$39,MATCH(JA$21,Input!$A$6:$IA$6,0),FALSE),0)*IF(JA$110&gt;=MAX($IC$110:IZ$110),MIN((JA$110-MAX($IC$110:IZ$110)),(JA$110-IZ$110)),0)+IF($E136=JA$22,VLOOKUP($C136,Input!$A$8:$IA$39,MATCH(JA$21,Input!$A$6:$IA$6,0),FALSE),0)*IF(JA$109&gt;=MAX($IC$109:IZ$109),MIN((JA$109-MAX($IC$109:IZ$109)),(JA$109-IZ$109)),0)</f>
        <v>0</v>
      </c>
      <c r="JB136" s="1">
        <f>+IF($E136=JB$22,VLOOKUP($C136,Input!$A$8:$IA$39,MATCH(JB$21,Input!$A$6:$IA$6,0),FALSE),0)*IF(JB$110&gt;=MAX($IC$110:JA$110),MIN((JB$110-MAX($IC$110:JA$110)),(JB$110-JA$110)),0)+IF($E136=JB$22,VLOOKUP($C136,Input!$A$8:$IA$39,MATCH(JB$21,Input!$A$6:$IA$6,0),FALSE),0)*IF(JB$109&gt;=MAX($IC$109:JA$109),MIN((JB$109-MAX($IC$109:JA$109)),(JB$109-JA$109)),0)</f>
        <v>0</v>
      </c>
      <c r="JC136" s="1">
        <f>+IF($E136=JC$22,VLOOKUP($C136,Input!$A$8:$IA$39,MATCH(JC$21,Input!$A$6:$IA$6,0),FALSE),0)*IF(JC$110&gt;=MAX($IC$110:JB$110),MIN((JC$110-MAX($IC$110:JB$110)),(JC$110-JB$110)),0)+IF($E136=JC$22,VLOOKUP($C136,Input!$A$8:$IA$39,MATCH(JC$21,Input!$A$6:$IA$6,0),FALSE),0)*IF(JC$109&gt;=MAX($IC$109:JB$109),MIN((JC$109-MAX($IC$109:JB$109)),(JC$109-JB$109)),0)</f>
        <v>0</v>
      </c>
      <c r="JD136" s="1">
        <f>+IF($E136=JD$22,VLOOKUP($C136,Input!$A$8:$IA$39,MATCH(JD$21,Input!$A$6:$IA$6,0),FALSE),0)*IF(JD$110&gt;=MAX($IC$110:JC$110),MIN((JD$110-MAX($IC$110:JC$110)),(JD$110-JC$110)),0)+IF($E136=JD$22,VLOOKUP($C136,Input!$A$8:$IA$39,MATCH(JD$21,Input!$A$6:$IA$6,0),FALSE),0)*IF(JD$109&gt;=MAX($IC$109:JC$109),MIN((JD$109-MAX($IC$109:JC$109)),(JD$109-JC$109)),0)</f>
        <v>0</v>
      </c>
      <c r="JE136" s="1">
        <f>+IF($E136=JE$22,VLOOKUP($C136,Input!$A$8:$IA$39,MATCH(JE$21,Input!$A$6:$IA$6,0),FALSE),0)*IF(JE$110&gt;=MAX($IC$110:JD$110),MIN((JE$110-MAX($IC$110:JD$110)),(JE$110-JD$110)),0)+IF($E136=JE$22,VLOOKUP($C136,Input!$A$8:$IA$39,MATCH(JE$21,Input!$A$6:$IA$6,0),FALSE),0)*IF(JE$109&gt;=MAX($IC$109:JD$109),MIN((JE$109-MAX($IC$109:JD$109)),(JE$109-JD$109)),0)</f>
        <v>0</v>
      </c>
      <c r="JF136" s="1">
        <f>+IF($E136=JF$22,VLOOKUP($C136,Input!$A$8:$IA$39,MATCH(JF$21,Input!$A$6:$IA$6,0),FALSE),0)*IF(JF$110&gt;=MAX($IC$110:JE$110),MIN((JF$110-MAX($IC$110:JE$110)),(JF$110-JE$110)),0)+IF($E136=JF$22,VLOOKUP($C136,Input!$A$8:$IA$39,MATCH(JF$21,Input!$A$6:$IA$6,0),FALSE),0)*IF(JF$109&gt;=MAX($IC$109:JE$109),MIN((JF$109-MAX($IC$109:JE$109)),(JF$109-JE$109)),0)</f>
        <v>0</v>
      </c>
      <c r="JG136" s="1">
        <f>+IF($E136=JG$22,VLOOKUP($C136,Input!$A$8:$IA$39,MATCH(JG$21,Input!$A$6:$IA$6,0),FALSE),0)*IF(JG$110&gt;=MAX($IC$110:JF$110),MIN((JG$110-MAX($IC$110:JF$110)),(JG$110-JF$110)),0)+IF($E136=JG$22,VLOOKUP($C136,Input!$A$8:$IA$39,MATCH(JG$21,Input!$A$6:$IA$6,0),FALSE),0)*IF(JG$109&gt;=MAX($IC$109:JF$109),MIN((JG$109-MAX($IC$109:JF$109)),(JG$109-JF$109)),0)</f>
        <v>0</v>
      </c>
      <c r="JH136" s="1">
        <f>+IF($E136=JH$22,VLOOKUP($C136,Input!$A$8:$IA$39,MATCH(JH$21,Input!$A$6:$IA$6,0),FALSE),0)*IF(JH$110&gt;=MAX($IC$110:JG$110),MIN((JH$110-MAX($IC$110:JG$110)),(JH$110-JG$110)),0)+IF($E136=JH$22,VLOOKUP($C136,Input!$A$8:$IA$39,MATCH(JH$21,Input!$A$6:$IA$6,0),FALSE),0)*IF(JH$109&gt;=MAX($IC$109:JG$109),MIN((JH$109-MAX($IC$109:JG$109)),(JH$109-JG$109)),0)</f>
        <v>0</v>
      </c>
      <c r="JI136" s="1">
        <f>+IF($E136=JI$22,VLOOKUP($C136,Input!$A$8:$IA$39,MATCH(JI$21,Input!$A$6:$IA$6,0),FALSE),0)*IF(JI$110&gt;=MAX($IC$110:JH$110),MIN((JI$110-MAX($IC$110:JH$110)),(JI$110-JH$110)),0)+IF($E136=JI$22,VLOOKUP($C136,Input!$A$8:$IA$39,MATCH(JI$21,Input!$A$6:$IA$6,0),FALSE),0)*IF(JI$109&gt;=MAX($IC$109:JH$109),MIN((JI$109-MAX($IC$109:JH$109)),(JI$109-JH$109)),0)</f>
        <v>0</v>
      </c>
      <c r="JJ136" s="1">
        <f>+IF($E136=JJ$22,VLOOKUP($C136,Input!$A$8:$IA$39,MATCH(JJ$21,Input!$A$6:$IA$6,0),FALSE),0)*IF(JJ$110&gt;=MAX($IC$110:JI$110),MIN((JJ$110-MAX($IC$110:JI$110)),(JJ$110-JI$110)),0)+IF($E136=JJ$22,VLOOKUP($C136,Input!$A$8:$IA$39,MATCH(JJ$21,Input!$A$6:$IA$6,0),FALSE),0)*IF(JJ$109&gt;=MAX($IC$109:JI$109),MIN((JJ$109-MAX($IC$109:JI$109)),(JJ$109-JI$109)),0)</f>
        <v>0</v>
      </c>
      <c r="JK136" s="1">
        <f>+IF($E136=JK$22,VLOOKUP($C136,Input!$A$8:$IA$39,MATCH(JK$21,Input!$A$6:$IA$6,0),FALSE),0)*IF(JK$110&gt;=MAX($IC$110:JJ$110),MIN((JK$110-MAX($IC$110:JJ$110)),(JK$110-JJ$110)),0)+IF($E136=JK$22,VLOOKUP($C136,Input!$A$8:$IA$39,MATCH(JK$21,Input!$A$6:$IA$6,0),FALSE),0)*IF(JK$109&gt;=MAX($IC$109:JJ$109),MIN((JK$109-MAX($IC$109:JJ$109)),(JK$109-JJ$109)),0)</f>
        <v>0</v>
      </c>
      <c r="JL136" s="1">
        <f>+IF($E136=JL$22,VLOOKUP($C136,Input!$A$8:$IA$39,MATCH(JL$21,Input!$A$6:$IA$6,0),FALSE),0)*IF(JL$110&gt;=MAX($IC$110:JK$110),MIN((JL$110-MAX($IC$110:JK$110)),(JL$110-JK$110)),0)+IF($E136=JL$22,VLOOKUP($C136,Input!$A$8:$IA$39,MATCH(JL$21,Input!$A$6:$IA$6,0),FALSE),0)*IF(JL$109&gt;=MAX($IC$109:JK$109),MIN((JL$109-MAX($IC$109:JK$109)),(JL$109-JK$109)),0)</f>
        <v>0</v>
      </c>
      <c r="JN136" t="str">
        <f>+VLOOKUP($C136,Input!$A$8:$GZ$39,MATCH(JN$21,Input!$A$6:$GZ$6,0),FALSE)</f>
        <v>Charger Maintenance ($/kWh)</v>
      </c>
      <c r="JO136" s="1">
        <f>IF($E136+$I136+$D$7&lt;=JO$22,0,IF(JO$22-$D$7&gt;=$E136,VLOOKUP($C136,Input!$A$8:$GZ$39,MATCH(JO$21,Input!$A$6:$GZ$6,0),FALSE),0)*$F136/$G136)*$D136</f>
        <v>0</v>
      </c>
      <c r="JP136" s="1">
        <f>IF($E136+$I136+$D$7&lt;=JP$22,0,IF(JP$22-$D$7&gt;=$E136,VLOOKUP($C136,Input!$A$8:$GZ$39,MATCH(JP$21,Input!$A$6:$GZ$6,0),FALSE),0)*$F136/$G136)*$D136</f>
        <v>0</v>
      </c>
      <c r="JQ136" s="1">
        <f>IF($E136+$I136+$D$7&lt;=JQ$22,0,IF(JQ$22-$D$7&gt;=$E136,VLOOKUP($C136,Input!$A$8:$GZ$39,MATCH(JQ$21,Input!$A$6:$GZ$6,0),FALSE),0)*$F136/$G136)*$D136</f>
        <v>0</v>
      </c>
      <c r="JR136" s="1">
        <f>IF($E136+$I136+$D$7&lt;=JR$22,0,IF(JR$22-$D$7&gt;=$E136,VLOOKUP($C136,Input!$A$8:$GZ$39,MATCH(JR$21,Input!$A$6:$GZ$6,0),FALSE),0)*$F136/$G136)*$D136</f>
        <v>0</v>
      </c>
      <c r="JS136" s="1">
        <f>IF($E136+$I136+$D$7&lt;=JS$22,0,IF(JS$22-$D$7&gt;=$E136,VLOOKUP($C136,Input!$A$8:$GZ$39,MATCH(JS$21,Input!$A$6:$GZ$6,0),FALSE),0)*$F136/$G136)*$D136</f>
        <v>0</v>
      </c>
      <c r="JT136" s="1">
        <f>IF($E136+$I136+$D$7&lt;=JT$22,0,IF(JT$22-$D$7&gt;=$E136,VLOOKUP($C136,Input!$A$8:$GZ$39,MATCH(JT$21,Input!$A$6:$GZ$6,0),FALSE),0)*$F136/$G136)*$D136</f>
        <v>0</v>
      </c>
      <c r="JU136" s="1">
        <f>IF($E136+$I136+$D$7&lt;=JU$22,0,IF(JU$22-$D$7&gt;=$E136,VLOOKUP($C136,Input!$A$8:$GZ$39,MATCH(JU$21,Input!$A$6:$GZ$6,0),FALSE),0)*$F136/$G136)*$D136</f>
        <v>0</v>
      </c>
      <c r="JV136" s="1">
        <f>IF($E136+$I136+$D$7&lt;=JV$22,0,IF(JV$22-$D$7&gt;=$E136,VLOOKUP($C136,Input!$A$8:$GZ$39,MATCH(JV$21,Input!$A$6:$GZ$6,0),FALSE),0)*$F136/$G136)*$D136</f>
        <v>0</v>
      </c>
      <c r="JW136" s="1">
        <f>IF($E136+$I136+$D$7&lt;=JW$22,0,IF(JW$22-$D$7&gt;=$E136,VLOOKUP($C136,Input!$A$8:$GZ$39,MATCH(JW$21,Input!$A$6:$GZ$6,0),FALSE),0)*$F136/$G136)*$D136</f>
        <v>0</v>
      </c>
      <c r="JX136" s="1">
        <f>IF($E136+$I136+$D$7&lt;=JX$22,0,IF(JX$22-$D$7&gt;=$E136,VLOOKUP($C136,Input!$A$8:$GZ$39,MATCH(JX$21,Input!$A$6:$GZ$6,0),FALSE),0)*$F136/$G136)*$D136</f>
        <v>0</v>
      </c>
      <c r="JY136" s="1">
        <f>IF($E136+$I136+$D$7&lt;=JY$22,0,IF(JY$22-$D$7&gt;=$E136,VLOOKUP($C136,Input!$A$8:$GZ$39,MATCH(JY$21,Input!$A$6:$GZ$6,0),FALSE),0)*$F136/$G136)*$D136</f>
        <v>0</v>
      </c>
      <c r="JZ136" s="1">
        <f>IF($E136+$I136+$D$7&lt;=JZ$22,0,IF(JZ$22-$D$7&gt;=$E136,VLOOKUP($C136,Input!$A$8:$GZ$39,MATCH(JZ$21,Input!$A$6:$GZ$6,0),FALSE),0)*$F136/$G136)*$D136</f>
        <v>0</v>
      </c>
      <c r="KA136" s="1">
        <f>IF($E136+$I136+$D$7&lt;=KA$22,0,IF(KA$22-$D$7&gt;=$E136,VLOOKUP($C136,Input!$A$8:$GZ$39,MATCH(KA$21,Input!$A$6:$GZ$6,0),FALSE),0)*$F136/$G136)*$D136</f>
        <v>0</v>
      </c>
      <c r="KB136" s="1">
        <f>IF($E136+$I136+$D$7&lt;=KB$22,0,IF(KB$22-$D$7&gt;=$E136,VLOOKUP($C136,Input!$A$8:$GZ$39,MATCH(KB$21,Input!$A$6:$GZ$6,0),FALSE),0)*$F136/$G136)*$D136</f>
        <v>0</v>
      </c>
      <c r="KC136" s="1">
        <f>IF($E136+$I136+$D$7&lt;=KC$22,0,IF(KC$22-$D$7&gt;=$E136,VLOOKUP($C136,Input!$A$8:$GZ$39,MATCH(KC$21,Input!$A$6:$GZ$6,0),FALSE),0)*$F136/$G136)*$D136</f>
        <v>0</v>
      </c>
      <c r="KD136" s="1">
        <f>IF($E136+$I136+$D$7&lt;=KD$22,0,IF(KD$22-$D$7&gt;=$E136,VLOOKUP($C136,Input!$A$8:$GZ$39,MATCH(KD$21,Input!$A$6:$GZ$6,0),FALSE),0)*$F136/$G136)*$D136</f>
        <v>0</v>
      </c>
      <c r="KE136" s="1">
        <f>IF($E136+$I136+$D$7&lt;=KE$22,0,IF(KE$22-$D$7&gt;=$E136,VLOOKUP($C136,Input!$A$8:$GZ$39,MATCH(KE$21,Input!$A$6:$GZ$6,0),FALSE),0)*$F136/$G136)*$D136</f>
        <v>0</v>
      </c>
      <c r="KF136" s="1">
        <f>IF($E136+$I136+$D$7&lt;=KF$22,0,IF(KF$22-$D$7&gt;=$E136,VLOOKUP($C136,Input!$A$8:$GZ$39,MATCH(KF$21,Input!$A$6:$GZ$6,0),FALSE),0)*$F136/$G136)*$D136</f>
        <v>0</v>
      </c>
      <c r="KG136" s="1">
        <f>IF($E136+$I136+$D$7&lt;=KG$22,0,IF(KG$22-$D$7&gt;=$E136,VLOOKUP($C136,Input!$A$8:$GZ$39,MATCH(KG$21,Input!$A$6:$GZ$6,0),FALSE),0)*$F136/$G136)*$D136</f>
        <v>0</v>
      </c>
      <c r="KH136" s="1">
        <f>IF($E136+$I136+$D$7&lt;=KH$22,0,IF(KH$22-$D$7&gt;=$E136,VLOOKUP($C136,Input!$A$8:$GZ$39,MATCH(KH$21,Input!$A$6:$GZ$6,0),FALSE),0)*$F136/$G136)*$D136</f>
        <v>0</v>
      </c>
      <c r="KI136" s="1">
        <f>IF($E136+$I136+$D$7&lt;=KI$22,0,IF(KI$22-$D$7&gt;=$E136,VLOOKUP($C136,Input!$A$8:$GZ$39,MATCH(KI$21,Input!$A$6:$GZ$6,0),FALSE),0)*$F136/$G136)*$D136</f>
        <v>0</v>
      </c>
      <c r="KJ136" s="1">
        <f>IF($E136+$I136+$D$7&lt;=KJ$22,0,IF(KJ$22-$D$7&gt;=$E136,VLOOKUP($C136,Input!$A$8:$GZ$39,MATCH(KJ$21,Input!$A$6:$GZ$6,0),FALSE),0)*$F136/$G136)*$D136</f>
        <v>0</v>
      </c>
      <c r="KK136" s="1">
        <f>IF($E136+$I136+$D$7&lt;=KK$22,0,IF(KK$22-$D$7&gt;=$E136,VLOOKUP($C136,Input!$A$8:$GZ$39,MATCH(KK$21,Input!$A$6:$GZ$6,0),FALSE),0)*$F136/$G136)*$D136</f>
        <v>0</v>
      </c>
      <c r="KL136" s="1">
        <f>IF($E136+$I136+$D$7&lt;=KL$22,0,IF(KL$22-$D$7&gt;=$E136,VLOOKUP($C136,Input!$A$8:$GZ$39,MATCH(KL$21,Input!$A$6:$GZ$6,0),FALSE),0)*$F136/$G136)*$D136</f>
        <v>0</v>
      </c>
      <c r="KM136" s="1">
        <f>IF($E136+$I136+$D$7&lt;=KM$22,0,IF(KM$22-$D$7&gt;=$E136,VLOOKUP($C136,Input!$A$8:$GZ$39,MATCH(KM$21,Input!$A$6:$GZ$6,0),FALSE),0)*$F136/$G136)*$D136</f>
        <v>0</v>
      </c>
      <c r="KN136" s="1">
        <f>IF($E136+$I136+$D$7&lt;=KN$22,0,IF(KN$22-$D$7&gt;=$E136,VLOOKUP($C136,Input!$A$8:$GZ$39,MATCH(KN$21,Input!$A$6:$GZ$6,0),FALSE),0)*$F136/$G136)*$D136</f>
        <v>0</v>
      </c>
      <c r="KO136" s="1">
        <f>IF($E136+$I136+$D$7&lt;=KO$22,0,IF(KO$22-$D$7&gt;=$E136,VLOOKUP($C136,Input!$A$8:$GZ$39,MATCH(KO$21,Input!$A$6:$GZ$6,0),FALSE),0)*$F136/$G136)*$D136</f>
        <v>0</v>
      </c>
      <c r="KP136" s="1">
        <f>IF($E136+$I136+$D$7&lt;=KP$22,0,IF(KP$22-$D$7&gt;=$E136,VLOOKUP($C136,Input!$A$8:$GZ$39,MATCH(KP$21,Input!$A$6:$GZ$6,0),FALSE),0)*$F136/$G136)*$D136</f>
        <v>0</v>
      </c>
      <c r="KQ136" s="1">
        <f>IF($E136+$I136+$D$7&lt;=KQ$22,0,IF(KQ$22-$D$7&gt;=$E136,VLOOKUP($C136,Input!$A$8:$GZ$39,MATCH(KQ$21,Input!$A$6:$GZ$6,0),FALSE),0)*$F136/$G136)*$D136</f>
        <v>0</v>
      </c>
      <c r="KR136" s="1">
        <f>IF($E136+$I136+$D$7&lt;=KR$22,0,IF(KR$22-$D$7&gt;=$E136,VLOOKUP($C136,Input!$A$8:$GZ$39,MATCH(KR$21,Input!$A$6:$GZ$6,0),FALSE),0)*$F136/$G136)*$D136</f>
        <v>0</v>
      </c>
      <c r="KS136" s="1">
        <f>IF($E136+$I136+$D$7&lt;=KS$22,0,IF(KS$22-$D$7&gt;=$E136,VLOOKUP($C136,Input!$A$8:$GZ$39,MATCH(KS$21,Input!$A$6:$GZ$6,0),FALSE),0)*$F136/$G136)*$D136</f>
        <v>0</v>
      </c>
      <c r="KT136" s="1">
        <f>IF($E136+$I136+$D$7&lt;=KT$22,0,IF(KT$22-$D$7&gt;=$E136,VLOOKUP($C136,Input!$A$8:$GZ$39,MATCH(KT$21,Input!$A$6:$GZ$6,0),FALSE),0)*$F136/$G136)*$D136</f>
        <v>0</v>
      </c>
      <c r="KU136" s="1">
        <f>IF($E136+$I136+$D$7&lt;=KU$22,0,IF(KU$22-$D$7&gt;=$E136,VLOOKUP($C136,Input!$A$8:$GZ$39,MATCH(KU$21,Input!$A$6:$GZ$6,0),FALSE),0)*$F136/$G136)*$D136</f>
        <v>0</v>
      </c>
      <c r="KV136" s="1">
        <f>IF($E136+$I136+$D$7&lt;=KV$22,0,IF(KV$22-$D$7&gt;=$E136,VLOOKUP($C136,Input!$A$8:$GZ$39,MATCH(KV$21,Input!$A$6:$GZ$6,0),FALSE),0)*$F136/$G136)*$D136</f>
        <v>0</v>
      </c>
      <c r="KW136" s="1">
        <f>IF($E136+$I136+$D$7&lt;=KW$22,0,IF(KW$22-$D$7&gt;=$E136,VLOOKUP($C136,Input!$A$8:$GZ$39,MATCH(KW$21,Input!$A$6:$GZ$6,0),FALSE),0)*$F136/$G136)*$D136</f>
        <v>0</v>
      </c>
      <c r="KY136" t="str">
        <f>VLOOKUP($C136,Input!$A$8:$HV$39,MATCH(KY$21,Input!$A$6:$HV$6,0),FALSE)</f>
        <v>$/kWh from "Main Tab" selection for depot charging and it is scaled to EIA cost projections</v>
      </c>
      <c r="KZ136" s="1">
        <f>IF($E136+$I136+$D$7&lt;=KZ$22,0,IF(KZ$22-$D$7&gt;=$E136,VLOOKUP($C136,Input!$A$8:$HV$39,MATCH(KZ$21,Input!$A$6:$HV$6,0),FALSE)/$G136*$F136,0))*$D136</f>
        <v>0</v>
      </c>
      <c r="LA136" s="1">
        <f>IF($E136+$I136+$D$7&lt;=LA$22,0,IF(LA$22-$D$7&gt;=$E136,VLOOKUP($C136,Input!$A$8:$HV$39,MATCH(LA$21,Input!$A$6:$HV$6,0),FALSE)/$G136*$F136,0))*$D136</f>
        <v>0</v>
      </c>
      <c r="LB136" s="1">
        <f>IF($E136+$I136+$D$7&lt;=LB$22,0,IF(LB$22-$D$7&gt;=$E136,VLOOKUP($C136,Input!$A$8:$HV$39,MATCH(LB$21,Input!$A$6:$HV$6,0),FALSE)/$G136*$F136,0))*$D136</f>
        <v>0</v>
      </c>
      <c r="LC136" s="1">
        <f>IF($E136+$I136+$D$7&lt;=LC$22,0,IF(LC$22-$D$7&gt;=$E136,VLOOKUP($C136,Input!$A$8:$HV$39,MATCH(LC$21,Input!$A$6:$HV$6,0),FALSE)/$G136*$F136,0))*$D136</f>
        <v>0</v>
      </c>
      <c r="LD136" s="1">
        <f>IF($E136+$I136+$D$7&lt;=LD$22,0,IF(LD$22-$D$7&gt;=$E136,VLOOKUP($C136,Input!$A$8:$HV$39,MATCH(LD$21,Input!$A$6:$HV$6,0),FALSE)/$G136*$F136,0))*$D136</f>
        <v>0</v>
      </c>
      <c r="LE136" s="1">
        <f>IF($E136+$I136+$D$7&lt;=LE$22,0,IF(LE$22-$D$7&gt;=$E136,VLOOKUP($C136,Input!$A$8:$HV$39,MATCH(LE$21,Input!$A$6:$HV$6,0),FALSE)/$G136*$F136,0))*$D136</f>
        <v>0</v>
      </c>
      <c r="LF136" s="1">
        <f>IF($E136+$I136+$D$7&lt;=LF$22,0,IF(LF$22-$D$7&gt;=$E136,VLOOKUP($C136,Input!$A$8:$HV$39,MATCH(LF$21,Input!$A$6:$HV$6,0),FALSE)/$G136*$F136,0))*$D136</f>
        <v>0</v>
      </c>
      <c r="LG136" s="1">
        <f>IF($E136+$I136+$D$7&lt;=LG$22,0,IF(LG$22-$D$7&gt;=$E136,VLOOKUP($C136,Input!$A$8:$HV$39,MATCH(LG$21,Input!$A$6:$HV$6,0),FALSE)/$G136*$F136,0))*$D136</f>
        <v>0</v>
      </c>
      <c r="LH136" s="1">
        <f>IF($E136+$I136+$D$7&lt;=LH$22,0,IF(LH$22-$D$7&gt;=$E136,VLOOKUP($C136,Input!$A$8:$HV$39,MATCH(LH$21,Input!$A$6:$HV$6,0),FALSE)/$G136*$F136,0))*$D136</f>
        <v>0</v>
      </c>
      <c r="LI136" s="1">
        <f>IF($E136+$I136+$D$7&lt;=LI$22,0,IF(LI$22-$D$7&gt;=$E136,VLOOKUP($C136,Input!$A$8:$HV$39,MATCH(LI$21,Input!$A$6:$HV$6,0),FALSE)/$G136*$F136,0))*$D136</f>
        <v>0</v>
      </c>
      <c r="LJ136" s="1">
        <f>IF($E136+$I136+$D$7&lt;=LJ$22,0,IF(LJ$22-$D$7&gt;=$E136,VLOOKUP($C136,Input!$A$8:$HV$39,MATCH(LJ$21,Input!$A$6:$HV$6,0),FALSE)/$G136*$F136,0))*$D136</f>
        <v>0</v>
      </c>
      <c r="LK136" s="1">
        <f>IF($E136+$I136+$D$7&lt;=LK$22,0,IF(LK$22-$D$7&gt;=$E136,VLOOKUP($C136,Input!$A$8:$HV$39,MATCH(LK$21,Input!$A$6:$HV$6,0),FALSE)/$G136*$F136,0))*$D136</f>
        <v>0</v>
      </c>
      <c r="LL136" s="1">
        <f>IF($E136+$I136+$D$7&lt;=LL$22,0,IF(LL$22-$D$7&gt;=$E136,VLOOKUP($C136,Input!$A$8:$HV$39,MATCH(LL$21,Input!$A$6:$HV$6,0),FALSE)/$G136*$F136,0))*$D136</f>
        <v>0</v>
      </c>
      <c r="LM136" s="1">
        <f>IF($E136+$I136+$D$7&lt;=LM$22,0,IF(LM$22-$D$7&gt;=$E136,VLOOKUP($C136,Input!$A$8:$HV$39,MATCH(LM$21,Input!$A$6:$HV$6,0),FALSE)/$G136*$F136,0))*$D136</f>
        <v>0</v>
      </c>
      <c r="LN136" s="1">
        <f>IF($E136+$I136+$D$7&lt;=LN$22,0,IF(LN$22-$D$7&gt;=$E136,VLOOKUP($C136,Input!$A$8:$HV$39,MATCH(LN$21,Input!$A$6:$HV$6,0),FALSE)/$G136*$F136,0))*$D136</f>
        <v>0</v>
      </c>
      <c r="LO136" s="1">
        <f>IF($E136+$I136+$D$7&lt;=LO$22,0,IF(LO$22-$D$7&gt;=$E136,VLOOKUP($C136,Input!$A$8:$HV$39,MATCH(LO$21,Input!$A$6:$HV$6,0),FALSE)/$G136*$F136,0))*$D136</f>
        <v>0</v>
      </c>
      <c r="LP136" s="1">
        <f>IF($E136+$I136+$D$7&lt;=LP$22,0,IF(LP$22-$D$7&gt;=$E136,VLOOKUP($C136,Input!$A$8:$HV$39,MATCH(LP$21,Input!$A$6:$HV$6,0),FALSE)/$G136*$F136,0))*$D136</f>
        <v>0</v>
      </c>
      <c r="LQ136" s="1">
        <f>IF($E136+$I136+$D$7&lt;=LQ$22,0,IF(LQ$22-$D$7&gt;=$E136,VLOOKUP($C136,Input!$A$8:$HV$39,MATCH(LQ$21,Input!$A$6:$HV$6,0),FALSE)/$G136*$F136,0))*$D136</f>
        <v>0</v>
      </c>
      <c r="LR136" s="1">
        <f>IF($E136+$I136+$D$7&lt;=LR$22,0,IF(LR$22-$D$7&gt;=$E136,VLOOKUP($C136,Input!$A$8:$HV$39,MATCH(LR$21,Input!$A$6:$HV$6,0),FALSE)/$G136*$F136,0))*$D136</f>
        <v>0</v>
      </c>
      <c r="LS136" s="1">
        <f>IF($E136+$I136+$D$7&lt;=LS$22,0,IF(LS$22-$D$7&gt;=$E136,VLOOKUP($C136,Input!$A$8:$HV$39,MATCH(LS$21,Input!$A$6:$HV$6,0),FALSE)/$G136*$F136,0))*$D136</f>
        <v>0</v>
      </c>
      <c r="LT136" s="1">
        <f>IF($E136+$I136+$D$7&lt;=LT$22,0,IF(LT$22-$D$7&gt;=$E136,VLOOKUP($C136,Input!$A$8:$HV$39,MATCH(LT$21,Input!$A$6:$HV$6,0),FALSE)/$G136*$F136,0))*$D136</f>
        <v>0</v>
      </c>
      <c r="LU136" s="1">
        <f>IF($E136+$I136+$D$7&lt;=LU$22,0,IF(LU$22-$D$7&gt;=$E136,VLOOKUP($C136,Input!$A$8:$HV$39,MATCH(LU$21,Input!$A$6:$HV$6,0),FALSE)/$G136*$F136,0))*$D136</f>
        <v>424271.07144538517</v>
      </c>
      <c r="LV136" s="1">
        <f>IF($E136+$I136+$D$7&lt;=LV$22,0,IF(LV$22-$D$7&gt;=$E136,VLOOKUP($C136,Input!$A$8:$HV$39,MATCH(LV$21,Input!$A$6:$HV$6,0),FALSE)/$G136*$F136,0))*$D136</f>
        <v>446398.38469467405</v>
      </c>
      <c r="LW136" s="1">
        <f>IF($E136+$I136+$D$7&lt;=LW$22,0,IF(LW$22-$D$7&gt;=$E136,VLOOKUP($C136,Input!$A$8:$HV$39,MATCH(LW$21,Input!$A$6:$HV$6,0),FALSE)/$G136*$F136,0))*$D136</f>
        <v>468607.65916224354</v>
      </c>
      <c r="LX136" s="1">
        <f>IF($E136+$I136+$D$7&lt;=LX$22,0,IF(LX$22-$D$7&gt;=$E136,VLOOKUP($C136,Input!$A$8:$HV$39,MATCH(LX$21,Input!$A$6:$HV$6,0),FALSE)/$G136*$F136,0))*$D136</f>
        <v>471819.59893062577</v>
      </c>
      <c r="LY136" s="1">
        <f>IF($E136+$I136+$D$7&lt;=LY$22,0,IF(LY$22-$D$7&gt;=$E136,VLOOKUP($C136,Input!$A$8:$HV$39,MATCH(LY$21,Input!$A$6:$HV$6,0),FALSE)/$G136*$F136,0))*$D136</f>
        <v>477942.26979124337</v>
      </c>
      <c r="LZ136" s="1">
        <f>IF($E136+$I136+$D$7&lt;=LZ$22,0,IF(LZ$22-$D$7&gt;=$E136,VLOOKUP($C136,Input!$A$8:$HV$39,MATCH(LZ$21,Input!$A$6:$HV$6,0),FALSE)/$G136*$F136,0))*$D136</f>
        <v>488018.54072230606</v>
      </c>
      <c r="MA136" s="1">
        <f>IF($E136+$I136+$D$7&lt;=MA$22,0,IF(MA$22-$D$7&gt;=$E136,VLOOKUP($C136,Input!$A$8:$HV$39,MATCH(MA$21,Input!$A$6:$HV$6,0),FALSE)/$G136*$F136,0))*$D136</f>
        <v>488807.03737648891</v>
      </c>
      <c r="MB136" s="1">
        <f>IF($E136+$I136+$D$7&lt;=MB$22,0,IF(MB$22-$D$7&gt;=$E136,VLOOKUP($C136,Input!$A$8:$HV$39,MATCH(MB$21,Input!$A$6:$HV$6,0),FALSE)/$G136*$F136,0))*$D136</f>
        <v>489433.5587125785</v>
      </c>
      <c r="MC136" s="1">
        <f>IF($E136+$I136+$D$7&lt;=MC$22,0,IF(MC$22-$D$7&gt;=$E136,VLOOKUP($C136,Input!$A$8:$HV$39,MATCH(MC$21,Input!$A$6:$HV$6,0),FALSE)/$G136*$F136,0))*$D136</f>
        <v>486225.03359530319</v>
      </c>
      <c r="MD136" s="1">
        <f>IF($E136+$I136+$D$7&lt;=MD$22,0,IF(MD$22-$D$7&gt;=$E136,VLOOKUP($C136,Input!$A$8:$HV$39,MATCH(MD$21,Input!$A$6:$HV$6,0),FALSE)/$G136*$F136,0))*$D136</f>
        <v>483826.70159514248</v>
      </c>
      <c r="ME136" s="1">
        <f>IF($E136+$I136+$D$7&lt;=ME$22,0,IF(ME$22-$D$7&gt;=$E136,VLOOKUP($C136,Input!$A$8:$HV$39,MATCH(ME$21,Input!$A$6:$HV$6,0),FALSE)/$G136*$F136,0))*$D136</f>
        <v>483224.25546769961</v>
      </c>
      <c r="MF136" s="1">
        <f>IF($E136+$I136+$D$7&lt;=MF$22,0,IF(MF$22-$D$7&gt;=$E136,VLOOKUP($C136,Input!$A$8:$HV$39,MATCH(MF$21,Input!$A$6:$HV$6,0),FALSE)/$G136*$F136,0))*$D136</f>
        <v>482765.79059802304</v>
      </c>
      <c r="MG136" s="1">
        <f>IF($E136+$I136+$D$7&lt;=MG$22,0,IF(MG$22-$D$7&gt;=$E136,VLOOKUP($C136,Input!$A$8:$HV$39,MATCH(MG$21,Input!$A$6:$HV$6,0),FALSE)/$G136*$F136,0))*$D136</f>
        <v>480155.89410498709</v>
      </c>
      <c r="MH136" s="1">
        <f>IF($E136+$I136+$D$7&lt;=MH$22,0,IF(MH$22-$D$7&gt;=$E136,VLOOKUP($C136,Input!$A$8:$HV$39,MATCH(MH$21,Input!$A$6:$HV$6,0),FALSE)/$G136*$F136,0))*$D136</f>
        <v>477837.91191471968</v>
      </c>
      <c r="MI136" s="1">
        <f>IF($E136+$I136+$D$7&lt;=MI$22,0,IF(MI$22-$D$7&gt;=$E136,VLOOKUP($C136,Input!$A$8:$HV$39,MATCH(MI$21,Input!$A$6:$HV$6,0),FALSE)/$G136*$F136,0))*$D136</f>
        <v>0</v>
      </c>
      <c r="MJ136" s="1">
        <f>IF($E136+$I136+$D$7&lt;=MJ$22,0,IF(MJ$22-$D$7&gt;=$E136,VLOOKUP($C136,Input!$A$8:$HV$39,MATCH(MJ$21,Input!$A$6:$HV$6,0),FALSE)/$G136*$F136,0))*$D136</f>
        <v>0</v>
      </c>
      <c r="MK136" s="1">
        <f>IF($E136+$I136+$D$7&lt;=MK$22,0,IF(MK$22-$D$7&gt;=$E136,VLOOKUP($C136,Input!$A$8:$HV$39,MATCH(MK$21,Input!$A$6:$HV$6,0),FALSE)/$G136*$F136,0))*$D136</f>
        <v>0</v>
      </c>
      <c r="ML136" s="1">
        <f>IF($E136+$I136+$D$7&lt;=ML$22,0,IF(ML$22-$D$7&gt;=$E136,VLOOKUP($C136,Input!$A$8:$HV$39,MATCH(ML$21,Input!$A$6:$HV$6,0),FALSE)/$G136*$F136,0))*$D136</f>
        <v>0</v>
      </c>
      <c r="MM136" s="1">
        <f>IF($E136+$I136+$D$7&lt;=MM$22,0,IF(MM$22-$D$7&gt;=$E136,VLOOKUP($C136,Input!$A$8:$HV$39,MATCH(MM$21,Input!$A$6:$HV$6,0),FALSE)/$G136*$F136,0))*$D136</f>
        <v>0</v>
      </c>
      <c r="MN136" s="1">
        <f>IF($E136+$I136+$D$7&lt;=MN$22,0,IF(MN$22-$D$7&gt;=$E136,VLOOKUP($C136,Input!$A$8:$HV$39,MATCH(MN$21,Input!$A$6:$HV$6,0),FALSE)/$G136*$F136,0))*$D136</f>
        <v>0</v>
      </c>
      <c r="MO136" s="1">
        <f>IF($E136+$I136+$D$7&lt;=MO$22,0,IF(MO$22-$D$7&gt;=$E136,VLOOKUP($C136,Input!$A$8:$HV$39,MATCH(MO$21,Input!$A$6:$HV$6,0),FALSE)/$G136*$F136,0))*$D136</f>
        <v>0</v>
      </c>
      <c r="MP136" s="1">
        <f>IF($E136+$I136+$D$7&lt;=MP$22,0,IF(MP$22-$D$7&gt;=$E136,VLOOKUP($C136,Input!$A$8:$HV$39,MATCH(MP$21,Input!$A$6:$HV$6,0),FALSE)/$G136*$F136,0))*$D136</f>
        <v>0</v>
      </c>
      <c r="MQ136" s="1">
        <f>IF($E136+$I136+$D$7&lt;=MQ$22,0,IF(MQ$22-$D$7&gt;=$E136,VLOOKUP($C136,Input!$A$8:$HV$39,MATCH(MQ$21,Input!$A$6:$HV$6,0),FALSE)/$G136*$F136,0))*$D136</f>
        <v>0</v>
      </c>
      <c r="MR136" s="1">
        <f>IF($E136+$I136+$D$7&lt;=MR$22,0,IF(MR$22-$D$7&gt;=$E136,VLOOKUP($C136,Input!$A$8:$HV$39,MATCH(MR$21,Input!$A$6:$HV$6,0),FALSE)/$G136*$F136,0))*$D136</f>
        <v>0</v>
      </c>
      <c r="MS136" s="1">
        <f>IF($E136+$I136+$D$7&lt;=MS$22,0,IF(MS$22-$D$7&gt;=$E136,VLOOKUP($C136,Input!$A$8:$HV$39,MATCH(MS$21,Input!$A$6:$HV$6,0),FALSE)/$G136*$F136,0))*$D136</f>
        <v>0</v>
      </c>
      <c r="MT136" s="1">
        <f>IF($E136+$I136+$D$7&lt;=MT$22,0,IF(MT$22-$D$7&gt;=$E136,VLOOKUP($C136,Input!$A$8:$HV$39,MATCH(MT$21,Input!$A$6:$HV$6,0),FALSE)/$G136*$F136,0))*$D136</f>
        <v>0</v>
      </c>
      <c r="MU136" s="1">
        <f>IF($E136+$I136+$D$7&lt;=MU$22,0,IF(MU$22-$D$7&gt;=$E136,VLOOKUP($C136,Input!$A$8:$HV$39,MATCH(MU$21,Input!$A$6:$HV$6,0),FALSE)/$G136*$F136,0))*$D136</f>
        <v>0</v>
      </c>
      <c r="MV136" s="1">
        <f>IF($E136+$I136+$D$7&lt;=MV$22,0,IF(MV$22-$D$7&gt;=$E136,VLOOKUP($C136,Input!$A$8:$HV$39,MATCH(MV$21,Input!$A$6:$HV$6,0),FALSE)/$G136*$F136,0))*$D136</f>
        <v>0</v>
      </c>
      <c r="MW136" s="1">
        <f>IF($E136+$I136+$D$7&lt;=MW$22,0,IF(MW$22-$D$7&gt;=$E136,VLOOKUP($C136,Input!$A$8:$HV$39,MATCH(MW$21,Input!$A$6:$HV$6,0),FALSE)/$G136*$F136,0))*$D136</f>
        <v>0</v>
      </c>
      <c r="MX136" s="1">
        <f>IF($E136+$I136+$D$7&lt;=MX$22,0,IF(MX$22-$D$7&gt;=$E136,VLOOKUP($C136,Input!$A$8:$HV$39,MATCH(MX$21,Input!$A$6:$HV$6,0),FALSE)/$G136*$F136,0))*$D136</f>
        <v>0</v>
      </c>
      <c r="MZ136" t="str">
        <f>VLOOKUP($C136,Input!$A$8:$HV$39,MATCH(MZ$21,Input!$A$6:$HV$6,0),FALSE)</f>
        <v>Electricity LCFS Credit ($/kWh)</v>
      </c>
      <c r="NA136" s="1">
        <f>IF($E136+$I136+$D$7&lt;=NA$22,0,IF(NA$22-$D$7&gt;=$E136,-VLOOKUP($C136,Input!$A$8:$HV$39,MATCH(NA$21,Input!$A$6:$HV$6,0),FALSE)/$G136*$F136,0))*$D136*$G$4/100</f>
        <v>0</v>
      </c>
      <c r="NB136" s="1">
        <f>IF($E136+$I136+$D$7&lt;=NB$22,0,IF(NB$22-$D$7&gt;=$E136,-VLOOKUP($C136,Input!$A$8:$HV$39,MATCH(NB$21,Input!$A$6:$HV$6,0),FALSE)/$G136*$F136,0))*$D136*$G$4/100</f>
        <v>0</v>
      </c>
      <c r="NC136" s="1">
        <f>IF($E136+$I136+$D$7&lt;=NC$22,0,IF(NC$22-$D$7&gt;=$E136,-VLOOKUP($C136,Input!$A$8:$HV$39,MATCH(NC$21,Input!$A$6:$HV$6,0),FALSE)/$G136*$F136,0))*$D136*$G$4/100</f>
        <v>0</v>
      </c>
      <c r="ND136" s="1">
        <f>IF($E136+$I136+$D$7&lt;=ND$22,0,IF(ND$22-$D$7&gt;=$E136,-VLOOKUP($C136,Input!$A$8:$HV$39,MATCH(ND$21,Input!$A$6:$HV$6,0),FALSE)/$G136*$F136,0))*$D136*$G$4/100</f>
        <v>0</v>
      </c>
      <c r="NE136" s="1">
        <f>IF($E136+$I136+$D$7&lt;=NE$22,0,IF(NE$22-$D$7&gt;=$E136,-VLOOKUP($C136,Input!$A$8:$HV$39,MATCH(NE$21,Input!$A$6:$HV$6,0),FALSE)/$G136*$F136,0))*$D136*$G$4/100</f>
        <v>0</v>
      </c>
      <c r="NF136" s="1">
        <f>IF($E136+$I136+$D$7&lt;=NF$22,0,IF(NF$22-$D$7&gt;=$E136,-VLOOKUP($C136,Input!$A$8:$HV$39,MATCH(NF$21,Input!$A$6:$HV$6,0),FALSE)/$G136*$F136,0))*$D136*$G$4/100</f>
        <v>-398814.01056000002</v>
      </c>
      <c r="NG136" s="1">
        <f>IF($E136+$I136+$D$7&lt;=NG$22,0,IF(NG$22-$D$7&gt;=$E136,-VLOOKUP($C136,Input!$A$8:$HV$39,MATCH(NG$21,Input!$A$6:$HV$6,0),FALSE)/$G136*$F136,0))*$D136*$G$4/100</f>
        <v>-398814.01056000002</v>
      </c>
      <c r="NH136" s="1">
        <f>IF($E136+$I136+$D$7&lt;=NH$22,0,IF(NH$22-$D$7&gt;=$E136,-VLOOKUP($C136,Input!$A$8:$HV$39,MATCH(NH$21,Input!$A$6:$HV$6,0),FALSE)/$G136*$F136,0))*$D136*$G$4/100</f>
        <v>-398814.01056000002</v>
      </c>
      <c r="NI136" s="1">
        <f>IF($E136+$I136+$D$7&lt;=NI$22,0,IF(NI$22-$D$7&gt;=$E136,-VLOOKUP($C136,Input!$A$8:$HV$39,MATCH(NI$21,Input!$A$6:$HV$6,0),FALSE)/$G136*$F136,0))*$D136*$G$4/100</f>
        <v>-398814.01056000002</v>
      </c>
      <c r="NJ136" s="1">
        <f>IF($E136+$I136+$D$7&lt;=NJ$22,0,IF(NJ$22-$D$7&gt;=$E136,-VLOOKUP($C136,Input!$A$8:$HV$39,MATCH(NJ$21,Input!$A$6:$HV$6,0),FALSE)/$G136*$F136,0))*$D136*$G$4/100</f>
        <v>-398814.01056000002</v>
      </c>
      <c r="NK136" s="1">
        <f>IF($E136+$I136+$D$7&lt;=NK$22,0,IF(NK$22-$D$7&gt;=$E136,-VLOOKUP($C136,Input!$A$8:$HV$39,MATCH(NK$21,Input!$A$6:$HV$6,0),FALSE)/$G136*$F136,0))*$D136*$G$4/100</f>
        <v>-398814.01056000002</v>
      </c>
      <c r="NL136" s="1">
        <f>IF($E136+$I136+$D$7&lt;=NL$22,0,IF(NL$22-$D$7&gt;=$E136,-VLOOKUP($C136,Input!$A$8:$HV$39,MATCH(NL$21,Input!$A$6:$HV$6,0),FALSE)/$G136*$F136,0))*$D136*$G$4/100</f>
        <v>-398814.01056000002</v>
      </c>
      <c r="NM136" s="1">
        <f>IF($E136+$I136+$D$7&lt;=NM$22,0,IF(NM$22-$D$7&gt;=$E136,-VLOOKUP($C136,Input!$A$8:$HV$39,MATCH(NM$21,Input!$A$6:$HV$6,0),FALSE)/$G136*$F136,0))*$D136*$G$4/100</f>
        <v>-398814.01056000002</v>
      </c>
      <c r="NN136" s="1">
        <f>IF($E136+$I136+$D$7&lt;=NN$22,0,IF(NN$22-$D$7&gt;=$E136,-VLOOKUP($C136,Input!$A$8:$HV$39,MATCH(NN$21,Input!$A$6:$HV$6,0),FALSE)/$G136*$F136,0))*$D136*$G$4/100</f>
        <v>-398814.01056000002</v>
      </c>
      <c r="NO136" s="1">
        <f>IF($E136+$I136+$D$7&lt;=NO$22,0,IF(NO$22-$D$7&gt;=$E136,-VLOOKUP($C136,Input!$A$8:$HV$39,MATCH(NO$21,Input!$A$6:$HV$6,0),FALSE)/$G136*$F136,0))*$D136*$G$4/100</f>
        <v>-398814.01056000002</v>
      </c>
      <c r="NP136" s="1">
        <f>IF($E136+$I136+$D$7&lt;=NP$22,0,IF(NP$22-$D$7&gt;=$E136,-VLOOKUP($C136,Input!$A$8:$HV$39,MATCH(NP$21,Input!$A$6:$HV$6,0),FALSE)/$G136*$F136,0))*$D136*$G$4/100</f>
        <v>-398814.01056000002</v>
      </c>
      <c r="NQ136" s="1">
        <f>IF($E136+$I136+$D$7&lt;=NQ$22,0,IF(NQ$22-$D$7&gt;=$E136,-VLOOKUP($C136,Input!$A$8:$HV$39,MATCH(NQ$21,Input!$A$6:$HV$6,0),FALSE)/$G136*$F136,0))*$D136*$G$4/100</f>
        <v>-398814.01056000002</v>
      </c>
      <c r="NR136" s="1">
        <f>IF($E136+$I136+$D$7&lt;=NR$22,0,IF(NR$22-$D$7&gt;=$E136,-VLOOKUP($C136,Input!$A$8:$HV$39,MATCH(NR$21,Input!$A$6:$HV$6,0),FALSE)/$G136*$F136,0))*$D136*$G$4/100</f>
        <v>-398814.01056000002</v>
      </c>
      <c r="NS136" s="1">
        <f>IF($E136+$I136+$D$7&lt;=NS$22,0,IF(NS$22-$D$7&gt;=$E136,-VLOOKUP($C136,Input!$A$8:$HV$39,MATCH(NS$21,Input!$A$6:$HV$6,0),FALSE)/$G136*$F136,0))*$D136*$G$4/100</f>
        <v>-398814.01056000002</v>
      </c>
      <c r="NT136" s="1">
        <f>IF($E136+$I136+$D$7&lt;=NT$22,0,IF(NT$22-$D$7&gt;=$E136,-VLOOKUP($C136,Input!$A$8:$HV$39,MATCH(NT$21,Input!$A$6:$HV$6,0),FALSE)/$G136*$F136,0))*$D136*$G$4/100</f>
        <v>0</v>
      </c>
      <c r="NU136" s="1">
        <f>IF($E136+$I136+$D$7&lt;=NU$22,0,IF(NU$22-$D$7&gt;=$E136,-VLOOKUP($C136,Input!$A$8:$HV$39,MATCH(NU$21,Input!$A$6:$HV$6,0),FALSE)/$G136*$F136,0))*$D136*$G$4/100</f>
        <v>0</v>
      </c>
      <c r="NV136" s="1">
        <f>IF($E136+$I136+$D$7&lt;=NV$22,0,IF(NV$22-$D$7&gt;=$E136,-VLOOKUP($C136,Input!$A$8:$HV$39,MATCH(NV$21,Input!$A$6:$HV$6,0),FALSE)/$G136*$F136,0))*$D136*$G$4/100</f>
        <v>0</v>
      </c>
      <c r="NW136" s="1">
        <f>IF($E136+$I136+$D$7&lt;=NW$22,0,IF(NW$22-$D$7&gt;=$E136,-VLOOKUP($C136,Input!$A$8:$HV$39,MATCH(NW$21,Input!$A$6:$HV$6,0),FALSE)/$G136*$F136,0))*$D136*$G$4/100</f>
        <v>0</v>
      </c>
      <c r="NX136" s="1">
        <f>IF($E136+$I136+$D$7&lt;=NX$22,0,IF(NX$22-$D$7&gt;=$E136,-VLOOKUP($C136,Input!$A$8:$HV$39,MATCH(NX$21,Input!$A$6:$HV$6,0),FALSE)/$G136*$F136,0))*$D136*$G$4/100</f>
        <v>0</v>
      </c>
      <c r="NY136" s="1">
        <f>IF($E136+$I136+$D$7&lt;=NY$22,0,IF(NY$22-$D$7&gt;=$E136,-VLOOKUP($C136,Input!$A$8:$HV$39,MATCH(NY$21,Input!$A$6:$HV$6,0),FALSE)/$G136*$F136,0))*$D136*$G$4/100</f>
        <v>0</v>
      </c>
      <c r="NZ136" s="1">
        <f>IF($E136+$I136+$D$7&lt;=NZ$22,0,IF(NZ$22-$D$7&gt;=$E136,-VLOOKUP($C136,Input!$A$8:$HV$39,MATCH(NZ$21,Input!$A$6:$HV$6,0),FALSE)/$G136*$F136,0))*$D136*$G$4/100</f>
        <v>0</v>
      </c>
      <c r="OA136" s="1">
        <f>IF($E136+$I136+$D$7&lt;=OA$22,0,IF(OA$22-$D$7&gt;=$E136,-VLOOKUP($C136,Input!$A$8:$HV$39,MATCH(OA$21,Input!$A$6:$HV$6,0),FALSE)/$G136*$F136,0))*$D136*$G$4/100</f>
        <v>0</v>
      </c>
      <c r="OB136" s="1">
        <f>IF($E136+$I136+$D$7&lt;=OB$22,0,IF(OB$22-$D$7&gt;=$E136,-VLOOKUP($C136,Input!$A$8:$HV$39,MATCH(OB$21,Input!$A$6:$HV$6,0),FALSE)/$G136*$F136,0))*$D136*$G$4/100</f>
        <v>0</v>
      </c>
      <c r="OC136" s="1">
        <f>IF($E136+$I136+$D$7&lt;=OC$22,0,IF(OC$22-$D$7&gt;=$E136,-VLOOKUP($C136,Input!$A$8:$HV$39,MATCH(OC$21,Input!$A$6:$HV$6,0),FALSE)/$G136*$F136,0))*$D136*$G$4/100</f>
        <v>0</v>
      </c>
      <c r="OD136" s="1">
        <f>IF($E136+$I136+$D$7&lt;=OD$22,0,IF(OD$22-$D$7&gt;=$E136,-VLOOKUP($C136,Input!$A$8:$HV$39,MATCH(OD$21,Input!$A$6:$HV$6,0),FALSE)/$G136*$F136,0))*$D136*$G$4/100</f>
        <v>0</v>
      </c>
      <c r="OE136" s="1">
        <f>IF($E136+$I136+$D$7&lt;=OE$22,0,IF(OE$22-$D$7&gt;=$E136,-VLOOKUP($C136,Input!$A$8:$HV$39,MATCH(OE$21,Input!$A$6:$HV$6,0),FALSE)/$G136*$F136,0))*$D136*$G$4/100</f>
        <v>0</v>
      </c>
      <c r="OF136" s="1">
        <f>IF($E136+$I136+$D$7&lt;=OF$22,0,IF(OF$22-$D$7&gt;=$E136,-VLOOKUP($C136,Input!$A$8:$HV$39,MATCH(OF$21,Input!$A$6:$HV$6,0),FALSE)/$G136*$F136,0))*$D136*$G$4/100</f>
        <v>0</v>
      </c>
      <c r="OG136" s="1">
        <f>IF($E136+$I136+$D$7&lt;=OG$22,0,IF(OG$22-$D$7&gt;=$E136,-VLOOKUP($C136,Input!$A$8:$HV$39,MATCH(OG$21,Input!$A$6:$HV$6,0),FALSE)/$G136*$F136,0))*$D136*$G$4/100</f>
        <v>0</v>
      </c>
      <c r="OH136" s="1">
        <f>IF($E136+$I136+$D$7&lt;=OH$22,0,IF(OH$22-$D$7&gt;=$E136,-VLOOKUP($C136,Input!$A$8:$HV$39,MATCH(OH$21,Input!$A$6:$HV$6,0),FALSE)/$G136*$F136,0))*$D136*$G$4/100</f>
        <v>0</v>
      </c>
      <c r="OI136" s="1">
        <f>IF($E136+$I136+$D$7&lt;=OI$22,0,IF(OI$22-$D$7&gt;=$E136,-VLOOKUP($C136,Input!$A$8:$HV$39,MATCH(OI$21,Input!$A$6:$HV$6,0),FALSE)/$G136*$F136,0))*$D136*$G$4/100</f>
        <v>0</v>
      </c>
      <c r="OK136" t="str">
        <f>VLOOKUP($C136,Input!$A$8:$HW$39,MATCH(OK$21,Input!$A$6:$HW$6,0),FALSE)</f>
        <v>Charger Inspection Maint ($/year)</v>
      </c>
      <c r="OL136" s="1">
        <f>IF($E136+$I136+$D$7&lt;=OL$22,0,IF(OL$22-$D$7&gt;=$E136,IF(COUNTIF($KZ136:LP136,"&gt;0")&gt;0,VLOOKUP($C136,Input!$A$8:$HV$21,MATCH($OK$21+COUNTIF($KZ136:LP136,"&gt;0"),Input!$A$6:$HV$6,0),FALSE),0),0))*$D136</f>
        <v>0</v>
      </c>
      <c r="OM136" s="1">
        <f>IF($E136+$I136+$D$7&lt;=OM$22,0,IF(OM$22-$D$7&gt;=$E136,IF(COUNTIF($KZ136:LQ136,"&gt;0")&gt;0,VLOOKUP($C136,Input!$A$8:$HV$21,MATCH($OK$21+COUNTIF($KZ136:LQ136,"&gt;0"),Input!$A$6:$HV$6,0),FALSE),0),0))*$D136</f>
        <v>0</v>
      </c>
      <c r="ON136" s="1">
        <f>IF($E136+$I136+$D$7&lt;=ON$22,0,IF(ON$22-$D$7&gt;=$E136,IF(COUNTIF($KZ136:LR136,"&gt;0")&gt;0,VLOOKUP($C136,Input!$A$8:$HV$21,MATCH($OK$21+COUNTIF($KZ136:LR136,"&gt;0"),Input!$A$6:$HV$6,0),FALSE),0),0))*$D136</f>
        <v>0</v>
      </c>
      <c r="OO136" s="1">
        <f>IF($E136+$I136+$D$7&lt;=OO$22,0,IF(OO$22-$D$7&gt;=$E136,IF(COUNTIF($KZ136:LS136,"&gt;0")&gt;0,VLOOKUP($C136,Input!$A$8:$HV$21,MATCH($OK$21+COUNTIF($KZ136:LS136,"&gt;0"),Input!$A$6:$HV$6,0),FALSE),0),0))*$D136</f>
        <v>0</v>
      </c>
      <c r="OP136" s="1">
        <f>IF($E136+$I136+$D$7&lt;=OP$22,0,IF(OP$22-$D$7&gt;=$E136,IF(COUNTIF($KZ136:LT136,"&gt;0")&gt;0,VLOOKUP($C136,Input!$A$8:$HV$21,MATCH($OK$21+COUNTIF($KZ136:LT136,"&gt;0"),Input!$A$6:$HV$6,0),FALSE),0),0))*$D136</f>
        <v>0</v>
      </c>
      <c r="OQ136" s="1">
        <f>IF($E136+$I136+$D$7&lt;=OQ$22,0,IF(OQ$22-$D$7&gt;=$E136,IF(COUNTIF($KZ136:LU136,"&gt;0")&gt;0,VLOOKUP($C136,Input!$A$8:$HV$21,MATCH($OK$21+COUNTIF($KZ136:LU136,"&gt;0"),Input!$A$6:$HV$6,0),FALSE),0),0))*$D136</f>
        <v>23500</v>
      </c>
      <c r="OR136" s="1">
        <f>IF($E136+$I136+$D$7&lt;=OR$22,0,IF(OR$22-$D$7&gt;=$E136,IF(COUNTIF($KZ136:LV136,"&gt;0")&gt;0,VLOOKUP($C136,Input!$A$8:$HV$21,MATCH($OK$21+COUNTIF($KZ136:LV136,"&gt;0"),Input!$A$6:$HV$6,0),FALSE),0),0))*$D136</f>
        <v>23500</v>
      </c>
      <c r="OS136" s="1">
        <f>IF($E136+$I136+$D$7&lt;=OS$22,0,IF(OS$22-$D$7&gt;=$E136,IF(COUNTIF($KZ136:LW136,"&gt;0")&gt;0,VLOOKUP($C136,Input!$A$8:$HV$21,MATCH($OK$21+COUNTIF($KZ136:LW136,"&gt;0"),Input!$A$6:$HV$6,0),FALSE),0),0))*$D136</f>
        <v>23500</v>
      </c>
      <c r="OT136" s="1">
        <f>IF($E136+$I136+$D$7&lt;=OT$22,0,IF(OT$22-$D$7&gt;=$E136,IF(COUNTIF($KZ136:LX136,"&gt;0")&gt;0,VLOOKUP($C136,Input!$A$8:$HV$21,MATCH($OK$21+COUNTIF($KZ136:LX136,"&gt;0"),Input!$A$6:$HV$6,0),FALSE),0),0))*$D136</f>
        <v>23500</v>
      </c>
      <c r="OU136" s="1">
        <f>IF($E136+$I136+$D$7&lt;=OU$22,0,IF(OU$22-$D$7&gt;=$E136,IF(COUNTIF($KZ136:LY136,"&gt;0")&gt;0,VLOOKUP($C136,Input!$A$8:$HV$21,MATCH($OK$21+COUNTIF($KZ136:LY136,"&gt;0"),Input!$A$6:$HV$6,0),FALSE),0),0))*$D136</f>
        <v>23500</v>
      </c>
      <c r="OV136" s="1">
        <f>IF($E136+$I136+$D$7&lt;=OV$22,0,IF(OV$22-$D$7&gt;=$E136,IF(COUNTIF($KZ136:LZ136,"&gt;0")&gt;0,VLOOKUP($C136,Input!$A$8:$HV$21,MATCH($OK$21+COUNTIF($KZ136:LZ136,"&gt;0"),Input!$A$6:$HV$6,0),FALSE),0),0))*$D136</f>
        <v>23500</v>
      </c>
      <c r="OW136" s="1">
        <f>IF($E136+$I136+$D$7&lt;=OW$22,0,IF(OW$22-$D$7&gt;=$E136,IF(COUNTIF($KZ136:MA136,"&gt;0")&gt;0,VLOOKUP($C136,Input!$A$8:$HV$21,MATCH($OK$21+COUNTIF($KZ136:MA136,"&gt;0"),Input!$A$6:$HV$6,0),FALSE),0),0))*$D136</f>
        <v>23500</v>
      </c>
      <c r="OX136" s="1">
        <f>IF($E136+$I136+$D$7&lt;=OX$22,0,IF(OX$22-$D$7&gt;=$E136,IF(COUNTIF($KZ136:MB136,"&gt;0")&gt;0,VLOOKUP($C136,Input!$A$8:$HV$21,MATCH($OK$21+COUNTIF($KZ136:MB136,"&gt;0"),Input!$A$6:$HV$6,0),FALSE),0),0))*$D136</f>
        <v>23500</v>
      </c>
      <c r="OY136" s="1">
        <f>IF($E136+$I136+$D$7&lt;=OY$22,0,IF(OY$22-$D$7&gt;=$E136,IF(COUNTIF($KZ136:MC136,"&gt;0")&gt;0,VLOOKUP($C136,Input!$A$8:$HV$21,MATCH($OK$21+COUNTIF($KZ136:MC136,"&gt;0"),Input!$A$6:$HV$6,0),FALSE),0),0))*$D136</f>
        <v>23500</v>
      </c>
      <c r="OZ136" s="1">
        <f>IF($E136+$I136+$D$7&lt;=OZ$22,0,IF(OZ$22-$D$7&gt;=$E136,IF(COUNTIF($KZ136:MD136,"&gt;0")&gt;0,VLOOKUP($C136,Input!$A$8:$HV$21,MATCH($OK$21+COUNTIF($KZ136:MD136,"&gt;0"),Input!$A$6:$HV$6,0),FALSE),0),0))*$D136</f>
        <v>23500</v>
      </c>
      <c r="PA136" s="1">
        <f>IF($E136+$I136+$D$7&lt;=PA$22,0,IF(PA$22-$D$7&gt;=$E136,IF(COUNTIF($KZ136:ME136,"&gt;0")&gt;0,VLOOKUP($C136,Input!$A$8:$HV$21,MATCH($OK$21+COUNTIF($KZ136:ME136,"&gt;0"),Input!$A$6:$HV$6,0),FALSE),0),0))*$D136</f>
        <v>23500</v>
      </c>
      <c r="PB136" s="1">
        <f>IF($E136+$I136+$D$7&lt;=PB$22,0,IF(PB$22-$D$7&gt;=$E136,IF(COUNTIF($KZ136:MF136,"&gt;0")&gt;0,VLOOKUP($C136,Input!$A$8:$HV$21,MATCH($OK$21+COUNTIF($KZ136:MF136,"&gt;0"),Input!$A$6:$HV$6,0),FALSE),0),0))*$D136</f>
        <v>23500</v>
      </c>
      <c r="PC136" s="1">
        <f>IF($E136+$I136+$D$7&lt;=PC$22,0,IF(PC$22-$D$7&gt;=$E136,IF(COUNTIF($KZ136:MG136,"&gt;0")&gt;0,VLOOKUP($C136,Input!$A$8:$HV$21,MATCH($OK$21+COUNTIF($KZ136:MG136,"&gt;0"),Input!$A$6:$HV$6,0),FALSE),0),0))*$D136</f>
        <v>23500</v>
      </c>
      <c r="PD136" s="1">
        <f>IF($E136+$I136+$D$7&lt;=PD$22,0,IF(PD$22-$D$7&gt;=$E136,IF(COUNTIF($KZ136:MH136,"&gt;0")&gt;0,VLOOKUP($C136,Input!$A$8:$HV$21,MATCH($OK$21+COUNTIF($KZ136:MH136,"&gt;0"),Input!$A$6:$HV$6,0),FALSE),0),0))*$D136</f>
        <v>23500</v>
      </c>
      <c r="PE136" s="1">
        <f>IF($E136+$I136+$D$7&lt;=PE$22,0,IF(PE$22-$D$7&gt;=$E136,IF(COUNTIF($KZ136:MI136,"&gt;0")&gt;0,VLOOKUP($C136,Input!$A$8:$HV$21,MATCH($OK$21+COUNTIF($KZ136:MI136,"&gt;0"),Input!$A$6:$HV$6,0),FALSE),0),0))*$D136</f>
        <v>0</v>
      </c>
      <c r="PF136" s="1">
        <f>IF($E136+$I136+$D$7&lt;=PF$22,0,IF(PF$22-$D$7&gt;=$E136,IF(COUNTIF($KZ136:MJ136,"&gt;0")&gt;0,VLOOKUP($C136,Input!$A$8:$HV$21,MATCH($OK$21+COUNTIF($KZ136:MJ136,"&gt;0"),Input!$A$6:$HV$6,0),FALSE),0),0))*$D136</f>
        <v>0</v>
      </c>
      <c r="PG136" s="1">
        <f>IF($E136+$I136+$D$7&lt;=PG$22,0,IF(PG$22-$D$7&gt;=$E136,IF(COUNTIF($KZ136:MK136,"&gt;0")&gt;0,VLOOKUP($C136,Input!$A$8:$HV$21,MATCH($OK$21+COUNTIF($KZ136:MK136,"&gt;0"),Input!$A$6:$HV$6,0),FALSE),0),0))*$D136</f>
        <v>0</v>
      </c>
      <c r="PH136" s="1">
        <f>IF($E136+$I136+$D$7&lt;=PH$22,0,IF(PH$22-$D$7&gt;=$E136,IF(COUNTIF($KZ136:ML136,"&gt;0")&gt;0,VLOOKUP($C136,Input!$A$8:$HV$21,MATCH($OK$21+COUNTIF($KZ136:ML136,"&gt;0"),Input!$A$6:$HV$6,0),FALSE),0),0))*$D136</f>
        <v>0</v>
      </c>
      <c r="PI136" s="1">
        <f>IF($E136+$I136+$D$7&lt;=PI$22,0,IF(PI$22-$D$7&gt;=$E136,IF(COUNTIF($KZ136:MM136,"&gt;0")&gt;0,VLOOKUP($C136,Input!$A$8:$HV$21,MATCH($OK$21+COUNTIF($KZ136:MM136,"&gt;0"),Input!$A$6:$HV$6,0),FALSE),0),0))*$D136</f>
        <v>0</v>
      </c>
      <c r="PJ136" s="1">
        <f>IF($E136+$I136+$D$7&lt;=PJ$22,0,IF(PJ$22-$D$7&gt;=$E136,IF(COUNTIF($KZ136:MN136,"&gt;0")&gt;0,VLOOKUP($C136,Input!$A$8:$HV$21,MATCH($OK$21+COUNTIF($KZ136:MN136,"&gt;0"),Input!$A$6:$HV$6,0),FALSE),0),0))*$D136</f>
        <v>0</v>
      </c>
      <c r="PK136" s="1">
        <f>IF($E136+$I136+$D$7&lt;=PK$22,0,IF(PK$22-$D$7&gt;=$E136,IF(COUNTIF($KZ136:MO136,"&gt;0")&gt;0,VLOOKUP($C136,Input!$A$8:$HV$21,MATCH($OK$21+COUNTIF($KZ136:MO136,"&gt;0"),Input!$A$6:$HV$6,0),FALSE),0),0))*$D136</f>
        <v>0</v>
      </c>
      <c r="PL136" s="1">
        <f>IF($E136+$I136+$D$7&lt;=PL$22,0,IF(PL$22-$D$7&gt;=$E136,IF(COUNTIF($KZ136:MP136,"&gt;0")&gt;0,VLOOKUP($C136,Input!$A$8:$HV$21,MATCH($OK$21+COUNTIF($KZ136:MP136,"&gt;0"),Input!$A$6:$HV$6,0),FALSE),0),0))*$D136</f>
        <v>0</v>
      </c>
      <c r="PM136" s="1">
        <f>IF($E136+$I136+$D$7&lt;=PM$22,0,IF(PM$22-$D$7&gt;=$E136,IF(COUNTIF($KZ136:MQ136,"&gt;0")&gt;0,VLOOKUP($C136,Input!$A$8:$HV$21,MATCH($OK$21+COUNTIF($KZ136:MQ136,"&gt;0"),Input!$A$6:$HV$6,0),FALSE),0),0))*$D136</f>
        <v>0</v>
      </c>
      <c r="PN136" s="1">
        <f>IF($E136+$I136+$D$7&lt;=PN$22,0,IF(PN$22-$D$7&gt;=$E136,IF(COUNTIF($KZ136:MR136,"&gt;0")&gt;0,VLOOKUP($C136,Input!$A$8:$HV$21,MATCH($OK$21+COUNTIF($KZ136:MR136,"&gt;0"),Input!$A$6:$HV$6,0),FALSE),0),0))*$D136</f>
        <v>0</v>
      </c>
      <c r="PO136" s="1">
        <f>IF($E136+$I136+$D$7&lt;=PO$22,0,IF(PO$22-$D$7&gt;=$E136,IF(COUNTIF($KZ136:MS136,"&gt;0")&gt;0,VLOOKUP($C136,Input!$A$8:$HV$21,MATCH($OK$21+COUNTIF($KZ136:MS136,"&gt;0"),Input!$A$6:$HV$6,0),FALSE),0),0))*$D136</f>
        <v>0</v>
      </c>
      <c r="PP136" s="1">
        <f>IF($E136+$I136+$D$7&lt;=PP$22,0,IF(PP$22-$D$7&gt;=$E136,IF(COUNTIF($KZ136:MT136,"&gt;0")&gt;0,VLOOKUP($C136,Input!$A$8:$HV$21,MATCH($OK$21+COUNTIF($KZ136:MT136,"&gt;0"),Input!$A$6:$HV$6,0),FALSE),0),0))*$D136</f>
        <v>0</v>
      </c>
      <c r="PQ136" s="1">
        <f>IF($E136+$I136+$D$7&lt;=PQ$22,0,IF(PQ$22-$D$7&gt;=$E136,IF(COUNTIF($KZ136:MU136,"&gt;0")&gt;0,VLOOKUP($C136,Input!$A$8:$HV$21,MATCH($OK$21+COUNTIF($KZ136:MU136,"&gt;0"),Input!$A$6:$HV$6,0),FALSE),0),0))*$D136</f>
        <v>0</v>
      </c>
      <c r="PR136" s="1">
        <f>IF($E136+$I136+$D$7&lt;=PR$22,0,IF(PR$22-$D$7&gt;=$E136,IF(COUNTIF($KZ136:MV136,"&gt;0")&gt;0,VLOOKUP($C136,Input!$A$8:$HV$21,MATCH($OK$21+COUNTIF($KZ136:MV136,"&gt;0"),Input!$A$6:$HV$6,0),FALSE),0),0))*$D136</f>
        <v>0</v>
      </c>
      <c r="PS136" s="1">
        <f>IF($E136+$I136+$D$7&lt;=PS$22,0,IF(PS$22-$D$7&gt;=$E136,IF(COUNTIF($KZ136:MW136,"&gt;0")&gt;0,VLOOKUP($C136,Input!$A$8:$HV$21,MATCH($OK$21+COUNTIF($KZ136:MW136,"&gt;0"),Input!$A$6:$HV$6,0),FALSE),0),0))*$D136</f>
        <v>0</v>
      </c>
      <c r="PT136" s="1">
        <f>IF($E136+$I136+$D$7&lt;=PT$22,0,IF(PT$22-$D$7&gt;=$E136,IF(COUNTIF($KZ136:MX136,"&gt;0")&gt;0,VLOOKUP($C136,Input!$A$8:$HV$21,MATCH($OK$21+COUNTIF($KZ136:MX136,"&gt;0"),Input!$A$6:$HV$6,0),FALSE),0),0))*$D136</f>
        <v>0</v>
      </c>
      <c r="PV136" s="1" t="str">
        <f t="shared" si="871"/>
        <v>2021 MY All In - 40' Proterra 330 kWh {47 Buses}</v>
      </c>
      <c r="PW136" s="1">
        <f t="shared" si="951"/>
        <v>0</v>
      </c>
      <c r="PX136" s="1">
        <f t="shared" si="952"/>
        <v>0</v>
      </c>
      <c r="PY136" s="1">
        <f t="shared" si="953"/>
        <v>0</v>
      </c>
      <c r="PZ136" s="1">
        <f t="shared" si="954"/>
        <v>0</v>
      </c>
      <c r="QA136" s="1">
        <f t="shared" si="955"/>
        <v>0</v>
      </c>
      <c r="QB136" s="1">
        <f t="shared" si="956"/>
        <v>40130984.510834076</v>
      </c>
      <c r="QC136" s="1">
        <f t="shared" si="957"/>
        <v>1199084.374134674</v>
      </c>
      <c r="QD136" s="1">
        <f t="shared" si="958"/>
        <v>1221293.6486022435</v>
      </c>
      <c r="QE136" s="1">
        <f t="shared" si="959"/>
        <v>1224505.5883706256</v>
      </c>
      <c r="QF136" s="1">
        <f t="shared" si="960"/>
        <v>1230628.2592312433</v>
      </c>
      <c r="QG136" s="1">
        <f t="shared" si="961"/>
        <v>1240704.530162306</v>
      </c>
      <c r="QH136" s="1">
        <f t="shared" si="962"/>
        <v>4766493.0268164882</v>
      </c>
      <c r="QI136" s="1">
        <f t="shared" si="963"/>
        <v>1242119.5481525783</v>
      </c>
      <c r="QJ136" s="1">
        <f t="shared" si="964"/>
        <v>1238911.023035303</v>
      </c>
      <c r="QK136" s="1">
        <f t="shared" si="965"/>
        <v>1236512.6910351424</v>
      </c>
      <c r="QL136" s="1">
        <f t="shared" si="966"/>
        <v>1235910.2449076995</v>
      </c>
      <c r="QM136" s="1">
        <f t="shared" si="967"/>
        <v>1235451.7800380229</v>
      </c>
      <c r="QN136" s="1">
        <f t="shared" si="968"/>
        <v>1232841.8835449871</v>
      </c>
      <c r="QO136" s="1">
        <f t="shared" si="969"/>
        <v>1230523.9013547197</v>
      </c>
      <c r="QP136" s="1">
        <f t="shared" si="970"/>
        <v>0</v>
      </c>
      <c r="QQ136" s="1">
        <f t="shared" si="971"/>
        <v>0</v>
      </c>
      <c r="QR136" s="1">
        <f t="shared" si="972"/>
        <v>0</v>
      </c>
      <c r="QS136" s="1">
        <f t="shared" si="973"/>
        <v>0</v>
      </c>
      <c r="QT136" s="1">
        <f t="shared" si="974"/>
        <v>0</v>
      </c>
      <c r="QU136" s="1">
        <f t="shared" si="975"/>
        <v>0</v>
      </c>
      <c r="QV136" s="1">
        <f t="shared" si="976"/>
        <v>0</v>
      </c>
      <c r="QW136" s="1">
        <f t="shared" si="977"/>
        <v>0</v>
      </c>
      <c r="QX136" s="1">
        <f t="shared" si="978"/>
        <v>0</v>
      </c>
      <c r="QY136" s="1">
        <f t="shared" si="979"/>
        <v>0</v>
      </c>
      <c r="QZ136" s="1">
        <f t="shared" si="980"/>
        <v>0</v>
      </c>
      <c r="RA136" s="1">
        <f t="shared" si="981"/>
        <v>0</v>
      </c>
      <c r="RB136" s="1">
        <f t="shared" si="982"/>
        <v>0</v>
      </c>
      <c r="RC136" s="1">
        <f t="shared" si="983"/>
        <v>0</v>
      </c>
      <c r="RD136" s="1">
        <f t="shared" si="984"/>
        <v>0</v>
      </c>
      <c r="RE136" s="1">
        <f t="shared" si="985"/>
        <v>0</v>
      </c>
      <c r="RF136" s="1">
        <f t="shared" si="986"/>
        <v>59665965.010220118</v>
      </c>
      <c r="RG136" s="1">
        <f t="shared" si="987"/>
        <v>48455189.843943313</v>
      </c>
      <c r="RH136" s="72"/>
      <c r="RI136" s="91"/>
    </row>
    <row r="137" spans="1:477" x14ac:dyDescent="0.25">
      <c r="A137" s="89"/>
      <c r="B137" s="148">
        <v>0.2</v>
      </c>
      <c r="C137" s="111" t="s">
        <v>75</v>
      </c>
      <c r="D137" s="85">
        <f t="shared" si="913"/>
        <v>47</v>
      </c>
      <c r="E137" s="83">
        <f t="shared" si="988"/>
        <v>2022</v>
      </c>
      <c r="F137" s="68">
        <f t="shared" si="870"/>
        <v>40000</v>
      </c>
      <c r="G137" s="69">
        <f>VLOOKUP($C137,Input!$A$8:$HV$39,MATCH(G$21,Input!$A$6:$HV$6,0),FALSE)</f>
        <v>0.47619047619047616</v>
      </c>
      <c r="H137" s="123">
        <f>VLOOKUP($C137,Input!$A$8:$HV$39,MATCH(H$21,Input!$A$6:$HV$6,0),FALSE)</f>
        <v>0</v>
      </c>
      <c r="I137" s="70">
        <f>VLOOKUP($C137,Input!$A$8:$HV$39,MATCH(I$21,Input!$A$6:$HV$6,0),FALSE)</f>
        <v>14</v>
      </c>
      <c r="J137" s="1">
        <f>+IF($E137=J$22,VLOOKUP($C137,Input!$A$8:$AN$39,MATCH(J$21,Input!$A$6:$AN$6,0),FALSE)+$H137,0)*$D137</f>
        <v>0</v>
      </c>
      <c r="K137" s="1">
        <f>+IF($E137=K$22,VLOOKUP($C137,Input!$A$8:$AN$39,MATCH(K$21,Input!$A$6:$AN$6,0),FALSE)+$H137,0)*$D137</f>
        <v>0</v>
      </c>
      <c r="L137" s="1">
        <f>+IF($E137=L$22,VLOOKUP($C137,Input!$A$8:$AN$39,MATCH(L$21,Input!$A$6:$AN$6,0),FALSE)+$H137,0)*$D137</f>
        <v>0</v>
      </c>
      <c r="M137" s="1">
        <f>+IF($E137=M$22,VLOOKUP($C137,Input!$A$8:$AN$39,MATCH(M$21,Input!$A$6:$AN$6,0),FALSE)+$H137,0)*$D137</f>
        <v>0</v>
      </c>
      <c r="N137" s="1">
        <f>+IF($E137=N$22,VLOOKUP($C137,Input!$A$8:$AN$39,MATCH(N$21,Input!$A$6:$AN$6,0),FALSE)+$H137,0)*$D137</f>
        <v>0</v>
      </c>
      <c r="O137" s="1">
        <f>+IF($E137=O$22,VLOOKUP($C137,Input!$A$8:$AN$39,MATCH(O$21,Input!$A$6:$AN$6,0),FALSE)+$H137,0)*$D137</f>
        <v>0</v>
      </c>
      <c r="P137" s="1">
        <f>+IF($E137=P$22,VLOOKUP($C137,Input!$A$8:$AN$39,MATCH(P$21,Input!$A$6:$AN$6,0),FALSE)+$H137,0)*$D137</f>
        <v>33230910.417178925</v>
      </c>
      <c r="Q137" s="1">
        <f>+IF($E137=Q$22,VLOOKUP($C137,Input!$A$8:$AN$39,MATCH(Q$21,Input!$A$6:$AN$6,0),FALSE)+$H137,0)*$D137</f>
        <v>0</v>
      </c>
      <c r="R137" s="1">
        <f>+IF($E137=R$22,VLOOKUP($C137,Input!$A$8:$AN$39,MATCH(R$21,Input!$A$6:$AN$6,0),FALSE)+$H137,0)*$D137</f>
        <v>0</v>
      </c>
      <c r="S137" s="1">
        <f>+IF($E137=S$22,VLOOKUP($C137,Input!$A$8:$AN$39,MATCH(S$21,Input!$A$6:$AN$6,0),FALSE)+$H137,0)*$D137</f>
        <v>0</v>
      </c>
      <c r="T137" s="1">
        <f>+IF($E137=T$22,VLOOKUP($C137,Input!$A$8:$AN$39,MATCH(T$21,Input!$A$6:$AN$6,0),FALSE)+$H137,0)*$D137</f>
        <v>0</v>
      </c>
      <c r="U137" s="1">
        <f>+IF($E137=U$22,VLOOKUP($C137,Input!$A$8:$AN$39,MATCH(U$21,Input!$A$6:$AN$6,0),FALSE)+$H137,0)*$D137</f>
        <v>0</v>
      </c>
      <c r="V137" s="1">
        <f>+IF($E137=V$22,VLOOKUP($C137,Input!$A$8:$AN$39,MATCH(V$21,Input!$A$6:$AN$6,0),FALSE)+$H137,0)*$D137</f>
        <v>0</v>
      </c>
      <c r="W137" s="1">
        <f>+IF($E137=W$22,VLOOKUP($C137,Input!$A$8:$AN$39,MATCH(W$21,Input!$A$6:$AN$6,0),FALSE)+$H137,0)*$D137</f>
        <v>0</v>
      </c>
      <c r="X137" s="1">
        <f>+IF($E137=X$22,VLOOKUP($C137,Input!$A$8:$AN$39,MATCH(X$21,Input!$A$6:$AN$6,0),FALSE)+$H137,0)*$D137</f>
        <v>0</v>
      </c>
      <c r="Y137" s="1">
        <f>+IF($E137=Y$22,VLOOKUP($C137,Input!$A$8:$AN$39,MATCH(Y$21,Input!$A$6:$AN$6,0),FALSE)+$H137,0)*$D137</f>
        <v>0</v>
      </c>
      <c r="Z137" s="1">
        <f>+IF($E137=Z$22,VLOOKUP($C137,Input!$A$8:$AN$39,MATCH(Z$21,Input!$A$6:$AN$6,0),FALSE)+$H137,0)*$D137</f>
        <v>0</v>
      </c>
      <c r="AA137" s="1">
        <f>+IF($E137=AA$22,VLOOKUP($C137,Input!$A$8:$AN$39,MATCH(AA$21,Input!$A$6:$AN$6,0),FALSE)+$H137,0)*$D137</f>
        <v>0</v>
      </c>
      <c r="AB137" s="1">
        <f>+IF($E137=AB$22,VLOOKUP($C137,Input!$A$8:$AN$39,MATCH(AB$21,Input!$A$6:$AN$6,0),FALSE)+$H137,0)*$D137</f>
        <v>0</v>
      </c>
      <c r="AC137" s="1">
        <f>+IF($E137=AC$22,VLOOKUP($C137,Input!$A$8:$AN$39,MATCH(AC$21,Input!$A$6:$AN$6,0),FALSE)+$H137,0)*$D137</f>
        <v>0</v>
      </c>
      <c r="AD137" s="1">
        <f>+IF($E137=AD$22,VLOOKUP($C137,Input!$A$8:$AN$39,MATCH(AD$21,Input!$A$6:$AN$6,0),FALSE)+$H137,0)*$D137</f>
        <v>0</v>
      </c>
      <c r="AE137" s="1">
        <f>+IF($E137=AE$22,VLOOKUP($C137,Input!$A$8:$AN$39,MATCH(AE$21,Input!$A$6:$AN$6,0),FALSE)+$H137,0)*$D137</f>
        <v>0</v>
      </c>
      <c r="AF137" s="1">
        <f>+IF($E137=AF$22,VLOOKUP($C137,Input!$A$8:$AN$39,MATCH(AF$21,Input!$A$6:$AN$6,0),FALSE)+$H137,0)*$D137</f>
        <v>0</v>
      </c>
      <c r="AG137" s="1">
        <f>+IF($E137=AG$22,VLOOKUP($C137,Input!$A$8:$AN$39,MATCH(AG$21,Input!$A$6:$AN$6,0),FALSE)+$H137,0)*$D137</f>
        <v>0</v>
      </c>
      <c r="AH137" s="1">
        <f>+IF($E137=AH$22,VLOOKUP($C137,Input!$A$8:$AN$39,MATCH(AH$21,Input!$A$6:$AN$6,0),FALSE)+$H137,0)*$D137</f>
        <v>0</v>
      </c>
      <c r="AI137" s="1">
        <f>+IF($E137=AI$22,VLOOKUP($C137,Input!$A$8:$AN$39,MATCH(AI$21,Input!$A$6:$AN$6,0),FALSE)+$H137,0)*$D137</f>
        <v>0</v>
      </c>
      <c r="AJ137" s="1">
        <f>+IF($E137=AJ$22,VLOOKUP($C137,Input!$A$8:$AN$39,MATCH(AJ$21,Input!$A$6:$AN$6,0),FALSE)+$H137,0)*$D137</f>
        <v>0</v>
      </c>
      <c r="AK137" s="1">
        <f>+IF($E137=AK$22,VLOOKUP($C137,Input!$A$8:$AN$39,MATCH(AK$21,Input!$A$6:$AN$6,0),FALSE)+$H137,0)*$D137</f>
        <v>0</v>
      </c>
      <c r="AL137" s="1">
        <f>+IF($E137=AL$22,VLOOKUP($C137,Input!$A$8:$AN$39,MATCH(AL$21,Input!$A$6:$AN$6,0),FALSE)+$H137,0)*$D137</f>
        <v>0</v>
      </c>
      <c r="AM137" s="1">
        <f>+IF($E137=AM$22,VLOOKUP($C137,Input!$A$8:$AN$39,MATCH(AM$21,Input!$A$6:$AN$6,0),FALSE)+$H137,0)*$D137</f>
        <v>0</v>
      </c>
      <c r="AN137" s="1">
        <f>+IF($E137=AN$22,VLOOKUP($C137,Input!$A$8:$AN$39,MATCH(AN$21,Input!$A$6:$AN$6,0),FALSE)+$H137,0)*$D137</f>
        <v>0</v>
      </c>
      <c r="AO137" s="1">
        <f>+IF($E137=AO$22,VLOOKUP($C137,Input!$A$8:$AN$39,MATCH(AO$21,Input!$A$6:$AN$6,0),FALSE)+$H137,0)*$D137</f>
        <v>0</v>
      </c>
      <c r="AP137" s="1">
        <f>+IF($E137=AP$22,VLOOKUP($C137,Input!$A$8:$AN$39,MATCH(AP$21,Input!$A$6:$AN$6,0),FALSE)+$H137,0)*$D137</f>
        <v>0</v>
      </c>
      <c r="AQ137" s="1">
        <f>+IF($E137=AQ$22,VLOOKUP($C137,Input!$A$8:$AN$39,MATCH(AQ$21,Input!$A$6:$AN$6,0),FALSE)+$H137,0)*$D137</f>
        <v>0</v>
      </c>
      <c r="AR137" s="1">
        <f>+IF($E137=AR$22,VLOOKUP($C137,Input!$A$8:$AN$39,MATCH(AR$21,Input!$A$6:$AN$6,0),FALSE)+$H137,0)*$D137</f>
        <v>0</v>
      </c>
      <c r="AT137" t="str">
        <f>VLOOKUP($C137,Input!$A$8:$HV$39,MATCH(AT$21,Input!$A$6:$HV$6,0),FALSE)</f>
        <v>Parts and administrative cost</v>
      </c>
      <c r="AU137" s="1">
        <f>+IF($E137=AU$22,VLOOKUP($C137,Input!$A$8:$HV$39,MATCH(AU$21,Input!$A$6:$HV$6,0),FALSE),0)*$D137</f>
        <v>0</v>
      </c>
      <c r="AV137" s="1">
        <f>+IF($E137=AV$22,VLOOKUP($C137,Input!$A$8:$HV$39,MATCH(AV$21,Input!$A$6:$HV$6,0),FALSE),0)*$D137</f>
        <v>0</v>
      </c>
      <c r="AW137" s="1">
        <f>+IF($E137=AW$22,VLOOKUP($C137,Input!$A$8:$HV$39,MATCH(AW$21,Input!$A$6:$HV$6,0),FALSE),0)*$D137</f>
        <v>0</v>
      </c>
      <c r="AX137" s="1">
        <f>+IF($E137=AX$22,VLOOKUP($C137,Input!$A$8:$HV$39,MATCH(AX$21,Input!$A$6:$HV$6,0),FALSE),0)*$D137</f>
        <v>0</v>
      </c>
      <c r="AY137" s="1">
        <f>+IF($E137=AY$22,VLOOKUP($C137,Input!$A$8:$HV$39,MATCH(AY$21,Input!$A$6:$HV$6,0),FALSE),0)*$D137</f>
        <v>0</v>
      </c>
      <c r="AZ137" s="1">
        <f>+IF($E137=AZ$22,VLOOKUP($C137,Input!$A$8:$HV$39,MATCH(AZ$21,Input!$A$6:$HV$6,0),FALSE),0)*$D137</f>
        <v>0</v>
      </c>
      <c r="BA137" s="1">
        <f>+IF($E137=BA$22,VLOOKUP($C137,Input!$A$8:$HV$39,MATCH(BA$21,Input!$A$6:$HV$6,0),FALSE),0)*$D137</f>
        <v>830772.76042947313</v>
      </c>
      <c r="BB137" s="1">
        <f>+IF($E137=BB$22,VLOOKUP($C137,Input!$A$8:$HV$39,MATCH(BB$21,Input!$A$6:$HV$6,0),FALSE),0)*$D137</f>
        <v>0</v>
      </c>
      <c r="BC137" s="1">
        <f>+IF($E137=BC$22,VLOOKUP($C137,Input!$A$8:$HV$39,MATCH(BC$21,Input!$A$6:$HV$6,0),FALSE),0)*$D137</f>
        <v>0</v>
      </c>
      <c r="BD137" s="1">
        <f>+IF($E137=BD$22,VLOOKUP($C137,Input!$A$8:$HV$39,MATCH(BD$21,Input!$A$6:$HV$6,0),FALSE),0)*$D137</f>
        <v>0</v>
      </c>
      <c r="BE137" s="1">
        <f>+IF($E137=BE$22,VLOOKUP($C137,Input!$A$8:$HV$39,MATCH(BE$21,Input!$A$6:$HV$6,0),FALSE),0)*$D137</f>
        <v>0</v>
      </c>
      <c r="BF137" s="1">
        <f>+IF($E137=BF$22,VLOOKUP($C137,Input!$A$8:$HV$39,MATCH(BF$21,Input!$A$6:$HV$6,0),FALSE),0)*$D137</f>
        <v>0</v>
      </c>
      <c r="BG137" s="1">
        <f>+IF($E137=BG$22,VLOOKUP($C137,Input!$A$8:$HV$39,MATCH(BG$21,Input!$A$6:$HV$6,0),FALSE),0)*$D137</f>
        <v>0</v>
      </c>
      <c r="BH137" s="1">
        <f>+IF($E137=BH$22,VLOOKUP($C137,Input!$A$8:$HV$39,MATCH(BH$21,Input!$A$6:$HV$6,0),FALSE),0)*$D137</f>
        <v>0</v>
      </c>
      <c r="BI137" s="1">
        <f>+IF($E137=BI$22,VLOOKUP($C137,Input!$A$8:$HV$39,MATCH(BI$21,Input!$A$6:$HV$6,0),FALSE),0)*$D137</f>
        <v>0</v>
      </c>
      <c r="BJ137" s="1">
        <f>+IF($E137=BJ$22,VLOOKUP($C137,Input!$A$8:$HV$39,MATCH(BJ$21,Input!$A$6:$HV$6,0),FALSE),0)*$D137</f>
        <v>0</v>
      </c>
      <c r="BK137" s="1">
        <f>+IF($E137=BK$22,VLOOKUP($C137,Input!$A$8:$HV$39,MATCH(BK$21,Input!$A$6:$HV$6,0),FALSE),0)*$D137</f>
        <v>0</v>
      </c>
      <c r="BL137" s="1">
        <f>+IF($E137=BL$22,VLOOKUP($C137,Input!$A$8:$HV$39,MATCH(BL$21,Input!$A$6:$HV$6,0),FALSE),0)*$D137</f>
        <v>0</v>
      </c>
      <c r="BM137" s="1">
        <f>+IF($E137=BM$22,VLOOKUP($C137,Input!$A$8:$HV$39,MATCH(BM$21,Input!$A$6:$HV$6,0),FALSE),0)*$D137</f>
        <v>0</v>
      </c>
      <c r="BN137" s="1">
        <f>+IF($E137=BN$22,VLOOKUP($C137,Input!$A$8:$HV$39,MATCH(BN$21,Input!$A$6:$HV$6,0),FALSE),0)*$D137</f>
        <v>0</v>
      </c>
      <c r="BO137" s="1">
        <f>+IF($E137=BO$22,VLOOKUP($C137,Input!$A$8:$HV$39,MATCH(BO$21,Input!$A$6:$HV$6,0),FALSE),0)*$D137</f>
        <v>0</v>
      </c>
      <c r="BP137" s="1">
        <f>+IF($E137=BP$22,VLOOKUP($C137,Input!$A$8:$HV$39,MATCH(BP$21,Input!$A$6:$HV$6,0),FALSE),0)*$D137</f>
        <v>0</v>
      </c>
      <c r="BQ137" s="1">
        <f>+IF($E137=BQ$22,VLOOKUP($C137,Input!$A$8:$HV$39,MATCH(BQ$21,Input!$A$6:$HV$6,0),FALSE),0)*$D137</f>
        <v>0</v>
      </c>
      <c r="BR137" s="1">
        <f>+IF($E137=BR$22,VLOOKUP($C137,Input!$A$8:$HV$39,MATCH(BR$21,Input!$A$6:$HV$6,0),FALSE),0)*$D137</f>
        <v>0</v>
      </c>
      <c r="BS137" s="1">
        <f>+IF($E137=BS$22,VLOOKUP($C137,Input!$A$8:$HV$39,MATCH(BS$21,Input!$A$6:$HV$6,0),FALSE),0)*$D137</f>
        <v>0</v>
      </c>
      <c r="BT137" s="1">
        <f>+IF($E137=BT$22,VLOOKUP($C137,Input!$A$8:$HV$39,MATCH(BT$21,Input!$A$6:$HV$6,0),FALSE),0)*$D137</f>
        <v>0</v>
      </c>
      <c r="BU137" s="1">
        <f>+IF($E137=BU$22,VLOOKUP($C137,Input!$A$8:$HV$39,MATCH(BU$21,Input!$A$6:$HV$6,0),FALSE),0)*$D137</f>
        <v>0</v>
      </c>
      <c r="BV137" s="1">
        <f>+IF($E137=BV$22,VLOOKUP($C137,Input!$A$8:$HV$39,MATCH(BV$21,Input!$A$6:$HV$6,0),FALSE),0)*$D137</f>
        <v>0</v>
      </c>
      <c r="BW137" s="1">
        <f>+IF($E137=BW$22,VLOOKUP($C137,Input!$A$8:$HV$39,MATCH(BW$21,Input!$A$6:$HV$6,0),FALSE),0)*$D137</f>
        <v>0</v>
      </c>
      <c r="BX137" s="1">
        <f>+IF($E137=BX$22,VLOOKUP($C137,Input!$A$8:$HV$39,MATCH(BX$21,Input!$A$6:$HV$6,0),FALSE),0)*$D137</f>
        <v>0</v>
      </c>
      <c r="BY137" s="1">
        <f>+IF($E137=BY$22,VLOOKUP($C137,Input!$A$8:$HV$39,MATCH(BY$21,Input!$A$6:$HV$6,0),FALSE),0)*$D137</f>
        <v>0</v>
      </c>
      <c r="BZ137" s="1">
        <f>+IF($E137=BZ$22,VLOOKUP($C137,Input!$A$8:$HV$39,MATCH(BZ$21,Input!$A$6:$HV$6,0),FALSE),0)*$D137</f>
        <v>0</v>
      </c>
      <c r="CA137" s="1">
        <f>+IF($E137=CA$22,VLOOKUP($C137,Input!$A$8:$HV$39,MATCH(CA$21,Input!$A$6:$HV$6,0),FALSE),0)*$D137</f>
        <v>0</v>
      </c>
      <c r="CB137" s="1">
        <f>+IF($E137=CB$22,VLOOKUP($C137,Input!$A$8:$HV$39,MATCH(CB$21,Input!$A$6:$HV$6,0),FALSE),0)*$D137</f>
        <v>0</v>
      </c>
      <c r="CC137" s="1">
        <f>+IF($E137=CC$22,VLOOKUP($C137,Input!$A$8:$HV$39,MATCH(CC$21,Input!$A$6:$HV$6,0),FALSE),0)*$D137</f>
        <v>0</v>
      </c>
      <c r="CE137" t="str">
        <f>VLOOKUP($C137,Input!$A$8:$HV$39,MATCH(CE$21,Input!$A$6:$HV$6,0),FALSE)</f>
        <v>Replace Battery @ 7 Yr</v>
      </c>
      <c r="CF137" s="1">
        <f>IF($E137+$I137+$D$7&lt;=CF$22,0,IF(CF$22-$D$7&gt;=$E137,IF(COUNTIF($KZ137:LP137,"&gt;0")&gt;0,VLOOKUP($C137,Input!$A$8:$HV$21,MATCH($CE$21+COUNTIF($KZ137:LP137,"&gt;0"),Input!$A$6:$HV$6,0),FALSE),0),0))*$D137</f>
        <v>0</v>
      </c>
      <c r="CG137" s="1">
        <f>IF($E137+$I137+$D$7&lt;=CG$22,0,IF(CG$22-$D$7&gt;=$E137,IF(COUNTIF($KZ137:LQ137,"&gt;0")&gt;0,VLOOKUP($C137,Input!$A$8:$HV$21,MATCH($CE$21+COUNTIF($KZ137:LQ137,"&gt;0"),Input!$A$6:$HV$6,0),FALSE),0),0))*$D137</f>
        <v>0</v>
      </c>
      <c r="CH137" s="1">
        <f>IF($E137+$I137+$D$7&lt;=CH$22,0,IF(CH$22-$D$7&gt;=$E137,IF(COUNTIF($KZ137:LR137,"&gt;0")&gt;0,VLOOKUP($C137,Input!$A$8:$HV$21,MATCH($CE$21+COUNTIF($KZ137:LR137,"&gt;0"),Input!$A$6:$HV$6,0),FALSE),0),0))*$D137</f>
        <v>0</v>
      </c>
      <c r="CI137" s="1">
        <f>IF($E137+$I137+$D$7&lt;=CI$22,0,IF(CI$22-$D$7&gt;=$E137,IF(COUNTIF($KZ137:LS137,"&gt;0")&gt;0,VLOOKUP($C137,Input!$A$8:$HV$21,MATCH($CE$21+COUNTIF($KZ137:LS137,"&gt;0"),Input!$A$6:$HV$6,0),FALSE),0),0))*$D137</f>
        <v>0</v>
      </c>
      <c r="CJ137" s="1">
        <f>IF($E137+$I137+$D$7&lt;=CJ$22,0,IF(CJ$22-$D$7&gt;=$E137,IF(COUNTIF($KZ137:LT137,"&gt;0")&gt;0,VLOOKUP($C137,Input!$A$8:$HV$21,MATCH($CE$21+COUNTIF($KZ137:LT137,"&gt;0"),Input!$A$6:$HV$6,0),FALSE),0),0))*$D137</f>
        <v>0</v>
      </c>
      <c r="CK137" s="1">
        <f>IF($E137+$I137+$D$7&lt;=CK$22,0,IF(CK$22-$D$7&gt;=$E137,IF(COUNTIF($KZ137:LU137,"&gt;0")&gt;0,VLOOKUP($C137,Input!$A$8:$HV$21,MATCH($CE$21+COUNTIF($KZ137:LU137,"&gt;0"),Input!$A$6:$HV$6,0),FALSE),0),0))*$D137</f>
        <v>0</v>
      </c>
      <c r="CL137" s="1">
        <f>IF($E137+$I137+$D$7&lt;=CL$22,0,IF(CL$22-$D$7&gt;=$E137,IF(COUNTIF($KZ137:LV137,"&gt;0")&gt;0,VLOOKUP($C137,Input!$A$8:$HV$21,MATCH($CE$21+COUNTIF($KZ137:LV137,"&gt;0"),Input!$A$6:$HV$6,0),FALSE),0),0))*$D137</f>
        <v>0</v>
      </c>
      <c r="CM137" s="1">
        <f>IF($E137+$I137+$D$7&lt;=CM$22,0,IF(CM$22-$D$7&gt;=$E137,IF(COUNTIF($KZ137:LW137,"&gt;0")&gt;0,VLOOKUP($C137,Input!$A$8:$HV$21,MATCH($CE$21+COUNTIF($KZ137:LW137,"&gt;0"),Input!$A$6:$HV$6,0),FALSE),0),0))*$D137</f>
        <v>0</v>
      </c>
      <c r="CN137" s="1">
        <f>IF($E137+$I137+$D$7&lt;=CN$22,0,IF(CN$22-$D$7&gt;=$E137,IF(COUNTIF($KZ137:LX137,"&gt;0")&gt;0,VLOOKUP($C137,Input!$A$8:$HV$21,MATCH($CE$21+COUNTIF($KZ137:LX137,"&gt;0"),Input!$A$6:$HV$6,0),FALSE),0),0))*$D137</f>
        <v>0</v>
      </c>
      <c r="CO137" s="1">
        <f>IF($E137+$I137+$D$7&lt;=CO$22,0,IF(CO$22-$D$7&gt;=$E137,IF(COUNTIF($KZ137:LY137,"&gt;0")&gt;0,VLOOKUP($C137,Input!$A$8:$HV$21,MATCH($CE$21+COUNTIF($KZ137:LY137,"&gt;0"),Input!$A$6:$HV$6,0),FALSE),0),0))*$D137</f>
        <v>0</v>
      </c>
      <c r="CP137" s="1">
        <f>IF($E137+$I137+$D$7&lt;=CP$22,0,IF(CP$22-$D$7&gt;=$E137,IF(COUNTIF($KZ137:LZ137,"&gt;0")&gt;0,VLOOKUP($C137,Input!$A$8:$HV$21,MATCH($CE$21+COUNTIF($KZ137:LZ137,"&gt;0"),Input!$A$6:$HV$6,0),FALSE),0),0))*$D137</f>
        <v>0</v>
      </c>
      <c r="CQ137" s="1">
        <f>IF($E137+$I137+$D$7&lt;=CQ$22,0,IF(CQ$22-$D$7&gt;=$E137,IF(COUNTIF($KZ137:MA137,"&gt;0")&gt;0,VLOOKUP($C137,Input!$A$8:$HV$21,MATCH($CE$21+COUNTIF($KZ137:MA137,"&gt;0"),Input!$A$6:$HV$6,0),FALSE),0),0))*$D137</f>
        <v>0</v>
      </c>
      <c r="CR137" s="1">
        <f>IF($E137+$I137+$D$7&lt;=CR$22,0,IF(CR$22-$D$7&gt;=$E137,IF(COUNTIF($KZ137:MB137,"&gt;0")&gt;0,VLOOKUP($C137,Input!$A$8:$HV$21,MATCH($CE$21+COUNTIF($KZ137:MB137,"&gt;0"),Input!$A$6:$HV$6,0),FALSE),0),0))*$D137</f>
        <v>3525000</v>
      </c>
      <c r="CS137" s="1">
        <f>IF($E137+$I137+$D$7&lt;=CS$22,0,IF(CS$22-$D$7&gt;=$E137,IF(COUNTIF($KZ137:MC137,"&gt;0")&gt;0,VLOOKUP($C137,Input!$A$8:$HV$21,MATCH($CE$21+COUNTIF($KZ137:MC137,"&gt;0"),Input!$A$6:$HV$6,0),FALSE),0),0))*$D137</f>
        <v>0</v>
      </c>
      <c r="CT137" s="1">
        <f>IF($E137+$I137+$D$7&lt;=CT$22,0,IF(CT$22-$D$7&gt;=$E137,IF(COUNTIF($KZ137:MD137,"&gt;0")&gt;0,VLOOKUP($C137,Input!$A$8:$HV$21,MATCH($CE$21+COUNTIF($KZ137:MD137,"&gt;0"),Input!$A$6:$HV$6,0),FALSE),0),0))*$D137</f>
        <v>0</v>
      </c>
      <c r="CU137" s="1">
        <f>IF($E137+$I137+$D$7&lt;=CU$22,0,IF(CU$22-$D$7&gt;=$E137,IF(COUNTIF($KZ137:ME137,"&gt;0")&gt;0,VLOOKUP($C137,Input!$A$8:$HV$21,MATCH($CE$21+COUNTIF($KZ137:ME137,"&gt;0"),Input!$A$6:$HV$6,0),FALSE),0),0))*$D137</f>
        <v>0</v>
      </c>
      <c r="CV137" s="1">
        <f>IF($E137+$I137+$D$7&lt;=CV$22,0,IF(CV$22-$D$7&gt;=$E137,IF(COUNTIF($KZ137:MF137,"&gt;0")&gt;0,VLOOKUP($C137,Input!$A$8:$HV$21,MATCH($CE$21+COUNTIF($KZ137:MF137,"&gt;0"),Input!$A$6:$HV$6,0),FALSE),0),0))*$D137</f>
        <v>0</v>
      </c>
      <c r="CW137" s="1">
        <f>IF($E137+$I137+$D$7&lt;=CW$22,0,IF(CW$22-$D$7&gt;=$E137,IF(COUNTIF($KZ137:MG137,"&gt;0")&gt;0,VLOOKUP($C137,Input!$A$8:$HV$21,MATCH($CE$21+COUNTIF($KZ137:MG137,"&gt;0"),Input!$A$6:$HV$6,0),FALSE),0),0))*$D137</f>
        <v>0</v>
      </c>
      <c r="CX137" s="1">
        <f>IF($E137+$I137+$D$7&lt;=CX$22,0,IF(CX$22-$D$7&gt;=$E137,IF(COUNTIF($KZ137:MH137,"&gt;0")&gt;0,VLOOKUP($C137,Input!$A$8:$HV$21,MATCH($CE$21+COUNTIF($KZ137:MH137,"&gt;0"),Input!$A$6:$HV$6,0),FALSE),0),0))*$D137</f>
        <v>0</v>
      </c>
      <c r="CY137" s="1">
        <f>IF($E137+$I137+$D$7&lt;=CY$22,0,IF(CY$22-$D$7&gt;=$E137,IF(COUNTIF($KZ137:MI137,"&gt;0")&gt;0,VLOOKUP($C137,Input!$A$8:$HV$21,MATCH($CE$21+COUNTIF($KZ137:MI137,"&gt;0"),Input!$A$6:$HV$6,0),FALSE),0),0))*$D137</f>
        <v>0</v>
      </c>
      <c r="CZ137" s="1">
        <f>IF($E137+$I137+$D$7&lt;=CZ$22,0,IF(CZ$22-$D$7&gt;=$E137,IF(COUNTIF($KZ137:MJ137,"&gt;0")&gt;0,VLOOKUP($C137,Input!$A$8:$HV$21,MATCH($CE$21+COUNTIF($KZ137:MJ137,"&gt;0"),Input!$A$6:$HV$6,0),FALSE),0),0))*$D137</f>
        <v>0</v>
      </c>
      <c r="DA137" s="1">
        <f>IF($E137+$I137+$D$7&lt;=DA$22,0,IF(DA$22-$D$7&gt;=$E137,IF(COUNTIF($KZ137:MK137,"&gt;0")&gt;0,VLOOKUP($C137,Input!$A$8:$HV$21,MATCH($CE$21+COUNTIF($KZ137:MK137,"&gt;0"),Input!$A$6:$HV$6,0),FALSE),0),0))*$D137</f>
        <v>0</v>
      </c>
      <c r="DB137" s="1">
        <f>IF($E137+$I137+$D$7&lt;=DB$22,0,IF(DB$22-$D$7&gt;=$E137,IF(COUNTIF($KZ137:ML137,"&gt;0")&gt;0,VLOOKUP($C137,Input!$A$8:$HV$21,MATCH($CE$21+COUNTIF($KZ137:ML137,"&gt;0"),Input!$A$6:$HV$6,0),FALSE),0),0))*$D137</f>
        <v>0</v>
      </c>
      <c r="DC137" s="1">
        <f>IF($E137+$I137+$D$7&lt;=DC$22,0,IF(DC$22-$D$7&gt;=$E137,IF(COUNTIF($KZ137:MM137,"&gt;0")&gt;0,VLOOKUP($C137,Input!$A$8:$HV$21,MATCH($CE$21+COUNTIF($KZ137:MM137,"&gt;0"),Input!$A$6:$HV$6,0),FALSE),0),0))*$D137</f>
        <v>0</v>
      </c>
      <c r="DD137" s="1">
        <f>IF($E137+$I137+$D$7&lt;=DD$22,0,IF(DD$22-$D$7&gt;=$E137,IF(COUNTIF($KZ137:MN137,"&gt;0")&gt;0,VLOOKUP($C137,Input!$A$8:$HV$21,MATCH($CE$21+COUNTIF($KZ137:MN137,"&gt;0"),Input!$A$6:$HV$6,0),FALSE),0),0))*$D137</f>
        <v>0</v>
      </c>
      <c r="DE137" s="1">
        <f>IF($E137+$I137+$D$7&lt;=DE$22,0,IF(DE$22-$D$7&gt;=$E137,IF(COUNTIF($KZ137:MO137,"&gt;0")&gt;0,VLOOKUP($C137,Input!$A$8:$HV$21,MATCH($CE$21+COUNTIF($KZ137:MO137,"&gt;0"),Input!$A$6:$HV$6,0),FALSE),0),0))*$D137</f>
        <v>0</v>
      </c>
      <c r="DF137" s="1">
        <f>IF($E137+$I137+$D$7&lt;=DF$22,0,IF(DF$22-$D$7&gt;=$E137,IF(COUNTIF($KZ137:MP137,"&gt;0")&gt;0,VLOOKUP($C137,Input!$A$8:$HV$21,MATCH($CE$21+COUNTIF($KZ137:MP137,"&gt;0"),Input!$A$6:$HV$6,0),FALSE),0),0))*$D137</f>
        <v>0</v>
      </c>
      <c r="DG137" s="1">
        <f>IF($E137+$I137+$D$7&lt;=DG$22,0,IF(DG$22-$D$7&gt;=$E137,IF(COUNTIF($KZ137:MQ137,"&gt;0")&gt;0,VLOOKUP($C137,Input!$A$8:$HV$21,MATCH($CE$21+COUNTIF($KZ137:MQ137,"&gt;0"),Input!$A$6:$HV$6,0),FALSE),0),0))*$D137</f>
        <v>0</v>
      </c>
      <c r="DH137" s="1">
        <f>IF($E137+$I137+$D$7&lt;=DH$22,0,IF(DH$22-$D$7&gt;=$E137,IF(COUNTIF($KZ137:MR137,"&gt;0")&gt;0,VLOOKUP($C137,Input!$A$8:$HV$21,MATCH($CE$21+COUNTIF($KZ137:MR137,"&gt;0"),Input!$A$6:$HV$6,0),FALSE),0),0))*$D137</f>
        <v>0</v>
      </c>
      <c r="DI137" s="1">
        <f>IF($E137+$I137+$D$7&lt;=DI$22,0,IF(DI$22-$D$7&gt;=$E137,IF(COUNTIF($KZ137:MS137,"&gt;0")&gt;0,VLOOKUP($C137,Input!$A$8:$HV$21,MATCH($CE$21+COUNTIF($KZ137:MS137,"&gt;0"),Input!$A$6:$HV$6,0),FALSE),0),0))*$D137</f>
        <v>0</v>
      </c>
      <c r="DJ137" s="1">
        <f>IF($E137+$I137+$D$7&lt;=DJ$22,0,IF(DJ$22-$D$7&gt;=$E137,IF(COUNTIF($KZ137:MT137,"&gt;0")&gt;0,VLOOKUP($C137,Input!$A$8:$HV$21,MATCH($CE$21+COUNTIF($KZ137:MT137,"&gt;0"),Input!$A$6:$HV$6,0),FALSE),0),0))*$D137</f>
        <v>0</v>
      </c>
      <c r="DK137" s="1">
        <f>IF($E137+$I137+$D$7&lt;=DK$22,0,IF(DK$22-$D$7&gt;=$E137,IF(COUNTIF($KZ137:MU137,"&gt;0")&gt;0,VLOOKUP($C137,Input!$A$8:$HV$21,MATCH($CE$21+COUNTIF($KZ137:MU137,"&gt;0"),Input!$A$6:$HV$6,0),FALSE),0),0))*$D137</f>
        <v>0</v>
      </c>
      <c r="DL137" s="1">
        <f>IF($E137+$I137+$D$7&lt;=DL$22,0,IF(DL$22-$D$7&gt;=$E137,IF(COUNTIF($KZ137:MV137,"&gt;0")&gt;0,VLOOKUP($C137,Input!$A$8:$HV$21,MATCH($CE$21+COUNTIF($KZ137:MV137,"&gt;0"),Input!$A$6:$HV$6,0),FALSE),0),0))*$D137</f>
        <v>0</v>
      </c>
      <c r="DM137" s="1">
        <f>IF($E137+$I137+$D$7&lt;=DM$22,0,IF(DM$22-$D$7&gt;=$E137,IF(COUNTIF($KZ137:MW137,"&gt;0")&gt;0,VLOOKUP($C137,Input!$A$8:$HV$21,MATCH($CE$21+COUNTIF($KZ137:MW137,"&gt;0"),Input!$A$6:$HV$6,0),FALSE),0),0))*$D137</f>
        <v>0</v>
      </c>
      <c r="DN137" s="1">
        <f>IF($E137+$I137+$D$7&lt;=DN$22,0,IF(DN$22-$D$7&gt;=$E137,IF(COUNTIF($KZ137:MX137,"&gt;0")&gt;0,VLOOKUP($C137,Input!$A$8:$HV$21,MATCH($CE$21+COUNTIF($KZ137:MX137,"&gt;0"),Input!$A$6:$HV$6,0),FALSE),0),0))*$D137</f>
        <v>0</v>
      </c>
      <c r="DP137" t="str">
        <f>+VLOOKUP($C137,Input!$A$8:$GZ$39,MATCH(DP$21,Input!$A$6:$GZ$6,0),FALSE)</f>
        <v>Bus Maintenance at 0.6/mile</v>
      </c>
      <c r="DQ137" s="1">
        <f>IF($E137+$I137+$D$7&lt;=DQ$22,0,IF(DQ$22-$D$7&gt;=$E137,IF(COUNTIF($KZ137:LP137,"&gt;0")&gt;0,VLOOKUP($C137,Input!$A$8:$HV$21,MATCH($DP$21+COUNTIF($KZ137:LP137,"&gt;0"),Input!$A$6:$HV$6,0),FALSE),0),0))*$D137*$F137</f>
        <v>0</v>
      </c>
      <c r="DR137" s="1">
        <f>IF($E137+$I137+$D$7&lt;=DR$22,0,IF(DR$22-$D$7&gt;=$E137,IF(COUNTIF($KZ137:LQ137,"&gt;0")&gt;0,VLOOKUP($C137,Input!$A$8:$HV$21,MATCH($DP$21+COUNTIF($KZ137:LQ137,"&gt;0"),Input!$A$6:$HV$6,0),FALSE),0),0))*$D137*$F137</f>
        <v>0</v>
      </c>
      <c r="DS137" s="1">
        <f>IF($E137+$I137+$D$7&lt;=DS$22,0,IF(DS$22-$D$7&gt;=$E137,IF(COUNTIF($KZ137:LR137,"&gt;0")&gt;0,VLOOKUP($C137,Input!$A$8:$HV$21,MATCH($DP$21+COUNTIF($KZ137:LR137,"&gt;0"),Input!$A$6:$HV$6,0),FALSE),0),0))*$D137*$F137</f>
        <v>0</v>
      </c>
      <c r="DT137" s="1">
        <f>IF($E137+$I137+$D$7&lt;=DT$22,0,IF(DT$22-$D$7&gt;=$E137,IF(COUNTIF($KZ137:LS137,"&gt;0")&gt;0,VLOOKUP($C137,Input!$A$8:$HV$21,MATCH($DP$21+COUNTIF($KZ137:LS137,"&gt;0"),Input!$A$6:$HV$6,0),FALSE),0),0))*$D137*$F137</f>
        <v>0</v>
      </c>
      <c r="DU137" s="1">
        <f>IF($E137+$I137+$D$7&lt;=DU$22,0,IF(DU$22-$D$7&gt;=$E137,IF(COUNTIF($KZ137:LT137,"&gt;0")&gt;0,VLOOKUP($C137,Input!$A$8:$HV$21,MATCH($DP$21+COUNTIF($KZ137:LT137,"&gt;0"),Input!$A$6:$HV$6,0),FALSE),0),0))*$D137*$F137</f>
        <v>0</v>
      </c>
      <c r="DV137" s="1">
        <f>IF($E137+$I137+$D$7&lt;=DV$22,0,IF(DV$22-$D$7&gt;=$E137,IF(COUNTIF($KZ137:LU137,"&gt;0")&gt;0,VLOOKUP($C137,Input!$A$8:$HV$21,MATCH($DP$21+COUNTIF($KZ137:LU137,"&gt;0"),Input!$A$6:$HV$6,0),FALSE),0),0))*$D137*$F137</f>
        <v>0</v>
      </c>
      <c r="DW137" s="1">
        <f>IF($E137+$I137+$D$7&lt;=DW$22,0,IF(DW$22-$D$7&gt;=$E137,IF(COUNTIF($KZ137:LV137,"&gt;0")&gt;0,VLOOKUP($C137,Input!$A$8:$HV$21,MATCH($DP$21+COUNTIF($KZ137:LV137,"&gt;0"),Input!$A$6:$HV$6,0),FALSE),0),0))*$D137*$F137</f>
        <v>1128000</v>
      </c>
      <c r="DX137" s="1">
        <f>IF($E137+$I137+$D$7&lt;=DX$22,0,IF(DX$22-$D$7&gt;=$E137,IF(COUNTIF($KZ137:LW137,"&gt;0")&gt;0,VLOOKUP($C137,Input!$A$8:$HV$21,MATCH($DP$21+COUNTIF($KZ137:LW137,"&gt;0"),Input!$A$6:$HV$6,0),FALSE),0),0))*$D137*$F137</f>
        <v>1128000</v>
      </c>
      <c r="DY137" s="1">
        <f>IF($E137+$I137+$D$7&lt;=DY$22,0,IF(DY$22-$D$7&gt;=$E137,IF(COUNTIF($KZ137:LX137,"&gt;0")&gt;0,VLOOKUP($C137,Input!$A$8:$HV$21,MATCH($DP$21+COUNTIF($KZ137:LX137,"&gt;0"),Input!$A$6:$HV$6,0),FALSE),0),0))*$D137*$F137</f>
        <v>1128000</v>
      </c>
      <c r="DZ137" s="1">
        <f>IF($E137+$I137+$D$7&lt;=DZ$22,0,IF(DZ$22-$D$7&gt;=$E137,IF(COUNTIF($KZ137:LY137,"&gt;0")&gt;0,VLOOKUP($C137,Input!$A$8:$HV$21,MATCH($DP$21+COUNTIF($KZ137:LY137,"&gt;0"),Input!$A$6:$HV$6,0),FALSE),0),0))*$D137*$F137</f>
        <v>1128000</v>
      </c>
      <c r="EA137" s="1">
        <f>IF($E137+$I137+$D$7&lt;=EA$22,0,IF(EA$22-$D$7&gt;=$E137,IF(COUNTIF($KZ137:LZ137,"&gt;0")&gt;0,VLOOKUP($C137,Input!$A$8:$HV$21,MATCH($DP$21+COUNTIF($KZ137:LZ137,"&gt;0"),Input!$A$6:$HV$6,0),FALSE),0),0))*$D137*$F137</f>
        <v>1128000</v>
      </c>
      <c r="EB137" s="1">
        <f>IF($E137+$I137+$D$7&lt;=EB$22,0,IF(EB$22-$D$7&gt;=$E137,IF(COUNTIF($KZ137:MA137,"&gt;0")&gt;0,VLOOKUP($C137,Input!$A$8:$HV$21,MATCH($DP$21+COUNTIF($KZ137:MA137,"&gt;0"),Input!$A$6:$HV$6,0),FALSE),0),0))*$D137*$F137</f>
        <v>1128000</v>
      </c>
      <c r="EC137" s="1">
        <f>IF($E137+$I137+$D$7&lt;=EC$22,0,IF(EC$22-$D$7&gt;=$E137,IF(COUNTIF($KZ137:MB137,"&gt;0")&gt;0,VLOOKUP($C137,Input!$A$8:$HV$21,MATCH($DP$21+COUNTIF($KZ137:MB137,"&gt;0"),Input!$A$6:$HV$6,0),FALSE),0),0))*$D137*$F137</f>
        <v>1128000</v>
      </c>
      <c r="ED137" s="1">
        <f>IF($E137+$I137+$D$7&lt;=ED$22,0,IF(ED$22-$D$7&gt;=$E137,IF(COUNTIF($KZ137:MC137,"&gt;0")&gt;0,VLOOKUP($C137,Input!$A$8:$HV$21,MATCH($DP$21+COUNTIF($KZ137:MC137,"&gt;0"),Input!$A$6:$HV$6,0),FALSE),0),0))*$D137*$F137</f>
        <v>1128000</v>
      </c>
      <c r="EE137" s="1">
        <f>IF($E137+$I137+$D$7&lt;=EE$22,0,IF(EE$22-$D$7&gt;=$E137,IF(COUNTIF($KZ137:MD137,"&gt;0")&gt;0,VLOOKUP($C137,Input!$A$8:$HV$21,MATCH($DP$21+COUNTIF($KZ137:MD137,"&gt;0"),Input!$A$6:$HV$6,0),FALSE),0),0))*$D137*$F137</f>
        <v>1128000</v>
      </c>
      <c r="EF137" s="1">
        <f>IF($E137+$I137+$D$7&lt;=EF$22,0,IF(EF$22-$D$7&gt;=$E137,IF(COUNTIF($KZ137:ME137,"&gt;0")&gt;0,VLOOKUP($C137,Input!$A$8:$HV$21,MATCH($DP$21+COUNTIF($KZ137:ME137,"&gt;0"),Input!$A$6:$HV$6,0),FALSE),0),0))*$D137*$F137</f>
        <v>1128000</v>
      </c>
      <c r="EG137" s="1">
        <f>IF($E137+$I137+$D$7&lt;=EG$22,0,IF(EG$22-$D$7&gt;=$E137,IF(COUNTIF($KZ137:MF137,"&gt;0")&gt;0,VLOOKUP($C137,Input!$A$8:$HV$21,MATCH($DP$21+COUNTIF($KZ137:MF137,"&gt;0"),Input!$A$6:$HV$6,0),FALSE),0),0))*$D137*$F137</f>
        <v>1128000</v>
      </c>
      <c r="EH137" s="1">
        <f>IF($E137+$I137+$D$7&lt;=EH$22,0,IF(EH$22-$D$7&gt;=$E137,IF(COUNTIF($KZ137:MG137,"&gt;0")&gt;0,VLOOKUP($C137,Input!$A$8:$HV$21,MATCH($DP$21+COUNTIF($KZ137:MG137,"&gt;0"),Input!$A$6:$HV$6,0),FALSE),0),0))*$D137*$F137</f>
        <v>1128000</v>
      </c>
      <c r="EI137" s="1">
        <f>IF($E137+$I137+$D$7&lt;=EI$22,0,IF(EI$22-$D$7&gt;=$E137,IF(COUNTIF($KZ137:MH137,"&gt;0")&gt;0,VLOOKUP($C137,Input!$A$8:$HV$21,MATCH($DP$21+COUNTIF($KZ137:MH137,"&gt;0"),Input!$A$6:$HV$6,0),FALSE),0),0))*$D137*$F137</f>
        <v>1128000</v>
      </c>
      <c r="EJ137" s="1">
        <f>IF($E137+$I137+$D$7&lt;=EJ$22,0,IF(EJ$22-$D$7&gt;=$E137,IF(COUNTIF($KZ137:MI137,"&gt;0")&gt;0,VLOOKUP($C137,Input!$A$8:$HV$21,MATCH($DP$21+COUNTIF($KZ137:MI137,"&gt;0"),Input!$A$6:$HV$6,0),FALSE),0),0))*$D137*$F137</f>
        <v>1128000</v>
      </c>
      <c r="EK137" s="1">
        <f>IF($E137+$I137+$D$7&lt;=EK$22,0,IF(EK$22-$D$7&gt;=$E137,IF(COUNTIF($KZ137:MJ137,"&gt;0")&gt;0,VLOOKUP($C137,Input!$A$8:$HV$21,MATCH($DP$21+COUNTIF($KZ137:MJ137,"&gt;0"),Input!$A$6:$HV$6,0),FALSE),0),0))*$D137*$F137</f>
        <v>0</v>
      </c>
      <c r="EL137" s="1">
        <f>IF($E137+$I137+$D$7&lt;=EL$22,0,IF(EL$22-$D$7&gt;=$E137,IF(COUNTIF($KZ137:MK137,"&gt;0")&gt;0,VLOOKUP($C137,Input!$A$8:$HV$21,MATCH($DP$21+COUNTIF($KZ137:MK137,"&gt;0"),Input!$A$6:$HV$6,0),FALSE),0),0))*$D137*$F137</f>
        <v>0</v>
      </c>
      <c r="EM137" s="1">
        <f>IF($E137+$I137+$D$7&lt;=EM$22,0,IF(EM$22-$D$7&gt;=$E137,IF(COUNTIF($KZ137:ML137,"&gt;0")&gt;0,VLOOKUP($C137,Input!$A$8:$HV$21,MATCH($DP$21+COUNTIF($KZ137:ML137,"&gt;0"),Input!$A$6:$HV$6,0),FALSE),0),0))*$D137*$F137</f>
        <v>0</v>
      </c>
      <c r="EN137" s="1">
        <f>IF($E137+$I137+$D$7&lt;=EN$22,0,IF(EN$22-$D$7&gt;=$E137,IF(COUNTIF($KZ137:MM137,"&gt;0")&gt;0,VLOOKUP($C137,Input!$A$8:$HV$21,MATCH($DP$21+COUNTIF($KZ137:MM137,"&gt;0"),Input!$A$6:$HV$6,0),FALSE),0),0))*$D137*$F137</f>
        <v>0</v>
      </c>
      <c r="EO137" s="1">
        <f>IF($E137+$I137+$D$7&lt;=EO$22,0,IF(EO$22-$D$7&gt;=$E137,IF(COUNTIF($KZ137:MN137,"&gt;0")&gt;0,VLOOKUP($C137,Input!$A$8:$HV$21,MATCH($DP$21+COUNTIF($KZ137:MN137,"&gt;0"),Input!$A$6:$HV$6,0),FALSE),0),0))*$D137*$F137</f>
        <v>0</v>
      </c>
      <c r="EP137" s="1">
        <f>IF($E137+$I137+$D$7&lt;=EP$22,0,IF(EP$22-$D$7&gt;=$E137,IF(COUNTIF($KZ137:MO137,"&gt;0")&gt;0,VLOOKUP($C137,Input!$A$8:$HV$21,MATCH($DP$21+COUNTIF($KZ137:MO137,"&gt;0"),Input!$A$6:$HV$6,0),FALSE),0),0))*$D137*$F137</f>
        <v>0</v>
      </c>
      <c r="EQ137" s="1">
        <f>IF($E137+$I137+$D$7&lt;=EQ$22,0,IF(EQ$22-$D$7&gt;=$E137,IF(COUNTIF($KZ137:MP137,"&gt;0")&gt;0,VLOOKUP($C137,Input!$A$8:$HV$21,MATCH($DP$21+COUNTIF($KZ137:MP137,"&gt;0"),Input!$A$6:$HV$6,0),FALSE),0),0))*$D137*$F137</f>
        <v>0</v>
      </c>
      <c r="ER137" s="1">
        <f>IF($E137+$I137+$D$7&lt;=ER$22,0,IF(ER$22-$D$7&gt;=$E137,IF(COUNTIF($KZ137:MQ137,"&gt;0")&gt;0,VLOOKUP($C137,Input!$A$8:$HV$21,MATCH($DP$21+COUNTIF($KZ137:MQ137,"&gt;0"),Input!$A$6:$HV$6,0),FALSE),0),0))*$D137*$F137</f>
        <v>0</v>
      </c>
      <c r="ES137" s="1">
        <f>IF($E137+$I137+$D$7&lt;=ES$22,0,IF(ES$22-$D$7&gt;=$E137,IF(COUNTIF($KZ137:MR137,"&gt;0")&gt;0,VLOOKUP($C137,Input!$A$8:$HV$21,MATCH($DP$21+COUNTIF($KZ137:MR137,"&gt;0"),Input!$A$6:$HV$6,0),FALSE),0),0))*$D137*$F137</f>
        <v>0</v>
      </c>
      <c r="ET137" s="1">
        <f>IF($E137+$I137+$D$7&lt;=ET$22,0,IF(ET$22-$D$7&gt;=$E137,IF(COUNTIF($KZ137:MS137,"&gt;0")&gt;0,VLOOKUP($C137,Input!$A$8:$HV$21,MATCH($DP$21+COUNTIF($KZ137:MS137,"&gt;0"),Input!$A$6:$HV$6,0),FALSE),0),0))*$D137*$F137</f>
        <v>0</v>
      </c>
      <c r="EU137" s="1">
        <f>IF($E137+$I137+$D$7&lt;=EU$22,0,IF(EU$22-$D$7&gt;=$E137,IF(COUNTIF($KZ137:MT137,"&gt;0")&gt;0,VLOOKUP($C137,Input!$A$8:$HV$21,MATCH($DP$21+COUNTIF($KZ137:MT137,"&gt;0"),Input!$A$6:$HV$6,0),FALSE),0),0))*$D137*$F137</f>
        <v>0</v>
      </c>
      <c r="EV137" s="1">
        <f>IF($E137+$I137+$D$7&lt;=EV$22,0,IF(EV$22-$D$7&gt;=$E137,IF(COUNTIF($KZ137:MU137,"&gt;0")&gt;0,VLOOKUP($C137,Input!$A$8:$HV$21,MATCH($DP$21+COUNTIF($KZ137:MU137,"&gt;0"),Input!$A$6:$HV$6,0),FALSE),0),0))*$D137*$F137</f>
        <v>0</v>
      </c>
      <c r="EW137" s="1">
        <f>IF($E137+$I137+$D$7&lt;=EW$22,0,IF(EW$22-$D$7&gt;=$E137,IF(COUNTIF($KZ137:MV137,"&gt;0")&gt;0,VLOOKUP($C137,Input!$A$8:$HV$21,MATCH($DP$21+COUNTIF($KZ137:MV137,"&gt;0"),Input!$A$6:$HV$6,0),FALSE),0),0))*$D137*$F137</f>
        <v>0</v>
      </c>
      <c r="EX137" s="1">
        <f>IF($E137+$I137+$D$7&lt;=EX$22,0,IF(EX$22-$D$7&gt;=$E137,IF(COUNTIF($KZ137:MW137,"&gt;0")&gt;0,VLOOKUP($C137,Input!$A$8:$HV$21,MATCH($DP$21+COUNTIF($KZ137:MW137,"&gt;0"),Input!$A$6:$HV$6,0),FALSE),0),0))*$D137*$F137</f>
        <v>0</v>
      </c>
      <c r="EY137" s="1">
        <f>IF($E137+$I137+$D$7&lt;=EY$22,0,IF(EY$22-$D$7&gt;=$E137,IF(COUNTIF($KZ137:MX137,"&gt;0")&gt;0,VLOOKUP($C137,Input!$A$8:$HV$21,MATCH($DP$21+COUNTIF($KZ137:MX137,"&gt;0"),Input!$A$6:$HV$6,0),FALSE),0),0))*$D137*$F137</f>
        <v>0</v>
      </c>
      <c r="EZ137" s="1"/>
      <c r="FA137" t="str">
        <f>VLOOKUP($C137,Input!$A$8:$GZ$39,MATCH(FA$21,Input!$A$6:$GZ$6,0),FALSE)</f>
        <v>Charger installation; electrical upgrade</v>
      </c>
      <c r="FB137">
        <f>IF((VLOOKUP($C137,Input!$A$8:$GZ$39,MATCH(FB$21,Input!$A$6:$GZ$6,0),FALSE))="Y",$D137/VLOOKUP($C137,Input!$A$8:$GZ$39,MATCH(FC$21,Input!$A$6:$GZ$6,0),FALSE),0)</f>
        <v>0</v>
      </c>
      <c r="FC137">
        <f>IF((VLOOKUP($C137,Input!$A$8:$GZ$39,MATCH(FB$21,Input!$A$6:$GZ$6,0),FALSE))="Y",0,IF((VLOOKUP($C137,Input!$A$8:$GZ$39,MATCH(FC$21,Input!$A$6:$GZ$6,0),FALSE))&gt;0,$D137/VLOOKUP($C137,Input!$A$8:$GZ$39,MATCH(FC$21,Input!$A$6:$GZ$6,0),FALSE),0))</f>
        <v>47</v>
      </c>
      <c r="FD137" s="1">
        <f>+IF($E137=FD$22,VLOOKUP($C137,Input!$A$8:$GZ$39,MATCH(FD$21,Input!$A$6:$GZ$6,0),FALSE),0)*IF(FD$110&gt;=MAX(FC$110:$FD$110),MIN((FD$110-MAX(FC$110:$FD$110)),(FD$110-FC$110)),0)+IF($E137=FD$22,VLOOKUP($C137,Input!$A$8:$GZ$39,MATCH(FD$21,Input!$A$6:$GZ$6,0),FALSE),0)*IF(FD$109&gt;=MAX(FC$109:$FD$109),MIN((FD$109-MAX(FC$109:$FD$109)),(FD$109-FC$109)),0)</f>
        <v>0</v>
      </c>
      <c r="FE137" s="1">
        <f>+IF($E137=FE$22,VLOOKUP($C137,Input!$A$8:$GZ$39,MATCH(FE$21,Input!$A$6:$GZ$6,0),FALSE),0)*IF(FE$110&gt;=MAX(FD$110:$FD$110),MIN((FE$110-MAX(FD$110:$FD$110)),(FE$110-FD$110)),0)+IF($E137=FE$22,VLOOKUP($C137,Input!$A$8:$GZ$39,MATCH(FE$21,Input!$A$6:$GZ$6,0),FALSE),0)*IF(FE$109&gt;=MAX(FD$109:$FD$109),MIN((FE$109-MAX(FD$109:$FD$109)),(FE$109-FD$109)),0)</f>
        <v>0</v>
      </c>
      <c r="FF137" s="1">
        <f>+IF($E137=FF$22,VLOOKUP($C137,Input!$A$8:$GZ$39,MATCH(FF$21,Input!$A$6:$GZ$6,0),FALSE),0)*IF(FF$110&gt;=MAX($FD$110:FE$110),MIN((FF$110-MAX($FD$110:FE$110)),(FF$110-FE$110)),0)+IF($E137=FF$22,VLOOKUP($C137,Input!$A$8:$GZ$39,MATCH(FF$21,Input!$A$6:$GZ$6,0),FALSE),0)*IF(FF$109&gt;=MAX($FD$109:FE$109),MIN((FF$109-MAX($FD$109:FE$109)),(FF$109-FE$109)),0)</f>
        <v>0</v>
      </c>
      <c r="FG137" s="1">
        <f>+IF($E137=FG$22,VLOOKUP($C137,Input!$A$8:$GZ$39,MATCH(FG$21,Input!$A$6:$GZ$6,0),FALSE),0)*IF(FG$110&gt;=MAX($FD$110:FF$110),MIN((FG$110-MAX($FD$110:FF$110)),(FG$110-FF$110)),0)+IF($E137=FG$22,VLOOKUP($C137,Input!$A$8:$GZ$39,MATCH(FG$21,Input!$A$6:$GZ$6,0),FALSE),0)*IF(FG$109&gt;=MAX($FD$109:FF$109),MIN((FG$109-MAX($FD$109:FF$109)),(FG$109-FF$109)),0)</f>
        <v>0</v>
      </c>
      <c r="FH137" s="1">
        <f>+IF($E137=FH$22,VLOOKUP($C137,Input!$A$8:$GZ$39,MATCH(FH$21,Input!$A$6:$GZ$6,0),FALSE),0)*IF(FH$110&gt;=MAX($FD$110:FG$110),MIN((FH$110-MAX($FD$110:FG$110)),(FH$110-FG$110)),0)+IF($E137=FH$22,VLOOKUP($C137,Input!$A$8:$GZ$39,MATCH(FH$21,Input!$A$6:$GZ$6,0),FALSE),0)*IF(FH$109&gt;=MAX($FD$109:FG$109),MIN((FH$109-MAX($FD$109:FG$109)),(FH$109-FG$109)),0)</f>
        <v>0</v>
      </c>
      <c r="FI137" s="1">
        <f>+IF($E137=FI$22,VLOOKUP($C137,Input!$A$8:$GZ$39,MATCH(FI$21,Input!$A$6:$GZ$6,0),FALSE),0)*IF(FI$110&gt;=MAX($FD$110:FH$110),MIN((FI$110-MAX($FD$110:FH$110)),(FI$110-FH$110)),0)+IF($E137=FI$22,VLOOKUP($C137,Input!$A$8:$GZ$39,MATCH(FI$21,Input!$A$6:$GZ$6,0),FALSE),0)*IF(FI$109&gt;=MAX($FD$109:FH$109),MIN((FI$109-MAX($FD$109:FH$109)),(FI$109-FH$109)),0)</f>
        <v>0</v>
      </c>
      <c r="FJ137" s="1">
        <f>+IF($E137=FJ$22,VLOOKUP($C137,Input!$A$8:$GZ$39,MATCH(FJ$21,Input!$A$6:$GZ$6,0),FALSE),0)*IF(FJ$110&gt;=MAX($FD$110:FI$110),MIN((FJ$110-MAX($FD$110:FI$110)),(FJ$110-FI$110)),0)+IF($E137=FJ$22,VLOOKUP($C137,Input!$A$8:$GZ$39,MATCH(FJ$21,Input!$A$6:$GZ$6,0),FALSE),0)*IF(FJ$109&gt;=MAX($FD$109:FI$109),MIN((FJ$109-MAX($FD$109:FI$109)),(FJ$109-FI$109)),0)</f>
        <v>2585000</v>
      </c>
      <c r="FK137" s="1">
        <f>+IF($E137=FK$22,VLOOKUP($C137,Input!$A$8:$GZ$39,MATCH(FK$21,Input!$A$6:$GZ$6,0),FALSE),0)*IF(FK$110&gt;=MAX($FD$110:FJ$110),MIN((FK$110-MAX($FD$110:FJ$110)),(FK$110-FJ$110)),0)+IF($E137=FK$22,VLOOKUP($C137,Input!$A$8:$GZ$39,MATCH(FK$21,Input!$A$6:$GZ$6,0),FALSE),0)*IF(FK$109&gt;=MAX($FD$109:FJ$109),MIN((FK$109-MAX($FD$109:FJ$109)),(FK$109-FJ$109)),0)</f>
        <v>0</v>
      </c>
      <c r="FL137" s="1">
        <f>+IF($E137=FL$22,VLOOKUP($C137,Input!$A$8:$GZ$39,MATCH(FL$21,Input!$A$6:$GZ$6,0),FALSE),0)*IF(FL$110&gt;=MAX($FD$110:FK$110),MIN((FL$110-MAX($FD$110:FK$110)),(FL$110-FK$110)),0)+IF($E137=FL$22,VLOOKUP($C137,Input!$A$8:$GZ$39,MATCH(FL$21,Input!$A$6:$GZ$6,0),FALSE),0)*IF(FL$109&gt;=MAX($FD$109:FK$109),MIN((FL$109-MAX($FD$109:FK$109)),(FL$109-FK$109)),0)</f>
        <v>0</v>
      </c>
      <c r="FM137" s="1">
        <f>+IF($E137=FM$22,VLOOKUP($C137,Input!$A$8:$GZ$39,MATCH(FM$21,Input!$A$6:$GZ$6,0),FALSE),0)*IF(FM$110&gt;=MAX($FD$110:FL$110),MIN((FM$110-MAX($FD$110:FL$110)),(FM$110-FL$110)),0)+IF($E137=FM$22,VLOOKUP($C137,Input!$A$8:$GZ$39,MATCH(FM$21,Input!$A$6:$GZ$6,0),FALSE),0)*IF(FM$109&gt;=MAX($FD$109:FL$109),MIN((FM$109-MAX($FD$109:FL$109)),(FM$109-FL$109)),0)</f>
        <v>0</v>
      </c>
      <c r="FN137" s="1">
        <f>+IF($E137=FN$22,VLOOKUP($C137,Input!$A$8:$GZ$39,MATCH(FN$21,Input!$A$6:$GZ$6,0),FALSE),0)*IF(FN$110&gt;=MAX($FD$110:FM$110),MIN((FN$110-MAX($FD$110:FM$110)),(FN$110-FM$110)),0)+IF($E137=FN$22,VLOOKUP($C137,Input!$A$8:$GZ$39,MATCH(FN$21,Input!$A$6:$GZ$6,0),FALSE),0)*IF(FN$109&gt;=MAX($FD$109:FM$109),MIN((FN$109-MAX($FD$109:FM$109)),(FN$109-FM$109)),0)</f>
        <v>0</v>
      </c>
      <c r="FO137" s="1">
        <f>+IF($E137=FO$22,VLOOKUP($C137,Input!$A$8:$GZ$39,MATCH(FO$21,Input!$A$6:$GZ$6,0),FALSE),0)*IF(FO$110&gt;=MAX($FD$110:FN$110),MIN((FO$110-MAX($FD$110:FN$110)),(FO$110-FN$110)),0)+IF($E137=FO$22,VLOOKUP($C137,Input!$A$8:$GZ$39,MATCH(FO$21,Input!$A$6:$GZ$6,0),FALSE),0)*IF(FO$109&gt;=MAX($FD$109:FN$109),MIN((FO$109-MAX($FD$109:FN$109)),(FO$109-FN$109)),0)</f>
        <v>0</v>
      </c>
      <c r="FP137" s="1">
        <f>+IF($E137=FP$22,VLOOKUP($C137,Input!$A$8:$GZ$39,MATCH(FP$21,Input!$A$6:$GZ$6,0),FALSE),0)*IF(FP$110&gt;=MAX($FD$110:FO$110),MIN((FP$110-MAX($FD$110:FO$110)),(FP$110-FO$110)),0)+IF($E137=FP$22,VLOOKUP($C137,Input!$A$8:$GZ$39,MATCH(FP$21,Input!$A$6:$GZ$6,0),FALSE),0)*IF(FP$109&gt;=MAX($FD$109:FO$109),MIN((FP$109-MAX($FD$109:FO$109)),(FP$109-FO$109)),0)</f>
        <v>0</v>
      </c>
      <c r="FQ137" s="1">
        <f>+IF($E137=FQ$22,VLOOKUP($C137,Input!$A$8:$GZ$39,MATCH(FQ$21,Input!$A$6:$GZ$6,0),FALSE),0)*IF(FQ$110&gt;=MAX($FD$110:FP$110),MIN((FQ$110-MAX($FD$110:FP$110)),(FQ$110-FP$110)),0)+IF($E137=FQ$22,VLOOKUP($C137,Input!$A$8:$GZ$39,MATCH(FQ$21,Input!$A$6:$GZ$6,0),FALSE),0)*IF(FQ$109&gt;=MAX($FD$109:FP$109),MIN((FQ$109-MAX($FD$109:FP$109)),(FQ$109-FP$109)),0)</f>
        <v>0</v>
      </c>
      <c r="FR137" s="1">
        <f>+IF($E137=FR$22,VLOOKUP($C137,Input!$A$8:$GZ$39,MATCH(FR$21,Input!$A$6:$GZ$6,0),FALSE),0)*IF(FR$110&gt;=MAX($FD$110:FQ$110),MIN((FR$110-MAX($FD$110:FQ$110)),(FR$110-FQ$110)),0)+IF($E137=FR$22,VLOOKUP($C137,Input!$A$8:$GZ$39,MATCH(FR$21,Input!$A$6:$GZ$6,0),FALSE),0)*IF(FR$109&gt;=MAX($FD$109:FQ$109),MIN((FR$109-MAX($FD$109:FQ$109)),(FR$109-FQ$109)),0)</f>
        <v>0</v>
      </c>
      <c r="FS137" s="1">
        <f>+IF($E137=FS$22,VLOOKUP($C137,Input!$A$8:$GZ$39,MATCH(FS$21,Input!$A$6:$GZ$6,0),FALSE),0)*IF(FS$110&gt;=MAX($FD$110:FR$110),MIN((FS$110-MAX($FD$110:FR$110)),(FS$110-FR$110)),0)+IF($E137=FS$22,VLOOKUP($C137,Input!$A$8:$GZ$39,MATCH(FS$21,Input!$A$6:$GZ$6,0),FALSE),0)*IF(FS$109&gt;=MAX($FD$109:FR$109),MIN((FS$109-MAX($FD$109:FR$109)),(FS$109-FR$109)),0)</f>
        <v>0</v>
      </c>
      <c r="FT137" s="1">
        <f>+IF($E137=FT$22,VLOOKUP($C137,Input!$A$8:$GZ$39,MATCH(FT$21,Input!$A$6:$GZ$6,0),FALSE),0)*IF(FT$110&gt;=MAX($FD$110:FS$110),MIN((FT$110-MAX($FD$110:FS$110)),(FT$110-FS$110)),0)+IF($E137=FT$22,VLOOKUP($C137,Input!$A$8:$GZ$39,MATCH(FT$21,Input!$A$6:$GZ$6,0),FALSE),0)*IF(FT$109&gt;=MAX($FD$109:FS$109),MIN((FT$109-MAX($FD$109:FS$109)),(FT$109-FS$109)),0)</f>
        <v>0</v>
      </c>
      <c r="FU137" s="1">
        <f>+IF($E137=FU$22,VLOOKUP($C137,Input!$A$8:$GZ$39,MATCH(FU$21,Input!$A$6:$GZ$6,0),FALSE),0)*IF(FU$110&gt;=MAX($FD$110:FT$110),MIN((FU$110-MAX($FD$110:FT$110)),(FU$110-FT$110)),0)+IF($E137=FU$22,VLOOKUP($C137,Input!$A$8:$GZ$39,MATCH(FU$21,Input!$A$6:$GZ$6,0),FALSE),0)*IF(FU$109&gt;=MAX($FD$109:FT$109),MIN((FU$109-MAX($FD$109:FT$109)),(FU$109-FT$109)),0)</f>
        <v>0</v>
      </c>
      <c r="FV137" s="1">
        <f>+IF($E137=FV$22,VLOOKUP($C137,Input!$A$8:$GZ$39,MATCH(FV$21,Input!$A$6:$GZ$6,0),FALSE),0)*IF(FV$110&gt;=MAX($FD$110:FU$110),MIN((FV$110-MAX($FD$110:FU$110)),(FV$110-FU$110)),0)+IF($E137=FV$22,VLOOKUP($C137,Input!$A$8:$GZ$39,MATCH(FV$21,Input!$A$6:$GZ$6,0),FALSE),0)*IF(FV$109&gt;=MAX($FD$109:FU$109),MIN((FV$109-MAX($FD$109:FU$109)),(FV$109-FU$109)),0)</f>
        <v>0</v>
      </c>
      <c r="FW137" s="1">
        <f>+IF($E137=FW$22,VLOOKUP($C137,Input!$A$8:$GZ$39,MATCH(FW$21,Input!$A$6:$GZ$6,0),FALSE),0)*IF(FW$110&gt;=MAX($FD$110:FV$110),MIN((FW$110-MAX($FD$110:FV$110)),(FW$110-FV$110)),0)+IF($E137=FW$22,VLOOKUP($C137,Input!$A$8:$GZ$39,MATCH(FW$21,Input!$A$6:$GZ$6,0),FALSE),0)*IF(FW$109&gt;=MAX($FD$109:FV$109),MIN((FW$109-MAX($FD$109:FV$109)),(FW$109-FV$109)),0)</f>
        <v>0</v>
      </c>
      <c r="FX137" s="1">
        <f>+IF($E137=FX$22,VLOOKUP($C137,Input!$A$8:$GZ$39,MATCH(FX$21,Input!$A$6:$GZ$6,0),FALSE),0)*IF(FX$110&gt;=MAX($FD$110:FW$110),MIN((FX$110-MAX($FD$110:FW$110)),(FX$110-FW$110)),0)+IF($E137=FX$22,VLOOKUP($C137,Input!$A$8:$GZ$39,MATCH(FX$21,Input!$A$6:$GZ$6,0),FALSE),0)*IF(FX$109&gt;=MAX($FD$109:FW$109),MIN((FX$109-MAX($FD$109:FW$109)),(FX$109-FW$109)),0)</f>
        <v>0</v>
      </c>
      <c r="FY137" s="1">
        <f>+IF($E137=FY$22,VLOOKUP($C137,Input!$A$8:$GZ$39,MATCH(FY$21,Input!$A$6:$GZ$6,0),FALSE),0)*IF(FY$110&gt;=MAX($FD$110:FX$110),MIN((FY$110-MAX($FD$110:FX$110)),(FY$110-FX$110)),0)+IF($E137=FY$22,VLOOKUP($C137,Input!$A$8:$GZ$39,MATCH(FY$21,Input!$A$6:$GZ$6,0),FALSE),0)*IF(FY$109&gt;=MAX($FD$109:FX$109),MIN((FY$109-MAX($FD$109:FX$109)),(FY$109-FX$109)),0)</f>
        <v>0</v>
      </c>
      <c r="FZ137" s="1">
        <f>+IF($E137=FZ$22,VLOOKUP($C137,Input!$A$8:$GZ$39,MATCH(FZ$21,Input!$A$6:$GZ$6,0),FALSE),0)*IF(FZ$110&gt;=MAX($FD$110:FY$110),MIN((FZ$110-MAX($FD$110:FY$110)),(FZ$110-FY$110)),0)+IF($E137=FZ$22,VLOOKUP($C137,Input!$A$8:$GZ$39,MATCH(FZ$21,Input!$A$6:$GZ$6,0),FALSE),0)*IF(FZ$109&gt;=MAX($FD$109:FY$109),MIN((FZ$109-MAX($FD$109:FY$109)),(FZ$109-FY$109)),0)</f>
        <v>0</v>
      </c>
      <c r="GA137" s="1">
        <f>+IF($E137=GA$22,VLOOKUP($C137,Input!$A$8:$GZ$39,MATCH(GA$21,Input!$A$6:$GZ$6,0),FALSE),0)*IF(GA$110&gt;=MAX($FD$110:FZ$110),MIN((GA$110-MAX($FD$110:FZ$110)),(GA$110-FZ$110)),0)+IF($E137=GA$22,VLOOKUP($C137,Input!$A$8:$GZ$39,MATCH(GA$21,Input!$A$6:$GZ$6,0),FALSE),0)*IF(GA$109&gt;=MAX($FD$109:FZ$109),MIN((GA$109-MAX($FD$109:FZ$109)),(GA$109-FZ$109)),0)</f>
        <v>0</v>
      </c>
      <c r="GB137" s="1">
        <f>+IF($E137=GB$22,VLOOKUP($C137,Input!$A$8:$GZ$39,MATCH(GB$21,Input!$A$6:$GZ$6,0),FALSE),0)*IF(GB$110&gt;=MAX($FD$110:GA$110),MIN((GB$110-MAX($FD$110:GA$110)),(GB$110-GA$110)),0)+IF($E137=GB$22,VLOOKUP($C137,Input!$A$8:$GZ$39,MATCH(GB$21,Input!$A$6:$GZ$6,0),FALSE),0)*IF(GB$109&gt;=MAX($FD$109:GA$109),MIN((GB$109-MAX($FD$109:GA$109)),(GB$109-GA$109)),0)</f>
        <v>0</v>
      </c>
      <c r="GC137" s="1">
        <f>+IF($E137=GC$22,VLOOKUP($C137,Input!$A$8:$GZ$39,MATCH(GC$21,Input!$A$6:$GZ$6,0),FALSE),0)*IF(GC$110&gt;=MAX($FD$110:GB$110),MIN((GC$110-MAX($FD$110:GB$110)),(GC$110-GB$110)),0)+IF($E137=GC$22,VLOOKUP($C137,Input!$A$8:$GZ$39,MATCH(GC$21,Input!$A$6:$GZ$6,0),FALSE),0)*IF(GC$109&gt;=MAX($FD$109:GB$109),MIN((GC$109-MAX($FD$109:GB$109)),(GC$109-GB$109)),0)</f>
        <v>0</v>
      </c>
      <c r="GD137" s="1">
        <f>+IF($E137=GD$22,VLOOKUP($C137,Input!$A$8:$GZ$39,MATCH(GD$21,Input!$A$6:$GZ$6,0),FALSE),0)*IF(GD$110&gt;=MAX($FD$110:GC$110),MIN((GD$110-MAX($FD$110:GC$110)),(GD$110-GC$110)),0)+IF($E137=GD$22,VLOOKUP($C137,Input!$A$8:$GZ$39,MATCH(GD$21,Input!$A$6:$GZ$6,0),FALSE),0)*IF(GD$109&gt;=MAX($FD$109:GC$109),MIN((GD$109-MAX($FD$109:GC$109)),(GD$109-GC$109)),0)</f>
        <v>0</v>
      </c>
      <c r="GE137" s="1">
        <f>+IF($E137=GE$22,VLOOKUP($C137,Input!$A$8:$GZ$39,MATCH(GE$21,Input!$A$6:$GZ$6,0),FALSE),0)*IF(GE$110&gt;=MAX($FD$110:GD$110),MIN((GE$110-MAX($FD$110:GD$110)),(GE$110-GD$110)),0)+IF($E137=GE$22,VLOOKUP($C137,Input!$A$8:$GZ$39,MATCH(GE$21,Input!$A$6:$GZ$6,0),FALSE),0)*IF(GE$109&gt;=MAX($FD$109:GD$109),MIN((GE$109-MAX($FD$109:GD$109)),(GE$109-GD$109)),0)</f>
        <v>0</v>
      </c>
      <c r="GF137" s="1">
        <f>+IF($E137=GF$22,VLOOKUP($C137,Input!$A$8:$GZ$39,MATCH(GF$21,Input!$A$6:$GZ$6,0),FALSE),0)*IF(GF$110&gt;=MAX($FD$110:GE$110),MIN((GF$110-MAX($FD$110:GE$110)),(GF$110-GE$110)),0)+IF($E137=GF$22,VLOOKUP($C137,Input!$A$8:$GZ$39,MATCH(GF$21,Input!$A$6:$GZ$6,0),FALSE),0)*IF(GF$109&gt;=MAX($FD$109:GE$109),MIN((GF$109-MAX($FD$109:GE$109)),(GF$109-GE$109)),0)</f>
        <v>0</v>
      </c>
      <c r="GG137" s="1">
        <f>+IF($E137=GG$22,VLOOKUP($C137,Input!$A$8:$GZ$39,MATCH(GG$21,Input!$A$6:$GZ$6,0),FALSE),0)*IF(GG$110&gt;=MAX($FD$110:GF$110),MIN((GG$110-MAX($FD$110:GF$110)),(GG$110-GF$110)),0)+IF($E137=GG$22,VLOOKUP($C137,Input!$A$8:$GZ$39,MATCH(GG$21,Input!$A$6:$GZ$6,0),FALSE),0)*IF(GG$109&gt;=MAX($FD$109:GF$109),MIN((GG$109-MAX($FD$109:GF$109)),(GG$109-GF$109)),0)</f>
        <v>0</v>
      </c>
      <c r="GH137" s="1">
        <f>+IF($E137=GH$22,VLOOKUP($C137,Input!$A$8:$GZ$39,MATCH(GH$21,Input!$A$6:$GZ$6,0),FALSE),0)*IF(GH$110&gt;=MAX($FD$110:GG$110),MIN((GH$110-MAX($FD$110:GG$110)),(GH$110-GG$110)),0)+IF($E137=GH$22,VLOOKUP($C137,Input!$A$8:$GZ$39,MATCH(GH$21,Input!$A$6:$GZ$6,0),FALSE),0)*IF(GH$109&gt;=MAX($FD$109:GG$109),MIN((GH$109-MAX($FD$109:GG$109)),(GH$109-GG$109)),0)</f>
        <v>0</v>
      </c>
      <c r="GI137" s="1">
        <f>+IF($E137=GI$22,VLOOKUP($C137,Input!$A$8:$GZ$39,MATCH(GI$21,Input!$A$6:$GZ$6,0),FALSE),0)*IF(GI$110&gt;=MAX($FD$110:GH$110),MIN((GI$110-MAX($FD$110:GH$110)),(GI$110-GH$110)),0)+IF($E137=GI$22,VLOOKUP($C137,Input!$A$8:$GZ$39,MATCH(GI$21,Input!$A$6:$GZ$6,0),FALSE),0)*IF(GI$109&gt;=MAX($FD$109:GH$109),MIN((GI$109-MAX($FD$109:GH$109)),(GI$109-GH$109)),0)</f>
        <v>0</v>
      </c>
      <c r="GJ137" s="1">
        <f>+IF($E137=GJ$22,VLOOKUP($C137,Input!$A$8:$GZ$39,MATCH(GJ$21,Input!$A$6:$GZ$6,0),FALSE),0)*IF(GJ$110&gt;=MAX($FD$110:GI$110),MIN((GJ$110-MAX($FD$110:GI$110)),(GJ$110-GI$110)),0)+IF($E137=GJ$22,VLOOKUP($C137,Input!$A$8:$GZ$39,MATCH(GJ$21,Input!$A$6:$GZ$6,0),FALSE),0)*IF(GJ$109&gt;=MAX($FD$109:GI$109),MIN((GJ$109-MAX($FD$109:GI$109)),(GJ$109-GI$109)),0)</f>
        <v>0</v>
      </c>
      <c r="GK137" s="1">
        <f>+IF($E137=GK$22,VLOOKUP($C137,Input!$A$8:$GZ$39,MATCH(GK$21,Input!$A$6:$GZ$6,0),FALSE),0)*IF(GK$110&gt;=MAX($FD$110:GJ$110),MIN((GK$110-MAX($FD$110:GJ$110)),(GK$110-GJ$110)),0)+IF($E137=GK$22,VLOOKUP($C137,Input!$A$8:$GZ$39,MATCH(GK$21,Input!$A$6:$GZ$6,0),FALSE),0)*IF(GK$109&gt;=MAX($FD$109:GJ$109),MIN((GK$109-MAX($FD$109:GJ$109)),(GK$109-GJ$109)),0)</f>
        <v>0</v>
      </c>
      <c r="GL137" s="1">
        <f>+IF($E137=GL$22,VLOOKUP($C137,Input!$A$8:$GZ$39,MATCH(GL$21,Input!$A$6:$GZ$6,0),FALSE),0)*IF(GL$110&gt;=MAX($FD$110:GK$110),MIN((GL$110-MAX($FD$110:GK$110)),(GL$110-GK$110)),0)+IF($E137=GL$22,VLOOKUP($C137,Input!$A$8:$GZ$39,MATCH(GL$21,Input!$A$6:$GZ$6,0),FALSE),0)*IF(GL$109&gt;=MAX($FD$109:GK$109),MIN((GL$109-MAX($FD$109:GK$109)),(GL$109-GK$109)),0)</f>
        <v>0</v>
      </c>
      <c r="GM137" s="42"/>
      <c r="GN137" t="str">
        <f>VLOOKUP($C137,Input!$A$8:$GZ$39,MATCH(GN$21,Input!$A$6:$GZ$6,0),FALSE)</f>
        <v>Charger (60 kW)</v>
      </c>
      <c r="GO137">
        <f>IF((VLOOKUP($C137,Input!$A$8:$GZ$39,MATCH(GO$21,Input!$A$6:$GZ$6,0),FALSE))="Y",$D137/VLOOKUP($C137,Input!$A$8:$GZ$39,MATCH(GP$21,Input!$A$6:$GZ$6,0),FALSE),0)</f>
        <v>0</v>
      </c>
      <c r="GP137">
        <f>IF((VLOOKUP($C137,Input!$A$8:$GZ$39,MATCH(GO$21,Input!$A$6:$GZ$6,0),FALSE))="Y",0,IF((VLOOKUP($C137,Input!$A$8:$GZ$39,MATCH(GP$21,Input!$A$6:$GZ$6,0),FALSE))&gt;0,$D137/VLOOKUP($C137,Input!$A$8:$GZ$39,MATCH(GP$21,Input!$A$6:$GZ$6,0),FALSE),0))</f>
        <v>47</v>
      </c>
      <c r="GQ137" s="1">
        <f>+IF($E137=GQ$22,VLOOKUP($C137,Input!$A$8:$GZ$39,MATCH(GQ$21,Input!$A$6:$GZ$6,0),FALSE),0)*IF(GQ$110&gt;=MAX($GP$110:GP$110),MIN((GQ$110-MAX($GP$110:GP$110)),(GQ$110-GP$110)),0)+IF($E137=GQ$22,VLOOKUP($C137,Input!$A$8:$GZ$39,MATCH(GQ$21,Input!$A$6:$GZ$6,0),FALSE),0)*IF(GQ$109&gt;=MAX($GP$109:GP$109),MIN((GQ$109-MAX($GP$109:GP$109)),(GQ$109-GP$109)),0)</f>
        <v>0</v>
      </c>
      <c r="GR137" s="1">
        <f>+IF($E137=GR$22,VLOOKUP($C137,Input!$A$8:$GZ$39,MATCH(GR$21,Input!$A$6:$GZ$6,0),FALSE),0)*IF(GR$110&gt;=MAX($GP$110:GQ$110),MIN((GR$110-MAX($GP$110:GQ$110)),(GR$110-GQ$110)),0)+IF($E137=GR$22,VLOOKUP($C137,Input!$A$8:$GZ$39,MATCH(GR$21,Input!$A$6:$GZ$6,0),FALSE),0)*IF(GR$109&gt;=MAX($GP$109:GQ$109),MIN((GR$109-MAX($GP$109:GQ$109)),(GR$109-GQ$109)),0)</f>
        <v>0</v>
      </c>
      <c r="GS137" s="1">
        <f>+IF($E137=GS$22,VLOOKUP($C137,Input!$A$8:$GZ$39,MATCH(GS$21,Input!$A$6:$GZ$6,0),FALSE),0)*IF(GS$110&gt;=MAX($GP$110:GR$110),MIN((GS$110-MAX($GP$110:GR$110)),(GS$110-GR$110)),0)+IF($E137=GS$22,VLOOKUP($C137,Input!$A$8:$GZ$39,MATCH(GS$21,Input!$A$6:$GZ$6,0),FALSE),0)*IF(GS$109&gt;=MAX($GP$109:GR$109),MIN((GS$109-MAX($GP$109:GR$109)),(GS$109-GR$109)),0)</f>
        <v>0</v>
      </c>
      <c r="GT137" s="1">
        <f>+IF($E137=GT$22,VLOOKUP($C137,Input!$A$8:$GZ$39,MATCH(GT$21,Input!$A$6:$GZ$6,0),FALSE),0)*IF(GT$110&gt;=MAX($GP$110:GS$110),MIN((GT$110-MAX($GP$110:GS$110)),(GT$110-GS$110)),0)+IF($E137=GT$22,VLOOKUP($C137,Input!$A$8:$GZ$39,MATCH(GT$21,Input!$A$6:$GZ$6,0),FALSE),0)*IF(GT$109&gt;=MAX($GP$109:GS$109),MIN((GT$109-MAX($GP$109:GS$109)),(GT$109-GS$109)),0)</f>
        <v>0</v>
      </c>
      <c r="GU137" s="1">
        <f>+IF($E137=GU$22,VLOOKUP($C137,Input!$A$8:$GZ$39,MATCH(GU$21,Input!$A$6:$GZ$6,0),FALSE),0)*IF(GU$110&gt;=MAX($GP$110:GT$110),MIN((GU$110-MAX($GP$110:GT$110)),(GU$110-GT$110)),0)+IF($E137=GU$22,VLOOKUP($C137,Input!$A$8:$GZ$39,MATCH(GU$21,Input!$A$6:$GZ$6,0),FALSE),0)*IF(GU$109&gt;=MAX($GP$109:GT$109),MIN((GU$109-MAX($GP$109:GT$109)),(GU$109-GT$109)),0)</f>
        <v>0</v>
      </c>
      <c r="GV137" s="1">
        <f>+IF($E137=GV$22,VLOOKUP($C137,Input!$A$8:$GZ$39,MATCH(GV$21,Input!$A$6:$GZ$6,0),FALSE),0)*IF(GV$110&gt;=MAX($GP$110:GU$110),MIN((GV$110-MAX($GP$110:GU$110)),(GV$110-GU$110)),0)+IF($E137=GV$22,VLOOKUP($C137,Input!$A$8:$GZ$39,MATCH(GV$21,Input!$A$6:$GZ$6,0),FALSE),0)*IF(GV$109&gt;=MAX($GP$109:GU$109),MIN((GV$109-MAX($GP$109:GU$109)),(GV$109-GU$109)),0)</f>
        <v>0</v>
      </c>
      <c r="GW137" s="1">
        <f>+IF($E137=GW$22,VLOOKUP($C137,Input!$A$8:$GZ$39,MATCH(GW$21,Input!$A$6:$GZ$6,0),FALSE),0)*IF(GW$110&gt;=MAX($GP$110:GV$110),MIN((GW$110-MAX($GP$110:GV$110)),(GW$110-GV$110)),0)+IF($E137=GW$22,VLOOKUP($C137,Input!$A$8:$GZ$39,MATCH(GW$21,Input!$A$6:$GZ$6,0),FALSE),0)*IF(GW$109&gt;=MAX($GP$109:GV$109),MIN((GW$109-MAX($GP$109:GV$109)),(GW$109-GV$109)),0)</f>
        <v>2350000</v>
      </c>
      <c r="GX137" s="1">
        <f>+IF($E137=GX$22,VLOOKUP($C137,Input!$A$8:$GZ$39,MATCH(GX$21,Input!$A$6:$GZ$6,0),FALSE),0)*IF(GX$110&gt;=MAX($GP$110:GW$110),MIN((GX$110-MAX($GP$110:GW$110)),(GX$110-GW$110)),0)+IF($E137=GX$22,VLOOKUP($C137,Input!$A$8:$GZ$39,MATCH(GX$21,Input!$A$6:$GZ$6,0),FALSE),0)*IF(GX$109&gt;=MAX($GP$109:GW$109),MIN((GX$109-MAX($GP$109:GW$109)),(GX$109-GW$109)),0)</f>
        <v>0</v>
      </c>
      <c r="GY137" s="1">
        <f>+IF($E137=GY$22,VLOOKUP($C137,Input!$A$8:$GZ$39,MATCH(GY$21,Input!$A$6:$GZ$6,0),FALSE),0)*IF(GY$110&gt;=MAX($GP$110:GX$110),MIN((GY$110-MAX($GP$110:GX$110)),(GY$110-GX$110)),0)+IF($E137=GY$22,VLOOKUP($C137,Input!$A$8:$GZ$39,MATCH(GY$21,Input!$A$6:$GZ$6,0),FALSE),0)*IF(GY$109&gt;=MAX($GP$109:GX$109),MIN((GY$109-MAX($GP$109:GX$109)),(GY$109-GX$109)),0)</f>
        <v>0</v>
      </c>
      <c r="GZ137" s="1">
        <f>+IF($E137=GZ$22,VLOOKUP($C137,Input!$A$8:$GZ$39,MATCH(GZ$21,Input!$A$6:$GZ$6,0),FALSE),0)*IF(GZ$110&gt;=MAX($GP$110:GY$110),MIN((GZ$110-MAX($GP$110:GY$110)),(GZ$110-GY$110)),0)+IF($E137=GZ$22,VLOOKUP($C137,Input!$A$8:$GZ$39,MATCH(GZ$21,Input!$A$6:$GZ$6,0),FALSE),0)*IF(GZ$109&gt;=MAX($GP$109:GY$109),MIN((GZ$109-MAX($GP$109:GY$109)),(GZ$109-GY$109)),0)</f>
        <v>0</v>
      </c>
      <c r="HA137" s="1">
        <f>+IF($E137=HA$22,VLOOKUP($C137,Input!$A$8:$GZ$39,MATCH(HA$21,Input!$A$6:$GZ$6,0),FALSE),0)*IF(HA$110&gt;=MAX($GP$110:GZ$110),MIN((HA$110-MAX($GP$110:GZ$110)),(HA$110-GZ$110)),0)+IF($E137=HA$22,VLOOKUP($C137,Input!$A$8:$GZ$39,MATCH(HA$21,Input!$A$6:$GZ$6,0),FALSE),0)*IF(HA$109&gt;=MAX($GP$109:GZ$109),MIN((HA$109-MAX($GP$109:GZ$109)),(HA$109-GZ$109)),0)</f>
        <v>0</v>
      </c>
      <c r="HB137" s="1">
        <f>+IF($E137=HB$22,VLOOKUP($C137,Input!$A$8:$GZ$39,MATCH(HB$21,Input!$A$6:$GZ$6,0),FALSE),0)*IF(HB$110&gt;=MAX($GP$110:HA$110),MIN((HB$110-MAX($GP$110:HA$110)),(HB$110-HA$110)),0)+IF($E137=HB$22,VLOOKUP($C137,Input!$A$8:$GZ$39,MATCH(HB$21,Input!$A$6:$GZ$6,0),FALSE),0)*IF(HB$109&gt;=MAX($GP$109:HA$109),MIN((HB$109-MAX($GP$109:HA$109)),(HB$109-HA$109)),0)</f>
        <v>0</v>
      </c>
      <c r="HC137" s="1">
        <f>+IF($E137=HC$22,VLOOKUP($C137,Input!$A$8:$GZ$39,MATCH(HC$21,Input!$A$6:$GZ$6,0),FALSE),0)*IF(HC$110&gt;=MAX($GP$110:HB$110),MIN((HC$110-MAX($GP$110:HB$110)),(HC$110-HB$110)),0)+IF($E137=HC$22,VLOOKUP($C137,Input!$A$8:$GZ$39,MATCH(HC$21,Input!$A$6:$GZ$6,0),FALSE),0)*IF(HC$109&gt;=MAX($GP$109:HB$109),MIN((HC$109-MAX($GP$109:HB$109)),(HC$109-HB$109)),0)</f>
        <v>0</v>
      </c>
      <c r="HD137" s="1">
        <f>+IF($E137=HD$22,VLOOKUP($C137,Input!$A$8:$GZ$39,MATCH(HD$21,Input!$A$6:$GZ$6,0),FALSE),0)*IF(HD$110&gt;=MAX($GP$110:HC$110),MIN((HD$110-MAX($GP$110:HC$110)),(HD$110-HC$110)),0)+IF($E137=HD$22,VLOOKUP($C137,Input!$A$8:$GZ$39,MATCH(HD$21,Input!$A$6:$GZ$6,0),FALSE),0)*IF(HD$109&gt;=MAX($GP$109:HC$109),MIN((HD$109-MAX($GP$109:HC$109)),(HD$109-HC$109)),0)</f>
        <v>0</v>
      </c>
      <c r="HE137" s="1">
        <f>+IF($E137=HE$22,VLOOKUP($C137,Input!$A$8:$GZ$39,MATCH(HE$21,Input!$A$6:$GZ$6,0),FALSE),0)*IF(HE$110&gt;=MAX($GP$110:HD$110),MIN((HE$110-MAX($GP$110:HD$110)),(HE$110-HD$110)),0)+IF($E137=HE$22,VLOOKUP($C137,Input!$A$8:$GZ$39,MATCH(HE$21,Input!$A$6:$GZ$6,0),FALSE),0)*IF(HE$109&gt;=MAX($GP$109:HD$109),MIN((HE$109-MAX($GP$109:HD$109)),(HE$109-HD$109)),0)</f>
        <v>0</v>
      </c>
      <c r="HF137" s="1">
        <f>+IF($E137=HF$22,VLOOKUP($C137,Input!$A$8:$GZ$39,MATCH(HF$21,Input!$A$6:$GZ$6,0),FALSE),0)*IF(HF$110&gt;=MAX($GP$110:HE$110),MIN((HF$110-MAX($GP$110:HE$110)),(HF$110-HE$110)),0)+IF($E137=HF$22,VLOOKUP($C137,Input!$A$8:$GZ$39,MATCH(HF$21,Input!$A$6:$GZ$6,0),FALSE),0)*IF(HF$109&gt;=MAX($GP$109:HE$109),MIN((HF$109-MAX($GP$109:HE$109)),(HF$109-HE$109)),0)</f>
        <v>0</v>
      </c>
      <c r="HG137" s="1">
        <f>+IF($E137=HG$22,VLOOKUP($C137,Input!$A$8:$GZ$39,MATCH(HG$21,Input!$A$6:$GZ$6,0),FALSE),0)*IF(HG$110&gt;=MAX($GP$110:HF$110),MIN((HG$110-MAX($GP$110:HF$110)),(HG$110-HF$110)),0)+IF($E137=HG$22,VLOOKUP($C137,Input!$A$8:$GZ$39,MATCH(HG$21,Input!$A$6:$GZ$6,0),FALSE),0)*IF(HG$109&gt;=MAX($GP$109:HF$109),MIN((HG$109-MAX($GP$109:HF$109)),(HG$109-HF$109)),0)</f>
        <v>0</v>
      </c>
      <c r="HH137" s="1">
        <f>+IF($E137=HH$22,VLOOKUP($C137,Input!$A$8:$GZ$39,MATCH(HH$21,Input!$A$6:$GZ$6,0),FALSE),0)*IF(HH$110&gt;=MAX($GP$110:HG$110),MIN((HH$110-MAX($GP$110:HG$110)),(HH$110-HG$110)),0)+IF($E137=HH$22,VLOOKUP($C137,Input!$A$8:$GZ$39,MATCH(HH$21,Input!$A$6:$GZ$6,0),FALSE),0)*IF(HH$109&gt;=MAX($GP$109:HG$109),MIN((HH$109-MAX($GP$109:HG$109)),(HH$109-HG$109)),0)</f>
        <v>0</v>
      </c>
      <c r="HI137" s="1">
        <f>+IF($E137=HI$22,VLOOKUP($C137,Input!$A$8:$GZ$39,MATCH(HI$21,Input!$A$6:$GZ$6,0),FALSE),0)*IF(HI$110&gt;=MAX($GP$110:HH$110),MIN((HI$110-MAX($GP$110:HH$110)),(HI$110-HH$110)),0)+IF($E137=HI$22,VLOOKUP($C137,Input!$A$8:$GZ$39,MATCH(HI$21,Input!$A$6:$GZ$6,0),FALSE),0)*IF(HI$109&gt;=MAX($GP$109:HH$109),MIN((HI$109-MAX($GP$109:HH$109)),(HI$109-HH$109)),0)</f>
        <v>0</v>
      </c>
      <c r="HJ137" s="1">
        <f>+IF($E137=HJ$22,VLOOKUP($C137,Input!$A$8:$GZ$39,MATCH(HJ$21,Input!$A$6:$GZ$6,0),FALSE),0)*IF(HJ$110&gt;=MAX($GP$110:HI$110),MIN((HJ$110-MAX($GP$110:HI$110)),(HJ$110-HI$110)),0)+IF($E137=HJ$22,VLOOKUP($C137,Input!$A$8:$GZ$39,MATCH(HJ$21,Input!$A$6:$GZ$6,0),FALSE),0)*IF(HJ$109&gt;=MAX($GP$109:HI$109),MIN((HJ$109-MAX($GP$109:HI$109)),(HJ$109-HI$109)),0)</f>
        <v>0</v>
      </c>
      <c r="HK137" s="1">
        <f>+IF($E137=HK$22,VLOOKUP($C137,Input!$A$8:$GZ$39,MATCH(HK$21,Input!$A$6:$GZ$6,0),FALSE),0)*IF(HK$110&gt;=MAX($GP$110:HJ$110),MIN((HK$110-MAX($GP$110:HJ$110)),(HK$110-HJ$110)),0)+IF($E137=HK$22,VLOOKUP($C137,Input!$A$8:$GZ$39,MATCH(HK$21,Input!$A$6:$GZ$6,0),FALSE),0)*IF(HK$109&gt;=MAX($GP$109:HJ$109),MIN((HK$109-MAX($GP$109:HJ$109)),(HK$109-HJ$109)),0)</f>
        <v>0</v>
      </c>
      <c r="HL137" s="1">
        <f>+IF($E137=HL$22,VLOOKUP($C137,Input!$A$8:$GZ$39,MATCH(HL$21,Input!$A$6:$GZ$6,0),FALSE),0)*IF(HL$110&gt;=MAX($GP$110:HK$110),MIN((HL$110-MAX($GP$110:HK$110)),(HL$110-HK$110)),0)+IF($E137=HL$22,VLOOKUP($C137,Input!$A$8:$GZ$39,MATCH(HL$21,Input!$A$6:$GZ$6,0),FALSE),0)*IF(HL$109&gt;=MAX($GP$109:HK$109),MIN((HL$109-MAX($GP$109:HK$109)),(HL$109-HK$109)),0)</f>
        <v>0</v>
      </c>
      <c r="HM137" s="1">
        <f>+IF($E137=HM$22,VLOOKUP($C137,Input!$A$8:$GZ$39,MATCH(HM$21,Input!$A$6:$GZ$6,0),FALSE),0)*IF(HM$110&gt;=MAX($GP$110:HL$110),MIN((HM$110-MAX($GP$110:HL$110)),(HM$110-HL$110)),0)+IF($E137=HM$22,VLOOKUP($C137,Input!$A$8:$GZ$39,MATCH(HM$21,Input!$A$6:$GZ$6,0),FALSE),0)*IF(HM$109&gt;=MAX($GP$109:HL$109),MIN((HM$109-MAX($GP$109:HL$109)),(HM$109-HL$109)),0)</f>
        <v>0</v>
      </c>
      <c r="HN137" s="1">
        <f>+IF($E137=HN$22,VLOOKUP($C137,Input!$A$8:$GZ$39,MATCH(HN$21,Input!$A$6:$GZ$6,0),FALSE),0)*IF(HN$110&gt;=MAX($GP$110:HM$110),MIN((HN$110-MAX($GP$110:HM$110)),(HN$110-HM$110)),0)+IF($E137=HN$22,VLOOKUP($C137,Input!$A$8:$GZ$39,MATCH(HN$21,Input!$A$6:$GZ$6,0),FALSE),0)*IF(HN$109&gt;=MAX($GP$109:HM$109),MIN((HN$109-MAX($GP$109:HM$109)),(HN$109-HM$109)),0)</f>
        <v>0</v>
      </c>
      <c r="HO137" s="1">
        <f>+IF($E137=HO$22,VLOOKUP($C137,Input!$A$8:$GZ$39,MATCH(HO$21,Input!$A$6:$GZ$6,0),FALSE),0)*IF(HO$110&gt;=MAX($GP$110:HN$110),MIN((HO$110-MAX($GP$110:HN$110)),(HO$110-HN$110)),0)+IF($E137=HO$22,VLOOKUP($C137,Input!$A$8:$GZ$39,MATCH(HO$21,Input!$A$6:$GZ$6,0),FALSE),0)*IF(HO$109&gt;=MAX($GP$109:HN$109),MIN((HO$109-MAX($GP$109:HN$109)),(HO$109-HN$109)),0)</f>
        <v>0</v>
      </c>
      <c r="HP137" s="1">
        <f>+IF($E137=HP$22,VLOOKUP($C137,Input!$A$8:$GZ$39,MATCH(HP$21,Input!$A$6:$GZ$6,0),FALSE),0)*IF(HP$110&gt;=MAX($GP$110:HO$110),MIN((HP$110-MAX($GP$110:HO$110)),(HP$110-HO$110)),0)+IF($E137=HP$22,VLOOKUP($C137,Input!$A$8:$GZ$39,MATCH(HP$21,Input!$A$6:$GZ$6,0),FALSE),0)*IF(HP$109&gt;=MAX($GP$109:HO$109),MIN((HP$109-MAX($GP$109:HO$109)),(HP$109-HO$109)),0)</f>
        <v>0</v>
      </c>
      <c r="HQ137" s="1">
        <f>+IF($E137=HQ$22,VLOOKUP($C137,Input!$A$8:$GZ$39,MATCH(HQ$21,Input!$A$6:$GZ$6,0),FALSE),0)*IF(HQ$110&gt;=MAX($GP$110:HP$110),MIN((HQ$110-MAX($GP$110:HP$110)),(HQ$110-HP$110)),0)+IF($E137=HQ$22,VLOOKUP($C137,Input!$A$8:$GZ$39,MATCH(HQ$21,Input!$A$6:$GZ$6,0),FALSE),0)*IF(HQ$109&gt;=MAX($GP$109:HP$109),MIN((HQ$109-MAX($GP$109:HP$109)),(HQ$109-HP$109)),0)</f>
        <v>0</v>
      </c>
      <c r="HR137" s="1">
        <f>+IF($E137=HR$22,VLOOKUP($C137,Input!$A$8:$GZ$39,MATCH(HR$21,Input!$A$6:$GZ$6,0),FALSE),0)*IF(HR$110&gt;=MAX($GP$110:HQ$110),MIN((HR$110-MAX($GP$110:HQ$110)),(HR$110-HQ$110)),0)+IF($E137=HR$22,VLOOKUP($C137,Input!$A$8:$GZ$39,MATCH(HR$21,Input!$A$6:$GZ$6,0),FALSE),0)*IF(HR$109&gt;=MAX($GP$109:HQ$109),MIN((HR$109-MAX($GP$109:HQ$109)),(HR$109-HQ$109)),0)</f>
        <v>0</v>
      </c>
      <c r="HS137" s="1">
        <f>+IF($E137=HS$22,VLOOKUP($C137,Input!$A$8:$GZ$39,MATCH(HS$21,Input!$A$6:$GZ$6,0),FALSE),0)*IF(HS$110&gt;=MAX($GP$110:HR$110),MIN((HS$110-MAX($GP$110:HR$110)),(HS$110-HR$110)),0)+IF($E137=HS$22,VLOOKUP($C137,Input!$A$8:$GZ$39,MATCH(HS$21,Input!$A$6:$GZ$6,0),FALSE),0)*IF(HS$109&gt;=MAX($GP$109:HR$109),MIN((HS$109-MAX($GP$109:HR$109)),(HS$109-HR$109)),0)</f>
        <v>0</v>
      </c>
      <c r="HT137" s="1">
        <f>+IF($E137=HT$22,VLOOKUP($C137,Input!$A$8:$GZ$39,MATCH(HT$21,Input!$A$6:$GZ$6,0),FALSE),0)*IF(HT$110&gt;=MAX($GP$110:HS$110),MIN((HT$110-MAX($GP$110:HS$110)),(HT$110-HS$110)),0)+IF($E137=HT$22,VLOOKUP($C137,Input!$A$8:$GZ$39,MATCH(HT$21,Input!$A$6:$GZ$6,0),FALSE),0)*IF(HT$109&gt;=MAX($GP$109:HS$109),MIN((HT$109-MAX($GP$109:HS$109)),(HT$109-HS$109)),0)</f>
        <v>0</v>
      </c>
      <c r="HU137" s="1">
        <f>+IF($E137=HU$22,VLOOKUP($C137,Input!$A$8:$GZ$39,MATCH(HU$21,Input!$A$6:$GZ$6,0),FALSE),0)*IF(HU$110&gt;=MAX($GP$110:HT$110),MIN((HU$110-MAX($GP$110:HT$110)),(HU$110-HT$110)),0)+IF($E137=HU$22,VLOOKUP($C137,Input!$A$8:$GZ$39,MATCH(HU$21,Input!$A$6:$GZ$6,0),FALSE),0)*IF(HU$109&gt;=MAX($GP$109:HT$109),MIN((HU$109-MAX($GP$109:HT$109)),(HU$109-HT$109)),0)</f>
        <v>0</v>
      </c>
      <c r="HV137" s="1">
        <f>+IF($E137=HV$22,VLOOKUP($C137,Input!$A$8:$GZ$39,MATCH(HV$21,Input!$A$6:$GZ$6,0),FALSE),0)*IF(HV$110&gt;=MAX($GP$110:HU$110),MIN((HV$110-MAX($GP$110:HU$110)),(HV$110-HU$110)),0)+IF($E137=HV$22,VLOOKUP($C137,Input!$A$8:$GZ$39,MATCH(HV$21,Input!$A$6:$GZ$6,0),FALSE),0)*IF(HV$109&gt;=MAX($GP$109:HU$109),MIN((HV$109-MAX($GP$109:HU$109)),(HV$109-HU$109)),0)</f>
        <v>0</v>
      </c>
      <c r="HW137" s="1">
        <f>+IF($E137=HW$22,VLOOKUP($C137,Input!$A$8:$GZ$39,MATCH(HW$21,Input!$A$6:$GZ$6,0),FALSE),0)*IF(HW$110&gt;=MAX($GP$110:HV$110),MIN((HW$110-MAX($GP$110:HV$110)),(HW$110-HV$110)),0)+IF($E137=HW$22,VLOOKUP($C137,Input!$A$8:$GZ$39,MATCH(HW$21,Input!$A$6:$GZ$6,0),FALSE),0)*IF(HW$109&gt;=MAX($GP$109:HV$109),MIN((HW$109-MAX($GP$109:HV$109)),(HW$109-HV$109)),0)</f>
        <v>0</v>
      </c>
      <c r="HX137" s="1">
        <f>+IF($E137=HX$22,VLOOKUP($C137,Input!$A$8:$GZ$39,MATCH(HX$21,Input!$A$6:$GZ$6,0),FALSE),0)*IF(HX$110&gt;=MAX($GP$110:HW$110),MIN((HX$110-MAX($GP$110:HW$110)),(HX$110-HW$110)),0)+IF($E137=HX$22,VLOOKUP($C137,Input!$A$8:$GZ$39,MATCH(HX$21,Input!$A$6:$GZ$6,0),FALSE),0)*IF(HX$109&gt;=MAX($GP$109:HW$109),MIN((HX$109-MAX($GP$109:HW$109)),(HX$109-HW$109)),0)</f>
        <v>0</v>
      </c>
      <c r="HY137" s="1">
        <f>+IF($E137=HY$22,VLOOKUP($C137,Input!$A$8:$GZ$39,MATCH(HY$21,Input!$A$6:$GZ$6,0),FALSE),0)*IF(HY$110&gt;=MAX($GP$110:HX$110),MIN((HY$110-MAX($GP$110:HX$110)),(HY$110-HX$110)),0)+IF($E137=HY$22,VLOOKUP($C137,Input!$A$8:$GZ$39,MATCH(HY$21,Input!$A$6:$GZ$6,0),FALSE),0)*IF(HY$109&gt;=MAX($GP$109:HX$109),MIN((HY$109-MAX($GP$109:HX$109)),(HY$109-HX$109)),0)</f>
        <v>0</v>
      </c>
      <c r="HZ137" s="42"/>
      <c r="IA137" t="str">
        <f>VLOOKUP($C137,Input!$A$8:$IA$39,MATCH(IA$21,Input!$A$6:$IA$6,0),FALSE)</f>
        <v>Bus Maintenance Bay Upgrade (two bays share one shop charger)</v>
      </c>
      <c r="IB137" s="132">
        <f>IF((VLOOKUP($C137,Input!$A$8:$IA$39,MATCH(IB$21,Input!$A$6:$IA$6,0),FALSE))="Y",$D137/VLOOKUP($C137,Input!$A$8:$IA$39,MATCH(IC$21,Input!$A$6:$IA$6,0),FALSE),0)</f>
        <v>0</v>
      </c>
      <c r="IC137" s="132">
        <f>IF((VLOOKUP($C137,Input!$A$8:$IA$39,MATCH(IB$21,Input!$A$6:$IA$6,0),FALSE))="Y",0,IF((VLOOKUP($C137,Input!$A$8:$IA$39,MATCH(IC$21,Input!$A$6:$IA$6,0),FALSE))&gt;0,$D137/VLOOKUP($C137,Input!$A$8:$IA$39,MATCH(IC$21,Input!$A$6:$IA$6,0),FALSE),0))</f>
        <v>3.1333333333333333</v>
      </c>
      <c r="ID137" s="1">
        <f>+IF($E137=ID$22,VLOOKUP($C137,Input!$A$8:$IA$39,MATCH(ID$21,Input!$A$6:$IA$6,0),FALSE),0)*IF(ID$110&gt;=MAX($IC$110:IC$110),MIN((ID$110-MAX($IC$110:IC$110)),(ID$110-IC$110)),0)+IF($E137=ID$22,VLOOKUP($C137,Input!$A$8:$IA$39,MATCH(ID$21,Input!$A$6:$IA$6,0),FALSE),0)*IF(ID$109&gt;=MAX($IC$109:IC$109),MIN((ID$109-MAX($IC$109:IC$109)),(ID$109-IC$109)),0)</f>
        <v>0</v>
      </c>
      <c r="IE137" s="1">
        <f>+IF($E137=IE$22,VLOOKUP($C137,Input!$A$8:$IA$39,MATCH(IE$21,Input!$A$6:$IA$6,0),FALSE),0)*IF(IE$110&gt;=MAX($IC$110:ID$110),MIN((IE$110-MAX($IC$110:ID$110)),(IE$110-ID$110)),0)+IF($E137=IE$22,VLOOKUP($C137,Input!$A$8:$IA$39,MATCH(IE$21,Input!$A$6:$IA$6,0),FALSE),0)*IF(IE$109&gt;=MAX($IC$109:ID$109),MIN((IE$109-MAX($IC$109:ID$109)),(IE$109-ID$109)),0)</f>
        <v>0</v>
      </c>
      <c r="IF137" s="1">
        <f>+IF($E137=IF$22,VLOOKUP($C137,Input!$A$8:$IA$39,MATCH(IF$21,Input!$A$6:$IA$6,0),FALSE),0)*IF(IF$110&gt;=MAX($IC$110:IE$110),MIN((IF$110-MAX($IC$110:IE$110)),(IF$110-IE$110)),0)+IF($E137=IF$22,VLOOKUP($C137,Input!$A$8:$IA$39,MATCH(IF$21,Input!$A$6:$IA$6,0),FALSE),0)*IF(IF$109&gt;=MAX($IC$109:IE$109),MIN((IF$109-MAX($IC$109:IE$109)),(IF$109-IE$109)),0)</f>
        <v>0</v>
      </c>
      <c r="IG137" s="1">
        <f>+IF($E137=IG$22,VLOOKUP($C137,Input!$A$8:$IA$39,MATCH(IG$21,Input!$A$6:$IA$6,0),FALSE),0)*IF(IG$110&gt;=MAX($IC$110:IF$110),MIN((IG$110-MAX($IC$110:IF$110)),(IG$110-IF$110)),0)+IF($E137=IG$22,VLOOKUP($C137,Input!$A$8:$IA$39,MATCH(IG$21,Input!$A$6:$IA$6,0),FALSE),0)*IF(IG$109&gt;=MAX($IC$109:IF$109),MIN((IG$109-MAX($IC$109:IF$109)),(IG$109-IF$109)),0)</f>
        <v>0</v>
      </c>
      <c r="IH137" s="1">
        <f>+IF($E137=IH$22,VLOOKUP($C137,Input!$A$8:$IA$39,MATCH(IH$21,Input!$A$6:$IA$6,0),FALSE),0)*IF(IH$110&gt;=MAX($IC$110:IG$110),MIN((IH$110-MAX($IC$110:IG$110)),(IH$110-IG$110)),0)+IF($E137=IH$22,VLOOKUP($C137,Input!$A$8:$IA$39,MATCH(IH$21,Input!$A$6:$IA$6,0),FALSE),0)*IF(IH$109&gt;=MAX($IC$109:IG$109),MIN((IH$109-MAX($IC$109:IG$109)),(IH$109-IG$109)),0)</f>
        <v>0</v>
      </c>
      <c r="II137" s="1">
        <f>+IF($E137=II$22,VLOOKUP($C137,Input!$A$8:$IA$39,MATCH(II$21,Input!$A$6:$IA$6,0),FALSE),0)*IF(II$110&gt;=MAX($IC$110:IH$110),MIN((II$110-MAX($IC$110:IH$110)),(II$110-IH$110)),0)+IF($E137=II$22,VLOOKUP($C137,Input!$A$8:$IA$39,MATCH(II$21,Input!$A$6:$IA$6,0),FALSE),0)*IF(II$109&gt;=MAX($IC$109:IH$109),MIN((II$109-MAX($IC$109:IH$109)),(II$109-IH$109)),0)</f>
        <v>0</v>
      </c>
      <c r="IJ137" s="1">
        <f>+IF($E137=IJ$22,VLOOKUP($C137,Input!$A$8:$IA$39,MATCH(IJ$21,Input!$A$6:$IA$6,0),FALSE),0)*IF(IJ$110&gt;=MAX($IC$110:II$110),MIN((IJ$110-MAX($IC$110:II$110)),(IJ$110-II$110)),0)+IF($E137=IJ$22,VLOOKUP($C137,Input!$A$8:$IA$39,MATCH(IJ$21,Input!$A$6:$IA$6,0),FALSE),0)*IF(IJ$109&gt;=MAX($IC$109:II$109),MIN((IJ$109-MAX($IC$109:II$109)),(IJ$109-II$109)),0)</f>
        <v>81000</v>
      </c>
      <c r="IK137" s="1">
        <f>+IF($E137=IK$22,VLOOKUP($C137,Input!$A$8:$IA$39,MATCH(IK$21,Input!$A$6:$IA$6,0),FALSE),0)*IF(IK$110&gt;=MAX($IC$110:IJ$110),MIN((IK$110-MAX($IC$110:IJ$110)),(IK$110-IJ$110)),0)+IF($E137=IK$22,VLOOKUP($C137,Input!$A$8:$IA$39,MATCH(IK$21,Input!$A$6:$IA$6,0),FALSE),0)*IF(IK$109&gt;=MAX($IC$109:IJ$109),MIN((IK$109-MAX($IC$109:IJ$109)),(IK$109-IJ$109)),0)</f>
        <v>0</v>
      </c>
      <c r="IL137" s="1">
        <f>+IF($E137=IL$22,VLOOKUP($C137,Input!$A$8:$IA$39,MATCH(IL$21,Input!$A$6:$IA$6,0),FALSE),0)*IF(IL$110&gt;=MAX($IC$110:IK$110),MIN((IL$110-MAX($IC$110:IK$110)),(IL$110-IK$110)),0)+IF($E137=IL$22,VLOOKUP($C137,Input!$A$8:$IA$39,MATCH(IL$21,Input!$A$6:$IA$6,0),FALSE),0)*IF(IL$109&gt;=MAX($IC$109:IK$109),MIN((IL$109-MAX($IC$109:IK$109)),(IL$109-IK$109)),0)</f>
        <v>0</v>
      </c>
      <c r="IM137" s="1">
        <f>+IF($E137=IM$22,VLOOKUP($C137,Input!$A$8:$IA$39,MATCH(IM$21,Input!$A$6:$IA$6,0),FALSE),0)*IF(IM$110&gt;=MAX($IC$110:IL$110),MIN((IM$110-MAX($IC$110:IL$110)),(IM$110-IL$110)),0)+IF($E137=IM$22,VLOOKUP($C137,Input!$A$8:$IA$39,MATCH(IM$21,Input!$A$6:$IA$6,0),FALSE),0)*IF(IM$109&gt;=MAX($IC$109:IL$109),MIN((IM$109-MAX($IC$109:IL$109)),(IM$109-IL$109)),0)</f>
        <v>0</v>
      </c>
      <c r="IN137" s="1">
        <f>+IF($E137=IN$22,VLOOKUP($C137,Input!$A$8:$IA$39,MATCH(IN$21,Input!$A$6:$IA$6,0),FALSE),0)*IF(IN$110&gt;=MAX($IC$110:IM$110),MIN((IN$110-MAX($IC$110:IM$110)),(IN$110-IM$110)),0)+IF($E137=IN$22,VLOOKUP($C137,Input!$A$8:$IA$39,MATCH(IN$21,Input!$A$6:$IA$6,0),FALSE),0)*IF(IN$109&gt;=MAX($IC$109:IM$109),MIN((IN$109-MAX($IC$109:IM$109)),(IN$109-IM$109)),0)</f>
        <v>0</v>
      </c>
      <c r="IO137" s="1">
        <f>+IF($E137=IO$22,VLOOKUP($C137,Input!$A$8:$IA$39,MATCH(IO$21,Input!$A$6:$IA$6,0),FALSE),0)*IF(IO$110&gt;=MAX($IC$110:IN$110),MIN((IO$110-MAX($IC$110:IN$110)),(IO$110-IN$110)),0)+IF($E137=IO$22,VLOOKUP($C137,Input!$A$8:$IA$39,MATCH(IO$21,Input!$A$6:$IA$6,0),FALSE),0)*IF(IO$109&gt;=MAX($IC$109:IN$109),MIN((IO$109-MAX($IC$109:IN$109)),(IO$109-IN$109)),0)</f>
        <v>0</v>
      </c>
      <c r="IP137" s="1">
        <f>+IF($E137=IP$22,VLOOKUP($C137,Input!$A$8:$IA$39,MATCH(IP$21,Input!$A$6:$IA$6,0),FALSE),0)*IF(IP$110&gt;=MAX($IC$110:IO$110),MIN((IP$110-MAX($IC$110:IO$110)),(IP$110-IO$110)),0)+IF($E137=IP$22,VLOOKUP($C137,Input!$A$8:$IA$39,MATCH(IP$21,Input!$A$6:$IA$6,0),FALSE),0)*IF(IP$109&gt;=MAX($IC$109:IO$109),MIN((IP$109-MAX($IC$109:IO$109)),(IP$109-IO$109)),0)</f>
        <v>0</v>
      </c>
      <c r="IQ137" s="1">
        <f>+IF($E137=IQ$22,VLOOKUP($C137,Input!$A$8:$IA$39,MATCH(IQ$21,Input!$A$6:$IA$6,0),FALSE),0)*IF(IQ$110&gt;=MAX($IC$110:IP$110),MIN((IQ$110-MAX($IC$110:IP$110)),(IQ$110-IP$110)),0)+IF($E137=IQ$22,VLOOKUP($C137,Input!$A$8:$IA$39,MATCH(IQ$21,Input!$A$6:$IA$6,0),FALSE),0)*IF(IQ$109&gt;=MAX($IC$109:IP$109),MIN((IQ$109-MAX($IC$109:IP$109)),(IQ$109-IP$109)),0)</f>
        <v>0</v>
      </c>
      <c r="IR137" s="1">
        <f>+IF($E137=IR$22,VLOOKUP($C137,Input!$A$8:$IA$39,MATCH(IR$21,Input!$A$6:$IA$6,0),FALSE),0)*IF(IR$110&gt;=MAX($IC$110:IQ$110),MIN((IR$110-MAX($IC$110:IQ$110)),(IR$110-IQ$110)),0)+IF($E137=IR$22,VLOOKUP($C137,Input!$A$8:$IA$39,MATCH(IR$21,Input!$A$6:$IA$6,0),FALSE),0)*IF(IR$109&gt;=MAX($IC$109:IQ$109),MIN((IR$109-MAX($IC$109:IQ$109)),(IR$109-IQ$109)),0)</f>
        <v>0</v>
      </c>
      <c r="IS137" s="1">
        <f>+IF($E137=IS$22,VLOOKUP($C137,Input!$A$8:$IA$39,MATCH(IS$21,Input!$A$6:$IA$6,0),FALSE),0)*IF(IS$110&gt;=MAX($IC$110:IR$110),MIN((IS$110-MAX($IC$110:IR$110)),(IS$110-IR$110)),0)+IF($E137=IS$22,VLOOKUP($C137,Input!$A$8:$IA$39,MATCH(IS$21,Input!$A$6:$IA$6,0),FALSE),0)*IF(IS$109&gt;=MAX($IC$109:IR$109),MIN((IS$109-MAX($IC$109:IR$109)),(IS$109-IR$109)),0)</f>
        <v>0</v>
      </c>
      <c r="IT137" s="1">
        <f>+IF($E137=IT$22,VLOOKUP($C137,Input!$A$8:$IA$39,MATCH(IT$21,Input!$A$6:$IA$6,0),FALSE),0)*IF(IT$110&gt;=MAX($IC$110:IS$110),MIN((IT$110-MAX($IC$110:IS$110)),(IT$110-IS$110)),0)+IF($E137=IT$22,VLOOKUP($C137,Input!$A$8:$IA$39,MATCH(IT$21,Input!$A$6:$IA$6,0),FALSE),0)*IF(IT$109&gt;=MAX($IC$109:IS$109),MIN((IT$109-MAX($IC$109:IS$109)),(IT$109-IS$109)),0)</f>
        <v>0</v>
      </c>
      <c r="IU137" s="1">
        <f>+IF($E137=IU$22,VLOOKUP($C137,Input!$A$8:$IA$39,MATCH(IU$21,Input!$A$6:$IA$6,0),FALSE),0)*IF(IU$110&gt;=MAX($IC$110:IT$110),MIN((IU$110-MAX($IC$110:IT$110)),(IU$110-IT$110)),0)+IF($E137=IU$22,VLOOKUP($C137,Input!$A$8:$IA$39,MATCH(IU$21,Input!$A$6:$IA$6,0),FALSE),0)*IF(IU$109&gt;=MAX($IC$109:IT$109),MIN((IU$109-MAX($IC$109:IT$109)),(IU$109-IT$109)),0)</f>
        <v>0</v>
      </c>
      <c r="IV137" s="1">
        <f>+IF($E137=IV$22,VLOOKUP($C137,Input!$A$8:$IA$39,MATCH(IV$21,Input!$A$6:$IA$6,0),FALSE),0)*IF(IV$110&gt;=MAX($IC$110:IU$110),MIN((IV$110-MAX($IC$110:IU$110)),(IV$110-IU$110)),0)+IF($E137=IV$22,VLOOKUP($C137,Input!$A$8:$IA$39,MATCH(IV$21,Input!$A$6:$IA$6,0),FALSE),0)*IF(IV$109&gt;=MAX($IC$109:IU$109),MIN((IV$109-MAX($IC$109:IU$109)),(IV$109-IU$109)),0)</f>
        <v>0</v>
      </c>
      <c r="IW137" s="1">
        <f>+IF($E137=IW$22,VLOOKUP($C137,Input!$A$8:$IA$39,MATCH(IW$21,Input!$A$6:$IA$6,0),FALSE),0)*IF(IW$110&gt;=MAX($IC$110:IV$110),MIN((IW$110-MAX($IC$110:IV$110)),(IW$110-IV$110)),0)+IF($E137=IW$22,VLOOKUP($C137,Input!$A$8:$IA$39,MATCH(IW$21,Input!$A$6:$IA$6,0),FALSE),0)*IF(IW$109&gt;=MAX($IC$109:IV$109),MIN((IW$109-MAX($IC$109:IV$109)),(IW$109-IV$109)),0)</f>
        <v>0</v>
      </c>
      <c r="IX137" s="1">
        <f>+IF($E137=IX$22,VLOOKUP($C137,Input!$A$8:$IA$39,MATCH(IX$21,Input!$A$6:$IA$6,0),FALSE),0)*IF(IX$110&gt;=MAX($IC$110:IW$110),MIN((IX$110-MAX($IC$110:IW$110)),(IX$110-IW$110)),0)+IF($E137=IX$22,VLOOKUP($C137,Input!$A$8:$IA$39,MATCH(IX$21,Input!$A$6:$IA$6,0),FALSE),0)*IF(IX$109&gt;=MAX($IC$109:IW$109),MIN((IX$109-MAX($IC$109:IW$109)),(IX$109-IW$109)),0)</f>
        <v>0</v>
      </c>
      <c r="IY137" s="1">
        <f>+IF($E137=IY$22,VLOOKUP($C137,Input!$A$8:$IA$39,MATCH(IY$21,Input!$A$6:$IA$6,0),FALSE),0)*IF(IY$110&gt;=MAX($IC$110:IX$110),MIN((IY$110-MAX($IC$110:IX$110)),(IY$110-IX$110)),0)+IF($E137=IY$22,VLOOKUP($C137,Input!$A$8:$IA$39,MATCH(IY$21,Input!$A$6:$IA$6,0),FALSE),0)*IF(IY$109&gt;=MAX($IC$109:IX$109),MIN((IY$109-MAX($IC$109:IX$109)),(IY$109-IX$109)),0)</f>
        <v>0</v>
      </c>
      <c r="IZ137" s="1">
        <f>+IF($E137=IZ$22,VLOOKUP($C137,Input!$A$8:$IA$39,MATCH(IZ$21,Input!$A$6:$IA$6,0),FALSE),0)*IF(IZ$110&gt;=MAX($IC$110:IY$110),MIN((IZ$110-MAX($IC$110:IY$110)),(IZ$110-IY$110)),0)+IF($E137=IZ$22,VLOOKUP($C137,Input!$A$8:$IA$39,MATCH(IZ$21,Input!$A$6:$IA$6,0),FALSE),0)*IF(IZ$109&gt;=MAX($IC$109:IY$109),MIN((IZ$109-MAX($IC$109:IY$109)),(IZ$109-IY$109)),0)</f>
        <v>0</v>
      </c>
      <c r="JA137" s="1">
        <f>+IF($E137=JA$22,VLOOKUP($C137,Input!$A$8:$IA$39,MATCH(JA$21,Input!$A$6:$IA$6,0),FALSE),0)*IF(JA$110&gt;=MAX($IC$110:IZ$110),MIN((JA$110-MAX($IC$110:IZ$110)),(JA$110-IZ$110)),0)+IF($E137=JA$22,VLOOKUP($C137,Input!$A$8:$IA$39,MATCH(JA$21,Input!$A$6:$IA$6,0),FALSE),0)*IF(JA$109&gt;=MAX($IC$109:IZ$109),MIN((JA$109-MAX($IC$109:IZ$109)),(JA$109-IZ$109)),0)</f>
        <v>0</v>
      </c>
      <c r="JB137" s="1">
        <f>+IF($E137=JB$22,VLOOKUP($C137,Input!$A$8:$IA$39,MATCH(JB$21,Input!$A$6:$IA$6,0),FALSE),0)*IF(JB$110&gt;=MAX($IC$110:JA$110),MIN((JB$110-MAX($IC$110:JA$110)),(JB$110-JA$110)),0)+IF($E137=JB$22,VLOOKUP($C137,Input!$A$8:$IA$39,MATCH(JB$21,Input!$A$6:$IA$6,0),FALSE),0)*IF(JB$109&gt;=MAX($IC$109:JA$109),MIN((JB$109-MAX($IC$109:JA$109)),(JB$109-JA$109)),0)</f>
        <v>0</v>
      </c>
      <c r="JC137" s="1">
        <f>+IF($E137=JC$22,VLOOKUP($C137,Input!$A$8:$IA$39,MATCH(JC$21,Input!$A$6:$IA$6,0),FALSE),0)*IF(JC$110&gt;=MAX($IC$110:JB$110),MIN((JC$110-MAX($IC$110:JB$110)),(JC$110-JB$110)),0)+IF($E137=JC$22,VLOOKUP($C137,Input!$A$8:$IA$39,MATCH(JC$21,Input!$A$6:$IA$6,0),FALSE),0)*IF(JC$109&gt;=MAX($IC$109:JB$109),MIN((JC$109-MAX($IC$109:JB$109)),(JC$109-JB$109)),0)</f>
        <v>0</v>
      </c>
      <c r="JD137" s="1">
        <f>+IF($E137=JD$22,VLOOKUP($C137,Input!$A$8:$IA$39,MATCH(JD$21,Input!$A$6:$IA$6,0),FALSE),0)*IF(JD$110&gt;=MAX($IC$110:JC$110),MIN((JD$110-MAX($IC$110:JC$110)),(JD$110-JC$110)),0)+IF($E137=JD$22,VLOOKUP($C137,Input!$A$8:$IA$39,MATCH(JD$21,Input!$A$6:$IA$6,0),FALSE),0)*IF(JD$109&gt;=MAX($IC$109:JC$109),MIN((JD$109-MAX($IC$109:JC$109)),(JD$109-JC$109)),0)</f>
        <v>0</v>
      </c>
      <c r="JE137" s="1">
        <f>+IF($E137=JE$22,VLOOKUP($C137,Input!$A$8:$IA$39,MATCH(JE$21,Input!$A$6:$IA$6,0),FALSE),0)*IF(JE$110&gt;=MAX($IC$110:JD$110),MIN((JE$110-MAX($IC$110:JD$110)),(JE$110-JD$110)),0)+IF($E137=JE$22,VLOOKUP($C137,Input!$A$8:$IA$39,MATCH(JE$21,Input!$A$6:$IA$6,0),FALSE),0)*IF(JE$109&gt;=MAX($IC$109:JD$109),MIN((JE$109-MAX($IC$109:JD$109)),(JE$109-JD$109)),0)</f>
        <v>0</v>
      </c>
      <c r="JF137" s="1">
        <f>+IF($E137=JF$22,VLOOKUP($C137,Input!$A$8:$IA$39,MATCH(JF$21,Input!$A$6:$IA$6,0),FALSE),0)*IF(JF$110&gt;=MAX($IC$110:JE$110),MIN((JF$110-MAX($IC$110:JE$110)),(JF$110-JE$110)),0)+IF($E137=JF$22,VLOOKUP($C137,Input!$A$8:$IA$39,MATCH(JF$21,Input!$A$6:$IA$6,0),FALSE),0)*IF(JF$109&gt;=MAX($IC$109:JE$109),MIN((JF$109-MAX($IC$109:JE$109)),(JF$109-JE$109)),0)</f>
        <v>0</v>
      </c>
      <c r="JG137" s="1">
        <f>+IF($E137=JG$22,VLOOKUP($C137,Input!$A$8:$IA$39,MATCH(JG$21,Input!$A$6:$IA$6,0),FALSE),0)*IF(JG$110&gt;=MAX($IC$110:JF$110),MIN((JG$110-MAX($IC$110:JF$110)),(JG$110-JF$110)),0)+IF($E137=JG$22,VLOOKUP($C137,Input!$A$8:$IA$39,MATCH(JG$21,Input!$A$6:$IA$6,0),FALSE),0)*IF(JG$109&gt;=MAX($IC$109:JF$109),MIN((JG$109-MAX($IC$109:JF$109)),(JG$109-JF$109)),0)</f>
        <v>0</v>
      </c>
      <c r="JH137" s="1">
        <f>+IF($E137=JH$22,VLOOKUP($C137,Input!$A$8:$IA$39,MATCH(JH$21,Input!$A$6:$IA$6,0),FALSE),0)*IF(JH$110&gt;=MAX($IC$110:JG$110),MIN((JH$110-MAX($IC$110:JG$110)),(JH$110-JG$110)),0)+IF($E137=JH$22,VLOOKUP($C137,Input!$A$8:$IA$39,MATCH(JH$21,Input!$A$6:$IA$6,0),FALSE),0)*IF(JH$109&gt;=MAX($IC$109:JG$109),MIN((JH$109-MAX($IC$109:JG$109)),(JH$109-JG$109)),0)</f>
        <v>0</v>
      </c>
      <c r="JI137" s="1">
        <f>+IF($E137=JI$22,VLOOKUP($C137,Input!$A$8:$IA$39,MATCH(JI$21,Input!$A$6:$IA$6,0),FALSE),0)*IF(JI$110&gt;=MAX($IC$110:JH$110),MIN((JI$110-MAX($IC$110:JH$110)),(JI$110-JH$110)),0)+IF($E137=JI$22,VLOOKUP($C137,Input!$A$8:$IA$39,MATCH(JI$21,Input!$A$6:$IA$6,0),FALSE),0)*IF(JI$109&gt;=MAX($IC$109:JH$109),MIN((JI$109-MAX($IC$109:JH$109)),(JI$109-JH$109)),0)</f>
        <v>0</v>
      </c>
      <c r="JJ137" s="1">
        <f>+IF($E137=JJ$22,VLOOKUP($C137,Input!$A$8:$IA$39,MATCH(JJ$21,Input!$A$6:$IA$6,0),FALSE),0)*IF(JJ$110&gt;=MAX($IC$110:JI$110),MIN((JJ$110-MAX($IC$110:JI$110)),(JJ$110-JI$110)),0)+IF($E137=JJ$22,VLOOKUP($C137,Input!$A$8:$IA$39,MATCH(JJ$21,Input!$A$6:$IA$6,0),FALSE),0)*IF(JJ$109&gt;=MAX($IC$109:JI$109),MIN((JJ$109-MAX($IC$109:JI$109)),(JJ$109-JI$109)),0)</f>
        <v>0</v>
      </c>
      <c r="JK137" s="1">
        <f>+IF($E137=JK$22,VLOOKUP($C137,Input!$A$8:$IA$39,MATCH(JK$21,Input!$A$6:$IA$6,0),FALSE),0)*IF(JK$110&gt;=MAX($IC$110:JJ$110),MIN((JK$110-MAX($IC$110:JJ$110)),(JK$110-JJ$110)),0)+IF($E137=JK$22,VLOOKUP($C137,Input!$A$8:$IA$39,MATCH(JK$21,Input!$A$6:$IA$6,0),FALSE),0)*IF(JK$109&gt;=MAX($IC$109:JJ$109),MIN((JK$109-MAX($IC$109:JJ$109)),(JK$109-JJ$109)),0)</f>
        <v>0</v>
      </c>
      <c r="JL137" s="1">
        <f>+IF($E137=JL$22,VLOOKUP($C137,Input!$A$8:$IA$39,MATCH(JL$21,Input!$A$6:$IA$6,0),FALSE),0)*IF(JL$110&gt;=MAX($IC$110:JK$110),MIN((JL$110-MAX($IC$110:JK$110)),(JL$110-JK$110)),0)+IF($E137=JL$22,VLOOKUP($C137,Input!$A$8:$IA$39,MATCH(JL$21,Input!$A$6:$IA$6,0),FALSE),0)*IF(JL$109&gt;=MAX($IC$109:JK$109),MIN((JL$109-MAX($IC$109:JK$109)),(JL$109-JK$109)),0)</f>
        <v>0</v>
      </c>
      <c r="JN137" t="str">
        <f>+VLOOKUP($C137,Input!$A$8:$GZ$39,MATCH(JN$21,Input!$A$6:$GZ$6,0),FALSE)</f>
        <v>Charger Maintenance ($/kWh)</v>
      </c>
      <c r="JO137" s="1">
        <f>IF($E137+$I137+$D$7&lt;=JO$22,0,IF(JO$22-$D$7&gt;=$E137,VLOOKUP($C137,Input!$A$8:$GZ$39,MATCH(JO$21,Input!$A$6:$GZ$6,0),FALSE),0)*$F137/$G137)*$D137</f>
        <v>0</v>
      </c>
      <c r="JP137" s="1">
        <f>IF($E137+$I137+$D$7&lt;=JP$22,0,IF(JP$22-$D$7&gt;=$E137,VLOOKUP($C137,Input!$A$8:$GZ$39,MATCH(JP$21,Input!$A$6:$GZ$6,0),FALSE),0)*$F137/$G137)*$D137</f>
        <v>0</v>
      </c>
      <c r="JQ137" s="1">
        <f>IF($E137+$I137+$D$7&lt;=JQ$22,0,IF(JQ$22-$D$7&gt;=$E137,VLOOKUP($C137,Input!$A$8:$GZ$39,MATCH(JQ$21,Input!$A$6:$GZ$6,0),FALSE),0)*$F137/$G137)*$D137</f>
        <v>0</v>
      </c>
      <c r="JR137" s="1">
        <f>IF($E137+$I137+$D$7&lt;=JR$22,0,IF(JR$22-$D$7&gt;=$E137,VLOOKUP($C137,Input!$A$8:$GZ$39,MATCH(JR$21,Input!$A$6:$GZ$6,0),FALSE),0)*$F137/$G137)*$D137</f>
        <v>0</v>
      </c>
      <c r="JS137" s="1">
        <f>IF($E137+$I137+$D$7&lt;=JS$22,0,IF(JS$22-$D$7&gt;=$E137,VLOOKUP($C137,Input!$A$8:$GZ$39,MATCH(JS$21,Input!$A$6:$GZ$6,0),FALSE),0)*$F137/$G137)*$D137</f>
        <v>0</v>
      </c>
      <c r="JT137" s="1">
        <f>IF($E137+$I137+$D$7&lt;=JT$22,0,IF(JT$22-$D$7&gt;=$E137,VLOOKUP($C137,Input!$A$8:$GZ$39,MATCH(JT$21,Input!$A$6:$GZ$6,0),FALSE),0)*$F137/$G137)*$D137</f>
        <v>0</v>
      </c>
      <c r="JU137" s="1">
        <f>IF($E137+$I137+$D$7&lt;=JU$22,0,IF(JU$22-$D$7&gt;=$E137,VLOOKUP($C137,Input!$A$8:$GZ$39,MATCH(JU$21,Input!$A$6:$GZ$6,0),FALSE),0)*$F137/$G137)*$D137</f>
        <v>0</v>
      </c>
      <c r="JV137" s="1">
        <f>IF($E137+$I137+$D$7&lt;=JV$22,0,IF(JV$22-$D$7&gt;=$E137,VLOOKUP($C137,Input!$A$8:$GZ$39,MATCH(JV$21,Input!$A$6:$GZ$6,0),FALSE),0)*$F137/$G137)*$D137</f>
        <v>0</v>
      </c>
      <c r="JW137" s="1">
        <f>IF($E137+$I137+$D$7&lt;=JW$22,0,IF(JW$22-$D$7&gt;=$E137,VLOOKUP($C137,Input!$A$8:$GZ$39,MATCH(JW$21,Input!$A$6:$GZ$6,0),FALSE),0)*$F137/$G137)*$D137</f>
        <v>0</v>
      </c>
      <c r="JX137" s="1">
        <f>IF($E137+$I137+$D$7&lt;=JX$22,0,IF(JX$22-$D$7&gt;=$E137,VLOOKUP($C137,Input!$A$8:$GZ$39,MATCH(JX$21,Input!$A$6:$GZ$6,0),FALSE),0)*$F137/$G137)*$D137</f>
        <v>0</v>
      </c>
      <c r="JY137" s="1">
        <f>IF($E137+$I137+$D$7&lt;=JY$22,0,IF(JY$22-$D$7&gt;=$E137,VLOOKUP($C137,Input!$A$8:$GZ$39,MATCH(JY$21,Input!$A$6:$GZ$6,0),FALSE),0)*$F137/$G137)*$D137</f>
        <v>0</v>
      </c>
      <c r="JZ137" s="1">
        <f>IF($E137+$I137+$D$7&lt;=JZ$22,0,IF(JZ$22-$D$7&gt;=$E137,VLOOKUP($C137,Input!$A$8:$GZ$39,MATCH(JZ$21,Input!$A$6:$GZ$6,0),FALSE),0)*$F137/$G137)*$D137</f>
        <v>0</v>
      </c>
      <c r="KA137" s="1">
        <f>IF($E137+$I137+$D$7&lt;=KA$22,0,IF(KA$22-$D$7&gt;=$E137,VLOOKUP($C137,Input!$A$8:$GZ$39,MATCH(KA$21,Input!$A$6:$GZ$6,0),FALSE),0)*$F137/$G137)*$D137</f>
        <v>0</v>
      </c>
      <c r="KB137" s="1">
        <f>IF($E137+$I137+$D$7&lt;=KB$22,0,IF(KB$22-$D$7&gt;=$E137,VLOOKUP($C137,Input!$A$8:$GZ$39,MATCH(KB$21,Input!$A$6:$GZ$6,0),FALSE),0)*$F137/$G137)*$D137</f>
        <v>0</v>
      </c>
      <c r="KC137" s="1">
        <f>IF($E137+$I137+$D$7&lt;=KC$22,0,IF(KC$22-$D$7&gt;=$E137,VLOOKUP($C137,Input!$A$8:$GZ$39,MATCH(KC$21,Input!$A$6:$GZ$6,0),FALSE),0)*$F137/$G137)*$D137</f>
        <v>0</v>
      </c>
      <c r="KD137" s="1">
        <f>IF($E137+$I137+$D$7&lt;=KD$22,0,IF(KD$22-$D$7&gt;=$E137,VLOOKUP($C137,Input!$A$8:$GZ$39,MATCH(KD$21,Input!$A$6:$GZ$6,0),FALSE),0)*$F137/$G137)*$D137</f>
        <v>0</v>
      </c>
      <c r="KE137" s="1">
        <f>IF($E137+$I137+$D$7&lt;=KE$22,0,IF(KE$22-$D$7&gt;=$E137,VLOOKUP($C137,Input!$A$8:$GZ$39,MATCH(KE$21,Input!$A$6:$GZ$6,0),FALSE),0)*$F137/$G137)*$D137</f>
        <v>0</v>
      </c>
      <c r="KF137" s="1">
        <f>IF($E137+$I137+$D$7&lt;=KF$22,0,IF(KF$22-$D$7&gt;=$E137,VLOOKUP($C137,Input!$A$8:$GZ$39,MATCH(KF$21,Input!$A$6:$GZ$6,0),FALSE),0)*$F137/$G137)*$D137</f>
        <v>0</v>
      </c>
      <c r="KG137" s="1">
        <f>IF($E137+$I137+$D$7&lt;=KG$22,0,IF(KG$22-$D$7&gt;=$E137,VLOOKUP($C137,Input!$A$8:$GZ$39,MATCH(KG$21,Input!$A$6:$GZ$6,0),FALSE),0)*$F137/$G137)*$D137</f>
        <v>0</v>
      </c>
      <c r="KH137" s="1">
        <f>IF($E137+$I137+$D$7&lt;=KH$22,0,IF(KH$22-$D$7&gt;=$E137,VLOOKUP($C137,Input!$A$8:$GZ$39,MATCH(KH$21,Input!$A$6:$GZ$6,0),FALSE),0)*$F137/$G137)*$D137</f>
        <v>0</v>
      </c>
      <c r="KI137" s="1">
        <f>IF($E137+$I137+$D$7&lt;=KI$22,0,IF(KI$22-$D$7&gt;=$E137,VLOOKUP($C137,Input!$A$8:$GZ$39,MATCH(KI$21,Input!$A$6:$GZ$6,0),FALSE),0)*$F137/$G137)*$D137</f>
        <v>0</v>
      </c>
      <c r="KJ137" s="1">
        <f>IF($E137+$I137+$D$7&lt;=KJ$22,0,IF(KJ$22-$D$7&gt;=$E137,VLOOKUP($C137,Input!$A$8:$GZ$39,MATCH(KJ$21,Input!$A$6:$GZ$6,0),FALSE),0)*$F137/$G137)*$D137</f>
        <v>0</v>
      </c>
      <c r="KK137" s="1">
        <f>IF($E137+$I137+$D$7&lt;=KK$22,0,IF(KK$22-$D$7&gt;=$E137,VLOOKUP($C137,Input!$A$8:$GZ$39,MATCH(KK$21,Input!$A$6:$GZ$6,0),FALSE),0)*$F137/$G137)*$D137</f>
        <v>0</v>
      </c>
      <c r="KL137" s="1">
        <f>IF($E137+$I137+$D$7&lt;=KL$22,0,IF(KL$22-$D$7&gt;=$E137,VLOOKUP($C137,Input!$A$8:$GZ$39,MATCH(KL$21,Input!$A$6:$GZ$6,0),FALSE),0)*$F137/$G137)*$D137</f>
        <v>0</v>
      </c>
      <c r="KM137" s="1">
        <f>IF($E137+$I137+$D$7&lt;=KM$22,0,IF(KM$22-$D$7&gt;=$E137,VLOOKUP($C137,Input!$A$8:$GZ$39,MATCH(KM$21,Input!$A$6:$GZ$6,0),FALSE),0)*$F137/$G137)*$D137</f>
        <v>0</v>
      </c>
      <c r="KN137" s="1">
        <f>IF($E137+$I137+$D$7&lt;=KN$22,0,IF(KN$22-$D$7&gt;=$E137,VLOOKUP($C137,Input!$A$8:$GZ$39,MATCH(KN$21,Input!$A$6:$GZ$6,0),FALSE),0)*$F137/$G137)*$D137</f>
        <v>0</v>
      </c>
      <c r="KO137" s="1">
        <f>IF($E137+$I137+$D$7&lt;=KO$22,0,IF(KO$22-$D$7&gt;=$E137,VLOOKUP($C137,Input!$A$8:$GZ$39,MATCH(KO$21,Input!$A$6:$GZ$6,0),FALSE),0)*$F137/$G137)*$D137</f>
        <v>0</v>
      </c>
      <c r="KP137" s="1">
        <f>IF($E137+$I137+$D$7&lt;=KP$22,0,IF(KP$22-$D$7&gt;=$E137,VLOOKUP($C137,Input!$A$8:$GZ$39,MATCH(KP$21,Input!$A$6:$GZ$6,0),FALSE),0)*$F137/$G137)*$D137</f>
        <v>0</v>
      </c>
      <c r="KQ137" s="1">
        <f>IF($E137+$I137+$D$7&lt;=KQ$22,0,IF(KQ$22-$D$7&gt;=$E137,VLOOKUP($C137,Input!$A$8:$GZ$39,MATCH(KQ$21,Input!$A$6:$GZ$6,0),FALSE),0)*$F137/$G137)*$D137</f>
        <v>0</v>
      </c>
      <c r="KR137" s="1">
        <f>IF($E137+$I137+$D$7&lt;=KR$22,0,IF(KR$22-$D$7&gt;=$E137,VLOOKUP($C137,Input!$A$8:$GZ$39,MATCH(KR$21,Input!$A$6:$GZ$6,0),FALSE),0)*$F137/$G137)*$D137</f>
        <v>0</v>
      </c>
      <c r="KS137" s="1">
        <f>IF($E137+$I137+$D$7&lt;=KS$22,0,IF(KS$22-$D$7&gt;=$E137,VLOOKUP($C137,Input!$A$8:$GZ$39,MATCH(KS$21,Input!$A$6:$GZ$6,0),FALSE),0)*$F137/$G137)*$D137</f>
        <v>0</v>
      </c>
      <c r="KT137" s="1">
        <f>IF($E137+$I137+$D$7&lt;=KT$22,0,IF(KT$22-$D$7&gt;=$E137,VLOOKUP($C137,Input!$A$8:$GZ$39,MATCH(KT$21,Input!$A$6:$GZ$6,0),FALSE),0)*$F137/$G137)*$D137</f>
        <v>0</v>
      </c>
      <c r="KU137" s="1">
        <f>IF($E137+$I137+$D$7&lt;=KU$22,0,IF(KU$22-$D$7&gt;=$E137,VLOOKUP($C137,Input!$A$8:$GZ$39,MATCH(KU$21,Input!$A$6:$GZ$6,0),FALSE),0)*$F137/$G137)*$D137</f>
        <v>0</v>
      </c>
      <c r="KV137" s="1">
        <f>IF($E137+$I137+$D$7&lt;=KV$22,0,IF(KV$22-$D$7&gt;=$E137,VLOOKUP($C137,Input!$A$8:$GZ$39,MATCH(KV$21,Input!$A$6:$GZ$6,0),FALSE),0)*$F137/$G137)*$D137</f>
        <v>0</v>
      </c>
      <c r="KW137" s="1">
        <f>IF($E137+$I137+$D$7&lt;=KW$22,0,IF(KW$22-$D$7&gt;=$E137,VLOOKUP($C137,Input!$A$8:$GZ$39,MATCH(KW$21,Input!$A$6:$GZ$6,0),FALSE),0)*$F137/$G137)*$D137</f>
        <v>0</v>
      </c>
      <c r="KY137" t="str">
        <f>VLOOKUP($C137,Input!$A$8:$HV$39,MATCH(KY$21,Input!$A$6:$HV$6,0),FALSE)</f>
        <v>$/kWh from "Main Tab" selection for depot charging and it is scaled to EIA cost projections</v>
      </c>
      <c r="KZ137" s="1">
        <f>IF($E137+$I137+$D$7&lt;=KZ$22,0,IF(KZ$22-$D$7&gt;=$E137,VLOOKUP($C137,Input!$A$8:$HV$39,MATCH(KZ$21,Input!$A$6:$HV$6,0),FALSE)/$G137*$F137,0))*$D137</f>
        <v>0</v>
      </c>
      <c r="LA137" s="1">
        <f>IF($E137+$I137+$D$7&lt;=LA$22,0,IF(LA$22-$D$7&gt;=$E137,VLOOKUP($C137,Input!$A$8:$HV$39,MATCH(LA$21,Input!$A$6:$HV$6,0),FALSE)/$G137*$F137,0))*$D137</f>
        <v>0</v>
      </c>
      <c r="LB137" s="1">
        <f>IF($E137+$I137+$D$7&lt;=LB$22,0,IF(LB$22-$D$7&gt;=$E137,VLOOKUP($C137,Input!$A$8:$HV$39,MATCH(LB$21,Input!$A$6:$HV$6,0),FALSE)/$G137*$F137,0))*$D137</f>
        <v>0</v>
      </c>
      <c r="LC137" s="1">
        <f>IF($E137+$I137+$D$7&lt;=LC$22,0,IF(LC$22-$D$7&gt;=$E137,VLOOKUP($C137,Input!$A$8:$HV$39,MATCH(LC$21,Input!$A$6:$HV$6,0),FALSE)/$G137*$F137,0))*$D137</f>
        <v>0</v>
      </c>
      <c r="LD137" s="1">
        <f>IF($E137+$I137+$D$7&lt;=LD$22,0,IF(LD$22-$D$7&gt;=$E137,VLOOKUP($C137,Input!$A$8:$HV$39,MATCH(LD$21,Input!$A$6:$HV$6,0),FALSE)/$G137*$F137,0))*$D137</f>
        <v>0</v>
      </c>
      <c r="LE137" s="1">
        <f>IF($E137+$I137+$D$7&lt;=LE$22,0,IF(LE$22-$D$7&gt;=$E137,VLOOKUP($C137,Input!$A$8:$HV$39,MATCH(LE$21,Input!$A$6:$HV$6,0),FALSE)/$G137*$F137,0))*$D137</f>
        <v>0</v>
      </c>
      <c r="LF137" s="1">
        <f>IF($E137+$I137+$D$7&lt;=LF$22,0,IF(LF$22-$D$7&gt;=$E137,VLOOKUP($C137,Input!$A$8:$HV$39,MATCH(LF$21,Input!$A$6:$HV$6,0),FALSE)/$G137*$F137,0))*$D137</f>
        <v>0</v>
      </c>
      <c r="LG137" s="1">
        <f>IF($E137+$I137+$D$7&lt;=LG$22,0,IF(LG$22-$D$7&gt;=$E137,VLOOKUP($C137,Input!$A$8:$HV$39,MATCH(LG$21,Input!$A$6:$HV$6,0),FALSE)/$G137*$F137,0))*$D137</f>
        <v>0</v>
      </c>
      <c r="LH137" s="1">
        <f>IF($E137+$I137+$D$7&lt;=LH$22,0,IF(LH$22-$D$7&gt;=$E137,VLOOKUP($C137,Input!$A$8:$HV$39,MATCH(LH$21,Input!$A$6:$HV$6,0),FALSE)/$G137*$F137,0))*$D137</f>
        <v>0</v>
      </c>
      <c r="LI137" s="1">
        <f>IF($E137+$I137+$D$7&lt;=LI$22,0,IF(LI$22-$D$7&gt;=$E137,VLOOKUP($C137,Input!$A$8:$HV$39,MATCH(LI$21,Input!$A$6:$HV$6,0),FALSE)/$G137*$F137,0))*$D137</f>
        <v>0</v>
      </c>
      <c r="LJ137" s="1">
        <f>IF($E137+$I137+$D$7&lt;=LJ$22,0,IF(LJ$22-$D$7&gt;=$E137,VLOOKUP($C137,Input!$A$8:$HV$39,MATCH(LJ$21,Input!$A$6:$HV$6,0),FALSE)/$G137*$F137,0))*$D137</f>
        <v>0</v>
      </c>
      <c r="LK137" s="1">
        <f>IF($E137+$I137+$D$7&lt;=LK$22,0,IF(LK$22-$D$7&gt;=$E137,VLOOKUP($C137,Input!$A$8:$HV$39,MATCH(LK$21,Input!$A$6:$HV$6,0),FALSE)/$G137*$F137,0))*$D137</f>
        <v>0</v>
      </c>
      <c r="LL137" s="1">
        <f>IF($E137+$I137+$D$7&lt;=LL$22,0,IF(LL$22-$D$7&gt;=$E137,VLOOKUP($C137,Input!$A$8:$HV$39,MATCH(LL$21,Input!$A$6:$HV$6,0),FALSE)/$G137*$F137,0))*$D137</f>
        <v>0</v>
      </c>
      <c r="LM137" s="1">
        <f>IF($E137+$I137+$D$7&lt;=LM$22,0,IF(LM$22-$D$7&gt;=$E137,VLOOKUP($C137,Input!$A$8:$HV$39,MATCH(LM$21,Input!$A$6:$HV$6,0),FALSE)/$G137*$F137,0))*$D137</f>
        <v>0</v>
      </c>
      <c r="LN137" s="1">
        <f>IF($E137+$I137+$D$7&lt;=LN$22,0,IF(LN$22-$D$7&gt;=$E137,VLOOKUP($C137,Input!$A$8:$HV$39,MATCH(LN$21,Input!$A$6:$HV$6,0),FALSE)/$G137*$F137,0))*$D137</f>
        <v>0</v>
      </c>
      <c r="LO137" s="1">
        <f>IF($E137+$I137+$D$7&lt;=LO$22,0,IF(LO$22-$D$7&gt;=$E137,VLOOKUP($C137,Input!$A$8:$HV$39,MATCH(LO$21,Input!$A$6:$HV$6,0),FALSE)/$G137*$F137,0))*$D137</f>
        <v>0</v>
      </c>
      <c r="LP137" s="1">
        <f>IF($E137+$I137+$D$7&lt;=LP$22,0,IF(LP$22-$D$7&gt;=$E137,VLOOKUP($C137,Input!$A$8:$HV$39,MATCH(LP$21,Input!$A$6:$HV$6,0),FALSE)/$G137*$F137,0))*$D137</f>
        <v>0</v>
      </c>
      <c r="LQ137" s="1">
        <f>IF($E137+$I137+$D$7&lt;=LQ$22,0,IF(LQ$22-$D$7&gt;=$E137,VLOOKUP($C137,Input!$A$8:$HV$39,MATCH(LQ$21,Input!$A$6:$HV$6,0),FALSE)/$G137*$F137,0))*$D137</f>
        <v>0</v>
      </c>
      <c r="LR137" s="1">
        <f>IF($E137+$I137+$D$7&lt;=LR$22,0,IF(LR$22-$D$7&gt;=$E137,VLOOKUP($C137,Input!$A$8:$HV$39,MATCH(LR$21,Input!$A$6:$HV$6,0),FALSE)/$G137*$F137,0))*$D137</f>
        <v>0</v>
      </c>
      <c r="LS137" s="1">
        <f>IF($E137+$I137+$D$7&lt;=LS$22,0,IF(LS$22-$D$7&gt;=$E137,VLOOKUP($C137,Input!$A$8:$HV$39,MATCH(LS$21,Input!$A$6:$HV$6,0),FALSE)/$G137*$F137,0))*$D137</f>
        <v>0</v>
      </c>
      <c r="LT137" s="1">
        <f>IF($E137+$I137+$D$7&lt;=LT$22,0,IF(LT$22-$D$7&gt;=$E137,VLOOKUP($C137,Input!$A$8:$HV$39,MATCH(LT$21,Input!$A$6:$HV$6,0),FALSE)/$G137*$F137,0))*$D137</f>
        <v>0</v>
      </c>
      <c r="LU137" s="1">
        <f>IF($E137+$I137+$D$7&lt;=LU$22,0,IF(LU$22-$D$7&gt;=$E137,VLOOKUP($C137,Input!$A$8:$HV$39,MATCH(LU$21,Input!$A$6:$HV$6,0),FALSE)/$G137*$F137,0))*$D137</f>
        <v>0</v>
      </c>
      <c r="LV137" s="1">
        <f>IF($E137+$I137+$D$7&lt;=LV$22,0,IF(LV$22-$D$7&gt;=$E137,VLOOKUP($C137,Input!$A$8:$HV$39,MATCH(LV$21,Input!$A$6:$HV$6,0),FALSE)/$G137*$F137,0))*$D137</f>
        <v>446398.38469467405</v>
      </c>
      <c r="LW137" s="1">
        <f>IF($E137+$I137+$D$7&lt;=LW$22,0,IF(LW$22-$D$7&gt;=$E137,VLOOKUP($C137,Input!$A$8:$HV$39,MATCH(LW$21,Input!$A$6:$HV$6,0),FALSE)/$G137*$F137,0))*$D137</f>
        <v>468607.65916224354</v>
      </c>
      <c r="LX137" s="1">
        <f>IF($E137+$I137+$D$7&lt;=LX$22,0,IF(LX$22-$D$7&gt;=$E137,VLOOKUP($C137,Input!$A$8:$HV$39,MATCH(LX$21,Input!$A$6:$HV$6,0),FALSE)/$G137*$F137,0))*$D137</f>
        <v>471819.59893062577</v>
      </c>
      <c r="LY137" s="1">
        <f>IF($E137+$I137+$D$7&lt;=LY$22,0,IF(LY$22-$D$7&gt;=$E137,VLOOKUP($C137,Input!$A$8:$HV$39,MATCH(LY$21,Input!$A$6:$HV$6,0),FALSE)/$G137*$F137,0))*$D137</f>
        <v>477942.26979124337</v>
      </c>
      <c r="LZ137" s="1">
        <f>IF($E137+$I137+$D$7&lt;=LZ$22,0,IF(LZ$22-$D$7&gt;=$E137,VLOOKUP($C137,Input!$A$8:$HV$39,MATCH(LZ$21,Input!$A$6:$HV$6,0),FALSE)/$G137*$F137,0))*$D137</f>
        <v>488018.54072230606</v>
      </c>
      <c r="MA137" s="1">
        <f>IF($E137+$I137+$D$7&lt;=MA$22,0,IF(MA$22-$D$7&gt;=$E137,VLOOKUP($C137,Input!$A$8:$HV$39,MATCH(MA$21,Input!$A$6:$HV$6,0),FALSE)/$G137*$F137,0))*$D137</f>
        <v>488807.03737648891</v>
      </c>
      <c r="MB137" s="1">
        <f>IF($E137+$I137+$D$7&lt;=MB$22,0,IF(MB$22-$D$7&gt;=$E137,VLOOKUP($C137,Input!$A$8:$HV$39,MATCH(MB$21,Input!$A$6:$HV$6,0),FALSE)/$G137*$F137,0))*$D137</f>
        <v>489433.5587125785</v>
      </c>
      <c r="MC137" s="1">
        <f>IF($E137+$I137+$D$7&lt;=MC$22,0,IF(MC$22-$D$7&gt;=$E137,VLOOKUP($C137,Input!$A$8:$HV$39,MATCH(MC$21,Input!$A$6:$HV$6,0),FALSE)/$G137*$F137,0))*$D137</f>
        <v>486225.03359530319</v>
      </c>
      <c r="MD137" s="1">
        <f>IF($E137+$I137+$D$7&lt;=MD$22,0,IF(MD$22-$D$7&gt;=$E137,VLOOKUP($C137,Input!$A$8:$HV$39,MATCH(MD$21,Input!$A$6:$HV$6,0),FALSE)/$G137*$F137,0))*$D137</f>
        <v>483826.70159514248</v>
      </c>
      <c r="ME137" s="1">
        <f>IF($E137+$I137+$D$7&lt;=ME$22,0,IF(ME$22-$D$7&gt;=$E137,VLOOKUP($C137,Input!$A$8:$HV$39,MATCH(ME$21,Input!$A$6:$HV$6,0),FALSE)/$G137*$F137,0))*$D137</f>
        <v>483224.25546769961</v>
      </c>
      <c r="MF137" s="1">
        <f>IF($E137+$I137+$D$7&lt;=MF$22,0,IF(MF$22-$D$7&gt;=$E137,VLOOKUP($C137,Input!$A$8:$HV$39,MATCH(MF$21,Input!$A$6:$HV$6,0),FALSE)/$G137*$F137,0))*$D137</f>
        <v>482765.79059802304</v>
      </c>
      <c r="MG137" s="1">
        <f>IF($E137+$I137+$D$7&lt;=MG$22,0,IF(MG$22-$D$7&gt;=$E137,VLOOKUP($C137,Input!$A$8:$HV$39,MATCH(MG$21,Input!$A$6:$HV$6,0),FALSE)/$G137*$F137,0))*$D137</f>
        <v>480155.89410498709</v>
      </c>
      <c r="MH137" s="1">
        <f>IF($E137+$I137+$D$7&lt;=MH$22,0,IF(MH$22-$D$7&gt;=$E137,VLOOKUP($C137,Input!$A$8:$HV$39,MATCH(MH$21,Input!$A$6:$HV$6,0),FALSE)/$G137*$F137,0))*$D137</f>
        <v>477837.91191471968</v>
      </c>
      <c r="MI137" s="1">
        <f>IF($E137+$I137+$D$7&lt;=MI$22,0,IF(MI$22-$D$7&gt;=$E137,VLOOKUP($C137,Input!$A$8:$HV$39,MATCH(MI$21,Input!$A$6:$HV$6,0),FALSE)/$G137*$F137,0))*$D137</f>
        <v>476290.39395144174</v>
      </c>
      <c r="MJ137" s="1">
        <f>IF($E137+$I137+$D$7&lt;=MJ$22,0,IF(MJ$22-$D$7&gt;=$E137,VLOOKUP($C137,Input!$A$8:$HV$39,MATCH(MJ$21,Input!$A$6:$HV$6,0),FALSE)/$G137*$F137,0))*$D137</f>
        <v>0</v>
      </c>
      <c r="MK137" s="1">
        <f>IF($E137+$I137+$D$7&lt;=MK$22,0,IF(MK$22-$D$7&gt;=$E137,VLOOKUP($C137,Input!$A$8:$HV$39,MATCH(MK$21,Input!$A$6:$HV$6,0),FALSE)/$G137*$F137,0))*$D137</f>
        <v>0</v>
      </c>
      <c r="ML137" s="1">
        <f>IF($E137+$I137+$D$7&lt;=ML$22,0,IF(ML$22-$D$7&gt;=$E137,VLOOKUP($C137,Input!$A$8:$HV$39,MATCH(ML$21,Input!$A$6:$HV$6,0),FALSE)/$G137*$F137,0))*$D137</f>
        <v>0</v>
      </c>
      <c r="MM137" s="1">
        <f>IF($E137+$I137+$D$7&lt;=MM$22,0,IF(MM$22-$D$7&gt;=$E137,VLOOKUP($C137,Input!$A$8:$HV$39,MATCH(MM$21,Input!$A$6:$HV$6,0),FALSE)/$G137*$F137,0))*$D137</f>
        <v>0</v>
      </c>
      <c r="MN137" s="1">
        <f>IF($E137+$I137+$D$7&lt;=MN$22,0,IF(MN$22-$D$7&gt;=$E137,VLOOKUP($C137,Input!$A$8:$HV$39,MATCH(MN$21,Input!$A$6:$HV$6,0),FALSE)/$G137*$F137,0))*$D137</f>
        <v>0</v>
      </c>
      <c r="MO137" s="1">
        <f>IF($E137+$I137+$D$7&lt;=MO$22,0,IF(MO$22-$D$7&gt;=$E137,VLOOKUP($C137,Input!$A$8:$HV$39,MATCH(MO$21,Input!$A$6:$HV$6,0),FALSE)/$G137*$F137,0))*$D137</f>
        <v>0</v>
      </c>
      <c r="MP137" s="1">
        <f>IF($E137+$I137+$D$7&lt;=MP$22,0,IF(MP$22-$D$7&gt;=$E137,VLOOKUP($C137,Input!$A$8:$HV$39,MATCH(MP$21,Input!$A$6:$HV$6,0),FALSE)/$G137*$F137,0))*$D137</f>
        <v>0</v>
      </c>
      <c r="MQ137" s="1">
        <f>IF($E137+$I137+$D$7&lt;=MQ$22,0,IF(MQ$22-$D$7&gt;=$E137,VLOOKUP($C137,Input!$A$8:$HV$39,MATCH(MQ$21,Input!$A$6:$HV$6,0),FALSE)/$G137*$F137,0))*$D137</f>
        <v>0</v>
      </c>
      <c r="MR137" s="1">
        <f>IF($E137+$I137+$D$7&lt;=MR$22,0,IF(MR$22-$D$7&gt;=$E137,VLOOKUP($C137,Input!$A$8:$HV$39,MATCH(MR$21,Input!$A$6:$HV$6,0),FALSE)/$G137*$F137,0))*$D137</f>
        <v>0</v>
      </c>
      <c r="MS137" s="1">
        <f>IF($E137+$I137+$D$7&lt;=MS$22,0,IF(MS$22-$D$7&gt;=$E137,VLOOKUP($C137,Input!$A$8:$HV$39,MATCH(MS$21,Input!$A$6:$HV$6,0),FALSE)/$G137*$F137,0))*$D137</f>
        <v>0</v>
      </c>
      <c r="MT137" s="1">
        <f>IF($E137+$I137+$D$7&lt;=MT$22,0,IF(MT$22-$D$7&gt;=$E137,VLOOKUP($C137,Input!$A$8:$HV$39,MATCH(MT$21,Input!$A$6:$HV$6,0),FALSE)/$G137*$F137,0))*$D137</f>
        <v>0</v>
      </c>
      <c r="MU137" s="1">
        <f>IF($E137+$I137+$D$7&lt;=MU$22,0,IF(MU$22-$D$7&gt;=$E137,VLOOKUP($C137,Input!$A$8:$HV$39,MATCH(MU$21,Input!$A$6:$HV$6,0),FALSE)/$G137*$F137,0))*$D137</f>
        <v>0</v>
      </c>
      <c r="MV137" s="1">
        <f>IF($E137+$I137+$D$7&lt;=MV$22,0,IF(MV$22-$D$7&gt;=$E137,VLOOKUP($C137,Input!$A$8:$HV$39,MATCH(MV$21,Input!$A$6:$HV$6,0),FALSE)/$G137*$F137,0))*$D137</f>
        <v>0</v>
      </c>
      <c r="MW137" s="1">
        <f>IF($E137+$I137+$D$7&lt;=MW$22,0,IF(MW$22-$D$7&gt;=$E137,VLOOKUP($C137,Input!$A$8:$HV$39,MATCH(MW$21,Input!$A$6:$HV$6,0),FALSE)/$G137*$F137,0))*$D137</f>
        <v>0</v>
      </c>
      <c r="MX137" s="1">
        <f>IF($E137+$I137+$D$7&lt;=MX$22,0,IF(MX$22-$D$7&gt;=$E137,VLOOKUP($C137,Input!$A$8:$HV$39,MATCH(MX$21,Input!$A$6:$HV$6,0),FALSE)/$G137*$F137,0))*$D137</f>
        <v>0</v>
      </c>
      <c r="MZ137" t="str">
        <f>VLOOKUP($C137,Input!$A$8:$HV$39,MATCH(MZ$21,Input!$A$6:$HV$6,0),FALSE)</f>
        <v>Electricity LCFS Credit ($/kWh)</v>
      </c>
      <c r="NA137" s="1">
        <f>IF($E137+$I137+$D$7&lt;=NA$22,0,IF(NA$22-$D$7&gt;=$E137,-VLOOKUP($C137,Input!$A$8:$HV$39,MATCH(NA$21,Input!$A$6:$HV$6,0),FALSE)/$G137*$F137,0))*$D137*$G$4/100</f>
        <v>0</v>
      </c>
      <c r="NB137" s="1">
        <f>IF($E137+$I137+$D$7&lt;=NB$22,0,IF(NB$22-$D$7&gt;=$E137,-VLOOKUP($C137,Input!$A$8:$HV$39,MATCH(NB$21,Input!$A$6:$HV$6,0),FALSE)/$G137*$F137,0))*$D137*$G$4/100</f>
        <v>0</v>
      </c>
      <c r="NC137" s="1">
        <f>IF($E137+$I137+$D$7&lt;=NC$22,0,IF(NC$22-$D$7&gt;=$E137,-VLOOKUP($C137,Input!$A$8:$HV$39,MATCH(NC$21,Input!$A$6:$HV$6,0),FALSE)/$G137*$F137,0))*$D137*$G$4/100</f>
        <v>0</v>
      </c>
      <c r="ND137" s="1">
        <f>IF($E137+$I137+$D$7&lt;=ND$22,0,IF(ND$22-$D$7&gt;=$E137,-VLOOKUP($C137,Input!$A$8:$HV$39,MATCH(ND$21,Input!$A$6:$HV$6,0),FALSE)/$G137*$F137,0))*$D137*$G$4/100</f>
        <v>0</v>
      </c>
      <c r="NE137" s="1">
        <f>IF($E137+$I137+$D$7&lt;=NE$22,0,IF(NE$22-$D$7&gt;=$E137,-VLOOKUP($C137,Input!$A$8:$HV$39,MATCH(NE$21,Input!$A$6:$HV$6,0),FALSE)/$G137*$F137,0))*$D137*$G$4/100</f>
        <v>0</v>
      </c>
      <c r="NF137" s="1">
        <f>IF($E137+$I137+$D$7&lt;=NF$22,0,IF(NF$22-$D$7&gt;=$E137,-VLOOKUP($C137,Input!$A$8:$HV$39,MATCH(NF$21,Input!$A$6:$HV$6,0),FALSE)/$G137*$F137,0))*$D137*$G$4/100</f>
        <v>0</v>
      </c>
      <c r="NG137" s="1">
        <f>IF($E137+$I137+$D$7&lt;=NG$22,0,IF(NG$22-$D$7&gt;=$E137,-VLOOKUP($C137,Input!$A$8:$HV$39,MATCH(NG$21,Input!$A$6:$HV$6,0),FALSE)/$G137*$F137,0))*$D137*$G$4/100</f>
        <v>-398814.01056000002</v>
      </c>
      <c r="NH137" s="1">
        <f>IF($E137+$I137+$D$7&lt;=NH$22,0,IF(NH$22-$D$7&gt;=$E137,-VLOOKUP($C137,Input!$A$8:$HV$39,MATCH(NH$21,Input!$A$6:$HV$6,0),FALSE)/$G137*$F137,0))*$D137*$G$4/100</f>
        <v>-398814.01056000002</v>
      </c>
      <c r="NI137" s="1">
        <f>IF($E137+$I137+$D$7&lt;=NI$22,0,IF(NI$22-$D$7&gt;=$E137,-VLOOKUP($C137,Input!$A$8:$HV$39,MATCH(NI$21,Input!$A$6:$HV$6,0),FALSE)/$G137*$F137,0))*$D137*$G$4/100</f>
        <v>-398814.01056000002</v>
      </c>
      <c r="NJ137" s="1">
        <f>IF($E137+$I137+$D$7&lt;=NJ$22,0,IF(NJ$22-$D$7&gt;=$E137,-VLOOKUP($C137,Input!$A$8:$HV$39,MATCH(NJ$21,Input!$A$6:$HV$6,0),FALSE)/$G137*$F137,0))*$D137*$G$4/100</f>
        <v>-398814.01056000002</v>
      </c>
      <c r="NK137" s="1">
        <f>IF($E137+$I137+$D$7&lt;=NK$22,0,IF(NK$22-$D$7&gt;=$E137,-VLOOKUP($C137,Input!$A$8:$HV$39,MATCH(NK$21,Input!$A$6:$HV$6,0),FALSE)/$G137*$F137,0))*$D137*$G$4/100</f>
        <v>-398814.01056000002</v>
      </c>
      <c r="NL137" s="1">
        <f>IF($E137+$I137+$D$7&lt;=NL$22,0,IF(NL$22-$D$7&gt;=$E137,-VLOOKUP($C137,Input!$A$8:$HV$39,MATCH(NL$21,Input!$A$6:$HV$6,0),FALSE)/$G137*$F137,0))*$D137*$G$4/100</f>
        <v>-398814.01056000002</v>
      </c>
      <c r="NM137" s="1">
        <f>IF($E137+$I137+$D$7&lt;=NM$22,0,IF(NM$22-$D$7&gt;=$E137,-VLOOKUP($C137,Input!$A$8:$HV$39,MATCH(NM$21,Input!$A$6:$HV$6,0),FALSE)/$G137*$F137,0))*$D137*$G$4/100</f>
        <v>-398814.01056000002</v>
      </c>
      <c r="NN137" s="1">
        <f>IF($E137+$I137+$D$7&lt;=NN$22,0,IF(NN$22-$D$7&gt;=$E137,-VLOOKUP($C137,Input!$A$8:$HV$39,MATCH(NN$21,Input!$A$6:$HV$6,0),FALSE)/$G137*$F137,0))*$D137*$G$4/100</f>
        <v>-398814.01056000002</v>
      </c>
      <c r="NO137" s="1">
        <f>IF($E137+$I137+$D$7&lt;=NO$22,0,IF(NO$22-$D$7&gt;=$E137,-VLOOKUP($C137,Input!$A$8:$HV$39,MATCH(NO$21,Input!$A$6:$HV$6,0),FALSE)/$G137*$F137,0))*$D137*$G$4/100</f>
        <v>-398814.01056000002</v>
      </c>
      <c r="NP137" s="1">
        <f>IF($E137+$I137+$D$7&lt;=NP$22,0,IF(NP$22-$D$7&gt;=$E137,-VLOOKUP($C137,Input!$A$8:$HV$39,MATCH(NP$21,Input!$A$6:$HV$6,0),FALSE)/$G137*$F137,0))*$D137*$G$4/100</f>
        <v>-398814.01056000002</v>
      </c>
      <c r="NQ137" s="1">
        <f>IF($E137+$I137+$D$7&lt;=NQ$22,0,IF(NQ$22-$D$7&gt;=$E137,-VLOOKUP($C137,Input!$A$8:$HV$39,MATCH(NQ$21,Input!$A$6:$HV$6,0),FALSE)/$G137*$F137,0))*$D137*$G$4/100</f>
        <v>-398814.01056000002</v>
      </c>
      <c r="NR137" s="1">
        <f>IF($E137+$I137+$D$7&lt;=NR$22,0,IF(NR$22-$D$7&gt;=$E137,-VLOOKUP($C137,Input!$A$8:$HV$39,MATCH(NR$21,Input!$A$6:$HV$6,0),FALSE)/$G137*$F137,0))*$D137*$G$4/100</f>
        <v>-398814.01056000002</v>
      </c>
      <c r="NS137" s="1">
        <f>IF($E137+$I137+$D$7&lt;=NS$22,0,IF(NS$22-$D$7&gt;=$E137,-VLOOKUP($C137,Input!$A$8:$HV$39,MATCH(NS$21,Input!$A$6:$HV$6,0),FALSE)/$G137*$F137,0))*$D137*$G$4/100</f>
        <v>-398814.01056000002</v>
      </c>
      <c r="NT137" s="1">
        <f>IF($E137+$I137+$D$7&lt;=NT$22,0,IF(NT$22-$D$7&gt;=$E137,-VLOOKUP($C137,Input!$A$8:$HV$39,MATCH(NT$21,Input!$A$6:$HV$6,0),FALSE)/$G137*$F137,0))*$D137*$G$4/100</f>
        <v>-398814.01056000002</v>
      </c>
      <c r="NU137" s="1">
        <f>IF($E137+$I137+$D$7&lt;=NU$22,0,IF(NU$22-$D$7&gt;=$E137,-VLOOKUP($C137,Input!$A$8:$HV$39,MATCH(NU$21,Input!$A$6:$HV$6,0),FALSE)/$G137*$F137,0))*$D137*$G$4/100</f>
        <v>0</v>
      </c>
      <c r="NV137" s="1">
        <f>IF($E137+$I137+$D$7&lt;=NV$22,0,IF(NV$22-$D$7&gt;=$E137,-VLOOKUP($C137,Input!$A$8:$HV$39,MATCH(NV$21,Input!$A$6:$HV$6,0),FALSE)/$G137*$F137,0))*$D137*$G$4/100</f>
        <v>0</v>
      </c>
      <c r="NW137" s="1">
        <f>IF($E137+$I137+$D$7&lt;=NW$22,0,IF(NW$22-$D$7&gt;=$E137,-VLOOKUP($C137,Input!$A$8:$HV$39,MATCH(NW$21,Input!$A$6:$HV$6,0),FALSE)/$G137*$F137,0))*$D137*$G$4/100</f>
        <v>0</v>
      </c>
      <c r="NX137" s="1">
        <f>IF($E137+$I137+$D$7&lt;=NX$22,0,IF(NX$22-$D$7&gt;=$E137,-VLOOKUP($C137,Input!$A$8:$HV$39,MATCH(NX$21,Input!$A$6:$HV$6,0),FALSE)/$G137*$F137,0))*$D137*$G$4/100</f>
        <v>0</v>
      </c>
      <c r="NY137" s="1">
        <f>IF($E137+$I137+$D$7&lt;=NY$22,0,IF(NY$22-$D$7&gt;=$E137,-VLOOKUP($C137,Input!$A$8:$HV$39,MATCH(NY$21,Input!$A$6:$HV$6,0),FALSE)/$G137*$F137,0))*$D137*$G$4/100</f>
        <v>0</v>
      </c>
      <c r="NZ137" s="1">
        <f>IF($E137+$I137+$D$7&lt;=NZ$22,0,IF(NZ$22-$D$7&gt;=$E137,-VLOOKUP($C137,Input!$A$8:$HV$39,MATCH(NZ$21,Input!$A$6:$HV$6,0),FALSE)/$G137*$F137,0))*$D137*$G$4/100</f>
        <v>0</v>
      </c>
      <c r="OA137" s="1">
        <f>IF($E137+$I137+$D$7&lt;=OA$22,0,IF(OA$22-$D$7&gt;=$E137,-VLOOKUP($C137,Input!$A$8:$HV$39,MATCH(OA$21,Input!$A$6:$HV$6,0),FALSE)/$G137*$F137,0))*$D137*$G$4/100</f>
        <v>0</v>
      </c>
      <c r="OB137" s="1">
        <f>IF($E137+$I137+$D$7&lt;=OB$22,0,IF(OB$22-$D$7&gt;=$E137,-VLOOKUP($C137,Input!$A$8:$HV$39,MATCH(OB$21,Input!$A$6:$HV$6,0),FALSE)/$G137*$F137,0))*$D137*$G$4/100</f>
        <v>0</v>
      </c>
      <c r="OC137" s="1">
        <f>IF($E137+$I137+$D$7&lt;=OC$22,0,IF(OC$22-$D$7&gt;=$E137,-VLOOKUP($C137,Input!$A$8:$HV$39,MATCH(OC$21,Input!$A$6:$HV$6,0),FALSE)/$G137*$F137,0))*$D137*$G$4/100</f>
        <v>0</v>
      </c>
      <c r="OD137" s="1">
        <f>IF($E137+$I137+$D$7&lt;=OD$22,0,IF(OD$22-$D$7&gt;=$E137,-VLOOKUP($C137,Input!$A$8:$HV$39,MATCH(OD$21,Input!$A$6:$HV$6,0),FALSE)/$G137*$F137,0))*$D137*$G$4/100</f>
        <v>0</v>
      </c>
      <c r="OE137" s="1">
        <f>IF($E137+$I137+$D$7&lt;=OE$22,0,IF(OE$22-$D$7&gt;=$E137,-VLOOKUP($C137,Input!$A$8:$HV$39,MATCH(OE$21,Input!$A$6:$HV$6,0),FALSE)/$G137*$F137,0))*$D137*$G$4/100</f>
        <v>0</v>
      </c>
      <c r="OF137" s="1">
        <f>IF($E137+$I137+$D$7&lt;=OF$22,0,IF(OF$22-$D$7&gt;=$E137,-VLOOKUP($C137,Input!$A$8:$HV$39,MATCH(OF$21,Input!$A$6:$HV$6,0),FALSE)/$G137*$F137,0))*$D137*$G$4/100</f>
        <v>0</v>
      </c>
      <c r="OG137" s="1">
        <f>IF($E137+$I137+$D$7&lt;=OG$22,0,IF(OG$22-$D$7&gt;=$E137,-VLOOKUP($C137,Input!$A$8:$HV$39,MATCH(OG$21,Input!$A$6:$HV$6,0),FALSE)/$G137*$F137,0))*$D137*$G$4/100</f>
        <v>0</v>
      </c>
      <c r="OH137" s="1">
        <f>IF($E137+$I137+$D$7&lt;=OH$22,0,IF(OH$22-$D$7&gt;=$E137,-VLOOKUP($C137,Input!$A$8:$HV$39,MATCH(OH$21,Input!$A$6:$HV$6,0),FALSE)/$G137*$F137,0))*$D137*$G$4/100</f>
        <v>0</v>
      </c>
      <c r="OI137" s="1">
        <f>IF($E137+$I137+$D$7&lt;=OI$22,0,IF(OI$22-$D$7&gt;=$E137,-VLOOKUP($C137,Input!$A$8:$HV$39,MATCH(OI$21,Input!$A$6:$HV$6,0),FALSE)/$G137*$F137,0))*$D137*$G$4/100</f>
        <v>0</v>
      </c>
      <c r="OK137" t="str">
        <f>VLOOKUP($C137,Input!$A$8:$HW$39,MATCH(OK$21,Input!$A$6:$HW$6,0),FALSE)</f>
        <v>Charger Inspection Maint ($/year)</v>
      </c>
      <c r="OL137" s="1">
        <f>IF($E137+$I137+$D$7&lt;=OL$22,0,IF(OL$22-$D$7&gt;=$E137,IF(COUNTIF($KZ137:LP137,"&gt;0")&gt;0,VLOOKUP($C137,Input!$A$8:$HV$21,MATCH($OK$21+COUNTIF($KZ137:LP137,"&gt;0"),Input!$A$6:$HV$6,0),FALSE),0),0))*$D137</f>
        <v>0</v>
      </c>
      <c r="OM137" s="1">
        <f>IF($E137+$I137+$D$7&lt;=OM$22,0,IF(OM$22-$D$7&gt;=$E137,IF(COUNTIF($KZ137:LQ137,"&gt;0")&gt;0,VLOOKUP($C137,Input!$A$8:$HV$21,MATCH($OK$21+COUNTIF($KZ137:LQ137,"&gt;0"),Input!$A$6:$HV$6,0),FALSE),0),0))*$D137</f>
        <v>0</v>
      </c>
      <c r="ON137" s="1">
        <f>IF($E137+$I137+$D$7&lt;=ON$22,0,IF(ON$22-$D$7&gt;=$E137,IF(COUNTIF($KZ137:LR137,"&gt;0")&gt;0,VLOOKUP($C137,Input!$A$8:$HV$21,MATCH($OK$21+COUNTIF($KZ137:LR137,"&gt;0"),Input!$A$6:$HV$6,0),FALSE),0),0))*$D137</f>
        <v>0</v>
      </c>
      <c r="OO137" s="1">
        <f>IF($E137+$I137+$D$7&lt;=OO$22,0,IF(OO$22-$D$7&gt;=$E137,IF(COUNTIF($KZ137:LS137,"&gt;0")&gt;0,VLOOKUP($C137,Input!$A$8:$HV$21,MATCH($OK$21+COUNTIF($KZ137:LS137,"&gt;0"),Input!$A$6:$HV$6,0),FALSE),0),0))*$D137</f>
        <v>0</v>
      </c>
      <c r="OP137" s="1">
        <f>IF($E137+$I137+$D$7&lt;=OP$22,0,IF(OP$22-$D$7&gt;=$E137,IF(COUNTIF($KZ137:LT137,"&gt;0")&gt;0,VLOOKUP($C137,Input!$A$8:$HV$21,MATCH($OK$21+COUNTIF($KZ137:LT137,"&gt;0"),Input!$A$6:$HV$6,0),FALSE),0),0))*$D137</f>
        <v>0</v>
      </c>
      <c r="OQ137" s="1">
        <f>IF($E137+$I137+$D$7&lt;=OQ$22,0,IF(OQ$22-$D$7&gt;=$E137,IF(COUNTIF($KZ137:LU137,"&gt;0")&gt;0,VLOOKUP($C137,Input!$A$8:$HV$21,MATCH($OK$21+COUNTIF($KZ137:LU137,"&gt;0"),Input!$A$6:$HV$6,0),FALSE),0),0))*$D137</f>
        <v>0</v>
      </c>
      <c r="OR137" s="1">
        <f>IF($E137+$I137+$D$7&lt;=OR$22,0,IF(OR$22-$D$7&gt;=$E137,IF(COUNTIF($KZ137:LV137,"&gt;0")&gt;0,VLOOKUP($C137,Input!$A$8:$HV$21,MATCH($OK$21+COUNTIF($KZ137:LV137,"&gt;0"),Input!$A$6:$HV$6,0),FALSE),0),0))*$D137</f>
        <v>23500</v>
      </c>
      <c r="OS137" s="1">
        <f>IF($E137+$I137+$D$7&lt;=OS$22,0,IF(OS$22-$D$7&gt;=$E137,IF(COUNTIF($KZ137:LW137,"&gt;0")&gt;0,VLOOKUP($C137,Input!$A$8:$HV$21,MATCH($OK$21+COUNTIF($KZ137:LW137,"&gt;0"),Input!$A$6:$HV$6,0),FALSE),0),0))*$D137</f>
        <v>23500</v>
      </c>
      <c r="OT137" s="1">
        <f>IF($E137+$I137+$D$7&lt;=OT$22,0,IF(OT$22-$D$7&gt;=$E137,IF(COUNTIF($KZ137:LX137,"&gt;0")&gt;0,VLOOKUP($C137,Input!$A$8:$HV$21,MATCH($OK$21+COUNTIF($KZ137:LX137,"&gt;0"),Input!$A$6:$HV$6,0),FALSE),0),0))*$D137</f>
        <v>23500</v>
      </c>
      <c r="OU137" s="1">
        <f>IF($E137+$I137+$D$7&lt;=OU$22,0,IF(OU$22-$D$7&gt;=$E137,IF(COUNTIF($KZ137:LY137,"&gt;0")&gt;0,VLOOKUP($C137,Input!$A$8:$HV$21,MATCH($OK$21+COUNTIF($KZ137:LY137,"&gt;0"),Input!$A$6:$HV$6,0),FALSE),0),0))*$D137</f>
        <v>23500</v>
      </c>
      <c r="OV137" s="1">
        <f>IF($E137+$I137+$D$7&lt;=OV$22,0,IF(OV$22-$D$7&gt;=$E137,IF(COUNTIF($KZ137:LZ137,"&gt;0")&gt;0,VLOOKUP($C137,Input!$A$8:$HV$21,MATCH($OK$21+COUNTIF($KZ137:LZ137,"&gt;0"),Input!$A$6:$HV$6,0),FALSE),0),0))*$D137</f>
        <v>23500</v>
      </c>
      <c r="OW137" s="1">
        <f>IF($E137+$I137+$D$7&lt;=OW$22,0,IF(OW$22-$D$7&gt;=$E137,IF(COUNTIF($KZ137:MA137,"&gt;0")&gt;0,VLOOKUP($C137,Input!$A$8:$HV$21,MATCH($OK$21+COUNTIF($KZ137:MA137,"&gt;0"),Input!$A$6:$HV$6,0),FALSE),0),0))*$D137</f>
        <v>23500</v>
      </c>
      <c r="OX137" s="1">
        <f>IF($E137+$I137+$D$7&lt;=OX$22,0,IF(OX$22-$D$7&gt;=$E137,IF(COUNTIF($KZ137:MB137,"&gt;0")&gt;0,VLOOKUP($C137,Input!$A$8:$HV$21,MATCH($OK$21+COUNTIF($KZ137:MB137,"&gt;0"),Input!$A$6:$HV$6,0),FALSE),0),0))*$D137</f>
        <v>23500</v>
      </c>
      <c r="OY137" s="1">
        <f>IF($E137+$I137+$D$7&lt;=OY$22,0,IF(OY$22-$D$7&gt;=$E137,IF(COUNTIF($KZ137:MC137,"&gt;0")&gt;0,VLOOKUP($C137,Input!$A$8:$HV$21,MATCH($OK$21+COUNTIF($KZ137:MC137,"&gt;0"),Input!$A$6:$HV$6,0),FALSE),0),0))*$D137</f>
        <v>23500</v>
      </c>
      <c r="OZ137" s="1">
        <f>IF($E137+$I137+$D$7&lt;=OZ$22,0,IF(OZ$22-$D$7&gt;=$E137,IF(COUNTIF($KZ137:MD137,"&gt;0")&gt;0,VLOOKUP($C137,Input!$A$8:$HV$21,MATCH($OK$21+COUNTIF($KZ137:MD137,"&gt;0"),Input!$A$6:$HV$6,0),FALSE),0),0))*$D137</f>
        <v>23500</v>
      </c>
      <c r="PA137" s="1">
        <f>IF($E137+$I137+$D$7&lt;=PA$22,0,IF(PA$22-$D$7&gt;=$E137,IF(COUNTIF($KZ137:ME137,"&gt;0")&gt;0,VLOOKUP($C137,Input!$A$8:$HV$21,MATCH($OK$21+COUNTIF($KZ137:ME137,"&gt;0"),Input!$A$6:$HV$6,0),FALSE),0),0))*$D137</f>
        <v>23500</v>
      </c>
      <c r="PB137" s="1">
        <f>IF($E137+$I137+$D$7&lt;=PB$22,0,IF(PB$22-$D$7&gt;=$E137,IF(COUNTIF($KZ137:MF137,"&gt;0")&gt;0,VLOOKUP($C137,Input!$A$8:$HV$21,MATCH($OK$21+COUNTIF($KZ137:MF137,"&gt;0"),Input!$A$6:$HV$6,0),FALSE),0),0))*$D137</f>
        <v>23500</v>
      </c>
      <c r="PC137" s="1">
        <f>IF($E137+$I137+$D$7&lt;=PC$22,0,IF(PC$22-$D$7&gt;=$E137,IF(COUNTIF($KZ137:MG137,"&gt;0")&gt;0,VLOOKUP($C137,Input!$A$8:$HV$21,MATCH($OK$21+COUNTIF($KZ137:MG137,"&gt;0"),Input!$A$6:$HV$6,0),FALSE),0),0))*$D137</f>
        <v>23500</v>
      </c>
      <c r="PD137" s="1">
        <f>IF($E137+$I137+$D$7&lt;=PD$22,0,IF(PD$22-$D$7&gt;=$E137,IF(COUNTIF($KZ137:MH137,"&gt;0")&gt;0,VLOOKUP($C137,Input!$A$8:$HV$21,MATCH($OK$21+COUNTIF($KZ137:MH137,"&gt;0"),Input!$A$6:$HV$6,0),FALSE),0),0))*$D137</f>
        <v>23500</v>
      </c>
      <c r="PE137" s="1">
        <f>IF($E137+$I137+$D$7&lt;=PE$22,0,IF(PE$22-$D$7&gt;=$E137,IF(COUNTIF($KZ137:MI137,"&gt;0")&gt;0,VLOOKUP($C137,Input!$A$8:$HV$21,MATCH($OK$21+COUNTIF($KZ137:MI137,"&gt;0"),Input!$A$6:$HV$6,0),FALSE),0),0))*$D137</f>
        <v>23500</v>
      </c>
      <c r="PF137" s="1">
        <f>IF($E137+$I137+$D$7&lt;=PF$22,0,IF(PF$22-$D$7&gt;=$E137,IF(COUNTIF($KZ137:MJ137,"&gt;0")&gt;0,VLOOKUP($C137,Input!$A$8:$HV$21,MATCH($OK$21+COUNTIF($KZ137:MJ137,"&gt;0"),Input!$A$6:$HV$6,0),FALSE),0),0))*$D137</f>
        <v>0</v>
      </c>
      <c r="PG137" s="1">
        <f>IF($E137+$I137+$D$7&lt;=PG$22,0,IF(PG$22-$D$7&gt;=$E137,IF(COUNTIF($KZ137:MK137,"&gt;0")&gt;0,VLOOKUP($C137,Input!$A$8:$HV$21,MATCH($OK$21+COUNTIF($KZ137:MK137,"&gt;0"),Input!$A$6:$HV$6,0),FALSE),0),0))*$D137</f>
        <v>0</v>
      </c>
      <c r="PH137" s="1">
        <f>IF($E137+$I137+$D$7&lt;=PH$22,0,IF(PH$22-$D$7&gt;=$E137,IF(COUNTIF($KZ137:ML137,"&gt;0")&gt;0,VLOOKUP($C137,Input!$A$8:$HV$21,MATCH($OK$21+COUNTIF($KZ137:ML137,"&gt;0"),Input!$A$6:$HV$6,0),FALSE),0),0))*$D137</f>
        <v>0</v>
      </c>
      <c r="PI137" s="1">
        <f>IF($E137+$I137+$D$7&lt;=PI$22,0,IF(PI$22-$D$7&gt;=$E137,IF(COUNTIF($KZ137:MM137,"&gt;0")&gt;0,VLOOKUP($C137,Input!$A$8:$HV$21,MATCH($OK$21+COUNTIF($KZ137:MM137,"&gt;0"),Input!$A$6:$HV$6,0),FALSE),0),0))*$D137</f>
        <v>0</v>
      </c>
      <c r="PJ137" s="1">
        <f>IF($E137+$I137+$D$7&lt;=PJ$22,0,IF(PJ$22-$D$7&gt;=$E137,IF(COUNTIF($KZ137:MN137,"&gt;0")&gt;0,VLOOKUP($C137,Input!$A$8:$HV$21,MATCH($OK$21+COUNTIF($KZ137:MN137,"&gt;0"),Input!$A$6:$HV$6,0),FALSE),0),0))*$D137</f>
        <v>0</v>
      </c>
      <c r="PK137" s="1">
        <f>IF($E137+$I137+$D$7&lt;=PK$22,0,IF(PK$22-$D$7&gt;=$E137,IF(COUNTIF($KZ137:MO137,"&gt;0")&gt;0,VLOOKUP($C137,Input!$A$8:$HV$21,MATCH($OK$21+COUNTIF($KZ137:MO137,"&gt;0"),Input!$A$6:$HV$6,0),FALSE),0),0))*$D137</f>
        <v>0</v>
      </c>
      <c r="PL137" s="1">
        <f>IF($E137+$I137+$D$7&lt;=PL$22,0,IF(PL$22-$D$7&gt;=$E137,IF(COUNTIF($KZ137:MP137,"&gt;0")&gt;0,VLOOKUP($C137,Input!$A$8:$HV$21,MATCH($OK$21+COUNTIF($KZ137:MP137,"&gt;0"),Input!$A$6:$HV$6,0),FALSE),0),0))*$D137</f>
        <v>0</v>
      </c>
      <c r="PM137" s="1">
        <f>IF($E137+$I137+$D$7&lt;=PM$22,0,IF(PM$22-$D$7&gt;=$E137,IF(COUNTIF($KZ137:MQ137,"&gt;0")&gt;0,VLOOKUP($C137,Input!$A$8:$HV$21,MATCH($OK$21+COUNTIF($KZ137:MQ137,"&gt;0"),Input!$A$6:$HV$6,0),FALSE),0),0))*$D137</f>
        <v>0</v>
      </c>
      <c r="PN137" s="1">
        <f>IF($E137+$I137+$D$7&lt;=PN$22,0,IF(PN$22-$D$7&gt;=$E137,IF(COUNTIF($KZ137:MR137,"&gt;0")&gt;0,VLOOKUP($C137,Input!$A$8:$HV$21,MATCH($OK$21+COUNTIF($KZ137:MR137,"&gt;0"),Input!$A$6:$HV$6,0),FALSE),0),0))*$D137</f>
        <v>0</v>
      </c>
      <c r="PO137" s="1">
        <f>IF($E137+$I137+$D$7&lt;=PO$22,0,IF(PO$22-$D$7&gt;=$E137,IF(COUNTIF($KZ137:MS137,"&gt;0")&gt;0,VLOOKUP($C137,Input!$A$8:$HV$21,MATCH($OK$21+COUNTIF($KZ137:MS137,"&gt;0"),Input!$A$6:$HV$6,0),FALSE),0),0))*$D137</f>
        <v>0</v>
      </c>
      <c r="PP137" s="1">
        <f>IF($E137+$I137+$D$7&lt;=PP$22,0,IF(PP$22-$D$7&gt;=$E137,IF(COUNTIF($KZ137:MT137,"&gt;0")&gt;0,VLOOKUP($C137,Input!$A$8:$HV$21,MATCH($OK$21+COUNTIF($KZ137:MT137,"&gt;0"),Input!$A$6:$HV$6,0),FALSE),0),0))*$D137</f>
        <v>0</v>
      </c>
      <c r="PQ137" s="1">
        <f>IF($E137+$I137+$D$7&lt;=PQ$22,0,IF(PQ$22-$D$7&gt;=$E137,IF(COUNTIF($KZ137:MU137,"&gt;0")&gt;0,VLOOKUP($C137,Input!$A$8:$HV$21,MATCH($OK$21+COUNTIF($KZ137:MU137,"&gt;0"),Input!$A$6:$HV$6,0),FALSE),0),0))*$D137</f>
        <v>0</v>
      </c>
      <c r="PR137" s="1">
        <f>IF($E137+$I137+$D$7&lt;=PR$22,0,IF(PR$22-$D$7&gt;=$E137,IF(COUNTIF($KZ137:MV137,"&gt;0")&gt;0,VLOOKUP($C137,Input!$A$8:$HV$21,MATCH($OK$21+COUNTIF($KZ137:MV137,"&gt;0"),Input!$A$6:$HV$6,0),FALSE),0),0))*$D137</f>
        <v>0</v>
      </c>
      <c r="PS137" s="1">
        <f>IF($E137+$I137+$D$7&lt;=PS$22,0,IF(PS$22-$D$7&gt;=$E137,IF(COUNTIF($KZ137:MW137,"&gt;0")&gt;0,VLOOKUP($C137,Input!$A$8:$HV$21,MATCH($OK$21+COUNTIF($KZ137:MW137,"&gt;0"),Input!$A$6:$HV$6,0),FALSE),0),0))*$D137</f>
        <v>0</v>
      </c>
      <c r="PT137" s="1">
        <f>IF($E137+$I137+$D$7&lt;=PT$22,0,IF(PT$22-$D$7&gt;=$E137,IF(COUNTIF($KZ137:MX137,"&gt;0")&gt;0,VLOOKUP($C137,Input!$A$8:$HV$21,MATCH($OK$21+COUNTIF($KZ137:MX137,"&gt;0"),Input!$A$6:$HV$6,0),FALSE),0),0))*$D137</f>
        <v>0</v>
      </c>
      <c r="PV137" s="1" t="str">
        <f t="shared" si="871"/>
        <v>2022 MY All In - 40' Proterra 330 kWh {47 Buses}</v>
      </c>
      <c r="PW137" s="1">
        <f t="shared" si="951"/>
        <v>0</v>
      </c>
      <c r="PX137" s="1">
        <f t="shared" si="952"/>
        <v>0</v>
      </c>
      <c r="PY137" s="1">
        <f t="shared" si="953"/>
        <v>0</v>
      </c>
      <c r="PZ137" s="1">
        <f t="shared" si="954"/>
        <v>0</v>
      </c>
      <c r="QA137" s="1">
        <f t="shared" si="955"/>
        <v>0</v>
      </c>
      <c r="QB137" s="1">
        <f t="shared" si="956"/>
        <v>0</v>
      </c>
      <c r="QC137" s="1">
        <f t="shared" si="957"/>
        <v>40276767.551743075</v>
      </c>
      <c r="QD137" s="1">
        <f t="shared" si="958"/>
        <v>1221293.6486022435</v>
      </c>
      <c r="QE137" s="1">
        <f t="shared" si="959"/>
        <v>1224505.5883706256</v>
      </c>
      <c r="QF137" s="1">
        <f t="shared" si="960"/>
        <v>1230628.2592312433</v>
      </c>
      <c r="QG137" s="1">
        <f t="shared" si="961"/>
        <v>1240704.530162306</v>
      </c>
      <c r="QH137" s="1">
        <f t="shared" si="962"/>
        <v>1241493.0268164889</v>
      </c>
      <c r="QI137" s="1">
        <f t="shared" si="963"/>
        <v>4767119.5481525781</v>
      </c>
      <c r="QJ137" s="1">
        <f t="shared" si="964"/>
        <v>1238911.023035303</v>
      </c>
      <c r="QK137" s="1">
        <f t="shared" si="965"/>
        <v>1236512.6910351424</v>
      </c>
      <c r="QL137" s="1">
        <f t="shared" si="966"/>
        <v>1235910.2449076995</v>
      </c>
      <c r="QM137" s="1">
        <f t="shared" si="967"/>
        <v>1235451.7800380229</v>
      </c>
      <c r="QN137" s="1">
        <f t="shared" si="968"/>
        <v>1232841.8835449871</v>
      </c>
      <c r="QO137" s="1">
        <f t="shared" si="969"/>
        <v>1230523.9013547197</v>
      </c>
      <c r="QP137" s="1">
        <f t="shared" si="970"/>
        <v>1228976.3833914415</v>
      </c>
      <c r="QQ137" s="1">
        <f t="shared" si="971"/>
        <v>0</v>
      </c>
      <c r="QR137" s="1">
        <f t="shared" si="972"/>
        <v>0</v>
      </c>
      <c r="QS137" s="1">
        <f t="shared" si="973"/>
        <v>0</v>
      </c>
      <c r="QT137" s="1">
        <f t="shared" si="974"/>
        <v>0</v>
      </c>
      <c r="QU137" s="1">
        <f t="shared" si="975"/>
        <v>0</v>
      </c>
      <c r="QV137" s="1">
        <f t="shared" si="976"/>
        <v>0</v>
      </c>
      <c r="QW137" s="1">
        <f t="shared" si="977"/>
        <v>0</v>
      </c>
      <c r="QX137" s="1">
        <f t="shared" si="978"/>
        <v>0</v>
      </c>
      <c r="QY137" s="1">
        <f t="shared" si="979"/>
        <v>0</v>
      </c>
      <c r="QZ137" s="1">
        <f t="shared" si="980"/>
        <v>0</v>
      </c>
      <c r="RA137" s="1">
        <f t="shared" si="981"/>
        <v>0</v>
      </c>
      <c r="RB137" s="1">
        <f t="shared" si="982"/>
        <v>0</v>
      </c>
      <c r="RC137" s="1">
        <f t="shared" si="983"/>
        <v>0</v>
      </c>
      <c r="RD137" s="1">
        <f t="shared" si="984"/>
        <v>0</v>
      </c>
      <c r="RE137" s="1">
        <f t="shared" si="985"/>
        <v>0</v>
      </c>
      <c r="RF137" s="1">
        <f t="shared" si="986"/>
        <v>59841640.06038589</v>
      </c>
      <c r="RG137" s="1">
        <f t="shared" si="987"/>
        <v>47191491.66423133</v>
      </c>
      <c r="RH137" s="72"/>
      <c r="RI137" s="91"/>
    </row>
    <row r="138" spans="1:477" x14ac:dyDescent="0.25">
      <c r="A138" s="89"/>
      <c r="B138" s="148">
        <v>0.2</v>
      </c>
      <c r="C138" s="111" t="s">
        <v>75</v>
      </c>
      <c r="D138" s="85">
        <f t="shared" si="913"/>
        <v>47</v>
      </c>
      <c r="E138" s="83">
        <f t="shared" si="988"/>
        <v>2023</v>
      </c>
      <c r="F138" s="68">
        <f t="shared" si="870"/>
        <v>40000</v>
      </c>
      <c r="G138" s="69">
        <f>VLOOKUP($C138,Input!$A$8:$HV$39,MATCH(G$21,Input!$A$6:$HV$6,0),FALSE)</f>
        <v>0.47619047619047616</v>
      </c>
      <c r="H138" s="123">
        <f>VLOOKUP($C138,Input!$A$8:$HV$39,MATCH(H$21,Input!$A$6:$HV$6,0),FALSE)</f>
        <v>0</v>
      </c>
      <c r="I138" s="70">
        <f>VLOOKUP($C138,Input!$A$8:$HV$39,MATCH(I$21,Input!$A$6:$HV$6,0),FALSE)</f>
        <v>14</v>
      </c>
      <c r="J138" s="1">
        <f>+IF($E138=J$22,VLOOKUP($C138,Input!$A$8:$AN$39,MATCH(J$21,Input!$A$6:$AN$6,0),FALSE)+$H138,0)*$D138</f>
        <v>0</v>
      </c>
      <c r="K138" s="1">
        <f>+IF($E138=K$22,VLOOKUP($C138,Input!$A$8:$AN$39,MATCH(K$21,Input!$A$6:$AN$6,0),FALSE)+$H138,0)*$D138</f>
        <v>0</v>
      </c>
      <c r="L138" s="1">
        <f>+IF($E138=L$22,VLOOKUP($C138,Input!$A$8:$AN$39,MATCH(L$21,Input!$A$6:$AN$6,0),FALSE)+$H138,0)*$D138</f>
        <v>0</v>
      </c>
      <c r="M138" s="1">
        <f>+IF($E138=M$22,VLOOKUP($C138,Input!$A$8:$AN$39,MATCH(M$21,Input!$A$6:$AN$6,0),FALSE)+$H138,0)*$D138</f>
        <v>0</v>
      </c>
      <c r="N138" s="1">
        <f>+IF($E138=N$22,VLOOKUP($C138,Input!$A$8:$AN$39,MATCH(N$21,Input!$A$6:$AN$6,0),FALSE)+$H138,0)*$D138</f>
        <v>0</v>
      </c>
      <c r="O138" s="1">
        <f>+IF($E138=O$22,VLOOKUP($C138,Input!$A$8:$AN$39,MATCH(O$21,Input!$A$6:$AN$6,0),FALSE)+$H138,0)*$D138</f>
        <v>0</v>
      </c>
      <c r="P138" s="1">
        <f>+IF($E138=P$22,VLOOKUP($C138,Input!$A$8:$AN$39,MATCH(P$21,Input!$A$6:$AN$6,0),FALSE)+$H138,0)*$D138</f>
        <v>0</v>
      </c>
      <c r="Q138" s="1">
        <f>+IF($E138=Q$22,VLOOKUP($C138,Input!$A$8:$AN$39,MATCH(Q$21,Input!$A$6:$AN$6,0),FALSE)+$H138,0)*$D138</f>
        <v>33397210.527306139</v>
      </c>
      <c r="R138" s="1">
        <f>+IF($E138=R$22,VLOOKUP($C138,Input!$A$8:$AN$39,MATCH(R$21,Input!$A$6:$AN$6,0),FALSE)+$H138,0)*$D138</f>
        <v>0</v>
      </c>
      <c r="S138" s="1">
        <f>+IF($E138=S$22,VLOOKUP($C138,Input!$A$8:$AN$39,MATCH(S$21,Input!$A$6:$AN$6,0),FALSE)+$H138,0)*$D138</f>
        <v>0</v>
      </c>
      <c r="T138" s="1">
        <f>+IF($E138=T$22,VLOOKUP($C138,Input!$A$8:$AN$39,MATCH(T$21,Input!$A$6:$AN$6,0),FALSE)+$H138,0)*$D138</f>
        <v>0</v>
      </c>
      <c r="U138" s="1">
        <f>+IF($E138=U$22,VLOOKUP($C138,Input!$A$8:$AN$39,MATCH(U$21,Input!$A$6:$AN$6,0),FALSE)+$H138,0)*$D138</f>
        <v>0</v>
      </c>
      <c r="V138" s="1">
        <f>+IF($E138=V$22,VLOOKUP($C138,Input!$A$8:$AN$39,MATCH(V$21,Input!$A$6:$AN$6,0),FALSE)+$H138,0)*$D138</f>
        <v>0</v>
      </c>
      <c r="W138" s="1">
        <f>+IF($E138=W$22,VLOOKUP($C138,Input!$A$8:$AN$39,MATCH(W$21,Input!$A$6:$AN$6,0),FALSE)+$H138,0)*$D138</f>
        <v>0</v>
      </c>
      <c r="X138" s="1">
        <f>+IF($E138=X$22,VLOOKUP($C138,Input!$A$8:$AN$39,MATCH(X$21,Input!$A$6:$AN$6,0),FALSE)+$H138,0)*$D138</f>
        <v>0</v>
      </c>
      <c r="Y138" s="1">
        <f>+IF($E138=Y$22,VLOOKUP($C138,Input!$A$8:$AN$39,MATCH(Y$21,Input!$A$6:$AN$6,0),FALSE)+$H138,0)*$D138</f>
        <v>0</v>
      </c>
      <c r="Z138" s="1">
        <f>+IF($E138=Z$22,VLOOKUP($C138,Input!$A$8:$AN$39,MATCH(Z$21,Input!$A$6:$AN$6,0),FALSE)+$H138,0)*$D138</f>
        <v>0</v>
      </c>
      <c r="AA138" s="1">
        <f>+IF($E138=AA$22,VLOOKUP($C138,Input!$A$8:$AN$39,MATCH(AA$21,Input!$A$6:$AN$6,0),FALSE)+$H138,0)*$D138</f>
        <v>0</v>
      </c>
      <c r="AB138" s="1">
        <f>+IF($E138=AB$22,VLOOKUP($C138,Input!$A$8:$AN$39,MATCH(AB$21,Input!$A$6:$AN$6,0),FALSE)+$H138,0)*$D138</f>
        <v>0</v>
      </c>
      <c r="AC138" s="1">
        <f>+IF($E138=AC$22,VLOOKUP($C138,Input!$A$8:$AN$39,MATCH(AC$21,Input!$A$6:$AN$6,0),FALSE)+$H138,0)*$D138</f>
        <v>0</v>
      </c>
      <c r="AD138" s="1">
        <f>+IF($E138=AD$22,VLOOKUP($C138,Input!$A$8:$AN$39,MATCH(AD$21,Input!$A$6:$AN$6,0),FALSE)+$H138,0)*$D138</f>
        <v>0</v>
      </c>
      <c r="AE138" s="1">
        <f>+IF($E138=AE$22,VLOOKUP($C138,Input!$A$8:$AN$39,MATCH(AE$21,Input!$A$6:$AN$6,0),FALSE)+$H138,0)*$D138</f>
        <v>0</v>
      </c>
      <c r="AF138" s="1">
        <f>+IF($E138=AF$22,VLOOKUP($C138,Input!$A$8:$AN$39,MATCH(AF$21,Input!$A$6:$AN$6,0),FALSE)+$H138,0)*$D138</f>
        <v>0</v>
      </c>
      <c r="AG138" s="1">
        <f>+IF($E138=AG$22,VLOOKUP($C138,Input!$A$8:$AN$39,MATCH(AG$21,Input!$A$6:$AN$6,0),FALSE)+$H138,0)*$D138</f>
        <v>0</v>
      </c>
      <c r="AH138" s="1">
        <f>+IF($E138=AH$22,VLOOKUP($C138,Input!$A$8:$AN$39,MATCH(AH$21,Input!$A$6:$AN$6,0),FALSE)+$H138,0)*$D138</f>
        <v>0</v>
      </c>
      <c r="AI138" s="1">
        <f>+IF($E138=AI$22,VLOOKUP($C138,Input!$A$8:$AN$39,MATCH(AI$21,Input!$A$6:$AN$6,0),FALSE)+$H138,0)*$D138</f>
        <v>0</v>
      </c>
      <c r="AJ138" s="1">
        <f>+IF($E138=AJ$22,VLOOKUP($C138,Input!$A$8:$AN$39,MATCH(AJ$21,Input!$A$6:$AN$6,0),FALSE)+$H138,0)*$D138</f>
        <v>0</v>
      </c>
      <c r="AK138" s="1">
        <f>+IF($E138=AK$22,VLOOKUP($C138,Input!$A$8:$AN$39,MATCH(AK$21,Input!$A$6:$AN$6,0),FALSE)+$H138,0)*$D138</f>
        <v>0</v>
      </c>
      <c r="AL138" s="1">
        <f>+IF($E138=AL$22,VLOOKUP($C138,Input!$A$8:$AN$39,MATCH(AL$21,Input!$A$6:$AN$6,0),FALSE)+$H138,0)*$D138</f>
        <v>0</v>
      </c>
      <c r="AM138" s="1">
        <f>+IF($E138=AM$22,VLOOKUP($C138,Input!$A$8:$AN$39,MATCH(AM$21,Input!$A$6:$AN$6,0),FALSE)+$H138,0)*$D138</f>
        <v>0</v>
      </c>
      <c r="AN138" s="1">
        <f>+IF($E138=AN$22,VLOOKUP($C138,Input!$A$8:$AN$39,MATCH(AN$21,Input!$A$6:$AN$6,0),FALSE)+$H138,0)*$D138</f>
        <v>0</v>
      </c>
      <c r="AO138" s="1">
        <f>+IF($E138=AO$22,VLOOKUP($C138,Input!$A$8:$AN$39,MATCH(AO$21,Input!$A$6:$AN$6,0),FALSE)+$H138,0)*$D138</f>
        <v>0</v>
      </c>
      <c r="AP138" s="1">
        <f>+IF($E138=AP$22,VLOOKUP($C138,Input!$A$8:$AN$39,MATCH(AP$21,Input!$A$6:$AN$6,0),FALSE)+$H138,0)*$D138</f>
        <v>0</v>
      </c>
      <c r="AQ138" s="1">
        <f>+IF($E138=AQ$22,VLOOKUP($C138,Input!$A$8:$AN$39,MATCH(AQ$21,Input!$A$6:$AN$6,0),FALSE)+$H138,0)*$D138</f>
        <v>0</v>
      </c>
      <c r="AR138" s="1">
        <f>+IF($E138=AR$22,VLOOKUP($C138,Input!$A$8:$AN$39,MATCH(AR$21,Input!$A$6:$AN$6,0),FALSE)+$H138,0)*$D138</f>
        <v>0</v>
      </c>
      <c r="AT138" t="str">
        <f>VLOOKUP($C138,Input!$A$8:$HV$39,MATCH(AT$21,Input!$A$6:$HV$6,0),FALSE)</f>
        <v>Parts and administrative cost</v>
      </c>
      <c r="AU138" s="1">
        <f>+IF($E138=AU$22,VLOOKUP($C138,Input!$A$8:$HV$39,MATCH(AU$21,Input!$A$6:$HV$6,0),FALSE),0)*$D138</f>
        <v>0</v>
      </c>
      <c r="AV138" s="1">
        <f>+IF($E138=AV$22,VLOOKUP($C138,Input!$A$8:$HV$39,MATCH(AV$21,Input!$A$6:$HV$6,0),FALSE),0)*$D138</f>
        <v>0</v>
      </c>
      <c r="AW138" s="1">
        <f>+IF($E138=AW$22,VLOOKUP($C138,Input!$A$8:$HV$39,MATCH(AW$21,Input!$A$6:$HV$6,0),FALSE),0)*$D138</f>
        <v>0</v>
      </c>
      <c r="AX138" s="1">
        <f>+IF($E138=AX$22,VLOOKUP($C138,Input!$A$8:$HV$39,MATCH(AX$21,Input!$A$6:$HV$6,0),FALSE),0)*$D138</f>
        <v>0</v>
      </c>
      <c r="AY138" s="1">
        <f>+IF($E138=AY$22,VLOOKUP($C138,Input!$A$8:$HV$39,MATCH(AY$21,Input!$A$6:$HV$6,0),FALSE),0)*$D138</f>
        <v>0</v>
      </c>
      <c r="AZ138" s="1">
        <f>+IF($E138=AZ$22,VLOOKUP($C138,Input!$A$8:$HV$39,MATCH(AZ$21,Input!$A$6:$HV$6,0),FALSE),0)*$D138</f>
        <v>0</v>
      </c>
      <c r="BA138" s="1">
        <f>+IF($E138=BA$22,VLOOKUP($C138,Input!$A$8:$HV$39,MATCH(BA$21,Input!$A$6:$HV$6,0),FALSE),0)*$D138</f>
        <v>0</v>
      </c>
      <c r="BB138" s="1">
        <f>+IF($E138=BB$22,VLOOKUP($C138,Input!$A$8:$HV$39,MATCH(BB$21,Input!$A$6:$HV$6,0),FALSE),0)*$D138</f>
        <v>834930.26318265358</v>
      </c>
      <c r="BC138" s="1">
        <f>+IF($E138=BC$22,VLOOKUP($C138,Input!$A$8:$HV$39,MATCH(BC$21,Input!$A$6:$HV$6,0),FALSE),0)*$D138</f>
        <v>0</v>
      </c>
      <c r="BD138" s="1">
        <f>+IF($E138=BD$22,VLOOKUP($C138,Input!$A$8:$HV$39,MATCH(BD$21,Input!$A$6:$HV$6,0),FALSE),0)*$D138</f>
        <v>0</v>
      </c>
      <c r="BE138" s="1">
        <f>+IF($E138=BE$22,VLOOKUP($C138,Input!$A$8:$HV$39,MATCH(BE$21,Input!$A$6:$HV$6,0),FALSE),0)*$D138</f>
        <v>0</v>
      </c>
      <c r="BF138" s="1">
        <f>+IF($E138=BF$22,VLOOKUP($C138,Input!$A$8:$HV$39,MATCH(BF$21,Input!$A$6:$HV$6,0),FALSE),0)*$D138</f>
        <v>0</v>
      </c>
      <c r="BG138" s="1">
        <f>+IF($E138=BG$22,VLOOKUP($C138,Input!$A$8:$HV$39,MATCH(BG$21,Input!$A$6:$HV$6,0),FALSE),0)*$D138</f>
        <v>0</v>
      </c>
      <c r="BH138" s="1">
        <f>+IF($E138=BH$22,VLOOKUP($C138,Input!$A$8:$HV$39,MATCH(BH$21,Input!$A$6:$HV$6,0),FALSE),0)*$D138</f>
        <v>0</v>
      </c>
      <c r="BI138" s="1">
        <f>+IF($E138=BI$22,VLOOKUP($C138,Input!$A$8:$HV$39,MATCH(BI$21,Input!$A$6:$HV$6,0),FALSE),0)*$D138</f>
        <v>0</v>
      </c>
      <c r="BJ138" s="1">
        <f>+IF($E138=BJ$22,VLOOKUP($C138,Input!$A$8:$HV$39,MATCH(BJ$21,Input!$A$6:$HV$6,0),FALSE),0)*$D138</f>
        <v>0</v>
      </c>
      <c r="BK138" s="1">
        <f>+IF($E138=BK$22,VLOOKUP($C138,Input!$A$8:$HV$39,MATCH(BK$21,Input!$A$6:$HV$6,0),FALSE),0)*$D138</f>
        <v>0</v>
      </c>
      <c r="BL138" s="1">
        <f>+IF($E138=BL$22,VLOOKUP($C138,Input!$A$8:$HV$39,MATCH(BL$21,Input!$A$6:$HV$6,0),FALSE),0)*$D138</f>
        <v>0</v>
      </c>
      <c r="BM138" s="1">
        <f>+IF($E138=BM$22,VLOOKUP($C138,Input!$A$8:$HV$39,MATCH(BM$21,Input!$A$6:$HV$6,0),FALSE),0)*$D138</f>
        <v>0</v>
      </c>
      <c r="BN138" s="1">
        <f>+IF($E138=BN$22,VLOOKUP($C138,Input!$A$8:$HV$39,MATCH(BN$21,Input!$A$6:$HV$6,0),FALSE),0)*$D138</f>
        <v>0</v>
      </c>
      <c r="BO138" s="1">
        <f>+IF($E138=BO$22,VLOOKUP($C138,Input!$A$8:$HV$39,MATCH(BO$21,Input!$A$6:$HV$6,0),FALSE),0)*$D138</f>
        <v>0</v>
      </c>
      <c r="BP138" s="1">
        <f>+IF($E138=BP$22,VLOOKUP($C138,Input!$A$8:$HV$39,MATCH(BP$21,Input!$A$6:$HV$6,0),FALSE),0)*$D138</f>
        <v>0</v>
      </c>
      <c r="BQ138" s="1">
        <f>+IF($E138=BQ$22,VLOOKUP($C138,Input!$A$8:$HV$39,MATCH(BQ$21,Input!$A$6:$HV$6,0),FALSE),0)*$D138</f>
        <v>0</v>
      </c>
      <c r="BR138" s="1">
        <f>+IF($E138=BR$22,VLOOKUP($C138,Input!$A$8:$HV$39,MATCH(BR$21,Input!$A$6:$HV$6,0),FALSE),0)*$D138</f>
        <v>0</v>
      </c>
      <c r="BS138" s="1">
        <f>+IF($E138=BS$22,VLOOKUP($C138,Input!$A$8:$HV$39,MATCH(BS$21,Input!$A$6:$HV$6,0),FALSE),0)*$D138</f>
        <v>0</v>
      </c>
      <c r="BT138" s="1">
        <f>+IF($E138=BT$22,VLOOKUP($C138,Input!$A$8:$HV$39,MATCH(BT$21,Input!$A$6:$HV$6,0),FALSE),0)*$D138</f>
        <v>0</v>
      </c>
      <c r="BU138" s="1">
        <f>+IF($E138=BU$22,VLOOKUP($C138,Input!$A$8:$HV$39,MATCH(BU$21,Input!$A$6:$HV$6,0),FALSE),0)*$D138</f>
        <v>0</v>
      </c>
      <c r="BV138" s="1">
        <f>+IF($E138=BV$22,VLOOKUP($C138,Input!$A$8:$HV$39,MATCH(BV$21,Input!$A$6:$HV$6,0),FALSE),0)*$D138</f>
        <v>0</v>
      </c>
      <c r="BW138" s="1">
        <f>+IF($E138=BW$22,VLOOKUP($C138,Input!$A$8:$HV$39,MATCH(BW$21,Input!$A$6:$HV$6,0),FALSE),0)*$D138</f>
        <v>0</v>
      </c>
      <c r="BX138" s="1">
        <f>+IF($E138=BX$22,VLOOKUP($C138,Input!$A$8:$HV$39,MATCH(BX$21,Input!$A$6:$HV$6,0),FALSE),0)*$D138</f>
        <v>0</v>
      </c>
      <c r="BY138" s="1">
        <f>+IF($E138=BY$22,VLOOKUP($C138,Input!$A$8:$HV$39,MATCH(BY$21,Input!$A$6:$HV$6,0),FALSE),0)*$D138</f>
        <v>0</v>
      </c>
      <c r="BZ138" s="1">
        <f>+IF($E138=BZ$22,VLOOKUP($C138,Input!$A$8:$HV$39,MATCH(BZ$21,Input!$A$6:$HV$6,0),FALSE),0)*$D138</f>
        <v>0</v>
      </c>
      <c r="CA138" s="1">
        <f>+IF($E138=CA$22,VLOOKUP($C138,Input!$A$8:$HV$39,MATCH(CA$21,Input!$A$6:$HV$6,0),FALSE),0)*$D138</f>
        <v>0</v>
      </c>
      <c r="CB138" s="1">
        <f>+IF($E138=CB$22,VLOOKUP($C138,Input!$A$8:$HV$39,MATCH(CB$21,Input!$A$6:$HV$6,0),FALSE),0)*$D138</f>
        <v>0</v>
      </c>
      <c r="CC138" s="1">
        <f>+IF($E138=CC$22,VLOOKUP($C138,Input!$A$8:$HV$39,MATCH(CC$21,Input!$A$6:$HV$6,0),FALSE),0)*$D138</f>
        <v>0</v>
      </c>
      <c r="CE138" t="str">
        <f>VLOOKUP($C138,Input!$A$8:$HV$39,MATCH(CE$21,Input!$A$6:$HV$6,0),FALSE)</f>
        <v>Replace Battery @ 7 Yr</v>
      </c>
      <c r="CF138" s="1">
        <f>IF($E138+$I138+$D$7&lt;=CF$22,0,IF(CF$22-$D$7&gt;=$E138,IF(COUNTIF($KZ138:LP138,"&gt;0")&gt;0,VLOOKUP($C138,Input!$A$8:$HV$21,MATCH($CE$21+COUNTIF($KZ138:LP138,"&gt;0"),Input!$A$6:$HV$6,0),FALSE),0),0))*$D138</f>
        <v>0</v>
      </c>
      <c r="CG138" s="1">
        <f>IF($E138+$I138+$D$7&lt;=CG$22,0,IF(CG$22-$D$7&gt;=$E138,IF(COUNTIF($KZ138:LQ138,"&gt;0")&gt;0,VLOOKUP($C138,Input!$A$8:$HV$21,MATCH($CE$21+COUNTIF($KZ138:LQ138,"&gt;0"),Input!$A$6:$HV$6,0),FALSE),0),0))*$D138</f>
        <v>0</v>
      </c>
      <c r="CH138" s="1">
        <f>IF($E138+$I138+$D$7&lt;=CH$22,0,IF(CH$22-$D$7&gt;=$E138,IF(COUNTIF($KZ138:LR138,"&gt;0")&gt;0,VLOOKUP($C138,Input!$A$8:$HV$21,MATCH($CE$21+COUNTIF($KZ138:LR138,"&gt;0"),Input!$A$6:$HV$6,0),FALSE),0),0))*$D138</f>
        <v>0</v>
      </c>
      <c r="CI138" s="1">
        <f>IF($E138+$I138+$D$7&lt;=CI$22,0,IF(CI$22-$D$7&gt;=$E138,IF(COUNTIF($KZ138:LS138,"&gt;0")&gt;0,VLOOKUP($C138,Input!$A$8:$HV$21,MATCH($CE$21+COUNTIF($KZ138:LS138,"&gt;0"),Input!$A$6:$HV$6,0),FALSE),0),0))*$D138</f>
        <v>0</v>
      </c>
      <c r="CJ138" s="1">
        <f>IF($E138+$I138+$D$7&lt;=CJ$22,0,IF(CJ$22-$D$7&gt;=$E138,IF(COUNTIF($KZ138:LT138,"&gt;0")&gt;0,VLOOKUP($C138,Input!$A$8:$HV$21,MATCH($CE$21+COUNTIF($KZ138:LT138,"&gt;0"),Input!$A$6:$HV$6,0),FALSE),0),0))*$D138</f>
        <v>0</v>
      </c>
      <c r="CK138" s="1">
        <f>IF($E138+$I138+$D$7&lt;=CK$22,0,IF(CK$22-$D$7&gt;=$E138,IF(COUNTIF($KZ138:LU138,"&gt;0")&gt;0,VLOOKUP($C138,Input!$A$8:$HV$21,MATCH($CE$21+COUNTIF($KZ138:LU138,"&gt;0"),Input!$A$6:$HV$6,0),FALSE),0),0))*$D138</f>
        <v>0</v>
      </c>
      <c r="CL138" s="1">
        <f>IF($E138+$I138+$D$7&lt;=CL$22,0,IF(CL$22-$D$7&gt;=$E138,IF(COUNTIF($KZ138:LV138,"&gt;0")&gt;0,VLOOKUP($C138,Input!$A$8:$HV$21,MATCH($CE$21+COUNTIF($KZ138:LV138,"&gt;0"),Input!$A$6:$HV$6,0),FALSE),0),0))*$D138</f>
        <v>0</v>
      </c>
      <c r="CM138" s="1">
        <f>IF($E138+$I138+$D$7&lt;=CM$22,0,IF(CM$22-$D$7&gt;=$E138,IF(COUNTIF($KZ138:LW138,"&gt;0")&gt;0,VLOOKUP($C138,Input!$A$8:$HV$21,MATCH($CE$21+COUNTIF($KZ138:LW138,"&gt;0"),Input!$A$6:$HV$6,0),FALSE),0),0))*$D138</f>
        <v>0</v>
      </c>
      <c r="CN138" s="1">
        <f>IF($E138+$I138+$D$7&lt;=CN$22,0,IF(CN$22-$D$7&gt;=$E138,IF(COUNTIF($KZ138:LX138,"&gt;0")&gt;0,VLOOKUP($C138,Input!$A$8:$HV$21,MATCH($CE$21+COUNTIF($KZ138:LX138,"&gt;0"),Input!$A$6:$HV$6,0),FALSE),0),0))*$D138</f>
        <v>0</v>
      </c>
      <c r="CO138" s="1">
        <f>IF($E138+$I138+$D$7&lt;=CO$22,0,IF(CO$22-$D$7&gt;=$E138,IF(COUNTIF($KZ138:LY138,"&gt;0")&gt;0,VLOOKUP($C138,Input!$A$8:$HV$21,MATCH($CE$21+COUNTIF($KZ138:LY138,"&gt;0"),Input!$A$6:$HV$6,0),FALSE),0),0))*$D138</f>
        <v>0</v>
      </c>
      <c r="CP138" s="1">
        <f>IF($E138+$I138+$D$7&lt;=CP$22,0,IF(CP$22-$D$7&gt;=$E138,IF(COUNTIF($KZ138:LZ138,"&gt;0")&gt;0,VLOOKUP($C138,Input!$A$8:$HV$21,MATCH($CE$21+COUNTIF($KZ138:LZ138,"&gt;0"),Input!$A$6:$HV$6,0),FALSE),0),0))*$D138</f>
        <v>0</v>
      </c>
      <c r="CQ138" s="1">
        <f>IF($E138+$I138+$D$7&lt;=CQ$22,0,IF(CQ$22-$D$7&gt;=$E138,IF(COUNTIF($KZ138:MA138,"&gt;0")&gt;0,VLOOKUP($C138,Input!$A$8:$HV$21,MATCH($CE$21+COUNTIF($KZ138:MA138,"&gt;0"),Input!$A$6:$HV$6,0),FALSE),0),0))*$D138</f>
        <v>0</v>
      </c>
      <c r="CR138" s="1">
        <f>IF($E138+$I138+$D$7&lt;=CR$22,0,IF(CR$22-$D$7&gt;=$E138,IF(COUNTIF($KZ138:MB138,"&gt;0")&gt;0,VLOOKUP($C138,Input!$A$8:$HV$21,MATCH($CE$21+COUNTIF($KZ138:MB138,"&gt;0"),Input!$A$6:$HV$6,0),FALSE),0),0))*$D138</f>
        <v>0</v>
      </c>
      <c r="CS138" s="1">
        <f>IF($E138+$I138+$D$7&lt;=CS$22,0,IF(CS$22-$D$7&gt;=$E138,IF(COUNTIF($KZ138:MC138,"&gt;0")&gt;0,VLOOKUP($C138,Input!$A$8:$HV$21,MATCH($CE$21+COUNTIF($KZ138:MC138,"&gt;0"),Input!$A$6:$HV$6,0),FALSE),0),0))*$D138</f>
        <v>3525000</v>
      </c>
      <c r="CT138" s="1">
        <f>IF($E138+$I138+$D$7&lt;=CT$22,0,IF(CT$22-$D$7&gt;=$E138,IF(COUNTIF($KZ138:MD138,"&gt;0")&gt;0,VLOOKUP($C138,Input!$A$8:$HV$21,MATCH($CE$21+COUNTIF($KZ138:MD138,"&gt;0"),Input!$A$6:$HV$6,0),FALSE),0),0))*$D138</f>
        <v>0</v>
      </c>
      <c r="CU138" s="1">
        <f>IF($E138+$I138+$D$7&lt;=CU$22,0,IF(CU$22-$D$7&gt;=$E138,IF(COUNTIF($KZ138:ME138,"&gt;0")&gt;0,VLOOKUP($C138,Input!$A$8:$HV$21,MATCH($CE$21+COUNTIF($KZ138:ME138,"&gt;0"),Input!$A$6:$HV$6,0),FALSE),0),0))*$D138</f>
        <v>0</v>
      </c>
      <c r="CV138" s="1">
        <f>IF($E138+$I138+$D$7&lt;=CV$22,0,IF(CV$22-$D$7&gt;=$E138,IF(COUNTIF($KZ138:MF138,"&gt;0")&gt;0,VLOOKUP($C138,Input!$A$8:$HV$21,MATCH($CE$21+COUNTIF($KZ138:MF138,"&gt;0"),Input!$A$6:$HV$6,0),FALSE),0),0))*$D138</f>
        <v>0</v>
      </c>
      <c r="CW138" s="1">
        <f>IF($E138+$I138+$D$7&lt;=CW$22,0,IF(CW$22-$D$7&gt;=$E138,IF(COUNTIF($KZ138:MG138,"&gt;0")&gt;0,VLOOKUP($C138,Input!$A$8:$HV$21,MATCH($CE$21+COUNTIF($KZ138:MG138,"&gt;0"),Input!$A$6:$HV$6,0),FALSE),0),0))*$D138</f>
        <v>0</v>
      </c>
      <c r="CX138" s="1">
        <f>IF($E138+$I138+$D$7&lt;=CX$22,0,IF(CX$22-$D$7&gt;=$E138,IF(COUNTIF($KZ138:MH138,"&gt;0")&gt;0,VLOOKUP($C138,Input!$A$8:$HV$21,MATCH($CE$21+COUNTIF($KZ138:MH138,"&gt;0"),Input!$A$6:$HV$6,0),FALSE),0),0))*$D138</f>
        <v>0</v>
      </c>
      <c r="CY138" s="1">
        <f>IF($E138+$I138+$D$7&lt;=CY$22,0,IF(CY$22-$D$7&gt;=$E138,IF(COUNTIF($KZ138:MI138,"&gt;0")&gt;0,VLOOKUP($C138,Input!$A$8:$HV$21,MATCH($CE$21+COUNTIF($KZ138:MI138,"&gt;0"),Input!$A$6:$HV$6,0),FALSE),0),0))*$D138</f>
        <v>0</v>
      </c>
      <c r="CZ138" s="1">
        <f>IF($E138+$I138+$D$7&lt;=CZ$22,0,IF(CZ$22-$D$7&gt;=$E138,IF(COUNTIF($KZ138:MJ138,"&gt;0")&gt;0,VLOOKUP($C138,Input!$A$8:$HV$21,MATCH($CE$21+COUNTIF($KZ138:MJ138,"&gt;0"),Input!$A$6:$HV$6,0),FALSE),0),0))*$D138</f>
        <v>0</v>
      </c>
      <c r="DA138" s="1">
        <f>IF($E138+$I138+$D$7&lt;=DA$22,0,IF(DA$22-$D$7&gt;=$E138,IF(COUNTIF($KZ138:MK138,"&gt;0")&gt;0,VLOOKUP($C138,Input!$A$8:$HV$21,MATCH($CE$21+COUNTIF($KZ138:MK138,"&gt;0"),Input!$A$6:$HV$6,0),FALSE),0),0))*$D138</f>
        <v>0</v>
      </c>
      <c r="DB138" s="1">
        <f>IF($E138+$I138+$D$7&lt;=DB$22,0,IF(DB$22-$D$7&gt;=$E138,IF(COUNTIF($KZ138:ML138,"&gt;0")&gt;0,VLOOKUP($C138,Input!$A$8:$HV$21,MATCH($CE$21+COUNTIF($KZ138:ML138,"&gt;0"),Input!$A$6:$HV$6,0),FALSE),0),0))*$D138</f>
        <v>0</v>
      </c>
      <c r="DC138" s="1">
        <f>IF($E138+$I138+$D$7&lt;=DC$22,0,IF(DC$22-$D$7&gt;=$E138,IF(COUNTIF($KZ138:MM138,"&gt;0")&gt;0,VLOOKUP($C138,Input!$A$8:$HV$21,MATCH($CE$21+COUNTIF($KZ138:MM138,"&gt;0"),Input!$A$6:$HV$6,0),FALSE),0),0))*$D138</f>
        <v>0</v>
      </c>
      <c r="DD138" s="1">
        <f>IF($E138+$I138+$D$7&lt;=DD$22,0,IF(DD$22-$D$7&gt;=$E138,IF(COUNTIF($KZ138:MN138,"&gt;0")&gt;0,VLOOKUP($C138,Input!$A$8:$HV$21,MATCH($CE$21+COUNTIF($KZ138:MN138,"&gt;0"),Input!$A$6:$HV$6,0),FALSE),0),0))*$D138</f>
        <v>0</v>
      </c>
      <c r="DE138" s="1">
        <f>IF($E138+$I138+$D$7&lt;=DE$22,0,IF(DE$22-$D$7&gt;=$E138,IF(COUNTIF($KZ138:MO138,"&gt;0")&gt;0,VLOOKUP($C138,Input!$A$8:$HV$21,MATCH($CE$21+COUNTIF($KZ138:MO138,"&gt;0"),Input!$A$6:$HV$6,0),FALSE),0),0))*$D138</f>
        <v>0</v>
      </c>
      <c r="DF138" s="1">
        <f>IF($E138+$I138+$D$7&lt;=DF$22,0,IF(DF$22-$D$7&gt;=$E138,IF(COUNTIF($KZ138:MP138,"&gt;0")&gt;0,VLOOKUP($C138,Input!$A$8:$HV$21,MATCH($CE$21+COUNTIF($KZ138:MP138,"&gt;0"),Input!$A$6:$HV$6,0),FALSE),0),0))*$D138</f>
        <v>0</v>
      </c>
      <c r="DG138" s="1">
        <f>IF($E138+$I138+$D$7&lt;=DG$22,0,IF(DG$22-$D$7&gt;=$E138,IF(COUNTIF($KZ138:MQ138,"&gt;0")&gt;0,VLOOKUP($C138,Input!$A$8:$HV$21,MATCH($CE$21+COUNTIF($KZ138:MQ138,"&gt;0"),Input!$A$6:$HV$6,0),FALSE),0),0))*$D138</f>
        <v>0</v>
      </c>
      <c r="DH138" s="1">
        <f>IF($E138+$I138+$D$7&lt;=DH$22,0,IF(DH$22-$D$7&gt;=$E138,IF(COUNTIF($KZ138:MR138,"&gt;0")&gt;0,VLOOKUP($C138,Input!$A$8:$HV$21,MATCH($CE$21+COUNTIF($KZ138:MR138,"&gt;0"),Input!$A$6:$HV$6,0),FALSE),0),0))*$D138</f>
        <v>0</v>
      </c>
      <c r="DI138" s="1">
        <f>IF($E138+$I138+$D$7&lt;=DI$22,0,IF(DI$22-$D$7&gt;=$E138,IF(COUNTIF($KZ138:MS138,"&gt;0")&gt;0,VLOOKUP($C138,Input!$A$8:$HV$21,MATCH($CE$21+COUNTIF($KZ138:MS138,"&gt;0"),Input!$A$6:$HV$6,0),FALSE),0),0))*$D138</f>
        <v>0</v>
      </c>
      <c r="DJ138" s="1">
        <f>IF($E138+$I138+$D$7&lt;=DJ$22,0,IF(DJ$22-$D$7&gt;=$E138,IF(COUNTIF($KZ138:MT138,"&gt;0")&gt;0,VLOOKUP($C138,Input!$A$8:$HV$21,MATCH($CE$21+COUNTIF($KZ138:MT138,"&gt;0"),Input!$A$6:$HV$6,0),FALSE),0),0))*$D138</f>
        <v>0</v>
      </c>
      <c r="DK138" s="1">
        <f>IF($E138+$I138+$D$7&lt;=DK$22,0,IF(DK$22-$D$7&gt;=$E138,IF(COUNTIF($KZ138:MU138,"&gt;0")&gt;0,VLOOKUP($C138,Input!$A$8:$HV$21,MATCH($CE$21+COUNTIF($KZ138:MU138,"&gt;0"),Input!$A$6:$HV$6,0),FALSE),0),0))*$D138</f>
        <v>0</v>
      </c>
      <c r="DL138" s="1">
        <f>IF($E138+$I138+$D$7&lt;=DL$22,0,IF(DL$22-$D$7&gt;=$E138,IF(COUNTIF($KZ138:MV138,"&gt;0")&gt;0,VLOOKUP($C138,Input!$A$8:$HV$21,MATCH($CE$21+COUNTIF($KZ138:MV138,"&gt;0"),Input!$A$6:$HV$6,0),FALSE),0),0))*$D138</f>
        <v>0</v>
      </c>
      <c r="DM138" s="1">
        <f>IF($E138+$I138+$D$7&lt;=DM$22,0,IF(DM$22-$D$7&gt;=$E138,IF(COUNTIF($KZ138:MW138,"&gt;0")&gt;0,VLOOKUP($C138,Input!$A$8:$HV$21,MATCH($CE$21+COUNTIF($KZ138:MW138,"&gt;0"),Input!$A$6:$HV$6,0),FALSE),0),0))*$D138</f>
        <v>0</v>
      </c>
      <c r="DN138" s="1">
        <f>IF($E138+$I138+$D$7&lt;=DN$22,0,IF(DN$22-$D$7&gt;=$E138,IF(COUNTIF($KZ138:MX138,"&gt;0")&gt;0,VLOOKUP($C138,Input!$A$8:$HV$21,MATCH($CE$21+COUNTIF($KZ138:MX138,"&gt;0"),Input!$A$6:$HV$6,0),FALSE),0),0))*$D138</f>
        <v>0</v>
      </c>
      <c r="DP138" t="str">
        <f>+VLOOKUP($C138,Input!$A$8:$GZ$39,MATCH(DP$21,Input!$A$6:$GZ$6,0),FALSE)</f>
        <v>Bus Maintenance at 0.6/mile</v>
      </c>
      <c r="DQ138" s="1">
        <f>IF($E138+$I138+$D$7&lt;=DQ$22,0,IF(DQ$22-$D$7&gt;=$E138,IF(COUNTIF($KZ138:LP138,"&gt;0")&gt;0,VLOOKUP($C138,Input!$A$8:$HV$21,MATCH($DP$21+COUNTIF($KZ138:LP138,"&gt;0"),Input!$A$6:$HV$6,0),FALSE),0),0))*$D138*$F138</f>
        <v>0</v>
      </c>
      <c r="DR138" s="1">
        <f>IF($E138+$I138+$D$7&lt;=DR$22,0,IF(DR$22-$D$7&gt;=$E138,IF(COUNTIF($KZ138:LQ138,"&gt;0")&gt;0,VLOOKUP($C138,Input!$A$8:$HV$21,MATCH($DP$21+COUNTIF($KZ138:LQ138,"&gt;0"),Input!$A$6:$HV$6,0),FALSE),0),0))*$D138*$F138</f>
        <v>0</v>
      </c>
      <c r="DS138" s="1">
        <f>IF($E138+$I138+$D$7&lt;=DS$22,0,IF(DS$22-$D$7&gt;=$E138,IF(COUNTIF($KZ138:LR138,"&gt;0")&gt;0,VLOOKUP($C138,Input!$A$8:$HV$21,MATCH($DP$21+COUNTIF($KZ138:LR138,"&gt;0"),Input!$A$6:$HV$6,0),FALSE),0),0))*$D138*$F138</f>
        <v>0</v>
      </c>
      <c r="DT138" s="1">
        <f>IF($E138+$I138+$D$7&lt;=DT$22,0,IF(DT$22-$D$7&gt;=$E138,IF(COUNTIF($KZ138:LS138,"&gt;0")&gt;0,VLOOKUP($C138,Input!$A$8:$HV$21,MATCH($DP$21+COUNTIF($KZ138:LS138,"&gt;0"),Input!$A$6:$HV$6,0),FALSE),0),0))*$D138*$F138</f>
        <v>0</v>
      </c>
      <c r="DU138" s="1">
        <f>IF($E138+$I138+$D$7&lt;=DU$22,0,IF(DU$22-$D$7&gt;=$E138,IF(COUNTIF($KZ138:LT138,"&gt;0")&gt;0,VLOOKUP($C138,Input!$A$8:$HV$21,MATCH($DP$21+COUNTIF($KZ138:LT138,"&gt;0"),Input!$A$6:$HV$6,0),FALSE),0),0))*$D138*$F138</f>
        <v>0</v>
      </c>
      <c r="DV138" s="1">
        <f>IF($E138+$I138+$D$7&lt;=DV$22,0,IF(DV$22-$D$7&gt;=$E138,IF(COUNTIF($KZ138:LU138,"&gt;0")&gt;0,VLOOKUP($C138,Input!$A$8:$HV$21,MATCH($DP$21+COUNTIF($KZ138:LU138,"&gt;0"),Input!$A$6:$HV$6,0),FALSE),0),0))*$D138*$F138</f>
        <v>0</v>
      </c>
      <c r="DW138" s="1">
        <f>IF($E138+$I138+$D$7&lt;=DW$22,0,IF(DW$22-$D$7&gt;=$E138,IF(COUNTIF($KZ138:LV138,"&gt;0")&gt;0,VLOOKUP($C138,Input!$A$8:$HV$21,MATCH($DP$21+COUNTIF($KZ138:LV138,"&gt;0"),Input!$A$6:$HV$6,0),FALSE),0),0))*$D138*$F138</f>
        <v>0</v>
      </c>
      <c r="DX138" s="1">
        <f>IF($E138+$I138+$D$7&lt;=DX$22,0,IF(DX$22-$D$7&gt;=$E138,IF(COUNTIF($KZ138:LW138,"&gt;0")&gt;0,VLOOKUP($C138,Input!$A$8:$HV$21,MATCH($DP$21+COUNTIF($KZ138:LW138,"&gt;0"),Input!$A$6:$HV$6,0),FALSE),0),0))*$D138*$F138</f>
        <v>1128000</v>
      </c>
      <c r="DY138" s="1">
        <f>IF($E138+$I138+$D$7&lt;=DY$22,0,IF(DY$22-$D$7&gt;=$E138,IF(COUNTIF($KZ138:LX138,"&gt;0")&gt;0,VLOOKUP($C138,Input!$A$8:$HV$21,MATCH($DP$21+COUNTIF($KZ138:LX138,"&gt;0"),Input!$A$6:$HV$6,0),FALSE),0),0))*$D138*$F138</f>
        <v>1128000</v>
      </c>
      <c r="DZ138" s="1">
        <f>IF($E138+$I138+$D$7&lt;=DZ$22,0,IF(DZ$22-$D$7&gt;=$E138,IF(COUNTIF($KZ138:LY138,"&gt;0")&gt;0,VLOOKUP($C138,Input!$A$8:$HV$21,MATCH($DP$21+COUNTIF($KZ138:LY138,"&gt;0"),Input!$A$6:$HV$6,0),FALSE),0),0))*$D138*$F138</f>
        <v>1128000</v>
      </c>
      <c r="EA138" s="1">
        <f>IF($E138+$I138+$D$7&lt;=EA$22,0,IF(EA$22-$D$7&gt;=$E138,IF(COUNTIF($KZ138:LZ138,"&gt;0")&gt;0,VLOOKUP($C138,Input!$A$8:$HV$21,MATCH($DP$21+COUNTIF($KZ138:LZ138,"&gt;0"),Input!$A$6:$HV$6,0),FALSE),0),0))*$D138*$F138</f>
        <v>1128000</v>
      </c>
      <c r="EB138" s="1">
        <f>IF($E138+$I138+$D$7&lt;=EB$22,0,IF(EB$22-$D$7&gt;=$E138,IF(COUNTIF($KZ138:MA138,"&gt;0")&gt;0,VLOOKUP($C138,Input!$A$8:$HV$21,MATCH($DP$21+COUNTIF($KZ138:MA138,"&gt;0"),Input!$A$6:$HV$6,0),FALSE),0),0))*$D138*$F138</f>
        <v>1128000</v>
      </c>
      <c r="EC138" s="1">
        <f>IF($E138+$I138+$D$7&lt;=EC$22,0,IF(EC$22-$D$7&gt;=$E138,IF(COUNTIF($KZ138:MB138,"&gt;0")&gt;0,VLOOKUP($C138,Input!$A$8:$HV$21,MATCH($DP$21+COUNTIF($KZ138:MB138,"&gt;0"),Input!$A$6:$HV$6,0),FALSE),0),0))*$D138*$F138</f>
        <v>1128000</v>
      </c>
      <c r="ED138" s="1">
        <f>IF($E138+$I138+$D$7&lt;=ED$22,0,IF(ED$22-$D$7&gt;=$E138,IF(COUNTIF($KZ138:MC138,"&gt;0")&gt;0,VLOOKUP($C138,Input!$A$8:$HV$21,MATCH($DP$21+COUNTIF($KZ138:MC138,"&gt;0"),Input!$A$6:$HV$6,0),FALSE),0),0))*$D138*$F138</f>
        <v>1128000</v>
      </c>
      <c r="EE138" s="1">
        <f>IF($E138+$I138+$D$7&lt;=EE$22,0,IF(EE$22-$D$7&gt;=$E138,IF(COUNTIF($KZ138:MD138,"&gt;0")&gt;0,VLOOKUP($C138,Input!$A$8:$HV$21,MATCH($DP$21+COUNTIF($KZ138:MD138,"&gt;0"),Input!$A$6:$HV$6,0),FALSE),0),0))*$D138*$F138</f>
        <v>1128000</v>
      </c>
      <c r="EF138" s="1">
        <f>IF($E138+$I138+$D$7&lt;=EF$22,0,IF(EF$22-$D$7&gt;=$E138,IF(COUNTIF($KZ138:ME138,"&gt;0")&gt;0,VLOOKUP($C138,Input!$A$8:$HV$21,MATCH($DP$21+COUNTIF($KZ138:ME138,"&gt;0"),Input!$A$6:$HV$6,0),FALSE),0),0))*$D138*$F138</f>
        <v>1128000</v>
      </c>
      <c r="EG138" s="1">
        <f>IF($E138+$I138+$D$7&lt;=EG$22,0,IF(EG$22-$D$7&gt;=$E138,IF(COUNTIF($KZ138:MF138,"&gt;0")&gt;0,VLOOKUP($C138,Input!$A$8:$HV$21,MATCH($DP$21+COUNTIF($KZ138:MF138,"&gt;0"),Input!$A$6:$HV$6,0),FALSE),0),0))*$D138*$F138</f>
        <v>1128000</v>
      </c>
      <c r="EH138" s="1">
        <f>IF($E138+$I138+$D$7&lt;=EH$22,0,IF(EH$22-$D$7&gt;=$E138,IF(COUNTIF($KZ138:MG138,"&gt;0")&gt;0,VLOOKUP($C138,Input!$A$8:$HV$21,MATCH($DP$21+COUNTIF($KZ138:MG138,"&gt;0"),Input!$A$6:$HV$6,0),FALSE),0),0))*$D138*$F138</f>
        <v>1128000</v>
      </c>
      <c r="EI138" s="1">
        <f>IF($E138+$I138+$D$7&lt;=EI$22,0,IF(EI$22-$D$7&gt;=$E138,IF(COUNTIF($KZ138:MH138,"&gt;0")&gt;0,VLOOKUP($C138,Input!$A$8:$HV$21,MATCH($DP$21+COUNTIF($KZ138:MH138,"&gt;0"),Input!$A$6:$HV$6,0),FALSE),0),0))*$D138*$F138</f>
        <v>1128000</v>
      </c>
      <c r="EJ138" s="1">
        <f>IF($E138+$I138+$D$7&lt;=EJ$22,0,IF(EJ$22-$D$7&gt;=$E138,IF(COUNTIF($KZ138:MI138,"&gt;0")&gt;0,VLOOKUP($C138,Input!$A$8:$HV$21,MATCH($DP$21+COUNTIF($KZ138:MI138,"&gt;0"),Input!$A$6:$HV$6,0),FALSE),0),0))*$D138*$F138</f>
        <v>1128000</v>
      </c>
      <c r="EK138" s="1">
        <f>IF($E138+$I138+$D$7&lt;=EK$22,0,IF(EK$22-$D$7&gt;=$E138,IF(COUNTIF($KZ138:MJ138,"&gt;0")&gt;0,VLOOKUP($C138,Input!$A$8:$HV$21,MATCH($DP$21+COUNTIF($KZ138:MJ138,"&gt;0"),Input!$A$6:$HV$6,0),FALSE),0),0))*$D138*$F138</f>
        <v>1128000</v>
      </c>
      <c r="EL138" s="1">
        <f>IF($E138+$I138+$D$7&lt;=EL$22,0,IF(EL$22-$D$7&gt;=$E138,IF(COUNTIF($KZ138:MK138,"&gt;0")&gt;0,VLOOKUP($C138,Input!$A$8:$HV$21,MATCH($DP$21+COUNTIF($KZ138:MK138,"&gt;0"),Input!$A$6:$HV$6,0),FALSE),0),0))*$D138*$F138</f>
        <v>0</v>
      </c>
      <c r="EM138" s="1">
        <f>IF($E138+$I138+$D$7&lt;=EM$22,0,IF(EM$22-$D$7&gt;=$E138,IF(COUNTIF($KZ138:ML138,"&gt;0")&gt;0,VLOOKUP($C138,Input!$A$8:$HV$21,MATCH($DP$21+COUNTIF($KZ138:ML138,"&gt;0"),Input!$A$6:$HV$6,0),FALSE),0),0))*$D138*$F138</f>
        <v>0</v>
      </c>
      <c r="EN138" s="1">
        <f>IF($E138+$I138+$D$7&lt;=EN$22,0,IF(EN$22-$D$7&gt;=$E138,IF(COUNTIF($KZ138:MM138,"&gt;0")&gt;0,VLOOKUP($C138,Input!$A$8:$HV$21,MATCH($DP$21+COUNTIF($KZ138:MM138,"&gt;0"),Input!$A$6:$HV$6,0),FALSE),0),0))*$D138*$F138</f>
        <v>0</v>
      </c>
      <c r="EO138" s="1">
        <f>IF($E138+$I138+$D$7&lt;=EO$22,0,IF(EO$22-$D$7&gt;=$E138,IF(COUNTIF($KZ138:MN138,"&gt;0")&gt;0,VLOOKUP($C138,Input!$A$8:$HV$21,MATCH($DP$21+COUNTIF($KZ138:MN138,"&gt;0"),Input!$A$6:$HV$6,0),FALSE),0),0))*$D138*$F138</f>
        <v>0</v>
      </c>
      <c r="EP138" s="1">
        <f>IF($E138+$I138+$D$7&lt;=EP$22,0,IF(EP$22-$D$7&gt;=$E138,IF(COUNTIF($KZ138:MO138,"&gt;0")&gt;0,VLOOKUP($C138,Input!$A$8:$HV$21,MATCH($DP$21+COUNTIF($KZ138:MO138,"&gt;0"),Input!$A$6:$HV$6,0),FALSE),0),0))*$D138*$F138</f>
        <v>0</v>
      </c>
      <c r="EQ138" s="1">
        <f>IF($E138+$I138+$D$7&lt;=EQ$22,0,IF(EQ$22-$D$7&gt;=$E138,IF(COUNTIF($KZ138:MP138,"&gt;0")&gt;0,VLOOKUP($C138,Input!$A$8:$HV$21,MATCH($DP$21+COUNTIF($KZ138:MP138,"&gt;0"),Input!$A$6:$HV$6,0),FALSE),0),0))*$D138*$F138</f>
        <v>0</v>
      </c>
      <c r="ER138" s="1">
        <f>IF($E138+$I138+$D$7&lt;=ER$22,0,IF(ER$22-$D$7&gt;=$E138,IF(COUNTIF($KZ138:MQ138,"&gt;0")&gt;0,VLOOKUP($C138,Input!$A$8:$HV$21,MATCH($DP$21+COUNTIF($KZ138:MQ138,"&gt;0"),Input!$A$6:$HV$6,0),FALSE),0),0))*$D138*$F138</f>
        <v>0</v>
      </c>
      <c r="ES138" s="1">
        <f>IF($E138+$I138+$D$7&lt;=ES$22,0,IF(ES$22-$D$7&gt;=$E138,IF(COUNTIF($KZ138:MR138,"&gt;0")&gt;0,VLOOKUP($C138,Input!$A$8:$HV$21,MATCH($DP$21+COUNTIF($KZ138:MR138,"&gt;0"),Input!$A$6:$HV$6,0),FALSE),0),0))*$D138*$F138</f>
        <v>0</v>
      </c>
      <c r="ET138" s="1">
        <f>IF($E138+$I138+$D$7&lt;=ET$22,0,IF(ET$22-$D$7&gt;=$E138,IF(COUNTIF($KZ138:MS138,"&gt;0")&gt;0,VLOOKUP($C138,Input!$A$8:$HV$21,MATCH($DP$21+COUNTIF($KZ138:MS138,"&gt;0"),Input!$A$6:$HV$6,0),FALSE),0),0))*$D138*$F138</f>
        <v>0</v>
      </c>
      <c r="EU138" s="1">
        <f>IF($E138+$I138+$D$7&lt;=EU$22,0,IF(EU$22-$D$7&gt;=$E138,IF(COUNTIF($KZ138:MT138,"&gt;0")&gt;0,VLOOKUP($C138,Input!$A$8:$HV$21,MATCH($DP$21+COUNTIF($KZ138:MT138,"&gt;0"),Input!$A$6:$HV$6,0),FALSE),0),0))*$D138*$F138</f>
        <v>0</v>
      </c>
      <c r="EV138" s="1">
        <f>IF($E138+$I138+$D$7&lt;=EV$22,0,IF(EV$22-$D$7&gt;=$E138,IF(COUNTIF($KZ138:MU138,"&gt;0")&gt;0,VLOOKUP($C138,Input!$A$8:$HV$21,MATCH($DP$21+COUNTIF($KZ138:MU138,"&gt;0"),Input!$A$6:$HV$6,0),FALSE),0),0))*$D138*$F138</f>
        <v>0</v>
      </c>
      <c r="EW138" s="1">
        <f>IF($E138+$I138+$D$7&lt;=EW$22,0,IF(EW$22-$D$7&gt;=$E138,IF(COUNTIF($KZ138:MV138,"&gt;0")&gt;0,VLOOKUP($C138,Input!$A$8:$HV$21,MATCH($DP$21+COUNTIF($KZ138:MV138,"&gt;0"),Input!$A$6:$HV$6,0),FALSE),0),0))*$D138*$F138</f>
        <v>0</v>
      </c>
      <c r="EX138" s="1">
        <f>IF($E138+$I138+$D$7&lt;=EX$22,0,IF(EX$22-$D$7&gt;=$E138,IF(COUNTIF($KZ138:MW138,"&gt;0")&gt;0,VLOOKUP($C138,Input!$A$8:$HV$21,MATCH($DP$21+COUNTIF($KZ138:MW138,"&gt;0"),Input!$A$6:$HV$6,0),FALSE),0),0))*$D138*$F138</f>
        <v>0</v>
      </c>
      <c r="EY138" s="1">
        <f>IF($E138+$I138+$D$7&lt;=EY$22,0,IF(EY$22-$D$7&gt;=$E138,IF(COUNTIF($KZ138:MX138,"&gt;0")&gt;0,VLOOKUP($C138,Input!$A$8:$HV$21,MATCH($DP$21+COUNTIF($KZ138:MX138,"&gt;0"),Input!$A$6:$HV$6,0),FALSE),0),0))*$D138*$F138</f>
        <v>0</v>
      </c>
      <c r="EZ138" s="1"/>
      <c r="FA138" t="str">
        <f>VLOOKUP($C138,Input!$A$8:$GZ$39,MATCH(FA$21,Input!$A$6:$GZ$6,0),FALSE)</f>
        <v>Charger installation; electrical upgrade</v>
      </c>
      <c r="FB138">
        <f>IF((VLOOKUP($C138,Input!$A$8:$GZ$39,MATCH(FB$21,Input!$A$6:$GZ$6,0),FALSE))="Y",$D138/VLOOKUP($C138,Input!$A$8:$GZ$39,MATCH(FC$21,Input!$A$6:$GZ$6,0),FALSE),0)</f>
        <v>0</v>
      </c>
      <c r="FC138">
        <f>IF((VLOOKUP($C138,Input!$A$8:$GZ$39,MATCH(FB$21,Input!$A$6:$GZ$6,0),FALSE))="Y",0,IF((VLOOKUP($C138,Input!$A$8:$GZ$39,MATCH(FC$21,Input!$A$6:$GZ$6,0),FALSE))&gt;0,$D138/VLOOKUP($C138,Input!$A$8:$GZ$39,MATCH(FC$21,Input!$A$6:$GZ$6,0),FALSE),0))</f>
        <v>47</v>
      </c>
      <c r="FD138" s="1">
        <f>+IF($E138=FD$22,VLOOKUP($C138,Input!$A$8:$GZ$39,MATCH(FD$21,Input!$A$6:$GZ$6,0),FALSE),0)*IF(FD$110&gt;=MAX(FC$110:$FD$110),MIN((FD$110-MAX(FC$110:$FD$110)),(FD$110-FC$110)),0)+IF($E138=FD$22,VLOOKUP($C138,Input!$A$8:$GZ$39,MATCH(FD$21,Input!$A$6:$GZ$6,0),FALSE),0)*IF(FD$109&gt;=MAX(FC$109:$FD$109),MIN((FD$109-MAX(FC$109:$FD$109)),(FD$109-FC$109)),0)</f>
        <v>0</v>
      </c>
      <c r="FE138" s="1">
        <f>+IF($E138=FE$22,VLOOKUP($C138,Input!$A$8:$GZ$39,MATCH(FE$21,Input!$A$6:$GZ$6,0),FALSE),0)*IF(FE$110&gt;=MAX(FD$110:$FD$110),MIN((FE$110-MAX(FD$110:$FD$110)),(FE$110-FD$110)),0)+IF($E138=FE$22,VLOOKUP($C138,Input!$A$8:$GZ$39,MATCH(FE$21,Input!$A$6:$GZ$6,0),FALSE),0)*IF(FE$109&gt;=MAX(FD$109:$FD$109),MIN((FE$109-MAX(FD$109:$FD$109)),(FE$109-FD$109)),0)</f>
        <v>0</v>
      </c>
      <c r="FF138" s="1">
        <f>+IF($E138=FF$22,VLOOKUP($C138,Input!$A$8:$GZ$39,MATCH(FF$21,Input!$A$6:$GZ$6,0),FALSE),0)*IF(FF$110&gt;=MAX($FD$110:FE$110),MIN((FF$110-MAX($FD$110:FE$110)),(FF$110-FE$110)),0)+IF($E138=FF$22,VLOOKUP($C138,Input!$A$8:$GZ$39,MATCH(FF$21,Input!$A$6:$GZ$6,0),FALSE),0)*IF(FF$109&gt;=MAX($FD$109:FE$109),MIN((FF$109-MAX($FD$109:FE$109)),(FF$109-FE$109)),0)</f>
        <v>0</v>
      </c>
      <c r="FG138" s="1">
        <f>+IF($E138=FG$22,VLOOKUP($C138,Input!$A$8:$GZ$39,MATCH(FG$21,Input!$A$6:$GZ$6,0),FALSE),0)*IF(FG$110&gt;=MAX($FD$110:FF$110),MIN((FG$110-MAX($FD$110:FF$110)),(FG$110-FF$110)),0)+IF($E138=FG$22,VLOOKUP($C138,Input!$A$8:$GZ$39,MATCH(FG$21,Input!$A$6:$GZ$6,0),FALSE),0)*IF(FG$109&gt;=MAX($FD$109:FF$109),MIN((FG$109-MAX($FD$109:FF$109)),(FG$109-FF$109)),0)</f>
        <v>0</v>
      </c>
      <c r="FH138" s="1">
        <f>+IF($E138=FH$22,VLOOKUP($C138,Input!$A$8:$GZ$39,MATCH(FH$21,Input!$A$6:$GZ$6,0),FALSE),0)*IF(FH$110&gt;=MAX($FD$110:FG$110),MIN((FH$110-MAX($FD$110:FG$110)),(FH$110-FG$110)),0)+IF($E138=FH$22,VLOOKUP($C138,Input!$A$8:$GZ$39,MATCH(FH$21,Input!$A$6:$GZ$6,0),FALSE),0)*IF(FH$109&gt;=MAX($FD$109:FG$109),MIN((FH$109-MAX($FD$109:FG$109)),(FH$109-FG$109)),0)</f>
        <v>0</v>
      </c>
      <c r="FI138" s="1">
        <f>+IF($E138=FI$22,VLOOKUP($C138,Input!$A$8:$GZ$39,MATCH(FI$21,Input!$A$6:$GZ$6,0),FALSE),0)*IF(FI$110&gt;=MAX($FD$110:FH$110),MIN((FI$110-MAX($FD$110:FH$110)),(FI$110-FH$110)),0)+IF($E138=FI$22,VLOOKUP($C138,Input!$A$8:$GZ$39,MATCH(FI$21,Input!$A$6:$GZ$6,0),FALSE),0)*IF(FI$109&gt;=MAX($FD$109:FH$109),MIN((FI$109-MAX($FD$109:FH$109)),(FI$109-FH$109)),0)</f>
        <v>0</v>
      </c>
      <c r="FJ138" s="1">
        <f>+IF($E138=FJ$22,VLOOKUP($C138,Input!$A$8:$GZ$39,MATCH(FJ$21,Input!$A$6:$GZ$6,0),FALSE),0)*IF(FJ$110&gt;=MAX($FD$110:FI$110),MIN((FJ$110-MAX($FD$110:FI$110)),(FJ$110-FI$110)),0)+IF($E138=FJ$22,VLOOKUP($C138,Input!$A$8:$GZ$39,MATCH(FJ$21,Input!$A$6:$GZ$6,0),FALSE),0)*IF(FJ$109&gt;=MAX($FD$109:FI$109),MIN((FJ$109-MAX($FD$109:FI$109)),(FJ$109-FI$109)),0)</f>
        <v>0</v>
      </c>
      <c r="FK138" s="1">
        <f>+IF($E138=FK$22,VLOOKUP($C138,Input!$A$8:$GZ$39,MATCH(FK$21,Input!$A$6:$GZ$6,0),FALSE),0)*IF(FK$110&gt;=MAX($FD$110:FJ$110),MIN((FK$110-MAX($FD$110:FJ$110)),(FK$110-FJ$110)),0)+IF($E138=FK$22,VLOOKUP($C138,Input!$A$8:$GZ$39,MATCH(FK$21,Input!$A$6:$GZ$6,0),FALSE),0)*IF(FK$109&gt;=MAX($FD$109:FJ$109),MIN((FK$109-MAX($FD$109:FJ$109)),(FK$109-FJ$109)),0)</f>
        <v>2585000</v>
      </c>
      <c r="FL138" s="1">
        <f>+IF($E138=FL$22,VLOOKUP($C138,Input!$A$8:$GZ$39,MATCH(FL$21,Input!$A$6:$GZ$6,0),FALSE),0)*IF(FL$110&gt;=MAX($FD$110:FK$110),MIN((FL$110-MAX($FD$110:FK$110)),(FL$110-FK$110)),0)+IF($E138=FL$22,VLOOKUP($C138,Input!$A$8:$GZ$39,MATCH(FL$21,Input!$A$6:$GZ$6,0),FALSE),0)*IF(FL$109&gt;=MAX($FD$109:FK$109),MIN((FL$109-MAX($FD$109:FK$109)),(FL$109-FK$109)),0)</f>
        <v>0</v>
      </c>
      <c r="FM138" s="1">
        <f>+IF($E138=FM$22,VLOOKUP($C138,Input!$A$8:$GZ$39,MATCH(FM$21,Input!$A$6:$GZ$6,0),FALSE),0)*IF(FM$110&gt;=MAX($FD$110:FL$110),MIN((FM$110-MAX($FD$110:FL$110)),(FM$110-FL$110)),0)+IF($E138=FM$22,VLOOKUP($C138,Input!$A$8:$GZ$39,MATCH(FM$21,Input!$A$6:$GZ$6,0),FALSE),0)*IF(FM$109&gt;=MAX($FD$109:FL$109),MIN((FM$109-MAX($FD$109:FL$109)),(FM$109-FL$109)),0)</f>
        <v>0</v>
      </c>
      <c r="FN138" s="1">
        <f>+IF($E138=FN$22,VLOOKUP($C138,Input!$A$8:$GZ$39,MATCH(FN$21,Input!$A$6:$GZ$6,0),FALSE),0)*IF(FN$110&gt;=MAX($FD$110:FM$110),MIN((FN$110-MAX($FD$110:FM$110)),(FN$110-FM$110)),0)+IF($E138=FN$22,VLOOKUP($C138,Input!$A$8:$GZ$39,MATCH(FN$21,Input!$A$6:$GZ$6,0),FALSE),0)*IF(FN$109&gt;=MAX($FD$109:FM$109),MIN((FN$109-MAX($FD$109:FM$109)),(FN$109-FM$109)),0)</f>
        <v>0</v>
      </c>
      <c r="FO138" s="1">
        <f>+IF($E138=FO$22,VLOOKUP($C138,Input!$A$8:$GZ$39,MATCH(FO$21,Input!$A$6:$GZ$6,0),FALSE),0)*IF(FO$110&gt;=MAX($FD$110:FN$110),MIN((FO$110-MAX($FD$110:FN$110)),(FO$110-FN$110)),0)+IF($E138=FO$22,VLOOKUP($C138,Input!$A$8:$GZ$39,MATCH(FO$21,Input!$A$6:$GZ$6,0),FALSE),0)*IF(FO$109&gt;=MAX($FD$109:FN$109),MIN((FO$109-MAX($FD$109:FN$109)),(FO$109-FN$109)),0)</f>
        <v>0</v>
      </c>
      <c r="FP138" s="1">
        <f>+IF($E138=FP$22,VLOOKUP($C138,Input!$A$8:$GZ$39,MATCH(FP$21,Input!$A$6:$GZ$6,0),FALSE),0)*IF(FP$110&gt;=MAX($FD$110:FO$110),MIN((FP$110-MAX($FD$110:FO$110)),(FP$110-FO$110)),0)+IF($E138=FP$22,VLOOKUP($C138,Input!$A$8:$GZ$39,MATCH(FP$21,Input!$A$6:$GZ$6,0),FALSE),0)*IF(FP$109&gt;=MAX($FD$109:FO$109),MIN((FP$109-MAX($FD$109:FO$109)),(FP$109-FO$109)),0)</f>
        <v>0</v>
      </c>
      <c r="FQ138" s="1">
        <f>+IF($E138=FQ$22,VLOOKUP($C138,Input!$A$8:$GZ$39,MATCH(FQ$21,Input!$A$6:$GZ$6,0),FALSE),0)*IF(FQ$110&gt;=MAX($FD$110:FP$110),MIN((FQ$110-MAX($FD$110:FP$110)),(FQ$110-FP$110)),0)+IF($E138=FQ$22,VLOOKUP($C138,Input!$A$8:$GZ$39,MATCH(FQ$21,Input!$A$6:$GZ$6,0),FALSE),0)*IF(FQ$109&gt;=MAX($FD$109:FP$109),MIN((FQ$109-MAX($FD$109:FP$109)),(FQ$109-FP$109)),0)</f>
        <v>0</v>
      </c>
      <c r="FR138" s="1">
        <f>+IF($E138=FR$22,VLOOKUP($C138,Input!$A$8:$GZ$39,MATCH(FR$21,Input!$A$6:$GZ$6,0),FALSE),0)*IF(FR$110&gt;=MAX($FD$110:FQ$110),MIN((FR$110-MAX($FD$110:FQ$110)),(FR$110-FQ$110)),0)+IF($E138=FR$22,VLOOKUP($C138,Input!$A$8:$GZ$39,MATCH(FR$21,Input!$A$6:$GZ$6,0),FALSE),0)*IF(FR$109&gt;=MAX($FD$109:FQ$109),MIN((FR$109-MAX($FD$109:FQ$109)),(FR$109-FQ$109)),0)</f>
        <v>0</v>
      </c>
      <c r="FS138" s="1">
        <f>+IF($E138=FS$22,VLOOKUP($C138,Input!$A$8:$GZ$39,MATCH(FS$21,Input!$A$6:$GZ$6,0),FALSE),0)*IF(FS$110&gt;=MAX($FD$110:FR$110),MIN((FS$110-MAX($FD$110:FR$110)),(FS$110-FR$110)),0)+IF($E138=FS$22,VLOOKUP($C138,Input!$A$8:$GZ$39,MATCH(FS$21,Input!$A$6:$GZ$6,0),FALSE),0)*IF(FS$109&gt;=MAX($FD$109:FR$109),MIN((FS$109-MAX($FD$109:FR$109)),(FS$109-FR$109)),0)</f>
        <v>0</v>
      </c>
      <c r="FT138" s="1">
        <f>+IF($E138=FT$22,VLOOKUP($C138,Input!$A$8:$GZ$39,MATCH(FT$21,Input!$A$6:$GZ$6,0),FALSE),0)*IF(FT$110&gt;=MAX($FD$110:FS$110),MIN((FT$110-MAX($FD$110:FS$110)),(FT$110-FS$110)),0)+IF($E138=FT$22,VLOOKUP($C138,Input!$A$8:$GZ$39,MATCH(FT$21,Input!$A$6:$GZ$6,0),FALSE),0)*IF(FT$109&gt;=MAX($FD$109:FS$109),MIN((FT$109-MAX($FD$109:FS$109)),(FT$109-FS$109)),0)</f>
        <v>0</v>
      </c>
      <c r="FU138" s="1">
        <f>+IF($E138=FU$22,VLOOKUP($C138,Input!$A$8:$GZ$39,MATCH(FU$21,Input!$A$6:$GZ$6,0),FALSE),0)*IF(FU$110&gt;=MAX($FD$110:FT$110),MIN((FU$110-MAX($FD$110:FT$110)),(FU$110-FT$110)),0)+IF($E138=FU$22,VLOOKUP($C138,Input!$A$8:$GZ$39,MATCH(FU$21,Input!$A$6:$GZ$6,0),FALSE),0)*IF(FU$109&gt;=MAX($FD$109:FT$109),MIN((FU$109-MAX($FD$109:FT$109)),(FU$109-FT$109)),0)</f>
        <v>0</v>
      </c>
      <c r="FV138" s="1">
        <f>+IF($E138=FV$22,VLOOKUP($C138,Input!$A$8:$GZ$39,MATCH(FV$21,Input!$A$6:$GZ$6,0),FALSE),0)*IF(FV$110&gt;=MAX($FD$110:FU$110),MIN((FV$110-MAX($FD$110:FU$110)),(FV$110-FU$110)),0)+IF($E138=FV$22,VLOOKUP($C138,Input!$A$8:$GZ$39,MATCH(FV$21,Input!$A$6:$GZ$6,0),FALSE),0)*IF(FV$109&gt;=MAX($FD$109:FU$109),MIN((FV$109-MAX($FD$109:FU$109)),(FV$109-FU$109)),0)</f>
        <v>0</v>
      </c>
      <c r="FW138" s="1">
        <f>+IF($E138=FW$22,VLOOKUP($C138,Input!$A$8:$GZ$39,MATCH(FW$21,Input!$A$6:$GZ$6,0),FALSE),0)*IF(FW$110&gt;=MAX($FD$110:FV$110),MIN((FW$110-MAX($FD$110:FV$110)),(FW$110-FV$110)),0)+IF($E138=FW$22,VLOOKUP($C138,Input!$A$8:$GZ$39,MATCH(FW$21,Input!$A$6:$GZ$6,0),FALSE),0)*IF(FW$109&gt;=MAX($FD$109:FV$109),MIN((FW$109-MAX($FD$109:FV$109)),(FW$109-FV$109)),0)</f>
        <v>0</v>
      </c>
      <c r="FX138" s="1">
        <f>+IF($E138=FX$22,VLOOKUP($C138,Input!$A$8:$GZ$39,MATCH(FX$21,Input!$A$6:$GZ$6,0),FALSE),0)*IF(FX$110&gt;=MAX($FD$110:FW$110),MIN((FX$110-MAX($FD$110:FW$110)),(FX$110-FW$110)),0)+IF($E138=FX$22,VLOOKUP($C138,Input!$A$8:$GZ$39,MATCH(FX$21,Input!$A$6:$GZ$6,0),FALSE),0)*IF(FX$109&gt;=MAX($FD$109:FW$109),MIN((FX$109-MAX($FD$109:FW$109)),(FX$109-FW$109)),0)</f>
        <v>0</v>
      </c>
      <c r="FY138" s="1">
        <f>+IF($E138=FY$22,VLOOKUP($C138,Input!$A$8:$GZ$39,MATCH(FY$21,Input!$A$6:$GZ$6,0),FALSE),0)*IF(FY$110&gt;=MAX($FD$110:FX$110),MIN((FY$110-MAX($FD$110:FX$110)),(FY$110-FX$110)),0)+IF($E138=FY$22,VLOOKUP($C138,Input!$A$8:$GZ$39,MATCH(FY$21,Input!$A$6:$GZ$6,0),FALSE),0)*IF(FY$109&gt;=MAX($FD$109:FX$109),MIN((FY$109-MAX($FD$109:FX$109)),(FY$109-FX$109)),0)</f>
        <v>0</v>
      </c>
      <c r="FZ138" s="1">
        <f>+IF($E138=FZ$22,VLOOKUP($C138,Input!$A$8:$GZ$39,MATCH(FZ$21,Input!$A$6:$GZ$6,0),FALSE),0)*IF(FZ$110&gt;=MAX($FD$110:FY$110),MIN((FZ$110-MAX($FD$110:FY$110)),(FZ$110-FY$110)),0)+IF($E138=FZ$22,VLOOKUP($C138,Input!$A$8:$GZ$39,MATCH(FZ$21,Input!$A$6:$GZ$6,0),FALSE),0)*IF(FZ$109&gt;=MAX($FD$109:FY$109),MIN((FZ$109-MAX($FD$109:FY$109)),(FZ$109-FY$109)),0)</f>
        <v>0</v>
      </c>
      <c r="GA138" s="1">
        <f>+IF($E138=GA$22,VLOOKUP($C138,Input!$A$8:$GZ$39,MATCH(GA$21,Input!$A$6:$GZ$6,0),FALSE),0)*IF(GA$110&gt;=MAX($FD$110:FZ$110),MIN((GA$110-MAX($FD$110:FZ$110)),(GA$110-FZ$110)),0)+IF($E138=GA$22,VLOOKUP($C138,Input!$A$8:$GZ$39,MATCH(GA$21,Input!$A$6:$GZ$6,0),FALSE),0)*IF(GA$109&gt;=MAX($FD$109:FZ$109),MIN((GA$109-MAX($FD$109:FZ$109)),(GA$109-FZ$109)),0)</f>
        <v>0</v>
      </c>
      <c r="GB138" s="1">
        <f>+IF($E138=GB$22,VLOOKUP($C138,Input!$A$8:$GZ$39,MATCH(GB$21,Input!$A$6:$GZ$6,0),FALSE),0)*IF(GB$110&gt;=MAX($FD$110:GA$110),MIN((GB$110-MAX($FD$110:GA$110)),(GB$110-GA$110)),0)+IF($E138=GB$22,VLOOKUP($C138,Input!$A$8:$GZ$39,MATCH(GB$21,Input!$A$6:$GZ$6,0),FALSE),0)*IF(GB$109&gt;=MAX($FD$109:GA$109),MIN((GB$109-MAX($FD$109:GA$109)),(GB$109-GA$109)),0)</f>
        <v>0</v>
      </c>
      <c r="GC138" s="1">
        <f>+IF($E138=GC$22,VLOOKUP($C138,Input!$A$8:$GZ$39,MATCH(GC$21,Input!$A$6:$GZ$6,0),FALSE),0)*IF(GC$110&gt;=MAX($FD$110:GB$110),MIN((GC$110-MAX($FD$110:GB$110)),(GC$110-GB$110)),0)+IF($E138=GC$22,VLOOKUP($C138,Input!$A$8:$GZ$39,MATCH(GC$21,Input!$A$6:$GZ$6,0),FALSE),0)*IF(GC$109&gt;=MAX($FD$109:GB$109),MIN((GC$109-MAX($FD$109:GB$109)),(GC$109-GB$109)),0)</f>
        <v>0</v>
      </c>
      <c r="GD138" s="1">
        <f>+IF($E138=GD$22,VLOOKUP($C138,Input!$A$8:$GZ$39,MATCH(GD$21,Input!$A$6:$GZ$6,0),FALSE),0)*IF(GD$110&gt;=MAX($FD$110:GC$110),MIN((GD$110-MAX($FD$110:GC$110)),(GD$110-GC$110)),0)+IF($E138=GD$22,VLOOKUP($C138,Input!$A$8:$GZ$39,MATCH(GD$21,Input!$A$6:$GZ$6,0),FALSE),0)*IF(GD$109&gt;=MAX($FD$109:GC$109),MIN((GD$109-MAX($FD$109:GC$109)),(GD$109-GC$109)),0)</f>
        <v>0</v>
      </c>
      <c r="GE138" s="1">
        <f>+IF($E138=GE$22,VLOOKUP($C138,Input!$A$8:$GZ$39,MATCH(GE$21,Input!$A$6:$GZ$6,0),FALSE),0)*IF(GE$110&gt;=MAX($FD$110:GD$110),MIN((GE$110-MAX($FD$110:GD$110)),(GE$110-GD$110)),0)+IF($E138=GE$22,VLOOKUP($C138,Input!$A$8:$GZ$39,MATCH(GE$21,Input!$A$6:$GZ$6,0),FALSE),0)*IF(GE$109&gt;=MAX($FD$109:GD$109),MIN((GE$109-MAX($FD$109:GD$109)),(GE$109-GD$109)),0)</f>
        <v>0</v>
      </c>
      <c r="GF138" s="1">
        <f>+IF($E138=GF$22,VLOOKUP($C138,Input!$A$8:$GZ$39,MATCH(GF$21,Input!$A$6:$GZ$6,0),FALSE),0)*IF(GF$110&gt;=MAX($FD$110:GE$110),MIN((GF$110-MAX($FD$110:GE$110)),(GF$110-GE$110)),0)+IF($E138=GF$22,VLOOKUP($C138,Input!$A$8:$GZ$39,MATCH(GF$21,Input!$A$6:$GZ$6,0),FALSE),0)*IF(GF$109&gt;=MAX($FD$109:GE$109),MIN((GF$109-MAX($FD$109:GE$109)),(GF$109-GE$109)),0)</f>
        <v>0</v>
      </c>
      <c r="GG138" s="1">
        <f>+IF($E138=GG$22,VLOOKUP($C138,Input!$A$8:$GZ$39,MATCH(GG$21,Input!$A$6:$GZ$6,0),FALSE),0)*IF(GG$110&gt;=MAX($FD$110:GF$110),MIN((GG$110-MAX($FD$110:GF$110)),(GG$110-GF$110)),0)+IF($E138=GG$22,VLOOKUP($C138,Input!$A$8:$GZ$39,MATCH(GG$21,Input!$A$6:$GZ$6,0),FALSE),0)*IF(GG$109&gt;=MAX($FD$109:GF$109),MIN((GG$109-MAX($FD$109:GF$109)),(GG$109-GF$109)),0)</f>
        <v>0</v>
      </c>
      <c r="GH138" s="1">
        <f>+IF($E138=GH$22,VLOOKUP($C138,Input!$A$8:$GZ$39,MATCH(GH$21,Input!$A$6:$GZ$6,0),FALSE),0)*IF(GH$110&gt;=MAX($FD$110:GG$110),MIN((GH$110-MAX($FD$110:GG$110)),(GH$110-GG$110)),0)+IF($E138=GH$22,VLOOKUP($C138,Input!$A$8:$GZ$39,MATCH(GH$21,Input!$A$6:$GZ$6,0),FALSE),0)*IF(GH$109&gt;=MAX($FD$109:GG$109),MIN((GH$109-MAX($FD$109:GG$109)),(GH$109-GG$109)),0)</f>
        <v>0</v>
      </c>
      <c r="GI138" s="1">
        <f>+IF($E138=GI$22,VLOOKUP($C138,Input!$A$8:$GZ$39,MATCH(GI$21,Input!$A$6:$GZ$6,0),FALSE),0)*IF(GI$110&gt;=MAX($FD$110:GH$110),MIN((GI$110-MAX($FD$110:GH$110)),(GI$110-GH$110)),0)+IF($E138=GI$22,VLOOKUP($C138,Input!$A$8:$GZ$39,MATCH(GI$21,Input!$A$6:$GZ$6,0),FALSE),0)*IF(GI$109&gt;=MAX($FD$109:GH$109),MIN((GI$109-MAX($FD$109:GH$109)),(GI$109-GH$109)),0)</f>
        <v>0</v>
      </c>
      <c r="GJ138" s="1">
        <f>+IF($E138=GJ$22,VLOOKUP($C138,Input!$A$8:$GZ$39,MATCH(GJ$21,Input!$A$6:$GZ$6,0),FALSE),0)*IF(GJ$110&gt;=MAX($FD$110:GI$110),MIN((GJ$110-MAX($FD$110:GI$110)),(GJ$110-GI$110)),0)+IF($E138=GJ$22,VLOOKUP($C138,Input!$A$8:$GZ$39,MATCH(GJ$21,Input!$A$6:$GZ$6,0),FALSE),0)*IF(GJ$109&gt;=MAX($FD$109:GI$109),MIN((GJ$109-MAX($FD$109:GI$109)),(GJ$109-GI$109)),0)</f>
        <v>0</v>
      </c>
      <c r="GK138" s="1">
        <f>+IF($E138=GK$22,VLOOKUP($C138,Input!$A$8:$GZ$39,MATCH(GK$21,Input!$A$6:$GZ$6,0),FALSE),0)*IF(GK$110&gt;=MAX($FD$110:GJ$110),MIN((GK$110-MAX($FD$110:GJ$110)),(GK$110-GJ$110)),0)+IF($E138=GK$22,VLOOKUP($C138,Input!$A$8:$GZ$39,MATCH(GK$21,Input!$A$6:$GZ$6,0),FALSE),0)*IF(GK$109&gt;=MAX($FD$109:GJ$109),MIN((GK$109-MAX($FD$109:GJ$109)),(GK$109-GJ$109)),0)</f>
        <v>0</v>
      </c>
      <c r="GL138" s="1">
        <f>+IF($E138=GL$22,VLOOKUP($C138,Input!$A$8:$GZ$39,MATCH(GL$21,Input!$A$6:$GZ$6,0),FALSE),0)*IF(GL$110&gt;=MAX($FD$110:GK$110),MIN((GL$110-MAX($FD$110:GK$110)),(GL$110-GK$110)),0)+IF($E138=GL$22,VLOOKUP($C138,Input!$A$8:$GZ$39,MATCH(GL$21,Input!$A$6:$GZ$6,0),FALSE),0)*IF(GL$109&gt;=MAX($FD$109:GK$109),MIN((GL$109-MAX($FD$109:GK$109)),(GL$109-GK$109)),0)</f>
        <v>0</v>
      </c>
      <c r="GM138" s="42"/>
      <c r="GN138" t="str">
        <f>VLOOKUP($C138,Input!$A$8:$GZ$39,MATCH(GN$21,Input!$A$6:$GZ$6,0),FALSE)</f>
        <v>Charger (60 kW)</v>
      </c>
      <c r="GO138">
        <f>IF((VLOOKUP($C138,Input!$A$8:$GZ$39,MATCH(GO$21,Input!$A$6:$GZ$6,0),FALSE))="Y",$D138/VLOOKUP($C138,Input!$A$8:$GZ$39,MATCH(GP$21,Input!$A$6:$GZ$6,0),FALSE),0)</f>
        <v>0</v>
      </c>
      <c r="GP138">
        <f>IF((VLOOKUP($C138,Input!$A$8:$GZ$39,MATCH(GO$21,Input!$A$6:$GZ$6,0),FALSE))="Y",0,IF((VLOOKUP($C138,Input!$A$8:$GZ$39,MATCH(GP$21,Input!$A$6:$GZ$6,0),FALSE))&gt;0,$D138/VLOOKUP($C138,Input!$A$8:$GZ$39,MATCH(GP$21,Input!$A$6:$GZ$6,0),FALSE),0))</f>
        <v>47</v>
      </c>
      <c r="GQ138" s="1">
        <f>+IF($E138=GQ$22,VLOOKUP($C138,Input!$A$8:$GZ$39,MATCH(GQ$21,Input!$A$6:$GZ$6,0),FALSE),0)*IF(GQ$110&gt;=MAX($GP$110:GP$110),MIN((GQ$110-MAX($GP$110:GP$110)),(GQ$110-GP$110)),0)+IF($E138=GQ$22,VLOOKUP($C138,Input!$A$8:$GZ$39,MATCH(GQ$21,Input!$A$6:$GZ$6,0),FALSE),0)*IF(GQ$109&gt;=MAX($GP$109:GP$109),MIN((GQ$109-MAX($GP$109:GP$109)),(GQ$109-GP$109)),0)</f>
        <v>0</v>
      </c>
      <c r="GR138" s="1">
        <f>+IF($E138=GR$22,VLOOKUP($C138,Input!$A$8:$GZ$39,MATCH(GR$21,Input!$A$6:$GZ$6,0),FALSE),0)*IF(GR$110&gt;=MAX($GP$110:GQ$110),MIN((GR$110-MAX($GP$110:GQ$110)),(GR$110-GQ$110)),0)+IF($E138=GR$22,VLOOKUP($C138,Input!$A$8:$GZ$39,MATCH(GR$21,Input!$A$6:$GZ$6,0),FALSE),0)*IF(GR$109&gt;=MAX($GP$109:GQ$109),MIN((GR$109-MAX($GP$109:GQ$109)),(GR$109-GQ$109)),0)</f>
        <v>0</v>
      </c>
      <c r="GS138" s="1">
        <f>+IF($E138=GS$22,VLOOKUP($C138,Input!$A$8:$GZ$39,MATCH(GS$21,Input!$A$6:$GZ$6,0),FALSE),0)*IF(GS$110&gt;=MAX($GP$110:GR$110),MIN((GS$110-MAX($GP$110:GR$110)),(GS$110-GR$110)),0)+IF($E138=GS$22,VLOOKUP($C138,Input!$A$8:$GZ$39,MATCH(GS$21,Input!$A$6:$GZ$6,0),FALSE),0)*IF(GS$109&gt;=MAX($GP$109:GR$109),MIN((GS$109-MAX($GP$109:GR$109)),(GS$109-GR$109)),0)</f>
        <v>0</v>
      </c>
      <c r="GT138" s="1">
        <f>+IF($E138=GT$22,VLOOKUP($C138,Input!$A$8:$GZ$39,MATCH(GT$21,Input!$A$6:$GZ$6,0),FALSE),0)*IF(GT$110&gt;=MAX($GP$110:GS$110),MIN((GT$110-MAX($GP$110:GS$110)),(GT$110-GS$110)),0)+IF($E138=GT$22,VLOOKUP($C138,Input!$A$8:$GZ$39,MATCH(GT$21,Input!$A$6:$GZ$6,0),FALSE),0)*IF(GT$109&gt;=MAX($GP$109:GS$109),MIN((GT$109-MAX($GP$109:GS$109)),(GT$109-GS$109)),0)</f>
        <v>0</v>
      </c>
      <c r="GU138" s="1">
        <f>+IF($E138=GU$22,VLOOKUP($C138,Input!$A$8:$GZ$39,MATCH(GU$21,Input!$A$6:$GZ$6,0),FALSE),0)*IF(GU$110&gt;=MAX($GP$110:GT$110),MIN((GU$110-MAX($GP$110:GT$110)),(GU$110-GT$110)),0)+IF($E138=GU$22,VLOOKUP($C138,Input!$A$8:$GZ$39,MATCH(GU$21,Input!$A$6:$GZ$6,0),FALSE),0)*IF(GU$109&gt;=MAX($GP$109:GT$109),MIN((GU$109-MAX($GP$109:GT$109)),(GU$109-GT$109)),0)</f>
        <v>0</v>
      </c>
      <c r="GV138" s="1">
        <f>+IF($E138=GV$22,VLOOKUP($C138,Input!$A$8:$GZ$39,MATCH(GV$21,Input!$A$6:$GZ$6,0),FALSE),0)*IF(GV$110&gt;=MAX($GP$110:GU$110),MIN((GV$110-MAX($GP$110:GU$110)),(GV$110-GU$110)),0)+IF($E138=GV$22,VLOOKUP($C138,Input!$A$8:$GZ$39,MATCH(GV$21,Input!$A$6:$GZ$6,0),FALSE),0)*IF(GV$109&gt;=MAX($GP$109:GU$109),MIN((GV$109-MAX($GP$109:GU$109)),(GV$109-GU$109)),0)</f>
        <v>0</v>
      </c>
      <c r="GW138" s="1">
        <f>+IF($E138=GW$22,VLOOKUP($C138,Input!$A$8:$GZ$39,MATCH(GW$21,Input!$A$6:$GZ$6,0),FALSE),0)*IF(GW$110&gt;=MAX($GP$110:GV$110),MIN((GW$110-MAX($GP$110:GV$110)),(GW$110-GV$110)),0)+IF($E138=GW$22,VLOOKUP($C138,Input!$A$8:$GZ$39,MATCH(GW$21,Input!$A$6:$GZ$6,0),FALSE),0)*IF(GW$109&gt;=MAX($GP$109:GV$109),MIN((GW$109-MAX($GP$109:GV$109)),(GW$109-GV$109)),0)</f>
        <v>0</v>
      </c>
      <c r="GX138" s="1">
        <f>+IF($E138=GX$22,VLOOKUP($C138,Input!$A$8:$GZ$39,MATCH(GX$21,Input!$A$6:$GZ$6,0),FALSE),0)*IF(GX$110&gt;=MAX($GP$110:GW$110),MIN((GX$110-MAX($GP$110:GW$110)),(GX$110-GW$110)),0)+IF($E138=GX$22,VLOOKUP($C138,Input!$A$8:$GZ$39,MATCH(GX$21,Input!$A$6:$GZ$6,0),FALSE),0)*IF(GX$109&gt;=MAX($GP$109:GW$109),MIN((GX$109-MAX($GP$109:GW$109)),(GX$109-GW$109)),0)</f>
        <v>2350000</v>
      </c>
      <c r="GY138" s="1">
        <f>+IF($E138=GY$22,VLOOKUP($C138,Input!$A$8:$GZ$39,MATCH(GY$21,Input!$A$6:$GZ$6,0),FALSE),0)*IF(GY$110&gt;=MAX($GP$110:GX$110),MIN((GY$110-MAX($GP$110:GX$110)),(GY$110-GX$110)),0)+IF($E138=GY$22,VLOOKUP($C138,Input!$A$8:$GZ$39,MATCH(GY$21,Input!$A$6:$GZ$6,0),FALSE),0)*IF(GY$109&gt;=MAX($GP$109:GX$109),MIN((GY$109-MAX($GP$109:GX$109)),(GY$109-GX$109)),0)</f>
        <v>0</v>
      </c>
      <c r="GZ138" s="1">
        <f>+IF($E138=GZ$22,VLOOKUP($C138,Input!$A$8:$GZ$39,MATCH(GZ$21,Input!$A$6:$GZ$6,0),FALSE),0)*IF(GZ$110&gt;=MAX($GP$110:GY$110),MIN((GZ$110-MAX($GP$110:GY$110)),(GZ$110-GY$110)),0)+IF($E138=GZ$22,VLOOKUP($C138,Input!$A$8:$GZ$39,MATCH(GZ$21,Input!$A$6:$GZ$6,0),FALSE),0)*IF(GZ$109&gt;=MAX($GP$109:GY$109),MIN((GZ$109-MAX($GP$109:GY$109)),(GZ$109-GY$109)),0)</f>
        <v>0</v>
      </c>
      <c r="HA138" s="1">
        <f>+IF($E138=HA$22,VLOOKUP($C138,Input!$A$8:$GZ$39,MATCH(HA$21,Input!$A$6:$GZ$6,0),FALSE),0)*IF(HA$110&gt;=MAX($GP$110:GZ$110),MIN((HA$110-MAX($GP$110:GZ$110)),(HA$110-GZ$110)),0)+IF($E138=HA$22,VLOOKUP($C138,Input!$A$8:$GZ$39,MATCH(HA$21,Input!$A$6:$GZ$6,0),FALSE),0)*IF(HA$109&gt;=MAX($GP$109:GZ$109),MIN((HA$109-MAX($GP$109:GZ$109)),(HA$109-GZ$109)),0)</f>
        <v>0</v>
      </c>
      <c r="HB138" s="1">
        <f>+IF($E138=HB$22,VLOOKUP($C138,Input!$A$8:$GZ$39,MATCH(HB$21,Input!$A$6:$GZ$6,0),FALSE),0)*IF(HB$110&gt;=MAX($GP$110:HA$110),MIN((HB$110-MAX($GP$110:HA$110)),(HB$110-HA$110)),0)+IF($E138=HB$22,VLOOKUP($C138,Input!$A$8:$GZ$39,MATCH(HB$21,Input!$A$6:$GZ$6,0),FALSE),0)*IF(HB$109&gt;=MAX($GP$109:HA$109),MIN((HB$109-MAX($GP$109:HA$109)),(HB$109-HA$109)),0)</f>
        <v>0</v>
      </c>
      <c r="HC138" s="1">
        <f>+IF($E138=HC$22,VLOOKUP($C138,Input!$A$8:$GZ$39,MATCH(HC$21,Input!$A$6:$GZ$6,0),FALSE),0)*IF(HC$110&gt;=MAX($GP$110:HB$110),MIN((HC$110-MAX($GP$110:HB$110)),(HC$110-HB$110)),0)+IF($E138=HC$22,VLOOKUP($C138,Input!$A$8:$GZ$39,MATCH(HC$21,Input!$A$6:$GZ$6,0),FALSE),0)*IF(HC$109&gt;=MAX($GP$109:HB$109),MIN((HC$109-MAX($GP$109:HB$109)),(HC$109-HB$109)),0)</f>
        <v>0</v>
      </c>
      <c r="HD138" s="1">
        <f>+IF($E138=HD$22,VLOOKUP($C138,Input!$A$8:$GZ$39,MATCH(HD$21,Input!$A$6:$GZ$6,0),FALSE),0)*IF(HD$110&gt;=MAX($GP$110:HC$110),MIN((HD$110-MAX($GP$110:HC$110)),(HD$110-HC$110)),0)+IF($E138=HD$22,VLOOKUP($C138,Input!$A$8:$GZ$39,MATCH(HD$21,Input!$A$6:$GZ$6,0),FALSE),0)*IF(HD$109&gt;=MAX($GP$109:HC$109),MIN((HD$109-MAX($GP$109:HC$109)),(HD$109-HC$109)),0)</f>
        <v>0</v>
      </c>
      <c r="HE138" s="1">
        <f>+IF($E138=HE$22,VLOOKUP($C138,Input!$A$8:$GZ$39,MATCH(HE$21,Input!$A$6:$GZ$6,0),FALSE),0)*IF(HE$110&gt;=MAX($GP$110:HD$110),MIN((HE$110-MAX($GP$110:HD$110)),(HE$110-HD$110)),0)+IF($E138=HE$22,VLOOKUP($C138,Input!$A$8:$GZ$39,MATCH(HE$21,Input!$A$6:$GZ$6,0),FALSE),0)*IF(HE$109&gt;=MAX($GP$109:HD$109),MIN((HE$109-MAX($GP$109:HD$109)),(HE$109-HD$109)),0)</f>
        <v>0</v>
      </c>
      <c r="HF138" s="1">
        <f>+IF($E138=HF$22,VLOOKUP($C138,Input!$A$8:$GZ$39,MATCH(HF$21,Input!$A$6:$GZ$6,0),FALSE),0)*IF(HF$110&gt;=MAX($GP$110:HE$110),MIN((HF$110-MAX($GP$110:HE$110)),(HF$110-HE$110)),0)+IF($E138=HF$22,VLOOKUP($C138,Input!$A$8:$GZ$39,MATCH(HF$21,Input!$A$6:$GZ$6,0),FALSE),0)*IF(HF$109&gt;=MAX($GP$109:HE$109),MIN((HF$109-MAX($GP$109:HE$109)),(HF$109-HE$109)),0)</f>
        <v>0</v>
      </c>
      <c r="HG138" s="1">
        <f>+IF($E138=HG$22,VLOOKUP($C138,Input!$A$8:$GZ$39,MATCH(HG$21,Input!$A$6:$GZ$6,0),FALSE),0)*IF(HG$110&gt;=MAX($GP$110:HF$110),MIN((HG$110-MAX($GP$110:HF$110)),(HG$110-HF$110)),0)+IF($E138=HG$22,VLOOKUP($C138,Input!$A$8:$GZ$39,MATCH(HG$21,Input!$A$6:$GZ$6,0),FALSE),0)*IF(HG$109&gt;=MAX($GP$109:HF$109),MIN((HG$109-MAX($GP$109:HF$109)),(HG$109-HF$109)),0)</f>
        <v>0</v>
      </c>
      <c r="HH138" s="1">
        <f>+IF($E138=HH$22,VLOOKUP($C138,Input!$A$8:$GZ$39,MATCH(HH$21,Input!$A$6:$GZ$6,0),FALSE),0)*IF(HH$110&gt;=MAX($GP$110:HG$110),MIN((HH$110-MAX($GP$110:HG$110)),(HH$110-HG$110)),0)+IF($E138=HH$22,VLOOKUP($C138,Input!$A$8:$GZ$39,MATCH(HH$21,Input!$A$6:$GZ$6,0),FALSE),0)*IF(HH$109&gt;=MAX($GP$109:HG$109),MIN((HH$109-MAX($GP$109:HG$109)),(HH$109-HG$109)),0)</f>
        <v>0</v>
      </c>
      <c r="HI138" s="1">
        <f>+IF($E138=HI$22,VLOOKUP($C138,Input!$A$8:$GZ$39,MATCH(HI$21,Input!$A$6:$GZ$6,0),FALSE),0)*IF(HI$110&gt;=MAX($GP$110:HH$110),MIN((HI$110-MAX($GP$110:HH$110)),(HI$110-HH$110)),0)+IF($E138=HI$22,VLOOKUP($C138,Input!$A$8:$GZ$39,MATCH(HI$21,Input!$A$6:$GZ$6,0),FALSE),0)*IF(HI$109&gt;=MAX($GP$109:HH$109),MIN((HI$109-MAX($GP$109:HH$109)),(HI$109-HH$109)),0)</f>
        <v>0</v>
      </c>
      <c r="HJ138" s="1">
        <f>+IF($E138=HJ$22,VLOOKUP($C138,Input!$A$8:$GZ$39,MATCH(HJ$21,Input!$A$6:$GZ$6,0),FALSE),0)*IF(HJ$110&gt;=MAX($GP$110:HI$110),MIN((HJ$110-MAX($GP$110:HI$110)),(HJ$110-HI$110)),0)+IF($E138=HJ$22,VLOOKUP($C138,Input!$A$8:$GZ$39,MATCH(HJ$21,Input!$A$6:$GZ$6,0),FALSE),0)*IF(HJ$109&gt;=MAX($GP$109:HI$109),MIN((HJ$109-MAX($GP$109:HI$109)),(HJ$109-HI$109)),0)</f>
        <v>0</v>
      </c>
      <c r="HK138" s="1">
        <f>+IF($E138=HK$22,VLOOKUP($C138,Input!$A$8:$GZ$39,MATCH(HK$21,Input!$A$6:$GZ$6,0),FALSE),0)*IF(HK$110&gt;=MAX($GP$110:HJ$110),MIN((HK$110-MAX($GP$110:HJ$110)),(HK$110-HJ$110)),0)+IF($E138=HK$22,VLOOKUP($C138,Input!$A$8:$GZ$39,MATCH(HK$21,Input!$A$6:$GZ$6,0),FALSE),0)*IF(HK$109&gt;=MAX($GP$109:HJ$109),MIN((HK$109-MAX($GP$109:HJ$109)),(HK$109-HJ$109)),0)</f>
        <v>0</v>
      </c>
      <c r="HL138" s="1">
        <f>+IF($E138=HL$22,VLOOKUP($C138,Input!$A$8:$GZ$39,MATCH(HL$21,Input!$A$6:$GZ$6,0),FALSE),0)*IF(HL$110&gt;=MAX($GP$110:HK$110),MIN((HL$110-MAX($GP$110:HK$110)),(HL$110-HK$110)),0)+IF($E138=HL$22,VLOOKUP($C138,Input!$A$8:$GZ$39,MATCH(HL$21,Input!$A$6:$GZ$6,0),FALSE),0)*IF(HL$109&gt;=MAX($GP$109:HK$109),MIN((HL$109-MAX($GP$109:HK$109)),(HL$109-HK$109)),0)</f>
        <v>0</v>
      </c>
      <c r="HM138" s="1">
        <f>+IF($E138=HM$22,VLOOKUP($C138,Input!$A$8:$GZ$39,MATCH(HM$21,Input!$A$6:$GZ$6,0),FALSE),0)*IF(HM$110&gt;=MAX($GP$110:HL$110),MIN((HM$110-MAX($GP$110:HL$110)),(HM$110-HL$110)),0)+IF($E138=HM$22,VLOOKUP($C138,Input!$A$8:$GZ$39,MATCH(HM$21,Input!$A$6:$GZ$6,0),FALSE),0)*IF(HM$109&gt;=MAX($GP$109:HL$109),MIN((HM$109-MAX($GP$109:HL$109)),(HM$109-HL$109)),0)</f>
        <v>0</v>
      </c>
      <c r="HN138" s="1">
        <f>+IF($E138=HN$22,VLOOKUP($C138,Input!$A$8:$GZ$39,MATCH(HN$21,Input!$A$6:$GZ$6,0),FALSE),0)*IF(HN$110&gt;=MAX($GP$110:HM$110),MIN((HN$110-MAX($GP$110:HM$110)),(HN$110-HM$110)),0)+IF($E138=HN$22,VLOOKUP($C138,Input!$A$8:$GZ$39,MATCH(HN$21,Input!$A$6:$GZ$6,0),FALSE),0)*IF(HN$109&gt;=MAX($GP$109:HM$109),MIN((HN$109-MAX($GP$109:HM$109)),(HN$109-HM$109)),0)</f>
        <v>0</v>
      </c>
      <c r="HO138" s="1">
        <f>+IF($E138=HO$22,VLOOKUP($C138,Input!$A$8:$GZ$39,MATCH(HO$21,Input!$A$6:$GZ$6,0),FALSE),0)*IF(HO$110&gt;=MAX($GP$110:HN$110),MIN((HO$110-MAX($GP$110:HN$110)),(HO$110-HN$110)),0)+IF($E138=HO$22,VLOOKUP($C138,Input!$A$8:$GZ$39,MATCH(HO$21,Input!$A$6:$GZ$6,0),FALSE),0)*IF(HO$109&gt;=MAX($GP$109:HN$109),MIN((HO$109-MAX($GP$109:HN$109)),(HO$109-HN$109)),0)</f>
        <v>0</v>
      </c>
      <c r="HP138" s="1">
        <f>+IF($E138=HP$22,VLOOKUP($C138,Input!$A$8:$GZ$39,MATCH(HP$21,Input!$A$6:$GZ$6,0),FALSE),0)*IF(HP$110&gt;=MAX($GP$110:HO$110),MIN((HP$110-MAX($GP$110:HO$110)),(HP$110-HO$110)),0)+IF($E138=HP$22,VLOOKUP($C138,Input!$A$8:$GZ$39,MATCH(HP$21,Input!$A$6:$GZ$6,0),FALSE),0)*IF(HP$109&gt;=MAX($GP$109:HO$109),MIN((HP$109-MAX($GP$109:HO$109)),(HP$109-HO$109)),0)</f>
        <v>0</v>
      </c>
      <c r="HQ138" s="1">
        <f>+IF($E138=HQ$22,VLOOKUP($C138,Input!$A$8:$GZ$39,MATCH(HQ$21,Input!$A$6:$GZ$6,0),FALSE),0)*IF(HQ$110&gt;=MAX($GP$110:HP$110),MIN((HQ$110-MAX($GP$110:HP$110)),(HQ$110-HP$110)),0)+IF($E138=HQ$22,VLOOKUP($C138,Input!$A$8:$GZ$39,MATCH(HQ$21,Input!$A$6:$GZ$6,0),FALSE),0)*IF(HQ$109&gt;=MAX($GP$109:HP$109),MIN((HQ$109-MAX($GP$109:HP$109)),(HQ$109-HP$109)),0)</f>
        <v>0</v>
      </c>
      <c r="HR138" s="1">
        <f>+IF($E138=HR$22,VLOOKUP($C138,Input!$A$8:$GZ$39,MATCH(HR$21,Input!$A$6:$GZ$6,0),FALSE),0)*IF(HR$110&gt;=MAX($GP$110:HQ$110),MIN((HR$110-MAX($GP$110:HQ$110)),(HR$110-HQ$110)),0)+IF($E138=HR$22,VLOOKUP($C138,Input!$A$8:$GZ$39,MATCH(HR$21,Input!$A$6:$GZ$6,0),FALSE),0)*IF(HR$109&gt;=MAX($GP$109:HQ$109),MIN((HR$109-MAX($GP$109:HQ$109)),(HR$109-HQ$109)),0)</f>
        <v>0</v>
      </c>
      <c r="HS138" s="1">
        <f>+IF($E138=HS$22,VLOOKUP($C138,Input!$A$8:$GZ$39,MATCH(HS$21,Input!$A$6:$GZ$6,0),FALSE),0)*IF(HS$110&gt;=MAX($GP$110:HR$110),MIN((HS$110-MAX($GP$110:HR$110)),(HS$110-HR$110)),0)+IF($E138=HS$22,VLOOKUP($C138,Input!$A$8:$GZ$39,MATCH(HS$21,Input!$A$6:$GZ$6,0),FALSE),0)*IF(HS$109&gt;=MAX($GP$109:HR$109),MIN((HS$109-MAX($GP$109:HR$109)),(HS$109-HR$109)),0)</f>
        <v>0</v>
      </c>
      <c r="HT138" s="1">
        <f>+IF($E138=HT$22,VLOOKUP($C138,Input!$A$8:$GZ$39,MATCH(HT$21,Input!$A$6:$GZ$6,0),FALSE),0)*IF(HT$110&gt;=MAX($GP$110:HS$110),MIN((HT$110-MAX($GP$110:HS$110)),(HT$110-HS$110)),0)+IF($E138=HT$22,VLOOKUP($C138,Input!$A$8:$GZ$39,MATCH(HT$21,Input!$A$6:$GZ$6,0),FALSE),0)*IF(HT$109&gt;=MAX($GP$109:HS$109),MIN((HT$109-MAX($GP$109:HS$109)),(HT$109-HS$109)),0)</f>
        <v>0</v>
      </c>
      <c r="HU138" s="1">
        <f>+IF($E138=HU$22,VLOOKUP($C138,Input!$A$8:$GZ$39,MATCH(HU$21,Input!$A$6:$GZ$6,0),FALSE),0)*IF(HU$110&gt;=MAX($GP$110:HT$110),MIN((HU$110-MAX($GP$110:HT$110)),(HU$110-HT$110)),0)+IF($E138=HU$22,VLOOKUP($C138,Input!$A$8:$GZ$39,MATCH(HU$21,Input!$A$6:$GZ$6,0),FALSE),0)*IF(HU$109&gt;=MAX($GP$109:HT$109),MIN((HU$109-MAX($GP$109:HT$109)),(HU$109-HT$109)),0)</f>
        <v>0</v>
      </c>
      <c r="HV138" s="1">
        <f>+IF($E138=HV$22,VLOOKUP($C138,Input!$A$8:$GZ$39,MATCH(HV$21,Input!$A$6:$GZ$6,0),FALSE),0)*IF(HV$110&gt;=MAX($GP$110:HU$110),MIN((HV$110-MAX($GP$110:HU$110)),(HV$110-HU$110)),0)+IF($E138=HV$22,VLOOKUP($C138,Input!$A$8:$GZ$39,MATCH(HV$21,Input!$A$6:$GZ$6,0),FALSE),0)*IF(HV$109&gt;=MAX($GP$109:HU$109),MIN((HV$109-MAX($GP$109:HU$109)),(HV$109-HU$109)),0)</f>
        <v>0</v>
      </c>
      <c r="HW138" s="1">
        <f>+IF($E138=HW$22,VLOOKUP($C138,Input!$A$8:$GZ$39,MATCH(HW$21,Input!$A$6:$GZ$6,0),FALSE),0)*IF(HW$110&gt;=MAX($GP$110:HV$110),MIN((HW$110-MAX($GP$110:HV$110)),(HW$110-HV$110)),0)+IF($E138=HW$22,VLOOKUP($C138,Input!$A$8:$GZ$39,MATCH(HW$21,Input!$A$6:$GZ$6,0),FALSE),0)*IF(HW$109&gt;=MAX($GP$109:HV$109),MIN((HW$109-MAX($GP$109:HV$109)),(HW$109-HV$109)),0)</f>
        <v>0</v>
      </c>
      <c r="HX138" s="1">
        <f>+IF($E138=HX$22,VLOOKUP($C138,Input!$A$8:$GZ$39,MATCH(HX$21,Input!$A$6:$GZ$6,0),FALSE),0)*IF(HX$110&gt;=MAX($GP$110:HW$110),MIN((HX$110-MAX($GP$110:HW$110)),(HX$110-HW$110)),0)+IF($E138=HX$22,VLOOKUP($C138,Input!$A$8:$GZ$39,MATCH(HX$21,Input!$A$6:$GZ$6,0),FALSE),0)*IF(HX$109&gt;=MAX($GP$109:HW$109),MIN((HX$109-MAX($GP$109:HW$109)),(HX$109-HW$109)),0)</f>
        <v>0</v>
      </c>
      <c r="HY138" s="1">
        <f>+IF($E138=HY$22,VLOOKUP($C138,Input!$A$8:$GZ$39,MATCH(HY$21,Input!$A$6:$GZ$6,0),FALSE),0)*IF(HY$110&gt;=MAX($GP$110:HX$110),MIN((HY$110-MAX($GP$110:HX$110)),(HY$110-HX$110)),0)+IF($E138=HY$22,VLOOKUP($C138,Input!$A$8:$GZ$39,MATCH(HY$21,Input!$A$6:$GZ$6,0),FALSE),0)*IF(HY$109&gt;=MAX($GP$109:HX$109),MIN((HY$109-MAX($GP$109:HX$109)),(HY$109-HX$109)),0)</f>
        <v>0</v>
      </c>
      <c r="HZ138" s="42"/>
      <c r="IA138" t="str">
        <f>VLOOKUP($C138,Input!$A$8:$IA$39,MATCH(IA$21,Input!$A$6:$IA$6,0),FALSE)</f>
        <v>Bus Maintenance Bay Upgrade (two bays share one shop charger)</v>
      </c>
      <c r="IB138" s="132">
        <f>IF((VLOOKUP($C138,Input!$A$8:$IA$39,MATCH(IB$21,Input!$A$6:$IA$6,0),FALSE))="Y",$D138/VLOOKUP($C138,Input!$A$8:$IA$39,MATCH(IC$21,Input!$A$6:$IA$6,0),FALSE),0)</f>
        <v>0</v>
      </c>
      <c r="IC138" s="132">
        <f>IF((VLOOKUP($C138,Input!$A$8:$IA$39,MATCH(IB$21,Input!$A$6:$IA$6,0),FALSE))="Y",0,IF((VLOOKUP($C138,Input!$A$8:$IA$39,MATCH(IC$21,Input!$A$6:$IA$6,0),FALSE))&gt;0,$D138/VLOOKUP($C138,Input!$A$8:$IA$39,MATCH(IC$21,Input!$A$6:$IA$6,0),FALSE),0))</f>
        <v>3.1333333333333333</v>
      </c>
      <c r="ID138" s="1">
        <f>+IF($E138=ID$22,VLOOKUP($C138,Input!$A$8:$IA$39,MATCH(ID$21,Input!$A$6:$IA$6,0),FALSE),0)*IF(ID$110&gt;=MAX($IC$110:IC$110),MIN((ID$110-MAX($IC$110:IC$110)),(ID$110-IC$110)),0)+IF($E138=ID$22,VLOOKUP($C138,Input!$A$8:$IA$39,MATCH(ID$21,Input!$A$6:$IA$6,0),FALSE),0)*IF(ID$109&gt;=MAX($IC$109:IC$109),MIN((ID$109-MAX($IC$109:IC$109)),(ID$109-IC$109)),0)</f>
        <v>0</v>
      </c>
      <c r="IE138" s="1">
        <f>+IF($E138=IE$22,VLOOKUP($C138,Input!$A$8:$IA$39,MATCH(IE$21,Input!$A$6:$IA$6,0),FALSE),0)*IF(IE$110&gt;=MAX($IC$110:ID$110),MIN((IE$110-MAX($IC$110:ID$110)),(IE$110-ID$110)),0)+IF($E138=IE$22,VLOOKUP($C138,Input!$A$8:$IA$39,MATCH(IE$21,Input!$A$6:$IA$6,0),FALSE),0)*IF(IE$109&gt;=MAX($IC$109:ID$109),MIN((IE$109-MAX($IC$109:ID$109)),(IE$109-ID$109)),0)</f>
        <v>0</v>
      </c>
      <c r="IF138" s="1">
        <f>+IF($E138=IF$22,VLOOKUP($C138,Input!$A$8:$IA$39,MATCH(IF$21,Input!$A$6:$IA$6,0),FALSE),0)*IF(IF$110&gt;=MAX($IC$110:IE$110),MIN((IF$110-MAX($IC$110:IE$110)),(IF$110-IE$110)),0)+IF($E138=IF$22,VLOOKUP($C138,Input!$A$8:$IA$39,MATCH(IF$21,Input!$A$6:$IA$6,0),FALSE),0)*IF(IF$109&gt;=MAX($IC$109:IE$109),MIN((IF$109-MAX($IC$109:IE$109)),(IF$109-IE$109)),0)</f>
        <v>0</v>
      </c>
      <c r="IG138" s="1">
        <f>+IF($E138=IG$22,VLOOKUP($C138,Input!$A$8:$IA$39,MATCH(IG$21,Input!$A$6:$IA$6,0),FALSE),0)*IF(IG$110&gt;=MAX($IC$110:IF$110),MIN((IG$110-MAX($IC$110:IF$110)),(IG$110-IF$110)),0)+IF($E138=IG$22,VLOOKUP($C138,Input!$A$8:$IA$39,MATCH(IG$21,Input!$A$6:$IA$6,0),FALSE),0)*IF(IG$109&gt;=MAX($IC$109:IF$109),MIN((IG$109-MAX($IC$109:IF$109)),(IG$109-IF$109)),0)</f>
        <v>0</v>
      </c>
      <c r="IH138" s="1">
        <f>+IF($E138=IH$22,VLOOKUP($C138,Input!$A$8:$IA$39,MATCH(IH$21,Input!$A$6:$IA$6,0),FALSE),0)*IF(IH$110&gt;=MAX($IC$110:IG$110),MIN((IH$110-MAX($IC$110:IG$110)),(IH$110-IG$110)),0)+IF($E138=IH$22,VLOOKUP($C138,Input!$A$8:$IA$39,MATCH(IH$21,Input!$A$6:$IA$6,0),FALSE),0)*IF(IH$109&gt;=MAX($IC$109:IG$109),MIN((IH$109-MAX($IC$109:IG$109)),(IH$109-IG$109)),0)</f>
        <v>0</v>
      </c>
      <c r="II138" s="1">
        <f>+IF($E138=II$22,VLOOKUP($C138,Input!$A$8:$IA$39,MATCH(II$21,Input!$A$6:$IA$6,0),FALSE),0)*IF(II$110&gt;=MAX($IC$110:IH$110),MIN((II$110-MAX($IC$110:IH$110)),(II$110-IH$110)),0)+IF($E138=II$22,VLOOKUP($C138,Input!$A$8:$IA$39,MATCH(II$21,Input!$A$6:$IA$6,0),FALSE),0)*IF(II$109&gt;=MAX($IC$109:IH$109),MIN((II$109-MAX($IC$109:IH$109)),(II$109-IH$109)),0)</f>
        <v>0</v>
      </c>
      <c r="IJ138" s="1">
        <f>+IF($E138=IJ$22,VLOOKUP($C138,Input!$A$8:$IA$39,MATCH(IJ$21,Input!$A$6:$IA$6,0),FALSE),0)*IF(IJ$110&gt;=MAX($IC$110:II$110),MIN((IJ$110-MAX($IC$110:II$110)),(IJ$110-II$110)),0)+IF($E138=IJ$22,VLOOKUP($C138,Input!$A$8:$IA$39,MATCH(IJ$21,Input!$A$6:$IA$6,0),FALSE),0)*IF(IJ$109&gt;=MAX($IC$109:II$109),MIN((IJ$109-MAX($IC$109:II$109)),(IJ$109-II$109)),0)</f>
        <v>0</v>
      </c>
      <c r="IK138" s="1">
        <f>+IF($E138=IK$22,VLOOKUP($C138,Input!$A$8:$IA$39,MATCH(IK$21,Input!$A$6:$IA$6,0),FALSE),0)*IF(IK$110&gt;=MAX($IC$110:IJ$110),MIN((IK$110-MAX($IC$110:IJ$110)),(IK$110-IJ$110)),0)+IF($E138=IK$22,VLOOKUP($C138,Input!$A$8:$IA$39,MATCH(IK$21,Input!$A$6:$IA$6,0),FALSE),0)*IF(IK$109&gt;=MAX($IC$109:IJ$109),MIN((IK$109-MAX($IC$109:IJ$109)),(IK$109-IJ$109)),0)</f>
        <v>81000</v>
      </c>
      <c r="IL138" s="1">
        <f>+IF($E138=IL$22,VLOOKUP($C138,Input!$A$8:$IA$39,MATCH(IL$21,Input!$A$6:$IA$6,0),FALSE),0)*IF(IL$110&gt;=MAX($IC$110:IK$110),MIN((IL$110-MAX($IC$110:IK$110)),(IL$110-IK$110)),0)+IF($E138=IL$22,VLOOKUP($C138,Input!$A$8:$IA$39,MATCH(IL$21,Input!$A$6:$IA$6,0),FALSE),0)*IF(IL$109&gt;=MAX($IC$109:IK$109),MIN((IL$109-MAX($IC$109:IK$109)),(IL$109-IK$109)),0)</f>
        <v>0</v>
      </c>
      <c r="IM138" s="1">
        <f>+IF($E138=IM$22,VLOOKUP($C138,Input!$A$8:$IA$39,MATCH(IM$21,Input!$A$6:$IA$6,0),FALSE),0)*IF(IM$110&gt;=MAX($IC$110:IL$110),MIN((IM$110-MAX($IC$110:IL$110)),(IM$110-IL$110)),0)+IF($E138=IM$22,VLOOKUP($C138,Input!$A$8:$IA$39,MATCH(IM$21,Input!$A$6:$IA$6,0),FALSE),0)*IF(IM$109&gt;=MAX($IC$109:IL$109),MIN((IM$109-MAX($IC$109:IL$109)),(IM$109-IL$109)),0)</f>
        <v>0</v>
      </c>
      <c r="IN138" s="1">
        <f>+IF($E138=IN$22,VLOOKUP($C138,Input!$A$8:$IA$39,MATCH(IN$21,Input!$A$6:$IA$6,0),FALSE),0)*IF(IN$110&gt;=MAX($IC$110:IM$110),MIN((IN$110-MAX($IC$110:IM$110)),(IN$110-IM$110)),0)+IF($E138=IN$22,VLOOKUP($C138,Input!$A$8:$IA$39,MATCH(IN$21,Input!$A$6:$IA$6,0),FALSE),0)*IF(IN$109&gt;=MAX($IC$109:IM$109),MIN((IN$109-MAX($IC$109:IM$109)),(IN$109-IM$109)),0)</f>
        <v>0</v>
      </c>
      <c r="IO138" s="1">
        <f>+IF($E138=IO$22,VLOOKUP($C138,Input!$A$8:$IA$39,MATCH(IO$21,Input!$A$6:$IA$6,0),FALSE),0)*IF(IO$110&gt;=MAX($IC$110:IN$110),MIN((IO$110-MAX($IC$110:IN$110)),(IO$110-IN$110)),0)+IF($E138=IO$22,VLOOKUP($C138,Input!$A$8:$IA$39,MATCH(IO$21,Input!$A$6:$IA$6,0),FALSE),0)*IF(IO$109&gt;=MAX($IC$109:IN$109),MIN((IO$109-MAX($IC$109:IN$109)),(IO$109-IN$109)),0)</f>
        <v>0</v>
      </c>
      <c r="IP138" s="1">
        <f>+IF($E138=IP$22,VLOOKUP($C138,Input!$A$8:$IA$39,MATCH(IP$21,Input!$A$6:$IA$6,0),FALSE),0)*IF(IP$110&gt;=MAX($IC$110:IO$110),MIN((IP$110-MAX($IC$110:IO$110)),(IP$110-IO$110)),0)+IF($E138=IP$22,VLOOKUP($C138,Input!$A$8:$IA$39,MATCH(IP$21,Input!$A$6:$IA$6,0),FALSE),0)*IF(IP$109&gt;=MAX($IC$109:IO$109),MIN((IP$109-MAX($IC$109:IO$109)),(IP$109-IO$109)),0)</f>
        <v>0</v>
      </c>
      <c r="IQ138" s="1">
        <f>+IF($E138=IQ$22,VLOOKUP($C138,Input!$A$8:$IA$39,MATCH(IQ$21,Input!$A$6:$IA$6,0),FALSE),0)*IF(IQ$110&gt;=MAX($IC$110:IP$110),MIN((IQ$110-MAX($IC$110:IP$110)),(IQ$110-IP$110)),0)+IF($E138=IQ$22,VLOOKUP($C138,Input!$A$8:$IA$39,MATCH(IQ$21,Input!$A$6:$IA$6,0),FALSE),0)*IF(IQ$109&gt;=MAX($IC$109:IP$109),MIN((IQ$109-MAX($IC$109:IP$109)),(IQ$109-IP$109)),0)</f>
        <v>0</v>
      </c>
      <c r="IR138" s="1">
        <f>+IF($E138=IR$22,VLOOKUP($C138,Input!$A$8:$IA$39,MATCH(IR$21,Input!$A$6:$IA$6,0),FALSE),0)*IF(IR$110&gt;=MAX($IC$110:IQ$110),MIN((IR$110-MAX($IC$110:IQ$110)),(IR$110-IQ$110)),0)+IF($E138=IR$22,VLOOKUP($C138,Input!$A$8:$IA$39,MATCH(IR$21,Input!$A$6:$IA$6,0),FALSE),0)*IF(IR$109&gt;=MAX($IC$109:IQ$109),MIN((IR$109-MAX($IC$109:IQ$109)),(IR$109-IQ$109)),0)</f>
        <v>0</v>
      </c>
      <c r="IS138" s="1">
        <f>+IF($E138=IS$22,VLOOKUP($C138,Input!$A$8:$IA$39,MATCH(IS$21,Input!$A$6:$IA$6,0),FALSE),0)*IF(IS$110&gt;=MAX($IC$110:IR$110),MIN((IS$110-MAX($IC$110:IR$110)),(IS$110-IR$110)),0)+IF($E138=IS$22,VLOOKUP($C138,Input!$A$8:$IA$39,MATCH(IS$21,Input!$A$6:$IA$6,0),FALSE),0)*IF(IS$109&gt;=MAX($IC$109:IR$109),MIN((IS$109-MAX($IC$109:IR$109)),(IS$109-IR$109)),0)</f>
        <v>0</v>
      </c>
      <c r="IT138" s="1">
        <f>+IF($E138=IT$22,VLOOKUP($C138,Input!$A$8:$IA$39,MATCH(IT$21,Input!$A$6:$IA$6,0),FALSE),0)*IF(IT$110&gt;=MAX($IC$110:IS$110),MIN((IT$110-MAX($IC$110:IS$110)),(IT$110-IS$110)),0)+IF($E138=IT$22,VLOOKUP($C138,Input!$A$8:$IA$39,MATCH(IT$21,Input!$A$6:$IA$6,0),FALSE),0)*IF(IT$109&gt;=MAX($IC$109:IS$109),MIN((IT$109-MAX($IC$109:IS$109)),(IT$109-IS$109)),0)</f>
        <v>0</v>
      </c>
      <c r="IU138" s="1">
        <f>+IF($E138=IU$22,VLOOKUP($C138,Input!$A$8:$IA$39,MATCH(IU$21,Input!$A$6:$IA$6,0),FALSE),0)*IF(IU$110&gt;=MAX($IC$110:IT$110),MIN((IU$110-MAX($IC$110:IT$110)),(IU$110-IT$110)),0)+IF($E138=IU$22,VLOOKUP($C138,Input!$A$8:$IA$39,MATCH(IU$21,Input!$A$6:$IA$6,0),FALSE),0)*IF(IU$109&gt;=MAX($IC$109:IT$109),MIN((IU$109-MAX($IC$109:IT$109)),(IU$109-IT$109)),0)</f>
        <v>0</v>
      </c>
      <c r="IV138" s="1">
        <f>+IF($E138=IV$22,VLOOKUP($C138,Input!$A$8:$IA$39,MATCH(IV$21,Input!$A$6:$IA$6,0),FALSE),0)*IF(IV$110&gt;=MAX($IC$110:IU$110),MIN((IV$110-MAX($IC$110:IU$110)),(IV$110-IU$110)),0)+IF($E138=IV$22,VLOOKUP($C138,Input!$A$8:$IA$39,MATCH(IV$21,Input!$A$6:$IA$6,0),FALSE),0)*IF(IV$109&gt;=MAX($IC$109:IU$109),MIN((IV$109-MAX($IC$109:IU$109)),(IV$109-IU$109)),0)</f>
        <v>0</v>
      </c>
      <c r="IW138" s="1">
        <f>+IF($E138=IW$22,VLOOKUP($C138,Input!$A$8:$IA$39,MATCH(IW$21,Input!$A$6:$IA$6,0),FALSE),0)*IF(IW$110&gt;=MAX($IC$110:IV$110),MIN((IW$110-MAX($IC$110:IV$110)),(IW$110-IV$110)),0)+IF($E138=IW$22,VLOOKUP($C138,Input!$A$8:$IA$39,MATCH(IW$21,Input!$A$6:$IA$6,0),FALSE),0)*IF(IW$109&gt;=MAX($IC$109:IV$109),MIN((IW$109-MAX($IC$109:IV$109)),(IW$109-IV$109)),0)</f>
        <v>0</v>
      </c>
      <c r="IX138" s="1">
        <f>+IF($E138=IX$22,VLOOKUP($C138,Input!$A$8:$IA$39,MATCH(IX$21,Input!$A$6:$IA$6,0),FALSE),0)*IF(IX$110&gt;=MAX($IC$110:IW$110),MIN((IX$110-MAX($IC$110:IW$110)),(IX$110-IW$110)),0)+IF($E138=IX$22,VLOOKUP($C138,Input!$A$8:$IA$39,MATCH(IX$21,Input!$A$6:$IA$6,0),FALSE),0)*IF(IX$109&gt;=MAX($IC$109:IW$109),MIN((IX$109-MAX($IC$109:IW$109)),(IX$109-IW$109)),0)</f>
        <v>0</v>
      </c>
      <c r="IY138" s="1">
        <f>+IF($E138=IY$22,VLOOKUP($C138,Input!$A$8:$IA$39,MATCH(IY$21,Input!$A$6:$IA$6,0),FALSE),0)*IF(IY$110&gt;=MAX($IC$110:IX$110),MIN((IY$110-MAX($IC$110:IX$110)),(IY$110-IX$110)),0)+IF($E138=IY$22,VLOOKUP($C138,Input!$A$8:$IA$39,MATCH(IY$21,Input!$A$6:$IA$6,0),FALSE),0)*IF(IY$109&gt;=MAX($IC$109:IX$109),MIN((IY$109-MAX($IC$109:IX$109)),(IY$109-IX$109)),0)</f>
        <v>0</v>
      </c>
      <c r="IZ138" s="1">
        <f>+IF($E138=IZ$22,VLOOKUP($C138,Input!$A$8:$IA$39,MATCH(IZ$21,Input!$A$6:$IA$6,0),FALSE),0)*IF(IZ$110&gt;=MAX($IC$110:IY$110),MIN((IZ$110-MAX($IC$110:IY$110)),(IZ$110-IY$110)),0)+IF($E138=IZ$22,VLOOKUP($C138,Input!$A$8:$IA$39,MATCH(IZ$21,Input!$A$6:$IA$6,0),FALSE),0)*IF(IZ$109&gt;=MAX($IC$109:IY$109),MIN((IZ$109-MAX($IC$109:IY$109)),(IZ$109-IY$109)),0)</f>
        <v>0</v>
      </c>
      <c r="JA138" s="1">
        <f>+IF($E138=JA$22,VLOOKUP($C138,Input!$A$8:$IA$39,MATCH(JA$21,Input!$A$6:$IA$6,0),FALSE),0)*IF(JA$110&gt;=MAX($IC$110:IZ$110),MIN((JA$110-MAX($IC$110:IZ$110)),(JA$110-IZ$110)),0)+IF($E138=JA$22,VLOOKUP($C138,Input!$A$8:$IA$39,MATCH(JA$21,Input!$A$6:$IA$6,0),FALSE),0)*IF(JA$109&gt;=MAX($IC$109:IZ$109),MIN((JA$109-MAX($IC$109:IZ$109)),(JA$109-IZ$109)),0)</f>
        <v>0</v>
      </c>
      <c r="JB138" s="1">
        <f>+IF($E138=JB$22,VLOOKUP($C138,Input!$A$8:$IA$39,MATCH(JB$21,Input!$A$6:$IA$6,0),FALSE),0)*IF(JB$110&gt;=MAX($IC$110:JA$110),MIN((JB$110-MAX($IC$110:JA$110)),(JB$110-JA$110)),0)+IF($E138=JB$22,VLOOKUP($C138,Input!$A$8:$IA$39,MATCH(JB$21,Input!$A$6:$IA$6,0),FALSE),0)*IF(JB$109&gt;=MAX($IC$109:JA$109),MIN((JB$109-MAX($IC$109:JA$109)),(JB$109-JA$109)),0)</f>
        <v>0</v>
      </c>
      <c r="JC138" s="1">
        <f>+IF($E138=JC$22,VLOOKUP($C138,Input!$A$8:$IA$39,MATCH(JC$21,Input!$A$6:$IA$6,0),FALSE),0)*IF(JC$110&gt;=MAX($IC$110:JB$110),MIN((JC$110-MAX($IC$110:JB$110)),(JC$110-JB$110)),0)+IF($E138=JC$22,VLOOKUP($C138,Input!$A$8:$IA$39,MATCH(JC$21,Input!$A$6:$IA$6,0),FALSE),0)*IF(JC$109&gt;=MAX($IC$109:JB$109),MIN((JC$109-MAX($IC$109:JB$109)),(JC$109-JB$109)),0)</f>
        <v>0</v>
      </c>
      <c r="JD138" s="1">
        <f>+IF($E138=JD$22,VLOOKUP($C138,Input!$A$8:$IA$39,MATCH(JD$21,Input!$A$6:$IA$6,0),FALSE),0)*IF(JD$110&gt;=MAX($IC$110:JC$110),MIN((JD$110-MAX($IC$110:JC$110)),(JD$110-JC$110)),0)+IF($E138=JD$22,VLOOKUP($C138,Input!$A$8:$IA$39,MATCH(JD$21,Input!$A$6:$IA$6,0),FALSE),0)*IF(JD$109&gt;=MAX($IC$109:JC$109),MIN((JD$109-MAX($IC$109:JC$109)),(JD$109-JC$109)),0)</f>
        <v>0</v>
      </c>
      <c r="JE138" s="1">
        <f>+IF($E138=JE$22,VLOOKUP($C138,Input!$A$8:$IA$39,MATCH(JE$21,Input!$A$6:$IA$6,0),FALSE),0)*IF(JE$110&gt;=MAX($IC$110:JD$110),MIN((JE$110-MAX($IC$110:JD$110)),(JE$110-JD$110)),0)+IF($E138=JE$22,VLOOKUP($C138,Input!$A$8:$IA$39,MATCH(JE$21,Input!$A$6:$IA$6,0),FALSE),0)*IF(JE$109&gt;=MAX($IC$109:JD$109),MIN((JE$109-MAX($IC$109:JD$109)),(JE$109-JD$109)),0)</f>
        <v>0</v>
      </c>
      <c r="JF138" s="1">
        <f>+IF($E138=JF$22,VLOOKUP($C138,Input!$A$8:$IA$39,MATCH(JF$21,Input!$A$6:$IA$6,0),FALSE),0)*IF(JF$110&gt;=MAX($IC$110:JE$110),MIN((JF$110-MAX($IC$110:JE$110)),(JF$110-JE$110)),0)+IF($E138=JF$22,VLOOKUP($C138,Input!$A$8:$IA$39,MATCH(JF$21,Input!$A$6:$IA$6,0),FALSE),0)*IF(JF$109&gt;=MAX($IC$109:JE$109),MIN((JF$109-MAX($IC$109:JE$109)),(JF$109-JE$109)),0)</f>
        <v>0</v>
      </c>
      <c r="JG138" s="1">
        <f>+IF($E138=JG$22,VLOOKUP($C138,Input!$A$8:$IA$39,MATCH(JG$21,Input!$A$6:$IA$6,0),FALSE),0)*IF(JG$110&gt;=MAX($IC$110:JF$110),MIN((JG$110-MAX($IC$110:JF$110)),(JG$110-JF$110)),0)+IF($E138=JG$22,VLOOKUP($C138,Input!$A$8:$IA$39,MATCH(JG$21,Input!$A$6:$IA$6,0),FALSE),0)*IF(JG$109&gt;=MAX($IC$109:JF$109),MIN((JG$109-MAX($IC$109:JF$109)),(JG$109-JF$109)),0)</f>
        <v>0</v>
      </c>
      <c r="JH138" s="1">
        <f>+IF($E138=JH$22,VLOOKUP($C138,Input!$A$8:$IA$39,MATCH(JH$21,Input!$A$6:$IA$6,0),FALSE),0)*IF(JH$110&gt;=MAX($IC$110:JG$110),MIN((JH$110-MAX($IC$110:JG$110)),(JH$110-JG$110)),0)+IF($E138=JH$22,VLOOKUP($C138,Input!$A$8:$IA$39,MATCH(JH$21,Input!$A$6:$IA$6,0),FALSE),0)*IF(JH$109&gt;=MAX($IC$109:JG$109),MIN((JH$109-MAX($IC$109:JG$109)),(JH$109-JG$109)),0)</f>
        <v>0</v>
      </c>
      <c r="JI138" s="1">
        <f>+IF($E138=JI$22,VLOOKUP($C138,Input!$A$8:$IA$39,MATCH(JI$21,Input!$A$6:$IA$6,0),FALSE),0)*IF(JI$110&gt;=MAX($IC$110:JH$110),MIN((JI$110-MAX($IC$110:JH$110)),(JI$110-JH$110)),0)+IF($E138=JI$22,VLOOKUP($C138,Input!$A$8:$IA$39,MATCH(JI$21,Input!$A$6:$IA$6,0),FALSE),0)*IF(JI$109&gt;=MAX($IC$109:JH$109),MIN((JI$109-MAX($IC$109:JH$109)),(JI$109-JH$109)),0)</f>
        <v>0</v>
      </c>
      <c r="JJ138" s="1">
        <f>+IF($E138=JJ$22,VLOOKUP($C138,Input!$A$8:$IA$39,MATCH(JJ$21,Input!$A$6:$IA$6,0),FALSE),0)*IF(JJ$110&gt;=MAX($IC$110:JI$110),MIN((JJ$110-MAX($IC$110:JI$110)),(JJ$110-JI$110)),0)+IF($E138=JJ$22,VLOOKUP($C138,Input!$A$8:$IA$39,MATCH(JJ$21,Input!$A$6:$IA$6,0),FALSE),0)*IF(JJ$109&gt;=MAX($IC$109:JI$109),MIN((JJ$109-MAX($IC$109:JI$109)),(JJ$109-JI$109)),0)</f>
        <v>0</v>
      </c>
      <c r="JK138" s="1">
        <f>+IF($E138=JK$22,VLOOKUP($C138,Input!$A$8:$IA$39,MATCH(JK$21,Input!$A$6:$IA$6,0),FALSE),0)*IF(JK$110&gt;=MAX($IC$110:JJ$110),MIN((JK$110-MAX($IC$110:JJ$110)),(JK$110-JJ$110)),0)+IF($E138=JK$22,VLOOKUP($C138,Input!$A$8:$IA$39,MATCH(JK$21,Input!$A$6:$IA$6,0),FALSE),0)*IF(JK$109&gt;=MAX($IC$109:JJ$109),MIN((JK$109-MAX($IC$109:JJ$109)),(JK$109-JJ$109)),0)</f>
        <v>0</v>
      </c>
      <c r="JL138" s="1">
        <f>+IF($E138=JL$22,VLOOKUP($C138,Input!$A$8:$IA$39,MATCH(JL$21,Input!$A$6:$IA$6,0),FALSE),0)*IF(JL$110&gt;=MAX($IC$110:JK$110),MIN((JL$110-MAX($IC$110:JK$110)),(JL$110-JK$110)),0)+IF($E138=JL$22,VLOOKUP($C138,Input!$A$8:$IA$39,MATCH(JL$21,Input!$A$6:$IA$6,0),FALSE),0)*IF(JL$109&gt;=MAX($IC$109:JK$109),MIN((JL$109-MAX($IC$109:JK$109)),(JL$109-JK$109)),0)</f>
        <v>0</v>
      </c>
      <c r="JN138" t="str">
        <f>+VLOOKUP($C138,Input!$A$8:$GZ$39,MATCH(JN$21,Input!$A$6:$GZ$6,0),FALSE)</f>
        <v>Charger Maintenance ($/kWh)</v>
      </c>
      <c r="JO138" s="1">
        <f>IF($E138+$I138+$D$7&lt;=JO$22,0,IF(JO$22-$D$7&gt;=$E138,VLOOKUP($C138,Input!$A$8:$GZ$39,MATCH(JO$21,Input!$A$6:$GZ$6,0),FALSE),0)*$F138/$G138)*$D138</f>
        <v>0</v>
      </c>
      <c r="JP138" s="1">
        <f>IF($E138+$I138+$D$7&lt;=JP$22,0,IF(JP$22-$D$7&gt;=$E138,VLOOKUP($C138,Input!$A$8:$GZ$39,MATCH(JP$21,Input!$A$6:$GZ$6,0),FALSE),0)*$F138/$G138)*$D138</f>
        <v>0</v>
      </c>
      <c r="JQ138" s="1">
        <f>IF($E138+$I138+$D$7&lt;=JQ$22,0,IF(JQ$22-$D$7&gt;=$E138,VLOOKUP($C138,Input!$A$8:$GZ$39,MATCH(JQ$21,Input!$A$6:$GZ$6,0),FALSE),0)*$F138/$G138)*$D138</f>
        <v>0</v>
      </c>
      <c r="JR138" s="1">
        <f>IF($E138+$I138+$D$7&lt;=JR$22,0,IF(JR$22-$D$7&gt;=$E138,VLOOKUP($C138,Input!$A$8:$GZ$39,MATCH(JR$21,Input!$A$6:$GZ$6,0),FALSE),0)*$F138/$G138)*$D138</f>
        <v>0</v>
      </c>
      <c r="JS138" s="1">
        <f>IF($E138+$I138+$D$7&lt;=JS$22,0,IF(JS$22-$D$7&gt;=$E138,VLOOKUP($C138,Input!$A$8:$GZ$39,MATCH(JS$21,Input!$A$6:$GZ$6,0),FALSE),0)*$F138/$G138)*$D138</f>
        <v>0</v>
      </c>
      <c r="JT138" s="1">
        <f>IF($E138+$I138+$D$7&lt;=JT$22,0,IF(JT$22-$D$7&gt;=$E138,VLOOKUP($C138,Input!$A$8:$GZ$39,MATCH(JT$21,Input!$A$6:$GZ$6,0),FALSE),0)*$F138/$G138)*$D138</f>
        <v>0</v>
      </c>
      <c r="JU138" s="1">
        <f>IF($E138+$I138+$D$7&lt;=JU$22,0,IF(JU$22-$D$7&gt;=$E138,VLOOKUP($C138,Input!$A$8:$GZ$39,MATCH(JU$21,Input!$A$6:$GZ$6,0),FALSE),0)*$F138/$G138)*$D138</f>
        <v>0</v>
      </c>
      <c r="JV138" s="1">
        <f>IF($E138+$I138+$D$7&lt;=JV$22,0,IF(JV$22-$D$7&gt;=$E138,VLOOKUP($C138,Input!$A$8:$GZ$39,MATCH(JV$21,Input!$A$6:$GZ$6,0),FALSE),0)*$F138/$G138)*$D138</f>
        <v>0</v>
      </c>
      <c r="JW138" s="1">
        <f>IF($E138+$I138+$D$7&lt;=JW$22,0,IF(JW$22-$D$7&gt;=$E138,VLOOKUP($C138,Input!$A$8:$GZ$39,MATCH(JW$21,Input!$A$6:$GZ$6,0),FALSE),0)*$F138/$G138)*$D138</f>
        <v>0</v>
      </c>
      <c r="JX138" s="1">
        <f>IF($E138+$I138+$D$7&lt;=JX$22,0,IF(JX$22-$D$7&gt;=$E138,VLOOKUP($C138,Input!$A$8:$GZ$39,MATCH(JX$21,Input!$A$6:$GZ$6,0),FALSE),0)*$F138/$G138)*$D138</f>
        <v>0</v>
      </c>
      <c r="JY138" s="1">
        <f>IF($E138+$I138+$D$7&lt;=JY$22,0,IF(JY$22-$D$7&gt;=$E138,VLOOKUP($C138,Input!$A$8:$GZ$39,MATCH(JY$21,Input!$A$6:$GZ$6,0),FALSE),0)*$F138/$G138)*$D138</f>
        <v>0</v>
      </c>
      <c r="JZ138" s="1">
        <f>IF($E138+$I138+$D$7&lt;=JZ$22,0,IF(JZ$22-$D$7&gt;=$E138,VLOOKUP($C138,Input!$A$8:$GZ$39,MATCH(JZ$21,Input!$A$6:$GZ$6,0),FALSE),0)*$F138/$G138)*$D138</f>
        <v>0</v>
      </c>
      <c r="KA138" s="1">
        <f>IF($E138+$I138+$D$7&lt;=KA$22,0,IF(KA$22-$D$7&gt;=$E138,VLOOKUP($C138,Input!$A$8:$GZ$39,MATCH(KA$21,Input!$A$6:$GZ$6,0),FALSE),0)*$F138/$G138)*$D138</f>
        <v>0</v>
      </c>
      <c r="KB138" s="1">
        <f>IF($E138+$I138+$D$7&lt;=KB$22,0,IF(KB$22-$D$7&gt;=$E138,VLOOKUP($C138,Input!$A$8:$GZ$39,MATCH(KB$21,Input!$A$6:$GZ$6,0),FALSE),0)*$F138/$G138)*$D138</f>
        <v>0</v>
      </c>
      <c r="KC138" s="1">
        <f>IF($E138+$I138+$D$7&lt;=KC$22,0,IF(KC$22-$D$7&gt;=$E138,VLOOKUP($C138,Input!$A$8:$GZ$39,MATCH(KC$21,Input!$A$6:$GZ$6,0),FALSE),0)*$F138/$G138)*$D138</f>
        <v>0</v>
      </c>
      <c r="KD138" s="1">
        <f>IF($E138+$I138+$D$7&lt;=KD$22,0,IF(KD$22-$D$7&gt;=$E138,VLOOKUP($C138,Input!$A$8:$GZ$39,MATCH(KD$21,Input!$A$6:$GZ$6,0),FALSE),0)*$F138/$G138)*$D138</f>
        <v>0</v>
      </c>
      <c r="KE138" s="1">
        <f>IF($E138+$I138+$D$7&lt;=KE$22,0,IF(KE$22-$D$7&gt;=$E138,VLOOKUP($C138,Input!$A$8:$GZ$39,MATCH(KE$21,Input!$A$6:$GZ$6,0),FALSE),0)*$F138/$G138)*$D138</f>
        <v>0</v>
      </c>
      <c r="KF138" s="1">
        <f>IF($E138+$I138+$D$7&lt;=KF$22,0,IF(KF$22-$D$7&gt;=$E138,VLOOKUP($C138,Input!$A$8:$GZ$39,MATCH(KF$21,Input!$A$6:$GZ$6,0),FALSE),0)*$F138/$G138)*$D138</f>
        <v>0</v>
      </c>
      <c r="KG138" s="1">
        <f>IF($E138+$I138+$D$7&lt;=KG$22,0,IF(KG$22-$D$7&gt;=$E138,VLOOKUP($C138,Input!$A$8:$GZ$39,MATCH(KG$21,Input!$A$6:$GZ$6,0),FALSE),0)*$F138/$G138)*$D138</f>
        <v>0</v>
      </c>
      <c r="KH138" s="1">
        <f>IF($E138+$I138+$D$7&lt;=KH$22,0,IF(KH$22-$D$7&gt;=$E138,VLOOKUP($C138,Input!$A$8:$GZ$39,MATCH(KH$21,Input!$A$6:$GZ$6,0),FALSE),0)*$F138/$G138)*$D138</f>
        <v>0</v>
      </c>
      <c r="KI138" s="1">
        <f>IF($E138+$I138+$D$7&lt;=KI$22,0,IF(KI$22-$D$7&gt;=$E138,VLOOKUP($C138,Input!$A$8:$GZ$39,MATCH(KI$21,Input!$A$6:$GZ$6,0),FALSE),0)*$F138/$G138)*$D138</f>
        <v>0</v>
      </c>
      <c r="KJ138" s="1">
        <f>IF($E138+$I138+$D$7&lt;=KJ$22,0,IF(KJ$22-$D$7&gt;=$E138,VLOOKUP($C138,Input!$A$8:$GZ$39,MATCH(KJ$21,Input!$A$6:$GZ$6,0),FALSE),0)*$F138/$G138)*$D138</f>
        <v>0</v>
      </c>
      <c r="KK138" s="1">
        <f>IF($E138+$I138+$D$7&lt;=KK$22,0,IF(KK$22-$D$7&gt;=$E138,VLOOKUP($C138,Input!$A$8:$GZ$39,MATCH(KK$21,Input!$A$6:$GZ$6,0),FALSE),0)*$F138/$G138)*$D138</f>
        <v>0</v>
      </c>
      <c r="KL138" s="1">
        <f>IF($E138+$I138+$D$7&lt;=KL$22,0,IF(KL$22-$D$7&gt;=$E138,VLOOKUP($C138,Input!$A$8:$GZ$39,MATCH(KL$21,Input!$A$6:$GZ$6,0),FALSE),0)*$F138/$G138)*$D138</f>
        <v>0</v>
      </c>
      <c r="KM138" s="1">
        <f>IF($E138+$I138+$D$7&lt;=KM$22,0,IF(KM$22-$D$7&gt;=$E138,VLOOKUP($C138,Input!$A$8:$GZ$39,MATCH(KM$21,Input!$A$6:$GZ$6,0),FALSE),0)*$F138/$G138)*$D138</f>
        <v>0</v>
      </c>
      <c r="KN138" s="1">
        <f>IF($E138+$I138+$D$7&lt;=KN$22,0,IF(KN$22-$D$7&gt;=$E138,VLOOKUP($C138,Input!$A$8:$GZ$39,MATCH(KN$21,Input!$A$6:$GZ$6,0),FALSE),0)*$F138/$G138)*$D138</f>
        <v>0</v>
      </c>
      <c r="KO138" s="1">
        <f>IF($E138+$I138+$D$7&lt;=KO$22,0,IF(KO$22-$D$7&gt;=$E138,VLOOKUP($C138,Input!$A$8:$GZ$39,MATCH(KO$21,Input!$A$6:$GZ$6,0),FALSE),0)*$F138/$G138)*$D138</f>
        <v>0</v>
      </c>
      <c r="KP138" s="1">
        <f>IF($E138+$I138+$D$7&lt;=KP$22,0,IF(KP$22-$D$7&gt;=$E138,VLOOKUP($C138,Input!$A$8:$GZ$39,MATCH(KP$21,Input!$A$6:$GZ$6,0),FALSE),0)*$F138/$G138)*$D138</f>
        <v>0</v>
      </c>
      <c r="KQ138" s="1">
        <f>IF($E138+$I138+$D$7&lt;=KQ$22,0,IF(KQ$22-$D$7&gt;=$E138,VLOOKUP($C138,Input!$A$8:$GZ$39,MATCH(KQ$21,Input!$A$6:$GZ$6,0),FALSE),0)*$F138/$G138)*$D138</f>
        <v>0</v>
      </c>
      <c r="KR138" s="1">
        <f>IF($E138+$I138+$D$7&lt;=KR$22,0,IF(KR$22-$D$7&gt;=$E138,VLOOKUP($C138,Input!$A$8:$GZ$39,MATCH(KR$21,Input!$A$6:$GZ$6,0),FALSE),0)*$F138/$G138)*$D138</f>
        <v>0</v>
      </c>
      <c r="KS138" s="1">
        <f>IF($E138+$I138+$D$7&lt;=KS$22,0,IF(KS$22-$D$7&gt;=$E138,VLOOKUP($C138,Input!$A$8:$GZ$39,MATCH(KS$21,Input!$A$6:$GZ$6,0),FALSE),0)*$F138/$G138)*$D138</f>
        <v>0</v>
      </c>
      <c r="KT138" s="1">
        <f>IF($E138+$I138+$D$7&lt;=KT$22,0,IF(KT$22-$D$7&gt;=$E138,VLOOKUP($C138,Input!$A$8:$GZ$39,MATCH(KT$21,Input!$A$6:$GZ$6,0),FALSE),0)*$F138/$G138)*$D138</f>
        <v>0</v>
      </c>
      <c r="KU138" s="1">
        <f>IF($E138+$I138+$D$7&lt;=KU$22,0,IF(KU$22-$D$7&gt;=$E138,VLOOKUP($C138,Input!$A$8:$GZ$39,MATCH(KU$21,Input!$A$6:$GZ$6,0),FALSE),0)*$F138/$G138)*$D138</f>
        <v>0</v>
      </c>
      <c r="KV138" s="1">
        <f>IF($E138+$I138+$D$7&lt;=KV$22,0,IF(KV$22-$D$7&gt;=$E138,VLOOKUP($C138,Input!$A$8:$GZ$39,MATCH(KV$21,Input!$A$6:$GZ$6,0),FALSE),0)*$F138/$G138)*$D138</f>
        <v>0</v>
      </c>
      <c r="KW138" s="1">
        <f>IF($E138+$I138+$D$7&lt;=KW$22,0,IF(KW$22-$D$7&gt;=$E138,VLOOKUP($C138,Input!$A$8:$GZ$39,MATCH(KW$21,Input!$A$6:$GZ$6,0),FALSE),0)*$F138/$G138)*$D138</f>
        <v>0</v>
      </c>
      <c r="KY138" t="str">
        <f>VLOOKUP($C138,Input!$A$8:$HV$39,MATCH(KY$21,Input!$A$6:$HV$6,0),FALSE)</f>
        <v>$/kWh from "Main Tab" selection for depot charging and it is scaled to EIA cost projections</v>
      </c>
      <c r="KZ138" s="1">
        <f>IF($E138+$I138+$D$7&lt;=KZ$22,0,IF(KZ$22-$D$7&gt;=$E138,VLOOKUP($C138,Input!$A$8:$HV$39,MATCH(KZ$21,Input!$A$6:$HV$6,0),FALSE)/$G138*$F138,0))*$D138</f>
        <v>0</v>
      </c>
      <c r="LA138" s="1">
        <f>IF($E138+$I138+$D$7&lt;=LA$22,0,IF(LA$22-$D$7&gt;=$E138,VLOOKUP($C138,Input!$A$8:$HV$39,MATCH(LA$21,Input!$A$6:$HV$6,0),FALSE)/$G138*$F138,0))*$D138</f>
        <v>0</v>
      </c>
      <c r="LB138" s="1">
        <f>IF($E138+$I138+$D$7&lt;=LB$22,0,IF(LB$22-$D$7&gt;=$E138,VLOOKUP($C138,Input!$A$8:$HV$39,MATCH(LB$21,Input!$A$6:$HV$6,0),FALSE)/$G138*$F138,0))*$D138</f>
        <v>0</v>
      </c>
      <c r="LC138" s="1">
        <f>IF($E138+$I138+$D$7&lt;=LC$22,0,IF(LC$22-$D$7&gt;=$E138,VLOOKUP($C138,Input!$A$8:$HV$39,MATCH(LC$21,Input!$A$6:$HV$6,0),FALSE)/$G138*$F138,0))*$D138</f>
        <v>0</v>
      </c>
      <c r="LD138" s="1">
        <f>IF($E138+$I138+$D$7&lt;=LD$22,0,IF(LD$22-$D$7&gt;=$E138,VLOOKUP($C138,Input!$A$8:$HV$39,MATCH(LD$21,Input!$A$6:$HV$6,0),FALSE)/$G138*$F138,0))*$D138</f>
        <v>0</v>
      </c>
      <c r="LE138" s="1">
        <f>IF($E138+$I138+$D$7&lt;=LE$22,0,IF(LE$22-$D$7&gt;=$E138,VLOOKUP($C138,Input!$A$8:$HV$39,MATCH(LE$21,Input!$A$6:$HV$6,0),FALSE)/$G138*$F138,0))*$D138</f>
        <v>0</v>
      </c>
      <c r="LF138" s="1">
        <f>IF($E138+$I138+$D$7&lt;=LF$22,0,IF(LF$22-$D$7&gt;=$E138,VLOOKUP($C138,Input!$A$8:$HV$39,MATCH(LF$21,Input!$A$6:$HV$6,0),FALSE)/$G138*$F138,0))*$D138</f>
        <v>0</v>
      </c>
      <c r="LG138" s="1">
        <f>IF($E138+$I138+$D$7&lt;=LG$22,0,IF(LG$22-$D$7&gt;=$E138,VLOOKUP($C138,Input!$A$8:$HV$39,MATCH(LG$21,Input!$A$6:$HV$6,0),FALSE)/$G138*$F138,0))*$D138</f>
        <v>0</v>
      </c>
      <c r="LH138" s="1">
        <f>IF($E138+$I138+$D$7&lt;=LH$22,0,IF(LH$22-$D$7&gt;=$E138,VLOOKUP($C138,Input!$A$8:$HV$39,MATCH(LH$21,Input!$A$6:$HV$6,0),FALSE)/$G138*$F138,0))*$D138</f>
        <v>0</v>
      </c>
      <c r="LI138" s="1">
        <f>IF($E138+$I138+$D$7&lt;=LI$22,0,IF(LI$22-$D$7&gt;=$E138,VLOOKUP($C138,Input!$A$8:$HV$39,MATCH(LI$21,Input!$A$6:$HV$6,0),FALSE)/$G138*$F138,0))*$D138</f>
        <v>0</v>
      </c>
      <c r="LJ138" s="1">
        <f>IF($E138+$I138+$D$7&lt;=LJ$22,0,IF(LJ$22-$D$7&gt;=$E138,VLOOKUP($C138,Input!$A$8:$HV$39,MATCH(LJ$21,Input!$A$6:$HV$6,0),FALSE)/$G138*$F138,0))*$D138</f>
        <v>0</v>
      </c>
      <c r="LK138" s="1">
        <f>IF($E138+$I138+$D$7&lt;=LK$22,0,IF(LK$22-$D$7&gt;=$E138,VLOOKUP($C138,Input!$A$8:$HV$39,MATCH(LK$21,Input!$A$6:$HV$6,0),FALSE)/$G138*$F138,0))*$D138</f>
        <v>0</v>
      </c>
      <c r="LL138" s="1">
        <f>IF($E138+$I138+$D$7&lt;=LL$22,0,IF(LL$22-$D$7&gt;=$E138,VLOOKUP($C138,Input!$A$8:$HV$39,MATCH(LL$21,Input!$A$6:$HV$6,0),FALSE)/$G138*$F138,0))*$D138</f>
        <v>0</v>
      </c>
      <c r="LM138" s="1">
        <f>IF($E138+$I138+$D$7&lt;=LM$22,0,IF(LM$22-$D$7&gt;=$E138,VLOOKUP($C138,Input!$A$8:$HV$39,MATCH(LM$21,Input!$A$6:$HV$6,0),FALSE)/$G138*$F138,0))*$D138</f>
        <v>0</v>
      </c>
      <c r="LN138" s="1">
        <f>IF($E138+$I138+$D$7&lt;=LN$22,0,IF(LN$22-$D$7&gt;=$E138,VLOOKUP($C138,Input!$A$8:$HV$39,MATCH(LN$21,Input!$A$6:$HV$6,0),FALSE)/$G138*$F138,0))*$D138</f>
        <v>0</v>
      </c>
      <c r="LO138" s="1">
        <f>IF($E138+$I138+$D$7&lt;=LO$22,0,IF(LO$22-$D$7&gt;=$E138,VLOOKUP($C138,Input!$A$8:$HV$39,MATCH(LO$21,Input!$A$6:$HV$6,0),FALSE)/$G138*$F138,0))*$D138</f>
        <v>0</v>
      </c>
      <c r="LP138" s="1">
        <f>IF($E138+$I138+$D$7&lt;=LP$22,0,IF(LP$22-$D$7&gt;=$E138,VLOOKUP($C138,Input!$A$8:$HV$39,MATCH(LP$21,Input!$A$6:$HV$6,0),FALSE)/$G138*$F138,0))*$D138</f>
        <v>0</v>
      </c>
      <c r="LQ138" s="1">
        <f>IF($E138+$I138+$D$7&lt;=LQ$22,0,IF(LQ$22-$D$7&gt;=$E138,VLOOKUP($C138,Input!$A$8:$HV$39,MATCH(LQ$21,Input!$A$6:$HV$6,0),FALSE)/$G138*$F138,0))*$D138</f>
        <v>0</v>
      </c>
      <c r="LR138" s="1">
        <f>IF($E138+$I138+$D$7&lt;=LR$22,0,IF(LR$22-$D$7&gt;=$E138,VLOOKUP($C138,Input!$A$8:$HV$39,MATCH(LR$21,Input!$A$6:$HV$6,0),FALSE)/$G138*$F138,0))*$D138</f>
        <v>0</v>
      </c>
      <c r="LS138" s="1">
        <f>IF($E138+$I138+$D$7&lt;=LS$22,0,IF(LS$22-$D$7&gt;=$E138,VLOOKUP($C138,Input!$A$8:$HV$39,MATCH(LS$21,Input!$A$6:$HV$6,0),FALSE)/$G138*$F138,0))*$D138</f>
        <v>0</v>
      </c>
      <c r="LT138" s="1">
        <f>IF($E138+$I138+$D$7&lt;=LT$22,0,IF(LT$22-$D$7&gt;=$E138,VLOOKUP($C138,Input!$A$8:$HV$39,MATCH(LT$21,Input!$A$6:$HV$6,0),FALSE)/$G138*$F138,0))*$D138</f>
        <v>0</v>
      </c>
      <c r="LU138" s="1">
        <f>IF($E138+$I138+$D$7&lt;=LU$22,0,IF(LU$22-$D$7&gt;=$E138,VLOOKUP($C138,Input!$A$8:$HV$39,MATCH(LU$21,Input!$A$6:$HV$6,0),FALSE)/$G138*$F138,0))*$D138</f>
        <v>0</v>
      </c>
      <c r="LV138" s="1">
        <f>IF($E138+$I138+$D$7&lt;=LV$22,0,IF(LV$22-$D$7&gt;=$E138,VLOOKUP($C138,Input!$A$8:$HV$39,MATCH(LV$21,Input!$A$6:$HV$6,0),FALSE)/$G138*$F138,0))*$D138</f>
        <v>0</v>
      </c>
      <c r="LW138" s="1">
        <f>IF($E138+$I138+$D$7&lt;=LW$22,0,IF(LW$22-$D$7&gt;=$E138,VLOOKUP($C138,Input!$A$8:$HV$39,MATCH(LW$21,Input!$A$6:$HV$6,0),FALSE)/$G138*$F138,0))*$D138</f>
        <v>468607.65916224354</v>
      </c>
      <c r="LX138" s="1">
        <f>IF($E138+$I138+$D$7&lt;=LX$22,0,IF(LX$22-$D$7&gt;=$E138,VLOOKUP($C138,Input!$A$8:$HV$39,MATCH(LX$21,Input!$A$6:$HV$6,0),FALSE)/$G138*$F138,0))*$D138</f>
        <v>471819.59893062577</v>
      </c>
      <c r="LY138" s="1">
        <f>IF($E138+$I138+$D$7&lt;=LY$22,0,IF(LY$22-$D$7&gt;=$E138,VLOOKUP($C138,Input!$A$8:$HV$39,MATCH(LY$21,Input!$A$6:$HV$6,0),FALSE)/$G138*$F138,0))*$D138</f>
        <v>477942.26979124337</v>
      </c>
      <c r="LZ138" s="1">
        <f>IF($E138+$I138+$D$7&lt;=LZ$22,0,IF(LZ$22-$D$7&gt;=$E138,VLOOKUP($C138,Input!$A$8:$HV$39,MATCH(LZ$21,Input!$A$6:$HV$6,0),FALSE)/$G138*$F138,0))*$D138</f>
        <v>488018.54072230606</v>
      </c>
      <c r="MA138" s="1">
        <f>IF($E138+$I138+$D$7&lt;=MA$22,0,IF(MA$22-$D$7&gt;=$E138,VLOOKUP($C138,Input!$A$8:$HV$39,MATCH(MA$21,Input!$A$6:$HV$6,0),FALSE)/$G138*$F138,0))*$D138</f>
        <v>488807.03737648891</v>
      </c>
      <c r="MB138" s="1">
        <f>IF($E138+$I138+$D$7&lt;=MB$22,0,IF(MB$22-$D$7&gt;=$E138,VLOOKUP($C138,Input!$A$8:$HV$39,MATCH(MB$21,Input!$A$6:$HV$6,0),FALSE)/$G138*$F138,0))*$D138</f>
        <v>489433.5587125785</v>
      </c>
      <c r="MC138" s="1">
        <f>IF($E138+$I138+$D$7&lt;=MC$22,0,IF(MC$22-$D$7&gt;=$E138,VLOOKUP($C138,Input!$A$8:$HV$39,MATCH(MC$21,Input!$A$6:$HV$6,0),FALSE)/$G138*$F138,0))*$D138</f>
        <v>486225.03359530319</v>
      </c>
      <c r="MD138" s="1">
        <f>IF($E138+$I138+$D$7&lt;=MD$22,0,IF(MD$22-$D$7&gt;=$E138,VLOOKUP($C138,Input!$A$8:$HV$39,MATCH(MD$21,Input!$A$6:$HV$6,0),FALSE)/$G138*$F138,0))*$D138</f>
        <v>483826.70159514248</v>
      </c>
      <c r="ME138" s="1">
        <f>IF($E138+$I138+$D$7&lt;=ME$22,0,IF(ME$22-$D$7&gt;=$E138,VLOOKUP($C138,Input!$A$8:$HV$39,MATCH(ME$21,Input!$A$6:$HV$6,0),FALSE)/$G138*$F138,0))*$D138</f>
        <v>483224.25546769961</v>
      </c>
      <c r="MF138" s="1">
        <f>IF($E138+$I138+$D$7&lt;=MF$22,0,IF(MF$22-$D$7&gt;=$E138,VLOOKUP($C138,Input!$A$8:$HV$39,MATCH(MF$21,Input!$A$6:$HV$6,0),FALSE)/$G138*$F138,0))*$D138</f>
        <v>482765.79059802304</v>
      </c>
      <c r="MG138" s="1">
        <f>IF($E138+$I138+$D$7&lt;=MG$22,0,IF(MG$22-$D$7&gt;=$E138,VLOOKUP($C138,Input!$A$8:$HV$39,MATCH(MG$21,Input!$A$6:$HV$6,0),FALSE)/$G138*$F138,0))*$D138</f>
        <v>480155.89410498709</v>
      </c>
      <c r="MH138" s="1">
        <f>IF($E138+$I138+$D$7&lt;=MH$22,0,IF(MH$22-$D$7&gt;=$E138,VLOOKUP($C138,Input!$A$8:$HV$39,MATCH(MH$21,Input!$A$6:$HV$6,0),FALSE)/$G138*$F138,0))*$D138</f>
        <v>477837.91191471968</v>
      </c>
      <c r="MI138" s="1">
        <f>IF($E138+$I138+$D$7&lt;=MI$22,0,IF(MI$22-$D$7&gt;=$E138,VLOOKUP($C138,Input!$A$8:$HV$39,MATCH(MI$21,Input!$A$6:$HV$6,0),FALSE)/$G138*$F138,0))*$D138</f>
        <v>476290.39395144174</v>
      </c>
      <c r="MJ138" s="1">
        <f>IF($E138+$I138+$D$7&lt;=MJ$22,0,IF(MJ$22-$D$7&gt;=$E138,VLOOKUP($C138,Input!$A$8:$HV$39,MATCH(MJ$21,Input!$A$6:$HV$6,0),FALSE)/$G138*$F138,0))*$D138</f>
        <v>473663.5680786203</v>
      </c>
      <c r="MK138" s="1">
        <f>IF($E138+$I138+$D$7&lt;=MK$22,0,IF(MK$22-$D$7&gt;=$E138,VLOOKUP($C138,Input!$A$8:$HV$39,MATCH(MK$21,Input!$A$6:$HV$6,0),FALSE)/$G138*$F138,0))*$D138</f>
        <v>0</v>
      </c>
      <c r="ML138" s="1">
        <f>IF($E138+$I138+$D$7&lt;=ML$22,0,IF(ML$22-$D$7&gt;=$E138,VLOOKUP($C138,Input!$A$8:$HV$39,MATCH(ML$21,Input!$A$6:$HV$6,0),FALSE)/$G138*$F138,0))*$D138</f>
        <v>0</v>
      </c>
      <c r="MM138" s="1">
        <f>IF($E138+$I138+$D$7&lt;=MM$22,0,IF(MM$22-$D$7&gt;=$E138,VLOOKUP($C138,Input!$A$8:$HV$39,MATCH(MM$21,Input!$A$6:$HV$6,0),FALSE)/$G138*$F138,0))*$D138</f>
        <v>0</v>
      </c>
      <c r="MN138" s="1">
        <f>IF($E138+$I138+$D$7&lt;=MN$22,0,IF(MN$22-$D$7&gt;=$E138,VLOOKUP($C138,Input!$A$8:$HV$39,MATCH(MN$21,Input!$A$6:$HV$6,0),FALSE)/$G138*$F138,0))*$D138</f>
        <v>0</v>
      </c>
      <c r="MO138" s="1">
        <f>IF($E138+$I138+$D$7&lt;=MO$22,0,IF(MO$22-$D$7&gt;=$E138,VLOOKUP($C138,Input!$A$8:$HV$39,MATCH(MO$21,Input!$A$6:$HV$6,0),FALSE)/$G138*$F138,0))*$D138</f>
        <v>0</v>
      </c>
      <c r="MP138" s="1">
        <f>IF($E138+$I138+$D$7&lt;=MP$22,0,IF(MP$22-$D$7&gt;=$E138,VLOOKUP($C138,Input!$A$8:$HV$39,MATCH(MP$21,Input!$A$6:$HV$6,0),FALSE)/$G138*$F138,0))*$D138</f>
        <v>0</v>
      </c>
      <c r="MQ138" s="1">
        <f>IF($E138+$I138+$D$7&lt;=MQ$22,0,IF(MQ$22-$D$7&gt;=$E138,VLOOKUP($C138,Input!$A$8:$HV$39,MATCH(MQ$21,Input!$A$6:$HV$6,0),FALSE)/$G138*$F138,0))*$D138</f>
        <v>0</v>
      </c>
      <c r="MR138" s="1">
        <f>IF($E138+$I138+$D$7&lt;=MR$22,0,IF(MR$22-$D$7&gt;=$E138,VLOOKUP($C138,Input!$A$8:$HV$39,MATCH(MR$21,Input!$A$6:$HV$6,0),FALSE)/$G138*$F138,0))*$D138</f>
        <v>0</v>
      </c>
      <c r="MS138" s="1">
        <f>IF($E138+$I138+$D$7&lt;=MS$22,0,IF(MS$22-$D$7&gt;=$E138,VLOOKUP($C138,Input!$A$8:$HV$39,MATCH(MS$21,Input!$A$6:$HV$6,0),FALSE)/$G138*$F138,0))*$D138</f>
        <v>0</v>
      </c>
      <c r="MT138" s="1">
        <f>IF($E138+$I138+$D$7&lt;=MT$22,0,IF(MT$22-$D$7&gt;=$E138,VLOOKUP($C138,Input!$A$8:$HV$39,MATCH(MT$21,Input!$A$6:$HV$6,0),FALSE)/$G138*$F138,0))*$D138</f>
        <v>0</v>
      </c>
      <c r="MU138" s="1">
        <f>IF($E138+$I138+$D$7&lt;=MU$22,0,IF(MU$22-$D$7&gt;=$E138,VLOOKUP($C138,Input!$A$8:$HV$39,MATCH(MU$21,Input!$A$6:$HV$6,0),FALSE)/$G138*$F138,0))*$D138</f>
        <v>0</v>
      </c>
      <c r="MV138" s="1">
        <f>IF($E138+$I138+$D$7&lt;=MV$22,0,IF(MV$22-$D$7&gt;=$E138,VLOOKUP($C138,Input!$A$8:$HV$39,MATCH(MV$21,Input!$A$6:$HV$6,0),FALSE)/$G138*$F138,0))*$D138</f>
        <v>0</v>
      </c>
      <c r="MW138" s="1">
        <f>IF($E138+$I138+$D$7&lt;=MW$22,0,IF(MW$22-$D$7&gt;=$E138,VLOOKUP($C138,Input!$A$8:$HV$39,MATCH(MW$21,Input!$A$6:$HV$6,0),FALSE)/$G138*$F138,0))*$D138</f>
        <v>0</v>
      </c>
      <c r="MX138" s="1">
        <f>IF($E138+$I138+$D$7&lt;=MX$22,0,IF(MX$22-$D$7&gt;=$E138,VLOOKUP($C138,Input!$A$8:$HV$39,MATCH(MX$21,Input!$A$6:$HV$6,0),FALSE)/$G138*$F138,0))*$D138</f>
        <v>0</v>
      </c>
      <c r="MZ138" t="str">
        <f>VLOOKUP($C138,Input!$A$8:$HV$39,MATCH(MZ$21,Input!$A$6:$HV$6,0),FALSE)</f>
        <v>Electricity LCFS Credit ($/kWh)</v>
      </c>
      <c r="NA138" s="1">
        <f>IF($E138+$I138+$D$7&lt;=NA$22,0,IF(NA$22-$D$7&gt;=$E138,-VLOOKUP($C138,Input!$A$8:$HV$39,MATCH(NA$21,Input!$A$6:$HV$6,0),FALSE)/$G138*$F138,0))*$D138*$G$4/100</f>
        <v>0</v>
      </c>
      <c r="NB138" s="1">
        <f>IF($E138+$I138+$D$7&lt;=NB$22,0,IF(NB$22-$D$7&gt;=$E138,-VLOOKUP($C138,Input!$A$8:$HV$39,MATCH(NB$21,Input!$A$6:$HV$6,0),FALSE)/$G138*$F138,0))*$D138*$G$4/100</f>
        <v>0</v>
      </c>
      <c r="NC138" s="1">
        <f>IF($E138+$I138+$D$7&lt;=NC$22,0,IF(NC$22-$D$7&gt;=$E138,-VLOOKUP($C138,Input!$A$8:$HV$39,MATCH(NC$21,Input!$A$6:$HV$6,0),FALSE)/$G138*$F138,0))*$D138*$G$4/100</f>
        <v>0</v>
      </c>
      <c r="ND138" s="1">
        <f>IF($E138+$I138+$D$7&lt;=ND$22,0,IF(ND$22-$D$7&gt;=$E138,-VLOOKUP($C138,Input!$A$8:$HV$39,MATCH(ND$21,Input!$A$6:$HV$6,0),FALSE)/$G138*$F138,0))*$D138*$G$4/100</f>
        <v>0</v>
      </c>
      <c r="NE138" s="1">
        <f>IF($E138+$I138+$D$7&lt;=NE$22,0,IF(NE$22-$D$7&gt;=$E138,-VLOOKUP($C138,Input!$A$8:$HV$39,MATCH(NE$21,Input!$A$6:$HV$6,0),FALSE)/$G138*$F138,0))*$D138*$G$4/100</f>
        <v>0</v>
      </c>
      <c r="NF138" s="1">
        <f>IF($E138+$I138+$D$7&lt;=NF$22,0,IF(NF$22-$D$7&gt;=$E138,-VLOOKUP($C138,Input!$A$8:$HV$39,MATCH(NF$21,Input!$A$6:$HV$6,0),FALSE)/$G138*$F138,0))*$D138*$G$4/100</f>
        <v>0</v>
      </c>
      <c r="NG138" s="1">
        <f>IF($E138+$I138+$D$7&lt;=NG$22,0,IF(NG$22-$D$7&gt;=$E138,-VLOOKUP($C138,Input!$A$8:$HV$39,MATCH(NG$21,Input!$A$6:$HV$6,0),FALSE)/$G138*$F138,0))*$D138*$G$4/100</f>
        <v>0</v>
      </c>
      <c r="NH138" s="1">
        <f>IF($E138+$I138+$D$7&lt;=NH$22,0,IF(NH$22-$D$7&gt;=$E138,-VLOOKUP($C138,Input!$A$8:$HV$39,MATCH(NH$21,Input!$A$6:$HV$6,0),FALSE)/$G138*$F138,0))*$D138*$G$4/100</f>
        <v>-398814.01056000002</v>
      </c>
      <c r="NI138" s="1">
        <f>IF($E138+$I138+$D$7&lt;=NI$22,0,IF(NI$22-$D$7&gt;=$E138,-VLOOKUP($C138,Input!$A$8:$HV$39,MATCH(NI$21,Input!$A$6:$HV$6,0),FALSE)/$G138*$F138,0))*$D138*$G$4/100</f>
        <v>-398814.01056000002</v>
      </c>
      <c r="NJ138" s="1">
        <f>IF($E138+$I138+$D$7&lt;=NJ$22,0,IF(NJ$22-$D$7&gt;=$E138,-VLOOKUP($C138,Input!$A$8:$HV$39,MATCH(NJ$21,Input!$A$6:$HV$6,0),FALSE)/$G138*$F138,0))*$D138*$G$4/100</f>
        <v>-398814.01056000002</v>
      </c>
      <c r="NK138" s="1">
        <f>IF($E138+$I138+$D$7&lt;=NK$22,0,IF(NK$22-$D$7&gt;=$E138,-VLOOKUP($C138,Input!$A$8:$HV$39,MATCH(NK$21,Input!$A$6:$HV$6,0),FALSE)/$G138*$F138,0))*$D138*$G$4/100</f>
        <v>-398814.01056000002</v>
      </c>
      <c r="NL138" s="1">
        <f>IF($E138+$I138+$D$7&lt;=NL$22,0,IF(NL$22-$D$7&gt;=$E138,-VLOOKUP($C138,Input!$A$8:$HV$39,MATCH(NL$21,Input!$A$6:$HV$6,0),FALSE)/$G138*$F138,0))*$D138*$G$4/100</f>
        <v>-398814.01056000002</v>
      </c>
      <c r="NM138" s="1">
        <f>IF($E138+$I138+$D$7&lt;=NM$22,0,IF(NM$22-$D$7&gt;=$E138,-VLOOKUP($C138,Input!$A$8:$HV$39,MATCH(NM$21,Input!$A$6:$HV$6,0),FALSE)/$G138*$F138,0))*$D138*$G$4/100</f>
        <v>-398814.01056000002</v>
      </c>
      <c r="NN138" s="1">
        <f>IF($E138+$I138+$D$7&lt;=NN$22,0,IF(NN$22-$D$7&gt;=$E138,-VLOOKUP($C138,Input!$A$8:$HV$39,MATCH(NN$21,Input!$A$6:$HV$6,0),FALSE)/$G138*$F138,0))*$D138*$G$4/100</f>
        <v>-398814.01056000002</v>
      </c>
      <c r="NO138" s="1">
        <f>IF($E138+$I138+$D$7&lt;=NO$22,0,IF(NO$22-$D$7&gt;=$E138,-VLOOKUP($C138,Input!$A$8:$HV$39,MATCH(NO$21,Input!$A$6:$HV$6,0),FALSE)/$G138*$F138,0))*$D138*$G$4/100</f>
        <v>-398814.01056000002</v>
      </c>
      <c r="NP138" s="1">
        <f>IF($E138+$I138+$D$7&lt;=NP$22,0,IF(NP$22-$D$7&gt;=$E138,-VLOOKUP($C138,Input!$A$8:$HV$39,MATCH(NP$21,Input!$A$6:$HV$6,0),FALSE)/$G138*$F138,0))*$D138*$G$4/100</f>
        <v>-398814.01056000002</v>
      </c>
      <c r="NQ138" s="1">
        <f>IF($E138+$I138+$D$7&lt;=NQ$22,0,IF(NQ$22-$D$7&gt;=$E138,-VLOOKUP($C138,Input!$A$8:$HV$39,MATCH(NQ$21,Input!$A$6:$HV$6,0),FALSE)/$G138*$F138,0))*$D138*$G$4/100</f>
        <v>-398814.01056000002</v>
      </c>
      <c r="NR138" s="1">
        <f>IF($E138+$I138+$D$7&lt;=NR$22,0,IF(NR$22-$D$7&gt;=$E138,-VLOOKUP($C138,Input!$A$8:$HV$39,MATCH(NR$21,Input!$A$6:$HV$6,0),FALSE)/$G138*$F138,0))*$D138*$G$4/100</f>
        <v>-398814.01056000002</v>
      </c>
      <c r="NS138" s="1">
        <f>IF($E138+$I138+$D$7&lt;=NS$22,0,IF(NS$22-$D$7&gt;=$E138,-VLOOKUP($C138,Input!$A$8:$HV$39,MATCH(NS$21,Input!$A$6:$HV$6,0),FALSE)/$G138*$F138,0))*$D138*$G$4/100</f>
        <v>-398814.01056000002</v>
      </c>
      <c r="NT138" s="1">
        <f>IF($E138+$I138+$D$7&lt;=NT$22,0,IF(NT$22-$D$7&gt;=$E138,-VLOOKUP($C138,Input!$A$8:$HV$39,MATCH(NT$21,Input!$A$6:$HV$6,0),FALSE)/$G138*$F138,0))*$D138*$G$4/100</f>
        <v>-398814.01056000002</v>
      </c>
      <c r="NU138" s="1">
        <f>IF($E138+$I138+$D$7&lt;=NU$22,0,IF(NU$22-$D$7&gt;=$E138,-VLOOKUP($C138,Input!$A$8:$HV$39,MATCH(NU$21,Input!$A$6:$HV$6,0),FALSE)/$G138*$F138,0))*$D138*$G$4/100</f>
        <v>-398814.01056000002</v>
      </c>
      <c r="NV138" s="1">
        <f>IF($E138+$I138+$D$7&lt;=NV$22,0,IF(NV$22-$D$7&gt;=$E138,-VLOOKUP($C138,Input!$A$8:$HV$39,MATCH(NV$21,Input!$A$6:$HV$6,0),FALSE)/$G138*$F138,0))*$D138*$G$4/100</f>
        <v>0</v>
      </c>
      <c r="NW138" s="1">
        <f>IF($E138+$I138+$D$7&lt;=NW$22,0,IF(NW$22-$D$7&gt;=$E138,-VLOOKUP($C138,Input!$A$8:$HV$39,MATCH(NW$21,Input!$A$6:$HV$6,0),FALSE)/$G138*$F138,0))*$D138*$G$4/100</f>
        <v>0</v>
      </c>
      <c r="NX138" s="1">
        <f>IF($E138+$I138+$D$7&lt;=NX$22,0,IF(NX$22-$D$7&gt;=$E138,-VLOOKUP($C138,Input!$A$8:$HV$39,MATCH(NX$21,Input!$A$6:$HV$6,0),FALSE)/$G138*$F138,0))*$D138*$G$4/100</f>
        <v>0</v>
      </c>
      <c r="NY138" s="1">
        <f>IF($E138+$I138+$D$7&lt;=NY$22,0,IF(NY$22-$D$7&gt;=$E138,-VLOOKUP($C138,Input!$A$8:$HV$39,MATCH(NY$21,Input!$A$6:$HV$6,0),FALSE)/$G138*$F138,0))*$D138*$G$4/100</f>
        <v>0</v>
      </c>
      <c r="NZ138" s="1">
        <f>IF($E138+$I138+$D$7&lt;=NZ$22,0,IF(NZ$22-$D$7&gt;=$E138,-VLOOKUP($C138,Input!$A$8:$HV$39,MATCH(NZ$21,Input!$A$6:$HV$6,0),FALSE)/$G138*$F138,0))*$D138*$G$4/100</f>
        <v>0</v>
      </c>
      <c r="OA138" s="1">
        <f>IF($E138+$I138+$D$7&lt;=OA$22,0,IF(OA$22-$D$7&gt;=$E138,-VLOOKUP($C138,Input!$A$8:$HV$39,MATCH(OA$21,Input!$A$6:$HV$6,0),FALSE)/$G138*$F138,0))*$D138*$G$4/100</f>
        <v>0</v>
      </c>
      <c r="OB138" s="1">
        <f>IF($E138+$I138+$D$7&lt;=OB$22,0,IF(OB$22-$D$7&gt;=$E138,-VLOOKUP($C138,Input!$A$8:$HV$39,MATCH(OB$21,Input!$A$6:$HV$6,0),FALSE)/$G138*$F138,0))*$D138*$G$4/100</f>
        <v>0</v>
      </c>
      <c r="OC138" s="1">
        <f>IF($E138+$I138+$D$7&lt;=OC$22,0,IF(OC$22-$D$7&gt;=$E138,-VLOOKUP($C138,Input!$A$8:$HV$39,MATCH(OC$21,Input!$A$6:$HV$6,0),FALSE)/$G138*$F138,0))*$D138*$G$4/100</f>
        <v>0</v>
      </c>
      <c r="OD138" s="1">
        <f>IF($E138+$I138+$D$7&lt;=OD$22,0,IF(OD$22-$D$7&gt;=$E138,-VLOOKUP($C138,Input!$A$8:$HV$39,MATCH(OD$21,Input!$A$6:$HV$6,0),FALSE)/$G138*$F138,0))*$D138*$G$4/100</f>
        <v>0</v>
      </c>
      <c r="OE138" s="1">
        <f>IF($E138+$I138+$D$7&lt;=OE$22,0,IF(OE$22-$D$7&gt;=$E138,-VLOOKUP($C138,Input!$A$8:$HV$39,MATCH(OE$21,Input!$A$6:$HV$6,0),FALSE)/$G138*$F138,0))*$D138*$G$4/100</f>
        <v>0</v>
      </c>
      <c r="OF138" s="1">
        <f>IF($E138+$I138+$D$7&lt;=OF$22,0,IF(OF$22-$D$7&gt;=$E138,-VLOOKUP($C138,Input!$A$8:$HV$39,MATCH(OF$21,Input!$A$6:$HV$6,0),FALSE)/$G138*$F138,0))*$D138*$G$4/100</f>
        <v>0</v>
      </c>
      <c r="OG138" s="1">
        <f>IF($E138+$I138+$D$7&lt;=OG$22,0,IF(OG$22-$D$7&gt;=$E138,-VLOOKUP($C138,Input!$A$8:$HV$39,MATCH(OG$21,Input!$A$6:$HV$6,0),FALSE)/$G138*$F138,0))*$D138*$G$4/100</f>
        <v>0</v>
      </c>
      <c r="OH138" s="1">
        <f>IF($E138+$I138+$D$7&lt;=OH$22,0,IF(OH$22-$D$7&gt;=$E138,-VLOOKUP($C138,Input!$A$8:$HV$39,MATCH(OH$21,Input!$A$6:$HV$6,0),FALSE)/$G138*$F138,0))*$D138*$G$4/100</f>
        <v>0</v>
      </c>
      <c r="OI138" s="1">
        <f>IF($E138+$I138+$D$7&lt;=OI$22,0,IF(OI$22-$D$7&gt;=$E138,-VLOOKUP($C138,Input!$A$8:$HV$39,MATCH(OI$21,Input!$A$6:$HV$6,0),FALSE)/$G138*$F138,0))*$D138*$G$4/100</f>
        <v>0</v>
      </c>
      <c r="OK138" t="str">
        <f>VLOOKUP($C138,Input!$A$8:$HW$39,MATCH(OK$21,Input!$A$6:$HW$6,0),FALSE)</f>
        <v>Charger Inspection Maint ($/year)</v>
      </c>
      <c r="OL138" s="1">
        <f>IF($E138+$I138+$D$7&lt;=OL$22,0,IF(OL$22-$D$7&gt;=$E138,IF(COUNTIF($KZ138:LP138,"&gt;0")&gt;0,VLOOKUP($C138,Input!$A$8:$HV$21,MATCH($OK$21+COUNTIF($KZ138:LP138,"&gt;0"),Input!$A$6:$HV$6,0),FALSE),0),0))*$D138</f>
        <v>0</v>
      </c>
      <c r="OM138" s="1">
        <f>IF($E138+$I138+$D$7&lt;=OM$22,0,IF(OM$22-$D$7&gt;=$E138,IF(COUNTIF($KZ138:LQ138,"&gt;0")&gt;0,VLOOKUP($C138,Input!$A$8:$HV$21,MATCH($OK$21+COUNTIF($KZ138:LQ138,"&gt;0"),Input!$A$6:$HV$6,0),FALSE),0),0))*$D138</f>
        <v>0</v>
      </c>
      <c r="ON138" s="1">
        <f>IF($E138+$I138+$D$7&lt;=ON$22,0,IF(ON$22-$D$7&gt;=$E138,IF(COUNTIF($KZ138:LR138,"&gt;0")&gt;0,VLOOKUP($C138,Input!$A$8:$HV$21,MATCH($OK$21+COUNTIF($KZ138:LR138,"&gt;0"),Input!$A$6:$HV$6,0),FALSE),0),0))*$D138</f>
        <v>0</v>
      </c>
      <c r="OO138" s="1">
        <f>IF($E138+$I138+$D$7&lt;=OO$22,0,IF(OO$22-$D$7&gt;=$E138,IF(COUNTIF($KZ138:LS138,"&gt;0")&gt;0,VLOOKUP($C138,Input!$A$8:$HV$21,MATCH($OK$21+COUNTIF($KZ138:LS138,"&gt;0"),Input!$A$6:$HV$6,0),FALSE),0),0))*$D138</f>
        <v>0</v>
      </c>
      <c r="OP138" s="1">
        <f>IF($E138+$I138+$D$7&lt;=OP$22,0,IF(OP$22-$D$7&gt;=$E138,IF(COUNTIF($KZ138:LT138,"&gt;0")&gt;0,VLOOKUP($C138,Input!$A$8:$HV$21,MATCH($OK$21+COUNTIF($KZ138:LT138,"&gt;0"),Input!$A$6:$HV$6,0),FALSE),0),0))*$D138</f>
        <v>0</v>
      </c>
      <c r="OQ138" s="1">
        <f>IF($E138+$I138+$D$7&lt;=OQ$22,0,IF(OQ$22-$D$7&gt;=$E138,IF(COUNTIF($KZ138:LU138,"&gt;0")&gt;0,VLOOKUP($C138,Input!$A$8:$HV$21,MATCH($OK$21+COUNTIF($KZ138:LU138,"&gt;0"),Input!$A$6:$HV$6,0),FALSE),0),0))*$D138</f>
        <v>0</v>
      </c>
      <c r="OR138" s="1">
        <f>IF($E138+$I138+$D$7&lt;=OR$22,0,IF(OR$22-$D$7&gt;=$E138,IF(COUNTIF($KZ138:LV138,"&gt;0")&gt;0,VLOOKUP($C138,Input!$A$8:$HV$21,MATCH($OK$21+COUNTIF($KZ138:LV138,"&gt;0"),Input!$A$6:$HV$6,0),FALSE),0),0))*$D138</f>
        <v>0</v>
      </c>
      <c r="OS138" s="1">
        <f>IF($E138+$I138+$D$7&lt;=OS$22,0,IF(OS$22-$D$7&gt;=$E138,IF(COUNTIF($KZ138:LW138,"&gt;0")&gt;0,VLOOKUP($C138,Input!$A$8:$HV$21,MATCH($OK$21+COUNTIF($KZ138:LW138,"&gt;0"),Input!$A$6:$HV$6,0),FALSE),0),0))*$D138</f>
        <v>23500</v>
      </c>
      <c r="OT138" s="1">
        <f>IF($E138+$I138+$D$7&lt;=OT$22,0,IF(OT$22-$D$7&gt;=$E138,IF(COUNTIF($KZ138:LX138,"&gt;0")&gt;0,VLOOKUP($C138,Input!$A$8:$HV$21,MATCH($OK$21+COUNTIF($KZ138:LX138,"&gt;0"),Input!$A$6:$HV$6,0),FALSE),0),0))*$D138</f>
        <v>23500</v>
      </c>
      <c r="OU138" s="1">
        <f>IF($E138+$I138+$D$7&lt;=OU$22,0,IF(OU$22-$D$7&gt;=$E138,IF(COUNTIF($KZ138:LY138,"&gt;0")&gt;0,VLOOKUP($C138,Input!$A$8:$HV$21,MATCH($OK$21+COUNTIF($KZ138:LY138,"&gt;0"),Input!$A$6:$HV$6,0),FALSE),0),0))*$D138</f>
        <v>23500</v>
      </c>
      <c r="OV138" s="1">
        <f>IF($E138+$I138+$D$7&lt;=OV$22,0,IF(OV$22-$D$7&gt;=$E138,IF(COUNTIF($KZ138:LZ138,"&gt;0")&gt;0,VLOOKUP($C138,Input!$A$8:$HV$21,MATCH($OK$21+COUNTIF($KZ138:LZ138,"&gt;0"),Input!$A$6:$HV$6,0),FALSE),0),0))*$D138</f>
        <v>23500</v>
      </c>
      <c r="OW138" s="1">
        <f>IF($E138+$I138+$D$7&lt;=OW$22,0,IF(OW$22-$D$7&gt;=$E138,IF(COUNTIF($KZ138:MA138,"&gt;0")&gt;0,VLOOKUP($C138,Input!$A$8:$HV$21,MATCH($OK$21+COUNTIF($KZ138:MA138,"&gt;0"),Input!$A$6:$HV$6,0),FALSE),0),0))*$D138</f>
        <v>23500</v>
      </c>
      <c r="OX138" s="1">
        <f>IF($E138+$I138+$D$7&lt;=OX$22,0,IF(OX$22-$D$7&gt;=$E138,IF(COUNTIF($KZ138:MB138,"&gt;0")&gt;0,VLOOKUP($C138,Input!$A$8:$HV$21,MATCH($OK$21+COUNTIF($KZ138:MB138,"&gt;0"),Input!$A$6:$HV$6,0),FALSE),0),0))*$D138</f>
        <v>23500</v>
      </c>
      <c r="OY138" s="1">
        <f>IF($E138+$I138+$D$7&lt;=OY$22,0,IF(OY$22-$D$7&gt;=$E138,IF(COUNTIF($KZ138:MC138,"&gt;0")&gt;0,VLOOKUP($C138,Input!$A$8:$HV$21,MATCH($OK$21+COUNTIF($KZ138:MC138,"&gt;0"),Input!$A$6:$HV$6,0),FALSE),0),0))*$D138</f>
        <v>23500</v>
      </c>
      <c r="OZ138" s="1">
        <f>IF($E138+$I138+$D$7&lt;=OZ$22,0,IF(OZ$22-$D$7&gt;=$E138,IF(COUNTIF($KZ138:MD138,"&gt;0")&gt;0,VLOOKUP($C138,Input!$A$8:$HV$21,MATCH($OK$21+COUNTIF($KZ138:MD138,"&gt;0"),Input!$A$6:$HV$6,0),FALSE),0),0))*$D138</f>
        <v>23500</v>
      </c>
      <c r="PA138" s="1">
        <f>IF($E138+$I138+$D$7&lt;=PA$22,0,IF(PA$22-$D$7&gt;=$E138,IF(COUNTIF($KZ138:ME138,"&gt;0")&gt;0,VLOOKUP($C138,Input!$A$8:$HV$21,MATCH($OK$21+COUNTIF($KZ138:ME138,"&gt;0"),Input!$A$6:$HV$6,0),FALSE),0),0))*$D138</f>
        <v>23500</v>
      </c>
      <c r="PB138" s="1">
        <f>IF($E138+$I138+$D$7&lt;=PB$22,0,IF(PB$22-$D$7&gt;=$E138,IF(COUNTIF($KZ138:MF138,"&gt;0")&gt;0,VLOOKUP($C138,Input!$A$8:$HV$21,MATCH($OK$21+COUNTIF($KZ138:MF138,"&gt;0"),Input!$A$6:$HV$6,0),FALSE),0),0))*$D138</f>
        <v>23500</v>
      </c>
      <c r="PC138" s="1">
        <f>IF($E138+$I138+$D$7&lt;=PC$22,0,IF(PC$22-$D$7&gt;=$E138,IF(COUNTIF($KZ138:MG138,"&gt;0")&gt;0,VLOOKUP($C138,Input!$A$8:$HV$21,MATCH($OK$21+COUNTIF($KZ138:MG138,"&gt;0"),Input!$A$6:$HV$6,0),FALSE),0),0))*$D138</f>
        <v>23500</v>
      </c>
      <c r="PD138" s="1">
        <f>IF($E138+$I138+$D$7&lt;=PD$22,0,IF(PD$22-$D$7&gt;=$E138,IF(COUNTIF($KZ138:MH138,"&gt;0")&gt;0,VLOOKUP($C138,Input!$A$8:$HV$21,MATCH($OK$21+COUNTIF($KZ138:MH138,"&gt;0"),Input!$A$6:$HV$6,0),FALSE),0),0))*$D138</f>
        <v>23500</v>
      </c>
      <c r="PE138" s="1">
        <f>IF($E138+$I138+$D$7&lt;=PE$22,0,IF(PE$22-$D$7&gt;=$E138,IF(COUNTIF($KZ138:MI138,"&gt;0")&gt;0,VLOOKUP($C138,Input!$A$8:$HV$21,MATCH($OK$21+COUNTIF($KZ138:MI138,"&gt;0"),Input!$A$6:$HV$6,0),FALSE),0),0))*$D138</f>
        <v>23500</v>
      </c>
      <c r="PF138" s="1">
        <f>IF($E138+$I138+$D$7&lt;=PF$22,0,IF(PF$22-$D$7&gt;=$E138,IF(COUNTIF($KZ138:MJ138,"&gt;0")&gt;0,VLOOKUP($C138,Input!$A$8:$HV$21,MATCH($OK$21+COUNTIF($KZ138:MJ138,"&gt;0"),Input!$A$6:$HV$6,0),FALSE),0),0))*$D138</f>
        <v>23500</v>
      </c>
      <c r="PG138" s="1">
        <f>IF($E138+$I138+$D$7&lt;=PG$22,0,IF(PG$22-$D$7&gt;=$E138,IF(COUNTIF($KZ138:MK138,"&gt;0")&gt;0,VLOOKUP($C138,Input!$A$8:$HV$21,MATCH($OK$21+COUNTIF($KZ138:MK138,"&gt;0"),Input!$A$6:$HV$6,0),FALSE),0),0))*$D138</f>
        <v>0</v>
      </c>
      <c r="PH138" s="1">
        <f>IF($E138+$I138+$D$7&lt;=PH$22,0,IF(PH$22-$D$7&gt;=$E138,IF(COUNTIF($KZ138:ML138,"&gt;0")&gt;0,VLOOKUP($C138,Input!$A$8:$HV$21,MATCH($OK$21+COUNTIF($KZ138:ML138,"&gt;0"),Input!$A$6:$HV$6,0),FALSE),0),0))*$D138</f>
        <v>0</v>
      </c>
      <c r="PI138" s="1">
        <f>IF($E138+$I138+$D$7&lt;=PI$22,0,IF(PI$22-$D$7&gt;=$E138,IF(COUNTIF($KZ138:MM138,"&gt;0")&gt;0,VLOOKUP($C138,Input!$A$8:$HV$21,MATCH($OK$21+COUNTIF($KZ138:MM138,"&gt;0"),Input!$A$6:$HV$6,0),FALSE),0),0))*$D138</f>
        <v>0</v>
      </c>
      <c r="PJ138" s="1">
        <f>IF($E138+$I138+$D$7&lt;=PJ$22,0,IF(PJ$22-$D$7&gt;=$E138,IF(COUNTIF($KZ138:MN138,"&gt;0")&gt;0,VLOOKUP($C138,Input!$A$8:$HV$21,MATCH($OK$21+COUNTIF($KZ138:MN138,"&gt;0"),Input!$A$6:$HV$6,0),FALSE),0),0))*$D138</f>
        <v>0</v>
      </c>
      <c r="PK138" s="1">
        <f>IF($E138+$I138+$D$7&lt;=PK$22,0,IF(PK$22-$D$7&gt;=$E138,IF(COUNTIF($KZ138:MO138,"&gt;0")&gt;0,VLOOKUP($C138,Input!$A$8:$HV$21,MATCH($OK$21+COUNTIF($KZ138:MO138,"&gt;0"),Input!$A$6:$HV$6,0),FALSE),0),0))*$D138</f>
        <v>0</v>
      </c>
      <c r="PL138" s="1">
        <f>IF($E138+$I138+$D$7&lt;=PL$22,0,IF(PL$22-$D$7&gt;=$E138,IF(COUNTIF($KZ138:MP138,"&gt;0")&gt;0,VLOOKUP($C138,Input!$A$8:$HV$21,MATCH($OK$21+COUNTIF($KZ138:MP138,"&gt;0"),Input!$A$6:$HV$6,0),FALSE),0),0))*$D138</f>
        <v>0</v>
      </c>
      <c r="PM138" s="1">
        <f>IF($E138+$I138+$D$7&lt;=PM$22,0,IF(PM$22-$D$7&gt;=$E138,IF(COUNTIF($KZ138:MQ138,"&gt;0")&gt;0,VLOOKUP($C138,Input!$A$8:$HV$21,MATCH($OK$21+COUNTIF($KZ138:MQ138,"&gt;0"),Input!$A$6:$HV$6,0),FALSE),0),0))*$D138</f>
        <v>0</v>
      </c>
      <c r="PN138" s="1">
        <f>IF($E138+$I138+$D$7&lt;=PN$22,0,IF(PN$22-$D$7&gt;=$E138,IF(COUNTIF($KZ138:MR138,"&gt;0")&gt;0,VLOOKUP($C138,Input!$A$8:$HV$21,MATCH($OK$21+COUNTIF($KZ138:MR138,"&gt;0"),Input!$A$6:$HV$6,0),FALSE),0),0))*$D138</f>
        <v>0</v>
      </c>
      <c r="PO138" s="1">
        <f>IF($E138+$I138+$D$7&lt;=PO$22,0,IF(PO$22-$D$7&gt;=$E138,IF(COUNTIF($KZ138:MS138,"&gt;0")&gt;0,VLOOKUP($C138,Input!$A$8:$HV$21,MATCH($OK$21+COUNTIF($KZ138:MS138,"&gt;0"),Input!$A$6:$HV$6,0),FALSE),0),0))*$D138</f>
        <v>0</v>
      </c>
      <c r="PP138" s="1">
        <f>IF($E138+$I138+$D$7&lt;=PP$22,0,IF(PP$22-$D$7&gt;=$E138,IF(COUNTIF($KZ138:MT138,"&gt;0")&gt;0,VLOOKUP($C138,Input!$A$8:$HV$21,MATCH($OK$21+COUNTIF($KZ138:MT138,"&gt;0"),Input!$A$6:$HV$6,0),FALSE),0),0))*$D138</f>
        <v>0</v>
      </c>
      <c r="PQ138" s="1">
        <f>IF($E138+$I138+$D$7&lt;=PQ$22,0,IF(PQ$22-$D$7&gt;=$E138,IF(COUNTIF($KZ138:MU138,"&gt;0")&gt;0,VLOOKUP($C138,Input!$A$8:$HV$21,MATCH($OK$21+COUNTIF($KZ138:MU138,"&gt;0"),Input!$A$6:$HV$6,0),FALSE),0),0))*$D138</f>
        <v>0</v>
      </c>
      <c r="PR138" s="1">
        <f>IF($E138+$I138+$D$7&lt;=PR$22,0,IF(PR$22-$D$7&gt;=$E138,IF(COUNTIF($KZ138:MV138,"&gt;0")&gt;0,VLOOKUP($C138,Input!$A$8:$HV$21,MATCH($OK$21+COUNTIF($KZ138:MV138,"&gt;0"),Input!$A$6:$HV$6,0),FALSE),0),0))*$D138</f>
        <v>0</v>
      </c>
      <c r="PS138" s="1">
        <f>IF($E138+$I138+$D$7&lt;=PS$22,0,IF(PS$22-$D$7&gt;=$E138,IF(COUNTIF($KZ138:MW138,"&gt;0")&gt;0,VLOOKUP($C138,Input!$A$8:$HV$21,MATCH($OK$21+COUNTIF($KZ138:MW138,"&gt;0"),Input!$A$6:$HV$6,0),FALSE),0),0))*$D138</f>
        <v>0</v>
      </c>
      <c r="PT138" s="1">
        <f>IF($E138+$I138+$D$7&lt;=PT$22,0,IF(PT$22-$D$7&gt;=$E138,IF(COUNTIF($KZ138:MX138,"&gt;0")&gt;0,VLOOKUP($C138,Input!$A$8:$HV$21,MATCH($OK$21+COUNTIF($KZ138:MX138,"&gt;0"),Input!$A$6:$HV$6,0),FALSE),0),0))*$D138</f>
        <v>0</v>
      </c>
      <c r="PV138" s="1" t="str">
        <f t="shared" si="871"/>
        <v>2023 MY All In - 40' Proterra 330 kWh {47 Buses}</v>
      </c>
      <c r="PW138" s="1">
        <f t="shared" si="951"/>
        <v>0</v>
      </c>
      <c r="PX138" s="1">
        <f t="shared" si="952"/>
        <v>0</v>
      </c>
      <c r="PY138" s="1">
        <f t="shared" si="953"/>
        <v>0</v>
      </c>
      <c r="PZ138" s="1">
        <f t="shared" si="954"/>
        <v>0</v>
      </c>
      <c r="QA138" s="1">
        <f t="shared" si="955"/>
        <v>0</v>
      </c>
      <c r="QB138" s="1">
        <f t="shared" si="956"/>
        <v>0</v>
      </c>
      <c r="QC138" s="1">
        <f t="shared" si="957"/>
        <v>0</v>
      </c>
      <c r="QD138" s="1">
        <f t="shared" si="958"/>
        <v>40469434.439091042</v>
      </c>
      <c r="QE138" s="1">
        <f t="shared" si="959"/>
        <v>1224505.5883706256</v>
      </c>
      <c r="QF138" s="1">
        <f t="shared" si="960"/>
        <v>1230628.2592312433</v>
      </c>
      <c r="QG138" s="1">
        <f t="shared" si="961"/>
        <v>1240704.530162306</v>
      </c>
      <c r="QH138" s="1">
        <f t="shared" si="962"/>
        <v>1241493.0268164889</v>
      </c>
      <c r="QI138" s="1">
        <f t="shared" si="963"/>
        <v>1242119.5481525783</v>
      </c>
      <c r="QJ138" s="1">
        <f t="shared" si="964"/>
        <v>4763911.0230353028</v>
      </c>
      <c r="QK138" s="1">
        <f t="shared" si="965"/>
        <v>1236512.6910351424</v>
      </c>
      <c r="QL138" s="1">
        <f t="shared" si="966"/>
        <v>1235910.2449076995</v>
      </c>
      <c r="QM138" s="1">
        <f t="shared" si="967"/>
        <v>1235451.7800380229</v>
      </c>
      <c r="QN138" s="1">
        <f t="shared" si="968"/>
        <v>1232841.8835449871</v>
      </c>
      <c r="QO138" s="1">
        <f t="shared" si="969"/>
        <v>1230523.9013547197</v>
      </c>
      <c r="QP138" s="1">
        <f t="shared" si="970"/>
        <v>1228976.3833914415</v>
      </c>
      <c r="QQ138" s="1">
        <f t="shared" si="971"/>
        <v>1226349.5575186203</v>
      </c>
      <c r="QR138" s="1">
        <f t="shared" si="972"/>
        <v>0</v>
      </c>
      <c r="QS138" s="1">
        <f t="shared" si="973"/>
        <v>0</v>
      </c>
      <c r="QT138" s="1">
        <f t="shared" si="974"/>
        <v>0</v>
      </c>
      <c r="QU138" s="1">
        <f t="shared" si="975"/>
        <v>0</v>
      </c>
      <c r="QV138" s="1">
        <f t="shared" si="976"/>
        <v>0</v>
      </c>
      <c r="QW138" s="1">
        <f t="shared" si="977"/>
        <v>0</v>
      </c>
      <c r="QX138" s="1">
        <f t="shared" si="978"/>
        <v>0</v>
      </c>
      <c r="QY138" s="1">
        <f t="shared" si="979"/>
        <v>0</v>
      </c>
      <c r="QZ138" s="1">
        <f t="shared" si="980"/>
        <v>0</v>
      </c>
      <c r="RA138" s="1">
        <f t="shared" si="981"/>
        <v>0</v>
      </c>
      <c r="RB138" s="1">
        <f t="shared" si="982"/>
        <v>0</v>
      </c>
      <c r="RC138" s="1">
        <f t="shared" si="983"/>
        <v>0</v>
      </c>
      <c r="RD138" s="1">
        <f t="shared" si="984"/>
        <v>0</v>
      </c>
      <c r="RE138" s="1">
        <f t="shared" si="985"/>
        <v>0</v>
      </c>
      <c r="RF138" s="1">
        <f t="shared" si="986"/>
        <v>60039362.856650233</v>
      </c>
      <c r="RG138" s="1">
        <f t="shared" si="987"/>
        <v>45979652.454245634</v>
      </c>
      <c r="RH138" s="72"/>
      <c r="RI138" s="91"/>
    </row>
    <row r="139" spans="1:477" x14ac:dyDescent="0.25">
      <c r="A139" s="89"/>
      <c r="B139" s="148">
        <v>0.2</v>
      </c>
      <c r="C139" s="111" t="s">
        <v>78</v>
      </c>
      <c r="D139" s="85">
        <f t="shared" si="913"/>
        <v>47</v>
      </c>
      <c r="E139" s="83">
        <f t="shared" si="988"/>
        <v>2024</v>
      </c>
      <c r="F139" s="68">
        <f t="shared" si="870"/>
        <v>40000</v>
      </c>
      <c r="G139" s="69">
        <f>VLOOKUP($C139,Input!$A$8:$HV$39,MATCH(G$21,Input!$A$6:$HV$6,0),FALSE)</f>
        <v>0.47619047619047616</v>
      </c>
      <c r="H139" s="123">
        <f>VLOOKUP($C139,Input!$A$8:$HV$39,MATCH(H$21,Input!$A$6:$HV$6,0),FALSE)</f>
        <v>0</v>
      </c>
      <c r="I139" s="70">
        <f>VLOOKUP($C139,Input!$A$8:$HV$39,MATCH(I$21,Input!$A$6:$HV$6,0),FALSE)</f>
        <v>14</v>
      </c>
      <c r="J139" s="1">
        <f>+IF($E139=J$22,VLOOKUP($C139,Input!$A$8:$AN$39,MATCH(J$21,Input!$A$6:$AN$6,0),FALSE)+$H139,0)*$D139</f>
        <v>0</v>
      </c>
      <c r="K139" s="1">
        <f>+IF($E139=K$22,VLOOKUP($C139,Input!$A$8:$AN$39,MATCH(K$21,Input!$A$6:$AN$6,0),FALSE)+$H139,0)*$D139</f>
        <v>0</v>
      </c>
      <c r="L139" s="1">
        <f>+IF($E139=L$22,VLOOKUP($C139,Input!$A$8:$AN$39,MATCH(L$21,Input!$A$6:$AN$6,0),FALSE)+$H139,0)*$D139</f>
        <v>0</v>
      </c>
      <c r="M139" s="1">
        <f>+IF($E139=M$22,VLOOKUP($C139,Input!$A$8:$AN$39,MATCH(M$21,Input!$A$6:$AN$6,0),FALSE)+$H139,0)*$D139</f>
        <v>0</v>
      </c>
      <c r="N139" s="1">
        <f>+IF($E139=N$22,VLOOKUP($C139,Input!$A$8:$AN$39,MATCH(N$21,Input!$A$6:$AN$6,0),FALSE)+$H139,0)*$D139</f>
        <v>0</v>
      </c>
      <c r="O139" s="1">
        <f>+IF($E139=O$22,VLOOKUP($C139,Input!$A$8:$AN$39,MATCH(O$21,Input!$A$6:$AN$6,0),FALSE)+$H139,0)*$D139</f>
        <v>0</v>
      </c>
      <c r="P139" s="1">
        <f>+IF($E139=P$22,VLOOKUP($C139,Input!$A$8:$AN$39,MATCH(P$21,Input!$A$6:$AN$6,0),FALSE)+$H139,0)*$D139</f>
        <v>0</v>
      </c>
      <c r="Q139" s="1">
        <f>+IF($E139=Q$22,VLOOKUP($C139,Input!$A$8:$AN$39,MATCH(Q$21,Input!$A$6:$AN$6,0),FALSE)+$H139,0)*$D139</f>
        <v>0</v>
      </c>
      <c r="R139" s="1">
        <f>+IF($E139=R$22,VLOOKUP($C139,Input!$A$8:$AN$39,MATCH(R$21,Input!$A$6:$AN$6,0),FALSE)+$H139,0)*$D139</f>
        <v>35001789.765213884</v>
      </c>
      <c r="S139" s="1">
        <f>+IF($E139=S$22,VLOOKUP($C139,Input!$A$8:$AN$39,MATCH(S$21,Input!$A$6:$AN$6,0),FALSE)+$H139,0)*$D139</f>
        <v>0</v>
      </c>
      <c r="T139" s="1">
        <f>+IF($E139=T$22,VLOOKUP($C139,Input!$A$8:$AN$39,MATCH(T$21,Input!$A$6:$AN$6,0),FALSE)+$H139,0)*$D139</f>
        <v>0</v>
      </c>
      <c r="U139" s="1">
        <f>+IF($E139=U$22,VLOOKUP($C139,Input!$A$8:$AN$39,MATCH(U$21,Input!$A$6:$AN$6,0),FALSE)+$H139,0)*$D139</f>
        <v>0</v>
      </c>
      <c r="V139" s="1">
        <f>+IF($E139=V$22,VLOOKUP($C139,Input!$A$8:$AN$39,MATCH(V$21,Input!$A$6:$AN$6,0),FALSE)+$H139,0)*$D139</f>
        <v>0</v>
      </c>
      <c r="W139" s="1">
        <f>+IF($E139=W$22,VLOOKUP($C139,Input!$A$8:$AN$39,MATCH(W$21,Input!$A$6:$AN$6,0),FALSE)+$H139,0)*$D139</f>
        <v>0</v>
      </c>
      <c r="X139" s="1">
        <f>+IF($E139=X$22,VLOOKUP($C139,Input!$A$8:$AN$39,MATCH(X$21,Input!$A$6:$AN$6,0),FALSE)+$H139,0)*$D139</f>
        <v>0</v>
      </c>
      <c r="Y139" s="1">
        <f>+IF($E139=Y$22,VLOOKUP($C139,Input!$A$8:$AN$39,MATCH(Y$21,Input!$A$6:$AN$6,0),FALSE)+$H139,0)*$D139</f>
        <v>0</v>
      </c>
      <c r="Z139" s="1">
        <f>+IF($E139=Z$22,VLOOKUP($C139,Input!$A$8:$AN$39,MATCH(Z$21,Input!$A$6:$AN$6,0),FALSE)+$H139,0)*$D139</f>
        <v>0</v>
      </c>
      <c r="AA139" s="1">
        <f>+IF($E139=AA$22,VLOOKUP($C139,Input!$A$8:$AN$39,MATCH(AA$21,Input!$A$6:$AN$6,0),FALSE)+$H139,0)*$D139</f>
        <v>0</v>
      </c>
      <c r="AB139" s="1">
        <f>+IF($E139=AB$22,VLOOKUP($C139,Input!$A$8:$AN$39,MATCH(AB$21,Input!$A$6:$AN$6,0),FALSE)+$H139,0)*$D139</f>
        <v>0</v>
      </c>
      <c r="AC139" s="1">
        <f>+IF($E139=AC$22,VLOOKUP($C139,Input!$A$8:$AN$39,MATCH(AC$21,Input!$A$6:$AN$6,0),FALSE)+$H139,0)*$D139</f>
        <v>0</v>
      </c>
      <c r="AD139" s="1">
        <f>+IF($E139=AD$22,VLOOKUP($C139,Input!$A$8:$AN$39,MATCH(AD$21,Input!$A$6:$AN$6,0),FALSE)+$H139,0)*$D139</f>
        <v>0</v>
      </c>
      <c r="AE139" s="1">
        <f>+IF($E139=AE$22,VLOOKUP($C139,Input!$A$8:$AN$39,MATCH(AE$21,Input!$A$6:$AN$6,0),FALSE)+$H139,0)*$D139</f>
        <v>0</v>
      </c>
      <c r="AF139" s="1">
        <f>+IF($E139=AF$22,VLOOKUP($C139,Input!$A$8:$AN$39,MATCH(AF$21,Input!$A$6:$AN$6,0),FALSE)+$H139,0)*$D139</f>
        <v>0</v>
      </c>
      <c r="AG139" s="1">
        <f>+IF($E139=AG$22,VLOOKUP($C139,Input!$A$8:$AN$39,MATCH(AG$21,Input!$A$6:$AN$6,0),FALSE)+$H139,0)*$D139</f>
        <v>0</v>
      </c>
      <c r="AH139" s="1">
        <f>+IF($E139=AH$22,VLOOKUP($C139,Input!$A$8:$AN$39,MATCH(AH$21,Input!$A$6:$AN$6,0),FALSE)+$H139,0)*$D139</f>
        <v>0</v>
      </c>
      <c r="AI139" s="1">
        <f>+IF($E139=AI$22,VLOOKUP($C139,Input!$A$8:$AN$39,MATCH(AI$21,Input!$A$6:$AN$6,0),FALSE)+$H139,0)*$D139</f>
        <v>0</v>
      </c>
      <c r="AJ139" s="1">
        <f>+IF($E139=AJ$22,VLOOKUP($C139,Input!$A$8:$AN$39,MATCH(AJ$21,Input!$A$6:$AN$6,0),FALSE)+$H139,0)*$D139</f>
        <v>0</v>
      </c>
      <c r="AK139" s="1">
        <f>+IF($E139=AK$22,VLOOKUP($C139,Input!$A$8:$AN$39,MATCH(AK$21,Input!$A$6:$AN$6,0),FALSE)+$H139,0)*$D139</f>
        <v>0</v>
      </c>
      <c r="AL139" s="1">
        <f>+IF($E139=AL$22,VLOOKUP($C139,Input!$A$8:$AN$39,MATCH(AL$21,Input!$A$6:$AN$6,0),FALSE)+$H139,0)*$D139</f>
        <v>0</v>
      </c>
      <c r="AM139" s="1">
        <f>+IF($E139=AM$22,VLOOKUP($C139,Input!$A$8:$AN$39,MATCH(AM$21,Input!$A$6:$AN$6,0),FALSE)+$H139,0)*$D139</f>
        <v>0</v>
      </c>
      <c r="AN139" s="1">
        <f>+IF($E139=AN$22,VLOOKUP($C139,Input!$A$8:$AN$39,MATCH(AN$21,Input!$A$6:$AN$6,0),FALSE)+$H139,0)*$D139</f>
        <v>0</v>
      </c>
      <c r="AO139" s="1">
        <f>+IF($E139=AO$22,VLOOKUP($C139,Input!$A$8:$AN$39,MATCH(AO$21,Input!$A$6:$AN$6,0),FALSE)+$H139,0)*$D139</f>
        <v>0</v>
      </c>
      <c r="AP139" s="1">
        <f>+IF($E139=AP$22,VLOOKUP($C139,Input!$A$8:$AN$39,MATCH(AP$21,Input!$A$6:$AN$6,0),FALSE)+$H139,0)*$D139</f>
        <v>0</v>
      </c>
      <c r="AQ139" s="1">
        <f>+IF($E139=AQ$22,VLOOKUP($C139,Input!$A$8:$AN$39,MATCH(AQ$21,Input!$A$6:$AN$6,0),FALSE)+$H139,0)*$D139</f>
        <v>0</v>
      </c>
      <c r="AR139" s="1">
        <f>+IF($E139=AR$22,VLOOKUP($C139,Input!$A$8:$AN$39,MATCH(AR$21,Input!$A$6:$AN$6,0),FALSE)+$H139,0)*$D139</f>
        <v>0</v>
      </c>
      <c r="AT139" t="str">
        <f>VLOOKUP($C139,Input!$A$8:$HV$39,MATCH(AT$21,Input!$A$6:$HV$6,0),FALSE)</f>
        <v>Parts and administrative cost</v>
      </c>
      <c r="AU139" s="1">
        <f>+IF($E139=AU$22,VLOOKUP($C139,Input!$A$8:$HV$39,MATCH(AU$21,Input!$A$6:$HV$6,0),FALSE),0)*$D139</f>
        <v>0</v>
      </c>
      <c r="AV139" s="1">
        <f>+IF($E139=AV$22,VLOOKUP($C139,Input!$A$8:$HV$39,MATCH(AV$21,Input!$A$6:$HV$6,0),FALSE),0)*$D139</f>
        <v>0</v>
      </c>
      <c r="AW139" s="1">
        <f>+IF($E139=AW$22,VLOOKUP($C139,Input!$A$8:$HV$39,MATCH(AW$21,Input!$A$6:$HV$6,0),FALSE),0)*$D139</f>
        <v>0</v>
      </c>
      <c r="AX139" s="1">
        <f>+IF($E139=AX$22,VLOOKUP($C139,Input!$A$8:$HV$39,MATCH(AX$21,Input!$A$6:$HV$6,0),FALSE),0)*$D139</f>
        <v>0</v>
      </c>
      <c r="AY139" s="1">
        <f>+IF($E139=AY$22,VLOOKUP($C139,Input!$A$8:$HV$39,MATCH(AY$21,Input!$A$6:$HV$6,0),FALSE),0)*$D139</f>
        <v>0</v>
      </c>
      <c r="AZ139" s="1">
        <f>+IF($E139=AZ$22,VLOOKUP($C139,Input!$A$8:$HV$39,MATCH(AZ$21,Input!$A$6:$HV$6,0),FALSE),0)*$D139</f>
        <v>0</v>
      </c>
      <c r="BA139" s="1">
        <f>+IF($E139=BA$22,VLOOKUP($C139,Input!$A$8:$HV$39,MATCH(BA$21,Input!$A$6:$HV$6,0),FALSE),0)*$D139</f>
        <v>0</v>
      </c>
      <c r="BB139" s="1">
        <f>+IF($E139=BB$22,VLOOKUP($C139,Input!$A$8:$HV$39,MATCH(BB$21,Input!$A$6:$HV$6,0),FALSE),0)*$D139</f>
        <v>0</v>
      </c>
      <c r="BC139" s="1">
        <f>+IF($E139=BC$22,VLOOKUP($C139,Input!$A$8:$HV$39,MATCH(BC$21,Input!$A$6:$HV$6,0),FALSE),0)*$D139</f>
        <v>875044.74413034716</v>
      </c>
      <c r="BD139" s="1">
        <f>+IF($E139=BD$22,VLOOKUP($C139,Input!$A$8:$HV$39,MATCH(BD$21,Input!$A$6:$HV$6,0),FALSE),0)*$D139</f>
        <v>0</v>
      </c>
      <c r="BE139" s="1">
        <f>+IF($E139=BE$22,VLOOKUP($C139,Input!$A$8:$HV$39,MATCH(BE$21,Input!$A$6:$HV$6,0),FALSE),0)*$D139</f>
        <v>0</v>
      </c>
      <c r="BF139" s="1">
        <f>+IF($E139=BF$22,VLOOKUP($C139,Input!$A$8:$HV$39,MATCH(BF$21,Input!$A$6:$HV$6,0),FALSE),0)*$D139</f>
        <v>0</v>
      </c>
      <c r="BG139" s="1">
        <f>+IF($E139=BG$22,VLOOKUP($C139,Input!$A$8:$HV$39,MATCH(BG$21,Input!$A$6:$HV$6,0),FALSE),0)*$D139</f>
        <v>0</v>
      </c>
      <c r="BH139" s="1">
        <f>+IF($E139=BH$22,VLOOKUP($C139,Input!$A$8:$HV$39,MATCH(BH$21,Input!$A$6:$HV$6,0),FALSE),0)*$D139</f>
        <v>0</v>
      </c>
      <c r="BI139" s="1">
        <f>+IF($E139=BI$22,VLOOKUP($C139,Input!$A$8:$HV$39,MATCH(BI$21,Input!$A$6:$HV$6,0),FALSE),0)*$D139</f>
        <v>0</v>
      </c>
      <c r="BJ139" s="1">
        <f>+IF($E139=BJ$22,VLOOKUP($C139,Input!$A$8:$HV$39,MATCH(BJ$21,Input!$A$6:$HV$6,0),FALSE),0)*$D139</f>
        <v>0</v>
      </c>
      <c r="BK139" s="1">
        <f>+IF($E139=BK$22,VLOOKUP($C139,Input!$A$8:$HV$39,MATCH(BK$21,Input!$A$6:$HV$6,0),FALSE),0)*$D139</f>
        <v>0</v>
      </c>
      <c r="BL139" s="1">
        <f>+IF($E139=BL$22,VLOOKUP($C139,Input!$A$8:$HV$39,MATCH(BL$21,Input!$A$6:$HV$6,0),FALSE),0)*$D139</f>
        <v>0</v>
      </c>
      <c r="BM139" s="1">
        <f>+IF($E139=BM$22,VLOOKUP($C139,Input!$A$8:$HV$39,MATCH(BM$21,Input!$A$6:$HV$6,0),FALSE),0)*$D139</f>
        <v>0</v>
      </c>
      <c r="BN139" s="1">
        <f>+IF($E139=BN$22,VLOOKUP($C139,Input!$A$8:$HV$39,MATCH(BN$21,Input!$A$6:$HV$6,0),FALSE),0)*$D139</f>
        <v>0</v>
      </c>
      <c r="BO139" s="1">
        <f>+IF($E139=BO$22,VLOOKUP($C139,Input!$A$8:$HV$39,MATCH(BO$21,Input!$A$6:$HV$6,0),FALSE),0)*$D139</f>
        <v>0</v>
      </c>
      <c r="BP139" s="1">
        <f>+IF($E139=BP$22,VLOOKUP($C139,Input!$A$8:$HV$39,MATCH(BP$21,Input!$A$6:$HV$6,0),FALSE),0)*$D139</f>
        <v>0</v>
      </c>
      <c r="BQ139" s="1">
        <f>+IF($E139=BQ$22,VLOOKUP($C139,Input!$A$8:$HV$39,MATCH(BQ$21,Input!$A$6:$HV$6,0),FALSE),0)*$D139</f>
        <v>0</v>
      </c>
      <c r="BR139" s="1">
        <f>+IF($E139=BR$22,VLOOKUP($C139,Input!$A$8:$HV$39,MATCH(BR$21,Input!$A$6:$HV$6,0),FALSE),0)*$D139</f>
        <v>0</v>
      </c>
      <c r="BS139" s="1">
        <f>+IF($E139=BS$22,VLOOKUP($C139,Input!$A$8:$HV$39,MATCH(BS$21,Input!$A$6:$HV$6,0),FALSE),0)*$D139</f>
        <v>0</v>
      </c>
      <c r="BT139" s="1">
        <f>+IF($E139=BT$22,VLOOKUP($C139,Input!$A$8:$HV$39,MATCH(BT$21,Input!$A$6:$HV$6,0),FALSE),0)*$D139</f>
        <v>0</v>
      </c>
      <c r="BU139" s="1">
        <f>+IF($E139=BU$22,VLOOKUP($C139,Input!$A$8:$HV$39,MATCH(BU$21,Input!$A$6:$HV$6,0),FALSE),0)*$D139</f>
        <v>0</v>
      </c>
      <c r="BV139" s="1">
        <f>+IF($E139=BV$22,VLOOKUP($C139,Input!$A$8:$HV$39,MATCH(BV$21,Input!$A$6:$HV$6,0),FALSE),0)*$D139</f>
        <v>0</v>
      </c>
      <c r="BW139" s="1">
        <f>+IF($E139=BW$22,VLOOKUP($C139,Input!$A$8:$HV$39,MATCH(BW$21,Input!$A$6:$HV$6,0),FALSE),0)*$D139</f>
        <v>0</v>
      </c>
      <c r="BX139" s="1">
        <f>+IF($E139=BX$22,VLOOKUP($C139,Input!$A$8:$HV$39,MATCH(BX$21,Input!$A$6:$HV$6,0),FALSE),0)*$D139</f>
        <v>0</v>
      </c>
      <c r="BY139" s="1">
        <f>+IF($E139=BY$22,VLOOKUP($C139,Input!$A$8:$HV$39,MATCH(BY$21,Input!$A$6:$HV$6,0),FALSE),0)*$D139</f>
        <v>0</v>
      </c>
      <c r="BZ139" s="1">
        <f>+IF($E139=BZ$22,VLOOKUP($C139,Input!$A$8:$HV$39,MATCH(BZ$21,Input!$A$6:$HV$6,0),FALSE),0)*$D139</f>
        <v>0</v>
      </c>
      <c r="CA139" s="1">
        <f>+IF($E139=CA$22,VLOOKUP($C139,Input!$A$8:$HV$39,MATCH(CA$21,Input!$A$6:$HV$6,0),FALSE),0)*$D139</f>
        <v>0</v>
      </c>
      <c r="CB139" s="1">
        <f>+IF($E139=CB$22,VLOOKUP($C139,Input!$A$8:$HV$39,MATCH(CB$21,Input!$A$6:$HV$6,0),FALSE),0)*$D139</f>
        <v>0</v>
      </c>
      <c r="CC139" s="1">
        <f>+IF($E139=CC$22,VLOOKUP($C139,Input!$A$8:$HV$39,MATCH(CC$21,Input!$A$6:$HV$6,0),FALSE),0)*$D139</f>
        <v>0</v>
      </c>
      <c r="CE139" t="str">
        <f>VLOOKUP($C139,Input!$A$8:$HV$39,MATCH(CE$21,Input!$A$6:$HV$6,0),FALSE)</f>
        <v>Replace Battery @ 7 Yr</v>
      </c>
      <c r="CF139" s="1">
        <f>IF($E139+$I139+$D$7&lt;=CF$22,0,IF(CF$22-$D$7&gt;=$E139,IF(COUNTIF($KZ139:LP139,"&gt;0")&gt;0,VLOOKUP($C139,Input!$A$8:$HV$21,MATCH($CE$21+COUNTIF($KZ139:LP139,"&gt;0"),Input!$A$6:$HV$6,0),FALSE),0),0))*$D139</f>
        <v>0</v>
      </c>
      <c r="CG139" s="1">
        <f>IF($E139+$I139+$D$7&lt;=CG$22,0,IF(CG$22-$D$7&gt;=$E139,IF(COUNTIF($KZ139:LQ139,"&gt;0")&gt;0,VLOOKUP($C139,Input!$A$8:$HV$21,MATCH($CE$21+COUNTIF($KZ139:LQ139,"&gt;0"),Input!$A$6:$HV$6,0),FALSE),0),0))*$D139</f>
        <v>0</v>
      </c>
      <c r="CH139" s="1">
        <f>IF($E139+$I139+$D$7&lt;=CH$22,0,IF(CH$22-$D$7&gt;=$E139,IF(COUNTIF($KZ139:LR139,"&gt;0")&gt;0,VLOOKUP($C139,Input!$A$8:$HV$21,MATCH($CE$21+COUNTIF($KZ139:LR139,"&gt;0"),Input!$A$6:$HV$6,0),FALSE),0),0))*$D139</f>
        <v>0</v>
      </c>
      <c r="CI139" s="1">
        <f>IF($E139+$I139+$D$7&lt;=CI$22,0,IF(CI$22-$D$7&gt;=$E139,IF(COUNTIF($KZ139:LS139,"&gt;0")&gt;0,VLOOKUP($C139,Input!$A$8:$HV$21,MATCH($CE$21+COUNTIF($KZ139:LS139,"&gt;0"),Input!$A$6:$HV$6,0),FALSE),0),0))*$D139</f>
        <v>0</v>
      </c>
      <c r="CJ139" s="1">
        <f>IF($E139+$I139+$D$7&lt;=CJ$22,0,IF(CJ$22-$D$7&gt;=$E139,IF(COUNTIF($KZ139:LT139,"&gt;0")&gt;0,VLOOKUP($C139,Input!$A$8:$HV$21,MATCH($CE$21+COUNTIF($KZ139:LT139,"&gt;0"),Input!$A$6:$HV$6,0),FALSE),0),0))*$D139</f>
        <v>0</v>
      </c>
      <c r="CK139" s="1">
        <f>IF($E139+$I139+$D$7&lt;=CK$22,0,IF(CK$22-$D$7&gt;=$E139,IF(COUNTIF($KZ139:LU139,"&gt;0")&gt;0,VLOOKUP($C139,Input!$A$8:$HV$21,MATCH($CE$21+COUNTIF($KZ139:LU139,"&gt;0"),Input!$A$6:$HV$6,0),FALSE),0),0))*$D139</f>
        <v>0</v>
      </c>
      <c r="CL139" s="1">
        <f>IF($E139+$I139+$D$7&lt;=CL$22,0,IF(CL$22-$D$7&gt;=$E139,IF(COUNTIF($KZ139:LV139,"&gt;0")&gt;0,VLOOKUP($C139,Input!$A$8:$HV$21,MATCH($CE$21+COUNTIF($KZ139:LV139,"&gt;0"),Input!$A$6:$HV$6,0),FALSE),0),0))*$D139</f>
        <v>0</v>
      </c>
      <c r="CM139" s="1">
        <f>IF($E139+$I139+$D$7&lt;=CM$22,0,IF(CM$22-$D$7&gt;=$E139,IF(COUNTIF($KZ139:LW139,"&gt;0")&gt;0,VLOOKUP($C139,Input!$A$8:$HV$21,MATCH($CE$21+COUNTIF($KZ139:LW139,"&gt;0"),Input!$A$6:$HV$6,0),FALSE),0),0))*$D139</f>
        <v>0</v>
      </c>
      <c r="CN139" s="1">
        <f>IF($E139+$I139+$D$7&lt;=CN$22,0,IF(CN$22-$D$7&gt;=$E139,IF(COUNTIF($KZ139:LX139,"&gt;0")&gt;0,VLOOKUP($C139,Input!$A$8:$HV$21,MATCH($CE$21+COUNTIF($KZ139:LX139,"&gt;0"),Input!$A$6:$HV$6,0),FALSE),0),0))*$D139</f>
        <v>0</v>
      </c>
      <c r="CO139" s="1">
        <f>IF($E139+$I139+$D$7&lt;=CO$22,0,IF(CO$22-$D$7&gt;=$E139,IF(COUNTIF($KZ139:LY139,"&gt;0")&gt;0,VLOOKUP($C139,Input!$A$8:$HV$21,MATCH($CE$21+COUNTIF($KZ139:LY139,"&gt;0"),Input!$A$6:$HV$6,0),FALSE),0),0))*$D139</f>
        <v>0</v>
      </c>
      <c r="CP139" s="1">
        <f>IF($E139+$I139+$D$7&lt;=CP$22,0,IF(CP$22-$D$7&gt;=$E139,IF(COUNTIF($KZ139:LZ139,"&gt;0")&gt;0,VLOOKUP($C139,Input!$A$8:$HV$21,MATCH($CE$21+COUNTIF($KZ139:LZ139,"&gt;0"),Input!$A$6:$HV$6,0),FALSE),0),0))*$D139</f>
        <v>0</v>
      </c>
      <c r="CQ139" s="1">
        <f>IF($E139+$I139+$D$7&lt;=CQ$22,0,IF(CQ$22-$D$7&gt;=$E139,IF(COUNTIF($KZ139:MA139,"&gt;0")&gt;0,VLOOKUP($C139,Input!$A$8:$HV$21,MATCH($CE$21+COUNTIF($KZ139:MA139,"&gt;0"),Input!$A$6:$HV$6,0),FALSE),0),0))*$D139</f>
        <v>0</v>
      </c>
      <c r="CR139" s="1">
        <f>IF($E139+$I139+$D$7&lt;=CR$22,0,IF(CR$22-$D$7&gt;=$E139,IF(COUNTIF($KZ139:MB139,"&gt;0")&gt;0,VLOOKUP($C139,Input!$A$8:$HV$21,MATCH($CE$21+COUNTIF($KZ139:MB139,"&gt;0"),Input!$A$6:$HV$6,0),FALSE),0),0))*$D139</f>
        <v>0</v>
      </c>
      <c r="CS139" s="1">
        <f>IF($E139+$I139+$D$7&lt;=CS$22,0,IF(CS$22-$D$7&gt;=$E139,IF(COUNTIF($KZ139:MC139,"&gt;0")&gt;0,VLOOKUP($C139,Input!$A$8:$HV$21,MATCH($CE$21+COUNTIF($KZ139:MC139,"&gt;0"),Input!$A$6:$HV$6,0),FALSE),0),0))*$D139</f>
        <v>0</v>
      </c>
      <c r="CT139" s="1">
        <f>IF($E139+$I139+$D$7&lt;=CT$22,0,IF(CT$22-$D$7&gt;=$E139,IF(COUNTIF($KZ139:MD139,"&gt;0")&gt;0,VLOOKUP($C139,Input!$A$8:$HV$21,MATCH($CE$21+COUNTIF($KZ139:MD139,"&gt;0"),Input!$A$6:$HV$6,0),FALSE),0),0))*$D139</f>
        <v>4700000</v>
      </c>
      <c r="CU139" s="1">
        <f>IF($E139+$I139+$D$7&lt;=CU$22,0,IF(CU$22-$D$7&gt;=$E139,IF(COUNTIF($KZ139:ME139,"&gt;0")&gt;0,VLOOKUP($C139,Input!$A$8:$HV$21,MATCH($CE$21+COUNTIF($KZ139:ME139,"&gt;0"),Input!$A$6:$HV$6,0),FALSE),0),0))*$D139</f>
        <v>0</v>
      </c>
      <c r="CV139" s="1">
        <f>IF($E139+$I139+$D$7&lt;=CV$22,0,IF(CV$22-$D$7&gt;=$E139,IF(COUNTIF($KZ139:MF139,"&gt;0")&gt;0,VLOOKUP($C139,Input!$A$8:$HV$21,MATCH($CE$21+COUNTIF($KZ139:MF139,"&gt;0"),Input!$A$6:$HV$6,0),FALSE),0),0))*$D139</f>
        <v>0</v>
      </c>
      <c r="CW139" s="1">
        <f>IF($E139+$I139+$D$7&lt;=CW$22,0,IF(CW$22-$D$7&gt;=$E139,IF(COUNTIF($KZ139:MG139,"&gt;0")&gt;0,VLOOKUP($C139,Input!$A$8:$HV$21,MATCH($CE$21+COUNTIF($KZ139:MG139,"&gt;0"),Input!$A$6:$HV$6,0),FALSE),0),0))*$D139</f>
        <v>0</v>
      </c>
      <c r="CX139" s="1">
        <f>IF($E139+$I139+$D$7&lt;=CX$22,0,IF(CX$22-$D$7&gt;=$E139,IF(COUNTIF($KZ139:MH139,"&gt;0")&gt;0,VLOOKUP($C139,Input!$A$8:$HV$21,MATCH($CE$21+COUNTIF($KZ139:MH139,"&gt;0"),Input!$A$6:$HV$6,0),FALSE),0),0))*$D139</f>
        <v>0</v>
      </c>
      <c r="CY139" s="1">
        <f>IF($E139+$I139+$D$7&lt;=CY$22,0,IF(CY$22-$D$7&gt;=$E139,IF(COUNTIF($KZ139:MI139,"&gt;0")&gt;0,VLOOKUP($C139,Input!$A$8:$HV$21,MATCH($CE$21+COUNTIF($KZ139:MI139,"&gt;0"),Input!$A$6:$HV$6,0),FALSE),0),0))*$D139</f>
        <v>0</v>
      </c>
      <c r="CZ139" s="1">
        <f>IF($E139+$I139+$D$7&lt;=CZ$22,0,IF(CZ$22-$D$7&gt;=$E139,IF(COUNTIF($KZ139:MJ139,"&gt;0")&gt;0,VLOOKUP($C139,Input!$A$8:$HV$21,MATCH($CE$21+COUNTIF($KZ139:MJ139,"&gt;0"),Input!$A$6:$HV$6,0),FALSE),0),0))*$D139</f>
        <v>0</v>
      </c>
      <c r="DA139" s="1">
        <f>IF($E139+$I139+$D$7&lt;=DA$22,0,IF(DA$22-$D$7&gt;=$E139,IF(COUNTIF($KZ139:MK139,"&gt;0")&gt;0,VLOOKUP($C139,Input!$A$8:$HV$21,MATCH($CE$21+COUNTIF($KZ139:MK139,"&gt;0"),Input!$A$6:$HV$6,0),FALSE),0),0))*$D139</f>
        <v>0</v>
      </c>
      <c r="DB139" s="1">
        <f>IF($E139+$I139+$D$7&lt;=DB$22,0,IF(DB$22-$D$7&gt;=$E139,IF(COUNTIF($KZ139:ML139,"&gt;0")&gt;0,VLOOKUP($C139,Input!$A$8:$HV$21,MATCH($CE$21+COUNTIF($KZ139:ML139,"&gt;0"),Input!$A$6:$HV$6,0),FALSE),0),0))*$D139</f>
        <v>0</v>
      </c>
      <c r="DC139" s="1">
        <f>IF($E139+$I139+$D$7&lt;=DC$22,0,IF(DC$22-$D$7&gt;=$E139,IF(COUNTIF($KZ139:MM139,"&gt;0")&gt;0,VLOOKUP($C139,Input!$A$8:$HV$21,MATCH($CE$21+COUNTIF($KZ139:MM139,"&gt;0"),Input!$A$6:$HV$6,0),FALSE),0),0))*$D139</f>
        <v>0</v>
      </c>
      <c r="DD139" s="1">
        <f>IF($E139+$I139+$D$7&lt;=DD$22,0,IF(DD$22-$D$7&gt;=$E139,IF(COUNTIF($KZ139:MN139,"&gt;0")&gt;0,VLOOKUP($C139,Input!$A$8:$HV$21,MATCH($CE$21+COUNTIF($KZ139:MN139,"&gt;0"),Input!$A$6:$HV$6,0),FALSE),0),0))*$D139</f>
        <v>0</v>
      </c>
      <c r="DE139" s="1">
        <f>IF($E139+$I139+$D$7&lt;=DE$22,0,IF(DE$22-$D$7&gt;=$E139,IF(COUNTIF($KZ139:MO139,"&gt;0")&gt;0,VLOOKUP($C139,Input!$A$8:$HV$21,MATCH($CE$21+COUNTIF($KZ139:MO139,"&gt;0"),Input!$A$6:$HV$6,0),FALSE),0),0))*$D139</f>
        <v>0</v>
      </c>
      <c r="DF139" s="1">
        <f>IF($E139+$I139+$D$7&lt;=DF$22,0,IF(DF$22-$D$7&gt;=$E139,IF(COUNTIF($KZ139:MP139,"&gt;0")&gt;0,VLOOKUP($C139,Input!$A$8:$HV$21,MATCH($CE$21+COUNTIF($KZ139:MP139,"&gt;0"),Input!$A$6:$HV$6,0),FALSE),0),0))*$D139</f>
        <v>0</v>
      </c>
      <c r="DG139" s="1">
        <f>IF($E139+$I139+$D$7&lt;=DG$22,0,IF(DG$22-$D$7&gt;=$E139,IF(COUNTIF($KZ139:MQ139,"&gt;0")&gt;0,VLOOKUP($C139,Input!$A$8:$HV$21,MATCH($CE$21+COUNTIF($KZ139:MQ139,"&gt;0"),Input!$A$6:$HV$6,0),FALSE),0),0))*$D139</f>
        <v>0</v>
      </c>
      <c r="DH139" s="1">
        <f>IF($E139+$I139+$D$7&lt;=DH$22,0,IF(DH$22-$D$7&gt;=$E139,IF(COUNTIF($KZ139:MR139,"&gt;0")&gt;0,VLOOKUP($C139,Input!$A$8:$HV$21,MATCH($CE$21+COUNTIF($KZ139:MR139,"&gt;0"),Input!$A$6:$HV$6,0),FALSE),0),0))*$D139</f>
        <v>0</v>
      </c>
      <c r="DI139" s="1">
        <f>IF($E139+$I139+$D$7&lt;=DI$22,0,IF(DI$22-$D$7&gt;=$E139,IF(COUNTIF($KZ139:MS139,"&gt;0")&gt;0,VLOOKUP($C139,Input!$A$8:$HV$21,MATCH($CE$21+COUNTIF($KZ139:MS139,"&gt;0"),Input!$A$6:$HV$6,0),FALSE),0),0))*$D139</f>
        <v>0</v>
      </c>
      <c r="DJ139" s="1">
        <f>IF($E139+$I139+$D$7&lt;=DJ$22,0,IF(DJ$22-$D$7&gt;=$E139,IF(COUNTIF($KZ139:MT139,"&gt;0")&gt;0,VLOOKUP($C139,Input!$A$8:$HV$21,MATCH($CE$21+COUNTIF($KZ139:MT139,"&gt;0"),Input!$A$6:$HV$6,0),FALSE),0),0))*$D139</f>
        <v>0</v>
      </c>
      <c r="DK139" s="1">
        <f>IF($E139+$I139+$D$7&lt;=DK$22,0,IF(DK$22-$D$7&gt;=$E139,IF(COUNTIF($KZ139:MU139,"&gt;0")&gt;0,VLOOKUP($C139,Input!$A$8:$HV$21,MATCH($CE$21+COUNTIF($KZ139:MU139,"&gt;0"),Input!$A$6:$HV$6,0),FALSE),0),0))*$D139</f>
        <v>0</v>
      </c>
      <c r="DL139" s="1">
        <f>IF($E139+$I139+$D$7&lt;=DL$22,0,IF(DL$22-$D$7&gt;=$E139,IF(COUNTIF($KZ139:MV139,"&gt;0")&gt;0,VLOOKUP($C139,Input!$A$8:$HV$21,MATCH($CE$21+COUNTIF($KZ139:MV139,"&gt;0"),Input!$A$6:$HV$6,0),FALSE),0),0))*$D139</f>
        <v>0</v>
      </c>
      <c r="DM139" s="1">
        <f>IF($E139+$I139+$D$7&lt;=DM$22,0,IF(DM$22-$D$7&gt;=$E139,IF(COUNTIF($KZ139:MW139,"&gt;0")&gt;0,VLOOKUP($C139,Input!$A$8:$HV$21,MATCH($CE$21+COUNTIF($KZ139:MW139,"&gt;0"),Input!$A$6:$HV$6,0),FALSE),0),0))*$D139</f>
        <v>0</v>
      </c>
      <c r="DN139" s="1">
        <f>IF($E139+$I139+$D$7&lt;=DN$22,0,IF(DN$22-$D$7&gt;=$E139,IF(COUNTIF($KZ139:MX139,"&gt;0")&gt;0,VLOOKUP($C139,Input!$A$8:$HV$21,MATCH($CE$21+COUNTIF($KZ139:MX139,"&gt;0"),Input!$A$6:$HV$6,0),FALSE),0),0))*$D139</f>
        <v>0</v>
      </c>
      <c r="DP139" t="str">
        <f>+VLOOKUP($C139,Input!$A$8:$GZ$39,MATCH(DP$21,Input!$A$6:$GZ$6,0),FALSE)</f>
        <v>Bus Maintenance at 0.6/mile</v>
      </c>
      <c r="DQ139" s="1">
        <f>IF($E139+$I139+$D$7&lt;=DQ$22,0,IF(DQ$22-$D$7&gt;=$E139,IF(COUNTIF($KZ139:LP139,"&gt;0")&gt;0,VLOOKUP($C139,Input!$A$8:$HV$21,MATCH($DP$21+COUNTIF($KZ139:LP139,"&gt;0"),Input!$A$6:$HV$6,0),FALSE),0),0))*$D139*$F139</f>
        <v>0</v>
      </c>
      <c r="DR139" s="1">
        <f>IF($E139+$I139+$D$7&lt;=DR$22,0,IF(DR$22-$D$7&gt;=$E139,IF(COUNTIF($KZ139:LQ139,"&gt;0")&gt;0,VLOOKUP($C139,Input!$A$8:$HV$21,MATCH($DP$21+COUNTIF($KZ139:LQ139,"&gt;0"),Input!$A$6:$HV$6,0),FALSE),0),0))*$D139*$F139</f>
        <v>0</v>
      </c>
      <c r="DS139" s="1">
        <f>IF($E139+$I139+$D$7&lt;=DS$22,0,IF(DS$22-$D$7&gt;=$E139,IF(COUNTIF($KZ139:LR139,"&gt;0")&gt;0,VLOOKUP($C139,Input!$A$8:$HV$21,MATCH($DP$21+COUNTIF($KZ139:LR139,"&gt;0"),Input!$A$6:$HV$6,0),FALSE),0),0))*$D139*$F139</f>
        <v>0</v>
      </c>
      <c r="DT139" s="1">
        <f>IF($E139+$I139+$D$7&lt;=DT$22,0,IF(DT$22-$D$7&gt;=$E139,IF(COUNTIF($KZ139:LS139,"&gt;0")&gt;0,VLOOKUP($C139,Input!$A$8:$HV$21,MATCH($DP$21+COUNTIF($KZ139:LS139,"&gt;0"),Input!$A$6:$HV$6,0),FALSE),0),0))*$D139*$F139</f>
        <v>0</v>
      </c>
      <c r="DU139" s="1">
        <f>IF($E139+$I139+$D$7&lt;=DU$22,0,IF(DU$22-$D$7&gt;=$E139,IF(COUNTIF($KZ139:LT139,"&gt;0")&gt;0,VLOOKUP($C139,Input!$A$8:$HV$21,MATCH($DP$21+COUNTIF($KZ139:LT139,"&gt;0"),Input!$A$6:$HV$6,0),FALSE),0),0))*$D139*$F139</f>
        <v>0</v>
      </c>
      <c r="DV139" s="1">
        <f>IF($E139+$I139+$D$7&lt;=DV$22,0,IF(DV$22-$D$7&gt;=$E139,IF(COUNTIF($KZ139:LU139,"&gt;0")&gt;0,VLOOKUP($C139,Input!$A$8:$HV$21,MATCH($DP$21+COUNTIF($KZ139:LU139,"&gt;0"),Input!$A$6:$HV$6,0),FALSE),0),0))*$D139*$F139</f>
        <v>0</v>
      </c>
      <c r="DW139" s="1">
        <f>IF($E139+$I139+$D$7&lt;=DW$22,0,IF(DW$22-$D$7&gt;=$E139,IF(COUNTIF($KZ139:LV139,"&gt;0")&gt;0,VLOOKUP($C139,Input!$A$8:$HV$21,MATCH($DP$21+COUNTIF($KZ139:LV139,"&gt;0"),Input!$A$6:$HV$6,0),FALSE),0),0))*$D139*$F139</f>
        <v>0</v>
      </c>
      <c r="DX139" s="1">
        <f>IF($E139+$I139+$D$7&lt;=DX$22,0,IF(DX$22-$D$7&gt;=$E139,IF(COUNTIF($KZ139:LW139,"&gt;0")&gt;0,VLOOKUP($C139,Input!$A$8:$HV$21,MATCH($DP$21+COUNTIF($KZ139:LW139,"&gt;0"),Input!$A$6:$HV$6,0),FALSE),0),0))*$D139*$F139</f>
        <v>0</v>
      </c>
      <c r="DY139" s="1">
        <f>IF($E139+$I139+$D$7&lt;=DY$22,0,IF(DY$22-$D$7&gt;=$E139,IF(COUNTIF($KZ139:LX139,"&gt;0")&gt;0,VLOOKUP($C139,Input!$A$8:$HV$21,MATCH($DP$21+COUNTIF($KZ139:LX139,"&gt;0"),Input!$A$6:$HV$6,0),FALSE),0),0))*$D139*$F139</f>
        <v>1128000</v>
      </c>
      <c r="DZ139" s="1">
        <f>IF($E139+$I139+$D$7&lt;=DZ$22,0,IF(DZ$22-$D$7&gt;=$E139,IF(COUNTIF($KZ139:LY139,"&gt;0")&gt;0,VLOOKUP($C139,Input!$A$8:$HV$21,MATCH($DP$21+COUNTIF($KZ139:LY139,"&gt;0"),Input!$A$6:$HV$6,0),FALSE),0),0))*$D139*$F139</f>
        <v>1128000</v>
      </c>
      <c r="EA139" s="1">
        <f>IF($E139+$I139+$D$7&lt;=EA$22,0,IF(EA$22-$D$7&gt;=$E139,IF(COUNTIF($KZ139:LZ139,"&gt;0")&gt;0,VLOOKUP($C139,Input!$A$8:$HV$21,MATCH($DP$21+COUNTIF($KZ139:LZ139,"&gt;0"),Input!$A$6:$HV$6,0),FALSE),0),0))*$D139*$F139</f>
        <v>1128000</v>
      </c>
      <c r="EB139" s="1">
        <f>IF($E139+$I139+$D$7&lt;=EB$22,0,IF(EB$22-$D$7&gt;=$E139,IF(COUNTIF($KZ139:MA139,"&gt;0")&gt;0,VLOOKUP($C139,Input!$A$8:$HV$21,MATCH($DP$21+COUNTIF($KZ139:MA139,"&gt;0"),Input!$A$6:$HV$6,0),FALSE),0),0))*$D139*$F139</f>
        <v>1128000</v>
      </c>
      <c r="EC139" s="1">
        <f>IF($E139+$I139+$D$7&lt;=EC$22,0,IF(EC$22-$D$7&gt;=$E139,IF(COUNTIF($KZ139:MB139,"&gt;0")&gt;0,VLOOKUP($C139,Input!$A$8:$HV$21,MATCH($DP$21+COUNTIF($KZ139:MB139,"&gt;0"),Input!$A$6:$HV$6,0),FALSE),0),0))*$D139*$F139</f>
        <v>1128000</v>
      </c>
      <c r="ED139" s="1">
        <f>IF($E139+$I139+$D$7&lt;=ED$22,0,IF(ED$22-$D$7&gt;=$E139,IF(COUNTIF($KZ139:MC139,"&gt;0")&gt;0,VLOOKUP($C139,Input!$A$8:$HV$21,MATCH($DP$21+COUNTIF($KZ139:MC139,"&gt;0"),Input!$A$6:$HV$6,0),FALSE),0),0))*$D139*$F139</f>
        <v>1128000</v>
      </c>
      <c r="EE139" s="1">
        <f>IF($E139+$I139+$D$7&lt;=EE$22,0,IF(EE$22-$D$7&gt;=$E139,IF(COUNTIF($KZ139:MD139,"&gt;0")&gt;0,VLOOKUP($C139,Input!$A$8:$HV$21,MATCH($DP$21+COUNTIF($KZ139:MD139,"&gt;0"),Input!$A$6:$HV$6,0),FALSE),0),0))*$D139*$F139</f>
        <v>1128000</v>
      </c>
      <c r="EF139" s="1">
        <f>IF($E139+$I139+$D$7&lt;=EF$22,0,IF(EF$22-$D$7&gt;=$E139,IF(COUNTIF($KZ139:ME139,"&gt;0")&gt;0,VLOOKUP($C139,Input!$A$8:$HV$21,MATCH($DP$21+COUNTIF($KZ139:ME139,"&gt;0"),Input!$A$6:$HV$6,0),FALSE),0),0))*$D139*$F139</f>
        <v>1128000</v>
      </c>
      <c r="EG139" s="1">
        <f>IF($E139+$I139+$D$7&lt;=EG$22,0,IF(EG$22-$D$7&gt;=$E139,IF(COUNTIF($KZ139:MF139,"&gt;0")&gt;0,VLOOKUP($C139,Input!$A$8:$HV$21,MATCH($DP$21+COUNTIF($KZ139:MF139,"&gt;0"),Input!$A$6:$HV$6,0),FALSE),0),0))*$D139*$F139</f>
        <v>1128000</v>
      </c>
      <c r="EH139" s="1">
        <f>IF($E139+$I139+$D$7&lt;=EH$22,0,IF(EH$22-$D$7&gt;=$E139,IF(COUNTIF($KZ139:MG139,"&gt;0")&gt;0,VLOOKUP($C139,Input!$A$8:$HV$21,MATCH($DP$21+COUNTIF($KZ139:MG139,"&gt;0"),Input!$A$6:$HV$6,0),FALSE),0),0))*$D139*$F139</f>
        <v>1128000</v>
      </c>
      <c r="EI139" s="1">
        <f>IF($E139+$I139+$D$7&lt;=EI$22,0,IF(EI$22-$D$7&gt;=$E139,IF(COUNTIF($KZ139:MH139,"&gt;0")&gt;0,VLOOKUP($C139,Input!$A$8:$HV$21,MATCH($DP$21+COUNTIF($KZ139:MH139,"&gt;0"),Input!$A$6:$HV$6,0),FALSE),0),0))*$D139*$F139</f>
        <v>1128000</v>
      </c>
      <c r="EJ139" s="1">
        <f>IF($E139+$I139+$D$7&lt;=EJ$22,0,IF(EJ$22-$D$7&gt;=$E139,IF(COUNTIF($KZ139:MI139,"&gt;0")&gt;0,VLOOKUP($C139,Input!$A$8:$HV$21,MATCH($DP$21+COUNTIF($KZ139:MI139,"&gt;0"),Input!$A$6:$HV$6,0),FALSE),0),0))*$D139*$F139</f>
        <v>1128000</v>
      </c>
      <c r="EK139" s="1">
        <f>IF($E139+$I139+$D$7&lt;=EK$22,0,IF(EK$22-$D$7&gt;=$E139,IF(COUNTIF($KZ139:MJ139,"&gt;0")&gt;0,VLOOKUP($C139,Input!$A$8:$HV$21,MATCH($DP$21+COUNTIF($KZ139:MJ139,"&gt;0"),Input!$A$6:$HV$6,0),FALSE),0),0))*$D139*$F139</f>
        <v>1128000</v>
      </c>
      <c r="EL139" s="1">
        <f>IF($E139+$I139+$D$7&lt;=EL$22,0,IF(EL$22-$D$7&gt;=$E139,IF(COUNTIF($KZ139:MK139,"&gt;0")&gt;0,VLOOKUP($C139,Input!$A$8:$HV$21,MATCH($DP$21+COUNTIF($KZ139:MK139,"&gt;0"),Input!$A$6:$HV$6,0),FALSE),0),0))*$D139*$F139</f>
        <v>1128000</v>
      </c>
      <c r="EM139" s="1">
        <f>IF($E139+$I139+$D$7&lt;=EM$22,0,IF(EM$22-$D$7&gt;=$E139,IF(COUNTIF($KZ139:ML139,"&gt;0")&gt;0,VLOOKUP($C139,Input!$A$8:$HV$21,MATCH($DP$21+COUNTIF($KZ139:ML139,"&gt;0"),Input!$A$6:$HV$6,0),FALSE),0),0))*$D139*$F139</f>
        <v>0</v>
      </c>
      <c r="EN139" s="1">
        <f>IF($E139+$I139+$D$7&lt;=EN$22,0,IF(EN$22-$D$7&gt;=$E139,IF(COUNTIF($KZ139:MM139,"&gt;0")&gt;0,VLOOKUP($C139,Input!$A$8:$HV$21,MATCH($DP$21+COUNTIF($KZ139:MM139,"&gt;0"),Input!$A$6:$HV$6,0),FALSE),0),0))*$D139*$F139</f>
        <v>0</v>
      </c>
      <c r="EO139" s="1">
        <f>IF($E139+$I139+$D$7&lt;=EO$22,0,IF(EO$22-$D$7&gt;=$E139,IF(COUNTIF($KZ139:MN139,"&gt;0")&gt;0,VLOOKUP($C139,Input!$A$8:$HV$21,MATCH($DP$21+COUNTIF($KZ139:MN139,"&gt;0"),Input!$A$6:$HV$6,0),FALSE),0),0))*$D139*$F139</f>
        <v>0</v>
      </c>
      <c r="EP139" s="1">
        <f>IF($E139+$I139+$D$7&lt;=EP$22,0,IF(EP$22-$D$7&gt;=$E139,IF(COUNTIF($KZ139:MO139,"&gt;0")&gt;0,VLOOKUP($C139,Input!$A$8:$HV$21,MATCH($DP$21+COUNTIF($KZ139:MO139,"&gt;0"),Input!$A$6:$HV$6,0),FALSE),0),0))*$D139*$F139</f>
        <v>0</v>
      </c>
      <c r="EQ139" s="1">
        <f>IF($E139+$I139+$D$7&lt;=EQ$22,0,IF(EQ$22-$D$7&gt;=$E139,IF(COUNTIF($KZ139:MP139,"&gt;0")&gt;0,VLOOKUP($C139,Input!$A$8:$HV$21,MATCH($DP$21+COUNTIF($KZ139:MP139,"&gt;0"),Input!$A$6:$HV$6,0),FALSE),0),0))*$D139*$F139</f>
        <v>0</v>
      </c>
      <c r="ER139" s="1">
        <f>IF($E139+$I139+$D$7&lt;=ER$22,0,IF(ER$22-$D$7&gt;=$E139,IF(COUNTIF($KZ139:MQ139,"&gt;0")&gt;0,VLOOKUP($C139,Input!$A$8:$HV$21,MATCH($DP$21+COUNTIF($KZ139:MQ139,"&gt;0"),Input!$A$6:$HV$6,0),FALSE),0),0))*$D139*$F139</f>
        <v>0</v>
      </c>
      <c r="ES139" s="1">
        <f>IF($E139+$I139+$D$7&lt;=ES$22,0,IF(ES$22-$D$7&gt;=$E139,IF(COUNTIF($KZ139:MR139,"&gt;0")&gt;0,VLOOKUP($C139,Input!$A$8:$HV$21,MATCH($DP$21+COUNTIF($KZ139:MR139,"&gt;0"),Input!$A$6:$HV$6,0),FALSE),0),0))*$D139*$F139</f>
        <v>0</v>
      </c>
      <c r="ET139" s="1">
        <f>IF($E139+$I139+$D$7&lt;=ET$22,0,IF(ET$22-$D$7&gt;=$E139,IF(COUNTIF($KZ139:MS139,"&gt;0")&gt;0,VLOOKUP($C139,Input!$A$8:$HV$21,MATCH($DP$21+COUNTIF($KZ139:MS139,"&gt;0"),Input!$A$6:$HV$6,0),FALSE),0),0))*$D139*$F139</f>
        <v>0</v>
      </c>
      <c r="EU139" s="1">
        <f>IF($E139+$I139+$D$7&lt;=EU$22,0,IF(EU$22-$D$7&gt;=$E139,IF(COUNTIF($KZ139:MT139,"&gt;0")&gt;0,VLOOKUP($C139,Input!$A$8:$HV$21,MATCH($DP$21+COUNTIF($KZ139:MT139,"&gt;0"),Input!$A$6:$HV$6,0),FALSE),0),0))*$D139*$F139</f>
        <v>0</v>
      </c>
      <c r="EV139" s="1">
        <f>IF($E139+$I139+$D$7&lt;=EV$22,0,IF(EV$22-$D$7&gt;=$E139,IF(COUNTIF($KZ139:MU139,"&gt;0")&gt;0,VLOOKUP($C139,Input!$A$8:$HV$21,MATCH($DP$21+COUNTIF($KZ139:MU139,"&gt;0"),Input!$A$6:$HV$6,0),FALSE),0),0))*$D139*$F139</f>
        <v>0</v>
      </c>
      <c r="EW139" s="1">
        <f>IF($E139+$I139+$D$7&lt;=EW$22,0,IF(EW$22-$D$7&gt;=$E139,IF(COUNTIF($KZ139:MV139,"&gt;0")&gt;0,VLOOKUP($C139,Input!$A$8:$HV$21,MATCH($DP$21+COUNTIF($KZ139:MV139,"&gt;0"),Input!$A$6:$HV$6,0),FALSE),0),0))*$D139*$F139</f>
        <v>0</v>
      </c>
      <c r="EX139" s="1">
        <f>IF($E139+$I139+$D$7&lt;=EX$22,0,IF(EX$22-$D$7&gt;=$E139,IF(COUNTIF($KZ139:MW139,"&gt;0")&gt;0,VLOOKUP($C139,Input!$A$8:$HV$21,MATCH($DP$21+COUNTIF($KZ139:MW139,"&gt;0"),Input!$A$6:$HV$6,0),FALSE),0),0))*$D139*$F139</f>
        <v>0</v>
      </c>
      <c r="EY139" s="1">
        <f>IF($E139+$I139+$D$7&lt;=EY$22,0,IF(EY$22-$D$7&gt;=$E139,IF(COUNTIF($KZ139:MX139,"&gt;0")&gt;0,VLOOKUP($C139,Input!$A$8:$HV$21,MATCH($DP$21+COUNTIF($KZ139:MX139,"&gt;0"),Input!$A$6:$HV$6,0),FALSE),0),0))*$D139*$F139</f>
        <v>0</v>
      </c>
      <c r="EZ139" s="1"/>
      <c r="FA139" t="str">
        <f>VLOOKUP($C139,Input!$A$8:$GZ$39,MATCH(FA$21,Input!$A$6:$GZ$6,0),FALSE)</f>
        <v>Charger installation; electrical upgrade</v>
      </c>
      <c r="FB139">
        <f>IF((VLOOKUP($C139,Input!$A$8:$GZ$39,MATCH(FB$21,Input!$A$6:$GZ$6,0),FALSE))="Y",$D139/VLOOKUP($C139,Input!$A$8:$GZ$39,MATCH(FC$21,Input!$A$6:$GZ$6,0),FALSE),0)</f>
        <v>0</v>
      </c>
      <c r="FC139">
        <f>IF((VLOOKUP($C139,Input!$A$8:$GZ$39,MATCH(FB$21,Input!$A$6:$GZ$6,0),FALSE))="Y",0,IF((VLOOKUP($C139,Input!$A$8:$GZ$39,MATCH(FC$21,Input!$A$6:$GZ$6,0),FALSE))&gt;0,$D139/VLOOKUP($C139,Input!$A$8:$GZ$39,MATCH(FC$21,Input!$A$6:$GZ$6,0),FALSE),0))</f>
        <v>47</v>
      </c>
      <c r="FD139" s="1">
        <f>+IF($E139=FD$22,VLOOKUP($C139,Input!$A$8:$GZ$39,MATCH(FD$21,Input!$A$6:$GZ$6,0),FALSE),0)*IF(FD$110&gt;=MAX(FC$110:$FD$110),MIN((FD$110-MAX(FC$110:$FD$110)),(FD$110-FC$110)),0)+IF($E139=FD$22,VLOOKUP($C139,Input!$A$8:$GZ$39,MATCH(FD$21,Input!$A$6:$GZ$6,0),FALSE),0)*IF(FD$109&gt;=MAX(FC$109:$FD$109),MIN((FD$109-MAX(FC$109:$FD$109)),(FD$109-FC$109)),0)</f>
        <v>0</v>
      </c>
      <c r="FE139" s="1">
        <f>+IF($E139=FE$22,VLOOKUP($C139,Input!$A$8:$GZ$39,MATCH(FE$21,Input!$A$6:$GZ$6,0),FALSE),0)*IF(FE$110&gt;=MAX(FD$110:$FD$110),MIN((FE$110-MAX(FD$110:$FD$110)),(FE$110-FD$110)),0)+IF($E139=FE$22,VLOOKUP($C139,Input!$A$8:$GZ$39,MATCH(FE$21,Input!$A$6:$GZ$6,0),FALSE),0)*IF(FE$109&gt;=MAX(FD$109:$FD$109),MIN((FE$109-MAX(FD$109:$FD$109)),(FE$109-FD$109)),0)</f>
        <v>0</v>
      </c>
      <c r="FF139" s="1">
        <f>+IF($E139=FF$22,VLOOKUP($C139,Input!$A$8:$GZ$39,MATCH(FF$21,Input!$A$6:$GZ$6,0),FALSE),0)*IF(FF$110&gt;=MAX($FD$110:FE$110),MIN((FF$110-MAX($FD$110:FE$110)),(FF$110-FE$110)),0)+IF($E139=FF$22,VLOOKUP($C139,Input!$A$8:$GZ$39,MATCH(FF$21,Input!$A$6:$GZ$6,0),FALSE),0)*IF(FF$109&gt;=MAX($FD$109:FE$109),MIN((FF$109-MAX($FD$109:FE$109)),(FF$109-FE$109)),0)</f>
        <v>0</v>
      </c>
      <c r="FG139" s="1">
        <f>+IF($E139=FG$22,VLOOKUP($C139,Input!$A$8:$GZ$39,MATCH(FG$21,Input!$A$6:$GZ$6,0),FALSE),0)*IF(FG$110&gt;=MAX($FD$110:FF$110),MIN((FG$110-MAX($FD$110:FF$110)),(FG$110-FF$110)),0)+IF($E139=FG$22,VLOOKUP($C139,Input!$A$8:$GZ$39,MATCH(FG$21,Input!$A$6:$GZ$6,0),FALSE),0)*IF(FG$109&gt;=MAX($FD$109:FF$109),MIN((FG$109-MAX($FD$109:FF$109)),(FG$109-FF$109)),0)</f>
        <v>0</v>
      </c>
      <c r="FH139" s="1">
        <f>+IF($E139=FH$22,VLOOKUP($C139,Input!$A$8:$GZ$39,MATCH(FH$21,Input!$A$6:$GZ$6,0),FALSE),0)*IF(FH$110&gt;=MAX($FD$110:FG$110),MIN((FH$110-MAX($FD$110:FG$110)),(FH$110-FG$110)),0)+IF($E139=FH$22,VLOOKUP($C139,Input!$A$8:$GZ$39,MATCH(FH$21,Input!$A$6:$GZ$6,0),FALSE),0)*IF(FH$109&gt;=MAX($FD$109:FG$109),MIN((FH$109-MAX($FD$109:FG$109)),(FH$109-FG$109)),0)</f>
        <v>0</v>
      </c>
      <c r="FI139" s="1">
        <f>+IF($E139=FI$22,VLOOKUP($C139,Input!$A$8:$GZ$39,MATCH(FI$21,Input!$A$6:$GZ$6,0),FALSE),0)*IF(FI$110&gt;=MAX($FD$110:FH$110),MIN((FI$110-MAX($FD$110:FH$110)),(FI$110-FH$110)),0)+IF($E139=FI$22,VLOOKUP($C139,Input!$A$8:$GZ$39,MATCH(FI$21,Input!$A$6:$GZ$6,0),FALSE),0)*IF(FI$109&gt;=MAX($FD$109:FH$109),MIN((FI$109-MAX($FD$109:FH$109)),(FI$109-FH$109)),0)</f>
        <v>0</v>
      </c>
      <c r="FJ139" s="1">
        <f>+IF($E139=FJ$22,VLOOKUP($C139,Input!$A$8:$GZ$39,MATCH(FJ$21,Input!$A$6:$GZ$6,0),FALSE),0)*IF(FJ$110&gt;=MAX($FD$110:FI$110),MIN((FJ$110-MAX($FD$110:FI$110)),(FJ$110-FI$110)),0)+IF($E139=FJ$22,VLOOKUP($C139,Input!$A$8:$GZ$39,MATCH(FJ$21,Input!$A$6:$GZ$6,0),FALSE),0)*IF(FJ$109&gt;=MAX($FD$109:FI$109),MIN((FJ$109-MAX($FD$109:FI$109)),(FJ$109-FI$109)),0)</f>
        <v>0</v>
      </c>
      <c r="FK139" s="1">
        <f>+IF($E139=FK$22,VLOOKUP($C139,Input!$A$8:$GZ$39,MATCH(FK$21,Input!$A$6:$GZ$6,0),FALSE),0)*IF(FK$110&gt;=MAX($FD$110:FJ$110),MIN((FK$110-MAX($FD$110:FJ$110)),(FK$110-FJ$110)),0)+IF($E139=FK$22,VLOOKUP($C139,Input!$A$8:$GZ$39,MATCH(FK$21,Input!$A$6:$GZ$6,0),FALSE),0)*IF(FK$109&gt;=MAX($FD$109:FJ$109),MIN((FK$109-MAX($FD$109:FJ$109)),(FK$109-FJ$109)),0)</f>
        <v>0</v>
      </c>
      <c r="FL139" s="1">
        <f>+IF($E139=FL$22,VLOOKUP($C139,Input!$A$8:$GZ$39,MATCH(FL$21,Input!$A$6:$GZ$6,0),FALSE),0)*IF(FL$110&gt;=MAX($FD$110:FK$110),MIN((FL$110-MAX($FD$110:FK$110)),(FL$110-FK$110)),0)+IF($E139=FL$22,VLOOKUP($C139,Input!$A$8:$GZ$39,MATCH(FL$21,Input!$A$6:$GZ$6,0),FALSE),0)*IF(FL$109&gt;=MAX($FD$109:FK$109),MIN((FL$109-MAX($FD$109:FK$109)),(FL$109-FK$109)),0)</f>
        <v>2585000</v>
      </c>
      <c r="FM139" s="1">
        <f>+IF($E139=FM$22,VLOOKUP($C139,Input!$A$8:$GZ$39,MATCH(FM$21,Input!$A$6:$GZ$6,0),FALSE),0)*IF(FM$110&gt;=MAX($FD$110:FL$110),MIN((FM$110-MAX($FD$110:FL$110)),(FM$110-FL$110)),0)+IF($E139=FM$22,VLOOKUP($C139,Input!$A$8:$GZ$39,MATCH(FM$21,Input!$A$6:$GZ$6,0),FALSE),0)*IF(FM$109&gt;=MAX($FD$109:FL$109),MIN((FM$109-MAX($FD$109:FL$109)),(FM$109-FL$109)),0)</f>
        <v>0</v>
      </c>
      <c r="FN139" s="1">
        <f>+IF($E139=FN$22,VLOOKUP($C139,Input!$A$8:$GZ$39,MATCH(FN$21,Input!$A$6:$GZ$6,0),FALSE),0)*IF(FN$110&gt;=MAX($FD$110:FM$110),MIN((FN$110-MAX($FD$110:FM$110)),(FN$110-FM$110)),0)+IF($E139=FN$22,VLOOKUP($C139,Input!$A$8:$GZ$39,MATCH(FN$21,Input!$A$6:$GZ$6,0),FALSE),0)*IF(FN$109&gt;=MAX($FD$109:FM$109),MIN((FN$109-MAX($FD$109:FM$109)),(FN$109-FM$109)),0)</f>
        <v>0</v>
      </c>
      <c r="FO139" s="1">
        <f>+IF($E139=FO$22,VLOOKUP($C139,Input!$A$8:$GZ$39,MATCH(FO$21,Input!$A$6:$GZ$6,0),FALSE),0)*IF(FO$110&gt;=MAX($FD$110:FN$110),MIN((FO$110-MAX($FD$110:FN$110)),(FO$110-FN$110)),0)+IF($E139=FO$22,VLOOKUP($C139,Input!$A$8:$GZ$39,MATCH(FO$21,Input!$A$6:$GZ$6,0),FALSE),0)*IF(FO$109&gt;=MAX($FD$109:FN$109),MIN((FO$109-MAX($FD$109:FN$109)),(FO$109-FN$109)),0)</f>
        <v>0</v>
      </c>
      <c r="FP139" s="1">
        <f>+IF($E139=FP$22,VLOOKUP($C139,Input!$A$8:$GZ$39,MATCH(FP$21,Input!$A$6:$GZ$6,0),FALSE),0)*IF(FP$110&gt;=MAX($FD$110:FO$110),MIN((FP$110-MAX($FD$110:FO$110)),(FP$110-FO$110)),0)+IF($E139=FP$22,VLOOKUP($C139,Input!$A$8:$GZ$39,MATCH(FP$21,Input!$A$6:$GZ$6,0),FALSE),0)*IF(FP$109&gt;=MAX($FD$109:FO$109),MIN((FP$109-MAX($FD$109:FO$109)),(FP$109-FO$109)),0)</f>
        <v>0</v>
      </c>
      <c r="FQ139" s="1">
        <f>+IF($E139=FQ$22,VLOOKUP($C139,Input!$A$8:$GZ$39,MATCH(FQ$21,Input!$A$6:$GZ$6,0),FALSE),0)*IF(FQ$110&gt;=MAX($FD$110:FP$110),MIN((FQ$110-MAX($FD$110:FP$110)),(FQ$110-FP$110)),0)+IF($E139=FQ$22,VLOOKUP($C139,Input!$A$8:$GZ$39,MATCH(FQ$21,Input!$A$6:$GZ$6,0),FALSE),0)*IF(FQ$109&gt;=MAX($FD$109:FP$109),MIN((FQ$109-MAX($FD$109:FP$109)),(FQ$109-FP$109)),0)</f>
        <v>0</v>
      </c>
      <c r="FR139" s="1">
        <f>+IF($E139=FR$22,VLOOKUP($C139,Input!$A$8:$GZ$39,MATCH(FR$21,Input!$A$6:$GZ$6,0),FALSE),0)*IF(FR$110&gt;=MAX($FD$110:FQ$110),MIN((FR$110-MAX($FD$110:FQ$110)),(FR$110-FQ$110)),0)+IF($E139=FR$22,VLOOKUP($C139,Input!$A$8:$GZ$39,MATCH(FR$21,Input!$A$6:$GZ$6,0),FALSE),0)*IF(FR$109&gt;=MAX($FD$109:FQ$109),MIN((FR$109-MAX($FD$109:FQ$109)),(FR$109-FQ$109)),0)</f>
        <v>0</v>
      </c>
      <c r="FS139" s="1">
        <f>+IF($E139=FS$22,VLOOKUP($C139,Input!$A$8:$GZ$39,MATCH(FS$21,Input!$A$6:$GZ$6,0),FALSE),0)*IF(FS$110&gt;=MAX($FD$110:FR$110),MIN((FS$110-MAX($FD$110:FR$110)),(FS$110-FR$110)),0)+IF($E139=FS$22,VLOOKUP($C139,Input!$A$8:$GZ$39,MATCH(FS$21,Input!$A$6:$GZ$6,0),FALSE),0)*IF(FS$109&gt;=MAX($FD$109:FR$109),MIN((FS$109-MAX($FD$109:FR$109)),(FS$109-FR$109)),0)</f>
        <v>0</v>
      </c>
      <c r="FT139" s="1">
        <f>+IF($E139=FT$22,VLOOKUP($C139,Input!$A$8:$GZ$39,MATCH(FT$21,Input!$A$6:$GZ$6,0),FALSE),0)*IF(FT$110&gt;=MAX($FD$110:FS$110),MIN((FT$110-MAX($FD$110:FS$110)),(FT$110-FS$110)),0)+IF($E139=FT$22,VLOOKUP($C139,Input!$A$8:$GZ$39,MATCH(FT$21,Input!$A$6:$GZ$6,0),FALSE),0)*IF(FT$109&gt;=MAX($FD$109:FS$109),MIN((FT$109-MAX($FD$109:FS$109)),(FT$109-FS$109)),0)</f>
        <v>0</v>
      </c>
      <c r="FU139" s="1">
        <f>+IF($E139=FU$22,VLOOKUP($C139,Input!$A$8:$GZ$39,MATCH(FU$21,Input!$A$6:$GZ$6,0),FALSE),0)*IF(FU$110&gt;=MAX($FD$110:FT$110),MIN((FU$110-MAX($FD$110:FT$110)),(FU$110-FT$110)),0)+IF($E139=FU$22,VLOOKUP($C139,Input!$A$8:$GZ$39,MATCH(FU$21,Input!$A$6:$GZ$6,0),FALSE),0)*IF(FU$109&gt;=MAX($FD$109:FT$109),MIN((FU$109-MAX($FD$109:FT$109)),(FU$109-FT$109)),0)</f>
        <v>0</v>
      </c>
      <c r="FV139" s="1">
        <f>+IF($E139=FV$22,VLOOKUP($C139,Input!$A$8:$GZ$39,MATCH(FV$21,Input!$A$6:$GZ$6,0),FALSE),0)*IF(FV$110&gt;=MAX($FD$110:FU$110),MIN((FV$110-MAX($FD$110:FU$110)),(FV$110-FU$110)),0)+IF($E139=FV$22,VLOOKUP($C139,Input!$A$8:$GZ$39,MATCH(FV$21,Input!$A$6:$GZ$6,0),FALSE),0)*IF(FV$109&gt;=MAX($FD$109:FU$109),MIN((FV$109-MAX($FD$109:FU$109)),(FV$109-FU$109)),0)</f>
        <v>0</v>
      </c>
      <c r="FW139" s="1">
        <f>+IF($E139=FW$22,VLOOKUP($C139,Input!$A$8:$GZ$39,MATCH(FW$21,Input!$A$6:$GZ$6,0),FALSE),0)*IF(FW$110&gt;=MAX($FD$110:FV$110),MIN((FW$110-MAX($FD$110:FV$110)),(FW$110-FV$110)),0)+IF($E139=FW$22,VLOOKUP($C139,Input!$A$8:$GZ$39,MATCH(FW$21,Input!$A$6:$GZ$6,0),FALSE),0)*IF(FW$109&gt;=MAX($FD$109:FV$109),MIN((FW$109-MAX($FD$109:FV$109)),(FW$109-FV$109)),0)</f>
        <v>0</v>
      </c>
      <c r="FX139" s="1">
        <f>+IF($E139=FX$22,VLOOKUP($C139,Input!$A$8:$GZ$39,MATCH(FX$21,Input!$A$6:$GZ$6,0),FALSE),0)*IF(FX$110&gt;=MAX($FD$110:FW$110),MIN((FX$110-MAX($FD$110:FW$110)),(FX$110-FW$110)),0)+IF($E139=FX$22,VLOOKUP($C139,Input!$A$8:$GZ$39,MATCH(FX$21,Input!$A$6:$GZ$6,0),FALSE),0)*IF(FX$109&gt;=MAX($FD$109:FW$109),MIN((FX$109-MAX($FD$109:FW$109)),(FX$109-FW$109)),0)</f>
        <v>0</v>
      </c>
      <c r="FY139" s="1">
        <f>+IF($E139=FY$22,VLOOKUP($C139,Input!$A$8:$GZ$39,MATCH(FY$21,Input!$A$6:$GZ$6,0),FALSE),0)*IF(FY$110&gt;=MAX($FD$110:FX$110),MIN((FY$110-MAX($FD$110:FX$110)),(FY$110-FX$110)),0)+IF($E139=FY$22,VLOOKUP($C139,Input!$A$8:$GZ$39,MATCH(FY$21,Input!$A$6:$GZ$6,0),FALSE),0)*IF(FY$109&gt;=MAX($FD$109:FX$109),MIN((FY$109-MAX($FD$109:FX$109)),(FY$109-FX$109)),0)</f>
        <v>0</v>
      </c>
      <c r="FZ139" s="1">
        <f>+IF($E139=FZ$22,VLOOKUP($C139,Input!$A$8:$GZ$39,MATCH(FZ$21,Input!$A$6:$GZ$6,0),FALSE),0)*IF(FZ$110&gt;=MAX($FD$110:FY$110),MIN((FZ$110-MAX($FD$110:FY$110)),(FZ$110-FY$110)),0)+IF($E139=FZ$22,VLOOKUP($C139,Input!$A$8:$GZ$39,MATCH(FZ$21,Input!$A$6:$GZ$6,0),FALSE),0)*IF(FZ$109&gt;=MAX($FD$109:FY$109),MIN((FZ$109-MAX($FD$109:FY$109)),(FZ$109-FY$109)),0)</f>
        <v>0</v>
      </c>
      <c r="GA139" s="1">
        <f>+IF($E139=GA$22,VLOOKUP($C139,Input!$A$8:$GZ$39,MATCH(GA$21,Input!$A$6:$GZ$6,0),FALSE),0)*IF(GA$110&gt;=MAX($FD$110:FZ$110),MIN((GA$110-MAX($FD$110:FZ$110)),(GA$110-FZ$110)),0)+IF($E139=GA$22,VLOOKUP($C139,Input!$A$8:$GZ$39,MATCH(GA$21,Input!$A$6:$GZ$6,0),FALSE),0)*IF(GA$109&gt;=MAX($FD$109:FZ$109),MIN((GA$109-MAX($FD$109:FZ$109)),(GA$109-FZ$109)),0)</f>
        <v>0</v>
      </c>
      <c r="GB139" s="1">
        <f>+IF($E139=GB$22,VLOOKUP($C139,Input!$A$8:$GZ$39,MATCH(GB$21,Input!$A$6:$GZ$6,0),FALSE),0)*IF(GB$110&gt;=MAX($FD$110:GA$110),MIN((GB$110-MAX($FD$110:GA$110)),(GB$110-GA$110)),0)+IF($E139=GB$22,VLOOKUP($C139,Input!$A$8:$GZ$39,MATCH(GB$21,Input!$A$6:$GZ$6,0),FALSE),0)*IF(GB$109&gt;=MAX($FD$109:GA$109),MIN((GB$109-MAX($FD$109:GA$109)),(GB$109-GA$109)),0)</f>
        <v>0</v>
      </c>
      <c r="GC139" s="1">
        <f>+IF($E139=GC$22,VLOOKUP($C139,Input!$A$8:$GZ$39,MATCH(GC$21,Input!$A$6:$GZ$6,0),FALSE),0)*IF(GC$110&gt;=MAX($FD$110:GB$110),MIN((GC$110-MAX($FD$110:GB$110)),(GC$110-GB$110)),0)+IF($E139=GC$22,VLOOKUP($C139,Input!$A$8:$GZ$39,MATCH(GC$21,Input!$A$6:$GZ$6,0),FALSE),0)*IF(GC$109&gt;=MAX($FD$109:GB$109),MIN((GC$109-MAX($FD$109:GB$109)),(GC$109-GB$109)),0)</f>
        <v>0</v>
      </c>
      <c r="GD139" s="1">
        <f>+IF($E139=GD$22,VLOOKUP($C139,Input!$A$8:$GZ$39,MATCH(GD$21,Input!$A$6:$GZ$6,0),FALSE),0)*IF(GD$110&gt;=MAX($FD$110:GC$110),MIN((GD$110-MAX($FD$110:GC$110)),(GD$110-GC$110)),0)+IF($E139=GD$22,VLOOKUP($C139,Input!$A$8:$GZ$39,MATCH(GD$21,Input!$A$6:$GZ$6,0),FALSE),0)*IF(GD$109&gt;=MAX($FD$109:GC$109),MIN((GD$109-MAX($FD$109:GC$109)),(GD$109-GC$109)),0)</f>
        <v>0</v>
      </c>
      <c r="GE139" s="1">
        <f>+IF($E139=GE$22,VLOOKUP($C139,Input!$A$8:$GZ$39,MATCH(GE$21,Input!$A$6:$GZ$6,0),FALSE),0)*IF(GE$110&gt;=MAX($FD$110:GD$110),MIN((GE$110-MAX($FD$110:GD$110)),(GE$110-GD$110)),0)+IF($E139=GE$22,VLOOKUP($C139,Input!$A$8:$GZ$39,MATCH(GE$21,Input!$A$6:$GZ$6,0),FALSE),0)*IF(GE$109&gt;=MAX($FD$109:GD$109),MIN((GE$109-MAX($FD$109:GD$109)),(GE$109-GD$109)),0)</f>
        <v>0</v>
      </c>
      <c r="GF139" s="1">
        <f>+IF($E139=GF$22,VLOOKUP($C139,Input!$A$8:$GZ$39,MATCH(GF$21,Input!$A$6:$GZ$6,0),FALSE),0)*IF(GF$110&gt;=MAX($FD$110:GE$110),MIN((GF$110-MAX($FD$110:GE$110)),(GF$110-GE$110)),0)+IF($E139=GF$22,VLOOKUP($C139,Input!$A$8:$GZ$39,MATCH(GF$21,Input!$A$6:$GZ$6,0),FALSE),0)*IF(GF$109&gt;=MAX($FD$109:GE$109),MIN((GF$109-MAX($FD$109:GE$109)),(GF$109-GE$109)),0)</f>
        <v>0</v>
      </c>
      <c r="GG139" s="1">
        <f>+IF($E139=GG$22,VLOOKUP($C139,Input!$A$8:$GZ$39,MATCH(GG$21,Input!$A$6:$GZ$6,0),FALSE),0)*IF(GG$110&gt;=MAX($FD$110:GF$110),MIN((GG$110-MAX($FD$110:GF$110)),(GG$110-GF$110)),0)+IF($E139=GG$22,VLOOKUP($C139,Input!$A$8:$GZ$39,MATCH(GG$21,Input!$A$6:$GZ$6,0),FALSE),0)*IF(GG$109&gt;=MAX($FD$109:GF$109),MIN((GG$109-MAX($FD$109:GF$109)),(GG$109-GF$109)),0)</f>
        <v>0</v>
      </c>
      <c r="GH139" s="1">
        <f>+IF($E139=GH$22,VLOOKUP($C139,Input!$A$8:$GZ$39,MATCH(GH$21,Input!$A$6:$GZ$6,0),FALSE),0)*IF(GH$110&gt;=MAX($FD$110:GG$110),MIN((GH$110-MAX($FD$110:GG$110)),(GH$110-GG$110)),0)+IF($E139=GH$22,VLOOKUP($C139,Input!$A$8:$GZ$39,MATCH(GH$21,Input!$A$6:$GZ$6,0),FALSE),0)*IF(GH$109&gt;=MAX($FD$109:GG$109),MIN((GH$109-MAX($FD$109:GG$109)),(GH$109-GG$109)),0)</f>
        <v>0</v>
      </c>
      <c r="GI139" s="1">
        <f>+IF($E139=GI$22,VLOOKUP($C139,Input!$A$8:$GZ$39,MATCH(GI$21,Input!$A$6:$GZ$6,0),FALSE),0)*IF(GI$110&gt;=MAX($FD$110:GH$110),MIN((GI$110-MAX($FD$110:GH$110)),(GI$110-GH$110)),0)+IF($E139=GI$22,VLOOKUP($C139,Input!$A$8:$GZ$39,MATCH(GI$21,Input!$A$6:$GZ$6,0),FALSE),0)*IF(GI$109&gt;=MAX($FD$109:GH$109),MIN((GI$109-MAX($FD$109:GH$109)),(GI$109-GH$109)),0)</f>
        <v>0</v>
      </c>
      <c r="GJ139" s="1">
        <f>+IF($E139=GJ$22,VLOOKUP($C139,Input!$A$8:$GZ$39,MATCH(GJ$21,Input!$A$6:$GZ$6,0),FALSE),0)*IF(GJ$110&gt;=MAX($FD$110:GI$110),MIN((GJ$110-MAX($FD$110:GI$110)),(GJ$110-GI$110)),0)+IF($E139=GJ$22,VLOOKUP($C139,Input!$A$8:$GZ$39,MATCH(GJ$21,Input!$A$6:$GZ$6,0),FALSE),0)*IF(GJ$109&gt;=MAX($FD$109:GI$109),MIN((GJ$109-MAX($FD$109:GI$109)),(GJ$109-GI$109)),0)</f>
        <v>0</v>
      </c>
      <c r="GK139" s="1">
        <f>+IF($E139=GK$22,VLOOKUP($C139,Input!$A$8:$GZ$39,MATCH(GK$21,Input!$A$6:$GZ$6,0),FALSE),0)*IF(GK$110&gt;=MAX($FD$110:GJ$110),MIN((GK$110-MAX($FD$110:GJ$110)),(GK$110-GJ$110)),0)+IF($E139=GK$22,VLOOKUP($C139,Input!$A$8:$GZ$39,MATCH(GK$21,Input!$A$6:$GZ$6,0),FALSE),0)*IF(GK$109&gt;=MAX($FD$109:GJ$109),MIN((GK$109-MAX($FD$109:GJ$109)),(GK$109-GJ$109)),0)</f>
        <v>0</v>
      </c>
      <c r="GL139" s="1">
        <f>+IF($E139=GL$22,VLOOKUP($C139,Input!$A$8:$GZ$39,MATCH(GL$21,Input!$A$6:$GZ$6,0),FALSE),0)*IF(GL$110&gt;=MAX($FD$110:GK$110),MIN((GL$110-MAX($FD$110:GK$110)),(GL$110-GK$110)),0)+IF($E139=GL$22,VLOOKUP($C139,Input!$A$8:$GZ$39,MATCH(GL$21,Input!$A$6:$GZ$6,0),FALSE),0)*IF(GL$109&gt;=MAX($FD$109:GK$109),MIN((GL$109-MAX($FD$109:GK$109)),(GL$109-GK$109)),0)</f>
        <v>0</v>
      </c>
      <c r="GM139" s="42"/>
      <c r="GN139" t="str">
        <f>VLOOKUP($C139,Input!$A$8:$GZ$39,MATCH(GN$21,Input!$A$6:$GZ$6,0),FALSE)</f>
        <v>Charger (60 kW)</v>
      </c>
      <c r="GO139">
        <f>IF((VLOOKUP($C139,Input!$A$8:$GZ$39,MATCH(GO$21,Input!$A$6:$GZ$6,0),FALSE))="Y",$D139/VLOOKUP($C139,Input!$A$8:$GZ$39,MATCH(GP$21,Input!$A$6:$GZ$6,0),FALSE),0)</f>
        <v>0</v>
      </c>
      <c r="GP139">
        <f>IF((VLOOKUP($C139,Input!$A$8:$GZ$39,MATCH(GO$21,Input!$A$6:$GZ$6,0),FALSE))="Y",0,IF((VLOOKUP($C139,Input!$A$8:$GZ$39,MATCH(GP$21,Input!$A$6:$GZ$6,0),FALSE))&gt;0,$D139/VLOOKUP($C139,Input!$A$8:$GZ$39,MATCH(GP$21,Input!$A$6:$GZ$6,0),FALSE),0))</f>
        <v>47</v>
      </c>
      <c r="GQ139" s="1">
        <f>+IF($E139=GQ$22,VLOOKUP($C139,Input!$A$8:$GZ$39,MATCH(GQ$21,Input!$A$6:$GZ$6,0),FALSE),0)*IF(GQ$110&gt;=MAX($GP$110:GP$110),MIN((GQ$110-MAX($GP$110:GP$110)),(GQ$110-GP$110)),0)+IF($E139=GQ$22,VLOOKUP($C139,Input!$A$8:$GZ$39,MATCH(GQ$21,Input!$A$6:$GZ$6,0),FALSE),0)*IF(GQ$109&gt;=MAX($GP$109:GP$109),MIN((GQ$109-MAX($GP$109:GP$109)),(GQ$109-GP$109)),0)</f>
        <v>0</v>
      </c>
      <c r="GR139" s="1">
        <f>+IF($E139=GR$22,VLOOKUP($C139,Input!$A$8:$GZ$39,MATCH(GR$21,Input!$A$6:$GZ$6,0),FALSE),0)*IF(GR$110&gt;=MAX($GP$110:GQ$110),MIN((GR$110-MAX($GP$110:GQ$110)),(GR$110-GQ$110)),0)+IF($E139=GR$22,VLOOKUP($C139,Input!$A$8:$GZ$39,MATCH(GR$21,Input!$A$6:$GZ$6,0),FALSE),0)*IF(GR$109&gt;=MAX($GP$109:GQ$109),MIN((GR$109-MAX($GP$109:GQ$109)),(GR$109-GQ$109)),0)</f>
        <v>0</v>
      </c>
      <c r="GS139" s="1">
        <f>+IF($E139=GS$22,VLOOKUP($C139,Input!$A$8:$GZ$39,MATCH(GS$21,Input!$A$6:$GZ$6,0),FALSE),0)*IF(GS$110&gt;=MAX($GP$110:GR$110),MIN((GS$110-MAX($GP$110:GR$110)),(GS$110-GR$110)),0)+IF($E139=GS$22,VLOOKUP($C139,Input!$A$8:$GZ$39,MATCH(GS$21,Input!$A$6:$GZ$6,0),FALSE),0)*IF(GS$109&gt;=MAX($GP$109:GR$109),MIN((GS$109-MAX($GP$109:GR$109)),(GS$109-GR$109)),0)</f>
        <v>0</v>
      </c>
      <c r="GT139" s="1">
        <f>+IF($E139=GT$22,VLOOKUP($C139,Input!$A$8:$GZ$39,MATCH(GT$21,Input!$A$6:$GZ$6,0),FALSE),0)*IF(GT$110&gt;=MAX($GP$110:GS$110),MIN((GT$110-MAX($GP$110:GS$110)),(GT$110-GS$110)),0)+IF($E139=GT$22,VLOOKUP($C139,Input!$A$8:$GZ$39,MATCH(GT$21,Input!$A$6:$GZ$6,0),FALSE),0)*IF(GT$109&gt;=MAX($GP$109:GS$109),MIN((GT$109-MAX($GP$109:GS$109)),(GT$109-GS$109)),0)</f>
        <v>0</v>
      </c>
      <c r="GU139" s="1">
        <f>+IF($E139=GU$22,VLOOKUP($C139,Input!$A$8:$GZ$39,MATCH(GU$21,Input!$A$6:$GZ$6,0),FALSE),0)*IF(GU$110&gt;=MAX($GP$110:GT$110),MIN((GU$110-MAX($GP$110:GT$110)),(GU$110-GT$110)),0)+IF($E139=GU$22,VLOOKUP($C139,Input!$A$8:$GZ$39,MATCH(GU$21,Input!$A$6:$GZ$6,0),FALSE),0)*IF(GU$109&gt;=MAX($GP$109:GT$109),MIN((GU$109-MAX($GP$109:GT$109)),(GU$109-GT$109)),0)</f>
        <v>0</v>
      </c>
      <c r="GV139" s="1">
        <f>+IF($E139=GV$22,VLOOKUP($C139,Input!$A$8:$GZ$39,MATCH(GV$21,Input!$A$6:$GZ$6,0),FALSE),0)*IF(GV$110&gt;=MAX($GP$110:GU$110),MIN((GV$110-MAX($GP$110:GU$110)),(GV$110-GU$110)),0)+IF($E139=GV$22,VLOOKUP($C139,Input!$A$8:$GZ$39,MATCH(GV$21,Input!$A$6:$GZ$6,0),FALSE),0)*IF(GV$109&gt;=MAX($GP$109:GU$109),MIN((GV$109-MAX($GP$109:GU$109)),(GV$109-GU$109)),0)</f>
        <v>0</v>
      </c>
      <c r="GW139" s="1">
        <f>+IF($E139=GW$22,VLOOKUP($C139,Input!$A$8:$GZ$39,MATCH(GW$21,Input!$A$6:$GZ$6,0),FALSE),0)*IF(GW$110&gt;=MAX($GP$110:GV$110),MIN((GW$110-MAX($GP$110:GV$110)),(GW$110-GV$110)),0)+IF($E139=GW$22,VLOOKUP($C139,Input!$A$8:$GZ$39,MATCH(GW$21,Input!$A$6:$GZ$6,0),FALSE),0)*IF(GW$109&gt;=MAX($GP$109:GV$109),MIN((GW$109-MAX($GP$109:GV$109)),(GW$109-GV$109)),0)</f>
        <v>0</v>
      </c>
      <c r="GX139" s="1">
        <f>+IF($E139=GX$22,VLOOKUP($C139,Input!$A$8:$GZ$39,MATCH(GX$21,Input!$A$6:$GZ$6,0),FALSE),0)*IF(GX$110&gt;=MAX($GP$110:GW$110),MIN((GX$110-MAX($GP$110:GW$110)),(GX$110-GW$110)),0)+IF($E139=GX$22,VLOOKUP($C139,Input!$A$8:$GZ$39,MATCH(GX$21,Input!$A$6:$GZ$6,0),FALSE),0)*IF(GX$109&gt;=MAX($GP$109:GW$109),MIN((GX$109-MAX($GP$109:GW$109)),(GX$109-GW$109)),0)</f>
        <v>0</v>
      </c>
      <c r="GY139" s="1">
        <f>+IF($E139=GY$22,VLOOKUP($C139,Input!$A$8:$GZ$39,MATCH(GY$21,Input!$A$6:$GZ$6,0),FALSE),0)*IF(GY$110&gt;=MAX($GP$110:GX$110),MIN((GY$110-MAX($GP$110:GX$110)),(GY$110-GX$110)),0)+IF($E139=GY$22,VLOOKUP($C139,Input!$A$8:$GZ$39,MATCH(GY$21,Input!$A$6:$GZ$6,0),FALSE),0)*IF(GY$109&gt;=MAX($GP$109:GX$109),MIN((GY$109-MAX($GP$109:GX$109)),(GY$109-GX$109)),0)</f>
        <v>2350000</v>
      </c>
      <c r="GZ139" s="1">
        <f>+IF($E139=GZ$22,VLOOKUP($C139,Input!$A$8:$GZ$39,MATCH(GZ$21,Input!$A$6:$GZ$6,0),FALSE),0)*IF(GZ$110&gt;=MAX($GP$110:GY$110),MIN((GZ$110-MAX($GP$110:GY$110)),(GZ$110-GY$110)),0)+IF($E139=GZ$22,VLOOKUP($C139,Input!$A$8:$GZ$39,MATCH(GZ$21,Input!$A$6:$GZ$6,0),FALSE),0)*IF(GZ$109&gt;=MAX($GP$109:GY$109),MIN((GZ$109-MAX($GP$109:GY$109)),(GZ$109-GY$109)),0)</f>
        <v>0</v>
      </c>
      <c r="HA139" s="1">
        <f>+IF($E139=HA$22,VLOOKUP($C139,Input!$A$8:$GZ$39,MATCH(HA$21,Input!$A$6:$GZ$6,0),FALSE),0)*IF(HA$110&gt;=MAX($GP$110:GZ$110),MIN((HA$110-MAX($GP$110:GZ$110)),(HA$110-GZ$110)),0)+IF($E139=HA$22,VLOOKUP($C139,Input!$A$8:$GZ$39,MATCH(HA$21,Input!$A$6:$GZ$6,0),FALSE),0)*IF(HA$109&gt;=MAX($GP$109:GZ$109),MIN((HA$109-MAX($GP$109:GZ$109)),(HA$109-GZ$109)),0)</f>
        <v>0</v>
      </c>
      <c r="HB139" s="1">
        <f>+IF($E139=HB$22,VLOOKUP($C139,Input!$A$8:$GZ$39,MATCH(HB$21,Input!$A$6:$GZ$6,0),FALSE),0)*IF(HB$110&gt;=MAX($GP$110:HA$110),MIN((HB$110-MAX($GP$110:HA$110)),(HB$110-HA$110)),0)+IF($E139=HB$22,VLOOKUP($C139,Input!$A$8:$GZ$39,MATCH(HB$21,Input!$A$6:$GZ$6,0),FALSE),0)*IF(HB$109&gt;=MAX($GP$109:HA$109),MIN((HB$109-MAX($GP$109:HA$109)),(HB$109-HA$109)),0)</f>
        <v>0</v>
      </c>
      <c r="HC139" s="1">
        <f>+IF($E139=HC$22,VLOOKUP($C139,Input!$A$8:$GZ$39,MATCH(HC$21,Input!$A$6:$GZ$6,0),FALSE),0)*IF(HC$110&gt;=MAX($GP$110:HB$110),MIN((HC$110-MAX($GP$110:HB$110)),(HC$110-HB$110)),0)+IF($E139=HC$22,VLOOKUP($C139,Input!$A$8:$GZ$39,MATCH(HC$21,Input!$A$6:$GZ$6,0),FALSE),0)*IF(HC$109&gt;=MAX($GP$109:HB$109),MIN((HC$109-MAX($GP$109:HB$109)),(HC$109-HB$109)),0)</f>
        <v>0</v>
      </c>
      <c r="HD139" s="1">
        <f>+IF($E139=HD$22,VLOOKUP($C139,Input!$A$8:$GZ$39,MATCH(HD$21,Input!$A$6:$GZ$6,0),FALSE),0)*IF(HD$110&gt;=MAX($GP$110:HC$110),MIN((HD$110-MAX($GP$110:HC$110)),(HD$110-HC$110)),0)+IF($E139=HD$22,VLOOKUP($C139,Input!$A$8:$GZ$39,MATCH(HD$21,Input!$A$6:$GZ$6,0),FALSE),0)*IF(HD$109&gt;=MAX($GP$109:HC$109),MIN((HD$109-MAX($GP$109:HC$109)),(HD$109-HC$109)),0)</f>
        <v>0</v>
      </c>
      <c r="HE139" s="1">
        <f>+IF($E139=HE$22,VLOOKUP($C139,Input!$A$8:$GZ$39,MATCH(HE$21,Input!$A$6:$GZ$6,0),FALSE),0)*IF(HE$110&gt;=MAX($GP$110:HD$110),MIN((HE$110-MAX($GP$110:HD$110)),(HE$110-HD$110)),0)+IF($E139=HE$22,VLOOKUP($C139,Input!$A$8:$GZ$39,MATCH(HE$21,Input!$A$6:$GZ$6,0),FALSE),0)*IF(HE$109&gt;=MAX($GP$109:HD$109),MIN((HE$109-MAX($GP$109:HD$109)),(HE$109-HD$109)),0)</f>
        <v>0</v>
      </c>
      <c r="HF139" s="1">
        <f>+IF($E139=HF$22,VLOOKUP($C139,Input!$A$8:$GZ$39,MATCH(HF$21,Input!$A$6:$GZ$6,0),FALSE),0)*IF(HF$110&gt;=MAX($GP$110:HE$110),MIN((HF$110-MAX($GP$110:HE$110)),(HF$110-HE$110)),0)+IF($E139=HF$22,VLOOKUP($C139,Input!$A$8:$GZ$39,MATCH(HF$21,Input!$A$6:$GZ$6,0),FALSE),0)*IF(HF$109&gt;=MAX($GP$109:HE$109),MIN((HF$109-MAX($GP$109:HE$109)),(HF$109-HE$109)),0)</f>
        <v>0</v>
      </c>
      <c r="HG139" s="1">
        <f>+IF($E139=HG$22,VLOOKUP($C139,Input!$A$8:$GZ$39,MATCH(HG$21,Input!$A$6:$GZ$6,0),FALSE),0)*IF(HG$110&gt;=MAX($GP$110:HF$110),MIN((HG$110-MAX($GP$110:HF$110)),(HG$110-HF$110)),0)+IF($E139=HG$22,VLOOKUP($C139,Input!$A$8:$GZ$39,MATCH(HG$21,Input!$A$6:$GZ$6,0),FALSE),0)*IF(HG$109&gt;=MAX($GP$109:HF$109),MIN((HG$109-MAX($GP$109:HF$109)),(HG$109-HF$109)),0)</f>
        <v>0</v>
      </c>
      <c r="HH139" s="1">
        <f>+IF($E139=HH$22,VLOOKUP($C139,Input!$A$8:$GZ$39,MATCH(HH$21,Input!$A$6:$GZ$6,0),FALSE),0)*IF(HH$110&gt;=MAX($GP$110:HG$110),MIN((HH$110-MAX($GP$110:HG$110)),(HH$110-HG$110)),0)+IF($E139=HH$22,VLOOKUP($C139,Input!$A$8:$GZ$39,MATCH(HH$21,Input!$A$6:$GZ$6,0),FALSE),0)*IF(HH$109&gt;=MAX($GP$109:HG$109),MIN((HH$109-MAX($GP$109:HG$109)),(HH$109-HG$109)),0)</f>
        <v>0</v>
      </c>
      <c r="HI139" s="1">
        <f>+IF($E139=HI$22,VLOOKUP($C139,Input!$A$8:$GZ$39,MATCH(HI$21,Input!$A$6:$GZ$6,0),FALSE),0)*IF(HI$110&gt;=MAX($GP$110:HH$110),MIN((HI$110-MAX($GP$110:HH$110)),(HI$110-HH$110)),0)+IF($E139=HI$22,VLOOKUP($C139,Input!$A$8:$GZ$39,MATCH(HI$21,Input!$A$6:$GZ$6,0),FALSE),0)*IF(HI$109&gt;=MAX($GP$109:HH$109),MIN((HI$109-MAX($GP$109:HH$109)),(HI$109-HH$109)),0)</f>
        <v>0</v>
      </c>
      <c r="HJ139" s="1">
        <f>+IF($E139=HJ$22,VLOOKUP($C139,Input!$A$8:$GZ$39,MATCH(HJ$21,Input!$A$6:$GZ$6,0),FALSE),0)*IF(HJ$110&gt;=MAX($GP$110:HI$110),MIN((HJ$110-MAX($GP$110:HI$110)),(HJ$110-HI$110)),0)+IF($E139=HJ$22,VLOOKUP($C139,Input!$A$8:$GZ$39,MATCH(HJ$21,Input!$A$6:$GZ$6,0),FALSE),0)*IF(HJ$109&gt;=MAX($GP$109:HI$109),MIN((HJ$109-MAX($GP$109:HI$109)),(HJ$109-HI$109)),0)</f>
        <v>0</v>
      </c>
      <c r="HK139" s="1">
        <f>+IF($E139=HK$22,VLOOKUP($C139,Input!$A$8:$GZ$39,MATCH(HK$21,Input!$A$6:$GZ$6,0),FALSE),0)*IF(HK$110&gt;=MAX($GP$110:HJ$110),MIN((HK$110-MAX($GP$110:HJ$110)),(HK$110-HJ$110)),0)+IF($E139=HK$22,VLOOKUP($C139,Input!$A$8:$GZ$39,MATCH(HK$21,Input!$A$6:$GZ$6,0),FALSE),0)*IF(HK$109&gt;=MAX($GP$109:HJ$109),MIN((HK$109-MAX($GP$109:HJ$109)),(HK$109-HJ$109)),0)</f>
        <v>0</v>
      </c>
      <c r="HL139" s="1">
        <f>+IF($E139=HL$22,VLOOKUP($C139,Input!$A$8:$GZ$39,MATCH(HL$21,Input!$A$6:$GZ$6,0),FALSE),0)*IF(HL$110&gt;=MAX($GP$110:HK$110),MIN((HL$110-MAX($GP$110:HK$110)),(HL$110-HK$110)),0)+IF($E139=HL$22,VLOOKUP($C139,Input!$A$8:$GZ$39,MATCH(HL$21,Input!$A$6:$GZ$6,0),FALSE),0)*IF(HL$109&gt;=MAX($GP$109:HK$109),MIN((HL$109-MAX($GP$109:HK$109)),(HL$109-HK$109)),0)</f>
        <v>0</v>
      </c>
      <c r="HM139" s="1">
        <f>+IF($E139=HM$22,VLOOKUP($C139,Input!$A$8:$GZ$39,MATCH(HM$21,Input!$A$6:$GZ$6,0),FALSE),0)*IF(HM$110&gt;=MAX($GP$110:HL$110),MIN((HM$110-MAX($GP$110:HL$110)),(HM$110-HL$110)),0)+IF($E139=HM$22,VLOOKUP($C139,Input!$A$8:$GZ$39,MATCH(HM$21,Input!$A$6:$GZ$6,0),FALSE),0)*IF(HM$109&gt;=MAX($GP$109:HL$109),MIN((HM$109-MAX($GP$109:HL$109)),(HM$109-HL$109)),0)</f>
        <v>0</v>
      </c>
      <c r="HN139" s="1">
        <f>+IF($E139=HN$22,VLOOKUP($C139,Input!$A$8:$GZ$39,MATCH(HN$21,Input!$A$6:$GZ$6,0),FALSE),0)*IF(HN$110&gt;=MAX($GP$110:HM$110),MIN((HN$110-MAX($GP$110:HM$110)),(HN$110-HM$110)),0)+IF($E139=HN$22,VLOOKUP($C139,Input!$A$8:$GZ$39,MATCH(HN$21,Input!$A$6:$GZ$6,0),FALSE),0)*IF(HN$109&gt;=MAX($GP$109:HM$109),MIN((HN$109-MAX($GP$109:HM$109)),(HN$109-HM$109)),0)</f>
        <v>0</v>
      </c>
      <c r="HO139" s="1">
        <f>+IF($E139=HO$22,VLOOKUP($C139,Input!$A$8:$GZ$39,MATCH(HO$21,Input!$A$6:$GZ$6,0),FALSE),0)*IF(HO$110&gt;=MAX($GP$110:HN$110),MIN((HO$110-MAX($GP$110:HN$110)),(HO$110-HN$110)),0)+IF($E139=HO$22,VLOOKUP($C139,Input!$A$8:$GZ$39,MATCH(HO$21,Input!$A$6:$GZ$6,0),FALSE),0)*IF(HO$109&gt;=MAX($GP$109:HN$109),MIN((HO$109-MAX($GP$109:HN$109)),(HO$109-HN$109)),0)</f>
        <v>0</v>
      </c>
      <c r="HP139" s="1">
        <f>+IF($E139=HP$22,VLOOKUP($C139,Input!$A$8:$GZ$39,MATCH(HP$21,Input!$A$6:$GZ$6,0),FALSE),0)*IF(HP$110&gt;=MAX($GP$110:HO$110),MIN((HP$110-MAX($GP$110:HO$110)),(HP$110-HO$110)),0)+IF($E139=HP$22,VLOOKUP($C139,Input!$A$8:$GZ$39,MATCH(HP$21,Input!$A$6:$GZ$6,0),FALSE),0)*IF(HP$109&gt;=MAX($GP$109:HO$109),MIN((HP$109-MAX($GP$109:HO$109)),(HP$109-HO$109)),0)</f>
        <v>0</v>
      </c>
      <c r="HQ139" s="1">
        <f>+IF($E139=HQ$22,VLOOKUP($C139,Input!$A$8:$GZ$39,MATCH(HQ$21,Input!$A$6:$GZ$6,0),FALSE),0)*IF(HQ$110&gt;=MAX($GP$110:HP$110),MIN((HQ$110-MAX($GP$110:HP$110)),(HQ$110-HP$110)),0)+IF($E139=HQ$22,VLOOKUP($C139,Input!$A$8:$GZ$39,MATCH(HQ$21,Input!$A$6:$GZ$6,0),FALSE),0)*IF(HQ$109&gt;=MAX($GP$109:HP$109),MIN((HQ$109-MAX($GP$109:HP$109)),(HQ$109-HP$109)),0)</f>
        <v>0</v>
      </c>
      <c r="HR139" s="1">
        <f>+IF($E139=HR$22,VLOOKUP($C139,Input!$A$8:$GZ$39,MATCH(HR$21,Input!$A$6:$GZ$6,0),FALSE),0)*IF(HR$110&gt;=MAX($GP$110:HQ$110),MIN((HR$110-MAX($GP$110:HQ$110)),(HR$110-HQ$110)),0)+IF($E139=HR$22,VLOOKUP($C139,Input!$A$8:$GZ$39,MATCH(HR$21,Input!$A$6:$GZ$6,0),FALSE),0)*IF(HR$109&gt;=MAX($GP$109:HQ$109),MIN((HR$109-MAX($GP$109:HQ$109)),(HR$109-HQ$109)),0)</f>
        <v>0</v>
      </c>
      <c r="HS139" s="1">
        <f>+IF($E139=HS$22,VLOOKUP($C139,Input!$A$8:$GZ$39,MATCH(HS$21,Input!$A$6:$GZ$6,0),FALSE),0)*IF(HS$110&gt;=MAX($GP$110:HR$110),MIN((HS$110-MAX($GP$110:HR$110)),(HS$110-HR$110)),0)+IF($E139=HS$22,VLOOKUP($C139,Input!$A$8:$GZ$39,MATCH(HS$21,Input!$A$6:$GZ$6,0),FALSE),0)*IF(HS$109&gt;=MAX($GP$109:HR$109),MIN((HS$109-MAX($GP$109:HR$109)),(HS$109-HR$109)),0)</f>
        <v>0</v>
      </c>
      <c r="HT139" s="1">
        <f>+IF($E139=HT$22,VLOOKUP($C139,Input!$A$8:$GZ$39,MATCH(HT$21,Input!$A$6:$GZ$6,0),FALSE),0)*IF(HT$110&gt;=MAX($GP$110:HS$110),MIN((HT$110-MAX($GP$110:HS$110)),(HT$110-HS$110)),0)+IF($E139=HT$22,VLOOKUP($C139,Input!$A$8:$GZ$39,MATCH(HT$21,Input!$A$6:$GZ$6,0),FALSE),0)*IF(HT$109&gt;=MAX($GP$109:HS$109),MIN((HT$109-MAX($GP$109:HS$109)),(HT$109-HS$109)),0)</f>
        <v>0</v>
      </c>
      <c r="HU139" s="1">
        <f>+IF($E139=HU$22,VLOOKUP($C139,Input!$A$8:$GZ$39,MATCH(HU$21,Input!$A$6:$GZ$6,0),FALSE),0)*IF(HU$110&gt;=MAX($GP$110:HT$110),MIN((HU$110-MAX($GP$110:HT$110)),(HU$110-HT$110)),0)+IF($E139=HU$22,VLOOKUP($C139,Input!$A$8:$GZ$39,MATCH(HU$21,Input!$A$6:$GZ$6,0),FALSE),0)*IF(HU$109&gt;=MAX($GP$109:HT$109),MIN((HU$109-MAX($GP$109:HT$109)),(HU$109-HT$109)),0)</f>
        <v>0</v>
      </c>
      <c r="HV139" s="1">
        <f>+IF($E139=HV$22,VLOOKUP($C139,Input!$A$8:$GZ$39,MATCH(HV$21,Input!$A$6:$GZ$6,0),FALSE),0)*IF(HV$110&gt;=MAX($GP$110:HU$110),MIN((HV$110-MAX($GP$110:HU$110)),(HV$110-HU$110)),0)+IF($E139=HV$22,VLOOKUP($C139,Input!$A$8:$GZ$39,MATCH(HV$21,Input!$A$6:$GZ$6,0),FALSE),0)*IF(HV$109&gt;=MAX($GP$109:HU$109),MIN((HV$109-MAX($GP$109:HU$109)),(HV$109-HU$109)),0)</f>
        <v>0</v>
      </c>
      <c r="HW139" s="1">
        <f>+IF($E139=HW$22,VLOOKUP($C139,Input!$A$8:$GZ$39,MATCH(HW$21,Input!$A$6:$GZ$6,0),FALSE),0)*IF(HW$110&gt;=MAX($GP$110:HV$110),MIN((HW$110-MAX($GP$110:HV$110)),(HW$110-HV$110)),0)+IF($E139=HW$22,VLOOKUP($C139,Input!$A$8:$GZ$39,MATCH(HW$21,Input!$A$6:$GZ$6,0),FALSE),0)*IF(HW$109&gt;=MAX($GP$109:HV$109),MIN((HW$109-MAX($GP$109:HV$109)),(HW$109-HV$109)),0)</f>
        <v>0</v>
      </c>
      <c r="HX139" s="1">
        <f>+IF($E139=HX$22,VLOOKUP($C139,Input!$A$8:$GZ$39,MATCH(HX$21,Input!$A$6:$GZ$6,0),FALSE),0)*IF(HX$110&gt;=MAX($GP$110:HW$110),MIN((HX$110-MAX($GP$110:HW$110)),(HX$110-HW$110)),0)+IF($E139=HX$22,VLOOKUP($C139,Input!$A$8:$GZ$39,MATCH(HX$21,Input!$A$6:$GZ$6,0),FALSE),0)*IF(HX$109&gt;=MAX($GP$109:HW$109),MIN((HX$109-MAX($GP$109:HW$109)),(HX$109-HW$109)),0)</f>
        <v>0</v>
      </c>
      <c r="HY139" s="1">
        <f>+IF($E139=HY$22,VLOOKUP($C139,Input!$A$8:$GZ$39,MATCH(HY$21,Input!$A$6:$GZ$6,0),FALSE),0)*IF(HY$110&gt;=MAX($GP$110:HX$110),MIN((HY$110-MAX($GP$110:HX$110)),(HY$110-HX$110)),0)+IF($E139=HY$22,VLOOKUP($C139,Input!$A$8:$GZ$39,MATCH(HY$21,Input!$A$6:$GZ$6,0),FALSE),0)*IF(HY$109&gt;=MAX($GP$109:HX$109),MIN((HY$109-MAX($GP$109:HX$109)),(HY$109-HX$109)),0)</f>
        <v>0</v>
      </c>
      <c r="HZ139" s="42"/>
      <c r="IA139" t="str">
        <f>VLOOKUP($C139,Input!$A$8:$IA$39,MATCH(IA$21,Input!$A$6:$IA$6,0),FALSE)</f>
        <v>Bus Maintenance Bay Upgrade (two bays share one shop charger)</v>
      </c>
      <c r="IB139" s="132">
        <f>IF((VLOOKUP($C139,Input!$A$8:$IA$39,MATCH(IB$21,Input!$A$6:$IA$6,0),FALSE))="Y",$D139/VLOOKUP($C139,Input!$A$8:$IA$39,MATCH(IC$21,Input!$A$6:$IA$6,0),FALSE),0)</f>
        <v>0</v>
      </c>
      <c r="IC139" s="132">
        <f>IF((VLOOKUP($C139,Input!$A$8:$IA$39,MATCH(IB$21,Input!$A$6:$IA$6,0),FALSE))="Y",0,IF((VLOOKUP($C139,Input!$A$8:$IA$39,MATCH(IC$21,Input!$A$6:$IA$6,0),FALSE))&gt;0,$D139/VLOOKUP($C139,Input!$A$8:$IA$39,MATCH(IC$21,Input!$A$6:$IA$6,0),FALSE),0))</f>
        <v>3.1333333333333333</v>
      </c>
      <c r="ID139" s="1">
        <f>+IF($E139=ID$22,VLOOKUP($C139,Input!$A$8:$IA$39,MATCH(ID$21,Input!$A$6:$IA$6,0),FALSE),0)*IF(ID$110&gt;=MAX($IC$110:IC$110),MIN((ID$110-MAX($IC$110:IC$110)),(ID$110-IC$110)),0)+IF($E139=ID$22,VLOOKUP($C139,Input!$A$8:$IA$39,MATCH(ID$21,Input!$A$6:$IA$6,0),FALSE),0)*IF(ID$109&gt;=MAX($IC$109:IC$109),MIN((ID$109-MAX($IC$109:IC$109)),(ID$109-IC$109)),0)</f>
        <v>0</v>
      </c>
      <c r="IE139" s="1">
        <f>+IF($E139=IE$22,VLOOKUP($C139,Input!$A$8:$IA$39,MATCH(IE$21,Input!$A$6:$IA$6,0),FALSE),0)*IF(IE$110&gt;=MAX($IC$110:ID$110),MIN((IE$110-MAX($IC$110:ID$110)),(IE$110-ID$110)),0)+IF($E139=IE$22,VLOOKUP($C139,Input!$A$8:$IA$39,MATCH(IE$21,Input!$A$6:$IA$6,0),FALSE),0)*IF(IE$109&gt;=MAX($IC$109:ID$109),MIN((IE$109-MAX($IC$109:ID$109)),(IE$109-ID$109)),0)</f>
        <v>0</v>
      </c>
      <c r="IF139" s="1">
        <f>+IF($E139=IF$22,VLOOKUP($C139,Input!$A$8:$IA$39,MATCH(IF$21,Input!$A$6:$IA$6,0),FALSE),0)*IF(IF$110&gt;=MAX($IC$110:IE$110),MIN((IF$110-MAX($IC$110:IE$110)),(IF$110-IE$110)),0)+IF($E139=IF$22,VLOOKUP($C139,Input!$A$8:$IA$39,MATCH(IF$21,Input!$A$6:$IA$6,0),FALSE),0)*IF(IF$109&gt;=MAX($IC$109:IE$109),MIN((IF$109-MAX($IC$109:IE$109)),(IF$109-IE$109)),0)</f>
        <v>0</v>
      </c>
      <c r="IG139" s="1">
        <f>+IF($E139=IG$22,VLOOKUP($C139,Input!$A$8:$IA$39,MATCH(IG$21,Input!$A$6:$IA$6,0),FALSE),0)*IF(IG$110&gt;=MAX($IC$110:IF$110),MIN((IG$110-MAX($IC$110:IF$110)),(IG$110-IF$110)),0)+IF($E139=IG$22,VLOOKUP($C139,Input!$A$8:$IA$39,MATCH(IG$21,Input!$A$6:$IA$6,0),FALSE),0)*IF(IG$109&gt;=MAX($IC$109:IF$109),MIN((IG$109-MAX($IC$109:IF$109)),(IG$109-IF$109)),0)</f>
        <v>0</v>
      </c>
      <c r="IH139" s="1">
        <f>+IF($E139=IH$22,VLOOKUP($C139,Input!$A$8:$IA$39,MATCH(IH$21,Input!$A$6:$IA$6,0),FALSE),0)*IF(IH$110&gt;=MAX($IC$110:IG$110),MIN((IH$110-MAX($IC$110:IG$110)),(IH$110-IG$110)),0)+IF($E139=IH$22,VLOOKUP($C139,Input!$A$8:$IA$39,MATCH(IH$21,Input!$A$6:$IA$6,0),FALSE),0)*IF(IH$109&gt;=MAX($IC$109:IG$109),MIN((IH$109-MAX($IC$109:IG$109)),(IH$109-IG$109)),0)</f>
        <v>0</v>
      </c>
      <c r="II139" s="1">
        <f>+IF($E139=II$22,VLOOKUP($C139,Input!$A$8:$IA$39,MATCH(II$21,Input!$A$6:$IA$6,0),FALSE),0)*IF(II$110&gt;=MAX($IC$110:IH$110),MIN((II$110-MAX($IC$110:IH$110)),(II$110-IH$110)),0)+IF($E139=II$22,VLOOKUP($C139,Input!$A$8:$IA$39,MATCH(II$21,Input!$A$6:$IA$6,0),FALSE),0)*IF(II$109&gt;=MAX($IC$109:IH$109),MIN((II$109-MAX($IC$109:IH$109)),(II$109-IH$109)),0)</f>
        <v>0</v>
      </c>
      <c r="IJ139" s="1">
        <f>+IF($E139=IJ$22,VLOOKUP($C139,Input!$A$8:$IA$39,MATCH(IJ$21,Input!$A$6:$IA$6,0),FALSE),0)*IF(IJ$110&gt;=MAX($IC$110:II$110),MIN((IJ$110-MAX($IC$110:II$110)),(IJ$110-II$110)),0)+IF($E139=IJ$22,VLOOKUP($C139,Input!$A$8:$IA$39,MATCH(IJ$21,Input!$A$6:$IA$6,0),FALSE),0)*IF(IJ$109&gt;=MAX($IC$109:II$109),MIN((IJ$109-MAX($IC$109:II$109)),(IJ$109-II$109)),0)</f>
        <v>0</v>
      </c>
      <c r="IK139" s="1">
        <f>+IF($E139=IK$22,VLOOKUP($C139,Input!$A$8:$IA$39,MATCH(IK$21,Input!$A$6:$IA$6,0),FALSE),0)*IF(IK$110&gt;=MAX($IC$110:IJ$110),MIN((IK$110-MAX($IC$110:IJ$110)),(IK$110-IJ$110)),0)+IF($E139=IK$22,VLOOKUP($C139,Input!$A$8:$IA$39,MATCH(IK$21,Input!$A$6:$IA$6,0),FALSE),0)*IF(IK$109&gt;=MAX($IC$109:IJ$109),MIN((IK$109-MAX($IC$109:IJ$109)),(IK$109-IJ$109)),0)</f>
        <v>0</v>
      </c>
      <c r="IL139" s="1">
        <f>+IF($E139=IL$22,VLOOKUP($C139,Input!$A$8:$IA$39,MATCH(IL$21,Input!$A$6:$IA$6,0),FALSE),0)*IF(IL$110&gt;=MAX($IC$110:IK$110),MIN((IL$110-MAX($IC$110:IK$110)),(IL$110-IK$110)),0)+IF($E139=IL$22,VLOOKUP($C139,Input!$A$8:$IA$39,MATCH(IL$21,Input!$A$6:$IA$6,0),FALSE),0)*IF(IL$109&gt;=MAX($IC$109:IK$109),MIN((IL$109-MAX($IC$109:IK$109)),(IL$109-IK$109)),0)</f>
        <v>81000</v>
      </c>
      <c r="IM139" s="1">
        <f>+IF($E139=IM$22,VLOOKUP($C139,Input!$A$8:$IA$39,MATCH(IM$21,Input!$A$6:$IA$6,0),FALSE),0)*IF(IM$110&gt;=MAX($IC$110:IL$110),MIN((IM$110-MAX($IC$110:IL$110)),(IM$110-IL$110)),0)+IF($E139=IM$22,VLOOKUP($C139,Input!$A$8:$IA$39,MATCH(IM$21,Input!$A$6:$IA$6,0),FALSE),0)*IF(IM$109&gt;=MAX($IC$109:IL$109),MIN((IM$109-MAX($IC$109:IL$109)),(IM$109-IL$109)),0)</f>
        <v>0</v>
      </c>
      <c r="IN139" s="1">
        <f>+IF($E139=IN$22,VLOOKUP($C139,Input!$A$8:$IA$39,MATCH(IN$21,Input!$A$6:$IA$6,0),FALSE),0)*IF(IN$110&gt;=MAX($IC$110:IM$110),MIN((IN$110-MAX($IC$110:IM$110)),(IN$110-IM$110)),0)+IF($E139=IN$22,VLOOKUP($C139,Input!$A$8:$IA$39,MATCH(IN$21,Input!$A$6:$IA$6,0),FALSE),0)*IF(IN$109&gt;=MAX($IC$109:IM$109),MIN((IN$109-MAX($IC$109:IM$109)),(IN$109-IM$109)),0)</f>
        <v>0</v>
      </c>
      <c r="IO139" s="1">
        <f>+IF($E139=IO$22,VLOOKUP($C139,Input!$A$8:$IA$39,MATCH(IO$21,Input!$A$6:$IA$6,0),FALSE),0)*IF(IO$110&gt;=MAX($IC$110:IN$110),MIN((IO$110-MAX($IC$110:IN$110)),(IO$110-IN$110)),0)+IF($E139=IO$22,VLOOKUP($C139,Input!$A$8:$IA$39,MATCH(IO$21,Input!$A$6:$IA$6,0),FALSE),0)*IF(IO$109&gt;=MAX($IC$109:IN$109),MIN((IO$109-MAX($IC$109:IN$109)),(IO$109-IN$109)),0)</f>
        <v>0</v>
      </c>
      <c r="IP139" s="1">
        <f>+IF($E139=IP$22,VLOOKUP($C139,Input!$A$8:$IA$39,MATCH(IP$21,Input!$A$6:$IA$6,0),FALSE),0)*IF(IP$110&gt;=MAX($IC$110:IO$110),MIN((IP$110-MAX($IC$110:IO$110)),(IP$110-IO$110)),0)+IF($E139=IP$22,VLOOKUP($C139,Input!$A$8:$IA$39,MATCH(IP$21,Input!$A$6:$IA$6,0),FALSE),0)*IF(IP$109&gt;=MAX($IC$109:IO$109),MIN((IP$109-MAX($IC$109:IO$109)),(IP$109-IO$109)),0)</f>
        <v>0</v>
      </c>
      <c r="IQ139" s="1">
        <f>+IF($E139=IQ$22,VLOOKUP($C139,Input!$A$8:$IA$39,MATCH(IQ$21,Input!$A$6:$IA$6,0),FALSE),0)*IF(IQ$110&gt;=MAX($IC$110:IP$110),MIN((IQ$110-MAX($IC$110:IP$110)),(IQ$110-IP$110)),0)+IF($E139=IQ$22,VLOOKUP($C139,Input!$A$8:$IA$39,MATCH(IQ$21,Input!$A$6:$IA$6,0),FALSE),0)*IF(IQ$109&gt;=MAX($IC$109:IP$109),MIN((IQ$109-MAX($IC$109:IP$109)),(IQ$109-IP$109)),0)</f>
        <v>0</v>
      </c>
      <c r="IR139" s="1">
        <f>+IF($E139=IR$22,VLOOKUP($C139,Input!$A$8:$IA$39,MATCH(IR$21,Input!$A$6:$IA$6,0),FALSE),0)*IF(IR$110&gt;=MAX($IC$110:IQ$110),MIN((IR$110-MAX($IC$110:IQ$110)),(IR$110-IQ$110)),0)+IF($E139=IR$22,VLOOKUP($C139,Input!$A$8:$IA$39,MATCH(IR$21,Input!$A$6:$IA$6,0),FALSE),0)*IF(IR$109&gt;=MAX($IC$109:IQ$109),MIN((IR$109-MAX($IC$109:IQ$109)),(IR$109-IQ$109)),0)</f>
        <v>0</v>
      </c>
      <c r="IS139" s="1">
        <f>+IF($E139=IS$22,VLOOKUP($C139,Input!$A$8:$IA$39,MATCH(IS$21,Input!$A$6:$IA$6,0),FALSE),0)*IF(IS$110&gt;=MAX($IC$110:IR$110),MIN((IS$110-MAX($IC$110:IR$110)),(IS$110-IR$110)),0)+IF($E139=IS$22,VLOOKUP($C139,Input!$A$8:$IA$39,MATCH(IS$21,Input!$A$6:$IA$6,0),FALSE),0)*IF(IS$109&gt;=MAX($IC$109:IR$109),MIN((IS$109-MAX($IC$109:IR$109)),(IS$109-IR$109)),0)</f>
        <v>0</v>
      </c>
      <c r="IT139" s="1">
        <f>+IF($E139=IT$22,VLOOKUP($C139,Input!$A$8:$IA$39,MATCH(IT$21,Input!$A$6:$IA$6,0),FALSE),0)*IF(IT$110&gt;=MAX($IC$110:IS$110),MIN((IT$110-MAX($IC$110:IS$110)),(IT$110-IS$110)),0)+IF($E139=IT$22,VLOOKUP($C139,Input!$A$8:$IA$39,MATCH(IT$21,Input!$A$6:$IA$6,0),FALSE),0)*IF(IT$109&gt;=MAX($IC$109:IS$109),MIN((IT$109-MAX($IC$109:IS$109)),(IT$109-IS$109)),0)</f>
        <v>0</v>
      </c>
      <c r="IU139" s="1">
        <f>+IF($E139=IU$22,VLOOKUP($C139,Input!$A$8:$IA$39,MATCH(IU$21,Input!$A$6:$IA$6,0),FALSE),0)*IF(IU$110&gt;=MAX($IC$110:IT$110),MIN((IU$110-MAX($IC$110:IT$110)),(IU$110-IT$110)),0)+IF($E139=IU$22,VLOOKUP($C139,Input!$A$8:$IA$39,MATCH(IU$21,Input!$A$6:$IA$6,0),FALSE),0)*IF(IU$109&gt;=MAX($IC$109:IT$109),MIN((IU$109-MAX($IC$109:IT$109)),(IU$109-IT$109)),0)</f>
        <v>0</v>
      </c>
      <c r="IV139" s="1">
        <f>+IF($E139=IV$22,VLOOKUP($C139,Input!$A$8:$IA$39,MATCH(IV$21,Input!$A$6:$IA$6,0),FALSE),0)*IF(IV$110&gt;=MAX($IC$110:IU$110),MIN((IV$110-MAX($IC$110:IU$110)),(IV$110-IU$110)),0)+IF($E139=IV$22,VLOOKUP($C139,Input!$A$8:$IA$39,MATCH(IV$21,Input!$A$6:$IA$6,0),FALSE),0)*IF(IV$109&gt;=MAX($IC$109:IU$109),MIN((IV$109-MAX($IC$109:IU$109)),(IV$109-IU$109)),0)</f>
        <v>0</v>
      </c>
      <c r="IW139" s="1">
        <f>+IF($E139=IW$22,VLOOKUP($C139,Input!$A$8:$IA$39,MATCH(IW$21,Input!$A$6:$IA$6,0),FALSE),0)*IF(IW$110&gt;=MAX($IC$110:IV$110),MIN((IW$110-MAX($IC$110:IV$110)),(IW$110-IV$110)),0)+IF($E139=IW$22,VLOOKUP($C139,Input!$A$8:$IA$39,MATCH(IW$21,Input!$A$6:$IA$6,0),FALSE),0)*IF(IW$109&gt;=MAX($IC$109:IV$109),MIN((IW$109-MAX($IC$109:IV$109)),(IW$109-IV$109)),0)</f>
        <v>0</v>
      </c>
      <c r="IX139" s="1">
        <f>+IF($E139=IX$22,VLOOKUP($C139,Input!$A$8:$IA$39,MATCH(IX$21,Input!$A$6:$IA$6,0),FALSE),0)*IF(IX$110&gt;=MAX($IC$110:IW$110),MIN((IX$110-MAX($IC$110:IW$110)),(IX$110-IW$110)),0)+IF($E139=IX$22,VLOOKUP($C139,Input!$A$8:$IA$39,MATCH(IX$21,Input!$A$6:$IA$6,0),FALSE),0)*IF(IX$109&gt;=MAX($IC$109:IW$109),MIN((IX$109-MAX($IC$109:IW$109)),(IX$109-IW$109)),0)</f>
        <v>0</v>
      </c>
      <c r="IY139" s="1">
        <f>+IF($E139=IY$22,VLOOKUP($C139,Input!$A$8:$IA$39,MATCH(IY$21,Input!$A$6:$IA$6,0),FALSE),0)*IF(IY$110&gt;=MAX($IC$110:IX$110),MIN((IY$110-MAX($IC$110:IX$110)),(IY$110-IX$110)),0)+IF($E139=IY$22,VLOOKUP($C139,Input!$A$8:$IA$39,MATCH(IY$21,Input!$A$6:$IA$6,0),FALSE),0)*IF(IY$109&gt;=MAX($IC$109:IX$109),MIN((IY$109-MAX($IC$109:IX$109)),(IY$109-IX$109)),0)</f>
        <v>0</v>
      </c>
      <c r="IZ139" s="1">
        <f>+IF($E139=IZ$22,VLOOKUP($C139,Input!$A$8:$IA$39,MATCH(IZ$21,Input!$A$6:$IA$6,0),FALSE),0)*IF(IZ$110&gt;=MAX($IC$110:IY$110),MIN((IZ$110-MAX($IC$110:IY$110)),(IZ$110-IY$110)),0)+IF($E139=IZ$22,VLOOKUP($C139,Input!$A$8:$IA$39,MATCH(IZ$21,Input!$A$6:$IA$6,0),FALSE),0)*IF(IZ$109&gt;=MAX($IC$109:IY$109),MIN((IZ$109-MAX($IC$109:IY$109)),(IZ$109-IY$109)),0)</f>
        <v>0</v>
      </c>
      <c r="JA139" s="1">
        <f>+IF($E139=JA$22,VLOOKUP($C139,Input!$A$8:$IA$39,MATCH(JA$21,Input!$A$6:$IA$6,0),FALSE),0)*IF(JA$110&gt;=MAX($IC$110:IZ$110),MIN((JA$110-MAX($IC$110:IZ$110)),(JA$110-IZ$110)),0)+IF($E139=JA$22,VLOOKUP($C139,Input!$A$8:$IA$39,MATCH(JA$21,Input!$A$6:$IA$6,0),FALSE),0)*IF(JA$109&gt;=MAX($IC$109:IZ$109),MIN((JA$109-MAX($IC$109:IZ$109)),(JA$109-IZ$109)),0)</f>
        <v>0</v>
      </c>
      <c r="JB139" s="1">
        <f>+IF($E139=JB$22,VLOOKUP($C139,Input!$A$8:$IA$39,MATCH(JB$21,Input!$A$6:$IA$6,0),FALSE),0)*IF(JB$110&gt;=MAX($IC$110:JA$110),MIN((JB$110-MAX($IC$110:JA$110)),(JB$110-JA$110)),0)+IF($E139=JB$22,VLOOKUP($C139,Input!$A$8:$IA$39,MATCH(JB$21,Input!$A$6:$IA$6,0),FALSE),0)*IF(JB$109&gt;=MAX($IC$109:JA$109),MIN((JB$109-MAX($IC$109:JA$109)),(JB$109-JA$109)),0)</f>
        <v>0</v>
      </c>
      <c r="JC139" s="1">
        <f>+IF($E139=JC$22,VLOOKUP($C139,Input!$A$8:$IA$39,MATCH(JC$21,Input!$A$6:$IA$6,0),FALSE),0)*IF(JC$110&gt;=MAX($IC$110:JB$110),MIN((JC$110-MAX($IC$110:JB$110)),(JC$110-JB$110)),0)+IF($E139=JC$22,VLOOKUP($C139,Input!$A$8:$IA$39,MATCH(JC$21,Input!$A$6:$IA$6,0),FALSE),0)*IF(JC$109&gt;=MAX($IC$109:JB$109),MIN((JC$109-MAX($IC$109:JB$109)),(JC$109-JB$109)),0)</f>
        <v>0</v>
      </c>
      <c r="JD139" s="1">
        <f>+IF($E139=JD$22,VLOOKUP($C139,Input!$A$8:$IA$39,MATCH(JD$21,Input!$A$6:$IA$6,0),FALSE),0)*IF(JD$110&gt;=MAX($IC$110:JC$110),MIN((JD$110-MAX($IC$110:JC$110)),(JD$110-JC$110)),0)+IF($E139=JD$22,VLOOKUP($C139,Input!$A$8:$IA$39,MATCH(JD$21,Input!$A$6:$IA$6,0),FALSE),0)*IF(JD$109&gt;=MAX($IC$109:JC$109),MIN((JD$109-MAX($IC$109:JC$109)),(JD$109-JC$109)),0)</f>
        <v>0</v>
      </c>
      <c r="JE139" s="1">
        <f>+IF($E139=JE$22,VLOOKUP($C139,Input!$A$8:$IA$39,MATCH(JE$21,Input!$A$6:$IA$6,0),FALSE),0)*IF(JE$110&gt;=MAX($IC$110:JD$110),MIN((JE$110-MAX($IC$110:JD$110)),(JE$110-JD$110)),0)+IF($E139=JE$22,VLOOKUP($C139,Input!$A$8:$IA$39,MATCH(JE$21,Input!$A$6:$IA$6,0),FALSE),0)*IF(JE$109&gt;=MAX($IC$109:JD$109),MIN((JE$109-MAX($IC$109:JD$109)),(JE$109-JD$109)),0)</f>
        <v>0</v>
      </c>
      <c r="JF139" s="1">
        <f>+IF($E139=JF$22,VLOOKUP($C139,Input!$A$8:$IA$39,MATCH(JF$21,Input!$A$6:$IA$6,0),FALSE),0)*IF(JF$110&gt;=MAX($IC$110:JE$110),MIN((JF$110-MAX($IC$110:JE$110)),(JF$110-JE$110)),0)+IF($E139=JF$22,VLOOKUP($C139,Input!$A$8:$IA$39,MATCH(JF$21,Input!$A$6:$IA$6,0),FALSE),0)*IF(JF$109&gt;=MAX($IC$109:JE$109),MIN((JF$109-MAX($IC$109:JE$109)),(JF$109-JE$109)),0)</f>
        <v>0</v>
      </c>
      <c r="JG139" s="1">
        <f>+IF($E139=JG$22,VLOOKUP($C139,Input!$A$8:$IA$39,MATCH(JG$21,Input!$A$6:$IA$6,0),FALSE),0)*IF(JG$110&gt;=MAX($IC$110:JF$110),MIN((JG$110-MAX($IC$110:JF$110)),(JG$110-JF$110)),0)+IF($E139=JG$22,VLOOKUP($C139,Input!$A$8:$IA$39,MATCH(JG$21,Input!$A$6:$IA$6,0),FALSE),0)*IF(JG$109&gt;=MAX($IC$109:JF$109),MIN((JG$109-MAX($IC$109:JF$109)),(JG$109-JF$109)),0)</f>
        <v>0</v>
      </c>
      <c r="JH139" s="1">
        <f>+IF($E139=JH$22,VLOOKUP($C139,Input!$A$8:$IA$39,MATCH(JH$21,Input!$A$6:$IA$6,0),FALSE),0)*IF(JH$110&gt;=MAX($IC$110:JG$110),MIN((JH$110-MAX($IC$110:JG$110)),(JH$110-JG$110)),0)+IF($E139=JH$22,VLOOKUP($C139,Input!$A$8:$IA$39,MATCH(JH$21,Input!$A$6:$IA$6,0),FALSE),0)*IF(JH$109&gt;=MAX($IC$109:JG$109),MIN((JH$109-MAX($IC$109:JG$109)),(JH$109-JG$109)),0)</f>
        <v>0</v>
      </c>
      <c r="JI139" s="1">
        <f>+IF($E139=JI$22,VLOOKUP($C139,Input!$A$8:$IA$39,MATCH(JI$21,Input!$A$6:$IA$6,0),FALSE),0)*IF(JI$110&gt;=MAX($IC$110:JH$110),MIN((JI$110-MAX($IC$110:JH$110)),(JI$110-JH$110)),0)+IF($E139=JI$22,VLOOKUP($C139,Input!$A$8:$IA$39,MATCH(JI$21,Input!$A$6:$IA$6,0),FALSE),0)*IF(JI$109&gt;=MAX($IC$109:JH$109),MIN((JI$109-MAX($IC$109:JH$109)),(JI$109-JH$109)),0)</f>
        <v>0</v>
      </c>
      <c r="JJ139" s="1">
        <f>+IF($E139=JJ$22,VLOOKUP($C139,Input!$A$8:$IA$39,MATCH(JJ$21,Input!$A$6:$IA$6,0),FALSE),0)*IF(JJ$110&gt;=MAX($IC$110:JI$110),MIN((JJ$110-MAX($IC$110:JI$110)),(JJ$110-JI$110)),0)+IF($E139=JJ$22,VLOOKUP($C139,Input!$A$8:$IA$39,MATCH(JJ$21,Input!$A$6:$IA$6,0),FALSE),0)*IF(JJ$109&gt;=MAX($IC$109:JI$109),MIN((JJ$109-MAX($IC$109:JI$109)),(JJ$109-JI$109)),0)</f>
        <v>0</v>
      </c>
      <c r="JK139" s="1">
        <f>+IF($E139=JK$22,VLOOKUP($C139,Input!$A$8:$IA$39,MATCH(JK$21,Input!$A$6:$IA$6,0),FALSE),0)*IF(JK$110&gt;=MAX($IC$110:JJ$110),MIN((JK$110-MAX($IC$110:JJ$110)),(JK$110-JJ$110)),0)+IF($E139=JK$22,VLOOKUP($C139,Input!$A$8:$IA$39,MATCH(JK$21,Input!$A$6:$IA$6,0),FALSE),0)*IF(JK$109&gt;=MAX($IC$109:JJ$109),MIN((JK$109-MAX($IC$109:JJ$109)),(JK$109-JJ$109)),0)</f>
        <v>0</v>
      </c>
      <c r="JL139" s="1">
        <f>+IF($E139=JL$22,VLOOKUP($C139,Input!$A$8:$IA$39,MATCH(JL$21,Input!$A$6:$IA$6,0),FALSE),0)*IF(JL$110&gt;=MAX($IC$110:JK$110),MIN((JL$110-MAX($IC$110:JK$110)),(JL$110-JK$110)),0)+IF($E139=JL$22,VLOOKUP($C139,Input!$A$8:$IA$39,MATCH(JL$21,Input!$A$6:$IA$6,0),FALSE),0)*IF(JL$109&gt;=MAX($IC$109:JK$109),MIN((JL$109-MAX($IC$109:JK$109)),(JL$109-JK$109)),0)</f>
        <v>0</v>
      </c>
      <c r="JN139" t="str">
        <f>+VLOOKUP($C139,Input!$A$8:$GZ$39,MATCH(JN$21,Input!$A$6:$GZ$6,0),FALSE)</f>
        <v>Charger Maintenance ($/kWh)</v>
      </c>
      <c r="JO139" s="1">
        <f>IF($E139+$I139+$D$7&lt;=JO$22,0,IF(JO$22-$D$7&gt;=$E139,VLOOKUP($C139,Input!$A$8:$GZ$39,MATCH(JO$21,Input!$A$6:$GZ$6,0),FALSE),0)*$F139/$G139)*$D139</f>
        <v>0</v>
      </c>
      <c r="JP139" s="1">
        <f>IF($E139+$I139+$D$7&lt;=JP$22,0,IF(JP$22-$D$7&gt;=$E139,VLOOKUP($C139,Input!$A$8:$GZ$39,MATCH(JP$21,Input!$A$6:$GZ$6,0),FALSE),0)*$F139/$G139)*$D139</f>
        <v>0</v>
      </c>
      <c r="JQ139" s="1">
        <f>IF($E139+$I139+$D$7&lt;=JQ$22,0,IF(JQ$22-$D$7&gt;=$E139,VLOOKUP($C139,Input!$A$8:$GZ$39,MATCH(JQ$21,Input!$A$6:$GZ$6,0),FALSE),0)*$F139/$G139)*$D139</f>
        <v>0</v>
      </c>
      <c r="JR139" s="1">
        <f>IF($E139+$I139+$D$7&lt;=JR$22,0,IF(JR$22-$D$7&gt;=$E139,VLOOKUP($C139,Input!$A$8:$GZ$39,MATCH(JR$21,Input!$A$6:$GZ$6,0),FALSE),0)*$F139/$G139)*$D139</f>
        <v>0</v>
      </c>
      <c r="JS139" s="1">
        <f>IF($E139+$I139+$D$7&lt;=JS$22,0,IF(JS$22-$D$7&gt;=$E139,VLOOKUP($C139,Input!$A$8:$GZ$39,MATCH(JS$21,Input!$A$6:$GZ$6,0),FALSE),0)*$F139/$G139)*$D139</f>
        <v>0</v>
      </c>
      <c r="JT139" s="1">
        <f>IF($E139+$I139+$D$7&lt;=JT$22,0,IF(JT$22-$D$7&gt;=$E139,VLOOKUP($C139,Input!$A$8:$GZ$39,MATCH(JT$21,Input!$A$6:$GZ$6,0),FALSE),0)*$F139/$G139)*$D139</f>
        <v>0</v>
      </c>
      <c r="JU139" s="1">
        <f>IF($E139+$I139+$D$7&lt;=JU$22,0,IF(JU$22-$D$7&gt;=$E139,VLOOKUP($C139,Input!$A$8:$GZ$39,MATCH(JU$21,Input!$A$6:$GZ$6,0),FALSE),0)*$F139/$G139)*$D139</f>
        <v>0</v>
      </c>
      <c r="JV139" s="1">
        <f>IF($E139+$I139+$D$7&lt;=JV$22,0,IF(JV$22-$D$7&gt;=$E139,VLOOKUP($C139,Input!$A$8:$GZ$39,MATCH(JV$21,Input!$A$6:$GZ$6,0),FALSE),0)*$F139/$G139)*$D139</f>
        <v>0</v>
      </c>
      <c r="JW139" s="1">
        <f>IF($E139+$I139+$D$7&lt;=JW$22,0,IF(JW$22-$D$7&gt;=$E139,VLOOKUP($C139,Input!$A$8:$GZ$39,MATCH(JW$21,Input!$A$6:$GZ$6,0),FALSE),0)*$F139/$G139)*$D139</f>
        <v>0</v>
      </c>
      <c r="JX139" s="1">
        <f>IF($E139+$I139+$D$7&lt;=JX$22,0,IF(JX$22-$D$7&gt;=$E139,VLOOKUP($C139,Input!$A$8:$GZ$39,MATCH(JX$21,Input!$A$6:$GZ$6,0),FALSE),0)*$F139/$G139)*$D139</f>
        <v>0</v>
      </c>
      <c r="JY139" s="1">
        <f>IF($E139+$I139+$D$7&lt;=JY$22,0,IF(JY$22-$D$7&gt;=$E139,VLOOKUP($C139,Input!$A$8:$GZ$39,MATCH(JY$21,Input!$A$6:$GZ$6,0),FALSE),0)*$F139/$G139)*$D139</f>
        <v>0</v>
      </c>
      <c r="JZ139" s="1">
        <f>IF($E139+$I139+$D$7&lt;=JZ$22,0,IF(JZ$22-$D$7&gt;=$E139,VLOOKUP($C139,Input!$A$8:$GZ$39,MATCH(JZ$21,Input!$A$6:$GZ$6,0),FALSE),0)*$F139/$G139)*$D139</f>
        <v>0</v>
      </c>
      <c r="KA139" s="1">
        <f>IF($E139+$I139+$D$7&lt;=KA$22,0,IF(KA$22-$D$7&gt;=$E139,VLOOKUP($C139,Input!$A$8:$GZ$39,MATCH(KA$21,Input!$A$6:$GZ$6,0),FALSE),0)*$F139/$G139)*$D139</f>
        <v>0</v>
      </c>
      <c r="KB139" s="1">
        <f>IF($E139+$I139+$D$7&lt;=KB$22,0,IF(KB$22-$D$7&gt;=$E139,VLOOKUP($C139,Input!$A$8:$GZ$39,MATCH(KB$21,Input!$A$6:$GZ$6,0),FALSE),0)*$F139/$G139)*$D139</f>
        <v>0</v>
      </c>
      <c r="KC139" s="1">
        <f>IF($E139+$I139+$D$7&lt;=KC$22,0,IF(KC$22-$D$7&gt;=$E139,VLOOKUP($C139,Input!$A$8:$GZ$39,MATCH(KC$21,Input!$A$6:$GZ$6,0),FALSE),0)*$F139/$G139)*$D139</f>
        <v>0</v>
      </c>
      <c r="KD139" s="1">
        <f>IF($E139+$I139+$D$7&lt;=KD$22,0,IF(KD$22-$D$7&gt;=$E139,VLOOKUP($C139,Input!$A$8:$GZ$39,MATCH(KD$21,Input!$A$6:$GZ$6,0),FALSE),0)*$F139/$G139)*$D139</f>
        <v>0</v>
      </c>
      <c r="KE139" s="1">
        <f>IF($E139+$I139+$D$7&lt;=KE$22,0,IF(KE$22-$D$7&gt;=$E139,VLOOKUP($C139,Input!$A$8:$GZ$39,MATCH(KE$21,Input!$A$6:$GZ$6,0),FALSE),0)*$F139/$G139)*$D139</f>
        <v>0</v>
      </c>
      <c r="KF139" s="1">
        <f>IF($E139+$I139+$D$7&lt;=KF$22,0,IF(KF$22-$D$7&gt;=$E139,VLOOKUP($C139,Input!$A$8:$GZ$39,MATCH(KF$21,Input!$A$6:$GZ$6,0),FALSE),0)*$F139/$G139)*$D139</f>
        <v>0</v>
      </c>
      <c r="KG139" s="1">
        <f>IF($E139+$I139+$D$7&lt;=KG$22,0,IF(KG$22-$D$7&gt;=$E139,VLOOKUP($C139,Input!$A$8:$GZ$39,MATCH(KG$21,Input!$A$6:$GZ$6,0),FALSE),0)*$F139/$G139)*$D139</f>
        <v>0</v>
      </c>
      <c r="KH139" s="1">
        <f>IF($E139+$I139+$D$7&lt;=KH$22,0,IF(KH$22-$D$7&gt;=$E139,VLOOKUP($C139,Input!$A$8:$GZ$39,MATCH(KH$21,Input!$A$6:$GZ$6,0),FALSE),0)*$F139/$G139)*$D139</f>
        <v>0</v>
      </c>
      <c r="KI139" s="1">
        <f>IF($E139+$I139+$D$7&lt;=KI$22,0,IF(KI$22-$D$7&gt;=$E139,VLOOKUP($C139,Input!$A$8:$GZ$39,MATCH(KI$21,Input!$A$6:$GZ$6,0),FALSE),0)*$F139/$G139)*$D139</f>
        <v>0</v>
      </c>
      <c r="KJ139" s="1">
        <f>IF($E139+$I139+$D$7&lt;=KJ$22,0,IF(KJ$22-$D$7&gt;=$E139,VLOOKUP($C139,Input!$A$8:$GZ$39,MATCH(KJ$21,Input!$A$6:$GZ$6,0),FALSE),0)*$F139/$G139)*$D139</f>
        <v>0</v>
      </c>
      <c r="KK139" s="1">
        <f>IF($E139+$I139+$D$7&lt;=KK$22,0,IF(KK$22-$D$7&gt;=$E139,VLOOKUP($C139,Input!$A$8:$GZ$39,MATCH(KK$21,Input!$A$6:$GZ$6,0),FALSE),0)*$F139/$G139)*$D139</f>
        <v>0</v>
      </c>
      <c r="KL139" s="1">
        <f>IF($E139+$I139+$D$7&lt;=KL$22,0,IF(KL$22-$D$7&gt;=$E139,VLOOKUP($C139,Input!$A$8:$GZ$39,MATCH(KL$21,Input!$A$6:$GZ$6,0),FALSE),0)*$F139/$G139)*$D139</f>
        <v>0</v>
      </c>
      <c r="KM139" s="1">
        <f>IF($E139+$I139+$D$7&lt;=KM$22,0,IF(KM$22-$D$7&gt;=$E139,VLOOKUP($C139,Input!$A$8:$GZ$39,MATCH(KM$21,Input!$A$6:$GZ$6,0),FALSE),0)*$F139/$G139)*$D139</f>
        <v>0</v>
      </c>
      <c r="KN139" s="1">
        <f>IF($E139+$I139+$D$7&lt;=KN$22,0,IF(KN$22-$D$7&gt;=$E139,VLOOKUP($C139,Input!$A$8:$GZ$39,MATCH(KN$21,Input!$A$6:$GZ$6,0),FALSE),0)*$F139/$G139)*$D139</f>
        <v>0</v>
      </c>
      <c r="KO139" s="1">
        <f>IF($E139+$I139+$D$7&lt;=KO$22,0,IF(KO$22-$D$7&gt;=$E139,VLOOKUP($C139,Input!$A$8:$GZ$39,MATCH(KO$21,Input!$A$6:$GZ$6,0),FALSE),0)*$F139/$G139)*$D139</f>
        <v>0</v>
      </c>
      <c r="KP139" s="1">
        <f>IF($E139+$I139+$D$7&lt;=KP$22,0,IF(KP$22-$D$7&gt;=$E139,VLOOKUP($C139,Input!$A$8:$GZ$39,MATCH(KP$21,Input!$A$6:$GZ$6,0),FALSE),0)*$F139/$G139)*$D139</f>
        <v>0</v>
      </c>
      <c r="KQ139" s="1">
        <f>IF($E139+$I139+$D$7&lt;=KQ$22,0,IF(KQ$22-$D$7&gt;=$E139,VLOOKUP($C139,Input!$A$8:$GZ$39,MATCH(KQ$21,Input!$A$6:$GZ$6,0),FALSE),0)*$F139/$G139)*$D139</f>
        <v>0</v>
      </c>
      <c r="KR139" s="1">
        <f>IF($E139+$I139+$D$7&lt;=KR$22,0,IF(KR$22-$D$7&gt;=$E139,VLOOKUP($C139,Input!$A$8:$GZ$39,MATCH(KR$21,Input!$A$6:$GZ$6,0),FALSE),0)*$F139/$G139)*$D139</f>
        <v>0</v>
      </c>
      <c r="KS139" s="1">
        <f>IF($E139+$I139+$D$7&lt;=KS$22,0,IF(KS$22-$D$7&gt;=$E139,VLOOKUP($C139,Input!$A$8:$GZ$39,MATCH(KS$21,Input!$A$6:$GZ$6,0),FALSE),0)*$F139/$G139)*$D139</f>
        <v>0</v>
      </c>
      <c r="KT139" s="1">
        <f>IF($E139+$I139+$D$7&lt;=KT$22,0,IF(KT$22-$D$7&gt;=$E139,VLOOKUP($C139,Input!$A$8:$GZ$39,MATCH(KT$21,Input!$A$6:$GZ$6,0),FALSE),0)*$F139/$G139)*$D139</f>
        <v>0</v>
      </c>
      <c r="KU139" s="1">
        <f>IF($E139+$I139+$D$7&lt;=KU$22,0,IF(KU$22-$D$7&gt;=$E139,VLOOKUP($C139,Input!$A$8:$GZ$39,MATCH(KU$21,Input!$A$6:$GZ$6,0),FALSE),0)*$F139/$G139)*$D139</f>
        <v>0</v>
      </c>
      <c r="KV139" s="1">
        <f>IF($E139+$I139+$D$7&lt;=KV$22,0,IF(KV$22-$D$7&gt;=$E139,VLOOKUP($C139,Input!$A$8:$GZ$39,MATCH(KV$21,Input!$A$6:$GZ$6,0),FALSE),0)*$F139/$G139)*$D139</f>
        <v>0</v>
      </c>
      <c r="KW139" s="1">
        <f>IF($E139+$I139+$D$7&lt;=KW$22,0,IF(KW$22-$D$7&gt;=$E139,VLOOKUP($C139,Input!$A$8:$GZ$39,MATCH(KW$21,Input!$A$6:$GZ$6,0),FALSE),0)*$F139/$G139)*$D139</f>
        <v>0</v>
      </c>
      <c r="KY139" t="str">
        <f>VLOOKUP($C139,Input!$A$8:$HV$39,MATCH(KY$21,Input!$A$6:$HV$6,0),FALSE)</f>
        <v>$/kWh from "Main Tab" selection for depot charging and it is scaled to EIA cost projections</v>
      </c>
      <c r="KZ139" s="1">
        <f>IF($E139+$I139+$D$7&lt;=KZ$22,0,IF(KZ$22-$D$7&gt;=$E139,VLOOKUP($C139,Input!$A$8:$HV$39,MATCH(KZ$21,Input!$A$6:$HV$6,0),FALSE)/$G139*$F139,0))*$D139</f>
        <v>0</v>
      </c>
      <c r="LA139" s="1">
        <f>IF($E139+$I139+$D$7&lt;=LA$22,0,IF(LA$22-$D$7&gt;=$E139,VLOOKUP($C139,Input!$A$8:$HV$39,MATCH(LA$21,Input!$A$6:$HV$6,0),FALSE)/$G139*$F139,0))*$D139</f>
        <v>0</v>
      </c>
      <c r="LB139" s="1">
        <f>IF($E139+$I139+$D$7&lt;=LB$22,0,IF(LB$22-$D$7&gt;=$E139,VLOOKUP($C139,Input!$A$8:$HV$39,MATCH(LB$21,Input!$A$6:$HV$6,0),FALSE)/$G139*$F139,0))*$D139</f>
        <v>0</v>
      </c>
      <c r="LC139" s="1">
        <f>IF($E139+$I139+$D$7&lt;=LC$22,0,IF(LC$22-$D$7&gt;=$E139,VLOOKUP($C139,Input!$A$8:$HV$39,MATCH(LC$21,Input!$A$6:$HV$6,0),FALSE)/$G139*$F139,0))*$D139</f>
        <v>0</v>
      </c>
      <c r="LD139" s="1">
        <f>IF($E139+$I139+$D$7&lt;=LD$22,0,IF(LD$22-$D$7&gt;=$E139,VLOOKUP($C139,Input!$A$8:$HV$39,MATCH(LD$21,Input!$A$6:$HV$6,0),FALSE)/$G139*$F139,0))*$D139</f>
        <v>0</v>
      </c>
      <c r="LE139" s="1">
        <f>IF($E139+$I139+$D$7&lt;=LE$22,0,IF(LE$22-$D$7&gt;=$E139,VLOOKUP($C139,Input!$A$8:$HV$39,MATCH(LE$21,Input!$A$6:$HV$6,0),FALSE)/$G139*$F139,0))*$D139</f>
        <v>0</v>
      </c>
      <c r="LF139" s="1">
        <f>IF($E139+$I139+$D$7&lt;=LF$22,0,IF(LF$22-$D$7&gt;=$E139,VLOOKUP($C139,Input!$A$8:$HV$39,MATCH(LF$21,Input!$A$6:$HV$6,0),FALSE)/$G139*$F139,0))*$D139</f>
        <v>0</v>
      </c>
      <c r="LG139" s="1">
        <f>IF($E139+$I139+$D$7&lt;=LG$22,0,IF(LG$22-$D$7&gt;=$E139,VLOOKUP($C139,Input!$A$8:$HV$39,MATCH(LG$21,Input!$A$6:$HV$6,0),FALSE)/$G139*$F139,0))*$D139</f>
        <v>0</v>
      </c>
      <c r="LH139" s="1">
        <f>IF($E139+$I139+$D$7&lt;=LH$22,0,IF(LH$22-$D$7&gt;=$E139,VLOOKUP($C139,Input!$A$8:$HV$39,MATCH(LH$21,Input!$A$6:$HV$6,0),FALSE)/$G139*$F139,0))*$D139</f>
        <v>0</v>
      </c>
      <c r="LI139" s="1">
        <f>IF($E139+$I139+$D$7&lt;=LI$22,0,IF(LI$22-$D$7&gt;=$E139,VLOOKUP($C139,Input!$A$8:$HV$39,MATCH(LI$21,Input!$A$6:$HV$6,0),FALSE)/$G139*$F139,0))*$D139</f>
        <v>0</v>
      </c>
      <c r="LJ139" s="1">
        <f>IF($E139+$I139+$D$7&lt;=LJ$22,0,IF(LJ$22-$D$7&gt;=$E139,VLOOKUP($C139,Input!$A$8:$HV$39,MATCH(LJ$21,Input!$A$6:$HV$6,0),FALSE)/$G139*$F139,0))*$D139</f>
        <v>0</v>
      </c>
      <c r="LK139" s="1">
        <f>IF($E139+$I139+$D$7&lt;=LK$22,0,IF(LK$22-$D$7&gt;=$E139,VLOOKUP($C139,Input!$A$8:$HV$39,MATCH(LK$21,Input!$A$6:$HV$6,0),FALSE)/$G139*$F139,0))*$D139</f>
        <v>0</v>
      </c>
      <c r="LL139" s="1">
        <f>IF($E139+$I139+$D$7&lt;=LL$22,0,IF(LL$22-$D$7&gt;=$E139,VLOOKUP($C139,Input!$A$8:$HV$39,MATCH(LL$21,Input!$A$6:$HV$6,0),FALSE)/$G139*$F139,0))*$D139</f>
        <v>0</v>
      </c>
      <c r="LM139" s="1">
        <f>IF($E139+$I139+$D$7&lt;=LM$22,0,IF(LM$22-$D$7&gt;=$E139,VLOOKUP($C139,Input!$A$8:$HV$39,MATCH(LM$21,Input!$A$6:$HV$6,0),FALSE)/$G139*$F139,0))*$D139</f>
        <v>0</v>
      </c>
      <c r="LN139" s="1">
        <f>IF($E139+$I139+$D$7&lt;=LN$22,0,IF(LN$22-$D$7&gt;=$E139,VLOOKUP($C139,Input!$A$8:$HV$39,MATCH(LN$21,Input!$A$6:$HV$6,0),FALSE)/$G139*$F139,0))*$D139</f>
        <v>0</v>
      </c>
      <c r="LO139" s="1">
        <f>IF($E139+$I139+$D$7&lt;=LO$22,0,IF(LO$22-$D$7&gt;=$E139,VLOOKUP($C139,Input!$A$8:$HV$39,MATCH(LO$21,Input!$A$6:$HV$6,0),FALSE)/$G139*$F139,0))*$D139</f>
        <v>0</v>
      </c>
      <c r="LP139" s="1">
        <f>IF($E139+$I139+$D$7&lt;=LP$22,0,IF(LP$22-$D$7&gt;=$E139,VLOOKUP($C139,Input!$A$8:$HV$39,MATCH(LP$21,Input!$A$6:$HV$6,0),FALSE)/$G139*$F139,0))*$D139</f>
        <v>0</v>
      </c>
      <c r="LQ139" s="1">
        <f>IF($E139+$I139+$D$7&lt;=LQ$22,0,IF(LQ$22-$D$7&gt;=$E139,VLOOKUP($C139,Input!$A$8:$HV$39,MATCH(LQ$21,Input!$A$6:$HV$6,0),FALSE)/$G139*$F139,0))*$D139</f>
        <v>0</v>
      </c>
      <c r="LR139" s="1">
        <f>IF($E139+$I139+$D$7&lt;=LR$22,0,IF(LR$22-$D$7&gt;=$E139,VLOOKUP($C139,Input!$A$8:$HV$39,MATCH(LR$21,Input!$A$6:$HV$6,0),FALSE)/$G139*$F139,0))*$D139</f>
        <v>0</v>
      </c>
      <c r="LS139" s="1">
        <f>IF($E139+$I139+$D$7&lt;=LS$22,0,IF(LS$22-$D$7&gt;=$E139,VLOOKUP($C139,Input!$A$8:$HV$39,MATCH(LS$21,Input!$A$6:$HV$6,0),FALSE)/$G139*$F139,0))*$D139</f>
        <v>0</v>
      </c>
      <c r="LT139" s="1">
        <f>IF($E139+$I139+$D$7&lt;=LT$22,0,IF(LT$22-$D$7&gt;=$E139,VLOOKUP($C139,Input!$A$8:$HV$39,MATCH(LT$21,Input!$A$6:$HV$6,0),FALSE)/$G139*$F139,0))*$D139</f>
        <v>0</v>
      </c>
      <c r="LU139" s="1">
        <f>IF($E139+$I139+$D$7&lt;=LU$22,0,IF(LU$22-$D$7&gt;=$E139,VLOOKUP($C139,Input!$A$8:$HV$39,MATCH(LU$21,Input!$A$6:$HV$6,0),FALSE)/$G139*$F139,0))*$D139</f>
        <v>0</v>
      </c>
      <c r="LV139" s="1">
        <f>IF($E139+$I139+$D$7&lt;=LV$22,0,IF(LV$22-$D$7&gt;=$E139,VLOOKUP($C139,Input!$A$8:$HV$39,MATCH(LV$21,Input!$A$6:$HV$6,0),FALSE)/$G139*$F139,0))*$D139</f>
        <v>0</v>
      </c>
      <c r="LW139" s="1">
        <f>IF($E139+$I139+$D$7&lt;=LW$22,0,IF(LW$22-$D$7&gt;=$E139,VLOOKUP($C139,Input!$A$8:$HV$39,MATCH(LW$21,Input!$A$6:$HV$6,0),FALSE)/$G139*$F139,0))*$D139</f>
        <v>0</v>
      </c>
      <c r="LX139" s="1">
        <f>IF($E139+$I139+$D$7&lt;=LX$22,0,IF(LX$22-$D$7&gt;=$E139,VLOOKUP($C139,Input!$A$8:$HV$39,MATCH(LX$21,Input!$A$6:$HV$6,0),FALSE)/$G139*$F139,0))*$D139</f>
        <v>471819.59893062577</v>
      </c>
      <c r="LY139" s="1">
        <f>IF($E139+$I139+$D$7&lt;=LY$22,0,IF(LY$22-$D$7&gt;=$E139,VLOOKUP($C139,Input!$A$8:$HV$39,MATCH(LY$21,Input!$A$6:$HV$6,0),FALSE)/$G139*$F139,0))*$D139</f>
        <v>477942.26979124337</v>
      </c>
      <c r="LZ139" s="1">
        <f>IF($E139+$I139+$D$7&lt;=LZ$22,0,IF(LZ$22-$D$7&gt;=$E139,VLOOKUP($C139,Input!$A$8:$HV$39,MATCH(LZ$21,Input!$A$6:$HV$6,0),FALSE)/$G139*$F139,0))*$D139</f>
        <v>488018.54072230606</v>
      </c>
      <c r="MA139" s="1">
        <f>IF($E139+$I139+$D$7&lt;=MA$22,0,IF(MA$22-$D$7&gt;=$E139,VLOOKUP($C139,Input!$A$8:$HV$39,MATCH(MA$21,Input!$A$6:$HV$6,0),FALSE)/$G139*$F139,0))*$D139</f>
        <v>488807.03737648891</v>
      </c>
      <c r="MB139" s="1">
        <f>IF($E139+$I139+$D$7&lt;=MB$22,0,IF(MB$22-$D$7&gt;=$E139,VLOOKUP($C139,Input!$A$8:$HV$39,MATCH(MB$21,Input!$A$6:$HV$6,0),FALSE)/$G139*$F139,0))*$D139</f>
        <v>489433.5587125785</v>
      </c>
      <c r="MC139" s="1">
        <f>IF($E139+$I139+$D$7&lt;=MC$22,0,IF(MC$22-$D$7&gt;=$E139,VLOOKUP($C139,Input!$A$8:$HV$39,MATCH(MC$21,Input!$A$6:$HV$6,0),FALSE)/$G139*$F139,0))*$D139</f>
        <v>486225.03359530319</v>
      </c>
      <c r="MD139" s="1">
        <f>IF($E139+$I139+$D$7&lt;=MD$22,0,IF(MD$22-$D$7&gt;=$E139,VLOOKUP($C139,Input!$A$8:$HV$39,MATCH(MD$21,Input!$A$6:$HV$6,0),FALSE)/$G139*$F139,0))*$D139</f>
        <v>483826.70159514248</v>
      </c>
      <c r="ME139" s="1">
        <f>IF($E139+$I139+$D$7&lt;=ME$22,0,IF(ME$22-$D$7&gt;=$E139,VLOOKUP($C139,Input!$A$8:$HV$39,MATCH(ME$21,Input!$A$6:$HV$6,0),FALSE)/$G139*$F139,0))*$D139</f>
        <v>483224.25546769961</v>
      </c>
      <c r="MF139" s="1">
        <f>IF($E139+$I139+$D$7&lt;=MF$22,0,IF(MF$22-$D$7&gt;=$E139,VLOOKUP($C139,Input!$A$8:$HV$39,MATCH(MF$21,Input!$A$6:$HV$6,0),FALSE)/$G139*$F139,0))*$D139</f>
        <v>482765.79059802304</v>
      </c>
      <c r="MG139" s="1">
        <f>IF($E139+$I139+$D$7&lt;=MG$22,0,IF(MG$22-$D$7&gt;=$E139,VLOOKUP($C139,Input!$A$8:$HV$39,MATCH(MG$21,Input!$A$6:$HV$6,0),FALSE)/$G139*$F139,0))*$D139</f>
        <v>480155.89410498709</v>
      </c>
      <c r="MH139" s="1">
        <f>IF($E139+$I139+$D$7&lt;=MH$22,0,IF(MH$22-$D$7&gt;=$E139,VLOOKUP($C139,Input!$A$8:$HV$39,MATCH(MH$21,Input!$A$6:$HV$6,0),FALSE)/$G139*$F139,0))*$D139</f>
        <v>477837.91191471968</v>
      </c>
      <c r="MI139" s="1">
        <f>IF($E139+$I139+$D$7&lt;=MI$22,0,IF(MI$22-$D$7&gt;=$E139,VLOOKUP($C139,Input!$A$8:$HV$39,MATCH(MI$21,Input!$A$6:$HV$6,0),FALSE)/$G139*$F139,0))*$D139</f>
        <v>476290.39395144174</v>
      </c>
      <c r="MJ139" s="1">
        <f>IF($E139+$I139+$D$7&lt;=MJ$22,0,IF(MJ$22-$D$7&gt;=$E139,VLOOKUP($C139,Input!$A$8:$HV$39,MATCH(MJ$21,Input!$A$6:$HV$6,0),FALSE)/$G139*$F139,0))*$D139</f>
        <v>473663.5680786203</v>
      </c>
      <c r="MK139" s="1">
        <f>IF($E139+$I139+$D$7&lt;=MK$22,0,IF(MK$22-$D$7&gt;=$E139,VLOOKUP($C139,Input!$A$8:$HV$39,MATCH(MK$21,Input!$A$6:$HV$6,0),FALSE)/$G139*$F139,0))*$D139</f>
        <v>471925.37638120505</v>
      </c>
      <c r="ML139" s="1">
        <f>IF($E139+$I139+$D$7&lt;=ML$22,0,IF(ML$22-$D$7&gt;=$E139,VLOOKUP($C139,Input!$A$8:$HV$39,MATCH(ML$21,Input!$A$6:$HV$6,0),FALSE)/$G139*$F139,0))*$D139</f>
        <v>0</v>
      </c>
      <c r="MM139" s="1">
        <f>IF($E139+$I139+$D$7&lt;=MM$22,0,IF(MM$22-$D$7&gt;=$E139,VLOOKUP($C139,Input!$A$8:$HV$39,MATCH(MM$21,Input!$A$6:$HV$6,0),FALSE)/$G139*$F139,0))*$D139</f>
        <v>0</v>
      </c>
      <c r="MN139" s="1">
        <f>IF($E139+$I139+$D$7&lt;=MN$22,0,IF(MN$22-$D$7&gt;=$E139,VLOOKUP($C139,Input!$A$8:$HV$39,MATCH(MN$21,Input!$A$6:$HV$6,0),FALSE)/$G139*$F139,0))*$D139</f>
        <v>0</v>
      </c>
      <c r="MO139" s="1">
        <f>IF($E139+$I139+$D$7&lt;=MO$22,0,IF(MO$22-$D$7&gt;=$E139,VLOOKUP($C139,Input!$A$8:$HV$39,MATCH(MO$21,Input!$A$6:$HV$6,0),FALSE)/$G139*$F139,0))*$D139</f>
        <v>0</v>
      </c>
      <c r="MP139" s="1">
        <f>IF($E139+$I139+$D$7&lt;=MP$22,0,IF(MP$22-$D$7&gt;=$E139,VLOOKUP($C139,Input!$A$8:$HV$39,MATCH(MP$21,Input!$A$6:$HV$6,0),FALSE)/$G139*$F139,0))*$D139</f>
        <v>0</v>
      </c>
      <c r="MQ139" s="1">
        <f>IF($E139+$I139+$D$7&lt;=MQ$22,0,IF(MQ$22-$D$7&gt;=$E139,VLOOKUP($C139,Input!$A$8:$HV$39,MATCH(MQ$21,Input!$A$6:$HV$6,0),FALSE)/$G139*$F139,0))*$D139</f>
        <v>0</v>
      </c>
      <c r="MR139" s="1">
        <f>IF($E139+$I139+$D$7&lt;=MR$22,0,IF(MR$22-$D$7&gt;=$E139,VLOOKUP($C139,Input!$A$8:$HV$39,MATCH(MR$21,Input!$A$6:$HV$6,0),FALSE)/$G139*$F139,0))*$D139</f>
        <v>0</v>
      </c>
      <c r="MS139" s="1">
        <f>IF($E139+$I139+$D$7&lt;=MS$22,0,IF(MS$22-$D$7&gt;=$E139,VLOOKUP($C139,Input!$A$8:$HV$39,MATCH(MS$21,Input!$A$6:$HV$6,0),FALSE)/$G139*$F139,0))*$D139</f>
        <v>0</v>
      </c>
      <c r="MT139" s="1">
        <f>IF($E139+$I139+$D$7&lt;=MT$22,0,IF(MT$22-$D$7&gt;=$E139,VLOOKUP($C139,Input!$A$8:$HV$39,MATCH(MT$21,Input!$A$6:$HV$6,0),FALSE)/$G139*$F139,0))*$D139</f>
        <v>0</v>
      </c>
      <c r="MU139" s="1">
        <f>IF($E139+$I139+$D$7&lt;=MU$22,0,IF(MU$22-$D$7&gt;=$E139,VLOOKUP($C139,Input!$A$8:$HV$39,MATCH(MU$21,Input!$A$6:$HV$6,0),FALSE)/$G139*$F139,0))*$D139</f>
        <v>0</v>
      </c>
      <c r="MV139" s="1">
        <f>IF($E139+$I139+$D$7&lt;=MV$22,0,IF(MV$22-$D$7&gt;=$E139,VLOOKUP($C139,Input!$A$8:$HV$39,MATCH(MV$21,Input!$A$6:$HV$6,0),FALSE)/$G139*$F139,0))*$D139</f>
        <v>0</v>
      </c>
      <c r="MW139" s="1">
        <f>IF($E139+$I139+$D$7&lt;=MW$22,0,IF(MW$22-$D$7&gt;=$E139,VLOOKUP($C139,Input!$A$8:$HV$39,MATCH(MW$21,Input!$A$6:$HV$6,0),FALSE)/$G139*$F139,0))*$D139</f>
        <v>0</v>
      </c>
      <c r="MX139" s="1">
        <f>IF($E139+$I139+$D$7&lt;=MX$22,0,IF(MX$22-$D$7&gt;=$E139,VLOOKUP($C139,Input!$A$8:$HV$39,MATCH(MX$21,Input!$A$6:$HV$6,0),FALSE)/$G139*$F139,0))*$D139</f>
        <v>0</v>
      </c>
      <c r="MZ139" t="str">
        <f>VLOOKUP($C139,Input!$A$8:$HV$39,MATCH(MZ$21,Input!$A$6:$HV$6,0),FALSE)</f>
        <v>Electricity LCFS Credit ($/kWh)</v>
      </c>
      <c r="NA139" s="1">
        <f>IF($E139+$I139+$D$7&lt;=NA$22,0,IF(NA$22-$D$7&gt;=$E139,-VLOOKUP($C139,Input!$A$8:$HV$39,MATCH(NA$21,Input!$A$6:$HV$6,0),FALSE)/$G139*$F139,0))*$D139*$G$4/100</f>
        <v>0</v>
      </c>
      <c r="NB139" s="1">
        <f>IF($E139+$I139+$D$7&lt;=NB$22,0,IF(NB$22-$D$7&gt;=$E139,-VLOOKUP($C139,Input!$A$8:$HV$39,MATCH(NB$21,Input!$A$6:$HV$6,0),FALSE)/$G139*$F139,0))*$D139*$G$4/100</f>
        <v>0</v>
      </c>
      <c r="NC139" s="1">
        <f>IF($E139+$I139+$D$7&lt;=NC$22,0,IF(NC$22-$D$7&gt;=$E139,-VLOOKUP($C139,Input!$A$8:$HV$39,MATCH(NC$21,Input!$A$6:$HV$6,0),FALSE)/$G139*$F139,0))*$D139*$G$4/100</f>
        <v>0</v>
      </c>
      <c r="ND139" s="1">
        <f>IF($E139+$I139+$D$7&lt;=ND$22,0,IF(ND$22-$D$7&gt;=$E139,-VLOOKUP($C139,Input!$A$8:$HV$39,MATCH(ND$21,Input!$A$6:$HV$6,0),FALSE)/$G139*$F139,0))*$D139*$G$4/100</f>
        <v>0</v>
      </c>
      <c r="NE139" s="1">
        <f>IF($E139+$I139+$D$7&lt;=NE$22,0,IF(NE$22-$D$7&gt;=$E139,-VLOOKUP($C139,Input!$A$8:$HV$39,MATCH(NE$21,Input!$A$6:$HV$6,0),FALSE)/$G139*$F139,0))*$D139*$G$4/100</f>
        <v>0</v>
      </c>
      <c r="NF139" s="1">
        <f>IF($E139+$I139+$D$7&lt;=NF$22,0,IF(NF$22-$D$7&gt;=$E139,-VLOOKUP($C139,Input!$A$8:$HV$39,MATCH(NF$21,Input!$A$6:$HV$6,0),FALSE)/$G139*$F139,0))*$D139*$G$4/100</f>
        <v>0</v>
      </c>
      <c r="NG139" s="1">
        <f>IF($E139+$I139+$D$7&lt;=NG$22,0,IF(NG$22-$D$7&gt;=$E139,-VLOOKUP($C139,Input!$A$8:$HV$39,MATCH(NG$21,Input!$A$6:$HV$6,0),FALSE)/$G139*$F139,0))*$D139*$G$4/100</f>
        <v>0</v>
      </c>
      <c r="NH139" s="1">
        <f>IF($E139+$I139+$D$7&lt;=NH$22,0,IF(NH$22-$D$7&gt;=$E139,-VLOOKUP($C139,Input!$A$8:$HV$39,MATCH(NH$21,Input!$A$6:$HV$6,0),FALSE)/$G139*$F139,0))*$D139*$G$4/100</f>
        <v>0</v>
      </c>
      <c r="NI139" s="1">
        <f>IF($E139+$I139+$D$7&lt;=NI$22,0,IF(NI$22-$D$7&gt;=$E139,-VLOOKUP($C139,Input!$A$8:$HV$39,MATCH(NI$21,Input!$A$6:$HV$6,0),FALSE)/$G139*$F139,0))*$D139*$G$4/100</f>
        <v>-398814.01056000002</v>
      </c>
      <c r="NJ139" s="1">
        <f>IF($E139+$I139+$D$7&lt;=NJ$22,0,IF(NJ$22-$D$7&gt;=$E139,-VLOOKUP($C139,Input!$A$8:$HV$39,MATCH(NJ$21,Input!$A$6:$HV$6,0),FALSE)/$G139*$F139,0))*$D139*$G$4/100</f>
        <v>-398814.01056000002</v>
      </c>
      <c r="NK139" s="1">
        <f>IF($E139+$I139+$D$7&lt;=NK$22,0,IF(NK$22-$D$7&gt;=$E139,-VLOOKUP($C139,Input!$A$8:$HV$39,MATCH(NK$21,Input!$A$6:$HV$6,0),FALSE)/$G139*$F139,0))*$D139*$G$4/100</f>
        <v>-398814.01056000002</v>
      </c>
      <c r="NL139" s="1">
        <f>IF($E139+$I139+$D$7&lt;=NL$22,0,IF(NL$22-$D$7&gt;=$E139,-VLOOKUP($C139,Input!$A$8:$HV$39,MATCH(NL$21,Input!$A$6:$HV$6,0),FALSE)/$G139*$F139,0))*$D139*$G$4/100</f>
        <v>-398814.01056000002</v>
      </c>
      <c r="NM139" s="1">
        <f>IF($E139+$I139+$D$7&lt;=NM$22,0,IF(NM$22-$D$7&gt;=$E139,-VLOOKUP($C139,Input!$A$8:$HV$39,MATCH(NM$21,Input!$A$6:$HV$6,0),FALSE)/$G139*$F139,0))*$D139*$G$4/100</f>
        <v>-398814.01056000002</v>
      </c>
      <c r="NN139" s="1">
        <f>IF($E139+$I139+$D$7&lt;=NN$22,0,IF(NN$22-$D$7&gt;=$E139,-VLOOKUP($C139,Input!$A$8:$HV$39,MATCH(NN$21,Input!$A$6:$HV$6,0),FALSE)/$G139*$F139,0))*$D139*$G$4/100</f>
        <v>-398814.01056000002</v>
      </c>
      <c r="NO139" s="1">
        <f>IF($E139+$I139+$D$7&lt;=NO$22,0,IF(NO$22-$D$7&gt;=$E139,-VLOOKUP($C139,Input!$A$8:$HV$39,MATCH(NO$21,Input!$A$6:$HV$6,0),FALSE)/$G139*$F139,0))*$D139*$G$4/100</f>
        <v>-398814.01056000002</v>
      </c>
      <c r="NP139" s="1">
        <f>IF($E139+$I139+$D$7&lt;=NP$22,0,IF(NP$22-$D$7&gt;=$E139,-VLOOKUP($C139,Input!$A$8:$HV$39,MATCH(NP$21,Input!$A$6:$HV$6,0),FALSE)/$G139*$F139,0))*$D139*$G$4/100</f>
        <v>-398814.01056000002</v>
      </c>
      <c r="NQ139" s="1">
        <f>IF($E139+$I139+$D$7&lt;=NQ$22,0,IF(NQ$22-$D$7&gt;=$E139,-VLOOKUP($C139,Input!$A$8:$HV$39,MATCH(NQ$21,Input!$A$6:$HV$6,0),FALSE)/$G139*$F139,0))*$D139*$G$4/100</f>
        <v>-398814.01056000002</v>
      </c>
      <c r="NR139" s="1">
        <f>IF($E139+$I139+$D$7&lt;=NR$22,0,IF(NR$22-$D$7&gt;=$E139,-VLOOKUP($C139,Input!$A$8:$HV$39,MATCH(NR$21,Input!$A$6:$HV$6,0),FALSE)/$G139*$F139,0))*$D139*$G$4/100</f>
        <v>-398814.01056000002</v>
      </c>
      <c r="NS139" s="1">
        <f>IF($E139+$I139+$D$7&lt;=NS$22,0,IF(NS$22-$D$7&gt;=$E139,-VLOOKUP($C139,Input!$A$8:$HV$39,MATCH(NS$21,Input!$A$6:$HV$6,0),FALSE)/$G139*$F139,0))*$D139*$G$4/100</f>
        <v>-398814.01056000002</v>
      </c>
      <c r="NT139" s="1">
        <f>IF($E139+$I139+$D$7&lt;=NT$22,0,IF(NT$22-$D$7&gt;=$E139,-VLOOKUP($C139,Input!$A$8:$HV$39,MATCH(NT$21,Input!$A$6:$HV$6,0),FALSE)/$G139*$F139,0))*$D139*$G$4/100</f>
        <v>-398814.01056000002</v>
      </c>
      <c r="NU139" s="1">
        <f>IF($E139+$I139+$D$7&lt;=NU$22,0,IF(NU$22-$D$7&gt;=$E139,-VLOOKUP($C139,Input!$A$8:$HV$39,MATCH(NU$21,Input!$A$6:$HV$6,0),FALSE)/$G139*$F139,0))*$D139*$G$4/100</f>
        <v>-398814.01056000002</v>
      </c>
      <c r="NV139" s="1">
        <f>IF($E139+$I139+$D$7&lt;=NV$22,0,IF(NV$22-$D$7&gt;=$E139,-VLOOKUP($C139,Input!$A$8:$HV$39,MATCH(NV$21,Input!$A$6:$HV$6,0),FALSE)/$G139*$F139,0))*$D139*$G$4/100</f>
        <v>-398814.01056000002</v>
      </c>
      <c r="NW139" s="1">
        <f>IF($E139+$I139+$D$7&lt;=NW$22,0,IF(NW$22-$D$7&gt;=$E139,-VLOOKUP($C139,Input!$A$8:$HV$39,MATCH(NW$21,Input!$A$6:$HV$6,0),FALSE)/$G139*$F139,0))*$D139*$G$4/100</f>
        <v>0</v>
      </c>
      <c r="NX139" s="1">
        <f>IF($E139+$I139+$D$7&lt;=NX$22,0,IF(NX$22-$D$7&gt;=$E139,-VLOOKUP($C139,Input!$A$8:$HV$39,MATCH(NX$21,Input!$A$6:$HV$6,0),FALSE)/$G139*$F139,0))*$D139*$G$4/100</f>
        <v>0</v>
      </c>
      <c r="NY139" s="1">
        <f>IF($E139+$I139+$D$7&lt;=NY$22,0,IF(NY$22-$D$7&gt;=$E139,-VLOOKUP($C139,Input!$A$8:$HV$39,MATCH(NY$21,Input!$A$6:$HV$6,0),FALSE)/$G139*$F139,0))*$D139*$G$4/100</f>
        <v>0</v>
      </c>
      <c r="NZ139" s="1">
        <f>IF($E139+$I139+$D$7&lt;=NZ$22,0,IF(NZ$22-$D$7&gt;=$E139,-VLOOKUP($C139,Input!$A$8:$HV$39,MATCH(NZ$21,Input!$A$6:$HV$6,0),FALSE)/$G139*$F139,0))*$D139*$G$4/100</f>
        <v>0</v>
      </c>
      <c r="OA139" s="1">
        <f>IF($E139+$I139+$D$7&lt;=OA$22,0,IF(OA$22-$D$7&gt;=$E139,-VLOOKUP($C139,Input!$A$8:$HV$39,MATCH(OA$21,Input!$A$6:$HV$6,0),FALSE)/$G139*$F139,0))*$D139*$G$4/100</f>
        <v>0</v>
      </c>
      <c r="OB139" s="1">
        <f>IF($E139+$I139+$D$7&lt;=OB$22,0,IF(OB$22-$D$7&gt;=$E139,-VLOOKUP($C139,Input!$A$8:$HV$39,MATCH(OB$21,Input!$A$6:$HV$6,0),FALSE)/$G139*$F139,0))*$D139*$G$4/100</f>
        <v>0</v>
      </c>
      <c r="OC139" s="1">
        <f>IF($E139+$I139+$D$7&lt;=OC$22,0,IF(OC$22-$D$7&gt;=$E139,-VLOOKUP($C139,Input!$A$8:$HV$39,MATCH(OC$21,Input!$A$6:$HV$6,0),FALSE)/$G139*$F139,0))*$D139*$G$4/100</f>
        <v>0</v>
      </c>
      <c r="OD139" s="1">
        <f>IF($E139+$I139+$D$7&lt;=OD$22,0,IF(OD$22-$D$7&gt;=$E139,-VLOOKUP($C139,Input!$A$8:$HV$39,MATCH(OD$21,Input!$A$6:$HV$6,0),FALSE)/$G139*$F139,0))*$D139*$G$4/100</f>
        <v>0</v>
      </c>
      <c r="OE139" s="1">
        <f>IF($E139+$I139+$D$7&lt;=OE$22,0,IF(OE$22-$D$7&gt;=$E139,-VLOOKUP($C139,Input!$A$8:$HV$39,MATCH(OE$21,Input!$A$6:$HV$6,0),FALSE)/$G139*$F139,0))*$D139*$G$4/100</f>
        <v>0</v>
      </c>
      <c r="OF139" s="1">
        <f>IF($E139+$I139+$D$7&lt;=OF$22,0,IF(OF$22-$D$7&gt;=$E139,-VLOOKUP($C139,Input!$A$8:$HV$39,MATCH(OF$21,Input!$A$6:$HV$6,0),FALSE)/$G139*$F139,0))*$D139*$G$4/100</f>
        <v>0</v>
      </c>
      <c r="OG139" s="1">
        <f>IF($E139+$I139+$D$7&lt;=OG$22,0,IF(OG$22-$D$7&gt;=$E139,-VLOOKUP($C139,Input!$A$8:$HV$39,MATCH(OG$21,Input!$A$6:$HV$6,0),FALSE)/$G139*$F139,0))*$D139*$G$4/100</f>
        <v>0</v>
      </c>
      <c r="OH139" s="1">
        <f>IF($E139+$I139+$D$7&lt;=OH$22,0,IF(OH$22-$D$7&gt;=$E139,-VLOOKUP($C139,Input!$A$8:$HV$39,MATCH(OH$21,Input!$A$6:$HV$6,0),FALSE)/$G139*$F139,0))*$D139*$G$4/100</f>
        <v>0</v>
      </c>
      <c r="OI139" s="1">
        <f>IF($E139+$I139+$D$7&lt;=OI$22,0,IF(OI$22-$D$7&gt;=$E139,-VLOOKUP($C139,Input!$A$8:$HV$39,MATCH(OI$21,Input!$A$6:$HV$6,0),FALSE)/$G139*$F139,0))*$D139*$G$4/100</f>
        <v>0</v>
      </c>
      <c r="OK139" t="str">
        <f>VLOOKUP($C139,Input!$A$8:$HW$39,MATCH(OK$21,Input!$A$6:$HW$6,0),FALSE)</f>
        <v>Charger Inspection Maint ($/year)</v>
      </c>
      <c r="OL139" s="1">
        <f>IF($E139+$I139+$D$7&lt;=OL$22,0,IF(OL$22-$D$7&gt;=$E139,IF(COUNTIF($KZ139:LP139,"&gt;0")&gt;0,VLOOKUP($C139,Input!$A$8:$HV$21,MATCH($OK$21+COUNTIF($KZ139:LP139,"&gt;0"),Input!$A$6:$HV$6,0),FALSE),0),0))*$D139</f>
        <v>0</v>
      </c>
      <c r="OM139" s="1">
        <f>IF($E139+$I139+$D$7&lt;=OM$22,0,IF(OM$22-$D$7&gt;=$E139,IF(COUNTIF($KZ139:LQ139,"&gt;0")&gt;0,VLOOKUP($C139,Input!$A$8:$HV$21,MATCH($OK$21+COUNTIF($KZ139:LQ139,"&gt;0"),Input!$A$6:$HV$6,0),FALSE),0),0))*$D139</f>
        <v>0</v>
      </c>
      <c r="ON139" s="1">
        <f>IF($E139+$I139+$D$7&lt;=ON$22,0,IF(ON$22-$D$7&gt;=$E139,IF(COUNTIF($KZ139:LR139,"&gt;0")&gt;0,VLOOKUP($C139,Input!$A$8:$HV$21,MATCH($OK$21+COUNTIF($KZ139:LR139,"&gt;0"),Input!$A$6:$HV$6,0),FALSE),0),0))*$D139</f>
        <v>0</v>
      </c>
      <c r="OO139" s="1">
        <f>IF($E139+$I139+$D$7&lt;=OO$22,0,IF(OO$22-$D$7&gt;=$E139,IF(COUNTIF($KZ139:LS139,"&gt;0")&gt;0,VLOOKUP($C139,Input!$A$8:$HV$21,MATCH($OK$21+COUNTIF($KZ139:LS139,"&gt;0"),Input!$A$6:$HV$6,0),FALSE),0),0))*$D139</f>
        <v>0</v>
      </c>
      <c r="OP139" s="1">
        <f>IF($E139+$I139+$D$7&lt;=OP$22,0,IF(OP$22-$D$7&gt;=$E139,IF(COUNTIF($KZ139:LT139,"&gt;0")&gt;0,VLOOKUP($C139,Input!$A$8:$HV$21,MATCH($OK$21+COUNTIF($KZ139:LT139,"&gt;0"),Input!$A$6:$HV$6,0),FALSE),0),0))*$D139</f>
        <v>0</v>
      </c>
      <c r="OQ139" s="1">
        <f>IF($E139+$I139+$D$7&lt;=OQ$22,0,IF(OQ$22-$D$7&gt;=$E139,IF(COUNTIF($KZ139:LU139,"&gt;0")&gt;0,VLOOKUP($C139,Input!$A$8:$HV$21,MATCH($OK$21+COUNTIF($KZ139:LU139,"&gt;0"),Input!$A$6:$HV$6,0),FALSE),0),0))*$D139</f>
        <v>0</v>
      </c>
      <c r="OR139" s="1">
        <f>IF($E139+$I139+$D$7&lt;=OR$22,0,IF(OR$22-$D$7&gt;=$E139,IF(COUNTIF($KZ139:LV139,"&gt;0")&gt;0,VLOOKUP($C139,Input!$A$8:$HV$21,MATCH($OK$21+COUNTIF($KZ139:LV139,"&gt;0"),Input!$A$6:$HV$6,0),FALSE),0),0))*$D139</f>
        <v>0</v>
      </c>
      <c r="OS139" s="1">
        <f>IF($E139+$I139+$D$7&lt;=OS$22,0,IF(OS$22-$D$7&gt;=$E139,IF(COUNTIF($KZ139:LW139,"&gt;0")&gt;0,VLOOKUP($C139,Input!$A$8:$HV$21,MATCH($OK$21+COUNTIF($KZ139:LW139,"&gt;0"),Input!$A$6:$HV$6,0),FALSE),0),0))*$D139</f>
        <v>0</v>
      </c>
      <c r="OT139" s="1">
        <f>IF($E139+$I139+$D$7&lt;=OT$22,0,IF(OT$22-$D$7&gt;=$E139,IF(COUNTIF($KZ139:LX139,"&gt;0")&gt;0,VLOOKUP($C139,Input!$A$8:$HV$21,MATCH($OK$21+COUNTIF($KZ139:LX139,"&gt;0"),Input!$A$6:$HV$6,0),FALSE),0),0))*$D139</f>
        <v>23500</v>
      </c>
      <c r="OU139" s="1">
        <f>IF($E139+$I139+$D$7&lt;=OU$22,0,IF(OU$22-$D$7&gt;=$E139,IF(COUNTIF($KZ139:LY139,"&gt;0")&gt;0,VLOOKUP($C139,Input!$A$8:$HV$21,MATCH($OK$21+COUNTIF($KZ139:LY139,"&gt;0"),Input!$A$6:$HV$6,0),FALSE),0),0))*$D139</f>
        <v>23500</v>
      </c>
      <c r="OV139" s="1">
        <f>IF($E139+$I139+$D$7&lt;=OV$22,0,IF(OV$22-$D$7&gt;=$E139,IF(COUNTIF($KZ139:LZ139,"&gt;0")&gt;0,VLOOKUP($C139,Input!$A$8:$HV$21,MATCH($OK$21+COUNTIF($KZ139:LZ139,"&gt;0"),Input!$A$6:$HV$6,0),FALSE),0),0))*$D139</f>
        <v>23500</v>
      </c>
      <c r="OW139" s="1">
        <f>IF($E139+$I139+$D$7&lt;=OW$22,0,IF(OW$22-$D$7&gt;=$E139,IF(COUNTIF($KZ139:MA139,"&gt;0")&gt;0,VLOOKUP($C139,Input!$A$8:$HV$21,MATCH($OK$21+COUNTIF($KZ139:MA139,"&gt;0"),Input!$A$6:$HV$6,0),FALSE),0),0))*$D139</f>
        <v>23500</v>
      </c>
      <c r="OX139" s="1">
        <f>IF($E139+$I139+$D$7&lt;=OX$22,0,IF(OX$22-$D$7&gt;=$E139,IF(COUNTIF($KZ139:MB139,"&gt;0")&gt;0,VLOOKUP($C139,Input!$A$8:$HV$21,MATCH($OK$21+COUNTIF($KZ139:MB139,"&gt;0"),Input!$A$6:$HV$6,0),FALSE),0),0))*$D139</f>
        <v>23500</v>
      </c>
      <c r="OY139" s="1">
        <f>IF($E139+$I139+$D$7&lt;=OY$22,0,IF(OY$22-$D$7&gt;=$E139,IF(COUNTIF($KZ139:MC139,"&gt;0")&gt;0,VLOOKUP($C139,Input!$A$8:$HV$21,MATCH($OK$21+COUNTIF($KZ139:MC139,"&gt;0"),Input!$A$6:$HV$6,0),FALSE),0),0))*$D139</f>
        <v>23500</v>
      </c>
      <c r="OZ139" s="1">
        <f>IF($E139+$I139+$D$7&lt;=OZ$22,0,IF(OZ$22-$D$7&gt;=$E139,IF(COUNTIF($KZ139:MD139,"&gt;0")&gt;0,VLOOKUP($C139,Input!$A$8:$HV$21,MATCH($OK$21+COUNTIF($KZ139:MD139,"&gt;0"),Input!$A$6:$HV$6,0),FALSE),0),0))*$D139</f>
        <v>23500</v>
      </c>
      <c r="PA139" s="1">
        <f>IF($E139+$I139+$D$7&lt;=PA$22,0,IF(PA$22-$D$7&gt;=$E139,IF(COUNTIF($KZ139:ME139,"&gt;0")&gt;0,VLOOKUP($C139,Input!$A$8:$HV$21,MATCH($OK$21+COUNTIF($KZ139:ME139,"&gt;0"),Input!$A$6:$HV$6,0),FALSE),0),0))*$D139</f>
        <v>23500</v>
      </c>
      <c r="PB139" s="1">
        <f>IF($E139+$I139+$D$7&lt;=PB$22,0,IF(PB$22-$D$7&gt;=$E139,IF(COUNTIF($KZ139:MF139,"&gt;0")&gt;0,VLOOKUP($C139,Input!$A$8:$HV$21,MATCH($OK$21+COUNTIF($KZ139:MF139,"&gt;0"),Input!$A$6:$HV$6,0),FALSE),0),0))*$D139</f>
        <v>23500</v>
      </c>
      <c r="PC139" s="1">
        <f>IF($E139+$I139+$D$7&lt;=PC$22,0,IF(PC$22-$D$7&gt;=$E139,IF(COUNTIF($KZ139:MG139,"&gt;0")&gt;0,VLOOKUP($C139,Input!$A$8:$HV$21,MATCH($OK$21+COUNTIF($KZ139:MG139,"&gt;0"),Input!$A$6:$HV$6,0),FALSE),0),0))*$D139</f>
        <v>23500</v>
      </c>
      <c r="PD139" s="1">
        <f>IF($E139+$I139+$D$7&lt;=PD$22,0,IF(PD$22-$D$7&gt;=$E139,IF(COUNTIF($KZ139:MH139,"&gt;0")&gt;0,VLOOKUP($C139,Input!$A$8:$HV$21,MATCH($OK$21+COUNTIF($KZ139:MH139,"&gt;0"),Input!$A$6:$HV$6,0),FALSE),0),0))*$D139</f>
        <v>23500</v>
      </c>
      <c r="PE139" s="1">
        <f>IF($E139+$I139+$D$7&lt;=PE$22,0,IF(PE$22-$D$7&gt;=$E139,IF(COUNTIF($KZ139:MI139,"&gt;0")&gt;0,VLOOKUP($C139,Input!$A$8:$HV$21,MATCH($OK$21+COUNTIF($KZ139:MI139,"&gt;0"),Input!$A$6:$HV$6,0),FALSE),0),0))*$D139</f>
        <v>23500</v>
      </c>
      <c r="PF139" s="1">
        <f>IF($E139+$I139+$D$7&lt;=PF$22,0,IF(PF$22-$D$7&gt;=$E139,IF(COUNTIF($KZ139:MJ139,"&gt;0")&gt;0,VLOOKUP($C139,Input!$A$8:$HV$21,MATCH($OK$21+COUNTIF($KZ139:MJ139,"&gt;0"),Input!$A$6:$HV$6,0),FALSE),0),0))*$D139</f>
        <v>23500</v>
      </c>
      <c r="PG139" s="1">
        <f>IF($E139+$I139+$D$7&lt;=PG$22,0,IF(PG$22-$D$7&gt;=$E139,IF(COUNTIF($KZ139:MK139,"&gt;0")&gt;0,VLOOKUP($C139,Input!$A$8:$HV$21,MATCH($OK$21+COUNTIF($KZ139:MK139,"&gt;0"),Input!$A$6:$HV$6,0),FALSE),0),0))*$D139</f>
        <v>23500</v>
      </c>
      <c r="PH139" s="1">
        <f>IF($E139+$I139+$D$7&lt;=PH$22,0,IF(PH$22-$D$7&gt;=$E139,IF(COUNTIF($KZ139:ML139,"&gt;0")&gt;0,VLOOKUP($C139,Input!$A$8:$HV$21,MATCH($OK$21+COUNTIF($KZ139:ML139,"&gt;0"),Input!$A$6:$HV$6,0),FALSE),0),0))*$D139</f>
        <v>0</v>
      </c>
      <c r="PI139" s="1">
        <f>IF($E139+$I139+$D$7&lt;=PI$22,0,IF(PI$22-$D$7&gt;=$E139,IF(COUNTIF($KZ139:MM139,"&gt;0")&gt;0,VLOOKUP($C139,Input!$A$8:$HV$21,MATCH($OK$21+COUNTIF($KZ139:MM139,"&gt;0"),Input!$A$6:$HV$6,0),FALSE),0),0))*$D139</f>
        <v>0</v>
      </c>
      <c r="PJ139" s="1">
        <f>IF($E139+$I139+$D$7&lt;=PJ$22,0,IF(PJ$22-$D$7&gt;=$E139,IF(COUNTIF($KZ139:MN139,"&gt;0")&gt;0,VLOOKUP($C139,Input!$A$8:$HV$21,MATCH($OK$21+COUNTIF($KZ139:MN139,"&gt;0"),Input!$A$6:$HV$6,0),FALSE),0),0))*$D139</f>
        <v>0</v>
      </c>
      <c r="PK139" s="1">
        <f>IF($E139+$I139+$D$7&lt;=PK$22,0,IF(PK$22-$D$7&gt;=$E139,IF(COUNTIF($KZ139:MO139,"&gt;0")&gt;0,VLOOKUP($C139,Input!$A$8:$HV$21,MATCH($OK$21+COUNTIF($KZ139:MO139,"&gt;0"),Input!$A$6:$HV$6,0),FALSE),0),0))*$D139</f>
        <v>0</v>
      </c>
      <c r="PL139" s="1">
        <f>IF($E139+$I139+$D$7&lt;=PL$22,0,IF(PL$22-$D$7&gt;=$E139,IF(COUNTIF($KZ139:MP139,"&gt;0")&gt;0,VLOOKUP($C139,Input!$A$8:$HV$21,MATCH($OK$21+COUNTIF($KZ139:MP139,"&gt;0"),Input!$A$6:$HV$6,0),FALSE),0),0))*$D139</f>
        <v>0</v>
      </c>
      <c r="PM139" s="1">
        <f>IF($E139+$I139+$D$7&lt;=PM$22,0,IF(PM$22-$D$7&gt;=$E139,IF(COUNTIF($KZ139:MQ139,"&gt;0")&gt;0,VLOOKUP($C139,Input!$A$8:$HV$21,MATCH($OK$21+COUNTIF($KZ139:MQ139,"&gt;0"),Input!$A$6:$HV$6,0),FALSE),0),0))*$D139</f>
        <v>0</v>
      </c>
      <c r="PN139" s="1">
        <f>IF($E139+$I139+$D$7&lt;=PN$22,0,IF(PN$22-$D$7&gt;=$E139,IF(COUNTIF($KZ139:MR139,"&gt;0")&gt;0,VLOOKUP($C139,Input!$A$8:$HV$21,MATCH($OK$21+COUNTIF($KZ139:MR139,"&gt;0"),Input!$A$6:$HV$6,0),FALSE),0),0))*$D139</f>
        <v>0</v>
      </c>
      <c r="PO139" s="1">
        <f>IF($E139+$I139+$D$7&lt;=PO$22,0,IF(PO$22-$D$7&gt;=$E139,IF(COUNTIF($KZ139:MS139,"&gt;0")&gt;0,VLOOKUP($C139,Input!$A$8:$HV$21,MATCH($OK$21+COUNTIF($KZ139:MS139,"&gt;0"),Input!$A$6:$HV$6,0),FALSE),0),0))*$D139</f>
        <v>0</v>
      </c>
      <c r="PP139" s="1">
        <f>IF($E139+$I139+$D$7&lt;=PP$22,0,IF(PP$22-$D$7&gt;=$E139,IF(COUNTIF($KZ139:MT139,"&gt;0")&gt;0,VLOOKUP($C139,Input!$A$8:$HV$21,MATCH($OK$21+COUNTIF($KZ139:MT139,"&gt;0"),Input!$A$6:$HV$6,0),FALSE),0),0))*$D139</f>
        <v>0</v>
      </c>
      <c r="PQ139" s="1">
        <f>IF($E139+$I139+$D$7&lt;=PQ$22,0,IF(PQ$22-$D$7&gt;=$E139,IF(COUNTIF($KZ139:MU139,"&gt;0")&gt;0,VLOOKUP($C139,Input!$A$8:$HV$21,MATCH($OK$21+COUNTIF($KZ139:MU139,"&gt;0"),Input!$A$6:$HV$6,0),FALSE),0),0))*$D139</f>
        <v>0</v>
      </c>
      <c r="PR139" s="1">
        <f>IF($E139+$I139+$D$7&lt;=PR$22,0,IF(PR$22-$D$7&gt;=$E139,IF(COUNTIF($KZ139:MV139,"&gt;0")&gt;0,VLOOKUP($C139,Input!$A$8:$HV$21,MATCH($OK$21+COUNTIF($KZ139:MV139,"&gt;0"),Input!$A$6:$HV$6,0),FALSE),0),0))*$D139</f>
        <v>0</v>
      </c>
      <c r="PS139" s="1">
        <f>IF($E139+$I139+$D$7&lt;=PS$22,0,IF(PS$22-$D$7&gt;=$E139,IF(COUNTIF($KZ139:MW139,"&gt;0")&gt;0,VLOOKUP($C139,Input!$A$8:$HV$21,MATCH($OK$21+COUNTIF($KZ139:MW139,"&gt;0"),Input!$A$6:$HV$6,0),FALSE),0),0))*$D139</f>
        <v>0</v>
      </c>
      <c r="PT139" s="1">
        <f>IF($E139+$I139+$D$7&lt;=PT$22,0,IF(PT$22-$D$7&gt;=$E139,IF(COUNTIF($KZ139:MX139,"&gt;0")&gt;0,VLOOKUP($C139,Input!$A$8:$HV$21,MATCH($OK$21+COUNTIF($KZ139:MX139,"&gt;0"),Input!$A$6:$HV$6,0),FALSE),0),0))*$D139</f>
        <v>0</v>
      </c>
      <c r="PV139" s="1" t="str">
        <f t="shared" si="871"/>
        <v>2024 MY All In - 40' Proterra 440 kWh {47 Buses}</v>
      </c>
      <c r="PW139" s="1">
        <f t="shared" si="951"/>
        <v>0</v>
      </c>
      <c r="PX139" s="1">
        <f t="shared" si="952"/>
        <v>0</v>
      </c>
      <c r="PY139" s="1">
        <f t="shared" si="953"/>
        <v>0</v>
      </c>
      <c r="PZ139" s="1">
        <f t="shared" si="954"/>
        <v>0</v>
      </c>
      <c r="QA139" s="1">
        <f t="shared" si="955"/>
        <v>0</v>
      </c>
      <c r="QB139" s="1">
        <f t="shared" si="956"/>
        <v>0</v>
      </c>
      <c r="QC139" s="1">
        <f t="shared" si="957"/>
        <v>0</v>
      </c>
      <c r="QD139" s="1">
        <f t="shared" si="958"/>
        <v>0</v>
      </c>
      <c r="QE139" s="1">
        <f t="shared" si="959"/>
        <v>42117340.097714864</v>
      </c>
      <c r="QF139" s="1">
        <f t="shared" si="960"/>
        <v>1230628.2592312433</v>
      </c>
      <c r="QG139" s="1">
        <f t="shared" si="961"/>
        <v>1240704.530162306</v>
      </c>
      <c r="QH139" s="1">
        <f t="shared" si="962"/>
        <v>1241493.0268164889</v>
      </c>
      <c r="QI139" s="1">
        <f t="shared" si="963"/>
        <v>1242119.5481525783</v>
      </c>
      <c r="QJ139" s="1">
        <f t="shared" si="964"/>
        <v>1238911.023035303</v>
      </c>
      <c r="QK139" s="1">
        <f t="shared" si="965"/>
        <v>5936512.6910351422</v>
      </c>
      <c r="QL139" s="1">
        <f t="shared" si="966"/>
        <v>1235910.2449076995</v>
      </c>
      <c r="QM139" s="1">
        <f t="shared" si="967"/>
        <v>1235451.7800380229</v>
      </c>
      <c r="QN139" s="1">
        <f t="shared" si="968"/>
        <v>1232841.8835449871</v>
      </c>
      <c r="QO139" s="1">
        <f t="shared" si="969"/>
        <v>1230523.9013547197</v>
      </c>
      <c r="QP139" s="1">
        <f t="shared" si="970"/>
        <v>1228976.3833914415</v>
      </c>
      <c r="QQ139" s="1">
        <f t="shared" si="971"/>
        <v>1226349.5575186203</v>
      </c>
      <c r="QR139" s="1">
        <f t="shared" si="972"/>
        <v>1224611.3658212048</v>
      </c>
      <c r="QS139" s="1">
        <f t="shared" si="973"/>
        <v>0</v>
      </c>
      <c r="QT139" s="1">
        <f t="shared" si="974"/>
        <v>0</v>
      </c>
      <c r="QU139" s="1">
        <f t="shared" si="975"/>
        <v>0</v>
      </c>
      <c r="QV139" s="1">
        <f t="shared" si="976"/>
        <v>0</v>
      </c>
      <c r="QW139" s="1">
        <f t="shared" si="977"/>
        <v>0</v>
      </c>
      <c r="QX139" s="1">
        <f t="shared" si="978"/>
        <v>0</v>
      </c>
      <c r="QY139" s="1">
        <f t="shared" si="979"/>
        <v>0</v>
      </c>
      <c r="QZ139" s="1">
        <f t="shared" si="980"/>
        <v>0</v>
      </c>
      <c r="RA139" s="1">
        <f t="shared" si="981"/>
        <v>0</v>
      </c>
      <c r="RB139" s="1">
        <f t="shared" si="982"/>
        <v>0</v>
      </c>
      <c r="RC139" s="1">
        <f t="shared" si="983"/>
        <v>0</v>
      </c>
      <c r="RD139" s="1">
        <f t="shared" si="984"/>
        <v>0</v>
      </c>
      <c r="RE139" s="1">
        <f t="shared" si="985"/>
        <v>0</v>
      </c>
      <c r="RF139" s="1">
        <f t="shared" si="986"/>
        <v>62862374.292724632</v>
      </c>
      <c r="RG139" s="1">
        <f t="shared" si="987"/>
        <v>46720669.188741006</v>
      </c>
      <c r="RH139" s="72"/>
      <c r="RI139" s="91"/>
    </row>
    <row r="140" spans="1:477" x14ac:dyDescent="0.25">
      <c r="A140" s="89"/>
      <c r="B140" s="148">
        <v>0.5</v>
      </c>
      <c r="C140" s="111" t="s">
        <v>78</v>
      </c>
      <c r="D140" s="85">
        <f t="shared" si="913"/>
        <v>117</v>
      </c>
      <c r="E140" s="83">
        <f t="shared" si="988"/>
        <v>2025</v>
      </c>
      <c r="F140" s="68">
        <f t="shared" si="870"/>
        <v>40000</v>
      </c>
      <c r="G140" s="69">
        <f>VLOOKUP($C140,Input!$A$8:$HV$39,MATCH(G$21,Input!$A$6:$HV$6,0),FALSE)</f>
        <v>0.47619047619047616</v>
      </c>
      <c r="H140" s="123">
        <f>VLOOKUP($C140,Input!$A$8:$HV$39,MATCH(H$21,Input!$A$6:$HV$6,0),FALSE)</f>
        <v>0</v>
      </c>
      <c r="I140" s="70">
        <f>VLOOKUP($C140,Input!$A$8:$HV$39,MATCH(I$21,Input!$A$6:$HV$6,0),FALSE)</f>
        <v>14</v>
      </c>
      <c r="J140" s="1">
        <f>+IF($E140=J$22,VLOOKUP($C140,Input!$A$8:$AN$39,MATCH(J$21,Input!$A$6:$AN$6,0),FALSE)+$H140,0)*$D140</f>
        <v>0</v>
      </c>
      <c r="K140" s="1">
        <f>+IF($E140=K$22,VLOOKUP($C140,Input!$A$8:$AN$39,MATCH(K$21,Input!$A$6:$AN$6,0),FALSE)+$H140,0)*$D140</f>
        <v>0</v>
      </c>
      <c r="L140" s="1">
        <f>+IF($E140=L$22,VLOOKUP($C140,Input!$A$8:$AN$39,MATCH(L$21,Input!$A$6:$AN$6,0),FALSE)+$H140,0)*$D140</f>
        <v>0</v>
      </c>
      <c r="M140" s="1">
        <f>+IF($E140=M$22,VLOOKUP($C140,Input!$A$8:$AN$39,MATCH(M$21,Input!$A$6:$AN$6,0),FALSE)+$H140,0)*$D140</f>
        <v>0</v>
      </c>
      <c r="N140" s="1">
        <f>+IF($E140=N$22,VLOOKUP($C140,Input!$A$8:$AN$39,MATCH(N$21,Input!$A$6:$AN$6,0),FALSE)+$H140,0)*$D140</f>
        <v>0</v>
      </c>
      <c r="O140" s="1">
        <f>+IF($E140=O$22,VLOOKUP($C140,Input!$A$8:$AN$39,MATCH(O$21,Input!$A$6:$AN$6,0),FALSE)+$H140,0)*$D140</f>
        <v>0</v>
      </c>
      <c r="P140" s="1">
        <f>+IF($E140=P$22,VLOOKUP($C140,Input!$A$8:$AN$39,MATCH(P$21,Input!$A$6:$AN$6,0),FALSE)+$H140,0)*$D140</f>
        <v>0</v>
      </c>
      <c r="Q140" s="1">
        <f>+IF($E140=Q$22,VLOOKUP($C140,Input!$A$8:$AN$39,MATCH(Q$21,Input!$A$6:$AN$6,0),FALSE)+$H140,0)*$D140</f>
        <v>0</v>
      </c>
      <c r="R140" s="1">
        <f>+IF($E140=R$22,VLOOKUP($C140,Input!$A$8:$AN$39,MATCH(R$21,Input!$A$6:$AN$6,0),FALSE)+$H140,0)*$D140</f>
        <v>0</v>
      </c>
      <c r="S140" s="1">
        <f>+IF($E140=S$22,VLOOKUP($C140,Input!$A$8:$AN$39,MATCH(S$21,Input!$A$6:$AN$6,0),FALSE)+$H140,0)*$D140</f>
        <v>87484320.609862134</v>
      </c>
      <c r="T140" s="1">
        <f>+IF($E140=T$22,VLOOKUP($C140,Input!$A$8:$AN$39,MATCH(T$21,Input!$A$6:$AN$6,0),FALSE)+$H140,0)*$D140</f>
        <v>0</v>
      </c>
      <c r="U140" s="1">
        <f>+IF($E140=U$22,VLOOKUP($C140,Input!$A$8:$AN$39,MATCH(U$21,Input!$A$6:$AN$6,0),FALSE)+$H140,0)*$D140</f>
        <v>0</v>
      </c>
      <c r="V140" s="1">
        <f>+IF($E140=V$22,VLOOKUP($C140,Input!$A$8:$AN$39,MATCH(V$21,Input!$A$6:$AN$6,0),FALSE)+$H140,0)*$D140</f>
        <v>0</v>
      </c>
      <c r="W140" s="1">
        <f>+IF($E140=W$22,VLOOKUP($C140,Input!$A$8:$AN$39,MATCH(W$21,Input!$A$6:$AN$6,0),FALSE)+$H140,0)*$D140</f>
        <v>0</v>
      </c>
      <c r="X140" s="1">
        <f>+IF($E140=X$22,VLOOKUP($C140,Input!$A$8:$AN$39,MATCH(X$21,Input!$A$6:$AN$6,0),FALSE)+$H140,0)*$D140</f>
        <v>0</v>
      </c>
      <c r="Y140" s="1">
        <f>+IF($E140=Y$22,VLOOKUP($C140,Input!$A$8:$AN$39,MATCH(Y$21,Input!$A$6:$AN$6,0),FALSE)+$H140,0)*$D140</f>
        <v>0</v>
      </c>
      <c r="Z140" s="1">
        <f>+IF($E140=Z$22,VLOOKUP($C140,Input!$A$8:$AN$39,MATCH(Z$21,Input!$A$6:$AN$6,0),FALSE)+$H140,0)*$D140</f>
        <v>0</v>
      </c>
      <c r="AA140" s="1">
        <f>+IF($E140=AA$22,VLOOKUP($C140,Input!$A$8:$AN$39,MATCH(AA$21,Input!$A$6:$AN$6,0),FALSE)+$H140,0)*$D140</f>
        <v>0</v>
      </c>
      <c r="AB140" s="1">
        <f>+IF($E140=AB$22,VLOOKUP($C140,Input!$A$8:$AN$39,MATCH(AB$21,Input!$A$6:$AN$6,0),FALSE)+$H140,0)*$D140</f>
        <v>0</v>
      </c>
      <c r="AC140" s="1">
        <f>+IF($E140=AC$22,VLOOKUP($C140,Input!$A$8:$AN$39,MATCH(AC$21,Input!$A$6:$AN$6,0),FALSE)+$H140,0)*$D140</f>
        <v>0</v>
      </c>
      <c r="AD140" s="1">
        <f>+IF($E140=AD$22,VLOOKUP($C140,Input!$A$8:$AN$39,MATCH(AD$21,Input!$A$6:$AN$6,0),FALSE)+$H140,0)*$D140</f>
        <v>0</v>
      </c>
      <c r="AE140" s="1">
        <f>+IF($E140=AE$22,VLOOKUP($C140,Input!$A$8:$AN$39,MATCH(AE$21,Input!$A$6:$AN$6,0),FALSE)+$H140,0)*$D140</f>
        <v>0</v>
      </c>
      <c r="AF140" s="1">
        <f>+IF($E140=AF$22,VLOOKUP($C140,Input!$A$8:$AN$39,MATCH(AF$21,Input!$A$6:$AN$6,0),FALSE)+$H140,0)*$D140</f>
        <v>0</v>
      </c>
      <c r="AG140" s="1">
        <f>+IF($E140=AG$22,VLOOKUP($C140,Input!$A$8:$AN$39,MATCH(AG$21,Input!$A$6:$AN$6,0),FALSE)+$H140,0)*$D140</f>
        <v>0</v>
      </c>
      <c r="AH140" s="1">
        <f>+IF($E140=AH$22,VLOOKUP($C140,Input!$A$8:$AN$39,MATCH(AH$21,Input!$A$6:$AN$6,0),FALSE)+$H140,0)*$D140</f>
        <v>0</v>
      </c>
      <c r="AI140" s="1">
        <f>+IF($E140=AI$22,VLOOKUP($C140,Input!$A$8:$AN$39,MATCH(AI$21,Input!$A$6:$AN$6,0),FALSE)+$H140,0)*$D140</f>
        <v>0</v>
      </c>
      <c r="AJ140" s="1">
        <f>+IF($E140=AJ$22,VLOOKUP($C140,Input!$A$8:$AN$39,MATCH(AJ$21,Input!$A$6:$AN$6,0),FALSE)+$H140,0)*$D140</f>
        <v>0</v>
      </c>
      <c r="AK140" s="1">
        <f>+IF($E140=AK$22,VLOOKUP($C140,Input!$A$8:$AN$39,MATCH(AK$21,Input!$A$6:$AN$6,0),FALSE)+$H140,0)*$D140</f>
        <v>0</v>
      </c>
      <c r="AL140" s="1">
        <f>+IF($E140=AL$22,VLOOKUP($C140,Input!$A$8:$AN$39,MATCH(AL$21,Input!$A$6:$AN$6,0),FALSE)+$H140,0)*$D140</f>
        <v>0</v>
      </c>
      <c r="AM140" s="1">
        <f>+IF($E140=AM$22,VLOOKUP($C140,Input!$A$8:$AN$39,MATCH(AM$21,Input!$A$6:$AN$6,0),FALSE)+$H140,0)*$D140</f>
        <v>0</v>
      </c>
      <c r="AN140" s="1">
        <f>+IF($E140=AN$22,VLOOKUP($C140,Input!$A$8:$AN$39,MATCH(AN$21,Input!$A$6:$AN$6,0),FALSE)+$H140,0)*$D140</f>
        <v>0</v>
      </c>
      <c r="AO140" s="1">
        <f>+IF($E140=AO$22,VLOOKUP($C140,Input!$A$8:$AN$39,MATCH(AO$21,Input!$A$6:$AN$6,0),FALSE)+$H140,0)*$D140</f>
        <v>0</v>
      </c>
      <c r="AP140" s="1">
        <f>+IF($E140=AP$22,VLOOKUP($C140,Input!$A$8:$AN$39,MATCH(AP$21,Input!$A$6:$AN$6,0),FALSE)+$H140,0)*$D140</f>
        <v>0</v>
      </c>
      <c r="AQ140" s="1">
        <f>+IF($E140=AQ$22,VLOOKUP($C140,Input!$A$8:$AN$39,MATCH(AQ$21,Input!$A$6:$AN$6,0),FALSE)+$H140,0)*$D140</f>
        <v>0</v>
      </c>
      <c r="AR140" s="1">
        <f>+IF($E140=AR$22,VLOOKUP($C140,Input!$A$8:$AN$39,MATCH(AR$21,Input!$A$6:$AN$6,0),FALSE)+$H140,0)*$D140</f>
        <v>0</v>
      </c>
      <c r="AT140" t="str">
        <f>VLOOKUP($C140,Input!$A$8:$HV$39,MATCH(AT$21,Input!$A$6:$HV$6,0),FALSE)</f>
        <v>Parts and administrative cost</v>
      </c>
      <c r="AU140" s="1">
        <f>+IF($E140=AU$22,VLOOKUP($C140,Input!$A$8:$HV$39,MATCH(AU$21,Input!$A$6:$HV$6,0),FALSE),0)*$D140</f>
        <v>0</v>
      </c>
      <c r="AV140" s="1">
        <f>+IF($E140=AV$22,VLOOKUP($C140,Input!$A$8:$HV$39,MATCH(AV$21,Input!$A$6:$HV$6,0),FALSE),0)*$D140</f>
        <v>0</v>
      </c>
      <c r="AW140" s="1">
        <f>+IF($E140=AW$22,VLOOKUP($C140,Input!$A$8:$HV$39,MATCH(AW$21,Input!$A$6:$HV$6,0),FALSE),0)*$D140</f>
        <v>0</v>
      </c>
      <c r="AX140" s="1">
        <f>+IF($E140=AX$22,VLOOKUP($C140,Input!$A$8:$HV$39,MATCH(AX$21,Input!$A$6:$HV$6,0),FALSE),0)*$D140</f>
        <v>0</v>
      </c>
      <c r="AY140" s="1">
        <f>+IF($E140=AY$22,VLOOKUP($C140,Input!$A$8:$HV$39,MATCH(AY$21,Input!$A$6:$HV$6,0),FALSE),0)*$D140</f>
        <v>0</v>
      </c>
      <c r="AZ140" s="1">
        <f>+IF($E140=AZ$22,VLOOKUP($C140,Input!$A$8:$HV$39,MATCH(AZ$21,Input!$A$6:$HV$6,0),FALSE),0)*$D140</f>
        <v>0</v>
      </c>
      <c r="BA140" s="1">
        <f>+IF($E140=BA$22,VLOOKUP($C140,Input!$A$8:$HV$39,MATCH(BA$21,Input!$A$6:$HV$6,0),FALSE),0)*$D140</f>
        <v>0</v>
      </c>
      <c r="BB140" s="1">
        <f>+IF($E140=BB$22,VLOOKUP($C140,Input!$A$8:$HV$39,MATCH(BB$21,Input!$A$6:$HV$6,0),FALSE),0)*$D140</f>
        <v>0</v>
      </c>
      <c r="BC140" s="1">
        <f>+IF($E140=BC$22,VLOOKUP($C140,Input!$A$8:$HV$39,MATCH(BC$21,Input!$A$6:$HV$6,0),FALSE),0)*$D140</f>
        <v>0</v>
      </c>
      <c r="BD140" s="1">
        <f>+IF($E140=BD$22,VLOOKUP($C140,Input!$A$8:$HV$39,MATCH(BD$21,Input!$A$6:$HV$6,0),FALSE),0)*$D140</f>
        <v>2187108.0152465533</v>
      </c>
      <c r="BE140" s="1">
        <f>+IF($E140=BE$22,VLOOKUP($C140,Input!$A$8:$HV$39,MATCH(BE$21,Input!$A$6:$HV$6,0),FALSE),0)*$D140</f>
        <v>0</v>
      </c>
      <c r="BF140" s="1">
        <f>+IF($E140=BF$22,VLOOKUP($C140,Input!$A$8:$HV$39,MATCH(BF$21,Input!$A$6:$HV$6,0),FALSE),0)*$D140</f>
        <v>0</v>
      </c>
      <c r="BG140" s="1">
        <f>+IF($E140=BG$22,VLOOKUP($C140,Input!$A$8:$HV$39,MATCH(BG$21,Input!$A$6:$HV$6,0),FALSE),0)*$D140</f>
        <v>0</v>
      </c>
      <c r="BH140" s="1">
        <f>+IF($E140=BH$22,VLOOKUP($C140,Input!$A$8:$HV$39,MATCH(BH$21,Input!$A$6:$HV$6,0),FALSE),0)*$D140</f>
        <v>0</v>
      </c>
      <c r="BI140" s="1">
        <f>+IF($E140=BI$22,VLOOKUP($C140,Input!$A$8:$HV$39,MATCH(BI$21,Input!$A$6:$HV$6,0),FALSE),0)*$D140</f>
        <v>0</v>
      </c>
      <c r="BJ140" s="1">
        <f>+IF($E140=BJ$22,VLOOKUP($C140,Input!$A$8:$HV$39,MATCH(BJ$21,Input!$A$6:$HV$6,0),FALSE),0)*$D140</f>
        <v>0</v>
      </c>
      <c r="BK140" s="1">
        <f>+IF($E140=BK$22,VLOOKUP($C140,Input!$A$8:$HV$39,MATCH(BK$21,Input!$A$6:$HV$6,0),FALSE),0)*$D140</f>
        <v>0</v>
      </c>
      <c r="BL140" s="1">
        <f>+IF($E140=BL$22,VLOOKUP($C140,Input!$A$8:$HV$39,MATCH(BL$21,Input!$A$6:$HV$6,0),FALSE),0)*$D140</f>
        <v>0</v>
      </c>
      <c r="BM140" s="1">
        <f>+IF($E140=BM$22,VLOOKUP($C140,Input!$A$8:$HV$39,MATCH(BM$21,Input!$A$6:$HV$6,0),FALSE),0)*$D140</f>
        <v>0</v>
      </c>
      <c r="BN140" s="1">
        <f>+IF($E140=BN$22,VLOOKUP($C140,Input!$A$8:$HV$39,MATCH(BN$21,Input!$A$6:$HV$6,0),FALSE),0)*$D140</f>
        <v>0</v>
      </c>
      <c r="BO140" s="1">
        <f>+IF($E140=BO$22,VLOOKUP($C140,Input!$A$8:$HV$39,MATCH(BO$21,Input!$A$6:$HV$6,0),FALSE),0)*$D140</f>
        <v>0</v>
      </c>
      <c r="BP140" s="1">
        <f>+IF($E140=BP$22,VLOOKUP($C140,Input!$A$8:$HV$39,MATCH(BP$21,Input!$A$6:$HV$6,0),FALSE),0)*$D140</f>
        <v>0</v>
      </c>
      <c r="BQ140" s="1">
        <f>+IF($E140=BQ$22,VLOOKUP($C140,Input!$A$8:$HV$39,MATCH(BQ$21,Input!$A$6:$HV$6,0),FALSE),0)*$D140</f>
        <v>0</v>
      </c>
      <c r="BR140" s="1">
        <f>+IF($E140=BR$22,VLOOKUP($C140,Input!$A$8:$HV$39,MATCH(BR$21,Input!$A$6:$HV$6,0),FALSE),0)*$D140</f>
        <v>0</v>
      </c>
      <c r="BS140" s="1">
        <f>+IF($E140=BS$22,VLOOKUP($C140,Input!$A$8:$HV$39,MATCH(BS$21,Input!$A$6:$HV$6,0),FALSE),0)*$D140</f>
        <v>0</v>
      </c>
      <c r="BT140" s="1">
        <f>+IF($E140=BT$22,VLOOKUP($C140,Input!$A$8:$HV$39,MATCH(BT$21,Input!$A$6:$HV$6,0),FALSE),0)*$D140</f>
        <v>0</v>
      </c>
      <c r="BU140" s="1">
        <f>+IF($E140=BU$22,VLOOKUP($C140,Input!$A$8:$HV$39,MATCH(BU$21,Input!$A$6:$HV$6,0),FALSE),0)*$D140</f>
        <v>0</v>
      </c>
      <c r="BV140" s="1">
        <f>+IF($E140=BV$22,VLOOKUP($C140,Input!$A$8:$HV$39,MATCH(BV$21,Input!$A$6:$HV$6,0),FALSE),0)*$D140</f>
        <v>0</v>
      </c>
      <c r="BW140" s="1">
        <f>+IF($E140=BW$22,VLOOKUP($C140,Input!$A$8:$HV$39,MATCH(BW$21,Input!$A$6:$HV$6,0),FALSE),0)*$D140</f>
        <v>0</v>
      </c>
      <c r="BX140" s="1">
        <f>+IF($E140=BX$22,VLOOKUP($C140,Input!$A$8:$HV$39,MATCH(BX$21,Input!$A$6:$HV$6,0),FALSE),0)*$D140</f>
        <v>0</v>
      </c>
      <c r="BY140" s="1">
        <f>+IF($E140=BY$22,VLOOKUP($C140,Input!$A$8:$HV$39,MATCH(BY$21,Input!$A$6:$HV$6,0),FALSE),0)*$D140</f>
        <v>0</v>
      </c>
      <c r="BZ140" s="1">
        <f>+IF($E140=BZ$22,VLOOKUP($C140,Input!$A$8:$HV$39,MATCH(BZ$21,Input!$A$6:$HV$6,0),FALSE),0)*$D140</f>
        <v>0</v>
      </c>
      <c r="CA140" s="1">
        <f>+IF($E140=CA$22,VLOOKUP($C140,Input!$A$8:$HV$39,MATCH(CA$21,Input!$A$6:$HV$6,0),FALSE),0)*$D140</f>
        <v>0</v>
      </c>
      <c r="CB140" s="1">
        <f>+IF($E140=CB$22,VLOOKUP($C140,Input!$A$8:$HV$39,MATCH(CB$21,Input!$A$6:$HV$6,0),FALSE),0)*$D140</f>
        <v>0</v>
      </c>
      <c r="CC140" s="1">
        <f>+IF($E140=CC$22,VLOOKUP($C140,Input!$A$8:$HV$39,MATCH(CC$21,Input!$A$6:$HV$6,0),FALSE),0)*$D140</f>
        <v>0</v>
      </c>
      <c r="CE140" t="str">
        <f>VLOOKUP($C140,Input!$A$8:$HV$39,MATCH(CE$21,Input!$A$6:$HV$6,0),FALSE)</f>
        <v>Replace Battery @ 7 Yr</v>
      </c>
      <c r="CF140" s="1">
        <f>IF($E140+$I140+$D$7&lt;=CF$22,0,IF(CF$22-$D$7&gt;=$E140,IF(COUNTIF($KZ140:LP140,"&gt;0")&gt;0,VLOOKUP($C140,Input!$A$8:$HV$21,MATCH($CE$21+COUNTIF($KZ140:LP140,"&gt;0"),Input!$A$6:$HV$6,0),FALSE),0),0))*$D140</f>
        <v>0</v>
      </c>
      <c r="CG140" s="1">
        <f>IF($E140+$I140+$D$7&lt;=CG$22,0,IF(CG$22-$D$7&gt;=$E140,IF(COUNTIF($KZ140:LQ140,"&gt;0")&gt;0,VLOOKUP($C140,Input!$A$8:$HV$21,MATCH($CE$21+COUNTIF($KZ140:LQ140,"&gt;0"),Input!$A$6:$HV$6,0),FALSE),0),0))*$D140</f>
        <v>0</v>
      </c>
      <c r="CH140" s="1">
        <f>IF($E140+$I140+$D$7&lt;=CH$22,0,IF(CH$22-$D$7&gt;=$E140,IF(COUNTIF($KZ140:LR140,"&gt;0")&gt;0,VLOOKUP($C140,Input!$A$8:$HV$21,MATCH($CE$21+COUNTIF($KZ140:LR140,"&gt;0"),Input!$A$6:$HV$6,0),FALSE),0),0))*$D140</f>
        <v>0</v>
      </c>
      <c r="CI140" s="1">
        <f>IF($E140+$I140+$D$7&lt;=CI$22,0,IF(CI$22-$D$7&gt;=$E140,IF(COUNTIF($KZ140:LS140,"&gt;0")&gt;0,VLOOKUP($C140,Input!$A$8:$HV$21,MATCH($CE$21+COUNTIF($KZ140:LS140,"&gt;0"),Input!$A$6:$HV$6,0),FALSE),0),0))*$D140</f>
        <v>0</v>
      </c>
      <c r="CJ140" s="1">
        <f>IF($E140+$I140+$D$7&lt;=CJ$22,0,IF(CJ$22-$D$7&gt;=$E140,IF(COUNTIF($KZ140:LT140,"&gt;0")&gt;0,VLOOKUP($C140,Input!$A$8:$HV$21,MATCH($CE$21+COUNTIF($KZ140:LT140,"&gt;0"),Input!$A$6:$HV$6,0),FALSE),0),0))*$D140</f>
        <v>0</v>
      </c>
      <c r="CK140" s="1">
        <f>IF($E140+$I140+$D$7&lt;=CK$22,0,IF(CK$22-$D$7&gt;=$E140,IF(COUNTIF($KZ140:LU140,"&gt;0")&gt;0,VLOOKUP($C140,Input!$A$8:$HV$21,MATCH($CE$21+COUNTIF($KZ140:LU140,"&gt;0"),Input!$A$6:$HV$6,0),FALSE),0),0))*$D140</f>
        <v>0</v>
      </c>
      <c r="CL140" s="1">
        <f>IF($E140+$I140+$D$7&lt;=CL$22,0,IF(CL$22-$D$7&gt;=$E140,IF(COUNTIF($KZ140:LV140,"&gt;0")&gt;0,VLOOKUP($C140,Input!$A$8:$HV$21,MATCH($CE$21+COUNTIF($KZ140:LV140,"&gt;0"),Input!$A$6:$HV$6,0),FALSE),0),0))*$D140</f>
        <v>0</v>
      </c>
      <c r="CM140" s="1">
        <f>IF($E140+$I140+$D$7&lt;=CM$22,0,IF(CM$22-$D$7&gt;=$E140,IF(COUNTIF($KZ140:LW140,"&gt;0")&gt;0,VLOOKUP($C140,Input!$A$8:$HV$21,MATCH($CE$21+COUNTIF($KZ140:LW140,"&gt;0"),Input!$A$6:$HV$6,0),FALSE),0),0))*$D140</f>
        <v>0</v>
      </c>
      <c r="CN140" s="1">
        <f>IF($E140+$I140+$D$7&lt;=CN$22,0,IF(CN$22-$D$7&gt;=$E140,IF(COUNTIF($KZ140:LX140,"&gt;0")&gt;0,VLOOKUP($C140,Input!$A$8:$HV$21,MATCH($CE$21+COUNTIF($KZ140:LX140,"&gt;0"),Input!$A$6:$HV$6,0),FALSE),0),0))*$D140</f>
        <v>0</v>
      </c>
      <c r="CO140" s="1">
        <f>IF($E140+$I140+$D$7&lt;=CO$22,0,IF(CO$22-$D$7&gt;=$E140,IF(COUNTIF($KZ140:LY140,"&gt;0")&gt;0,VLOOKUP($C140,Input!$A$8:$HV$21,MATCH($CE$21+COUNTIF($KZ140:LY140,"&gt;0"),Input!$A$6:$HV$6,0),FALSE),0),0))*$D140</f>
        <v>0</v>
      </c>
      <c r="CP140" s="1">
        <f>IF($E140+$I140+$D$7&lt;=CP$22,0,IF(CP$22-$D$7&gt;=$E140,IF(COUNTIF($KZ140:LZ140,"&gt;0")&gt;0,VLOOKUP($C140,Input!$A$8:$HV$21,MATCH($CE$21+COUNTIF($KZ140:LZ140,"&gt;0"),Input!$A$6:$HV$6,0),FALSE),0),0))*$D140</f>
        <v>0</v>
      </c>
      <c r="CQ140" s="1">
        <f>IF($E140+$I140+$D$7&lt;=CQ$22,0,IF(CQ$22-$D$7&gt;=$E140,IF(COUNTIF($KZ140:MA140,"&gt;0")&gt;0,VLOOKUP($C140,Input!$A$8:$HV$21,MATCH($CE$21+COUNTIF($KZ140:MA140,"&gt;0"),Input!$A$6:$HV$6,0),FALSE),0),0))*$D140</f>
        <v>0</v>
      </c>
      <c r="CR140" s="1">
        <f>IF($E140+$I140+$D$7&lt;=CR$22,0,IF(CR$22-$D$7&gt;=$E140,IF(COUNTIF($KZ140:MB140,"&gt;0")&gt;0,VLOOKUP($C140,Input!$A$8:$HV$21,MATCH($CE$21+COUNTIF($KZ140:MB140,"&gt;0"),Input!$A$6:$HV$6,0),FALSE),0),0))*$D140</f>
        <v>0</v>
      </c>
      <c r="CS140" s="1">
        <f>IF($E140+$I140+$D$7&lt;=CS$22,0,IF(CS$22-$D$7&gt;=$E140,IF(COUNTIF($KZ140:MC140,"&gt;0")&gt;0,VLOOKUP($C140,Input!$A$8:$HV$21,MATCH($CE$21+COUNTIF($KZ140:MC140,"&gt;0"),Input!$A$6:$HV$6,0),FALSE),0),0))*$D140</f>
        <v>0</v>
      </c>
      <c r="CT140" s="1">
        <f>IF($E140+$I140+$D$7&lt;=CT$22,0,IF(CT$22-$D$7&gt;=$E140,IF(COUNTIF($KZ140:MD140,"&gt;0")&gt;0,VLOOKUP($C140,Input!$A$8:$HV$21,MATCH($CE$21+COUNTIF($KZ140:MD140,"&gt;0"),Input!$A$6:$HV$6,0),FALSE),0),0))*$D140</f>
        <v>0</v>
      </c>
      <c r="CU140" s="1">
        <f>IF($E140+$I140+$D$7&lt;=CU$22,0,IF(CU$22-$D$7&gt;=$E140,IF(COUNTIF($KZ140:ME140,"&gt;0")&gt;0,VLOOKUP($C140,Input!$A$8:$HV$21,MATCH($CE$21+COUNTIF($KZ140:ME140,"&gt;0"),Input!$A$6:$HV$6,0),FALSE),0),0))*$D140</f>
        <v>11700000</v>
      </c>
      <c r="CV140" s="1">
        <f>IF($E140+$I140+$D$7&lt;=CV$22,0,IF(CV$22-$D$7&gt;=$E140,IF(COUNTIF($KZ140:MF140,"&gt;0")&gt;0,VLOOKUP($C140,Input!$A$8:$HV$21,MATCH($CE$21+COUNTIF($KZ140:MF140,"&gt;0"),Input!$A$6:$HV$6,0),FALSE),0),0))*$D140</f>
        <v>0</v>
      </c>
      <c r="CW140" s="1">
        <f>IF($E140+$I140+$D$7&lt;=CW$22,0,IF(CW$22-$D$7&gt;=$E140,IF(COUNTIF($KZ140:MG140,"&gt;0")&gt;0,VLOOKUP($C140,Input!$A$8:$HV$21,MATCH($CE$21+COUNTIF($KZ140:MG140,"&gt;0"),Input!$A$6:$HV$6,0),FALSE),0),0))*$D140</f>
        <v>0</v>
      </c>
      <c r="CX140" s="1">
        <f>IF($E140+$I140+$D$7&lt;=CX$22,0,IF(CX$22-$D$7&gt;=$E140,IF(COUNTIF($KZ140:MH140,"&gt;0")&gt;0,VLOOKUP($C140,Input!$A$8:$HV$21,MATCH($CE$21+COUNTIF($KZ140:MH140,"&gt;0"),Input!$A$6:$HV$6,0),FALSE),0),0))*$D140</f>
        <v>0</v>
      </c>
      <c r="CY140" s="1">
        <f>IF($E140+$I140+$D$7&lt;=CY$22,0,IF(CY$22-$D$7&gt;=$E140,IF(COUNTIF($KZ140:MI140,"&gt;0")&gt;0,VLOOKUP($C140,Input!$A$8:$HV$21,MATCH($CE$21+COUNTIF($KZ140:MI140,"&gt;0"),Input!$A$6:$HV$6,0),FALSE),0),0))*$D140</f>
        <v>0</v>
      </c>
      <c r="CZ140" s="1">
        <f>IF($E140+$I140+$D$7&lt;=CZ$22,0,IF(CZ$22-$D$7&gt;=$E140,IF(COUNTIF($KZ140:MJ140,"&gt;0")&gt;0,VLOOKUP($C140,Input!$A$8:$HV$21,MATCH($CE$21+COUNTIF($KZ140:MJ140,"&gt;0"),Input!$A$6:$HV$6,0),FALSE),0),0))*$D140</f>
        <v>0</v>
      </c>
      <c r="DA140" s="1">
        <f>IF($E140+$I140+$D$7&lt;=DA$22,0,IF(DA$22-$D$7&gt;=$E140,IF(COUNTIF($KZ140:MK140,"&gt;0")&gt;0,VLOOKUP($C140,Input!$A$8:$HV$21,MATCH($CE$21+COUNTIF($KZ140:MK140,"&gt;0"),Input!$A$6:$HV$6,0),FALSE),0),0))*$D140</f>
        <v>0</v>
      </c>
      <c r="DB140" s="1">
        <f>IF($E140+$I140+$D$7&lt;=DB$22,0,IF(DB$22-$D$7&gt;=$E140,IF(COUNTIF($KZ140:ML140,"&gt;0")&gt;0,VLOOKUP($C140,Input!$A$8:$HV$21,MATCH($CE$21+COUNTIF($KZ140:ML140,"&gt;0"),Input!$A$6:$HV$6,0),FALSE),0),0))*$D140</f>
        <v>0</v>
      </c>
      <c r="DC140" s="1">
        <f>IF($E140+$I140+$D$7&lt;=DC$22,0,IF(DC$22-$D$7&gt;=$E140,IF(COUNTIF($KZ140:MM140,"&gt;0")&gt;0,VLOOKUP($C140,Input!$A$8:$HV$21,MATCH($CE$21+COUNTIF($KZ140:MM140,"&gt;0"),Input!$A$6:$HV$6,0),FALSE),0),0))*$D140</f>
        <v>0</v>
      </c>
      <c r="DD140" s="1">
        <f>IF($E140+$I140+$D$7&lt;=DD$22,0,IF(DD$22-$D$7&gt;=$E140,IF(COUNTIF($KZ140:MN140,"&gt;0")&gt;0,VLOOKUP($C140,Input!$A$8:$HV$21,MATCH($CE$21+COUNTIF($KZ140:MN140,"&gt;0"),Input!$A$6:$HV$6,0),FALSE),0),0))*$D140</f>
        <v>0</v>
      </c>
      <c r="DE140" s="1">
        <f>IF($E140+$I140+$D$7&lt;=DE$22,0,IF(DE$22-$D$7&gt;=$E140,IF(COUNTIF($KZ140:MO140,"&gt;0")&gt;0,VLOOKUP($C140,Input!$A$8:$HV$21,MATCH($CE$21+COUNTIF($KZ140:MO140,"&gt;0"),Input!$A$6:$HV$6,0),FALSE),0),0))*$D140</f>
        <v>0</v>
      </c>
      <c r="DF140" s="1">
        <f>IF($E140+$I140+$D$7&lt;=DF$22,0,IF(DF$22-$D$7&gt;=$E140,IF(COUNTIF($KZ140:MP140,"&gt;0")&gt;0,VLOOKUP($C140,Input!$A$8:$HV$21,MATCH($CE$21+COUNTIF($KZ140:MP140,"&gt;0"),Input!$A$6:$HV$6,0),FALSE),0),0))*$D140</f>
        <v>0</v>
      </c>
      <c r="DG140" s="1">
        <f>IF($E140+$I140+$D$7&lt;=DG$22,0,IF(DG$22-$D$7&gt;=$E140,IF(COUNTIF($KZ140:MQ140,"&gt;0")&gt;0,VLOOKUP($C140,Input!$A$8:$HV$21,MATCH($CE$21+COUNTIF($KZ140:MQ140,"&gt;0"),Input!$A$6:$HV$6,0),FALSE),0),0))*$D140</f>
        <v>0</v>
      </c>
      <c r="DH140" s="1">
        <f>IF($E140+$I140+$D$7&lt;=DH$22,0,IF(DH$22-$D$7&gt;=$E140,IF(COUNTIF($KZ140:MR140,"&gt;0")&gt;0,VLOOKUP($C140,Input!$A$8:$HV$21,MATCH($CE$21+COUNTIF($KZ140:MR140,"&gt;0"),Input!$A$6:$HV$6,0),FALSE),0),0))*$D140</f>
        <v>0</v>
      </c>
      <c r="DI140" s="1">
        <f>IF($E140+$I140+$D$7&lt;=DI$22,0,IF(DI$22-$D$7&gt;=$E140,IF(COUNTIF($KZ140:MS140,"&gt;0")&gt;0,VLOOKUP($C140,Input!$A$8:$HV$21,MATCH($CE$21+COUNTIF($KZ140:MS140,"&gt;0"),Input!$A$6:$HV$6,0),FALSE),0),0))*$D140</f>
        <v>0</v>
      </c>
      <c r="DJ140" s="1">
        <f>IF($E140+$I140+$D$7&lt;=DJ$22,0,IF(DJ$22-$D$7&gt;=$E140,IF(COUNTIF($KZ140:MT140,"&gt;0")&gt;0,VLOOKUP($C140,Input!$A$8:$HV$21,MATCH($CE$21+COUNTIF($KZ140:MT140,"&gt;0"),Input!$A$6:$HV$6,0),FALSE),0),0))*$D140</f>
        <v>0</v>
      </c>
      <c r="DK140" s="1">
        <f>IF($E140+$I140+$D$7&lt;=DK$22,0,IF(DK$22-$D$7&gt;=$E140,IF(COUNTIF($KZ140:MU140,"&gt;0")&gt;0,VLOOKUP($C140,Input!$A$8:$HV$21,MATCH($CE$21+COUNTIF($KZ140:MU140,"&gt;0"),Input!$A$6:$HV$6,0),FALSE),0),0))*$D140</f>
        <v>0</v>
      </c>
      <c r="DL140" s="1">
        <f>IF($E140+$I140+$D$7&lt;=DL$22,0,IF(DL$22-$D$7&gt;=$E140,IF(COUNTIF($KZ140:MV140,"&gt;0")&gt;0,VLOOKUP($C140,Input!$A$8:$HV$21,MATCH($CE$21+COUNTIF($KZ140:MV140,"&gt;0"),Input!$A$6:$HV$6,0),FALSE),0),0))*$D140</f>
        <v>0</v>
      </c>
      <c r="DM140" s="1">
        <f>IF($E140+$I140+$D$7&lt;=DM$22,0,IF(DM$22-$D$7&gt;=$E140,IF(COUNTIF($KZ140:MW140,"&gt;0")&gt;0,VLOOKUP($C140,Input!$A$8:$HV$21,MATCH($CE$21+COUNTIF($KZ140:MW140,"&gt;0"),Input!$A$6:$HV$6,0),FALSE),0),0))*$D140</f>
        <v>0</v>
      </c>
      <c r="DN140" s="1">
        <f>IF($E140+$I140+$D$7&lt;=DN$22,0,IF(DN$22-$D$7&gt;=$E140,IF(COUNTIF($KZ140:MX140,"&gt;0")&gt;0,VLOOKUP($C140,Input!$A$8:$HV$21,MATCH($CE$21+COUNTIF($KZ140:MX140,"&gt;0"),Input!$A$6:$HV$6,0),FALSE),0),0))*$D140</f>
        <v>0</v>
      </c>
      <c r="DP140" t="str">
        <f>+VLOOKUP($C140,Input!$A$8:$GZ$39,MATCH(DP$21,Input!$A$6:$GZ$6,0),FALSE)</f>
        <v>Bus Maintenance at 0.6/mile</v>
      </c>
      <c r="DQ140" s="1">
        <f>IF($E140+$I140+$D$7&lt;=DQ$22,0,IF(DQ$22-$D$7&gt;=$E140,IF(COUNTIF($KZ140:LP140,"&gt;0")&gt;0,VLOOKUP($C140,Input!$A$8:$HV$21,MATCH($DP$21+COUNTIF($KZ140:LP140,"&gt;0"),Input!$A$6:$HV$6,0),FALSE),0),0))*$D140*$F140</f>
        <v>0</v>
      </c>
      <c r="DR140" s="1">
        <f>IF($E140+$I140+$D$7&lt;=DR$22,0,IF(DR$22-$D$7&gt;=$E140,IF(COUNTIF($KZ140:LQ140,"&gt;0")&gt;0,VLOOKUP($C140,Input!$A$8:$HV$21,MATCH($DP$21+COUNTIF($KZ140:LQ140,"&gt;0"),Input!$A$6:$HV$6,0),FALSE),0),0))*$D140*$F140</f>
        <v>0</v>
      </c>
      <c r="DS140" s="1">
        <f>IF($E140+$I140+$D$7&lt;=DS$22,0,IF(DS$22-$D$7&gt;=$E140,IF(COUNTIF($KZ140:LR140,"&gt;0")&gt;0,VLOOKUP($C140,Input!$A$8:$HV$21,MATCH($DP$21+COUNTIF($KZ140:LR140,"&gt;0"),Input!$A$6:$HV$6,0),FALSE),0),0))*$D140*$F140</f>
        <v>0</v>
      </c>
      <c r="DT140" s="1">
        <f>IF($E140+$I140+$D$7&lt;=DT$22,0,IF(DT$22-$D$7&gt;=$E140,IF(COUNTIF($KZ140:LS140,"&gt;0")&gt;0,VLOOKUP($C140,Input!$A$8:$HV$21,MATCH($DP$21+COUNTIF($KZ140:LS140,"&gt;0"),Input!$A$6:$HV$6,0),FALSE),0),0))*$D140*$F140</f>
        <v>0</v>
      </c>
      <c r="DU140" s="1">
        <f>IF($E140+$I140+$D$7&lt;=DU$22,0,IF(DU$22-$D$7&gt;=$E140,IF(COUNTIF($KZ140:LT140,"&gt;0")&gt;0,VLOOKUP($C140,Input!$A$8:$HV$21,MATCH($DP$21+COUNTIF($KZ140:LT140,"&gt;0"),Input!$A$6:$HV$6,0),FALSE),0),0))*$D140*$F140</f>
        <v>0</v>
      </c>
      <c r="DV140" s="1">
        <f>IF($E140+$I140+$D$7&lt;=DV$22,0,IF(DV$22-$D$7&gt;=$E140,IF(COUNTIF($KZ140:LU140,"&gt;0")&gt;0,VLOOKUP($C140,Input!$A$8:$HV$21,MATCH($DP$21+COUNTIF($KZ140:LU140,"&gt;0"),Input!$A$6:$HV$6,0),FALSE),0),0))*$D140*$F140</f>
        <v>0</v>
      </c>
      <c r="DW140" s="1">
        <f>IF($E140+$I140+$D$7&lt;=DW$22,0,IF(DW$22-$D$7&gt;=$E140,IF(COUNTIF($KZ140:LV140,"&gt;0")&gt;0,VLOOKUP($C140,Input!$A$8:$HV$21,MATCH($DP$21+COUNTIF($KZ140:LV140,"&gt;0"),Input!$A$6:$HV$6,0),FALSE),0),0))*$D140*$F140</f>
        <v>0</v>
      </c>
      <c r="DX140" s="1">
        <f>IF($E140+$I140+$D$7&lt;=DX$22,0,IF(DX$22-$D$7&gt;=$E140,IF(COUNTIF($KZ140:LW140,"&gt;0")&gt;0,VLOOKUP($C140,Input!$A$8:$HV$21,MATCH($DP$21+COUNTIF($KZ140:LW140,"&gt;0"),Input!$A$6:$HV$6,0),FALSE),0),0))*$D140*$F140</f>
        <v>0</v>
      </c>
      <c r="DY140" s="1">
        <f>IF($E140+$I140+$D$7&lt;=DY$22,0,IF(DY$22-$D$7&gt;=$E140,IF(COUNTIF($KZ140:LX140,"&gt;0")&gt;0,VLOOKUP($C140,Input!$A$8:$HV$21,MATCH($DP$21+COUNTIF($KZ140:LX140,"&gt;0"),Input!$A$6:$HV$6,0),FALSE),0),0))*$D140*$F140</f>
        <v>0</v>
      </c>
      <c r="DZ140" s="1">
        <f>IF($E140+$I140+$D$7&lt;=DZ$22,0,IF(DZ$22-$D$7&gt;=$E140,IF(COUNTIF($KZ140:LY140,"&gt;0")&gt;0,VLOOKUP($C140,Input!$A$8:$HV$21,MATCH($DP$21+COUNTIF($KZ140:LY140,"&gt;0"),Input!$A$6:$HV$6,0),FALSE),0),0))*$D140*$F140</f>
        <v>2808000</v>
      </c>
      <c r="EA140" s="1">
        <f>IF($E140+$I140+$D$7&lt;=EA$22,0,IF(EA$22-$D$7&gt;=$E140,IF(COUNTIF($KZ140:LZ140,"&gt;0")&gt;0,VLOOKUP($C140,Input!$A$8:$HV$21,MATCH($DP$21+COUNTIF($KZ140:LZ140,"&gt;0"),Input!$A$6:$HV$6,0),FALSE),0),0))*$D140*$F140</f>
        <v>2808000</v>
      </c>
      <c r="EB140" s="1">
        <f>IF($E140+$I140+$D$7&lt;=EB$22,0,IF(EB$22-$D$7&gt;=$E140,IF(COUNTIF($KZ140:MA140,"&gt;0")&gt;0,VLOOKUP($C140,Input!$A$8:$HV$21,MATCH($DP$21+COUNTIF($KZ140:MA140,"&gt;0"),Input!$A$6:$HV$6,0),FALSE),0),0))*$D140*$F140</f>
        <v>2808000</v>
      </c>
      <c r="EC140" s="1">
        <f>IF($E140+$I140+$D$7&lt;=EC$22,0,IF(EC$22-$D$7&gt;=$E140,IF(COUNTIF($KZ140:MB140,"&gt;0")&gt;0,VLOOKUP($C140,Input!$A$8:$HV$21,MATCH($DP$21+COUNTIF($KZ140:MB140,"&gt;0"),Input!$A$6:$HV$6,0),FALSE),0),0))*$D140*$F140</f>
        <v>2808000</v>
      </c>
      <c r="ED140" s="1">
        <f>IF($E140+$I140+$D$7&lt;=ED$22,0,IF(ED$22-$D$7&gt;=$E140,IF(COUNTIF($KZ140:MC140,"&gt;0")&gt;0,VLOOKUP($C140,Input!$A$8:$HV$21,MATCH($DP$21+COUNTIF($KZ140:MC140,"&gt;0"),Input!$A$6:$HV$6,0),FALSE),0),0))*$D140*$F140</f>
        <v>2808000</v>
      </c>
      <c r="EE140" s="1">
        <f>IF($E140+$I140+$D$7&lt;=EE$22,0,IF(EE$22-$D$7&gt;=$E140,IF(COUNTIF($KZ140:MD140,"&gt;0")&gt;0,VLOOKUP($C140,Input!$A$8:$HV$21,MATCH($DP$21+COUNTIF($KZ140:MD140,"&gt;0"),Input!$A$6:$HV$6,0),FALSE),0),0))*$D140*$F140</f>
        <v>2808000</v>
      </c>
      <c r="EF140" s="1">
        <f>IF($E140+$I140+$D$7&lt;=EF$22,0,IF(EF$22-$D$7&gt;=$E140,IF(COUNTIF($KZ140:ME140,"&gt;0")&gt;0,VLOOKUP($C140,Input!$A$8:$HV$21,MATCH($DP$21+COUNTIF($KZ140:ME140,"&gt;0"),Input!$A$6:$HV$6,0),FALSE),0),0))*$D140*$F140</f>
        <v>2808000</v>
      </c>
      <c r="EG140" s="1">
        <f>IF($E140+$I140+$D$7&lt;=EG$22,0,IF(EG$22-$D$7&gt;=$E140,IF(COUNTIF($KZ140:MF140,"&gt;0")&gt;0,VLOOKUP($C140,Input!$A$8:$HV$21,MATCH($DP$21+COUNTIF($KZ140:MF140,"&gt;0"),Input!$A$6:$HV$6,0),FALSE),0),0))*$D140*$F140</f>
        <v>2808000</v>
      </c>
      <c r="EH140" s="1">
        <f>IF($E140+$I140+$D$7&lt;=EH$22,0,IF(EH$22-$D$7&gt;=$E140,IF(COUNTIF($KZ140:MG140,"&gt;0")&gt;0,VLOOKUP($C140,Input!$A$8:$HV$21,MATCH($DP$21+COUNTIF($KZ140:MG140,"&gt;0"),Input!$A$6:$HV$6,0),FALSE),0),0))*$D140*$F140</f>
        <v>2808000</v>
      </c>
      <c r="EI140" s="1">
        <f>IF($E140+$I140+$D$7&lt;=EI$22,0,IF(EI$22-$D$7&gt;=$E140,IF(COUNTIF($KZ140:MH140,"&gt;0")&gt;0,VLOOKUP($C140,Input!$A$8:$HV$21,MATCH($DP$21+COUNTIF($KZ140:MH140,"&gt;0"),Input!$A$6:$HV$6,0),FALSE),0),0))*$D140*$F140</f>
        <v>2808000</v>
      </c>
      <c r="EJ140" s="1">
        <f>IF($E140+$I140+$D$7&lt;=EJ$22,0,IF(EJ$22-$D$7&gt;=$E140,IF(COUNTIF($KZ140:MI140,"&gt;0")&gt;0,VLOOKUP($C140,Input!$A$8:$HV$21,MATCH($DP$21+COUNTIF($KZ140:MI140,"&gt;0"),Input!$A$6:$HV$6,0),FALSE),0),0))*$D140*$F140</f>
        <v>2808000</v>
      </c>
      <c r="EK140" s="1">
        <f>IF($E140+$I140+$D$7&lt;=EK$22,0,IF(EK$22-$D$7&gt;=$E140,IF(COUNTIF($KZ140:MJ140,"&gt;0")&gt;0,VLOOKUP($C140,Input!$A$8:$HV$21,MATCH($DP$21+COUNTIF($KZ140:MJ140,"&gt;0"),Input!$A$6:$HV$6,0),FALSE),0),0))*$D140*$F140</f>
        <v>2808000</v>
      </c>
      <c r="EL140" s="1">
        <f>IF($E140+$I140+$D$7&lt;=EL$22,0,IF(EL$22-$D$7&gt;=$E140,IF(COUNTIF($KZ140:MK140,"&gt;0")&gt;0,VLOOKUP($C140,Input!$A$8:$HV$21,MATCH($DP$21+COUNTIF($KZ140:MK140,"&gt;0"),Input!$A$6:$HV$6,0),FALSE),0),0))*$D140*$F140</f>
        <v>2808000</v>
      </c>
      <c r="EM140" s="1">
        <f>IF($E140+$I140+$D$7&lt;=EM$22,0,IF(EM$22-$D$7&gt;=$E140,IF(COUNTIF($KZ140:ML140,"&gt;0")&gt;0,VLOOKUP($C140,Input!$A$8:$HV$21,MATCH($DP$21+COUNTIF($KZ140:ML140,"&gt;0"),Input!$A$6:$HV$6,0),FALSE),0),0))*$D140*$F140</f>
        <v>2808000</v>
      </c>
      <c r="EN140" s="1">
        <f>IF($E140+$I140+$D$7&lt;=EN$22,0,IF(EN$22-$D$7&gt;=$E140,IF(COUNTIF($KZ140:MM140,"&gt;0")&gt;0,VLOOKUP($C140,Input!$A$8:$HV$21,MATCH($DP$21+COUNTIF($KZ140:MM140,"&gt;0"),Input!$A$6:$HV$6,0),FALSE),0),0))*$D140*$F140</f>
        <v>0</v>
      </c>
      <c r="EO140" s="1">
        <f>IF($E140+$I140+$D$7&lt;=EO$22,0,IF(EO$22-$D$7&gt;=$E140,IF(COUNTIF($KZ140:MN140,"&gt;0")&gt;0,VLOOKUP($C140,Input!$A$8:$HV$21,MATCH($DP$21+COUNTIF($KZ140:MN140,"&gt;0"),Input!$A$6:$HV$6,0),FALSE),0),0))*$D140*$F140</f>
        <v>0</v>
      </c>
      <c r="EP140" s="1">
        <f>IF($E140+$I140+$D$7&lt;=EP$22,0,IF(EP$22-$D$7&gt;=$E140,IF(COUNTIF($KZ140:MO140,"&gt;0")&gt;0,VLOOKUP($C140,Input!$A$8:$HV$21,MATCH($DP$21+COUNTIF($KZ140:MO140,"&gt;0"),Input!$A$6:$HV$6,0),FALSE),0),0))*$D140*$F140</f>
        <v>0</v>
      </c>
      <c r="EQ140" s="1">
        <f>IF($E140+$I140+$D$7&lt;=EQ$22,0,IF(EQ$22-$D$7&gt;=$E140,IF(COUNTIF($KZ140:MP140,"&gt;0")&gt;0,VLOOKUP($C140,Input!$A$8:$HV$21,MATCH($DP$21+COUNTIF($KZ140:MP140,"&gt;0"),Input!$A$6:$HV$6,0),FALSE),0),0))*$D140*$F140</f>
        <v>0</v>
      </c>
      <c r="ER140" s="1">
        <f>IF($E140+$I140+$D$7&lt;=ER$22,0,IF(ER$22-$D$7&gt;=$E140,IF(COUNTIF($KZ140:MQ140,"&gt;0")&gt;0,VLOOKUP($C140,Input!$A$8:$HV$21,MATCH($DP$21+COUNTIF($KZ140:MQ140,"&gt;0"),Input!$A$6:$HV$6,0),FALSE),0),0))*$D140*$F140</f>
        <v>0</v>
      </c>
      <c r="ES140" s="1">
        <f>IF($E140+$I140+$D$7&lt;=ES$22,0,IF(ES$22-$D$7&gt;=$E140,IF(COUNTIF($KZ140:MR140,"&gt;0")&gt;0,VLOOKUP($C140,Input!$A$8:$HV$21,MATCH($DP$21+COUNTIF($KZ140:MR140,"&gt;0"),Input!$A$6:$HV$6,0),FALSE),0),0))*$D140*$F140</f>
        <v>0</v>
      </c>
      <c r="ET140" s="1">
        <f>IF($E140+$I140+$D$7&lt;=ET$22,0,IF(ET$22-$D$7&gt;=$E140,IF(COUNTIF($KZ140:MS140,"&gt;0")&gt;0,VLOOKUP($C140,Input!$A$8:$HV$21,MATCH($DP$21+COUNTIF($KZ140:MS140,"&gt;0"),Input!$A$6:$HV$6,0),FALSE),0),0))*$D140*$F140</f>
        <v>0</v>
      </c>
      <c r="EU140" s="1">
        <f>IF($E140+$I140+$D$7&lt;=EU$22,0,IF(EU$22-$D$7&gt;=$E140,IF(COUNTIF($KZ140:MT140,"&gt;0")&gt;0,VLOOKUP($C140,Input!$A$8:$HV$21,MATCH($DP$21+COUNTIF($KZ140:MT140,"&gt;0"),Input!$A$6:$HV$6,0),FALSE),0),0))*$D140*$F140</f>
        <v>0</v>
      </c>
      <c r="EV140" s="1">
        <f>IF($E140+$I140+$D$7&lt;=EV$22,0,IF(EV$22-$D$7&gt;=$E140,IF(COUNTIF($KZ140:MU140,"&gt;0")&gt;0,VLOOKUP($C140,Input!$A$8:$HV$21,MATCH($DP$21+COUNTIF($KZ140:MU140,"&gt;0"),Input!$A$6:$HV$6,0),FALSE),0),0))*$D140*$F140</f>
        <v>0</v>
      </c>
      <c r="EW140" s="1">
        <f>IF($E140+$I140+$D$7&lt;=EW$22,0,IF(EW$22-$D$7&gt;=$E140,IF(COUNTIF($KZ140:MV140,"&gt;0")&gt;0,VLOOKUP($C140,Input!$A$8:$HV$21,MATCH($DP$21+COUNTIF($KZ140:MV140,"&gt;0"),Input!$A$6:$HV$6,0),FALSE),0),0))*$D140*$F140</f>
        <v>0</v>
      </c>
      <c r="EX140" s="1">
        <f>IF($E140+$I140+$D$7&lt;=EX$22,0,IF(EX$22-$D$7&gt;=$E140,IF(COUNTIF($KZ140:MW140,"&gt;0")&gt;0,VLOOKUP($C140,Input!$A$8:$HV$21,MATCH($DP$21+COUNTIF($KZ140:MW140,"&gt;0"),Input!$A$6:$HV$6,0),FALSE),0),0))*$D140*$F140</f>
        <v>0</v>
      </c>
      <c r="EY140" s="1">
        <f>IF($E140+$I140+$D$7&lt;=EY$22,0,IF(EY$22-$D$7&gt;=$E140,IF(COUNTIF($KZ140:MX140,"&gt;0")&gt;0,VLOOKUP($C140,Input!$A$8:$HV$21,MATCH($DP$21+COUNTIF($KZ140:MX140,"&gt;0"),Input!$A$6:$HV$6,0),FALSE),0),0))*$D140*$F140</f>
        <v>0</v>
      </c>
      <c r="EZ140" s="1"/>
      <c r="FA140" t="str">
        <f>VLOOKUP($C140,Input!$A$8:$GZ$39,MATCH(FA$21,Input!$A$6:$GZ$6,0),FALSE)</f>
        <v>Charger installation; electrical upgrade</v>
      </c>
      <c r="FB140">
        <f>IF((VLOOKUP($C140,Input!$A$8:$GZ$39,MATCH(FB$21,Input!$A$6:$GZ$6,0),FALSE))="Y",$D140/VLOOKUP($C140,Input!$A$8:$GZ$39,MATCH(FC$21,Input!$A$6:$GZ$6,0),FALSE),0)</f>
        <v>0</v>
      </c>
      <c r="FC140">
        <f>IF((VLOOKUP($C140,Input!$A$8:$GZ$39,MATCH(FB$21,Input!$A$6:$GZ$6,0),FALSE))="Y",0,IF((VLOOKUP($C140,Input!$A$8:$GZ$39,MATCH(FC$21,Input!$A$6:$GZ$6,0),FALSE))&gt;0,$D140/VLOOKUP($C140,Input!$A$8:$GZ$39,MATCH(FC$21,Input!$A$6:$GZ$6,0),FALSE),0))</f>
        <v>117</v>
      </c>
      <c r="FD140" s="1">
        <f>+IF($E140=FD$22,VLOOKUP($C140,Input!$A$8:$GZ$39,MATCH(FD$21,Input!$A$6:$GZ$6,0),FALSE),0)*IF(FD$110&gt;=MAX(FC$110:$FD$110),MIN((FD$110-MAX(FC$110:$FD$110)),(FD$110-FC$110)),0)+IF($E140=FD$22,VLOOKUP($C140,Input!$A$8:$GZ$39,MATCH(FD$21,Input!$A$6:$GZ$6,0),FALSE),0)*IF(FD$109&gt;=MAX(FC$109:$FD$109),MIN((FD$109-MAX(FC$109:$FD$109)),(FD$109-FC$109)),0)</f>
        <v>0</v>
      </c>
      <c r="FE140" s="1">
        <f>+IF($E140=FE$22,VLOOKUP($C140,Input!$A$8:$GZ$39,MATCH(FE$21,Input!$A$6:$GZ$6,0),FALSE),0)*IF(FE$110&gt;=MAX(FD$110:$FD$110),MIN((FE$110-MAX(FD$110:$FD$110)),(FE$110-FD$110)),0)+IF($E140=FE$22,VLOOKUP($C140,Input!$A$8:$GZ$39,MATCH(FE$21,Input!$A$6:$GZ$6,0),FALSE),0)*IF(FE$109&gt;=MAX(FD$109:$FD$109),MIN((FE$109-MAX(FD$109:$FD$109)),(FE$109-FD$109)),0)</f>
        <v>0</v>
      </c>
      <c r="FF140" s="1">
        <f>+IF($E140=FF$22,VLOOKUP($C140,Input!$A$8:$GZ$39,MATCH(FF$21,Input!$A$6:$GZ$6,0),FALSE),0)*IF(FF$110&gt;=MAX($FD$110:FE$110),MIN((FF$110-MAX($FD$110:FE$110)),(FF$110-FE$110)),0)+IF($E140=FF$22,VLOOKUP($C140,Input!$A$8:$GZ$39,MATCH(FF$21,Input!$A$6:$GZ$6,0),FALSE),0)*IF(FF$109&gt;=MAX($FD$109:FE$109),MIN((FF$109-MAX($FD$109:FE$109)),(FF$109-FE$109)),0)</f>
        <v>0</v>
      </c>
      <c r="FG140" s="1">
        <f>+IF($E140=FG$22,VLOOKUP($C140,Input!$A$8:$GZ$39,MATCH(FG$21,Input!$A$6:$GZ$6,0),FALSE),0)*IF(FG$110&gt;=MAX($FD$110:FF$110),MIN((FG$110-MAX($FD$110:FF$110)),(FG$110-FF$110)),0)+IF($E140=FG$22,VLOOKUP($C140,Input!$A$8:$GZ$39,MATCH(FG$21,Input!$A$6:$GZ$6,0),FALSE),0)*IF(FG$109&gt;=MAX($FD$109:FF$109),MIN((FG$109-MAX($FD$109:FF$109)),(FG$109-FF$109)),0)</f>
        <v>0</v>
      </c>
      <c r="FH140" s="1">
        <f>+IF($E140=FH$22,VLOOKUP($C140,Input!$A$8:$GZ$39,MATCH(FH$21,Input!$A$6:$GZ$6,0),FALSE),0)*IF(FH$110&gt;=MAX($FD$110:FG$110),MIN((FH$110-MAX($FD$110:FG$110)),(FH$110-FG$110)),0)+IF($E140=FH$22,VLOOKUP($C140,Input!$A$8:$GZ$39,MATCH(FH$21,Input!$A$6:$GZ$6,0),FALSE),0)*IF(FH$109&gt;=MAX($FD$109:FG$109),MIN((FH$109-MAX($FD$109:FG$109)),(FH$109-FG$109)),0)</f>
        <v>0</v>
      </c>
      <c r="FI140" s="1">
        <f>+IF($E140=FI$22,VLOOKUP($C140,Input!$A$8:$GZ$39,MATCH(FI$21,Input!$A$6:$GZ$6,0),FALSE),0)*IF(FI$110&gt;=MAX($FD$110:FH$110),MIN((FI$110-MAX($FD$110:FH$110)),(FI$110-FH$110)),0)+IF($E140=FI$22,VLOOKUP($C140,Input!$A$8:$GZ$39,MATCH(FI$21,Input!$A$6:$GZ$6,0),FALSE),0)*IF(FI$109&gt;=MAX($FD$109:FH$109),MIN((FI$109-MAX($FD$109:FH$109)),(FI$109-FH$109)),0)</f>
        <v>0</v>
      </c>
      <c r="FJ140" s="1">
        <f>+IF($E140=FJ$22,VLOOKUP($C140,Input!$A$8:$GZ$39,MATCH(FJ$21,Input!$A$6:$GZ$6,0),FALSE),0)*IF(FJ$110&gt;=MAX($FD$110:FI$110),MIN((FJ$110-MAX($FD$110:FI$110)),(FJ$110-FI$110)),0)+IF($E140=FJ$22,VLOOKUP($C140,Input!$A$8:$GZ$39,MATCH(FJ$21,Input!$A$6:$GZ$6,0),FALSE),0)*IF(FJ$109&gt;=MAX($FD$109:FI$109),MIN((FJ$109-MAX($FD$109:FI$109)),(FJ$109-FI$109)),0)</f>
        <v>0</v>
      </c>
      <c r="FK140" s="1">
        <f>+IF($E140=FK$22,VLOOKUP($C140,Input!$A$8:$GZ$39,MATCH(FK$21,Input!$A$6:$GZ$6,0),FALSE),0)*IF(FK$110&gt;=MAX($FD$110:FJ$110),MIN((FK$110-MAX($FD$110:FJ$110)),(FK$110-FJ$110)),0)+IF($E140=FK$22,VLOOKUP($C140,Input!$A$8:$GZ$39,MATCH(FK$21,Input!$A$6:$GZ$6,0),FALSE),0)*IF(FK$109&gt;=MAX($FD$109:FJ$109),MIN((FK$109-MAX($FD$109:FJ$109)),(FK$109-FJ$109)),0)</f>
        <v>0</v>
      </c>
      <c r="FL140" s="1">
        <f>+IF($E140=FL$22,VLOOKUP($C140,Input!$A$8:$GZ$39,MATCH(FL$21,Input!$A$6:$GZ$6,0),FALSE),0)*IF(FL$110&gt;=MAX($FD$110:FK$110),MIN((FL$110-MAX($FD$110:FK$110)),(FL$110-FK$110)),0)+IF($E140=FL$22,VLOOKUP($C140,Input!$A$8:$GZ$39,MATCH(FL$21,Input!$A$6:$GZ$6,0),FALSE),0)*IF(FL$109&gt;=MAX($FD$109:FK$109),MIN((FL$109-MAX($FD$109:FK$109)),(FL$109-FK$109)),0)</f>
        <v>0</v>
      </c>
      <c r="FM140" s="1">
        <f>+IF($E140=FM$22,VLOOKUP($C140,Input!$A$8:$GZ$39,MATCH(FM$21,Input!$A$6:$GZ$6,0),FALSE),0)*IF(FM$110&gt;=MAX($FD$110:FL$110),MIN((FM$110-MAX($FD$110:FL$110)),(FM$110-FL$110)),0)+IF($E140=FM$22,VLOOKUP($C140,Input!$A$8:$GZ$39,MATCH(FM$21,Input!$A$6:$GZ$6,0),FALSE),0)*IF(FM$109&gt;=MAX($FD$109:FL$109),MIN((FM$109-MAX($FD$109:FL$109)),(FM$109-FL$109)),0)</f>
        <v>6435000</v>
      </c>
      <c r="FN140" s="1">
        <f>+IF($E140=FN$22,VLOOKUP($C140,Input!$A$8:$GZ$39,MATCH(FN$21,Input!$A$6:$GZ$6,0),FALSE),0)*IF(FN$110&gt;=MAX($FD$110:FM$110),MIN((FN$110-MAX($FD$110:FM$110)),(FN$110-FM$110)),0)+IF($E140=FN$22,VLOOKUP($C140,Input!$A$8:$GZ$39,MATCH(FN$21,Input!$A$6:$GZ$6,0),FALSE),0)*IF(FN$109&gt;=MAX($FD$109:FM$109),MIN((FN$109-MAX($FD$109:FM$109)),(FN$109-FM$109)),0)</f>
        <v>0</v>
      </c>
      <c r="FO140" s="1">
        <f>+IF($E140=FO$22,VLOOKUP($C140,Input!$A$8:$GZ$39,MATCH(FO$21,Input!$A$6:$GZ$6,0),FALSE),0)*IF(FO$110&gt;=MAX($FD$110:FN$110),MIN((FO$110-MAX($FD$110:FN$110)),(FO$110-FN$110)),0)+IF($E140=FO$22,VLOOKUP($C140,Input!$A$8:$GZ$39,MATCH(FO$21,Input!$A$6:$GZ$6,0),FALSE),0)*IF(FO$109&gt;=MAX($FD$109:FN$109),MIN((FO$109-MAX($FD$109:FN$109)),(FO$109-FN$109)),0)</f>
        <v>0</v>
      </c>
      <c r="FP140" s="1">
        <f>+IF($E140=FP$22,VLOOKUP($C140,Input!$A$8:$GZ$39,MATCH(FP$21,Input!$A$6:$GZ$6,0),FALSE),0)*IF(FP$110&gt;=MAX($FD$110:FO$110),MIN((FP$110-MAX($FD$110:FO$110)),(FP$110-FO$110)),0)+IF($E140=FP$22,VLOOKUP($C140,Input!$A$8:$GZ$39,MATCH(FP$21,Input!$A$6:$GZ$6,0),FALSE),0)*IF(FP$109&gt;=MAX($FD$109:FO$109),MIN((FP$109-MAX($FD$109:FO$109)),(FP$109-FO$109)),0)</f>
        <v>0</v>
      </c>
      <c r="FQ140" s="1">
        <f>+IF($E140=FQ$22,VLOOKUP($C140,Input!$A$8:$GZ$39,MATCH(FQ$21,Input!$A$6:$GZ$6,0),FALSE),0)*IF(FQ$110&gt;=MAX($FD$110:FP$110),MIN((FQ$110-MAX($FD$110:FP$110)),(FQ$110-FP$110)),0)+IF($E140=FQ$22,VLOOKUP($C140,Input!$A$8:$GZ$39,MATCH(FQ$21,Input!$A$6:$GZ$6,0),FALSE),0)*IF(FQ$109&gt;=MAX($FD$109:FP$109),MIN((FQ$109-MAX($FD$109:FP$109)),(FQ$109-FP$109)),0)</f>
        <v>0</v>
      </c>
      <c r="FR140" s="1">
        <f>+IF($E140=FR$22,VLOOKUP($C140,Input!$A$8:$GZ$39,MATCH(FR$21,Input!$A$6:$GZ$6,0),FALSE),0)*IF(FR$110&gt;=MAX($FD$110:FQ$110),MIN((FR$110-MAX($FD$110:FQ$110)),(FR$110-FQ$110)),0)+IF($E140=FR$22,VLOOKUP($C140,Input!$A$8:$GZ$39,MATCH(FR$21,Input!$A$6:$GZ$6,0),FALSE),0)*IF(FR$109&gt;=MAX($FD$109:FQ$109),MIN((FR$109-MAX($FD$109:FQ$109)),(FR$109-FQ$109)),0)</f>
        <v>0</v>
      </c>
      <c r="FS140" s="1">
        <f>+IF($E140=FS$22,VLOOKUP($C140,Input!$A$8:$GZ$39,MATCH(FS$21,Input!$A$6:$GZ$6,0),FALSE),0)*IF(FS$110&gt;=MAX($FD$110:FR$110),MIN((FS$110-MAX($FD$110:FR$110)),(FS$110-FR$110)),0)+IF($E140=FS$22,VLOOKUP($C140,Input!$A$8:$GZ$39,MATCH(FS$21,Input!$A$6:$GZ$6,0),FALSE),0)*IF(FS$109&gt;=MAX($FD$109:FR$109),MIN((FS$109-MAX($FD$109:FR$109)),(FS$109-FR$109)),0)</f>
        <v>0</v>
      </c>
      <c r="FT140" s="1">
        <f>+IF($E140=FT$22,VLOOKUP($C140,Input!$A$8:$GZ$39,MATCH(FT$21,Input!$A$6:$GZ$6,0),FALSE),0)*IF(FT$110&gt;=MAX($FD$110:FS$110),MIN((FT$110-MAX($FD$110:FS$110)),(FT$110-FS$110)),0)+IF($E140=FT$22,VLOOKUP($C140,Input!$A$8:$GZ$39,MATCH(FT$21,Input!$A$6:$GZ$6,0),FALSE),0)*IF(FT$109&gt;=MAX($FD$109:FS$109),MIN((FT$109-MAX($FD$109:FS$109)),(FT$109-FS$109)),0)</f>
        <v>0</v>
      </c>
      <c r="FU140" s="1">
        <f>+IF($E140=FU$22,VLOOKUP($C140,Input!$A$8:$GZ$39,MATCH(FU$21,Input!$A$6:$GZ$6,0),FALSE),0)*IF(FU$110&gt;=MAX($FD$110:FT$110),MIN((FU$110-MAX($FD$110:FT$110)),(FU$110-FT$110)),0)+IF($E140=FU$22,VLOOKUP($C140,Input!$A$8:$GZ$39,MATCH(FU$21,Input!$A$6:$GZ$6,0),FALSE),0)*IF(FU$109&gt;=MAX($FD$109:FT$109),MIN((FU$109-MAX($FD$109:FT$109)),(FU$109-FT$109)),0)</f>
        <v>0</v>
      </c>
      <c r="FV140" s="1">
        <f>+IF($E140=FV$22,VLOOKUP($C140,Input!$A$8:$GZ$39,MATCH(FV$21,Input!$A$6:$GZ$6,0),FALSE),0)*IF(FV$110&gt;=MAX($FD$110:FU$110),MIN((FV$110-MAX($FD$110:FU$110)),(FV$110-FU$110)),0)+IF($E140=FV$22,VLOOKUP($C140,Input!$A$8:$GZ$39,MATCH(FV$21,Input!$A$6:$GZ$6,0),FALSE),0)*IF(FV$109&gt;=MAX($FD$109:FU$109),MIN((FV$109-MAX($FD$109:FU$109)),(FV$109-FU$109)),0)</f>
        <v>0</v>
      </c>
      <c r="FW140" s="1">
        <f>+IF($E140=FW$22,VLOOKUP($C140,Input!$A$8:$GZ$39,MATCH(FW$21,Input!$A$6:$GZ$6,0),FALSE),0)*IF(FW$110&gt;=MAX($FD$110:FV$110),MIN((FW$110-MAX($FD$110:FV$110)),(FW$110-FV$110)),0)+IF($E140=FW$22,VLOOKUP($C140,Input!$A$8:$GZ$39,MATCH(FW$21,Input!$A$6:$GZ$6,0),FALSE),0)*IF(FW$109&gt;=MAX($FD$109:FV$109),MIN((FW$109-MAX($FD$109:FV$109)),(FW$109-FV$109)),0)</f>
        <v>0</v>
      </c>
      <c r="FX140" s="1">
        <f>+IF($E140=FX$22,VLOOKUP($C140,Input!$A$8:$GZ$39,MATCH(FX$21,Input!$A$6:$GZ$6,0),FALSE),0)*IF(FX$110&gt;=MAX($FD$110:FW$110),MIN((FX$110-MAX($FD$110:FW$110)),(FX$110-FW$110)),0)+IF($E140=FX$22,VLOOKUP($C140,Input!$A$8:$GZ$39,MATCH(FX$21,Input!$A$6:$GZ$6,0),FALSE),0)*IF(FX$109&gt;=MAX($FD$109:FW$109),MIN((FX$109-MAX($FD$109:FW$109)),(FX$109-FW$109)),0)</f>
        <v>0</v>
      </c>
      <c r="FY140" s="1">
        <f>+IF($E140=FY$22,VLOOKUP($C140,Input!$A$8:$GZ$39,MATCH(FY$21,Input!$A$6:$GZ$6,0),FALSE),0)*IF(FY$110&gt;=MAX($FD$110:FX$110),MIN((FY$110-MAX($FD$110:FX$110)),(FY$110-FX$110)),0)+IF($E140=FY$22,VLOOKUP($C140,Input!$A$8:$GZ$39,MATCH(FY$21,Input!$A$6:$GZ$6,0),FALSE),0)*IF(FY$109&gt;=MAX($FD$109:FX$109),MIN((FY$109-MAX($FD$109:FX$109)),(FY$109-FX$109)),0)</f>
        <v>0</v>
      </c>
      <c r="FZ140" s="1">
        <f>+IF($E140=FZ$22,VLOOKUP($C140,Input!$A$8:$GZ$39,MATCH(FZ$21,Input!$A$6:$GZ$6,0),FALSE),0)*IF(FZ$110&gt;=MAX($FD$110:FY$110),MIN((FZ$110-MAX($FD$110:FY$110)),(FZ$110-FY$110)),0)+IF($E140=FZ$22,VLOOKUP($C140,Input!$A$8:$GZ$39,MATCH(FZ$21,Input!$A$6:$GZ$6,0),FALSE),0)*IF(FZ$109&gt;=MAX($FD$109:FY$109),MIN((FZ$109-MAX($FD$109:FY$109)),(FZ$109-FY$109)),0)</f>
        <v>0</v>
      </c>
      <c r="GA140" s="1">
        <f>+IF($E140=GA$22,VLOOKUP($C140,Input!$A$8:$GZ$39,MATCH(GA$21,Input!$A$6:$GZ$6,0),FALSE),0)*IF(GA$110&gt;=MAX($FD$110:FZ$110),MIN((GA$110-MAX($FD$110:FZ$110)),(GA$110-FZ$110)),0)+IF($E140=GA$22,VLOOKUP($C140,Input!$A$8:$GZ$39,MATCH(GA$21,Input!$A$6:$GZ$6,0),FALSE),0)*IF(GA$109&gt;=MAX($FD$109:FZ$109),MIN((GA$109-MAX($FD$109:FZ$109)),(GA$109-FZ$109)),0)</f>
        <v>0</v>
      </c>
      <c r="GB140" s="1">
        <f>+IF($E140=GB$22,VLOOKUP($C140,Input!$A$8:$GZ$39,MATCH(GB$21,Input!$A$6:$GZ$6,0),FALSE),0)*IF(GB$110&gt;=MAX($FD$110:GA$110),MIN((GB$110-MAX($FD$110:GA$110)),(GB$110-GA$110)),0)+IF($E140=GB$22,VLOOKUP($C140,Input!$A$8:$GZ$39,MATCH(GB$21,Input!$A$6:$GZ$6,0),FALSE),0)*IF(GB$109&gt;=MAX($FD$109:GA$109),MIN((GB$109-MAX($FD$109:GA$109)),(GB$109-GA$109)),0)</f>
        <v>0</v>
      </c>
      <c r="GC140" s="1">
        <f>+IF($E140=GC$22,VLOOKUP($C140,Input!$A$8:$GZ$39,MATCH(GC$21,Input!$A$6:$GZ$6,0),FALSE),0)*IF(GC$110&gt;=MAX($FD$110:GB$110),MIN((GC$110-MAX($FD$110:GB$110)),(GC$110-GB$110)),0)+IF($E140=GC$22,VLOOKUP($C140,Input!$A$8:$GZ$39,MATCH(GC$21,Input!$A$6:$GZ$6,0),FALSE),0)*IF(GC$109&gt;=MAX($FD$109:GB$109),MIN((GC$109-MAX($FD$109:GB$109)),(GC$109-GB$109)),0)</f>
        <v>0</v>
      </c>
      <c r="GD140" s="1">
        <f>+IF($E140=GD$22,VLOOKUP($C140,Input!$A$8:$GZ$39,MATCH(GD$21,Input!$A$6:$GZ$6,0),FALSE),0)*IF(GD$110&gt;=MAX($FD$110:GC$110),MIN((GD$110-MAX($FD$110:GC$110)),(GD$110-GC$110)),0)+IF($E140=GD$22,VLOOKUP($C140,Input!$A$8:$GZ$39,MATCH(GD$21,Input!$A$6:$GZ$6,0),FALSE),0)*IF(GD$109&gt;=MAX($FD$109:GC$109),MIN((GD$109-MAX($FD$109:GC$109)),(GD$109-GC$109)),0)</f>
        <v>0</v>
      </c>
      <c r="GE140" s="1">
        <f>+IF($E140=GE$22,VLOOKUP($C140,Input!$A$8:$GZ$39,MATCH(GE$21,Input!$A$6:$GZ$6,0),FALSE),0)*IF(GE$110&gt;=MAX($FD$110:GD$110),MIN((GE$110-MAX($FD$110:GD$110)),(GE$110-GD$110)),0)+IF($E140=GE$22,VLOOKUP($C140,Input!$A$8:$GZ$39,MATCH(GE$21,Input!$A$6:$GZ$6,0),FALSE),0)*IF(GE$109&gt;=MAX($FD$109:GD$109),MIN((GE$109-MAX($FD$109:GD$109)),(GE$109-GD$109)),0)</f>
        <v>0</v>
      </c>
      <c r="GF140" s="1">
        <f>+IF($E140=GF$22,VLOOKUP($C140,Input!$A$8:$GZ$39,MATCH(GF$21,Input!$A$6:$GZ$6,0),FALSE),0)*IF(GF$110&gt;=MAX($FD$110:GE$110),MIN((GF$110-MAX($FD$110:GE$110)),(GF$110-GE$110)),0)+IF($E140=GF$22,VLOOKUP($C140,Input!$A$8:$GZ$39,MATCH(GF$21,Input!$A$6:$GZ$6,0),FALSE),0)*IF(GF$109&gt;=MAX($FD$109:GE$109),MIN((GF$109-MAX($FD$109:GE$109)),(GF$109-GE$109)),0)</f>
        <v>0</v>
      </c>
      <c r="GG140" s="1">
        <f>+IF($E140=GG$22,VLOOKUP($C140,Input!$A$8:$GZ$39,MATCH(GG$21,Input!$A$6:$GZ$6,0),FALSE),0)*IF(GG$110&gt;=MAX($FD$110:GF$110),MIN((GG$110-MAX($FD$110:GF$110)),(GG$110-GF$110)),0)+IF($E140=GG$22,VLOOKUP($C140,Input!$A$8:$GZ$39,MATCH(GG$21,Input!$A$6:$GZ$6,0),FALSE),0)*IF(GG$109&gt;=MAX($FD$109:GF$109),MIN((GG$109-MAX($FD$109:GF$109)),(GG$109-GF$109)),0)</f>
        <v>0</v>
      </c>
      <c r="GH140" s="1">
        <f>+IF($E140=GH$22,VLOOKUP($C140,Input!$A$8:$GZ$39,MATCH(GH$21,Input!$A$6:$GZ$6,0),FALSE),0)*IF(GH$110&gt;=MAX($FD$110:GG$110),MIN((GH$110-MAX($FD$110:GG$110)),(GH$110-GG$110)),0)+IF($E140=GH$22,VLOOKUP($C140,Input!$A$8:$GZ$39,MATCH(GH$21,Input!$A$6:$GZ$6,0),FALSE),0)*IF(GH$109&gt;=MAX($FD$109:GG$109),MIN((GH$109-MAX($FD$109:GG$109)),(GH$109-GG$109)),0)</f>
        <v>0</v>
      </c>
      <c r="GI140" s="1">
        <f>+IF($E140=GI$22,VLOOKUP($C140,Input!$A$8:$GZ$39,MATCH(GI$21,Input!$A$6:$GZ$6,0),FALSE),0)*IF(GI$110&gt;=MAX($FD$110:GH$110),MIN((GI$110-MAX($FD$110:GH$110)),(GI$110-GH$110)),0)+IF($E140=GI$22,VLOOKUP($C140,Input!$A$8:$GZ$39,MATCH(GI$21,Input!$A$6:$GZ$6,0),FALSE),0)*IF(GI$109&gt;=MAX($FD$109:GH$109),MIN((GI$109-MAX($FD$109:GH$109)),(GI$109-GH$109)),0)</f>
        <v>0</v>
      </c>
      <c r="GJ140" s="1">
        <f>+IF($E140=GJ$22,VLOOKUP($C140,Input!$A$8:$GZ$39,MATCH(GJ$21,Input!$A$6:$GZ$6,0),FALSE),0)*IF(GJ$110&gt;=MAX($FD$110:GI$110),MIN((GJ$110-MAX($FD$110:GI$110)),(GJ$110-GI$110)),0)+IF($E140=GJ$22,VLOOKUP($C140,Input!$A$8:$GZ$39,MATCH(GJ$21,Input!$A$6:$GZ$6,0),FALSE),0)*IF(GJ$109&gt;=MAX($FD$109:GI$109),MIN((GJ$109-MAX($FD$109:GI$109)),(GJ$109-GI$109)),0)</f>
        <v>0</v>
      </c>
      <c r="GK140" s="1">
        <f>+IF($E140=GK$22,VLOOKUP($C140,Input!$A$8:$GZ$39,MATCH(GK$21,Input!$A$6:$GZ$6,0),FALSE),0)*IF(GK$110&gt;=MAX($FD$110:GJ$110),MIN((GK$110-MAX($FD$110:GJ$110)),(GK$110-GJ$110)),0)+IF($E140=GK$22,VLOOKUP($C140,Input!$A$8:$GZ$39,MATCH(GK$21,Input!$A$6:$GZ$6,0),FALSE),0)*IF(GK$109&gt;=MAX($FD$109:GJ$109),MIN((GK$109-MAX($FD$109:GJ$109)),(GK$109-GJ$109)),0)</f>
        <v>0</v>
      </c>
      <c r="GL140" s="1">
        <f>+IF($E140=GL$22,VLOOKUP($C140,Input!$A$8:$GZ$39,MATCH(GL$21,Input!$A$6:$GZ$6,0),FALSE),0)*IF(GL$110&gt;=MAX($FD$110:GK$110),MIN((GL$110-MAX($FD$110:GK$110)),(GL$110-GK$110)),0)+IF($E140=GL$22,VLOOKUP($C140,Input!$A$8:$GZ$39,MATCH(GL$21,Input!$A$6:$GZ$6,0),FALSE),0)*IF(GL$109&gt;=MAX($FD$109:GK$109),MIN((GL$109-MAX($FD$109:GK$109)),(GL$109-GK$109)),0)</f>
        <v>0</v>
      </c>
      <c r="GM140" s="42"/>
      <c r="GN140" t="str">
        <f>VLOOKUP($C140,Input!$A$8:$GZ$39,MATCH(GN$21,Input!$A$6:$GZ$6,0),FALSE)</f>
        <v>Charger (60 kW)</v>
      </c>
      <c r="GO140">
        <f>IF((VLOOKUP($C140,Input!$A$8:$GZ$39,MATCH(GO$21,Input!$A$6:$GZ$6,0),FALSE))="Y",$D140/VLOOKUP($C140,Input!$A$8:$GZ$39,MATCH(GP$21,Input!$A$6:$GZ$6,0),FALSE),0)</f>
        <v>0</v>
      </c>
      <c r="GP140">
        <f>IF((VLOOKUP($C140,Input!$A$8:$GZ$39,MATCH(GO$21,Input!$A$6:$GZ$6,0),FALSE))="Y",0,IF((VLOOKUP($C140,Input!$A$8:$GZ$39,MATCH(GP$21,Input!$A$6:$GZ$6,0),FALSE))&gt;0,$D140/VLOOKUP($C140,Input!$A$8:$GZ$39,MATCH(GP$21,Input!$A$6:$GZ$6,0),FALSE),0))</f>
        <v>117</v>
      </c>
      <c r="GQ140" s="1">
        <f>+IF($E140=GQ$22,VLOOKUP($C140,Input!$A$8:$GZ$39,MATCH(GQ$21,Input!$A$6:$GZ$6,0),FALSE),0)*IF(GQ$110&gt;=MAX($GP$110:GP$110),MIN((GQ$110-MAX($GP$110:GP$110)),(GQ$110-GP$110)),0)+IF($E140=GQ$22,VLOOKUP($C140,Input!$A$8:$GZ$39,MATCH(GQ$21,Input!$A$6:$GZ$6,0),FALSE),0)*IF(GQ$109&gt;=MAX($GP$109:GP$109),MIN((GQ$109-MAX($GP$109:GP$109)),(GQ$109-GP$109)),0)</f>
        <v>0</v>
      </c>
      <c r="GR140" s="1">
        <f>+IF($E140=GR$22,VLOOKUP($C140,Input!$A$8:$GZ$39,MATCH(GR$21,Input!$A$6:$GZ$6,0),FALSE),0)*IF(GR$110&gt;=MAX($GP$110:GQ$110),MIN((GR$110-MAX($GP$110:GQ$110)),(GR$110-GQ$110)),0)+IF($E140=GR$22,VLOOKUP($C140,Input!$A$8:$GZ$39,MATCH(GR$21,Input!$A$6:$GZ$6,0),FALSE),0)*IF(GR$109&gt;=MAX($GP$109:GQ$109),MIN((GR$109-MAX($GP$109:GQ$109)),(GR$109-GQ$109)),0)</f>
        <v>0</v>
      </c>
      <c r="GS140" s="1">
        <f>+IF($E140=GS$22,VLOOKUP($C140,Input!$A$8:$GZ$39,MATCH(GS$21,Input!$A$6:$GZ$6,0),FALSE),0)*IF(GS$110&gt;=MAX($GP$110:GR$110),MIN((GS$110-MAX($GP$110:GR$110)),(GS$110-GR$110)),0)+IF($E140=GS$22,VLOOKUP($C140,Input!$A$8:$GZ$39,MATCH(GS$21,Input!$A$6:$GZ$6,0),FALSE),0)*IF(GS$109&gt;=MAX($GP$109:GR$109),MIN((GS$109-MAX($GP$109:GR$109)),(GS$109-GR$109)),0)</f>
        <v>0</v>
      </c>
      <c r="GT140" s="1">
        <f>+IF($E140=GT$22,VLOOKUP($C140,Input!$A$8:$GZ$39,MATCH(GT$21,Input!$A$6:$GZ$6,0),FALSE),0)*IF(GT$110&gt;=MAX($GP$110:GS$110),MIN((GT$110-MAX($GP$110:GS$110)),(GT$110-GS$110)),0)+IF($E140=GT$22,VLOOKUP($C140,Input!$A$8:$GZ$39,MATCH(GT$21,Input!$A$6:$GZ$6,0),FALSE),0)*IF(GT$109&gt;=MAX($GP$109:GS$109),MIN((GT$109-MAX($GP$109:GS$109)),(GT$109-GS$109)),0)</f>
        <v>0</v>
      </c>
      <c r="GU140" s="1">
        <f>+IF($E140=GU$22,VLOOKUP($C140,Input!$A$8:$GZ$39,MATCH(GU$21,Input!$A$6:$GZ$6,0),FALSE),0)*IF(GU$110&gt;=MAX($GP$110:GT$110),MIN((GU$110-MAX($GP$110:GT$110)),(GU$110-GT$110)),0)+IF($E140=GU$22,VLOOKUP($C140,Input!$A$8:$GZ$39,MATCH(GU$21,Input!$A$6:$GZ$6,0),FALSE),0)*IF(GU$109&gt;=MAX($GP$109:GT$109),MIN((GU$109-MAX($GP$109:GT$109)),(GU$109-GT$109)),0)</f>
        <v>0</v>
      </c>
      <c r="GV140" s="1">
        <f>+IF($E140=GV$22,VLOOKUP($C140,Input!$A$8:$GZ$39,MATCH(GV$21,Input!$A$6:$GZ$6,0),FALSE),0)*IF(GV$110&gt;=MAX($GP$110:GU$110),MIN((GV$110-MAX($GP$110:GU$110)),(GV$110-GU$110)),0)+IF($E140=GV$22,VLOOKUP($C140,Input!$A$8:$GZ$39,MATCH(GV$21,Input!$A$6:$GZ$6,0),FALSE),0)*IF(GV$109&gt;=MAX($GP$109:GU$109),MIN((GV$109-MAX($GP$109:GU$109)),(GV$109-GU$109)),0)</f>
        <v>0</v>
      </c>
      <c r="GW140" s="1">
        <f>+IF($E140=GW$22,VLOOKUP($C140,Input!$A$8:$GZ$39,MATCH(GW$21,Input!$A$6:$GZ$6,0),FALSE),0)*IF(GW$110&gt;=MAX($GP$110:GV$110),MIN((GW$110-MAX($GP$110:GV$110)),(GW$110-GV$110)),0)+IF($E140=GW$22,VLOOKUP($C140,Input!$A$8:$GZ$39,MATCH(GW$21,Input!$A$6:$GZ$6,0),FALSE),0)*IF(GW$109&gt;=MAX($GP$109:GV$109),MIN((GW$109-MAX($GP$109:GV$109)),(GW$109-GV$109)),0)</f>
        <v>0</v>
      </c>
      <c r="GX140" s="1">
        <f>+IF($E140=GX$22,VLOOKUP($C140,Input!$A$8:$GZ$39,MATCH(GX$21,Input!$A$6:$GZ$6,0),FALSE),0)*IF(GX$110&gt;=MAX($GP$110:GW$110),MIN((GX$110-MAX($GP$110:GW$110)),(GX$110-GW$110)),0)+IF($E140=GX$22,VLOOKUP($C140,Input!$A$8:$GZ$39,MATCH(GX$21,Input!$A$6:$GZ$6,0),FALSE),0)*IF(GX$109&gt;=MAX($GP$109:GW$109),MIN((GX$109-MAX($GP$109:GW$109)),(GX$109-GW$109)),0)</f>
        <v>0</v>
      </c>
      <c r="GY140" s="1">
        <f>+IF($E140=GY$22,VLOOKUP($C140,Input!$A$8:$GZ$39,MATCH(GY$21,Input!$A$6:$GZ$6,0),FALSE),0)*IF(GY$110&gt;=MAX($GP$110:GX$110),MIN((GY$110-MAX($GP$110:GX$110)),(GY$110-GX$110)),0)+IF($E140=GY$22,VLOOKUP($C140,Input!$A$8:$GZ$39,MATCH(GY$21,Input!$A$6:$GZ$6,0),FALSE),0)*IF(GY$109&gt;=MAX($GP$109:GX$109),MIN((GY$109-MAX($GP$109:GX$109)),(GY$109-GX$109)),0)</f>
        <v>0</v>
      </c>
      <c r="GZ140" s="1">
        <f>+IF($E140=GZ$22,VLOOKUP($C140,Input!$A$8:$GZ$39,MATCH(GZ$21,Input!$A$6:$GZ$6,0),FALSE),0)*IF(GZ$110&gt;=MAX($GP$110:GY$110),MIN((GZ$110-MAX($GP$110:GY$110)),(GZ$110-GY$110)),0)+IF($E140=GZ$22,VLOOKUP($C140,Input!$A$8:$GZ$39,MATCH(GZ$21,Input!$A$6:$GZ$6,0),FALSE),0)*IF(GZ$109&gt;=MAX($GP$109:GY$109),MIN((GZ$109-MAX($GP$109:GY$109)),(GZ$109-GY$109)),0)</f>
        <v>5850000</v>
      </c>
      <c r="HA140" s="1">
        <f>+IF($E140=HA$22,VLOOKUP($C140,Input!$A$8:$GZ$39,MATCH(HA$21,Input!$A$6:$GZ$6,0),FALSE),0)*IF(HA$110&gt;=MAX($GP$110:GZ$110),MIN((HA$110-MAX($GP$110:GZ$110)),(HA$110-GZ$110)),0)+IF($E140=HA$22,VLOOKUP($C140,Input!$A$8:$GZ$39,MATCH(HA$21,Input!$A$6:$GZ$6,0),FALSE),0)*IF(HA$109&gt;=MAX($GP$109:GZ$109),MIN((HA$109-MAX($GP$109:GZ$109)),(HA$109-GZ$109)),0)</f>
        <v>0</v>
      </c>
      <c r="HB140" s="1">
        <f>+IF($E140=HB$22,VLOOKUP($C140,Input!$A$8:$GZ$39,MATCH(HB$21,Input!$A$6:$GZ$6,0),FALSE),0)*IF(HB$110&gt;=MAX($GP$110:HA$110),MIN((HB$110-MAX($GP$110:HA$110)),(HB$110-HA$110)),0)+IF($E140=HB$22,VLOOKUP($C140,Input!$A$8:$GZ$39,MATCH(HB$21,Input!$A$6:$GZ$6,0),FALSE),0)*IF(HB$109&gt;=MAX($GP$109:HA$109),MIN((HB$109-MAX($GP$109:HA$109)),(HB$109-HA$109)),0)</f>
        <v>0</v>
      </c>
      <c r="HC140" s="1">
        <f>+IF($E140=HC$22,VLOOKUP($C140,Input!$A$8:$GZ$39,MATCH(HC$21,Input!$A$6:$GZ$6,0),FALSE),0)*IF(HC$110&gt;=MAX($GP$110:HB$110),MIN((HC$110-MAX($GP$110:HB$110)),(HC$110-HB$110)),0)+IF($E140=HC$22,VLOOKUP($C140,Input!$A$8:$GZ$39,MATCH(HC$21,Input!$A$6:$GZ$6,0),FALSE),0)*IF(HC$109&gt;=MAX($GP$109:HB$109),MIN((HC$109-MAX($GP$109:HB$109)),(HC$109-HB$109)),0)</f>
        <v>0</v>
      </c>
      <c r="HD140" s="1">
        <f>+IF($E140=HD$22,VLOOKUP($C140,Input!$A$8:$GZ$39,MATCH(HD$21,Input!$A$6:$GZ$6,0),FALSE),0)*IF(HD$110&gt;=MAX($GP$110:HC$110),MIN((HD$110-MAX($GP$110:HC$110)),(HD$110-HC$110)),0)+IF($E140=HD$22,VLOOKUP($C140,Input!$A$8:$GZ$39,MATCH(HD$21,Input!$A$6:$GZ$6,0),FALSE),0)*IF(HD$109&gt;=MAX($GP$109:HC$109),MIN((HD$109-MAX($GP$109:HC$109)),(HD$109-HC$109)),0)</f>
        <v>0</v>
      </c>
      <c r="HE140" s="1">
        <f>+IF($E140=HE$22,VLOOKUP($C140,Input!$A$8:$GZ$39,MATCH(HE$21,Input!$A$6:$GZ$6,0),FALSE),0)*IF(HE$110&gt;=MAX($GP$110:HD$110),MIN((HE$110-MAX($GP$110:HD$110)),(HE$110-HD$110)),0)+IF($E140=HE$22,VLOOKUP($C140,Input!$A$8:$GZ$39,MATCH(HE$21,Input!$A$6:$GZ$6,0),FALSE),0)*IF(HE$109&gt;=MAX($GP$109:HD$109),MIN((HE$109-MAX($GP$109:HD$109)),(HE$109-HD$109)),0)</f>
        <v>0</v>
      </c>
      <c r="HF140" s="1">
        <f>+IF($E140=HF$22,VLOOKUP($C140,Input!$A$8:$GZ$39,MATCH(HF$21,Input!$A$6:$GZ$6,0),FALSE),0)*IF(HF$110&gt;=MAX($GP$110:HE$110),MIN((HF$110-MAX($GP$110:HE$110)),(HF$110-HE$110)),0)+IF($E140=HF$22,VLOOKUP($C140,Input!$A$8:$GZ$39,MATCH(HF$21,Input!$A$6:$GZ$6,0),FALSE),0)*IF(HF$109&gt;=MAX($GP$109:HE$109),MIN((HF$109-MAX($GP$109:HE$109)),(HF$109-HE$109)),0)</f>
        <v>0</v>
      </c>
      <c r="HG140" s="1">
        <f>+IF($E140=HG$22,VLOOKUP($C140,Input!$A$8:$GZ$39,MATCH(HG$21,Input!$A$6:$GZ$6,0),FALSE),0)*IF(HG$110&gt;=MAX($GP$110:HF$110),MIN((HG$110-MAX($GP$110:HF$110)),(HG$110-HF$110)),0)+IF($E140=HG$22,VLOOKUP($C140,Input!$A$8:$GZ$39,MATCH(HG$21,Input!$A$6:$GZ$6,0),FALSE),0)*IF(HG$109&gt;=MAX($GP$109:HF$109),MIN((HG$109-MAX($GP$109:HF$109)),(HG$109-HF$109)),0)</f>
        <v>0</v>
      </c>
      <c r="HH140" s="1">
        <f>+IF($E140=HH$22,VLOOKUP($C140,Input!$A$8:$GZ$39,MATCH(HH$21,Input!$A$6:$GZ$6,0),FALSE),0)*IF(HH$110&gt;=MAX($GP$110:HG$110),MIN((HH$110-MAX($GP$110:HG$110)),(HH$110-HG$110)),0)+IF($E140=HH$22,VLOOKUP($C140,Input!$A$8:$GZ$39,MATCH(HH$21,Input!$A$6:$GZ$6,0),FALSE),0)*IF(HH$109&gt;=MAX($GP$109:HG$109),MIN((HH$109-MAX($GP$109:HG$109)),(HH$109-HG$109)),0)</f>
        <v>0</v>
      </c>
      <c r="HI140" s="1">
        <f>+IF($E140=HI$22,VLOOKUP($C140,Input!$A$8:$GZ$39,MATCH(HI$21,Input!$A$6:$GZ$6,0),FALSE),0)*IF(HI$110&gt;=MAX($GP$110:HH$110),MIN((HI$110-MAX($GP$110:HH$110)),(HI$110-HH$110)),0)+IF($E140=HI$22,VLOOKUP($C140,Input!$A$8:$GZ$39,MATCH(HI$21,Input!$A$6:$GZ$6,0),FALSE),0)*IF(HI$109&gt;=MAX($GP$109:HH$109),MIN((HI$109-MAX($GP$109:HH$109)),(HI$109-HH$109)),0)</f>
        <v>0</v>
      </c>
      <c r="HJ140" s="1">
        <f>+IF($E140=HJ$22,VLOOKUP($C140,Input!$A$8:$GZ$39,MATCH(HJ$21,Input!$A$6:$GZ$6,0),FALSE),0)*IF(HJ$110&gt;=MAX($GP$110:HI$110),MIN((HJ$110-MAX($GP$110:HI$110)),(HJ$110-HI$110)),0)+IF($E140=HJ$22,VLOOKUP($C140,Input!$A$8:$GZ$39,MATCH(HJ$21,Input!$A$6:$GZ$6,0),FALSE),0)*IF(HJ$109&gt;=MAX($GP$109:HI$109),MIN((HJ$109-MAX($GP$109:HI$109)),(HJ$109-HI$109)),0)</f>
        <v>0</v>
      </c>
      <c r="HK140" s="1">
        <f>+IF($E140=HK$22,VLOOKUP($C140,Input!$A$8:$GZ$39,MATCH(HK$21,Input!$A$6:$GZ$6,0),FALSE),0)*IF(HK$110&gt;=MAX($GP$110:HJ$110),MIN((HK$110-MAX($GP$110:HJ$110)),(HK$110-HJ$110)),0)+IF($E140=HK$22,VLOOKUP($C140,Input!$A$8:$GZ$39,MATCH(HK$21,Input!$A$6:$GZ$6,0),FALSE),0)*IF(HK$109&gt;=MAX($GP$109:HJ$109),MIN((HK$109-MAX($GP$109:HJ$109)),(HK$109-HJ$109)),0)</f>
        <v>0</v>
      </c>
      <c r="HL140" s="1">
        <f>+IF($E140=HL$22,VLOOKUP($C140,Input!$A$8:$GZ$39,MATCH(HL$21,Input!$A$6:$GZ$6,0),FALSE),0)*IF(HL$110&gt;=MAX($GP$110:HK$110),MIN((HL$110-MAX($GP$110:HK$110)),(HL$110-HK$110)),0)+IF($E140=HL$22,VLOOKUP($C140,Input!$A$8:$GZ$39,MATCH(HL$21,Input!$A$6:$GZ$6,0),FALSE),0)*IF(HL$109&gt;=MAX($GP$109:HK$109),MIN((HL$109-MAX($GP$109:HK$109)),(HL$109-HK$109)),0)</f>
        <v>0</v>
      </c>
      <c r="HM140" s="1">
        <f>+IF($E140=HM$22,VLOOKUP($C140,Input!$A$8:$GZ$39,MATCH(HM$21,Input!$A$6:$GZ$6,0),FALSE),0)*IF(HM$110&gt;=MAX($GP$110:HL$110),MIN((HM$110-MAX($GP$110:HL$110)),(HM$110-HL$110)),0)+IF($E140=HM$22,VLOOKUP($C140,Input!$A$8:$GZ$39,MATCH(HM$21,Input!$A$6:$GZ$6,0),FALSE),0)*IF(HM$109&gt;=MAX($GP$109:HL$109),MIN((HM$109-MAX($GP$109:HL$109)),(HM$109-HL$109)),0)</f>
        <v>0</v>
      </c>
      <c r="HN140" s="1">
        <f>+IF($E140=HN$22,VLOOKUP($C140,Input!$A$8:$GZ$39,MATCH(HN$21,Input!$A$6:$GZ$6,0),FALSE),0)*IF(HN$110&gt;=MAX($GP$110:HM$110),MIN((HN$110-MAX($GP$110:HM$110)),(HN$110-HM$110)),0)+IF($E140=HN$22,VLOOKUP($C140,Input!$A$8:$GZ$39,MATCH(HN$21,Input!$A$6:$GZ$6,0),FALSE),0)*IF(HN$109&gt;=MAX($GP$109:HM$109),MIN((HN$109-MAX($GP$109:HM$109)),(HN$109-HM$109)),0)</f>
        <v>0</v>
      </c>
      <c r="HO140" s="1">
        <f>+IF($E140=HO$22,VLOOKUP($C140,Input!$A$8:$GZ$39,MATCH(HO$21,Input!$A$6:$GZ$6,0),FALSE),0)*IF(HO$110&gt;=MAX($GP$110:HN$110),MIN((HO$110-MAX($GP$110:HN$110)),(HO$110-HN$110)),0)+IF($E140=HO$22,VLOOKUP($C140,Input!$A$8:$GZ$39,MATCH(HO$21,Input!$A$6:$GZ$6,0),FALSE),0)*IF(HO$109&gt;=MAX($GP$109:HN$109),MIN((HO$109-MAX($GP$109:HN$109)),(HO$109-HN$109)),0)</f>
        <v>0</v>
      </c>
      <c r="HP140" s="1">
        <f>+IF($E140=HP$22,VLOOKUP($C140,Input!$A$8:$GZ$39,MATCH(HP$21,Input!$A$6:$GZ$6,0),FALSE),0)*IF(HP$110&gt;=MAX($GP$110:HO$110),MIN((HP$110-MAX($GP$110:HO$110)),(HP$110-HO$110)),0)+IF($E140=HP$22,VLOOKUP($C140,Input!$A$8:$GZ$39,MATCH(HP$21,Input!$A$6:$GZ$6,0),FALSE),0)*IF(HP$109&gt;=MAX($GP$109:HO$109),MIN((HP$109-MAX($GP$109:HO$109)),(HP$109-HO$109)),0)</f>
        <v>0</v>
      </c>
      <c r="HQ140" s="1">
        <f>+IF($E140=HQ$22,VLOOKUP($C140,Input!$A$8:$GZ$39,MATCH(HQ$21,Input!$A$6:$GZ$6,0),FALSE),0)*IF(HQ$110&gt;=MAX($GP$110:HP$110),MIN((HQ$110-MAX($GP$110:HP$110)),(HQ$110-HP$110)),0)+IF($E140=HQ$22,VLOOKUP($C140,Input!$A$8:$GZ$39,MATCH(HQ$21,Input!$A$6:$GZ$6,0),FALSE),0)*IF(HQ$109&gt;=MAX($GP$109:HP$109),MIN((HQ$109-MAX($GP$109:HP$109)),(HQ$109-HP$109)),0)</f>
        <v>0</v>
      </c>
      <c r="HR140" s="1">
        <f>+IF($E140=HR$22,VLOOKUP($C140,Input!$A$8:$GZ$39,MATCH(HR$21,Input!$A$6:$GZ$6,0),FALSE),0)*IF(HR$110&gt;=MAX($GP$110:HQ$110),MIN((HR$110-MAX($GP$110:HQ$110)),(HR$110-HQ$110)),0)+IF($E140=HR$22,VLOOKUP($C140,Input!$A$8:$GZ$39,MATCH(HR$21,Input!$A$6:$GZ$6,0),FALSE),0)*IF(HR$109&gt;=MAX($GP$109:HQ$109),MIN((HR$109-MAX($GP$109:HQ$109)),(HR$109-HQ$109)),0)</f>
        <v>0</v>
      </c>
      <c r="HS140" s="1">
        <f>+IF($E140=HS$22,VLOOKUP($C140,Input!$A$8:$GZ$39,MATCH(HS$21,Input!$A$6:$GZ$6,0),FALSE),0)*IF(HS$110&gt;=MAX($GP$110:HR$110),MIN((HS$110-MAX($GP$110:HR$110)),(HS$110-HR$110)),0)+IF($E140=HS$22,VLOOKUP($C140,Input!$A$8:$GZ$39,MATCH(HS$21,Input!$A$6:$GZ$6,0),FALSE),0)*IF(HS$109&gt;=MAX($GP$109:HR$109),MIN((HS$109-MAX($GP$109:HR$109)),(HS$109-HR$109)),0)</f>
        <v>0</v>
      </c>
      <c r="HT140" s="1">
        <f>+IF($E140=HT$22,VLOOKUP($C140,Input!$A$8:$GZ$39,MATCH(HT$21,Input!$A$6:$GZ$6,0),FALSE),0)*IF(HT$110&gt;=MAX($GP$110:HS$110),MIN((HT$110-MAX($GP$110:HS$110)),(HT$110-HS$110)),0)+IF($E140=HT$22,VLOOKUP($C140,Input!$A$8:$GZ$39,MATCH(HT$21,Input!$A$6:$GZ$6,0),FALSE),0)*IF(HT$109&gt;=MAX($GP$109:HS$109),MIN((HT$109-MAX($GP$109:HS$109)),(HT$109-HS$109)),0)</f>
        <v>0</v>
      </c>
      <c r="HU140" s="1">
        <f>+IF($E140=HU$22,VLOOKUP($C140,Input!$A$8:$GZ$39,MATCH(HU$21,Input!$A$6:$GZ$6,0),FALSE),0)*IF(HU$110&gt;=MAX($GP$110:HT$110),MIN((HU$110-MAX($GP$110:HT$110)),(HU$110-HT$110)),0)+IF($E140=HU$22,VLOOKUP($C140,Input!$A$8:$GZ$39,MATCH(HU$21,Input!$A$6:$GZ$6,0),FALSE),0)*IF(HU$109&gt;=MAX($GP$109:HT$109),MIN((HU$109-MAX($GP$109:HT$109)),(HU$109-HT$109)),0)</f>
        <v>0</v>
      </c>
      <c r="HV140" s="1">
        <f>+IF($E140=HV$22,VLOOKUP($C140,Input!$A$8:$GZ$39,MATCH(HV$21,Input!$A$6:$GZ$6,0),FALSE),0)*IF(HV$110&gt;=MAX($GP$110:HU$110),MIN((HV$110-MAX($GP$110:HU$110)),(HV$110-HU$110)),0)+IF($E140=HV$22,VLOOKUP($C140,Input!$A$8:$GZ$39,MATCH(HV$21,Input!$A$6:$GZ$6,0),FALSE),0)*IF(HV$109&gt;=MAX($GP$109:HU$109),MIN((HV$109-MAX($GP$109:HU$109)),(HV$109-HU$109)),0)</f>
        <v>0</v>
      </c>
      <c r="HW140" s="1">
        <f>+IF($E140=HW$22,VLOOKUP($C140,Input!$A$8:$GZ$39,MATCH(HW$21,Input!$A$6:$GZ$6,0),FALSE),0)*IF(HW$110&gt;=MAX($GP$110:HV$110),MIN((HW$110-MAX($GP$110:HV$110)),(HW$110-HV$110)),0)+IF($E140=HW$22,VLOOKUP($C140,Input!$A$8:$GZ$39,MATCH(HW$21,Input!$A$6:$GZ$6,0),FALSE),0)*IF(HW$109&gt;=MAX($GP$109:HV$109),MIN((HW$109-MAX($GP$109:HV$109)),(HW$109-HV$109)),0)</f>
        <v>0</v>
      </c>
      <c r="HX140" s="1">
        <f>+IF($E140=HX$22,VLOOKUP($C140,Input!$A$8:$GZ$39,MATCH(HX$21,Input!$A$6:$GZ$6,0),FALSE),0)*IF(HX$110&gt;=MAX($GP$110:HW$110),MIN((HX$110-MAX($GP$110:HW$110)),(HX$110-HW$110)),0)+IF($E140=HX$22,VLOOKUP($C140,Input!$A$8:$GZ$39,MATCH(HX$21,Input!$A$6:$GZ$6,0),FALSE),0)*IF(HX$109&gt;=MAX($GP$109:HW$109),MIN((HX$109-MAX($GP$109:HW$109)),(HX$109-HW$109)),0)</f>
        <v>0</v>
      </c>
      <c r="HY140" s="1">
        <f>+IF($E140=HY$22,VLOOKUP($C140,Input!$A$8:$GZ$39,MATCH(HY$21,Input!$A$6:$GZ$6,0),FALSE),0)*IF(HY$110&gt;=MAX($GP$110:HX$110),MIN((HY$110-MAX($GP$110:HX$110)),(HY$110-HX$110)),0)+IF($E140=HY$22,VLOOKUP($C140,Input!$A$8:$GZ$39,MATCH(HY$21,Input!$A$6:$GZ$6,0),FALSE),0)*IF(HY$109&gt;=MAX($GP$109:HX$109),MIN((HY$109-MAX($GP$109:HX$109)),(HY$109-HX$109)),0)</f>
        <v>0</v>
      </c>
      <c r="HZ140" s="42"/>
      <c r="IA140" t="str">
        <f>VLOOKUP($C140,Input!$A$8:$IA$39,MATCH(IA$21,Input!$A$6:$IA$6,0),FALSE)</f>
        <v>Bus Maintenance Bay Upgrade (two bays share one shop charger)</v>
      </c>
      <c r="IB140" s="132">
        <f>IF((VLOOKUP($C140,Input!$A$8:$IA$39,MATCH(IB$21,Input!$A$6:$IA$6,0),FALSE))="Y",$D140/VLOOKUP($C140,Input!$A$8:$IA$39,MATCH(IC$21,Input!$A$6:$IA$6,0),FALSE),0)</f>
        <v>0</v>
      </c>
      <c r="IC140" s="132">
        <f>IF((VLOOKUP($C140,Input!$A$8:$IA$39,MATCH(IB$21,Input!$A$6:$IA$6,0),FALSE))="Y",0,IF((VLOOKUP($C140,Input!$A$8:$IA$39,MATCH(IC$21,Input!$A$6:$IA$6,0),FALSE))&gt;0,$D140/VLOOKUP($C140,Input!$A$8:$IA$39,MATCH(IC$21,Input!$A$6:$IA$6,0),FALSE),0))</f>
        <v>7.8</v>
      </c>
      <c r="ID140" s="1">
        <f>+IF($E140=ID$22,VLOOKUP($C140,Input!$A$8:$IA$39,MATCH(ID$21,Input!$A$6:$IA$6,0),FALSE),0)*IF(ID$110&gt;=MAX($IC$110:IC$110),MIN((ID$110-MAX($IC$110:IC$110)),(ID$110-IC$110)),0)+IF($E140=ID$22,VLOOKUP($C140,Input!$A$8:$IA$39,MATCH(ID$21,Input!$A$6:$IA$6,0),FALSE),0)*IF(ID$109&gt;=MAX($IC$109:IC$109),MIN((ID$109-MAX($IC$109:IC$109)),(ID$109-IC$109)),0)</f>
        <v>0</v>
      </c>
      <c r="IE140" s="1">
        <f>+IF($E140=IE$22,VLOOKUP($C140,Input!$A$8:$IA$39,MATCH(IE$21,Input!$A$6:$IA$6,0),FALSE),0)*IF(IE$110&gt;=MAX($IC$110:ID$110),MIN((IE$110-MAX($IC$110:ID$110)),(IE$110-ID$110)),0)+IF($E140=IE$22,VLOOKUP($C140,Input!$A$8:$IA$39,MATCH(IE$21,Input!$A$6:$IA$6,0),FALSE),0)*IF(IE$109&gt;=MAX($IC$109:ID$109),MIN((IE$109-MAX($IC$109:ID$109)),(IE$109-ID$109)),0)</f>
        <v>0</v>
      </c>
      <c r="IF140" s="1">
        <f>+IF($E140=IF$22,VLOOKUP($C140,Input!$A$8:$IA$39,MATCH(IF$21,Input!$A$6:$IA$6,0),FALSE),0)*IF(IF$110&gt;=MAX($IC$110:IE$110),MIN((IF$110-MAX($IC$110:IE$110)),(IF$110-IE$110)),0)+IF($E140=IF$22,VLOOKUP($C140,Input!$A$8:$IA$39,MATCH(IF$21,Input!$A$6:$IA$6,0),FALSE),0)*IF(IF$109&gt;=MAX($IC$109:IE$109),MIN((IF$109-MAX($IC$109:IE$109)),(IF$109-IE$109)),0)</f>
        <v>0</v>
      </c>
      <c r="IG140" s="1">
        <f>+IF($E140=IG$22,VLOOKUP($C140,Input!$A$8:$IA$39,MATCH(IG$21,Input!$A$6:$IA$6,0),FALSE),0)*IF(IG$110&gt;=MAX($IC$110:IF$110),MIN((IG$110-MAX($IC$110:IF$110)),(IG$110-IF$110)),0)+IF($E140=IG$22,VLOOKUP($C140,Input!$A$8:$IA$39,MATCH(IG$21,Input!$A$6:$IA$6,0),FALSE),0)*IF(IG$109&gt;=MAX($IC$109:IF$109),MIN((IG$109-MAX($IC$109:IF$109)),(IG$109-IF$109)),0)</f>
        <v>0</v>
      </c>
      <c r="IH140" s="1">
        <f>+IF($E140=IH$22,VLOOKUP($C140,Input!$A$8:$IA$39,MATCH(IH$21,Input!$A$6:$IA$6,0),FALSE),0)*IF(IH$110&gt;=MAX($IC$110:IG$110),MIN((IH$110-MAX($IC$110:IG$110)),(IH$110-IG$110)),0)+IF($E140=IH$22,VLOOKUP($C140,Input!$A$8:$IA$39,MATCH(IH$21,Input!$A$6:$IA$6,0),FALSE),0)*IF(IH$109&gt;=MAX($IC$109:IG$109),MIN((IH$109-MAX($IC$109:IG$109)),(IH$109-IG$109)),0)</f>
        <v>0</v>
      </c>
      <c r="II140" s="1">
        <f>+IF($E140=II$22,VLOOKUP($C140,Input!$A$8:$IA$39,MATCH(II$21,Input!$A$6:$IA$6,0),FALSE),0)*IF(II$110&gt;=MAX($IC$110:IH$110),MIN((II$110-MAX($IC$110:IH$110)),(II$110-IH$110)),0)+IF($E140=II$22,VLOOKUP($C140,Input!$A$8:$IA$39,MATCH(II$21,Input!$A$6:$IA$6,0),FALSE),0)*IF(II$109&gt;=MAX($IC$109:IH$109),MIN((II$109-MAX($IC$109:IH$109)),(II$109-IH$109)),0)</f>
        <v>0</v>
      </c>
      <c r="IJ140" s="1">
        <f>+IF($E140=IJ$22,VLOOKUP($C140,Input!$A$8:$IA$39,MATCH(IJ$21,Input!$A$6:$IA$6,0),FALSE),0)*IF(IJ$110&gt;=MAX($IC$110:II$110),MIN((IJ$110-MAX($IC$110:II$110)),(IJ$110-II$110)),0)+IF($E140=IJ$22,VLOOKUP($C140,Input!$A$8:$IA$39,MATCH(IJ$21,Input!$A$6:$IA$6,0),FALSE),0)*IF(IJ$109&gt;=MAX($IC$109:II$109),MIN((IJ$109-MAX($IC$109:II$109)),(IJ$109-II$109)),0)</f>
        <v>0</v>
      </c>
      <c r="IK140" s="1">
        <f>+IF($E140=IK$22,VLOOKUP($C140,Input!$A$8:$IA$39,MATCH(IK$21,Input!$A$6:$IA$6,0),FALSE),0)*IF(IK$110&gt;=MAX($IC$110:IJ$110),MIN((IK$110-MAX($IC$110:IJ$110)),(IK$110-IJ$110)),0)+IF($E140=IK$22,VLOOKUP($C140,Input!$A$8:$IA$39,MATCH(IK$21,Input!$A$6:$IA$6,0),FALSE),0)*IF(IK$109&gt;=MAX($IC$109:IJ$109),MIN((IK$109-MAX($IC$109:IJ$109)),(IK$109-IJ$109)),0)</f>
        <v>0</v>
      </c>
      <c r="IL140" s="1">
        <f>+IF($E140=IL$22,VLOOKUP($C140,Input!$A$8:$IA$39,MATCH(IL$21,Input!$A$6:$IA$6,0),FALSE),0)*IF(IL$110&gt;=MAX($IC$110:IK$110),MIN((IL$110-MAX($IC$110:IK$110)),(IL$110-IK$110)),0)+IF($E140=IL$22,VLOOKUP($C140,Input!$A$8:$IA$39,MATCH(IL$21,Input!$A$6:$IA$6,0),FALSE),0)*IF(IL$109&gt;=MAX($IC$109:IK$109),MIN((IL$109-MAX($IC$109:IK$109)),(IL$109-IK$109)),0)</f>
        <v>0</v>
      </c>
      <c r="IM140" s="1">
        <f>+IF($E140=IM$22,VLOOKUP($C140,Input!$A$8:$IA$39,MATCH(IM$21,Input!$A$6:$IA$6,0),FALSE),0)*IF(IM$110&gt;=MAX($IC$110:IL$110),MIN((IM$110-MAX($IC$110:IL$110)),(IM$110-IL$110)),0)+IF($E140=IM$22,VLOOKUP($C140,Input!$A$8:$IA$39,MATCH(IM$21,Input!$A$6:$IA$6,0),FALSE),0)*IF(IM$109&gt;=MAX($IC$109:IL$109),MIN((IM$109-MAX($IC$109:IL$109)),(IM$109-IL$109)),0)</f>
        <v>216000</v>
      </c>
      <c r="IN140" s="1">
        <f>+IF($E140=IN$22,VLOOKUP($C140,Input!$A$8:$IA$39,MATCH(IN$21,Input!$A$6:$IA$6,0),FALSE),0)*IF(IN$110&gt;=MAX($IC$110:IM$110),MIN((IN$110-MAX($IC$110:IM$110)),(IN$110-IM$110)),0)+IF($E140=IN$22,VLOOKUP($C140,Input!$A$8:$IA$39,MATCH(IN$21,Input!$A$6:$IA$6,0),FALSE),0)*IF(IN$109&gt;=MAX($IC$109:IM$109),MIN((IN$109-MAX($IC$109:IM$109)),(IN$109-IM$109)),0)</f>
        <v>0</v>
      </c>
      <c r="IO140" s="1">
        <f>+IF($E140=IO$22,VLOOKUP($C140,Input!$A$8:$IA$39,MATCH(IO$21,Input!$A$6:$IA$6,0),FALSE),0)*IF(IO$110&gt;=MAX($IC$110:IN$110),MIN((IO$110-MAX($IC$110:IN$110)),(IO$110-IN$110)),0)+IF($E140=IO$22,VLOOKUP($C140,Input!$A$8:$IA$39,MATCH(IO$21,Input!$A$6:$IA$6,0),FALSE),0)*IF(IO$109&gt;=MAX($IC$109:IN$109),MIN((IO$109-MAX($IC$109:IN$109)),(IO$109-IN$109)),0)</f>
        <v>0</v>
      </c>
      <c r="IP140" s="1">
        <f>+IF($E140=IP$22,VLOOKUP($C140,Input!$A$8:$IA$39,MATCH(IP$21,Input!$A$6:$IA$6,0),FALSE),0)*IF(IP$110&gt;=MAX($IC$110:IO$110),MIN((IP$110-MAX($IC$110:IO$110)),(IP$110-IO$110)),0)+IF($E140=IP$22,VLOOKUP($C140,Input!$A$8:$IA$39,MATCH(IP$21,Input!$A$6:$IA$6,0),FALSE),0)*IF(IP$109&gt;=MAX($IC$109:IO$109),MIN((IP$109-MAX($IC$109:IO$109)),(IP$109-IO$109)),0)</f>
        <v>0</v>
      </c>
      <c r="IQ140" s="1">
        <f>+IF($E140=IQ$22,VLOOKUP($C140,Input!$A$8:$IA$39,MATCH(IQ$21,Input!$A$6:$IA$6,0),FALSE),0)*IF(IQ$110&gt;=MAX($IC$110:IP$110),MIN((IQ$110-MAX($IC$110:IP$110)),(IQ$110-IP$110)),0)+IF($E140=IQ$22,VLOOKUP($C140,Input!$A$8:$IA$39,MATCH(IQ$21,Input!$A$6:$IA$6,0),FALSE),0)*IF(IQ$109&gt;=MAX($IC$109:IP$109),MIN((IQ$109-MAX($IC$109:IP$109)),(IQ$109-IP$109)),0)</f>
        <v>0</v>
      </c>
      <c r="IR140" s="1">
        <f>+IF($E140=IR$22,VLOOKUP($C140,Input!$A$8:$IA$39,MATCH(IR$21,Input!$A$6:$IA$6,0),FALSE),0)*IF(IR$110&gt;=MAX($IC$110:IQ$110),MIN((IR$110-MAX($IC$110:IQ$110)),(IR$110-IQ$110)),0)+IF($E140=IR$22,VLOOKUP($C140,Input!$A$8:$IA$39,MATCH(IR$21,Input!$A$6:$IA$6,0),FALSE),0)*IF(IR$109&gt;=MAX($IC$109:IQ$109),MIN((IR$109-MAX($IC$109:IQ$109)),(IR$109-IQ$109)),0)</f>
        <v>0</v>
      </c>
      <c r="IS140" s="1">
        <f>+IF($E140=IS$22,VLOOKUP($C140,Input!$A$8:$IA$39,MATCH(IS$21,Input!$A$6:$IA$6,0),FALSE),0)*IF(IS$110&gt;=MAX($IC$110:IR$110),MIN((IS$110-MAX($IC$110:IR$110)),(IS$110-IR$110)),0)+IF($E140=IS$22,VLOOKUP($C140,Input!$A$8:$IA$39,MATCH(IS$21,Input!$A$6:$IA$6,0),FALSE),0)*IF(IS$109&gt;=MAX($IC$109:IR$109),MIN((IS$109-MAX($IC$109:IR$109)),(IS$109-IR$109)),0)</f>
        <v>0</v>
      </c>
      <c r="IT140" s="1">
        <f>+IF($E140=IT$22,VLOOKUP($C140,Input!$A$8:$IA$39,MATCH(IT$21,Input!$A$6:$IA$6,0),FALSE),0)*IF(IT$110&gt;=MAX($IC$110:IS$110),MIN((IT$110-MAX($IC$110:IS$110)),(IT$110-IS$110)),0)+IF($E140=IT$22,VLOOKUP($C140,Input!$A$8:$IA$39,MATCH(IT$21,Input!$A$6:$IA$6,0),FALSE),0)*IF(IT$109&gt;=MAX($IC$109:IS$109),MIN((IT$109-MAX($IC$109:IS$109)),(IT$109-IS$109)),0)</f>
        <v>0</v>
      </c>
      <c r="IU140" s="1">
        <f>+IF($E140=IU$22,VLOOKUP($C140,Input!$A$8:$IA$39,MATCH(IU$21,Input!$A$6:$IA$6,0),FALSE),0)*IF(IU$110&gt;=MAX($IC$110:IT$110),MIN((IU$110-MAX($IC$110:IT$110)),(IU$110-IT$110)),0)+IF($E140=IU$22,VLOOKUP($C140,Input!$A$8:$IA$39,MATCH(IU$21,Input!$A$6:$IA$6,0),FALSE),0)*IF(IU$109&gt;=MAX($IC$109:IT$109),MIN((IU$109-MAX($IC$109:IT$109)),(IU$109-IT$109)),0)</f>
        <v>0</v>
      </c>
      <c r="IV140" s="1">
        <f>+IF($E140=IV$22,VLOOKUP($C140,Input!$A$8:$IA$39,MATCH(IV$21,Input!$A$6:$IA$6,0),FALSE),0)*IF(IV$110&gt;=MAX($IC$110:IU$110),MIN((IV$110-MAX($IC$110:IU$110)),(IV$110-IU$110)),0)+IF($E140=IV$22,VLOOKUP($C140,Input!$A$8:$IA$39,MATCH(IV$21,Input!$A$6:$IA$6,0),FALSE),0)*IF(IV$109&gt;=MAX($IC$109:IU$109),MIN((IV$109-MAX($IC$109:IU$109)),(IV$109-IU$109)),0)</f>
        <v>0</v>
      </c>
      <c r="IW140" s="1">
        <f>+IF($E140=IW$22,VLOOKUP($C140,Input!$A$8:$IA$39,MATCH(IW$21,Input!$A$6:$IA$6,0),FALSE),0)*IF(IW$110&gt;=MAX($IC$110:IV$110),MIN((IW$110-MAX($IC$110:IV$110)),(IW$110-IV$110)),0)+IF($E140=IW$22,VLOOKUP($C140,Input!$A$8:$IA$39,MATCH(IW$21,Input!$A$6:$IA$6,0),FALSE),0)*IF(IW$109&gt;=MAX($IC$109:IV$109),MIN((IW$109-MAX($IC$109:IV$109)),(IW$109-IV$109)),0)</f>
        <v>0</v>
      </c>
      <c r="IX140" s="1">
        <f>+IF($E140=IX$22,VLOOKUP($C140,Input!$A$8:$IA$39,MATCH(IX$21,Input!$A$6:$IA$6,0),FALSE),0)*IF(IX$110&gt;=MAX($IC$110:IW$110),MIN((IX$110-MAX($IC$110:IW$110)),(IX$110-IW$110)),0)+IF($E140=IX$22,VLOOKUP($C140,Input!$A$8:$IA$39,MATCH(IX$21,Input!$A$6:$IA$6,0),FALSE),0)*IF(IX$109&gt;=MAX($IC$109:IW$109),MIN((IX$109-MAX($IC$109:IW$109)),(IX$109-IW$109)),0)</f>
        <v>0</v>
      </c>
      <c r="IY140" s="1">
        <f>+IF($E140=IY$22,VLOOKUP($C140,Input!$A$8:$IA$39,MATCH(IY$21,Input!$A$6:$IA$6,0),FALSE),0)*IF(IY$110&gt;=MAX($IC$110:IX$110),MIN((IY$110-MAX($IC$110:IX$110)),(IY$110-IX$110)),0)+IF($E140=IY$22,VLOOKUP($C140,Input!$A$8:$IA$39,MATCH(IY$21,Input!$A$6:$IA$6,0),FALSE),0)*IF(IY$109&gt;=MAX($IC$109:IX$109),MIN((IY$109-MAX($IC$109:IX$109)),(IY$109-IX$109)),0)</f>
        <v>0</v>
      </c>
      <c r="IZ140" s="1">
        <f>+IF($E140=IZ$22,VLOOKUP($C140,Input!$A$8:$IA$39,MATCH(IZ$21,Input!$A$6:$IA$6,0),FALSE),0)*IF(IZ$110&gt;=MAX($IC$110:IY$110),MIN((IZ$110-MAX($IC$110:IY$110)),(IZ$110-IY$110)),0)+IF($E140=IZ$22,VLOOKUP($C140,Input!$A$8:$IA$39,MATCH(IZ$21,Input!$A$6:$IA$6,0),FALSE),0)*IF(IZ$109&gt;=MAX($IC$109:IY$109),MIN((IZ$109-MAX($IC$109:IY$109)),(IZ$109-IY$109)),0)</f>
        <v>0</v>
      </c>
      <c r="JA140" s="1">
        <f>+IF($E140=JA$22,VLOOKUP($C140,Input!$A$8:$IA$39,MATCH(JA$21,Input!$A$6:$IA$6,0),FALSE),0)*IF(JA$110&gt;=MAX($IC$110:IZ$110),MIN((JA$110-MAX($IC$110:IZ$110)),(JA$110-IZ$110)),0)+IF($E140=JA$22,VLOOKUP($C140,Input!$A$8:$IA$39,MATCH(JA$21,Input!$A$6:$IA$6,0),FALSE),0)*IF(JA$109&gt;=MAX($IC$109:IZ$109),MIN((JA$109-MAX($IC$109:IZ$109)),(JA$109-IZ$109)),0)</f>
        <v>0</v>
      </c>
      <c r="JB140" s="1">
        <f>+IF($E140=JB$22,VLOOKUP($C140,Input!$A$8:$IA$39,MATCH(JB$21,Input!$A$6:$IA$6,0),FALSE),0)*IF(JB$110&gt;=MAX($IC$110:JA$110),MIN((JB$110-MAX($IC$110:JA$110)),(JB$110-JA$110)),0)+IF($E140=JB$22,VLOOKUP($C140,Input!$A$8:$IA$39,MATCH(JB$21,Input!$A$6:$IA$6,0),FALSE),0)*IF(JB$109&gt;=MAX($IC$109:JA$109),MIN((JB$109-MAX($IC$109:JA$109)),(JB$109-JA$109)),0)</f>
        <v>0</v>
      </c>
      <c r="JC140" s="1">
        <f>+IF($E140=JC$22,VLOOKUP($C140,Input!$A$8:$IA$39,MATCH(JC$21,Input!$A$6:$IA$6,0),FALSE),0)*IF(JC$110&gt;=MAX($IC$110:JB$110),MIN((JC$110-MAX($IC$110:JB$110)),(JC$110-JB$110)),0)+IF($E140=JC$22,VLOOKUP($C140,Input!$A$8:$IA$39,MATCH(JC$21,Input!$A$6:$IA$6,0),FALSE),0)*IF(JC$109&gt;=MAX($IC$109:JB$109),MIN((JC$109-MAX($IC$109:JB$109)),(JC$109-JB$109)),0)</f>
        <v>0</v>
      </c>
      <c r="JD140" s="1">
        <f>+IF($E140=JD$22,VLOOKUP($C140,Input!$A$8:$IA$39,MATCH(JD$21,Input!$A$6:$IA$6,0),FALSE),0)*IF(JD$110&gt;=MAX($IC$110:JC$110),MIN((JD$110-MAX($IC$110:JC$110)),(JD$110-JC$110)),0)+IF($E140=JD$22,VLOOKUP($C140,Input!$A$8:$IA$39,MATCH(JD$21,Input!$A$6:$IA$6,0),FALSE),0)*IF(JD$109&gt;=MAX($IC$109:JC$109),MIN((JD$109-MAX($IC$109:JC$109)),(JD$109-JC$109)),0)</f>
        <v>0</v>
      </c>
      <c r="JE140" s="1">
        <f>+IF($E140=JE$22,VLOOKUP($C140,Input!$A$8:$IA$39,MATCH(JE$21,Input!$A$6:$IA$6,0),FALSE),0)*IF(JE$110&gt;=MAX($IC$110:JD$110),MIN((JE$110-MAX($IC$110:JD$110)),(JE$110-JD$110)),0)+IF($E140=JE$22,VLOOKUP($C140,Input!$A$8:$IA$39,MATCH(JE$21,Input!$A$6:$IA$6,0),FALSE),0)*IF(JE$109&gt;=MAX($IC$109:JD$109),MIN((JE$109-MAX($IC$109:JD$109)),(JE$109-JD$109)),0)</f>
        <v>0</v>
      </c>
      <c r="JF140" s="1">
        <f>+IF($E140=JF$22,VLOOKUP($C140,Input!$A$8:$IA$39,MATCH(JF$21,Input!$A$6:$IA$6,0),FALSE),0)*IF(JF$110&gt;=MAX($IC$110:JE$110),MIN((JF$110-MAX($IC$110:JE$110)),(JF$110-JE$110)),0)+IF($E140=JF$22,VLOOKUP($C140,Input!$A$8:$IA$39,MATCH(JF$21,Input!$A$6:$IA$6,0),FALSE),0)*IF(JF$109&gt;=MAX($IC$109:JE$109),MIN((JF$109-MAX($IC$109:JE$109)),(JF$109-JE$109)),0)</f>
        <v>0</v>
      </c>
      <c r="JG140" s="1">
        <f>+IF($E140=JG$22,VLOOKUP($C140,Input!$A$8:$IA$39,MATCH(JG$21,Input!$A$6:$IA$6,0),FALSE),0)*IF(JG$110&gt;=MAX($IC$110:JF$110),MIN((JG$110-MAX($IC$110:JF$110)),(JG$110-JF$110)),0)+IF($E140=JG$22,VLOOKUP($C140,Input!$A$8:$IA$39,MATCH(JG$21,Input!$A$6:$IA$6,0),FALSE),0)*IF(JG$109&gt;=MAX($IC$109:JF$109),MIN((JG$109-MAX($IC$109:JF$109)),(JG$109-JF$109)),0)</f>
        <v>0</v>
      </c>
      <c r="JH140" s="1">
        <f>+IF($E140=JH$22,VLOOKUP($C140,Input!$A$8:$IA$39,MATCH(JH$21,Input!$A$6:$IA$6,0),FALSE),0)*IF(JH$110&gt;=MAX($IC$110:JG$110),MIN((JH$110-MAX($IC$110:JG$110)),(JH$110-JG$110)),0)+IF($E140=JH$22,VLOOKUP($C140,Input!$A$8:$IA$39,MATCH(JH$21,Input!$A$6:$IA$6,0),FALSE),0)*IF(JH$109&gt;=MAX($IC$109:JG$109),MIN((JH$109-MAX($IC$109:JG$109)),(JH$109-JG$109)),0)</f>
        <v>0</v>
      </c>
      <c r="JI140" s="1">
        <f>+IF($E140=JI$22,VLOOKUP($C140,Input!$A$8:$IA$39,MATCH(JI$21,Input!$A$6:$IA$6,0),FALSE),0)*IF(JI$110&gt;=MAX($IC$110:JH$110),MIN((JI$110-MAX($IC$110:JH$110)),(JI$110-JH$110)),0)+IF($E140=JI$22,VLOOKUP($C140,Input!$A$8:$IA$39,MATCH(JI$21,Input!$A$6:$IA$6,0),FALSE),0)*IF(JI$109&gt;=MAX($IC$109:JH$109),MIN((JI$109-MAX($IC$109:JH$109)),(JI$109-JH$109)),0)</f>
        <v>0</v>
      </c>
      <c r="JJ140" s="1">
        <f>+IF($E140=JJ$22,VLOOKUP($C140,Input!$A$8:$IA$39,MATCH(JJ$21,Input!$A$6:$IA$6,0),FALSE),0)*IF(JJ$110&gt;=MAX($IC$110:JI$110),MIN((JJ$110-MAX($IC$110:JI$110)),(JJ$110-JI$110)),0)+IF($E140=JJ$22,VLOOKUP($C140,Input!$A$8:$IA$39,MATCH(JJ$21,Input!$A$6:$IA$6,0),FALSE),0)*IF(JJ$109&gt;=MAX($IC$109:JI$109),MIN((JJ$109-MAX($IC$109:JI$109)),(JJ$109-JI$109)),0)</f>
        <v>0</v>
      </c>
      <c r="JK140" s="1">
        <f>+IF($E140=JK$22,VLOOKUP($C140,Input!$A$8:$IA$39,MATCH(JK$21,Input!$A$6:$IA$6,0),FALSE),0)*IF(JK$110&gt;=MAX($IC$110:JJ$110),MIN((JK$110-MAX($IC$110:JJ$110)),(JK$110-JJ$110)),0)+IF($E140=JK$22,VLOOKUP($C140,Input!$A$8:$IA$39,MATCH(JK$21,Input!$A$6:$IA$6,0),FALSE),0)*IF(JK$109&gt;=MAX($IC$109:JJ$109),MIN((JK$109-MAX($IC$109:JJ$109)),(JK$109-JJ$109)),0)</f>
        <v>0</v>
      </c>
      <c r="JL140" s="1">
        <f>+IF($E140=JL$22,VLOOKUP($C140,Input!$A$8:$IA$39,MATCH(JL$21,Input!$A$6:$IA$6,0),FALSE),0)*IF(JL$110&gt;=MAX($IC$110:JK$110),MIN((JL$110-MAX($IC$110:JK$110)),(JL$110-JK$110)),0)+IF($E140=JL$22,VLOOKUP($C140,Input!$A$8:$IA$39,MATCH(JL$21,Input!$A$6:$IA$6,0),FALSE),0)*IF(JL$109&gt;=MAX($IC$109:JK$109),MIN((JL$109-MAX($IC$109:JK$109)),(JL$109-JK$109)),0)</f>
        <v>0</v>
      </c>
      <c r="JN140" t="str">
        <f>+VLOOKUP($C140,Input!$A$8:$GZ$39,MATCH(JN$21,Input!$A$6:$GZ$6,0),FALSE)</f>
        <v>Charger Maintenance ($/kWh)</v>
      </c>
      <c r="JO140" s="1">
        <f>IF($E140+$I140+$D$7&lt;=JO$22,0,IF(JO$22-$D$7&gt;=$E140,VLOOKUP($C140,Input!$A$8:$GZ$39,MATCH(JO$21,Input!$A$6:$GZ$6,0),FALSE),0)*$F140/$G140)*$D140</f>
        <v>0</v>
      </c>
      <c r="JP140" s="1">
        <f>IF($E140+$I140+$D$7&lt;=JP$22,0,IF(JP$22-$D$7&gt;=$E140,VLOOKUP($C140,Input!$A$8:$GZ$39,MATCH(JP$21,Input!$A$6:$GZ$6,0),FALSE),0)*$F140/$G140)*$D140</f>
        <v>0</v>
      </c>
      <c r="JQ140" s="1">
        <f>IF($E140+$I140+$D$7&lt;=JQ$22,0,IF(JQ$22-$D$7&gt;=$E140,VLOOKUP($C140,Input!$A$8:$GZ$39,MATCH(JQ$21,Input!$A$6:$GZ$6,0),FALSE),0)*$F140/$G140)*$D140</f>
        <v>0</v>
      </c>
      <c r="JR140" s="1">
        <f>IF($E140+$I140+$D$7&lt;=JR$22,0,IF(JR$22-$D$7&gt;=$E140,VLOOKUP($C140,Input!$A$8:$GZ$39,MATCH(JR$21,Input!$A$6:$GZ$6,0),FALSE),0)*$F140/$G140)*$D140</f>
        <v>0</v>
      </c>
      <c r="JS140" s="1">
        <f>IF($E140+$I140+$D$7&lt;=JS$22,0,IF(JS$22-$D$7&gt;=$E140,VLOOKUP($C140,Input!$A$8:$GZ$39,MATCH(JS$21,Input!$A$6:$GZ$6,0),FALSE),0)*$F140/$G140)*$D140</f>
        <v>0</v>
      </c>
      <c r="JT140" s="1">
        <f>IF($E140+$I140+$D$7&lt;=JT$22,0,IF(JT$22-$D$7&gt;=$E140,VLOOKUP($C140,Input!$A$8:$GZ$39,MATCH(JT$21,Input!$A$6:$GZ$6,0),FALSE),0)*$F140/$G140)*$D140</f>
        <v>0</v>
      </c>
      <c r="JU140" s="1">
        <f>IF($E140+$I140+$D$7&lt;=JU$22,0,IF(JU$22-$D$7&gt;=$E140,VLOOKUP($C140,Input!$A$8:$GZ$39,MATCH(JU$21,Input!$A$6:$GZ$6,0),FALSE),0)*$F140/$G140)*$D140</f>
        <v>0</v>
      </c>
      <c r="JV140" s="1">
        <f>IF($E140+$I140+$D$7&lt;=JV$22,0,IF(JV$22-$D$7&gt;=$E140,VLOOKUP($C140,Input!$A$8:$GZ$39,MATCH(JV$21,Input!$A$6:$GZ$6,0),FALSE),0)*$F140/$G140)*$D140</f>
        <v>0</v>
      </c>
      <c r="JW140" s="1">
        <f>IF($E140+$I140+$D$7&lt;=JW$22,0,IF(JW$22-$D$7&gt;=$E140,VLOOKUP($C140,Input!$A$8:$GZ$39,MATCH(JW$21,Input!$A$6:$GZ$6,0),FALSE),0)*$F140/$G140)*$D140</f>
        <v>0</v>
      </c>
      <c r="JX140" s="1">
        <f>IF($E140+$I140+$D$7&lt;=JX$22,0,IF(JX$22-$D$7&gt;=$E140,VLOOKUP($C140,Input!$A$8:$GZ$39,MATCH(JX$21,Input!$A$6:$GZ$6,0),FALSE),0)*$F140/$G140)*$D140</f>
        <v>0</v>
      </c>
      <c r="JY140" s="1">
        <f>IF($E140+$I140+$D$7&lt;=JY$22,0,IF(JY$22-$D$7&gt;=$E140,VLOOKUP($C140,Input!$A$8:$GZ$39,MATCH(JY$21,Input!$A$6:$GZ$6,0),FALSE),0)*$F140/$G140)*$D140</f>
        <v>0</v>
      </c>
      <c r="JZ140" s="1">
        <f>IF($E140+$I140+$D$7&lt;=JZ$22,0,IF(JZ$22-$D$7&gt;=$E140,VLOOKUP($C140,Input!$A$8:$GZ$39,MATCH(JZ$21,Input!$A$6:$GZ$6,0),FALSE),0)*$F140/$G140)*$D140</f>
        <v>0</v>
      </c>
      <c r="KA140" s="1">
        <f>IF($E140+$I140+$D$7&lt;=KA$22,0,IF(KA$22-$D$7&gt;=$E140,VLOOKUP($C140,Input!$A$8:$GZ$39,MATCH(KA$21,Input!$A$6:$GZ$6,0),FALSE),0)*$F140/$G140)*$D140</f>
        <v>0</v>
      </c>
      <c r="KB140" s="1">
        <f>IF($E140+$I140+$D$7&lt;=KB$22,0,IF(KB$22-$D$7&gt;=$E140,VLOOKUP($C140,Input!$A$8:$GZ$39,MATCH(KB$21,Input!$A$6:$GZ$6,0),FALSE),0)*$F140/$G140)*$D140</f>
        <v>0</v>
      </c>
      <c r="KC140" s="1">
        <f>IF($E140+$I140+$D$7&lt;=KC$22,0,IF(KC$22-$D$7&gt;=$E140,VLOOKUP($C140,Input!$A$8:$GZ$39,MATCH(KC$21,Input!$A$6:$GZ$6,0),FALSE),0)*$F140/$G140)*$D140</f>
        <v>0</v>
      </c>
      <c r="KD140" s="1">
        <f>IF($E140+$I140+$D$7&lt;=KD$22,0,IF(KD$22-$D$7&gt;=$E140,VLOOKUP($C140,Input!$A$8:$GZ$39,MATCH(KD$21,Input!$A$6:$GZ$6,0),FALSE),0)*$F140/$G140)*$D140</f>
        <v>0</v>
      </c>
      <c r="KE140" s="1">
        <f>IF($E140+$I140+$D$7&lt;=KE$22,0,IF(KE$22-$D$7&gt;=$E140,VLOOKUP($C140,Input!$A$8:$GZ$39,MATCH(KE$21,Input!$A$6:$GZ$6,0),FALSE),0)*$F140/$G140)*$D140</f>
        <v>0</v>
      </c>
      <c r="KF140" s="1">
        <f>IF($E140+$I140+$D$7&lt;=KF$22,0,IF(KF$22-$D$7&gt;=$E140,VLOOKUP($C140,Input!$A$8:$GZ$39,MATCH(KF$21,Input!$A$6:$GZ$6,0),FALSE),0)*$F140/$G140)*$D140</f>
        <v>0</v>
      </c>
      <c r="KG140" s="1">
        <f>IF($E140+$I140+$D$7&lt;=KG$22,0,IF(KG$22-$D$7&gt;=$E140,VLOOKUP($C140,Input!$A$8:$GZ$39,MATCH(KG$21,Input!$A$6:$GZ$6,0),FALSE),0)*$F140/$G140)*$D140</f>
        <v>0</v>
      </c>
      <c r="KH140" s="1">
        <f>IF($E140+$I140+$D$7&lt;=KH$22,0,IF(KH$22-$D$7&gt;=$E140,VLOOKUP($C140,Input!$A$8:$GZ$39,MATCH(KH$21,Input!$A$6:$GZ$6,0),FALSE),0)*$F140/$G140)*$D140</f>
        <v>0</v>
      </c>
      <c r="KI140" s="1">
        <f>IF($E140+$I140+$D$7&lt;=KI$22,0,IF(KI$22-$D$7&gt;=$E140,VLOOKUP($C140,Input!$A$8:$GZ$39,MATCH(KI$21,Input!$A$6:$GZ$6,0),FALSE),0)*$F140/$G140)*$D140</f>
        <v>0</v>
      </c>
      <c r="KJ140" s="1">
        <f>IF($E140+$I140+$D$7&lt;=KJ$22,0,IF(KJ$22-$D$7&gt;=$E140,VLOOKUP($C140,Input!$A$8:$GZ$39,MATCH(KJ$21,Input!$A$6:$GZ$6,0),FALSE),0)*$F140/$G140)*$D140</f>
        <v>0</v>
      </c>
      <c r="KK140" s="1">
        <f>IF($E140+$I140+$D$7&lt;=KK$22,0,IF(KK$22-$D$7&gt;=$E140,VLOOKUP($C140,Input!$A$8:$GZ$39,MATCH(KK$21,Input!$A$6:$GZ$6,0),FALSE),0)*$F140/$G140)*$D140</f>
        <v>0</v>
      </c>
      <c r="KL140" s="1">
        <f>IF($E140+$I140+$D$7&lt;=KL$22,0,IF(KL$22-$D$7&gt;=$E140,VLOOKUP($C140,Input!$A$8:$GZ$39,MATCH(KL$21,Input!$A$6:$GZ$6,0),FALSE),0)*$F140/$G140)*$D140</f>
        <v>0</v>
      </c>
      <c r="KM140" s="1">
        <f>IF($E140+$I140+$D$7&lt;=KM$22,0,IF(KM$22-$D$7&gt;=$E140,VLOOKUP($C140,Input!$A$8:$GZ$39,MATCH(KM$21,Input!$A$6:$GZ$6,0),FALSE),0)*$F140/$G140)*$D140</f>
        <v>0</v>
      </c>
      <c r="KN140" s="1">
        <f>IF($E140+$I140+$D$7&lt;=KN$22,0,IF(KN$22-$D$7&gt;=$E140,VLOOKUP($C140,Input!$A$8:$GZ$39,MATCH(KN$21,Input!$A$6:$GZ$6,0),FALSE),0)*$F140/$G140)*$D140</f>
        <v>0</v>
      </c>
      <c r="KO140" s="1">
        <f>IF($E140+$I140+$D$7&lt;=KO$22,0,IF(KO$22-$D$7&gt;=$E140,VLOOKUP($C140,Input!$A$8:$GZ$39,MATCH(KO$21,Input!$A$6:$GZ$6,0),FALSE),0)*$F140/$G140)*$D140</f>
        <v>0</v>
      </c>
      <c r="KP140" s="1">
        <f>IF($E140+$I140+$D$7&lt;=KP$22,0,IF(KP$22-$D$7&gt;=$E140,VLOOKUP($C140,Input!$A$8:$GZ$39,MATCH(KP$21,Input!$A$6:$GZ$6,0),FALSE),0)*$F140/$G140)*$D140</f>
        <v>0</v>
      </c>
      <c r="KQ140" s="1">
        <f>IF($E140+$I140+$D$7&lt;=KQ$22,0,IF(KQ$22-$D$7&gt;=$E140,VLOOKUP($C140,Input!$A$8:$GZ$39,MATCH(KQ$21,Input!$A$6:$GZ$6,0),FALSE),0)*$F140/$G140)*$D140</f>
        <v>0</v>
      </c>
      <c r="KR140" s="1">
        <f>IF($E140+$I140+$D$7&lt;=KR$22,0,IF(KR$22-$D$7&gt;=$E140,VLOOKUP($C140,Input!$A$8:$GZ$39,MATCH(KR$21,Input!$A$6:$GZ$6,0),FALSE),0)*$F140/$G140)*$D140</f>
        <v>0</v>
      </c>
      <c r="KS140" s="1">
        <f>IF($E140+$I140+$D$7&lt;=KS$22,0,IF(KS$22-$D$7&gt;=$E140,VLOOKUP($C140,Input!$A$8:$GZ$39,MATCH(KS$21,Input!$A$6:$GZ$6,0),FALSE),0)*$F140/$G140)*$D140</f>
        <v>0</v>
      </c>
      <c r="KT140" s="1">
        <f>IF($E140+$I140+$D$7&lt;=KT$22,0,IF(KT$22-$D$7&gt;=$E140,VLOOKUP($C140,Input!$A$8:$GZ$39,MATCH(KT$21,Input!$A$6:$GZ$6,0),FALSE),0)*$F140/$G140)*$D140</f>
        <v>0</v>
      </c>
      <c r="KU140" s="1">
        <f>IF($E140+$I140+$D$7&lt;=KU$22,0,IF(KU$22-$D$7&gt;=$E140,VLOOKUP($C140,Input!$A$8:$GZ$39,MATCH(KU$21,Input!$A$6:$GZ$6,0),FALSE),0)*$F140/$G140)*$D140</f>
        <v>0</v>
      </c>
      <c r="KV140" s="1">
        <f>IF($E140+$I140+$D$7&lt;=KV$22,0,IF(KV$22-$D$7&gt;=$E140,VLOOKUP($C140,Input!$A$8:$GZ$39,MATCH(KV$21,Input!$A$6:$GZ$6,0),FALSE),0)*$F140/$G140)*$D140</f>
        <v>0</v>
      </c>
      <c r="KW140" s="1">
        <f>IF($E140+$I140+$D$7&lt;=KW$22,0,IF(KW$22-$D$7&gt;=$E140,VLOOKUP($C140,Input!$A$8:$GZ$39,MATCH(KW$21,Input!$A$6:$GZ$6,0),FALSE),0)*$F140/$G140)*$D140</f>
        <v>0</v>
      </c>
      <c r="KY140" t="str">
        <f>VLOOKUP($C140,Input!$A$8:$HV$39,MATCH(KY$21,Input!$A$6:$HV$6,0),FALSE)</f>
        <v>$/kWh from "Main Tab" selection for depot charging and it is scaled to EIA cost projections</v>
      </c>
      <c r="KZ140" s="1">
        <f>IF($E140+$I140+$D$7&lt;=KZ$22,0,IF(KZ$22-$D$7&gt;=$E140,VLOOKUP($C140,Input!$A$8:$HV$39,MATCH(KZ$21,Input!$A$6:$HV$6,0),FALSE)/$G140*$F140,0))*$D140</f>
        <v>0</v>
      </c>
      <c r="LA140" s="1">
        <f>IF($E140+$I140+$D$7&lt;=LA$22,0,IF(LA$22-$D$7&gt;=$E140,VLOOKUP($C140,Input!$A$8:$HV$39,MATCH(LA$21,Input!$A$6:$HV$6,0),FALSE)/$G140*$F140,0))*$D140</f>
        <v>0</v>
      </c>
      <c r="LB140" s="1">
        <f>IF($E140+$I140+$D$7&lt;=LB$22,0,IF(LB$22-$D$7&gt;=$E140,VLOOKUP($C140,Input!$A$8:$HV$39,MATCH(LB$21,Input!$A$6:$HV$6,0),FALSE)/$G140*$F140,0))*$D140</f>
        <v>0</v>
      </c>
      <c r="LC140" s="1">
        <f>IF($E140+$I140+$D$7&lt;=LC$22,0,IF(LC$22-$D$7&gt;=$E140,VLOOKUP($C140,Input!$A$8:$HV$39,MATCH(LC$21,Input!$A$6:$HV$6,0),FALSE)/$G140*$F140,0))*$D140</f>
        <v>0</v>
      </c>
      <c r="LD140" s="1">
        <f>IF($E140+$I140+$D$7&lt;=LD$22,0,IF(LD$22-$D$7&gt;=$E140,VLOOKUP($C140,Input!$A$8:$HV$39,MATCH(LD$21,Input!$A$6:$HV$6,0),FALSE)/$G140*$F140,0))*$D140</f>
        <v>0</v>
      </c>
      <c r="LE140" s="1">
        <f>IF($E140+$I140+$D$7&lt;=LE$22,0,IF(LE$22-$D$7&gt;=$E140,VLOOKUP($C140,Input!$A$8:$HV$39,MATCH(LE$21,Input!$A$6:$HV$6,0),FALSE)/$G140*$F140,0))*$D140</f>
        <v>0</v>
      </c>
      <c r="LF140" s="1">
        <f>IF($E140+$I140+$D$7&lt;=LF$22,0,IF(LF$22-$D$7&gt;=$E140,VLOOKUP($C140,Input!$A$8:$HV$39,MATCH(LF$21,Input!$A$6:$HV$6,0),FALSE)/$G140*$F140,0))*$D140</f>
        <v>0</v>
      </c>
      <c r="LG140" s="1">
        <f>IF($E140+$I140+$D$7&lt;=LG$22,0,IF(LG$22-$D$7&gt;=$E140,VLOOKUP($C140,Input!$A$8:$HV$39,MATCH(LG$21,Input!$A$6:$HV$6,0),FALSE)/$G140*$F140,0))*$D140</f>
        <v>0</v>
      </c>
      <c r="LH140" s="1">
        <f>IF($E140+$I140+$D$7&lt;=LH$22,0,IF(LH$22-$D$7&gt;=$E140,VLOOKUP($C140,Input!$A$8:$HV$39,MATCH(LH$21,Input!$A$6:$HV$6,0),FALSE)/$G140*$F140,0))*$D140</f>
        <v>0</v>
      </c>
      <c r="LI140" s="1">
        <f>IF($E140+$I140+$D$7&lt;=LI$22,0,IF(LI$22-$D$7&gt;=$E140,VLOOKUP($C140,Input!$A$8:$HV$39,MATCH(LI$21,Input!$A$6:$HV$6,0),FALSE)/$G140*$F140,0))*$D140</f>
        <v>0</v>
      </c>
      <c r="LJ140" s="1">
        <f>IF($E140+$I140+$D$7&lt;=LJ$22,0,IF(LJ$22-$D$7&gt;=$E140,VLOOKUP($C140,Input!$A$8:$HV$39,MATCH(LJ$21,Input!$A$6:$HV$6,0),FALSE)/$G140*$F140,0))*$D140</f>
        <v>0</v>
      </c>
      <c r="LK140" s="1">
        <f>IF($E140+$I140+$D$7&lt;=LK$22,0,IF(LK$22-$D$7&gt;=$E140,VLOOKUP($C140,Input!$A$8:$HV$39,MATCH(LK$21,Input!$A$6:$HV$6,0),FALSE)/$G140*$F140,0))*$D140</f>
        <v>0</v>
      </c>
      <c r="LL140" s="1">
        <f>IF($E140+$I140+$D$7&lt;=LL$22,0,IF(LL$22-$D$7&gt;=$E140,VLOOKUP($C140,Input!$A$8:$HV$39,MATCH(LL$21,Input!$A$6:$HV$6,0),FALSE)/$G140*$F140,0))*$D140</f>
        <v>0</v>
      </c>
      <c r="LM140" s="1">
        <f>IF($E140+$I140+$D$7&lt;=LM$22,0,IF(LM$22-$D$7&gt;=$E140,VLOOKUP($C140,Input!$A$8:$HV$39,MATCH(LM$21,Input!$A$6:$HV$6,0),FALSE)/$G140*$F140,0))*$D140</f>
        <v>0</v>
      </c>
      <c r="LN140" s="1">
        <f>IF($E140+$I140+$D$7&lt;=LN$22,0,IF(LN$22-$D$7&gt;=$E140,VLOOKUP($C140,Input!$A$8:$HV$39,MATCH(LN$21,Input!$A$6:$HV$6,0),FALSE)/$G140*$F140,0))*$D140</f>
        <v>0</v>
      </c>
      <c r="LO140" s="1">
        <f>IF($E140+$I140+$D$7&lt;=LO$22,0,IF(LO$22-$D$7&gt;=$E140,VLOOKUP($C140,Input!$A$8:$HV$39,MATCH(LO$21,Input!$A$6:$HV$6,0),FALSE)/$G140*$F140,0))*$D140</f>
        <v>0</v>
      </c>
      <c r="LP140" s="1">
        <f>IF($E140+$I140+$D$7&lt;=LP$22,0,IF(LP$22-$D$7&gt;=$E140,VLOOKUP($C140,Input!$A$8:$HV$39,MATCH(LP$21,Input!$A$6:$HV$6,0),FALSE)/$G140*$F140,0))*$D140</f>
        <v>0</v>
      </c>
      <c r="LQ140" s="1">
        <f>IF($E140+$I140+$D$7&lt;=LQ$22,0,IF(LQ$22-$D$7&gt;=$E140,VLOOKUP($C140,Input!$A$8:$HV$39,MATCH(LQ$21,Input!$A$6:$HV$6,0),FALSE)/$G140*$F140,0))*$D140</f>
        <v>0</v>
      </c>
      <c r="LR140" s="1">
        <f>IF($E140+$I140+$D$7&lt;=LR$22,0,IF(LR$22-$D$7&gt;=$E140,VLOOKUP($C140,Input!$A$8:$HV$39,MATCH(LR$21,Input!$A$6:$HV$6,0),FALSE)/$G140*$F140,0))*$D140</f>
        <v>0</v>
      </c>
      <c r="LS140" s="1">
        <f>IF($E140+$I140+$D$7&lt;=LS$22,0,IF(LS$22-$D$7&gt;=$E140,VLOOKUP($C140,Input!$A$8:$HV$39,MATCH(LS$21,Input!$A$6:$HV$6,0),FALSE)/$G140*$F140,0))*$D140</f>
        <v>0</v>
      </c>
      <c r="LT140" s="1">
        <f>IF($E140+$I140+$D$7&lt;=LT$22,0,IF(LT$22-$D$7&gt;=$E140,VLOOKUP($C140,Input!$A$8:$HV$39,MATCH(LT$21,Input!$A$6:$HV$6,0),FALSE)/$G140*$F140,0))*$D140</f>
        <v>0</v>
      </c>
      <c r="LU140" s="1">
        <f>IF($E140+$I140+$D$7&lt;=LU$22,0,IF(LU$22-$D$7&gt;=$E140,VLOOKUP($C140,Input!$A$8:$HV$39,MATCH(LU$21,Input!$A$6:$HV$6,0),FALSE)/$G140*$F140,0))*$D140</f>
        <v>0</v>
      </c>
      <c r="LV140" s="1">
        <f>IF($E140+$I140+$D$7&lt;=LV$22,0,IF(LV$22-$D$7&gt;=$E140,VLOOKUP($C140,Input!$A$8:$HV$39,MATCH(LV$21,Input!$A$6:$HV$6,0),FALSE)/$G140*$F140,0))*$D140</f>
        <v>0</v>
      </c>
      <c r="LW140" s="1">
        <f>IF($E140+$I140+$D$7&lt;=LW$22,0,IF(LW$22-$D$7&gt;=$E140,VLOOKUP($C140,Input!$A$8:$HV$39,MATCH(LW$21,Input!$A$6:$HV$6,0),FALSE)/$G140*$F140,0))*$D140</f>
        <v>0</v>
      </c>
      <c r="LX140" s="1">
        <f>IF($E140+$I140+$D$7&lt;=LX$22,0,IF(LX$22-$D$7&gt;=$E140,VLOOKUP($C140,Input!$A$8:$HV$39,MATCH(LX$21,Input!$A$6:$HV$6,0),FALSE)/$G140*$F140,0))*$D140</f>
        <v>0</v>
      </c>
      <c r="LY140" s="1">
        <f>IF($E140+$I140+$D$7&lt;=LY$22,0,IF(LY$22-$D$7&gt;=$E140,VLOOKUP($C140,Input!$A$8:$HV$39,MATCH(LY$21,Input!$A$6:$HV$6,0),FALSE)/$G140*$F140,0))*$D140</f>
        <v>1189771.1822462867</v>
      </c>
      <c r="LZ140" s="1">
        <f>IF($E140+$I140+$D$7&lt;=LZ$22,0,IF(LZ$22-$D$7&gt;=$E140,VLOOKUP($C140,Input!$A$8:$HV$39,MATCH(LZ$21,Input!$A$6:$HV$6,0),FALSE)/$G140*$F140,0))*$D140</f>
        <v>1214854.6652023364</v>
      </c>
      <c r="MA140" s="1">
        <f>IF($E140+$I140+$D$7&lt;=MA$22,0,IF(MA$22-$D$7&gt;=$E140,VLOOKUP($C140,Input!$A$8:$HV$39,MATCH(MA$21,Input!$A$6:$HV$6,0),FALSE)/$G140*$F140,0))*$D140</f>
        <v>1216817.5185755149</v>
      </c>
      <c r="MB140" s="1">
        <f>IF($E140+$I140+$D$7&lt;=MB$22,0,IF(MB$22-$D$7&gt;=$E140,VLOOKUP($C140,Input!$A$8:$HV$39,MATCH(MB$21,Input!$A$6:$HV$6,0),FALSE)/$G140*$F140,0))*$D140</f>
        <v>1218377.1567951422</v>
      </c>
      <c r="MC140" s="1">
        <f>IF($E140+$I140+$D$7&lt;=MC$22,0,IF(MC$22-$D$7&gt;=$E140,VLOOKUP($C140,Input!$A$8:$HV$39,MATCH(MC$21,Input!$A$6:$HV$6,0),FALSE)/$G140*$F140,0))*$D140</f>
        <v>1210389.9772478824</v>
      </c>
      <c r="MD140" s="1">
        <f>IF($E140+$I140+$D$7&lt;=MD$22,0,IF(MD$22-$D$7&gt;=$E140,VLOOKUP($C140,Input!$A$8:$HV$39,MATCH(MD$21,Input!$A$6:$HV$6,0),FALSE)/$G140*$F140,0))*$D140</f>
        <v>1204419.6614176952</v>
      </c>
      <c r="ME140" s="1">
        <f>IF($E140+$I140+$D$7&lt;=ME$22,0,IF(ME$22-$D$7&gt;=$E140,VLOOKUP($C140,Input!$A$8:$HV$39,MATCH(ME$21,Input!$A$6:$HV$6,0),FALSE)/$G140*$F140,0))*$D140</f>
        <v>1202919.9551004437</v>
      </c>
      <c r="MF140" s="1">
        <f>IF($E140+$I140+$D$7&lt;=MF$22,0,IF(MF$22-$D$7&gt;=$E140,VLOOKUP($C140,Input!$A$8:$HV$39,MATCH(MF$21,Input!$A$6:$HV$6,0),FALSE)/$G140*$F140,0))*$D140</f>
        <v>1201778.6702121</v>
      </c>
      <c r="MG140" s="1">
        <f>IF($E140+$I140+$D$7&lt;=MG$22,0,IF(MG$22-$D$7&gt;=$E140,VLOOKUP($C140,Input!$A$8:$HV$39,MATCH(MG$21,Input!$A$6:$HV$6,0),FALSE)/$G140*$F140,0))*$D140</f>
        <v>1195281.6938358189</v>
      </c>
      <c r="MH140" s="1">
        <f>IF($E140+$I140+$D$7&lt;=MH$22,0,IF(MH$22-$D$7&gt;=$E140,VLOOKUP($C140,Input!$A$8:$HV$39,MATCH(MH$21,Input!$A$6:$HV$6,0),FALSE)/$G140*$F140,0))*$D140</f>
        <v>1189511.3977451532</v>
      </c>
      <c r="MI140" s="1">
        <f>IF($E140+$I140+$D$7&lt;=MI$22,0,IF(MI$22-$D$7&gt;=$E140,VLOOKUP($C140,Input!$A$8:$HV$39,MATCH(MI$21,Input!$A$6:$HV$6,0),FALSE)/$G140*$F140,0))*$D140</f>
        <v>1185659.0657940146</v>
      </c>
      <c r="MJ140" s="1">
        <f>IF($E140+$I140+$D$7&lt;=MJ$22,0,IF(MJ$22-$D$7&gt;=$E140,VLOOKUP($C140,Input!$A$8:$HV$39,MATCH(MJ$21,Input!$A$6:$HV$6,0),FALSE)/$G140*$F140,0))*$D140</f>
        <v>1179119.9460680548</v>
      </c>
      <c r="MK140" s="1">
        <f>IF($E140+$I140+$D$7&lt;=MK$22,0,IF(MK$22-$D$7&gt;=$E140,VLOOKUP($C140,Input!$A$8:$HV$39,MATCH(MK$21,Input!$A$6:$HV$6,0),FALSE)/$G140*$F140,0))*$D140</f>
        <v>1174792.9582255529</v>
      </c>
      <c r="ML140" s="1">
        <f>IF($E140+$I140+$D$7&lt;=ML$22,0,IF(ML$22-$D$7&gt;=$E140,VLOOKUP($C140,Input!$A$8:$HV$39,MATCH(ML$21,Input!$A$6:$HV$6,0),FALSE)/$G140*$F140,0))*$D140</f>
        <v>1169710.8284131202</v>
      </c>
      <c r="MM140" s="1">
        <f>IF($E140+$I140+$D$7&lt;=MM$22,0,IF(MM$22-$D$7&gt;=$E140,VLOOKUP($C140,Input!$A$8:$HV$39,MATCH(MM$21,Input!$A$6:$HV$6,0),FALSE)/$G140*$F140,0))*$D140</f>
        <v>0</v>
      </c>
      <c r="MN140" s="1">
        <f>IF($E140+$I140+$D$7&lt;=MN$22,0,IF(MN$22-$D$7&gt;=$E140,VLOOKUP($C140,Input!$A$8:$HV$39,MATCH(MN$21,Input!$A$6:$HV$6,0),FALSE)/$G140*$F140,0))*$D140</f>
        <v>0</v>
      </c>
      <c r="MO140" s="1">
        <f>IF($E140+$I140+$D$7&lt;=MO$22,0,IF(MO$22-$D$7&gt;=$E140,VLOOKUP($C140,Input!$A$8:$HV$39,MATCH(MO$21,Input!$A$6:$HV$6,0),FALSE)/$G140*$F140,0))*$D140</f>
        <v>0</v>
      </c>
      <c r="MP140" s="1">
        <f>IF($E140+$I140+$D$7&lt;=MP$22,0,IF(MP$22-$D$7&gt;=$E140,VLOOKUP($C140,Input!$A$8:$HV$39,MATCH(MP$21,Input!$A$6:$HV$6,0),FALSE)/$G140*$F140,0))*$D140</f>
        <v>0</v>
      </c>
      <c r="MQ140" s="1">
        <f>IF($E140+$I140+$D$7&lt;=MQ$22,0,IF(MQ$22-$D$7&gt;=$E140,VLOOKUP($C140,Input!$A$8:$HV$39,MATCH(MQ$21,Input!$A$6:$HV$6,0),FALSE)/$G140*$F140,0))*$D140</f>
        <v>0</v>
      </c>
      <c r="MR140" s="1">
        <f>IF($E140+$I140+$D$7&lt;=MR$22,0,IF(MR$22-$D$7&gt;=$E140,VLOOKUP($C140,Input!$A$8:$HV$39,MATCH(MR$21,Input!$A$6:$HV$6,0),FALSE)/$G140*$F140,0))*$D140</f>
        <v>0</v>
      </c>
      <c r="MS140" s="1">
        <f>IF($E140+$I140+$D$7&lt;=MS$22,0,IF(MS$22-$D$7&gt;=$E140,VLOOKUP($C140,Input!$A$8:$HV$39,MATCH(MS$21,Input!$A$6:$HV$6,0),FALSE)/$G140*$F140,0))*$D140</f>
        <v>0</v>
      </c>
      <c r="MT140" s="1">
        <f>IF($E140+$I140+$D$7&lt;=MT$22,0,IF(MT$22-$D$7&gt;=$E140,VLOOKUP($C140,Input!$A$8:$HV$39,MATCH(MT$21,Input!$A$6:$HV$6,0),FALSE)/$G140*$F140,0))*$D140</f>
        <v>0</v>
      </c>
      <c r="MU140" s="1">
        <f>IF($E140+$I140+$D$7&lt;=MU$22,0,IF(MU$22-$D$7&gt;=$E140,VLOOKUP($C140,Input!$A$8:$HV$39,MATCH(MU$21,Input!$A$6:$HV$6,0),FALSE)/$G140*$F140,0))*$D140</f>
        <v>0</v>
      </c>
      <c r="MV140" s="1">
        <f>IF($E140+$I140+$D$7&lt;=MV$22,0,IF(MV$22-$D$7&gt;=$E140,VLOOKUP($C140,Input!$A$8:$HV$39,MATCH(MV$21,Input!$A$6:$HV$6,0),FALSE)/$G140*$F140,0))*$D140</f>
        <v>0</v>
      </c>
      <c r="MW140" s="1">
        <f>IF($E140+$I140+$D$7&lt;=MW$22,0,IF(MW$22-$D$7&gt;=$E140,VLOOKUP($C140,Input!$A$8:$HV$39,MATCH(MW$21,Input!$A$6:$HV$6,0),FALSE)/$G140*$F140,0))*$D140</f>
        <v>0</v>
      </c>
      <c r="MX140" s="1">
        <f>IF($E140+$I140+$D$7&lt;=MX$22,0,IF(MX$22-$D$7&gt;=$E140,VLOOKUP($C140,Input!$A$8:$HV$39,MATCH(MX$21,Input!$A$6:$HV$6,0),FALSE)/$G140*$F140,0))*$D140</f>
        <v>0</v>
      </c>
      <c r="MZ140" t="str">
        <f>VLOOKUP($C140,Input!$A$8:$HV$39,MATCH(MZ$21,Input!$A$6:$HV$6,0),FALSE)</f>
        <v>Electricity LCFS Credit ($/kWh)</v>
      </c>
      <c r="NA140" s="1">
        <f>IF($E140+$I140+$D$7&lt;=NA$22,0,IF(NA$22-$D$7&gt;=$E140,-VLOOKUP($C140,Input!$A$8:$HV$39,MATCH(NA$21,Input!$A$6:$HV$6,0),FALSE)/$G140*$F140,0))*$D140*$G$4/100</f>
        <v>0</v>
      </c>
      <c r="NB140" s="1">
        <f>IF($E140+$I140+$D$7&lt;=NB$22,0,IF(NB$22-$D$7&gt;=$E140,-VLOOKUP($C140,Input!$A$8:$HV$39,MATCH(NB$21,Input!$A$6:$HV$6,0),FALSE)/$G140*$F140,0))*$D140*$G$4/100</f>
        <v>0</v>
      </c>
      <c r="NC140" s="1">
        <f>IF($E140+$I140+$D$7&lt;=NC$22,0,IF(NC$22-$D$7&gt;=$E140,-VLOOKUP($C140,Input!$A$8:$HV$39,MATCH(NC$21,Input!$A$6:$HV$6,0),FALSE)/$G140*$F140,0))*$D140*$G$4/100</f>
        <v>0</v>
      </c>
      <c r="ND140" s="1">
        <f>IF($E140+$I140+$D$7&lt;=ND$22,0,IF(ND$22-$D$7&gt;=$E140,-VLOOKUP($C140,Input!$A$8:$HV$39,MATCH(ND$21,Input!$A$6:$HV$6,0),FALSE)/$G140*$F140,0))*$D140*$G$4/100</f>
        <v>0</v>
      </c>
      <c r="NE140" s="1">
        <f>IF($E140+$I140+$D$7&lt;=NE$22,0,IF(NE$22-$D$7&gt;=$E140,-VLOOKUP($C140,Input!$A$8:$HV$39,MATCH(NE$21,Input!$A$6:$HV$6,0),FALSE)/$G140*$F140,0))*$D140*$G$4/100</f>
        <v>0</v>
      </c>
      <c r="NF140" s="1">
        <f>IF($E140+$I140+$D$7&lt;=NF$22,0,IF(NF$22-$D$7&gt;=$E140,-VLOOKUP($C140,Input!$A$8:$HV$39,MATCH(NF$21,Input!$A$6:$HV$6,0),FALSE)/$G140*$F140,0))*$D140*$G$4/100</f>
        <v>0</v>
      </c>
      <c r="NG140" s="1">
        <f>IF($E140+$I140+$D$7&lt;=NG$22,0,IF(NG$22-$D$7&gt;=$E140,-VLOOKUP($C140,Input!$A$8:$HV$39,MATCH(NG$21,Input!$A$6:$HV$6,0),FALSE)/$G140*$F140,0))*$D140*$G$4/100</f>
        <v>0</v>
      </c>
      <c r="NH140" s="1">
        <f>IF($E140+$I140+$D$7&lt;=NH$22,0,IF(NH$22-$D$7&gt;=$E140,-VLOOKUP($C140,Input!$A$8:$HV$39,MATCH(NH$21,Input!$A$6:$HV$6,0),FALSE)/$G140*$F140,0))*$D140*$G$4/100</f>
        <v>0</v>
      </c>
      <c r="NI140" s="1">
        <f>IF($E140+$I140+$D$7&lt;=NI$22,0,IF(NI$22-$D$7&gt;=$E140,-VLOOKUP($C140,Input!$A$8:$HV$39,MATCH(NI$21,Input!$A$6:$HV$6,0),FALSE)/$G140*$F140,0))*$D140*$G$4/100</f>
        <v>0</v>
      </c>
      <c r="NJ140" s="1">
        <f>IF($E140+$I140+$D$7&lt;=NJ$22,0,IF(NJ$22-$D$7&gt;=$E140,-VLOOKUP($C140,Input!$A$8:$HV$39,MATCH(NJ$21,Input!$A$6:$HV$6,0),FALSE)/$G140*$F140,0))*$D140*$G$4/100</f>
        <v>-992792.32416000008</v>
      </c>
      <c r="NK140" s="1">
        <f>IF($E140+$I140+$D$7&lt;=NK$22,0,IF(NK$22-$D$7&gt;=$E140,-VLOOKUP($C140,Input!$A$8:$HV$39,MATCH(NK$21,Input!$A$6:$HV$6,0),FALSE)/$G140*$F140,0))*$D140*$G$4/100</f>
        <v>-992792.32416000008</v>
      </c>
      <c r="NL140" s="1">
        <f>IF($E140+$I140+$D$7&lt;=NL$22,0,IF(NL$22-$D$7&gt;=$E140,-VLOOKUP($C140,Input!$A$8:$HV$39,MATCH(NL$21,Input!$A$6:$HV$6,0),FALSE)/$G140*$F140,0))*$D140*$G$4/100</f>
        <v>-992792.32416000008</v>
      </c>
      <c r="NM140" s="1">
        <f>IF($E140+$I140+$D$7&lt;=NM$22,0,IF(NM$22-$D$7&gt;=$E140,-VLOOKUP($C140,Input!$A$8:$HV$39,MATCH(NM$21,Input!$A$6:$HV$6,0),FALSE)/$G140*$F140,0))*$D140*$G$4/100</f>
        <v>-992792.32416000008</v>
      </c>
      <c r="NN140" s="1">
        <f>IF($E140+$I140+$D$7&lt;=NN$22,0,IF(NN$22-$D$7&gt;=$E140,-VLOOKUP($C140,Input!$A$8:$HV$39,MATCH(NN$21,Input!$A$6:$HV$6,0),FALSE)/$G140*$F140,0))*$D140*$G$4/100</f>
        <v>-992792.32416000008</v>
      </c>
      <c r="NO140" s="1">
        <f>IF($E140+$I140+$D$7&lt;=NO$22,0,IF(NO$22-$D$7&gt;=$E140,-VLOOKUP($C140,Input!$A$8:$HV$39,MATCH(NO$21,Input!$A$6:$HV$6,0),FALSE)/$G140*$F140,0))*$D140*$G$4/100</f>
        <v>-992792.32416000008</v>
      </c>
      <c r="NP140" s="1">
        <f>IF($E140+$I140+$D$7&lt;=NP$22,0,IF(NP$22-$D$7&gt;=$E140,-VLOOKUP($C140,Input!$A$8:$HV$39,MATCH(NP$21,Input!$A$6:$HV$6,0),FALSE)/$G140*$F140,0))*$D140*$G$4/100</f>
        <v>-992792.32416000008</v>
      </c>
      <c r="NQ140" s="1">
        <f>IF($E140+$I140+$D$7&lt;=NQ$22,0,IF(NQ$22-$D$7&gt;=$E140,-VLOOKUP($C140,Input!$A$8:$HV$39,MATCH(NQ$21,Input!$A$6:$HV$6,0),FALSE)/$G140*$F140,0))*$D140*$G$4/100</f>
        <v>-992792.32416000008</v>
      </c>
      <c r="NR140" s="1">
        <f>IF($E140+$I140+$D$7&lt;=NR$22,0,IF(NR$22-$D$7&gt;=$E140,-VLOOKUP($C140,Input!$A$8:$HV$39,MATCH(NR$21,Input!$A$6:$HV$6,0),FALSE)/$G140*$F140,0))*$D140*$G$4/100</f>
        <v>-992792.32416000008</v>
      </c>
      <c r="NS140" s="1">
        <f>IF($E140+$I140+$D$7&lt;=NS$22,0,IF(NS$22-$D$7&gt;=$E140,-VLOOKUP($C140,Input!$A$8:$HV$39,MATCH(NS$21,Input!$A$6:$HV$6,0),FALSE)/$G140*$F140,0))*$D140*$G$4/100</f>
        <v>-992792.32416000008</v>
      </c>
      <c r="NT140" s="1">
        <f>IF($E140+$I140+$D$7&lt;=NT$22,0,IF(NT$22-$D$7&gt;=$E140,-VLOOKUP($C140,Input!$A$8:$HV$39,MATCH(NT$21,Input!$A$6:$HV$6,0),FALSE)/$G140*$F140,0))*$D140*$G$4/100</f>
        <v>-992792.32416000008</v>
      </c>
      <c r="NU140" s="1">
        <f>IF($E140+$I140+$D$7&lt;=NU$22,0,IF(NU$22-$D$7&gt;=$E140,-VLOOKUP($C140,Input!$A$8:$HV$39,MATCH(NU$21,Input!$A$6:$HV$6,0),FALSE)/$G140*$F140,0))*$D140*$G$4/100</f>
        <v>-992792.32416000008</v>
      </c>
      <c r="NV140" s="1">
        <f>IF($E140+$I140+$D$7&lt;=NV$22,0,IF(NV$22-$D$7&gt;=$E140,-VLOOKUP($C140,Input!$A$8:$HV$39,MATCH(NV$21,Input!$A$6:$HV$6,0),FALSE)/$G140*$F140,0))*$D140*$G$4/100</f>
        <v>-992792.32416000008</v>
      </c>
      <c r="NW140" s="1">
        <f>IF($E140+$I140+$D$7&lt;=NW$22,0,IF(NW$22-$D$7&gt;=$E140,-VLOOKUP($C140,Input!$A$8:$HV$39,MATCH(NW$21,Input!$A$6:$HV$6,0),FALSE)/$G140*$F140,0))*$D140*$G$4/100</f>
        <v>-992792.32416000008</v>
      </c>
      <c r="NX140" s="1">
        <f>IF($E140+$I140+$D$7&lt;=NX$22,0,IF(NX$22-$D$7&gt;=$E140,-VLOOKUP($C140,Input!$A$8:$HV$39,MATCH(NX$21,Input!$A$6:$HV$6,0),FALSE)/$G140*$F140,0))*$D140*$G$4/100</f>
        <v>0</v>
      </c>
      <c r="NY140" s="1">
        <f>IF($E140+$I140+$D$7&lt;=NY$22,0,IF(NY$22-$D$7&gt;=$E140,-VLOOKUP($C140,Input!$A$8:$HV$39,MATCH(NY$21,Input!$A$6:$HV$6,0),FALSE)/$G140*$F140,0))*$D140*$G$4/100</f>
        <v>0</v>
      </c>
      <c r="NZ140" s="1">
        <f>IF($E140+$I140+$D$7&lt;=NZ$22,0,IF(NZ$22-$D$7&gt;=$E140,-VLOOKUP($C140,Input!$A$8:$HV$39,MATCH(NZ$21,Input!$A$6:$HV$6,0),FALSE)/$G140*$F140,0))*$D140*$G$4/100</f>
        <v>0</v>
      </c>
      <c r="OA140" s="1">
        <f>IF($E140+$I140+$D$7&lt;=OA$22,0,IF(OA$22-$D$7&gt;=$E140,-VLOOKUP($C140,Input!$A$8:$HV$39,MATCH(OA$21,Input!$A$6:$HV$6,0),FALSE)/$G140*$F140,0))*$D140*$G$4/100</f>
        <v>0</v>
      </c>
      <c r="OB140" s="1">
        <f>IF($E140+$I140+$D$7&lt;=OB$22,0,IF(OB$22-$D$7&gt;=$E140,-VLOOKUP($C140,Input!$A$8:$HV$39,MATCH(OB$21,Input!$A$6:$HV$6,0),FALSE)/$G140*$F140,0))*$D140*$G$4/100</f>
        <v>0</v>
      </c>
      <c r="OC140" s="1">
        <f>IF($E140+$I140+$D$7&lt;=OC$22,0,IF(OC$22-$D$7&gt;=$E140,-VLOOKUP($C140,Input!$A$8:$HV$39,MATCH(OC$21,Input!$A$6:$HV$6,0),FALSE)/$G140*$F140,0))*$D140*$G$4/100</f>
        <v>0</v>
      </c>
      <c r="OD140" s="1">
        <f>IF($E140+$I140+$D$7&lt;=OD$22,0,IF(OD$22-$D$7&gt;=$E140,-VLOOKUP($C140,Input!$A$8:$HV$39,MATCH(OD$21,Input!$A$6:$HV$6,0),FALSE)/$G140*$F140,0))*$D140*$G$4/100</f>
        <v>0</v>
      </c>
      <c r="OE140" s="1">
        <f>IF($E140+$I140+$D$7&lt;=OE$22,0,IF(OE$22-$D$7&gt;=$E140,-VLOOKUP($C140,Input!$A$8:$HV$39,MATCH(OE$21,Input!$A$6:$HV$6,0),FALSE)/$G140*$F140,0))*$D140*$G$4/100</f>
        <v>0</v>
      </c>
      <c r="OF140" s="1">
        <f>IF($E140+$I140+$D$7&lt;=OF$22,0,IF(OF$22-$D$7&gt;=$E140,-VLOOKUP($C140,Input!$A$8:$HV$39,MATCH(OF$21,Input!$A$6:$HV$6,0),FALSE)/$G140*$F140,0))*$D140*$G$4/100</f>
        <v>0</v>
      </c>
      <c r="OG140" s="1">
        <f>IF($E140+$I140+$D$7&lt;=OG$22,0,IF(OG$22-$D$7&gt;=$E140,-VLOOKUP($C140,Input!$A$8:$HV$39,MATCH(OG$21,Input!$A$6:$HV$6,0),FALSE)/$G140*$F140,0))*$D140*$G$4/100</f>
        <v>0</v>
      </c>
      <c r="OH140" s="1">
        <f>IF($E140+$I140+$D$7&lt;=OH$22,0,IF(OH$22-$D$7&gt;=$E140,-VLOOKUP($C140,Input!$A$8:$HV$39,MATCH(OH$21,Input!$A$6:$HV$6,0),FALSE)/$G140*$F140,0))*$D140*$G$4/100</f>
        <v>0</v>
      </c>
      <c r="OI140" s="1">
        <f>IF($E140+$I140+$D$7&lt;=OI$22,0,IF(OI$22-$D$7&gt;=$E140,-VLOOKUP($C140,Input!$A$8:$HV$39,MATCH(OI$21,Input!$A$6:$HV$6,0),FALSE)/$G140*$F140,0))*$D140*$G$4/100</f>
        <v>0</v>
      </c>
      <c r="OK140" t="str">
        <f>VLOOKUP($C140,Input!$A$8:$HW$39,MATCH(OK$21,Input!$A$6:$HW$6,0),FALSE)</f>
        <v>Charger Inspection Maint ($/year)</v>
      </c>
      <c r="OL140" s="1">
        <f>IF($E140+$I140+$D$7&lt;=OL$22,0,IF(OL$22-$D$7&gt;=$E140,IF(COUNTIF($KZ140:LP140,"&gt;0")&gt;0,VLOOKUP($C140,Input!$A$8:$HV$21,MATCH($OK$21+COUNTIF($KZ140:LP140,"&gt;0"),Input!$A$6:$HV$6,0),FALSE),0),0))*$D140</f>
        <v>0</v>
      </c>
      <c r="OM140" s="1">
        <f>IF($E140+$I140+$D$7&lt;=OM$22,0,IF(OM$22-$D$7&gt;=$E140,IF(COUNTIF($KZ140:LQ140,"&gt;0")&gt;0,VLOOKUP($C140,Input!$A$8:$HV$21,MATCH($OK$21+COUNTIF($KZ140:LQ140,"&gt;0"),Input!$A$6:$HV$6,0),FALSE),0),0))*$D140</f>
        <v>0</v>
      </c>
      <c r="ON140" s="1">
        <f>IF($E140+$I140+$D$7&lt;=ON$22,0,IF(ON$22-$D$7&gt;=$E140,IF(COUNTIF($KZ140:LR140,"&gt;0")&gt;0,VLOOKUP($C140,Input!$A$8:$HV$21,MATCH($OK$21+COUNTIF($KZ140:LR140,"&gt;0"),Input!$A$6:$HV$6,0),FALSE),0),0))*$D140</f>
        <v>0</v>
      </c>
      <c r="OO140" s="1">
        <f>IF($E140+$I140+$D$7&lt;=OO$22,0,IF(OO$22-$D$7&gt;=$E140,IF(COUNTIF($KZ140:LS140,"&gt;0")&gt;0,VLOOKUP($C140,Input!$A$8:$HV$21,MATCH($OK$21+COUNTIF($KZ140:LS140,"&gt;0"),Input!$A$6:$HV$6,0),FALSE),0),0))*$D140</f>
        <v>0</v>
      </c>
      <c r="OP140" s="1">
        <f>IF($E140+$I140+$D$7&lt;=OP$22,0,IF(OP$22-$D$7&gt;=$E140,IF(COUNTIF($KZ140:LT140,"&gt;0")&gt;0,VLOOKUP($C140,Input!$A$8:$HV$21,MATCH($OK$21+COUNTIF($KZ140:LT140,"&gt;0"),Input!$A$6:$HV$6,0),FALSE),0),0))*$D140</f>
        <v>0</v>
      </c>
      <c r="OQ140" s="1">
        <f>IF($E140+$I140+$D$7&lt;=OQ$22,0,IF(OQ$22-$D$7&gt;=$E140,IF(COUNTIF($KZ140:LU140,"&gt;0")&gt;0,VLOOKUP($C140,Input!$A$8:$HV$21,MATCH($OK$21+COUNTIF($KZ140:LU140,"&gt;0"),Input!$A$6:$HV$6,0),FALSE),0),0))*$D140</f>
        <v>0</v>
      </c>
      <c r="OR140" s="1">
        <f>IF($E140+$I140+$D$7&lt;=OR$22,0,IF(OR$22-$D$7&gt;=$E140,IF(COUNTIF($KZ140:LV140,"&gt;0")&gt;0,VLOOKUP($C140,Input!$A$8:$HV$21,MATCH($OK$21+COUNTIF($KZ140:LV140,"&gt;0"),Input!$A$6:$HV$6,0),FALSE),0),0))*$D140</f>
        <v>0</v>
      </c>
      <c r="OS140" s="1">
        <f>IF($E140+$I140+$D$7&lt;=OS$22,0,IF(OS$22-$D$7&gt;=$E140,IF(COUNTIF($KZ140:LW140,"&gt;0")&gt;0,VLOOKUP($C140,Input!$A$8:$HV$21,MATCH($OK$21+COUNTIF($KZ140:LW140,"&gt;0"),Input!$A$6:$HV$6,0),FALSE),0),0))*$D140</f>
        <v>0</v>
      </c>
      <c r="OT140" s="1">
        <f>IF($E140+$I140+$D$7&lt;=OT$22,0,IF(OT$22-$D$7&gt;=$E140,IF(COUNTIF($KZ140:LX140,"&gt;0")&gt;0,VLOOKUP($C140,Input!$A$8:$HV$21,MATCH($OK$21+COUNTIF($KZ140:LX140,"&gt;0"),Input!$A$6:$HV$6,0),FALSE),0),0))*$D140</f>
        <v>0</v>
      </c>
      <c r="OU140" s="1">
        <f>IF($E140+$I140+$D$7&lt;=OU$22,0,IF(OU$22-$D$7&gt;=$E140,IF(COUNTIF($KZ140:LY140,"&gt;0")&gt;0,VLOOKUP($C140,Input!$A$8:$HV$21,MATCH($OK$21+COUNTIF($KZ140:LY140,"&gt;0"),Input!$A$6:$HV$6,0),FALSE),0),0))*$D140</f>
        <v>58500</v>
      </c>
      <c r="OV140" s="1">
        <f>IF($E140+$I140+$D$7&lt;=OV$22,0,IF(OV$22-$D$7&gt;=$E140,IF(COUNTIF($KZ140:LZ140,"&gt;0")&gt;0,VLOOKUP($C140,Input!$A$8:$HV$21,MATCH($OK$21+COUNTIF($KZ140:LZ140,"&gt;0"),Input!$A$6:$HV$6,0),FALSE),0),0))*$D140</f>
        <v>58500</v>
      </c>
      <c r="OW140" s="1">
        <f>IF($E140+$I140+$D$7&lt;=OW$22,0,IF(OW$22-$D$7&gt;=$E140,IF(COUNTIF($KZ140:MA140,"&gt;0")&gt;0,VLOOKUP($C140,Input!$A$8:$HV$21,MATCH($OK$21+COUNTIF($KZ140:MA140,"&gt;0"),Input!$A$6:$HV$6,0),FALSE),0),0))*$D140</f>
        <v>58500</v>
      </c>
      <c r="OX140" s="1">
        <f>IF($E140+$I140+$D$7&lt;=OX$22,0,IF(OX$22-$D$7&gt;=$E140,IF(COUNTIF($KZ140:MB140,"&gt;0")&gt;0,VLOOKUP($C140,Input!$A$8:$HV$21,MATCH($OK$21+COUNTIF($KZ140:MB140,"&gt;0"),Input!$A$6:$HV$6,0),FALSE),0),0))*$D140</f>
        <v>58500</v>
      </c>
      <c r="OY140" s="1">
        <f>IF($E140+$I140+$D$7&lt;=OY$22,0,IF(OY$22-$D$7&gt;=$E140,IF(COUNTIF($KZ140:MC140,"&gt;0")&gt;0,VLOOKUP($C140,Input!$A$8:$HV$21,MATCH($OK$21+COUNTIF($KZ140:MC140,"&gt;0"),Input!$A$6:$HV$6,0),FALSE),0),0))*$D140</f>
        <v>58500</v>
      </c>
      <c r="OZ140" s="1">
        <f>IF($E140+$I140+$D$7&lt;=OZ$22,0,IF(OZ$22-$D$7&gt;=$E140,IF(COUNTIF($KZ140:MD140,"&gt;0")&gt;0,VLOOKUP($C140,Input!$A$8:$HV$21,MATCH($OK$21+COUNTIF($KZ140:MD140,"&gt;0"),Input!$A$6:$HV$6,0),FALSE),0),0))*$D140</f>
        <v>58500</v>
      </c>
      <c r="PA140" s="1">
        <f>IF($E140+$I140+$D$7&lt;=PA$22,0,IF(PA$22-$D$7&gt;=$E140,IF(COUNTIF($KZ140:ME140,"&gt;0")&gt;0,VLOOKUP($C140,Input!$A$8:$HV$21,MATCH($OK$21+COUNTIF($KZ140:ME140,"&gt;0"),Input!$A$6:$HV$6,0),FALSE),0),0))*$D140</f>
        <v>58500</v>
      </c>
      <c r="PB140" s="1">
        <f>IF($E140+$I140+$D$7&lt;=PB$22,0,IF(PB$22-$D$7&gt;=$E140,IF(COUNTIF($KZ140:MF140,"&gt;0")&gt;0,VLOOKUP($C140,Input!$A$8:$HV$21,MATCH($OK$21+COUNTIF($KZ140:MF140,"&gt;0"),Input!$A$6:$HV$6,0),FALSE),0),0))*$D140</f>
        <v>58500</v>
      </c>
      <c r="PC140" s="1">
        <f>IF($E140+$I140+$D$7&lt;=PC$22,0,IF(PC$22-$D$7&gt;=$E140,IF(COUNTIF($KZ140:MG140,"&gt;0")&gt;0,VLOOKUP($C140,Input!$A$8:$HV$21,MATCH($OK$21+COUNTIF($KZ140:MG140,"&gt;0"),Input!$A$6:$HV$6,0),FALSE),0),0))*$D140</f>
        <v>58500</v>
      </c>
      <c r="PD140" s="1">
        <f>IF($E140+$I140+$D$7&lt;=PD$22,0,IF(PD$22-$D$7&gt;=$E140,IF(COUNTIF($KZ140:MH140,"&gt;0")&gt;0,VLOOKUP($C140,Input!$A$8:$HV$21,MATCH($OK$21+COUNTIF($KZ140:MH140,"&gt;0"),Input!$A$6:$HV$6,0),FALSE),0),0))*$D140</f>
        <v>58500</v>
      </c>
      <c r="PE140" s="1">
        <f>IF($E140+$I140+$D$7&lt;=PE$22,0,IF(PE$22-$D$7&gt;=$E140,IF(COUNTIF($KZ140:MI140,"&gt;0")&gt;0,VLOOKUP($C140,Input!$A$8:$HV$21,MATCH($OK$21+COUNTIF($KZ140:MI140,"&gt;0"),Input!$A$6:$HV$6,0),FALSE),0),0))*$D140</f>
        <v>58500</v>
      </c>
      <c r="PF140" s="1">
        <f>IF($E140+$I140+$D$7&lt;=PF$22,0,IF(PF$22-$D$7&gt;=$E140,IF(COUNTIF($KZ140:MJ140,"&gt;0")&gt;0,VLOOKUP($C140,Input!$A$8:$HV$21,MATCH($OK$21+COUNTIF($KZ140:MJ140,"&gt;0"),Input!$A$6:$HV$6,0),FALSE),0),0))*$D140</f>
        <v>58500</v>
      </c>
      <c r="PG140" s="1">
        <f>IF($E140+$I140+$D$7&lt;=PG$22,0,IF(PG$22-$D$7&gt;=$E140,IF(COUNTIF($KZ140:MK140,"&gt;0")&gt;0,VLOOKUP($C140,Input!$A$8:$HV$21,MATCH($OK$21+COUNTIF($KZ140:MK140,"&gt;0"),Input!$A$6:$HV$6,0),FALSE),0),0))*$D140</f>
        <v>58500</v>
      </c>
      <c r="PH140" s="1">
        <f>IF($E140+$I140+$D$7&lt;=PH$22,0,IF(PH$22-$D$7&gt;=$E140,IF(COUNTIF($KZ140:ML140,"&gt;0")&gt;0,VLOOKUP($C140,Input!$A$8:$HV$21,MATCH($OK$21+COUNTIF($KZ140:ML140,"&gt;0"),Input!$A$6:$HV$6,0),FALSE),0),0))*$D140</f>
        <v>58500</v>
      </c>
      <c r="PI140" s="1">
        <f>IF($E140+$I140+$D$7&lt;=PI$22,0,IF(PI$22-$D$7&gt;=$E140,IF(COUNTIF($KZ140:MM140,"&gt;0")&gt;0,VLOOKUP($C140,Input!$A$8:$HV$21,MATCH($OK$21+COUNTIF($KZ140:MM140,"&gt;0"),Input!$A$6:$HV$6,0),FALSE),0),0))*$D140</f>
        <v>0</v>
      </c>
      <c r="PJ140" s="1">
        <f>IF($E140+$I140+$D$7&lt;=PJ$22,0,IF(PJ$22-$D$7&gt;=$E140,IF(COUNTIF($KZ140:MN140,"&gt;0")&gt;0,VLOOKUP($C140,Input!$A$8:$HV$21,MATCH($OK$21+COUNTIF($KZ140:MN140,"&gt;0"),Input!$A$6:$HV$6,0),FALSE),0),0))*$D140</f>
        <v>0</v>
      </c>
      <c r="PK140" s="1">
        <f>IF($E140+$I140+$D$7&lt;=PK$22,0,IF(PK$22-$D$7&gt;=$E140,IF(COUNTIF($KZ140:MO140,"&gt;0")&gt;0,VLOOKUP($C140,Input!$A$8:$HV$21,MATCH($OK$21+COUNTIF($KZ140:MO140,"&gt;0"),Input!$A$6:$HV$6,0),FALSE),0),0))*$D140</f>
        <v>0</v>
      </c>
      <c r="PL140" s="1">
        <f>IF($E140+$I140+$D$7&lt;=PL$22,0,IF(PL$22-$D$7&gt;=$E140,IF(COUNTIF($KZ140:MP140,"&gt;0")&gt;0,VLOOKUP($C140,Input!$A$8:$HV$21,MATCH($OK$21+COUNTIF($KZ140:MP140,"&gt;0"),Input!$A$6:$HV$6,0),FALSE),0),0))*$D140</f>
        <v>0</v>
      </c>
      <c r="PM140" s="1">
        <f>IF($E140+$I140+$D$7&lt;=PM$22,0,IF(PM$22-$D$7&gt;=$E140,IF(COUNTIF($KZ140:MQ140,"&gt;0")&gt;0,VLOOKUP($C140,Input!$A$8:$HV$21,MATCH($OK$21+COUNTIF($KZ140:MQ140,"&gt;0"),Input!$A$6:$HV$6,0),FALSE),0),0))*$D140</f>
        <v>0</v>
      </c>
      <c r="PN140" s="1">
        <f>IF($E140+$I140+$D$7&lt;=PN$22,0,IF(PN$22-$D$7&gt;=$E140,IF(COUNTIF($KZ140:MR140,"&gt;0")&gt;0,VLOOKUP($C140,Input!$A$8:$HV$21,MATCH($OK$21+COUNTIF($KZ140:MR140,"&gt;0"),Input!$A$6:$HV$6,0),FALSE),0),0))*$D140</f>
        <v>0</v>
      </c>
      <c r="PO140" s="1">
        <f>IF($E140+$I140+$D$7&lt;=PO$22,0,IF(PO$22-$D$7&gt;=$E140,IF(COUNTIF($KZ140:MS140,"&gt;0")&gt;0,VLOOKUP($C140,Input!$A$8:$HV$21,MATCH($OK$21+COUNTIF($KZ140:MS140,"&gt;0"),Input!$A$6:$HV$6,0),FALSE),0),0))*$D140</f>
        <v>0</v>
      </c>
      <c r="PP140" s="1">
        <f>IF($E140+$I140+$D$7&lt;=PP$22,0,IF(PP$22-$D$7&gt;=$E140,IF(COUNTIF($KZ140:MT140,"&gt;0")&gt;0,VLOOKUP($C140,Input!$A$8:$HV$21,MATCH($OK$21+COUNTIF($KZ140:MT140,"&gt;0"),Input!$A$6:$HV$6,0),FALSE),0),0))*$D140</f>
        <v>0</v>
      </c>
      <c r="PQ140" s="1">
        <f>IF($E140+$I140+$D$7&lt;=PQ$22,0,IF(PQ$22-$D$7&gt;=$E140,IF(COUNTIF($KZ140:MU140,"&gt;0")&gt;0,VLOOKUP($C140,Input!$A$8:$HV$21,MATCH($OK$21+COUNTIF($KZ140:MU140,"&gt;0"),Input!$A$6:$HV$6,0),FALSE),0),0))*$D140</f>
        <v>0</v>
      </c>
      <c r="PR140" s="1">
        <f>IF($E140+$I140+$D$7&lt;=PR$22,0,IF(PR$22-$D$7&gt;=$E140,IF(COUNTIF($KZ140:MV140,"&gt;0")&gt;0,VLOOKUP($C140,Input!$A$8:$HV$21,MATCH($OK$21+COUNTIF($KZ140:MV140,"&gt;0"),Input!$A$6:$HV$6,0),FALSE),0),0))*$D140</f>
        <v>0</v>
      </c>
      <c r="PS140" s="1">
        <f>IF($E140+$I140+$D$7&lt;=PS$22,0,IF(PS$22-$D$7&gt;=$E140,IF(COUNTIF($KZ140:MW140,"&gt;0")&gt;0,VLOOKUP($C140,Input!$A$8:$HV$21,MATCH($OK$21+COUNTIF($KZ140:MW140,"&gt;0"),Input!$A$6:$HV$6,0),FALSE),0),0))*$D140</f>
        <v>0</v>
      </c>
      <c r="PT140" s="1">
        <f>IF($E140+$I140+$D$7&lt;=PT$22,0,IF(PT$22-$D$7&gt;=$E140,IF(COUNTIF($KZ140:MX140,"&gt;0")&gt;0,VLOOKUP($C140,Input!$A$8:$HV$21,MATCH($OK$21+COUNTIF($KZ140:MX140,"&gt;0"),Input!$A$6:$HV$6,0),FALSE),0),0))*$D140</f>
        <v>0</v>
      </c>
      <c r="PV140" s="1" t="str">
        <f t="shared" si="871"/>
        <v>2025 MY All In - 40' Proterra 440 kWh {117 Buses}</v>
      </c>
      <c r="PW140" s="1">
        <f t="shared" si="951"/>
        <v>0</v>
      </c>
      <c r="PX140" s="1">
        <f t="shared" si="952"/>
        <v>0</v>
      </c>
      <c r="PY140" s="1">
        <f t="shared" si="953"/>
        <v>0</v>
      </c>
      <c r="PZ140" s="1">
        <f t="shared" si="954"/>
        <v>0</v>
      </c>
      <c r="QA140" s="1">
        <f t="shared" si="955"/>
        <v>0</v>
      </c>
      <c r="QB140" s="1">
        <f t="shared" si="956"/>
        <v>0</v>
      </c>
      <c r="QC140" s="1">
        <f t="shared" si="957"/>
        <v>0</v>
      </c>
      <c r="QD140" s="1">
        <f t="shared" si="958"/>
        <v>0</v>
      </c>
      <c r="QE140" s="1">
        <f t="shared" si="959"/>
        <v>0</v>
      </c>
      <c r="QF140" s="1">
        <f t="shared" si="960"/>
        <v>105235907.48319498</v>
      </c>
      <c r="QG140" s="1">
        <f t="shared" si="961"/>
        <v>3088562.3410423361</v>
      </c>
      <c r="QH140" s="1">
        <f t="shared" si="962"/>
        <v>3090525.1944155144</v>
      </c>
      <c r="QI140" s="1">
        <f t="shared" si="963"/>
        <v>3092084.8326351419</v>
      </c>
      <c r="QJ140" s="1">
        <f t="shared" si="964"/>
        <v>3084097.6530878823</v>
      </c>
      <c r="QK140" s="1">
        <f t="shared" si="965"/>
        <v>3078127.3372576954</v>
      </c>
      <c r="QL140" s="1">
        <f t="shared" si="966"/>
        <v>14776627.630940443</v>
      </c>
      <c r="QM140" s="1">
        <f t="shared" si="967"/>
        <v>3075486.3460521</v>
      </c>
      <c r="QN140" s="1">
        <f t="shared" si="968"/>
        <v>3068989.3696758188</v>
      </c>
      <c r="QO140" s="1">
        <f t="shared" si="969"/>
        <v>3063219.0735851526</v>
      </c>
      <c r="QP140" s="1">
        <f t="shared" si="970"/>
        <v>3059366.7416340141</v>
      </c>
      <c r="QQ140" s="1">
        <f t="shared" si="971"/>
        <v>3052827.6219080547</v>
      </c>
      <c r="QR140" s="1">
        <f t="shared" si="972"/>
        <v>3048500.6340655526</v>
      </c>
      <c r="QS140" s="1">
        <f t="shared" si="973"/>
        <v>3043418.5042531202</v>
      </c>
      <c r="QT140" s="1">
        <f t="shared" si="974"/>
        <v>0</v>
      </c>
      <c r="QU140" s="1">
        <f t="shared" si="975"/>
        <v>0</v>
      </c>
      <c r="QV140" s="1">
        <f t="shared" si="976"/>
        <v>0</v>
      </c>
      <c r="QW140" s="1">
        <f t="shared" si="977"/>
        <v>0</v>
      </c>
      <c r="QX140" s="1">
        <f t="shared" si="978"/>
        <v>0</v>
      </c>
      <c r="QY140" s="1">
        <f t="shared" si="979"/>
        <v>0</v>
      </c>
      <c r="QZ140" s="1">
        <f t="shared" si="980"/>
        <v>0</v>
      </c>
      <c r="RA140" s="1">
        <f t="shared" si="981"/>
        <v>0</v>
      </c>
      <c r="RB140" s="1">
        <f t="shared" si="982"/>
        <v>0</v>
      </c>
      <c r="RC140" s="1">
        <f t="shared" si="983"/>
        <v>0</v>
      </c>
      <c r="RD140" s="1">
        <f t="shared" si="984"/>
        <v>0</v>
      </c>
      <c r="RE140" s="1">
        <f t="shared" si="985"/>
        <v>0</v>
      </c>
      <c r="RF140" s="1">
        <f t="shared" si="986"/>
        <v>156857740.76374781</v>
      </c>
      <c r="RG140" s="1">
        <f t="shared" si="987"/>
        <v>113208504.39784095</v>
      </c>
      <c r="RH140" s="72"/>
      <c r="RI140" s="91"/>
    </row>
    <row r="141" spans="1:477" x14ac:dyDescent="0.25">
      <c r="A141" s="89"/>
      <c r="B141" s="148">
        <v>0.5</v>
      </c>
      <c r="C141" s="111" t="s">
        <v>78</v>
      </c>
      <c r="D141" s="85">
        <f t="shared" si="913"/>
        <v>117</v>
      </c>
      <c r="E141" s="83">
        <f t="shared" si="988"/>
        <v>2026</v>
      </c>
      <c r="F141" s="68">
        <f t="shared" si="870"/>
        <v>40000</v>
      </c>
      <c r="G141" s="69">
        <f>VLOOKUP($C141,Input!$A$8:$HV$39,MATCH(G$21,Input!$A$6:$HV$6,0),FALSE)</f>
        <v>0.47619047619047616</v>
      </c>
      <c r="H141" s="123">
        <f>VLOOKUP($C141,Input!$A$8:$HV$39,MATCH(H$21,Input!$A$6:$HV$6,0),FALSE)</f>
        <v>0</v>
      </c>
      <c r="I141" s="70">
        <f>VLOOKUP($C141,Input!$A$8:$HV$39,MATCH(I$21,Input!$A$6:$HV$6,0),FALSE)</f>
        <v>14</v>
      </c>
      <c r="J141" s="1">
        <f>+IF($E141=J$22,VLOOKUP($C141,Input!$A$8:$AN$39,MATCH(J$21,Input!$A$6:$AN$6,0),FALSE)+$H141,0)*$D141</f>
        <v>0</v>
      </c>
      <c r="K141" s="1">
        <f>+IF($E141=K$22,VLOOKUP($C141,Input!$A$8:$AN$39,MATCH(K$21,Input!$A$6:$AN$6,0),FALSE)+$H141,0)*$D141</f>
        <v>0</v>
      </c>
      <c r="L141" s="1">
        <f>+IF($E141=L$22,VLOOKUP($C141,Input!$A$8:$AN$39,MATCH(L$21,Input!$A$6:$AN$6,0),FALSE)+$H141,0)*$D141</f>
        <v>0</v>
      </c>
      <c r="M141" s="1">
        <f>+IF($E141=M$22,VLOOKUP($C141,Input!$A$8:$AN$39,MATCH(M$21,Input!$A$6:$AN$6,0),FALSE)+$H141,0)*$D141</f>
        <v>0</v>
      </c>
      <c r="N141" s="1">
        <f>+IF($E141=N$22,VLOOKUP($C141,Input!$A$8:$AN$39,MATCH(N$21,Input!$A$6:$AN$6,0),FALSE)+$H141,0)*$D141</f>
        <v>0</v>
      </c>
      <c r="O141" s="1">
        <f>+IF($E141=O$22,VLOOKUP($C141,Input!$A$8:$AN$39,MATCH(O$21,Input!$A$6:$AN$6,0),FALSE)+$H141,0)*$D141</f>
        <v>0</v>
      </c>
      <c r="P141" s="1">
        <f>+IF($E141=P$22,VLOOKUP($C141,Input!$A$8:$AN$39,MATCH(P$21,Input!$A$6:$AN$6,0),FALSE)+$H141,0)*$D141</f>
        <v>0</v>
      </c>
      <c r="Q141" s="1">
        <f>+IF($E141=Q$22,VLOOKUP($C141,Input!$A$8:$AN$39,MATCH(Q$21,Input!$A$6:$AN$6,0),FALSE)+$H141,0)*$D141</f>
        <v>0</v>
      </c>
      <c r="R141" s="1">
        <f>+IF($E141=R$22,VLOOKUP($C141,Input!$A$8:$AN$39,MATCH(R$21,Input!$A$6:$AN$6,0),FALSE)+$H141,0)*$D141</f>
        <v>0</v>
      </c>
      <c r="S141" s="1">
        <f>+IF($E141=S$22,VLOOKUP($C141,Input!$A$8:$AN$39,MATCH(S$21,Input!$A$6:$AN$6,0),FALSE)+$H141,0)*$D141</f>
        <v>0</v>
      </c>
      <c r="T141" s="1">
        <f>+IF($E141=T$22,VLOOKUP($C141,Input!$A$8:$AN$39,MATCH(T$21,Input!$A$6:$AN$6,0),FALSE)+$H141,0)*$D141</f>
        <v>87956035.67490752</v>
      </c>
      <c r="U141" s="1">
        <f>+IF($E141=U$22,VLOOKUP($C141,Input!$A$8:$AN$39,MATCH(U$21,Input!$A$6:$AN$6,0),FALSE)+$H141,0)*$D141</f>
        <v>0</v>
      </c>
      <c r="V141" s="1">
        <f>+IF($E141=V$22,VLOOKUP($C141,Input!$A$8:$AN$39,MATCH(V$21,Input!$A$6:$AN$6,0),FALSE)+$H141,0)*$D141</f>
        <v>0</v>
      </c>
      <c r="W141" s="1">
        <f>+IF($E141=W$22,VLOOKUP($C141,Input!$A$8:$AN$39,MATCH(W$21,Input!$A$6:$AN$6,0),FALSE)+$H141,0)*$D141</f>
        <v>0</v>
      </c>
      <c r="X141" s="1">
        <f>+IF($E141=X$22,VLOOKUP($C141,Input!$A$8:$AN$39,MATCH(X$21,Input!$A$6:$AN$6,0),FALSE)+$H141,0)*$D141</f>
        <v>0</v>
      </c>
      <c r="Y141" s="1">
        <f>+IF($E141=Y$22,VLOOKUP($C141,Input!$A$8:$AN$39,MATCH(Y$21,Input!$A$6:$AN$6,0),FALSE)+$H141,0)*$D141</f>
        <v>0</v>
      </c>
      <c r="Z141" s="1">
        <f>+IF($E141=Z$22,VLOOKUP($C141,Input!$A$8:$AN$39,MATCH(Z$21,Input!$A$6:$AN$6,0),FALSE)+$H141,0)*$D141</f>
        <v>0</v>
      </c>
      <c r="AA141" s="1">
        <f>+IF($E141=AA$22,VLOOKUP($C141,Input!$A$8:$AN$39,MATCH(AA$21,Input!$A$6:$AN$6,0),FALSE)+$H141,0)*$D141</f>
        <v>0</v>
      </c>
      <c r="AB141" s="1">
        <f>+IF($E141=AB$22,VLOOKUP($C141,Input!$A$8:$AN$39,MATCH(AB$21,Input!$A$6:$AN$6,0),FALSE)+$H141,0)*$D141</f>
        <v>0</v>
      </c>
      <c r="AC141" s="1">
        <f>+IF($E141=AC$22,VLOOKUP($C141,Input!$A$8:$AN$39,MATCH(AC$21,Input!$A$6:$AN$6,0),FALSE)+$H141,0)*$D141</f>
        <v>0</v>
      </c>
      <c r="AD141" s="1">
        <f>+IF($E141=AD$22,VLOOKUP($C141,Input!$A$8:$AN$39,MATCH(AD$21,Input!$A$6:$AN$6,0),FALSE)+$H141,0)*$D141</f>
        <v>0</v>
      </c>
      <c r="AE141" s="1">
        <f>+IF($E141=AE$22,VLOOKUP($C141,Input!$A$8:$AN$39,MATCH(AE$21,Input!$A$6:$AN$6,0),FALSE)+$H141,0)*$D141</f>
        <v>0</v>
      </c>
      <c r="AF141" s="1">
        <f>+IF($E141=AF$22,VLOOKUP($C141,Input!$A$8:$AN$39,MATCH(AF$21,Input!$A$6:$AN$6,0),FALSE)+$H141,0)*$D141</f>
        <v>0</v>
      </c>
      <c r="AG141" s="1">
        <f>+IF($E141=AG$22,VLOOKUP($C141,Input!$A$8:$AN$39,MATCH(AG$21,Input!$A$6:$AN$6,0),FALSE)+$H141,0)*$D141</f>
        <v>0</v>
      </c>
      <c r="AH141" s="1">
        <f>+IF($E141=AH$22,VLOOKUP($C141,Input!$A$8:$AN$39,MATCH(AH$21,Input!$A$6:$AN$6,0),FALSE)+$H141,0)*$D141</f>
        <v>0</v>
      </c>
      <c r="AI141" s="1">
        <f>+IF($E141=AI$22,VLOOKUP($C141,Input!$A$8:$AN$39,MATCH(AI$21,Input!$A$6:$AN$6,0),FALSE)+$H141,0)*$D141</f>
        <v>0</v>
      </c>
      <c r="AJ141" s="1">
        <f>+IF($E141=AJ$22,VLOOKUP($C141,Input!$A$8:$AN$39,MATCH(AJ$21,Input!$A$6:$AN$6,0),FALSE)+$H141,0)*$D141</f>
        <v>0</v>
      </c>
      <c r="AK141" s="1">
        <f>+IF($E141=AK$22,VLOOKUP($C141,Input!$A$8:$AN$39,MATCH(AK$21,Input!$A$6:$AN$6,0),FALSE)+$H141,0)*$D141</f>
        <v>0</v>
      </c>
      <c r="AL141" s="1">
        <f>+IF($E141=AL$22,VLOOKUP($C141,Input!$A$8:$AN$39,MATCH(AL$21,Input!$A$6:$AN$6,0),FALSE)+$H141,0)*$D141</f>
        <v>0</v>
      </c>
      <c r="AM141" s="1">
        <f>+IF($E141=AM$22,VLOOKUP($C141,Input!$A$8:$AN$39,MATCH(AM$21,Input!$A$6:$AN$6,0),FALSE)+$H141,0)*$D141</f>
        <v>0</v>
      </c>
      <c r="AN141" s="1">
        <f>+IF($E141=AN$22,VLOOKUP($C141,Input!$A$8:$AN$39,MATCH(AN$21,Input!$A$6:$AN$6,0),FALSE)+$H141,0)*$D141</f>
        <v>0</v>
      </c>
      <c r="AO141" s="1">
        <f>+IF($E141=AO$22,VLOOKUP($C141,Input!$A$8:$AN$39,MATCH(AO$21,Input!$A$6:$AN$6,0),FALSE)+$H141,0)*$D141</f>
        <v>0</v>
      </c>
      <c r="AP141" s="1">
        <f>+IF($E141=AP$22,VLOOKUP($C141,Input!$A$8:$AN$39,MATCH(AP$21,Input!$A$6:$AN$6,0),FALSE)+$H141,0)*$D141</f>
        <v>0</v>
      </c>
      <c r="AQ141" s="1">
        <f>+IF($E141=AQ$22,VLOOKUP($C141,Input!$A$8:$AN$39,MATCH(AQ$21,Input!$A$6:$AN$6,0),FALSE)+$H141,0)*$D141</f>
        <v>0</v>
      </c>
      <c r="AR141" s="1">
        <f>+IF($E141=AR$22,VLOOKUP($C141,Input!$A$8:$AN$39,MATCH(AR$21,Input!$A$6:$AN$6,0),FALSE)+$H141,0)*$D141</f>
        <v>0</v>
      </c>
      <c r="AT141" t="str">
        <f>VLOOKUP($C141,Input!$A$8:$HV$39,MATCH(AT$21,Input!$A$6:$HV$6,0),FALSE)</f>
        <v>Parts and administrative cost</v>
      </c>
      <c r="AU141" s="1">
        <f>+IF($E141=AU$22,VLOOKUP($C141,Input!$A$8:$HV$39,MATCH(AU$21,Input!$A$6:$HV$6,0),FALSE),0)*$D141</f>
        <v>0</v>
      </c>
      <c r="AV141" s="1">
        <f>+IF($E141=AV$22,VLOOKUP($C141,Input!$A$8:$HV$39,MATCH(AV$21,Input!$A$6:$HV$6,0),FALSE),0)*$D141</f>
        <v>0</v>
      </c>
      <c r="AW141" s="1">
        <f>+IF($E141=AW$22,VLOOKUP($C141,Input!$A$8:$HV$39,MATCH(AW$21,Input!$A$6:$HV$6,0),FALSE),0)*$D141</f>
        <v>0</v>
      </c>
      <c r="AX141" s="1">
        <f>+IF($E141=AX$22,VLOOKUP($C141,Input!$A$8:$HV$39,MATCH(AX$21,Input!$A$6:$HV$6,0),FALSE),0)*$D141</f>
        <v>0</v>
      </c>
      <c r="AY141" s="1">
        <f>+IF($E141=AY$22,VLOOKUP($C141,Input!$A$8:$HV$39,MATCH(AY$21,Input!$A$6:$HV$6,0),FALSE),0)*$D141</f>
        <v>0</v>
      </c>
      <c r="AZ141" s="1">
        <f>+IF($E141=AZ$22,VLOOKUP($C141,Input!$A$8:$HV$39,MATCH(AZ$21,Input!$A$6:$HV$6,0),FALSE),0)*$D141</f>
        <v>0</v>
      </c>
      <c r="BA141" s="1">
        <f>+IF($E141=BA$22,VLOOKUP($C141,Input!$A$8:$HV$39,MATCH(BA$21,Input!$A$6:$HV$6,0),FALSE),0)*$D141</f>
        <v>0</v>
      </c>
      <c r="BB141" s="1">
        <f>+IF($E141=BB$22,VLOOKUP($C141,Input!$A$8:$HV$39,MATCH(BB$21,Input!$A$6:$HV$6,0),FALSE),0)*$D141</f>
        <v>0</v>
      </c>
      <c r="BC141" s="1">
        <f>+IF($E141=BC$22,VLOOKUP($C141,Input!$A$8:$HV$39,MATCH(BC$21,Input!$A$6:$HV$6,0),FALSE),0)*$D141</f>
        <v>0</v>
      </c>
      <c r="BD141" s="1">
        <f>+IF($E141=BD$22,VLOOKUP($C141,Input!$A$8:$HV$39,MATCH(BD$21,Input!$A$6:$HV$6,0),FALSE),0)*$D141</f>
        <v>0</v>
      </c>
      <c r="BE141" s="1">
        <f>+IF($E141=BE$22,VLOOKUP($C141,Input!$A$8:$HV$39,MATCH(BE$21,Input!$A$6:$HV$6,0),FALSE),0)*$D141</f>
        <v>2198900.8918726882</v>
      </c>
      <c r="BF141" s="1">
        <f>+IF($E141=BF$22,VLOOKUP($C141,Input!$A$8:$HV$39,MATCH(BF$21,Input!$A$6:$HV$6,0),FALSE),0)*$D141</f>
        <v>0</v>
      </c>
      <c r="BG141" s="1">
        <f>+IF($E141=BG$22,VLOOKUP($C141,Input!$A$8:$HV$39,MATCH(BG$21,Input!$A$6:$HV$6,0),FALSE),0)*$D141</f>
        <v>0</v>
      </c>
      <c r="BH141" s="1">
        <f>+IF($E141=BH$22,VLOOKUP($C141,Input!$A$8:$HV$39,MATCH(BH$21,Input!$A$6:$HV$6,0),FALSE),0)*$D141</f>
        <v>0</v>
      </c>
      <c r="BI141" s="1">
        <f>+IF($E141=BI$22,VLOOKUP($C141,Input!$A$8:$HV$39,MATCH(BI$21,Input!$A$6:$HV$6,0),FALSE),0)*$D141</f>
        <v>0</v>
      </c>
      <c r="BJ141" s="1">
        <f>+IF($E141=BJ$22,VLOOKUP($C141,Input!$A$8:$HV$39,MATCH(BJ$21,Input!$A$6:$HV$6,0),FALSE),0)*$D141</f>
        <v>0</v>
      </c>
      <c r="BK141" s="1">
        <f>+IF($E141=BK$22,VLOOKUP($C141,Input!$A$8:$HV$39,MATCH(BK$21,Input!$A$6:$HV$6,0),FALSE),0)*$D141</f>
        <v>0</v>
      </c>
      <c r="BL141" s="1">
        <f>+IF($E141=BL$22,VLOOKUP($C141,Input!$A$8:$HV$39,MATCH(BL$21,Input!$A$6:$HV$6,0),FALSE),0)*$D141</f>
        <v>0</v>
      </c>
      <c r="BM141" s="1">
        <f>+IF($E141=BM$22,VLOOKUP($C141,Input!$A$8:$HV$39,MATCH(BM$21,Input!$A$6:$HV$6,0),FALSE),0)*$D141</f>
        <v>0</v>
      </c>
      <c r="BN141" s="1">
        <f>+IF($E141=BN$22,VLOOKUP($C141,Input!$A$8:$HV$39,MATCH(BN$21,Input!$A$6:$HV$6,0),FALSE),0)*$D141</f>
        <v>0</v>
      </c>
      <c r="BO141" s="1">
        <f>+IF($E141=BO$22,VLOOKUP($C141,Input!$A$8:$HV$39,MATCH(BO$21,Input!$A$6:$HV$6,0),FALSE),0)*$D141</f>
        <v>0</v>
      </c>
      <c r="BP141" s="1">
        <f>+IF($E141=BP$22,VLOOKUP($C141,Input!$A$8:$HV$39,MATCH(BP$21,Input!$A$6:$HV$6,0),FALSE),0)*$D141</f>
        <v>0</v>
      </c>
      <c r="BQ141" s="1">
        <f>+IF($E141=BQ$22,VLOOKUP($C141,Input!$A$8:$HV$39,MATCH(BQ$21,Input!$A$6:$HV$6,0),FALSE),0)*$D141</f>
        <v>0</v>
      </c>
      <c r="BR141" s="1">
        <f>+IF($E141=BR$22,VLOOKUP($C141,Input!$A$8:$HV$39,MATCH(BR$21,Input!$A$6:$HV$6,0),FALSE),0)*$D141</f>
        <v>0</v>
      </c>
      <c r="BS141" s="1">
        <f>+IF($E141=BS$22,VLOOKUP($C141,Input!$A$8:$HV$39,MATCH(BS$21,Input!$A$6:$HV$6,0),FALSE),0)*$D141</f>
        <v>0</v>
      </c>
      <c r="BT141" s="1">
        <f>+IF($E141=BT$22,VLOOKUP($C141,Input!$A$8:$HV$39,MATCH(BT$21,Input!$A$6:$HV$6,0),FALSE),0)*$D141</f>
        <v>0</v>
      </c>
      <c r="BU141" s="1">
        <f>+IF($E141=BU$22,VLOOKUP($C141,Input!$A$8:$HV$39,MATCH(BU$21,Input!$A$6:$HV$6,0),FALSE),0)*$D141</f>
        <v>0</v>
      </c>
      <c r="BV141" s="1">
        <f>+IF($E141=BV$22,VLOOKUP($C141,Input!$A$8:$HV$39,MATCH(BV$21,Input!$A$6:$HV$6,0),FALSE),0)*$D141</f>
        <v>0</v>
      </c>
      <c r="BW141" s="1">
        <f>+IF($E141=BW$22,VLOOKUP($C141,Input!$A$8:$HV$39,MATCH(BW$21,Input!$A$6:$HV$6,0),FALSE),0)*$D141</f>
        <v>0</v>
      </c>
      <c r="BX141" s="1">
        <f>+IF($E141=BX$22,VLOOKUP($C141,Input!$A$8:$HV$39,MATCH(BX$21,Input!$A$6:$HV$6,0),FALSE),0)*$D141</f>
        <v>0</v>
      </c>
      <c r="BY141" s="1">
        <f>+IF($E141=BY$22,VLOOKUP($C141,Input!$A$8:$HV$39,MATCH(BY$21,Input!$A$6:$HV$6,0),FALSE),0)*$D141</f>
        <v>0</v>
      </c>
      <c r="BZ141" s="1">
        <f>+IF($E141=BZ$22,VLOOKUP($C141,Input!$A$8:$HV$39,MATCH(BZ$21,Input!$A$6:$HV$6,0),FALSE),0)*$D141</f>
        <v>0</v>
      </c>
      <c r="CA141" s="1">
        <f>+IF($E141=CA$22,VLOOKUP($C141,Input!$A$8:$HV$39,MATCH(CA$21,Input!$A$6:$HV$6,0),FALSE),0)*$D141</f>
        <v>0</v>
      </c>
      <c r="CB141" s="1">
        <f>+IF($E141=CB$22,VLOOKUP($C141,Input!$A$8:$HV$39,MATCH(CB$21,Input!$A$6:$HV$6,0),FALSE),0)*$D141</f>
        <v>0</v>
      </c>
      <c r="CC141" s="1">
        <f>+IF($E141=CC$22,VLOOKUP($C141,Input!$A$8:$HV$39,MATCH(CC$21,Input!$A$6:$HV$6,0),FALSE),0)*$D141</f>
        <v>0</v>
      </c>
      <c r="CE141" t="str">
        <f>VLOOKUP($C141,Input!$A$8:$HV$39,MATCH(CE$21,Input!$A$6:$HV$6,0),FALSE)</f>
        <v>Replace Battery @ 7 Yr</v>
      </c>
      <c r="CF141" s="1">
        <f>IF($E141+$I141+$D$7&lt;=CF$22,0,IF(CF$22-$D$7&gt;=$E141,IF(COUNTIF($KZ141:LP141,"&gt;0")&gt;0,VLOOKUP($C141,Input!$A$8:$HV$21,MATCH($CE$21+COUNTIF($KZ141:LP141,"&gt;0"),Input!$A$6:$HV$6,0),FALSE),0),0))*$D141</f>
        <v>0</v>
      </c>
      <c r="CG141" s="1">
        <f>IF($E141+$I141+$D$7&lt;=CG$22,0,IF(CG$22-$D$7&gt;=$E141,IF(COUNTIF($KZ141:LQ141,"&gt;0")&gt;0,VLOOKUP($C141,Input!$A$8:$HV$21,MATCH($CE$21+COUNTIF($KZ141:LQ141,"&gt;0"),Input!$A$6:$HV$6,0),FALSE),0),0))*$D141</f>
        <v>0</v>
      </c>
      <c r="CH141" s="1">
        <f>IF($E141+$I141+$D$7&lt;=CH$22,0,IF(CH$22-$D$7&gt;=$E141,IF(COUNTIF($KZ141:LR141,"&gt;0")&gt;0,VLOOKUP($C141,Input!$A$8:$HV$21,MATCH($CE$21+COUNTIF($KZ141:LR141,"&gt;0"),Input!$A$6:$HV$6,0),FALSE),0),0))*$D141</f>
        <v>0</v>
      </c>
      <c r="CI141" s="1">
        <f>IF($E141+$I141+$D$7&lt;=CI$22,0,IF(CI$22-$D$7&gt;=$E141,IF(COUNTIF($KZ141:LS141,"&gt;0")&gt;0,VLOOKUP($C141,Input!$A$8:$HV$21,MATCH($CE$21+COUNTIF($KZ141:LS141,"&gt;0"),Input!$A$6:$HV$6,0),FALSE),0),0))*$D141</f>
        <v>0</v>
      </c>
      <c r="CJ141" s="1">
        <f>IF($E141+$I141+$D$7&lt;=CJ$22,0,IF(CJ$22-$D$7&gt;=$E141,IF(COUNTIF($KZ141:LT141,"&gt;0")&gt;0,VLOOKUP($C141,Input!$A$8:$HV$21,MATCH($CE$21+COUNTIF($KZ141:LT141,"&gt;0"),Input!$A$6:$HV$6,0),FALSE),0),0))*$D141</f>
        <v>0</v>
      </c>
      <c r="CK141" s="1">
        <f>IF($E141+$I141+$D$7&lt;=CK$22,0,IF(CK$22-$D$7&gt;=$E141,IF(COUNTIF($KZ141:LU141,"&gt;0")&gt;0,VLOOKUP($C141,Input!$A$8:$HV$21,MATCH($CE$21+COUNTIF($KZ141:LU141,"&gt;0"),Input!$A$6:$HV$6,0),FALSE),0),0))*$D141</f>
        <v>0</v>
      </c>
      <c r="CL141" s="1">
        <f>IF($E141+$I141+$D$7&lt;=CL$22,0,IF(CL$22-$D$7&gt;=$E141,IF(COUNTIF($KZ141:LV141,"&gt;0")&gt;0,VLOOKUP($C141,Input!$A$8:$HV$21,MATCH($CE$21+COUNTIF($KZ141:LV141,"&gt;0"),Input!$A$6:$HV$6,0),FALSE),0),0))*$D141</f>
        <v>0</v>
      </c>
      <c r="CM141" s="1">
        <f>IF($E141+$I141+$D$7&lt;=CM$22,0,IF(CM$22-$D$7&gt;=$E141,IF(COUNTIF($KZ141:LW141,"&gt;0")&gt;0,VLOOKUP($C141,Input!$A$8:$HV$21,MATCH($CE$21+COUNTIF($KZ141:LW141,"&gt;0"),Input!$A$6:$HV$6,0),FALSE),0),0))*$D141</f>
        <v>0</v>
      </c>
      <c r="CN141" s="1">
        <f>IF($E141+$I141+$D$7&lt;=CN$22,0,IF(CN$22-$D$7&gt;=$E141,IF(COUNTIF($KZ141:LX141,"&gt;0")&gt;0,VLOOKUP($C141,Input!$A$8:$HV$21,MATCH($CE$21+COUNTIF($KZ141:LX141,"&gt;0"),Input!$A$6:$HV$6,0),FALSE),0),0))*$D141</f>
        <v>0</v>
      </c>
      <c r="CO141" s="1">
        <f>IF($E141+$I141+$D$7&lt;=CO$22,0,IF(CO$22-$D$7&gt;=$E141,IF(COUNTIF($KZ141:LY141,"&gt;0")&gt;0,VLOOKUP($C141,Input!$A$8:$HV$21,MATCH($CE$21+COUNTIF($KZ141:LY141,"&gt;0"),Input!$A$6:$HV$6,0),FALSE),0),0))*$D141</f>
        <v>0</v>
      </c>
      <c r="CP141" s="1">
        <f>IF($E141+$I141+$D$7&lt;=CP$22,0,IF(CP$22-$D$7&gt;=$E141,IF(COUNTIF($KZ141:LZ141,"&gt;0")&gt;0,VLOOKUP($C141,Input!$A$8:$HV$21,MATCH($CE$21+COUNTIF($KZ141:LZ141,"&gt;0"),Input!$A$6:$HV$6,0),FALSE),0),0))*$D141</f>
        <v>0</v>
      </c>
      <c r="CQ141" s="1">
        <f>IF($E141+$I141+$D$7&lt;=CQ$22,0,IF(CQ$22-$D$7&gt;=$E141,IF(COUNTIF($KZ141:MA141,"&gt;0")&gt;0,VLOOKUP($C141,Input!$A$8:$HV$21,MATCH($CE$21+COUNTIF($KZ141:MA141,"&gt;0"),Input!$A$6:$HV$6,0),FALSE),0),0))*$D141</f>
        <v>0</v>
      </c>
      <c r="CR141" s="1">
        <f>IF($E141+$I141+$D$7&lt;=CR$22,0,IF(CR$22-$D$7&gt;=$E141,IF(COUNTIF($KZ141:MB141,"&gt;0")&gt;0,VLOOKUP($C141,Input!$A$8:$HV$21,MATCH($CE$21+COUNTIF($KZ141:MB141,"&gt;0"),Input!$A$6:$HV$6,0),FALSE),0),0))*$D141</f>
        <v>0</v>
      </c>
      <c r="CS141" s="1">
        <f>IF($E141+$I141+$D$7&lt;=CS$22,0,IF(CS$22-$D$7&gt;=$E141,IF(COUNTIF($KZ141:MC141,"&gt;0")&gt;0,VLOOKUP($C141,Input!$A$8:$HV$21,MATCH($CE$21+COUNTIF($KZ141:MC141,"&gt;0"),Input!$A$6:$HV$6,0),FALSE),0),0))*$D141</f>
        <v>0</v>
      </c>
      <c r="CT141" s="1">
        <f>IF($E141+$I141+$D$7&lt;=CT$22,0,IF(CT$22-$D$7&gt;=$E141,IF(COUNTIF($KZ141:MD141,"&gt;0")&gt;0,VLOOKUP($C141,Input!$A$8:$HV$21,MATCH($CE$21+COUNTIF($KZ141:MD141,"&gt;0"),Input!$A$6:$HV$6,0),FALSE),0),0))*$D141</f>
        <v>0</v>
      </c>
      <c r="CU141" s="1">
        <f>IF($E141+$I141+$D$7&lt;=CU$22,0,IF(CU$22-$D$7&gt;=$E141,IF(COUNTIF($KZ141:ME141,"&gt;0")&gt;0,VLOOKUP($C141,Input!$A$8:$HV$21,MATCH($CE$21+COUNTIF($KZ141:ME141,"&gt;0"),Input!$A$6:$HV$6,0),FALSE),0),0))*$D141</f>
        <v>0</v>
      </c>
      <c r="CV141" s="1">
        <f>IF($E141+$I141+$D$7&lt;=CV$22,0,IF(CV$22-$D$7&gt;=$E141,IF(COUNTIF($KZ141:MF141,"&gt;0")&gt;0,VLOOKUP($C141,Input!$A$8:$HV$21,MATCH($CE$21+COUNTIF($KZ141:MF141,"&gt;0"),Input!$A$6:$HV$6,0),FALSE),0),0))*$D141</f>
        <v>11700000</v>
      </c>
      <c r="CW141" s="1">
        <f>IF($E141+$I141+$D$7&lt;=CW$22,0,IF(CW$22-$D$7&gt;=$E141,IF(COUNTIF($KZ141:MG141,"&gt;0")&gt;0,VLOOKUP($C141,Input!$A$8:$HV$21,MATCH($CE$21+COUNTIF($KZ141:MG141,"&gt;0"),Input!$A$6:$HV$6,0),FALSE),0),0))*$D141</f>
        <v>0</v>
      </c>
      <c r="CX141" s="1">
        <f>IF($E141+$I141+$D$7&lt;=CX$22,0,IF(CX$22-$D$7&gt;=$E141,IF(COUNTIF($KZ141:MH141,"&gt;0")&gt;0,VLOOKUP($C141,Input!$A$8:$HV$21,MATCH($CE$21+COUNTIF($KZ141:MH141,"&gt;0"),Input!$A$6:$HV$6,0),FALSE),0),0))*$D141</f>
        <v>0</v>
      </c>
      <c r="CY141" s="1">
        <f>IF($E141+$I141+$D$7&lt;=CY$22,0,IF(CY$22-$D$7&gt;=$E141,IF(COUNTIF($KZ141:MI141,"&gt;0")&gt;0,VLOOKUP($C141,Input!$A$8:$HV$21,MATCH($CE$21+COUNTIF($KZ141:MI141,"&gt;0"),Input!$A$6:$HV$6,0),FALSE),0),0))*$D141</f>
        <v>0</v>
      </c>
      <c r="CZ141" s="1">
        <f>IF($E141+$I141+$D$7&lt;=CZ$22,0,IF(CZ$22-$D$7&gt;=$E141,IF(COUNTIF($KZ141:MJ141,"&gt;0")&gt;0,VLOOKUP($C141,Input!$A$8:$HV$21,MATCH($CE$21+COUNTIF($KZ141:MJ141,"&gt;0"),Input!$A$6:$HV$6,0),FALSE),0),0))*$D141</f>
        <v>0</v>
      </c>
      <c r="DA141" s="1">
        <f>IF($E141+$I141+$D$7&lt;=DA$22,0,IF(DA$22-$D$7&gt;=$E141,IF(COUNTIF($KZ141:MK141,"&gt;0")&gt;0,VLOOKUP($C141,Input!$A$8:$HV$21,MATCH($CE$21+COUNTIF($KZ141:MK141,"&gt;0"),Input!$A$6:$HV$6,0),FALSE),0),0))*$D141</f>
        <v>0</v>
      </c>
      <c r="DB141" s="1">
        <f>IF($E141+$I141+$D$7&lt;=DB$22,0,IF(DB$22-$D$7&gt;=$E141,IF(COUNTIF($KZ141:ML141,"&gt;0")&gt;0,VLOOKUP($C141,Input!$A$8:$HV$21,MATCH($CE$21+COUNTIF($KZ141:ML141,"&gt;0"),Input!$A$6:$HV$6,0),FALSE),0),0))*$D141</f>
        <v>0</v>
      </c>
      <c r="DC141" s="1">
        <f>IF($E141+$I141+$D$7&lt;=DC$22,0,IF(DC$22-$D$7&gt;=$E141,IF(COUNTIF($KZ141:MM141,"&gt;0")&gt;0,VLOOKUP($C141,Input!$A$8:$HV$21,MATCH($CE$21+COUNTIF($KZ141:MM141,"&gt;0"),Input!$A$6:$HV$6,0),FALSE),0),0))*$D141</f>
        <v>0</v>
      </c>
      <c r="DD141" s="1">
        <f>IF($E141+$I141+$D$7&lt;=DD$22,0,IF(DD$22-$D$7&gt;=$E141,IF(COUNTIF($KZ141:MN141,"&gt;0")&gt;0,VLOOKUP($C141,Input!$A$8:$HV$21,MATCH($CE$21+COUNTIF($KZ141:MN141,"&gt;0"),Input!$A$6:$HV$6,0),FALSE),0),0))*$D141</f>
        <v>0</v>
      </c>
      <c r="DE141" s="1">
        <f>IF($E141+$I141+$D$7&lt;=DE$22,0,IF(DE$22-$D$7&gt;=$E141,IF(COUNTIF($KZ141:MO141,"&gt;0")&gt;0,VLOOKUP($C141,Input!$A$8:$HV$21,MATCH($CE$21+COUNTIF($KZ141:MO141,"&gt;0"),Input!$A$6:$HV$6,0),FALSE),0),0))*$D141</f>
        <v>0</v>
      </c>
      <c r="DF141" s="1">
        <f>IF($E141+$I141+$D$7&lt;=DF$22,0,IF(DF$22-$D$7&gt;=$E141,IF(COUNTIF($KZ141:MP141,"&gt;0")&gt;0,VLOOKUP($C141,Input!$A$8:$HV$21,MATCH($CE$21+COUNTIF($KZ141:MP141,"&gt;0"),Input!$A$6:$HV$6,0),FALSE),0),0))*$D141</f>
        <v>0</v>
      </c>
      <c r="DG141" s="1">
        <f>IF($E141+$I141+$D$7&lt;=DG$22,0,IF(DG$22-$D$7&gt;=$E141,IF(COUNTIF($KZ141:MQ141,"&gt;0")&gt;0,VLOOKUP($C141,Input!$A$8:$HV$21,MATCH($CE$21+COUNTIF($KZ141:MQ141,"&gt;0"),Input!$A$6:$HV$6,0),FALSE),0),0))*$D141</f>
        <v>0</v>
      </c>
      <c r="DH141" s="1">
        <f>IF($E141+$I141+$D$7&lt;=DH$22,0,IF(DH$22-$D$7&gt;=$E141,IF(COUNTIF($KZ141:MR141,"&gt;0")&gt;0,VLOOKUP($C141,Input!$A$8:$HV$21,MATCH($CE$21+COUNTIF($KZ141:MR141,"&gt;0"),Input!$A$6:$HV$6,0),FALSE),0),0))*$D141</f>
        <v>0</v>
      </c>
      <c r="DI141" s="1">
        <f>IF($E141+$I141+$D$7&lt;=DI$22,0,IF(DI$22-$D$7&gt;=$E141,IF(COUNTIF($KZ141:MS141,"&gt;0")&gt;0,VLOOKUP($C141,Input!$A$8:$HV$21,MATCH($CE$21+COUNTIF($KZ141:MS141,"&gt;0"),Input!$A$6:$HV$6,0),FALSE),0),0))*$D141</f>
        <v>0</v>
      </c>
      <c r="DJ141" s="1">
        <f>IF($E141+$I141+$D$7&lt;=DJ$22,0,IF(DJ$22-$D$7&gt;=$E141,IF(COUNTIF($KZ141:MT141,"&gt;0")&gt;0,VLOOKUP($C141,Input!$A$8:$HV$21,MATCH($CE$21+COUNTIF($KZ141:MT141,"&gt;0"),Input!$A$6:$HV$6,0),FALSE),0),0))*$D141</f>
        <v>0</v>
      </c>
      <c r="DK141" s="1">
        <f>IF($E141+$I141+$D$7&lt;=DK$22,0,IF(DK$22-$D$7&gt;=$E141,IF(COUNTIF($KZ141:MU141,"&gt;0")&gt;0,VLOOKUP($C141,Input!$A$8:$HV$21,MATCH($CE$21+COUNTIF($KZ141:MU141,"&gt;0"),Input!$A$6:$HV$6,0),FALSE),0),0))*$D141</f>
        <v>0</v>
      </c>
      <c r="DL141" s="1">
        <f>IF($E141+$I141+$D$7&lt;=DL$22,0,IF(DL$22-$D$7&gt;=$E141,IF(COUNTIF($KZ141:MV141,"&gt;0")&gt;0,VLOOKUP($C141,Input!$A$8:$HV$21,MATCH($CE$21+COUNTIF($KZ141:MV141,"&gt;0"),Input!$A$6:$HV$6,0),FALSE),0),0))*$D141</f>
        <v>0</v>
      </c>
      <c r="DM141" s="1">
        <f>IF($E141+$I141+$D$7&lt;=DM$22,0,IF(DM$22-$D$7&gt;=$E141,IF(COUNTIF($KZ141:MW141,"&gt;0")&gt;0,VLOOKUP($C141,Input!$A$8:$HV$21,MATCH($CE$21+COUNTIF($KZ141:MW141,"&gt;0"),Input!$A$6:$HV$6,0),FALSE),0),0))*$D141</f>
        <v>0</v>
      </c>
      <c r="DN141" s="1">
        <f>IF($E141+$I141+$D$7&lt;=DN$22,0,IF(DN$22-$D$7&gt;=$E141,IF(COUNTIF($KZ141:MX141,"&gt;0")&gt;0,VLOOKUP($C141,Input!$A$8:$HV$21,MATCH($CE$21+COUNTIF($KZ141:MX141,"&gt;0"),Input!$A$6:$HV$6,0),FALSE),0),0))*$D141</f>
        <v>0</v>
      </c>
      <c r="DP141" t="str">
        <f>+VLOOKUP($C141,Input!$A$8:$GZ$39,MATCH(DP$21,Input!$A$6:$GZ$6,0),FALSE)</f>
        <v>Bus Maintenance at 0.6/mile</v>
      </c>
      <c r="DQ141" s="1">
        <f>IF($E141+$I141+$D$7&lt;=DQ$22,0,IF(DQ$22-$D$7&gt;=$E141,IF(COUNTIF($KZ141:LP141,"&gt;0")&gt;0,VLOOKUP($C141,Input!$A$8:$HV$21,MATCH($DP$21+COUNTIF($KZ141:LP141,"&gt;0"),Input!$A$6:$HV$6,0),FALSE),0),0))*$D141*$F141</f>
        <v>0</v>
      </c>
      <c r="DR141" s="1">
        <f>IF($E141+$I141+$D$7&lt;=DR$22,0,IF(DR$22-$D$7&gt;=$E141,IF(COUNTIF($KZ141:LQ141,"&gt;0")&gt;0,VLOOKUP($C141,Input!$A$8:$HV$21,MATCH($DP$21+COUNTIF($KZ141:LQ141,"&gt;0"),Input!$A$6:$HV$6,0),FALSE),0),0))*$D141*$F141</f>
        <v>0</v>
      </c>
      <c r="DS141" s="1">
        <f>IF($E141+$I141+$D$7&lt;=DS$22,0,IF(DS$22-$D$7&gt;=$E141,IF(COUNTIF($KZ141:LR141,"&gt;0")&gt;0,VLOOKUP($C141,Input!$A$8:$HV$21,MATCH($DP$21+COUNTIF($KZ141:LR141,"&gt;0"),Input!$A$6:$HV$6,0),FALSE),0),0))*$D141*$F141</f>
        <v>0</v>
      </c>
      <c r="DT141" s="1">
        <f>IF($E141+$I141+$D$7&lt;=DT$22,0,IF(DT$22-$D$7&gt;=$E141,IF(COUNTIF($KZ141:LS141,"&gt;0")&gt;0,VLOOKUP($C141,Input!$A$8:$HV$21,MATCH($DP$21+COUNTIF($KZ141:LS141,"&gt;0"),Input!$A$6:$HV$6,0),FALSE),0),0))*$D141*$F141</f>
        <v>0</v>
      </c>
      <c r="DU141" s="1">
        <f>IF($E141+$I141+$D$7&lt;=DU$22,0,IF(DU$22-$D$7&gt;=$E141,IF(COUNTIF($KZ141:LT141,"&gt;0")&gt;0,VLOOKUP($C141,Input!$A$8:$HV$21,MATCH($DP$21+COUNTIF($KZ141:LT141,"&gt;0"),Input!$A$6:$HV$6,0),FALSE),0),0))*$D141*$F141</f>
        <v>0</v>
      </c>
      <c r="DV141" s="1">
        <f>IF($E141+$I141+$D$7&lt;=DV$22,0,IF(DV$22-$D$7&gt;=$E141,IF(COUNTIF($KZ141:LU141,"&gt;0")&gt;0,VLOOKUP($C141,Input!$A$8:$HV$21,MATCH($DP$21+COUNTIF($KZ141:LU141,"&gt;0"),Input!$A$6:$HV$6,0),FALSE),0),0))*$D141*$F141</f>
        <v>0</v>
      </c>
      <c r="DW141" s="1">
        <f>IF($E141+$I141+$D$7&lt;=DW$22,0,IF(DW$22-$D$7&gt;=$E141,IF(COUNTIF($KZ141:LV141,"&gt;0")&gt;0,VLOOKUP($C141,Input!$A$8:$HV$21,MATCH($DP$21+COUNTIF($KZ141:LV141,"&gt;0"),Input!$A$6:$HV$6,0),FALSE),0),0))*$D141*$F141</f>
        <v>0</v>
      </c>
      <c r="DX141" s="1">
        <f>IF($E141+$I141+$D$7&lt;=DX$22,0,IF(DX$22-$D$7&gt;=$E141,IF(COUNTIF($KZ141:LW141,"&gt;0")&gt;0,VLOOKUP($C141,Input!$A$8:$HV$21,MATCH($DP$21+COUNTIF($KZ141:LW141,"&gt;0"),Input!$A$6:$HV$6,0),FALSE),0),0))*$D141*$F141</f>
        <v>0</v>
      </c>
      <c r="DY141" s="1">
        <f>IF($E141+$I141+$D$7&lt;=DY$22,0,IF(DY$22-$D$7&gt;=$E141,IF(COUNTIF($KZ141:LX141,"&gt;0")&gt;0,VLOOKUP($C141,Input!$A$8:$HV$21,MATCH($DP$21+COUNTIF($KZ141:LX141,"&gt;0"),Input!$A$6:$HV$6,0),FALSE),0),0))*$D141*$F141</f>
        <v>0</v>
      </c>
      <c r="DZ141" s="1">
        <f>IF($E141+$I141+$D$7&lt;=DZ$22,0,IF(DZ$22-$D$7&gt;=$E141,IF(COUNTIF($KZ141:LY141,"&gt;0")&gt;0,VLOOKUP($C141,Input!$A$8:$HV$21,MATCH($DP$21+COUNTIF($KZ141:LY141,"&gt;0"),Input!$A$6:$HV$6,0),FALSE),0),0))*$D141*$F141</f>
        <v>0</v>
      </c>
      <c r="EA141" s="1">
        <f>IF($E141+$I141+$D$7&lt;=EA$22,0,IF(EA$22-$D$7&gt;=$E141,IF(COUNTIF($KZ141:LZ141,"&gt;0")&gt;0,VLOOKUP($C141,Input!$A$8:$HV$21,MATCH($DP$21+COUNTIF($KZ141:LZ141,"&gt;0"),Input!$A$6:$HV$6,0),FALSE),0),0))*$D141*$F141</f>
        <v>2808000</v>
      </c>
      <c r="EB141" s="1">
        <f>IF($E141+$I141+$D$7&lt;=EB$22,0,IF(EB$22-$D$7&gt;=$E141,IF(COUNTIF($KZ141:MA141,"&gt;0")&gt;0,VLOOKUP($C141,Input!$A$8:$HV$21,MATCH($DP$21+COUNTIF($KZ141:MA141,"&gt;0"),Input!$A$6:$HV$6,0),FALSE),0),0))*$D141*$F141</f>
        <v>2808000</v>
      </c>
      <c r="EC141" s="1">
        <f>IF($E141+$I141+$D$7&lt;=EC$22,0,IF(EC$22-$D$7&gt;=$E141,IF(COUNTIF($KZ141:MB141,"&gt;0")&gt;0,VLOOKUP($C141,Input!$A$8:$HV$21,MATCH($DP$21+COUNTIF($KZ141:MB141,"&gt;0"),Input!$A$6:$HV$6,0),FALSE),0),0))*$D141*$F141</f>
        <v>2808000</v>
      </c>
      <c r="ED141" s="1">
        <f>IF($E141+$I141+$D$7&lt;=ED$22,0,IF(ED$22-$D$7&gt;=$E141,IF(COUNTIF($KZ141:MC141,"&gt;0")&gt;0,VLOOKUP($C141,Input!$A$8:$HV$21,MATCH($DP$21+COUNTIF($KZ141:MC141,"&gt;0"),Input!$A$6:$HV$6,0),FALSE),0),0))*$D141*$F141</f>
        <v>2808000</v>
      </c>
      <c r="EE141" s="1">
        <f>IF($E141+$I141+$D$7&lt;=EE$22,0,IF(EE$22-$D$7&gt;=$E141,IF(COUNTIF($KZ141:MD141,"&gt;0")&gt;0,VLOOKUP($C141,Input!$A$8:$HV$21,MATCH($DP$21+COUNTIF($KZ141:MD141,"&gt;0"),Input!$A$6:$HV$6,0),FALSE),0),0))*$D141*$F141</f>
        <v>2808000</v>
      </c>
      <c r="EF141" s="1">
        <f>IF($E141+$I141+$D$7&lt;=EF$22,0,IF(EF$22-$D$7&gt;=$E141,IF(COUNTIF($KZ141:ME141,"&gt;0")&gt;0,VLOOKUP($C141,Input!$A$8:$HV$21,MATCH($DP$21+COUNTIF($KZ141:ME141,"&gt;0"),Input!$A$6:$HV$6,0),FALSE),0),0))*$D141*$F141</f>
        <v>2808000</v>
      </c>
      <c r="EG141" s="1">
        <f>IF($E141+$I141+$D$7&lt;=EG$22,0,IF(EG$22-$D$7&gt;=$E141,IF(COUNTIF($KZ141:MF141,"&gt;0")&gt;0,VLOOKUP($C141,Input!$A$8:$HV$21,MATCH($DP$21+COUNTIF($KZ141:MF141,"&gt;0"),Input!$A$6:$HV$6,0),FALSE),0),0))*$D141*$F141</f>
        <v>2808000</v>
      </c>
      <c r="EH141" s="1">
        <f>IF($E141+$I141+$D$7&lt;=EH$22,0,IF(EH$22-$D$7&gt;=$E141,IF(COUNTIF($KZ141:MG141,"&gt;0")&gt;0,VLOOKUP($C141,Input!$A$8:$HV$21,MATCH($DP$21+COUNTIF($KZ141:MG141,"&gt;0"),Input!$A$6:$HV$6,0),FALSE),0),0))*$D141*$F141</f>
        <v>2808000</v>
      </c>
      <c r="EI141" s="1">
        <f>IF($E141+$I141+$D$7&lt;=EI$22,0,IF(EI$22-$D$7&gt;=$E141,IF(COUNTIF($KZ141:MH141,"&gt;0")&gt;0,VLOOKUP($C141,Input!$A$8:$HV$21,MATCH($DP$21+COUNTIF($KZ141:MH141,"&gt;0"),Input!$A$6:$HV$6,0),FALSE),0),0))*$D141*$F141</f>
        <v>2808000</v>
      </c>
      <c r="EJ141" s="1">
        <f>IF($E141+$I141+$D$7&lt;=EJ$22,0,IF(EJ$22-$D$7&gt;=$E141,IF(COUNTIF($KZ141:MI141,"&gt;0")&gt;0,VLOOKUP($C141,Input!$A$8:$HV$21,MATCH($DP$21+COUNTIF($KZ141:MI141,"&gt;0"),Input!$A$6:$HV$6,0),FALSE),0),0))*$D141*$F141</f>
        <v>2808000</v>
      </c>
      <c r="EK141" s="1">
        <f>IF($E141+$I141+$D$7&lt;=EK$22,0,IF(EK$22-$D$7&gt;=$E141,IF(COUNTIF($KZ141:MJ141,"&gt;0")&gt;0,VLOOKUP($C141,Input!$A$8:$HV$21,MATCH($DP$21+COUNTIF($KZ141:MJ141,"&gt;0"),Input!$A$6:$HV$6,0),FALSE),0),0))*$D141*$F141</f>
        <v>2808000</v>
      </c>
      <c r="EL141" s="1">
        <f>IF($E141+$I141+$D$7&lt;=EL$22,0,IF(EL$22-$D$7&gt;=$E141,IF(COUNTIF($KZ141:MK141,"&gt;0")&gt;0,VLOOKUP($C141,Input!$A$8:$HV$21,MATCH($DP$21+COUNTIF($KZ141:MK141,"&gt;0"),Input!$A$6:$HV$6,0),FALSE),0),0))*$D141*$F141</f>
        <v>2808000</v>
      </c>
      <c r="EM141" s="1">
        <f>IF($E141+$I141+$D$7&lt;=EM$22,0,IF(EM$22-$D$7&gt;=$E141,IF(COUNTIF($KZ141:ML141,"&gt;0")&gt;0,VLOOKUP($C141,Input!$A$8:$HV$21,MATCH($DP$21+COUNTIF($KZ141:ML141,"&gt;0"),Input!$A$6:$HV$6,0),FALSE),0),0))*$D141*$F141</f>
        <v>2808000</v>
      </c>
      <c r="EN141" s="1">
        <f>IF($E141+$I141+$D$7&lt;=EN$22,0,IF(EN$22-$D$7&gt;=$E141,IF(COUNTIF($KZ141:MM141,"&gt;0")&gt;0,VLOOKUP($C141,Input!$A$8:$HV$21,MATCH($DP$21+COUNTIF($KZ141:MM141,"&gt;0"),Input!$A$6:$HV$6,0),FALSE),0),0))*$D141*$F141</f>
        <v>2808000</v>
      </c>
      <c r="EO141" s="1">
        <f>IF($E141+$I141+$D$7&lt;=EO$22,0,IF(EO$22-$D$7&gt;=$E141,IF(COUNTIF($KZ141:MN141,"&gt;0")&gt;0,VLOOKUP($C141,Input!$A$8:$HV$21,MATCH($DP$21+COUNTIF($KZ141:MN141,"&gt;0"),Input!$A$6:$HV$6,0),FALSE),0),0))*$D141*$F141</f>
        <v>0</v>
      </c>
      <c r="EP141" s="1">
        <f>IF($E141+$I141+$D$7&lt;=EP$22,0,IF(EP$22-$D$7&gt;=$E141,IF(COUNTIF($KZ141:MO141,"&gt;0")&gt;0,VLOOKUP($C141,Input!$A$8:$HV$21,MATCH($DP$21+COUNTIF($KZ141:MO141,"&gt;0"),Input!$A$6:$HV$6,0),FALSE),0),0))*$D141*$F141</f>
        <v>0</v>
      </c>
      <c r="EQ141" s="1">
        <f>IF($E141+$I141+$D$7&lt;=EQ$22,0,IF(EQ$22-$D$7&gt;=$E141,IF(COUNTIF($KZ141:MP141,"&gt;0")&gt;0,VLOOKUP($C141,Input!$A$8:$HV$21,MATCH($DP$21+COUNTIF($KZ141:MP141,"&gt;0"),Input!$A$6:$HV$6,0),FALSE),0),0))*$D141*$F141</f>
        <v>0</v>
      </c>
      <c r="ER141" s="1">
        <f>IF($E141+$I141+$D$7&lt;=ER$22,0,IF(ER$22-$D$7&gt;=$E141,IF(COUNTIF($KZ141:MQ141,"&gt;0")&gt;0,VLOOKUP($C141,Input!$A$8:$HV$21,MATCH($DP$21+COUNTIF($KZ141:MQ141,"&gt;0"),Input!$A$6:$HV$6,0),FALSE),0),0))*$D141*$F141</f>
        <v>0</v>
      </c>
      <c r="ES141" s="1">
        <f>IF($E141+$I141+$D$7&lt;=ES$22,0,IF(ES$22-$D$7&gt;=$E141,IF(COUNTIF($KZ141:MR141,"&gt;0")&gt;0,VLOOKUP($C141,Input!$A$8:$HV$21,MATCH($DP$21+COUNTIF($KZ141:MR141,"&gt;0"),Input!$A$6:$HV$6,0),FALSE),0),0))*$D141*$F141</f>
        <v>0</v>
      </c>
      <c r="ET141" s="1">
        <f>IF($E141+$I141+$D$7&lt;=ET$22,0,IF(ET$22-$D$7&gt;=$E141,IF(COUNTIF($KZ141:MS141,"&gt;0")&gt;0,VLOOKUP($C141,Input!$A$8:$HV$21,MATCH($DP$21+COUNTIF($KZ141:MS141,"&gt;0"),Input!$A$6:$HV$6,0),FALSE),0),0))*$D141*$F141</f>
        <v>0</v>
      </c>
      <c r="EU141" s="1">
        <f>IF($E141+$I141+$D$7&lt;=EU$22,0,IF(EU$22-$D$7&gt;=$E141,IF(COUNTIF($KZ141:MT141,"&gt;0")&gt;0,VLOOKUP($C141,Input!$A$8:$HV$21,MATCH($DP$21+COUNTIF($KZ141:MT141,"&gt;0"),Input!$A$6:$HV$6,0),FALSE),0),0))*$D141*$F141</f>
        <v>0</v>
      </c>
      <c r="EV141" s="1">
        <f>IF($E141+$I141+$D$7&lt;=EV$22,0,IF(EV$22-$D$7&gt;=$E141,IF(COUNTIF($KZ141:MU141,"&gt;0")&gt;0,VLOOKUP($C141,Input!$A$8:$HV$21,MATCH($DP$21+COUNTIF($KZ141:MU141,"&gt;0"),Input!$A$6:$HV$6,0),FALSE),0),0))*$D141*$F141</f>
        <v>0</v>
      </c>
      <c r="EW141" s="1">
        <f>IF($E141+$I141+$D$7&lt;=EW$22,0,IF(EW$22-$D$7&gt;=$E141,IF(COUNTIF($KZ141:MV141,"&gt;0")&gt;0,VLOOKUP($C141,Input!$A$8:$HV$21,MATCH($DP$21+COUNTIF($KZ141:MV141,"&gt;0"),Input!$A$6:$HV$6,0),FALSE),0),0))*$D141*$F141</f>
        <v>0</v>
      </c>
      <c r="EX141" s="1">
        <f>IF($E141+$I141+$D$7&lt;=EX$22,0,IF(EX$22-$D$7&gt;=$E141,IF(COUNTIF($KZ141:MW141,"&gt;0")&gt;0,VLOOKUP($C141,Input!$A$8:$HV$21,MATCH($DP$21+COUNTIF($KZ141:MW141,"&gt;0"),Input!$A$6:$HV$6,0),FALSE),0),0))*$D141*$F141</f>
        <v>0</v>
      </c>
      <c r="EY141" s="1">
        <f>IF($E141+$I141+$D$7&lt;=EY$22,0,IF(EY$22-$D$7&gt;=$E141,IF(COUNTIF($KZ141:MX141,"&gt;0")&gt;0,VLOOKUP($C141,Input!$A$8:$HV$21,MATCH($DP$21+COUNTIF($KZ141:MX141,"&gt;0"),Input!$A$6:$HV$6,0),FALSE),0),0))*$D141*$F141</f>
        <v>0</v>
      </c>
      <c r="EZ141" s="1"/>
      <c r="FA141" t="str">
        <f>VLOOKUP($C141,Input!$A$8:$GZ$39,MATCH(FA$21,Input!$A$6:$GZ$6,0),FALSE)</f>
        <v>Charger installation; electrical upgrade</v>
      </c>
      <c r="FB141">
        <f>IF((VLOOKUP($C141,Input!$A$8:$GZ$39,MATCH(FB$21,Input!$A$6:$GZ$6,0),FALSE))="Y",$D141/VLOOKUP($C141,Input!$A$8:$GZ$39,MATCH(FC$21,Input!$A$6:$GZ$6,0),FALSE),0)</f>
        <v>0</v>
      </c>
      <c r="FC141">
        <f>IF((VLOOKUP($C141,Input!$A$8:$GZ$39,MATCH(FB$21,Input!$A$6:$GZ$6,0),FALSE))="Y",0,IF((VLOOKUP($C141,Input!$A$8:$GZ$39,MATCH(FC$21,Input!$A$6:$GZ$6,0),FALSE))&gt;0,$D141/VLOOKUP($C141,Input!$A$8:$GZ$39,MATCH(FC$21,Input!$A$6:$GZ$6,0),FALSE),0))</f>
        <v>117</v>
      </c>
      <c r="FD141" s="1">
        <f>+IF($E141=FD$22,VLOOKUP($C141,Input!$A$8:$GZ$39,MATCH(FD$21,Input!$A$6:$GZ$6,0),FALSE),0)*IF(FD$110&gt;=MAX(FC$110:$FD$110),MIN((FD$110-MAX(FC$110:$FD$110)),(FD$110-FC$110)),0)+IF($E141=FD$22,VLOOKUP($C141,Input!$A$8:$GZ$39,MATCH(FD$21,Input!$A$6:$GZ$6,0),FALSE),0)*IF(FD$109&gt;=MAX(FC$109:$FD$109),MIN((FD$109-MAX(FC$109:$FD$109)),(FD$109-FC$109)),0)</f>
        <v>0</v>
      </c>
      <c r="FE141" s="1">
        <f>+IF($E141=FE$22,VLOOKUP($C141,Input!$A$8:$GZ$39,MATCH(FE$21,Input!$A$6:$GZ$6,0),FALSE),0)*IF(FE$110&gt;=MAX(FD$110:$FD$110),MIN((FE$110-MAX(FD$110:$FD$110)),(FE$110-FD$110)),0)+IF($E141=FE$22,VLOOKUP($C141,Input!$A$8:$GZ$39,MATCH(FE$21,Input!$A$6:$GZ$6,0),FALSE),0)*IF(FE$109&gt;=MAX(FD$109:$FD$109),MIN((FE$109-MAX(FD$109:$FD$109)),(FE$109-FD$109)),0)</f>
        <v>0</v>
      </c>
      <c r="FF141" s="1">
        <f>+IF($E141=FF$22,VLOOKUP($C141,Input!$A$8:$GZ$39,MATCH(FF$21,Input!$A$6:$GZ$6,0),FALSE),0)*IF(FF$110&gt;=MAX($FD$110:FE$110),MIN((FF$110-MAX($FD$110:FE$110)),(FF$110-FE$110)),0)+IF($E141=FF$22,VLOOKUP($C141,Input!$A$8:$GZ$39,MATCH(FF$21,Input!$A$6:$GZ$6,0),FALSE),0)*IF(FF$109&gt;=MAX($FD$109:FE$109),MIN((FF$109-MAX($FD$109:FE$109)),(FF$109-FE$109)),0)</f>
        <v>0</v>
      </c>
      <c r="FG141" s="1">
        <f>+IF($E141=FG$22,VLOOKUP($C141,Input!$A$8:$GZ$39,MATCH(FG$21,Input!$A$6:$GZ$6,0),FALSE),0)*IF(FG$110&gt;=MAX($FD$110:FF$110),MIN((FG$110-MAX($FD$110:FF$110)),(FG$110-FF$110)),0)+IF($E141=FG$22,VLOOKUP($C141,Input!$A$8:$GZ$39,MATCH(FG$21,Input!$A$6:$GZ$6,0),FALSE),0)*IF(FG$109&gt;=MAX($FD$109:FF$109),MIN((FG$109-MAX($FD$109:FF$109)),(FG$109-FF$109)),0)</f>
        <v>0</v>
      </c>
      <c r="FH141" s="1">
        <f>+IF($E141=FH$22,VLOOKUP($C141,Input!$A$8:$GZ$39,MATCH(FH$21,Input!$A$6:$GZ$6,0),FALSE),0)*IF(FH$110&gt;=MAX($FD$110:FG$110),MIN((FH$110-MAX($FD$110:FG$110)),(FH$110-FG$110)),0)+IF($E141=FH$22,VLOOKUP($C141,Input!$A$8:$GZ$39,MATCH(FH$21,Input!$A$6:$GZ$6,0),FALSE),0)*IF(FH$109&gt;=MAX($FD$109:FG$109),MIN((FH$109-MAX($FD$109:FG$109)),(FH$109-FG$109)),0)</f>
        <v>0</v>
      </c>
      <c r="FI141" s="1">
        <f>+IF($E141=FI$22,VLOOKUP($C141,Input!$A$8:$GZ$39,MATCH(FI$21,Input!$A$6:$GZ$6,0),FALSE),0)*IF(FI$110&gt;=MAX($FD$110:FH$110),MIN((FI$110-MAX($FD$110:FH$110)),(FI$110-FH$110)),0)+IF($E141=FI$22,VLOOKUP($C141,Input!$A$8:$GZ$39,MATCH(FI$21,Input!$A$6:$GZ$6,0),FALSE),0)*IF(FI$109&gt;=MAX($FD$109:FH$109),MIN((FI$109-MAX($FD$109:FH$109)),(FI$109-FH$109)),0)</f>
        <v>0</v>
      </c>
      <c r="FJ141" s="1">
        <f>+IF($E141=FJ$22,VLOOKUP($C141,Input!$A$8:$GZ$39,MATCH(FJ$21,Input!$A$6:$GZ$6,0),FALSE),0)*IF(FJ$110&gt;=MAX($FD$110:FI$110),MIN((FJ$110-MAX($FD$110:FI$110)),(FJ$110-FI$110)),0)+IF($E141=FJ$22,VLOOKUP($C141,Input!$A$8:$GZ$39,MATCH(FJ$21,Input!$A$6:$GZ$6,0),FALSE),0)*IF(FJ$109&gt;=MAX($FD$109:FI$109),MIN((FJ$109-MAX($FD$109:FI$109)),(FJ$109-FI$109)),0)</f>
        <v>0</v>
      </c>
      <c r="FK141" s="1">
        <f>+IF($E141=FK$22,VLOOKUP($C141,Input!$A$8:$GZ$39,MATCH(FK$21,Input!$A$6:$GZ$6,0),FALSE),0)*IF(FK$110&gt;=MAX($FD$110:FJ$110),MIN((FK$110-MAX($FD$110:FJ$110)),(FK$110-FJ$110)),0)+IF($E141=FK$22,VLOOKUP($C141,Input!$A$8:$GZ$39,MATCH(FK$21,Input!$A$6:$GZ$6,0),FALSE),0)*IF(FK$109&gt;=MAX($FD$109:FJ$109),MIN((FK$109-MAX($FD$109:FJ$109)),(FK$109-FJ$109)),0)</f>
        <v>0</v>
      </c>
      <c r="FL141" s="1">
        <f>+IF($E141=FL$22,VLOOKUP($C141,Input!$A$8:$GZ$39,MATCH(FL$21,Input!$A$6:$GZ$6,0),FALSE),0)*IF(FL$110&gt;=MAX($FD$110:FK$110),MIN((FL$110-MAX($FD$110:FK$110)),(FL$110-FK$110)),0)+IF($E141=FL$22,VLOOKUP($C141,Input!$A$8:$GZ$39,MATCH(FL$21,Input!$A$6:$GZ$6,0),FALSE),0)*IF(FL$109&gt;=MAX($FD$109:FK$109),MIN((FL$109-MAX($FD$109:FK$109)),(FL$109-FK$109)),0)</f>
        <v>0</v>
      </c>
      <c r="FM141" s="1">
        <f>+IF($E141=FM$22,VLOOKUP($C141,Input!$A$8:$GZ$39,MATCH(FM$21,Input!$A$6:$GZ$6,0),FALSE),0)*IF(FM$110&gt;=MAX($FD$110:FL$110),MIN((FM$110-MAX($FD$110:FL$110)),(FM$110-FL$110)),0)+IF($E141=FM$22,VLOOKUP($C141,Input!$A$8:$GZ$39,MATCH(FM$21,Input!$A$6:$GZ$6,0),FALSE),0)*IF(FM$109&gt;=MAX($FD$109:FL$109),MIN((FM$109-MAX($FD$109:FL$109)),(FM$109-FL$109)),0)</f>
        <v>0</v>
      </c>
      <c r="FN141" s="1">
        <f>+IF($E141=FN$22,VLOOKUP($C141,Input!$A$8:$GZ$39,MATCH(FN$21,Input!$A$6:$GZ$6,0),FALSE),0)*IF(FN$110&gt;=MAX($FD$110:FM$110),MIN((FN$110-MAX($FD$110:FM$110)),(FN$110-FM$110)),0)+IF($E141=FN$22,VLOOKUP($C141,Input!$A$8:$GZ$39,MATCH(FN$21,Input!$A$6:$GZ$6,0),FALSE),0)*IF(FN$109&gt;=MAX($FD$109:FM$109),MIN((FN$109-MAX($FD$109:FM$109)),(FN$109-FM$109)),0)</f>
        <v>6435000</v>
      </c>
      <c r="FO141" s="1">
        <f>+IF($E141=FO$22,VLOOKUP($C141,Input!$A$8:$GZ$39,MATCH(FO$21,Input!$A$6:$GZ$6,0),FALSE),0)*IF(FO$110&gt;=MAX($FD$110:FN$110),MIN((FO$110-MAX($FD$110:FN$110)),(FO$110-FN$110)),0)+IF($E141=FO$22,VLOOKUP($C141,Input!$A$8:$GZ$39,MATCH(FO$21,Input!$A$6:$GZ$6,0),FALSE),0)*IF(FO$109&gt;=MAX($FD$109:FN$109),MIN((FO$109-MAX($FD$109:FN$109)),(FO$109-FN$109)),0)</f>
        <v>0</v>
      </c>
      <c r="FP141" s="1">
        <f>+IF($E141=FP$22,VLOOKUP($C141,Input!$A$8:$GZ$39,MATCH(FP$21,Input!$A$6:$GZ$6,0),FALSE),0)*IF(FP$110&gt;=MAX($FD$110:FO$110),MIN((FP$110-MAX($FD$110:FO$110)),(FP$110-FO$110)),0)+IF($E141=FP$22,VLOOKUP($C141,Input!$A$8:$GZ$39,MATCH(FP$21,Input!$A$6:$GZ$6,0),FALSE),0)*IF(FP$109&gt;=MAX($FD$109:FO$109),MIN((FP$109-MAX($FD$109:FO$109)),(FP$109-FO$109)),0)</f>
        <v>0</v>
      </c>
      <c r="FQ141" s="1">
        <f>+IF($E141=FQ$22,VLOOKUP($C141,Input!$A$8:$GZ$39,MATCH(FQ$21,Input!$A$6:$GZ$6,0),FALSE),0)*IF(FQ$110&gt;=MAX($FD$110:FP$110),MIN((FQ$110-MAX($FD$110:FP$110)),(FQ$110-FP$110)),0)+IF($E141=FQ$22,VLOOKUP($C141,Input!$A$8:$GZ$39,MATCH(FQ$21,Input!$A$6:$GZ$6,0),FALSE),0)*IF(FQ$109&gt;=MAX($FD$109:FP$109),MIN((FQ$109-MAX($FD$109:FP$109)),(FQ$109-FP$109)),0)</f>
        <v>0</v>
      </c>
      <c r="FR141" s="1">
        <f>+IF($E141=FR$22,VLOOKUP($C141,Input!$A$8:$GZ$39,MATCH(FR$21,Input!$A$6:$GZ$6,0),FALSE),0)*IF(FR$110&gt;=MAX($FD$110:FQ$110),MIN((FR$110-MAX($FD$110:FQ$110)),(FR$110-FQ$110)),0)+IF($E141=FR$22,VLOOKUP($C141,Input!$A$8:$GZ$39,MATCH(FR$21,Input!$A$6:$GZ$6,0),FALSE),0)*IF(FR$109&gt;=MAX($FD$109:FQ$109),MIN((FR$109-MAX($FD$109:FQ$109)),(FR$109-FQ$109)),0)</f>
        <v>0</v>
      </c>
      <c r="FS141" s="1">
        <f>+IF($E141=FS$22,VLOOKUP($C141,Input!$A$8:$GZ$39,MATCH(FS$21,Input!$A$6:$GZ$6,0),FALSE),0)*IF(FS$110&gt;=MAX($FD$110:FR$110),MIN((FS$110-MAX($FD$110:FR$110)),(FS$110-FR$110)),0)+IF($E141=FS$22,VLOOKUP($C141,Input!$A$8:$GZ$39,MATCH(FS$21,Input!$A$6:$GZ$6,0),FALSE),0)*IF(FS$109&gt;=MAX($FD$109:FR$109),MIN((FS$109-MAX($FD$109:FR$109)),(FS$109-FR$109)),0)</f>
        <v>0</v>
      </c>
      <c r="FT141" s="1">
        <f>+IF($E141=FT$22,VLOOKUP($C141,Input!$A$8:$GZ$39,MATCH(FT$21,Input!$A$6:$GZ$6,0),FALSE),0)*IF(FT$110&gt;=MAX($FD$110:FS$110),MIN((FT$110-MAX($FD$110:FS$110)),(FT$110-FS$110)),0)+IF($E141=FT$22,VLOOKUP($C141,Input!$A$8:$GZ$39,MATCH(FT$21,Input!$A$6:$GZ$6,0),FALSE),0)*IF(FT$109&gt;=MAX($FD$109:FS$109),MIN((FT$109-MAX($FD$109:FS$109)),(FT$109-FS$109)),0)</f>
        <v>0</v>
      </c>
      <c r="FU141" s="1">
        <f>+IF($E141=FU$22,VLOOKUP($C141,Input!$A$8:$GZ$39,MATCH(FU$21,Input!$A$6:$GZ$6,0),FALSE),0)*IF(FU$110&gt;=MAX($FD$110:FT$110),MIN((FU$110-MAX($FD$110:FT$110)),(FU$110-FT$110)),0)+IF($E141=FU$22,VLOOKUP($C141,Input!$A$8:$GZ$39,MATCH(FU$21,Input!$A$6:$GZ$6,0),FALSE),0)*IF(FU$109&gt;=MAX($FD$109:FT$109),MIN((FU$109-MAX($FD$109:FT$109)),(FU$109-FT$109)),0)</f>
        <v>0</v>
      </c>
      <c r="FV141" s="1">
        <f>+IF($E141=FV$22,VLOOKUP($C141,Input!$A$8:$GZ$39,MATCH(FV$21,Input!$A$6:$GZ$6,0),FALSE),0)*IF(FV$110&gt;=MAX($FD$110:FU$110),MIN((FV$110-MAX($FD$110:FU$110)),(FV$110-FU$110)),0)+IF($E141=FV$22,VLOOKUP($C141,Input!$A$8:$GZ$39,MATCH(FV$21,Input!$A$6:$GZ$6,0),FALSE),0)*IF(FV$109&gt;=MAX($FD$109:FU$109),MIN((FV$109-MAX($FD$109:FU$109)),(FV$109-FU$109)),0)</f>
        <v>0</v>
      </c>
      <c r="FW141" s="1">
        <f>+IF($E141=FW$22,VLOOKUP($C141,Input!$A$8:$GZ$39,MATCH(FW$21,Input!$A$6:$GZ$6,0),FALSE),0)*IF(FW$110&gt;=MAX($FD$110:FV$110),MIN((FW$110-MAX($FD$110:FV$110)),(FW$110-FV$110)),0)+IF($E141=FW$22,VLOOKUP($C141,Input!$A$8:$GZ$39,MATCH(FW$21,Input!$A$6:$GZ$6,0),FALSE),0)*IF(FW$109&gt;=MAX($FD$109:FV$109),MIN((FW$109-MAX($FD$109:FV$109)),(FW$109-FV$109)),0)</f>
        <v>0</v>
      </c>
      <c r="FX141" s="1">
        <f>+IF($E141=FX$22,VLOOKUP($C141,Input!$A$8:$GZ$39,MATCH(FX$21,Input!$A$6:$GZ$6,0),FALSE),0)*IF(FX$110&gt;=MAX($FD$110:FW$110),MIN((FX$110-MAX($FD$110:FW$110)),(FX$110-FW$110)),0)+IF($E141=FX$22,VLOOKUP($C141,Input!$A$8:$GZ$39,MATCH(FX$21,Input!$A$6:$GZ$6,0),FALSE),0)*IF(FX$109&gt;=MAX($FD$109:FW$109),MIN((FX$109-MAX($FD$109:FW$109)),(FX$109-FW$109)),0)</f>
        <v>0</v>
      </c>
      <c r="FY141" s="1">
        <f>+IF($E141=FY$22,VLOOKUP($C141,Input!$A$8:$GZ$39,MATCH(FY$21,Input!$A$6:$GZ$6,0),FALSE),0)*IF(FY$110&gt;=MAX($FD$110:FX$110),MIN((FY$110-MAX($FD$110:FX$110)),(FY$110-FX$110)),0)+IF($E141=FY$22,VLOOKUP($C141,Input!$A$8:$GZ$39,MATCH(FY$21,Input!$A$6:$GZ$6,0),FALSE),0)*IF(FY$109&gt;=MAX($FD$109:FX$109),MIN((FY$109-MAX($FD$109:FX$109)),(FY$109-FX$109)),0)</f>
        <v>0</v>
      </c>
      <c r="FZ141" s="1">
        <f>+IF($E141=FZ$22,VLOOKUP($C141,Input!$A$8:$GZ$39,MATCH(FZ$21,Input!$A$6:$GZ$6,0),FALSE),0)*IF(FZ$110&gt;=MAX($FD$110:FY$110),MIN((FZ$110-MAX($FD$110:FY$110)),(FZ$110-FY$110)),0)+IF($E141=FZ$22,VLOOKUP($C141,Input!$A$8:$GZ$39,MATCH(FZ$21,Input!$A$6:$GZ$6,0),FALSE),0)*IF(FZ$109&gt;=MAX($FD$109:FY$109),MIN((FZ$109-MAX($FD$109:FY$109)),(FZ$109-FY$109)),0)</f>
        <v>0</v>
      </c>
      <c r="GA141" s="1">
        <f>+IF($E141=GA$22,VLOOKUP($C141,Input!$A$8:$GZ$39,MATCH(GA$21,Input!$A$6:$GZ$6,0),FALSE),0)*IF(GA$110&gt;=MAX($FD$110:FZ$110),MIN((GA$110-MAX($FD$110:FZ$110)),(GA$110-FZ$110)),0)+IF($E141=GA$22,VLOOKUP($C141,Input!$A$8:$GZ$39,MATCH(GA$21,Input!$A$6:$GZ$6,0),FALSE),0)*IF(GA$109&gt;=MAX($FD$109:FZ$109),MIN((GA$109-MAX($FD$109:FZ$109)),(GA$109-FZ$109)),0)</f>
        <v>0</v>
      </c>
      <c r="GB141" s="1">
        <f>+IF($E141=GB$22,VLOOKUP($C141,Input!$A$8:$GZ$39,MATCH(GB$21,Input!$A$6:$GZ$6,0),FALSE),0)*IF(GB$110&gt;=MAX($FD$110:GA$110),MIN((GB$110-MAX($FD$110:GA$110)),(GB$110-GA$110)),0)+IF($E141=GB$22,VLOOKUP($C141,Input!$A$8:$GZ$39,MATCH(GB$21,Input!$A$6:$GZ$6,0),FALSE),0)*IF(GB$109&gt;=MAX($FD$109:GA$109),MIN((GB$109-MAX($FD$109:GA$109)),(GB$109-GA$109)),0)</f>
        <v>0</v>
      </c>
      <c r="GC141" s="1">
        <f>+IF($E141=GC$22,VLOOKUP($C141,Input!$A$8:$GZ$39,MATCH(GC$21,Input!$A$6:$GZ$6,0),FALSE),0)*IF(GC$110&gt;=MAX($FD$110:GB$110),MIN((GC$110-MAX($FD$110:GB$110)),(GC$110-GB$110)),0)+IF($E141=GC$22,VLOOKUP($C141,Input!$A$8:$GZ$39,MATCH(GC$21,Input!$A$6:$GZ$6,0),FALSE),0)*IF(GC$109&gt;=MAX($FD$109:GB$109),MIN((GC$109-MAX($FD$109:GB$109)),(GC$109-GB$109)),0)</f>
        <v>0</v>
      </c>
      <c r="GD141" s="1">
        <f>+IF($E141=GD$22,VLOOKUP($C141,Input!$A$8:$GZ$39,MATCH(GD$21,Input!$A$6:$GZ$6,0),FALSE),0)*IF(GD$110&gt;=MAX($FD$110:GC$110),MIN((GD$110-MAX($FD$110:GC$110)),(GD$110-GC$110)),0)+IF($E141=GD$22,VLOOKUP($C141,Input!$A$8:$GZ$39,MATCH(GD$21,Input!$A$6:$GZ$6,0),FALSE),0)*IF(GD$109&gt;=MAX($FD$109:GC$109),MIN((GD$109-MAX($FD$109:GC$109)),(GD$109-GC$109)),0)</f>
        <v>0</v>
      </c>
      <c r="GE141" s="1">
        <f>+IF($E141=GE$22,VLOOKUP($C141,Input!$A$8:$GZ$39,MATCH(GE$21,Input!$A$6:$GZ$6,0),FALSE),0)*IF(GE$110&gt;=MAX($FD$110:GD$110),MIN((GE$110-MAX($FD$110:GD$110)),(GE$110-GD$110)),0)+IF($E141=GE$22,VLOOKUP($C141,Input!$A$8:$GZ$39,MATCH(GE$21,Input!$A$6:$GZ$6,0),FALSE),0)*IF(GE$109&gt;=MAX($FD$109:GD$109),MIN((GE$109-MAX($FD$109:GD$109)),(GE$109-GD$109)),0)</f>
        <v>0</v>
      </c>
      <c r="GF141" s="1">
        <f>+IF($E141=GF$22,VLOOKUP($C141,Input!$A$8:$GZ$39,MATCH(GF$21,Input!$A$6:$GZ$6,0),FALSE),0)*IF(GF$110&gt;=MAX($FD$110:GE$110),MIN((GF$110-MAX($FD$110:GE$110)),(GF$110-GE$110)),0)+IF($E141=GF$22,VLOOKUP($C141,Input!$A$8:$GZ$39,MATCH(GF$21,Input!$A$6:$GZ$6,0),FALSE),0)*IF(GF$109&gt;=MAX($FD$109:GE$109),MIN((GF$109-MAX($FD$109:GE$109)),(GF$109-GE$109)),0)</f>
        <v>0</v>
      </c>
      <c r="GG141" s="1">
        <f>+IF($E141=GG$22,VLOOKUP($C141,Input!$A$8:$GZ$39,MATCH(GG$21,Input!$A$6:$GZ$6,0),FALSE),0)*IF(GG$110&gt;=MAX($FD$110:GF$110),MIN((GG$110-MAX($FD$110:GF$110)),(GG$110-GF$110)),0)+IF($E141=GG$22,VLOOKUP($C141,Input!$A$8:$GZ$39,MATCH(GG$21,Input!$A$6:$GZ$6,0),FALSE),0)*IF(GG$109&gt;=MAX($FD$109:GF$109),MIN((GG$109-MAX($FD$109:GF$109)),(GG$109-GF$109)),0)</f>
        <v>0</v>
      </c>
      <c r="GH141" s="1">
        <f>+IF($E141=GH$22,VLOOKUP($C141,Input!$A$8:$GZ$39,MATCH(GH$21,Input!$A$6:$GZ$6,0),FALSE),0)*IF(GH$110&gt;=MAX($FD$110:GG$110),MIN((GH$110-MAX($FD$110:GG$110)),(GH$110-GG$110)),0)+IF($E141=GH$22,VLOOKUP($C141,Input!$A$8:$GZ$39,MATCH(GH$21,Input!$A$6:$GZ$6,0),FALSE),0)*IF(GH$109&gt;=MAX($FD$109:GG$109),MIN((GH$109-MAX($FD$109:GG$109)),(GH$109-GG$109)),0)</f>
        <v>0</v>
      </c>
      <c r="GI141" s="1">
        <f>+IF($E141=GI$22,VLOOKUP($C141,Input!$A$8:$GZ$39,MATCH(GI$21,Input!$A$6:$GZ$6,0),FALSE),0)*IF(GI$110&gt;=MAX($FD$110:GH$110),MIN((GI$110-MAX($FD$110:GH$110)),(GI$110-GH$110)),0)+IF($E141=GI$22,VLOOKUP($C141,Input!$A$8:$GZ$39,MATCH(GI$21,Input!$A$6:$GZ$6,0),FALSE),0)*IF(GI$109&gt;=MAX($FD$109:GH$109),MIN((GI$109-MAX($FD$109:GH$109)),(GI$109-GH$109)),0)</f>
        <v>0</v>
      </c>
      <c r="GJ141" s="1">
        <f>+IF($E141=GJ$22,VLOOKUP($C141,Input!$A$8:$GZ$39,MATCH(GJ$21,Input!$A$6:$GZ$6,0),FALSE),0)*IF(GJ$110&gt;=MAX($FD$110:GI$110),MIN((GJ$110-MAX($FD$110:GI$110)),(GJ$110-GI$110)),0)+IF($E141=GJ$22,VLOOKUP($C141,Input!$A$8:$GZ$39,MATCH(GJ$21,Input!$A$6:$GZ$6,0),FALSE),0)*IF(GJ$109&gt;=MAX($FD$109:GI$109),MIN((GJ$109-MAX($FD$109:GI$109)),(GJ$109-GI$109)),0)</f>
        <v>0</v>
      </c>
      <c r="GK141" s="1">
        <f>+IF($E141=GK$22,VLOOKUP($C141,Input!$A$8:$GZ$39,MATCH(GK$21,Input!$A$6:$GZ$6,0),FALSE),0)*IF(GK$110&gt;=MAX($FD$110:GJ$110),MIN((GK$110-MAX($FD$110:GJ$110)),(GK$110-GJ$110)),0)+IF($E141=GK$22,VLOOKUP($C141,Input!$A$8:$GZ$39,MATCH(GK$21,Input!$A$6:$GZ$6,0),FALSE),0)*IF(GK$109&gt;=MAX($FD$109:GJ$109),MIN((GK$109-MAX($FD$109:GJ$109)),(GK$109-GJ$109)),0)</f>
        <v>0</v>
      </c>
      <c r="GL141" s="1">
        <f>+IF($E141=GL$22,VLOOKUP($C141,Input!$A$8:$GZ$39,MATCH(GL$21,Input!$A$6:$GZ$6,0),FALSE),0)*IF(GL$110&gt;=MAX($FD$110:GK$110),MIN((GL$110-MAX($FD$110:GK$110)),(GL$110-GK$110)),0)+IF($E141=GL$22,VLOOKUP($C141,Input!$A$8:$GZ$39,MATCH(GL$21,Input!$A$6:$GZ$6,0),FALSE),0)*IF(GL$109&gt;=MAX($FD$109:GK$109),MIN((GL$109-MAX($FD$109:GK$109)),(GL$109-GK$109)),0)</f>
        <v>0</v>
      </c>
      <c r="GM141" s="42"/>
      <c r="GN141" t="str">
        <f>VLOOKUP($C141,Input!$A$8:$GZ$39,MATCH(GN$21,Input!$A$6:$GZ$6,0),FALSE)</f>
        <v>Charger (60 kW)</v>
      </c>
      <c r="GO141">
        <f>IF((VLOOKUP($C141,Input!$A$8:$GZ$39,MATCH(GO$21,Input!$A$6:$GZ$6,0),FALSE))="Y",$D141/VLOOKUP($C141,Input!$A$8:$GZ$39,MATCH(GP$21,Input!$A$6:$GZ$6,0),FALSE),0)</f>
        <v>0</v>
      </c>
      <c r="GP141">
        <f>IF((VLOOKUP($C141,Input!$A$8:$GZ$39,MATCH(GO$21,Input!$A$6:$GZ$6,0),FALSE))="Y",0,IF((VLOOKUP($C141,Input!$A$8:$GZ$39,MATCH(GP$21,Input!$A$6:$GZ$6,0),FALSE))&gt;0,$D141/VLOOKUP($C141,Input!$A$8:$GZ$39,MATCH(GP$21,Input!$A$6:$GZ$6,0),FALSE),0))</f>
        <v>117</v>
      </c>
      <c r="GQ141" s="1">
        <f>+IF($E141=GQ$22,VLOOKUP($C141,Input!$A$8:$GZ$39,MATCH(GQ$21,Input!$A$6:$GZ$6,0),FALSE),0)*IF(GQ$110&gt;=MAX($GP$110:GP$110),MIN((GQ$110-MAX($GP$110:GP$110)),(GQ$110-GP$110)),0)+IF($E141=GQ$22,VLOOKUP($C141,Input!$A$8:$GZ$39,MATCH(GQ$21,Input!$A$6:$GZ$6,0),FALSE),0)*IF(GQ$109&gt;=MAX($GP$109:GP$109),MIN((GQ$109-MAX($GP$109:GP$109)),(GQ$109-GP$109)),0)</f>
        <v>0</v>
      </c>
      <c r="GR141" s="1">
        <f>+IF($E141=GR$22,VLOOKUP($C141,Input!$A$8:$GZ$39,MATCH(GR$21,Input!$A$6:$GZ$6,0),FALSE),0)*IF(GR$110&gt;=MAX($GP$110:GQ$110),MIN((GR$110-MAX($GP$110:GQ$110)),(GR$110-GQ$110)),0)+IF($E141=GR$22,VLOOKUP($C141,Input!$A$8:$GZ$39,MATCH(GR$21,Input!$A$6:$GZ$6,0),FALSE),0)*IF(GR$109&gt;=MAX($GP$109:GQ$109),MIN((GR$109-MAX($GP$109:GQ$109)),(GR$109-GQ$109)),0)</f>
        <v>0</v>
      </c>
      <c r="GS141" s="1">
        <f>+IF($E141=GS$22,VLOOKUP($C141,Input!$A$8:$GZ$39,MATCH(GS$21,Input!$A$6:$GZ$6,0),FALSE),0)*IF(GS$110&gt;=MAX($GP$110:GR$110),MIN((GS$110-MAX($GP$110:GR$110)),(GS$110-GR$110)),0)+IF($E141=GS$22,VLOOKUP($C141,Input!$A$8:$GZ$39,MATCH(GS$21,Input!$A$6:$GZ$6,0),FALSE),0)*IF(GS$109&gt;=MAX($GP$109:GR$109),MIN((GS$109-MAX($GP$109:GR$109)),(GS$109-GR$109)),0)</f>
        <v>0</v>
      </c>
      <c r="GT141" s="1">
        <f>+IF($E141=GT$22,VLOOKUP($C141,Input!$A$8:$GZ$39,MATCH(GT$21,Input!$A$6:$GZ$6,0),FALSE),0)*IF(GT$110&gt;=MAX($GP$110:GS$110),MIN((GT$110-MAX($GP$110:GS$110)),(GT$110-GS$110)),0)+IF($E141=GT$22,VLOOKUP($C141,Input!$A$8:$GZ$39,MATCH(GT$21,Input!$A$6:$GZ$6,0),FALSE),0)*IF(GT$109&gt;=MAX($GP$109:GS$109),MIN((GT$109-MAX($GP$109:GS$109)),(GT$109-GS$109)),0)</f>
        <v>0</v>
      </c>
      <c r="GU141" s="1">
        <f>+IF($E141=GU$22,VLOOKUP($C141,Input!$A$8:$GZ$39,MATCH(GU$21,Input!$A$6:$GZ$6,0),FALSE),0)*IF(GU$110&gt;=MAX($GP$110:GT$110),MIN((GU$110-MAX($GP$110:GT$110)),(GU$110-GT$110)),0)+IF($E141=GU$22,VLOOKUP($C141,Input!$A$8:$GZ$39,MATCH(GU$21,Input!$A$6:$GZ$6,0),FALSE),0)*IF(GU$109&gt;=MAX($GP$109:GT$109),MIN((GU$109-MAX($GP$109:GT$109)),(GU$109-GT$109)),0)</f>
        <v>0</v>
      </c>
      <c r="GV141" s="1">
        <f>+IF($E141=GV$22,VLOOKUP($C141,Input!$A$8:$GZ$39,MATCH(GV$21,Input!$A$6:$GZ$6,0),FALSE),0)*IF(GV$110&gt;=MAX($GP$110:GU$110),MIN((GV$110-MAX($GP$110:GU$110)),(GV$110-GU$110)),0)+IF($E141=GV$22,VLOOKUP($C141,Input!$A$8:$GZ$39,MATCH(GV$21,Input!$A$6:$GZ$6,0),FALSE),0)*IF(GV$109&gt;=MAX($GP$109:GU$109),MIN((GV$109-MAX($GP$109:GU$109)),(GV$109-GU$109)),0)</f>
        <v>0</v>
      </c>
      <c r="GW141" s="1">
        <f>+IF($E141=GW$22,VLOOKUP($C141,Input!$A$8:$GZ$39,MATCH(GW$21,Input!$A$6:$GZ$6,0),FALSE),0)*IF(GW$110&gt;=MAX($GP$110:GV$110),MIN((GW$110-MAX($GP$110:GV$110)),(GW$110-GV$110)),0)+IF($E141=GW$22,VLOOKUP($C141,Input!$A$8:$GZ$39,MATCH(GW$21,Input!$A$6:$GZ$6,0),FALSE),0)*IF(GW$109&gt;=MAX($GP$109:GV$109),MIN((GW$109-MAX($GP$109:GV$109)),(GW$109-GV$109)),0)</f>
        <v>0</v>
      </c>
      <c r="GX141" s="1">
        <f>+IF($E141=GX$22,VLOOKUP($C141,Input!$A$8:$GZ$39,MATCH(GX$21,Input!$A$6:$GZ$6,0),FALSE),0)*IF(GX$110&gt;=MAX($GP$110:GW$110),MIN((GX$110-MAX($GP$110:GW$110)),(GX$110-GW$110)),0)+IF($E141=GX$22,VLOOKUP($C141,Input!$A$8:$GZ$39,MATCH(GX$21,Input!$A$6:$GZ$6,0),FALSE),0)*IF(GX$109&gt;=MAX($GP$109:GW$109),MIN((GX$109-MAX($GP$109:GW$109)),(GX$109-GW$109)),0)</f>
        <v>0</v>
      </c>
      <c r="GY141" s="1">
        <f>+IF($E141=GY$22,VLOOKUP($C141,Input!$A$8:$GZ$39,MATCH(GY$21,Input!$A$6:$GZ$6,0),FALSE),0)*IF(GY$110&gt;=MAX($GP$110:GX$110),MIN((GY$110-MAX($GP$110:GX$110)),(GY$110-GX$110)),0)+IF($E141=GY$22,VLOOKUP($C141,Input!$A$8:$GZ$39,MATCH(GY$21,Input!$A$6:$GZ$6,0),FALSE),0)*IF(GY$109&gt;=MAX($GP$109:GX$109),MIN((GY$109-MAX($GP$109:GX$109)),(GY$109-GX$109)),0)</f>
        <v>0</v>
      </c>
      <c r="GZ141" s="1">
        <f>+IF($E141=GZ$22,VLOOKUP($C141,Input!$A$8:$GZ$39,MATCH(GZ$21,Input!$A$6:$GZ$6,0),FALSE),0)*IF(GZ$110&gt;=MAX($GP$110:GY$110),MIN((GZ$110-MAX($GP$110:GY$110)),(GZ$110-GY$110)),0)+IF($E141=GZ$22,VLOOKUP($C141,Input!$A$8:$GZ$39,MATCH(GZ$21,Input!$A$6:$GZ$6,0),FALSE),0)*IF(GZ$109&gt;=MAX($GP$109:GY$109),MIN((GZ$109-MAX($GP$109:GY$109)),(GZ$109-GY$109)),0)</f>
        <v>0</v>
      </c>
      <c r="HA141" s="1">
        <f>+IF($E141=HA$22,VLOOKUP($C141,Input!$A$8:$GZ$39,MATCH(HA$21,Input!$A$6:$GZ$6,0),FALSE),0)*IF(HA$110&gt;=MAX($GP$110:GZ$110),MIN((HA$110-MAX($GP$110:GZ$110)),(HA$110-GZ$110)),0)+IF($E141=HA$22,VLOOKUP($C141,Input!$A$8:$GZ$39,MATCH(HA$21,Input!$A$6:$GZ$6,0),FALSE),0)*IF(HA$109&gt;=MAX($GP$109:GZ$109),MIN((HA$109-MAX($GP$109:GZ$109)),(HA$109-GZ$109)),0)</f>
        <v>5850000</v>
      </c>
      <c r="HB141" s="1">
        <f>+IF($E141=HB$22,VLOOKUP($C141,Input!$A$8:$GZ$39,MATCH(HB$21,Input!$A$6:$GZ$6,0),FALSE),0)*IF(HB$110&gt;=MAX($GP$110:HA$110),MIN((HB$110-MAX($GP$110:HA$110)),(HB$110-HA$110)),0)+IF($E141=HB$22,VLOOKUP($C141,Input!$A$8:$GZ$39,MATCH(HB$21,Input!$A$6:$GZ$6,0),FALSE),0)*IF(HB$109&gt;=MAX($GP$109:HA$109),MIN((HB$109-MAX($GP$109:HA$109)),(HB$109-HA$109)),0)</f>
        <v>0</v>
      </c>
      <c r="HC141" s="1">
        <f>+IF($E141=HC$22,VLOOKUP($C141,Input!$A$8:$GZ$39,MATCH(HC$21,Input!$A$6:$GZ$6,0),FALSE),0)*IF(HC$110&gt;=MAX($GP$110:HB$110),MIN((HC$110-MAX($GP$110:HB$110)),(HC$110-HB$110)),0)+IF($E141=HC$22,VLOOKUP($C141,Input!$A$8:$GZ$39,MATCH(HC$21,Input!$A$6:$GZ$6,0),FALSE),0)*IF(HC$109&gt;=MAX($GP$109:HB$109),MIN((HC$109-MAX($GP$109:HB$109)),(HC$109-HB$109)),0)</f>
        <v>0</v>
      </c>
      <c r="HD141" s="1">
        <f>+IF($E141=HD$22,VLOOKUP($C141,Input!$A$8:$GZ$39,MATCH(HD$21,Input!$A$6:$GZ$6,0),FALSE),0)*IF(HD$110&gt;=MAX($GP$110:HC$110),MIN((HD$110-MAX($GP$110:HC$110)),(HD$110-HC$110)),0)+IF($E141=HD$22,VLOOKUP($C141,Input!$A$8:$GZ$39,MATCH(HD$21,Input!$A$6:$GZ$6,0),FALSE),0)*IF(HD$109&gt;=MAX($GP$109:HC$109),MIN((HD$109-MAX($GP$109:HC$109)),(HD$109-HC$109)),0)</f>
        <v>0</v>
      </c>
      <c r="HE141" s="1">
        <f>+IF($E141=HE$22,VLOOKUP($C141,Input!$A$8:$GZ$39,MATCH(HE$21,Input!$A$6:$GZ$6,0),FALSE),0)*IF(HE$110&gt;=MAX($GP$110:HD$110),MIN((HE$110-MAX($GP$110:HD$110)),(HE$110-HD$110)),0)+IF($E141=HE$22,VLOOKUP($C141,Input!$A$8:$GZ$39,MATCH(HE$21,Input!$A$6:$GZ$6,0),FALSE),0)*IF(HE$109&gt;=MAX($GP$109:HD$109),MIN((HE$109-MAX($GP$109:HD$109)),(HE$109-HD$109)),0)</f>
        <v>0</v>
      </c>
      <c r="HF141" s="1">
        <f>+IF($E141=HF$22,VLOOKUP($C141,Input!$A$8:$GZ$39,MATCH(HF$21,Input!$A$6:$GZ$6,0),FALSE),0)*IF(HF$110&gt;=MAX($GP$110:HE$110),MIN((HF$110-MAX($GP$110:HE$110)),(HF$110-HE$110)),0)+IF($E141=HF$22,VLOOKUP($C141,Input!$A$8:$GZ$39,MATCH(HF$21,Input!$A$6:$GZ$6,0),FALSE),0)*IF(HF$109&gt;=MAX($GP$109:HE$109),MIN((HF$109-MAX($GP$109:HE$109)),(HF$109-HE$109)),0)</f>
        <v>0</v>
      </c>
      <c r="HG141" s="1">
        <f>+IF($E141=HG$22,VLOOKUP($C141,Input!$A$8:$GZ$39,MATCH(HG$21,Input!$A$6:$GZ$6,0),FALSE),0)*IF(HG$110&gt;=MAX($GP$110:HF$110),MIN((HG$110-MAX($GP$110:HF$110)),(HG$110-HF$110)),0)+IF($E141=HG$22,VLOOKUP($C141,Input!$A$8:$GZ$39,MATCH(HG$21,Input!$A$6:$GZ$6,0),FALSE),0)*IF(HG$109&gt;=MAX($GP$109:HF$109),MIN((HG$109-MAX($GP$109:HF$109)),(HG$109-HF$109)),0)</f>
        <v>0</v>
      </c>
      <c r="HH141" s="1">
        <f>+IF($E141=HH$22,VLOOKUP($C141,Input!$A$8:$GZ$39,MATCH(HH$21,Input!$A$6:$GZ$6,0),FALSE),0)*IF(HH$110&gt;=MAX($GP$110:HG$110),MIN((HH$110-MAX($GP$110:HG$110)),(HH$110-HG$110)),0)+IF($E141=HH$22,VLOOKUP($C141,Input!$A$8:$GZ$39,MATCH(HH$21,Input!$A$6:$GZ$6,0),FALSE),0)*IF(HH$109&gt;=MAX($GP$109:HG$109),MIN((HH$109-MAX($GP$109:HG$109)),(HH$109-HG$109)),0)</f>
        <v>0</v>
      </c>
      <c r="HI141" s="1">
        <f>+IF($E141=HI$22,VLOOKUP($C141,Input!$A$8:$GZ$39,MATCH(HI$21,Input!$A$6:$GZ$6,0),FALSE),0)*IF(HI$110&gt;=MAX($GP$110:HH$110),MIN((HI$110-MAX($GP$110:HH$110)),(HI$110-HH$110)),0)+IF($E141=HI$22,VLOOKUP($C141,Input!$A$8:$GZ$39,MATCH(HI$21,Input!$A$6:$GZ$6,0),FALSE),0)*IF(HI$109&gt;=MAX($GP$109:HH$109),MIN((HI$109-MAX($GP$109:HH$109)),(HI$109-HH$109)),0)</f>
        <v>0</v>
      </c>
      <c r="HJ141" s="1">
        <f>+IF($E141=HJ$22,VLOOKUP($C141,Input!$A$8:$GZ$39,MATCH(HJ$21,Input!$A$6:$GZ$6,0),FALSE),0)*IF(HJ$110&gt;=MAX($GP$110:HI$110),MIN((HJ$110-MAX($GP$110:HI$110)),(HJ$110-HI$110)),0)+IF($E141=HJ$22,VLOOKUP($C141,Input!$A$8:$GZ$39,MATCH(HJ$21,Input!$A$6:$GZ$6,0),FALSE),0)*IF(HJ$109&gt;=MAX($GP$109:HI$109),MIN((HJ$109-MAX($GP$109:HI$109)),(HJ$109-HI$109)),0)</f>
        <v>0</v>
      </c>
      <c r="HK141" s="1">
        <f>+IF($E141=HK$22,VLOOKUP($C141,Input!$A$8:$GZ$39,MATCH(HK$21,Input!$A$6:$GZ$6,0),FALSE),0)*IF(HK$110&gt;=MAX($GP$110:HJ$110),MIN((HK$110-MAX($GP$110:HJ$110)),(HK$110-HJ$110)),0)+IF($E141=HK$22,VLOOKUP($C141,Input!$A$8:$GZ$39,MATCH(HK$21,Input!$A$6:$GZ$6,0),FALSE),0)*IF(HK$109&gt;=MAX($GP$109:HJ$109),MIN((HK$109-MAX($GP$109:HJ$109)),(HK$109-HJ$109)),0)</f>
        <v>0</v>
      </c>
      <c r="HL141" s="1">
        <f>+IF($E141=HL$22,VLOOKUP($C141,Input!$A$8:$GZ$39,MATCH(HL$21,Input!$A$6:$GZ$6,0),FALSE),0)*IF(HL$110&gt;=MAX($GP$110:HK$110),MIN((HL$110-MAX($GP$110:HK$110)),(HL$110-HK$110)),0)+IF($E141=HL$22,VLOOKUP($C141,Input!$A$8:$GZ$39,MATCH(HL$21,Input!$A$6:$GZ$6,0),FALSE),0)*IF(HL$109&gt;=MAX($GP$109:HK$109),MIN((HL$109-MAX($GP$109:HK$109)),(HL$109-HK$109)),0)</f>
        <v>0</v>
      </c>
      <c r="HM141" s="1">
        <f>+IF($E141=HM$22,VLOOKUP($C141,Input!$A$8:$GZ$39,MATCH(HM$21,Input!$A$6:$GZ$6,0),FALSE),0)*IF(HM$110&gt;=MAX($GP$110:HL$110),MIN((HM$110-MAX($GP$110:HL$110)),(HM$110-HL$110)),0)+IF($E141=HM$22,VLOOKUP($C141,Input!$A$8:$GZ$39,MATCH(HM$21,Input!$A$6:$GZ$6,0),FALSE),0)*IF(HM$109&gt;=MAX($GP$109:HL$109),MIN((HM$109-MAX($GP$109:HL$109)),(HM$109-HL$109)),0)</f>
        <v>0</v>
      </c>
      <c r="HN141" s="1">
        <f>+IF($E141=HN$22,VLOOKUP($C141,Input!$A$8:$GZ$39,MATCH(HN$21,Input!$A$6:$GZ$6,0),FALSE),0)*IF(HN$110&gt;=MAX($GP$110:HM$110),MIN((HN$110-MAX($GP$110:HM$110)),(HN$110-HM$110)),0)+IF($E141=HN$22,VLOOKUP($C141,Input!$A$8:$GZ$39,MATCH(HN$21,Input!$A$6:$GZ$6,0),FALSE),0)*IF(HN$109&gt;=MAX($GP$109:HM$109),MIN((HN$109-MAX($GP$109:HM$109)),(HN$109-HM$109)),0)</f>
        <v>0</v>
      </c>
      <c r="HO141" s="1">
        <f>+IF($E141=HO$22,VLOOKUP($C141,Input!$A$8:$GZ$39,MATCH(HO$21,Input!$A$6:$GZ$6,0),FALSE),0)*IF(HO$110&gt;=MAX($GP$110:HN$110),MIN((HO$110-MAX($GP$110:HN$110)),(HO$110-HN$110)),0)+IF($E141=HO$22,VLOOKUP($C141,Input!$A$8:$GZ$39,MATCH(HO$21,Input!$A$6:$GZ$6,0),FALSE),0)*IF(HO$109&gt;=MAX($GP$109:HN$109),MIN((HO$109-MAX($GP$109:HN$109)),(HO$109-HN$109)),0)</f>
        <v>0</v>
      </c>
      <c r="HP141" s="1">
        <f>+IF($E141=HP$22,VLOOKUP($C141,Input!$A$8:$GZ$39,MATCH(HP$21,Input!$A$6:$GZ$6,0),FALSE),0)*IF(HP$110&gt;=MAX($GP$110:HO$110),MIN((HP$110-MAX($GP$110:HO$110)),(HP$110-HO$110)),0)+IF($E141=HP$22,VLOOKUP($C141,Input!$A$8:$GZ$39,MATCH(HP$21,Input!$A$6:$GZ$6,0),FALSE),0)*IF(HP$109&gt;=MAX($GP$109:HO$109),MIN((HP$109-MAX($GP$109:HO$109)),(HP$109-HO$109)),0)</f>
        <v>0</v>
      </c>
      <c r="HQ141" s="1">
        <f>+IF($E141=HQ$22,VLOOKUP($C141,Input!$A$8:$GZ$39,MATCH(HQ$21,Input!$A$6:$GZ$6,0),FALSE),0)*IF(HQ$110&gt;=MAX($GP$110:HP$110),MIN((HQ$110-MAX($GP$110:HP$110)),(HQ$110-HP$110)),0)+IF($E141=HQ$22,VLOOKUP($C141,Input!$A$8:$GZ$39,MATCH(HQ$21,Input!$A$6:$GZ$6,0),FALSE),0)*IF(HQ$109&gt;=MAX($GP$109:HP$109),MIN((HQ$109-MAX($GP$109:HP$109)),(HQ$109-HP$109)),0)</f>
        <v>0</v>
      </c>
      <c r="HR141" s="1">
        <f>+IF($E141=HR$22,VLOOKUP($C141,Input!$A$8:$GZ$39,MATCH(HR$21,Input!$A$6:$GZ$6,0),FALSE),0)*IF(HR$110&gt;=MAX($GP$110:HQ$110),MIN((HR$110-MAX($GP$110:HQ$110)),(HR$110-HQ$110)),0)+IF($E141=HR$22,VLOOKUP($C141,Input!$A$8:$GZ$39,MATCH(HR$21,Input!$A$6:$GZ$6,0),FALSE),0)*IF(HR$109&gt;=MAX($GP$109:HQ$109),MIN((HR$109-MAX($GP$109:HQ$109)),(HR$109-HQ$109)),0)</f>
        <v>0</v>
      </c>
      <c r="HS141" s="1">
        <f>+IF($E141=HS$22,VLOOKUP($C141,Input!$A$8:$GZ$39,MATCH(HS$21,Input!$A$6:$GZ$6,0),FALSE),0)*IF(HS$110&gt;=MAX($GP$110:HR$110),MIN((HS$110-MAX($GP$110:HR$110)),(HS$110-HR$110)),0)+IF($E141=HS$22,VLOOKUP($C141,Input!$A$8:$GZ$39,MATCH(HS$21,Input!$A$6:$GZ$6,0),FALSE),0)*IF(HS$109&gt;=MAX($GP$109:HR$109),MIN((HS$109-MAX($GP$109:HR$109)),(HS$109-HR$109)),0)</f>
        <v>0</v>
      </c>
      <c r="HT141" s="1">
        <f>+IF($E141=HT$22,VLOOKUP($C141,Input!$A$8:$GZ$39,MATCH(HT$21,Input!$A$6:$GZ$6,0),FALSE),0)*IF(HT$110&gt;=MAX($GP$110:HS$110),MIN((HT$110-MAX($GP$110:HS$110)),(HT$110-HS$110)),0)+IF($E141=HT$22,VLOOKUP($C141,Input!$A$8:$GZ$39,MATCH(HT$21,Input!$A$6:$GZ$6,0),FALSE),0)*IF(HT$109&gt;=MAX($GP$109:HS$109),MIN((HT$109-MAX($GP$109:HS$109)),(HT$109-HS$109)),0)</f>
        <v>0</v>
      </c>
      <c r="HU141" s="1">
        <f>+IF($E141=HU$22,VLOOKUP($C141,Input!$A$8:$GZ$39,MATCH(HU$21,Input!$A$6:$GZ$6,0),FALSE),0)*IF(HU$110&gt;=MAX($GP$110:HT$110),MIN((HU$110-MAX($GP$110:HT$110)),(HU$110-HT$110)),0)+IF($E141=HU$22,VLOOKUP($C141,Input!$A$8:$GZ$39,MATCH(HU$21,Input!$A$6:$GZ$6,0),FALSE),0)*IF(HU$109&gt;=MAX($GP$109:HT$109),MIN((HU$109-MAX($GP$109:HT$109)),(HU$109-HT$109)),0)</f>
        <v>0</v>
      </c>
      <c r="HV141" s="1">
        <f>+IF($E141=HV$22,VLOOKUP($C141,Input!$A$8:$GZ$39,MATCH(HV$21,Input!$A$6:$GZ$6,0),FALSE),0)*IF(HV$110&gt;=MAX($GP$110:HU$110),MIN((HV$110-MAX($GP$110:HU$110)),(HV$110-HU$110)),0)+IF($E141=HV$22,VLOOKUP($C141,Input!$A$8:$GZ$39,MATCH(HV$21,Input!$A$6:$GZ$6,0),FALSE),0)*IF(HV$109&gt;=MAX($GP$109:HU$109),MIN((HV$109-MAX($GP$109:HU$109)),(HV$109-HU$109)),0)</f>
        <v>0</v>
      </c>
      <c r="HW141" s="1">
        <f>+IF($E141=HW$22,VLOOKUP($C141,Input!$A$8:$GZ$39,MATCH(HW$21,Input!$A$6:$GZ$6,0),FALSE),0)*IF(HW$110&gt;=MAX($GP$110:HV$110),MIN((HW$110-MAX($GP$110:HV$110)),(HW$110-HV$110)),0)+IF($E141=HW$22,VLOOKUP($C141,Input!$A$8:$GZ$39,MATCH(HW$21,Input!$A$6:$GZ$6,0),FALSE),0)*IF(HW$109&gt;=MAX($GP$109:HV$109),MIN((HW$109-MAX($GP$109:HV$109)),(HW$109-HV$109)),0)</f>
        <v>0</v>
      </c>
      <c r="HX141" s="1">
        <f>+IF($E141=HX$22,VLOOKUP($C141,Input!$A$8:$GZ$39,MATCH(HX$21,Input!$A$6:$GZ$6,0),FALSE),0)*IF(HX$110&gt;=MAX($GP$110:HW$110),MIN((HX$110-MAX($GP$110:HW$110)),(HX$110-HW$110)),0)+IF($E141=HX$22,VLOOKUP($C141,Input!$A$8:$GZ$39,MATCH(HX$21,Input!$A$6:$GZ$6,0),FALSE),0)*IF(HX$109&gt;=MAX($GP$109:HW$109),MIN((HX$109-MAX($GP$109:HW$109)),(HX$109-HW$109)),0)</f>
        <v>0</v>
      </c>
      <c r="HY141" s="1">
        <f>+IF($E141=HY$22,VLOOKUP($C141,Input!$A$8:$GZ$39,MATCH(HY$21,Input!$A$6:$GZ$6,0),FALSE),0)*IF(HY$110&gt;=MAX($GP$110:HX$110),MIN((HY$110-MAX($GP$110:HX$110)),(HY$110-HX$110)),0)+IF($E141=HY$22,VLOOKUP($C141,Input!$A$8:$GZ$39,MATCH(HY$21,Input!$A$6:$GZ$6,0),FALSE),0)*IF(HY$109&gt;=MAX($GP$109:HX$109),MIN((HY$109-MAX($GP$109:HX$109)),(HY$109-HX$109)),0)</f>
        <v>0</v>
      </c>
      <c r="HZ141" s="42"/>
      <c r="IA141" t="str">
        <f>VLOOKUP($C141,Input!$A$8:$IA$39,MATCH(IA$21,Input!$A$6:$IA$6,0),FALSE)</f>
        <v>Bus Maintenance Bay Upgrade (two bays share one shop charger)</v>
      </c>
      <c r="IB141" s="132">
        <f>IF((VLOOKUP($C141,Input!$A$8:$IA$39,MATCH(IB$21,Input!$A$6:$IA$6,0),FALSE))="Y",$D141/VLOOKUP($C141,Input!$A$8:$IA$39,MATCH(IC$21,Input!$A$6:$IA$6,0),FALSE),0)</f>
        <v>0</v>
      </c>
      <c r="IC141" s="132">
        <f>IF((VLOOKUP($C141,Input!$A$8:$IA$39,MATCH(IB$21,Input!$A$6:$IA$6,0),FALSE))="Y",0,IF((VLOOKUP($C141,Input!$A$8:$IA$39,MATCH(IC$21,Input!$A$6:$IA$6,0),FALSE))&gt;0,$D141/VLOOKUP($C141,Input!$A$8:$IA$39,MATCH(IC$21,Input!$A$6:$IA$6,0),FALSE),0))</f>
        <v>7.8</v>
      </c>
      <c r="ID141" s="1">
        <f>+IF($E141=ID$22,VLOOKUP($C141,Input!$A$8:$IA$39,MATCH(ID$21,Input!$A$6:$IA$6,0),FALSE),0)*IF(ID$110&gt;=MAX($IC$110:IC$110),MIN((ID$110-MAX($IC$110:IC$110)),(ID$110-IC$110)),0)+IF($E141=ID$22,VLOOKUP($C141,Input!$A$8:$IA$39,MATCH(ID$21,Input!$A$6:$IA$6,0),FALSE),0)*IF(ID$109&gt;=MAX($IC$109:IC$109),MIN((ID$109-MAX($IC$109:IC$109)),(ID$109-IC$109)),0)</f>
        <v>0</v>
      </c>
      <c r="IE141" s="1">
        <f>+IF($E141=IE$22,VLOOKUP($C141,Input!$A$8:$IA$39,MATCH(IE$21,Input!$A$6:$IA$6,0),FALSE),0)*IF(IE$110&gt;=MAX($IC$110:ID$110),MIN((IE$110-MAX($IC$110:ID$110)),(IE$110-ID$110)),0)+IF($E141=IE$22,VLOOKUP($C141,Input!$A$8:$IA$39,MATCH(IE$21,Input!$A$6:$IA$6,0),FALSE),0)*IF(IE$109&gt;=MAX($IC$109:ID$109),MIN((IE$109-MAX($IC$109:ID$109)),(IE$109-ID$109)),0)</f>
        <v>0</v>
      </c>
      <c r="IF141" s="1">
        <f>+IF($E141=IF$22,VLOOKUP($C141,Input!$A$8:$IA$39,MATCH(IF$21,Input!$A$6:$IA$6,0),FALSE),0)*IF(IF$110&gt;=MAX($IC$110:IE$110),MIN((IF$110-MAX($IC$110:IE$110)),(IF$110-IE$110)),0)+IF($E141=IF$22,VLOOKUP($C141,Input!$A$8:$IA$39,MATCH(IF$21,Input!$A$6:$IA$6,0),FALSE),0)*IF(IF$109&gt;=MAX($IC$109:IE$109),MIN((IF$109-MAX($IC$109:IE$109)),(IF$109-IE$109)),0)</f>
        <v>0</v>
      </c>
      <c r="IG141" s="1">
        <f>+IF($E141=IG$22,VLOOKUP($C141,Input!$A$8:$IA$39,MATCH(IG$21,Input!$A$6:$IA$6,0),FALSE),0)*IF(IG$110&gt;=MAX($IC$110:IF$110),MIN((IG$110-MAX($IC$110:IF$110)),(IG$110-IF$110)),0)+IF($E141=IG$22,VLOOKUP($C141,Input!$A$8:$IA$39,MATCH(IG$21,Input!$A$6:$IA$6,0),FALSE),0)*IF(IG$109&gt;=MAX($IC$109:IF$109),MIN((IG$109-MAX($IC$109:IF$109)),(IG$109-IF$109)),0)</f>
        <v>0</v>
      </c>
      <c r="IH141" s="1">
        <f>+IF($E141=IH$22,VLOOKUP($C141,Input!$A$8:$IA$39,MATCH(IH$21,Input!$A$6:$IA$6,0),FALSE),0)*IF(IH$110&gt;=MAX($IC$110:IG$110),MIN((IH$110-MAX($IC$110:IG$110)),(IH$110-IG$110)),0)+IF($E141=IH$22,VLOOKUP($C141,Input!$A$8:$IA$39,MATCH(IH$21,Input!$A$6:$IA$6,0),FALSE),0)*IF(IH$109&gt;=MAX($IC$109:IG$109),MIN((IH$109-MAX($IC$109:IG$109)),(IH$109-IG$109)),0)</f>
        <v>0</v>
      </c>
      <c r="II141" s="1">
        <f>+IF($E141=II$22,VLOOKUP($C141,Input!$A$8:$IA$39,MATCH(II$21,Input!$A$6:$IA$6,0),FALSE),0)*IF(II$110&gt;=MAX($IC$110:IH$110),MIN((II$110-MAX($IC$110:IH$110)),(II$110-IH$110)),0)+IF($E141=II$22,VLOOKUP($C141,Input!$A$8:$IA$39,MATCH(II$21,Input!$A$6:$IA$6,0),FALSE),0)*IF(II$109&gt;=MAX($IC$109:IH$109),MIN((II$109-MAX($IC$109:IH$109)),(II$109-IH$109)),0)</f>
        <v>0</v>
      </c>
      <c r="IJ141" s="1">
        <f>+IF($E141=IJ$22,VLOOKUP($C141,Input!$A$8:$IA$39,MATCH(IJ$21,Input!$A$6:$IA$6,0),FALSE),0)*IF(IJ$110&gt;=MAX($IC$110:II$110),MIN((IJ$110-MAX($IC$110:II$110)),(IJ$110-II$110)),0)+IF($E141=IJ$22,VLOOKUP($C141,Input!$A$8:$IA$39,MATCH(IJ$21,Input!$A$6:$IA$6,0),FALSE),0)*IF(IJ$109&gt;=MAX($IC$109:II$109),MIN((IJ$109-MAX($IC$109:II$109)),(IJ$109-II$109)),0)</f>
        <v>0</v>
      </c>
      <c r="IK141" s="1">
        <f>+IF($E141=IK$22,VLOOKUP($C141,Input!$A$8:$IA$39,MATCH(IK$21,Input!$A$6:$IA$6,0),FALSE),0)*IF(IK$110&gt;=MAX($IC$110:IJ$110),MIN((IK$110-MAX($IC$110:IJ$110)),(IK$110-IJ$110)),0)+IF($E141=IK$22,VLOOKUP($C141,Input!$A$8:$IA$39,MATCH(IK$21,Input!$A$6:$IA$6,0),FALSE),0)*IF(IK$109&gt;=MAX($IC$109:IJ$109),MIN((IK$109-MAX($IC$109:IJ$109)),(IK$109-IJ$109)),0)</f>
        <v>0</v>
      </c>
      <c r="IL141" s="1">
        <f>+IF($E141=IL$22,VLOOKUP($C141,Input!$A$8:$IA$39,MATCH(IL$21,Input!$A$6:$IA$6,0),FALSE),0)*IF(IL$110&gt;=MAX($IC$110:IK$110),MIN((IL$110-MAX($IC$110:IK$110)),(IL$110-IK$110)),0)+IF($E141=IL$22,VLOOKUP($C141,Input!$A$8:$IA$39,MATCH(IL$21,Input!$A$6:$IA$6,0),FALSE),0)*IF(IL$109&gt;=MAX($IC$109:IK$109),MIN((IL$109-MAX($IC$109:IK$109)),(IL$109-IK$109)),0)</f>
        <v>0</v>
      </c>
      <c r="IM141" s="1">
        <f>+IF($E141=IM$22,VLOOKUP($C141,Input!$A$8:$IA$39,MATCH(IM$21,Input!$A$6:$IA$6,0),FALSE),0)*IF(IM$110&gt;=MAX($IC$110:IL$110),MIN((IM$110-MAX($IC$110:IL$110)),(IM$110-IL$110)),0)+IF($E141=IM$22,VLOOKUP($C141,Input!$A$8:$IA$39,MATCH(IM$21,Input!$A$6:$IA$6,0),FALSE),0)*IF(IM$109&gt;=MAX($IC$109:IL$109),MIN((IM$109-MAX($IC$109:IL$109)),(IM$109-IL$109)),0)</f>
        <v>0</v>
      </c>
      <c r="IN141" s="1">
        <f>+IF($E141=IN$22,VLOOKUP($C141,Input!$A$8:$IA$39,MATCH(IN$21,Input!$A$6:$IA$6,0),FALSE),0)*IF(IN$110&gt;=MAX($IC$110:IM$110),MIN((IN$110-MAX($IC$110:IM$110)),(IN$110-IM$110)),0)+IF($E141=IN$22,VLOOKUP($C141,Input!$A$8:$IA$39,MATCH(IN$21,Input!$A$6:$IA$6,0),FALSE),0)*IF(IN$109&gt;=MAX($IC$109:IM$109),MIN((IN$109-MAX($IC$109:IM$109)),(IN$109-IM$109)),0)</f>
        <v>216000</v>
      </c>
      <c r="IO141" s="1">
        <f>+IF($E141=IO$22,VLOOKUP($C141,Input!$A$8:$IA$39,MATCH(IO$21,Input!$A$6:$IA$6,0),FALSE),0)*IF(IO$110&gt;=MAX($IC$110:IN$110),MIN((IO$110-MAX($IC$110:IN$110)),(IO$110-IN$110)),0)+IF($E141=IO$22,VLOOKUP($C141,Input!$A$8:$IA$39,MATCH(IO$21,Input!$A$6:$IA$6,0),FALSE),0)*IF(IO$109&gt;=MAX($IC$109:IN$109),MIN((IO$109-MAX($IC$109:IN$109)),(IO$109-IN$109)),0)</f>
        <v>0</v>
      </c>
      <c r="IP141" s="1">
        <f>+IF($E141=IP$22,VLOOKUP($C141,Input!$A$8:$IA$39,MATCH(IP$21,Input!$A$6:$IA$6,0),FALSE),0)*IF(IP$110&gt;=MAX($IC$110:IO$110),MIN((IP$110-MAX($IC$110:IO$110)),(IP$110-IO$110)),0)+IF($E141=IP$22,VLOOKUP($C141,Input!$A$8:$IA$39,MATCH(IP$21,Input!$A$6:$IA$6,0),FALSE),0)*IF(IP$109&gt;=MAX($IC$109:IO$109),MIN((IP$109-MAX($IC$109:IO$109)),(IP$109-IO$109)),0)</f>
        <v>0</v>
      </c>
      <c r="IQ141" s="1">
        <f>+IF($E141=IQ$22,VLOOKUP($C141,Input!$A$8:$IA$39,MATCH(IQ$21,Input!$A$6:$IA$6,0),FALSE),0)*IF(IQ$110&gt;=MAX($IC$110:IP$110),MIN((IQ$110-MAX($IC$110:IP$110)),(IQ$110-IP$110)),0)+IF($E141=IQ$22,VLOOKUP($C141,Input!$A$8:$IA$39,MATCH(IQ$21,Input!$A$6:$IA$6,0),FALSE),0)*IF(IQ$109&gt;=MAX($IC$109:IP$109),MIN((IQ$109-MAX($IC$109:IP$109)),(IQ$109-IP$109)),0)</f>
        <v>0</v>
      </c>
      <c r="IR141" s="1">
        <f>+IF($E141=IR$22,VLOOKUP($C141,Input!$A$8:$IA$39,MATCH(IR$21,Input!$A$6:$IA$6,0),FALSE),0)*IF(IR$110&gt;=MAX($IC$110:IQ$110),MIN((IR$110-MAX($IC$110:IQ$110)),(IR$110-IQ$110)),0)+IF($E141=IR$22,VLOOKUP($C141,Input!$A$8:$IA$39,MATCH(IR$21,Input!$A$6:$IA$6,0),FALSE),0)*IF(IR$109&gt;=MAX($IC$109:IQ$109),MIN((IR$109-MAX($IC$109:IQ$109)),(IR$109-IQ$109)),0)</f>
        <v>0</v>
      </c>
      <c r="IS141" s="1">
        <f>+IF($E141=IS$22,VLOOKUP($C141,Input!$A$8:$IA$39,MATCH(IS$21,Input!$A$6:$IA$6,0),FALSE),0)*IF(IS$110&gt;=MAX($IC$110:IR$110),MIN((IS$110-MAX($IC$110:IR$110)),(IS$110-IR$110)),0)+IF($E141=IS$22,VLOOKUP($C141,Input!$A$8:$IA$39,MATCH(IS$21,Input!$A$6:$IA$6,0),FALSE),0)*IF(IS$109&gt;=MAX($IC$109:IR$109),MIN((IS$109-MAX($IC$109:IR$109)),(IS$109-IR$109)),0)</f>
        <v>0</v>
      </c>
      <c r="IT141" s="1">
        <f>+IF($E141=IT$22,VLOOKUP($C141,Input!$A$8:$IA$39,MATCH(IT$21,Input!$A$6:$IA$6,0),FALSE),0)*IF(IT$110&gt;=MAX($IC$110:IS$110),MIN((IT$110-MAX($IC$110:IS$110)),(IT$110-IS$110)),0)+IF($E141=IT$22,VLOOKUP($C141,Input!$A$8:$IA$39,MATCH(IT$21,Input!$A$6:$IA$6,0),FALSE),0)*IF(IT$109&gt;=MAX($IC$109:IS$109),MIN((IT$109-MAX($IC$109:IS$109)),(IT$109-IS$109)),0)</f>
        <v>0</v>
      </c>
      <c r="IU141" s="1">
        <f>+IF($E141=IU$22,VLOOKUP($C141,Input!$A$8:$IA$39,MATCH(IU$21,Input!$A$6:$IA$6,0),FALSE),0)*IF(IU$110&gt;=MAX($IC$110:IT$110),MIN((IU$110-MAX($IC$110:IT$110)),(IU$110-IT$110)),0)+IF($E141=IU$22,VLOOKUP($C141,Input!$A$8:$IA$39,MATCH(IU$21,Input!$A$6:$IA$6,0),FALSE),0)*IF(IU$109&gt;=MAX($IC$109:IT$109),MIN((IU$109-MAX($IC$109:IT$109)),(IU$109-IT$109)),0)</f>
        <v>0</v>
      </c>
      <c r="IV141" s="1">
        <f>+IF($E141=IV$22,VLOOKUP($C141,Input!$A$8:$IA$39,MATCH(IV$21,Input!$A$6:$IA$6,0),FALSE),0)*IF(IV$110&gt;=MAX($IC$110:IU$110),MIN((IV$110-MAX($IC$110:IU$110)),(IV$110-IU$110)),0)+IF($E141=IV$22,VLOOKUP($C141,Input!$A$8:$IA$39,MATCH(IV$21,Input!$A$6:$IA$6,0),FALSE),0)*IF(IV$109&gt;=MAX($IC$109:IU$109),MIN((IV$109-MAX($IC$109:IU$109)),(IV$109-IU$109)),0)</f>
        <v>0</v>
      </c>
      <c r="IW141" s="1">
        <f>+IF($E141=IW$22,VLOOKUP($C141,Input!$A$8:$IA$39,MATCH(IW$21,Input!$A$6:$IA$6,0),FALSE),0)*IF(IW$110&gt;=MAX($IC$110:IV$110),MIN((IW$110-MAX($IC$110:IV$110)),(IW$110-IV$110)),0)+IF($E141=IW$22,VLOOKUP($C141,Input!$A$8:$IA$39,MATCH(IW$21,Input!$A$6:$IA$6,0),FALSE),0)*IF(IW$109&gt;=MAX($IC$109:IV$109),MIN((IW$109-MAX($IC$109:IV$109)),(IW$109-IV$109)),0)</f>
        <v>0</v>
      </c>
      <c r="IX141" s="1">
        <f>+IF($E141=IX$22,VLOOKUP($C141,Input!$A$8:$IA$39,MATCH(IX$21,Input!$A$6:$IA$6,0),FALSE),0)*IF(IX$110&gt;=MAX($IC$110:IW$110),MIN((IX$110-MAX($IC$110:IW$110)),(IX$110-IW$110)),0)+IF($E141=IX$22,VLOOKUP($C141,Input!$A$8:$IA$39,MATCH(IX$21,Input!$A$6:$IA$6,0),FALSE),0)*IF(IX$109&gt;=MAX($IC$109:IW$109),MIN((IX$109-MAX($IC$109:IW$109)),(IX$109-IW$109)),0)</f>
        <v>0</v>
      </c>
      <c r="IY141" s="1">
        <f>+IF($E141=IY$22,VLOOKUP($C141,Input!$A$8:$IA$39,MATCH(IY$21,Input!$A$6:$IA$6,0),FALSE),0)*IF(IY$110&gt;=MAX($IC$110:IX$110),MIN((IY$110-MAX($IC$110:IX$110)),(IY$110-IX$110)),0)+IF($E141=IY$22,VLOOKUP($C141,Input!$A$8:$IA$39,MATCH(IY$21,Input!$A$6:$IA$6,0),FALSE),0)*IF(IY$109&gt;=MAX($IC$109:IX$109),MIN((IY$109-MAX($IC$109:IX$109)),(IY$109-IX$109)),0)</f>
        <v>0</v>
      </c>
      <c r="IZ141" s="1">
        <f>+IF($E141=IZ$22,VLOOKUP($C141,Input!$A$8:$IA$39,MATCH(IZ$21,Input!$A$6:$IA$6,0),FALSE),0)*IF(IZ$110&gt;=MAX($IC$110:IY$110),MIN((IZ$110-MAX($IC$110:IY$110)),(IZ$110-IY$110)),0)+IF($E141=IZ$22,VLOOKUP($C141,Input!$A$8:$IA$39,MATCH(IZ$21,Input!$A$6:$IA$6,0),FALSE),0)*IF(IZ$109&gt;=MAX($IC$109:IY$109),MIN((IZ$109-MAX($IC$109:IY$109)),(IZ$109-IY$109)),0)</f>
        <v>0</v>
      </c>
      <c r="JA141" s="1">
        <f>+IF($E141=JA$22,VLOOKUP($C141,Input!$A$8:$IA$39,MATCH(JA$21,Input!$A$6:$IA$6,0),FALSE),0)*IF(JA$110&gt;=MAX($IC$110:IZ$110),MIN((JA$110-MAX($IC$110:IZ$110)),(JA$110-IZ$110)),0)+IF($E141=JA$22,VLOOKUP($C141,Input!$A$8:$IA$39,MATCH(JA$21,Input!$A$6:$IA$6,0),FALSE),0)*IF(JA$109&gt;=MAX($IC$109:IZ$109),MIN((JA$109-MAX($IC$109:IZ$109)),(JA$109-IZ$109)),0)</f>
        <v>0</v>
      </c>
      <c r="JB141" s="1">
        <f>+IF($E141=JB$22,VLOOKUP($C141,Input!$A$8:$IA$39,MATCH(JB$21,Input!$A$6:$IA$6,0),FALSE),0)*IF(JB$110&gt;=MAX($IC$110:JA$110),MIN((JB$110-MAX($IC$110:JA$110)),(JB$110-JA$110)),0)+IF($E141=JB$22,VLOOKUP($C141,Input!$A$8:$IA$39,MATCH(JB$21,Input!$A$6:$IA$6,0),FALSE),0)*IF(JB$109&gt;=MAX($IC$109:JA$109),MIN((JB$109-MAX($IC$109:JA$109)),(JB$109-JA$109)),0)</f>
        <v>0</v>
      </c>
      <c r="JC141" s="1">
        <f>+IF($E141=JC$22,VLOOKUP($C141,Input!$A$8:$IA$39,MATCH(JC$21,Input!$A$6:$IA$6,0),FALSE),0)*IF(JC$110&gt;=MAX($IC$110:JB$110),MIN((JC$110-MAX($IC$110:JB$110)),(JC$110-JB$110)),0)+IF($E141=JC$22,VLOOKUP($C141,Input!$A$8:$IA$39,MATCH(JC$21,Input!$A$6:$IA$6,0),FALSE),0)*IF(JC$109&gt;=MAX($IC$109:JB$109),MIN((JC$109-MAX($IC$109:JB$109)),(JC$109-JB$109)),0)</f>
        <v>0</v>
      </c>
      <c r="JD141" s="1">
        <f>+IF($E141=JD$22,VLOOKUP($C141,Input!$A$8:$IA$39,MATCH(JD$21,Input!$A$6:$IA$6,0),FALSE),0)*IF(JD$110&gt;=MAX($IC$110:JC$110),MIN((JD$110-MAX($IC$110:JC$110)),(JD$110-JC$110)),0)+IF($E141=JD$22,VLOOKUP($C141,Input!$A$8:$IA$39,MATCH(JD$21,Input!$A$6:$IA$6,0),FALSE),0)*IF(JD$109&gt;=MAX($IC$109:JC$109),MIN((JD$109-MAX($IC$109:JC$109)),(JD$109-JC$109)),0)</f>
        <v>0</v>
      </c>
      <c r="JE141" s="1">
        <f>+IF($E141=JE$22,VLOOKUP($C141,Input!$A$8:$IA$39,MATCH(JE$21,Input!$A$6:$IA$6,0),FALSE),0)*IF(JE$110&gt;=MAX($IC$110:JD$110),MIN((JE$110-MAX($IC$110:JD$110)),(JE$110-JD$110)),0)+IF($E141=JE$22,VLOOKUP($C141,Input!$A$8:$IA$39,MATCH(JE$21,Input!$A$6:$IA$6,0),FALSE),0)*IF(JE$109&gt;=MAX($IC$109:JD$109),MIN((JE$109-MAX($IC$109:JD$109)),(JE$109-JD$109)),0)</f>
        <v>0</v>
      </c>
      <c r="JF141" s="1">
        <f>+IF($E141=JF$22,VLOOKUP($C141,Input!$A$8:$IA$39,MATCH(JF$21,Input!$A$6:$IA$6,0),FALSE),0)*IF(JF$110&gt;=MAX($IC$110:JE$110),MIN((JF$110-MAX($IC$110:JE$110)),(JF$110-JE$110)),0)+IF($E141=JF$22,VLOOKUP($C141,Input!$A$8:$IA$39,MATCH(JF$21,Input!$A$6:$IA$6,0),FALSE),0)*IF(JF$109&gt;=MAX($IC$109:JE$109),MIN((JF$109-MAX($IC$109:JE$109)),(JF$109-JE$109)),0)</f>
        <v>0</v>
      </c>
      <c r="JG141" s="1">
        <f>+IF($E141=JG$22,VLOOKUP($C141,Input!$A$8:$IA$39,MATCH(JG$21,Input!$A$6:$IA$6,0),FALSE),0)*IF(JG$110&gt;=MAX($IC$110:JF$110),MIN((JG$110-MAX($IC$110:JF$110)),(JG$110-JF$110)),0)+IF($E141=JG$22,VLOOKUP($C141,Input!$A$8:$IA$39,MATCH(JG$21,Input!$A$6:$IA$6,0),FALSE),0)*IF(JG$109&gt;=MAX($IC$109:JF$109),MIN((JG$109-MAX($IC$109:JF$109)),(JG$109-JF$109)),0)</f>
        <v>0</v>
      </c>
      <c r="JH141" s="1">
        <f>+IF($E141=JH$22,VLOOKUP($C141,Input!$A$8:$IA$39,MATCH(JH$21,Input!$A$6:$IA$6,0),FALSE),0)*IF(JH$110&gt;=MAX($IC$110:JG$110),MIN((JH$110-MAX($IC$110:JG$110)),(JH$110-JG$110)),0)+IF($E141=JH$22,VLOOKUP($C141,Input!$A$8:$IA$39,MATCH(JH$21,Input!$A$6:$IA$6,0),FALSE),0)*IF(JH$109&gt;=MAX($IC$109:JG$109),MIN((JH$109-MAX($IC$109:JG$109)),(JH$109-JG$109)),0)</f>
        <v>0</v>
      </c>
      <c r="JI141" s="1">
        <f>+IF($E141=JI$22,VLOOKUP($C141,Input!$A$8:$IA$39,MATCH(JI$21,Input!$A$6:$IA$6,0),FALSE),0)*IF(JI$110&gt;=MAX($IC$110:JH$110),MIN((JI$110-MAX($IC$110:JH$110)),(JI$110-JH$110)),0)+IF($E141=JI$22,VLOOKUP($C141,Input!$A$8:$IA$39,MATCH(JI$21,Input!$A$6:$IA$6,0),FALSE),0)*IF(JI$109&gt;=MAX($IC$109:JH$109),MIN((JI$109-MAX($IC$109:JH$109)),(JI$109-JH$109)),0)</f>
        <v>0</v>
      </c>
      <c r="JJ141" s="1">
        <f>+IF($E141=JJ$22,VLOOKUP($C141,Input!$A$8:$IA$39,MATCH(JJ$21,Input!$A$6:$IA$6,0),FALSE),0)*IF(JJ$110&gt;=MAX($IC$110:JI$110),MIN((JJ$110-MAX($IC$110:JI$110)),(JJ$110-JI$110)),0)+IF($E141=JJ$22,VLOOKUP($C141,Input!$A$8:$IA$39,MATCH(JJ$21,Input!$A$6:$IA$6,0),FALSE),0)*IF(JJ$109&gt;=MAX($IC$109:JI$109),MIN((JJ$109-MAX($IC$109:JI$109)),(JJ$109-JI$109)),0)</f>
        <v>0</v>
      </c>
      <c r="JK141" s="1">
        <f>+IF($E141=JK$22,VLOOKUP($C141,Input!$A$8:$IA$39,MATCH(JK$21,Input!$A$6:$IA$6,0),FALSE),0)*IF(JK$110&gt;=MAX($IC$110:JJ$110),MIN((JK$110-MAX($IC$110:JJ$110)),(JK$110-JJ$110)),0)+IF($E141=JK$22,VLOOKUP($C141,Input!$A$8:$IA$39,MATCH(JK$21,Input!$A$6:$IA$6,0),FALSE),0)*IF(JK$109&gt;=MAX($IC$109:JJ$109),MIN((JK$109-MAX($IC$109:JJ$109)),(JK$109-JJ$109)),0)</f>
        <v>0</v>
      </c>
      <c r="JL141" s="1">
        <f>+IF($E141=JL$22,VLOOKUP($C141,Input!$A$8:$IA$39,MATCH(JL$21,Input!$A$6:$IA$6,0),FALSE),0)*IF(JL$110&gt;=MAX($IC$110:JK$110),MIN((JL$110-MAX($IC$110:JK$110)),(JL$110-JK$110)),0)+IF($E141=JL$22,VLOOKUP($C141,Input!$A$8:$IA$39,MATCH(JL$21,Input!$A$6:$IA$6,0),FALSE),0)*IF(JL$109&gt;=MAX($IC$109:JK$109),MIN((JL$109-MAX($IC$109:JK$109)),(JL$109-JK$109)),0)</f>
        <v>0</v>
      </c>
      <c r="JN141" t="str">
        <f>+VLOOKUP($C141,Input!$A$8:$GZ$39,MATCH(JN$21,Input!$A$6:$GZ$6,0),FALSE)</f>
        <v>Charger Maintenance ($/kWh)</v>
      </c>
      <c r="JO141" s="1">
        <f>IF($E141+$I141+$D$7&lt;=JO$22,0,IF(JO$22-$D$7&gt;=$E141,VLOOKUP($C141,Input!$A$8:$GZ$39,MATCH(JO$21,Input!$A$6:$GZ$6,0),FALSE),0)*$F141/$G141)*$D141</f>
        <v>0</v>
      </c>
      <c r="JP141" s="1">
        <f>IF($E141+$I141+$D$7&lt;=JP$22,0,IF(JP$22-$D$7&gt;=$E141,VLOOKUP($C141,Input!$A$8:$GZ$39,MATCH(JP$21,Input!$A$6:$GZ$6,0),FALSE),0)*$F141/$G141)*$D141</f>
        <v>0</v>
      </c>
      <c r="JQ141" s="1">
        <f>IF($E141+$I141+$D$7&lt;=JQ$22,0,IF(JQ$22-$D$7&gt;=$E141,VLOOKUP($C141,Input!$A$8:$GZ$39,MATCH(JQ$21,Input!$A$6:$GZ$6,0),FALSE),0)*$F141/$G141)*$D141</f>
        <v>0</v>
      </c>
      <c r="JR141" s="1">
        <f>IF($E141+$I141+$D$7&lt;=JR$22,0,IF(JR$22-$D$7&gt;=$E141,VLOOKUP($C141,Input!$A$8:$GZ$39,MATCH(JR$21,Input!$A$6:$GZ$6,0),FALSE),0)*$F141/$G141)*$D141</f>
        <v>0</v>
      </c>
      <c r="JS141" s="1">
        <f>IF($E141+$I141+$D$7&lt;=JS$22,0,IF(JS$22-$D$7&gt;=$E141,VLOOKUP($C141,Input!$A$8:$GZ$39,MATCH(JS$21,Input!$A$6:$GZ$6,0),FALSE),0)*$F141/$G141)*$D141</f>
        <v>0</v>
      </c>
      <c r="JT141" s="1">
        <f>IF($E141+$I141+$D$7&lt;=JT$22,0,IF(JT$22-$D$7&gt;=$E141,VLOOKUP($C141,Input!$A$8:$GZ$39,MATCH(JT$21,Input!$A$6:$GZ$6,0),FALSE),0)*$F141/$G141)*$D141</f>
        <v>0</v>
      </c>
      <c r="JU141" s="1">
        <f>IF($E141+$I141+$D$7&lt;=JU$22,0,IF(JU$22-$D$7&gt;=$E141,VLOOKUP($C141,Input!$A$8:$GZ$39,MATCH(JU$21,Input!$A$6:$GZ$6,0),FALSE),0)*$F141/$G141)*$D141</f>
        <v>0</v>
      </c>
      <c r="JV141" s="1">
        <f>IF($E141+$I141+$D$7&lt;=JV$22,0,IF(JV$22-$D$7&gt;=$E141,VLOOKUP($C141,Input!$A$8:$GZ$39,MATCH(JV$21,Input!$A$6:$GZ$6,0),FALSE),0)*$F141/$G141)*$D141</f>
        <v>0</v>
      </c>
      <c r="JW141" s="1">
        <f>IF($E141+$I141+$D$7&lt;=JW$22,0,IF(JW$22-$D$7&gt;=$E141,VLOOKUP($C141,Input!$A$8:$GZ$39,MATCH(JW$21,Input!$A$6:$GZ$6,0),FALSE),0)*$F141/$G141)*$D141</f>
        <v>0</v>
      </c>
      <c r="JX141" s="1">
        <f>IF($E141+$I141+$D$7&lt;=JX$22,0,IF(JX$22-$D$7&gt;=$E141,VLOOKUP($C141,Input!$A$8:$GZ$39,MATCH(JX$21,Input!$A$6:$GZ$6,0),FALSE),0)*$F141/$G141)*$D141</f>
        <v>0</v>
      </c>
      <c r="JY141" s="1">
        <f>IF($E141+$I141+$D$7&lt;=JY$22,0,IF(JY$22-$D$7&gt;=$E141,VLOOKUP($C141,Input!$A$8:$GZ$39,MATCH(JY$21,Input!$A$6:$GZ$6,0),FALSE),0)*$F141/$G141)*$D141</f>
        <v>0</v>
      </c>
      <c r="JZ141" s="1">
        <f>IF($E141+$I141+$D$7&lt;=JZ$22,0,IF(JZ$22-$D$7&gt;=$E141,VLOOKUP($C141,Input!$A$8:$GZ$39,MATCH(JZ$21,Input!$A$6:$GZ$6,0),FALSE),0)*$F141/$G141)*$D141</f>
        <v>0</v>
      </c>
      <c r="KA141" s="1">
        <f>IF($E141+$I141+$D$7&lt;=KA$22,0,IF(KA$22-$D$7&gt;=$E141,VLOOKUP($C141,Input!$A$8:$GZ$39,MATCH(KA$21,Input!$A$6:$GZ$6,0),FALSE),0)*$F141/$G141)*$D141</f>
        <v>0</v>
      </c>
      <c r="KB141" s="1">
        <f>IF($E141+$I141+$D$7&lt;=KB$22,0,IF(KB$22-$D$7&gt;=$E141,VLOOKUP($C141,Input!$A$8:$GZ$39,MATCH(KB$21,Input!$A$6:$GZ$6,0),FALSE),0)*$F141/$G141)*$D141</f>
        <v>0</v>
      </c>
      <c r="KC141" s="1">
        <f>IF($E141+$I141+$D$7&lt;=KC$22,0,IF(KC$22-$D$7&gt;=$E141,VLOOKUP($C141,Input!$A$8:$GZ$39,MATCH(KC$21,Input!$A$6:$GZ$6,0),FALSE),0)*$F141/$G141)*$D141</f>
        <v>0</v>
      </c>
      <c r="KD141" s="1">
        <f>IF($E141+$I141+$D$7&lt;=KD$22,0,IF(KD$22-$D$7&gt;=$E141,VLOOKUP($C141,Input!$A$8:$GZ$39,MATCH(KD$21,Input!$A$6:$GZ$6,0),FALSE),0)*$F141/$G141)*$D141</f>
        <v>0</v>
      </c>
      <c r="KE141" s="1">
        <f>IF($E141+$I141+$D$7&lt;=KE$22,0,IF(KE$22-$D$7&gt;=$E141,VLOOKUP($C141,Input!$A$8:$GZ$39,MATCH(KE$21,Input!$A$6:$GZ$6,0),FALSE),0)*$F141/$G141)*$D141</f>
        <v>0</v>
      </c>
      <c r="KF141" s="1">
        <f>IF($E141+$I141+$D$7&lt;=KF$22,0,IF(KF$22-$D$7&gt;=$E141,VLOOKUP($C141,Input!$A$8:$GZ$39,MATCH(KF$21,Input!$A$6:$GZ$6,0),FALSE),0)*$F141/$G141)*$D141</f>
        <v>0</v>
      </c>
      <c r="KG141" s="1">
        <f>IF($E141+$I141+$D$7&lt;=KG$22,0,IF(KG$22-$D$7&gt;=$E141,VLOOKUP($C141,Input!$A$8:$GZ$39,MATCH(KG$21,Input!$A$6:$GZ$6,0),FALSE),0)*$F141/$G141)*$D141</f>
        <v>0</v>
      </c>
      <c r="KH141" s="1">
        <f>IF($E141+$I141+$D$7&lt;=KH$22,0,IF(KH$22-$D$7&gt;=$E141,VLOOKUP($C141,Input!$A$8:$GZ$39,MATCH(KH$21,Input!$A$6:$GZ$6,0),FALSE),0)*$F141/$G141)*$D141</f>
        <v>0</v>
      </c>
      <c r="KI141" s="1">
        <f>IF($E141+$I141+$D$7&lt;=KI$22,0,IF(KI$22-$D$7&gt;=$E141,VLOOKUP($C141,Input!$A$8:$GZ$39,MATCH(KI$21,Input!$A$6:$GZ$6,0),FALSE),0)*$F141/$G141)*$D141</f>
        <v>0</v>
      </c>
      <c r="KJ141" s="1">
        <f>IF($E141+$I141+$D$7&lt;=KJ$22,0,IF(KJ$22-$D$7&gt;=$E141,VLOOKUP($C141,Input!$A$8:$GZ$39,MATCH(KJ$21,Input!$A$6:$GZ$6,0),FALSE),0)*$F141/$G141)*$D141</f>
        <v>0</v>
      </c>
      <c r="KK141" s="1">
        <f>IF($E141+$I141+$D$7&lt;=KK$22,0,IF(KK$22-$D$7&gt;=$E141,VLOOKUP($C141,Input!$A$8:$GZ$39,MATCH(KK$21,Input!$A$6:$GZ$6,0),FALSE),0)*$F141/$G141)*$D141</f>
        <v>0</v>
      </c>
      <c r="KL141" s="1">
        <f>IF($E141+$I141+$D$7&lt;=KL$22,0,IF(KL$22-$D$7&gt;=$E141,VLOOKUP($C141,Input!$A$8:$GZ$39,MATCH(KL$21,Input!$A$6:$GZ$6,0),FALSE),0)*$F141/$G141)*$D141</f>
        <v>0</v>
      </c>
      <c r="KM141" s="1">
        <f>IF($E141+$I141+$D$7&lt;=KM$22,0,IF(KM$22-$D$7&gt;=$E141,VLOOKUP($C141,Input!$A$8:$GZ$39,MATCH(KM$21,Input!$A$6:$GZ$6,0),FALSE),0)*$F141/$G141)*$D141</f>
        <v>0</v>
      </c>
      <c r="KN141" s="1">
        <f>IF($E141+$I141+$D$7&lt;=KN$22,0,IF(KN$22-$D$7&gt;=$E141,VLOOKUP($C141,Input!$A$8:$GZ$39,MATCH(KN$21,Input!$A$6:$GZ$6,0),FALSE),0)*$F141/$G141)*$D141</f>
        <v>0</v>
      </c>
      <c r="KO141" s="1">
        <f>IF($E141+$I141+$D$7&lt;=KO$22,0,IF(KO$22-$D$7&gt;=$E141,VLOOKUP($C141,Input!$A$8:$GZ$39,MATCH(KO$21,Input!$A$6:$GZ$6,0),FALSE),0)*$F141/$G141)*$D141</f>
        <v>0</v>
      </c>
      <c r="KP141" s="1">
        <f>IF($E141+$I141+$D$7&lt;=KP$22,0,IF(KP$22-$D$7&gt;=$E141,VLOOKUP($C141,Input!$A$8:$GZ$39,MATCH(KP$21,Input!$A$6:$GZ$6,0),FALSE),0)*$F141/$G141)*$D141</f>
        <v>0</v>
      </c>
      <c r="KQ141" s="1">
        <f>IF($E141+$I141+$D$7&lt;=KQ$22,0,IF(KQ$22-$D$7&gt;=$E141,VLOOKUP($C141,Input!$A$8:$GZ$39,MATCH(KQ$21,Input!$A$6:$GZ$6,0),FALSE),0)*$F141/$G141)*$D141</f>
        <v>0</v>
      </c>
      <c r="KR141" s="1">
        <f>IF($E141+$I141+$D$7&lt;=KR$22,0,IF(KR$22-$D$7&gt;=$E141,VLOOKUP($C141,Input!$A$8:$GZ$39,MATCH(KR$21,Input!$A$6:$GZ$6,0),FALSE),0)*$F141/$G141)*$D141</f>
        <v>0</v>
      </c>
      <c r="KS141" s="1">
        <f>IF($E141+$I141+$D$7&lt;=KS$22,0,IF(KS$22-$D$7&gt;=$E141,VLOOKUP($C141,Input!$A$8:$GZ$39,MATCH(KS$21,Input!$A$6:$GZ$6,0),FALSE),0)*$F141/$G141)*$D141</f>
        <v>0</v>
      </c>
      <c r="KT141" s="1">
        <f>IF($E141+$I141+$D$7&lt;=KT$22,0,IF(KT$22-$D$7&gt;=$E141,VLOOKUP($C141,Input!$A$8:$GZ$39,MATCH(KT$21,Input!$A$6:$GZ$6,0),FALSE),0)*$F141/$G141)*$D141</f>
        <v>0</v>
      </c>
      <c r="KU141" s="1">
        <f>IF($E141+$I141+$D$7&lt;=KU$22,0,IF(KU$22-$D$7&gt;=$E141,VLOOKUP($C141,Input!$A$8:$GZ$39,MATCH(KU$21,Input!$A$6:$GZ$6,0),FALSE),0)*$F141/$G141)*$D141</f>
        <v>0</v>
      </c>
      <c r="KV141" s="1">
        <f>IF($E141+$I141+$D$7&lt;=KV$22,0,IF(KV$22-$D$7&gt;=$E141,VLOOKUP($C141,Input!$A$8:$GZ$39,MATCH(KV$21,Input!$A$6:$GZ$6,0),FALSE),0)*$F141/$G141)*$D141</f>
        <v>0</v>
      </c>
      <c r="KW141" s="1">
        <f>IF($E141+$I141+$D$7&lt;=KW$22,0,IF(KW$22-$D$7&gt;=$E141,VLOOKUP($C141,Input!$A$8:$GZ$39,MATCH(KW$21,Input!$A$6:$GZ$6,0),FALSE),0)*$F141/$G141)*$D141</f>
        <v>0</v>
      </c>
      <c r="KY141" t="str">
        <f>VLOOKUP($C141,Input!$A$8:$HV$39,MATCH(KY$21,Input!$A$6:$HV$6,0),FALSE)</f>
        <v>$/kWh from "Main Tab" selection for depot charging and it is scaled to EIA cost projections</v>
      </c>
      <c r="KZ141" s="1">
        <f>IF($E141+$I141+$D$7&lt;=KZ$22,0,IF(KZ$22-$D$7&gt;=$E141,VLOOKUP($C141,Input!$A$8:$HV$39,MATCH(KZ$21,Input!$A$6:$HV$6,0),FALSE)/$G141*$F141,0))*$D141</f>
        <v>0</v>
      </c>
      <c r="LA141" s="1">
        <f>IF($E141+$I141+$D$7&lt;=LA$22,0,IF(LA$22-$D$7&gt;=$E141,VLOOKUP($C141,Input!$A$8:$HV$39,MATCH(LA$21,Input!$A$6:$HV$6,0),FALSE)/$G141*$F141,0))*$D141</f>
        <v>0</v>
      </c>
      <c r="LB141" s="1">
        <f>IF($E141+$I141+$D$7&lt;=LB$22,0,IF(LB$22-$D$7&gt;=$E141,VLOOKUP($C141,Input!$A$8:$HV$39,MATCH(LB$21,Input!$A$6:$HV$6,0),FALSE)/$G141*$F141,0))*$D141</f>
        <v>0</v>
      </c>
      <c r="LC141" s="1">
        <f>IF($E141+$I141+$D$7&lt;=LC$22,0,IF(LC$22-$D$7&gt;=$E141,VLOOKUP($C141,Input!$A$8:$HV$39,MATCH(LC$21,Input!$A$6:$HV$6,0),FALSE)/$G141*$F141,0))*$D141</f>
        <v>0</v>
      </c>
      <c r="LD141" s="1">
        <f>IF($E141+$I141+$D$7&lt;=LD$22,0,IF(LD$22-$D$7&gt;=$E141,VLOOKUP($C141,Input!$A$8:$HV$39,MATCH(LD$21,Input!$A$6:$HV$6,0),FALSE)/$G141*$F141,0))*$D141</f>
        <v>0</v>
      </c>
      <c r="LE141" s="1">
        <f>IF($E141+$I141+$D$7&lt;=LE$22,0,IF(LE$22-$D$7&gt;=$E141,VLOOKUP($C141,Input!$A$8:$HV$39,MATCH(LE$21,Input!$A$6:$HV$6,0),FALSE)/$G141*$F141,0))*$D141</f>
        <v>0</v>
      </c>
      <c r="LF141" s="1">
        <f>IF($E141+$I141+$D$7&lt;=LF$22,0,IF(LF$22-$D$7&gt;=$E141,VLOOKUP($C141,Input!$A$8:$HV$39,MATCH(LF$21,Input!$A$6:$HV$6,0),FALSE)/$G141*$F141,0))*$D141</f>
        <v>0</v>
      </c>
      <c r="LG141" s="1">
        <f>IF($E141+$I141+$D$7&lt;=LG$22,0,IF(LG$22-$D$7&gt;=$E141,VLOOKUP($C141,Input!$A$8:$HV$39,MATCH(LG$21,Input!$A$6:$HV$6,0),FALSE)/$G141*$F141,0))*$D141</f>
        <v>0</v>
      </c>
      <c r="LH141" s="1">
        <f>IF($E141+$I141+$D$7&lt;=LH$22,0,IF(LH$22-$D$7&gt;=$E141,VLOOKUP($C141,Input!$A$8:$HV$39,MATCH(LH$21,Input!$A$6:$HV$6,0),FALSE)/$G141*$F141,0))*$D141</f>
        <v>0</v>
      </c>
      <c r="LI141" s="1">
        <f>IF($E141+$I141+$D$7&lt;=LI$22,0,IF(LI$22-$D$7&gt;=$E141,VLOOKUP($C141,Input!$A$8:$HV$39,MATCH(LI$21,Input!$A$6:$HV$6,0),FALSE)/$G141*$F141,0))*$D141</f>
        <v>0</v>
      </c>
      <c r="LJ141" s="1">
        <f>IF($E141+$I141+$D$7&lt;=LJ$22,0,IF(LJ$22-$D$7&gt;=$E141,VLOOKUP($C141,Input!$A$8:$HV$39,MATCH(LJ$21,Input!$A$6:$HV$6,0),FALSE)/$G141*$F141,0))*$D141</f>
        <v>0</v>
      </c>
      <c r="LK141" s="1">
        <f>IF($E141+$I141+$D$7&lt;=LK$22,0,IF(LK$22-$D$7&gt;=$E141,VLOOKUP($C141,Input!$A$8:$HV$39,MATCH(LK$21,Input!$A$6:$HV$6,0),FALSE)/$G141*$F141,0))*$D141</f>
        <v>0</v>
      </c>
      <c r="LL141" s="1">
        <f>IF($E141+$I141+$D$7&lt;=LL$22,0,IF(LL$22-$D$7&gt;=$E141,VLOOKUP($C141,Input!$A$8:$HV$39,MATCH(LL$21,Input!$A$6:$HV$6,0),FALSE)/$G141*$F141,0))*$D141</f>
        <v>0</v>
      </c>
      <c r="LM141" s="1">
        <f>IF($E141+$I141+$D$7&lt;=LM$22,0,IF(LM$22-$D$7&gt;=$E141,VLOOKUP($C141,Input!$A$8:$HV$39,MATCH(LM$21,Input!$A$6:$HV$6,0),FALSE)/$G141*$F141,0))*$D141</f>
        <v>0</v>
      </c>
      <c r="LN141" s="1">
        <f>IF($E141+$I141+$D$7&lt;=LN$22,0,IF(LN$22-$D$7&gt;=$E141,VLOOKUP($C141,Input!$A$8:$HV$39,MATCH(LN$21,Input!$A$6:$HV$6,0),FALSE)/$G141*$F141,0))*$D141</f>
        <v>0</v>
      </c>
      <c r="LO141" s="1">
        <f>IF($E141+$I141+$D$7&lt;=LO$22,0,IF(LO$22-$D$7&gt;=$E141,VLOOKUP($C141,Input!$A$8:$HV$39,MATCH(LO$21,Input!$A$6:$HV$6,0),FALSE)/$G141*$F141,0))*$D141</f>
        <v>0</v>
      </c>
      <c r="LP141" s="1">
        <f>IF($E141+$I141+$D$7&lt;=LP$22,0,IF(LP$22-$D$7&gt;=$E141,VLOOKUP($C141,Input!$A$8:$HV$39,MATCH(LP$21,Input!$A$6:$HV$6,0),FALSE)/$G141*$F141,0))*$D141</f>
        <v>0</v>
      </c>
      <c r="LQ141" s="1">
        <f>IF($E141+$I141+$D$7&lt;=LQ$22,0,IF(LQ$22-$D$7&gt;=$E141,VLOOKUP($C141,Input!$A$8:$HV$39,MATCH(LQ$21,Input!$A$6:$HV$6,0),FALSE)/$G141*$F141,0))*$D141</f>
        <v>0</v>
      </c>
      <c r="LR141" s="1">
        <f>IF($E141+$I141+$D$7&lt;=LR$22,0,IF(LR$22-$D$7&gt;=$E141,VLOOKUP($C141,Input!$A$8:$HV$39,MATCH(LR$21,Input!$A$6:$HV$6,0),FALSE)/$G141*$F141,0))*$D141</f>
        <v>0</v>
      </c>
      <c r="LS141" s="1">
        <f>IF($E141+$I141+$D$7&lt;=LS$22,0,IF(LS$22-$D$7&gt;=$E141,VLOOKUP($C141,Input!$A$8:$HV$39,MATCH(LS$21,Input!$A$6:$HV$6,0),FALSE)/$G141*$F141,0))*$D141</f>
        <v>0</v>
      </c>
      <c r="LT141" s="1">
        <f>IF($E141+$I141+$D$7&lt;=LT$22,0,IF(LT$22-$D$7&gt;=$E141,VLOOKUP($C141,Input!$A$8:$HV$39,MATCH(LT$21,Input!$A$6:$HV$6,0),FALSE)/$G141*$F141,0))*$D141</f>
        <v>0</v>
      </c>
      <c r="LU141" s="1">
        <f>IF($E141+$I141+$D$7&lt;=LU$22,0,IF(LU$22-$D$7&gt;=$E141,VLOOKUP($C141,Input!$A$8:$HV$39,MATCH(LU$21,Input!$A$6:$HV$6,0),FALSE)/$G141*$F141,0))*$D141</f>
        <v>0</v>
      </c>
      <c r="LV141" s="1">
        <f>IF($E141+$I141+$D$7&lt;=LV$22,0,IF(LV$22-$D$7&gt;=$E141,VLOOKUP($C141,Input!$A$8:$HV$39,MATCH(LV$21,Input!$A$6:$HV$6,0),FALSE)/$G141*$F141,0))*$D141</f>
        <v>0</v>
      </c>
      <c r="LW141" s="1">
        <f>IF($E141+$I141+$D$7&lt;=LW$22,0,IF(LW$22-$D$7&gt;=$E141,VLOOKUP($C141,Input!$A$8:$HV$39,MATCH(LW$21,Input!$A$6:$HV$6,0),FALSE)/$G141*$F141,0))*$D141</f>
        <v>0</v>
      </c>
      <c r="LX141" s="1">
        <f>IF($E141+$I141+$D$7&lt;=LX$22,0,IF(LX$22-$D$7&gt;=$E141,VLOOKUP($C141,Input!$A$8:$HV$39,MATCH(LX$21,Input!$A$6:$HV$6,0),FALSE)/$G141*$F141,0))*$D141</f>
        <v>0</v>
      </c>
      <c r="LY141" s="1">
        <f>IF($E141+$I141+$D$7&lt;=LY$22,0,IF(LY$22-$D$7&gt;=$E141,VLOOKUP($C141,Input!$A$8:$HV$39,MATCH(LY$21,Input!$A$6:$HV$6,0),FALSE)/$G141*$F141,0))*$D141</f>
        <v>0</v>
      </c>
      <c r="LZ141" s="1">
        <f>IF($E141+$I141+$D$7&lt;=LZ$22,0,IF(LZ$22-$D$7&gt;=$E141,VLOOKUP($C141,Input!$A$8:$HV$39,MATCH(LZ$21,Input!$A$6:$HV$6,0),FALSE)/$G141*$F141,0))*$D141</f>
        <v>1214854.6652023364</v>
      </c>
      <c r="MA141" s="1">
        <f>IF($E141+$I141+$D$7&lt;=MA$22,0,IF(MA$22-$D$7&gt;=$E141,VLOOKUP($C141,Input!$A$8:$HV$39,MATCH(MA$21,Input!$A$6:$HV$6,0),FALSE)/$G141*$F141,0))*$D141</f>
        <v>1216817.5185755149</v>
      </c>
      <c r="MB141" s="1">
        <f>IF($E141+$I141+$D$7&lt;=MB$22,0,IF(MB$22-$D$7&gt;=$E141,VLOOKUP($C141,Input!$A$8:$HV$39,MATCH(MB$21,Input!$A$6:$HV$6,0),FALSE)/$G141*$F141,0))*$D141</f>
        <v>1218377.1567951422</v>
      </c>
      <c r="MC141" s="1">
        <f>IF($E141+$I141+$D$7&lt;=MC$22,0,IF(MC$22-$D$7&gt;=$E141,VLOOKUP($C141,Input!$A$8:$HV$39,MATCH(MC$21,Input!$A$6:$HV$6,0),FALSE)/$G141*$F141,0))*$D141</f>
        <v>1210389.9772478824</v>
      </c>
      <c r="MD141" s="1">
        <f>IF($E141+$I141+$D$7&lt;=MD$22,0,IF(MD$22-$D$7&gt;=$E141,VLOOKUP($C141,Input!$A$8:$HV$39,MATCH(MD$21,Input!$A$6:$HV$6,0),FALSE)/$G141*$F141,0))*$D141</f>
        <v>1204419.6614176952</v>
      </c>
      <c r="ME141" s="1">
        <f>IF($E141+$I141+$D$7&lt;=ME$22,0,IF(ME$22-$D$7&gt;=$E141,VLOOKUP($C141,Input!$A$8:$HV$39,MATCH(ME$21,Input!$A$6:$HV$6,0),FALSE)/$G141*$F141,0))*$D141</f>
        <v>1202919.9551004437</v>
      </c>
      <c r="MF141" s="1">
        <f>IF($E141+$I141+$D$7&lt;=MF$22,0,IF(MF$22-$D$7&gt;=$E141,VLOOKUP($C141,Input!$A$8:$HV$39,MATCH(MF$21,Input!$A$6:$HV$6,0),FALSE)/$G141*$F141,0))*$D141</f>
        <v>1201778.6702121</v>
      </c>
      <c r="MG141" s="1">
        <f>IF($E141+$I141+$D$7&lt;=MG$22,0,IF(MG$22-$D$7&gt;=$E141,VLOOKUP($C141,Input!$A$8:$HV$39,MATCH(MG$21,Input!$A$6:$HV$6,0),FALSE)/$G141*$F141,0))*$D141</f>
        <v>1195281.6938358189</v>
      </c>
      <c r="MH141" s="1">
        <f>IF($E141+$I141+$D$7&lt;=MH$22,0,IF(MH$22-$D$7&gt;=$E141,VLOOKUP($C141,Input!$A$8:$HV$39,MATCH(MH$21,Input!$A$6:$HV$6,0),FALSE)/$G141*$F141,0))*$D141</f>
        <v>1189511.3977451532</v>
      </c>
      <c r="MI141" s="1">
        <f>IF($E141+$I141+$D$7&lt;=MI$22,0,IF(MI$22-$D$7&gt;=$E141,VLOOKUP($C141,Input!$A$8:$HV$39,MATCH(MI$21,Input!$A$6:$HV$6,0),FALSE)/$G141*$F141,0))*$D141</f>
        <v>1185659.0657940146</v>
      </c>
      <c r="MJ141" s="1">
        <f>IF($E141+$I141+$D$7&lt;=MJ$22,0,IF(MJ$22-$D$7&gt;=$E141,VLOOKUP($C141,Input!$A$8:$HV$39,MATCH(MJ$21,Input!$A$6:$HV$6,0),FALSE)/$G141*$F141,0))*$D141</f>
        <v>1179119.9460680548</v>
      </c>
      <c r="MK141" s="1">
        <f>IF($E141+$I141+$D$7&lt;=MK$22,0,IF(MK$22-$D$7&gt;=$E141,VLOOKUP($C141,Input!$A$8:$HV$39,MATCH(MK$21,Input!$A$6:$HV$6,0),FALSE)/$G141*$F141,0))*$D141</f>
        <v>1174792.9582255529</v>
      </c>
      <c r="ML141" s="1">
        <f>IF($E141+$I141+$D$7&lt;=ML$22,0,IF(ML$22-$D$7&gt;=$E141,VLOOKUP($C141,Input!$A$8:$HV$39,MATCH(ML$21,Input!$A$6:$HV$6,0),FALSE)/$G141*$F141,0))*$D141</f>
        <v>1169710.8284131202</v>
      </c>
      <c r="MM141" s="1">
        <f>IF($E141+$I141+$D$7&lt;=MM$22,0,IF(MM$22-$D$7&gt;=$E141,VLOOKUP($C141,Input!$A$8:$HV$39,MATCH(MM$21,Input!$A$6:$HV$6,0),FALSE)/$G141*$F141,0))*$D141</f>
        <v>1164349.2153667009</v>
      </c>
      <c r="MN141" s="1">
        <f>IF($E141+$I141+$D$7&lt;=MN$22,0,IF(MN$22-$D$7&gt;=$E141,VLOOKUP($C141,Input!$A$8:$HV$39,MATCH(MN$21,Input!$A$6:$HV$6,0),FALSE)/$G141*$F141,0))*$D141</f>
        <v>0</v>
      </c>
      <c r="MO141" s="1">
        <f>IF($E141+$I141+$D$7&lt;=MO$22,0,IF(MO$22-$D$7&gt;=$E141,VLOOKUP($C141,Input!$A$8:$HV$39,MATCH(MO$21,Input!$A$6:$HV$6,0),FALSE)/$G141*$F141,0))*$D141</f>
        <v>0</v>
      </c>
      <c r="MP141" s="1">
        <f>IF($E141+$I141+$D$7&lt;=MP$22,0,IF(MP$22-$D$7&gt;=$E141,VLOOKUP($C141,Input!$A$8:$HV$39,MATCH(MP$21,Input!$A$6:$HV$6,0),FALSE)/$G141*$F141,0))*$D141</f>
        <v>0</v>
      </c>
      <c r="MQ141" s="1">
        <f>IF($E141+$I141+$D$7&lt;=MQ$22,0,IF(MQ$22-$D$7&gt;=$E141,VLOOKUP($C141,Input!$A$8:$HV$39,MATCH(MQ$21,Input!$A$6:$HV$6,0),FALSE)/$G141*$F141,0))*$D141</f>
        <v>0</v>
      </c>
      <c r="MR141" s="1">
        <f>IF($E141+$I141+$D$7&lt;=MR$22,0,IF(MR$22-$D$7&gt;=$E141,VLOOKUP($C141,Input!$A$8:$HV$39,MATCH(MR$21,Input!$A$6:$HV$6,0),FALSE)/$G141*$F141,0))*$D141</f>
        <v>0</v>
      </c>
      <c r="MS141" s="1">
        <f>IF($E141+$I141+$D$7&lt;=MS$22,0,IF(MS$22-$D$7&gt;=$E141,VLOOKUP($C141,Input!$A$8:$HV$39,MATCH(MS$21,Input!$A$6:$HV$6,0),FALSE)/$G141*$F141,0))*$D141</f>
        <v>0</v>
      </c>
      <c r="MT141" s="1">
        <f>IF($E141+$I141+$D$7&lt;=MT$22,0,IF(MT$22-$D$7&gt;=$E141,VLOOKUP($C141,Input!$A$8:$HV$39,MATCH(MT$21,Input!$A$6:$HV$6,0),FALSE)/$G141*$F141,0))*$D141</f>
        <v>0</v>
      </c>
      <c r="MU141" s="1">
        <f>IF($E141+$I141+$D$7&lt;=MU$22,0,IF(MU$22-$D$7&gt;=$E141,VLOOKUP($C141,Input!$A$8:$HV$39,MATCH(MU$21,Input!$A$6:$HV$6,0),FALSE)/$G141*$F141,0))*$D141</f>
        <v>0</v>
      </c>
      <c r="MV141" s="1">
        <f>IF($E141+$I141+$D$7&lt;=MV$22,0,IF(MV$22-$D$7&gt;=$E141,VLOOKUP($C141,Input!$A$8:$HV$39,MATCH(MV$21,Input!$A$6:$HV$6,0),FALSE)/$G141*$F141,0))*$D141</f>
        <v>0</v>
      </c>
      <c r="MW141" s="1">
        <f>IF($E141+$I141+$D$7&lt;=MW$22,0,IF(MW$22-$D$7&gt;=$E141,VLOOKUP($C141,Input!$A$8:$HV$39,MATCH(MW$21,Input!$A$6:$HV$6,0),FALSE)/$G141*$F141,0))*$D141</f>
        <v>0</v>
      </c>
      <c r="MX141" s="1">
        <f>IF($E141+$I141+$D$7&lt;=MX$22,0,IF(MX$22-$D$7&gt;=$E141,VLOOKUP($C141,Input!$A$8:$HV$39,MATCH(MX$21,Input!$A$6:$HV$6,0),FALSE)/$G141*$F141,0))*$D141</f>
        <v>0</v>
      </c>
      <c r="MZ141" t="str">
        <f>VLOOKUP($C141,Input!$A$8:$HV$39,MATCH(MZ$21,Input!$A$6:$HV$6,0),FALSE)</f>
        <v>Electricity LCFS Credit ($/kWh)</v>
      </c>
      <c r="NA141" s="1">
        <f>IF($E141+$I141+$D$7&lt;=NA$22,0,IF(NA$22-$D$7&gt;=$E141,-VLOOKUP($C141,Input!$A$8:$HV$39,MATCH(NA$21,Input!$A$6:$HV$6,0),FALSE)/$G141*$F141,0))*$D141*$G$4/100</f>
        <v>0</v>
      </c>
      <c r="NB141" s="1">
        <f>IF($E141+$I141+$D$7&lt;=NB$22,0,IF(NB$22-$D$7&gt;=$E141,-VLOOKUP($C141,Input!$A$8:$HV$39,MATCH(NB$21,Input!$A$6:$HV$6,0),FALSE)/$G141*$F141,0))*$D141*$G$4/100</f>
        <v>0</v>
      </c>
      <c r="NC141" s="1">
        <f>IF($E141+$I141+$D$7&lt;=NC$22,0,IF(NC$22-$D$7&gt;=$E141,-VLOOKUP($C141,Input!$A$8:$HV$39,MATCH(NC$21,Input!$A$6:$HV$6,0),FALSE)/$G141*$F141,0))*$D141*$G$4/100</f>
        <v>0</v>
      </c>
      <c r="ND141" s="1">
        <f>IF($E141+$I141+$D$7&lt;=ND$22,0,IF(ND$22-$D$7&gt;=$E141,-VLOOKUP($C141,Input!$A$8:$HV$39,MATCH(ND$21,Input!$A$6:$HV$6,0),FALSE)/$G141*$F141,0))*$D141*$G$4/100</f>
        <v>0</v>
      </c>
      <c r="NE141" s="1">
        <f>IF($E141+$I141+$D$7&lt;=NE$22,0,IF(NE$22-$D$7&gt;=$E141,-VLOOKUP($C141,Input!$A$8:$HV$39,MATCH(NE$21,Input!$A$6:$HV$6,0),FALSE)/$G141*$F141,0))*$D141*$G$4/100</f>
        <v>0</v>
      </c>
      <c r="NF141" s="1">
        <f>IF($E141+$I141+$D$7&lt;=NF$22,0,IF(NF$22-$D$7&gt;=$E141,-VLOOKUP($C141,Input!$A$8:$HV$39,MATCH(NF$21,Input!$A$6:$HV$6,0),FALSE)/$G141*$F141,0))*$D141*$G$4/100</f>
        <v>0</v>
      </c>
      <c r="NG141" s="1">
        <f>IF($E141+$I141+$D$7&lt;=NG$22,0,IF(NG$22-$D$7&gt;=$E141,-VLOOKUP($C141,Input!$A$8:$HV$39,MATCH(NG$21,Input!$A$6:$HV$6,0),FALSE)/$G141*$F141,0))*$D141*$G$4/100</f>
        <v>0</v>
      </c>
      <c r="NH141" s="1">
        <f>IF($E141+$I141+$D$7&lt;=NH$22,0,IF(NH$22-$D$7&gt;=$E141,-VLOOKUP($C141,Input!$A$8:$HV$39,MATCH(NH$21,Input!$A$6:$HV$6,0),FALSE)/$G141*$F141,0))*$D141*$G$4/100</f>
        <v>0</v>
      </c>
      <c r="NI141" s="1">
        <f>IF($E141+$I141+$D$7&lt;=NI$22,0,IF(NI$22-$D$7&gt;=$E141,-VLOOKUP($C141,Input!$A$8:$HV$39,MATCH(NI$21,Input!$A$6:$HV$6,0),FALSE)/$G141*$F141,0))*$D141*$G$4/100</f>
        <v>0</v>
      </c>
      <c r="NJ141" s="1">
        <f>IF($E141+$I141+$D$7&lt;=NJ$22,0,IF(NJ$22-$D$7&gt;=$E141,-VLOOKUP($C141,Input!$A$8:$HV$39,MATCH(NJ$21,Input!$A$6:$HV$6,0),FALSE)/$G141*$F141,0))*$D141*$G$4/100</f>
        <v>0</v>
      </c>
      <c r="NK141" s="1">
        <f>IF($E141+$I141+$D$7&lt;=NK$22,0,IF(NK$22-$D$7&gt;=$E141,-VLOOKUP($C141,Input!$A$8:$HV$39,MATCH(NK$21,Input!$A$6:$HV$6,0),FALSE)/$G141*$F141,0))*$D141*$G$4/100</f>
        <v>-992792.32416000008</v>
      </c>
      <c r="NL141" s="1">
        <f>IF($E141+$I141+$D$7&lt;=NL$22,0,IF(NL$22-$D$7&gt;=$E141,-VLOOKUP($C141,Input!$A$8:$HV$39,MATCH(NL$21,Input!$A$6:$HV$6,0),FALSE)/$G141*$F141,0))*$D141*$G$4/100</f>
        <v>-992792.32416000008</v>
      </c>
      <c r="NM141" s="1">
        <f>IF($E141+$I141+$D$7&lt;=NM$22,0,IF(NM$22-$D$7&gt;=$E141,-VLOOKUP($C141,Input!$A$8:$HV$39,MATCH(NM$21,Input!$A$6:$HV$6,0),FALSE)/$G141*$F141,0))*$D141*$G$4/100</f>
        <v>-992792.32416000008</v>
      </c>
      <c r="NN141" s="1">
        <f>IF($E141+$I141+$D$7&lt;=NN$22,0,IF(NN$22-$D$7&gt;=$E141,-VLOOKUP($C141,Input!$A$8:$HV$39,MATCH(NN$21,Input!$A$6:$HV$6,0),FALSE)/$G141*$F141,0))*$D141*$G$4/100</f>
        <v>-992792.32416000008</v>
      </c>
      <c r="NO141" s="1">
        <f>IF($E141+$I141+$D$7&lt;=NO$22,0,IF(NO$22-$D$7&gt;=$E141,-VLOOKUP($C141,Input!$A$8:$HV$39,MATCH(NO$21,Input!$A$6:$HV$6,0),FALSE)/$G141*$F141,0))*$D141*$G$4/100</f>
        <v>-992792.32416000008</v>
      </c>
      <c r="NP141" s="1">
        <f>IF($E141+$I141+$D$7&lt;=NP$22,0,IF(NP$22-$D$7&gt;=$E141,-VLOOKUP($C141,Input!$A$8:$HV$39,MATCH(NP$21,Input!$A$6:$HV$6,0),FALSE)/$G141*$F141,0))*$D141*$G$4/100</f>
        <v>-992792.32416000008</v>
      </c>
      <c r="NQ141" s="1">
        <f>IF($E141+$I141+$D$7&lt;=NQ$22,0,IF(NQ$22-$D$7&gt;=$E141,-VLOOKUP($C141,Input!$A$8:$HV$39,MATCH(NQ$21,Input!$A$6:$HV$6,0),FALSE)/$G141*$F141,0))*$D141*$G$4/100</f>
        <v>-992792.32416000008</v>
      </c>
      <c r="NR141" s="1">
        <f>IF($E141+$I141+$D$7&lt;=NR$22,0,IF(NR$22-$D$7&gt;=$E141,-VLOOKUP($C141,Input!$A$8:$HV$39,MATCH(NR$21,Input!$A$6:$HV$6,0),FALSE)/$G141*$F141,0))*$D141*$G$4/100</f>
        <v>-992792.32416000008</v>
      </c>
      <c r="NS141" s="1">
        <f>IF($E141+$I141+$D$7&lt;=NS$22,0,IF(NS$22-$D$7&gt;=$E141,-VLOOKUP($C141,Input!$A$8:$HV$39,MATCH(NS$21,Input!$A$6:$HV$6,0),FALSE)/$G141*$F141,0))*$D141*$G$4/100</f>
        <v>-992792.32416000008</v>
      </c>
      <c r="NT141" s="1">
        <f>IF($E141+$I141+$D$7&lt;=NT$22,0,IF(NT$22-$D$7&gt;=$E141,-VLOOKUP($C141,Input!$A$8:$HV$39,MATCH(NT$21,Input!$A$6:$HV$6,0),FALSE)/$G141*$F141,0))*$D141*$G$4/100</f>
        <v>-992792.32416000008</v>
      </c>
      <c r="NU141" s="1">
        <f>IF($E141+$I141+$D$7&lt;=NU$22,0,IF(NU$22-$D$7&gt;=$E141,-VLOOKUP($C141,Input!$A$8:$HV$39,MATCH(NU$21,Input!$A$6:$HV$6,0),FALSE)/$G141*$F141,0))*$D141*$G$4/100</f>
        <v>-992792.32416000008</v>
      </c>
      <c r="NV141" s="1">
        <f>IF($E141+$I141+$D$7&lt;=NV$22,0,IF(NV$22-$D$7&gt;=$E141,-VLOOKUP($C141,Input!$A$8:$HV$39,MATCH(NV$21,Input!$A$6:$HV$6,0),FALSE)/$G141*$F141,0))*$D141*$G$4/100</f>
        <v>-992792.32416000008</v>
      </c>
      <c r="NW141" s="1">
        <f>IF($E141+$I141+$D$7&lt;=NW$22,0,IF(NW$22-$D$7&gt;=$E141,-VLOOKUP($C141,Input!$A$8:$HV$39,MATCH(NW$21,Input!$A$6:$HV$6,0),FALSE)/$G141*$F141,0))*$D141*$G$4/100</f>
        <v>-992792.32416000008</v>
      </c>
      <c r="NX141" s="1">
        <f>IF($E141+$I141+$D$7&lt;=NX$22,0,IF(NX$22-$D$7&gt;=$E141,-VLOOKUP($C141,Input!$A$8:$HV$39,MATCH(NX$21,Input!$A$6:$HV$6,0),FALSE)/$G141*$F141,0))*$D141*$G$4/100</f>
        <v>-992792.32416000008</v>
      </c>
      <c r="NY141" s="1">
        <f>IF($E141+$I141+$D$7&lt;=NY$22,0,IF(NY$22-$D$7&gt;=$E141,-VLOOKUP($C141,Input!$A$8:$HV$39,MATCH(NY$21,Input!$A$6:$HV$6,0),FALSE)/$G141*$F141,0))*$D141*$G$4/100</f>
        <v>0</v>
      </c>
      <c r="NZ141" s="1">
        <f>IF($E141+$I141+$D$7&lt;=NZ$22,0,IF(NZ$22-$D$7&gt;=$E141,-VLOOKUP($C141,Input!$A$8:$HV$39,MATCH(NZ$21,Input!$A$6:$HV$6,0),FALSE)/$G141*$F141,0))*$D141*$G$4/100</f>
        <v>0</v>
      </c>
      <c r="OA141" s="1">
        <f>IF($E141+$I141+$D$7&lt;=OA$22,0,IF(OA$22-$D$7&gt;=$E141,-VLOOKUP($C141,Input!$A$8:$HV$39,MATCH(OA$21,Input!$A$6:$HV$6,0),FALSE)/$G141*$F141,0))*$D141*$G$4/100</f>
        <v>0</v>
      </c>
      <c r="OB141" s="1">
        <f>IF($E141+$I141+$D$7&lt;=OB$22,0,IF(OB$22-$D$7&gt;=$E141,-VLOOKUP($C141,Input!$A$8:$HV$39,MATCH(OB$21,Input!$A$6:$HV$6,0),FALSE)/$G141*$F141,0))*$D141*$G$4/100</f>
        <v>0</v>
      </c>
      <c r="OC141" s="1">
        <f>IF($E141+$I141+$D$7&lt;=OC$22,0,IF(OC$22-$D$7&gt;=$E141,-VLOOKUP($C141,Input!$A$8:$HV$39,MATCH(OC$21,Input!$A$6:$HV$6,0),FALSE)/$G141*$F141,0))*$D141*$G$4/100</f>
        <v>0</v>
      </c>
      <c r="OD141" s="1">
        <f>IF($E141+$I141+$D$7&lt;=OD$22,0,IF(OD$22-$D$7&gt;=$E141,-VLOOKUP($C141,Input!$A$8:$HV$39,MATCH(OD$21,Input!$A$6:$HV$6,0),FALSE)/$G141*$F141,0))*$D141*$G$4/100</f>
        <v>0</v>
      </c>
      <c r="OE141" s="1">
        <f>IF($E141+$I141+$D$7&lt;=OE$22,0,IF(OE$22-$D$7&gt;=$E141,-VLOOKUP($C141,Input!$A$8:$HV$39,MATCH(OE$21,Input!$A$6:$HV$6,0),FALSE)/$G141*$F141,0))*$D141*$G$4/100</f>
        <v>0</v>
      </c>
      <c r="OF141" s="1">
        <f>IF($E141+$I141+$D$7&lt;=OF$22,0,IF(OF$22-$D$7&gt;=$E141,-VLOOKUP($C141,Input!$A$8:$HV$39,MATCH(OF$21,Input!$A$6:$HV$6,0),FALSE)/$G141*$F141,0))*$D141*$G$4/100</f>
        <v>0</v>
      </c>
      <c r="OG141" s="1">
        <f>IF($E141+$I141+$D$7&lt;=OG$22,0,IF(OG$22-$D$7&gt;=$E141,-VLOOKUP($C141,Input!$A$8:$HV$39,MATCH(OG$21,Input!$A$6:$HV$6,0),FALSE)/$G141*$F141,0))*$D141*$G$4/100</f>
        <v>0</v>
      </c>
      <c r="OH141" s="1">
        <f>IF($E141+$I141+$D$7&lt;=OH$22,0,IF(OH$22-$D$7&gt;=$E141,-VLOOKUP($C141,Input!$A$8:$HV$39,MATCH(OH$21,Input!$A$6:$HV$6,0),FALSE)/$G141*$F141,0))*$D141*$G$4/100</f>
        <v>0</v>
      </c>
      <c r="OI141" s="1">
        <f>IF($E141+$I141+$D$7&lt;=OI$22,0,IF(OI$22-$D$7&gt;=$E141,-VLOOKUP($C141,Input!$A$8:$HV$39,MATCH(OI$21,Input!$A$6:$HV$6,0),FALSE)/$G141*$F141,0))*$D141*$G$4/100</f>
        <v>0</v>
      </c>
      <c r="OK141" t="str">
        <f>VLOOKUP($C141,Input!$A$8:$HW$39,MATCH(OK$21,Input!$A$6:$HW$6,0),FALSE)</f>
        <v>Charger Inspection Maint ($/year)</v>
      </c>
      <c r="OL141" s="1">
        <f>IF($E141+$I141+$D$7&lt;=OL$22,0,IF(OL$22-$D$7&gt;=$E141,IF(COUNTIF($KZ141:LP141,"&gt;0")&gt;0,VLOOKUP($C141,Input!$A$8:$HV$21,MATCH($OK$21+COUNTIF($KZ141:LP141,"&gt;0"),Input!$A$6:$HV$6,0),FALSE),0),0))*$D141</f>
        <v>0</v>
      </c>
      <c r="OM141" s="1">
        <f>IF($E141+$I141+$D$7&lt;=OM$22,0,IF(OM$22-$D$7&gt;=$E141,IF(COUNTIF($KZ141:LQ141,"&gt;0")&gt;0,VLOOKUP($C141,Input!$A$8:$HV$21,MATCH($OK$21+COUNTIF($KZ141:LQ141,"&gt;0"),Input!$A$6:$HV$6,0),FALSE),0),0))*$D141</f>
        <v>0</v>
      </c>
      <c r="ON141" s="1">
        <f>IF($E141+$I141+$D$7&lt;=ON$22,0,IF(ON$22-$D$7&gt;=$E141,IF(COUNTIF($KZ141:LR141,"&gt;0")&gt;0,VLOOKUP($C141,Input!$A$8:$HV$21,MATCH($OK$21+COUNTIF($KZ141:LR141,"&gt;0"),Input!$A$6:$HV$6,0),FALSE),0),0))*$D141</f>
        <v>0</v>
      </c>
      <c r="OO141" s="1">
        <f>IF($E141+$I141+$D$7&lt;=OO$22,0,IF(OO$22-$D$7&gt;=$E141,IF(COUNTIF($KZ141:LS141,"&gt;0")&gt;0,VLOOKUP($C141,Input!$A$8:$HV$21,MATCH($OK$21+COUNTIF($KZ141:LS141,"&gt;0"),Input!$A$6:$HV$6,0),FALSE),0),0))*$D141</f>
        <v>0</v>
      </c>
      <c r="OP141" s="1">
        <f>IF($E141+$I141+$D$7&lt;=OP$22,0,IF(OP$22-$D$7&gt;=$E141,IF(COUNTIF($KZ141:LT141,"&gt;0")&gt;0,VLOOKUP($C141,Input!$A$8:$HV$21,MATCH($OK$21+COUNTIF($KZ141:LT141,"&gt;0"),Input!$A$6:$HV$6,0),FALSE),0),0))*$D141</f>
        <v>0</v>
      </c>
      <c r="OQ141" s="1">
        <f>IF($E141+$I141+$D$7&lt;=OQ$22,0,IF(OQ$22-$D$7&gt;=$E141,IF(COUNTIF($KZ141:LU141,"&gt;0")&gt;0,VLOOKUP($C141,Input!$A$8:$HV$21,MATCH($OK$21+COUNTIF($KZ141:LU141,"&gt;0"),Input!$A$6:$HV$6,0),FALSE),0),0))*$D141</f>
        <v>0</v>
      </c>
      <c r="OR141" s="1">
        <f>IF($E141+$I141+$D$7&lt;=OR$22,0,IF(OR$22-$D$7&gt;=$E141,IF(COUNTIF($KZ141:LV141,"&gt;0")&gt;0,VLOOKUP($C141,Input!$A$8:$HV$21,MATCH($OK$21+COUNTIF($KZ141:LV141,"&gt;0"),Input!$A$6:$HV$6,0),FALSE),0),0))*$D141</f>
        <v>0</v>
      </c>
      <c r="OS141" s="1">
        <f>IF($E141+$I141+$D$7&lt;=OS$22,0,IF(OS$22-$D$7&gt;=$E141,IF(COUNTIF($KZ141:LW141,"&gt;0")&gt;0,VLOOKUP($C141,Input!$A$8:$HV$21,MATCH($OK$21+COUNTIF($KZ141:LW141,"&gt;0"),Input!$A$6:$HV$6,0),FALSE),0),0))*$D141</f>
        <v>0</v>
      </c>
      <c r="OT141" s="1">
        <f>IF($E141+$I141+$D$7&lt;=OT$22,0,IF(OT$22-$D$7&gt;=$E141,IF(COUNTIF($KZ141:LX141,"&gt;0")&gt;0,VLOOKUP($C141,Input!$A$8:$HV$21,MATCH($OK$21+COUNTIF($KZ141:LX141,"&gt;0"),Input!$A$6:$HV$6,0),FALSE),0),0))*$D141</f>
        <v>0</v>
      </c>
      <c r="OU141" s="1">
        <f>IF($E141+$I141+$D$7&lt;=OU$22,0,IF(OU$22-$D$7&gt;=$E141,IF(COUNTIF($KZ141:LY141,"&gt;0")&gt;0,VLOOKUP($C141,Input!$A$8:$HV$21,MATCH($OK$21+COUNTIF($KZ141:LY141,"&gt;0"),Input!$A$6:$HV$6,0),FALSE),0),0))*$D141</f>
        <v>0</v>
      </c>
      <c r="OV141" s="1">
        <f>IF($E141+$I141+$D$7&lt;=OV$22,0,IF(OV$22-$D$7&gt;=$E141,IF(COUNTIF($KZ141:LZ141,"&gt;0")&gt;0,VLOOKUP($C141,Input!$A$8:$HV$21,MATCH($OK$21+COUNTIF($KZ141:LZ141,"&gt;0"),Input!$A$6:$HV$6,0),FALSE),0),0))*$D141</f>
        <v>58500</v>
      </c>
      <c r="OW141" s="1">
        <f>IF($E141+$I141+$D$7&lt;=OW$22,0,IF(OW$22-$D$7&gt;=$E141,IF(COUNTIF($KZ141:MA141,"&gt;0")&gt;0,VLOOKUP($C141,Input!$A$8:$HV$21,MATCH($OK$21+COUNTIF($KZ141:MA141,"&gt;0"),Input!$A$6:$HV$6,0),FALSE),0),0))*$D141</f>
        <v>58500</v>
      </c>
      <c r="OX141" s="1">
        <f>IF($E141+$I141+$D$7&lt;=OX$22,0,IF(OX$22-$D$7&gt;=$E141,IF(COUNTIF($KZ141:MB141,"&gt;0")&gt;0,VLOOKUP($C141,Input!$A$8:$HV$21,MATCH($OK$21+COUNTIF($KZ141:MB141,"&gt;0"),Input!$A$6:$HV$6,0),FALSE),0),0))*$D141</f>
        <v>58500</v>
      </c>
      <c r="OY141" s="1">
        <f>IF($E141+$I141+$D$7&lt;=OY$22,0,IF(OY$22-$D$7&gt;=$E141,IF(COUNTIF($KZ141:MC141,"&gt;0")&gt;0,VLOOKUP($C141,Input!$A$8:$HV$21,MATCH($OK$21+COUNTIF($KZ141:MC141,"&gt;0"),Input!$A$6:$HV$6,0),FALSE),0),0))*$D141</f>
        <v>58500</v>
      </c>
      <c r="OZ141" s="1">
        <f>IF($E141+$I141+$D$7&lt;=OZ$22,0,IF(OZ$22-$D$7&gt;=$E141,IF(COUNTIF($KZ141:MD141,"&gt;0")&gt;0,VLOOKUP($C141,Input!$A$8:$HV$21,MATCH($OK$21+COUNTIF($KZ141:MD141,"&gt;0"),Input!$A$6:$HV$6,0),FALSE),0),0))*$D141</f>
        <v>58500</v>
      </c>
      <c r="PA141" s="1">
        <f>IF($E141+$I141+$D$7&lt;=PA$22,0,IF(PA$22-$D$7&gt;=$E141,IF(COUNTIF($KZ141:ME141,"&gt;0")&gt;0,VLOOKUP($C141,Input!$A$8:$HV$21,MATCH($OK$21+COUNTIF($KZ141:ME141,"&gt;0"),Input!$A$6:$HV$6,0),FALSE),0),0))*$D141</f>
        <v>58500</v>
      </c>
      <c r="PB141" s="1">
        <f>IF($E141+$I141+$D$7&lt;=PB$22,0,IF(PB$22-$D$7&gt;=$E141,IF(COUNTIF($KZ141:MF141,"&gt;0")&gt;0,VLOOKUP($C141,Input!$A$8:$HV$21,MATCH($OK$21+COUNTIF($KZ141:MF141,"&gt;0"),Input!$A$6:$HV$6,0),FALSE),0),0))*$D141</f>
        <v>58500</v>
      </c>
      <c r="PC141" s="1">
        <f>IF($E141+$I141+$D$7&lt;=PC$22,0,IF(PC$22-$D$7&gt;=$E141,IF(COUNTIF($KZ141:MG141,"&gt;0")&gt;0,VLOOKUP($C141,Input!$A$8:$HV$21,MATCH($OK$21+COUNTIF($KZ141:MG141,"&gt;0"),Input!$A$6:$HV$6,0),FALSE),0),0))*$D141</f>
        <v>58500</v>
      </c>
      <c r="PD141" s="1">
        <f>IF($E141+$I141+$D$7&lt;=PD$22,0,IF(PD$22-$D$7&gt;=$E141,IF(COUNTIF($KZ141:MH141,"&gt;0")&gt;0,VLOOKUP($C141,Input!$A$8:$HV$21,MATCH($OK$21+COUNTIF($KZ141:MH141,"&gt;0"),Input!$A$6:$HV$6,0),FALSE),0),0))*$D141</f>
        <v>58500</v>
      </c>
      <c r="PE141" s="1">
        <f>IF($E141+$I141+$D$7&lt;=PE$22,0,IF(PE$22-$D$7&gt;=$E141,IF(COUNTIF($KZ141:MI141,"&gt;0")&gt;0,VLOOKUP($C141,Input!$A$8:$HV$21,MATCH($OK$21+COUNTIF($KZ141:MI141,"&gt;0"),Input!$A$6:$HV$6,0),FALSE),0),0))*$D141</f>
        <v>58500</v>
      </c>
      <c r="PF141" s="1">
        <f>IF($E141+$I141+$D$7&lt;=PF$22,0,IF(PF$22-$D$7&gt;=$E141,IF(COUNTIF($KZ141:MJ141,"&gt;0")&gt;0,VLOOKUP($C141,Input!$A$8:$HV$21,MATCH($OK$21+COUNTIF($KZ141:MJ141,"&gt;0"),Input!$A$6:$HV$6,0),FALSE),0),0))*$D141</f>
        <v>58500</v>
      </c>
      <c r="PG141" s="1">
        <f>IF($E141+$I141+$D$7&lt;=PG$22,0,IF(PG$22-$D$7&gt;=$E141,IF(COUNTIF($KZ141:MK141,"&gt;0")&gt;0,VLOOKUP($C141,Input!$A$8:$HV$21,MATCH($OK$21+COUNTIF($KZ141:MK141,"&gt;0"),Input!$A$6:$HV$6,0),FALSE),0),0))*$D141</f>
        <v>58500</v>
      </c>
      <c r="PH141" s="1">
        <f>IF($E141+$I141+$D$7&lt;=PH$22,0,IF(PH$22-$D$7&gt;=$E141,IF(COUNTIF($KZ141:ML141,"&gt;0")&gt;0,VLOOKUP($C141,Input!$A$8:$HV$21,MATCH($OK$21+COUNTIF($KZ141:ML141,"&gt;0"),Input!$A$6:$HV$6,0),FALSE),0),0))*$D141</f>
        <v>58500</v>
      </c>
      <c r="PI141" s="1">
        <f>IF($E141+$I141+$D$7&lt;=PI$22,0,IF(PI$22-$D$7&gt;=$E141,IF(COUNTIF($KZ141:MM141,"&gt;0")&gt;0,VLOOKUP($C141,Input!$A$8:$HV$21,MATCH($OK$21+COUNTIF($KZ141:MM141,"&gt;0"),Input!$A$6:$HV$6,0),FALSE),0),0))*$D141</f>
        <v>58500</v>
      </c>
      <c r="PJ141" s="1">
        <f>IF($E141+$I141+$D$7&lt;=PJ$22,0,IF(PJ$22-$D$7&gt;=$E141,IF(COUNTIF($KZ141:MN141,"&gt;0")&gt;0,VLOOKUP($C141,Input!$A$8:$HV$21,MATCH($OK$21+COUNTIF($KZ141:MN141,"&gt;0"),Input!$A$6:$HV$6,0),FALSE),0),0))*$D141</f>
        <v>0</v>
      </c>
      <c r="PK141" s="1">
        <f>IF($E141+$I141+$D$7&lt;=PK$22,0,IF(PK$22-$D$7&gt;=$E141,IF(COUNTIF($KZ141:MO141,"&gt;0")&gt;0,VLOOKUP($C141,Input!$A$8:$HV$21,MATCH($OK$21+COUNTIF($KZ141:MO141,"&gt;0"),Input!$A$6:$HV$6,0),FALSE),0),0))*$D141</f>
        <v>0</v>
      </c>
      <c r="PL141" s="1">
        <f>IF($E141+$I141+$D$7&lt;=PL$22,0,IF(PL$22-$D$7&gt;=$E141,IF(COUNTIF($KZ141:MP141,"&gt;0")&gt;0,VLOOKUP($C141,Input!$A$8:$HV$21,MATCH($OK$21+COUNTIF($KZ141:MP141,"&gt;0"),Input!$A$6:$HV$6,0),FALSE),0),0))*$D141</f>
        <v>0</v>
      </c>
      <c r="PM141" s="1">
        <f>IF($E141+$I141+$D$7&lt;=PM$22,0,IF(PM$22-$D$7&gt;=$E141,IF(COUNTIF($KZ141:MQ141,"&gt;0")&gt;0,VLOOKUP($C141,Input!$A$8:$HV$21,MATCH($OK$21+COUNTIF($KZ141:MQ141,"&gt;0"),Input!$A$6:$HV$6,0),FALSE),0),0))*$D141</f>
        <v>0</v>
      </c>
      <c r="PN141" s="1">
        <f>IF($E141+$I141+$D$7&lt;=PN$22,0,IF(PN$22-$D$7&gt;=$E141,IF(COUNTIF($KZ141:MR141,"&gt;0")&gt;0,VLOOKUP($C141,Input!$A$8:$HV$21,MATCH($OK$21+COUNTIF($KZ141:MR141,"&gt;0"),Input!$A$6:$HV$6,0),FALSE),0),0))*$D141</f>
        <v>0</v>
      </c>
      <c r="PO141" s="1">
        <f>IF($E141+$I141+$D$7&lt;=PO$22,0,IF(PO$22-$D$7&gt;=$E141,IF(COUNTIF($KZ141:MS141,"&gt;0")&gt;0,VLOOKUP($C141,Input!$A$8:$HV$21,MATCH($OK$21+COUNTIF($KZ141:MS141,"&gt;0"),Input!$A$6:$HV$6,0),FALSE),0),0))*$D141</f>
        <v>0</v>
      </c>
      <c r="PP141" s="1">
        <f>IF($E141+$I141+$D$7&lt;=PP$22,0,IF(PP$22-$D$7&gt;=$E141,IF(COUNTIF($KZ141:MT141,"&gt;0")&gt;0,VLOOKUP($C141,Input!$A$8:$HV$21,MATCH($OK$21+COUNTIF($KZ141:MT141,"&gt;0"),Input!$A$6:$HV$6,0),FALSE),0),0))*$D141</f>
        <v>0</v>
      </c>
      <c r="PQ141" s="1">
        <f>IF($E141+$I141+$D$7&lt;=PQ$22,0,IF(PQ$22-$D$7&gt;=$E141,IF(COUNTIF($KZ141:MU141,"&gt;0")&gt;0,VLOOKUP($C141,Input!$A$8:$HV$21,MATCH($OK$21+COUNTIF($KZ141:MU141,"&gt;0"),Input!$A$6:$HV$6,0),FALSE),0),0))*$D141</f>
        <v>0</v>
      </c>
      <c r="PR141" s="1">
        <f>IF($E141+$I141+$D$7&lt;=PR$22,0,IF(PR$22-$D$7&gt;=$E141,IF(COUNTIF($KZ141:MV141,"&gt;0")&gt;0,VLOOKUP($C141,Input!$A$8:$HV$21,MATCH($OK$21+COUNTIF($KZ141:MV141,"&gt;0"),Input!$A$6:$HV$6,0),FALSE),0),0))*$D141</f>
        <v>0</v>
      </c>
      <c r="PS141" s="1">
        <f>IF($E141+$I141+$D$7&lt;=PS$22,0,IF(PS$22-$D$7&gt;=$E141,IF(COUNTIF($KZ141:MW141,"&gt;0")&gt;0,VLOOKUP($C141,Input!$A$8:$HV$21,MATCH($OK$21+COUNTIF($KZ141:MW141,"&gt;0"),Input!$A$6:$HV$6,0),FALSE),0),0))*$D141</f>
        <v>0</v>
      </c>
      <c r="PT141" s="1">
        <f>IF($E141+$I141+$D$7&lt;=PT$22,0,IF(PT$22-$D$7&gt;=$E141,IF(COUNTIF($KZ141:MX141,"&gt;0")&gt;0,VLOOKUP($C141,Input!$A$8:$HV$21,MATCH($OK$21+COUNTIF($KZ141:MX141,"&gt;0"),Input!$A$6:$HV$6,0),FALSE),0),0))*$D141</f>
        <v>0</v>
      </c>
      <c r="PV141" s="1" t="str">
        <f t="shared" si="871"/>
        <v>2026 MY All In - 40' Proterra 440 kWh {117 Buses}</v>
      </c>
      <c r="PW141" s="1">
        <f t="shared" si="951"/>
        <v>0</v>
      </c>
      <c r="PX141" s="1">
        <f t="shared" si="952"/>
        <v>0</v>
      </c>
      <c r="PY141" s="1">
        <f t="shared" si="953"/>
        <v>0</v>
      </c>
      <c r="PZ141" s="1">
        <f t="shared" si="954"/>
        <v>0</v>
      </c>
      <c r="QA141" s="1">
        <f t="shared" si="955"/>
        <v>0</v>
      </c>
      <c r="QB141" s="1">
        <f t="shared" si="956"/>
        <v>0</v>
      </c>
      <c r="QC141" s="1">
        <f t="shared" si="957"/>
        <v>0</v>
      </c>
      <c r="QD141" s="1">
        <f t="shared" si="958"/>
        <v>0</v>
      </c>
      <c r="QE141" s="1">
        <f t="shared" si="959"/>
        <v>0</v>
      </c>
      <c r="QF141" s="1">
        <f t="shared" si="960"/>
        <v>0</v>
      </c>
      <c r="QG141" s="1">
        <f t="shared" si="961"/>
        <v>105744498.90782255</v>
      </c>
      <c r="QH141" s="1">
        <f t="shared" si="962"/>
        <v>3090525.1944155144</v>
      </c>
      <c r="QI141" s="1">
        <f t="shared" si="963"/>
        <v>3092084.8326351419</v>
      </c>
      <c r="QJ141" s="1">
        <f t="shared" si="964"/>
        <v>3084097.6530878823</v>
      </c>
      <c r="QK141" s="1">
        <f t="shared" si="965"/>
        <v>3078127.3372576954</v>
      </c>
      <c r="QL141" s="1">
        <f t="shared" si="966"/>
        <v>3076627.6309404438</v>
      </c>
      <c r="QM141" s="1">
        <f t="shared" si="967"/>
        <v>14775486.346052099</v>
      </c>
      <c r="QN141" s="1">
        <f t="shared" si="968"/>
        <v>3068989.3696758188</v>
      </c>
      <c r="QO141" s="1">
        <f t="shared" si="969"/>
        <v>3063219.0735851526</v>
      </c>
      <c r="QP141" s="1">
        <f t="shared" si="970"/>
        <v>3059366.7416340141</v>
      </c>
      <c r="QQ141" s="1">
        <f t="shared" si="971"/>
        <v>3052827.6219080547</v>
      </c>
      <c r="QR141" s="1">
        <f t="shared" si="972"/>
        <v>3048500.6340655526</v>
      </c>
      <c r="QS141" s="1">
        <f t="shared" si="973"/>
        <v>3043418.5042531202</v>
      </c>
      <c r="QT141" s="1">
        <f t="shared" si="974"/>
        <v>3038056.8912067004</v>
      </c>
      <c r="QU141" s="1">
        <f t="shared" si="975"/>
        <v>0</v>
      </c>
      <c r="QV141" s="1">
        <f t="shared" si="976"/>
        <v>0</v>
      </c>
      <c r="QW141" s="1">
        <f t="shared" si="977"/>
        <v>0</v>
      </c>
      <c r="QX141" s="1">
        <f t="shared" si="978"/>
        <v>0</v>
      </c>
      <c r="QY141" s="1">
        <f t="shared" si="979"/>
        <v>0</v>
      </c>
      <c r="QZ141" s="1">
        <f t="shared" si="980"/>
        <v>0</v>
      </c>
      <c r="RA141" s="1">
        <f t="shared" si="981"/>
        <v>0</v>
      </c>
      <c r="RB141" s="1">
        <f t="shared" si="982"/>
        <v>0</v>
      </c>
      <c r="RC141" s="1">
        <f t="shared" si="983"/>
        <v>0</v>
      </c>
      <c r="RD141" s="1">
        <f t="shared" si="984"/>
        <v>0</v>
      </c>
      <c r="RE141" s="1">
        <f t="shared" si="985"/>
        <v>0</v>
      </c>
      <c r="RF141" s="1">
        <f t="shared" si="986"/>
        <v>157315826.73853973</v>
      </c>
      <c r="RG141" s="1">
        <f t="shared" si="987"/>
        <v>110260228.54908794</v>
      </c>
      <c r="RH141" s="72"/>
      <c r="RI141" s="91"/>
    </row>
    <row r="142" spans="1:477" x14ac:dyDescent="0.25">
      <c r="A142" s="89"/>
      <c r="B142" s="148">
        <v>1</v>
      </c>
      <c r="C142" s="111" t="s">
        <v>78</v>
      </c>
      <c r="D142" s="85">
        <f t="shared" si="913"/>
        <v>234</v>
      </c>
      <c r="E142" s="83">
        <f t="shared" si="988"/>
        <v>2027</v>
      </c>
      <c r="F142" s="68">
        <f t="shared" si="870"/>
        <v>40000</v>
      </c>
      <c r="G142" s="69">
        <f>VLOOKUP($C142,Input!$A$8:$HV$39,MATCH(G$21,Input!$A$6:$HV$6,0),FALSE)</f>
        <v>0.47619047619047616</v>
      </c>
      <c r="H142" s="123">
        <f>VLOOKUP($C142,Input!$A$8:$HV$39,MATCH(H$21,Input!$A$6:$HV$6,0),FALSE)</f>
        <v>0</v>
      </c>
      <c r="I142" s="70">
        <f>VLOOKUP($C142,Input!$A$8:$HV$39,MATCH(I$21,Input!$A$6:$HV$6,0),FALSE)</f>
        <v>14</v>
      </c>
      <c r="J142" s="1">
        <f>+IF($E142=J$22,VLOOKUP($C142,Input!$A$8:$AN$39,MATCH(J$21,Input!$A$6:$AN$6,0),FALSE)+$H142,0)*$D142</f>
        <v>0</v>
      </c>
      <c r="K142" s="1">
        <f>+IF($E142=K$22,VLOOKUP($C142,Input!$A$8:$AN$39,MATCH(K$21,Input!$A$6:$AN$6,0),FALSE)+$H142,0)*$D142</f>
        <v>0</v>
      </c>
      <c r="L142" s="1">
        <f>+IF($E142=L$22,VLOOKUP($C142,Input!$A$8:$AN$39,MATCH(L$21,Input!$A$6:$AN$6,0),FALSE)+$H142,0)*$D142</f>
        <v>0</v>
      </c>
      <c r="M142" s="1">
        <f>+IF($E142=M$22,VLOOKUP($C142,Input!$A$8:$AN$39,MATCH(M$21,Input!$A$6:$AN$6,0),FALSE)+$H142,0)*$D142</f>
        <v>0</v>
      </c>
      <c r="N142" s="1">
        <f>+IF($E142=N$22,VLOOKUP($C142,Input!$A$8:$AN$39,MATCH(N$21,Input!$A$6:$AN$6,0),FALSE)+$H142,0)*$D142</f>
        <v>0</v>
      </c>
      <c r="O142" s="1">
        <f>+IF($E142=O$22,VLOOKUP($C142,Input!$A$8:$AN$39,MATCH(O$21,Input!$A$6:$AN$6,0),FALSE)+$H142,0)*$D142</f>
        <v>0</v>
      </c>
      <c r="P142" s="1">
        <f>+IF($E142=P$22,VLOOKUP($C142,Input!$A$8:$AN$39,MATCH(P$21,Input!$A$6:$AN$6,0),FALSE)+$H142,0)*$D142</f>
        <v>0</v>
      </c>
      <c r="Q142" s="1">
        <f>+IF($E142=Q$22,VLOOKUP($C142,Input!$A$8:$AN$39,MATCH(Q$21,Input!$A$6:$AN$6,0),FALSE)+$H142,0)*$D142</f>
        <v>0</v>
      </c>
      <c r="R142" s="1">
        <f>+IF($E142=R$22,VLOOKUP($C142,Input!$A$8:$AN$39,MATCH(R$21,Input!$A$6:$AN$6,0),FALSE)+$H142,0)*$D142</f>
        <v>0</v>
      </c>
      <c r="S142" s="1">
        <f>+IF($E142=S$22,VLOOKUP($C142,Input!$A$8:$AN$39,MATCH(S$21,Input!$A$6:$AN$6,0),FALSE)+$H142,0)*$D142</f>
        <v>0</v>
      </c>
      <c r="T142" s="1">
        <f>+IF($E142=T$22,VLOOKUP($C142,Input!$A$8:$AN$39,MATCH(T$21,Input!$A$6:$AN$6,0),FALSE)+$H142,0)*$D142</f>
        <v>0</v>
      </c>
      <c r="U142" s="1">
        <f>+IF($E142=U$22,VLOOKUP($C142,Input!$A$8:$AN$39,MATCH(U$21,Input!$A$6:$AN$6,0),FALSE)+$H142,0)*$D142</f>
        <v>177082684.55802017</v>
      </c>
      <c r="V142" s="1">
        <f>+IF($E142=V$22,VLOOKUP($C142,Input!$A$8:$AN$39,MATCH(V$21,Input!$A$6:$AN$6,0),FALSE)+$H142,0)*$D142</f>
        <v>0</v>
      </c>
      <c r="W142" s="1">
        <f>+IF($E142=W$22,VLOOKUP($C142,Input!$A$8:$AN$39,MATCH(W$21,Input!$A$6:$AN$6,0),FALSE)+$H142,0)*$D142</f>
        <v>0</v>
      </c>
      <c r="X142" s="1">
        <f>+IF($E142=X$22,VLOOKUP($C142,Input!$A$8:$AN$39,MATCH(X$21,Input!$A$6:$AN$6,0),FALSE)+$H142,0)*$D142</f>
        <v>0</v>
      </c>
      <c r="Y142" s="1">
        <f>+IF($E142=Y$22,VLOOKUP($C142,Input!$A$8:$AN$39,MATCH(Y$21,Input!$A$6:$AN$6,0),FALSE)+$H142,0)*$D142</f>
        <v>0</v>
      </c>
      <c r="Z142" s="1">
        <f>+IF($E142=Z$22,VLOOKUP($C142,Input!$A$8:$AN$39,MATCH(Z$21,Input!$A$6:$AN$6,0),FALSE)+$H142,0)*$D142</f>
        <v>0</v>
      </c>
      <c r="AA142" s="1">
        <f>+IF($E142=AA$22,VLOOKUP($C142,Input!$A$8:$AN$39,MATCH(AA$21,Input!$A$6:$AN$6,0),FALSE)+$H142,0)*$D142</f>
        <v>0</v>
      </c>
      <c r="AB142" s="1">
        <f>+IF($E142=AB$22,VLOOKUP($C142,Input!$A$8:$AN$39,MATCH(AB$21,Input!$A$6:$AN$6,0),FALSE)+$H142,0)*$D142</f>
        <v>0</v>
      </c>
      <c r="AC142" s="1">
        <f>+IF($E142=AC$22,VLOOKUP($C142,Input!$A$8:$AN$39,MATCH(AC$21,Input!$A$6:$AN$6,0),FALSE)+$H142,0)*$D142</f>
        <v>0</v>
      </c>
      <c r="AD142" s="1">
        <f>+IF($E142=AD$22,VLOOKUP($C142,Input!$A$8:$AN$39,MATCH(AD$21,Input!$A$6:$AN$6,0),FALSE)+$H142,0)*$D142</f>
        <v>0</v>
      </c>
      <c r="AE142" s="1">
        <f>+IF($E142=AE$22,VLOOKUP($C142,Input!$A$8:$AN$39,MATCH(AE$21,Input!$A$6:$AN$6,0),FALSE)+$H142,0)*$D142</f>
        <v>0</v>
      </c>
      <c r="AF142" s="1">
        <f>+IF($E142=AF$22,VLOOKUP($C142,Input!$A$8:$AN$39,MATCH(AF$21,Input!$A$6:$AN$6,0),FALSE)+$H142,0)*$D142</f>
        <v>0</v>
      </c>
      <c r="AG142" s="1">
        <f>+IF($E142=AG$22,VLOOKUP($C142,Input!$A$8:$AN$39,MATCH(AG$21,Input!$A$6:$AN$6,0),FALSE)+$H142,0)*$D142</f>
        <v>0</v>
      </c>
      <c r="AH142" s="1">
        <f>+IF($E142=AH$22,VLOOKUP($C142,Input!$A$8:$AN$39,MATCH(AH$21,Input!$A$6:$AN$6,0),FALSE)+$H142,0)*$D142</f>
        <v>0</v>
      </c>
      <c r="AI142" s="1">
        <f>+IF($E142=AI$22,VLOOKUP($C142,Input!$A$8:$AN$39,MATCH(AI$21,Input!$A$6:$AN$6,0),FALSE)+$H142,0)*$D142</f>
        <v>0</v>
      </c>
      <c r="AJ142" s="1">
        <f>+IF($E142=AJ$22,VLOOKUP($C142,Input!$A$8:$AN$39,MATCH(AJ$21,Input!$A$6:$AN$6,0),FALSE)+$H142,0)*$D142</f>
        <v>0</v>
      </c>
      <c r="AK142" s="1">
        <f>+IF($E142=AK$22,VLOOKUP($C142,Input!$A$8:$AN$39,MATCH(AK$21,Input!$A$6:$AN$6,0),FALSE)+$H142,0)*$D142</f>
        <v>0</v>
      </c>
      <c r="AL142" s="1">
        <f>+IF($E142=AL$22,VLOOKUP($C142,Input!$A$8:$AN$39,MATCH(AL$21,Input!$A$6:$AN$6,0),FALSE)+$H142,0)*$D142</f>
        <v>0</v>
      </c>
      <c r="AM142" s="1">
        <f>+IF($E142=AM$22,VLOOKUP($C142,Input!$A$8:$AN$39,MATCH(AM$21,Input!$A$6:$AN$6,0),FALSE)+$H142,0)*$D142</f>
        <v>0</v>
      </c>
      <c r="AN142" s="1">
        <f>+IF($E142=AN$22,VLOOKUP($C142,Input!$A$8:$AN$39,MATCH(AN$21,Input!$A$6:$AN$6,0),FALSE)+$H142,0)*$D142</f>
        <v>0</v>
      </c>
      <c r="AO142" s="1">
        <f>+IF($E142=AO$22,VLOOKUP($C142,Input!$A$8:$AN$39,MATCH(AO$21,Input!$A$6:$AN$6,0),FALSE)+$H142,0)*$D142</f>
        <v>0</v>
      </c>
      <c r="AP142" s="1">
        <f>+IF($E142=AP$22,VLOOKUP($C142,Input!$A$8:$AN$39,MATCH(AP$21,Input!$A$6:$AN$6,0),FALSE)+$H142,0)*$D142</f>
        <v>0</v>
      </c>
      <c r="AQ142" s="1">
        <f>+IF($E142=AQ$22,VLOOKUP($C142,Input!$A$8:$AN$39,MATCH(AQ$21,Input!$A$6:$AN$6,0),FALSE)+$H142,0)*$D142</f>
        <v>0</v>
      </c>
      <c r="AR142" s="1">
        <f>+IF($E142=AR$22,VLOOKUP($C142,Input!$A$8:$AN$39,MATCH(AR$21,Input!$A$6:$AN$6,0),FALSE)+$H142,0)*$D142</f>
        <v>0</v>
      </c>
      <c r="AT142" t="str">
        <f>VLOOKUP($C142,Input!$A$8:$HV$39,MATCH(AT$21,Input!$A$6:$HV$6,0),FALSE)</f>
        <v>Parts and administrative cost</v>
      </c>
      <c r="AU142" s="1">
        <f>+IF($E142=AU$22,VLOOKUP($C142,Input!$A$8:$HV$39,MATCH(AU$21,Input!$A$6:$HV$6,0),FALSE),0)*$D142</f>
        <v>0</v>
      </c>
      <c r="AV142" s="1">
        <f>+IF($E142=AV$22,VLOOKUP($C142,Input!$A$8:$HV$39,MATCH(AV$21,Input!$A$6:$HV$6,0),FALSE),0)*$D142</f>
        <v>0</v>
      </c>
      <c r="AW142" s="1">
        <f>+IF($E142=AW$22,VLOOKUP($C142,Input!$A$8:$HV$39,MATCH(AW$21,Input!$A$6:$HV$6,0),FALSE),0)*$D142</f>
        <v>0</v>
      </c>
      <c r="AX142" s="1">
        <f>+IF($E142=AX$22,VLOOKUP($C142,Input!$A$8:$HV$39,MATCH(AX$21,Input!$A$6:$HV$6,0),FALSE),0)*$D142</f>
        <v>0</v>
      </c>
      <c r="AY142" s="1">
        <f>+IF($E142=AY$22,VLOOKUP($C142,Input!$A$8:$HV$39,MATCH(AY$21,Input!$A$6:$HV$6,0),FALSE),0)*$D142</f>
        <v>0</v>
      </c>
      <c r="AZ142" s="1">
        <f>+IF($E142=AZ$22,VLOOKUP($C142,Input!$A$8:$HV$39,MATCH(AZ$21,Input!$A$6:$HV$6,0),FALSE),0)*$D142</f>
        <v>0</v>
      </c>
      <c r="BA142" s="1">
        <f>+IF($E142=BA$22,VLOOKUP($C142,Input!$A$8:$HV$39,MATCH(BA$21,Input!$A$6:$HV$6,0),FALSE),0)*$D142</f>
        <v>0</v>
      </c>
      <c r="BB142" s="1">
        <f>+IF($E142=BB$22,VLOOKUP($C142,Input!$A$8:$HV$39,MATCH(BB$21,Input!$A$6:$HV$6,0),FALSE),0)*$D142</f>
        <v>0</v>
      </c>
      <c r="BC142" s="1">
        <f>+IF($E142=BC$22,VLOOKUP($C142,Input!$A$8:$HV$39,MATCH(BC$21,Input!$A$6:$HV$6,0),FALSE),0)*$D142</f>
        <v>0</v>
      </c>
      <c r="BD142" s="1">
        <f>+IF($E142=BD$22,VLOOKUP($C142,Input!$A$8:$HV$39,MATCH(BD$21,Input!$A$6:$HV$6,0),FALSE),0)*$D142</f>
        <v>0</v>
      </c>
      <c r="BE142" s="1">
        <f>+IF($E142=BE$22,VLOOKUP($C142,Input!$A$8:$HV$39,MATCH(BE$21,Input!$A$6:$HV$6,0),FALSE),0)*$D142</f>
        <v>0</v>
      </c>
      <c r="BF142" s="1">
        <f>+IF($E142=BF$22,VLOOKUP($C142,Input!$A$8:$HV$39,MATCH(BF$21,Input!$A$6:$HV$6,0),FALSE),0)*$D142</f>
        <v>4427067.113950504</v>
      </c>
      <c r="BG142" s="1">
        <f>+IF($E142=BG$22,VLOOKUP($C142,Input!$A$8:$HV$39,MATCH(BG$21,Input!$A$6:$HV$6,0),FALSE),0)*$D142</f>
        <v>0</v>
      </c>
      <c r="BH142" s="1">
        <f>+IF($E142=BH$22,VLOOKUP($C142,Input!$A$8:$HV$39,MATCH(BH$21,Input!$A$6:$HV$6,0),FALSE),0)*$D142</f>
        <v>0</v>
      </c>
      <c r="BI142" s="1">
        <f>+IF($E142=BI$22,VLOOKUP($C142,Input!$A$8:$HV$39,MATCH(BI$21,Input!$A$6:$HV$6,0),FALSE),0)*$D142</f>
        <v>0</v>
      </c>
      <c r="BJ142" s="1">
        <f>+IF($E142=BJ$22,VLOOKUP($C142,Input!$A$8:$HV$39,MATCH(BJ$21,Input!$A$6:$HV$6,0),FALSE),0)*$D142</f>
        <v>0</v>
      </c>
      <c r="BK142" s="1">
        <f>+IF($E142=BK$22,VLOOKUP($C142,Input!$A$8:$HV$39,MATCH(BK$21,Input!$A$6:$HV$6,0),FALSE),0)*$D142</f>
        <v>0</v>
      </c>
      <c r="BL142" s="1">
        <f>+IF($E142=BL$22,VLOOKUP($C142,Input!$A$8:$HV$39,MATCH(BL$21,Input!$A$6:$HV$6,0),FALSE),0)*$D142</f>
        <v>0</v>
      </c>
      <c r="BM142" s="1">
        <f>+IF($E142=BM$22,VLOOKUP($C142,Input!$A$8:$HV$39,MATCH(BM$21,Input!$A$6:$HV$6,0),FALSE),0)*$D142</f>
        <v>0</v>
      </c>
      <c r="BN142" s="1">
        <f>+IF($E142=BN$22,VLOOKUP($C142,Input!$A$8:$HV$39,MATCH(BN$21,Input!$A$6:$HV$6,0),FALSE),0)*$D142</f>
        <v>0</v>
      </c>
      <c r="BO142" s="1">
        <f>+IF($E142=BO$22,VLOOKUP($C142,Input!$A$8:$HV$39,MATCH(BO$21,Input!$A$6:$HV$6,0),FALSE),0)*$D142</f>
        <v>0</v>
      </c>
      <c r="BP142" s="1">
        <f>+IF($E142=BP$22,VLOOKUP($C142,Input!$A$8:$HV$39,MATCH(BP$21,Input!$A$6:$HV$6,0),FALSE),0)*$D142</f>
        <v>0</v>
      </c>
      <c r="BQ142" s="1">
        <f>+IF($E142=BQ$22,VLOOKUP($C142,Input!$A$8:$HV$39,MATCH(BQ$21,Input!$A$6:$HV$6,0),FALSE),0)*$D142</f>
        <v>0</v>
      </c>
      <c r="BR142" s="1">
        <f>+IF($E142=BR$22,VLOOKUP($C142,Input!$A$8:$HV$39,MATCH(BR$21,Input!$A$6:$HV$6,0),FALSE),0)*$D142</f>
        <v>0</v>
      </c>
      <c r="BS142" s="1">
        <f>+IF($E142=BS$22,VLOOKUP($C142,Input!$A$8:$HV$39,MATCH(BS$21,Input!$A$6:$HV$6,0),FALSE),0)*$D142</f>
        <v>0</v>
      </c>
      <c r="BT142" s="1">
        <f>+IF($E142=BT$22,VLOOKUP($C142,Input!$A$8:$HV$39,MATCH(BT$21,Input!$A$6:$HV$6,0),FALSE),0)*$D142</f>
        <v>0</v>
      </c>
      <c r="BU142" s="1">
        <f>+IF($E142=BU$22,VLOOKUP($C142,Input!$A$8:$HV$39,MATCH(BU$21,Input!$A$6:$HV$6,0),FALSE),0)*$D142</f>
        <v>0</v>
      </c>
      <c r="BV142" s="1">
        <f>+IF($E142=BV$22,VLOOKUP($C142,Input!$A$8:$HV$39,MATCH(BV$21,Input!$A$6:$HV$6,0),FALSE),0)*$D142</f>
        <v>0</v>
      </c>
      <c r="BW142" s="1">
        <f>+IF($E142=BW$22,VLOOKUP($C142,Input!$A$8:$HV$39,MATCH(BW$21,Input!$A$6:$HV$6,0),FALSE),0)*$D142</f>
        <v>0</v>
      </c>
      <c r="BX142" s="1">
        <f>+IF($E142=BX$22,VLOOKUP($C142,Input!$A$8:$HV$39,MATCH(BX$21,Input!$A$6:$HV$6,0),FALSE),0)*$D142</f>
        <v>0</v>
      </c>
      <c r="BY142" s="1">
        <f>+IF($E142=BY$22,VLOOKUP($C142,Input!$A$8:$HV$39,MATCH(BY$21,Input!$A$6:$HV$6,0),FALSE),0)*$D142</f>
        <v>0</v>
      </c>
      <c r="BZ142" s="1">
        <f>+IF($E142=BZ$22,VLOOKUP($C142,Input!$A$8:$HV$39,MATCH(BZ$21,Input!$A$6:$HV$6,0),FALSE),0)*$D142</f>
        <v>0</v>
      </c>
      <c r="CA142" s="1">
        <f>+IF($E142=CA$22,VLOOKUP($C142,Input!$A$8:$HV$39,MATCH(CA$21,Input!$A$6:$HV$6,0),FALSE),0)*$D142</f>
        <v>0</v>
      </c>
      <c r="CB142" s="1">
        <f>+IF($E142=CB$22,VLOOKUP($C142,Input!$A$8:$HV$39,MATCH(CB$21,Input!$A$6:$HV$6,0),FALSE),0)*$D142</f>
        <v>0</v>
      </c>
      <c r="CC142" s="1">
        <f>+IF($E142=CC$22,VLOOKUP($C142,Input!$A$8:$HV$39,MATCH(CC$21,Input!$A$6:$HV$6,0),FALSE),0)*$D142</f>
        <v>0</v>
      </c>
      <c r="CE142" t="str">
        <f>VLOOKUP($C142,Input!$A$8:$HV$39,MATCH(CE$21,Input!$A$6:$HV$6,0),FALSE)</f>
        <v>Replace Battery @ 7 Yr</v>
      </c>
      <c r="CF142" s="1">
        <f>IF($E142+$I142+$D$7&lt;=CF$22,0,IF(CF$22-$D$7&gt;=$E142,IF(COUNTIF($KZ142:LP142,"&gt;0")&gt;0,VLOOKUP($C142,Input!$A$8:$HV$21,MATCH($CE$21+COUNTIF($KZ142:LP142,"&gt;0"),Input!$A$6:$HV$6,0),FALSE),0),0))*$D142</f>
        <v>0</v>
      </c>
      <c r="CG142" s="1">
        <f>IF($E142+$I142+$D$7&lt;=CG$22,0,IF(CG$22-$D$7&gt;=$E142,IF(COUNTIF($KZ142:LQ142,"&gt;0")&gt;0,VLOOKUP($C142,Input!$A$8:$HV$21,MATCH($CE$21+COUNTIF($KZ142:LQ142,"&gt;0"),Input!$A$6:$HV$6,0),FALSE),0),0))*$D142</f>
        <v>0</v>
      </c>
      <c r="CH142" s="1">
        <f>IF($E142+$I142+$D$7&lt;=CH$22,0,IF(CH$22-$D$7&gt;=$E142,IF(COUNTIF($KZ142:LR142,"&gt;0")&gt;0,VLOOKUP($C142,Input!$A$8:$HV$21,MATCH($CE$21+COUNTIF($KZ142:LR142,"&gt;0"),Input!$A$6:$HV$6,0),FALSE),0),0))*$D142</f>
        <v>0</v>
      </c>
      <c r="CI142" s="1">
        <f>IF($E142+$I142+$D$7&lt;=CI$22,0,IF(CI$22-$D$7&gt;=$E142,IF(COUNTIF($KZ142:LS142,"&gt;0")&gt;0,VLOOKUP($C142,Input!$A$8:$HV$21,MATCH($CE$21+COUNTIF($KZ142:LS142,"&gt;0"),Input!$A$6:$HV$6,0),FALSE),0),0))*$D142</f>
        <v>0</v>
      </c>
      <c r="CJ142" s="1">
        <f>IF($E142+$I142+$D$7&lt;=CJ$22,0,IF(CJ$22-$D$7&gt;=$E142,IF(COUNTIF($KZ142:LT142,"&gt;0")&gt;0,VLOOKUP($C142,Input!$A$8:$HV$21,MATCH($CE$21+COUNTIF($KZ142:LT142,"&gt;0"),Input!$A$6:$HV$6,0),FALSE),0),0))*$D142</f>
        <v>0</v>
      </c>
      <c r="CK142" s="1">
        <f>IF($E142+$I142+$D$7&lt;=CK$22,0,IF(CK$22-$D$7&gt;=$E142,IF(COUNTIF($KZ142:LU142,"&gt;0")&gt;0,VLOOKUP($C142,Input!$A$8:$HV$21,MATCH($CE$21+COUNTIF($KZ142:LU142,"&gt;0"),Input!$A$6:$HV$6,0),FALSE),0),0))*$D142</f>
        <v>0</v>
      </c>
      <c r="CL142" s="1">
        <f>IF($E142+$I142+$D$7&lt;=CL$22,0,IF(CL$22-$D$7&gt;=$E142,IF(COUNTIF($KZ142:LV142,"&gt;0")&gt;0,VLOOKUP($C142,Input!$A$8:$HV$21,MATCH($CE$21+COUNTIF($KZ142:LV142,"&gt;0"),Input!$A$6:$HV$6,0),FALSE),0),0))*$D142</f>
        <v>0</v>
      </c>
      <c r="CM142" s="1">
        <f>IF($E142+$I142+$D$7&lt;=CM$22,0,IF(CM$22-$D$7&gt;=$E142,IF(COUNTIF($KZ142:LW142,"&gt;0")&gt;0,VLOOKUP($C142,Input!$A$8:$HV$21,MATCH($CE$21+COUNTIF($KZ142:LW142,"&gt;0"),Input!$A$6:$HV$6,0),FALSE),0),0))*$D142</f>
        <v>0</v>
      </c>
      <c r="CN142" s="1">
        <f>IF($E142+$I142+$D$7&lt;=CN$22,0,IF(CN$22-$D$7&gt;=$E142,IF(COUNTIF($KZ142:LX142,"&gt;0")&gt;0,VLOOKUP($C142,Input!$A$8:$HV$21,MATCH($CE$21+COUNTIF($KZ142:LX142,"&gt;0"),Input!$A$6:$HV$6,0),FALSE),0),0))*$D142</f>
        <v>0</v>
      </c>
      <c r="CO142" s="1">
        <f>IF($E142+$I142+$D$7&lt;=CO$22,0,IF(CO$22-$D$7&gt;=$E142,IF(COUNTIF($KZ142:LY142,"&gt;0")&gt;0,VLOOKUP($C142,Input!$A$8:$HV$21,MATCH($CE$21+COUNTIF($KZ142:LY142,"&gt;0"),Input!$A$6:$HV$6,0),FALSE),0),0))*$D142</f>
        <v>0</v>
      </c>
      <c r="CP142" s="1">
        <f>IF($E142+$I142+$D$7&lt;=CP$22,0,IF(CP$22-$D$7&gt;=$E142,IF(COUNTIF($KZ142:LZ142,"&gt;0")&gt;0,VLOOKUP($C142,Input!$A$8:$HV$21,MATCH($CE$21+COUNTIF($KZ142:LZ142,"&gt;0"),Input!$A$6:$HV$6,0),FALSE),0),0))*$D142</f>
        <v>0</v>
      </c>
      <c r="CQ142" s="1">
        <f>IF($E142+$I142+$D$7&lt;=CQ$22,0,IF(CQ$22-$D$7&gt;=$E142,IF(COUNTIF($KZ142:MA142,"&gt;0")&gt;0,VLOOKUP($C142,Input!$A$8:$HV$21,MATCH($CE$21+COUNTIF($KZ142:MA142,"&gt;0"),Input!$A$6:$HV$6,0),FALSE),0),0))*$D142</f>
        <v>0</v>
      </c>
      <c r="CR142" s="1">
        <f>IF($E142+$I142+$D$7&lt;=CR$22,0,IF(CR$22-$D$7&gt;=$E142,IF(COUNTIF($KZ142:MB142,"&gt;0")&gt;0,VLOOKUP($C142,Input!$A$8:$HV$21,MATCH($CE$21+COUNTIF($KZ142:MB142,"&gt;0"),Input!$A$6:$HV$6,0),FALSE),0),0))*$D142</f>
        <v>0</v>
      </c>
      <c r="CS142" s="1">
        <f>IF($E142+$I142+$D$7&lt;=CS$22,0,IF(CS$22-$D$7&gt;=$E142,IF(COUNTIF($KZ142:MC142,"&gt;0")&gt;0,VLOOKUP($C142,Input!$A$8:$HV$21,MATCH($CE$21+COUNTIF($KZ142:MC142,"&gt;0"),Input!$A$6:$HV$6,0),FALSE),0),0))*$D142</f>
        <v>0</v>
      </c>
      <c r="CT142" s="1">
        <f>IF($E142+$I142+$D$7&lt;=CT$22,0,IF(CT$22-$D$7&gt;=$E142,IF(COUNTIF($KZ142:MD142,"&gt;0")&gt;0,VLOOKUP($C142,Input!$A$8:$HV$21,MATCH($CE$21+COUNTIF($KZ142:MD142,"&gt;0"),Input!$A$6:$HV$6,0),FALSE),0),0))*$D142</f>
        <v>0</v>
      </c>
      <c r="CU142" s="1">
        <f>IF($E142+$I142+$D$7&lt;=CU$22,0,IF(CU$22-$D$7&gt;=$E142,IF(COUNTIF($KZ142:ME142,"&gt;0")&gt;0,VLOOKUP($C142,Input!$A$8:$HV$21,MATCH($CE$21+COUNTIF($KZ142:ME142,"&gt;0"),Input!$A$6:$HV$6,0),FALSE),0),0))*$D142</f>
        <v>0</v>
      </c>
      <c r="CV142" s="1">
        <f>IF($E142+$I142+$D$7&lt;=CV$22,0,IF(CV$22-$D$7&gt;=$E142,IF(COUNTIF($KZ142:MF142,"&gt;0")&gt;0,VLOOKUP($C142,Input!$A$8:$HV$21,MATCH($CE$21+COUNTIF($KZ142:MF142,"&gt;0"),Input!$A$6:$HV$6,0),FALSE),0),0))*$D142</f>
        <v>0</v>
      </c>
      <c r="CW142" s="1">
        <f>IF($E142+$I142+$D$7&lt;=CW$22,0,IF(CW$22-$D$7&gt;=$E142,IF(COUNTIF($KZ142:MG142,"&gt;0")&gt;0,VLOOKUP($C142,Input!$A$8:$HV$21,MATCH($CE$21+COUNTIF($KZ142:MG142,"&gt;0"),Input!$A$6:$HV$6,0),FALSE),0),0))*$D142</f>
        <v>23400000</v>
      </c>
      <c r="CX142" s="1">
        <f>IF($E142+$I142+$D$7&lt;=CX$22,0,IF(CX$22-$D$7&gt;=$E142,IF(COUNTIF($KZ142:MH142,"&gt;0")&gt;0,VLOOKUP($C142,Input!$A$8:$HV$21,MATCH($CE$21+COUNTIF($KZ142:MH142,"&gt;0"),Input!$A$6:$HV$6,0),FALSE),0),0))*$D142</f>
        <v>0</v>
      </c>
      <c r="CY142" s="1">
        <f>IF($E142+$I142+$D$7&lt;=CY$22,0,IF(CY$22-$D$7&gt;=$E142,IF(COUNTIF($KZ142:MI142,"&gt;0")&gt;0,VLOOKUP($C142,Input!$A$8:$HV$21,MATCH($CE$21+COUNTIF($KZ142:MI142,"&gt;0"),Input!$A$6:$HV$6,0),FALSE),0),0))*$D142</f>
        <v>0</v>
      </c>
      <c r="CZ142" s="1">
        <f>IF($E142+$I142+$D$7&lt;=CZ$22,0,IF(CZ$22-$D$7&gt;=$E142,IF(COUNTIF($KZ142:MJ142,"&gt;0")&gt;0,VLOOKUP($C142,Input!$A$8:$HV$21,MATCH($CE$21+COUNTIF($KZ142:MJ142,"&gt;0"),Input!$A$6:$HV$6,0),FALSE),0),0))*$D142</f>
        <v>0</v>
      </c>
      <c r="DA142" s="1">
        <f>IF($E142+$I142+$D$7&lt;=DA$22,0,IF(DA$22-$D$7&gt;=$E142,IF(COUNTIF($KZ142:MK142,"&gt;0")&gt;0,VLOOKUP($C142,Input!$A$8:$HV$21,MATCH($CE$21+COUNTIF($KZ142:MK142,"&gt;0"),Input!$A$6:$HV$6,0),FALSE),0),0))*$D142</f>
        <v>0</v>
      </c>
      <c r="DB142" s="1">
        <f>IF($E142+$I142+$D$7&lt;=DB$22,0,IF(DB$22-$D$7&gt;=$E142,IF(COUNTIF($KZ142:ML142,"&gt;0")&gt;0,VLOOKUP($C142,Input!$A$8:$HV$21,MATCH($CE$21+COUNTIF($KZ142:ML142,"&gt;0"),Input!$A$6:$HV$6,0),FALSE),0),0))*$D142</f>
        <v>0</v>
      </c>
      <c r="DC142" s="1">
        <f>IF($E142+$I142+$D$7&lt;=DC$22,0,IF(DC$22-$D$7&gt;=$E142,IF(COUNTIF($KZ142:MM142,"&gt;0")&gt;0,VLOOKUP($C142,Input!$A$8:$HV$21,MATCH($CE$21+COUNTIF($KZ142:MM142,"&gt;0"),Input!$A$6:$HV$6,0),FALSE),0),0))*$D142</f>
        <v>0</v>
      </c>
      <c r="DD142" s="1">
        <f>IF($E142+$I142+$D$7&lt;=DD$22,0,IF(DD$22-$D$7&gt;=$E142,IF(COUNTIF($KZ142:MN142,"&gt;0")&gt;0,VLOOKUP($C142,Input!$A$8:$HV$21,MATCH($CE$21+COUNTIF($KZ142:MN142,"&gt;0"),Input!$A$6:$HV$6,0),FALSE),0),0))*$D142</f>
        <v>0</v>
      </c>
      <c r="DE142" s="1">
        <f>IF($E142+$I142+$D$7&lt;=DE$22,0,IF(DE$22-$D$7&gt;=$E142,IF(COUNTIF($KZ142:MO142,"&gt;0")&gt;0,VLOOKUP($C142,Input!$A$8:$HV$21,MATCH($CE$21+COUNTIF($KZ142:MO142,"&gt;0"),Input!$A$6:$HV$6,0),FALSE),0),0))*$D142</f>
        <v>0</v>
      </c>
      <c r="DF142" s="1">
        <f>IF($E142+$I142+$D$7&lt;=DF$22,0,IF(DF$22-$D$7&gt;=$E142,IF(COUNTIF($KZ142:MP142,"&gt;0")&gt;0,VLOOKUP($C142,Input!$A$8:$HV$21,MATCH($CE$21+COUNTIF($KZ142:MP142,"&gt;0"),Input!$A$6:$HV$6,0),FALSE),0),0))*$D142</f>
        <v>0</v>
      </c>
      <c r="DG142" s="1">
        <f>IF($E142+$I142+$D$7&lt;=DG$22,0,IF(DG$22-$D$7&gt;=$E142,IF(COUNTIF($KZ142:MQ142,"&gt;0")&gt;0,VLOOKUP($C142,Input!$A$8:$HV$21,MATCH($CE$21+COUNTIF($KZ142:MQ142,"&gt;0"),Input!$A$6:$HV$6,0),FALSE),0),0))*$D142</f>
        <v>0</v>
      </c>
      <c r="DH142" s="1">
        <f>IF($E142+$I142+$D$7&lt;=DH$22,0,IF(DH$22-$D$7&gt;=$E142,IF(COUNTIF($KZ142:MR142,"&gt;0")&gt;0,VLOOKUP($C142,Input!$A$8:$HV$21,MATCH($CE$21+COUNTIF($KZ142:MR142,"&gt;0"),Input!$A$6:$HV$6,0),FALSE),0),0))*$D142</f>
        <v>0</v>
      </c>
      <c r="DI142" s="1">
        <f>IF($E142+$I142+$D$7&lt;=DI$22,0,IF(DI$22-$D$7&gt;=$E142,IF(COUNTIF($KZ142:MS142,"&gt;0")&gt;0,VLOOKUP($C142,Input!$A$8:$HV$21,MATCH($CE$21+COUNTIF($KZ142:MS142,"&gt;0"),Input!$A$6:$HV$6,0),FALSE),0),0))*$D142</f>
        <v>0</v>
      </c>
      <c r="DJ142" s="1">
        <f>IF($E142+$I142+$D$7&lt;=DJ$22,0,IF(DJ$22-$D$7&gt;=$E142,IF(COUNTIF($KZ142:MT142,"&gt;0")&gt;0,VLOOKUP($C142,Input!$A$8:$HV$21,MATCH($CE$21+COUNTIF($KZ142:MT142,"&gt;0"),Input!$A$6:$HV$6,0),FALSE),0),0))*$D142</f>
        <v>0</v>
      </c>
      <c r="DK142" s="1">
        <f>IF($E142+$I142+$D$7&lt;=DK$22,0,IF(DK$22-$D$7&gt;=$E142,IF(COUNTIF($KZ142:MU142,"&gt;0")&gt;0,VLOOKUP($C142,Input!$A$8:$HV$21,MATCH($CE$21+COUNTIF($KZ142:MU142,"&gt;0"),Input!$A$6:$HV$6,0),FALSE),0),0))*$D142</f>
        <v>0</v>
      </c>
      <c r="DL142" s="1">
        <f>IF($E142+$I142+$D$7&lt;=DL$22,0,IF(DL$22-$D$7&gt;=$E142,IF(COUNTIF($KZ142:MV142,"&gt;0")&gt;0,VLOOKUP($C142,Input!$A$8:$HV$21,MATCH($CE$21+COUNTIF($KZ142:MV142,"&gt;0"),Input!$A$6:$HV$6,0),FALSE),0),0))*$D142</f>
        <v>0</v>
      </c>
      <c r="DM142" s="1">
        <f>IF($E142+$I142+$D$7&lt;=DM$22,0,IF(DM$22-$D$7&gt;=$E142,IF(COUNTIF($KZ142:MW142,"&gt;0")&gt;0,VLOOKUP($C142,Input!$A$8:$HV$21,MATCH($CE$21+COUNTIF($KZ142:MW142,"&gt;0"),Input!$A$6:$HV$6,0),FALSE),0),0))*$D142</f>
        <v>0</v>
      </c>
      <c r="DN142" s="1">
        <f>IF($E142+$I142+$D$7&lt;=DN$22,0,IF(DN$22-$D$7&gt;=$E142,IF(COUNTIF($KZ142:MX142,"&gt;0")&gt;0,VLOOKUP($C142,Input!$A$8:$HV$21,MATCH($CE$21+COUNTIF($KZ142:MX142,"&gt;0"),Input!$A$6:$HV$6,0),FALSE),0),0))*$D142</f>
        <v>0</v>
      </c>
      <c r="DP142" t="str">
        <f>+VLOOKUP($C142,Input!$A$8:$GZ$39,MATCH(DP$21,Input!$A$6:$GZ$6,0),FALSE)</f>
        <v>Bus Maintenance at 0.6/mile</v>
      </c>
      <c r="DQ142" s="1">
        <f>IF($E142+$I142+$D$7&lt;=DQ$22,0,IF(DQ$22-$D$7&gt;=$E142,IF(COUNTIF($KZ142:LP142,"&gt;0")&gt;0,VLOOKUP($C142,Input!$A$8:$HV$21,MATCH($DP$21+COUNTIF($KZ142:LP142,"&gt;0"),Input!$A$6:$HV$6,0),FALSE),0),0))*$D142*$F142</f>
        <v>0</v>
      </c>
      <c r="DR142" s="1">
        <f>IF($E142+$I142+$D$7&lt;=DR$22,0,IF(DR$22-$D$7&gt;=$E142,IF(COUNTIF($KZ142:LQ142,"&gt;0")&gt;0,VLOOKUP($C142,Input!$A$8:$HV$21,MATCH($DP$21+COUNTIF($KZ142:LQ142,"&gt;0"),Input!$A$6:$HV$6,0),FALSE),0),0))*$D142*$F142</f>
        <v>0</v>
      </c>
      <c r="DS142" s="1">
        <f>IF($E142+$I142+$D$7&lt;=DS$22,0,IF(DS$22-$D$7&gt;=$E142,IF(COUNTIF($KZ142:LR142,"&gt;0")&gt;0,VLOOKUP($C142,Input!$A$8:$HV$21,MATCH($DP$21+COUNTIF($KZ142:LR142,"&gt;0"),Input!$A$6:$HV$6,0),FALSE),0),0))*$D142*$F142</f>
        <v>0</v>
      </c>
      <c r="DT142" s="1">
        <f>IF($E142+$I142+$D$7&lt;=DT$22,0,IF(DT$22-$D$7&gt;=$E142,IF(COUNTIF($KZ142:LS142,"&gt;0")&gt;0,VLOOKUP($C142,Input!$A$8:$HV$21,MATCH($DP$21+COUNTIF($KZ142:LS142,"&gt;0"),Input!$A$6:$HV$6,0),FALSE),0),0))*$D142*$F142</f>
        <v>0</v>
      </c>
      <c r="DU142" s="1">
        <f>IF($E142+$I142+$D$7&lt;=DU$22,0,IF(DU$22-$D$7&gt;=$E142,IF(COUNTIF($KZ142:LT142,"&gt;0")&gt;0,VLOOKUP($C142,Input!$A$8:$HV$21,MATCH($DP$21+COUNTIF($KZ142:LT142,"&gt;0"),Input!$A$6:$HV$6,0),FALSE),0),0))*$D142*$F142</f>
        <v>0</v>
      </c>
      <c r="DV142" s="1">
        <f>IF($E142+$I142+$D$7&lt;=DV$22,0,IF(DV$22-$D$7&gt;=$E142,IF(COUNTIF($KZ142:LU142,"&gt;0")&gt;0,VLOOKUP($C142,Input!$A$8:$HV$21,MATCH($DP$21+COUNTIF($KZ142:LU142,"&gt;0"),Input!$A$6:$HV$6,0),FALSE),0),0))*$D142*$F142</f>
        <v>0</v>
      </c>
      <c r="DW142" s="1">
        <f>IF($E142+$I142+$D$7&lt;=DW$22,0,IF(DW$22-$D$7&gt;=$E142,IF(COUNTIF($KZ142:LV142,"&gt;0")&gt;0,VLOOKUP($C142,Input!$A$8:$HV$21,MATCH($DP$21+COUNTIF($KZ142:LV142,"&gt;0"),Input!$A$6:$HV$6,0),FALSE),0),0))*$D142*$F142</f>
        <v>0</v>
      </c>
      <c r="DX142" s="1">
        <f>IF($E142+$I142+$D$7&lt;=DX$22,0,IF(DX$22-$D$7&gt;=$E142,IF(COUNTIF($KZ142:LW142,"&gt;0")&gt;0,VLOOKUP($C142,Input!$A$8:$HV$21,MATCH($DP$21+COUNTIF($KZ142:LW142,"&gt;0"),Input!$A$6:$HV$6,0),FALSE),0),0))*$D142*$F142</f>
        <v>0</v>
      </c>
      <c r="DY142" s="1">
        <f>IF($E142+$I142+$D$7&lt;=DY$22,0,IF(DY$22-$D$7&gt;=$E142,IF(COUNTIF($KZ142:LX142,"&gt;0")&gt;0,VLOOKUP($C142,Input!$A$8:$HV$21,MATCH($DP$21+COUNTIF($KZ142:LX142,"&gt;0"),Input!$A$6:$HV$6,0),FALSE),0),0))*$D142*$F142</f>
        <v>0</v>
      </c>
      <c r="DZ142" s="1">
        <f>IF($E142+$I142+$D$7&lt;=DZ$22,0,IF(DZ$22-$D$7&gt;=$E142,IF(COUNTIF($KZ142:LY142,"&gt;0")&gt;0,VLOOKUP($C142,Input!$A$8:$HV$21,MATCH($DP$21+COUNTIF($KZ142:LY142,"&gt;0"),Input!$A$6:$HV$6,0),FALSE),0),0))*$D142*$F142</f>
        <v>0</v>
      </c>
      <c r="EA142" s="1">
        <f>IF($E142+$I142+$D$7&lt;=EA$22,0,IF(EA$22-$D$7&gt;=$E142,IF(COUNTIF($KZ142:LZ142,"&gt;0")&gt;0,VLOOKUP($C142,Input!$A$8:$HV$21,MATCH($DP$21+COUNTIF($KZ142:LZ142,"&gt;0"),Input!$A$6:$HV$6,0),FALSE),0),0))*$D142*$F142</f>
        <v>0</v>
      </c>
      <c r="EB142" s="1">
        <f>IF($E142+$I142+$D$7&lt;=EB$22,0,IF(EB$22-$D$7&gt;=$E142,IF(COUNTIF($KZ142:MA142,"&gt;0")&gt;0,VLOOKUP($C142,Input!$A$8:$HV$21,MATCH($DP$21+COUNTIF($KZ142:MA142,"&gt;0"),Input!$A$6:$HV$6,0),FALSE),0),0))*$D142*$F142</f>
        <v>5616000</v>
      </c>
      <c r="EC142" s="1">
        <f>IF($E142+$I142+$D$7&lt;=EC$22,0,IF(EC$22-$D$7&gt;=$E142,IF(COUNTIF($KZ142:MB142,"&gt;0")&gt;0,VLOOKUP($C142,Input!$A$8:$HV$21,MATCH($DP$21+COUNTIF($KZ142:MB142,"&gt;0"),Input!$A$6:$HV$6,0),FALSE),0),0))*$D142*$F142</f>
        <v>5616000</v>
      </c>
      <c r="ED142" s="1">
        <f>IF($E142+$I142+$D$7&lt;=ED$22,0,IF(ED$22-$D$7&gt;=$E142,IF(COUNTIF($KZ142:MC142,"&gt;0")&gt;0,VLOOKUP($C142,Input!$A$8:$HV$21,MATCH($DP$21+COUNTIF($KZ142:MC142,"&gt;0"),Input!$A$6:$HV$6,0),FALSE),0),0))*$D142*$F142</f>
        <v>5616000</v>
      </c>
      <c r="EE142" s="1">
        <f>IF($E142+$I142+$D$7&lt;=EE$22,0,IF(EE$22-$D$7&gt;=$E142,IF(COUNTIF($KZ142:MD142,"&gt;0")&gt;0,VLOOKUP($C142,Input!$A$8:$HV$21,MATCH($DP$21+COUNTIF($KZ142:MD142,"&gt;0"),Input!$A$6:$HV$6,0),FALSE),0),0))*$D142*$F142</f>
        <v>5616000</v>
      </c>
      <c r="EF142" s="1">
        <f>IF($E142+$I142+$D$7&lt;=EF$22,0,IF(EF$22-$D$7&gt;=$E142,IF(COUNTIF($KZ142:ME142,"&gt;0")&gt;0,VLOOKUP($C142,Input!$A$8:$HV$21,MATCH($DP$21+COUNTIF($KZ142:ME142,"&gt;0"),Input!$A$6:$HV$6,0),FALSE),0),0))*$D142*$F142</f>
        <v>5616000</v>
      </c>
      <c r="EG142" s="1">
        <f>IF($E142+$I142+$D$7&lt;=EG$22,0,IF(EG$22-$D$7&gt;=$E142,IF(COUNTIF($KZ142:MF142,"&gt;0")&gt;0,VLOOKUP($C142,Input!$A$8:$HV$21,MATCH($DP$21+COUNTIF($KZ142:MF142,"&gt;0"),Input!$A$6:$HV$6,0),FALSE),0),0))*$D142*$F142</f>
        <v>5616000</v>
      </c>
      <c r="EH142" s="1">
        <f>IF($E142+$I142+$D$7&lt;=EH$22,0,IF(EH$22-$D$7&gt;=$E142,IF(COUNTIF($KZ142:MG142,"&gt;0")&gt;0,VLOOKUP($C142,Input!$A$8:$HV$21,MATCH($DP$21+COUNTIF($KZ142:MG142,"&gt;0"),Input!$A$6:$HV$6,0),FALSE),0),0))*$D142*$F142</f>
        <v>5616000</v>
      </c>
      <c r="EI142" s="1">
        <f>IF($E142+$I142+$D$7&lt;=EI$22,0,IF(EI$22-$D$7&gt;=$E142,IF(COUNTIF($KZ142:MH142,"&gt;0")&gt;0,VLOOKUP($C142,Input!$A$8:$HV$21,MATCH($DP$21+COUNTIF($KZ142:MH142,"&gt;0"),Input!$A$6:$HV$6,0),FALSE),0),0))*$D142*$F142</f>
        <v>5616000</v>
      </c>
      <c r="EJ142" s="1">
        <f>IF($E142+$I142+$D$7&lt;=EJ$22,0,IF(EJ$22-$D$7&gt;=$E142,IF(COUNTIF($KZ142:MI142,"&gt;0")&gt;0,VLOOKUP($C142,Input!$A$8:$HV$21,MATCH($DP$21+COUNTIF($KZ142:MI142,"&gt;0"),Input!$A$6:$HV$6,0),FALSE),0),0))*$D142*$F142</f>
        <v>5616000</v>
      </c>
      <c r="EK142" s="1">
        <f>IF($E142+$I142+$D$7&lt;=EK$22,0,IF(EK$22-$D$7&gt;=$E142,IF(COUNTIF($KZ142:MJ142,"&gt;0")&gt;0,VLOOKUP($C142,Input!$A$8:$HV$21,MATCH($DP$21+COUNTIF($KZ142:MJ142,"&gt;0"),Input!$A$6:$HV$6,0),FALSE),0),0))*$D142*$F142</f>
        <v>5616000</v>
      </c>
      <c r="EL142" s="1">
        <f>IF($E142+$I142+$D$7&lt;=EL$22,0,IF(EL$22-$D$7&gt;=$E142,IF(COUNTIF($KZ142:MK142,"&gt;0")&gt;0,VLOOKUP($C142,Input!$A$8:$HV$21,MATCH($DP$21+COUNTIF($KZ142:MK142,"&gt;0"),Input!$A$6:$HV$6,0),FALSE),0),0))*$D142*$F142</f>
        <v>5616000</v>
      </c>
      <c r="EM142" s="1">
        <f>IF($E142+$I142+$D$7&lt;=EM$22,0,IF(EM$22-$D$7&gt;=$E142,IF(COUNTIF($KZ142:ML142,"&gt;0")&gt;0,VLOOKUP($C142,Input!$A$8:$HV$21,MATCH($DP$21+COUNTIF($KZ142:ML142,"&gt;0"),Input!$A$6:$HV$6,0),FALSE),0),0))*$D142*$F142</f>
        <v>5616000</v>
      </c>
      <c r="EN142" s="1">
        <f>IF($E142+$I142+$D$7&lt;=EN$22,0,IF(EN$22-$D$7&gt;=$E142,IF(COUNTIF($KZ142:MM142,"&gt;0")&gt;0,VLOOKUP($C142,Input!$A$8:$HV$21,MATCH($DP$21+COUNTIF($KZ142:MM142,"&gt;0"),Input!$A$6:$HV$6,0),FALSE),0),0))*$D142*$F142</f>
        <v>5616000</v>
      </c>
      <c r="EO142" s="1">
        <f>IF($E142+$I142+$D$7&lt;=EO$22,0,IF(EO$22-$D$7&gt;=$E142,IF(COUNTIF($KZ142:MN142,"&gt;0")&gt;0,VLOOKUP($C142,Input!$A$8:$HV$21,MATCH($DP$21+COUNTIF($KZ142:MN142,"&gt;0"),Input!$A$6:$HV$6,0),FALSE),0),0))*$D142*$F142</f>
        <v>5616000</v>
      </c>
      <c r="EP142" s="1">
        <f>IF($E142+$I142+$D$7&lt;=EP$22,0,IF(EP$22-$D$7&gt;=$E142,IF(COUNTIF($KZ142:MO142,"&gt;0")&gt;0,VLOOKUP($C142,Input!$A$8:$HV$21,MATCH($DP$21+COUNTIF($KZ142:MO142,"&gt;0"),Input!$A$6:$HV$6,0),FALSE),0),0))*$D142*$F142</f>
        <v>0</v>
      </c>
      <c r="EQ142" s="1">
        <f>IF($E142+$I142+$D$7&lt;=EQ$22,0,IF(EQ$22-$D$7&gt;=$E142,IF(COUNTIF($KZ142:MP142,"&gt;0")&gt;0,VLOOKUP($C142,Input!$A$8:$HV$21,MATCH($DP$21+COUNTIF($KZ142:MP142,"&gt;0"),Input!$A$6:$HV$6,0),FALSE),0),0))*$D142*$F142</f>
        <v>0</v>
      </c>
      <c r="ER142" s="1">
        <f>IF($E142+$I142+$D$7&lt;=ER$22,0,IF(ER$22-$D$7&gt;=$E142,IF(COUNTIF($KZ142:MQ142,"&gt;0")&gt;0,VLOOKUP($C142,Input!$A$8:$HV$21,MATCH($DP$21+COUNTIF($KZ142:MQ142,"&gt;0"),Input!$A$6:$HV$6,0),FALSE),0),0))*$D142*$F142</f>
        <v>0</v>
      </c>
      <c r="ES142" s="1">
        <f>IF($E142+$I142+$D$7&lt;=ES$22,0,IF(ES$22-$D$7&gt;=$E142,IF(COUNTIF($KZ142:MR142,"&gt;0")&gt;0,VLOOKUP($C142,Input!$A$8:$HV$21,MATCH($DP$21+COUNTIF($KZ142:MR142,"&gt;0"),Input!$A$6:$HV$6,0),FALSE),0),0))*$D142*$F142</f>
        <v>0</v>
      </c>
      <c r="ET142" s="1">
        <f>IF($E142+$I142+$D$7&lt;=ET$22,0,IF(ET$22-$D$7&gt;=$E142,IF(COUNTIF($KZ142:MS142,"&gt;0")&gt;0,VLOOKUP($C142,Input!$A$8:$HV$21,MATCH($DP$21+COUNTIF($KZ142:MS142,"&gt;0"),Input!$A$6:$HV$6,0),FALSE),0),0))*$D142*$F142</f>
        <v>0</v>
      </c>
      <c r="EU142" s="1">
        <f>IF($E142+$I142+$D$7&lt;=EU$22,0,IF(EU$22-$D$7&gt;=$E142,IF(COUNTIF($KZ142:MT142,"&gt;0")&gt;0,VLOOKUP($C142,Input!$A$8:$HV$21,MATCH($DP$21+COUNTIF($KZ142:MT142,"&gt;0"),Input!$A$6:$HV$6,0),FALSE),0),0))*$D142*$F142</f>
        <v>0</v>
      </c>
      <c r="EV142" s="1">
        <f>IF($E142+$I142+$D$7&lt;=EV$22,0,IF(EV$22-$D$7&gt;=$E142,IF(COUNTIF($KZ142:MU142,"&gt;0")&gt;0,VLOOKUP($C142,Input!$A$8:$HV$21,MATCH($DP$21+COUNTIF($KZ142:MU142,"&gt;0"),Input!$A$6:$HV$6,0),FALSE),0),0))*$D142*$F142</f>
        <v>0</v>
      </c>
      <c r="EW142" s="1">
        <f>IF($E142+$I142+$D$7&lt;=EW$22,0,IF(EW$22-$D$7&gt;=$E142,IF(COUNTIF($KZ142:MV142,"&gt;0")&gt;0,VLOOKUP($C142,Input!$A$8:$HV$21,MATCH($DP$21+COUNTIF($KZ142:MV142,"&gt;0"),Input!$A$6:$HV$6,0),FALSE),0),0))*$D142*$F142</f>
        <v>0</v>
      </c>
      <c r="EX142" s="1">
        <f>IF($E142+$I142+$D$7&lt;=EX$22,0,IF(EX$22-$D$7&gt;=$E142,IF(COUNTIF($KZ142:MW142,"&gt;0")&gt;0,VLOOKUP($C142,Input!$A$8:$HV$21,MATCH($DP$21+COUNTIF($KZ142:MW142,"&gt;0"),Input!$A$6:$HV$6,0),FALSE),0),0))*$D142*$F142</f>
        <v>0</v>
      </c>
      <c r="EY142" s="1">
        <f>IF($E142+$I142+$D$7&lt;=EY$22,0,IF(EY$22-$D$7&gt;=$E142,IF(COUNTIF($KZ142:MX142,"&gt;0")&gt;0,VLOOKUP($C142,Input!$A$8:$HV$21,MATCH($DP$21+COUNTIF($KZ142:MX142,"&gt;0"),Input!$A$6:$HV$6,0),FALSE),0),0))*$D142*$F142</f>
        <v>0</v>
      </c>
      <c r="EZ142" s="1"/>
      <c r="FA142" t="str">
        <f>VLOOKUP($C142,Input!$A$8:$GZ$39,MATCH(FA$21,Input!$A$6:$GZ$6,0),FALSE)</f>
        <v>Charger installation; electrical upgrade</v>
      </c>
      <c r="FB142">
        <f>IF((VLOOKUP($C142,Input!$A$8:$GZ$39,MATCH(FB$21,Input!$A$6:$GZ$6,0),FALSE))="Y",$D142/VLOOKUP($C142,Input!$A$8:$GZ$39,MATCH(FC$21,Input!$A$6:$GZ$6,0),FALSE),0)</f>
        <v>0</v>
      </c>
      <c r="FC142">
        <f>IF((VLOOKUP($C142,Input!$A$8:$GZ$39,MATCH(FB$21,Input!$A$6:$GZ$6,0),FALSE))="Y",0,IF((VLOOKUP($C142,Input!$A$8:$GZ$39,MATCH(FC$21,Input!$A$6:$GZ$6,0),FALSE))&gt;0,$D142/VLOOKUP($C142,Input!$A$8:$GZ$39,MATCH(FC$21,Input!$A$6:$GZ$6,0),FALSE),0))</f>
        <v>234</v>
      </c>
      <c r="FD142" s="1">
        <f>+IF($E142=FD$22,VLOOKUP($C142,Input!$A$8:$GZ$39,MATCH(FD$21,Input!$A$6:$GZ$6,0),FALSE),0)*IF(FD$110&gt;=MAX(FC$110:$FD$110),MIN((FD$110-MAX(FC$110:$FD$110)),(FD$110-FC$110)),0)+IF($E142=FD$22,VLOOKUP($C142,Input!$A$8:$GZ$39,MATCH(FD$21,Input!$A$6:$GZ$6,0),FALSE),0)*IF(FD$109&gt;=MAX(FC$109:$FD$109),MIN((FD$109-MAX(FC$109:$FD$109)),(FD$109-FC$109)),0)</f>
        <v>0</v>
      </c>
      <c r="FE142" s="1">
        <f>+IF($E142=FE$22,VLOOKUP($C142,Input!$A$8:$GZ$39,MATCH(FE$21,Input!$A$6:$GZ$6,0),FALSE),0)*IF(FE$110&gt;=MAX(FD$110:$FD$110),MIN((FE$110-MAX(FD$110:$FD$110)),(FE$110-FD$110)),0)+IF($E142=FE$22,VLOOKUP($C142,Input!$A$8:$GZ$39,MATCH(FE$21,Input!$A$6:$GZ$6,0),FALSE),0)*IF(FE$109&gt;=MAX(FD$109:$FD$109),MIN((FE$109-MAX(FD$109:$FD$109)),(FE$109-FD$109)),0)</f>
        <v>0</v>
      </c>
      <c r="FF142" s="1">
        <f>+IF($E142=FF$22,VLOOKUP($C142,Input!$A$8:$GZ$39,MATCH(FF$21,Input!$A$6:$GZ$6,0),FALSE),0)*IF(FF$110&gt;=MAX($FD$110:FE$110),MIN((FF$110-MAX($FD$110:FE$110)),(FF$110-FE$110)),0)+IF($E142=FF$22,VLOOKUP($C142,Input!$A$8:$GZ$39,MATCH(FF$21,Input!$A$6:$GZ$6,0),FALSE),0)*IF(FF$109&gt;=MAX($FD$109:FE$109),MIN((FF$109-MAX($FD$109:FE$109)),(FF$109-FE$109)),0)</f>
        <v>0</v>
      </c>
      <c r="FG142" s="1">
        <f>+IF($E142=FG$22,VLOOKUP($C142,Input!$A$8:$GZ$39,MATCH(FG$21,Input!$A$6:$GZ$6,0),FALSE),0)*IF(FG$110&gt;=MAX($FD$110:FF$110),MIN((FG$110-MAX($FD$110:FF$110)),(FG$110-FF$110)),0)+IF($E142=FG$22,VLOOKUP($C142,Input!$A$8:$GZ$39,MATCH(FG$21,Input!$A$6:$GZ$6,0),FALSE),0)*IF(FG$109&gt;=MAX($FD$109:FF$109),MIN((FG$109-MAX($FD$109:FF$109)),(FG$109-FF$109)),0)</f>
        <v>0</v>
      </c>
      <c r="FH142" s="1">
        <f>+IF($E142=FH$22,VLOOKUP($C142,Input!$A$8:$GZ$39,MATCH(FH$21,Input!$A$6:$GZ$6,0),FALSE),0)*IF(FH$110&gt;=MAX($FD$110:FG$110),MIN((FH$110-MAX($FD$110:FG$110)),(FH$110-FG$110)),0)+IF($E142=FH$22,VLOOKUP($C142,Input!$A$8:$GZ$39,MATCH(FH$21,Input!$A$6:$GZ$6,0),FALSE),0)*IF(FH$109&gt;=MAX($FD$109:FG$109),MIN((FH$109-MAX($FD$109:FG$109)),(FH$109-FG$109)),0)</f>
        <v>0</v>
      </c>
      <c r="FI142" s="1">
        <f>+IF($E142=FI$22,VLOOKUP($C142,Input!$A$8:$GZ$39,MATCH(FI$21,Input!$A$6:$GZ$6,0),FALSE),0)*IF(FI$110&gt;=MAX($FD$110:FH$110),MIN((FI$110-MAX($FD$110:FH$110)),(FI$110-FH$110)),0)+IF($E142=FI$22,VLOOKUP($C142,Input!$A$8:$GZ$39,MATCH(FI$21,Input!$A$6:$GZ$6,0),FALSE),0)*IF(FI$109&gt;=MAX($FD$109:FH$109),MIN((FI$109-MAX($FD$109:FH$109)),(FI$109-FH$109)),0)</f>
        <v>0</v>
      </c>
      <c r="FJ142" s="1">
        <f>+IF($E142=FJ$22,VLOOKUP($C142,Input!$A$8:$GZ$39,MATCH(FJ$21,Input!$A$6:$GZ$6,0),FALSE),0)*IF(FJ$110&gt;=MAX($FD$110:FI$110),MIN((FJ$110-MAX($FD$110:FI$110)),(FJ$110-FI$110)),0)+IF($E142=FJ$22,VLOOKUP($C142,Input!$A$8:$GZ$39,MATCH(FJ$21,Input!$A$6:$GZ$6,0),FALSE),0)*IF(FJ$109&gt;=MAX($FD$109:FI$109),MIN((FJ$109-MAX($FD$109:FI$109)),(FJ$109-FI$109)),0)</f>
        <v>0</v>
      </c>
      <c r="FK142" s="1">
        <f>+IF($E142=FK$22,VLOOKUP($C142,Input!$A$8:$GZ$39,MATCH(FK$21,Input!$A$6:$GZ$6,0),FALSE),0)*IF(FK$110&gt;=MAX($FD$110:FJ$110),MIN((FK$110-MAX($FD$110:FJ$110)),(FK$110-FJ$110)),0)+IF($E142=FK$22,VLOOKUP($C142,Input!$A$8:$GZ$39,MATCH(FK$21,Input!$A$6:$GZ$6,0),FALSE),0)*IF(FK$109&gt;=MAX($FD$109:FJ$109),MIN((FK$109-MAX($FD$109:FJ$109)),(FK$109-FJ$109)),0)</f>
        <v>0</v>
      </c>
      <c r="FL142" s="1">
        <f>+IF($E142=FL$22,VLOOKUP($C142,Input!$A$8:$GZ$39,MATCH(FL$21,Input!$A$6:$GZ$6,0),FALSE),0)*IF(FL$110&gt;=MAX($FD$110:FK$110),MIN((FL$110-MAX($FD$110:FK$110)),(FL$110-FK$110)),0)+IF($E142=FL$22,VLOOKUP($C142,Input!$A$8:$GZ$39,MATCH(FL$21,Input!$A$6:$GZ$6,0),FALSE),0)*IF(FL$109&gt;=MAX($FD$109:FK$109),MIN((FL$109-MAX($FD$109:FK$109)),(FL$109-FK$109)),0)</f>
        <v>0</v>
      </c>
      <c r="FM142" s="1">
        <f>+IF($E142=FM$22,VLOOKUP($C142,Input!$A$8:$GZ$39,MATCH(FM$21,Input!$A$6:$GZ$6,0),FALSE),0)*IF(FM$110&gt;=MAX($FD$110:FL$110),MIN((FM$110-MAX($FD$110:FL$110)),(FM$110-FL$110)),0)+IF($E142=FM$22,VLOOKUP($C142,Input!$A$8:$GZ$39,MATCH(FM$21,Input!$A$6:$GZ$6,0),FALSE),0)*IF(FM$109&gt;=MAX($FD$109:FL$109),MIN((FM$109-MAX($FD$109:FL$109)),(FM$109-FL$109)),0)</f>
        <v>0</v>
      </c>
      <c r="FN142" s="1">
        <f>+IF($E142=FN$22,VLOOKUP($C142,Input!$A$8:$GZ$39,MATCH(FN$21,Input!$A$6:$GZ$6,0),FALSE),0)*IF(FN$110&gt;=MAX($FD$110:FM$110),MIN((FN$110-MAX($FD$110:FM$110)),(FN$110-FM$110)),0)+IF($E142=FN$22,VLOOKUP($C142,Input!$A$8:$GZ$39,MATCH(FN$21,Input!$A$6:$GZ$6,0),FALSE),0)*IF(FN$109&gt;=MAX($FD$109:FM$109),MIN((FN$109-MAX($FD$109:FM$109)),(FN$109-FM$109)),0)</f>
        <v>0</v>
      </c>
      <c r="FO142" s="1">
        <f>+IF($E142=FO$22,VLOOKUP($C142,Input!$A$8:$GZ$39,MATCH(FO$21,Input!$A$6:$GZ$6,0),FALSE),0)*IF(FO$110&gt;=MAX($FD$110:FN$110),MIN((FO$110-MAX($FD$110:FN$110)),(FO$110-FN$110)),0)+IF($E142=FO$22,VLOOKUP($C142,Input!$A$8:$GZ$39,MATCH(FO$21,Input!$A$6:$GZ$6,0),FALSE),0)*IF(FO$109&gt;=MAX($FD$109:FN$109),MIN((FO$109-MAX($FD$109:FN$109)),(FO$109-FN$109)),0)</f>
        <v>12870000</v>
      </c>
      <c r="FP142" s="1">
        <f>+IF($E142=FP$22,VLOOKUP($C142,Input!$A$8:$GZ$39,MATCH(FP$21,Input!$A$6:$GZ$6,0),FALSE),0)*IF(FP$110&gt;=MAX($FD$110:FO$110),MIN((FP$110-MAX($FD$110:FO$110)),(FP$110-FO$110)),0)+IF($E142=FP$22,VLOOKUP($C142,Input!$A$8:$GZ$39,MATCH(FP$21,Input!$A$6:$GZ$6,0),FALSE),0)*IF(FP$109&gt;=MAX($FD$109:FO$109),MIN((FP$109-MAX($FD$109:FO$109)),(FP$109-FO$109)),0)</f>
        <v>0</v>
      </c>
      <c r="FQ142" s="1">
        <f>+IF($E142=FQ$22,VLOOKUP($C142,Input!$A$8:$GZ$39,MATCH(FQ$21,Input!$A$6:$GZ$6,0),FALSE),0)*IF(FQ$110&gt;=MAX($FD$110:FP$110),MIN((FQ$110-MAX($FD$110:FP$110)),(FQ$110-FP$110)),0)+IF($E142=FQ$22,VLOOKUP($C142,Input!$A$8:$GZ$39,MATCH(FQ$21,Input!$A$6:$GZ$6,0),FALSE),0)*IF(FQ$109&gt;=MAX($FD$109:FP$109),MIN((FQ$109-MAX($FD$109:FP$109)),(FQ$109-FP$109)),0)</f>
        <v>0</v>
      </c>
      <c r="FR142" s="1">
        <f>+IF($E142=FR$22,VLOOKUP($C142,Input!$A$8:$GZ$39,MATCH(FR$21,Input!$A$6:$GZ$6,0),FALSE),0)*IF(FR$110&gt;=MAX($FD$110:FQ$110),MIN((FR$110-MAX($FD$110:FQ$110)),(FR$110-FQ$110)),0)+IF($E142=FR$22,VLOOKUP($C142,Input!$A$8:$GZ$39,MATCH(FR$21,Input!$A$6:$GZ$6,0),FALSE),0)*IF(FR$109&gt;=MAX($FD$109:FQ$109),MIN((FR$109-MAX($FD$109:FQ$109)),(FR$109-FQ$109)),0)</f>
        <v>0</v>
      </c>
      <c r="FS142" s="1">
        <f>+IF($E142=FS$22,VLOOKUP($C142,Input!$A$8:$GZ$39,MATCH(FS$21,Input!$A$6:$GZ$6,0),FALSE),0)*IF(FS$110&gt;=MAX($FD$110:FR$110),MIN((FS$110-MAX($FD$110:FR$110)),(FS$110-FR$110)),0)+IF($E142=FS$22,VLOOKUP($C142,Input!$A$8:$GZ$39,MATCH(FS$21,Input!$A$6:$GZ$6,0),FALSE),0)*IF(FS$109&gt;=MAX($FD$109:FR$109),MIN((FS$109-MAX($FD$109:FR$109)),(FS$109-FR$109)),0)</f>
        <v>0</v>
      </c>
      <c r="FT142" s="1">
        <f>+IF($E142=FT$22,VLOOKUP($C142,Input!$A$8:$GZ$39,MATCH(FT$21,Input!$A$6:$GZ$6,0),FALSE),0)*IF(FT$110&gt;=MAX($FD$110:FS$110),MIN((FT$110-MAX($FD$110:FS$110)),(FT$110-FS$110)),0)+IF($E142=FT$22,VLOOKUP($C142,Input!$A$8:$GZ$39,MATCH(FT$21,Input!$A$6:$GZ$6,0),FALSE),0)*IF(FT$109&gt;=MAX($FD$109:FS$109),MIN((FT$109-MAX($FD$109:FS$109)),(FT$109-FS$109)),0)</f>
        <v>0</v>
      </c>
      <c r="FU142" s="1">
        <f>+IF($E142=FU$22,VLOOKUP($C142,Input!$A$8:$GZ$39,MATCH(FU$21,Input!$A$6:$GZ$6,0),FALSE),0)*IF(FU$110&gt;=MAX($FD$110:FT$110),MIN((FU$110-MAX($FD$110:FT$110)),(FU$110-FT$110)),0)+IF($E142=FU$22,VLOOKUP($C142,Input!$A$8:$GZ$39,MATCH(FU$21,Input!$A$6:$GZ$6,0),FALSE),0)*IF(FU$109&gt;=MAX($FD$109:FT$109),MIN((FU$109-MAX($FD$109:FT$109)),(FU$109-FT$109)),0)</f>
        <v>0</v>
      </c>
      <c r="FV142" s="1">
        <f>+IF($E142=FV$22,VLOOKUP($C142,Input!$A$8:$GZ$39,MATCH(FV$21,Input!$A$6:$GZ$6,0),FALSE),0)*IF(FV$110&gt;=MAX($FD$110:FU$110),MIN((FV$110-MAX($FD$110:FU$110)),(FV$110-FU$110)),0)+IF($E142=FV$22,VLOOKUP($C142,Input!$A$8:$GZ$39,MATCH(FV$21,Input!$A$6:$GZ$6,0),FALSE),0)*IF(FV$109&gt;=MAX($FD$109:FU$109),MIN((FV$109-MAX($FD$109:FU$109)),(FV$109-FU$109)),0)</f>
        <v>0</v>
      </c>
      <c r="FW142" s="1">
        <f>+IF($E142=FW$22,VLOOKUP($C142,Input!$A$8:$GZ$39,MATCH(FW$21,Input!$A$6:$GZ$6,0),FALSE),0)*IF(FW$110&gt;=MAX($FD$110:FV$110),MIN((FW$110-MAX($FD$110:FV$110)),(FW$110-FV$110)),0)+IF($E142=FW$22,VLOOKUP($C142,Input!$A$8:$GZ$39,MATCH(FW$21,Input!$A$6:$GZ$6,0),FALSE),0)*IF(FW$109&gt;=MAX($FD$109:FV$109),MIN((FW$109-MAX($FD$109:FV$109)),(FW$109-FV$109)),0)</f>
        <v>0</v>
      </c>
      <c r="FX142" s="1">
        <f>+IF($E142=FX$22,VLOOKUP($C142,Input!$A$8:$GZ$39,MATCH(FX$21,Input!$A$6:$GZ$6,0),FALSE),0)*IF(FX$110&gt;=MAX($FD$110:FW$110),MIN((FX$110-MAX($FD$110:FW$110)),(FX$110-FW$110)),0)+IF($E142=FX$22,VLOOKUP($C142,Input!$A$8:$GZ$39,MATCH(FX$21,Input!$A$6:$GZ$6,0),FALSE),0)*IF(FX$109&gt;=MAX($FD$109:FW$109),MIN((FX$109-MAX($FD$109:FW$109)),(FX$109-FW$109)),0)</f>
        <v>0</v>
      </c>
      <c r="FY142" s="1">
        <f>+IF($E142=FY$22,VLOOKUP($C142,Input!$A$8:$GZ$39,MATCH(FY$21,Input!$A$6:$GZ$6,0),FALSE),0)*IF(FY$110&gt;=MAX($FD$110:FX$110),MIN((FY$110-MAX($FD$110:FX$110)),(FY$110-FX$110)),0)+IF($E142=FY$22,VLOOKUP($C142,Input!$A$8:$GZ$39,MATCH(FY$21,Input!$A$6:$GZ$6,0),FALSE),0)*IF(FY$109&gt;=MAX($FD$109:FX$109),MIN((FY$109-MAX($FD$109:FX$109)),(FY$109-FX$109)),0)</f>
        <v>0</v>
      </c>
      <c r="FZ142" s="1">
        <f>+IF($E142=FZ$22,VLOOKUP($C142,Input!$A$8:$GZ$39,MATCH(FZ$21,Input!$A$6:$GZ$6,0),FALSE),0)*IF(FZ$110&gt;=MAX($FD$110:FY$110),MIN((FZ$110-MAX($FD$110:FY$110)),(FZ$110-FY$110)),0)+IF($E142=FZ$22,VLOOKUP($C142,Input!$A$8:$GZ$39,MATCH(FZ$21,Input!$A$6:$GZ$6,0),FALSE),0)*IF(FZ$109&gt;=MAX($FD$109:FY$109),MIN((FZ$109-MAX($FD$109:FY$109)),(FZ$109-FY$109)),0)</f>
        <v>0</v>
      </c>
      <c r="GA142" s="1">
        <f>+IF($E142=GA$22,VLOOKUP($C142,Input!$A$8:$GZ$39,MATCH(GA$21,Input!$A$6:$GZ$6,0),FALSE),0)*IF(GA$110&gt;=MAX($FD$110:FZ$110),MIN((GA$110-MAX($FD$110:FZ$110)),(GA$110-FZ$110)),0)+IF($E142=GA$22,VLOOKUP($C142,Input!$A$8:$GZ$39,MATCH(GA$21,Input!$A$6:$GZ$6,0),FALSE),0)*IF(GA$109&gt;=MAX($FD$109:FZ$109),MIN((GA$109-MAX($FD$109:FZ$109)),(GA$109-FZ$109)),0)</f>
        <v>0</v>
      </c>
      <c r="GB142" s="1">
        <f>+IF($E142=GB$22,VLOOKUP($C142,Input!$A$8:$GZ$39,MATCH(GB$21,Input!$A$6:$GZ$6,0),FALSE),0)*IF(GB$110&gt;=MAX($FD$110:GA$110),MIN((GB$110-MAX($FD$110:GA$110)),(GB$110-GA$110)),0)+IF($E142=GB$22,VLOOKUP($C142,Input!$A$8:$GZ$39,MATCH(GB$21,Input!$A$6:$GZ$6,0),FALSE),0)*IF(GB$109&gt;=MAX($FD$109:GA$109),MIN((GB$109-MAX($FD$109:GA$109)),(GB$109-GA$109)),0)</f>
        <v>0</v>
      </c>
      <c r="GC142" s="1">
        <f>+IF($E142=GC$22,VLOOKUP($C142,Input!$A$8:$GZ$39,MATCH(GC$21,Input!$A$6:$GZ$6,0),FALSE),0)*IF(GC$110&gt;=MAX($FD$110:GB$110),MIN((GC$110-MAX($FD$110:GB$110)),(GC$110-GB$110)),0)+IF($E142=GC$22,VLOOKUP($C142,Input!$A$8:$GZ$39,MATCH(GC$21,Input!$A$6:$GZ$6,0),FALSE),0)*IF(GC$109&gt;=MAX($FD$109:GB$109),MIN((GC$109-MAX($FD$109:GB$109)),(GC$109-GB$109)),0)</f>
        <v>0</v>
      </c>
      <c r="GD142" s="1">
        <f>+IF($E142=GD$22,VLOOKUP($C142,Input!$A$8:$GZ$39,MATCH(GD$21,Input!$A$6:$GZ$6,0),FALSE),0)*IF(GD$110&gt;=MAX($FD$110:GC$110),MIN((GD$110-MAX($FD$110:GC$110)),(GD$110-GC$110)),0)+IF($E142=GD$22,VLOOKUP($C142,Input!$A$8:$GZ$39,MATCH(GD$21,Input!$A$6:$GZ$6,0),FALSE),0)*IF(GD$109&gt;=MAX($FD$109:GC$109),MIN((GD$109-MAX($FD$109:GC$109)),(GD$109-GC$109)),0)</f>
        <v>0</v>
      </c>
      <c r="GE142" s="1">
        <f>+IF($E142=GE$22,VLOOKUP($C142,Input!$A$8:$GZ$39,MATCH(GE$21,Input!$A$6:$GZ$6,0),FALSE),0)*IF(GE$110&gt;=MAX($FD$110:GD$110),MIN((GE$110-MAX($FD$110:GD$110)),(GE$110-GD$110)),0)+IF($E142=GE$22,VLOOKUP($C142,Input!$A$8:$GZ$39,MATCH(GE$21,Input!$A$6:$GZ$6,0),FALSE),0)*IF(GE$109&gt;=MAX($FD$109:GD$109),MIN((GE$109-MAX($FD$109:GD$109)),(GE$109-GD$109)),0)</f>
        <v>0</v>
      </c>
      <c r="GF142" s="1">
        <f>+IF($E142=GF$22,VLOOKUP($C142,Input!$A$8:$GZ$39,MATCH(GF$21,Input!$A$6:$GZ$6,0),FALSE),0)*IF(GF$110&gt;=MAX($FD$110:GE$110),MIN((GF$110-MAX($FD$110:GE$110)),(GF$110-GE$110)),0)+IF($E142=GF$22,VLOOKUP($C142,Input!$A$8:$GZ$39,MATCH(GF$21,Input!$A$6:$GZ$6,0),FALSE),0)*IF(GF$109&gt;=MAX($FD$109:GE$109),MIN((GF$109-MAX($FD$109:GE$109)),(GF$109-GE$109)),0)</f>
        <v>0</v>
      </c>
      <c r="GG142" s="1">
        <f>+IF($E142=GG$22,VLOOKUP($C142,Input!$A$8:$GZ$39,MATCH(GG$21,Input!$A$6:$GZ$6,0),FALSE),0)*IF(GG$110&gt;=MAX($FD$110:GF$110),MIN((GG$110-MAX($FD$110:GF$110)),(GG$110-GF$110)),0)+IF($E142=GG$22,VLOOKUP($C142,Input!$A$8:$GZ$39,MATCH(GG$21,Input!$A$6:$GZ$6,0),FALSE),0)*IF(GG$109&gt;=MAX($FD$109:GF$109),MIN((GG$109-MAX($FD$109:GF$109)),(GG$109-GF$109)),0)</f>
        <v>0</v>
      </c>
      <c r="GH142" s="1">
        <f>+IF($E142=GH$22,VLOOKUP($C142,Input!$A$8:$GZ$39,MATCH(GH$21,Input!$A$6:$GZ$6,0),FALSE),0)*IF(GH$110&gt;=MAX($FD$110:GG$110),MIN((GH$110-MAX($FD$110:GG$110)),(GH$110-GG$110)),0)+IF($E142=GH$22,VLOOKUP($C142,Input!$A$8:$GZ$39,MATCH(GH$21,Input!$A$6:$GZ$6,0),FALSE),0)*IF(GH$109&gt;=MAX($FD$109:GG$109),MIN((GH$109-MAX($FD$109:GG$109)),(GH$109-GG$109)),0)</f>
        <v>0</v>
      </c>
      <c r="GI142" s="1">
        <f>+IF($E142=GI$22,VLOOKUP($C142,Input!$A$8:$GZ$39,MATCH(GI$21,Input!$A$6:$GZ$6,0),FALSE),0)*IF(GI$110&gt;=MAX($FD$110:GH$110),MIN((GI$110-MAX($FD$110:GH$110)),(GI$110-GH$110)),0)+IF($E142=GI$22,VLOOKUP($C142,Input!$A$8:$GZ$39,MATCH(GI$21,Input!$A$6:$GZ$6,0),FALSE),0)*IF(GI$109&gt;=MAX($FD$109:GH$109),MIN((GI$109-MAX($FD$109:GH$109)),(GI$109-GH$109)),0)</f>
        <v>0</v>
      </c>
      <c r="GJ142" s="1">
        <f>+IF($E142=GJ$22,VLOOKUP($C142,Input!$A$8:$GZ$39,MATCH(GJ$21,Input!$A$6:$GZ$6,0),FALSE),0)*IF(GJ$110&gt;=MAX($FD$110:GI$110),MIN((GJ$110-MAX($FD$110:GI$110)),(GJ$110-GI$110)),0)+IF($E142=GJ$22,VLOOKUP($C142,Input!$A$8:$GZ$39,MATCH(GJ$21,Input!$A$6:$GZ$6,0),FALSE),0)*IF(GJ$109&gt;=MAX($FD$109:GI$109),MIN((GJ$109-MAX($FD$109:GI$109)),(GJ$109-GI$109)),0)</f>
        <v>0</v>
      </c>
      <c r="GK142" s="1">
        <f>+IF($E142=GK$22,VLOOKUP($C142,Input!$A$8:$GZ$39,MATCH(GK$21,Input!$A$6:$GZ$6,0),FALSE),0)*IF(GK$110&gt;=MAX($FD$110:GJ$110),MIN((GK$110-MAX($FD$110:GJ$110)),(GK$110-GJ$110)),0)+IF($E142=GK$22,VLOOKUP($C142,Input!$A$8:$GZ$39,MATCH(GK$21,Input!$A$6:$GZ$6,0),FALSE),0)*IF(GK$109&gt;=MAX($FD$109:GJ$109),MIN((GK$109-MAX($FD$109:GJ$109)),(GK$109-GJ$109)),0)</f>
        <v>0</v>
      </c>
      <c r="GL142" s="1">
        <f>+IF($E142=GL$22,VLOOKUP($C142,Input!$A$8:$GZ$39,MATCH(GL$21,Input!$A$6:$GZ$6,0),FALSE),0)*IF(GL$110&gt;=MAX($FD$110:GK$110),MIN((GL$110-MAX($FD$110:GK$110)),(GL$110-GK$110)),0)+IF($E142=GL$22,VLOOKUP($C142,Input!$A$8:$GZ$39,MATCH(GL$21,Input!$A$6:$GZ$6,0),FALSE),0)*IF(GL$109&gt;=MAX($FD$109:GK$109),MIN((GL$109-MAX($FD$109:GK$109)),(GL$109-GK$109)),0)</f>
        <v>0</v>
      </c>
      <c r="GM142" s="42"/>
      <c r="GN142" t="str">
        <f>VLOOKUP($C142,Input!$A$8:$GZ$39,MATCH(GN$21,Input!$A$6:$GZ$6,0),FALSE)</f>
        <v>Charger (60 kW)</v>
      </c>
      <c r="GO142">
        <f>IF((VLOOKUP($C142,Input!$A$8:$GZ$39,MATCH(GO$21,Input!$A$6:$GZ$6,0),FALSE))="Y",$D142/VLOOKUP($C142,Input!$A$8:$GZ$39,MATCH(GP$21,Input!$A$6:$GZ$6,0),FALSE),0)</f>
        <v>0</v>
      </c>
      <c r="GP142">
        <f>IF((VLOOKUP($C142,Input!$A$8:$GZ$39,MATCH(GO$21,Input!$A$6:$GZ$6,0),FALSE))="Y",0,IF((VLOOKUP($C142,Input!$A$8:$GZ$39,MATCH(GP$21,Input!$A$6:$GZ$6,0),FALSE))&gt;0,$D142/VLOOKUP($C142,Input!$A$8:$GZ$39,MATCH(GP$21,Input!$A$6:$GZ$6,0),FALSE),0))</f>
        <v>234</v>
      </c>
      <c r="GQ142" s="1">
        <f>+IF($E142=GQ$22,VLOOKUP($C142,Input!$A$8:$GZ$39,MATCH(GQ$21,Input!$A$6:$GZ$6,0),FALSE),0)*IF(GQ$110&gt;=MAX($GP$110:GP$110),MIN((GQ$110-MAX($GP$110:GP$110)),(GQ$110-GP$110)),0)+IF($E142=GQ$22,VLOOKUP($C142,Input!$A$8:$GZ$39,MATCH(GQ$21,Input!$A$6:$GZ$6,0),FALSE),0)*IF(GQ$109&gt;=MAX($GP$109:GP$109),MIN((GQ$109-MAX($GP$109:GP$109)),(GQ$109-GP$109)),0)</f>
        <v>0</v>
      </c>
      <c r="GR142" s="1">
        <f>+IF($E142=GR$22,VLOOKUP($C142,Input!$A$8:$GZ$39,MATCH(GR$21,Input!$A$6:$GZ$6,0),FALSE),0)*IF(GR$110&gt;=MAX($GP$110:GQ$110),MIN((GR$110-MAX($GP$110:GQ$110)),(GR$110-GQ$110)),0)+IF($E142=GR$22,VLOOKUP($C142,Input!$A$8:$GZ$39,MATCH(GR$21,Input!$A$6:$GZ$6,0),FALSE),0)*IF(GR$109&gt;=MAX($GP$109:GQ$109),MIN((GR$109-MAX($GP$109:GQ$109)),(GR$109-GQ$109)),0)</f>
        <v>0</v>
      </c>
      <c r="GS142" s="1">
        <f>+IF($E142=GS$22,VLOOKUP($C142,Input!$A$8:$GZ$39,MATCH(GS$21,Input!$A$6:$GZ$6,0),FALSE),0)*IF(GS$110&gt;=MAX($GP$110:GR$110),MIN((GS$110-MAX($GP$110:GR$110)),(GS$110-GR$110)),0)+IF($E142=GS$22,VLOOKUP($C142,Input!$A$8:$GZ$39,MATCH(GS$21,Input!$A$6:$GZ$6,0),FALSE),0)*IF(GS$109&gt;=MAX($GP$109:GR$109),MIN((GS$109-MAX($GP$109:GR$109)),(GS$109-GR$109)),0)</f>
        <v>0</v>
      </c>
      <c r="GT142" s="1">
        <f>+IF($E142=GT$22,VLOOKUP($C142,Input!$A$8:$GZ$39,MATCH(GT$21,Input!$A$6:$GZ$6,0),FALSE),0)*IF(GT$110&gt;=MAX($GP$110:GS$110),MIN((GT$110-MAX($GP$110:GS$110)),(GT$110-GS$110)),0)+IF($E142=GT$22,VLOOKUP($C142,Input!$A$8:$GZ$39,MATCH(GT$21,Input!$A$6:$GZ$6,0),FALSE),0)*IF(GT$109&gt;=MAX($GP$109:GS$109),MIN((GT$109-MAX($GP$109:GS$109)),(GT$109-GS$109)),0)</f>
        <v>0</v>
      </c>
      <c r="GU142" s="1">
        <f>+IF($E142=GU$22,VLOOKUP($C142,Input!$A$8:$GZ$39,MATCH(GU$21,Input!$A$6:$GZ$6,0),FALSE),0)*IF(GU$110&gt;=MAX($GP$110:GT$110),MIN((GU$110-MAX($GP$110:GT$110)),(GU$110-GT$110)),0)+IF($E142=GU$22,VLOOKUP($C142,Input!$A$8:$GZ$39,MATCH(GU$21,Input!$A$6:$GZ$6,0),FALSE),0)*IF(GU$109&gt;=MAX($GP$109:GT$109),MIN((GU$109-MAX($GP$109:GT$109)),(GU$109-GT$109)),0)</f>
        <v>0</v>
      </c>
      <c r="GV142" s="1">
        <f>+IF($E142=GV$22,VLOOKUP($C142,Input!$A$8:$GZ$39,MATCH(GV$21,Input!$A$6:$GZ$6,0),FALSE),0)*IF(GV$110&gt;=MAX($GP$110:GU$110),MIN((GV$110-MAX($GP$110:GU$110)),(GV$110-GU$110)),0)+IF($E142=GV$22,VLOOKUP($C142,Input!$A$8:$GZ$39,MATCH(GV$21,Input!$A$6:$GZ$6,0),FALSE),0)*IF(GV$109&gt;=MAX($GP$109:GU$109),MIN((GV$109-MAX($GP$109:GU$109)),(GV$109-GU$109)),0)</f>
        <v>0</v>
      </c>
      <c r="GW142" s="1">
        <f>+IF($E142=GW$22,VLOOKUP($C142,Input!$A$8:$GZ$39,MATCH(GW$21,Input!$A$6:$GZ$6,0),FALSE),0)*IF(GW$110&gt;=MAX($GP$110:GV$110),MIN((GW$110-MAX($GP$110:GV$110)),(GW$110-GV$110)),0)+IF($E142=GW$22,VLOOKUP($C142,Input!$A$8:$GZ$39,MATCH(GW$21,Input!$A$6:$GZ$6,0),FALSE),0)*IF(GW$109&gt;=MAX($GP$109:GV$109),MIN((GW$109-MAX($GP$109:GV$109)),(GW$109-GV$109)),0)</f>
        <v>0</v>
      </c>
      <c r="GX142" s="1">
        <f>+IF($E142=GX$22,VLOOKUP($C142,Input!$A$8:$GZ$39,MATCH(GX$21,Input!$A$6:$GZ$6,0),FALSE),0)*IF(GX$110&gt;=MAX($GP$110:GW$110),MIN((GX$110-MAX($GP$110:GW$110)),(GX$110-GW$110)),0)+IF($E142=GX$22,VLOOKUP($C142,Input!$A$8:$GZ$39,MATCH(GX$21,Input!$A$6:$GZ$6,0),FALSE),0)*IF(GX$109&gt;=MAX($GP$109:GW$109),MIN((GX$109-MAX($GP$109:GW$109)),(GX$109-GW$109)),0)</f>
        <v>0</v>
      </c>
      <c r="GY142" s="1">
        <f>+IF($E142=GY$22,VLOOKUP($C142,Input!$A$8:$GZ$39,MATCH(GY$21,Input!$A$6:$GZ$6,0),FALSE),0)*IF(GY$110&gt;=MAX($GP$110:GX$110),MIN((GY$110-MAX($GP$110:GX$110)),(GY$110-GX$110)),0)+IF($E142=GY$22,VLOOKUP($C142,Input!$A$8:$GZ$39,MATCH(GY$21,Input!$A$6:$GZ$6,0),FALSE),0)*IF(GY$109&gt;=MAX($GP$109:GX$109),MIN((GY$109-MAX($GP$109:GX$109)),(GY$109-GX$109)),0)</f>
        <v>0</v>
      </c>
      <c r="GZ142" s="1">
        <f>+IF($E142=GZ$22,VLOOKUP($C142,Input!$A$8:$GZ$39,MATCH(GZ$21,Input!$A$6:$GZ$6,0),FALSE),0)*IF(GZ$110&gt;=MAX($GP$110:GY$110),MIN((GZ$110-MAX($GP$110:GY$110)),(GZ$110-GY$110)),0)+IF($E142=GZ$22,VLOOKUP($C142,Input!$A$8:$GZ$39,MATCH(GZ$21,Input!$A$6:$GZ$6,0),FALSE),0)*IF(GZ$109&gt;=MAX($GP$109:GY$109),MIN((GZ$109-MAX($GP$109:GY$109)),(GZ$109-GY$109)),0)</f>
        <v>0</v>
      </c>
      <c r="HA142" s="1">
        <f>+IF($E142=HA$22,VLOOKUP($C142,Input!$A$8:$GZ$39,MATCH(HA$21,Input!$A$6:$GZ$6,0),FALSE),0)*IF(HA$110&gt;=MAX($GP$110:GZ$110),MIN((HA$110-MAX($GP$110:GZ$110)),(HA$110-GZ$110)),0)+IF($E142=HA$22,VLOOKUP($C142,Input!$A$8:$GZ$39,MATCH(HA$21,Input!$A$6:$GZ$6,0),FALSE),0)*IF(HA$109&gt;=MAX($GP$109:GZ$109),MIN((HA$109-MAX($GP$109:GZ$109)),(HA$109-GZ$109)),0)</f>
        <v>0</v>
      </c>
      <c r="HB142" s="1">
        <f>+IF($E142=HB$22,VLOOKUP($C142,Input!$A$8:$GZ$39,MATCH(HB$21,Input!$A$6:$GZ$6,0),FALSE),0)*IF(HB$110&gt;=MAX($GP$110:HA$110),MIN((HB$110-MAX($GP$110:HA$110)),(HB$110-HA$110)),0)+IF($E142=HB$22,VLOOKUP($C142,Input!$A$8:$GZ$39,MATCH(HB$21,Input!$A$6:$GZ$6,0),FALSE),0)*IF(HB$109&gt;=MAX($GP$109:HA$109),MIN((HB$109-MAX($GP$109:HA$109)),(HB$109-HA$109)),0)</f>
        <v>11700000</v>
      </c>
      <c r="HC142" s="1">
        <f>+IF($E142=HC$22,VLOOKUP($C142,Input!$A$8:$GZ$39,MATCH(HC$21,Input!$A$6:$GZ$6,0),FALSE),0)*IF(HC$110&gt;=MAX($GP$110:HB$110),MIN((HC$110-MAX($GP$110:HB$110)),(HC$110-HB$110)),0)+IF($E142=HC$22,VLOOKUP($C142,Input!$A$8:$GZ$39,MATCH(HC$21,Input!$A$6:$GZ$6,0),FALSE),0)*IF(HC$109&gt;=MAX($GP$109:HB$109),MIN((HC$109-MAX($GP$109:HB$109)),(HC$109-HB$109)),0)</f>
        <v>0</v>
      </c>
      <c r="HD142" s="1">
        <f>+IF($E142=HD$22,VLOOKUP($C142,Input!$A$8:$GZ$39,MATCH(HD$21,Input!$A$6:$GZ$6,0),FALSE),0)*IF(HD$110&gt;=MAX($GP$110:HC$110),MIN((HD$110-MAX($GP$110:HC$110)),(HD$110-HC$110)),0)+IF($E142=HD$22,VLOOKUP($C142,Input!$A$8:$GZ$39,MATCH(HD$21,Input!$A$6:$GZ$6,0),FALSE),0)*IF(HD$109&gt;=MAX($GP$109:HC$109),MIN((HD$109-MAX($GP$109:HC$109)),(HD$109-HC$109)),0)</f>
        <v>0</v>
      </c>
      <c r="HE142" s="1">
        <f>+IF($E142=HE$22,VLOOKUP($C142,Input!$A$8:$GZ$39,MATCH(HE$21,Input!$A$6:$GZ$6,0),FALSE),0)*IF(HE$110&gt;=MAX($GP$110:HD$110),MIN((HE$110-MAX($GP$110:HD$110)),(HE$110-HD$110)),0)+IF($E142=HE$22,VLOOKUP($C142,Input!$A$8:$GZ$39,MATCH(HE$21,Input!$A$6:$GZ$6,0),FALSE),0)*IF(HE$109&gt;=MAX($GP$109:HD$109),MIN((HE$109-MAX($GP$109:HD$109)),(HE$109-HD$109)),0)</f>
        <v>0</v>
      </c>
      <c r="HF142" s="1">
        <f>+IF($E142=HF$22,VLOOKUP($C142,Input!$A$8:$GZ$39,MATCH(HF$21,Input!$A$6:$GZ$6,0),FALSE),0)*IF(HF$110&gt;=MAX($GP$110:HE$110),MIN((HF$110-MAX($GP$110:HE$110)),(HF$110-HE$110)),0)+IF($E142=HF$22,VLOOKUP($C142,Input!$A$8:$GZ$39,MATCH(HF$21,Input!$A$6:$GZ$6,0),FALSE),0)*IF(HF$109&gt;=MAX($GP$109:HE$109),MIN((HF$109-MAX($GP$109:HE$109)),(HF$109-HE$109)),0)</f>
        <v>0</v>
      </c>
      <c r="HG142" s="1">
        <f>+IF($E142=HG$22,VLOOKUP($C142,Input!$A$8:$GZ$39,MATCH(HG$21,Input!$A$6:$GZ$6,0),FALSE),0)*IF(HG$110&gt;=MAX($GP$110:HF$110),MIN((HG$110-MAX($GP$110:HF$110)),(HG$110-HF$110)),0)+IF($E142=HG$22,VLOOKUP($C142,Input!$A$8:$GZ$39,MATCH(HG$21,Input!$A$6:$GZ$6,0),FALSE),0)*IF(HG$109&gt;=MAX($GP$109:HF$109),MIN((HG$109-MAX($GP$109:HF$109)),(HG$109-HF$109)),0)</f>
        <v>0</v>
      </c>
      <c r="HH142" s="1">
        <f>+IF($E142=HH$22,VLOOKUP($C142,Input!$A$8:$GZ$39,MATCH(HH$21,Input!$A$6:$GZ$6,0),FALSE),0)*IF(HH$110&gt;=MAX($GP$110:HG$110),MIN((HH$110-MAX($GP$110:HG$110)),(HH$110-HG$110)),0)+IF($E142=HH$22,VLOOKUP($C142,Input!$A$8:$GZ$39,MATCH(HH$21,Input!$A$6:$GZ$6,0),FALSE),0)*IF(HH$109&gt;=MAX($GP$109:HG$109),MIN((HH$109-MAX($GP$109:HG$109)),(HH$109-HG$109)),0)</f>
        <v>0</v>
      </c>
      <c r="HI142" s="1">
        <f>+IF($E142=HI$22,VLOOKUP($C142,Input!$A$8:$GZ$39,MATCH(HI$21,Input!$A$6:$GZ$6,0),FALSE),0)*IF(HI$110&gt;=MAX($GP$110:HH$110),MIN((HI$110-MAX($GP$110:HH$110)),(HI$110-HH$110)),0)+IF($E142=HI$22,VLOOKUP($C142,Input!$A$8:$GZ$39,MATCH(HI$21,Input!$A$6:$GZ$6,0),FALSE),0)*IF(HI$109&gt;=MAX($GP$109:HH$109),MIN((HI$109-MAX($GP$109:HH$109)),(HI$109-HH$109)),0)</f>
        <v>0</v>
      </c>
      <c r="HJ142" s="1">
        <f>+IF($E142=HJ$22,VLOOKUP($C142,Input!$A$8:$GZ$39,MATCH(HJ$21,Input!$A$6:$GZ$6,0),FALSE),0)*IF(HJ$110&gt;=MAX($GP$110:HI$110),MIN((HJ$110-MAX($GP$110:HI$110)),(HJ$110-HI$110)),0)+IF($E142=HJ$22,VLOOKUP($C142,Input!$A$8:$GZ$39,MATCH(HJ$21,Input!$A$6:$GZ$6,0),FALSE),0)*IF(HJ$109&gt;=MAX($GP$109:HI$109),MIN((HJ$109-MAX($GP$109:HI$109)),(HJ$109-HI$109)),0)</f>
        <v>0</v>
      </c>
      <c r="HK142" s="1">
        <f>+IF($E142=HK$22,VLOOKUP($C142,Input!$A$8:$GZ$39,MATCH(HK$21,Input!$A$6:$GZ$6,0),FALSE),0)*IF(HK$110&gt;=MAX($GP$110:HJ$110),MIN((HK$110-MAX($GP$110:HJ$110)),(HK$110-HJ$110)),0)+IF($E142=HK$22,VLOOKUP($C142,Input!$A$8:$GZ$39,MATCH(HK$21,Input!$A$6:$GZ$6,0),FALSE),0)*IF(HK$109&gt;=MAX($GP$109:HJ$109),MIN((HK$109-MAX($GP$109:HJ$109)),(HK$109-HJ$109)),0)</f>
        <v>0</v>
      </c>
      <c r="HL142" s="1">
        <f>+IF($E142=HL$22,VLOOKUP($C142,Input!$A$8:$GZ$39,MATCH(HL$21,Input!$A$6:$GZ$6,0),FALSE),0)*IF(HL$110&gt;=MAX($GP$110:HK$110),MIN((HL$110-MAX($GP$110:HK$110)),(HL$110-HK$110)),0)+IF($E142=HL$22,VLOOKUP($C142,Input!$A$8:$GZ$39,MATCH(HL$21,Input!$A$6:$GZ$6,0),FALSE),0)*IF(HL$109&gt;=MAX($GP$109:HK$109),MIN((HL$109-MAX($GP$109:HK$109)),(HL$109-HK$109)),0)</f>
        <v>0</v>
      </c>
      <c r="HM142" s="1">
        <f>+IF($E142=HM$22,VLOOKUP($C142,Input!$A$8:$GZ$39,MATCH(HM$21,Input!$A$6:$GZ$6,0),FALSE),0)*IF(HM$110&gt;=MAX($GP$110:HL$110),MIN((HM$110-MAX($GP$110:HL$110)),(HM$110-HL$110)),0)+IF($E142=HM$22,VLOOKUP($C142,Input!$A$8:$GZ$39,MATCH(HM$21,Input!$A$6:$GZ$6,0),FALSE),0)*IF(HM$109&gt;=MAX($GP$109:HL$109),MIN((HM$109-MAX($GP$109:HL$109)),(HM$109-HL$109)),0)</f>
        <v>0</v>
      </c>
      <c r="HN142" s="1">
        <f>+IF($E142=HN$22,VLOOKUP($C142,Input!$A$8:$GZ$39,MATCH(HN$21,Input!$A$6:$GZ$6,0),FALSE),0)*IF(HN$110&gt;=MAX($GP$110:HM$110),MIN((HN$110-MAX($GP$110:HM$110)),(HN$110-HM$110)),0)+IF($E142=HN$22,VLOOKUP($C142,Input!$A$8:$GZ$39,MATCH(HN$21,Input!$A$6:$GZ$6,0),FALSE),0)*IF(HN$109&gt;=MAX($GP$109:HM$109),MIN((HN$109-MAX($GP$109:HM$109)),(HN$109-HM$109)),0)</f>
        <v>0</v>
      </c>
      <c r="HO142" s="1">
        <f>+IF($E142=HO$22,VLOOKUP($C142,Input!$A$8:$GZ$39,MATCH(HO$21,Input!$A$6:$GZ$6,0),FALSE),0)*IF(HO$110&gt;=MAX($GP$110:HN$110),MIN((HO$110-MAX($GP$110:HN$110)),(HO$110-HN$110)),0)+IF($E142=HO$22,VLOOKUP($C142,Input!$A$8:$GZ$39,MATCH(HO$21,Input!$A$6:$GZ$6,0),FALSE),0)*IF(HO$109&gt;=MAX($GP$109:HN$109),MIN((HO$109-MAX($GP$109:HN$109)),(HO$109-HN$109)),0)</f>
        <v>0</v>
      </c>
      <c r="HP142" s="1">
        <f>+IF($E142=HP$22,VLOOKUP($C142,Input!$A$8:$GZ$39,MATCH(HP$21,Input!$A$6:$GZ$6,0),FALSE),0)*IF(HP$110&gt;=MAX($GP$110:HO$110),MIN((HP$110-MAX($GP$110:HO$110)),(HP$110-HO$110)),0)+IF($E142=HP$22,VLOOKUP($C142,Input!$A$8:$GZ$39,MATCH(HP$21,Input!$A$6:$GZ$6,0),FALSE),0)*IF(HP$109&gt;=MAX($GP$109:HO$109),MIN((HP$109-MAX($GP$109:HO$109)),(HP$109-HO$109)),0)</f>
        <v>0</v>
      </c>
      <c r="HQ142" s="1">
        <f>+IF($E142=HQ$22,VLOOKUP($C142,Input!$A$8:$GZ$39,MATCH(HQ$21,Input!$A$6:$GZ$6,0),FALSE),0)*IF(HQ$110&gt;=MAX($GP$110:HP$110),MIN((HQ$110-MAX($GP$110:HP$110)),(HQ$110-HP$110)),0)+IF($E142=HQ$22,VLOOKUP($C142,Input!$A$8:$GZ$39,MATCH(HQ$21,Input!$A$6:$GZ$6,0),FALSE),0)*IF(HQ$109&gt;=MAX($GP$109:HP$109),MIN((HQ$109-MAX($GP$109:HP$109)),(HQ$109-HP$109)),0)</f>
        <v>0</v>
      </c>
      <c r="HR142" s="1">
        <f>+IF($E142=HR$22,VLOOKUP($C142,Input!$A$8:$GZ$39,MATCH(HR$21,Input!$A$6:$GZ$6,0),FALSE),0)*IF(HR$110&gt;=MAX($GP$110:HQ$110),MIN((HR$110-MAX($GP$110:HQ$110)),(HR$110-HQ$110)),0)+IF($E142=HR$22,VLOOKUP($C142,Input!$A$8:$GZ$39,MATCH(HR$21,Input!$A$6:$GZ$6,0),FALSE),0)*IF(HR$109&gt;=MAX($GP$109:HQ$109),MIN((HR$109-MAX($GP$109:HQ$109)),(HR$109-HQ$109)),0)</f>
        <v>0</v>
      </c>
      <c r="HS142" s="1">
        <f>+IF($E142=HS$22,VLOOKUP($C142,Input!$A$8:$GZ$39,MATCH(HS$21,Input!$A$6:$GZ$6,0),FALSE),0)*IF(HS$110&gt;=MAX($GP$110:HR$110),MIN((HS$110-MAX($GP$110:HR$110)),(HS$110-HR$110)),0)+IF($E142=HS$22,VLOOKUP($C142,Input!$A$8:$GZ$39,MATCH(HS$21,Input!$A$6:$GZ$6,0),FALSE),0)*IF(HS$109&gt;=MAX($GP$109:HR$109),MIN((HS$109-MAX($GP$109:HR$109)),(HS$109-HR$109)),0)</f>
        <v>0</v>
      </c>
      <c r="HT142" s="1">
        <f>+IF($E142=HT$22,VLOOKUP($C142,Input!$A$8:$GZ$39,MATCH(HT$21,Input!$A$6:$GZ$6,0),FALSE),0)*IF(HT$110&gt;=MAX($GP$110:HS$110),MIN((HT$110-MAX($GP$110:HS$110)),(HT$110-HS$110)),0)+IF($E142=HT$22,VLOOKUP($C142,Input!$A$8:$GZ$39,MATCH(HT$21,Input!$A$6:$GZ$6,0),FALSE),0)*IF(HT$109&gt;=MAX($GP$109:HS$109),MIN((HT$109-MAX($GP$109:HS$109)),(HT$109-HS$109)),0)</f>
        <v>0</v>
      </c>
      <c r="HU142" s="1">
        <f>+IF($E142=HU$22,VLOOKUP($C142,Input!$A$8:$GZ$39,MATCH(HU$21,Input!$A$6:$GZ$6,0),FALSE),0)*IF(HU$110&gt;=MAX($GP$110:HT$110),MIN((HU$110-MAX($GP$110:HT$110)),(HU$110-HT$110)),0)+IF($E142=HU$22,VLOOKUP($C142,Input!$A$8:$GZ$39,MATCH(HU$21,Input!$A$6:$GZ$6,0),FALSE),0)*IF(HU$109&gt;=MAX($GP$109:HT$109),MIN((HU$109-MAX($GP$109:HT$109)),(HU$109-HT$109)),0)</f>
        <v>0</v>
      </c>
      <c r="HV142" s="1">
        <f>+IF($E142=HV$22,VLOOKUP($C142,Input!$A$8:$GZ$39,MATCH(HV$21,Input!$A$6:$GZ$6,0),FALSE),0)*IF(HV$110&gt;=MAX($GP$110:HU$110),MIN((HV$110-MAX($GP$110:HU$110)),(HV$110-HU$110)),0)+IF($E142=HV$22,VLOOKUP($C142,Input!$A$8:$GZ$39,MATCH(HV$21,Input!$A$6:$GZ$6,0),FALSE),0)*IF(HV$109&gt;=MAX($GP$109:HU$109),MIN((HV$109-MAX($GP$109:HU$109)),(HV$109-HU$109)),0)</f>
        <v>0</v>
      </c>
      <c r="HW142" s="1">
        <f>+IF($E142=HW$22,VLOOKUP($C142,Input!$A$8:$GZ$39,MATCH(HW$21,Input!$A$6:$GZ$6,0),FALSE),0)*IF(HW$110&gt;=MAX($GP$110:HV$110),MIN((HW$110-MAX($GP$110:HV$110)),(HW$110-HV$110)),0)+IF($E142=HW$22,VLOOKUP($C142,Input!$A$8:$GZ$39,MATCH(HW$21,Input!$A$6:$GZ$6,0),FALSE),0)*IF(HW$109&gt;=MAX($GP$109:HV$109),MIN((HW$109-MAX($GP$109:HV$109)),(HW$109-HV$109)),0)</f>
        <v>0</v>
      </c>
      <c r="HX142" s="1">
        <f>+IF($E142=HX$22,VLOOKUP($C142,Input!$A$8:$GZ$39,MATCH(HX$21,Input!$A$6:$GZ$6,0),FALSE),0)*IF(HX$110&gt;=MAX($GP$110:HW$110),MIN((HX$110-MAX($GP$110:HW$110)),(HX$110-HW$110)),0)+IF($E142=HX$22,VLOOKUP($C142,Input!$A$8:$GZ$39,MATCH(HX$21,Input!$A$6:$GZ$6,0),FALSE),0)*IF(HX$109&gt;=MAX($GP$109:HW$109),MIN((HX$109-MAX($GP$109:HW$109)),(HX$109-HW$109)),0)</f>
        <v>0</v>
      </c>
      <c r="HY142" s="1">
        <f>+IF($E142=HY$22,VLOOKUP($C142,Input!$A$8:$GZ$39,MATCH(HY$21,Input!$A$6:$GZ$6,0),FALSE),0)*IF(HY$110&gt;=MAX($GP$110:HX$110),MIN((HY$110-MAX($GP$110:HX$110)),(HY$110-HX$110)),0)+IF($E142=HY$22,VLOOKUP($C142,Input!$A$8:$GZ$39,MATCH(HY$21,Input!$A$6:$GZ$6,0),FALSE),0)*IF(HY$109&gt;=MAX($GP$109:HX$109),MIN((HY$109-MAX($GP$109:HX$109)),(HY$109-HX$109)),0)</f>
        <v>0</v>
      </c>
      <c r="HZ142" s="42"/>
      <c r="IA142" t="str">
        <f>VLOOKUP($C142,Input!$A$8:$IA$39,MATCH(IA$21,Input!$A$6:$IA$6,0),FALSE)</f>
        <v>Bus Maintenance Bay Upgrade (two bays share one shop charger)</v>
      </c>
      <c r="IB142" s="132">
        <f>IF((VLOOKUP($C142,Input!$A$8:$IA$39,MATCH(IB$21,Input!$A$6:$IA$6,0),FALSE))="Y",$D142/VLOOKUP($C142,Input!$A$8:$IA$39,MATCH(IC$21,Input!$A$6:$IA$6,0),FALSE),0)</f>
        <v>0</v>
      </c>
      <c r="IC142" s="132">
        <f>IF((VLOOKUP($C142,Input!$A$8:$IA$39,MATCH(IB$21,Input!$A$6:$IA$6,0),FALSE))="Y",0,IF((VLOOKUP($C142,Input!$A$8:$IA$39,MATCH(IC$21,Input!$A$6:$IA$6,0),FALSE))&gt;0,$D142/VLOOKUP($C142,Input!$A$8:$IA$39,MATCH(IC$21,Input!$A$6:$IA$6,0),FALSE),0))</f>
        <v>15.6</v>
      </c>
      <c r="ID142" s="1">
        <f>+IF($E142=ID$22,VLOOKUP($C142,Input!$A$8:$IA$39,MATCH(ID$21,Input!$A$6:$IA$6,0),FALSE),0)*IF(ID$110&gt;=MAX($IC$110:IC$110),MIN((ID$110-MAX($IC$110:IC$110)),(ID$110-IC$110)),0)+IF($E142=ID$22,VLOOKUP($C142,Input!$A$8:$IA$39,MATCH(ID$21,Input!$A$6:$IA$6,0),FALSE),0)*IF(ID$109&gt;=MAX($IC$109:IC$109),MIN((ID$109-MAX($IC$109:IC$109)),(ID$109-IC$109)),0)</f>
        <v>0</v>
      </c>
      <c r="IE142" s="1">
        <f>+IF($E142=IE$22,VLOOKUP($C142,Input!$A$8:$IA$39,MATCH(IE$21,Input!$A$6:$IA$6,0),FALSE),0)*IF(IE$110&gt;=MAX($IC$110:ID$110),MIN((IE$110-MAX($IC$110:ID$110)),(IE$110-ID$110)),0)+IF($E142=IE$22,VLOOKUP($C142,Input!$A$8:$IA$39,MATCH(IE$21,Input!$A$6:$IA$6,0),FALSE),0)*IF(IE$109&gt;=MAX($IC$109:ID$109),MIN((IE$109-MAX($IC$109:ID$109)),(IE$109-ID$109)),0)</f>
        <v>0</v>
      </c>
      <c r="IF142" s="1">
        <f>+IF($E142=IF$22,VLOOKUP($C142,Input!$A$8:$IA$39,MATCH(IF$21,Input!$A$6:$IA$6,0),FALSE),0)*IF(IF$110&gt;=MAX($IC$110:IE$110),MIN((IF$110-MAX($IC$110:IE$110)),(IF$110-IE$110)),0)+IF($E142=IF$22,VLOOKUP($C142,Input!$A$8:$IA$39,MATCH(IF$21,Input!$A$6:$IA$6,0),FALSE),0)*IF(IF$109&gt;=MAX($IC$109:IE$109),MIN((IF$109-MAX($IC$109:IE$109)),(IF$109-IE$109)),0)</f>
        <v>0</v>
      </c>
      <c r="IG142" s="1">
        <f>+IF($E142=IG$22,VLOOKUP($C142,Input!$A$8:$IA$39,MATCH(IG$21,Input!$A$6:$IA$6,0),FALSE),0)*IF(IG$110&gt;=MAX($IC$110:IF$110),MIN((IG$110-MAX($IC$110:IF$110)),(IG$110-IF$110)),0)+IF($E142=IG$22,VLOOKUP($C142,Input!$A$8:$IA$39,MATCH(IG$21,Input!$A$6:$IA$6,0),FALSE),0)*IF(IG$109&gt;=MAX($IC$109:IF$109),MIN((IG$109-MAX($IC$109:IF$109)),(IG$109-IF$109)),0)</f>
        <v>0</v>
      </c>
      <c r="IH142" s="1">
        <f>+IF($E142=IH$22,VLOOKUP($C142,Input!$A$8:$IA$39,MATCH(IH$21,Input!$A$6:$IA$6,0),FALSE),0)*IF(IH$110&gt;=MAX($IC$110:IG$110),MIN((IH$110-MAX($IC$110:IG$110)),(IH$110-IG$110)),0)+IF($E142=IH$22,VLOOKUP($C142,Input!$A$8:$IA$39,MATCH(IH$21,Input!$A$6:$IA$6,0),FALSE),0)*IF(IH$109&gt;=MAX($IC$109:IG$109),MIN((IH$109-MAX($IC$109:IG$109)),(IH$109-IG$109)),0)</f>
        <v>0</v>
      </c>
      <c r="II142" s="1">
        <f>+IF($E142=II$22,VLOOKUP($C142,Input!$A$8:$IA$39,MATCH(II$21,Input!$A$6:$IA$6,0),FALSE),0)*IF(II$110&gt;=MAX($IC$110:IH$110),MIN((II$110-MAX($IC$110:IH$110)),(II$110-IH$110)),0)+IF($E142=II$22,VLOOKUP($C142,Input!$A$8:$IA$39,MATCH(II$21,Input!$A$6:$IA$6,0),FALSE),0)*IF(II$109&gt;=MAX($IC$109:IH$109),MIN((II$109-MAX($IC$109:IH$109)),(II$109-IH$109)),0)</f>
        <v>0</v>
      </c>
      <c r="IJ142" s="1">
        <f>+IF($E142=IJ$22,VLOOKUP($C142,Input!$A$8:$IA$39,MATCH(IJ$21,Input!$A$6:$IA$6,0),FALSE),0)*IF(IJ$110&gt;=MAX($IC$110:II$110),MIN((IJ$110-MAX($IC$110:II$110)),(IJ$110-II$110)),0)+IF($E142=IJ$22,VLOOKUP($C142,Input!$A$8:$IA$39,MATCH(IJ$21,Input!$A$6:$IA$6,0),FALSE),0)*IF(IJ$109&gt;=MAX($IC$109:II$109),MIN((IJ$109-MAX($IC$109:II$109)),(IJ$109-II$109)),0)</f>
        <v>0</v>
      </c>
      <c r="IK142" s="1">
        <f>+IF($E142=IK$22,VLOOKUP($C142,Input!$A$8:$IA$39,MATCH(IK$21,Input!$A$6:$IA$6,0),FALSE),0)*IF(IK$110&gt;=MAX($IC$110:IJ$110),MIN((IK$110-MAX($IC$110:IJ$110)),(IK$110-IJ$110)),0)+IF($E142=IK$22,VLOOKUP($C142,Input!$A$8:$IA$39,MATCH(IK$21,Input!$A$6:$IA$6,0),FALSE),0)*IF(IK$109&gt;=MAX($IC$109:IJ$109),MIN((IK$109-MAX($IC$109:IJ$109)),(IK$109-IJ$109)),0)</f>
        <v>0</v>
      </c>
      <c r="IL142" s="1">
        <f>+IF($E142=IL$22,VLOOKUP($C142,Input!$A$8:$IA$39,MATCH(IL$21,Input!$A$6:$IA$6,0),FALSE),0)*IF(IL$110&gt;=MAX($IC$110:IK$110),MIN((IL$110-MAX($IC$110:IK$110)),(IL$110-IK$110)),0)+IF($E142=IL$22,VLOOKUP($C142,Input!$A$8:$IA$39,MATCH(IL$21,Input!$A$6:$IA$6,0),FALSE),0)*IF(IL$109&gt;=MAX($IC$109:IK$109),MIN((IL$109-MAX($IC$109:IK$109)),(IL$109-IK$109)),0)</f>
        <v>0</v>
      </c>
      <c r="IM142" s="1">
        <f>+IF($E142=IM$22,VLOOKUP($C142,Input!$A$8:$IA$39,MATCH(IM$21,Input!$A$6:$IA$6,0),FALSE),0)*IF(IM$110&gt;=MAX($IC$110:IL$110),MIN((IM$110-MAX($IC$110:IL$110)),(IM$110-IL$110)),0)+IF($E142=IM$22,VLOOKUP($C142,Input!$A$8:$IA$39,MATCH(IM$21,Input!$A$6:$IA$6,0),FALSE),0)*IF(IM$109&gt;=MAX($IC$109:IL$109),MIN((IM$109-MAX($IC$109:IL$109)),(IM$109-IL$109)),0)</f>
        <v>0</v>
      </c>
      <c r="IN142" s="1">
        <f>+IF($E142=IN$22,VLOOKUP($C142,Input!$A$8:$IA$39,MATCH(IN$21,Input!$A$6:$IA$6,0),FALSE),0)*IF(IN$110&gt;=MAX($IC$110:IM$110),MIN((IN$110-MAX($IC$110:IM$110)),(IN$110-IM$110)),0)+IF($E142=IN$22,VLOOKUP($C142,Input!$A$8:$IA$39,MATCH(IN$21,Input!$A$6:$IA$6,0),FALSE),0)*IF(IN$109&gt;=MAX($IC$109:IM$109),MIN((IN$109-MAX($IC$109:IM$109)),(IN$109-IM$109)),0)</f>
        <v>0</v>
      </c>
      <c r="IO142" s="1">
        <f>+IF($E142=IO$22,VLOOKUP($C142,Input!$A$8:$IA$39,MATCH(IO$21,Input!$A$6:$IA$6,0),FALSE),0)*IF(IO$110&gt;=MAX($IC$110:IN$110),MIN((IO$110-MAX($IC$110:IN$110)),(IO$110-IN$110)),0)+IF($E142=IO$22,VLOOKUP($C142,Input!$A$8:$IA$39,MATCH(IO$21,Input!$A$6:$IA$6,0),FALSE),0)*IF(IO$109&gt;=MAX($IC$109:IN$109),MIN((IO$109-MAX($IC$109:IN$109)),(IO$109-IN$109)),0)</f>
        <v>432000</v>
      </c>
      <c r="IP142" s="1">
        <f>+IF($E142=IP$22,VLOOKUP($C142,Input!$A$8:$IA$39,MATCH(IP$21,Input!$A$6:$IA$6,0),FALSE),0)*IF(IP$110&gt;=MAX($IC$110:IO$110),MIN((IP$110-MAX($IC$110:IO$110)),(IP$110-IO$110)),0)+IF($E142=IP$22,VLOOKUP($C142,Input!$A$8:$IA$39,MATCH(IP$21,Input!$A$6:$IA$6,0),FALSE),0)*IF(IP$109&gt;=MAX($IC$109:IO$109),MIN((IP$109-MAX($IC$109:IO$109)),(IP$109-IO$109)),0)</f>
        <v>0</v>
      </c>
      <c r="IQ142" s="1">
        <f>+IF($E142=IQ$22,VLOOKUP($C142,Input!$A$8:$IA$39,MATCH(IQ$21,Input!$A$6:$IA$6,0),FALSE),0)*IF(IQ$110&gt;=MAX($IC$110:IP$110),MIN((IQ$110-MAX($IC$110:IP$110)),(IQ$110-IP$110)),0)+IF($E142=IQ$22,VLOOKUP($C142,Input!$A$8:$IA$39,MATCH(IQ$21,Input!$A$6:$IA$6,0),FALSE),0)*IF(IQ$109&gt;=MAX($IC$109:IP$109),MIN((IQ$109-MAX($IC$109:IP$109)),(IQ$109-IP$109)),0)</f>
        <v>0</v>
      </c>
      <c r="IR142" s="1">
        <f>+IF($E142=IR$22,VLOOKUP($C142,Input!$A$8:$IA$39,MATCH(IR$21,Input!$A$6:$IA$6,0),FALSE),0)*IF(IR$110&gt;=MAX($IC$110:IQ$110),MIN((IR$110-MAX($IC$110:IQ$110)),(IR$110-IQ$110)),0)+IF($E142=IR$22,VLOOKUP($C142,Input!$A$8:$IA$39,MATCH(IR$21,Input!$A$6:$IA$6,0),FALSE),0)*IF(IR$109&gt;=MAX($IC$109:IQ$109),MIN((IR$109-MAX($IC$109:IQ$109)),(IR$109-IQ$109)),0)</f>
        <v>0</v>
      </c>
      <c r="IS142" s="1">
        <f>+IF($E142=IS$22,VLOOKUP($C142,Input!$A$8:$IA$39,MATCH(IS$21,Input!$A$6:$IA$6,0),FALSE),0)*IF(IS$110&gt;=MAX($IC$110:IR$110),MIN((IS$110-MAX($IC$110:IR$110)),(IS$110-IR$110)),0)+IF($E142=IS$22,VLOOKUP($C142,Input!$A$8:$IA$39,MATCH(IS$21,Input!$A$6:$IA$6,0),FALSE),0)*IF(IS$109&gt;=MAX($IC$109:IR$109),MIN((IS$109-MAX($IC$109:IR$109)),(IS$109-IR$109)),0)</f>
        <v>0</v>
      </c>
      <c r="IT142" s="1">
        <f>+IF($E142=IT$22,VLOOKUP($C142,Input!$A$8:$IA$39,MATCH(IT$21,Input!$A$6:$IA$6,0),FALSE),0)*IF(IT$110&gt;=MAX($IC$110:IS$110),MIN((IT$110-MAX($IC$110:IS$110)),(IT$110-IS$110)),0)+IF($E142=IT$22,VLOOKUP($C142,Input!$A$8:$IA$39,MATCH(IT$21,Input!$A$6:$IA$6,0),FALSE),0)*IF(IT$109&gt;=MAX($IC$109:IS$109),MIN((IT$109-MAX($IC$109:IS$109)),(IT$109-IS$109)),0)</f>
        <v>0</v>
      </c>
      <c r="IU142" s="1">
        <f>+IF($E142=IU$22,VLOOKUP($C142,Input!$A$8:$IA$39,MATCH(IU$21,Input!$A$6:$IA$6,0),FALSE),0)*IF(IU$110&gt;=MAX($IC$110:IT$110),MIN((IU$110-MAX($IC$110:IT$110)),(IU$110-IT$110)),0)+IF($E142=IU$22,VLOOKUP($C142,Input!$A$8:$IA$39,MATCH(IU$21,Input!$A$6:$IA$6,0),FALSE),0)*IF(IU$109&gt;=MAX($IC$109:IT$109),MIN((IU$109-MAX($IC$109:IT$109)),(IU$109-IT$109)),0)</f>
        <v>0</v>
      </c>
      <c r="IV142" s="1">
        <f>+IF($E142=IV$22,VLOOKUP($C142,Input!$A$8:$IA$39,MATCH(IV$21,Input!$A$6:$IA$6,0),FALSE),0)*IF(IV$110&gt;=MAX($IC$110:IU$110),MIN((IV$110-MAX($IC$110:IU$110)),(IV$110-IU$110)),0)+IF($E142=IV$22,VLOOKUP($C142,Input!$A$8:$IA$39,MATCH(IV$21,Input!$A$6:$IA$6,0),FALSE),0)*IF(IV$109&gt;=MAX($IC$109:IU$109),MIN((IV$109-MAX($IC$109:IU$109)),(IV$109-IU$109)),0)</f>
        <v>0</v>
      </c>
      <c r="IW142" s="1">
        <f>+IF($E142=IW$22,VLOOKUP($C142,Input!$A$8:$IA$39,MATCH(IW$21,Input!$A$6:$IA$6,0),FALSE),0)*IF(IW$110&gt;=MAX($IC$110:IV$110),MIN((IW$110-MAX($IC$110:IV$110)),(IW$110-IV$110)),0)+IF($E142=IW$22,VLOOKUP($C142,Input!$A$8:$IA$39,MATCH(IW$21,Input!$A$6:$IA$6,0),FALSE),0)*IF(IW$109&gt;=MAX($IC$109:IV$109),MIN((IW$109-MAX($IC$109:IV$109)),(IW$109-IV$109)),0)</f>
        <v>0</v>
      </c>
      <c r="IX142" s="1">
        <f>+IF($E142=IX$22,VLOOKUP($C142,Input!$A$8:$IA$39,MATCH(IX$21,Input!$A$6:$IA$6,0),FALSE),0)*IF(IX$110&gt;=MAX($IC$110:IW$110),MIN((IX$110-MAX($IC$110:IW$110)),(IX$110-IW$110)),0)+IF($E142=IX$22,VLOOKUP($C142,Input!$A$8:$IA$39,MATCH(IX$21,Input!$A$6:$IA$6,0),FALSE),0)*IF(IX$109&gt;=MAX($IC$109:IW$109),MIN((IX$109-MAX($IC$109:IW$109)),(IX$109-IW$109)),0)</f>
        <v>0</v>
      </c>
      <c r="IY142" s="1">
        <f>+IF($E142=IY$22,VLOOKUP($C142,Input!$A$8:$IA$39,MATCH(IY$21,Input!$A$6:$IA$6,0),FALSE),0)*IF(IY$110&gt;=MAX($IC$110:IX$110),MIN((IY$110-MAX($IC$110:IX$110)),(IY$110-IX$110)),0)+IF($E142=IY$22,VLOOKUP($C142,Input!$A$8:$IA$39,MATCH(IY$21,Input!$A$6:$IA$6,0),FALSE),0)*IF(IY$109&gt;=MAX($IC$109:IX$109),MIN((IY$109-MAX($IC$109:IX$109)),(IY$109-IX$109)),0)</f>
        <v>0</v>
      </c>
      <c r="IZ142" s="1">
        <f>+IF($E142=IZ$22,VLOOKUP($C142,Input!$A$8:$IA$39,MATCH(IZ$21,Input!$A$6:$IA$6,0),FALSE),0)*IF(IZ$110&gt;=MAX($IC$110:IY$110),MIN((IZ$110-MAX($IC$110:IY$110)),(IZ$110-IY$110)),0)+IF($E142=IZ$22,VLOOKUP($C142,Input!$A$8:$IA$39,MATCH(IZ$21,Input!$A$6:$IA$6,0),FALSE),0)*IF(IZ$109&gt;=MAX($IC$109:IY$109),MIN((IZ$109-MAX($IC$109:IY$109)),(IZ$109-IY$109)),0)</f>
        <v>0</v>
      </c>
      <c r="JA142" s="1">
        <f>+IF($E142=JA$22,VLOOKUP($C142,Input!$A$8:$IA$39,MATCH(JA$21,Input!$A$6:$IA$6,0),FALSE),0)*IF(JA$110&gt;=MAX($IC$110:IZ$110),MIN((JA$110-MAX($IC$110:IZ$110)),(JA$110-IZ$110)),0)+IF($E142=JA$22,VLOOKUP($C142,Input!$A$8:$IA$39,MATCH(JA$21,Input!$A$6:$IA$6,0),FALSE),0)*IF(JA$109&gt;=MAX($IC$109:IZ$109),MIN((JA$109-MAX($IC$109:IZ$109)),(JA$109-IZ$109)),0)</f>
        <v>0</v>
      </c>
      <c r="JB142" s="1">
        <f>+IF($E142=JB$22,VLOOKUP($C142,Input!$A$8:$IA$39,MATCH(JB$21,Input!$A$6:$IA$6,0),FALSE),0)*IF(JB$110&gt;=MAX($IC$110:JA$110),MIN((JB$110-MAX($IC$110:JA$110)),(JB$110-JA$110)),0)+IF($E142=JB$22,VLOOKUP($C142,Input!$A$8:$IA$39,MATCH(JB$21,Input!$A$6:$IA$6,0),FALSE),0)*IF(JB$109&gt;=MAX($IC$109:JA$109),MIN((JB$109-MAX($IC$109:JA$109)),(JB$109-JA$109)),0)</f>
        <v>0</v>
      </c>
      <c r="JC142" s="1">
        <f>+IF($E142=JC$22,VLOOKUP($C142,Input!$A$8:$IA$39,MATCH(JC$21,Input!$A$6:$IA$6,0),FALSE),0)*IF(JC$110&gt;=MAX($IC$110:JB$110),MIN((JC$110-MAX($IC$110:JB$110)),(JC$110-JB$110)),0)+IF($E142=JC$22,VLOOKUP($C142,Input!$A$8:$IA$39,MATCH(JC$21,Input!$A$6:$IA$6,0),FALSE),0)*IF(JC$109&gt;=MAX($IC$109:JB$109),MIN((JC$109-MAX($IC$109:JB$109)),(JC$109-JB$109)),0)</f>
        <v>0</v>
      </c>
      <c r="JD142" s="1">
        <f>+IF($E142=JD$22,VLOOKUP($C142,Input!$A$8:$IA$39,MATCH(JD$21,Input!$A$6:$IA$6,0),FALSE),0)*IF(JD$110&gt;=MAX($IC$110:JC$110),MIN((JD$110-MAX($IC$110:JC$110)),(JD$110-JC$110)),0)+IF($E142=JD$22,VLOOKUP($C142,Input!$A$8:$IA$39,MATCH(JD$21,Input!$A$6:$IA$6,0),FALSE),0)*IF(JD$109&gt;=MAX($IC$109:JC$109),MIN((JD$109-MAX($IC$109:JC$109)),(JD$109-JC$109)),0)</f>
        <v>0</v>
      </c>
      <c r="JE142" s="1">
        <f>+IF($E142=JE$22,VLOOKUP($C142,Input!$A$8:$IA$39,MATCH(JE$21,Input!$A$6:$IA$6,0),FALSE),0)*IF(JE$110&gt;=MAX($IC$110:JD$110),MIN((JE$110-MAX($IC$110:JD$110)),(JE$110-JD$110)),0)+IF($E142=JE$22,VLOOKUP($C142,Input!$A$8:$IA$39,MATCH(JE$21,Input!$A$6:$IA$6,0),FALSE),0)*IF(JE$109&gt;=MAX($IC$109:JD$109),MIN((JE$109-MAX($IC$109:JD$109)),(JE$109-JD$109)),0)</f>
        <v>0</v>
      </c>
      <c r="JF142" s="1">
        <f>+IF($E142=JF$22,VLOOKUP($C142,Input!$A$8:$IA$39,MATCH(JF$21,Input!$A$6:$IA$6,0),FALSE),0)*IF(JF$110&gt;=MAX($IC$110:JE$110),MIN((JF$110-MAX($IC$110:JE$110)),(JF$110-JE$110)),0)+IF($E142=JF$22,VLOOKUP($C142,Input!$A$8:$IA$39,MATCH(JF$21,Input!$A$6:$IA$6,0),FALSE),0)*IF(JF$109&gt;=MAX($IC$109:JE$109),MIN((JF$109-MAX($IC$109:JE$109)),(JF$109-JE$109)),0)</f>
        <v>0</v>
      </c>
      <c r="JG142" s="1">
        <f>+IF($E142=JG$22,VLOOKUP($C142,Input!$A$8:$IA$39,MATCH(JG$21,Input!$A$6:$IA$6,0),FALSE),0)*IF(JG$110&gt;=MAX($IC$110:JF$110),MIN((JG$110-MAX($IC$110:JF$110)),(JG$110-JF$110)),0)+IF($E142=JG$22,VLOOKUP($C142,Input!$A$8:$IA$39,MATCH(JG$21,Input!$A$6:$IA$6,0),FALSE),0)*IF(JG$109&gt;=MAX($IC$109:JF$109),MIN((JG$109-MAX($IC$109:JF$109)),(JG$109-JF$109)),0)</f>
        <v>0</v>
      </c>
      <c r="JH142" s="1">
        <f>+IF($E142=JH$22,VLOOKUP($C142,Input!$A$8:$IA$39,MATCH(JH$21,Input!$A$6:$IA$6,0),FALSE),0)*IF(JH$110&gt;=MAX($IC$110:JG$110),MIN((JH$110-MAX($IC$110:JG$110)),(JH$110-JG$110)),0)+IF($E142=JH$22,VLOOKUP($C142,Input!$A$8:$IA$39,MATCH(JH$21,Input!$A$6:$IA$6,0),FALSE),0)*IF(JH$109&gt;=MAX($IC$109:JG$109),MIN((JH$109-MAX($IC$109:JG$109)),(JH$109-JG$109)),0)</f>
        <v>0</v>
      </c>
      <c r="JI142" s="1">
        <f>+IF($E142=JI$22,VLOOKUP($C142,Input!$A$8:$IA$39,MATCH(JI$21,Input!$A$6:$IA$6,0),FALSE),0)*IF(JI$110&gt;=MAX($IC$110:JH$110),MIN((JI$110-MAX($IC$110:JH$110)),(JI$110-JH$110)),0)+IF($E142=JI$22,VLOOKUP($C142,Input!$A$8:$IA$39,MATCH(JI$21,Input!$A$6:$IA$6,0),FALSE),0)*IF(JI$109&gt;=MAX($IC$109:JH$109),MIN((JI$109-MAX($IC$109:JH$109)),(JI$109-JH$109)),0)</f>
        <v>0</v>
      </c>
      <c r="JJ142" s="1">
        <f>+IF($E142=JJ$22,VLOOKUP($C142,Input!$A$8:$IA$39,MATCH(JJ$21,Input!$A$6:$IA$6,0),FALSE),0)*IF(JJ$110&gt;=MAX($IC$110:JI$110),MIN((JJ$110-MAX($IC$110:JI$110)),(JJ$110-JI$110)),0)+IF($E142=JJ$22,VLOOKUP($C142,Input!$A$8:$IA$39,MATCH(JJ$21,Input!$A$6:$IA$6,0),FALSE),0)*IF(JJ$109&gt;=MAX($IC$109:JI$109),MIN((JJ$109-MAX($IC$109:JI$109)),(JJ$109-JI$109)),0)</f>
        <v>0</v>
      </c>
      <c r="JK142" s="1">
        <f>+IF($E142=JK$22,VLOOKUP($C142,Input!$A$8:$IA$39,MATCH(JK$21,Input!$A$6:$IA$6,0),FALSE),0)*IF(JK$110&gt;=MAX($IC$110:JJ$110),MIN((JK$110-MAX($IC$110:JJ$110)),(JK$110-JJ$110)),0)+IF($E142=JK$22,VLOOKUP($C142,Input!$A$8:$IA$39,MATCH(JK$21,Input!$A$6:$IA$6,0),FALSE),0)*IF(JK$109&gt;=MAX($IC$109:JJ$109),MIN((JK$109-MAX($IC$109:JJ$109)),(JK$109-JJ$109)),0)</f>
        <v>0</v>
      </c>
      <c r="JL142" s="1">
        <f>+IF($E142=JL$22,VLOOKUP($C142,Input!$A$8:$IA$39,MATCH(JL$21,Input!$A$6:$IA$6,0),FALSE),0)*IF(JL$110&gt;=MAX($IC$110:JK$110),MIN((JL$110-MAX($IC$110:JK$110)),(JL$110-JK$110)),0)+IF($E142=JL$22,VLOOKUP($C142,Input!$A$8:$IA$39,MATCH(JL$21,Input!$A$6:$IA$6,0),FALSE),0)*IF(JL$109&gt;=MAX($IC$109:JK$109),MIN((JL$109-MAX($IC$109:JK$109)),(JL$109-JK$109)),0)</f>
        <v>0</v>
      </c>
      <c r="JN142" t="str">
        <f>+VLOOKUP($C142,Input!$A$8:$GZ$39,MATCH(JN$21,Input!$A$6:$GZ$6,0),FALSE)</f>
        <v>Charger Maintenance ($/kWh)</v>
      </c>
      <c r="JO142" s="1">
        <f>IF($E142+$I142+$D$7&lt;=JO$22,0,IF(JO$22-$D$7&gt;=$E142,VLOOKUP($C142,Input!$A$8:$GZ$39,MATCH(JO$21,Input!$A$6:$GZ$6,0),FALSE),0)*$F142/$G142)*$D142</f>
        <v>0</v>
      </c>
      <c r="JP142" s="1">
        <f>IF($E142+$I142+$D$7&lt;=JP$22,0,IF(JP$22-$D$7&gt;=$E142,VLOOKUP($C142,Input!$A$8:$GZ$39,MATCH(JP$21,Input!$A$6:$GZ$6,0),FALSE),0)*$F142/$G142)*$D142</f>
        <v>0</v>
      </c>
      <c r="JQ142" s="1">
        <f>IF($E142+$I142+$D$7&lt;=JQ$22,0,IF(JQ$22-$D$7&gt;=$E142,VLOOKUP($C142,Input!$A$8:$GZ$39,MATCH(JQ$21,Input!$A$6:$GZ$6,0),FALSE),0)*$F142/$G142)*$D142</f>
        <v>0</v>
      </c>
      <c r="JR142" s="1">
        <f>IF($E142+$I142+$D$7&lt;=JR$22,0,IF(JR$22-$D$7&gt;=$E142,VLOOKUP($C142,Input!$A$8:$GZ$39,MATCH(JR$21,Input!$A$6:$GZ$6,0),FALSE),0)*$F142/$G142)*$D142</f>
        <v>0</v>
      </c>
      <c r="JS142" s="1">
        <f>IF($E142+$I142+$D$7&lt;=JS$22,0,IF(JS$22-$D$7&gt;=$E142,VLOOKUP($C142,Input!$A$8:$GZ$39,MATCH(JS$21,Input!$A$6:$GZ$6,0),FALSE),0)*$F142/$G142)*$D142</f>
        <v>0</v>
      </c>
      <c r="JT142" s="1">
        <f>IF($E142+$I142+$D$7&lt;=JT$22,0,IF(JT$22-$D$7&gt;=$E142,VLOOKUP($C142,Input!$A$8:$GZ$39,MATCH(JT$21,Input!$A$6:$GZ$6,0),FALSE),0)*$F142/$G142)*$D142</f>
        <v>0</v>
      </c>
      <c r="JU142" s="1">
        <f>IF($E142+$I142+$D$7&lt;=JU$22,0,IF(JU$22-$D$7&gt;=$E142,VLOOKUP($C142,Input!$A$8:$GZ$39,MATCH(JU$21,Input!$A$6:$GZ$6,0),FALSE),0)*$F142/$G142)*$D142</f>
        <v>0</v>
      </c>
      <c r="JV142" s="1">
        <f>IF($E142+$I142+$D$7&lt;=JV$22,0,IF(JV$22-$D$7&gt;=$E142,VLOOKUP($C142,Input!$A$8:$GZ$39,MATCH(JV$21,Input!$A$6:$GZ$6,0),FALSE),0)*$F142/$G142)*$D142</f>
        <v>0</v>
      </c>
      <c r="JW142" s="1">
        <f>IF($E142+$I142+$D$7&lt;=JW$22,0,IF(JW$22-$D$7&gt;=$E142,VLOOKUP($C142,Input!$A$8:$GZ$39,MATCH(JW$21,Input!$A$6:$GZ$6,0),FALSE),0)*$F142/$G142)*$D142</f>
        <v>0</v>
      </c>
      <c r="JX142" s="1">
        <f>IF($E142+$I142+$D$7&lt;=JX$22,0,IF(JX$22-$D$7&gt;=$E142,VLOOKUP($C142,Input!$A$8:$GZ$39,MATCH(JX$21,Input!$A$6:$GZ$6,0),FALSE),0)*$F142/$G142)*$D142</f>
        <v>0</v>
      </c>
      <c r="JY142" s="1">
        <f>IF($E142+$I142+$D$7&lt;=JY$22,0,IF(JY$22-$D$7&gt;=$E142,VLOOKUP($C142,Input!$A$8:$GZ$39,MATCH(JY$21,Input!$A$6:$GZ$6,0),FALSE),0)*$F142/$G142)*$D142</f>
        <v>0</v>
      </c>
      <c r="JZ142" s="1">
        <f>IF($E142+$I142+$D$7&lt;=JZ$22,0,IF(JZ$22-$D$7&gt;=$E142,VLOOKUP($C142,Input!$A$8:$GZ$39,MATCH(JZ$21,Input!$A$6:$GZ$6,0),FALSE),0)*$F142/$G142)*$D142</f>
        <v>0</v>
      </c>
      <c r="KA142" s="1">
        <f>IF($E142+$I142+$D$7&lt;=KA$22,0,IF(KA$22-$D$7&gt;=$E142,VLOOKUP($C142,Input!$A$8:$GZ$39,MATCH(KA$21,Input!$A$6:$GZ$6,0),FALSE),0)*$F142/$G142)*$D142</f>
        <v>0</v>
      </c>
      <c r="KB142" s="1">
        <f>IF($E142+$I142+$D$7&lt;=KB$22,0,IF(KB$22-$D$7&gt;=$E142,VLOOKUP($C142,Input!$A$8:$GZ$39,MATCH(KB$21,Input!$A$6:$GZ$6,0),FALSE),0)*$F142/$G142)*$D142</f>
        <v>0</v>
      </c>
      <c r="KC142" s="1">
        <f>IF($E142+$I142+$D$7&lt;=KC$22,0,IF(KC$22-$D$7&gt;=$E142,VLOOKUP($C142,Input!$A$8:$GZ$39,MATCH(KC$21,Input!$A$6:$GZ$6,0),FALSE),0)*$F142/$G142)*$D142</f>
        <v>0</v>
      </c>
      <c r="KD142" s="1">
        <f>IF($E142+$I142+$D$7&lt;=KD$22,0,IF(KD$22-$D$7&gt;=$E142,VLOOKUP($C142,Input!$A$8:$GZ$39,MATCH(KD$21,Input!$A$6:$GZ$6,0),FALSE),0)*$F142/$G142)*$D142</f>
        <v>0</v>
      </c>
      <c r="KE142" s="1">
        <f>IF($E142+$I142+$D$7&lt;=KE$22,0,IF(KE$22-$D$7&gt;=$E142,VLOOKUP($C142,Input!$A$8:$GZ$39,MATCH(KE$21,Input!$A$6:$GZ$6,0),FALSE),0)*$F142/$G142)*$D142</f>
        <v>0</v>
      </c>
      <c r="KF142" s="1">
        <f>IF($E142+$I142+$D$7&lt;=KF$22,0,IF(KF$22-$D$7&gt;=$E142,VLOOKUP($C142,Input!$A$8:$GZ$39,MATCH(KF$21,Input!$A$6:$GZ$6,0),FALSE),0)*$F142/$G142)*$D142</f>
        <v>0</v>
      </c>
      <c r="KG142" s="1">
        <f>IF($E142+$I142+$D$7&lt;=KG$22,0,IF(KG$22-$D$7&gt;=$E142,VLOOKUP($C142,Input!$A$8:$GZ$39,MATCH(KG$21,Input!$A$6:$GZ$6,0),FALSE),0)*$F142/$G142)*$D142</f>
        <v>0</v>
      </c>
      <c r="KH142" s="1">
        <f>IF($E142+$I142+$D$7&lt;=KH$22,0,IF(KH$22-$D$7&gt;=$E142,VLOOKUP($C142,Input!$A$8:$GZ$39,MATCH(KH$21,Input!$A$6:$GZ$6,0),FALSE),0)*$F142/$G142)*$D142</f>
        <v>0</v>
      </c>
      <c r="KI142" s="1">
        <f>IF($E142+$I142+$D$7&lt;=KI$22,0,IF(KI$22-$D$7&gt;=$E142,VLOOKUP($C142,Input!$A$8:$GZ$39,MATCH(KI$21,Input!$A$6:$GZ$6,0),FALSE),0)*$F142/$G142)*$D142</f>
        <v>0</v>
      </c>
      <c r="KJ142" s="1">
        <f>IF($E142+$I142+$D$7&lt;=KJ$22,0,IF(KJ$22-$D$7&gt;=$E142,VLOOKUP($C142,Input!$A$8:$GZ$39,MATCH(KJ$21,Input!$A$6:$GZ$6,0),FALSE),0)*$F142/$G142)*$D142</f>
        <v>0</v>
      </c>
      <c r="KK142" s="1">
        <f>IF($E142+$I142+$D$7&lt;=KK$22,0,IF(KK$22-$D$7&gt;=$E142,VLOOKUP($C142,Input!$A$8:$GZ$39,MATCH(KK$21,Input!$A$6:$GZ$6,0),FALSE),0)*$F142/$G142)*$D142</f>
        <v>0</v>
      </c>
      <c r="KL142" s="1">
        <f>IF($E142+$I142+$D$7&lt;=KL$22,0,IF(KL$22-$D$7&gt;=$E142,VLOOKUP($C142,Input!$A$8:$GZ$39,MATCH(KL$21,Input!$A$6:$GZ$6,0),FALSE),0)*$F142/$G142)*$D142</f>
        <v>0</v>
      </c>
      <c r="KM142" s="1">
        <f>IF($E142+$I142+$D$7&lt;=KM$22,0,IF(KM$22-$D$7&gt;=$E142,VLOOKUP($C142,Input!$A$8:$GZ$39,MATCH(KM$21,Input!$A$6:$GZ$6,0),FALSE),0)*$F142/$G142)*$D142</f>
        <v>0</v>
      </c>
      <c r="KN142" s="1">
        <f>IF($E142+$I142+$D$7&lt;=KN$22,0,IF(KN$22-$D$7&gt;=$E142,VLOOKUP($C142,Input!$A$8:$GZ$39,MATCH(KN$21,Input!$A$6:$GZ$6,0),FALSE),0)*$F142/$G142)*$D142</f>
        <v>0</v>
      </c>
      <c r="KO142" s="1">
        <f>IF($E142+$I142+$D$7&lt;=KO$22,0,IF(KO$22-$D$7&gt;=$E142,VLOOKUP($C142,Input!$A$8:$GZ$39,MATCH(KO$21,Input!$A$6:$GZ$6,0),FALSE),0)*$F142/$G142)*$D142</f>
        <v>0</v>
      </c>
      <c r="KP142" s="1">
        <f>IF($E142+$I142+$D$7&lt;=KP$22,0,IF(KP$22-$D$7&gt;=$E142,VLOOKUP($C142,Input!$A$8:$GZ$39,MATCH(KP$21,Input!$A$6:$GZ$6,0),FALSE),0)*$F142/$G142)*$D142</f>
        <v>0</v>
      </c>
      <c r="KQ142" s="1">
        <f>IF($E142+$I142+$D$7&lt;=KQ$22,0,IF(KQ$22-$D$7&gt;=$E142,VLOOKUP($C142,Input!$A$8:$GZ$39,MATCH(KQ$21,Input!$A$6:$GZ$6,0),FALSE),0)*$F142/$G142)*$D142</f>
        <v>0</v>
      </c>
      <c r="KR142" s="1">
        <f>IF($E142+$I142+$D$7&lt;=KR$22,0,IF(KR$22-$D$7&gt;=$E142,VLOOKUP($C142,Input!$A$8:$GZ$39,MATCH(KR$21,Input!$A$6:$GZ$6,0),FALSE),0)*$F142/$G142)*$D142</f>
        <v>0</v>
      </c>
      <c r="KS142" s="1">
        <f>IF($E142+$I142+$D$7&lt;=KS$22,0,IF(KS$22-$D$7&gt;=$E142,VLOOKUP($C142,Input!$A$8:$GZ$39,MATCH(KS$21,Input!$A$6:$GZ$6,0),FALSE),0)*$F142/$G142)*$D142</f>
        <v>0</v>
      </c>
      <c r="KT142" s="1">
        <f>IF($E142+$I142+$D$7&lt;=KT$22,0,IF(KT$22-$D$7&gt;=$E142,VLOOKUP($C142,Input!$A$8:$GZ$39,MATCH(KT$21,Input!$A$6:$GZ$6,0),FALSE),0)*$F142/$G142)*$D142</f>
        <v>0</v>
      </c>
      <c r="KU142" s="1">
        <f>IF($E142+$I142+$D$7&lt;=KU$22,0,IF(KU$22-$D$7&gt;=$E142,VLOOKUP($C142,Input!$A$8:$GZ$39,MATCH(KU$21,Input!$A$6:$GZ$6,0),FALSE),0)*$F142/$G142)*$D142</f>
        <v>0</v>
      </c>
      <c r="KV142" s="1">
        <f>IF($E142+$I142+$D$7&lt;=KV$22,0,IF(KV$22-$D$7&gt;=$E142,VLOOKUP($C142,Input!$A$8:$GZ$39,MATCH(KV$21,Input!$A$6:$GZ$6,0),FALSE),0)*$F142/$G142)*$D142</f>
        <v>0</v>
      </c>
      <c r="KW142" s="1">
        <f>IF($E142+$I142+$D$7&lt;=KW$22,0,IF(KW$22-$D$7&gt;=$E142,VLOOKUP($C142,Input!$A$8:$GZ$39,MATCH(KW$21,Input!$A$6:$GZ$6,0),FALSE),0)*$F142/$G142)*$D142</f>
        <v>0</v>
      </c>
      <c r="KY142" t="str">
        <f>VLOOKUP($C142,Input!$A$8:$HV$39,MATCH(KY$21,Input!$A$6:$HV$6,0),FALSE)</f>
        <v>$/kWh from "Main Tab" selection for depot charging and it is scaled to EIA cost projections</v>
      </c>
      <c r="KZ142" s="1">
        <f>IF($E142+$I142+$D$7&lt;=KZ$22,0,IF(KZ$22-$D$7&gt;=$E142,VLOOKUP($C142,Input!$A$8:$HV$39,MATCH(KZ$21,Input!$A$6:$HV$6,0),FALSE)/$G142*$F142,0))*$D142</f>
        <v>0</v>
      </c>
      <c r="LA142" s="1">
        <f>IF($E142+$I142+$D$7&lt;=LA$22,0,IF(LA$22-$D$7&gt;=$E142,VLOOKUP($C142,Input!$A$8:$HV$39,MATCH(LA$21,Input!$A$6:$HV$6,0),FALSE)/$G142*$F142,0))*$D142</f>
        <v>0</v>
      </c>
      <c r="LB142" s="1">
        <f>IF($E142+$I142+$D$7&lt;=LB$22,0,IF(LB$22-$D$7&gt;=$E142,VLOOKUP($C142,Input!$A$8:$HV$39,MATCH(LB$21,Input!$A$6:$HV$6,0),FALSE)/$G142*$F142,0))*$D142</f>
        <v>0</v>
      </c>
      <c r="LC142" s="1">
        <f>IF($E142+$I142+$D$7&lt;=LC$22,0,IF(LC$22-$D$7&gt;=$E142,VLOOKUP($C142,Input!$A$8:$HV$39,MATCH(LC$21,Input!$A$6:$HV$6,0),FALSE)/$G142*$F142,0))*$D142</f>
        <v>0</v>
      </c>
      <c r="LD142" s="1">
        <f>IF($E142+$I142+$D$7&lt;=LD$22,0,IF(LD$22-$D$7&gt;=$E142,VLOOKUP($C142,Input!$A$8:$HV$39,MATCH(LD$21,Input!$A$6:$HV$6,0),FALSE)/$G142*$F142,0))*$D142</f>
        <v>0</v>
      </c>
      <c r="LE142" s="1">
        <f>IF($E142+$I142+$D$7&lt;=LE$22,0,IF(LE$22-$D$7&gt;=$E142,VLOOKUP($C142,Input!$A$8:$HV$39,MATCH(LE$21,Input!$A$6:$HV$6,0),FALSE)/$G142*$F142,0))*$D142</f>
        <v>0</v>
      </c>
      <c r="LF142" s="1">
        <f>IF($E142+$I142+$D$7&lt;=LF$22,0,IF(LF$22-$D$7&gt;=$E142,VLOOKUP($C142,Input!$A$8:$HV$39,MATCH(LF$21,Input!$A$6:$HV$6,0),FALSE)/$G142*$F142,0))*$D142</f>
        <v>0</v>
      </c>
      <c r="LG142" s="1">
        <f>IF($E142+$I142+$D$7&lt;=LG$22,0,IF(LG$22-$D$7&gt;=$E142,VLOOKUP($C142,Input!$A$8:$HV$39,MATCH(LG$21,Input!$A$6:$HV$6,0),FALSE)/$G142*$F142,0))*$D142</f>
        <v>0</v>
      </c>
      <c r="LH142" s="1">
        <f>IF($E142+$I142+$D$7&lt;=LH$22,0,IF(LH$22-$D$7&gt;=$E142,VLOOKUP($C142,Input!$A$8:$HV$39,MATCH(LH$21,Input!$A$6:$HV$6,0),FALSE)/$G142*$F142,0))*$D142</f>
        <v>0</v>
      </c>
      <c r="LI142" s="1">
        <f>IF($E142+$I142+$D$7&lt;=LI$22,0,IF(LI$22-$D$7&gt;=$E142,VLOOKUP($C142,Input!$A$8:$HV$39,MATCH(LI$21,Input!$A$6:$HV$6,0),FALSE)/$G142*$F142,0))*$D142</f>
        <v>0</v>
      </c>
      <c r="LJ142" s="1">
        <f>IF($E142+$I142+$D$7&lt;=LJ$22,0,IF(LJ$22-$D$7&gt;=$E142,VLOOKUP($C142,Input!$A$8:$HV$39,MATCH(LJ$21,Input!$A$6:$HV$6,0),FALSE)/$G142*$F142,0))*$D142</f>
        <v>0</v>
      </c>
      <c r="LK142" s="1">
        <f>IF($E142+$I142+$D$7&lt;=LK$22,0,IF(LK$22-$D$7&gt;=$E142,VLOOKUP($C142,Input!$A$8:$HV$39,MATCH(LK$21,Input!$A$6:$HV$6,0),FALSE)/$G142*$F142,0))*$D142</f>
        <v>0</v>
      </c>
      <c r="LL142" s="1">
        <f>IF($E142+$I142+$D$7&lt;=LL$22,0,IF(LL$22-$D$7&gt;=$E142,VLOOKUP($C142,Input!$A$8:$HV$39,MATCH(LL$21,Input!$A$6:$HV$6,0),FALSE)/$G142*$F142,0))*$D142</f>
        <v>0</v>
      </c>
      <c r="LM142" s="1">
        <f>IF($E142+$I142+$D$7&lt;=LM$22,0,IF(LM$22-$D$7&gt;=$E142,VLOOKUP($C142,Input!$A$8:$HV$39,MATCH(LM$21,Input!$A$6:$HV$6,0),FALSE)/$G142*$F142,0))*$D142</f>
        <v>0</v>
      </c>
      <c r="LN142" s="1">
        <f>IF($E142+$I142+$D$7&lt;=LN$22,0,IF(LN$22-$D$7&gt;=$E142,VLOOKUP($C142,Input!$A$8:$HV$39,MATCH(LN$21,Input!$A$6:$HV$6,0),FALSE)/$G142*$F142,0))*$D142</f>
        <v>0</v>
      </c>
      <c r="LO142" s="1">
        <f>IF($E142+$I142+$D$7&lt;=LO$22,0,IF(LO$22-$D$7&gt;=$E142,VLOOKUP($C142,Input!$A$8:$HV$39,MATCH(LO$21,Input!$A$6:$HV$6,0),FALSE)/$G142*$F142,0))*$D142</f>
        <v>0</v>
      </c>
      <c r="LP142" s="1">
        <f>IF($E142+$I142+$D$7&lt;=LP$22,0,IF(LP$22-$D$7&gt;=$E142,VLOOKUP($C142,Input!$A$8:$HV$39,MATCH(LP$21,Input!$A$6:$HV$6,0),FALSE)/$G142*$F142,0))*$D142</f>
        <v>0</v>
      </c>
      <c r="LQ142" s="1">
        <f>IF($E142+$I142+$D$7&lt;=LQ$22,0,IF(LQ$22-$D$7&gt;=$E142,VLOOKUP($C142,Input!$A$8:$HV$39,MATCH(LQ$21,Input!$A$6:$HV$6,0),FALSE)/$G142*$F142,0))*$D142</f>
        <v>0</v>
      </c>
      <c r="LR142" s="1">
        <f>IF($E142+$I142+$D$7&lt;=LR$22,0,IF(LR$22-$D$7&gt;=$E142,VLOOKUP($C142,Input!$A$8:$HV$39,MATCH(LR$21,Input!$A$6:$HV$6,0),FALSE)/$G142*$F142,0))*$D142</f>
        <v>0</v>
      </c>
      <c r="LS142" s="1">
        <f>IF($E142+$I142+$D$7&lt;=LS$22,0,IF(LS$22-$D$7&gt;=$E142,VLOOKUP($C142,Input!$A$8:$HV$39,MATCH(LS$21,Input!$A$6:$HV$6,0),FALSE)/$G142*$F142,0))*$D142</f>
        <v>0</v>
      </c>
      <c r="LT142" s="1">
        <f>IF($E142+$I142+$D$7&lt;=LT$22,0,IF(LT$22-$D$7&gt;=$E142,VLOOKUP($C142,Input!$A$8:$HV$39,MATCH(LT$21,Input!$A$6:$HV$6,0),FALSE)/$G142*$F142,0))*$D142</f>
        <v>0</v>
      </c>
      <c r="LU142" s="1">
        <f>IF($E142+$I142+$D$7&lt;=LU$22,0,IF(LU$22-$D$7&gt;=$E142,VLOOKUP($C142,Input!$A$8:$HV$39,MATCH(LU$21,Input!$A$6:$HV$6,0),FALSE)/$G142*$F142,0))*$D142</f>
        <v>0</v>
      </c>
      <c r="LV142" s="1">
        <f>IF($E142+$I142+$D$7&lt;=LV$22,0,IF(LV$22-$D$7&gt;=$E142,VLOOKUP($C142,Input!$A$8:$HV$39,MATCH(LV$21,Input!$A$6:$HV$6,0),FALSE)/$G142*$F142,0))*$D142</f>
        <v>0</v>
      </c>
      <c r="LW142" s="1">
        <f>IF($E142+$I142+$D$7&lt;=LW$22,0,IF(LW$22-$D$7&gt;=$E142,VLOOKUP($C142,Input!$A$8:$HV$39,MATCH(LW$21,Input!$A$6:$HV$6,0),FALSE)/$G142*$F142,0))*$D142</f>
        <v>0</v>
      </c>
      <c r="LX142" s="1">
        <f>IF($E142+$I142+$D$7&lt;=LX$22,0,IF(LX$22-$D$7&gt;=$E142,VLOOKUP($C142,Input!$A$8:$HV$39,MATCH(LX$21,Input!$A$6:$HV$6,0),FALSE)/$G142*$F142,0))*$D142</f>
        <v>0</v>
      </c>
      <c r="LY142" s="1">
        <f>IF($E142+$I142+$D$7&lt;=LY$22,0,IF(LY$22-$D$7&gt;=$E142,VLOOKUP($C142,Input!$A$8:$HV$39,MATCH(LY$21,Input!$A$6:$HV$6,0),FALSE)/$G142*$F142,0))*$D142</f>
        <v>0</v>
      </c>
      <c r="LZ142" s="1">
        <f>IF($E142+$I142+$D$7&lt;=LZ$22,0,IF(LZ$22-$D$7&gt;=$E142,VLOOKUP($C142,Input!$A$8:$HV$39,MATCH(LZ$21,Input!$A$6:$HV$6,0),FALSE)/$G142*$F142,0))*$D142</f>
        <v>0</v>
      </c>
      <c r="MA142" s="1">
        <f>IF($E142+$I142+$D$7&lt;=MA$22,0,IF(MA$22-$D$7&gt;=$E142,VLOOKUP($C142,Input!$A$8:$HV$39,MATCH(MA$21,Input!$A$6:$HV$6,0),FALSE)/$G142*$F142,0))*$D142</f>
        <v>2433635.0371510298</v>
      </c>
      <c r="MB142" s="1">
        <f>IF($E142+$I142+$D$7&lt;=MB$22,0,IF(MB$22-$D$7&gt;=$E142,VLOOKUP($C142,Input!$A$8:$HV$39,MATCH(MB$21,Input!$A$6:$HV$6,0),FALSE)/$G142*$F142,0))*$D142</f>
        <v>2436754.3135902844</v>
      </c>
      <c r="MC142" s="1">
        <f>IF($E142+$I142+$D$7&lt;=MC$22,0,IF(MC$22-$D$7&gt;=$E142,VLOOKUP($C142,Input!$A$8:$HV$39,MATCH(MC$21,Input!$A$6:$HV$6,0),FALSE)/$G142*$F142,0))*$D142</f>
        <v>2420779.9544957648</v>
      </c>
      <c r="MD142" s="1">
        <f>IF($E142+$I142+$D$7&lt;=MD$22,0,IF(MD$22-$D$7&gt;=$E142,VLOOKUP($C142,Input!$A$8:$HV$39,MATCH(MD$21,Input!$A$6:$HV$6,0),FALSE)/$G142*$F142,0))*$D142</f>
        <v>2408839.3228353905</v>
      </c>
      <c r="ME142" s="1">
        <f>IF($E142+$I142+$D$7&lt;=ME$22,0,IF(ME$22-$D$7&gt;=$E142,VLOOKUP($C142,Input!$A$8:$HV$39,MATCH(ME$21,Input!$A$6:$HV$6,0),FALSE)/$G142*$F142,0))*$D142</f>
        <v>2405839.9102008874</v>
      </c>
      <c r="MF142" s="1">
        <f>IF($E142+$I142+$D$7&lt;=MF$22,0,IF(MF$22-$D$7&gt;=$E142,VLOOKUP($C142,Input!$A$8:$HV$39,MATCH(MF$21,Input!$A$6:$HV$6,0),FALSE)/$G142*$F142,0))*$D142</f>
        <v>2403557.3404242001</v>
      </c>
      <c r="MG142" s="1">
        <f>IF($E142+$I142+$D$7&lt;=MG$22,0,IF(MG$22-$D$7&gt;=$E142,VLOOKUP($C142,Input!$A$8:$HV$39,MATCH(MG$21,Input!$A$6:$HV$6,0),FALSE)/$G142*$F142,0))*$D142</f>
        <v>2390563.3876716378</v>
      </c>
      <c r="MH142" s="1">
        <f>IF($E142+$I142+$D$7&lt;=MH$22,0,IF(MH$22-$D$7&gt;=$E142,VLOOKUP($C142,Input!$A$8:$HV$39,MATCH(MH$21,Input!$A$6:$HV$6,0),FALSE)/$G142*$F142,0))*$D142</f>
        <v>2379022.7954903063</v>
      </c>
      <c r="MI142" s="1">
        <f>IF($E142+$I142+$D$7&lt;=MI$22,0,IF(MI$22-$D$7&gt;=$E142,VLOOKUP($C142,Input!$A$8:$HV$39,MATCH(MI$21,Input!$A$6:$HV$6,0),FALSE)/$G142*$F142,0))*$D142</f>
        <v>2371318.1315880292</v>
      </c>
      <c r="MJ142" s="1">
        <f>IF($E142+$I142+$D$7&lt;=MJ$22,0,IF(MJ$22-$D$7&gt;=$E142,VLOOKUP($C142,Input!$A$8:$HV$39,MATCH(MJ$21,Input!$A$6:$HV$6,0),FALSE)/$G142*$F142,0))*$D142</f>
        <v>2358239.8921361095</v>
      </c>
      <c r="MK142" s="1">
        <f>IF($E142+$I142+$D$7&lt;=MK$22,0,IF(MK$22-$D$7&gt;=$E142,VLOOKUP($C142,Input!$A$8:$HV$39,MATCH(MK$21,Input!$A$6:$HV$6,0),FALSE)/$G142*$F142,0))*$D142</f>
        <v>2349585.9164511058</v>
      </c>
      <c r="ML142" s="1">
        <f>IF($E142+$I142+$D$7&lt;=ML$22,0,IF(ML$22-$D$7&gt;=$E142,VLOOKUP($C142,Input!$A$8:$HV$39,MATCH(ML$21,Input!$A$6:$HV$6,0),FALSE)/$G142*$F142,0))*$D142</f>
        <v>2339421.6568262405</v>
      </c>
      <c r="MM142" s="1">
        <f>IF($E142+$I142+$D$7&lt;=MM$22,0,IF(MM$22-$D$7&gt;=$E142,VLOOKUP($C142,Input!$A$8:$HV$39,MATCH(MM$21,Input!$A$6:$HV$6,0),FALSE)/$G142*$F142,0))*$D142</f>
        <v>2328698.4307334018</v>
      </c>
      <c r="MN142" s="1">
        <f>IF($E142+$I142+$D$7&lt;=MN$22,0,IF(MN$22-$D$7&gt;=$E142,VLOOKUP($C142,Input!$A$8:$HV$39,MATCH(MN$21,Input!$A$6:$HV$6,0),FALSE)/$G142*$F142,0))*$D142</f>
        <v>2317994.9272506684</v>
      </c>
      <c r="MO142" s="1">
        <f>IF($E142+$I142+$D$7&lt;=MO$22,0,IF(MO$22-$D$7&gt;=$E142,VLOOKUP($C142,Input!$A$8:$HV$39,MATCH(MO$21,Input!$A$6:$HV$6,0),FALSE)/$G142*$F142,0))*$D142</f>
        <v>0</v>
      </c>
      <c r="MP142" s="1">
        <f>IF($E142+$I142+$D$7&lt;=MP$22,0,IF(MP$22-$D$7&gt;=$E142,VLOOKUP($C142,Input!$A$8:$HV$39,MATCH(MP$21,Input!$A$6:$HV$6,0),FALSE)/$G142*$F142,0))*$D142</f>
        <v>0</v>
      </c>
      <c r="MQ142" s="1">
        <f>IF($E142+$I142+$D$7&lt;=MQ$22,0,IF(MQ$22-$D$7&gt;=$E142,VLOOKUP($C142,Input!$A$8:$HV$39,MATCH(MQ$21,Input!$A$6:$HV$6,0),FALSE)/$G142*$F142,0))*$D142</f>
        <v>0</v>
      </c>
      <c r="MR142" s="1">
        <f>IF($E142+$I142+$D$7&lt;=MR$22,0,IF(MR$22-$D$7&gt;=$E142,VLOOKUP($C142,Input!$A$8:$HV$39,MATCH(MR$21,Input!$A$6:$HV$6,0),FALSE)/$G142*$F142,0))*$D142</f>
        <v>0</v>
      </c>
      <c r="MS142" s="1">
        <f>IF($E142+$I142+$D$7&lt;=MS$22,0,IF(MS$22-$D$7&gt;=$E142,VLOOKUP($C142,Input!$A$8:$HV$39,MATCH(MS$21,Input!$A$6:$HV$6,0),FALSE)/$G142*$F142,0))*$D142</f>
        <v>0</v>
      </c>
      <c r="MT142" s="1">
        <f>IF($E142+$I142+$D$7&lt;=MT$22,0,IF(MT$22-$D$7&gt;=$E142,VLOOKUP($C142,Input!$A$8:$HV$39,MATCH(MT$21,Input!$A$6:$HV$6,0),FALSE)/$G142*$F142,0))*$D142</f>
        <v>0</v>
      </c>
      <c r="MU142" s="1">
        <f>IF($E142+$I142+$D$7&lt;=MU$22,0,IF(MU$22-$D$7&gt;=$E142,VLOOKUP($C142,Input!$A$8:$HV$39,MATCH(MU$21,Input!$A$6:$HV$6,0),FALSE)/$G142*$F142,0))*$D142</f>
        <v>0</v>
      </c>
      <c r="MV142" s="1">
        <f>IF($E142+$I142+$D$7&lt;=MV$22,0,IF(MV$22-$D$7&gt;=$E142,VLOOKUP($C142,Input!$A$8:$HV$39,MATCH(MV$21,Input!$A$6:$HV$6,0),FALSE)/$G142*$F142,0))*$D142</f>
        <v>0</v>
      </c>
      <c r="MW142" s="1">
        <f>IF($E142+$I142+$D$7&lt;=MW$22,0,IF(MW$22-$D$7&gt;=$E142,VLOOKUP($C142,Input!$A$8:$HV$39,MATCH(MW$21,Input!$A$6:$HV$6,0),FALSE)/$G142*$F142,0))*$D142</f>
        <v>0</v>
      </c>
      <c r="MX142" s="1">
        <f>IF($E142+$I142+$D$7&lt;=MX$22,0,IF(MX$22-$D$7&gt;=$E142,VLOOKUP($C142,Input!$A$8:$HV$39,MATCH(MX$21,Input!$A$6:$HV$6,0),FALSE)/$G142*$F142,0))*$D142</f>
        <v>0</v>
      </c>
      <c r="MZ142" t="str">
        <f>VLOOKUP($C142,Input!$A$8:$HV$39,MATCH(MZ$21,Input!$A$6:$HV$6,0),FALSE)</f>
        <v>Electricity LCFS Credit ($/kWh)</v>
      </c>
      <c r="NA142" s="1">
        <f>IF($E142+$I142+$D$7&lt;=NA$22,0,IF(NA$22-$D$7&gt;=$E142,-VLOOKUP($C142,Input!$A$8:$HV$39,MATCH(NA$21,Input!$A$6:$HV$6,0),FALSE)/$G142*$F142,0))*$D142*$G$4/100</f>
        <v>0</v>
      </c>
      <c r="NB142" s="1">
        <f>IF($E142+$I142+$D$7&lt;=NB$22,0,IF(NB$22-$D$7&gt;=$E142,-VLOOKUP($C142,Input!$A$8:$HV$39,MATCH(NB$21,Input!$A$6:$HV$6,0),FALSE)/$G142*$F142,0))*$D142*$G$4/100</f>
        <v>0</v>
      </c>
      <c r="NC142" s="1">
        <f>IF($E142+$I142+$D$7&lt;=NC$22,0,IF(NC$22-$D$7&gt;=$E142,-VLOOKUP($C142,Input!$A$8:$HV$39,MATCH(NC$21,Input!$A$6:$HV$6,0),FALSE)/$G142*$F142,0))*$D142*$G$4/100</f>
        <v>0</v>
      </c>
      <c r="ND142" s="1">
        <f>IF($E142+$I142+$D$7&lt;=ND$22,0,IF(ND$22-$D$7&gt;=$E142,-VLOOKUP($C142,Input!$A$8:$HV$39,MATCH(ND$21,Input!$A$6:$HV$6,0),FALSE)/$G142*$F142,0))*$D142*$G$4/100</f>
        <v>0</v>
      </c>
      <c r="NE142" s="1">
        <f>IF($E142+$I142+$D$7&lt;=NE$22,0,IF(NE$22-$D$7&gt;=$E142,-VLOOKUP($C142,Input!$A$8:$HV$39,MATCH(NE$21,Input!$A$6:$HV$6,0),FALSE)/$G142*$F142,0))*$D142*$G$4/100</f>
        <v>0</v>
      </c>
      <c r="NF142" s="1">
        <f>IF($E142+$I142+$D$7&lt;=NF$22,0,IF(NF$22-$D$7&gt;=$E142,-VLOOKUP($C142,Input!$A$8:$HV$39,MATCH(NF$21,Input!$A$6:$HV$6,0),FALSE)/$G142*$F142,0))*$D142*$G$4/100</f>
        <v>0</v>
      </c>
      <c r="NG142" s="1">
        <f>IF($E142+$I142+$D$7&lt;=NG$22,0,IF(NG$22-$D$7&gt;=$E142,-VLOOKUP($C142,Input!$A$8:$HV$39,MATCH(NG$21,Input!$A$6:$HV$6,0),FALSE)/$G142*$F142,0))*$D142*$G$4/100</f>
        <v>0</v>
      </c>
      <c r="NH142" s="1">
        <f>IF($E142+$I142+$D$7&lt;=NH$22,0,IF(NH$22-$D$7&gt;=$E142,-VLOOKUP($C142,Input!$A$8:$HV$39,MATCH(NH$21,Input!$A$6:$HV$6,0),FALSE)/$G142*$F142,0))*$D142*$G$4/100</f>
        <v>0</v>
      </c>
      <c r="NI142" s="1">
        <f>IF($E142+$I142+$D$7&lt;=NI$22,0,IF(NI$22-$D$7&gt;=$E142,-VLOOKUP($C142,Input!$A$8:$HV$39,MATCH(NI$21,Input!$A$6:$HV$6,0),FALSE)/$G142*$F142,0))*$D142*$G$4/100</f>
        <v>0</v>
      </c>
      <c r="NJ142" s="1">
        <f>IF($E142+$I142+$D$7&lt;=NJ$22,0,IF(NJ$22-$D$7&gt;=$E142,-VLOOKUP($C142,Input!$A$8:$HV$39,MATCH(NJ$21,Input!$A$6:$HV$6,0),FALSE)/$G142*$F142,0))*$D142*$G$4/100</f>
        <v>0</v>
      </c>
      <c r="NK142" s="1">
        <f>IF($E142+$I142+$D$7&lt;=NK$22,0,IF(NK$22-$D$7&gt;=$E142,-VLOOKUP($C142,Input!$A$8:$HV$39,MATCH(NK$21,Input!$A$6:$HV$6,0),FALSE)/$G142*$F142,0))*$D142*$G$4/100</f>
        <v>0</v>
      </c>
      <c r="NL142" s="1">
        <f>IF($E142+$I142+$D$7&lt;=NL$22,0,IF(NL$22-$D$7&gt;=$E142,-VLOOKUP($C142,Input!$A$8:$HV$39,MATCH(NL$21,Input!$A$6:$HV$6,0),FALSE)/$G142*$F142,0))*$D142*$G$4/100</f>
        <v>-1985584.6483200002</v>
      </c>
      <c r="NM142" s="1">
        <f>IF($E142+$I142+$D$7&lt;=NM$22,0,IF(NM$22-$D$7&gt;=$E142,-VLOOKUP($C142,Input!$A$8:$HV$39,MATCH(NM$21,Input!$A$6:$HV$6,0),FALSE)/$G142*$F142,0))*$D142*$G$4/100</f>
        <v>-1985584.6483200002</v>
      </c>
      <c r="NN142" s="1">
        <f>IF($E142+$I142+$D$7&lt;=NN$22,0,IF(NN$22-$D$7&gt;=$E142,-VLOOKUP($C142,Input!$A$8:$HV$39,MATCH(NN$21,Input!$A$6:$HV$6,0),FALSE)/$G142*$F142,0))*$D142*$G$4/100</f>
        <v>-1985584.6483200002</v>
      </c>
      <c r="NO142" s="1">
        <f>IF($E142+$I142+$D$7&lt;=NO$22,0,IF(NO$22-$D$7&gt;=$E142,-VLOOKUP($C142,Input!$A$8:$HV$39,MATCH(NO$21,Input!$A$6:$HV$6,0),FALSE)/$G142*$F142,0))*$D142*$G$4/100</f>
        <v>-1985584.6483200002</v>
      </c>
      <c r="NP142" s="1">
        <f>IF($E142+$I142+$D$7&lt;=NP$22,0,IF(NP$22-$D$7&gt;=$E142,-VLOOKUP($C142,Input!$A$8:$HV$39,MATCH(NP$21,Input!$A$6:$HV$6,0),FALSE)/$G142*$F142,0))*$D142*$G$4/100</f>
        <v>-1985584.6483200002</v>
      </c>
      <c r="NQ142" s="1">
        <f>IF($E142+$I142+$D$7&lt;=NQ$22,0,IF(NQ$22-$D$7&gt;=$E142,-VLOOKUP($C142,Input!$A$8:$HV$39,MATCH(NQ$21,Input!$A$6:$HV$6,0),FALSE)/$G142*$F142,0))*$D142*$G$4/100</f>
        <v>-1985584.6483200002</v>
      </c>
      <c r="NR142" s="1">
        <f>IF($E142+$I142+$D$7&lt;=NR$22,0,IF(NR$22-$D$7&gt;=$E142,-VLOOKUP($C142,Input!$A$8:$HV$39,MATCH(NR$21,Input!$A$6:$HV$6,0),FALSE)/$G142*$F142,0))*$D142*$G$4/100</f>
        <v>-1985584.6483200002</v>
      </c>
      <c r="NS142" s="1">
        <f>IF($E142+$I142+$D$7&lt;=NS$22,0,IF(NS$22-$D$7&gt;=$E142,-VLOOKUP($C142,Input!$A$8:$HV$39,MATCH(NS$21,Input!$A$6:$HV$6,0),FALSE)/$G142*$F142,0))*$D142*$G$4/100</f>
        <v>-1985584.6483200002</v>
      </c>
      <c r="NT142" s="1">
        <f>IF($E142+$I142+$D$7&lt;=NT$22,0,IF(NT$22-$D$7&gt;=$E142,-VLOOKUP($C142,Input!$A$8:$HV$39,MATCH(NT$21,Input!$A$6:$HV$6,0),FALSE)/$G142*$F142,0))*$D142*$G$4/100</f>
        <v>-1985584.6483200002</v>
      </c>
      <c r="NU142" s="1">
        <f>IF($E142+$I142+$D$7&lt;=NU$22,0,IF(NU$22-$D$7&gt;=$E142,-VLOOKUP($C142,Input!$A$8:$HV$39,MATCH(NU$21,Input!$A$6:$HV$6,0),FALSE)/$G142*$F142,0))*$D142*$G$4/100</f>
        <v>-1985584.6483200002</v>
      </c>
      <c r="NV142" s="1">
        <f>IF($E142+$I142+$D$7&lt;=NV$22,0,IF(NV$22-$D$7&gt;=$E142,-VLOOKUP($C142,Input!$A$8:$HV$39,MATCH(NV$21,Input!$A$6:$HV$6,0),FALSE)/$G142*$F142,0))*$D142*$G$4/100</f>
        <v>-1985584.6483200002</v>
      </c>
      <c r="NW142" s="1">
        <f>IF($E142+$I142+$D$7&lt;=NW$22,0,IF(NW$22-$D$7&gt;=$E142,-VLOOKUP($C142,Input!$A$8:$HV$39,MATCH(NW$21,Input!$A$6:$HV$6,0),FALSE)/$G142*$F142,0))*$D142*$G$4/100</f>
        <v>-1985584.6483200002</v>
      </c>
      <c r="NX142" s="1">
        <f>IF($E142+$I142+$D$7&lt;=NX$22,0,IF(NX$22-$D$7&gt;=$E142,-VLOOKUP($C142,Input!$A$8:$HV$39,MATCH(NX$21,Input!$A$6:$HV$6,0),FALSE)/$G142*$F142,0))*$D142*$G$4/100</f>
        <v>-1985584.6483200002</v>
      </c>
      <c r="NY142" s="1">
        <f>IF($E142+$I142+$D$7&lt;=NY$22,0,IF(NY$22-$D$7&gt;=$E142,-VLOOKUP($C142,Input!$A$8:$HV$39,MATCH(NY$21,Input!$A$6:$HV$6,0),FALSE)/$G142*$F142,0))*$D142*$G$4/100</f>
        <v>-1985584.6483200002</v>
      </c>
      <c r="NZ142" s="1">
        <f>IF($E142+$I142+$D$7&lt;=NZ$22,0,IF(NZ$22-$D$7&gt;=$E142,-VLOOKUP($C142,Input!$A$8:$HV$39,MATCH(NZ$21,Input!$A$6:$HV$6,0),FALSE)/$G142*$F142,0))*$D142*$G$4/100</f>
        <v>0</v>
      </c>
      <c r="OA142" s="1">
        <f>IF($E142+$I142+$D$7&lt;=OA$22,0,IF(OA$22-$D$7&gt;=$E142,-VLOOKUP($C142,Input!$A$8:$HV$39,MATCH(OA$21,Input!$A$6:$HV$6,0),FALSE)/$G142*$F142,0))*$D142*$G$4/100</f>
        <v>0</v>
      </c>
      <c r="OB142" s="1">
        <f>IF($E142+$I142+$D$7&lt;=OB$22,0,IF(OB$22-$D$7&gt;=$E142,-VLOOKUP($C142,Input!$A$8:$HV$39,MATCH(OB$21,Input!$A$6:$HV$6,0),FALSE)/$G142*$F142,0))*$D142*$G$4/100</f>
        <v>0</v>
      </c>
      <c r="OC142" s="1">
        <f>IF($E142+$I142+$D$7&lt;=OC$22,0,IF(OC$22-$D$7&gt;=$E142,-VLOOKUP($C142,Input!$A$8:$HV$39,MATCH(OC$21,Input!$A$6:$HV$6,0),FALSE)/$G142*$F142,0))*$D142*$G$4/100</f>
        <v>0</v>
      </c>
      <c r="OD142" s="1">
        <f>IF($E142+$I142+$D$7&lt;=OD$22,0,IF(OD$22-$D$7&gt;=$E142,-VLOOKUP($C142,Input!$A$8:$HV$39,MATCH(OD$21,Input!$A$6:$HV$6,0),FALSE)/$G142*$F142,0))*$D142*$G$4/100</f>
        <v>0</v>
      </c>
      <c r="OE142" s="1">
        <f>IF($E142+$I142+$D$7&lt;=OE$22,0,IF(OE$22-$D$7&gt;=$E142,-VLOOKUP($C142,Input!$A$8:$HV$39,MATCH(OE$21,Input!$A$6:$HV$6,0),FALSE)/$G142*$F142,0))*$D142*$G$4/100</f>
        <v>0</v>
      </c>
      <c r="OF142" s="1">
        <f>IF($E142+$I142+$D$7&lt;=OF$22,0,IF(OF$22-$D$7&gt;=$E142,-VLOOKUP($C142,Input!$A$8:$HV$39,MATCH(OF$21,Input!$A$6:$HV$6,0),FALSE)/$G142*$F142,0))*$D142*$G$4/100</f>
        <v>0</v>
      </c>
      <c r="OG142" s="1">
        <f>IF($E142+$I142+$D$7&lt;=OG$22,0,IF(OG$22-$D$7&gt;=$E142,-VLOOKUP($C142,Input!$A$8:$HV$39,MATCH(OG$21,Input!$A$6:$HV$6,0),FALSE)/$G142*$F142,0))*$D142*$G$4/100</f>
        <v>0</v>
      </c>
      <c r="OH142" s="1">
        <f>IF($E142+$I142+$D$7&lt;=OH$22,0,IF(OH$22-$D$7&gt;=$E142,-VLOOKUP($C142,Input!$A$8:$HV$39,MATCH(OH$21,Input!$A$6:$HV$6,0),FALSE)/$G142*$F142,0))*$D142*$G$4/100</f>
        <v>0</v>
      </c>
      <c r="OI142" s="1">
        <f>IF($E142+$I142+$D$7&lt;=OI$22,0,IF(OI$22-$D$7&gt;=$E142,-VLOOKUP($C142,Input!$A$8:$HV$39,MATCH(OI$21,Input!$A$6:$HV$6,0),FALSE)/$G142*$F142,0))*$D142*$G$4/100</f>
        <v>0</v>
      </c>
      <c r="OK142" t="str">
        <f>VLOOKUP($C142,Input!$A$8:$HW$39,MATCH(OK$21,Input!$A$6:$HW$6,0),FALSE)</f>
        <v>Charger Inspection Maint ($/year)</v>
      </c>
      <c r="OL142" s="1">
        <f>IF($E142+$I142+$D$7&lt;=OL$22,0,IF(OL$22-$D$7&gt;=$E142,IF(COUNTIF($KZ142:LP142,"&gt;0")&gt;0,VLOOKUP($C142,Input!$A$8:$HV$21,MATCH($OK$21+COUNTIF($KZ142:LP142,"&gt;0"),Input!$A$6:$HV$6,0),FALSE),0),0))*$D142</f>
        <v>0</v>
      </c>
      <c r="OM142" s="1">
        <f>IF($E142+$I142+$D$7&lt;=OM$22,0,IF(OM$22-$D$7&gt;=$E142,IF(COUNTIF($KZ142:LQ142,"&gt;0")&gt;0,VLOOKUP($C142,Input!$A$8:$HV$21,MATCH($OK$21+COUNTIF($KZ142:LQ142,"&gt;0"),Input!$A$6:$HV$6,0),FALSE),0),0))*$D142</f>
        <v>0</v>
      </c>
      <c r="ON142" s="1">
        <f>IF($E142+$I142+$D$7&lt;=ON$22,0,IF(ON$22-$D$7&gt;=$E142,IF(COUNTIF($KZ142:LR142,"&gt;0")&gt;0,VLOOKUP($C142,Input!$A$8:$HV$21,MATCH($OK$21+COUNTIF($KZ142:LR142,"&gt;0"),Input!$A$6:$HV$6,0),FALSE),0),0))*$D142</f>
        <v>0</v>
      </c>
      <c r="OO142" s="1">
        <f>IF($E142+$I142+$D$7&lt;=OO$22,0,IF(OO$22-$D$7&gt;=$E142,IF(COUNTIF($KZ142:LS142,"&gt;0")&gt;0,VLOOKUP($C142,Input!$A$8:$HV$21,MATCH($OK$21+COUNTIF($KZ142:LS142,"&gt;0"),Input!$A$6:$HV$6,0),FALSE),0),0))*$D142</f>
        <v>0</v>
      </c>
      <c r="OP142" s="1">
        <f>IF($E142+$I142+$D$7&lt;=OP$22,0,IF(OP$22-$D$7&gt;=$E142,IF(COUNTIF($KZ142:LT142,"&gt;0")&gt;0,VLOOKUP($C142,Input!$A$8:$HV$21,MATCH($OK$21+COUNTIF($KZ142:LT142,"&gt;0"),Input!$A$6:$HV$6,0),FALSE),0),0))*$D142</f>
        <v>0</v>
      </c>
      <c r="OQ142" s="1">
        <f>IF($E142+$I142+$D$7&lt;=OQ$22,0,IF(OQ$22-$D$7&gt;=$E142,IF(COUNTIF($KZ142:LU142,"&gt;0")&gt;0,VLOOKUP($C142,Input!$A$8:$HV$21,MATCH($OK$21+COUNTIF($KZ142:LU142,"&gt;0"),Input!$A$6:$HV$6,0),FALSE),0),0))*$D142</f>
        <v>0</v>
      </c>
      <c r="OR142" s="1">
        <f>IF($E142+$I142+$D$7&lt;=OR$22,0,IF(OR$22-$D$7&gt;=$E142,IF(COUNTIF($KZ142:LV142,"&gt;0")&gt;0,VLOOKUP($C142,Input!$A$8:$HV$21,MATCH($OK$21+COUNTIF($KZ142:LV142,"&gt;0"),Input!$A$6:$HV$6,0),FALSE),0),0))*$D142</f>
        <v>0</v>
      </c>
      <c r="OS142" s="1">
        <f>IF($E142+$I142+$D$7&lt;=OS$22,0,IF(OS$22-$D$7&gt;=$E142,IF(COUNTIF($KZ142:LW142,"&gt;0")&gt;0,VLOOKUP($C142,Input!$A$8:$HV$21,MATCH($OK$21+COUNTIF($KZ142:LW142,"&gt;0"),Input!$A$6:$HV$6,0),FALSE),0),0))*$D142</f>
        <v>0</v>
      </c>
      <c r="OT142" s="1">
        <f>IF($E142+$I142+$D$7&lt;=OT$22,0,IF(OT$22-$D$7&gt;=$E142,IF(COUNTIF($KZ142:LX142,"&gt;0")&gt;0,VLOOKUP($C142,Input!$A$8:$HV$21,MATCH($OK$21+COUNTIF($KZ142:LX142,"&gt;0"),Input!$A$6:$HV$6,0),FALSE),0),0))*$D142</f>
        <v>0</v>
      </c>
      <c r="OU142" s="1">
        <f>IF($E142+$I142+$D$7&lt;=OU$22,0,IF(OU$22-$D$7&gt;=$E142,IF(COUNTIF($KZ142:LY142,"&gt;0")&gt;0,VLOOKUP($C142,Input!$A$8:$HV$21,MATCH($OK$21+COUNTIF($KZ142:LY142,"&gt;0"),Input!$A$6:$HV$6,0),FALSE),0),0))*$D142</f>
        <v>0</v>
      </c>
      <c r="OV142" s="1">
        <f>IF($E142+$I142+$D$7&lt;=OV$22,0,IF(OV$22-$D$7&gt;=$E142,IF(COUNTIF($KZ142:LZ142,"&gt;0")&gt;0,VLOOKUP($C142,Input!$A$8:$HV$21,MATCH($OK$21+COUNTIF($KZ142:LZ142,"&gt;0"),Input!$A$6:$HV$6,0),FALSE),0),0))*$D142</f>
        <v>0</v>
      </c>
      <c r="OW142" s="1">
        <f>IF($E142+$I142+$D$7&lt;=OW$22,0,IF(OW$22-$D$7&gt;=$E142,IF(COUNTIF($KZ142:MA142,"&gt;0")&gt;0,VLOOKUP($C142,Input!$A$8:$HV$21,MATCH($OK$21+COUNTIF($KZ142:MA142,"&gt;0"),Input!$A$6:$HV$6,0),FALSE),0),0))*$D142</f>
        <v>117000</v>
      </c>
      <c r="OX142" s="1">
        <f>IF($E142+$I142+$D$7&lt;=OX$22,0,IF(OX$22-$D$7&gt;=$E142,IF(COUNTIF($KZ142:MB142,"&gt;0")&gt;0,VLOOKUP($C142,Input!$A$8:$HV$21,MATCH($OK$21+COUNTIF($KZ142:MB142,"&gt;0"),Input!$A$6:$HV$6,0),FALSE),0),0))*$D142</f>
        <v>117000</v>
      </c>
      <c r="OY142" s="1">
        <f>IF($E142+$I142+$D$7&lt;=OY$22,0,IF(OY$22-$D$7&gt;=$E142,IF(COUNTIF($KZ142:MC142,"&gt;0")&gt;0,VLOOKUP($C142,Input!$A$8:$HV$21,MATCH($OK$21+COUNTIF($KZ142:MC142,"&gt;0"),Input!$A$6:$HV$6,0),FALSE),0),0))*$D142</f>
        <v>117000</v>
      </c>
      <c r="OZ142" s="1">
        <f>IF($E142+$I142+$D$7&lt;=OZ$22,0,IF(OZ$22-$D$7&gt;=$E142,IF(COUNTIF($KZ142:MD142,"&gt;0")&gt;0,VLOOKUP($C142,Input!$A$8:$HV$21,MATCH($OK$21+COUNTIF($KZ142:MD142,"&gt;0"),Input!$A$6:$HV$6,0),FALSE),0),0))*$D142</f>
        <v>117000</v>
      </c>
      <c r="PA142" s="1">
        <f>IF($E142+$I142+$D$7&lt;=PA$22,0,IF(PA$22-$D$7&gt;=$E142,IF(COUNTIF($KZ142:ME142,"&gt;0")&gt;0,VLOOKUP($C142,Input!$A$8:$HV$21,MATCH($OK$21+COUNTIF($KZ142:ME142,"&gt;0"),Input!$A$6:$HV$6,0),FALSE),0),0))*$D142</f>
        <v>117000</v>
      </c>
      <c r="PB142" s="1">
        <f>IF($E142+$I142+$D$7&lt;=PB$22,0,IF(PB$22-$D$7&gt;=$E142,IF(COUNTIF($KZ142:MF142,"&gt;0")&gt;0,VLOOKUP($C142,Input!$A$8:$HV$21,MATCH($OK$21+COUNTIF($KZ142:MF142,"&gt;0"),Input!$A$6:$HV$6,0),FALSE),0),0))*$D142</f>
        <v>117000</v>
      </c>
      <c r="PC142" s="1">
        <f>IF($E142+$I142+$D$7&lt;=PC$22,0,IF(PC$22-$D$7&gt;=$E142,IF(COUNTIF($KZ142:MG142,"&gt;0")&gt;0,VLOOKUP($C142,Input!$A$8:$HV$21,MATCH($OK$21+COUNTIF($KZ142:MG142,"&gt;0"),Input!$A$6:$HV$6,0),FALSE),0),0))*$D142</f>
        <v>117000</v>
      </c>
      <c r="PD142" s="1">
        <f>IF($E142+$I142+$D$7&lt;=PD$22,0,IF(PD$22-$D$7&gt;=$E142,IF(COUNTIF($KZ142:MH142,"&gt;0")&gt;0,VLOOKUP($C142,Input!$A$8:$HV$21,MATCH($OK$21+COUNTIF($KZ142:MH142,"&gt;0"),Input!$A$6:$HV$6,0),FALSE),0),0))*$D142</f>
        <v>117000</v>
      </c>
      <c r="PE142" s="1">
        <f>IF($E142+$I142+$D$7&lt;=PE$22,0,IF(PE$22-$D$7&gt;=$E142,IF(COUNTIF($KZ142:MI142,"&gt;0")&gt;0,VLOOKUP($C142,Input!$A$8:$HV$21,MATCH($OK$21+COUNTIF($KZ142:MI142,"&gt;0"),Input!$A$6:$HV$6,0),FALSE),0),0))*$D142</f>
        <v>117000</v>
      </c>
      <c r="PF142" s="1">
        <f>IF($E142+$I142+$D$7&lt;=PF$22,0,IF(PF$22-$D$7&gt;=$E142,IF(COUNTIF($KZ142:MJ142,"&gt;0")&gt;0,VLOOKUP($C142,Input!$A$8:$HV$21,MATCH($OK$21+COUNTIF($KZ142:MJ142,"&gt;0"),Input!$A$6:$HV$6,0),FALSE),0),0))*$D142</f>
        <v>117000</v>
      </c>
      <c r="PG142" s="1">
        <f>IF($E142+$I142+$D$7&lt;=PG$22,0,IF(PG$22-$D$7&gt;=$E142,IF(COUNTIF($KZ142:MK142,"&gt;0")&gt;0,VLOOKUP($C142,Input!$A$8:$HV$21,MATCH($OK$21+COUNTIF($KZ142:MK142,"&gt;0"),Input!$A$6:$HV$6,0),FALSE),0),0))*$D142</f>
        <v>117000</v>
      </c>
      <c r="PH142" s="1">
        <f>IF($E142+$I142+$D$7&lt;=PH$22,0,IF(PH$22-$D$7&gt;=$E142,IF(COUNTIF($KZ142:ML142,"&gt;0")&gt;0,VLOOKUP($C142,Input!$A$8:$HV$21,MATCH($OK$21+COUNTIF($KZ142:ML142,"&gt;0"),Input!$A$6:$HV$6,0),FALSE),0),0))*$D142</f>
        <v>117000</v>
      </c>
      <c r="PI142" s="1">
        <f>IF($E142+$I142+$D$7&lt;=PI$22,0,IF(PI$22-$D$7&gt;=$E142,IF(COUNTIF($KZ142:MM142,"&gt;0")&gt;0,VLOOKUP($C142,Input!$A$8:$HV$21,MATCH($OK$21+COUNTIF($KZ142:MM142,"&gt;0"),Input!$A$6:$HV$6,0),FALSE),0),0))*$D142</f>
        <v>117000</v>
      </c>
      <c r="PJ142" s="1">
        <f>IF($E142+$I142+$D$7&lt;=PJ$22,0,IF(PJ$22-$D$7&gt;=$E142,IF(COUNTIF($KZ142:MN142,"&gt;0")&gt;0,VLOOKUP($C142,Input!$A$8:$HV$21,MATCH($OK$21+COUNTIF($KZ142:MN142,"&gt;0"),Input!$A$6:$HV$6,0),FALSE),0),0))*$D142</f>
        <v>117000</v>
      </c>
      <c r="PK142" s="1">
        <f>IF($E142+$I142+$D$7&lt;=PK$22,0,IF(PK$22-$D$7&gt;=$E142,IF(COUNTIF($KZ142:MO142,"&gt;0")&gt;0,VLOOKUP($C142,Input!$A$8:$HV$21,MATCH($OK$21+COUNTIF($KZ142:MO142,"&gt;0"),Input!$A$6:$HV$6,0),FALSE),0),0))*$D142</f>
        <v>0</v>
      </c>
      <c r="PL142" s="1">
        <f>IF($E142+$I142+$D$7&lt;=PL$22,0,IF(PL$22-$D$7&gt;=$E142,IF(COUNTIF($KZ142:MP142,"&gt;0")&gt;0,VLOOKUP($C142,Input!$A$8:$HV$21,MATCH($OK$21+COUNTIF($KZ142:MP142,"&gt;0"),Input!$A$6:$HV$6,0),FALSE),0),0))*$D142</f>
        <v>0</v>
      </c>
      <c r="PM142" s="1">
        <f>IF($E142+$I142+$D$7&lt;=PM$22,0,IF(PM$22-$D$7&gt;=$E142,IF(COUNTIF($KZ142:MQ142,"&gt;0")&gt;0,VLOOKUP($C142,Input!$A$8:$HV$21,MATCH($OK$21+COUNTIF($KZ142:MQ142,"&gt;0"),Input!$A$6:$HV$6,0),FALSE),0),0))*$D142</f>
        <v>0</v>
      </c>
      <c r="PN142" s="1">
        <f>IF($E142+$I142+$D$7&lt;=PN$22,0,IF(PN$22-$D$7&gt;=$E142,IF(COUNTIF($KZ142:MR142,"&gt;0")&gt;0,VLOOKUP($C142,Input!$A$8:$HV$21,MATCH($OK$21+COUNTIF($KZ142:MR142,"&gt;0"),Input!$A$6:$HV$6,0),FALSE),0),0))*$D142</f>
        <v>0</v>
      </c>
      <c r="PO142" s="1">
        <f>IF($E142+$I142+$D$7&lt;=PO$22,0,IF(PO$22-$D$7&gt;=$E142,IF(COUNTIF($KZ142:MS142,"&gt;0")&gt;0,VLOOKUP($C142,Input!$A$8:$HV$21,MATCH($OK$21+COUNTIF($KZ142:MS142,"&gt;0"),Input!$A$6:$HV$6,0),FALSE),0),0))*$D142</f>
        <v>0</v>
      </c>
      <c r="PP142" s="1">
        <f>IF($E142+$I142+$D$7&lt;=PP$22,0,IF(PP$22-$D$7&gt;=$E142,IF(COUNTIF($KZ142:MT142,"&gt;0")&gt;0,VLOOKUP($C142,Input!$A$8:$HV$21,MATCH($OK$21+COUNTIF($KZ142:MT142,"&gt;0"),Input!$A$6:$HV$6,0),FALSE),0),0))*$D142</f>
        <v>0</v>
      </c>
      <c r="PQ142" s="1">
        <f>IF($E142+$I142+$D$7&lt;=PQ$22,0,IF(PQ$22-$D$7&gt;=$E142,IF(COUNTIF($KZ142:MU142,"&gt;0")&gt;0,VLOOKUP($C142,Input!$A$8:$HV$21,MATCH($OK$21+COUNTIF($KZ142:MU142,"&gt;0"),Input!$A$6:$HV$6,0),FALSE),0),0))*$D142</f>
        <v>0</v>
      </c>
      <c r="PR142" s="1">
        <f>IF($E142+$I142+$D$7&lt;=PR$22,0,IF(PR$22-$D$7&gt;=$E142,IF(COUNTIF($KZ142:MV142,"&gt;0")&gt;0,VLOOKUP($C142,Input!$A$8:$HV$21,MATCH($OK$21+COUNTIF($KZ142:MV142,"&gt;0"),Input!$A$6:$HV$6,0),FALSE),0),0))*$D142</f>
        <v>0</v>
      </c>
      <c r="PS142" s="1">
        <f>IF($E142+$I142+$D$7&lt;=PS$22,0,IF(PS$22-$D$7&gt;=$E142,IF(COUNTIF($KZ142:MW142,"&gt;0")&gt;0,VLOOKUP($C142,Input!$A$8:$HV$21,MATCH($OK$21+COUNTIF($KZ142:MW142,"&gt;0"),Input!$A$6:$HV$6,0),FALSE),0),0))*$D142</f>
        <v>0</v>
      </c>
      <c r="PT142" s="1">
        <f>IF($E142+$I142+$D$7&lt;=PT$22,0,IF(PT$22-$D$7&gt;=$E142,IF(COUNTIF($KZ142:MX142,"&gt;0")&gt;0,VLOOKUP($C142,Input!$A$8:$HV$21,MATCH($OK$21+COUNTIF($KZ142:MX142,"&gt;0"),Input!$A$6:$HV$6,0),FALSE),0),0))*$D142</f>
        <v>0</v>
      </c>
      <c r="PV142" s="1" t="str">
        <f t="shared" si="871"/>
        <v>2027 MY All In - 40' Proterra 440 kWh {234 Buses}</v>
      </c>
      <c r="PW142" s="1">
        <f t="shared" si="951"/>
        <v>0</v>
      </c>
      <c r="PX142" s="1">
        <f t="shared" si="952"/>
        <v>0</v>
      </c>
      <c r="PY142" s="1">
        <f t="shared" si="953"/>
        <v>0</v>
      </c>
      <c r="PZ142" s="1">
        <f t="shared" si="954"/>
        <v>0</v>
      </c>
      <c r="QA142" s="1">
        <f t="shared" si="955"/>
        <v>0</v>
      </c>
      <c r="QB142" s="1">
        <f t="shared" si="956"/>
        <v>0</v>
      </c>
      <c r="QC142" s="1">
        <f t="shared" si="957"/>
        <v>0</v>
      </c>
      <c r="QD142" s="1">
        <f t="shared" si="958"/>
        <v>0</v>
      </c>
      <c r="QE142" s="1">
        <f t="shared" si="959"/>
        <v>0</v>
      </c>
      <c r="QF142" s="1">
        <f t="shared" si="960"/>
        <v>0</v>
      </c>
      <c r="QG142" s="1">
        <f t="shared" si="961"/>
        <v>0</v>
      </c>
      <c r="QH142" s="1">
        <f t="shared" si="962"/>
        <v>212692802.06080171</v>
      </c>
      <c r="QI142" s="1">
        <f t="shared" si="963"/>
        <v>6184169.6652702838</v>
      </c>
      <c r="QJ142" s="1">
        <f t="shared" si="964"/>
        <v>6168195.3061757647</v>
      </c>
      <c r="QK142" s="1">
        <f t="shared" si="965"/>
        <v>6156254.6745153908</v>
      </c>
      <c r="QL142" s="1">
        <f t="shared" si="966"/>
        <v>6153255.2618808877</v>
      </c>
      <c r="QM142" s="1">
        <f t="shared" si="967"/>
        <v>6150972.6921041999</v>
      </c>
      <c r="QN142" s="1">
        <f t="shared" si="968"/>
        <v>29537978.739351638</v>
      </c>
      <c r="QO142" s="1">
        <f t="shared" si="969"/>
        <v>6126438.1471703053</v>
      </c>
      <c r="QP142" s="1">
        <f t="shared" si="970"/>
        <v>6118733.4832680281</v>
      </c>
      <c r="QQ142" s="1">
        <f t="shared" si="971"/>
        <v>6105655.2438161094</v>
      </c>
      <c r="QR142" s="1">
        <f t="shared" si="972"/>
        <v>6097001.2681311052</v>
      </c>
      <c r="QS142" s="1">
        <f t="shared" si="973"/>
        <v>6086837.0085062403</v>
      </c>
      <c r="QT142" s="1">
        <f t="shared" si="974"/>
        <v>6076113.7824134007</v>
      </c>
      <c r="QU142" s="1">
        <f t="shared" si="975"/>
        <v>6065410.2789306678</v>
      </c>
      <c r="QV142" s="1">
        <f t="shared" si="976"/>
        <v>0</v>
      </c>
      <c r="QW142" s="1">
        <f t="shared" si="977"/>
        <v>0</v>
      </c>
      <c r="QX142" s="1">
        <f t="shared" si="978"/>
        <v>0</v>
      </c>
      <c r="QY142" s="1">
        <f t="shared" si="979"/>
        <v>0</v>
      </c>
      <c r="QZ142" s="1">
        <f t="shared" si="980"/>
        <v>0</v>
      </c>
      <c r="RA142" s="1">
        <f t="shared" si="981"/>
        <v>0</v>
      </c>
      <c r="RB142" s="1">
        <f t="shared" si="982"/>
        <v>0</v>
      </c>
      <c r="RC142" s="1">
        <f t="shared" si="983"/>
        <v>0</v>
      </c>
      <c r="RD142" s="1">
        <f t="shared" si="984"/>
        <v>0</v>
      </c>
      <c r="RE142" s="1">
        <f t="shared" si="985"/>
        <v>0</v>
      </c>
      <c r="RF142" s="1">
        <f t="shared" si="986"/>
        <v>315719817.61233574</v>
      </c>
      <c r="RG142" s="1">
        <f t="shared" si="987"/>
        <v>214900322.42742261</v>
      </c>
      <c r="RH142" s="72"/>
      <c r="RI142" s="91"/>
    </row>
    <row r="143" spans="1:477" x14ac:dyDescent="0.25">
      <c r="A143" s="89"/>
      <c r="B143" s="148">
        <v>1</v>
      </c>
      <c r="C143" s="111" t="s">
        <v>78</v>
      </c>
      <c r="D143" s="85">
        <f t="shared" si="913"/>
        <v>234</v>
      </c>
      <c r="E143" s="83">
        <f t="shared" si="988"/>
        <v>2028</v>
      </c>
      <c r="F143" s="68">
        <f t="shared" si="870"/>
        <v>40000</v>
      </c>
      <c r="G143" s="69">
        <f>VLOOKUP($C143,Input!$A$8:$HV$39,MATCH(G$21,Input!$A$6:$HV$6,0),FALSE)</f>
        <v>0.47619047619047616</v>
      </c>
      <c r="H143" s="123">
        <f>VLOOKUP($C143,Input!$A$8:$HV$39,MATCH(H$21,Input!$A$6:$HV$6,0),FALSE)</f>
        <v>0</v>
      </c>
      <c r="I143" s="70">
        <f>VLOOKUP($C143,Input!$A$8:$HV$39,MATCH(I$21,Input!$A$6:$HV$6,0),FALSE)</f>
        <v>14</v>
      </c>
      <c r="J143" s="1">
        <f>+IF($E143=J$22,VLOOKUP($C143,Input!$A$8:$AN$39,MATCH(J$21,Input!$A$6:$AN$6,0),FALSE)+$H143,0)*$D143</f>
        <v>0</v>
      </c>
      <c r="K143" s="1">
        <f>+IF($E143=K$22,VLOOKUP($C143,Input!$A$8:$AN$39,MATCH(K$21,Input!$A$6:$AN$6,0),FALSE)+$H143,0)*$D143</f>
        <v>0</v>
      </c>
      <c r="L143" s="1">
        <f>+IF($E143=L$22,VLOOKUP($C143,Input!$A$8:$AN$39,MATCH(L$21,Input!$A$6:$AN$6,0),FALSE)+$H143,0)*$D143</f>
        <v>0</v>
      </c>
      <c r="M143" s="1">
        <f>+IF($E143=M$22,VLOOKUP($C143,Input!$A$8:$AN$39,MATCH(M$21,Input!$A$6:$AN$6,0),FALSE)+$H143,0)*$D143</f>
        <v>0</v>
      </c>
      <c r="N143" s="1">
        <f>+IF($E143=N$22,VLOOKUP($C143,Input!$A$8:$AN$39,MATCH(N$21,Input!$A$6:$AN$6,0),FALSE)+$H143,0)*$D143</f>
        <v>0</v>
      </c>
      <c r="O143" s="1">
        <f>+IF($E143=O$22,VLOOKUP($C143,Input!$A$8:$AN$39,MATCH(O$21,Input!$A$6:$AN$6,0),FALSE)+$H143,0)*$D143</f>
        <v>0</v>
      </c>
      <c r="P143" s="1">
        <f>+IF($E143=P$22,VLOOKUP($C143,Input!$A$8:$AN$39,MATCH(P$21,Input!$A$6:$AN$6,0),FALSE)+$H143,0)*$D143</f>
        <v>0</v>
      </c>
      <c r="Q143" s="1">
        <f>+IF($E143=Q$22,VLOOKUP($C143,Input!$A$8:$AN$39,MATCH(Q$21,Input!$A$6:$AN$6,0),FALSE)+$H143,0)*$D143</f>
        <v>0</v>
      </c>
      <c r="R143" s="1">
        <f>+IF($E143=R$22,VLOOKUP($C143,Input!$A$8:$AN$39,MATCH(R$21,Input!$A$6:$AN$6,0),FALSE)+$H143,0)*$D143</f>
        <v>0</v>
      </c>
      <c r="S143" s="1">
        <f>+IF($E143=S$22,VLOOKUP($C143,Input!$A$8:$AN$39,MATCH(S$21,Input!$A$6:$AN$6,0),FALSE)+$H143,0)*$D143</f>
        <v>0</v>
      </c>
      <c r="T143" s="1">
        <f>+IF($E143=T$22,VLOOKUP($C143,Input!$A$8:$AN$39,MATCH(T$21,Input!$A$6:$AN$6,0),FALSE)+$H143,0)*$D143</f>
        <v>0</v>
      </c>
      <c r="U143" s="1">
        <f>+IF($E143=U$22,VLOOKUP($C143,Input!$A$8:$AN$39,MATCH(U$21,Input!$A$6:$AN$6,0),FALSE)+$H143,0)*$D143</f>
        <v>0</v>
      </c>
      <c r="V143" s="1">
        <f>+IF($E143=V$22,VLOOKUP($C143,Input!$A$8:$AN$39,MATCH(V$21,Input!$A$6:$AN$6,0),FALSE)+$H143,0)*$D143</f>
        <v>178469737.04413113</v>
      </c>
      <c r="W143" s="1">
        <f>+IF($E143=W$22,VLOOKUP($C143,Input!$A$8:$AN$39,MATCH(W$21,Input!$A$6:$AN$6,0),FALSE)+$H143,0)*$D143</f>
        <v>0</v>
      </c>
      <c r="X143" s="1">
        <f>+IF($E143=X$22,VLOOKUP($C143,Input!$A$8:$AN$39,MATCH(X$21,Input!$A$6:$AN$6,0),FALSE)+$H143,0)*$D143</f>
        <v>0</v>
      </c>
      <c r="Y143" s="1">
        <f>+IF($E143=Y$22,VLOOKUP($C143,Input!$A$8:$AN$39,MATCH(Y$21,Input!$A$6:$AN$6,0),FALSE)+$H143,0)*$D143</f>
        <v>0</v>
      </c>
      <c r="Z143" s="1">
        <f>+IF($E143=Z$22,VLOOKUP($C143,Input!$A$8:$AN$39,MATCH(Z$21,Input!$A$6:$AN$6,0),FALSE)+$H143,0)*$D143</f>
        <v>0</v>
      </c>
      <c r="AA143" s="1">
        <f>+IF($E143=AA$22,VLOOKUP($C143,Input!$A$8:$AN$39,MATCH(AA$21,Input!$A$6:$AN$6,0),FALSE)+$H143,0)*$D143</f>
        <v>0</v>
      </c>
      <c r="AB143" s="1">
        <f>+IF($E143=AB$22,VLOOKUP($C143,Input!$A$8:$AN$39,MATCH(AB$21,Input!$A$6:$AN$6,0),FALSE)+$H143,0)*$D143</f>
        <v>0</v>
      </c>
      <c r="AC143" s="1">
        <f>+IF($E143=AC$22,VLOOKUP($C143,Input!$A$8:$AN$39,MATCH(AC$21,Input!$A$6:$AN$6,0),FALSE)+$H143,0)*$D143</f>
        <v>0</v>
      </c>
      <c r="AD143" s="1">
        <f>+IF($E143=AD$22,VLOOKUP($C143,Input!$A$8:$AN$39,MATCH(AD$21,Input!$A$6:$AN$6,0),FALSE)+$H143,0)*$D143</f>
        <v>0</v>
      </c>
      <c r="AE143" s="1">
        <f>+IF($E143=AE$22,VLOOKUP($C143,Input!$A$8:$AN$39,MATCH(AE$21,Input!$A$6:$AN$6,0),FALSE)+$H143,0)*$D143</f>
        <v>0</v>
      </c>
      <c r="AF143" s="1">
        <f>+IF($E143=AF$22,VLOOKUP($C143,Input!$A$8:$AN$39,MATCH(AF$21,Input!$A$6:$AN$6,0),FALSE)+$H143,0)*$D143</f>
        <v>0</v>
      </c>
      <c r="AG143" s="1">
        <f>+IF($E143=AG$22,VLOOKUP($C143,Input!$A$8:$AN$39,MATCH(AG$21,Input!$A$6:$AN$6,0),FALSE)+$H143,0)*$D143</f>
        <v>0</v>
      </c>
      <c r="AH143" s="1">
        <f>+IF($E143=AH$22,VLOOKUP($C143,Input!$A$8:$AN$39,MATCH(AH$21,Input!$A$6:$AN$6,0),FALSE)+$H143,0)*$D143</f>
        <v>0</v>
      </c>
      <c r="AI143" s="1">
        <f>+IF($E143=AI$22,VLOOKUP($C143,Input!$A$8:$AN$39,MATCH(AI$21,Input!$A$6:$AN$6,0),FALSE)+$H143,0)*$D143</f>
        <v>0</v>
      </c>
      <c r="AJ143" s="1">
        <f>+IF($E143=AJ$22,VLOOKUP($C143,Input!$A$8:$AN$39,MATCH(AJ$21,Input!$A$6:$AN$6,0),FALSE)+$H143,0)*$D143</f>
        <v>0</v>
      </c>
      <c r="AK143" s="1">
        <f>+IF($E143=AK$22,VLOOKUP($C143,Input!$A$8:$AN$39,MATCH(AK$21,Input!$A$6:$AN$6,0),FALSE)+$H143,0)*$D143</f>
        <v>0</v>
      </c>
      <c r="AL143" s="1">
        <f>+IF($E143=AL$22,VLOOKUP($C143,Input!$A$8:$AN$39,MATCH(AL$21,Input!$A$6:$AN$6,0),FALSE)+$H143,0)*$D143</f>
        <v>0</v>
      </c>
      <c r="AM143" s="1">
        <f>+IF($E143=AM$22,VLOOKUP($C143,Input!$A$8:$AN$39,MATCH(AM$21,Input!$A$6:$AN$6,0),FALSE)+$H143,0)*$D143</f>
        <v>0</v>
      </c>
      <c r="AN143" s="1">
        <f>+IF($E143=AN$22,VLOOKUP($C143,Input!$A$8:$AN$39,MATCH(AN$21,Input!$A$6:$AN$6,0),FALSE)+$H143,0)*$D143</f>
        <v>0</v>
      </c>
      <c r="AO143" s="1">
        <f>+IF($E143=AO$22,VLOOKUP($C143,Input!$A$8:$AN$39,MATCH(AO$21,Input!$A$6:$AN$6,0),FALSE)+$H143,0)*$D143</f>
        <v>0</v>
      </c>
      <c r="AP143" s="1">
        <f>+IF($E143=AP$22,VLOOKUP($C143,Input!$A$8:$AN$39,MATCH(AP$21,Input!$A$6:$AN$6,0),FALSE)+$H143,0)*$D143</f>
        <v>0</v>
      </c>
      <c r="AQ143" s="1">
        <f>+IF($E143=AQ$22,VLOOKUP($C143,Input!$A$8:$AN$39,MATCH(AQ$21,Input!$A$6:$AN$6,0),FALSE)+$H143,0)*$D143</f>
        <v>0</v>
      </c>
      <c r="AR143" s="1">
        <f>+IF($E143=AR$22,VLOOKUP($C143,Input!$A$8:$AN$39,MATCH(AR$21,Input!$A$6:$AN$6,0),FALSE)+$H143,0)*$D143</f>
        <v>0</v>
      </c>
      <c r="AT143" t="str">
        <f>VLOOKUP($C143,Input!$A$8:$HV$39,MATCH(AT$21,Input!$A$6:$HV$6,0),FALSE)</f>
        <v>Parts and administrative cost</v>
      </c>
      <c r="AU143" s="1">
        <f>+IF($E143=AU$22,VLOOKUP($C143,Input!$A$8:$HV$39,MATCH(AU$21,Input!$A$6:$HV$6,0),FALSE),0)*$D143</f>
        <v>0</v>
      </c>
      <c r="AV143" s="1">
        <f>+IF($E143=AV$22,VLOOKUP($C143,Input!$A$8:$HV$39,MATCH(AV$21,Input!$A$6:$HV$6,0),FALSE),0)*$D143</f>
        <v>0</v>
      </c>
      <c r="AW143" s="1">
        <f>+IF($E143=AW$22,VLOOKUP($C143,Input!$A$8:$HV$39,MATCH(AW$21,Input!$A$6:$HV$6,0),FALSE),0)*$D143</f>
        <v>0</v>
      </c>
      <c r="AX143" s="1">
        <f>+IF($E143=AX$22,VLOOKUP($C143,Input!$A$8:$HV$39,MATCH(AX$21,Input!$A$6:$HV$6,0),FALSE),0)*$D143</f>
        <v>0</v>
      </c>
      <c r="AY143" s="1">
        <f>+IF($E143=AY$22,VLOOKUP($C143,Input!$A$8:$HV$39,MATCH(AY$21,Input!$A$6:$HV$6,0),FALSE),0)*$D143</f>
        <v>0</v>
      </c>
      <c r="AZ143" s="1">
        <f>+IF($E143=AZ$22,VLOOKUP($C143,Input!$A$8:$HV$39,MATCH(AZ$21,Input!$A$6:$HV$6,0),FALSE),0)*$D143</f>
        <v>0</v>
      </c>
      <c r="BA143" s="1">
        <f>+IF($E143=BA$22,VLOOKUP($C143,Input!$A$8:$HV$39,MATCH(BA$21,Input!$A$6:$HV$6,0),FALSE),0)*$D143</f>
        <v>0</v>
      </c>
      <c r="BB143" s="1">
        <f>+IF($E143=BB$22,VLOOKUP($C143,Input!$A$8:$HV$39,MATCH(BB$21,Input!$A$6:$HV$6,0),FALSE),0)*$D143</f>
        <v>0</v>
      </c>
      <c r="BC143" s="1">
        <f>+IF($E143=BC$22,VLOOKUP($C143,Input!$A$8:$HV$39,MATCH(BC$21,Input!$A$6:$HV$6,0),FALSE),0)*$D143</f>
        <v>0</v>
      </c>
      <c r="BD143" s="1">
        <f>+IF($E143=BD$22,VLOOKUP($C143,Input!$A$8:$HV$39,MATCH(BD$21,Input!$A$6:$HV$6,0),FALSE),0)*$D143</f>
        <v>0</v>
      </c>
      <c r="BE143" s="1">
        <f>+IF($E143=BE$22,VLOOKUP($C143,Input!$A$8:$HV$39,MATCH(BE$21,Input!$A$6:$HV$6,0),FALSE),0)*$D143</f>
        <v>0</v>
      </c>
      <c r="BF143" s="1">
        <f>+IF($E143=BF$22,VLOOKUP($C143,Input!$A$8:$HV$39,MATCH(BF$21,Input!$A$6:$HV$6,0),FALSE),0)*$D143</f>
        <v>0</v>
      </c>
      <c r="BG143" s="1">
        <f>+IF($E143=BG$22,VLOOKUP($C143,Input!$A$8:$HV$39,MATCH(BG$21,Input!$A$6:$HV$6,0),FALSE),0)*$D143</f>
        <v>4461743.4261032781</v>
      </c>
      <c r="BH143" s="1">
        <f>+IF($E143=BH$22,VLOOKUP($C143,Input!$A$8:$HV$39,MATCH(BH$21,Input!$A$6:$HV$6,0),FALSE),0)*$D143</f>
        <v>0</v>
      </c>
      <c r="BI143" s="1">
        <f>+IF($E143=BI$22,VLOOKUP($C143,Input!$A$8:$HV$39,MATCH(BI$21,Input!$A$6:$HV$6,0),FALSE),0)*$D143</f>
        <v>0</v>
      </c>
      <c r="BJ143" s="1">
        <f>+IF($E143=BJ$22,VLOOKUP($C143,Input!$A$8:$HV$39,MATCH(BJ$21,Input!$A$6:$HV$6,0),FALSE),0)*$D143</f>
        <v>0</v>
      </c>
      <c r="BK143" s="1">
        <f>+IF($E143=BK$22,VLOOKUP($C143,Input!$A$8:$HV$39,MATCH(BK$21,Input!$A$6:$HV$6,0),FALSE),0)*$D143</f>
        <v>0</v>
      </c>
      <c r="BL143" s="1">
        <f>+IF($E143=BL$22,VLOOKUP($C143,Input!$A$8:$HV$39,MATCH(BL$21,Input!$A$6:$HV$6,0),FALSE),0)*$D143</f>
        <v>0</v>
      </c>
      <c r="BM143" s="1">
        <f>+IF($E143=BM$22,VLOOKUP($C143,Input!$A$8:$HV$39,MATCH(BM$21,Input!$A$6:$HV$6,0),FALSE),0)*$D143</f>
        <v>0</v>
      </c>
      <c r="BN143" s="1">
        <f>+IF($E143=BN$22,VLOOKUP($C143,Input!$A$8:$HV$39,MATCH(BN$21,Input!$A$6:$HV$6,0),FALSE),0)*$D143</f>
        <v>0</v>
      </c>
      <c r="BO143" s="1">
        <f>+IF($E143=BO$22,VLOOKUP($C143,Input!$A$8:$HV$39,MATCH(BO$21,Input!$A$6:$HV$6,0),FALSE),0)*$D143</f>
        <v>0</v>
      </c>
      <c r="BP143" s="1">
        <f>+IF($E143=BP$22,VLOOKUP($C143,Input!$A$8:$HV$39,MATCH(BP$21,Input!$A$6:$HV$6,0),FALSE),0)*$D143</f>
        <v>0</v>
      </c>
      <c r="BQ143" s="1">
        <f>+IF($E143=BQ$22,VLOOKUP($C143,Input!$A$8:$HV$39,MATCH(BQ$21,Input!$A$6:$HV$6,0),FALSE),0)*$D143</f>
        <v>0</v>
      </c>
      <c r="BR143" s="1">
        <f>+IF($E143=BR$22,VLOOKUP($C143,Input!$A$8:$HV$39,MATCH(BR$21,Input!$A$6:$HV$6,0),FALSE),0)*$D143</f>
        <v>0</v>
      </c>
      <c r="BS143" s="1">
        <f>+IF($E143=BS$22,VLOOKUP($C143,Input!$A$8:$HV$39,MATCH(BS$21,Input!$A$6:$HV$6,0),FALSE),0)*$D143</f>
        <v>0</v>
      </c>
      <c r="BT143" s="1">
        <f>+IF($E143=BT$22,VLOOKUP($C143,Input!$A$8:$HV$39,MATCH(BT$21,Input!$A$6:$HV$6,0),FALSE),0)*$D143</f>
        <v>0</v>
      </c>
      <c r="BU143" s="1">
        <f>+IF($E143=BU$22,VLOOKUP($C143,Input!$A$8:$HV$39,MATCH(BU$21,Input!$A$6:$HV$6,0),FALSE),0)*$D143</f>
        <v>0</v>
      </c>
      <c r="BV143" s="1">
        <f>+IF($E143=BV$22,VLOOKUP($C143,Input!$A$8:$HV$39,MATCH(BV$21,Input!$A$6:$HV$6,0),FALSE),0)*$D143</f>
        <v>0</v>
      </c>
      <c r="BW143" s="1">
        <f>+IF($E143=BW$22,VLOOKUP($C143,Input!$A$8:$HV$39,MATCH(BW$21,Input!$A$6:$HV$6,0),FALSE),0)*$D143</f>
        <v>0</v>
      </c>
      <c r="BX143" s="1">
        <f>+IF($E143=BX$22,VLOOKUP($C143,Input!$A$8:$HV$39,MATCH(BX$21,Input!$A$6:$HV$6,0),FALSE),0)*$D143</f>
        <v>0</v>
      </c>
      <c r="BY143" s="1">
        <f>+IF($E143=BY$22,VLOOKUP($C143,Input!$A$8:$HV$39,MATCH(BY$21,Input!$A$6:$HV$6,0),FALSE),0)*$D143</f>
        <v>0</v>
      </c>
      <c r="BZ143" s="1">
        <f>+IF($E143=BZ$22,VLOOKUP($C143,Input!$A$8:$HV$39,MATCH(BZ$21,Input!$A$6:$HV$6,0),FALSE),0)*$D143</f>
        <v>0</v>
      </c>
      <c r="CA143" s="1">
        <f>+IF($E143=CA$22,VLOOKUP($C143,Input!$A$8:$HV$39,MATCH(CA$21,Input!$A$6:$HV$6,0),FALSE),0)*$D143</f>
        <v>0</v>
      </c>
      <c r="CB143" s="1">
        <f>+IF($E143=CB$22,VLOOKUP($C143,Input!$A$8:$HV$39,MATCH(CB$21,Input!$A$6:$HV$6,0),FALSE),0)*$D143</f>
        <v>0</v>
      </c>
      <c r="CC143" s="1">
        <f>+IF($E143=CC$22,VLOOKUP($C143,Input!$A$8:$HV$39,MATCH(CC$21,Input!$A$6:$HV$6,0),FALSE),0)*$D143</f>
        <v>0</v>
      </c>
      <c r="CE143" t="str">
        <f>VLOOKUP($C143,Input!$A$8:$HV$39,MATCH(CE$21,Input!$A$6:$HV$6,0),FALSE)</f>
        <v>Replace Battery @ 7 Yr</v>
      </c>
      <c r="CF143" s="1">
        <f>IF($E143+$I143+$D$7&lt;=CF$22,0,IF(CF$22-$D$7&gt;=$E143,IF(COUNTIF($KZ143:LP143,"&gt;0")&gt;0,VLOOKUP($C143,Input!$A$8:$HV$21,MATCH($CE$21+COUNTIF($KZ143:LP143,"&gt;0"),Input!$A$6:$HV$6,0),FALSE),0),0))*$D143</f>
        <v>0</v>
      </c>
      <c r="CG143" s="1">
        <f>IF($E143+$I143+$D$7&lt;=CG$22,0,IF(CG$22-$D$7&gt;=$E143,IF(COUNTIF($KZ143:LQ143,"&gt;0")&gt;0,VLOOKUP($C143,Input!$A$8:$HV$21,MATCH($CE$21+COUNTIF($KZ143:LQ143,"&gt;0"),Input!$A$6:$HV$6,0),FALSE),0),0))*$D143</f>
        <v>0</v>
      </c>
      <c r="CH143" s="1">
        <f>IF($E143+$I143+$D$7&lt;=CH$22,0,IF(CH$22-$D$7&gt;=$E143,IF(COUNTIF($KZ143:LR143,"&gt;0")&gt;0,VLOOKUP($C143,Input!$A$8:$HV$21,MATCH($CE$21+COUNTIF($KZ143:LR143,"&gt;0"),Input!$A$6:$HV$6,0),FALSE),0),0))*$D143</f>
        <v>0</v>
      </c>
      <c r="CI143" s="1">
        <f>IF($E143+$I143+$D$7&lt;=CI$22,0,IF(CI$22-$D$7&gt;=$E143,IF(COUNTIF($KZ143:LS143,"&gt;0")&gt;0,VLOOKUP($C143,Input!$A$8:$HV$21,MATCH($CE$21+COUNTIF($KZ143:LS143,"&gt;0"),Input!$A$6:$HV$6,0),FALSE),0),0))*$D143</f>
        <v>0</v>
      </c>
      <c r="CJ143" s="1">
        <f>IF($E143+$I143+$D$7&lt;=CJ$22,0,IF(CJ$22-$D$7&gt;=$E143,IF(COUNTIF($KZ143:LT143,"&gt;0")&gt;0,VLOOKUP($C143,Input!$A$8:$HV$21,MATCH($CE$21+COUNTIF($KZ143:LT143,"&gt;0"),Input!$A$6:$HV$6,0),FALSE),0),0))*$D143</f>
        <v>0</v>
      </c>
      <c r="CK143" s="1">
        <f>IF($E143+$I143+$D$7&lt;=CK$22,0,IF(CK$22-$D$7&gt;=$E143,IF(COUNTIF($KZ143:LU143,"&gt;0")&gt;0,VLOOKUP($C143,Input!$A$8:$HV$21,MATCH($CE$21+COUNTIF($KZ143:LU143,"&gt;0"),Input!$A$6:$HV$6,0),FALSE),0),0))*$D143</f>
        <v>0</v>
      </c>
      <c r="CL143" s="1">
        <f>IF($E143+$I143+$D$7&lt;=CL$22,0,IF(CL$22-$D$7&gt;=$E143,IF(COUNTIF($KZ143:LV143,"&gt;0")&gt;0,VLOOKUP($C143,Input!$A$8:$HV$21,MATCH($CE$21+COUNTIF($KZ143:LV143,"&gt;0"),Input!$A$6:$HV$6,0),FALSE),0),0))*$D143</f>
        <v>0</v>
      </c>
      <c r="CM143" s="1">
        <f>IF($E143+$I143+$D$7&lt;=CM$22,0,IF(CM$22-$D$7&gt;=$E143,IF(COUNTIF($KZ143:LW143,"&gt;0")&gt;0,VLOOKUP($C143,Input!$A$8:$HV$21,MATCH($CE$21+COUNTIF($KZ143:LW143,"&gt;0"),Input!$A$6:$HV$6,0),FALSE),0),0))*$D143</f>
        <v>0</v>
      </c>
      <c r="CN143" s="1">
        <f>IF($E143+$I143+$D$7&lt;=CN$22,0,IF(CN$22-$D$7&gt;=$E143,IF(COUNTIF($KZ143:LX143,"&gt;0")&gt;0,VLOOKUP($C143,Input!$A$8:$HV$21,MATCH($CE$21+COUNTIF($KZ143:LX143,"&gt;0"),Input!$A$6:$HV$6,0),FALSE),0),0))*$D143</f>
        <v>0</v>
      </c>
      <c r="CO143" s="1">
        <f>IF($E143+$I143+$D$7&lt;=CO$22,0,IF(CO$22-$D$7&gt;=$E143,IF(COUNTIF($KZ143:LY143,"&gt;0")&gt;0,VLOOKUP($C143,Input!$A$8:$HV$21,MATCH($CE$21+COUNTIF($KZ143:LY143,"&gt;0"),Input!$A$6:$HV$6,0),FALSE),0),0))*$D143</f>
        <v>0</v>
      </c>
      <c r="CP143" s="1">
        <f>IF($E143+$I143+$D$7&lt;=CP$22,0,IF(CP$22-$D$7&gt;=$E143,IF(COUNTIF($KZ143:LZ143,"&gt;0")&gt;0,VLOOKUP($C143,Input!$A$8:$HV$21,MATCH($CE$21+COUNTIF($KZ143:LZ143,"&gt;0"),Input!$A$6:$HV$6,0),FALSE),0),0))*$D143</f>
        <v>0</v>
      </c>
      <c r="CQ143" s="1">
        <f>IF($E143+$I143+$D$7&lt;=CQ$22,0,IF(CQ$22-$D$7&gt;=$E143,IF(COUNTIF($KZ143:MA143,"&gt;0")&gt;0,VLOOKUP($C143,Input!$A$8:$HV$21,MATCH($CE$21+COUNTIF($KZ143:MA143,"&gt;0"),Input!$A$6:$HV$6,0),FALSE),0),0))*$D143</f>
        <v>0</v>
      </c>
      <c r="CR143" s="1">
        <f>IF($E143+$I143+$D$7&lt;=CR$22,0,IF(CR$22-$D$7&gt;=$E143,IF(COUNTIF($KZ143:MB143,"&gt;0")&gt;0,VLOOKUP($C143,Input!$A$8:$HV$21,MATCH($CE$21+COUNTIF($KZ143:MB143,"&gt;0"),Input!$A$6:$HV$6,0),FALSE),0),0))*$D143</f>
        <v>0</v>
      </c>
      <c r="CS143" s="1">
        <f>IF($E143+$I143+$D$7&lt;=CS$22,0,IF(CS$22-$D$7&gt;=$E143,IF(COUNTIF($KZ143:MC143,"&gt;0")&gt;0,VLOOKUP($C143,Input!$A$8:$HV$21,MATCH($CE$21+COUNTIF($KZ143:MC143,"&gt;0"),Input!$A$6:$HV$6,0),FALSE),0),0))*$D143</f>
        <v>0</v>
      </c>
      <c r="CT143" s="1">
        <f>IF($E143+$I143+$D$7&lt;=CT$22,0,IF(CT$22-$D$7&gt;=$E143,IF(COUNTIF($KZ143:MD143,"&gt;0")&gt;0,VLOOKUP($C143,Input!$A$8:$HV$21,MATCH($CE$21+COUNTIF($KZ143:MD143,"&gt;0"),Input!$A$6:$HV$6,0),FALSE),0),0))*$D143</f>
        <v>0</v>
      </c>
      <c r="CU143" s="1">
        <f>IF($E143+$I143+$D$7&lt;=CU$22,0,IF(CU$22-$D$7&gt;=$E143,IF(COUNTIF($KZ143:ME143,"&gt;0")&gt;0,VLOOKUP($C143,Input!$A$8:$HV$21,MATCH($CE$21+COUNTIF($KZ143:ME143,"&gt;0"),Input!$A$6:$HV$6,0),FALSE),0),0))*$D143</f>
        <v>0</v>
      </c>
      <c r="CV143" s="1">
        <f>IF($E143+$I143+$D$7&lt;=CV$22,0,IF(CV$22-$D$7&gt;=$E143,IF(COUNTIF($KZ143:MF143,"&gt;0")&gt;0,VLOOKUP($C143,Input!$A$8:$HV$21,MATCH($CE$21+COUNTIF($KZ143:MF143,"&gt;0"),Input!$A$6:$HV$6,0),FALSE),0),0))*$D143</f>
        <v>0</v>
      </c>
      <c r="CW143" s="1">
        <f>IF($E143+$I143+$D$7&lt;=CW$22,0,IF(CW$22-$D$7&gt;=$E143,IF(COUNTIF($KZ143:MG143,"&gt;0")&gt;0,VLOOKUP($C143,Input!$A$8:$HV$21,MATCH($CE$21+COUNTIF($KZ143:MG143,"&gt;0"),Input!$A$6:$HV$6,0),FALSE),0),0))*$D143</f>
        <v>0</v>
      </c>
      <c r="CX143" s="1">
        <f>IF($E143+$I143+$D$7&lt;=CX$22,0,IF(CX$22-$D$7&gt;=$E143,IF(COUNTIF($KZ143:MH143,"&gt;0")&gt;0,VLOOKUP($C143,Input!$A$8:$HV$21,MATCH($CE$21+COUNTIF($KZ143:MH143,"&gt;0"),Input!$A$6:$HV$6,0),FALSE),0),0))*$D143</f>
        <v>23400000</v>
      </c>
      <c r="CY143" s="1">
        <f>IF($E143+$I143+$D$7&lt;=CY$22,0,IF(CY$22-$D$7&gt;=$E143,IF(COUNTIF($KZ143:MI143,"&gt;0")&gt;0,VLOOKUP($C143,Input!$A$8:$HV$21,MATCH($CE$21+COUNTIF($KZ143:MI143,"&gt;0"),Input!$A$6:$HV$6,0),FALSE),0),0))*$D143</f>
        <v>0</v>
      </c>
      <c r="CZ143" s="1">
        <f>IF($E143+$I143+$D$7&lt;=CZ$22,0,IF(CZ$22-$D$7&gt;=$E143,IF(COUNTIF($KZ143:MJ143,"&gt;0")&gt;0,VLOOKUP($C143,Input!$A$8:$HV$21,MATCH($CE$21+COUNTIF($KZ143:MJ143,"&gt;0"),Input!$A$6:$HV$6,0),FALSE),0),0))*$D143</f>
        <v>0</v>
      </c>
      <c r="DA143" s="1">
        <f>IF($E143+$I143+$D$7&lt;=DA$22,0,IF(DA$22-$D$7&gt;=$E143,IF(COUNTIF($KZ143:MK143,"&gt;0")&gt;0,VLOOKUP($C143,Input!$A$8:$HV$21,MATCH($CE$21+COUNTIF($KZ143:MK143,"&gt;0"),Input!$A$6:$HV$6,0),FALSE),0),0))*$D143</f>
        <v>0</v>
      </c>
      <c r="DB143" s="1">
        <f>IF($E143+$I143+$D$7&lt;=DB$22,0,IF(DB$22-$D$7&gt;=$E143,IF(COUNTIF($KZ143:ML143,"&gt;0")&gt;0,VLOOKUP($C143,Input!$A$8:$HV$21,MATCH($CE$21+COUNTIF($KZ143:ML143,"&gt;0"),Input!$A$6:$HV$6,0),FALSE),0),0))*$D143</f>
        <v>0</v>
      </c>
      <c r="DC143" s="1">
        <f>IF($E143+$I143+$D$7&lt;=DC$22,0,IF(DC$22-$D$7&gt;=$E143,IF(COUNTIF($KZ143:MM143,"&gt;0")&gt;0,VLOOKUP($C143,Input!$A$8:$HV$21,MATCH($CE$21+COUNTIF($KZ143:MM143,"&gt;0"),Input!$A$6:$HV$6,0),FALSE),0),0))*$D143</f>
        <v>0</v>
      </c>
      <c r="DD143" s="1">
        <f>IF($E143+$I143+$D$7&lt;=DD$22,0,IF(DD$22-$D$7&gt;=$E143,IF(COUNTIF($KZ143:MN143,"&gt;0")&gt;0,VLOOKUP($C143,Input!$A$8:$HV$21,MATCH($CE$21+COUNTIF($KZ143:MN143,"&gt;0"),Input!$A$6:$HV$6,0),FALSE),0),0))*$D143</f>
        <v>0</v>
      </c>
      <c r="DE143" s="1">
        <f>IF($E143+$I143+$D$7&lt;=DE$22,0,IF(DE$22-$D$7&gt;=$E143,IF(COUNTIF($KZ143:MO143,"&gt;0")&gt;0,VLOOKUP($C143,Input!$A$8:$HV$21,MATCH($CE$21+COUNTIF($KZ143:MO143,"&gt;0"),Input!$A$6:$HV$6,0),FALSE),0),0))*$D143</f>
        <v>0</v>
      </c>
      <c r="DF143" s="1">
        <f>IF($E143+$I143+$D$7&lt;=DF$22,0,IF(DF$22-$D$7&gt;=$E143,IF(COUNTIF($KZ143:MP143,"&gt;0")&gt;0,VLOOKUP($C143,Input!$A$8:$HV$21,MATCH($CE$21+COUNTIF($KZ143:MP143,"&gt;0"),Input!$A$6:$HV$6,0),FALSE),0),0))*$D143</f>
        <v>0</v>
      </c>
      <c r="DG143" s="1">
        <f>IF($E143+$I143+$D$7&lt;=DG$22,0,IF(DG$22-$D$7&gt;=$E143,IF(COUNTIF($KZ143:MQ143,"&gt;0")&gt;0,VLOOKUP($C143,Input!$A$8:$HV$21,MATCH($CE$21+COUNTIF($KZ143:MQ143,"&gt;0"),Input!$A$6:$HV$6,0),FALSE),0),0))*$D143</f>
        <v>0</v>
      </c>
      <c r="DH143" s="1">
        <f>IF($E143+$I143+$D$7&lt;=DH$22,0,IF(DH$22-$D$7&gt;=$E143,IF(COUNTIF($KZ143:MR143,"&gt;0")&gt;0,VLOOKUP($C143,Input!$A$8:$HV$21,MATCH($CE$21+COUNTIF($KZ143:MR143,"&gt;0"),Input!$A$6:$HV$6,0),FALSE),0),0))*$D143</f>
        <v>0</v>
      </c>
      <c r="DI143" s="1">
        <f>IF($E143+$I143+$D$7&lt;=DI$22,0,IF(DI$22-$D$7&gt;=$E143,IF(COUNTIF($KZ143:MS143,"&gt;0")&gt;0,VLOOKUP($C143,Input!$A$8:$HV$21,MATCH($CE$21+COUNTIF($KZ143:MS143,"&gt;0"),Input!$A$6:$HV$6,0),FALSE),0),0))*$D143</f>
        <v>0</v>
      </c>
      <c r="DJ143" s="1">
        <f>IF($E143+$I143+$D$7&lt;=DJ$22,0,IF(DJ$22-$D$7&gt;=$E143,IF(COUNTIF($KZ143:MT143,"&gt;0")&gt;0,VLOOKUP($C143,Input!$A$8:$HV$21,MATCH($CE$21+COUNTIF($KZ143:MT143,"&gt;0"),Input!$A$6:$HV$6,0),FALSE),0),0))*$D143</f>
        <v>0</v>
      </c>
      <c r="DK143" s="1">
        <f>IF($E143+$I143+$D$7&lt;=DK$22,0,IF(DK$22-$D$7&gt;=$E143,IF(COUNTIF($KZ143:MU143,"&gt;0")&gt;0,VLOOKUP($C143,Input!$A$8:$HV$21,MATCH($CE$21+COUNTIF($KZ143:MU143,"&gt;0"),Input!$A$6:$HV$6,0),FALSE),0),0))*$D143</f>
        <v>0</v>
      </c>
      <c r="DL143" s="1">
        <f>IF($E143+$I143+$D$7&lt;=DL$22,0,IF(DL$22-$D$7&gt;=$E143,IF(COUNTIF($KZ143:MV143,"&gt;0")&gt;0,VLOOKUP($C143,Input!$A$8:$HV$21,MATCH($CE$21+COUNTIF($KZ143:MV143,"&gt;0"),Input!$A$6:$HV$6,0),FALSE),0),0))*$D143</f>
        <v>0</v>
      </c>
      <c r="DM143" s="1">
        <f>IF($E143+$I143+$D$7&lt;=DM$22,0,IF(DM$22-$D$7&gt;=$E143,IF(COUNTIF($KZ143:MW143,"&gt;0")&gt;0,VLOOKUP($C143,Input!$A$8:$HV$21,MATCH($CE$21+COUNTIF($KZ143:MW143,"&gt;0"),Input!$A$6:$HV$6,0),FALSE),0),0))*$D143</f>
        <v>0</v>
      </c>
      <c r="DN143" s="1">
        <f>IF($E143+$I143+$D$7&lt;=DN$22,0,IF(DN$22-$D$7&gt;=$E143,IF(COUNTIF($KZ143:MX143,"&gt;0")&gt;0,VLOOKUP($C143,Input!$A$8:$HV$21,MATCH($CE$21+COUNTIF($KZ143:MX143,"&gt;0"),Input!$A$6:$HV$6,0),FALSE),0),0))*$D143</f>
        <v>0</v>
      </c>
      <c r="DP143" t="str">
        <f>+VLOOKUP($C143,Input!$A$8:$GZ$39,MATCH(DP$21,Input!$A$6:$GZ$6,0),FALSE)</f>
        <v>Bus Maintenance at 0.6/mile</v>
      </c>
      <c r="DQ143" s="1">
        <f>IF($E143+$I143+$D$7&lt;=DQ$22,0,IF(DQ$22-$D$7&gt;=$E143,IF(COUNTIF($KZ143:LP143,"&gt;0")&gt;0,VLOOKUP($C143,Input!$A$8:$HV$21,MATCH($DP$21+COUNTIF($KZ143:LP143,"&gt;0"),Input!$A$6:$HV$6,0),FALSE),0),0))*$D143*$F143</f>
        <v>0</v>
      </c>
      <c r="DR143" s="1">
        <f>IF($E143+$I143+$D$7&lt;=DR$22,0,IF(DR$22-$D$7&gt;=$E143,IF(COUNTIF($KZ143:LQ143,"&gt;0")&gt;0,VLOOKUP($C143,Input!$A$8:$HV$21,MATCH($DP$21+COUNTIF($KZ143:LQ143,"&gt;0"),Input!$A$6:$HV$6,0),FALSE),0),0))*$D143*$F143</f>
        <v>0</v>
      </c>
      <c r="DS143" s="1">
        <f>IF($E143+$I143+$D$7&lt;=DS$22,0,IF(DS$22-$D$7&gt;=$E143,IF(COUNTIF($KZ143:LR143,"&gt;0")&gt;0,VLOOKUP($C143,Input!$A$8:$HV$21,MATCH($DP$21+COUNTIF($KZ143:LR143,"&gt;0"),Input!$A$6:$HV$6,0),FALSE),0),0))*$D143*$F143</f>
        <v>0</v>
      </c>
      <c r="DT143" s="1">
        <f>IF($E143+$I143+$D$7&lt;=DT$22,0,IF(DT$22-$D$7&gt;=$E143,IF(COUNTIF($KZ143:LS143,"&gt;0")&gt;0,VLOOKUP($C143,Input!$A$8:$HV$21,MATCH($DP$21+COUNTIF($KZ143:LS143,"&gt;0"),Input!$A$6:$HV$6,0),FALSE),0),0))*$D143*$F143</f>
        <v>0</v>
      </c>
      <c r="DU143" s="1">
        <f>IF($E143+$I143+$D$7&lt;=DU$22,0,IF(DU$22-$D$7&gt;=$E143,IF(COUNTIF($KZ143:LT143,"&gt;0")&gt;0,VLOOKUP($C143,Input!$A$8:$HV$21,MATCH($DP$21+COUNTIF($KZ143:LT143,"&gt;0"),Input!$A$6:$HV$6,0),FALSE),0),0))*$D143*$F143</f>
        <v>0</v>
      </c>
      <c r="DV143" s="1">
        <f>IF($E143+$I143+$D$7&lt;=DV$22,0,IF(DV$22-$D$7&gt;=$E143,IF(COUNTIF($KZ143:LU143,"&gt;0")&gt;0,VLOOKUP($C143,Input!$A$8:$HV$21,MATCH($DP$21+COUNTIF($KZ143:LU143,"&gt;0"),Input!$A$6:$HV$6,0),FALSE),0),0))*$D143*$F143</f>
        <v>0</v>
      </c>
      <c r="DW143" s="1">
        <f>IF($E143+$I143+$D$7&lt;=DW$22,0,IF(DW$22-$D$7&gt;=$E143,IF(COUNTIF($KZ143:LV143,"&gt;0")&gt;0,VLOOKUP($C143,Input!$A$8:$HV$21,MATCH($DP$21+COUNTIF($KZ143:LV143,"&gt;0"),Input!$A$6:$HV$6,0),FALSE),0),0))*$D143*$F143</f>
        <v>0</v>
      </c>
      <c r="DX143" s="1">
        <f>IF($E143+$I143+$D$7&lt;=DX$22,0,IF(DX$22-$D$7&gt;=$E143,IF(COUNTIF($KZ143:LW143,"&gt;0")&gt;0,VLOOKUP($C143,Input!$A$8:$HV$21,MATCH($DP$21+COUNTIF($KZ143:LW143,"&gt;0"),Input!$A$6:$HV$6,0),FALSE),0),0))*$D143*$F143</f>
        <v>0</v>
      </c>
      <c r="DY143" s="1">
        <f>IF($E143+$I143+$D$7&lt;=DY$22,0,IF(DY$22-$D$7&gt;=$E143,IF(COUNTIF($KZ143:LX143,"&gt;0")&gt;0,VLOOKUP($C143,Input!$A$8:$HV$21,MATCH($DP$21+COUNTIF($KZ143:LX143,"&gt;0"),Input!$A$6:$HV$6,0),FALSE),0),0))*$D143*$F143</f>
        <v>0</v>
      </c>
      <c r="DZ143" s="1">
        <f>IF($E143+$I143+$D$7&lt;=DZ$22,0,IF(DZ$22-$D$7&gt;=$E143,IF(COUNTIF($KZ143:LY143,"&gt;0")&gt;0,VLOOKUP($C143,Input!$A$8:$HV$21,MATCH($DP$21+COUNTIF($KZ143:LY143,"&gt;0"),Input!$A$6:$HV$6,0),FALSE),0),0))*$D143*$F143</f>
        <v>0</v>
      </c>
      <c r="EA143" s="1">
        <f>IF($E143+$I143+$D$7&lt;=EA$22,0,IF(EA$22-$D$7&gt;=$E143,IF(COUNTIF($KZ143:LZ143,"&gt;0")&gt;0,VLOOKUP($C143,Input!$A$8:$HV$21,MATCH($DP$21+COUNTIF($KZ143:LZ143,"&gt;0"),Input!$A$6:$HV$6,0),FALSE),0),0))*$D143*$F143</f>
        <v>0</v>
      </c>
      <c r="EB143" s="1">
        <f>IF($E143+$I143+$D$7&lt;=EB$22,0,IF(EB$22-$D$7&gt;=$E143,IF(COUNTIF($KZ143:MA143,"&gt;0")&gt;0,VLOOKUP($C143,Input!$A$8:$HV$21,MATCH($DP$21+COUNTIF($KZ143:MA143,"&gt;0"),Input!$A$6:$HV$6,0),FALSE),0),0))*$D143*$F143</f>
        <v>0</v>
      </c>
      <c r="EC143" s="1">
        <f>IF($E143+$I143+$D$7&lt;=EC$22,0,IF(EC$22-$D$7&gt;=$E143,IF(COUNTIF($KZ143:MB143,"&gt;0")&gt;0,VLOOKUP($C143,Input!$A$8:$HV$21,MATCH($DP$21+COUNTIF($KZ143:MB143,"&gt;0"),Input!$A$6:$HV$6,0),FALSE),0),0))*$D143*$F143</f>
        <v>5616000</v>
      </c>
      <c r="ED143" s="1">
        <f>IF($E143+$I143+$D$7&lt;=ED$22,0,IF(ED$22-$D$7&gt;=$E143,IF(COUNTIF($KZ143:MC143,"&gt;0")&gt;0,VLOOKUP($C143,Input!$A$8:$HV$21,MATCH($DP$21+COUNTIF($KZ143:MC143,"&gt;0"),Input!$A$6:$HV$6,0),FALSE),0),0))*$D143*$F143</f>
        <v>5616000</v>
      </c>
      <c r="EE143" s="1">
        <f>IF($E143+$I143+$D$7&lt;=EE$22,0,IF(EE$22-$D$7&gt;=$E143,IF(COUNTIF($KZ143:MD143,"&gt;0")&gt;0,VLOOKUP($C143,Input!$A$8:$HV$21,MATCH($DP$21+COUNTIF($KZ143:MD143,"&gt;0"),Input!$A$6:$HV$6,0),FALSE),0),0))*$D143*$F143</f>
        <v>5616000</v>
      </c>
      <c r="EF143" s="1">
        <f>IF($E143+$I143+$D$7&lt;=EF$22,0,IF(EF$22-$D$7&gt;=$E143,IF(COUNTIF($KZ143:ME143,"&gt;0")&gt;0,VLOOKUP($C143,Input!$A$8:$HV$21,MATCH($DP$21+COUNTIF($KZ143:ME143,"&gt;0"),Input!$A$6:$HV$6,0),FALSE),0),0))*$D143*$F143</f>
        <v>5616000</v>
      </c>
      <c r="EG143" s="1">
        <f>IF($E143+$I143+$D$7&lt;=EG$22,0,IF(EG$22-$D$7&gt;=$E143,IF(COUNTIF($KZ143:MF143,"&gt;0")&gt;0,VLOOKUP($C143,Input!$A$8:$HV$21,MATCH($DP$21+COUNTIF($KZ143:MF143,"&gt;0"),Input!$A$6:$HV$6,0),FALSE),0),0))*$D143*$F143</f>
        <v>5616000</v>
      </c>
      <c r="EH143" s="1">
        <f>IF($E143+$I143+$D$7&lt;=EH$22,0,IF(EH$22-$D$7&gt;=$E143,IF(COUNTIF($KZ143:MG143,"&gt;0")&gt;0,VLOOKUP($C143,Input!$A$8:$HV$21,MATCH($DP$21+COUNTIF($KZ143:MG143,"&gt;0"),Input!$A$6:$HV$6,0),FALSE),0),0))*$D143*$F143</f>
        <v>5616000</v>
      </c>
      <c r="EI143" s="1">
        <f>IF($E143+$I143+$D$7&lt;=EI$22,0,IF(EI$22-$D$7&gt;=$E143,IF(COUNTIF($KZ143:MH143,"&gt;0")&gt;0,VLOOKUP($C143,Input!$A$8:$HV$21,MATCH($DP$21+COUNTIF($KZ143:MH143,"&gt;0"),Input!$A$6:$HV$6,0),FALSE),0),0))*$D143*$F143</f>
        <v>5616000</v>
      </c>
      <c r="EJ143" s="1">
        <f>IF($E143+$I143+$D$7&lt;=EJ$22,0,IF(EJ$22-$D$7&gt;=$E143,IF(COUNTIF($KZ143:MI143,"&gt;0")&gt;0,VLOOKUP($C143,Input!$A$8:$HV$21,MATCH($DP$21+COUNTIF($KZ143:MI143,"&gt;0"),Input!$A$6:$HV$6,0),FALSE),0),0))*$D143*$F143</f>
        <v>5616000</v>
      </c>
      <c r="EK143" s="1">
        <f>IF($E143+$I143+$D$7&lt;=EK$22,0,IF(EK$22-$D$7&gt;=$E143,IF(COUNTIF($KZ143:MJ143,"&gt;0")&gt;0,VLOOKUP($C143,Input!$A$8:$HV$21,MATCH($DP$21+COUNTIF($KZ143:MJ143,"&gt;0"),Input!$A$6:$HV$6,0),FALSE),0),0))*$D143*$F143</f>
        <v>5616000</v>
      </c>
      <c r="EL143" s="1">
        <f>IF($E143+$I143+$D$7&lt;=EL$22,0,IF(EL$22-$D$7&gt;=$E143,IF(COUNTIF($KZ143:MK143,"&gt;0")&gt;0,VLOOKUP($C143,Input!$A$8:$HV$21,MATCH($DP$21+COUNTIF($KZ143:MK143,"&gt;0"),Input!$A$6:$HV$6,0),FALSE),0),0))*$D143*$F143</f>
        <v>5616000</v>
      </c>
      <c r="EM143" s="1">
        <f>IF($E143+$I143+$D$7&lt;=EM$22,0,IF(EM$22-$D$7&gt;=$E143,IF(COUNTIF($KZ143:ML143,"&gt;0")&gt;0,VLOOKUP($C143,Input!$A$8:$HV$21,MATCH($DP$21+COUNTIF($KZ143:ML143,"&gt;0"),Input!$A$6:$HV$6,0),FALSE),0),0))*$D143*$F143</f>
        <v>5616000</v>
      </c>
      <c r="EN143" s="1">
        <f>IF($E143+$I143+$D$7&lt;=EN$22,0,IF(EN$22-$D$7&gt;=$E143,IF(COUNTIF($KZ143:MM143,"&gt;0")&gt;0,VLOOKUP($C143,Input!$A$8:$HV$21,MATCH($DP$21+COUNTIF($KZ143:MM143,"&gt;0"),Input!$A$6:$HV$6,0),FALSE),0),0))*$D143*$F143</f>
        <v>5616000</v>
      </c>
      <c r="EO143" s="1">
        <f>IF($E143+$I143+$D$7&lt;=EO$22,0,IF(EO$22-$D$7&gt;=$E143,IF(COUNTIF($KZ143:MN143,"&gt;0")&gt;0,VLOOKUP($C143,Input!$A$8:$HV$21,MATCH($DP$21+COUNTIF($KZ143:MN143,"&gt;0"),Input!$A$6:$HV$6,0),FALSE),0),0))*$D143*$F143</f>
        <v>5616000</v>
      </c>
      <c r="EP143" s="1">
        <f>IF($E143+$I143+$D$7&lt;=EP$22,0,IF(EP$22-$D$7&gt;=$E143,IF(COUNTIF($KZ143:MO143,"&gt;0")&gt;0,VLOOKUP($C143,Input!$A$8:$HV$21,MATCH($DP$21+COUNTIF($KZ143:MO143,"&gt;0"),Input!$A$6:$HV$6,0),FALSE),0),0))*$D143*$F143</f>
        <v>5616000</v>
      </c>
      <c r="EQ143" s="1">
        <f>IF($E143+$I143+$D$7&lt;=EQ$22,0,IF(EQ$22-$D$7&gt;=$E143,IF(COUNTIF($KZ143:MP143,"&gt;0")&gt;0,VLOOKUP($C143,Input!$A$8:$HV$21,MATCH($DP$21+COUNTIF($KZ143:MP143,"&gt;0"),Input!$A$6:$HV$6,0),FALSE),0),0))*$D143*$F143</f>
        <v>0</v>
      </c>
      <c r="ER143" s="1">
        <f>IF($E143+$I143+$D$7&lt;=ER$22,0,IF(ER$22-$D$7&gt;=$E143,IF(COUNTIF($KZ143:MQ143,"&gt;0")&gt;0,VLOOKUP($C143,Input!$A$8:$HV$21,MATCH($DP$21+COUNTIF($KZ143:MQ143,"&gt;0"),Input!$A$6:$HV$6,0),FALSE),0),0))*$D143*$F143</f>
        <v>0</v>
      </c>
      <c r="ES143" s="1">
        <f>IF($E143+$I143+$D$7&lt;=ES$22,0,IF(ES$22-$D$7&gt;=$E143,IF(COUNTIF($KZ143:MR143,"&gt;0")&gt;0,VLOOKUP($C143,Input!$A$8:$HV$21,MATCH($DP$21+COUNTIF($KZ143:MR143,"&gt;0"),Input!$A$6:$HV$6,0),FALSE),0),0))*$D143*$F143</f>
        <v>0</v>
      </c>
      <c r="ET143" s="1">
        <f>IF($E143+$I143+$D$7&lt;=ET$22,0,IF(ET$22-$D$7&gt;=$E143,IF(COUNTIF($KZ143:MS143,"&gt;0")&gt;0,VLOOKUP($C143,Input!$A$8:$HV$21,MATCH($DP$21+COUNTIF($KZ143:MS143,"&gt;0"),Input!$A$6:$HV$6,0),FALSE),0),0))*$D143*$F143</f>
        <v>0</v>
      </c>
      <c r="EU143" s="1">
        <f>IF($E143+$I143+$D$7&lt;=EU$22,0,IF(EU$22-$D$7&gt;=$E143,IF(COUNTIF($KZ143:MT143,"&gt;0")&gt;0,VLOOKUP($C143,Input!$A$8:$HV$21,MATCH($DP$21+COUNTIF($KZ143:MT143,"&gt;0"),Input!$A$6:$HV$6,0),FALSE),0),0))*$D143*$F143</f>
        <v>0</v>
      </c>
      <c r="EV143" s="1">
        <f>IF($E143+$I143+$D$7&lt;=EV$22,0,IF(EV$22-$D$7&gt;=$E143,IF(COUNTIF($KZ143:MU143,"&gt;0")&gt;0,VLOOKUP($C143,Input!$A$8:$HV$21,MATCH($DP$21+COUNTIF($KZ143:MU143,"&gt;0"),Input!$A$6:$HV$6,0),FALSE),0),0))*$D143*$F143</f>
        <v>0</v>
      </c>
      <c r="EW143" s="1">
        <f>IF($E143+$I143+$D$7&lt;=EW$22,0,IF(EW$22-$D$7&gt;=$E143,IF(COUNTIF($KZ143:MV143,"&gt;0")&gt;0,VLOOKUP($C143,Input!$A$8:$HV$21,MATCH($DP$21+COUNTIF($KZ143:MV143,"&gt;0"),Input!$A$6:$HV$6,0),FALSE),0),0))*$D143*$F143</f>
        <v>0</v>
      </c>
      <c r="EX143" s="1">
        <f>IF($E143+$I143+$D$7&lt;=EX$22,0,IF(EX$22-$D$7&gt;=$E143,IF(COUNTIF($KZ143:MW143,"&gt;0")&gt;0,VLOOKUP($C143,Input!$A$8:$HV$21,MATCH($DP$21+COUNTIF($KZ143:MW143,"&gt;0"),Input!$A$6:$HV$6,0),FALSE),0),0))*$D143*$F143</f>
        <v>0</v>
      </c>
      <c r="EY143" s="1">
        <f>IF($E143+$I143+$D$7&lt;=EY$22,0,IF(EY$22-$D$7&gt;=$E143,IF(COUNTIF($KZ143:MX143,"&gt;0")&gt;0,VLOOKUP($C143,Input!$A$8:$HV$21,MATCH($DP$21+COUNTIF($KZ143:MX143,"&gt;0"),Input!$A$6:$HV$6,0),FALSE),0),0))*$D143*$F143</f>
        <v>0</v>
      </c>
      <c r="EZ143" s="1"/>
      <c r="FA143" t="str">
        <f>VLOOKUP($C143,Input!$A$8:$GZ$39,MATCH(FA$21,Input!$A$6:$GZ$6,0),FALSE)</f>
        <v>Charger installation; electrical upgrade</v>
      </c>
      <c r="FB143">
        <f>IF((VLOOKUP($C143,Input!$A$8:$GZ$39,MATCH(FB$21,Input!$A$6:$GZ$6,0),FALSE))="Y",$D143/VLOOKUP($C143,Input!$A$8:$GZ$39,MATCH(FC$21,Input!$A$6:$GZ$6,0),FALSE),0)</f>
        <v>0</v>
      </c>
      <c r="FC143">
        <f>IF((VLOOKUP($C143,Input!$A$8:$GZ$39,MATCH(FB$21,Input!$A$6:$GZ$6,0),FALSE))="Y",0,IF((VLOOKUP($C143,Input!$A$8:$GZ$39,MATCH(FC$21,Input!$A$6:$GZ$6,0),FALSE))&gt;0,$D143/VLOOKUP($C143,Input!$A$8:$GZ$39,MATCH(FC$21,Input!$A$6:$GZ$6,0),FALSE),0))</f>
        <v>234</v>
      </c>
      <c r="FD143" s="1">
        <f>+IF($E143=FD$22,VLOOKUP($C143,Input!$A$8:$GZ$39,MATCH(FD$21,Input!$A$6:$GZ$6,0),FALSE),0)*IF(FD$110&gt;=MAX(FC$110:$FD$110),MIN((FD$110-MAX(FC$110:$FD$110)),(FD$110-FC$110)),0)+IF($E143=FD$22,VLOOKUP($C143,Input!$A$8:$GZ$39,MATCH(FD$21,Input!$A$6:$GZ$6,0),FALSE),0)*IF(FD$109&gt;=MAX(FC$109:$FD$109),MIN((FD$109-MAX(FC$109:$FD$109)),(FD$109-FC$109)),0)</f>
        <v>0</v>
      </c>
      <c r="FE143" s="1">
        <f>+IF($E143=FE$22,VLOOKUP($C143,Input!$A$8:$GZ$39,MATCH(FE$21,Input!$A$6:$GZ$6,0),FALSE),0)*IF(FE$110&gt;=MAX(FD$110:$FD$110),MIN((FE$110-MAX(FD$110:$FD$110)),(FE$110-FD$110)),0)+IF($E143=FE$22,VLOOKUP($C143,Input!$A$8:$GZ$39,MATCH(FE$21,Input!$A$6:$GZ$6,0),FALSE),0)*IF(FE$109&gt;=MAX(FD$109:$FD$109),MIN((FE$109-MAX(FD$109:$FD$109)),(FE$109-FD$109)),0)</f>
        <v>0</v>
      </c>
      <c r="FF143" s="1">
        <f>+IF($E143=FF$22,VLOOKUP($C143,Input!$A$8:$GZ$39,MATCH(FF$21,Input!$A$6:$GZ$6,0),FALSE),0)*IF(FF$110&gt;=MAX($FD$110:FE$110),MIN((FF$110-MAX($FD$110:FE$110)),(FF$110-FE$110)),0)+IF($E143=FF$22,VLOOKUP($C143,Input!$A$8:$GZ$39,MATCH(FF$21,Input!$A$6:$GZ$6,0),FALSE),0)*IF(FF$109&gt;=MAX($FD$109:FE$109),MIN((FF$109-MAX($FD$109:FE$109)),(FF$109-FE$109)),0)</f>
        <v>0</v>
      </c>
      <c r="FG143" s="1">
        <f>+IF($E143=FG$22,VLOOKUP($C143,Input!$A$8:$GZ$39,MATCH(FG$21,Input!$A$6:$GZ$6,0),FALSE),0)*IF(FG$110&gt;=MAX($FD$110:FF$110),MIN((FG$110-MAX($FD$110:FF$110)),(FG$110-FF$110)),0)+IF($E143=FG$22,VLOOKUP($C143,Input!$A$8:$GZ$39,MATCH(FG$21,Input!$A$6:$GZ$6,0),FALSE),0)*IF(FG$109&gt;=MAX($FD$109:FF$109),MIN((FG$109-MAX($FD$109:FF$109)),(FG$109-FF$109)),0)</f>
        <v>0</v>
      </c>
      <c r="FH143" s="1">
        <f>+IF($E143=FH$22,VLOOKUP($C143,Input!$A$8:$GZ$39,MATCH(FH$21,Input!$A$6:$GZ$6,0),FALSE),0)*IF(FH$110&gt;=MAX($FD$110:FG$110),MIN((FH$110-MAX($FD$110:FG$110)),(FH$110-FG$110)),0)+IF($E143=FH$22,VLOOKUP($C143,Input!$A$8:$GZ$39,MATCH(FH$21,Input!$A$6:$GZ$6,0),FALSE),0)*IF(FH$109&gt;=MAX($FD$109:FG$109),MIN((FH$109-MAX($FD$109:FG$109)),(FH$109-FG$109)),0)</f>
        <v>0</v>
      </c>
      <c r="FI143" s="1">
        <f>+IF($E143=FI$22,VLOOKUP($C143,Input!$A$8:$GZ$39,MATCH(FI$21,Input!$A$6:$GZ$6,0),FALSE),0)*IF(FI$110&gt;=MAX($FD$110:FH$110),MIN((FI$110-MAX($FD$110:FH$110)),(FI$110-FH$110)),0)+IF($E143=FI$22,VLOOKUP($C143,Input!$A$8:$GZ$39,MATCH(FI$21,Input!$A$6:$GZ$6,0),FALSE),0)*IF(FI$109&gt;=MAX($FD$109:FH$109),MIN((FI$109-MAX($FD$109:FH$109)),(FI$109-FH$109)),0)</f>
        <v>0</v>
      </c>
      <c r="FJ143" s="1">
        <f>+IF($E143=FJ$22,VLOOKUP($C143,Input!$A$8:$GZ$39,MATCH(FJ$21,Input!$A$6:$GZ$6,0),FALSE),0)*IF(FJ$110&gt;=MAX($FD$110:FI$110),MIN((FJ$110-MAX($FD$110:FI$110)),(FJ$110-FI$110)),0)+IF($E143=FJ$22,VLOOKUP($C143,Input!$A$8:$GZ$39,MATCH(FJ$21,Input!$A$6:$GZ$6,0),FALSE),0)*IF(FJ$109&gt;=MAX($FD$109:FI$109),MIN((FJ$109-MAX($FD$109:FI$109)),(FJ$109-FI$109)),0)</f>
        <v>0</v>
      </c>
      <c r="FK143" s="1">
        <f>+IF($E143=FK$22,VLOOKUP($C143,Input!$A$8:$GZ$39,MATCH(FK$21,Input!$A$6:$GZ$6,0),FALSE),0)*IF(FK$110&gt;=MAX($FD$110:FJ$110),MIN((FK$110-MAX($FD$110:FJ$110)),(FK$110-FJ$110)),0)+IF($E143=FK$22,VLOOKUP($C143,Input!$A$8:$GZ$39,MATCH(FK$21,Input!$A$6:$GZ$6,0),FALSE),0)*IF(FK$109&gt;=MAX($FD$109:FJ$109),MIN((FK$109-MAX($FD$109:FJ$109)),(FK$109-FJ$109)),0)</f>
        <v>0</v>
      </c>
      <c r="FL143" s="1">
        <f>+IF($E143=FL$22,VLOOKUP($C143,Input!$A$8:$GZ$39,MATCH(FL$21,Input!$A$6:$GZ$6,0),FALSE),0)*IF(FL$110&gt;=MAX($FD$110:FK$110),MIN((FL$110-MAX($FD$110:FK$110)),(FL$110-FK$110)),0)+IF($E143=FL$22,VLOOKUP($C143,Input!$A$8:$GZ$39,MATCH(FL$21,Input!$A$6:$GZ$6,0),FALSE),0)*IF(FL$109&gt;=MAX($FD$109:FK$109),MIN((FL$109-MAX($FD$109:FK$109)),(FL$109-FK$109)),0)</f>
        <v>0</v>
      </c>
      <c r="FM143" s="1">
        <f>+IF($E143=FM$22,VLOOKUP($C143,Input!$A$8:$GZ$39,MATCH(FM$21,Input!$A$6:$GZ$6,0),FALSE),0)*IF(FM$110&gt;=MAX($FD$110:FL$110),MIN((FM$110-MAX($FD$110:FL$110)),(FM$110-FL$110)),0)+IF($E143=FM$22,VLOOKUP($C143,Input!$A$8:$GZ$39,MATCH(FM$21,Input!$A$6:$GZ$6,0),FALSE),0)*IF(FM$109&gt;=MAX($FD$109:FL$109),MIN((FM$109-MAX($FD$109:FL$109)),(FM$109-FL$109)),0)</f>
        <v>0</v>
      </c>
      <c r="FN143" s="1">
        <f>+IF($E143=FN$22,VLOOKUP($C143,Input!$A$8:$GZ$39,MATCH(FN$21,Input!$A$6:$GZ$6,0),FALSE),0)*IF(FN$110&gt;=MAX($FD$110:FM$110),MIN((FN$110-MAX($FD$110:FM$110)),(FN$110-FM$110)),0)+IF($E143=FN$22,VLOOKUP($C143,Input!$A$8:$GZ$39,MATCH(FN$21,Input!$A$6:$GZ$6,0),FALSE),0)*IF(FN$109&gt;=MAX($FD$109:FM$109),MIN((FN$109-MAX($FD$109:FM$109)),(FN$109-FM$109)),0)</f>
        <v>0</v>
      </c>
      <c r="FO143" s="1">
        <f>+IF($E143=FO$22,VLOOKUP($C143,Input!$A$8:$GZ$39,MATCH(FO$21,Input!$A$6:$GZ$6,0),FALSE),0)*IF(FO$110&gt;=MAX($FD$110:FN$110),MIN((FO$110-MAX($FD$110:FN$110)),(FO$110-FN$110)),0)+IF($E143=FO$22,VLOOKUP($C143,Input!$A$8:$GZ$39,MATCH(FO$21,Input!$A$6:$GZ$6,0),FALSE),0)*IF(FO$109&gt;=MAX($FD$109:FN$109),MIN((FO$109-MAX($FD$109:FN$109)),(FO$109-FN$109)),0)</f>
        <v>0</v>
      </c>
      <c r="FP143" s="1">
        <f>+IF($E143=FP$22,VLOOKUP($C143,Input!$A$8:$GZ$39,MATCH(FP$21,Input!$A$6:$GZ$6,0),FALSE),0)*IF(FP$110&gt;=MAX($FD$110:FO$110),MIN((FP$110-MAX($FD$110:FO$110)),(FP$110-FO$110)),0)+IF($E143=FP$22,VLOOKUP($C143,Input!$A$8:$GZ$39,MATCH(FP$21,Input!$A$6:$GZ$6,0),FALSE),0)*IF(FP$109&gt;=MAX($FD$109:FO$109),MIN((FP$109-MAX($FD$109:FO$109)),(FP$109-FO$109)),0)</f>
        <v>12870000</v>
      </c>
      <c r="FQ143" s="1">
        <f>+IF($E143=FQ$22,VLOOKUP($C143,Input!$A$8:$GZ$39,MATCH(FQ$21,Input!$A$6:$GZ$6,0),FALSE),0)*IF(FQ$110&gt;=MAX($FD$110:FP$110),MIN((FQ$110-MAX($FD$110:FP$110)),(FQ$110-FP$110)),0)+IF($E143=FQ$22,VLOOKUP($C143,Input!$A$8:$GZ$39,MATCH(FQ$21,Input!$A$6:$GZ$6,0),FALSE),0)*IF(FQ$109&gt;=MAX($FD$109:FP$109),MIN((FQ$109-MAX($FD$109:FP$109)),(FQ$109-FP$109)),0)</f>
        <v>0</v>
      </c>
      <c r="FR143" s="1">
        <f>+IF($E143=FR$22,VLOOKUP($C143,Input!$A$8:$GZ$39,MATCH(FR$21,Input!$A$6:$GZ$6,0),FALSE),0)*IF(FR$110&gt;=MAX($FD$110:FQ$110),MIN((FR$110-MAX($FD$110:FQ$110)),(FR$110-FQ$110)),0)+IF($E143=FR$22,VLOOKUP($C143,Input!$A$8:$GZ$39,MATCH(FR$21,Input!$A$6:$GZ$6,0),FALSE),0)*IF(FR$109&gt;=MAX($FD$109:FQ$109),MIN((FR$109-MAX($FD$109:FQ$109)),(FR$109-FQ$109)),0)</f>
        <v>0</v>
      </c>
      <c r="FS143" s="1">
        <f>+IF($E143=FS$22,VLOOKUP($C143,Input!$A$8:$GZ$39,MATCH(FS$21,Input!$A$6:$GZ$6,0),FALSE),0)*IF(FS$110&gt;=MAX($FD$110:FR$110),MIN((FS$110-MAX($FD$110:FR$110)),(FS$110-FR$110)),0)+IF($E143=FS$22,VLOOKUP($C143,Input!$A$8:$GZ$39,MATCH(FS$21,Input!$A$6:$GZ$6,0),FALSE),0)*IF(FS$109&gt;=MAX($FD$109:FR$109),MIN((FS$109-MAX($FD$109:FR$109)),(FS$109-FR$109)),0)</f>
        <v>0</v>
      </c>
      <c r="FT143" s="1">
        <f>+IF($E143=FT$22,VLOOKUP($C143,Input!$A$8:$GZ$39,MATCH(FT$21,Input!$A$6:$GZ$6,0),FALSE),0)*IF(FT$110&gt;=MAX($FD$110:FS$110),MIN((FT$110-MAX($FD$110:FS$110)),(FT$110-FS$110)),0)+IF($E143=FT$22,VLOOKUP($C143,Input!$A$8:$GZ$39,MATCH(FT$21,Input!$A$6:$GZ$6,0),FALSE),0)*IF(FT$109&gt;=MAX($FD$109:FS$109),MIN((FT$109-MAX($FD$109:FS$109)),(FT$109-FS$109)),0)</f>
        <v>0</v>
      </c>
      <c r="FU143" s="1">
        <f>+IF($E143=FU$22,VLOOKUP($C143,Input!$A$8:$GZ$39,MATCH(FU$21,Input!$A$6:$GZ$6,0),FALSE),0)*IF(FU$110&gt;=MAX($FD$110:FT$110),MIN((FU$110-MAX($FD$110:FT$110)),(FU$110-FT$110)),0)+IF($E143=FU$22,VLOOKUP($C143,Input!$A$8:$GZ$39,MATCH(FU$21,Input!$A$6:$GZ$6,0),FALSE),0)*IF(FU$109&gt;=MAX($FD$109:FT$109),MIN((FU$109-MAX($FD$109:FT$109)),(FU$109-FT$109)),0)</f>
        <v>0</v>
      </c>
      <c r="FV143" s="1">
        <f>+IF($E143=FV$22,VLOOKUP($C143,Input!$A$8:$GZ$39,MATCH(FV$21,Input!$A$6:$GZ$6,0),FALSE),0)*IF(FV$110&gt;=MAX($FD$110:FU$110),MIN((FV$110-MAX($FD$110:FU$110)),(FV$110-FU$110)),0)+IF($E143=FV$22,VLOOKUP($C143,Input!$A$8:$GZ$39,MATCH(FV$21,Input!$A$6:$GZ$6,0),FALSE),0)*IF(FV$109&gt;=MAX($FD$109:FU$109),MIN((FV$109-MAX($FD$109:FU$109)),(FV$109-FU$109)),0)</f>
        <v>0</v>
      </c>
      <c r="FW143" s="1">
        <f>+IF($E143=FW$22,VLOOKUP($C143,Input!$A$8:$GZ$39,MATCH(FW$21,Input!$A$6:$GZ$6,0),FALSE),0)*IF(FW$110&gt;=MAX($FD$110:FV$110),MIN((FW$110-MAX($FD$110:FV$110)),(FW$110-FV$110)),0)+IF($E143=FW$22,VLOOKUP($C143,Input!$A$8:$GZ$39,MATCH(FW$21,Input!$A$6:$GZ$6,0),FALSE),0)*IF(FW$109&gt;=MAX($FD$109:FV$109),MIN((FW$109-MAX($FD$109:FV$109)),(FW$109-FV$109)),0)</f>
        <v>0</v>
      </c>
      <c r="FX143" s="1">
        <f>+IF($E143=FX$22,VLOOKUP($C143,Input!$A$8:$GZ$39,MATCH(FX$21,Input!$A$6:$GZ$6,0),FALSE),0)*IF(FX$110&gt;=MAX($FD$110:FW$110),MIN((FX$110-MAX($FD$110:FW$110)),(FX$110-FW$110)),0)+IF($E143=FX$22,VLOOKUP($C143,Input!$A$8:$GZ$39,MATCH(FX$21,Input!$A$6:$GZ$6,0),FALSE),0)*IF(FX$109&gt;=MAX($FD$109:FW$109),MIN((FX$109-MAX($FD$109:FW$109)),(FX$109-FW$109)),0)</f>
        <v>0</v>
      </c>
      <c r="FY143" s="1">
        <f>+IF($E143=FY$22,VLOOKUP($C143,Input!$A$8:$GZ$39,MATCH(FY$21,Input!$A$6:$GZ$6,0),FALSE),0)*IF(FY$110&gt;=MAX($FD$110:FX$110),MIN((FY$110-MAX($FD$110:FX$110)),(FY$110-FX$110)),0)+IF($E143=FY$22,VLOOKUP($C143,Input!$A$8:$GZ$39,MATCH(FY$21,Input!$A$6:$GZ$6,0),FALSE),0)*IF(FY$109&gt;=MAX($FD$109:FX$109),MIN((FY$109-MAX($FD$109:FX$109)),(FY$109-FX$109)),0)</f>
        <v>0</v>
      </c>
      <c r="FZ143" s="1">
        <f>+IF($E143=FZ$22,VLOOKUP($C143,Input!$A$8:$GZ$39,MATCH(FZ$21,Input!$A$6:$GZ$6,0),FALSE),0)*IF(FZ$110&gt;=MAX($FD$110:FY$110),MIN((FZ$110-MAX($FD$110:FY$110)),(FZ$110-FY$110)),0)+IF($E143=FZ$22,VLOOKUP($C143,Input!$A$8:$GZ$39,MATCH(FZ$21,Input!$A$6:$GZ$6,0),FALSE),0)*IF(FZ$109&gt;=MAX($FD$109:FY$109),MIN((FZ$109-MAX($FD$109:FY$109)),(FZ$109-FY$109)),0)</f>
        <v>0</v>
      </c>
      <c r="GA143" s="1">
        <f>+IF($E143=GA$22,VLOOKUP($C143,Input!$A$8:$GZ$39,MATCH(GA$21,Input!$A$6:$GZ$6,0),FALSE),0)*IF(GA$110&gt;=MAX($FD$110:FZ$110),MIN((GA$110-MAX($FD$110:FZ$110)),(GA$110-FZ$110)),0)+IF($E143=GA$22,VLOOKUP($C143,Input!$A$8:$GZ$39,MATCH(GA$21,Input!$A$6:$GZ$6,0),FALSE),0)*IF(GA$109&gt;=MAX($FD$109:FZ$109),MIN((GA$109-MAX($FD$109:FZ$109)),(GA$109-FZ$109)),0)</f>
        <v>0</v>
      </c>
      <c r="GB143" s="1">
        <f>+IF($E143=GB$22,VLOOKUP($C143,Input!$A$8:$GZ$39,MATCH(GB$21,Input!$A$6:$GZ$6,0),FALSE),0)*IF(GB$110&gt;=MAX($FD$110:GA$110),MIN((GB$110-MAX($FD$110:GA$110)),(GB$110-GA$110)),0)+IF($E143=GB$22,VLOOKUP($C143,Input!$A$8:$GZ$39,MATCH(GB$21,Input!$A$6:$GZ$6,0),FALSE),0)*IF(GB$109&gt;=MAX($FD$109:GA$109),MIN((GB$109-MAX($FD$109:GA$109)),(GB$109-GA$109)),0)</f>
        <v>0</v>
      </c>
      <c r="GC143" s="1">
        <f>+IF($E143=GC$22,VLOOKUP($C143,Input!$A$8:$GZ$39,MATCH(GC$21,Input!$A$6:$GZ$6,0),FALSE),0)*IF(GC$110&gt;=MAX($FD$110:GB$110),MIN((GC$110-MAX($FD$110:GB$110)),(GC$110-GB$110)),0)+IF($E143=GC$22,VLOOKUP($C143,Input!$A$8:$GZ$39,MATCH(GC$21,Input!$A$6:$GZ$6,0),FALSE),0)*IF(GC$109&gt;=MAX($FD$109:GB$109),MIN((GC$109-MAX($FD$109:GB$109)),(GC$109-GB$109)),0)</f>
        <v>0</v>
      </c>
      <c r="GD143" s="1">
        <f>+IF($E143=GD$22,VLOOKUP($C143,Input!$A$8:$GZ$39,MATCH(GD$21,Input!$A$6:$GZ$6,0),FALSE),0)*IF(GD$110&gt;=MAX($FD$110:GC$110),MIN((GD$110-MAX($FD$110:GC$110)),(GD$110-GC$110)),0)+IF($E143=GD$22,VLOOKUP($C143,Input!$A$8:$GZ$39,MATCH(GD$21,Input!$A$6:$GZ$6,0),FALSE),0)*IF(GD$109&gt;=MAX($FD$109:GC$109),MIN((GD$109-MAX($FD$109:GC$109)),(GD$109-GC$109)),0)</f>
        <v>0</v>
      </c>
      <c r="GE143" s="1">
        <f>+IF($E143=GE$22,VLOOKUP($C143,Input!$A$8:$GZ$39,MATCH(GE$21,Input!$A$6:$GZ$6,0),FALSE),0)*IF(GE$110&gt;=MAX($FD$110:GD$110),MIN((GE$110-MAX($FD$110:GD$110)),(GE$110-GD$110)),0)+IF($E143=GE$22,VLOOKUP($C143,Input!$A$8:$GZ$39,MATCH(GE$21,Input!$A$6:$GZ$6,0),FALSE),0)*IF(GE$109&gt;=MAX($FD$109:GD$109),MIN((GE$109-MAX($FD$109:GD$109)),(GE$109-GD$109)),0)</f>
        <v>0</v>
      </c>
      <c r="GF143" s="1">
        <f>+IF($E143=GF$22,VLOOKUP($C143,Input!$A$8:$GZ$39,MATCH(GF$21,Input!$A$6:$GZ$6,0),FALSE),0)*IF(GF$110&gt;=MAX($FD$110:GE$110),MIN((GF$110-MAX($FD$110:GE$110)),(GF$110-GE$110)),0)+IF($E143=GF$22,VLOOKUP($C143,Input!$A$8:$GZ$39,MATCH(GF$21,Input!$A$6:$GZ$6,0),FALSE),0)*IF(GF$109&gt;=MAX($FD$109:GE$109),MIN((GF$109-MAX($FD$109:GE$109)),(GF$109-GE$109)),0)</f>
        <v>0</v>
      </c>
      <c r="GG143" s="1">
        <f>+IF($E143=GG$22,VLOOKUP($C143,Input!$A$8:$GZ$39,MATCH(GG$21,Input!$A$6:$GZ$6,0),FALSE),0)*IF(GG$110&gt;=MAX($FD$110:GF$110),MIN((GG$110-MAX($FD$110:GF$110)),(GG$110-GF$110)),0)+IF($E143=GG$22,VLOOKUP($C143,Input!$A$8:$GZ$39,MATCH(GG$21,Input!$A$6:$GZ$6,0),FALSE),0)*IF(GG$109&gt;=MAX($FD$109:GF$109),MIN((GG$109-MAX($FD$109:GF$109)),(GG$109-GF$109)),0)</f>
        <v>0</v>
      </c>
      <c r="GH143" s="1">
        <f>+IF($E143=GH$22,VLOOKUP($C143,Input!$A$8:$GZ$39,MATCH(GH$21,Input!$A$6:$GZ$6,0),FALSE),0)*IF(GH$110&gt;=MAX($FD$110:GG$110),MIN((GH$110-MAX($FD$110:GG$110)),(GH$110-GG$110)),0)+IF($E143=GH$22,VLOOKUP($C143,Input!$A$8:$GZ$39,MATCH(GH$21,Input!$A$6:$GZ$6,0),FALSE),0)*IF(GH$109&gt;=MAX($FD$109:GG$109),MIN((GH$109-MAX($FD$109:GG$109)),(GH$109-GG$109)),0)</f>
        <v>0</v>
      </c>
      <c r="GI143" s="1">
        <f>+IF($E143=GI$22,VLOOKUP($C143,Input!$A$8:$GZ$39,MATCH(GI$21,Input!$A$6:$GZ$6,0),FALSE),0)*IF(GI$110&gt;=MAX($FD$110:GH$110),MIN((GI$110-MAX($FD$110:GH$110)),(GI$110-GH$110)),0)+IF($E143=GI$22,VLOOKUP($C143,Input!$A$8:$GZ$39,MATCH(GI$21,Input!$A$6:$GZ$6,0),FALSE),0)*IF(GI$109&gt;=MAX($FD$109:GH$109),MIN((GI$109-MAX($FD$109:GH$109)),(GI$109-GH$109)),0)</f>
        <v>0</v>
      </c>
      <c r="GJ143" s="1">
        <f>+IF($E143=GJ$22,VLOOKUP($C143,Input!$A$8:$GZ$39,MATCH(GJ$21,Input!$A$6:$GZ$6,0),FALSE),0)*IF(GJ$110&gt;=MAX($FD$110:GI$110),MIN((GJ$110-MAX($FD$110:GI$110)),(GJ$110-GI$110)),0)+IF($E143=GJ$22,VLOOKUP($C143,Input!$A$8:$GZ$39,MATCH(GJ$21,Input!$A$6:$GZ$6,0),FALSE),0)*IF(GJ$109&gt;=MAX($FD$109:GI$109),MIN((GJ$109-MAX($FD$109:GI$109)),(GJ$109-GI$109)),0)</f>
        <v>0</v>
      </c>
      <c r="GK143" s="1">
        <f>+IF($E143=GK$22,VLOOKUP($C143,Input!$A$8:$GZ$39,MATCH(GK$21,Input!$A$6:$GZ$6,0),FALSE),0)*IF(GK$110&gt;=MAX($FD$110:GJ$110),MIN((GK$110-MAX($FD$110:GJ$110)),(GK$110-GJ$110)),0)+IF($E143=GK$22,VLOOKUP($C143,Input!$A$8:$GZ$39,MATCH(GK$21,Input!$A$6:$GZ$6,0),FALSE),0)*IF(GK$109&gt;=MAX($FD$109:GJ$109),MIN((GK$109-MAX($FD$109:GJ$109)),(GK$109-GJ$109)),0)</f>
        <v>0</v>
      </c>
      <c r="GL143" s="1">
        <f>+IF($E143=GL$22,VLOOKUP($C143,Input!$A$8:$GZ$39,MATCH(GL$21,Input!$A$6:$GZ$6,0),FALSE),0)*IF(GL$110&gt;=MAX($FD$110:GK$110),MIN((GL$110-MAX($FD$110:GK$110)),(GL$110-GK$110)),0)+IF($E143=GL$22,VLOOKUP($C143,Input!$A$8:$GZ$39,MATCH(GL$21,Input!$A$6:$GZ$6,0),FALSE),0)*IF(GL$109&gt;=MAX($FD$109:GK$109),MIN((GL$109-MAX($FD$109:GK$109)),(GL$109-GK$109)),0)</f>
        <v>0</v>
      </c>
      <c r="GM143" s="42"/>
      <c r="GN143" t="str">
        <f>VLOOKUP($C143,Input!$A$8:$GZ$39,MATCH(GN$21,Input!$A$6:$GZ$6,0),FALSE)</f>
        <v>Charger (60 kW)</v>
      </c>
      <c r="GO143">
        <f>IF((VLOOKUP($C143,Input!$A$8:$GZ$39,MATCH(GO$21,Input!$A$6:$GZ$6,0),FALSE))="Y",$D143/VLOOKUP($C143,Input!$A$8:$GZ$39,MATCH(GP$21,Input!$A$6:$GZ$6,0),FALSE),0)</f>
        <v>0</v>
      </c>
      <c r="GP143">
        <f>IF((VLOOKUP($C143,Input!$A$8:$GZ$39,MATCH(GO$21,Input!$A$6:$GZ$6,0),FALSE))="Y",0,IF((VLOOKUP($C143,Input!$A$8:$GZ$39,MATCH(GP$21,Input!$A$6:$GZ$6,0),FALSE))&gt;0,$D143/VLOOKUP($C143,Input!$A$8:$GZ$39,MATCH(GP$21,Input!$A$6:$GZ$6,0),FALSE),0))</f>
        <v>234</v>
      </c>
      <c r="GQ143" s="1">
        <f>+IF($E143=GQ$22,VLOOKUP($C143,Input!$A$8:$GZ$39,MATCH(GQ$21,Input!$A$6:$GZ$6,0),FALSE),0)*IF(GQ$110&gt;=MAX($GP$110:GP$110),MIN((GQ$110-MAX($GP$110:GP$110)),(GQ$110-GP$110)),0)+IF($E143=GQ$22,VLOOKUP($C143,Input!$A$8:$GZ$39,MATCH(GQ$21,Input!$A$6:$GZ$6,0),FALSE),0)*IF(GQ$109&gt;=MAX($GP$109:GP$109),MIN((GQ$109-MAX($GP$109:GP$109)),(GQ$109-GP$109)),0)</f>
        <v>0</v>
      </c>
      <c r="GR143" s="1">
        <f>+IF($E143=GR$22,VLOOKUP($C143,Input!$A$8:$GZ$39,MATCH(GR$21,Input!$A$6:$GZ$6,0),FALSE),0)*IF(GR$110&gt;=MAX($GP$110:GQ$110),MIN((GR$110-MAX($GP$110:GQ$110)),(GR$110-GQ$110)),0)+IF($E143=GR$22,VLOOKUP($C143,Input!$A$8:$GZ$39,MATCH(GR$21,Input!$A$6:$GZ$6,0),FALSE),0)*IF(GR$109&gt;=MAX($GP$109:GQ$109),MIN((GR$109-MAX($GP$109:GQ$109)),(GR$109-GQ$109)),0)</f>
        <v>0</v>
      </c>
      <c r="GS143" s="1">
        <f>+IF($E143=GS$22,VLOOKUP($C143,Input!$A$8:$GZ$39,MATCH(GS$21,Input!$A$6:$GZ$6,0),FALSE),0)*IF(GS$110&gt;=MAX($GP$110:GR$110),MIN((GS$110-MAX($GP$110:GR$110)),(GS$110-GR$110)),0)+IF($E143=GS$22,VLOOKUP($C143,Input!$A$8:$GZ$39,MATCH(GS$21,Input!$A$6:$GZ$6,0),FALSE),0)*IF(GS$109&gt;=MAX($GP$109:GR$109),MIN((GS$109-MAX($GP$109:GR$109)),(GS$109-GR$109)),0)</f>
        <v>0</v>
      </c>
      <c r="GT143" s="1">
        <f>+IF($E143=GT$22,VLOOKUP($C143,Input!$A$8:$GZ$39,MATCH(GT$21,Input!$A$6:$GZ$6,0),FALSE),0)*IF(GT$110&gt;=MAX($GP$110:GS$110),MIN((GT$110-MAX($GP$110:GS$110)),(GT$110-GS$110)),0)+IF($E143=GT$22,VLOOKUP($C143,Input!$A$8:$GZ$39,MATCH(GT$21,Input!$A$6:$GZ$6,0),FALSE),0)*IF(GT$109&gt;=MAX($GP$109:GS$109),MIN((GT$109-MAX($GP$109:GS$109)),(GT$109-GS$109)),0)</f>
        <v>0</v>
      </c>
      <c r="GU143" s="1">
        <f>+IF($E143=GU$22,VLOOKUP($C143,Input!$A$8:$GZ$39,MATCH(GU$21,Input!$A$6:$GZ$6,0),FALSE),0)*IF(GU$110&gt;=MAX($GP$110:GT$110),MIN((GU$110-MAX($GP$110:GT$110)),(GU$110-GT$110)),0)+IF($E143=GU$22,VLOOKUP($C143,Input!$A$8:$GZ$39,MATCH(GU$21,Input!$A$6:$GZ$6,0),FALSE),0)*IF(GU$109&gt;=MAX($GP$109:GT$109),MIN((GU$109-MAX($GP$109:GT$109)),(GU$109-GT$109)),0)</f>
        <v>0</v>
      </c>
      <c r="GV143" s="1">
        <f>+IF($E143=GV$22,VLOOKUP($C143,Input!$A$8:$GZ$39,MATCH(GV$21,Input!$A$6:$GZ$6,0),FALSE),0)*IF(GV$110&gt;=MAX($GP$110:GU$110),MIN((GV$110-MAX($GP$110:GU$110)),(GV$110-GU$110)),0)+IF($E143=GV$22,VLOOKUP($C143,Input!$A$8:$GZ$39,MATCH(GV$21,Input!$A$6:$GZ$6,0),FALSE),0)*IF(GV$109&gt;=MAX($GP$109:GU$109),MIN((GV$109-MAX($GP$109:GU$109)),(GV$109-GU$109)),0)</f>
        <v>0</v>
      </c>
      <c r="GW143" s="1">
        <f>+IF($E143=GW$22,VLOOKUP($C143,Input!$A$8:$GZ$39,MATCH(GW$21,Input!$A$6:$GZ$6,0),FALSE),0)*IF(GW$110&gt;=MAX($GP$110:GV$110),MIN((GW$110-MAX($GP$110:GV$110)),(GW$110-GV$110)),0)+IF($E143=GW$22,VLOOKUP($C143,Input!$A$8:$GZ$39,MATCH(GW$21,Input!$A$6:$GZ$6,0),FALSE),0)*IF(GW$109&gt;=MAX($GP$109:GV$109),MIN((GW$109-MAX($GP$109:GV$109)),(GW$109-GV$109)),0)</f>
        <v>0</v>
      </c>
      <c r="GX143" s="1">
        <f>+IF($E143=GX$22,VLOOKUP($C143,Input!$A$8:$GZ$39,MATCH(GX$21,Input!$A$6:$GZ$6,0),FALSE),0)*IF(GX$110&gt;=MAX($GP$110:GW$110),MIN((GX$110-MAX($GP$110:GW$110)),(GX$110-GW$110)),0)+IF($E143=GX$22,VLOOKUP($C143,Input!$A$8:$GZ$39,MATCH(GX$21,Input!$A$6:$GZ$6,0),FALSE),0)*IF(GX$109&gt;=MAX($GP$109:GW$109),MIN((GX$109-MAX($GP$109:GW$109)),(GX$109-GW$109)),0)</f>
        <v>0</v>
      </c>
      <c r="GY143" s="1">
        <f>+IF($E143=GY$22,VLOOKUP($C143,Input!$A$8:$GZ$39,MATCH(GY$21,Input!$A$6:$GZ$6,0),FALSE),0)*IF(GY$110&gt;=MAX($GP$110:GX$110),MIN((GY$110-MAX($GP$110:GX$110)),(GY$110-GX$110)),0)+IF($E143=GY$22,VLOOKUP($C143,Input!$A$8:$GZ$39,MATCH(GY$21,Input!$A$6:$GZ$6,0),FALSE),0)*IF(GY$109&gt;=MAX($GP$109:GX$109),MIN((GY$109-MAX($GP$109:GX$109)),(GY$109-GX$109)),0)</f>
        <v>0</v>
      </c>
      <c r="GZ143" s="1">
        <f>+IF($E143=GZ$22,VLOOKUP($C143,Input!$A$8:$GZ$39,MATCH(GZ$21,Input!$A$6:$GZ$6,0),FALSE),0)*IF(GZ$110&gt;=MAX($GP$110:GY$110),MIN((GZ$110-MAX($GP$110:GY$110)),(GZ$110-GY$110)),0)+IF($E143=GZ$22,VLOOKUP($C143,Input!$A$8:$GZ$39,MATCH(GZ$21,Input!$A$6:$GZ$6,0),FALSE),0)*IF(GZ$109&gt;=MAX($GP$109:GY$109),MIN((GZ$109-MAX($GP$109:GY$109)),(GZ$109-GY$109)),0)</f>
        <v>0</v>
      </c>
      <c r="HA143" s="1">
        <f>+IF($E143=HA$22,VLOOKUP($C143,Input!$A$8:$GZ$39,MATCH(HA$21,Input!$A$6:$GZ$6,0),FALSE),0)*IF(HA$110&gt;=MAX($GP$110:GZ$110),MIN((HA$110-MAX($GP$110:GZ$110)),(HA$110-GZ$110)),0)+IF($E143=HA$22,VLOOKUP($C143,Input!$A$8:$GZ$39,MATCH(HA$21,Input!$A$6:$GZ$6,0),FALSE),0)*IF(HA$109&gt;=MAX($GP$109:GZ$109),MIN((HA$109-MAX($GP$109:GZ$109)),(HA$109-GZ$109)),0)</f>
        <v>0</v>
      </c>
      <c r="HB143" s="1">
        <f>+IF($E143=HB$22,VLOOKUP($C143,Input!$A$8:$GZ$39,MATCH(HB$21,Input!$A$6:$GZ$6,0),FALSE),0)*IF(HB$110&gt;=MAX($GP$110:HA$110),MIN((HB$110-MAX($GP$110:HA$110)),(HB$110-HA$110)),0)+IF($E143=HB$22,VLOOKUP($C143,Input!$A$8:$GZ$39,MATCH(HB$21,Input!$A$6:$GZ$6,0),FALSE),0)*IF(HB$109&gt;=MAX($GP$109:HA$109),MIN((HB$109-MAX($GP$109:HA$109)),(HB$109-HA$109)),0)</f>
        <v>0</v>
      </c>
      <c r="HC143" s="1">
        <f>+IF($E143=HC$22,VLOOKUP($C143,Input!$A$8:$GZ$39,MATCH(HC$21,Input!$A$6:$GZ$6,0),FALSE),0)*IF(HC$110&gt;=MAX($GP$110:HB$110),MIN((HC$110-MAX($GP$110:HB$110)),(HC$110-HB$110)),0)+IF($E143=HC$22,VLOOKUP($C143,Input!$A$8:$GZ$39,MATCH(HC$21,Input!$A$6:$GZ$6,0),FALSE),0)*IF(HC$109&gt;=MAX($GP$109:HB$109),MIN((HC$109-MAX($GP$109:HB$109)),(HC$109-HB$109)),0)</f>
        <v>11700000</v>
      </c>
      <c r="HD143" s="1">
        <f>+IF($E143=HD$22,VLOOKUP($C143,Input!$A$8:$GZ$39,MATCH(HD$21,Input!$A$6:$GZ$6,0),FALSE),0)*IF(HD$110&gt;=MAX($GP$110:HC$110),MIN((HD$110-MAX($GP$110:HC$110)),(HD$110-HC$110)),0)+IF($E143=HD$22,VLOOKUP($C143,Input!$A$8:$GZ$39,MATCH(HD$21,Input!$A$6:$GZ$6,0),FALSE),0)*IF(HD$109&gt;=MAX($GP$109:HC$109),MIN((HD$109-MAX($GP$109:HC$109)),(HD$109-HC$109)),0)</f>
        <v>0</v>
      </c>
      <c r="HE143" s="1">
        <f>+IF($E143=HE$22,VLOOKUP($C143,Input!$A$8:$GZ$39,MATCH(HE$21,Input!$A$6:$GZ$6,0),FALSE),0)*IF(HE$110&gt;=MAX($GP$110:HD$110),MIN((HE$110-MAX($GP$110:HD$110)),(HE$110-HD$110)),0)+IF($E143=HE$22,VLOOKUP($C143,Input!$A$8:$GZ$39,MATCH(HE$21,Input!$A$6:$GZ$6,0),FALSE),0)*IF(HE$109&gt;=MAX($GP$109:HD$109),MIN((HE$109-MAX($GP$109:HD$109)),(HE$109-HD$109)),0)</f>
        <v>0</v>
      </c>
      <c r="HF143" s="1">
        <f>+IF($E143=HF$22,VLOOKUP($C143,Input!$A$8:$GZ$39,MATCH(HF$21,Input!$A$6:$GZ$6,0),FALSE),0)*IF(HF$110&gt;=MAX($GP$110:HE$110),MIN((HF$110-MAX($GP$110:HE$110)),(HF$110-HE$110)),0)+IF($E143=HF$22,VLOOKUP($C143,Input!$A$8:$GZ$39,MATCH(HF$21,Input!$A$6:$GZ$6,0),FALSE),0)*IF(HF$109&gt;=MAX($GP$109:HE$109),MIN((HF$109-MAX($GP$109:HE$109)),(HF$109-HE$109)),0)</f>
        <v>0</v>
      </c>
      <c r="HG143" s="1">
        <f>+IF($E143=HG$22,VLOOKUP($C143,Input!$A$8:$GZ$39,MATCH(HG$21,Input!$A$6:$GZ$6,0),FALSE),0)*IF(HG$110&gt;=MAX($GP$110:HF$110),MIN((HG$110-MAX($GP$110:HF$110)),(HG$110-HF$110)),0)+IF($E143=HG$22,VLOOKUP($C143,Input!$A$8:$GZ$39,MATCH(HG$21,Input!$A$6:$GZ$6,0),FALSE),0)*IF(HG$109&gt;=MAX($GP$109:HF$109),MIN((HG$109-MAX($GP$109:HF$109)),(HG$109-HF$109)),0)</f>
        <v>0</v>
      </c>
      <c r="HH143" s="1">
        <f>+IF($E143=HH$22,VLOOKUP($C143,Input!$A$8:$GZ$39,MATCH(HH$21,Input!$A$6:$GZ$6,0),FALSE),0)*IF(HH$110&gt;=MAX($GP$110:HG$110),MIN((HH$110-MAX($GP$110:HG$110)),(HH$110-HG$110)),0)+IF($E143=HH$22,VLOOKUP($C143,Input!$A$8:$GZ$39,MATCH(HH$21,Input!$A$6:$GZ$6,0),FALSE),0)*IF(HH$109&gt;=MAX($GP$109:HG$109),MIN((HH$109-MAX($GP$109:HG$109)),(HH$109-HG$109)),0)</f>
        <v>0</v>
      </c>
      <c r="HI143" s="1">
        <f>+IF($E143=HI$22,VLOOKUP($C143,Input!$A$8:$GZ$39,MATCH(HI$21,Input!$A$6:$GZ$6,0),FALSE),0)*IF(HI$110&gt;=MAX($GP$110:HH$110),MIN((HI$110-MAX($GP$110:HH$110)),(HI$110-HH$110)),0)+IF($E143=HI$22,VLOOKUP($C143,Input!$A$8:$GZ$39,MATCH(HI$21,Input!$A$6:$GZ$6,0),FALSE),0)*IF(HI$109&gt;=MAX($GP$109:HH$109),MIN((HI$109-MAX($GP$109:HH$109)),(HI$109-HH$109)),0)</f>
        <v>0</v>
      </c>
      <c r="HJ143" s="1">
        <f>+IF($E143=HJ$22,VLOOKUP($C143,Input!$A$8:$GZ$39,MATCH(HJ$21,Input!$A$6:$GZ$6,0),FALSE),0)*IF(HJ$110&gt;=MAX($GP$110:HI$110),MIN((HJ$110-MAX($GP$110:HI$110)),(HJ$110-HI$110)),0)+IF($E143=HJ$22,VLOOKUP($C143,Input!$A$8:$GZ$39,MATCH(HJ$21,Input!$A$6:$GZ$6,0),FALSE),0)*IF(HJ$109&gt;=MAX($GP$109:HI$109),MIN((HJ$109-MAX($GP$109:HI$109)),(HJ$109-HI$109)),0)</f>
        <v>0</v>
      </c>
      <c r="HK143" s="1">
        <f>+IF($E143=HK$22,VLOOKUP($C143,Input!$A$8:$GZ$39,MATCH(HK$21,Input!$A$6:$GZ$6,0),FALSE),0)*IF(HK$110&gt;=MAX($GP$110:HJ$110),MIN((HK$110-MAX($GP$110:HJ$110)),(HK$110-HJ$110)),0)+IF($E143=HK$22,VLOOKUP($C143,Input!$A$8:$GZ$39,MATCH(HK$21,Input!$A$6:$GZ$6,0),FALSE),0)*IF(HK$109&gt;=MAX($GP$109:HJ$109),MIN((HK$109-MAX($GP$109:HJ$109)),(HK$109-HJ$109)),0)</f>
        <v>0</v>
      </c>
      <c r="HL143" s="1">
        <f>+IF($E143=HL$22,VLOOKUP($C143,Input!$A$8:$GZ$39,MATCH(HL$21,Input!$A$6:$GZ$6,0),FALSE),0)*IF(HL$110&gt;=MAX($GP$110:HK$110),MIN((HL$110-MAX($GP$110:HK$110)),(HL$110-HK$110)),0)+IF($E143=HL$22,VLOOKUP($C143,Input!$A$8:$GZ$39,MATCH(HL$21,Input!$A$6:$GZ$6,0),FALSE),0)*IF(HL$109&gt;=MAX($GP$109:HK$109),MIN((HL$109-MAX($GP$109:HK$109)),(HL$109-HK$109)),0)</f>
        <v>0</v>
      </c>
      <c r="HM143" s="1">
        <f>+IF($E143=HM$22,VLOOKUP($C143,Input!$A$8:$GZ$39,MATCH(HM$21,Input!$A$6:$GZ$6,0),FALSE),0)*IF(HM$110&gt;=MAX($GP$110:HL$110),MIN((HM$110-MAX($GP$110:HL$110)),(HM$110-HL$110)),0)+IF($E143=HM$22,VLOOKUP($C143,Input!$A$8:$GZ$39,MATCH(HM$21,Input!$A$6:$GZ$6,0),FALSE),0)*IF(HM$109&gt;=MAX($GP$109:HL$109),MIN((HM$109-MAX($GP$109:HL$109)),(HM$109-HL$109)),0)</f>
        <v>0</v>
      </c>
      <c r="HN143" s="1">
        <f>+IF($E143=HN$22,VLOOKUP($C143,Input!$A$8:$GZ$39,MATCH(HN$21,Input!$A$6:$GZ$6,0),FALSE),0)*IF(HN$110&gt;=MAX($GP$110:HM$110),MIN((HN$110-MAX($GP$110:HM$110)),(HN$110-HM$110)),0)+IF($E143=HN$22,VLOOKUP($C143,Input!$A$8:$GZ$39,MATCH(HN$21,Input!$A$6:$GZ$6,0),FALSE),0)*IF(HN$109&gt;=MAX($GP$109:HM$109),MIN((HN$109-MAX($GP$109:HM$109)),(HN$109-HM$109)),0)</f>
        <v>0</v>
      </c>
      <c r="HO143" s="1">
        <f>+IF($E143=HO$22,VLOOKUP($C143,Input!$A$8:$GZ$39,MATCH(HO$21,Input!$A$6:$GZ$6,0),FALSE),0)*IF(HO$110&gt;=MAX($GP$110:HN$110),MIN((HO$110-MAX($GP$110:HN$110)),(HO$110-HN$110)),0)+IF($E143=HO$22,VLOOKUP($C143,Input!$A$8:$GZ$39,MATCH(HO$21,Input!$A$6:$GZ$6,0),FALSE),0)*IF(HO$109&gt;=MAX($GP$109:HN$109),MIN((HO$109-MAX($GP$109:HN$109)),(HO$109-HN$109)),0)</f>
        <v>0</v>
      </c>
      <c r="HP143" s="1">
        <f>+IF($E143=HP$22,VLOOKUP($C143,Input!$A$8:$GZ$39,MATCH(HP$21,Input!$A$6:$GZ$6,0),FALSE),0)*IF(HP$110&gt;=MAX($GP$110:HO$110),MIN((HP$110-MAX($GP$110:HO$110)),(HP$110-HO$110)),0)+IF($E143=HP$22,VLOOKUP($C143,Input!$A$8:$GZ$39,MATCH(HP$21,Input!$A$6:$GZ$6,0),FALSE),0)*IF(HP$109&gt;=MAX($GP$109:HO$109),MIN((HP$109-MAX($GP$109:HO$109)),(HP$109-HO$109)),0)</f>
        <v>0</v>
      </c>
      <c r="HQ143" s="1">
        <f>+IF($E143=HQ$22,VLOOKUP($C143,Input!$A$8:$GZ$39,MATCH(HQ$21,Input!$A$6:$GZ$6,0),FALSE),0)*IF(HQ$110&gt;=MAX($GP$110:HP$110),MIN((HQ$110-MAX($GP$110:HP$110)),(HQ$110-HP$110)),0)+IF($E143=HQ$22,VLOOKUP($C143,Input!$A$8:$GZ$39,MATCH(HQ$21,Input!$A$6:$GZ$6,0),FALSE),0)*IF(HQ$109&gt;=MAX($GP$109:HP$109),MIN((HQ$109-MAX($GP$109:HP$109)),(HQ$109-HP$109)),0)</f>
        <v>0</v>
      </c>
      <c r="HR143" s="1">
        <f>+IF($E143=HR$22,VLOOKUP($C143,Input!$A$8:$GZ$39,MATCH(HR$21,Input!$A$6:$GZ$6,0),FALSE),0)*IF(HR$110&gt;=MAX($GP$110:HQ$110),MIN((HR$110-MAX($GP$110:HQ$110)),(HR$110-HQ$110)),0)+IF($E143=HR$22,VLOOKUP($C143,Input!$A$8:$GZ$39,MATCH(HR$21,Input!$A$6:$GZ$6,0),FALSE),0)*IF(HR$109&gt;=MAX($GP$109:HQ$109),MIN((HR$109-MAX($GP$109:HQ$109)),(HR$109-HQ$109)),0)</f>
        <v>0</v>
      </c>
      <c r="HS143" s="1">
        <f>+IF($E143=HS$22,VLOOKUP($C143,Input!$A$8:$GZ$39,MATCH(HS$21,Input!$A$6:$GZ$6,0),FALSE),0)*IF(HS$110&gt;=MAX($GP$110:HR$110),MIN((HS$110-MAX($GP$110:HR$110)),(HS$110-HR$110)),0)+IF($E143=HS$22,VLOOKUP($C143,Input!$A$8:$GZ$39,MATCH(HS$21,Input!$A$6:$GZ$6,0),FALSE),0)*IF(HS$109&gt;=MAX($GP$109:HR$109),MIN((HS$109-MAX($GP$109:HR$109)),(HS$109-HR$109)),0)</f>
        <v>0</v>
      </c>
      <c r="HT143" s="1">
        <f>+IF($E143=HT$22,VLOOKUP($C143,Input!$A$8:$GZ$39,MATCH(HT$21,Input!$A$6:$GZ$6,0),FALSE),0)*IF(HT$110&gt;=MAX($GP$110:HS$110),MIN((HT$110-MAX($GP$110:HS$110)),(HT$110-HS$110)),0)+IF($E143=HT$22,VLOOKUP($C143,Input!$A$8:$GZ$39,MATCH(HT$21,Input!$A$6:$GZ$6,0),FALSE),0)*IF(HT$109&gt;=MAX($GP$109:HS$109),MIN((HT$109-MAX($GP$109:HS$109)),(HT$109-HS$109)),0)</f>
        <v>0</v>
      </c>
      <c r="HU143" s="1">
        <f>+IF($E143=HU$22,VLOOKUP($C143,Input!$A$8:$GZ$39,MATCH(HU$21,Input!$A$6:$GZ$6,0),FALSE),0)*IF(HU$110&gt;=MAX($GP$110:HT$110),MIN((HU$110-MAX($GP$110:HT$110)),(HU$110-HT$110)),0)+IF($E143=HU$22,VLOOKUP($C143,Input!$A$8:$GZ$39,MATCH(HU$21,Input!$A$6:$GZ$6,0),FALSE),0)*IF(HU$109&gt;=MAX($GP$109:HT$109),MIN((HU$109-MAX($GP$109:HT$109)),(HU$109-HT$109)),0)</f>
        <v>0</v>
      </c>
      <c r="HV143" s="1">
        <f>+IF($E143=HV$22,VLOOKUP($C143,Input!$A$8:$GZ$39,MATCH(HV$21,Input!$A$6:$GZ$6,0),FALSE),0)*IF(HV$110&gt;=MAX($GP$110:HU$110),MIN((HV$110-MAX($GP$110:HU$110)),(HV$110-HU$110)),0)+IF($E143=HV$22,VLOOKUP($C143,Input!$A$8:$GZ$39,MATCH(HV$21,Input!$A$6:$GZ$6,0),FALSE),0)*IF(HV$109&gt;=MAX($GP$109:HU$109),MIN((HV$109-MAX($GP$109:HU$109)),(HV$109-HU$109)),0)</f>
        <v>0</v>
      </c>
      <c r="HW143" s="1">
        <f>+IF($E143=HW$22,VLOOKUP($C143,Input!$A$8:$GZ$39,MATCH(HW$21,Input!$A$6:$GZ$6,0),FALSE),0)*IF(HW$110&gt;=MAX($GP$110:HV$110),MIN((HW$110-MAX($GP$110:HV$110)),(HW$110-HV$110)),0)+IF($E143=HW$22,VLOOKUP($C143,Input!$A$8:$GZ$39,MATCH(HW$21,Input!$A$6:$GZ$6,0),FALSE),0)*IF(HW$109&gt;=MAX($GP$109:HV$109),MIN((HW$109-MAX($GP$109:HV$109)),(HW$109-HV$109)),0)</f>
        <v>0</v>
      </c>
      <c r="HX143" s="1">
        <f>+IF($E143=HX$22,VLOOKUP($C143,Input!$A$8:$GZ$39,MATCH(HX$21,Input!$A$6:$GZ$6,0),FALSE),0)*IF(HX$110&gt;=MAX($GP$110:HW$110),MIN((HX$110-MAX($GP$110:HW$110)),(HX$110-HW$110)),0)+IF($E143=HX$22,VLOOKUP($C143,Input!$A$8:$GZ$39,MATCH(HX$21,Input!$A$6:$GZ$6,0),FALSE),0)*IF(HX$109&gt;=MAX($GP$109:HW$109),MIN((HX$109-MAX($GP$109:HW$109)),(HX$109-HW$109)),0)</f>
        <v>0</v>
      </c>
      <c r="HY143" s="1">
        <f>+IF($E143=HY$22,VLOOKUP($C143,Input!$A$8:$GZ$39,MATCH(HY$21,Input!$A$6:$GZ$6,0),FALSE),0)*IF(HY$110&gt;=MAX($GP$110:HX$110),MIN((HY$110-MAX($GP$110:HX$110)),(HY$110-HX$110)),0)+IF($E143=HY$22,VLOOKUP($C143,Input!$A$8:$GZ$39,MATCH(HY$21,Input!$A$6:$GZ$6,0),FALSE),0)*IF(HY$109&gt;=MAX($GP$109:HX$109),MIN((HY$109-MAX($GP$109:HX$109)),(HY$109-HX$109)),0)</f>
        <v>0</v>
      </c>
      <c r="HZ143" s="42"/>
      <c r="IA143" t="str">
        <f>VLOOKUP($C143,Input!$A$8:$IA$39,MATCH(IA$21,Input!$A$6:$IA$6,0),FALSE)</f>
        <v>Bus Maintenance Bay Upgrade (two bays share one shop charger)</v>
      </c>
      <c r="IB143" s="132">
        <f>IF((VLOOKUP($C143,Input!$A$8:$IA$39,MATCH(IB$21,Input!$A$6:$IA$6,0),FALSE))="Y",$D143/VLOOKUP($C143,Input!$A$8:$IA$39,MATCH(IC$21,Input!$A$6:$IA$6,0),FALSE),0)</f>
        <v>0</v>
      </c>
      <c r="IC143" s="132">
        <f>IF((VLOOKUP($C143,Input!$A$8:$IA$39,MATCH(IB$21,Input!$A$6:$IA$6,0),FALSE))="Y",0,IF((VLOOKUP($C143,Input!$A$8:$IA$39,MATCH(IC$21,Input!$A$6:$IA$6,0),FALSE))&gt;0,$D143/VLOOKUP($C143,Input!$A$8:$IA$39,MATCH(IC$21,Input!$A$6:$IA$6,0),FALSE),0))</f>
        <v>15.6</v>
      </c>
      <c r="ID143" s="1">
        <f>+IF($E143=ID$22,VLOOKUP($C143,Input!$A$8:$IA$39,MATCH(ID$21,Input!$A$6:$IA$6,0),FALSE),0)*IF(ID$110&gt;=MAX($IC$110:IC$110),MIN((ID$110-MAX($IC$110:IC$110)),(ID$110-IC$110)),0)+IF($E143=ID$22,VLOOKUP($C143,Input!$A$8:$IA$39,MATCH(ID$21,Input!$A$6:$IA$6,0),FALSE),0)*IF(ID$109&gt;=MAX($IC$109:IC$109),MIN((ID$109-MAX($IC$109:IC$109)),(ID$109-IC$109)),0)</f>
        <v>0</v>
      </c>
      <c r="IE143" s="1">
        <f>+IF($E143=IE$22,VLOOKUP($C143,Input!$A$8:$IA$39,MATCH(IE$21,Input!$A$6:$IA$6,0),FALSE),0)*IF(IE$110&gt;=MAX($IC$110:ID$110),MIN((IE$110-MAX($IC$110:ID$110)),(IE$110-ID$110)),0)+IF($E143=IE$22,VLOOKUP($C143,Input!$A$8:$IA$39,MATCH(IE$21,Input!$A$6:$IA$6,0),FALSE),0)*IF(IE$109&gt;=MAX($IC$109:ID$109),MIN((IE$109-MAX($IC$109:ID$109)),(IE$109-ID$109)),0)</f>
        <v>0</v>
      </c>
      <c r="IF143" s="1">
        <f>+IF($E143=IF$22,VLOOKUP($C143,Input!$A$8:$IA$39,MATCH(IF$21,Input!$A$6:$IA$6,0),FALSE),0)*IF(IF$110&gt;=MAX($IC$110:IE$110),MIN((IF$110-MAX($IC$110:IE$110)),(IF$110-IE$110)),0)+IF($E143=IF$22,VLOOKUP($C143,Input!$A$8:$IA$39,MATCH(IF$21,Input!$A$6:$IA$6,0),FALSE),0)*IF(IF$109&gt;=MAX($IC$109:IE$109),MIN((IF$109-MAX($IC$109:IE$109)),(IF$109-IE$109)),0)</f>
        <v>0</v>
      </c>
      <c r="IG143" s="1">
        <f>+IF($E143=IG$22,VLOOKUP($C143,Input!$A$8:$IA$39,MATCH(IG$21,Input!$A$6:$IA$6,0),FALSE),0)*IF(IG$110&gt;=MAX($IC$110:IF$110),MIN((IG$110-MAX($IC$110:IF$110)),(IG$110-IF$110)),0)+IF($E143=IG$22,VLOOKUP($C143,Input!$A$8:$IA$39,MATCH(IG$21,Input!$A$6:$IA$6,0),FALSE),0)*IF(IG$109&gt;=MAX($IC$109:IF$109),MIN((IG$109-MAX($IC$109:IF$109)),(IG$109-IF$109)),0)</f>
        <v>0</v>
      </c>
      <c r="IH143" s="1">
        <f>+IF($E143=IH$22,VLOOKUP($C143,Input!$A$8:$IA$39,MATCH(IH$21,Input!$A$6:$IA$6,0),FALSE),0)*IF(IH$110&gt;=MAX($IC$110:IG$110),MIN((IH$110-MAX($IC$110:IG$110)),(IH$110-IG$110)),0)+IF($E143=IH$22,VLOOKUP($C143,Input!$A$8:$IA$39,MATCH(IH$21,Input!$A$6:$IA$6,0),FALSE),0)*IF(IH$109&gt;=MAX($IC$109:IG$109),MIN((IH$109-MAX($IC$109:IG$109)),(IH$109-IG$109)),0)</f>
        <v>0</v>
      </c>
      <c r="II143" s="1">
        <f>+IF($E143=II$22,VLOOKUP($C143,Input!$A$8:$IA$39,MATCH(II$21,Input!$A$6:$IA$6,0),FALSE),0)*IF(II$110&gt;=MAX($IC$110:IH$110),MIN((II$110-MAX($IC$110:IH$110)),(II$110-IH$110)),0)+IF($E143=II$22,VLOOKUP($C143,Input!$A$8:$IA$39,MATCH(II$21,Input!$A$6:$IA$6,0),FALSE),0)*IF(II$109&gt;=MAX($IC$109:IH$109),MIN((II$109-MAX($IC$109:IH$109)),(II$109-IH$109)),0)</f>
        <v>0</v>
      </c>
      <c r="IJ143" s="1">
        <f>+IF($E143=IJ$22,VLOOKUP($C143,Input!$A$8:$IA$39,MATCH(IJ$21,Input!$A$6:$IA$6,0),FALSE),0)*IF(IJ$110&gt;=MAX($IC$110:II$110),MIN((IJ$110-MAX($IC$110:II$110)),(IJ$110-II$110)),0)+IF($E143=IJ$22,VLOOKUP($C143,Input!$A$8:$IA$39,MATCH(IJ$21,Input!$A$6:$IA$6,0),FALSE),0)*IF(IJ$109&gt;=MAX($IC$109:II$109),MIN((IJ$109-MAX($IC$109:II$109)),(IJ$109-II$109)),0)</f>
        <v>0</v>
      </c>
      <c r="IK143" s="1">
        <f>+IF($E143=IK$22,VLOOKUP($C143,Input!$A$8:$IA$39,MATCH(IK$21,Input!$A$6:$IA$6,0),FALSE),0)*IF(IK$110&gt;=MAX($IC$110:IJ$110),MIN((IK$110-MAX($IC$110:IJ$110)),(IK$110-IJ$110)),0)+IF($E143=IK$22,VLOOKUP($C143,Input!$A$8:$IA$39,MATCH(IK$21,Input!$A$6:$IA$6,0),FALSE),0)*IF(IK$109&gt;=MAX($IC$109:IJ$109),MIN((IK$109-MAX($IC$109:IJ$109)),(IK$109-IJ$109)),0)</f>
        <v>0</v>
      </c>
      <c r="IL143" s="1">
        <f>+IF($E143=IL$22,VLOOKUP($C143,Input!$A$8:$IA$39,MATCH(IL$21,Input!$A$6:$IA$6,0),FALSE),0)*IF(IL$110&gt;=MAX($IC$110:IK$110),MIN((IL$110-MAX($IC$110:IK$110)),(IL$110-IK$110)),0)+IF($E143=IL$22,VLOOKUP($C143,Input!$A$8:$IA$39,MATCH(IL$21,Input!$A$6:$IA$6,0),FALSE),0)*IF(IL$109&gt;=MAX($IC$109:IK$109),MIN((IL$109-MAX($IC$109:IK$109)),(IL$109-IK$109)),0)</f>
        <v>0</v>
      </c>
      <c r="IM143" s="1">
        <f>+IF($E143=IM$22,VLOOKUP($C143,Input!$A$8:$IA$39,MATCH(IM$21,Input!$A$6:$IA$6,0),FALSE),0)*IF(IM$110&gt;=MAX($IC$110:IL$110),MIN((IM$110-MAX($IC$110:IL$110)),(IM$110-IL$110)),0)+IF($E143=IM$22,VLOOKUP($C143,Input!$A$8:$IA$39,MATCH(IM$21,Input!$A$6:$IA$6,0),FALSE),0)*IF(IM$109&gt;=MAX($IC$109:IL$109),MIN((IM$109-MAX($IC$109:IL$109)),(IM$109-IL$109)),0)</f>
        <v>0</v>
      </c>
      <c r="IN143" s="1">
        <f>+IF($E143=IN$22,VLOOKUP($C143,Input!$A$8:$IA$39,MATCH(IN$21,Input!$A$6:$IA$6,0),FALSE),0)*IF(IN$110&gt;=MAX($IC$110:IM$110),MIN((IN$110-MAX($IC$110:IM$110)),(IN$110-IM$110)),0)+IF($E143=IN$22,VLOOKUP($C143,Input!$A$8:$IA$39,MATCH(IN$21,Input!$A$6:$IA$6,0),FALSE),0)*IF(IN$109&gt;=MAX($IC$109:IM$109),MIN((IN$109-MAX($IC$109:IM$109)),(IN$109-IM$109)),0)</f>
        <v>0</v>
      </c>
      <c r="IO143" s="1">
        <f>+IF($E143=IO$22,VLOOKUP($C143,Input!$A$8:$IA$39,MATCH(IO$21,Input!$A$6:$IA$6,0),FALSE),0)*IF(IO$110&gt;=MAX($IC$110:IN$110),MIN((IO$110-MAX($IC$110:IN$110)),(IO$110-IN$110)),0)+IF($E143=IO$22,VLOOKUP($C143,Input!$A$8:$IA$39,MATCH(IO$21,Input!$A$6:$IA$6,0),FALSE),0)*IF(IO$109&gt;=MAX($IC$109:IN$109),MIN((IO$109-MAX($IC$109:IN$109)),(IO$109-IN$109)),0)</f>
        <v>0</v>
      </c>
      <c r="IP143" s="1">
        <f>+IF($E143=IP$22,VLOOKUP($C143,Input!$A$8:$IA$39,MATCH(IP$21,Input!$A$6:$IA$6,0),FALSE),0)*IF(IP$110&gt;=MAX($IC$110:IO$110),MIN((IP$110-MAX($IC$110:IO$110)),(IP$110-IO$110)),0)+IF($E143=IP$22,VLOOKUP($C143,Input!$A$8:$IA$39,MATCH(IP$21,Input!$A$6:$IA$6,0),FALSE),0)*IF(IP$109&gt;=MAX($IC$109:IO$109),MIN((IP$109-MAX($IC$109:IO$109)),(IP$109-IO$109)),0)</f>
        <v>405000</v>
      </c>
      <c r="IQ143" s="1">
        <f>+IF($E143=IQ$22,VLOOKUP($C143,Input!$A$8:$IA$39,MATCH(IQ$21,Input!$A$6:$IA$6,0),FALSE),0)*IF(IQ$110&gt;=MAX($IC$110:IP$110),MIN((IQ$110-MAX($IC$110:IP$110)),(IQ$110-IP$110)),0)+IF($E143=IQ$22,VLOOKUP($C143,Input!$A$8:$IA$39,MATCH(IQ$21,Input!$A$6:$IA$6,0),FALSE),0)*IF(IQ$109&gt;=MAX($IC$109:IP$109),MIN((IQ$109-MAX($IC$109:IP$109)),(IQ$109-IP$109)),0)</f>
        <v>0</v>
      </c>
      <c r="IR143" s="1">
        <f>+IF($E143=IR$22,VLOOKUP($C143,Input!$A$8:$IA$39,MATCH(IR$21,Input!$A$6:$IA$6,0),FALSE),0)*IF(IR$110&gt;=MAX($IC$110:IQ$110),MIN((IR$110-MAX($IC$110:IQ$110)),(IR$110-IQ$110)),0)+IF($E143=IR$22,VLOOKUP($C143,Input!$A$8:$IA$39,MATCH(IR$21,Input!$A$6:$IA$6,0),FALSE),0)*IF(IR$109&gt;=MAX($IC$109:IQ$109),MIN((IR$109-MAX($IC$109:IQ$109)),(IR$109-IQ$109)),0)</f>
        <v>0</v>
      </c>
      <c r="IS143" s="1">
        <f>+IF($E143=IS$22,VLOOKUP($C143,Input!$A$8:$IA$39,MATCH(IS$21,Input!$A$6:$IA$6,0),FALSE),0)*IF(IS$110&gt;=MAX($IC$110:IR$110),MIN((IS$110-MAX($IC$110:IR$110)),(IS$110-IR$110)),0)+IF($E143=IS$22,VLOOKUP($C143,Input!$A$8:$IA$39,MATCH(IS$21,Input!$A$6:$IA$6,0),FALSE),0)*IF(IS$109&gt;=MAX($IC$109:IR$109),MIN((IS$109-MAX($IC$109:IR$109)),(IS$109-IR$109)),0)</f>
        <v>0</v>
      </c>
      <c r="IT143" s="1">
        <f>+IF($E143=IT$22,VLOOKUP($C143,Input!$A$8:$IA$39,MATCH(IT$21,Input!$A$6:$IA$6,0),FALSE),0)*IF(IT$110&gt;=MAX($IC$110:IS$110),MIN((IT$110-MAX($IC$110:IS$110)),(IT$110-IS$110)),0)+IF($E143=IT$22,VLOOKUP($C143,Input!$A$8:$IA$39,MATCH(IT$21,Input!$A$6:$IA$6,0),FALSE),0)*IF(IT$109&gt;=MAX($IC$109:IS$109),MIN((IT$109-MAX($IC$109:IS$109)),(IT$109-IS$109)),0)</f>
        <v>0</v>
      </c>
      <c r="IU143" s="1">
        <f>+IF($E143=IU$22,VLOOKUP($C143,Input!$A$8:$IA$39,MATCH(IU$21,Input!$A$6:$IA$6,0),FALSE),0)*IF(IU$110&gt;=MAX($IC$110:IT$110),MIN((IU$110-MAX($IC$110:IT$110)),(IU$110-IT$110)),0)+IF($E143=IU$22,VLOOKUP($C143,Input!$A$8:$IA$39,MATCH(IU$21,Input!$A$6:$IA$6,0),FALSE),0)*IF(IU$109&gt;=MAX($IC$109:IT$109),MIN((IU$109-MAX($IC$109:IT$109)),(IU$109-IT$109)),0)</f>
        <v>0</v>
      </c>
      <c r="IV143" s="1">
        <f>+IF($E143=IV$22,VLOOKUP($C143,Input!$A$8:$IA$39,MATCH(IV$21,Input!$A$6:$IA$6,0),FALSE),0)*IF(IV$110&gt;=MAX($IC$110:IU$110),MIN((IV$110-MAX($IC$110:IU$110)),(IV$110-IU$110)),0)+IF($E143=IV$22,VLOOKUP($C143,Input!$A$8:$IA$39,MATCH(IV$21,Input!$A$6:$IA$6,0),FALSE),0)*IF(IV$109&gt;=MAX($IC$109:IU$109),MIN((IV$109-MAX($IC$109:IU$109)),(IV$109-IU$109)),0)</f>
        <v>0</v>
      </c>
      <c r="IW143" s="1">
        <f>+IF($E143=IW$22,VLOOKUP($C143,Input!$A$8:$IA$39,MATCH(IW$21,Input!$A$6:$IA$6,0),FALSE),0)*IF(IW$110&gt;=MAX($IC$110:IV$110),MIN((IW$110-MAX($IC$110:IV$110)),(IW$110-IV$110)),0)+IF($E143=IW$22,VLOOKUP($C143,Input!$A$8:$IA$39,MATCH(IW$21,Input!$A$6:$IA$6,0),FALSE),0)*IF(IW$109&gt;=MAX($IC$109:IV$109),MIN((IW$109-MAX($IC$109:IV$109)),(IW$109-IV$109)),0)</f>
        <v>0</v>
      </c>
      <c r="IX143" s="1">
        <f>+IF($E143=IX$22,VLOOKUP($C143,Input!$A$8:$IA$39,MATCH(IX$21,Input!$A$6:$IA$6,0),FALSE),0)*IF(IX$110&gt;=MAX($IC$110:IW$110),MIN((IX$110-MAX($IC$110:IW$110)),(IX$110-IW$110)),0)+IF($E143=IX$22,VLOOKUP($C143,Input!$A$8:$IA$39,MATCH(IX$21,Input!$A$6:$IA$6,0),FALSE),0)*IF(IX$109&gt;=MAX($IC$109:IW$109),MIN((IX$109-MAX($IC$109:IW$109)),(IX$109-IW$109)),0)</f>
        <v>0</v>
      </c>
      <c r="IY143" s="1">
        <f>+IF($E143=IY$22,VLOOKUP($C143,Input!$A$8:$IA$39,MATCH(IY$21,Input!$A$6:$IA$6,0),FALSE),0)*IF(IY$110&gt;=MAX($IC$110:IX$110),MIN((IY$110-MAX($IC$110:IX$110)),(IY$110-IX$110)),0)+IF($E143=IY$22,VLOOKUP($C143,Input!$A$8:$IA$39,MATCH(IY$21,Input!$A$6:$IA$6,0),FALSE),0)*IF(IY$109&gt;=MAX($IC$109:IX$109),MIN((IY$109-MAX($IC$109:IX$109)),(IY$109-IX$109)),0)</f>
        <v>0</v>
      </c>
      <c r="IZ143" s="1">
        <f>+IF($E143=IZ$22,VLOOKUP($C143,Input!$A$8:$IA$39,MATCH(IZ$21,Input!$A$6:$IA$6,0),FALSE),0)*IF(IZ$110&gt;=MAX($IC$110:IY$110),MIN((IZ$110-MAX($IC$110:IY$110)),(IZ$110-IY$110)),0)+IF($E143=IZ$22,VLOOKUP($C143,Input!$A$8:$IA$39,MATCH(IZ$21,Input!$A$6:$IA$6,0),FALSE),0)*IF(IZ$109&gt;=MAX($IC$109:IY$109),MIN((IZ$109-MAX($IC$109:IY$109)),(IZ$109-IY$109)),0)</f>
        <v>0</v>
      </c>
      <c r="JA143" s="1">
        <f>+IF($E143=JA$22,VLOOKUP($C143,Input!$A$8:$IA$39,MATCH(JA$21,Input!$A$6:$IA$6,0),FALSE),0)*IF(JA$110&gt;=MAX($IC$110:IZ$110),MIN((JA$110-MAX($IC$110:IZ$110)),(JA$110-IZ$110)),0)+IF($E143=JA$22,VLOOKUP($C143,Input!$A$8:$IA$39,MATCH(JA$21,Input!$A$6:$IA$6,0),FALSE),0)*IF(JA$109&gt;=MAX($IC$109:IZ$109),MIN((JA$109-MAX($IC$109:IZ$109)),(JA$109-IZ$109)),0)</f>
        <v>0</v>
      </c>
      <c r="JB143" s="1">
        <f>+IF($E143=JB$22,VLOOKUP($C143,Input!$A$8:$IA$39,MATCH(JB$21,Input!$A$6:$IA$6,0),FALSE),0)*IF(JB$110&gt;=MAX($IC$110:JA$110),MIN((JB$110-MAX($IC$110:JA$110)),(JB$110-JA$110)),0)+IF($E143=JB$22,VLOOKUP($C143,Input!$A$8:$IA$39,MATCH(JB$21,Input!$A$6:$IA$6,0),FALSE),0)*IF(JB$109&gt;=MAX($IC$109:JA$109),MIN((JB$109-MAX($IC$109:JA$109)),(JB$109-JA$109)),0)</f>
        <v>0</v>
      </c>
      <c r="JC143" s="1">
        <f>+IF($E143=JC$22,VLOOKUP($C143,Input!$A$8:$IA$39,MATCH(JC$21,Input!$A$6:$IA$6,0),FALSE),0)*IF(JC$110&gt;=MAX($IC$110:JB$110),MIN((JC$110-MAX($IC$110:JB$110)),(JC$110-JB$110)),0)+IF($E143=JC$22,VLOOKUP($C143,Input!$A$8:$IA$39,MATCH(JC$21,Input!$A$6:$IA$6,0),FALSE),0)*IF(JC$109&gt;=MAX($IC$109:JB$109),MIN((JC$109-MAX($IC$109:JB$109)),(JC$109-JB$109)),0)</f>
        <v>0</v>
      </c>
      <c r="JD143" s="1">
        <f>+IF($E143=JD$22,VLOOKUP($C143,Input!$A$8:$IA$39,MATCH(JD$21,Input!$A$6:$IA$6,0),FALSE),0)*IF(JD$110&gt;=MAX($IC$110:JC$110),MIN((JD$110-MAX($IC$110:JC$110)),(JD$110-JC$110)),0)+IF($E143=JD$22,VLOOKUP($C143,Input!$A$8:$IA$39,MATCH(JD$21,Input!$A$6:$IA$6,0),FALSE),0)*IF(JD$109&gt;=MAX($IC$109:JC$109),MIN((JD$109-MAX($IC$109:JC$109)),(JD$109-JC$109)),0)</f>
        <v>0</v>
      </c>
      <c r="JE143" s="1">
        <f>+IF($E143=JE$22,VLOOKUP($C143,Input!$A$8:$IA$39,MATCH(JE$21,Input!$A$6:$IA$6,0),FALSE),0)*IF(JE$110&gt;=MAX($IC$110:JD$110),MIN((JE$110-MAX($IC$110:JD$110)),(JE$110-JD$110)),0)+IF($E143=JE$22,VLOOKUP($C143,Input!$A$8:$IA$39,MATCH(JE$21,Input!$A$6:$IA$6,0),FALSE),0)*IF(JE$109&gt;=MAX($IC$109:JD$109),MIN((JE$109-MAX($IC$109:JD$109)),(JE$109-JD$109)),0)</f>
        <v>0</v>
      </c>
      <c r="JF143" s="1">
        <f>+IF($E143=JF$22,VLOOKUP($C143,Input!$A$8:$IA$39,MATCH(JF$21,Input!$A$6:$IA$6,0),FALSE),0)*IF(JF$110&gt;=MAX($IC$110:JE$110),MIN((JF$110-MAX($IC$110:JE$110)),(JF$110-JE$110)),0)+IF($E143=JF$22,VLOOKUP($C143,Input!$A$8:$IA$39,MATCH(JF$21,Input!$A$6:$IA$6,0),FALSE),0)*IF(JF$109&gt;=MAX($IC$109:JE$109),MIN((JF$109-MAX($IC$109:JE$109)),(JF$109-JE$109)),0)</f>
        <v>0</v>
      </c>
      <c r="JG143" s="1">
        <f>+IF($E143=JG$22,VLOOKUP($C143,Input!$A$8:$IA$39,MATCH(JG$21,Input!$A$6:$IA$6,0),FALSE),0)*IF(JG$110&gt;=MAX($IC$110:JF$110),MIN((JG$110-MAX($IC$110:JF$110)),(JG$110-JF$110)),0)+IF($E143=JG$22,VLOOKUP($C143,Input!$A$8:$IA$39,MATCH(JG$21,Input!$A$6:$IA$6,0),FALSE),0)*IF(JG$109&gt;=MAX($IC$109:JF$109),MIN((JG$109-MAX($IC$109:JF$109)),(JG$109-JF$109)),0)</f>
        <v>0</v>
      </c>
      <c r="JH143" s="1">
        <f>+IF($E143=JH$22,VLOOKUP($C143,Input!$A$8:$IA$39,MATCH(JH$21,Input!$A$6:$IA$6,0),FALSE),0)*IF(JH$110&gt;=MAX($IC$110:JG$110),MIN((JH$110-MAX($IC$110:JG$110)),(JH$110-JG$110)),0)+IF($E143=JH$22,VLOOKUP($C143,Input!$A$8:$IA$39,MATCH(JH$21,Input!$A$6:$IA$6,0),FALSE),0)*IF(JH$109&gt;=MAX($IC$109:JG$109),MIN((JH$109-MAX($IC$109:JG$109)),(JH$109-JG$109)),0)</f>
        <v>0</v>
      </c>
      <c r="JI143" s="1">
        <f>+IF($E143=JI$22,VLOOKUP($C143,Input!$A$8:$IA$39,MATCH(JI$21,Input!$A$6:$IA$6,0),FALSE),0)*IF(JI$110&gt;=MAX($IC$110:JH$110),MIN((JI$110-MAX($IC$110:JH$110)),(JI$110-JH$110)),0)+IF($E143=JI$22,VLOOKUP($C143,Input!$A$8:$IA$39,MATCH(JI$21,Input!$A$6:$IA$6,0),FALSE),0)*IF(JI$109&gt;=MAX($IC$109:JH$109),MIN((JI$109-MAX($IC$109:JH$109)),(JI$109-JH$109)),0)</f>
        <v>0</v>
      </c>
      <c r="JJ143" s="1">
        <f>+IF($E143=JJ$22,VLOOKUP($C143,Input!$A$8:$IA$39,MATCH(JJ$21,Input!$A$6:$IA$6,0),FALSE),0)*IF(JJ$110&gt;=MAX($IC$110:JI$110),MIN((JJ$110-MAX($IC$110:JI$110)),(JJ$110-JI$110)),0)+IF($E143=JJ$22,VLOOKUP($C143,Input!$A$8:$IA$39,MATCH(JJ$21,Input!$A$6:$IA$6,0),FALSE),0)*IF(JJ$109&gt;=MAX($IC$109:JI$109),MIN((JJ$109-MAX($IC$109:JI$109)),(JJ$109-JI$109)),0)</f>
        <v>0</v>
      </c>
      <c r="JK143" s="1">
        <f>+IF($E143=JK$22,VLOOKUP($C143,Input!$A$8:$IA$39,MATCH(JK$21,Input!$A$6:$IA$6,0),FALSE),0)*IF(JK$110&gt;=MAX($IC$110:JJ$110),MIN((JK$110-MAX($IC$110:JJ$110)),(JK$110-JJ$110)),0)+IF($E143=JK$22,VLOOKUP($C143,Input!$A$8:$IA$39,MATCH(JK$21,Input!$A$6:$IA$6,0),FALSE),0)*IF(JK$109&gt;=MAX($IC$109:JJ$109),MIN((JK$109-MAX($IC$109:JJ$109)),(JK$109-JJ$109)),0)</f>
        <v>0</v>
      </c>
      <c r="JL143" s="1">
        <f>+IF($E143=JL$22,VLOOKUP($C143,Input!$A$8:$IA$39,MATCH(JL$21,Input!$A$6:$IA$6,0),FALSE),0)*IF(JL$110&gt;=MAX($IC$110:JK$110),MIN((JL$110-MAX($IC$110:JK$110)),(JL$110-JK$110)),0)+IF($E143=JL$22,VLOOKUP($C143,Input!$A$8:$IA$39,MATCH(JL$21,Input!$A$6:$IA$6,0),FALSE),0)*IF(JL$109&gt;=MAX($IC$109:JK$109),MIN((JL$109-MAX($IC$109:JK$109)),(JL$109-JK$109)),0)</f>
        <v>0</v>
      </c>
      <c r="JN143" t="str">
        <f>+VLOOKUP($C143,Input!$A$8:$GZ$39,MATCH(JN$21,Input!$A$6:$GZ$6,0),FALSE)</f>
        <v>Charger Maintenance ($/kWh)</v>
      </c>
      <c r="JO143" s="1">
        <f>IF($E143+$I143+$D$7&lt;=JO$22,0,IF(JO$22-$D$7&gt;=$E143,VLOOKUP($C143,Input!$A$8:$GZ$39,MATCH(JO$21,Input!$A$6:$GZ$6,0),FALSE),0)*$F143/$G143)*$D143</f>
        <v>0</v>
      </c>
      <c r="JP143" s="1">
        <f>IF($E143+$I143+$D$7&lt;=JP$22,0,IF(JP$22-$D$7&gt;=$E143,VLOOKUP($C143,Input!$A$8:$GZ$39,MATCH(JP$21,Input!$A$6:$GZ$6,0),FALSE),0)*$F143/$G143)*$D143</f>
        <v>0</v>
      </c>
      <c r="JQ143" s="1">
        <f>IF($E143+$I143+$D$7&lt;=JQ$22,0,IF(JQ$22-$D$7&gt;=$E143,VLOOKUP($C143,Input!$A$8:$GZ$39,MATCH(JQ$21,Input!$A$6:$GZ$6,0),FALSE),0)*$F143/$G143)*$D143</f>
        <v>0</v>
      </c>
      <c r="JR143" s="1">
        <f>IF($E143+$I143+$D$7&lt;=JR$22,0,IF(JR$22-$D$7&gt;=$E143,VLOOKUP($C143,Input!$A$8:$GZ$39,MATCH(JR$21,Input!$A$6:$GZ$6,0),FALSE),0)*$F143/$G143)*$D143</f>
        <v>0</v>
      </c>
      <c r="JS143" s="1">
        <f>IF($E143+$I143+$D$7&lt;=JS$22,0,IF(JS$22-$D$7&gt;=$E143,VLOOKUP($C143,Input!$A$8:$GZ$39,MATCH(JS$21,Input!$A$6:$GZ$6,0),FALSE),0)*$F143/$G143)*$D143</f>
        <v>0</v>
      </c>
      <c r="JT143" s="1">
        <f>IF($E143+$I143+$D$7&lt;=JT$22,0,IF(JT$22-$D$7&gt;=$E143,VLOOKUP($C143,Input!$A$8:$GZ$39,MATCH(JT$21,Input!$A$6:$GZ$6,0),FALSE),0)*$F143/$G143)*$D143</f>
        <v>0</v>
      </c>
      <c r="JU143" s="1">
        <f>IF($E143+$I143+$D$7&lt;=JU$22,0,IF(JU$22-$D$7&gt;=$E143,VLOOKUP($C143,Input!$A$8:$GZ$39,MATCH(JU$21,Input!$A$6:$GZ$6,0),FALSE),0)*$F143/$G143)*$D143</f>
        <v>0</v>
      </c>
      <c r="JV143" s="1">
        <f>IF($E143+$I143+$D$7&lt;=JV$22,0,IF(JV$22-$D$7&gt;=$E143,VLOOKUP($C143,Input!$A$8:$GZ$39,MATCH(JV$21,Input!$A$6:$GZ$6,0),FALSE),0)*$F143/$G143)*$D143</f>
        <v>0</v>
      </c>
      <c r="JW143" s="1">
        <f>IF($E143+$I143+$D$7&lt;=JW$22,0,IF(JW$22-$D$7&gt;=$E143,VLOOKUP($C143,Input!$A$8:$GZ$39,MATCH(JW$21,Input!$A$6:$GZ$6,0),FALSE),0)*$F143/$G143)*$D143</f>
        <v>0</v>
      </c>
      <c r="JX143" s="1">
        <f>IF($E143+$I143+$D$7&lt;=JX$22,0,IF(JX$22-$D$7&gt;=$E143,VLOOKUP($C143,Input!$A$8:$GZ$39,MATCH(JX$21,Input!$A$6:$GZ$6,0),FALSE),0)*$F143/$G143)*$D143</f>
        <v>0</v>
      </c>
      <c r="JY143" s="1">
        <f>IF($E143+$I143+$D$7&lt;=JY$22,0,IF(JY$22-$D$7&gt;=$E143,VLOOKUP($C143,Input!$A$8:$GZ$39,MATCH(JY$21,Input!$A$6:$GZ$6,0),FALSE),0)*$F143/$G143)*$D143</f>
        <v>0</v>
      </c>
      <c r="JZ143" s="1">
        <f>IF($E143+$I143+$D$7&lt;=JZ$22,0,IF(JZ$22-$D$7&gt;=$E143,VLOOKUP($C143,Input!$A$8:$GZ$39,MATCH(JZ$21,Input!$A$6:$GZ$6,0),FALSE),0)*$F143/$G143)*$D143</f>
        <v>0</v>
      </c>
      <c r="KA143" s="1">
        <f>IF($E143+$I143+$D$7&lt;=KA$22,0,IF(KA$22-$D$7&gt;=$E143,VLOOKUP($C143,Input!$A$8:$GZ$39,MATCH(KA$21,Input!$A$6:$GZ$6,0),FALSE),0)*$F143/$G143)*$D143</f>
        <v>0</v>
      </c>
      <c r="KB143" s="1">
        <f>IF($E143+$I143+$D$7&lt;=KB$22,0,IF(KB$22-$D$7&gt;=$E143,VLOOKUP($C143,Input!$A$8:$GZ$39,MATCH(KB$21,Input!$A$6:$GZ$6,0),FALSE),0)*$F143/$G143)*$D143</f>
        <v>0</v>
      </c>
      <c r="KC143" s="1">
        <f>IF($E143+$I143+$D$7&lt;=KC$22,0,IF(KC$22-$D$7&gt;=$E143,VLOOKUP($C143,Input!$A$8:$GZ$39,MATCH(KC$21,Input!$A$6:$GZ$6,0),FALSE),0)*$F143/$G143)*$D143</f>
        <v>0</v>
      </c>
      <c r="KD143" s="1">
        <f>IF($E143+$I143+$D$7&lt;=KD$22,0,IF(KD$22-$D$7&gt;=$E143,VLOOKUP($C143,Input!$A$8:$GZ$39,MATCH(KD$21,Input!$A$6:$GZ$6,0),FALSE),0)*$F143/$G143)*$D143</f>
        <v>0</v>
      </c>
      <c r="KE143" s="1">
        <f>IF($E143+$I143+$D$7&lt;=KE$22,0,IF(KE$22-$D$7&gt;=$E143,VLOOKUP($C143,Input!$A$8:$GZ$39,MATCH(KE$21,Input!$A$6:$GZ$6,0),FALSE),0)*$F143/$G143)*$D143</f>
        <v>0</v>
      </c>
      <c r="KF143" s="1">
        <f>IF($E143+$I143+$D$7&lt;=KF$22,0,IF(KF$22-$D$7&gt;=$E143,VLOOKUP($C143,Input!$A$8:$GZ$39,MATCH(KF$21,Input!$A$6:$GZ$6,0),FALSE),0)*$F143/$G143)*$D143</f>
        <v>0</v>
      </c>
      <c r="KG143" s="1">
        <f>IF($E143+$I143+$D$7&lt;=KG$22,0,IF(KG$22-$D$7&gt;=$E143,VLOOKUP($C143,Input!$A$8:$GZ$39,MATCH(KG$21,Input!$A$6:$GZ$6,0),FALSE),0)*$F143/$G143)*$D143</f>
        <v>0</v>
      </c>
      <c r="KH143" s="1">
        <f>IF($E143+$I143+$D$7&lt;=KH$22,0,IF(KH$22-$D$7&gt;=$E143,VLOOKUP($C143,Input!$A$8:$GZ$39,MATCH(KH$21,Input!$A$6:$GZ$6,0),FALSE),0)*$F143/$G143)*$D143</f>
        <v>0</v>
      </c>
      <c r="KI143" s="1">
        <f>IF($E143+$I143+$D$7&lt;=KI$22,0,IF(KI$22-$D$7&gt;=$E143,VLOOKUP($C143,Input!$A$8:$GZ$39,MATCH(KI$21,Input!$A$6:$GZ$6,0),FALSE),0)*$F143/$G143)*$D143</f>
        <v>0</v>
      </c>
      <c r="KJ143" s="1">
        <f>IF($E143+$I143+$D$7&lt;=KJ$22,0,IF(KJ$22-$D$7&gt;=$E143,VLOOKUP($C143,Input!$A$8:$GZ$39,MATCH(KJ$21,Input!$A$6:$GZ$6,0),FALSE),0)*$F143/$G143)*$D143</f>
        <v>0</v>
      </c>
      <c r="KK143" s="1">
        <f>IF($E143+$I143+$D$7&lt;=KK$22,0,IF(KK$22-$D$7&gt;=$E143,VLOOKUP($C143,Input!$A$8:$GZ$39,MATCH(KK$21,Input!$A$6:$GZ$6,0),FALSE),0)*$F143/$G143)*$D143</f>
        <v>0</v>
      </c>
      <c r="KL143" s="1">
        <f>IF($E143+$I143+$D$7&lt;=KL$22,0,IF(KL$22-$D$7&gt;=$E143,VLOOKUP($C143,Input!$A$8:$GZ$39,MATCH(KL$21,Input!$A$6:$GZ$6,0),FALSE),0)*$F143/$G143)*$D143</f>
        <v>0</v>
      </c>
      <c r="KM143" s="1">
        <f>IF($E143+$I143+$D$7&lt;=KM$22,0,IF(KM$22-$D$7&gt;=$E143,VLOOKUP($C143,Input!$A$8:$GZ$39,MATCH(KM$21,Input!$A$6:$GZ$6,0),FALSE),0)*$F143/$G143)*$D143</f>
        <v>0</v>
      </c>
      <c r="KN143" s="1">
        <f>IF($E143+$I143+$D$7&lt;=KN$22,0,IF(KN$22-$D$7&gt;=$E143,VLOOKUP($C143,Input!$A$8:$GZ$39,MATCH(KN$21,Input!$A$6:$GZ$6,0),FALSE),0)*$F143/$G143)*$D143</f>
        <v>0</v>
      </c>
      <c r="KO143" s="1">
        <f>IF($E143+$I143+$D$7&lt;=KO$22,0,IF(KO$22-$D$7&gt;=$E143,VLOOKUP($C143,Input!$A$8:$GZ$39,MATCH(KO$21,Input!$A$6:$GZ$6,0),FALSE),0)*$F143/$G143)*$D143</f>
        <v>0</v>
      </c>
      <c r="KP143" s="1">
        <f>IF($E143+$I143+$D$7&lt;=KP$22,0,IF(KP$22-$D$7&gt;=$E143,VLOOKUP($C143,Input!$A$8:$GZ$39,MATCH(KP$21,Input!$A$6:$GZ$6,0),FALSE),0)*$F143/$G143)*$D143</f>
        <v>0</v>
      </c>
      <c r="KQ143" s="1">
        <f>IF($E143+$I143+$D$7&lt;=KQ$22,0,IF(KQ$22-$D$7&gt;=$E143,VLOOKUP($C143,Input!$A$8:$GZ$39,MATCH(KQ$21,Input!$A$6:$GZ$6,0),FALSE),0)*$F143/$G143)*$D143</f>
        <v>0</v>
      </c>
      <c r="KR143" s="1">
        <f>IF($E143+$I143+$D$7&lt;=KR$22,0,IF(KR$22-$D$7&gt;=$E143,VLOOKUP($C143,Input!$A$8:$GZ$39,MATCH(KR$21,Input!$A$6:$GZ$6,0),FALSE),0)*$F143/$G143)*$D143</f>
        <v>0</v>
      </c>
      <c r="KS143" s="1">
        <f>IF($E143+$I143+$D$7&lt;=KS$22,0,IF(KS$22-$D$7&gt;=$E143,VLOOKUP($C143,Input!$A$8:$GZ$39,MATCH(KS$21,Input!$A$6:$GZ$6,0),FALSE),0)*$F143/$G143)*$D143</f>
        <v>0</v>
      </c>
      <c r="KT143" s="1">
        <f>IF($E143+$I143+$D$7&lt;=KT$22,0,IF(KT$22-$D$7&gt;=$E143,VLOOKUP($C143,Input!$A$8:$GZ$39,MATCH(KT$21,Input!$A$6:$GZ$6,0),FALSE),0)*$F143/$G143)*$D143</f>
        <v>0</v>
      </c>
      <c r="KU143" s="1">
        <f>IF($E143+$I143+$D$7&lt;=KU$22,0,IF(KU$22-$D$7&gt;=$E143,VLOOKUP($C143,Input!$A$8:$GZ$39,MATCH(KU$21,Input!$A$6:$GZ$6,0),FALSE),0)*$F143/$G143)*$D143</f>
        <v>0</v>
      </c>
      <c r="KV143" s="1">
        <f>IF($E143+$I143+$D$7&lt;=KV$22,0,IF(KV$22-$D$7&gt;=$E143,VLOOKUP($C143,Input!$A$8:$GZ$39,MATCH(KV$21,Input!$A$6:$GZ$6,0),FALSE),0)*$F143/$G143)*$D143</f>
        <v>0</v>
      </c>
      <c r="KW143" s="1">
        <f>IF($E143+$I143+$D$7&lt;=KW$22,0,IF(KW$22-$D$7&gt;=$E143,VLOOKUP($C143,Input!$A$8:$GZ$39,MATCH(KW$21,Input!$A$6:$GZ$6,0),FALSE),0)*$F143/$G143)*$D143</f>
        <v>0</v>
      </c>
      <c r="KY143" t="str">
        <f>VLOOKUP($C143,Input!$A$8:$HV$39,MATCH(KY$21,Input!$A$6:$HV$6,0),FALSE)</f>
        <v>$/kWh from "Main Tab" selection for depot charging and it is scaled to EIA cost projections</v>
      </c>
      <c r="KZ143" s="1">
        <f>IF($E143+$I143+$D$7&lt;=KZ$22,0,IF(KZ$22-$D$7&gt;=$E143,VLOOKUP($C143,Input!$A$8:$HV$39,MATCH(KZ$21,Input!$A$6:$HV$6,0),FALSE)/$G143*$F143,0))*$D143</f>
        <v>0</v>
      </c>
      <c r="LA143" s="1">
        <f>IF($E143+$I143+$D$7&lt;=LA$22,0,IF(LA$22-$D$7&gt;=$E143,VLOOKUP($C143,Input!$A$8:$HV$39,MATCH(LA$21,Input!$A$6:$HV$6,0),FALSE)/$G143*$F143,0))*$D143</f>
        <v>0</v>
      </c>
      <c r="LB143" s="1">
        <f>IF($E143+$I143+$D$7&lt;=LB$22,0,IF(LB$22-$D$7&gt;=$E143,VLOOKUP($C143,Input!$A$8:$HV$39,MATCH(LB$21,Input!$A$6:$HV$6,0),FALSE)/$G143*$F143,0))*$D143</f>
        <v>0</v>
      </c>
      <c r="LC143" s="1">
        <f>IF($E143+$I143+$D$7&lt;=LC$22,0,IF(LC$22-$D$7&gt;=$E143,VLOOKUP($C143,Input!$A$8:$HV$39,MATCH(LC$21,Input!$A$6:$HV$6,0),FALSE)/$G143*$F143,0))*$D143</f>
        <v>0</v>
      </c>
      <c r="LD143" s="1">
        <f>IF($E143+$I143+$D$7&lt;=LD$22,0,IF(LD$22-$D$7&gt;=$E143,VLOOKUP($C143,Input!$A$8:$HV$39,MATCH(LD$21,Input!$A$6:$HV$6,0),FALSE)/$G143*$F143,0))*$D143</f>
        <v>0</v>
      </c>
      <c r="LE143" s="1">
        <f>IF($E143+$I143+$D$7&lt;=LE$22,0,IF(LE$22-$D$7&gt;=$E143,VLOOKUP($C143,Input!$A$8:$HV$39,MATCH(LE$21,Input!$A$6:$HV$6,0),FALSE)/$G143*$F143,0))*$D143</f>
        <v>0</v>
      </c>
      <c r="LF143" s="1">
        <f>IF($E143+$I143+$D$7&lt;=LF$22,0,IF(LF$22-$D$7&gt;=$E143,VLOOKUP($C143,Input!$A$8:$HV$39,MATCH(LF$21,Input!$A$6:$HV$6,0),FALSE)/$G143*$F143,0))*$D143</f>
        <v>0</v>
      </c>
      <c r="LG143" s="1">
        <f>IF($E143+$I143+$D$7&lt;=LG$22,0,IF(LG$22-$D$7&gt;=$E143,VLOOKUP($C143,Input!$A$8:$HV$39,MATCH(LG$21,Input!$A$6:$HV$6,0),FALSE)/$G143*$F143,0))*$D143</f>
        <v>0</v>
      </c>
      <c r="LH143" s="1">
        <f>IF($E143+$I143+$D$7&lt;=LH$22,0,IF(LH$22-$D$7&gt;=$E143,VLOOKUP($C143,Input!$A$8:$HV$39,MATCH(LH$21,Input!$A$6:$HV$6,0),FALSE)/$G143*$F143,0))*$D143</f>
        <v>0</v>
      </c>
      <c r="LI143" s="1">
        <f>IF($E143+$I143+$D$7&lt;=LI$22,0,IF(LI$22-$D$7&gt;=$E143,VLOOKUP($C143,Input!$A$8:$HV$39,MATCH(LI$21,Input!$A$6:$HV$6,0),FALSE)/$G143*$F143,0))*$D143</f>
        <v>0</v>
      </c>
      <c r="LJ143" s="1">
        <f>IF($E143+$I143+$D$7&lt;=LJ$22,0,IF(LJ$22-$D$7&gt;=$E143,VLOOKUP($C143,Input!$A$8:$HV$39,MATCH(LJ$21,Input!$A$6:$HV$6,0),FALSE)/$G143*$F143,0))*$D143</f>
        <v>0</v>
      </c>
      <c r="LK143" s="1">
        <f>IF($E143+$I143+$D$7&lt;=LK$22,0,IF(LK$22-$D$7&gt;=$E143,VLOOKUP($C143,Input!$A$8:$HV$39,MATCH(LK$21,Input!$A$6:$HV$6,0),FALSE)/$G143*$F143,0))*$D143</f>
        <v>0</v>
      </c>
      <c r="LL143" s="1">
        <f>IF($E143+$I143+$D$7&lt;=LL$22,0,IF(LL$22-$D$7&gt;=$E143,VLOOKUP($C143,Input!$A$8:$HV$39,MATCH(LL$21,Input!$A$6:$HV$6,0),FALSE)/$G143*$F143,0))*$D143</f>
        <v>0</v>
      </c>
      <c r="LM143" s="1">
        <f>IF($E143+$I143+$D$7&lt;=LM$22,0,IF(LM$22-$D$7&gt;=$E143,VLOOKUP($C143,Input!$A$8:$HV$39,MATCH(LM$21,Input!$A$6:$HV$6,0),FALSE)/$G143*$F143,0))*$D143</f>
        <v>0</v>
      </c>
      <c r="LN143" s="1">
        <f>IF($E143+$I143+$D$7&lt;=LN$22,0,IF(LN$22-$D$7&gt;=$E143,VLOOKUP($C143,Input!$A$8:$HV$39,MATCH(LN$21,Input!$A$6:$HV$6,0),FALSE)/$G143*$F143,0))*$D143</f>
        <v>0</v>
      </c>
      <c r="LO143" s="1">
        <f>IF($E143+$I143+$D$7&lt;=LO$22,0,IF(LO$22-$D$7&gt;=$E143,VLOOKUP($C143,Input!$A$8:$HV$39,MATCH(LO$21,Input!$A$6:$HV$6,0),FALSE)/$G143*$F143,0))*$D143</f>
        <v>0</v>
      </c>
      <c r="LP143" s="1">
        <f>IF($E143+$I143+$D$7&lt;=LP$22,0,IF(LP$22-$D$7&gt;=$E143,VLOOKUP($C143,Input!$A$8:$HV$39,MATCH(LP$21,Input!$A$6:$HV$6,0),FALSE)/$G143*$F143,0))*$D143</f>
        <v>0</v>
      </c>
      <c r="LQ143" s="1">
        <f>IF($E143+$I143+$D$7&lt;=LQ$22,0,IF(LQ$22-$D$7&gt;=$E143,VLOOKUP($C143,Input!$A$8:$HV$39,MATCH(LQ$21,Input!$A$6:$HV$6,0),FALSE)/$G143*$F143,0))*$D143</f>
        <v>0</v>
      </c>
      <c r="LR143" s="1">
        <f>IF($E143+$I143+$D$7&lt;=LR$22,0,IF(LR$22-$D$7&gt;=$E143,VLOOKUP($C143,Input!$A$8:$HV$39,MATCH(LR$21,Input!$A$6:$HV$6,0),FALSE)/$G143*$F143,0))*$D143</f>
        <v>0</v>
      </c>
      <c r="LS143" s="1">
        <f>IF($E143+$I143+$D$7&lt;=LS$22,0,IF(LS$22-$D$7&gt;=$E143,VLOOKUP($C143,Input!$A$8:$HV$39,MATCH(LS$21,Input!$A$6:$HV$6,0),FALSE)/$G143*$F143,0))*$D143</f>
        <v>0</v>
      </c>
      <c r="LT143" s="1">
        <f>IF($E143+$I143+$D$7&lt;=LT$22,0,IF(LT$22-$D$7&gt;=$E143,VLOOKUP($C143,Input!$A$8:$HV$39,MATCH(LT$21,Input!$A$6:$HV$6,0),FALSE)/$G143*$F143,0))*$D143</f>
        <v>0</v>
      </c>
      <c r="LU143" s="1">
        <f>IF($E143+$I143+$D$7&lt;=LU$22,0,IF(LU$22-$D$7&gt;=$E143,VLOOKUP($C143,Input!$A$8:$HV$39,MATCH(LU$21,Input!$A$6:$HV$6,0),FALSE)/$G143*$F143,0))*$D143</f>
        <v>0</v>
      </c>
      <c r="LV143" s="1">
        <f>IF($E143+$I143+$D$7&lt;=LV$22,0,IF(LV$22-$D$7&gt;=$E143,VLOOKUP($C143,Input!$A$8:$HV$39,MATCH(LV$21,Input!$A$6:$HV$6,0),FALSE)/$G143*$F143,0))*$D143</f>
        <v>0</v>
      </c>
      <c r="LW143" s="1">
        <f>IF($E143+$I143+$D$7&lt;=LW$22,0,IF(LW$22-$D$7&gt;=$E143,VLOOKUP($C143,Input!$A$8:$HV$39,MATCH(LW$21,Input!$A$6:$HV$6,0),FALSE)/$G143*$F143,0))*$D143</f>
        <v>0</v>
      </c>
      <c r="LX143" s="1">
        <f>IF($E143+$I143+$D$7&lt;=LX$22,0,IF(LX$22-$D$7&gt;=$E143,VLOOKUP($C143,Input!$A$8:$HV$39,MATCH(LX$21,Input!$A$6:$HV$6,0),FALSE)/$G143*$F143,0))*$D143</f>
        <v>0</v>
      </c>
      <c r="LY143" s="1">
        <f>IF($E143+$I143+$D$7&lt;=LY$22,0,IF(LY$22-$D$7&gt;=$E143,VLOOKUP($C143,Input!$A$8:$HV$39,MATCH(LY$21,Input!$A$6:$HV$6,0),FALSE)/$G143*$F143,0))*$D143</f>
        <v>0</v>
      </c>
      <c r="LZ143" s="1">
        <f>IF($E143+$I143+$D$7&lt;=LZ$22,0,IF(LZ$22-$D$7&gt;=$E143,VLOOKUP($C143,Input!$A$8:$HV$39,MATCH(LZ$21,Input!$A$6:$HV$6,0),FALSE)/$G143*$F143,0))*$D143</f>
        <v>0</v>
      </c>
      <c r="MA143" s="1">
        <f>IF($E143+$I143+$D$7&lt;=MA$22,0,IF(MA$22-$D$7&gt;=$E143,VLOOKUP($C143,Input!$A$8:$HV$39,MATCH(MA$21,Input!$A$6:$HV$6,0),FALSE)/$G143*$F143,0))*$D143</f>
        <v>0</v>
      </c>
      <c r="MB143" s="1">
        <f>IF($E143+$I143+$D$7&lt;=MB$22,0,IF(MB$22-$D$7&gt;=$E143,VLOOKUP($C143,Input!$A$8:$HV$39,MATCH(MB$21,Input!$A$6:$HV$6,0),FALSE)/$G143*$F143,0))*$D143</f>
        <v>2436754.3135902844</v>
      </c>
      <c r="MC143" s="1">
        <f>IF($E143+$I143+$D$7&lt;=MC$22,0,IF(MC$22-$D$7&gt;=$E143,VLOOKUP($C143,Input!$A$8:$HV$39,MATCH(MC$21,Input!$A$6:$HV$6,0),FALSE)/$G143*$F143,0))*$D143</f>
        <v>2420779.9544957648</v>
      </c>
      <c r="MD143" s="1">
        <f>IF($E143+$I143+$D$7&lt;=MD$22,0,IF(MD$22-$D$7&gt;=$E143,VLOOKUP($C143,Input!$A$8:$HV$39,MATCH(MD$21,Input!$A$6:$HV$6,0),FALSE)/$G143*$F143,0))*$D143</f>
        <v>2408839.3228353905</v>
      </c>
      <c r="ME143" s="1">
        <f>IF($E143+$I143+$D$7&lt;=ME$22,0,IF(ME$22-$D$7&gt;=$E143,VLOOKUP($C143,Input!$A$8:$HV$39,MATCH(ME$21,Input!$A$6:$HV$6,0),FALSE)/$G143*$F143,0))*$D143</f>
        <v>2405839.9102008874</v>
      </c>
      <c r="MF143" s="1">
        <f>IF($E143+$I143+$D$7&lt;=MF$22,0,IF(MF$22-$D$7&gt;=$E143,VLOOKUP($C143,Input!$A$8:$HV$39,MATCH(MF$21,Input!$A$6:$HV$6,0),FALSE)/$G143*$F143,0))*$D143</f>
        <v>2403557.3404242001</v>
      </c>
      <c r="MG143" s="1">
        <f>IF($E143+$I143+$D$7&lt;=MG$22,0,IF(MG$22-$D$7&gt;=$E143,VLOOKUP($C143,Input!$A$8:$HV$39,MATCH(MG$21,Input!$A$6:$HV$6,0),FALSE)/$G143*$F143,0))*$D143</f>
        <v>2390563.3876716378</v>
      </c>
      <c r="MH143" s="1">
        <f>IF($E143+$I143+$D$7&lt;=MH$22,0,IF(MH$22-$D$7&gt;=$E143,VLOOKUP($C143,Input!$A$8:$HV$39,MATCH(MH$21,Input!$A$6:$HV$6,0),FALSE)/$G143*$F143,0))*$D143</f>
        <v>2379022.7954903063</v>
      </c>
      <c r="MI143" s="1">
        <f>IF($E143+$I143+$D$7&lt;=MI$22,0,IF(MI$22-$D$7&gt;=$E143,VLOOKUP($C143,Input!$A$8:$HV$39,MATCH(MI$21,Input!$A$6:$HV$6,0),FALSE)/$G143*$F143,0))*$D143</f>
        <v>2371318.1315880292</v>
      </c>
      <c r="MJ143" s="1">
        <f>IF($E143+$I143+$D$7&lt;=MJ$22,0,IF(MJ$22-$D$7&gt;=$E143,VLOOKUP($C143,Input!$A$8:$HV$39,MATCH(MJ$21,Input!$A$6:$HV$6,0),FALSE)/$G143*$F143,0))*$D143</f>
        <v>2358239.8921361095</v>
      </c>
      <c r="MK143" s="1">
        <f>IF($E143+$I143+$D$7&lt;=MK$22,0,IF(MK$22-$D$7&gt;=$E143,VLOOKUP($C143,Input!$A$8:$HV$39,MATCH(MK$21,Input!$A$6:$HV$6,0),FALSE)/$G143*$F143,0))*$D143</f>
        <v>2349585.9164511058</v>
      </c>
      <c r="ML143" s="1">
        <f>IF($E143+$I143+$D$7&lt;=ML$22,0,IF(ML$22-$D$7&gt;=$E143,VLOOKUP($C143,Input!$A$8:$HV$39,MATCH(ML$21,Input!$A$6:$HV$6,0),FALSE)/$G143*$F143,0))*$D143</f>
        <v>2339421.6568262405</v>
      </c>
      <c r="MM143" s="1">
        <f>IF($E143+$I143+$D$7&lt;=MM$22,0,IF(MM$22-$D$7&gt;=$E143,VLOOKUP($C143,Input!$A$8:$HV$39,MATCH(MM$21,Input!$A$6:$HV$6,0),FALSE)/$G143*$F143,0))*$D143</f>
        <v>2328698.4307334018</v>
      </c>
      <c r="MN143" s="1">
        <f>IF($E143+$I143+$D$7&lt;=MN$22,0,IF(MN$22-$D$7&gt;=$E143,VLOOKUP($C143,Input!$A$8:$HV$39,MATCH(MN$21,Input!$A$6:$HV$6,0),FALSE)/$G143*$F143,0))*$D143</f>
        <v>2317994.9272506684</v>
      </c>
      <c r="MO143" s="1">
        <f>IF($E143+$I143+$D$7&lt;=MO$22,0,IF(MO$22-$D$7&gt;=$E143,VLOOKUP($C143,Input!$A$8:$HV$39,MATCH(MO$21,Input!$A$6:$HV$6,0),FALSE)/$G143*$F143,0))*$D143</f>
        <v>2309691.4696241794</v>
      </c>
      <c r="MP143" s="1">
        <f>IF($E143+$I143+$D$7&lt;=MP$22,0,IF(MP$22-$D$7&gt;=$E143,VLOOKUP($C143,Input!$A$8:$HV$39,MATCH(MP$21,Input!$A$6:$HV$6,0),FALSE)/$G143*$F143,0))*$D143</f>
        <v>0</v>
      </c>
      <c r="MQ143" s="1">
        <f>IF($E143+$I143+$D$7&lt;=MQ$22,0,IF(MQ$22-$D$7&gt;=$E143,VLOOKUP($C143,Input!$A$8:$HV$39,MATCH(MQ$21,Input!$A$6:$HV$6,0),FALSE)/$G143*$F143,0))*$D143</f>
        <v>0</v>
      </c>
      <c r="MR143" s="1">
        <f>IF($E143+$I143+$D$7&lt;=MR$22,0,IF(MR$22-$D$7&gt;=$E143,VLOOKUP($C143,Input!$A$8:$HV$39,MATCH(MR$21,Input!$A$6:$HV$6,0),FALSE)/$G143*$F143,0))*$D143</f>
        <v>0</v>
      </c>
      <c r="MS143" s="1">
        <f>IF($E143+$I143+$D$7&lt;=MS$22,0,IF(MS$22-$D$7&gt;=$E143,VLOOKUP($C143,Input!$A$8:$HV$39,MATCH(MS$21,Input!$A$6:$HV$6,0),FALSE)/$G143*$F143,0))*$D143</f>
        <v>0</v>
      </c>
      <c r="MT143" s="1">
        <f>IF($E143+$I143+$D$7&lt;=MT$22,0,IF(MT$22-$D$7&gt;=$E143,VLOOKUP($C143,Input!$A$8:$HV$39,MATCH(MT$21,Input!$A$6:$HV$6,0),FALSE)/$G143*$F143,0))*$D143</f>
        <v>0</v>
      </c>
      <c r="MU143" s="1">
        <f>IF($E143+$I143+$D$7&lt;=MU$22,0,IF(MU$22-$D$7&gt;=$E143,VLOOKUP($C143,Input!$A$8:$HV$39,MATCH(MU$21,Input!$A$6:$HV$6,0),FALSE)/$G143*$F143,0))*$D143</f>
        <v>0</v>
      </c>
      <c r="MV143" s="1">
        <f>IF($E143+$I143+$D$7&lt;=MV$22,0,IF(MV$22-$D$7&gt;=$E143,VLOOKUP($C143,Input!$A$8:$HV$39,MATCH(MV$21,Input!$A$6:$HV$6,0),FALSE)/$G143*$F143,0))*$D143</f>
        <v>0</v>
      </c>
      <c r="MW143" s="1">
        <f>IF($E143+$I143+$D$7&lt;=MW$22,0,IF(MW$22-$D$7&gt;=$E143,VLOOKUP($C143,Input!$A$8:$HV$39,MATCH(MW$21,Input!$A$6:$HV$6,0),FALSE)/$G143*$F143,0))*$D143</f>
        <v>0</v>
      </c>
      <c r="MX143" s="1">
        <f>IF($E143+$I143+$D$7&lt;=MX$22,0,IF(MX$22-$D$7&gt;=$E143,VLOOKUP($C143,Input!$A$8:$HV$39,MATCH(MX$21,Input!$A$6:$HV$6,0),FALSE)/$G143*$F143,0))*$D143</f>
        <v>0</v>
      </c>
      <c r="MZ143" t="str">
        <f>VLOOKUP($C143,Input!$A$8:$HV$39,MATCH(MZ$21,Input!$A$6:$HV$6,0),FALSE)</f>
        <v>Electricity LCFS Credit ($/kWh)</v>
      </c>
      <c r="NA143" s="1">
        <f>IF($E143+$I143+$D$7&lt;=NA$22,0,IF(NA$22-$D$7&gt;=$E143,-VLOOKUP($C143,Input!$A$8:$HV$39,MATCH(NA$21,Input!$A$6:$HV$6,0),FALSE)/$G143*$F143,0))*$D143*$G$4/100</f>
        <v>0</v>
      </c>
      <c r="NB143" s="1">
        <f>IF($E143+$I143+$D$7&lt;=NB$22,0,IF(NB$22-$D$7&gt;=$E143,-VLOOKUP($C143,Input!$A$8:$HV$39,MATCH(NB$21,Input!$A$6:$HV$6,0),FALSE)/$G143*$F143,0))*$D143*$G$4/100</f>
        <v>0</v>
      </c>
      <c r="NC143" s="1">
        <f>IF($E143+$I143+$D$7&lt;=NC$22,0,IF(NC$22-$D$7&gt;=$E143,-VLOOKUP($C143,Input!$A$8:$HV$39,MATCH(NC$21,Input!$A$6:$HV$6,0),FALSE)/$G143*$F143,0))*$D143*$G$4/100</f>
        <v>0</v>
      </c>
      <c r="ND143" s="1">
        <f>IF($E143+$I143+$D$7&lt;=ND$22,0,IF(ND$22-$D$7&gt;=$E143,-VLOOKUP($C143,Input!$A$8:$HV$39,MATCH(ND$21,Input!$A$6:$HV$6,0),FALSE)/$G143*$F143,0))*$D143*$G$4/100</f>
        <v>0</v>
      </c>
      <c r="NE143" s="1">
        <f>IF($E143+$I143+$D$7&lt;=NE$22,0,IF(NE$22-$D$7&gt;=$E143,-VLOOKUP($C143,Input!$A$8:$HV$39,MATCH(NE$21,Input!$A$6:$HV$6,0),FALSE)/$G143*$F143,0))*$D143*$G$4/100</f>
        <v>0</v>
      </c>
      <c r="NF143" s="1">
        <f>IF($E143+$I143+$D$7&lt;=NF$22,0,IF(NF$22-$D$7&gt;=$E143,-VLOOKUP($C143,Input!$A$8:$HV$39,MATCH(NF$21,Input!$A$6:$HV$6,0),FALSE)/$G143*$F143,0))*$D143*$G$4/100</f>
        <v>0</v>
      </c>
      <c r="NG143" s="1">
        <f>IF($E143+$I143+$D$7&lt;=NG$22,0,IF(NG$22-$D$7&gt;=$E143,-VLOOKUP($C143,Input!$A$8:$HV$39,MATCH(NG$21,Input!$A$6:$HV$6,0),FALSE)/$G143*$F143,0))*$D143*$G$4/100</f>
        <v>0</v>
      </c>
      <c r="NH143" s="1">
        <f>IF($E143+$I143+$D$7&lt;=NH$22,0,IF(NH$22-$D$7&gt;=$E143,-VLOOKUP($C143,Input!$A$8:$HV$39,MATCH(NH$21,Input!$A$6:$HV$6,0),FALSE)/$G143*$F143,0))*$D143*$G$4/100</f>
        <v>0</v>
      </c>
      <c r="NI143" s="1">
        <f>IF($E143+$I143+$D$7&lt;=NI$22,0,IF(NI$22-$D$7&gt;=$E143,-VLOOKUP($C143,Input!$A$8:$HV$39,MATCH(NI$21,Input!$A$6:$HV$6,0),FALSE)/$G143*$F143,0))*$D143*$G$4/100</f>
        <v>0</v>
      </c>
      <c r="NJ143" s="1">
        <f>IF($E143+$I143+$D$7&lt;=NJ$22,0,IF(NJ$22-$D$7&gt;=$E143,-VLOOKUP($C143,Input!$A$8:$HV$39,MATCH(NJ$21,Input!$A$6:$HV$6,0),FALSE)/$G143*$F143,0))*$D143*$G$4/100</f>
        <v>0</v>
      </c>
      <c r="NK143" s="1">
        <f>IF($E143+$I143+$D$7&lt;=NK$22,0,IF(NK$22-$D$7&gt;=$E143,-VLOOKUP($C143,Input!$A$8:$HV$39,MATCH(NK$21,Input!$A$6:$HV$6,0),FALSE)/$G143*$F143,0))*$D143*$G$4/100</f>
        <v>0</v>
      </c>
      <c r="NL143" s="1">
        <f>IF($E143+$I143+$D$7&lt;=NL$22,0,IF(NL$22-$D$7&gt;=$E143,-VLOOKUP($C143,Input!$A$8:$HV$39,MATCH(NL$21,Input!$A$6:$HV$6,0),FALSE)/$G143*$F143,0))*$D143*$G$4/100</f>
        <v>0</v>
      </c>
      <c r="NM143" s="1">
        <f>IF($E143+$I143+$D$7&lt;=NM$22,0,IF(NM$22-$D$7&gt;=$E143,-VLOOKUP($C143,Input!$A$8:$HV$39,MATCH(NM$21,Input!$A$6:$HV$6,0),FALSE)/$G143*$F143,0))*$D143*$G$4/100</f>
        <v>-1985584.6483200002</v>
      </c>
      <c r="NN143" s="1">
        <f>IF($E143+$I143+$D$7&lt;=NN$22,0,IF(NN$22-$D$7&gt;=$E143,-VLOOKUP($C143,Input!$A$8:$HV$39,MATCH(NN$21,Input!$A$6:$HV$6,0),FALSE)/$G143*$F143,0))*$D143*$G$4/100</f>
        <v>-1985584.6483200002</v>
      </c>
      <c r="NO143" s="1">
        <f>IF($E143+$I143+$D$7&lt;=NO$22,0,IF(NO$22-$D$7&gt;=$E143,-VLOOKUP($C143,Input!$A$8:$HV$39,MATCH(NO$21,Input!$A$6:$HV$6,0),FALSE)/$G143*$F143,0))*$D143*$G$4/100</f>
        <v>-1985584.6483200002</v>
      </c>
      <c r="NP143" s="1">
        <f>IF($E143+$I143+$D$7&lt;=NP$22,0,IF(NP$22-$D$7&gt;=$E143,-VLOOKUP($C143,Input!$A$8:$HV$39,MATCH(NP$21,Input!$A$6:$HV$6,0),FALSE)/$G143*$F143,0))*$D143*$G$4/100</f>
        <v>-1985584.6483200002</v>
      </c>
      <c r="NQ143" s="1">
        <f>IF($E143+$I143+$D$7&lt;=NQ$22,0,IF(NQ$22-$D$7&gt;=$E143,-VLOOKUP($C143,Input!$A$8:$HV$39,MATCH(NQ$21,Input!$A$6:$HV$6,0),FALSE)/$G143*$F143,0))*$D143*$G$4/100</f>
        <v>-1985584.6483200002</v>
      </c>
      <c r="NR143" s="1">
        <f>IF($E143+$I143+$D$7&lt;=NR$22,0,IF(NR$22-$D$7&gt;=$E143,-VLOOKUP($C143,Input!$A$8:$HV$39,MATCH(NR$21,Input!$A$6:$HV$6,0),FALSE)/$G143*$F143,0))*$D143*$G$4/100</f>
        <v>-1985584.6483200002</v>
      </c>
      <c r="NS143" s="1">
        <f>IF($E143+$I143+$D$7&lt;=NS$22,0,IF(NS$22-$D$7&gt;=$E143,-VLOOKUP($C143,Input!$A$8:$HV$39,MATCH(NS$21,Input!$A$6:$HV$6,0),FALSE)/$G143*$F143,0))*$D143*$G$4/100</f>
        <v>-1985584.6483200002</v>
      </c>
      <c r="NT143" s="1">
        <f>IF($E143+$I143+$D$7&lt;=NT$22,0,IF(NT$22-$D$7&gt;=$E143,-VLOOKUP($C143,Input!$A$8:$HV$39,MATCH(NT$21,Input!$A$6:$HV$6,0),FALSE)/$G143*$F143,0))*$D143*$G$4/100</f>
        <v>-1985584.6483200002</v>
      </c>
      <c r="NU143" s="1">
        <f>IF($E143+$I143+$D$7&lt;=NU$22,0,IF(NU$22-$D$7&gt;=$E143,-VLOOKUP($C143,Input!$A$8:$HV$39,MATCH(NU$21,Input!$A$6:$HV$6,0),FALSE)/$G143*$F143,0))*$D143*$G$4/100</f>
        <v>-1985584.6483200002</v>
      </c>
      <c r="NV143" s="1">
        <f>IF($E143+$I143+$D$7&lt;=NV$22,0,IF(NV$22-$D$7&gt;=$E143,-VLOOKUP($C143,Input!$A$8:$HV$39,MATCH(NV$21,Input!$A$6:$HV$6,0),FALSE)/$G143*$F143,0))*$D143*$G$4/100</f>
        <v>-1985584.6483200002</v>
      </c>
      <c r="NW143" s="1">
        <f>IF($E143+$I143+$D$7&lt;=NW$22,0,IF(NW$22-$D$7&gt;=$E143,-VLOOKUP($C143,Input!$A$8:$HV$39,MATCH(NW$21,Input!$A$6:$HV$6,0),FALSE)/$G143*$F143,0))*$D143*$G$4/100</f>
        <v>-1985584.6483200002</v>
      </c>
      <c r="NX143" s="1">
        <f>IF($E143+$I143+$D$7&lt;=NX$22,0,IF(NX$22-$D$7&gt;=$E143,-VLOOKUP($C143,Input!$A$8:$HV$39,MATCH(NX$21,Input!$A$6:$HV$6,0),FALSE)/$G143*$F143,0))*$D143*$G$4/100</f>
        <v>-1985584.6483200002</v>
      </c>
      <c r="NY143" s="1">
        <f>IF($E143+$I143+$D$7&lt;=NY$22,0,IF(NY$22-$D$7&gt;=$E143,-VLOOKUP($C143,Input!$A$8:$HV$39,MATCH(NY$21,Input!$A$6:$HV$6,0),FALSE)/$G143*$F143,0))*$D143*$G$4/100</f>
        <v>-1985584.6483200002</v>
      </c>
      <c r="NZ143" s="1">
        <f>IF($E143+$I143+$D$7&lt;=NZ$22,0,IF(NZ$22-$D$7&gt;=$E143,-VLOOKUP($C143,Input!$A$8:$HV$39,MATCH(NZ$21,Input!$A$6:$HV$6,0),FALSE)/$G143*$F143,0))*$D143*$G$4/100</f>
        <v>-1985584.6483200002</v>
      </c>
      <c r="OA143" s="1">
        <f>IF($E143+$I143+$D$7&lt;=OA$22,0,IF(OA$22-$D$7&gt;=$E143,-VLOOKUP($C143,Input!$A$8:$HV$39,MATCH(OA$21,Input!$A$6:$HV$6,0),FALSE)/$G143*$F143,0))*$D143*$G$4/100</f>
        <v>0</v>
      </c>
      <c r="OB143" s="1">
        <f>IF($E143+$I143+$D$7&lt;=OB$22,0,IF(OB$22-$D$7&gt;=$E143,-VLOOKUP($C143,Input!$A$8:$HV$39,MATCH(OB$21,Input!$A$6:$HV$6,0),FALSE)/$G143*$F143,0))*$D143*$G$4/100</f>
        <v>0</v>
      </c>
      <c r="OC143" s="1">
        <f>IF($E143+$I143+$D$7&lt;=OC$22,0,IF(OC$22-$D$7&gt;=$E143,-VLOOKUP($C143,Input!$A$8:$HV$39,MATCH(OC$21,Input!$A$6:$HV$6,0),FALSE)/$G143*$F143,0))*$D143*$G$4/100</f>
        <v>0</v>
      </c>
      <c r="OD143" s="1">
        <f>IF($E143+$I143+$D$7&lt;=OD$22,0,IF(OD$22-$D$7&gt;=$E143,-VLOOKUP($C143,Input!$A$8:$HV$39,MATCH(OD$21,Input!$A$6:$HV$6,0),FALSE)/$G143*$F143,0))*$D143*$G$4/100</f>
        <v>0</v>
      </c>
      <c r="OE143" s="1">
        <f>IF($E143+$I143+$D$7&lt;=OE$22,0,IF(OE$22-$D$7&gt;=$E143,-VLOOKUP($C143,Input!$A$8:$HV$39,MATCH(OE$21,Input!$A$6:$HV$6,0),FALSE)/$G143*$F143,0))*$D143*$G$4/100</f>
        <v>0</v>
      </c>
      <c r="OF143" s="1">
        <f>IF($E143+$I143+$D$7&lt;=OF$22,0,IF(OF$22-$D$7&gt;=$E143,-VLOOKUP($C143,Input!$A$8:$HV$39,MATCH(OF$21,Input!$A$6:$HV$6,0),FALSE)/$G143*$F143,0))*$D143*$G$4/100</f>
        <v>0</v>
      </c>
      <c r="OG143" s="1">
        <f>IF($E143+$I143+$D$7&lt;=OG$22,0,IF(OG$22-$D$7&gt;=$E143,-VLOOKUP($C143,Input!$A$8:$HV$39,MATCH(OG$21,Input!$A$6:$HV$6,0),FALSE)/$G143*$F143,0))*$D143*$G$4/100</f>
        <v>0</v>
      </c>
      <c r="OH143" s="1">
        <f>IF($E143+$I143+$D$7&lt;=OH$22,0,IF(OH$22-$D$7&gt;=$E143,-VLOOKUP($C143,Input!$A$8:$HV$39,MATCH(OH$21,Input!$A$6:$HV$6,0),FALSE)/$G143*$F143,0))*$D143*$G$4/100</f>
        <v>0</v>
      </c>
      <c r="OI143" s="1">
        <f>IF($E143+$I143+$D$7&lt;=OI$22,0,IF(OI$22-$D$7&gt;=$E143,-VLOOKUP($C143,Input!$A$8:$HV$39,MATCH(OI$21,Input!$A$6:$HV$6,0),FALSE)/$G143*$F143,0))*$D143*$G$4/100</f>
        <v>0</v>
      </c>
      <c r="OK143" t="str">
        <f>VLOOKUP($C143,Input!$A$8:$HW$39,MATCH(OK$21,Input!$A$6:$HW$6,0),FALSE)</f>
        <v>Charger Inspection Maint ($/year)</v>
      </c>
      <c r="OL143" s="1">
        <f>IF($E143+$I143+$D$7&lt;=OL$22,0,IF(OL$22-$D$7&gt;=$E143,IF(COUNTIF($KZ143:LP143,"&gt;0")&gt;0,VLOOKUP($C143,Input!$A$8:$HV$21,MATCH($OK$21+COUNTIF($KZ143:LP143,"&gt;0"),Input!$A$6:$HV$6,0),FALSE),0),0))*$D143</f>
        <v>0</v>
      </c>
      <c r="OM143" s="1">
        <f>IF($E143+$I143+$D$7&lt;=OM$22,0,IF(OM$22-$D$7&gt;=$E143,IF(COUNTIF($KZ143:LQ143,"&gt;0")&gt;0,VLOOKUP($C143,Input!$A$8:$HV$21,MATCH($OK$21+COUNTIF($KZ143:LQ143,"&gt;0"),Input!$A$6:$HV$6,0),FALSE),0),0))*$D143</f>
        <v>0</v>
      </c>
      <c r="ON143" s="1">
        <f>IF($E143+$I143+$D$7&lt;=ON$22,0,IF(ON$22-$D$7&gt;=$E143,IF(COUNTIF($KZ143:LR143,"&gt;0")&gt;0,VLOOKUP($C143,Input!$A$8:$HV$21,MATCH($OK$21+COUNTIF($KZ143:LR143,"&gt;0"),Input!$A$6:$HV$6,0),FALSE),0),0))*$D143</f>
        <v>0</v>
      </c>
      <c r="OO143" s="1">
        <f>IF($E143+$I143+$D$7&lt;=OO$22,0,IF(OO$22-$D$7&gt;=$E143,IF(COUNTIF($KZ143:LS143,"&gt;0")&gt;0,VLOOKUP($C143,Input!$A$8:$HV$21,MATCH($OK$21+COUNTIF($KZ143:LS143,"&gt;0"),Input!$A$6:$HV$6,0),FALSE),0),0))*$D143</f>
        <v>0</v>
      </c>
      <c r="OP143" s="1">
        <f>IF($E143+$I143+$D$7&lt;=OP$22,0,IF(OP$22-$D$7&gt;=$E143,IF(COUNTIF($KZ143:LT143,"&gt;0")&gt;0,VLOOKUP($C143,Input!$A$8:$HV$21,MATCH($OK$21+COUNTIF($KZ143:LT143,"&gt;0"),Input!$A$6:$HV$6,0),FALSE),0),0))*$D143</f>
        <v>0</v>
      </c>
      <c r="OQ143" s="1">
        <f>IF($E143+$I143+$D$7&lt;=OQ$22,0,IF(OQ$22-$D$7&gt;=$E143,IF(COUNTIF($KZ143:LU143,"&gt;0")&gt;0,VLOOKUP($C143,Input!$A$8:$HV$21,MATCH($OK$21+COUNTIF($KZ143:LU143,"&gt;0"),Input!$A$6:$HV$6,0),FALSE),0),0))*$D143</f>
        <v>0</v>
      </c>
      <c r="OR143" s="1">
        <f>IF($E143+$I143+$D$7&lt;=OR$22,0,IF(OR$22-$D$7&gt;=$E143,IF(COUNTIF($KZ143:LV143,"&gt;0")&gt;0,VLOOKUP($C143,Input!$A$8:$HV$21,MATCH($OK$21+COUNTIF($KZ143:LV143,"&gt;0"),Input!$A$6:$HV$6,0),FALSE),0),0))*$D143</f>
        <v>0</v>
      </c>
      <c r="OS143" s="1">
        <f>IF($E143+$I143+$D$7&lt;=OS$22,0,IF(OS$22-$D$7&gt;=$E143,IF(COUNTIF($KZ143:LW143,"&gt;0")&gt;0,VLOOKUP($C143,Input!$A$8:$HV$21,MATCH($OK$21+COUNTIF($KZ143:LW143,"&gt;0"),Input!$A$6:$HV$6,0),FALSE),0),0))*$D143</f>
        <v>0</v>
      </c>
      <c r="OT143" s="1">
        <f>IF($E143+$I143+$D$7&lt;=OT$22,0,IF(OT$22-$D$7&gt;=$E143,IF(COUNTIF($KZ143:LX143,"&gt;0")&gt;0,VLOOKUP($C143,Input!$A$8:$HV$21,MATCH($OK$21+COUNTIF($KZ143:LX143,"&gt;0"),Input!$A$6:$HV$6,0),FALSE),0),0))*$D143</f>
        <v>0</v>
      </c>
      <c r="OU143" s="1">
        <f>IF($E143+$I143+$D$7&lt;=OU$22,0,IF(OU$22-$D$7&gt;=$E143,IF(COUNTIF($KZ143:LY143,"&gt;0")&gt;0,VLOOKUP($C143,Input!$A$8:$HV$21,MATCH($OK$21+COUNTIF($KZ143:LY143,"&gt;0"),Input!$A$6:$HV$6,0),FALSE),0),0))*$D143</f>
        <v>0</v>
      </c>
      <c r="OV143" s="1">
        <f>IF($E143+$I143+$D$7&lt;=OV$22,0,IF(OV$22-$D$7&gt;=$E143,IF(COUNTIF($KZ143:LZ143,"&gt;0")&gt;0,VLOOKUP($C143,Input!$A$8:$HV$21,MATCH($OK$21+COUNTIF($KZ143:LZ143,"&gt;0"),Input!$A$6:$HV$6,0),FALSE),0),0))*$D143</f>
        <v>0</v>
      </c>
      <c r="OW143" s="1">
        <f>IF($E143+$I143+$D$7&lt;=OW$22,0,IF(OW$22-$D$7&gt;=$E143,IF(COUNTIF($KZ143:MA143,"&gt;0")&gt;0,VLOOKUP($C143,Input!$A$8:$HV$21,MATCH($OK$21+COUNTIF($KZ143:MA143,"&gt;0"),Input!$A$6:$HV$6,0),FALSE),0),0))*$D143</f>
        <v>0</v>
      </c>
      <c r="OX143" s="1">
        <f>IF($E143+$I143+$D$7&lt;=OX$22,0,IF(OX$22-$D$7&gt;=$E143,IF(COUNTIF($KZ143:MB143,"&gt;0")&gt;0,VLOOKUP($C143,Input!$A$8:$HV$21,MATCH($OK$21+COUNTIF($KZ143:MB143,"&gt;0"),Input!$A$6:$HV$6,0),FALSE),0),0))*$D143</f>
        <v>117000</v>
      </c>
      <c r="OY143" s="1">
        <f>IF($E143+$I143+$D$7&lt;=OY$22,0,IF(OY$22-$D$7&gt;=$E143,IF(COUNTIF($KZ143:MC143,"&gt;0")&gt;0,VLOOKUP($C143,Input!$A$8:$HV$21,MATCH($OK$21+COUNTIF($KZ143:MC143,"&gt;0"),Input!$A$6:$HV$6,0),FALSE),0),0))*$D143</f>
        <v>117000</v>
      </c>
      <c r="OZ143" s="1">
        <f>IF($E143+$I143+$D$7&lt;=OZ$22,0,IF(OZ$22-$D$7&gt;=$E143,IF(COUNTIF($KZ143:MD143,"&gt;0")&gt;0,VLOOKUP($C143,Input!$A$8:$HV$21,MATCH($OK$21+COUNTIF($KZ143:MD143,"&gt;0"),Input!$A$6:$HV$6,0),FALSE),0),0))*$D143</f>
        <v>117000</v>
      </c>
      <c r="PA143" s="1">
        <f>IF($E143+$I143+$D$7&lt;=PA$22,0,IF(PA$22-$D$7&gt;=$E143,IF(COUNTIF($KZ143:ME143,"&gt;0")&gt;0,VLOOKUP($C143,Input!$A$8:$HV$21,MATCH($OK$21+COUNTIF($KZ143:ME143,"&gt;0"),Input!$A$6:$HV$6,0),FALSE),0),0))*$D143</f>
        <v>117000</v>
      </c>
      <c r="PB143" s="1">
        <f>IF($E143+$I143+$D$7&lt;=PB$22,0,IF(PB$22-$D$7&gt;=$E143,IF(COUNTIF($KZ143:MF143,"&gt;0")&gt;0,VLOOKUP($C143,Input!$A$8:$HV$21,MATCH($OK$21+COUNTIF($KZ143:MF143,"&gt;0"),Input!$A$6:$HV$6,0),FALSE),0),0))*$D143</f>
        <v>117000</v>
      </c>
      <c r="PC143" s="1">
        <f>IF($E143+$I143+$D$7&lt;=PC$22,0,IF(PC$22-$D$7&gt;=$E143,IF(COUNTIF($KZ143:MG143,"&gt;0")&gt;0,VLOOKUP($C143,Input!$A$8:$HV$21,MATCH($OK$21+COUNTIF($KZ143:MG143,"&gt;0"),Input!$A$6:$HV$6,0),FALSE),0),0))*$D143</f>
        <v>117000</v>
      </c>
      <c r="PD143" s="1">
        <f>IF($E143+$I143+$D$7&lt;=PD$22,0,IF(PD$22-$D$7&gt;=$E143,IF(COUNTIF($KZ143:MH143,"&gt;0")&gt;0,VLOOKUP($C143,Input!$A$8:$HV$21,MATCH($OK$21+COUNTIF($KZ143:MH143,"&gt;0"),Input!$A$6:$HV$6,0),FALSE),0),0))*$D143</f>
        <v>117000</v>
      </c>
      <c r="PE143" s="1">
        <f>IF($E143+$I143+$D$7&lt;=PE$22,0,IF(PE$22-$D$7&gt;=$E143,IF(COUNTIF($KZ143:MI143,"&gt;0")&gt;0,VLOOKUP($C143,Input!$A$8:$HV$21,MATCH($OK$21+COUNTIF($KZ143:MI143,"&gt;0"),Input!$A$6:$HV$6,0),FALSE),0),0))*$D143</f>
        <v>117000</v>
      </c>
      <c r="PF143" s="1">
        <f>IF($E143+$I143+$D$7&lt;=PF$22,0,IF(PF$22-$D$7&gt;=$E143,IF(COUNTIF($KZ143:MJ143,"&gt;0")&gt;0,VLOOKUP($C143,Input!$A$8:$HV$21,MATCH($OK$21+COUNTIF($KZ143:MJ143,"&gt;0"),Input!$A$6:$HV$6,0),FALSE),0),0))*$D143</f>
        <v>117000</v>
      </c>
      <c r="PG143" s="1">
        <f>IF($E143+$I143+$D$7&lt;=PG$22,0,IF(PG$22-$D$7&gt;=$E143,IF(COUNTIF($KZ143:MK143,"&gt;0")&gt;0,VLOOKUP($C143,Input!$A$8:$HV$21,MATCH($OK$21+COUNTIF($KZ143:MK143,"&gt;0"),Input!$A$6:$HV$6,0),FALSE),0),0))*$D143</f>
        <v>117000</v>
      </c>
      <c r="PH143" s="1">
        <f>IF($E143+$I143+$D$7&lt;=PH$22,0,IF(PH$22-$D$7&gt;=$E143,IF(COUNTIF($KZ143:ML143,"&gt;0")&gt;0,VLOOKUP($C143,Input!$A$8:$HV$21,MATCH($OK$21+COUNTIF($KZ143:ML143,"&gt;0"),Input!$A$6:$HV$6,0),FALSE),0),0))*$D143</f>
        <v>117000</v>
      </c>
      <c r="PI143" s="1">
        <f>IF($E143+$I143+$D$7&lt;=PI$22,0,IF(PI$22-$D$7&gt;=$E143,IF(COUNTIF($KZ143:MM143,"&gt;0")&gt;0,VLOOKUP($C143,Input!$A$8:$HV$21,MATCH($OK$21+COUNTIF($KZ143:MM143,"&gt;0"),Input!$A$6:$HV$6,0),FALSE),0),0))*$D143</f>
        <v>117000</v>
      </c>
      <c r="PJ143" s="1">
        <f>IF($E143+$I143+$D$7&lt;=PJ$22,0,IF(PJ$22-$D$7&gt;=$E143,IF(COUNTIF($KZ143:MN143,"&gt;0")&gt;0,VLOOKUP($C143,Input!$A$8:$HV$21,MATCH($OK$21+COUNTIF($KZ143:MN143,"&gt;0"),Input!$A$6:$HV$6,0),FALSE),0),0))*$D143</f>
        <v>117000</v>
      </c>
      <c r="PK143" s="1">
        <f>IF($E143+$I143+$D$7&lt;=PK$22,0,IF(PK$22-$D$7&gt;=$E143,IF(COUNTIF($KZ143:MO143,"&gt;0")&gt;0,VLOOKUP($C143,Input!$A$8:$HV$21,MATCH($OK$21+COUNTIF($KZ143:MO143,"&gt;0"),Input!$A$6:$HV$6,0),FALSE),0),0))*$D143</f>
        <v>117000</v>
      </c>
      <c r="PL143" s="1">
        <f>IF($E143+$I143+$D$7&lt;=PL$22,0,IF(PL$22-$D$7&gt;=$E143,IF(COUNTIF($KZ143:MP143,"&gt;0")&gt;0,VLOOKUP($C143,Input!$A$8:$HV$21,MATCH($OK$21+COUNTIF($KZ143:MP143,"&gt;0"),Input!$A$6:$HV$6,0),FALSE),0),0))*$D143</f>
        <v>0</v>
      </c>
      <c r="PM143" s="1">
        <f>IF($E143+$I143+$D$7&lt;=PM$22,0,IF(PM$22-$D$7&gt;=$E143,IF(COUNTIF($KZ143:MQ143,"&gt;0")&gt;0,VLOOKUP($C143,Input!$A$8:$HV$21,MATCH($OK$21+COUNTIF($KZ143:MQ143,"&gt;0"),Input!$A$6:$HV$6,0),FALSE),0),0))*$D143</f>
        <v>0</v>
      </c>
      <c r="PN143" s="1">
        <f>IF($E143+$I143+$D$7&lt;=PN$22,0,IF(PN$22-$D$7&gt;=$E143,IF(COUNTIF($KZ143:MR143,"&gt;0")&gt;0,VLOOKUP($C143,Input!$A$8:$HV$21,MATCH($OK$21+COUNTIF($KZ143:MR143,"&gt;0"),Input!$A$6:$HV$6,0),FALSE),0),0))*$D143</f>
        <v>0</v>
      </c>
      <c r="PO143" s="1">
        <f>IF($E143+$I143+$D$7&lt;=PO$22,0,IF(PO$22-$D$7&gt;=$E143,IF(COUNTIF($KZ143:MS143,"&gt;0")&gt;0,VLOOKUP($C143,Input!$A$8:$HV$21,MATCH($OK$21+COUNTIF($KZ143:MS143,"&gt;0"),Input!$A$6:$HV$6,0),FALSE),0),0))*$D143</f>
        <v>0</v>
      </c>
      <c r="PP143" s="1">
        <f>IF($E143+$I143+$D$7&lt;=PP$22,0,IF(PP$22-$D$7&gt;=$E143,IF(COUNTIF($KZ143:MT143,"&gt;0")&gt;0,VLOOKUP($C143,Input!$A$8:$HV$21,MATCH($OK$21+COUNTIF($KZ143:MT143,"&gt;0"),Input!$A$6:$HV$6,0),FALSE),0),0))*$D143</f>
        <v>0</v>
      </c>
      <c r="PQ143" s="1">
        <f>IF($E143+$I143+$D$7&lt;=PQ$22,0,IF(PQ$22-$D$7&gt;=$E143,IF(COUNTIF($KZ143:MU143,"&gt;0")&gt;0,VLOOKUP($C143,Input!$A$8:$HV$21,MATCH($OK$21+COUNTIF($KZ143:MU143,"&gt;0"),Input!$A$6:$HV$6,0),FALSE),0),0))*$D143</f>
        <v>0</v>
      </c>
      <c r="PR143" s="1">
        <f>IF($E143+$I143+$D$7&lt;=PR$22,0,IF(PR$22-$D$7&gt;=$E143,IF(COUNTIF($KZ143:MV143,"&gt;0")&gt;0,VLOOKUP($C143,Input!$A$8:$HV$21,MATCH($OK$21+COUNTIF($KZ143:MV143,"&gt;0"),Input!$A$6:$HV$6,0),FALSE),0),0))*$D143</f>
        <v>0</v>
      </c>
      <c r="PS143" s="1">
        <f>IF($E143+$I143+$D$7&lt;=PS$22,0,IF(PS$22-$D$7&gt;=$E143,IF(COUNTIF($KZ143:MW143,"&gt;0")&gt;0,VLOOKUP($C143,Input!$A$8:$HV$21,MATCH($OK$21+COUNTIF($KZ143:MW143,"&gt;0"),Input!$A$6:$HV$6,0),FALSE),0),0))*$D143</f>
        <v>0</v>
      </c>
      <c r="PT143" s="1">
        <f>IF($E143+$I143+$D$7&lt;=PT$22,0,IF(PT$22-$D$7&gt;=$E143,IF(COUNTIF($KZ143:MX143,"&gt;0")&gt;0,VLOOKUP($C143,Input!$A$8:$HV$21,MATCH($OK$21+COUNTIF($KZ143:MX143,"&gt;0"),Input!$A$6:$HV$6,0),FALSE),0),0))*$D143</f>
        <v>0</v>
      </c>
      <c r="PV143" s="1" t="str">
        <f t="shared" si="871"/>
        <v>2028 MY All In - 40' Proterra 440 kWh {234 Buses}</v>
      </c>
      <c r="PW143" s="1">
        <f t="shared" si="951"/>
        <v>0</v>
      </c>
      <c r="PX143" s="1">
        <f t="shared" si="952"/>
        <v>0</v>
      </c>
      <c r="PY143" s="1">
        <f t="shared" si="953"/>
        <v>0</v>
      </c>
      <c r="PZ143" s="1">
        <f t="shared" si="954"/>
        <v>0</v>
      </c>
      <c r="QA143" s="1">
        <f t="shared" si="955"/>
        <v>0</v>
      </c>
      <c r="QB143" s="1">
        <f t="shared" si="956"/>
        <v>0</v>
      </c>
      <c r="QC143" s="1">
        <f t="shared" si="957"/>
        <v>0</v>
      </c>
      <c r="QD143" s="1">
        <f t="shared" si="958"/>
        <v>0</v>
      </c>
      <c r="QE143" s="1">
        <f t="shared" si="959"/>
        <v>0</v>
      </c>
      <c r="QF143" s="1">
        <f t="shared" si="960"/>
        <v>0</v>
      </c>
      <c r="QG143" s="1">
        <f t="shared" si="961"/>
        <v>0</v>
      </c>
      <c r="QH143" s="1">
        <f t="shared" si="962"/>
        <v>0</v>
      </c>
      <c r="QI143" s="1">
        <f t="shared" si="963"/>
        <v>214090650.13550469</v>
      </c>
      <c r="QJ143" s="1">
        <f t="shared" si="964"/>
        <v>6168195.3061757647</v>
      </c>
      <c r="QK143" s="1">
        <f t="shared" si="965"/>
        <v>6156254.6745153908</v>
      </c>
      <c r="QL143" s="1">
        <f t="shared" si="966"/>
        <v>6153255.2618808877</v>
      </c>
      <c r="QM143" s="1">
        <f t="shared" si="967"/>
        <v>6150972.6921041999</v>
      </c>
      <c r="QN143" s="1">
        <f t="shared" si="968"/>
        <v>6137978.7393516377</v>
      </c>
      <c r="QO143" s="1">
        <f t="shared" si="969"/>
        <v>29526438.147170305</v>
      </c>
      <c r="QP143" s="1">
        <f t="shared" si="970"/>
        <v>6118733.4832680281</v>
      </c>
      <c r="QQ143" s="1">
        <f t="shared" si="971"/>
        <v>6105655.2438161094</v>
      </c>
      <c r="QR143" s="1">
        <f t="shared" si="972"/>
        <v>6097001.2681311052</v>
      </c>
      <c r="QS143" s="1">
        <f t="shared" si="973"/>
        <v>6086837.0085062403</v>
      </c>
      <c r="QT143" s="1">
        <f t="shared" si="974"/>
        <v>6076113.7824134007</v>
      </c>
      <c r="QU143" s="1">
        <f t="shared" si="975"/>
        <v>6065410.2789306678</v>
      </c>
      <c r="QV143" s="1">
        <f t="shared" si="976"/>
        <v>6057106.8213041797</v>
      </c>
      <c r="QW143" s="1">
        <f t="shared" si="977"/>
        <v>0</v>
      </c>
      <c r="QX143" s="1">
        <f t="shared" si="978"/>
        <v>0</v>
      </c>
      <c r="QY143" s="1">
        <f t="shared" si="979"/>
        <v>0</v>
      </c>
      <c r="QZ143" s="1">
        <f t="shared" si="980"/>
        <v>0</v>
      </c>
      <c r="RA143" s="1">
        <f t="shared" si="981"/>
        <v>0</v>
      </c>
      <c r="RB143" s="1">
        <f t="shared" si="982"/>
        <v>0</v>
      </c>
      <c r="RC143" s="1">
        <f t="shared" si="983"/>
        <v>0</v>
      </c>
      <c r="RD143" s="1">
        <f t="shared" si="984"/>
        <v>0</v>
      </c>
      <c r="RE143" s="1">
        <f t="shared" si="985"/>
        <v>0</v>
      </c>
      <c r="RF143" s="1">
        <f t="shared" si="986"/>
        <v>316990602.84307259</v>
      </c>
      <c r="RG143" s="1">
        <f t="shared" si="987"/>
        <v>209548496.13976708</v>
      </c>
      <c r="RH143" s="72"/>
      <c r="RI143" s="91"/>
    </row>
    <row r="144" spans="1:477" x14ac:dyDescent="0.25">
      <c r="A144" s="89"/>
      <c r="B144" s="148">
        <v>1</v>
      </c>
      <c r="C144" s="111" t="s">
        <v>78</v>
      </c>
      <c r="D144" s="85">
        <f t="shared" si="913"/>
        <v>234</v>
      </c>
      <c r="E144" s="83">
        <f t="shared" si="988"/>
        <v>2029</v>
      </c>
      <c r="F144" s="68">
        <f t="shared" si="870"/>
        <v>40000</v>
      </c>
      <c r="G144" s="69">
        <f>VLOOKUP($C144,Input!$A$8:$HV$39,MATCH(G$21,Input!$A$6:$HV$6,0),FALSE)</f>
        <v>0.47619047619047616</v>
      </c>
      <c r="H144" s="123">
        <f>VLOOKUP($C144,Input!$A$8:$HV$39,MATCH(H$21,Input!$A$6:$HV$6,0),FALSE)</f>
        <v>0</v>
      </c>
      <c r="I144" s="70">
        <f>VLOOKUP($C144,Input!$A$8:$HV$39,MATCH(I$21,Input!$A$6:$HV$6,0),FALSE)</f>
        <v>14</v>
      </c>
      <c r="J144" s="1">
        <f>+IF($E144=J$22,VLOOKUP($C144,Input!$A$8:$AN$39,MATCH(J$21,Input!$A$6:$AN$6,0),FALSE)+$H144,0)*$D144</f>
        <v>0</v>
      </c>
      <c r="K144" s="1">
        <f>+IF($E144=K$22,VLOOKUP($C144,Input!$A$8:$AN$39,MATCH(K$21,Input!$A$6:$AN$6,0),FALSE)+$H144,0)*$D144</f>
        <v>0</v>
      </c>
      <c r="L144" s="1">
        <f>+IF($E144=L$22,VLOOKUP($C144,Input!$A$8:$AN$39,MATCH(L$21,Input!$A$6:$AN$6,0),FALSE)+$H144,0)*$D144</f>
        <v>0</v>
      </c>
      <c r="M144" s="1">
        <f>+IF($E144=M$22,VLOOKUP($C144,Input!$A$8:$AN$39,MATCH(M$21,Input!$A$6:$AN$6,0),FALSE)+$H144,0)*$D144</f>
        <v>0</v>
      </c>
      <c r="N144" s="1">
        <f>+IF($E144=N$22,VLOOKUP($C144,Input!$A$8:$AN$39,MATCH(N$21,Input!$A$6:$AN$6,0),FALSE)+$H144,0)*$D144</f>
        <v>0</v>
      </c>
      <c r="O144" s="1">
        <f>+IF($E144=O$22,VLOOKUP($C144,Input!$A$8:$AN$39,MATCH(O$21,Input!$A$6:$AN$6,0),FALSE)+$H144,0)*$D144</f>
        <v>0</v>
      </c>
      <c r="P144" s="1">
        <f>+IF($E144=P$22,VLOOKUP($C144,Input!$A$8:$AN$39,MATCH(P$21,Input!$A$6:$AN$6,0),FALSE)+$H144,0)*$D144</f>
        <v>0</v>
      </c>
      <c r="Q144" s="1">
        <f>+IF($E144=Q$22,VLOOKUP($C144,Input!$A$8:$AN$39,MATCH(Q$21,Input!$A$6:$AN$6,0),FALSE)+$H144,0)*$D144</f>
        <v>0</v>
      </c>
      <c r="R144" s="1">
        <f>+IF($E144=R$22,VLOOKUP($C144,Input!$A$8:$AN$39,MATCH(R$21,Input!$A$6:$AN$6,0),FALSE)+$H144,0)*$D144</f>
        <v>0</v>
      </c>
      <c r="S144" s="1">
        <f>+IF($E144=S$22,VLOOKUP($C144,Input!$A$8:$AN$39,MATCH(S$21,Input!$A$6:$AN$6,0),FALSE)+$H144,0)*$D144</f>
        <v>0</v>
      </c>
      <c r="T144" s="1">
        <f>+IF($E144=T$22,VLOOKUP($C144,Input!$A$8:$AN$39,MATCH(T$21,Input!$A$6:$AN$6,0),FALSE)+$H144,0)*$D144</f>
        <v>0</v>
      </c>
      <c r="U144" s="1">
        <f>+IF($E144=U$22,VLOOKUP($C144,Input!$A$8:$AN$39,MATCH(U$21,Input!$A$6:$AN$6,0),FALSE)+$H144,0)*$D144</f>
        <v>0</v>
      </c>
      <c r="V144" s="1">
        <f>+IF($E144=V$22,VLOOKUP($C144,Input!$A$8:$AN$39,MATCH(V$21,Input!$A$6:$AN$6,0),FALSE)+$H144,0)*$D144</f>
        <v>0</v>
      </c>
      <c r="W144" s="1">
        <f>+IF($E144=W$22,VLOOKUP($C144,Input!$A$8:$AN$39,MATCH(W$21,Input!$A$6:$AN$6,0),FALSE)+$H144,0)*$D144</f>
        <v>180063495.06320727</v>
      </c>
      <c r="X144" s="1">
        <f>+IF($E144=X$22,VLOOKUP($C144,Input!$A$8:$AN$39,MATCH(X$21,Input!$A$6:$AN$6,0),FALSE)+$H144,0)*$D144</f>
        <v>0</v>
      </c>
      <c r="Y144" s="1">
        <f>+IF($E144=Y$22,VLOOKUP($C144,Input!$A$8:$AN$39,MATCH(Y$21,Input!$A$6:$AN$6,0),FALSE)+$H144,0)*$D144</f>
        <v>0</v>
      </c>
      <c r="Z144" s="1">
        <f>+IF($E144=Z$22,VLOOKUP($C144,Input!$A$8:$AN$39,MATCH(Z$21,Input!$A$6:$AN$6,0),FALSE)+$H144,0)*$D144</f>
        <v>0</v>
      </c>
      <c r="AA144" s="1">
        <f>+IF($E144=AA$22,VLOOKUP($C144,Input!$A$8:$AN$39,MATCH(AA$21,Input!$A$6:$AN$6,0),FALSE)+$H144,0)*$D144</f>
        <v>0</v>
      </c>
      <c r="AB144" s="1">
        <f>+IF($E144=AB$22,VLOOKUP($C144,Input!$A$8:$AN$39,MATCH(AB$21,Input!$A$6:$AN$6,0),FALSE)+$H144,0)*$D144</f>
        <v>0</v>
      </c>
      <c r="AC144" s="1">
        <f>+IF($E144=AC$22,VLOOKUP($C144,Input!$A$8:$AN$39,MATCH(AC$21,Input!$A$6:$AN$6,0),FALSE)+$H144,0)*$D144</f>
        <v>0</v>
      </c>
      <c r="AD144" s="1">
        <f>+IF($E144=AD$22,VLOOKUP($C144,Input!$A$8:$AN$39,MATCH(AD$21,Input!$A$6:$AN$6,0),FALSE)+$H144,0)*$D144</f>
        <v>0</v>
      </c>
      <c r="AE144" s="1">
        <f>+IF($E144=AE$22,VLOOKUP($C144,Input!$A$8:$AN$39,MATCH(AE$21,Input!$A$6:$AN$6,0),FALSE)+$H144,0)*$D144</f>
        <v>0</v>
      </c>
      <c r="AF144" s="1">
        <f>+IF($E144=AF$22,VLOOKUP($C144,Input!$A$8:$AN$39,MATCH(AF$21,Input!$A$6:$AN$6,0),FALSE)+$H144,0)*$D144</f>
        <v>0</v>
      </c>
      <c r="AG144" s="1">
        <f>+IF($E144=AG$22,VLOOKUP($C144,Input!$A$8:$AN$39,MATCH(AG$21,Input!$A$6:$AN$6,0),FALSE)+$H144,0)*$D144</f>
        <v>0</v>
      </c>
      <c r="AH144" s="1">
        <f>+IF($E144=AH$22,VLOOKUP($C144,Input!$A$8:$AN$39,MATCH(AH$21,Input!$A$6:$AN$6,0),FALSE)+$H144,0)*$D144</f>
        <v>0</v>
      </c>
      <c r="AI144" s="1">
        <f>+IF($E144=AI$22,VLOOKUP($C144,Input!$A$8:$AN$39,MATCH(AI$21,Input!$A$6:$AN$6,0),FALSE)+$H144,0)*$D144</f>
        <v>0</v>
      </c>
      <c r="AJ144" s="1">
        <f>+IF($E144=AJ$22,VLOOKUP($C144,Input!$A$8:$AN$39,MATCH(AJ$21,Input!$A$6:$AN$6,0),FALSE)+$H144,0)*$D144</f>
        <v>0</v>
      </c>
      <c r="AK144" s="1">
        <f>+IF($E144=AK$22,VLOOKUP($C144,Input!$A$8:$AN$39,MATCH(AK$21,Input!$A$6:$AN$6,0),FALSE)+$H144,0)*$D144</f>
        <v>0</v>
      </c>
      <c r="AL144" s="1">
        <f>+IF($E144=AL$22,VLOOKUP($C144,Input!$A$8:$AN$39,MATCH(AL$21,Input!$A$6:$AN$6,0),FALSE)+$H144,0)*$D144</f>
        <v>0</v>
      </c>
      <c r="AM144" s="1">
        <f>+IF($E144=AM$22,VLOOKUP($C144,Input!$A$8:$AN$39,MATCH(AM$21,Input!$A$6:$AN$6,0),FALSE)+$H144,0)*$D144</f>
        <v>0</v>
      </c>
      <c r="AN144" s="1">
        <f>+IF($E144=AN$22,VLOOKUP($C144,Input!$A$8:$AN$39,MATCH(AN$21,Input!$A$6:$AN$6,0),FALSE)+$H144,0)*$D144</f>
        <v>0</v>
      </c>
      <c r="AO144" s="1">
        <f>+IF($E144=AO$22,VLOOKUP($C144,Input!$A$8:$AN$39,MATCH(AO$21,Input!$A$6:$AN$6,0),FALSE)+$H144,0)*$D144</f>
        <v>0</v>
      </c>
      <c r="AP144" s="1">
        <f>+IF($E144=AP$22,VLOOKUP($C144,Input!$A$8:$AN$39,MATCH(AP$21,Input!$A$6:$AN$6,0),FALSE)+$H144,0)*$D144</f>
        <v>0</v>
      </c>
      <c r="AQ144" s="1">
        <f>+IF($E144=AQ$22,VLOOKUP($C144,Input!$A$8:$AN$39,MATCH(AQ$21,Input!$A$6:$AN$6,0),FALSE)+$H144,0)*$D144</f>
        <v>0</v>
      </c>
      <c r="AR144" s="1">
        <f>+IF($E144=AR$22,VLOOKUP($C144,Input!$A$8:$AN$39,MATCH(AR$21,Input!$A$6:$AN$6,0),FALSE)+$H144,0)*$D144</f>
        <v>0</v>
      </c>
      <c r="AT144" t="str">
        <f>VLOOKUP($C144,Input!$A$8:$HV$39,MATCH(AT$21,Input!$A$6:$HV$6,0),FALSE)</f>
        <v>Parts and administrative cost</v>
      </c>
      <c r="AU144" s="1">
        <f>+IF($E144=AU$22,VLOOKUP($C144,Input!$A$8:$HV$39,MATCH(AU$21,Input!$A$6:$HV$6,0),FALSE),0)*$D144</f>
        <v>0</v>
      </c>
      <c r="AV144" s="1">
        <f>+IF($E144=AV$22,VLOOKUP($C144,Input!$A$8:$HV$39,MATCH(AV$21,Input!$A$6:$HV$6,0),FALSE),0)*$D144</f>
        <v>0</v>
      </c>
      <c r="AW144" s="1">
        <f>+IF($E144=AW$22,VLOOKUP($C144,Input!$A$8:$HV$39,MATCH(AW$21,Input!$A$6:$HV$6,0),FALSE),0)*$D144</f>
        <v>0</v>
      </c>
      <c r="AX144" s="1">
        <f>+IF($E144=AX$22,VLOOKUP($C144,Input!$A$8:$HV$39,MATCH(AX$21,Input!$A$6:$HV$6,0),FALSE),0)*$D144</f>
        <v>0</v>
      </c>
      <c r="AY144" s="1">
        <f>+IF($E144=AY$22,VLOOKUP($C144,Input!$A$8:$HV$39,MATCH(AY$21,Input!$A$6:$HV$6,0),FALSE),0)*$D144</f>
        <v>0</v>
      </c>
      <c r="AZ144" s="1">
        <f>+IF($E144=AZ$22,VLOOKUP($C144,Input!$A$8:$HV$39,MATCH(AZ$21,Input!$A$6:$HV$6,0),FALSE),0)*$D144</f>
        <v>0</v>
      </c>
      <c r="BA144" s="1">
        <f>+IF($E144=BA$22,VLOOKUP($C144,Input!$A$8:$HV$39,MATCH(BA$21,Input!$A$6:$HV$6,0),FALSE),0)*$D144</f>
        <v>0</v>
      </c>
      <c r="BB144" s="1">
        <f>+IF($E144=BB$22,VLOOKUP($C144,Input!$A$8:$HV$39,MATCH(BB$21,Input!$A$6:$HV$6,0),FALSE),0)*$D144</f>
        <v>0</v>
      </c>
      <c r="BC144" s="1">
        <f>+IF($E144=BC$22,VLOOKUP($C144,Input!$A$8:$HV$39,MATCH(BC$21,Input!$A$6:$HV$6,0),FALSE),0)*$D144</f>
        <v>0</v>
      </c>
      <c r="BD144" s="1">
        <f>+IF($E144=BD$22,VLOOKUP($C144,Input!$A$8:$HV$39,MATCH(BD$21,Input!$A$6:$HV$6,0),FALSE),0)*$D144</f>
        <v>0</v>
      </c>
      <c r="BE144" s="1">
        <f>+IF($E144=BE$22,VLOOKUP($C144,Input!$A$8:$HV$39,MATCH(BE$21,Input!$A$6:$HV$6,0),FALSE),0)*$D144</f>
        <v>0</v>
      </c>
      <c r="BF144" s="1">
        <f>+IF($E144=BF$22,VLOOKUP($C144,Input!$A$8:$HV$39,MATCH(BF$21,Input!$A$6:$HV$6,0),FALSE),0)*$D144</f>
        <v>0</v>
      </c>
      <c r="BG144" s="1">
        <f>+IF($E144=BG$22,VLOOKUP($C144,Input!$A$8:$HV$39,MATCH(BG$21,Input!$A$6:$HV$6,0),FALSE),0)*$D144</f>
        <v>0</v>
      </c>
      <c r="BH144" s="1">
        <f>+IF($E144=BH$22,VLOOKUP($C144,Input!$A$8:$HV$39,MATCH(BH$21,Input!$A$6:$HV$6,0),FALSE),0)*$D144</f>
        <v>4501587.3765801815</v>
      </c>
      <c r="BI144" s="1">
        <f>+IF($E144=BI$22,VLOOKUP($C144,Input!$A$8:$HV$39,MATCH(BI$21,Input!$A$6:$HV$6,0),FALSE),0)*$D144</f>
        <v>0</v>
      </c>
      <c r="BJ144" s="1">
        <f>+IF($E144=BJ$22,VLOOKUP($C144,Input!$A$8:$HV$39,MATCH(BJ$21,Input!$A$6:$HV$6,0),FALSE),0)*$D144</f>
        <v>0</v>
      </c>
      <c r="BK144" s="1">
        <f>+IF($E144=BK$22,VLOOKUP($C144,Input!$A$8:$HV$39,MATCH(BK$21,Input!$A$6:$HV$6,0),FALSE),0)*$D144</f>
        <v>0</v>
      </c>
      <c r="BL144" s="1">
        <f>+IF($E144=BL$22,VLOOKUP($C144,Input!$A$8:$HV$39,MATCH(BL$21,Input!$A$6:$HV$6,0),FALSE),0)*$D144</f>
        <v>0</v>
      </c>
      <c r="BM144" s="1">
        <f>+IF($E144=BM$22,VLOOKUP($C144,Input!$A$8:$HV$39,MATCH(BM$21,Input!$A$6:$HV$6,0),FALSE),0)*$D144</f>
        <v>0</v>
      </c>
      <c r="BN144" s="1">
        <f>+IF($E144=BN$22,VLOOKUP($C144,Input!$A$8:$HV$39,MATCH(BN$21,Input!$A$6:$HV$6,0),FALSE),0)*$D144</f>
        <v>0</v>
      </c>
      <c r="BO144" s="1">
        <f>+IF($E144=BO$22,VLOOKUP($C144,Input!$A$8:$HV$39,MATCH(BO$21,Input!$A$6:$HV$6,0),FALSE),0)*$D144</f>
        <v>0</v>
      </c>
      <c r="BP144" s="1">
        <f>+IF($E144=BP$22,VLOOKUP($C144,Input!$A$8:$HV$39,MATCH(BP$21,Input!$A$6:$HV$6,0),FALSE),0)*$D144</f>
        <v>0</v>
      </c>
      <c r="BQ144" s="1">
        <f>+IF($E144=BQ$22,VLOOKUP($C144,Input!$A$8:$HV$39,MATCH(BQ$21,Input!$A$6:$HV$6,0),FALSE),0)*$D144</f>
        <v>0</v>
      </c>
      <c r="BR144" s="1">
        <f>+IF($E144=BR$22,VLOOKUP($C144,Input!$A$8:$HV$39,MATCH(BR$21,Input!$A$6:$HV$6,0),FALSE),0)*$D144</f>
        <v>0</v>
      </c>
      <c r="BS144" s="1">
        <f>+IF($E144=BS$22,VLOOKUP($C144,Input!$A$8:$HV$39,MATCH(BS$21,Input!$A$6:$HV$6,0),FALSE),0)*$D144</f>
        <v>0</v>
      </c>
      <c r="BT144" s="1">
        <f>+IF($E144=BT$22,VLOOKUP($C144,Input!$A$8:$HV$39,MATCH(BT$21,Input!$A$6:$HV$6,0),FALSE),0)*$D144</f>
        <v>0</v>
      </c>
      <c r="BU144" s="1">
        <f>+IF($E144=BU$22,VLOOKUP($C144,Input!$A$8:$HV$39,MATCH(BU$21,Input!$A$6:$HV$6,0),FALSE),0)*$D144</f>
        <v>0</v>
      </c>
      <c r="BV144" s="1">
        <f>+IF($E144=BV$22,VLOOKUP($C144,Input!$A$8:$HV$39,MATCH(BV$21,Input!$A$6:$HV$6,0),FALSE),0)*$D144</f>
        <v>0</v>
      </c>
      <c r="BW144" s="1">
        <f>+IF($E144=BW$22,VLOOKUP($C144,Input!$A$8:$HV$39,MATCH(BW$21,Input!$A$6:$HV$6,0),FALSE),0)*$D144</f>
        <v>0</v>
      </c>
      <c r="BX144" s="1">
        <f>+IF($E144=BX$22,VLOOKUP($C144,Input!$A$8:$HV$39,MATCH(BX$21,Input!$A$6:$HV$6,0),FALSE),0)*$D144</f>
        <v>0</v>
      </c>
      <c r="BY144" s="1">
        <f>+IF($E144=BY$22,VLOOKUP($C144,Input!$A$8:$HV$39,MATCH(BY$21,Input!$A$6:$HV$6,0),FALSE),0)*$D144</f>
        <v>0</v>
      </c>
      <c r="BZ144" s="1">
        <f>+IF($E144=BZ$22,VLOOKUP($C144,Input!$A$8:$HV$39,MATCH(BZ$21,Input!$A$6:$HV$6,0),FALSE),0)*$D144</f>
        <v>0</v>
      </c>
      <c r="CA144" s="1">
        <f>+IF($E144=CA$22,VLOOKUP($C144,Input!$A$8:$HV$39,MATCH(CA$21,Input!$A$6:$HV$6,0),FALSE),0)*$D144</f>
        <v>0</v>
      </c>
      <c r="CB144" s="1">
        <f>+IF($E144=CB$22,VLOOKUP($C144,Input!$A$8:$HV$39,MATCH(CB$21,Input!$A$6:$HV$6,0),FALSE),0)*$D144</f>
        <v>0</v>
      </c>
      <c r="CC144" s="1">
        <f>+IF($E144=CC$22,VLOOKUP($C144,Input!$A$8:$HV$39,MATCH(CC$21,Input!$A$6:$HV$6,0),FALSE),0)*$D144</f>
        <v>0</v>
      </c>
      <c r="CE144" t="str">
        <f>VLOOKUP($C144,Input!$A$8:$HV$39,MATCH(CE$21,Input!$A$6:$HV$6,0),FALSE)</f>
        <v>Replace Battery @ 7 Yr</v>
      </c>
      <c r="CF144" s="1">
        <f>IF($E144+$I144+$D$7&lt;=CF$22,0,IF(CF$22-$D$7&gt;=$E144,IF(COUNTIF($KZ144:LP144,"&gt;0")&gt;0,VLOOKUP($C144,Input!$A$8:$HV$21,MATCH($CE$21+COUNTIF($KZ144:LP144,"&gt;0"),Input!$A$6:$HV$6,0),FALSE),0),0))*$D144</f>
        <v>0</v>
      </c>
      <c r="CG144" s="1">
        <f>IF($E144+$I144+$D$7&lt;=CG$22,0,IF(CG$22-$D$7&gt;=$E144,IF(COUNTIF($KZ144:LQ144,"&gt;0")&gt;0,VLOOKUP($C144,Input!$A$8:$HV$21,MATCH($CE$21+COUNTIF($KZ144:LQ144,"&gt;0"),Input!$A$6:$HV$6,0),FALSE),0),0))*$D144</f>
        <v>0</v>
      </c>
      <c r="CH144" s="1">
        <f>IF($E144+$I144+$D$7&lt;=CH$22,0,IF(CH$22-$D$7&gt;=$E144,IF(COUNTIF($KZ144:LR144,"&gt;0")&gt;0,VLOOKUP($C144,Input!$A$8:$HV$21,MATCH($CE$21+COUNTIF($KZ144:LR144,"&gt;0"),Input!$A$6:$HV$6,0),FALSE),0),0))*$D144</f>
        <v>0</v>
      </c>
      <c r="CI144" s="1">
        <f>IF($E144+$I144+$D$7&lt;=CI$22,0,IF(CI$22-$D$7&gt;=$E144,IF(COUNTIF($KZ144:LS144,"&gt;0")&gt;0,VLOOKUP($C144,Input!$A$8:$HV$21,MATCH($CE$21+COUNTIF($KZ144:LS144,"&gt;0"),Input!$A$6:$HV$6,0),FALSE),0),0))*$D144</f>
        <v>0</v>
      </c>
      <c r="CJ144" s="1">
        <f>IF($E144+$I144+$D$7&lt;=CJ$22,0,IF(CJ$22-$D$7&gt;=$E144,IF(COUNTIF($KZ144:LT144,"&gt;0")&gt;0,VLOOKUP($C144,Input!$A$8:$HV$21,MATCH($CE$21+COUNTIF($KZ144:LT144,"&gt;0"),Input!$A$6:$HV$6,0),FALSE),0),0))*$D144</f>
        <v>0</v>
      </c>
      <c r="CK144" s="1">
        <f>IF($E144+$I144+$D$7&lt;=CK$22,0,IF(CK$22-$D$7&gt;=$E144,IF(COUNTIF($KZ144:LU144,"&gt;0")&gt;0,VLOOKUP($C144,Input!$A$8:$HV$21,MATCH($CE$21+COUNTIF($KZ144:LU144,"&gt;0"),Input!$A$6:$HV$6,0),FALSE),0),0))*$D144</f>
        <v>0</v>
      </c>
      <c r="CL144" s="1">
        <f>IF($E144+$I144+$D$7&lt;=CL$22,0,IF(CL$22-$D$7&gt;=$E144,IF(COUNTIF($KZ144:LV144,"&gt;0")&gt;0,VLOOKUP($C144,Input!$A$8:$HV$21,MATCH($CE$21+COUNTIF($KZ144:LV144,"&gt;0"),Input!$A$6:$HV$6,0),FALSE),0),0))*$D144</f>
        <v>0</v>
      </c>
      <c r="CM144" s="1">
        <f>IF($E144+$I144+$D$7&lt;=CM$22,0,IF(CM$22-$D$7&gt;=$E144,IF(COUNTIF($KZ144:LW144,"&gt;0")&gt;0,VLOOKUP($C144,Input!$A$8:$HV$21,MATCH($CE$21+COUNTIF($KZ144:LW144,"&gt;0"),Input!$A$6:$HV$6,0),FALSE),0),0))*$D144</f>
        <v>0</v>
      </c>
      <c r="CN144" s="1">
        <f>IF($E144+$I144+$D$7&lt;=CN$22,0,IF(CN$22-$D$7&gt;=$E144,IF(COUNTIF($KZ144:LX144,"&gt;0")&gt;0,VLOOKUP($C144,Input!$A$8:$HV$21,MATCH($CE$21+COUNTIF($KZ144:LX144,"&gt;0"),Input!$A$6:$HV$6,0),FALSE),0),0))*$D144</f>
        <v>0</v>
      </c>
      <c r="CO144" s="1">
        <f>IF($E144+$I144+$D$7&lt;=CO$22,0,IF(CO$22-$D$7&gt;=$E144,IF(COUNTIF($KZ144:LY144,"&gt;0")&gt;0,VLOOKUP($C144,Input!$A$8:$HV$21,MATCH($CE$21+COUNTIF($KZ144:LY144,"&gt;0"),Input!$A$6:$HV$6,0),FALSE),0),0))*$D144</f>
        <v>0</v>
      </c>
      <c r="CP144" s="1">
        <f>IF($E144+$I144+$D$7&lt;=CP$22,0,IF(CP$22-$D$7&gt;=$E144,IF(COUNTIF($KZ144:LZ144,"&gt;0")&gt;0,VLOOKUP($C144,Input!$A$8:$HV$21,MATCH($CE$21+COUNTIF($KZ144:LZ144,"&gt;0"),Input!$A$6:$HV$6,0),FALSE),0),0))*$D144</f>
        <v>0</v>
      </c>
      <c r="CQ144" s="1">
        <f>IF($E144+$I144+$D$7&lt;=CQ$22,0,IF(CQ$22-$D$7&gt;=$E144,IF(COUNTIF($KZ144:MA144,"&gt;0")&gt;0,VLOOKUP($C144,Input!$A$8:$HV$21,MATCH($CE$21+COUNTIF($KZ144:MA144,"&gt;0"),Input!$A$6:$HV$6,0),FALSE),0),0))*$D144</f>
        <v>0</v>
      </c>
      <c r="CR144" s="1">
        <f>IF($E144+$I144+$D$7&lt;=CR$22,0,IF(CR$22-$D$7&gt;=$E144,IF(COUNTIF($KZ144:MB144,"&gt;0")&gt;0,VLOOKUP($C144,Input!$A$8:$HV$21,MATCH($CE$21+COUNTIF($KZ144:MB144,"&gt;0"),Input!$A$6:$HV$6,0),FALSE),0),0))*$D144</f>
        <v>0</v>
      </c>
      <c r="CS144" s="1">
        <f>IF($E144+$I144+$D$7&lt;=CS$22,0,IF(CS$22-$D$7&gt;=$E144,IF(COUNTIF($KZ144:MC144,"&gt;0")&gt;0,VLOOKUP($C144,Input!$A$8:$HV$21,MATCH($CE$21+COUNTIF($KZ144:MC144,"&gt;0"),Input!$A$6:$HV$6,0),FALSE),0),0))*$D144</f>
        <v>0</v>
      </c>
      <c r="CT144" s="1">
        <f>IF($E144+$I144+$D$7&lt;=CT$22,0,IF(CT$22-$D$7&gt;=$E144,IF(COUNTIF($KZ144:MD144,"&gt;0")&gt;0,VLOOKUP($C144,Input!$A$8:$HV$21,MATCH($CE$21+COUNTIF($KZ144:MD144,"&gt;0"),Input!$A$6:$HV$6,0),FALSE),0),0))*$D144</f>
        <v>0</v>
      </c>
      <c r="CU144" s="1">
        <f>IF($E144+$I144+$D$7&lt;=CU$22,0,IF(CU$22-$D$7&gt;=$E144,IF(COUNTIF($KZ144:ME144,"&gt;0")&gt;0,VLOOKUP($C144,Input!$A$8:$HV$21,MATCH($CE$21+COUNTIF($KZ144:ME144,"&gt;0"),Input!$A$6:$HV$6,0),FALSE),0),0))*$D144</f>
        <v>0</v>
      </c>
      <c r="CV144" s="1">
        <f>IF($E144+$I144+$D$7&lt;=CV$22,0,IF(CV$22-$D$7&gt;=$E144,IF(COUNTIF($KZ144:MF144,"&gt;0")&gt;0,VLOOKUP($C144,Input!$A$8:$HV$21,MATCH($CE$21+COUNTIF($KZ144:MF144,"&gt;0"),Input!$A$6:$HV$6,0),FALSE),0),0))*$D144</f>
        <v>0</v>
      </c>
      <c r="CW144" s="1">
        <f>IF($E144+$I144+$D$7&lt;=CW$22,0,IF(CW$22-$D$7&gt;=$E144,IF(COUNTIF($KZ144:MG144,"&gt;0")&gt;0,VLOOKUP($C144,Input!$A$8:$HV$21,MATCH($CE$21+COUNTIF($KZ144:MG144,"&gt;0"),Input!$A$6:$HV$6,0),FALSE),0),0))*$D144</f>
        <v>0</v>
      </c>
      <c r="CX144" s="1">
        <f>IF($E144+$I144+$D$7&lt;=CX$22,0,IF(CX$22-$D$7&gt;=$E144,IF(COUNTIF($KZ144:MH144,"&gt;0")&gt;0,VLOOKUP($C144,Input!$A$8:$HV$21,MATCH($CE$21+COUNTIF($KZ144:MH144,"&gt;0"),Input!$A$6:$HV$6,0),FALSE),0),0))*$D144</f>
        <v>0</v>
      </c>
      <c r="CY144" s="1">
        <f>IF($E144+$I144+$D$7&lt;=CY$22,0,IF(CY$22-$D$7&gt;=$E144,IF(COUNTIF($KZ144:MI144,"&gt;0")&gt;0,VLOOKUP($C144,Input!$A$8:$HV$21,MATCH($CE$21+COUNTIF($KZ144:MI144,"&gt;0"),Input!$A$6:$HV$6,0),FALSE),0),0))*$D144</f>
        <v>23400000</v>
      </c>
      <c r="CZ144" s="1">
        <f>IF($E144+$I144+$D$7&lt;=CZ$22,0,IF(CZ$22-$D$7&gt;=$E144,IF(COUNTIF($KZ144:MJ144,"&gt;0")&gt;0,VLOOKUP($C144,Input!$A$8:$HV$21,MATCH($CE$21+COUNTIF($KZ144:MJ144,"&gt;0"),Input!$A$6:$HV$6,0),FALSE),0),0))*$D144</f>
        <v>0</v>
      </c>
      <c r="DA144" s="1">
        <f>IF($E144+$I144+$D$7&lt;=DA$22,0,IF(DA$22-$D$7&gt;=$E144,IF(COUNTIF($KZ144:MK144,"&gt;0")&gt;0,VLOOKUP($C144,Input!$A$8:$HV$21,MATCH($CE$21+COUNTIF($KZ144:MK144,"&gt;0"),Input!$A$6:$HV$6,0),FALSE),0),0))*$D144</f>
        <v>0</v>
      </c>
      <c r="DB144" s="1">
        <f>IF($E144+$I144+$D$7&lt;=DB$22,0,IF(DB$22-$D$7&gt;=$E144,IF(COUNTIF($KZ144:ML144,"&gt;0")&gt;0,VLOOKUP($C144,Input!$A$8:$HV$21,MATCH($CE$21+COUNTIF($KZ144:ML144,"&gt;0"),Input!$A$6:$HV$6,0),FALSE),0),0))*$D144</f>
        <v>0</v>
      </c>
      <c r="DC144" s="1">
        <f>IF($E144+$I144+$D$7&lt;=DC$22,0,IF(DC$22-$D$7&gt;=$E144,IF(COUNTIF($KZ144:MM144,"&gt;0")&gt;0,VLOOKUP($C144,Input!$A$8:$HV$21,MATCH($CE$21+COUNTIF($KZ144:MM144,"&gt;0"),Input!$A$6:$HV$6,0),FALSE),0),0))*$D144</f>
        <v>0</v>
      </c>
      <c r="DD144" s="1">
        <f>IF($E144+$I144+$D$7&lt;=DD$22,0,IF(DD$22-$D$7&gt;=$E144,IF(COUNTIF($KZ144:MN144,"&gt;0")&gt;0,VLOOKUP($C144,Input!$A$8:$HV$21,MATCH($CE$21+COUNTIF($KZ144:MN144,"&gt;0"),Input!$A$6:$HV$6,0),FALSE),0),0))*$D144</f>
        <v>0</v>
      </c>
      <c r="DE144" s="1">
        <f>IF($E144+$I144+$D$7&lt;=DE$22,0,IF(DE$22-$D$7&gt;=$E144,IF(COUNTIF($KZ144:MO144,"&gt;0")&gt;0,VLOOKUP($C144,Input!$A$8:$HV$21,MATCH($CE$21+COUNTIF($KZ144:MO144,"&gt;0"),Input!$A$6:$HV$6,0),FALSE),0),0))*$D144</f>
        <v>0</v>
      </c>
      <c r="DF144" s="1">
        <f>IF($E144+$I144+$D$7&lt;=DF$22,0,IF(DF$22-$D$7&gt;=$E144,IF(COUNTIF($KZ144:MP144,"&gt;0")&gt;0,VLOOKUP($C144,Input!$A$8:$HV$21,MATCH($CE$21+COUNTIF($KZ144:MP144,"&gt;0"),Input!$A$6:$HV$6,0),FALSE),0),0))*$D144</f>
        <v>0</v>
      </c>
      <c r="DG144" s="1">
        <f>IF($E144+$I144+$D$7&lt;=DG$22,0,IF(DG$22-$D$7&gt;=$E144,IF(COUNTIF($KZ144:MQ144,"&gt;0")&gt;0,VLOOKUP($C144,Input!$A$8:$HV$21,MATCH($CE$21+COUNTIF($KZ144:MQ144,"&gt;0"),Input!$A$6:$HV$6,0),FALSE),0),0))*$D144</f>
        <v>0</v>
      </c>
      <c r="DH144" s="1">
        <f>IF($E144+$I144+$D$7&lt;=DH$22,0,IF(DH$22-$D$7&gt;=$E144,IF(COUNTIF($KZ144:MR144,"&gt;0")&gt;0,VLOOKUP($C144,Input!$A$8:$HV$21,MATCH($CE$21+COUNTIF($KZ144:MR144,"&gt;0"),Input!$A$6:$HV$6,0),FALSE),0),0))*$D144</f>
        <v>0</v>
      </c>
      <c r="DI144" s="1">
        <f>IF($E144+$I144+$D$7&lt;=DI$22,0,IF(DI$22-$D$7&gt;=$E144,IF(COUNTIF($KZ144:MS144,"&gt;0")&gt;0,VLOOKUP($C144,Input!$A$8:$HV$21,MATCH($CE$21+COUNTIF($KZ144:MS144,"&gt;0"),Input!$A$6:$HV$6,0),FALSE),0),0))*$D144</f>
        <v>0</v>
      </c>
      <c r="DJ144" s="1">
        <f>IF($E144+$I144+$D$7&lt;=DJ$22,0,IF(DJ$22-$D$7&gt;=$E144,IF(COUNTIF($KZ144:MT144,"&gt;0")&gt;0,VLOOKUP($C144,Input!$A$8:$HV$21,MATCH($CE$21+COUNTIF($KZ144:MT144,"&gt;0"),Input!$A$6:$HV$6,0),FALSE),0),0))*$D144</f>
        <v>0</v>
      </c>
      <c r="DK144" s="1">
        <f>IF($E144+$I144+$D$7&lt;=DK$22,0,IF(DK$22-$D$7&gt;=$E144,IF(COUNTIF($KZ144:MU144,"&gt;0")&gt;0,VLOOKUP($C144,Input!$A$8:$HV$21,MATCH($CE$21+COUNTIF($KZ144:MU144,"&gt;0"),Input!$A$6:$HV$6,0),FALSE),0),0))*$D144</f>
        <v>0</v>
      </c>
      <c r="DL144" s="1">
        <f>IF($E144+$I144+$D$7&lt;=DL$22,0,IF(DL$22-$D$7&gt;=$E144,IF(COUNTIF($KZ144:MV144,"&gt;0")&gt;0,VLOOKUP($C144,Input!$A$8:$HV$21,MATCH($CE$21+COUNTIF($KZ144:MV144,"&gt;0"),Input!$A$6:$HV$6,0),FALSE),0),0))*$D144</f>
        <v>0</v>
      </c>
      <c r="DM144" s="1">
        <f>IF($E144+$I144+$D$7&lt;=DM$22,0,IF(DM$22-$D$7&gt;=$E144,IF(COUNTIF($KZ144:MW144,"&gt;0")&gt;0,VLOOKUP($C144,Input!$A$8:$HV$21,MATCH($CE$21+COUNTIF($KZ144:MW144,"&gt;0"),Input!$A$6:$HV$6,0),FALSE),0),0))*$D144</f>
        <v>0</v>
      </c>
      <c r="DN144" s="1">
        <f>IF($E144+$I144+$D$7&lt;=DN$22,0,IF(DN$22-$D$7&gt;=$E144,IF(COUNTIF($KZ144:MX144,"&gt;0")&gt;0,VLOOKUP($C144,Input!$A$8:$HV$21,MATCH($CE$21+COUNTIF($KZ144:MX144,"&gt;0"),Input!$A$6:$HV$6,0),FALSE),0),0))*$D144</f>
        <v>0</v>
      </c>
      <c r="DP144" t="str">
        <f>+VLOOKUP($C144,Input!$A$8:$GZ$39,MATCH(DP$21,Input!$A$6:$GZ$6,0),FALSE)</f>
        <v>Bus Maintenance at 0.6/mile</v>
      </c>
      <c r="DQ144" s="1">
        <f>IF($E144+$I144+$D$7&lt;=DQ$22,0,IF(DQ$22-$D$7&gt;=$E144,IF(COUNTIF($KZ144:LP144,"&gt;0")&gt;0,VLOOKUP($C144,Input!$A$8:$HV$21,MATCH($DP$21+COUNTIF($KZ144:LP144,"&gt;0"),Input!$A$6:$HV$6,0),FALSE),0),0))*$D144*$F144</f>
        <v>0</v>
      </c>
      <c r="DR144" s="1">
        <f>IF($E144+$I144+$D$7&lt;=DR$22,0,IF(DR$22-$D$7&gt;=$E144,IF(COUNTIF($KZ144:LQ144,"&gt;0")&gt;0,VLOOKUP($C144,Input!$A$8:$HV$21,MATCH($DP$21+COUNTIF($KZ144:LQ144,"&gt;0"),Input!$A$6:$HV$6,0),FALSE),0),0))*$D144*$F144</f>
        <v>0</v>
      </c>
      <c r="DS144" s="1">
        <f>IF($E144+$I144+$D$7&lt;=DS$22,0,IF(DS$22-$D$7&gt;=$E144,IF(COUNTIF($KZ144:LR144,"&gt;0")&gt;0,VLOOKUP($C144,Input!$A$8:$HV$21,MATCH($DP$21+COUNTIF($KZ144:LR144,"&gt;0"),Input!$A$6:$HV$6,0),FALSE),0),0))*$D144*$F144</f>
        <v>0</v>
      </c>
      <c r="DT144" s="1">
        <f>IF($E144+$I144+$D$7&lt;=DT$22,0,IF(DT$22-$D$7&gt;=$E144,IF(COUNTIF($KZ144:LS144,"&gt;0")&gt;0,VLOOKUP($C144,Input!$A$8:$HV$21,MATCH($DP$21+COUNTIF($KZ144:LS144,"&gt;0"),Input!$A$6:$HV$6,0),FALSE),0),0))*$D144*$F144</f>
        <v>0</v>
      </c>
      <c r="DU144" s="1">
        <f>IF($E144+$I144+$D$7&lt;=DU$22,0,IF(DU$22-$D$7&gt;=$E144,IF(COUNTIF($KZ144:LT144,"&gt;0")&gt;0,VLOOKUP($C144,Input!$A$8:$HV$21,MATCH($DP$21+COUNTIF($KZ144:LT144,"&gt;0"),Input!$A$6:$HV$6,0),FALSE),0),0))*$D144*$F144</f>
        <v>0</v>
      </c>
      <c r="DV144" s="1">
        <f>IF($E144+$I144+$D$7&lt;=DV$22,0,IF(DV$22-$D$7&gt;=$E144,IF(COUNTIF($KZ144:LU144,"&gt;0")&gt;0,VLOOKUP($C144,Input!$A$8:$HV$21,MATCH($DP$21+COUNTIF($KZ144:LU144,"&gt;0"),Input!$A$6:$HV$6,0),FALSE),0),0))*$D144*$F144</f>
        <v>0</v>
      </c>
      <c r="DW144" s="1">
        <f>IF($E144+$I144+$D$7&lt;=DW$22,0,IF(DW$22-$D$7&gt;=$E144,IF(COUNTIF($KZ144:LV144,"&gt;0")&gt;0,VLOOKUP($C144,Input!$A$8:$HV$21,MATCH($DP$21+COUNTIF($KZ144:LV144,"&gt;0"),Input!$A$6:$HV$6,0),FALSE),0),0))*$D144*$F144</f>
        <v>0</v>
      </c>
      <c r="DX144" s="1">
        <f>IF($E144+$I144+$D$7&lt;=DX$22,0,IF(DX$22-$D$7&gt;=$E144,IF(COUNTIF($KZ144:LW144,"&gt;0")&gt;0,VLOOKUP($C144,Input!$A$8:$HV$21,MATCH($DP$21+COUNTIF($KZ144:LW144,"&gt;0"),Input!$A$6:$HV$6,0),FALSE),0),0))*$D144*$F144</f>
        <v>0</v>
      </c>
      <c r="DY144" s="1">
        <f>IF($E144+$I144+$D$7&lt;=DY$22,0,IF(DY$22-$D$7&gt;=$E144,IF(COUNTIF($KZ144:LX144,"&gt;0")&gt;0,VLOOKUP($C144,Input!$A$8:$HV$21,MATCH($DP$21+COUNTIF($KZ144:LX144,"&gt;0"),Input!$A$6:$HV$6,0),FALSE),0),0))*$D144*$F144</f>
        <v>0</v>
      </c>
      <c r="DZ144" s="1">
        <f>IF($E144+$I144+$D$7&lt;=DZ$22,0,IF(DZ$22-$D$7&gt;=$E144,IF(COUNTIF($KZ144:LY144,"&gt;0")&gt;0,VLOOKUP($C144,Input!$A$8:$HV$21,MATCH($DP$21+COUNTIF($KZ144:LY144,"&gt;0"),Input!$A$6:$HV$6,0),FALSE),0),0))*$D144*$F144</f>
        <v>0</v>
      </c>
      <c r="EA144" s="1">
        <f>IF($E144+$I144+$D$7&lt;=EA$22,0,IF(EA$22-$D$7&gt;=$E144,IF(COUNTIF($KZ144:LZ144,"&gt;0")&gt;0,VLOOKUP($C144,Input!$A$8:$HV$21,MATCH($DP$21+COUNTIF($KZ144:LZ144,"&gt;0"),Input!$A$6:$HV$6,0),FALSE),0),0))*$D144*$F144</f>
        <v>0</v>
      </c>
      <c r="EB144" s="1">
        <f>IF($E144+$I144+$D$7&lt;=EB$22,0,IF(EB$22-$D$7&gt;=$E144,IF(COUNTIF($KZ144:MA144,"&gt;0")&gt;0,VLOOKUP($C144,Input!$A$8:$HV$21,MATCH($DP$21+COUNTIF($KZ144:MA144,"&gt;0"),Input!$A$6:$HV$6,0),FALSE),0),0))*$D144*$F144</f>
        <v>0</v>
      </c>
      <c r="EC144" s="1">
        <f>IF($E144+$I144+$D$7&lt;=EC$22,0,IF(EC$22-$D$7&gt;=$E144,IF(COUNTIF($KZ144:MB144,"&gt;0")&gt;0,VLOOKUP($C144,Input!$A$8:$HV$21,MATCH($DP$21+COUNTIF($KZ144:MB144,"&gt;0"),Input!$A$6:$HV$6,0),FALSE),0),0))*$D144*$F144</f>
        <v>0</v>
      </c>
      <c r="ED144" s="1">
        <f>IF($E144+$I144+$D$7&lt;=ED$22,0,IF(ED$22-$D$7&gt;=$E144,IF(COUNTIF($KZ144:MC144,"&gt;0")&gt;0,VLOOKUP($C144,Input!$A$8:$HV$21,MATCH($DP$21+COUNTIF($KZ144:MC144,"&gt;0"),Input!$A$6:$HV$6,0),FALSE),0),0))*$D144*$F144</f>
        <v>5616000</v>
      </c>
      <c r="EE144" s="1">
        <f>IF($E144+$I144+$D$7&lt;=EE$22,0,IF(EE$22-$D$7&gt;=$E144,IF(COUNTIF($KZ144:MD144,"&gt;0")&gt;0,VLOOKUP($C144,Input!$A$8:$HV$21,MATCH($DP$21+COUNTIF($KZ144:MD144,"&gt;0"),Input!$A$6:$HV$6,0),FALSE),0),0))*$D144*$F144</f>
        <v>5616000</v>
      </c>
      <c r="EF144" s="1">
        <f>IF($E144+$I144+$D$7&lt;=EF$22,0,IF(EF$22-$D$7&gt;=$E144,IF(COUNTIF($KZ144:ME144,"&gt;0")&gt;0,VLOOKUP($C144,Input!$A$8:$HV$21,MATCH($DP$21+COUNTIF($KZ144:ME144,"&gt;0"),Input!$A$6:$HV$6,0),FALSE),0),0))*$D144*$F144</f>
        <v>5616000</v>
      </c>
      <c r="EG144" s="1">
        <f>IF($E144+$I144+$D$7&lt;=EG$22,0,IF(EG$22-$D$7&gt;=$E144,IF(COUNTIF($KZ144:MF144,"&gt;0")&gt;0,VLOOKUP($C144,Input!$A$8:$HV$21,MATCH($DP$21+COUNTIF($KZ144:MF144,"&gt;0"),Input!$A$6:$HV$6,0),FALSE),0),0))*$D144*$F144</f>
        <v>5616000</v>
      </c>
      <c r="EH144" s="1">
        <f>IF($E144+$I144+$D$7&lt;=EH$22,0,IF(EH$22-$D$7&gt;=$E144,IF(COUNTIF($KZ144:MG144,"&gt;0")&gt;0,VLOOKUP($C144,Input!$A$8:$HV$21,MATCH($DP$21+COUNTIF($KZ144:MG144,"&gt;0"),Input!$A$6:$HV$6,0),FALSE),0),0))*$D144*$F144</f>
        <v>5616000</v>
      </c>
      <c r="EI144" s="1">
        <f>IF($E144+$I144+$D$7&lt;=EI$22,0,IF(EI$22-$D$7&gt;=$E144,IF(COUNTIF($KZ144:MH144,"&gt;0")&gt;0,VLOOKUP($C144,Input!$A$8:$HV$21,MATCH($DP$21+COUNTIF($KZ144:MH144,"&gt;0"),Input!$A$6:$HV$6,0),FALSE),0),0))*$D144*$F144</f>
        <v>5616000</v>
      </c>
      <c r="EJ144" s="1">
        <f>IF($E144+$I144+$D$7&lt;=EJ$22,0,IF(EJ$22-$D$7&gt;=$E144,IF(COUNTIF($KZ144:MI144,"&gt;0")&gt;0,VLOOKUP($C144,Input!$A$8:$HV$21,MATCH($DP$21+COUNTIF($KZ144:MI144,"&gt;0"),Input!$A$6:$HV$6,0),FALSE),0),0))*$D144*$F144</f>
        <v>5616000</v>
      </c>
      <c r="EK144" s="1">
        <f>IF($E144+$I144+$D$7&lt;=EK$22,0,IF(EK$22-$D$7&gt;=$E144,IF(COUNTIF($KZ144:MJ144,"&gt;0")&gt;0,VLOOKUP($C144,Input!$A$8:$HV$21,MATCH($DP$21+COUNTIF($KZ144:MJ144,"&gt;0"),Input!$A$6:$HV$6,0),FALSE),0),0))*$D144*$F144</f>
        <v>5616000</v>
      </c>
      <c r="EL144" s="1">
        <f>IF($E144+$I144+$D$7&lt;=EL$22,0,IF(EL$22-$D$7&gt;=$E144,IF(COUNTIF($KZ144:MK144,"&gt;0")&gt;0,VLOOKUP($C144,Input!$A$8:$HV$21,MATCH($DP$21+COUNTIF($KZ144:MK144,"&gt;0"),Input!$A$6:$HV$6,0),FALSE),0),0))*$D144*$F144</f>
        <v>5616000</v>
      </c>
      <c r="EM144" s="1">
        <f>IF($E144+$I144+$D$7&lt;=EM$22,0,IF(EM$22-$D$7&gt;=$E144,IF(COUNTIF($KZ144:ML144,"&gt;0")&gt;0,VLOOKUP($C144,Input!$A$8:$HV$21,MATCH($DP$21+COUNTIF($KZ144:ML144,"&gt;0"),Input!$A$6:$HV$6,0),FALSE),0),0))*$D144*$F144</f>
        <v>5616000</v>
      </c>
      <c r="EN144" s="1">
        <f>IF($E144+$I144+$D$7&lt;=EN$22,0,IF(EN$22-$D$7&gt;=$E144,IF(COUNTIF($KZ144:MM144,"&gt;0")&gt;0,VLOOKUP($C144,Input!$A$8:$HV$21,MATCH($DP$21+COUNTIF($KZ144:MM144,"&gt;0"),Input!$A$6:$HV$6,0),FALSE),0),0))*$D144*$F144</f>
        <v>5616000</v>
      </c>
      <c r="EO144" s="1">
        <f>IF($E144+$I144+$D$7&lt;=EO$22,0,IF(EO$22-$D$7&gt;=$E144,IF(COUNTIF($KZ144:MN144,"&gt;0")&gt;0,VLOOKUP($C144,Input!$A$8:$HV$21,MATCH($DP$21+COUNTIF($KZ144:MN144,"&gt;0"),Input!$A$6:$HV$6,0),FALSE),0),0))*$D144*$F144</f>
        <v>5616000</v>
      </c>
      <c r="EP144" s="1">
        <f>IF($E144+$I144+$D$7&lt;=EP$22,0,IF(EP$22-$D$7&gt;=$E144,IF(COUNTIF($KZ144:MO144,"&gt;0")&gt;0,VLOOKUP($C144,Input!$A$8:$HV$21,MATCH($DP$21+COUNTIF($KZ144:MO144,"&gt;0"),Input!$A$6:$HV$6,0),FALSE),0),0))*$D144*$F144</f>
        <v>5616000</v>
      </c>
      <c r="EQ144" s="1">
        <f>IF($E144+$I144+$D$7&lt;=EQ$22,0,IF(EQ$22-$D$7&gt;=$E144,IF(COUNTIF($KZ144:MP144,"&gt;0")&gt;0,VLOOKUP($C144,Input!$A$8:$HV$21,MATCH($DP$21+COUNTIF($KZ144:MP144,"&gt;0"),Input!$A$6:$HV$6,0),FALSE),0),0))*$D144*$F144</f>
        <v>5616000</v>
      </c>
      <c r="ER144" s="1">
        <f>IF($E144+$I144+$D$7&lt;=ER$22,0,IF(ER$22-$D$7&gt;=$E144,IF(COUNTIF($KZ144:MQ144,"&gt;0")&gt;0,VLOOKUP($C144,Input!$A$8:$HV$21,MATCH($DP$21+COUNTIF($KZ144:MQ144,"&gt;0"),Input!$A$6:$HV$6,0),FALSE),0),0))*$D144*$F144</f>
        <v>0</v>
      </c>
      <c r="ES144" s="1">
        <f>IF($E144+$I144+$D$7&lt;=ES$22,0,IF(ES$22-$D$7&gt;=$E144,IF(COUNTIF($KZ144:MR144,"&gt;0")&gt;0,VLOOKUP($C144,Input!$A$8:$HV$21,MATCH($DP$21+COUNTIF($KZ144:MR144,"&gt;0"),Input!$A$6:$HV$6,0),FALSE),0),0))*$D144*$F144</f>
        <v>0</v>
      </c>
      <c r="ET144" s="1">
        <f>IF($E144+$I144+$D$7&lt;=ET$22,0,IF(ET$22-$D$7&gt;=$E144,IF(COUNTIF($KZ144:MS144,"&gt;0")&gt;0,VLOOKUP($C144,Input!$A$8:$HV$21,MATCH($DP$21+COUNTIF($KZ144:MS144,"&gt;0"),Input!$A$6:$HV$6,0),FALSE),0),0))*$D144*$F144</f>
        <v>0</v>
      </c>
      <c r="EU144" s="1">
        <f>IF($E144+$I144+$D$7&lt;=EU$22,0,IF(EU$22-$D$7&gt;=$E144,IF(COUNTIF($KZ144:MT144,"&gt;0")&gt;0,VLOOKUP($C144,Input!$A$8:$HV$21,MATCH($DP$21+COUNTIF($KZ144:MT144,"&gt;0"),Input!$A$6:$HV$6,0),FALSE),0),0))*$D144*$F144</f>
        <v>0</v>
      </c>
      <c r="EV144" s="1">
        <f>IF($E144+$I144+$D$7&lt;=EV$22,0,IF(EV$22-$D$7&gt;=$E144,IF(COUNTIF($KZ144:MU144,"&gt;0")&gt;0,VLOOKUP($C144,Input!$A$8:$HV$21,MATCH($DP$21+COUNTIF($KZ144:MU144,"&gt;0"),Input!$A$6:$HV$6,0),FALSE),0),0))*$D144*$F144</f>
        <v>0</v>
      </c>
      <c r="EW144" s="1">
        <f>IF($E144+$I144+$D$7&lt;=EW$22,0,IF(EW$22-$D$7&gt;=$E144,IF(COUNTIF($KZ144:MV144,"&gt;0")&gt;0,VLOOKUP($C144,Input!$A$8:$HV$21,MATCH($DP$21+COUNTIF($KZ144:MV144,"&gt;0"),Input!$A$6:$HV$6,0),FALSE),0),0))*$D144*$F144</f>
        <v>0</v>
      </c>
      <c r="EX144" s="1">
        <f>IF($E144+$I144+$D$7&lt;=EX$22,0,IF(EX$22-$D$7&gt;=$E144,IF(COUNTIF($KZ144:MW144,"&gt;0")&gt;0,VLOOKUP($C144,Input!$A$8:$HV$21,MATCH($DP$21+COUNTIF($KZ144:MW144,"&gt;0"),Input!$A$6:$HV$6,0),FALSE),0),0))*$D144*$F144</f>
        <v>0</v>
      </c>
      <c r="EY144" s="1">
        <f>IF($E144+$I144+$D$7&lt;=EY$22,0,IF(EY$22-$D$7&gt;=$E144,IF(COUNTIF($KZ144:MX144,"&gt;0")&gt;0,VLOOKUP($C144,Input!$A$8:$HV$21,MATCH($DP$21+COUNTIF($KZ144:MX144,"&gt;0"),Input!$A$6:$HV$6,0),FALSE),0),0))*$D144*$F144</f>
        <v>0</v>
      </c>
      <c r="EZ144" s="1"/>
      <c r="FA144" t="str">
        <f>VLOOKUP($C144,Input!$A$8:$GZ$39,MATCH(FA$21,Input!$A$6:$GZ$6,0),FALSE)</f>
        <v>Charger installation; electrical upgrade</v>
      </c>
      <c r="FB144">
        <f>IF((VLOOKUP($C144,Input!$A$8:$GZ$39,MATCH(FB$21,Input!$A$6:$GZ$6,0),FALSE))="Y",$D144/VLOOKUP($C144,Input!$A$8:$GZ$39,MATCH(FC$21,Input!$A$6:$GZ$6,0),FALSE),0)</f>
        <v>0</v>
      </c>
      <c r="FC144">
        <f>IF((VLOOKUP($C144,Input!$A$8:$GZ$39,MATCH(FB$21,Input!$A$6:$GZ$6,0),FALSE))="Y",0,IF((VLOOKUP($C144,Input!$A$8:$GZ$39,MATCH(FC$21,Input!$A$6:$GZ$6,0),FALSE))&gt;0,$D144/VLOOKUP($C144,Input!$A$8:$GZ$39,MATCH(FC$21,Input!$A$6:$GZ$6,0),FALSE),0))</f>
        <v>234</v>
      </c>
      <c r="FD144" s="1">
        <f>+IF($E144=FD$22,VLOOKUP($C144,Input!$A$8:$GZ$39,MATCH(FD$21,Input!$A$6:$GZ$6,0),FALSE),0)*IF(FD$110&gt;=MAX(FC$110:$FD$110),MIN((FD$110-MAX(FC$110:$FD$110)),(FD$110-FC$110)),0)+IF($E144=FD$22,VLOOKUP($C144,Input!$A$8:$GZ$39,MATCH(FD$21,Input!$A$6:$GZ$6,0),FALSE),0)*IF(FD$109&gt;=MAX(FC$109:$FD$109),MIN((FD$109-MAX(FC$109:$FD$109)),(FD$109-FC$109)),0)</f>
        <v>0</v>
      </c>
      <c r="FE144" s="1">
        <f>+IF($E144=FE$22,VLOOKUP($C144,Input!$A$8:$GZ$39,MATCH(FE$21,Input!$A$6:$GZ$6,0),FALSE),0)*IF(FE$110&gt;=MAX(FD$110:$FD$110),MIN((FE$110-MAX(FD$110:$FD$110)),(FE$110-FD$110)),0)+IF($E144=FE$22,VLOOKUP($C144,Input!$A$8:$GZ$39,MATCH(FE$21,Input!$A$6:$GZ$6,0),FALSE),0)*IF(FE$109&gt;=MAX(FD$109:$FD$109),MIN((FE$109-MAX(FD$109:$FD$109)),(FE$109-FD$109)),0)</f>
        <v>0</v>
      </c>
      <c r="FF144" s="1">
        <f>+IF($E144=FF$22,VLOOKUP($C144,Input!$A$8:$GZ$39,MATCH(FF$21,Input!$A$6:$GZ$6,0),FALSE),0)*IF(FF$110&gt;=MAX($FD$110:FE$110),MIN((FF$110-MAX($FD$110:FE$110)),(FF$110-FE$110)),0)+IF($E144=FF$22,VLOOKUP($C144,Input!$A$8:$GZ$39,MATCH(FF$21,Input!$A$6:$GZ$6,0),FALSE),0)*IF(FF$109&gt;=MAX($FD$109:FE$109),MIN((FF$109-MAX($FD$109:FE$109)),(FF$109-FE$109)),0)</f>
        <v>0</v>
      </c>
      <c r="FG144" s="1">
        <f>+IF($E144=FG$22,VLOOKUP($C144,Input!$A$8:$GZ$39,MATCH(FG$21,Input!$A$6:$GZ$6,0),FALSE),0)*IF(FG$110&gt;=MAX($FD$110:FF$110),MIN((FG$110-MAX($FD$110:FF$110)),(FG$110-FF$110)),0)+IF($E144=FG$22,VLOOKUP($C144,Input!$A$8:$GZ$39,MATCH(FG$21,Input!$A$6:$GZ$6,0),FALSE),0)*IF(FG$109&gt;=MAX($FD$109:FF$109),MIN((FG$109-MAX($FD$109:FF$109)),(FG$109-FF$109)),0)</f>
        <v>0</v>
      </c>
      <c r="FH144" s="1">
        <f>+IF($E144=FH$22,VLOOKUP($C144,Input!$A$8:$GZ$39,MATCH(FH$21,Input!$A$6:$GZ$6,0),FALSE),0)*IF(FH$110&gt;=MAX($FD$110:FG$110),MIN((FH$110-MAX($FD$110:FG$110)),(FH$110-FG$110)),0)+IF($E144=FH$22,VLOOKUP($C144,Input!$A$8:$GZ$39,MATCH(FH$21,Input!$A$6:$GZ$6,0),FALSE),0)*IF(FH$109&gt;=MAX($FD$109:FG$109),MIN((FH$109-MAX($FD$109:FG$109)),(FH$109-FG$109)),0)</f>
        <v>0</v>
      </c>
      <c r="FI144" s="1">
        <f>+IF($E144=FI$22,VLOOKUP($C144,Input!$A$8:$GZ$39,MATCH(FI$21,Input!$A$6:$GZ$6,0),FALSE),0)*IF(FI$110&gt;=MAX($FD$110:FH$110),MIN((FI$110-MAX($FD$110:FH$110)),(FI$110-FH$110)),0)+IF($E144=FI$22,VLOOKUP($C144,Input!$A$8:$GZ$39,MATCH(FI$21,Input!$A$6:$GZ$6,0),FALSE),0)*IF(FI$109&gt;=MAX($FD$109:FH$109),MIN((FI$109-MAX($FD$109:FH$109)),(FI$109-FH$109)),0)</f>
        <v>0</v>
      </c>
      <c r="FJ144" s="1">
        <f>+IF($E144=FJ$22,VLOOKUP($C144,Input!$A$8:$GZ$39,MATCH(FJ$21,Input!$A$6:$GZ$6,0),FALSE),0)*IF(FJ$110&gt;=MAX($FD$110:FI$110),MIN((FJ$110-MAX($FD$110:FI$110)),(FJ$110-FI$110)),0)+IF($E144=FJ$22,VLOOKUP($C144,Input!$A$8:$GZ$39,MATCH(FJ$21,Input!$A$6:$GZ$6,0),FALSE),0)*IF(FJ$109&gt;=MAX($FD$109:FI$109),MIN((FJ$109-MAX($FD$109:FI$109)),(FJ$109-FI$109)),0)</f>
        <v>0</v>
      </c>
      <c r="FK144" s="1">
        <f>+IF($E144=FK$22,VLOOKUP($C144,Input!$A$8:$GZ$39,MATCH(FK$21,Input!$A$6:$GZ$6,0),FALSE),0)*IF(FK$110&gt;=MAX($FD$110:FJ$110),MIN((FK$110-MAX($FD$110:FJ$110)),(FK$110-FJ$110)),0)+IF($E144=FK$22,VLOOKUP($C144,Input!$A$8:$GZ$39,MATCH(FK$21,Input!$A$6:$GZ$6,0),FALSE),0)*IF(FK$109&gt;=MAX($FD$109:FJ$109),MIN((FK$109-MAX($FD$109:FJ$109)),(FK$109-FJ$109)),0)</f>
        <v>0</v>
      </c>
      <c r="FL144" s="1">
        <f>+IF($E144=FL$22,VLOOKUP($C144,Input!$A$8:$GZ$39,MATCH(FL$21,Input!$A$6:$GZ$6,0),FALSE),0)*IF(FL$110&gt;=MAX($FD$110:FK$110),MIN((FL$110-MAX($FD$110:FK$110)),(FL$110-FK$110)),0)+IF($E144=FL$22,VLOOKUP($C144,Input!$A$8:$GZ$39,MATCH(FL$21,Input!$A$6:$GZ$6,0),FALSE),0)*IF(FL$109&gt;=MAX($FD$109:FK$109),MIN((FL$109-MAX($FD$109:FK$109)),(FL$109-FK$109)),0)</f>
        <v>0</v>
      </c>
      <c r="FM144" s="1">
        <f>+IF($E144=FM$22,VLOOKUP($C144,Input!$A$8:$GZ$39,MATCH(FM$21,Input!$A$6:$GZ$6,0),FALSE),0)*IF(FM$110&gt;=MAX($FD$110:FL$110),MIN((FM$110-MAX($FD$110:FL$110)),(FM$110-FL$110)),0)+IF($E144=FM$22,VLOOKUP($C144,Input!$A$8:$GZ$39,MATCH(FM$21,Input!$A$6:$GZ$6,0),FALSE),0)*IF(FM$109&gt;=MAX($FD$109:FL$109),MIN((FM$109-MAX($FD$109:FL$109)),(FM$109-FL$109)),0)</f>
        <v>0</v>
      </c>
      <c r="FN144" s="1">
        <f>+IF($E144=FN$22,VLOOKUP($C144,Input!$A$8:$GZ$39,MATCH(FN$21,Input!$A$6:$GZ$6,0),FALSE),0)*IF(FN$110&gt;=MAX($FD$110:FM$110),MIN((FN$110-MAX($FD$110:FM$110)),(FN$110-FM$110)),0)+IF($E144=FN$22,VLOOKUP($C144,Input!$A$8:$GZ$39,MATCH(FN$21,Input!$A$6:$GZ$6,0),FALSE),0)*IF(FN$109&gt;=MAX($FD$109:FM$109),MIN((FN$109-MAX($FD$109:FM$109)),(FN$109-FM$109)),0)</f>
        <v>0</v>
      </c>
      <c r="FO144" s="1">
        <f>+IF($E144=FO$22,VLOOKUP($C144,Input!$A$8:$GZ$39,MATCH(FO$21,Input!$A$6:$GZ$6,0),FALSE),0)*IF(FO$110&gt;=MAX($FD$110:FN$110),MIN((FO$110-MAX($FD$110:FN$110)),(FO$110-FN$110)),0)+IF($E144=FO$22,VLOOKUP($C144,Input!$A$8:$GZ$39,MATCH(FO$21,Input!$A$6:$GZ$6,0),FALSE),0)*IF(FO$109&gt;=MAX($FD$109:FN$109),MIN((FO$109-MAX($FD$109:FN$109)),(FO$109-FN$109)),0)</f>
        <v>0</v>
      </c>
      <c r="FP144" s="1">
        <f>+IF($E144=FP$22,VLOOKUP($C144,Input!$A$8:$GZ$39,MATCH(FP$21,Input!$A$6:$GZ$6,0),FALSE),0)*IF(FP$110&gt;=MAX($FD$110:FO$110),MIN((FP$110-MAX($FD$110:FO$110)),(FP$110-FO$110)),0)+IF($E144=FP$22,VLOOKUP($C144,Input!$A$8:$GZ$39,MATCH(FP$21,Input!$A$6:$GZ$6,0),FALSE),0)*IF(FP$109&gt;=MAX($FD$109:FO$109),MIN((FP$109-MAX($FD$109:FO$109)),(FP$109-FO$109)),0)</f>
        <v>0</v>
      </c>
      <c r="FQ144" s="1">
        <f>+IF($E144=FQ$22,VLOOKUP($C144,Input!$A$8:$GZ$39,MATCH(FQ$21,Input!$A$6:$GZ$6,0),FALSE),0)*IF(FQ$110&gt;=MAX($FD$110:FP$110),MIN((FQ$110-MAX($FD$110:FP$110)),(FQ$110-FP$110)),0)+IF($E144=FQ$22,VLOOKUP($C144,Input!$A$8:$GZ$39,MATCH(FQ$21,Input!$A$6:$GZ$6,0),FALSE),0)*IF(FQ$109&gt;=MAX($FD$109:FP$109),MIN((FQ$109-MAX($FD$109:FP$109)),(FQ$109-FP$109)),0)</f>
        <v>12870000</v>
      </c>
      <c r="FR144" s="1">
        <f>+IF($E144=FR$22,VLOOKUP($C144,Input!$A$8:$GZ$39,MATCH(FR$21,Input!$A$6:$GZ$6,0),FALSE),0)*IF(FR$110&gt;=MAX($FD$110:FQ$110),MIN((FR$110-MAX($FD$110:FQ$110)),(FR$110-FQ$110)),0)+IF($E144=FR$22,VLOOKUP($C144,Input!$A$8:$GZ$39,MATCH(FR$21,Input!$A$6:$GZ$6,0),FALSE),0)*IF(FR$109&gt;=MAX($FD$109:FQ$109),MIN((FR$109-MAX($FD$109:FQ$109)),(FR$109-FQ$109)),0)</f>
        <v>0</v>
      </c>
      <c r="FS144" s="1">
        <f>+IF($E144=FS$22,VLOOKUP($C144,Input!$A$8:$GZ$39,MATCH(FS$21,Input!$A$6:$GZ$6,0),FALSE),0)*IF(FS$110&gt;=MAX($FD$110:FR$110),MIN((FS$110-MAX($FD$110:FR$110)),(FS$110-FR$110)),0)+IF($E144=FS$22,VLOOKUP($C144,Input!$A$8:$GZ$39,MATCH(FS$21,Input!$A$6:$GZ$6,0),FALSE),0)*IF(FS$109&gt;=MAX($FD$109:FR$109),MIN((FS$109-MAX($FD$109:FR$109)),(FS$109-FR$109)),0)</f>
        <v>0</v>
      </c>
      <c r="FT144" s="1">
        <f>+IF($E144=FT$22,VLOOKUP($C144,Input!$A$8:$GZ$39,MATCH(FT$21,Input!$A$6:$GZ$6,0),FALSE),0)*IF(FT$110&gt;=MAX($FD$110:FS$110),MIN((FT$110-MAX($FD$110:FS$110)),(FT$110-FS$110)),0)+IF($E144=FT$22,VLOOKUP($C144,Input!$A$8:$GZ$39,MATCH(FT$21,Input!$A$6:$GZ$6,0),FALSE),0)*IF(FT$109&gt;=MAX($FD$109:FS$109),MIN((FT$109-MAX($FD$109:FS$109)),(FT$109-FS$109)),0)</f>
        <v>0</v>
      </c>
      <c r="FU144" s="1">
        <f>+IF($E144=FU$22,VLOOKUP($C144,Input!$A$8:$GZ$39,MATCH(FU$21,Input!$A$6:$GZ$6,0),FALSE),0)*IF(FU$110&gt;=MAX($FD$110:FT$110),MIN((FU$110-MAX($FD$110:FT$110)),(FU$110-FT$110)),0)+IF($E144=FU$22,VLOOKUP($C144,Input!$A$8:$GZ$39,MATCH(FU$21,Input!$A$6:$GZ$6,0),FALSE),0)*IF(FU$109&gt;=MAX($FD$109:FT$109),MIN((FU$109-MAX($FD$109:FT$109)),(FU$109-FT$109)),0)</f>
        <v>0</v>
      </c>
      <c r="FV144" s="1">
        <f>+IF($E144=FV$22,VLOOKUP($C144,Input!$A$8:$GZ$39,MATCH(FV$21,Input!$A$6:$GZ$6,0),FALSE),0)*IF(FV$110&gt;=MAX($FD$110:FU$110),MIN((FV$110-MAX($FD$110:FU$110)),(FV$110-FU$110)),0)+IF($E144=FV$22,VLOOKUP($C144,Input!$A$8:$GZ$39,MATCH(FV$21,Input!$A$6:$GZ$6,0),FALSE),0)*IF(FV$109&gt;=MAX($FD$109:FU$109),MIN((FV$109-MAX($FD$109:FU$109)),(FV$109-FU$109)),0)</f>
        <v>0</v>
      </c>
      <c r="FW144" s="1">
        <f>+IF($E144=FW$22,VLOOKUP($C144,Input!$A$8:$GZ$39,MATCH(FW$21,Input!$A$6:$GZ$6,0),FALSE),0)*IF(FW$110&gt;=MAX($FD$110:FV$110),MIN((FW$110-MAX($FD$110:FV$110)),(FW$110-FV$110)),0)+IF($E144=FW$22,VLOOKUP($C144,Input!$A$8:$GZ$39,MATCH(FW$21,Input!$A$6:$GZ$6,0),FALSE),0)*IF(FW$109&gt;=MAX($FD$109:FV$109),MIN((FW$109-MAX($FD$109:FV$109)),(FW$109-FV$109)),0)</f>
        <v>0</v>
      </c>
      <c r="FX144" s="1">
        <f>+IF($E144=FX$22,VLOOKUP($C144,Input!$A$8:$GZ$39,MATCH(FX$21,Input!$A$6:$GZ$6,0),FALSE),0)*IF(FX$110&gt;=MAX($FD$110:FW$110),MIN((FX$110-MAX($FD$110:FW$110)),(FX$110-FW$110)),0)+IF($E144=FX$22,VLOOKUP($C144,Input!$A$8:$GZ$39,MATCH(FX$21,Input!$A$6:$GZ$6,0),FALSE),0)*IF(FX$109&gt;=MAX($FD$109:FW$109),MIN((FX$109-MAX($FD$109:FW$109)),(FX$109-FW$109)),0)</f>
        <v>0</v>
      </c>
      <c r="FY144" s="1">
        <f>+IF($E144=FY$22,VLOOKUP($C144,Input!$A$8:$GZ$39,MATCH(FY$21,Input!$A$6:$GZ$6,0),FALSE),0)*IF(FY$110&gt;=MAX($FD$110:FX$110),MIN((FY$110-MAX($FD$110:FX$110)),(FY$110-FX$110)),0)+IF($E144=FY$22,VLOOKUP($C144,Input!$A$8:$GZ$39,MATCH(FY$21,Input!$A$6:$GZ$6,0),FALSE),0)*IF(FY$109&gt;=MAX($FD$109:FX$109),MIN((FY$109-MAX($FD$109:FX$109)),(FY$109-FX$109)),0)</f>
        <v>0</v>
      </c>
      <c r="FZ144" s="1">
        <f>+IF($E144=FZ$22,VLOOKUP($C144,Input!$A$8:$GZ$39,MATCH(FZ$21,Input!$A$6:$GZ$6,0),FALSE),0)*IF(FZ$110&gt;=MAX($FD$110:FY$110),MIN((FZ$110-MAX($FD$110:FY$110)),(FZ$110-FY$110)),0)+IF($E144=FZ$22,VLOOKUP($C144,Input!$A$8:$GZ$39,MATCH(FZ$21,Input!$A$6:$GZ$6,0),FALSE),0)*IF(FZ$109&gt;=MAX($FD$109:FY$109),MIN((FZ$109-MAX($FD$109:FY$109)),(FZ$109-FY$109)),0)</f>
        <v>0</v>
      </c>
      <c r="GA144" s="1">
        <f>+IF($E144=GA$22,VLOOKUP($C144,Input!$A$8:$GZ$39,MATCH(GA$21,Input!$A$6:$GZ$6,0),FALSE),0)*IF(GA$110&gt;=MAX($FD$110:FZ$110),MIN((GA$110-MAX($FD$110:FZ$110)),(GA$110-FZ$110)),0)+IF($E144=GA$22,VLOOKUP($C144,Input!$A$8:$GZ$39,MATCH(GA$21,Input!$A$6:$GZ$6,0),FALSE),0)*IF(GA$109&gt;=MAX($FD$109:FZ$109),MIN((GA$109-MAX($FD$109:FZ$109)),(GA$109-FZ$109)),0)</f>
        <v>0</v>
      </c>
      <c r="GB144" s="1">
        <f>+IF($E144=GB$22,VLOOKUP($C144,Input!$A$8:$GZ$39,MATCH(GB$21,Input!$A$6:$GZ$6,0),FALSE),0)*IF(GB$110&gt;=MAX($FD$110:GA$110),MIN((GB$110-MAX($FD$110:GA$110)),(GB$110-GA$110)),0)+IF($E144=GB$22,VLOOKUP($C144,Input!$A$8:$GZ$39,MATCH(GB$21,Input!$A$6:$GZ$6,0),FALSE),0)*IF(GB$109&gt;=MAX($FD$109:GA$109),MIN((GB$109-MAX($FD$109:GA$109)),(GB$109-GA$109)),0)</f>
        <v>0</v>
      </c>
      <c r="GC144" s="1">
        <f>+IF($E144=GC$22,VLOOKUP($C144,Input!$A$8:$GZ$39,MATCH(GC$21,Input!$A$6:$GZ$6,0),FALSE),0)*IF(GC$110&gt;=MAX($FD$110:GB$110),MIN((GC$110-MAX($FD$110:GB$110)),(GC$110-GB$110)),0)+IF($E144=GC$22,VLOOKUP($C144,Input!$A$8:$GZ$39,MATCH(GC$21,Input!$A$6:$GZ$6,0),FALSE),0)*IF(GC$109&gt;=MAX($FD$109:GB$109),MIN((GC$109-MAX($FD$109:GB$109)),(GC$109-GB$109)),0)</f>
        <v>0</v>
      </c>
      <c r="GD144" s="1">
        <f>+IF($E144=GD$22,VLOOKUP($C144,Input!$A$8:$GZ$39,MATCH(GD$21,Input!$A$6:$GZ$6,0),FALSE),0)*IF(GD$110&gt;=MAX($FD$110:GC$110),MIN((GD$110-MAX($FD$110:GC$110)),(GD$110-GC$110)),0)+IF($E144=GD$22,VLOOKUP($C144,Input!$A$8:$GZ$39,MATCH(GD$21,Input!$A$6:$GZ$6,0),FALSE),0)*IF(GD$109&gt;=MAX($FD$109:GC$109),MIN((GD$109-MAX($FD$109:GC$109)),(GD$109-GC$109)),0)</f>
        <v>0</v>
      </c>
      <c r="GE144" s="1">
        <f>+IF($E144=GE$22,VLOOKUP($C144,Input!$A$8:$GZ$39,MATCH(GE$21,Input!$A$6:$GZ$6,0),FALSE),0)*IF(GE$110&gt;=MAX($FD$110:GD$110),MIN((GE$110-MAX($FD$110:GD$110)),(GE$110-GD$110)),0)+IF($E144=GE$22,VLOOKUP($C144,Input!$A$8:$GZ$39,MATCH(GE$21,Input!$A$6:$GZ$6,0),FALSE),0)*IF(GE$109&gt;=MAX($FD$109:GD$109),MIN((GE$109-MAX($FD$109:GD$109)),(GE$109-GD$109)),0)</f>
        <v>0</v>
      </c>
      <c r="GF144" s="1">
        <f>+IF($E144=GF$22,VLOOKUP($C144,Input!$A$8:$GZ$39,MATCH(GF$21,Input!$A$6:$GZ$6,0),FALSE),0)*IF(GF$110&gt;=MAX($FD$110:GE$110),MIN((GF$110-MAX($FD$110:GE$110)),(GF$110-GE$110)),0)+IF($E144=GF$22,VLOOKUP($C144,Input!$A$8:$GZ$39,MATCH(GF$21,Input!$A$6:$GZ$6,0),FALSE),0)*IF(GF$109&gt;=MAX($FD$109:GE$109),MIN((GF$109-MAX($FD$109:GE$109)),(GF$109-GE$109)),0)</f>
        <v>0</v>
      </c>
      <c r="GG144" s="1">
        <f>+IF($E144=GG$22,VLOOKUP($C144,Input!$A$8:$GZ$39,MATCH(GG$21,Input!$A$6:$GZ$6,0),FALSE),0)*IF(GG$110&gt;=MAX($FD$110:GF$110),MIN((GG$110-MAX($FD$110:GF$110)),(GG$110-GF$110)),0)+IF($E144=GG$22,VLOOKUP($C144,Input!$A$8:$GZ$39,MATCH(GG$21,Input!$A$6:$GZ$6,0),FALSE),0)*IF(GG$109&gt;=MAX($FD$109:GF$109),MIN((GG$109-MAX($FD$109:GF$109)),(GG$109-GF$109)),0)</f>
        <v>0</v>
      </c>
      <c r="GH144" s="1">
        <f>+IF($E144=GH$22,VLOOKUP($C144,Input!$A$8:$GZ$39,MATCH(GH$21,Input!$A$6:$GZ$6,0),FALSE),0)*IF(GH$110&gt;=MAX($FD$110:GG$110),MIN((GH$110-MAX($FD$110:GG$110)),(GH$110-GG$110)),0)+IF($E144=GH$22,VLOOKUP($C144,Input!$A$8:$GZ$39,MATCH(GH$21,Input!$A$6:$GZ$6,0),FALSE),0)*IF(GH$109&gt;=MAX($FD$109:GG$109),MIN((GH$109-MAX($FD$109:GG$109)),(GH$109-GG$109)),0)</f>
        <v>0</v>
      </c>
      <c r="GI144" s="1">
        <f>+IF($E144=GI$22,VLOOKUP($C144,Input!$A$8:$GZ$39,MATCH(GI$21,Input!$A$6:$GZ$6,0),FALSE),0)*IF(GI$110&gt;=MAX($FD$110:GH$110),MIN((GI$110-MAX($FD$110:GH$110)),(GI$110-GH$110)),0)+IF($E144=GI$22,VLOOKUP($C144,Input!$A$8:$GZ$39,MATCH(GI$21,Input!$A$6:$GZ$6,0),FALSE),0)*IF(GI$109&gt;=MAX($FD$109:GH$109),MIN((GI$109-MAX($FD$109:GH$109)),(GI$109-GH$109)),0)</f>
        <v>0</v>
      </c>
      <c r="GJ144" s="1">
        <f>+IF($E144=GJ$22,VLOOKUP($C144,Input!$A$8:$GZ$39,MATCH(GJ$21,Input!$A$6:$GZ$6,0),FALSE),0)*IF(GJ$110&gt;=MAX($FD$110:GI$110),MIN((GJ$110-MAX($FD$110:GI$110)),(GJ$110-GI$110)),0)+IF($E144=GJ$22,VLOOKUP($C144,Input!$A$8:$GZ$39,MATCH(GJ$21,Input!$A$6:$GZ$6,0),FALSE),0)*IF(GJ$109&gt;=MAX($FD$109:GI$109),MIN((GJ$109-MAX($FD$109:GI$109)),(GJ$109-GI$109)),0)</f>
        <v>0</v>
      </c>
      <c r="GK144" s="1">
        <f>+IF($E144=GK$22,VLOOKUP($C144,Input!$A$8:$GZ$39,MATCH(GK$21,Input!$A$6:$GZ$6,0),FALSE),0)*IF(GK$110&gt;=MAX($FD$110:GJ$110),MIN((GK$110-MAX($FD$110:GJ$110)),(GK$110-GJ$110)),0)+IF($E144=GK$22,VLOOKUP($C144,Input!$A$8:$GZ$39,MATCH(GK$21,Input!$A$6:$GZ$6,0),FALSE),0)*IF(GK$109&gt;=MAX($FD$109:GJ$109),MIN((GK$109-MAX($FD$109:GJ$109)),(GK$109-GJ$109)),0)</f>
        <v>0</v>
      </c>
      <c r="GL144" s="1">
        <f>+IF($E144=GL$22,VLOOKUP($C144,Input!$A$8:$GZ$39,MATCH(GL$21,Input!$A$6:$GZ$6,0),FALSE),0)*IF(GL$110&gt;=MAX($FD$110:GK$110),MIN((GL$110-MAX($FD$110:GK$110)),(GL$110-GK$110)),0)+IF($E144=GL$22,VLOOKUP($C144,Input!$A$8:$GZ$39,MATCH(GL$21,Input!$A$6:$GZ$6,0),FALSE),0)*IF(GL$109&gt;=MAX($FD$109:GK$109),MIN((GL$109-MAX($FD$109:GK$109)),(GL$109-GK$109)),0)</f>
        <v>0</v>
      </c>
      <c r="GM144" s="42"/>
      <c r="GN144" t="str">
        <f>VLOOKUP($C144,Input!$A$8:$GZ$39,MATCH(GN$21,Input!$A$6:$GZ$6,0),FALSE)</f>
        <v>Charger (60 kW)</v>
      </c>
      <c r="GO144">
        <f>IF((VLOOKUP($C144,Input!$A$8:$GZ$39,MATCH(GO$21,Input!$A$6:$GZ$6,0),FALSE))="Y",$D144/VLOOKUP($C144,Input!$A$8:$GZ$39,MATCH(GP$21,Input!$A$6:$GZ$6,0),FALSE),0)</f>
        <v>0</v>
      </c>
      <c r="GP144">
        <f>IF((VLOOKUP($C144,Input!$A$8:$GZ$39,MATCH(GO$21,Input!$A$6:$GZ$6,0),FALSE))="Y",0,IF((VLOOKUP($C144,Input!$A$8:$GZ$39,MATCH(GP$21,Input!$A$6:$GZ$6,0),FALSE))&gt;0,$D144/VLOOKUP($C144,Input!$A$8:$GZ$39,MATCH(GP$21,Input!$A$6:$GZ$6,0),FALSE),0))</f>
        <v>234</v>
      </c>
      <c r="GQ144" s="1">
        <f>+IF($E144=GQ$22,VLOOKUP($C144,Input!$A$8:$GZ$39,MATCH(GQ$21,Input!$A$6:$GZ$6,0),FALSE),0)*IF(GQ$110&gt;=MAX($GP$110:GP$110),MIN((GQ$110-MAX($GP$110:GP$110)),(GQ$110-GP$110)),0)+IF($E144=GQ$22,VLOOKUP($C144,Input!$A$8:$GZ$39,MATCH(GQ$21,Input!$A$6:$GZ$6,0),FALSE),0)*IF(GQ$109&gt;=MAX($GP$109:GP$109),MIN((GQ$109-MAX($GP$109:GP$109)),(GQ$109-GP$109)),0)</f>
        <v>0</v>
      </c>
      <c r="GR144" s="1">
        <f>+IF($E144=GR$22,VLOOKUP($C144,Input!$A$8:$GZ$39,MATCH(GR$21,Input!$A$6:$GZ$6,0),FALSE),0)*IF(GR$110&gt;=MAX($GP$110:GQ$110),MIN((GR$110-MAX($GP$110:GQ$110)),(GR$110-GQ$110)),0)+IF($E144=GR$22,VLOOKUP($C144,Input!$A$8:$GZ$39,MATCH(GR$21,Input!$A$6:$GZ$6,0),FALSE),0)*IF(GR$109&gt;=MAX($GP$109:GQ$109),MIN((GR$109-MAX($GP$109:GQ$109)),(GR$109-GQ$109)),0)</f>
        <v>0</v>
      </c>
      <c r="GS144" s="1">
        <f>+IF($E144=GS$22,VLOOKUP($C144,Input!$A$8:$GZ$39,MATCH(GS$21,Input!$A$6:$GZ$6,0),FALSE),0)*IF(GS$110&gt;=MAX($GP$110:GR$110),MIN((GS$110-MAX($GP$110:GR$110)),(GS$110-GR$110)),0)+IF($E144=GS$22,VLOOKUP($C144,Input!$A$8:$GZ$39,MATCH(GS$21,Input!$A$6:$GZ$6,0),FALSE),0)*IF(GS$109&gt;=MAX($GP$109:GR$109),MIN((GS$109-MAX($GP$109:GR$109)),(GS$109-GR$109)),0)</f>
        <v>0</v>
      </c>
      <c r="GT144" s="1">
        <f>+IF($E144=GT$22,VLOOKUP($C144,Input!$A$8:$GZ$39,MATCH(GT$21,Input!$A$6:$GZ$6,0),FALSE),0)*IF(GT$110&gt;=MAX($GP$110:GS$110),MIN((GT$110-MAX($GP$110:GS$110)),(GT$110-GS$110)),0)+IF($E144=GT$22,VLOOKUP($C144,Input!$A$8:$GZ$39,MATCH(GT$21,Input!$A$6:$GZ$6,0),FALSE),0)*IF(GT$109&gt;=MAX($GP$109:GS$109),MIN((GT$109-MAX($GP$109:GS$109)),(GT$109-GS$109)),0)</f>
        <v>0</v>
      </c>
      <c r="GU144" s="1">
        <f>+IF($E144=GU$22,VLOOKUP($C144,Input!$A$8:$GZ$39,MATCH(GU$21,Input!$A$6:$GZ$6,0),FALSE),0)*IF(GU$110&gt;=MAX($GP$110:GT$110),MIN((GU$110-MAX($GP$110:GT$110)),(GU$110-GT$110)),0)+IF($E144=GU$22,VLOOKUP($C144,Input!$A$8:$GZ$39,MATCH(GU$21,Input!$A$6:$GZ$6,0),FALSE),0)*IF(GU$109&gt;=MAX($GP$109:GT$109),MIN((GU$109-MAX($GP$109:GT$109)),(GU$109-GT$109)),0)</f>
        <v>0</v>
      </c>
      <c r="GV144" s="1">
        <f>+IF($E144=GV$22,VLOOKUP($C144,Input!$A$8:$GZ$39,MATCH(GV$21,Input!$A$6:$GZ$6,0),FALSE),0)*IF(GV$110&gt;=MAX($GP$110:GU$110),MIN((GV$110-MAX($GP$110:GU$110)),(GV$110-GU$110)),0)+IF($E144=GV$22,VLOOKUP($C144,Input!$A$8:$GZ$39,MATCH(GV$21,Input!$A$6:$GZ$6,0),FALSE),0)*IF(GV$109&gt;=MAX($GP$109:GU$109),MIN((GV$109-MAX($GP$109:GU$109)),(GV$109-GU$109)),0)</f>
        <v>0</v>
      </c>
      <c r="GW144" s="1">
        <f>+IF($E144=GW$22,VLOOKUP($C144,Input!$A$8:$GZ$39,MATCH(GW$21,Input!$A$6:$GZ$6,0),FALSE),0)*IF(GW$110&gt;=MAX($GP$110:GV$110),MIN((GW$110-MAX($GP$110:GV$110)),(GW$110-GV$110)),0)+IF($E144=GW$22,VLOOKUP($C144,Input!$A$8:$GZ$39,MATCH(GW$21,Input!$A$6:$GZ$6,0),FALSE),0)*IF(GW$109&gt;=MAX($GP$109:GV$109),MIN((GW$109-MAX($GP$109:GV$109)),(GW$109-GV$109)),0)</f>
        <v>0</v>
      </c>
      <c r="GX144" s="1">
        <f>+IF($E144=GX$22,VLOOKUP($C144,Input!$A$8:$GZ$39,MATCH(GX$21,Input!$A$6:$GZ$6,0),FALSE),0)*IF(GX$110&gt;=MAX($GP$110:GW$110),MIN((GX$110-MAX($GP$110:GW$110)),(GX$110-GW$110)),0)+IF($E144=GX$22,VLOOKUP($C144,Input!$A$8:$GZ$39,MATCH(GX$21,Input!$A$6:$GZ$6,0),FALSE),0)*IF(GX$109&gt;=MAX($GP$109:GW$109),MIN((GX$109-MAX($GP$109:GW$109)),(GX$109-GW$109)),0)</f>
        <v>0</v>
      </c>
      <c r="GY144" s="1">
        <f>+IF($E144=GY$22,VLOOKUP($C144,Input!$A$8:$GZ$39,MATCH(GY$21,Input!$A$6:$GZ$6,0),FALSE),0)*IF(GY$110&gt;=MAX($GP$110:GX$110),MIN((GY$110-MAX($GP$110:GX$110)),(GY$110-GX$110)),0)+IF($E144=GY$22,VLOOKUP($C144,Input!$A$8:$GZ$39,MATCH(GY$21,Input!$A$6:$GZ$6,0),FALSE),0)*IF(GY$109&gt;=MAX($GP$109:GX$109),MIN((GY$109-MAX($GP$109:GX$109)),(GY$109-GX$109)),0)</f>
        <v>0</v>
      </c>
      <c r="GZ144" s="1">
        <f>+IF($E144=GZ$22,VLOOKUP($C144,Input!$A$8:$GZ$39,MATCH(GZ$21,Input!$A$6:$GZ$6,0),FALSE),0)*IF(GZ$110&gt;=MAX($GP$110:GY$110),MIN((GZ$110-MAX($GP$110:GY$110)),(GZ$110-GY$110)),0)+IF($E144=GZ$22,VLOOKUP($C144,Input!$A$8:$GZ$39,MATCH(GZ$21,Input!$A$6:$GZ$6,0),FALSE),0)*IF(GZ$109&gt;=MAX($GP$109:GY$109),MIN((GZ$109-MAX($GP$109:GY$109)),(GZ$109-GY$109)),0)</f>
        <v>0</v>
      </c>
      <c r="HA144" s="1">
        <f>+IF($E144=HA$22,VLOOKUP($C144,Input!$A$8:$GZ$39,MATCH(HA$21,Input!$A$6:$GZ$6,0),FALSE),0)*IF(HA$110&gt;=MAX($GP$110:GZ$110),MIN((HA$110-MAX($GP$110:GZ$110)),(HA$110-GZ$110)),0)+IF($E144=HA$22,VLOOKUP($C144,Input!$A$8:$GZ$39,MATCH(HA$21,Input!$A$6:$GZ$6,0),FALSE),0)*IF(HA$109&gt;=MAX($GP$109:GZ$109),MIN((HA$109-MAX($GP$109:GZ$109)),(HA$109-GZ$109)),0)</f>
        <v>0</v>
      </c>
      <c r="HB144" s="1">
        <f>+IF($E144=HB$22,VLOOKUP($C144,Input!$A$8:$GZ$39,MATCH(HB$21,Input!$A$6:$GZ$6,0),FALSE),0)*IF(HB$110&gt;=MAX($GP$110:HA$110),MIN((HB$110-MAX($GP$110:HA$110)),(HB$110-HA$110)),0)+IF($E144=HB$22,VLOOKUP($C144,Input!$A$8:$GZ$39,MATCH(HB$21,Input!$A$6:$GZ$6,0),FALSE),0)*IF(HB$109&gt;=MAX($GP$109:HA$109),MIN((HB$109-MAX($GP$109:HA$109)),(HB$109-HA$109)),0)</f>
        <v>0</v>
      </c>
      <c r="HC144" s="1">
        <f>+IF($E144=HC$22,VLOOKUP($C144,Input!$A$8:$GZ$39,MATCH(HC$21,Input!$A$6:$GZ$6,0),FALSE),0)*IF(HC$110&gt;=MAX($GP$110:HB$110),MIN((HC$110-MAX($GP$110:HB$110)),(HC$110-HB$110)),0)+IF($E144=HC$22,VLOOKUP($C144,Input!$A$8:$GZ$39,MATCH(HC$21,Input!$A$6:$GZ$6,0),FALSE),0)*IF(HC$109&gt;=MAX($GP$109:HB$109),MIN((HC$109-MAX($GP$109:HB$109)),(HC$109-HB$109)),0)</f>
        <v>0</v>
      </c>
      <c r="HD144" s="1">
        <f>+IF($E144=HD$22,VLOOKUP($C144,Input!$A$8:$GZ$39,MATCH(HD$21,Input!$A$6:$GZ$6,0),FALSE),0)*IF(HD$110&gt;=MAX($GP$110:HC$110),MIN((HD$110-MAX($GP$110:HC$110)),(HD$110-HC$110)),0)+IF($E144=HD$22,VLOOKUP($C144,Input!$A$8:$GZ$39,MATCH(HD$21,Input!$A$6:$GZ$6,0),FALSE),0)*IF(HD$109&gt;=MAX($GP$109:HC$109),MIN((HD$109-MAX($GP$109:HC$109)),(HD$109-HC$109)),0)</f>
        <v>11700000</v>
      </c>
      <c r="HE144" s="1">
        <f>+IF($E144=HE$22,VLOOKUP($C144,Input!$A$8:$GZ$39,MATCH(HE$21,Input!$A$6:$GZ$6,0),FALSE),0)*IF(HE$110&gt;=MAX($GP$110:HD$110),MIN((HE$110-MAX($GP$110:HD$110)),(HE$110-HD$110)),0)+IF($E144=HE$22,VLOOKUP($C144,Input!$A$8:$GZ$39,MATCH(HE$21,Input!$A$6:$GZ$6,0),FALSE),0)*IF(HE$109&gt;=MAX($GP$109:HD$109),MIN((HE$109-MAX($GP$109:HD$109)),(HE$109-HD$109)),0)</f>
        <v>0</v>
      </c>
      <c r="HF144" s="1">
        <f>+IF($E144=HF$22,VLOOKUP($C144,Input!$A$8:$GZ$39,MATCH(HF$21,Input!$A$6:$GZ$6,0),FALSE),0)*IF(HF$110&gt;=MAX($GP$110:HE$110),MIN((HF$110-MAX($GP$110:HE$110)),(HF$110-HE$110)),0)+IF($E144=HF$22,VLOOKUP($C144,Input!$A$8:$GZ$39,MATCH(HF$21,Input!$A$6:$GZ$6,0),FALSE),0)*IF(HF$109&gt;=MAX($GP$109:HE$109),MIN((HF$109-MAX($GP$109:HE$109)),(HF$109-HE$109)),0)</f>
        <v>0</v>
      </c>
      <c r="HG144" s="1">
        <f>+IF($E144=HG$22,VLOOKUP($C144,Input!$A$8:$GZ$39,MATCH(HG$21,Input!$A$6:$GZ$6,0),FALSE),0)*IF(HG$110&gt;=MAX($GP$110:HF$110),MIN((HG$110-MAX($GP$110:HF$110)),(HG$110-HF$110)),0)+IF($E144=HG$22,VLOOKUP($C144,Input!$A$8:$GZ$39,MATCH(HG$21,Input!$A$6:$GZ$6,0),FALSE),0)*IF(HG$109&gt;=MAX($GP$109:HF$109),MIN((HG$109-MAX($GP$109:HF$109)),(HG$109-HF$109)),0)</f>
        <v>0</v>
      </c>
      <c r="HH144" s="1">
        <f>+IF($E144=HH$22,VLOOKUP($C144,Input!$A$8:$GZ$39,MATCH(HH$21,Input!$A$6:$GZ$6,0),FALSE),0)*IF(HH$110&gt;=MAX($GP$110:HG$110),MIN((HH$110-MAX($GP$110:HG$110)),(HH$110-HG$110)),0)+IF($E144=HH$22,VLOOKUP($C144,Input!$A$8:$GZ$39,MATCH(HH$21,Input!$A$6:$GZ$6,0),FALSE),0)*IF(HH$109&gt;=MAX($GP$109:HG$109),MIN((HH$109-MAX($GP$109:HG$109)),(HH$109-HG$109)),0)</f>
        <v>0</v>
      </c>
      <c r="HI144" s="1">
        <f>+IF($E144=HI$22,VLOOKUP($C144,Input!$A$8:$GZ$39,MATCH(HI$21,Input!$A$6:$GZ$6,0),FALSE),0)*IF(HI$110&gt;=MAX($GP$110:HH$110),MIN((HI$110-MAX($GP$110:HH$110)),(HI$110-HH$110)),0)+IF($E144=HI$22,VLOOKUP($C144,Input!$A$8:$GZ$39,MATCH(HI$21,Input!$A$6:$GZ$6,0),FALSE),0)*IF(HI$109&gt;=MAX($GP$109:HH$109),MIN((HI$109-MAX($GP$109:HH$109)),(HI$109-HH$109)),0)</f>
        <v>0</v>
      </c>
      <c r="HJ144" s="1">
        <f>+IF($E144=HJ$22,VLOOKUP($C144,Input!$A$8:$GZ$39,MATCH(HJ$21,Input!$A$6:$GZ$6,0),FALSE),0)*IF(HJ$110&gt;=MAX($GP$110:HI$110),MIN((HJ$110-MAX($GP$110:HI$110)),(HJ$110-HI$110)),0)+IF($E144=HJ$22,VLOOKUP($C144,Input!$A$8:$GZ$39,MATCH(HJ$21,Input!$A$6:$GZ$6,0),FALSE),0)*IF(HJ$109&gt;=MAX($GP$109:HI$109),MIN((HJ$109-MAX($GP$109:HI$109)),(HJ$109-HI$109)),0)</f>
        <v>0</v>
      </c>
      <c r="HK144" s="1">
        <f>+IF($E144=HK$22,VLOOKUP($C144,Input!$A$8:$GZ$39,MATCH(HK$21,Input!$A$6:$GZ$6,0),FALSE),0)*IF(HK$110&gt;=MAX($GP$110:HJ$110),MIN((HK$110-MAX($GP$110:HJ$110)),(HK$110-HJ$110)),0)+IF($E144=HK$22,VLOOKUP($C144,Input!$A$8:$GZ$39,MATCH(HK$21,Input!$A$6:$GZ$6,0),FALSE),0)*IF(HK$109&gt;=MAX($GP$109:HJ$109),MIN((HK$109-MAX($GP$109:HJ$109)),(HK$109-HJ$109)),0)</f>
        <v>0</v>
      </c>
      <c r="HL144" s="1">
        <f>+IF($E144=HL$22,VLOOKUP($C144,Input!$A$8:$GZ$39,MATCH(HL$21,Input!$A$6:$GZ$6,0),FALSE),0)*IF(HL$110&gt;=MAX($GP$110:HK$110),MIN((HL$110-MAX($GP$110:HK$110)),(HL$110-HK$110)),0)+IF($E144=HL$22,VLOOKUP($C144,Input!$A$8:$GZ$39,MATCH(HL$21,Input!$A$6:$GZ$6,0),FALSE),0)*IF(HL$109&gt;=MAX($GP$109:HK$109),MIN((HL$109-MAX($GP$109:HK$109)),(HL$109-HK$109)),0)</f>
        <v>0</v>
      </c>
      <c r="HM144" s="1">
        <f>+IF($E144=HM$22,VLOOKUP($C144,Input!$A$8:$GZ$39,MATCH(HM$21,Input!$A$6:$GZ$6,0),FALSE),0)*IF(HM$110&gt;=MAX($GP$110:HL$110),MIN((HM$110-MAX($GP$110:HL$110)),(HM$110-HL$110)),0)+IF($E144=HM$22,VLOOKUP($C144,Input!$A$8:$GZ$39,MATCH(HM$21,Input!$A$6:$GZ$6,0),FALSE),0)*IF(HM$109&gt;=MAX($GP$109:HL$109),MIN((HM$109-MAX($GP$109:HL$109)),(HM$109-HL$109)),0)</f>
        <v>0</v>
      </c>
      <c r="HN144" s="1">
        <f>+IF($E144=HN$22,VLOOKUP($C144,Input!$A$8:$GZ$39,MATCH(HN$21,Input!$A$6:$GZ$6,0),FALSE),0)*IF(HN$110&gt;=MAX($GP$110:HM$110),MIN((HN$110-MAX($GP$110:HM$110)),(HN$110-HM$110)),0)+IF($E144=HN$22,VLOOKUP($C144,Input!$A$8:$GZ$39,MATCH(HN$21,Input!$A$6:$GZ$6,0),FALSE),0)*IF(HN$109&gt;=MAX($GP$109:HM$109),MIN((HN$109-MAX($GP$109:HM$109)),(HN$109-HM$109)),0)</f>
        <v>0</v>
      </c>
      <c r="HO144" s="1">
        <f>+IF($E144=HO$22,VLOOKUP($C144,Input!$A$8:$GZ$39,MATCH(HO$21,Input!$A$6:$GZ$6,0),FALSE),0)*IF(HO$110&gt;=MAX($GP$110:HN$110),MIN((HO$110-MAX($GP$110:HN$110)),(HO$110-HN$110)),0)+IF($E144=HO$22,VLOOKUP($C144,Input!$A$8:$GZ$39,MATCH(HO$21,Input!$A$6:$GZ$6,0),FALSE),0)*IF(HO$109&gt;=MAX($GP$109:HN$109),MIN((HO$109-MAX($GP$109:HN$109)),(HO$109-HN$109)),0)</f>
        <v>0</v>
      </c>
      <c r="HP144" s="1">
        <f>+IF($E144=HP$22,VLOOKUP($C144,Input!$A$8:$GZ$39,MATCH(HP$21,Input!$A$6:$GZ$6,0),FALSE),0)*IF(HP$110&gt;=MAX($GP$110:HO$110),MIN((HP$110-MAX($GP$110:HO$110)),(HP$110-HO$110)),0)+IF($E144=HP$22,VLOOKUP($C144,Input!$A$8:$GZ$39,MATCH(HP$21,Input!$A$6:$GZ$6,0),FALSE),0)*IF(HP$109&gt;=MAX($GP$109:HO$109),MIN((HP$109-MAX($GP$109:HO$109)),(HP$109-HO$109)),0)</f>
        <v>0</v>
      </c>
      <c r="HQ144" s="1">
        <f>+IF($E144=HQ$22,VLOOKUP($C144,Input!$A$8:$GZ$39,MATCH(HQ$21,Input!$A$6:$GZ$6,0),FALSE),0)*IF(HQ$110&gt;=MAX($GP$110:HP$110),MIN((HQ$110-MAX($GP$110:HP$110)),(HQ$110-HP$110)),0)+IF($E144=HQ$22,VLOOKUP($C144,Input!$A$8:$GZ$39,MATCH(HQ$21,Input!$A$6:$GZ$6,0),FALSE),0)*IF(HQ$109&gt;=MAX($GP$109:HP$109),MIN((HQ$109-MAX($GP$109:HP$109)),(HQ$109-HP$109)),0)</f>
        <v>0</v>
      </c>
      <c r="HR144" s="1">
        <f>+IF($E144=HR$22,VLOOKUP($C144,Input!$A$8:$GZ$39,MATCH(HR$21,Input!$A$6:$GZ$6,0),FALSE),0)*IF(HR$110&gt;=MAX($GP$110:HQ$110),MIN((HR$110-MAX($GP$110:HQ$110)),(HR$110-HQ$110)),0)+IF($E144=HR$22,VLOOKUP($C144,Input!$A$8:$GZ$39,MATCH(HR$21,Input!$A$6:$GZ$6,0),FALSE),0)*IF(HR$109&gt;=MAX($GP$109:HQ$109),MIN((HR$109-MAX($GP$109:HQ$109)),(HR$109-HQ$109)),0)</f>
        <v>0</v>
      </c>
      <c r="HS144" s="1">
        <f>+IF($E144=HS$22,VLOOKUP($C144,Input!$A$8:$GZ$39,MATCH(HS$21,Input!$A$6:$GZ$6,0),FALSE),0)*IF(HS$110&gt;=MAX($GP$110:HR$110),MIN((HS$110-MAX($GP$110:HR$110)),(HS$110-HR$110)),0)+IF($E144=HS$22,VLOOKUP($C144,Input!$A$8:$GZ$39,MATCH(HS$21,Input!$A$6:$GZ$6,0),FALSE),0)*IF(HS$109&gt;=MAX($GP$109:HR$109),MIN((HS$109-MAX($GP$109:HR$109)),(HS$109-HR$109)),0)</f>
        <v>0</v>
      </c>
      <c r="HT144" s="1">
        <f>+IF($E144=HT$22,VLOOKUP($C144,Input!$A$8:$GZ$39,MATCH(HT$21,Input!$A$6:$GZ$6,0),FALSE),0)*IF(HT$110&gt;=MAX($GP$110:HS$110),MIN((HT$110-MAX($GP$110:HS$110)),(HT$110-HS$110)),0)+IF($E144=HT$22,VLOOKUP($C144,Input!$A$8:$GZ$39,MATCH(HT$21,Input!$A$6:$GZ$6,0),FALSE),0)*IF(HT$109&gt;=MAX($GP$109:HS$109),MIN((HT$109-MAX($GP$109:HS$109)),(HT$109-HS$109)),0)</f>
        <v>0</v>
      </c>
      <c r="HU144" s="1">
        <f>+IF($E144=HU$22,VLOOKUP($C144,Input!$A$8:$GZ$39,MATCH(HU$21,Input!$A$6:$GZ$6,0),FALSE),0)*IF(HU$110&gt;=MAX($GP$110:HT$110),MIN((HU$110-MAX($GP$110:HT$110)),(HU$110-HT$110)),0)+IF($E144=HU$22,VLOOKUP($C144,Input!$A$8:$GZ$39,MATCH(HU$21,Input!$A$6:$GZ$6,0),FALSE),0)*IF(HU$109&gt;=MAX($GP$109:HT$109),MIN((HU$109-MAX($GP$109:HT$109)),(HU$109-HT$109)),0)</f>
        <v>0</v>
      </c>
      <c r="HV144" s="1">
        <f>+IF($E144=HV$22,VLOOKUP($C144,Input!$A$8:$GZ$39,MATCH(HV$21,Input!$A$6:$GZ$6,0),FALSE),0)*IF(HV$110&gt;=MAX($GP$110:HU$110),MIN((HV$110-MAX($GP$110:HU$110)),(HV$110-HU$110)),0)+IF($E144=HV$22,VLOOKUP($C144,Input!$A$8:$GZ$39,MATCH(HV$21,Input!$A$6:$GZ$6,0),FALSE),0)*IF(HV$109&gt;=MAX($GP$109:HU$109),MIN((HV$109-MAX($GP$109:HU$109)),(HV$109-HU$109)),0)</f>
        <v>0</v>
      </c>
      <c r="HW144" s="1">
        <f>+IF($E144=HW$22,VLOOKUP($C144,Input!$A$8:$GZ$39,MATCH(HW$21,Input!$A$6:$GZ$6,0),FALSE),0)*IF(HW$110&gt;=MAX($GP$110:HV$110),MIN((HW$110-MAX($GP$110:HV$110)),(HW$110-HV$110)),0)+IF($E144=HW$22,VLOOKUP($C144,Input!$A$8:$GZ$39,MATCH(HW$21,Input!$A$6:$GZ$6,0),FALSE),0)*IF(HW$109&gt;=MAX($GP$109:HV$109),MIN((HW$109-MAX($GP$109:HV$109)),(HW$109-HV$109)),0)</f>
        <v>0</v>
      </c>
      <c r="HX144" s="1">
        <f>+IF($E144=HX$22,VLOOKUP($C144,Input!$A$8:$GZ$39,MATCH(HX$21,Input!$A$6:$GZ$6,0),FALSE),0)*IF(HX$110&gt;=MAX($GP$110:HW$110),MIN((HX$110-MAX($GP$110:HW$110)),(HX$110-HW$110)),0)+IF($E144=HX$22,VLOOKUP($C144,Input!$A$8:$GZ$39,MATCH(HX$21,Input!$A$6:$GZ$6,0),FALSE),0)*IF(HX$109&gt;=MAX($GP$109:HW$109),MIN((HX$109-MAX($GP$109:HW$109)),(HX$109-HW$109)),0)</f>
        <v>0</v>
      </c>
      <c r="HY144" s="1">
        <f>+IF($E144=HY$22,VLOOKUP($C144,Input!$A$8:$GZ$39,MATCH(HY$21,Input!$A$6:$GZ$6,0),FALSE),0)*IF(HY$110&gt;=MAX($GP$110:HX$110),MIN((HY$110-MAX($GP$110:HX$110)),(HY$110-HX$110)),0)+IF($E144=HY$22,VLOOKUP($C144,Input!$A$8:$GZ$39,MATCH(HY$21,Input!$A$6:$GZ$6,0),FALSE),0)*IF(HY$109&gt;=MAX($GP$109:HX$109),MIN((HY$109-MAX($GP$109:HX$109)),(HY$109-HX$109)),0)</f>
        <v>0</v>
      </c>
      <c r="HZ144" s="42"/>
      <c r="IA144" t="str">
        <f>VLOOKUP($C144,Input!$A$8:$IA$39,MATCH(IA$21,Input!$A$6:$IA$6,0),FALSE)</f>
        <v>Bus Maintenance Bay Upgrade (two bays share one shop charger)</v>
      </c>
      <c r="IB144" s="132">
        <f>IF((VLOOKUP($C144,Input!$A$8:$IA$39,MATCH(IB$21,Input!$A$6:$IA$6,0),FALSE))="Y",$D144/VLOOKUP($C144,Input!$A$8:$IA$39,MATCH(IC$21,Input!$A$6:$IA$6,0),FALSE),0)</f>
        <v>0</v>
      </c>
      <c r="IC144" s="132">
        <f>IF((VLOOKUP($C144,Input!$A$8:$IA$39,MATCH(IB$21,Input!$A$6:$IA$6,0),FALSE))="Y",0,IF((VLOOKUP($C144,Input!$A$8:$IA$39,MATCH(IC$21,Input!$A$6:$IA$6,0),FALSE))&gt;0,$D144/VLOOKUP($C144,Input!$A$8:$IA$39,MATCH(IC$21,Input!$A$6:$IA$6,0),FALSE),0))</f>
        <v>15.6</v>
      </c>
      <c r="ID144" s="1">
        <f>+IF($E144=ID$22,VLOOKUP($C144,Input!$A$8:$IA$39,MATCH(ID$21,Input!$A$6:$IA$6,0),FALSE),0)*IF(ID$110&gt;=MAX($IC$110:IC$110),MIN((ID$110-MAX($IC$110:IC$110)),(ID$110-IC$110)),0)+IF($E144=ID$22,VLOOKUP($C144,Input!$A$8:$IA$39,MATCH(ID$21,Input!$A$6:$IA$6,0),FALSE),0)*IF(ID$109&gt;=MAX($IC$109:IC$109),MIN((ID$109-MAX($IC$109:IC$109)),(ID$109-IC$109)),0)</f>
        <v>0</v>
      </c>
      <c r="IE144" s="1">
        <f>+IF($E144=IE$22,VLOOKUP($C144,Input!$A$8:$IA$39,MATCH(IE$21,Input!$A$6:$IA$6,0),FALSE),0)*IF(IE$110&gt;=MAX($IC$110:ID$110),MIN((IE$110-MAX($IC$110:ID$110)),(IE$110-ID$110)),0)+IF($E144=IE$22,VLOOKUP($C144,Input!$A$8:$IA$39,MATCH(IE$21,Input!$A$6:$IA$6,0),FALSE),0)*IF(IE$109&gt;=MAX($IC$109:ID$109),MIN((IE$109-MAX($IC$109:ID$109)),(IE$109-ID$109)),0)</f>
        <v>0</v>
      </c>
      <c r="IF144" s="1">
        <f>+IF($E144=IF$22,VLOOKUP($C144,Input!$A$8:$IA$39,MATCH(IF$21,Input!$A$6:$IA$6,0),FALSE),0)*IF(IF$110&gt;=MAX($IC$110:IE$110),MIN((IF$110-MAX($IC$110:IE$110)),(IF$110-IE$110)),0)+IF($E144=IF$22,VLOOKUP($C144,Input!$A$8:$IA$39,MATCH(IF$21,Input!$A$6:$IA$6,0),FALSE),0)*IF(IF$109&gt;=MAX($IC$109:IE$109),MIN((IF$109-MAX($IC$109:IE$109)),(IF$109-IE$109)),0)</f>
        <v>0</v>
      </c>
      <c r="IG144" s="1">
        <f>+IF($E144=IG$22,VLOOKUP($C144,Input!$A$8:$IA$39,MATCH(IG$21,Input!$A$6:$IA$6,0),FALSE),0)*IF(IG$110&gt;=MAX($IC$110:IF$110),MIN((IG$110-MAX($IC$110:IF$110)),(IG$110-IF$110)),0)+IF($E144=IG$22,VLOOKUP($C144,Input!$A$8:$IA$39,MATCH(IG$21,Input!$A$6:$IA$6,0),FALSE),0)*IF(IG$109&gt;=MAX($IC$109:IF$109),MIN((IG$109-MAX($IC$109:IF$109)),(IG$109-IF$109)),0)</f>
        <v>0</v>
      </c>
      <c r="IH144" s="1">
        <f>+IF($E144=IH$22,VLOOKUP($C144,Input!$A$8:$IA$39,MATCH(IH$21,Input!$A$6:$IA$6,0),FALSE),0)*IF(IH$110&gt;=MAX($IC$110:IG$110),MIN((IH$110-MAX($IC$110:IG$110)),(IH$110-IG$110)),0)+IF($E144=IH$22,VLOOKUP($C144,Input!$A$8:$IA$39,MATCH(IH$21,Input!$A$6:$IA$6,0),FALSE),0)*IF(IH$109&gt;=MAX($IC$109:IG$109),MIN((IH$109-MAX($IC$109:IG$109)),(IH$109-IG$109)),0)</f>
        <v>0</v>
      </c>
      <c r="II144" s="1">
        <f>+IF($E144=II$22,VLOOKUP($C144,Input!$A$8:$IA$39,MATCH(II$21,Input!$A$6:$IA$6,0),FALSE),0)*IF(II$110&gt;=MAX($IC$110:IH$110),MIN((II$110-MAX($IC$110:IH$110)),(II$110-IH$110)),0)+IF($E144=II$22,VLOOKUP($C144,Input!$A$8:$IA$39,MATCH(II$21,Input!$A$6:$IA$6,0),FALSE),0)*IF(II$109&gt;=MAX($IC$109:IH$109),MIN((II$109-MAX($IC$109:IH$109)),(II$109-IH$109)),0)</f>
        <v>0</v>
      </c>
      <c r="IJ144" s="1">
        <f>+IF($E144=IJ$22,VLOOKUP($C144,Input!$A$8:$IA$39,MATCH(IJ$21,Input!$A$6:$IA$6,0),FALSE),0)*IF(IJ$110&gt;=MAX($IC$110:II$110),MIN((IJ$110-MAX($IC$110:II$110)),(IJ$110-II$110)),0)+IF($E144=IJ$22,VLOOKUP($C144,Input!$A$8:$IA$39,MATCH(IJ$21,Input!$A$6:$IA$6,0),FALSE),0)*IF(IJ$109&gt;=MAX($IC$109:II$109),MIN((IJ$109-MAX($IC$109:II$109)),(IJ$109-II$109)),0)</f>
        <v>0</v>
      </c>
      <c r="IK144" s="1">
        <f>+IF($E144=IK$22,VLOOKUP($C144,Input!$A$8:$IA$39,MATCH(IK$21,Input!$A$6:$IA$6,0),FALSE),0)*IF(IK$110&gt;=MAX($IC$110:IJ$110),MIN((IK$110-MAX($IC$110:IJ$110)),(IK$110-IJ$110)),0)+IF($E144=IK$22,VLOOKUP($C144,Input!$A$8:$IA$39,MATCH(IK$21,Input!$A$6:$IA$6,0),FALSE),0)*IF(IK$109&gt;=MAX($IC$109:IJ$109),MIN((IK$109-MAX($IC$109:IJ$109)),(IK$109-IJ$109)),0)</f>
        <v>0</v>
      </c>
      <c r="IL144" s="1">
        <f>+IF($E144=IL$22,VLOOKUP($C144,Input!$A$8:$IA$39,MATCH(IL$21,Input!$A$6:$IA$6,0),FALSE),0)*IF(IL$110&gt;=MAX($IC$110:IK$110),MIN((IL$110-MAX($IC$110:IK$110)),(IL$110-IK$110)),0)+IF($E144=IL$22,VLOOKUP($C144,Input!$A$8:$IA$39,MATCH(IL$21,Input!$A$6:$IA$6,0),FALSE),0)*IF(IL$109&gt;=MAX($IC$109:IK$109),MIN((IL$109-MAX($IC$109:IK$109)),(IL$109-IK$109)),0)</f>
        <v>0</v>
      </c>
      <c r="IM144" s="1">
        <f>+IF($E144=IM$22,VLOOKUP($C144,Input!$A$8:$IA$39,MATCH(IM$21,Input!$A$6:$IA$6,0),FALSE),0)*IF(IM$110&gt;=MAX($IC$110:IL$110),MIN((IM$110-MAX($IC$110:IL$110)),(IM$110-IL$110)),0)+IF($E144=IM$22,VLOOKUP($C144,Input!$A$8:$IA$39,MATCH(IM$21,Input!$A$6:$IA$6,0),FALSE),0)*IF(IM$109&gt;=MAX($IC$109:IL$109),MIN((IM$109-MAX($IC$109:IL$109)),(IM$109-IL$109)),0)</f>
        <v>0</v>
      </c>
      <c r="IN144" s="1">
        <f>+IF($E144=IN$22,VLOOKUP($C144,Input!$A$8:$IA$39,MATCH(IN$21,Input!$A$6:$IA$6,0),FALSE),0)*IF(IN$110&gt;=MAX($IC$110:IM$110),MIN((IN$110-MAX($IC$110:IM$110)),(IN$110-IM$110)),0)+IF($E144=IN$22,VLOOKUP($C144,Input!$A$8:$IA$39,MATCH(IN$21,Input!$A$6:$IA$6,0),FALSE),0)*IF(IN$109&gt;=MAX($IC$109:IM$109),MIN((IN$109-MAX($IC$109:IM$109)),(IN$109-IM$109)),0)</f>
        <v>0</v>
      </c>
      <c r="IO144" s="1">
        <f>+IF($E144=IO$22,VLOOKUP($C144,Input!$A$8:$IA$39,MATCH(IO$21,Input!$A$6:$IA$6,0),FALSE),0)*IF(IO$110&gt;=MAX($IC$110:IN$110),MIN((IO$110-MAX($IC$110:IN$110)),(IO$110-IN$110)),0)+IF($E144=IO$22,VLOOKUP($C144,Input!$A$8:$IA$39,MATCH(IO$21,Input!$A$6:$IA$6,0),FALSE),0)*IF(IO$109&gt;=MAX($IC$109:IN$109),MIN((IO$109-MAX($IC$109:IN$109)),(IO$109-IN$109)),0)</f>
        <v>0</v>
      </c>
      <c r="IP144" s="1">
        <f>+IF($E144=IP$22,VLOOKUP($C144,Input!$A$8:$IA$39,MATCH(IP$21,Input!$A$6:$IA$6,0),FALSE),0)*IF(IP$110&gt;=MAX($IC$110:IO$110),MIN((IP$110-MAX($IC$110:IO$110)),(IP$110-IO$110)),0)+IF($E144=IP$22,VLOOKUP($C144,Input!$A$8:$IA$39,MATCH(IP$21,Input!$A$6:$IA$6,0),FALSE),0)*IF(IP$109&gt;=MAX($IC$109:IO$109),MIN((IP$109-MAX($IC$109:IO$109)),(IP$109-IO$109)),0)</f>
        <v>0</v>
      </c>
      <c r="IQ144" s="1">
        <f>+IF($E144=IQ$22,VLOOKUP($C144,Input!$A$8:$IA$39,MATCH(IQ$21,Input!$A$6:$IA$6,0),FALSE),0)*IF(IQ$110&gt;=MAX($IC$110:IP$110),MIN((IQ$110-MAX($IC$110:IP$110)),(IQ$110-IP$110)),0)+IF($E144=IQ$22,VLOOKUP($C144,Input!$A$8:$IA$39,MATCH(IQ$21,Input!$A$6:$IA$6,0),FALSE),0)*IF(IQ$109&gt;=MAX($IC$109:IP$109),MIN((IQ$109-MAX($IC$109:IP$109)),(IQ$109-IP$109)),0)</f>
        <v>432000</v>
      </c>
      <c r="IR144" s="1">
        <f>+IF($E144=IR$22,VLOOKUP($C144,Input!$A$8:$IA$39,MATCH(IR$21,Input!$A$6:$IA$6,0),FALSE),0)*IF(IR$110&gt;=MAX($IC$110:IQ$110),MIN((IR$110-MAX($IC$110:IQ$110)),(IR$110-IQ$110)),0)+IF($E144=IR$22,VLOOKUP($C144,Input!$A$8:$IA$39,MATCH(IR$21,Input!$A$6:$IA$6,0),FALSE),0)*IF(IR$109&gt;=MAX($IC$109:IQ$109),MIN((IR$109-MAX($IC$109:IQ$109)),(IR$109-IQ$109)),0)</f>
        <v>0</v>
      </c>
      <c r="IS144" s="1">
        <f>+IF($E144=IS$22,VLOOKUP($C144,Input!$A$8:$IA$39,MATCH(IS$21,Input!$A$6:$IA$6,0),FALSE),0)*IF(IS$110&gt;=MAX($IC$110:IR$110),MIN((IS$110-MAX($IC$110:IR$110)),(IS$110-IR$110)),0)+IF($E144=IS$22,VLOOKUP($C144,Input!$A$8:$IA$39,MATCH(IS$21,Input!$A$6:$IA$6,0),FALSE),0)*IF(IS$109&gt;=MAX($IC$109:IR$109),MIN((IS$109-MAX($IC$109:IR$109)),(IS$109-IR$109)),0)</f>
        <v>0</v>
      </c>
      <c r="IT144" s="1">
        <f>+IF($E144=IT$22,VLOOKUP($C144,Input!$A$8:$IA$39,MATCH(IT$21,Input!$A$6:$IA$6,0),FALSE),0)*IF(IT$110&gt;=MAX($IC$110:IS$110),MIN((IT$110-MAX($IC$110:IS$110)),(IT$110-IS$110)),0)+IF($E144=IT$22,VLOOKUP($C144,Input!$A$8:$IA$39,MATCH(IT$21,Input!$A$6:$IA$6,0),FALSE),0)*IF(IT$109&gt;=MAX($IC$109:IS$109),MIN((IT$109-MAX($IC$109:IS$109)),(IT$109-IS$109)),0)</f>
        <v>0</v>
      </c>
      <c r="IU144" s="1">
        <f>+IF($E144=IU$22,VLOOKUP($C144,Input!$A$8:$IA$39,MATCH(IU$21,Input!$A$6:$IA$6,0),FALSE),0)*IF(IU$110&gt;=MAX($IC$110:IT$110),MIN((IU$110-MAX($IC$110:IT$110)),(IU$110-IT$110)),0)+IF($E144=IU$22,VLOOKUP($C144,Input!$A$8:$IA$39,MATCH(IU$21,Input!$A$6:$IA$6,0),FALSE),0)*IF(IU$109&gt;=MAX($IC$109:IT$109),MIN((IU$109-MAX($IC$109:IT$109)),(IU$109-IT$109)),0)</f>
        <v>0</v>
      </c>
      <c r="IV144" s="1">
        <f>+IF($E144=IV$22,VLOOKUP($C144,Input!$A$8:$IA$39,MATCH(IV$21,Input!$A$6:$IA$6,0),FALSE),0)*IF(IV$110&gt;=MAX($IC$110:IU$110),MIN((IV$110-MAX($IC$110:IU$110)),(IV$110-IU$110)),0)+IF($E144=IV$22,VLOOKUP($C144,Input!$A$8:$IA$39,MATCH(IV$21,Input!$A$6:$IA$6,0),FALSE),0)*IF(IV$109&gt;=MAX($IC$109:IU$109),MIN((IV$109-MAX($IC$109:IU$109)),(IV$109-IU$109)),0)</f>
        <v>0</v>
      </c>
      <c r="IW144" s="1">
        <f>+IF($E144=IW$22,VLOOKUP($C144,Input!$A$8:$IA$39,MATCH(IW$21,Input!$A$6:$IA$6,0),FALSE),0)*IF(IW$110&gt;=MAX($IC$110:IV$110),MIN((IW$110-MAX($IC$110:IV$110)),(IW$110-IV$110)),0)+IF($E144=IW$22,VLOOKUP($C144,Input!$A$8:$IA$39,MATCH(IW$21,Input!$A$6:$IA$6,0),FALSE),0)*IF(IW$109&gt;=MAX($IC$109:IV$109),MIN((IW$109-MAX($IC$109:IV$109)),(IW$109-IV$109)),0)</f>
        <v>0</v>
      </c>
      <c r="IX144" s="1">
        <f>+IF($E144=IX$22,VLOOKUP($C144,Input!$A$8:$IA$39,MATCH(IX$21,Input!$A$6:$IA$6,0),FALSE),0)*IF(IX$110&gt;=MAX($IC$110:IW$110),MIN((IX$110-MAX($IC$110:IW$110)),(IX$110-IW$110)),0)+IF($E144=IX$22,VLOOKUP($C144,Input!$A$8:$IA$39,MATCH(IX$21,Input!$A$6:$IA$6,0),FALSE),0)*IF(IX$109&gt;=MAX($IC$109:IW$109),MIN((IX$109-MAX($IC$109:IW$109)),(IX$109-IW$109)),0)</f>
        <v>0</v>
      </c>
      <c r="IY144" s="1">
        <f>+IF($E144=IY$22,VLOOKUP($C144,Input!$A$8:$IA$39,MATCH(IY$21,Input!$A$6:$IA$6,0),FALSE),0)*IF(IY$110&gt;=MAX($IC$110:IX$110),MIN((IY$110-MAX($IC$110:IX$110)),(IY$110-IX$110)),0)+IF($E144=IY$22,VLOOKUP($C144,Input!$A$8:$IA$39,MATCH(IY$21,Input!$A$6:$IA$6,0),FALSE),0)*IF(IY$109&gt;=MAX($IC$109:IX$109),MIN((IY$109-MAX($IC$109:IX$109)),(IY$109-IX$109)),0)</f>
        <v>0</v>
      </c>
      <c r="IZ144" s="1">
        <f>+IF($E144=IZ$22,VLOOKUP($C144,Input!$A$8:$IA$39,MATCH(IZ$21,Input!$A$6:$IA$6,0),FALSE),0)*IF(IZ$110&gt;=MAX($IC$110:IY$110),MIN((IZ$110-MAX($IC$110:IY$110)),(IZ$110-IY$110)),0)+IF($E144=IZ$22,VLOOKUP($C144,Input!$A$8:$IA$39,MATCH(IZ$21,Input!$A$6:$IA$6,0),FALSE),0)*IF(IZ$109&gt;=MAX($IC$109:IY$109),MIN((IZ$109-MAX($IC$109:IY$109)),(IZ$109-IY$109)),0)</f>
        <v>0</v>
      </c>
      <c r="JA144" s="1">
        <f>+IF($E144=JA$22,VLOOKUP($C144,Input!$A$8:$IA$39,MATCH(JA$21,Input!$A$6:$IA$6,0),FALSE),0)*IF(JA$110&gt;=MAX($IC$110:IZ$110),MIN((JA$110-MAX($IC$110:IZ$110)),(JA$110-IZ$110)),0)+IF($E144=JA$22,VLOOKUP($C144,Input!$A$8:$IA$39,MATCH(JA$21,Input!$A$6:$IA$6,0),FALSE),0)*IF(JA$109&gt;=MAX($IC$109:IZ$109),MIN((JA$109-MAX($IC$109:IZ$109)),(JA$109-IZ$109)),0)</f>
        <v>0</v>
      </c>
      <c r="JB144" s="1">
        <f>+IF($E144=JB$22,VLOOKUP($C144,Input!$A$8:$IA$39,MATCH(JB$21,Input!$A$6:$IA$6,0),FALSE),0)*IF(JB$110&gt;=MAX($IC$110:JA$110),MIN((JB$110-MAX($IC$110:JA$110)),(JB$110-JA$110)),0)+IF($E144=JB$22,VLOOKUP($C144,Input!$A$8:$IA$39,MATCH(JB$21,Input!$A$6:$IA$6,0),FALSE),0)*IF(JB$109&gt;=MAX($IC$109:JA$109),MIN((JB$109-MAX($IC$109:JA$109)),(JB$109-JA$109)),0)</f>
        <v>0</v>
      </c>
      <c r="JC144" s="1">
        <f>+IF($E144=JC$22,VLOOKUP($C144,Input!$A$8:$IA$39,MATCH(JC$21,Input!$A$6:$IA$6,0),FALSE),0)*IF(JC$110&gt;=MAX($IC$110:JB$110),MIN((JC$110-MAX($IC$110:JB$110)),(JC$110-JB$110)),0)+IF($E144=JC$22,VLOOKUP($C144,Input!$A$8:$IA$39,MATCH(JC$21,Input!$A$6:$IA$6,0),FALSE),0)*IF(JC$109&gt;=MAX($IC$109:JB$109),MIN((JC$109-MAX($IC$109:JB$109)),(JC$109-JB$109)),0)</f>
        <v>0</v>
      </c>
      <c r="JD144" s="1">
        <f>+IF($E144=JD$22,VLOOKUP($C144,Input!$A$8:$IA$39,MATCH(JD$21,Input!$A$6:$IA$6,0),FALSE),0)*IF(JD$110&gt;=MAX($IC$110:JC$110),MIN((JD$110-MAX($IC$110:JC$110)),(JD$110-JC$110)),0)+IF($E144=JD$22,VLOOKUP($C144,Input!$A$8:$IA$39,MATCH(JD$21,Input!$A$6:$IA$6,0),FALSE),0)*IF(JD$109&gt;=MAX($IC$109:JC$109),MIN((JD$109-MAX($IC$109:JC$109)),(JD$109-JC$109)),0)</f>
        <v>0</v>
      </c>
      <c r="JE144" s="1">
        <f>+IF($E144=JE$22,VLOOKUP($C144,Input!$A$8:$IA$39,MATCH(JE$21,Input!$A$6:$IA$6,0),FALSE),0)*IF(JE$110&gt;=MAX($IC$110:JD$110),MIN((JE$110-MAX($IC$110:JD$110)),(JE$110-JD$110)),0)+IF($E144=JE$22,VLOOKUP($C144,Input!$A$8:$IA$39,MATCH(JE$21,Input!$A$6:$IA$6,0),FALSE),0)*IF(JE$109&gt;=MAX($IC$109:JD$109),MIN((JE$109-MAX($IC$109:JD$109)),(JE$109-JD$109)),0)</f>
        <v>0</v>
      </c>
      <c r="JF144" s="1">
        <f>+IF($E144=JF$22,VLOOKUP($C144,Input!$A$8:$IA$39,MATCH(JF$21,Input!$A$6:$IA$6,0),FALSE),0)*IF(JF$110&gt;=MAX($IC$110:JE$110),MIN((JF$110-MAX($IC$110:JE$110)),(JF$110-JE$110)),0)+IF($E144=JF$22,VLOOKUP($C144,Input!$A$8:$IA$39,MATCH(JF$21,Input!$A$6:$IA$6,0),FALSE),0)*IF(JF$109&gt;=MAX($IC$109:JE$109),MIN((JF$109-MAX($IC$109:JE$109)),(JF$109-JE$109)),0)</f>
        <v>0</v>
      </c>
      <c r="JG144" s="1">
        <f>+IF($E144=JG$22,VLOOKUP($C144,Input!$A$8:$IA$39,MATCH(JG$21,Input!$A$6:$IA$6,0),FALSE),0)*IF(JG$110&gt;=MAX($IC$110:JF$110),MIN((JG$110-MAX($IC$110:JF$110)),(JG$110-JF$110)),0)+IF($E144=JG$22,VLOOKUP($C144,Input!$A$8:$IA$39,MATCH(JG$21,Input!$A$6:$IA$6,0),FALSE),0)*IF(JG$109&gt;=MAX($IC$109:JF$109),MIN((JG$109-MAX($IC$109:JF$109)),(JG$109-JF$109)),0)</f>
        <v>0</v>
      </c>
      <c r="JH144" s="1">
        <f>+IF($E144=JH$22,VLOOKUP($C144,Input!$A$8:$IA$39,MATCH(JH$21,Input!$A$6:$IA$6,0),FALSE),0)*IF(JH$110&gt;=MAX($IC$110:JG$110),MIN((JH$110-MAX($IC$110:JG$110)),(JH$110-JG$110)),0)+IF($E144=JH$22,VLOOKUP($C144,Input!$A$8:$IA$39,MATCH(JH$21,Input!$A$6:$IA$6,0),FALSE),0)*IF(JH$109&gt;=MAX($IC$109:JG$109),MIN((JH$109-MAX($IC$109:JG$109)),(JH$109-JG$109)),0)</f>
        <v>0</v>
      </c>
      <c r="JI144" s="1">
        <f>+IF($E144=JI$22,VLOOKUP($C144,Input!$A$8:$IA$39,MATCH(JI$21,Input!$A$6:$IA$6,0),FALSE),0)*IF(JI$110&gt;=MAX($IC$110:JH$110),MIN((JI$110-MAX($IC$110:JH$110)),(JI$110-JH$110)),0)+IF($E144=JI$22,VLOOKUP($C144,Input!$A$8:$IA$39,MATCH(JI$21,Input!$A$6:$IA$6,0),FALSE),0)*IF(JI$109&gt;=MAX($IC$109:JH$109),MIN((JI$109-MAX($IC$109:JH$109)),(JI$109-JH$109)),0)</f>
        <v>0</v>
      </c>
      <c r="JJ144" s="1">
        <f>+IF($E144=JJ$22,VLOOKUP($C144,Input!$A$8:$IA$39,MATCH(JJ$21,Input!$A$6:$IA$6,0),FALSE),0)*IF(JJ$110&gt;=MAX($IC$110:JI$110),MIN((JJ$110-MAX($IC$110:JI$110)),(JJ$110-JI$110)),0)+IF($E144=JJ$22,VLOOKUP($C144,Input!$A$8:$IA$39,MATCH(JJ$21,Input!$A$6:$IA$6,0),FALSE),0)*IF(JJ$109&gt;=MAX($IC$109:JI$109),MIN((JJ$109-MAX($IC$109:JI$109)),(JJ$109-JI$109)),0)</f>
        <v>0</v>
      </c>
      <c r="JK144" s="1">
        <f>+IF($E144=JK$22,VLOOKUP($C144,Input!$A$8:$IA$39,MATCH(JK$21,Input!$A$6:$IA$6,0),FALSE),0)*IF(JK$110&gt;=MAX($IC$110:JJ$110),MIN((JK$110-MAX($IC$110:JJ$110)),(JK$110-JJ$110)),0)+IF($E144=JK$22,VLOOKUP($C144,Input!$A$8:$IA$39,MATCH(JK$21,Input!$A$6:$IA$6,0),FALSE),0)*IF(JK$109&gt;=MAX($IC$109:JJ$109),MIN((JK$109-MAX($IC$109:JJ$109)),(JK$109-JJ$109)),0)</f>
        <v>0</v>
      </c>
      <c r="JL144" s="1">
        <f>+IF($E144=JL$22,VLOOKUP($C144,Input!$A$8:$IA$39,MATCH(JL$21,Input!$A$6:$IA$6,0),FALSE),0)*IF(JL$110&gt;=MAX($IC$110:JK$110),MIN((JL$110-MAX($IC$110:JK$110)),(JL$110-JK$110)),0)+IF($E144=JL$22,VLOOKUP($C144,Input!$A$8:$IA$39,MATCH(JL$21,Input!$A$6:$IA$6,0),FALSE),0)*IF(JL$109&gt;=MAX($IC$109:JK$109),MIN((JL$109-MAX($IC$109:JK$109)),(JL$109-JK$109)),0)</f>
        <v>0</v>
      </c>
      <c r="JN144" t="str">
        <f>+VLOOKUP($C144,Input!$A$8:$GZ$39,MATCH(JN$21,Input!$A$6:$GZ$6,0),FALSE)</f>
        <v>Charger Maintenance ($/kWh)</v>
      </c>
      <c r="JO144" s="1">
        <f>IF($E144+$I144+$D$7&lt;=JO$22,0,IF(JO$22-$D$7&gt;=$E144,VLOOKUP($C144,Input!$A$8:$GZ$39,MATCH(JO$21,Input!$A$6:$GZ$6,0),FALSE),0)*$F144/$G144)*$D144</f>
        <v>0</v>
      </c>
      <c r="JP144" s="1">
        <f>IF($E144+$I144+$D$7&lt;=JP$22,0,IF(JP$22-$D$7&gt;=$E144,VLOOKUP($C144,Input!$A$8:$GZ$39,MATCH(JP$21,Input!$A$6:$GZ$6,0),FALSE),0)*$F144/$G144)*$D144</f>
        <v>0</v>
      </c>
      <c r="JQ144" s="1">
        <f>IF($E144+$I144+$D$7&lt;=JQ$22,0,IF(JQ$22-$D$7&gt;=$E144,VLOOKUP($C144,Input!$A$8:$GZ$39,MATCH(JQ$21,Input!$A$6:$GZ$6,0),FALSE),0)*$F144/$G144)*$D144</f>
        <v>0</v>
      </c>
      <c r="JR144" s="1">
        <f>IF($E144+$I144+$D$7&lt;=JR$22,0,IF(JR$22-$D$7&gt;=$E144,VLOOKUP($C144,Input!$A$8:$GZ$39,MATCH(JR$21,Input!$A$6:$GZ$6,0),FALSE),0)*$F144/$G144)*$D144</f>
        <v>0</v>
      </c>
      <c r="JS144" s="1">
        <f>IF($E144+$I144+$D$7&lt;=JS$22,0,IF(JS$22-$D$7&gt;=$E144,VLOOKUP($C144,Input!$A$8:$GZ$39,MATCH(JS$21,Input!$A$6:$GZ$6,0),FALSE),0)*$F144/$G144)*$D144</f>
        <v>0</v>
      </c>
      <c r="JT144" s="1">
        <f>IF($E144+$I144+$D$7&lt;=JT$22,0,IF(JT$22-$D$7&gt;=$E144,VLOOKUP($C144,Input!$A$8:$GZ$39,MATCH(JT$21,Input!$A$6:$GZ$6,0),FALSE),0)*$F144/$G144)*$D144</f>
        <v>0</v>
      </c>
      <c r="JU144" s="1">
        <f>IF($E144+$I144+$D$7&lt;=JU$22,0,IF(JU$22-$D$7&gt;=$E144,VLOOKUP($C144,Input!$A$8:$GZ$39,MATCH(JU$21,Input!$A$6:$GZ$6,0),FALSE),0)*$F144/$G144)*$D144</f>
        <v>0</v>
      </c>
      <c r="JV144" s="1">
        <f>IF($E144+$I144+$D$7&lt;=JV$22,0,IF(JV$22-$D$7&gt;=$E144,VLOOKUP($C144,Input!$A$8:$GZ$39,MATCH(JV$21,Input!$A$6:$GZ$6,0),FALSE),0)*$F144/$G144)*$D144</f>
        <v>0</v>
      </c>
      <c r="JW144" s="1">
        <f>IF($E144+$I144+$D$7&lt;=JW$22,0,IF(JW$22-$D$7&gt;=$E144,VLOOKUP($C144,Input!$A$8:$GZ$39,MATCH(JW$21,Input!$A$6:$GZ$6,0),FALSE),0)*$F144/$G144)*$D144</f>
        <v>0</v>
      </c>
      <c r="JX144" s="1">
        <f>IF($E144+$I144+$D$7&lt;=JX$22,0,IF(JX$22-$D$7&gt;=$E144,VLOOKUP($C144,Input!$A$8:$GZ$39,MATCH(JX$21,Input!$A$6:$GZ$6,0),FALSE),0)*$F144/$G144)*$D144</f>
        <v>0</v>
      </c>
      <c r="JY144" s="1">
        <f>IF($E144+$I144+$D$7&lt;=JY$22,0,IF(JY$22-$D$7&gt;=$E144,VLOOKUP($C144,Input!$A$8:$GZ$39,MATCH(JY$21,Input!$A$6:$GZ$6,0),FALSE),0)*$F144/$G144)*$D144</f>
        <v>0</v>
      </c>
      <c r="JZ144" s="1">
        <f>IF($E144+$I144+$D$7&lt;=JZ$22,0,IF(JZ$22-$D$7&gt;=$E144,VLOOKUP($C144,Input!$A$8:$GZ$39,MATCH(JZ$21,Input!$A$6:$GZ$6,0),FALSE),0)*$F144/$G144)*$D144</f>
        <v>0</v>
      </c>
      <c r="KA144" s="1">
        <f>IF($E144+$I144+$D$7&lt;=KA$22,0,IF(KA$22-$D$7&gt;=$E144,VLOOKUP($C144,Input!$A$8:$GZ$39,MATCH(KA$21,Input!$A$6:$GZ$6,0),FALSE),0)*$F144/$G144)*$D144</f>
        <v>0</v>
      </c>
      <c r="KB144" s="1">
        <f>IF($E144+$I144+$D$7&lt;=KB$22,0,IF(KB$22-$D$7&gt;=$E144,VLOOKUP($C144,Input!$A$8:$GZ$39,MATCH(KB$21,Input!$A$6:$GZ$6,0),FALSE),0)*$F144/$G144)*$D144</f>
        <v>0</v>
      </c>
      <c r="KC144" s="1">
        <f>IF($E144+$I144+$D$7&lt;=KC$22,0,IF(KC$22-$D$7&gt;=$E144,VLOOKUP($C144,Input!$A$8:$GZ$39,MATCH(KC$21,Input!$A$6:$GZ$6,0),FALSE),0)*$F144/$G144)*$D144</f>
        <v>0</v>
      </c>
      <c r="KD144" s="1">
        <f>IF($E144+$I144+$D$7&lt;=KD$22,0,IF(KD$22-$D$7&gt;=$E144,VLOOKUP($C144,Input!$A$8:$GZ$39,MATCH(KD$21,Input!$A$6:$GZ$6,0),FALSE),0)*$F144/$G144)*$D144</f>
        <v>0</v>
      </c>
      <c r="KE144" s="1">
        <f>IF($E144+$I144+$D$7&lt;=KE$22,0,IF(KE$22-$D$7&gt;=$E144,VLOOKUP($C144,Input!$A$8:$GZ$39,MATCH(KE$21,Input!$A$6:$GZ$6,0),FALSE),0)*$F144/$G144)*$D144</f>
        <v>0</v>
      </c>
      <c r="KF144" s="1">
        <f>IF($E144+$I144+$D$7&lt;=KF$22,0,IF(KF$22-$D$7&gt;=$E144,VLOOKUP($C144,Input!$A$8:$GZ$39,MATCH(KF$21,Input!$A$6:$GZ$6,0),FALSE),0)*$F144/$G144)*$D144</f>
        <v>0</v>
      </c>
      <c r="KG144" s="1">
        <f>IF($E144+$I144+$D$7&lt;=KG$22,0,IF(KG$22-$D$7&gt;=$E144,VLOOKUP($C144,Input!$A$8:$GZ$39,MATCH(KG$21,Input!$A$6:$GZ$6,0),FALSE),0)*$F144/$G144)*$D144</f>
        <v>0</v>
      </c>
      <c r="KH144" s="1">
        <f>IF($E144+$I144+$D$7&lt;=KH$22,0,IF(KH$22-$D$7&gt;=$E144,VLOOKUP($C144,Input!$A$8:$GZ$39,MATCH(KH$21,Input!$A$6:$GZ$6,0),FALSE),0)*$F144/$G144)*$D144</f>
        <v>0</v>
      </c>
      <c r="KI144" s="1">
        <f>IF($E144+$I144+$D$7&lt;=KI$22,0,IF(KI$22-$D$7&gt;=$E144,VLOOKUP($C144,Input!$A$8:$GZ$39,MATCH(KI$21,Input!$A$6:$GZ$6,0),FALSE),0)*$F144/$G144)*$D144</f>
        <v>0</v>
      </c>
      <c r="KJ144" s="1">
        <f>IF($E144+$I144+$D$7&lt;=KJ$22,0,IF(KJ$22-$D$7&gt;=$E144,VLOOKUP($C144,Input!$A$8:$GZ$39,MATCH(KJ$21,Input!$A$6:$GZ$6,0),FALSE),0)*$F144/$G144)*$D144</f>
        <v>0</v>
      </c>
      <c r="KK144" s="1">
        <f>IF($E144+$I144+$D$7&lt;=KK$22,0,IF(KK$22-$D$7&gt;=$E144,VLOOKUP($C144,Input!$A$8:$GZ$39,MATCH(KK$21,Input!$A$6:$GZ$6,0),FALSE),0)*$F144/$G144)*$D144</f>
        <v>0</v>
      </c>
      <c r="KL144" s="1">
        <f>IF($E144+$I144+$D$7&lt;=KL$22,0,IF(KL$22-$D$7&gt;=$E144,VLOOKUP($C144,Input!$A$8:$GZ$39,MATCH(KL$21,Input!$A$6:$GZ$6,0),FALSE),0)*$F144/$G144)*$D144</f>
        <v>0</v>
      </c>
      <c r="KM144" s="1">
        <f>IF($E144+$I144+$D$7&lt;=KM$22,0,IF(KM$22-$D$7&gt;=$E144,VLOOKUP($C144,Input!$A$8:$GZ$39,MATCH(KM$21,Input!$A$6:$GZ$6,0),FALSE),0)*$F144/$G144)*$D144</f>
        <v>0</v>
      </c>
      <c r="KN144" s="1">
        <f>IF($E144+$I144+$D$7&lt;=KN$22,0,IF(KN$22-$D$7&gt;=$E144,VLOOKUP($C144,Input!$A$8:$GZ$39,MATCH(KN$21,Input!$A$6:$GZ$6,0),FALSE),0)*$F144/$G144)*$D144</f>
        <v>0</v>
      </c>
      <c r="KO144" s="1">
        <f>IF($E144+$I144+$D$7&lt;=KO$22,0,IF(KO$22-$D$7&gt;=$E144,VLOOKUP($C144,Input!$A$8:$GZ$39,MATCH(KO$21,Input!$A$6:$GZ$6,0),FALSE),0)*$F144/$G144)*$D144</f>
        <v>0</v>
      </c>
      <c r="KP144" s="1">
        <f>IF($E144+$I144+$D$7&lt;=KP$22,0,IF(KP$22-$D$7&gt;=$E144,VLOOKUP($C144,Input!$A$8:$GZ$39,MATCH(KP$21,Input!$A$6:$GZ$6,0),FALSE),0)*$F144/$G144)*$D144</f>
        <v>0</v>
      </c>
      <c r="KQ144" s="1">
        <f>IF($E144+$I144+$D$7&lt;=KQ$22,0,IF(KQ$22-$D$7&gt;=$E144,VLOOKUP($C144,Input!$A$8:$GZ$39,MATCH(KQ$21,Input!$A$6:$GZ$6,0),FALSE),0)*$F144/$G144)*$D144</f>
        <v>0</v>
      </c>
      <c r="KR144" s="1">
        <f>IF($E144+$I144+$D$7&lt;=KR$22,0,IF(KR$22-$D$7&gt;=$E144,VLOOKUP($C144,Input!$A$8:$GZ$39,MATCH(KR$21,Input!$A$6:$GZ$6,0),FALSE),0)*$F144/$G144)*$D144</f>
        <v>0</v>
      </c>
      <c r="KS144" s="1">
        <f>IF($E144+$I144+$D$7&lt;=KS$22,0,IF(KS$22-$D$7&gt;=$E144,VLOOKUP($C144,Input!$A$8:$GZ$39,MATCH(KS$21,Input!$A$6:$GZ$6,0),FALSE),0)*$F144/$G144)*$D144</f>
        <v>0</v>
      </c>
      <c r="KT144" s="1">
        <f>IF($E144+$I144+$D$7&lt;=KT$22,0,IF(KT$22-$D$7&gt;=$E144,VLOOKUP($C144,Input!$A$8:$GZ$39,MATCH(KT$21,Input!$A$6:$GZ$6,0),FALSE),0)*$F144/$G144)*$D144</f>
        <v>0</v>
      </c>
      <c r="KU144" s="1">
        <f>IF($E144+$I144+$D$7&lt;=KU$22,0,IF(KU$22-$D$7&gt;=$E144,VLOOKUP($C144,Input!$A$8:$GZ$39,MATCH(KU$21,Input!$A$6:$GZ$6,0),FALSE),0)*$F144/$G144)*$D144</f>
        <v>0</v>
      </c>
      <c r="KV144" s="1">
        <f>IF($E144+$I144+$D$7&lt;=KV$22,0,IF(KV$22-$D$7&gt;=$E144,VLOOKUP($C144,Input!$A$8:$GZ$39,MATCH(KV$21,Input!$A$6:$GZ$6,0),FALSE),0)*$F144/$G144)*$D144</f>
        <v>0</v>
      </c>
      <c r="KW144" s="1">
        <f>IF($E144+$I144+$D$7&lt;=KW$22,0,IF(KW$22-$D$7&gt;=$E144,VLOOKUP($C144,Input!$A$8:$GZ$39,MATCH(KW$21,Input!$A$6:$GZ$6,0),FALSE),0)*$F144/$G144)*$D144</f>
        <v>0</v>
      </c>
      <c r="KY144" t="str">
        <f>VLOOKUP($C144,Input!$A$8:$HV$39,MATCH(KY$21,Input!$A$6:$HV$6,0),FALSE)</f>
        <v>$/kWh from "Main Tab" selection for depot charging and it is scaled to EIA cost projections</v>
      </c>
      <c r="KZ144" s="1">
        <f>IF($E144+$I144+$D$7&lt;=KZ$22,0,IF(KZ$22-$D$7&gt;=$E144,VLOOKUP($C144,Input!$A$8:$HV$39,MATCH(KZ$21,Input!$A$6:$HV$6,0),FALSE)/$G144*$F144,0))*$D144</f>
        <v>0</v>
      </c>
      <c r="LA144" s="1">
        <f>IF($E144+$I144+$D$7&lt;=LA$22,0,IF(LA$22-$D$7&gt;=$E144,VLOOKUP($C144,Input!$A$8:$HV$39,MATCH(LA$21,Input!$A$6:$HV$6,0),FALSE)/$G144*$F144,0))*$D144</f>
        <v>0</v>
      </c>
      <c r="LB144" s="1">
        <f>IF($E144+$I144+$D$7&lt;=LB$22,0,IF(LB$22-$D$7&gt;=$E144,VLOOKUP($C144,Input!$A$8:$HV$39,MATCH(LB$21,Input!$A$6:$HV$6,0),FALSE)/$G144*$F144,0))*$D144</f>
        <v>0</v>
      </c>
      <c r="LC144" s="1">
        <f>IF($E144+$I144+$D$7&lt;=LC$22,0,IF(LC$22-$D$7&gt;=$E144,VLOOKUP($C144,Input!$A$8:$HV$39,MATCH(LC$21,Input!$A$6:$HV$6,0),FALSE)/$G144*$F144,0))*$D144</f>
        <v>0</v>
      </c>
      <c r="LD144" s="1">
        <f>IF($E144+$I144+$D$7&lt;=LD$22,0,IF(LD$22-$D$7&gt;=$E144,VLOOKUP($C144,Input!$A$8:$HV$39,MATCH(LD$21,Input!$A$6:$HV$6,0),FALSE)/$G144*$F144,0))*$D144</f>
        <v>0</v>
      </c>
      <c r="LE144" s="1">
        <f>IF($E144+$I144+$D$7&lt;=LE$22,0,IF(LE$22-$D$7&gt;=$E144,VLOOKUP($C144,Input!$A$8:$HV$39,MATCH(LE$21,Input!$A$6:$HV$6,0),FALSE)/$G144*$F144,0))*$D144</f>
        <v>0</v>
      </c>
      <c r="LF144" s="1">
        <f>IF($E144+$I144+$D$7&lt;=LF$22,0,IF(LF$22-$D$7&gt;=$E144,VLOOKUP($C144,Input!$A$8:$HV$39,MATCH(LF$21,Input!$A$6:$HV$6,0),FALSE)/$G144*$F144,0))*$D144</f>
        <v>0</v>
      </c>
      <c r="LG144" s="1">
        <f>IF($E144+$I144+$D$7&lt;=LG$22,0,IF(LG$22-$D$7&gt;=$E144,VLOOKUP($C144,Input!$A$8:$HV$39,MATCH(LG$21,Input!$A$6:$HV$6,0),FALSE)/$G144*$F144,0))*$D144</f>
        <v>0</v>
      </c>
      <c r="LH144" s="1">
        <f>IF($E144+$I144+$D$7&lt;=LH$22,0,IF(LH$22-$D$7&gt;=$E144,VLOOKUP($C144,Input!$A$8:$HV$39,MATCH(LH$21,Input!$A$6:$HV$6,0),FALSE)/$G144*$F144,0))*$D144</f>
        <v>0</v>
      </c>
      <c r="LI144" s="1">
        <f>IF($E144+$I144+$D$7&lt;=LI$22,0,IF(LI$22-$D$7&gt;=$E144,VLOOKUP($C144,Input!$A$8:$HV$39,MATCH(LI$21,Input!$A$6:$HV$6,0),FALSE)/$G144*$F144,0))*$D144</f>
        <v>0</v>
      </c>
      <c r="LJ144" s="1">
        <f>IF($E144+$I144+$D$7&lt;=LJ$22,0,IF(LJ$22-$D$7&gt;=$E144,VLOOKUP($C144,Input!$A$8:$HV$39,MATCH(LJ$21,Input!$A$6:$HV$6,0),FALSE)/$G144*$F144,0))*$D144</f>
        <v>0</v>
      </c>
      <c r="LK144" s="1">
        <f>IF($E144+$I144+$D$7&lt;=LK$22,0,IF(LK$22-$D$7&gt;=$E144,VLOOKUP($C144,Input!$A$8:$HV$39,MATCH(LK$21,Input!$A$6:$HV$6,0),FALSE)/$G144*$F144,0))*$D144</f>
        <v>0</v>
      </c>
      <c r="LL144" s="1">
        <f>IF($E144+$I144+$D$7&lt;=LL$22,0,IF(LL$22-$D$7&gt;=$E144,VLOOKUP($C144,Input!$A$8:$HV$39,MATCH(LL$21,Input!$A$6:$HV$6,0),FALSE)/$G144*$F144,0))*$D144</f>
        <v>0</v>
      </c>
      <c r="LM144" s="1">
        <f>IF($E144+$I144+$D$7&lt;=LM$22,0,IF(LM$22-$D$7&gt;=$E144,VLOOKUP($C144,Input!$A$8:$HV$39,MATCH(LM$21,Input!$A$6:$HV$6,0),FALSE)/$G144*$F144,0))*$D144</f>
        <v>0</v>
      </c>
      <c r="LN144" s="1">
        <f>IF($E144+$I144+$D$7&lt;=LN$22,0,IF(LN$22-$D$7&gt;=$E144,VLOOKUP($C144,Input!$A$8:$HV$39,MATCH(LN$21,Input!$A$6:$HV$6,0),FALSE)/$G144*$F144,0))*$D144</f>
        <v>0</v>
      </c>
      <c r="LO144" s="1">
        <f>IF($E144+$I144+$D$7&lt;=LO$22,0,IF(LO$22-$D$7&gt;=$E144,VLOOKUP($C144,Input!$A$8:$HV$39,MATCH(LO$21,Input!$A$6:$HV$6,0),FALSE)/$G144*$F144,0))*$D144</f>
        <v>0</v>
      </c>
      <c r="LP144" s="1">
        <f>IF($E144+$I144+$D$7&lt;=LP$22,0,IF(LP$22-$D$7&gt;=$E144,VLOOKUP($C144,Input!$A$8:$HV$39,MATCH(LP$21,Input!$A$6:$HV$6,0),FALSE)/$G144*$F144,0))*$D144</f>
        <v>0</v>
      </c>
      <c r="LQ144" s="1">
        <f>IF($E144+$I144+$D$7&lt;=LQ$22,0,IF(LQ$22-$D$7&gt;=$E144,VLOOKUP($C144,Input!$A$8:$HV$39,MATCH(LQ$21,Input!$A$6:$HV$6,0),FALSE)/$G144*$F144,0))*$D144</f>
        <v>0</v>
      </c>
      <c r="LR144" s="1">
        <f>IF($E144+$I144+$D$7&lt;=LR$22,0,IF(LR$22-$D$7&gt;=$E144,VLOOKUP($C144,Input!$A$8:$HV$39,MATCH(LR$21,Input!$A$6:$HV$6,0),FALSE)/$G144*$F144,0))*$D144</f>
        <v>0</v>
      </c>
      <c r="LS144" s="1">
        <f>IF($E144+$I144+$D$7&lt;=LS$22,0,IF(LS$22-$D$7&gt;=$E144,VLOOKUP($C144,Input!$A$8:$HV$39,MATCH(LS$21,Input!$A$6:$HV$6,0),FALSE)/$G144*$F144,0))*$D144</f>
        <v>0</v>
      </c>
      <c r="LT144" s="1">
        <f>IF($E144+$I144+$D$7&lt;=LT$22,0,IF(LT$22-$D$7&gt;=$E144,VLOOKUP($C144,Input!$A$8:$HV$39,MATCH(LT$21,Input!$A$6:$HV$6,0),FALSE)/$G144*$F144,0))*$D144</f>
        <v>0</v>
      </c>
      <c r="LU144" s="1">
        <f>IF($E144+$I144+$D$7&lt;=LU$22,0,IF(LU$22-$D$7&gt;=$E144,VLOOKUP($C144,Input!$A$8:$HV$39,MATCH(LU$21,Input!$A$6:$HV$6,0),FALSE)/$G144*$F144,0))*$D144</f>
        <v>0</v>
      </c>
      <c r="LV144" s="1">
        <f>IF($E144+$I144+$D$7&lt;=LV$22,0,IF(LV$22-$D$7&gt;=$E144,VLOOKUP($C144,Input!$A$8:$HV$39,MATCH(LV$21,Input!$A$6:$HV$6,0),FALSE)/$G144*$F144,0))*$D144</f>
        <v>0</v>
      </c>
      <c r="LW144" s="1">
        <f>IF($E144+$I144+$D$7&lt;=LW$22,0,IF(LW$22-$D$7&gt;=$E144,VLOOKUP($C144,Input!$A$8:$HV$39,MATCH(LW$21,Input!$A$6:$HV$6,0),FALSE)/$G144*$F144,0))*$D144</f>
        <v>0</v>
      </c>
      <c r="LX144" s="1">
        <f>IF($E144+$I144+$D$7&lt;=LX$22,0,IF(LX$22-$D$7&gt;=$E144,VLOOKUP($C144,Input!$A$8:$HV$39,MATCH(LX$21,Input!$A$6:$HV$6,0),FALSE)/$G144*$F144,0))*$D144</f>
        <v>0</v>
      </c>
      <c r="LY144" s="1">
        <f>IF($E144+$I144+$D$7&lt;=LY$22,0,IF(LY$22-$D$7&gt;=$E144,VLOOKUP($C144,Input!$A$8:$HV$39,MATCH(LY$21,Input!$A$6:$HV$6,0),FALSE)/$G144*$F144,0))*$D144</f>
        <v>0</v>
      </c>
      <c r="LZ144" s="1">
        <f>IF($E144+$I144+$D$7&lt;=LZ$22,0,IF(LZ$22-$D$7&gt;=$E144,VLOOKUP($C144,Input!$A$8:$HV$39,MATCH(LZ$21,Input!$A$6:$HV$6,0),FALSE)/$G144*$F144,0))*$D144</f>
        <v>0</v>
      </c>
      <c r="MA144" s="1">
        <f>IF($E144+$I144+$D$7&lt;=MA$22,0,IF(MA$22-$D$7&gt;=$E144,VLOOKUP($C144,Input!$A$8:$HV$39,MATCH(MA$21,Input!$A$6:$HV$6,0),FALSE)/$G144*$F144,0))*$D144</f>
        <v>0</v>
      </c>
      <c r="MB144" s="1">
        <f>IF($E144+$I144+$D$7&lt;=MB$22,0,IF(MB$22-$D$7&gt;=$E144,VLOOKUP($C144,Input!$A$8:$HV$39,MATCH(MB$21,Input!$A$6:$HV$6,0),FALSE)/$G144*$F144,0))*$D144</f>
        <v>0</v>
      </c>
      <c r="MC144" s="1">
        <f>IF($E144+$I144+$D$7&lt;=MC$22,0,IF(MC$22-$D$7&gt;=$E144,VLOOKUP($C144,Input!$A$8:$HV$39,MATCH(MC$21,Input!$A$6:$HV$6,0),FALSE)/$G144*$F144,0))*$D144</f>
        <v>2420779.9544957648</v>
      </c>
      <c r="MD144" s="1">
        <f>IF($E144+$I144+$D$7&lt;=MD$22,0,IF(MD$22-$D$7&gt;=$E144,VLOOKUP($C144,Input!$A$8:$HV$39,MATCH(MD$21,Input!$A$6:$HV$6,0),FALSE)/$G144*$F144,0))*$D144</f>
        <v>2408839.3228353905</v>
      </c>
      <c r="ME144" s="1">
        <f>IF($E144+$I144+$D$7&lt;=ME$22,0,IF(ME$22-$D$7&gt;=$E144,VLOOKUP($C144,Input!$A$8:$HV$39,MATCH(ME$21,Input!$A$6:$HV$6,0),FALSE)/$G144*$F144,0))*$D144</f>
        <v>2405839.9102008874</v>
      </c>
      <c r="MF144" s="1">
        <f>IF($E144+$I144+$D$7&lt;=MF$22,0,IF(MF$22-$D$7&gt;=$E144,VLOOKUP($C144,Input!$A$8:$HV$39,MATCH(MF$21,Input!$A$6:$HV$6,0),FALSE)/$G144*$F144,0))*$D144</f>
        <v>2403557.3404242001</v>
      </c>
      <c r="MG144" s="1">
        <f>IF($E144+$I144+$D$7&lt;=MG$22,0,IF(MG$22-$D$7&gt;=$E144,VLOOKUP($C144,Input!$A$8:$HV$39,MATCH(MG$21,Input!$A$6:$HV$6,0),FALSE)/$G144*$F144,0))*$D144</f>
        <v>2390563.3876716378</v>
      </c>
      <c r="MH144" s="1">
        <f>IF($E144+$I144+$D$7&lt;=MH$22,0,IF(MH$22-$D$7&gt;=$E144,VLOOKUP($C144,Input!$A$8:$HV$39,MATCH(MH$21,Input!$A$6:$HV$6,0),FALSE)/$G144*$F144,0))*$D144</f>
        <v>2379022.7954903063</v>
      </c>
      <c r="MI144" s="1">
        <f>IF($E144+$I144+$D$7&lt;=MI$22,0,IF(MI$22-$D$7&gt;=$E144,VLOOKUP($C144,Input!$A$8:$HV$39,MATCH(MI$21,Input!$A$6:$HV$6,0),FALSE)/$G144*$F144,0))*$D144</f>
        <v>2371318.1315880292</v>
      </c>
      <c r="MJ144" s="1">
        <f>IF($E144+$I144+$D$7&lt;=MJ$22,0,IF(MJ$22-$D$7&gt;=$E144,VLOOKUP($C144,Input!$A$8:$HV$39,MATCH(MJ$21,Input!$A$6:$HV$6,0),FALSE)/$G144*$F144,0))*$D144</f>
        <v>2358239.8921361095</v>
      </c>
      <c r="MK144" s="1">
        <f>IF($E144+$I144+$D$7&lt;=MK$22,0,IF(MK$22-$D$7&gt;=$E144,VLOOKUP($C144,Input!$A$8:$HV$39,MATCH(MK$21,Input!$A$6:$HV$6,0),FALSE)/$G144*$F144,0))*$D144</f>
        <v>2349585.9164511058</v>
      </c>
      <c r="ML144" s="1">
        <f>IF($E144+$I144+$D$7&lt;=ML$22,0,IF(ML$22-$D$7&gt;=$E144,VLOOKUP($C144,Input!$A$8:$HV$39,MATCH(ML$21,Input!$A$6:$HV$6,0),FALSE)/$G144*$F144,0))*$D144</f>
        <v>2339421.6568262405</v>
      </c>
      <c r="MM144" s="1">
        <f>IF($E144+$I144+$D$7&lt;=MM$22,0,IF(MM$22-$D$7&gt;=$E144,VLOOKUP($C144,Input!$A$8:$HV$39,MATCH(MM$21,Input!$A$6:$HV$6,0),FALSE)/$G144*$F144,0))*$D144</f>
        <v>2328698.4307334018</v>
      </c>
      <c r="MN144" s="1">
        <f>IF($E144+$I144+$D$7&lt;=MN$22,0,IF(MN$22-$D$7&gt;=$E144,VLOOKUP($C144,Input!$A$8:$HV$39,MATCH(MN$21,Input!$A$6:$HV$6,0),FALSE)/$G144*$F144,0))*$D144</f>
        <v>2317994.9272506684</v>
      </c>
      <c r="MO144" s="1">
        <f>IF($E144+$I144+$D$7&lt;=MO$22,0,IF(MO$22-$D$7&gt;=$E144,VLOOKUP($C144,Input!$A$8:$HV$39,MATCH(MO$21,Input!$A$6:$HV$6,0),FALSE)/$G144*$F144,0))*$D144</f>
        <v>2309691.4696241794</v>
      </c>
      <c r="MP144" s="1">
        <f>IF($E144+$I144+$D$7&lt;=MP$22,0,IF(MP$22-$D$7&gt;=$E144,VLOOKUP($C144,Input!$A$8:$HV$39,MATCH(MP$21,Input!$A$6:$HV$6,0),FALSE)/$G144*$F144,0))*$D144</f>
        <v>2302935.2101690555</v>
      </c>
      <c r="MQ144" s="1">
        <f>IF($E144+$I144+$D$7&lt;=MQ$22,0,IF(MQ$22-$D$7&gt;=$E144,VLOOKUP($C144,Input!$A$8:$HV$39,MATCH(MQ$21,Input!$A$6:$HV$6,0),FALSE)/$G144*$F144,0))*$D144</f>
        <v>0</v>
      </c>
      <c r="MR144" s="1">
        <f>IF($E144+$I144+$D$7&lt;=MR$22,0,IF(MR$22-$D$7&gt;=$E144,VLOOKUP($C144,Input!$A$8:$HV$39,MATCH(MR$21,Input!$A$6:$HV$6,0),FALSE)/$G144*$F144,0))*$D144</f>
        <v>0</v>
      </c>
      <c r="MS144" s="1">
        <f>IF($E144+$I144+$D$7&lt;=MS$22,0,IF(MS$22-$D$7&gt;=$E144,VLOOKUP($C144,Input!$A$8:$HV$39,MATCH(MS$21,Input!$A$6:$HV$6,0),FALSE)/$G144*$F144,0))*$D144</f>
        <v>0</v>
      </c>
      <c r="MT144" s="1">
        <f>IF($E144+$I144+$D$7&lt;=MT$22,0,IF(MT$22-$D$7&gt;=$E144,VLOOKUP($C144,Input!$A$8:$HV$39,MATCH(MT$21,Input!$A$6:$HV$6,0),FALSE)/$G144*$F144,0))*$D144</f>
        <v>0</v>
      </c>
      <c r="MU144" s="1">
        <f>IF($E144+$I144+$D$7&lt;=MU$22,0,IF(MU$22-$D$7&gt;=$E144,VLOOKUP($C144,Input!$A$8:$HV$39,MATCH(MU$21,Input!$A$6:$HV$6,0),FALSE)/$G144*$F144,0))*$D144</f>
        <v>0</v>
      </c>
      <c r="MV144" s="1">
        <f>IF($E144+$I144+$D$7&lt;=MV$22,0,IF(MV$22-$D$7&gt;=$E144,VLOOKUP($C144,Input!$A$8:$HV$39,MATCH(MV$21,Input!$A$6:$HV$6,0),FALSE)/$G144*$F144,0))*$D144</f>
        <v>0</v>
      </c>
      <c r="MW144" s="1">
        <f>IF($E144+$I144+$D$7&lt;=MW$22,0,IF(MW$22-$D$7&gt;=$E144,VLOOKUP($C144,Input!$A$8:$HV$39,MATCH(MW$21,Input!$A$6:$HV$6,0),FALSE)/$G144*$F144,0))*$D144</f>
        <v>0</v>
      </c>
      <c r="MX144" s="1">
        <f>IF($E144+$I144+$D$7&lt;=MX$22,0,IF(MX$22-$D$7&gt;=$E144,VLOOKUP($C144,Input!$A$8:$HV$39,MATCH(MX$21,Input!$A$6:$HV$6,0),FALSE)/$G144*$F144,0))*$D144</f>
        <v>0</v>
      </c>
      <c r="MZ144" t="str">
        <f>VLOOKUP($C144,Input!$A$8:$HV$39,MATCH(MZ$21,Input!$A$6:$HV$6,0),FALSE)</f>
        <v>Electricity LCFS Credit ($/kWh)</v>
      </c>
      <c r="NA144" s="1">
        <f>IF($E144+$I144+$D$7&lt;=NA$22,0,IF(NA$22-$D$7&gt;=$E144,-VLOOKUP($C144,Input!$A$8:$HV$39,MATCH(NA$21,Input!$A$6:$HV$6,0),FALSE)/$G144*$F144,0))*$D144*$G$4/100</f>
        <v>0</v>
      </c>
      <c r="NB144" s="1">
        <f>IF($E144+$I144+$D$7&lt;=NB$22,0,IF(NB$22-$D$7&gt;=$E144,-VLOOKUP($C144,Input!$A$8:$HV$39,MATCH(NB$21,Input!$A$6:$HV$6,0),FALSE)/$G144*$F144,0))*$D144*$G$4/100</f>
        <v>0</v>
      </c>
      <c r="NC144" s="1">
        <f>IF($E144+$I144+$D$7&lt;=NC$22,0,IF(NC$22-$D$7&gt;=$E144,-VLOOKUP($C144,Input!$A$8:$HV$39,MATCH(NC$21,Input!$A$6:$HV$6,0),FALSE)/$G144*$F144,0))*$D144*$G$4/100</f>
        <v>0</v>
      </c>
      <c r="ND144" s="1">
        <f>IF($E144+$I144+$D$7&lt;=ND$22,0,IF(ND$22-$D$7&gt;=$E144,-VLOOKUP($C144,Input!$A$8:$HV$39,MATCH(ND$21,Input!$A$6:$HV$6,0),FALSE)/$G144*$F144,0))*$D144*$G$4/100</f>
        <v>0</v>
      </c>
      <c r="NE144" s="1">
        <f>IF($E144+$I144+$D$7&lt;=NE$22,0,IF(NE$22-$D$7&gt;=$E144,-VLOOKUP($C144,Input!$A$8:$HV$39,MATCH(NE$21,Input!$A$6:$HV$6,0),FALSE)/$G144*$F144,0))*$D144*$G$4/100</f>
        <v>0</v>
      </c>
      <c r="NF144" s="1">
        <f>IF($E144+$I144+$D$7&lt;=NF$22,0,IF(NF$22-$D$7&gt;=$E144,-VLOOKUP($C144,Input!$A$8:$HV$39,MATCH(NF$21,Input!$A$6:$HV$6,0),FALSE)/$G144*$F144,0))*$D144*$G$4/100</f>
        <v>0</v>
      </c>
      <c r="NG144" s="1">
        <f>IF($E144+$I144+$D$7&lt;=NG$22,0,IF(NG$22-$D$7&gt;=$E144,-VLOOKUP($C144,Input!$A$8:$HV$39,MATCH(NG$21,Input!$A$6:$HV$6,0),FALSE)/$G144*$F144,0))*$D144*$G$4/100</f>
        <v>0</v>
      </c>
      <c r="NH144" s="1">
        <f>IF($E144+$I144+$D$7&lt;=NH$22,0,IF(NH$22-$D$7&gt;=$E144,-VLOOKUP($C144,Input!$A$8:$HV$39,MATCH(NH$21,Input!$A$6:$HV$6,0),FALSE)/$G144*$F144,0))*$D144*$G$4/100</f>
        <v>0</v>
      </c>
      <c r="NI144" s="1">
        <f>IF($E144+$I144+$D$7&lt;=NI$22,0,IF(NI$22-$D$7&gt;=$E144,-VLOOKUP($C144,Input!$A$8:$HV$39,MATCH(NI$21,Input!$A$6:$HV$6,0),FALSE)/$G144*$F144,0))*$D144*$G$4/100</f>
        <v>0</v>
      </c>
      <c r="NJ144" s="1">
        <f>IF($E144+$I144+$D$7&lt;=NJ$22,0,IF(NJ$22-$D$7&gt;=$E144,-VLOOKUP($C144,Input!$A$8:$HV$39,MATCH(NJ$21,Input!$A$6:$HV$6,0),FALSE)/$G144*$F144,0))*$D144*$G$4/100</f>
        <v>0</v>
      </c>
      <c r="NK144" s="1">
        <f>IF($E144+$I144+$D$7&lt;=NK$22,0,IF(NK$22-$D$7&gt;=$E144,-VLOOKUP($C144,Input!$A$8:$HV$39,MATCH(NK$21,Input!$A$6:$HV$6,0),FALSE)/$G144*$F144,0))*$D144*$G$4/100</f>
        <v>0</v>
      </c>
      <c r="NL144" s="1">
        <f>IF($E144+$I144+$D$7&lt;=NL$22,0,IF(NL$22-$D$7&gt;=$E144,-VLOOKUP($C144,Input!$A$8:$HV$39,MATCH(NL$21,Input!$A$6:$HV$6,0),FALSE)/$G144*$F144,0))*$D144*$G$4/100</f>
        <v>0</v>
      </c>
      <c r="NM144" s="1">
        <f>IF($E144+$I144+$D$7&lt;=NM$22,0,IF(NM$22-$D$7&gt;=$E144,-VLOOKUP($C144,Input!$A$8:$HV$39,MATCH(NM$21,Input!$A$6:$HV$6,0),FALSE)/$G144*$F144,0))*$D144*$G$4/100</f>
        <v>0</v>
      </c>
      <c r="NN144" s="1">
        <f>IF($E144+$I144+$D$7&lt;=NN$22,0,IF(NN$22-$D$7&gt;=$E144,-VLOOKUP($C144,Input!$A$8:$HV$39,MATCH(NN$21,Input!$A$6:$HV$6,0),FALSE)/$G144*$F144,0))*$D144*$G$4/100</f>
        <v>-1985584.6483200002</v>
      </c>
      <c r="NO144" s="1">
        <f>IF($E144+$I144+$D$7&lt;=NO$22,0,IF(NO$22-$D$7&gt;=$E144,-VLOOKUP($C144,Input!$A$8:$HV$39,MATCH(NO$21,Input!$A$6:$HV$6,0),FALSE)/$G144*$F144,0))*$D144*$G$4/100</f>
        <v>-1985584.6483200002</v>
      </c>
      <c r="NP144" s="1">
        <f>IF($E144+$I144+$D$7&lt;=NP$22,0,IF(NP$22-$D$7&gt;=$E144,-VLOOKUP($C144,Input!$A$8:$HV$39,MATCH(NP$21,Input!$A$6:$HV$6,0),FALSE)/$G144*$F144,0))*$D144*$G$4/100</f>
        <v>-1985584.6483200002</v>
      </c>
      <c r="NQ144" s="1">
        <f>IF($E144+$I144+$D$7&lt;=NQ$22,0,IF(NQ$22-$D$7&gt;=$E144,-VLOOKUP($C144,Input!$A$8:$HV$39,MATCH(NQ$21,Input!$A$6:$HV$6,0),FALSE)/$G144*$F144,0))*$D144*$G$4/100</f>
        <v>-1985584.6483200002</v>
      </c>
      <c r="NR144" s="1">
        <f>IF($E144+$I144+$D$7&lt;=NR$22,0,IF(NR$22-$D$7&gt;=$E144,-VLOOKUP($C144,Input!$A$8:$HV$39,MATCH(NR$21,Input!$A$6:$HV$6,0),FALSE)/$G144*$F144,0))*$D144*$G$4/100</f>
        <v>-1985584.6483200002</v>
      </c>
      <c r="NS144" s="1">
        <f>IF($E144+$I144+$D$7&lt;=NS$22,0,IF(NS$22-$D$7&gt;=$E144,-VLOOKUP($C144,Input!$A$8:$HV$39,MATCH(NS$21,Input!$A$6:$HV$6,0),FALSE)/$G144*$F144,0))*$D144*$G$4/100</f>
        <v>-1985584.6483200002</v>
      </c>
      <c r="NT144" s="1">
        <f>IF($E144+$I144+$D$7&lt;=NT$22,0,IF(NT$22-$D$7&gt;=$E144,-VLOOKUP($C144,Input!$A$8:$HV$39,MATCH(NT$21,Input!$A$6:$HV$6,0),FALSE)/$G144*$F144,0))*$D144*$G$4/100</f>
        <v>-1985584.6483200002</v>
      </c>
      <c r="NU144" s="1">
        <f>IF($E144+$I144+$D$7&lt;=NU$22,0,IF(NU$22-$D$7&gt;=$E144,-VLOOKUP($C144,Input!$A$8:$HV$39,MATCH(NU$21,Input!$A$6:$HV$6,0),FALSE)/$G144*$F144,0))*$D144*$G$4/100</f>
        <v>-1985584.6483200002</v>
      </c>
      <c r="NV144" s="1">
        <f>IF($E144+$I144+$D$7&lt;=NV$22,0,IF(NV$22-$D$7&gt;=$E144,-VLOOKUP($C144,Input!$A$8:$HV$39,MATCH(NV$21,Input!$A$6:$HV$6,0),FALSE)/$G144*$F144,0))*$D144*$G$4/100</f>
        <v>-1985584.6483200002</v>
      </c>
      <c r="NW144" s="1">
        <f>IF($E144+$I144+$D$7&lt;=NW$22,0,IF(NW$22-$D$7&gt;=$E144,-VLOOKUP($C144,Input!$A$8:$HV$39,MATCH(NW$21,Input!$A$6:$HV$6,0),FALSE)/$G144*$F144,0))*$D144*$G$4/100</f>
        <v>-1985584.6483200002</v>
      </c>
      <c r="NX144" s="1">
        <f>IF($E144+$I144+$D$7&lt;=NX$22,0,IF(NX$22-$D$7&gt;=$E144,-VLOOKUP($C144,Input!$A$8:$HV$39,MATCH(NX$21,Input!$A$6:$HV$6,0),FALSE)/$G144*$F144,0))*$D144*$G$4/100</f>
        <v>-1985584.6483200002</v>
      </c>
      <c r="NY144" s="1">
        <f>IF($E144+$I144+$D$7&lt;=NY$22,0,IF(NY$22-$D$7&gt;=$E144,-VLOOKUP($C144,Input!$A$8:$HV$39,MATCH(NY$21,Input!$A$6:$HV$6,0),FALSE)/$G144*$F144,0))*$D144*$G$4/100</f>
        <v>-1985584.6483200002</v>
      </c>
      <c r="NZ144" s="1">
        <f>IF($E144+$I144+$D$7&lt;=NZ$22,0,IF(NZ$22-$D$7&gt;=$E144,-VLOOKUP($C144,Input!$A$8:$HV$39,MATCH(NZ$21,Input!$A$6:$HV$6,0),FALSE)/$G144*$F144,0))*$D144*$G$4/100</f>
        <v>-1985584.6483200002</v>
      </c>
      <c r="OA144" s="1">
        <f>IF($E144+$I144+$D$7&lt;=OA$22,0,IF(OA$22-$D$7&gt;=$E144,-VLOOKUP($C144,Input!$A$8:$HV$39,MATCH(OA$21,Input!$A$6:$HV$6,0),FALSE)/$G144*$F144,0))*$D144*$G$4/100</f>
        <v>-1985584.6483200002</v>
      </c>
      <c r="OB144" s="1">
        <f>IF($E144+$I144+$D$7&lt;=OB$22,0,IF(OB$22-$D$7&gt;=$E144,-VLOOKUP($C144,Input!$A$8:$HV$39,MATCH(OB$21,Input!$A$6:$HV$6,0),FALSE)/$G144*$F144,0))*$D144*$G$4/100</f>
        <v>0</v>
      </c>
      <c r="OC144" s="1">
        <f>IF($E144+$I144+$D$7&lt;=OC$22,0,IF(OC$22-$D$7&gt;=$E144,-VLOOKUP($C144,Input!$A$8:$HV$39,MATCH(OC$21,Input!$A$6:$HV$6,0),FALSE)/$G144*$F144,0))*$D144*$G$4/100</f>
        <v>0</v>
      </c>
      <c r="OD144" s="1">
        <f>IF($E144+$I144+$D$7&lt;=OD$22,0,IF(OD$22-$D$7&gt;=$E144,-VLOOKUP($C144,Input!$A$8:$HV$39,MATCH(OD$21,Input!$A$6:$HV$6,0),FALSE)/$G144*$F144,0))*$D144*$G$4/100</f>
        <v>0</v>
      </c>
      <c r="OE144" s="1">
        <f>IF($E144+$I144+$D$7&lt;=OE$22,0,IF(OE$22-$D$7&gt;=$E144,-VLOOKUP($C144,Input!$A$8:$HV$39,MATCH(OE$21,Input!$A$6:$HV$6,0),FALSE)/$G144*$F144,0))*$D144*$G$4/100</f>
        <v>0</v>
      </c>
      <c r="OF144" s="1">
        <f>IF($E144+$I144+$D$7&lt;=OF$22,0,IF(OF$22-$D$7&gt;=$E144,-VLOOKUP($C144,Input!$A$8:$HV$39,MATCH(OF$21,Input!$A$6:$HV$6,0),FALSE)/$G144*$F144,0))*$D144*$G$4/100</f>
        <v>0</v>
      </c>
      <c r="OG144" s="1">
        <f>IF($E144+$I144+$D$7&lt;=OG$22,0,IF(OG$22-$D$7&gt;=$E144,-VLOOKUP($C144,Input!$A$8:$HV$39,MATCH(OG$21,Input!$A$6:$HV$6,0),FALSE)/$G144*$F144,0))*$D144*$G$4/100</f>
        <v>0</v>
      </c>
      <c r="OH144" s="1">
        <f>IF($E144+$I144+$D$7&lt;=OH$22,0,IF(OH$22-$D$7&gt;=$E144,-VLOOKUP($C144,Input!$A$8:$HV$39,MATCH(OH$21,Input!$A$6:$HV$6,0),FALSE)/$G144*$F144,0))*$D144*$G$4/100</f>
        <v>0</v>
      </c>
      <c r="OI144" s="1">
        <f>IF($E144+$I144+$D$7&lt;=OI$22,0,IF(OI$22-$D$7&gt;=$E144,-VLOOKUP($C144,Input!$A$8:$HV$39,MATCH(OI$21,Input!$A$6:$HV$6,0),FALSE)/$G144*$F144,0))*$D144*$G$4/100</f>
        <v>0</v>
      </c>
      <c r="OK144" t="str">
        <f>VLOOKUP($C144,Input!$A$8:$HW$39,MATCH(OK$21,Input!$A$6:$HW$6,0),FALSE)</f>
        <v>Charger Inspection Maint ($/year)</v>
      </c>
      <c r="OL144" s="1">
        <f>IF($E144+$I144+$D$7&lt;=OL$22,0,IF(OL$22-$D$7&gt;=$E144,IF(COUNTIF($KZ144:LP144,"&gt;0")&gt;0,VLOOKUP($C144,Input!$A$8:$HV$21,MATCH($OK$21+COUNTIF($KZ144:LP144,"&gt;0"),Input!$A$6:$HV$6,0),FALSE),0),0))*$D144</f>
        <v>0</v>
      </c>
      <c r="OM144" s="1">
        <f>IF($E144+$I144+$D$7&lt;=OM$22,0,IF(OM$22-$D$7&gt;=$E144,IF(COUNTIF($KZ144:LQ144,"&gt;0")&gt;0,VLOOKUP($C144,Input!$A$8:$HV$21,MATCH($OK$21+COUNTIF($KZ144:LQ144,"&gt;0"),Input!$A$6:$HV$6,0),FALSE),0),0))*$D144</f>
        <v>0</v>
      </c>
      <c r="ON144" s="1">
        <f>IF($E144+$I144+$D$7&lt;=ON$22,0,IF(ON$22-$D$7&gt;=$E144,IF(COUNTIF($KZ144:LR144,"&gt;0")&gt;0,VLOOKUP($C144,Input!$A$8:$HV$21,MATCH($OK$21+COUNTIF($KZ144:LR144,"&gt;0"),Input!$A$6:$HV$6,0),FALSE),0),0))*$D144</f>
        <v>0</v>
      </c>
      <c r="OO144" s="1">
        <f>IF($E144+$I144+$D$7&lt;=OO$22,0,IF(OO$22-$D$7&gt;=$E144,IF(COUNTIF($KZ144:LS144,"&gt;0")&gt;0,VLOOKUP($C144,Input!$A$8:$HV$21,MATCH($OK$21+COUNTIF($KZ144:LS144,"&gt;0"),Input!$A$6:$HV$6,0),FALSE),0),0))*$D144</f>
        <v>0</v>
      </c>
      <c r="OP144" s="1">
        <f>IF($E144+$I144+$D$7&lt;=OP$22,0,IF(OP$22-$D$7&gt;=$E144,IF(COUNTIF($KZ144:LT144,"&gt;0")&gt;0,VLOOKUP($C144,Input!$A$8:$HV$21,MATCH($OK$21+COUNTIF($KZ144:LT144,"&gt;0"),Input!$A$6:$HV$6,0),FALSE),0),0))*$D144</f>
        <v>0</v>
      </c>
      <c r="OQ144" s="1">
        <f>IF($E144+$I144+$D$7&lt;=OQ$22,0,IF(OQ$22-$D$7&gt;=$E144,IF(COUNTIF($KZ144:LU144,"&gt;0")&gt;0,VLOOKUP($C144,Input!$A$8:$HV$21,MATCH($OK$21+COUNTIF($KZ144:LU144,"&gt;0"),Input!$A$6:$HV$6,0),FALSE),0),0))*$D144</f>
        <v>0</v>
      </c>
      <c r="OR144" s="1">
        <f>IF($E144+$I144+$D$7&lt;=OR$22,0,IF(OR$22-$D$7&gt;=$E144,IF(COUNTIF($KZ144:LV144,"&gt;0")&gt;0,VLOOKUP($C144,Input!$A$8:$HV$21,MATCH($OK$21+COUNTIF($KZ144:LV144,"&gt;0"),Input!$A$6:$HV$6,0),FALSE),0),0))*$D144</f>
        <v>0</v>
      </c>
      <c r="OS144" s="1">
        <f>IF($E144+$I144+$D$7&lt;=OS$22,0,IF(OS$22-$D$7&gt;=$E144,IF(COUNTIF($KZ144:LW144,"&gt;0")&gt;0,VLOOKUP($C144,Input!$A$8:$HV$21,MATCH($OK$21+COUNTIF($KZ144:LW144,"&gt;0"),Input!$A$6:$HV$6,0),FALSE),0),0))*$D144</f>
        <v>0</v>
      </c>
      <c r="OT144" s="1">
        <f>IF($E144+$I144+$D$7&lt;=OT$22,0,IF(OT$22-$D$7&gt;=$E144,IF(COUNTIF($KZ144:LX144,"&gt;0")&gt;0,VLOOKUP($C144,Input!$A$8:$HV$21,MATCH($OK$21+COUNTIF($KZ144:LX144,"&gt;0"),Input!$A$6:$HV$6,0),FALSE),0),0))*$D144</f>
        <v>0</v>
      </c>
      <c r="OU144" s="1">
        <f>IF($E144+$I144+$D$7&lt;=OU$22,0,IF(OU$22-$D$7&gt;=$E144,IF(COUNTIF($KZ144:LY144,"&gt;0")&gt;0,VLOOKUP($C144,Input!$A$8:$HV$21,MATCH($OK$21+COUNTIF($KZ144:LY144,"&gt;0"),Input!$A$6:$HV$6,0),FALSE),0),0))*$D144</f>
        <v>0</v>
      </c>
      <c r="OV144" s="1">
        <f>IF($E144+$I144+$D$7&lt;=OV$22,0,IF(OV$22-$D$7&gt;=$E144,IF(COUNTIF($KZ144:LZ144,"&gt;0")&gt;0,VLOOKUP($C144,Input!$A$8:$HV$21,MATCH($OK$21+COUNTIF($KZ144:LZ144,"&gt;0"),Input!$A$6:$HV$6,0),FALSE),0),0))*$D144</f>
        <v>0</v>
      </c>
      <c r="OW144" s="1">
        <f>IF($E144+$I144+$D$7&lt;=OW$22,0,IF(OW$22-$D$7&gt;=$E144,IF(COUNTIF($KZ144:MA144,"&gt;0")&gt;0,VLOOKUP($C144,Input!$A$8:$HV$21,MATCH($OK$21+COUNTIF($KZ144:MA144,"&gt;0"),Input!$A$6:$HV$6,0),FALSE),0),0))*$D144</f>
        <v>0</v>
      </c>
      <c r="OX144" s="1">
        <f>IF($E144+$I144+$D$7&lt;=OX$22,0,IF(OX$22-$D$7&gt;=$E144,IF(COUNTIF($KZ144:MB144,"&gt;0")&gt;0,VLOOKUP($C144,Input!$A$8:$HV$21,MATCH($OK$21+COUNTIF($KZ144:MB144,"&gt;0"),Input!$A$6:$HV$6,0),FALSE),0),0))*$D144</f>
        <v>0</v>
      </c>
      <c r="OY144" s="1">
        <f>IF($E144+$I144+$D$7&lt;=OY$22,0,IF(OY$22-$D$7&gt;=$E144,IF(COUNTIF($KZ144:MC144,"&gt;0")&gt;0,VLOOKUP($C144,Input!$A$8:$HV$21,MATCH($OK$21+COUNTIF($KZ144:MC144,"&gt;0"),Input!$A$6:$HV$6,0),FALSE),0),0))*$D144</f>
        <v>117000</v>
      </c>
      <c r="OZ144" s="1">
        <f>IF($E144+$I144+$D$7&lt;=OZ$22,0,IF(OZ$22-$D$7&gt;=$E144,IF(COUNTIF($KZ144:MD144,"&gt;0")&gt;0,VLOOKUP($C144,Input!$A$8:$HV$21,MATCH($OK$21+COUNTIF($KZ144:MD144,"&gt;0"),Input!$A$6:$HV$6,0),FALSE),0),0))*$D144</f>
        <v>117000</v>
      </c>
      <c r="PA144" s="1">
        <f>IF($E144+$I144+$D$7&lt;=PA$22,0,IF(PA$22-$D$7&gt;=$E144,IF(COUNTIF($KZ144:ME144,"&gt;0")&gt;0,VLOOKUP($C144,Input!$A$8:$HV$21,MATCH($OK$21+COUNTIF($KZ144:ME144,"&gt;0"),Input!$A$6:$HV$6,0),FALSE),0),0))*$D144</f>
        <v>117000</v>
      </c>
      <c r="PB144" s="1">
        <f>IF($E144+$I144+$D$7&lt;=PB$22,0,IF(PB$22-$D$7&gt;=$E144,IF(COUNTIF($KZ144:MF144,"&gt;0")&gt;0,VLOOKUP($C144,Input!$A$8:$HV$21,MATCH($OK$21+COUNTIF($KZ144:MF144,"&gt;0"),Input!$A$6:$HV$6,0),FALSE),0),0))*$D144</f>
        <v>117000</v>
      </c>
      <c r="PC144" s="1">
        <f>IF($E144+$I144+$D$7&lt;=PC$22,0,IF(PC$22-$D$7&gt;=$E144,IF(COUNTIF($KZ144:MG144,"&gt;0")&gt;0,VLOOKUP($C144,Input!$A$8:$HV$21,MATCH($OK$21+COUNTIF($KZ144:MG144,"&gt;0"),Input!$A$6:$HV$6,0),FALSE),0),0))*$D144</f>
        <v>117000</v>
      </c>
      <c r="PD144" s="1">
        <f>IF($E144+$I144+$D$7&lt;=PD$22,0,IF(PD$22-$D$7&gt;=$E144,IF(COUNTIF($KZ144:MH144,"&gt;0")&gt;0,VLOOKUP($C144,Input!$A$8:$HV$21,MATCH($OK$21+COUNTIF($KZ144:MH144,"&gt;0"),Input!$A$6:$HV$6,0),FALSE),0),0))*$D144</f>
        <v>117000</v>
      </c>
      <c r="PE144" s="1">
        <f>IF($E144+$I144+$D$7&lt;=PE$22,0,IF(PE$22-$D$7&gt;=$E144,IF(COUNTIF($KZ144:MI144,"&gt;0")&gt;0,VLOOKUP($C144,Input!$A$8:$HV$21,MATCH($OK$21+COUNTIF($KZ144:MI144,"&gt;0"),Input!$A$6:$HV$6,0),FALSE),0),0))*$D144</f>
        <v>117000</v>
      </c>
      <c r="PF144" s="1">
        <f>IF($E144+$I144+$D$7&lt;=PF$22,0,IF(PF$22-$D$7&gt;=$E144,IF(COUNTIF($KZ144:MJ144,"&gt;0")&gt;0,VLOOKUP($C144,Input!$A$8:$HV$21,MATCH($OK$21+COUNTIF($KZ144:MJ144,"&gt;0"),Input!$A$6:$HV$6,0),FALSE),0),0))*$D144</f>
        <v>117000</v>
      </c>
      <c r="PG144" s="1">
        <f>IF($E144+$I144+$D$7&lt;=PG$22,0,IF(PG$22-$D$7&gt;=$E144,IF(COUNTIF($KZ144:MK144,"&gt;0")&gt;0,VLOOKUP($C144,Input!$A$8:$HV$21,MATCH($OK$21+COUNTIF($KZ144:MK144,"&gt;0"),Input!$A$6:$HV$6,0),FALSE),0),0))*$D144</f>
        <v>117000</v>
      </c>
      <c r="PH144" s="1">
        <f>IF($E144+$I144+$D$7&lt;=PH$22,0,IF(PH$22-$D$7&gt;=$E144,IF(COUNTIF($KZ144:ML144,"&gt;0")&gt;0,VLOOKUP($C144,Input!$A$8:$HV$21,MATCH($OK$21+COUNTIF($KZ144:ML144,"&gt;0"),Input!$A$6:$HV$6,0),FALSE),0),0))*$D144</f>
        <v>117000</v>
      </c>
      <c r="PI144" s="1">
        <f>IF($E144+$I144+$D$7&lt;=PI$22,0,IF(PI$22-$D$7&gt;=$E144,IF(COUNTIF($KZ144:MM144,"&gt;0")&gt;0,VLOOKUP($C144,Input!$A$8:$HV$21,MATCH($OK$21+COUNTIF($KZ144:MM144,"&gt;0"),Input!$A$6:$HV$6,0),FALSE),0),0))*$D144</f>
        <v>117000</v>
      </c>
      <c r="PJ144" s="1">
        <f>IF($E144+$I144+$D$7&lt;=PJ$22,0,IF(PJ$22-$D$7&gt;=$E144,IF(COUNTIF($KZ144:MN144,"&gt;0")&gt;0,VLOOKUP($C144,Input!$A$8:$HV$21,MATCH($OK$21+COUNTIF($KZ144:MN144,"&gt;0"),Input!$A$6:$HV$6,0),FALSE),0),0))*$D144</f>
        <v>117000</v>
      </c>
      <c r="PK144" s="1">
        <f>IF($E144+$I144+$D$7&lt;=PK$22,0,IF(PK$22-$D$7&gt;=$E144,IF(COUNTIF($KZ144:MO144,"&gt;0")&gt;0,VLOOKUP($C144,Input!$A$8:$HV$21,MATCH($OK$21+COUNTIF($KZ144:MO144,"&gt;0"),Input!$A$6:$HV$6,0),FALSE),0),0))*$D144</f>
        <v>117000</v>
      </c>
      <c r="PL144" s="1">
        <f>IF($E144+$I144+$D$7&lt;=PL$22,0,IF(PL$22-$D$7&gt;=$E144,IF(COUNTIF($KZ144:MP144,"&gt;0")&gt;0,VLOOKUP($C144,Input!$A$8:$HV$21,MATCH($OK$21+COUNTIF($KZ144:MP144,"&gt;0"),Input!$A$6:$HV$6,0),FALSE),0),0))*$D144</f>
        <v>117000</v>
      </c>
      <c r="PM144" s="1">
        <f>IF($E144+$I144+$D$7&lt;=PM$22,0,IF(PM$22-$D$7&gt;=$E144,IF(COUNTIF($KZ144:MQ144,"&gt;0")&gt;0,VLOOKUP($C144,Input!$A$8:$HV$21,MATCH($OK$21+COUNTIF($KZ144:MQ144,"&gt;0"),Input!$A$6:$HV$6,0),FALSE),0),0))*$D144</f>
        <v>0</v>
      </c>
      <c r="PN144" s="1">
        <f>IF($E144+$I144+$D$7&lt;=PN$22,0,IF(PN$22-$D$7&gt;=$E144,IF(COUNTIF($KZ144:MR144,"&gt;0")&gt;0,VLOOKUP($C144,Input!$A$8:$HV$21,MATCH($OK$21+COUNTIF($KZ144:MR144,"&gt;0"),Input!$A$6:$HV$6,0),FALSE),0),0))*$D144</f>
        <v>0</v>
      </c>
      <c r="PO144" s="1">
        <f>IF($E144+$I144+$D$7&lt;=PO$22,0,IF(PO$22-$D$7&gt;=$E144,IF(COUNTIF($KZ144:MS144,"&gt;0")&gt;0,VLOOKUP($C144,Input!$A$8:$HV$21,MATCH($OK$21+COUNTIF($KZ144:MS144,"&gt;0"),Input!$A$6:$HV$6,0),FALSE),0),0))*$D144</f>
        <v>0</v>
      </c>
      <c r="PP144" s="1">
        <f>IF($E144+$I144+$D$7&lt;=PP$22,0,IF(PP$22-$D$7&gt;=$E144,IF(COUNTIF($KZ144:MT144,"&gt;0")&gt;0,VLOOKUP($C144,Input!$A$8:$HV$21,MATCH($OK$21+COUNTIF($KZ144:MT144,"&gt;0"),Input!$A$6:$HV$6,0),FALSE),0),0))*$D144</f>
        <v>0</v>
      </c>
      <c r="PQ144" s="1">
        <f>IF($E144+$I144+$D$7&lt;=PQ$22,0,IF(PQ$22-$D$7&gt;=$E144,IF(COUNTIF($KZ144:MU144,"&gt;0")&gt;0,VLOOKUP($C144,Input!$A$8:$HV$21,MATCH($OK$21+COUNTIF($KZ144:MU144,"&gt;0"),Input!$A$6:$HV$6,0),FALSE),0),0))*$D144</f>
        <v>0</v>
      </c>
      <c r="PR144" s="1">
        <f>IF($E144+$I144+$D$7&lt;=PR$22,0,IF(PR$22-$D$7&gt;=$E144,IF(COUNTIF($KZ144:MV144,"&gt;0")&gt;0,VLOOKUP($C144,Input!$A$8:$HV$21,MATCH($OK$21+COUNTIF($KZ144:MV144,"&gt;0"),Input!$A$6:$HV$6,0),FALSE),0),0))*$D144</f>
        <v>0</v>
      </c>
      <c r="PS144" s="1">
        <f>IF($E144+$I144+$D$7&lt;=PS$22,0,IF(PS$22-$D$7&gt;=$E144,IF(COUNTIF($KZ144:MW144,"&gt;0")&gt;0,VLOOKUP($C144,Input!$A$8:$HV$21,MATCH($OK$21+COUNTIF($KZ144:MW144,"&gt;0"),Input!$A$6:$HV$6,0),FALSE),0),0))*$D144</f>
        <v>0</v>
      </c>
      <c r="PT144" s="1">
        <f>IF($E144+$I144+$D$7&lt;=PT$22,0,IF(PT$22-$D$7&gt;=$E144,IF(COUNTIF($KZ144:MX144,"&gt;0")&gt;0,VLOOKUP($C144,Input!$A$8:$HV$21,MATCH($OK$21+COUNTIF($KZ144:MX144,"&gt;0"),Input!$A$6:$HV$6,0),FALSE),0),0))*$D144</f>
        <v>0</v>
      </c>
      <c r="PV144" s="1" t="str">
        <f t="shared" si="871"/>
        <v>2029 MY All In - 40' Proterra 440 kWh {234 Buses}</v>
      </c>
      <c r="PW144" s="1">
        <f t="shared" si="951"/>
        <v>0</v>
      </c>
      <c r="PX144" s="1">
        <f t="shared" si="952"/>
        <v>0</v>
      </c>
      <c r="PY144" s="1">
        <f t="shared" si="953"/>
        <v>0</v>
      </c>
      <c r="PZ144" s="1">
        <f t="shared" si="954"/>
        <v>0</v>
      </c>
      <c r="QA144" s="1">
        <f t="shared" si="955"/>
        <v>0</v>
      </c>
      <c r="QB144" s="1">
        <f t="shared" si="956"/>
        <v>0</v>
      </c>
      <c r="QC144" s="1">
        <f t="shared" si="957"/>
        <v>0</v>
      </c>
      <c r="QD144" s="1">
        <f t="shared" si="958"/>
        <v>0</v>
      </c>
      <c r="QE144" s="1">
        <f t="shared" si="959"/>
        <v>0</v>
      </c>
      <c r="QF144" s="1">
        <f t="shared" si="960"/>
        <v>0</v>
      </c>
      <c r="QG144" s="1">
        <f t="shared" si="961"/>
        <v>0</v>
      </c>
      <c r="QH144" s="1">
        <f t="shared" si="962"/>
        <v>0</v>
      </c>
      <c r="QI144" s="1">
        <f t="shared" si="963"/>
        <v>0</v>
      </c>
      <c r="QJ144" s="1">
        <f t="shared" si="964"/>
        <v>215735277.74596322</v>
      </c>
      <c r="QK144" s="1">
        <f t="shared" si="965"/>
        <v>6156254.6745153908</v>
      </c>
      <c r="QL144" s="1">
        <f t="shared" si="966"/>
        <v>6153255.2618808877</v>
      </c>
      <c r="QM144" s="1">
        <f t="shared" si="967"/>
        <v>6150972.6921041999</v>
      </c>
      <c r="QN144" s="1">
        <f t="shared" si="968"/>
        <v>6137978.7393516377</v>
      </c>
      <c r="QO144" s="1">
        <f t="shared" si="969"/>
        <v>6126438.1471703053</v>
      </c>
      <c r="QP144" s="1">
        <f t="shared" si="970"/>
        <v>29518733.48326803</v>
      </c>
      <c r="QQ144" s="1">
        <f t="shared" si="971"/>
        <v>6105655.2438161094</v>
      </c>
      <c r="QR144" s="1">
        <f t="shared" si="972"/>
        <v>6097001.2681311052</v>
      </c>
      <c r="QS144" s="1">
        <f t="shared" si="973"/>
        <v>6086837.0085062403</v>
      </c>
      <c r="QT144" s="1">
        <f t="shared" si="974"/>
        <v>6076113.7824134007</v>
      </c>
      <c r="QU144" s="1">
        <f t="shared" si="975"/>
        <v>6065410.2789306678</v>
      </c>
      <c r="QV144" s="1">
        <f t="shared" si="976"/>
        <v>6057106.8213041797</v>
      </c>
      <c r="QW144" s="1">
        <f t="shared" si="977"/>
        <v>6050350.5618490558</v>
      </c>
      <c r="QX144" s="1">
        <f t="shared" si="978"/>
        <v>0</v>
      </c>
      <c r="QY144" s="1">
        <f t="shared" si="979"/>
        <v>0</v>
      </c>
      <c r="QZ144" s="1">
        <f t="shared" si="980"/>
        <v>0</v>
      </c>
      <c r="RA144" s="1">
        <f t="shared" si="981"/>
        <v>0</v>
      </c>
      <c r="RB144" s="1">
        <f t="shared" si="982"/>
        <v>0</v>
      </c>
      <c r="RC144" s="1">
        <f t="shared" si="983"/>
        <v>0</v>
      </c>
      <c r="RD144" s="1">
        <f t="shared" si="984"/>
        <v>0</v>
      </c>
      <c r="RE144" s="1">
        <f t="shared" si="985"/>
        <v>0</v>
      </c>
      <c r="RF144" s="1">
        <f t="shared" si="986"/>
        <v>318517385.70920444</v>
      </c>
      <c r="RG144" s="1">
        <f t="shared" si="987"/>
        <v>204499782.06698719</v>
      </c>
      <c r="RH144" s="72"/>
      <c r="RI144" s="91"/>
    </row>
    <row r="145" spans="1:477" x14ac:dyDescent="0.25">
      <c r="A145" s="89"/>
      <c r="B145" s="148">
        <v>1</v>
      </c>
      <c r="C145" s="111" t="s">
        <v>79</v>
      </c>
      <c r="D145" s="85">
        <f t="shared" si="913"/>
        <v>234</v>
      </c>
      <c r="E145" s="83">
        <f t="shared" si="988"/>
        <v>2030</v>
      </c>
      <c r="F145" s="68">
        <f t="shared" si="870"/>
        <v>40000</v>
      </c>
      <c r="G145" s="69">
        <f>VLOOKUP($C145,Input!$A$8:$HV$39,MATCH(G$21,Input!$A$6:$HV$6,0),FALSE)</f>
        <v>0.47619047619047616</v>
      </c>
      <c r="H145" s="123">
        <f>VLOOKUP($C145,Input!$A$8:$HV$39,MATCH(H$21,Input!$A$6:$HV$6,0),FALSE)</f>
        <v>0</v>
      </c>
      <c r="I145" s="70">
        <f>VLOOKUP($C145,Input!$A$8:$HV$39,MATCH(I$21,Input!$A$6:$HV$6,0),FALSE)</f>
        <v>14</v>
      </c>
      <c r="J145" s="1">
        <f>+IF($E145=J$22,VLOOKUP($C145,Input!$A$8:$AN$39,MATCH(J$21,Input!$A$6:$AN$6,0),FALSE)+$H145,0)*$D145</f>
        <v>0</v>
      </c>
      <c r="K145" s="1">
        <f>+IF($E145=K$22,VLOOKUP($C145,Input!$A$8:$AN$39,MATCH(K$21,Input!$A$6:$AN$6,0),FALSE)+$H145,0)*$D145</f>
        <v>0</v>
      </c>
      <c r="L145" s="1">
        <f>+IF($E145=L$22,VLOOKUP($C145,Input!$A$8:$AN$39,MATCH(L$21,Input!$A$6:$AN$6,0),FALSE)+$H145,0)*$D145</f>
        <v>0</v>
      </c>
      <c r="M145" s="1">
        <f>+IF($E145=M$22,VLOOKUP($C145,Input!$A$8:$AN$39,MATCH(M$21,Input!$A$6:$AN$6,0),FALSE)+$H145,0)*$D145</f>
        <v>0</v>
      </c>
      <c r="N145" s="1">
        <f>+IF($E145=N$22,VLOOKUP($C145,Input!$A$8:$AN$39,MATCH(N$21,Input!$A$6:$AN$6,0),FALSE)+$H145,0)*$D145</f>
        <v>0</v>
      </c>
      <c r="O145" s="1">
        <f>+IF($E145=O$22,VLOOKUP($C145,Input!$A$8:$AN$39,MATCH(O$21,Input!$A$6:$AN$6,0),FALSE)+$H145,0)*$D145</f>
        <v>0</v>
      </c>
      <c r="P145" s="1">
        <f>+IF($E145=P$22,VLOOKUP($C145,Input!$A$8:$AN$39,MATCH(P$21,Input!$A$6:$AN$6,0),FALSE)+$H145,0)*$D145</f>
        <v>0</v>
      </c>
      <c r="Q145" s="1">
        <f>+IF($E145=Q$22,VLOOKUP($C145,Input!$A$8:$AN$39,MATCH(Q$21,Input!$A$6:$AN$6,0),FALSE)+$H145,0)*$D145</f>
        <v>0</v>
      </c>
      <c r="R145" s="1">
        <f>+IF($E145=R$22,VLOOKUP($C145,Input!$A$8:$AN$39,MATCH(R$21,Input!$A$6:$AN$6,0),FALSE)+$H145,0)*$D145</f>
        <v>0</v>
      </c>
      <c r="S145" s="1">
        <f>+IF($E145=S$22,VLOOKUP($C145,Input!$A$8:$AN$39,MATCH(S$21,Input!$A$6:$AN$6,0),FALSE)+$H145,0)*$D145</f>
        <v>0</v>
      </c>
      <c r="T145" s="1">
        <f>+IF($E145=T$22,VLOOKUP($C145,Input!$A$8:$AN$39,MATCH(T$21,Input!$A$6:$AN$6,0),FALSE)+$H145,0)*$D145</f>
        <v>0</v>
      </c>
      <c r="U145" s="1">
        <f>+IF($E145=U$22,VLOOKUP($C145,Input!$A$8:$AN$39,MATCH(U$21,Input!$A$6:$AN$6,0),FALSE)+$H145,0)*$D145</f>
        <v>0</v>
      </c>
      <c r="V145" s="1">
        <f>+IF($E145=V$22,VLOOKUP($C145,Input!$A$8:$AN$39,MATCH(V$21,Input!$A$6:$AN$6,0),FALSE)+$H145,0)*$D145</f>
        <v>0</v>
      </c>
      <c r="W145" s="1">
        <f>+IF($E145=W$22,VLOOKUP($C145,Input!$A$8:$AN$39,MATCH(W$21,Input!$A$6:$AN$6,0),FALSE)+$H145,0)*$D145</f>
        <v>0</v>
      </c>
      <c r="X145" s="1">
        <f>+IF($E145=X$22,VLOOKUP($C145,Input!$A$8:$AN$39,MATCH(X$21,Input!$A$6:$AN$6,0),FALSE)+$H145,0)*$D145</f>
        <v>186107838.85320657</v>
      </c>
      <c r="Y145" s="1">
        <f>+IF($E145=Y$22,VLOOKUP($C145,Input!$A$8:$AN$39,MATCH(Y$21,Input!$A$6:$AN$6,0),FALSE)+$H145,0)*$D145</f>
        <v>0</v>
      </c>
      <c r="Z145" s="1">
        <f>+IF($E145=Z$22,VLOOKUP($C145,Input!$A$8:$AN$39,MATCH(Z$21,Input!$A$6:$AN$6,0),FALSE)+$H145,0)*$D145</f>
        <v>0</v>
      </c>
      <c r="AA145" s="1">
        <f>+IF($E145=AA$22,VLOOKUP($C145,Input!$A$8:$AN$39,MATCH(AA$21,Input!$A$6:$AN$6,0),FALSE)+$H145,0)*$D145</f>
        <v>0</v>
      </c>
      <c r="AB145" s="1">
        <f>+IF($E145=AB$22,VLOOKUP($C145,Input!$A$8:$AN$39,MATCH(AB$21,Input!$A$6:$AN$6,0),FALSE)+$H145,0)*$D145</f>
        <v>0</v>
      </c>
      <c r="AC145" s="1">
        <f>+IF($E145=AC$22,VLOOKUP($C145,Input!$A$8:$AN$39,MATCH(AC$21,Input!$A$6:$AN$6,0),FALSE)+$H145,0)*$D145</f>
        <v>0</v>
      </c>
      <c r="AD145" s="1">
        <f>+IF($E145=AD$22,VLOOKUP($C145,Input!$A$8:$AN$39,MATCH(AD$21,Input!$A$6:$AN$6,0),FALSE)+$H145,0)*$D145</f>
        <v>0</v>
      </c>
      <c r="AE145" s="1">
        <f>+IF($E145=AE$22,VLOOKUP($C145,Input!$A$8:$AN$39,MATCH(AE$21,Input!$A$6:$AN$6,0),FALSE)+$H145,0)*$D145</f>
        <v>0</v>
      </c>
      <c r="AF145" s="1">
        <f>+IF($E145=AF$22,VLOOKUP($C145,Input!$A$8:$AN$39,MATCH(AF$21,Input!$A$6:$AN$6,0),FALSE)+$H145,0)*$D145</f>
        <v>0</v>
      </c>
      <c r="AG145" s="1">
        <f>+IF($E145=AG$22,VLOOKUP($C145,Input!$A$8:$AN$39,MATCH(AG$21,Input!$A$6:$AN$6,0),FALSE)+$H145,0)*$D145</f>
        <v>0</v>
      </c>
      <c r="AH145" s="1">
        <f>+IF($E145=AH$22,VLOOKUP($C145,Input!$A$8:$AN$39,MATCH(AH$21,Input!$A$6:$AN$6,0),FALSE)+$H145,0)*$D145</f>
        <v>0</v>
      </c>
      <c r="AI145" s="1">
        <f>+IF($E145=AI$22,VLOOKUP($C145,Input!$A$8:$AN$39,MATCH(AI$21,Input!$A$6:$AN$6,0),FALSE)+$H145,0)*$D145</f>
        <v>0</v>
      </c>
      <c r="AJ145" s="1">
        <f>+IF($E145=AJ$22,VLOOKUP($C145,Input!$A$8:$AN$39,MATCH(AJ$21,Input!$A$6:$AN$6,0),FALSE)+$H145,0)*$D145</f>
        <v>0</v>
      </c>
      <c r="AK145" s="1">
        <f>+IF($E145=AK$22,VLOOKUP($C145,Input!$A$8:$AN$39,MATCH(AK$21,Input!$A$6:$AN$6,0),FALSE)+$H145,0)*$D145</f>
        <v>0</v>
      </c>
      <c r="AL145" s="1">
        <f>+IF($E145=AL$22,VLOOKUP($C145,Input!$A$8:$AN$39,MATCH(AL$21,Input!$A$6:$AN$6,0),FALSE)+$H145,0)*$D145</f>
        <v>0</v>
      </c>
      <c r="AM145" s="1">
        <f>+IF($E145=AM$22,VLOOKUP($C145,Input!$A$8:$AN$39,MATCH(AM$21,Input!$A$6:$AN$6,0),FALSE)+$H145,0)*$D145</f>
        <v>0</v>
      </c>
      <c r="AN145" s="1">
        <f>+IF($E145=AN$22,VLOOKUP($C145,Input!$A$8:$AN$39,MATCH(AN$21,Input!$A$6:$AN$6,0),FALSE)+$H145,0)*$D145</f>
        <v>0</v>
      </c>
      <c r="AO145" s="1">
        <f>+IF($E145=AO$22,VLOOKUP($C145,Input!$A$8:$AN$39,MATCH(AO$21,Input!$A$6:$AN$6,0),FALSE)+$H145,0)*$D145</f>
        <v>0</v>
      </c>
      <c r="AP145" s="1">
        <f>+IF($E145=AP$22,VLOOKUP($C145,Input!$A$8:$AN$39,MATCH(AP$21,Input!$A$6:$AN$6,0),FALSE)+$H145,0)*$D145</f>
        <v>0</v>
      </c>
      <c r="AQ145" s="1">
        <f>+IF($E145=AQ$22,VLOOKUP($C145,Input!$A$8:$AN$39,MATCH(AQ$21,Input!$A$6:$AN$6,0),FALSE)+$H145,0)*$D145</f>
        <v>0</v>
      </c>
      <c r="AR145" s="1">
        <f>+IF($E145=AR$22,VLOOKUP($C145,Input!$A$8:$AN$39,MATCH(AR$21,Input!$A$6:$AN$6,0),FALSE)+$H145,0)*$D145</f>
        <v>0</v>
      </c>
      <c r="AT145" t="str">
        <f>VLOOKUP($C145,Input!$A$8:$HV$39,MATCH(AT$21,Input!$A$6:$HV$6,0),FALSE)</f>
        <v>Parts and administrative cost</v>
      </c>
      <c r="AU145" s="1">
        <f>+IF($E145=AU$22,VLOOKUP($C145,Input!$A$8:$HV$39,MATCH(AU$21,Input!$A$6:$HV$6,0),FALSE),0)*$D145</f>
        <v>0</v>
      </c>
      <c r="AV145" s="1">
        <f>+IF($E145=AV$22,VLOOKUP($C145,Input!$A$8:$HV$39,MATCH(AV$21,Input!$A$6:$HV$6,0),FALSE),0)*$D145</f>
        <v>0</v>
      </c>
      <c r="AW145" s="1">
        <f>+IF($E145=AW$22,VLOOKUP($C145,Input!$A$8:$HV$39,MATCH(AW$21,Input!$A$6:$HV$6,0),FALSE),0)*$D145</f>
        <v>0</v>
      </c>
      <c r="AX145" s="1">
        <f>+IF($E145=AX$22,VLOOKUP($C145,Input!$A$8:$HV$39,MATCH(AX$21,Input!$A$6:$HV$6,0),FALSE),0)*$D145</f>
        <v>0</v>
      </c>
      <c r="AY145" s="1">
        <f>+IF($E145=AY$22,VLOOKUP($C145,Input!$A$8:$HV$39,MATCH(AY$21,Input!$A$6:$HV$6,0),FALSE),0)*$D145</f>
        <v>0</v>
      </c>
      <c r="AZ145" s="1">
        <f>+IF($E145=AZ$22,VLOOKUP($C145,Input!$A$8:$HV$39,MATCH(AZ$21,Input!$A$6:$HV$6,0),FALSE),0)*$D145</f>
        <v>0</v>
      </c>
      <c r="BA145" s="1">
        <f>+IF($E145=BA$22,VLOOKUP($C145,Input!$A$8:$HV$39,MATCH(BA$21,Input!$A$6:$HV$6,0),FALSE),0)*$D145</f>
        <v>0</v>
      </c>
      <c r="BB145" s="1">
        <f>+IF($E145=BB$22,VLOOKUP($C145,Input!$A$8:$HV$39,MATCH(BB$21,Input!$A$6:$HV$6,0),FALSE),0)*$D145</f>
        <v>0</v>
      </c>
      <c r="BC145" s="1">
        <f>+IF($E145=BC$22,VLOOKUP($C145,Input!$A$8:$HV$39,MATCH(BC$21,Input!$A$6:$HV$6,0),FALSE),0)*$D145</f>
        <v>0</v>
      </c>
      <c r="BD145" s="1">
        <f>+IF($E145=BD$22,VLOOKUP($C145,Input!$A$8:$HV$39,MATCH(BD$21,Input!$A$6:$HV$6,0),FALSE),0)*$D145</f>
        <v>0</v>
      </c>
      <c r="BE145" s="1">
        <f>+IF($E145=BE$22,VLOOKUP($C145,Input!$A$8:$HV$39,MATCH(BE$21,Input!$A$6:$HV$6,0),FALSE),0)*$D145</f>
        <v>0</v>
      </c>
      <c r="BF145" s="1">
        <f>+IF($E145=BF$22,VLOOKUP($C145,Input!$A$8:$HV$39,MATCH(BF$21,Input!$A$6:$HV$6,0),FALSE),0)*$D145</f>
        <v>0</v>
      </c>
      <c r="BG145" s="1">
        <f>+IF($E145=BG$22,VLOOKUP($C145,Input!$A$8:$HV$39,MATCH(BG$21,Input!$A$6:$HV$6,0),FALSE),0)*$D145</f>
        <v>0</v>
      </c>
      <c r="BH145" s="1">
        <f>+IF($E145=BH$22,VLOOKUP($C145,Input!$A$8:$HV$39,MATCH(BH$21,Input!$A$6:$HV$6,0),FALSE),0)*$D145</f>
        <v>0</v>
      </c>
      <c r="BI145" s="1">
        <f>+IF($E145=BI$22,VLOOKUP($C145,Input!$A$8:$HV$39,MATCH(BI$21,Input!$A$6:$HV$6,0),FALSE),0)*$D145</f>
        <v>4652695.9713301649</v>
      </c>
      <c r="BJ145" s="1">
        <f>+IF($E145=BJ$22,VLOOKUP($C145,Input!$A$8:$HV$39,MATCH(BJ$21,Input!$A$6:$HV$6,0),FALSE),0)*$D145</f>
        <v>0</v>
      </c>
      <c r="BK145" s="1">
        <f>+IF($E145=BK$22,VLOOKUP($C145,Input!$A$8:$HV$39,MATCH(BK$21,Input!$A$6:$HV$6,0),FALSE),0)*$D145</f>
        <v>0</v>
      </c>
      <c r="BL145" s="1">
        <f>+IF($E145=BL$22,VLOOKUP($C145,Input!$A$8:$HV$39,MATCH(BL$21,Input!$A$6:$HV$6,0),FALSE),0)*$D145</f>
        <v>0</v>
      </c>
      <c r="BM145" s="1">
        <f>+IF($E145=BM$22,VLOOKUP($C145,Input!$A$8:$HV$39,MATCH(BM$21,Input!$A$6:$HV$6,0),FALSE),0)*$D145</f>
        <v>0</v>
      </c>
      <c r="BN145" s="1">
        <f>+IF($E145=BN$22,VLOOKUP($C145,Input!$A$8:$HV$39,MATCH(BN$21,Input!$A$6:$HV$6,0),FALSE),0)*$D145</f>
        <v>0</v>
      </c>
      <c r="BO145" s="1">
        <f>+IF($E145=BO$22,VLOOKUP($C145,Input!$A$8:$HV$39,MATCH(BO$21,Input!$A$6:$HV$6,0),FALSE),0)*$D145</f>
        <v>0</v>
      </c>
      <c r="BP145" s="1">
        <f>+IF($E145=BP$22,VLOOKUP($C145,Input!$A$8:$HV$39,MATCH(BP$21,Input!$A$6:$HV$6,0),FALSE),0)*$D145</f>
        <v>0</v>
      </c>
      <c r="BQ145" s="1">
        <f>+IF($E145=BQ$22,VLOOKUP($C145,Input!$A$8:$HV$39,MATCH(BQ$21,Input!$A$6:$HV$6,0),FALSE),0)*$D145</f>
        <v>0</v>
      </c>
      <c r="BR145" s="1">
        <f>+IF($E145=BR$22,VLOOKUP($C145,Input!$A$8:$HV$39,MATCH(BR$21,Input!$A$6:$HV$6,0),FALSE),0)*$D145</f>
        <v>0</v>
      </c>
      <c r="BS145" s="1">
        <f>+IF($E145=BS$22,VLOOKUP($C145,Input!$A$8:$HV$39,MATCH(BS$21,Input!$A$6:$HV$6,0),FALSE),0)*$D145</f>
        <v>0</v>
      </c>
      <c r="BT145" s="1">
        <f>+IF($E145=BT$22,VLOOKUP($C145,Input!$A$8:$HV$39,MATCH(BT$21,Input!$A$6:$HV$6,0),FALSE),0)*$D145</f>
        <v>0</v>
      </c>
      <c r="BU145" s="1">
        <f>+IF($E145=BU$22,VLOOKUP($C145,Input!$A$8:$HV$39,MATCH(BU$21,Input!$A$6:$HV$6,0),FALSE),0)*$D145</f>
        <v>0</v>
      </c>
      <c r="BV145" s="1">
        <f>+IF($E145=BV$22,VLOOKUP($C145,Input!$A$8:$HV$39,MATCH(BV$21,Input!$A$6:$HV$6,0),FALSE),0)*$D145</f>
        <v>0</v>
      </c>
      <c r="BW145" s="1">
        <f>+IF($E145=BW$22,VLOOKUP($C145,Input!$A$8:$HV$39,MATCH(BW$21,Input!$A$6:$HV$6,0),FALSE),0)*$D145</f>
        <v>0</v>
      </c>
      <c r="BX145" s="1">
        <f>+IF($E145=BX$22,VLOOKUP($C145,Input!$A$8:$HV$39,MATCH(BX$21,Input!$A$6:$HV$6,0),FALSE),0)*$D145</f>
        <v>0</v>
      </c>
      <c r="BY145" s="1">
        <f>+IF($E145=BY$22,VLOOKUP($C145,Input!$A$8:$HV$39,MATCH(BY$21,Input!$A$6:$HV$6,0),FALSE),0)*$D145</f>
        <v>0</v>
      </c>
      <c r="BZ145" s="1">
        <f>+IF($E145=BZ$22,VLOOKUP($C145,Input!$A$8:$HV$39,MATCH(BZ$21,Input!$A$6:$HV$6,0),FALSE),0)*$D145</f>
        <v>0</v>
      </c>
      <c r="CA145" s="1">
        <f>+IF($E145=CA$22,VLOOKUP($C145,Input!$A$8:$HV$39,MATCH(CA$21,Input!$A$6:$HV$6,0),FALSE),0)*$D145</f>
        <v>0</v>
      </c>
      <c r="CB145" s="1">
        <f>+IF($E145=CB$22,VLOOKUP($C145,Input!$A$8:$HV$39,MATCH(CB$21,Input!$A$6:$HV$6,0),FALSE),0)*$D145</f>
        <v>0</v>
      </c>
      <c r="CC145" s="1">
        <f>+IF($E145=CC$22,VLOOKUP($C145,Input!$A$8:$HV$39,MATCH(CC$21,Input!$A$6:$HV$6,0),FALSE),0)*$D145</f>
        <v>0</v>
      </c>
      <c r="CE145" t="str">
        <f>VLOOKUP($C145,Input!$A$8:$HV$39,MATCH(CE$21,Input!$A$6:$HV$6,0),FALSE)</f>
        <v>Replace Battery @ 7 Yr</v>
      </c>
      <c r="CF145" s="1">
        <f>IF($E145+$I145+$D$7&lt;=CF$22,0,IF(CF$22-$D$7&gt;=$E145,IF(COUNTIF($KZ145:LP145,"&gt;0")&gt;0,VLOOKUP($C145,Input!$A$8:$HV$21,MATCH($CE$21+COUNTIF($KZ145:LP145,"&gt;0"),Input!$A$6:$HV$6,0),FALSE),0),0))*$D145</f>
        <v>0</v>
      </c>
      <c r="CG145" s="1">
        <f>IF($E145+$I145+$D$7&lt;=CG$22,0,IF(CG$22-$D$7&gt;=$E145,IF(COUNTIF($KZ145:LQ145,"&gt;0")&gt;0,VLOOKUP($C145,Input!$A$8:$HV$21,MATCH($CE$21+COUNTIF($KZ145:LQ145,"&gt;0"),Input!$A$6:$HV$6,0),FALSE),0),0))*$D145</f>
        <v>0</v>
      </c>
      <c r="CH145" s="1">
        <f>IF($E145+$I145+$D$7&lt;=CH$22,0,IF(CH$22-$D$7&gt;=$E145,IF(COUNTIF($KZ145:LR145,"&gt;0")&gt;0,VLOOKUP($C145,Input!$A$8:$HV$21,MATCH($CE$21+COUNTIF($KZ145:LR145,"&gt;0"),Input!$A$6:$HV$6,0),FALSE),0),0))*$D145</f>
        <v>0</v>
      </c>
      <c r="CI145" s="1">
        <f>IF($E145+$I145+$D$7&lt;=CI$22,0,IF(CI$22-$D$7&gt;=$E145,IF(COUNTIF($KZ145:LS145,"&gt;0")&gt;0,VLOOKUP($C145,Input!$A$8:$HV$21,MATCH($CE$21+COUNTIF($KZ145:LS145,"&gt;0"),Input!$A$6:$HV$6,0),FALSE),0),0))*$D145</f>
        <v>0</v>
      </c>
      <c r="CJ145" s="1">
        <f>IF($E145+$I145+$D$7&lt;=CJ$22,0,IF(CJ$22-$D$7&gt;=$E145,IF(COUNTIF($KZ145:LT145,"&gt;0")&gt;0,VLOOKUP($C145,Input!$A$8:$HV$21,MATCH($CE$21+COUNTIF($KZ145:LT145,"&gt;0"),Input!$A$6:$HV$6,0),FALSE),0),0))*$D145</f>
        <v>0</v>
      </c>
      <c r="CK145" s="1">
        <f>IF($E145+$I145+$D$7&lt;=CK$22,0,IF(CK$22-$D$7&gt;=$E145,IF(COUNTIF($KZ145:LU145,"&gt;0")&gt;0,VLOOKUP($C145,Input!$A$8:$HV$21,MATCH($CE$21+COUNTIF($KZ145:LU145,"&gt;0"),Input!$A$6:$HV$6,0),FALSE),0),0))*$D145</f>
        <v>0</v>
      </c>
      <c r="CL145" s="1">
        <f>IF($E145+$I145+$D$7&lt;=CL$22,0,IF(CL$22-$D$7&gt;=$E145,IF(COUNTIF($KZ145:LV145,"&gt;0")&gt;0,VLOOKUP($C145,Input!$A$8:$HV$21,MATCH($CE$21+COUNTIF($KZ145:LV145,"&gt;0"),Input!$A$6:$HV$6,0),FALSE),0),0))*$D145</f>
        <v>0</v>
      </c>
      <c r="CM145" s="1">
        <f>IF($E145+$I145+$D$7&lt;=CM$22,0,IF(CM$22-$D$7&gt;=$E145,IF(COUNTIF($KZ145:LW145,"&gt;0")&gt;0,VLOOKUP($C145,Input!$A$8:$HV$21,MATCH($CE$21+COUNTIF($KZ145:LW145,"&gt;0"),Input!$A$6:$HV$6,0),FALSE),0),0))*$D145</f>
        <v>0</v>
      </c>
      <c r="CN145" s="1">
        <f>IF($E145+$I145+$D$7&lt;=CN$22,0,IF(CN$22-$D$7&gt;=$E145,IF(COUNTIF($KZ145:LX145,"&gt;0")&gt;0,VLOOKUP($C145,Input!$A$8:$HV$21,MATCH($CE$21+COUNTIF($KZ145:LX145,"&gt;0"),Input!$A$6:$HV$6,0),FALSE),0),0))*$D145</f>
        <v>0</v>
      </c>
      <c r="CO145" s="1">
        <f>IF($E145+$I145+$D$7&lt;=CO$22,0,IF(CO$22-$D$7&gt;=$E145,IF(COUNTIF($KZ145:LY145,"&gt;0")&gt;0,VLOOKUP($C145,Input!$A$8:$HV$21,MATCH($CE$21+COUNTIF($KZ145:LY145,"&gt;0"),Input!$A$6:$HV$6,0),FALSE),0),0))*$D145</f>
        <v>0</v>
      </c>
      <c r="CP145" s="1">
        <f>IF($E145+$I145+$D$7&lt;=CP$22,0,IF(CP$22-$D$7&gt;=$E145,IF(COUNTIF($KZ145:LZ145,"&gt;0")&gt;0,VLOOKUP($C145,Input!$A$8:$HV$21,MATCH($CE$21+COUNTIF($KZ145:LZ145,"&gt;0"),Input!$A$6:$HV$6,0),FALSE),0),0))*$D145</f>
        <v>0</v>
      </c>
      <c r="CQ145" s="1">
        <f>IF($E145+$I145+$D$7&lt;=CQ$22,0,IF(CQ$22-$D$7&gt;=$E145,IF(COUNTIF($KZ145:MA145,"&gt;0")&gt;0,VLOOKUP($C145,Input!$A$8:$HV$21,MATCH($CE$21+COUNTIF($KZ145:MA145,"&gt;0"),Input!$A$6:$HV$6,0),FALSE),0),0))*$D145</f>
        <v>0</v>
      </c>
      <c r="CR145" s="1">
        <f>IF($E145+$I145+$D$7&lt;=CR$22,0,IF(CR$22-$D$7&gt;=$E145,IF(COUNTIF($KZ145:MB145,"&gt;0")&gt;0,VLOOKUP($C145,Input!$A$8:$HV$21,MATCH($CE$21+COUNTIF($KZ145:MB145,"&gt;0"),Input!$A$6:$HV$6,0),FALSE),0),0))*$D145</f>
        <v>0</v>
      </c>
      <c r="CS145" s="1">
        <f>IF($E145+$I145+$D$7&lt;=CS$22,0,IF(CS$22-$D$7&gt;=$E145,IF(COUNTIF($KZ145:MC145,"&gt;0")&gt;0,VLOOKUP($C145,Input!$A$8:$HV$21,MATCH($CE$21+COUNTIF($KZ145:MC145,"&gt;0"),Input!$A$6:$HV$6,0),FALSE),0),0))*$D145</f>
        <v>0</v>
      </c>
      <c r="CT145" s="1">
        <f>IF($E145+$I145+$D$7&lt;=CT$22,0,IF(CT$22-$D$7&gt;=$E145,IF(COUNTIF($KZ145:MD145,"&gt;0")&gt;0,VLOOKUP($C145,Input!$A$8:$HV$21,MATCH($CE$21+COUNTIF($KZ145:MD145,"&gt;0"),Input!$A$6:$HV$6,0),FALSE),0),0))*$D145</f>
        <v>0</v>
      </c>
      <c r="CU145" s="1">
        <f>IF($E145+$I145+$D$7&lt;=CU$22,0,IF(CU$22-$D$7&gt;=$E145,IF(COUNTIF($KZ145:ME145,"&gt;0")&gt;0,VLOOKUP($C145,Input!$A$8:$HV$21,MATCH($CE$21+COUNTIF($KZ145:ME145,"&gt;0"),Input!$A$6:$HV$6,0),FALSE),0),0))*$D145</f>
        <v>0</v>
      </c>
      <c r="CV145" s="1">
        <f>IF($E145+$I145+$D$7&lt;=CV$22,0,IF(CV$22-$D$7&gt;=$E145,IF(COUNTIF($KZ145:MF145,"&gt;0")&gt;0,VLOOKUP($C145,Input!$A$8:$HV$21,MATCH($CE$21+COUNTIF($KZ145:MF145,"&gt;0"),Input!$A$6:$HV$6,0),FALSE),0),0))*$D145</f>
        <v>0</v>
      </c>
      <c r="CW145" s="1">
        <f>IF($E145+$I145+$D$7&lt;=CW$22,0,IF(CW$22-$D$7&gt;=$E145,IF(COUNTIF($KZ145:MG145,"&gt;0")&gt;0,VLOOKUP($C145,Input!$A$8:$HV$21,MATCH($CE$21+COUNTIF($KZ145:MG145,"&gt;0"),Input!$A$6:$HV$6,0),FALSE),0),0))*$D145</f>
        <v>0</v>
      </c>
      <c r="CX145" s="1">
        <f>IF($E145+$I145+$D$7&lt;=CX$22,0,IF(CX$22-$D$7&gt;=$E145,IF(COUNTIF($KZ145:MH145,"&gt;0")&gt;0,VLOOKUP($C145,Input!$A$8:$HV$21,MATCH($CE$21+COUNTIF($KZ145:MH145,"&gt;0"),Input!$A$6:$HV$6,0),FALSE),0),0))*$D145</f>
        <v>0</v>
      </c>
      <c r="CY145" s="1">
        <f>IF($E145+$I145+$D$7&lt;=CY$22,0,IF(CY$22-$D$7&gt;=$E145,IF(COUNTIF($KZ145:MI145,"&gt;0")&gt;0,VLOOKUP($C145,Input!$A$8:$HV$21,MATCH($CE$21+COUNTIF($KZ145:MI145,"&gt;0"),Input!$A$6:$HV$6,0),FALSE),0),0))*$D145</f>
        <v>0</v>
      </c>
      <c r="CZ145" s="1">
        <f>IF($E145+$I145+$D$7&lt;=CZ$22,0,IF(CZ$22-$D$7&gt;=$E145,IF(COUNTIF($KZ145:MJ145,"&gt;0")&gt;0,VLOOKUP($C145,Input!$A$8:$HV$21,MATCH($CE$21+COUNTIF($KZ145:MJ145,"&gt;0"),Input!$A$6:$HV$6,0),FALSE),0),0))*$D145</f>
        <v>29250000</v>
      </c>
      <c r="DA145" s="1">
        <f>IF($E145+$I145+$D$7&lt;=DA$22,0,IF(DA$22-$D$7&gt;=$E145,IF(COUNTIF($KZ145:MK145,"&gt;0")&gt;0,VLOOKUP($C145,Input!$A$8:$HV$21,MATCH($CE$21+COUNTIF($KZ145:MK145,"&gt;0"),Input!$A$6:$HV$6,0),FALSE),0),0))*$D145</f>
        <v>0</v>
      </c>
      <c r="DB145" s="1">
        <f>IF($E145+$I145+$D$7&lt;=DB$22,0,IF(DB$22-$D$7&gt;=$E145,IF(COUNTIF($KZ145:ML145,"&gt;0")&gt;0,VLOOKUP($C145,Input!$A$8:$HV$21,MATCH($CE$21+COUNTIF($KZ145:ML145,"&gt;0"),Input!$A$6:$HV$6,0),FALSE),0),0))*$D145</f>
        <v>0</v>
      </c>
      <c r="DC145" s="1">
        <f>IF($E145+$I145+$D$7&lt;=DC$22,0,IF(DC$22-$D$7&gt;=$E145,IF(COUNTIF($KZ145:MM145,"&gt;0")&gt;0,VLOOKUP($C145,Input!$A$8:$HV$21,MATCH($CE$21+COUNTIF($KZ145:MM145,"&gt;0"),Input!$A$6:$HV$6,0),FALSE),0),0))*$D145</f>
        <v>0</v>
      </c>
      <c r="DD145" s="1">
        <f>IF($E145+$I145+$D$7&lt;=DD$22,0,IF(DD$22-$D$7&gt;=$E145,IF(COUNTIF($KZ145:MN145,"&gt;0")&gt;0,VLOOKUP($C145,Input!$A$8:$HV$21,MATCH($CE$21+COUNTIF($KZ145:MN145,"&gt;0"),Input!$A$6:$HV$6,0),FALSE),0),0))*$D145</f>
        <v>0</v>
      </c>
      <c r="DE145" s="1">
        <f>IF($E145+$I145+$D$7&lt;=DE$22,0,IF(DE$22-$D$7&gt;=$E145,IF(COUNTIF($KZ145:MO145,"&gt;0")&gt;0,VLOOKUP($C145,Input!$A$8:$HV$21,MATCH($CE$21+COUNTIF($KZ145:MO145,"&gt;0"),Input!$A$6:$HV$6,0),FALSE),0),0))*$D145</f>
        <v>0</v>
      </c>
      <c r="DF145" s="1">
        <f>IF($E145+$I145+$D$7&lt;=DF$22,0,IF(DF$22-$D$7&gt;=$E145,IF(COUNTIF($KZ145:MP145,"&gt;0")&gt;0,VLOOKUP($C145,Input!$A$8:$HV$21,MATCH($CE$21+COUNTIF($KZ145:MP145,"&gt;0"),Input!$A$6:$HV$6,0),FALSE),0),0))*$D145</f>
        <v>0</v>
      </c>
      <c r="DG145" s="1">
        <f>IF($E145+$I145+$D$7&lt;=DG$22,0,IF(DG$22-$D$7&gt;=$E145,IF(COUNTIF($KZ145:MQ145,"&gt;0")&gt;0,VLOOKUP($C145,Input!$A$8:$HV$21,MATCH($CE$21+COUNTIF($KZ145:MQ145,"&gt;0"),Input!$A$6:$HV$6,0),FALSE),0),0))*$D145</f>
        <v>0</v>
      </c>
      <c r="DH145" s="1">
        <f>IF($E145+$I145+$D$7&lt;=DH$22,0,IF(DH$22-$D$7&gt;=$E145,IF(COUNTIF($KZ145:MR145,"&gt;0")&gt;0,VLOOKUP($C145,Input!$A$8:$HV$21,MATCH($CE$21+COUNTIF($KZ145:MR145,"&gt;0"),Input!$A$6:$HV$6,0),FALSE),0),0))*$D145</f>
        <v>0</v>
      </c>
      <c r="DI145" s="1">
        <f>IF($E145+$I145+$D$7&lt;=DI$22,0,IF(DI$22-$D$7&gt;=$E145,IF(COUNTIF($KZ145:MS145,"&gt;0")&gt;0,VLOOKUP($C145,Input!$A$8:$HV$21,MATCH($CE$21+COUNTIF($KZ145:MS145,"&gt;0"),Input!$A$6:$HV$6,0),FALSE),0),0))*$D145</f>
        <v>0</v>
      </c>
      <c r="DJ145" s="1">
        <f>IF($E145+$I145+$D$7&lt;=DJ$22,0,IF(DJ$22-$D$7&gt;=$E145,IF(COUNTIF($KZ145:MT145,"&gt;0")&gt;0,VLOOKUP($C145,Input!$A$8:$HV$21,MATCH($CE$21+COUNTIF($KZ145:MT145,"&gt;0"),Input!$A$6:$HV$6,0),FALSE),0),0))*$D145</f>
        <v>0</v>
      </c>
      <c r="DK145" s="1">
        <f>IF($E145+$I145+$D$7&lt;=DK$22,0,IF(DK$22-$D$7&gt;=$E145,IF(COUNTIF($KZ145:MU145,"&gt;0")&gt;0,VLOOKUP($C145,Input!$A$8:$HV$21,MATCH($CE$21+COUNTIF($KZ145:MU145,"&gt;0"),Input!$A$6:$HV$6,0),FALSE),0),0))*$D145</f>
        <v>0</v>
      </c>
      <c r="DL145" s="1">
        <f>IF($E145+$I145+$D$7&lt;=DL$22,0,IF(DL$22-$D$7&gt;=$E145,IF(COUNTIF($KZ145:MV145,"&gt;0")&gt;0,VLOOKUP($C145,Input!$A$8:$HV$21,MATCH($CE$21+COUNTIF($KZ145:MV145,"&gt;0"),Input!$A$6:$HV$6,0),FALSE),0),0))*$D145</f>
        <v>0</v>
      </c>
      <c r="DM145" s="1">
        <f>IF($E145+$I145+$D$7&lt;=DM$22,0,IF(DM$22-$D$7&gt;=$E145,IF(COUNTIF($KZ145:MW145,"&gt;0")&gt;0,VLOOKUP($C145,Input!$A$8:$HV$21,MATCH($CE$21+COUNTIF($KZ145:MW145,"&gt;0"),Input!$A$6:$HV$6,0),FALSE),0),0))*$D145</f>
        <v>0</v>
      </c>
      <c r="DN145" s="1">
        <f>IF($E145+$I145+$D$7&lt;=DN$22,0,IF(DN$22-$D$7&gt;=$E145,IF(COUNTIF($KZ145:MX145,"&gt;0")&gt;0,VLOOKUP($C145,Input!$A$8:$HV$21,MATCH($CE$21+COUNTIF($KZ145:MX145,"&gt;0"),Input!$A$6:$HV$6,0),FALSE),0),0))*$D145</f>
        <v>0</v>
      </c>
      <c r="DP145" t="str">
        <f>+VLOOKUP($C145,Input!$A$8:$GZ$39,MATCH(DP$21,Input!$A$6:$GZ$6,0),FALSE)</f>
        <v>Bus Maintenance at 0.6/mile</v>
      </c>
      <c r="DQ145" s="1">
        <f>IF($E145+$I145+$D$7&lt;=DQ$22,0,IF(DQ$22-$D$7&gt;=$E145,IF(COUNTIF($KZ145:LP145,"&gt;0")&gt;0,VLOOKUP($C145,Input!$A$8:$HV$21,MATCH($DP$21+COUNTIF($KZ145:LP145,"&gt;0"),Input!$A$6:$HV$6,0),FALSE),0),0))*$D145*$F145</f>
        <v>0</v>
      </c>
      <c r="DR145" s="1">
        <f>IF($E145+$I145+$D$7&lt;=DR$22,0,IF(DR$22-$D$7&gt;=$E145,IF(COUNTIF($KZ145:LQ145,"&gt;0")&gt;0,VLOOKUP($C145,Input!$A$8:$HV$21,MATCH($DP$21+COUNTIF($KZ145:LQ145,"&gt;0"),Input!$A$6:$HV$6,0),FALSE),0),0))*$D145*$F145</f>
        <v>0</v>
      </c>
      <c r="DS145" s="1">
        <f>IF($E145+$I145+$D$7&lt;=DS$22,0,IF(DS$22-$D$7&gt;=$E145,IF(COUNTIF($KZ145:LR145,"&gt;0")&gt;0,VLOOKUP($C145,Input!$A$8:$HV$21,MATCH($DP$21+COUNTIF($KZ145:LR145,"&gt;0"),Input!$A$6:$HV$6,0),FALSE),0),0))*$D145*$F145</f>
        <v>0</v>
      </c>
      <c r="DT145" s="1">
        <f>IF($E145+$I145+$D$7&lt;=DT$22,0,IF(DT$22-$D$7&gt;=$E145,IF(COUNTIF($KZ145:LS145,"&gt;0")&gt;0,VLOOKUP($C145,Input!$A$8:$HV$21,MATCH($DP$21+COUNTIF($KZ145:LS145,"&gt;0"),Input!$A$6:$HV$6,0),FALSE),0),0))*$D145*$F145</f>
        <v>0</v>
      </c>
      <c r="DU145" s="1">
        <f>IF($E145+$I145+$D$7&lt;=DU$22,0,IF(DU$22-$D$7&gt;=$E145,IF(COUNTIF($KZ145:LT145,"&gt;0")&gt;0,VLOOKUP($C145,Input!$A$8:$HV$21,MATCH($DP$21+COUNTIF($KZ145:LT145,"&gt;0"),Input!$A$6:$HV$6,0),FALSE),0),0))*$D145*$F145</f>
        <v>0</v>
      </c>
      <c r="DV145" s="1">
        <f>IF($E145+$I145+$D$7&lt;=DV$22,0,IF(DV$22-$D$7&gt;=$E145,IF(COUNTIF($KZ145:LU145,"&gt;0")&gt;0,VLOOKUP($C145,Input!$A$8:$HV$21,MATCH($DP$21+COUNTIF($KZ145:LU145,"&gt;0"),Input!$A$6:$HV$6,0),FALSE),0),0))*$D145*$F145</f>
        <v>0</v>
      </c>
      <c r="DW145" s="1">
        <f>IF($E145+$I145+$D$7&lt;=DW$22,0,IF(DW$22-$D$7&gt;=$E145,IF(COUNTIF($KZ145:LV145,"&gt;0")&gt;0,VLOOKUP($C145,Input!$A$8:$HV$21,MATCH($DP$21+COUNTIF($KZ145:LV145,"&gt;0"),Input!$A$6:$HV$6,0),FALSE),0),0))*$D145*$F145</f>
        <v>0</v>
      </c>
      <c r="DX145" s="1">
        <f>IF($E145+$I145+$D$7&lt;=DX$22,0,IF(DX$22-$D$7&gt;=$E145,IF(COUNTIF($KZ145:LW145,"&gt;0")&gt;0,VLOOKUP($C145,Input!$A$8:$HV$21,MATCH($DP$21+COUNTIF($KZ145:LW145,"&gt;0"),Input!$A$6:$HV$6,0),FALSE),0),0))*$D145*$F145</f>
        <v>0</v>
      </c>
      <c r="DY145" s="1">
        <f>IF($E145+$I145+$D$7&lt;=DY$22,0,IF(DY$22-$D$7&gt;=$E145,IF(COUNTIF($KZ145:LX145,"&gt;0")&gt;0,VLOOKUP($C145,Input!$A$8:$HV$21,MATCH($DP$21+COUNTIF($KZ145:LX145,"&gt;0"),Input!$A$6:$HV$6,0),FALSE),0),0))*$D145*$F145</f>
        <v>0</v>
      </c>
      <c r="DZ145" s="1">
        <f>IF($E145+$I145+$D$7&lt;=DZ$22,0,IF(DZ$22-$D$7&gt;=$E145,IF(COUNTIF($KZ145:LY145,"&gt;0")&gt;0,VLOOKUP($C145,Input!$A$8:$HV$21,MATCH($DP$21+COUNTIF($KZ145:LY145,"&gt;0"),Input!$A$6:$HV$6,0),FALSE),0),0))*$D145*$F145</f>
        <v>0</v>
      </c>
      <c r="EA145" s="1">
        <f>IF($E145+$I145+$D$7&lt;=EA$22,0,IF(EA$22-$D$7&gt;=$E145,IF(COUNTIF($KZ145:LZ145,"&gt;0")&gt;0,VLOOKUP($C145,Input!$A$8:$HV$21,MATCH($DP$21+COUNTIF($KZ145:LZ145,"&gt;0"),Input!$A$6:$HV$6,0),FALSE),0),0))*$D145*$F145</f>
        <v>0</v>
      </c>
      <c r="EB145" s="1">
        <f>IF($E145+$I145+$D$7&lt;=EB$22,0,IF(EB$22-$D$7&gt;=$E145,IF(COUNTIF($KZ145:MA145,"&gt;0")&gt;0,VLOOKUP($C145,Input!$A$8:$HV$21,MATCH($DP$21+COUNTIF($KZ145:MA145,"&gt;0"),Input!$A$6:$HV$6,0),FALSE),0),0))*$D145*$F145</f>
        <v>0</v>
      </c>
      <c r="EC145" s="1">
        <f>IF($E145+$I145+$D$7&lt;=EC$22,0,IF(EC$22-$D$7&gt;=$E145,IF(COUNTIF($KZ145:MB145,"&gt;0")&gt;0,VLOOKUP($C145,Input!$A$8:$HV$21,MATCH($DP$21+COUNTIF($KZ145:MB145,"&gt;0"),Input!$A$6:$HV$6,0),FALSE),0),0))*$D145*$F145</f>
        <v>0</v>
      </c>
      <c r="ED145" s="1">
        <f>IF($E145+$I145+$D$7&lt;=ED$22,0,IF(ED$22-$D$7&gt;=$E145,IF(COUNTIF($KZ145:MC145,"&gt;0")&gt;0,VLOOKUP($C145,Input!$A$8:$HV$21,MATCH($DP$21+COUNTIF($KZ145:MC145,"&gt;0"),Input!$A$6:$HV$6,0),FALSE),0),0))*$D145*$F145</f>
        <v>0</v>
      </c>
      <c r="EE145" s="1">
        <f>IF($E145+$I145+$D$7&lt;=EE$22,0,IF(EE$22-$D$7&gt;=$E145,IF(COUNTIF($KZ145:MD145,"&gt;0")&gt;0,VLOOKUP($C145,Input!$A$8:$HV$21,MATCH($DP$21+COUNTIF($KZ145:MD145,"&gt;0"),Input!$A$6:$HV$6,0),FALSE),0),0))*$D145*$F145</f>
        <v>5616000</v>
      </c>
      <c r="EF145" s="1">
        <f>IF($E145+$I145+$D$7&lt;=EF$22,0,IF(EF$22-$D$7&gt;=$E145,IF(COUNTIF($KZ145:ME145,"&gt;0")&gt;0,VLOOKUP($C145,Input!$A$8:$HV$21,MATCH($DP$21+COUNTIF($KZ145:ME145,"&gt;0"),Input!$A$6:$HV$6,0),FALSE),0),0))*$D145*$F145</f>
        <v>5616000</v>
      </c>
      <c r="EG145" s="1">
        <f>IF($E145+$I145+$D$7&lt;=EG$22,0,IF(EG$22-$D$7&gt;=$E145,IF(COUNTIF($KZ145:MF145,"&gt;0")&gt;0,VLOOKUP($C145,Input!$A$8:$HV$21,MATCH($DP$21+COUNTIF($KZ145:MF145,"&gt;0"),Input!$A$6:$HV$6,0),FALSE),0),0))*$D145*$F145</f>
        <v>5616000</v>
      </c>
      <c r="EH145" s="1">
        <f>IF($E145+$I145+$D$7&lt;=EH$22,0,IF(EH$22-$D$7&gt;=$E145,IF(COUNTIF($KZ145:MG145,"&gt;0")&gt;0,VLOOKUP($C145,Input!$A$8:$HV$21,MATCH($DP$21+COUNTIF($KZ145:MG145,"&gt;0"),Input!$A$6:$HV$6,0),FALSE),0),0))*$D145*$F145</f>
        <v>5616000</v>
      </c>
      <c r="EI145" s="1">
        <f>IF($E145+$I145+$D$7&lt;=EI$22,0,IF(EI$22-$D$7&gt;=$E145,IF(COUNTIF($KZ145:MH145,"&gt;0")&gt;0,VLOOKUP($C145,Input!$A$8:$HV$21,MATCH($DP$21+COUNTIF($KZ145:MH145,"&gt;0"),Input!$A$6:$HV$6,0),FALSE),0),0))*$D145*$F145</f>
        <v>5616000</v>
      </c>
      <c r="EJ145" s="1">
        <f>IF($E145+$I145+$D$7&lt;=EJ$22,0,IF(EJ$22-$D$7&gt;=$E145,IF(COUNTIF($KZ145:MI145,"&gt;0")&gt;0,VLOOKUP($C145,Input!$A$8:$HV$21,MATCH($DP$21+COUNTIF($KZ145:MI145,"&gt;0"),Input!$A$6:$HV$6,0),FALSE),0),0))*$D145*$F145</f>
        <v>5616000</v>
      </c>
      <c r="EK145" s="1">
        <f>IF($E145+$I145+$D$7&lt;=EK$22,0,IF(EK$22-$D$7&gt;=$E145,IF(COUNTIF($KZ145:MJ145,"&gt;0")&gt;0,VLOOKUP($C145,Input!$A$8:$HV$21,MATCH($DP$21+COUNTIF($KZ145:MJ145,"&gt;0"),Input!$A$6:$HV$6,0),FALSE),0),0))*$D145*$F145</f>
        <v>5616000</v>
      </c>
      <c r="EL145" s="1">
        <f>IF($E145+$I145+$D$7&lt;=EL$22,0,IF(EL$22-$D$7&gt;=$E145,IF(COUNTIF($KZ145:MK145,"&gt;0")&gt;0,VLOOKUP($C145,Input!$A$8:$HV$21,MATCH($DP$21+COUNTIF($KZ145:MK145,"&gt;0"),Input!$A$6:$HV$6,0),FALSE),0),0))*$D145*$F145</f>
        <v>5616000</v>
      </c>
      <c r="EM145" s="1">
        <f>IF($E145+$I145+$D$7&lt;=EM$22,0,IF(EM$22-$D$7&gt;=$E145,IF(COUNTIF($KZ145:ML145,"&gt;0")&gt;0,VLOOKUP($C145,Input!$A$8:$HV$21,MATCH($DP$21+COUNTIF($KZ145:ML145,"&gt;0"),Input!$A$6:$HV$6,0),FALSE),0),0))*$D145*$F145</f>
        <v>5616000</v>
      </c>
      <c r="EN145" s="1">
        <f>IF($E145+$I145+$D$7&lt;=EN$22,0,IF(EN$22-$D$7&gt;=$E145,IF(COUNTIF($KZ145:MM145,"&gt;0")&gt;0,VLOOKUP($C145,Input!$A$8:$HV$21,MATCH($DP$21+COUNTIF($KZ145:MM145,"&gt;0"),Input!$A$6:$HV$6,0),FALSE),0),0))*$D145*$F145</f>
        <v>5616000</v>
      </c>
      <c r="EO145" s="1">
        <f>IF($E145+$I145+$D$7&lt;=EO$22,0,IF(EO$22-$D$7&gt;=$E145,IF(COUNTIF($KZ145:MN145,"&gt;0")&gt;0,VLOOKUP($C145,Input!$A$8:$HV$21,MATCH($DP$21+COUNTIF($KZ145:MN145,"&gt;0"),Input!$A$6:$HV$6,0),FALSE),0),0))*$D145*$F145</f>
        <v>5616000</v>
      </c>
      <c r="EP145" s="1">
        <f>IF($E145+$I145+$D$7&lt;=EP$22,0,IF(EP$22-$D$7&gt;=$E145,IF(COUNTIF($KZ145:MO145,"&gt;0")&gt;0,VLOOKUP($C145,Input!$A$8:$HV$21,MATCH($DP$21+COUNTIF($KZ145:MO145,"&gt;0"),Input!$A$6:$HV$6,0),FALSE),0),0))*$D145*$F145</f>
        <v>5616000</v>
      </c>
      <c r="EQ145" s="1">
        <f>IF($E145+$I145+$D$7&lt;=EQ$22,0,IF(EQ$22-$D$7&gt;=$E145,IF(COUNTIF($KZ145:MP145,"&gt;0")&gt;0,VLOOKUP($C145,Input!$A$8:$HV$21,MATCH($DP$21+COUNTIF($KZ145:MP145,"&gt;0"),Input!$A$6:$HV$6,0),FALSE),0),0))*$D145*$F145</f>
        <v>5616000</v>
      </c>
      <c r="ER145" s="1">
        <f>IF($E145+$I145+$D$7&lt;=ER$22,0,IF(ER$22-$D$7&gt;=$E145,IF(COUNTIF($KZ145:MQ145,"&gt;0")&gt;0,VLOOKUP($C145,Input!$A$8:$HV$21,MATCH($DP$21+COUNTIF($KZ145:MQ145,"&gt;0"),Input!$A$6:$HV$6,0),FALSE),0),0))*$D145*$F145</f>
        <v>5616000</v>
      </c>
      <c r="ES145" s="1">
        <f>IF($E145+$I145+$D$7&lt;=ES$22,0,IF(ES$22-$D$7&gt;=$E145,IF(COUNTIF($KZ145:MR145,"&gt;0")&gt;0,VLOOKUP($C145,Input!$A$8:$HV$21,MATCH($DP$21+COUNTIF($KZ145:MR145,"&gt;0"),Input!$A$6:$HV$6,0),FALSE),0),0))*$D145*$F145</f>
        <v>0</v>
      </c>
      <c r="ET145" s="1">
        <f>IF($E145+$I145+$D$7&lt;=ET$22,0,IF(ET$22-$D$7&gt;=$E145,IF(COUNTIF($KZ145:MS145,"&gt;0")&gt;0,VLOOKUP($C145,Input!$A$8:$HV$21,MATCH($DP$21+COUNTIF($KZ145:MS145,"&gt;0"),Input!$A$6:$HV$6,0),FALSE),0),0))*$D145*$F145</f>
        <v>0</v>
      </c>
      <c r="EU145" s="1">
        <f>IF($E145+$I145+$D$7&lt;=EU$22,0,IF(EU$22-$D$7&gt;=$E145,IF(COUNTIF($KZ145:MT145,"&gt;0")&gt;0,VLOOKUP($C145,Input!$A$8:$HV$21,MATCH($DP$21+COUNTIF($KZ145:MT145,"&gt;0"),Input!$A$6:$HV$6,0),FALSE),0),0))*$D145*$F145</f>
        <v>0</v>
      </c>
      <c r="EV145" s="1">
        <f>IF($E145+$I145+$D$7&lt;=EV$22,0,IF(EV$22-$D$7&gt;=$E145,IF(COUNTIF($KZ145:MU145,"&gt;0")&gt;0,VLOOKUP($C145,Input!$A$8:$HV$21,MATCH($DP$21+COUNTIF($KZ145:MU145,"&gt;0"),Input!$A$6:$HV$6,0),FALSE),0),0))*$D145*$F145</f>
        <v>0</v>
      </c>
      <c r="EW145" s="1">
        <f>IF($E145+$I145+$D$7&lt;=EW$22,0,IF(EW$22-$D$7&gt;=$E145,IF(COUNTIF($KZ145:MV145,"&gt;0")&gt;0,VLOOKUP($C145,Input!$A$8:$HV$21,MATCH($DP$21+COUNTIF($KZ145:MV145,"&gt;0"),Input!$A$6:$HV$6,0),FALSE),0),0))*$D145*$F145</f>
        <v>0</v>
      </c>
      <c r="EX145" s="1">
        <f>IF($E145+$I145+$D$7&lt;=EX$22,0,IF(EX$22-$D$7&gt;=$E145,IF(COUNTIF($KZ145:MW145,"&gt;0")&gt;0,VLOOKUP($C145,Input!$A$8:$HV$21,MATCH($DP$21+COUNTIF($KZ145:MW145,"&gt;0"),Input!$A$6:$HV$6,0),FALSE),0),0))*$D145*$F145</f>
        <v>0</v>
      </c>
      <c r="EY145" s="1">
        <f>IF($E145+$I145+$D$7&lt;=EY$22,0,IF(EY$22-$D$7&gt;=$E145,IF(COUNTIF($KZ145:MX145,"&gt;0")&gt;0,VLOOKUP($C145,Input!$A$8:$HV$21,MATCH($DP$21+COUNTIF($KZ145:MX145,"&gt;0"),Input!$A$6:$HV$6,0),FALSE),0),0))*$D145*$F145</f>
        <v>0</v>
      </c>
      <c r="EZ145" s="1"/>
      <c r="FA145" t="str">
        <f>VLOOKUP($C145,Input!$A$8:$GZ$39,MATCH(FA$21,Input!$A$6:$GZ$6,0),FALSE)</f>
        <v>Charger installation; electrical upgrade</v>
      </c>
      <c r="FB145">
        <f>IF((VLOOKUP($C145,Input!$A$8:$GZ$39,MATCH(FB$21,Input!$A$6:$GZ$6,0),FALSE))="Y",$D145/VLOOKUP($C145,Input!$A$8:$GZ$39,MATCH(FC$21,Input!$A$6:$GZ$6,0),FALSE),0)</f>
        <v>0</v>
      </c>
      <c r="FC145">
        <f>IF((VLOOKUP($C145,Input!$A$8:$GZ$39,MATCH(FB$21,Input!$A$6:$GZ$6,0),FALSE))="Y",0,IF((VLOOKUP($C145,Input!$A$8:$GZ$39,MATCH(FC$21,Input!$A$6:$GZ$6,0),FALSE))&gt;0,$D145/VLOOKUP($C145,Input!$A$8:$GZ$39,MATCH(FC$21,Input!$A$6:$GZ$6,0),FALSE),0))</f>
        <v>234</v>
      </c>
      <c r="FD145" s="1">
        <f>+IF($E145=FD$22,VLOOKUP($C145,Input!$A$8:$GZ$39,MATCH(FD$21,Input!$A$6:$GZ$6,0),FALSE),0)*IF(FD$110&gt;=MAX(FC$110:$FD$110),MIN((FD$110-MAX(FC$110:$FD$110)),(FD$110-FC$110)),0)+IF($E145=FD$22,VLOOKUP($C145,Input!$A$8:$GZ$39,MATCH(FD$21,Input!$A$6:$GZ$6,0),FALSE),0)*IF(FD$109&gt;=MAX(FC$109:$FD$109),MIN((FD$109-MAX(FC$109:$FD$109)),(FD$109-FC$109)),0)</f>
        <v>0</v>
      </c>
      <c r="FE145" s="1">
        <f>+IF($E145=FE$22,VLOOKUP($C145,Input!$A$8:$GZ$39,MATCH(FE$21,Input!$A$6:$GZ$6,0),FALSE),0)*IF(FE$110&gt;=MAX(FD$110:$FD$110),MIN((FE$110-MAX(FD$110:$FD$110)),(FE$110-FD$110)),0)+IF($E145=FE$22,VLOOKUP($C145,Input!$A$8:$GZ$39,MATCH(FE$21,Input!$A$6:$GZ$6,0),FALSE),0)*IF(FE$109&gt;=MAX(FD$109:$FD$109),MIN((FE$109-MAX(FD$109:$FD$109)),(FE$109-FD$109)),0)</f>
        <v>0</v>
      </c>
      <c r="FF145" s="1">
        <f>+IF($E145=FF$22,VLOOKUP($C145,Input!$A$8:$GZ$39,MATCH(FF$21,Input!$A$6:$GZ$6,0),FALSE),0)*IF(FF$110&gt;=MAX($FD$110:FE$110),MIN((FF$110-MAX($FD$110:FE$110)),(FF$110-FE$110)),0)+IF($E145=FF$22,VLOOKUP($C145,Input!$A$8:$GZ$39,MATCH(FF$21,Input!$A$6:$GZ$6,0),FALSE),0)*IF(FF$109&gt;=MAX($FD$109:FE$109),MIN((FF$109-MAX($FD$109:FE$109)),(FF$109-FE$109)),0)</f>
        <v>0</v>
      </c>
      <c r="FG145" s="1">
        <f>+IF($E145=FG$22,VLOOKUP($C145,Input!$A$8:$GZ$39,MATCH(FG$21,Input!$A$6:$GZ$6,0),FALSE),0)*IF(FG$110&gt;=MAX($FD$110:FF$110),MIN((FG$110-MAX($FD$110:FF$110)),(FG$110-FF$110)),0)+IF($E145=FG$22,VLOOKUP($C145,Input!$A$8:$GZ$39,MATCH(FG$21,Input!$A$6:$GZ$6,0),FALSE),0)*IF(FG$109&gt;=MAX($FD$109:FF$109),MIN((FG$109-MAX($FD$109:FF$109)),(FG$109-FF$109)),0)</f>
        <v>0</v>
      </c>
      <c r="FH145" s="1">
        <f>+IF($E145=FH$22,VLOOKUP($C145,Input!$A$8:$GZ$39,MATCH(FH$21,Input!$A$6:$GZ$6,0),FALSE),0)*IF(FH$110&gt;=MAX($FD$110:FG$110),MIN((FH$110-MAX($FD$110:FG$110)),(FH$110-FG$110)),0)+IF($E145=FH$22,VLOOKUP($C145,Input!$A$8:$GZ$39,MATCH(FH$21,Input!$A$6:$GZ$6,0),FALSE),0)*IF(FH$109&gt;=MAX($FD$109:FG$109),MIN((FH$109-MAX($FD$109:FG$109)),(FH$109-FG$109)),0)</f>
        <v>0</v>
      </c>
      <c r="FI145" s="1">
        <f>+IF($E145=FI$22,VLOOKUP($C145,Input!$A$8:$GZ$39,MATCH(FI$21,Input!$A$6:$GZ$6,0),FALSE),0)*IF(FI$110&gt;=MAX($FD$110:FH$110),MIN((FI$110-MAX($FD$110:FH$110)),(FI$110-FH$110)),0)+IF($E145=FI$22,VLOOKUP($C145,Input!$A$8:$GZ$39,MATCH(FI$21,Input!$A$6:$GZ$6,0),FALSE),0)*IF(FI$109&gt;=MAX($FD$109:FH$109),MIN((FI$109-MAX($FD$109:FH$109)),(FI$109-FH$109)),0)</f>
        <v>0</v>
      </c>
      <c r="FJ145" s="1">
        <f>+IF($E145=FJ$22,VLOOKUP($C145,Input!$A$8:$GZ$39,MATCH(FJ$21,Input!$A$6:$GZ$6,0),FALSE),0)*IF(FJ$110&gt;=MAX($FD$110:FI$110),MIN((FJ$110-MAX($FD$110:FI$110)),(FJ$110-FI$110)),0)+IF($E145=FJ$22,VLOOKUP($C145,Input!$A$8:$GZ$39,MATCH(FJ$21,Input!$A$6:$GZ$6,0),FALSE),0)*IF(FJ$109&gt;=MAX($FD$109:FI$109),MIN((FJ$109-MAX($FD$109:FI$109)),(FJ$109-FI$109)),0)</f>
        <v>0</v>
      </c>
      <c r="FK145" s="1">
        <f>+IF($E145=FK$22,VLOOKUP($C145,Input!$A$8:$GZ$39,MATCH(FK$21,Input!$A$6:$GZ$6,0),FALSE),0)*IF(FK$110&gt;=MAX($FD$110:FJ$110),MIN((FK$110-MAX($FD$110:FJ$110)),(FK$110-FJ$110)),0)+IF($E145=FK$22,VLOOKUP($C145,Input!$A$8:$GZ$39,MATCH(FK$21,Input!$A$6:$GZ$6,0),FALSE),0)*IF(FK$109&gt;=MAX($FD$109:FJ$109),MIN((FK$109-MAX($FD$109:FJ$109)),(FK$109-FJ$109)),0)</f>
        <v>0</v>
      </c>
      <c r="FL145" s="1">
        <f>+IF($E145=FL$22,VLOOKUP($C145,Input!$A$8:$GZ$39,MATCH(FL$21,Input!$A$6:$GZ$6,0),FALSE),0)*IF(FL$110&gt;=MAX($FD$110:FK$110),MIN((FL$110-MAX($FD$110:FK$110)),(FL$110-FK$110)),0)+IF($E145=FL$22,VLOOKUP($C145,Input!$A$8:$GZ$39,MATCH(FL$21,Input!$A$6:$GZ$6,0),FALSE),0)*IF(FL$109&gt;=MAX($FD$109:FK$109),MIN((FL$109-MAX($FD$109:FK$109)),(FL$109-FK$109)),0)</f>
        <v>0</v>
      </c>
      <c r="FM145" s="1">
        <f>+IF($E145=FM$22,VLOOKUP($C145,Input!$A$8:$GZ$39,MATCH(FM$21,Input!$A$6:$GZ$6,0),FALSE),0)*IF(FM$110&gt;=MAX($FD$110:FL$110),MIN((FM$110-MAX($FD$110:FL$110)),(FM$110-FL$110)),0)+IF($E145=FM$22,VLOOKUP($C145,Input!$A$8:$GZ$39,MATCH(FM$21,Input!$A$6:$GZ$6,0),FALSE),0)*IF(FM$109&gt;=MAX($FD$109:FL$109),MIN((FM$109-MAX($FD$109:FL$109)),(FM$109-FL$109)),0)</f>
        <v>0</v>
      </c>
      <c r="FN145" s="1">
        <f>+IF($E145=FN$22,VLOOKUP($C145,Input!$A$8:$GZ$39,MATCH(FN$21,Input!$A$6:$GZ$6,0),FALSE),0)*IF(FN$110&gt;=MAX($FD$110:FM$110),MIN((FN$110-MAX($FD$110:FM$110)),(FN$110-FM$110)),0)+IF($E145=FN$22,VLOOKUP($C145,Input!$A$8:$GZ$39,MATCH(FN$21,Input!$A$6:$GZ$6,0),FALSE),0)*IF(FN$109&gt;=MAX($FD$109:FM$109),MIN((FN$109-MAX($FD$109:FM$109)),(FN$109-FM$109)),0)</f>
        <v>0</v>
      </c>
      <c r="FO145" s="1">
        <f>+IF($E145=FO$22,VLOOKUP($C145,Input!$A$8:$GZ$39,MATCH(FO$21,Input!$A$6:$GZ$6,0),FALSE),0)*IF(FO$110&gt;=MAX($FD$110:FN$110),MIN((FO$110-MAX($FD$110:FN$110)),(FO$110-FN$110)),0)+IF($E145=FO$22,VLOOKUP($C145,Input!$A$8:$GZ$39,MATCH(FO$21,Input!$A$6:$GZ$6,0),FALSE),0)*IF(FO$109&gt;=MAX($FD$109:FN$109),MIN((FO$109-MAX($FD$109:FN$109)),(FO$109-FN$109)),0)</f>
        <v>0</v>
      </c>
      <c r="FP145" s="1">
        <f>+IF($E145=FP$22,VLOOKUP($C145,Input!$A$8:$GZ$39,MATCH(FP$21,Input!$A$6:$GZ$6,0),FALSE),0)*IF(FP$110&gt;=MAX($FD$110:FO$110),MIN((FP$110-MAX($FD$110:FO$110)),(FP$110-FO$110)),0)+IF($E145=FP$22,VLOOKUP($C145,Input!$A$8:$GZ$39,MATCH(FP$21,Input!$A$6:$GZ$6,0),FALSE),0)*IF(FP$109&gt;=MAX($FD$109:FO$109),MIN((FP$109-MAX($FD$109:FO$109)),(FP$109-FO$109)),0)</f>
        <v>0</v>
      </c>
      <c r="FQ145" s="1">
        <f>+IF($E145=FQ$22,VLOOKUP($C145,Input!$A$8:$GZ$39,MATCH(FQ$21,Input!$A$6:$GZ$6,0),FALSE),0)*IF(FQ$110&gt;=MAX($FD$110:FP$110),MIN((FQ$110-MAX($FD$110:FP$110)),(FQ$110-FP$110)),0)+IF($E145=FQ$22,VLOOKUP($C145,Input!$A$8:$GZ$39,MATCH(FQ$21,Input!$A$6:$GZ$6,0),FALSE),0)*IF(FQ$109&gt;=MAX($FD$109:FP$109),MIN((FQ$109-MAX($FD$109:FP$109)),(FQ$109-FP$109)),0)</f>
        <v>0</v>
      </c>
      <c r="FR145" s="1">
        <f>+IF($E145=FR$22,VLOOKUP($C145,Input!$A$8:$GZ$39,MATCH(FR$21,Input!$A$6:$GZ$6,0),FALSE),0)*IF(FR$110&gt;=MAX($FD$110:FQ$110),MIN((FR$110-MAX($FD$110:FQ$110)),(FR$110-FQ$110)),0)+IF($E145=FR$22,VLOOKUP($C145,Input!$A$8:$GZ$39,MATCH(FR$21,Input!$A$6:$GZ$6,0),FALSE),0)*IF(FR$109&gt;=MAX($FD$109:FQ$109),MIN((FR$109-MAX($FD$109:FQ$109)),(FR$109-FQ$109)),0)</f>
        <v>12870000</v>
      </c>
      <c r="FS145" s="1">
        <f>+IF($E145=FS$22,VLOOKUP($C145,Input!$A$8:$GZ$39,MATCH(FS$21,Input!$A$6:$GZ$6,0),FALSE),0)*IF(FS$110&gt;=MAX($FD$110:FR$110),MIN((FS$110-MAX($FD$110:FR$110)),(FS$110-FR$110)),0)+IF($E145=FS$22,VLOOKUP($C145,Input!$A$8:$GZ$39,MATCH(FS$21,Input!$A$6:$GZ$6,0),FALSE),0)*IF(FS$109&gt;=MAX($FD$109:FR$109),MIN((FS$109-MAX($FD$109:FR$109)),(FS$109-FR$109)),0)</f>
        <v>0</v>
      </c>
      <c r="FT145" s="1">
        <f>+IF($E145=FT$22,VLOOKUP($C145,Input!$A$8:$GZ$39,MATCH(FT$21,Input!$A$6:$GZ$6,0),FALSE),0)*IF(FT$110&gt;=MAX($FD$110:FS$110),MIN((FT$110-MAX($FD$110:FS$110)),(FT$110-FS$110)),0)+IF($E145=FT$22,VLOOKUP($C145,Input!$A$8:$GZ$39,MATCH(FT$21,Input!$A$6:$GZ$6,0),FALSE),0)*IF(FT$109&gt;=MAX($FD$109:FS$109),MIN((FT$109-MAX($FD$109:FS$109)),(FT$109-FS$109)),0)</f>
        <v>0</v>
      </c>
      <c r="FU145" s="1">
        <f>+IF($E145=FU$22,VLOOKUP($C145,Input!$A$8:$GZ$39,MATCH(FU$21,Input!$A$6:$GZ$6,0),FALSE),0)*IF(FU$110&gt;=MAX($FD$110:FT$110),MIN((FU$110-MAX($FD$110:FT$110)),(FU$110-FT$110)),0)+IF($E145=FU$22,VLOOKUP($C145,Input!$A$8:$GZ$39,MATCH(FU$21,Input!$A$6:$GZ$6,0),FALSE),0)*IF(FU$109&gt;=MAX($FD$109:FT$109),MIN((FU$109-MAX($FD$109:FT$109)),(FU$109-FT$109)),0)</f>
        <v>0</v>
      </c>
      <c r="FV145" s="1">
        <f>+IF($E145=FV$22,VLOOKUP($C145,Input!$A$8:$GZ$39,MATCH(FV$21,Input!$A$6:$GZ$6,0),FALSE),0)*IF(FV$110&gt;=MAX($FD$110:FU$110),MIN((FV$110-MAX($FD$110:FU$110)),(FV$110-FU$110)),0)+IF($E145=FV$22,VLOOKUP($C145,Input!$A$8:$GZ$39,MATCH(FV$21,Input!$A$6:$GZ$6,0),FALSE),0)*IF(FV$109&gt;=MAX($FD$109:FU$109),MIN((FV$109-MAX($FD$109:FU$109)),(FV$109-FU$109)),0)</f>
        <v>0</v>
      </c>
      <c r="FW145" s="1">
        <f>+IF($E145=FW$22,VLOOKUP($C145,Input!$A$8:$GZ$39,MATCH(FW$21,Input!$A$6:$GZ$6,0),FALSE),0)*IF(FW$110&gt;=MAX($FD$110:FV$110),MIN((FW$110-MAX($FD$110:FV$110)),(FW$110-FV$110)),0)+IF($E145=FW$22,VLOOKUP($C145,Input!$A$8:$GZ$39,MATCH(FW$21,Input!$A$6:$GZ$6,0),FALSE),0)*IF(FW$109&gt;=MAX($FD$109:FV$109),MIN((FW$109-MAX($FD$109:FV$109)),(FW$109-FV$109)),0)</f>
        <v>0</v>
      </c>
      <c r="FX145" s="1">
        <f>+IF($E145=FX$22,VLOOKUP($C145,Input!$A$8:$GZ$39,MATCH(FX$21,Input!$A$6:$GZ$6,0),FALSE),0)*IF(FX$110&gt;=MAX($FD$110:FW$110),MIN((FX$110-MAX($FD$110:FW$110)),(FX$110-FW$110)),0)+IF($E145=FX$22,VLOOKUP($C145,Input!$A$8:$GZ$39,MATCH(FX$21,Input!$A$6:$GZ$6,0),FALSE),0)*IF(FX$109&gt;=MAX($FD$109:FW$109),MIN((FX$109-MAX($FD$109:FW$109)),(FX$109-FW$109)),0)</f>
        <v>0</v>
      </c>
      <c r="FY145" s="1">
        <f>+IF($E145=FY$22,VLOOKUP($C145,Input!$A$8:$GZ$39,MATCH(FY$21,Input!$A$6:$GZ$6,0),FALSE),0)*IF(FY$110&gt;=MAX($FD$110:FX$110),MIN((FY$110-MAX($FD$110:FX$110)),(FY$110-FX$110)),0)+IF($E145=FY$22,VLOOKUP($C145,Input!$A$8:$GZ$39,MATCH(FY$21,Input!$A$6:$GZ$6,0),FALSE),0)*IF(FY$109&gt;=MAX($FD$109:FX$109),MIN((FY$109-MAX($FD$109:FX$109)),(FY$109-FX$109)),0)</f>
        <v>0</v>
      </c>
      <c r="FZ145" s="1">
        <f>+IF($E145=FZ$22,VLOOKUP($C145,Input!$A$8:$GZ$39,MATCH(FZ$21,Input!$A$6:$GZ$6,0),FALSE),0)*IF(FZ$110&gt;=MAX($FD$110:FY$110),MIN((FZ$110-MAX($FD$110:FY$110)),(FZ$110-FY$110)),0)+IF($E145=FZ$22,VLOOKUP($C145,Input!$A$8:$GZ$39,MATCH(FZ$21,Input!$A$6:$GZ$6,0),FALSE),0)*IF(FZ$109&gt;=MAX($FD$109:FY$109),MIN((FZ$109-MAX($FD$109:FY$109)),(FZ$109-FY$109)),0)</f>
        <v>0</v>
      </c>
      <c r="GA145" s="1">
        <f>+IF($E145=GA$22,VLOOKUP($C145,Input!$A$8:$GZ$39,MATCH(GA$21,Input!$A$6:$GZ$6,0),FALSE),0)*IF(GA$110&gt;=MAX($FD$110:FZ$110),MIN((GA$110-MAX($FD$110:FZ$110)),(GA$110-FZ$110)),0)+IF($E145=GA$22,VLOOKUP($C145,Input!$A$8:$GZ$39,MATCH(GA$21,Input!$A$6:$GZ$6,0),FALSE),0)*IF(GA$109&gt;=MAX($FD$109:FZ$109),MIN((GA$109-MAX($FD$109:FZ$109)),(GA$109-FZ$109)),0)</f>
        <v>0</v>
      </c>
      <c r="GB145" s="1">
        <f>+IF($E145=GB$22,VLOOKUP($C145,Input!$A$8:$GZ$39,MATCH(GB$21,Input!$A$6:$GZ$6,0),FALSE),0)*IF(GB$110&gt;=MAX($FD$110:GA$110),MIN((GB$110-MAX($FD$110:GA$110)),(GB$110-GA$110)),0)+IF($E145=GB$22,VLOOKUP($C145,Input!$A$8:$GZ$39,MATCH(GB$21,Input!$A$6:$GZ$6,0),FALSE),0)*IF(GB$109&gt;=MAX($FD$109:GA$109),MIN((GB$109-MAX($FD$109:GA$109)),(GB$109-GA$109)),0)</f>
        <v>0</v>
      </c>
      <c r="GC145" s="1">
        <f>+IF($E145=GC$22,VLOOKUP($C145,Input!$A$8:$GZ$39,MATCH(GC$21,Input!$A$6:$GZ$6,0),FALSE),0)*IF(GC$110&gt;=MAX($FD$110:GB$110),MIN((GC$110-MAX($FD$110:GB$110)),(GC$110-GB$110)),0)+IF($E145=GC$22,VLOOKUP($C145,Input!$A$8:$GZ$39,MATCH(GC$21,Input!$A$6:$GZ$6,0),FALSE),0)*IF(GC$109&gt;=MAX($FD$109:GB$109),MIN((GC$109-MAX($FD$109:GB$109)),(GC$109-GB$109)),0)</f>
        <v>0</v>
      </c>
      <c r="GD145" s="1">
        <f>+IF($E145=GD$22,VLOOKUP($C145,Input!$A$8:$GZ$39,MATCH(GD$21,Input!$A$6:$GZ$6,0),FALSE),0)*IF(GD$110&gt;=MAX($FD$110:GC$110),MIN((GD$110-MAX($FD$110:GC$110)),(GD$110-GC$110)),0)+IF($E145=GD$22,VLOOKUP($C145,Input!$A$8:$GZ$39,MATCH(GD$21,Input!$A$6:$GZ$6,0),FALSE),0)*IF(GD$109&gt;=MAX($FD$109:GC$109),MIN((GD$109-MAX($FD$109:GC$109)),(GD$109-GC$109)),0)</f>
        <v>0</v>
      </c>
      <c r="GE145" s="1">
        <f>+IF($E145=GE$22,VLOOKUP($C145,Input!$A$8:$GZ$39,MATCH(GE$21,Input!$A$6:$GZ$6,0),FALSE),0)*IF(GE$110&gt;=MAX($FD$110:GD$110),MIN((GE$110-MAX($FD$110:GD$110)),(GE$110-GD$110)),0)+IF($E145=GE$22,VLOOKUP($C145,Input!$A$8:$GZ$39,MATCH(GE$21,Input!$A$6:$GZ$6,0),FALSE),0)*IF(GE$109&gt;=MAX($FD$109:GD$109),MIN((GE$109-MAX($FD$109:GD$109)),(GE$109-GD$109)),0)</f>
        <v>0</v>
      </c>
      <c r="GF145" s="1">
        <f>+IF($E145=GF$22,VLOOKUP($C145,Input!$A$8:$GZ$39,MATCH(GF$21,Input!$A$6:$GZ$6,0),FALSE),0)*IF(GF$110&gt;=MAX($FD$110:GE$110),MIN((GF$110-MAX($FD$110:GE$110)),(GF$110-GE$110)),0)+IF($E145=GF$22,VLOOKUP($C145,Input!$A$8:$GZ$39,MATCH(GF$21,Input!$A$6:$GZ$6,0),FALSE),0)*IF(GF$109&gt;=MAX($FD$109:GE$109),MIN((GF$109-MAX($FD$109:GE$109)),(GF$109-GE$109)),0)</f>
        <v>0</v>
      </c>
      <c r="GG145" s="1">
        <f>+IF($E145=GG$22,VLOOKUP($C145,Input!$A$8:$GZ$39,MATCH(GG$21,Input!$A$6:$GZ$6,0),FALSE),0)*IF(GG$110&gt;=MAX($FD$110:GF$110),MIN((GG$110-MAX($FD$110:GF$110)),(GG$110-GF$110)),0)+IF($E145=GG$22,VLOOKUP($C145,Input!$A$8:$GZ$39,MATCH(GG$21,Input!$A$6:$GZ$6,0),FALSE),0)*IF(GG$109&gt;=MAX($FD$109:GF$109),MIN((GG$109-MAX($FD$109:GF$109)),(GG$109-GF$109)),0)</f>
        <v>0</v>
      </c>
      <c r="GH145" s="1">
        <f>+IF($E145=GH$22,VLOOKUP($C145,Input!$A$8:$GZ$39,MATCH(GH$21,Input!$A$6:$GZ$6,0),FALSE),0)*IF(GH$110&gt;=MAX($FD$110:GG$110),MIN((GH$110-MAX($FD$110:GG$110)),(GH$110-GG$110)),0)+IF($E145=GH$22,VLOOKUP($C145,Input!$A$8:$GZ$39,MATCH(GH$21,Input!$A$6:$GZ$6,0),FALSE),0)*IF(GH$109&gt;=MAX($FD$109:GG$109),MIN((GH$109-MAX($FD$109:GG$109)),(GH$109-GG$109)),0)</f>
        <v>0</v>
      </c>
      <c r="GI145" s="1">
        <f>+IF($E145=GI$22,VLOOKUP($C145,Input!$A$8:$GZ$39,MATCH(GI$21,Input!$A$6:$GZ$6,0),FALSE),0)*IF(GI$110&gt;=MAX($FD$110:GH$110),MIN((GI$110-MAX($FD$110:GH$110)),(GI$110-GH$110)),0)+IF($E145=GI$22,VLOOKUP($C145,Input!$A$8:$GZ$39,MATCH(GI$21,Input!$A$6:$GZ$6,0),FALSE),0)*IF(GI$109&gt;=MAX($FD$109:GH$109),MIN((GI$109-MAX($FD$109:GH$109)),(GI$109-GH$109)),0)</f>
        <v>0</v>
      </c>
      <c r="GJ145" s="1">
        <f>+IF($E145=GJ$22,VLOOKUP($C145,Input!$A$8:$GZ$39,MATCH(GJ$21,Input!$A$6:$GZ$6,0),FALSE),0)*IF(GJ$110&gt;=MAX($FD$110:GI$110),MIN((GJ$110-MAX($FD$110:GI$110)),(GJ$110-GI$110)),0)+IF($E145=GJ$22,VLOOKUP($C145,Input!$A$8:$GZ$39,MATCH(GJ$21,Input!$A$6:$GZ$6,0),FALSE),0)*IF(GJ$109&gt;=MAX($FD$109:GI$109),MIN((GJ$109-MAX($FD$109:GI$109)),(GJ$109-GI$109)),0)</f>
        <v>0</v>
      </c>
      <c r="GK145" s="1">
        <f>+IF($E145=GK$22,VLOOKUP($C145,Input!$A$8:$GZ$39,MATCH(GK$21,Input!$A$6:$GZ$6,0),FALSE),0)*IF(GK$110&gt;=MAX($FD$110:GJ$110),MIN((GK$110-MAX($FD$110:GJ$110)),(GK$110-GJ$110)),0)+IF($E145=GK$22,VLOOKUP($C145,Input!$A$8:$GZ$39,MATCH(GK$21,Input!$A$6:$GZ$6,0),FALSE),0)*IF(GK$109&gt;=MAX($FD$109:GJ$109),MIN((GK$109-MAX($FD$109:GJ$109)),(GK$109-GJ$109)),0)</f>
        <v>0</v>
      </c>
      <c r="GL145" s="1">
        <f>+IF($E145=GL$22,VLOOKUP($C145,Input!$A$8:$GZ$39,MATCH(GL$21,Input!$A$6:$GZ$6,0),FALSE),0)*IF(GL$110&gt;=MAX($FD$110:GK$110),MIN((GL$110-MAX($FD$110:GK$110)),(GL$110-GK$110)),0)+IF($E145=GL$22,VLOOKUP($C145,Input!$A$8:$GZ$39,MATCH(GL$21,Input!$A$6:$GZ$6,0),FALSE),0)*IF(GL$109&gt;=MAX($FD$109:GK$109),MIN((GL$109-MAX($FD$109:GK$109)),(GL$109-GK$109)),0)</f>
        <v>0</v>
      </c>
      <c r="GM145" s="42"/>
      <c r="GN145" t="str">
        <f>VLOOKUP($C145,Input!$A$8:$GZ$39,MATCH(GN$21,Input!$A$6:$GZ$6,0),FALSE)</f>
        <v>Charger (60 kW)</v>
      </c>
      <c r="GO145">
        <f>IF((VLOOKUP($C145,Input!$A$8:$GZ$39,MATCH(GO$21,Input!$A$6:$GZ$6,0),FALSE))="Y",$D145/VLOOKUP($C145,Input!$A$8:$GZ$39,MATCH(GP$21,Input!$A$6:$GZ$6,0),FALSE),0)</f>
        <v>0</v>
      </c>
      <c r="GP145">
        <f>IF((VLOOKUP($C145,Input!$A$8:$GZ$39,MATCH(GO$21,Input!$A$6:$GZ$6,0),FALSE))="Y",0,IF((VLOOKUP($C145,Input!$A$8:$GZ$39,MATCH(GP$21,Input!$A$6:$GZ$6,0),FALSE))&gt;0,$D145/VLOOKUP($C145,Input!$A$8:$GZ$39,MATCH(GP$21,Input!$A$6:$GZ$6,0),FALSE),0))</f>
        <v>234</v>
      </c>
      <c r="GQ145" s="1">
        <f>+IF($E145=GQ$22,VLOOKUP($C145,Input!$A$8:$GZ$39,MATCH(GQ$21,Input!$A$6:$GZ$6,0),FALSE),0)*IF(GQ$110&gt;=MAX($GP$110:GP$110),MIN((GQ$110-MAX($GP$110:GP$110)),(GQ$110-GP$110)),0)+IF($E145=GQ$22,VLOOKUP($C145,Input!$A$8:$GZ$39,MATCH(GQ$21,Input!$A$6:$GZ$6,0),FALSE),0)*IF(GQ$109&gt;=MAX($GP$109:GP$109),MIN((GQ$109-MAX($GP$109:GP$109)),(GQ$109-GP$109)),0)</f>
        <v>0</v>
      </c>
      <c r="GR145" s="1">
        <f>+IF($E145=GR$22,VLOOKUP($C145,Input!$A$8:$GZ$39,MATCH(GR$21,Input!$A$6:$GZ$6,0),FALSE),0)*IF(GR$110&gt;=MAX($GP$110:GQ$110),MIN((GR$110-MAX($GP$110:GQ$110)),(GR$110-GQ$110)),0)+IF($E145=GR$22,VLOOKUP($C145,Input!$A$8:$GZ$39,MATCH(GR$21,Input!$A$6:$GZ$6,0),FALSE),0)*IF(GR$109&gt;=MAX($GP$109:GQ$109),MIN((GR$109-MAX($GP$109:GQ$109)),(GR$109-GQ$109)),0)</f>
        <v>0</v>
      </c>
      <c r="GS145" s="1">
        <f>+IF($E145=GS$22,VLOOKUP($C145,Input!$A$8:$GZ$39,MATCH(GS$21,Input!$A$6:$GZ$6,0),FALSE),0)*IF(GS$110&gt;=MAX($GP$110:GR$110),MIN((GS$110-MAX($GP$110:GR$110)),(GS$110-GR$110)),0)+IF($E145=GS$22,VLOOKUP($C145,Input!$A$8:$GZ$39,MATCH(GS$21,Input!$A$6:$GZ$6,0),FALSE),0)*IF(GS$109&gt;=MAX($GP$109:GR$109),MIN((GS$109-MAX($GP$109:GR$109)),(GS$109-GR$109)),0)</f>
        <v>0</v>
      </c>
      <c r="GT145" s="1">
        <f>+IF($E145=GT$22,VLOOKUP($C145,Input!$A$8:$GZ$39,MATCH(GT$21,Input!$A$6:$GZ$6,0),FALSE),0)*IF(GT$110&gt;=MAX($GP$110:GS$110),MIN((GT$110-MAX($GP$110:GS$110)),(GT$110-GS$110)),0)+IF($E145=GT$22,VLOOKUP($C145,Input!$A$8:$GZ$39,MATCH(GT$21,Input!$A$6:$GZ$6,0),FALSE),0)*IF(GT$109&gt;=MAX($GP$109:GS$109),MIN((GT$109-MAX($GP$109:GS$109)),(GT$109-GS$109)),0)</f>
        <v>0</v>
      </c>
      <c r="GU145" s="1">
        <f>+IF($E145=GU$22,VLOOKUP($C145,Input!$A$8:$GZ$39,MATCH(GU$21,Input!$A$6:$GZ$6,0),FALSE),0)*IF(GU$110&gt;=MAX($GP$110:GT$110),MIN((GU$110-MAX($GP$110:GT$110)),(GU$110-GT$110)),0)+IF($E145=GU$22,VLOOKUP($C145,Input!$A$8:$GZ$39,MATCH(GU$21,Input!$A$6:$GZ$6,0),FALSE),0)*IF(GU$109&gt;=MAX($GP$109:GT$109),MIN((GU$109-MAX($GP$109:GT$109)),(GU$109-GT$109)),0)</f>
        <v>0</v>
      </c>
      <c r="GV145" s="1">
        <f>+IF($E145=GV$22,VLOOKUP($C145,Input!$A$8:$GZ$39,MATCH(GV$21,Input!$A$6:$GZ$6,0),FALSE),0)*IF(GV$110&gt;=MAX($GP$110:GU$110),MIN((GV$110-MAX($GP$110:GU$110)),(GV$110-GU$110)),0)+IF($E145=GV$22,VLOOKUP($C145,Input!$A$8:$GZ$39,MATCH(GV$21,Input!$A$6:$GZ$6,0),FALSE),0)*IF(GV$109&gt;=MAX($GP$109:GU$109),MIN((GV$109-MAX($GP$109:GU$109)),(GV$109-GU$109)),0)</f>
        <v>0</v>
      </c>
      <c r="GW145" s="1">
        <f>+IF($E145=GW$22,VLOOKUP($C145,Input!$A$8:$GZ$39,MATCH(GW$21,Input!$A$6:$GZ$6,0),FALSE),0)*IF(GW$110&gt;=MAX($GP$110:GV$110),MIN((GW$110-MAX($GP$110:GV$110)),(GW$110-GV$110)),0)+IF($E145=GW$22,VLOOKUP($C145,Input!$A$8:$GZ$39,MATCH(GW$21,Input!$A$6:$GZ$6,0),FALSE),0)*IF(GW$109&gt;=MAX($GP$109:GV$109),MIN((GW$109-MAX($GP$109:GV$109)),(GW$109-GV$109)),0)</f>
        <v>0</v>
      </c>
      <c r="GX145" s="1">
        <f>+IF($E145=GX$22,VLOOKUP($C145,Input!$A$8:$GZ$39,MATCH(GX$21,Input!$A$6:$GZ$6,0),FALSE),0)*IF(GX$110&gt;=MAX($GP$110:GW$110),MIN((GX$110-MAX($GP$110:GW$110)),(GX$110-GW$110)),0)+IF($E145=GX$22,VLOOKUP($C145,Input!$A$8:$GZ$39,MATCH(GX$21,Input!$A$6:$GZ$6,0),FALSE),0)*IF(GX$109&gt;=MAX($GP$109:GW$109),MIN((GX$109-MAX($GP$109:GW$109)),(GX$109-GW$109)),0)</f>
        <v>0</v>
      </c>
      <c r="GY145" s="1">
        <f>+IF($E145=GY$22,VLOOKUP($C145,Input!$A$8:$GZ$39,MATCH(GY$21,Input!$A$6:$GZ$6,0),FALSE),0)*IF(GY$110&gt;=MAX($GP$110:GX$110),MIN((GY$110-MAX($GP$110:GX$110)),(GY$110-GX$110)),0)+IF($E145=GY$22,VLOOKUP($C145,Input!$A$8:$GZ$39,MATCH(GY$21,Input!$A$6:$GZ$6,0),FALSE),0)*IF(GY$109&gt;=MAX($GP$109:GX$109),MIN((GY$109-MAX($GP$109:GX$109)),(GY$109-GX$109)),0)</f>
        <v>0</v>
      </c>
      <c r="GZ145" s="1">
        <f>+IF($E145=GZ$22,VLOOKUP($C145,Input!$A$8:$GZ$39,MATCH(GZ$21,Input!$A$6:$GZ$6,0),FALSE),0)*IF(GZ$110&gt;=MAX($GP$110:GY$110),MIN((GZ$110-MAX($GP$110:GY$110)),(GZ$110-GY$110)),0)+IF($E145=GZ$22,VLOOKUP($C145,Input!$A$8:$GZ$39,MATCH(GZ$21,Input!$A$6:$GZ$6,0),FALSE),0)*IF(GZ$109&gt;=MAX($GP$109:GY$109),MIN((GZ$109-MAX($GP$109:GY$109)),(GZ$109-GY$109)),0)</f>
        <v>0</v>
      </c>
      <c r="HA145" s="1">
        <f>+IF($E145=HA$22,VLOOKUP($C145,Input!$A$8:$GZ$39,MATCH(HA$21,Input!$A$6:$GZ$6,0),FALSE),0)*IF(HA$110&gt;=MAX($GP$110:GZ$110),MIN((HA$110-MAX($GP$110:GZ$110)),(HA$110-GZ$110)),0)+IF($E145=HA$22,VLOOKUP($C145,Input!$A$8:$GZ$39,MATCH(HA$21,Input!$A$6:$GZ$6,0),FALSE),0)*IF(HA$109&gt;=MAX($GP$109:GZ$109),MIN((HA$109-MAX($GP$109:GZ$109)),(HA$109-GZ$109)),0)</f>
        <v>0</v>
      </c>
      <c r="HB145" s="1">
        <f>+IF($E145=HB$22,VLOOKUP($C145,Input!$A$8:$GZ$39,MATCH(HB$21,Input!$A$6:$GZ$6,0),FALSE),0)*IF(HB$110&gt;=MAX($GP$110:HA$110),MIN((HB$110-MAX($GP$110:HA$110)),(HB$110-HA$110)),0)+IF($E145=HB$22,VLOOKUP($C145,Input!$A$8:$GZ$39,MATCH(HB$21,Input!$A$6:$GZ$6,0),FALSE),0)*IF(HB$109&gt;=MAX($GP$109:HA$109),MIN((HB$109-MAX($GP$109:HA$109)),(HB$109-HA$109)),0)</f>
        <v>0</v>
      </c>
      <c r="HC145" s="1">
        <f>+IF($E145=HC$22,VLOOKUP($C145,Input!$A$8:$GZ$39,MATCH(HC$21,Input!$A$6:$GZ$6,0),FALSE),0)*IF(HC$110&gt;=MAX($GP$110:HB$110),MIN((HC$110-MAX($GP$110:HB$110)),(HC$110-HB$110)),0)+IF($E145=HC$22,VLOOKUP($C145,Input!$A$8:$GZ$39,MATCH(HC$21,Input!$A$6:$GZ$6,0),FALSE),0)*IF(HC$109&gt;=MAX($GP$109:HB$109),MIN((HC$109-MAX($GP$109:HB$109)),(HC$109-HB$109)),0)</f>
        <v>0</v>
      </c>
      <c r="HD145" s="1">
        <f>+IF($E145=HD$22,VLOOKUP($C145,Input!$A$8:$GZ$39,MATCH(HD$21,Input!$A$6:$GZ$6,0),FALSE),0)*IF(HD$110&gt;=MAX($GP$110:HC$110),MIN((HD$110-MAX($GP$110:HC$110)),(HD$110-HC$110)),0)+IF($E145=HD$22,VLOOKUP($C145,Input!$A$8:$GZ$39,MATCH(HD$21,Input!$A$6:$GZ$6,0),FALSE),0)*IF(HD$109&gt;=MAX($GP$109:HC$109),MIN((HD$109-MAX($GP$109:HC$109)),(HD$109-HC$109)),0)</f>
        <v>0</v>
      </c>
      <c r="HE145" s="1">
        <f>+IF($E145=HE$22,VLOOKUP($C145,Input!$A$8:$GZ$39,MATCH(HE$21,Input!$A$6:$GZ$6,0),FALSE),0)*IF(HE$110&gt;=MAX($GP$110:HD$110),MIN((HE$110-MAX($GP$110:HD$110)),(HE$110-HD$110)),0)+IF($E145=HE$22,VLOOKUP($C145,Input!$A$8:$GZ$39,MATCH(HE$21,Input!$A$6:$GZ$6,0),FALSE),0)*IF(HE$109&gt;=MAX($GP$109:HD$109),MIN((HE$109-MAX($GP$109:HD$109)),(HE$109-HD$109)),0)</f>
        <v>11700000</v>
      </c>
      <c r="HF145" s="1">
        <f>+IF($E145=HF$22,VLOOKUP($C145,Input!$A$8:$GZ$39,MATCH(HF$21,Input!$A$6:$GZ$6,0),FALSE),0)*IF(HF$110&gt;=MAX($GP$110:HE$110),MIN((HF$110-MAX($GP$110:HE$110)),(HF$110-HE$110)),0)+IF($E145=HF$22,VLOOKUP($C145,Input!$A$8:$GZ$39,MATCH(HF$21,Input!$A$6:$GZ$6,0),FALSE),0)*IF(HF$109&gt;=MAX($GP$109:HE$109),MIN((HF$109-MAX($GP$109:HE$109)),(HF$109-HE$109)),0)</f>
        <v>0</v>
      </c>
      <c r="HG145" s="1">
        <f>+IF($E145=HG$22,VLOOKUP($C145,Input!$A$8:$GZ$39,MATCH(HG$21,Input!$A$6:$GZ$6,0),FALSE),0)*IF(HG$110&gt;=MAX($GP$110:HF$110),MIN((HG$110-MAX($GP$110:HF$110)),(HG$110-HF$110)),0)+IF($E145=HG$22,VLOOKUP($C145,Input!$A$8:$GZ$39,MATCH(HG$21,Input!$A$6:$GZ$6,0),FALSE),0)*IF(HG$109&gt;=MAX($GP$109:HF$109),MIN((HG$109-MAX($GP$109:HF$109)),(HG$109-HF$109)),0)</f>
        <v>0</v>
      </c>
      <c r="HH145" s="1">
        <f>+IF($E145=HH$22,VLOOKUP($C145,Input!$A$8:$GZ$39,MATCH(HH$21,Input!$A$6:$GZ$6,0),FALSE),0)*IF(HH$110&gt;=MAX($GP$110:HG$110),MIN((HH$110-MAX($GP$110:HG$110)),(HH$110-HG$110)),0)+IF($E145=HH$22,VLOOKUP($C145,Input!$A$8:$GZ$39,MATCH(HH$21,Input!$A$6:$GZ$6,0),FALSE),0)*IF(HH$109&gt;=MAX($GP$109:HG$109),MIN((HH$109-MAX($GP$109:HG$109)),(HH$109-HG$109)),0)</f>
        <v>0</v>
      </c>
      <c r="HI145" s="1">
        <f>+IF($E145=HI$22,VLOOKUP($C145,Input!$A$8:$GZ$39,MATCH(HI$21,Input!$A$6:$GZ$6,0),FALSE),0)*IF(HI$110&gt;=MAX($GP$110:HH$110),MIN((HI$110-MAX($GP$110:HH$110)),(HI$110-HH$110)),0)+IF($E145=HI$22,VLOOKUP($C145,Input!$A$8:$GZ$39,MATCH(HI$21,Input!$A$6:$GZ$6,0),FALSE),0)*IF(HI$109&gt;=MAX($GP$109:HH$109),MIN((HI$109-MAX($GP$109:HH$109)),(HI$109-HH$109)),0)</f>
        <v>0</v>
      </c>
      <c r="HJ145" s="1">
        <f>+IF($E145=HJ$22,VLOOKUP($C145,Input!$A$8:$GZ$39,MATCH(HJ$21,Input!$A$6:$GZ$6,0),FALSE),0)*IF(HJ$110&gt;=MAX($GP$110:HI$110),MIN((HJ$110-MAX($GP$110:HI$110)),(HJ$110-HI$110)),0)+IF($E145=HJ$22,VLOOKUP($C145,Input!$A$8:$GZ$39,MATCH(HJ$21,Input!$A$6:$GZ$6,0),FALSE),0)*IF(HJ$109&gt;=MAX($GP$109:HI$109),MIN((HJ$109-MAX($GP$109:HI$109)),(HJ$109-HI$109)),0)</f>
        <v>0</v>
      </c>
      <c r="HK145" s="1">
        <f>+IF($E145=HK$22,VLOOKUP($C145,Input!$A$8:$GZ$39,MATCH(HK$21,Input!$A$6:$GZ$6,0),FALSE),0)*IF(HK$110&gt;=MAX($GP$110:HJ$110),MIN((HK$110-MAX($GP$110:HJ$110)),(HK$110-HJ$110)),0)+IF($E145=HK$22,VLOOKUP($C145,Input!$A$8:$GZ$39,MATCH(HK$21,Input!$A$6:$GZ$6,0),FALSE),0)*IF(HK$109&gt;=MAX($GP$109:HJ$109),MIN((HK$109-MAX($GP$109:HJ$109)),(HK$109-HJ$109)),0)</f>
        <v>0</v>
      </c>
      <c r="HL145" s="1">
        <f>+IF($E145=HL$22,VLOOKUP($C145,Input!$A$8:$GZ$39,MATCH(HL$21,Input!$A$6:$GZ$6,0),FALSE),0)*IF(HL$110&gt;=MAX($GP$110:HK$110),MIN((HL$110-MAX($GP$110:HK$110)),(HL$110-HK$110)),0)+IF($E145=HL$22,VLOOKUP($C145,Input!$A$8:$GZ$39,MATCH(HL$21,Input!$A$6:$GZ$6,0),FALSE),0)*IF(HL$109&gt;=MAX($GP$109:HK$109),MIN((HL$109-MAX($GP$109:HK$109)),(HL$109-HK$109)),0)</f>
        <v>0</v>
      </c>
      <c r="HM145" s="1">
        <f>+IF($E145=HM$22,VLOOKUP($C145,Input!$A$8:$GZ$39,MATCH(HM$21,Input!$A$6:$GZ$6,0),FALSE),0)*IF(HM$110&gt;=MAX($GP$110:HL$110),MIN((HM$110-MAX($GP$110:HL$110)),(HM$110-HL$110)),0)+IF($E145=HM$22,VLOOKUP($C145,Input!$A$8:$GZ$39,MATCH(HM$21,Input!$A$6:$GZ$6,0),FALSE),0)*IF(HM$109&gt;=MAX($GP$109:HL$109),MIN((HM$109-MAX($GP$109:HL$109)),(HM$109-HL$109)),0)</f>
        <v>0</v>
      </c>
      <c r="HN145" s="1">
        <f>+IF($E145=HN$22,VLOOKUP($C145,Input!$A$8:$GZ$39,MATCH(HN$21,Input!$A$6:$GZ$6,0),FALSE),0)*IF(HN$110&gt;=MAX($GP$110:HM$110),MIN((HN$110-MAX($GP$110:HM$110)),(HN$110-HM$110)),0)+IF($E145=HN$22,VLOOKUP($C145,Input!$A$8:$GZ$39,MATCH(HN$21,Input!$A$6:$GZ$6,0),FALSE),0)*IF(HN$109&gt;=MAX($GP$109:HM$109),MIN((HN$109-MAX($GP$109:HM$109)),(HN$109-HM$109)),0)</f>
        <v>0</v>
      </c>
      <c r="HO145" s="1">
        <f>+IF($E145=HO$22,VLOOKUP($C145,Input!$A$8:$GZ$39,MATCH(HO$21,Input!$A$6:$GZ$6,0),FALSE),0)*IF(HO$110&gt;=MAX($GP$110:HN$110),MIN((HO$110-MAX($GP$110:HN$110)),(HO$110-HN$110)),0)+IF($E145=HO$22,VLOOKUP($C145,Input!$A$8:$GZ$39,MATCH(HO$21,Input!$A$6:$GZ$6,0),FALSE),0)*IF(HO$109&gt;=MAX($GP$109:HN$109),MIN((HO$109-MAX($GP$109:HN$109)),(HO$109-HN$109)),0)</f>
        <v>0</v>
      </c>
      <c r="HP145" s="1">
        <f>+IF($E145=HP$22,VLOOKUP($C145,Input!$A$8:$GZ$39,MATCH(HP$21,Input!$A$6:$GZ$6,0),FALSE),0)*IF(HP$110&gt;=MAX($GP$110:HO$110),MIN((HP$110-MAX($GP$110:HO$110)),(HP$110-HO$110)),0)+IF($E145=HP$22,VLOOKUP($C145,Input!$A$8:$GZ$39,MATCH(HP$21,Input!$A$6:$GZ$6,0),FALSE),0)*IF(HP$109&gt;=MAX($GP$109:HO$109),MIN((HP$109-MAX($GP$109:HO$109)),(HP$109-HO$109)),0)</f>
        <v>0</v>
      </c>
      <c r="HQ145" s="1">
        <f>+IF($E145=HQ$22,VLOOKUP($C145,Input!$A$8:$GZ$39,MATCH(HQ$21,Input!$A$6:$GZ$6,0),FALSE),0)*IF(HQ$110&gt;=MAX($GP$110:HP$110),MIN((HQ$110-MAX($GP$110:HP$110)),(HQ$110-HP$110)),0)+IF($E145=HQ$22,VLOOKUP($C145,Input!$A$8:$GZ$39,MATCH(HQ$21,Input!$A$6:$GZ$6,0),FALSE),0)*IF(HQ$109&gt;=MAX($GP$109:HP$109),MIN((HQ$109-MAX($GP$109:HP$109)),(HQ$109-HP$109)),0)</f>
        <v>0</v>
      </c>
      <c r="HR145" s="1">
        <f>+IF($E145=HR$22,VLOOKUP($C145,Input!$A$8:$GZ$39,MATCH(HR$21,Input!$A$6:$GZ$6,0),FALSE),0)*IF(HR$110&gt;=MAX($GP$110:HQ$110),MIN((HR$110-MAX($GP$110:HQ$110)),(HR$110-HQ$110)),0)+IF($E145=HR$22,VLOOKUP($C145,Input!$A$8:$GZ$39,MATCH(HR$21,Input!$A$6:$GZ$6,0),FALSE),0)*IF(HR$109&gt;=MAX($GP$109:HQ$109),MIN((HR$109-MAX($GP$109:HQ$109)),(HR$109-HQ$109)),0)</f>
        <v>0</v>
      </c>
      <c r="HS145" s="1">
        <f>+IF($E145=HS$22,VLOOKUP($C145,Input!$A$8:$GZ$39,MATCH(HS$21,Input!$A$6:$GZ$6,0),FALSE),0)*IF(HS$110&gt;=MAX($GP$110:HR$110),MIN((HS$110-MAX($GP$110:HR$110)),(HS$110-HR$110)),0)+IF($E145=HS$22,VLOOKUP($C145,Input!$A$8:$GZ$39,MATCH(HS$21,Input!$A$6:$GZ$6,0),FALSE),0)*IF(HS$109&gt;=MAX($GP$109:HR$109),MIN((HS$109-MAX($GP$109:HR$109)),(HS$109-HR$109)),0)</f>
        <v>0</v>
      </c>
      <c r="HT145" s="1">
        <f>+IF($E145=HT$22,VLOOKUP($C145,Input!$A$8:$GZ$39,MATCH(HT$21,Input!$A$6:$GZ$6,0),FALSE),0)*IF(HT$110&gt;=MAX($GP$110:HS$110),MIN((HT$110-MAX($GP$110:HS$110)),(HT$110-HS$110)),0)+IF($E145=HT$22,VLOOKUP($C145,Input!$A$8:$GZ$39,MATCH(HT$21,Input!$A$6:$GZ$6,0),FALSE),0)*IF(HT$109&gt;=MAX($GP$109:HS$109),MIN((HT$109-MAX($GP$109:HS$109)),(HT$109-HS$109)),0)</f>
        <v>0</v>
      </c>
      <c r="HU145" s="1">
        <f>+IF($E145=HU$22,VLOOKUP($C145,Input!$A$8:$GZ$39,MATCH(HU$21,Input!$A$6:$GZ$6,0),FALSE),0)*IF(HU$110&gt;=MAX($GP$110:HT$110),MIN((HU$110-MAX($GP$110:HT$110)),(HU$110-HT$110)),0)+IF($E145=HU$22,VLOOKUP($C145,Input!$A$8:$GZ$39,MATCH(HU$21,Input!$A$6:$GZ$6,0),FALSE),0)*IF(HU$109&gt;=MAX($GP$109:HT$109),MIN((HU$109-MAX($GP$109:HT$109)),(HU$109-HT$109)),0)</f>
        <v>0</v>
      </c>
      <c r="HV145" s="1">
        <f>+IF($E145=HV$22,VLOOKUP($C145,Input!$A$8:$GZ$39,MATCH(HV$21,Input!$A$6:$GZ$6,0),FALSE),0)*IF(HV$110&gt;=MAX($GP$110:HU$110),MIN((HV$110-MAX($GP$110:HU$110)),(HV$110-HU$110)),0)+IF($E145=HV$22,VLOOKUP($C145,Input!$A$8:$GZ$39,MATCH(HV$21,Input!$A$6:$GZ$6,0),FALSE),0)*IF(HV$109&gt;=MAX($GP$109:HU$109),MIN((HV$109-MAX($GP$109:HU$109)),(HV$109-HU$109)),0)</f>
        <v>0</v>
      </c>
      <c r="HW145" s="1">
        <f>+IF($E145=HW$22,VLOOKUP($C145,Input!$A$8:$GZ$39,MATCH(HW$21,Input!$A$6:$GZ$6,0),FALSE),0)*IF(HW$110&gt;=MAX($GP$110:HV$110),MIN((HW$110-MAX($GP$110:HV$110)),(HW$110-HV$110)),0)+IF($E145=HW$22,VLOOKUP($C145,Input!$A$8:$GZ$39,MATCH(HW$21,Input!$A$6:$GZ$6,0),FALSE),0)*IF(HW$109&gt;=MAX($GP$109:HV$109),MIN((HW$109-MAX($GP$109:HV$109)),(HW$109-HV$109)),0)</f>
        <v>0</v>
      </c>
      <c r="HX145" s="1">
        <f>+IF($E145=HX$22,VLOOKUP($C145,Input!$A$8:$GZ$39,MATCH(HX$21,Input!$A$6:$GZ$6,0),FALSE),0)*IF(HX$110&gt;=MAX($GP$110:HW$110),MIN((HX$110-MAX($GP$110:HW$110)),(HX$110-HW$110)),0)+IF($E145=HX$22,VLOOKUP($C145,Input!$A$8:$GZ$39,MATCH(HX$21,Input!$A$6:$GZ$6,0),FALSE),0)*IF(HX$109&gt;=MAX($GP$109:HW$109),MIN((HX$109-MAX($GP$109:HW$109)),(HX$109-HW$109)),0)</f>
        <v>0</v>
      </c>
      <c r="HY145" s="1">
        <f>+IF($E145=HY$22,VLOOKUP($C145,Input!$A$8:$GZ$39,MATCH(HY$21,Input!$A$6:$GZ$6,0),FALSE),0)*IF(HY$110&gt;=MAX($GP$110:HX$110),MIN((HY$110-MAX($GP$110:HX$110)),(HY$110-HX$110)),0)+IF($E145=HY$22,VLOOKUP($C145,Input!$A$8:$GZ$39,MATCH(HY$21,Input!$A$6:$GZ$6,0),FALSE),0)*IF(HY$109&gt;=MAX($GP$109:HX$109),MIN((HY$109-MAX($GP$109:HX$109)),(HY$109-HX$109)),0)</f>
        <v>0</v>
      </c>
      <c r="HZ145" s="42"/>
      <c r="IA145" t="str">
        <f>VLOOKUP($C145,Input!$A$8:$IA$39,MATCH(IA$21,Input!$A$6:$IA$6,0),FALSE)</f>
        <v>Bus Maintenance Bay Upgrade (two bays share one shop charger)</v>
      </c>
      <c r="IB145" s="132">
        <f>IF((VLOOKUP($C145,Input!$A$8:$IA$39,MATCH(IB$21,Input!$A$6:$IA$6,0),FALSE))="Y",$D145/VLOOKUP($C145,Input!$A$8:$IA$39,MATCH(IC$21,Input!$A$6:$IA$6,0),FALSE),0)</f>
        <v>0</v>
      </c>
      <c r="IC145" s="132">
        <f>IF((VLOOKUP($C145,Input!$A$8:$IA$39,MATCH(IB$21,Input!$A$6:$IA$6,0),FALSE))="Y",0,IF((VLOOKUP($C145,Input!$A$8:$IA$39,MATCH(IC$21,Input!$A$6:$IA$6,0),FALSE))&gt;0,$D145/VLOOKUP($C145,Input!$A$8:$IA$39,MATCH(IC$21,Input!$A$6:$IA$6,0),FALSE),0))</f>
        <v>15.6</v>
      </c>
      <c r="ID145" s="1">
        <f>+IF($E145=ID$22,VLOOKUP($C145,Input!$A$8:$IA$39,MATCH(ID$21,Input!$A$6:$IA$6,0),FALSE),0)*IF(ID$110&gt;=MAX($IC$110:IC$110),MIN((ID$110-MAX($IC$110:IC$110)),(ID$110-IC$110)),0)+IF($E145=ID$22,VLOOKUP($C145,Input!$A$8:$IA$39,MATCH(ID$21,Input!$A$6:$IA$6,0),FALSE),0)*IF(ID$109&gt;=MAX($IC$109:IC$109),MIN((ID$109-MAX($IC$109:IC$109)),(ID$109-IC$109)),0)</f>
        <v>0</v>
      </c>
      <c r="IE145" s="1">
        <f>+IF($E145=IE$22,VLOOKUP($C145,Input!$A$8:$IA$39,MATCH(IE$21,Input!$A$6:$IA$6,0),FALSE),0)*IF(IE$110&gt;=MAX($IC$110:ID$110),MIN((IE$110-MAX($IC$110:ID$110)),(IE$110-ID$110)),0)+IF($E145=IE$22,VLOOKUP($C145,Input!$A$8:$IA$39,MATCH(IE$21,Input!$A$6:$IA$6,0),FALSE),0)*IF(IE$109&gt;=MAX($IC$109:ID$109),MIN((IE$109-MAX($IC$109:ID$109)),(IE$109-ID$109)),0)</f>
        <v>0</v>
      </c>
      <c r="IF145" s="1">
        <f>+IF($E145=IF$22,VLOOKUP($C145,Input!$A$8:$IA$39,MATCH(IF$21,Input!$A$6:$IA$6,0),FALSE),0)*IF(IF$110&gt;=MAX($IC$110:IE$110),MIN((IF$110-MAX($IC$110:IE$110)),(IF$110-IE$110)),0)+IF($E145=IF$22,VLOOKUP($C145,Input!$A$8:$IA$39,MATCH(IF$21,Input!$A$6:$IA$6,0),FALSE),0)*IF(IF$109&gt;=MAX($IC$109:IE$109),MIN((IF$109-MAX($IC$109:IE$109)),(IF$109-IE$109)),0)</f>
        <v>0</v>
      </c>
      <c r="IG145" s="1">
        <f>+IF($E145=IG$22,VLOOKUP($C145,Input!$A$8:$IA$39,MATCH(IG$21,Input!$A$6:$IA$6,0),FALSE),0)*IF(IG$110&gt;=MAX($IC$110:IF$110),MIN((IG$110-MAX($IC$110:IF$110)),(IG$110-IF$110)),0)+IF($E145=IG$22,VLOOKUP($C145,Input!$A$8:$IA$39,MATCH(IG$21,Input!$A$6:$IA$6,0),FALSE),0)*IF(IG$109&gt;=MAX($IC$109:IF$109),MIN((IG$109-MAX($IC$109:IF$109)),(IG$109-IF$109)),0)</f>
        <v>0</v>
      </c>
      <c r="IH145" s="1">
        <f>+IF($E145=IH$22,VLOOKUP($C145,Input!$A$8:$IA$39,MATCH(IH$21,Input!$A$6:$IA$6,0),FALSE),0)*IF(IH$110&gt;=MAX($IC$110:IG$110),MIN((IH$110-MAX($IC$110:IG$110)),(IH$110-IG$110)),0)+IF($E145=IH$22,VLOOKUP($C145,Input!$A$8:$IA$39,MATCH(IH$21,Input!$A$6:$IA$6,0),FALSE),0)*IF(IH$109&gt;=MAX($IC$109:IG$109),MIN((IH$109-MAX($IC$109:IG$109)),(IH$109-IG$109)),0)</f>
        <v>0</v>
      </c>
      <c r="II145" s="1">
        <f>+IF($E145=II$22,VLOOKUP($C145,Input!$A$8:$IA$39,MATCH(II$21,Input!$A$6:$IA$6,0),FALSE),0)*IF(II$110&gt;=MAX($IC$110:IH$110),MIN((II$110-MAX($IC$110:IH$110)),(II$110-IH$110)),0)+IF($E145=II$22,VLOOKUP($C145,Input!$A$8:$IA$39,MATCH(II$21,Input!$A$6:$IA$6,0),FALSE),0)*IF(II$109&gt;=MAX($IC$109:IH$109),MIN((II$109-MAX($IC$109:IH$109)),(II$109-IH$109)),0)</f>
        <v>0</v>
      </c>
      <c r="IJ145" s="1">
        <f>+IF($E145=IJ$22,VLOOKUP($C145,Input!$A$8:$IA$39,MATCH(IJ$21,Input!$A$6:$IA$6,0),FALSE),0)*IF(IJ$110&gt;=MAX($IC$110:II$110),MIN((IJ$110-MAX($IC$110:II$110)),(IJ$110-II$110)),0)+IF($E145=IJ$22,VLOOKUP($C145,Input!$A$8:$IA$39,MATCH(IJ$21,Input!$A$6:$IA$6,0),FALSE),0)*IF(IJ$109&gt;=MAX($IC$109:II$109),MIN((IJ$109-MAX($IC$109:II$109)),(IJ$109-II$109)),0)</f>
        <v>0</v>
      </c>
      <c r="IK145" s="1">
        <f>+IF($E145=IK$22,VLOOKUP($C145,Input!$A$8:$IA$39,MATCH(IK$21,Input!$A$6:$IA$6,0),FALSE),0)*IF(IK$110&gt;=MAX($IC$110:IJ$110),MIN((IK$110-MAX($IC$110:IJ$110)),(IK$110-IJ$110)),0)+IF($E145=IK$22,VLOOKUP($C145,Input!$A$8:$IA$39,MATCH(IK$21,Input!$A$6:$IA$6,0),FALSE),0)*IF(IK$109&gt;=MAX($IC$109:IJ$109),MIN((IK$109-MAX($IC$109:IJ$109)),(IK$109-IJ$109)),0)</f>
        <v>0</v>
      </c>
      <c r="IL145" s="1">
        <f>+IF($E145=IL$22,VLOOKUP($C145,Input!$A$8:$IA$39,MATCH(IL$21,Input!$A$6:$IA$6,0),FALSE),0)*IF(IL$110&gt;=MAX($IC$110:IK$110),MIN((IL$110-MAX($IC$110:IK$110)),(IL$110-IK$110)),0)+IF($E145=IL$22,VLOOKUP($C145,Input!$A$8:$IA$39,MATCH(IL$21,Input!$A$6:$IA$6,0),FALSE),0)*IF(IL$109&gt;=MAX($IC$109:IK$109),MIN((IL$109-MAX($IC$109:IK$109)),(IL$109-IK$109)),0)</f>
        <v>0</v>
      </c>
      <c r="IM145" s="1">
        <f>+IF($E145=IM$22,VLOOKUP($C145,Input!$A$8:$IA$39,MATCH(IM$21,Input!$A$6:$IA$6,0),FALSE),0)*IF(IM$110&gt;=MAX($IC$110:IL$110),MIN((IM$110-MAX($IC$110:IL$110)),(IM$110-IL$110)),0)+IF($E145=IM$22,VLOOKUP($C145,Input!$A$8:$IA$39,MATCH(IM$21,Input!$A$6:$IA$6,0),FALSE),0)*IF(IM$109&gt;=MAX($IC$109:IL$109),MIN((IM$109-MAX($IC$109:IL$109)),(IM$109-IL$109)),0)</f>
        <v>0</v>
      </c>
      <c r="IN145" s="1">
        <f>+IF($E145=IN$22,VLOOKUP($C145,Input!$A$8:$IA$39,MATCH(IN$21,Input!$A$6:$IA$6,0),FALSE),0)*IF(IN$110&gt;=MAX($IC$110:IM$110),MIN((IN$110-MAX($IC$110:IM$110)),(IN$110-IM$110)),0)+IF($E145=IN$22,VLOOKUP($C145,Input!$A$8:$IA$39,MATCH(IN$21,Input!$A$6:$IA$6,0),FALSE),0)*IF(IN$109&gt;=MAX($IC$109:IM$109),MIN((IN$109-MAX($IC$109:IM$109)),(IN$109-IM$109)),0)</f>
        <v>0</v>
      </c>
      <c r="IO145" s="1">
        <f>+IF($E145=IO$22,VLOOKUP($C145,Input!$A$8:$IA$39,MATCH(IO$21,Input!$A$6:$IA$6,0),FALSE),0)*IF(IO$110&gt;=MAX($IC$110:IN$110),MIN((IO$110-MAX($IC$110:IN$110)),(IO$110-IN$110)),0)+IF($E145=IO$22,VLOOKUP($C145,Input!$A$8:$IA$39,MATCH(IO$21,Input!$A$6:$IA$6,0),FALSE),0)*IF(IO$109&gt;=MAX($IC$109:IN$109),MIN((IO$109-MAX($IC$109:IN$109)),(IO$109-IN$109)),0)</f>
        <v>0</v>
      </c>
      <c r="IP145" s="1">
        <f>+IF($E145=IP$22,VLOOKUP($C145,Input!$A$8:$IA$39,MATCH(IP$21,Input!$A$6:$IA$6,0),FALSE),0)*IF(IP$110&gt;=MAX($IC$110:IO$110),MIN((IP$110-MAX($IC$110:IO$110)),(IP$110-IO$110)),0)+IF($E145=IP$22,VLOOKUP($C145,Input!$A$8:$IA$39,MATCH(IP$21,Input!$A$6:$IA$6,0),FALSE),0)*IF(IP$109&gt;=MAX($IC$109:IO$109),MIN((IP$109-MAX($IC$109:IO$109)),(IP$109-IO$109)),0)</f>
        <v>0</v>
      </c>
      <c r="IQ145" s="1">
        <f>+IF($E145=IQ$22,VLOOKUP($C145,Input!$A$8:$IA$39,MATCH(IQ$21,Input!$A$6:$IA$6,0),FALSE),0)*IF(IQ$110&gt;=MAX($IC$110:IP$110),MIN((IQ$110-MAX($IC$110:IP$110)),(IQ$110-IP$110)),0)+IF($E145=IQ$22,VLOOKUP($C145,Input!$A$8:$IA$39,MATCH(IQ$21,Input!$A$6:$IA$6,0),FALSE),0)*IF(IQ$109&gt;=MAX($IC$109:IP$109),MIN((IQ$109-MAX($IC$109:IP$109)),(IQ$109-IP$109)),0)</f>
        <v>0</v>
      </c>
      <c r="IR145" s="1">
        <f>+IF($E145=IR$22,VLOOKUP($C145,Input!$A$8:$IA$39,MATCH(IR$21,Input!$A$6:$IA$6,0),FALSE),0)*IF(IR$110&gt;=MAX($IC$110:IQ$110),MIN((IR$110-MAX($IC$110:IQ$110)),(IR$110-IQ$110)),0)+IF($E145=IR$22,VLOOKUP($C145,Input!$A$8:$IA$39,MATCH(IR$21,Input!$A$6:$IA$6,0),FALSE),0)*IF(IR$109&gt;=MAX($IC$109:IQ$109),MIN((IR$109-MAX($IC$109:IQ$109)),(IR$109-IQ$109)),0)</f>
        <v>405000</v>
      </c>
      <c r="IS145" s="1">
        <f>+IF($E145=IS$22,VLOOKUP($C145,Input!$A$8:$IA$39,MATCH(IS$21,Input!$A$6:$IA$6,0),FALSE),0)*IF(IS$110&gt;=MAX($IC$110:IR$110),MIN((IS$110-MAX($IC$110:IR$110)),(IS$110-IR$110)),0)+IF($E145=IS$22,VLOOKUP($C145,Input!$A$8:$IA$39,MATCH(IS$21,Input!$A$6:$IA$6,0),FALSE),0)*IF(IS$109&gt;=MAX($IC$109:IR$109),MIN((IS$109-MAX($IC$109:IR$109)),(IS$109-IR$109)),0)</f>
        <v>0</v>
      </c>
      <c r="IT145" s="1">
        <f>+IF($E145=IT$22,VLOOKUP($C145,Input!$A$8:$IA$39,MATCH(IT$21,Input!$A$6:$IA$6,0),FALSE),0)*IF(IT$110&gt;=MAX($IC$110:IS$110),MIN((IT$110-MAX($IC$110:IS$110)),(IT$110-IS$110)),0)+IF($E145=IT$22,VLOOKUP($C145,Input!$A$8:$IA$39,MATCH(IT$21,Input!$A$6:$IA$6,0),FALSE),0)*IF(IT$109&gt;=MAX($IC$109:IS$109),MIN((IT$109-MAX($IC$109:IS$109)),(IT$109-IS$109)),0)</f>
        <v>0</v>
      </c>
      <c r="IU145" s="1">
        <f>+IF($E145=IU$22,VLOOKUP($C145,Input!$A$8:$IA$39,MATCH(IU$21,Input!$A$6:$IA$6,0),FALSE),0)*IF(IU$110&gt;=MAX($IC$110:IT$110),MIN((IU$110-MAX($IC$110:IT$110)),(IU$110-IT$110)),0)+IF($E145=IU$22,VLOOKUP($C145,Input!$A$8:$IA$39,MATCH(IU$21,Input!$A$6:$IA$6,0),FALSE),0)*IF(IU$109&gt;=MAX($IC$109:IT$109),MIN((IU$109-MAX($IC$109:IT$109)),(IU$109-IT$109)),0)</f>
        <v>0</v>
      </c>
      <c r="IV145" s="1">
        <f>+IF($E145=IV$22,VLOOKUP($C145,Input!$A$8:$IA$39,MATCH(IV$21,Input!$A$6:$IA$6,0),FALSE),0)*IF(IV$110&gt;=MAX($IC$110:IU$110),MIN((IV$110-MAX($IC$110:IU$110)),(IV$110-IU$110)),0)+IF($E145=IV$22,VLOOKUP($C145,Input!$A$8:$IA$39,MATCH(IV$21,Input!$A$6:$IA$6,0),FALSE),0)*IF(IV$109&gt;=MAX($IC$109:IU$109),MIN((IV$109-MAX($IC$109:IU$109)),(IV$109-IU$109)),0)</f>
        <v>0</v>
      </c>
      <c r="IW145" s="1">
        <f>+IF($E145=IW$22,VLOOKUP($C145,Input!$A$8:$IA$39,MATCH(IW$21,Input!$A$6:$IA$6,0),FALSE),0)*IF(IW$110&gt;=MAX($IC$110:IV$110),MIN((IW$110-MAX($IC$110:IV$110)),(IW$110-IV$110)),0)+IF($E145=IW$22,VLOOKUP($C145,Input!$A$8:$IA$39,MATCH(IW$21,Input!$A$6:$IA$6,0),FALSE),0)*IF(IW$109&gt;=MAX($IC$109:IV$109),MIN((IW$109-MAX($IC$109:IV$109)),(IW$109-IV$109)),0)</f>
        <v>0</v>
      </c>
      <c r="IX145" s="1">
        <f>+IF($E145=IX$22,VLOOKUP($C145,Input!$A$8:$IA$39,MATCH(IX$21,Input!$A$6:$IA$6,0),FALSE),0)*IF(IX$110&gt;=MAX($IC$110:IW$110),MIN((IX$110-MAX($IC$110:IW$110)),(IX$110-IW$110)),0)+IF($E145=IX$22,VLOOKUP($C145,Input!$A$8:$IA$39,MATCH(IX$21,Input!$A$6:$IA$6,0),FALSE),0)*IF(IX$109&gt;=MAX($IC$109:IW$109),MIN((IX$109-MAX($IC$109:IW$109)),(IX$109-IW$109)),0)</f>
        <v>0</v>
      </c>
      <c r="IY145" s="1">
        <f>+IF($E145=IY$22,VLOOKUP($C145,Input!$A$8:$IA$39,MATCH(IY$21,Input!$A$6:$IA$6,0),FALSE),0)*IF(IY$110&gt;=MAX($IC$110:IX$110),MIN((IY$110-MAX($IC$110:IX$110)),(IY$110-IX$110)),0)+IF($E145=IY$22,VLOOKUP($C145,Input!$A$8:$IA$39,MATCH(IY$21,Input!$A$6:$IA$6,0),FALSE),0)*IF(IY$109&gt;=MAX($IC$109:IX$109),MIN((IY$109-MAX($IC$109:IX$109)),(IY$109-IX$109)),0)</f>
        <v>0</v>
      </c>
      <c r="IZ145" s="1">
        <f>+IF($E145=IZ$22,VLOOKUP($C145,Input!$A$8:$IA$39,MATCH(IZ$21,Input!$A$6:$IA$6,0),FALSE),0)*IF(IZ$110&gt;=MAX($IC$110:IY$110),MIN((IZ$110-MAX($IC$110:IY$110)),(IZ$110-IY$110)),0)+IF($E145=IZ$22,VLOOKUP($C145,Input!$A$8:$IA$39,MATCH(IZ$21,Input!$A$6:$IA$6,0),FALSE),0)*IF(IZ$109&gt;=MAX($IC$109:IY$109),MIN((IZ$109-MAX($IC$109:IY$109)),(IZ$109-IY$109)),0)</f>
        <v>0</v>
      </c>
      <c r="JA145" s="1">
        <f>+IF($E145=JA$22,VLOOKUP($C145,Input!$A$8:$IA$39,MATCH(JA$21,Input!$A$6:$IA$6,0),FALSE),0)*IF(JA$110&gt;=MAX($IC$110:IZ$110),MIN((JA$110-MAX($IC$110:IZ$110)),(JA$110-IZ$110)),0)+IF($E145=JA$22,VLOOKUP($C145,Input!$A$8:$IA$39,MATCH(JA$21,Input!$A$6:$IA$6,0),FALSE),0)*IF(JA$109&gt;=MAX($IC$109:IZ$109),MIN((JA$109-MAX($IC$109:IZ$109)),(JA$109-IZ$109)),0)</f>
        <v>0</v>
      </c>
      <c r="JB145" s="1">
        <f>+IF($E145=JB$22,VLOOKUP($C145,Input!$A$8:$IA$39,MATCH(JB$21,Input!$A$6:$IA$6,0),FALSE),0)*IF(JB$110&gt;=MAX($IC$110:JA$110),MIN((JB$110-MAX($IC$110:JA$110)),(JB$110-JA$110)),0)+IF($E145=JB$22,VLOOKUP($C145,Input!$A$8:$IA$39,MATCH(JB$21,Input!$A$6:$IA$6,0),FALSE),0)*IF(JB$109&gt;=MAX($IC$109:JA$109),MIN((JB$109-MAX($IC$109:JA$109)),(JB$109-JA$109)),0)</f>
        <v>0</v>
      </c>
      <c r="JC145" s="1">
        <f>+IF($E145=JC$22,VLOOKUP($C145,Input!$A$8:$IA$39,MATCH(JC$21,Input!$A$6:$IA$6,0),FALSE),0)*IF(JC$110&gt;=MAX($IC$110:JB$110),MIN((JC$110-MAX($IC$110:JB$110)),(JC$110-JB$110)),0)+IF($E145=JC$22,VLOOKUP($C145,Input!$A$8:$IA$39,MATCH(JC$21,Input!$A$6:$IA$6,0),FALSE),0)*IF(JC$109&gt;=MAX($IC$109:JB$109),MIN((JC$109-MAX($IC$109:JB$109)),(JC$109-JB$109)),0)</f>
        <v>0</v>
      </c>
      <c r="JD145" s="1">
        <f>+IF($E145=JD$22,VLOOKUP($C145,Input!$A$8:$IA$39,MATCH(JD$21,Input!$A$6:$IA$6,0),FALSE),0)*IF(JD$110&gt;=MAX($IC$110:JC$110),MIN((JD$110-MAX($IC$110:JC$110)),(JD$110-JC$110)),0)+IF($E145=JD$22,VLOOKUP($C145,Input!$A$8:$IA$39,MATCH(JD$21,Input!$A$6:$IA$6,0),FALSE),0)*IF(JD$109&gt;=MAX($IC$109:JC$109),MIN((JD$109-MAX($IC$109:JC$109)),(JD$109-JC$109)),0)</f>
        <v>0</v>
      </c>
      <c r="JE145" s="1">
        <f>+IF($E145=JE$22,VLOOKUP($C145,Input!$A$8:$IA$39,MATCH(JE$21,Input!$A$6:$IA$6,0),FALSE),0)*IF(JE$110&gt;=MAX($IC$110:JD$110),MIN((JE$110-MAX($IC$110:JD$110)),(JE$110-JD$110)),0)+IF($E145=JE$22,VLOOKUP($C145,Input!$A$8:$IA$39,MATCH(JE$21,Input!$A$6:$IA$6,0),FALSE),0)*IF(JE$109&gt;=MAX($IC$109:JD$109),MIN((JE$109-MAX($IC$109:JD$109)),(JE$109-JD$109)),0)</f>
        <v>0</v>
      </c>
      <c r="JF145" s="1">
        <f>+IF($E145=JF$22,VLOOKUP($C145,Input!$A$8:$IA$39,MATCH(JF$21,Input!$A$6:$IA$6,0),FALSE),0)*IF(JF$110&gt;=MAX($IC$110:JE$110),MIN((JF$110-MAX($IC$110:JE$110)),(JF$110-JE$110)),0)+IF($E145=JF$22,VLOOKUP($C145,Input!$A$8:$IA$39,MATCH(JF$21,Input!$A$6:$IA$6,0),FALSE),0)*IF(JF$109&gt;=MAX($IC$109:JE$109),MIN((JF$109-MAX($IC$109:JE$109)),(JF$109-JE$109)),0)</f>
        <v>0</v>
      </c>
      <c r="JG145" s="1">
        <f>+IF($E145=JG$22,VLOOKUP($C145,Input!$A$8:$IA$39,MATCH(JG$21,Input!$A$6:$IA$6,0),FALSE),0)*IF(JG$110&gt;=MAX($IC$110:JF$110),MIN((JG$110-MAX($IC$110:JF$110)),(JG$110-JF$110)),0)+IF($E145=JG$22,VLOOKUP($C145,Input!$A$8:$IA$39,MATCH(JG$21,Input!$A$6:$IA$6,0),FALSE),0)*IF(JG$109&gt;=MAX($IC$109:JF$109),MIN((JG$109-MAX($IC$109:JF$109)),(JG$109-JF$109)),0)</f>
        <v>0</v>
      </c>
      <c r="JH145" s="1">
        <f>+IF($E145=JH$22,VLOOKUP($C145,Input!$A$8:$IA$39,MATCH(JH$21,Input!$A$6:$IA$6,0),FALSE),0)*IF(JH$110&gt;=MAX($IC$110:JG$110),MIN((JH$110-MAX($IC$110:JG$110)),(JH$110-JG$110)),0)+IF($E145=JH$22,VLOOKUP($C145,Input!$A$8:$IA$39,MATCH(JH$21,Input!$A$6:$IA$6,0),FALSE),0)*IF(JH$109&gt;=MAX($IC$109:JG$109),MIN((JH$109-MAX($IC$109:JG$109)),(JH$109-JG$109)),0)</f>
        <v>0</v>
      </c>
      <c r="JI145" s="1">
        <f>+IF($E145=JI$22,VLOOKUP($C145,Input!$A$8:$IA$39,MATCH(JI$21,Input!$A$6:$IA$6,0),FALSE),0)*IF(JI$110&gt;=MAX($IC$110:JH$110),MIN((JI$110-MAX($IC$110:JH$110)),(JI$110-JH$110)),0)+IF($E145=JI$22,VLOOKUP($C145,Input!$A$8:$IA$39,MATCH(JI$21,Input!$A$6:$IA$6,0),FALSE),0)*IF(JI$109&gt;=MAX($IC$109:JH$109),MIN((JI$109-MAX($IC$109:JH$109)),(JI$109-JH$109)),0)</f>
        <v>0</v>
      </c>
      <c r="JJ145" s="1">
        <f>+IF($E145=JJ$22,VLOOKUP($C145,Input!$A$8:$IA$39,MATCH(JJ$21,Input!$A$6:$IA$6,0),FALSE),0)*IF(JJ$110&gt;=MAX($IC$110:JI$110),MIN((JJ$110-MAX($IC$110:JI$110)),(JJ$110-JI$110)),0)+IF($E145=JJ$22,VLOOKUP($C145,Input!$A$8:$IA$39,MATCH(JJ$21,Input!$A$6:$IA$6,0),FALSE),0)*IF(JJ$109&gt;=MAX($IC$109:JI$109),MIN((JJ$109-MAX($IC$109:JI$109)),(JJ$109-JI$109)),0)</f>
        <v>0</v>
      </c>
      <c r="JK145" s="1">
        <f>+IF($E145=JK$22,VLOOKUP($C145,Input!$A$8:$IA$39,MATCH(JK$21,Input!$A$6:$IA$6,0),FALSE),0)*IF(JK$110&gt;=MAX($IC$110:JJ$110),MIN((JK$110-MAX($IC$110:JJ$110)),(JK$110-JJ$110)),0)+IF($E145=JK$22,VLOOKUP($C145,Input!$A$8:$IA$39,MATCH(JK$21,Input!$A$6:$IA$6,0),FALSE),0)*IF(JK$109&gt;=MAX($IC$109:JJ$109),MIN((JK$109-MAX($IC$109:JJ$109)),(JK$109-JJ$109)),0)</f>
        <v>0</v>
      </c>
      <c r="JL145" s="1">
        <f>+IF($E145=JL$22,VLOOKUP($C145,Input!$A$8:$IA$39,MATCH(JL$21,Input!$A$6:$IA$6,0),FALSE),0)*IF(JL$110&gt;=MAX($IC$110:JK$110),MIN((JL$110-MAX($IC$110:JK$110)),(JL$110-JK$110)),0)+IF($E145=JL$22,VLOOKUP($C145,Input!$A$8:$IA$39,MATCH(JL$21,Input!$A$6:$IA$6,0),FALSE),0)*IF(JL$109&gt;=MAX($IC$109:JK$109),MIN((JL$109-MAX($IC$109:JK$109)),(JL$109-JK$109)),0)</f>
        <v>0</v>
      </c>
      <c r="JN145" t="str">
        <f>+VLOOKUP($C145,Input!$A$8:$GZ$39,MATCH(JN$21,Input!$A$6:$GZ$6,0),FALSE)</f>
        <v>Charger Maintenance ($/kWh)</v>
      </c>
      <c r="JO145" s="1">
        <f>IF($E145+$I145+$D$7&lt;=JO$22,0,IF(JO$22-$D$7&gt;=$E145,VLOOKUP($C145,Input!$A$8:$GZ$39,MATCH(JO$21,Input!$A$6:$GZ$6,0),FALSE),0)*$F145/$G145)*$D145</f>
        <v>0</v>
      </c>
      <c r="JP145" s="1">
        <f>IF($E145+$I145+$D$7&lt;=JP$22,0,IF(JP$22-$D$7&gt;=$E145,VLOOKUP($C145,Input!$A$8:$GZ$39,MATCH(JP$21,Input!$A$6:$GZ$6,0),FALSE),0)*$F145/$G145)*$D145</f>
        <v>0</v>
      </c>
      <c r="JQ145" s="1">
        <f>IF($E145+$I145+$D$7&lt;=JQ$22,0,IF(JQ$22-$D$7&gt;=$E145,VLOOKUP($C145,Input!$A$8:$GZ$39,MATCH(JQ$21,Input!$A$6:$GZ$6,0),FALSE),0)*$F145/$G145)*$D145</f>
        <v>0</v>
      </c>
      <c r="JR145" s="1">
        <f>IF($E145+$I145+$D$7&lt;=JR$22,0,IF(JR$22-$D$7&gt;=$E145,VLOOKUP($C145,Input!$A$8:$GZ$39,MATCH(JR$21,Input!$A$6:$GZ$6,0),FALSE),0)*$F145/$G145)*$D145</f>
        <v>0</v>
      </c>
      <c r="JS145" s="1">
        <f>IF($E145+$I145+$D$7&lt;=JS$22,0,IF(JS$22-$D$7&gt;=$E145,VLOOKUP($C145,Input!$A$8:$GZ$39,MATCH(JS$21,Input!$A$6:$GZ$6,0),FALSE),0)*$F145/$G145)*$D145</f>
        <v>0</v>
      </c>
      <c r="JT145" s="1">
        <f>IF($E145+$I145+$D$7&lt;=JT$22,0,IF(JT$22-$D$7&gt;=$E145,VLOOKUP($C145,Input!$A$8:$GZ$39,MATCH(JT$21,Input!$A$6:$GZ$6,0),FALSE),0)*$F145/$G145)*$D145</f>
        <v>0</v>
      </c>
      <c r="JU145" s="1">
        <f>IF($E145+$I145+$D$7&lt;=JU$22,0,IF(JU$22-$D$7&gt;=$E145,VLOOKUP($C145,Input!$A$8:$GZ$39,MATCH(JU$21,Input!$A$6:$GZ$6,0),FALSE),0)*$F145/$G145)*$D145</f>
        <v>0</v>
      </c>
      <c r="JV145" s="1">
        <f>IF($E145+$I145+$D$7&lt;=JV$22,0,IF(JV$22-$D$7&gt;=$E145,VLOOKUP($C145,Input!$A$8:$GZ$39,MATCH(JV$21,Input!$A$6:$GZ$6,0),FALSE),0)*$F145/$G145)*$D145</f>
        <v>0</v>
      </c>
      <c r="JW145" s="1">
        <f>IF($E145+$I145+$D$7&lt;=JW$22,0,IF(JW$22-$D$7&gt;=$E145,VLOOKUP($C145,Input!$A$8:$GZ$39,MATCH(JW$21,Input!$A$6:$GZ$6,0),FALSE),0)*$F145/$G145)*$D145</f>
        <v>0</v>
      </c>
      <c r="JX145" s="1">
        <f>IF($E145+$I145+$D$7&lt;=JX$22,0,IF(JX$22-$D$7&gt;=$E145,VLOOKUP($C145,Input!$A$8:$GZ$39,MATCH(JX$21,Input!$A$6:$GZ$6,0),FALSE),0)*$F145/$G145)*$D145</f>
        <v>0</v>
      </c>
      <c r="JY145" s="1">
        <f>IF($E145+$I145+$D$7&lt;=JY$22,0,IF(JY$22-$D$7&gt;=$E145,VLOOKUP($C145,Input!$A$8:$GZ$39,MATCH(JY$21,Input!$A$6:$GZ$6,0),FALSE),0)*$F145/$G145)*$D145</f>
        <v>0</v>
      </c>
      <c r="JZ145" s="1">
        <f>IF($E145+$I145+$D$7&lt;=JZ$22,0,IF(JZ$22-$D$7&gt;=$E145,VLOOKUP($C145,Input!$A$8:$GZ$39,MATCH(JZ$21,Input!$A$6:$GZ$6,0),FALSE),0)*$F145/$G145)*$D145</f>
        <v>0</v>
      </c>
      <c r="KA145" s="1">
        <f>IF($E145+$I145+$D$7&lt;=KA$22,0,IF(KA$22-$D$7&gt;=$E145,VLOOKUP($C145,Input!$A$8:$GZ$39,MATCH(KA$21,Input!$A$6:$GZ$6,0),FALSE),0)*$F145/$G145)*$D145</f>
        <v>0</v>
      </c>
      <c r="KB145" s="1">
        <f>IF($E145+$I145+$D$7&lt;=KB$22,0,IF(KB$22-$D$7&gt;=$E145,VLOOKUP($C145,Input!$A$8:$GZ$39,MATCH(KB$21,Input!$A$6:$GZ$6,0),FALSE),0)*$F145/$G145)*$D145</f>
        <v>0</v>
      </c>
      <c r="KC145" s="1">
        <f>IF($E145+$I145+$D$7&lt;=KC$22,0,IF(KC$22-$D$7&gt;=$E145,VLOOKUP($C145,Input!$A$8:$GZ$39,MATCH(KC$21,Input!$A$6:$GZ$6,0),FALSE),0)*$F145/$G145)*$D145</f>
        <v>0</v>
      </c>
      <c r="KD145" s="1">
        <f>IF($E145+$I145+$D$7&lt;=KD$22,0,IF(KD$22-$D$7&gt;=$E145,VLOOKUP($C145,Input!$A$8:$GZ$39,MATCH(KD$21,Input!$A$6:$GZ$6,0),FALSE),0)*$F145/$G145)*$D145</f>
        <v>0</v>
      </c>
      <c r="KE145" s="1">
        <f>IF($E145+$I145+$D$7&lt;=KE$22,0,IF(KE$22-$D$7&gt;=$E145,VLOOKUP($C145,Input!$A$8:$GZ$39,MATCH(KE$21,Input!$A$6:$GZ$6,0),FALSE),0)*$F145/$G145)*$D145</f>
        <v>0</v>
      </c>
      <c r="KF145" s="1">
        <f>IF($E145+$I145+$D$7&lt;=KF$22,0,IF(KF$22-$D$7&gt;=$E145,VLOOKUP($C145,Input!$A$8:$GZ$39,MATCH(KF$21,Input!$A$6:$GZ$6,0),FALSE),0)*$F145/$G145)*$D145</f>
        <v>0</v>
      </c>
      <c r="KG145" s="1">
        <f>IF($E145+$I145+$D$7&lt;=KG$22,0,IF(KG$22-$D$7&gt;=$E145,VLOOKUP($C145,Input!$A$8:$GZ$39,MATCH(KG$21,Input!$A$6:$GZ$6,0),FALSE),0)*$F145/$G145)*$D145</f>
        <v>0</v>
      </c>
      <c r="KH145" s="1">
        <f>IF($E145+$I145+$D$7&lt;=KH$22,0,IF(KH$22-$D$7&gt;=$E145,VLOOKUP($C145,Input!$A$8:$GZ$39,MATCH(KH$21,Input!$A$6:$GZ$6,0),FALSE),0)*$F145/$G145)*$D145</f>
        <v>0</v>
      </c>
      <c r="KI145" s="1">
        <f>IF($E145+$I145+$D$7&lt;=KI$22,0,IF(KI$22-$D$7&gt;=$E145,VLOOKUP($C145,Input!$A$8:$GZ$39,MATCH(KI$21,Input!$A$6:$GZ$6,0),FALSE),0)*$F145/$G145)*$D145</f>
        <v>0</v>
      </c>
      <c r="KJ145" s="1">
        <f>IF($E145+$I145+$D$7&lt;=KJ$22,0,IF(KJ$22-$D$7&gt;=$E145,VLOOKUP($C145,Input!$A$8:$GZ$39,MATCH(KJ$21,Input!$A$6:$GZ$6,0),FALSE),0)*$F145/$G145)*$D145</f>
        <v>0</v>
      </c>
      <c r="KK145" s="1">
        <f>IF($E145+$I145+$D$7&lt;=KK$22,0,IF(KK$22-$D$7&gt;=$E145,VLOOKUP($C145,Input!$A$8:$GZ$39,MATCH(KK$21,Input!$A$6:$GZ$6,0),FALSE),0)*$F145/$G145)*$D145</f>
        <v>0</v>
      </c>
      <c r="KL145" s="1">
        <f>IF($E145+$I145+$D$7&lt;=KL$22,0,IF(KL$22-$D$7&gt;=$E145,VLOOKUP($C145,Input!$A$8:$GZ$39,MATCH(KL$21,Input!$A$6:$GZ$6,0),FALSE),0)*$F145/$G145)*$D145</f>
        <v>0</v>
      </c>
      <c r="KM145" s="1">
        <f>IF($E145+$I145+$D$7&lt;=KM$22,0,IF(KM$22-$D$7&gt;=$E145,VLOOKUP($C145,Input!$A$8:$GZ$39,MATCH(KM$21,Input!$A$6:$GZ$6,0),FALSE),0)*$F145/$G145)*$D145</f>
        <v>0</v>
      </c>
      <c r="KN145" s="1">
        <f>IF($E145+$I145+$D$7&lt;=KN$22,0,IF(KN$22-$D$7&gt;=$E145,VLOOKUP($C145,Input!$A$8:$GZ$39,MATCH(KN$21,Input!$A$6:$GZ$6,0),FALSE),0)*$F145/$G145)*$D145</f>
        <v>0</v>
      </c>
      <c r="KO145" s="1">
        <f>IF($E145+$I145+$D$7&lt;=KO$22,0,IF(KO$22-$D$7&gt;=$E145,VLOOKUP($C145,Input!$A$8:$GZ$39,MATCH(KO$21,Input!$A$6:$GZ$6,0),FALSE),0)*$F145/$G145)*$D145</f>
        <v>0</v>
      </c>
      <c r="KP145" s="1">
        <f>IF($E145+$I145+$D$7&lt;=KP$22,0,IF(KP$22-$D$7&gt;=$E145,VLOOKUP($C145,Input!$A$8:$GZ$39,MATCH(KP$21,Input!$A$6:$GZ$6,0),FALSE),0)*$F145/$G145)*$D145</f>
        <v>0</v>
      </c>
      <c r="KQ145" s="1">
        <f>IF($E145+$I145+$D$7&lt;=KQ$22,0,IF(KQ$22-$D$7&gt;=$E145,VLOOKUP($C145,Input!$A$8:$GZ$39,MATCH(KQ$21,Input!$A$6:$GZ$6,0),FALSE),0)*$F145/$G145)*$D145</f>
        <v>0</v>
      </c>
      <c r="KR145" s="1">
        <f>IF($E145+$I145+$D$7&lt;=KR$22,0,IF(KR$22-$D$7&gt;=$E145,VLOOKUP($C145,Input!$A$8:$GZ$39,MATCH(KR$21,Input!$A$6:$GZ$6,0),FALSE),0)*$F145/$G145)*$D145</f>
        <v>0</v>
      </c>
      <c r="KS145" s="1">
        <f>IF($E145+$I145+$D$7&lt;=KS$22,0,IF(KS$22-$D$7&gt;=$E145,VLOOKUP($C145,Input!$A$8:$GZ$39,MATCH(KS$21,Input!$A$6:$GZ$6,0),FALSE),0)*$F145/$G145)*$D145</f>
        <v>0</v>
      </c>
      <c r="KT145" s="1">
        <f>IF($E145+$I145+$D$7&lt;=KT$22,0,IF(KT$22-$D$7&gt;=$E145,VLOOKUP($C145,Input!$A$8:$GZ$39,MATCH(KT$21,Input!$A$6:$GZ$6,0),FALSE),0)*$F145/$G145)*$D145</f>
        <v>0</v>
      </c>
      <c r="KU145" s="1">
        <f>IF($E145+$I145+$D$7&lt;=KU$22,0,IF(KU$22-$D$7&gt;=$E145,VLOOKUP($C145,Input!$A$8:$GZ$39,MATCH(KU$21,Input!$A$6:$GZ$6,0),FALSE),0)*$F145/$G145)*$D145</f>
        <v>0</v>
      </c>
      <c r="KV145" s="1">
        <f>IF($E145+$I145+$D$7&lt;=KV$22,0,IF(KV$22-$D$7&gt;=$E145,VLOOKUP($C145,Input!$A$8:$GZ$39,MATCH(KV$21,Input!$A$6:$GZ$6,0),FALSE),0)*$F145/$G145)*$D145</f>
        <v>0</v>
      </c>
      <c r="KW145" s="1">
        <f>IF($E145+$I145+$D$7&lt;=KW$22,0,IF(KW$22-$D$7&gt;=$E145,VLOOKUP($C145,Input!$A$8:$GZ$39,MATCH(KW$21,Input!$A$6:$GZ$6,0),FALSE),0)*$F145/$G145)*$D145</f>
        <v>0</v>
      </c>
      <c r="KY145" t="str">
        <f>VLOOKUP($C145,Input!$A$8:$HV$39,MATCH(KY$21,Input!$A$6:$HV$6,0),FALSE)</f>
        <v>$/kWh from "Main Tab" selection for depot charging and it is scaled to EIA cost projections</v>
      </c>
      <c r="KZ145" s="1">
        <f>IF($E145+$I145+$D$7&lt;=KZ$22,0,IF(KZ$22-$D$7&gt;=$E145,VLOOKUP($C145,Input!$A$8:$HV$39,MATCH(KZ$21,Input!$A$6:$HV$6,0),FALSE)/$G145*$F145,0))*$D145</f>
        <v>0</v>
      </c>
      <c r="LA145" s="1">
        <f>IF($E145+$I145+$D$7&lt;=LA$22,0,IF(LA$22-$D$7&gt;=$E145,VLOOKUP($C145,Input!$A$8:$HV$39,MATCH(LA$21,Input!$A$6:$HV$6,0),FALSE)/$G145*$F145,0))*$D145</f>
        <v>0</v>
      </c>
      <c r="LB145" s="1">
        <f>IF($E145+$I145+$D$7&lt;=LB$22,0,IF(LB$22-$D$7&gt;=$E145,VLOOKUP($C145,Input!$A$8:$HV$39,MATCH(LB$21,Input!$A$6:$HV$6,0),FALSE)/$G145*$F145,0))*$D145</f>
        <v>0</v>
      </c>
      <c r="LC145" s="1">
        <f>IF($E145+$I145+$D$7&lt;=LC$22,0,IF(LC$22-$D$7&gt;=$E145,VLOOKUP($C145,Input!$A$8:$HV$39,MATCH(LC$21,Input!$A$6:$HV$6,0),FALSE)/$G145*$F145,0))*$D145</f>
        <v>0</v>
      </c>
      <c r="LD145" s="1">
        <f>IF($E145+$I145+$D$7&lt;=LD$22,0,IF(LD$22-$D$7&gt;=$E145,VLOOKUP($C145,Input!$A$8:$HV$39,MATCH(LD$21,Input!$A$6:$HV$6,0),FALSE)/$G145*$F145,0))*$D145</f>
        <v>0</v>
      </c>
      <c r="LE145" s="1">
        <f>IF($E145+$I145+$D$7&lt;=LE$22,0,IF(LE$22-$D$7&gt;=$E145,VLOOKUP($C145,Input!$A$8:$HV$39,MATCH(LE$21,Input!$A$6:$HV$6,0),FALSE)/$G145*$F145,0))*$D145</f>
        <v>0</v>
      </c>
      <c r="LF145" s="1">
        <f>IF($E145+$I145+$D$7&lt;=LF$22,0,IF(LF$22-$D$7&gt;=$E145,VLOOKUP($C145,Input!$A$8:$HV$39,MATCH(LF$21,Input!$A$6:$HV$6,0),FALSE)/$G145*$F145,0))*$D145</f>
        <v>0</v>
      </c>
      <c r="LG145" s="1">
        <f>IF($E145+$I145+$D$7&lt;=LG$22,0,IF(LG$22-$D$7&gt;=$E145,VLOOKUP($C145,Input!$A$8:$HV$39,MATCH(LG$21,Input!$A$6:$HV$6,0),FALSE)/$G145*$F145,0))*$D145</f>
        <v>0</v>
      </c>
      <c r="LH145" s="1">
        <f>IF($E145+$I145+$D$7&lt;=LH$22,0,IF(LH$22-$D$7&gt;=$E145,VLOOKUP($C145,Input!$A$8:$HV$39,MATCH(LH$21,Input!$A$6:$HV$6,0),FALSE)/$G145*$F145,0))*$D145</f>
        <v>0</v>
      </c>
      <c r="LI145" s="1">
        <f>IF($E145+$I145+$D$7&lt;=LI$22,0,IF(LI$22-$D$7&gt;=$E145,VLOOKUP($C145,Input!$A$8:$HV$39,MATCH(LI$21,Input!$A$6:$HV$6,0),FALSE)/$G145*$F145,0))*$D145</f>
        <v>0</v>
      </c>
      <c r="LJ145" s="1">
        <f>IF($E145+$I145+$D$7&lt;=LJ$22,0,IF(LJ$22-$D$7&gt;=$E145,VLOOKUP($C145,Input!$A$8:$HV$39,MATCH(LJ$21,Input!$A$6:$HV$6,0),FALSE)/$G145*$F145,0))*$D145</f>
        <v>0</v>
      </c>
      <c r="LK145" s="1">
        <f>IF($E145+$I145+$D$7&lt;=LK$22,0,IF(LK$22-$D$7&gt;=$E145,VLOOKUP($C145,Input!$A$8:$HV$39,MATCH(LK$21,Input!$A$6:$HV$6,0),FALSE)/$G145*$F145,0))*$D145</f>
        <v>0</v>
      </c>
      <c r="LL145" s="1">
        <f>IF($E145+$I145+$D$7&lt;=LL$22,0,IF(LL$22-$D$7&gt;=$E145,VLOOKUP($C145,Input!$A$8:$HV$39,MATCH(LL$21,Input!$A$6:$HV$6,0),FALSE)/$G145*$F145,0))*$D145</f>
        <v>0</v>
      </c>
      <c r="LM145" s="1">
        <f>IF($E145+$I145+$D$7&lt;=LM$22,0,IF(LM$22-$D$7&gt;=$E145,VLOOKUP($C145,Input!$A$8:$HV$39,MATCH(LM$21,Input!$A$6:$HV$6,0),FALSE)/$G145*$F145,0))*$D145</f>
        <v>0</v>
      </c>
      <c r="LN145" s="1">
        <f>IF($E145+$I145+$D$7&lt;=LN$22,0,IF(LN$22-$D$7&gt;=$E145,VLOOKUP($C145,Input!$A$8:$HV$39,MATCH(LN$21,Input!$A$6:$HV$6,0),FALSE)/$G145*$F145,0))*$D145</f>
        <v>0</v>
      </c>
      <c r="LO145" s="1">
        <f>IF($E145+$I145+$D$7&lt;=LO$22,0,IF(LO$22-$D$7&gt;=$E145,VLOOKUP($C145,Input!$A$8:$HV$39,MATCH(LO$21,Input!$A$6:$HV$6,0),FALSE)/$G145*$F145,0))*$D145</f>
        <v>0</v>
      </c>
      <c r="LP145" s="1">
        <f>IF($E145+$I145+$D$7&lt;=LP$22,0,IF(LP$22-$D$7&gt;=$E145,VLOOKUP($C145,Input!$A$8:$HV$39,MATCH(LP$21,Input!$A$6:$HV$6,0),FALSE)/$G145*$F145,0))*$D145</f>
        <v>0</v>
      </c>
      <c r="LQ145" s="1">
        <f>IF($E145+$I145+$D$7&lt;=LQ$22,0,IF(LQ$22-$D$7&gt;=$E145,VLOOKUP($C145,Input!$A$8:$HV$39,MATCH(LQ$21,Input!$A$6:$HV$6,0),FALSE)/$G145*$F145,0))*$D145</f>
        <v>0</v>
      </c>
      <c r="LR145" s="1">
        <f>IF($E145+$I145+$D$7&lt;=LR$22,0,IF(LR$22-$D$7&gt;=$E145,VLOOKUP($C145,Input!$A$8:$HV$39,MATCH(LR$21,Input!$A$6:$HV$6,0),FALSE)/$G145*$F145,0))*$D145</f>
        <v>0</v>
      </c>
      <c r="LS145" s="1">
        <f>IF($E145+$I145+$D$7&lt;=LS$22,0,IF(LS$22-$D$7&gt;=$E145,VLOOKUP($C145,Input!$A$8:$HV$39,MATCH(LS$21,Input!$A$6:$HV$6,0),FALSE)/$G145*$F145,0))*$D145</f>
        <v>0</v>
      </c>
      <c r="LT145" s="1">
        <f>IF($E145+$I145+$D$7&lt;=LT$22,0,IF(LT$22-$D$7&gt;=$E145,VLOOKUP($C145,Input!$A$8:$HV$39,MATCH(LT$21,Input!$A$6:$HV$6,0),FALSE)/$G145*$F145,0))*$D145</f>
        <v>0</v>
      </c>
      <c r="LU145" s="1">
        <f>IF($E145+$I145+$D$7&lt;=LU$22,0,IF(LU$22-$D$7&gt;=$E145,VLOOKUP($C145,Input!$A$8:$HV$39,MATCH(LU$21,Input!$A$6:$HV$6,0),FALSE)/$G145*$F145,0))*$D145</f>
        <v>0</v>
      </c>
      <c r="LV145" s="1">
        <f>IF($E145+$I145+$D$7&lt;=LV$22,0,IF(LV$22-$D$7&gt;=$E145,VLOOKUP($C145,Input!$A$8:$HV$39,MATCH(LV$21,Input!$A$6:$HV$6,0),FALSE)/$G145*$F145,0))*$D145</f>
        <v>0</v>
      </c>
      <c r="LW145" s="1">
        <f>IF($E145+$I145+$D$7&lt;=LW$22,0,IF(LW$22-$D$7&gt;=$E145,VLOOKUP($C145,Input!$A$8:$HV$39,MATCH(LW$21,Input!$A$6:$HV$6,0),FALSE)/$G145*$F145,0))*$D145</f>
        <v>0</v>
      </c>
      <c r="LX145" s="1">
        <f>IF($E145+$I145+$D$7&lt;=LX$22,0,IF(LX$22-$D$7&gt;=$E145,VLOOKUP($C145,Input!$A$8:$HV$39,MATCH(LX$21,Input!$A$6:$HV$6,0),FALSE)/$G145*$F145,0))*$D145</f>
        <v>0</v>
      </c>
      <c r="LY145" s="1">
        <f>IF($E145+$I145+$D$7&lt;=LY$22,0,IF(LY$22-$D$7&gt;=$E145,VLOOKUP($C145,Input!$A$8:$HV$39,MATCH(LY$21,Input!$A$6:$HV$6,0),FALSE)/$G145*$F145,0))*$D145</f>
        <v>0</v>
      </c>
      <c r="LZ145" s="1">
        <f>IF($E145+$I145+$D$7&lt;=LZ$22,0,IF(LZ$22-$D$7&gt;=$E145,VLOOKUP($C145,Input!$A$8:$HV$39,MATCH(LZ$21,Input!$A$6:$HV$6,0),FALSE)/$G145*$F145,0))*$D145</f>
        <v>0</v>
      </c>
      <c r="MA145" s="1">
        <f>IF($E145+$I145+$D$7&lt;=MA$22,0,IF(MA$22-$D$7&gt;=$E145,VLOOKUP($C145,Input!$A$8:$HV$39,MATCH(MA$21,Input!$A$6:$HV$6,0),FALSE)/$G145*$F145,0))*$D145</f>
        <v>0</v>
      </c>
      <c r="MB145" s="1">
        <f>IF($E145+$I145+$D$7&lt;=MB$22,0,IF(MB$22-$D$7&gt;=$E145,VLOOKUP($C145,Input!$A$8:$HV$39,MATCH(MB$21,Input!$A$6:$HV$6,0),FALSE)/$G145*$F145,0))*$D145</f>
        <v>0</v>
      </c>
      <c r="MC145" s="1">
        <f>IF($E145+$I145+$D$7&lt;=MC$22,0,IF(MC$22-$D$7&gt;=$E145,VLOOKUP($C145,Input!$A$8:$HV$39,MATCH(MC$21,Input!$A$6:$HV$6,0),FALSE)/$G145*$F145,0))*$D145</f>
        <v>0</v>
      </c>
      <c r="MD145" s="1">
        <f>IF($E145+$I145+$D$7&lt;=MD$22,0,IF(MD$22-$D$7&gt;=$E145,VLOOKUP($C145,Input!$A$8:$HV$39,MATCH(MD$21,Input!$A$6:$HV$6,0),FALSE)/$G145*$F145,0))*$D145</f>
        <v>2408839.3228353905</v>
      </c>
      <c r="ME145" s="1">
        <f>IF($E145+$I145+$D$7&lt;=ME$22,0,IF(ME$22-$D$7&gt;=$E145,VLOOKUP($C145,Input!$A$8:$HV$39,MATCH(ME$21,Input!$A$6:$HV$6,0),FALSE)/$G145*$F145,0))*$D145</f>
        <v>2405839.9102008874</v>
      </c>
      <c r="MF145" s="1">
        <f>IF($E145+$I145+$D$7&lt;=MF$22,0,IF(MF$22-$D$7&gt;=$E145,VLOOKUP($C145,Input!$A$8:$HV$39,MATCH(MF$21,Input!$A$6:$HV$6,0),FALSE)/$G145*$F145,0))*$D145</f>
        <v>2403557.3404242001</v>
      </c>
      <c r="MG145" s="1">
        <f>IF($E145+$I145+$D$7&lt;=MG$22,0,IF(MG$22-$D$7&gt;=$E145,VLOOKUP($C145,Input!$A$8:$HV$39,MATCH(MG$21,Input!$A$6:$HV$6,0),FALSE)/$G145*$F145,0))*$D145</f>
        <v>2390563.3876716378</v>
      </c>
      <c r="MH145" s="1">
        <f>IF($E145+$I145+$D$7&lt;=MH$22,0,IF(MH$22-$D$7&gt;=$E145,VLOOKUP($C145,Input!$A$8:$HV$39,MATCH(MH$21,Input!$A$6:$HV$6,0),FALSE)/$G145*$F145,0))*$D145</f>
        <v>2379022.7954903063</v>
      </c>
      <c r="MI145" s="1">
        <f>IF($E145+$I145+$D$7&lt;=MI$22,0,IF(MI$22-$D$7&gt;=$E145,VLOOKUP($C145,Input!$A$8:$HV$39,MATCH(MI$21,Input!$A$6:$HV$6,0),FALSE)/$G145*$F145,0))*$D145</f>
        <v>2371318.1315880292</v>
      </c>
      <c r="MJ145" s="1">
        <f>IF($E145+$I145+$D$7&lt;=MJ$22,0,IF(MJ$22-$D$7&gt;=$E145,VLOOKUP($C145,Input!$A$8:$HV$39,MATCH(MJ$21,Input!$A$6:$HV$6,0),FALSE)/$G145*$F145,0))*$D145</f>
        <v>2358239.8921361095</v>
      </c>
      <c r="MK145" s="1">
        <f>IF($E145+$I145+$D$7&lt;=MK$22,0,IF(MK$22-$D$7&gt;=$E145,VLOOKUP($C145,Input!$A$8:$HV$39,MATCH(MK$21,Input!$A$6:$HV$6,0),FALSE)/$G145*$F145,0))*$D145</f>
        <v>2349585.9164511058</v>
      </c>
      <c r="ML145" s="1">
        <f>IF($E145+$I145+$D$7&lt;=ML$22,0,IF(ML$22-$D$7&gt;=$E145,VLOOKUP($C145,Input!$A$8:$HV$39,MATCH(ML$21,Input!$A$6:$HV$6,0),FALSE)/$G145*$F145,0))*$D145</f>
        <v>2339421.6568262405</v>
      </c>
      <c r="MM145" s="1">
        <f>IF($E145+$I145+$D$7&lt;=MM$22,0,IF(MM$22-$D$7&gt;=$E145,VLOOKUP($C145,Input!$A$8:$HV$39,MATCH(MM$21,Input!$A$6:$HV$6,0),FALSE)/$G145*$F145,0))*$D145</f>
        <v>2328698.4307334018</v>
      </c>
      <c r="MN145" s="1">
        <f>IF($E145+$I145+$D$7&lt;=MN$22,0,IF(MN$22-$D$7&gt;=$E145,VLOOKUP($C145,Input!$A$8:$HV$39,MATCH(MN$21,Input!$A$6:$HV$6,0),FALSE)/$G145*$F145,0))*$D145</f>
        <v>2317994.9272506684</v>
      </c>
      <c r="MO145" s="1">
        <f>IF($E145+$I145+$D$7&lt;=MO$22,0,IF(MO$22-$D$7&gt;=$E145,VLOOKUP($C145,Input!$A$8:$HV$39,MATCH(MO$21,Input!$A$6:$HV$6,0),FALSE)/$G145*$F145,0))*$D145</f>
        <v>2309691.4696241794</v>
      </c>
      <c r="MP145" s="1">
        <f>IF($E145+$I145+$D$7&lt;=MP$22,0,IF(MP$22-$D$7&gt;=$E145,VLOOKUP($C145,Input!$A$8:$HV$39,MATCH(MP$21,Input!$A$6:$HV$6,0),FALSE)/$G145*$F145,0))*$D145</f>
        <v>2302935.2101690555</v>
      </c>
      <c r="MQ145" s="1">
        <f>IF($E145+$I145+$D$7&lt;=MQ$22,0,IF(MQ$22-$D$7&gt;=$E145,VLOOKUP($C145,Input!$A$8:$HV$39,MATCH(MQ$21,Input!$A$6:$HV$6,0),FALSE)/$G145*$F145,0))*$D145</f>
        <v>2293710.3293901081</v>
      </c>
      <c r="MR145" s="1">
        <f>IF($E145+$I145+$D$7&lt;=MR$22,0,IF(MR$22-$D$7&gt;=$E145,VLOOKUP($C145,Input!$A$8:$HV$39,MATCH(MR$21,Input!$A$6:$HV$6,0),FALSE)/$G145*$F145,0))*$D145</f>
        <v>0</v>
      </c>
      <c r="MS145" s="1">
        <f>IF($E145+$I145+$D$7&lt;=MS$22,0,IF(MS$22-$D$7&gt;=$E145,VLOOKUP($C145,Input!$A$8:$HV$39,MATCH(MS$21,Input!$A$6:$HV$6,0),FALSE)/$G145*$F145,0))*$D145</f>
        <v>0</v>
      </c>
      <c r="MT145" s="1">
        <f>IF($E145+$I145+$D$7&lt;=MT$22,0,IF(MT$22-$D$7&gt;=$E145,VLOOKUP($C145,Input!$A$8:$HV$39,MATCH(MT$21,Input!$A$6:$HV$6,0),FALSE)/$G145*$F145,0))*$D145</f>
        <v>0</v>
      </c>
      <c r="MU145" s="1">
        <f>IF($E145+$I145+$D$7&lt;=MU$22,0,IF(MU$22-$D$7&gt;=$E145,VLOOKUP($C145,Input!$A$8:$HV$39,MATCH(MU$21,Input!$A$6:$HV$6,0),FALSE)/$G145*$F145,0))*$D145</f>
        <v>0</v>
      </c>
      <c r="MV145" s="1">
        <f>IF($E145+$I145+$D$7&lt;=MV$22,0,IF(MV$22-$D$7&gt;=$E145,VLOOKUP($C145,Input!$A$8:$HV$39,MATCH(MV$21,Input!$A$6:$HV$6,0),FALSE)/$G145*$F145,0))*$D145</f>
        <v>0</v>
      </c>
      <c r="MW145" s="1">
        <f>IF($E145+$I145+$D$7&lt;=MW$22,0,IF(MW$22-$D$7&gt;=$E145,VLOOKUP($C145,Input!$A$8:$HV$39,MATCH(MW$21,Input!$A$6:$HV$6,0),FALSE)/$G145*$F145,0))*$D145</f>
        <v>0</v>
      </c>
      <c r="MX145" s="1">
        <f>IF($E145+$I145+$D$7&lt;=MX$22,0,IF(MX$22-$D$7&gt;=$E145,VLOOKUP($C145,Input!$A$8:$HV$39,MATCH(MX$21,Input!$A$6:$HV$6,0),FALSE)/$G145*$F145,0))*$D145</f>
        <v>0</v>
      </c>
      <c r="MZ145" t="str">
        <f>VLOOKUP($C145,Input!$A$8:$HV$39,MATCH(MZ$21,Input!$A$6:$HV$6,0),FALSE)</f>
        <v>Electricity LCFS Credit ($/kWh)</v>
      </c>
      <c r="NA145" s="1">
        <f>IF($E145+$I145+$D$7&lt;=NA$22,0,IF(NA$22-$D$7&gt;=$E145,-VLOOKUP($C145,Input!$A$8:$HV$39,MATCH(NA$21,Input!$A$6:$HV$6,0),FALSE)/$G145*$F145,0))*$D145*$G$4/100</f>
        <v>0</v>
      </c>
      <c r="NB145" s="1">
        <f>IF($E145+$I145+$D$7&lt;=NB$22,0,IF(NB$22-$D$7&gt;=$E145,-VLOOKUP($C145,Input!$A$8:$HV$39,MATCH(NB$21,Input!$A$6:$HV$6,0),FALSE)/$G145*$F145,0))*$D145*$G$4/100</f>
        <v>0</v>
      </c>
      <c r="NC145" s="1">
        <f>IF($E145+$I145+$D$7&lt;=NC$22,0,IF(NC$22-$D$7&gt;=$E145,-VLOOKUP($C145,Input!$A$8:$HV$39,MATCH(NC$21,Input!$A$6:$HV$6,0),FALSE)/$G145*$F145,0))*$D145*$G$4/100</f>
        <v>0</v>
      </c>
      <c r="ND145" s="1">
        <f>IF($E145+$I145+$D$7&lt;=ND$22,0,IF(ND$22-$D$7&gt;=$E145,-VLOOKUP($C145,Input!$A$8:$HV$39,MATCH(ND$21,Input!$A$6:$HV$6,0),FALSE)/$G145*$F145,0))*$D145*$G$4/100</f>
        <v>0</v>
      </c>
      <c r="NE145" s="1">
        <f>IF($E145+$I145+$D$7&lt;=NE$22,0,IF(NE$22-$D$7&gt;=$E145,-VLOOKUP($C145,Input!$A$8:$HV$39,MATCH(NE$21,Input!$A$6:$HV$6,0),FALSE)/$G145*$F145,0))*$D145*$G$4/100</f>
        <v>0</v>
      </c>
      <c r="NF145" s="1">
        <f>IF($E145+$I145+$D$7&lt;=NF$22,0,IF(NF$22-$D$7&gt;=$E145,-VLOOKUP($C145,Input!$A$8:$HV$39,MATCH(NF$21,Input!$A$6:$HV$6,0),FALSE)/$G145*$F145,0))*$D145*$G$4/100</f>
        <v>0</v>
      </c>
      <c r="NG145" s="1">
        <f>IF($E145+$I145+$D$7&lt;=NG$22,0,IF(NG$22-$D$7&gt;=$E145,-VLOOKUP($C145,Input!$A$8:$HV$39,MATCH(NG$21,Input!$A$6:$HV$6,0),FALSE)/$G145*$F145,0))*$D145*$G$4/100</f>
        <v>0</v>
      </c>
      <c r="NH145" s="1">
        <f>IF($E145+$I145+$D$7&lt;=NH$22,0,IF(NH$22-$D$7&gt;=$E145,-VLOOKUP($C145,Input!$A$8:$HV$39,MATCH(NH$21,Input!$A$6:$HV$6,0),FALSE)/$G145*$F145,0))*$D145*$G$4/100</f>
        <v>0</v>
      </c>
      <c r="NI145" s="1">
        <f>IF($E145+$I145+$D$7&lt;=NI$22,0,IF(NI$22-$D$7&gt;=$E145,-VLOOKUP($C145,Input!$A$8:$HV$39,MATCH(NI$21,Input!$A$6:$HV$6,0),FALSE)/$G145*$F145,0))*$D145*$G$4/100</f>
        <v>0</v>
      </c>
      <c r="NJ145" s="1">
        <f>IF($E145+$I145+$D$7&lt;=NJ$22,0,IF(NJ$22-$D$7&gt;=$E145,-VLOOKUP($C145,Input!$A$8:$HV$39,MATCH(NJ$21,Input!$A$6:$HV$6,0),FALSE)/$G145*$F145,0))*$D145*$G$4/100</f>
        <v>0</v>
      </c>
      <c r="NK145" s="1">
        <f>IF($E145+$I145+$D$7&lt;=NK$22,0,IF(NK$22-$D$7&gt;=$E145,-VLOOKUP($C145,Input!$A$8:$HV$39,MATCH(NK$21,Input!$A$6:$HV$6,0),FALSE)/$G145*$F145,0))*$D145*$G$4/100</f>
        <v>0</v>
      </c>
      <c r="NL145" s="1">
        <f>IF($E145+$I145+$D$7&lt;=NL$22,0,IF(NL$22-$D$7&gt;=$E145,-VLOOKUP($C145,Input!$A$8:$HV$39,MATCH(NL$21,Input!$A$6:$HV$6,0),FALSE)/$G145*$F145,0))*$D145*$G$4/100</f>
        <v>0</v>
      </c>
      <c r="NM145" s="1">
        <f>IF($E145+$I145+$D$7&lt;=NM$22,0,IF(NM$22-$D$7&gt;=$E145,-VLOOKUP($C145,Input!$A$8:$HV$39,MATCH(NM$21,Input!$A$6:$HV$6,0),FALSE)/$G145*$F145,0))*$D145*$G$4/100</f>
        <v>0</v>
      </c>
      <c r="NN145" s="1">
        <f>IF($E145+$I145+$D$7&lt;=NN$22,0,IF(NN$22-$D$7&gt;=$E145,-VLOOKUP($C145,Input!$A$8:$HV$39,MATCH(NN$21,Input!$A$6:$HV$6,0),FALSE)/$G145*$F145,0))*$D145*$G$4/100</f>
        <v>0</v>
      </c>
      <c r="NO145" s="1">
        <f>IF($E145+$I145+$D$7&lt;=NO$22,0,IF(NO$22-$D$7&gt;=$E145,-VLOOKUP($C145,Input!$A$8:$HV$39,MATCH(NO$21,Input!$A$6:$HV$6,0),FALSE)/$G145*$F145,0))*$D145*$G$4/100</f>
        <v>-1985584.6483200002</v>
      </c>
      <c r="NP145" s="1">
        <f>IF($E145+$I145+$D$7&lt;=NP$22,0,IF(NP$22-$D$7&gt;=$E145,-VLOOKUP($C145,Input!$A$8:$HV$39,MATCH(NP$21,Input!$A$6:$HV$6,0),FALSE)/$G145*$F145,0))*$D145*$G$4/100</f>
        <v>-1985584.6483200002</v>
      </c>
      <c r="NQ145" s="1">
        <f>IF($E145+$I145+$D$7&lt;=NQ$22,0,IF(NQ$22-$D$7&gt;=$E145,-VLOOKUP($C145,Input!$A$8:$HV$39,MATCH(NQ$21,Input!$A$6:$HV$6,0),FALSE)/$G145*$F145,0))*$D145*$G$4/100</f>
        <v>-1985584.6483200002</v>
      </c>
      <c r="NR145" s="1">
        <f>IF($E145+$I145+$D$7&lt;=NR$22,0,IF(NR$22-$D$7&gt;=$E145,-VLOOKUP($C145,Input!$A$8:$HV$39,MATCH(NR$21,Input!$A$6:$HV$6,0),FALSE)/$G145*$F145,0))*$D145*$G$4/100</f>
        <v>-1985584.6483200002</v>
      </c>
      <c r="NS145" s="1">
        <f>IF($E145+$I145+$D$7&lt;=NS$22,0,IF(NS$22-$D$7&gt;=$E145,-VLOOKUP($C145,Input!$A$8:$HV$39,MATCH(NS$21,Input!$A$6:$HV$6,0),FALSE)/$G145*$F145,0))*$D145*$G$4/100</f>
        <v>-1985584.6483200002</v>
      </c>
      <c r="NT145" s="1">
        <f>IF($E145+$I145+$D$7&lt;=NT$22,0,IF(NT$22-$D$7&gt;=$E145,-VLOOKUP($C145,Input!$A$8:$HV$39,MATCH(NT$21,Input!$A$6:$HV$6,0),FALSE)/$G145*$F145,0))*$D145*$G$4/100</f>
        <v>-1985584.6483200002</v>
      </c>
      <c r="NU145" s="1">
        <f>IF($E145+$I145+$D$7&lt;=NU$22,0,IF(NU$22-$D$7&gt;=$E145,-VLOOKUP($C145,Input!$A$8:$HV$39,MATCH(NU$21,Input!$A$6:$HV$6,0),FALSE)/$G145*$F145,0))*$D145*$G$4/100</f>
        <v>-1985584.6483200002</v>
      </c>
      <c r="NV145" s="1">
        <f>IF($E145+$I145+$D$7&lt;=NV$22,0,IF(NV$22-$D$7&gt;=$E145,-VLOOKUP($C145,Input!$A$8:$HV$39,MATCH(NV$21,Input!$A$6:$HV$6,0),FALSE)/$G145*$F145,0))*$D145*$G$4/100</f>
        <v>-1985584.6483200002</v>
      </c>
      <c r="NW145" s="1">
        <f>IF($E145+$I145+$D$7&lt;=NW$22,0,IF(NW$22-$D$7&gt;=$E145,-VLOOKUP($C145,Input!$A$8:$HV$39,MATCH(NW$21,Input!$A$6:$HV$6,0),FALSE)/$G145*$F145,0))*$D145*$G$4/100</f>
        <v>-1985584.6483200002</v>
      </c>
      <c r="NX145" s="1">
        <f>IF($E145+$I145+$D$7&lt;=NX$22,0,IF(NX$22-$D$7&gt;=$E145,-VLOOKUP($C145,Input!$A$8:$HV$39,MATCH(NX$21,Input!$A$6:$HV$6,0),FALSE)/$G145*$F145,0))*$D145*$G$4/100</f>
        <v>-1985584.6483200002</v>
      </c>
      <c r="NY145" s="1">
        <f>IF($E145+$I145+$D$7&lt;=NY$22,0,IF(NY$22-$D$7&gt;=$E145,-VLOOKUP($C145,Input!$A$8:$HV$39,MATCH(NY$21,Input!$A$6:$HV$6,0),FALSE)/$G145*$F145,0))*$D145*$G$4/100</f>
        <v>-1985584.6483200002</v>
      </c>
      <c r="NZ145" s="1">
        <f>IF($E145+$I145+$D$7&lt;=NZ$22,0,IF(NZ$22-$D$7&gt;=$E145,-VLOOKUP($C145,Input!$A$8:$HV$39,MATCH(NZ$21,Input!$A$6:$HV$6,0),FALSE)/$G145*$F145,0))*$D145*$G$4/100</f>
        <v>-1985584.6483200002</v>
      </c>
      <c r="OA145" s="1">
        <f>IF($E145+$I145+$D$7&lt;=OA$22,0,IF(OA$22-$D$7&gt;=$E145,-VLOOKUP($C145,Input!$A$8:$HV$39,MATCH(OA$21,Input!$A$6:$HV$6,0),FALSE)/$G145*$F145,0))*$D145*$G$4/100</f>
        <v>-1985584.6483200002</v>
      </c>
      <c r="OB145" s="1">
        <f>IF($E145+$I145+$D$7&lt;=OB$22,0,IF(OB$22-$D$7&gt;=$E145,-VLOOKUP($C145,Input!$A$8:$HV$39,MATCH(OB$21,Input!$A$6:$HV$6,0),FALSE)/$G145*$F145,0))*$D145*$G$4/100</f>
        <v>-1985584.6483200002</v>
      </c>
      <c r="OC145" s="1">
        <f>IF($E145+$I145+$D$7&lt;=OC$22,0,IF(OC$22-$D$7&gt;=$E145,-VLOOKUP($C145,Input!$A$8:$HV$39,MATCH(OC$21,Input!$A$6:$HV$6,0),FALSE)/$G145*$F145,0))*$D145*$G$4/100</f>
        <v>0</v>
      </c>
      <c r="OD145" s="1">
        <f>IF($E145+$I145+$D$7&lt;=OD$22,0,IF(OD$22-$D$7&gt;=$E145,-VLOOKUP($C145,Input!$A$8:$HV$39,MATCH(OD$21,Input!$A$6:$HV$6,0),FALSE)/$G145*$F145,0))*$D145*$G$4/100</f>
        <v>0</v>
      </c>
      <c r="OE145" s="1">
        <f>IF($E145+$I145+$D$7&lt;=OE$22,0,IF(OE$22-$D$7&gt;=$E145,-VLOOKUP($C145,Input!$A$8:$HV$39,MATCH(OE$21,Input!$A$6:$HV$6,0),FALSE)/$G145*$F145,0))*$D145*$G$4/100</f>
        <v>0</v>
      </c>
      <c r="OF145" s="1">
        <f>IF($E145+$I145+$D$7&lt;=OF$22,0,IF(OF$22-$D$7&gt;=$E145,-VLOOKUP($C145,Input!$A$8:$HV$39,MATCH(OF$21,Input!$A$6:$HV$6,0),FALSE)/$G145*$F145,0))*$D145*$G$4/100</f>
        <v>0</v>
      </c>
      <c r="OG145" s="1">
        <f>IF($E145+$I145+$D$7&lt;=OG$22,0,IF(OG$22-$D$7&gt;=$E145,-VLOOKUP($C145,Input!$A$8:$HV$39,MATCH(OG$21,Input!$A$6:$HV$6,0),FALSE)/$G145*$F145,0))*$D145*$G$4/100</f>
        <v>0</v>
      </c>
      <c r="OH145" s="1">
        <f>IF($E145+$I145+$D$7&lt;=OH$22,0,IF(OH$22-$D$7&gt;=$E145,-VLOOKUP($C145,Input!$A$8:$HV$39,MATCH(OH$21,Input!$A$6:$HV$6,0),FALSE)/$G145*$F145,0))*$D145*$G$4/100</f>
        <v>0</v>
      </c>
      <c r="OI145" s="1">
        <f>IF($E145+$I145+$D$7&lt;=OI$22,0,IF(OI$22-$D$7&gt;=$E145,-VLOOKUP($C145,Input!$A$8:$HV$39,MATCH(OI$21,Input!$A$6:$HV$6,0),FALSE)/$G145*$F145,0))*$D145*$G$4/100</f>
        <v>0</v>
      </c>
      <c r="OK145" t="str">
        <f>VLOOKUP($C145,Input!$A$8:$HW$39,MATCH(OK$21,Input!$A$6:$HW$6,0),FALSE)</f>
        <v>Charger Inspection Maint ($/year)</v>
      </c>
      <c r="OL145" s="1">
        <f>IF($E145+$I145+$D$7&lt;=OL$22,0,IF(OL$22-$D$7&gt;=$E145,IF(COUNTIF($KZ145:LP145,"&gt;0")&gt;0,VLOOKUP($C145,Input!$A$8:$HV$21,MATCH($OK$21+COUNTIF($KZ145:LP145,"&gt;0"),Input!$A$6:$HV$6,0),FALSE),0),0))*$D145</f>
        <v>0</v>
      </c>
      <c r="OM145" s="1">
        <f>IF($E145+$I145+$D$7&lt;=OM$22,0,IF(OM$22-$D$7&gt;=$E145,IF(COUNTIF($KZ145:LQ145,"&gt;0")&gt;0,VLOOKUP($C145,Input!$A$8:$HV$21,MATCH($OK$21+COUNTIF($KZ145:LQ145,"&gt;0"),Input!$A$6:$HV$6,0),FALSE),0),0))*$D145</f>
        <v>0</v>
      </c>
      <c r="ON145" s="1">
        <f>IF($E145+$I145+$D$7&lt;=ON$22,0,IF(ON$22-$D$7&gt;=$E145,IF(COUNTIF($KZ145:LR145,"&gt;0")&gt;0,VLOOKUP($C145,Input!$A$8:$HV$21,MATCH($OK$21+COUNTIF($KZ145:LR145,"&gt;0"),Input!$A$6:$HV$6,0),FALSE),0),0))*$D145</f>
        <v>0</v>
      </c>
      <c r="OO145" s="1">
        <f>IF($E145+$I145+$D$7&lt;=OO$22,0,IF(OO$22-$D$7&gt;=$E145,IF(COUNTIF($KZ145:LS145,"&gt;0")&gt;0,VLOOKUP($C145,Input!$A$8:$HV$21,MATCH($OK$21+COUNTIF($KZ145:LS145,"&gt;0"),Input!$A$6:$HV$6,0),FALSE),0),0))*$D145</f>
        <v>0</v>
      </c>
      <c r="OP145" s="1">
        <f>IF($E145+$I145+$D$7&lt;=OP$22,0,IF(OP$22-$D$7&gt;=$E145,IF(COUNTIF($KZ145:LT145,"&gt;0")&gt;0,VLOOKUP($C145,Input!$A$8:$HV$21,MATCH($OK$21+COUNTIF($KZ145:LT145,"&gt;0"),Input!$A$6:$HV$6,0),FALSE),0),0))*$D145</f>
        <v>0</v>
      </c>
      <c r="OQ145" s="1">
        <f>IF($E145+$I145+$D$7&lt;=OQ$22,0,IF(OQ$22-$D$7&gt;=$E145,IF(COUNTIF($KZ145:LU145,"&gt;0")&gt;0,VLOOKUP($C145,Input!$A$8:$HV$21,MATCH($OK$21+COUNTIF($KZ145:LU145,"&gt;0"),Input!$A$6:$HV$6,0),FALSE),0),0))*$D145</f>
        <v>0</v>
      </c>
      <c r="OR145" s="1">
        <f>IF($E145+$I145+$D$7&lt;=OR$22,0,IF(OR$22-$D$7&gt;=$E145,IF(COUNTIF($KZ145:LV145,"&gt;0")&gt;0,VLOOKUP($C145,Input!$A$8:$HV$21,MATCH($OK$21+COUNTIF($KZ145:LV145,"&gt;0"),Input!$A$6:$HV$6,0),FALSE),0),0))*$D145</f>
        <v>0</v>
      </c>
      <c r="OS145" s="1">
        <f>IF($E145+$I145+$D$7&lt;=OS$22,0,IF(OS$22-$D$7&gt;=$E145,IF(COUNTIF($KZ145:LW145,"&gt;0")&gt;0,VLOOKUP($C145,Input!$A$8:$HV$21,MATCH($OK$21+COUNTIF($KZ145:LW145,"&gt;0"),Input!$A$6:$HV$6,0),FALSE),0),0))*$D145</f>
        <v>0</v>
      </c>
      <c r="OT145" s="1">
        <f>IF($E145+$I145+$D$7&lt;=OT$22,0,IF(OT$22-$D$7&gt;=$E145,IF(COUNTIF($KZ145:LX145,"&gt;0")&gt;0,VLOOKUP($C145,Input!$A$8:$HV$21,MATCH($OK$21+COUNTIF($KZ145:LX145,"&gt;0"),Input!$A$6:$HV$6,0),FALSE),0),0))*$D145</f>
        <v>0</v>
      </c>
      <c r="OU145" s="1">
        <f>IF($E145+$I145+$D$7&lt;=OU$22,0,IF(OU$22-$D$7&gt;=$E145,IF(COUNTIF($KZ145:LY145,"&gt;0")&gt;0,VLOOKUP($C145,Input!$A$8:$HV$21,MATCH($OK$21+COUNTIF($KZ145:LY145,"&gt;0"),Input!$A$6:$HV$6,0),FALSE),0),0))*$D145</f>
        <v>0</v>
      </c>
      <c r="OV145" s="1">
        <f>IF($E145+$I145+$D$7&lt;=OV$22,0,IF(OV$22-$D$7&gt;=$E145,IF(COUNTIF($KZ145:LZ145,"&gt;0")&gt;0,VLOOKUP($C145,Input!$A$8:$HV$21,MATCH($OK$21+COUNTIF($KZ145:LZ145,"&gt;0"),Input!$A$6:$HV$6,0),FALSE),0),0))*$D145</f>
        <v>0</v>
      </c>
      <c r="OW145" s="1">
        <f>IF($E145+$I145+$D$7&lt;=OW$22,0,IF(OW$22-$D$7&gt;=$E145,IF(COUNTIF($KZ145:MA145,"&gt;0")&gt;0,VLOOKUP($C145,Input!$A$8:$HV$21,MATCH($OK$21+COUNTIF($KZ145:MA145,"&gt;0"),Input!$A$6:$HV$6,0),FALSE),0),0))*$D145</f>
        <v>0</v>
      </c>
      <c r="OX145" s="1">
        <f>IF($E145+$I145+$D$7&lt;=OX$22,0,IF(OX$22-$D$7&gt;=$E145,IF(COUNTIF($KZ145:MB145,"&gt;0")&gt;0,VLOOKUP($C145,Input!$A$8:$HV$21,MATCH($OK$21+COUNTIF($KZ145:MB145,"&gt;0"),Input!$A$6:$HV$6,0),FALSE),0),0))*$D145</f>
        <v>0</v>
      </c>
      <c r="OY145" s="1">
        <f>IF($E145+$I145+$D$7&lt;=OY$22,0,IF(OY$22-$D$7&gt;=$E145,IF(COUNTIF($KZ145:MC145,"&gt;0")&gt;0,VLOOKUP($C145,Input!$A$8:$HV$21,MATCH($OK$21+COUNTIF($KZ145:MC145,"&gt;0"),Input!$A$6:$HV$6,0),FALSE),0),0))*$D145</f>
        <v>0</v>
      </c>
      <c r="OZ145" s="1">
        <f>IF($E145+$I145+$D$7&lt;=OZ$22,0,IF(OZ$22-$D$7&gt;=$E145,IF(COUNTIF($KZ145:MD145,"&gt;0")&gt;0,VLOOKUP($C145,Input!$A$8:$HV$21,MATCH($OK$21+COUNTIF($KZ145:MD145,"&gt;0"),Input!$A$6:$HV$6,0),FALSE),0),0))*$D145</f>
        <v>117000</v>
      </c>
      <c r="PA145" s="1">
        <f>IF($E145+$I145+$D$7&lt;=PA$22,0,IF(PA$22-$D$7&gt;=$E145,IF(COUNTIF($KZ145:ME145,"&gt;0")&gt;0,VLOOKUP($C145,Input!$A$8:$HV$21,MATCH($OK$21+COUNTIF($KZ145:ME145,"&gt;0"),Input!$A$6:$HV$6,0),FALSE),0),0))*$D145</f>
        <v>117000</v>
      </c>
      <c r="PB145" s="1">
        <f>IF($E145+$I145+$D$7&lt;=PB$22,0,IF(PB$22-$D$7&gt;=$E145,IF(COUNTIF($KZ145:MF145,"&gt;0")&gt;0,VLOOKUP($C145,Input!$A$8:$HV$21,MATCH($OK$21+COUNTIF($KZ145:MF145,"&gt;0"),Input!$A$6:$HV$6,0),FALSE),0),0))*$D145</f>
        <v>117000</v>
      </c>
      <c r="PC145" s="1">
        <f>IF($E145+$I145+$D$7&lt;=PC$22,0,IF(PC$22-$D$7&gt;=$E145,IF(COUNTIF($KZ145:MG145,"&gt;0")&gt;0,VLOOKUP($C145,Input!$A$8:$HV$21,MATCH($OK$21+COUNTIF($KZ145:MG145,"&gt;0"),Input!$A$6:$HV$6,0),FALSE),0),0))*$D145</f>
        <v>117000</v>
      </c>
      <c r="PD145" s="1">
        <f>IF($E145+$I145+$D$7&lt;=PD$22,0,IF(PD$22-$D$7&gt;=$E145,IF(COUNTIF($KZ145:MH145,"&gt;0")&gt;0,VLOOKUP($C145,Input!$A$8:$HV$21,MATCH($OK$21+COUNTIF($KZ145:MH145,"&gt;0"),Input!$A$6:$HV$6,0),FALSE),0),0))*$D145</f>
        <v>117000</v>
      </c>
      <c r="PE145" s="1">
        <f>IF($E145+$I145+$D$7&lt;=PE$22,0,IF(PE$22-$D$7&gt;=$E145,IF(COUNTIF($KZ145:MI145,"&gt;0")&gt;0,VLOOKUP($C145,Input!$A$8:$HV$21,MATCH($OK$21+COUNTIF($KZ145:MI145,"&gt;0"),Input!$A$6:$HV$6,0),FALSE),0),0))*$D145</f>
        <v>117000</v>
      </c>
      <c r="PF145" s="1">
        <f>IF($E145+$I145+$D$7&lt;=PF$22,0,IF(PF$22-$D$7&gt;=$E145,IF(COUNTIF($KZ145:MJ145,"&gt;0")&gt;0,VLOOKUP($C145,Input!$A$8:$HV$21,MATCH($OK$21+COUNTIF($KZ145:MJ145,"&gt;0"),Input!$A$6:$HV$6,0),FALSE),0),0))*$D145</f>
        <v>117000</v>
      </c>
      <c r="PG145" s="1">
        <f>IF($E145+$I145+$D$7&lt;=PG$22,0,IF(PG$22-$D$7&gt;=$E145,IF(COUNTIF($KZ145:MK145,"&gt;0")&gt;0,VLOOKUP($C145,Input!$A$8:$HV$21,MATCH($OK$21+COUNTIF($KZ145:MK145,"&gt;0"),Input!$A$6:$HV$6,0),FALSE),0),0))*$D145</f>
        <v>117000</v>
      </c>
      <c r="PH145" s="1">
        <f>IF($E145+$I145+$D$7&lt;=PH$22,0,IF(PH$22-$D$7&gt;=$E145,IF(COUNTIF($KZ145:ML145,"&gt;0")&gt;0,VLOOKUP($C145,Input!$A$8:$HV$21,MATCH($OK$21+COUNTIF($KZ145:ML145,"&gt;0"),Input!$A$6:$HV$6,0),FALSE),0),0))*$D145</f>
        <v>117000</v>
      </c>
      <c r="PI145" s="1">
        <f>IF($E145+$I145+$D$7&lt;=PI$22,0,IF(PI$22-$D$7&gt;=$E145,IF(COUNTIF($KZ145:MM145,"&gt;0")&gt;0,VLOOKUP($C145,Input!$A$8:$HV$21,MATCH($OK$21+COUNTIF($KZ145:MM145,"&gt;0"),Input!$A$6:$HV$6,0),FALSE),0),0))*$D145</f>
        <v>117000</v>
      </c>
      <c r="PJ145" s="1">
        <f>IF($E145+$I145+$D$7&lt;=PJ$22,0,IF(PJ$22-$D$7&gt;=$E145,IF(COUNTIF($KZ145:MN145,"&gt;0")&gt;0,VLOOKUP($C145,Input!$A$8:$HV$21,MATCH($OK$21+COUNTIF($KZ145:MN145,"&gt;0"),Input!$A$6:$HV$6,0),FALSE),0),0))*$D145</f>
        <v>117000</v>
      </c>
      <c r="PK145" s="1">
        <f>IF($E145+$I145+$D$7&lt;=PK$22,0,IF(PK$22-$D$7&gt;=$E145,IF(COUNTIF($KZ145:MO145,"&gt;0")&gt;0,VLOOKUP($C145,Input!$A$8:$HV$21,MATCH($OK$21+COUNTIF($KZ145:MO145,"&gt;0"),Input!$A$6:$HV$6,0),FALSE),0),0))*$D145</f>
        <v>117000</v>
      </c>
      <c r="PL145" s="1">
        <f>IF($E145+$I145+$D$7&lt;=PL$22,0,IF(PL$22-$D$7&gt;=$E145,IF(COUNTIF($KZ145:MP145,"&gt;0")&gt;0,VLOOKUP($C145,Input!$A$8:$HV$21,MATCH($OK$21+COUNTIF($KZ145:MP145,"&gt;0"),Input!$A$6:$HV$6,0),FALSE),0),0))*$D145</f>
        <v>117000</v>
      </c>
      <c r="PM145" s="1">
        <f>IF($E145+$I145+$D$7&lt;=PM$22,0,IF(PM$22-$D$7&gt;=$E145,IF(COUNTIF($KZ145:MQ145,"&gt;0")&gt;0,VLOOKUP($C145,Input!$A$8:$HV$21,MATCH($OK$21+COUNTIF($KZ145:MQ145,"&gt;0"),Input!$A$6:$HV$6,0),FALSE),0),0))*$D145</f>
        <v>117000</v>
      </c>
      <c r="PN145" s="1">
        <f>IF($E145+$I145+$D$7&lt;=PN$22,0,IF(PN$22-$D$7&gt;=$E145,IF(COUNTIF($KZ145:MR145,"&gt;0")&gt;0,VLOOKUP($C145,Input!$A$8:$HV$21,MATCH($OK$21+COUNTIF($KZ145:MR145,"&gt;0"),Input!$A$6:$HV$6,0),FALSE),0),0))*$D145</f>
        <v>0</v>
      </c>
      <c r="PO145" s="1">
        <f>IF($E145+$I145+$D$7&lt;=PO$22,0,IF(PO$22-$D$7&gt;=$E145,IF(COUNTIF($KZ145:MS145,"&gt;0")&gt;0,VLOOKUP($C145,Input!$A$8:$HV$21,MATCH($OK$21+COUNTIF($KZ145:MS145,"&gt;0"),Input!$A$6:$HV$6,0),FALSE),0),0))*$D145</f>
        <v>0</v>
      </c>
      <c r="PP145" s="1">
        <f>IF($E145+$I145+$D$7&lt;=PP$22,0,IF(PP$22-$D$7&gt;=$E145,IF(COUNTIF($KZ145:MT145,"&gt;0")&gt;0,VLOOKUP($C145,Input!$A$8:$HV$21,MATCH($OK$21+COUNTIF($KZ145:MT145,"&gt;0"),Input!$A$6:$HV$6,0),FALSE),0),0))*$D145</f>
        <v>0</v>
      </c>
      <c r="PQ145" s="1">
        <f>IF($E145+$I145+$D$7&lt;=PQ$22,0,IF(PQ$22-$D$7&gt;=$E145,IF(COUNTIF($KZ145:MU145,"&gt;0")&gt;0,VLOOKUP($C145,Input!$A$8:$HV$21,MATCH($OK$21+COUNTIF($KZ145:MU145,"&gt;0"),Input!$A$6:$HV$6,0),FALSE),0),0))*$D145</f>
        <v>0</v>
      </c>
      <c r="PR145" s="1">
        <f>IF($E145+$I145+$D$7&lt;=PR$22,0,IF(PR$22-$D$7&gt;=$E145,IF(COUNTIF($KZ145:MV145,"&gt;0")&gt;0,VLOOKUP($C145,Input!$A$8:$HV$21,MATCH($OK$21+COUNTIF($KZ145:MV145,"&gt;0"),Input!$A$6:$HV$6,0),FALSE),0),0))*$D145</f>
        <v>0</v>
      </c>
      <c r="PS145" s="1">
        <f>IF($E145+$I145+$D$7&lt;=PS$22,0,IF(PS$22-$D$7&gt;=$E145,IF(COUNTIF($KZ145:MW145,"&gt;0")&gt;0,VLOOKUP($C145,Input!$A$8:$HV$21,MATCH($OK$21+COUNTIF($KZ145:MW145,"&gt;0"),Input!$A$6:$HV$6,0),FALSE),0),0))*$D145</f>
        <v>0</v>
      </c>
      <c r="PT145" s="1">
        <f>IF($E145+$I145+$D$7&lt;=PT$22,0,IF(PT$22-$D$7&gt;=$E145,IF(COUNTIF($KZ145:MX145,"&gt;0")&gt;0,VLOOKUP($C145,Input!$A$8:$HV$21,MATCH($OK$21+COUNTIF($KZ145:MX145,"&gt;0"),Input!$A$6:$HV$6,0),FALSE),0),0))*$D145</f>
        <v>0</v>
      </c>
      <c r="PV145" s="1" t="str">
        <f t="shared" si="871"/>
        <v>2030 MY All In - 40' Proterra 550 kWh {234 Buses}</v>
      </c>
      <c r="PW145" s="1">
        <f t="shared" si="951"/>
        <v>0</v>
      </c>
      <c r="PX145" s="1">
        <f t="shared" si="952"/>
        <v>0</v>
      </c>
      <c r="PY145" s="1">
        <f t="shared" si="953"/>
        <v>0</v>
      </c>
      <c r="PZ145" s="1">
        <f t="shared" si="954"/>
        <v>0</v>
      </c>
      <c r="QA145" s="1">
        <f t="shared" si="955"/>
        <v>0</v>
      </c>
      <c r="QB145" s="1">
        <f t="shared" si="956"/>
        <v>0</v>
      </c>
      <c r="QC145" s="1">
        <f t="shared" si="957"/>
        <v>0</v>
      </c>
      <c r="QD145" s="1">
        <f t="shared" si="958"/>
        <v>0</v>
      </c>
      <c r="QE145" s="1">
        <f t="shared" si="959"/>
        <v>0</v>
      </c>
      <c r="QF145" s="1">
        <f t="shared" si="960"/>
        <v>0</v>
      </c>
      <c r="QG145" s="1">
        <f t="shared" si="961"/>
        <v>0</v>
      </c>
      <c r="QH145" s="1">
        <f t="shared" si="962"/>
        <v>0</v>
      </c>
      <c r="QI145" s="1">
        <f t="shared" si="963"/>
        <v>0</v>
      </c>
      <c r="QJ145" s="1">
        <f t="shared" si="964"/>
        <v>0</v>
      </c>
      <c r="QK145" s="1">
        <f t="shared" si="965"/>
        <v>221891789.49905214</v>
      </c>
      <c r="QL145" s="1">
        <f t="shared" si="966"/>
        <v>6153255.2618808877</v>
      </c>
      <c r="QM145" s="1">
        <f t="shared" si="967"/>
        <v>6150972.6921041999</v>
      </c>
      <c r="QN145" s="1">
        <f t="shared" si="968"/>
        <v>6137978.7393516377</v>
      </c>
      <c r="QO145" s="1">
        <f t="shared" si="969"/>
        <v>6126438.1471703053</v>
      </c>
      <c r="QP145" s="1">
        <f t="shared" si="970"/>
        <v>6118733.4832680281</v>
      </c>
      <c r="QQ145" s="1">
        <f t="shared" si="971"/>
        <v>35355655.243816115</v>
      </c>
      <c r="QR145" s="1">
        <f t="shared" si="972"/>
        <v>6097001.2681311052</v>
      </c>
      <c r="QS145" s="1">
        <f t="shared" si="973"/>
        <v>6086837.0085062403</v>
      </c>
      <c r="QT145" s="1">
        <f t="shared" si="974"/>
        <v>6076113.7824134007</v>
      </c>
      <c r="QU145" s="1">
        <f t="shared" si="975"/>
        <v>6065410.2789306678</v>
      </c>
      <c r="QV145" s="1">
        <f t="shared" si="976"/>
        <v>6057106.8213041797</v>
      </c>
      <c r="QW145" s="1">
        <f t="shared" si="977"/>
        <v>6050350.5618490558</v>
      </c>
      <c r="QX145" s="1">
        <f t="shared" si="978"/>
        <v>6041125.681070108</v>
      </c>
      <c r="QY145" s="1">
        <f t="shared" si="979"/>
        <v>0</v>
      </c>
      <c r="QZ145" s="1">
        <f t="shared" si="980"/>
        <v>0</v>
      </c>
      <c r="RA145" s="1">
        <f t="shared" si="981"/>
        <v>0</v>
      </c>
      <c r="RB145" s="1">
        <f t="shared" si="982"/>
        <v>0</v>
      </c>
      <c r="RC145" s="1">
        <f t="shared" si="983"/>
        <v>0</v>
      </c>
      <c r="RD145" s="1">
        <f t="shared" si="984"/>
        <v>0</v>
      </c>
      <c r="RE145" s="1">
        <f t="shared" si="985"/>
        <v>0</v>
      </c>
      <c r="RF145" s="1">
        <f t="shared" si="986"/>
        <v>330408768.46884805</v>
      </c>
      <c r="RG145" s="1">
        <f t="shared" si="987"/>
        <v>205791130.47105029</v>
      </c>
      <c r="RH145" s="72"/>
      <c r="RI145" s="91"/>
    </row>
    <row r="146" spans="1:477" x14ac:dyDescent="0.25">
      <c r="A146" s="89"/>
      <c r="B146" s="148">
        <v>1</v>
      </c>
      <c r="C146" s="111" t="s">
        <v>79</v>
      </c>
      <c r="D146" s="85">
        <f t="shared" si="913"/>
        <v>234</v>
      </c>
      <c r="E146" s="83">
        <f t="shared" si="988"/>
        <v>2031</v>
      </c>
      <c r="F146" s="68">
        <f t="shared" si="870"/>
        <v>40000</v>
      </c>
      <c r="G146" s="69">
        <f>VLOOKUP($C146,Input!$A$8:$HV$39,MATCH(G$21,Input!$A$6:$HV$6,0),FALSE)</f>
        <v>0.47619047619047616</v>
      </c>
      <c r="H146" s="123">
        <f>VLOOKUP($C146,Input!$A$8:$HV$39,MATCH(H$21,Input!$A$6:$HV$6,0),FALSE)</f>
        <v>0</v>
      </c>
      <c r="I146" s="70">
        <f>VLOOKUP($C146,Input!$A$8:$HV$39,MATCH(I$21,Input!$A$6:$HV$6,0),FALSE)</f>
        <v>14</v>
      </c>
      <c r="J146" s="1">
        <f>+IF($E146=J$22,VLOOKUP($C146,Input!$A$8:$AN$39,MATCH(J$21,Input!$A$6:$AN$6,0),FALSE)+$H146,0)*$D146</f>
        <v>0</v>
      </c>
      <c r="K146" s="1">
        <f>+IF($E146=K$22,VLOOKUP($C146,Input!$A$8:$AN$39,MATCH(K$21,Input!$A$6:$AN$6,0),FALSE)+$H146,0)*$D146</f>
        <v>0</v>
      </c>
      <c r="L146" s="1">
        <f>+IF($E146=L$22,VLOOKUP($C146,Input!$A$8:$AN$39,MATCH(L$21,Input!$A$6:$AN$6,0),FALSE)+$H146,0)*$D146</f>
        <v>0</v>
      </c>
      <c r="M146" s="1">
        <f>+IF($E146=M$22,VLOOKUP($C146,Input!$A$8:$AN$39,MATCH(M$21,Input!$A$6:$AN$6,0),FALSE)+$H146,0)*$D146</f>
        <v>0</v>
      </c>
      <c r="N146" s="1">
        <f>+IF($E146=N$22,VLOOKUP($C146,Input!$A$8:$AN$39,MATCH(N$21,Input!$A$6:$AN$6,0),FALSE)+$H146,0)*$D146</f>
        <v>0</v>
      </c>
      <c r="O146" s="1">
        <f>+IF($E146=O$22,VLOOKUP($C146,Input!$A$8:$AN$39,MATCH(O$21,Input!$A$6:$AN$6,0),FALSE)+$H146,0)*$D146</f>
        <v>0</v>
      </c>
      <c r="P146" s="1">
        <f>+IF($E146=P$22,VLOOKUP($C146,Input!$A$8:$AN$39,MATCH(P$21,Input!$A$6:$AN$6,0),FALSE)+$H146,0)*$D146</f>
        <v>0</v>
      </c>
      <c r="Q146" s="1">
        <f>+IF($E146=Q$22,VLOOKUP($C146,Input!$A$8:$AN$39,MATCH(Q$21,Input!$A$6:$AN$6,0),FALSE)+$H146,0)*$D146</f>
        <v>0</v>
      </c>
      <c r="R146" s="1">
        <f>+IF($E146=R$22,VLOOKUP($C146,Input!$A$8:$AN$39,MATCH(R$21,Input!$A$6:$AN$6,0),FALSE)+$H146,0)*$D146</f>
        <v>0</v>
      </c>
      <c r="S146" s="1">
        <f>+IF($E146=S$22,VLOOKUP($C146,Input!$A$8:$AN$39,MATCH(S$21,Input!$A$6:$AN$6,0),FALSE)+$H146,0)*$D146</f>
        <v>0</v>
      </c>
      <c r="T146" s="1">
        <f>+IF($E146=T$22,VLOOKUP($C146,Input!$A$8:$AN$39,MATCH(T$21,Input!$A$6:$AN$6,0),FALSE)+$H146,0)*$D146</f>
        <v>0</v>
      </c>
      <c r="U146" s="1">
        <f>+IF($E146=U$22,VLOOKUP($C146,Input!$A$8:$AN$39,MATCH(U$21,Input!$A$6:$AN$6,0),FALSE)+$H146,0)*$D146</f>
        <v>0</v>
      </c>
      <c r="V146" s="1">
        <f>+IF($E146=V$22,VLOOKUP($C146,Input!$A$8:$AN$39,MATCH(V$21,Input!$A$6:$AN$6,0),FALSE)+$H146,0)*$D146</f>
        <v>0</v>
      </c>
      <c r="W146" s="1">
        <f>+IF($E146=W$22,VLOOKUP($C146,Input!$A$8:$AN$39,MATCH(W$21,Input!$A$6:$AN$6,0),FALSE)+$H146,0)*$D146</f>
        <v>0</v>
      </c>
      <c r="X146" s="1">
        <f>+IF($E146=X$22,VLOOKUP($C146,Input!$A$8:$AN$39,MATCH(X$21,Input!$A$6:$AN$6,0),FALSE)+$H146,0)*$D146</f>
        <v>0</v>
      </c>
      <c r="Y146" s="1">
        <f>+IF($E146=Y$22,VLOOKUP($C146,Input!$A$8:$AN$39,MATCH(Y$21,Input!$A$6:$AN$6,0),FALSE)+$H146,0)*$D146</f>
        <v>189007720.78600633</v>
      </c>
      <c r="Z146" s="1">
        <f>+IF($E146=Z$22,VLOOKUP($C146,Input!$A$8:$AN$39,MATCH(Z$21,Input!$A$6:$AN$6,0),FALSE)+$H146,0)*$D146</f>
        <v>0</v>
      </c>
      <c r="AA146" s="1">
        <f>+IF($E146=AA$22,VLOOKUP($C146,Input!$A$8:$AN$39,MATCH(AA$21,Input!$A$6:$AN$6,0),FALSE)+$H146,0)*$D146</f>
        <v>0</v>
      </c>
      <c r="AB146" s="1">
        <f>+IF($E146=AB$22,VLOOKUP($C146,Input!$A$8:$AN$39,MATCH(AB$21,Input!$A$6:$AN$6,0),FALSE)+$H146,0)*$D146</f>
        <v>0</v>
      </c>
      <c r="AC146" s="1">
        <f>+IF($E146=AC$22,VLOOKUP($C146,Input!$A$8:$AN$39,MATCH(AC$21,Input!$A$6:$AN$6,0),FALSE)+$H146,0)*$D146</f>
        <v>0</v>
      </c>
      <c r="AD146" s="1">
        <f>+IF($E146=AD$22,VLOOKUP($C146,Input!$A$8:$AN$39,MATCH(AD$21,Input!$A$6:$AN$6,0),FALSE)+$H146,0)*$D146</f>
        <v>0</v>
      </c>
      <c r="AE146" s="1">
        <f>+IF($E146=AE$22,VLOOKUP($C146,Input!$A$8:$AN$39,MATCH(AE$21,Input!$A$6:$AN$6,0),FALSE)+$H146,0)*$D146</f>
        <v>0</v>
      </c>
      <c r="AF146" s="1">
        <f>+IF($E146=AF$22,VLOOKUP($C146,Input!$A$8:$AN$39,MATCH(AF$21,Input!$A$6:$AN$6,0),FALSE)+$H146,0)*$D146</f>
        <v>0</v>
      </c>
      <c r="AG146" s="1">
        <f>+IF($E146=AG$22,VLOOKUP($C146,Input!$A$8:$AN$39,MATCH(AG$21,Input!$A$6:$AN$6,0),FALSE)+$H146,0)*$D146</f>
        <v>0</v>
      </c>
      <c r="AH146" s="1">
        <f>+IF($E146=AH$22,VLOOKUP($C146,Input!$A$8:$AN$39,MATCH(AH$21,Input!$A$6:$AN$6,0),FALSE)+$H146,0)*$D146</f>
        <v>0</v>
      </c>
      <c r="AI146" s="1">
        <f>+IF($E146=AI$22,VLOOKUP($C146,Input!$A$8:$AN$39,MATCH(AI$21,Input!$A$6:$AN$6,0),FALSE)+$H146,0)*$D146</f>
        <v>0</v>
      </c>
      <c r="AJ146" s="1">
        <f>+IF($E146=AJ$22,VLOOKUP($C146,Input!$A$8:$AN$39,MATCH(AJ$21,Input!$A$6:$AN$6,0),FALSE)+$H146,0)*$D146</f>
        <v>0</v>
      </c>
      <c r="AK146" s="1">
        <f>+IF($E146=AK$22,VLOOKUP($C146,Input!$A$8:$AN$39,MATCH(AK$21,Input!$A$6:$AN$6,0),FALSE)+$H146,0)*$D146</f>
        <v>0</v>
      </c>
      <c r="AL146" s="1">
        <f>+IF($E146=AL$22,VLOOKUP($C146,Input!$A$8:$AN$39,MATCH(AL$21,Input!$A$6:$AN$6,0),FALSE)+$H146,0)*$D146</f>
        <v>0</v>
      </c>
      <c r="AM146" s="1">
        <f>+IF($E146=AM$22,VLOOKUP($C146,Input!$A$8:$AN$39,MATCH(AM$21,Input!$A$6:$AN$6,0),FALSE)+$H146,0)*$D146</f>
        <v>0</v>
      </c>
      <c r="AN146" s="1">
        <f>+IF($E146=AN$22,VLOOKUP($C146,Input!$A$8:$AN$39,MATCH(AN$21,Input!$A$6:$AN$6,0),FALSE)+$H146,0)*$D146</f>
        <v>0</v>
      </c>
      <c r="AO146" s="1">
        <f>+IF($E146=AO$22,VLOOKUP($C146,Input!$A$8:$AN$39,MATCH(AO$21,Input!$A$6:$AN$6,0),FALSE)+$H146,0)*$D146</f>
        <v>0</v>
      </c>
      <c r="AP146" s="1">
        <f>+IF($E146=AP$22,VLOOKUP($C146,Input!$A$8:$AN$39,MATCH(AP$21,Input!$A$6:$AN$6,0),FALSE)+$H146,0)*$D146</f>
        <v>0</v>
      </c>
      <c r="AQ146" s="1">
        <f>+IF($E146=AQ$22,VLOOKUP($C146,Input!$A$8:$AN$39,MATCH(AQ$21,Input!$A$6:$AN$6,0),FALSE)+$H146,0)*$D146</f>
        <v>0</v>
      </c>
      <c r="AR146" s="1">
        <f>+IF($E146=AR$22,VLOOKUP($C146,Input!$A$8:$AN$39,MATCH(AR$21,Input!$A$6:$AN$6,0),FALSE)+$H146,0)*$D146</f>
        <v>0</v>
      </c>
      <c r="AT146" t="str">
        <f>VLOOKUP($C146,Input!$A$8:$HV$39,MATCH(AT$21,Input!$A$6:$HV$6,0),FALSE)</f>
        <v>Parts and administrative cost</v>
      </c>
      <c r="AU146" s="1">
        <f>+IF($E146=AU$22,VLOOKUP($C146,Input!$A$8:$HV$39,MATCH(AU$21,Input!$A$6:$HV$6,0),FALSE),0)*$D146</f>
        <v>0</v>
      </c>
      <c r="AV146" s="1">
        <f>+IF($E146=AV$22,VLOOKUP($C146,Input!$A$8:$HV$39,MATCH(AV$21,Input!$A$6:$HV$6,0),FALSE),0)*$D146</f>
        <v>0</v>
      </c>
      <c r="AW146" s="1">
        <f>+IF($E146=AW$22,VLOOKUP($C146,Input!$A$8:$HV$39,MATCH(AW$21,Input!$A$6:$HV$6,0),FALSE),0)*$D146</f>
        <v>0</v>
      </c>
      <c r="AX146" s="1">
        <f>+IF($E146=AX$22,VLOOKUP($C146,Input!$A$8:$HV$39,MATCH(AX$21,Input!$A$6:$HV$6,0),FALSE),0)*$D146</f>
        <v>0</v>
      </c>
      <c r="AY146" s="1">
        <f>+IF($E146=AY$22,VLOOKUP($C146,Input!$A$8:$HV$39,MATCH(AY$21,Input!$A$6:$HV$6,0),FALSE),0)*$D146</f>
        <v>0</v>
      </c>
      <c r="AZ146" s="1">
        <f>+IF($E146=AZ$22,VLOOKUP($C146,Input!$A$8:$HV$39,MATCH(AZ$21,Input!$A$6:$HV$6,0),FALSE),0)*$D146</f>
        <v>0</v>
      </c>
      <c r="BA146" s="1">
        <f>+IF($E146=BA$22,VLOOKUP($C146,Input!$A$8:$HV$39,MATCH(BA$21,Input!$A$6:$HV$6,0),FALSE),0)*$D146</f>
        <v>0</v>
      </c>
      <c r="BB146" s="1">
        <f>+IF($E146=BB$22,VLOOKUP($C146,Input!$A$8:$HV$39,MATCH(BB$21,Input!$A$6:$HV$6,0),FALSE),0)*$D146</f>
        <v>0</v>
      </c>
      <c r="BC146" s="1">
        <f>+IF($E146=BC$22,VLOOKUP($C146,Input!$A$8:$HV$39,MATCH(BC$21,Input!$A$6:$HV$6,0),FALSE),0)*$D146</f>
        <v>0</v>
      </c>
      <c r="BD146" s="1">
        <f>+IF($E146=BD$22,VLOOKUP($C146,Input!$A$8:$HV$39,MATCH(BD$21,Input!$A$6:$HV$6,0),FALSE),0)*$D146</f>
        <v>0</v>
      </c>
      <c r="BE146" s="1">
        <f>+IF($E146=BE$22,VLOOKUP($C146,Input!$A$8:$HV$39,MATCH(BE$21,Input!$A$6:$HV$6,0),FALSE),0)*$D146</f>
        <v>0</v>
      </c>
      <c r="BF146" s="1">
        <f>+IF($E146=BF$22,VLOOKUP($C146,Input!$A$8:$HV$39,MATCH(BF$21,Input!$A$6:$HV$6,0),FALSE),0)*$D146</f>
        <v>0</v>
      </c>
      <c r="BG146" s="1">
        <f>+IF($E146=BG$22,VLOOKUP($C146,Input!$A$8:$HV$39,MATCH(BG$21,Input!$A$6:$HV$6,0),FALSE),0)*$D146</f>
        <v>0</v>
      </c>
      <c r="BH146" s="1">
        <f>+IF($E146=BH$22,VLOOKUP($C146,Input!$A$8:$HV$39,MATCH(BH$21,Input!$A$6:$HV$6,0),FALSE),0)*$D146</f>
        <v>0</v>
      </c>
      <c r="BI146" s="1">
        <f>+IF($E146=BI$22,VLOOKUP($C146,Input!$A$8:$HV$39,MATCH(BI$21,Input!$A$6:$HV$6,0),FALSE),0)*$D146</f>
        <v>0</v>
      </c>
      <c r="BJ146" s="1">
        <f>+IF($E146=BJ$22,VLOOKUP($C146,Input!$A$8:$HV$39,MATCH(BJ$21,Input!$A$6:$HV$6,0),FALSE),0)*$D146</f>
        <v>4725193.0196501585</v>
      </c>
      <c r="BK146" s="1">
        <f>+IF($E146=BK$22,VLOOKUP($C146,Input!$A$8:$HV$39,MATCH(BK$21,Input!$A$6:$HV$6,0),FALSE),0)*$D146</f>
        <v>0</v>
      </c>
      <c r="BL146" s="1">
        <f>+IF($E146=BL$22,VLOOKUP($C146,Input!$A$8:$HV$39,MATCH(BL$21,Input!$A$6:$HV$6,0),FALSE),0)*$D146</f>
        <v>0</v>
      </c>
      <c r="BM146" s="1">
        <f>+IF($E146=BM$22,VLOOKUP($C146,Input!$A$8:$HV$39,MATCH(BM$21,Input!$A$6:$HV$6,0),FALSE),0)*$D146</f>
        <v>0</v>
      </c>
      <c r="BN146" s="1">
        <f>+IF($E146=BN$22,VLOOKUP($C146,Input!$A$8:$HV$39,MATCH(BN$21,Input!$A$6:$HV$6,0),FALSE),0)*$D146</f>
        <v>0</v>
      </c>
      <c r="BO146" s="1">
        <f>+IF($E146=BO$22,VLOOKUP($C146,Input!$A$8:$HV$39,MATCH(BO$21,Input!$A$6:$HV$6,0),FALSE),0)*$D146</f>
        <v>0</v>
      </c>
      <c r="BP146" s="1">
        <f>+IF($E146=BP$22,VLOOKUP($C146,Input!$A$8:$HV$39,MATCH(BP$21,Input!$A$6:$HV$6,0),FALSE),0)*$D146</f>
        <v>0</v>
      </c>
      <c r="BQ146" s="1">
        <f>+IF($E146=BQ$22,VLOOKUP($C146,Input!$A$8:$HV$39,MATCH(BQ$21,Input!$A$6:$HV$6,0),FALSE),0)*$D146</f>
        <v>0</v>
      </c>
      <c r="BR146" s="1">
        <f>+IF($E146=BR$22,VLOOKUP($C146,Input!$A$8:$HV$39,MATCH(BR$21,Input!$A$6:$HV$6,0),FALSE),0)*$D146</f>
        <v>0</v>
      </c>
      <c r="BS146" s="1">
        <f>+IF($E146=BS$22,VLOOKUP($C146,Input!$A$8:$HV$39,MATCH(BS$21,Input!$A$6:$HV$6,0),FALSE),0)*$D146</f>
        <v>0</v>
      </c>
      <c r="BT146" s="1">
        <f>+IF($E146=BT$22,VLOOKUP($C146,Input!$A$8:$HV$39,MATCH(BT$21,Input!$A$6:$HV$6,0),FALSE),0)*$D146</f>
        <v>0</v>
      </c>
      <c r="BU146" s="1">
        <f>+IF($E146=BU$22,VLOOKUP($C146,Input!$A$8:$HV$39,MATCH(BU$21,Input!$A$6:$HV$6,0),FALSE),0)*$D146</f>
        <v>0</v>
      </c>
      <c r="BV146" s="1">
        <f>+IF($E146=BV$22,VLOOKUP($C146,Input!$A$8:$HV$39,MATCH(BV$21,Input!$A$6:$HV$6,0),FALSE),0)*$D146</f>
        <v>0</v>
      </c>
      <c r="BW146" s="1">
        <f>+IF($E146=BW$22,VLOOKUP($C146,Input!$A$8:$HV$39,MATCH(BW$21,Input!$A$6:$HV$6,0),FALSE),0)*$D146</f>
        <v>0</v>
      </c>
      <c r="BX146" s="1">
        <f>+IF($E146=BX$22,VLOOKUP($C146,Input!$A$8:$HV$39,MATCH(BX$21,Input!$A$6:$HV$6,0),FALSE),0)*$D146</f>
        <v>0</v>
      </c>
      <c r="BY146" s="1">
        <f>+IF($E146=BY$22,VLOOKUP($C146,Input!$A$8:$HV$39,MATCH(BY$21,Input!$A$6:$HV$6,0),FALSE),0)*$D146</f>
        <v>0</v>
      </c>
      <c r="BZ146" s="1">
        <f>+IF($E146=BZ$22,VLOOKUP($C146,Input!$A$8:$HV$39,MATCH(BZ$21,Input!$A$6:$HV$6,0),FALSE),0)*$D146</f>
        <v>0</v>
      </c>
      <c r="CA146" s="1">
        <f>+IF($E146=CA$22,VLOOKUP($C146,Input!$A$8:$HV$39,MATCH(CA$21,Input!$A$6:$HV$6,0),FALSE),0)*$D146</f>
        <v>0</v>
      </c>
      <c r="CB146" s="1">
        <f>+IF($E146=CB$22,VLOOKUP($C146,Input!$A$8:$HV$39,MATCH(CB$21,Input!$A$6:$HV$6,0),FALSE),0)*$D146</f>
        <v>0</v>
      </c>
      <c r="CC146" s="1">
        <f>+IF($E146=CC$22,VLOOKUP($C146,Input!$A$8:$HV$39,MATCH(CC$21,Input!$A$6:$HV$6,0),FALSE),0)*$D146</f>
        <v>0</v>
      </c>
      <c r="CE146" t="str">
        <f>VLOOKUP($C146,Input!$A$8:$HV$39,MATCH(CE$21,Input!$A$6:$HV$6,0),FALSE)</f>
        <v>Replace Battery @ 7 Yr</v>
      </c>
      <c r="CF146" s="1">
        <f>IF($E146+$I146+$D$7&lt;=CF$22,0,IF(CF$22-$D$7&gt;=$E146,IF(COUNTIF($KZ146:LP146,"&gt;0")&gt;0,VLOOKUP($C146,Input!$A$8:$HV$21,MATCH($CE$21+COUNTIF($KZ146:LP146,"&gt;0"),Input!$A$6:$HV$6,0),FALSE),0),0))*$D146</f>
        <v>0</v>
      </c>
      <c r="CG146" s="1">
        <f>IF($E146+$I146+$D$7&lt;=CG$22,0,IF(CG$22-$D$7&gt;=$E146,IF(COUNTIF($KZ146:LQ146,"&gt;0")&gt;0,VLOOKUP($C146,Input!$A$8:$HV$21,MATCH($CE$21+COUNTIF($KZ146:LQ146,"&gt;0"),Input!$A$6:$HV$6,0),FALSE),0),0))*$D146</f>
        <v>0</v>
      </c>
      <c r="CH146" s="1">
        <f>IF($E146+$I146+$D$7&lt;=CH$22,0,IF(CH$22-$D$7&gt;=$E146,IF(COUNTIF($KZ146:LR146,"&gt;0")&gt;0,VLOOKUP($C146,Input!$A$8:$HV$21,MATCH($CE$21+COUNTIF($KZ146:LR146,"&gt;0"),Input!$A$6:$HV$6,0),FALSE),0),0))*$D146</f>
        <v>0</v>
      </c>
      <c r="CI146" s="1">
        <f>IF($E146+$I146+$D$7&lt;=CI$22,0,IF(CI$22-$D$7&gt;=$E146,IF(COUNTIF($KZ146:LS146,"&gt;0")&gt;0,VLOOKUP($C146,Input!$A$8:$HV$21,MATCH($CE$21+COUNTIF($KZ146:LS146,"&gt;0"),Input!$A$6:$HV$6,0),FALSE),0),0))*$D146</f>
        <v>0</v>
      </c>
      <c r="CJ146" s="1">
        <f>IF($E146+$I146+$D$7&lt;=CJ$22,0,IF(CJ$22-$D$7&gt;=$E146,IF(COUNTIF($KZ146:LT146,"&gt;0")&gt;0,VLOOKUP($C146,Input!$A$8:$HV$21,MATCH($CE$21+COUNTIF($KZ146:LT146,"&gt;0"),Input!$A$6:$HV$6,0),FALSE),0),0))*$D146</f>
        <v>0</v>
      </c>
      <c r="CK146" s="1">
        <f>IF($E146+$I146+$D$7&lt;=CK$22,0,IF(CK$22-$D$7&gt;=$E146,IF(COUNTIF($KZ146:LU146,"&gt;0")&gt;0,VLOOKUP($C146,Input!$A$8:$HV$21,MATCH($CE$21+COUNTIF($KZ146:LU146,"&gt;0"),Input!$A$6:$HV$6,0),FALSE),0),0))*$D146</f>
        <v>0</v>
      </c>
      <c r="CL146" s="1">
        <f>IF($E146+$I146+$D$7&lt;=CL$22,0,IF(CL$22-$D$7&gt;=$E146,IF(COUNTIF($KZ146:LV146,"&gt;0")&gt;0,VLOOKUP($C146,Input!$A$8:$HV$21,MATCH($CE$21+COUNTIF($KZ146:LV146,"&gt;0"),Input!$A$6:$HV$6,0),FALSE),0),0))*$D146</f>
        <v>0</v>
      </c>
      <c r="CM146" s="1">
        <f>IF($E146+$I146+$D$7&lt;=CM$22,0,IF(CM$22-$D$7&gt;=$E146,IF(COUNTIF($KZ146:LW146,"&gt;0")&gt;0,VLOOKUP($C146,Input!$A$8:$HV$21,MATCH($CE$21+COUNTIF($KZ146:LW146,"&gt;0"),Input!$A$6:$HV$6,0),FALSE),0),0))*$D146</f>
        <v>0</v>
      </c>
      <c r="CN146" s="1">
        <f>IF($E146+$I146+$D$7&lt;=CN$22,0,IF(CN$22-$D$7&gt;=$E146,IF(COUNTIF($KZ146:LX146,"&gt;0")&gt;0,VLOOKUP($C146,Input!$A$8:$HV$21,MATCH($CE$21+COUNTIF($KZ146:LX146,"&gt;0"),Input!$A$6:$HV$6,0),FALSE),0),0))*$D146</f>
        <v>0</v>
      </c>
      <c r="CO146" s="1">
        <f>IF($E146+$I146+$D$7&lt;=CO$22,0,IF(CO$22-$D$7&gt;=$E146,IF(COUNTIF($KZ146:LY146,"&gt;0")&gt;0,VLOOKUP($C146,Input!$A$8:$HV$21,MATCH($CE$21+COUNTIF($KZ146:LY146,"&gt;0"),Input!$A$6:$HV$6,0),FALSE),0),0))*$D146</f>
        <v>0</v>
      </c>
      <c r="CP146" s="1">
        <f>IF($E146+$I146+$D$7&lt;=CP$22,0,IF(CP$22-$D$7&gt;=$E146,IF(COUNTIF($KZ146:LZ146,"&gt;0")&gt;0,VLOOKUP($C146,Input!$A$8:$HV$21,MATCH($CE$21+COUNTIF($KZ146:LZ146,"&gt;0"),Input!$A$6:$HV$6,0),FALSE),0),0))*$D146</f>
        <v>0</v>
      </c>
      <c r="CQ146" s="1">
        <f>IF($E146+$I146+$D$7&lt;=CQ$22,0,IF(CQ$22-$D$7&gt;=$E146,IF(COUNTIF($KZ146:MA146,"&gt;0")&gt;0,VLOOKUP($C146,Input!$A$8:$HV$21,MATCH($CE$21+COUNTIF($KZ146:MA146,"&gt;0"),Input!$A$6:$HV$6,0),FALSE),0),0))*$D146</f>
        <v>0</v>
      </c>
      <c r="CR146" s="1">
        <f>IF($E146+$I146+$D$7&lt;=CR$22,0,IF(CR$22-$D$7&gt;=$E146,IF(COUNTIF($KZ146:MB146,"&gt;0")&gt;0,VLOOKUP($C146,Input!$A$8:$HV$21,MATCH($CE$21+COUNTIF($KZ146:MB146,"&gt;0"),Input!$A$6:$HV$6,0),FALSE),0),0))*$D146</f>
        <v>0</v>
      </c>
      <c r="CS146" s="1">
        <f>IF($E146+$I146+$D$7&lt;=CS$22,0,IF(CS$22-$D$7&gt;=$E146,IF(COUNTIF($KZ146:MC146,"&gt;0")&gt;0,VLOOKUP($C146,Input!$A$8:$HV$21,MATCH($CE$21+COUNTIF($KZ146:MC146,"&gt;0"),Input!$A$6:$HV$6,0),FALSE),0),0))*$D146</f>
        <v>0</v>
      </c>
      <c r="CT146" s="1">
        <f>IF($E146+$I146+$D$7&lt;=CT$22,0,IF(CT$22-$D$7&gt;=$E146,IF(COUNTIF($KZ146:MD146,"&gt;0")&gt;0,VLOOKUP($C146,Input!$A$8:$HV$21,MATCH($CE$21+COUNTIF($KZ146:MD146,"&gt;0"),Input!$A$6:$HV$6,0),FALSE),0),0))*$D146</f>
        <v>0</v>
      </c>
      <c r="CU146" s="1">
        <f>IF($E146+$I146+$D$7&lt;=CU$22,0,IF(CU$22-$D$7&gt;=$E146,IF(COUNTIF($KZ146:ME146,"&gt;0")&gt;0,VLOOKUP($C146,Input!$A$8:$HV$21,MATCH($CE$21+COUNTIF($KZ146:ME146,"&gt;0"),Input!$A$6:$HV$6,0),FALSE),0),0))*$D146</f>
        <v>0</v>
      </c>
      <c r="CV146" s="1">
        <f>IF($E146+$I146+$D$7&lt;=CV$22,0,IF(CV$22-$D$7&gt;=$E146,IF(COUNTIF($KZ146:MF146,"&gt;0")&gt;0,VLOOKUP($C146,Input!$A$8:$HV$21,MATCH($CE$21+COUNTIF($KZ146:MF146,"&gt;0"),Input!$A$6:$HV$6,0),FALSE),0),0))*$D146</f>
        <v>0</v>
      </c>
      <c r="CW146" s="1">
        <f>IF($E146+$I146+$D$7&lt;=CW$22,0,IF(CW$22-$D$7&gt;=$E146,IF(COUNTIF($KZ146:MG146,"&gt;0")&gt;0,VLOOKUP($C146,Input!$A$8:$HV$21,MATCH($CE$21+COUNTIF($KZ146:MG146,"&gt;0"),Input!$A$6:$HV$6,0),FALSE),0),0))*$D146</f>
        <v>0</v>
      </c>
      <c r="CX146" s="1">
        <f>IF($E146+$I146+$D$7&lt;=CX$22,0,IF(CX$22-$D$7&gt;=$E146,IF(COUNTIF($KZ146:MH146,"&gt;0")&gt;0,VLOOKUP($C146,Input!$A$8:$HV$21,MATCH($CE$21+COUNTIF($KZ146:MH146,"&gt;0"),Input!$A$6:$HV$6,0),FALSE),0),0))*$D146</f>
        <v>0</v>
      </c>
      <c r="CY146" s="1">
        <f>IF($E146+$I146+$D$7&lt;=CY$22,0,IF(CY$22-$D$7&gt;=$E146,IF(COUNTIF($KZ146:MI146,"&gt;0")&gt;0,VLOOKUP($C146,Input!$A$8:$HV$21,MATCH($CE$21+COUNTIF($KZ146:MI146,"&gt;0"),Input!$A$6:$HV$6,0),FALSE),0),0))*$D146</f>
        <v>0</v>
      </c>
      <c r="CZ146" s="1">
        <f>IF($E146+$I146+$D$7&lt;=CZ$22,0,IF(CZ$22-$D$7&gt;=$E146,IF(COUNTIF($KZ146:MJ146,"&gt;0")&gt;0,VLOOKUP($C146,Input!$A$8:$HV$21,MATCH($CE$21+COUNTIF($KZ146:MJ146,"&gt;0"),Input!$A$6:$HV$6,0),FALSE),0),0))*$D146</f>
        <v>0</v>
      </c>
      <c r="DA146" s="1">
        <f>IF($E146+$I146+$D$7&lt;=DA$22,0,IF(DA$22-$D$7&gt;=$E146,IF(COUNTIF($KZ146:MK146,"&gt;0")&gt;0,VLOOKUP($C146,Input!$A$8:$HV$21,MATCH($CE$21+COUNTIF($KZ146:MK146,"&gt;0"),Input!$A$6:$HV$6,0),FALSE),0),0))*$D146</f>
        <v>29250000</v>
      </c>
      <c r="DB146" s="1">
        <f>IF($E146+$I146+$D$7&lt;=DB$22,0,IF(DB$22-$D$7&gt;=$E146,IF(COUNTIF($KZ146:ML146,"&gt;0")&gt;0,VLOOKUP($C146,Input!$A$8:$HV$21,MATCH($CE$21+COUNTIF($KZ146:ML146,"&gt;0"),Input!$A$6:$HV$6,0),FALSE),0),0))*$D146</f>
        <v>0</v>
      </c>
      <c r="DC146" s="1">
        <f>IF($E146+$I146+$D$7&lt;=DC$22,0,IF(DC$22-$D$7&gt;=$E146,IF(COUNTIF($KZ146:MM146,"&gt;0")&gt;0,VLOOKUP($C146,Input!$A$8:$HV$21,MATCH($CE$21+COUNTIF($KZ146:MM146,"&gt;0"),Input!$A$6:$HV$6,0),FALSE),0),0))*$D146</f>
        <v>0</v>
      </c>
      <c r="DD146" s="1">
        <f>IF($E146+$I146+$D$7&lt;=DD$22,0,IF(DD$22-$D$7&gt;=$E146,IF(COUNTIF($KZ146:MN146,"&gt;0")&gt;0,VLOOKUP($C146,Input!$A$8:$HV$21,MATCH($CE$21+COUNTIF($KZ146:MN146,"&gt;0"),Input!$A$6:$HV$6,0),FALSE),0),0))*$D146</f>
        <v>0</v>
      </c>
      <c r="DE146" s="1">
        <f>IF($E146+$I146+$D$7&lt;=DE$22,0,IF(DE$22-$D$7&gt;=$E146,IF(COUNTIF($KZ146:MO146,"&gt;0")&gt;0,VLOOKUP($C146,Input!$A$8:$HV$21,MATCH($CE$21+COUNTIF($KZ146:MO146,"&gt;0"),Input!$A$6:$HV$6,0),FALSE),0),0))*$D146</f>
        <v>0</v>
      </c>
      <c r="DF146" s="1">
        <f>IF($E146+$I146+$D$7&lt;=DF$22,0,IF(DF$22-$D$7&gt;=$E146,IF(COUNTIF($KZ146:MP146,"&gt;0")&gt;0,VLOOKUP($C146,Input!$A$8:$HV$21,MATCH($CE$21+COUNTIF($KZ146:MP146,"&gt;0"),Input!$A$6:$HV$6,0),FALSE),0),0))*$D146</f>
        <v>0</v>
      </c>
      <c r="DG146" s="1">
        <f>IF($E146+$I146+$D$7&lt;=DG$22,0,IF(DG$22-$D$7&gt;=$E146,IF(COUNTIF($KZ146:MQ146,"&gt;0")&gt;0,VLOOKUP($C146,Input!$A$8:$HV$21,MATCH($CE$21+COUNTIF($KZ146:MQ146,"&gt;0"),Input!$A$6:$HV$6,0),FALSE),0),0))*$D146</f>
        <v>0</v>
      </c>
      <c r="DH146" s="1">
        <f>IF($E146+$I146+$D$7&lt;=DH$22,0,IF(DH$22-$D$7&gt;=$E146,IF(COUNTIF($KZ146:MR146,"&gt;0")&gt;0,VLOOKUP($C146,Input!$A$8:$HV$21,MATCH($CE$21+COUNTIF($KZ146:MR146,"&gt;0"),Input!$A$6:$HV$6,0),FALSE),0),0))*$D146</f>
        <v>0</v>
      </c>
      <c r="DI146" s="1">
        <f>IF($E146+$I146+$D$7&lt;=DI$22,0,IF(DI$22-$D$7&gt;=$E146,IF(COUNTIF($KZ146:MS146,"&gt;0")&gt;0,VLOOKUP($C146,Input!$A$8:$HV$21,MATCH($CE$21+COUNTIF($KZ146:MS146,"&gt;0"),Input!$A$6:$HV$6,0),FALSE),0),0))*$D146</f>
        <v>0</v>
      </c>
      <c r="DJ146" s="1">
        <f>IF($E146+$I146+$D$7&lt;=DJ$22,0,IF(DJ$22-$D$7&gt;=$E146,IF(COUNTIF($KZ146:MT146,"&gt;0")&gt;0,VLOOKUP($C146,Input!$A$8:$HV$21,MATCH($CE$21+COUNTIF($KZ146:MT146,"&gt;0"),Input!$A$6:$HV$6,0),FALSE),0),0))*$D146</f>
        <v>0</v>
      </c>
      <c r="DK146" s="1">
        <f>IF($E146+$I146+$D$7&lt;=DK$22,0,IF(DK$22-$D$7&gt;=$E146,IF(COUNTIF($KZ146:MU146,"&gt;0")&gt;0,VLOOKUP($C146,Input!$A$8:$HV$21,MATCH($CE$21+COUNTIF($KZ146:MU146,"&gt;0"),Input!$A$6:$HV$6,0),FALSE),0),0))*$D146</f>
        <v>0</v>
      </c>
      <c r="DL146" s="1">
        <f>IF($E146+$I146+$D$7&lt;=DL$22,0,IF(DL$22-$D$7&gt;=$E146,IF(COUNTIF($KZ146:MV146,"&gt;0")&gt;0,VLOOKUP($C146,Input!$A$8:$HV$21,MATCH($CE$21+COUNTIF($KZ146:MV146,"&gt;0"),Input!$A$6:$HV$6,0),FALSE),0),0))*$D146</f>
        <v>0</v>
      </c>
      <c r="DM146" s="1">
        <f>IF($E146+$I146+$D$7&lt;=DM$22,0,IF(DM$22-$D$7&gt;=$E146,IF(COUNTIF($KZ146:MW146,"&gt;0")&gt;0,VLOOKUP($C146,Input!$A$8:$HV$21,MATCH($CE$21+COUNTIF($KZ146:MW146,"&gt;0"),Input!$A$6:$HV$6,0),FALSE),0),0))*$D146</f>
        <v>0</v>
      </c>
      <c r="DN146" s="1">
        <f>IF($E146+$I146+$D$7&lt;=DN$22,0,IF(DN$22-$D$7&gt;=$E146,IF(COUNTIF($KZ146:MX146,"&gt;0")&gt;0,VLOOKUP($C146,Input!$A$8:$HV$21,MATCH($CE$21+COUNTIF($KZ146:MX146,"&gt;0"),Input!$A$6:$HV$6,0),FALSE),0),0))*$D146</f>
        <v>0</v>
      </c>
      <c r="DP146" t="str">
        <f>+VLOOKUP($C146,Input!$A$8:$GZ$39,MATCH(DP$21,Input!$A$6:$GZ$6,0),FALSE)</f>
        <v>Bus Maintenance at 0.6/mile</v>
      </c>
      <c r="DQ146" s="1">
        <f>IF($E146+$I146+$D$7&lt;=DQ$22,0,IF(DQ$22-$D$7&gt;=$E146,IF(COUNTIF($KZ146:LP146,"&gt;0")&gt;0,VLOOKUP($C146,Input!$A$8:$HV$21,MATCH($DP$21+COUNTIF($KZ146:LP146,"&gt;0"),Input!$A$6:$HV$6,0),FALSE),0),0))*$D146*$F146</f>
        <v>0</v>
      </c>
      <c r="DR146" s="1">
        <f>IF($E146+$I146+$D$7&lt;=DR$22,0,IF(DR$22-$D$7&gt;=$E146,IF(COUNTIF($KZ146:LQ146,"&gt;0")&gt;0,VLOOKUP($C146,Input!$A$8:$HV$21,MATCH($DP$21+COUNTIF($KZ146:LQ146,"&gt;0"),Input!$A$6:$HV$6,0),FALSE),0),0))*$D146*$F146</f>
        <v>0</v>
      </c>
      <c r="DS146" s="1">
        <f>IF($E146+$I146+$D$7&lt;=DS$22,0,IF(DS$22-$D$7&gt;=$E146,IF(COUNTIF($KZ146:LR146,"&gt;0")&gt;0,VLOOKUP($C146,Input!$A$8:$HV$21,MATCH($DP$21+COUNTIF($KZ146:LR146,"&gt;0"),Input!$A$6:$HV$6,0),FALSE),0),0))*$D146*$F146</f>
        <v>0</v>
      </c>
      <c r="DT146" s="1">
        <f>IF($E146+$I146+$D$7&lt;=DT$22,0,IF(DT$22-$D$7&gt;=$E146,IF(COUNTIF($KZ146:LS146,"&gt;0")&gt;0,VLOOKUP($C146,Input!$A$8:$HV$21,MATCH($DP$21+COUNTIF($KZ146:LS146,"&gt;0"),Input!$A$6:$HV$6,0),FALSE),0),0))*$D146*$F146</f>
        <v>0</v>
      </c>
      <c r="DU146" s="1">
        <f>IF($E146+$I146+$D$7&lt;=DU$22,0,IF(DU$22-$D$7&gt;=$E146,IF(COUNTIF($KZ146:LT146,"&gt;0")&gt;0,VLOOKUP($C146,Input!$A$8:$HV$21,MATCH($DP$21+COUNTIF($KZ146:LT146,"&gt;0"),Input!$A$6:$HV$6,0),FALSE),0),0))*$D146*$F146</f>
        <v>0</v>
      </c>
      <c r="DV146" s="1">
        <f>IF($E146+$I146+$D$7&lt;=DV$22,0,IF(DV$22-$D$7&gt;=$E146,IF(COUNTIF($KZ146:LU146,"&gt;0")&gt;0,VLOOKUP($C146,Input!$A$8:$HV$21,MATCH($DP$21+COUNTIF($KZ146:LU146,"&gt;0"),Input!$A$6:$HV$6,0),FALSE),0),0))*$D146*$F146</f>
        <v>0</v>
      </c>
      <c r="DW146" s="1">
        <f>IF($E146+$I146+$D$7&lt;=DW$22,0,IF(DW$22-$D$7&gt;=$E146,IF(COUNTIF($KZ146:LV146,"&gt;0")&gt;0,VLOOKUP($C146,Input!$A$8:$HV$21,MATCH($DP$21+COUNTIF($KZ146:LV146,"&gt;0"),Input!$A$6:$HV$6,0),FALSE),0),0))*$D146*$F146</f>
        <v>0</v>
      </c>
      <c r="DX146" s="1">
        <f>IF($E146+$I146+$D$7&lt;=DX$22,0,IF(DX$22-$D$7&gt;=$E146,IF(COUNTIF($KZ146:LW146,"&gt;0")&gt;0,VLOOKUP($C146,Input!$A$8:$HV$21,MATCH($DP$21+COUNTIF($KZ146:LW146,"&gt;0"),Input!$A$6:$HV$6,0),FALSE),0),0))*$D146*$F146</f>
        <v>0</v>
      </c>
      <c r="DY146" s="1">
        <f>IF($E146+$I146+$D$7&lt;=DY$22,0,IF(DY$22-$D$7&gt;=$E146,IF(COUNTIF($KZ146:LX146,"&gt;0")&gt;0,VLOOKUP($C146,Input!$A$8:$HV$21,MATCH($DP$21+COUNTIF($KZ146:LX146,"&gt;0"),Input!$A$6:$HV$6,0),FALSE),0),0))*$D146*$F146</f>
        <v>0</v>
      </c>
      <c r="DZ146" s="1">
        <f>IF($E146+$I146+$D$7&lt;=DZ$22,0,IF(DZ$22-$D$7&gt;=$E146,IF(COUNTIF($KZ146:LY146,"&gt;0")&gt;0,VLOOKUP($C146,Input!$A$8:$HV$21,MATCH($DP$21+COUNTIF($KZ146:LY146,"&gt;0"),Input!$A$6:$HV$6,0),FALSE),0),0))*$D146*$F146</f>
        <v>0</v>
      </c>
      <c r="EA146" s="1">
        <f>IF($E146+$I146+$D$7&lt;=EA$22,0,IF(EA$22-$D$7&gt;=$E146,IF(COUNTIF($KZ146:LZ146,"&gt;0")&gt;0,VLOOKUP($C146,Input!$A$8:$HV$21,MATCH($DP$21+COUNTIF($KZ146:LZ146,"&gt;0"),Input!$A$6:$HV$6,0),FALSE),0),0))*$D146*$F146</f>
        <v>0</v>
      </c>
      <c r="EB146" s="1">
        <f>IF($E146+$I146+$D$7&lt;=EB$22,0,IF(EB$22-$D$7&gt;=$E146,IF(COUNTIF($KZ146:MA146,"&gt;0")&gt;0,VLOOKUP($C146,Input!$A$8:$HV$21,MATCH($DP$21+COUNTIF($KZ146:MA146,"&gt;0"),Input!$A$6:$HV$6,0),FALSE),0),0))*$D146*$F146</f>
        <v>0</v>
      </c>
      <c r="EC146" s="1">
        <f>IF($E146+$I146+$D$7&lt;=EC$22,0,IF(EC$22-$D$7&gt;=$E146,IF(COUNTIF($KZ146:MB146,"&gt;0")&gt;0,VLOOKUP($C146,Input!$A$8:$HV$21,MATCH($DP$21+COUNTIF($KZ146:MB146,"&gt;0"),Input!$A$6:$HV$6,0),FALSE),0),0))*$D146*$F146</f>
        <v>0</v>
      </c>
      <c r="ED146" s="1">
        <f>IF($E146+$I146+$D$7&lt;=ED$22,0,IF(ED$22-$D$7&gt;=$E146,IF(COUNTIF($KZ146:MC146,"&gt;0")&gt;0,VLOOKUP($C146,Input!$A$8:$HV$21,MATCH($DP$21+COUNTIF($KZ146:MC146,"&gt;0"),Input!$A$6:$HV$6,0),FALSE),0),0))*$D146*$F146</f>
        <v>0</v>
      </c>
      <c r="EE146" s="1">
        <f>IF($E146+$I146+$D$7&lt;=EE$22,0,IF(EE$22-$D$7&gt;=$E146,IF(COUNTIF($KZ146:MD146,"&gt;0")&gt;0,VLOOKUP($C146,Input!$A$8:$HV$21,MATCH($DP$21+COUNTIF($KZ146:MD146,"&gt;0"),Input!$A$6:$HV$6,0),FALSE),0),0))*$D146*$F146</f>
        <v>0</v>
      </c>
      <c r="EF146" s="1">
        <f>IF($E146+$I146+$D$7&lt;=EF$22,0,IF(EF$22-$D$7&gt;=$E146,IF(COUNTIF($KZ146:ME146,"&gt;0")&gt;0,VLOOKUP($C146,Input!$A$8:$HV$21,MATCH($DP$21+COUNTIF($KZ146:ME146,"&gt;0"),Input!$A$6:$HV$6,0),FALSE),0),0))*$D146*$F146</f>
        <v>5616000</v>
      </c>
      <c r="EG146" s="1">
        <f>IF($E146+$I146+$D$7&lt;=EG$22,0,IF(EG$22-$D$7&gt;=$E146,IF(COUNTIF($KZ146:MF146,"&gt;0")&gt;0,VLOOKUP($C146,Input!$A$8:$HV$21,MATCH($DP$21+COUNTIF($KZ146:MF146,"&gt;0"),Input!$A$6:$HV$6,0),FALSE),0),0))*$D146*$F146</f>
        <v>5616000</v>
      </c>
      <c r="EH146" s="1">
        <f>IF($E146+$I146+$D$7&lt;=EH$22,0,IF(EH$22-$D$7&gt;=$E146,IF(COUNTIF($KZ146:MG146,"&gt;0")&gt;0,VLOOKUP($C146,Input!$A$8:$HV$21,MATCH($DP$21+COUNTIF($KZ146:MG146,"&gt;0"),Input!$A$6:$HV$6,0),FALSE),0),0))*$D146*$F146</f>
        <v>5616000</v>
      </c>
      <c r="EI146" s="1">
        <f>IF($E146+$I146+$D$7&lt;=EI$22,0,IF(EI$22-$D$7&gt;=$E146,IF(COUNTIF($KZ146:MH146,"&gt;0")&gt;0,VLOOKUP($C146,Input!$A$8:$HV$21,MATCH($DP$21+COUNTIF($KZ146:MH146,"&gt;0"),Input!$A$6:$HV$6,0),FALSE),0),0))*$D146*$F146</f>
        <v>5616000</v>
      </c>
      <c r="EJ146" s="1">
        <f>IF($E146+$I146+$D$7&lt;=EJ$22,0,IF(EJ$22-$D$7&gt;=$E146,IF(COUNTIF($KZ146:MI146,"&gt;0")&gt;0,VLOOKUP($C146,Input!$A$8:$HV$21,MATCH($DP$21+COUNTIF($KZ146:MI146,"&gt;0"),Input!$A$6:$HV$6,0),FALSE),0),0))*$D146*$F146</f>
        <v>5616000</v>
      </c>
      <c r="EK146" s="1">
        <f>IF($E146+$I146+$D$7&lt;=EK$22,0,IF(EK$22-$D$7&gt;=$E146,IF(COUNTIF($KZ146:MJ146,"&gt;0")&gt;0,VLOOKUP($C146,Input!$A$8:$HV$21,MATCH($DP$21+COUNTIF($KZ146:MJ146,"&gt;0"),Input!$A$6:$HV$6,0),FALSE),0),0))*$D146*$F146</f>
        <v>5616000</v>
      </c>
      <c r="EL146" s="1">
        <f>IF($E146+$I146+$D$7&lt;=EL$22,0,IF(EL$22-$D$7&gt;=$E146,IF(COUNTIF($KZ146:MK146,"&gt;0")&gt;0,VLOOKUP($C146,Input!$A$8:$HV$21,MATCH($DP$21+COUNTIF($KZ146:MK146,"&gt;0"),Input!$A$6:$HV$6,0),FALSE),0),0))*$D146*$F146</f>
        <v>5616000</v>
      </c>
      <c r="EM146" s="1">
        <f>IF($E146+$I146+$D$7&lt;=EM$22,0,IF(EM$22-$D$7&gt;=$E146,IF(COUNTIF($KZ146:ML146,"&gt;0")&gt;0,VLOOKUP($C146,Input!$A$8:$HV$21,MATCH($DP$21+COUNTIF($KZ146:ML146,"&gt;0"),Input!$A$6:$HV$6,0),FALSE),0),0))*$D146*$F146</f>
        <v>5616000</v>
      </c>
      <c r="EN146" s="1">
        <f>IF($E146+$I146+$D$7&lt;=EN$22,0,IF(EN$22-$D$7&gt;=$E146,IF(COUNTIF($KZ146:MM146,"&gt;0")&gt;0,VLOOKUP($C146,Input!$A$8:$HV$21,MATCH($DP$21+COUNTIF($KZ146:MM146,"&gt;0"),Input!$A$6:$HV$6,0),FALSE),0),0))*$D146*$F146</f>
        <v>5616000</v>
      </c>
      <c r="EO146" s="1">
        <f>IF($E146+$I146+$D$7&lt;=EO$22,0,IF(EO$22-$D$7&gt;=$E146,IF(COUNTIF($KZ146:MN146,"&gt;0")&gt;0,VLOOKUP($C146,Input!$A$8:$HV$21,MATCH($DP$21+COUNTIF($KZ146:MN146,"&gt;0"),Input!$A$6:$HV$6,0),FALSE),0),0))*$D146*$F146</f>
        <v>5616000</v>
      </c>
      <c r="EP146" s="1">
        <f>IF($E146+$I146+$D$7&lt;=EP$22,0,IF(EP$22-$D$7&gt;=$E146,IF(COUNTIF($KZ146:MO146,"&gt;0")&gt;0,VLOOKUP($C146,Input!$A$8:$HV$21,MATCH($DP$21+COUNTIF($KZ146:MO146,"&gt;0"),Input!$A$6:$HV$6,0),FALSE),0),0))*$D146*$F146</f>
        <v>5616000</v>
      </c>
      <c r="EQ146" s="1">
        <f>IF($E146+$I146+$D$7&lt;=EQ$22,0,IF(EQ$22-$D$7&gt;=$E146,IF(COUNTIF($KZ146:MP146,"&gt;0")&gt;0,VLOOKUP($C146,Input!$A$8:$HV$21,MATCH($DP$21+COUNTIF($KZ146:MP146,"&gt;0"),Input!$A$6:$HV$6,0),FALSE),0),0))*$D146*$F146</f>
        <v>5616000</v>
      </c>
      <c r="ER146" s="1">
        <f>IF($E146+$I146+$D$7&lt;=ER$22,0,IF(ER$22-$D$7&gt;=$E146,IF(COUNTIF($KZ146:MQ146,"&gt;0")&gt;0,VLOOKUP($C146,Input!$A$8:$HV$21,MATCH($DP$21+COUNTIF($KZ146:MQ146,"&gt;0"),Input!$A$6:$HV$6,0),FALSE),0),0))*$D146*$F146</f>
        <v>5616000</v>
      </c>
      <c r="ES146" s="1">
        <f>IF($E146+$I146+$D$7&lt;=ES$22,0,IF(ES$22-$D$7&gt;=$E146,IF(COUNTIF($KZ146:MR146,"&gt;0")&gt;0,VLOOKUP($C146,Input!$A$8:$HV$21,MATCH($DP$21+COUNTIF($KZ146:MR146,"&gt;0"),Input!$A$6:$HV$6,0),FALSE),0),0))*$D146*$F146</f>
        <v>5616000</v>
      </c>
      <c r="ET146" s="1">
        <f>IF($E146+$I146+$D$7&lt;=ET$22,0,IF(ET$22-$D$7&gt;=$E146,IF(COUNTIF($KZ146:MS146,"&gt;0")&gt;0,VLOOKUP($C146,Input!$A$8:$HV$21,MATCH($DP$21+COUNTIF($KZ146:MS146,"&gt;0"),Input!$A$6:$HV$6,0),FALSE),0),0))*$D146*$F146</f>
        <v>0</v>
      </c>
      <c r="EU146" s="1">
        <f>IF($E146+$I146+$D$7&lt;=EU$22,0,IF(EU$22-$D$7&gt;=$E146,IF(COUNTIF($KZ146:MT146,"&gt;0")&gt;0,VLOOKUP($C146,Input!$A$8:$HV$21,MATCH($DP$21+COUNTIF($KZ146:MT146,"&gt;0"),Input!$A$6:$HV$6,0),FALSE),0),0))*$D146*$F146</f>
        <v>0</v>
      </c>
      <c r="EV146" s="1">
        <f>IF($E146+$I146+$D$7&lt;=EV$22,0,IF(EV$22-$D$7&gt;=$E146,IF(COUNTIF($KZ146:MU146,"&gt;0")&gt;0,VLOOKUP($C146,Input!$A$8:$HV$21,MATCH($DP$21+COUNTIF($KZ146:MU146,"&gt;0"),Input!$A$6:$HV$6,0),FALSE),0),0))*$D146*$F146</f>
        <v>0</v>
      </c>
      <c r="EW146" s="1">
        <f>IF($E146+$I146+$D$7&lt;=EW$22,0,IF(EW$22-$D$7&gt;=$E146,IF(COUNTIF($KZ146:MV146,"&gt;0")&gt;0,VLOOKUP($C146,Input!$A$8:$HV$21,MATCH($DP$21+COUNTIF($KZ146:MV146,"&gt;0"),Input!$A$6:$HV$6,0),FALSE),0),0))*$D146*$F146</f>
        <v>0</v>
      </c>
      <c r="EX146" s="1">
        <f>IF($E146+$I146+$D$7&lt;=EX$22,0,IF(EX$22-$D$7&gt;=$E146,IF(COUNTIF($KZ146:MW146,"&gt;0")&gt;0,VLOOKUP($C146,Input!$A$8:$HV$21,MATCH($DP$21+COUNTIF($KZ146:MW146,"&gt;0"),Input!$A$6:$HV$6,0),FALSE),0),0))*$D146*$F146</f>
        <v>0</v>
      </c>
      <c r="EY146" s="1">
        <f>IF($E146+$I146+$D$7&lt;=EY$22,0,IF(EY$22-$D$7&gt;=$E146,IF(COUNTIF($KZ146:MX146,"&gt;0")&gt;0,VLOOKUP($C146,Input!$A$8:$HV$21,MATCH($DP$21+COUNTIF($KZ146:MX146,"&gt;0"),Input!$A$6:$HV$6,0),FALSE),0),0))*$D146*$F146</f>
        <v>0</v>
      </c>
      <c r="EZ146" s="1"/>
      <c r="FA146" t="str">
        <f>VLOOKUP($C146,Input!$A$8:$GZ$39,MATCH(FA$21,Input!$A$6:$GZ$6,0),FALSE)</f>
        <v>Charger installation; electrical upgrade</v>
      </c>
      <c r="FB146">
        <f>IF((VLOOKUP($C146,Input!$A$8:$GZ$39,MATCH(FB$21,Input!$A$6:$GZ$6,0),FALSE))="Y",$D146/VLOOKUP($C146,Input!$A$8:$GZ$39,MATCH(FC$21,Input!$A$6:$GZ$6,0),FALSE),0)</f>
        <v>0</v>
      </c>
      <c r="FC146">
        <f>IF((VLOOKUP($C146,Input!$A$8:$GZ$39,MATCH(FB$21,Input!$A$6:$GZ$6,0),FALSE))="Y",0,IF((VLOOKUP($C146,Input!$A$8:$GZ$39,MATCH(FC$21,Input!$A$6:$GZ$6,0),FALSE))&gt;0,$D146/VLOOKUP($C146,Input!$A$8:$GZ$39,MATCH(FC$21,Input!$A$6:$GZ$6,0),FALSE),0))</f>
        <v>234</v>
      </c>
      <c r="FD146" s="1">
        <f>+IF($E146=FD$22,VLOOKUP($C146,Input!$A$8:$GZ$39,MATCH(FD$21,Input!$A$6:$GZ$6,0),FALSE),0)*IF(FD$110&gt;=MAX(FC$110:$FD$110),MIN((FD$110-MAX(FC$110:$FD$110)),(FD$110-FC$110)),0)+IF($E146=FD$22,VLOOKUP($C146,Input!$A$8:$GZ$39,MATCH(FD$21,Input!$A$6:$GZ$6,0),FALSE),0)*IF(FD$109&gt;=MAX(FC$109:$FD$109),MIN((FD$109-MAX(FC$109:$FD$109)),(FD$109-FC$109)),0)</f>
        <v>0</v>
      </c>
      <c r="FE146" s="1">
        <f>+IF($E146=FE$22,VLOOKUP($C146,Input!$A$8:$GZ$39,MATCH(FE$21,Input!$A$6:$GZ$6,0),FALSE),0)*IF(FE$110&gt;=MAX(FD$110:$FD$110),MIN((FE$110-MAX(FD$110:$FD$110)),(FE$110-FD$110)),0)+IF($E146=FE$22,VLOOKUP($C146,Input!$A$8:$GZ$39,MATCH(FE$21,Input!$A$6:$GZ$6,0),FALSE),0)*IF(FE$109&gt;=MAX(FD$109:$FD$109),MIN((FE$109-MAX(FD$109:$FD$109)),(FE$109-FD$109)),0)</f>
        <v>0</v>
      </c>
      <c r="FF146" s="1">
        <f>+IF($E146=FF$22,VLOOKUP($C146,Input!$A$8:$GZ$39,MATCH(FF$21,Input!$A$6:$GZ$6,0),FALSE),0)*IF(FF$110&gt;=MAX($FD$110:FE$110),MIN((FF$110-MAX($FD$110:FE$110)),(FF$110-FE$110)),0)+IF($E146=FF$22,VLOOKUP($C146,Input!$A$8:$GZ$39,MATCH(FF$21,Input!$A$6:$GZ$6,0),FALSE),0)*IF(FF$109&gt;=MAX($FD$109:FE$109),MIN((FF$109-MAX($FD$109:FE$109)),(FF$109-FE$109)),0)</f>
        <v>0</v>
      </c>
      <c r="FG146" s="1">
        <f>+IF($E146=FG$22,VLOOKUP($C146,Input!$A$8:$GZ$39,MATCH(FG$21,Input!$A$6:$GZ$6,0),FALSE),0)*IF(FG$110&gt;=MAX($FD$110:FF$110),MIN((FG$110-MAX($FD$110:FF$110)),(FG$110-FF$110)),0)+IF($E146=FG$22,VLOOKUP($C146,Input!$A$8:$GZ$39,MATCH(FG$21,Input!$A$6:$GZ$6,0),FALSE),0)*IF(FG$109&gt;=MAX($FD$109:FF$109),MIN((FG$109-MAX($FD$109:FF$109)),(FG$109-FF$109)),0)</f>
        <v>0</v>
      </c>
      <c r="FH146" s="1">
        <f>+IF($E146=FH$22,VLOOKUP($C146,Input!$A$8:$GZ$39,MATCH(FH$21,Input!$A$6:$GZ$6,0),FALSE),0)*IF(FH$110&gt;=MAX($FD$110:FG$110),MIN((FH$110-MAX($FD$110:FG$110)),(FH$110-FG$110)),0)+IF($E146=FH$22,VLOOKUP($C146,Input!$A$8:$GZ$39,MATCH(FH$21,Input!$A$6:$GZ$6,0),FALSE),0)*IF(FH$109&gt;=MAX($FD$109:FG$109),MIN((FH$109-MAX($FD$109:FG$109)),(FH$109-FG$109)),0)</f>
        <v>0</v>
      </c>
      <c r="FI146" s="1">
        <f>+IF($E146=FI$22,VLOOKUP($C146,Input!$A$8:$GZ$39,MATCH(FI$21,Input!$A$6:$GZ$6,0),FALSE),0)*IF(FI$110&gt;=MAX($FD$110:FH$110),MIN((FI$110-MAX($FD$110:FH$110)),(FI$110-FH$110)),0)+IF($E146=FI$22,VLOOKUP($C146,Input!$A$8:$GZ$39,MATCH(FI$21,Input!$A$6:$GZ$6,0),FALSE),0)*IF(FI$109&gt;=MAX($FD$109:FH$109),MIN((FI$109-MAX($FD$109:FH$109)),(FI$109-FH$109)),0)</f>
        <v>0</v>
      </c>
      <c r="FJ146" s="1">
        <f>+IF($E146=FJ$22,VLOOKUP($C146,Input!$A$8:$GZ$39,MATCH(FJ$21,Input!$A$6:$GZ$6,0),FALSE),0)*IF(FJ$110&gt;=MAX($FD$110:FI$110),MIN((FJ$110-MAX($FD$110:FI$110)),(FJ$110-FI$110)),0)+IF($E146=FJ$22,VLOOKUP($C146,Input!$A$8:$GZ$39,MATCH(FJ$21,Input!$A$6:$GZ$6,0),FALSE),0)*IF(FJ$109&gt;=MAX($FD$109:FI$109),MIN((FJ$109-MAX($FD$109:FI$109)),(FJ$109-FI$109)),0)</f>
        <v>0</v>
      </c>
      <c r="FK146" s="1">
        <f>+IF($E146=FK$22,VLOOKUP($C146,Input!$A$8:$GZ$39,MATCH(FK$21,Input!$A$6:$GZ$6,0),FALSE),0)*IF(FK$110&gt;=MAX($FD$110:FJ$110),MIN((FK$110-MAX($FD$110:FJ$110)),(FK$110-FJ$110)),0)+IF($E146=FK$22,VLOOKUP($C146,Input!$A$8:$GZ$39,MATCH(FK$21,Input!$A$6:$GZ$6,0),FALSE),0)*IF(FK$109&gt;=MAX($FD$109:FJ$109),MIN((FK$109-MAX($FD$109:FJ$109)),(FK$109-FJ$109)),0)</f>
        <v>0</v>
      </c>
      <c r="FL146" s="1">
        <f>+IF($E146=FL$22,VLOOKUP($C146,Input!$A$8:$GZ$39,MATCH(FL$21,Input!$A$6:$GZ$6,0),FALSE),0)*IF(FL$110&gt;=MAX($FD$110:FK$110),MIN((FL$110-MAX($FD$110:FK$110)),(FL$110-FK$110)),0)+IF($E146=FL$22,VLOOKUP($C146,Input!$A$8:$GZ$39,MATCH(FL$21,Input!$A$6:$GZ$6,0),FALSE),0)*IF(FL$109&gt;=MAX($FD$109:FK$109),MIN((FL$109-MAX($FD$109:FK$109)),(FL$109-FK$109)),0)</f>
        <v>0</v>
      </c>
      <c r="FM146" s="1">
        <f>+IF($E146=FM$22,VLOOKUP($C146,Input!$A$8:$GZ$39,MATCH(FM$21,Input!$A$6:$GZ$6,0),FALSE),0)*IF(FM$110&gt;=MAX($FD$110:FL$110),MIN((FM$110-MAX($FD$110:FL$110)),(FM$110-FL$110)),0)+IF($E146=FM$22,VLOOKUP($C146,Input!$A$8:$GZ$39,MATCH(FM$21,Input!$A$6:$GZ$6,0),FALSE),0)*IF(FM$109&gt;=MAX($FD$109:FL$109),MIN((FM$109-MAX($FD$109:FL$109)),(FM$109-FL$109)),0)</f>
        <v>0</v>
      </c>
      <c r="FN146" s="1">
        <f>+IF($E146=FN$22,VLOOKUP($C146,Input!$A$8:$GZ$39,MATCH(FN$21,Input!$A$6:$GZ$6,0),FALSE),0)*IF(FN$110&gt;=MAX($FD$110:FM$110),MIN((FN$110-MAX($FD$110:FM$110)),(FN$110-FM$110)),0)+IF($E146=FN$22,VLOOKUP($C146,Input!$A$8:$GZ$39,MATCH(FN$21,Input!$A$6:$GZ$6,0),FALSE),0)*IF(FN$109&gt;=MAX($FD$109:FM$109),MIN((FN$109-MAX($FD$109:FM$109)),(FN$109-FM$109)),0)</f>
        <v>0</v>
      </c>
      <c r="FO146" s="1">
        <f>+IF($E146=FO$22,VLOOKUP($C146,Input!$A$8:$GZ$39,MATCH(FO$21,Input!$A$6:$GZ$6,0),FALSE),0)*IF(FO$110&gt;=MAX($FD$110:FN$110),MIN((FO$110-MAX($FD$110:FN$110)),(FO$110-FN$110)),0)+IF($E146=FO$22,VLOOKUP($C146,Input!$A$8:$GZ$39,MATCH(FO$21,Input!$A$6:$GZ$6,0),FALSE),0)*IF(FO$109&gt;=MAX($FD$109:FN$109),MIN((FO$109-MAX($FD$109:FN$109)),(FO$109-FN$109)),0)</f>
        <v>0</v>
      </c>
      <c r="FP146" s="1">
        <f>+IF($E146=FP$22,VLOOKUP($C146,Input!$A$8:$GZ$39,MATCH(FP$21,Input!$A$6:$GZ$6,0),FALSE),0)*IF(FP$110&gt;=MAX($FD$110:FO$110),MIN((FP$110-MAX($FD$110:FO$110)),(FP$110-FO$110)),0)+IF($E146=FP$22,VLOOKUP($C146,Input!$A$8:$GZ$39,MATCH(FP$21,Input!$A$6:$GZ$6,0),FALSE),0)*IF(FP$109&gt;=MAX($FD$109:FO$109),MIN((FP$109-MAX($FD$109:FO$109)),(FP$109-FO$109)),0)</f>
        <v>0</v>
      </c>
      <c r="FQ146" s="1">
        <f>+IF($E146=FQ$22,VLOOKUP($C146,Input!$A$8:$GZ$39,MATCH(FQ$21,Input!$A$6:$GZ$6,0),FALSE),0)*IF(FQ$110&gt;=MAX($FD$110:FP$110),MIN((FQ$110-MAX($FD$110:FP$110)),(FQ$110-FP$110)),0)+IF($E146=FQ$22,VLOOKUP($C146,Input!$A$8:$GZ$39,MATCH(FQ$21,Input!$A$6:$GZ$6,0),FALSE),0)*IF(FQ$109&gt;=MAX($FD$109:FP$109),MIN((FQ$109-MAX($FD$109:FP$109)),(FQ$109-FP$109)),0)</f>
        <v>0</v>
      </c>
      <c r="FR146" s="1">
        <f>+IF($E146=FR$22,VLOOKUP($C146,Input!$A$8:$GZ$39,MATCH(FR$21,Input!$A$6:$GZ$6,0),FALSE),0)*IF(FR$110&gt;=MAX($FD$110:FQ$110),MIN((FR$110-MAX($FD$110:FQ$110)),(FR$110-FQ$110)),0)+IF($E146=FR$22,VLOOKUP($C146,Input!$A$8:$GZ$39,MATCH(FR$21,Input!$A$6:$GZ$6,0),FALSE),0)*IF(FR$109&gt;=MAX($FD$109:FQ$109),MIN((FR$109-MAX($FD$109:FQ$109)),(FR$109-FQ$109)),0)</f>
        <v>0</v>
      </c>
      <c r="FS146" s="1">
        <f>+IF($E146=FS$22,VLOOKUP($C146,Input!$A$8:$GZ$39,MATCH(FS$21,Input!$A$6:$GZ$6,0),FALSE),0)*IF(FS$110&gt;=MAX($FD$110:FR$110),MIN((FS$110-MAX($FD$110:FR$110)),(FS$110-FR$110)),0)+IF($E146=FS$22,VLOOKUP($C146,Input!$A$8:$GZ$39,MATCH(FS$21,Input!$A$6:$GZ$6,0),FALSE),0)*IF(FS$109&gt;=MAX($FD$109:FR$109),MIN((FS$109-MAX($FD$109:FR$109)),(FS$109-FR$109)),0)</f>
        <v>12870000</v>
      </c>
      <c r="FT146" s="1">
        <f>+IF($E146=FT$22,VLOOKUP($C146,Input!$A$8:$GZ$39,MATCH(FT$21,Input!$A$6:$GZ$6,0),FALSE),0)*IF(FT$110&gt;=MAX($FD$110:FS$110),MIN((FT$110-MAX($FD$110:FS$110)),(FT$110-FS$110)),0)+IF($E146=FT$22,VLOOKUP($C146,Input!$A$8:$GZ$39,MATCH(FT$21,Input!$A$6:$GZ$6,0),FALSE),0)*IF(FT$109&gt;=MAX($FD$109:FS$109),MIN((FT$109-MAX($FD$109:FS$109)),(FT$109-FS$109)),0)</f>
        <v>0</v>
      </c>
      <c r="FU146" s="1">
        <f>+IF($E146=FU$22,VLOOKUP($C146,Input!$A$8:$GZ$39,MATCH(FU$21,Input!$A$6:$GZ$6,0),FALSE),0)*IF(FU$110&gt;=MAX($FD$110:FT$110),MIN((FU$110-MAX($FD$110:FT$110)),(FU$110-FT$110)),0)+IF($E146=FU$22,VLOOKUP($C146,Input!$A$8:$GZ$39,MATCH(FU$21,Input!$A$6:$GZ$6,0),FALSE),0)*IF(FU$109&gt;=MAX($FD$109:FT$109),MIN((FU$109-MAX($FD$109:FT$109)),(FU$109-FT$109)),0)</f>
        <v>0</v>
      </c>
      <c r="FV146" s="1">
        <f>+IF($E146=FV$22,VLOOKUP($C146,Input!$A$8:$GZ$39,MATCH(FV$21,Input!$A$6:$GZ$6,0),FALSE),0)*IF(FV$110&gt;=MAX($FD$110:FU$110),MIN((FV$110-MAX($FD$110:FU$110)),(FV$110-FU$110)),0)+IF($E146=FV$22,VLOOKUP($C146,Input!$A$8:$GZ$39,MATCH(FV$21,Input!$A$6:$GZ$6,0),FALSE),0)*IF(FV$109&gt;=MAX($FD$109:FU$109),MIN((FV$109-MAX($FD$109:FU$109)),(FV$109-FU$109)),0)</f>
        <v>0</v>
      </c>
      <c r="FW146" s="1">
        <f>+IF($E146=FW$22,VLOOKUP($C146,Input!$A$8:$GZ$39,MATCH(FW$21,Input!$A$6:$GZ$6,0),FALSE),0)*IF(FW$110&gt;=MAX($FD$110:FV$110),MIN((FW$110-MAX($FD$110:FV$110)),(FW$110-FV$110)),0)+IF($E146=FW$22,VLOOKUP($C146,Input!$A$8:$GZ$39,MATCH(FW$21,Input!$A$6:$GZ$6,0),FALSE),0)*IF(FW$109&gt;=MAX($FD$109:FV$109),MIN((FW$109-MAX($FD$109:FV$109)),(FW$109-FV$109)),0)</f>
        <v>0</v>
      </c>
      <c r="FX146" s="1">
        <f>+IF($E146=FX$22,VLOOKUP($C146,Input!$A$8:$GZ$39,MATCH(FX$21,Input!$A$6:$GZ$6,0),FALSE),0)*IF(FX$110&gt;=MAX($FD$110:FW$110),MIN((FX$110-MAX($FD$110:FW$110)),(FX$110-FW$110)),0)+IF($E146=FX$22,VLOOKUP($C146,Input!$A$8:$GZ$39,MATCH(FX$21,Input!$A$6:$GZ$6,0),FALSE),0)*IF(FX$109&gt;=MAX($FD$109:FW$109),MIN((FX$109-MAX($FD$109:FW$109)),(FX$109-FW$109)),0)</f>
        <v>0</v>
      </c>
      <c r="FY146" s="1">
        <f>+IF($E146=FY$22,VLOOKUP($C146,Input!$A$8:$GZ$39,MATCH(FY$21,Input!$A$6:$GZ$6,0),FALSE),0)*IF(FY$110&gt;=MAX($FD$110:FX$110),MIN((FY$110-MAX($FD$110:FX$110)),(FY$110-FX$110)),0)+IF($E146=FY$22,VLOOKUP($C146,Input!$A$8:$GZ$39,MATCH(FY$21,Input!$A$6:$GZ$6,0),FALSE),0)*IF(FY$109&gt;=MAX($FD$109:FX$109),MIN((FY$109-MAX($FD$109:FX$109)),(FY$109-FX$109)),0)</f>
        <v>0</v>
      </c>
      <c r="FZ146" s="1">
        <f>+IF($E146=FZ$22,VLOOKUP($C146,Input!$A$8:$GZ$39,MATCH(FZ$21,Input!$A$6:$GZ$6,0),FALSE),0)*IF(FZ$110&gt;=MAX($FD$110:FY$110),MIN((FZ$110-MAX($FD$110:FY$110)),(FZ$110-FY$110)),0)+IF($E146=FZ$22,VLOOKUP($C146,Input!$A$8:$GZ$39,MATCH(FZ$21,Input!$A$6:$GZ$6,0),FALSE),0)*IF(FZ$109&gt;=MAX($FD$109:FY$109),MIN((FZ$109-MAX($FD$109:FY$109)),(FZ$109-FY$109)),0)</f>
        <v>0</v>
      </c>
      <c r="GA146" s="1">
        <f>+IF($E146=GA$22,VLOOKUP($C146,Input!$A$8:$GZ$39,MATCH(GA$21,Input!$A$6:$GZ$6,0),FALSE),0)*IF(GA$110&gt;=MAX($FD$110:FZ$110),MIN((GA$110-MAX($FD$110:FZ$110)),(GA$110-FZ$110)),0)+IF($E146=GA$22,VLOOKUP($C146,Input!$A$8:$GZ$39,MATCH(GA$21,Input!$A$6:$GZ$6,0),FALSE),0)*IF(GA$109&gt;=MAX($FD$109:FZ$109),MIN((GA$109-MAX($FD$109:FZ$109)),(GA$109-FZ$109)),0)</f>
        <v>0</v>
      </c>
      <c r="GB146" s="1">
        <f>+IF($E146=GB$22,VLOOKUP($C146,Input!$A$8:$GZ$39,MATCH(GB$21,Input!$A$6:$GZ$6,0),FALSE),0)*IF(GB$110&gt;=MAX($FD$110:GA$110),MIN((GB$110-MAX($FD$110:GA$110)),(GB$110-GA$110)),0)+IF($E146=GB$22,VLOOKUP($C146,Input!$A$8:$GZ$39,MATCH(GB$21,Input!$A$6:$GZ$6,0),FALSE),0)*IF(GB$109&gt;=MAX($FD$109:GA$109),MIN((GB$109-MAX($FD$109:GA$109)),(GB$109-GA$109)),0)</f>
        <v>0</v>
      </c>
      <c r="GC146" s="1">
        <f>+IF($E146=GC$22,VLOOKUP($C146,Input!$A$8:$GZ$39,MATCH(GC$21,Input!$A$6:$GZ$6,0),FALSE),0)*IF(GC$110&gt;=MAX($FD$110:GB$110),MIN((GC$110-MAX($FD$110:GB$110)),(GC$110-GB$110)),0)+IF($E146=GC$22,VLOOKUP($C146,Input!$A$8:$GZ$39,MATCH(GC$21,Input!$A$6:$GZ$6,0),FALSE),0)*IF(GC$109&gt;=MAX($FD$109:GB$109),MIN((GC$109-MAX($FD$109:GB$109)),(GC$109-GB$109)),0)</f>
        <v>0</v>
      </c>
      <c r="GD146" s="1">
        <f>+IF($E146=GD$22,VLOOKUP($C146,Input!$A$8:$GZ$39,MATCH(GD$21,Input!$A$6:$GZ$6,0),FALSE),0)*IF(GD$110&gt;=MAX($FD$110:GC$110),MIN((GD$110-MAX($FD$110:GC$110)),(GD$110-GC$110)),0)+IF($E146=GD$22,VLOOKUP($C146,Input!$A$8:$GZ$39,MATCH(GD$21,Input!$A$6:$GZ$6,0),FALSE),0)*IF(GD$109&gt;=MAX($FD$109:GC$109),MIN((GD$109-MAX($FD$109:GC$109)),(GD$109-GC$109)),0)</f>
        <v>0</v>
      </c>
      <c r="GE146" s="1">
        <f>+IF($E146=GE$22,VLOOKUP($C146,Input!$A$8:$GZ$39,MATCH(GE$21,Input!$A$6:$GZ$6,0),FALSE),0)*IF(GE$110&gt;=MAX($FD$110:GD$110),MIN((GE$110-MAX($FD$110:GD$110)),(GE$110-GD$110)),0)+IF($E146=GE$22,VLOOKUP($C146,Input!$A$8:$GZ$39,MATCH(GE$21,Input!$A$6:$GZ$6,0),FALSE),0)*IF(GE$109&gt;=MAX($FD$109:GD$109),MIN((GE$109-MAX($FD$109:GD$109)),(GE$109-GD$109)),0)</f>
        <v>0</v>
      </c>
      <c r="GF146" s="1">
        <f>+IF($E146=GF$22,VLOOKUP($C146,Input!$A$8:$GZ$39,MATCH(GF$21,Input!$A$6:$GZ$6,0),FALSE),0)*IF(GF$110&gt;=MAX($FD$110:GE$110),MIN((GF$110-MAX($FD$110:GE$110)),(GF$110-GE$110)),0)+IF($E146=GF$22,VLOOKUP($C146,Input!$A$8:$GZ$39,MATCH(GF$21,Input!$A$6:$GZ$6,0),FALSE),0)*IF(GF$109&gt;=MAX($FD$109:GE$109),MIN((GF$109-MAX($FD$109:GE$109)),(GF$109-GE$109)),0)</f>
        <v>0</v>
      </c>
      <c r="GG146" s="1">
        <f>+IF($E146=GG$22,VLOOKUP($C146,Input!$A$8:$GZ$39,MATCH(GG$21,Input!$A$6:$GZ$6,0),FALSE),0)*IF(GG$110&gt;=MAX($FD$110:GF$110),MIN((GG$110-MAX($FD$110:GF$110)),(GG$110-GF$110)),0)+IF($E146=GG$22,VLOOKUP($C146,Input!$A$8:$GZ$39,MATCH(GG$21,Input!$A$6:$GZ$6,0),FALSE),0)*IF(GG$109&gt;=MAX($FD$109:GF$109),MIN((GG$109-MAX($FD$109:GF$109)),(GG$109-GF$109)),0)</f>
        <v>0</v>
      </c>
      <c r="GH146" s="1">
        <f>+IF($E146=GH$22,VLOOKUP($C146,Input!$A$8:$GZ$39,MATCH(GH$21,Input!$A$6:$GZ$6,0),FALSE),0)*IF(GH$110&gt;=MAX($FD$110:GG$110),MIN((GH$110-MAX($FD$110:GG$110)),(GH$110-GG$110)),0)+IF($E146=GH$22,VLOOKUP($C146,Input!$A$8:$GZ$39,MATCH(GH$21,Input!$A$6:$GZ$6,0),FALSE),0)*IF(GH$109&gt;=MAX($FD$109:GG$109),MIN((GH$109-MAX($FD$109:GG$109)),(GH$109-GG$109)),0)</f>
        <v>0</v>
      </c>
      <c r="GI146" s="1">
        <f>+IF($E146=GI$22,VLOOKUP($C146,Input!$A$8:$GZ$39,MATCH(GI$21,Input!$A$6:$GZ$6,0),FALSE),0)*IF(GI$110&gt;=MAX($FD$110:GH$110),MIN((GI$110-MAX($FD$110:GH$110)),(GI$110-GH$110)),0)+IF($E146=GI$22,VLOOKUP($C146,Input!$A$8:$GZ$39,MATCH(GI$21,Input!$A$6:$GZ$6,0),FALSE),0)*IF(GI$109&gt;=MAX($FD$109:GH$109),MIN((GI$109-MAX($FD$109:GH$109)),(GI$109-GH$109)),0)</f>
        <v>0</v>
      </c>
      <c r="GJ146" s="1">
        <f>+IF($E146=GJ$22,VLOOKUP($C146,Input!$A$8:$GZ$39,MATCH(GJ$21,Input!$A$6:$GZ$6,0),FALSE),0)*IF(GJ$110&gt;=MAX($FD$110:GI$110),MIN((GJ$110-MAX($FD$110:GI$110)),(GJ$110-GI$110)),0)+IF($E146=GJ$22,VLOOKUP($C146,Input!$A$8:$GZ$39,MATCH(GJ$21,Input!$A$6:$GZ$6,0),FALSE),0)*IF(GJ$109&gt;=MAX($FD$109:GI$109),MIN((GJ$109-MAX($FD$109:GI$109)),(GJ$109-GI$109)),0)</f>
        <v>0</v>
      </c>
      <c r="GK146" s="1">
        <f>+IF($E146=GK$22,VLOOKUP($C146,Input!$A$8:$GZ$39,MATCH(GK$21,Input!$A$6:$GZ$6,0),FALSE),0)*IF(GK$110&gt;=MAX($FD$110:GJ$110),MIN((GK$110-MAX($FD$110:GJ$110)),(GK$110-GJ$110)),0)+IF($E146=GK$22,VLOOKUP($C146,Input!$A$8:$GZ$39,MATCH(GK$21,Input!$A$6:$GZ$6,0),FALSE),0)*IF(GK$109&gt;=MAX($FD$109:GJ$109),MIN((GK$109-MAX($FD$109:GJ$109)),(GK$109-GJ$109)),0)</f>
        <v>0</v>
      </c>
      <c r="GL146" s="1">
        <f>+IF($E146=GL$22,VLOOKUP($C146,Input!$A$8:$GZ$39,MATCH(GL$21,Input!$A$6:$GZ$6,0),FALSE),0)*IF(GL$110&gt;=MAX($FD$110:GK$110),MIN((GL$110-MAX($FD$110:GK$110)),(GL$110-GK$110)),0)+IF($E146=GL$22,VLOOKUP($C146,Input!$A$8:$GZ$39,MATCH(GL$21,Input!$A$6:$GZ$6,0),FALSE),0)*IF(GL$109&gt;=MAX($FD$109:GK$109),MIN((GL$109-MAX($FD$109:GK$109)),(GL$109-GK$109)),0)</f>
        <v>0</v>
      </c>
      <c r="GM146" s="42"/>
      <c r="GN146" t="str">
        <f>VLOOKUP($C146,Input!$A$8:$GZ$39,MATCH(GN$21,Input!$A$6:$GZ$6,0),FALSE)</f>
        <v>Charger (60 kW)</v>
      </c>
      <c r="GO146">
        <f>IF((VLOOKUP($C146,Input!$A$8:$GZ$39,MATCH(GO$21,Input!$A$6:$GZ$6,0),FALSE))="Y",$D146/VLOOKUP($C146,Input!$A$8:$GZ$39,MATCH(GP$21,Input!$A$6:$GZ$6,0),FALSE),0)</f>
        <v>0</v>
      </c>
      <c r="GP146">
        <f>IF((VLOOKUP($C146,Input!$A$8:$GZ$39,MATCH(GO$21,Input!$A$6:$GZ$6,0),FALSE))="Y",0,IF((VLOOKUP($C146,Input!$A$8:$GZ$39,MATCH(GP$21,Input!$A$6:$GZ$6,0),FALSE))&gt;0,$D146/VLOOKUP($C146,Input!$A$8:$GZ$39,MATCH(GP$21,Input!$A$6:$GZ$6,0),FALSE),0))</f>
        <v>234</v>
      </c>
      <c r="GQ146" s="1">
        <f>+IF($E146=GQ$22,VLOOKUP($C146,Input!$A$8:$GZ$39,MATCH(GQ$21,Input!$A$6:$GZ$6,0),FALSE),0)*IF(GQ$110&gt;=MAX($GP$110:GP$110),MIN((GQ$110-MAX($GP$110:GP$110)),(GQ$110-GP$110)),0)+IF($E146=GQ$22,VLOOKUP($C146,Input!$A$8:$GZ$39,MATCH(GQ$21,Input!$A$6:$GZ$6,0),FALSE),0)*IF(GQ$109&gt;=MAX($GP$109:GP$109),MIN((GQ$109-MAX($GP$109:GP$109)),(GQ$109-GP$109)),0)</f>
        <v>0</v>
      </c>
      <c r="GR146" s="1">
        <f>+IF($E146=GR$22,VLOOKUP($C146,Input!$A$8:$GZ$39,MATCH(GR$21,Input!$A$6:$GZ$6,0),FALSE),0)*IF(GR$110&gt;=MAX($GP$110:GQ$110),MIN((GR$110-MAX($GP$110:GQ$110)),(GR$110-GQ$110)),0)+IF($E146=GR$22,VLOOKUP($C146,Input!$A$8:$GZ$39,MATCH(GR$21,Input!$A$6:$GZ$6,0),FALSE),0)*IF(GR$109&gt;=MAX($GP$109:GQ$109),MIN((GR$109-MAX($GP$109:GQ$109)),(GR$109-GQ$109)),0)</f>
        <v>0</v>
      </c>
      <c r="GS146" s="1">
        <f>+IF($E146=GS$22,VLOOKUP($C146,Input!$A$8:$GZ$39,MATCH(GS$21,Input!$A$6:$GZ$6,0),FALSE),0)*IF(GS$110&gt;=MAX($GP$110:GR$110),MIN((GS$110-MAX($GP$110:GR$110)),(GS$110-GR$110)),0)+IF($E146=GS$22,VLOOKUP($C146,Input!$A$8:$GZ$39,MATCH(GS$21,Input!$A$6:$GZ$6,0),FALSE),0)*IF(GS$109&gt;=MAX($GP$109:GR$109),MIN((GS$109-MAX($GP$109:GR$109)),(GS$109-GR$109)),0)</f>
        <v>0</v>
      </c>
      <c r="GT146" s="1">
        <f>+IF($E146=GT$22,VLOOKUP($C146,Input!$A$8:$GZ$39,MATCH(GT$21,Input!$A$6:$GZ$6,0),FALSE),0)*IF(GT$110&gt;=MAX($GP$110:GS$110),MIN((GT$110-MAX($GP$110:GS$110)),(GT$110-GS$110)),0)+IF($E146=GT$22,VLOOKUP($C146,Input!$A$8:$GZ$39,MATCH(GT$21,Input!$A$6:$GZ$6,0),FALSE),0)*IF(GT$109&gt;=MAX($GP$109:GS$109),MIN((GT$109-MAX($GP$109:GS$109)),(GT$109-GS$109)),0)</f>
        <v>0</v>
      </c>
      <c r="GU146" s="1">
        <f>+IF($E146=GU$22,VLOOKUP($C146,Input!$A$8:$GZ$39,MATCH(GU$21,Input!$A$6:$GZ$6,0),FALSE),0)*IF(GU$110&gt;=MAX($GP$110:GT$110),MIN((GU$110-MAX($GP$110:GT$110)),(GU$110-GT$110)),0)+IF($E146=GU$22,VLOOKUP($C146,Input!$A$8:$GZ$39,MATCH(GU$21,Input!$A$6:$GZ$6,0),FALSE),0)*IF(GU$109&gt;=MAX($GP$109:GT$109),MIN((GU$109-MAX($GP$109:GT$109)),(GU$109-GT$109)),0)</f>
        <v>0</v>
      </c>
      <c r="GV146" s="1">
        <f>+IF($E146=GV$22,VLOOKUP($C146,Input!$A$8:$GZ$39,MATCH(GV$21,Input!$A$6:$GZ$6,0),FALSE),0)*IF(GV$110&gt;=MAX($GP$110:GU$110),MIN((GV$110-MAX($GP$110:GU$110)),(GV$110-GU$110)),0)+IF($E146=GV$22,VLOOKUP($C146,Input!$A$8:$GZ$39,MATCH(GV$21,Input!$A$6:$GZ$6,0),FALSE),0)*IF(GV$109&gt;=MAX($GP$109:GU$109),MIN((GV$109-MAX($GP$109:GU$109)),(GV$109-GU$109)),0)</f>
        <v>0</v>
      </c>
      <c r="GW146" s="1">
        <f>+IF($E146=GW$22,VLOOKUP($C146,Input!$A$8:$GZ$39,MATCH(GW$21,Input!$A$6:$GZ$6,0),FALSE),0)*IF(GW$110&gt;=MAX($GP$110:GV$110),MIN((GW$110-MAX($GP$110:GV$110)),(GW$110-GV$110)),0)+IF($E146=GW$22,VLOOKUP($C146,Input!$A$8:$GZ$39,MATCH(GW$21,Input!$A$6:$GZ$6,0),FALSE),0)*IF(GW$109&gt;=MAX($GP$109:GV$109),MIN((GW$109-MAX($GP$109:GV$109)),(GW$109-GV$109)),0)</f>
        <v>0</v>
      </c>
      <c r="GX146" s="1">
        <f>+IF($E146=GX$22,VLOOKUP($C146,Input!$A$8:$GZ$39,MATCH(GX$21,Input!$A$6:$GZ$6,0),FALSE),0)*IF(GX$110&gt;=MAX($GP$110:GW$110),MIN((GX$110-MAX($GP$110:GW$110)),(GX$110-GW$110)),0)+IF($E146=GX$22,VLOOKUP($C146,Input!$A$8:$GZ$39,MATCH(GX$21,Input!$A$6:$GZ$6,0),FALSE),0)*IF(GX$109&gt;=MAX($GP$109:GW$109),MIN((GX$109-MAX($GP$109:GW$109)),(GX$109-GW$109)),0)</f>
        <v>0</v>
      </c>
      <c r="GY146" s="1">
        <f>+IF($E146=GY$22,VLOOKUP($C146,Input!$A$8:$GZ$39,MATCH(GY$21,Input!$A$6:$GZ$6,0),FALSE),0)*IF(GY$110&gt;=MAX($GP$110:GX$110),MIN((GY$110-MAX($GP$110:GX$110)),(GY$110-GX$110)),0)+IF($E146=GY$22,VLOOKUP($C146,Input!$A$8:$GZ$39,MATCH(GY$21,Input!$A$6:$GZ$6,0),FALSE),0)*IF(GY$109&gt;=MAX($GP$109:GX$109),MIN((GY$109-MAX($GP$109:GX$109)),(GY$109-GX$109)),0)</f>
        <v>0</v>
      </c>
      <c r="GZ146" s="1">
        <f>+IF($E146=GZ$22,VLOOKUP($C146,Input!$A$8:$GZ$39,MATCH(GZ$21,Input!$A$6:$GZ$6,0),FALSE),0)*IF(GZ$110&gt;=MAX($GP$110:GY$110),MIN((GZ$110-MAX($GP$110:GY$110)),(GZ$110-GY$110)),0)+IF($E146=GZ$22,VLOOKUP($C146,Input!$A$8:$GZ$39,MATCH(GZ$21,Input!$A$6:$GZ$6,0),FALSE),0)*IF(GZ$109&gt;=MAX($GP$109:GY$109),MIN((GZ$109-MAX($GP$109:GY$109)),(GZ$109-GY$109)),0)</f>
        <v>0</v>
      </c>
      <c r="HA146" s="1">
        <f>+IF($E146=HA$22,VLOOKUP($C146,Input!$A$8:$GZ$39,MATCH(HA$21,Input!$A$6:$GZ$6,0),FALSE),0)*IF(HA$110&gt;=MAX($GP$110:GZ$110),MIN((HA$110-MAX($GP$110:GZ$110)),(HA$110-GZ$110)),0)+IF($E146=HA$22,VLOOKUP($C146,Input!$A$8:$GZ$39,MATCH(HA$21,Input!$A$6:$GZ$6,0),FALSE),0)*IF(HA$109&gt;=MAX($GP$109:GZ$109),MIN((HA$109-MAX($GP$109:GZ$109)),(HA$109-GZ$109)),0)</f>
        <v>0</v>
      </c>
      <c r="HB146" s="1">
        <f>+IF($E146=HB$22,VLOOKUP($C146,Input!$A$8:$GZ$39,MATCH(HB$21,Input!$A$6:$GZ$6,0),FALSE),0)*IF(HB$110&gt;=MAX($GP$110:HA$110),MIN((HB$110-MAX($GP$110:HA$110)),(HB$110-HA$110)),0)+IF($E146=HB$22,VLOOKUP($C146,Input!$A$8:$GZ$39,MATCH(HB$21,Input!$A$6:$GZ$6,0),FALSE),0)*IF(HB$109&gt;=MAX($GP$109:HA$109),MIN((HB$109-MAX($GP$109:HA$109)),(HB$109-HA$109)),0)</f>
        <v>0</v>
      </c>
      <c r="HC146" s="1">
        <f>+IF($E146=HC$22,VLOOKUP($C146,Input!$A$8:$GZ$39,MATCH(HC$21,Input!$A$6:$GZ$6,0),FALSE),0)*IF(HC$110&gt;=MAX($GP$110:HB$110),MIN((HC$110-MAX($GP$110:HB$110)),(HC$110-HB$110)),0)+IF($E146=HC$22,VLOOKUP($C146,Input!$A$8:$GZ$39,MATCH(HC$21,Input!$A$6:$GZ$6,0),FALSE),0)*IF(HC$109&gt;=MAX($GP$109:HB$109),MIN((HC$109-MAX($GP$109:HB$109)),(HC$109-HB$109)),0)</f>
        <v>0</v>
      </c>
      <c r="HD146" s="1">
        <f>+IF($E146=HD$22,VLOOKUP($C146,Input!$A$8:$GZ$39,MATCH(HD$21,Input!$A$6:$GZ$6,0),FALSE),0)*IF(HD$110&gt;=MAX($GP$110:HC$110),MIN((HD$110-MAX($GP$110:HC$110)),(HD$110-HC$110)),0)+IF($E146=HD$22,VLOOKUP($C146,Input!$A$8:$GZ$39,MATCH(HD$21,Input!$A$6:$GZ$6,0),FALSE),0)*IF(HD$109&gt;=MAX($GP$109:HC$109),MIN((HD$109-MAX($GP$109:HC$109)),(HD$109-HC$109)),0)</f>
        <v>0</v>
      </c>
      <c r="HE146" s="1">
        <f>+IF($E146=HE$22,VLOOKUP($C146,Input!$A$8:$GZ$39,MATCH(HE$21,Input!$A$6:$GZ$6,0),FALSE),0)*IF(HE$110&gt;=MAX($GP$110:HD$110),MIN((HE$110-MAX($GP$110:HD$110)),(HE$110-HD$110)),0)+IF($E146=HE$22,VLOOKUP($C146,Input!$A$8:$GZ$39,MATCH(HE$21,Input!$A$6:$GZ$6,0),FALSE),0)*IF(HE$109&gt;=MAX($GP$109:HD$109),MIN((HE$109-MAX($GP$109:HD$109)),(HE$109-HD$109)),0)</f>
        <v>0</v>
      </c>
      <c r="HF146" s="1">
        <f>+IF($E146=HF$22,VLOOKUP($C146,Input!$A$8:$GZ$39,MATCH(HF$21,Input!$A$6:$GZ$6,0),FALSE),0)*IF(HF$110&gt;=MAX($GP$110:HE$110),MIN((HF$110-MAX($GP$110:HE$110)),(HF$110-HE$110)),0)+IF($E146=HF$22,VLOOKUP($C146,Input!$A$8:$GZ$39,MATCH(HF$21,Input!$A$6:$GZ$6,0),FALSE),0)*IF(HF$109&gt;=MAX($GP$109:HE$109),MIN((HF$109-MAX($GP$109:HE$109)),(HF$109-HE$109)),0)</f>
        <v>11700000</v>
      </c>
      <c r="HG146" s="1">
        <f>+IF($E146=HG$22,VLOOKUP($C146,Input!$A$8:$GZ$39,MATCH(HG$21,Input!$A$6:$GZ$6,0),FALSE),0)*IF(HG$110&gt;=MAX($GP$110:HF$110),MIN((HG$110-MAX($GP$110:HF$110)),(HG$110-HF$110)),0)+IF($E146=HG$22,VLOOKUP($C146,Input!$A$8:$GZ$39,MATCH(HG$21,Input!$A$6:$GZ$6,0),FALSE),0)*IF(HG$109&gt;=MAX($GP$109:HF$109),MIN((HG$109-MAX($GP$109:HF$109)),(HG$109-HF$109)),0)</f>
        <v>0</v>
      </c>
      <c r="HH146" s="1">
        <f>+IF($E146=HH$22,VLOOKUP($C146,Input!$A$8:$GZ$39,MATCH(HH$21,Input!$A$6:$GZ$6,0),FALSE),0)*IF(HH$110&gt;=MAX($GP$110:HG$110),MIN((HH$110-MAX($GP$110:HG$110)),(HH$110-HG$110)),0)+IF($E146=HH$22,VLOOKUP($C146,Input!$A$8:$GZ$39,MATCH(HH$21,Input!$A$6:$GZ$6,0),FALSE),0)*IF(HH$109&gt;=MAX($GP$109:HG$109),MIN((HH$109-MAX($GP$109:HG$109)),(HH$109-HG$109)),0)</f>
        <v>0</v>
      </c>
      <c r="HI146" s="1">
        <f>+IF($E146=HI$22,VLOOKUP($C146,Input!$A$8:$GZ$39,MATCH(HI$21,Input!$A$6:$GZ$6,0),FALSE),0)*IF(HI$110&gt;=MAX($GP$110:HH$110),MIN((HI$110-MAX($GP$110:HH$110)),(HI$110-HH$110)),0)+IF($E146=HI$22,VLOOKUP($C146,Input!$A$8:$GZ$39,MATCH(HI$21,Input!$A$6:$GZ$6,0),FALSE),0)*IF(HI$109&gt;=MAX($GP$109:HH$109),MIN((HI$109-MAX($GP$109:HH$109)),(HI$109-HH$109)),0)</f>
        <v>0</v>
      </c>
      <c r="HJ146" s="1">
        <f>+IF($E146=HJ$22,VLOOKUP($C146,Input!$A$8:$GZ$39,MATCH(HJ$21,Input!$A$6:$GZ$6,0),FALSE),0)*IF(HJ$110&gt;=MAX($GP$110:HI$110),MIN((HJ$110-MAX($GP$110:HI$110)),(HJ$110-HI$110)),0)+IF($E146=HJ$22,VLOOKUP($C146,Input!$A$8:$GZ$39,MATCH(HJ$21,Input!$A$6:$GZ$6,0),FALSE),0)*IF(HJ$109&gt;=MAX($GP$109:HI$109),MIN((HJ$109-MAX($GP$109:HI$109)),(HJ$109-HI$109)),0)</f>
        <v>0</v>
      </c>
      <c r="HK146" s="1">
        <f>+IF($E146=HK$22,VLOOKUP($C146,Input!$A$8:$GZ$39,MATCH(HK$21,Input!$A$6:$GZ$6,0),FALSE),0)*IF(HK$110&gt;=MAX($GP$110:HJ$110),MIN((HK$110-MAX($GP$110:HJ$110)),(HK$110-HJ$110)),0)+IF($E146=HK$22,VLOOKUP($C146,Input!$A$8:$GZ$39,MATCH(HK$21,Input!$A$6:$GZ$6,0),FALSE),0)*IF(HK$109&gt;=MAX($GP$109:HJ$109),MIN((HK$109-MAX($GP$109:HJ$109)),(HK$109-HJ$109)),0)</f>
        <v>0</v>
      </c>
      <c r="HL146" s="1">
        <f>+IF($E146=HL$22,VLOOKUP($C146,Input!$A$8:$GZ$39,MATCH(HL$21,Input!$A$6:$GZ$6,0),FALSE),0)*IF(HL$110&gt;=MAX($GP$110:HK$110),MIN((HL$110-MAX($GP$110:HK$110)),(HL$110-HK$110)),0)+IF($E146=HL$22,VLOOKUP($C146,Input!$A$8:$GZ$39,MATCH(HL$21,Input!$A$6:$GZ$6,0),FALSE),0)*IF(HL$109&gt;=MAX($GP$109:HK$109),MIN((HL$109-MAX($GP$109:HK$109)),(HL$109-HK$109)),0)</f>
        <v>0</v>
      </c>
      <c r="HM146" s="1">
        <f>+IF($E146=HM$22,VLOOKUP($C146,Input!$A$8:$GZ$39,MATCH(HM$21,Input!$A$6:$GZ$6,0),FALSE),0)*IF(HM$110&gt;=MAX($GP$110:HL$110),MIN((HM$110-MAX($GP$110:HL$110)),(HM$110-HL$110)),0)+IF($E146=HM$22,VLOOKUP($C146,Input!$A$8:$GZ$39,MATCH(HM$21,Input!$A$6:$GZ$6,0),FALSE),0)*IF(HM$109&gt;=MAX($GP$109:HL$109),MIN((HM$109-MAX($GP$109:HL$109)),(HM$109-HL$109)),0)</f>
        <v>0</v>
      </c>
      <c r="HN146" s="1">
        <f>+IF($E146=HN$22,VLOOKUP($C146,Input!$A$8:$GZ$39,MATCH(HN$21,Input!$A$6:$GZ$6,0),FALSE),0)*IF(HN$110&gt;=MAX($GP$110:HM$110),MIN((HN$110-MAX($GP$110:HM$110)),(HN$110-HM$110)),0)+IF($E146=HN$22,VLOOKUP($C146,Input!$A$8:$GZ$39,MATCH(HN$21,Input!$A$6:$GZ$6,0),FALSE),0)*IF(HN$109&gt;=MAX($GP$109:HM$109),MIN((HN$109-MAX($GP$109:HM$109)),(HN$109-HM$109)),0)</f>
        <v>0</v>
      </c>
      <c r="HO146" s="1">
        <f>+IF($E146=HO$22,VLOOKUP($C146,Input!$A$8:$GZ$39,MATCH(HO$21,Input!$A$6:$GZ$6,0),FALSE),0)*IF(HO$110&gt;=MAX($GP$110:HN$110),MIN((HO$110-MAX($GP$110:HN$110)),(HO$110-HN$110)),0)+IF($E146=HO$22,VLOOKUP($C146,Input!$A$8:$GZ$39,MATCH(HO$21,Input!$A$6:$GZ$6,0),FALSE),0)*IF(HO$109&gt;=MAX($GP$109:HN$109),MIN((HO$109-MAX($GP$109:HN$109)),(HO$109-HN$109)),0)</f>
        <v>0</v>
      </c>
      <c r="HP146" s="1">
        <f>+IF($E146=HP$22,VLOOKUP($C146,Input!$A$8:$GZ$39,MATCH(HP$21,Input!$A$6:$GZ$6,0),FALSE),0)*IF(HP$110&gt;=MAX($GP$110:HO$110),MIN((HP$110-MAX($GP$110:HO$110)),(HP$110-HO$110)),0)+IF($E146=HP$22,VLOOKUP($C146,Input!$A$8:$GZ$39,MATCH(HP$21,Input!$A$6:$GZ$6,0),FALSE),0)*IF(HP$109&gt;=MAX($GP$109:HO$109),MIN((HP$109-MAX($GP$109:HO$109)),(HP$109-HO$109)),0)</f>
        <v>0</v>
      </c>
      <c r="HQ146" s="1">
        <f>+IF($E146=HQ$22,VLOOKUP($C146,Input!$A$8:$GZ$39,MATCH(HQ$21,Input!$A$6:$GZ$6,0),FALSE),0)*IF(HQ$110&gt;=MAX($GP$110:HP$110),MIN((HQ$110-MAX($GP$110:HP$110)),(HQ$110-HP$110)),0)+IF($E146=HQ$22,VLOOKUP($C146,Input!$A$8:$GZ$39,MATCH(HQ$21,Input!$A$6:$GZ$6,0),FALSE),0)*IF(HQ$109&gt;=MAX($GP$109:HP$109),MIN((HQ$109-MAX($GP$109:HP$109)),(HQ$109-HP$109)),0)</f>
        <v>0</v>
      </c>
      <c r="HR146" s="1">
        <f>+IF($E146=HR$22,VLOOKUP($C146,Input!$A$8:$GZ$39,MATCH(HR$21,Input!$A$6:$GZ$6,0),FALSE),0)*IF(HR$110&gt;=MAX($GP$110:HQ$110),MIN((HR$110-MAX($GP$110:HQ$110)),(HR$110-HQ$110)),0)+IF($E146=HR$22,VLOOKUP($C146,Input!$A$8:$GZ$39,MATCH(HR$21,Input!$A$6:$GZ$6,0),FALSE),0)*IF(HR$109&gt;=MAX($GP$109:HQ$109),MIN((HR$109-MAX($GP$109:HQ$109)),(HR$109-HQ$109)),0)</f>
        <v>0</v>
      </c>
      <c r="HS146" s="1">
        <f>+IF($E146=HS$22,VLOOKUP($C146,Input!$A$8:$GZ$39,MATCH(HS$21,Input!$A$6:$GZ$6,0),FALSE),0)*IF(HS$110&gt;=MAX($GP$110:HR$110),MIN((HS$110-MAX($GP$110:HR$110)),(HS$110-HR$110)),0)+IF($E146=HS$22,VLOOKUP($C146,Input!$A$8:$GZ$39,MATCH(HS$21,Input!$A$6:$GZ$6,0),FALSE),0)*IF(HS$109&gt;=MAX($GP$109:HR$109),MIN((HS$109-MAX($GP$109:HR$109)),(HS$109-HR$109)),0)</f>
        <v>0</v>
      </c>
      <c r="HT146" s="1">
        <f>+IF($E146=HT$22,VLOOKUP($C146,Input!$A$8:$GZ$39,MATCH(HT$21,Input!$A$6:$GZ$6,0),FALSE),0)*IF(HT$110&gt;=MAX($GP$110:HS$110),MIN((HT$110-MAX($GP$110:HS$110)),(HT$110-HS$110)),0)+IF($E146=HT$22,VLOOKUP($C146,Input!$A$8:$GZ$39,MATCH(HT$21,Input!$A$6:$GZ$6,0),FALSE),0)*IF(HT$109&gt;=MAX($GP$109:HS$109),MIN((HT$109-MAX($GP$109:HS$109)),(HT$109-HS$109)),0)</f>
        <v>0</v>
      </c>
      <c r="HU146" s="1">
        <f>+IF($E146=HU$22,VLOOKUP($C146,Input!$A$8:$GZ$39,MATCH(HU$21,Input!$A$6:$GZ$6,0),FALSE),0)*IF(HU$110&gt;=MAX($GP$110:HT$110),MIN((HU$110-MAX($GP$110:HT$110)),(HU$110-HT$110)),0)+IF($E146=HU$22,VLOOKUP($C146,Input!$A$8:$GZ$39,MATCH(HU$21,Input!$A$6:$GZ$6,0),FALSE),0)*IF(HU$109&gt;=MAX($GP$109:HT$109),MIN((HU$109-MAX($GP$109:HT$109)),(HU$109-HT$109)),0)</f>
        <v>0</v>
      </c>
      <c r="HV146" s="1">
        <f>+IF($E146=HV$22,VLOOKUP($C146,Input!$A$8:$GZ$39,MATCH(HV$21,Input!$A$6:$GZ$6,0),FALSE),0)*IF(HV$110&gt;=MAX($GP$110:HU$110),MIN((HV$110-MAX($GP$110:HU$110)),(HV$110-HU$110)),0)+IF($E146=HV$22,VLOOKUP($C146,Input!$A$8:$GZ$39,MATCH(HV$21,Input!$A$6:$GZ$6,0),FALSE),0)*IF(HV$109&gt;=MAX($GP$109:HU$109),MIN((HV$109-MAX($GP$109:HU$109)),(HV$109-HU$109)),0)</f>
        <v>0</v>
      </c>
      <c r="HW146" s="1">
        <f>+IF($E146=HW$22,VLOOKUP($C146,Input!$A$8:$GZ$39,MATCH(HW$21,Input!$A$6:$GZ$6,0),FALSE),0)*IF(HW$110&gt;=MAX($GP$110:HV$110),MIN((HW$110-MAX($GP$110:HV$110)),(HW$110-HV$110)),0)+IF($E146=HW$22,VLOOKUP($C146,Input!$A$8:$GZ$39,MATCH(HW$21,Input!$A$6:$GZ$6,0),FALSE),0)*IF(HW$109&gt;=MAX($GP$109:HV$109),MIN((HW$109-MAX($GP$109:HV$109)),(HW$109-HV$109)),0)</f>
        <v>0</v>
      </c>
      <c r="HX146" s="1">
        <f>+IF($E146=HX$22,VLOOKUP($C146,Input!$A$8:$GZ$39,MATCH(HX$21,Input!$A$6:$GZ$6,0),FALSE),0)*IF(HX$110&gt;=MAX($GP$110:HW$110),MIN((HX$110-MAX($GP$110:HW$110)),(HX$110-HW$110)),0)+IF($E146=HX$22,VLOOKUP($C146,Input!$A$8:$GZ$39,MATCH(HX$21,Input!$A$6:$GZ$6,0),FALSE),0)*IF(HX$109&gt;=MAX($GP$109:HW$109),MIN((HX$109-MAX($GP$109:HW$109)),(HX$109-HW$109)),0)</f>
        <v>0</v>
      </c>
      <c r="HY146" s="1">
        <f>+IF($E146=HY$22,VLOOKUP($C146,Input!$A$8:$GZ$39,MATCH(HY$21,Input!$A$6:$GZ$6,0),FALSE),0)*IF(HY$110&gt;=MAX($GP$110:HX$110),MIN((HY$110-MAX($GP$110:HX$110)),(HY$110-HX$110)),0)+IF($E146=HY$22,VLOOKUP($C146,Input!$A$8:$GZ$39,MATCH(HY$21,Input!$A$6:$GZ$6,0),FALSE),0)*IF(HY$109&gt;=MAX($GP$109:HX$109),MIN((HY$109-MAX($GP$109:HX$109)),(HY$109-HX$109)),0)</f>
        <v>0</v>
      </c>
      <c r="HZ146" s="42"/>
      <c r="IA146" t="str">
        <f>VLOOKUP($C146,Input!$A$8:$IA$39,MATCH(IA$21,Input!$A$6:$IA$6,0),FALSE)</f>
        <v>Bus Maintenance Bay Upgrade (two bays share one shop charger)</v>
      </c>
      <c r="IB146" s="132">
        <f>IF((VLOOKUP($C146,Input!$A$8:$IA$39,MATCH(IB$21,Input!$A$6:$IA$6,0),FALSE))="Y",$D146/VLOOKUP($C146,Input!$A$8:$IA$39,MATCH(IC$21,Input!$A$6:$IA$6,0),FALSE),0)</f>
        <v>0</v>
      </c>
      <c r="IC146" s="132">
        <f>IF((VLOOKUP($C146,Input!$A$8:$IA$39,MATCH(IB$21,Input!$A$6:$IA$6,0),FALSE))="Y",0,IF((VLOOKUP($C146,Input!$A$8:$IA$39,MATCH(IC$21,Input!$A$6:$IA$6,0),FALSE))&gt;0,$D146/VLOOKUP($C146,Input!$A$8:$IA$39,MATCH(IC$21,Input!$A$6:$IA$6,0),FALSE),0))</f>
        <v>15.6</v>
      </c>
      <c r="ID146" s="1">
        <f>+IF($E146=ID$22,VLOOKUP($C146,Input!$A$8:$IA$39,MATCH(ID$21,Input!$A$6:$IA$6,0),FALSE),0)*IF(ID$110&gt;=MAX($IC$110:IC$110),MIN((ID$110-MAX($IC$110:IC$110)),(ID$110-IC$110)),0)+IF($E146=ID$22,VLOOKUP($C146,Input!$A$8:$IA$39,MATCH(ID$21,Input!$A$6:$IA$6,0),FALSE),0)*IF(ID$109&gt;=MAX($IC$109:IC$109),MIN((ID$109-MAX($IC$109:IC$109)),(ID$109-IC$109)),0)</f>
        <v>0</v>
      </c>
      <c r="IE146" s="1">
        <f>+IF($E146=IE$22,VLOOKUP($C146,Input!$A$8:$IA$39,MATCH(IE$21,Input!$A$6:$IA$6,0),FALSE),0)*IF(IE$110&gt;=MAX($IC$110:ID$110),MIN((IE$110-MAX($IC$110:ID$110)),(IE$110-ID$110)),0)+IF($E146=IE$22,VLOOKUP($C146,Input!$A$8:$IA$39,MATCH(IE$21,Input!$A$6:$IA$6,0),FALSE),0)*IF(IE$109&gt;=MAX($IC$109:ID$109),MIN((IE$109-MAX($IC$109:ID$109)),(IE$109-ID$109)),0)</f>
        <v>0</v>
      </c>
      <c r="IF146" s="1">
        <f>+IF($E146=IF$22,VLOOKUP($C146,Input!$A$8:$IA$39,MATCH(IF$21,Input!$A$6:$IA$6,0),FALSE),0)*IF(IF$110&gt;=MAX($IC$110:IE$110),MIN((IF$110-MAX($IC$110:IE$110)),(IF$110-IE$110)),0)+IF($E146=IF$22,VLOOKUP($C146,Input!$A$8:$IA$39,MATCH(IF$21,Input!$A$6:$IA$6,0),FALSE),0)*IF(IF$109&gt;=MAX($IC$109:IE$109),MIN((IF$109-MAX($IC$109:IE$109)),(IF$109-IE$109)),0)</f>
        <v>0</v>
      </c>
      <c r="IG146" s="1">
        <f>+IF($E146=IG$22,VLOOKUP($C146,Input!$A$8:$IA$39,MATCH(IG$21,Input!$A$6:$IA$6,0),FALSE),0)*IF(IG$110&gt;=MAX($IC$110:IF$110),MIN((IG$110-MAX($IC$110:IF$110)),(IG$110-IF$110)),0)+IF($E146=IG$22,VLOOKUP($C146,Input!$A$8:$IA$39,MATCH(IG$21,Input!$A$6:$IA$6,0),FALSE),0)*IF(IG$109&gt;=MAX($IC$109:IF$109),MIN((IG$109-MAX($IC$109:IF$109)),(IG$109-IF$109)),0)</f>
        <v>0</v>
      </c>
      <c r="IH146" s="1">
        <f>+IF($E146=IH$22,VLOOKUP($C146,Input!$A$8:$IA$39,MATCH(IH$21,Input!$A$6:$IA$6,0),FALSE),0)*IF(IH$110&gt;=MAX($IC$110:IG$110),MIN((IH$110-MAX($IC$110:IG$110)),(IH$110-IG$110)),0)+IF($E146=IH$22,VLOOKUP($C146,Input!$A$8:$IA$39,MATCH(IH$21,Input!$A$6:$IA$6,0),FALSE),0)*IF(IH$109&gt;=MAX($IC$109:IG$109),MIN((IH$109-MAX($IC$109:IG$109)),(IH$109-IG$109)),0)</f>
        <v>0</v>
      </c>
      <c r="II146" s="1">
        <f>+IF($E146=II$22,VLOOKUP($C146,Input!$A$8:$IA$39,MATCH(II$21,Input!$A$6:$IA$6,0),FALSE),0)*IF(II$110&gt;=MAX($IC$110:IH$110),MIN((II$110-MAX($IC$110:IH$110)),(II$110-IH$110)),0)+IF($E146=II$22,VLOOKUP($C146,Input!$A$8:$IA$39,MATCH(II$21,Input!$A$6:$IA$6,0),FALSE),0)*IF(II$109&gt;=MAX($IC$109:IH$109),MIN((II$109-MAX($IC$109:IH$109)),(II$109-IH$109)),0)</f>
        <v>0</v>
      </c>
      <c r="IJ146" s="1">
        <f>+IF($E146=IJ$22,VLOOKUP($C146,Input!$A$8:$IA$39,MATCH(IJ$21,Input!$A$6:$IA$6,0),FALSE),0)*IF(IJ$110&gt;=MAX($IC$110:II$110),MIN((IJ$110-MAX($IC$110:II$110)),(IJ$110-II$110)),0)+IF($E146=IJ$22,VLOOKUP($C146,Input!$A$8:$IA$39,MATCH(IJ$21,Input!$A$6:$IA$6,0),FALSE),0)*IF(IJ$109&gt;=MAX($IC$109:II$109),MIN((IJ$109-MAX($IC$109:II$109)),(IJ$109-II$109)),0)</f>
        <v>0</v>
      </c>
      <c r="IK146" s="1">
        <f>+IF($E146=IK$22,VLOOKUP($C146,Input!$A$8:$IA$39,MATCH(IK$21,Input!$A$6:$IA$6,0),FALSE),0)*IF(IK$110&gt;=MAX($IC$110:IJ$110),MIN((IK$110-MAX($IC$110:IJ$110)),(IK$110-IJ$110)),0)+IF($E146=IK$22,VLOOKUP($C146,Input!$A$8:$IA$39,MATCH(IK$21,Input!$A$6:$IA$6,0),FALSE),0)*IF(IK$109&gt;=MAX($IC$109:IJ$109),MIN((IK$109-MAX($IC$109:IJ$109)),(IK$109-IJ$109)),0)</f>
        <v>0</v>
      </c>
      <c r="IL146" s="1">
        <f>+IF($E146=IL$22,VLOOKUP($C146,Input!$A$8:$IA$39,MATCH(IL$21,Input!$A$6:$IA$6,0),FALSE),0)*IF(IL$110&gt;=MAX($IC$110:IK$110),MIN((IL$110-MAX($IC$110:IK$110)),(IL$110-IK$110)),0)+IF($E146=IL$22,VLOOKUP($C146,Input!$A$8:$IA$39,MATCH(IL$21,Input!$A$6:$IA$6,0),FALSE),0)*IF(IL$109&gt;=MAX($IC$109:IK$109),MIN((IL$109-MAX($IC$109:IK$109)),(IL$109-IK$109)),0)</f>
        <v>0</v>
      </c>
      <c r="IM146" s="1">
        <f>+IF($E146=IM$22,VLOOKUP($C146,Input!$A$8:$IA$39,MATCH(IM$21,Input!$A$6:$IA$6,0),FALSE),0)*IF(IM$110&gt;=MAX($IC$110:IL$110),MIN((IM$110-MAX($IC$110:IL$110)),(IM$110-IL$110)),0)+IF($E146=IM$22,VLOOKUP($C146,Input!$A$8:$IA$39,MATCH(IM$21,Input!$A$6:$IA$6,0),FALSE),0)*IF(IM$109&gt;=MAX($IC$109:IL$109),MIN((IM$109-MAX($IC$109:IL$109)),(IM$109-IL$109)),0)</f>
        <v>0</v>
      </c>
      <c r="IN146" s="1">
        <f>+IF($E146=IN$22,VLOOKUP($C146,Input!$A$8:$IA$39,MATCH(IN$21,Input!$A$6:$IA$6,0),FALSE),0)*IF(IN$110&gt;=MAX($IC$110:IM$110),MIN((IN$110-MAX($IC$110:IM$110)),(IN$110-IM$110)),0)+IF($E146=IN$22,VLOOKUP($C146,Input!$A$8:$IA$39,MATCH(IN$21,Input!$A$6:$IA$6,0),FALSE),0)*IF(IN$109&gt;=MAX($IC$109:IM$109),MIN((IN$109-MAX($IC$109:IM$109)),(IN$109-IM$109)),0)</f>
        <v>0</v>
      </c>
      <c r="IO146" s="1">
        <f>+IF($E146=IO$22,VLOOKUP($C146,Input!$A$8:$IA$39,MATCH(IO$21,Input!$A$6:$IA$6,0),FALSE),0)*IF(IO$110&gt;=MAX($IC$110:IN$110),MIN((IO$110-MAX($IC$110:IN$110)),(IO$110-IN$110)),0)+IF($E146=IO$22,VLOOKUP($C146,Input!$A$8:$IA$39,MATCH(IO$21,Input!$A$6:$IA$6,0),FALSE),0)*IF(IO$109&gt;=MAX($IC$109:IN$109),MIN((IO$109-MAX($IC$109:IN$109)),(IO$109-IN$109)),0)</f>
        <v>0</v>
      </c>
      <c r="IP146" s="1">
        <f>+IF($E146=IP$22,VLOOKUP($C146,Input!$A$8:$IA$39,MATCH(IP$21,Input!$A$6:$IA$6,0),FALSE),0)*IF(IP$110&gt;=MAX($IC$110:IO$110),MIN((IP$110-MAX($IC$110:IO$110)),(IP$110-IO$110)),0)+IF($E146=IP$22,VLOOKUP($C146,Input!$A$8:$IA$39,MATCH(IP$21,Input!$A$6:$IA$6,0),FALSE),0)*IF(IP$109&gt;=MAX($IC$109:IO$109),MIN((IP$109-MAX($IC$109:IO$109)),(IP$109-IO$109)),0)</f>
        <v>0</v>
      </c>
      <c r="IQ146" s="1">
        <f>+IF($E146=IQ$22,VLOOKUP($C146,Input!$A$8:$IA$39,MATCH(IQ$21,Input!$A$6:$IA$6,0),FALSE),0)*IF(IQ$110&gt;=MAX($IC$110:IP$110),MIN((IQ$110-MAX($IC$110:IP$110)),(IQ$110-IP$110)),0)+IF($E146=IQ$22,VLOOKUP($C146,Input!$A$8:$IA$39,MATCH(IQ$21,Input!$A$6:$IA$6,0),FALSE),0)*IF(IQ$109&gt;=MAX($IC$109:IP$109),MIN((IQ$109-MAX($IC$109:IP$109)),(IQ$109-IP$109)),0)</f>
        <v>0</v>
      </c>
      <c r="IR146" s="1">
        <f>+IF($E146=IR$22,VLOOKUP($C146,Input!$A$8:$IA$39,MATCH(IR$21,Input!$A$6:$IA$6,0),FALSE),0)*IF(IR$110&gt;=MAX($IC$110:IQ$110),MIN((IR$110-MAX($IC$110:IQ$110)),(IR$110-IQ$110)),0)+IF($E146=IR$22,VLOOKUP($C146,Input!$A$8:$IA$39,MATCH(IR$21,Input!$A$6:$IA$6,0),FALSE),0)*IF(IR$109&gt;=MAX($IC$109:IQ$109),MIN((IR$109-MAX($IC$109:IQ$109)),(IR$109-IQ$109)),0)</f>
        <v>0</v>
      </c>
      <c r="IS146" s="1">
        <f>+IF($E146=IS$22,VLOOKUP($C146,Input!$A$8:$IA$39,MATCH(IS$21,Input!$A$6:$IA$6,0),FALSE),0)*IF(IS$110&gt;=MAX($IC$110:IR$110),MIN((IS$110-MAX($IC$110:IR$110)),(IS$110-IR$110)),0)+IF($E146=IS$22,VLOOKUP($C146,Input!$A$8:$IA$39,MATCH(IS$21,Input!$A$6:$IA$6,0),FALSE),0)*IF(IS$109&gt;=MAX($IC$109:IR$109),MIN((IS$109-MAX($IC$109:IR$109)),(IS$109-IR$109)),0)</f>
        <v>432000</v>
      </c>
      <c r="IT146" s="1">
        <f>+IF($E146=IT$22,VLOOKUP($C146,Input!$A$8:$IA$39,MATCH(IT$21,Input!$A$6:$IA$6,0),FALSE),0)*IF(IT$110&gt;=MAX($IC$110:IS$110),MIN((IT$110-MAX($IC$110:IS$110)),(IT$110-IS$110)),0)+IF($E146=IT$22,VLOOKUP($C146,Input!$A$8:$IA$39,MATCH(IT$21,Input!$A$6:$IA$6,0),FALSE),0)*IF(IT$109&gt;=MAX($IC$109:IS$109),MIN((IT$109-MAX($IC$109:IS$109)),(IT$109-IS$109)),0)</f>
        <v>0</v>
      </c>
      <c r="IU146" s="1">
        <f>+IF($E146=IU$22,VLOOKUP($C146,Input!$A$8:$IA$39,MATCH(IU$21,Input!$A$6:$IA$6,0),FALSE),0)*IF(IU$110&gt;=MAX($IC$110:IT$110),MIN((IU$110-MAX($IC$110:IT$110)),(IU$110-IT$110)),0)+IF($E146=IU$22,VLOOKUP($C146,Input!$A$8:$IA$39,MATCH(IU$21,Input!$A$6:$IA$6,0),FALSE),0)*IF(IU$109&gt;=MAX($IC$109:IT$109),MIN((IU$109-MAX($IC$109:IT$109)),(IU$109-IT$109)),0)</f>
        <v>0</v>
      </c>
      <c r="IV146" s="1">
        <f>+IF($E146=IV$22,VLOOKUP($C146,Input!$A$8:$IA$39,MATCH(IV$21,Input!$A$6:$IA$6,0),FALSE),0)*IF(IV$110&gt;=MAX($IC$110:IU$110),MIN((IV$110-MAX($IC$110:IU$110)),(IV$110-IU$110)),0)+IF($E146=IV$22,VLOOKUP($C146,Input!$A$8:$IA$39,MATCH(IV$21,Input!$A$6:$IA$6,0),FALSE),0)*IF(IV$109&gt;=MAX($IC$109:IU$109),MIN((IV$109-MAX($IC$109:IU$109)),(IV$109-IU$109)),0)</f>
        <v>0</v>
      </c>
      <c r="IW146" s="1">
        <f>+IF($E146=IW$22,VLOOKUP($C146,Input!$A$8:$IA$39,MATCH(IW$21,Input!$A$6:$IA$6,0),FALSE),0)*IF(IW$110&gt;=MAX($IC$110:IV$110),MIN((IW$110-MAX($IC$110:IV$110)),(IW$110-IV$110)),0)+IF($E146=IW$22,VLOOKUP($C146,Input!$A$8:$IA$39,MATCH(IW$21,Input!$A$6:$IA$6,0),FALSE),0)*IF(IW$109&gt;=MAX($IC$109:IV$109),MIN((IW$109-MAX($IC$109:IV$109)),(IW$109-IV$109)),0)</f>
        <v>0</v>
      </c>
      <c r="IX146" s="1">
        <f>+IF($E146=IX$22,VLOOKUP($C146,Input!$A$8:$IA$39,MATCH(IX$21,Input!$A$6:$IA$6,0),FALSE),0)*IF(IX$110&gt;=MAX($IC$110:IW$110),MIN((IX$110-MAX($IC$110:IW$110)),(IX$110-IW$110)),0)+IF($E146=IX$22,VLOOKUP($C146,Input!$A$8:$IA$39,MATCH(IX$21,Input!$A$6:$IA$6,0),FALSE),0)*IF(IX$109&gt;=MAX($IC$109:IW$109),MIN((IX$109-MAX($IC$109:IW$109)),(IX$109-IW$109)),0)</f>
        <v>0</v>
      </c>
      <c r="IY146" s="1">
        <f>+IF($E146=IY$22,VLOOKUP($C146,Input!$A$8:$IA$39,MATCH(IY$21,Input!$A$6:$IA$6,0),FALSE),0)*IF(IY$110&gt;=MAX($IC$110:IX$110),MIN((IY$110-MAX($IC$110:IX$110)),(IY$110-IX$110)),0)+IF($E146=IY$22,VLOOKUP($C146,Input!$A$8:$IA$39,MATCH(IY$21,Input!$A$6:$IA$6,0),FALSE),0)*IF(IY$109&gt;=MAX($IC$109:IX$109),MIN((IY$109-MAX($IC$109:IX$109)),(IY$109-IX$109)),0)</f>
        <v>0</v>
      </c>
      <c r="IZ146" s="1">
        <f>+IF($E146=IZ$22,VLOOKUP($C146,Input!$A$8:$IA$39,MATCH(IZ$21,Input!$A$6:$IA$6,0),FALSE),0)*IF(IZ$110&gt;=MAX($IC$110:IY$110),MIN((IZ$110-MAX($IC$110:IY$110)),(IZ$110-IY$110)),0)+IF($E146=IZ$22,VLOOKUP($C146,Input!$A$8:$IA$39,MATCH(IZ$21,Input!$A$6:$IA$6,0),FALSE),0)*IF(IZ$109&gt;=MAX($IC$109:IY$109),MIN((IZ$109-MAX($IC$109:IY$109)),(IZ$109-IY$109)),0)</f>
        <v>0</v>
      </c>
      <c r="JA146" s="1">
        <f>+IF($E146=JA$22,VLOOKUP($C146,Input!$A$8:$IA$39,MATCH(JA$21,Input!$A$6:$IA$6,0),FALSE),0)*IF(JA$110&gt;=MAX($IC$110:IZ$110),MIN((JA$110-MAX($IC$110:IZ$110)),(JA$110-IZ$110)),0)+IF($E146=JA$22,VLOOKUP($C146,Input!$A$8:$IA$39,MATCH(JA$21,Input!$A$6:$IA$6,0),FALSE),0)*IF(JA$109&gt;=MAX($IC$109:IZ$109),MIN((JA$109-MAX($IC$109:IZ$109)),(JA$109-IZ$109)),0)</f>
        <v>0</v>
      </c>
      <c r="JB146" s="1">
        <f>+IF($E146=JB$22,VLOOKUP($C146,Input!$A$8:$IA$39,MATCH(JB$21,Input!$A$6:$IA$6,0),FALSE),0)*IF(JB$110&gt;=MAX($IC$110:JA$110),MIN((JB$110-MAX($IC$110:JA$110)),(JB$110-JA$110)),0)+IF($E146=JB$22,VLOOKUP($C146,Input!$A$8:$IA$39,MATCH(JB$21,Input!$A$6:$IA$6,0),FALSE),0)*IF(JB$109&gt;=MAX($IC$109:JA$109),MIN((JB$109-MAX($IC$109:JA$109)),(JB$109-JA$109)),0)</f>
        <v>0</v>
      </c>
      <c r="JC146" s="1">
        <f>+IF($E146=JC$22,VLOOKUP($C146,Input!$A$8:$IA$39,MATCH(JC$21,Input!$A$6:$IA$6,0),FALSE),0)*IF(JC$110&gt;=MAX($IC$110:JB$110),MIN((JC$110-MAX($IC$110:JB$110)),(JC$110-JB$110)),0)+IF($E146=JC$22,VLOOKUP($C146,Input!$A$8:$IA$39,MATCH(JC$21,Input!$A$6:$IA$6,0),FALSE),0)*IF(JC$109&gt;=MAX($IC$109:JB$109),MIN((JC$109-MAX($IC$109:JB$109)),(JC$109-JB$109)),0)</f>
        <v>0</v>
      </c>
      <c r="JD146" s="1">
        <f>+IF($E146=JD$22,VLOOKUP($C146,Input!$A$8:$IA$39,MATCH(JD$21,Input!$A$6:$IA$6,0),FALSE),0)*IF(JD$110&gt;=MAX($IC$110:JC$110),MIN((JD$110-MAX($IC$110:JC$110)),(JD$110-JC$110)),0)+IF($E146=JD$22,VLOOKUP($C146,Input!$A$8:$IA$39,MATCH(JD$21,Input!$A$6:$IA$6,0),FALSE),0)*IF(JD$109&gt;=MAX($IC$109:JC$109),MIN((JD$109-MAX($IC$109:JC$109)),(JD$109-JC$109)),0)</f>
        <v>0</v>
      </c>
      <c r="JE146" s="1">
        <f>+IF($E146=JE$22,VLOOKUP($C146,Input!$A$8:$IA$39,MATCH(JE$21,Input!$A$6:$IA$6,0),FALSE),0)*IF(JE$110&gt;=MAX($IC$110:JD$110),MIN((JE$110-MAX($IC$110:JD$110)),(JE$110-JD$110)),0)+IF($E146=JE$22,VLOOKUP($C146,Input!$A$8:$IA$39,MATCH(JE$21,Input!$A$6:$IA$6,0),FALSE),0)*IF(JE$109&gt;=MAX($IC$109:JD$109),MIN((JE$109-MAX($IC$109:JD$109)),(JE$109-JD$109)),0)</f>
        <v>0</v>
      </c>
      <c r="JF146" s="1">
        <f>+IF($E146=JF$22,VLOOKUP($C146,Input!$A$8:$IA$39,MATCH(JF$21,Input!$A$6:$IA$6,0),FALSE),0)*IF(JF$110&gt;=MAX($IC$110:JE$110),MIN((JF$110-MAX($IC$110:JE$110)),(JF$110-JE$110)),0)+IF($E146=JF$22,VLOOKUP($C146,Input!$A$8:$IA$39,MATCH(JF$21,Input!$A$6:$IA$6,0),FALSE),0)*IF(JF$109&gt;=MAX($IC$109:JE$109),MIN((JF$109-MAX($IC$109:JE$109)),(JF$109-JE$109)),0)</f>
        <v>0</v>
      </c>
      <c r="JG146" s="1">
        <f>+IF($E146=JG$22,VLOOKUP($C146,Input!$A$8:$IA$39,MATCH(JG$21,Input!$A$6:$IA$6,0),FALSE),0)*IF(JG$110&gt;=MAX($IC$110:JF$110),MIN((JG$110-MAX($IC$110:JF$110)),(JG$110-JF$110)),0)+IF($E146=JG$22,VLOOKUP($C146,Input!$A$8:$IA$39,MATCH(JG$21,Input!$A$6:$IA$6,0),FALSE),0)*IF(JG$109&gt;=MAX($IC$109:JF$109),MIN((JG$109-MAX($IC$109:JF$109)),(JG$109-JF$109)),0)</f>
        <v>0</v>
      </c>
      <c r="JH146" s="1">
        <f>+IF($E146=JH$22,VLOOKUP($C146,Input!$A$8:$IA$39,MATCH(JH$21,Input!$A$6:$IA$6,0),FALSE),0)*IF(JH$110&gt;=MAX($IC$110:JG$110),MIN((JH$110-MAX($IC$110:JG$110)),(JH$110-JG$110)),0)+IF($E146=JH$22,VLOOKUP($C146,Input!$A$8:$IA$39,MATCH(JH$21,Input!$A$6:$IA$6,0),FALSE),0)*IF(JH$109&gt;=MAX($IC$109:JG$109),MIN((JH$109-MAX($IC$109:JG$109)),(JH$109-JG$109)),0)</f>
        <v>0</v>
      </c>
      <c r="JI146" s="1">
        <f>+IF($E146=JI$22,VLOOKUP($C146,Input!$A$8:$IA$39,MATCH(JI$21,Input!$A$6:$IA$6,0),FALSE),0)*IF(JI$110&gt;=MAX($IC$110:JH$110),MIN((JI$110-MAX($IC$110:JH$110)),(JI$110-JH$110)),0)+IF($E146=JI$22,VLOOKUP($C146,Input!$A$8:$IA$39,MATCH(JI$21,Input!$A$6:$IA$6,0),FALSE),0)*IF(JI$109&gt;=MAX($IC$109:JH$109),MIN((JI$109-MAX($IC$109:JH$109)),(JI$109-JH$109)),0)</f>
        <v>0</v>
      </c>
      <c r="JJ146" s="1">
        <f>+IF($E146=JJ$22,VLOOKUP($C146,Input!$A$8:$IA$39,MATCH(JJ$21,Input!$A$6:$IA$6,0),FALSE),0)*IF(JJ$110&gt;=MAX($IC$110:JI$110),MIN((JJ$110-MAX($IC$110:JI$110)),(JJ$110-JI$110)),0)+IF($E146=JJ$22,VLOOKUP($C146,Input!$A$8:$IA$39,MATCH(JJ$21,Input!$A$6:$IA$6,0),FALSE),0)*IF(JJ$109&gt;=MAX($IC$109:JI$109),MIN((JJ$109-MAX($IC$109:JI$109)),(JJ$109-JI$109)),0)</f>
        <v>0</v>
      </c>
      <c r="JK146" s="1">
        <f>+IF($E146=JK$22,VLOOKUP($C146,Input!$A$8:$IA$39,MATCH(JK$21,Input!$A$6:$IA$6,0),FALSE),0)*IF(JK$110&gt;=MAX($IC$110:JJ$110),MIN((JK$110-MAX($IC$110:JJ$110)),(JK$110-JJ$110)),0)+IF($E146=JK$22,VLOOKUP($C146,Input!$A$8:$IA$39,MATCH(JK$21,Input!$A$6:$IA$6,0),FALSE),0)*IF(JK$109&gt;=MAX($IC$109:JJ$109),MIN((JK$109-MAX($IC$109:JJ$109)),(JK$109-JJ$109)),0)</f>
        <v>0</v>
      </c>
      <c r="JL146" s="1">
        <f>+IF($E146=JL$22,VLOOKUP($C146,Input!$A$8:$IA$39,MATCH(JL$21,Input!$A$6:$IA$6,0),FALSE),0)*IF(JL$110&gt;=MAX($IC$110:JK$110),MIN((JL$110-MAX($IC$110:JK$110)),(JL$110-JK$110)),0)+IF($E146=JL$22,VLOOKUP($C146,Input!$A$8:$IA$39,MATCH(JL$21,Input!$A$6:$IA$6,0),FALSE),0)*IF(JL$109&gt;=MAX($IC$109:JK$109),MIN((JL$109-MAX($IC$109:JK$109)),(JL$109-JK$109)),0)</f>
        <v>0</v>
      </c>
      <c r="JN146" t="str">
        <f>+VLOOKUP($C146,Input!$A$8:$GZ$39,MATCH(JN$21,Input!$A$6:$GZ$6,0),FALSE)</f>
        <v>Charger Maintenance ($/kWh)</v>
      </c>
      <c r="JO146" s="1">
        <f>IF($E146+$I146+$D$7&lt;=JO$22,0,IF(JO$22-$D$7&gt;=$E146,VLOOKUP($C146,Input!$A$8:$GZ$39,MATCH(JO$21,Input!$A$6:$GZ$6,0),FALSE),0)*$F146/$G146)*$D146</f>
        <v>0</v>
      </c>
      <c r="JP146" s="1">
        <f>IF($E146+$I146+$D$7&lt;=JP$22,0,IF(JP$22-$D$7&gt;=$E146,VLOOKUP($C146,Input!$A$8:$GZ$39,MATCH(JP$21,Input!$A$6:$GZ$6,0),FALSE),0)*$F146/$G146)*$D146</f>
        <v>0</v>
      </c>
      <c r="JQ146" s="1">
        <f>IF($E146+$I146+$D$7&lt;=JQ$22,0,IF(JQ$22-$D$7&gt;=$E146,VLOOKUP($C146,Input!$A$8:$GZ$39,MATCH(JQ$21,Input!$A$6:$GZ$6,0),FALSE),0)*$F146/$G146)*$D146</f>
        <v>0</v>
      </c>
      <c r="JR146" s="1">
        <f>IF($E146+$I146+$D$7&lt;=JR$22,0,IF(JR$22-$D$7&gt;=$E146,VLOOKUP($C146,Input!$A$8:$GZ$39,MATCH(JR$21,Input!$A$6:$GZ$6,0),FALSE),0)*$F146/$G146)*$D146</f>
        <v>0</v>
      </c>
      <c r="JS146" s="1">
        <f>IF($E146+$I146+$D$7&lt;=JS$22,0,IF(JS$22-$D$7&gt;=$E146,VLOOKUP($C146,Input!$A$8:$GZ$39,MATCH(JS$21,Input!$A$6:$GZ$6,0),FALSE),0)*$F146/$G146)*$D146</f>
        <v>0</v>
      </c>
      <c r="JT146" s="1">
        <f>IF($E146+$I146+$D$7&lt;=JT$22,0,IF(JT$22-$D$7&gt;=$E146,VLOOKUP($C146,Input!$A$8:$GZ$39,MATCH(JT$21,Input!$A$6:$GZ$6,0),FALSE),0)*$F146/$G146)*$D146</f>
        <v>0</v>
      </c>
      <c r="JU146" s="1">
        <f>IF($E146+$I146+$D$7&lt;=JU$22,0,IF(JU$22-$D$7&gt;=$E146,VLOOKUP($C146,Input!$A$8:$GZ$39,MATCH(JU$21,Input!$A$6:$GZ$6,0),FALSE),0)*$F146/$G146)*$D146</f>
        <v>0</v>
      </c>
      <c r="JV146" s="1">
        <f>IF($E146+$I146+$D$7&lt;=JV$22,0,IF(JV$22-$D$7&gt;=$E146,VLOOKUP($C146,Input!$A$8:$GZ$39,MATCH(JV$21,Input!$A$6:$GZ$6,0),FALSE),0)*$F146/$G146)*$D146</f>
        <v>0</v>
      </c>
      <c r="JW146" s="1">
        <f>IF($E146+$I146+$D$7&lt;=JW$22,0,IF(JW$22-$D$7&gt;=$E146,VLOOKUP($C146,Input!$A$8:$GZ$39,MATCH(JW$21,Input!$A$6:$GZ$6,0),FALSE),0)*$F146/$G146)*$D146</f>
        <v>0</v>
      </c>
      <c r="JX146" s="1">
        <f>IF($E146+$I146+$D$7&lt;=JX$22,0,IF(JX$22-$D$7&gt;=$E146,VLOOKUP($C146,Input!$A$8:$GZ$39,MATCH(JX$21,Input!$A$6:$GZ$6,0),FALSE),0)*$F146/$G146)*$D146</f>
        <v>0</v>
      </c>
      <c r="JY146" s="1">
        <f>IF($E146+$I146+$D$7&lt;=JY$22,0,IF(JY$22-$D$7&gt;=$E146,VLOOKUP($C146,Input!$A$8:$GZ$39,MATCH(JY$21,Input!$A$6:$GZ$6,0),FALSE),0)*$F146/$G146)*$D146</f>
        <v>0</v>
      </c>
      <c r="JZ146" s="1">
        <f>IF($E146+$I146+$D$7&lt;=JZ$22,0,IF(JZ$22-$D$7&gt;=$E146,VLOOKUP($C146,Input!$A$8:$GZ$39,MATCH(JZ$21,Input!$A$6:$GZ$6,0),FALSE),0)*$F146/$G146)*$D146</f>
        <v>0</v>
      </c>
      <c r="KA146" s="1">
        <f>IF($E146+$I146+$D$7&lt;=KA$22,0,IF(KA$22-$D$7&gt;=$E146,VLOOKUP($C146,Input!$A$8:$GZ$39,MATCH(KA$21,Input!$A$6:$GZ$6,0),FALSE),0)*$F146/$G146)*$D146</f>
        <v>0</v>
      </c>
      <c r="KB146" s="1">
        <f>IF($E146+$I146+$D$7&lt;=KB$22,0,IF(KB$22-$D$7&gt;=$E146,VLOOKUP($C146,Input!$A$8:$GZ$39,MATCH(KB$21,Input!$A$6:$GZ$6,0),FALSE),0)*$F146/$G146)*$D146</f>
        <v>0</v>
      </c>
      <c r="KC146" s="1">
        <f>IF($E146+$I146+$D$7&lt;=KC$22,0,IF(KC$22-$D$7&gt;=$E146,VLOOKUP($C146,Input!$A$8:$GZ$39,MATCH(KC$21,Input!$A$6:$GZ$6,0),FALSE),0)*$F146/$G146)*$D146</f>
        <v>0</v>
      </c>
      <c r="KD146" s="1">
        <f>IF($E146+$I146+$D$7&lt;=KD$22,0,IF(KD$22-$D$7&gt;=$E146,VLOOKUP($C146,Input!$A$8:$GZ$39,MATCH(KD$21,Input!$A$6:$GZ$6,0),FALSE),0)*$F146/$G146)*$D146</f>
        <v>0</v>
      </c>
      <c r="KE146" s="1">
        <f>IF($E146+$I146+$D$7&lt;=KE$22,0,IF(KE$22-$D$7&gt;=$E146,VLOOKUP($C146,Input!$A$8:$GZ$39,MATCH(KE$21,Input!$A$6:$GZ$6,0),FALSE),0)*$F146/$G146)*$D146</f>
        <v>0</v>
      </c>
      <c r="KF146" s="1">
        <f>IF($E146+$I146+$D$7&lt;=KF$22,0,IF(KF$22-$D$7&gt;=$E146,VLOOKUP($C146,Input!$A$8:$GZ$39,MATCH(KF$21,Input!$A$6:$GZ$6,0),FALSE),0)*$F146/$G146)*$D146</f>
        <v>0</v>
      </c>
      <c r="KG146" s="1">
        <f>IF($E146+$I146+$D$7&lt;=KG$22,0,IF(KG$22-$D$7&gt;=$E146,VLOOKUP($C146,Input!$A$8:$GZ$39,MATCH(KG$21,Input!$A$6:$GZ$6,0),FALSE),0)*$F146/$G146)*$D146</f>
        <v>0</v>
      </c>
      <c r="KH146" s="1">
        <f>IF($E146+$I146+$D$7&lt;=KH$22,0,IF(KH$22-$D$7&gt;=$E146,VLOOKUP($C146,Input!$A$8:$GZ$39,MATCH(KH$21,Input!$A$6:$GZ$6,0),FALSE),0)*$F146/$G146)*$D146</f>
        <v>0</v>
      </c>
      <c r="KI146" s="1">
        <f>IF($E146+$I146+$D$7&lt;=KI$22,0,IF(KI$22-$D$7&gt;=$E146,VLOOKUP($C146,Input!$A$8:$GZ$39,MATCH(KI$21,Input!$A$6:$GZ$6,0),FALSE),0)*$F146/$G146)*$D146</f>
        <v>0</v>
      </c>
      <c r="KJ146" s="1">
        <f>IF($E146+$I146+$D$7&lt;=KJ$22,0,IF(KJ$22-$D$7&gt;=$E146,VLOOKUP($C146,Input!$A$8:$GZ$39,MATCH(KJ$21,Input!$A$6:$GZ$6,0),FALSE),0)*$F146/$G146)*$D146</f>
        <v>0</v>
      </c>
      <c r="KK146" s="1">
        <f>IF($E146+$I146+$D$7&lt;=KK$22,0,IF(KK$22-$D$7&gt;=$E146,VLOOKUP($C146,Input!$A$8:$GZ$39,MATCH(KK$21,Input!$A$6:$GZ$6,0),FALSE),0)*$F146/$G146)*$D146</f>
        <v>0</v>
      </c>
      <c r="KL146" s="1">
        <f>IF($E146+$I146+$D$7&lt;=KL$22,0,IF(KL$22-$D$7&gt;=$E146,VLOOKUP($C146,Input!$A$8:$GZ$39,MATCH(KL$21,Input!$A$6:$GZ$6,0),FALSE),0)*$F146/$G146)*$D146</f>
        <v>0</v>
      </c>
      <c r="KM146" s="1">
        <f>IF($E146+$I146+$D$7&lt;=KM$22,0,IF(KM$22-$D$7&gt;=$E146,VLOOKUP($C146,Input!$A$8:$GZ$39,MATCH(KM$21,Input!$A$6:$GZ$6,0),FALSE),0)*$F146/$G146)*$D146</f>
        <v>0</v>
      </c>
      <c r="KN146" s="1">
        <f>IF($E146+$I146+$D$7&lt;=KN$22,0,IF(KN$22-$D$7&gt;=$E146,VLOOKUP($C146,Input!$A$8:$GZ$39,MATCH(KN$21,Input!$A$6:$GZ$6,0),FALSE),0)*$F146/$G146)*$D146</f>
        <v>0</v>
      </c>
      <c r="KO146" s="1">
        <f>IF($E146+$I146+$D$7&lt;=KO$22,0,IF(KO$22-$D$7&gt;=$E146,VLOOKUP($C146,Input!$A$8:$GZ$39,MATCH(KO$21,Input!$A$6:$GZ$6,0),FALSE),0)*$F146/$G146)*$D146</f>
        <v>0</v>
      </c>
      <c r="KP146" s="1">
        <f>IF($E146+$I146+$D$7&lt;=KP$22,0,IF(KP$22-$D$7&gt;=$E146,VLOOKUP($C146,Input!$A$8:$GZ$39,MATCH(KP$21,Input!$A$6:$GZ$6,0),FALSE),0)*$F146/$G146)*$D146</f>
        <v>0</v>
      </c>
      <c r="KQ146" s="1">
        <f>IF($E146+$I146+$D$7&lt;=KQ$22,0,IF(KQ$22-$D$7&gt;=$E146,VLOOKUP($C146,Input!$A$8:$GZ$39,MATCH(KQ$21,Input!$A$6:$GZ$6,0),FALSE),0)*$F146/$G146)*$D146</f>
        <v>0</v>
      </c>
      <c r="KR146" s="1">
        <f>IF($E146+$I146+$D$7&lt;=KR$22,0,IF(KR$22-$D$7&gt;=$E146,VLOOKUP($C146,Input!$A$8:$GZ$39,MATCH(KR$21,Input!$A$6:$GZ$6,0),FALSE),0)*$F146/$G146)*$D146</f>
        <v>0</v>
      </c>
      <c r="KS146" s="1">
        <f>IF($E146+$I146+$D$7&lt;=KS$22,0,IF(KS$22-$D$7&gt;=$E146,VLOOKUP($C146,Input!$A$8:$GZ$39,MATCH(KS$21,Input!$A$6:$GZ$6,0),FALSE),0)*$F146/$G146)*$D146</f>
        <v>0</v>
      </c>
      <c r="KT146" s="1">
        <f>IF($E146+$I146+$D$7&lt;=KT$22,0,IF(KT$22-$D$7&gt;=$E146,VLOOKUP($C146,Input!$A$8:$GZ$39,MATCH(KT$21,Input!$A$6:$GZ$6,0),FALSE),0)*$F146/$G146)*$D146</f>
        <v>0</v>
      </c>
      <c r="KU146" s="1">
        <f>IF($E146+$I146+$D$7&lt;=KU$22,0,IF(KU$22-$D$7&gt;=$E146,VLOOKUP($C146,Input!$A$8:$GZ$39,MATCH(KU$21,Input!$A$6:$GZ$6,0),FALSE),0)*$F146/$G146)*$D146</f>
        <v>0</v>
      </c>
      <c r="KV146" s="1">
        <f>IF($E146+$I146+$D$7&lt;=KV$22,0,IF(KV$22-$D$7&gt;=$E146,VLOOKUP($C146,Input!$A$8:$GZ$39,MATCH(KV$21,Input!$A$6:$GZ$6,0),FALSE),0)*$F146/$G146)*$D146</f>
        <v>0</v>
      </c>
      <c r="KW146" s="1">
        <f>IF($E146+$I146+$D$7&lt;=KW$22,0,IF(KW$22-$D$7&gt;=$E146,VLOOKUP($C146,Input!$A$8:$GZ$39,MATCH(KW$21,Input!$A$6:$GZ$6,0),FALSE),0)*$F146/$G146)*$D146</f>
        <v>0</v>
      </c>
      <c r="KY146" t="str">
        <f>VLOOKUP($C146,Input!$A$8:$HV$39,MATCH(KY$21,Input!$A$6:$HV$6,0),FALSE)</f>
        <v>$/kWh from "Main Tab" selection for depot charging and it is scaled to EIA cost projections</v>
      </c>
      <c r="KZ146" s="1">
        <f>IF($E146+$I146+$D$7&lt;=KZ$22,0,IF(KZ$22-$D$7&gt;=$E146,VLOOKUP($C146,Input!$A$8:$HV$39,MATCH(KZ$21,Input!$A$6:$HV$6,0),FALSE)/$G146*$F146,0))*$D146</f>
        <v>0</v>
      </c>
      <c r="LA146" s="1">
        <f>IF($E146+$I146+$D$7&lt;=LA$22,0,IF(LA$22-$D$7&gt;=$E146,VLOOKUP($C146,Input!$A$8:$HV$39,MATCH(LA$21,Input!$A$6:$HV$6,0),FALSE)/$G146*$F146,0))*$D146</f>
        <v>0</v>
      </c>
      <c r="LB146" s="1">
        <f>IF($E146+$I146+$D$7&lt;=LB$22,0,IF(LB$22-$D$7&gt;=$E146,VLOOKUP($C146,Input!$A$8:$HV$39,MATCH(LB$21,Input!$A$6:$HV$6,0),FALSE)/$G146*$F146,0))*$D146</f>
        <v>0</v>
      </c>
      <c r="LC146" s="1">
        <f>IF($E146+$I146+$D$7&lt;=LC$22,0,IF(LC$22-$D$7&gt;=$E146,VLOOKUP($C146,Input!$A$8:$HV$39,MATCH(LC$21,Input!$A$6:$HV$6,0),FALSE)/$G146*$F146,0))*$D146</f>
        <v>0</v>
      </c>
      <c r="LD146" s="1">
        <f>IF($E146+$I146+$D$7&lt;=LD$22,0,IF(LD$22-$D$7&gt;=$E146,VLOOKUP($C146,Input!$A$8:$HV$39,MATCH(LD$21,Input!$A$6:$HV$6,0),FALSE)/$G146*$F146,0))*$D146</f>
        <v>0</v>
      </c>
      <c r="LE146" s="1">
        <f>IF($E146+$I146+$D$7&lt;=LE$22,0,IF(LE$22-$D$7&gt;=$E146,VLOOKUP($C146,Input!$A$8:$HV$39,MATCH(LE$21,Input!$A$6:$HV$6,0),FALSE)/$G146*$F146,0))*$D146</f>
        <v>0</v>
      </c>
      <c r="LF146" s="1">
        <f>IF($E146+$I146+$D$7&lt;=LF$22,0,IF(LF$22-$D$7&gt;=$E146,VLOOKUP($C146,Input!$A$8:$HV$39,MATCH(LF$21,Input!$A$6:$HV$6,0),FALSE)/$G146*$F146,0))*$D146</f>
        <v>0</v>
      </c>
      <c r="LG146" s="1">
        <f>IF($E146+$I146+$D$7&lt;=LG$22,0,IF(LG$22-$D$7&gt;=$E146,VLOOKUP($C146,Input!$A$8:$HV$39,MATCH(LG$21,Input!$A$6:$HV$6,0),FALSE)/$G146*$F146,0))*$D146</f>
        <v>0</v>
      </c>
      <c r="LH146" s="1">
        <f>IF($E146+$I146+$D$7&lt;=LH$22,0,IF(LH$22-$D$7&gt;=$E146,VLOOKUP($C146,Input!$A$8:$HV$39,MATCH(LH$21,Input!$A$6:$HV$6,0),FALSE)/$G146*$F146,0))*$D146</f>
        <v>0</v>
      </c>
      <c r="LI146" s="1">
        <f>IF($E146+$I146+$D$7&lt;=LI$22,0,IF(LI$22-$D$7&gt;=$E146,VLOOKUP($C146,Input!$A$8:$HV$39,MATCH(LI$21,Input!$A$6:$HV$6,0),FALSE)/$G146*$F146,0))*$D146</f>
        <v>0</v>
      </c>
      <c r="LJ146" s="1">
        <f>IF($E146+$I146+$D$7&lt;=LJ$22,0,IF(LJ$22-$D$7&gt;=$E146,VLOOKUP($C146,Input!$A$8:$HV$39,MATCH(LJ$21,Input!$A$6:$HV$6,0),FALSE)/$G146*$F146,0))*$D146</f>
        <v>0</v>
      </c>
      <c r="LK146" s="1">
        <f>IF($E146+$I146+$D$7&lt;=LK$22,0,IF(LK$22-$D$7&gt;=$E146,VLOOKUP($C146,Input!$A$8:$HV$39,MATCH(LK$21,Input!$A$6:$HV$6,0),FALSE)/$G146*$F146,0))*$D146</f>
        <v>0</v>
      </c>
      <c r="LL146" s="1">
        <f>IF($E146+$I146+$D$7&lt;=LL$22,0,IF(LL$22-$D$7&gt;=$E146,VLOOKUP($C146,Input!$A$8:$HV$39,MATCH(LL$21,Input!$A$6:$HV$6,0),FALSE)/$G146*$F146,0))*$D146</f>
        <v>0</v>
      </c>
      <c r="LM146" s="1">
        <f>IF($E146+$I146+$D$7&lt;=LM$22,0,IF(LM$22-$D$7&gt;=$E146,VLOOKUP($C146,Input!$A$8:$HV$39,MATCH(LM$21,Input!$A$6:$HV$6,0),FALSE)/$G146*$F146,0))*$D146</f>
        <v>0</v>
      </c>
      <c r="LN146" s="1">
        <f>IF($E146+$I146+$D$7&lt;=LN$22,0,IF(LN$22-$D$7&gt;=$E146,VLOOKUP($C146,Input!$A$8:$HV$39,MATCH(LN$21,Input!$A$6:$HV$6,0),FALSE)/$G146*$F146,0))*$D146</f>
        <v>0</v>
      </c>
      <c r="LO146" s="1">
        <f>IF($E146+$I146+$D$7&lt;=LO$22,0,IF(LO$22-$D$7&gt;=$E146,VLOOKUP($C146,Input!$A$8:$HV$39,MATCH(LO$21,Input!$A$6:$HV$6,0),FALSE)/$G146*$F146,0))*$D146</f>
        <v>0</v>
      </c>
      <c r="LP146" s="1">
        <f>IF($E146+$I146+$D$7&lt;=LP$22,0,IF(LP$22-$D$7&gt;=$E146,VLOOKUP($C146,Input!$A$8:$HV$39,MATCH(LP$21,Input!$A$6:$HV$6,0),FALSE)/$G146*$F146,0))*$D146</f>
        <v>0</v>
      </c>
      <c r="LQ146" s="1">
        <f>IF($E146+$I146+$D$7&lt;=LQ$22,0,IF(LQ$22-$D$7&gt;=$E146,VLOOKUP($C146,Input!$A$8:$HV$39,MATCH(LQ$21,Input!$A$6:$HV$6,0),FALSE)/$G146*$F146,0))*$D146</f>
        <v>0</v>
      </c>
      <c r="LR146" s="1">
        <f>IF($E146+$I146+$D$7&lt;=LR$22,0,IF(LR$22-$D$7&gt;=$E146,VLOOKUP($C146,Input!$A$8:$HV$39,MATCH(LR$21,Input!$A$6:$HV$6,0),FALSE)/$G146*$F146,0))*$D146</f>
        <v>0</v>
      </c>
      <c r="LS146" s="1">
        <f>IF($E146+$I146+$D$7&lt;=LS$22,0,IF(LS$22-$D$7&gt;=$E146,VLOOKUP($C146,Input!$A$8:$HV$39,MATCH(LS$21,Input!$A$6:$HV$6,0),FALSE)/$G146*$F146,0))*$D146</f>
        <v>0</v>
      </c>
      <c r="LT146" s="1">
        <f>IF($E146+$I146+$D$7&lt;=LT$22,0,IF(LT$22-$D$7&gt;=$E146,VLOOKUP($C146,Input!$A$8:$HV$39,MATCH(LT$21,Input!$A$6:$HV$6,0),FALSE)/$G146*$F146,0))*$D146</f>
        <v>0</v>
      </c>
      <c r="LU146" s="1">
        <f>IF($E146+$I146+$D$7&lt;=LU$22,0,IF(LU$22-$D$7&gt;=$E146,VLOOKUP($C146,Input!$A$8:$HV$39,MATCH(LU$21,Input!$A$6:$HV$6,0),FALSE)/$G146*$F146,0))*$D146</f>
        <v>0</v>
      </c>
      <c r="LV146" s="1">
        <f>IF($E146+$I146+$D$7&lt;=LV$22,0,IF(LV$22-$D$7&gt;=$E146,VLOOKUP($C146,Input!$A$8:$HV$39,MATCH(LV$21,Input!$A$6:$HV$6,0),FALSE)/$G146*$F146,0))*$D146</f>
        <v>0</v>
      </c>
      <c r="LW146" s="1">
        <f>IF($E146+$I146+$D$7&lt;=LW$22,0,IF(LW$22-$D$7&gt;=$E146,VLOOKUP($C146,Input!$A$8:$HV$39,MATCH(LW$21,Input!$A$6:$HV$6,0),FALSE)/$G146*$F146,0))*$D146</f>
        <v>0</v>
      </c>
      <c r="LX146" s="1">
        <f>IF($E146+$I146+$D$7&lt;=LX$22,0,IF(LX$22-$D$7&gt;=$E146,VLOOKUP($C146,Input!$A$8:$HV$39,MATCH(LX$21,Input!$A$6:$HV$6,0),FALSE)/$G146*$F146,0))*$D146</f>
        <v>0</v>
      </c>
      <c r="LY146" s="1">
        <f>IF($E146+$I146+$D$7&lt;=LY$22,0,IF(LY$22-$D$7&gt;=$E146,VLOOKUP($C146,Input!$A$8:$HV$39,MATCH(LY$21,Input!$A$6:$HV$6,0),FALSE)/$G146*$F146,0))*$D146</f>
        <v>0</v>
      </c>
      <c r="LZ146" s="1">
        <f>IF($E146+$I146+$D$7&lt;=LZ$22,0,IF(LZ$22-$D$7&gt;=$E146,VLOOKUP($C146,Input!$A$8:$HV$39,MATCH(LZ$21,Input!$A$6:$HV$6,0),FALSE)/$G146*$F146,0))*$D146</f>
        <v>0</v>
      </c>
      <c r="MA146" s="1">
        <f>IF($E146+$I146+$D$7&lt;=MA$22,0,IF(MA$22-$D$7&gt;=$E146,VLOOKUP($C146,Input!$A$8:$HV$39,MATCH(MA$21,Input!$A$6:$HV$6,0),FALSE)/$G146*$F146,0))*$D146</f>
        <v>0</v>
      </c>
      <c r="MB146" s="1">
        <f>IF($E146+$I146+$D$7&lt;=MB$22,0,IF(MB$22-$D$7&gt;=$E146,VLOOKUP($C146,Input!$A$8:$HV$39,MATCH(MB$21,Input!$A$6:$HV$6,0),FALSE)/$G146*$F146,0))*$D146</f>
        <v>0</v>
      </c>
      <c r="MC146" s="1">
        <f>IF($E146+$I146+$D$7&lt;=MC$22,0,IF(MC$22-$D$7&gt;=$E146,VLOOKUP($C146,Input!$A$8:$HV$39,MATCH(MC$21,Input!$A$6:$HV$6,0),FALSE)/$G146*$F146,0))*$D146</f>
        <v>0</v>
      </c>
      <c r="MD146" s="1">
        <f>IF($E146+$I146+$D$7&lt;=MD$22,0,IF(MD$22-$D$7&gt;=$E146,VLOOKUP($C146,Input!$A$8:$HV$39,MATCH(MD$21,Input!$A$6:$HV$6,0),FALSE)/$G146*$F146,0))*$D146</f>
        <v>0</v>
      </c>
      <c r="ME146" s="1">
        <f>IF($E146+$I146+$D$7&lt;=ME$22,0,IF(ME$22-$D$7&gt;=$E146,VLOOKUP($C146,Input!$A$8:$HV$39,MATCH(ME$21,Input!$A$6:$HV$6,0),FALSE)/$G146*$F146,0))*$D146</f>
        <v>2405839.9102008874</v>
      </c>
      <c r="MF146" s="1">
        <f>IF($E146+$I146+$D$7&lt;=MF$22,0,IF(MF$22-$D$7&gt;=$E146,VLOOKUP($C146,Input!$A$8:$HV$39,MATCH(MF$21,Input!$A$6:$HV$6,0),FALSE)/$G146*$F146,0))*$D146</f>
        <v>2403557.3404242001</v>
      </c>
      <c r="MG146" s="1">
        <f>IF($E146+$I146+$D$7&lt;=MG$22,0,IF(MG$22-$D$7&gt;=$E146,VLOOKUP($C146,Input!$A$8:$HV$39,MATCH(MG$21,Input!$A$6:$HV$6,0),FALSE)/$G146*$F146,0))*$D146</f>
        <v>2390563.3876716378</v>
      </c>
      <c r="MH146" s="1">
        <f>IF($E146+$I146+$D$7&lt;=MH$22,0,IF(MH$22-$D$7&gt;=$E146,VLOOKUP($C146,Input!$A$8:$HV$39,MATCH(MH$21,Input!$A$6:$HV$6,0),FALSE)/$G146*$F146,0))*$D146</f>
        <v>2379022.7954903063</v>
      </c>
      <c r="MI146" s="1">
        <f>IF($E146+$I146+$D$7&lt;=MI$22,0,IF(MI$22-$D$7&gt;=$E146,VLOOKUP($C146,Input!$A$8:$HV$39,MATCH(MI$21,Input!$A$6:$HV$6,0),FALSE)/$G146*$F146,0))*$D146</f>
        <v>2371318.1315880292</v>
      </c>
      <c r="MJ146" s="1">
        <f>IF($E146+$I146+$D$7&lt;=MJ$22,0,IF(MJ$22-$D$7&gt;=$E146,VLOOKUP($C146,Input!$A$8:$HV$39,MATCH(MJ$21,Input!$A$6:$HV$6,0),FALSE)/$G146*$F146,0))*$D146</f>
        <v>2358239.8921361095</v>
      </c>
      <c r="MK146" s="1">
        <f>IF($E146+$I146+$D$7&lt;=MK$22,0,IF(MK$22-$D$7&gt;=$E146,VLOOKUP($C146,Input!$A$8:$HV$39,MATCH(MK$21,Input!$A$6:$HV$6,0),FALSE)/$G146*$F146,0))*$D146</f>
        <v>2349585.9164511058</v>
      </c>
      <c r="ML146" s="1">
        <f>IF($E146+$I146+$D$7&lt;=ML$22,0,IF(ML$22-$D$7&gt;=$E146,VLOOKUP($C146,Input!$A$8:$HV$39,MATCH(ML$21,Input!$A$6:$HV$6,0),FALSE)/$G146*$F146,0))*$D146</f>
        <v>2339421.6568262405</v>
      </c>
      <c r="MM146" s="1">
        <f>IF($E146+$I146+$D$7&lt;=MM$22,0,IF(MM$22-$D$7&gt;=$E146,VLOOKUP($C146,Input!$A$8:$HV$39,MATCH(MM$21,Input!$A$6:$HV$6,0),FALSE)/$G146*$F146,0))*$D146</f>
        <v>2328698.4307334018</v>
      </c>
      <c r="MN146" s="1">
        <f>IF($E146+$I146+$D$7&lt;=MN$22,0,IF(MN$22-$D$7&gt;=$E146,VLOOKUP($C146,Input!$A$8:$HV$39,MATCH(MN$21,Input!$A$6:$HV$6,0),FALSE)/$G146*$F146,0))*$D146</f>
        <v>2317994.9272506684</v>
      </c>
      <c r="MO146" s="1">
        <f>IF($E146+$I146+$D$7&lt;=MO$22,0,IF(MO$22-$D$7&gt;=$E146,VLOOKUP($C146,Input!$A$8:$HV$39,MATCH(MO$21,Input!$A$6:$HV$6,0),FALSE)/$G146*$F146,0))*$D146</f>
        <v>2309691.4696241794</v>
      </c>
      <c r="MP146" s="1">
        <f>IF($E146+$I146+$D$7&lt;=MP$22,0,IF(MP$22-$D$7&gt;=$E146,VLOOKUP($C146,Input!$A$8:$HV$39,MATCH(MP$21,Input!$A$6:$HV$6,0),FALSE)/$G146*$F146,0))*$D146</f>
        <v>2302935.2101690555</v>
      </c>
      <c r="MQ146" s="1">
        <f>IF($E146+$I146+$D$7&lt;=MQ$22,0,IF(MQ$22-$D$7&gt;=$E146,VLOOKUP($C146,Input!$A$8:$HV$39,MATCH(MQ$21,Input!$A$6:$HV$6,0),FALSE)/$G146*$F146,0))*$D146</f>
        <v>2293710.3293901081</v>
      </c>
      <c r="MR146" s="1">
        <f>IF($E146+$I146+$D$7&lt;=MR$22,0,IF(MR$22-$D$7&gt;=$E146,VLOOKUP($C146,Input!$A$8:$HV$39,MATCH(MR$21,Input!$A$6:$HV$6,0),FALSE)/$G146*$F146,0))*$D146</f>
        <v>2282095.4312007325</v>
      </c>
      <c r="MS146" s="1">
        <f>IF($E146+$I146+$D$7&lt;=MS$22,0,IF(MS$22-$D$7&gt;=$E146,VLOOKUP($C146,Input!$A$8:$HV$39,MATCH(MS$21,Input!$A$6:$HV$6,0),FALSE)/$G146*$F146,0))*$D146</f>
        <v>0</v>
      </c>
      <c r="MT146" s="1">
        <f>IF($E146+$I146+$D$7&lt;=MT$22,0,IF(MT$22-$D$7&gt;=$E146,VLOOKUP($C146,Input!$A$8:$HV$39,MATCH(MT$21,Input!$A$6:$HV$6,0),FALSE)/$G146*$F146,0))*$D146</f>
        <v>0</v>
      </c>
      <c r="MU146" s="1">
        <f>IF($E146+$I146+$D$7&lt;=MU$22,0,IF(MU$22-$D$7&gt;=$E146,VLOOKUP($C146,Input!$A$8:$HV$39,MATCH(MU$21,Input!$A$6:$HV$6,0),FALSE)/$G146*$F146,0))*$D146</f>
        <v>0</v>
      </c>
      <c r="MV146" s="1">
        <f>IF($E146+$I146+$D$7&lt;=MV$22,0,IF(MV$22-$D$7&gt;=$E146,VLOOKUP($C146,Input!$A$8:$HV$39,MATCH(MV$21,Input!$A$6:$HV$6,0),FALSE)/$G146*$F146,0))*$D146</f>
        <v>0</v>
      </c>
      <c r="MW146" s="1">
        <f>IF($E146+$I146+$D$7&lt;=MW$22,0,IF(MW$22-$D$7&gt;=$E146,VLOOKUP($C146,Input!$A$8:$HV$39,MATCH(MW$21,Input!$A$6:$HV$6,0),FALSE)/$G146*$F146,0))*$D146</f>
        <v>0</v>
      </c>
      <c r="MX146" s="1">
        <f>IF($E146+$I146+$D$7&lt;=MX$22,0,IF(MX$22-$D$7&gt;=$E146,VLOOKUP($C146,Input!$A$8:$HV$39,MATCH(MX$21,Input!$A$6:$HV$6,0),FALSE)/$G146*$F146,0))*$D146</f>
        <v>0</v>
      </c>
      <c r="MZ146" t="str">
        <f>VLOOKUP($C146,Input!$A$8:$HV$39,MATCH(MZ$21,Input!$A$6:$HV$6,0),FALSE)</f>
        <v>Electricity LCFS Credit ($/kWh)</v>
      </c>
      <c r="NA146" s="1">
        <f>IF($E146+$I146+$D$7&lt;=NA$22,0,IF(NA$22-$D$7&gt;=$E146,-VLOOKUP($C146,Input!$A$8:$HV$39,MATCH(NA$21,Input!$A$6:$HV$6,0),FALSE)/$G146*$F146,0))*$D146*$G$4/100</f>
        <v>0</v>
      </c>
      <c r="NB146" s="1">
        <f>IF($E146+$I146+$D$7&lt;=NB$22,0,IF(NB$22-$D$7&gt;=$E146,-VLOOKUP($C146,Input!$A$8:$HV$39,MATCH(NB$21,Input!$A$6:$HV$6,0),FALSE)/$G146*$F146,0))*$D146*$G$4/100</f>
        <v>0</v>
      </c>
      <c r="NC146" s="1">
        <f>IF($E146+$I146+$D$7&lt;=NC$22,0,IF(NC$22-$D$7&gt;=$E146,-VLOOKUP($C146,Input!$A$8:$HV$39,MATCH(NC$21,Input!$A$6:$HV$6,0),FALSE)/$G146*$F146,0))*$D146*$G$4/100</f>
        <v>0</v>
      </c>
      <c r="ND146" s="1">
        <f>IF($E146+$I146+$D$7&lt;=ND$22,0,IF(ND$22-$D$7&gt;=$E146,-VLOOKUP($C146,Input!$A$8:$HV$39,MATCH(ND$21,Input!$A$6:$HV$6,0),FALSE)/$G146*$F146,0))*$D146*$G$4/100</f>
        <v>0</v>
      </c>
      <c r="NE146" s="1">
        <f>IF($E146+$I146+$D$7&lt;=NE$22,0,IF(NE$22-$D$7&gt;=$E146,-VLOOKUP($C146,Input!$A$8:$HV$39,MATCH(NE$21,Input!$A$6:$HV$6,0),FALSE)/$G146*$F146,0))*$D146*$G$4/100</f>
        <v>0</v>
      </c>
      <c r="NF146" s="1">
        <f>IF($E146+$I146+$D$7&lt;=NF$22,0,IF(NF$22-$D$7&gt;=$E146,-VLOOKUP($C146,Input!$A$8:$HV$39,MATCH(NF$21,Input!$A$6:$HV$6,0),FALSE)/$G146*$F146,0))*$D146*$G$4/100</f>
        <v>0</v>
      </c>
      <c r="NG146" s="1">
        <f>IF($E146+$I146+$D$7&lt;=NG$22,0,IF(NG$22-$D$7&gt;=$E146,-VLOOKUP($C146,Input!$A$8:$HV$39,MATCH(NG$21,Input!$A$6:$HV$6,0),FALSE)/$G146*$F146,0))*$D146*$G$4/100</f>
        <v>0</v>
      </c>
      <c r="NH146" s="1">
        <f>IF($E146+$I146+$D$7&lt;=NH$22,0,IF(NH$22-$D$7&gt;=$E146,-VLOOKUP($C146,Input!$A$8:$HV$39,MATCH(NH$21,Input!$A$6:$HV$6,0),FALSE)/$G146*$F146,0))*$D146*$G$4/100</f>
        <v>0</v>
      </c>
      <c r="NI146" s="1">
        <f>IF($E146+$I146+$D$7&lt;=NI$22,0,IF(NI$22-$D$7&gt;=$E146,-VLOOKUP($C146,Input!$A$8:$HV$39,MATCH(NI$21,Input!$A$6:$HV$6,0),FALSE)/$G146*$F146,0))*$D146*$G$4/100</f>
        <v>0</v>
      </c>
      <c r="NJ146" s="1">
        <f>IF($E146+$I146+$D$7&lt;=NJ$22,0,IF(NJ$22-$D$7&gt;=$E146,-VLOOKUP($C146,Input!$A$8:$HV$39,MATCH(NJ$21,Input!$A$6:$HV$6,0),FALSE)/$G146*$F146,0))*$D146*$G$4/100</f>
        <v>0</v>
      </c>
      <c r="NK146" s="1">
        <f>IF($E146+$I146+$D$7&lt;=NK$22,0,IF(NK$22-$D$7&gt;=$E146,-VLOOKUP($C146,Input!$A$8:$HV$39,MATCH(NK$21,Input!$A$6:$HV$6,0),FALSE)/$G146*$F146,0))*$D146*$G$4/100</f>
        <v>0</v>
      </c>
      <c r="NL146" s="1">
        <f>IF($E146+$I146+$D$7&lt;=NL$22,0,IF(NL$22-$D$7&gt;=$E146,-VLOOKUP($C146,Input!$A$8:$HV$39,MATCH(NL$21,Input!$A$6:$HV$6,0),FALSE)/$G146*$F146,0))*$D146*$G$4/100</f>
        <v>0</v>
      </c>
      <c r="NM146" s="1">
        <f>IF($E146+$I146+$D$7&lt;=NM$22,0,IF(NM$22-$D$7&gt;=$E146,-VLOOKUP($C146,Input!$A$8:$HV$39,MATCH(NM$21,Input!$A$6:$HV$6,0),FALSE)/$G146*$F146,0))*$D146*$G$4/100</f>
        <v>0</v>
      </c>
      <c r="NN146" s="1">
        <f>IF($E146+$I146+$D$7&lt;=NN$22,0,IF(NN$22-$D$7&gt;=$E146,-VLOOKUP($C146,Input!$A$8:$HV$39,MATCH(NN$21,Input!$A$6:$HV$6,0),FALSE)/$G146*$F146,0))*$D146*$G$4/100</f>
        <v>0</v>
      </c>
      <c r="NO146" s="1">
        <f>IF($E146+$I146+$D$7&lt;=NO$22,0,IF(NO$22-$D$7&gt;=$E146,-VLOOKUP($C146,Input!$A$8:$HV$39,MATCH(NO$21,Input!$A$6:$HV$6,0),FALSE)/$G146*$F146,0))*$D146*$G$4/100</f>
        <v>0</v>
      </c>
      <c r="NP146" s="1">
        <f>IF($E146+$I146+$D$7&lt;=NP$22,0,IF(NP$22-$D$7&gt;=$E146,-VLOOKUP($C146,Input!$A$8:$HV$39,MATCH(NP$21,Input!$A$6:$HV$6,0),FALSE)/$G146*$F146,0))*$D146*$G$4/100</f>
        <v>-1985584.6483200002</v>
      </c>
      <c r="NQ146" s="1">
        <f>IF($E146+$I146+$D$7&lt;=NQ$22,0,IF(NQ$22-$D$7&gt;=$E146,-VLOOKUP($C146,Input!$A$8:$HV$39,MATCH(NQ$21,Input!$A$6:$HV$6,0),FALSE)/$G146*$F146,0))*$D146*$G$4/100</f>
        <v>-1985584.6483200002</v>
      </c>
      <c r="NR146" s="1">
        <f>IF($E146+$I146+$D$7&lt;=NR$22,0,IF(NR$22-$D$7&gt;=$E146,-VLOOKUP($C146,Input!$A$8:$HV$39,MATCH(NR$21,Input!$A$6:$HV$6,0),FALSE)/$G146*$F146,0))*$D146*$G$4/100</f>
        <v>-1985584.6483200002</v>
      </c>
      <c r="NS146" s="1">
        <f>IF($E146+$I146+$D$7&lt;=NS$22,0,IF(NS$22-$D$7&gt;=$E146,-VLOOKUP($C146,Input!$A$8:$HV$39,MATCH(NS$21,Input!$A$6:$HV$6,0),FALSE)/$G146*$F146,0))*$D146*$G$4/100</f>
        <v>-1985584.6483200002</v>
      </c>
      <c r="NT146" s="1">
        <f>IF($E146+$I146+$D$7&lt;=NT$22,0,IF(NT$22-$D$7&gt;=$E146,-VLOOKUP($C146,Input!$A$8:$HV$39,MATCH(NT$21,Input!$A$6:$HV$6,0),FALSE)/$G146*$F146,0))*$D146*$G$4/100</f>
        <v>-1985584.6483200002</v>
      </c>
      <c r="NU146" s="1">
        <f>IF($E146+$I146+$D$7&lt;=NU$22,0,IF(NU$22-$D$7&gt;=$E146,-VLOOKUP($C146,Input!$A$8:$HV$39,MATCH(NU$21,Input!$A$6:$HV$6,0),FALSE)/$G146*$F146,0))*$D146*$G$4/100</f>
        <v>-1985584.6483200002</v>
      </c>
      <c r="NV146" s="1">
        <f>IF($E146+$I146+$D$7&lt;=NV$22,0,IF(NV$22-$D$7&gt;=$E146,-VLOOKUP($C146,Input!$A$8:$HV$39,MATCH(NV$21,Input!$A$6:$HV$6,0),FALSE)/$G146*$F146,0))*$D146*$G$4/100</f>
        <v>-1985584.6483200002</v>
      </c>
      <c r="NW146" s="1">
        <f>IF($E146+$I146+$D$7&lt;=NW$22,0,IF(NW$22-$D$7&gt;=$E146,-VLOOKUP($C146,Input!$A$8:$HV$39,MATCH(NW$21,Input!$A$6:$HV$6,0),FALSE)/$G146*$F146,0))*$D146*$G$4/100</f>
        <v>-1985584.6483200002</v>
      </c>
      <c r="NX146" s="1">
        <f>IF($E146+$I146+$D$7&lt;=NX$22,0,IF(NX$22-$D$7&gt;=$E146,-VLOOKUP($C146,Input!$A$8:$HV$39,MATCH(NX$21,Input!$A$6:$HV$6,0),FALSE)/$G146*$F146,0))*$D146*$G$4/100</f>
        <v>-1985584.6483200002</v>
      </c>
      <c r="NY146" s="1">
        <f>IF($E146+$I146+$D$7&lt;=NY$22,0,IF(NY$22-$D$7&gt;=$E146,-VLOOKUP($C146,Input!$A$8:$HV$39,MATCH(NY$21,Input!$A$6:$HV$6,0),FALSE)/$G146*$F146,0))*$D146*$G$4/100</f>
        <v>-1985584.6483200002</v>
      </c>
      <c r="NZ146" s="1">
        <f>IF($E146+$I146+$D$7&lt;=NZ$22,0,IF(NZ$22-$D$7&gt;=$E146,-VLOOKUP($C146,Input!$A$8:$HV$39,MATCH(NZ$21,Input!$A$6:$HV$6,0),FALSE)/$G146*$F146,0))*$D146*$G$4/100</f>
        <v>-1985584.6483200002</v>
      </c>
      <c r="OA146" s="1">
        <f>IF($E146+$I146+$D$7&lt;=OA$22,0,IF(OA$22-$D$7&gt;=$E146,-VLOOKUP($C146,Input!$A$8:$HV$39,MATCH(OA$21,Input!$A$6:$HV$6,0),FALSE)/$G146*$F146,0))*$D146*$G$4/100</f>
        <v>-1985584.6483200002</v>
      </c>
      <c r="OB146" s="1">
        <f>IF($E146+$I146+$D$7&lt;=OB$22,0,IF(OB$22-$D$7&gt;=$E146,-VLOOKUP($C146,Input!$A$8:$HV$39,MATCH(OB$21,Input!$A$6:$HV$6,0),FALSE)/$G146*$F146,0))*$D146*$G$4/100</f>
        <v>-1985584.6483200002</v>
      </c>
      <c r="OC146" s="1">
        <f>IF($E146+$I146+$D$7&lt;=OC$22,0,IF(OC$22-$D$7&gt;=$E146,-VLOOKUP($C146,Input!$A$8:$HV$39,MATCH(OC$21,Input!$A$6:$HV$6,0),FALSE)/$G146*$F146,0))*$D146*$G$4/100</f>
        <v>-1985584.6483200002</v>
      </c>
      <c r="OD146" s="1">
        <f>IF($E146+$I146+$D$7&lt;=OD$22,0,IF(OD$22-$D$7&gt;=$E146,-VLOOKUP($C146,Input!$A$8:$HV$39,MATCH(OD$21,Input!$A$6:$HV$6,0),FALSE)/$G146*$F146,0))*$D146*$G$4/100</f>
        <v>0</v>
      </c>
      <c r="OE146" s="1">
        <f>IF($E146+$I146+$D$7&lt;=OE$22,0,IF(OE$22-$D$7&gt;=$E146,-VLOOKUP($C146,Input!$A$8:$HV$39,MATCH(OE$21,Input!$A$6:$HV$6,0),FALSE)/$G146*$F146,0))*$D146*$G$4/100</f>
        <v>0</v>
      </c>
      <c r="OF146" s="1">
        <f>IF($E146+$I146+$D$7&lt;=OF$22,0,IF(OF$22-$D$7&gt;=$E146,-VLOOKUP($C146,Input!$A$8:$HV$39,MATCH(OF$21,Input!$A$6:$HV$6,0),FALSE)/$G146*$F146,0))*$D146*$G$4/100</f>
        <v>0</v>
      </c>
      <c r="OG146" s="1">
        <f>IF($E146+$I146+$D$7&lt;=OG$22,0,IF(OG$22-$D$7&gt;=$E146,-VLOOKUP($C146,Input!$A$8:$HV$39,MATCH(OG$21,Input!$A$6:$HV$6,0),FALSE)/$G146*$F146,0))*$D146*$G$4/100</f>
        <v>0</v>
      </c>
      <c r="OH146" s="1">
        <f>IF($E146+$I146+$D$7&lt;=OH$22,0,IF(OH$22-$D$7&gt;=$E146,-VLOOKUP($C146,Input!$A$8:$HV$39,MATCH(OH$21,Input!$A$6:$HV$6,0),FALSE)/$G146*$F146,0))*$D146*$G$4/100</f>
        <v>0</v>
      </c>
      <c r="OI146" s="1">
        <f>IF($E146+$I146+$D$7&lt;=OI$22,0,IF(OI$22-$D$7&gt;=$E146,-VLOOKUP($C146,Input!$A$8:$HV$39,MATCH(OI$21,Input!$A$6:$HV$6,0),FALSE)/$G146*$F146,0))*$D146*$G$4/100</f>
        <v>0</v>
      </c>
      <c r="OK146" t="str">
        <f>VLOOKUP($C146,Input!$A$8:$HW$39,MATCH(OK$21,Input!$A$6:$HW$6,0),FALSE)</f>
        <v>Charger Inspection Maint ($/year)</v>
      </c>
      <c r="OL146" s="1">
        <f>IF($E146+$I146+$D$7&lt;=OL$22,0,IF(OL$22-$D$7&gt;=$E146,IF(COUNTIF($KZ146:LP146,"&gt;0")&gt;0,VLOOKUP($C146,Input!$A$8:$HV$21,MATCH($OK$21+COUNTIF($KZ146:LP146,"&gt;0"),Input!$A$6:$HV$6,0),FALSE),0),0))*$D146</f>
        <v>0</v>
      </c>
      <c r="OM146" s="1">
        <f>IF($E146+$I146+$D$7&lt;=OM$22,0,IF(OM$22-$D$7&gt;=$E146,IF(COUNTIF($KZ146:LQ146,"&gt;0")&gt;0,VLOOKUP($C146,Input!$A$8:$HV$21,MATCH($OK$21+COUNTIF($KZ146:LQ146,"&gt;0"),Input!$A$6:$HV$6,0),FALSE),0),0))*$D146</f>
        <v>0</v>
      </c>
      <c r="ON146" s="1">
        <f>IF($E146+$I146+$D$7&lt;=ON$22,0,IF(ON$22-$D$7&gt;=$E146,IF(COUNTIF($KZ146:LR146,"&gt;0")&gt;0,VLOOKUP($C146,Input!$A$8:$HV$21,MATCH($OK$21+COUNTIF($KZ146:LR146,"&gt;0"),Input!$A$6:$HV$6,0),FALSE),0),0))*$D146</f>
        <v>0</v>
      </c>
      <c r="OO146" s="1">
        <f>IF($E146+$I146+$D$7&lt;=OO$22,0,IF(OO$22-$D$7&gt;=$E146,IF(COUNTIF($KZ146:LS146,"&gt;0")&gt;0,VLOOKUP($C146,Input!$A$8:$HV$21,MATCH($OK$21+COUNTIF($KZ146:LS146,"&gt;0"),Input!$A$6:$HV$6,0),FALSE),0),0))*$D146</f>
        <v>0</v>
      </c>
      <c r="OP146" s="1">
        <f>IF($E146+$I146+$D$7&lt;=OP$22,0,IF(OP$22-$D$7&gt;=$E146,IF(COUNTIF($KZ146:LT146,"&gt;0")&gt;0,VLOOKUP($C146,Input!$A$8:$HV$21,MATCH($OK$21+COUNTIF($KZ146:LT146,"&gt;0"),Input!$A$6:$HV$6,0),FALSE),0),0))*$D146</f>
        <v>0</v>
      </c>
      <c r="OQ146" s="1">
        <f>IF($E146+$I146+$D$7&lt;=OQ$22,0,IF(OQ$22-$D$7&gt;=$E146,IF(COUNTIF($KZ146:LU146,"&gt;0")&gt;0,VLOOKUP($C146,Input!$A$8:$HV$21,MATCH($OK$21+COUNTIF($KZ146:LU146,"&gt;0"),Input!$A$6:$HV$6,0),FALSE),0),0))*$D146</f>
        <v>0</v>
      </c>
      <c r="OR146" s="1">
        <f>IF($E146+$I146+$D$7&lt;=OR$22,0,IF(OR$22-$D$7&gt;=$E146,IF(COUNTIF($KZ146:LV146,"&gt;0")&gt;0,VLOOKUP($C146,Input!$A$8:$HV$21,MATCH($OK$21+COUNTIF($KZ146:LV146,"&gt;0"),Input!$A$6:$HV$6,0),FALSE),0),0))*$D146</f>
        <v>0</v>
      </c>
      <c r="OS146" s="1">
        <f>IF($E146+$I146+$D$7&lt;=OS$22,0,IF(OS$22-$D$7&gt;=$E146,IF(COUNTIF($KZ146:LW146,"&gt;0")&gt;0,VLOOKUP($C146,Input!$A$8:$HV$21,MATCH($OK$21+COUNTIF($KZ146:LW146,"&gt;0"),Input!$A$6:$HV$6,0),FALSE),0),0))*$D146</f>
        <v>0</v>
      </c>
      <c r="OT146" s="1">
        <f>IF($E146+$I146+$D$7&lt;=OT$22,0,IF(OT$22-$D$7&gt;=$E146,IF(COUNTIF($KZ146:LX146,"&gt;0")&gt;0,VLOOKUP($C146,Input!$A$8:$HV$21,MATCH($OK$21+COUNTIF($KZ146:LX146,"&gt;0"),Input!$A$6:$HV$6,0),FALSE),0),0))*$D146</f>
        <v>0</v>
      </c>
      <c r="OU146" s="1">
        <f>IF($E146+$I146+$D$7&lt;=OU$22,0,IF(OU$22-$D$7&gt;=$E146,IF(COUNTIF($KZ146:LY146,"&gt;0")&gt;0,VLOOKUP($C146,Input!$A$8:$HV$21,MATCH($OK$21+COUNTIF($KZ146:LY146,"&gt;0"),Input!$A$6:$HV$6,0),FALSE),0),0))*$D146</f>
        <v>0</v>
      </c>
      <c r="OV146" s="1">
        <f>IF($E146+$I146+$D$7&lt;=OV$22,0,IF(OV$22-$D$7&gt;=$E146,IF(COUNTIF($KZ146:LZ146,"&gt;0")&gt;0,VLOOKUP($C146,Input!$A$8:$HV$21,MATCH($OK$21+COUNTIF($KZ146:LZ146,"&gt;0"),Input!$A$6:$HV$6,0),FALSE),0),0))*$D146</f>
        <v>0</v>
      </c>
      <c r="OW146" s="1">
        <f>IF($E146+$I146+$D$7&lt;=OW$22,0,IF(OW$22-$D$7&gt;=$E146,IF(COUNTIF($KZ146:MA146,"&gt;0")&gt;0,VLOOKUP($C146,Input!$A$8:$HV$21,MATCH($OK$21+COUNTIF($KZ146:MA146,"&gt;0"),Input!$A$6:$HV$6,0),FALSE),0),0))*$D146</f>
        <v>0</v>
      </c>
      <c r="OX146" s="1">
        <f>IF($E146+$I146+$D$7&lt;=OX$22,0,IF(OX$22-$D$7&gt;=$E146,IF(COUNTIF($KZ146:MB146,"&gt;0")&gt;0,VLOOKUP($C146,Input!$A$8:$HV$21,MATCH($OK$21+COUNTIF($KZ146:MB146,"&gt;0"),Input!$A$6:$HV$6,0),FALSE),0),0))*$D146</f>
        <v>0</v>
      </c>
      <c r="OY146" s="1">
        <f>IF($E146+$I146+$D$7&lt;=OY$22,0,IF(OY$22-$D$7&gt;=$E146,IF(COUNTIF($KZ146:MC146,"&gt;0")&gt;0,VLOOKUP($C146,Input!$A$8:$HV$21,MATCH($OK$21+COUNTIF($KZ146:MC146,"&gt;0"),Input!$A$6:$HV$6,0),FALSE),0),0))*$D146</f>
        <v>0</v>
      </c>
      <c r="OZ146" s="1">
        <f>IF($E146+$I146+$D$7&lt;=OZ$22,0,IF(OZ$22-$D$7&gt;=$E146,IF(COUNTIF($KZ146:MD146,"&gt;0")&gt;0,VLOOKUP($C146,Input!$A$8:$HV$21,MATCH($OK$21+COUNTIF($KZ146:MD146,"&gt;0"),Input!$A$6:$HV$6,0),FALSE),0),0))*$D146</f>
        <v>0</v>
      </c>
      <c r="PA146" s="1">
        <f>IF($E146+$I146+$D$7&lt;=PA$22,0,IF(PA$22-$D$7&gt;=$E146,IF(COUNTIF($KZ146:ME146,"&gt;0")&gt;0,VLOOKUP($C146,Input!$A$8:$HV$21,MATCH($OK$21+COUNTIF($KZ146:ME146,"&gt;0"),Input!$A$6:$HV$6,0),FALSE),0),0))*$D146</f>
        <v>117000</v>
      </c>
      <c r="PB146" s="1">
        <f>IF($E146+$I146+$D$7&lt;=PB$22,0,IF(PB$22-$D$7&gt;=$E146,IF(COUNTIF($KZ146:MF146,"&gt;0")&gt;0,VLOOKUP($C146,Input!$A$8:$HV$21,MATCH($OK$21+COUNTIF($KZ146:MF146,"&gt;0"),Input!$A$6:$HV$6,0),FALSE),0),0))*$D146</f>
        <v>117000</v>
      </c>
      <c r="PC146" s="1">
        <f>IF($E146+$I146+$D$7&lt;=PC$22,0,IF(PC$22-$D$7&gt;=$E146,IF(COUNTIF($KZ146:MG146,"&gt;0")&gt;0,VLOOKUP($C146,Input!$A$8:$HV$21,MATCH($OK$21+COUNTIF($KZ146:MG146,"&gt;0"),Input!$A$6:$HV$6,0),FALSE),0),0))*$D146</f>
        <v>117000</v>
      </c>
      <c r="PD146" s="1">
        <f>IF($E146+$I146+$D$7&lt;=PD$22,0,IF(PD$22-$D$7&gt;=$E146,IF(COUNTIF($KZ146:MH146,"&gt;0")&gt;0,VLOOKUP($C146,Input!$A$8:$HV$21,MATCH($OK$21+COUNTIF($KZ146:MH146,"&gt;0"),Input!$A$6:$HV$6,0),FALSE),0),0))*$D146</f>
        <v>117000</v>
      </c>
      <c r="PE146" s="1">
        <f>IF($E146+$I146+$D$7&lt;=PE$22,0,IF(PE$22-$D$7&gt;=$E146,IF(COUNTIF($KZ146:MI146,"&gt;0")&gt;0,VLOOKUP($C146,Input!$A$8:$HV$21,MATCH($OK$21+COUNTIF($KZ146:MI146,"&gt;0"),Input!$A$6:$HV$6,0),FALSE),0),0))*$D146</f>
        <v>117000</v>
      </c>
      <c r="PF146" s="1">
        <f>IF($E146+$I146+$D$7&lt;=PF$22,0,IF(PF$22-$D$7&gt;=$E146,IF(COUNTIF($KZ146:MJ146,"&gt;0")&gt;0,VLOOKUP($C146,Input!$A$8:$HV$21,MATCH($OK$21+COUNTIF($KZ146:MJ146,"&gt;0"),Input!$A$6:$HV$6,0),FALSE),0),0))*$D146</f>
        <v>117000</v>
      </c>
      <c r="PG146" s="1">
        <f>IF($E146+$I146+$D$7&lt;=PG$22,0,IF(PG$22-$D$7&gt;=$E146,IF(COUNTIF($KZ146:MK146,"&gt;0")&gt;0,VLOOKUP($C146,Input!$A$8:$HV$21,MATCH($OK$21+COUNTIF($KZ146:MK146,"&gt;0"),Input!$A$6:$HV$6,0),FALSE),0),0))*$D146</f>
        <v>117000</v>
      </c>
      <c r="PH146" s="1">
        <f>IF($E146+$I146+$D$7&lt;=PH$22,0,IF(PH$22-$D$7&gt;=$E146,IF(COUNTIF($KZ146:ML146,"&gt;0")&gt;0,VLOOKUP($C146,Input!$A$8:$HV$21,MATCH($OK$21+COUNTIF($KZ146:ML146,"&gt;0"),Input!$A$6:$HV$6,0),FALSE),0),0))*$D146</f>
        <v>117000</v>
      </c>
      <c r="PI146" s="1">
        <f>IF($E146+$I146+$D$7&lt;=PI$22,0,IF(PI$22-$D$7&gt;=$E146,IF(COUNTIF($KZ146:MM146,"&gt;0")&gt;0,VLOOKUP($C146,Input!$A$8:$HV$21,MATCH($OK$21+COUNTIF($KZ146:MM146,"&gt;0"),Input!$A$6:$HV$6,0),FALSE),0),0))*$D146</f>
        <v>117000</v>
      </c>
      <c r="PJ146" s="1">
        <f>IF($E146+$I146+$D$7&lt;=PJ$22,0,IF(PJ$22-$D$7&gt;=$E146,IF(COUNTIF($KZ146:MN146,"&gt;0")&gt;0,VLOOKUP($C146,Input!$A$8:$HV$21,MATCH($OK$21+COUNTIF($KZ146:MN146,"&gt;0"),Input!$A$6:$HV$6,0),FALSE),0),0))*$D146</f>
        <v>117000</v>
      </c>
      <c r="PK146" s="1">
        <f>IF($E146+$I146+$D$7&lt;=PK$22,0,IF(PK$22-$D$7&gt;=$E146,IF(COUNTIF($KZ146:MO146,"&gt;0")&gt;0,VLOOKUP($C146,Input!$A$8:$HV$21,MATCH($OK$21+COUNTIF($KZ146:MO146,"&gt;0"),Input!$A$6:$HV$6,0),FALSE),0),0))*$D146</f>
        <v>117000</v>
      </c>
      <c r="PL146" s="1">
        <f>IF($E146+$I146+$D$7&lt;=PL$22,0,IF(PL$22-$D$7&gt;=$E146,IF(COUNTIF($KZ146:MP146,"&gt;0")&gt;0,VLOOKUP($C146,Input!$A$8:$HV$21,MATCH($OK$21+COUNTIF($KZ146:MP146,"&gt;0"),Input!$A$6:$HV$6,0),FALSE),0),0))*$D146</f>
        <v>117000</v>
      </c>
      <c r="PM146" s="1">
        <f>IF($E146+$I146+$D$7&lt;=PM$22,0,IF(PM$22-$D$7&gt;=$E146,IF(COUNTIF($KZ146:MQ146,"&gt;0")&gt;0,VLOOKUP($C146,Input!$A$8:$HV$21,MATCH($OK$21+COUNTIF($KZ146:MQ146,"&gt;0"),Input!$A$6:$HV$6,0),FALSE),0),0))*$D146</f>
        <v>117000</v>
      </c>
      <c r="PN146" s="1">
        <f>IF($E146+$I146+$D$7&lt;=PN$22,0,IF(PN$22-$D$7&gt;=$E146,IF(COUNTIF($KZ146:MR146,"&gt;0")&gt;0,VLOOKUP($C146,Input!$A$8:$HV$21,MATCH($OK$21+COUNTIF($KZ146:MR146,"&gt;0"),Input!$A$6:$HV$6,0),FALSE),0),0))*$D146</f>
        <v>117000</v>
      </c>
      <c r="PO146" s="1">
        <f>IF($E146+$I146+$D$7&lt;=PO$22,0,IF(PO$22-$D$7&gt;=$E146,IF(COUNTIF($KZ146:MS146,"&gt;0")&gt;0,VLOOKUP($C146,Input!$A$8:$HV$21,MATCH($OK$21+COUNTIF($KZ146:MS146,"&gt;0"),Input!$A$6:$HV$6,0),FALSE),0),0))*$D146</f>
        <v>0</v>
      </c>
      <c r="PP146" s="1">
        <f>IF($E146+$I146+$D$7&lt;=PP$22,0,IF(PP$22-$D$7&gt;=$E146,IF(COUNTIF($KZ146:MT146,"&gt;0")&gt;0,VLOOKUP($C146,Input!$A$8:$HV$21,MATCH($OK$21+COUNTIF($KZ146:MT146,"&gt;0"),Input!$A$6:$HV$6,0),FALSE),0),0))*$D146</f>
        <v>0</v>
      </c>
      <c r="PQ146" s="1">
        <f>IF($E146+$I146+$D$7&lt;=PQ$22,0,IF(PQ$22-$D$7&gt;=$E146,IF(COUNTIF($KZ146:MU146,"&gt;0")&gt;0,VLOOKUP($C146,Input!$A$8:$HV$21,MATCH($OK$21+COUNTIF($KZ146:MU146,"&gt;0"),Input!$A$6:$HV$6,0),FALSE),0),0))*$D146</f>
        <v>0</v>
      </c>
      <c r="PR146" s="1">
        <f>IF($E146+$I146+$D$7&lt;=PR$22,0,IF(PR$22-$D$7&gt;=$E146,IF(COUNTIF($KZ146:MV146,"&gt;0")&gt;0,VLOOKUP($C146,Input!$A$8:$HV$21,MATCH($OK$21+COUNTIF($KZ146:MV146,"&gt;0"),Input!$A$6:$HV$6,0),FALSE),0),0))*$D146</f>
        <v>0</v>
      </c>
      <c r="PS146" s="1">
        <f>IF($E146+$I146+$D$7&lt;=PS$22,0,IF(PS$22-$D$7&gt;=$E146,IF(COUNTIF($KZ146:MW146,"&gt;0")&gt;0,VLOOKUP($C146,Input!$A$8:$HV$21,MATCH($OK$21+COUNTIF($KZ146:MW146,"&gt;0"),Input!$A$6:$HV$6,0),FALSE),0),0))*$D146</f>
        <v>0</v>
      </c>
      <c r="PT146" s="1">
        <f>IF($E146+$I146+$D$7&lt;=PT$22,0,IF(PT$22-$D$7&gt;=$E146,IF(COUNTIF($KZ146:MX146,"&gt;0")&gt;0,VLOOKUP($C146,Input!$A$8:$HV$21,MATCH($OK$21+COUNTIF($KZ146:MX146,"&gt;0"),Input!$A$6:$HV$6,0),FALSE),0),0))*$D146</f>
        <v>0</v>
      </c>
      <c r="PV146" s="1" t="str">
        <f t="shared" si="871"/>
        <v>2031 MY All In - 40' Proterra 550 kWh {234 Buses}</v>
      </c>
      <c r="PW146" s="1">
        <f t="shared" si="951"/>
        <v>0</v>
      </c>
      <c r="PX146" s="1">
        <f t="shared" si="952"/>
        <v>0</v>
      </c>
      <c r="PY146" s="1">
        <f t="shared" si="953"/>
        <v>0</v>
      </c>
      <c r="PZ146" s="1">
        <f t="shared" si="954"/>
        <v>0</v>
      </c>
      <c r="QA146" s="1">
        <f t="shared" si="955"/>
        <v>0</v>
      </c>
      <c r="QB146" s="1">
        <f t="shared" si="956"/>
        <v>0</v>
      </c>
      <c r="QC146" s="1">
        <f t="shared" si="957"/>
        <v>0</v>
      </c>
      <c r="QD146" s="1">
        <f t="shared" si="958"/>
        <v>0</v>
      </c>
      <c r="QE146" s="1">
        <f t="shared" si="959"/>
        <v>0</v>
      </c>
      <c r="QF146" s="1">
        <f t="shared" si="960"/>
        <v>0</v>
      </c>
      <c r="QG146" s="1">
        <f t="shared" si="961"/>
        <v>0</v>
      </c>
      <c r="QH146" s="1">
        <f t="shared" si="962"/>
        <v>0</v>
      </c>
      <c r="QI146" s="1">
        <f t="shared" si="963"/>
        <v>0</v>
      </c>
      <c r="QJ146" s="1">
        <f t="shared" si="964"/>
        <v>0</v>
      </c>
      <c r="QK146" s="1">
        <f t="shared" si="965"/>
        <v>0</v>
      </c>
      <c r="QL146" s="1">
        <f t="shared" si="966"/>
        <v>224888169.0675374</v>
      </c>
      <c r="QM146" s="1">
        <f t="shared" si="967"/>
        <v>6150972.6921041999</v>
      </c>
      <c r="QN146" s="1">
        <f t="shared" si="968"/>
        <v>6137978.7393516377</v>
      </c>
      <c r="QO146" s="1">
        <f t="shared" si="969"/>
        <v>6126438.1471703053</v>
      </c>
      <c r="QP146" s="1">
        <f t="shared" si="970"/>
        <v>6118733.4832680281</v>
      </c>
      <c r="QQ146" s="1">
        <f t="shared" si="971"/>
        <v>6105655.2438161094</v>
      </c>
      <c r="QR146" s="1">
        <f t="shared" si="972"/>
        <v>35347001.268131107</v>
      </c>
      <c r="QS146" s="1">
        <f t="shared" si="973"/>
        <v>6086837.0085062403</v>
      </c>
      <c r="QT146" s="1">
        <f t="shared" si="974"/>
        <v>6076113.7824134007</v>
      </c>
      <c r="QU146" s="1">
        <f t="shared" si="975"/>
        <v>6065410.2789306678</v>
      </c>
      <c r="QV146" s="1">
        <f t="shared" si="976"/>
        <v>6057106.8213041797</v>
      </c>
      <c r="QW146" s="1">
        <f t="shared" si="977"/>
        <v>6050350.5618490558</v>
      </c>
      <c r="QX146" s="1">
        <f t="shared" si="978"/>
        <v>6041125.681070108</v>
      </c>
      <c r="QY146" s="1">
        <f t="shared" si="979"/>
        <v>6029510.7828807328</v>
      </c>
      <c r="QZ146" s="1">
        <f t="shared" si="980"/>
        <v>0</v>
      </c>
      <c r="RA146" s="1">
        <f t="shared" si="981"/>
        <v>0</v>
      </c>
      <c r="RB146" s="1">
        <f t="shared" si="982"/>
        <v>0</v>
      </c>
      <c r="RC146" s="1">
        <f t="shared" si="983"/>
        <v>0</v>
      </c>
      <c r="RD146" s="1">
        <f t="shared" si="984"/>
        <v>0</v>
      </c>
      <c r="RE146" s="1">
        <f t="shared" si="985"/>
        <v>0</v>
      </c>
      <c r="RF146" s="1">
        <f t="shared" si="986"/>
        <v>333281403.55833316</v>
      </c>
      <c r="RG146" s="1">
        <f t="shared" si="987"/>
        <v>201655794.71379924</v>
      </c>
      <c r="RH146" s="72"/>
      <c r="RI146" s="91"/>
    </row>
    <row r="147" spans="1:477" x14ac:dyDescent="0.25">
      <c r="A147" s="89"/>
      <c r="B147" s="148">
        <v>1</v>
      </c>
      <c r="C147" s="111" t="s">
        <v>79</v>
      </c>
      <c r="D147" s="85">
        <f t="shared" si="913"/>
        <v>234</v>
      </c>
      <c r="E147" s="83">
        <f t="shared" si="988"/>
        <v>2032</v>
      </c>
      <c r="F147" s="68">
        <f t="shared" si="870"/>
        <v>40000</v>
      </c>
      <c r="G147" s="69">
        <f>VLOOKUP($C147,Input!$A$8:$HV$39,MATCH(G$21,Input!$A$6:$HV$6,0),FALSE)</f>
        <v>0.47619047619047616</v>
      </c>
      <c r="H147" s="123">
        <f>VLOOKUP($C147,Input!$A$8:$HV$39,MATCH(H$21,Input!$A$6:$HV$6,0),FALSE)</f>
        <v>0</v>
      </c>
      <c r="I147" s="70">
        <f>VLOOKUP($C147,Input!$A$8:$HV$39,MATCH(I$21,Input!$A$6:$HV$6,0),FALSE)</f>
        <v>14</v>
      </c>
      <c r="J147" s="1">
        <f>+IF($E147=J$22,VLOOKUP($C147,Input!$A$8:$AN$39,MATCH(J$21,Input!$A$6:$AN$6,0),FALSE)+$H147,0)*$D147</f>
        <v>0</v>
      </c>
      <c r="K147" s="1">
        <f>+IF($E147=K$22,VLOOKUP($C147,Input!$A$8:$AN$39,MATCH(K$21,Input!$A$6:$AN$6,0),FALSE)+$H147,0)*$D147</f>
        <v>0</v>
      </c>
      <c r="L147" s="1">
        <f>+IF($E147=L$22,VLOOKUP($C147,Input!$A$8:$AN$39,MATCH(L$21,Input!$A$6:$AN$6,0),FALSE)+$H147,0)*$D147</f>
        <v>0</v>
      </c>
      <c r="M147" s="1">
        <f>+IF($E147=M$22,VLOOKUP($C147,Input!$A$8:$AN$39,MATCH(M$21,Input!$A$6:$AN$6,0),FALSE)+$H147,0)*$D147</f>
        <v>0</v>
      </c>
      <c r="N147" s="1">
        <f>+IF($E147=N$22,VLOOKUP($C147,Input!$A$8:$AN$39,MATCH(N$21,Input!$A$6:$AN$6,0),FALSE)+$H147,0)*$D147</f>
        <v>0</v>
      </c>
      <c r="O147" s="1">
        <f>+IF($E147=O$22,VLOOKUP($C147,Input!$A$8:$AN$39,MATCH(O$21,Input!$A$6:$AN$6,0),FALSE)+$H147,0)*$D147</f>
        <v>0</v>
      </c>
      <c r="P147" s="1">
        <f>+IF($E147=P$22,VLOOKUP($C147,Input!$A$8:$AN$39,MATCH(P$21,Input!$A$6:$AN$6,0),FALSE)+$H147,0)*$D147</f>
        <v>0</v>
      </c>
      <c r="Q147" s="1">
        <f>+IF($E147=Q$22,VLOOKUP($C147,Input!$A$8:$AN$39,MATCH(Q$21,Input!$A$6:$AN$6,0),FALSE)+$H147,0)*$D147</f>
        <v>0</v>
      </c>
      <c r="R147" s="1">
        <f>+IF($E147=R$22,VLOOKUP($C147,Input!$A$8:$AN$39,MATCH(R$21,Input!$A$6:$AN$6,0),FALSE)+$H147,0)*$D147</f>
        <v>0</v>
      </c>
      <c r="S147" s="1">
        <f>+IF($E147=S$22,VLOOKUP($C147,Input!$A$8:$AN$39,MATCH(S$21,Input!$A$6:$AN$6,0),FALSE)+$H147,0)*$D147</f>
        <v>0</v>
      </c>
      <c r="T147" s="1">
        <f>+IF($E147=T$22,VLOOKUP($C147,Input!$A$8:$AN$39,MATCH(T$21,Input!$A$6:$AN$6,0),FALSE)+$H147,0)*$D147</f>
        <v>0</v>
      </c>
      <c r="U147" s="1">
        <f>+IF($E147=U$22,VLOOKUP($C147,Input!$A$8:$AN$39,MATCH(U$21,Input!$A$6:$AN$6,0),FALSE)+$H147,0)*$D147</f>
        <v>0</v>
      </c>
      <c r="V147" s="1">
        <f>+IF($E147=V$22,VLOOKUP($C147,Input!$A$8:$AN$39,MATCH(V$21,Input!$A$6:$AN$6,0),FALSE)+$H147,0)*$D147</f>
        <v>0</v>
      </c>
      <c r="W147" s="1">
        <f>+IF($E147=W$22,VLOOKUP($C147,Input!$A$8:$AN$39,MATCH(W$21,Input!$A$6:$AN$6,0),FALSE)+$H147,0)*$D147</f>
        <v>0</v>
      </c>
      <c r="X147" s="1">
        <f>+IF($E147=X$22,VLOOKUP($C147,Input!$A$8:$AN$39,MATCH(X$21,Input!$A$6:$AN$6,0),FALSE)+$H147,0)*$D147</f>
        <v>0</v>
      </c>
      <c r="Y147" s="1">
        <f>+IF($E147=Y$22,VLOOKUP($C147,Input!$A$8:$AN$39,MATCH(Y$21,Input!$A$6:$AN$6,0),FALSE)+$H147,0)*$D147</f>
        <v>0</v>
      </c>
      <c r="Z147" s="1">
        <f>+IF($E147=Z$22,VLOOKUP($C147,Input!$A$8:$AN$39,MATCH(Z$21,Input!$A$6:$AN$6,0),FALSE)+$H147,0)*$D147</f>
        <v>191993820.42215091</v>
      </c>
      <c r="AA147" s="1">
        <f>+IF($E147=AA$22,VLOOKUP($C147,Input!$A$8:$AN$39,MATCH(AA$21,Input!$A$6:$AN$6,0),FALSE)+$H147,0)*$D147</f>
        <v>0</v>
      </c>
      <c r="AB147" s="1">
        <f>+IF($E147=AB$22,VLOOKUP($C147,Input!$A$8:$AN$39,MATCH(AB$21,Input!$A$6:$AN$6,0),FALSE)+$H147,0)*$D147</f>
        <v>0</v>
      </c>
      <c r="AC147" s="1">
        <f>+IF($E147=AC$22,VLOOKUP($C147,Input!$A$8:$AN$39,MATCH(AC$21,Input!$A$6:$AN$6,0),FALSE)+$H147,0)*$D147</f>
        <v>0</v>
      </c>
      <c r="AD147" s="1">
        <f>+IF($E147=AD$22,VLOOKUP($C147,Input!$A$8:$AN$39,MATCH(AD$21,Input!$A$6:$AN$6,0),FALSE)+$H147,0)*$D147</f>
        <v>0</v>
      </c>
      <c r="AE147" s="1">
        <f>+IF($E147=AE$22,VLOOKUP($C147,Input!$A$8:$AN$39,MATCH(AE$21,Input!$A$6:$AN$6,0),FALSE)+$H147,0)*$D147</f>
        <v>0</v>
      </c>
      <c r="AF147" s="1">
        <f>+IF($E147=AF$22,VLOOKUP($C147,Input!$A$8:$AN$39,MATCH(AF$21,Input!$A$6:$AN$6,0),FALSE)+$H147,0)*$D147</f>
        <v>0</v>
      </c>
      <c r="AG147" s="1">
        <f>+IF($E147=AG$22,VLOOKUP($C147,Input!$A$8:$AN$39,MATCH(AG$21,Input!$A$6:$AN$6,0),FALSE)+$H147,0)*$D147</f>
        <v>0</v>
      </c>
      <c r="AH147" s="1">
        <f>+IF($E147=AH$22,VLOOKUP($C147,Input!$A$8:$AN$39,MATCH(AH$21,Input!$A$6:$AN$6,0),FALSE)+$H147,0)*$D147</f>
        <v>0</v>
      </c>
      <c r="AI147" s="1">
        <f>+IF($E147=AI$22,VLOOKUP($C147,Input!$A$8:$AN$39,MATCH(AI$21,Input!$A$6:$AN$6,0),FALSE)+$H147,0)*$D147</f>
        <v>0</v>
      </c>
      <c r="AJ147" s="1">
        <f>+IF($E147=AJ$22,VLOOKUP($C147,Input!$A$8:$AN$39,MATCH(AJ$21,Input!$A$6:$AN$6,0),FALSE)+$H147,0)*$D147</f>
        <v>0</v>
      </c>
      <c r="AK147" s="1">
        <f>+IF($E147=AK$22,VLOOKUP($C147,Input!$A$8:$AN$39,MATCH(AK$21,Input!$A$6:$AN$6,0),FALSE)+$H147,0)*$D147</f>
        <v>0</v>
      </c>
      <c r="AL147" s="1">
        <f>+IF($E147=AL$22,VLOOKUP($C147,Input!$A$8:$AN$39,MATCH(AL$21,Input!$A$6:$AN$6,0),FALSE)+$H147,0)*$D147</f>
        <v>0</v>
      </c>
      <c r="AM147" s="1">
        <f>+IF($E147=AM$22,VLOOKUP($C147,Input!$A$8:$AN$39,MATCH(AM$21,Input!$A$6:$AN$6,0),FALSE)+$H147,0)*$D147</f>
        <v>0</v>
      </c>
      <c r="AN147" s="1">
        <f>+IF($E147=AN$22,VLOOKUP($C147,Input!$A$8:$AN$39,MATCH(AN$21,Input!$A$6:$AN$6,0),FALSE)+$H147,0)*$D147</f>
        <v>0</v>
      </c>
      <c r="AO147" s="1">
        <f>+IF($E147=AO$22,VLOOKUP($C147,Input!$A$8:$AN$39,MATCH(AO$21,Input!$A$6:$AN$6,0),FALSE)+$H147,0)*$D147</f>
        <v>0</v>
      </c>
      <c r="AP147" s="1">
        <f>+IF($E147=AP$22,VLOOKUP($C147,Input!$A$8:$AN$39,MATCH(AP$21,Input!$A$6:$AN$6,0),FALSE)+$H147,0)*$D147</f>
        <v>0</v>
      </c>
      <c r="AQ147" s="1">
        <f>+IF($E147=AQ$22,VLOOKUP($C147,Input!$A$8:$AN$39,MATCH(AQ$21,Input!$A$6:$AN$6,0),FALSE)+$H147,0)*$D147</f>
        <v>0</v>
      </c>
      <c r="AR147" s="1">
        <f>+IF($E147=AR$22,VLOOKUP($C147,Input!$A$8:$AN$39,MATCH(AR$21,Input!$A$6:$AN$6,0),FALSE)+$H147,0)*$D147</f>
        <v>0</v>
      </c>
      <c r="AT147" t="str">
        <f>VLOOKUP($C147,Input!$A$8:$HV$39,MATCH(AT$21,Input!$A$6:$HV$6,0),FALSE)</f>
        <v>Parts and administrative cost</v>
      </c>
      <c r="AU147" s="1">
        <f>+IF($E147=AU$22,VLOOKUP($C147,Input!$A$8:$HV$39,MATCH(AU$21,Input!$A$6:$HV$6,0),FALSE),0)*$D147</f>
        <v>0</v>
      </c>
      <c r="AV147" s="1">
        <f>+IF($E147=AV$22,VLOOKUP($C147,Input!$A$8:$HV$39,MATCH(AV$21,Input!$A$6:$HV$6,0),FALSE),0)*$D147</f>
        <v>0</v>
      </c>
      <c r="AW147" s="1">
        <f>+IF($E147=AW$22,VLOOKUP($C147,Input!$A$8:$HV$39,MATCH(AW$21,Input!$A$6:$HV$6,0),FALSE),0)*$D147</f>
        <v>0</v>
      </c>
      <c r="AX147" s="1">
        <f>+IF($E147=AX$22,VLOOKUP($C147,Input!$A$8:$HV$39,MATCH(AX$21,Input!$A$6:$HV$6,0),FALSE),0)*$D147</f>
        <v>0</v>
      </c>
      <c r="AY147" s="1">
        <f>+IF($E147=AY$22,VLOOKUP($C147,Input!$A$8:$HV$39,MATCH(AY$21,Input!$A$6:$HV$6,0),FALSE),0)*$D147</f>
        <v>0</v>
      </c>
      <c r="AZ147" s="1">
        <f>+IF($E147=AZ$22,VLOOKUP($C147,Input!$A$8:$HV$39,MATCH(AZ$21,Input!$A$6:$HV$6,0),FALSE),0)*$D147</f>
        <v>0</v>
      </c>
      <c r="BA147" s="1">
        <f>+IF($E147=BA$22,VLOOKUP($C147,Input!$A$8:$HV$39,MATCH(BA$21,Input!$A$6:$HV$6,0),FALSE),0)*$D147</f>
        <v>0</v>
      </c>
      <c r="BB147" s="1">
        <f>+IF($E147=BB$22,VLOOKUP($C147,Input!$A$8:$HV$39,MATCH(BB$21,Input!$A$6:$HV$6,0),FALSE),0)*$D147</f>
        <v>0</v>
      </c>
      <c r="BC147" s="1">
        <f>+IF($E147=BC$22,VLOOKUP($C147,Input!$A$8:$HV$39,MATCH(BC$21,Input!$A$6:$HV$6,0),FALSE),0)*$D147</f>
        <v>0</v>
      </c>
      <c r="BD147" s="1">
        <f>+IF($E147=BD$22,VLOOKUP($C147,Input!$A$8:$HV$39,MATCH(BD$21,Input!$A$6:$HV$6,0),FALSE),0)*$D147</f>
        <v>0</v>
      </c>
      <c r="BE147" s="1">
        <f>+IF($E147=BE$22,VLOOKUP($C147,Input!$A$8:$HV$39,MATCH(BE$21,Input!$A$6:$HV$6,0),FALSE),0)*$D147</f>
        <v>0</v>
      </c>
      <c r="BF147" s="1">
        <f>+IF($E147=BF$22,VLOOKUP($C147,Input!$A$8:$HV$39,MATCH(BF$21,Input!$A$6:$HV$6,0),FALSE),0)*$D147</f>
        <v>0</v>
      </c>
      <c r="BG147" s="1">
        <f>+IF($E147=BG$22,VLOOKUP($C147,Input!$A$8:$HV$39,MATCH(BG$21,Input!$A$6:$HV$6,0),FALSE),0)*$D147</f>
        <v>0</v>
      </c>
      <c r="BH147" s="1">
        <f>+IF($E147=BH$22,VLOOKUP($C147,Input!$A$8:$HV$39,MATCH(BH$21,Input!$A$6:$HV$6,0),FALSE),0)*$D147</f>
        <v>0</v>
      </c>
      <c r="BI147" s="1">
        <f>+IF($E147=BI$22,VLOOKUP($C147,Input!$A$8:$HV$39,MATCH(BI$21,Input!$A$6:$HV$6,0),FALSE),0)*$D147</f>
        <v>0</v>
      </c>
      <c r="BJ147" s="1">
        <f>+IF($E147=BJ$22,VLOOKUP($C147,Input!$A$8:$HV$39,MATCH(BJ$21,Input!$A$6:$HV$6,0),FALSE),0)*$D147</f>
        <v>0</v>
      </c>
      <c r="BK147" s="1">
        <f>+IF($E147=BK$22,VLOOKUP($C147,Input!$A$8:$HV$39,MATCH(BK$21,Input!$A$6:$HV$6,0),FALSE),0)*$D147</f>
        <v>4799845.5105537726</v>
      </c>
      <c r="BL147" s="1">
        <f>+IF($E147=BL$22,VLOOKUP($C147,Input!$A$8:$HV$39,MATCH(BL$21,Input!$A$6:$HV$6,0),FALSE),0)*$D147</f>
        <v>0</v>
      </c>
      <c r="BM147" s="1">
        <f>+IF($E147=BM$22,VLOOKUP($C147,Input!$A$8:$HV$39,MATCH(BM$21,Input!$A$6:$HV$6,0),FALSE),0)*$D147</f>
        <v>0</v>
      </c>
      <c r="BN147" s="1">
        <f>+IF($E147=BN$22,VLOOKUP($C147,Input!$A$8:$HV$39,MATCH(BN$21,Input!$A$6:$HV$6,0),FALSE),0)*$D147</f>
        <v>0</v>
      </c>
      <c r="BO147" s="1">
        <f>+IF($E147=BO$22,VLOOKUP($C147,Input!$A$8:$HV$39,MATCH(BO$21,Input!$A$6:$HV$6,0),FALSE),0)*$D147</f>
        <v>0</v>
      </c>
      <c r="BP147" s="1">
        <f>+IF($E147=BP$22,VLOOKUP($C147,Input!$A$8:$HV$39,MATCH(BP$21,Input!$A$6:$HV$6,0),FALSE),0)*$D147</f>
        <v>0</v>
      </c>
      <c r="BQ147" s="1">
        <f>+IF($E147=BQ$22,VLOOKUP($C147,Input!$A$8:$HV$39,MATCH(BQ$21,Input!$A$6:$HV$6,0),FALSE),0)*$D147</f>
        <v>0</v>
      </c>
      <c r="BR147" s="1">
        <f>+IF($E147=BR$22,VLOOKUP($C147,Input!$A$8:$HV$39,MATCH(BR$21,Input!$A$6:$HV$6,0),FALSE),0)*$D147</f>
        <v>0</v>
      </c>
      <c r="BS147" s="1">
        <f>+IF($E147=BS$22,VLOOKUP($C147,Input!$A$8:$HV$39,MATCH(BS$21,Input!$A$6:$HV$6,0),FALSE),0)*$D147</f>
        <v>0</v>
      </c>
      <c r="BT147" s="1">
        <f>+IF($E147=BT$22,VLOOKUP($C147,Input!$A$8:$HV$39,MATCH(BT$21,Input!$A$6:$HV$6,0),FALSE),0)*$D147</f>
        <v>0</v>
      </c>
      <c r="BU147" s="1">
        <f>+IF($E147=BU$22,VLOOKUP($C147,Input!$A$8:$HV$39,MATCH(BU$21,Input!$A$6:$HV$6,0),FALSE),0)*$D147</f>
        <v>0</v>
      </c>
      <c r="BV147" s="1">
        <f>+IF($E147=BV$22,VLOOKUP($C147,Input!$A$8:$HV$39,MATCH(BV$21,Input!$A$6:$HV$6,0),FALSE),0)*$D147</f>
        <v>0</v>
      </c>
      <c r="BW147" s="1">
        <f>+IF($E147=BW$22,VLOOKUP($C147,Input!$A$8:$HV$39,MATCH(BW$21,Input!$A$6:$HV$6,0),FALSE),0)*$D147</f>
        <v>0</v>
      </c>
      <c r="BX147" s="1">
        <f>+IF($E147=BX$22,VLOOKUP($C147,Input!$A$8:$HV$39,MATCH(BX$21,Input!$A$6:$HV$6,0),FALSE),0)*$D147</f>
        <v>0</v>
      </c>
      <c r="BY147" s="1">
        <f>+IF($E147=BY$22,VLOOKUP($C147,Input!$A$8:$HV$39,MATCH(BY$21,Input!$A$6:$HV$6,0),FALSE),0)*$D147</f>
        <v>0</v>
      </c>
      <c r="BZ147" s="1">
        <f>+IF($E147=BZ$22,VLOOKUP($C147,Input!$A$8:$HV$39,MATCH(BZ$21,Input!$A$6:$HV$6,0),FALSE),0)*$D147</f>
        <v>0</v>
      </c>
      <c r="CA147" s="1">
        <f>+IF($E147=CA$22,VLOOKUP($C147,Input!$A$8:$HV$39,MATCH(CA$21,Input!$A$6:$HV$6,0),FALSE),0)*$D147</f>
        <v>0</v>
      </c>
      <c r="CB147" s="1">
        <f>+IF($E147=CB$22,VLOOKUP($C147,Input!$A$8:$HV$39,MATCH(CB$21,Input!$A$6:$HV$6,0),FALSE),0)*$D147</f>
        <v>0</v>
      </c>
      <c r="CC147" s="1">
        <f>+IF($E147=CC$22,VLOOKUP($C147,Input!$A$8:$HV$39,MATCH(CC$21,Input!$A$6:$HV$6,0),FALSE),0)*$D147</f>
        <v>0</v>
      </c>
      <c r="CE147" t="str">
        <f>VLOOKUP($C147,Input!$A$8:$HV$39,MATCH(CE$21,Input!$A$6:$HV$6,0),FALSE)</f>
        <v>Replace Battery @ 7 Yr</v>
      </c>
      <c r="CF147" s="1">
        <f>IF($E147+$I147+$D$7&lt;=CF$22,0,IF(CF$22-$D$7&gt;=$E147,IF(COUNTIF($KZ147:LP147,"&gt;0")&gt;0,VLOOKUP($C147,Input!$A$8:$HV$21,MATCH($CE$21+COUNTIF($KZ147:LP147,"&gt;0"),Input!$A$6:$HV$6,0),FALSE),0),0))*$D147</f>
        <v>0</v>
      </c>
      <c r="CG147" s="1">
        <f>IF($E147+$I147+$D$7&lt;=CG$22,0,IF(CG$22-$D$7&gt;=$E147,IF(COUNTIF($KZ147:LQ147,"&gt;0")&gt;0,VLOOKUP($C147,Input!$A$8:$HV$21,MATCH($CE$21+COUNTIF($KZ147:LQ147,"&gt;0"),Input!$A$6:$HV$6,0),FALSE),0),0))*$D147</f>
        <v>0</v>
      </c>
      <c r="CH147" s="1">
        <f>IF($E147+$I147+$D$7&lt;=CH$22,0,IF(CH$22-$D$7&gt;=$E147,IF(COUNTIF($KZ147:LR147,"&gt;0")&gt;0,VLOOKUP($C147,Input!$A$8:$HV$21,MATCH($CE$21+COUNTIF($KZ147:LR147,"&gt;0"),Input!$A$6:$HV$6,0),FALSE),0),0))*$D147</f>
        <v>0</v>
      </c>
      <c r="CI147" s="1">
        <f>IF($E147+$I147+$D$7&lt;=CI$22,0,IF(CI$22-$D$7&gt;=$E147,IF(COUNTIF($KZ147:LS147,"&gt;0")&gt;0,VLOOKUP($C147,Input!$A$8:$HV$21,MATCH($CE$21+COUNTIF($KZ147:LS147,"&gt;0"),Input!$A$6:$HV$6,0),FALSE),0),0))*$D147</f>
        <v>0</v>
      </c>
      <c r="CJ147" s="1">
        <f>IF($E147+$I147+$D$7&lt;=CJ$22,0,IF(CJ$22-$D$7&gt;=$E147,IF(COUNTIF($KZ147:LT147,"&gt;0")&gt;0,VLOOKUP($C147,Input!$A$8:$HV$21,MATCH($CE$21+COUNTIF($KZ147:LT147,"&gt;0"),Input!$A$6:$HV$6,0),FALSE),0),0))*$D147</f>
        <v>0</v>
      </c>
      <c r="CK147" s="1">
        <f>IF($E147+$I147+$D$7&lt;=CK$22,0,IF(CK$22-$D$7&gt;=$E147,IF(COUNTIF($KZ147:LU147,"&gt;0")&gt;0,VLOOKUP($C147,Input!$A$8:$HV$21,MATCH($CE$21+COUNTIF($KZ147:LU147,"&gt;0"),Input!$A$6:$HV$6,0),FALSE),0),0))*$D147</f>
        <v>0</v>
      </c>
      <c r="CL147" s="1">
        <f>IF($E147+$I147+$D$7&lt;=CL$22,0,IF(CL$22-$D$7&gt;=$E147,IF(COUNTIF($KZ147:LV147,"&gt;0")&gt;0,VLOOKUP($C147,Input!$A$8:$HV$21,MATCH($CE$21+COUNTIF($KZ147:LV147,"&gt;0"),Input!$A$6:$HV$6,0),FALSE),0),0))*$D147</f>
        <v>0</v>
      </c>
      <c r="CM147" s="1">
        <f>IF($E147+$I147+$D$7&lt;=CM$22,0,IF(CM$22-$D$7&gt;=$E147,IF(COUNTIF($KZ147:LW147,"&gt;0")&gt;0,VLOOKUP($C147,Input!$A$8:$HV$21,MATCH($CE$21+COUNTIF($KZ147:LW147,"&gt;0"),Input!$A$6:$HV$6,0),FALSE),0),0))*$D147</f>
        <v>0</v>
      </c>
      <c r="CN147" s="1">
        <f>IF($E147+$I147+$D$7&lt;=CN$22,0,IF(CN$22-$D$7&gt;=$E147,IF(COUNTIF($KZ147:LX147,"&gt;0")&gt;0,VLOOKUP($C147,Input!$A$8:$HV$21,MATCH($CE$21+COUNTIF($KZ147:LX147,"&gt;0"),Input!$A$6:$HV$6,0),FALSE),0),0))*$D147</f>
        <v>0</v>
      </c>
      <c r="CO147" s="1">
        <f>IF($E147+$I147+$D$7&lt;=CO$22,0,IF(CO$22-$D$7&gt;=$E147,IF(COUNTIF($KZ147:LY147,"&gt;0")&gt;0,VLOOKUP($C147,Input!$A$8:$HV$21,MATCH($CE$21+COUNTIF($KZ147:LY147,"&gt;0"),Input!$A$6:$HV$6,0),FALSE),0),0))*$D147</f>
        <v>0</v>
      </c>
      <c r="CP147" s="1">
        <f>IF($E147+$I147+$D$7&lt;=CP$22,0,IF(CP$22-$D$7&gt;=$E147,IF(COUNTIF($KZ147:LZ147,"&gt;0")&gt;0,VLOOKUP($C147,Input!$A$8:$HV$21,MATCH($CE$21+COUNTIF($KZ147:LZ147,"&gt;0"),Input!$A$6:$HV$6,0),FALSE),0),0))*$D147</f>
        <v>0</v>
      </c>
      <c r="CQ147" s="1">
        <f>IF($E147+$I147+$D$7&lt;=CQ$22,0,IF(CQ$22-$D$7&gt;=$E147,IF(COUNTIF($KZ147:MA147,"&gt;0")&gt;0,VLOOKUP($C147,Input!$A$8:$HV$21,MATCH($CE$21+COUNTIF($KZ147:MA147,"&gt;0"),Input!$A$6:$HV$6,0),FALSE),0),0))*$D147</f>
        <v>0</v>
      </c>
      <c r="CR147" s="1">
        <f>IF($E147+$I147+$D$7&lt;=CR$22,0,IF(CR$22-$D$7&gt;=$E147,IF(COUNTIF($KZ147:MB147,"&gt;0")&gt;0,VLOOKUP($C147,Input!$A$8:$HV$21,MATCH($CE$21+COUNTIF($KZ147:MB147,"&gt;0"),Input!$A$6:$HV$6,0),FALSE),0),0))*$D147</f>
        <v>0</v>
      </c>
      <c r="CS147" s="1">
        <f>IF($E147+$I147+$D$7&lt;=CS$22,0,IF(CS$22-$D$7&gt;=$E147,IF(COUNTIF($KZ147:MC147,"&gt;0")&gt;0,VLOOKUP($C147,Input!$A$8:$HV$21,MATCH($CE$21+COUNTIF($KZ147:MC147,"&gt;0"),Input!$A$6:$HV$6,0),FALSE),0),0))*$D147</f>
        <v>0</v>
      </c>
      <c r="CT147" s="1">
        <f>IF($E147+$I147+$D$7&lt;=CT$22,0,IF(CT$22-$D$7&gt;=$E147,IF(COUNTIF($KZ147:MD147,"&gt;0")&gt;0,VLOOKUP($C147,Input!$A$8:$HV$21,MATCH($CE$21+COUNTIF($KZ147:MD147,"&gt;0"),Input!$A$6:$HV$6,0),FALSE),0),0))*$D147</f>
        <v>0</v>
      </c>
      <c r="CU147" s="1">
        <f>IF($E147+$I147+$D$7&lt;=CU$22,0,IF(CU$22-$D$7&gt;=$E147,IF(COUNTIF($KZ147:ME147,"&gt;0")&gt;0,VLOOKUP($C147,Input!$A$8:$HV$21,MATCH($CE$21+COUNTIF($KZ147:ME147,"&gt;0"),Input!$A$6:$HV$6,0),FALSE),0),0))*$D147</f>
        <v>0</v>
      </c>
      <c r="CV147" s="1">
        <f>IF($E147+$I147+$D$7&lt;=CV$22,0,IF(CV$22-$D$7&gt;=$E147,IF(COUNTIF($KZ147:MF147,"&gt;0")&gt;0,VLOOKUP($C147,Input!$A$8:$HV$21,MATCH($CE$21+COUNTIF($KZ147:MF147,"&gt;0"),Input!$A$6:$HV$6,0),FALSE),0),0))*$D147</f>
        <v>0</v>
      </c>
      <c r="CW147" s="1">
        <f>IF($E147+$I147+$D$7&lt;=CW$22,0,IF(CW$22-$D$7&gt;=$E147,IF(COUNTIF($KZ147:MG147,"&gt;0")&gt;0,VLOOKUP($C147,Input!$A$8:$HV$21,MATCH($CE$21+COUNTIF($KZ147:MG147,"&gt;0"),Input!$A$6:$HV$6,0),FALSE),0),0))*$D147</f>
        <v>0</v>
      </c>
      <c r="CX147" s="1">
        <f>IF($E147+$I147+$D$7&lt;=CX$22,0,IF(CX$22-$D$7&gt;=$E147,IF(COUNTIF($KZ147:MH147,"&gt;0")&gt;0,VLOOKUP($C147,Input!$A$8:$HV$21,MATCH($CE$21+COUNTIF($KZ147:MH147,"&gt;0"),Input!$A$6:$HV$6,0),FALSE),0),0))*$D147</f>
        <v>0</v>
      </c>
      <c r="CY147" s="1">
        <f>IF($E147+$I147+$D$7&lt;=CY$22,0,IF(CY$22-$D$7&gt;=$E147,IF(COUNTIF($KZ147:MI147,"&gt;0")&gt;0,VLOOKUP($C147,Input!$A$8:$HV$21,MATCH($CE$21+COUNTIF($KZ147:MI147,"&gt;0"),Input!$A$6:$HV$6,0),FALSE),0),0))*$D147</f>
        <v>0</v>
      </c>
      <c r="CZ147" s="1">
        <f>IF($E147+$I147+$D$7&lt;=CZ$22,0,IF(CZ$22-$D$7&gt;=$E147,IF(COUNTIF($KZ147:MJ147,"&gt;0")&gt;0,VLOOKUP($C147,Input!$A$8:$HV$21,MATCH($CE$21+COUNTIF($KZ147:MJ147,"&gt;0"),Input!$A$6:$HV$6,0),FALSE),0),0))*$D147</f>
        <v>0</v>
      </c>
      <c r="DA147" s="1">
        <f>IF($E147+$I147+$D$7&lt;=DA$22,0,IF(DA$22-$D$7&gt;=$E147,IF(COUNTIF($KZ147:MK147,"&gt;0")&gt;0,VLOOKUP($C147,Input!$A$8:$HV$21,MATCH($CE$21+COUNTIF($KZ147:MK147,"&gt;0"),Input!$A$6:$HV$6,0),FALSE),0),0))*$D147</f>
        <v>0</v>
      </c>
      <c r="DB147" s="1">
        <f>IF($E147+$I147+$D$7&lt;=DB$22,0,IF(DB$22-$D$7&gt;=$E147,IF(COUNTIF($KZ147:ML147,"&gt;0")&gt;0,VLOOKUP($C147,Input!$A$8:$HV$21,MATCH($CE$21+COUNTIF($KZ147:ML147,"&gt;0"),Input!$A$6:$HV$6,0),FALSE),0),0))*$D147</f>
        <v>29250000</v>
      </c>
      <c r="DC147" s="1">
        <f>IF($E147+$I147+$D$7&lt;=DC$22,0,IF(DC$22-$D$7&gt;=$E147,IF(COUNTIF($KZ147:MM147,"&gt;0")&gt;0,VLOOKUP($C147,Input!$A$8:$HV$21,MATCH($CE$21+COUNTIF($KZ147:MM147,"&gt;0"),Input!$A$6:$HV$6,0),FALSE),0),0))*$D147</f>
        <v>0</v>
      </c>
      <c r="DD147" s="1">
        <f>IF($E147+$I147+$D$7&lt;=DD$22,0,IF(DD$22-$D$7&gt;=$E147,IF(COUNTIF($KZ147:MN147,"&gt;0")&gt;0,VLOOKUP($C147,Input!$A$8:$HV$21,MATCH($CE$21+COUNTIF($KZ147:MN147,"&gt;0"),Input!$A$6:$HV$6,0),FALSE),0),0))*$D147</f>
        <v>0</v>
      </c>
      <c r="DE147" s="1">
        <f>IF($E147+$I147+$D$7&lt;=DE$22,0,IF(DE$22-$D$7&gt;=$E147,IF(COUNTIF($KZ147:MO147,"&gt;0")&gt;0,VLOOKUP($C147,Input!$A$8:$HV$21,MATCH($CE$21+COUNTIF($KZ147:MO147,"&gt;0"),Input!$A$6:$HV$6,0),FALSE),0),0))*$D147</f>
        <v>0</v>
      </c>
      <c r="DF147" s="1">
        <f>IF($E147+$I147+$D$7&lt;=DF$22,0,IF(DF$22-$D$7&gt;=$E147,IF(COUNTIF($KZ147:MP147,"&gt;0")&gt;0,VLOOKUP($C147,Input!$A$8:$HV$21,MATCH($CE$21+COUNTIF($KZ147:MP147,"&gt;0"),Input!$A$6:$HV$6,0),FALSE),0),0))*$D147</f>
        <v>0</v>
      </c>
      <c r="DG147" s="1">
        <f>IF($E147+$I147+$D$7&lt;=DG$22,0,IF(DG$22-$D$7&gt;=$E147,IF(COUNTIF($KZ147:MQ147,"&gt;0")&gt;0,VLOOKUP($C147,Input!$A$8:$HV$21,MATCH($CE$21+COUNTIF($KZ147:MQ147,"&gt;0"),Input!$A$6:$HV$6,0),FALSE),0),0))*$D147</f>
        <v>0</v>
      </c>
      <c r="DH147" s="1">
        <f>IF($E147+$I147+$D$7&lt;=DH$22,0,IF(DH$22-$D$7&gt;=$E147,IF(COUNTIF($KZ147:MR147,"&gt;0")&gt;0,VLOOKUP($C147,Input!$A$8:$HV$21,MATCH($CE$21+COUNTIF($KZ147:MR147,"&gt;0"),Input!$A$6:$HV$6,0),FALSE),0),0))*$D147</f>
        <v>0</v>
      </c>
      <c r="DI147" s="1">
        <f>IF($E147+$I147+$D$7&lt;=DI$22,0,IF(DI$22-$D$7&gt;=$E147,IF(COUNTIF($KZ147:MS147,"&gt;0")&gt;0,VLOOKUP($C147,Input!$A$8:$HV$21,MATCH($CE$21+COUNTIF($KZ147:MS147,"&gt;0"),Input!$A$6:$HV$6,0),FALSE),0),0))*$D147</f>
        <v>0</v>
      </c>
      <c r="DJ147" s="1">
        <f>IF($E147+$I147+$D$7&lt;=DJ$22,0,IF(DJ$22-$D$7&gt;=$E147,IF(COUNTIF($KZ147:MT147,"&gt;0")&gt;0,VLOOKUP($C147,Input!$A$8:$HV$21,MATCH($CE$21+COUNTIF($KZ147:MT147,"&gt;0"),Input!$A$6:$HV$6,0),FALSE),0),0))*$D147</f>
        <v>0</v>
      </c>
      <c r="DK147" s="1">
        <f>IF($E147+$I147+$D$7&lt;=DK$22,0,IF(DK$22-$D$7&gt;=$E147,IF(COUNTIF($KZ147:MU147,"&gt;0")&gt;0,VLOOKUP($C147,Input!$A$8:$HV$21,MATCH($CE$21+COUNTIF($KZ147:MU147,"&gt;0"),Input!$A$6:$HV$6,0),FALSE),0),0))*$D147</f>
        <v>0</v>
      </c>
      <c r="DL147" s="1">
        <f>IF($E147+$I147+$D$7&lt;=DL$22,0,IF(DL$22-$D$7&gt;=$E147,IF(COUNTIF($KZ147:MV147,"&gt;0")&gt;0,VLOOKUP($C147,Input!$A$8:$HV$21,MATCH($CE$21+COUNTIF($KZ147:MV147,"&gt;0"),Input!$A$6:$HV$6,0),FALSE),0),0))*$D147</f>
        <v>0</v>
      </c>
      <c r="DM147" s="1">
        <f>IF($E147+$I147+$D$7&lt;=DM$22,0,IF(DM$22-$D$7&gt;=$E147,IF(COUNTIF($KZ147:MW147,"&gt;0")&gt;0,VLOOKUP($C147,Input!$A$8:$HV$21,MATCH($CE$21+COUNTIF($KZ147:MW147,"&gt;0"),Input!$A$6:$HV$6,0),FALSE),0),0))*$D147</f>
        <v>0</v>
      </c>
      <c r="DN147" s="1">
        <f>IF($E147+$I147+$D$7&lt;=DN$22,0,IF(DN$22-$D$7&gt;=$E147,IF(COUNTIF($KZ147:MX147,"&gt;0")&gt;0,VLOOKUP($C147,Input!$A$8:$HV$21,MATCH($CE$21+COUNTIF($KZ147:MX147,"&gt;0"),Input!$A$6:$HV$6,0),FALSE),0),0))*$D147</f>
        <v>0</v>
      </c>
      <c r="DP147" t="str">
        <f>+VLOOKUP($C147,Input!$A$8:$GZ$39,MATCH(DP$21,Input!$A$6:$GZ$6,0),FALSE)</f>
        <v>Bus Maintenance at 0.6/mile</v>
      </c>
      <c r="DQ147" s="1">
        <f>IF($E147+$I147+$D$7&lt;=DQ$22,0,IF(DQ$22-$D$7&gt;=$E147,IF(COUNTIF($KZ147:LP147,"&gt;0")&gt;0,VLOOKUP($C147,Input!$A$8:$HV$21,MATCH($DP$21+COUNTIF($KZ147:LP147,"&gt;0"),Input!$A$6:$HV$6,0),FALSE),0),0))*$D147*$F147</f>
        <v>0</v>
      </c>
      <c r="DR147" s="1">
        <f>IF($E147+$I147+$D$7&lt;=DR$22,0,IF(DR$22-$D$7&gt;=$E147,IF(COUNTIF($KZ147:LQ147,"&gt;0")&gt;0,VLOOKUP($C147,Input!$A$8:$HV$21,MATCH($DP$21+COUNTIF($KZ147:LQ147,"&gt;0"),Input!$A$6:$HV$6,0),FALSE),0),0))*$D147*$F147</f>
        <v>0</v>
      </c>
      <c r="DS147" s="1">
        <f>IF($E147+$I147+$D$7&lt;=DS$22,0,IF(DS$22-$D$7&gt;=$E147,IF(COUNTIF($KZ147:LR147,"&gt;0")&gt;0,VLOOKUP($C147,Input!$A$8:$HV$21,MATCH($DP$21+COUNTIF($KZ147:LR147,"&gt;0"),Input!$A$6:$HV$6,0),FALSE),0),0))*$D147*$F147</f>
        <v>0</v>
      </c>
      <c r="DT147" s="1">
        <f>IF($E147+$I147+$D$7&lt;=DT$22,0,IF(DT$22-$D$7&gt;=$E147,IF(COUNTIF($KZ147:LS147,"&gt;0")&gt;0,VLOOKUP($C147,Input!$A$8:$HV$21,MATCH($DP$21+COUNTIF($KZ147:LS147,"&gt;0"),Input!$A$6:$HV$6,0),FALSE),0),0))*$D147*$F147</f>
        <v>0</v>
      </c>
      <c r="DU147" s="1">
        <f>IF($E147+$I147+$D$7&lt;=DU$22,0,IF(DU$22-$D$7&gt;=$E147,IF(COUNTIF($KZ147:LT147,"&gt;0")&gt;0,VLOOKUP($C147,Input!$A$8:$HV$21,MATCH($DP$21+COUNTIF($KZ147:LT147,"&gt;0"),Input!$A$6:$HV$6,0),FALSE),0),0))*$D147*$F147</f>
        <v>0</v>
      </c>
      <c r="DV147" s="1">
        <f>IF($E147+$I147+$D$7&lt;=DV$22,0,IF(DV$22-$D$7&gt;=$E147,IF(COUNTIF($KZ147:LU147,"&gt;0")&gt;0,VLOOKUP($C147,Input!$A$8:$HV$21,MATCH($DP$21+COUNTIF($KZ147:LU147,"&gt;0"),Input!$A$6:$HV$6,0),FALSE),0),0))*$D147*$F147</f>
        <v>0</v>
      </c>
      <c r="DW147" s="1">
        <f>IF($E147+$I147+$D$7&lt;=DW$22,0,IF(DW$22-$D$7&gt;=$E147,IF(COUNTIF($KZ147:LV147,"&gt;0")&gt;0,VLOOKUP($C147,Input!$A$8:$HV$21,MATCH($DP$21+COUNTIF($KZ147:LV147,"&gt;0"),Input!$A$6:$HV$6,0),FALSE),0),0))*$D147*$F147</f>
        <v>0</v>
      </c>
      <c r="DX147" s="1">
        <f>IF($E147+$I147+$D$7&lt;=DX$22,0,IF(DX$22-$D$7&gt;=$E147,IF(COUNTIF($KZ147:LW147,"&gt;0")&gt;0,VLOOKUP($C147,Input!$A$8:$HV$21,MATCH($DP$21+COUNTIF($KZ147:LW147,"&gt;0"),Input!$A$6:$HV$6,0),FALSE),0),0))*$D147*$F147</f>
        <v>0</v>
      </c>
      <c r="DY147" s="1">
        <f>IF($E147+$I147+$D$7&lt;=DY$22,0,IF(DY$22-$D$7&gt;=$E147,IF(COUNTIF($KZ147:LX147,"&gt;0")&gt;0,VLOOKUP($C147,Input!$A$8:$HV$21,MATCH($DP$21+COUNTIF($KZ147:LX147,"&gt;0"),Input!$A$6:$HV$6,0),FALSE),0),0))*$D147*$F147</f>
        <v>0</v>
      </c>
      <c r="DZ147" s="1">
        <f>IF($E147+$I147+$D$7&lt;=DZ$22,0,IF(DZ$22-$D$7&gt;=$E147,IF(COUNTIF($KZ147:LY147,"&gt;0")&gt;0,VLOOKUP($C147,Input!$A$8:$HV$21,MATCH($DP$21+COUNTIF($KZ147:LY147,"&gt;0"),Input!$A$6:$HV$6,0),FALSE),0),0))*$D147*$F147</f>
        <v>0</v>
      </c>
      <c r="EA147" s="1">
        <f>IF($E147+$I147+$D$7&lt;=EA$22,0,IF(EA$22-$D$7&gt;=$E147,IF(COUNTIF($KZ147:LZ147,"&gt;0")&gt;0,VLOOKUP($C147,Input!$A$8:$HV$21,MATCH($DP$21+COUNTIF($KZ147:LZ147,"&gt;0"),Input!$A$6:$HV$6,0),FALSE),0),0))*$D147*$F147</f>
        <v>0</v>
      </c>
      <c r="EB147" s="1">
        <f>IF($E147+$I147+$D$7&lt;=EB$22,0,IF(EB$22-$D$7&gt;=$E147,IF(COUNTIF($KZ147:MA147,"&gt;0")&gt;0,VLOOKUP($C147,Input!$A$8:$HV$21,MATCH($DP$21+COUNTIF($KZ147:MA147,"&gt;0"),Input!$A$6:$HV$6,0),FALSE),0),0))*$D147*$F147</f>
        <v>0</v>
      </c>
      <c r="EC147" s="1">
        <f>IF($E147+$I147+$D$7&lt;=EC$22,0,IF(EC$22-$D$7&gt;=$E147,IF(COUNTIF($KZ147:MB147,"&gt;0")&gt;0,VLOOKUP($C147,Input!$A$8:$HV$21,MATCH($DP$21+COUNTIF($KZ147:MB147,"&gt;0"),Input!$A$6:$HV$6,0),FALSE),0),0))*$D147*$F147</f>
        <v>0</v>
      </c>
      <c r="ED147" s="1">
        <f>IF($E147+$I147+$D$7&lt;=ED$22,0,IF(ED$22-$D$7&gt;=$E147,IF(COUNTIF($KZ147:MC147,"&gt;0")&gt;0,VLOOKUP($C147,Input!$A$8:$HV$21,MATCH($DP$21+COUNTIF($KZ147:MC147,"&gt;0"),Input!$A$6:$HV$6,0),FALSE),0),0))*$D147*$F147</f>
        <v>0</v>
      </c>
      <c r="EE147" s="1">
        <f>IF($E147+$I147+$D$7&lt;=EE$22,0,IF(EE$22-$D$7&gt;=$E147,IF(COUNTIF($KZ147:MD147,"&gt;0")&gt;0,VLOOKUP($C147,Input!$A$8:$HV$21,MATCH($DP$21+COUNTIF($KZ147:MD147,"&gt;0"),Input!$A$6:$HV$6,0),FALSE),0),0))*$D147*$F147</f>
        <v>0</v>
      </c>
      <c r="EF147" s="1">
        <f>IF($E147+$I147+$D$7&lt;=EF$22,0,IF(EF$22-$D$7&gt;=$E147,IF(COUNTIF($KZ147:ME147,"&gt;0")&gt;0,VLOOKUP($C147,Input!$A$8:$HV$21,MATCH($DP$21+COUNTIF($KZ147:ME147,"&gt;0"),Input!$A$6:$HV$6,0),FALSE),0),0))*$D147*$F147</f>
        <v>0</v>
      </c>
      <c r="EG147" s="1">
        <f>IF($E147+$I147+$D$7&lt;=EG$22,0,IF(EG$22-$D$7&gt;=$E147,IF(COUNTIF($KZ147:MF147,"&gt;0")&gt;0,VLOOKUP($C147,Input!$A$8:$HV$21,MATCH($DP$21+COUNTIF($KZ147:MF147,"&gt;0"),Input!$A$6:$HV$6,0),FALSE),0),0))*$D147*$F147</f>
        <v>5616000</v>
      </c>
      <c r="EH147" s="1">
        <f>IF($E147+$I147+$D$7&lt;=EH$22,0,IF(EH$22-$D$7&gt;=$E147,IF(COUNTIF($KZ147:MG147,"&gt;0")&gt;0,VLOOKUP($C147,Input!$A$8:$HV$21,MATCH($DP$21+COUNTIF($KZ147:MG147,"&gt;0"),Input!$A$6:$HV$6,0),FALSE),0),0))*$D147*$F147</f>
        <v>5616000</v>
      </c>
      <c r="EI147" s="1">
        <f>IF($E147+$I147+$D$7&lt;=EI$22,0,IF(EI$22-$D$7&gt;=$E147,IF(COUNTIF($KZ147:MH147,"&gt;0")&gt;0,VLOOKUP($C147,Input!$A$8:$HV$21,MATCH($DP$21+COUNTIF($KZ147:MH147,"&gt;0"),Input!$A$6:$HV$6,0),FALSE),0),0))*$D147*$F147</f>
        <v>5616000</v>
      </c>
      <c r="EJ147" s="1">
        <f>IF($E147+$I147+$D$7&lt;=EJ$22,0,IF(EJ$22-$D$7&gt;=$E147,IF(COUNTIF($KZ147:MI147,"&gt;0")&gt;0,VLOOKUP($C147,Input!$A$8:$HV$21,MATCH($DP$21+COUNTIF($KZ147:MI147,"&gt;0"),Input!$A$6:$HV$6,0),FALSE),0),0))*$D147*$F147</f>
        <v>5616000</v>
      </c>
      <c r="EK147" s="1">
        <f>IF($E147+$I147+$D$7&lt;=EK$22,0,IF(EK$22-$D$7&gt;=$E147,IF(COUNTIF($KZ147:MJ147,"&gt;0")&gt;0,VLOOKUP($C147,Input!$A$8:$HV$21,MATCH($DP$21+COUNTIF($KZ147:MJ147,"&gt;0"),Input!$A$6:$HV$6,0),FALSE),0),0))*$D147*$F147</f>
        <v>5616000</v>
      </c>
      <c r="EL147" s="1">
        <f>IF($E147+$I147+$D$7&lt;=EL$22,0,IF(EL$22-$D$7&gt;=$E147,IF(COUNTIF($KZ147:MK147,"&gt;0")&gt;0,VLOOKUP($C147,Input!$A$8:$HV$21,MATCH($DP$21+COUNTIF($KZ147:MK147,"&gt;0"),Input!$A$6:$HV$6,0),FALSE),0),0))*$D147*$F147</f>
        <v>5616000</v>
      </c>
      <c r="EM147" s="1">
        <f>IF($E147+$I147+$D$7&lt;=EM$22,0,IF(EM$22-$D$7&gt;=$E147,IF(COUNTIF($KZ147:ML147,"&gt;0")&gt;0,VLOOKUP($C147,Input!$A$8:$HV$21,MATCH($DP$21+COUNTIF($KZ147:ML147,"&gt;0"),Input!$A$6:$HV$6,0),FALSE),0),0))*$D147*$F147</f>
        <v>5616000</v>
      </c>
      <c r="EN147" s="1">
        <f>IF($E147+$I147+$D$7&lt;=EN$22,0,IF(EN$22-$D$7&gt;=$E147,IF(COUNTIF($KZ147:MM147,"&gt;0")&gt;0,VLOOKUP($C147,Input!$A$8:$HV$21,MATCH($DP$21+COUNTIF($KZ147:MM147,"&gt;0"),Input!$A$6:$HV$6,0),FALSE),0),0))*$D147*$F147</f>
        <v>5616000</v>
      </c>
      <c r="EO147" s="1">
        <f>IF($E147+$I147+$D$7&lt;=EO$22,0,IF(EO$22-$D$7&gt;=$E147,IF(COUNTIF($KZ147:MN147,"&gt;0")&gt;0,VLOOKUP($C147,Input!$A$8:$HV$21,MATCH($DP$21+COUNTIF($KZ147:MN147,"&gt;0"),Input!$A$6:$HV$6,0),FALSE),0),0))*$D147*$F147</f>
        <v>5616000</v>
      </c>
      <c r="EP147" s="1">
        <f>IF($E147+$I147+$D$7&lt;=EP$22,0,IF(EP$22-$D$7&gt;=$E147,IF(COUNTIF($KZ147:MO147,"&gt;0")&gt;0,VLOOKUP($C147,Input!$A$8:$HV$21,MATCH($DP$21+COUNTIF($KZ147:MO147,"&gt;0"),Input!$A$6:$HV$6,0),FALSE),0),0))*$D147*$F147</f>
        <v>5616000</v>
      </c>
      <c r="EQ147" s="1">
        <f>IF($E147+$I147+$D$7&lt;=EQ$22,0,IF(EQ$22-$D$7&gt;=$E147,IF(COUNTIF($KZ147:MP147,"&gt;0")&gt;0,VLOOKUP($C147,Input!$A$8:$HV$21,MATCH($DP$21+COUNTIF($KZ147:MP147,"&gt;0"),Input!$A$6:$HV$6,0),FALSE),0),0))*$D147*$F147</f>
        <v>5616000</v>
      </c>
      <c r="ER147" s="1">
        <f>IF($E147+$I147+$D$7&lt;=ER$22,0,IF(ER$22-$D$7&gt;=$E147,IF(COUNTIF($KZ147:MQ147,"&gt;0")&gt;0,VLOOKUP($C147,Input!$A$8:$HV$21,MATCH($DP$21+COUNTIF($KZ147:MQ147,"&gt;0"),Input!$A$6:$HV$6,0),FALSE),0),0))*$D147*$F147</f>
        <v>5616000</v>
      </c>
      <c r="ES147" s="1">
        <f>IF($E147+$I147+$D$7&lt;=ES$22,0,IF(ES$22-$D$7&gt;=$E147,IF(COUNTIF($KZ147:MR147,"&gt;0")&gt;0,VLOOKUP($C147,Input!$A$8:$HV$21,MATCH($DP$21+COUNTIF($KZ147:MR147,"&gt;0"),Input!$A$6:$HV$6,0),FALSE),0),0))*$D147*$F147</f>
        <v>5616000</v>
      </c>
      <c r="ET147" s="1">
        <f>IF($E147+$I147+$D$7&lt;=ET$22,0,IF(ET$22-$D$7&gt;=$E147,IF(COUNTIF($KZ147:MS147,"&gt;0")&gt;0,VLOOKUP($C147,Input!$A$8:$HV$21,MATCH($DP$21+COUNTIF($KZ147:MS147,"&gt;0"),Input!$A$6:$HV$6,0),FALSE),0),0))*$D147*$F147</f>
        <v>5616000</v>
      </c>
      <c r="EU147" s="1">
        <f>IF($E147+$I147+$D$7&lt;=EU$22,0,IF(EU$22-$D$7&gt;=$E147,IF(COUNTIF($KZ147:MT147,"&gt;0")&gt;0,VLOOKUP($C147,Input!$A$8:$HV$21,MATCH($DP$21+COUNTIF($KZ147:MT147,"&gt;0"),Input!$A$6:$HV$6,0),FALSE),0),0))*$D147*$F147</f>
        <v>0</v>
      </c>
      <c r="EV147" s="1">
        <f>IF($E147+$I147+$D$7&lt;=EV$22,0,IF(EV$22-$D$7&gt;=$E147,IF(COUNTIF($KZ147:MU147,"&gt;0")&gt;0,VLOOKUP($C147,Input!$A$8:$HV$21,MATCH($DP$21+COUNTIF($KZ147:MU147,"&gt;0"),Input!$A$6:$HV$6,0),FALSE),0),0))*$D147*$F147</f>
        <v>0</v>
      </c>
      <c r="EW147" s="1">
        <f>IF($E147+$I147+$D$7&lt;=EW$22,0,IF(EW$22-$D$7&gt;=$E147,IF(COUNTIF($KZ147:MV147,"&gt;0")&gt;0,VLOOKUP($C147,Input!$A$8:$HV$21,MATCH($DP$21+COUNTIF($KZ147:MV147,"&gt;0"),Input!$A$6:$HV$6,0),FALSE),0),0))*$D147*$F147</f>
        <v>0</v>
      </c>
      <c r="EX147" s="1">
        <f>IF($E147+$I147+$D$7&lt;=EX$22,0,IF(EX$22-$D$7&gt;=$E147,IF(COUNTIF($KZ147:MW147,"&gt;0")&gt;0,VLOOKUP($C147,Input!$A$8:$HV$21,MATCH($DP$21+COUNTIF($KZ147:MW147,"&gt;0"),Input!$A$6:$HV$6,0),FALSE),0),0))*$D147*$F147</f>
        <v>0</v>
      </c>
      <c r="EY147" s="1">
        <f>IF($E147+$I147+$D$7&lt;=EY$22,0,IF(EY$22-$D$7&gt;=$E147,IF(COUNTIF($KZ147:MX147,"&gt;0")&gt;0,VLOOKUP($C147,Input!$A$8:$HV$21,MATCH($DP$21+COUNTIF($KZ147:MX147,"&gt;0"),Input!$A$6:$HV$6,0),FALSE),0),0))*$D147*$F147</f>
        <v>0</v>
      </c>
      <c r="EZ147" s="1"/>
      <c r="FA147" t="str">
        <f>VLOOKUP($C147,Input!$A$8:$GZ$39,MATCH(FA$21,Input!$A$6:$GZ$6,0),FALSE)</f>
        <v>Charger installation; electrical upgrade</v>
      </c>
      <c r="FB147">
        <f>IF((VLOOKUP($C147,Input!$A$8:$GZ$39,MATCH(FB$21,Input!$A$6:$GZ$6,0),FALSE))="Y",$D147/VLOOKUP($C147,Input!$A$8:$GZ$39,MATCH(FC$21,Input!$A$6:$GZ$6,0),FALSE),0)</f>
        <v>0</v>
      </c>
      <c r="FC147">
        <f>IF((VLOOKUP($C147,Input!$A$8:$GZ$39,MATCH(FB$21,Input!$A$6:$GZ$6,0),FALSE))="Y",0,IF((VLOOKUP($C147,Input!$A$8:$GZ$39,MATCH(FC$21,Input!$A$6:$GZ$6,0),FALSE))&gt;0,$D147/VLOOKUP($C147,Input!$A$8:$GZ$39,MATCH(FC$21,Input!$A$6:$GZ$6,0),FALSE),0))</f>
        <v>234</v>
      </c>
      <c r="FD147" s="1">
        <f>+IF($E147=FD$22,VLOOKUP($C147,Input!$A$8:$GZ$39,MATCH(FD$21,Input!$A$6:$GZ$6,0),FALSE),0)*IF(FD$110&gt;=MAX(FC$110:$FD$110),MIN((FD$110-MAX(FC$110:$FD$110)),(FD$110-FC$110)),0)+IF($E147=FD$22,VLOOKUP($C147,Input!$A$8:$GZ$39,MATCH(FD$21,Input!$A$6:$GZ$6,0),FALSE),0)*IF(FD$109&gt;=MAX(FC$109:$FD$109),MIN((FD$109-MAX(FC$109:$FD$109)),(FD$109-FC$109)),0)</f>
        <v>0</v>
      </c>
      <c r="FE147" s="1">
        <f>+IF($E147=FE$22,VLOOKUP($C147,Input!$A$8:$GZ$39,MATCH(FE$21,Input!$A$6:$GZ$6,0),FALSE),0)*IF(FE$110&gt;=MAX(FD$110:$FD$110),MIN((FE$110-MAX(FD$110:$FD$110)),(FE$110-FD$110)),0)+IF($E147=FE$22,VLOOKUP($C147,Input!$A$8:$GZ$39,MATCH(FE$21,Input!$A$6:$GZ$6,0),FALSE),0)*IF(FE$109&gt;=MAX(FD$109:$FD$109),MIN((FE$109-MAX(FD$109:$FD$109)),(FE$109-FD$109)),0)</f>
        <v>0</v>
      </c>
      <c r="FF147" s="1">
        <f>+IF($E147=FF$22,VLOOKUP($C147,Input!$A$8:$GZ$39,MATCH(FF$21,Input!$A$6:$GZ$6,0),FALSE),0)*IF(FF$110&gt;=MAX($FD$110:FE$110),MIN((FF$110-MAX($FD$110:FE$110)),(FF$110-FE$110)),0)+IF($E147=FF$22,VLOOKUP($C147,Input!$A$8:$GZ$39,MATCH(FF$21,Input!$A$6:$GZ$6,0),FALSE),0)*IF(FF$109&gt;=MAX($FD$109:FE$109),MIN((FF$109-MAX($FD$109:FE$109)),(FF$109-FE$109)),0)</f>
        <v>0</v>
      </c>
      <c r="FG147" s="1">
        <f>+IF($E147=FG$22,VLOOKUP($C147,Input!$A$8:$GZ$39,MATCH(FG$21,Input!$A$6:$GZ$6,0),FALSE),0)*IF(FG$110&gt;=MAX($FD$110:FF$110),MIN((FG$110-MAX($FD$110:FF$110)),(FG$110-FF$110)),0)+IF($E147=FG$22,VLOOKUP($C147,Input!$A$8:$GZ$39,MATCH(FG$21,Input!$A$6:$GZ$6,0),FALSE),0)*IF(FG$109&gt;=MAX($FD$109:FF$109),MIN((FG$109-MAX($FD$109:FF$109)),(FG$109-FF$109)),0)</f>
        <v>0</v>
      </c>
      <c r="FH147" s="1">
        <f>+IF($E147=FH$22,VLOOKUP($C147,Input!$A$8:$GZ$39,MATCH(FH$21,Input!$A$6:$GZ$6,0),FALSE),0)*IF(FH$110&gt;=MAX($FD$110:FG$110),MIN((FH$110-MAX($FD$110:FG$110)),(FH$110-FG$110)),0)+IF($E147=FH$22,VLOOKUP($C147,Input!$A$8:$GZ$39,MATCH(FH$21,Input!$A$6:$GZ$6,0),FALSE),0)*IF(FH$109&gt;=MAX($FD$109:FG$109),MIN((FH$109-MAX($FD$109:FG$109)),(FH$109-FG$109)),0)</f>
        <v>0</v>
      </c>
      <c r="FI147" s="1">
        <f>+IF($E147=FI$22,VLOOKUP($C147,Input!$A$8:$GZ$39,MATCH(FI$21,Input!$A$6:$GZ$6,0),FALSE),0)*IF(FI$110&gt;=MAX($FD$110:FH$110),MIN((FI$110-MAX($FD$110:FH$110)),(FI$110-FH$110)),0)+IF($E147=FI$22,VLOOKUP($C147,Input!$A$8:$GZ$39,MATCH(FI$21,Input!$A$6:$GZ$6,0),FALSE),0)*IF(FI$109&gt;=MAX($FD$109:FH$109),MIN((FI$109-MAX($FD$109:FH$109)),(FI$109-FH$109)),0)</f>
        <v>0</v>
      </c>
      <c r="FJ147" s="1">
        <f>+IF($E147=FJ$22,VLOOKUP($C147,Input!$A$8:$GZ$39,MATCH(FJ$21,Input!$A$6:$GZ$6,0),FALSE),0)*IF(FJ$110&gt;=MAX($FD$110:FI$110),MIN((FJ$110-MAX($FD$110:FI$110)),(FJ$110-FI$110)),0)+IF($E147=FJ$22,VLOOKUP($C147,Input!$A$8:$GZ$39,MATCH(FJ$21,Input!$A$6:$GZ$6,0),FALSE),0)*IF(FJ$109&gt;=MAX($FD$109:FI$109),MIN((FJ$109-MAX($FD$109:FI$109)),(FJ$109-FI$109)),0)</f>
        <v>0</v>
      </c>
      <c r="FK147" s="1">
        <f>+IF($E147=FK$22,VLOOKUP($C147,Input!$A$8:$GZ$39,MATCH(FK$21,Input!$A$6:$GZ$6,0),FALSE),0)*IF(FK$110&gt;=MAX($FD$110:FJ$110),MIN((FK$110-MAX($FD$110:FJ$110)),(FK$110-FJ$110)),0)+IF($E147=FK$22,VLOOKUP($C147,Input!$A$8:$GZ$39,MATCH(FK$21,Input!$A$6:$GZ$6,0),FALSE),0)*IF(FK$109&gt;=MAX($FD$109:FJ$109),MIN((FK$109-MAX($FD$109:FJ$109)),(FK$109-FJ$109)),0)</f>
        <v>0</v>
      </c>
      <c r="FL147" s="1">
        <f>+IF($E147=FL$22,VLOOKUP($C147,Input!$A$8:$GZ$39,MATCH(FL$21,Input!$A$6:$GZ$6,0),FALSE),0)*IF(FL$110&gt;=MAX($FD$110:FK$110),MIN((FL$110-MAX($FD$110:FK$110)),(FL$110-FK$110)),0)+IF($E147=FL$22,VLOOKUP($C147,Input!$A$8:$GZ$39,MATCH(FL$21,Input!$A$6:$GZ$6,0),FALSE),0)*IF(FL$109&gt;=MAX($FD$109:FK$109),MIN((FL$109-MAX($FD$109:FK$109)),(FL$109-FK$109)),0)</f>
        <v>0</v>
      </c>
      <c r="FM147" s="1">
        <f>+IF($E147=FM$22,VLOOKUP($C147,Input!$A$8:$GZ$39,MATCH(FM$21,Input!$A$6:$GZ$6,0),FALSE),0)*IF(FM$110&gt;=MAX($FD$110:FL$110),MIN((FM$110-MAX($FD$110:FL$110)),(FM$110-FL$110)),0)+IF($E147=FM$22,VLOOKUP($C147,Input!$A$8:$GZ$39,MATCH(FM$21,Input!$A$6:$GZ$6,0),FALSE),0)*IF(FM$109&gt;=MAX($FD$109:FL$109),MIN((FM$109-MAX($FD$109:FL$109)),(FM$109-FL$109)),0)</f>
        <v>0</v>
      </c>
      <c r="FN147" s="1">
        <f>+IF($E147=FN$22,VLOOKUP($C147,Input!$A$8:$GZ$39,MATCH(FN$21,Input!$A$6:$GZ$6,0),FALSE),0)*IF(FN$110&gt;=MAX($FD$110:FM$110),MIN((FN$110-MAX($FD$110:FM$110)),(FN$110-FM$110)),0)+IF($E147=FN$22,VLOOKUP($C147,Input!$A$8:$GZ$39,MATCH(FN$21,Input!$A$6:$GZ$6,0),FALSE),0)*IF(FN$109&gt;=MAX($FD$109:FM$109),MIN((FN$109-MAX($FD$109:FM$109)),(FN$109-FM$109)),0)</f>
        <v>0</v>
      </c>
      <c r="FO147" s="1">
        <f>+IF($E147=FO$22,VLOOKUP($C147,Input!$A$8:$GZ$39,MATCH(FO$21,Input!$A$6:$GZ$6,0),FALSE),0)*IF(FO$110&gt;=MAX($FD$110:FN$110),MIN((FO$110-MAX($FD$110:FN$110)),(FO$110-FN$110)),0)+IF($E147=FO$22,VLOOKUP($C147,Input!$A$8:$GZ$39,MATCH(FO$21,Input!$A$6:$GZ$6,0),FALSE),0)*IF(FO$109&gt;=MAX($FD$109:FN$109),MIN((FO$109-MAX($FD$109:FN$109)),(FO$109-FN$109)),0)</f>
        <v>0</v>
      </c>
      <c r="FP147" s="1">
        <f>+IF($E147=FP$22,VLOOKUP($C147,Input!$A$8:$GZ$39,MATCH(FP$21,Input!$A$6:$GZ$6,0),FALSE),0)*IF(FP$110&gt;=MAX($FD$110:FO$110),MIN((FP$110-MAX($FD$110:FO$110)),(FP$110-FO$110)),0)+IF($E147=FP$22,VLOOKUP($C147,Input!$A$8:$GZ$39,MATCH(FP$21,Input!$A$6:$GZ$6,0),FALSE),0)*IF(FP$109&gt;=MAX($FD$109:FO$109),MIN((FP$109-MAX($FD$109:FO$109)),(FP$109-FO$109)),0)</f>
        <v>0</v>
      </c>
      <c r="FQ147" s="1">
        <f>+IF($E147=FQ$22,VLOOKUP($C147,Input!$A$8:$GZ$39,MATCH(FQ$21,Input!$A$6:$GZ$6,0),FALSE),0)*IF(FQ$110&gt;=MAX($FD$110:FP$110),MIN((FQ$110-MAX($FD$110:FP$110)),(FQ$110-FP$110)),0)+IF($E147=FQ$22,VLOOKUP($C147,Input!$A$8:$GZ$39,MATCH(FQ$21,Input!$A$6:$GZ$6,0),FALSE),0)*IF(FQ$109&gt;=MAX($FD$109:FP$109),MIN((FQ$109-MAX($FD$109:FP$109)),(FQ$109-FP$109)),0)</f>
        <v>0</v>
      </c>
      <c r="FR147" s="1">
        <f>+IF($E147=FR$22,VLOOKUP($C147,Input!$A$8:$GZ$39,MATCH(FR$21,Input!$A$6:$GZ$6,0),FALSE),0)*IF(FR$110&gt;=MAX($FD$110:FQ$110),MIN((FR$110-MAX($FD$110:FQ$110)),(FR$110-FQ$110)),0)+IF($E147=FR$22,VLOOKUP($C147,Input!$A$8:$GZ$39,MATCH(FR$21,Input!$A$6:$GZ$6,0),FALSE),0)*IF(FR$109&gt;=MAX($FD$109:FQ$109),MIN((FR$109-MAX($FD$109:FQ$109)),(FR$109-FQ$109)),0)</f>
        <v>0</v>
      </c>
      <c r="FS147" s="1">
        <f>+IF($E147=FS$22,VLOOKUP($C147,Input!$A$8:$GZ$39,MATCH(FS$21,Input!$A$6:$GZ$6,0),FALSE),0)*IF(FS$110&gt;=MAX($FD$110:FR$110),MIN((FS$110-MAX($FD$110:FR$110)),(FS$110-FR$110)),0)+IF($E147=FS$22,VLOOKUP($C147,Input!$A$8:$GZ$39,MATCH(FS$21,Input!$A$6:$GZ$6,0),FALSE),0)*IF(FS$109&gt;=MAX($FD$109:FR$109),MIN((FS$109-MAX($FD$109:FR$109)),(FS$109-FR$109)),0)</f>
        <v>0</v>
      </c>
      <c r="FT147" s="1">
        <f>+IF($E147=FT$22,VLOOKUP($C147,Input!$A$8:$GZ$39,MATCH(FT$21,Input!$A$6:$GZ$6,0),FALSE),0)*IF(FT$110&gt;=MAX($FD$110:FS$110),MIN((FT$110-MAX($FD$110:FS$110)),(FT$110-FS$110)),0)+IF($E147=FT$22,VLOOKUP($C147,Input!$A$8:$GZ$39,MATCH(FT$21,Input!$A$6:$GZ$6,0),FALSE),0)*IF(FT$109&gt;=MAX($FD$109:FS$109),MIN((FT$109-MAX($FD$109:FS$109)),(FT$109-FS$109)),0)</f>
        <v>10285000</v>
      </c>
      <c r="FU147" s="1">
        <f>+IF($E147=FU$22,VLOOKUP($C147,Input!$A$8:$GZ$39,MATCH(FU$21,Input!$A$6:$GZ$6,0),FALSE),0)*IF(FU$110&gt;=MAX($FD$110:FT$110),MIN((FU$110-MAX($FD$110:FT$110)),(FU$110-FT$110)),0)+IF($E147=FU$22,VLOOKUP($C147,Input!$A$8:$GZ$39,MATCH(FU$21,Input!$A$6:$GZ$6,0),FALSE),0)*IF(FU$109&gt;=MAX($FD$109:FT$109),MIN((FU$109-MAX($FD$109:FT$109)),(FU$109-FT$109)),0)</f>
        <v>0</v>
      </c>
      <c r="FV147" s="1">
        <f>+IF($E147=FV$22,VLOOKUP($C147,Input!$A$8:$GZ$39,MATCH(FV$21,Input!$A$6:$GZ$6,0),FALSE),0)*IF(FV$110&gt;=MAX($FD$110:FU$110),MIN((FV$110-MAX($FD$110:FU$110)),(FV$110-FU$110)),0)+IF($E147=FV$22,VLOOKUP($C147,Input!$A$8:$GZ$39,MATCH(FV$21,Input!$A$6:$GZ$6,0),FALSE),0)*IF(FV$109&gt;=MAX($FD$109:FU$109),MIN((FV$109-MAX($FD$109:FU$109)),(FV$109-FU$109)),0)</f>
        <v>0</v>
      </c>
      <c r="FW147" s="1">
        <f>+IF($E147=FW$22,VLOOKUP($C147,Input!$A$8:$GZ$39,MATCH(FW$21,Input!$A$6:$GZ$6,0),FALSE),0)*IF(FW$110&gt;=MAX($FD$110:FV$110),MIN((FW$110-MAX($FD$110:FV$110)),(FW$110-FV$110)),0)+IF($E147=FW$22,VLOOKUP($C147,Input!$A$8:$GZ$39,MATCH(FW$21,Input!$A$6:$GZ$6,0),FALSE),0)*IF(FW$109&gt;=MAX($FD$109:FV$109),MIN((FW$109-MAX($FD$109:FV$109)),(FW$109-FV$109)),0)</f>
        <v>0</v>
      </c>
      <c r="FX147" s="1">
        <f>+IF($E147=FX$22,VLOOKUP($C147,Input!$A$8:$GZ$39,MATCH(FX$21,Input!$A$6:$GZ$6,0),FALSE),0)*IF(FX$110&gt;=MAX($FD$110:FW$110),MIN((FX$110-MAX($FD$110:FW$110)),(FX$110-FW$110)),0)+IF($E147=FX$22,VLOOKUP($C147,Input!$A$8:$GZ$39,MATCH(FX$21,Input!$A$6:$GZ$6,0),FALSE),0)*IF(FX$109&gt;=MAX($FD$109:FW$109),MIN((FX$109-MAX($FD$109:FW$109)),(FX$109-FW$109)),0)</f>
        <v>0</v>
      </c>
      <c r="FY147" s="1">
        <f>+IF($E147=FY$22,VLOOKUP($C147,Input!$A$8:$GZ$39,MATCH(FY$21,Input!$A$6:$GZ$6,0),FALSE),0)*IF(FY$110&gt;=MAX($FD$110:FX$110),MIN((FY$110-MAX($FD$110:FX$110)),(FY$110-FX$110)),0)+IF($E147=FY$22,VLOOKUP($C147,Input!$A$8:$GZ$39,MATCH(FY$21,Input!$A$6:$GZ$6,0),FALSE),0)*IF(FY$109&gt;=MAX($FD$109:FX$109),MIN((FY$109-MAX($FD$109:FX$109)),(FY$109-FX$109)),0)</f>
        <v>0</v>
      </c>
      <c r="FZ147" s="1">
        <f>+IF($E147=FZ$22,VLOOKUP($C147,Input!$A$8:$GZ$39,MATCH(FZ$21,Input!$A$6:$GZ$6,0),FALSE),0)*IF(FZ$110&gt;=MAX($FD$110:FY$110),MIN((FZ$110-MAX($FD$110:FY$110)),(FZ$110-FY$110)),0)+IF($E147=FZ$22,VLOOKUP($C147,Input!$A$8:$GZ$39,MATCH(FZ$21,Input!$A$6:$GZ$6,0),FALSE),0)*IF(FZ$109&gt;=MAX($FD$109:FY$109),MIN((FZ$109-MAX($FD$109:FY$109)),(FZ$109-FY$109)),0)</f>
        <v>0</v>
      </c>
      <c r="GA147" s="1">
        <f>+IF($E147=GA$22,VLOOKUP($C147,Input!$A$8:$GZ$39,MATCH(GA$21,Input!$A$6:$GZ$6,0),FALSE),0)*IF(GA$110&gt;=MAX($FD$110:FZ$110),MIN((GA$110-MAX($FD$110:FZ$110)),(GA$110-FZ$110)),0)+IF($E147=GA$22,VLOOKUP($C147,Input!$A$8:$GZ$39,MATCH(GA$21,Input!$A$6:$GZ$6,0),FALSE),0)*IF(GA$109&gt;=MAX($FD$109:FZ$109),MIN((GA$109-MAX($FD$109:FZ$109)),(GA$109-FZ$109)),0)</f>
        <v>0</v>
      </c>
      <c r="GB147" s="1">
        <f>+IF($E147=GB$22,VLOOKUP($C147,Input!$A$8:$GZ$39,MATCH(GB$21,Input!$A$6:$GZ$6,0),FALSE),0)*IF(GB$110&gt;=MAX($FD$110:GA$110),MIN((GB$110-MAX($FD$110:GA$110)),(GB$110-GA$110)),0)+IF($E147=GB$22,VLOOKUP($C147,Input!$A$8:$GZ$39,MATCH(GB$21,Input!$A$6:$GZ$6,0),FALSE),0)*IF(GB$109&gt;=MAX($FD$109:GA$109),MIN((GB$109-MAX($FD$109:GA$109)),(GB$109-GA$109)),0)</f>
        <v>0</v>
      </c>
      <c r="GC147" s="1">
        <f>+IF($E147=GC$22,VLOOKUP($C147,Input!$A$8:$GZ$39,MATCH(GC$21,Input!$A$6:$GZ$6,0),FALSE),0)*IF(GC$110&gt;=MAX($FD$110:GB$110),MIN((GC$110-MAX($FD$110:GB$110)),(GC$110-GB$110)),0)+IF($E147=GC$22,VLOOKUP($C147,Input!$A$8:$GZ$39,MATCH(GC$21,Input!$A$6:$GZ$6,0),FALSE),0)*IF(GC$109&gt;=MAX($FD$109:GB$109),MIN((GC$109-MAX($FD$109:GB$109)),(GC$109-GB$109)),0)</f>
        <v>0</v>
      </c>
      <c r="GD147" s="1">
        <f>+IF($E147=GD$22,VLOOKUP($C147,Input!$A$8:$GZ$39,MATCH(GD$21,Input!$A$6:$GZ$6,0),FALSE),0)*IF(GD$110&gt;=MAX($FD$110:GC$110),MIN((GD$110-MAX($FD$110:GC$110)),(GD$110-GC$110)),0)+IF($E147=GD$22,VLOOKUP($C147,Input!$A$8:$GZ$39,MATCH(GD$21,Input!$A$6:$GZ$6,0),FALSE),0)*IF(GD$109&gt;=MAX($FD$109:GC$109),MIN((GD$109-MAX($FD$109:GC$109)),(GD$109-GC$109)),0)</f>
        <v>0</v>
      </c>
      <c r="GE147" s="1">
        <f>+IF($E147=GE$22,VLOOKUP($C147,Input!$A$8:$GZ$39,MATCH(GE$21,Input!$A$6:$GZ$6,0),FALSE),0)*IF(GE$110&gt;=MAX($FD$110:GD$110),MIN((GE$110-MAX($FD$110:GD$110)),(GE$110-GD$110)),0)+IF($E147=GE$22,VLOOKUP($C147,Input!$A$8:$GZ$39,MATCH(GE$21,Input!$A$6:$GZ$6,0),FALSE),0)*IF(GE$109&gt;=MAX($FD$109:GD$109),MIN((GE$109-MAX($FD$109:GD$109)),(GE$109-GD$109)),0)</f>
        <v>0</v>
      </c>
      <c r="GF147" s="1">
        <f>+IF($E147=GF$22,VLOOKUP($C147,Input!$A$8:$GZ$39,MATCH(GF$21,Input!$A$6:$GZ$6,0),FALSE),0)*IF(GF$110&gt;=MAX($FD$110:GE$110),MIN((GF$110-MAX($FD$110:GE$110)),(GF$110-GE$110)),0)+IF($E147=GF$22,VLOOKUP($C147,Input!$A$8:$GZ$39,MATCH(GF$21,Input!$A$6:$GZ$6,0),FALSE),0)*IF(GF$109&gt;=MAX($FD$109:GE$109),MIN((GF$109-MAX($FD$109:GE$109)),(GF$109-GE$109)),0)</f>
        <v>0</v>
      </c>
      <c r="GG147" s="1">
        <f>+IF($E147=GG$22,VLOOKUP($C147,Input!$A$8:$GZ$39,MATCH(GG$21,Input!$A$6:$GZ$6,0),FALSE),0)*IF(GG$110&gt;=MAX($FD$110:GF$110),MIN((GG$110-MAX($FD$110:GF$110)),(GG$110-GF$110)),0)+IF($E147=GG$22,VLOOKUP($C147,Input!$A$8:$GZ$39,MATCH(GG$21,Input!$A$6:$GZ$6,0),FALSE),0)*IF(GG$109&gt;=MAX($FD$109:GF$109),MIN((GG$109-MAX($FD$109:GF$109)),(GG$109-GF$109)),0)</f>
        <v>0</v>
      </c>
      <c r="GH147" s="1">
        <f>+IF($E147=GH$22,VLOOKUP($C147,Input!$A$8:$GZ$39,MATCH(GH$21,Input!$A$6:$GZ$6,0),FALSE),0)*IF(GH$110&gt;=MAX($FD$110:GG$110),MIN((GH$110-MAX($FD$110:GG$110)),(GH$110-GG$110)),0)+IF($E147=GH$22,VLOOKUP($C147,Input!$A$8:$GZ$39,MATCH(GH$21,Input!$A$6:$GZ$6,0),FALSE),0)*IF(GH$109&gt;=MAX($FD$109:GG$109),MIN((GH$109-MAX($FD$109:GG$109)),(GH$109-GG$109)),0)</f>
        <v>0</v>
      </c>
      <c r="GI147" s="1">
        <f>+IF($E147=GI$22,VLOOKUP($C147,Input!$A$8:$GZ$39,MATCH(GI$21,Input!$A$6:$GZ$6,0),FALSE),0)*IF(GI$110&gt;=MAX($FD$110:GH$110),MIN((GI$110-MAX($FD$110:GH$110)),(GI$110-GH$110)),0)+IF($E147=GI$22,VLOOKUP($C147,Input!$A$8:$GZ$39,MATCH(GI$21,Input!$A$6:$GZ$6,0),FALSE),0)*IF(GI$109&gt;=MAX($FD$109:GH$109),MIN((GI$109-MAX($FD$109:GH$109)),(GI$109-GH$109)),0)</f>
        <v>0</v>
      </c>
      <c r="GJ147" s="1">
        <f>+IF($E147=GJ$22,VLOOKUP($C147,Input!$A$8:$GZ$39,MATCH(GJ$21,Input!$A$6:$GZ$6,0),FALSE),0)*IF(GJ$110&gt;=MAX($FD$110:GI$110),MIN((GJ$110-MAX($FD$110:GI$110)),(GJ$110-GI$110)),0)+IF($E147=GJ$22,VLOOKUP($C147,Input!$A$8:$GZ$39,MATCH(GJ$21,Input!$A$6:$GZ$6,0),FALSE),0)*IF(GJ$109&gt;=MAX($FD$109:GI$109),MIN((GJ$109-MAX($FD$109:GI$109)),(GJ$109-GI$109)),0)</f>
        <v>0</v>
      </c>
      <c r="GK147" s="1">
        <f>+IF($E147=GK$22,VLOOKUP($C147,Input!$A$8:$GZ$39,MATCH(GK$21,Input!$A$6:$GZ$6,0),FALSE),0)*IF(GK$110&gt;=MAX($FD$110:GJ$110),MIN((GK$110-MAX($FD$110:GJ$110)),(GK$110-GJ$110)),0)+IF($E147=GK$22,VLOOKUP($C147,Input!$A$8:$GZ$39,MATCH(GK$21,Input!$A$6:$GZ$6,0),FALSE),0)*IF(GK$109&gt;=MAX($FD$109:GJ$109),MIN((GK$109-MAX($FD$109:GJ$109)),(GK$109-GJ$109)),0)</f>
        <v>0</v>
      </c>
      <c r="GL147" s="1">
        <f>+IF($E147=GL$22,VLOOKUP($C147,Input!$A$8:$GZ$39,MATCH(GL$21,Input!$A$6:$GZ$6,0),FALSE),0)*IF(GL$110&gt;=MAX($FD$110:GK$110),MIN((GL$110-MAX($FD$110:GK$110)),(GL$110-GK$110)),0)+IF($E147=GL$22,VLOOKUP($C147,Input!$A$8:$GZ$39,MATCH(GL$21,Input!$A$6:$GZ$6,0),FALSE),0)*IF(GL$109&gt;=MAX($FD$109:GK$109),MIN((GL$109-MAX($FD$109:GK$109)),(GL$109-GK$109)),0)</f>
        <v>0</v>
      </c>
      <c r="GM147" s="42"/>
      <c r="GN147" t="str">
        <f>VLOOKUP($C147,Input!$A$8:$GZ$39,MATCH(GN$21,Input!$A$6:$GZ$6,0),FALSE)</f>
        <v>Charger (60 kW)</v>
      </c>
      <c r="GO147">
        <f>IF((VLOOKUP($C147,Input!$A$8:$GZ$39,MATCH(GO$21,Input!$A$6:$GZ$6,0),FALSE))="Y",$D147/VLOOKUP($C147,Input!$A$8:$GZ$39,MATCH(GP$21,Input!$A$6:$GZ$6,0),FALSE),0)</f>
        <v>0</v>
      </c>
      <c r="GP147">
        <f>IF((VLOOKUP($C147,Input!$A$8:$GZ$39,MATCH(GO$21,Input!$A$6:$GZ$6,0),FALSE))="Y",0,IF((VLOOKUP($C147,Input!$A$8:$GZ$39,MATCH(GP$21,Input!$A$6:$GZ$6,0),FALSE))&gt;0,$D147/VLOOKUP($C147,Input!$A$8:$GZ$39,MATCH(GP$21,Input!$A$6:$GZ$6,0),FALSE),0))</f>
        <v>234</v>
      </c>
      <c r="GQ147" s="1">
        <f>+IF($E147=GQ$22,VLOOKUP($C147,Input!$A$8:$GZ$39,MATCH(GQ$21,Input!$A$6:$GZ$6,0),FALSE),0)*IF(GQ$110&gt;=MAX($GP$110:GP$110),MIN((GQ$110-MAX($GP$110:GP$110)),(GQ$110-GP$110)),0)+IF($E147=GQ$22,VLOOKUP($C147,Input!$A$8:$GZ$39,MATCH(GQ$21,Input!$A$6:$GZ$6,0),FALSE),0)*IF(GQ$109&gt;=MAX($GP$109:GP$109),MIN((GQ$109-MAX($GP$109:GP$109)),(GQ$109-GP$109)),0)</f>
        <v>0</v>
      </c>
      <c r="GR147" s="1">
        <f>+IF($E147=GR$22,VLOOKUP($C147,Input!$A$8:$GZ$39,MATCH(GR$21,Input!$A$6:$GZ$6,0),FALSE),0)*IF(GR$110&gt;=MAX($GP$110:GQ$110),MIN((GR$110-MAX($GP$110:GQ$110)),(GR$110-GQ$110)),0)+IF($E147=GR$22,VLOOKUP($C147,Input!$A$8:$GZ$39,MATCH(GR$21,Input!$A$6:$GZ$6,0),FALSE),0)*IF(GR$109&gt;=MAX($GP$109:GQ$109),MIN((GR$109-MAX($GP$109:GQ$109)),(GR$109-GQ$109)),0)</f>
        <v>0</v>
      </c>
      <c r="GS147" s="1">
        <f>+IF($E147=GS$22,VLOOKUP($C147,Input!$A$8:$GZ$39,MATCH(GS$21,Input!$A$6:$GZ$6,0),FALSE),0)*IF(GS$110&gt;=MAX($GP$110:GR$110),MIN((GS$110-MAX($GP$110:GR$110)),(GS$110-GR$110)),0)+IF($E147=GS$22,VLOOKUP($C147,Input!$A$8:$GZ$39,MATCH(GS$21,Input!$A$6:$GZ$6,0),FALSE),0)*IF(GS$109&gt;=MAX($GP$109:GR$109),MIN((GS$109-MAX($GP$109:GR$109)),(GS$109-GR$109)),0)</f>
        <v>0</v>
      </c>
      <c r="GT147" s="1">
        <f>+IF($E147=GT$22,VLOOKUP($C147,Input!$A$8:$GZ$39,MATCH(GT$21,Input!$A$6:$GZ$6,0),FALSE),0)*IF(GT$110&gt;=MAX($GP$110:GS$110),MIN((GT$110-MAX($GP$110:GS$110)),(GT$110-GS$110)),0)+IF($E147=GT$22,VLOOKUP($C147,Input!$A$8:$GZ$39,MATCH(GT$21,Input!$A$6:$GZ$6,0),FALSE),0)*IF(GT$109&gt;=MAX($GP$109:GS$109),MIN((GT$109-MAX($GP$109:GS$109)),(GT$109-GS$109)),0)</f>
        <v>0</v>
      </c>
      <c r="GU147" s="1">
        <f>+IF($E147=GU$22,VLOOKUP($C147,Input!$A$8:$GZ$39,MATCH(GU$21,Input!$A$6:$GZ$6,0),FALSE),0)*IF(GU$110&gt;=MAX($GP$110:GT$110),MIN((GU$110-MAX($GP$110:GT$110)),(GU$110-GT$110)),0)+IF($E147=GU$22,VLOOKUP($C147,Input!$A$8:$GZ$39,MATCH(GU$21,Input!$A$6:$GZ$6,0),FALSE),0)*IF(GU$109&gt;=MAX($GP$109:GT$109),MIN((GU$109-MAX($GP$109:GT$109)),(GU$109-GT$109)),0)</f>
        <v>0</v>
      </c>
      <c r="GV147" s="1">
        <f>+IF($E147=GV$22,VLOOKUP($C147,Input!$A$8:$GZ$39,MATCH(GV$21,Input!$A$6:$GZ$6,0),FALSE),0)*IF(GV$110&gt;=MAX($GP$110:GU$110),MIN((GV$110-MAX($GP$110:GU$110)),(GV$110-GU$110)),0)+IF($E147=GV$22,VLOOKUP($C147,Input!$A$8:$GZ$39,MATCH(GV$21,Input!$A$6:$GZ$6,0),FALSE),0)*IF(GV$109&gt;=MAX($GP$109:GU$109),MIN((GV$109-MAX($GP$109:GU$109)),(GV$109-GU$109)),0)</f>
        <v>0</v>
      </c>
      <c r="GW147" s="1">
        <f>+IF($E147=GW$22,VLOOKUP($C147,Input!$A$8:$GZ$39,MATCH(GW$21,Input!$A$6:$GZ$6,0),FALSE),0)*IF(GW$110&gt;=MAX($GP$110:GV$110),MIN((GW$110-MAX($GP$110:GV$110)),(GW$110-GV$110)),0)+IF($E147=GW$22,VLOOKUP($C147,Input!$A$8:$GZ$39,MATCH(GW$21,Input!$A$6:$GZ$6,0),FALSE),0)*IF(GW$109&gt;=MAX($GP$109:GV$109),MIN((GW$109-MAX($GP$109:GV$109)),(GW$109-GV$109)),0)</f>
        <v>0</v>
      </c>
      <c r="GX147" s="1">
        <f>+IF($E147=GX$22,VLOOKUP($C147,Input!$A$8:$GZ$39,MATCH(GX$21,Input!$A$6:$GZ$6,0),FALSE),0)*IF(GX$110&gt;=MAX($GP$110:GW$110),MIN((GX$110-MAX($GP$110:GW$110)),(GX$110-GW$110)),0)+IF($E147=GX$22,VLOOKUP($C147,Input!$A$8:$GZ$39,MATCH(GX$21,Input!$A$6:$GZ$6,0),FALSE),0)*IF(GX$109&gt;=MAX($GP$109:GW$109),MIN((GX$109-MAX($GP$109:GW$109)),(GX$109-GW$109)),0)</f>
        <v>0</v>
      </c>
      <c r="GY147" s="1">
        <f>+IF($E147=GY$22,VLOOKUP($C147,Input!$A$8:$GZ$39,MATCH(GY$21,Input!$A$6:$GZ$6,0),FALSE),0)*IF(GY$110&gt;=MAX($GP$110:GX$110),MIN((GY$110-MAX($GP$110:GX$110)),(GY$110-GX$110)),0)+IF($E147=GY$22,VLOOKUP($C147,Input!$A$8:$GZ$39,MATCH(GY$21,Input!$A$6:$GZ$6,0),FALSE),0)*IF(GY$109&gt;=MAX($GP$109:GX$109),MIN((GY$109-MAX($GP$109:GX$109)),(GY$109-GX$109)),0)</f>
        <v>0</v>
      </c>
      <c r="GZ147" s="1">
        <f>+IF($E147=GZ$22,VLOOKUP($C147,Input!$A$8:$GZ$39,MATCH(GZ$21,Input!$A$6:$GZ$6,0),FALSE),0)*IF(GZ$110&gt;=MAX($GP$110:GY$110),MIN((GZ$110-MAX($GP$110:GY$110)),(GZ$110-GY$110)),0)+IF($E147=GZ$22,VLOOKUP($C147,Input!$A$8:$GZ$39,MATCH(GZ$21,Input!$A$6:$GZ$6,0),FALSE),0)*IF(GZ$109&gt;=MAX($GP$109:GY$109),MIN((GZ$109-MAX($GP$109:GY$109)),(GZ$109-GY$109)),0)</f>
        <v>0</v>
      </c>
      <c r="HA147" s="1">
        <f>+IF($E147=HA$22,VLOOKUP($C147,Input!$A$8:$GZ$39,MATCH(HA$21,Input!$A$6:$GZ$6,0),FALSE),0)*IF(HA$110&gt;=MAX($GP$110:GZ$110),MIN((HA$110-MAX($GP$110:GZ$110)),(HA$110-GZ$110)),0)+IF($E147=HA$22,VLOOKUP($C147,Input!$A$8:$GZ$39,MATCH(HA$21,Input!$A$6:$GZ$6,0),FALSE),0)*IF(HA$109&gt;=MAX($GP$109:GZ$109),MIN((HA$109-MAX($GP$109:GZ$109)),(HA$109-GZ$109)),0)</f>
        <v>0</v>
      </c>
      <c r="HB147" s="1">
        <f>+IF($E147=HB$22,VLOOKUP($C147,Input!$A$8:$GZ$39,MATCH(HB$21,Input!$A$6:$GZ$6,0),FALSE),0)*IF(HB$110&gt;=MAX($GP$110:HA$110),MIN((HB$110-MAX($GP$110:HA$110)),(HB$110-HA$110)),0)+IF($E147=HB$22,VLOOKUP($C147,Input!$A$8:$GZ$39,MATCH(HB$21,Input!$A$6:$GZ$6,0),FALSE),0)*IF(HB$109&gt;=MAX($GP$109:HA$109),MIN((HB$109-MAX($GP$109:HA$109)),(HB$109-HA$109)),0)</f>
        <v>0</v>
      </c>
      <c r="HC147" s="1">
        <f>+IF($E147=HC$22,VLOOKUP($C147,Input!$A$8:$GZ$39,MATCH(HC$21,Input!$A$6:$GZ$6,0),FALSE),0)*IF(HC$110&gt;=MAX($GP$110:HB$110),MIN((HC$110-MAX($GP$110:HB$110)),(HC$110-HB$110)),0)+IF($E147=HC$22,VLOOKUP($C147,Input!$A$8:$GZ$39,MATCH(HC$21,Input!$A$6:$GZ$6,0),FALSE),0)*IF(HC$109&gt;=MAX($GP$109:HB$109),MIN((HC$109-MAX($GP$109:HB$109)),(HC$109-HB$109)),0)</f>
        <v>0</v>
      </c>
      <c r="HD147" s="1">
        <f>+IF($E147=HD$22,VLOOKUP($C147,Input!$A$8:$GZ$39,MATCH(HD$21,Input!$A$6:$GZ$6,0),FALSE),0)*IF(HD$110&gt;=MAX($GP$110:HC$110),MIN((HD$110-MAX($GP$110:HC$110)),(HD$110-HC$110)),0)+IF($E147=HD$22,VLOOKUP($C147,Input!$A$8:$GZ$39,MATCH(HD$21,Input!$A$6:$GZ$6,0),FALSE),0)*IF(HD$109&gt;=MAX($GP$109:HC$109),MIN((HD$109-MAX($GP$109:HC$109)),(HD$109-HC$109)),0)</f>
        <v>0</v>
      </c>
      <c r="HE147" s="1">
        <f>+IF($E147=HE$22,VLOOKUP($C147,Input!$A$8:$GZ$39,MATCH(HE$21,Input!$A$6:$GZ$6,0),FALSE),0)*IF(HE$110&gt;=MAX($GP$110:HD$110),MIN((HE$110-MAX($GP$110:HD$110)),(HE$110-HD$110)),0)+IF($E147=HE$22,VLOOKUP($C147,Input!$A$8:$GZ$39,MATCH(HE$21,Input!$A$6:$GZ$6,0),FALSE),0)*IF(HE$109&gt;=MAX($GP$109:HD$109),MIN((HE$109-MAX($GP$109:HD$109)),(HE$109-HD$109)),0)</f>
        <v>0</v>
      </c>
      <c r="HF147" s="1">
        <f>+IF($E147=HF$22,VLOOKUP($C147,Input!$A$8:$GZ$39,MATCH(HF$21,Input!$A$6:$GZ$6,0),FALSE),0)*IF(HF$110&gt;=MAX($GP$110:HE$110),MIN((HF$110-MAX($GP$110:HE$110)),(HF$110-HE$110)),0)+IF($E147=HF$22,VLOOKUP($C147,Input!$A$8:$GZ$39,MATCH(HF$21,Input!$A$6:$GZ$6,0),FALSE),0)*IF(HF$109&gt;=MAX($GP$109:HE$109),MIN((HF$109-MAX($GP$109:HE$109)),(HF$109-HE$109)),0)</f>
        <v>0</v>
      </c>
      <c r="HG147" s="1">
        <f>+IF($E147=HG$22,VLOOKUP($C147,Input!$A$8:$GZ$39,MATCH(HG$21,Input!$A$6:$GZ$6,0),FALSE),0)*IF(HG$110&gt;=MAX($GP$110:HF$110),MIN((HG$110-MAX($GP$110:HF$110)),(HG$110-HF$110)),0)+IF($E147=HG$22,VLOOKUP($C147,Input!$A$8:$GZ$39,MATCH(HG$21,Input!$A$6:$GZ$6,0),FALSE),0)*IF(HG$109&gt;=MAX($GP$109:HF$109),MIN((HG$109-MAX($GP$109:HF$109)),(HG$109-HF$109)),0)</f>
        <v>9350000</v>
      </c>
      <c r="HH147" s="1">
        <f>+IF($E147=HH$22,VLOOKUP($C147,Input!$A$8:$GZ$39,MATCH(HH$21,Input!$A$6:$GZ$6,0),FALSE),0)*IF(HH$110&gt;=MAX($GP$110:HG$110),MIN((HH$110-MAX($GP$110:HG$110)),(HH$110-HG$110)),0)+IF($E147=HH$22,VLOOKUP($C147,Input!$A$8:$GZ$39,MATCH(HH$21,Input!$A$6:$GZ$6,0),FALSE),0)*IF(HH$109&gt;=MAX($GP$109:HG$109),MIN((HH$109-MAX($GP$109:HG$109)),(HH$109-HG$109)),0)</f>
        <v>0</v>
      </c>
      <c r="HI147" s="1">
        <f>+IF($E147=HI$22,VLOOKUP($C147,Input!$A$8:$GZ$39,MATCH(HI$21,Input!$A$6:$GZ$6,0),FALSE),0)*IF(HI$110&gt;=MAX($GP$110:HH$110),MIN((HI$110-MAX($GP$110:HH$110)),(HI$110-HH$110)),0)+IF($E147=HI$22,VLOOKUP($C147,Input!$A$8:$GZ$39,MATCH(HI$21,Input!$A$6:$GZ$6,0),FALSE),0)*IF(HI$109&gt;=MAX($GP$109:HH$109),MIN((HI$109-MAX($GP$109:HH$109)),(HI$109-HH$109)),0)</f>
        <v>0</v>
      </c>
      <c r="HJ147" s="1">
        <f>+IF($E147=HJ$22,VLOOKUP($C147,Input!$A$8:$GZ$39,MATCH(HJ$21,Input!$A$6:$GZ$6,0),FALSE),0)*IF(HJ$110&gt;=MAX($GP$110:HI$110),MIN((HJ$110-MAX($GP$110:HI$110)),(HJ$110-HI$110)),0)+IF($E147=HJ$22,VLOOKUP($C147,Input!$A$8:$GZ$39,MATCH(HJ$21,Input!$A$6:$GZ$6,0),FALSE),0)*IF(HJ$109&gt;=MAX($GP$109:HI$109),MIN((HJ$109-MAX($GP$109:HI$109)),(HJ$109-HI$109)),0)</f>
        <v>0</v>
      </c>
      <c r="HK147" s="1">
        <f>+IF($E147=HK$22,VLOOKUP($C147,Input!$A$8:$GZ$39,MATCH(HK$21,Input!$A$6:$GZ$6,0),FALSE),0)*IF(HK$110&gt;=MAX($GP$110:HJ$110),MIN((HK$110-MAX($GP$110:HJ$110)),(HK$110-HJ$110)),0)+IF($E147=HK$22,VLOOKUP($C147,Input!$A$8:$GZ$39,MATCH(HK$21,Input!$A$6:$GZ$6,0),FALSE),0)*IF(HK$109&gt;=MAX($GP$109:HJ$109),MIN((HK$109-MAX($GP$109:HJ$109)),(HK$109-HJ$109)),0)</f>
        <v>0</v>
      </c>
      <c r="HL147" s="1">
        <f>+IF($E147=HL$22,VLOOKUP($C147,Input!$A$8:$GZ$39,MATCH(HL$21,Input!$A$6:$GZ$6,0),FALSE),0)*IF(HL$110&gt;=MAX($GP$110:HK$110),MIN((HL$110-MAX($GP$110:HK$110)),(HL$110-HK$110)),0)+IF($E147=HL$22,VLOOKUP($C147,Input!$A$8:$GZ$39,MATCH(HL$21,Input!$A$6:$GZ$6,0),FALSE),0)*IF(HL$109&gt;=MAX($GP$109:HK$109),MIN((HL$109-MAX($GP$109:HK$109)),(HL$109-HK$109)),0)</f>
        <v>0</v>
      </c>
      <c r="HM147" s="1">
        <f>+IF($E147=HM$22,VLOOKUP($C147,Input!$A$8:$GZ$39,MATCH(HM$21,Input!$A$6:$GZ$6,0),FALSE),0)*IF(HM$110&gt;=MAX($GP$110:HL$110),MIN((HM$110-MAX($GP$110:HL$110)),(HM$110-HL$110)),0)+IF($E147=HM$22,VLOOKUP($C147,Input!$A$8:$GZ$39,MATCH(HM$21,Input!$A$6:$GZ$6,0),FALSE),0)*IF(HM$109&gt;=MAX($GP$109:HL$109),MIN((HM$109-MAX($GP$109:HL$109)),(HM$109-HL$109)),0)</f>
        <v>0</v>
      </c>
      <c r="HN147" s="1">
        <f>+IF($E147=HN$22,VLOOKUP($C147,Input!$A$8:$GZ$39,MATCH(HN$21,Input!$A$6:$GZ$6,0),FALSE),0)*IF(HN$110&gt;=MAX($GP$110:HM$110),MIN((HN$110-MAX($GP$110:HM$110)),(HN$110-HM$110)),0)+IF($E147=HN$22,VLOOKUP($C147,Input!$A$8:$GZ$39,MATCH(HN$21,Input!$A$6:$GZ$6,0),FALSE),0)*IF(HN$109&gt;=MAX($GP$109:HM$109),MIN((HN$109-MAX($GP$109:HM$109)),(HN$109-HM$109)),0)</f>
        <v>0</v>
      </c>
      <c r="HO147" s="1">
        <f>+IF($E147=HO$22,VLOOKUP($C147,Input!$A$8:$GZ$39,MATCH(HO$21,Input!$A$6:$GZ$6,0),FALSE),0)*IF(HO$110&gt;=MAX($GP$110:HN$110),MIN((HO$110-MAX($GP$110:HN$110)),(HO$110-HN$110)),0)+IF($E147=HO$22,VLOOKUP($C147,Input!$A$8:$GZ$39,MATCH(HO$21,Input!$A$6:$GZ$6,0),FALSE),0)*IF(HO$109&gt;=MAX($GP$109:HN$109),MIN((HO$109-MAX($GP$109:HN$109)),(HO$109-HN$109)),0)</f>
        <v>0</v>
      </c>
      <c r="HP147" s="1">
        <f>+IF($E147=HP$22,VLOOKUP($C147,Input!$A$8:$GZ$39,MATCH(HP$21,Input!$A$6:$GZ$6,0),FALSE),0)*IF(HP$110&gt;=MAX($GP$110:HO$110),MIN((HP$110-MAX($GP$110:HO$110)),(HP$110-HO$110)),0)+IF($E147=HP$22,VLOOKUP($C147,Input!$A$8:$GZ$39,MATCH(HP$21,Input!$A$6:$GZ$6,0),FALSE),0)*IF(HP$109&gt;=MAX($GP$109:HO$109),MIN((HP$109-MAX($GP$109:HO$109)),(HP$109-HO$109)),0)</f>
        <v>0</v>
      </c>
      <c r="HQ147" s="1">
        <f>+IF($E147=HQ$22,VLOOKUP($C147,Input!$A$8:$GZ$39,MATCH(HQ$21,Input!$A$6:$GZ$6,0),FALSE),0)*IF(HQ$110&gt;=MAX($GP$110:HP$110),MIN((HQ$110-MAX($GP$110:HP$110)),(HQ$110-HP$110)),0)+IF($E147=HQ$22,VLOOKUP($C147,Input!$A$8:$GZ$39,MATCH(HQ$21,Input!$A$6:$GZ$6,0),FALSE),0)*IF(HQ$109&gt;=MAX($GP$109:HP$109),MIN((HQ$109-MAX($GP$109:HP$109)),(HQ$109-HP$109)),0)</f>
        <v>0</v>
      </c>
      <c r="HR147" s="1">
        <f>+IF($E147=HR$22,VLOOKUP($C147,Input!$A$8:$GZ$39,MATCH(HR$21,Input!$A$6:$GZ$6,0),FALSE),0)*IF(HR$110&gt;=MAX($GP$110:HQ$110),MIN((HR$110-MAX($GP$110:HQ$110)),(HR$110-HQ$110)),0)+IF($E147=HR$22,VLOOKUP($C147,Input!$A$8:$GZ$39,MATCH(HR$21,Input!$A$6:$GZ$6,0),FALSE),0)*IF(HR$109&gt;=MAX($GP$109:HQ$109),MIN((HR$109-MAX($GP$109:HQ$109)),(HR$109-HQ$109)),0)</f>
        <v>0</v>
      </c>
      <c r="HS147" s="1">
        <f>+IF($E147=HS$22,VLOOKUP($C147,Input!$A$8:$GZ$39,MATCH(HS$21,Input!$A$6:$GZ$6,0),FALSE),0)*IF(HS$110&gt;=MAX($GP$110:HR$110),MIN((HS$110-MAX($GP$110:HR$110)),(HS$110-HR$110)),0)+IF($E147=HS$22,VLOOKUP($C147,Input!$A$8:$GZ$39,MATCH(HS$21,Input!$A$6:$GZ$6,0),FALSE),0)*IF(HS$109&gt;=MAX($GP$109:HR$109),MIN((HS$109-MAX($GP$109:HR$109)),(HS$109-HR$109)),0)</f>
        <v>0</v>
      </c>
      <c r="HT147" s="1">
        <f>+IF($E147=HT$22,VLOOKUP($C147,Input!$A$8:$GZ$39,MATCH(HT$21,Input!$A$6:$GZ$6,0),FALSE),0)*IF(HT$110&gt;=MAX($GP$110:HS$110),MIN((HT$110-MAX($GP$110:HS$110)),(HT$110-HS$110)),0)+IF($E147=HT$22,VLOOKUP($C147,Input!$A$8:$GZ$39,MATCH(HT$21,Input!$A$6:$GZ$6,0),FALSE),0)*IF(HT$109&gt;=MAX($GP$109:HS$109),MIN((HT$109-MAX($GP$109:HS$109)),(HT$109-HS$109)),0)</f>
        <v>0</v>
      </c>
      <c r="HU147" s="1">
        <f>+IF($E147=HU$22,VLOOKUP($C147,Input!$A$8:$GZ$39,MATCH(HU$21,Input!$A$6:$GZ$6,0),FALSE),0)*IF(HU$110&gt;=MAX($GP$110:HT$110),MIN((HU$110-MAX($GP$110:HT$110)),(HU$110-HT$110)),0)+IF($E147=HU$22,VLOOKUP($C147,Input!$A$8:$GZ$39,MATCH(HU$21,Input!$A$6:$GZ$6,0),FALSE),0)*IF(HU$109&gt;=MAX($GP$109:HT$109),MIN((HU$109-MAX($GP$109:HT$109)),(HU$109-HT$109)),0)</f>
        <v>0</v>
      </c>
      <c r="HV147" s="1">
        <f>+IF($E147=HV$22,VLOOKUP($C147,Input!$A$8:$GZ$39,MATCH(HV$21,Input!$A$6:$GZ$6,0),FALSE),0)*IF(HV$110&gt;=MAX($GP$110:HU$110),MIN((HV$110-MAX($GP$110:HU$110)),(HV$110-HU$110)),0)+IF($E147=HV$22,VLOOKUP($C147,Input!$A$8:$GZ$39,MATCH(HV$21,Input!$A$6:$GZ$6,0),FALSE),0)*IF(HV$109&gt;=MAX($GP$109:HU$109),MIN((HV$109-MAX($GP$109:HU$109)),(HV$109-HU$109)),0)</f>
        <v>0</v>
      </c>
      <c r="HW147" s="1">
        <f>+IF($E147=HW$22,VLOOKUP($C147,Input!$A$8:$GZ$39,MATCH(HW$21,Input!$A$6:$GZ$6,0),FALSE),0)*IF(HW$110&gt;=MAX($GP$110:HV$110),MIN((HW$110-MAX($GP$110:HV$110)),(HW$110-HV$110)),0)+IF($E147=HW$22,VLOOKUP($C147,Input!$A$8:$GZ$39,MATCH(HW$21,Input!$A$6:$GZ$6,0),FALSE),0)*IF(HW$109&gt;=MAX($GP$109:HV$109),MIN((HW$109-MAX($GP$109:HV$109)),(HW$109-HV$109)),0)</f>
        <v>0</v>
      </c>
      <c r="HX147" s="1">
        <f>+IF($E147=HX$22,VLOOKUP($C147,Input!$A$8:$GZ$39,MATCH(HX$21,Input!$A$6:$GZ$6,0),FALSE),0)*IF(HX$110&gt;=MAX($GP$110:HW$110),MIN((HX$110-MAX($GP$110:HW$110)),(HX$110-HW$110)),0)+IF($E147=HX$22,VLOOKUP($C147,Input!$A$8:$GZ$39,MATCH(HX$21,Input!$A$6:$GZ$6,0),FALSE),0)*IF(HX$109&gt;=MAX($GP$109:HW$109),MIN((HX$109-MAX($GP$109:HW$109)),(HX$109-HW$109)),0)</f>
        <v>0</v>
      </c>
      <c r="HY147" s="1">
        <f>+IF($E147=HY$22,VLOOKUP($C147,Input!$A$8:$GZ$39,MATCH(HY$21,Input!$A$6:$GZ$6,0),FALSE),0)*IF(HY$110&gt;=MAX($GP$110:HX$110),MIN((HY$110-MAX($GP$110:HX$110)),(HY$110-HX$110)),0)+IF($E147=HY$22,VLOOKUP($C147,Input!$A$8:$GZ$39,MATCH(HY$21,Input!$A$6:$GZ$6,0),FALSE),0)*IF(HY$109&gt;=MAX($GP$109:HX$109),MIN((HY$109-MAX($GP$109:HX$109)),(HY$109-HX$109)),0)</f>
        <v>0</v>
      </c>
      <c r="HZ147" s="42"/>
      <c r="IA147" t="str">
        <f>VLOOKUP($C147,Input!$A$8:$IA$39,MATCH(IA$21,Input!$A$6:$IA$6,0),FALSE)</f>
        <v>Bus Maintenance Bay Upgrade (two bays share one shop charger)</v>
      </c>
      <c r="IB147" s="132">
        <f>IF((VLOOKUP($C147,Input!$A$8:$IA$39,MATCH(IB$21,Input!$A$6:$IA$6,0),FALSE))="Y",$D147/VLOOKUP($C147,Input!$A$8:$IA$39,MATCH(IC$21,Input!$A$6:$IA$6,0),FALSE),0)</f>
        <v>0</v>
      </c>
      <c r="IC147" s="132">
        <f>IF((VLOOKUP($C147,Input!$A$8:$IA$39,MATCH(IB$21,Input!$A$6:$IA$6,0),FALSE))="Y",0,IF((VLOOKUP($C147,Input!$A$8:$IA$39,MATCH(IC$21,Input!$A$6:$IA$6,0),FALSE))&gt;0,$D147/VLOOKUP($C147,Input!$A$8:$IA$39,MATCH(IC$21,Input!$A$6:$IA$6,0),FALSE),0))</f>
        <v>15.6</v>
      </c>
      <c r="ID147" s="1">
        <f>+IF($E147=ID$22,VLOOKUP($C147,Input!$A$8:$IA$39,MATCH(ID$21,Input!$A$6:$IA$6,0),FALSE),0)*IF(ID$110&gt;=MAX($IC$110:IC$110),MIN((ID$110-MAX($IC$110:IC$110)),(ID$110-IC$110)),0)+IF($E147=ID$22,VLOOKUP($C147,Input!$A$8:$IA$39,MATCH(ID$21,Input!$A$6:$IA$6,0),FALSE),0)*IF(ID$109&gt;=MAX($IC$109:IC$109),MIN((ID$109-MAX($IC$109:IC$109)),(ID$109-IC$109)),0)</f>
        <v>0</v>
      </c>
      <c r="IE147" s="1">
        <f>+IF($E147=IE$22,VLOOKUP($C147,Input!$A$8:$IA$39,MATCH(IE$21,Input!$A$6:$IA$6,0),FALSE),0)*IF(IE$110&gt;=MAX($IC$110:ID$110),MIN((IE$110-MAX($IC$110:ID$110)),(IE$110-ID$110)),0)+IF($E147=IE$22,VLOOKUP($C147,Input!$A$8:$IA$39,MATCH(IE$21,Input!$A$6:$IA$6,0),FALSE),0)*IF(IE$109&gt;=MAX($IC$109:ID$109),MIN((IE$109-MAX($IC$109:ID$109)),(IE$109-ID$109)),0)</f>
        <v>0</v>
      </c>
      <c r="IF147" s="1">
        <f>+IF($E147=IF$22,VLOOKUP($C147,Input!$A$8:$IA$39,MATCH(IF$21,Input!$A$6:$IA$6,0),FALSE),0)*IF(IF$110&gt;=MAX($IC$110:IE$110),MIN((IF$110-MAX($IC$110:IE$110)),(IF$110-IE$110)),0)+IF($E147=IF$22,VLOOKUP($C147,Input!$A$8:$IA$39,MATCH(IF$21,Input!$A$6:$IA$6,0),FALSE),0)*IF(IF$109&gt;=MAX($IC$109:IE$109),MIN((IF$109-MAX($IC$109:IE$109)),(IF$109-IE$109)),0)</f>
        <v>0</v>
      </c>
      <c r="IG147" s="1">
        <f>+IF($E147=IG$22,VLOOKUP($C147,Input!$A$8:$IA$39,MATCH(IG$21,Input!$A$6:$IA$6,0),FALSE),0)*IF(IG$110&gt;=MAX($IC$110:IF$110),MIN((IG$110-MAX($IC$110:IF$110)),(IG$110-IF$110)),0)+IF($E147=IG$22,VLOOKUP($C147,Input!$A$8:$IA$39,MATCH(IG$21,Input!$A$6:$IA$6,0),FALSE),0)*IF(IG$109&gt;=MAX($IC$109:IF$109),MIN((IG$109-MAX($IC$109:IF$109)),(IG$109-IF$109)),0)</f>
        <v>0</v>
      </c>
      <c r="IH147" s="1">
        <f>+IF($E147=IH$22,VLOOKUP($C147,Input!$A$8:$IA$39,MATCH(IH$21,Input!$A$6:$IA$6,0),FALSE),0)*IF(IH$110&gt;=MAX($IC$110:IG$110),MIN((IH$110-MAX($IC$110:IG$110)),(IH$110-IG$110)),0)+IF($E147=IH$22,VLOOKUP($C147,Input!$A$8:$IA$39,MATCH(IH$21,Input!$A$6:$IA$6,0),FALSE),0)*IF(IH$109&gt;=MAX($IC$109:IG$109),MIN((IH$109-MAX($IC$109:IG$109)),(IH$109-IG$109)),0)</f>
        <v>0</v>
      </c>
      <c r="II147" s="1">
        <f>+IF($E147=II$22,VLOOKUP($C147,Input!$A$8:$IA$39,MATCH(II$21,Input!$A$6:$IA$6,0),FALSE),0)*IF(II$110&gt;=MAX($IC$110:IH$110),MIN((II$110-MAX($IC$110:IH$110)),(II$110-IH$110)),0)+IF($E147=II$22,VLOOKUP($C147,Input!$A$8:$IA$39,MATCH(II$21,Input!$A$6:$IA$6,0),FALSE),0)*IF(II$109&gt;=MAX($IC$109:IH$109),MIN((II$109-MAX($IC$109:IH$109)),(II$109-IH$109)),0)</f>
        <v>0</v>
      </c>
      <c r="IJ147" s="1">
        <f>+IF($E147=IJ$22,VLOOKUP($C147,Input!$A$8:$IA$39,MATCH(IJ$21,Input!$A$6:$IA$6,0),FALSE),0)*IF(IJ$110&gt;=MAX($IC$110:II$110),MIN((IJ$110-MAX($IC$110:II$110)),(IJ$110-II$110)),0)+IF($E147=IJ$22,VLOOKUP($C147,Input!$A$8:$IA$39,MATCH(IJ$21,Input!$A$6:$IA$6,0),FALSE),0)*IF(IJ$109&gt;=MAX($IC$109:II$109),MIN((IJ$109-MAX($IC$109:II$109)),(IJ$109-II$109)),0)</f>
        <v>0</v>
      </c>
      <c r="IK147" s="1">
        <f>+IF($E147=IK$22,VLOOKUP($C147,Input!$A$8:$IA$39,MATCH(IK$21,Input!$A$6:$IA$6,0),FALSE),0)*IF(IK$110&gt;=MAX($IC$110:IJ$110),MIN((IK$110-MAX($IC$110:IJ$110)),(IK$110-IJ$110)),0)+IF($E147=IK$22,VLOOKUP($C147,Input!$A$8:$IA$39,MATCH(IK$21,Input!$A$6:$IA$6,0),FALSE),0)*IF(IK$109&gt;=MAX($IC$109:IJ$109),MIN((IK$109-MAX($IC$109:IJ$109)),(IK$109-IJ$109)),0)</f>
        <v>0</v>
      </c>
      <c r="IL147" s="1">
        <f>+IF($E147=IL$22,VLOOKUP($C147,Input!$A$8:$IA$39,MATCH(IL$21,Input!$A$6:$IA$6,0),FALSE),0)*IF(IL$110&gt;=MAX($IC$110:IK$110),MIN((IL$110-MAX($IC$110:IK$110)),(IL$110-IK$110)),0)+IF($E147=IL$22,VLOOKUP($C147,Input!$A$8:$IA$39,MATCH(IL$21,Input!$A$6:$IA$6,0),FALSE),0)*IF(IL$109&gt;=MAX($IC$109:IK$109),MIN((IL$109-MAX($IC$109:IK$109)),(IL$109-IK$109)),0)</f>
        <v>0</v>
      </c>
      <c r="IM147" s="1">
        <f>+IF($E147=IM$22,VLOOKUP($C147,Input!$A$8:$IA$39,MATCH(IM$21,Input!$A$6:$IA$6,0),FALSE),0)*IF(IM$110&gt;=MAX($IC$110:IL$110),MIN((IM$110-MAX($IC$110:IL$110)),(IM$110-IL$110)),0)+IF($E147=IM$22,VLOOKUP($C147,Input!$A$8:$IA$39,MATCH(IM$21,Input!$A$6:$IA$6,0),FALSE),0)*IF(IM$109&gt;=MAX($IC$109:IL$109),MIN((IM$109-MAX($IC$109:IL$109)),(IM$109-IL$109)),0)</f>
        <v>0</v>
      </c>
      <c r="IN147" s="1">
        <f>+IF($E147=IN$22,VLOOKUP($C147,Input!$A$8:$IA$39,MATCH(IN$21,Input!$A$6:$IA$6,0),FALSE),0)*IF(IN$110&gt;=MAX($IC$110:IM$110),MIN((IN$110-MAX($IC$110:IM$110)),(IN$110-IM$110)),0)+IF($E147=IN$22,VLOOKUP($C147,Input!$A$8:$IA$39,MATCH(IN$21,Input!$A$6:$IA$6,0),FALSE),0)*IF(IN$109&gt;=MAX($IC$109:IM$109),MIN((IN$109-MAX($IC$109:IM$109)),(IN$109-IM$109)),0)</f>
        <v>0</v>
      </c>
      <c r="IO147" s="1">
        <f>+IF($E147=IO$22,VLOOKUP($C147,Input!$A$8:$IA$39,MATCH(IO$21,Input!$A$6:$IA$6,0),FALSE),0)*IF(IO$110&gt;=MAX($IC$110:IN$110),MIN((IO$110-MAX($IC$110:IN$110)),(IO$110-IN$110)),0)+IF($E147=IO$22,VLOOKUP($C147,Input!$A$8:$IA$39,MATCH(IO$21,Input!$A$6:$IA$6,0),FALSE),0)*IF(IO$109&gt;=MAX($IC$109:IN$109),MIN((IO$109-MAX($IC$109:IN$109)),(IO$109-IN$109)),0)</f>
        <v>0</v>
      </c>
      <c r="IP147" s="1">
        <f>+IF($E147=IP$22,VLOOKUP($C147,Input!$A$8:$IA$39,MATCH(IP$21,Input!$A$6:$IA$6,0),FALSE),0)*IF(IP$110&gt;=MAX($IC$110:IO$110),MIN((IP$110-MAX($IC$110:IO$110)),(IP$110-IO$110)),0)+IF($E147=IP$22,VLOOKUP($C147,Input!$A$8:$IA$39,MATCH(IP$21,Input!$A$6:$IA$6,0),FALSE),0)*IF(IP$109&gt;=MAX($IC$109:IO$109),MIN((IP$109-MAX($IC$109:IO$109)),(IP$109-IO$109)),0)</f>
        <v>0</v>
      </c>
      <c r="IQ147" s="1">
        <f>+IF($E147=IQ$22,VLOOKUP($C147,Input!$A$8:$IA$39,MATCH(IQ$21,Input!$A$6:$IA$6,0),FALSE),0)*IF(IQ$110&gt;=MAX($IC$110:IP$110),MIN((IQ$110-MAX($IC$110:IP$110)),(IQ$110-IP$110)),0)+IF($E147=IQ$22,VLOOKUP($C147,Input!$A$8:$IA$39,MATCH(IQ$21,Input!$A$6:$IA$6,0),FALSE),0)*IF(IQ$109&gt;=MAX($IC$109:IP$109),MIN((IQ$109-MAX($IC$109:IP$109)),(IQ$109-IP$109)),0)</f>
        <v>0</v>
      </c>
      <c r="IR147" s="1">
        <f>+IF($E147=IR$22,VLOOKUP($C147,Input!$A$8:$IA$39,MATCH(IR$21,Input!$A$6:$IA$6,0),FALSE),0)*IF(IR$110&gt;=MAX($IC$110:IQ$110),MIN((IR$110-MAX($IC$110:IQ$110)),(IR$110-IQ$110)),0)+IF($E147=IR$22,VLOOKUP($C147,Input!$A$8:$IA$39,MATCH(IR$21,Input!$A$6:$IA$6,0),FALSE),0)*IF(IR$109&gt;=MAX($IC$109:IQ$109),MIN((IR$109-MAX($IC$109:IQ$109)),(IR$109-IQ$109)),0)</f>
        <v>0</v>
      </c>
      <c r="IS147" s="1">
        <f>+IF($E147=IS$22,VLOOKUP($C147,Input!$A$8:$IA$39,MATCH(IS$21,Input!$A$6:$IA$6,0),FALSE),0)*IF(IS$110&gt;=MAX($IC$110:IR$110),MIN((IS$110-MAX($IC$110:IR$110)),(IS$110-IR$110)),0)+IF($E147=IS$22,VLOOKUP($C147,Input!$A$8:$IA$39,MATCH(IS$21,Input!$A$6:$IA$6,0),FALSE),0)*IF(IS$109&gt;=MAX($IC$109:IR$109),MIN((IS$109-MAX($IC$109:IR$109)),(IS$109-IR$109)),0)</f>
        <v>0</v>
      </c>
      <c r="IT147" s="1">
        <f>+IF($E147=IT$22,VLOOKUP($C147,Input!$A$8:$IA$39,MATCH(IT$21,Input!$A$6:$IA$6,0),FALSE),0)*IF(IT$110&gt;=MAX($IC$110:IS$110),MIN((IT$110-MAX($IC$110:IS$110)),(IT$110-IS$110)),0)+IF($E147=IT$22,VLOOKUP($C147,Input!$A$8:$IA$39,MATCH(IT$21,Input!$A$6:$IA$6,0),FALSE),0)*IF(IT$109&gt;=MAX($IC$109:IS$109),MIN((IT$109-MAX($IC$109:IS$109)),(IT$109-IS$109)),0)</f>
        <v>324000</v>
      </c>
      <c r="IU147" s="1">
        <f>+IF($E147=IU$22,VLOOKUP($C147,Input!$A$8:$IA$39,MATCH(IU$21,Input!$A$6:$IA$6,0),FALSE),0)*IF(IU$110&gt;=MAX($IC$110:IT$110),MIN((IU$110-MAX($IC$110:IT$110)),(IU$110-IT$110)),0)+IF($E147=IU$22,VLOOKUP($C147,Input!$A$8:$IA$39,MATCH(IU$21,Input!$A$6:$IA$6,0),FALSE),0)*IF(IU$109&gt;=MAX($IC$109:IT$109),MIN((IU$109-MAX($IC$109:IT$109)),(IU$109-IT$109)),0)</f>
        <v>0</v>
      </c>
      <c r="IV147" s="1">
        <f>+IF($E147=IV$22,VLOOKUP($C147,Input!$A$8:$IA$39,MATCH(IV$21,Input!$A$6:$IA$6,0),FALSE),0)*IF(IV$110&gt;=MAX($IC$110:IU$110),MIN((IV$110-MAX($IC$110:IU$110)),(IV$110-IU$110)),0)+IF($E147=IV$22,VLOOKUP($C147,Input!$A$8:$IA$39,MATCH(IV$21,Input!$A$6:$IA$6,0),FALSE),0)*IF(IV$109&gt;=MAX($IC$109:IU$109),MIN((IV$109-MAX($IC$109:IU$109)),(IV$109-IU$109)),0)</f>
        <v>0</v>
      </c>
      <c r="IW147" s="1">
        <f>+IF($E147=IW$22,VLOOKUP($C147,Input!$A$8:$IA$39,MATCH(IW$21,Input!$A$6:$IA$6,0),FALSE),0)*IF(IW$110&gt;=MAX($IC$110:IV$110),MIN((IW$110-MAX($IC$110:IV$110)),(IW$110-IV$110)),0)+IF($E147=IW$22,VLOOKUP($C147,Input!$A$8:$IA$39,MATCH(IW$21,Input!$A$6:$IA$6,0),FALSE),0)*IF(IW$109&gt;=MAX($IC$109:IV$109),MIN((IW$109-MAX($IC$109:IV$109)),(IW$109-IV$109)),0)</f>
        <v>0</v>
      </c>
      <c r="IX147" s="1">
        <f>+IF($E147=IX$22,VLOOKUP($C147,Input!$A$8:$IA$39,MATCH(IX$21,Input!$A$6:$IA$6,0),FALSE),0)*IF(IX$110&gt;=MAX($IC$110:IW$110),MIN((IX$110-MAX($IC$110:IW$110)),(IX$110-IW$110)),0)+IF($E147=IX$22,VLOOKUP($C147,Input!$A$8:$IA$39,MATCH(IX$21,Input!$A$6:$IA$6,0),FALSE),0)*IF(IX$109&gt;=MAX($IC$109:IW$109),MIN((IX$109-MAX($IC$109:IW$109)),(IX$109-IW$109)),0)</f>
        <v>0</v>
      </c>
      <c r="IY147" s="1">
        <f>+IF($E147=IY$22,VLOOKUP($C147,Input!$A$8:$IA$39,MATCH(IY$21,Input!$A$6:$IA$6,0),FALSE),0)*IF(IY$110&gt;=MAX($IC$110:IX$110),MIN((IY$110-MAX($IC$110:IX$110)),(IY$110-IX$110)),0)+IF($E147=IY$22,VLOOKUP($C147,Input!$A$8:$IA$39,MATCH(IY$21,Input!$A$6:$IA$6,0),FALSE),0)*IF(IY$109&gt;=MAX($IC$109:IX$109),MIN((IY$109-MAX($IC$109:IX$109)),(IY$109-IX$109)),0)</f>
        <v>0</v>
      </c>
      <c r="IZ147" s="1">
        <f>+IF($E147=IZ$22,VLOOKUP($C147,Input!$A$8:$IA$39,MATCH(IZ$21,Input!$A$6:$IA$6,0),FALSE),0)*IF(IZ$110&gt;=MAX($IC$110:IY$110),MIN((IZ$110-MAX($IC$110:IY$110)),(IZ$110-IY$110)),0)+IF($E147=IZ$22,VLOOKUP($C147,Input!$A$8:$IA$39,MATCH(IZ$21,Input!$A$6:$IA$6,0),FALSE),0)*IF(IZ$109&gt;=MAX($IC$109:IY$109),MIN((IZ$109-MAX($IC$109:IY$109)),(IZ$109-IY$109)),0)</f>
        <v>0</v>
      </c>
      <c r="JA147" s="1">
        <f>+IF($E147=JA$22,VLOOKUP($C147,Input!$A$8:$IA$39,MATCH(JA$21,Input!$A$6:$IA$6,0),FALSE),0)*IF(JA$110&gt;=MAX($IC$110:IZ$110),MIN((JA$110-MAX($IC$110:IZ$110)),(JA$110-IZ$110)),0)+IF($E147=JA$22,VLOOKUP($C147,Input!$A$8:$IA$39,MATCH(JA$21,Input!$A$6:$IA$6,0),FALSE),0)*IF(JA$109&gt;=MAX($IC$109:IZ$109),MIN((JA$109-MAX($IC$109:IZ$109)),(JA$109-IZ$109)),0)</f>
        <v>0</v>
      </c>
      <c r="JB147" s="1">
        <f>+IF($E147=JB$22,VLOOKUP($C147,Input!$A$8:$IA$39,MATCH(JB$21,Input!$A$6:$IA$6,0),FALSE),0)*IF(JB$110&gt;=MAX($IC$110:JA$110),MIN((JB$110-MAX($IC$110:JA$110)),(JB$110-JA$110)),0)+IF($E147=JB$22,VLOOKUP($C147,Input!$A$8:$IA$39,MATCH(JB$21,Input!$A$6:$IA$6,0),FALSE),0)*IF(JB$109&gt;=MAX($IC$109:JA$109),MIN((JB$109-MAX($IC$109:JA$109)),(JB$109-JA$109)),0)</f>
        <v>0</v>
      </c>
      <c r="JC147" s="1">
        <f>+IF($E147=JC$22,VLOOKUP($C147,Input!$A$8:$IA$39,MATCH(JC$21,Input!$A$6:$IA$6,0),FALSE),0)*IF(JC$110&gt;=MAX($IC$110:JB$110),MIN((JC$110-MAX($IC$110:JB$110)),(JC$110-JB$110)),0)+IF($E147=JC$22,VLOOKUP($C147,Input!$A$8:$IA$39,MATCH(JC$21,Input!$A$6:$IA$6,0),FALSE),0)*IF(JC$109&gt;=MAX($IC$109:JB$109),MIN((JC$109-MAX($IC$109:JB$109)),(JC$109-JB$109)),0)</f>
        <v>0</v>
      </c>
      <c r="JD147" s="1">
        <f>+IF($E147=JD$22,VLOOKUP($C147,Input!$A$8:$IA$39,MATCH(JD$21,Input!$A$6:$IA$6,0),FALSE),0)*IF(JD$110&gt;=MAX($IC$110:JC$110),MIN((JD$110-MAX($IC$110:JC$110)),(JD$110-JC$110)),0)+IF($E147=JD$22,VLOOKUP($C147,Input!$A$8:$IA$39,MATCH(JD$21,Input!$A$6:$IA$6,0),FALSE),0)*IF(JD$109&gt;=MAX($IC$109:JC$109),MIN((JD$109-MAX($IC$109:JC$109)),(JD$109-JC$109)),0)</f>
        <v>0</v>
      </c>
      <c r="JE147" s="1">
        <f>+IF($E147=JE$22,VLOOKUP($C147,Input!$A$8:$IA$39,MATCH(JE$21,Input!$A$6:$IA$6,0),FALSE),0)*IF(JE$110&gt;=MAX($IC$110:JD$110),MIN((JE$110-MAX($IC$110:JD$110)),(JE$110-JD$110)),0)+IF($E147=JE$22,VLOOKUP($C147,Input!$A$8:$IA$39,MATCH(JE$21,Input!$A$6:$IA$6,0),FALSE),0)*IF(JE$109&gt;=MAX($IC$109:JD$109),MIN((JE$109-MAX($IC$109:JD$109)),(JE$109-JD$109)),0)</f>
        <v>0</v>
      </c>
      <c r="JF147" s="1">
        <f>+IF($E147=JF$22,VLOOKUP($C147,Input!$A$8:$IA$39,MATCH(JF$21,Input!$A$6:$IA$6,0),FALSE),0)*IF(JF$110&gt;=MAX($IC$110:JE$110),MIN((JF$110-MAX($IC$110:JE$110)),(JF$110-JE$110)),0)+IF($E147=JF$22,VLOOKUP($C147,Input!$A$8:$IA$39,MATCH(JF$21,Input!$A$6:$IA$6,0),FALSE),0)*IF(JF$109&gt;=MAX($IC$109:JE$109),MIN((JF$109-MAX($IC$109:JE$109)),(JF$109-JE$109)),0)</f>
        <v>0</v>
      </c>
      <c r="JG147" s="1">
        <f>+IF($E147=JG$22,VLOOKUP($C147,Input!$A$8:$IA$39,MATCH(JG$21,Input!$A$6:$IA$6,0),FALSE),0)*IF(JG$110&gt;=MAX($IC$110:JF$110),MIN((JG$110-MAX($IC$110:JF$110)),(JG$110-JF$110)),0)+IF($E147=JG$22,VLOOKUP($C147,Input!$A$8:$IA$39,MATCH(JG$21,Input!$A$6:$IA$6,0),FALSE),0)*IF(JG$109&gt;=MAX($IC$109:JF$109),MIN((JG$109-MAX($IC$109:JF$109)),(JG$109-JF$109)),0)</f>
        <v>0</v>
      </c>
      <c r="JH147" s="1">
        <f>+IF($E147=JH$22,VLOOKUP($C147,Input!$A$8:$IA$39,MATCH(JH$21,Input!$A$6:$IA$6,0),FALSE),0)*IF(JH$110&gt;=MAX($IC$110:JG$110),MIN((JH$110-MAX($IC$110:JG$110)),(JH$110-JG$110)),0)+IF($E147=JH$22,VLOOKUP($C147,Input!$A$8:$IA$39,MATCH(JH$21,Input!$A$6:$IA$6,0),FALSE),0)*IF(JH$109&gt;=MAX($IC$109:JG$109),MIN((JH$109-MAX($IC$109:JG$109)),(JH$109-JG$109)),0)</f>
        <v>0</v>
      </c>
      <c r="JI147" s="1">
        <f>+IF($E147=JI$22,VLOOKUP($C147,Input!$A$8:$IA$39,MATCH(JI$21,Input!$A$6:$IA$6,0),FALSE),0)*IF(JI$110&gt;=MAX($IC$110:JH$110),MIN((JI$110-MAX($IC$110:JH$110)),(JI$110-JH$110)),0)+IF($E147=JI$22,VLOOKUP($C147,Input!$A$8:$IA$39,MATCH(JI$21,Input!$A$6:$IA$6,0),FALSE),0)*IF(JI$109&gt;=MAX($IC$109:JH$109),MIN((JI$109-MAX($IC$109:JH$109)),(JI$109-JH$109)),0)</f>
        <v>0</v>
      </c>
      <c r="JJ147" s="1">
        <f>+IF($E147=JJ$22,VLOOKUP($C147,Input!$A$8:$IA$39,MATCH(JJ$21,Input!$A$6:$IA$6,0),FALSE),0)*IF(JJ$110&gt;=MAX($IC$110:JI$110),MIN((JJ$110-MAX($IC$110:JI$110)),(JJ$110-JI$110)),0)+IF($E147=JJ$22,VLOOKUP($C147,Input!$A$8:$IA$39,MATCH(JJ$21,Input!$A$6:$IA$6,0),FALSE),0)*IF(JJ$109&gt;=MAX($IC$109:JI$109),MIN((JJ$109-MAX($IC$109:JI$109)),(JJ$109-JI$109)),0)</f>
        <v>0</v>
      </c>
      <c r="JK147" s="1">
        <f>+IF($E147=JK$22,VLOOKUP($C147,Input!$A$8:$IA$39,MATCH(JK$21,Input!$A$6:$IA$6,0),FALSE),0)*IF(JK$110&gt;=MAX($IC$110:JJ$110),MIN((JK$110-MAX($IC$110:JJ$110)),(JK$110-JJ$110)),0)+IF($E147=JK$22,VLOOKUP($C147,Input!$A$8:$IA$39,MATCH(JK$21,Input!$A$6:$IA$6,0),FALSE),0)*IF(JK$109&gt;=MAX($IC$109:JJ$109),MIN((JK$109-MAX($IC$109:JJ$109)),(JK$109-JJ$109)),0)</f>
        <v>0</v>
      </c>
      <c r="JL147" s="1">
        <f>+IF($E147=JL$22,VLOOKUP($C147,Input!$A$8:$IA$39,MATCH(JL$21,Input!$A$6:$IA$6,0),FALSE),0)*IF(JL$110&gt;=MAX($IC$110:JK$110),MIN((JL$110-MAX($IC$110:JK$110)),(JL$110-JK$110)),0)+IF($E147=JL$22,VLOOKUP($C147,Input!$A$8:$IA$39,MATCH(JL$21,Input!$A$6:$IA$6,0),FALSE),0)*IF(JL$109&gt;=MAX($IC$109:JK$109),MIN((JL$109-MAX($IC$109:JK$109)),(JL$109-JK$109)),0)</f>
        <v>0</v>
      </c>
      <c r="JN147" t="str">
        <f>+VLOOKUP($C147,Input!$A$8:$GZ$39,MATCH(JN$21,Input!$A$6:$GZ$6,0),FALSE)</f>
        <v>Charger Maintenance ($/kWh)</v>
      </c>
      <c r="JO147" s="1">
        <f>IF($E147+$I147+$D$7&lt;=JO$22,0,IF(JO$22-$D$7&gt;=$E147,VLOOKUP($C147,Input!$A$8:$GZ$39,MATCH(JO$21,Input!$A$6:$GZ$6,0),FALSE),0)*$F147/$G147)*$D147</f>
        <v>0</v>
      </c>
      <c r="JP147" s="1">
        <f>IF($E147+$I147+$D$7&lt;=JP$22,0,IF(JP$22-$D$7&gt;=$E147,VLOOKUP($C147,Input!$A$8:$GZ$39,MATCH(JP$21,Input!$A$6:$GZ$6,0),FALSE),0)*$F147/$G147)*$D147</f>
        <v>0</v>
      </c>
      <c r="JQ147" s="1">
        <f>IF($E147+$I147+$D$7&lt;=JQ$22,0,IF(JQ$22-$D$7&gt;=$E147,VLOOKUP($C147,Input!$A$8:$GZ$39,MATCH(JQ$21,Input!$A$6:$GZ$6,0),FALSE),0)*$F147/$G147)*$D147</f>
        <v>0</v>
      </c>
      <c r="JR147" s="1">
        <f>IF($E147+$I147+$D$7&lt;=JR$22,0,IF(JR$22-$D$7&gt;=$E147,VLOOKUP($C147,Input!$A$8:$GZ$39,MATCH(JR$21,Input!$A$6:$GZ$6,0),FALSE),0)*$F147/$G147)*$D147</f>
        <v>0</v>
      </c>
      <c r="JS147" s="1">
        <f>IF($E147+$I147+$D$7&lt;=JS$22,0,IF(JS$22-$D$7&gt;=$E147,VLOOKUP($C147,Input!$A$8:$GZ$39,MATCH(JS$21,Input!$A$6:$GZ$6,0),FALSE),0)*$F147/$G147)*$D147</f>
        <v>0</v>
      </c>
      <c r="JT147" s="1">
        <f>IF($E147+$I147+$D$7&lt;=JT$22,0,IF(JT$22-$D$7&gt;=$E147,VLOOKUP($C147,Input!$A$8:$GZ$39,MATCH(JT$21,Input!$A$6:$GZ$6,0),FALSE),0)*$F147/$G147)*$D147</f>
        <v>0</v>
      </c>
      <c r="JU147" s="1">
        <f>IF($E147+$I147+$D$7&lt;=JU$22,0,IF(JU$22-$D$7&gt;=$E147,VLOOKUP($C147,Input!$A$8:$GZ$39,MATCH(JU$21,Input!$A$6:$GZ$6,0),FALSE),0)*$F147/$G147)*$D147</f>
        <v>0</v>
      </c>
      <c r="JV147" s="1">
        <f>IF($E147+$I147+$D$7&lt;=JV$22,0,IF(JV$22-$D$7&gt;=$E147,VLOOKUP($C147,Input!$A$8:$GZ$39,MATCH(JV$21,Input!$A$6:$GZ$6,0),FALSE),0)*$F147/$G147)*$D147</f>
        <v>0</v>
      </c>
      <c r="JW147" s="1">
        <f>IF($E147+$I147+$D$7&lt;=JW$22,0,IF(JW$22-$D$7&gt;=$E147,VLOOKUP($C147,Input!$A$8:$GZ$39,MATCH(JW$21,Input!$A$6:$GZ$6,0),FALSE),0)*$F147/$G147)*$D147</f>
        <v>0</v>
      </c>
      <c r="JX147" s="1">
        <f>IF($E147+$I147+$D$7&lt;=JX$22,0,IF(JX$22-$D$7&gt;=$E147,VLOOKUP($C147,Input!$A$8:$GZ$39,MATCH(JX$21,Input!$A$6:$GZ$6,0),FALSE),0)*$F147/$G147)*$D147</f>
        <v>0</v>
      </c>
      <c r="JY147" s="1">
        <f>IF($E147+$I147+$D$7&lt;=JY$22,0,IF(JY$22-$D$7&gt;=$E147,VLOOKUP($C147,Input!$A$8:$GZ$39,MATCH(JY$21,Input!$A$6:$GZ$6,0),FALSE),0)*$F147/$G147)*$D147</f>
        <v>0</v>
      </c>
      <c r="JZ147" s="1">
        <f>IF($E147+$I147+$D$7&lt;=JZ$22,0,IF(JZ$22-$D$7&gt;=$E147,VLOOKUP($C147,Input!$A$8:$GZ$39,MATCH(JZ$21,Input!$A$6:$GZ$6,0),FALSE),0)*$F147/$G147)*$D147</f>
        <v>0</v>
      </c>
      <c r="KA147" s="1">
        <f>IF($E147+$I147+$D$7&lt;=KA$22,0,IF(KA$22-$D$7&gt;=$E147,VLOOKUP($C147,Input!$A$8:$GZ$39,MATCH(KA$21,Input!$A$6:$GZ$6,0),FALSE),0)*$F147/$G147)*$D147</f>
        <v>0</v>
      </c>
      <c r="KB147" s="1">
        <f>IF($E147+$I147+$D$7&lt;=KB$22,0,IF(KB$22-$D$7&gt;=$E147,VLOOKUP($C147,Input!$A$8:$GZ$39,MATCH(KB$21,Input!$A$6:$GZ$6,0),FALSE),0)*$F147/$G147)*$D147</f>
        <v>0</v>
      </c>
      <c r="KC147" s="1">
        <f>IF($E147+$I147+$D$7&lt;=KC$22,0,IF(KC$22-$D$7&gt;=$E147,VLOOKUP($C147,Input!$A$8:$GZ$39,MATCH(KC$21,Input!$A$6:$GZ$6,0),FALSE),0)*$F147/$G147)*$D147</f>
        <v>0</v>
      </c>
      <c r="KD147" s="1">
        <f>IF($E147+$I147+$D$7&lt;=KD$22,0,IF(KD$22-$D$7&gt;=$E147,VLOOKUP($C147,Input!$A$8:$GZ$39,MATCH(KD$21,Input!$A$6:$GZ$6,0),FALSE),0)*$F147/$G147)*$D147</f>
        <v>0</v>
      </c>
      <c r="KE147" s="1">
        <f>IF($E147+$I147+$D$7&lt;=KE$22,0,IF(KE$22-$D$7&gt;=$E147,VLOOKUP($C147,Input!$A$8:$GZ$39,MATCH(KE$21,Input!$A$6:$GZ$6,0),FALSE),0)*$F147/$G147)*$D147</f>
        <v>0</v>
      </c>
      <c r="KF147" s="1">
        <f>IF($E147+$I147+$D$7&lt;=KF$22,0,IF(KF$22-$D$7&gt;=$E147,VLOOKUP($C147,Input!$A$8:$GZ$39,MATCH(KF$21,Input!$A$6:$GZ$6,0),FALSE),0)*$F147/$G147)*$D147</f>
        <v>0</v>
      </c>
      <c r="KG147" s="1">
        <f>IF($E147+$I147+$D$7&lt;=KG$22,0,IF(KG$22-$D$7&gt;=$E147,VLOOKUP($C147,Input!$A$8:$GZ$39,MATCH(KG$21,Input!$A$6:$GZ$6,0),FALSE),0)*$F147/$G147)*$D147</f>
        <v>0</v>
      </c>
      <c r="KH147" s="1">
        <f>IF($E147+$I147+$D$7&lt;=KH$22,0,IF(KH$22-$D$7&gt;=$E147,VLOOKUP($C147,Input!$A$8:$GZ$39,MATCH(KH$21,Input!$A$6:$GZ$6,0),FALSE),0)*$F147/$G147)*$D147</f>
        <v>0</v>
      </c>
      <c r="KI147" s="1">
        <f>IF($E147+$I147+$D$7&lt;=KI$22,0,IF(KI$22-$D$7&gt;=$E147,VLOOKUP($C147,Input!$A$8:$GZ$39,MATCH(KI$21,Input!$A$6:$GZ$6,0),FALSE),0)*$F147/$G147)*$D147</f>
        <v>0</v>
      </c>
      <c r="KJ147" s="1">
        <f>IF($E147+$I147+$D$7&lt;=KJ$22,0,IF(KJ$22-$D$7&gt;=$E147,VLOOKUP($C147,Input!$A$8:$GZ$39,MATCH(KJ$21,Input!$A$6:$GZ$6,0),FALSE),0)*$F147/$G147)*$D147</f>
        <v>0</v>
      </c>
      <c r="KK147" s="1">
        <f>IF($E147+$I147+$D$7&lt;=KK$22,0,IF(KK$22-$D$7&gt;=$E147,VLOOKUP($C147,Input!$A$8:$GZ$39,MATCH(KK$21,Input!$A$6:$GZ$6,0),FALSE),0)*$F147/$G147)*$D147</f>
        <v>0</v>
      </c>
      <c r="KL147" s="1">
        <f>IF($E147+$I147+$D$7&lt;=KL$22,0,IF(KL$22-$D$7&gt;=$E147,VLOOKUP($C147,Input!$A$8:$GZ$39,MATCH(KL$21,Input!$A$6:$GZ$6,0),FALSE),0)*$F147/$G147)*$D147</f>
        <v>0</v>
      </c>
      <c r="KM147" s="1">
        <f>IF($E147+$I147+$D$7&lt;=KM$22,0,IF(KM$22-$D$7&gt;=$E147,VLOOKUP($C147,Input!$A$8:$GZ$39,MATCH(KM$21,Input!$A$6:$GZ$6,0),FALSE),0)*$F147/$G147)*$D147</f>
        <v>0</v>
      </c>
      <c r="KN147" s="1">
        <f>IF($E147+$I147+$D$7&lt;=KN$22,0,IF(KN$22-$D$7&gt;=$E147,VLOOKUP($C147,Input!$A$8:$GZ$39,MATCH(KN$21,Input!$A$6:$GZ$6,0),FALSE),0)*$F147/$G147)*$D147</f>
        <v>0</v>
      </c>
      <c r="KO147" s="1">
        <f>IF($E147+$I147+$D$7&lt;=KO$22,0,IF(KO$22-$D$7&gt;=$E147,VLOOKUP($C147,Input!$A$8:$GZ$39,MATCH(KO$21,Input!$A$6:$GZ$6,0),FALSE),0)*$F147/$G147)*$D147</f>
        <v>0</v>
      </c>
      <c r="KP147" s="1">
        <f>IF($E147+$I147+$D$7&lt;=KP$22,0,IF(KP$22-$D$7&gt;=$E147,VLOOKUP($C147,Input!$A$8:$GZ$39,MATCH(KP$21,Input!$A$6:$GZ$6,0),FALSE),0)*$F147/$G147)*$D147</f>
        <v>0</v>
      </c>
      <c r="KQ147" s="1">
        <f>IF($E147+$I147+$D$7&lt;=KQ$22,0,IF(KQ$22-$D$7&gt;=$E147,VLOOKUP($C147,Input!$A$8:$GZ$39,MATCH(KQ$21,Input!$A$6:$GZ$6,0),FALSE),0)*$F147/$G147)*$D147</f>
        <v>0</v>
      </c>
      <c r="KR147" s="1">
        <f>IF($E147+$I147+$D$7&lt;=KR$22,0,IF(KR$22-$D$7&gt;=$E147,VLOOKUP($C147,Input!$A$8:$GZ$39,MATCH(KR$21,Input!$A$6:$GZ$6,0),FALSE),0)*$F147/$G147)*$D147</f>
        <v>0</v>
      </c>
      <c r="KS147" s="1">
        <f>IF($E147+$I147+$D$7&lt;=KS$22,0,IF(KS$22-$D$7&gt;=$E147,VLOOKUP($C147,Input!$A$8:$GZ$39,MATCH(KS$21,Input!$A$6:$GZ$6,0),FALSE),0)*$F147/$G147)*$D147</f>
        <v>0</v>
      </c>
      <c r="KT147" s="1">
        <f>IF($E147+$I147+$D$7&lt;=KT$22,0,IF(KT$22-$D$7&gt;=$E147,VLOOKUP($C147,Input!$A$8:$GZ$39,MATCH(KT$21,Input!$A$6:$GZ$6,0),FALSE),0)*$F147/$G147)*$D147</f>
        <v>0</v>
      </c>
      <c r="KU147" s="1">
        <f>IF($E147+$I147+$D$7&lt;=KU$22,0,IF(KU$22-$D$7&gt;=$E147,VLOOKUP($C147,Input!$A$8:$GZ$39,MATCH(KU$21,Input!$A$6:$GZ$6,0),FALSE),0)*$F147/$G147)*$D147</f>
        <v>0</v>
      </c>
      <c r="KV147" s="1">
        <f>IF($E147+$I147+$D$7&lt;=KV$22,0,IF(KV$22-$D$7&gt;=$E147,VLOOKUP($C147,Input!$A$8:$GZ$39,MATCH(KV$21,Input!$A$6:$GZ$6,0),FALSE),0)*$F147/$G147)*$D147</f>
        <v>0</v>
      </c>
      <c r="KW147" s="1">
        <f>IF($E147+$I147+$D$7&lt;=KW$22,0,IF(KW$22-$D$7&gt;=$E147,VLOOKUP($C147,Input!$A$8:$GZ$39,MATCH(KW$21,Input!$A$6:$GZ$6,0),FALSE),0)*$F147/$G147)*$D147</f>
        <v>0</v>
      </c>
      <c r="KY147" t="str">
        <f>VLOOKUP($C147,Input!$A$8:$HV$39,MATCH(KY$21,Input!$A$6:$HV$6,0),FALSE)</f>
        <v>$/kWh from "Main Tab" selection for depot charging and it is scaled to EIA cost projections</v>
      </c>
      <c r="KZ147" s="1">
        <f>IF($E147+$I147+$D$7&lt;=KZ$22,0,IF(KZ$22-$D$7&gt;=$E147,VLOOKUP($C147,Input!$A$8:$HV$39,MATCH(KZ$21,Input!$A$6:$HV$6,0),FALSE)/$G147*$F147,0))*$D147</f>
        <v>0</v>
      </c>
      <c r="LA147" s="1">
        <f>IF($E147+$I147+$D$7&lt;=LA$22,0,IF(LA$22-$D$7&gt;=$E147,VLOOKUP($C147,Input!$A$8:$HV$39,MATCH(LA$21,Input!$A$6:$HV$6,0),FALSE)/$G147*$F147,0))*$D147</f>
        <v>0</v>
      </c>
      <c r="LB147" s="1">
        <f>IF($E147+$I147+$D$7&lt;=LB$22,0,IF(LB$22-$D$7&gt;=$E147,VLOOKUP($C147,Input!$A$8:$HV$39,MATCH(LB$21,Input!$A$6:$HV$6,0),FALSE)/$G147*$F147,0))*$D147</f>
        <v>0</v>
      </c>
      <c r="LC147" s="1">
        <f>IF($E147+$I147+$D$7&lt;=LC$22,0,IF(LC$22-$D$7&gt;=$E147,VLOOKUP($C147,Input!$A$8:$HV$39,MATCH(LC$21,Input!$A$6:$HV$6,0),FALSE)/$G147*$F147,0))*$D147</f>
        <v>0</v>
      </c>
      <c r="LD147" s="1">
        <f>IF($E147+$I147+$D$7&lt;=LD$22,0,IF(LD$22-$D$7&gt;=$E147,VLOOKUP($C147,Input!$A$8:$HV$39,MATCH(LD$21,Input!$A$6:$HV$6,0),FALSE)/$G147*$F147,0))*$D147</f>
        <v>0</v>
      </c>
      <c r="LE147" s="1">
        <f>IF($E147+$I147+$D$7&lt;=LE$22,0,IF(LE$22-$D$7&gt;=$E147,VLOOKUP($C147,Input!$A$8:$HV$39,MATCH(LE$21,Input!$A$6:$HV$6,0),FALSE)/$G147*$F147,0))*$D147</f>
        <v>0</v>
      </c>
      <c r="LF147" s="1">
        <f>IF($E147+$I147+$D$7&lt;=LF$22,0,IF(LF$22-$D$7&gt;=$E147,VLOOKUP($C147,Input!$A$8:$HV$39,MATCH(LF$21,Input!$A$6:$HV$6,0),FALSE)/$G147*$F147,0))*$D147</f>
        <v>0</v>
      </c>
      <c r="LG147" s="1">
        <f>IF($E147+$I147+$D$7&lt;=LG$22,0,IF(LG$22-$D$7&gt;=$E147,VLOOKUP($C147,Input!$A$8:$HV$39,MATCH(LG$21,Input!$A$6:$HV$6,0),FALSE)/$G147*$F147,0))*$D147</f>
        <v>0</v>
      </c>
      <c r="LH147" s="1">
        <f>IF($E147+$I147+$D$7&lt;=LH$22,0,IF(LH$22-$D$7&gt;=$E147,VLOOKUP($C147,Input!$A$8:$HV$39,MATCH(LH$21,Input!$A$6:$HV$6,0),FALSE)/$G147*$F147,0))*$D147</f>
        <v>0</v>
      </c>
      <c r="LI147" s="1">
        <f>IF($E147+$I147+$D$7&lt;=LI$22,0,IF(LI$22-$D$7&gt;=$E147,VLOOKUP($C147,Input!$A$8:$HV$39,MATCH(LI$21,Input!$A$6:$HV$6,0),FALSE)/$G147*$F147,0))*$D147</f>
        <v>0</v>
      </c>
      <c r="LJ147" s="1">
        <f>IF($E147+$I147+$D$7&lt;=LJ$22,0,IF(LJ$22-$D$7&gt;=$E147,VLOOKUP($C147,Input!$A$8:$HV$39,MATCH(LJ$21,Input!$A$6:$HV$6,0),FALSE)/$G147*$F147,0))*$D147</f>
        <v>0</v>
      </c>
      <c r="LK147" s="1">
        <f>IF($E147+$I147+$D$7&lt;=LK$22,0,IF(LK$22-$D$7&gt;=$E147,VLOOKUP($C147,Input!$A$8:$HV$39,MATCH(LK$21,Input!$A$6:$HV$6,0),FALSE)/$G147*$F147,0))*$D147</f>
        <v>0</v>
      </c>
      <c r="LL147" s="1">
        <f>IF($E147+$I147+$D$7&lt;=LL$22,0,IF(LL$22-$D$7&gt;=$E147,VLOOKUP($C147,Input!$A$8:$HV$39,MATCH(LL$21,Input!$A$6:$HV$6,0),FALSE)/$G147*$F147,0))*$D147</f>
        <v>0</v>
      </c>
      <c r="LM147" s="1">
        <f>IF($E147+$I147+$D$7&lt;=LM$22,0,IF(LM$22-$D$7&gt;=$E147,VLOOKUP($C147,Input!$A$8:$HV$39,MATCH(LM$21,Input!$A$6:$HV$6,0),FALSE)/$G147*$F147,0))*$D147</f>
        <v>0</v>
      </c>
      <c r="LN147" s="1">
        <f>IF($E147+$I147+$D$7&lt;=LN$22,0,IF(LN$22-$D$7&gt;=$E147,VLOOKUP($C147,Input!$A$8:$HV$39,MATCH(LN$21,Input!$A$6:$HV$6,0),FALSE)/$G147*$F147,0))*$D147</f>
        <v>0</v>
      </c>
      <c r="LO147" s="1">
        <f>IF($E147+$I147+$D$7&lt;=LO$22,0,IF(LO$22-$D$7&gt;=$E147,VLOOKUP($C147,Input!$A$8:$HV$39,MATCH(LO$21,Input!$A$6:$HV$6,0),FALSE)/$G147*$F147,0))*$D147</f>
        <v>0</v>
      </c>
      <c r="LP147" s="1">
        <f>IF($E147+$I147+$D$7&lt;=LP$22,0,IF(LP$22-$D$7&gt;=$E147,VLOOKUP($C147,Input!$A$8:$HV$39,MATCH(LP$21,Input!$A$6:$HV$6,0),FALSE)/$G147*$F147,0))*$D147</f>
        <v>0</v>
      </c>
      <c r="LQ147" s="1">
        <f>IF($E147+$I147+$D$7&lt;=LQ$22,0,IF(LQ$22-$D$7&gt;=$E147,VLOOKUP($C147,Input!$A$8:$HV$39,MATCH(LQ$21,Input!$A$6:$HV$6,0),FALSE)/$G147*$F147,0))*$D147</f>
        <v>0</v>
      </c>
      <c r="LR147" s="1">
        <f>IF($E147+$I147+$D$7&lt;=LR$22,0,IF(LR$22-$D$7&gt;=$E147,VLOOKUP($C147,Input!$A$8:$HV$39,MATCH(LR$21,Input!$A$6:$HV$6,0),FALSE)/$G147*$F147,0))*$D147</f>
        <v>0</v>
      </c>
      <c r="LS147" s="1">
        <f>IF($E147+$I147+$D$7&lt;=LS$22,0,IF(LS$22-$D$7&gt;=$E147,VLOOKUP($C147,Input!$A$8:$HV$39,MATCH(LS$21,Input!$A$6:$HV$6,0),FALSE)/$G147*$F147,0))*$D147</f>
        <v>0</v>
      </c>
      <c r="LT147" s="1">
        <f>IF($E147+$I147+$D$7&lt;=LT$22,0,IF(LT$22-$D$7&gt;=$E147,VLOOKUP($C147,Input!$A$8:$HV$39,MATCH(LT$21,Input!$A$6:$HV$6,0),FALSE)/$G147*$F147,0))*$D147</f>
        <v>0</v>
      </c>
      <c r="LU147" s="1">
        <f>IF($E147+$I147+$D$7&lt;=LU$22,0,IF(LU$22-$D$7&gt;=$E147,VLOOKUP($C147,Input!$A$8:$HV$39,MATCH(LU$21,Input!$A$6:$HV$6,0),FALSE)/$G147*$F147,0))*$D147</f>
        <v>0</v>
      </c>
      <c r="LV147" s="1">
        <f>IF($E147+$I147+$D$7&lt;=LV$22,0,IF(LV$22-$D$7&gt;=$E147,VLOOKUP($C147,Input!$A$8:$HV$39,MATCH(LV$21,Input!$A$6:$HV$6,0),FALSE)/$G147*$F147,0))*$D147</f>
        <v>0</v>
      </c>
      <c r="LW147" s="1">
        <f>IF($E147+$I147+$D$7&lt;=LW$22,0,IF(LW$22-$D$7&gt;=$E147,VLOOKUP($C147,Input!$A$8:$HV$39,MATCH(LW$21,Input!$A$6:$HV$6,0),FALSE)/$G147*$F147,0))*$D147</f>
        <v>0</v>
      </c>
      <c r="LX147" s="1">
        <f>IF($E147+$I147+$D$7&lt;=LX$22,0,IF(LX$22-$D$7&gt;=$E147,VLOOKUP($C147,Input!$A$8:$HV$39,MATCH(LX$21,Input!$A$6:$HV$6,0),FALSE)/$G147*$F147,0))*$D147</f>
        <v>0</v>
      </c>
      <c r="LY147" s="1">
        <f>IF($E147+$I147+$D$7&lt;=LY$22,0,IF(LY$22-$D$7&gt;=$E147,VLOOKUP($C147,Input!$A$8:$HV$39,MATCH(LY$21,Input!$A$6:$HV$6,0),FALSE)/$G147*$F147,0))*$D147</f>
        <v>0</v>
      </c>
      <c r="LZ147" s="1">
        <f>IF($E147+$I147+$D$7&lt;=LZ$22,0,IF(LZ$22-$D$7&gt;=$E147,VLOOKUP($C147,Input!$A$8:$HV$39,MATCH(LZ$21,Input!$A$6:$HV$6,0),FALSE)/$G147*$F147,0))*$D147</f>
        <v>0</v>
      </c>
      <c r="MA147" s="1">
        <f>IF($E147+$I147+$D$7&lt;=MA$22,0,IF(MA$22-$D$7&gt;=$E147,VLOOKUP($C147,Input!$A$8:$HV$39,MATCH(MA$21,Input!$A$6:$HV$6,0),FALSE)/$G147*$F147,0))*$D147</f>
        <v>0</v>
      </c>
      <c r="MB147" s="1">
        <f>IF($E147+$I147+$D$7&lt;=MB$22,0,IF(MB$22-$D$7&gt;=$E147,VLOOKUP($C147,Input!$A$8:$HV$39,MATCH(MB$21,Input!$A$6:$HV$6,0),FALSE)/$G147*$F147,0))*$D147</f>
        <v>0</v>
      </c>
      <c r="MC147" s="1">
        <f>IF($E147+$I147+$D$7&lt;=MC$22,0,IF(MC$22-$D$7&gt;=$E147,VLOOKUP($C147,Input!$A$8:$HV$39,MATCH(MC$21,Input!$A$6:$HV$6,0),FALSE)/$G147*$F147,0))*$D147</f>
        <v>0</v>
      </c>
      <c r="MD147" s="1">
        <f>IF($E147+$I147+$D$7&lt;=MD$22,0,IF(MD$22-$D$7&gt;=$E147,VLOOKUP($C147,Input!$A$8:$HV$39,MATCH(MD$21,Input!$A$6:$HV$6,0),FALSE)/$G147*$F147,0))*$D147</f>
        <v>0</v>
      </c>
      <c r="ME147" s="1">
        <f>IF($E147+$I147+$D$7&lt;=ME$22,0,IF(ME$22-$D$7&gt;=$E147,VLOOKUP($C147,Input!$A$8:$HV$39,MATCH(ME$21,Input!$A$6:$HV$6,0),FALSE)/$G147*$F147,0))*$D147</f>
        <v>0</v>
      </c>
      <c r="MF147" s="1">
        <f>IF($E147+$I147+$D$7&lt;=MF$22,0,IF(MF$22-$D$7&gt;=$E147,VLOOKUP($C147,Input!$A$8:$HV$39,MATCH(MF$21,Input!$A$6:$HV$6,0),FALSE)/$G147*$F147,0))*$D147</f>
        <v>2403557.3404242001</v>
      </c>
      <c r="MG147" s="1">
        <f>IF($E147+$I147+$D$7&lt;=MG$22,0,IF(MG$22-$D$7&gt;=$E147,VLOOKUP($C147,Input!$A$8:$HV$39,MATCH(MG$21,Input!$A$6:$HV$6,0),FALSE)/$G147*$F147,0))*$D147</f>
        <v>2390563.3876716378</v>
      </c>
      <c r="MH147" s="1">
        <f>IF($E147+$I147+$D$7&lt;=MH$22,0,IF(MH$22-$D$7&gt;=$E147,VLOOKUP($C147,Input!$A$8:$HV$39,MATCH(MH$21,Input!$A$6:$HV$6,0),FALSE)/$G147*$F147,0))*$D147</f>
        <v>2379022.7954903063</v>
      </c>
      <c r="MI147" s="1">
        <f>IF($E147+$I147+$D$7&lt;=MI$22,0,IF(MI$22-$D$7&gt;=$E147,VLOOKUP($C147,Input!$A$8:$HV$39,MATCH(MI$21,Input!$A$6:$HV$6,0),FALSE)/$G147*$F147,0))*$D147</f>
        <v>2371318.1315880292</v>
      </c>
      <c r="MJ147" s="1">
        <f>IF($E147+$I147+$D$7&lt;=MJ$22,0,IF(MJ$22-$D$7&gt;=$E147,VLOOKUP($C147,Input!$A$8:$HV$39,MATCH(MJ$21,Input!$A$6:$HV$6,0),FALSE)/$G147*$F147,0))*$D147</f>
        <v>2358239.8921361095</v>
      </c>
      <c r="MK147" s="1">
        <f>IF($E147+$I147+$D$7&lt;=MK$22,0,IF(MK$22-$D$7&gt;=$E147,VLOOKUP($C147,Input!$A$8:$HV$39,MATCH(MK$21,Input!$A$6:$HV$6,0),FALSE)/$G147*$F147,0))*$D147</f>
        <v>2349585.9164511058</v>
      </c>
      <c r="ML147" s="1">
        <f>IF($E147+$I147+$D$7&lt;=ML$22,0,IF(ML$22-$D$7&gt;=$E147,VLOOKUP($C147,Input!$A$8:$HV$39,MATCH(ML$21,Input!$A$6:$HV$6,0),FALSE)/$G147*$F147,0))*$D147</f>
        <v>2339421.6568262405</v>
      </c>
      <c r="MM147" s="1">
        <f>IF($E147+$I147+$D$7&lt;=MM$22,0,IF(MM$22-$D$7&gt;=$E147,VLOOKUP($C147,Input!$A$8:$HV$39,MATCH(MM$21,Input!$A$6:$HV$6,0),FALSE)/$G147*$F147,0))*$D147</f>
        <v>2328698.4307334018</v>
      </c>
      <c r="MN147" s="1">
        <f>IF($E147+$I147+$D$7&lt;=MN$22,0,IF(MN$22-$D$7&gt;=$E147,VLOOKUP($C147,Input!$A$8:$HV$39,MATCH(MN$21,Input!$A$6:$HV$6,0),FALSE)/$G147*$F147,0))*$D147</f>
        <v>2317994.9272506684</v>
      </c>
      <c r="MO147" s="1">
        <f>IF($E147+$I147+$D$7&lt;=MO$22,0,IF(MO$22-$D$7&gt;=$E147,VLOOKUP($C147,Input!$A$8:$HV$39,MATCH(MO$21,Input!$A$6:$HV$6,0),FALSE)/$G147*$F147,0))*$D147</f>
        <v>2309691.4696241794</v>
      </c>
      <c r="MP147" s="1">
        <f>IF($E147+$I147+$D$7&lt;=MP$22,0,IF(MP$22-$D$7&gt;=$E147,VLOOKUP($C147,Input!$A$8:$HV$39,MATCH(MP$21,Input!$A$6:$HV$6,0),FALSE)/$G147*$F147,0))*$D147</f>
        <v>2302935.2101690555</v>
      </c>
      <c r="MQ147" s="1">
        <f>IF($E147+$I147+$D$7&lt;=MQ$22,0,IF(MQ$22-$D$7&gt;=$E147,VLOOKUP($C147,Input!$A$8:$HV$39,MATCH(MQ$21,Input!$A$6:$HV$6,0),FALSE)/$G147*$F147,0))*$D147</f>
        <v>2293710.3293901081</v>
      </c>
      <c r="MR147" s="1">
        <f>IF($E147+$I147+$D$7&lt;=MR$22,0,IF(MR$22-$D$7&gt;=$E147,VLOOKUP($C147,Input!$A$8:$HV$39,MATCH(MR$21,Input!$A$6:$HV$6,0),FALSE)/$G147*$F147,0))*$D147</f>
        <v>2282095.4312007325</v>
      </c>
      <c r="MS147" s="1">
        <f>IF($E147+$I147+$D$7&lt;=MS$22,0,IF(MS$22-$D$7&gt;=$E147,VLOOKUP($C147,Input!$A$8:$HV$39,MATCH(MS$21,Input!$A$6:$HV$6,0),FALSE)/$G147*$F147,0))*$D147</f>
        <v>2278335.6236008708</v>
      </c>
      <c r="MT147" s="1">
        <f>IF($E147+$I147+$D$7&lt;=MT$22,0,IF(MT$22-$D$7&gt;=$E147,VLOOKUP($C147,Input!$A$8:$HV$39,MATCH(MT$21,Input!$A$6:$HV$6,0),FALSE)/$G147*$F147,0))*$D147</f>
        <v>0</v>
      </c>
      <c r="MU147" s="1">
        <f>IF($E147+$I147+$D$7&lt;=MU$22,0,IF(MU$22-$D$7&gt;=$E147,VLOOKUP($C147,Input!$A$8:$HV$39,MATCH(MU$21,Input!$A$6:$HV$6,0),FALSE)/$G147*$F147,0))*$D147</f>
        <v>0</v>
      </c>
      <c r="MV147" s="1">
        <f>IF($E147+$I147+$D$7&lt;=MV$22,0,IF(MV$22-$D$7&gt;=$E147,VLOOKUP($C147,Input!$A$8:$HV$39,MATCH(MV$21,Input!$A$6:$HV$6,0),FALSE)/$G147*$F147,0))*$D147</f>
        <v>0</v>
      </c>
      <c r="MW147" s="1">
        <f>IF($E147+$I147+$D$7&lt;=MW$22,0,IF(MW$22-$D$7&gt;=$E147,VLOOKUP($C147,Input!$A$8:$HV$39,MATCH(MW$21,Input!$A$6:$HV$6,0),FALSE)/$G147*$F147,0))*$D147</f>
        <v>0</v>
      </c>
      <c r="MX147" s="1">
        <f>IF($E147+$I147+$D$7&lt;=MX$22,0,IF(MX$22-$D$7&gt;=$E147,VLOOKUP($C147,Input!$A$8:$HV$39,MATCH(MX$21,Input!$A$6:$HV$6,0),FALSE)/$G147*$F147,0))*$D147</f>
        <v>0</v>
      </c>
      <c r="MZ147" t="str">
        <f>VLOOKUP($C147,Input!$A$8:$HV$39,MATCH(MZ$21,Input!$A$6:$HV$6,0),FALSE)</f>
        <v>Electricity LCFS Credit ($/kWh)</v>
      </c>
      <c r="NA147" s="1">
        <f>IF($E147+$I147+$D$7&lt;=NA$22,0,IF(NA$22-$D$7&gt;=$E147,-VLOOKUP($C147,Input!$A$8:$HV$39,MATCH(NA$21,Input!$A$6:$HV$6,0),FALSE)/$G147*$F147,0))*$D147*$G$4/100</f>
        <v>0</v>
      </c>
      <c r="NB147" s="1">
        <f>IF($E147+$I147+$D$7&lt;=NB$22,0,IF(NB$22-$D$7&gt;=$E147,-VLOOKUP($C147,Input!$A$8:$HV$39,MATCH(NB$21,Input!$A$6:$HV$6,0),FALSE)/$G147*$F147,0))*$D147*$G$4/100</f>
        <v>0</v>
      </c>
      <c r="NC147" s="1">
        <f>IF($E147+$I147+$D$7&lt;=NC$22,0,IF(NC$22-$D$7&gt;=$E147,-VLOOKUP($C147,Input!$A$8:$HV$39,MATCH(NC$21,Input!$A$6:$HV$6,0),FALSE)/$G147*$F147,0))*$D147*$G$4/100</f>
        <v>0</v>
      </c>
      <c r="ND147" s="1">
        <f>IF($E147+$I147+$D$7&lt;=ND$22,0,IF(ND$22-$D$7&gt;=$E147,-VLOOKUP($C147,Input!$A$8:$HV$39,MATCH(ND$21,Input!$A$6:$HV$6,0),FALSE)/$G147*$F147,0))*$D147*$G$4/100</f>
        <v>0</v>
      </c>
      <c r="NE147" s="1">
        <f>IF($E147+$I147+$D$7&lt;=NE$22,0,IF(NE$22-$D$7&gt;=$E147,-VLOOKUP($C147,Input!$A$8:$HV$39,MATCH(NE$21,Input!$A$6:$HV$6,0),FALSE)/$G147*$F147,0))*$D147*$G$4/100</f>
        <v>0</v>
      </c>
      <c r="NF147" s="1">
        <f>IF($E147+$I147+$D$7&lt;=NF$22,0,IF(NF$22-$D$7&gt;=$E147,-VLOOKUP($C147,Input!$A$8:$HV$39,MATCH(NF$21,Input!$A$6:$HV$6,0),FALSE)/$G147*$F147,0))*$D147*$G$4/100</f>
        <v>0</v>
      </c>
      <c r="NG147" s="1">
        <f>IF($E147+$I147+$D$7&lt;=NG$22,0,IF(NG$22-$D$7&gt;=$E147,-VLOOKUP($C147,Input!$A$8:$HV$39,MATCH(NG$21,Input!$A$6:$HV$6,0),FALSE)/$G147*$F147,0))*$D147*$G$4/100</f>
        <v>0</v>
      </c>
      <c r="NH147" s="1">
        <f>IF($E147+$I147+$D$7&lt;=NH$22,0,IF(NH$22-$D$7&gt;=$E147,-VLOOKUP($C147,Input!$A$8:$HV$39,MATCH(NH$21,Input!$A$6:$HV$6,0),FALSE)/$G147*$F147,0))*$D147*$G$4/100</f>
        <v>0</v>
      </c>
      <c r="NI147" s="1">
        <f>IF($E147+$I147+$D$7&lt;=NI$22,0,IF(NI$22-$D$7&gt;=$E147,-VLOOKUP($C147,Input!$A$8:$HV$39,MATCH(NI$21,Input!$A$6:$HV$6,0),FALSE)/$G147*$F147,0))*$D147*$G$4/100</f>
        <v>0</v>
      </c>
      <c r="NJ147" s="1">
        <f>IF($E147+$I147+$D$7&lt;=NJ$22,0,IF(NJ$22-$D$7&gt;=$E147,-VLOOKUP($C147,Input!$A$8:$HV$39,MATCH(NJ$21,Input!$A$6:$HV$6,0),FALSE)/$G147*$F147,0))*$D147*$G$4/100</f>
        <v>0</v>
      </c>
      <c r="NK147" s="1">
        <f>IF($E147+$I147+$D$7&lt;=NK$22,0,IF(NK$22-$D$7&gt;=$E147,-VLOOKUP($C147,Input!$A$8:$HV$39,MATCH(NK$21,Input!$A$6:$HV$6,0),FALSE)/$G147*$F147,0))*$D147*$G$4/100</f>
        <v>0</v>
      </c>
      <c r="NL147" s="1">
        <f>IF($E147+$I147+$D$7&lt;=NL$22,0,IF(NL$22-$D$7&gt;=$E147,-VLOOKUP($C147,Input!$A$8:$HV$39,MATCH(NL$21,Input!$A$6:$HV$6,0),FALSE)/$G147*$F147,0))*$D147*$G$4/100</f>
        <v>0</v>
      </c>
      <c r="NM147" s="1">
        <f>IF($E147+$I147+$D$7&lt;=NM$22,0,IF(NM$22-$D$7&gt;=$E147,-VLOOKUP($C147,Input!$A$8:$HV$39,MATCH(NM$21,Input!$A$6:$HV$6,0),FALSE)/$G147*$F147,0))*$D147*$G$4/100</f>
        <v>0</v>
      </c>
      <c r="NN147" s="1">
        <f>IF($E147+$I147+$D$7&lt;=NN$22,0,IF(NN$22-$D$7&gt;=$E147,-VLOOKUP($C147,Input!$A$8:$HV$39,MATCH(NN$21,Input!$A$6:$HV$6,0),FALSE)/$G147*$F147,0))*$D147*$G$4/100</f>
        <v>0</v>
      </c>
      <c r="NO147" s="1">
        <f>IF($E147+$I147+$D$7&lt;=NO$22,0,IF(NO$22-$D$7&gt;=$E147,-VLOOKUP($C147,Input!$A$8:$HV$39,MATCH(NO$21,Input!$A$6:$HV$6,0),FALSE)/$G147*$F147,0))*$D147*$G$4/100</f>
        <v>0</v>
      </c>
      <c r="NP147" s="1">
        <f>IF($E147+$I147+$D$7&lt;=NP$22,0,IF(NP$22-$D$7&gt;=$E147,-VLOOKUP($C147,Input!$A$8:$HV$39,MATCH(NP$21,Input!$A$6:$HV$6,0),FALSE)/$G147*$F147,0))*$D147*$G$4/100</f>
        <v>0</v>
      </c>
      <c r="NQ147" s="1">
        <f>IF($E147+$I147+$D$7&lt;=NQ$22,0,IF(NQ$22-$D$7&gt;=$E147,-VLOOKUP($C147,Input!$A$8:$HV$39,MATCH(NQ$21,Input!$A$6:$HV$6,0),FALSE)/$G147*$F147,0))*$D147*$G$4/100</f>
        <v>-1985584.6483200002</v>
      </c>
      <c r="NR147" s="1">
        <f>IF($E147+$I147+$D$7&lt;=NR$22,0,IF(NR$22-$D$7&gt;=$E147,-VLOOKUP($C147,Input!$A$8:$HV$39,MATCH(NR$21,Input!$A$6:$HV$6,0),FALSE)/$G147*$F147,0))*$D147*$G$4/100</f>
        <v>-1985584.6483200002</v>
      </c>
      <c r="NS147" s="1">
        <f>IF($E147+$I147+$D$7&lt;=NS$22,0,IF(NS$22-$D$7&gt;=$E147,-VLOOKUP($C147,Input!$A$8:$HV$39,MATCH(NS$21,Input!$A$6:$HV$6,0),FALSE)/$G147*$F147,0))*$D147*$G$4/100</f>
        <v>-1985584.6483200002</v>
      </c>
      <c r="NT147" s="1">
        <f>IF($E147+$I147+$D$7&lt;=NT$22,0,IF(NT$22-$D$7&gt;=$E147,-VLOOKUP($C147,Input!$A$8:$HV$39,MATCH(NT$21,Input!$A$6:$HV$6,0),FALSE)/$G147*$F147,0))*$D147*$G$4/100</f>
        <v>-1985584.6483200002</v>
      </c>
      <c r="NU147" s="1">
        <f>IF($E147+$I147+$D$7&lt;=NU$22,0,IF(NU$22-$D$7&gt;=$E147,-VLOOKUP($C147,Input!$A$8:$HV$39,MATCH(NU$21,Input!$A$6:$HV$6,0),FALSE)/$G147*$F147,0))*$D147*$G$4/100</f>
        <v>-1985584.6483200002</v>
      </c>
      <c r="NV147" s="1">
        <f>IF($E147+$I147+$D$7&lt;=NV$22,0,IF(NV$22-$D$7&gt;=$E147,-VLOOKUP($C147,Input!$A$8:$HV$39,MATCH(NV$21,Input!$A$6:$HV$6,0),FALSE)/$G147*$F147,0))*$D147*$G$4/100</f>
        <v>-1985584.6483200002</v>
      </c>
      <c r="NW147" s="1">
        <f>IF($E147+$I147+$D$7&lt;=NW$22,0,IF(NW$22-$D$7&gt;=$E147,-VLOOKUP($C147,Input!$A$8:$HV$39,MATCH(NW$21,Input!$A$6:$HV$6,0),FALSE)/$G147*$F147,0))*$D147*$G$4/100</f>
        <v>-1985584.6483200002</v>
      </c>
      <c r="NX147" s="1">
        <f>IF($E147+$I147+$D$7&lt;=NX$22,0,IF(NX$22-$D$7&gt;=$E147,-VLOOKUP($C147,Input!$A$8:$HV$39,MATCH(NX$21,Input!$A$6:$HV$6,0),FALSE)/$G147*$F147,0))*$D147*$G$4/100</f>
        <v>-1985584.6483200002</v>
      </c>
      <c r="NY147" s="1">
        <f>IF($E147+$I147+$D$7&lt;=NY$22,0,IF(NY$22-$D$7&gt;=$E147,-VLOOKUP($C147,Input!$A$8:$HV$39,MATCH(NY$21,Input!$A$6:$HV$6,0),FALSE)/$G147*$F147,0))*$D147*$G$4/100</f>
        <v>-1985584.6483200002</v>
      </c>
      <c r="NZ147" s="1">
        <f>IF($E147+$I147+$D$7&lt;=NZ$22,0,IF(NZ$22-$D$7&gt;=$E147,-VLOOKUP($C147,Input!$A$8:$HV$39,MATCH(NZ$21,Input!$A$6:$HV$6,0),FALSE)/$G147*$F147,0))*$D147*$G$4/100</f>
        <v>-1985584.6483200002</v>
      </c>
      <c r="OA147" s="1">
        <f>IF($E147+$I147+$D$7&lt;=OA$22,0,IF(OA$22-$D$7&gt;=$E147,-VLOOKUP($C147,Input!$A$8:$HV$39,MATCH(OA$21,Input!$A$6:$HV$6,0),FALSE)/$G147*$F147,0))*$D147*$G$4/100</f>
        <v>-1985584.6483200002</v>
      </c>
      <c r="OB147" s="1">
        <f>IF($E147+$I147+$D$7&lt;=OB$22,0,IF(OB$22-$D$7&gt;=$E147,-VLOOKUP($C147,Input!$A$8:$HV$39,MATCH(OB$21,Input!$A$6:$HV$6,0),FALSE)/$G147*$F147,0))*$D147*$G$4/100</f>
        <v>-1985584.6483200002</v>
      </c>
      <c r="OC147" s="1">
        <f>IF($E147+$I147+$D$7&lt;=OC$22,0,IF(OC$22-$D$7&gt;=$E147,-VLOOKUP($C147,Input!$A$8:$HV$39,MATCH(OC$21,Input!$A$6:$HV$6,0),FALSE)/$G147*$F147,0))*$D147*$G$4/100</f>
        <v>-1985584.6483200002</v>
      </c>
      <c r="OD147" s="1">
        <f>IF($E147+$I147+$D$7&lt;=OD$22,0,IF(OD$22-$D$7&gt;=$E147,-VLOOKUP($C147,Input!$A$8:$HV$39,MATCH(OD$21,Input!$A$6:$HV$6,0),FALSE)/$G147*$F147,0))*$D147*$G$4/100</f>
        <v>-1985584.6483200002</v>
      </c>
      <c r="OE147" s="1">
        <f>IF($E147+$I147+$D$7&lt;=OE$22,0,IF(OE$22-$D$7&gt;=$E147,-VLOOKUP($C147,Input!$A$8:$HV$39,MATCH(OE$21,Input!$A$6:$HV$6,0),FALSE)/$G147*$F147,0))*$D147*$G$4/100</f>
        <v>0</v>
      </c>
      <c r="OF147" s="1">
        <f>IF($E147+$I147+$D$7&lt;=OF$22,0,IF(OF$22-$D$7&gt;=$E147,-VLOOKUP($C147,Input!$A$8:$HV$39,MATCH(OF$21,Input!$A$6:$HV$6,0),FALSE)/$G147*$F147,0))*$D147*$G$4/100</f>
        <v>0</v>
      </c>
      <c r="OG147" s="1">
        <f>IF($E147+$I147+$D$7&lt;=OG$22,0,IF(OG$22-$D$7&gt;=$E147,-VLOOKUP($C147,Input!$A$8:$HV$39,MATCH(OG$21,Input!$A$6:$HV$6,0),FALSE)/$G147*$F147,0))*$D147*$G$4/100</f>
        <v>0</v>
      </c>
      <c r="OH147" s="1">
        <f>IF($E147+$I147+$D$7&lt;=OH$22,0,IF(OH$22-$D$7&gt;=$E147,-VLOOKUP($C147,Input!$A$8:$HV$39,MATCH(OH$21,Input!$A$6:$HV$6,0),FALSE)/$G147*$F147,0))*$D147*$G$4/100</f>
        <v>0</v>
      </c>
      <c r="OI147" s="1">
        <f>IF($E147+$I147+$D$7&lt;=OI$22,0,IF(OI$22-$D$7&gt;=$E147,-VLOOKUP($C147,Input!$A$8:$HV$39,MATCH(OI$21,Input!$A$6:$HV$6,0),FALSE)/$G147*$F147,0))*$D147*$G$4/100</f>
        <v>0</v>
      </c>
      <c r="OK147" t="str">
        <f>VLOOKUP($C147,Input!$A$8:$HW$39,MATCH(OK$21,Input!$A$6:$HW$6,0),FALSE)</f>
        <v>Charger Inspection Maint ($/year)</v>
      </c>
      <c r="OL147" s="1">
        <f>IF($E147+$I147+$D$7&lt;=OL$22,0,IF(OL$22-$D$7&gt;=$E147,IF(COUNTIF($KZ147:LP147,"&gt;0")&gt;0,VLOOKUP($C147,Input!$A$8:$HV$21,MATCH($OK$21+COUNTIF($KZ147:LP147,"&gt;0"),Input!$A$6:$HV$6,0),FALSE),0),0))*$D147</f>
        <v>0</v>
      </c>
      <c r="OM147" s="1">
        <f>IF($E147+$I147+$D$7&lt;=OM$22,0,IF(OM$22-$D$7&gt;=$E147,IF(COUNTIF($KZ147:LQ147,"&gt;0")&gt;0,VLOOKUP($C147,Input!$A$8:$HV$21,MATCH($OK$21+COUNTIF($KZ147:LQ147,"&gt;0"),Input!$A$6:$HV$6,0),FALSE),0),0))*$D147</f>
        <v>0</v>
      </c>
      <c r="ON147" s="1">
        <f>IF($E147+$I147+$D$7&lt;=ON$22,0,IF(ON$22-$D$7&gt;=$E147,IF(COUNTIF($KZ147:LR147,"&gt;0")&gt;0,VLOOKUP($C147,Input!$A$8:$HV$21,MATCH($OK$21+COUNTIF($KZ147:LR147,"&gt;0"),Input!$A$6:$HV$6,0),FALSE),0),0))*$D147</f>
        <v>0</v>
      </c>
      <c r="OO147" s="1">
        <f>IF($E147+$I147+$D$7&lt;=OO$22,0,IF(OO$22-$D$7&gt;=$E147,IF(COUNTIF($KZ147:LS147,"&gt;0")&gt;0,VLOOKUP($C147,Input!$A$8:$HV$21,MATCH($OK$21+COUNTIF($KZ147:LS147,"&gt;0"),Input!$A$6:$HV$6,0),FALSE),0),0))*$D147</f>
        <v>0</v>
      </c>
      <c r="OP147" s="1">
        <f>IF($E147+$I147+$D$7&lt;=OP$22,0,IF(OP$22-$D$7&gt;=$E147,IF(COUNTIF($KZ147:LT147,"&gt;0")&gt;0,VLOOKUP($C147,Input!$A$8:$HV$21,MATCH($OK$21+COUNTIF($KZ147:LT147,"&gt;0"),Input!$A$6:$HV$6,0),FALSE),0),0))*$D147</f>
        <v>0</v>
      </c>
      <c r="OQ147" s="1">
        <f>IF($E147+$I147+$D$7&lt;=OQ$22,0,IF(OQ$22-$D$7&gt;=$E147,IF(COUNTIF($KZ147:LU147,"&gt;0")&gt;0,VLOOKUP($C147,Input!$A$8:$HV$21,MATCH($OK$21+COUNTIF($KZ147:LU147,"&gt;0"),Input!$A$6:$HV$6,0),FALSE),0),0))*$D147</f>
        <v>0</v>
      </c>
      <c r="OR147" s="1">
        <f>IF($E147+$I147+$D$7&lt;=OR$22,0,IF(OR$22-$D$7&gt;=$E147,IF(COUNTIF($KZ147:LV147,"&gt;0")&gt;0,VLOOKUP($C147,Input!$A$8:$HV$21,MATCH($OK$21+COUNTIF($KZ147:LV147,"&gt;0"),Input!$A$6:$HV$6,0),FALSE),0),0))*$D147</f>
        <v>0</v>
      </c>
      <c r="OS147" s="1">
        <f>IF($E147+$I147+$D$7&lt;=OS$22,0,IF(OS$22-$D$7&gt;=$E147,IF(COUNTIF($KZ147:LW147,"&gt;0")&gt;0,VLOOKUP($C147,Input!$A$8:$HV$21,MATCH($OK$21+COUNTIF($KZ147:LW147,"&gt;0"),Input!$A$6:$HV$6,0),FALSE),0),0))*$D147</f>
        <v>0</v>
      </c>
      <c r="OT147" s="1">
        <f>IF($E147+$I147+$D$7&lt;=OT$22,0,IF(OT$22-$D$7&gt;=$E147,IF(COUNTIF($KZ147:LX147,"&gt;0")&gt;0,VLOOKUP($C147,Input!$A$8:$HV$21,MATCH($OK$21+COUNTIF($KZ147:LX147,"&gt;0"),Input!$A$6:$HV$6,0),FALSE),0),0))*$D147</f>
        <v>0</v>
      </c>
      <c r="OU147" s="1">
        <f>IF($E147+$I147+$D$7&lt;=OU$22,0,IF(OU$22-$D$7&gt;=$E147,IF(COUNTIF($KZ147:LY147,"&gt;0")&gt;0,VLOOKUP($C147,Input!$A$8:$HV$21,MATCH($OK$21+COUNTIF($KZ147:LY147,"&gt;0"),Input!$A$6:$HV$6,0),FALSE),0),0))*$D147</f>
        <v>0</v>
      </c>
      <c r="OV147" s="1">
        <f>IF($E147+$I147+$D$7&lt;=OV$22,0,IF(OV$22-$D$7&gt;=$E147,IF(COUNTIF($KZ147:LZ147,"&gt;0")&gt;0,VLOOKUP($C147,Input!$A$8:$HV$21,MATCH($OK$21+COUNTIF($KZ147:LZ147,"&gt;0"),Input!$A$6:$HV$6,0),FALSE),0),0))*$D147</f>
        <v>0</v>
      </c>
      <c r="OW147" s="1">
        <f>IF($E147+$I147+$D$7&lt;=OW$22,0,IF(OW$22-$D$7&gt;=$E147,IF(COUNTIF($KZ147:MA147,"&gt;0")&gt;0,VLOOKUP($C147,Input!$A$8:$HV$21,MATCH($OK$21+COUNTIF($KZ147:MA147,"&gt;0"),Input!$A$6:$HV$6,0),FALSE),0),0))*$D147</f>
        <v>0</v>
      </c>
      <c r="OX147" s="1">
        <f>IF($E147+$I147+$D$7&lt;=OX$22,0,IF(OX$22-$D$7&gt;=$E147,IF(COUNTIF($KZ147:MB147,"&gt;0")&gt;0,VLOOKUP($C147,Input!$A$8:$HV$21,MATCH($OK$21+COUNTIF($KZ147:MB147,"&gt;0"),Input!$A$6:$HV$6,0),FALSE),0),0))*$D147</f>
        <v>0</v>
      </c>
      <c r="OY147" s="1">
        <f>IF($E147+$I147+$D$7&lt;=OY$22,0,IF(OY$22-$D$7&gt;=$E147,IF(COUNTIF($KZ147:MC147,"&gt;0")&gt;0,VLOOKUP($C147,Input!$A$8:$HV$21,MATCH($OK$21+COUNTIF($KZ147:MC147,"&gt;0"),Input!$A$6:$HV$6,0),FALSE),0),0))*$D147</f>
        <v>0</v>
      </c>
      <c r="OZ147" s="1">
        <f>IF($E147+$I147+$D$7&lt;=OZ$22,0,IF(OZ$22-$D$7&gt;=$E147,IF(COUNTIF($KZ147:MD147,"&gt;0")&gt;0,VLOOKUP($C147,Input!$A$8:$HV$21,MATCH($OK$21+COUNTIF($KZ147:MD147,"&gt;0"),Input!$A$6:$HV$6,0),FALSE),0),0))*$D147</f>
        <v>0</v>
      </c>
      <c r="PA147" s="1">
        <f>IF($E147+$I147+$D$7&lt;=PA$22,0,IF(PA$22-$D$7&gt;=$E147,IF(COUNTIF($KZ147:ME147,"&gt;0")&gt;0,VLOOKUP($C147,Input!$A$8:$HV$21,MATCH($OK$21+COUNTIF($KZ147:ME147,"&gt;0"),Input!$A$6:$HV$6,0),FALSE),0),0))*$D147</f>
        <v>0</v>
      </c>
      <c r="PB147" s="1">
        <f>IF($E147+$I147+$D$7&lt;=PB$22,0,IF(PB$22-$D$7&gt;=$E147,IF(COUNTIF($KZ147:MF147,"&gt;0")&gt;0,VLOOKUP($C147,Input!$A$8:$HV$21,MATCH($OK$21+COUNTIF($KZ147:MF147,"&gt;0"),Input!$A$6:$HV$6,0),FALSE),0),0))*$D147</f>
        <v>117000</v>
      </c>
      <c r="PC147" s="1">
        <f>IF($E147+$I147+$D$7&lt;=PC$22,0,IF(PC$22-$D$7&gt;=$E147,IF(COUNTIF($KZ147:MG147,"&gt;0")&gt;0,VLOOKUP($C147,Input!$A$8:$HV$21,MATCH($OK$21+COUNTIF($KZ147:MG147,"&gt;0"),Input!$A$6:$HV$6,0),FALSE),0),0))*$D147</f>
        <v>117000</v>
      </c>
      <c r="PD147" s="1">
        <f>IF($E147+$I147+$D$7&lt;=PD$22,0,IF(PD$22-$D$7&gt;=$E147,IF(COUNTIF($KZ147:MH147,"&gt;0")&gt;0,VLOOKUP($C147,Input!$A$8:$HV$21,MATCH($OK$21+COUNTIF($KZ147:MH147,"&gt;0"),Input!$A$6:$HV$6,0),FALSE),0),0))*$D147</f>
        <v>117000</v>
      </c>
      <c r="PE147" s="1">
        <f>IF($E147+$I147+$D$7&lt;=PE$22,0,IF(PE$22-$D$7&gt;=$E147,IF(COUNTIF($KZ147:MI147,"&gt;0")&gt;0,VLOOKUP($C147,Input!$A$8:$HV$21,MATCH($OK$21+COUNTIF($KZ147:MI147,"&gt;0"),Input!$A$6:$HV$6,0),FALSE),0),0))*$D147</f>
        <v>117000</v>
      </c>
      <c r="PF147" s="1">
        <f>IF($E147+$I147+$D$7&lt;=PF$22,0,IF(PF$22-$D$7&gt;=$E147,IF(COUNTIF($KZ147:MJ147,"&gt;0")&gt;0,VLOOKUP($C147,Input!$A$8:$HV$21,MATCH($OK$21+COUNTIF($KZ147:MJ147,"&gt;0"),Input!$A$6:$HV$6,0),FALSE),0),0))*$D147</f>
        <v>117000</v>
      </c>
      <c r="PG147" s="1">
        <f>IF($E147+$I147+$D$7&lt;=PG$22,0,IF(PG$22-$D$7&gt;=$E147,IF(COUNTIF($KZ147:MK147,"&gt;0")&gt;0,VLOOKUP($C147,Input!$A$8:$HV$21,MATCH($OK$21+COUNTIF($KZ147:MK147,"&gt;0"),Input!$A$6:$HV$6,0),FALSE),0),0))*$D147</f>
        <v>117000</v>
      </c>
      <c r="PH147" s="1">
        <f>IF($E147+$I147+$D$7&lt;=PH$22,0,IF(PH$22-$D$7&gt;=$E147,IF(COUNTIF($KZ147:ML147,"&gt;0")&gt;0,VLOOKUP($C147,Input!$A$8:$HV$21,MATCH($OK$21+COUNTIF($KZ147:ML147,"&gt;0"),Input!$A$6:$HV$6,0),FALSE),0),0))*$D147</f>
        <v>117000</v>
      </c>
      <c r="PI147" s="1">
        <f>IF($E147+$I147+$D$7&lt;=PI$22,0,IF(PI$22-$D$7&gt;=$E147,IF(COUNTIF($KZ147:MM147,"&gt;0")&gt;0,VLOOKUP($C147,Input!$A$8:$HV$21,MATCH($OK$21+COUNTIF($KZ147:MM147,"&gt;0"),Input!$A$6:$HV$6,0),FALSE),0),0))*$D147</f>
        <v>117000</v>
      </c>
      <c r="PJ147" s="1">
        <f>IF($E147+$I147+$D$7&lt;=PJ$22,0,IF(PJ$22-$D$7&gt;=$E147,IF(COUNTIF($KZ147:MN147,"&gt;0")&gt;0,VLOOKUP($C147,Input!$A$8:$HV$21,MATCH($OK$21+COUNTIF($KZ147:MN147,"&gt;0"),Input!$A$6:$HV$6,0),FALSE),0),0))*$D147</f>
        <v>117000</v>
      </c>
      <c r="PK147" s="1">
        <f>IF($E147+$I147+$D$7&lt;=PK$22,0,IF(PK$22-$D$7&gt;=$E147,IF(COUNTIF($KZ147:MO147,"&gt;0")&gt;0,VLOOKUP($C147,Input!$A$8:$HV$21,MATCH($OK$21+COUNTIF($KZ147:MO147,"&gt;0"),Input!$A$6:$HV$6,0),FALSE),0),0))*$D147</f>
        <v>117000</v>
      </c>
      <c r="PL147" s="1">
        <f>IF($E147+$I147+$D$7&lt;=PL$22,0,IF(PL$22-$D$7&gt;=$E147,IF(COUNTIF($KZ147:MP147,"&gt;0")&gt;0,VLOOKUP($C147,Input!$A$8:$HV$21,MATCH($OK$21+COUNTIF($KZ147:MP147,"&gt;0"),Input!$A$6:$HV$6,0),FALSE),0),0))*$D147</f>
        <v>117000</v>
      </c>
      <c r="PM147" s="1">
        <f>IF($E147+$I147+$D$7&lt;=PM$22,0,IF(PM$22-$D$7&gt;=$E147,IF(COUNTIF($KZ147:MQ147,"&gt;0")&gt;0,VLOOKUP($C147,Input!$A$8:$HV$21,MATCH($OK$21+COUNTIF($KZ147:MQ147,"&gt;0"),Input!$A$6:$HV$6,0),FALSE),0),0))*$D147</f>
        <v>117000</v>
      </c>
      <c r="PN147" s="1">
        <f>IF($E147+$I147+$D$7&lt;=PN$22,0,IF(PN$22-$D$7&gt;=$E147,IF(COUNTIF($KZ147:MR147,"&gt;0")&gt;0,VLOOKUP($C147,Input!$A$8:$HV$21,MATCH($OK$21+COUNTIF($KZ147:MR147,"&gt;0"),Input!$A$6:$HV$6,0),FALSE),0),0))*$D147</f>
        <v>117000</v>
      </c>
      <c r="PO147" s="1">
        <f>IF($E147+$I147+$D$7&lt;=PO$22,0,IF(PO$22-$D$7&gt;=$E147,IF(COUNTIF($KZ147:MS147,"&gt;0")&gt;0,VLOOKUP($C147,Input!$A$8:$HV$21,MATCH($OK$21+COUNTIF($KZ147:MS147,"&gt;0"),Input!$A$6:$HV$6,0),FALSE),0),0))*$D147</f>
        <v>117000</v>
      </c>
      <c r="PP147" s="1">
        <f>IF($E147+$I147+$D$7&lt;=PP$22,0,IF(PP$22-$D$7&gt;=$E147,IF(COUNTIF($KZ147:MT147,"&gt;0")&gt;0,VLOOKUP($C147,Input!$A$8:$HV$21,MATCH($OK$21+COUNTIF($KZ147:MT147,"&gt;0"),Input!$A$6:$HV$6,0),FALSE),0),0))*$D147</f>
        <v>0</v>
      </c>
      <c r="PQ147" s="1">
        <f>IF($E147+$I147+$D$7&lt;=PQ$22,0,IF(PQ$22-$D$7&gt;=$E147,IF(COUNTIF($KZ147:MU147,"&gt;0")&gt;0,VLOOKUP($C147,Input!$A$8:$HV$21,MATCH($OK$21+COUNTIF($KZ147:MU147,"&gt;0"),Input!$A$6:$HV$6,0),FALSE),0),0))*$D147</f>
        <v>0</v>
      </c>
      <c r="PR147" s="1">
        <f>IF($E147+$I147+$D$7&lt;=PR$22,0,IF(PR$22-$D$7&gt;=$E147,IF(COUNTIF($KZ147:MV147,"&gt;0")&gt;0,VLOOKUP($C147,Input!$A$8:$HV$21,MATCH($OK$21+COUNTIF($KZ147:MV147,"&gt;0"),Input!$A$6:$HV$6,0),FALSE),0),0))*$D147</f>
        <v>0</v>
      </c>
      <c r="PS147" s="1">
        <f>IF($E147+$I147+$D$7&lt;=PS$22,0,IF(PS$22-$D$7&gt;=$E147,IF(COUNTIF($KZ147:MW147,"&gt;0")&gt;0,VLOOKUP($C147,Input!$A$8:$HV$21,MATCH($OK$21+COUNTIF($KZ147:MW147,"&gt;0"),Input!$A$6:$HV$6,0),FALSE),0),0))*$D147</f>
        <v>0</v>
      </c>
      <c r="PT147" s="1">
        <f>IF($E147+$I147+$D$7&lt;=PT$22,0,IF(PT$22-$D$7&gt;=$E147,IF(COUNTIF($KZ147:MX147,"&gt;0")&gt;0,VLOOKUP($C147,Input!$A$8:$HV$21,MATCH($OK$21+COUNTIF($KZ147:MX147,"&gt;0"),Input!$A$6:$HV$6,0),FALSE),0),0))*$D147</f>
        <v>0</v>
      </c>
      <c r="PV147" s="1" t="str">
        <f t="shared" si="871"/>
        <v>2032 MY All In - 40' Proterra 550 kWh {234 Buses}</v>
      </c>
      <c r="PW147" s="1">
        <f t="shared" si="951"/>
        <v>0</v>
      </c>
      <c r="PX147" s="1">
        <f t="shared" si="952"/>
        <v>0</v>
      </c>
      <c r="PY147" s="1">
        <f t="shared" si="953"/>
        <v>0</v>
      </c>
      <c r="PZ147" s="1">
        <f t="shared" si="954"/>
        <v>0</v>
      </c>
      <c r="QA147" s="1">
        <f t="shared" si="955"/>
        <v>0</v>
      </c>
      <c r="QB147" s="1">
        <f t="shared" si="956"/>
        <v>0</v>
      </c>
      <c r="QC147" s="1">
        <f t="shared" si="957"/>
        <v>0</v>
      </c>
      <c r="QD147" s="1">
        <f t="shared" si="958"/>
        <v>0</v>
      </c>
      <c r="QE147" s="1">
        <f t="shared" si="959"/>
        <v>0</v>
      </c>
      <c r="QF147" s="1">
        <f t="shared" si="960"/>
        <v>0</v>
      </c>
      <c r="QG147" s="1">
        <f t="shared" si="961"/>
        <v>0</v>
      </c>
      <c r="QH147" s="1">
        <f t="shared" si="962"/>
        <v>0</v>
      </c>
      <c r="QI147" s="1">
        <f t="shared" si="963"/>
        <v>0</v>
      </c>
      <c r="QJ147" s="1">
        <f t="shared" si="964"/>
        <v>0</v>
      </c>
      <c r="QK147" s="1">
        <f t="shared" si="965"/>
        <v>0</v>
      </c>
      <c r="QL147" s="1">
        <f t="shared" si="966"/>
        <v>0</v>
      </c>
      <c r="QM147" s="1">
        <f t="shared" si="967"/>
        <v>222903638.62480891</v>
      </c>
      <c r="QN147" s="1">
        <f t="shared" si="968"/>
        <v>6137978.7393516377</v>
      </c>
      <c r="QO147" s="1">
        <f t="shared" si="969"/>
        <v>6126438.1471703053</v>
      </c>
      <c r="QP147" s="1">
        <f t="shared" si="970"/>
        <v>6118733.4832680281</v>
      </c>
      <c r="QQ147" s="1">
        <f t="shared" si="971"/>
        <v>6105655.2438161094</v>
      </c>
      <c r="QR147" s="1">
        <f t="shared" si="972"/>
        <v>6097001.2681311052</v>
      </c>
      <c r="QS147" s="1">
        <f t="shared" si="973"/>
        <v>35336837.008506246</v>
      </c>
      <c r="QT147" s="1">
        <f t="shared" si="974"/>
        <v>6076113.7824134007</v>
      </c>
      <c r="QU147" s="1">
        <f t="shared" si="975"/>
        <v>6065410.2789306678</v>
      </c>
      <c r="QV147" s="1">
        <f t="shared" si="976"/>
        <v>6057106.8213041797</v>
      </c>
      <c r="QW147" s="1">
        <f t="shared" si="977"/>
        <v>6050350.5618490558</v>
      </c>
      <c r="QX147" s="1">
        <f t="shared" si="978"/>
        <v>6041125.681070108</v>
      </c>
      <c r="QY147" s="1">
        <f t="shared" si="979"/>
        <v>6029510.7828807328</v>
      </c>
      <c r="QZ147" s="1">
        <f t="shared" si="980"/>
        <v>6025750.9752808698</v>
      </c>
      <c r="RA147" s="1">
        <f t="shared" si="981"/>
        <v>0</v>
      </c>
      <c r="RB147" s="1">
        <f t="shared" si="982"/>
        <v>0</v>
      </c>
      <c r="RC147" s="1">
        <f t="shared" si="983"/>
        <v>0</v>
      </c>
      <c r="RD147" s="1">
        <f t="shared" si="984"/>
        <v>0</v>
      </c>
      <c r="RE147" s="1">
        <f t="shared" si="985"/>
        <v>0</v>
      </c>
      <c r="RF147" s="1">
        <f t="shared" si="986"/>
        <v>331171651.39878136</v>
      </c>
      <c r="RG147" s="1">
        <f t="shared" si="987"/>
        <v>194480776.80368087</v>
      </c>
      <c r="RH147" s="72"/>
      <c r="RI147" s="91"/>
    </row>
    <row r="148" spans="1:477" x14ac:dyDescent="0.25">
      <c r="A148" s="89"/>
      <c r="B148" s="148">
        <v>1</v>
      </c>
      <c r="C148" s="111" t="s">
        <v>79</v>
      </c>
      <c r="D148" s="85">
        <f t="shared" si="913"/>
        <v>234</v>
      </c>
      <c r="E148" s="83">
        <f t="shared" si="988"/>
        <v>2033</v>
      </c>
      <c r="F148" s="68">
        <f t="shared" si="870"/>
        <v>40000</v>
      </c>
      <c r="G148" s="69">
        <f>VLOOKUP($C148,Input!$A$8:$HV$39,MATCH(G$21,Input!$A$6:$HV$6,0),FALSE)</f>
        <v>0.47619047619047616</v>
      </c>
      <c r="H148" s="123">
        <f>VLOOKUP($C148,Input!$A$8:$HV$39,MATCH(H$21,Input!$A$6:$HV$6,0),FALSE)</f>
        <v>0</v>
      </c>
      <c r="I148" s="70">
        <f>VLOOKUP($C148,Input!$A$8:$HV$39,MATCH(I$21,Input!$A$6:$HV$6,0),FALSE)</f>
        <v>14</v>
      </c>
      <c r="J148" s="1">
        <f>+IF($E148=J$22,VLOOKUP($C148,Input!$A$8:$AN$39,MATCH(J$21,Input!$A$6:$AN$6,0),FALSE)+$H148,0)*$D148</f>
        <v>0</v>
      </c>
      <c r="K148" s="1">
        <f>+IF($E148=K$22,VLOOKUP($C148,Input!$A$8:$AN$39,MATCH(K$21,Input!$A$6:$AN$6,0),FALSE)+$H148,0)*$D148</f>
        <v>0</v>
      </c>
      <c r="L148" s="1">
        <f>+IF($E148=L$22,VLOOKUP($C148,Input!$A$8:$AN$39,MATCH(L$21,Input!$A$6:$AN$6,0),FALSE)+$H148,0)*$D148</f>
        <v>0</v>
      </c>
      <c r="M148" s="1">
        <f>+IF($E148=M$22,VLOOKUP($C148,Input!$A$8:$AN$39,MATCH(M$21,Input!$A$6:$AN$6,0),FALSE)+$H148,0)*$D148</f>
        <v>0</v>
      </c>
      <c r="N148" s="1">
        <f>+IF($E148=N$22,VLOOKUP($C148,Input!$A$8:$AN$39,MATCH(N$21,Input!$A$6:$AN$6,0),FALSE)+$H148,0)*$D148</f>
        <v>0</v>
      </c>
      <c r="O148" s="1">
        <f>+IF($E148=O$22,VLOOKUP($C148,Input!$A$8:$AN$39,MATCH(O$21,Input!$A$6:$AN$6,0),FALSE)+$H148,0)*$D148</f>
        <v>0</v>
      </c>
      <c r="P148" s="1">
        <f>+IF($E148=P$22,VLOOKUP($C148,Input!$A$8:$AN$39,MATCH(P$21,Input!$A$6:$AN$6,0),FALSE)+$H148,0)*$D148</f>
        <v>0</v>
      </c>
      <c r="Q148" s="1">
        <f>+IF($E148=Q$22,VLOOKUP($C148,Input!$A$8:$AN$39,MATCH(Q$21,Input!$A$6:$AN$6,0),FALSE)+$H148,0)*$D148</f>
        <v>0</v>
      </c>
      <c r="R148" s="1">
        <f>+IF($E148=R$22,VLOOKUP($C148,Input!$A$8:$AN$39,MATCH(R$21,Input!$A$6:$AN$6,0),FALSE)+$H148,0)*$D148</f>
        <v>0</v>
      </c>
      <c r="S148" s="1">
        <f>+IF($E148=S$22,VLOOKUP($C148,Input!$A$8:$AN$39,MATCH(S$21,Input!$A$6:$AN$6,0),FALSE)+$H148,0)*$D148</f>
        <v>0</v>
      </c>
      <c r="T148" s="1">
        <f>+IF($E148=T$22,VLOOKUP($C148,Input!$A$8:$AN$39,MATCH(T$21,Input!$A$6:$AN$6,0),FALSE)+$H148,0)*$D148</f>
        <v>0</v>
      </c>
      <c r="U148" s="1">
        <f>+IF($E148=U$22,VLOOKUP($C148,Input!$A$8:$AN$39,MATCH(U$21,Input!$A$6:$AN$6,0),FALSE)+$H148,0)*$D148</f>
        <v>0</v>
      </c>
      <c r="V148" s="1">
        <f>+IF($E148=V$22,VLOOKUP($C148,Input!$A$8:$AN$39,MATCH(V$21,Input!$A$6:$AN$6,0),FALSE)+$H148,0)*$D148</f>
        <v>0</v>
      </c>
      <c r="W148" s="1">
        <f>+IF($E148=W$22,VLOOKUP($C148,Input!$A$8:$AN$39,MATCH(W$21,Input!$A$6:$AN$6,0),FALSE)+$H148,0)*$D148</f>
        <v>0</v>
      </c>
      <c r="X148" s="1">
        <f>+IF($E148=X$22,VLOOKUP($C148,Input!$A$8:$AN$39,MATCH(X$21,Input!$A$6:$AN$6,0),FALSE)+$H148,0)*$D148</f>
        <v>0</v>
      </c>
      <c r="Y148" s="1">
        <f>+IF($E148=Y$22,VLOOKUP($C148,Input!$A$8:$AN$39,MATCH(Y$21,Input!$A$6:$AN$6,0),FALSE)+$H148,0)*$D148</f>
        <v>0</v>
      </c>
      <c r="Z148" s="1">
        <f>+IF($E148=Z$22,VLOOKUP($C148,Input!$A$8:$AN$39,MATCH(Z$21,Input!$A$6:$AN$6,0),FALSE)+$H148,0)*$D148</f>
        <v>0</v>
      </c>
      <c r="AA148" s="1">
        <f>+IF($E148=AA$22,VLOOKUP($C148,Input!$A$8:$AN$39,MATCH(AA$21,Input!$A$6:$AN$6,0),FALSE)+$H148,0)*$D148</f>
        <v>195067813.76275283</v>
      </c>
      <c r="AB148" s="1">
        <f>+IF($E148=AB$22,VLOOKUP($C148,Input!$A$8:$AN$39,MATCH(AB$21,Input!$A$6:$AN$6,0),FALSE)+$H148,0)*$D148</f>
        <v>0</v>
      </c>
      <c r="AC148" s="1">
        <f>+IF($E148=AC$22,VLOOKUP($C148,Input!$A$8:$AN$39,MATCH(AC$21,Input!$A$6:$AN$6,0),FALSE)+$H148,0)*$D148</f>
        <v>0</v>
      </c>
      <c r="AD148" s="1">
        <f>+IF($E148=AD$22,VLOOKUP($C148,Input!$A$8:$AN$39,MATCH(AD$21,Input!$A$6:$AN$6,0),FALSE)+$H148,0)*$D148</f>
        <v>0</v>
      </c>
      <c r="AE148" s="1">
        <f>+IF($E148=AE$22,VLOOKUP($C148,Input!$A$8:$AN$39,MATCH(AE$21,Input!$A$6:$AN$6,0),FALSE)+$H148,0)*$D148</f>
        <v>0</v>
      </c>
      <c r="AF148" s="1">
        <f>+IF($E148=AF$22,VLOOKUP($C148,Input!$A$8:$AN$39,MATCH(AF$21,Input!$A$6:$AN$6,0),FALSE)+$H148,0)*$D148</f>
        <v>0</v>
      </c>
      <c r="AG148" s="1">
        <f>+IF($E148=AG$22,VLOOKUP($C148,Input!$A$8:$AN$39,MATCH(AG$21,Input!$A$6:$AN$6,0),FALSE)+$H148,0)*$D148</f>
        <v>0</v>
      </c>
      <c r="AH148" s="1">
        <f>+IF($E148=AH$22,VLOOKUP($C148,Input!$A$8:$AN$39,MATCH(AH$21,Input!$A$6:$AN$6,0),FALSE)+$H148,0)*$D148</f>
        <v>0</v>
      </c>
      <c r="AI148" s="1">
        <f>+IF($E148=AI$22,VLOOKUP($C148,Input!$A$8:$AN$39,MATCH(AI$21,Input!$A$6:$AN$6,0),FALSE)+$H148,0)*$D148</f>
        <v>0</v>
      </c>
      <c r="AJ148" s="1">
        <f>+IF($E148=AJ$22,VLOOKUP($C148,Input!$A$8:$AN$39,MATCH(AJ$21,Input!$A$6:$AN$6,0),FALSE)+$H148,0)*$D148</f>
        <v>0</v>
      </c>
      <c r="AK148" s="1">
        <f>+IF($E148=AK$22,VLOOKUP($C148,Input!$A$8:$AN$39,MATCH(AK$21,Input!$A$6:$AN$6,0),FALSE)+$H148,0)*$D148</f>
        <v>0</v>
      </c>
      <c r="AL148" s="1">
        <f>+IF($E148=AL$22,VLOOKUP($C148,Input!$A$8:$AN$39,MATCH(AL$21,Input!$A$6:$AN$6,0),FALSE)+$H148,0)*$D148</f>
        <v>0</v>
      </c>
      <c r="AM148" s="1">
        <f>+IF($E148=AM$22,VLOOKUP($C148,Input!$A$8:$AN$39,MATCH(AM$21,Input!$A$6:$AN$6,0),FALSE)+$H148,0)*$D148</f>
        <v>0</v>
      </c>
      <c r="AN148" s="1">
        <f>+IF($E148=AN$22,VLOOKUP($C148,Input!$A$8:$AN$39,MATCH(AN$21,Input!$A$6:$AN$6,0),FALSE)+$H148,0)*$D148</f>
        <v>0</v>
      </c>
      <c r="AO148" s="1">
        <f>+IF($E148=AO$22,VLOOKUP($C148,Input!$A$8:$AN$39,MATCH(AO$21,Input!$A$6:$AN$6,0),FALSE)+$H148,0)*$D148</f>
        <v>0</v>
      </c>
      <c r="AP148" s="1">
        <f>+IF($E148=AP$22,VLOOKUP($C148,Input!$A$8:$AN$39,MATCH(AP$21,Input!$A$6:$AN$6,0),FALSE)+$H148,0)*$D148</f>
        <v>0</v>
      </c>
      <c r="AQ148" s="1">
        <f>+IF($E148=AQ$22,VLOOKUP($C148,Input!$A$8:$AN$39,MATCH(AQ$21,Input!$A$6:$AN$6,0),FALSE)+$H148,0)*$D148</f>
        <v>0</v>
      </c>
      <c r="AR148" s="1">
        <f>+IF($E148=AR$22,VLOOKUP($C148,Input!$A$8:$AN$39,MATCH(AR$21,Input!$A$6:$AN$6,0),FALSE)+$H148,0)*$D148</f>
        <v>0</v>
      </c>
      <c r="AT148" t="str">
        <f>VLOOKUP($C148,Input!$A$8:$HV$39,MATCH(AT$21,Input!$A$6:$HV$6,0),FALSE)</f>
        <v>Parts and administrative cost</v>
      </c>
      <c r="AU148" s="1">
        <f>+IF($E148=AU$22,VLOOKUP($C148,Input!$A$8:$HV$39,MATCH(AU$21,Input!$A$6:$HV$6,0),FALSE),0)*$D148</f>
        <v>0</v>
      </c>
      <c r="AV148" s="1">
        <f>+IF($E148=AV$22,VLOOKUP($C148,Input!$A$8:$HV$39,MATCH(AV$21,Input!$A$6:$HV$6,0),FALSE),0)*$D148</f>
        <v>0</v>
      </c>
      <c r="AW148" s="1">
        <f>+IF($E148=AW$22,VLOOKUP($C148,Input!$A$8:$HV$39,MATCH(AW$21,Input!$A$6:$HV$6,0),FALSE),0)*$D148</f>
        <v>0</v>
      </c>
      <c r="AX148" s="1">
        <f>+IF($E148=AX$22,VLOOKUP($C148,Input!$A$8:$HV$39,MATCH(AX$21,Input!$A$6:$HV$6,0),FALSE),0)*$D148</f>
        <v>0</v>
      </c>
      <c r="AY148" s="1">
        <f>+IF($E148=AY$22,VLOOKUP($C148,Input!$A$8:$HV$39,MATCH(AY$21,Input!$A$6:$HV$6,0),FALSE),0)*$D148</f>
        <v>0</v>
      </c>
      <c r="AZ148" s="1">
        <f>+IF($E148=AZ$22,VLOOKUP($C148,Input!$A$8:$HV$39,MATCH(AZ$21,Input!$A$6:$HV$6,0),FALSE),0)*$D148</f>
        <v>0</v>
      </c>
      <c r="BA148" s="1">
        <f>+IF($E148=BA$22,VLOOKUP($C148,Input!$A$8:$HV$39,MATCH(BA$21,Input!$A$6:$HV$6,0),FALSE),0)*$D148</f>
        <v>0</v>
      </c>
      <c r="BB148" s="1">
        <f>+IF($E148=BB$22,VLOOKUP($C148,Input!$A$8:$HV$39,MATCH(BB$21,Input!$A$6:$HV$6,0),FALSE),0)*$D148</f>
        <v>0</v>
      </c>
      <c r="BC148" s="1">
        <f>+IF($E148=BC$22,VLOOKUP($C148,Input!$A$8:$HV$39,MATCH(BC$21,Input!$A$6:$HV$6,0),FALSE),0)*$D148</f>
        <v>0</v>
      </c>
      <c r="BD148" s="1">
        <f>+IF($E148=BD$22,VLOOKUP($C148,Input!$A$8:$HV$39,MATCH(BD$21,Input!$A$6:$HV$6,0),FALSE),0)*$D148</f>
        <v>0</v>
      </c>
      <c r="BE148" s="1">
        <f>+IF($E148=BE$22,VLOOKUP($C148,Input!$A$8:$HV$39,MATCH(BE$21,Input!$A$6:$HV$6,0),FALSE),0)*$D148</f>
        <v>0</v>
      </c>
      <c r="BF148" s="1">
        <f>+IF($E148=BF$22,VLOOKUP($C148,Input!$A$8:$HV$39,MATCH(BF$21,Input!$A$6:$HV$6,0),FALSE),0)*$D148</f>
        <v>0</v>
      </c>
      <c r="BG148" s="1">
        <f>+IF($E148=BG$22,VLOOKUP($C148,Input!$A$8:$HV$39,MATCH(BG$21,Input!$A$6:$HV$6,0),FALSE),0)*$D148</f>
        <v>0</v>
      </c>
      <c r="BH148" s="1">
        <f>+IF($E148=BH$22,VLOOKUP($C148,Input!$A$8:$HV$39,MATCH(BH$21,Input!$A$6:$HV$6,0),FALSE),0)*$D148</f>
        <v>0</v>
      </c>
      <c r="BI148" s="1">
        <f>+IF($E148=BI$22,VLOOKUP($C148,Input!$A$8:$HV$39,MATCH(BI$21,Input!$A$6:$HV$6,0),FALSE),0)*$D148</f>
        <v>0</v>
      </c>
      <c r="BJ148" s="1">
        <f>+IF($E148=BJ$22,VLOOKUP($C148,Input!$A$8:$HV$39,MATCH(BJ$21,Input!$A$6:$HV$6,0),FALSE),0)*$D148</f>
        <v>0</v>
      </c>
      <c r="BK148" s="1">
        <f>+IF($E148=BK$22,VLOOKUP($C148,Input!$A$8:$HV$39,MATCH(BK$21,Input!$A$6:$HV$6,0),FALSE),0)*$D148</f>
        <v>0</v>
      </c>
      <c r="BL148" s="1">
        <f>+IF($E148=BL$22,VLOOKUP($C148,Input!$A$8:$HV$39,MATCH(BL$21,Input!$A$6:$HV$6,0),FALSE),0)*$D148</f>
        <v>4876695.3440688215</v>
      </c>
      <c r="BM148" s="1">
        <f>+IF($E148=BM$22,VLOOKUP($C148,Input!$A$8:$HV$39,MATCH(BM$21,Input!$A$6:$HV$6,0),FALSE),0)*$D148</f>
        <v>0</v>
      </c>
      <c r="BN148" s="1">
        <f>+IF($E148=BN$22,VLOOKUP($C148,Input!$A$8:$HV$39,MATCH(BN$21,Input!$A$6:$HV$6,0),FALSE),0)*$D148</f>
        <v>0</v>
      </c>
      <c r="BO148" s="1">
        <f>+IF($E148=BO$22,VLOOKUP($C148,Input!$A$8:$HV$39,MATCH(BO$21,Input!$A$6:$HV$6,0),FALSE),0)*$D148</f>
        <v>0</v>
      </c>
      <c r="BP148" s="1">
        <f>+IF($E148=BP$22,VLOOKUP($C148,Input!$A$8:$HV$39,MATCH(BP$21,Input!$A$6:$HV$6,0),FALSE),0)*$D148</f>
        <v>0</v>
      </c>
      <c r="BQ148" s="1">
        <f>+IF($E148=BQ$22,VLOOKUP($C148,Input!$A$8:$HV$39,MATCH(BQ$21,Input!$A$6:$HV$6,0),FALSE),0)*$D148</f>
        <v>0</v>
      </c>
      <c r="BR148" s="1">
        <f>+IF($E148=BR$22,VLOOKUP($C148,Input!$A$8:$HV$39,MATCH(BR$21,Input!$A$6:$HV$6,0),FALSE),0)*$D148</f>
        <v>0</v>
      </c>
      <c r="BS148" s="1">
        <f>+IF($E148=BS$22,VLOOKUP($C148,Input!$A$8:$HV$39,MATCH(BS$21,Input!$A$6:$HV$6,0),FALSE),0)*$D148</f>
        <v>0</v>
      </c>
      <c r="BT148" s="1">
        <f>+IF($E148=BT$22,VLOOKUP($C148,Input!$A$8:$HV$39,MATCH(BT$21,Input!$A$6:$HV$6,0),FALSE),0)*$D148</f>
        <v>0</v>
      </c>
      <c r="BU148" s="1">
        <f>+IF($E148=BU$22,VLOOKUP($C148,Input!$A$8:$HV$39,MATCH(BU$21,Input!$A$6:$HV$6,0),FALSE),0)*$D148</f>
        <v>0</v>
      </c>
      <c r="BV148" s="1">
        <f>+IF($E148=BV$22,VLOOKUP($C148,Input!$A$8:$HV$39,MATCH(BV$21,Input!$A$6:$HV$6,0),FALSE),0)*$D148</f>
        <v>0</v>
      </c>
      <c r="BW148" s="1">
        <f>+IF($E148=BW$22,VLOOKUP($C148,Input!$A$8:$HV$39,MATCH(BW$21,Input!$A$6:$HV$6,0),FALSE),0)*$D148</f>
        <v>0</v>
      </c>
      <c r="BX148" s="1">
        <f>+IF($E148=BX$22,VLOOKUP($C148,Input!$A$8:$HV$39,MATCH(BX$21,Input!$A$6:$HV$6,0),FALSE),0)*$D148</f>
        <v>0</v>
      </c>
      <c r="BY148" s="1">
        <f>+IF($E148=BY$22,VLOOKUP($C148,Input!$A$8:$HV$39,MATCH(BY$21,Input!$A$6:$HV$6,0),FALSE),0)*$D148</f>
        <v>0</v>
      </c>
      <c r="BZ148" s="1">
        <f>+IF($E148=BZ$22,VLOOKUP($C148,Input!$A$8:$HV$39,MATCH(BZ$21,Input!$A$6:$HV$6,0),FALSE),0)*$D148</f>
        <v>0</v>
      </c>
      <c r="CA148" s="1">
        <f>+IF($E148=CA$22,VLOOKUP($C148,Input!$A$8:$HV$39,MATCH(CA$21,Input!$A$6:$HV$6,0),FALSE),0)*$D148</f>
        <v>0</v>
      </c>
      <c r="CB148" s="1">
        <f>+IF($E148=CB$22,VLOOKUP($C148,Input!$A$8:$HV$39,MATCH(CB$21,Input!$A$6:$HV$6,0),FALSE),0)*$D148</f>
        <v>0</v>
      </c>
      <c r="CC148" s="1">
        <f>+IF($E148=CC$22,VLOOKUP($C148,Input!$A$8:$HV$39,MATCH(CC$21,Input!$A$6:$HV$6,0),FALSE),0)*$D148</f>
        <v>0</v>
      </c>
      <c r="CE148" t="str">
        <f>VLOOKUP($C148,Input!$A$8:$HV$39,MATCH(CE$21,Input!$A$6:$HV$6,0),FALSE)</f>
        <v>Replace Battery @ 7 Yr</v>
      </c>
      <c r="CF148" s="1">
        <f>IF($E148+$I148+$D$7&lt;=CF$22,0,IF(CF$22-$D$7&gt;=$E148,IF(COUNTIF($KZ148:LP148,"&gt;0")&gt;0,VLOOKUP($C148,Input!$A$8:$HV$21,MATCH($CE$21+COUNTIF($KZ148:LP148,"&gt;0"),Input!$A$6:$HV$6,0),FALSE),0),0))*$D148</f>
        <v>0</v>
      </c>
      <c r="CG148" s="1">
        <f>IF($E148+$I148+$D$7&lt;=CG$22,0,IF(CG$22-$D$7&gt;=$E148,IF(COUNTIF($KZ148:LQ148,"&gt;0")&gt;0,VLOOKUP($C148,Input!$A$8:$HV$21,MATCH($CE$21+COUNTIF($KZ148:LQ148,"&gt;0"),Input!$A$6:$HV$6,0),FALSE),0),0))*$D148</f>
        <v>0</v>
      </c>
      <c r="CH148" s="1">
        <f>IF($E148+$I148+$D$7&lt;=CH$22,0,IF(CH$22-$D$7&gt;=$E148,IF(COUNTIF($KZ148:LR148,"&gt;0")&gt;0,VLOOKUP($C148,Input!$A$8:$HV$21,MATCH($CE$21+COUNTIF($KZ148:LR148,"&gt;0"),Input!$A$6:$HV$6,0),FALSE),0),0))*$D148</f>
        <v>0</v>
      </c>
      <c r="CI148" s="1">
        <f>IF($E148+$I148+$D$7&lt;=CI$22,0,IF(CI$22-$D$7&gt;=$E148,IF(COUNTIF($KZ148:LS148,"&gt;0")&gt;0,VLOOKUP($C148,Input!$A$8:$HV$21,MATCH($CE$21+COUNTIF($KZ148:LS148,"&gt;0"),Input!$A$6:$HV$6,0),FALSE),0),0))*$D148</f>
        <v>0</v>
      </c>
      <c r="CJ148" s="1">
        <f>IF($E148+$I148+$D$7&lt;=CJ$22,0,IF(CJ$22-$D$7&gt;=$E148,IF(COUNTIF($KZ148:LT148,"&gt;0")&gt;0,VLOOKUP($C148,Input!$A$8:$HV$21,MATCH($CE$21+COUNTIF($KZ148:LT148,"&gt;0"),Input!$A$6:$HV$6,0),FALSE),0),0))*$D148</f>
        <v>0</v>
      </c>
      <c r="CK148" s="1">
        <f>IF($E148+$I148+$D$7&lt;=CK$22,0,IF(CK$22-$D$7&gt;=$E148,IF(COUNTIF($KZ148:LU148,"&gt;0")&gt;0,VLOOKUP($C148,Input!$A$8:$HV$21,MATCH($CE$21+COUNTIF($KZ148:LU148,"&gt;0"),Input!$A$6:$HV$6,0),FALSE),0),0))*$D148</f>
        <v>0</v>
      </c>
      <c r="CL148" s="1">
        <f>IF($E148+$I148+$D$7&lt;=CL$22,0,IF(CL$22-$D$7&gt;=$E148,IF(COUNTIF($KZ148:LV148,"&gt;0")&gt;0,VLOOKUP($C148,Input!$A$8:$HV$21,MATCH($CE$21+COUNTIF($KZ148:LV148,"&gt;0"),Input!$A$6:$HV$6,0),FALSE),0),0))*$D148</f>
        <v>0</v>
      </c>
      <c r="CM148" s="1">
        <f>IF($E148+$I148+$D$7&lt;=CM$22,0,IF(CM$22-$D$7&gt;=$E148,IF(COUNTIF($KZ148:LW148,"&gt;0")&gt;0,VLOOKUP($C148,Input!$A$8:$HV$21,MATCH($CE$21+COUNTIF($KZ148:LW148,"&gt;0"),Input!$A$6:$HV$6,0),FALSE),0),0))*$D148</f>
        <v>0</v>
      </c>
      <c r="CN148" s="1">
        <f>IF($E148+$I148+$D$7&lt;=CN$22,0,IF(CN$22-$D$7&gt;=$E148,IF(COUNTIF($KZ148:LX148,"&gt;0")&gt;0,VLOOKUP($C148,Input!$A$8:$HV$21,MATCH($CE$21+COUNTIF($KZ148:LX148,"&gt;0"),Input!$A$6:$HV$6,0),FALSE),0),0))*$D148</f>
        <v>0</v>
      </c>
      <c r="CO148" s="1">
        <f>IF($E148+$I148+$D$7&lt;=CO$22,0,IF(CO$22-$D$7&gt;=$E148,IF(COUNTIF($KZ148:LY148,"&gt;0")&gt;0,VLOOKUP($C148,Input!$A$8:$HV$21,MATCH($CE$21+COUNTIF($KZ148:LY148,"&gt;0"),Input!$A$6:$HV$6,0),FALSE),0),0))*$D148</f>
        <v>0</v>
      </c>
      <c r="CP148" s="1">
        <f>IF($E148+$I148+$D$7&lt;=CP$22,0,IF(CP$22-$D$7&gt;=$E148,IF(COUNTIF($KZ148:LZ148,"&gt;0")&gt;0,VLOOKUP($C148,Input!$A$8:$HV$21,MATCH($CE$21+COUNTIF($KZ148:LZ148,"&gt;0"),Input!$A$6:$HV$6,0),FALSE),0),0))*$D148</f>
        <v>0</v>
      </c>
      <c r="CQ148" s="1">
        <f>IF($E148+$I148+$D$7&lt;=CQ$22,0,IF(CQ$22-$D$7&gt;=$E148,IF(COUNTIF($KZ148:MA148,"&gt;0")&gt;0,VLOOKUP($C148,Input!$A$8:$HV$21,MATCH($CE$21+COUNTIF($KZ148:MA148,"&gt;0"),Input!$A$6:$HV$6,0),FALSE),0),0))*$D148</f>
        <v>0</v>
      </c>
      <c r="CR148" s="1">
        <f>IF($E148+$I148+$D$7&lt;=CR$22,0,IF(CR$22-$D$7&gt;=$E148,IF(COUNTIF($KZ148:MB148,"&gt;0")&gt;0,VLOOKUP($C148,Input!$A$8:$HV$21,MATCH($CE$21+COUNTIF($KZ148:MB148,"&gt;0"),Input!$A$6:$HV$6,0),FALSE),0),0))*$D148</f>
        <v>0</v>
      </c>
      <c r="CS148" s="1">
        <f>IF($E148+$I148+$D$7&lt;=CS$22,0,IF(CS$22-$D$7&gt;=$E148,IF(COUNTIF($KZ148:MC148,"&gt;0")&gt;0,VLOOKUP($C148,Input!$A$8:$HV$21,MATCH($CE$21+COUNTIF($KZ148:MC148,"&gt;0"),Input!$A$6:$HV$6,0),FALSE),0),0))*$D148</f>
        <v>0</v>
      </c>
      <c r="CT148" s="1">
        <f>IF($E148+$I148+$D$7&lt;=CT$22,0,IF(CT$22-$D$7&gt;=$E148,IF(COUNTIF($KZ148:MD148,"&gt;0")&gt;0,VLOOKUP($C148,Input!$A$8:$HV$21,MATCH($CE$21+COUNTIF($KZ148:MD148,"&gt;0"),Input!$A$6:$HV$6,0),FALSE),0),0))*$D148</f>
        <v>0</v>
      </c>
      <c r="CU148" s="1">
        <f>IF($E148+$I148+$D$7&lt;=CU$22,0,IF(CU$22-$D$7&gt;=$E148,IF(COUNTIF($KZ148:ME148,"&gt;0")&gt;0,VLOOKUP($C148,Input!$A$8:$HV$21,MATCH($CE$21+COUNTIF($KZ148:ME148,"&gt;0"),Input!$A$6:$HV$6,0),FALSE),0),0))*$D148</f>
        <v>0</v>
      </c>
      <c r="CV148" s="1">
        <f>IF($E148+$I148+$D$7&lt;=CV$22,0,IF(CV$22-$D$7&gt;=$E148,IF(COUNTIF($KZ148:MF148,"&gt;0")&gt;0,VLOOKUP($C148,Input!$A$8:$HV$21,MATCH($CE$21+COUNTIF($KZ148:MF148,"&gt;0"),Input!$A$6:$HV$6,0),FALSE),0),0))*$D148</f>
        <v>0</v>
      </c>
      <c r="CW148" s="1">
        <f>IF($E148+$I148+$D$7&lt;=CW$22,0,IF(CW$22-$D$7&gt;=$E148,IF(COUNTIF($KZ148:MG148,"&gt;0")&gt;0,VLOOKUP($C148,Input!$A$8:$HV$21,MATCH($CE$21+COUNTIF($KZ148:MG148,"&gt;0"),Input!$A$6:$HV$6,0),FALSE),0),0))*$D148</f>
        <v>0</v>
      </c>
      <c r="CX148" s="1">
        <f>IF($E148+$I148+$D$7&lt;=CX$22,0,IF(CX$22-$D$7&gt;=$E148,IF(COUNTIF($KZ148:MH148,"&gt;0")&gt;0,VLOOKUP($C148,Input!$A$8:$HV$21,MATCH($CE$21+COUNTIF($KZ148:MH148,"&gt;0"),Input!$A$6:$HV$6,0),FALSE),0),0))*$D148</f>
        <v>0</v>
      </c>
      <c r="CY148" s="1">
        <f>IF($E148+$I148+$D$7&lt;=CY$22,0,IF(CY$22-$D$7&gt;=$E148,IF(COUNTIF($KZ148:MI148,"&gt;0")&gt;0,VLOOKUP($C148,Input!$A$8:$HV$21,MATCH($CE$21+COUNTIF($KZ148:MI148,"&gt;0"),Input!$A$6:$HV$6,0),FALSE),0),0))*$D148</f>
        <v>0</v>
      </c>
      <c r="CZ148" s="1">
        <f>IF($E148+$I148+$D$7&lt;=CZ$22,0,IF(CZ$22-$D$7&gt;=$E148,IF(COUNTIF($KZ148:MJ148,"&gt;0")&gt;0,VLOOKUP($C148,Input!$A$8:$HV$21,MATCH($CE$21+COUNTIF($KZ148:MJ148,"&gt;0"),Input!$A$6:$HV$6,0),FALSE),0),0))*$D148</f>
        <v>0</v>
      </c>
      <c r="DA148" s="1">
        <f>IF($E148+$I148+$D$7&lt;=DA$22,0,IF(DA$22-$D$7&gt;=$E148,IF(COUNTIF($KZ148:MK148,"&gt;0")&gt;0,VLOOKUP($C148,Input!$A$8:$HV$21,MATCH($CE$21+COUNTIF($KZ148:MK148,"&gt;0"),Input!$A$6:$HV$6,0),FALSE),0),0))*$D148</f>
        <v>0</v>
      </c>
      <c r="DB148" s="1">
        <f>IF($E148+$I148+$D$7&lt;=DB$22,0,IF(DB$22-$D$7&gt;=$E148,IF(COUNTIF($KZ148:ML148,"&gt;0")&gt;0,VLOOKUP($C148,Input!$A$8:$HV$21,MATCH($CE$21+COUNTIF($KZ148:ML148,"&gt;0"),Input!$A$6:$HV$6,0),FALSE),0),0))*$D148</f>
        <v>0</v>
      </c>
      <c r="DC148" s="1">
        <f>IF($E148+$I148+$D$7&lt;=DC$22,0,IF(DC$22-$D$7&gt;=$E148,IF(COUNTIF($KZ148:MM148,"&gt;0")&gt;0,VLOOKUP($C148,Input!$A$8:$HV$21,MATCH($CE$21+COUNTIF($KZ148:MM148,"&gt;0"),Input!$A$6:$HV$6,0),FALSE),0),0))*$D148</f>
        <v>29250000</v>
      </c>
      <c r="DD148" s="1">
        <f>IF($E148+$I148+$D$7&lt;=DD$22,0,IF(DD$22-$D$7&gt;=$E148,IF(COUNTIF($KZ148:MN148,"&gt;0")&gt;0,VLOOKUP($C148,Input!$A$8:$HV$21,MATCH($CE$21+COUNTIF($KZ148:MN148,"&gt;0"),Input!$A$6:$HV$6,0),FALSE),0),0))*$D148</f>
        <v>0</v>
      </c>
      <c r="DE148" s="1">
        <f>IF($E148+$I148+$D$7&lt;=DE$22,0,IF(DE$22-$D$7&gt;=$E148,IF(COUNTIF($KZ148:MO148,"&gt;0")&gt;0,VLOOKUP($C148,Input!$A$8:$HV$21,MATCH($CE$21+COUNTIF($KZ148:MO148,"&gt;0"),Input!$A$6:$HV$6,0),FALSE),0),0))*$D148</f>
        <v>0</v>
      </c>
      <c r="DF148" s="1">
        <f>IF($E148+$I148+$D$7&lt;=DF$22,0,IF(DF$22-$D$7&gt;=$E148,IF(COUNTIF($KZ148:MP148,"&gt;0")&gt;0,VLOOKUP($C148,Input!$A$8:$HV$21,MATCH($CE$21+COUNTIF($KZ148:MP148,"&gt;0"),Input!$A$6:$HV$6,0),FALSE),0),0))*$D148</f>
        <v>0</v>
      </c>
      <c r="DG148" s="1">
        <f>IF($E148+$I148+$D$7&lt;=DG$22,0,IF(DG$22-$D$7&gt;=$E148,IF(COUNTIF($KZ148:MQ148,"&gt;0")&gt;0,VLOOKUP($C148,Input!$A$8:$HV$21,MATCH($CE$21+COUNTIF($KZ148:MQ148,"&gt;0"),Input!$A$6:$HV$6,0),FALSE),0),0))*$D148</f>
        <v>0</v>
      </c>
      <c r="DH148" s="1">
        <f>IF($E148+$I148+$D$7&lt;=DH$22,0,IF(DH$22-$D$7&gt;=$E148,IF(COUNTIF($KZ148:MR148,"&gt;0")&gt;0,VLOOKUP($C148,Input!$A$8:$HV$21,MATCH($CE$21+COUNTIF($KZ148:MR148,"&gt;0"),Input!$A$6:$HV$6,0),FALSE),0),0))*$D148</f>
        <v>0</v>
      </c>
      <c r="DI148" s="1">
        <f>IF($E148+$I148+$D$7&lt;=DI$22,0,IF(DI$22-$D$7&gt;=$E148,IF(COUNTIF($KZ148:MS148,"&gt;0")&gt;0,VLOOKUP($C148,Input!$A$8:$HV$21,MATCH($CE$21+COUNTIF($KZ148:MS148,"&gt;0"),Input!$A$6:$HV$6,0),FALSE),0),0))*$D148</f>
        <v>0</v>
      </c>
      <c r="DJ148" s="1">
        <f>IF($E148+$I148+$D$7&lt;=DJ$22,0,IF(DJ$22-$D$7&gt;=$E148,IF(COUNTIF($KZ148:MT148,"&gt;0")&gt;0,VLOOKUP($C148,Input!$A$8:$HV$21,MATCH($CE$21+COUNTIF($KZ148:MT148,"&gt;0"),Input!$A$6:$HV$6,0),FALSE),0),0))*$D148</f>
        <v>0</v>
      </c>
      <c r="DK148" s="1">
        <f>IF($E148+$I148+$D$7&lt;=DK$22,0,IF(DK$22-$D$7&gt;=$E148,IF(COUNTIF($KZ148:MU148,"&gt;0")&gt;0,VLOOKUP($C148,Input!$A$8:$HV$21,MATCH($CE$21+COUNTIF($KZ148:MU148,"&gt;0"),Input!$A$6:$HV$6,0),FALSE),0),0))*$D148</f>
        <v>0</v>
      </c>
      <c r="DL148" s="1">
        <f>IF($E148+$I148+$D$7&lt;=DL$22,0,IF(DL$22-$D$7&gt;=$E148,IF(COUNTIF($KZ148:MV148,"&gt;0")&gt;0,VLOOKUP($C148,Input!$A$8:$HV$21,MATCH($CE$21+COUNTIF($KZ148:MV148,"&gt;0"),Input!$A$6:$HV$6,0),FALSE),0),0))*$D148</f>
        <v>0</v>
      </c>
      <c r="DM148" s="1">
        <f>IF($E148+$I148+$D$7&lt;=DM$22,0,IF(DM$22-$D$7&gt;=$E148,IF(COUNTIF($KZ148:MW148,"&gt;0")&gt;0,VLOOKUP($C148,Input!$A$8:$HV$21,MATCH($CE$21+COUNTIF($KZ148:MW148,"&gt;0"),Input!$A$6:$HV$6,0),FALSE),0),0))*$D148</f>
        <v>0</v>
      </c>
      <c r="DN148" s="1">
        <f>IF($E148+$I148+$D$7&lt;=DN$22,0,IF(DN$22-$D$7&gt;=$E148,IF(COUNTIF($KZ148:MX148,"&gt;0")&gt;0,VLOOKUP($C148,Input!$A$8:$HV$21,MATCH($CE$21+COUNTIF($KZ148:MX148,"&gt;0"),Input!$A$6:$HV$6,0),FALSE),0),0))*$D148</f>
        <v>0</v>
      </c>
      <c r="DP148" t="str">
        <f>+VLOOKUP($C148,Input!$A$8:$GZ$39,MATCH(DP$21,Input!$A$6:$GZ$6,0),FALSE)</f>
        <v>Bus Maintenance at 0.6/mile</v>
      </c>
      <c r="DQ148" s="1">
        <f>IF($E148+$I148+$D$7&lt;=DQ$22,0,IF(DQ$22-$D$7&gt;=$E148,IF(COUNTIF($KZ148:LP148,"&gt;0")&gt;0,VLOOKUP($C148,Input!$A$8:$HV$21,MATCH($DP$21+COUNTIF($KZ148:LP148,"&gt;0"),Input!$A$6:$HV$6,0),FALSE),0),0))*$D148*$F148</f>
        <v>0</v>
      </c>
      <c r="DR148" s="1">
        <f>IF($E148+$I148+$D$7&lt;=DR$22,0,IF(DR$22-$D$7&gt;=$E148,IF(COUNTIF($KZ148:LQ148,"&gt;0")&gt;0,VLOOKUP($C148,Input!$A$8:$HV$21,MATCH($DP$21+COUNTIF($KZ148:LQ148,"&gt;0"),Input!$A$6:$HV$6,0),FALSE),0),0))*$D148*$F148</f>
        <v>0</v>
      </c>
      <c r="DS148" s="1">
        <f>IF($E148+$I148+$D$7&lt;=DS$22,0,IF(DS$22-$D$7&gt;=$E148,IF(COUNTIF($KZ148:LR148,"&gt;0")&gt;0,VLOOKUP($C148,Input!$A$8:$HV$21,MATCH($DP$21+COUNTIF($KZ148:LR148,"&gt;0"),Input!$A$6:$HV$6,0),FALSE),0),0))*$D148*$F148</f>
        <v>0</v>
      </c>
      <c r="DT148" s="1">
        <f>IF($E148+$I148+$D$7&lt;=DT$22,0,IF(DT$22-$D$7&gt;=$E148,IF(COUNTIF($KZ148:LS148,"&gt;0")&gt;0,VLOOKUP($C148,Input!$A$8:$HV$21,MATCH($DP$21+COUNTIF($KZ148:LS148,"&gt;0"),Input!$A$6:$HV$6,0),FALSE),0),0))*$D148*$F148</f>
        <v>0</v>
      </c>
      <c r="DU148" s="1">
        <f>IF($E148+$I148+$D$7&lt;=DU$22,0,IF(DU$22-$D$7&gt;=$E148,IF(COUNTIF($KZ148:LT148,"&gt;0")&gt;0,VLOOKUP($C148,Input!$A$8:$HV$21,MATCH($DP$21+COUNTIF($KZ148:LT148,"&gt;0"),Input!$A$6:$HV$6,0),FALSE),0),0))*$D148*$F148</f>
        <v>0</v>
      </c>
      <c r="DV148" s="1">
        <f>IF($E148+$I148+$D$7&lt;=DV$22,0,IF(DV$22-$D$7&gt;=$E148,IF(COUNTIF($KZ148:LU148,"&gt;0")&gt;0,VLOOKUP($C148,Input!$A$8:$HV$21,MATCH($DP$21+COUNTIF($KZ148:LU148,"&gt;0"),Input!$A$6:$HV$6,0),FALSE),0),0))*$D148*$F148</f>
        <v>0</v>
      </c>
      <c r="DW148" s="1">
        <f>IF($E148+$I148+$D$7&lt;=DW$22,0,IF(DW$22-$D$7&gt;=$E148,IF(COUNTIF($KZ148:LV148,"&gt;0")&gt;0,VLOOKUP($C148,Input!$A$8:$HV$21,MATCH($DP$21+COUNTIF($KZ148:LV148,"&gt;0"),Input!$A$6:$HV$6,0),FALSE),0),0))*$D148*$F148</f>
        <v>0</v>
      </c>
      <c r="DX148" s="1">
        <f>IF($E148+$I148+$D$7&lt;=DX$22,0,IF(DX$22-$D$7&gt;=$E148,IF(COUNTIF($KZ148:LW148,"&gt;0")&gt;0,VLOOKUP($C148,Input!$A$8:$HV$21,MATCH($DP$21+COUNTIF($KZ148:LW148,"&gt;0"),Input!$A$6:$HV$6,0),FALSE),0),0))*$D148*$F148</f>
        <v>0</v>
      </c>
      <c r="DY148" s="1">
        <f>IF($E148+$I148+$D$7&lt;=DY$22,0,IF(DY$22-$D$7&gt;=$E148,IF(COUNTIF($KZ148:LX148,"&gt;0")&gt;0,VLOOKUP($C148,Input!$A$8:$HV$21,MATCH($DP$21+COUNTIF($KZ148:LX148,"&gt;0"),Input!$A$6:$HV$6,0),FALSE),0),0))*$D148*$F148</f>
        <v>0</v>
      </c>
      <c r="DZ148" s="1">
        <f>IF($E148+$I148+$D$7&lt;=DZ$22,0,IF(DZ$22-$D$7&gt;=$E148,IF(COUNTIF($KZ148:LY148,"&gt;0")&gt;0,VLOOKUP($C148,Input!$A$8:$HV$21,MATCH($DP$21+COUNTIF($KZ148:LY148,"&gt;0"),Input!$A$6:$HV$6,0),FALSE),0),0))*$D148*$F148</f>
        <v>0</v>
      </c>
      <c r="EA148" s="1">
        <f>IF($E148+$I148+$D$7&lt;=EA$22,0,IF(EA$22-$D$7&gt;=$E148,IF(COUNTIF($KZ148:LZ148,"&gt;0")&gt;0,VLOOKUP($C148,Input!$A$8:$HV$21,MATCH($DP$21+COUNTIF($KZ148:LZ148,"&gt;0"),Input!$A$6:$HV$6,0),FALSE),0),0))*$D148*$F148</f>
        <v>0</v>
      </c>
      <c r="EB148" s="1">
        <f>IF($E148+$I148+$D$7&lt;=EB$22,0,IF(EB$22-$D$7&gt;=$E148,IF(COUNTIF($KZ148:MA148,"&gt;0")&gt;0,VLOOKUP($C148,Input!$A$8:$HV$21,MATCH($DP$21+COUNTIF($KZ148:MA148,"&gt;0"),Input!$A$6:$HV$6,0),FALSE),0),0))*$D148*$F148</f>
        <v>0</v>
      </c>
      <c r="EC148" s="1">
        <f>IF($E148+$I148+$D$7&lt;=EC$22,0,IF(EC$22-$D$7&gt;=$E148,IF(COUNTIF($KZ148:MB148,"&gt;0")&gt;0,VLOOKUP($C148,Input!$A$8:$HV$21,MATCH($DP$21+COUNTIF($KZ148:MB148,"&gt;0"),Input!$A$6:$HV$6,0),FALSE),0),0))*$D148*$F148</f>
        <v>0</v>
      </c>
      <c r="ED148" s="1">
        <f>IF($E148+$I148+$D$7&lt;=ED$22,0,IF(ED$22-$D$7&gt;=$E148,IF(COUNTIF($KZ148:MC148,"&gt;0")&gt;0,VLOOKUP($C148,Input!$A$8:$HV$21,MATCH($DP$21+COUNTIF($KZ148:MC148,"&gt;0"),Input!$A$6:$HV$6,0),FALSE),0),0))*$D148*$F148</f>
        <v>0</v>
      </c>
      <c r="EE148" s="1">
        <f>IF($E148+$I148+$D$7&lt;=EE$22,0,IF(EE$22-$D$7&gt;=$E148,IF(COUNTIF($KZ148:MD148,"&gt;0")&gt;0,VLOOKUP($C148,Input!$A$8:$HV$21,MATCH($DP$21+COUNTIF($KZ148:MD148,"&gt;0"),Input!$A$6:$HV$6,0),FALSE),0),0))*$D148*$F148</f>
        <v>0</v>
      </c>
      <c r="EF148" s="1">
        <f>IF($E148+$I148+$D$7&lt;=EF$22,0,IF(EF$22-$D$7&gt;=$E148,IF(COUNTIF($KZ148:ME148,"&gt;0")&gt;0,VLOOKUP($C148,Input!$A$8:$HV$21,MATCH($DP$21+COUNTIF($KZ148:ME148,"&gt;0"),Input!$A$6:$HV$6,0),FALSE),0),0))*$D148*$F148</f>
        <v>0</v>
      </c>
      <c r="EG148" s="1">
        <f>IF($E148+$I148+$D$7&lt;=EG$22,0,IF(EG$22-$D$7&gt;=$E148,IF(COUNTIF($KZ148:MF148,"&gt;0")&gt;0,VLOOKUP($C148,Input!$A$8:$HV$21,MATCH($DP$21+COUNTIF($KZ148:MF148,"&gt;0"),Input!$A$6:$HV$6,0),FALSE),0),0))*$D148*$F148</f>
        <v>0</v>
      </c>
      <c r="EH148" s="1">
        <f>IF($E148+$I148+$D$7&lt;=EH$22,0,IF(EH$22-$D$7&gt;=$E148,IF(COUNTIF($KZ148:MG148,"&gt;0")&gt;0,VLOOKUP($C148,Input!$A$8:$HV$21,MATCH($DP$21+COUNTIF($KZ148:MG148,"&gt;0"),Input!$A$6:$HV$6,0),FALSE),0),0))*$D148*$F148</f>
        <v>5616000</v>
      </c>
      <c r="EI148" s="1">
        <f>IF($E148+$I148+$D$7&lt;=EI$22,0,IF(EI$22-$D$7&gt;=$E148,IF(COUNTIF($KZ148:MH148,"&gt;0")&gt;0,VLOOKUP($C148,Input!$A$8:$HV$21,MATCH($DP$21+COUNTIF($KZ148:MH148,"&gt;0"),Input!$A$6:$HV$6,0),FALSE),0),0))*$D148*$F148</f>
        <v>5616000</v>
      </c>
      <c r="EJ148" s="1">
        <f>IF($E148+$I148+$D$7&lt;=EJ$22,0,IF(EJ$22-$D$7&gt;=$E148,IF(COUNTIF($KZ148:MI148,"&gt;0")&gt;0,VLOOKUP($C148,Input!$A$8:$HV$21,MATCH($DP$21+COUNTIF($KZ148:MI148,"&gt;0"),Input!$A$6:$HV$6,0),FALSE),0),0))*$D148*$F148</f>
        <v>5616000</v>
      </c>
      <c r="EK148" s="1">
        <f>IF($E148+$I148+$D$7&lt;=EK$22,0,IF(EK$22-$D$7&gt;=$E148,IF(COUNTIF($KZ148:MJ148,"&gt;0")&gt;0,VLOOKUP($C148,Input!$A$8:$HV$21,MATCH($DP$21+COUNTIF($KZ148:MJ148,"&gt;0"),Input!$A$6:$HV$6,0),FALSE),0),0))*$D148*$F148</f>
        <v>5616000</v>
      </c>
      <c r="EL148" s="1">
        <f>IF($E148+$I148+$D$7&lt;=EL$22,0,IF(EL$22-$D$7&gt;=$E148,IF(COUNTIF($KZ148:MK148,"&gt;0")&gt;0,VLOOKUP($C148,Input!$A$8:$HV$21,MATCH($DP$21+COUNTIF($KZ148:MK148,"&gt;0"),Input!$A$6:$HV$6,0),FALSE),0),0))*$D148*$F148</f>
        <v>5616000</v>
      </c>
      <c r="EM148" s="1">
        <f>IF($E148+$I148+$D$7&lt;=EM$22,0,IF(EM$22-$D$7&gt;=$E148,IF(COUNTIF($KZ148:ML148,"&gt;0")&gt;0,VLOOKUP($C148,Input!$A$8:$HV$21,MATCH($DP$21+COUNTIF($KZ148:ML148,"&gt;0"),Input!$A$6:$HV$6,0),FALSE),0),0))*$D148*$F148</f>
        <v>5616000</v>
      </c>
      <c r="EN148" s="1">
        <f>IF($E148+$I148+$D$7&lt;=EN$22,0,IF(EN$22-$D$7&gt;=$E148,IF(COUNTIF($KZ148:MM148,"&gt;0")&gt;0,VLOOKUP($C148,Input!$A$8:$HV$21,MATCH($DP$21+COUNTIF($KZ148:MM148,"&gt;0"),Input!$A$6:$HV$6,0),FALSE),0),0))*$D148*$F148</f>
        <v>5616000</v>
      </c>
      <c r="EO148" s="1">
        <f>IF($E148+$I148+$D$7&lt;=EO$22,0,IF(EO$22-$D$7&gt;=$E148,IF(COUNTIF($KZ148:MN148,"&gt;0")&gt;0,VLOOKUP($C148,Input!$A$8:$HV$21,MATCH($DP$21+COUNTIF($KZ148:MN148,"&gt;0"),Input!$A$6:$HV$6,0),FALSE),0),0))*$D148*$F148</f>
        <v>5616000</v>
      </c>
      <c r="EP148" s="1">
        <f>IF($E148+$I148+$D$7&lt;=EP$22,0,IF(EP$22-$D$7&gt;=$E148,IF(COUNTIF($KZ148:MO148,"&gt;0")&gt;0,VLOOKUP($C148,Input!$A$8:$HV$21,MATCH($DP$21+COUNTIF($KZ148:MO148,"&gt;0"),Input!$A$6:$HV$6,0),FALSE),0),0))*$D148*$F148</f>
        <v>5616000</v>
      </c>
      <c r="EQ148" s="1">
        <f>IF($E148+$I148+$D$7&lt;=EQ$22,0,IF(EQ$22-$D$7&gt;=$E148,IF(COUNTIF($KZ148:MP148,"&gt;0")&gt;0,VLOOKUP($C148,Input!$A$8:$HV$21,MATCH($DP$21+COUNTIF($KZ148:MP148,"&gt;0"),Input!$A$6:$HV$6,0),FALSE),0),0))*$D148*$F148</f>
        <v>5616000</v>
      </c>
      <c r="ER148" s="1">
        <f>IF($E148+$I148+$D$7&lt;=ER$22,0,IF(ER$22-$D$7&gt;=$E148,IF(COUNTIF($KZ148:MQ148,"&gt;0")&gt;0,VLOOKUP($C148,Input!$A$8:$HV$21,MATCH($DP$21+COUNTIF($KZ148:MQ148,"&gt;0"),Input!$A$6:$HV$6,0),FALSE),0),0))*$D148*$F148</f>
        <v>5616000</v>
      </c>
      <c r="ES148" s="1">
        <f>IF($E148+$I148+$D$7&lt;=ES$22,0,IF(ES$22-$D$7&gt;=$E148,IF(COUNTIF($KZ148:MR148,"&gt;0")&gt;0,VLOOKUP($C148,Input!$A$8:$HV$21,MATCH($DP$21+COUNTIF($KZ148:MR148,"&gt;0"),Input!$A$6:$HV$6,0),FALSE),0),0))*$D148*$F148</f>
        <v>5616000</v>
      </c>
      <c r="ET148" s="1">
        <f>IF($E148+$I148+$D$7&lt;=ET$22,0,IF(ET$22-$D$7&gt;=$E148,IF(COUNTIF($KZ148:MS148,"&gt;0")&gt;0,VLOOKUP($C148,Input!$A$8:$HV$21,MATCH($DP$21+COUNTIF($KZ148:MS148,"&gt;0"),Input!$A$6:$HV$6,0),FALSE),0),0))*$D148*$F148</f>
        <v>5616000</v>
      </c>
      <c r="EU148" s="1">
        <f>IF($E148+$I148+$D$7&lt;=EU$22,0,IF(EU$22-$D$7&gt;=$E148,IF(COUNTIF($KZ148:MT148,"&gt;0")&gt;0,VLOOKUP($C148,Input!$A$8:$HV$21,MATCH($DP$21+COUNTIF($KZ148:MT148,"&gt;0"),Input!$A$6:$HV$6,0),FALSE),0),0))*$D148*$F148</f>
        <v>5616000</v>
      </c>
      <c r="EV148" s="1">
        <f>IF($E148+$I148+$D$7&lt;=EV$22,0,IF(EV$22-$D$7&gt;=$E148,IF(COUNTIF($KZ148:MU148,"&gt;0")&gt;0,VLOOKUP($C148,Input!$A$8:$HV$21,MATCH($DP$21+COUNTIF($KZ148:MU148,"&gt;0"),Input!$A$6:$HV$6,0),FALSE),0),0))*$D148*$F148</f>
        <v>0</v>
      </c>
      <c r="EW148" s="1">
        <f>IF($E148+$I148+$D$7&lt;=EW$22,0,IF(EW$22-$D$7&gt;=$E148,IF(COUNTIF($KZ148:MV148,"&gt;0")&gt;0,VLOOKUP($C148,Input!$A$8:$HV$21,MATCH($DP$21+COUNTIF($KZ148:MV148,"&gt;0"),Input!$A$6:$HV$6,0),FALSE),0),0))*$D148*$F148</f>
        <v>0</v>
      </c>
      <c r="EX148" s="1">
        <f>IF($E148+$I148+$D$7&lt;=EX$22,0,IF(EX$22-$D$7&gt;=$E148,IF(COUNTIF($KZ148:MW148,"&gt;0")&gt;0,VLOOKUP($C148,Input!$A$8:$HV$21,MATCH($DP$21+COUNTIF($KZ148:MW148,"&gt;0"),Input!$A$6:$HV$6,0),FALSE),0),0))*$D148*$F148</f>
        <v>0</v>
      </c>
      <c r="EY148" s="1">
        <f>IF($E148+$I148+$D$7&lt;=EY$22,0,IF(EY$22-$D$7&gt;=$E148,IF(COUNTIF($KZ148:MX148,"&gt;0")&gt;0,VLOOKUP($C148,Input!$A$8:$HV$21,MATCH($DP$21+COUNTIF($KZ148:MX148,"&gt;0"),Input!$A$6:$HV$6,0),FALSE),0),0))*$D148*$F148</f>
        <v>0</v>
      </c>
      <c r="EZ148" s="1"/>
      <c r="FA148" t="str">
        <f>VLOOKUP($C148,Input!$A$8:$GZ$39,MATCH(FA$21,Input!$A$6:$GZ$6,0),FALSE)</f>
        <v>Charger installation; electrical upgrade</v>
      </c>
      <c r="FB148">
        <f>IF((VLOOKUP($C148,Input!$A$8:$GZ$39,MATCH(FB$21,Input!$A$6:$GZ$6,0),FALSE))="Y",$D148/VLOOKUP($C148,Input!$A$8:$GZ$39,MATCH(FC$21,Input!$A$6:$GZ$6,0),FALSE),0)</f>
        <v>0</v>
      </c>
      <c r="FC148">
        <f>IF((VLOOKUP($C148,Input!$A$8:$GZ$39,MATCH(FB$21,Input!$A$6:$GZ$6,0),FALSE))="Y",0,IF((VLOOKUP($C148,Input!$A$8:$GZ$39,MATCH(FC$21,Input!$A$6:$GZ$6,0),FALSE))&gt;0,$D148/VLOOKUP($C148,Input!$A$8:$GZ$39,MATCH(FC$21,Input!$A$6:$GZ$6,0),FALSE),0))</f>
        <v>234</v>
      </c>
      <c r="FD148" s="1">
        <f>+IF($E148=FD$22,VLOOKUP($C148,Input!$A$8:$GZ$39,MATCH(FD$21,Input!$A$6:$GZ$6,0),FALSE),0)*IF(FD$110&gt;=MAX(FC$110:$FD$110),MIN((FD$110-MAX(FC$110:$FD$110)),(FD$110-FC$110)),0)+IF($E148=FD$22,VLOOKUP($C148,Input!$A$8:$GZ$39,MATCH(FD$21,Input!$A$6:$GZ$6,0),FALSE),0)*IF(FD$109&gt;=MAX(FC$109:$FD$109),MIN((FD$109-MAX(FC$109:$FD$109)),(FD$109-FC$109)),0)</f>
        <v>0</v>
      </c>
      <c r="FE148" s="1">
        <f>+IF($E148=FE$22,VLOOKUP($C148,Input!$A$8:$GZ$39,MATCH(FE$21,Input!$A$6:$GZ$6,0),FALSE),0)*IF(FE$110&gt;=MAX(FD$110:$FD$110),MIN((FE$110-MAX(FD$110:$FD$110)),(FE$110-FD$110)),0)+IF($E148=FE$22,VLOOKUP($C148,Input!$A$8:$GZ$39,MATCH(FE$21,Input!$A$6:$GZ$6,0),FALSE),0)*IF(FE$109&gt;=MAX(FD$109:$FD$109),MIN((FE$109-MAX(FD$109:$FD$109)),(FE$109-FD$109)),0)</f>
        <v>0</v>
      </c>
      <c r="FF148" s="1">
        <f>+IF($E148=FF$22,VLOOKUP($C148,Input!$A$8:$GZ$39,MATCH(FF$21,Input!$A$6:$GZ$6,0),FALSE),0)*IF(FF$110&gt;=MAX($FD$110:FE$110),MIN((FF$110-MAX($FD$110:FE$110)),(FF$110-FE$110)),0)+IF($E148=FF$22,VLOOKUP($C148,Input!$A$8:$GZ$39,MATCH(FF$21,Input!$A$6:$GZ$6,0),FALSE),0)*IF(FF$109&gt;=MAX($FD$109:FE$109),MIN((FF$109-MAX($FD$109:FE$109)),(FF$109-FE$109)),0)</f>
        <v>0</v>
      </c>
      <c r="FG148" s="1">
        <f>+IF($E148=FG$22,VLOOKUP($C148,Input!$A$8:$GZ$39,MATCH(FG$21,Input!$A$6:$GZ$6,0),FALSE),0)*IF(FG$110&gt;=MAX($FD$110:FF$110),MIN((FG$110-MAX($FD$110:FF$110)),(FG$110-FF$110)),0)+IF($E148=FG$22,VLOOKUP($C148,Input!$A$8:$GZ$39,MATCH(FG$21,Input!$A$6:$GZ$6,0),FALSE),0)*IF(FG$109&gt;=MAX($FD$109:FF$109),MIN((FG$109-MAX($FD$109:FF$109)),(FG$109-FF$109)),0)</f>
        <v>0</v>
      </c>
      <c r="FH148" s="1">
        <f>+IF($E148=FH$22,VLOOKUP($C148,Input!$A$8:$GZ$39,MATCH(FH$21,Input!$A$6:$GZ$6,0),FALSE),0)*IF(FH$110&gt;=MAX($FD$110:FG$110),MIN((FH$110-MAX($FD$110:FG$110)),(FH$110-FG$110)),0)+IF($E148=FH$22,VLOOKUP($C148,Input!$A$8:$GZ$39,MATCH(FH$21,Input!$A$6:$GZ$6,0),FALSE),0)*IF(FH$109&gt;=MAX($FD$109:FG$109),MIN((FH$109-MAX($FD$109:FG$109)),(FH$109-FG$109)),0)</f>
        <v>0</v>
      </c>
      <c r="FI148" s="1">
        <f>+IF($E148=FI$22,VLOOKUP($C148,Input!$A$8:$GZ$39,MATCH(FI$21,Input!$A$6:$GZ$6,0),FALSE),0)*IF(FI$110&gt;=MAX($FD$110:FH$110),MIN((FI$110-MAX($FD$110:FH$110)),(FI$110-FH$110)),0)+IF($E148=FI$22,VLOOKUP($C148,Input!$A$8:$GZ$39,MATCH(FI$21,Input!$A$6:$GZ$6,0),FALSE),0)*IF(FI$109&gt;=MAX($FD$109:FH$109),MIN((FI$109-MAX($FD$109:FH$109)),(FI$109-FH$109)),0)</f>
        <v>0</v>
      </c>
      <c r="FJ148" s="1">
        <f>+IF($E148=FJ$22,VLOOKUP($C148,Input!$A$8:$GZ$39,MATCH(FJ$21,Input!$A$6:$GZ$6,0),FALSE),0)*IF(FJ$110&gt;=MAX($FD$110:FI$110),MIN((FJ$110-MAX($FD$110:FI$110)),(FJ$110-FI$110)),0)+IF($E148=FJ$22,VLOOKUP($C148,Input!$A$8:$GZ$39,MATCH(FJ$21,Input!$A$6:$GZ$6,0),FALSE),0)*IF(FJ$109&gt;=MAX($FD$109:FI$109),MIN((FJ$109-MAX($FD$109:FI$109)),(FJ$109-FI$109)),0)</f>
        <v>0</v>
      </c>
      <c r="FK148" s="1">
        <f>+IF($E148=FK$22,VLOOKUP($C148,Input!$A$8:$GZ$39,MATCH(FK$21,Input!$A$6:$GZ$6,0),FALSE),0)*IF(FK$110&gt;=MAX($FD$110:FJ$110),MIN((FK$110-MAX($FD$110:FJ$110)),(FK$110-FJ$110)),0)+IF($E148=FK$22,VLOOKUP($C148,Input!$A$8:$GZ$39,MATCH(FK$21,Input!$A$6:$GZ$6,0),FALSE),0)*IF(FK$109&gt;=MAX($FD$109:FJ$109),MIN((FK$109-MAX($FD$109:FJ$109)),(FK$109-FJ$109)),0)</f>
        <v>0</v>
      </c>
      <c r="FL148" s="1">
        <f>+IF($E148=FL$22,VLOOKUP($C148,Input!$A$8:$GZ$39,MATCH(FL$21,Input!$A$6:$GZ$6,0),FALSE),0)*IF(FL$110&gt;=MAX($FD$110:FK$110),MIN((FL$110-MAX($FD$110:FK$110)),(FL$110-FK$110)),0)+IF($E148=FL$22,VLOOKUP($C148,Input!$A$8:$GZ$39,MATCH(FL$21,Input!$A$6:$GZ$6,0),FALSE),0)*IF(FL$109&gt;=MAX($FD$109:FK$109),MIN((FL$109-MAX($FD$109:FK$109)),(FL$109-FK$109)),0)</f>
        <v>0</v>
      </c>
      <c r="FM148" s="1">
        <f>+IF($E148=FM$22,VLOOKUP($C148,Input!$A$8:$GZ$39,MATCH(FM$21,Input!$A$6:$GZ$6,0),FALSE),0)*IF(FM$110&gt;=MAX($FD$110:FL$110),MIN((FM$110-MAX($FD$110:FL$110)),(FM$110-FL$110)),0)+IF($E148=FM$22,VLOOKUP($C148,Input!$A$8:$GZ$39,MATCH(FM$21,Input!$A$6:$GZ$6,0),FALSE),0)*IF(FM$109&gt;=MAX($FD$109:FL$109),MIN((FM$109-MAX($FD$109:FL$109)),(FM$109-FL$109)),0)</f>
        <v>0</v>
      </c>
      <c r="FN148" s="1">
        <f>+IF($E148=FN$22,VLOOKUP($C148,Input!$A$8:$GZ$39,MATCH(FN$21,Input!$A$6:$GZ$6,0),FALSE),0)*IF(FN$110&gt;=MAX($FD$110:FM$110),MIN((FN$110-MAX($FD$110:FM$110)),(FN$110-FM$110)),0)+IF($E148=FN$22,VLOOKUP($C148,Input!$A$8:$GZ$39,MATCH(FN$21,Input!$A$6:$GZ$6,0),FALSE),0)*IF(FN$109&gt;=MAX($FD$109:FM$109),MIN((FN$109-MAX($FD$109:FM$109)),(FN$109-FM$109)),0)</f>
        <v>0</v>
      </c>
      <c r="FO148" s="1">
        <f>+IF($E148=FO$22,VLOOKUP($C148,Input!$A$8:$GZ$39,MATCH(FO$21,Input!$A$6:$GZ$6,0),FALSE),0)*IF(FO$110&gt;=MAX($FD$110:FN$110),MIN((FO$110-MAX($FD$110:FN$110)),(FO$110-FN$110)),0)+IF($E148=FO$22,VLOOKUP($C148,Input!$A$8:$GZ$39,MATCH(FO$21,Input!$A$6:$GZ$6,0),FALSE),0)*IF(FO$109&gt;=MAX($FD$109:FN$109),MIN((FO$109-MAX($FD$109:FN$109)),(FO$109-FN$109)),0)</f>
        <v>0</v>
      </c>
      <c r="FP148" s="1">
        <f>+IF($E148=FP$22,VLOOKUP($C148,Input!$A$8:$GZ$39,MATCH(FP$21,Input!$A$6:$GZ$6,0),FALSE),0)*IF(FP$110&gt;=MAX($FD$110:FO$110),MIN((FP$110-MAX($FD$110:FO$110)),(FP$110-FO$110)),0)+IF($E148=FP$22,VLOOKUP($C148,Input!$A$8:$GZ$39,MATCH(FP$21,Input!$A$6:$GZ$6,0),FALSE),0)*IF(FP$109&gt;=MAX($FD$109:FO$109),MIN((FP$109-MAX($FD$109:FO$109)),(FP$109-FO$109)),0)</f>
        <v>0</v>
      </c>
      <c r="FQ148" s="1">
        <f>+IF($E148=FQ$22,VLOOKUP($C148,Input!$A$8:$GZ$39,MATCH(FQ$21,Input!$A$6:$GZ$6,0),FALSE),0)*IF(FQ$110&gt;=MAX($FD$110:FP$110),MIN((FQ$110-MAX($FD$110:FP$110)),(FQ$110-FP$110)),0)+IF($E148=FQ$22,VLOOKUP($C148,Input!$A$8:$GZ$39,MATCH(FQ$21,Input!$A$6:$GZ$6,0),FALSE),0)*IF(FQ$109&gt;=MAX($FD$109:FP$109),MIN((FQ$109-MAX($FD$109:FP$109)),(FQ$109-FP$109)),0)</f>
        <v>0</v>
      </c>
      <c r="FR148" s="1">
        <f>+IF($E148=FR$22,VLOOKUP($C148,Input!$A$8:$GZ$39,MATCH(FR$21,Input!$A$6:$GZ$6,0),FALSE),0)*IF(FR$110&gt;=MAX($FD$110:FQ$110),MIN((FR$110-MAX($FD$110:FQ$110)),(FR$110-FQ$110)),0)+IF($E148=FR$22,VLOOKUP($C148,Input!$A$8:$GZ$39,MATCH(FR$21,Input!$A$6:$GZ$6,0),FALSE),0)*IF(FR$109&gt;=MAX($FD$109:FQ$109),MIN((FR$109-MAX($FD$109:FQ$109)),(FR$109-FQ$109)),0)</f>
        <v>0</v>
      </c>
      <c r="FS148" s="1">
        <f>+IF($E148=FS$22,VLOOKUP($C148,Input!$A$8:$GZ$39,MATCH(FS$21,Input!$A$6:$GZ$6,0),FALSE),0)*IF(FS$110&gt;=MAX($FD$110:FR$110),MIN((FS$110-MAX($FD$110:FR$110)),(FS$110-FR$110)),0)+IF($E148=FS$22,VLOOKUP($C148,Input!$A$8:$GZ$39,MATCH(FS$21,Input!$A$6:$GZ$6,0),FALSE),0)*IF(FS$109&gt;=MAX($FD$109:FR$109),MIN((FS$109-MAX($FD$109:FR$109)),(FS$109-FR$109)),0)</f>
        <v>0</v>
      </c>
      <c r="FT148" s="1">
        <f>+IF($E148=FT$22,VLOOKUP($C148,Input!$A$8:$GZ$39,MATCH(FT$21,Input!$A$6:$GZ$6,0),FALSE),0)*IF(FT$110&gt;=MAX($FD$110:FS$110),MIN((FT$110-MAX($FD$110:FS$110)),(FT$110-FS$110)),0)+IF($E148=FT$22,VLOOKUP($C148,Input!$A$8:$GZ$39,MATCH(FT$21,Input!$A$6:$GZ$6,0),FALSE),0)*IF(FT$109&gt;=MAX($FD$109:FS$109),MIN((FT$109-MAX($FD$109:FS$109)),(FT$109-FS$109)),0)</f>
        <v>0</v>
      </c>
      <c r="FU148" s="1">
        <f>+IF($E148=FU$22,VLOOKUP($C148,Input!$A$8:$GZ$39,MATCH(FU$21,Input!$A$6:$GZ$6,0),FALSE),0)*IF(FU$110&gt;=MAX($FD$110:FT$110),MIN((FU$110-MAX($FD$110:FT$110)),(FU$110-FT$110)),0)+IF($E148=FU$22,VLOOKUP($C148,Input!$A$8:$GZ$39,MATCH(FU$21,Input!$A$6:$GZ$6,0),FALSE),0)*IF(FU$109&gt;=MAX($FD$109:FT$109),MIN((FU$109-MAX($FD$109:FT$109)),(FU$109-FT$109)),0)</f>
        <v>10285000</v>
      </c>
      <c r="FV148" s="1">
        <f>+IF($E148=FV$22,VLOOKUP($C148,Input!$A$8:$GZ$39,MATCH(FV$21,Input!$A$6:$GZ$6,0),FALSE),0)*IF(FV$110&gt;=MAX($FD$110:FU$110),MIN((FV$110-MAX($FD$110:FU$110)),(FV$110-FU$110)),0)+IF($E148=FV$22,VLOOKUP($C148,Input!$A$8:$GZ$39,MATCH(FV$21,Input!$A$6:$GZ$6,0),FALSE),0)*IF(FV$109&gt;=MAX($FD$109:FU$109),MIN((FV$109-MAX($FD$109:FU$109)),(FV$109-FU$109)),0)</f>
        <v>0</v>
      </c>
      <c r="FW148" s="1">
        <f>+IF($E148=FW$22,VLOOKUP($C148,Input!$A$8:$GZ$39,MATCH(FW$21,Input!$A$6:$GZ$6,0),FALSE),0)*IF(FW$110&gt;=MAX($FD$110:FV$110),MIN((FW$110-MAX($FD$110:FV$110)),(FW$110-FV$110)),0)+IF($E148=FW$22,VLOOKUP($C148,Input!$A$8:$GZ$39,MATCH(FW$21,Input!$A$6:$GZ$6,0),FALSE),0)*IF(FW$109&gt;=MAX($FD$109:FV$109),MIN((FW$109-MAX($FD$109:FV$109)),(FW$109-FV$109)),0)</f>
        <v>0</v>
      </c>
      <c r="FX148" s="1">
        <f>+IF($E148=FX$22,VLOOKUP($C148,Input!$A$8:$GZ$39,MATCH(FX$21,Input!$A$6:$GZ$6,0),FALSE),0)*IF(FX$110&gt;=MAX($FD$110:FW$110),MIN((FX$110-MAX($FD$110:FW$110)),(FX$110-FW$110)),0)+IF($E148=FX$22,VLOOKUP($C148,Input!$A$8:$GZ$39,MATCH(FX$21,Input!$A$6:$GZ$6,0),FALSE),0)*IF(FX$109&gt;=MAX($FD$109:FW$109),MIN((FX$109-MAX($FD$109:FW$109)),(FX$109-FW$109)),0)</f>
        <v>0</v>
      </c>
      <c r="FY148" s="1">
        <f>+IF($E148=FY$22,VLOOKUP($C148,Input!$A$8:$GZ$39,MATCH(FY$21,Input!$A$6:$GZ$6,0),FALSE),0)*IF(FY$110&gt;=MAX($FD$110:FX$110),MIN((FY$110-MAX($FD$110:FX$110)),(FY$110-FX$110)),0)+IF($E148=FY$22,VLOOKUP($C148,Input!$A$8:$GZ$39,MATCH(FY$21,Input!$A$6:$GZ$6,0),FALSE),0)*IF(FY$109&gt;=MAX($FD$109:FX$109),MIN((FY$109-MAX($FD$109:FX$109)),(FY$109-FX$109)),0)</f>
        <v>0</v>
      </c>
      <c r="FZ148" s="1">
        <f>+IF($E148=FZ$22,VLOOKUP($C148,Input!$A$8:$GZ$39,MATCH(FZ$21,Input!$A$6:$GZ$6,0),FALSE),0)*IF(FZ$110&gt;=MAX($FD$110:FY$110),MIN((FZ$110-MAX($FD$110:FY$110)),(FZ$110-FY$110)),0)+IF($E148=FZ$22,VLOOKUP($C148,Input!$A$8:$GZ$39,MATCH(FZ$21,Input!$A$6:$GZ$6,0),FALSE),0)*IF(FZ$109&gt;=MAX($FD$109:FY$109),MIN((FZ$109-MAX($FD$109:FY$109)),(FZ$109-FY$109)),0)</f>
        <v>0</v>
      </c>
      <c r="GA148" s="1">
        <f>+IF($E148=GA$22,VLOOKUP($C148,Input!$A$8:$GZ$39,MATCH(GA$21,Input!$A$6:$GZ$6,0),FALSE),0)*IF(GA$110&gt;=MAX($FD$110:FZ$110),MIN((GA$110-MAX($FD$110:FZ$110)),(GA$110-FZ$110)),0)+IF($E148=GA$22,VLOOKUP($C148,Input!$A$8:$GZ$39,MATCH(GA$21,Input!$A$6:$GZ$6,0),FALSE),0)*IF(GA$109&gt;=MAX($FD$109:FZ$109),MIN((GA$109-MAX($FD$109:FZ$109)),(GA$109-FZ$109)),0)</f>
        <v>0</v>
      </c>
      <c r="GB148" s="1">
        <f>+IF($E148=GB$22,VLOOKUP($C148,Input!$A$8:$GZ$39,MATCH(GB$21,Input!$A$6:$GZ$6,0),FALSE),0)*IF(GB$110&gt;=MAX($FD$110:GA$110),MIN((GB$110-MAX($FD$110:GA$110)),(GB$110-GA$110)),0)+IF($E148=GB$22,VLOOKUP($C148,Input!$A$8:$GZ$39,MATCH(GB$21,Input!$A$6:$GZ$6,0),FALSE),0)*IF(GB$109&gt;=MAX($FD$109:GA$109),MIN((GB$109-MAX($FD$109:GA$109)),(GB$109-GA$109)),0)</f>
        <v>0</v>
      </c>
      <c r="GC148" s="1">
        <f>+IF($E148=GC$22,VLOOKUP($C148,Input!$A$8:$GZ$39,MATCH(GC$21,Input!$A$6:$GZ$6,0),FALSE),0)*IF(GC$110&gt;=MAX($FD$110:GB$110),MIN((GC$110-MAX($FD$110:GB$110)),(GC$110-GB$110)),0)+IF($E148=GC$22,VLOOKUP($C148,Input!$A$8:$GZ$39,MATCH(GC$21,Input!$A$6:$GZ$6,0),FALSE),0)*IF(GC$109&gt;=MAX($FD$109:GB$109),MIN((GC$109-MAX($FD$109:GB$109)),(GC$109-GB$109)),0)</f>
        <v>0</v>
      </c>
      <c r="GD148" s="1">
        <f>+IF($E148=GD$22,VLOOKUP($C148,Input!$A$8:$GZ$39,MATCH(GD$21,Input!$A$6:$GZ$6,0),FALSE),0)*IF(GD$110&gt;=MAX($FD$110:GC$110),MIN((GD$110-MAX($FD$110:GC$110)),(GD$110-GC$110)),0)+IF($E148=GD$22,VLOOKUP($C148,Input!$A$8:$GZ$39,MATCH(GD$21,Input!$A$6:$GZ$6,0),FALSE),0)*IF(GD$109&gt;=MAX($FD$109:GC$109),MIN((GD$109-MAX($FD$109:GC$109)),(GD$109-GC$109)),0)</f>
        <v>0</v>
      </c>
      <c r="GE148" s="1">
        <f>+IF($E148=GE$22,VLOOKUP($C148,Input!$A$8:$GZ$39,MATCH(GE$21,Input!$A$6:$GZ$6,0),FALSE),0)*IF(GE$110&gt;=MAX($FD$110:GD$110),MIN((GE$110-MAX($FD$110:GD$110)),(GE$110-GD$110)),0)+IF($E148=GE$22,VLOOKUP($C148,Input!$A$8:$GZ$39,MATCH(GE$21,Input!$A$6:$GZ$6,0),FALSE),0)*IF(GE$109&gt;=MAX($FD$109:GD$109),MIN((GE$109-MAX($FD$109:GD$109)),(GE$109-GD$109)),0)</f>
        <v>0</v>
      </c>
      <c r="GF148" s="1">
        <f>+IF($E148=GF$22,VLOOKUP($C148,Input!$A$8:$GZ$39,MATCH(GF$21,Input!$A$6:$GZ$6,0),FALSE),0)*IF(GF$110&gt;=MAX($FD$110:GE$110),MIN((GF$110-MAX($FD$110:GE$110)),(GF$110-GE$110)),0)+IF($E148=GF$22,VLOOKUP($C148,Input!$A$8:$GZ$39,MATCH(GF$21,Input!$A$6:$GZ$6,0),FALSE),0)*IF(GF$109&gt;=MAX($FD$109:GE$109),MIN((GF$109-MAX($FD$109:GE$109)),(GF$109-GE$109)),0)</f>
        <v>0</v>
      </c>
      <c r="GG148" s="1">
        <f>+IF($E148=GG$22,VLOOKUP($C148,Input!$A$8:$GZ$39,MATCH(GG$21,Input!$A$6:$GZ$6,0),FALSE),0)*IF(GG$110&gt;=MAX($FD$110:GF$110),MIN((GG$110-MAX($FD$110:GF$110)),(GG$110-GF$110)),0)+IF($E148=GG$22,VLOOKUP($C148,Input!$A$8:$GZ$39,MATCH(GG$21,Input!$A$6:$GZ$6,0),FALSE),0)*IF(GG$109&gt;=MAX($FD$109:GF$109),MIN((GG$109-MAX($FD$109:GF$109)),(GG$109-GF$109)),0)</f>
        <v>0</v>
      </c>
      <c r="GH148" s="1">
        <f>+IF($E148=GH$22,VLOOKUP($C148,Input!$A$8:$GZ$39,MATCH(GH$21,Input!$A$6:$GZ$6,0),FALSE),0)*IF(GH$110&gt;=MAX($FD$110:GG$110),MIN((GH$110-MAX($FD$110:GG$110)),(GH$110-GG$110)),0)+IF($E148=GH$22,VLOOKUP($C148,Input!$A$8:$GZ$39,MATCH(GH$21,Input!$A$6:$GZ$6,0),FALSE),0)*IF(GH$109&gt;=MAX($FD$109:GG$109),MIN((GH$109-MAX($FD$109:GG$109)),(GH$109-GG$109)),0)</f>
        <v>0</v>
      </c>
      <c r="GI148" s="1">
        <f>+IF($E148=GI$22,VLOOKUP($C148,Input!$A$8:$GZ$39,MATCH(GI$21,Input!$A$6:$GZ$6,0),FALSE),0)*IF(GI$110&gt;=MAX($FD$110:GH$110),MIN((GI$110-MAX($FD$110:GH$110)),(GI$110-GH$110)),0)+IF($E148=GI$22,VLOOKUP($C148,Input!$A$8:$GZ$39,MATCH(GI$21,Input!$A$6:$GZ$6,0),FALSE),0)*IF(GI$109&gt;=MAX($FD$109:GH$109),MIN((GI$109-MAX($FD$109:GH$109)),(GI$109-GH$109)),0)</f>
        <v>0</v>
      </c>
      <c r="GJ148" s="1">
        <f>+IF($E148=GJ$22,VLOOKUP($C148,Input!$A$8:$GZ$39,MATCH(GJ$21,Input!$A$6:$GZ$6,0),FALSE),0)*IF(GJ$110&gt;=MAX($FD$110:GI$110),MIN((GJ$110-MAX($FD$110:GI$110)),(GJ$110-GI$110)),0)+IF($E148=GJ$22,VLOOKUP($C148,Input!$A$8:$GZ$39,MATCH(GJ$21,Input!$A$6:$GZ$6,0),FALSE),0)*IF(GJ$109&gt;=MAX($FD$109:GI$109),MIN((GJ$109-MAX($FD$109:GI$109)),(GJ$109-GI$109)),0)</f>
        <v>0</v>
      </c>
      <c r="GK148" s="1">
        <f>+IF($E148=GK$22,VLOOKUP($C148,Input!$A$8:$GZ$39,MATCH(GK$21,Input!$A$6:$GZ$6,0),FALSE),0)*IF(GK$110&gt;=MAX($FD$110:GJ$110),MIN((GK$110-MAX($FD$110:GJ$110)),(GK$110-GJ$110)),0)+IF($E148=GK$22,VLOOKUP($C148,Input!$A$8:$GZ$39,MATCH(GK$21,Input!$A$6:$GZ$6,0),FALSE),0)*IF(GK$109&gt;=MAX($FD$109:GJ$109),MIN((GK$109-MAX($FD$109:GJ$109)),(GK$109-GJ$109)),0)</f>
        <v>0</v>
      </c>
      <c r="GL148" s="1">
        <f>+IF($E148=GL$22,VLOOKUP($C148,Input!$A$8:$GZ$39,MATCH(GL$21,Input!$A$6:$GZ$6,0),FALSE),0)*IF(GL$110&gt;=MAX($FD$110:GK$110),MIN((GL$110-MAX($FD$110:GK$110)),(GL$110-GK$110)),0)+IF($E148=GL$22,VLOOKUP($C148,Input!$A$8:$GZ$39,MATCH(GL$21,Input!$A$6:$GZ$6,0),FALSE),0)*IF(GL$109&gt;=MAX($FD$109:GK$109),MIN((GL$109-MAX($FD$109:GK$109)),(GL$109-GK$109)),0)</f>
        <v>0</v>
      </c>
      <c r="GM148" s="42"/>
      <c r="GN148" t="str">
        <f>VLOOKUP($C148,Input!$A$8:$GZ$39,MATCH(GN$21,Input!$A$6:$GZ$6,0),FALSE)</f>
        <v>Charger (60 kW)</v>
      </c>
      <c r="GO148">
        <f>IF((VLOOKUP($C148,Input!$A$8:$GZ$39,MATCH(GO$21,Input!$A$6:$GZ$6,0),FALSE))="Y",$D148/VLOOKUP($C148,Input!$A$8:$GZ$39,MATCH(GP$21,Input!$A$6:$GZ$6,0),FALSE),0)</f>
        <v>0</v>
      </c>
      <c r="GP148">
        <f>IF((VLOOKUP($C148,Input!$A$8:$GZ$39,MATCH(GO$21,Input!$A$6:$GZ$6,0),FALSE))="Y",0,IF((VLOOKUP($C148,Input!$A$8:$GZ$39,MATCH(GP$21,Input!$A$6:$GZ$6,0),FALSE))&gt;0,$D148/VLOOKUP($C148,Input!$A$8:$GZ$39,MATCH(GP$21,Input!$A$6:$GZ$6,0),FALSE),0))</f>
        <v>234</v>
      </c>
      <c r="GQ148" s="1">
        <f>+IF($E148=GQ$22,VLOOKUP($C148,Input!$A$8:$GZ$39,MATCH(GQ$21,Input!$A$6:$GZ$6,0),FALSE),0)*IF(GQ$110&gt;=MAX($GP$110:GP$110),MIN((GQ$110-MAX($GP$110:GP$110)),(GQ$110-GP$110)),0)+IF($E148=GQ$22,VLOOKUP($C148,Input!$A$8:$GZ$39,MATCH(GQ$21,Input!$A$6:$GZ$6,0),FALSE),0)*IF(GQ$109&gt;=MAX($GP$109:GP$109),MIN((GQ$109-MAX($GP$109:GP$109)),(GQ$109-GP$109)),0)</f>
        <v>0</v>
      </c>
      <c r="GR148" s="1">
        <f>+IF($E148=GR$22,VLOOKUP($C148,Input!$A$8:$GZ$39,MATCH(GR$21,Input!$A$6:$GZ$6,0),FALSE),0)*IF(GR$110&gt;=MAX($GP$110:GQ$110),MIN((GR$110-MAX($GP$110:GQ$110)),(GR$110-GQ$110)),0)+IF($E148=GR$22,VLOOKUP($C148,Input!$A$8:$GZ$39,MATCH(GR$21,Input!$A$6:$GZ$6,0),FALSE),0)*IF(GR$109&gt;=MAX($GP$109:GQ$109),MIN((GR$109-MAX($GP$109:GQ$109)),(GR$109-GQ$109)),0)</f>
        <v>0</v>
      </c>
      <c r="GS148" s="1">
        <f>+IF($E148=GS$22,VLOOKUP($C148,Input!$A$8:$GZ$39,MATCH(GS$21,Input!$A$6:$GZ$6,0),FALSE),0)*IF(GS$110&gt;=MAX($GP$110:GR$110),MIN((GS$110-MAX($GP$110:GR$110)),(GS$110-GR$110)),0)+IF($E148=GS$22,VLOOKUP($C148,Input!$A$8:$GZ$39,MATCH(GS$21,Input!$A$6:$GZ$6,0),FALSE),0)*IF(GS$109&gt;=MAX($GP$109:GR$109),MIN((GS$109-MAX($GP$109:GR$109)),(GS$109-GR$109)),0)</f>
        <v>0</v>
      </c>
      <c r="GT148" s="1">
        <f>+IF($E148=GT$22,VLOOKUP($C148,Input!$A$8:$GZ$39,MATCH(GT$21,Input!$A$6:$GZ$6,0),FALSE),0)*IF(GT$110&gt;=MAX($GP$110:GS$110),MIN((GT$110-MAX($GP$110:GS$110)),(GT$110-GS$110)),0)+IF($E148=GT$22,VLOOKUP($C148,Input!$A$8:$GZ$39,MATCH(GT$21,Input!$A$6:$GZ$6,0),FALSE),0)*IF(GT$109&gt;=MAX($GP$109:GS$109),MIN((GT$109-MAX($GP$109:GS$109)),(GT$109-GS$109)),0)</f>
        <v>0</v>
      </c>
      <c r="GU148" s="1">
        <f>+IF($E148=GU$22,VLOOKUP($C148,Input!$A$8:$GZ$39,MATCH(GU$21,Input!$A$6:$GZ$6,0),FALSE),0)*IF(GU$110&gt;=MAX($GP$110:GT$110),MIN((GU$110-MAX($GP$110:GT$110)),(GU$110-GT$110)),0)+IF($E148=GU$22,VLOOKUP($C148,Input!$A$8:$GZ$39,MATCH(GU$21,Input!$A$6:$GZ$6,0),FALSE),0)*IF(GU$109&gt;=MAX($GP$109:GT$109),MIN((GU$109-MAX($GP$109:GT$109)),(GU$109-GT$109)),0)</f>
        <v>0</v>
      </c>
      <c r="GV148" s="1">
        <f>+IF($E148=GV$22,VLOOKUP($C148,Input!$A$8:$GZ$39,MATCH(GV$21,Input!$A$6:$GZ$6,0),FALSE),0)*IF(GV$110&gt;=MAX($GP$110:GU$110),MIN((GV$110-MAX($GP$110:GU$110)),(GV$110-GU$110)),0)+IF($E148=GV$22,VLOOKUP($C148,Input!$A$8:$GZ$39,MATCH(GV$21,Input!$A$6:$GZ$6,0),FALSE),0)*IF(GV$109&gt;=MAX($GP$109:GU$109),MIN((GV$109-MAX($GP$109:GU$109)),(GV$109-GU$109)),0)</f>
        <v>0</v>
      </c>
      <c r="GW148" s="1">
        <f>+IF($E148=GW$22,VLOOKUP($C148,Input!$A$8:$GZ$39,MATCH(GW$21,Input!$A$6:$GZ$6,0),FALSE),0)*IF(GW$110&gt;=MAX($GP$110:GV$110),MIN((GW$110-MAX($GP$110:GV$110)),(GW$110-GV$110)),0)+IF($E148=GW$22,VLOOKUP($C148,Input!$A$8:$GZ$39,MATCH(GW$21,Input!$A$6:$GZ$6,0),FALSE),0)*IF(GW$109&gt;=MAX($GP$109:GV$109),MIN((GW$109-MAX($GP$109:GV$109)),(GW$109-GV$109)),0)</f>
        <v>0</v>
      </c>
      <c r="GX148" s="1">
        <f>+IF($E148=GX$22,VLOOKUP($C148,Input!$A$8:$GZ$39,MATCH(GX$21,Input!$A$6:$GZ$6,0),FALSE),0)*IF(GX$110&gt;=MAX($GP$110:GW$110),MIN((GX$110-MAX($GP$110:GW$110)),(GX$110-GW$110)),0)+IF($E148=GX$22,VLOOKUP($C148,Input!$A$8:$GZ$39,MATCH(GX$21,Input!$A$6:$GZ$6,0),FALSE),0)*IF(GX$109&gt;=MAX($GP$109:GW$109),MIN((GX$109-MAX($GP$109:GW$109)),(GX$109-GW$109)),0)</f>
        <v>0</v>
      </c>
      <c r="GY148" s="1">
        <f>+IF($E148=GY$22,VLOOKUP($C148,Input!$A$8:$GZ$39,MATCH(GY$21,Input!$A$6:$GZ$6,0),FALSE),0)*IF(GY$110&gt;=MAX($GP$110:GX$110),MIN((GY$110-MAX($GP$110:GX$110)),(GY$110-GX$110)),0)+IF($E148=GY$22,VLOOKUP($C148,Input!$A$8:$GZ$39,MATCH(GY$21,Input!$A$6:$GZ$6,0),FALSE),0)*IF(GY$109&gt;=MAX($GP$109:GX$109),MIN((GY$109-MAX($GP$109:GX$109)),(GY$109-GX$109)),0)</f>
        <v>0</v>
      </c>
      <c r="GZ148" s="1">
        <f>+IF($E148=GZ$22,VLOOKUP($C148,Input!$A$8:$GZ$39,MATCH(GZ$21,Input!$A$6:$GZ$6,0),FALSE),0)*IF(GZ$110&gt;=MAX($GP$110:GY$110),MIN((GZ$110-MAX($GP$110:GY$110)),(GZ$110-GY$110)),0)+IF($E148=GZ$22,VLOOKUP($C148,Input!$A$8:$GZ$39,MATCH(GZ$21,Input!$A$6:$GZ$6,0),FALSE),0)*IF(GZ$109&gt;=MAX($GP$109:GY$109),MIN((GZ$109-MAX($GP$109:GY$109)),(GZ$109-GY$109)),0)</f>
        <v>0</v>
      </c>
      <c r="HA148" s="1">
        <f>+IF($E148=HA$22,VLOOKUP($C148,Input!$A$8:$GZ$39,MATCH(HA$21,Input!$A$6:$GZ$6,0),FALSE),0)*IF(HA$110&gt;=MAX($GP$110:GZ$110),MIN((HA$110-MAX($GP$110:GZ$110)),(HA$110-GZ$110)),0)+IF($E148=HA$22,VLOOKUP($C148,Input!$A$8:$GZ$39,MATCH(HA$21,Input!$A$6:$GZ$6,0),FALSE),0)*IF(HA$109&gt;=MAX($GP$109:GZ$109),MIN((HA$109-MAX($GP$109:GZ$109)),(HA$109-GZ$109)),0)</f>
        <v>0</v>
      </c>
      <c r="HB148" s="1">
        <f>+IF($E148=HB$22,VLOOKUP($C148,Input!$A$8:$GZ$39,MATCH(HB$21,Input!$A$6:$GZ$6,0),FALSE),0)*IF(HB$110&gt;=MAX($GP$110:HA$110),MIN((HB$110-MAX($GP$110:HA$110)),(HB$110-HA$110)),0)+IF($E148=HB$22,VLOOKUP($C148,Input!$A$8:$GZ$39,MATCH(HB$21,Input!$A$6:$GZ$6,0),FALSE),0)*IF(HB$109&gt;=MAX($GP$109:HA$109),MIN((HB$109-MAX($GP$109:HA$109)),(HB$109-HA$109)),0)</f>
        <v>0</v>
      </c>
      <c r="HC148" s="1">
        <f>+IF($E148=HC$22,VLOOKUP($C148,Input!$A$8:$GZ$39,MATCH(HC$21,Input!$A$6:$GZ$6,0),FALSE),0)*IF(HC$110&gt;=MAX($GP$110:HB$110),MIN((HC$110-MAX($GP$110:HB$110)),(HC$110-HB$110)),0)+IF($E148=HC$22,VLOOKUP($C148,Input!$A$8:$GZ$39,MATCH(HC$21,Input!$A$6:$GZ$6,0),FALSE),0)*IF(HC$109&gt;=MAX($GP$109:HB$109),MIN((HC$109-MAX($GP$109:HB$109)),(HC$109-HB$109)),0)</f>
        <v>0</v>
      </c>
      <c r="HD148" s="1">
        <f>+IF($E148=HD$22,VLOOKUP($C148,Input!$A$8:$GZ$39,MATCH(HD$21,Input!$A$6:$GZ$6,0),FALSE),0)*IF(HD$110&gt;=MAX($GP$110:HC$110),MIN((HD$110-MAX($GP$110:HC$110)),(HD$110-HC$110)),0)+IF($E148=HD$22,VLOOKUP($C148,Input!$A$8:$GZ$39,MATCH(HD$21,Input!$A$6:$GZ$6,0),FALSE),0)*IF(HD$109&gt;=MAX($GP$109:HC$109),MIN((HD$109-MAX($GP$109:HC$109)),(HD$109-HC$109)),0)</f>
        <v>0</v>
      </c>
      <c r="HE148" s="1">
        <f>+IF($E148=HE$22,VLOOKUP($C148,Input!$A$8:$GZ$39,MATCH(HE$21,Input!$A$6:$GZ$6,0),FALSE),0)*IF(HE$110&gt;=MAX($GP$110:HD$110),MIN((HE$110-MAX($GP$110:HD$110)),(HE$110-HD$110)),0)+IF($E148=HE$22,VLOOKUP($C148,Input!$A$8:$GZ$39,MATCH(HE$21,Input!$A$6:$GZ$6,0),FALSE),0)*IF(HE$109&gt;=MAX($GP$109:HD$109),MIN((HE$109-MAX($GP$109:HD$109)),(HE$109-HD$109)),0)</f>
        <v>0</v>
      </c>
      <c r="HF148" s="1">
        <f>+IF($E148=HF$22,VLOOKUP($C148,Input!$A$8:$GZ$39,MATCH(HF$21,Input!$A$6:$GZ$6,0),FALSE),0)*IF(HF$110&gt;=MAX($GP$110:HE$110),MIN((HF$110-MAX($GP$110:HE$110)),(HF$110-HE$110)),0)+IF($E148=HF$22,VLOOKUP($C148,Input!$A$8:$GZ$39,MATCH(HF$21,Input!$A$6:$GZ$6,0),FALSE),0)*IF(HF$109&gt;=MAX($GP$109:HE$109),MIN((HF$109-MAX($GP$109:HE$109)),(HF$109-HE$109)),0)</f>
        <v>0</v>
      </c>
      <c r="HG148" s="1">
        <f>+IF($E148=HG$22,VLOOKUP($C148,Input!$A$8:$GZ$39,MATCH(HG$21,Input!$A$6:$GZ$6,0),FALSE),0)*IF(HG$110&gt;=MAX($GP$110:HF$110),MIN((HG$110-MAX($GP$110:HF$110)),(HG$110-HF$110)),0)+IF($E148=HG$22,VLOOKUP($C148,Input!$A$8:$GZ$39,MATCH(HG$21,Input!$A$6:$GZ$6,0),FALSE),0)*IF(HG$109&gt;=MAX($GP$109:HF$109),MIN((HG$109-MAX($GP$109:HF$109)),(HG$109-HF$109)),0)</f>
        <v>0</v>
      </c>
      <c r="HH148" s="1">
        <f>+IF($E148=HH$22,VLOOKUP($C148,Input!$A$8:$GZ$39,MATCH(HH$21,Input!$A$6:$GZ$6,0),FALSE),0)*IF(HH$110&gt;=MAX($GP$110:HG$110),MIN((HH$110-MAX($GP$110:HG$110)),(HH$110-HG$110)),0)+IF($E148=HH$22,VLOOKUP($C148,Input!$A$8:$GZ$39,MATCH(HH$21,Input!$A$6:$GZ$6,0),FALSE),0)*IF(HH$109&gt;=MAX($GP$109:HG$109),MIN((HH$109-MAX($GP$109:HG$109)),(HH$109-HG$109)),0)</f>
        <v>9350000</v>
      </c>
      <c r="HI148" s="1">
        <f>+IF($E148=HI$22,VLOOKUP($C148,Input!$A$8:$GZ$39,MATCH(HI$21,Input!$A$6:$GZ$6,0),FALSE),0)*IF(HI$110&gt;=MAX($GP$110:HH$110),MIN((HI$110-MAX($GP$110:HH$110)),(HI$110-HH$110)),0)+IF($E148=HI$22,VLOOKUP($C148,Input!$A$8:$GZ$39,MATCH(HI$21,Input!$A$6:$GZ$6,0),FALSE),0)*IF(HI$109&gt;=MAX($GP$109:HH$109),MIN((HI$109-MAX($GP$109:HH$109)),(HI$109-HH$109)),0)</f>
        <v>0</v>
      </c>
      <c r="HJ148" s="1">
        <f>+IF($E148=HJ$22,VLOOKUP($C148,Input!$A$8:$GZ$39,MATCH(HJ$21,Input!$A$6:$GZ$6,0),FALSE),0)*IF(HJ$110&gt;=MAX($GP$110:HI$110),MIN((HJ$110-MAX($GP$110:HI$110)),(HJ$110-HI$110)),0)+IF($E148=HJ$22,VLOOKUP($C148,Input!$A$8:$GZ$39,MATCH(HJ$21,Input!$A$6:$GZ$6,0),FALSE),0)*IF(HJ$109&gt;=MAX($GP$109:HI$109),MIN((HJ$109-MAX($GP$109:HI$109)),(HJ$109-HI$109)),0)</f>
        <v>0</v>
      </c>
      <c r="HK148" s="1">
        <f>+IF($E148=HK$22,VLOOKUP($C148,Input!$A$8:$GZ$39,MATCH(HK$21,Input!$A$6:$GZ$6,0),FALSE),0)*IF(HK$110&gt;=MAX($GP$110:HJ$110),MIN((HK$110-MAX($GP$110:HJ$110)),(HK$110-HJ$110)),0)+IF($E148=HK$22,VLOOKUP($C148,Input!$A$8:$GZ$39,MATCH(HK$21,Input!$A$6:$GZ$6,0),FALSE),0)*IF(HK$109&gt;=MAX($GP$109:HJ$109),MIN((HK$109-MAX($GP$109:HJ$109)),(HK$109-HJ$109)),0)</f>
        <v>0</v>
      </c>
      <c r="HL148" s="1">
        <f>+IF($E148=HL$22,VLOOKUP($C148,Input!$A$8:$GZ$39,MATCH(HL$21,Input!$A$6:$GZ$6,0),FALSE),0)*IF(HL$110&gt;=MAX($GP$110:HK$110),MIN((HL$110-MAX($GP$110:HK$110)),(HL$110-HK$110)),0)+IF($E148=HL$22,VLOOKUP($C148,Input!$A$8:$GZ$39,MATCH(HL$21,Input!$A$6:$GZ$6,0),FALSE),0)*IF(HL$109&gt;=MAX($GP$109:HK$109),MIN((HL$109-MAX($GP$109:HK$109)),(HL$109-HK$109)),0)</f>
        <v>0</v>
      </c>
      <c r="HM148" s="1">
        <f>+IF($E148=HM$22,VLOOKUP($C148,Input!$A$8:$GZ$39,MATCH(HM$21,Input!$A$6:$GZ$6,0),FALSE),0)*IF(HM$110&gt;=MAX($GP$110:HL$110),MIN((HM$110-MAX($GP$110:HL$110)),(HM$110-HL$110)),0)+IF($E148=HM$22,VLOOKUP($C148,Input!$A$8:$GZ$39,MATCH(HM$21,Input!$A$6:$GZ$6,0),FALSE),0)*IF(HM$109&gt;=MAX($GP$109:HL$109),MIN((HM$109-MAX($GP$109:HL$109)),(HM$109-HL$109)),0)</f>
        <v>0</v>
      </c>
      <c r="HN148" s="1">
        <f>+IF($E148=HN$22,VLOOKUP($C148,Input!$A$8:$GZ$39,MATCH(HN$21,Input!$A$6:$GZ$6,0),FALSE),0)*IF(HN$110&gt;=MAX($GP$110:HM$110),MIN((HN$110-MAX($GP$110:HM$110)),(HN$110-HM$110)),0)+IF($E148=HN$22,VLOOKUP($C148,Input!$A$8:$GZ$39,MATCH(HN$21,Input!$A$6:$GZ$6,0),FALSE),0)*IF(HN$109&gt;=MAX($GP$109:HM$109),MIN((HN$109-MAX($GP$109:HM$109)),(HN$109-HM$109)),0)</f>
        <v>0</v>
      </c>
      <c r="HO148" s="1">
        <f>+IF($E148=HO$22,VLOOKUP($C148,Input!$A$8:$GZ$39,MATCH(HO$21,Input!$A$6:$GZ$6,0),FALSE),0)*IF(HO$110&gt;=MAX($GP$110:HN$110),MIN((HO$110-MAX($GP$110:HN$110)),(HO$110-HN$110)),0)+IF($E148=HO$22,VLOOKUP($C148,Input!$A$8:$GZ$39,MATCH(HO$21,Input!$A$6:$GZ$6,0),FALSE),0)*IF(HO$109&gt;=MAX($GP$109:HN$109),MIN((HO$109-MAX($GP$109:HN$109)),(HO$109-HN$109)),0)</f>
        <v>0</v>
      </c>
      <c r="HP148" s="1">
        <f>+IF($E148=HP$22,VLOOKUP($C148,Input!$A$8:$GZ$39,MATCH(HP$21,Input!$A$6:$GZ$6,0),FALSE),0)*IF(HP$110&gt;=MAX($GP$110:HO$110),MIN((HP$110-MAX($GP$110:HO$110)),(HP$110-HO$110)),0)+IF($E148=HP$22,VLOOKUP($C148,Input!$A$8:$GZ$39,MATCH(HP$21,Input!$A$6:$GZ$6,0),FALSE),0)*IF(HP$109&gt;=MAX($GP$109:HO$109),MIN((HP$109-MAX($GP$109:HO$109)),(HP$109-HO$109)),0)</f>
        <v>0</v>
      </c>
      <c r="HQ148" s="1">
        <f>+IF($E148=HQ$22,VLOOKUP($C148,Input!$A$8:$GZ$39,MATCH(HQ$21,Input!$A$6:$GZ$6,0),FALSE),0)*IF(HQ$110&gt;=MAX($GP$110:HP$110),MIN((HQ$110-MAX($GP$110:HP$110)),(HQ$110-HP$110)),0)+IF($E148=HQ$22,VLOOKUP($C148,Input!$A$8:$GZ$39,MATCH(HQ$21,Input!$A$6:$GZ$6,0),FALSE),0)*IF(HQ$109&gt;=MAX($GP$109:HP$109),MIN((HQ$109-MAX($GP$109:HP$109)),(HQ$109-HP$109)),0)</f>
        <v>0</v>
      </c>
      <c r="HR148" s="1">
        <f>+IF($E148=HR$22,VLOOKUP($C148,Input!$A$8:$GZ$39,MATCH(HR$21,Input!$A$6:$GZ$6,0),FALSE),0)*IF(HR$110&gt;=MAX($GP$110:HQ$110),MIN((HR$110-MAX($GP$110:HQ$110)),(HR$110-HQ$110)),0)+IF($E148=HR$22,VLOOKUP($C148,Input!$A$8:$GZ$39,MATCH(HR$21,Input!$A$6:$GZ$6,0),FALSE),0)*IF(HR$109&gt;=MAX($GP$109:HQ$109),MIN((HR$109-MAX($GP$109:HQ$109)),(HR$109-HQ$109)),0)</f>
        <v>0</v>
      </c>
      <c r="HS148" s="1">
        <f>+IF($E148=HS$22,VLOOKUP($C148,Input!$A$8:$GZ$39,MATCH(HS$21,Input!$A$6:$GZ$6,0),FALSE),0)*IF(HS$110&gt;=MAX($GP$110:HR$110),MIN((HS$110-MAX($GP$110:HR$110)),(HS$110-HR$110)),0)+IF($E148=HS$22,VLOOKUP($C148,Input!$A$8:$GZ$39,MATCH(HS$21,Input!$A$6:$GZ$6,0),FALSE),0)*IF(HS$109&gt;=MAX($GP$109:HR$109),MIN((HS$109-MAX($GP$109:HR$109)),(HS$109-HR$109)),0)</f>
        <v>0</v>
      </c>
      <c r="HT148" s="1">
        <f>+IF($E148=HT$22,VLOOKUP($C148,Input!$A$8:$GZ$39,MATCH(HT$21,Input!$A$6:$GZ$6,0),FALSE),0)*IF(HT$110&gt;=MAX($GP$110:HS$110),MIN((HT$110-MAX($GP$110:HS$110)),(HT$110-HS$110)),0)+IF($E148=HT$22,VLOOKUP($C148,Input!$A$8:$GZ$39,MATCH(HT$21,Input!$A$6:$GZ$6,0),FALSE),0)*IF(HT$109&gt;=MAX($GP$109:HS$109),MIN((HT$109-MAX($GP$109:HS$109)),(HT$109-HS$109)),0)</f>
        <v>0</v>
      </c>
      <c r="HU148" s="1">
        <f>+IF($E148=HU$22,VLOOKUP($C148,Input!$A$8:$GZ$39,MATCH(HU$21,Input!$A$6:$GZ$6,0),FALSE),0)*IF(HU$110&gt;=MAX($GP$110:HT$110),MIN((HU$110-MAX($GP$110:HT$110)),(HU$110-HT$110)),0)+IF($E148=HU$22,VLOOKUP($C148,Input!$A$8:$GZ$39,MATCH(HU$21,Input!$A$6:$GZ$6,0),FALSE),0)*IF(HU$109&gt;=MAX($GP$109:HT$109),MIN((HU$109-MAX($GP$109:HT$109)),(HU$109-HT$109)),0)</f>
        <v>0</v>
      </c>
      <c r="HV148" s="1">
        <f>+IF($E148=HV$22,VLOOKUP($C148,Input!$A$8:$GZ$39,MATCH(HV$21,Input!$A$6:$GZ$6,0),FALSE),0)*IF(HV$110&gt;=MAX($GP$110:HU$110),MIN((HV$110-MAX($GP$110:HU$110)),(HV$110-HU$110)),0)+IF($E148=HV$22,VLOOKUP($C148,Input!$A$8:$GZ$39,MATCH(HV$21,Input!$A$6:$GZ$6,0),FALSE),0)*IF(HV$109&gt;=MAX($GP$109:HU$109),MIN((HV$109-MAX($GP$109:HU$109)),(HV$109-HU$109)),0)</f>
        <v>0</v>
      </c>
      <c r="HW148" s="1">
        <f>+IF($E148=HW$22,VLOOKUP($C148,Input!$A$8:$GZ$39,MATCH(HW$21,Input!$A$6:$GZ$6,0),FALSE),0)*IF(HW$110&gt;=MAX($GP$110:HV$110),MIN((HW$110-MAX($GP$110:HV$110)),(HW$110-HV$110)),0)+IF($E148=HW$22,VLOOKUP($C148,Input!$A$8:$GZ$39,MATCH(HW$21,Input!$A$6:$GZ$6,0),FALSE),0)*IF(HW$109&gt;=MAX($GP$109:HV$109),MIN((HW$109-MAX($GP$109:HV$109)),(HW$109-HV$109)),0)</f>
        <v>0</v>
      </c>
      <c r="HX148" s="1">
        <f>+IF($E148=HX$22,VLOOKUP($C148,Input!$A$8:$GZ$39,MATCH(HX$21,Input!$A$6:$GZ$6,0),FALSE),0)*IF(HX$110&gt;=MAX($GP$110:HW$110),MIN((HX$110-MAX($GP$110:HW$110)),(HX$110-HW$110)),0)+IF($E148=HX$22,VLOOKUP($C148,Input!$A$8:$GZ$39,MATCH(HX$21,Input!$A$6:$GZ$6,0),FALSE),0)*IF(HX$109&gt;=MAX($GP$109:HW$109),MIN((HX$109-MAX($GP$109:HW$109)),(HX$109-HW$109)),0)</f>
        <v>0</v>
      </c>
      <c r="HY148" s="1">
        <f>+IF($E148=HY$22,VLOOKUP($C148,Input!$A$8:$GZ$39,MATCH(HY$21,Input!$A$6:$GZ$6,0),FALSE),0)*IF(HY$110&gt;=MAX($GP$110:HX$110),MIN((HY$110-MAX($GP$110:HX$110)),(HY$110-HX$110)),0)+IF($E148=HY$22,VLOOKUP($C148,Input!$A$8:$GZ$39,MATCH(HY$21,Input!$A$6:$GZ$6,0),FALSE),0)*IF(HY$109&gt;=MAX($GP$109:HX$109),MIN((HY$109-MAX($GP$109:HX$109)),(HY$109-HX$109)),0)</f>
        <v>0</v>
      </c>
      <c r="HZ148" s="42"/>
      <c r="IA148" t="str">
        <f>VLOOKUP($C148,Input!$A$8:$IA$39,MATCH(IA$21,Input!$A$6:$IA$6,0),FALSE)</f>
        <v>Bus Maintenance Bay Upgrade (two bays share one shop charger)</v>
      </c>
      <c r="IB148" s="132">
        <f>IF((VLOOKUP($C148,Input!$A$8:$IA$39,MATCH(IB$21,Input!$A$6:$IA$6,0),FALSE))="Y",$D148/VLOOKUP($C148,Input!$A$8:$IA$39,MATCH(IC$21,Input!$A$6:$IA$6,0),FALSE),0)</f>
        <v>0</v>
      </c>
      <c r="IC148" s="132">
        <f>IF((VLOOKUP($C148,Input!$A$8:$IA$39,MATCH(IB$21,Input!$A$6:$IA$6,0),FALSE))="Y",0,IF((VLOOKUP($C148,Input!$A$8:$IA$39,MATCH(IC$21,Input!$A$6:$IA$6,0),FALSE))&gt;0,$D148/VLOOKUP($C148,Input!$A$8:$IA$39,MATCH(IC$21,Input!$A$6:$IA$6,0),FALSE),0))</f>
        <v>15.6</v>
      </c>
      <c r="ID148" s="1">
        <f>+IF($E148=ID$22,VLOOKUP($C148,Input!$A$8:$IA$39,MATCH(ID$21,Input!$A$6:$IA$6,0),FALSE),0)*IF(ID$110&gt;=MAX($IC$110:IC$110),MIN((ID$110-MAX($IC$110:IC$110)),(ID$110-IC$110)),0)+IF($E148=ID$22,VLOOKUP($C148,Input!$A$8:$IA$39,MATCH(ID$21,Input!$A$6:$IA$6,0),FALSE),0)*IF(ID$109&gt;=MAX($IC$109:IC$109),MIN((ID$109-MAX($IC$109:IC$109)),(ID$109-IC$109)),0)</f>
        <v>0</v>
      </c>
      <c r="IE148" s="1">
        <f>+IF($E148=IE$22,VLOOKUP($C148,Input!$A$8:$IA$39,MATCH(IE$21,Input!$A$6:$IA$6,0),FALSE),0)*IF(IE$110&gt;=MAX($IC$110:ID$110),MIN((IE$110-MAX($IC$110:ID$110)),(IE$110-ID$110)),0)+IF($E148=IE$22,VLOOKUP($C148,Input!$A$8:$IA$39,MATCH(IE$21,Input!$A$6:$IA$6,0),FALSE),0)*IF(IE$109&gt;=MAX($IC$109:ID$109),MIN((IE$109-MAX($IC$109:ID$109)),(IE$109-ID$109)),0)</f>
        <v>0</v>
      </c>
      <c r="IF148" s="1">
        <f>+IF($E148=IF$22,VLOOKUP($C148,Input!$A$8:$IA$39,MATCH(IF$21,Input!$A$6:$IA$6,0),FALSE),0)*IF(IF$110&gt;=MAX($IC$110:IE$110),MIN((IF$110-MAX($IC$110:IE$110)),(IF$110-IE$110)),0)+IF($E148=IF$22,VLOOKUP($C148,Input!$A$8:$IA$39,MATCH(IF$21,Input!$A$6:$IA$6,0),FALSE),0)*IF(IF$109&gt;=MAX($IC$109:IE$109),MIN((IF$109-MAX($IC$109:IE$109)),(IF$109-IE$109)),0)</f>
        <v>0</v>
      </c>
      <c r="IG148" s="1">
        <f>+IF($E148=IG$22,VLOOKUP($C148,Input!$A$8:$IA$39,MATCH(IG$21,Input!$A$6:$IA$6,0),FALSE),0)*IF(IG$110&gt;=MAX($IC$110:IF$110),MIN((IG$110-MAX($IC$110:IF$110)),(IG$110-IF$110)),0)+IF($E148=IG$22,VLOOKUP($C148,Input!$A$8:$IA$39,MATCH(IG$21,Input!$A$6:$IA$6,0),FALSE),0)*IF(IG$109&gt;=MAX($IC$109:IF$109),MIN((IG$109-MAX($IC$109:IF$109)),(IG$109-IF$109)),0)</f>
        <v>0</v>
      </c>
      <c r="IH148" s="1">
        <f>+IF($E148=IH$22,VLOOKUP($C148,Input!$A$8:$IA$39,MATCH(IH$21,Input!$A$6:$IA$6,0),FALSE),0)*IF(IH$110&gt;=MAX($IC$110:IG$110),MIN((IH$110-MAX($IC$110:IG$110)),(IH$110-IG$110)),0)+IF($E148=IH$22,VLOOKUP($C148,Input!$A$8:$IA$39,MATCH(IH$21,Input!$A$6:$IA$6,0),FALSE),0)*IF(IH$109&gt;=MAX($IC$109:IG$109),MIN((IH$109-MAX($IC$109:IG$109)),(IH$109-IG$109)),0)</f>
        <v>0</v>
      </c>
      <c r="II148" s="1">
        <f>+IF($E148=II$22,VLOOKUP($C148,Input!$A$8:$IA$39,MATCH(II$21,Input!$A$6:$IA$6,0),FALSE),0)*IF(II$110&gt;=MAX($IC$110:IH$110),MIN((II$110-MAX($IC$110:IH$110)),(II$110-IH$110)),0)+IF($E148=II$22,VLOOKUP($C148,Input!$A$8:$IA$39,MATCH(II$21,Input!$A$6:$IA$6,0),FALSE),0)*IF(II$109&gt;=MAX($IC$109:IH$109),MIN((II$109-MAX($IC$109:IH$109)),(II$109-IH$109)),0)</f>
        <v>0</v>
      </c>
      <c r="IJ148" s="1">
        <f>+IF($E148=IJ$22,VLOOKUP($C148,Input!$A$8:$IA$39,MATCH(IJ$21,Input!$A$6:$IA$6,0),FALSE),0)*IF(IJ$110&gt;=MAX($IC$110:II$110),MIN((IJ$110-MAX($IC$110:II$110)),(IJ$110-II$110)),0)+IF($E148=IJ$22,VLOOKUP($C148,Input!$A$8:$IA$39,MATCH(IJ$21,Input!$A$6:$IA$6,0),FALSE),0)*IF(IJ$109&gt;=MAX($IC$109:II$109),MIN((IJ$109-MAX($IC$109:II$109)),(IJ$109-II$109)),0)</f>
        <v>0</v>
      </c>
      <c r="IK148" s="1">
        <f>+IF($E148=IK$22,VLOOKUP($C148,Input!$A$8:$IA$39,MATCH(IK$21,Input!$A$6:$IA$6,0),FALSE),0)*IF(IK$110&gt;=MAX($IC$110:IJ$110),MIN((IK$110-MAX($IC$110:IJ$110)),(IK$110-IJ$110)),0)+IF($E148=IK$22,VLOOKUP($C148,Input!$A$8:$IA$39,MATCH(IK$21,Input!$A$6:$IA$6,0),FALSE),0)*IF(IK$109&gt;=MAX($IC$109:IJ$109),MIN((IK$109-MAX($IC$109:IJ$109)),(IK$109-IJ$109)),0)</f>
        <v>0</v>
      </c>
      <c r="IL148" s="1">
        <f>+IF($E148=IL$22,VLOOKUP($C148,Input!$A$8:$IA$39,MATCH(IL$21,Input!$A$6:$IA$6,0),FALSE),0)*IF(IL$110&gt;=MAX($IC$110:IK$110),MIN((IL$110-MAX($IC$110:IK$110)),(IL$110-IK$110)),0)+IF($E148=IL$22,VLOOKUP($C148,Input!$A$8:$IA$39,MATCH(IL$21,Input!$A$6:$IA$6,0),FALSE),0)*IF(IL$109&gt;=MAX($IC$109:IK$109),MIN((IL$109-MAX($IC$109:IK$109)),(IL$109-IK$109)),0)</f>
        <v>0</v>
      </c>
      <c r="IM148" s="1">
        <f>+IF($E148=IM$22,VLOOKUP($C148,Input!$A$8:$IA$39,MATCH(IM$21,Input!$A$6:$IA$6,0),FALSE),0)*IF(IM$110&gt;=MAX($IC$110:IL$110),MIN((IM$110-MAX($IC$110:IL$110)),(IM$110-IL$110)),0)+IF($E148=IM$22,VLOOKUP($C148,Input!$A$8:$IA$39,MATCH(IM$21,Input!$A$6:$IA$6,0),FALSE),0)*IF(IM$109&gt;=MAX($IC$109:IL$109),MIN((IM$109-MAX($IC$109:IL$109)),(IM$109-IL$109)),0)</f>
        <v>0</v>
      </c>
      <c r="IN148" s="1">
        <f>+IF($E148=IN$22,VLOOKUP($C148,Input!$A$8:$IA$39,MATCH(IN$21,Input!$A$6:$IA$6,0),FALSE),0)*IF(IN$110&gt;=MAX($IC$110:IM$110),MIN((IN$110-MAX($IC$110:IM$110)),(IN$110-IM$110)),0)+IF($E148=IN$22,VLOOKUP($C148,Input!$A$8:$IA$39,MATCH(IN$21,Input!$A$6:$IA$6,0),FALSE),0)*IF(IN$109&gt;=MAX($IC$109:IM$109),MIN((IN$109-MAX($IC$109:IM$109)),(IN$109-IM$109)),0)</f>
        <v>0</v>
      </c>
      <c r="IO148" s="1">
        <f>+IF($E148=IO$22,VLOOKUP($C148,Input!$A$8:$IA$39,MATCH(IO$21,Input!$A$6:$IA$6,0),FALSE),0)*IF(IO$110&gt;=MAX($IC$110:IN$110),MIN((IO$110-MAX($IC$110:IN$110)),(IO$110-IN$110)),0)+IF($E148=IO$22,VLOOKUP($C148,Input!$A$8:$IA$39,MATCH(IO$21,Input!$A$6:$IA$6,0),FALSE),0)*IF(IO$109&gt;=MAX($IC$109:IN$109),MIN((IO$109-MAX($IC$109:IN$109)),(IO$109-IN$109)),0)</f>
        <v>0</v>
      </c>
      <c r="IP148" s="1">
        <f>+IF($E148=IP$22,VLOOKUP($C148,Input!$A$8:$IA$39,MATCH(IP$21,Input!$A$6:$IA$6,0),FALSE),0)*IF(IP$110&gt;=MAX($IC$110:IO$110),MIN((IP$110-MAX($IC$110:IO$110)),(IP$110-IO$110)),0)+IF($E148=IP$22,VLOOKUP($C148,Input!$A$8:$IA$39,MATCH(IP$21,Input!$A$6:$IA$6,0),FALSE),0)*IF(IP$109&gt;=MAX($IC$109:IO$109),MIN((IP$109-MAX($IC$109:IO$109)),(IP$109-IO$109)),0)</f>
        <v>0</v>
      </c>
      <c r="IQ148" s="1">
        <f>+IF($E148=IQ$22,VLOOKUP($C148,Input!$A$8:$IA$39,MATCH(IQ$21,Input!$A$6:$IA$6,0),FALSE),0)*IF(IQ$110&gt;=MAX($IC$110:IP$110),MIN((IQ$110-MAX($IC$110:IP$110)),(IQ$110-IP$110)),0)+IF($E148=IQ$22,VLOOKUP($C148,Input!$A$8:$IA$39,MATCH(IQ$21,Input!$A$6:$IA$6,0),FALSE),0)*IF(IQ$109&gt;=MAX($IC$109:IP$109),MIN((IQ$109-MAX($IC$109:IP$109)),(IQ$109-IP$109)),0)</f>
        <v>0</v>
      </c>
      <c r="IR148" s="1">
        <f>+IF($E148=IR$22,VLOOKUP($C148,Input!$A$8:$IA$39,MATCH(IR$21,Input!$A$6:$IA$6,0),FALSE),0)*IF(IR$110&gt;=MAX($IC$110:IQ$110),MIN((IR$110-MAX($IC$110:IQ$110)),(IR$110-IQ$110)),0)+IF($E148=IR$22,VLOOKUP($C148,Input!$A$8:$IA$39,MATCH(IR$21,Input!$A$6:$IA$6,0),FALSE),0)*IF(IR$109&gt;=MAX($IC$109:IQ$109),MIN((IR$109-MAX($IC$109:IQ$109)),(IR$109-IQ$109)),0)</f>
        <v>0</v>
      </c>
      <c r="IS148" s="1">
        <f>+IF($E148=IS$22,VLOOKUP($C148,Input!$A$8:$IA$39,MATCH(IS$21,Input!$A$6:$IA$6,0),FALSE),0)*IF(IS$110&gt;=MAX($IC$110:IR$110),MIN((IS$110-MAX($IC$110:IR$110)),(IS$110-IR$110)),0)+IF($E148=IS$22,VLOOKUP($C148,Input!$A$8:$IA$39,MATCH(IS$21,Input!$A$6:$IA$6,0),FALSE),0)*IF(IS$109&gt;=MAX($IC$109:IR$109),MIN((IS$109-MAX($IC$109:IR$109)),(IS$109-IR$109)),0)</f>
        <v>0</v>
      </c>
      <c r="IT148" s="1">
        <f>+IF($E148=IT$22,VLOOKUP($C148,Input!$A$8:$IA$39,MATCH(IT$21,Input!$A$6:$IA$6,0),FALSE),0)*IF(IT$110&gt;=MAX($IC$110:IS$110),MIN((IT$110-MAX($IC$110:IS$110)),(IT$110-IS$110)),0)+IF($E148=IT$22,VLOOKUP($C148,Input!$A$8:$IA$39,MATCH(IT$21,Input!$A$6:$IA$6,0),FALSE),0)*IF(IT$109&gt;=MAX($IC$109:IS$109),MIN((IT$109-MAX($IC$109:IS$109)),(IT$109-IS$109)),0)</f>
        <v>0</v>
      </c>
      <c r="IU148" s="1">
        <f>+IF($E148=IU$22,VLOOKUP($C148,Input!$A$8:$IA$39,MATCH(IU$21,Input!$A$6:$IA$6,0),FALSE),0)*IF(IU$110&gt;=MAX($IC$110:IT$110),MIN((IU$110-MAX($IC$110:IT$110)),(IU$110-IT$110)),0)+IF($E148=IU$22,VLOOKUP($C148,Input!$A$8:$IA$39,MATCH(IU$21,Input!$A$6:$IA$6,0),FALSE),0)*IF(IU$109&gt;=MAX($IC$109:IT$109),MIN((IU$109-MAX($IC$109:IT$109)),(IU$109-IT$109)),0)</f>
        <v>351000</v>
      </c>
      <c r="IV148" s="1">
        <f>+IF($E148=IV$22,VLOOKUP($C148,Input!$A$8:$IA$39,MATCH(IV$21,Input!$A$6:$IA$6,0),FALSE),0)*IF(IV$110&gt;=MAX($IC$110:IU$110),MIN((IV$110-MAX($IC$110:IU$110)),(IV$110-IU$110)),0)+IF($E148=IV$22,VLOOKUP($C148,Input!$A$8:$IA$39,MATCH(IV$21,Input!$A$6:$IA$6,0),FALSE),0)*IF(IV$109&gt;=MAX($IC$109:IU$109),MIN((IV$109-MAX($IC$109:IU$109)),(IV$109-IU$109)),0)</f>
        <v>0</v>
      </c>
      <c r="IW148" s="1">
        <f>+IF($E148=IW$22,VLOOKUP($C148,Input!$A$8:$IA$39,MATCH(IW$21,Input!$A$6:$IA$6,0),FALSE),0)*IF(IW$110&gt;=MAX($IC$110:IV$110),MIN((IW$110-MAX($IC$110:IV$110)),(IW$110-IV$110)),0)+IF($E148=IW$22,VLOOKUP($C148,Input!$A$8:$IA$39,MATCH(IW$21,Input!$A$6:$IA$6,0),FALSE),0)*IF(IW$109&gt;=MAX($IC$109:IV$109),MIN((IW$109-MAX($IC$109:IV$109)),(IW$109-IV$109)),0)</f>
        <v>0</v>
      </c>
      <c r="IX148" s="1">
        <f>+IF($E148=IX$22,VLOOKUP($C148,Input!$A$8:$IA$39,MATCH(IX$21,Input!$A$6:$IA$6,0),FALSE),0)*IF(IX$110&gt;=MAX($IC$110:IW$110),MIN((IX$110-MAX($IC$110:IW$110)),(IX$110-IW$110)),0)+IF($E148=IX$22,VLOOKUP($C148,Input!$A$8:$IA$39,MATCH(IX$21,Input!$A$6:$IA$6,0),FALSE),0)*IF(IX$109&gt;=MAX($IC$109:IW$109),MIN((IX$109-MAX($IC$109:IW$109)),(IX$109-IW$109)),0)</f>
        <v>0</v>
      </c>
      <c r="IY148" s="1">
        <f>+IF($E148=IY$22,VLOOKUP($C148,Input!$A$8:$IA$39,MATCH(IY$21,Input!$A$6:$IA$6,0),FALSE),0)*IF(IY$110&gt;=MAX($IC$110:IX$110),MIN((IY$110-MAX($IC$110:IX$110)),(IY$110-IX$110)),0)+IF($E148=IY$22,VLOOKUP($C148,Input!$A$8:$IA$39,MATCH(IY$21,Input!$A$6:$IA$6,0),FALSE),0)*IF(IY$109&gt;=MAX($IC$109:IX$109),MIN((IY$109-MAX($IC$109:IX$109)),(IY$109-IX$109)),0)</f>
        <v>0</v>
      </c>
      <c r="IZ148" s="1">
        <f>+IF($E148=IZ$22,VLOOKUP($C148,Input!$A$8:$IA$39,MATCH(IZ$21,Input!$A$6:$IA$6,0),FALSE),0)*IF(IZ$110&gt;=MAX($IC$110:IY$110),MIN((IZ$110-MAX($IC$110:IY$110)),(IZ$110-IY$110)),0)+IF($E148=IZ$22,VLOOKUP($C148,Input!$A$8:$IA$39,MATCH(IZ$21,Input!$A$6:$IA$6,0),FALSE),0)*IF(IZ$109&gt;=MAX($IC$109:IY$109),MIN((IZ$109-MAX($IC$109:IY$109)),(IZ$109-IY$109)),0)</f>
        <v>0</v>
      </c>
      <c r="JA148" s="1">
        <f>+IF($E148=JA$22,VLOOKUP($C148,Input!$A$8:$IA$39,MATCH(JA$21,Input!$A$6:$IA$6,0),FALSE),0)*IF(JA$110&gt;=MAX($IC$110:IZ$110),MIN((JA$110-MAX($IC$110:IZ$110)),(JA$110-IZ$110)),0)+IF($E148=JA$22,VLOOKUP($C148,Input!$A$8:$IA$39,MATCH(JA$21,Input!$A$6:$IA$6,0),FALSE),0)*IF(JA$109&gt;=MAX($IC$109:IZ$109),MIN((JA$109-MAX($IC$109:IZ$109)),(JA$109-IZ$109)),0)</f>
        <v>0</v>
      </c>
      <c r="JB148" s="1">
        <f>+IF($E148=JB$22,VLOOKUP($C148,Input!$A$8:$IA$39,MATCH(JB$21,Input!$A$6:$IA$6,0),FALSE),0)*IF(JB$110&gt;=MAX($IC$110:JA$110),MIN((JB$110-MAX($IC$110:JA$110)),(JB$110-JA$110)),0)+IF($E148=JB$22,VLOOKUP($C148,Input!$A$8:$IA$39,MATCH(JB$21,Input!$A$6:$IA$6,0),FALSE),0)*IF(JB$109&gt;=MAX($IC$109:JA$109),MIN((JB$109-MAX($IC$109:JA$109)),(JB$109-JA$109)),0)</f>
        <v>0</v>
      </c>
      <c r="JC148" s="1">
        <f>+IF($E148=JC$22,VLOOKUP($C148,Input!$A$8:$IA$39,MATCH(JC$21,Input!$A$6:$IA$6,0),FALSE),0)*IF(JC$110&gt;=MAX($IC$110:JB$110),MIN((JC$110-MAX($IC$110:JB$110)),(JC$110-JB$110)),0)+IF($E148=JC$22,VLOOKUP($C148,Input!$A$8:$IA$39,MATCH(JC$21,Input!$A$6:$IA$6,0),FALSE),0)*IF(JC$109&gt;=MAX($IC$109:JB$109),MIN((JC$109-MAX($IC$109:JB$109)),(JC$109-JB$109)),0)</f>
        <v>0</v>
      </c>
      <c r="JD148" s="1">
        <f>+IF($E148=JD$22,VLOOKUP($C148,Input!$A$8:$IA$39,MATCH(JD$21,Input!$A$6:$IA$6,0),FALSE),0)*IF(JD$110&gt;=MAX($IC$110:JC$110),MIN((JD$110-MAX($IC$110:JC$110)),(JD$110-JC$110)),0)+IF($E148=JD$22,VLOOKUP($C148,Input!$A$8:$IA$39,MATCH(JD$21,Input!$A$6:$IA$6,0),FALSE),0)*IF(JD$109&gt;=MAX($IC$109:JC$109),MIN((JD$109-MAX($IC$109:JC$109)),(JD$109-JC$109)),0)</f>
        <v>0</v>
      </c>
      <c r="JE148" s="1">
        <f>+IF($E148=JE$22,VLOOKUP($C148,Input!$A$8:$IA$39,MATCH(JE$21,Input!$A$6:$IA$6,0),FALSE),0)*IF(JE$110&gt;=MAX($IC$110:JD$110),MIN((JE$110-MAX($IC$110:JD$110)),(JE$110-JD$110)),0)+IF($E148=JE$22,VLOOKUP($C148,Input!$A$8:$IA$39,MATCH(JE$21,Input!$A$6:$IA$6,0),FALSE),0)*IF(JE$109&gt;=MAX($IC$109:JD$109),MIN((JE$109-MAX($IC$109:JD$109)),(JE$109-JD$109)),0)</f>
        <v>0</v>
      </c>
      <c r="JF148" s="1">
        <f>+IF($E148=JF$22,VLOOKUP($C148,Input!$A$8:$IA$39,MATCH(JF$21,Input!$A$6:$IA$6,0),FALSE),0)*IF(JF$110&gt;=MAX($IC$110:JE$110),MIN((JF$110-MAX($IC$110:JE$110)),(JF$110-JE$110)),0)+IF($E148=JF$22,VLOOKUP($C148,Input!$A$8:$IA$39,MATCH(JF$21,Input!$A$6:$IA$6,0),FALSE),0)*IF(JF$109&gt;=MAX($IC$109:JE$109),MIN((JF$109-MAX($IC$109:JE$109)),(JF$109-JE$109)),0)</f>
        <v>0</v>
      </c>
      <c r="JG148" s="1">
        <f>+IF($E148=JG$22,VLOOKUP($C148,Input!$A$8:$IA$39,MATCH(JG$21,Input!$A$6:$IA$6,0),FALSE),0)*IF(JG$110&gt;=MAX($IC$110:JF$110),MIN((JG$110-MAX($IC$110:JF$110)),(JG$110-JF$110)),0)+IF($E148=JG$22,VLOOKUP($C148,Input!$A$8:$IA$39,MATCH(JG$21,Input!$A$6:$IA$6,0),FALSE),0)*IF(JG$109&gt;=MAX($IC$109:JF$109),MIN((JG$109-MAX($IC$109:JF$109)),(JG$109-JF$109)),0)</f>
        <v>0</v>
      </c>
      <c r="JH148" s="1">
        <f>+IF($E148=JH$22,VLOOKUP($C148,Input!$A$8:$IA$39,MATCH(JH$21,Input!$A$6:$IA$6,0),FALSE),0)*IF(JH$110&gt;=MAX($IC$110:JG$110),MIN((JH$110-MAX($IC$110:JG$110)),(JH$110-JG$110)),0)+IF($E148=JH$22,VLOOKUP($C148,Input!$A$8:$IA$39,MATCH(JH$21,Input!$A$6:$IA$6,0),FALSE),0)*IF(JH$109&gt;=MAX($IC$109:JG$109),MIN((JH$109-MAX($IC$109:JG$109)),(JH$109-JG$109)),0)</f>
        <v>0</v>
      </c>
      <c r="JI148" s="1">
        <f>+IF($E148=JI$22,VLOOKUP($C148,Input!$A$8:$IA$39,MATCH(JI$21,Input!$A$6:$IA$6,0),FALSE),0)*IF(JI$110&gt;=MAX($IC$110:JH$110),MIN((JI$110-MAX($IC$110:JH$110)),(JI$110-JH$110)),0)+IF($E148=JI$22,VLOOKUP($C148,Input!$A$8:$IA$39,MATCH(JI$21,Input!$A$6:$IA$6,0),FALSE),0)*IF(JI$109&gt;=MAX($IC$109:JH$109),MIN((JI$109-MAX($IC$109:JH$109)),(JI$109-JH$109)),0)</f>
        <v>0</v>
      </c>
      <c r="JJ148" s="1">
        <f>+IF($E148=JJ$22,VLOOKUP($C148,Input!$A$8:$IA$39,MATCH(JJ$21,Input!$A$6:$IA$6,0),FALSE),0)*IF(JJ$110&gt;=MAX($IC$110:JI$110),MIN((JJ$110-MAX($IC$110:JI$110)),(JJ$110-JI$110)),0)+IF($E148=JJ$22,VLOOKUP($C148,Input!$A$8:$IA$39,MATCH(JJ$21,Input!$A$6:$IA$6,0),FALSE),0)*IF(JJ$109&gt;=MAX($IC$109:JI$109),MIN((JJ$109-MAX($IC$109:JI$109)),(JJ$109-JI$109)),0)</f>
        <v>0</v>
      </c>
      <c r="JK148" s="1">
        <f>+IF($E148=JK$22,VLOOKUP($C148,Input!$A$8:$IA$39,MATCH(JK$21,Input!$A$6:$IA$6,0),FALSE),0)*IF(JK$110&gt;=MAX($IC$110:JJ$110),MIN((JK$110-MAX($IC$110:JJ$110)),(JK$110-JJ$110)),0)+IF($E148=JK$22,VLOOKUP($C148,Input!$A$8:$IA$39,MATCH(JK$21,Input!$A$6:$IA$6,0),FALSE),0)*IF(JK$109&gt;=MAX($IC$109:JJ$109),MIN((JK$109-MAX($IC$109:JJ$109)),(JK$109-JJ$109)),0)</f>
        <v>0</v>
      </c>
      <c r="JL148" s="1">
        <f>+IF($E148=JL$22,VLOOKUP($C148,Input!$A$8:$IA$39,MATCH(JL$21,Input!$A$6:$IA$6,0),FALSE),0)*IF(JL$110&gt;=MAX($IC$110:JK$110),MIN((JL$110-MAX($IC$110:JK$110)),(JL$110-JK$110)),0)+IF($E148=JL$22,VLOOKUP($C148,Input!$A$8:$IA$39,MATCH(JL$21,Input!$A$6:$IA$6,0),FALSE),0)*IF(JL$109&gt;=MAX($IC$109:JK$109),MIN((JL$109-MAX($IC$109:JK$109)),(JL$109-JK$109)),0)</f>
        <v>0</v>
      </c>
      <c r="JN148" t="str">
        <f>+VLOOKUP($C148,Input!$A$8:$GZ$39,MATCH(JN$21,Input!$A$6:$GZ$6,0),FALSE)</f>
        <v>Charger Maintenance ($/kWh)</v>
      </c>
      <c r="JO148" s="1">
        <f>IF($E148+$I148+$D$7&lt;=JO$22,0,IF(JO$22-$D$7&gt;=$E148,VLOOKUP($C148,Input!$A$8:$GZ$39,MATCH(JO$21,Input!$A$6:$GZ$6,0),FALSE),0)*$F148/$G148)*$D148</f>
        <v>0</v>
      </c>
      <c r="JP148" s="1">
        <f>IF($E148+$I148+$D$7&lt;=JP$22,0,IF(JP$22-$D$7&gt;=$E148,VLOOKUP($C148,Input!$A$8:$GZ$39,MATCH(JP$21,Input!$A$6:$GZ$6,0),FALSE),0)*$F148/$G148)*$D148</f>
        <v>0</v>
      </c>
      <c r="JQ148" s="1">
        <f>IF($E148+$I148+$D$7&lt;=JQ$22,0,IF(JQ$22-$D$7&gt;=$E148,VLOOKUP($C148,Input!$A$8:$GZ$39,MATCH(JQ$21,Input!$A$6:$GZ$6,0),FALSE),0)*$F148/$G148)*$D148</f>
        <v>0</v>
      </c>
      <c r="JR148" s="1">
        <f>IF($E148+$I148+$D$7&lt;=JR$22,0,IF(JR$22-$D$7&gt;=$E148,VLOOKUP($C148,Input!$A$8:$GZ$39,MATCH(JR$21,Input!$A$6:$GZ$6,0),FALSE),0)*$F148/$G148)*$D148</f>
        <v>0</v>
      </c>
      <c r="JS148" s="1">
        <f>IF($E148+$I148+$D$7&lt;=JS$22,0,IF(JS$22-$D$7&gt;=$E148,VLOOKUP($C148,Input!$A$8:$GZ$39,MATCH(JS$21,Input!$A$6:$GZ$6,0),FALSE),0)*$F148/$G148)*$D148</f>
        <v>0</v>
      </c>
      <c r="JT148" s="1">
        <f>IF($E148+$I148+$D$7&lt;=JT$22,0,IF(JT$22-$D$7&gt;=$E148,VLOOKUP($C148,Input!$A$8:$GZ$39,MATCH(JT$21,Input!$A$6:$GZ$6,0),FALSE),0)*$F148/$G148)*$D148</f>
        <v>0</v>
      </c>
      <c r="JU148" s="1">
        <f>IF($E148+$I148+$D$7&lt;=JU$22,0,IF(JU$22-$D$7&gt;=$E148,VLOOKUP($C148,Input!$A$8:$GZ$39,MATCH(JU$21,Input!$A$6:$GZ$6,0),FALSE),0)*$F148/$G148)*$D148</f>
        <v>0</v>
      </c>
      <c r="JV148" s="1">
        <f>IF($E148+$I148+$D$7&lt;=JV$22,0,IF(JV$22-$D$7&gt;=$E148,VLOOKUP($C148,Input!$A$8:$GZ$39,MATCH(JV$21,Input!$A$6:$GZ$6,0),FALSE),0)*$F148/$G148)*$D148</f>
        <v>0</v>
      </c>
      <c r="JW148" s="1">
        <f>IF($E148+$I148+$D$7&lt;=JW$22,0,IF(JW$22-$D$7&gt;=$E148,VLOOKUP($C148,Input!$A$8:$GZ$39,MATCH(JW$21,Input!$A$6:$GZ$6,0),FALSE),0)*$F148/$G148)*$D148</f>
        <v>0</v>
      </c>
      <c r="JX148" s="1">
        <f>IF($E148+$I148+$D$7&lt;=JX$22,0,IF(JX$22-$D$7&gt;=$E148,VLOOKUP($C148,Input!$A$8:$GZ$39,MATCH(JX$21,Input!$A$6:$GZ$6,0),FALSE),0)*$F148/$G148)*$D148</f>
        <v>0</v>
      </c>
      <c r="JY148" s="1">
        <f>IF($E148+$I148+$D$7&lt;=JY$22,0,IF(JY$22-$D$7&gt;=$E148,VLOOKUP($C148,Input!$A$8:$GZ$39,MATCH(JY$21,Input!$A$6:$GZ$6,0),FALSE),0)*$F148/$G148)*$D148</f>
        <v>0</v>
      </c>
      <c r="JZ148" s="1">
        <f>IF($E148+$I148+$D$7&lt;=JZ$22,0,IF(JZ$22-$D$7&gt;=$E148,VLOOKUP($C148,Input!$A$8:$GZ$39,MATCH(JZ$21,Input!$A$6:$GZ$6,0),FALSE),0)*$F148/$G148)*$D148</f>
        <v>0</v>
      </c>
      <c r="KA148" s="1">
        <f>IF($E148+$I148+$D$7&lt;=KA$22,0,IF(KA$22-$D$7&gt;=$E148,VLOOKUP($C148,Input!$A$8:$GZ$39,MATCH(KA$21,Input!$A$6:$GZ$6,0),FALSE),0)*$F148/$G148)*$D148</f>
        <v>0</v>
      </c>
      <c r="KB148" s="1">
        <f>IF($E148+$I148+$D$7&lt;=KB$22,0,IF(KB$22-$D$7&gt;=$E148,VLOOKUP($C148,Input!$A$8:$GZ$39,MATCH(KB$21,Input!$A$6:$GZ$6,0),FALSE),0)*$F148/$G148)*$D148</f>
        <v>0</v>
      </c>
      <c r="KC148" s="1">
        <f>IF($E148+$I148+$D$7&lt;=KC$22,0,IF(KC$22-$D$7&gt;=$E148,VLOOKUP($C148,Input!$A$8:$GZ$39,MATCH(KC$21,Input!$A$6:$GZ$6,0),FALSE),0)*$F148/$G148)*$D148</f>
        <v>0</v>
      </c>
      <c r="KD148" s="1">
        <f>IF($E148+$I148+$D$7&lt;=KD$22,0,IF(KD$22-$D$7&gt;=$E148,VLOOKUP($C148,Input!$A$8:$GZ$39,MATCH(KD$21,Input!$A$6:$GZ$6,0),FALSE),0)*$F148/$G148)*$D148</f>
        <v>0</v>
      </c>
      <c r="KE148" s="1">
        <f>IF($E148+$I148+$D$7&lt;=KE$22,0,IF(KE$22-$D$7&gt;=$E148,VLOOKUP($C148,Input!$A$8:$GZ$39,MATCH(KE$21,Input!$A$6:$GZ$6,0),FALSE),0)*$F148/$G148)*$D148</f>
        <v>0</v>
      </c>
      <c r="KF148" s="1">
        <f>IF($E148+$I148+$D$7&lt;=KF$22,0,IF(KF$22-$D$7&gt;=$E148,VLOOKUP($C148,Input!$A$8:$GZ$39,MATCH(KF$21,Input!$A$6:$GZ$6,0),FALSE),0)*$F148/$G148)*$D148</f>
        <v>0</v>
      </c>
      <c r="KG148" s="1">
        <f>IF($E148+$I148+$D$7&lt;=KG$22,0,IF(KG$22-$D$7&gt;=$E148,VLOOKUP($C148,Input!$A$8:$GZ$39,MATCH(KG$21,Input!$A$6:$GZ$6,0),FALSE),0)*$F148/$G148)*$D148</f>
        <v>0</v>
      </c>
      <c r="KH148" s="1">
        <f>IF($E148+$I148+$D$7&lt;=KH$22,0,IF(KH$22-$D$7&gt;=$E148,VLOOKUP($C148,Input!$A$8:$GZ$39,MATCH(KH$21,Input!$A$6:$GZ$6,0),FALSE),0)*$F148/$G148)*$D148</f>
        <v>0</v>
      </c>
      <c r="KI148" s="1">
        <f>IF($E148+$I148+$D$7&lt;=KI$22,0,IF(KI$22-$D$7&gt;=$E148,VLOOKUP($C148,Input!$A$8:$GZ$39,MATCH(KI$21,Input!$A$6:$GZ$6,0),FALSE),0)*$F148/$G148)*$D148</f>
        <v>0</v>
      </c>
      <c r="KJ148" s="1">
        <f>IF($E148+$I148+$D$7&lt;=KJ$22,0,IF(KJ$22-$D$7&gt;=$E148,VLOOKUP($C148,Input!$A$8:$GZ$39,MATCH(KJ$21,Input!$A$6:$GZ$6,0),FALSE),0)*$F148/$G148)*$D148</f>
        <v>0</v>
      </c>
      <c r="KK148" s="1">
        <f>IF($E148+$I148+$D$7&lt;=KK$22,0,IF(KK$22-$D$7&gt;=$E148,VLOOKUP($C148,Input!$A$8:$GZ$39,MATCH(KK$21,Input!$A$6:$GZ$6,0),FALSE),0)*$F148/$G148)*$D148</f>
        <v>0</v>
      </c>
      <c r="KL148" s="1">
        <f>IF($E148+$I148+$D$7&lt;=KL$22,0,IF(KL$22-$D$7&gt;=$E148,VLOOKUP($C148,Input!$A$8:$GZ$39,MATCH(KL$21,Input!$A$6:$GZ$6,0),FALSE),0)*$F148/$G148)*$D148</f>
        <v>0</v>
      </c>
      <c r="KM148" s="1">
        <f>IF($E148+$I148+$D$7&lt;=KM$22,0,IF(KM$22-$D$7&gt;=$E148,VLOOKUP($C148,Input!$A$8:$GZ$39,MATCH(KM$21,Input!$A$6:$GZ$6,0),FALSE),0)*$F148/$G148)*$D148</f>
        <v>0</v>
      </c>
      <c r="KN148" s="1">
        <f>IF($E148+$I148+$D$7&lt;=KN$22,0,IF(KN$22-$D$7&gt;=$E148,VLOOKUP($C148,Input!$A$8:$GZ$39,MATCH(KN$21,Input!$A$6:$GZ$6,0),FALSE),0)*$F148/$G148)*$D148</f>
        <v>0</v>
      </c>
      <c r="KO148" s="1">
        <f>IF($E148+$I148+$D$7&lt;=KO$22,0,IF(KO$22-$D$7&gt;=$E148,VLOOKUP($C148,Input!$A$8:$GZ$39,MATCH(KO$21,Input!$A$6:$GZ$6,0),FALSE),0)*$F148/$G148)*$D148</f>
        <v>0</v>
      </c>
      <c r="KP148" s="1">
        <f>IF($E148+$I148+$D$7&lt;=KP$22,0,IF(KP$22-$D$7&gt;=$E148,VLOOKUP($C148,Input!$A$8:$GZ$39,MATCH(KP$21,Input!$A$6:$GZ$6,0),FALSE),0)*$F148/$G148)*$D148</f>
        <v>0</v>
      </c>
      <c r="KQ148" s="1">
        <f>IF($E148+$I148+$D$7&lt;=KQ$22,0,IF(KQ$22-$D$7&gt;=$E148,VLOOKUP($C148,Input!$A$8:$GZ$39,MATCH(KQ$21,Input!$A$6:$GZ$6,0),FALSE),0)*$F148/$G148)*$D148</f>
        <v>0</v>
      </c>
      <c r="KR148" s="1">
        <f>IF($E148+$I148+$D$7&lt;=KR$22,0,IF(KR$22-$D$7&gt;=$E148,VLOOKUP($C148,Input!$A$8:$GZ$39,MATCH(KR$21,Input!$A$6:$GZ$6,0),FALSE),0)*$F148/$G148)*$D148</f>
        <v>0</v>
      </c>
      <c r="KS148" s="1">
        <f>IF($E148+$I148+$D$7&lt;=KS$22,0,IF(KS$22-$D$7&gt;=$E148,VLOOKUP($C148,Input!$A$8:$GZ$39,MATCH(KS$21,Input!$A$6:$GZ$6,0),FALSE),0)*$F148/$G148)*$D148</f>
        <v>0</v>
      </c>
      <c r="KT148" s="1">
        <f>IF($E148+$I148+$D$7&lt;=KT$22,0,IF(KT$22-$D$7&gt;=$E148,VLOOKUP($C148,Input!$A$8:$GZ$39,MATCH(KT$21,Input!$A$6:$GZ$6,0),FALSE),0)*$F148/$G148)*$D148</f>
        <v>0</v>
      </c>
      <c r="KU148" s="1">
        <f>IF($E148+$I148+$D$7&lt;=KU$22,0,IF(KU$22-$D$7&gt;=$E148,VLOOKUP($C148,Input!$A$8:$GZ$39,MATCH(KU$21,Input!$A$6:$GZ$6,0),FALSE),0)*$F148/$G148)*$D148</f>
        <v>0</v>
      </c>
      <c r="KV148" s="1">
        <f>IF($E148+$I148+$D$7&lt;=KV$22,0,IF(KV$22-$D$7&gt;=$E148,VLOOKUP($C148,Input!$A$8:$GZ$39,MATCH(KV$21,Input!$A$6:$GZ$6,0),FALSE),0)*$F148/$G148)*$D148</f>
        <v>0</v>
      </c>
      <c r="KW148" s="1">
        <f>IF($E148+$I148+$D$7&lt;=KW$22,0,IF(KW$22-$D$7&gt;=$E148,VLOOKUP($C148,Input!$A$8:$GZ$39,MATCH(KW$21,Input!$A$6:$GZ$6,0),FALSE),0)*$F148/$G148)*$D148</f>
        <v>0</v>
      </c>
      <c r="KY148" t="str">
        <f>VLOOKUP($C148,Input!$A$8:$HV$39,MATCH(KY$21,Input!$A$6:$HV$6,0),FALSE)</f>
        <v>$/kWh from "Main Tab" selection for depot charging and it is scaled to EIA cost projections</v>
      </c>
      <c r="KZ148" s="1">
        <f>IF($E148+$I148+$D$7&lt;=KZ$22,0,IF(KZ$22-$D$7&gt;=$E148,VLOOKUP($C148,Input!$A$8:$HV$39,MATCH(KZ$21,Input!$A$6:$HV$6,0),FALSE)/$G148*$F148,0))*$D148</f>
        <v>0</v>
      </c>
      <c r="LA148" s="1">
        <f>IF($E148+$I148+$D$7&lt;=LA$22,0,IF(LA$22-$D$7&gt;=$E148,VLOOKUP($C148,Input!$A$8:$HV$39,MATCH(LA$21,Input!$A$6:$HV$6,0),FALSE)/$G148*$F148,0))*$D148</f>
        <v>0</v>
      </c>
      <c r="LB148" s="1">
        <f>IF($E148+$I148+$D$7&lt;=LB$22,0,IF(LB$22-$D$7&gt;=$E148,VLOOKUP($C148,Input!$A$8:$HV$39,MATCH(LB$21,Input!$A$6:$HV$6,0),FALSE)/$G148*$F148,0))*$D148</f>
        <v>0</v>
      </c>
      <c r="LC148" s="1">
        <f>IF($E148+$I148+$D$7&lt;=LC$22,0,IF(LC$22-$D$7&gt;=$E148,VLOOKUP($C148,Input!$A$8:$HV$39,MATCH(LC$21,Input!$A$6:$HV$6,0),FALSE)/$G148*$F148,0))*$D148</f>
        <v>0</v>
      </c>
      <c r="LD148" s="1">
        <f>IF($E148+$I148+$D$7&lt;=LD$22,0,IF(LD$22-$D$7&gt;=$E148,VLOOKUP($C148,Input!$A$8:$HV$39,MATCH(LD$21,Input!$A$6:$HV$6,0),FALSE)/$G148*$F148,0))*$D148</f>
        <v>0</v>
      </c>
      <c r="LE148" s="1">
        <f>IF($E148+$I148+$D$7&lt;=LE$22,0,IF(LE$22-$D$7&gt;=$E148,VLOOKUP($C148,Input!$A$8:$HV$39,MATCH(LE$21,Input!$A$6:$HV$6,0),FALSE)/$G148*$F148,0))*$D148</f>
        <v>0</v>
      </c>
      <c r="LF148" s="1">
        <f>IF($E148+$I148+$D$7&lt;=LF$22,0,IF(LF$22-$D$7&gt;=$E148,VLOOKUP($C148,Input!$A$8:$HV$39,MATCH(LF$21,Input!$A$6:$HV$6,0),FALSE)/$G148*$F148,0))*$D148</f>
        <v>0</v>
      </c>
      <c r="LG148" s="1">
        <f>IF($E148+$I148+$D$7&lt;=LG$22,0,IF(LG$22-$D$7&gt;=$E148,VLOOKUP($C148,Input!$A$8:$HV$39,MATCH(LG$21,Input!$A$6:$HV$6,0),FALSE)/$G148*$F148,0))*$D148</f>
        <v>0</v>
      </c>
      <c r="LH148" s="1">
        <f>IF($E148+$I148+$D$7&lt;=LH$22,0,IF(LH$22-$D$7&gt;=$E148,VLOOKUP($C148,Input!$A$8:$HV$39,MATCH(LH$21,Input!$A$6:$HV$6,0),FALSE)/$G148*$F148,0))*$D148</f>
        <v>0</v>
      </c>
      <c r="LI148" s="1">
        <f>IF($E148+$I148+$D$7&lt;=LI$22,0,IF(LI$22-$D$7&gt;=$E148,VLOOKUP($C148,Input!$A$8:$HV$39,MATCH(LI$21,Input!$A$6:$HV$6,0),FALSE)/$G148*$F148,0))*$D148</f>
        <v>0</v>
      </c>
      <c r="LJ148" s="1">
        <f>IF($E148+$I148+$D$7&lt;=LJ$22,0,IF(LJ$22-$D$7&gt;=$E148,VLOOKUP($C148,Input!$A$8:$HV$39,MATCH(LJ$21,Input!$A$6:$HV$6,0),FALSE)/$G148*$F148,0))*$D148</f>
        <v>0</v>
      </c>
      <c r="LK148" s="1">
        <f>IF($E148+$I148+$D$7&lt;=LK$22,0,IF(LK$22-$D$7&gt;=$E148,VLOOKUP($C148,Input!$A$8:$HV$39,MATCH(LK$21,Input!$A$6:$HV$6,0),FALSE)/$G148*$F148,0))*$D148</f>
        <v>0</v>
      </c>
      <c r="LL148" s="1">
        <f>IF($E148+$I148+$D$7&lt;=LL$22,0,IF(LL$22-$D$7&gt;=$E148,VLOOKUP($C148,Input!$A$8:$HV$39,MATCH(LL$21,Input!$A$6:$HV$6,0),FALSE)/$G148*$F148,0))*$D148</f>
        <v>0</v>
      </c>
      <c r="LM148" s="1">
        <f>IF($E148+$I148+$D$7&lt;=LM$22,0,IF(LM$22-$D$7&gt;=$E148,VLOOKUP($C148,Input!$A$8:$HV$39,MATCH(LM$21,Input!$A$6:$HV$6,0),FALSE)/$G148*$F148,0))*$D148</f>
        <v>0</v>
      </c>
      <c r="LN148" s="1">
        <f>IF($E148+$I148+$D$7&lt;=LN$22,0,IF(LN$22-$D$7&gt;=$E148,VLOOKUP($C148,Input!$A$8:$HV$39,MATCH(LN$21,Input!$A$6:$HV$6,0),FALSE)/$G148*$F148,0))*$D148</f>
        <v>0</v>
      </c>
      <c r="LO148" s="1">
        <f>IF($E148+$I148+$D$7&lt;=LO$22,0,IF(LO$22-$D$7&gt;=$E148,VLOOKUP($C148,Input!$A$8:$HV$39,MATCH(LO$21,Input!$A$6:$HV$6,0),FALSE)/$G148*$F148,0))*$D148</f>
        <v>0</v>
      </c>
      <c r="LP148" s="1">
        <f>IF($E148+$I148+$D$7&lt;=LP$22,0,IF(LP$22-$D$7&gt;=$E148,VLOOKUP($C148,Input!$A$8:$HV$39,MATCH(LP$21,Input!$A$6:$HV$6,0),FALSE)/$G148*$F148,0))*$D148</f>
        <v>0</v>
      </c>
      <c r="LQ148" s="1">
        <f>IF($E148+$I148+$D$7&lt;=LQ$22,0,IF(LQ$22-$D$7&gt;=$E148,VLOOKUP($C148,Input!$A$8:$HV$39,MATCH(LQ$21,Input!$A$6:$HV$6,0),FALSE)/$G148*$F148,0))*$D148</f>
        <v>0</v>
      </c>
      <c r="LR148" s="1">
        <f>IF($E148+$I148+$D$7&lt;=LR$22,0,IF(LR$22-$D$7&gt;=$E148,VLOOKUP($C148,Input!$A$8:$HV$39,MATCH(LR$21,Input!$A$6:$HV$6,0),FALSE)/$G148*$F148,0))*$D148</f>
        <v>0</v>
      </c>
      <c r="LS148" s="1">
        <f>IF($E148+$I148+$D$7&lt;=LS$22,0,IF(LS$22-$D$7&gt;=$E148,VLOOKUP($C148,Input!$A$8:$HV$39,MATCH(LS$21,Input!$A$6:$HV$6,0),FALSE)/$G148*$F148,0))*$D148</f>
        <v>0</v>
      </c>
      <c r="LT148" s="1">
        <f>IF($E148+$I148+$D$7&lt;=LT$22,0,IF(LT$22-$D$7&gt;=$E148,VLOOKUP($C148,Input!$A$8:$HV$39,MATCH(LT$21,Input!$A$6:$HV$6,0),FALSE)/$G148*$F148,0))*$D148</f>
        <v>0</v>
      </c>
      <c r="LU148" s="1">
        <f>IF($E148+$I148+$D$7&lt;=LU$22,0,IF(LU$22-$D$7&gt;=$E148,VLOOKUP($C148,Input!$A$8:$HV$39,MATCH(LU$21,Input!$A$6:$HV$6,0),FALSE)/$G148*$F148,0))*$D148</f>
        <v>0</v>
      </c>
      <c r="LV148" s="1">
        <f>IF($E148+$I148+$D$7&lt;=LV$22,0,IF(LV$22-$D$7&gt;=$E148,VLOOKUP($C148,Input!$A$8:$HV$39,MATCH(LV$21,Input!$A$6:$HV$6,0),FALSE)/$G148*$F148,0))*$D148</f>
        <v>0</v>
      </c>
      <c r="LW148" s="1">
        <f>IF($E148+$I148+$D$7&lt;=LW$22,0,IF(LW$22-$D$7&gt;=$E148,VLOOKUP($C148,Input!$A$8:$HV$39,MATCH(LW$21,Input!$A$6:$HV$6,0),FALSE)/$G148*$F148,0))*$D148</f>
        <v>0</v>
      </c>
      <c r="LX148" s="1">
        <f>IF($E148+$I148+$D$7&lt;=LX$22,0,IF(LX$22-$D$7&gt;=$E148,VLOOKUP($C148,Input!$A$8:$HV$39,MATCH(LX$21,Input!$A$6:$HV$6,0),FALSE)/$G148*$F148,0))*$D148</f>
        <v>0</v>
      </c>
      <c r="LY148" s="1">
        <f>IF($E148+$I148+$D$7&lt;=LY$22,0,IF(LY$22-$D$7&gt;=$E148,VLOOKUP($C148,Input!$A$8:$HV$39,MATCH(LY$21,Input!$A$6:$HV$6,0),FALSE)/$G148*$F148,0))*$D148</f>
        <v>0</v>
      </c>
      <c r="LZ148" s="1">
        <f>IF($E148+$I148+$D$7&lt;=LZ$22,0,IF(LZ$22-$D$7&gt;=$E148,VLOOKUP($C148,Input!$A$8:$HV$39,MATCH(LZ$21,Input!$A$6:$HV$6,0),FALSE)/$G148*$F148,0))*$D148</f>
        <v>0</v>
      </c>
      <c r="MA148" s="1">
        <f>IF($E148+$I148+$D$7&lt;=MA$22,0,IF(MA$22-$D$7&gt;=$E148,VLOOKUP($C148,Input!$A$8:$HV$39,MATCH(MA$21,Input!$A$6:$HV$6,0),FALSE)/$G148*$F148,0))*$D148</f>
        <v>0</v>
      </c>
      <c r="MB148" s="1">
        <f>IF($E148+$I148+$D$7&lt;=MB$22,0,IF(MB$22-$D$7&gt;=$E148,VLOOKUP($C148,Input!$A$8:$HV$39,MATCH(MB$21,Input!$A$6:$HV$6,0),FALSE)/$G148*$F148,0))*$D148</f>
        <v>0</v>
      </c>
      <c r="MC148" s="1">
        <f>IF($E148+$I148+$D$7&lt;=MC$22,0,IF(MC$22-$D$7&gt;=$E148,VLOOKUP($C148,Input!$A$8:$HV$39,MATCH(MC$21,Input!$A$6:$HV$6,0),FALSE)/$G148*$F148,0))*$D148</f>
        <v>0</v>
      </c>
      <c r="MD148" s="1">
        <f>IF($E148+$I148+$D$7&lt;=MD$22,0,IF(MD$22-$D$7&gt;=$E148,VLOOKUP($C148,Input!$A$8:$HV$39,MATCH(MD$21,Input!$A$6:$HV$6,0),FALSE)/$G148*$F148,0))*$D148</f>
        <v>0</v>
      </c>
      <c r="ME148" s="1">
        <f>IF($E148+$I148+$D$7&lt;=ME$22,0,IF(ME$22-$D$7&gt;=$E148,VLOOKUP($C148,Input!$A$8:$HV$39,MATCH(ME$21,Input!$A$6:$HV$6,0),FALSE)/$G148*$F148,0))*$D148</f>
        <v>0</v>
      </c>
      <c r="MF148" s="1">
        <f>IF($E148+$I148+$D$7&lt;=MF$22,0,IF(MF$22-$D$7&gt;=$E148,VLOOKUP($C148,Input!$A$8:$HV$39,MATCH(MF$21,Input!$A$6:$HV$6,0),FALSE)/$G148*$F148,0))*$D148</f>
        <v>0</v>
      </c>
      <c r="MG148" s="1">
        <f>IF($E148+$I148+$D$7&lt;=MG$22,0,IF(MG$22-$D$7&gt;=$E148,VLOOKUP($C148,Input!$A$8:$HV$39,MATCH(MG$21,Input!$A$6:$HV$6,0),FALSE)/$G148*$F148,0))*$D148</f>
        <v>2390563.3876716378</v>
      </c>
      <c r="MH148" s="1">
        <f>IF($E148+$I148+$D$7&lt;=MH$22,0,IF(MH$22-$D$7&gt;=$E148,VLOOKUP($C148,Input!$A$8:$HV$39,MATCH(MH$21,Input!$A$6:$HV$6,0),FALSE)/$G148*$F148,0))*$D148</f>
        <v>2379022.7954903063</v>
      </c>
      <c r="MI148" s="1">
        <f>IF($E148+$I148+$D$7&lt;=MI$22,0,IF(MI$22-$D$7&gt;=$E148,VLOOKUP($C148,Input!$A$8:$HV$39,MATCH(MI$21,Input!$A$6:$HV$6,0),FALSE)/$G148*$F148,0))*$D148</f>
        <v>2371318.1315880292</v>
      </c>
      <c r="MJ148" s="1">
        <f>IF($E148+$I148+$D$7&lt;=MJ$22,0,IF(MJ$22-$D$7&gt;=$E148,VLOOKUP($C148,Input!$A$8:$HV$39,MATCH(MJ$21,Input!$A$6:$HV$6,0),FALSE)/$G148*$F148,0))*$D148</f>
        <v>2358239.8921361095</v>
      </c>
      <c r="MK148" s="1">
        <f>IF($E148+$I148+$D$7&lt;=MK$22,0,IF(MK$22-$D$7&gt;=$E148,VLOOKUP($C148,Input!$A$8:$HV$39,MATCH(MK$21,Input!$A$6:$HV$6,0),FALSE)/$G148*$F148,0))*$D148</f>
        <v>2349585.9164511058</v>
      </c>
      <c r="ML148" s="1">
        <f>IF($E148+$I148+$D$7&lt;=ML$22,0,IF(ML$22-$D$7&gt;=$E148,VLOOKUP($C148,Input!$A$8:$HV$39,MATCH(ML$21,Input!$A$6:$HV$6,0),FALSE)/$G148*$F148,0))*$D148</f>
        <v>2339421.6568262405</v>
      </c>
      <c r="MM148" s="1">
        <f>IF($E148+$I148+$D$7&lt;=MM$22,0,IF(MM$22-$D$7&gt;=$E148,VLOOKUP($C148,Input!$A$8:$HV$39,MATCH(MM$21,Input!$A$6:$HV$6,0),FALSE)/$G148*$F148,0))*$D148</f>
        <v>2328698.4307334018</v>
      </c>
      <c r="MN148" s="1">
        <f>IF($E148+$I148+$D$7&lt;=MN$22,0,IF(MN$22-$D$7&gt;=$E148,VLOOKUP($C148,Input!$A$8:$HV$39,MATCH(MN$21,Input!$A$6:$HV$6,0),FALSE)/$G148*$F148,0))*$D148</f>
        <v>2317994.9272506684</v>
      </c>
      <c r="MO148" s="1">
        <f>IF($E148+$I148+$D$7&lt;=MO$22,0,IF(MO$22-$D$7&gt;=$E148,VLOOKUP($C148,Input!$A$8:$HV$39,MATCH(MO$21,Input!$A$6:$HV$6,0),FALSE)/$G148*$F148,0))*$D148</f>
        <v>2309691.4696241794</v>
      </c>
      <c r="MP148" s="1">
        <f>IF($E148+$I148+$D$7&lt;=MP$22,0,IF(MP$22-$D$7&gt;=$E148,VLOOKUP($C148,Input!$A$8:$HV$39,MATCH(MP$21,Input!$A$6:$HV$6,0),FALSE)/$G148*$F148,0))*$D148</f>
        <v>2302935.2101690555</v>
      </c>
      <c r="MQ148" s="1">
        <f>IF($E148+$I148+$D$7&lt;=MQ$22,0,IF(MQ$22-$D$7&gt;=$E148,VLOOKUP($C148,Input!$A$8:$HV$39,MATCH(MQ$21,Input!$A$6:$HV$6,0),FALSE)/$G148*$F148,0))*$D148</f>
        <v>2293710.3293901081</v>
      </c>
      <c r="MR148" s="1">
        <f>IF($E148+$I148+$D$7&lt;=MR$22,0,IF(MR$22-$D$7&gt;=$E148,VLOOKUP($C148,Input!$A$8:$HV$39,MATCH(MR$21,Input!$A$6:$HV$6,0),FALSE)/$G148*$F148,0))*$D148</f>
        <v>2282095.4312007325</v>
      </c>
      <c r="MS148" s="1">
        <f>IF($E148+$I148+$D$7&lt;=MS$22,0,IF(MS$22-$D$7&gt;=$E148,VLOOKUP($C148,Input!$A$8:$HV$39,MATCH(MS$21,Input!$A$6:$HV$6,0),FALSE)/$G148*$F148,0))*$D148</f>
        <v>2278335.6236008708</v>
      </c>
      <c r="MT148" s="1">
        <f>IF($E148+$I148+$D$7&lt;=MT$22,0,IF(MT$22-$D$7&gt;=$E148,VLOOKUP($C148,Input!$A$8:$HV$39,MATCH(MT$21,Input!$A$6:$HV$6,0),FALSE)/$G148*$F148,0))*$D148</f>
        <v>2274897.0127941384</v>
      </c>
      <c r="MU148" s="1">
        <f>IF($E148+$I148+$D$7&lt;=MU$22,0,IF(MU$22-$D$7&gt;=$E148,VLOOKUP($C148,Input!$A$8:$HV$39,MATCH(MU$21,Input!$A$6:$HV$6,0),FALSE)/$G148*$F148,0))*$D148</f>
        <v>0</v>
      </c>
      <c r="MV148" s="1">
        <f>IF($E148+$I148+$D$7&lt;=MV$22,0,IF(MV$22-$D$7&gt;=$E148,VLOOKUP($C148,Input!$A$8:$HV$39,MATCH(MV$21,Input!$A$6:$HV$6,0),FALSE)/$G148*$F148,0))*$D148</f>
        <v>0</v>
      </c>
      <c r="MW148" s="1">
        <f>IF($E148+$I148+$D$7&lt;=MW$22,0,IF(MW$22-$D$7&gt;=$E148,VLOOKUP($C148,Input!$A$8:$HV$39,MATCH(MW$21,Input!$A$6:$HV$6,0),FALSE)/$G148*$F148,0))*$D148</f>
        <v>0</v>
      </c>
      <c r="MX148" s="1">
        <f>IF($E148+$I148+$D$7&lt;=MX$22,0,IF(MX$22-$D$7&gt;=$E148,VLOOKUP($C148,Input!$A$8:$HV$39,MATCH(MX$21,Input!$A$6:$HV$6,0),FALSE)/$G148*$F148,0))*$D148</f>
        <v>0</v>
      </c>
      <c r="MZ148" t="str">
        <f>VLOOKUP($C148,Input!$A$8:$HV$39,MATCH(MZ$21,Input!$A$6:$HV$6,0),FALSE)</f>
        <v>Electricity LCFS Credit ($/kWh)</v>
      </c>
      <c r="NA148" s="1">
        <f>IF($E148+$I148+$D$7&lt;=NA$22,0,IF(NA$22-$D$7&gt;=$E148,-VLOOKUP($C148,Input!$A$8:$HV$39,MATCH(NA$21,Input!$A$6:$HV$6,0),FALSE)/$G148*$F148,0))*$D148*$G$4/100</f>
        <v>0</v>
      </c>
      <c r="NB148" s="1">
        <f>IF($E148+$I148+$D$7&lt;=NB$22,0,IF(NB$22-$D$7&gt;=$E148,-VLOOKUP($C148,Input!$A$8:$HV$39,MATCH(NB$21,Input!$A$6:$HV$6,0),FALSE)/$G148*$F148,0))*$D148*$G$4/100</f>
        <v>0</v>
      </c>
      <c r="NC148" s="1">
        <f>IF($E148+$I148+$D$7&lt;=NC$22,0,IF(NC$22-$D$7&gt;=$E148,-VLOOKUP($C148,Input!$A$8:$HV$39,MATCH(NC$21,Input!$A$6:$HV$6,0),FALSE)/$G148*$F148,0))*$D148*$G$4/100</f>
        <v>0</v>
      </c>
      <c r="ND148" s="1">
        <f>IF($E148+$I148+$D$7&lt;=ND$22,0,IF(ND$22-$D$7&gt;=$E148,-VLOOKUP($C148,Input!$A$8:$HV$39,MATCH(ND$21,Input!$A$6:$HV$6,0),FALSE)/$G148*$F148,0))*$D148*$G$4/100</f>
        <v>0</v>
      </c>
      <c r="NE148" s="1">
        <f>IF($E148+$I148+$D$7&lt;=NE$22,0,IF(NE$22-$D$7&gt;=$E148,-VLOOKUP($C148,Input!$A$8:$HV$39,MATCH(NE$21,Input!$A$6:$HV$6,0),FALSE)/$G148*$F148,0))*$D148*$G$4/100</f>
        <v>0</v>
      </c>
      <c r="NF148" s="1">
        <f>IF($E148+$I148+$D$7&lt;=NF$22,0,IF(NF$22-$D$7&gt;=$E148,-VLOOKUP($C148,Input!$A$8:$HV$39,MATCH(NF$21,Input!$A$6:$HV$6,0),FALSE)/$G148*$F148,0))*$D148*$G$4/100</f>
        <v>0</v>
      </c>
      <c r="NG148" s="1">
        <f>IF($E148+$I148+$D$7&lt;=NG$22,0,IF(NG$22-$D$7&gt;=$E148,-VLOOKUP($C148,Input!$A$8:$HV$39,MATCH(NG$21,Input!$A$6:$HV$6,0),FALSE)/$G148*$F148,0))*$D148*$G$4/100</f>
        <v>0</v>
      </c>
      <c r="NH148" s="1">
        <f>IF($E148+$I148+$D$7&lt;=NH$22,0,IF(NH$22-$D$7&gt;=$E148,-VLOOKUP($C148,Input!$A$8:$HV$39,MATCH(NH$21,Input!$A$6:$HV$6,0),FALSE)/$G148*$F148,0))*$D148*$G$4/100</f>
        <v>0</v>
      </c>
      <c r="NI148" s="1">
        <f>IF($E148+$I148+$D$7&lt;=NI$22,0,IF(NI$22-$D$7&gt;=$E148,-VLOOKUP($C148,Input!$A$8:$HV$39,MATCH(NI$21,Input!$A$6:$HV$6,0),FALSE)/$G148*$F148,0))*$D148*$G$4/100</f>
        <v>0</v>
      </c>
      <c r="NJ148" s="1">
        <f>IF($E148+$I148+$D$7&lt;=NJ$22,0,IF(NJ$22-$D$7&gt;=$E148,-VLOOKUP($C148,Input!$A$8:$HV$39,MATCH(NJ$21,Input!$A$6:$HV$6,0),FALSE)/$G148*$F148,0))*$D148*$G$4/100</f>
        <v>0</v>
      </c>
      <c r="NK148" s="1">
        <f>IF($E148+$I148+$D$7&lt;=NK$22,0,IF(NK$22-$D$7&gt;=$E148,-VLOOKUP($C148,Input!$A$8:$HV$39,MATCH(NK$21,Input!$A$6:$HV$6,0),FALSE)/$G148*$F148,0))*$D148*$G$4/100</f>
        <v>0</v>
      </c>
      <c r="NL148" s="1">
        <f>IF($E148+$I148+$D$7&lt;=NL$22,0,IF(NL$22-$D$7&gt;=$E148,-VLOOKUP($C148,Input!$A$8:$HV$39,MATCH(NL$21,Input!$A$6:$HV$6,0),FALSE)/$G148*$F148,0))*$D148*$G$4/100</f>
        <v>0</v>
      </c>
      <c r="NM148" s="1">
        <f>IF($E148+$I148+$D$7&lt;=NM$22,0,IF(NM$22-$D$7&gt;=$E148,-VLOOKUP($C148,Input!$A$8:$HV$39,MATCH(NM$21,Input!$A$6:$HV$6,0),FALSE)/$G148*$F148,0))*$D148*$G$4/100</f>
        <v>0</v>
      </c>
      <c r="NN148" s="1">
        <f>IF($E148+$I148+$D$7&lt;=NN$22,0,IF(NN$22-$D$7&gt;=$E148,-VLOOKUP($C148,Input!$A$8:$HV$39,MATCH(NN$21,Input!$A$6:$HV$6,0),FALSE)/$G148*$F148,0))*$D148*$G$4/100</f>
        <v>0</v>
      </c>
      <c r="NO148" s="1">
        <f>IF($E148+$I148+$D$7&lt;=NO$22,0,IF(NO$22-$D$7&gt;=$E148,-VLOOKUP($C148,Input!$A$8:$HV$39,MATCH(NO$21,Input!$A$6:$HV$6,0),FALSE)/$G148*$F148,0))*$D148*$G$4/100</f>
        <v>0</v>
      </c>
      <c r="NP148" s="1">
        <f>IF($E148+$I148+$D$7&lt;=NP$22,0,IF(NP$22-$D$7&gt;=$E148,-VLOOKUP($C148,Input!$A$8:$HV$39,MATCH(NP$21,Input!$A$6:$HV$6,0),FALSE)/$G148*$F148,0))*$D148*$G$4/100</f>
        <v>0</v>
      </c>
      <c r="NQ148" s="1">
        <f>IF($E148+$I148+$D$7&lt;=NQ$22,0,IF(NQ$22-$D$7&gt;=$E148,-VLOOKUP($C148,Input!$A$8:$HV$39,MATCH(NQ$21,Input!$A$6:$HV$6,0),FALSE)/$G148*$F148,0))*$D148*$G$4/100</f>
        <v>0</v>
      </c>
      <c r="NR148" s="1">
        <f>IF($E148+$I148+$D$7&lt;=NR$22,0,IF(NR$22-$D$7&gt;=$E148,-VLOOKUP($C148,Input!$A$8:$HV$39,MATCH(NR$21,Input!$A$6:$HV$6,0),FALSE)/$G148*$F148,0))*$D148*$G$4/100</f>
        <v>-1985584.6483200002</v>
      </c>
      <c r="NS148" s="1">
        <f>IF($E148+$I148+$D$7&lt;=NS$22,0,IF(NS$22-$D$7&gt;=$E148,-VLOOKUP($C148,Input!$A$8:$HV$39,MATCH(NS$21,Input!$A$6:$HV$6,0),FALSE)/$G148*$F148,0))*$D148*$G$4/100</f>
        <v>-1985584.6483200002</v>
      </c>
      <c r="NT148" s="1">
        <f>IF($E148+$I148+$D$7&lt;=NT$22,0,IF(NT$22-$D$7&gt;=$E148,-VLOOKUP($C148,Input!$A$8:$HV$39,MATCH(NT$21,Input!$A$6:$HV$6,0),FALSE)/$G148*$F148,0))*$D148*$G$4/100</f>
        <v>-1985584.6483200002</v>
      </c>
      <c r="NU148" s="1">
        <f>IF($E148+$I148+$D$7&lt;=NU$22,0,IF(NU$22-$D$7&gt;=$E148,-VLOOKUP($C148,Input!$A$8:$HV$39,MATCH(NU$21,Input!$A$6:$HV$6,0),FALSE)/$G148*$F148,0))*$D148*$G$4/100</f>
        <v>-1985584.6483200002</v>
      </c>
      <c r="NV148" s="1">
        <f>IF($E148+$I148+$D$7&lt;=NV$22,0,IF(NV$22-$D$7&gt;=$E148,-VLOOKUP($C148,Input!$A$8:$HV$39,MATCH(NV$21,Input!$A$6:$HV$6,0),FALSE)/$G148*$F148,0))*$D148*$G$4/100</f>
        <v>-1985584.6483200002</v>
      </c>
      <c r="NW148" s="1">
        <f>IF($E148+$I148+$D$7&lt;=NW$22,0,IF(NW$22-$D$7&gt;=$E148,-VLOOKUP($C148,Input!$A$8:$HV$39,MATCH(NW$21,Input!$A$6:$HV$6,0),FALSE)/$G148*$F148,0))*$D148*$G$4/100</f>
        <v>-1985584.6483200002</v>
      </c>
      <c r="NX148" s="1">
        <f>IF($E148+$I148+$D$7&lt;=NX$22,0,IF(NX$22-$D$7&gt;=$E148,-VLOOKUP($C148,Input!$A$8:$HV$39,MATCH(NX$21,Input!$A$6:$HV$6,0),FALSE)/$G148*$F148,0))*$D148*$G$4/100</f>
        <v>-1985584.6483200002</v>
      </c>
      <c r="NY148" s="1">
        <f>IF($E148+$I148+$D$7&lt;=NY$22,0,IF(NY$22-$D$7&gt;=$E148,-VLOOKUP($C148,Input!$A$8:$HV$39,MATCH(NY$21,Input!$A$6:$HV$6,0),FALSE)/$G148*$F148,0))*$D148*$G$4/100</f>
        <v>-1985584.6483200002</v>
      </c>
      <c r="NZ148" s="1">
        <f>IF($E148+$I148+$D$7&lt;=NZ$22,0,IF(NZ$22-$D$7&gt;=$E148,-VLOOKUP($C148,Input!$A$8:$HV$39,MATCH(NZ$21,Input!$A$6:$HV$6,0),FALSE)/$G148*$F148,0))*$D148*$G$4/100</f>
        <v>-1985584.6483200002</v>
      </c>
      <c r="OA148" s="1">
        <f>IF($E148+$I148+$D$7&lt;=OA$22,0,IF(OA$22-$D$7&gt;=$E148,-VLOOKUP($C148,Input!$A$8:$HV$39,MATCH(OA$21,Input!$A$6:$HV$6,0),FALSE)/$G148*$F148,0))*$D148*$G$4/100</f>
        <v>-1985584.6483200002</v>
      </c>
      <c r="OB148" s="1">
        <f>IF($E148+$I148+$D$7&lt;=OB$22,0,IF(OB$22-$D$7&gt;=$E148,-VLOOKUP($C148,Input!$A$8:$HV$39,MATCH(OB$21,Input!$A$6:$HV$6,0),FALSE)/$G148*$F148,0))*$D148*$G$4/100</f>
        <v>-1985584.6483200002</v>
      </c>
      <c r="OC148" s="1">
        <f>IF($E148+$I148+$D$7&lt;=OC$22,0,IF(OC$22-$D$7&gt;=$E148,-VLOOKUP($C148,Input!$A$8:$HV$39,MATCH(OC$21,Input!$A$6:$HV$6,0),FALSE)/$G148*$F148,0))*$D148*$G$4/100</f>
        <v>-1985584.6483200002</v>
      </c>
      <c r="OD148" s="1">
        <f>IF($E148+$I148+$D$7&lt;=OD$22,0,IF(OD$22-$D$7&gt;=$E148,-VLOOKUP($C148,Input!$A$8:$HV$39,MATCH(OD$21,Input!$A$6:$HV$6,0),FALSE)/$G148*$F148,0))*$D148*$G$4/100</f>
        <v>-1985584.6483200002</v>
      </c>
      <c r="OE148" s="1">
        <f>IF($E148+$I148+$D$7&lt;=OE$22,0,IF(OE$22-$D$7&gt;=$E148,-VLOOKUP($C148,Input!$A$8:$HV$39,MATCH(OE$21,Input!$A$6:$HV$6,0),FALSE)/$G148*$F148,0))*$D148*$G$4/100</f>
        <v>-1985584.6483200002</v>
      </c>
      <c r="OF148" s="1">
        <f>IF($E148+$I148+$D$7&lt;=OF$22,0,IF(OF$22-$D$7&gt;=$E148,-VLOOKUP($C148,Input!$A$8:$HV$39,MATCH(OF$21,Input!$A$6:$HV$6,0),FALSE)/$G148*$F148,0))*$D148*$G$4/100</f>
        <v>0</v>
      </c>
      <c r="OG148" s="1">
        <f>IF($E148+$I148+$D$7&lt;=OG$22,0,IF(OG$22-$D$7&gt;=$E148,-VLOOKUP($C148,Input!$A$8:$HV$39,MATCH(OG$21,Input!$A$6:$HV$6,0),FALSE)/$G148*$F148,0))*$D148*$G$4/100</f>
        <v>0</v>
      </c>
      <c r="OH148" s="1">
        <f>IF($E148+$I148+$D$7&lt;=OH$22,0,IF(OH$22-$D$7&gt;=$E148,-VLOOKUP($C148,Input!$A$8:$HV$39,MATCH(OH$21,Input!$A$6:$HV$6,0),FALSE)/$G148*$F148,0))*$D148*$G$4/100</f>
        <v>0</v>
      </c>
      <c r="OI148" s="1">
        <f>IF($E148+$I148+$D$7&lt;=OI$22,0,IF(OI$22-$D$7&gt;=$E148,-VLOOKUP($C148,Input!$A$8:$HV$39,MATCH(OI$21,Input!$A$6:$HV$6,0),FALSE)/$G148*$F148,0))*$D148*$G$4/100</f>
        <v>0</v>
      </c>
      <c r="OK148" t="str">
        <f>VLOOKUP($C148,Input!$A$8:$HW$39,MATCH(OK$21,Input!$A$6:$HW$6,0),FALSE)</f>
        <v>Charger Inspection Maint ($/year)</v>
      </c>
      <c r="OL148" s="1">
        <f>IF($E148+$I148+$D$7&lt;=OL$22,0,IF(OL$22-$D$7&gt;=$E148,IF(COUNTIF($KZ148:LP148,"&gt;0")&gt;0,VLOOKUP($C148,Input!$A$8:$HV$21,MATCH($OK$21+COUNTIF($KZ148:LP148,"&gt;0"),Input!$A$6:$HV$6,0),FALSE),0),0))*$D148</f>
        <v>0</v>
      </c>
      <c r="OM148" s="1">
        <f>IF($E148+$I148+$D$7&lt;=OM$22,0,IF(OM$22-$D$7&gt;=$E148,IF(COUNTIF($KZ148:LQ148,"&gt;0")&gt;0,VLOOKUP($C148,Input!$A$8:$HV$21,MATCH($OK$21+COUNTIF($KZ148:LQ148,"&gt;0"),Input!$A$6:$HV$6,0),FALSE),0),0))*$D148</f>
        <v>0</v>
      </c>
      <c r="ON148" s="1">
        <f>IF($E148+$I148+$D$7&lt;=ON$22,0,IF(ON$22-$D$7&gt;=$E148,IF(COUNTIF($KZ148:LR148,"&gt;0")&gt;0,VLOOKUP($C148,Input!$A$8:$HV$21,MATCH($OK$21+COUNTIF($KZ148:LR148,"&gt;0"),Input!$A$6:$HV$6,0),FALSE),0),0))*$D148</f>
        <v>0</v>
      </c>
      <c r="OO148" s="1">
        <f>IF($E148+$I148+$D$7&lt;=OO$22,0,IF(OO$22-$D$7&gt;=$E148,IF(COUNTIF($KZ148:LS148,"&gt;0")&gt;0,VLOOKUP($C148,Input!$A$8:$HV$21,MATCH($OK$21+COUNTIF($KZ148:LS148,"&gt;0"),Input!$A$6:$HV$6,0),FALSE),0),0))*$D148</f>
        <v>0</v>
      </c>
      <c r="OP148" s="1">
        <f>IF($E148+$I148+$D$7&lt;=OP$22,0,IF(OP$22-$D$7&gt;=$E148,IF(COUNTIF($KZ148:LT148,"&gt;0")&gt;0,VLOOKUP($C148,Input!$A$8:$HV$21,MATCH($OK$21+COUNTIF($KZ148:LT148,"&gt;0"),Input!$A$6:$HV$6,0),FALSE),0),0))*$D148</f>
        <v>0</v>
      </c>
      <c r="OQ148" s="1">
        <f>IF($E148+$I148+$D$7&lt;=OQ$22,0,IF(OQ$22-$D$7&gt;=$E148,IF(COUNTIF($KZ148:LU148,"&gt;0")&gt;0,VLOOKUP($C148,Input!$A$8:$HV$21,MATCH($OK$21+COUNTIF($KZ148:LU148,"&gt;0"),Input!$A$6:$HV$6,0),FALSE),0),0))*$D148</f>
        <v>0</v>
      </c>
      <c r="OR148" s="1">
        <f>IF($E148+$I148+$D$7&lt;=OR$22,0,IF(OR$22-$D$7&gt;=$E148,IF(COUNTIF($KZ148:LV148,"&gt;0")&gt;0,VLOOKUP($C148,Input!$A$8:$HV$21,MATCH($OK$21+COUNTIF($KZ148:LV148,"&gt;0"),Input!$A$6:$HV$6,0),FALSE),0),0))*$D148</f>
        <v>0</v>
      </c>
      <c r="OS148" s="1">
        <f>IF($E148+$I148+$D$7&lt;=OS$22,0,IF(OS$22-$D$7&gt;=$E148,IF(COUNTIF($KZ148:LW148,"&gt;0")&gt;0,VLOOKUP($C148,Input!$A$8:$HV$21,MATCH($OK$21+COUNTIF($KZ148:LW148,"&gt;0"),Input!$A$6:$HV$6,0),FALSE),0),0))*$D148</f>
        <v>0</v>
      </c>
      <c r="OT148" s="1">
        <f>IF($E148+$I148+$D$7&lt;=OT$22,0,IF(OT$22-$D$7&gt;=$E148,IF(COUNTIF($KZ148:LX148,"&gt;0")&gt;0,VLOOKUP($C148,Input!$A$8:$HV$21,MATCH($OK$21+COUNTIF($KZ148:LX148,"&gt;0"),Input!$A$6:$HV$6,0),FALSE),0),0))*$D148</f>
        <v>0</v>
      </c>
      <c r="OU148" s="1">
        <f>IF($E148+$I148+$D$7&lt;=OU$22,0,IF(OU$22-$D$7&gt;=$E148,IF(COUNTIF($KZ148:LY148,"&gt;0")&gt;0,VLOOKUP($C148,Input!$A$8:$HV$21,MATCH($OK$21+COUNTIF($KZ148:LY148,"&gt;0"),Input!$A$6:$HV$6,0),FALSE),0),0))*$D148</f>
        <v>0</v>
      </c>
      <c r="OV148" s="1">
        <f>IF($E148+$I148+$D$7&lt;=OV$22,0,IF(OV$22-$D$7&gt;=$E148,IF(COUNTIF($KZ148:LZ148,"&gt;0")&gt;0,VLOOKUP($C148,Input!$A$8:$HV$21,MATCH($OK$21+COUNTIF($KZ148:LZ148,"&gt;0"),Input!$A$6:$HV$6,0),FALSE),0),0))*$D148</f>
        <v>0</v>
      </c>
      <c r="OW148" s="1">
        <f>IF($E148+$I148+$D$7&lt;=OW$22,0,IF(OW$22-$D$7&gt;=$E148,IF(COUNTIF($KZ148:MA148,"&gt;0")&gt;0,VLOOKUP($C148,Input!$A$8:$HV$21,MATCH($OK$21+COUNTIF($KZ148:MA148,"&gt;0"),Input!$A$6:$HV$6,0),FALSE),0),0))*$D148</f>
        <v>0</v>
      </c>
      <c r="OX148" s="1">
        <f>IF($E148+$I148+$D$7&lt;=OX$22,0,IF(OX$22-$D$7&gt;=$E148,IF(COUNTIF($KZ148:MB148,"&gt;0")&gt;0,VLOOKUP($C148,Input!$A$8:$HV$21,MATCH($OK$21+COUNTIF($KZ148:MB148,"&gt;0"),Input!$A$6:$HV$6,0),FALSE),0),0))*$D148</f>
        <v>0</v>
      </c>
      <c r="OY148" s="1">
        <f>IF($E148+$I148+$D$7&lt;=OY$22,0,IF(OY$22-$D$7&gt;=$E148,IF(COUNTIF($KZ148:MC148,"&gt;0")&gt;0,VLOOKUP($C148,Input!$A$8:$HV$21,MATCH($OK$21+COUNTIF($KZ148:MC148,"&gt;0"),Input!$A$6:$HV$6,0),FALSE),0),0))*$D148</f>
        <v>0</v>
      </c>
      <c r="OZ148" s="1">
        <f>IF($E148+$I148+$D$7&lt;=OZ$22,0,IF(OZ$22-$D$7&gt;=$E148,IF(COUNTIF($KZ148:MD148,"&gt;0")&gt;0,VLOOKUP($C148,Input!$A$8:$HV$21,MATCH($OK$21+COUNTIF($KZ148:MD148,"&gt;0"),Input!$A$6:$HV$6,0),FALSE),0),0))*$D148</f>
        <v>0</v>
      </c>
      <c r="PA148" s="1">
        <f>IF($E148+$I148+$D$7&lt;=PA$22,0,IF(PA$22-$D$7&gt;=$E148,IF(COUNTIF($KZ148:ME148,"&gt;0")&gt;0,VLOOKUP($C148,Input!$A$8:$HV$21,MATCH($OK$21+COUNTIF($KZ148:ME148,"&gt;0"),Input!$A$6:$HV$6,0),FALSE),0),0))*$D148</f>
        <v>0</v>
      </c>
      <c r="PB148" s="1">
        <f>IF($E148+$I148+$D$7&lt;=PB$22,0,IF(PB$22-$D$7&gt;=$E148,IF(COUNTIF($KZ148:MF148,"&gt;0")&gt;0,VLOOKUP($C148,Input!$A$8:$HV$21,MATCH($OK$21+COUNTIF($KZ148:MF148,"&gt;0"),Input!$A$6:$HV$6,0),FALSE),0),0))*$D148</f>
        <v>0</v>
      </c>
      <c r="PC148" s="1">
        <f>IF($E148+$I148+$D$7&lt;=PC$22,0,IF(PC$22-$D$7&gt;=$E148,IF(COUNTIF($KZ148:MG148,"&gt;0")&gt;0,VLOOKUP($C148,Input!$A$8:$HV$21,MATCH($OK$21+COUNTIF($KZ148:MG148,"&gt;0"),Input!$A$6:$HV$6,0),FALSE),0),0))*$D148</f>
        <v>117000</v>
      </c>
      <c r="PD148" s="1">
        <f>IF($E148+$I148+$D$7&lt;=PD$22,0,IF(PD$22-$D$7&gt;=$E148,IF(COUNTIF($KZ148:MH148,"&gt;0")&gt;0,VLOOKUP($C148,Input!$A$8:$HV$21,MATCH($OK$21+COUNTIF($KZ148:MH148,"&gt;0"),Input!$A$6:$HV$6,0),FALSE),0),0))*$D148</f>
        <v>117000</v>
      </c>
      <c r="PE148" s="1">
        <f>IF($E148+$I148+$D$7&lt;=PE$22,0,IF(PE$22-$D$7&gt;=$E148,IF(COUNTIF($KZ148:MI148,"&gt;0")&gt;0,VLOOKUP($C148,Input!$A$8:$HV$21,MATCH($OK$21+COUNTIF($KZ148:MI148,"&gt;0"),Input!$A$6:$HV$6,0),FALSE),0),0))*$D148</f>
        <v>117000</v>
      </c>
      <c r="PF148" s="1">
        <f>IF($E148+$I148+$D$7&lt;=PF$22,0,IF(PF$22-$D$7&gt;=$E148,IF(COUNTIF($KZ148:MJ148,"&gt;0")&gt;0,VLOOKUP($C148,Input!$A$8:$HV$21,MATCH($OK$21+COUNTIF($KZ148:MJ148,"&gt;0"),Input!$A$6:$HV$6,0),FALSE),0),0))*$D148</f>
        <v>117000</v>
      </c>
      <c r="PG148" s="1">
        <f>IF($E148+$I148+$D$7&lt;=PG$22,0,IF(PG$22-$D$7&gt;=$E148,IF(COUNTIF($KZ148:MK148,"&gt;0")&gt;0,VLOOKUP($C148,Input!$A$8:$HV$21,MATCH($OK$21+COUNTIF($KZ148:MK148,"&gt;0"),Input!$A$6:$HV$6,0),FALSE),0),0))*$D148</f>
        <v>117000</v>
      </c>
      <c r="PH148" s="1">
        <f>IF($E148+$I148+$D$7&lt;=PH$22,0,IF(PH$22-$D$7&gt;=$E148,IF(COUNTIF($KZ148:ML148,"&gt;0")&gt;0,VLOOKUP($C148,Input!$A$8:$HV$21,MATCH($OK$21+COUNTIF($KZ148:ML148,"&gt;0"),Input!$A$6:$HV$6,0),FALSE),0),0))*$D148</f>
        <v>117000</v>
      </c>
      <c r="PI148" s="1">
        <f>IF($E148+$I148+$D$7&lt;=PI$22,0,IF(PI$22-$D$7&gt;=$E148,IF(COUNTIF($KZ148:MM148,"&gt;0")&gt;0,VLOOKUP($C148,Input!$A$8:$HV$21,MATCH($OK$21+COUNTIF($KZ148:MM148,"&gt;0"),Input!$A$6:$HV$6,0),FALSE),0),0))*$D148</f>
        <v>117000</v>
      </c>
      <c r="PJ148" s="1">
        <f>IF($E148+$I148+$D$7&lt;=PJ$22,0,IF(PJ$22-$D$7&gt;=$E148,IF(COUNTIF($KZ148:MN148,"&gt;0")&gt;0,VLOOKUP($C148,Input!$A$8:$HV$21,MATCH($OK$21+COUNTIF($KZ148:MN148,"&gt;0"),Input!$A$6:$HV$6,0),FALSE),0),0))*$D148</f>
        <v>117000</v>
      </c>
      <c r="PK148" s="1">
        <f>IF($E148+$I148+$D$7&lt;=PK$22,0,IF(PK$22-$D$7&gt;=$E148,IF(COUNTIF($KZ148:MO148,"&gt;0")&gt;0,VLOOKUP($C148,Input!$A$8:$HV$21,MATCH($OK$21+COUNTIF($KZ148:MO148,"&gt;0"),Input!$A$6:$HV$6,0),FALSE),0),0))*$D148</f>
        <v>117000</v>
      </c>
      <c r="PL148" s="1">
        <f>IF($E148+$I148+$D$7&lt;=PL$22,0,IF(PL$22-$D$7&gt;=$E148,IF(COUNTIF($KZ148:MP148,"&gt;0")&gt;0,VLOOKUP($C148,Input!$A$8:$HV$21,MATCH($OK$21+COUNTIF($KZ148:MP148,"&gt;0"),Input!$A$6:$HV$6,0),FALSE),0),0))*$D148</f>
        <v>117000</v>
      </c>
      <c r="PM148" s="1">
        <f>IF($E148+$I148+$D$7&lt;=PM$22,0,IF(PM$22-$D$7&gt;=$E148,IF(COUNTIF($KZ148:MQ148,"&gt;0")&gt;0,VLOOKUP($C148,Input!$A$8:$HV$21,MATCH($OK$21+COUNTIF($KZ148:MQ148,"&gt;0"),Input!$A$6:$HV$6,0),FALSE),0),0))*$D148</f>
        <v>117000</v>
      </c>
      <c r="PN148" s="1">
        <f>IF($E148+$I148+$D$7&lt;=PN$22,0,IF(PN$22-$D$7&gt;=$E148,IF(COUNTIF($KZ148:MR148,"&gt;0")&gt;0,VLOOKUP($C148,Input!$A$8:$HV$21,MATCH($OK$21+COUNTIF($KZ148:MR148,"&gt;0"),Input!$A$6:$HV$6,0),FALSE),0),0))*$D148</f>
        <v>117000</v>
      </c>
      <c r="PO148" s="1">
        <f>IF($E148+$I148+$D$7&lt;=PO$22,0,IF(PO$22-$D$7&gt;=$E148,IF(COUNTIF($KZ148:MS148,"&gt;0")&gt;0,VLOOKUP($C148,Input!$A$8:$HV$21,MATCH($OK$21+COUNTIF($KZ148:MS148,"&gt;0"),Input!$A$6:$HV$6,0),FALSE),0),0))*$D148</f>
        <v>117000</v>
      </c>
      <c r="PP148" s="1">
        <f>IF($E148+$I148+$D$7&lt;=PP$22,0,IF(PP$22-$D$7&gt;=$E148,IF(COUNTIF($KZ148:MT148,"&gt;0")&gt;0,VLOOKUP($C148,Input!$A$8:$HV$21,MATCH($OK$21+COUNTIF($KZ148:MT148,"&gt;0"),Input!$A$6:$HV$6,0),FALSE),0),0))*$D148</f>
        <v>117000</v>
      </c>
      <c r="PQ148" s="1">
        <f>IF($E148+$I148+$D$7&lt;=PQ$22,0,IF(PQ$22-$D$7&gt;=$E148,IF(COUNTIF($KZ148:MU148,"&gt;0")&gt;0,VLOOKUP($C148,Input!$A$8:$HV$21,MATCH($OK$21+COUNTIF($KZ148:MU148,"&gt;0"),Input!$A$6:$HV$6,0),FALSE),0),0))*$D148</f>
        <v>0</v>
      </c>
      <c r="PR148" s="1">
        <f>IF($E148+$I148+$D$7&lt;=PR$22,0,IF(PR$22-$D$7&gt;=$E148,IF(COUNTIF($KZ148:MV148,"&gt;0")&gt;0,VLOOKUP($C148,Input!$A$8:$HV$21,MATCH($OK$21+COUNTIF($KZ148:MV148,"&gt;0"),Input!$A$6:$HV$6,0),FALSE),0),0))*$D148</f>
        <v>0</v>
      </c>
      <c r="PS148" s="1">
        <f>IF($E148+$I148+$D$7&lt;=PS$22,0,IF(PS$22-$D$7&gt;=$E148,IF(COUNTIF($KZ148:MW148,"&gt;0")&gt;0,VLOOKUP($C148,Input!$A$8:$HV$21,MATCH($OK$21+COUNTIF($KZ148:MW148,"&gt;0"),Input!$A$6:$HV$6,0),FALSE),0),0))*$D148</f>
        <v>0</v>
      </c>
      <c r="PT148" s="1">
        <f>IF($E148+$I148+$D$7&lt;=PT$22,0,IF(PT$22-$D$7&gt;=$E148,IF(COUNTIF($KZ148:MX148,"&gt;0")&gt;0,VLOOKUP($C148,Input!$A$8:$HV$21,MATCH($OK$21+COUNTIF($KZ148:MX148,"&gt;0"),Input!$A$6:$HV$6,0),FALSE),0),0))*$D148</f>
        <v>0</v>
      </c>
      <c r="PV148" s="1" t="str">
        <f t="shared" si="871"/>
        <v>2033 MY All In - 40' Proterra 550 kWh {234 Buses}</v>
      </c>
      <c r="PW148" s="1">
        <f t="shared" si="951"/>
        <v>0</v>
      </c>
      <c r="PX148" s="1">
        <f t="shared" si="952"/>
        <v>0</v>
      </c>
      <c r="PY148" s="1">
        <f t="shared" si="953"/>
        <v>0</v>
      </c>
      <c r="PZ148" s="1">
        <f t="shared" si="954"/>
        <v>0</v>
      </c>
      <c r="QA148" s="1">
        <f t="shared" si="955"/>
        <v>0</v>
      </c>
      <c r="QB148" s="1">
        <f t="shared" si="956"/>
        <v>0</v>
      </c>
      <c r="QC148" s="1">
        <f t="shared" si="957"/>
        <v>0</v>
      </c>
      <c r="QD148" s="1">
        <f t="shared" si="958"/>
        <v>0</v>
      </c>
      <c r="QE148" s="1">
        <f t="shared" si="959"/>
        <v>0</v>
      </c>
      <c r="QF148" s="1">
        <f t="shared" si="960"/>
        <v>0</v>
      </c>
      <c r="QG148" s="1">
        <f t="shared" si="961"/>
        <v>0</v>
      </c>
      <c r="QH148" s="1">
        <f t="shared" si="962"/>
        <v>0</v>
      </c>
      <c r="QI148" s="1">
        <f t="shared" si="963"/>
        <v>0</v>
      </c>
      <c r="QJ148" s="1">
        <f t="shared" si="964"/>
        <v>0</v>
      </c>
      <c r="QK148" s="1">
        <f t="shared" si="965"/>
        <v>0</v>
      </c>
      <c r="QL148" s="1">
        <f t="shared" si="966"/>
        <v>0</v>
      </c>
      <c r="QM148" s="1">
        <f t="shared" si="967"/>
        <v>0</v>
      </c>
      <c r="QN148" s="1">
        <f t="shared" si="968"/>
        <v>226068487.84617332</v>
      </c>
      <c r="QO148" s="1">
        <f t="shared" si="969"/>
        <v>6126438.1471703053</v>
      </c>
      <c r="QP148" s="1">
        <f t="shared" si="970"/>
        <v>6118733.4832680281</v>
      </c>
      <c r="QQ148" s="1">
        <f t="shared" si="971"/>
        <v>6105655.2438161094</v>
      </c>
      <c r="QR148" s="1">
        <f t="shared" si="972"/>
        <v>6097001.2681311052</v>
      </c>
      <c r="QS148" s="1">
        <f t="shared" si="973"/>
        <v>6086837.0085062403</v>
      </c>
      <c r="QT148" s="1">
        <f t="shared" si="974"/>
        <v>35326113.782413408</v>
      </c>
      <c r="QU148" s="1">
        <f t="shared" si="975"/>
        <v>6065410.2789306678</v>
      </c>
      <c r="QV148" s="1">
        <f t="shared" si="976"/>
        <v>6057106.8213041797</v>
      </c>
      <c r="QW148" s="1">
        <f t="shared" si="977"/>
        <v>6050350.5618490558</v>
      </c>
      <c r="QX148" s="1">
        <f t="shared" si="978"/>
        <v>6041125.681070108</v>
      </c>
      <c r="QY148" s="1">
        <f t="shared" si="979"/>
        <v>6029510.7828807328</v>
      </c>
      <c r="QZ148" s="1">
        <f t="shared" si="980"/>
        <v>6025750.9752808698</v>
      </c>
      <c r="RA148" s="1">
        <f t="shared" si="981"/>
        <v>6022312.3644741382</v>
      </c>
      <c r="RB148" s="1">
        <f t="shared" si="982"/>
        <v>0</v>
      </c>
      <c r="RC148" s="1">
        <f t="shared" si="983"/>
        <v>0</v>
      </c>
      <c r="RD148" s="1">
        <f t="shared" si="984"/>
        <v>0</v>
      </c>
      <c r="RE148" s="1">
        <f t="shared" si="985"/>
        <v>0</v>
      </c>
      <c r="RF148" s="1">
        <f t="shared" si="986"/>
        <v>334220834.24526823</v>
      </c>
      <c r="RG148" s="1">
        <f t="shared" si="987"/>
        <v>190672664.48005781</v>
      </c>
      <c r="RH148" s="72"/>
      <c r="RI148" s="91"/>
    </row>
    <row r="149" spans="1:477" x14ac:dyDescent="0.25">
      <c r="A149" s="89"/>
      <c r="B149" s="148">
        <v>1</v>
      </c>
      <c r="C149" s="111" t="s">
        <v>79</v>
      </c>
      <c r="D149" s="85">
        <f t="shared" si="913"/>
        <v>234</v>
      </c>
      <c r="E149" s="83">
        <f t="shared" si="988"/>
        <v>2034</v>
      </c>
      <c r="F149" s="68">
        <f t="shared" si="870"/>
        <v>40000</v>
      </c>
      <c r="G149" s="69">
        <f>VLOOKUP($C149,Input!$A$8:$HV$39,MATCH(G$21,Input!$A$6:$HV$6,0),FALSE)</f>
        <v>0.47619047619047616</v>
      </c>
      <c r="H149" s="123">
        <f>VLOOKUP($C149,Input!$A$8:$HV$39,MATCH(H$21,Input!$A$6:$HV$6,0),FALSE)</f>
        <v>0</v>
      </c>
      <c r="I149" s="70">
        <f>VLOOKUP($C149,Input!$A$8:$HV$39,MATCH(I$21,Input!$A$6:$HV$6,0),FALSE)</f>
        <v>14</v>
      </c>
      <c r="J149" s="1">
        <f>+IF($E149=J$22,VLOOKUP($C149,Input!$A$8:$AN$39,MATCH(J$21,Input!$A$6:$AN$6,0),FALSE)+$H149,0)*$D149</f>
        <v>0</v>
      </c>
      <c r="K149" s="1">
        <f>+IF($E149=K$22,VLOOKUP($C149,Input!$A$8:$AN$39,MATCH(K$21,Input!$A$6:$AN$6,0),FALSE)+$H149,0)*$D149</f>
        <v>0</v>
      </c>
      <c r="L149" s="1">
        <f>+IF($E149=L$22,VLOOKUP($C149,Input!$A$8:$AN$39,MATCH(L$21,Input!$A$6:$AN$6,0),FALSE)+$H149,0)*$D149</f>
        <v>0</v>
      </c>
      <c r="M149" s="1">
        <f>+IF($E149=M$22,VLOOKUP($C149,Input!$A$8:$AN$39,MATCH(M$21,Input!$A$6:$AN$6,0),FALSE)+$H149,0)*$D149</f>
        <v>0</v>
      </c>
      <c r="N149" s="1">
        <f>+IF($E149=N$22,VLOOKUP($C149,Input!$A$8:$AN$39,MATCH(N$21,Input!$A$6:$AN$6,0),FALSE)+$H149,0)*$D149</f>
        <v>0</v>
      </c>
      <c r="O149" s="1">
        <f>+IF($E149=O$22,VLOOKUP($C149,Input!$A$8:$AN$39,MATCH(O$21,Input!$A$6:$AN$6,0),FALSE)+$H149,0)*$D149</f>
        <v>0</v>
      </c>
      <c r="P149" s="1">
        <f>+IF($E149=P$22,VLOOKUP($C149,Input!$A$8:$AN$39,MATCH(P$21,Input!$A$6:$AN$6,0),FALSE)+$H149,0)*$D149</f>
        <v>0</v>
      </c>
      <c r="Q149" s="1">
        <f>+IF($E149=Q$22,VLOOKUP($C149,Input!$A$8:$AN$39,MATCH(Q$21,Input!$A$6:$AN$6,0),FALSE)+$H149,0)*$D149</f>
        <v>0</v>
      </c>
      <c r="R149" s="1">
        <f>+IF($E149=R$22,VLOOKUP($C149,Input!$A$8:$AN$39,MATCH(R$21,Input!$A$6:$AN$6,0),FALSE)+$H149,0)*$D149</f>
        <v>0</v>
      </c>
      <c r="S149" s="1">
        <f>+IF($E149=S$22,VLOOKUP($C149,Input!$A$8:$AN$39,MATCH(S$21,Input!$A$6:$AN$6,0),FALSE)+$H149,0)*$D149</f>
        <v>0</v>
      </c>
      <c r="T149" s="1">
        <f>+IF($E149=T$22,VLOOKUP($C149,Input!$A$8:$AN$39,MATCH(T$21,Input!$A$6:$AN$6,0),FALSE)+$H149,0)*$D149</f>
        <v>0</v>
      </c>
      <c r="U149" s="1">
        <f>+IF($E149=U$22,VLOOKUP($C149,Input!$A$8:$AN$39,MATCH(U$21,Input!$A$6:$AN$6,0),FALSE)+$H149,0)*$D149</f>
        <v>0</v>
      </c>
      <c r="V149" s="1">
        <f>+IF($E149=V$22,VLOOKUP($C149,Input!$A$8:$AN$39,MATCH(V$21,Input!$A$6:$AN$6,0),FALSE)+$H149,0)*$D149</f>
        <v>0</v>
      </c>
      <c r="W149" s="1">
        <f>+IF($E149=W$22,VLOOKUP($C149,Input!$A$8:$AN$39,MATCH(W$21,Input!$A$6:$AN$6,0),FALSE)+$H149,0)*$D149</f>
        <v>0</v>
      </c>
      <c r="X149" s="1">
        <f>+IF($E149=X$22,VLOOKUP($C149,Input!$A$8:$AN$39,MATCH(X$21,Input!$A$6:$AN$6,0),FALSE)+$H149,0)*$D149</f>
        <v>0</v>
      </c>
      <c r="Y149" s="1">
        <f>+IF($E149=Y$22,VLOOKUP($C149,Input!$A$8:$AN$39,MATCH(Y$21,Input!$A$6:$AN$6,0),FALSE)+$H149,0)*$D149</f>
        <v>0</v>
      </c>
      <c r="Z149" s="1">
        <f>+IF($E149=Z$22,VLOOKUP($C149,Input!$A$8:$AN$39,MATCH(Z$21,Input!$A$6:$AN$6,0),FALSE)+$H149,0)*$D149</f>
        <v>0</v>
      </c>
      <c r="AA149" s="1">
        <f>+IF($E149=AA$22,VLOOKUP($C149,Input!$A$8:$AN$39,MATCH(AA$21,Input!$A$6:$AN$6,0),FALSE)+$H149,0)*$D149</f>
        <v>0</v>
      </c>
      <c r="AB149" s="1">
        <f>+IF($E149=AB$22,VLOOKUP($C149,Input!$A$8:$AN$39,MATCH(AB$21,Input!$A$6:$AN$6,0),FALSE)+$H149,0)*$D149</f>
        <v>198231423.15896505</v>
      </c>
      <c r="AC149" s="1">
        <f>+IF($E149=AC$22,VLOOKUP($C149,Input!$A$8:$AN$39,MATCH(AC$21,Input!$A$6:$AN$6,0),FALSE)+$H149,0)*$D149</f>
        <v>0</v>
      </c>
      <c r="AD149" s="1">
        <f>+IF($E149=AD$22,VLOOKUP($C149,Input!$A$8:$AN$39,MATCH(AD$21,Input!$A$6:$AN$6,0),FALSE)+$H149,0)*$D149</f>
        <v>0</v>
      </c>
      <c r="AE149" s="1">
        <f>+IF($E149=AE$22,VLOOKUP($C149,Input!$A$8:$AN$39,MATCH(AE$21,Input!$A$6:$AN$6,0),FALSE)+$H149,0)*$D149</f>
        <v>0</v>
      </c>
      <c r="AF149" s="1">
        <f>+IF($E149=AF$22,VLOOKUP($C149,Input!$A$8:$AN$39,MATCH(AF$21,Input!$A$6:$AN$6,0),FALSE)+$H149,0)*$D149</f>
        <v>0</v>
      </c>
      <c r="AG149" s="1">
        <f>+IF($E149=AG$22,VLOOKUP($C149,Input!$A$8:$AN$39,MATCH(AG$21,Input!$A$6:$AN$6,0),FALSE)+$H149,0)*$D149</f>
        <v>0</v>
      </c>
      <c r="AH149" s="1">
        <f>+IF($E149=AH$22,VLOOKUP($C149,Input!$A$8:$AN$39,MATCH(AH$21,Input!$A$6:$AN$6,0),FALSE)+$H149,0)*$D149</f>
        <v>0</v>
      </c>
      <c r="AI149" s="1">
        <f>+IF($E149=AI$22,VLOOKUP($C149,Input!$A$8:$AN$39,MATCH(AI$21,Input!$A$6:$AN$6,0),FALSE)+$H149,0)*$D149</f>
        <v>0</v>
      </c>
      <c r="AJ149" s="1">
        <f>+IF($E149=AJ$22,VLOOKUP($C149,Input!$A$8:$AN$39,MATCH(AJ$21,Input!$A$6:$AN$6,0),FALSE)+$H149,0)*$D149</f>
        <v>0</v>
      </c>
      <c r="AK149" s="1">
        <f>+IF($E149=AK$22,VLOOKUP($C149,Input!$A$8:$AN$39,MATCH(AK$21,Input!$A$6:$AN$6,0),FALSE)+$H149,0)*$D149</f>
        <v>0</v>
      </c>
      <c r="AL149" s="1">
        <f>+IF($E149=AL$22,VLOOKUP($C149,Input!$A$8:$AN$39,MATCH(AL$21,Input!$A$6:$AN$6,0),FALSE)+$H149,0)*$D149</f>
        <v>0</v>
      </c>
      <c r="AM149" s="1">
        <f>+IF($E149=AM$22,VLOOKUP($C149,Input!$A$8:$AN$39,MATCH(AM$21,Input!$A$6:$AN$6,0),FALSE)+$H149,0)*$D149</f>
        <v>0</v>
      </c>
      <c r="AN149" s="1">
        <f>+IF($E149=AN$22,VLOOKUP($C149,Input!$A$8:$AN$39,MATCH(AN$21,Input!$A$6:$AN$6,0),FALSE)+$H149,0)*$D149</f>
        <v>0</v>
      </c>
      <c r="AO149" s="1">
        <f>+IF($E149=AO$22,VLOOKUP($C149,Input!$A$8:$AN$39,MATCH(AO$21,Input!$A$6:$AN$6,0),FALSE)+$H149,0)*$D149</f>
        <v>0</v>
      </c>
      <c r="AP149" s="1">
        <f>+IF($E149=AP$22,VLOOKUP($C149,Input!$A$8:$AN$39,MATCH(AP$21,Input!$A$6:$AN$6,0),FALSE)+$H149,0)*$D149</f>
        <v>0</v>
      </c>
      <c r="AQ149" s="1">
        <f>+IF($E149=AQ$22,VLOOKUP($C149,Input!$A$8:$AN$39,MATCH(AQ$21,Input!$A$6:$AN$6,0),FALSE)+$H149,0)*$D149</f>
        <v>0</v>
      </c>
      <c r="AR149" s="1">
        <f>+IF($E149=AR$22,VLOOKUP($C149,Input!$A$8:$AN$39,MATCH(AR$21,Input!$A$6:$AN$6,0),FALSE)+$H149,0)*$D149</f>
        <v>0</v>
      </c>
      <c r="AT149" t="str">
        <f>VLOOKUP($C149,Input!$A$8:$HV$39,MATCH(AT$21,Input!$A$6:$HV$6,0),FALSE)</f>
        <v>Parts and administrative cost</v>
      </c>
      <c r="AU149" s="1">
        <f>+IF($E149=AU$22,VLOOKUP($C149,Input!$A$8:$HV$39,MATCH(AU$21,Input!$A$6:$HV$6,0),FALSE),0)*$D149</f>
        <v>0</v>
      </c>
      <c r="AV149" s="1">
        <f>+IF($E149=AV$22,VLOOKUP($C149,Input!$A$8:$HV$39,MATCH(AV$21,Input!$A$6:$HV$6,0),FALSE),0)*$D149</f>
        <v>0</v>
      </c>
      <c r="AW149" s="1">
        <f>+IF($E149=AW$22,VLOOKUP($C149,Input!$A$8:$HV$39,MATCH(AW$21,Input!$A$6:$HV$6,0),FALSE),0)*$D149</f>
        <v>0</v>
      </c>
      <c r="AX149" s="1">
        <f>+IF($E149=AX$22,VLOOKUP($C149,Input!$A$8:$HV$39,MATCH(AX$21,Input!$A$6:$HV$6,0),FALSE),0)*$D149</f>
        <v>0</v>
      </c>
      <c r="AY149" s="1">
        <f>+IF($E149=AY$22,VLOOKUP($C149,Input!$A$8:$HV$39,MATCH(AY$21,Input!$A$6:$HV$6,0),FALSE),0)*$D149</f>
        <v>0</v>
      </c>
      <c r="AZ149" s="1">
        <f>+IF($E149=AZ$22,VLOOKUP($C149,Input!$A$8:$HV$39,MATCH(AZ$21,Input!$A$6:$HV$6,0),FALSE),0)*$D149</f>
        <v>0</v>
      </c>
      <c r="BA149" s="1">
        <f>+IF($E149=BA$22,VLOOKUP($C149,Input!$A$8:$HV$39,MATCH(BA$21,Input!$A$6:$HV$6,0),FALSE),0)*$D149</f>
        <v>0</v>
      </c>
      <c r="BB149" s="1">
        <f>+IF($E149=BB$22,VLOOKUP($C149,Input!$A$8:$HV$39,MATCH(BB$21,Input!$A$6:$HV$6,0),FALSE),0)*$D149</f>
        <v>0</v>
      </c>
      <c r="BC149" s="1">
        <f>+IF($E149=BC$22,VLOOKUP($C149,Input!$A$8:$HV$39,MATCH(BC$21,Input!$A$6:$HV$6,0),FALSE),0)*$D149</f>
        <v>0</v>
      </c>
      <c r="BD149" s="1">
        <f>+IF($E149=BD$22,VLOOKUP($C149,Input!$A$8:$HV$39,MATCH(BD$21,Input!$A$6:$HV$6,0),FALSE),0)*$D149</f>
        <v>0</v>
      </c>
      <c r="BE149" s="1">
        <f>+IF($E149=BE$22,VLOOKUP($C149,Input!$A$8:$HV$39,MATCH(BE$21,Input!$A$6:$HV$6,0),FALSE),0)*$D149</f>
        <v>0</v>
      </c>
      <c r="BF149" s="1">
        <f>+IF($E149=BF$22,VLOOKUP($C149,Input!$A$8:$HV$39,MATCH(BF$21,Input!$A$6:$HV$6,0),FALSE),0)*$D149</f>
        <v>0</v>
      </c>
      <c r="BG149" s="1">
        <f>+IF($E149=BG$22,VLOOKUP($C149,Input!$A$8:$HV$39,MATCH(BG$21,Input!$A$6:$HV$6,0),FALSE),0)*$D149</f>
        <v>0</v>
      </c>
      <c r="BH149" s="1">
        <f>+IF($E149=BH$22,VLOOKUP($C149,Input!$A$8:$HV$39,MATCH(BH$21,Input!$A$6:$HV$6,0),FALSE),0)*$D149</f>
        <v>0</v>
      </c>
      <c r="BI149" s="1">
        <f>+IF($E149=BI$22,VLOOKUP($C149,Input!$A$8:$HV$39,MATCH(BI$21,Input!$A$6:$HV$6,0),FALSE),0)*$D149</f>
        <v>0</v>
      </c>
      <c r="BJ149" s="1">
        <f>+IF($E149=BJ$22,VLOOKUP($C149,Input!$A$8:$HV$39,MATCH(BJ$21,Input!$A$6:$HV$6,0),FALSE),0)*$D149</f>
        <v>0</v>
      </c>
      <c r="BK149" s="1">
        <f>+IF($E149=BK$22,VLOOKUP($C149,Input!$A$8:$HV$39,MATCH(BK$21,Input!$A$6:$HV$6,0),FALSE),0)*$D149</f>
        <v>0</v>
      </c>
      <c r="BL149" s="1">
        <f>+IF($E149=BL$22,VLOOKUP($C149,Input!$A$8:$HV$39,MATCH(BL$21,Input!$A$6:$HV$6,0),FALSE),0)*$D149</f>
        <v>0</v>
      </c>
      <c r="BM149" s="1">
        <f>+IF($E149=BM$22,VLOOKUP($C149,Input!$A$8:$HV$39,MATCH(BM$21,Input!$A$6:$HV$6,0),FALSE),0)*$D149</f>
        <v>4955785.5789741268</v>
      </c>
      <c r="BN149" s="1">
        <f>+IF($E149=BN$22,VLOOKUP($C149,Input!$A$8:$HV$39,MATCH(BN$21,Input!$A$6:$HV$6,0),FALSE),0)*$D149</f>
        <v>0</v>
      </c>
      <c r="BO149" s="1">
        <f>+IF($E149=BO$22,VLOOKUP($C149,Input!$A$8:$HV$39,MATCH(BO$21,Input!$A$6:$HV$6,0),FALSE),0)*$D149</f>
        <v>0</v>
      </c>
      <c r="BP149" s="1">
        <f>+IF($E149=BP$22,VLOOKUP($C149,Input!$A$8:$HV$39,MATCH(BP$21,Input!$A$6:$HV$6,0),FALSE),0)*$D149</f>
        <v>0</v>
      </c>
      <c r="BQ149" s="1">
        <f>+IF($E149=BQ$22,VLOOKUP($C149,Input!$A$8:$HV$39,MATCH(BQ$21,Input!$A$6:$HV$6,0),FALSE),0)*$D149</f>
        <v>0</v>
      </c>
      <c r="BR149" s="1">
        <f>+IF($E149=BR$22,VLOOKUP($C149,Input!$A$8:$HV$39,MATCH(BR$21,Input!$A$6:$HV$6,0),FALSE),0)*$D149</f>
        <v>0</v>
      </c>
      <c r="BS149" s="1">
        <f>+IF($E149=BS$22,VLOOKUP($C149,Input!$A$8:$HV$39,MATCH(BS$21,Input!$A$6:$HV$6,0),FALSE),0)*$D149</f>
        <v>0</v>
      </c>
      <c r="BT149" s="1">
        <f>+IF($E149=BT$22,VLOOKUP($C149,Input!$A$8:$HV$39,MATCH(BT$21,Input!$A$6:$HV$6,0),FALSE),0)*$D149</f>
        <v>0</v>
      </c>
      <c r="BU149" s="1">
        <f>+IF($E149=BU$22,VLOOKUP($C149,Input!$A$8:$HV$39,MATCH(BU$21,Input!$A$6:$HV$6,0),FALSE),0)*$D149</f>
        <v>0</v>
      </c>
      <c r="BV149" s="1">
        <f>+IF($E149=BV$22,VLOOKUP($C149,Input!$A$8:$HV$39,MATCH(BV$21,Input!$A$6:$HV$6,0),FALSE),0)*$D149</f>
        <v>0</v>
      </c>
      <c r="BW149" s="1">
        <f>+IF($E149=BW$22,VLOOKUP($C149,Input!$A$8:$HV$39,MATCH(BW$21,Input!$A$6:$HV$6,0),FALSE),0)*$D149</f>
        <v>0</v>
      </c>
      <c r="BX149" s="1">
        <f>+IF($E149=BX$22,VLOOKUP($C149,Input!$A$8:$HV$39,MATCH(BX$21,Input!$A$6:$HV$6,0),FALSE),0)*$D149</f>
        <v>0</v>
      </c>
      <c r="BY149" s="1">
        <f>+IF($E149=BY$22,VLOOKUP($C149,Input!$A$8:$HV$39,MATCH(BY$21,Input!$A$6:$HV$6,0),FALSE),0)*$D149</f>
        <v>0</v>
      </c>
      <c r="BZ149" s="1">
        <f>+IF($E149=BZ$22,VLOOKUP($C149,Input!$A$8:$HV$39,MATCH(BZ$21,Input!$A$6:$HV$6,0),FALSE),0)*$D149</f>
        <v>0</v>
      </c>
      <c r="CA149" s="1">
        <f>+IF($E149=CA$22,VLOOKUP($C149,Input!$A$8:$HV$39,MATCH(CA$21,Input!$A$6:$HV$6,0),FALSE),0)*$D149</f>
        <v>0</v>
      </c>
      <c r="CB149" s="1">
        <f>+IF($E149=CB$22,VLOOKUP($C149,Input!$A$8:$HV$39,MATCH(CB$21,Input!$A$6:$HV$6,0),FALSE),0)*$D149</f>
        <v>0</v>
      </c>
      <c r="CC149" s="1">
        <f>+IF($E149=CC$22,VLOOKUP($C149,Input!$A$8:$HV$39,MATCH(CC$21,Input!$A$6:$HV$6,0),FALSE),0)*$D149</f>
        <v>0</v>
      </c>
      <c r="CE149" t="str">
        <f>VLOOKUP($C149,Input!$A$8:$HV$39,MATCH(CE$21,Input!$A$6:$HV$6,0),FALSE)</f>
        <v>Replace Battery @ 7 Yr</v>
      </c>
      <c r="CF149" s="1">
        <f>IF($E149+$I149+$D$7&lt;=CF$22,0,IF(CF$22-$D$7&gt;=$E149,IF(COUNTIF($KZ149:LP149,"&gt;0")&gt;0,VLOOKUP($C149,Input!$A$8:$HV$21,MATCH($CE$21+COUNTIF($KZ149:LP149,"&gt;0"),Input!$A$6:$HV$6,0),FALSE),0),0))*$D149</f>
        <v>0</v>
      </c>
      <c r="CG149" s="1">
        <f>IF($E149+$I149+$D$7&lt;=CG$22,0,IF(CG$22-$D$7&gt;=$E149,IF(COUNTIF($KZ149:LQ149,"&gt;0")&gt;0,VLOOKUP($C149,Input!$A$8:$HV$21,MATCH($CE$21+COUNTIF($KZ149:LQ149,"&gt;0"),Input!$A$6:$HV$6,0),FALSE),0),0))*$D149</f>
        <v>0</v>
      </c>
      <c r="CH149" s="1">
        <f>IF($E149+$I149+$D$7&lt;=CH$22,0,IF(CH$22-$D$7&gt;=$E149,IF(COUNTIF($KZ149:LR149,"&gt;0")&gt;0,VLOOKUP($C149,Input!$A$8:$HV$21,MATCH($CE$21+COUNTIF($KZ149:LR149,"&gt;0"),Input!$A$6:$HV$6,0),FALSE),0),0))*$D149</f>
        <v>0</v>
      </c>
      <c r="CI149" s="1">
        <f>IF($E149+$I149+$D$7&lt;=CI$22,0,IF(CI$22-$D$7&gt;=$E149,IF(COUNTIF($KZ149:LS149,"&gt;0")&gt;0,VLOOKUP($C149,Input!$A$8:$HV$21,MATCH($CE$21+COUNTIF($KZ149:LS149,"&gt;0"),Input!$A$6:$HV$6,0),FALSE),0),0))*$D149</f>
        <v>0</v>
      </c>
      <c r="CJ149" s="1">
        <f>IF($E149+$I149+$D$7&lt;=CJ$22,0,IF(CJ$22-$D$7&gt;=$E149,IF(COUNTIF($KZ149:LT149,"&gt;0")&gt;0,VLOOKUP($C149,Input!$A$8:$HV$21,MATCH($CE$21+COUNTIF($KZ149:LT149,"&gt;0"),Input!$A$6:$HV$6,0),FALSE),0),0))*$D149</f>
        <v>0</v>
      </c>
      <c r="CK149" s="1">
        <f>IF($E149+$I149+$D$7&lt;=CK$22,0,IF(CK$22-$D$7&gt;=$E149,IF(COUNTIF($KZ149:LU149,"&gt;0")&gt;0,VLOOKUP($C149,Input!$A$8:$HV$21,MATCH($CE$21+COUNTIF($KZ149:LU149,"&gt;0"),Input!$A$6:$HV$6,0),FALSE),0),0))*$D149</f>
        <v>0</v>
      </c>
      <c r="CL149" s="1">
        <f>IF($E149+$I149+$D$7&lt;=CL$22,0,IF(CL$22-$D$7&gt;=$E149,IF(COUNTIF($KZ149:LV149,"&gt;0")&gt;0,VLOOKUP($C149,Input!$A$8:$HV$21,MATCH($CE$21+COUNTIF($KZ149:LV149,"&gt;0"),Input!$A$6:$HV$6,0),FALSE),0),0))*$D149</f>
        <v>0</v>
      </c>
      <c r="CM149" s="1">
        <f>IF($E149+$I149+$D$7&lt;=CM$22,0,IF(CM$22-$D$7&gt;=$E149,IF(COUNTIF($KZ149:LW149,"&gt;0")&gt;0,VLOOKUP($C149,Input!$A$8:$HV$21,MATCH($CE$21+COUNTIF($KZ149:LW149,"&gt;0"),Input!$A$6:$HV$6,0),FALSE),0),0))*$D149</f>
        <v>0</v>
      </c>
      <c r="CN149" s="1">
        <f>IF($E149+$I149+$D$7&lt;=CN$22,0,IF(CN$22-$D$7&gt;=$E149,IF(COUNTIF($KZ149:LX149,"&gt;0")&gt;0,VLOOKUP($C149,Input!$A$8:$HV$21,MATCH($CE$21+COUNTIF($KZ149:LX149,"&gt;0"),Input!$A$6:$HV$6,0),FALSE),0),0))*$D149</f>
        <v>0</v>
      </c>
      <c r="CO149" s="1">
        <f>IF($E149+$I149+$D$7&lt;=CO$22,0,IF(CO$22-$D$7&gt;=$E149,IF(COUNTIF($KZ149:LY149,"&gt;0")&gt;0,VLOOKUP($C149,Input!$A$8:$HV$21,MATCH($CE$21+COUNTIF($KZ149:LY149,"&gt;0"),Input!$A$6:$HV$6,0),FALSE),0),0))*$D149</f>
        <v>0</v>
      </c>
      <c r="CP149" s="1">
        <f>IF($E149+$I149+$D$7&lt;=CP$22,0,IF(CP$22-$D$7&gt;=$E149,IF(COUNTIF($KZ149:LZ149,"&gt;0")&gt;0,VLOOKUP($C149,Input!$A$8:$HV$21,MATCH($CE$21+COUNTIF($KZ149:LZ149,"&gt;0"),Input!$A$6:$HV$6,0),FALSE),0),0))*$D149</f>
        <v>0</v>
      </c>
      <c r="CQ149" s="1">
        <f>IF($E149+$I149+$D$7&lt;=CQ$22,0,IF(CQ$22-$D$7&gt;=$E149,IF(COUNTIF($KZ149:MA149,"&gt;0")&gt;0,VLOOKUP($C149,Input!$A$8:$HV$21,MATCH($CE$21+COUNTIF($KZ149:MA149,"&gt;0"),Input!$A$6:$HV$6,0),FALSE),0),0))*$D149</f>
        <v>0</v>
      </c>
      <c r="CR149" s="1">
        <f>IF($E149+$I149+$D$7&lt;=CR$22,0,IF(CR$22-$D$7&gt;=$E149,IF(COUNTIF($KZ149:MB149,"&gt;0")&gt;0,VLOOKUP($C149,Input!$A$8:$HV$21,MATCH($CE$21+COUNTIF($KZ149:MB149,"&gt;0"),Input!$A$6:$HV$6,0),FALSE),0),0))*$D149</f>
        <v>0</v>
      </c>
      <c r="CS149" s="1">
        <f>IF($E149+$I149+$D$7&lt;=CS$22,0,IF(CS$22-$D$7&gt;=$E149,IF(COUNTIF($KZ149:MC149,"&gt;0")&gt;0,VLOOKUP($C149,Input!$A$8:$HV$21,MATCH($CE$21+COUNTIF($KZ149:MC149,"&gt;0"),Input!$A$6:$HV$6,0),FALSE),0),0))*$D149</f>
        <v>0</v>
      </c>
      <c r="CT149" s="1">
        <f>IF($E149+$I149+$D$7&lt;=CT$22,0,IF(CT$22-$D$7&gt;=$E149,IF(COUNTIF($KZ149:MD149,"&gt;0")&gt;0,VLOOKUP($C149,Input!$A$8:$HV$21,MATCH($CE$21+COUNTIF($KZ149:MD149,"&gt;0"),Input!$A$6:$HV$6,0),FALSE),0),0))*$D149</f>
        <v>0</v>
      </c>
      <c r="CU149" s="1">
        <f>IF($E149+$I149+$D$7&lt;=CU$22,0,IF(CU$22-$D$7&gt;=$E149,IF(COUNTIF($KZ149:ME149,"&gt;0")&gt;0,VLOOKUP($C149,Input!$A$8:$HV$21,MATCH($CE$21+COUNTIF($KZ149:ME149,"&gt;0"),Input!$A$6:$HV$6,0),FALSE),0),0))*$D149</f>
        <v>0</v>
      </c>
      <c r="CV149" s="1">
        <f>IF($E149+$I149+$D$7&lt;=CV$22,0,IF(CV$22-$D$7&gt;=$E149,IF(COUNTIF($KZ149:MF149,"&gt;0")&gt;0,VLOOKUP($C149,Input!$A$8:$HV$21,MATCH($CE$21+COUNTIF($KZ149:MF149,"&gt;0"),Input!$A$6:$HV$6,0),FALSE),0),0))*$D149</f>
        <v>0</v>
      </c>
      <c r="CW149" s="1">
        <f>IF($E149+$I149+$D$7&lt;=CW$22,0,IF(CW$22-$D$7&gt;=$E149,IF(COUNTIF($KZ149:MG149,"&gt;0")&gt;0,VLOOKUP($C149,Input!$A$8:$HV$21,MATCH($CE$21+COUNTIF($KZ149:MG149,"&gt;0"),Input!$A$6:$HV$6,0),FALSE),0),0))*$D149</f>
        <v>0</v>
      </c>
      <c r="CX149" s="1">
        <f>IF($E149+$I149+$D$7&lt;=CX$22,0,IF(CX$22-$D$7&gt;=$E149,IF(COUNTIF($KZ149:MH149,"&gt;0")&gt;0,VLOOKUP($C149,Input!$A$8:$HV$21,MATCH($CE$21+COUNTIF($KZ149:MH149,"&gt;0"),Input!$A$6:$HV$6,0),FALSE),0),0))*$D149</f>
        <v>0</v>
      </c>
      <c r="CY149" s="1">
        <f>IF($E149+$I149+$D$7&lt;=CY$22,0,IF(CY$22-$D$7&gt;=$E149,IF(COUNTIF($KZ149:MI149,"&gt;0")&gt;0,VLOOKUP($C149,Input!$A$8:$HV$21,MATCH($CE$21+COUNTIF($KZ149:MI149,"&gt;0"),Input!$A$6:$HV$6,0),FALSE),0),0))*$D149</f>
        <v>0</v>
      </c>
      <c r="CZ149" s="1">
        <f>IF($E149+$I149+$D$7&lt;=CZ$22,0,IF(CZ$22-$D$7&gt;=$E149,IF(COUNTIF($KZ149:MJ149,"&gt;0")&gt;0,VLOOKUP($C149,Input!$A$8:$HV$21,MATCH($CE$21+COUNTIF($KZ149:MJ149,"&gt;0"),Input!$A$6:$HV$6,0),FALSE),0),0))*$D149</f>
        <v>0</v>
      </c>
      <c r="DA149" s="1">
        <f>IF($E149+$I149+$D$7&lt;=DA$22,0,IF(DA$22-$D$7&gt;=$E149,IF(COUNTIF($KZ149:MK149,"&gt;0")&gt;0,VLOOKUP($C149,Input!$A$8:$HV$21,MATCH($CE$21+COUNTIF($KZ149:MK149,"&gt;0"),Input!$A$6:$HV$6,0),FALSE),0),0))*$D149</f>
        <v>0</v>
      </c>
      <c r="DB149" s="1">
        <f>IF($E149+$I149+$D$7&lt;=DB$22,0,IF(DB$22-$D$7&gt;=$E149,IF(COUNTIF($KZ149:ML149,"&gt;0")&gt;0,VLOOKUP($C149,Input!$A$8:$HV$21,MATCH($CE$21+COUNTIF($KZ149:ML149,"&gt;0"),Input!$A$6:$HV$6,0),FALSE),0),0))*$D149</f>
        <v>0</v>
      </c>
      <c r="DC149" s="1">
        <f>IF($E149+$I149+$D$7&lt;=DC$22,0,IF(DC$22-$D$7&gt;=$E149,IF(COUNTIF($KZ149:MM149,"&gt;0")&gt;0,VLOOKUP($C149,Input!$A$8:$HV$21,MATCH($CE$21+COUNTIF($KZ149:MM149,"&gt;0"),Input!$A$6:$HV$6,0),FALSE),0),0))*$D149</f>
        <v>0</v>
      </c>
      <c r="DD149" s="1">
        <f>IF($E149+$I149+$D$7&lt;=DD$22,0,IF(DD$22-$D$7&gt;=$E149,IF(COUNTIF($KZ149:MN149,"&gt;0")&gt;0,VLOOKUP($C149,Input!$A$8:$HV$21,MATCH($CE$21+COUNTIF($KZ149:MN149,"&gt;0"),Input!$A$6:$HV$6,0),FALSE),0),0))*$D149</f>
        <v>29250000</v>
      </c>
      <c r="DE149" s="1">
        <f>IF($E149+$I149+$D$7&lt;=DE$22,0,IF(DE$22-$D$7&gt;=$E149,IF(COUNTIF($KZ149:MO149,"&gt;0")&gt;0,VLOOKUP($C149,Input!$A$8:$HV$21,MATCH($CE$21+COUNTIF($KZ149:MO149,"&gt;0"),Input!$A$6:$HV$6,0),FALSE),0),0))*$D149</f>
        <v>0</v>
      </c>
      <c r="DF149" s="1">
        <f>IF($E149+$I149+$D$7&lt;=DF$22,0,IF(DF$22-$D$7&gt;=$E149,IF(COUNTIF($KZ149:MP149,"&gt;0")&gt;0,VLOOKUP($C149,Input!$A$8:$HV$21,MATCH($CE$21+COUNTIF($KZ149:MP149,"&gt;0"),Input!$A$6:$HV$6,0),FALSE),0),0))*$D149</f>
        <v>0</v>
      </c>
      <c r="DG149" s="1">
        <f>IF($E149+$I149+$D$7&lt;=DG$22,0,IF(DG$22-$D$7&gt;=$E149,IF(COUNTIF($KZ149:MQ149,"&gt;0")&gt;0,VLOOKUP($C149,Input!$A$8:$HV$21,MATCH($CE$21+COUNTIF($KZ149:MQ149,"&gt;0"),Input!$A$6:$HV$6,0),FALSE),0),0))*$D149</f>
        <v>0</v>
      </c>
      <c r="DH149" s="1">
        <f>IF($E149+$I149+$D$7&lt;=DH$22,0,IF(DH$22-$D$7&gt;=$E149,IF(COUNTIF($KZ149:MR149,"&gt;0")&gt;0,VLOOKUP($C149,Input!$A$8:$HV$21,MATCH($CE$21+COUNTIF($KZ149:MR149,"&gt;0"),Input!$A$6:$HV$6,0),FALSE),0),0))*$D149</f>
        <v>0</v>
      </c>
      <c r="DI149" s="1">
        <f>IF($E149+$I149+$D$7&lt;=DI$22,0,IF(DI$22-$D$7&gt;=$E149,IF(COUNTIF($KZ149:MS149,"&gt;0")&gt;0,VLOOKUP($C149,Input!$A$8:$HV$21,MATCH($CE$21+COUNTIF($KZ149:MS149,"&gt;0"),Input!$A$6:$HV$6,0),FALSE),0),0))*$D149</f>
        <v>0</v>
      </c>
      <c r="DJ149" s="1">
        <f>IF($E149+$I149+$D$7&lt;=DJ$22,0,IF(DJ$22-$D$7&gt;=$E149,IF(COUNTIF($KZ149:MT149,"&gt;0")&gt;0,VLOOKUP($C149,Input!$A$8:$HV$21,MATCH($CE$21+COUNTIF($KZ149:MT149,"&gt;0"),Input!$A$6:$HV$6,0),FALSE),0),0))*$D149</f>
        <v>0</v>
      </c>
      <c r="DK149" s="1">
        <f>IF($E149+$I149+$D$7&lt;=DK$22,0,IF(DK$22-$D$7&gt;=$E149,IF(COUNTIF($KZ149:MU149,"&gt;0")&gt;0,VLOOKUP($C149,Input!$A$8:$HV$21,MATCH($CE$21+COUNTIF($KZ149:MU149,"&gt;0"),Input!$A$6:$HV$6,0),FALSE),0),0))*$D149</f>
        <v>0</v>
      </c>
      <c r="DL149" s="1">
        <f>IF($E149+$I149+$D$7&lt;=DL$22,0,IF(DL$22-$D$7&gt;=$E149,IF(COUNTIF($KZ149:MV149,"&gt;0")&gt;0,VLOOKUP($C149,Input!$A$8:$HV$21,MATCH($CE$21+COUNTIF($KZ149:MV149,"&gt;0"),Input!$A$6:$HV$6,0),FALSE),0),0))*$D149</f>
        <v>0</v>
      </c>
      <c r="DM149" s="1">
        <f>IF($E149+$I149+$D$7&lt;=DM$22,0,IF(DM$22-$D$7&gt;=$E149,IF(COUNTIF($KZ149:MW149,"&gt;0")&gt;0,VLOOKUP($C149,Input!$A$8:$HV$21,MATCH($CE$21+COUNTIF($KZ149:MW149,"&gt;0"),Input!$A$6:$HV$6,0),FALSE),0),0))*$D149</f>
        <v>0</v>
      </c>
      <c r="DN149" s="1">
        <f>IF($E149+$I149+$D$7&lt;=DN$22,0,IF(DN$22-$D$7&gt;=$E149,IF(COUNTIF($KZ149:MX149,"&gt;0")&gt;0,VLOOKUP($C149,Input!$A$8:$HV$21,MATCH($CE$21+COUNTIF($KZ149:MX149,"&gt;0"),Input!$A$6:$HV$6,0),FALSE),0),0))*$D149</f>
        <v>0</v>
      </c>
      <c r="DP149" t="str">
        <f>+VLOOKUP($C149,Input!$A$8:$GZ$39,MATCH(DP$21,Input!$A$6:$GZ$6,0),FALSE)</f>
        <v>Bus Maintenance at 0.6/mile</v>
      </c>
      <c r="DQ149" s="1">
        <f>IF($E149+$I149+$D$7&lt;=DQ$22,0,IF(DQ$22-$D$7&gt;=$E149,IF(COUNTIF($KZ149:LP149,"&gt;0")&gt;0,VLOOKUP($C149,Input!$A$8:$HV$21,MATCH($DP$21+COUNTIF($KZ149:LP149,"&gt;0"),Input!$A$6:$HV$6,0),FALSE),0),0))*$D149*$F149</f>
        <v>0</v>
      </c>
      <c r="DR149" s="1">
        <f>IF($E149+$I149+$D$7&lt;=DR$22,0,IF(DR$22-$D$7&gt;=$E149,IF(COUNTIF($KZ149:LQ149,"&gt;0")&gt;0,VLOOKUP($C149,Input!$A$8:$HV$21,MATCH($DP$21+COUNTIF($KZ149:LQ149,"&gt;0"),Input!$A$6:$HV$6,0),FALSE),0),0))*$D149*$F149</f>
        <v>0</v>
      </c>
      <c r="DS149" s="1">
        <f>IF($E149+$I149+$D$7&lt;=DS$22,0,IF(DS$22-$D$7&gt;=$E149,IF(COUNTIF($KZ149:LR149,"&gt;0")&gt;0,VLOOKUP($C149,Input!$A$8:$HV$21,MATCH($DP$21+COUNTIF($KZ149:LR149,"&gt;0"),Input!$A$6:$HV$6,0),FALSE),0),0))*$D149*$F149</f>
        <v>0</v>
      </c>
      <c r="DT149" s="1">
        <f>IF($E149+$I149+$D$7&lt;=DT$22,0,IF(DT$22-$D$7&gt;=$E149,IF(COUNTIF($KZ149:LS149,"&gt;0")&gt;0,VLOOKUP($C149,Input!$A$8:$HV$21,MATCH($DP$21+COUNTIF($KZ149:LS149,"&gt;0"),Input!$A$6:$HV$6,0),FALSE),0),0))*$D149*$F149</f>
        <v>0</v>
      </c>
      <c r="DU149" s="1">
        <f>IF($E149+$I149+$D$7&lt;=DU$22,0,IF(DU$22-$D$7&gt;=$E149,IF(COUNTIF($KZ149:LT149,"&gt;0")&gt;0,VLOOKUP($C149,Input!$A$8:$HV$21,MATCH($DP$21+COUNTIF($KZ149:LT149,"&gt;0"),Input!$A$6:$HV$6,0),FALSE),0),0))*$D149*$F149</f>
        <v>0</v>
      </c>
      <c r="DV149" s="1">
        <f>IF($E149+$I149+$D$7&lt;=DV$22,0,IF(DV$22-$D$7&gt;=$E149,IF(COUNTIF($KZ149:LU149,"&gt;0")&gt;0,VLOOKUP($C149,Input!$A$8:$HV$21,MATCH($DP$21+COUNTIF($KZ149:LU149,"&gt;0"),Input!$A$6:$HV$6,0),FALSE),0),0))*$D149*$F149</f>
        <v>0</v>
      </c>
      <c r="DW149" s="1">
        <f>IF($E149+$I149+$D$7&lt;=DW$22,0,IF(DW$22-$D$7&gt;=$E149,IF(COUNTIF($KZ149:LV149,"&gt;0")&gt;0,VLOOKUP($C149,Input!$A$8:$HV$21,MATCH($DP$21+COUNTIF($KZ149:LV149,"&gt;0"),Input!$A$6:$HV$6,0),FALSE),0),0))*$D149*$F149</f>
        <v>0</v>
      </c>
      <c r="DX149" s="1">
        <f>IF($E149+$I149+$D$7&lt;=DX$22,0,IF(DX$22-$D$7&gt;=$E149,IF(COUNTIF($KZ149:LW149,"&gt;0")&gt;0,VLOOKUP($C149,Input!$A$8:$HV$21,MATCH($DP$21+COUNTIF($KZ149:LW149,"&gt;0"),Input!$A$6:$HV$6,0),FALSE),0),0))*$D149*$F149</f>
        <v>0</v>
      </c>
      <c r="DY149" s="1">
        <f>IF($E149+$I149+$D$7&lt;=DY$22,0,IF(DY$22-$D$7&gt;=$E149,IF(COUNTIF($KZ149:LX149,"&gt;0")&gt;0,VLOOKUP($C149,Input!$A$8:$HV$21,MATCH($DP$21+COUNTIF($KZ149:LX149,"&gt;0"),Input!$A$6:$HV$6,0),FALSE),0),0))*$D149*$F149</f>
        <v>0</v>
      </c>
      <c r="DZ149" s="1">
        <f>IF($E149+$I149+$D$7&lt;=DZ$22,0,IF(DZ$22-$D$7&gt;=$E149,IF(COUNTIF($KZ149:LY149,"&gt;0")&gt;0,VLOOKUP($C149,Input!$A$8:$HV$21,MATCH($DP$21+COUNTIF($KZ149:LY149,"&gt;0"),Input!$A$6:$HV$6,0),FALSE),0),0))*$D149*$F149</f>
        <v>0</v>
      </c>
      <c r="EA149" s="1">
        <f>IF($E149+$I149+$D$7&lt;=EA$22,0,IF(EA$22-$D$7&gt;=$E149,IF(COUNTIF($KZ149:LZ149,"&gt;0")&gt;0,VLOOKUP($C149,Input!$A$8:$HV$21,MATCH($DP$21+COUNTIF($KZ149:LZ149,"&gt;0"),Input!$A$6:$HV$6,0),FALSE),0),0))*$D149*$F149</f>
        <v>0</v>
      </c>
      <c r="EB149" s="1">
        <f>IF($E149+$I149+$D$7&lt;=EB$22,0,IF(EB$22-$D$7&gt;=$E149,IF(COUNTIF($KZ149:MA149,"&gt;0")&gt;0,VLOOKUP($C149,Input!$A$8:$HV$21,MATCH($DP$21+COUNTIF($KZ149:MA149,"&gt;0"),Input!$A$6:$HV$6,0),FALSE),0),0))*$D149*$F149</f>
        <v>0</v>
      </c>
      <c r="EC149" s="1">
        <f>IF($E149+$I149+$D$7&lt;=EC$22,0,IF(EC$22-$D$7&gt;=$E149,IF(COUNTIF($KZ149:MB149,"&gt;0")&gt;0,VLOOKUP($C149,Input!$A$8:$HV$21,MATCH($DP$21+COUNTIF($KZ149:MB149,"&gt;0"),Input!$A$6:$HV$6,0),FALSE),0),0))*$D149*$F149</f>
        <v>0</v>
      </c>
      <c r="ED149" s="1">
        <f>IF($E149+$I149+$D$7&lt;=ED$22,0,IF(ED$22-$D$7&gt;=$E149,IF(COUNTIF($KZ149:MC149,"&gt;0")&gt;0,VLOOKUP($C149,Input!$A$8:$HV$21,MATCH($DP$21+COUNTIF($KZ149:MC149,"&gt;0"),Input!$A$6:$HV$6,0),FALSE),0),0))*$D149*$F149</f>
        <v>0</v>
      </c>
      <c r="EE149" s="1">
        <f>IF($E149+$I149+$D$7&lt;=EE$22,0,IF(EE$22-$D$7&gt;=$E149,IF(COUNTIF($KZ149:MD149,"&gt;0")&gt;0,VLOOKUP($C149,Input!$A$8:$HV$21,MATCH($DP$21+COUNTIF($KZ149:MD149,"&gt;0"),Input!$A$6:$HV$6,0),FALSE),0),0))*$D149*$F149</f>
        <v>0</v>
      </c>
      <c r="EF149" s="1">
        <f>IF($E149+$I149+$D$7&lt;=EF$22,0,IF(EF$22-$D$7&gt;=$E149,IF(COUNTIF($KZ149:ME149,"&gt;0")&gt;0,VLOOKUP($C149,Input!$A$8:$HV$21,MATCH($DP$21+COUNTIF($KZ149:ME149,"&gt;0"),Input!$A$6:$HV$6,0),FALSE),0),0))*$D149*$F149</f>
        <v>0</v>
      </c>
      <c r="EG149" s="1">
        <f>IF($E149+$I149+$D$7&lt;=EG$22,0,IF(EG$22-$D$7&gt;=$E149,IF(COUNTIF($KZ149:MF149,"&gt;0")&gt;0,VLOOKUP($C149,Input!$A$8:$HV$21,MATCH($DP$21+COUNTIF($KZ149:MF149,"&gt;0"),Input!$A$6:$HV$6,0),FALSE),0),0))*$D149*$F149</f>
        <v>0</v>
      </c>
      <c r="EH149" s="1">
        <f>IF($E149+$I149+$D$7&lt;=EH$22,0,IF(EH$22-$D$7&gt;=$E149,IF(COUNTIF($KZ149:MG149,"&gt;0")&gt;0,VLOOKUP($C149,Input!$A$8:$HV$21,MATCH($DP$21+COUNTIF($KZ149:MG149,"&gt;0"),Input!$A$6:$HV$6,0),FALSE),0),0))*$D149*$F149</f>
        <v>0</v>
      </c>
      <c r="EI149" s="1">
        <f>IF($E149+$I149+$D$7&lt;=EI$22,0,IF(EI$22-$D$7&gt;=$E149,IF(COUNTIF($KZ149:MH149,"&gt;0")&gt;0,VLOOKUP($C149,Input!$A$8:$HV$21,MATCH($DP$21+COUNTIF($KZ149:MH149,"&gt;0"),Input!$A$6:$HV$6,0),FALSE),0),0))*$D149*$F149</f>
        <v>5616000</v>
      </c>
      <c r="EJ149" s="1">
        <f>IF($E149+$I149+$D$7&lt;=EJ$22,0,IF(EJ$22-$D$7&gt;=$E149,IF(COUNTIF($KZ149:MI149,"&gt;0")&gt;0,VLOOKUP($C149,Input!$A$8:$HV$21,MATCH($DP$21+COUNTIF($KZ149:MI149,"&gt;0"),Input!$A$6:$HV$6,0),FALSE),0),0))*$D149*$F149</f>
        <v>5616000</v>
      </c>
      <c r="EK149" s="1">
        <f>IF($E149+$I149+$D$7&lt;=EK$22,0,IF(EK$22-$D$7&gt;=$E149,IF(COUNTIF($KZ149:MJ149,"&gt;0")&gt;0,VLOOKUP($C149,Input!$A$8:$HV$21,MATCH($DP$21+COUNTIF($KZ149:MJ149,"&gt;0"),Input!$A$6:$HV$6,0),FALSE),0),0))*$D149*$F149</f>
        <v>5616000</v>
      </c>
      <c r="EL149" s="1">
        <f>IF($E149+$I149+$D$7&lt;=EL$22,0,IF(EL$22-$D$7&gt;=$E149,IF(COUNTIF($KZ149:MK149,"&gt;0")&gt;0,VLOOKUP($C149,Input!$A$8:$HV$21,MATCH($DP$21+COUNTIF($KZ149:MK149,"&gt;0"),Input!$A$6:$HV$6,0),FALSE),0),0))*$D149*$F149</f>
        <v>5616000</v>
      </c>
      <c r="EM149" s="1">
        <f>IF($E149+$I149+$D$7&lt;=EM$22,0,IF(EM$22-$D$7&gt;=$E149,IF(COUNTIF($KZ149:ML149,"&gt;0")&gt;0,VLOOKUP($C149,Input!$A$8:$HV$21,MATCH($DP$21+COUNTIF($KZ149:ML149,"&gt;0"),Input!$A$6:$HV$6,0),FALSE),0),0))*$D149*$F149</f>
        <v>5616000</v>
      </c>
      <c r="EN149" s="1">
        <f>IF($E149+$I149+$D$7&lt;=EN$22,0,IF(EN$22-$D$7&gt;=$E149,IF(COUNTIF($KZ149:MM149,"&gt;0")&gt;0,VLOOKUP($C149,Input!$A$8:$HV$21,MATCH($DP$21+COUNTIF($KZ149:MM149,"&gt;0"),Input!$A$6:$HV$6,0),FALSE),0),0))*$D149*$F149</f>
        <v>5616000</v>
      </c>
      <c r="EO149" s="1">
        <f>IF($E149+$I149+$D$7&lt;=EO$22,0,IF(EO$22-$D$7&gt;=$E149,IF(COUNTIF($KZ149:MN149,"&gt;0")&gt;0,VLOOKUP($C149,Input!$A$8:$HV$21,MATCH($DP$21+COUNTIF($KZ149:MN149,"&gt;0"),Input!$A$6:$HV$6,0),FALSE),0),0))*$D149*$F149</f>
        <v>5616000</v>
      </c>
      <c r="EP149" s="1">
        <f>IF($E149+$I149+$D$7&lt;=EP$22,0,IF(EP$22-$D$7&gt;=$E149,IF(COUNTIF($KZ149:MO149,"&gt;0")&gt;0,VLOOKUP($C149,Input!$A$8:$HV$21,MATCH($DP$21+COUNTIF($KZ149:MO149,"&gt;0"),Input!$A$6:$HV$6,0),FALSE),0),0))*$D149*$F149</f>
        <v>5616000</v>
      </c>
      <c r="EQ149" s="1">
        <f>IF($E149+$I149+$D$7&lt;=EQ$22,0,IF(EQ$22-$D$7&gt;=$E149,IF(COUNTIF($KZ149:MP149,"&gt;0")&gt;0,VLOOKUP($C149,Input!$A$8:$HV$21,MATCH($DP$21+COUNTIF($KZ149:MP149,"&gt;0"),Input!$A$6:$HV$6,0),FALSE),0),0))*$D149*$F149</f>
        <v>5616000</v>
      </c>
      <c r="ER149" s="1">
        <f>IF($E149+$I149+$D$7&lt;=ER$22,0,IF(ER$22-$D$7&gt;=$E149,IF(COUNTIF($KZ149:MQ149,"&gt;0")&gt;0,VLOOKUP($C149,Input!$A$8:$HV$21,MATCH($DP$21+COUNTIF($KZ149:MQ149,"&gt;0"),Input!$A$6:$HV$6,0),FALSE),0),0))*$D149*$F149</f>
        <v>5616000</v>
      </c>
      <c r="ES149" s="1">
        <f>IF($E149+$I149+$D$7&lt;=ES$22,0,IF(ES$22-$D$7&gt;=$E149,IF(COUNTIF($KZ149:MR149,"&gt;0")&gt;0,VLOOKUP($C149,Input!$A$8:$HV$21,MATCH($DP$21+COUNTIF($KZ149:MR149,"&gt;0"),Input!$A$6:$HV$6,0),FALSE),0),0))*$D149*$F149</f>
        <v>5616000</v>
      </c>
      <c r="ET149" s="1">
        <f>IF($E149+$I149+$D$7&lt;=ET$22,0,IF(ET$22-$D$7&gt;=$E149,IF(COUNTIF($KZ149:MS149,"&gt;0")&gt;0,VLOOKUP($C149,Input!$A$8:$HV$21,MATCH($DP$21+COUNTIF($KZ149:MS149,"&gt;0"),Input!$A$6:$HV$6,0),FALSE),0),0))*$D149*$F149</f>
        <v>5616000</v>
      </c>
      <c r="EU149" s="1">
        <f>IF($E149+$I149+$D$7&lt;=EU$22,0,IF(EU$22-$D$7&gt;=$E149,IF(COUNTIF($KZ149:MT149,"&gt;0")&gt;0,VLOOKUP($C149,Input!$A$8:$HV$21,MATCH($DP$21+COUNTIF($KZ149:MT149,"&gt;0"),Input!$A$6:$HV$6,0),FALSE),0),0))*$D149*$F149</f>
        <v>5616000</v>
      </c>
      <c r="EV149" s="1">
        <f>IF($E149+$I149+$D$7&lt;=EV$22,0,IF(EV$22-$D$7&gt;=$E149,IF(COUNTIF($KZ149:MU149,"&gt;0")&gt;0,VLOOKUP($C149,Input!$A$8:$HV$21,MATCH($DP$21+COUNTIF($KZ149:MU149,"&gt;0"),Input!$A$6:$HV$6,0),FALSE),0),0))*$D149*$F149</f>
        <v>5616000</v>
      </c>
      <c r="EW149" s="1">
        <f>IF($E149+$I149+$D$7&lt;=EW$22,0,IF(EW$22-$D$7&gt;=$E149,IF(COUNTIF($KZ149:MV149,"&gt;0")&gt;0,VLOOKUP($C149,Input!$A$8:$HV$21,MATCH($DP$21+COUNTIF($KZ149:MV149,"&gt;0"),Input!$A$6:$HV$6,0),FALSE),0),0))*$D149*$F149</f>
        <v>0</v>
      </c>
      <c r="EX149" s="1">
        <f>IF($E149+$I149+$D$7&lt;=EX$22,0,IF(EX$22-$D$7&gt;=$E149,IF(COUNTIF($KZ149:MW149,"&gt;0")&gt;0,VLOOKUP($C149,Input!$A$8:$HV$21,MATCH($DP$21+COUNTIF($KZ149:MW149,"&gt;0"),Input!$A$6:$HV$6,0),FALSE),0),0))*$D149*$F149</f>
        <v>0</v>
      </c>
      <c r="EY149" s="1">
        <f>IF($E149+$I149+$D$7&lt;=EY$22,0,IF(EY$22-$D$7&gt;=$E149,IF(COUNTIF($KZ149:MX149,"&gt;0")&gt;0,VLOOKUP($C149,Input!$A$8:$HV$21,MATCH($DP$21+COUNTIF($KZ149:MX149,"&gt;0"),Input!$A$6:$HV$6,0),FALSE),0),0))*$D149*$F149</f>
        <v>0</v>
      </c>
      <c r="EZ149" s="1"/>
      <c r="FA149" t="str">
        <f>VLOOKUP($C149,Input!$A$8:$GZ$39,MATCH(FA$21,Input!$A$6:$GZ$6,0),FALSE)</f>
        <v>Charger installation; electrical upgrade</v>
      </c>
      <c r="FB149">
        <f>IF((VLOOKUP($C149,Input!$A$8:$GZ$39,MATCH(FB$21,Input!$A$6:$GZ$6,0),FALSE))="Y",$D149/VLOOKUP($C149,Input!$A$8:$GZ$39,MATCH(FC$21,Input!$A$6:$GZ$6,0),FALSE),0)</f>
        <v>0</v>
      </c>
      <c r="FC149">
        <f>IF((VLOOKUP($C149,Input!$A$8:$GZ$39,MATCH(FB$21,Input!$A$6:$GZ$6,0),FALSE))="Y",0,IF((VLOOKUP($C149,Input!$A$8:$GZ$39,MATCH(FC$21,Input!$A$6:$GZ$6,0),FALSE))&gt;0,$D149/VLOOKUP($C149,Input!$A$8:$GZ$39,MATCH(FC$21,Input!$A$6:$GZ$6,0),FALSE),0))</f>
        <v>234</v>
      </c>
      <c r="FD149" s="1">
        <f>+IF($E149=FD$22,VLOOKUP($C149,Input!$A$8:$GZ$39,MATCH(FD$21,Input!$A$6:$GZ$6,0),FALSE),0)*IF(FD$110&gt;=MAX(FC$110:$FD$110),MIN((FD$110-MAX(FC$110:$FD$110)),(FD$110-FC$110)),0)+IF($E149=FD$22,VLOOKUP($C149,Input!$A$8:$GZ$39,MATCH(FD$21,Input!$A$6:$GZ$6,0),FALSE),0)*IF(FD$109&gt;=MAX(FC$109:$FD$109),MIN((FD$109-MAX(FC$109:$FD$109)),(FD$109-FC$109)),0)</f>
        <v>0</v>
      </c>
      <c r="FE149" s="1">
        <f>+IF($E149=FE$22,VLOOKUP($C149,Input!$A$8:$GZ$39,MATCH(FE$21,Input!$A$6:$GZ$6,0),FALSE),0)*IF(FE$110&gt;=MAX(FD$110:$FD$110),MIN((FE$110-MAX(FD$110:$FD$110)),(FE$110-FD$110)),0)+IF($E149=FE$22,VLOOKUP($C149,Input!$A$8:$GZ$39,MATCH(FE$21,Input!$A$6:$GZ$6,0),FALSE),0)*IF(FE$109&gt;=MAX(FD$109:$FD$109),MIN((FE$109-MAX(FD$109:$FD$109)),(FE$109-FD$109)),0)</f>
        <v>0</v>
      </c>
      <c r="FF149" s="1">
        <f>+IF($E149=FF$22,VLOOKUP($C149,Input!$A$8:$GZ$39,MATCH(FF$21,Input!$A$6:$GZ$6,0),FALSE),0)*IF(FF$110&gt;=MAX($FD$110:FE$110),MIN((FF$110-MAX($FD$110:FE$110)),(FF$110-FE$110)),0)+IF($E149=FF$22,VLOOKUP($C149,Input!$A$8:$GZ$39,MATCH(FF$21,Input!$A$6:$GZ$6,0),FALSE),0)*IF(FF$109&gt;=MAX($FD$109:FE$109),MIN((FF$109-MAX($FD$109:FE$109)),(FF$109-FE$109)),0)</f>
        <v>0</v>
      </c>
      <c r="FG149" s="1">
        <f>+IF($E149=FG$22,VLOOKUP($C149,Input!$A$8:$GZ$39,MATCH(FG$21,Input!$A$6:$GZ$6,0),FALSE),0)*IF(FG$110&gt;=MAX($FD$110:FF$110),MIN((FG$110-MAX($FD$110:FF$110)),(FG$110-FF$110)),0)+IF($E149=FG$22,VLOOKUP($C149,Input!$A$8:$GZ$39,MATCH(FG$21,Input!$A$6:$GZ$6,0),FALSE),0)*IF(FG$109&gt;=MAX($FD$109:FF$109),MIN((FG$109-MAX($FD$109:FF$109)),(FG$109-FF$109)),0)</f>
        <v>0</v>
      </c>
      <c r="FH149" s="1">
        <f>+IF($E149=FH$22,VLOOKUP($C149,Input!$A$8:$GZ$39,MATCH(FH$21,Input!$A$6:$GZ$6,0),FALSE),0)*IF(FH$110&gt;=MAX($FD$110:FG$110),MIN((FH$110-MAX($FD$110:FG$110)),(FH$110-FG$110)),0)+IF($E149=FH$22,VLOOKUP($C149,Input!$A$8:$GZ$39,MATCH(FH$21,Input!$A$6:$GZ$6,0),FALSE),0)*IF(FH$109&gt;=MAX($FD$109:FG$109),MIN((FH$109-MAX($FD$109:FG$109)),(FH$109-FG$109)),0)</f>
        <v>0</v>
      </c>
      <c r="FI149" s="1">
        <f>+IF($E149=FI$22,VLOOKUP($C149,Input!$A$8:$GZ$39,MATCH(FI$21,Input!$A$6:$GZ$6,0),FALSE),0)*IF(FI$110&gt;=MAX($FD$110:FH$110),MIN((FI$110-MAX($FD$110:FH$110)),(FI$110-FH$110)),0)+IF($E149=FI$22,VLOOKUP($C149,Input!$A$8:$GZ$39,MATCH(FI$21,Input!$A$6:$GZ$6,0),FALSE),0)*IF(FI$109&gt;=MAX($FD$109:FH$109),MIN((FI$109-MAX($FD$109:FH$109)),(FI$109-FH$109)),0)</f>
        <v>0</v>
      </c>
      <c r="FJ149" s="1">
        <f>+IF($E149=FJ$22,VLOOKUP($C149,Input!$A$8:$GZ$39,MATCH(FJ$21,Input!$A$6:$GZ$6,0),FALSE),0)*IF(FJ$110&gt;=MAX($FD$110:FI$110),MIN((FJ$110-MAX($FD$110:FI$110)),(FJ$110-FI$110)),0)+IF($E149=FJ$22,VLOOKUP($C149,Input!$A$8:$GZ$39,MATCH(FJ$21,Input!$A$6:$GZ$6,0),FALSE),0)*IF(FJ$109&gt;=MAX($FD$109:FI$109),MIN((FJ$109-MAX($FD$109:FI$109)),(FJ$109-FI$109)),0)</f>
        <v>0</v>
      </c>
      <c r="FK149" s="1">
        <f>+IF($E149=FK$22,VLOOKUP($C149,Input!$A$8:$GZ$39,MATCH(FK$21,Input!$A$6:$GZ$6,0),FALSE),0)*IF(FK$110&gt;=MAX($FD$110:FJ$110),MIN((FK$110-MAX($FD$110:FJ$110)),(FK$110-FJ$110)),0)+IF($E149=FK$22,VLOOKUP($C149,Input!$A$8:$GZ$39,MATCH(FK$21,Input!$A$6:$GZ$6,0),FALSE),0)*IF(FK$109&gt;=MAX($FD$109:FJ$109),MIN((FK$109-MAX($FD$109:FJ$109)),(FK$109-FJ$109)),0)</f>
        <v>0</v>
      </c>
      <c r="FL149" s="1">
        <f>+IF($E149=FL$22,VLOOKUP($C149,Input!$A$8:$GZ$39,MATCH(FL$21,Input!$A$6:$GZ$6,0),FALSE),0)*IF(FL$110&gt;=MAX($FD$110:FK$110),MIN((FL$110-MAX($FD$110:FK$110)),(FL$110-FK$110)),0)+IF($E149=FL$22,VLOOKUP($C149,Input!$A$8:$GZ$39,MATCH(FL$21,Input!$A$6:$GZ$6,0),FALSE),0)*IF(FL$109&gt;=MAX($FD$109:FK$109),MIN((FL$109-MAX($FD$109:FK$109)),(FL$109-FK$109)),0)</f>
        <v>0</v>
      </c>
      <c r="FM149" s="1">
        <f>+IF($E149=FM$22,VLOOKUP($C149,Input!$A$8:$GZ$39,MATCH(FM$21,Input!$A$6:$GZ$6,0),FALSE),0)*IF(FM$110&gt;=MAX($FD$110:FL$110),MIN((FM$110-MAX($FD$110:FL$110)),(FM$110-FL$110)),0)+IF($E149=FM$22,VLOOKUP($C149,Input!$A$8:$GZ$39,MATCH(FM$21,Input!$A$6:$GZ$6,0),FALSE),0)*IF(FM$109&gt;=MAX($FD$109:FL$109),MIN((FM$109-MAX($FD$109:FL$109)),(FM$109-FL$109)),0)</f>
        <v>0</v>
      </c>
      <c r="FN149" s="1">
        <f>+IF($E149=FN$22,VLOOKUP($C149,Input!$A$8:$GZ$39,MATCH(FN$21,Input!$A$6:$GZ$6,0),FALSE),0)*IF(FN$110&gt;=MAX($FD$110:FM$110),MIN((FN$110-MAX($FD$110:FM$110)),(FN$110-FM$110)),0)+IF($E149=FN$22,VLOOKUP($C149,Input!$A$8:$GZ$39,MATCH(FN$21,Input!$A$6:$GZ$6,0),FALSE),0)*IF(FN$109&gt;=MAX($FD$109:FM$109),MIN((FN$109-MAX($FD$109:FM$109)),(FN$109-FM$109)),0)</f>
        <v>0</v>
      </c>
      <c r="FO149" s="1">
        <f>+IF($E149=FO$22,VLOOKUP($C149,Input!$A$8:$GZ$39,MATCH(FO$21,Input!$A$6:$GZ$6,0),FALSE),0)*IF(FO$110&gt;=MAX($FD$110:FN$110),MIN((FO$110-MAX($FD$110:FN$110)),(FO$110-FN$110)),0)+IF($E149=FO$22,VLOOKUP($C149,Input!$A$8:$GZ$39,MATCH(FO$21,Input!$A$6:$GZ$6,0),FALSE),0)*IF(FO$109&gt;=MAX($FD$109:FN$109),MIN((FO$109-MAX($FD$109:FN$109)),(FO$109-FN$109)),0)</f>
        <v>0</v>
      </c>
      <c r="FP149" s="1">
        <f>+IF($E149=FP$22,VLOOKUP($C149,Input!$A$8:$GZ$39,MATCH(FP$21,Input!$A$6:$GZ$6,0),FALSE),0)*IF(FP$110&gt;=MAX($FD$110:FO$110),MIN((FP$110-MAX($FD$110:FO$110)),(FP$110-FO$110)),0)+IF($E149=FP$22,VLOOKUP($C149,Input!$A$8:$GZ$39,MATCH(FP$21,Input!$A$6:$GZ$6,0),FALSE),0)*IF(FP$109&gt;=MAX($FD$109:FO$109),MIN((FP$109-MAX($FD$109:FO$109)),(FP$109-FO$109)),0)</f>
        <v>0</v>
      </c>
      <c r="FQ149" s="1">
        <f>+IF($E149=FQ$22,VLOOKUP($C149,Input!$A$8:$GZ$39,MATCH(FQ$21,Input!$A$6:$GZ$6,0),FALSE),0)*IF(FQ$110&gt;=MAX($FD$110:FP$110),MIN((FQ$110-MAX($FD$110:FP$110)),(FQ$110-FP$110)),0)+IF($E149=FQ$22,VLOOKUP($C149,Input!$A$8:$GZ$39,MATCH(FQ$21,Input!$A$6:$GZ$6,0),FALSE),0)*IF(FQ$109&gt;=MAX($FD$109:FP$109),MIN((FQ$109-MAX($FD$109:FP$109)),(FQ$109-FP$109)),0)</f>
        <v>0</v>
      </c>
      <c r="FR149" s="1">
        <f>+IF($E149=FR$22,VLOOKUP($C149,Input!$A$8:$GZ$39,MATCH(FR$21,Input!$A$6:$GZ$6,0),FALSE),0)*IF(FR$110&gt;=MAX($FD$110:FQ$110),MIN((FR$110-MAX($FD$110:FQ$110)),(FR$110-FQ$110)),0)+IF($E149=FR$22,VLOOKUP($C149,Input!$A$8:$GZ$39,MATCH(FR$21,Input!$A$6:$GZ$6,0),FALSE),0)*IF(FR$109&gt;=MAX($FD$109:FQ$109),MIN((FR$109-MAX($FD$109:FQ$109)),(FR$109-FQ$109)),0)</f>
        <v>0</v>
      </c>
      <c r="FS149" s="1">
        <f>+IF($E149=FS$22,VLOOKUP($C149,Input!$A$8:$GZ$39,MATCH(FS$21,Input!$A$6:$GZ$6,0),FALSE),0)*IF(FS$110&gt;=MAX($FD$110:FR$110),MIN((FS$110-MAX($FD$110:FR$110)),(FS$110-FR$110)),0)+IF($E149=FS$22,VLOOKUP($C149,Input!$A$8:$GZ$39,MATCH(FS$21,Input!$A$6:$GZ$6,0),FALSE),0)*IF(FS$109&gt;=MAX($FD$109:FR$109),MIN((FS$109-MAX($FD$109:FR$109)),(FS$109-FR$109)),0)</f>
        <v>0</v>
      </c>
      <c r="FT149" s="1">
        <f>+IF($E149=FT$22,VLOOKUP($C149,Input!$A$8:$GZ$39,MATCH(FT$21,Input!$A$6:$GZ$6,0),FALSE),0)*IF(FT$110&gt;=MAX($FD$110:FS$110),MIN((FT$110-MAX($FD$110:FS$110)),(FT$110-FS$110)),0)+IF($E149=FT$22,VLOOKUP($C149,Input!$A$8:$GZ$39,MATCH(FT$21,Input!$A$6:$GZ$6,0),FALSE),0)*IF(FT$109&gt;=MAX($FD$109:FS$109),MIN((FT$109-MAX($FD$109:FS$109)),(FT$109-FS$109)),0)</f>
        <v>0</v>
      </c>
      <c r="FU149" s="1">
        <f>+IF($E149=FU$22,VLOOKUP($C149,Input!$A$8:$GZ$39,MATCH(FU$21,Input!$A$6:$GZ$6,0),FALSE),0)*IF(FU$110&gt;=MAX($FD$110:FT$110),MIN((FU$110-MAX($FD$110:FT$110)),(FU$110-FT$110)),0)+IF($E149=FU$22,VLOOKUP($C149,Input!$A$8:$GZ$39,MATCH(FU$21,Input!$A$6:$GZ$6,0),FALSE),0)*IF(FU$109&gt;=MAX($FD$109:FT$109),MIN((FU$109-MAX($FD$109:FT$109)),(FU$109-FT$109)),0)</f>
        <v>0</v>
      </c>
      <c r="FV149" s="1">
        <f>+IF($E149=FV$22,VLOOKUP($C149,Input!$A$8:$GZ$39,MATCH(FV$21,Input!$A$6:$GZ$6,0),FALSE),0)*IF(FV$110&gt;=MAX($FD$110:FU$110),MIN((FV$110-MAX($FD$110:FU$110)),(FV$110-FU$110)),0)+IF($E149=FV$22,VLOOKUP($C149,Input!$A$8:$GZ$39,MATCH(FV$21,Input!$A$6:$GZ$6,0),FALSE),0)*IF(FV$109&gt;=MAX($FD$109:FU$109),MIN((FV$109-MAX($FD$109:FU$109)),(FV$109-FU$109)),0)</f>
        <v>10285000</v>
      </c>
      <c r="FW149" s="1">
        <f>+IF($E149=FW$22,VLOOKUP($C149,Input!$A$8:$GZ$39,MATCH(FW$21,Input!$A$6:$GZ$6,0),FALSE),0)*IF(FW$110&gt;=MAX($FD$110:FV$110),MIN((FW$110-MAX($FD$110:FV$110)),(FW$110-FV$110)),0)+IF($E149=FW$22,VLOOKUP($C149,Input!$A$8:$GZ$39,MATCH(FW$21,Input!$A$6:$GZ$6,0),FALSE),0)*IF(FW$109&gt;=MAX($FD$109:FV$109),MIN((FW$109-MAX($FD$109:FV$109)),(FW$109-FV$109)),0)</f>
        <v>0</v>
      </c>
      <c r="FX149" s="1">
        <f>+IF($E149=FX$22,VLOOKUP($C149,Input!$A$8:$GZ$39,MATCH(FX$21,Input!$A$6:$GZ$6,0),FALSE),0)*IF(FX$110&gt;=MAX($FD$110:FW$110),MIN((FX$110-MAX($FD$110:FW$110)),(FX$110-FW$110)),0)+IF($E149=FX$22,VLOOKUP($C149,Input!$A$8:$GZ$39,MATCH(FX$21,Input!$A$6:$GZ$6,0),FALSE),0)*IF(FX$109&gt;=MAX($FD$109:FW$109),MIN((FX$109-MAX($FD$109:FW$109)),(FX$109-FW$109)),0)</f>
        <v>0</v>
      </c>
      <c r="FY149" s="1">
        <f>+IF($E149=FY$22,VLOOKUP($C149,Input!$A$8:$GZ$39,MATCH(FY$21,Input!$A$6:$GZ$6,0),FALSE),0)*IF(FY$110&gt;=MAX($FD$110:FX$110),MIN((FY$110-MAX($FD$110:FX$110)),(FY$110-FX$110)),0)+IF($E149=FY$22,VLOOKUP($C149,Input!$A$8:$GZ$39,MATCH(FY$21,Input!$A$6:$GZ$6,0),FALSE),0)*IF(FY$109&gt;=MAX($FD$109:FX$109),MIN((FY$109-MAX($FD$109:FX$109)),(FY$109-FX$109)),0)</f>
        <v>0</v>
      </c>
      <c r="FZ149" s="1">
        <f>+IF($E149=FZ$22,VLOOKUP($C149,Input!$A$8:$GZ$39,MATCH(FZ$21,Input!$A$6:$GZ$6,0),FALSE),0)*IF(FZ$110&gt;=MAX($FD$110:FY$110),MIN((FZ$110-MAX($FD$110:FY$110)),(FZ$110-FY$110)),0)+IF($E149=FZ$22,VLOOKUP($C149,Input!$A$8:$GZ$39,MATCH(FZ$21,Input!$A$6:$GZ$6,0),FALSE),0)*IF(FZ$109&gt;=MAX($FD$109:FY$109),MIN((FZ$109-MAX($FD$109:FY$109)),(FZ$109-FY$109)),0)</f>
        <v>0</v>
      </c>
      <c r="GA149" s="1">
        <f>+IF($E149=GA$22,VLOOKUP($C149,Input!$A$8:$GZ$39,MATCH(GA$21,Input!$A$6:$GZ$6,0),FALSE),0)*IF(GA$110&gt;=MAX($FD$110:FZ$110),MIN((GA$110-MAX($FD$110:FZ$110)),(GA$110-FZ$110)),0)+IF($E149=GA$22,VLOOKUP($C149,Input!$A$8:$GZ$39,MATCH(GA$21,Input!$A$6:$GZ$6,0),FALSE),0)*IF(GA$109&gt;=MAX($FD$109:FZ$109),MIN((GA$109-MAX($FD$109:FZ$109)),(GA$109-FZ$109)),0)</f>
        <v>0</v>
      </c>
      <c r="GB149" s="1">
        <f>+IF($E149=GB$22,VLOOKUP($C149,Input!$A$8:$GZ$39,MATCH(GB$21,Input!$A$6:$GZ$6,0),FALSE),0)*IF(GB$110&gt;=MAX($FD$110:GA$110),MIN((GB$110-MAX($FD$110:GA$110)),(GB$110-GA$110)),0)+IF($E149=GB$22,VLOOKUP($C149,Input!$A$8:$GZ$39,MATCH(GB$21,Input!$A$6:$GZ$6,0),FALSE),0)*IF(GB$109&gt;=MAX($FD$109:GA$109),MIN((GB$109-MAX($FD$109:GA$109)),(GB$109-GA$109)),0)</f>
        <v>0</v>
      </c>
      <c r="GC149" s="1">
        <f>+IF($E149=GC$22,VLOOKUP($C149,Input!$A$8:$GZ$39,MATCH(GC$21,Input!$A$6:$GZ$6,0),FALSE),0)*IF(GC$110&gt;=MAX($FD$110:GB$110),MIN((GC$110-MAX($FD$110:GB$110)),(GC$110-GB$110)),0)+IF($E149=GC$22,VLOOKUP($C149,Input!$A$8:$GZ$39,MATCH(GC$21,Input!$A$6:$GZ$6,0),FALSE),0)*IF(GC$109&gt;=MAX($FD$109:GB$109),MIN((GC$109-MAX($FD$109:GB$109)),(GC$109-GB$109)),0)</f>
        <v>0</v>
      </c>
      <c r="GD149" s="1">
        <f>+IF($E149=GD$22,VLOOKUP($C149,Input!$A$8:$GZ$39,MATCH(GD$21,Input!$A$6:$GZ$6,0),FALSE),0)*IF(GD$110&gt;=MAX($FD$110:GC$110),MIN((GD$110-MAX($FD$110:GC$110)),(GD$110-GC$110)),0)+IF($E149=GD$22,VLOOKUP($C149,Input!$A$8:$GZ$39,MATCH(GD$21,Input!$A$6:$GZ$6,0),FALSE),0)*IF(GD$109&gt;=MAX($FD$109:GC$109),MIN((GD$109-MAX($FD$109:GC$109)),(GD$109-GC$109)),0)</f>
        <v>0</v>
      </c>
      <c r="GE149" s="1">
        <f>+IF($E149=GE$22,VLOOKUP($C149,Input!$A$8:$GZ$39,MATCH(GE$21,Input!$A$6:$GZ$6,0),FALSE),0)*IF(GE$110&gt;=MAX($FD$110:GD$110),MIN((GE$110-MAX($FD$110:GD$110)),(GE$110-GD$110)),0)+IF($E149=GE$22,VLOOKUP($C149,Input!$A$8:$GZ$39,MATCH(GE$21,Input!$A$6:$GZ$6,0),FALSE),0)*IF(GE$109&gt;=MAX($FD$109:GD$109),MIN((GE$109-MAX($FD$109:GD$109)),(GE$109-GD$109)),0)</f>
        <v>0</v>
      </c>
      <c r="GF149" s="1">
        <f>+IF($E149=GF$22,VLOOKUP($C149,Input!$A$8:$GZ$39,MATCH(GF$21,Input!$A$6:$GZ$6,0),FALSE),0)*IF(GF$110&gt;=MAX($FD$110:GE$110),MIN((GF$110-MAX($FD$110:GE$110)),(GF$110-GE$110)),0)+IF($E149=GF$22,VLOOKUP($C149,Input!$A$8:$GZ$39,MATCH(GF$21,Input!$A$6:$GZ$6,0),FALSE),0)*IF(GF$109&gt;=MAX($FD$109:GE$109),MIN((GF$109-MAX($FD$109:GE$109)),(GF$109-GE$109)),0)</f>
        <v>0</v>
      </c>
      <c r="GG149" s="1">
        <f>+IF($E149=GG$22,VLOOKUP($C149,Input!$A$8:$GZ$39,MATCH(GG$21,Input!$A$6:$GZ$6,0),FALSE),0)*IF(GG$110&gt;=MAX($FD$110:GF$110),MIN((GG$110-MAX($FD$110:GF$110)),(GG$110-GF$110)),0)+IF($E149=GG$22,VLOOKUP($C149,Input!$A$8:$GZ$39,MATCH(GG$21,Input!$A$6:$GZ$6,0),FALSE),0)*IF(GG$109&gt;=MAX($FD$109:GF$109),MIN((GG$109-MAX($FD$109:GF$109)),(GG$109-GF$109)),0)</f>
        <v>0</v>
      </c>
      <c r="GH149" s="1">
        <f>+IF($E149=GH$22,VLOOKUP($C149,Input!$A$8:$GZ$39,MATCH(GH$21,Input!$A$6:$GZ$6,0),FALSE),0)*IF(GH$110&gt;=MAX($FD$110:GG$110),MIN((GH$110-MAX($FD$110:GG$110)),(GH$110-GG$110)),0)+IF($E149=GH$22,VLOOKUP($C149,Input!$A$8:$GZ$39,MATCH(GH$21,Input!$A$6:$GZ$6,0),FALSE),0)*IF(GH$109&gt;=MAX($FD$109:GG$109),MIN((GH$109-MAX($FD$109:GG$109)),(GH$109-GG$109)),0)</f>
        <v>0</v>
      </c>
      <c r="GI149" s="1">
        <f>+IF($E149=GI$22,VLOOKUP($C149,Input!$A$8:$GZ$39,MATCH(GI$21,Input!$A$6:$GZ$6,0),FALSE),0)*IF(GI$110&gt;=MAX($FD$110:GH$110),MIN((GI$110-MAX($FD$110:GH$110)),(GI$110-GH$110)),0)+IF($E149=GI$22,VLOOKUP($C149,Input!$A$8:$GZ$39,MATCH(GI$21,Input!$A$6:$GZ$6,0),FALSE),0)*IF(GI$109&gt;=MAX($FD$109:GH$109),MIN((GI$109-MAX($FD$109:GH$109)),(GI$109-GH$109)),0)</f>
        <v>0</v>
      </c>
      <c r="GJ149" s="1">
        <f>+IF($E149=GJ$22,VLOOKUP($C149,Input!$A$8:$GZ$39,MATCH(GJ$21,Input!$A$6:$GZ$6,0),FALSE),0)*IF(GJ$110&gt;=MAX($FD$110:GI$110),MIN((GJ$110-MAX($FD$110:GI$110)),(GJ$110-GI$110)),0)+IF($E149=GJ$22,VLOOKUP($C149,Input!$A$8:$GZ$39,MATCH(GJ$21,Input!$A$6:$GZ$6,0),FALSE),0)*IF(GJ$109&gt;=MAX($FD$109:GI$109),MIN((GJ$109-MAX($FD$109:GI$109)),(GJ$109-GI$109)),0)</f>
        <v>0</v>
      </c>
      <c r="GK149" s="1">
        <f>+IF($E149=GK$22,VLOOKUP($C149,Input!$A$8:$GZ$39,MATCH(GK$21,Input!$A$6:$GZ$6,0),FALSE),0)*IF(GK$110&gt;=MAX($FD$110:GJ$110),MIN((GK$110-MAX($FD$110:GJ$110)),(GK$110-GJ$110)),0)+IF($E149=GK$22,VLOOKUP($C149,Input!$A$8:$GZ$39,MATCH(GK$21,Input!$A$6:$GZ$6,0),FALSE),0)*IF(GK$109&gt;=MAX($FD$109:GJ$109),MIN((GK$109-MAX($FD$109:GJ$109)),(GK$109-GJ$109)),0)</f>
        <v>0</v>
      </c>
      <c r="GL149" s="1">
        <f>+IF($E149=GL$22,VLOOKUP($C149,Input!$A$8:$GZ$39,MATCH(GL$21,Input!$A$6:$GZ$6,0),FALSE),0)*IF(GL$110&gt;=MAX($FD$110:GK$110),MIN((GL$110-MAX($FD$110:GK$110)),(GL$110-GK$110)),0)+IF($E149=GL$22,VLOOKUP($C149,Input!$A$8:$GZ$39,MATCH(GL$21,Input!$A$6:$GZ$6,0),FALSE),0)*IF(GL$109&gt;=MAX($FD$109:GK$109),MIN((GL$109-MAX($FD$109:GK$109)),(GL$109-GK$109)),0)</f>
        <v>0</v>
      </c>
      <c r="GM149" s="42"/>
      <c r="GN149" t="str">
        <f>VLOOKUP($C149,Input!$A$8:$GZ$39,MATCH(GN$21,Input!$A$6:$GZ$6,0),FALSE)</f>
        <v>Charger (60 kW)</v>
      </c>
      <c r="GO149">
        <f>IF((VLOOKUP($C149,Input!$A$8:$GZ$39,MATCH(GO$21,Input!$A$6:$GZ$6,0),FALSE))="Y",$D149/VLOOKUP($C149,Input!$A$8:$GZ$39,MATCH(GP$21,Input!$A$6:$GZ$6,0),FALSE),0)</f>
        <v>0</v>
      </c>
      <c r="GP149">
        <f>IF((VLOOKUP($C149,Input!$A$8:$GZ$39,MATCH(GO$21,Input!$A$6:$GZ$6,0),FALSE))="Y",0,IF((VLOOKUP($C149,Input!$A$8:$GZ$39,MATCH(GP$21,Input!$A$6:$GZ$6,0),FALSE))&gt;0,$D149/VLOOKUP($C149,Input!$A$8:$GZ$39,MATCH(GP$21,Input!$A$6:$GZ$6,0),FALSE),0))</f>
        <v>234</v>
      </c>
      <c r="GQ149" s="1">
        <f>+IF($E149=GQ$22,VLOOKUP($C149,Input!$A$8:$GZ$39,MATCH(GQ$21,Input!$A$6:$GZ$6,0),FALSE),0)*IF(GQ$110&gt;=MAX($GP$110:GP$110),MIN((GQ$110-MAX($GP$110:GP$110)),(GQ$110-GP$110)),0)+IF($E149=GQ$22,VLOOKUP($C149,Input!$A$8:$GZ$39,MATCH(GQ$21,Input!$A$6:$GZ$6,0),FALSE),0)*IF(GQ$109&gt;=MAX($GP$109:GP$109),MIN((GQ$109-MAX($GP$109:GP$109)),(GQ$109-GP$109)),0)</f>
        <v>0</v>
      </c>
      <c r="GR149" s="1">
        <f>+IF($E149=GR$22,VLOOKUP($C149,Input!$A$8:$GZ$39,MATCH(GR$21,Input!$A$6:$GZ$6,0),FALSE),0)*IF(GR$110&gt;=MAX($GP$110:GQ$110),MIN((GR$110-MAX($GP$110:GQ$110)),(GR$110-GQ$110)),0)+IF($E149=GR$22,VLOOKUP($C149,Input!$A$8:$GZ$39,MATCH(GR$21,Input!$A$6:$GZ$6,0),FALSE),0)*IF(GR$109&gt;=MAX($GP$109:GQ$109),MIN((GR$109-MAX($GP$109:GQ$109)),(GR$109-GQ$109)),0)</f>
        <v>0</v>
      </c>
      <c r="GS149" s="1">
        <f>+IF($E149=GS$22,VLOOKUP($C149,Input!$A$8:$GZ$39,MATCH(GS$21,Input!$A$6:$GZ$6,0),FALSE),0)*IF(GS$110&gt;=MAX($GP$110:GR$110),MIN((GS$110-MAX($GP$110:GR$110)),(GS$110-GR$110)),0)+IF($E149=GS$22,VLOOKUP($C149,Input!$A$8:$GZ$39,MATCH(GS$21,Input!$A$6:$GZ$6,0),FALSE),0)*IF(GS$109&gt;=MAX($GP$109:GR$109),MIN((GS$109-MAX($GP$109:GR$109)),(GS$109-GR$109)),0)</f>
        <v>0</v>
      </c>
      <c r="GT149" s="1">
        <f>+IF($E149=GT$22,VLOOKUP($C149,Input!$A$8:$GZ$39,MATCH(GT$21,Input!$A$6:$GZ$6,0),FALSE),0)*IF(GT$110&gt;=MAX($GP$110:GS$110),MIN((GT$110-MAX($GP$110:GS$110)),(GT$110-GS$110)),0)+IF($E149=GT$22,VLOOKUP($C149,Input!$A$8:$GZ$39,MATCH(GT$21,Input!$A$6:$GZ$6,0),FALSE),0)*IF(GT$109&gt;=MAX($GP$109:GS$109),MIN((GT$109-MAX($GP$109:GS$109)),(GT$109-GS$109)),0)</f>
        <v>0</v>
      </c>
      <c r="GU149" s="1">
        <f>+IF($E149=GU$22,VLOOKUP($C149,Input!$A$8:$GZ$39,MATCH(GU$21,Input!$A$6:$GZ$6,0),FALSE),0)*IF(GU$110&gt;=MAX($GP$110:GT$110),MIN((GU$110-MAX($GP$110:GT$110)),(GU$110-GT$110)),0)+IF($E149=GU$22,VLOOKUP($C149,Input!$A$8:$GZ$39,MATCH(GU$21,Input!$A$6:$GZ$6,0),FALSE),0)*IF(GU$109&gt;=MAX($GP$109:GT$109),MIN((GU$109-MAX($GP$109:GT$109)),(GU$109-GT$109)),0)</f>
        <v>0</v>
      </c>
      <c r="GV149" s="1">
        <f>+IF($E149=GV$22,VLOOKUP($C149,Input!$A$8:$GZ$39,MATCH(GV$21,Input!$A$6:$GZ$6,0),FALSE),0)*IF(GV$110&gt;=MAX($GP$110:GU$110),MIN((GV$110-MAX($GP$110:GU$110)),(GV$110-GU$110)),0)+IF($E149=GV$22,VLOOKUP($C149,Input!$A$8:$GZ$39,MATCH(GV$21,Input!$A$6:$GZ$6,0),FALSE),0)*IF(GV$109&gt;=MAX($GP$109:GU$109),MIN((GV$109-MAX($GP$109:GU$109)),(GV$109-GU$109)),0)</f>
        <v>0</v>
      </c>
      <c r="GW149" s="1">
        <f>+IF($E149=GW$22,VLOOKUP($C149,Input!$A$8:$GZ$39,MATCH(GW$21,Input!$A$6:$GZ$6,0),FALSE),0)*IF(GW$110&gt;=MAX($GP$110:GV$110),MIN((GW$110-MAX($GP$110:GV$110)),(GW$110-GV$110)),0)+IF($E149=GW$22,VLOOKUP($C149,Input!$A$8:$GZ$39,MATCH(GW$21,Input!$A$6:$GZ$6,0),FALSE),0)*IF(GW$109&gt;=MAX($GP$109:GV$109),MIN((GW$109-MAX($GP$109:GV$109)),(GW$109-GV$109)),0)</f>
        <v>0</v>
      </c>
      <c r="GX149" s="1">
        <f>+IF($E149=GX$22,VLOOKUP($C149,Input!$A$8:$GZ$39,MATCH(GX$21,Input!$A$6:$GZ$6,0),FALSE),0)*IF(GX$110&gt;=MAX($GP$110:GW$110),MIN((GX$110-MAX($GP$110:GW$110)),(GX$110-GW$110)),0)+IF($E149=GX$22,VLOOKUP($C149,Input!$A$8:$GZ$39,MATCH(GX$21,Input!$A$6:$GZ$6,0),FALSE),0)*IF(GX$109&gt;=MAX($GP$109:GW$109),MIN((GX$109-MAX($GP$109:GW$109)),(GX$109-GW$109)),0)</f>
        <v>0</v>
      </c>
      <c r="GY149" s="1">
        <f>+IF($E149=GY$22,VLOOKUP($C149,Input!$A$8:$GZ$39,MATCH(GY$21,Input!$A$6:$GZ$6,0),FALSE),0)*IF(GY$110&gt;=MAX($GP$110:GX$110),MIN((GY$110-MAX($GP$110:GX$110)),(GY$110-GX$110)),0)+IF($E149=GY$22,VLOOKUP($C149,Input!$A$8:$GZ$39,MATCH(GY$21,Input!$A$6:$GZ$6,0),FALSE),0)*IF(GY$109&gt;=MAX($GP$109:GX$109),MIN((GY$109-MAX($GP$109:GX$109)),(GY$109-GX$109)),0)</f>
        <v>0</v>
      </c>
      <c r="GZ149" s="1">
        <f>+IF($E149=GZ$22,VLOOKUP($C149,Input!$A$8:$GZ$39,MATCH(GZ$21,Input!$A$6:$GZ$6,0),FALSE),0)*IF(GZ$110&gt;=MAX($GP$110:GY$110),MIN((GZ$110-MAX($GP$110:GY$110)),(GZ$110-GY$110)),0)+IF($E149=GZ$22,VLOOKUP($C149,Input!$A$8:$GZ$39,MATCH(GZ$21,Input!$A$6:$GZ$6,0),FALSE),0)*IF(GZ$109&gt;=MAX($GP$109:GY$109),MIN((GZ$109-MAX($GP$109:GY$109)),(GZ$109-GY$109)),0)</f>
        <v>0</v>
      </c>
      <c r="HA149" s="1">
        <f>+IF($E149=HA$22,VLOOKUP($C149,Input!$A$8:$GZ$39,MATCH(HA$21,Input!$A$6:$GZ$6,0),FALSE),0)*IF(HA$110&gt;=MAX($GP$110:GZ$110),MIN((HA$110-MAX($GP$110:GZ$110)),(HA$110-GZ$110)),0)+IF($E149=HA$22,VLOOKUP($C149,Input!$A$8:$GZ$39,MATCH(HA$21,Input!$A$6:$GZ$6,0),FALSE),0)*IF(HA$109&gt;=MAX($GP$109:GZ$109),MIN((HA$109-MAX($GP$109:GZ$109)),(HA$109-GZ$109)),0)</f>
        <v>0</v>
      </c>
      <c r="HB149" s="1">
        <f>+IF($E149=HB$22,VLOOKUP($C149,Input!$A$8:$GZ$39,MATCH(HB$21,Input!$A$6:$GZ$6,0),FALSE),0)*IF(HB$110&gt;=MAX($GP$110:HA$110),MIN((HB$110-MAX($GP$110:HA$110)),(HB$110-HA$110)),0)+IF($E149=HB$22,VLOOKUP($C149,Input!$A$8:$GZ$39,MATCH(HB$21,Input!$A$6:$GZ$6,0),FALSE),0)*IF(HB$109&gt;=MAX($GP$109:HA$109),MIN((HB$109-MAX($GP$109:HA$109)),(HB$109-HA$109)),0)</f>
        <v>0</v>
      </c>
      <c r="HC149" s="1">
        <f>+IF($E149=HC$22,VLOOKUP($C149,Input!$A$8:$GZ$39,MATCH(HC$21,Input!$A$6:$GZ$6,0),FALSE),0)*IF(HC$110&gt;=MAX($GP$110:HB$110),MIN((HC$110-MAX($GP$110:HB$110)),(HC$110-HB$110)),0)+IF($E149=HC$22,VLOOKUP($C149,Input!$A$8:$GZ$39,MATCH(HC$21,Input!$A$6:$GZ$6,0),FALSE),0)*IF(HC$109&gt;=MAX($GP$109:HB$109),MIN((HC$109-MAX($GP$109:HB$109)),(HC$109-HB$109)),0)</f>
        <v>0</v>
      </c>
      <c r="HD149" s="1">
        <f>+IF($E149=HD$22,VLOOKUP($C149,Input!$A$8:$GZ$39,MATCH(HD$21,Input!$A$6:$GZ$6,0),FALSE),0)*IF(HD$110&gt;=MAX($GP$110:HC$110),MIN((HD$110-MAX($GP$110:HC$110)),(HD$110-HC$110)),0)+IF($E149=HD$22,VLOOKUP($C149,Input!$A$8:$GZ$39,MATCH(HD$21,Input!$A$6:$GZ$6,0),FALSE),0)*IF(HD$109&gt;=MAX($GP$109:HC$109),MIN((HD$109-MAX($GP$109:HC$109)),(HD$109-HC$109)),0)</f>
        <v>0</v>
      </c>
      <c r="HE149" s="1">
        <f>+IF($E149=HE$22,VLOOKUP($C149,Input!$A$8:$GZ$39,MATCH(HE$21,Input!$A$6:$GZ$6,0),FALSE),0)*IF(HE$110&gt;=MAX($GP$110:HD$110),MIN((HE$110-MAX($GP$110:HD$110)),(HE$110-HD$110)),0)+IF($E149=HE$22,VLOOKUP($C149,Input!$A$8:$GZ$39,MATCH(HE$21,Input!$A$6:$GZ$6,0),FALSE),0)*IF(HE$109&gt;=MAX($GP$109:HD$109),MIN((HE$109-MAX($GP$109:HD$109)),(HE$109-HD$109)),0)</f>
        <v>0</v>
      </c>
      <c r="HF149" s="1">
        <f>+IF($E149=HF$22,VLOOKUP($C149,Input!$A$8:$GZ$39,MATCH(HF$21,Input!$A$6:$GZ$6,0),FALSE),0)*IF(HF$110&gt;=MAX($GP$110:HE$110),MIN((HF$110-MAX($GP$110:HE$110)),(HF$110-HE$110)),0)+IF($E149=HF$22,VLOOKUP($C149,Input!$A$8:$GZ$39,MATCH(HF$21,Input!$A$6:$GZ$6,0),FALSE),0)*IF(HF$109&gt;=MAX($GP$109:HE$109),MIN((HF$109-MAX($GP$109:HE$109)),(HF$109-HE$109)),0)</f>
        <v>0</v>
      </c>
      <c r="HG149" s="1">
        <f>+IF($E149=HG$22,VLOOKUP($C149,Input!$A$8:$GZ$39,MATCH(HG$21,Input!$A$6:$GZ$6,0),FALSE),0)*IF(HG$110&gt;=MAX($GP$110:HF$110),MIN((HG$110-MAX($GP$110:HF$110)),(HG$110-HF$110)),0)+IF($E149=HG$22,VLOOKUP($C149,Input!$A$8:$GZ$39,MATCH(HG$21,Input!$A$6:$GZ$6,0),FALSE),0)*IF(HG$109&gt;=MAX($GP$109:HF$109),MIN((HG$109-MAX($GP$109:HF$109)),(HG$109-HF$109)),0)</f>
        <v>0</v>
      </c>
      <c r="HH149" s="1">
        <f>+IF($E149=HH$22,VLOOKUP($C149,Input!$A$8:$GZ$39,MATCH(HH$21,Input!$A$6:$GZ$6,0),FALSE),0)*IF(HH$110&gt;=MAX($GP$110:HG$110),MIN((HH$110-MAX($GP$110:HG$110)),(HH$110-HG$110)),0)+IF($E149=HH$22,VLOOKUP($C149,Input!$A$8:$GZ$39,MATCH(HH$21,Input!$A$6:$GZ$6,0),FALSE),0)*IF(HH$109&gt;=MAX($GP$109:HG$109),MIN((HH$109-MAX($GP$109:HG$109)),(HH$109-HG$109)),0)</f>
        <v>0</v>
      </c>
      <c r="HI149" s="1">
        <f>+IF($E149=HI$22,VLOOKUP($C149,Input!$A$8:$GZ$39,MATCH(HI$21,Input!$A$6:$GZ$6,0),FALSE),0)*IF(HI$110&gt;=MAX($GP$110:HH$110),MIN((HI$110-MAX($GP$110:HH$110)),(HI$110-HH$110)),0)+IF($E149=HI$22,VLOOKUP($C149,Input!$A$8:$GZ$39,MATCH(HI$21,Input!$A$6:$GZ$6,0),FALSE),0)*IF(HI$109&gt;=MAX($GP$109:HH$109),MIN((HI$109-MAX($GP$109:HH$109)),(HI$109-HH$109)),0)</f>
        <v>9350000</v>
      </c>
      <c r="HJ149" s="1">
        <f>+IF($E149=HJ$22,VLOOKUP($C149,Input!$A$8:$GZ$39,MATCH(HJ$21,Input!$A$6:$GZ$6,0),FALSE),0)*IF(HJ$110&gt;=MAX($GP$110:HI$110),MIN((HJ$110-MAX($GP$110:HI$110)),(HJ$110-HI$110)),0)+IF($E149=HJ$22,VLOOKUP($C149,Input!$A$8:$GZ$39,MATCH(HJ$21,Input!$A$6:$GZ$6,0),FALSE),0)*IF(HJ$109&gt;=MAX($GP$109:HI$109),MIN((HJ$109-MAX($GP$109:HI$109)),(HJ$109-HI$109)),0)</f>
        <v>0</v>
      </c>
      <c r="HK149" s="1">
        <f>+IF($E149=HK$22,VLOOKUP($C149,Input!$A$8:$GZ$39,MATCH(HK$21,Input!$A$6:$GZ$6,0),FALSE),0)*IF(HK$110&gt;=MAX($GP$110:HJ$110),MIN((HK$110-MAX($GP$110:HJ$110)),(HK$110-HJ$110)),0)+IF($E149=HK$22,VLOOKUP($C149,Input!$A$8:$GZ$39,MATCH(HK$21,Input!$A$6:$GZ$6,0),FALSE),0)*IF(HK$109&gt;=MAX($GP$109:HJ$109),MIN((HK$109-MAX($GP$109:HJ$109)),(HK$109-HJ$109)),0)</f>
        <v>0</v>
      </c>
      <c r="HL149" s="1">
        <f>+IF($E149=HL$22,VLOOKUP($C149,Input!$A$8:$GZ$39,MATCH(HL$21,Input!$A$6:$GZ$6,0),FALSE),0)*IF(HL$110&gt;=MAX($GP$110:HK$110),MIN((HL$110-MAX($GP$110:HK$110)),(HL$110-HK$110)),0)+IF($E149=HL$22,VLOOKUP($C149,Input!$A$8:$GZ$39,MATCH(HL$21,Input!$A$6:$GZ$6,0),FALSE),0)*IF(HL$109&gt;=MAX($GP$109:HK$109),MIN((HL$109-MAX($GP$109:HK$109)),(HL$109-HK$109)),0)</f>
        <v>0</v>
      </c>
      <c r="HM149" s="1">
        <f>+IF($E149=HM$22,VLOOKUP($C149,Input!$A$8:$GZ$39,MATCH(HM$21,Input!$A$6:$GZ$6,0),FALSE),0)*IF(HM$110&gt;=MAX($GP$110:HL$110),MIN((HM$110-MAX($GP$110:HL$110)),(HM$110-HL$110)),0)+IF($E149=HM$22,VLOOKUP($C149,Input!$A$8:$GZ$39,MATCH(HM$21,Input!$A$6:$GZ$6,0),FALSE),0)*IF(HM$109&gt;=MAX($GP$109:HL$109),MIN((HM$109-MAX($GP$109:HL$109)),(HM$109-HL$109)),0)</f>
        <v>0</v>
      </c>
      <c r="HN149" s="1">
        <f>+IF($E149=HN$22,VLOOKUP($C149,Input!$A$8:$GZ$39,MATCH(HN$21,Input!$A$6:$GZ$6,0),FALSE),0)*IF(HN$110&gt;=MAX($GP$110:HM$110),MIN((HN$110-MAX($GP$110:HM$110)),(HN$110-HM$110)),0)+IF($E149=HN$22,VLOOKUP($C149,Input!$A$8:$GZ$39,MATCH(HN$21,Input!$A$6:$GZ$6,0),FALSE),0)*IF(HN$109&gt;=MAX($GP$109:HM$109),MIN((HN$109-MAX($GP$109:HM$109)),(HN$109-HM$109)),0)</f>
        <v>0</v>
      </c>
      <c r="HO149" s="1">
        <f>+IF($E149=HO$22,VLOOKUP($C149,Input!$A$8:$GZ$39,MATCH(HO$21,Input!$A$6:$GZ$6,0),FALSE),0)*IF(HO$110&gt;=MAX($GP$110:HN$110),MIN((HO$110-MAX($GP$110:HN$110)),(HO$110-HN$110)),0)+IF($E149=HO$22,VLOOKUP($C149,Input!$A$8:$GZ$39,MATCH(HO$21,Input!$A$6:$GZ$6,0),FALSE),0)*IF(HO$109&gt;=MAX($GP$109:HN$109),MIN((HO$109-MAX($GP$109:HN$109)),(HO$109-HN$109)),0)</f>
        <v>0</v>
      </c>
      <c r="HP149" s="1">
        <f>+IF($E149=HP$22,VLOOKUP($C149,Input!$A$8:$GZ$39,MATCH(HP$21,Input!$A$6:$GZ$6,0),FALSE),0)*IF(HP$110&gt;=MAX($GP$110:HO$110),MIN((HP$110-MAX($GP$110:HO$110)),(HP$110-HO$110)),0)+IF($E149=HP$22,VLOOKUP($C149,Input!$A$8:$GZ$39,MATCH(HP$21,Input!$A$6:$GZ$6,0),FALSE),0)*IF(HP$109&gt;=MAX($GP$109:HO$109),MIN((HP$109-MAX($GP$109:HO$109)),(HP$109-HO$109)),0)</f>
        <v>0</v>
      </c>
      <c r="HQ149" s="1">
        <f>+IF($E149=HQ$22,VLOOKUP($C149,Input!$A$8:$GZ$39,MATCH(HQ$21,Input!$A$6:$GZ$6,0),FALSE),0)*IF(HQ$110&gt;=MAX($GP$110:HP$110),MIN((HQ$110-MAX($GP$110:HP$110)),(HQ$110-HP$110)),0)+IF($E149=HQ$22,VLOOKUP($C149,Input!$A$8:$GZ$39,MATCH(HQ$21,Input!$A$6:$GZ$6,0),FALSE),0)*IF(HQ$109&gt;=MAX($GP$109:HP$109),MIN((HQ$109-MAX($GP$109:HP$109)),(HQ$109-HP$109)),0)</f>
        <v>0</v>
      </c>
      <c r="HR149" s="1">
        <f>+IF($E149=HR$22,VLOOKUP($C149,Input!$A$8:$GZ$39,MATCH(HR$21,Input!$A$6:$GZ$6,0),FALSE),0)*IF(HR$110&gt;=MAX($GP$110:HQ$110),MIN((HR$110-MAX($GP$110:HQ$110)),(HR$110-HQ$110)),0)+IF($E149=HR$22,VLOOKUP($C149,Input!$A$8:$GZ$39,MATCH(HR$21,Input!$A$6:$GZ$6,0),FALSE),0)*IF(HR$109&gt;=MAX($GP$109:HQ$109),MIN((HR$109-MAX($GP$109:HQ$109)),(HR$109-HQ$109)),0)</f>
        <v>0</v>
      </c>
      <c r="HS149" s="1">
        <f>+IF($E149=HS$22,VLOOKUP($C149,Input!$A$8:$GZ$39,MATCH(HS$21,Input!$A$6:$GZ$6,0),FALSE),0)*IF(HS$110&gt;=MAX($GP$110:HR$110),MIN((HS$110-MAX($GP$110:HR$110)),(HS$110-HR$110)),0)+IF($E149=HS$22,VLOOKUP($C149,Input!$A$8:$GZ$39,MATCH(HS$21,Input!$A$6:$GZ$6,0),FALSE),0)*IF(HS$109&gt;=MAX($GP$109:HR$109),MIN((HS$109-MAX($GP$109:HR$109)),(HS$109-HR$109)),0)</f>
        <v>0</v>
      </c>
      <c r="HT149" s="1">
        <f>+IF($E149=HT$22,VLOOKUP($C149,Input!$A$8:$GZ$39,MATCH(HT$21,Input!$A$6:$GZ$6,0),FALSE),0)*IF(HT$110&gt;=MAX($GP$110:HS$110),MIN((HT$110-MAX($GP$110:HS$110)),(HT$110-HS$110)),0)+IF($E149=HT$22,VLOOKUP($C149,Input!$A$8:$GZ$39,MATCH(HT$21,Input!$A$6:$GZ$6,0),FALSE),0)*IF(HT$109&gt;=MAX($GP$109:HS$109),MIN((HT$109-MAX($GP$109:HS$109)),(HT$109-HS$109)),0)</f>
        <v>0</v>
      </c>
      <c r="HU149" s="1">
        <f>+IF($E149=HU$22,VLOOKUP($C149,Input!$A$8:$GZ$39,MATCH(HU$21,Input!$A$6:$GZ$6,0),FALSE),0)*IF(HU$110&gt;=MAX($GP$110:HT$110),MIN((HU$110-MAX($GP$110:HT$110)),(HU$110-HT$110)),0)+IF($E149=HU$22,VLOOKUP($C149,Input!$A$8:$GZ$39,MATCH(HU$21,Input!$A$6:$GZ$6,0),FALSE),0)*IF(HU$109&gt;=MAX($GP$109:HT$109),MIN((HU$109-MAX($GP$109:HT$109)),(HU$109-HT$109)),0)</f>
        <v>0</v>
      </c>
      <c r="HV149" s="1">
        <f>+IF($E149=HV$22,VLOOKUP($C149,Input!$A$8:$GZ$39,MATCH(HV$21,Input!$A$6:$GZ$6,0),FALSE),0)*IF(HV$110&gt;=MAX($GP$110:HU$110),MIN((HV$110-MAX($GP$110:HU$110)),(HV$110-HU$110)),0)+IF($E149=HV$22,VLOOKUP($C149,Input!$A$8:$GZ$39,MATCH(HV$21,Input!$A$6:$GZ$6,0),FALSE),0)*IF(HV$109&gt;=MAX($GP$109:HU$109),MIN((HV$109-MAX($GP$109:HU$109)),(HV$109-HU$109)),0)</f>
        <v>0</v>
      </c>
      <c r="HW149" s="1">
        <f>+IF($E149=HW$22,VLOOKUP($C149,Input!$A$8:$GZ$39,MATCH(HW$21,Input!$A$6:$GZ$6,0),FALSE),0)*IF(HW$110&gt;=MAX($GP$110:HV$110),MIN((HW$110-MAX($GP$110:HV$110)),(HW$110-HV$110)),0)+IF($E149=HW$22,VLOOKUP($C149,Input!$A$8:$GZ$39,MATCH(HW$21,Input!$A$6:$GZ$6,0),FALSE),0)*IF(HW$109&gt;=MAX($GP$109:HV$109),MIN((HW$109-MAX($GP$109:HV$109)),(HW$109-HV$109)),0)</f>
        <v>0</v>
      </c>
      <c r="HX149" s="1">
        <f>+IF($E149=HX$22,VLOOKUP($C149,Input!$A$8:$GZ$39,MATCH(HX$21,Input!$A$6:$GZ$6,0),FALSE),0)*IF(HX$110&gt;=MAX($GP$110:HW$110),MIN((HX$110-MAX($GP$110:HW$110)),(HX$110-HW$110)),0)+IF($E149=HX$22,VLOOKUP($C149,Input!$A$8:$GZ$39,MATCH(HX$21,Input!$A$6:$GZ$6,0),FALSE),0)*IF(HX$109&gt;=MAX($GP$109:HW$109),MIN((HX$109-MAX($GP$109:HW$109)),(HX$109-HW$109)),0)</f>
        <v>0</v>
      </c>
      <c r="HY149" s="1">
        <f>+IF($E149=HY$22,VLOOKUP($C149,Input!$A$8:$GZ$39,MATCH(HY$21,Input!$A$6:$GZ$6,0),FALSE),0)*IF(HY$110&gt;=MAX($GP$110:HX$110),MIN((HY$110-MAX($GP$110:HX$110)),(HY$110-HX$110)),0)+IF($E149=HY$22,VLOOKUP($C149,Input!$A$8:$GZ$39,MATCH(HY$21,Input!$A$6:$GZ$6,0),FALSE),0)*IF(HY$109&gt;=MAX($GP$109:HX$109),MIN((HY$109-MAX($GP$109:HX$109)),(HY$109-HX$109)),0)</f>
        <v>0</v>
      </c>
      <c r="HZ149" s="42"/>
      <c r="IA149" t="str">
        <f>VLOOKUP($C149,Input!$A$8:$IA$39,MATCH(IA$21,Input!$A$6:$IA$6,0),FALSE)</f>
        <v>Bus Maintenance Bay Upgrade (two bays share one shop charger)</v>
      </c>
      <c r="IB149" s="132">
        <f>IF((VLOOKUP($C149,Input!$A$8:$IA$39,MATCH(IB$21,Input!$A$6:$IA$6,0),FALSE))="Y",$D149/VLOOKUP($C149,Input!$A$8:$IA$39,MATCH(IC$21,Input!$A$6:$IA$6,0),FALSE),0)</f>
        <v>0</v>
      </c>
      <c r="IC149" s="132">
        <f>IF((VLOOKUP($C149,Input!$A$8:$IA$39,MATCH(IB$21,Input!$A$6:$IA$6,0),FALSE))="Y",0,IF((VLOOKUP($C149,Input!$A$8:$IA$39,MATCH(IC$21,Input!$A$6:$IA$6,0),FALSE))&gt;0,$D149/VLOOKUP($C149,Input!$A$8:$IA$39,MATCH(IC$21,Input!$A$6:$IA$6,0),FALSE),0))</f>
        <v>15.6</v>
      </c>
      <c r="ID149" s="1">
        <f>+IF($E149=ID$22,VLOOKUP($C149,Input!$A$8:$IA$39,MATCH(ID$21,Input!$A$6:$IA$6,0),FALSE),0)*IF(ID$110&gt;=MAX($IC$110:IC$110),MIN((ID$110-MAX($IC$110:IC$110)),(ID$110-IC$110)),0)+IF($E149=ID$22,VLOOKUP($C149,Input!$A$8:$IA$39,MATCH(ID$21,Input!$A$6:$IA$6,0),FALSE),0)*IF(ID$109&gt;=MAX($IC$109:IC$109),MIN((ID$109-MAX($IC$109:IC$109)),(ID$109-IC$109)),0)</f>
        <v>0</v>
      </c>
      <c r="IE149" s="1">
        <f>+IF($E149=IE$22,VLOOKUP($C149,Input!$A$8:$IA$39,MATCH(IE$21,Input!$A$6:$IA$6,0),FALSE),0)*IF(IE$110&gt;=MAX($IC$110:ID$110),MIN((IE$110-MAX($IC$110:ID$110)),(IE$110-ID$110)),0)+IF($E149=IE$22,VLOOKUP($C149,Input!$A$8:$IA$39,MATCH(IE$21,Input!$A$6:$IA$6,0),FALSE),0)*IF(IE$109&gt;=MAX($IC$109:ID$109),MIN((IE$109-MAX($IC$109:ID$109)),(IE$109-ID$109)),0)</f>
        <v>0</v>
      </c>
      <c r="IF149" s="1">
        <f>+IF($E149=IF$22,VLOOKUP($C149,Input!$A$8:$IA$39,MATCH(IF$21,Input!$A$6:$IA$6,0),FALSE),0)*IF(IF$110&gt;=MAX($IC$110:IE$110),MIN((IF$110-MAX($IC$110:IE$110)),(IF$110-IE$110)),0)+IF($E149=IF$22,VLOOKUP($C149,Input!$A$8:$IA$39,MATCH(IF$21,Input!$A$6:$IA$6,0),FALSE),0)*IF(IF$109&gt;=MAX($IC$109:IE$109),MIN((IF$109-MAX($IC$109:IE$109)),(IF$109-IE$109)),0)</f>
        <v>0</v>
      </c>
      <c r="IG149" s="1">
        <f>+IF($E149=IG$22,VLOOKUP($C149,Input!$A$8:$IA$39,MATCH(IG$21,Input!$A$6:$IA$6,0),FALSE),0)*IF(IG$110&gt;=MAX($IC$110:IF$110),MIN((IG$110-MAX($IC$110:IF$110)),(IG$110-IF$110)),0)+IF($E149=IG$22,VLOOKUP($C149,Input!$A$8:$IA$39,MATCH(IG$21,Input!$A$6:$IA$6,0),FALSE),0)*IF(IG$109&gt;=MAX($IC$109:IF$109),MIN((IG$109-MAX($IC$109:IF$109)),(IG$109-IF$109)),0)</f>
        <v>0</v>
      </c>
      <c r="IH149" s="1">
        <f>+IF($E149=IH$22,VLOOKUP($C149,Input!$A$8:$IA$39,MATCH(IH$21,Input!$A$6:$IA$6,0),FALSE),0)*IF(IH$110&gt;=MAX($IC$110:IG$110),MIN((IH$110-MAX($IC$110:IG$110)),(IH$110-IG$110)),0)+IF($E149=IH$22,VLOOKUP($C149,Input!$A$8:$IA$39,MATCH(IH$21,Input!$A$6:$IA$6,0),FALSE),0)*IF(IH$109&gt;=MAX($IC$109:IG$109),MIN((IH$109-MAX($IC$109:IG$109)),(IH$109-IG$109)),0)</f>
        <v>0</v>
      </c>
      <c r="II149" s="1">
        <f>+IF($E149=II$22,VLOOKUP($C149,Input!$A$8:$IA$39,MATCH(II$21,Input!$A$6:$IA$6,0),FALSE),0)*IF(II$110&gt;=MAX($IC$110:IH$110),MIN((II$110-MAX($IC$110:IH$110)),(II$110-IH$110)),0)+IF($E149=II$22,VLOOKUP($C149,Input!$A$8:$IA$39,MATCH(II$21,Input!$A$6:$IA$6,0),FALSE),0)*IF(II$109&gt;=MAX($IC$109:IH$109),MIN((II$109-MAX($IC$109:IH$109)),(II$109-IH$109)),0)</f>
        <v>0</v>
      </c>
      <c r="IJ149" s="1">
        <f>+IF($E149=IJ$22,VLOOKUP($C149,Input!$A$8:$IA$39,MATCH(IJ$21,Input!$A$6:$IA$6,0),FALSE),0)*IF(IJ$110&gt;=MAX($IC$110:II$110),MIN((IJ$110-MAX($IC$110:II$110)),(IJ$110-II$110)),0)+IF($E149=IJ$22,VLOOKUP($C149,Input!$A$8:$IA$39,MATCH(IJ$21,Input!$A$6:$IA$6,0),FALSE),0)*IF(IJ$109&gt;=MAX($IC$109:II$109),MIN((IJ$109-MAX($IC$109:II$109)),(IJ$109-II$109)),0)</f>
        <v>0</v>
      </c>
      <c r="IK149" s="1">
        <f>+IF($E149=IK$22,VLOOKUP($C149,Input!$A$8:$IA$39,MATCH(IK$21,Input!$A$6:$IA$6,0),FALSE),0)*IF(IK$110&gt;=MAX($IC$110:IJ$110),MIN((IK$110-MAX($IC$110:IJ$110)),(IK$110-IJ$110)),0)+IF($E149=IK$22,VLOOKUP($C149,Input!$A$8:$IA$39,MATCH(IK$21,Input!$A$6:$IA$6,0),FALSE),0)*IF(IK$109&gt;=MAX($IC$109:IJ$109),MIN((IK$109-MAX($IC$109:IJ$109)),(IK$109-IJ$109)),0)</f>
        <v>0</v>
      </c>
      <c r="IL149" s="1">
        <f>+IF($E149=IL$22,VLOOKUP($C149,Input!$A$8:$IA$39,MATCH(IL$21,Input!$A$6:$IA$6,0),FALSE),0)*IF(IL$110&gt;=MAX($IC$110:IK$110),MIN((IL$110-MAX($IC$110:IK$110)),(IL$110-IK$110)),0)+IF($E149=IL$22,VLOOKUP($C149,Input!$A$8:$IA$39,MATCH(IL$21,Input!$A$6:$IA$6,0),FALSE),0)*IF(IL$109&gt;=MAX($IC$109:IK$109),MIN((IL$109-MAX($IC$109:IK$109)),(IL$109-IK$109)),0)</f>
        <v>0</v>
      </c>
      <c r="IM149" s="1">
        <f>+IF($E149=IM$22,VLOOKUP($C149,Input!$A$8:$IA$39,MATCH(IM$21,Input!$A$6:$IA$6,0),FALSE),0)*IF(IM$110&gt;=MAX($IC$110:IL$110),MIN((IM$110-MAX($IC$110:IL$110)),(IM$110-IL$110)),0)+IF($E149=IM$22,VLOOKUP($C149,Input!$A$8:$IA$39,MATCH(IM$21,Input!$A$6:$IA$6,0),FALSE),0)*IF(IM$109&gt;=MAX($IC$109:IL$109),MIN((IM$109-MAX($IC$109:IL$109)),(IM$109-IL$109)),0)</f>
        <v>0</v>
      </c>
      <c r="IN149" s="1">
        <f>+IF($E149=IN$22,VLOOKUP($C149,Input!$A$8:$IA$39,MATCH(IN$21,Input!$A$6:$IA$6,0),FALSE),0)*IF(IN$110&gt;=MAX($IC$110:IM$110),MIN((IN$110-MAX($IC$110:IM$110)),(IN$110-IM$110)),0)+IF($E149=IN$22,VLOOKUP($C149,Input!$A$8:$IA$39,MATCH(IN$21,Input!$A$6:$IA$6,0),FALSE),0)*IF(IN$109&gt;=MAX($IC$109:IM$109),MIN((IN$109-MAX($IC$109:IM$109)),(IN$109-IM$109)),0)</f>
        <v>0</v>
      </c>
      <c r="IO149" s="1">
        <f>+IF($E149=IO$22,VLOOKUP($C149,Input!$A$8:$IA$39,MATCH(IO$21,Input!$A$6:$IA$6,0),FALSE),0)*IF(IO$110&gt;=MAX($IC$110:IN$110),MIN((IO$110-MAX($IC$110:IN$110)),(IO$110-IN$110)),0)+IF($E149=IO$22,VLOOKUP($C149,Input!$A$8:$IA$39,MATCH(IO$21,Input!$A$6:$IA$6,0),FALSE),0)*IF(IO$109&gt;=MAX($IC$109:IN$109),MIN((IO$109-MAX($IC$109:IN$109)),(IO$109-IN$109)),0)</f>
        <v>0</v>
      </c>
      <c r="IP149" s="1">
        <f>+IF($E149=IP$22,VLOOKUP($C149,Input!$A$8:$IA$39,MATCH(IP$21,Input!$A$6:$IA$6,0),FALSE),0)*IF(IP$110&gt;=MAX($IC$110:IO$110),MIN((IP$110-MAX($IC$110:IO$110)),(IP$110-IO$110)),0)+IF($E149=IP$22,VLOOKUP($C149,Input!$A$8:$IA$39,MATCH(IP$21,Input!$A$6:$IA$6,0),FALSE),0)*IF(IP$109&gt;=MAX($IC$109:IO$109),MIN((IP$109-MAX($IC$109:IO$109)),(IP$109-IO$109)),0)</f>
        <v>0</v>
      </c>
      <c r="IQ149" s="1">
        <f>+IF($E149=IQ$22,VLOOKUP($C149,Input!$A$8:$IA$39,MATCH(IQ$21,Input!$A$6:$IA$6,0),FALSE),0)*IF(IQ$110&gt;=MAX($IC$110:IP$110),MIN((IQ$110-MAX($IC$110:IP$110)),(IQ$110-IP$110)),0)+IF($E149=IQ$22,VLOOKUP($C149,Input!$A$8:$IA$39,MATCH(IQ$21,Input!$A$6:$IA$6,0),FALSE),0)*IF(IQ$109&gt;=MAX($IC$109:IP$109),MIN((IQ$109-MAX($IC$109:IP$109)),(IQ$109-IP$109)),0)</f>
        <v>0</v>
      </c>
      <c r="IR149" s="1">
        <f>+IF($E149=IR$22,VLOOKUP($C149,Input!$A$8:$IA$39,MATCH(IR$21,Input!$A$6:$IA$6,0),FALSE),0)*IF(IR$110&gt;=MAX($IC$110:IQ$110),MIN((IR$110-MAX($IC$110:IQ$110)),(IR$110-IQ$110)),0)+IF($E149=IR$22,VLOOKUP($C149,Input!$A$8:$IA$39,MATCH(IR$21,Input!$A$6:$IA$6,0),FALSE),0)*IF(IR$109&gt;=MAX($IC$109:IQ$109),MIN((IR$109-MAX($IC$109:IQ$109)),(IR$109-IQ$109)),0)</f>
        <v>0</v>
      </c>
      <c r="IS149" s="1">
        <f>+IF($E149=IS$22,VLOOKUP($C149,Input!$A$8:$IA$39,MATCH(IS$21,Input!$A$6:$IA$6,0),FALSE),0)*IF(IS$110&gt;=MAX($IC$110:IR$110),MIN((IS$110-MAX($IC$110:IR$110)),(IS$110-IR$110)),0)+IF($E149=IS$22,VLOOKUP($C149,Input!$A$8:$IA$39,MATCH(IS$21,Input!$A$6:$IA$6,0),FALSE),0)*IF(IS$109&gt;=MAX($IC$109:IR$109),MIN((IS$109-MAX($IC$109:IR$109)),(IS$109-IR$109)),0)</f>
        <v>0</v>
      </c>
      <c r="IT149" s="1">
        <f>+IF($E149=IT$22,VLOOKUP($C149,Input!$A$8:$IA$39,MATCH(IT$21,Input!$A$6:$IA$6,0),FALSE),0)*IF(IT$110&gt;=MAX($IC$110:IS$110),MIN((IT$110-MAX($IC$110:IS$110)),(IT$110-IS$110)),0)+IF($E149=IT$22,VLOOKUP($C149,Input!$A$8:$IA$39,MATCH(IT$21,Input!$A$6:$IA$6,0),FALSE),0)*IF(IT$109&gt;=MAX($IC$109:IS$109),MIN((IT$109-MAX($IC$109:IS$109)),(IT$109-IS$109)),0)</f>
        <v>0</v>
      </c>
      <c r="IU149" s="1">
        <f>+IF($E149=IU$22,VLOOKUP($C149,Input!$A$8:$IA$39,MATCH(IU$21,Input!$A$6:$IA$6,0),FALSE),0)*IF(IU$110&gt;=MAX($IC$110:IT$110),MIN((IU$110-MAX($IC$110:IT$110)),(IU$110-IT$110)),0)+IF($E149=IU$22,VLOOKUP($C149,Input!$A$8:$IA$39,MATCH(IU$21,Input!$A$6:$IA$6,0),FALSE),0)*IF(IU$109&gt;=MAX($IC$109:IT$109),MIN((IU$109-MAX($IC$109:IT$109)),(IU$109-IT$109)),0)</f>
        <v>0</v>
      </c>
      <c r="IV149" s="1">
        <f>+IF($E149=IV$22,VLOOKUP($C149,Input!$A$8:$IA$39,MATCH(IV$21,Input!$A$6:$IA$6,0),FALSE),0)*IF(IV$110&gt;=MAX($IC$110:IU$110),MIN((IV$110-MAX($IC$110:IU$110)),(IV$110-IU$110)),0)+IF($E149=IV$22,VLOOKUP($C149,Input!$A$8:$IA$39,MATCH(IV$21,Input!$A$6:$IA$6,0),FALSE),0)*IF(IV$109&gt;=MAX($IC$109:IU$109),MIN((IV$109-MAX($IC$109:IU$109)),(IV$109-IU$109)),0)</f>
        <v>324000</v>
      </c>
      <c r="IW149" s="1">
        <f>+IF($E149=IW$22,VLOOKUP($C149,Input!$A$8:$IA$39,MATCH(IW$21,Input!$A$6:$IA$6,0),FALSE),0)*IF(IW$110&gt;=MAX($IC$110:IV$110),MIN((IW$110-MAX($IC$110:IV$110)),(IW$110-IV$110)),0)+IF($E149=IW$22,VLOOKUP($C149,Input!$A$8:$IA$39,MATCH(IW$21,Input!$A$6:$IA$6,0),FALSE),0)*IF(IW$109&gt;=MAX($IC$109:IV$109),MIN((IW$109-MAX($IC$109:IV$109)),(IW$109-IV$109)),0)</f>
        <v>0</v>
      </c>
      <c r="IX149" s="1">
        <f>+IF($E149=IX$22,VLOOKUP($C149,Input!$A$8:$IA$39,MATCH(IX$21,Input!$A$6:$IA$6,0),FALSE),0)*IF(IX$110&gt;=MAX($IC$110:IW$110),MIN((IX$110-MAX($IC$110:IW$110)),(IX$110-IW$110)),0)+IF($E149=IX$22,VLOOKUP($C149,Input!$A$8:$IA$39,MATCH(IX$21,Input!$A$6:$IA$6,0),FALSE),0)*IF(IX$109&gt;=MAX($IC$109:IW$109),MIN((IX$109-MAX($IC$109:IW$109)),(IX$109-IW$109)),0)</f>
        <v>0</v>
      </c>
      <c r="IY149" s="1">
        <f>+IF($E149=IY$22,VLOOKUP($C149,Input!$A$8:$IA$39,MATCH(IY$21,Input!$A$6:$IA$6,0),FALSE),0)*IF(IY$110&gt;=MAX($IC$110:IX$110),MIN((IY$110-MAX($IC$110:IX$110)),(IY$110-IX$110)),0)+IF($E149=IY$22,VLOOKUP($C149,Input!$A$8:$IA$39,MATCH(IY$21,Input!$A$6:$IA$6,0),FALSE),0)*IF(IY$109&gt;=MAX($IC$109:IX$109),MIN((IY$109-MAX($IC$109:IX$109)),(IY$109-IX$109)),0)</f>
        <v>0</v>
      </c>
      <c r="IZ149" s="1">
        <f>+IF($E149=IZ$22,VLOOKUP($C149,Input!$A$8:$IA$39,MATCH(IZ$21,Input!$A$6:$IA$6,0),FALSE),0)*IF(IZ$110&gt;=MAX($IC$110:IY$110),MIN((IZ$110-MAX($IC$110:IY$110)),(IZ$110-IY$110)),0)+IF($E149=IZ$22,VLOOKUP($C149,Input!$A$8:$IA$39,MATCH(IZ$21,Input!$A$6:$IA$6,0),FALSE),0)*IF(IZ$109&gt;=MAX($IC$109:IY$109),MIN((IZ$109-MAX($IC$109:IY$109)),(IZ$109-IY$109)),0)</f>
        <v>0</v>
      </c>
      <c r="JA149" s="1">
        <f>+IF($E149=JA$22,VLOOKUP($C149,Input!$A$8:$IA$39,MATCH(JA$21,Input!$A$6:$IA$6,0),FALSE),0)*IF(JA$110&gt;=MAX($IC$110:IZ$110),MIN((JA$110-MAX($IC$110:IZ$110)),(JA$110-IZ$110)),0)+IF($E149=JA$22,VLOOKUP($C149,Input!$A$8:$IA$39,MATCH(JA$21,Input!$A$6:$IA$6,0),FALSE),0)*IF(JA$109&gt;=MAX($IC$109:IZ$109),MIN((JA$109-MAX($IC$109:IZ$109)),(JA$109-IZ$109)),0)</f>
        <v>0</v>
      </c>
      <c r="JB149" s="1">
        <f>+IF($E149=JB$22,VLOOKUP($C149,Input!$A$8:$IA$39,MATCH(JB$21,Input!$A$6:$IA$6,0),FALSE),0)*IF(JB$110&gt;=MAX($IC$110:JA$110),MIN((JB$110-MAX($IC$110:JA$110)),(JB$110-JA$110)),0)+IF($E149=JB$22,VLOOKUP($C149,Input!$A$8:$IA$39,MATCH(JB$21,Input!$A$6:$IA$6,0),FALSE),0)*IF(JB$109&gt;=MAX($IC$109:JA$109),MIN((JB$109-MAX($IC$109:JA$109)),(JB$109-JA$109)),0)</f>
        <v>0</v>
      </c>
      <c r="JC149" s="1">
        <f>+IF($E149=JC$22,VLOOKUP($C149,Input!$A$8:$IA$39,MATCH(JC$21,Input!$A$6:$IA$6,0),FALSE),0)*IF(JC$110&gt;=MAX($IC$110:JB$110),MIN((JC$110-MAX($IC$110:JB$110)),(JC$110-JB$110)),0)+IF($E149=JC$22,VLOOKUP($C149,Input!$A$8:$IA$39,MATCH(JC$21,Input!$A$6:$IA$6,0),FALSE),0)*IF(JC$109&gt;=MAX($IC$109:JB$109),MIN((JC$109-MAX($IC$109:JB$109)),(JC$109-JB$109)),0)</f>
        <v>0</v>
      </c>
      <c r="JD149" s="1">
        <f>+IF($E149=JD$22,VLOOKUP($C149,Input!$A$8:$IA$39,MATCH(JD$21,Input!$A$6:$IA$6,0),FALSE),0)*IF(JD$110&gt;=MAX($IC$110:JC$110),MIN((JD$110-MAX($IC$110:JC$110)),(JD$110-JC$110)),0)+IF($E149=JD$22,VLOOKUP($C149,Input!$A$8:$IA$39,MATCH(JD$21,Input!$A$6:$IA$6,0),FALSE),0)*IF(JD$109&gt;=MAX($IC$109:JC$109),MIN((JD$109-MAX($IC$109:JC$109)),(JD$109-JC$109)),0)</f>
        <v>0</v>
      </c>
      <c r="JE149" s="1">
        <f>+IF($E149=JE$22,VLOOKUP($C149,Input!$A$8:$IA$39,MATCH(JE$21,Input!$A$6:$IA$6,0),FALSE),0)*IF(JE$110&gt;=MAX($IC$110:JD$110),MIN((JE$110-MAX($IC$110:JD$110)),(JE$110-JD$110)),0)+IF($E149=JE$22,VLOOKUP($C149,Input!$A$8:$IA$39,MATCH(JE$21,Input!$A$6:$IA$6,0),FALSE),0)*IF(JE$109&gt;=MAX($IC$109:JD$109),MIN((JE$109-MAX($IC$109:JD$109)),(JE$109-JD$109)),0)</f>
        <v>0</v>
      </c>
      <c r="JF149" s="1">
        <f>+IF($E149=JF$22,VLOOKUP($C149,Input!$A$8:$IA$39,MATCH(JF$21,Input!$A$6:$IA$6,0),FALSE),0)*IF(JF$110&gt;=MAX($IC$110:JE$110),MIN((JF$110-MAX($IC$110:JE$110)),(JF$110-JE$110)),0)+IF($E149=JF$22,VLOOKUP($C149,Input!$A$8:$IA$39,MATCH(JF$21,Input!$A$6:$IA$6,0),FALSE),0)*IF(JF$109&gt;=MAX($IC$109:JE$109),MIN((JF$109-MAX($IC$109:JE$109)),(JF$109-JE$109)),0)</f>
        <v>0</v>
      </c>
      <c r="JG149" s="1">
        <f>+IF($E149=JG$22,VLOOKUP($C149,Input!$A$8:$IA$39,MATCH(JG$21,Input!$A$6:$IA$6,0),FALSE),0)*IF(JG$110&gt;=MAX($IC$110:JF$110),MIN((JG$110-MAX($IC$110:JF$110)),(JG$110-JF$110)),0)+IF($E149=JG$22,VLOOKUP($C149,Input!$A$8:$IA$39,MATCH(JG$21,Input!$A$6:$IA$6,0),FALSE),0)*IF(JG$109&gt;=MAX($IC$109:JF$109),MIN((JG$109-MAX($IC$109:JF$109)),(JG$109-JF$109)),0)</f>
        <v>0</v>
      </c>
      <c r="JH149" s="1">
        <f>+IF($E149=JH$22,VLOOKUP($C149,Input!$A$8:$IA$39,MATCH(JH$21,Input!$A$6:$IA$6,0),FALSE),0)*IF(JH$110&gt;=MAX($IC$110:JG$110),MIN((JH$110-MAX($IC$110:JG$110)),(JH$110-JG$110)),0)+IF($E149=JH$22,VLOOKUP($C149,Input!$A$8:$IA$39,MATCH(JH$21,Input!$A$6:$IA$6,0),FALSE),0)*IF(JH$109&gt;=MAX($IC$109:JG$109),MIN((JH$109-MAX($IC$109:JG$109)),(JH$109-JG$109)),0)</f>
        <v>0</v>
      </c>
      <c r="JI149" s="1">
        <f>+IF($E149=JI$22,VLOOKUP($C149,Input!$A$8:$IA$39,MATCH(JI$21,Input!$A$6:$IA$6,0),FALSE),0)*IF(JI$110&gt;=MAX($IC$110:JH$110),MIN((JI$110-MAX($IC$110:JH$110)),(JI$110-JH$110)),0)+IF($E149=JI$22,VLOOKUP($C149,Input!$A$8:$IA$39,MATCH(JI$21,Input!$A$6:$IA$6,0),FALSE),0)*IF(JI$109&gt;=MAX($IC$109:JH$109),MIN((JI$109-MAX($IC$109:JH$109)),(JI$109-JH$109)),0)</f>
        <v>0</v>
      </c>
      <c r="JJ149" s="1">
        <f>+IF($E149=JJ$22,VLOOKUP($C149,Input!$A$8:$IA$39,MATCH(JJ$21,Input!$A$6:$IA$6,0),FALSE),0)*IF(JJ$110&gt;=MAX($IC$110:JI$110),MIN((JJ$110-MAX($IC$110:JI$110)),(JJ$110-JI$110)),0)+IF($E149=JJ$22,VLOOKUP($C149,Input!$A$8:$IA$39,MATCH(JJ$21,Input!$A$6:$IA$6,0),FALSE),0)*IF(JJ$109&gt;=MAX($IC$109:JI$109),MIN((JJ$109-MAX($IC$109:JI$109)),(JJ$109-JI$109)),0)</f>
        <v>0</v>
      </c>
      <c r="JK149" s="1">
        <f>+IF($E149=JK$22,VLOOKUP($C149,Input!$A$8:$IA$39,MATCH(JK$21,Input!$A$6:$IA$6,0),FALSE),0)*IF(JK$110&gt;=MAX($IC$110:JJ$110),MIN((JK$110-MAX($IC$110:JJ$110)),(JK$110-JJ$110)),0)+IF($E149=JK$22,VLOOKUP($C149,Input!$A$8:$IA$39,MATCH(JK$21,Input!$A$6:$IA$6,0),FALSE),0)*IF(JK$109&gt;=MAX($IC$109:JJ$109),MIN((JK$109-MAX($IC$109:JJ$109)),(JK$109-JJ$109)),0)</f>
        <v>0</v>
      </c>
      <c r="JL149" s="1">
        <f>+IF($E149=JL$22,VLOOKUP($C149,Input!$A$8:$IA$39,MATCH(JL$21,Input!$A$6:$IA$6,0),FALSE),0)*IF(JL$110&gt;=MAX($IC$110:JK$110),MIN((JL$110-MAX($IC$110:JK$110)),(JL$110-JK$110)),0)+IF($E149=JL$22,VLOOKUP($C149,Input!$A$8:$IA$39,MATCH(JL$21,Input!$A$6:$IA$6,0),FALSE),0)*IF(JL$109&gt;=MAX($IC$109:JK$109),MIN((JL$109-MAX($IC$109:JK$109)),(JL$109-JK$109)),0)</f>
        <v>0</v>
      </c>
      <c r="JN149" t="str">
        <f>+VLOOKUP($C149,Input!$A$8:$GZ$39,MATCH(JN$21,Input!$A$6:$GZ$6,0),FALSE)</f>
        <v>Charger Maintenance ($/kWh)</v>
      </c>
      <c r="JO149" s="1">
        <f>IF($E149+$I149+$D$7&lt;=JO$22,0,IF(JO$22-$D$7&gt;=$E149,VLOOKUP($C149,Input!$A$8:$GZ$39,MATCH(JO$21,Input!$A$6:$GZ$6,0),FALSE),0)*$F149/$G149)*$D149</f>
        <v>0</v>
      </c>
      <c r="JP149" s="1">
        <f>IF($E149+$I149+$D$7&lt;=JP$22,0,IF(JP$22-$D$7&gt;=$E149,VLOOKUP($C149,Input!$A$8:$GZ$39,MATCH(JP$21,Input!$A$6:$GZ$6,0),FALSE),0)*$F149/$G149)*$D149</f>
        <v>0</v>
      </c>
      <c r="JQ149" s="1">
        <f>IF($E149+$I149+$D$7&lt;=JQ$22,0,IF(JQ$22-$D$7&gt;=$E149,VLOOKUP($C149,Input!$A$8:$GZ$39,MATCH(JQ$21,Input!$A$6:$GZ$6,0),FALSE),0)*$F149/$G149)*$D149</f>
        <v>0</v>
      </c>
      <c r="JR149" s="1">
        <f>IF($E149+$I149+$D$7&lt;=JR$22,0,IF(JR$22-$D$7&gt;=$E149,VLOOKUP($C149,Input!$A$8:$GZ$39,MATCH(JR$21,Input!$A$6:$GZ$6,0),FALSE),0)*$F149/$G149)*$D149</f>
        <v>0</v>
      </c>
      <c r="JS149" s="1">
        <f>IF($E149+$I149+$D$7&lt;=JS$22,0,IF(JS$22-$D$7&gt;=$E149,VLOOKUP($C149,Input!$A$8:$GZ$39,MATCH(JS$21,Input!$A$6:$GZ$6,0),FALSE),0)*$F149/$G149)*$D149</f>
        <v>0</v>
      </c>
      <c r="JT149" s="1">
        <f>IF($E149+$I149+$D$7&lt;=JT$22,0,IF(JT$22-$D$7&gt;=$E149,VLOOKUP($C149,Input!$A$8:$GZ$39,MATCH(JT$21,Input!$A$6:$GZ$6,0),FALSE),0)*$F149/$G149)*$D149</f>
        <v>0</v>
      </c>
      <c r="JU149" s="1">
        <f>IF($E149+$I149+$D$7&lt;=JU$22,0,IF(JU$22-$D$7&gt;=$E149,VLOOKUP($C149,Input!$A$8:$GZ$39,MATCH(JU$21,Input!$A$6:$GZ$6,0),FALSE),0)*$F149/$G149)*$D149</f>
        <v>0</v>
      </c>
      <c r="JV149" s="1">
        <f>IF($E149+$I149+$D$7&lt;=JV$22,0,IF(JV$22-$D$7&gt;=$E149,VLOOKUP($C149,Input!$A$8:$GZ$39,MATCH(JV$21,Input!$A$6:$GZ$6,0),FALSE),0)*$F149/$G149)*$D149</f>
        <v>0</v>
      </c>
      <c r="JW149" s="1">
        <f>IF($E149+$I149+$D$7&lt;=JW$22,0,IF(JW$22-$D$7&gt;=$E149,VLOOKUP($C149,Input!$A$8:$GZ$39,MATCH(JW$21,Input!$A$6:$GZ$6,0),FALSE),0)*$F149/$G149)*$D149</f>
        <v>0</v>
      </c>
      <c r="JX149" s="1">
        <f>IF($E149+$I149+$D$7&lt;=JX$22,0,IF(JX$22-$D$7&gt;=$E149,VLOOKUP($C149,Input!$A$8:$GZ$39,MATCH(JX$21,Input!$A$6:$GZ$6,0),FALSE),0)*$F149/$G149)*$D149</f>
        <v>0</v>
      </c>
      <c r="JY149" s="1">
        <f>IF($E149+$I149+$D$7&lt;=JY$22,0,IF(JY$22-$D$7&gt;=$E149,VLOOKUP($C149,Input!$A$8:$GZ$39,MATCH(JY$21,Input!$A$6:$GZ$6,0),FALSE),0)*$F149/$G149)*$D149</f>
        <v>0</v>
      </c>
      <c r="JZ149" s="1">
        <f>IF($E149+$I149+$D$7&lt;=JZ$22,0,IF(JZ$22-$D$7&gt;=$E149,VLOOKUP($C149,Input!$A$8:$GZ$39,MATCH(JZ$21,Input!$A$6:$GZ$6,0),FALSE),0)*$F149/$G149)*$D149</f>
        <v>0</v>
      </c>
      <c r="KA149" s="1">
        <f>IF($E149+$I149+$D$7&lt;=KA$22,0,IF(KA$22-$D$7&gt;=$E149,VLOOKUP($C149,Input!$A$8:$GZ$39,MATCH(KA$21,Input!$A$6:$GZ$6,0),FALSE),0)*$F149/$G149)*$D149</f>
        <v>0</v>
      </c>
      <c r="KB149" s="1">
        <f>IF($E149+$I149+$D$7&lt;=KB$22,0,IF(KB$22-$D$7&gt;=$E149,VLOOKUP($C149,Input!$A$8:$GZ$39,MATCH(KB$21,Input!$A$6:$GZ$6,0),FALSE),0)*$F149/$G149)*$D149</f>
        <v>0</v>
      </c>
      <c r="KC149" s="1">
        <f>IF($E149+$I149+$D$7&lt;=KC$22,0,IF(KC$22-$D$7&gt;=$E149,VLOOKUP($C149,Input!$A$8:$GZ$39,MATCH(KC$21,Input!$A$6:$GZ$6,0),FALSE),0)*$F149/$G149)*$D149</f>
        <v>0</v>
      </c>
      <c r="KD149" s="1">
        <f>IF($E149+$I149+$D$7&lt;=KD$22,0,IF(KD$22-$D$7&gt;=$E149,VLOOKUP($C149,Input!$A$8:$GZ$39,MATCH(KD$21,Input!$A$6:$GZ$6,0),FALSE),0)*$F149/$G149)*$D149</f>
        <v>0</v>
      </c>
      <c r="KE149" s="1">
        <f>IF($E149+$I149+$D$7&lt;=KE$22,0,IF(KE$22-$D$7&gt;=$E149,VLOOKUP($C149,Input!$A$8:$GZ$39,MATCH(KE$21,Input!$A$6:$GZ$6,0),FALSE),0)*$F149/$G149)*$D149</f>
        <v>0</v>
      </c>
      <c r="KF149" s="1">
        <f>IF($E149+$I149+$D$7&lt;=KF$22,0,IF(KF$22-$D$7&gt;=$E149,VLOOKUP($C149,Input!$A$8:$GZ$39,MATCH(KF$21,Input!$A$6:$GZ$6,0),FALSE),0)*$F149/$G149)*$D149</f>
        <v>0</v>
      </c>
      <c r="KG149" s="1">
        <f>IF($E149+$I149+$D$7&lt;=KG$22,0,IF(KG$22-$D$7&gt;=$E149,VLOOKUP($C149,Input!$A$8:$GZ$39,MATCH(KG$21,Input!$A$6:$GZ$6,0),FALSE),0)*$F149/$G149)*$D149</f>
        <v>0</v>
      </c>
      <c r="KH149" s="1">
        <f>IF($E149+$I149+$D$7&lt;=KH$22,0,IF(KH$22-$D$7&gt;=$E149,VLOOKUP($C149,Input!$A$8:$GZ$39,MATCH(KH$21,Input!$A$6:$GZ$6,0),FALSE),0)*$F149/$G149)*$D149</f>
        <v>0</v>
      </c>
      <c r="KI149" s="1">
        <f>IF($E149+$I149+$D$7&lt;=KI$22,0,IF(KI$22-$D$7&gt;=$E149,VLOOKUP($C149,Input!$A$8:$GZ$39,MATCH(KI$21,Input!$A$6:$GZ$6,0),FALSE),0)*$F149/$G149)*$D149</f>
        <v>0</v>
      </c>
      <c r="KJ149" s="1">
        <f>IF($E149+$I149+$D$7&lt;=KJ$22,0,IF(KJ$22-$D$7&gt;=$E149,VLOOKUP($C149,Input!$A$8:$GZ$39,MATCH(KJ$21,Input!$A$6:$GZ$6,0),FALSE),0)*$F149/$G149)*$D149</f>
        <v>0</v>
      </c>
      <c r="KK149" s="1">
        <f>IF($E149+$I149+$D$7&lt;=KK$22,0,IF(KK$22-$D$7&gt;=$E149,VLOOKUP($C149,Input!$A$8:$GZ$39,MATCH(KK$21,Input!$A$6:$GZ$6,0),FALSE),0)*$F149/$G149)*$D149</f>
        <v>0</v>
      </c>
      <c r="KL149" s="1">
        <f>IF($E149+$I149+$D$7&lt;=KL$22,0,IF(KL$22-$D$7&gt;=$E149,VLOOKUP($C149,Input!$A$8:$GZ$39,MATCH(KL$21,Input!$A$6:$GZ$6,0),FALSE),0)*$F149/$G149)*$D149</f>
        <v>0</v>
      </c>
      <c r="KM149" s="1">
        <f>IF($E149+$I149+$D$7&lt;=KM$22,0,IF(KM$22-$D$7&gt;=$E149,VLOOKUP($C149,Input!$A$8:$GZ$39,MATCH(KM$21,Input!$A$6:$GZ$6,0),FALSE),0)*$F149/$G149)*$D149</f>
        <v>0</v>
      </c>
      <c r="KN149" s="1">
        <f>IF($E149+$I149+$D$7&lt;=KN$22,0,IF(KN$22-$D$7&gt;=$E149,VLOOKUP($C149,Input!$A$8:$GZ$39,MATCH(KN$21,Input!$A$6:$GZ$6,0),FALSE),0)*$F149/$G149)*$D149</f>
        <v>0</v>
      </c>
      <c r="KO149" s="1">
        <f>IF($E149+$I149+$D$7&lt;=KO$22,0,IF(KO$22-$D$7&gt;=$E149,VLOOKUP($C149,Input!$A$8:$GZ$39,MATCH(KO$21,Input!$A$6:$GZ$6,0),FALSE),0)*$F149/$G149)*$D149</f>
        <v>0</v>
      </c>
      <c r="KP149" s="1">
        <f>IF($E149+$I149+$D$7&lt;=KP$22,0,IF(KP$22-$D$7&gt;=$E149,VLOOKUP($C149,Input!$A$8:$GZ$39,MATCH(KP$21,Input!$A$6:$GZ$6,0),FALSE),0)*$F149/$G149)*$D149</f>
        <v>0</v>
      </c>
      <c r="KQ149" s="1">
        <f>IF($E149+$I149+$D$7&lt;=KQ$22,0,IF(KQ$22-$D$7&gt;=$E149,VLOOKUP($C149,Input!$A$8:$GZ$39,MATCH(KQ$21,Input!$A$6:$GZ$6,0),FALSE),0)*$F149/$G149)*$D149</f>
        <v>0</v>
      </c>
      <c r="KR149" s="1">
        <f>IF($E149+$I149+$D$7&lt;=KR$22,0,IF(KR$22-$D$7&gt;=$E149,VLOOKUP($C149,Input!$A$8:$GZ$39,MATCH(KR$21,Input!$A$6:$GZ$6,0),FALSE),0)*$F149/$G149)*$D149</f>
        <v>0</v>
      </c>
      <c r="KS149" s="1">
        <f>IF($E149+$I149+$D$7&lt;=KS$22,0,IF(KS$22-$D$7&gt;=$E149,VLOOKUP($C149,Input!$A$8:$GZ$39,MATCH(KS$21,Input!$A$6:$GZ$6,0),FALSE),0)*$F149/$G149)*$D149</f>
        <v>0</v>
      </c>
      <c r="KT149" s="1">
        <f>IF($E149+$I149+$D$7&lt;=KT$22,0,IF(KT$22-$D$7&gt;=$E149,VLOOKUP($C149,Input!$A$8:$GZ$39,MATCH(KT$21,Input!$A$6:$GZ$6,0),FALSE),0)*$F149/$G149)*$D149</f>
        <v>0</v>
      </c>
      <c r="KU149" s="1">
        <f>IF($E149+$I149+$D$7&lt;=KU$22,0,IF(KU$22-$D$7&gt;=$E149,VLOOKUP($C149,Input!$A$8:$GZ$39,MATCH(KU$21,Input!$A$6:$GZ$6,0),FALSE),0)*$F149/$G149)*$D149</f>
        <v>0</v>
      </c>
      <c r="KV149" s="1">
        <f>IF($E149+$I149+$D$7&lt;=KV$22,0,IF(KV$22-$D$7&gt;=$E149,VLOOKUP($C149,Input!$A$8:$GZ$39,MATCH(KV$21,Input!$A$6:$GZ$6,0),FALSE),0)*$F149/$G149)*$D149</f>
        <v>0</v>
      </c>
      <c r="KW149" s="1">
        <f>IF($E149+$I149+$D$7&lt;=KW$22,0,IF(KW$22-$D$7&gt;=$E149,VLOOKUP($C149,Input!$A$8:$GZ$39,MATCH(KW$21,Input!$A$6:$GZ$6,0),FALSE),0)*$F149/$G149)*$D149</f>
        <v>0</v>
      </c>
      <c r="KY149" t="str">
        <f>VLOOKUP($C149,Input!$A$8:$HV$39,MATCH(KY$21,Input!$A$6:$HV$6,0),FALSE)</f>
        <v>$/kWh from "Main Tab" selection for depot charging and it is scaled to EIA cost projections</v>
      </c>
      <c r="KZ149" s="1">
        <f>IF($E149+$I149+$D$7&lt;=KZ$22,0,IF(KZ$22-$D$7&gt;=$E149,VLOOKUP($C149,Input!$A$8:$HV$39,MATCH(KZ$21,Input!$A$6:$HV$6,0),FALSE)/$G149*$F149,0))*$D149</f>
        <v>0</v>
      </c>
      <c r="LA149" s="1">
        <f>IF($E149+$I149+$D$7&lt;=LA$22,0,IF(LA$22-$D$7&gt;=$E149,VLOOKUP($C149,Input!$A$8:$HV$39,MATCH(LA$21,Input!$A$6:$HV$6,0),FALSE)/$G149*$F149,0))*$D149</f>
        <v>0</v>
      </c>
      <c r="LB149" s="1">
        <f>IF($E149+$I149+$D$7&lt;=LB$22,0,IF(LB$22-$D$7&gt;=$E149,VLOOKUP($C149,Input!$A$8:$HV$39,MATCH(LB$21,Input!$A$6:$HV$6,0),FALSE)/$G149*$F149,0))*$D149</f>
        <v>0</v>
      </c>
      <c r="LC149" s="1">
        <f>IF($E149+$I149+$D$7&lt;=LC$22,0,IF(LC$22-$D$7&gt;=$E149,VLOOKUP($C149,Input!$A$8:$HV$39,MATCH(LC$21,Input!$A$6:$HV$6,0),FALSE)/$G149*$F149,0))*$D149</f>
        <v>0</v>
      </c>
      <c r="LD149" s="1">
        <f>IF($E149+$I149+$D$7&lt;=LD$22,0,IF(LD$22-$D$7&gt;=$E149,VLOOKUP($C149,Input!$A$8:$HV$39,MATCH(LD$21,Input!$A$6:$HV$6,0),FALSE)/$G149*$F149,0))*$D149</f>
        <v>0</v>
      </c>
      <c r="LE149" s="1">
        <f>IF($E149+$I149+$D$7&lt;=LE$22,0,IF(LE$22-$D$7&gt;=$E149,VLOOKUP($C149,Input!$A$8:$HV$39,MATCH(LE$21,Input!$A$6:$HV$6,0),FALSE)/$G149*$F149,0))*$D149</f>
        <v>0</v>
      </c>
      <c r="LF149" s="1">
        <f>IF($E149+$I149+$D$7&lt;=LF$22,0,IF(LF$22-$D$7&gt;=$E149,VLOOKUP($C149,Input!$A$8:$HV$39,MATCH(LF$21,Input!$A$6:$HV$6,0),FALSE)/$G149*$F149,0))*$D149</f>
        <v>0</v>
      </c>
      <c r="LG149" s="1">
        <f>IF($E149+$I149+$D$7&lt;=LG$22,0,IF(LG$22-$D$7&gt;=$E149,VLOOKUP($C149,Input!$A$8:$HV$39,MATCH(LG$21,Input!$A$6:$HV$6,0),FALSE)/$G149*$F149,0))*$D149</f>
        <v>0</v>
      </c>
      <c r="LH149" s="1">
        <f>IF($E149+$I149+$D$7&lt;=LH$22,0,IF(LH$22-$D$7&gt;=$E149,VLOOKUP($C149,Input!$A$8:$HV$39,MATCH(LH$21,Input!$A$6:$HV$6,0),FALSE)/$G149*$F149,0))*$D149</f>
        <v>0</v>
      </c>
      <c r="LI149" s="1">
        <f>IF($E149+$I149+$D$7&lt;=LI$22,0,IF(LI$22-$D$7&gt;=$E149,VLOOKUP($C149,Input!$A$8:$HV$39,MATCH(LI$21,Input!$A$6:$HV$6,0),FALSE)/$G149*$F149,0))*$D149</f>
        <v>0</v>
      </c>
      <c r="LJ149" s="1">
        <f>IF($E149+$I149+$D$7&lt;=LJ$22,0,IF(LJ$22-$D$7&gt;=$E149,VLOOKUP($C149,Input!$A$8:$HV$39,MATCH(LJ$21,Input!$A$6:$HV$6,0),FALSE)/$G149*$F149,0))*$D149</f>
        <v>0</v>
      </c>
      <c r="LK149" s="1">
        <f>IF($E149+$I149+$D$7&lt;=LK$22,0,IF(LK$22-$D$7&gt;=$E149,VLOOKUP($C149,Input!$A$8:$HV$39,MATCH(LK$21,Input!$A$6:$HV$6,0),FALSE)/$G149*$F149,0))*$D149</f>
        <v>0</v>
      </c>
      <c r="LL149" s="1">
        <f>IF($E149+$I149+$D$7&lt;=LL$22,0,IF(LL$22-$D$7&gt;=$E149,VLOOKUP($C149,Input!$A$8:$HV$39,MATCH(LL$21,Input!$A$6:$HV$6,0),FALSE)/$G149*$F149,0))*$D149</f>
        <v>0</v>
      </c>
      <c r="LM149" s="1">
        <f>IF($E149+$I149+$D$7&lt;=LM$22,0,IF(LM$22-$D$7&gt;=$E149,VLOOKUP($C149,Input!$A$8:$HV$39,MATCH(LM$21,Input!$A$6:$HV$6,0),FALSE)/$G149*$F149,0))*$D149</f>
        <v>0</v>
      </c>
      <c r="LN149" s="1">
        <f>IF($E149+$I149+$D$7&lt;=LN$22,0,IF(LN$22-$D$7&gt;=$E149,VLOOKUP($C149,Input!$A$8:$HV$39,MATCH(LN$21,Input!$A$6:$HV$6,0),FALSE)/$G149*$F149,0))*$D149</f>
        <v>0</v>
      </c>
      <c r="LO149" s="1">
        <f>IF($E149+$I149+$D$7&lt;=LO$22,0,IF(LO$22-$D$7&gt;=$E149,VLOOKUP($C149,Input!$A$8:$HV$39,MATCH(LO$21,Input!$A$6:$HV$6,0),FALSE)/$G149*$F149,0))*$D149</f>
        <v>0</v>
      </c>
      <c r="LP149" s="1">
        <f>IF($E149+$I149+$D$7&lt;=LP$22,0,IF(LP$22-$D$7&gt;=$E149,VLOOKUP($C149,Input!$A$8:$HV$39,MATCH(LP$21,Input!$A$6:$HV$6,0),FALSE)/$G149*$F149,0))*$D149</f>
        <v>0</v>
      </c>
      <c r="LQ149" s="1">
        <f>IF($E149+$I149+$D$7&lt;=LQ$22,0,IF(LQ$22-$D$7&gt;=$E149,VLOOKUP($C149,Input!$A$8:$HV$39,MATCH(LQ$21,Input!$A$6:$HV$6,0),FALSE)/$G149*$F149,0))*$D149</f>
        <v>0</v>
      </c>
      <c r="LR149" s="1">
        <f>IF($E149+$I149+$D$7&lt;=LR$22,0,IF(LR$22-$D$7&gt;=$E149,VLOOKUP($C149,Input!$A$8:$HV$39,MATCH(LR$21,Input!$A$6:$HV$6,0),FALSE)/$G149*$F149,0))*$D149</f>
        <v>0</v>
      </c>
      <c r="LS149" s="1">
        <f>IF($E149+$I149+$D$7&lt;=LS$22,0,IF(LS$22-$D$7&gt;=$E149,VLOOKUP($C149,Input!$A$8:$HV$39,MATCH(LS$21,Input!$A$6:$HV$6,0),FALSE)/$G149*$F149,0))*$D149</f>
        <v>0</v>
      </c>
      <c r="LT149" s="1">
        <f>IF($E149+$I149+$D$7&lt;=LT$22,0,IF(LT$22-$D$7&gt;=$E149,VLOOKUP($C149,Input!$A$8:$HV$39,MATCH(LT$21,Input!$A$6:$HV$6,0),FALSE)/$G149*$F149,0))*$D149</f>
        <v>0</v>
      </c>
      <c r="LU149" s="1">
        <f>IF($E149+$I149+$D$7&lt;=LU$22,0,IF(LU$22-$D$7&gt;=$E149,VLOOKUP($C149,Input!$A$8:$HV$39,MATCH(LU$21,Input!$A$6:$HV$6,0),FALSE)/$G149*$F149,0))*$D149</f>
        <v>0</v>
      </c>
      <c r="LV149" s="1">
        <f>IF($E149+$I149+$D$7&lt;=LV$22,0,IF(LV$22-$D$7&gt;=$E149,VLOOKUP($C149,Input!$A$8:$HV$39,MATCH(LV$21,Input!$A$6:$HV$6,0),FALSE)/$G149*$F149,0))*$D149</f>
        <v>0</v>
      </c>
      <c r="LW149" s="1">
        <f>IF($E149+$I149+$D$7&lt;=LW$22,0,IF(LW$22-$D$7&gt;=$E149,VLOOKUP($C149,Input!$A$8:$HV$39,MATCH(LW$21,Input!$A$6:$HV$6,0),FALSE)/$G149*$F149,0))*$D149</f>
        <v>0</v>
      </c>
      <c r="LX149" s="1">
        <f>IF($E149+$I149+$D$7&lt;=LX$22,0,IF(LX$22-$D$7&gt;=$E149,VLOOKUP($C149,Input!$A$8:$HV$39,MATCH(LX$21,Input!$A$6:$HV$6,0),FALSE)/$G149*$F149,0))*$D149</f>
        <v>0</v>
      </c>
      <c r="LY149" s="1">
        <f>IF($E149+$I149+$D$7&lt;=LY$22,0,IF(LY$22-$D$7&gt;=$E149,VLOOKUP($C149,Input!$A$8:$HV$39,MATCH(LY$21,Input!$A$6:$HV$6,0),FALSE)/$G149*$F149,0))*$D149</f>
        <v>0</v>
      </c>
      <c r="LZ149" s="1">
        <f>IF($E149+$I149+$D$7&lt;=LZ$22,0,IF(LZ$22-$D$7&gt;=$E149,VLOOKUP($C149,Input!$A$8:$HV$39,MATCH(LZ$21,Input!$A$6:$HV$6,0),FALSE)/$G149*$F149,0))*$D149</f>
        <v>0</v>
      </c>
      <c r="MA149" s="1">
        <f>IF($E149+$I149+$D$7&lt;=MA$22,0,IF(MA$22-$D$7&gt;=$E149,VLOOKUP($C149,Input!$A$8:$HV$39,MATCH(MA$21,Input!$A$6:$HV$6,0),FALSE)/$G149*$F149,0))*$D149</f>
        <v>0</v>
      </c>
      <c r="MB149" s="1">
        <f>IF($E149+$I149+$D$7&lt;=MB$22,0,IF(MB$22-$D$7&gt;=$E149,VLOOKUP($C149,Input!$A$8:$HV$39,MATCH(MB$21,Input!$A$6:$HV$6,0),FALSE)/$G149*$F149,0))*$D149</f>
        <v>0</v>
      </c>
      <c r="MC149" s="1">
        <f>IF($E149+$I149+$D$7&lt;=MC$22,0,IF(MC$22-$D$7&gt;=$E149,VLOOKUP($C149,Input!$A$8:$HV$39,MATCH(MC$21,Input!$A$6:$HV$6,0),FALSE)/$G149*$F149,0))*$D149</f>
        <v>0</v>
      </c>
      <c r="MD149" s="1">
        <f>IF($E149+$I149+$D$7&lt;=MD$22,0,IF(MD$22-$D$7&gt;=$E149,VLOOKUP($C149,Input!$A$8:$HV$39,MATCH(MD$21,Input!$A$6:$HV$6,0),FALSE)/$G149*$F149,0))*$D149</f>
        <v>0</v>
      </c>
      <c r="ME149" s="1">
        <f>IF($E149+$I149+$D$7&lt;=ME$22,0,IF(ME$22-$D$7&gt;=$E149,VLOOKUP($C149,Input!$A$8:$HV$39,MATCH(ME$21,Input!$A$6:$HV$6,0),FALSE)/$G149*$F149,0))*$D149</f>
        <v>0</v>
      </c>
      <c r="MF149" s="1">
        <f>IF($E149+$I149+$D$7&lt;=MF$22,0,IF(MF$22-$D$7&gt;=$E149,VLOOKUP($C149,Input!$A$8:$HV$39,MATCH(MF$21,Input!$A$6:$HV$6,0),FALSE)/$G149*$F149,0))*$D149</f>
        <v>0</v>
      </c>
      <c r="MG149" s="1">
        <f>IF($E149+$I149+$D$7&lt;=MG$22,0,IF(MG$22-$D$7&gt;=$E149,VLOOKUP($C149,Input!$A$8:$HV$39,MATCH(MG$21,Input!$A$6:$HV$6,0),FALSE)/$G149*$F149,0))*$D149</f>
        <v>0</v>
      </c>
      <c r="MH149" s="1">
        <f>IF($E149+$I149+$D$7&lt;=MH$22,0,IF(MH$22-$D$7&gt;=$E149,VLOOKUP($C149,Input!$A$8:$HV$39,MATCH(MH$21,Input!$A$6:$HV$6,0),FALSE)/$G149*$F149,0))*$D149</f>
        <v>2379022.7954903063</v>
      </c>
      <c r="MI149" s="1">
        <f>IF($E149+$I149+$D$7&lt;=MI$22,0,IF(MI$22-$D$7&gt;=$E149,VLOOKUP($C149,Input!$A$8:$HV$39,MATCH(MI$21,Input!$A$6:$HV$6,0),FALSE)/$G149*$F149,0))*$D149</f>
        <v>2371318.1315880292</v>
      </c>
      <c r="MJ149" s="1">
        <f>IF($E149+$I149+$D$7&lt;=MJ$22,0,IF(MJ$22-$D$7&gt;=$E149,VLOOKUP($C149,Input!$A$8:$HV$39,MATCH(MJ$21,Input!$A$6:$HV$6,0),FALSE)/$G149*$F149,0))*$D149</f>
        <v>2358239.8921361095</v>
      </c>
      <c r="MK149" s="1">
        <f>IF($E149+$I149+$D$7&lt;=MK$22,0,IF(MK$22-$D$7&gt;=$E149,VLOOKUP($C149,Input!$A$8:$HV$39,MATCH(MK$21,Input!$A$6:$HV$6,0),FALSE)/$G149*$F149,0))*$D149</f>
        <v>2349585.9164511058</v>
      </c>
      <c r="ML149" s="1">
        <f>IF($E149+$I149+$D$7&lt;=ML$22,0,IF(ML$22-$D$7&gt;=$E149,VLOOKUP($C149,Input!$A$8:$HV$39,MATCH(ML$21,Input!$A$6:$HV$6,0),FALSE)/$G149*$F149,0))*$D149</f>
        <v>2339421.6568262405</v>
      </c>
      <c r="MM149" s="1">
        <f>IF($E149+$I149+$D$7&lt;=MM$22,0,IF(MM$22-$D$7&gt;=$E149,VLOOKUP($C149,Input!$A$8:$HV$39,MATCH(MM$21,Input!$A$6:$HV$6,0),FALSE)/$G149*$F149,0))*$D149</f>
        <v>2328698.4307334018</v>
      </c>
      <c r="MN149" s="1">
        <f>IF($E149+$I149+$D$7&lt;=MN$22,0,IF(MN$22-$D$7&gt;=$E149,VLOOKUP($C149,Input!$A$8:$HV$39,MATCH(MN$21,Input!$A$6:$HV$6,0),FALSE)/$G149*$F149,0))*$D149</f>
        <v>2317994.9272506684</v>
      </c>
      <c r="MO149" s="1">
        <f>IF($E149+$I149+$D$7&lt;=MO$22,0,IF(MO$22-$D$7&gt;=$E149,VLOOKUP($C149,Input!$A$8:$HV$39,MATCH(MO$21,Input!$A$6:$HV$6,0),FALSE)/$G149*$F149,0))*$D149</f>
        <v>2309691.4696241794</v>
      </c>
      <c r="MP149" s="1">
        <f>IF($E149+$I149+$D$7&lt;=MP$22,0,IF(MP$22-$D$7&gt;=$E149,VLOOKUP($C149,Input!$A$8:$HV$39,MATCH(MP$21,Input!$A$6:$HV$6,0),FALSE)/$G149*$F149,0))*$D149</f>
        <v>2302935.2101690555</v>
      </c>
      <c r="MQ149" s="1">
        <f>IF($E149+$I149+$D$7&lt;=MQ$22,0,IF(MQ$22-$D$7&gt;=$E149,VLOOKUP($C149,Input!$A$8:$HV$39,MATCH(MQ$21,Input!$A$6:$HV$6,0),FALSE)/$G149*$F149,0))*$D149</f>
        <v>2293710.3293901081</v>
      </c>
      <c r="MR149" s="1">
        <f>IF($E149+$I149+$D$7&lt;=MR$22,0,IF(MR$22-$D$7&gt;=$E149,VLOOKUP($C149,Input!$A$8:$HV$39,MATCH(MR$21,Input!$A$6:$HV$6,0),FALSE)/$G149*$F149,0))*$D149</f>
        <v>2282095.4312007325</v>
      </c>
      <c r="MS149" s="1">
        <f>IF($E149+$I149+$D$7&lt;=MS$22,0,IF(MS$22-$D$7&gt;=$E149,VLOOKUP($C149,Input!$A$8:$HV$39,MATCH(MS$21,Input!$A$6:$HV$6,0),FALSE)/$G149*$F149,0))*$D149</f>
        <v>2278335.6236008708</v>
      </c>
      <c r="MT149" s="1">
        <f>IF($E149+$I149+$D$7&lt;=MT$22,0,IF(MT$22-$D$7&gt;=$E149,VLOOKUP($C149,Input!$A$8:$HV$39,MATCH(MT$21,Input!$A$6:$HV$6,0),FALSE)/$G149*$F149,0))*$D149</f>
        <v>2274897.0127941384</v>
      </c>
      <c r="MU149" s="1">
        <f>IF($E149+$I149+$D$7&lt;=MU$22,0,IF(MU$22-$D$7&gt;=$E149,VLOOKUP($C149,Input!$A$8:$HV$39,MATCH(MU$21,Input!$A$6:$HV$6,0),FALSE)/$G149*$F149,0))*$D149</f>
        <v>2271668.0920139649</v>
      </c>
      <c r="MV149" s="1">
        <f>IF($E149+$I149+$D$7&lt;=MV$22,0,IF(MV$22-$D$7&gt;=$E149,VLOOKUP($C149,Input!$A$8:$HV$39,MATCH(MV$21,Input!$A$6:$HV$6,0),FALSE)/$G149*$F149,0))*$D149</f>
        <v>0</v>
      </c>
      <c r="MW149" s="1">
        <f>IF($E149+$I149+$D$7&lt;=MW$22,0,IF(MW$22-$D$7&gt;=$E149,VLOOKUP($C149,Input!$A$8:$HV$39,MATCH(MW$21,Input!$A$6:$HV$6,0),FALSE)/$G149*$F149,0))*$D149</f>
        <v>0</v>
      </c>
      <c r="MX149" s="1">
        <f>IF($E149+$I149+$D$7&lt;=MX$22,0,IF(MX$22-$D$7&gt;=$E149,VLOOKUP($C149,Input!$A$8:$HV$39,MATCH(MX$21,Input!$A$6:$HV$6,0),FALSE)/$G149*$F149,0))*$D149</f>
        <v>0</v>
      </c>
      <c r="MZ149" t="str">
        <f>VLOOKUP($C149,Input!$A$8:$HV$39,MATCH(MZ$21,Input!$A$6:$HV$6,0),FALSE)</f>
        <v>Electricity LCFS Credit ($/kWh)</v>
      </c>
      <c r="NA149" s="1">
        <f>IF($E149+$I149+$D$7&lt;=NA$22,0,IF(NA$22-$D$7&gt;=$E149,-VLOOKUP($C149,Input!$A$8:$HV$39,MATCH(NA$21,Input!$A$6:$HV$6,0),FALSE)/$G149*$F149,0))*$D149*$G$4/100</f>
        <v>0</v>
      </c>
      <c r="NB149" s="1">
        <f>IF($E149+$I149+$D$7&lt;=NB$22,0,IF(NB$22-$D$7&gt;=$E149,-VLOOKUP($C149,Input!$A$8:$HV$39,MATCH(NB$21,Input!$A$6:$HV$6,0),FALSE)/$G149*$F149,0))*$D149*$G$4/100</f>
        <v>0</v>
      </c>
      <c r="NC149" s="1">
        <f>IF($E149+$I149+$D$7&lt;=NC$22,0,IF(NC$22-$D$7&gt;=$E149,-VLOOKUP($C149,Input!$A$8:$HV$39,MATCH(NC$21,Input!$A$6:$HV$6,0),FALSE)/$G149*$F149,0))*$D149*$G$4/100</f>
        <v>0</v>
      </c>
      <c r="ND149" s="1">
        <f>IF($E149+$I149+$D$7&lt;=ND$22,0,IF(ND$22-$D$7&gt;=$E149,-VLOOKUP($C149,Input!$A$8:$HV$39,MATCH(ND$21,Input!$A$6:$HV$6,0),FALSE)/$G149*$F149,0))*$D149*$G$4/100</f>
        <v>0</v>
      </c>
      <c r="NE149" s="1">
        <f>IF($E149+$I149+$D$7&lt;=NE$22,0,IF(NE$22-$D$7&gt;=$E149,-VLOOKUP($C149,Input!$A$8:$HV$39,MATCH(NE$21,Input!$A$6:$HV$6,0),FALSE)/$G149*$F149,0))*$D149*$G$4/100</f>
        <v>0</v>
      </c>
      <c r="NF149" s="1">
        <f>IF($E149+$I149+$D$7&lt;=NF$22,0,IF(NF$22-$D$7&gt;=$E149,-VLOOKUP($C149,Input!$A$8:$HV$39,MATCH(NF$21,Input!$A$6:$HV$6,0),FALSE)/$G149*$F149,0))*$D149*$G$4/100</f>
        <v>0</v>
      </c>
      <c r="NG149" s="1">
        <f>IF($E149+$I149+$D$7&lt;=NG$22,0,IF(NG$22-$D$7&gt;=$E149,-VLOOKUP($C149,Input!$A$8:$HV$39,MATCH(NG$21,Input!$A$6:$HV$6,0),FALSE)/$G149*$F149,0))*$D149*$G$4/100</f>
        <v>0</v>
      </c>
      <c r="NH149" s="1">
        <f>IF($E149+$I149+$D$7&lt;=NH$22,0,IF(NH$22-$D$7&gt;=$E149,-VLOOKUP($C149,Input!$A$8:$HV$39,MATCH(NH$21,Input!$A$6:$HV$6,0),FALSE)/$G149*$F149,0))*$D149*$G$4/100</f>
        <v>0</v>
      </c>
      <c r="NI149" s="1">
        <f>IF($E149+$I149+$D$7&lt;=NI$22,0,IF(NI$22-$D$7&gt;=$E149,-VLOOKUP($C149,Input!$A$8:$HV$39,MATCH(NI$21,Input!$A$6:$HV$6,0),FALSE)/$G149*$F149,0))*$D149*$G$4/100</f>
        <v>0</v>
      </c>
      <c r="NJ149" s="1">
        <f>IF($E149+$I149+$D$7&lt;=NJ$22,0,IF(NJ$22-$D$7&gt;=$E149,-VLOOKUP($C149,Input!$A$8:$HV$39,MATCH(NJ$21,Input!$A$6:$HV$6,0),FALSE)/$G149*$F149,0))*$D149*$G$4/100</f>
        <v>0</v>
      </c>
      <c r="NK149" s="1">
        <f>IF($E149+$I149+$D$7&lt;=NK$22,0,IF(NK$22-$D$7&gt;=$E149,-VLOOKUP($C149,Input!$A$8:$HV$39,MATCH(NK$21,Input!$A$6:$HV$6,0),FALSE)/$G149*$F149,0))*$D149*$G$4/100</f>
        <v>0</v>
      </c>
      <c r="NL149" s="1">
        <f>IF($E149+$I149+$D$7&lt;=NL$22,0,IF(NL$22-$D$7&gt;=$E149,-VLOOKUP($C149,Input!$A$8:$HV$39,MATCH(NL$21,Input!$A$6:$HV$6,0),FALSE)/$G149*$F149,0))*$D149*$G$4/100</f>
        <v>0</v>
      </c>
      <c r="NM149" s="1">
        <f>IF($E149+$I149+$D$7&lt;=NM$22,0,IF(NM$22-$D$7&gt;=$E149,-VLOOKUP($C149,Input!$A$8:$HV$39,MATCH(NM$21,Input!$A$6:$HV$6,0),FALSE)/$G149*$F149,0))*$D149*$G$4/100</f>
        <v>0</v>
      </c>
      <c r="NN149" s="1">
        <f>IF($E149+$I149+$D$7&lt;=NN$22,0,IF(NN$22-$D$7&gt;=$E149,-VLOOKUP($C149,Input!$A$8:$HV$39,MATCH(NN$21,Input!$A$6:$HV$6,0),FALSE)/$G149*$F149,0))*$D149*$G$4/100</f>
        <v>0</v>
      </c>
      <c r="NO149" s="1">
        <f>IF($E149+$I149+$D$7&lt;=NO$22,0,IF(NO$22-$D$7&gt;=$E149,-VLOOKUP($C149,Input!$A$8:$HV$39,MATCH(NO$21,Input!$A$6:$HV$6,0),FALSE)/$G149*$F149,0))*$D149*$G$4/100</f>
        <v>0</v>
      </c>
      <c r="NP149" s="1">
        <f>IF($E149+$I149+$D$7&lt;=NP$22,0,IF(NP$22-$D$7&gt;=$E149,-VLOOKUP($C149,Input!$A$8:$HV$39,MATCH(NP$21,Input!$A$6:$HV$6,0),FALSE)/$G149*$F149,0))*$D149*$G$4/100</f>
        <v>0</v>
      </c>
      <c r="NQ149" s="1">
        <f>IF($E149+$I149+$D$7&lt;=NQ$22,0,IF(NQ$22-$D$7&gt;=$E149,-VLOOKUP($C149,Input!$A$8:$HV$39,MATCH(NQ$21,Input!$A$6:$HV$6,0),FALSE)/$G149*$F149,0))*$D149*$G$4/100</f>
        <v>0</v>
      </c>
      <c r="NR149" s="1">
        <f>IF($E149+$I149+$D$7&lt;=NR$22,0,IF(NR$22-$D$7&gt;=$E149,-VLOOKUP($C149,Input!$A$8:$HV$39,MATCH(NR$21,Input!$A$6:$HV$6,0),FALSE)/$G149*$F149,0))*$D149*$G$4/100</f>
        <v>0</v>
      </c>
      <c r="NS149" s="1">
        <f>IF($E149+$I149+$D$7&lt;=NS$22,0,IF(NS$22-$D$7&gt;=$E149,-VLOOKUP($C149,Input!$A$8:$HV$39,MATCH(NS$21,Input!$A$6:$HV$6,0),FALSE)/$G149*$F149,0))*$D149*$G$4/100</f>
        <v>-1985584.6483200002</v>
      </c>
      <c r="NT149" s="1">
        <f>IF($E149+$I149+$D$7&lt;=NT$22,0,IF(NT$22-$D$7&gt;=$E149,-VLOOKUP($C149,Input!$A$8:$HV$39,MATCH(NT$21,Input!$A$6:$HV$6,0),FALSE)/$G149*$F149,0))*$D149*$G$4/100</f>
        <v>-1985584.6483200002</v>
      </c>
      <c r="NU149" s="1">
        <f>IF($E149+$I149+$D$7&lt;=NU$22,0,IF(NU$22-$D$7&gt;=$E149,-VLOOKUP($C149,Input!$A$8:$HV$39,MATCH(NU$21,Input!$A$6:$HV$6,0),FALSE)/$G149*$F149,0))*$D149*$G$4/100</f>
        <v>-1985584.6483200002</v>
      </c>
      <c r="NV149" s="1">
        <f>IF($E149+$I149+$D$7&lt;=NV$22,0,IF(NV$22-$D$7&gt;=$E149,-VLOOKUP($C149,Input!$A$8:$HV$39,MATCH(NV$21,Input!$A$6:$HV$6,0),FALSE)/$G149*$F149,0))*$D149*$G$4/100</f>
        <v>-1985584.6483200002</v>
      </c>
      <c r="NW149" s="1">
        <f>IF($E149+$I149+$D$7&lt;=NW$22,0,IF(NW$22-$D$7&gt;=$E149,-VLOOKUP($C149,Input!$A$8:$HV$39,MATCH(NW$21,Input!$A$6:$HV$6,0),FALSE)/$G149*$F149,0))*$D149*$G$4/100</f>
        <v>-1985584.6483200002</v>
      </c>
      <c r="NX149" s="1">
        <f>IF($E149+$I149+$D$7&lt;=NX$22,0,IF(NX$22-$D$7&gt;=$E149,-VLOOKUP($C149,Input!$A$8:$HV$39,MATCH(NX$21,Input!$A$6:$HV$6,0),FALSE)/$G149*$F149,0))*$D149*$G$4/100</f>
        <v>-1985584.6483200002</v>
      </c>
      <c r="NY149" s="1">
        <f>IF($E149+$I149+$D$7&lt;=NY$22,0,IF(NY$22-$D$7&gt;=$E149,-VLOOKUP($C149,Input!$A$8:$HV$39,MATCH(NY$21,Input!$A$6:$HV$6,0),FALSE)/$G149*$F149,0))*$D149*$G$4/100</f>
        <v>-1985584.6483200002</v>
      </c>
      <c r="NZ149" s="1">
        <f>IF($E149+$I149+$D$7&lt;=NZ$22,0,IF(NZ$22-$D$7&gt;=$E149,-VLOOKUP($C149,Input!$A$8:$HV$39,MATCH(NZ$21,Input!$A$6:$HV$6,0),FALSE)/$G149*$F149,0))*$D149*$G$4/100</f>
        <v>-1985584.6483200002</v>
      </c>
      <c r="OA149" s="1">
        <f>IF($E149+$I149+$D$7&lt;=OA$22,0,IF(OA$22-$D$7&gt;=$E149,-VLOOKUP($C149,Input!$A$8:$HV$39,MATCH(OA$21,Input!$A$6:$HV$6,0),FALSE)/$G149*$F149,0))*$D149*$G$4/100</f>
        <v>-1985584.6483200002</v>
      </c>
      <c r="OB149" s="1">
        <f>IF($E149+$I149+$D$7&lt;=OB$22,0,IF(OB$22-$D$7&gt;=$E149,-VLOOKUP($C149,Input!$A$8:$HV$39,MATCH(OB$21,Input!$A$6:$HV$6,0),FALSE)/$G149*$F149,0))*$D149*$G$4/100</f>
        <v>-1985584.6483200002</v>
      </c>
      <c r="OC149" s="1">
        <f>IF($E149+$I149+$D$7&lt;=OC$22,0,IF(OC$22-$D$7&gt;=$E149,-VLOOKUP($C149,Input!$A$8:$HV$39,MATCH(OC$21,Input!$A$6:$HV$6,0),FALSE)/$G149*$F149,0))*$D149*$G$4/100</f>
        <v>-1985584.6483200002</v>
      </c>
      <c r="OD149" s="1">
        <f>IF($E149+$I149+$D$7&lt;=OD$22,0,IF(OD$22-$D$7&gt;=$E149,-VLOOKUP($C149,Input!$A$8:$HV$39,MATCH(OD$21,Input!$A$6:$HV$6,0),FALSE)/$G149*$F149,0))*$D149*$G$4/100</f>
        <v>-1985584.6483200002</v>
      </c>
      <c r="OE149" s="1">
        <f>IF($E149+$I149+$D$7&lt;=OE$22,0,IF(OE$22-$D$7&gt;=$E149,-VLOOKUP($C149,Input!$A$8:$HV$39,MATCH(OE$21,Input!$A$6:$HV$6,0),FALSE)/$G149*$F149,0))*$D149*$G$4/100</f>
        <v>-1985584.6483200002</v>
      </c>
      <c r="OF149" s="1">
        <f>IF($E149+$I149+$D$7&lt;=OF$22,0,IF(OF$22-$D$7&gt;=$E149,-VLOOKUP($C149,Input!$A$8:$HV$39,MATCH(OF$21,Input!$A$6:$HV$6,0),FALSE)/$G149*$F149,0))*$D149*$G$4/100</f>
        <v>-1985584.6483200002</v>
      </c>
      <c r="OG149" s="1">
        <f>IF($E149+$I149+$D$7&lt;=OG$22,0,IF(OG$22-$D$7&gt;=$E149,-VLOOKUP($C149,Input!$A$8:$HV$39,MATCH(OG$21,Input!$A$6:$HV$6,0),FALSE)/$G149*$F149,0))*$D149*$G$4/100</f>
        <v>0</v>
      </c>
      <c r="OH149" s="1">
        <f>IF($E149+$I149+$D$7&lt;=OH$22,0,IF(OH$22-$D$7&gt;=$E149,-VLOOKUP($C149,Input!$A$8:$HV$39,MATCH(OH$21,Input!$A$6:$HV$6,0),FALSE)/$G149*$F149,0))*$D149*$G$4/100</f>
        <v>0</v>
      </c>
      <c r="OI149" s="1">
        <f>IF($E149+$I149+$D$7&lt;=OI$22,0,IF(OI$22-$D$7&gt;=$E149,-VLOOKUP($C149,Input!$A$8:$HV$39,MATCH(OI$21,Input!$A$6:$HV$6,0),FALSE)/$G149*$F149,0))*$D149*$G$4/100</f>
        <v>0</v>
      </c>
      <c r="OK149" t="str">
        <f>VLOOKUP($C149,Input!$A$8:$HW$39,MATCH(OK$21,Input!$A$6:$HW$6,0),FALSE)</f>
        <v>Charger Inspection Maint ($/year)</v>
      </c>
      <c r="OL149" s="1">
        <f>IF($E149+$I149+$D$7&lt;=OL$22,0,IF(OL$22-$D$7&gt;=$E149,IF(COUNTIF($KZ149:LP149,"&gt;0")&gt;0,VLOOKUP($C149,Input!$A$8:$HV$21,MATCH($OK$21+COUNTIF($KZ149:LP149,"&gt;0"),Input!$A$6:$HV$6,0),FALSE),0),0))*$D149</f>
        <v>0</v>
      </c>
      <c r="OM149" s="1">
        <f>IF($E149+$I149+$D$7&lt;=OM$22,0,IF(OM$22-$D$7&gt;=$E149,IF(COUNTIF($KZ149:LQ149,"&gt;0")&gt;0,VLOOKUP($C149,Input!$A$8:$HV$21,MATCH($OK$21+COUNTIF($KZ149:LQ149,"&gt;0"),Input!$A$6:$HV$6,0),FALSE),0),0))*$D149</f>
        <v>0</v>
      </c>
      <c r="ON149" s="1">
        <f>IF($E149+$I149+$D$7&lt;=ON$22,0,IF(ON$22-$D$7&gt;=$E149,IF(COUNTIF($KZ149:LR149,"&gt;0")&gt;0,VLOOKUP($C149,Input!$A$8:$HV$21,MATCH($OK$21+COUNTIF($KZ149:LR149,"&gt;0"),Input!$A$6:$HV$6,0),FALSE),0),0))*$D149</f>
        <v>0</v>
      </c>
      <c r="OO149" s="1">
        <f>IF($E149+$I149+$D$7&lt;=OO$22,0,IF(OO$22-$D$7&gt;=$E149,IF(COUNTIF($KZ149:LS149,"&gt;0")&gt;0,VLOOKUP($C149,Input!$A$8:$HV$21,MATCH($OK$21+COUNTIF($KZ149:LS149,"&gt;0"),Input!$A$6:$HV$6,0),FALSE),0),0))*$D149</f>
        <v>0</v>
      </c>
      <c r="OP149" s="1">
        <f>IF($E149+$I149+$D$7&lt;=OP$22,0,IF(OP$22-$D$7&gt;=$E149,IF(COUNTIF($KZ149:LT149,"&gt;0")&gt;0,VLOOKUP($C149,Input!$A$8:$HV$21,MATCH($OK$21+COUNTIF($KZ149:LT149,"&gt;0"),Input!$A$6:$HV$6,0),FALSE),0),0))*$D149</f>
        <v>0</v>
      </c>
      <c r="OQ149" s="1">
        <f>IF($E149+$I149+$D$7&lt;=OQ$22,0,IF(OQ$22-$D$7&gt;=$E149,IF(COUNTIF($KZ149:LU149,"&gt;0")&gt;0,VLOOKUP($C149,Input!$A$8:$HV$21,MATCH($OK$21+COUNTIF($KZ149:LU149,"&gt;0"),Input!$A$6:$HV$6,0),FALSE),0),0))*$D149</f>
        <v>0</v>
      </c>
      <c r="OR149" s="1">
        <f>IF($E149+$I149+$D$7&lt;=OR$22,0,IF(OR$22-$D$7&gt;=$E149,IF(COUNTIF($KZ149:LV149,"&gt;0")&gt;0,VLOOKUP($C149,Input!$A$8:$HV$21,MATCH($OK$21+COUNTIF($KZ149:LV149,"&gt;0"),Input!$A$6:$HV$6,0),FALSE),0),0))*$D149</f>
        <v>0</v>
      </c>
      <c r="OS149" s="1">
        <f>IF($E149+$I149+$D$7&lt;=OS$22,0,IF(OS$22-$D$7&gt;=$E149,IF(COUNTIF($KZ149:LW149,"&gt;0")&gt;0,VLOOKUP($C149,Input!$A$8:$HV$21,MATCH($OK$21+COUNTIF($KZ149:LW149,"&gt;0"),Input!$A$6:$HV$6,0),FALSE),0),0))*$D149</f>
        <v>0</v>
      </c>
      <c r="OT149" s="1">
        <f>IF($E149+$I149+$D$7&lt;=OT$22,0,IF(OT$22-$D$7&gt;=$E149,IF(COUNTIF($KZ149:LX149,"&gt;0")&gt;0,VLOOKUP($C149,Input!$A$8:$HV$21,MATCH($OK$21+COUNTIF($KZ149:LX149,"&gt;0"),Input!$A$6:$HV$6,0),FALSE),0),0))*$D149</f>
        <v>0</v>
      </c>
      <c r="OU149" s="1">
        <f>IF($E149+$I149+$D$7&lt;=OU$22,0,IF(OU$22-$D$7&gt;=$E149,IF(COUNTIF($KZ149:LY149,"&gt;0")&gt;0,VLOOKUP($C149,Input!$A$8:$HV$21,MATCH($OK$21+COUNTIF($KZ149:LY149,"&gt;0"),Input!$A$6:$HV$6,0),FALSE),0),0))*$D149</f>
        <v>0</v>
      </c>
      <c r="OV149" s="1">
        <f>IF($E149+$I149+$D$7&lt;=OV$22,0,IF(OV$22-$D$7&gt;=$E149,IF(COUNTIF($KZ149:LZ149,"&gt;0")&gt;0,VLOOKUP($C149,Input!$A$8:$HV$21,MATCH($OK$21+COUNTIF($KZ149:LZ149,"&gt;0"),Input!$A$6:$HV$6,0),FALSE),0),0))*$D149</f>
        <v>0</v>
      </c>
      <c r="OW149" s="1">
        <f>IF($E149+$I149+$D$7&lt;=OW$22,0,IF(OW$22-$D$7&gt;=$E149,IF(COUNTIF($KZ149:MA149,"&gt;0")&gt;0,VLOOKUP($C149,Input!$A$8:$HV$21,MATCH($OK$21+COUNTIF($KZ149:MA149,"&gt;0"),Input!$A$6:$HV$6,0),FALSE),0),0))*$D149</f>
        <v>0</v>
      </c>
      <c r="OX149" s="1">
        <f>IF($E149+$I149+$D$7&lt;=OX$22,0,IF(OX$22-$D$7&gt;=$E149,IF(COUNTIF($KZ149:MB149,"&gt;0")&gt;0,VLOOKUP($C149,Input!$A$8:$HV$21,MATCH($OK$21+COUNTIF($KZ149:MB149,"&gt;0"),Input!$A$6:$HV$6,0),FALSE),0),0))*$D149</f>
        <v>0</v>
      </c>
      <c r="OY149" s="1">
        <f>IF($E149+$I149+$D$7&lt;=OY$22,0,IF(OY$22-$D$7&gt;=$E149,IF(COUNTIF($KZ149:MC149,"&gt;0")&gt;0,VLOOKUP($C149,Input!$A$8:$HV$21,MATCH($OK$21+COUNTIF($KZ149:MC149,"&gt;0"),Input!$A$6:$HV$6,0),FALSE),0),0))*$D149</f>
        <v>0</v>
      </c>
      <c r="OZ149" s="1">
        <f>IF($E149+$I149+$D$7&lt;=OZ$22,0,IF(OZ$22-$D$7&gt;=$E149,IF(COUNTIF($KZ149:MD149,"&gt;0")&gt;0,VLOOKUP($C149,Input!$A$8:$HV$21,MATCH($OK$21+COUNTIF($KZ149:MD149,"&gt;0"),Input!$A$6:$HV$6,0),FALSE),0),0))*$D149</f>
        <v>0</v>
      </c>
      <c r="PA149" s="1">
        <f>IF($E149+$I149+$D$7&lt;=PA$22,0,IF(PA$22-$D$7&gt;=$E149,IF(COUNTIF($KZ149:ME149,"&gt;0")&gt;0,VLOOKUP($C149,Input!$A$8:$HV$21,MATCH($OK$21+COUNTIF($KZ149:ME149,"&gt;0"),Input!$A$6:$HV$6,0),FALSE),0),0))*$D149</f>
        <v>0</v>
      </c>
      <c r="PB149" s="1">
        <f>IF($E149+$I149+$D$7&lt;=PB$22,0,IF(PB$22-$D$7&gt;=$E149,IF(COUNTIF($KZ149:MF149,"&gt;0")&gt;0,VLOOKUP($C149,Input!$A$8:$HV$21,MATCH($OK$21+COUNTIF($KZ149:MF149,"&gt;0"),Input!$A$6:$HV$6,0),FALSE),0),0))*$D149</f>
        <v>0</v>
      </c>
      <c r="PC149" s="1">
        <f>IF($E149+$I149+$D$7&lt;=PC$22,0,IF(PC$22-$D$7&gt;=$E149,IF(COUNTIF($KZ149:MG149,"&gt;0")&gt;0,VLOOKUP($C149,Input!$A$8:$HV$21,MATCH($OK$21+COUNTIF($KZ149:MG149,"&gt;0"),Input!$A$6:$HV$6,0),FALSE),0),0))*$D149</f>
        <v>0</v>
      </c>
      <c r="PD149" s="1">
        <f>IF($E149+$I149+$D$7&lt;=PD$22,0,IF(PD$22-$D$7&gt;=$E149,IF(COUNTIF($KZ149:MH149,"&gt;0")&gt;0,VLOOKUP($C149,Input!$A$8:$HV$21,MATCH($OK$21+COUNTIF($KZ149:MH149,"&gt;0"),Input!$A$6:$HV$6,0),FALSE),0),0))*$D149</f>
        <v>117000</v>
      </c>
      <c r="PE149" s="1">
        <f>IF($E149+$I149+$D$7&lt;=PE$22,0,IF(PE$22-$D$7&gt;=$E149,IF(COUNTIF($KZ149:MI149,"&gt;0")&gt;0,VLOOKUP($C149,Input!$A$8:$HV$21,MATCH($OK$21+COUNTIF($KZ149:MI149,"&gt;0"),Input!$A$6:$HV$6,0),FALSE),0),0))*$D149</f>
        <v>117000</v>
      </c>
      <c r="PF149" s="1">
        <f>IF($E149+$I149+$D$7&lt;=PF$22,0,IF(PF$22-$D$7&gt;=$E149,IF(COUNTIF($KZ149:MJ149,"&gt;0")&gt;0,VLOOKUP($C149,Input!$A$8:$HV$21,MATCH($OK$21+COUNTIF($KZ149:MJ149,"&gt;0"),Input!$A$6:$HV$6,0),FALSE),0),0))*$D149</f>
        <v>117000</v>
      </c>
      <c r="PG149" s="1">
        <f>IF($E149+$I149+$D$7&lt;=PG$22,0,IF(PG$22-$D$7&gt;=$E149,IF(COUNTIF($KZ149:MK149,"&gt;0")&gt;0,VLOOKUP($C149,Input!$A$8:$HV$21,MATCH($OK$21+COUNTIF($KZ149:MK149,"&gt;0"),Input!$A$6:$HV$6,0),FALSE),0),0))*$D149</f>
        <v>117000</v>
      </c>
      <c r="PH149" s="1">
        <f>IF($E149+$I149+$D$7&lt;=PH$22,0,IF(PH$22-$D$7&gt;=$E149,IF(COUNTIF($KZ149:ML149,"&gt;0")&gt;0,VLOOKUP($C149,Input!$A$8:$HV$21,MATCH($OK$21+COUNTIF($KZ149:ML149,"&gt;0"),Input!$A$6:$HV$6,0),FALSE),0),0))*$D149</f>
        <v>117000</v>
      </c>
      <c r="PI149" s="1">
        <f>IF($E149+$I149+$D$7&lt;=PI$22,0,IF(PI$22-$D$7&gt;=$E149,IF(COUNTIF($KZ149:MM149,"&gt;0")&gt;0,VLOOKUP($C149,Input!$A$8:$HV$21,MATCH($OK$21+COUNTIF($KZ149:MM149,"&gt;0"),Input!$A$6:$HV$6,0),FALSE),0),0))*$D149</f>
        <v>117000</v>
      </c>
      <c r="PJ149" s="1">
        <f>IF($E149+$I149+$D$7&lt;=PJ$22,0,IF(PJ$22-$D$7&gt;=$E149,IF(COUNTIF($KZ149:MN149,"&gt;0")&gt;0,VLOOKUP($C149,Input!$A$8:$HV$21,MATCH($OK$21+COUNTIF($KZ149:MN149,"&gt;0"),Input!$A$6:$HV$6,0),FALSE),0),0))*$D149</f>
        <v>117000</v>
      </c>
      <c r="PK149" s="1">
        <f>IF($E149+$I149+$D$7&lt;=PK$22,0,IF(PK$22-$D$7&gt;=$E149,IF(COUNTIF($KZ149:MO149,"&gt;0")&gt;0,VLOOKUP($C149,Input!$A$8:$HV$21,MATCH($OK$21+COUNTIF($KZ149:MO149,"&gt;0"),Input!$A$6:$HV$6,0),FALSE),0),0))*$D149</f>
        <v>117000</v>
      </c>
      <c r="PL149" s="1">
        <f>IF($E149+$I149+$D$7&lt;=PL$22,0,IF(PL$22-$D$7&gt;=$E149,IF(COUNTIF($KZ149:MP149,"&gt;0")&gt;0,VLOOKUP($C149,Input!$A$8:$HV$21,MATCH($OK$21+COUNTIF($KZ149:MP149,"&gt;0"),Input!$A$6:$HV$6,0),FALSE),0),0))*$D149</f>
        <v>117000</v>
      </c>
      <c r="PM149" s="1">
        <f>IF($E149+$I149+$D$7&lt;=PM$22,0,IF(PM$22-$D$7&gt;=$E149,IF(COUNTIF($KZ149:MQ149,"&gt;0")&gt;0,VLOOKUP($C149,Input!$A$8:$HV$21,MATCH($OK$21+COUNTIF($KZ149:MQ149,"&gt;0"),Input!$A$6:$HV$6,0),FALSE),0),0))*$D149</f>
        <v>117000</v>
      </c>
      <c r="PN149" s="1">
        <f>IF($E149+$I149+$D$7&lt;=PN$22,0,IF(PN$22-$D$7&gt;=$E149,IF(COUNTIF($KZ149:MR149,"&gt;0")&gt;0,VLOOKUP($C149,Input!$A$8:$HV$21,MATCH($OK$21+COUNTIF($KZ149:MR149,"&gt;0"),Input!$A$6:$HV$6,0),FALSE),0),0))*$D149</f>
        <v>117000</v>
      </c>
      <c r="PO149" s="1">
        <f>IF($E149+$I149+$D$7&lt;=PO$22,0,IF(PO$22-$D$7&gt;=$E149,IF(COUNTIF($KZ149:MS149,"&gt;0")&gt;0,VLOOKUP($C149,Input!$A$8:$HV$21,MATCH($OK$21+COUNTIF($KZ149:MS149,"&gt;0"),Input!$A$6:$HV$6,0),FALSE),0),0))*$D149</f>
        <v>117000</v>
      </c>
      <c r="PP149" s="1">
        <f>IF($E149+$I149+$D$7&lt;=PP$22,0,IF(PP$22-$D$7&gt;=$E149,IF(COUNTIF($KZ149:MT149,"&gt;0")&gt;0,VLOOKUP($C149,Input!$A$8:$HV$21,MATCH($OK$21+COUNTIF($KZ149:MT149,"&gt;0"),Input!$A$6:$HV$6,0),FALSE),0),0))*$D149</f>
        <v>117000</v>
      </c>
      <c r="PQ149" s="1">
        <f>IF($E149+$I149+$D$7&lt;=PQ$22,0,IF(PQ$22-$D$7&gt;=$E149,IF(COUNTIF($KZ149:MU149,"&gt;0")&gt;0,VLOOKUP($C149,Input!$A$8:$HV$21,MATCH($OK$21+COUNTIF($KZ149:MU149,"&gt;0"),Input!$A$6:$HV$6,0),FALSE),0),0))*$D149</f>
        <v>117000</v>
      </c>
      <c r="PR149" s="1">
        <f>IF($E149+$I149+$D$7&lt;=PR$22,0,IF(PR$22-$D$7&gt;=$E149,IF(COUNTIF($KZ149:MV149,"&gt;0")&gt;0,VLOOKUP($C149,Input!$A$8:$HV$21,MATCH($OK$21+COUNTIF($KZ149:MV149,"&gt;0"),Input!$A$6:$HV$6,0),FALSE),0),0))*$D149</f>
        <v>0</v>
      </c>
      <c r="PS149" s="1">
        <f>IF($E149+$I149+$D$7&lt;=PS$22,0,IF(PS$22-$D$7&gt;=$E149,IF(COUNTIF($KZ149:MW149,"&gt;0")&gt;0,VLOOKUP($C149,Input!$A$8:$HV$21,MATCH($OK$21+COUNTIF($KZ149:MW149,"&gt;0"),Input!$A$6:$HV$6,0),FALSE),0),0))*$D149</f>
        <v>0</v>
      </c>
      <c r="PT149" s="1">
        <f>IF($E149+$I149+$D$7&lt;=PT$22,0,IF(PT$22-$D$7&gt;=$E149,IF(COUNTIF($KZ149:MX149,"&gt;0")&gt;0,VLOOKUP($C149,Input!$A$8:$HV$21,MATCH($OK$21+COUNTIF($KZ149:MX149,"&gt;0"),Input!$A$6:$HV$6,0),FALSE),0),0))*$D149</f>
        <v>0</v>
      </c>
      <c r="PV149" s="1" t="str">
        <f t="shared" si="871"/>
        <v>2034 MY All In - 40' Proterra 550 kWh {234 Buses}</v>
      </c>
      <c r="PW149" s="1">
        <f t="shared" si="951"/>
        <v>0</v>
      </c>
      <c r="PX149" s="1">
        <f t="shared" si="952"/>
        <v>0</v>
      </c>
      <c r="PY149" s="1">
        <f t="shared" si="953"/>
        <v>0</v>
      </c>
      <c r="PZ149" s="1">
        <f t="shared" si="954"/>
        <v>0</v>
      </c>
      <c r="QA149" s="1">
        <f t="shared" si="955"/>
        <v>0</v>
      </c>
      <c r="QB149" s="1">
        <f t="shared" si="956"/>
        <v>0</v>
      </c>
      <c r="QC149" s="1">
        <f t="shared" si="957"/>
        <v>0</v>
      </c>
      <c r="QD149" s="1">
        <f t="shared" si="958"/>
        <v>0</v>
      </c>
      <c r="QE149" s="1">
        <f t="shared" si="959"/>
        <v>0</v>
      </c>
      <c r="QF149" s="1">
        <f t="shared" si="960"/>
        <v>0</v>
      </c>
      <c r="QG149" s="1">
        <f t="shared" si="961"/>
        <v>0</v>
      </c>
      <c r="QH149" s="1">
        <f t="shared" si="962"/>
        <v>0</v>
      </c>
      <c r="QI149" s="1">
        <f t="shared" si="963"/>
        <v>0</v>
      </c>
      <c r="QJ149" s="1">
        <f t="shared" si="964"/>
        <v>0</v>
      </c>
      <c r="QK149" s="1">
        <f t="shared" si="965"/>
        <v>0</v>
      </c>
      <c r="QL149" s="1">
        <f t="shared" si="966"/>
        <v>0</v>
      </c>
      <c r="QM149" s="1">
        <f t="shared" si="967"/>
        <v>0</v>
      </c>
      <c r="QN149" s="1">
        <f t="shared" si="968"/>
        <v>0</v>
      </c>
      <c r="QO149" s="1">
        <f t="shared" si="969"/>
        <v>229272646.88510948</v>
      </c>
      <c r="QP149" s="1">
        <f t="shared" si="970"/>
        <v>6118733.4832680281</v>
      </c>
      <c r="QQ149" s="1">
        <f t="shared" si="971"/>
        <v>6105655.2438161094</v>
      </c>
      <c r="QR149" s="1">
        <f t="shared" si="972"/>
        <v>6097001.2681311052</v>
      </c>
      <c r="QS149" s="1">
        <f t="shared" si="973"/>
        <v>6086837.0085062403</v>
      </c>
      <c r="QT149" s="1">
        <f t="shared" si="974"/>
        <v>6076113.7824134007</v>
      </c>
      <c r="QU149" s="1">
        <f t="shared" si="975"/>
        <v>35315410.278930672</v>
      </c>
      <c r="QV149" s="1">
        <f t="shared" si="976"/>
        <v>6057106.8213041797</v>
      </c>
      <c r="QW149" s="1">
        <f t="shared" si="977"/>
        <v>6050350.5618490558</v>
      </c>
      <c r="QX149" s="1">
        <f t="shared" si="978"/>
        <v>6041125.681070108</v>
      </c>
      <c r="QY149" s="1">
        <f t="shared" si="979"/>
        <v>6029510.7828807328</v>
      </c>
      <c r="QZ149" s="1">
        <f t="shared" si="980"/>
        <v>6025750.9752808698</v>
      </c>
      <c r="RA149" s="1">
        <f t="shared" si="981"/>
        <v>6022312.3644741382</v>
      </c>
      <c r="RB149" s="1">
        <f t="shared" si="982"/>
        <v>6019083.4436939638</v>
      </c>
      <c r="RC149" s="1">
        <f t="shared" si="983"/>
        <v>0</v>
      </c>
      <c r="RD149" s="1">
        <f t="shared" si="984"/>
        <v>0</v>
      </c>
      <c r="RE149" s="1">
        <f t="shared" si="985"/>
        <v>0</v>
      </c>
      <c r="RF149" s="1">
        <f t="shared" si="986"/>
        <v>337317638.58072805</v>
      </c>
      <c r="RG149" s="1">
        <f t="shared" si="987"/>
        <v>186948275.31803861</v>
      </c>
      <c r="RH149" s="72"/>
      <c r="RI149" s="91"/>
    </row>
    <row r="150" spans="1:477" x14ac:dyDescent="0.25">
      <c r="A150" s="89"/>
      <c r="B150" s="148">
        <v>1</v>
      </c>
      <c r="C150" s="111" t="s">
        <v>79</v>
      </c>
      <c r="D150" s="85">
        <f t="shared" si="913"/>
        <v>234</v>
      </c>
      <c r="E150" s="83">
        <f t="shared" si="988"/>
        <v>2035</v>
      </c>
      <c r="F150" s="68">
        <f t="shared" si="870"/>
        <v>40000</v>
      </c>
      <c r="G150" s="69">
        <f>VLOOKUP($C150,Input!$A$8:$HV$39,MATCH(G$21,Input!$A$6:$HV$6,0),FALSE)</f>
        <v>0.47619047619047616</v>
      </c>
      <c r="H150" s="123">
        <f>VLOOKUP($C150,Input!$A$8:$HV$39,MATCH(H$21,Input!$A$6:$HV$6,0),FALSE)</f>
        <v>0</v>
      </c>
      <c r="I150" s="70">
        <f>VLOOKUP($C150,Input!$A$8:$HV$39,MATCH(I$21,Input!$A$6:$HV$6,0),FALSE)</f>
        <v>14</v>
      </c>
      <c r="J150" s="1">
        <f>+IF($E150=J$22,VLOOKUP($C150,Input!$A$8:$AN$39,MATCH(J$21,Input!$A$6:$AN$6,0),FALSE)+$H150,0)*$D150</f>
        <v>0</v>
      </c>
      <c r="K150" s="1">
        <f>+IF($E150=K$22,VLOOKUP($C150,Input!$A$8:$AN$39,MATCH(K$21,Input!$A$6:$AN$6,0),FALSE)+$H150,0)*$D150</f>
        <v>0</v>
      </c>
      <c r="L150" s="1">
        <f>+IF($E150=L$22,VLOOKUP($C150,Input!$A$8:$AN$39,MATCH(L$21,Input!$A$6:$AN$6,0),FALSE)+$H150,0)*$D150</f>
        <v>0</v>
      </c>
      <c r="M150" s="1">
        <f>+IF($E150=M$22,VLOOKUP($C150,Input!$A$8:$AN$39,MATCH(M$21,Input!$A$6:$AN$6,0),FALSE)+$H150,0)*$D150</f>
        <v>0</v>
      </c>
      <c r="N150" s="1">
        <f>+IF($E150=N$22,VLOOKUP($C150,Input!$A$8:$AN$39,MATCH(N$21,Input!$A$6:$AN$6,0),FALSE)+$H150,0)*$D150</f>
        <v>0</v>
      </c>
      <c r="O150" s="1">
        <f>+IF($E150=O$22,VLOOKUP($C150,Input!$A$8:$AN$39,MATCH(O$21,Input!$A$6:$AN$6,0),FALSE)+$H150,0)*$D150</f>
        <v>0</v>
      </c>
      <c r="P150" s="1">
        <f>+IF($E150=P$22,VLOOKUP($C150,Input!$A$8:$AN$39,MATCH(P$21,Input!$A$6:$AN$6,0),FALSE)+$H150,0)*$D150</f>
        <v>0</v>
      </c>
      <c r="Q150" s="1">
        <f>+IF($E150=Q$22,VLOOKUP($C150,Input!$A$8:$AN$39,MATCH(Q$21,Input!$A$6:$AN$6,0),FALSE)+$H150,0)*$D150</f>
        <v>0</v>
      </c>
      <c r="R150" s="1">
        <f>+IF($E150=R$22,VLOOKUP($C150,Input!$A$8:$AN$39,MATCH(R$21,Input!$A$6:$AN$6,0),FALSE)+$H150,0)*$D150</f>
        <v>0</v>
      </c>
      <c r="S150" s="1">
        <f>+IF($E150=S$22,VLOOKUP($C150,Input!$A$8:$AN$39,MATCH(S$21,Input!$A$6:$AN$6,0),FALSE)+$H150,0)*$D150</f>
        <v>0</v>
      </c>
      <c r="T150" s="1">
        <f>+IF($E150=T$22,VLOOKUP($C150,Input!$A$8:$AN$39,MATCH(T$21,Input!$A$6:$AN$6,0),FALSE)+$H150,0)*$D150</f>
        <v>0</v>
      </c>
      <c r="U150" s="1">
        <f>+IF($E150=U$22,VLOOKUP($C150,Input!$A$8:$AN$39,MATCH(U$21,Input!$A$6:$AN$6,0),FALSE)+$H150,0)*$D150</f>
        <v>0</v>
      </c>
      <c r="V150" s="1">
        <f>+IF($E150=V$22,VLOOKUP($C150,Input!$A$8:$AN$39,MATCH(V$21,Input!$A$6:$AN$6,0),FALSE)+$H150,0)*$D150</f>
        <v>0</v>
      </c>
      <c r="W150" s="1">
        <f>+IF($E150=W$22,VLOOKUP($C150,Input!$A$8:$AN$39,MATCH(W$21,Input!$A$6:$AN$6,0),FALSE)+$H150,0)*$D150</f>
        <v>0</v>
      </c>
      <c r="X150" s="1">
        <f>+IF($E150=X$22,VLOOKUP($C150,Input!$A$8:$AN$39,MATCH(X$21,Input!$A$6:$AN$6,0),FALSE)+$H150,0)*$D150</f>
        <v>0</v>
      </c>
      <c r="Y150" s="1">
        <f>+IF($E150=Y$22,VLOOKUP($C150,Input!$A$8:$AN$39,MATCH(Y$21,Input!$A$6:$AN$6,0),FALSE)+$H150,0)*$D150</f>
        <v>0</v>
      </c>
      <c r="Z150" s="1">
        <f>+IF($E150=Z$22,VLOOKUP($C150,Input!$A$8:$AN$39,MATCH(Z$21,Input!$A$6:$AN$6,0),FALSE)+$H150,0)*$D150</f>
        <v>0</v>
      </c>
      <c r="AA150" s="1">
        <f>+IF($E150=AA$22,VLOOKUP($C150,Input!$A$8:$AN$39,MATCH(AA$21,Input!$A$6:$AN$6,0),FALSE)+$H150,0)*$D150</f>
        <v>0</v>
      </c>
      <c r="AB150" s="1">
        <f>+IF($E150=AB$22,VLOOKUP($C150,Input!$A$8:$AN$39,MATCH(AB$21,Input!$A$6:$AN$6,0),FALSE)+$H150,0)*$D150</f>
        <v>0</v>
      </c>
      <c r="AC150" s="1">
        <f>+IF($E150=AC$22,VLOOKUP($C150,Input!$A$8:$AN$39,MATCH(AC$21,Input!$A$6:$AN$6,0),FALSE)+$H150,0)*$D150</f>
        <v>201486418.26698741</v>
      </c>
      <c r="AD150" s="1">
        <f>+IF($E150=AD$22,VLOOKUP($C150,Input!$A$8:$AN$39,MATCH(AD$21,Input!$A$6:$AN$6,0),FALSE)+$H150,0)*$D150</f>
        <v>0</v>
      </c>
      <c r="AE150" s="1">
        <f>+IF($E150=AE$22,VLOOKUP($C150,Input!$A$8:$AN$39,MATCH(AE$21,Input!$A$6:$AN$6,0),FALSE)+$H150,0)*$D150</f>
        <v>0</v>
      </c>
      <c r="AF150" s="1">
        <f>+IF($E150=AF$22,VLOOKUP($C150,Input!$A$8:$AN$39,MATCH(AF$21,Input!$A$6:$AN$6,0),FALSE)+$H150,0)*$D150</f>
        <v>0</v>
      </c>
      <c r="AG150" s="1">
        <f>+IF($E150=AG$22,VLOOKUP($C150,Input!$A$8:$AN$39,MATCH(AG$21,Input!$A$6:$AN$6,0),FALSE)+$H150,0)*$D150</f>
        <v>0</v>
      </c>
      <c r="AH150" s="1">
        <f>+IF($E150=AH$22,VLOOKUP($C150,Input!$A$8:$AN$39,MATCH(AH$21,Input!$A$6:$AN$6,0),FALSE)+$H150,0)*$D150</f>
        <v>0</v>
      </c>
      <c r="AI150" s="1">
        <f>+IF($E150=AI$22,VLOOKUP($C150,Input!$A$8:$AN$39,MATCH(AI$21,Input!$A$6:$AN$6,0),FALSE)+$H150,0)*$D150</f>
        <v>0</v>
      </c>
      <c r="AJ150" s="1">
        <f>+IF($E150=AJ$22,VLOOKUP($C150,Input!$A$8:$AN$39,MATCH(AJ$21,Input!$A$6:$AN$6,0),FALSE)+$H150,0)*$D150</f>
        <v>0</v>
      </c>
      <c r="AK150" s="1">
        <f>+IF($E150=AK$22,VLOOKUP($C150,Input!$A$8:$AN$39,MATCH(AK$21,Input!$A$6:$AN$6,0),FALSE)+$H150,0)*$D150</f>
        <v>0</v>
      </c>
      <c r="AL150" s="1">
        <f>+IF($E150=AL$22,VLOOKUP($C150,Input!$A$8:$AN$39,MATCH(AL$21,Input!$A$6:$AN$6,0),FALSE)+$H150,0)*$D150</f>
        <v>0</v>
      </c>
      <c r="AM150" s="1">
        <f>+IF($E150=AM$22,VLOOKUP($C150,Input!$A$8:$AN$39,MATCH(AM$21,Input!$A$6:$AN$6,0),FALSE)+$H150,0)*$D150</f>
        <v>0</v>
      </c>
      <c r="AN150" s="1">
        <f>+IF($E150=AN$22,VLOOKUP($C150,Input!$A$8:$AN$39,MATCH(AN$21,Input!$A$6:$AN$6,0),FALSE)+$H150,0)*$D150</f>
        <v>0</v>
      </c>
      <c r="AO150" s="1">
        <f>+IF($E150=AO$22,VLOOKUP($C150,Input!$A$8:$AN$39,MATCH(AO$21,Input!$A$6:$AN$6,0),FALSE)+$H150,0)*$D150</f>
        <v>0</v>
      </c>
      <c r="AP150" s="1">
        <f>+IF($E150=AP$22,VLOOKUP($C150,Input!$A$8:$AN$39,MATCH(AP$21,Input!$A$6:$AN$6,0),FALSE)+$H150,0)*$D150</f>
        <v>0</v>
      </c>
      <c r="AQ150" s="1">
        <f>+IF($E150=AQ$22,VLOOKUP($C150,Input!$A$8:$AN$39,MATCH(AQ$21,Input!$A$6:$AN$6,0),FALSE)+$H150,0)*$D150</f>
        <v>0</v>
      </c>
      <c r="AR150" s="1">
        <f>+IF($E150=AR$22,VLOOKUP($C150,Input!$A$8:$AN$39,MATCH(AR$21,Input!$A$6:$AN$6,0),FALSE)+$H150,0)*$D150</f>
        <v>0</v>
      </c>
      <c r="AT150" t="str">
        <f>VLOOKUP($C150,Input!$A$8:$HV$39,MATCH(AT$21,Input!$A$6:$HV$6,0),FALSE)</f>
        <v>Parts and administrative cost</v>
      </c>
      <c r="AU150" s="1">
        <f>+IF($E150=AU$22,VLOOKUP($C150,Input!$A$8:$HV$39,MATCH(AU$21,Input!$A$6:$HV$6,0),FALSE),0)*$D150</f>
        <v>0</v>
      </c>
      <c r="AV150" s="1">
        <f>+IF($E150=AV$22,VLOOKUP($C150,Input!$A$8:$HV$39,MATCH(AV$21,Input!$A$6:$HV$6,0),FALSE),0)*$D150</f>
        <v>0</v>
      </c>
      <c r="AW150" s="1">
        <f>+IF($E150=AW$22,VLOOKUP($C150,Input!$A$8:$HV$39,MATCH(AW$21,Input!$A$6:$HV$6,0),FALSE),0)*$D150</f>
        <v>0</v>
      </c>
      <c r="AX150" s="1">
        <f>+IF($E150=AX$22,VLOOKUP($C150,Input!$A$8:$HV$39,MATCH(AX$21,Input!$A$6:$HV$6,0),FALSE),0)*$D150</f>
        <v>0</v>
      </c>
      <c r="AY150" s="1">
        <f>+IF($E150=AY$22,VLOOKUP($C150,Input!$A$8:$HV$39,MATCH(AY$21,Input!$A$6:$HV$6,0),FALSE),0)*$D150</f>
        <v>0</v>
      </c>
      <c r="AZ150" s="1">
        <f>+IF($E150=AZ$22,VLOOKUP($C150,Input!$A$8:$HV$39,MATCH(AZ$21,Input!$A$6:$HV$6,0),FALSE),0)*$D150</f>
        <v>0</v>
      </c>
      <c r="BA150" s="1">
        <f>+IF($E150=BA$22,VLOOKUP($C150,Input!$A$8:$HV$39,MATCH(BA$21,Input!$A$6:$HV$6,0),FALSE),0)*$D150</f>
        <v>0</v>
      </c>
      <c r="BB150" s="1">
        <f>+IF($E150=BB$22,VLOOKUP($C150,Input!$A$8:$HV$39,MATCH(BB$21,Input!$A$6:$HV$6,0),FALSE),0)*$D150</f>
        <v>0</v>
      </c>
      <c r="BC150" s="1">
        <f>+IF($E150=BC$22,VLOOKUP($C150,Input!$A$8:$HV$39,MATCH(BC$21,Input!$A$6:$HV$6,0),FALSE),0)*$D150</f>
        <v>0</v>
      </c>
      <c r="BD150" s="1">
        <f>+IF($E150=BD$22,VLOOKUP($C150,Input!$A$8:$HV$39,MATCH(BD$21,Input!$A$6:$HV$6,0),FALSE),0)*$D150</f>
        <v>0</v>
      </c>
      <c r="BE150" s="1">
        <f>+IF($E150=BE$22,VLOOKUP($C150,Input!$A$8:$HV$39,MATCH(BE$21,Input!$A$6:$HV$6,0),FALSE),0)*$D150</f>
        <v>0</v>
      </c>
      <c r="BF150" s="1">
        <f>+IF($E150=BF$22,VLOOKUP($C150,Input!$A$8:$HV$39,MATCH(BF$21,Input!$A$6:$HV$6,0),FALSE),0)*$D150</f>
        <v>0</v>
      </c>
      <c r="BG150" s="1">
        <f>+IF($E150=BG$22,VLOOKUP($C150,Input!$A$8:$HV$39,MATCH(BG$21,Input!$A$6:$HV$6,0),FALSE),0)*$D150</f>
        <v>0</v>
      </c>
      <c r="BH150" s="1">
        <f>+IF($E150=BH$22,VLOOKUP($C150,Input!$A$8:$HV$39,MATCH(BH$21,Input!$A$6:$HV$6,0),FALSE),0)*$D150</f>
        <v>0</v>
      </c>
      <c r="BI150" s="1">
        <f>+IF($E150=BI$22,VLOOKUP($C150,Input!$A$8:$HV$39,MATCH(BI$21,Input!$A$6:$HV$6,0),FALSE),0)*$D150</f>
        <v>0</v>
      </c>
      <c r="BJ150" s="1">
        <f>+IF($E150=BJ$22,VLOOKUP($C150,Input!$A$8:$HV$39,MATCH(BJ$21,Input!$A$6:$HV$6,0),FALSE),0)*$D150</f>
        <v>0</v>
      </c>
      <c r="BK150" s="1">
        <f>+IF($E150=BK$22,VLOOKUP($C150,Input!$A$8:$HV$39,MATCH(BK$21,Input!$A$6:$HV$6,0),FALSE),0)*$D150</f>
        <v>0</v>
      </c>
      <c r="BL150" s="1">
        <f>+IF($E150=BL$22,VLOOKUP($C150,Input!$A$8:$HV$39,MATCH(BL$21,Input!$A$6:$HV$6,0),FALSE),0)*$D150</f>
        <v>0</v>
      </c>
      <c r="BM150" s="1">
        <f>+IF($E150=BM$22,VLOOKUP($C150,Input!$A$8:$HV$39,MATCH(BM$21,Input!$A$6:$HV$6,0),FALSE),0)*$D150</f>
        <v>0</v>
      </c>
      <c r="BN150" s="1">
        <f>+IF($E150=BN$22,VLOOKUP($C150,Input!$A$8:$HV$39,MATCH(BN$21,Input!$A$6:$HV$6,0),FALSE),0)*$D150</f>
        <v>5037160.4566746857</v>
      </c>
      <c r="BO150" s="1">
        <f>+IF($E150=BO$22,VLOOKUP($C150,Input!$A$8:$HV$39,MATCH(BO$21,Input!$A$6:$HV$6,0),FALSE),0)*$D150</f>
        <v>0</v>
      </c>
      <c r="BP150" s="1">
        <f>+IF($E150=BP$22,VLOOKUP($C150,Input!$A$8:$HV$39,MATCH(BP$21,Input!$A$6:$HV$6,0),FALSE),0)*$D150</f>
        <v>0</v>
      </c>
      <c r="BQ150" s="1">
        <f>+IF($E150=BQ$22,VLOOKUP($C150,Input!$A$8:$HV$39,MATCH(BQ$21,Input!$A$6:$HV$6,0),FALSE),0)*$D150</f>
        <v>0</v>
      </c>
      <c r="BR150" s="1">
        <f>+IF($E150=BR$22,VLOOKUP($C150,Input!$A$8:$HV$39,MATCH(BR$21,Input!$A$6:$HV$6,0),FALSE),0)*$D150</f>
        <v>0</v>
      </c>
      <c r="BS150" s="1">
        <f>+IF($E150=BS$22,VLOOKUP($C150,Input!$A$8:$HV$39,MATCH(BS$21,Input!$A$6:$HV$6,0),FALSE),0)*$D150</f>
        <v>0</v>
      </c>
      <c r="BT150" s="1">
        <f>+IF($E150=BT$22,VLOOKUP($C150,Input!$A$8:$HV$39,MATCH(BT$21,Input!$A$6:$HV$6,0),FALSE),0)*$D150</f>
        <v>0</v>
      </c>
      <c r="BU150" s="1">
        <f>+IF($E150=BU$22,VLOOKUP($C150,Input!$A$8:$HV$39,MATCH(BU$21,Input!$A$6:$HV$6,0),FALSE),0)*$D150</f>
        <v>0</v>
      </c>
      <c r="BV150" s="1">
        <f>+IF($E150=BV$22,VLOOKUP($C150,Input!$A$8:$HV$39,MATCH(BV$21,Input!$A$6:$HV$6,0),FALSE),0)*$D150</f>
        <v>0</v>
      </c>
      <c r="BW150" s="1">
        <f>+IF($E150=BW$22,VLOOKUP($C150,Input!$A$8:$HV$39,MATCH(BW$21,Input!$A$6:$HV$6,0),FALSE),0)*$D150</f>
        <v>0</v>
      </c>
      <c r="BX150" s="1">
        <f>+IF($E150=BX$22,VLOOKUP($C150,Input!$A$8:$HV$39,MATCH(BX$21,Input!$A$6:$HV$6,0),FALSE),0)*$D150</f>
        <v>0</v>
      </c>
      <c r="BY150" s="1">
        <f>+IF($E150=BY$22,VLOOKUP($C150,Input!$A$8:$HV$39,MATCH(BY$21,Input!$A$6:$HV$6,0),FALSE),0)*$D150</f>
        <v>0</v>
      </c>
      <c r="BZ150" s="1">
        <f>+IF($E150=BZ$22,VLOOKUP($C150,Input!$A$8:$HV$39,MATCH(BZ$21,Input!$A$6:$HV$6,0),FALSE),0)*$D150</f>
        <v>0</v>
      </c>
      <c r="CA150" s="1">
        <f>+IF($E150=CA$22,VLOOKUP($C150,Input!$A$8:$HV$39,MATCH(CA$21,Input!$A$6:$HV$6,0),FALSE),0)*$D150</f>
        <v>0</v>
      </c>
      <c r="CB150" s="1">
        <f>+IF($E150=CB$22,VLOOKUP($C150,Input!$A$8:$HV$39,MATCH(CB$21,Input!$A$6:$HV$6,0),FALSE),0)*$D150</f>
        <v>0</v>
      </c>
      <c r="CC150" s="1">
        <f>+IF($E150=CC$22,VLOOKUP($C150,Input!$A$8:$HV$39,MATCH(CC$21,Input!$A$6:$HV$6,0),FALSE),0)*$D150</f>
        <v>0</v>
      </c>
      <c r="CE150" t="str">
        <f>VLOOKUP($C150,Input!$A$8:$HV$39,MATCH(CE$21,Input!$A$6:$HV$6,0),FALSE)</f>
        <v>Replace Battery @ 7 Yr</v>
      </c>
      <c r="CF150" s="1">
        <f>IF($E150+$I150+$D$7&lt;=CF$22,0,IF(CF$22-$D$7&gt;=$E150,IF(COUNTIF($KZ150:LP150,"&gt;0")&gt;0,VLOOKUP($C150,Input!$A$8:$HV$21,MATCH($CE$21+COUNTIF($KZ150:LP150,"&gt;0"),Input!$A$6:$HV$6,0),FALSE),0),0))*$D150</f>
        <v>0</v>
      </c>
      <c r="CG150" s="1">
        <f>IF($E150+$I150+$D$7&lt;=CG$22,0,IF(CG$22-$D$7&gt;=$E150,IF(COUNTIF($KZ150:LQ150,"&gt;0")&gt;0,VLOOKUP($C150,Input!$A$8:$HV$21,MATCH($CE$21+COUNTIF($KZ150:LQ150,"&gt;0"),Input!$A$6:$HV$6,0),FALSE),0),0))*$D150</f>
        <v>0</v>
      </c>
      <c r="CH150" s="1">
        <f>IF($E150+$I150+$D$7&lt;=CH$22,0,IF(CH$22-$D$7&gt;=$E150,IF(COUNTIF($KZ150:LR150,"&gt;0")&gt;0,VLOOKUP($C150,Input!$A$8:$HV$21,MATCH($CE$21+COUNTIF($KZ150:LR150,"&gt;0"),Input!$A$6:$HV$6,0),FALSE),0),0))*$D150</f>
        <v>0</v>
      </c>
      <c r="CI150" s="1">
        <f>IF($E150+$I150+$D$7&lt;=CI$22,0,IF(CI$22-$D$7&gt;=$E150,IF(COUNTIF($KZ150:LS150,"&gt;0")&gt;0,VLOOKUP($C150,Input!$A$8:$HV$21,MATCH($CE$21+COUNTIF($KZ150:LS150,"&gt;0"),Input!$A$6:$HV$6,0),FALSE),0),0))*$D150</f>
        <v>0</v>
      </c>
      <c r="CJ150" s="1">
        <f>IF($E150+$I150+$D$7&lt;=CJ$22,0,IF(CJ$22-$D$7&gt;=$E150,IF(COUNTIF($KZ150:LT150,"&gt;0")&gt;0,VLOOKUP($C150,Input!$A$8:$HV$21,MATCH($CE$21+COUNTIF($KZ150:LT150,"&gt;0"),Input!$A$6:$HV$6,0),FALSE),0),0))*$D150</f>
        <v>0</v>
      </c>
      <c r="CK150" s="1">
        <f>IF($E150+$I150+$D$7&lt;=CK$22,0,IF(CK$22-$D$7&gt;=$E150,IF(COUNTIF($KZ150:LU150,"&gt;0")&gt;0,VLOOKUP($C150,Input!$A$8:$HV$21,MATCH($CE$21+COUNTIF($KZ150:LU150,"&gt;0"),Input!$A$6:$HV$6,0),FALSE),0),0))*$D150</f>
        <v>0</v>
      </c>
      <c r="CL150" s="1">
        <f>IF($E150+$I150+$D$7&lt;=CL$22,0,IF(CL$22-$D$7&gt;=$E150,IF(COUNTIF($KZ150:LV150,"&gt;0")&gt;0,VLOOKUP($C150,Input!$A$8:$HV$21,MATCH($CE$21+COUNTIF($KZ150:LV150,"&gt;0"),Input!$A$6:$HV$6,0),FALSE),0),0))*$D150</f>
        <v>0</v>
      </c>
      <c r="CM150" s="1">
        <f>IF($E150+$I150+$D$7&lt;=CM$22,0,IF(CM$22-$D$7&gt;=$E150,IF(COUNTIF($KZ150:LW150,"&gt;0")&gt;0,VLOOKUP($C150,Input!$A$8:$HV$21,MATCH($CE$21+COUNTIF($KZ150:LW150,"&gt;0"),Input!$A$6:$HV$6,0),FALSE),0),0))*$D150</f>
        <v>0</v>
      </c>
      <c r="CN150" s="1">
        <f>IF($E150+$I150+$D$7&lt;=CN$22,0,IF(CN$22-$D$7&gt;=$E150,IF(COUNTIF($KZ150:LX150,"&gt;0")&gt;0,VLOOKUP($C150,Input!$A$8:$HV$21,MATCH($CE$21+COUNTIF($KZ150:LX150,"&gt;0"),Input!$A$6:$HV$6,0),FALSE),0),0))*$D150</f>
        <v>0</v>
      </c>
      <c r="CO150" s="1">
        <f>IF($E150+$I150+$D$7&lt;=CO$22,0,IF(CO$22-$D$7&gt;=$E150,IF(COUNTIF($KZ150:LY150,"&gt;0")&gt;0,VLOOKUP($C150,Input!$A$8:$HV$21,MATCH($CE$21+COUNTIF($KZ150:LY150,"&gt;0"),Input!$A$6:$HV$6,0),FALSE),0),0))*$D150</f>
        <v>0</v>
      </c>
      <c r="CP150" s="1">
        <f>IF($E150+$I150+$D$7&lt;=CP$22,0,IF(CP$22-$D$7&gt;=$E150,IF(COUNTIF($KZ150:LZ150,"&gt;0")&gt;0,VLOOKUP($C150,Input!$A$8:$HV$21,MATCH($CE$21+COUNTIF($KZ150:LZ150,"&gt;0"),Input!$A$6:$HV$6,0),FALSE),0),0))*$D150</f>
        <v>0</v>
      </c>
      <c r="CQ150" s="1">
        <f>IF($E150+$I150+$D$7&lt;=CQ$22,0,IF(CQ$22-$D$7&gt;=$E150,IF(COUNTIF($KZ150:MA150,"&gt;0")&gt;0,VLOOKUP($C150,Input!$A$8:$HV$21,MATCH($CE$21+COUNTIF($KZ150:MA150,"&gt;0"),Input!$A$6:$HV$6,0),FALSE),0),0))*$D150</f>
        <v>0</v>
      </c>
      <c r="CR150" s="1">
        <f>IF($E150+$I150+$D$7&lt;=CR$22,0,IF(CR$22-$D$7&gt;=$E150,IF(COUNTIF($KZ150:MB150,"&gt;0")&gt;0,VLOOKUP($C150,Input!$A$8:$HV$21,MATCH($CE$21+COUNTIF($KZ150:MB150,"&gt;0"),Input!$A$6:$HV$6,0),FALSE),0),0))*$D150</f>
        <v>0</v>
      </c>
      <c r="CS150" s="1">
        <f>IF($E150+$I150+$D$7&lt;=CS$22,0,IF(CS$22-$D$7&gt;=$E150,IF(COUNTIF($KZ150:MC150,"&gt;0")&gt;0,VLOOKUP($C150,Input!$A$8:$HV$21,MATCH($CE$21+COUNTIF($KZ150:MC150,"&gt;0"),Input!$A$6:$HV$6,0),FALSE),0),0))*$D150</f>
        <v>0</v>
      </c>
      <c r="CT150" s="1">
        <f>IF($E150+$I150+$D$7&lt;=CT$22,0,IF(CT$22-$D$7&gt;=$E150,IF(COUNTIF($KZ150:MD150,"&gt;0")&gt;0,VLOOKUP($C150,Input!$A$8:$HV$21,MATCH($CE$21+COUNTIF($KZ150:MD150,"&gt;0"),Input!$A$6:$HV$6,0),FALSE),0),0))*$D150</f>
        <v>0</v>
      </c>
      <c r="CU150" s="1">
        <f>IF($E150+$I150+$D$7&lt;=CU$22,0,IF(CU$22-$D$7&gt;=$E150,IF(COUNTIF($KZ150:ME150,"&gt;0")&gt;0,VLOOKUP($C150,Input!$A$8:$HV$21,MATCH($CE$21+COUNTIF($KZ150:ME150,"&gt;0"),Input!$A$6:$HV$6,0),FALSE),0),0))*$D150</f>
        <v>0</v>
      </c>
      <c r="CV150" s="1">
        <f>IF($E150+$I150+$D$7&lt;=CV$22,0,IF(CV$22-$D$7&gt;=$E150,IF(COUNTIF($KZ150:MF150,"&gt;0")&gt;0,VLOOKUP($C150,Input!$A$8:$HV$21,MATCH($CE$21+COUNTIF($KZ150:MF150,"&gt;0"),Input!$A$6:$HV$6,0),FALSE),0),0))*$D150</f>
        <v>0</v>
      </c>
      <c r="CW150" s="1">
        <f>IF($E150+$I150+$D$7&lt;=CW$22,0,IF(CW$22-$D$7&gt;=$E150,IF(COUNTIF($KZ150:MG150,"&gt;0")&gt;0,VLOOKUP($C150,Input!$A$8:$HV$21,MATCH($CE$21+COUNTIF($KZ150:MG150,"&gt;0"),Input!$A$6:$HV$6,0),FALSE),0),0))*$D150</f>
        <v>0</v>
      </c>
      <c r="CX150" s="1">
        <f>IF($E150+$I150+$D$7&lt;=CX$22,0,IF(CX$22-$D$7&gt;=$E150,IF(COUNTIF($KZ150:MH150,"&gt;0")&gt;0,VLOOKUP($C150,Input!$A$8:$HV$21,MATCH($CE$21+COUNTIF($KZ150:MH150,"&gt;0"),Input!$A$6:$HV$6,0),FALSE),0),0))*$D150</f>
        <v>0</v>
      </c>
      <c r="CY150" s="1">
        <f>IF($E150+$I150+$D$7&lt;=CY$22,0,IF(CY$22-$D$7&gt;=$E150,IF(COUNTIF($KZ150:MI150,"&gt;0")&gt;0,VLOOKUP($C150,Input!$A$8:$HV$21,MATCH($CE$21+COUNTIF($KZ150:MI150,"&gt;0"),Input!$A$6:$HV$6,0),FALSE),0),0))*$D150</f>
        <v>0</v>
      </c>
      <c r="CZ150" s="1">
        <f>IF($E150+$I150+$D$7&lt;=CZ$22,0,IF(CZ$22-$D$7&gt;=$E150,IF(COUNTIF($KZ150:MJ150,"&gt;0")&gt;0,VLOOKUP($C150,Input!$A$8:$HV$21,MATCH($CE$21+COUNTIF($KZ150:MJ150,"&gt;0"),Input!$A$6:$HV$6,0),FALSE),0),0))*$D150</f>
        <v>0</v>
      </c>
      <c r="DA150" s="1">
        <f>IF($E150+$I150+$D$7&lt;=DA$22,0,IF(DA$22-$D$7&gt;=$E150,IF(COUNTIF($KZ150:MK150,"&gt;0")&gt;0,VLOOKUP($C150,Input!$A$8:$HV$21,MATCH($CE$21+COUNTIF($KZ150:MK150,"&gt;0"),Input!$A$6:$HV$6,0),FALSE),0),0))*$D150</f>
        <v>0</v>
      </c>
      <c r="DB150" s="1">
        <f>IF($E150+$I150+$D$7&lt;=DB$22,0,IF(DB$22-$D$7&gt;=$E150,IF(COUNTIF($KZ150:ML150,"&gt;0")&gt;0,VLOOKUP($C150,Input!$A$8:$HV$21,MATCH($CE$21+COUNTIF($KZ150:ML150,"&gt;0"),Input!$A$6:$HV$6,0),FALSE),0),0))*$D150</f>
        <v>0</v>
      </c>
      <c r="DC150" s="1">
        <f>IF($E150+$I150+$D$7&lt;=DC$22,0,IF(DC$22-$D$7&gt;=$E150,IF(COUNTIF($KZ150:MM150,"&gt;0")&gt;0,VLOOKUP($C150,Input!$A$8:$HV$21,MATCH($CE$21+COUNTIF($KZ150:MM150,"&gt;0"),Input!$A$6:$HV$6,0),FALSE),0),0))*$D150</f>
        <v>0</v>
      </c>
      <c r="DD150" s="1">
        <f>IF($E150+$I150+$D$7&lt;=DD$22,0,IF(DD$22-$D$7&gt;=$E150,IF(COUNTIF($KZ150:MN150,"&gt;0")&gt;0,VLOOKUP($C150,Input!$A$8:$HV$21,MATCH($CE$21+COUNTIF($KZ150:MN150,"&gt;0"),Input!$A$6:$HV$6,0),FALSE),0),0))*$D150</f>
        <v>0</v>
      </c>
      <c r="DE150" s="1">
        <f>IF($E150+$I150+$D$7&lt;=DE$22,0,IF(DE$22-$D$7&gt;=$E150,IF(COUNTIF($KZ150:MO150,"&gt;0")&gt;0,VLOOKUP($C150,Input!$A$8:$HV$21,MATCH($CE$21+COUNTIF($KZ150:MO150,"&gt;0"),Input!$A$6:$HV$6,0),FALSE),0),0))*$D150</f>
        <v>29250000</v>
      </c>
      <c r="DF150" s="1">
        <f>IF($E150+$I150+$D$7&lt;=DF$22,0,IF(DF$22-$D$7&gt;=$E150,IF(COUNTIF($KZ150:MP150,"&gt;0")&gt;0,VLOOKUP($C150,Input!$A$8:$HV$21,MATCH($CE$21+COUNTIF($KZ150:MP150,"&gt;0"),Input!$A$6:$HV$6,0),FALSE),0),0))*$D150</f>
        <v>0</v>
      </c>
      <c r="DG150" s="1">
        <f>IF($E150+$I150+$D$7&lt;=DG$22,0,IF(DG$22-$D$7&gt;=$E150,IF(COUNTIF($KZ150:MQ150,"&gt;0")&gt;0,VLOOKUP($C150,Input!$A$8:$HV$21,MATCH($CE$21+COUNTIF($KZ150:MQ150,"&gt;0"),Input!$A$6:$HV$6,0),FALSE),0),0))*$D150</f>
        <v>0</v>
      </c>
      <c r="DH150" s="1">
        <f>IF($E150+$I150+$D$7&lt;=DH$22,0,IF(DH$22-$D$7&gt;=$E150,IF(COUNTIF($KZ150:MR150,"&gt;0")&gt;0,VLOOKUP($C150,Input!$A$8:$HV$21,MATCH($CE$21+COUNTIF($KZ150:MR150,"&gt;0"),Input!$A$6:$HV$6,0),FALSE),0),0))*$D150</f>
        <v>0</v>
      </c>
      <c r="DI150" s="1">
        <f>IF($E150+$I150+$D$7&lt;=DI$22,0,IF(DI$22-$D$7&gt;=$E150,IF(COUNTIF($KZ150:MS150,"&gt;0")&gt;0,VLOOKUP($C150,Input!$A$8:$HV$21,MATCH($CE$21+COUNTIF($KZ150:MS150,"&gt;0"),Input!$A$6:$HV$6,0),FALSE),0),0))*$D150</f>
        <v>0</v>
      </c>
      <c r="DJ150" s="1">
        <f>IF($E150+$I150+$D$7&lt;=DJ$22,0,IF(DJ$22-$D$7&gt;=$E150,IF(COUNTIF($KZ150:MT150,"&gt;0")&gt;0,VLOOKUP($C150,Input!$A$8:$HV$21,MATCH($CE$21+COUNTIF($KZ150:MT150,"&gt;0"),Input!$A$6:$HV$6,0),FALSE),0),0))*$D150</f>
        <v>0</v>
      </c>
      <c r="DK150" s="1">
        <f>IF($E150+$I150+$D$7&lt;=DK$22,0,IF(DK$22-$D$7&gt;=$E150,IF(COUNTIF($KZ150:MU150,"&gt;0")&gt;0,VLOOKUP($C150,Input!$A$8:$HV$21,MATCH($CE$21+COUNTIF($KZ150:MU150,"&gt;0"),Input!$A$6:$HV$6,0),FALSE),0),0))*$D150</f>
        <v>0</v>
      </c>
      <c r="DL150" s="1">
        <f>IF($E150+$I150+$D$7&lt;=DL$22,0,IF(DL$22-$D$7&gt;=$E150,IF(COUNTIF($KZ150:MV150,"&gt;0")&gt;0,VLOOKUP($C150,Input!$A$8:$HV$21,MATCH($CE$21+COUNTIF($KZ150:MV150,"&gt;0"),Input!$A$6:$HV$6,0),FALSE),0),0))*$D150</f>
        <v>0</v>
      </c>
      <c r="DM150" s="1">
        <f>IF($E150+$I150+$D$7&lt;=DM$22,0,IF(DM$22-$D$7&gt;=$E150,IF(COUNTIF($KZ150:MW150,"&gt;0")&gt;0,VLOOKUP($C150,Input!$A$8:$HV$21,MATCH($CE$21+COUNTIF($KZ150:MW150,"&gt;0"),Input!$A$6:$HV$6,0),FALSE),0),0))*$D150</f>
        <v>0</v>
      </c>
      <c r="DN150" s="1">
        <f>IF($E150+$I150+$D$7&lt;=DN$22,0,IF(DN$22-$D$7&gt;=$E150,IF(COUNTIF($KZ150:MX150,"&gt;0")&gt;0,VLOOKUP($C150,Input!$A$8:$HV$21,MATCH($CE$21+COUNTIF($KZ150:MX150,"&gt;0"),Input!$A$6:$HV$6,0),FALSE),0),0))*$D150</f>
        <v>0</v>
      </c>
      <c r="DP150" t="str">
        <f>+VLOOKUP($C150,Input!$A$8:$GZ$39,MATCH(DP$21,Input!$A$6:$GZ$6,0),FALSE)</f>
        <v>Bus Maintenance at 0.6/mile</v>
      </c>
      <c r="DQ150" s="1">
        <f>IF($E150+$I150+$D$7&lt;=DQ$22,0,IF(DQ$22-$D$7&gt;=$E150,IF(COUNTIF($KZ150:LP150,"&gt;0")&gt;0,VLOOKUP($C150,Input!$A$8:$HV$21,MATCH($DP$21+COUNTIF($KZ150:LP150,"&gt;0"),Input!$A$6:$HV$6,0),FALSE),0),0))*$D150*$F150</f>
        <v>0</v>
      </c>
      <c r="DR150" s="1">
        <f>IF($E150+$I150+$D$7&lt;=DR$22,0,IF(DR$22-$D$7&gt;=$E150,IF(COUNTIF($KZ150:LQ150,"&gt;0")&gt;0,VLOOKUP($C150,Input!$A$8:$HV$21,MATCH($DP$21+COUNTIF($KZ150:LQ150,"&gt;0"),Input!$A$6:$HV$6,0),FALSE),0),0))*$D150*$F150</f>
        <v>0</v>
      </c>
      <c r="DS150" s="1">
        <f>IF($E150+$I150+$D$7&lt;=DS$22,0,IF(DS$22-$D$7&gt;=$E150,IF(COUNTIF($KZ150:LR150,"&gt;0")&gt;0,VLOOKUP($C150,Input!$A$8:$HV$21,MATCH($DP$21+COUNTIF($KZ150:LR150,"&gt;0"),Input!$A$6:$HV$6,0),FALSE),0),0))*$D150*$F150</f>
        <v>0</v>
      </c>
      <c r="DT150" s="1">
        <f>IF($E150+$I150+$D$7&lt;=DT$22,0,IF(DT$22-$D$7&gt;=$E150,IF(COUNTIF($KZ150:LS150,"&gt;0")&gt;0,VLOOKUP($C150,Input!$A$8:$HV$21,MATCH($DP$21+COUNTIF($KZ150:LS150,"&gt;0"),Input!$A$6:$HV$6,0),FALSE),0),0))*$D150*$F150</f>
        <v>0</v>
      </c>
      <c r="DU150" s="1">
        <f>IF($E150+$I150+$D$7&lt;=DU$22,0,IF(DU$22-$D$7&gt;=$E150,IF(COUNTIF($KZ150:LT150,"&gt;0")&gt;0,VLOOKUP($C150,Input!$A$8:$HV$21,MATCH($DP$21+COUNTIF($KZ150:LT150,"&gt;0"),Input!$A$6:$HV$6,0),FALSE),0),0))*$D150*$F150</f>
        <v>0</v>
      </c>
      <c r="DV150" s="1">
        <f>IF($E150+$I150+$D$7&lt;=DV$22,0,IF(DV$22-$D$7&gt;=$E150,IF(COUNTIF($KZ150:LU150,"&gt;0")&gt;0,VLOOKUP($C150,Input!$A$8:$HV$21,MATCH($DP$21+COUNTIF($KZ150:LU150,"&gt;0"),Input!$A$6:$HV$6,0),FALSE),0),0))*$D150*$F150</f>
        <v>0</v>
      </c>
      <c r="DW150" s="1">
        <f>IF($E150+$I150+$D$7&lt;=DW$22,0,IF(DW$22-$D$7&gt;=$E150,IF(COUNTIF($KZ150:LV150,"&gt;0")&gt;0,VLOOKUP($C150,Input!$A$8:$HV$21,MATCH($DP$21+COUNTIF($KZ150:LV150,"&gt;0"),Input!$A$6:$HV$6,0),FALSE),0),0))*$D150*$F150</f>
        <v>0</v>
      </c>
      <c r="DX150" s="1">
        <f>IF($E150+$I150+$D$7&lt;=DX$22,0,IF(DX$22-$D$7&gt;=$E150,IF(COUNTIF($KZ150:LW150,"&gt;0")&gt;0,VLOOKUP($C150,Input!$A$8:$HV$21,MATCH($DP$21+COUNTIF($KZ150:LW150,"&gt;0"),Input!$A$6:$HV$6,0),FALSE),0),0))*$D150*$F150</f>
        <v>0</v>
      </c>
      <c r="DY150" s="1">
        <f>IF($E150+$I150+$D$7&lt;=DY$22,0,IF(DY$22-$D$7&gt;=$E150,IF(COUNTIF($KZ150:LX150,"&gt;0")&gt;0,VLOOKUP($C150,Input!$A$8:$HV$21,MATCH($DP$21+COUNTIF($KZ150:LX150,"&gt;0"),Input!$A$6:$HV$6,0),FALSE),0),0))*$D150*$F150</f>
        <v>0</v>
      </c>
      <c r="DZ150" s="1">
        <f>IF($E150+$I150+$D$7&lt;=DZ$22,0,IF(DZ$22-$D$7&gt;=$E150,IF(COUNTIF($KZ150:LY150,"&gt;0")&gt;0,VLOOKUP($C150,Input!$A$8:$HV$21,MATCH($DP$21+COUNTIF($KZ150:LY150,"&gt;0"),Input!$A$6:$HV$6,0),FALSE),0),0))*$D150*$F150</f>
        <v>0</v>
      </c>
      <c r="EA150" s="1">
        <f>IF($E150+$I150+$D$7&lt;=EA$22,0,IF(EA$22-$D$7&gt;=$E150,IF(COUNTIF($KZ150:LZ150,"&gt;0")&gt;0,VLOOKUP($C150,Input!$A$8:$HV$21,MATCH($DP$21+COUNTIF($KZ150:LZ150,"&gt;0"),Input!$A$6:$HV$6,0),FALSE),0),0))*$D150*$F150</f>
        <v>0</v>
      </c>
      <c r="EB150" s="1">
        <f>IF($E150+$I150+$D$7&lt;=EB$22,0,IF(EB$22-$D$7&gt;=$E150,IF(COUNTIF($KZ150:MA150,"&gt;0")&gt;0,VLOOKUP($C150,Input!$A$8:$HV$21,MATCH($DP$21+COUNTIF($KZ150:MA150,"&gt;0"),Input!$A$6:$HV$6,0),FALSE),0),0))*$D150*$F150</f>
        <v>0</v>
      </c>
      <c r="EC150" s="1">
        <f>IF($E150+$I150+$D$7&lt;=EC$22,0,IF(EC$22-$D$7&gt;=$E150,IF(COUNTIF($KZ150:MB150,"&gt;0")&gt;0,VLOOKUP($C150,Input!$A$8:$HV$21,MATCH($DP$21+COUNTIF($KZ150:MB150,"&gt;0"),Input!$A$6:$HV$6,0),FALSE),0),0))*$D150*$F150</f>
        <v>0</v>
      </c>
      <c r="ED150" s="1">
        <f>IF($E150+$I150+$D$7&lt;=ED$22,0,IF(ED$22-$D$7&gt;=$E150,IF(COUNTIF($KZ150:MC150,"&gt;0")&gt;0,VLOOKUP($C150,Input!$A$8:$HV$21,MATCH($DP$21+COUNTIF($KZ150:MC150,"&gt;0"),Input!$A$6:$HV$6,0),FALSE),0),0))*$D150*$F150</f>
        <v>0</v>
      </c>
      <c r="EE150" s="1">
        <f>IF($E150+$I150+$D$7&lt;=EE$22,0,IF(EE$22-$D$7&gt;=$E150,IF(COUNTIF($KZ150:MD150,"&gt;0")&gt;0,VLOOKUP($C150,Input!$A$8:$HV$21,MATCH($DP$21+COUNTIF($KZ150:MD150,"&gt;0"),Input!$A$6:$HV$6,0),FALSE),0),0))*$D150*$F150</f>
        <v>0</v>
      </c>
      <c r="EF150" s="1">
        <f>IF($E150+$I150+$D$7&lt;=EF$22,0,IF(EF$22-$D$7&gt;=$E150,IF(COUNTIF($KZ150:ME150,"&gt;0")&gt;0,VLOOKUP($C150,Input!$A$8:$HV$21,MATCH($DP$21+COUNTIF($KZ150:ME150,"&gt;0"),Input!$A$6:$HV$6,0),FALSE),0),0))*$D150*$F150</f>
        <v>0</v>
      </c>
      <c r="EG150" s="1">
        <f>IF($E150+$I150+$D$7&lt;=EG$22,0,IF(EG$22-$D$7&gt;=$E150,IF(COUNTIF($KZ150:MF150,"&gt;0")&gt;0,VLOOKUP($C150,Input!$A$8:$HV$21,MATCH($DP$21+COUNTIF($KZ150:MF150,"&gt;0"),Input!$A$6:$HV$6,0),FALSE),0),0))*$D150*$F150</f>
        <v>0</v>
      </c>
      <c r="EH150" s="1">
        <f>IF($E150+$I150+$D$7&lt;=EH$22,0,IF(EH$22-$D$7&gt;=$E150,IF(COUNTIF($KZ150:MG150,"&gt;0")&gt;0,VLOOKUP($C150,Input!$A$8:$HV$21,MATCH($DP$21+COUNTIF($KZ150:MG150,"&gt;0"),Input!$A$6:$HV$6,0),FALSE),0),0))*$D150*$F150</f>
        <v>0</v>
      </c>
      <c r="EI150" s="1">
        <f>IF($E150+$I150+$D$7&lt;=EI$22,0,IF(EI$22-$D$7&gt;=$E150,IF(COUNTIF($KZ150:MH150,"&gt;0")&gt;0,VLOOKUP($C150,Input!$A$8:$HV$21,MATCH($DP$21+COUNTIF($KZ150:MH150,"&gt;0"),Input!$A$6:$HV$6,0),FALSE),0),0))*$D150*$F150</f>
        <v>0</v>
      </c>
      <c r="EJ150" s="1">
        <f>IF($E150+$I150+$D$7&lt;=EJ$22,0,IF(EJ$22-$D$7&gt;=$E150,IF(COUNTIF($KZ150:MI150,"&gt;0")&gt;0,VLOOKUP($C150,Input!$A$8:$HV$21,MATCH($DP$21+COUNTIF($KZ150:MI150,"&gt;0"),Input!$A$6:$HV$6,0),FALSE),0),0))*$D150*$F150</f>
        <v>5616000</v>
      </c>
      <c r="EK150" s="1">
        <f>IF($E150+$I150+$D$7&lt;=EK$22,0,IF(EK$22-$D$7&gt;=$E150,IF(COUNTIF($KZ150:MJ150,"&gt;0")&gt;0,VLOOKUP($C150,Input!$A$8:$HV$21,MATCH($DP$21+COUNTIF($KZ150:MJ150,"&gt;0"),Input!$A$6:$HV$6,0),FALSE),0),0))*$D150*$F150</f>
        <v>5616000</v>
      </c>
      <c r="EL150" s="1">
        <f>IF($E150+$I150+$D$7&lt;=EL$22,0,IF(EL$22-$D$7&gt;=$E150,IF(COUNTIF($KZ150:MK150,"&gt;0")&gt;0,VLOOKUP($C150,Input!$A$8:$HV$21,MATCH($DP$21+COUNTIF($KZ150:MK150,"&gt;0"),Input!$A$6:$HV$6,0),FALSE),0),0))*$D150*$F150</f>
        <v>5616000</v>
      </c>
      <c r="EM150" s="1">
        <f>IF($E150+$I150+$D$7&lt;=EM$22,0,IF(EM$22-$D$7&gt;=$E150,IF(COUNTIF($KZ150:ML150,"&gt;0")&gt;0,VLOOKUP($C150,Input!$A$8:$HV$21,MATCH($DP$21+COUNTIF($KZ150:ML150,"&gt;0"),Input!$A$6:$HV$6,0),FALSE),0),0))*$D150*$F150</f>
        <v>5616000</v>
      </c>
      <c r="EN150" s="1">
        <f>IF($E150+$I150+$D$7&lt;=EN$22,0,IF(EN$22-$D$7&gt;=$E150,IF(COUNTIF($KZ150:MM150,"&gt;0")&gt;0,VLOOKUP($C150,Input!$A$8:$HV$21,MATCH($DP$21+COUNTIF($KZ150:MM150,"&gt;0"),Input!$A$6:$HV$6,0),FALSE),0),0))*$D150*$F150</f>
        <v>5616000</v>
      </c>
      <c r="EO150" s="1">
        <f>IF($E150+$I150+$D$7&lt;=EO$22,0,IF(EO$22-$D$7&gt;=$E150,IF(COUNTIF($KZ150:MN150,"&gt;0")&gt;0,VLOOKUP($C150,Input!$A$8:$HV$21,MATCH($DP$21+COUNTIF($KZ150:MN150,"&gt;0"),Input!$A$6:$HV$6,0),FALSE),0),0))*$D150*$F150</f>
        <v>5616000</v>
      </c>
      <c r="EP150" s="1">
        <f>IF($E150+$I150+$D$7&lt;=EP$22,0,IF(EP$22-$D$7&gt;=$E150,IF(COUNTIF($KZ150:MO150,"&gt;0")&gt;0,VLOOKUP($C150,Input!$A$8:$HV$21,MATCH($DP$21+COUNTIF($KZ150:MO150,"&gt;0"),Input!$A$6:$HV$6,0),FALSE),0),0))*$D150*$F150</f>
        <v>5616000</v>
      </c>
      <c r="EQ150" s="1">
        <f>IF($E150+$I150+$D$7&lt;=EQ$22,0,IF(EQ$22-$D$7&gt;=$E150,IF(COUNTIF($KZ150:MP150,"&gt;0")&gt;0,VLOOKUP($C150,Input!$A$8:$HV$21,MATCH($DP$21+COUNTIF($KZ150:MP150,"&gt;0"),Input!$A$6:$HV$6,0),FALSE),0),0))*$D150*$F150</f>
        <v>5616000</v>
      </c>
      <c r="ER150" s="1">
        <f>IF($E150+$I150+$D$7&lt;=ER$22,0,IF(ER$22-$D$7&gt;=$E150,IF(COUNTIF($KZ150:MQ150,"&gt;0")&gt;0,VLOOKUP($C150,Input!$A$8:$HV$21,MATCH($DP$21+COUNTIF($KZ150:MQ150,"&gt;0"),Input!$A$6:$HV$6,0),FALSE),0),0))*$D150*$F150</f>
        <v>5616000</v>
      </c>
      <c r="ES150" s="1">
        <f>IF($E150+$I150+$D$7&lt;=ES$22,0,IF(ES$22-$D$7&gt;=$E150,IF(COUNTIF($KZ150:MR150,"&gt;0")&gt;0,VLOOKUP($C150,Input!$A$8:$HV$21,MATCH($DP$21+COUNTIF($KZ150:MR150,"&gt;0"),Input!$A$6:$HV$6,0),FALSE),0),0))*$D150*$F150</f>
        <v>5616000</v>
      </c>
      <c r="ET150" s="1">
        <f>IF($E150+$I150+$D$7&lt;=ET$22,0,IF(ET$22-$D$7&gt;=$E150,IF(COUNTIF($KZ150:MS150,"&gt;0")&gt;0,VLOOKUP($C150,Input!$A$8:$HV$21,MATCH($DP$21+COUNTIF($KZ150:MS150,"&gt;0"),Input!$A$6:$HV$6,0),FALSE),0),0))*$D150*$F150</f>
        <v>5616000</v>
      </c>
      <c r="EU150" s="1">
        <f>IF($E150+$I150+$D$7&lt;=EU$22,0,IF(EU$22-$D$7&gt;=$E150,IF(COUNTIF($KZ150:MT150,"&gt;0")&gt;0,VLOOKUP($C150,Input!$A$8:$HV$21,MATCH($DP$21+COUNTIF($KZ150:MT150,"&gt;0"),Input!$A$6:$HV$6,0),FALSE),0),0))*$D150*$F150</f>
        <v>5616000</v>
      </c>
      <c r="EV150" s="1">
        <f>IF($E150+$I150+$D$7&lt;=EV$22,0,IF(EV$22-$D$7&gt;=$E150,IF(COUNTIF($KZ150:MU150,"&gt;0")&gt;0,VLOOKUP($C150,Input!$A$8:$HV$21,MATCH($DP$21+COUNTIF($KZ150:MU150,"&gt;0"),Input!$A$6:$HV$6,0),FALSE),0),0))*$D150*$F150</f>
        <v>5616000</v>
      </c>
      <c r="EW150" s="1">
        <f>IF($E150+$I150+$D$7&lt;=EW$22,0,IF(EW$22-$D$7&gt;=$E150,IF(COUNTIF($KZ150:MV150,"&gt;0")&gt;0,VLOOKUP($C150,Input!$A$8:$HV$21,MATCH($DP$21+COUNTIF($KZ150:MV150,"&gt;0"),Input!$A$6:$HV$6,0),FALSE),0),0))*$D150*$F150</f>
        <v>5616000</v>
      </c>
      <c r="EX150" s="1">
        <f>IF($E150+$I150+$D$7&lt;=EX$22,0,IF(EX$22-$D$7&gt;=$E150,IF(COUNTIF($KZ150:MW150,"&gt;0")&gt;0,VLOOKUP($C150,Input!$A$8:$HV$21,MATCH($DP$21+COUNTIF($KZ150:MW150,"&gt;0"),Input!$A$6:$HV$6,0),FALSE),0),0))*$D150*$F150</f>
        <v>0</v>
      </c>
      <c r="EY150" s="1">
        <f>IF($E150+$I150+$D$7&lt;=EY$22,0,IF(EY$22-$D$7&gt;=$E150,IF(COUNTIF($KZ150:MX150,"&gt;0")&gt;0,VLOOKUP($C150,Input!$A$8:$HV$21,MATCH($DP$21+COUNTIF($KZ150:MX150,"&gt;0"),Input!$A$6:$HV$6,0),FALSE),0),0))*$D150*$F150</f>
        <v>0</v>
      </c>
      <c r="EZ150" s="1"/>
      <c r="FA150" t="str">
        <f>VLOOKUP($C150,Input!$A$8:$GZ$39,MATCH(FA$21,Input!$A$6:$GZ$6,0),FALSE)</f>
        <v>Charger installation; electrical upgrade</v>
      </c>
      <c r="FB150">
        <f>IF((VLOOKUP($C150,Input!$A$8:$GZ$39,MATCH(FB$21,Input!$A$6:$GZ$6,0),FALSE))="Y",$D150/VLOOKUP($C150,Input!$A$8:$GZ$39,MATCH(FC$21,Input!$A$6:$GZ$6,0),FALSE),0)</f>
        <v>0</v>
      </c>
      <c r="FC150">
        <f>IF((VLOOKUP($C150,Input!$A$8:$GZ$39,MATCH(FB$21,Input!$A$6:$GZ$6,0),FALSE))="Y",0,IF((VLOOKUP($C150,Input!$A$8:$GZ$39,MATCH(FC$21,Input!$A$6:$GZ$6,0),FALSE))&gt;0,$D150/VLOOKUP($C150,Input!$A$8:$GZ$39,MATCH(FC$21,Input!$A$6:$GZ$6,0),FALSE),0))</f>
        <v>234</v>
      </c>
      <c r="FD150" s="1">
        <f>+IF($E150=FD$22,VLOOKUP($C150,Input!$A$8:$GZ$39,MATCH(FD$21,Input!$A$6:$GZ$6,0),FALSE),0)*IF(FD$110&gt;=MAX(FC$110:$FD$110),MIN((FD$110-MAX(FC$110:$FD$110)),(FD$110-FC$110)),0)+IF($E150=FD$22,VLOOKUP($C150,Input!$A$8:$GZ$39,MATCH(FD$21,Input!$A$6:$GZ$6,0),FALSE),0)*IF(FD$109&gt;=MAX(FC$109:$FD$109),MIN((FD$109-MAX(FC$109:$FD$109)),(FD$109-FC$109)),0)</f>
        <v>0</v>
      </c>
      <c r="FE150" s="1">
        <f>+IF($E150=FE$22,VLOOKUP($C150,Input!$A$8:$GZ$39,MATCH(FE$21,Input!$A$6:$GZ$6,0),FALSE),0)*IF(FE$110&gt;=MAX(FD$110:$FD$110),MIN((FE$110-MAX(FD$110:$FD$110)),(FE$110-FD$110)),0)+IF($E150=FE$22,VLOOKUP($C150,Input!$A$8:$GZ$39,MATCH(FE$21,Input!$A$6:$GZ$6,0),FALSE),0)*IF(FE$109&gt;=MAX(FD$109:$FD$109),MIN((FE$109-MAX(FD$109:$FD$109)),(FE$109-FD$109)),0)</f>
        <v>0</v>
      </c>
      <c r="FF150" s="1">
        <f>+IF($E150=FF$22,VLOOKUP($C150,Input!$A$8:$GZ$39,MATCH(FF$21,Input!$A$6:$GZ$6,0),FALSE),0)*IF(FF$110&gt;=MAX($FD$110:FE$110),MIN((FF$110-MAX($FD$110:FE$110)),(FF$110-FE$110)),0)+IF($E150=FF$22,VLOOKUP($C150,Input!$A$8:$GZ$39,MATCH(FF$21,Input!$A$6:$GZ$6,0),FALSE),0)*IF(FF$109&gt;=MAX($FD$109:FE$109),MIN((FF$109-MAX($FD$109:FE$109)),(FF$109-FE$109)),0)</f>
        <v>0</v>
      </c>
      <c r="FG150" s="1">
        <f>+IF($E150=FG$22,VLOOKUP($C150,Input!$A$8:$GZ$39,MATCH(FG$21,Input!$A$6:$GZ$6,0),FALSE),0)*IF(FG$110&gt;=MAX($FD$110:FF$110),MIN((FG$110-MAX($FD$110:FF$110)),(FG$110-FF$110)),0)+IF($E150=FG$22,VLOOKUP($C150,Input!$A$8:$GZ$39,MATCH(FG$21,Input!$A$6:$GZ$6,0),FALSE),0)*IF(FG$109&gt;=MAX($FD$109:FF$109),MIN((FG$109-MAX($FD$109:FF$109)),(FG$109-FF$109)),0)</f>
        <v>0</v>
      </c>
      <c r="FH150" s="1">
        <f>+IF($E150=FH$22,VLOOKUP($C150,Input!$A$8:$GZ$39,MATCH(FH$21,Input!$A$6:$GZ$6,0),FALSE),0)*IF(FH$110&gt;=MAX($FD$110:FG$110),MIN((FH$110-MAX($FD$110:FG$110)),(FH$110-FG$110)),0)+IF($E150=FH$22,VLOOKUP($C150,Input!$A$8:$GZ$39,MATCH(FH$21,Input!$A$6:$GZ$6,0),FALSE),0)*IF(FH$109&gt;=MAX($FD$109:FG$109),MIN((FH$109-MAX($FD$109:FG$109)),(FH$109-FG$109)),0)</f>
        <v>0</v>
      </c>
      <c r="FI150" s="1">
        <f>+IF($E150=FI$22,VLOOKUP($C150,Input!$A$8:$GZ$39,MATCH(FI$21,Input!$A$6:$GZ$6,0),FALSE),0)*IF(FI$110&gt;=MAX($FD$110:FH$110),MIN((FI$110-MAX($FD$110:FH$110)),(FI$110-FH$110)),0)+IF($E150=FI$22,VLOOKUP($C150,Input!$A$8:$GZ$39,MATCH(FI$21,Input!$A$6:$GZ$6,0),FALSE),0)*IF(FI$109&gt;=MAX($FD$109:FH$109),MIN((FI$109-MAX($FD$109:FH$109)),(FI$109-FH$109)),0)</f>
        <v>0</v>
      </c>
      <c r="FJ150" s="1">
        <f>+IF($E150=FJ$22,VLOOKUP($C150,Input!$A$8:$GZ$39,MATCH(FJ$21,Input!$A$6:$GZ$6,0),FALSE),0)*IF(FJ$110&gt;=MAX($FD$110:FI$110),MIN((FJ$110-MAX($FD$110:FI$110)),(FJ$110-FI$110)),0)+IF($E150=FJ$22,VLOOKUP($C150,Input!$A$8:$GZ$39,MATCH(FJ$21,Input!$A$6:$GZ$6,0),FALSE),0)*IF(FJ$109&gt;=MAX($FD$109:FI$109),MIN((FJ$109-MAX($FD$109:FI$109)),(FJ$109-FI$109)),0)</f>
        <v>0</v>
      </c>
      <c r="FK150" s="1">
        <f>+IF($E150=FK$22,VLOOKUP($C150,Input!$A$8:$GZ$39,MATCH(FK$21,Input!$A$6:$GZ$6,0),FALSE),0)*IF(FK$110&gt;=MAX($FD$110:FJ$110),MIN((FK$110-MAX($FD$110:FJ$110)),(FK$110-FJ$110)),0)+IF($E150=FK$22,VLOOKUP($C150,Input!$A$8:$GZ$39,MATCH(FK$21,Input!$A$6:$GZ$6,0),FALSE),0)*IF(FK$109&gt;=MAX($FD$109:FJ$109),MIN((FK$109-MAX($FD$109:FJ$109)),(FK$109-FJ$109)),0)</f>
        <v>0</v>
      </c>
      <c r="FL150" s="1">
        <f>+IF($E150=FL$22,VLOOKUP($C150,Input!$A$8:$GZ$39,MATCH(FL$21,Input!$A$6:$GZ$6,0),FALSE),0)*IF(FL$110&gt;=MAX($FD$110:FK$110),MIN((FL$110-MAX($FD$110:FK$110)),(FL$110-FK$110)),0)+IF($E150=FL$22,VLOOKUP($C150,Input!$A$8:$GZ$39,MATCH(FL$21,Input!$A$6:$GZ$6,0),FALSE),0)*IF(FL$109&gt;=MAX($FD$109:FK$109),MIN((FL$109-MAX($FD$109:FK$109)),(FL$109-FK$109)),0)</f>
        <v>0</v>
      </c>
      <c r="FM150" s="1">
        <f>+IF($E150=FM$22,VLOOKUP($C150,Input!$A$8:$GZ$39,MATCH(FM$21,Input!$A$6:$GZ$6,0),FALSE),0)*IF(FM$110&gt;=MAX($FD$110:FL$110),MIN((FM$110-MAX($FD$110:FL$110)),(FM$110-FL$110)),0)+IF($E150=FM$22,VLOOKUP($C150,Input!$A$8:$GZ$39,MATCH(FM$21,Input!$A$6:$GZ$6,0),FALSE),0)*IF(FM$109&gt;=MAX($FD$109:FL$109),MIN((FM$109-MAX($FD$109:FL$109)),(FM$109-FL$109)),0)</f>
        <v>0</v>
      </c>
      <c r="FN150" s="1">
        <f>+IF($E150=FN$22,VLOOKUP($C150,Input!$A$8:$GZ$39,MATCH(FN$21,Input!$A$6:$GZ$6,0),FALSE),0)*IF(FN$110&gt;=MAX($FD$110:FM$110),MIN((FN$110-MAX($FD$110:FM$110)),(FN$110-FM$110)),0)+IF($E150=FN$22,VLOOKUP($C150,Input!$A$8:$GZ$39,MATCH(FN$21,Input!$A$6:$GZ$6,0),FALSE),0)*IF(FN$109&gt;=MAX($FD$109:FM$109),MIN((FN$109-MAX($FD$109:FM$109)),(FN$109-FM$109)),0)</f>
        <v>0</v>
      </c>
      <c r="FO150" s="1">
        <f>+IF($E150=FO$22,VLOOKUP($C150,Input!$A$8:$GZ$39,MATCH(FO$21,Input!$A$6:$GZ$6,0),FALSE),0)*IF(FO$110&gt;=MAX($FD$110:FN$110),MIN((FO$110-MAX($FD$110:FN$110)),(FO$110-FN$110)),0)+IF($E150=FO$22,VLOOKUP($C150,Input!$A$8:$GZ$39,MATCH(FO$21,Input!$A$6:$GZ$6,0),FALSE),0)*IF(FO$109&gt;=MAX($FD$109:FN$109),MIN((FO$109-MAX($FD$109:FN$109)),(FO$109-FN$109)),0)</f>
        <v>0</v>
      </c>
      <c r="FP150" s="1">
        <f>+IF($E150=FP$22,VLOOKUP($C150,Input!$A$8:$GZ$39,MATCH(FP$21,Input!$A$6:$GZ$6,0),FALSE),0)*IF(FP$110&gt;=MAX($FD$110:FO$110),MIN((FP$110-MAX($FD$110:FO$110)),(FP$110-FO$110)),0)+IF($E150=FP$22,VLOOKUP($C150,Input!$A$8:$GZ$39,MATCH(FP$21,Input!$A$6:$GZ$6,0),FALSE),0)*IF(FP$109&gt;=MAX($FD$109:FO$109),MIN((FP$109-MAX($FD$109:FO$109)),(FP$109-FO$109)),0)</f>
        <v>0</v>
      </c>
      <c r="FQ150" s="1">
        <f>+IF($E150=FQ$22,VLOOKUP($C150,Input!$A$8:$GZ$39,MATCH(FQ$21,Input!$A$6:$GZ$6,0),FALSE),0)*IF(FQ$110&gt;=MAX($FD$110:FP$110),MIN((FQ$110-MAX($FD$110:FP$110)),(FQ$110-FP$110)),0)+IF($E150=FQ$22,VLOOKUP($C150,Input!$A$8:$GZ$39,MATCH(FQ$21,Input!$A$6:$GZ$6,0),FALSE),0)*IF(FQ$109&gt;=MAX($FD$109:FP$109),MIN((FQ$109-MAX($FD$109:FP$109)),(FQ$109-FP$109)),0)</f>
        <v>0</v>
      </c>
      <c r="FR150" s="1">
        <f>+IF($E150=FR$22,VLOOKUP($C150,Input!$A$8:$GZ$39,MATCH(FR$21,Input!$A$6:$GZ$6,0),FALSE),0)*IF(FR$110&gt;=MAX($FD$110:FQ$110),MIN((FR$110-MAX($FD$110:FQ$110)),(FR$110-FQ$110)),0)+IF($E150=FR$22,VLOOKUP($C150,Input!$A$8:$GZ$39,MATCH(FR$21,Input!$A$6:$GZ$6,0),FALSE),0)*IF(FR$109&gt;=MAX($FD$109:FQ$109),MIN((FR$109-MAX($FD$109:FQ$109)),(FR$109-FQ$109)),0)</f>
        <v>0</v>
      </c>
      <c r="FS150" s="1">
        <f>+IF($E150=FS$22,VLOOKUP($C150,Input!$A$8:$GZ$39,MATCH(FS$21,Input!$A$6:$GZ$6,0),FALSE),0)*IF(FS$110&gt;=MAX($FD$110:FR$110),MIN((FS$110-MAX($FD$110:FR$110)),(FS$110-FR$110)),0)+IF($E150=FS$22,VLOOKUP($C150,Input!$A$8:$GZ$39,MATCH(FS$21,Input!$A$6:$GZ$6,0),FALSE),0)*IF(FS$109&gt;=MAX($FD$109:FR$109),MIN((FS$109-MAX($FD$109:FR$109)),(FS$109-FR$109)),0)</f>
        <v>0</v>
      </c>
      <c r="FT150" s="1">
        <f>+IF($E150=FT$22,VLOOKUP($C150,Input!$A$8:$GZ$39,MATCH(FT$21,Input!$A$6:$GZ$6,0),FALSE),0)*IF(FT$110&gt;=MAX($FD$110:FS$110),MIN((FT$110-MAX($FD$110:FS$110)),(FT$110-FS$110)),0)+IF($E150=FT$22,VLOOKUP($C150,Input!$A$8:$GZ$39,MATCH(FT$21,Input!$A$6:$GZ$6,0),FALSE),0)*IF(FT$109&gt;=MAX($FD$109:FS$109),MIN((FT$109-MAX($FD$109:FS$109)),(FT$109-FS$109)),0)</f>
        <v>0</v>
      </c>
      <c r="FU150" s="1">
        <f>+IF($E150=FU$22,VLOOKUP($C150,Input!$A$8:$GZ$39,MATCH(FU$21,Input!$A$6:$GZ$6,0),FALSE),0)*IF(FU$110&gt;=MAX($FD$110:FT$110),MIN((FU$110-MAX($FD$110:FT$110)),(FU$110-FT$110)),0)+IF($E150=FU$22,VLOOKUP($C150,Input!$A$8:$GZ$39,MATCH(FU$21,Input!$A$6:$GZ$6,0),FALSE),0)*IF(FU$109&gt;=MAX($FD$109:FT$109),MIN((FU$109-MAX($FD$109:FT$109)),(FU$109-FT$109)),0)</f>
        <v>0</v>
      </c>
      <c r="FV150" s="1">
        <f>+IF($E150=FV$22,VLOOKUP($C150,Input!$A$8:$GZ$39,MATCH(FV$21,Input!$A$6:$GZ$6,0),FALSE),0)*IF(FV$110&gt;=MAX($FD$110:FU$110),MIN((FV$110-MAX($FD$110:FU$110)),(FV$110-FU$110)),0)+IF($E150=FV$22,VLOOKUP($C150,Input!$A$8:$GZ$39,MATCH(FV$21,Input!$A$6:$GZ$6,0),FALSE),0)*IF(FV$109&gt;=MAX($FD$109:FU$109),MIN((FV$109-MAX($FD$109:FU$109)),(FV$109-FU$109)),0)</f>
        <v>0</v>
      </c>
      <c r="FW150" s="1">
        <f>+IF($E150=FW$22,VLOOKUP($C150,Input!$A$8:$GZ$39,MATCH(FW$21,Input!$A$6:$GZ$6,0),FALSE),0)*IF(FW$110&gt;=MAX($FD$110:FV$110),MIN((FW$110-MAX($FD$110:FV$110)),(FW$110-FV$110)),0)+IF($E150=FW$22,VLOOKUP($C150,Input!$A$8:$GZ$39,MATCH(FW$21,Input!$A$6:$GZ$6,0),FALSE),0)*IF(FW$109&gt;=MAX($FD$109:FV$109),MIN((FW$109-MAX($FD$109:FV$109)),(FW$109-FV$109)),0)</f>
        <v>10285000</v>
      </c>
      <c r="FX150" s="1">
        <f>+IF($E150=FX$22,VLOOKUP($C150,Input!$A$8:$GZ$39,MATCH(FX$21,Input!$A$6:$GZ$6,0),FALSE),0)*IF(FX$110&gt;=MAX($FD$110:FW$110),MIN((FX$110-MAX($FD$110:FW$110)),(FX$110-FW$110)),0)+IF($E150=FX$22,VLOOKUP($C150,Input!$A$8:$GZ$39,MATCH(FX$21,Input!$A$6:$GZ$6,0),FALSE),0)*IF(FX$109&gt;=MAX($FD$109:FW$109),MIN((FX$109-MAX($FD$109:FW$109)),(FX$109-FW$109)),0)</f>
        <v>0</v>
      </c>
      <c r="FY150" s="1">
        <f>+IF($E150=FY$22,VLOOKUP($C150,Input!$A$8:$GZ$39,MATCH(FY$21,Input!$A$6:$GZ$6,0),FALSE),0)*IF(FY$110&gt;=MAX($FD$110:FX$110),MIN((FY$110-MAX($FD$110:FX$110)),(FY$110-FX$110)),0)+IF($E150=FY$22,VLOOKUP($C150,Input!$A$8:$GZ$39,MATCH(FY$21,Input!$A$6:$GZ$6,0),FALSE),0)*IF(FY$109&gt;=MAX($FD$109:FX$109),MIN((FY$109-MAX($FD$109:FX$109)),(FY$109-FX$109)),0)</f>
        <v>0</v>
      </c>
      <c r="FZ150" s="1">
        <f>+IF($E150=FZ$22,VLOOKUP($C150,Input!$A$8:$GZ$39,MATCH(FZ$21,Input!$A$6:$GZ$6,0),FALSE),0)*IF(FZ$110&gt;=MAX($FD$110:FY$110),MIN((FZ$110-MAX($FD$110:FY$110)),(FZ$110-FY$110)),0)+IF($E150=FZ$22,VLOOKUP($C150,Input!$A$8:$GZ$39,MATCH(FZ$21,Input!$A$6:$GZ$6,0),FALSE),0)*IF(FZ$109&gt;=MAX($FD$109:FY$109),MIN((FZ$109-MAX($FD$109:FY$109)),(FZ$109-FY$109)),0)</f>
        <v>0</v>
      </c>
      <c r="GA150" s="1">
        <f>+IF($E150=GA$22,VLOOKUP($C150,Input!$A$8:$GZ$39,MATCH(GA$21,Input!$A$6:$GZ$6,0),FALSE),0)*IF(GA$110&gt;=MAX($FD$110:FZ$110),MIN((GA$110-MAX($FD$110:FZ$110)),(GA$110-FZ$110)),0)+IF($E150=GA$22,VLOOKUP($C150,Input!$A$8:$GZ$39,MATCH(GA$21,Input!$A$6:$GZ$6,0),FALSE),0)*IF(GA$109&gt;=MAX($FD$109:FZ$109),MIN((GA$109-MAX($FD$109:FZ$109)),(GA$109-FZ$109)),0)</f>
        <v>0</v>
      </c>
      <c r="GB150" s="1">
        <f>+IF($E150=GB$22,VLOOKUP($C150,Input!$A$8:$GZ$39,MATCH(GB$21,Input!$A$6:$GZ$6,0),FALSE),0)*IF(GB$110&gt;=MAX($FD$110:GA$110),MIN((GB$110-MAX($FD$110:GA$110)),(GB$110-GA$110)),0)+IF($E150=GB$22,VLOOKUP($C150,Input!$A$8:$GZ$39,MATCH(GB$21,Input!$A$6:$GZ$6,0),FALSE),0)*IF(GB$109&gt;=MAX($FD$109:GA$109),MIN((GB$109-MAX($FD$109:GA$109)),(GB$109-GA$109)),0)</f>
        <v>0</v>
      </c>
      <c r="GC150" s="1">
        <f>+IF($E150=GC$22,VLOOKUP($C150,Input!$A$8:$GZ$39,MATCH(GC$21,Input!$A$6:$GZ$6,0),FALSE),0)*IF(GC$110&gt;=MAX($FD$110:GB$110),MIN((GC$110-MAX($FD$110:GB$110)),(GC$110-GB$110)),0)+IF($E150=GC$22,VLOOKUP($C150,Input!$A$8:$GZ$39,MATCH(GC$21,Input!$A$6:$GZ$6,0),FALSE),0)*IF(GC$109&gt;=MAX($FD$109:GB$109),MIN((GC$109-MAX($FD$109:GB$109)),(GC$109-GB$109)),0)</f>
        <v>0</v>
      </c>
      <c r="GD150" s="1">
        <f>+IF($E150=GD$22,VLOOKUP($C150,Input!$A$8:$GZ$39,MATCH(GD$21,Input!$A$6:$GZ$6,0),FALSE),0)*IF(GD$110&gt;=MAX($FD$110:GC$110),MIN((GD$110-MAX($FD$110:GC$110)),(GD$110-GC$110)),0)+IF($E150=GD$22,VLOOKUP($C150,Input!$A$8:$GZ$39,MATCH(GD$21,Input!$A$6:$GZ$6,0),FALSE),0)*IF(GD$109&gt;=MAX($FD$109:GC$109),MIN((GD$109-MAX($FD$109:GC$109)),(GD$109-GC$109)),0)</f>
        <v>0</v>
      </c>
      <c r="GE150" s="1">
        <f>+IF($E150=GE$22,VLOOKUP($C150,Input!$A$8:$GZ$39,MATCH(GE$21,Input!$A$6:$GZ$6,0),FALSE),0)*IF(GE$110&gt;=MAX($FD$110:GD$110),MIN((GE$110-MAX($FD$110:GD$110)),(GE$110-GD$110)),0)+IF($E150=GE$22,VLOOKUP($C150,Input!$A$8:$GZ$39,MATCH(GE$21,Input!$A$6:$GZ$6,0),FALSE),0)*IF(GE$109&gt;=MAX($FD$109:GD$109),MIN((GE$109-MAX($FD$109:GD$109)),(GE$109-GD$109)),0)</f>
        <v>0</v>
      </c>
      <c r="GF150" s="1">
        <f>+IF($E150=GF$22,VLOOKUP($C150,Input!$A$8:$GZ$39,MATCH(GF$21,Input!$A$6:$GZ$6,0),FALSE),0)*IF(GF$110&gt;=MAX($FD$110:GE$110),MIN((GF$110-MAX($FD$110:GE$110)),(GF$110-GE$110)),0)+IF($E150=GF$22,VLOOKUP($C150,Input!$A$8:$GZ$39,MATCH(GF$21,Input!$A$6:$GZ$6,0),FALSE),0)*IF(GF$109&gt;=MAX($FD$109:GE$109),MIN((GF$109-MAX($FD$109:GE$109)),(GF$109-GE$109)),0)</f>
        <v>0</v>
      </c>
      <c r="GG150" s="1">
        <f>+IF($E150=GG$22,VLOOKUP($C150,Input!$A$8:$GZ$39,MATCH(GG$21,Input!$A$6:$GZ$6,0),FALSE),0)*IF(GG$110&gt;=MAX($FD$110:GF$110),MIN((GG$110-MAX($FD$110:GF$110)),(GG$110-GF$110)),0)+IF($E150=GG$22,VLOOKUP($C150,Input!$A$8:$GZ$39,MATCH(GG$21,Input!$A$6:$GZ$6,0),FALSE),0)*IF(GG$109&gt;=MAX($FD$109:GF$109),MIN((GG$109-MAX($FD$109:GF$109)),(GG$109-GF$109)),0)</f>
        <v>0</v>
      </c>
      <c r="GH150" s="1">
        <f>+IF($E150=GH$22,VLOOKUP($C150,Input!$A$8:$GZ$39,MATCH(GH$21,Input!$A$6:$GZ$6,0),FALSE),0)*IF(GH$110&gt;=MAX($FD$110:GG$110),MIN((GH$110-MAX($FD$110:GG$110)),(GH$110-GG$110)),0)+IF($E150=GH$22,VLOOKUP($C150,Input!$A$8:$GZ$39,MATCH(GH$21,Input!$A$6:$GZ$6,0),FALSE),0)*IF(GH$109&gt;=MAX($FD$109:GG$109),MIN((GH$109-MAX($FD$109:GG$109)),(GH$109-GG$109)),0)</f>
        <v>0</v>
      </c>
      <c r="GI150" s="1">
        <f>+IF($E150=GI$22,VLOOKUP($C150,Input!$A$8:$GZ$39,MATCH(GI$21,Input!$A$6:$GZ$6,0),FALSE),0)*IF(GI$110&gt;=MAX($FD$110:GH$110),MIN((GI$110-MAX($FD$110:GH$110)),(GI$110-GH$110)),0)+IF($E150=GI$22,VLOOKUP($C150,Input!$A$8:$GZ$39,MATCH(GI$21,Input!$A$6:$GZ$6,0),FALSE),0)*IF(GI$109&gt;=MAX($FD$109:GH$109),MIN((GI$109-MAX($FD$109:GH$109)),(GI$109-GH$109)),0)</f>
        <v>0</v>
      </c>
      <c r="GJ150" s="1">
        <f>+IF($E150=GJ$22,VLOOKUP($C150,Input!$A$8:$GZ$39,MATCH(GJ$21,Input!$A$6:$GZ$6,0),FALSE),0)*IF(GJ$110&gt;=MAX($FD$110:GI$110),MIN((GJ$110-MAX($FD$110:GI$110)),(GJ$110-GI$110)),0)+IF($E150=GJ$22,VLOOKUP($C150,Input!$A$8:$GZ$39,MATCH(GJ$21,Input!$A$6:$GZ$6,0),FALSE),0)*IF(GJ$109&gt;=MAX($FD$109:GI$109),MIN((GJ$109-MAX($FD$109:GI$109)),(GJ$109-GI$109)),0)</f>
        <v>0</v>
      </c>
      <c r="GK150" s="1">
        <f>+IF($E150=GK$22,VLOOKUP($C150,Input!$A$8:$GZ$39,MATCH(GK$21,Input!$A$6:$GZ$6,0),FALSE),0)*IF(GK$110&gt;=MAX($FD$110:GJ$110),MIN((GK$110-MAX($FD$110:GJ$110)),(GK$110-GJ$110)),0)+IF($E150=GK$22,VLOOKUP($C150,Input!$A$8:$GZ$39,MATCH(GK$21,Input!$A$6:$GZ$6,0),FALSE),0)*IF(GK$109&gt;=MAX($FD$109:GJ$109),MIN((GK$109-MAX($FD$109:GJ$109)),(GK$109-GJ$109)),0)</f>
        <v>0</v>
      </c>
      <c r="GL150" s="1">
        <f>+IF($E150=GL$22,VLOOKUP($C150,Input!$A$8:$GZ$39,MATCH(GL$21,Input!$A$6:$GZ$6,0),FALSE),0)*IF(GL$110&gt;=MAX($FD$110:GK$110),MIN((GL$110-MAX($FD$110:GK$110)),(GL$110-GK$110)),0)+IF($E150=GL$22,VLOOKUP($C150,Input!$A$8:$GZ$39,MATCH(GL$21,Input!$A$6:$GZ$6,0),FALSE),0)*IF(GL$109&gt;=MAX($FD$109:GK$109),MIN((GL$109-MAX($FD$109:GK$109)),(GL$109-GK$109)),0)</f>
        <v>0</v>
      </c>
      <c r="GM150" s="42"/>
      <c r="GN150" t="str">
        <f>VLOOKUP($C150,Input!$A$8:$GZ$39,MATCH(GN$21,Input!$A$6:$GZ$6,0),FALSE)</f>
        <v>Charger (60 kW)</v>
      </c>
      <c r="GO150">
        <f>IF((VLOOKUP($C150,Input!$A$8:$GZ$39,MATCH(GO$21,Input!$A$6:$GZ$6,0),FALSE))="Y",$D150/VLOOKUP($C150,Input!$A$8:$GZ$39,MATCH(GP$21,Input!$A$6:$GZ$6,0),FALSE),0)</f>
        <v>0</v>
      </c>
      <c r="GP150">
        <f>IF((VLOOKUP($C150,Input!$A$8:$GZ$39,MATCH(GO$21,Input!$A$6:$GZ$6,0),FALSE))="Y",0,IF((VLOOKUP($C150,Input!$A$8:$GZ$39,MATCH(GP$21,Input!$A$6:$GZ$6,0),FALSE))&gt;0,$D150/VLOOKUP($C150,Input!$A$8:$GZ$39,MATCH(GP$21,Input!$A$6:$GZ$6,0),FALSE),0))</f>
        <v>234</v>
      </c>
      <c r="GQ150" s="1">
        <f>+IF($E150=GQ$22,VLOOKUP($C150,Input!$A$8:$GZ$39,MATCH(GQ$21,Input!$A$6:$GZ$6,0),FALSE),0)*IF(GQ$110&gt;=MAX($GP$110:GP$110),MIN((GQ$110-MAX($GP$110:GP$110)),(GQ$110-GP$110)),0)+IF($E150=GQ$22,VLOOKUP($C150,Input!$A$8:$GZ$39,MATCH(GQ$21,Input!$A$6:$GZ$6,0),FALSE),0)*IF(GQ$109&gt;=MAX($GP$109:GP$109),MIN((GQ$109-MAX($GP$109:GP$109)),(GQ$109-GP$109)),0)</f>
        <v>0</v>
      </c>
      <c r="GR150" s="1">
        <f>+IF($E150=GR$22,VLOOKUP($C150,Input!$A$8:$GZ$39,MATCH(GR$21,Input!$A$6:$GZ$6,0),FALSE),0)*IF(GR$110&gt;=MAX($GP$110:GQ$110),MIN((GR$110-MAX($GP$110:GQ$110)),(GR$110-GQ$110)),0)+IF($E150=GR$22,VLOOKUP($C150,Input!$A$8:$GZ$39,MATCH(GR$21,Input!$A$6:$GZ$6,0),FALSE),0)*IF(GR$109&gt;=MAX($GP$109:GQ$109),MIN((GR$109-MAX($GP$109:GQ$109)),(GR$109-GQ$109)),0)</f>
        <v>0</v>
      </c>
      <c r="GS150" s="1">
        <f>+IF($E150=GS$22,VLOOKUP($C150,Input!$A$8:$GZ$39,MATCH(GS$21,Input!$A$6:$GZ$6,0),FALSE),0)*IF(GS$110&gt;=MAX($GP$110:GR$110),MIN((GS$110-MAX($GP$110:GR$110)),(GS$110-GR$110)),0)+IF($E150=GS$22,VLOOKUP($C150,Input!$A$8:$GZ$39,MATCH(GS$21,Input!$A$6:$GZ$6,0),FALSE),0)*IF(GS$109&gt;=MAX($GP$109:GR$109),MIN((GS$109-MAX($GP$109:GR$109)),(GS$109-GR$109)),0)</f>
        <v>0</v>
      </c>
      <c r="GT150" s="1">
        <f>+IF($E150=GT$22,VLOOKUP($C150,Input!$A$8:$GZ$39,MATCH(GT$21,Input!$A$6:$GZ$6,0),FALSE),0)*IF(GT$110&gt;=MAX($GP$110:GS$110),MIN((GT$110-MAX($GP$110:GS$110)),(GT$110-GS$110)),0)+IF($E150=GT$22,VLOOKUP($C150,Input!$A$8:$GZ$39,MATCH(GT$21,Input!$A$6:$GZ$6,0),FALSE),0)*IF(GT$109&gt;=MAX($GP$109:GS$109),MIN((GT$109-MAX($GP$109:GS$109)),(GT$109-GS$109)),0)</f>
        <v>0</v>
      </c>
      <c r="GU150" s="1">
        <f>+IF($E150=GU$22,VLOOKUP($C150,Input!$A$8:$GZ$39,MATCH(GU$21,Input!$A$6:$GZ$6,0),FALSE),0)*IF(GU$110&gt;=MAX($GP$110:GT$110),MIN((GU$110-MAX($GP$110:GT$110)),(GU$110-GT$110)),0)+IF($E150=GU$22,VLOOKUP($C150,Input!$A$8:$GZ$39,MATCH(GU$21,Input!$A$6:$GZ$6,0),FALSE),0)*IF(GU$109&gt;=MAX($GP$109:GT$109),MIN((GU$109-MAX($GP$109:GT$109)),(GU$109-GT$109)),0)</f>
        <v>0</v>
      </c>
      <c r="GV150" s="1">
        <f>+IF($E150=GV$22,VLOOKUP($C150,Input!$A$8:$GZ$39,MATCH(GV$21,Input!$A$6:$GZ$6,0),FALSE),0)*IF(GV$110&gt;=MAX($GP$110:GU$110),MIN((GV$110-MAX($GP$110:GU$110)),(GV$110-GU$110)),0)+IF($E150=GV$22,VLOOKUP($C150,Input!$A$8:$GZ$39,MATCH(GV$21,Input!$A$6:$GZ$6,0),FALSE),0)*IF(GV$109&gt;=MAX($GP$109:GU$109),MIN((GV$109-MAX($GP$109:GU$109)),(GV$109-GU$109)),0)</f>
        <v>0</v>
      </c>
      <c r="GW150" s="1">
        <f>+IF($E150=GW$22,VLOOKUP($C150,Input!$A$8:$GZ$39,MATCH(GW$21,Input!$A$6:$GZ$6,0),FALSE),0)*IF(GW$110&gt;=MAX($GP$110:GV$110),MIN((GW$110-MAX($GP$110:GV$110)),(GW$110-GV$110)),0)+IF($E150=GW$22,VLOOKUP($C150,Input!$A$8:$GZ$39,MATCH(GW$21,Input!$A$6:$GZ$6,0),FALSE),0)*IF(GW$109&gt;=MAX($GP$109:GV$109),MIN((GW$109-MAX($GP$109:GV$109)),(GW$109-GV$109)),0)</f>
        <v>0</v>
      </c>
      <c r="GX150" s="1">
        <f>+IF($E150=GX$22,VLOOKUP($C150,Input!$A$8:$GZ$39,MATCH(GX$21,Input!$A$6:$GZ$6,0),FALSE),0)*IF(GX$110&gt;=MAX($GP$110:GW$110),MIN((GX$110-MAX($GP$110:GW$110)),(GX$110-GW$110)),0)+IF($E150=GX$22,VLOOKUP($C150,Input!$A$8:$GZ$39,MATCH(GX$21,Input!$A$6:$GZ$6,0),FALSE),0)*IF(GX$109&gt;=MAX($GP$109:GW$109),MIN((GX$109-MAX($GP$109:GW$109)),(GX$109-GW$109)),0)</f>
        <v>0</v>
      </c>
      <c r="GY150" s="1">
        <f>+IF($E150=GY$22,VLOOKUP($C150,Input!$A$8:$GZ$39,MATCH(GY$21,Input!$A$6:$GZ$6,0),FALSE),0)*IF(GY$110&gt;=MAX($GP$110:GX$110),MIN((GY$110-MAX($GP$110:GX$110)),(GY$110-GX$110)),0)+IF($E150=GY$22,VLOOKUP($C150,Input!$A$8:$GZ$39,MATCH(GY$21,Input!$A$6:$GZ$6,0),FALSE),0)*IF(GY$109&gt;=MAX($GP$109:GX$109),MIN((GY$109-MAX($GP$109:GX$109)),(GY$109-GX$109)),0)</f>
        <v>0</v>
      </c>
      <c r="GZ150" s="1">
        <f>+IF($E150=GZ$22,VLOOKUP($C150,Input!$A$8:$GZ$39,MATCH(GZ$21,Input!$A$6:$GZ$6,0),FALSE),0)*IF(GZ$110&gt;=MAX($GP$110:GY$110),MIN((GZ$110-MAX($GP$110:GY$110)),(GZ$110-GY$110)),0)+IF($E150=GZ$22,VLOOKUP($C150,Input!$A$8:$GZ$39,MATCH(GZ$21,Input!$A$6:$GZ$6,0),FALSE),0)*IF(GZ$109&gt;=MAX($GP$109:GY$109),MIN((GZ$109-MAX($GP$109:GY$109)),(GZ$109-GY$109)),0)</f>
        <v>0</v>
      </c>
      <c r="HA150" s="1">
        <f>+IF($E150=HA$22,VLOOKUP($C150,Input!$A$8:$GZ$39,MATCH(HA$21,Input!$A$6:$GZ$6,0),FALSE),0)*IF(HA$110&gt;=MAX($GP$110:GZ$110),MIN((HA$110-MAX($GP$110:GZ$110)),(HA$110-GZ$110)),0)+IF($E150=HA$22,VLOOKUP($C150,Input!$A$8:$GZ$39,MATCH(HA$21,Input!$A$6:$GZ$6,0),FALSE),0)*IF(HA$109&gt;=MAX($GP$109:GZ$109),MIN((HA$109-MAX($GP$109:GZ$109)),(HA$109-GZ$109)),0)</f>
        <v>0</v>
      </c>
      <c r="HB150" s="1">
        <f>+IF($E150=HB$22,VLOOKUP($C150,Input!$A$8:$GZ$39,MATCH(HB$21,Input!$A$6:$GZ$6,0),FALSE),0)*IF(HB$110&gt;=MAX($GP$110:HA$110),MIN((HB$110-MAX($GP$110:HA$110)),(HB$110-HA$110)),0)+IF($E150=HB$22,VLOOKUP($C150,Input!$A$8:$GZ$39,MATCH(HB$21,Input!$A$6:$GZ$6,0),FALSE),0)*IF(HB$109&gt;=MAX($GP$109:HA$109),MIN((HB$109-MAX($GP$109:HA$109)),(HB$109-HA$109)),0)</f>
        <v>0</v>
      </c>
      <c r="HC150" s="1">
        <f>+IF($E150=HC$22,VLOOKUP($C150,Input!$A$8:$GZ$39,MATCH(HC$21,Input!$A$6:$GZ$6,0),FALSE),0)*IF(HC$110&gt;=MAX($GP$110:HB$110),MIN((HC$110-MAX($GP$110:HB$110)),(HC$110-HB$110)),0)+IF($E150=HC$22,VLOOKUP($C150,Input!$A$8:$GZ$39,MATCH(HC$21,Input!$A$6:$GZ$6,0),FALSE),0)*IF(HC$109&gt;=MAX($GP$109:HB$109),MIN((HC$109-MAX($GP$109:HB$109)),(HC$109-HB$109)),0)</f>
        <v>0</v>
      </c>
      <c r="HD150" s="1">
        <f>+IF($E150=HD$22,VLOOKUP($C150,Input!$A$8:$GZ$39,MATCH(HD$21,Input!$A$6:$GZ$6,0),FALSE),0)*IF(HD$110&gt;=MAX($GP$110:HC$110),MIN((HD$110-MAX($GP$110:HC$110)),(HD$110-HC$110)),0)+IF($E150=HD$22,VLOOKUP($C150,Input!$A$8:$GZ$39,MATCH(HD$21,Input!$A$6:$GZ$6,0),FALSE),0)*IF(HD$109&gt;=MAX($GP$109:HC$109),MIN((HD$109-MAX($GP$109:HC$109)),(HD$109-HC$109)),0)</f>
        <v>0</v>
      </c>
      <c r="HE150" s="1">
        <f>+IF($E150=HE$22,VLOOKUP($C150,Input!$A$8:$GZ$39,MATCH(HE$21,Input!$A$6:$GZ$6,0),FALSE),0)*IF(HE$110&gt;=MAX($GP$110:HD$110),MIN((HE$110-MAX($GP$110:HD$110)),(HE$110-HD$110)),0)+IF($E150=HE$22,VLOOKUP($C150,Input!$A$8:$GZ$39,MATCH(HE$21,Input!$A$6:$GZ$6,0),FALSE),0)*IF(HE$109&gt;=MAX($GP$109:HD$109),MIN((HE$109-MAX($GP$109:HD$109)),(HE$109-HD$109)),0)</f>
        <v>0</v>
      </c>
      <c r="HF150" s="1">
        <f>+IF($E150=HF$22,VLOOKUP($C150,Input!$A$8:$GZ$39,MATCH(HF$21,Input!$A$6:$GZ$6,0),FALSE),0)*IF(HF$110&gt;=MAX($GP$110:HE$110),MIN((HF$110-MAX($GP$110:HE$110)),(HF$110-HE$110)),0)+IF($E150=HF$22,VLOOKUP($C150,Input!$A$8:$GZ$39,MATCH(HF$21,Input!$A$6:$GZ$6,0),FALSE),0)*IF(HF$109&gt;=MAX($GP$109:HE$109),MIN((HF$109-MAX($GP$109:HE$109)),(HF$109-HE$109)),0)</f>
        <v>0</v>
      </c>
      <c r="HG150" s="1">
        <f>+IF($E150=HG$22,VLOOKUP($C150,Input!$A$8:$GZ$39,MATCH(HG$21,Input!$A$6:$GZ$6,0),FALSE),0)*IF(HG$110&gt;=MAX($GP$110:HF$110),MIN((HG$110-MAX($GP$110:HF$110)),(HG$110-HF$110)),0)+IF($E150=HG$22,VLOOKUP($C150,Input!$A$8:$GZ$39,MATCH(HG$21,Input!$A$6:$GZ$6,0),FALSE),0)*IF(HG$109&gt;=MAX($GP$109:HF$109),MIN((HG$109-MAX($GP$109:HF$109)),(HG$109-HF$109)),0)</f>
        <v>0</v>
      </c>
      <c r="HH150" s="1">
        <f>+IF($E150=HH$22,VLOOKUP($C150,Input!$A$8:$GZ$39,MATCH(HH$21,Input!$A$6:$GZ$6,0),FALSE),0)*IF(HH$110&gt;=MAX($GP$110:HG$110),MIN((HH$110-MAX($GP$110:HG$110)),(HH$110-HG$110)),0)+IF($E150=HH$22,VLOOKUP($C150,Input!$A$8:$GZ$39,MATCH(HH$21,Input!$A$6:$GZ$6,0),FALSE),0)*IF(HH$109&gt;=MAX($GP$109:HG$109),MIN((HH$109-MAX($GP$109:HG$109)),(HH$109-HG$109)),0)</f>
        <v>0</v>
      </c>
      <c r="HI150" s="1">
        <f>+IF($E150=HI$22,VLOOKUP($C150,Input!$A$8:$GZ$39,MATCH(HI$21,Input!$A$6:$GZ$6,0),FALSE),0)*IF(HI$110&gt;=MAX($GP$110:HH$110),MIN((HI$110-MAX($GP$110:HH$110)),(HI$110-HH$110)),0)+IF($E150=HI$22,VLOOKUP($C150,Input!$A$8:$GZ$39,MATCH(HI$21,Input!$A$6:$GZ$6,0),FALSE),0)*IF(HI$109&gt;=MAX($GP$109:HH$109),MIN((HI$109-MAX($GP$109:HH$109)),(HI$109-HH$109)),0)</f>
        <v>0</v>
      </c>
      <c r="HJ150" s="1">
        <f>+IF($E150=HJ$22,VLOOKUP($C150,Input!$A$8:$GZ$39,MATCH(HJ$21,Input!$A$6:$GZ$6,0),FALSE),0)*IF(HJ$110&gt;=MAX($GP$110:HI$110),MIN((HJ$110-MAX($GP$110:HI$110)),(HJ$110-HI$110)),0)+IF($E150=HJ$22,VLOOKUP($C150,Input!$A$8:$GZ$39,MATCH(HJ$21,Input!$A$6:$GZ$6,0),FALSE),0)*IF(HJ$109&gt;=MAX($GP$109:HI$109),MIN((HJ$109-MAX($GP$109:HI$109)),(HJ$109-HI$109)),0)</f>
        <v>9350000</v>
      </c>
      <c r="HK150" s="1">
        <f>+IF($E150=HK$22,VLOOKUP($C150,Input!$A$8:$GZ$39,MATCH(HK$21,Input!$A$6:$GZ$6,0),FALSE),0)*IF(HK$110&gt;=MAX($GP$110:HJ$110),MIN((HK$110-MAX($GP$110:HJ$110)),(HK$110-HJ$110)),0)+IF($E150=HK$22,VLOOKUP($C150,Input!$A$8:$GZ$39,MATCH(HK$21,Input!$A$6:$GZ$6,0),FALSE),0)*IF(HK$109&gt;=MAX($GP$109:HJ$109),MIN((HK$109-MAX($GP$109:HJ$109)),(HK$109-HJ$109)),0)</f>
        <v>0</v>
      </c>
      <c r="HL150" s="1">
        <f>+IF($E150=HL$22,VLOOKUP($C150,Input!$A$8:$GZ$39,MATCH(HL$21,Input!$A$6:$GZ$6,0),FALSE),0)*IF(HL$110&gt;=MAX($GP$110:HK$110),MIN((HL$110-MAX($GP$110:HK$110)),(HL$110-HK$110)),0)+IF($E150=HL$22,VLOOKUP($C150,Input!$A$8:$GZ$39,MATCH(HL$21,Input!$A$6:$GZ$6,0),FALSE),0)*IF(HL$109&gt;=MAX($GP$109:HK$109),MIN((HL$109-MAX($GP$109:HK$109)),(HL$109-HK$109)),0)</f>
        <v>0</v>
      </c>
      <c r="HM150" s="1">
        <f>+IF($E150=HM$22,VLOOKUP($C150,Input!$A$8:$GZ$39,MATCH(HM$21,Input!$A$6:$GZ$6,0),FALSE),0)*IF(HM$110&gt;=MAX($GP$110:HL$110),MIN((HM$110-MAX($GP$110:HL$110)),(HM$110-HL$110)),0)+IF($E150=HM$22,VLOOKUP($C150,Input!$A$8:$GZ$39,MATCH(HM$21,Input!$A$6:$GZ$6,0),FALSE),0)*IF(HM$109&gt;=MAX($GP$109:HL$109),MIN((HM$109-MAX($GP$109:HL$109)),(HM$109-HL$109)),0)</f>
        <v>0</v>
      </c>
      <c r="HN150" s="1">
        <f>+IF($E150=HN$22,VLOOKUP($C150,Input!$A$8:$GZ$39,MATCH(HN$21,Input!$A$6:$GZ$6,0),FALSE),0)*IF(HN$110&gt;=MAX($GP$110:HM$110),MIN((HN$110-MAX($GP$110:HM$110)),(HN$110-HM$110)),0)+IF($E150=HN$22,VLOOKUP($C150,Input!$A$8:$GZ$39,MATCH(HN$21,Input!$A$6:$GZ$6,0),FALSE),0)*IF(HN$109&gt;=MAX($GP$109:HM$109),MIN((HN$109-MAX($GP$109:HM$109)),(HN$109-HM$109)),0)</f>
        <v>0</v>
      </c>
      <c r="HO150" s="1">
        <f>+IF($E150=HO$22,VLOOKUP($C150,Input!$A$8:$GZ$39,MATCH(HO$21,Input!$A$6:$GZ$6,0),FALSE),0)*IF(HO$110&gt;=MAX($GP$110:HN$110),MIN((HO$110-MAX($GP$110:HN$110)),(HO$110-HN$110)),0)+IF($E150=HO$22,VLOOKUP($C150,Input!$A$8:$GZ$39,MATCH(HO$21,Input!$A$6:$GZ$6,0),FALSE),0)*IF(HO$109&gt;=MAX($GP$109:HN$109),MIN((HO$109-MAX($GP$109:HN$109)),(HO$109-HN$109)),0)</f>
        <v>0</v>
      </c>
      <c r="HP150" s="1">
        <f>+IF($E150=HP$22,VLOOKUP($C150,Input!$A$8:$GZ$39,MATCH(HP$21,Input!$A$6:$GZ$6,0),FALSE),0)*IF(HP$110&gt;=MAX($GP$110:HO$110),MIN((HP$110-MAX($GP$110:HO$110)),(HP$110-HO$110)),0)+IF($E150=HP$22,VLOOKUP($C150,Input!$A$8:$GZ$39,MATCH(HP$21,Input!$A$6:$GZ$6,0),FALSE),0)*IF(HP$109&gt;=MAX($GP$109:HO$109),MIN((HP$109-MAX($GP$109:HO$109)),(HP$109-HO$109)),0)</f>
        <v>0</v>
      </c>
      <c r="HQ150" s="1">
        <f>+IF($E150=HQ$22,VLOOKUP($C150,Input!$A$8:$GZ$39,MATCH(HQ$21,Input!$A$6:$GZ$6,0),FALSE),0)*IF(HQ$110&gt;=MAX($GP$110:HP$110),MIN((HQ$110-MAX($GP$110:HP$110)),(HQ$110-HP$110)),0)+IF($E150=HQ$22,VLOOKUP($C150,Input!$A$8:$GZ$39,MATCH(HQ$21,Input!$A$6:$GZ$6,0),FALSE),0)*IF(HQ$109&gt;=MAX($GP$109:HP$109),MIN((HQ$109-MAX($GP$109:HP$109)),(HQ$109-HP$109)),0)</f>
        <v>0</v>
      </c>
      <c r="HR150" s="1">
        <f>+IF($E150=HR$22,VLOOKUP($C150,Input!$A$8:$GZ$39,MATCH(HR$21,Input!$A$6:$GZ$6,0),FALSE),0)*IF(HR$110&gt;=MAX($GP$110:HQ$110),MIN((HR$110-MAX($GP$110:HQ$110)),(HR$110-HQ$110)),0)+IF($E150=HR$22,VLOOKUP($C150,Input!$A$8:$GZ$39,MATCH(HR$21,Input!$A$6:$GZ$6,0),FALSE),0)*IF(HR$109&gt;=MAX($GP$109:HQ$109),MIN((HR$109-MAX($GP$109:HQ$109)),(HR$109-HQ$109)),0)</f>
        <v>0</v>
      </c>
      <c r="HS150" s="1">
        <f>+IF($E150=HS$22,VLOOKUP($C150,Input!$A$8:$GZ$39,MATCH(HS$21,Input!$A$6:$GZ$6,0),FALSE),0)*IF(HS$110&gt;=MAX($GP$110:HR$110),MIN((HS$110-MAX($GP$110:HR$110)),(HS$110-HR$110)),0)+IF($E150=HS$22,VLOOKUP($C150,Input!$A$8:$GZ$39,MATCH(HS$21,Input!$A$6:$GZ$6,0),FALSE),0)*IF(HS$109&gt;=MAX($GP$109:HR$109),MIN((HS$109-MAX($GP$109:HR$109)),(HS$109-HR$109)),0)</f>
        <v>0</v>
      </c>
      <c r="HT150" s="1">
        <f>+IF($E150=HT$22,VLOOKUP($C150,Input!$A$8:$GZ$39,MATCH(HT$21,Input!$A$6:$GZ$6,0),FALSE),0)*IF(HT$110&gt;=MAX($GP$110:HS$110),MIN((HT$110-MAX($GP$110:HS$110)),(HT$110-HS$110)),0)+IF($E150=HT$22,VLOOKUP($C150,Input!$A$8:$GZ$39,MATCH(HT$21,Input!$A$6:$GZ$6,0),FALSE),0)*IF(HT$109&gt;=MAX($GP$109:HS$109),MIN((HT$109-MAX($GP$109:HS$109)),(HT$109-HS$109)),0)</f>
        <v>0</v>
      </c>
      <c r="HU150" s="1">
        <f>+IF($E150=HU$22,VLOOKUP($C150,Input!$A$8:$GZ$39,MATCH(HU$21,Input!$A$6:$GZ$6,0),FALSE),0)*IF(HU$110&gt;=MAX($GP$110:HT$110),MIN((HU$110-MAX($GP$110:HT$110)),(HU$110-HT$110)),0)+IF($E150=HU$22,VLOOKUP($C150,Input!$A$8:$GZ$39,MATCH(HU$21,Input!$A$6:$GZ$6,0),FALSE),0)*IF(HU$109&gt;=MAX($GP$109:HT$109),MIN((HU$109-MAX($GP$109:HT$109)),(HU$109-HT$109)),0)</f>
        <v>0</v>
      </c>
      <c r="HV150" s="1">
        <f>+IF($E150=HV$22,VLOOKUP($C150,Input!$A$8:$GZ$39,MATCH(HV$21,Input!$A$6:$GZ$6,0),FALSE),0)*IF(HV$110&gt;=MAX($GP$110:HU$110),MIN((HV$110-MAX($GP$110:HU$110)),(HV$110-HU$110)),0)+IF($E150=HV$22,VLOOKUP($C150,Input!$A$8:$GZ$39,MATCH(HV$21,Input!$A$6:$GZ$6,0),FALSE),0)*IF(HV$109&gt;=MAX($GP$109:HU$109),MIN((HV$109-MAX($GP$109:HU$109)),(HV$109-HU$109)),0)</f>
        <v>0</v>
      </c>
      <c r="HW150" s="1">
        <f>+IF($E150=HW$22,VLOOKUP($C150,Input!$A$8:$GZ$39,MATCH(HW$21,Input!$A$6:$GZ$6,0),FALSE),0)*IF(HW$110&gt;=MAX($GP$110:HV$110),MIN((HW$110-MAX($GP$110:HV$110)),(HW$110-HV$110)),0)+IF($E150=HW$22,VLOOKUP($C150,Input!$A$8:$GZ$39,MATCH(HW$21,Input!$A$6:$GZ$6,0),FALSE),0)*IF(HW$109&gt;=MAX($GP$109:HV$109),MIN((HW$109-MAX($GP$109:HV$109)),(HW$109-HV$109)),0)</f>
        <v>0</v>
      </c>
      <c r="HX150" s="1">
        <f>+IF($E150=HX$22,VLOOKUP($C150,Input!$A$8:$GZ$39,MATCH(HX$21,Input!$A$6:$GZ$6,0),FALSE),0)*IF(HX$110&gt;=MAX($GP$110:HW$110),MIN((HX$110-MAX($GP$110:HW$110)),(HX$110-HW$110)),0)+IF($E150=HX$22,VLOOKUP($C150,Input!$A$8:$GZ$39,MATCH(HX$21,Input!$A$6:$GZ$6,0),FALSE),0)*IF(HX$109&gt;=MAX($GP$109:HW$109),MIN((HX$109-MAX($GP$109:HW$109)),(HX$109-HW$109)),0)</f>
        <v>0</v>
      </c>
      <c r="HY150" s="1">
        <f>+IF($E150=HY$22,VLOOKUP($C150,Input!$A$8:$GZ$39,MATCH(HY$21,Input!$A$6:$GZ$6,0),FALSE),0)*IF(HY$110&gt;=MAX($GP$110:HX$110),MIN((HY$110-MAX($GP$110:HX$110)),(HY$110-HX$110)),0)+IF($E150=HY$22,VLOOKUP($C150,Input!$A$8:$GZ$39,MATCH(HY$21,Input!$A$6:$GZ$6,0),FALSE),0)*IF(HY$109&gt;=MAX($GP$109:HX$109),MIN((HY$109-MAX($GP$109:HX$109)),(HY$109-HX$109)),0)</f>
        <v>0</v>
      </c>
      <c r="HZ150" s="42"/>
      <c r="IA150" t="str">
        <f>VLOOKUP($C150,Input!$A$8:$IA$39,MATCH(IA$21,Input!$A$6:$IA$6,0),FALSE)</f>
        <v>Bus Maintenance Bay Upgrade (two bays share one shop charger)</v>
      </c>
      <c r="IB150" s="132">
        <f>IF((VLOOKUP($C150,Input!$A$8:$IA$39,MATCH(IB$21,Input!$A$6:$IA$6,0),FALSE))="Y",$D150/VLOOKUP($C150,Input!$A$8:$IA$39,MATCH(IC$21,Input!$A$6:$IA$6,0),FALSE),0)</f>
        <v>0</v>
      </c>
      <c r="IC150" s="132">
        <f>IF((VLOOKUP($C150,Input!$A$8:$IA$39,MATCH(IB$21,Input!$A$6:$IA$6,0),FALSE))="Y",0,IF((VLOOKUP($C150,Input!$A$8:$IA$39,MATCH(IC$21,Input!$A$6:$IA$6,0),FALSE))&gt;0,$D150/VLOOKUP($C150,Input!$A$8:$IA$39,MATCH(IC$21,Input!$A$6:$IA$6,0),FALSE),0))</f>
        <v>15.6</v>
      </c>
      <c r="ID150" s="1">
        <f>+IF($E150=ID$22,VLOOKUP($C150,Input!$A$8:$IA$39,MATCH(ID$21,Input!$A$6:$IA$6,0),FALSE),0)*IF(ID$110&gt;=MAX($IC$110:IC$110),MIN((ID$110-MAX($IC$110:IC$110)),(ID$110-IC$110)),0)+IF($E150=ID$22,VLOOKUP($C150,Input!$A$8:$IA$39,MATCH(ID$21,Input!$A$6:$IA$6,0),FALSE),0)*IF(ID$109&gt;=MAX($IC$109:IC$109),MIN((ID$109-MAX($IC$109:IC$109)),(ID$109-IC$109)),0)</f>
        <v>0</v>
      </c>
      <c r="IE150" s="1">
        <f>+IF($E150=IE$22,VLOOKUP($C150,Input!$A$8:$IA$39,MATCH(IE$21,Input!$A$6:$IA$6,0),FALSE),0)*IF(IE$110&gt;=MAX($IC$110:ID$110),MIN((IE$110-MAX($IC$110:ID$110)),(IE$110-ID$110)),0)+IF($E150=IE$22,VLOOKUP($C150,Input!$A$8:$IA$39,MATCH(IE$21,Input!$A$6:$IA$6,0),FALSE),0)*IF(IE$109&gt;=MAX($IC$109:ID$109),MIN((IE$109-MAX($IC$109:ID$109)),(IE$109-ID$109)),0)</f>
        <v>0</v>
      </c>
      <c r="IF150" s="1">
        <f>+IF($E150=IF$22,VLOOKUP($C150,Input!$A$8:$IA$39,MATCH(IF$21,Input!$A$6:$IA$6,0),FALSE),0)*IF(IF$110&gt;=MAX($IC$110:IE$110),MIN((IF$110-MAX($IC$110:IE$110)),(IF$110-IE$110)),0)+IF($E150=IF$22,VLOOKUP($C150,Input!$A$8:$IA$39,MATCH(IF$21,Input!$A$6:$IA$6,0),FALSE),0)*IF(IF$109&gt;=MAX($IC$109:IE$109),MIN((IF$109-MAX($IC$109:IE$109)),(IF$109-IE$109)),0)</f>
        <v>0</v>
      </c>
      <c r="IG150" s="1">
        <f>+IF($E150=IG$22,VLOOKUP($C150,Input!$A$8:$IA$39,MATCH(IG$21,Input!$A$6:$IA$6,0),FALSE),0)*IF(IG$110&gt;=MAX($IC$110:IF$110),MIN((IG$110-MAX($IC$110:IF$110)),(IG$110-IF$110)),0)+IF($E150=IG$22,VLOOKUP($C150,Input!$A$8:$IA$39,MATCH(IG$21,Input!$A$6:$IA$6,0),FALSE),0)*IF(IG$109&gt;=MAX($IC$109:IF$109),MIN((IG$109-MAX($IC$109:IF$109)),(IG$109-IF$109)),0)</f>
        <v>0</v>
      </c>
      <c r="IH150" s="1">
        <f>+IF($E150=IH$22,VLOOKUP($C150,Input!$A$8:$IA$39,MATCH(IH$21,Input!$A$6:$IA$6,0),FALSE),0)*IF(IH$110&gt;=MAX($IC$110:IG$110),MIN((IH$110-MAX($IC$110:IG$110)),(IH$110-IG$110)),0)+IF($E150=IH$22,VLOOKUP($C150,Input!$A$8:$IA$39,MATCH(IH$21,Input!$A$6:$IA$6,0),FALSE),0)*IF(IH$109&gt;=MAX($IC$109:IG$109),MIN((IH$109-MAX($IC$109:IG$109)),(IH$109-IG$109)),0)</f>
        <v>0</v>
      </c>
      <c r="II150" s="1">
        <f>+IF($E150=II$22,VLOOKUP($C150,Input!$A$8:$IA$39,MATCH(II$21,Input!$A$6:$IA$6,0),FALSE),0)*IF(II$110&gt;=MAX($IC$110:IH$110),MIN((II$110-MAX($IC$110:IH$110)),(II$110-IH$110)),0)+IF($E150=II$22,VLOOKUP($C150,Input!$A$8:$IA$39,MATCH(II$21,Input!$A$6:$IA$6,0),FALSE),0)*IF(II$109&gt;=MAX($IC$109:IH$109),MIN((II$109-MAX($IC$109:IH$109)),(II$109-IH$109)),0)</f>
        <v>0</v>
      </c>
      <c r="IJ150" s="1">
        <f>+IF($E150=IJ$22,VLOOKUP($C150,Input!$A$8:$IA$39,MATCH(IJ$21,Input!$A$6:$IA$6,0),FALSE),0)*IF(IJ$110&gt;=MAX($IC$110:II$110),MIN((IJ$110-MAX($IC$110:II$110)),(IJ$110-II$110)),0)+IF($E150=IJ$22,VLOOKUP($C150,Input!$A$8:$IA$39,MATCH(IJ$21,Input!$A$6:$IA$6,0),FALSE),0)*IF(IJ$109&gt;=MAX($IC$109:II$109),MIN((IJ$109-MAX($IC$109:II$109)),(IJ$109-II$109)),0)</f>
        <v>0</v>
      </c>
      <c r="IK150" s="1">
        <f>+IF($E150=IK$22,VLOOKUP($C150,Input!$A$8:$IA$39,MATCH(IK$21,Input!$A$6:$IA$6,0),FALSE),0)*IF(IK$110&gt;=MAX($IC$110:IJ$110),MIN((IK$110-MAX($IC$110:IJ$110)),(IK$110-IJ$110)),0)+IF($E150=IK$22,VLOOKUP($C150,Input!$A$8:$IA$39,MATCH(IK$21,Input!$A$6:$IA$6,0),FALSE),0)*IF(IK$109&gt;=MAX($IC$109:IJ$109),MIN((IK$109-MAX($IC$109:IJ$109)),(IK$109-IJ$109)),0)</f>
        <v>0</v>
      </c>
      <c r="IL150" s="1">
        <f>+IF($E150=IL$22,VLOOKUP($C150,Input!$A$8:$IA$39,MATCH(IL$21,Input!$A$6:$IA$6,0),FALSE),0)*IF(IL$110&gt;=MAX($IC$110:IK$110),MIN((IL$110-MAX($IC$110:IK$110)),(IL$110-IK$110)),0)+IF($E150=IL$22,VLOOKUP($C150,Input!$A$8:$IA$39,MATCH(IL$21,Input!$A$6:$IA$6,0),FALSE),0)*IF(IL$109&gt;=MAX($IC$109:IK$109),MIN((IL$109-MAX($IC$109:IK$109)),(IL$109-IK$109)),0)</f>
        <v>0</v>
      </c>
      <c r="IM150" s="1">
        <f>+IF($E150=IM$22,VLOOKUP($C150,Input!$A$8:$IA$39,MATCH(IM$21,Input!$A$6:$IA$6,0),FALSE),0)*IF(IM$110&gt;=MAX($IC$110:IL$110),MIN((IM$110-MAX($IC$110:IL$110)),(IM$110-IL$110)),0)+IF($E150=IM$22,VLOOKUP($C150,Input!$A$8:$IA$39,MATCH(IM$21,Input!$A$6:$IA$6,0),FALSE),0)*IF(IM$109&gt;=MAX($IC$109:IL$109),MIN((IM$109-MAX($IC$109:IL$109)),(IM$109-IL$109)),0)</f>
        <v>0</v>
      </c>
      <c r="IN150" s="1">
        <f>+IF($E150=IN$22,VLOOKUP($C150,Input!$A$8:$IA$39,MATCH(IN$21,Input!$A$6:$IA$6,0),FALSE),0)*IF(IN$110&gt;=MAX($IC$110:IM$110),MIN((IN$110-MAX($IC$110:IM$110)),(IN$110-IM$110)),0)+IF($E150=IN$22,VLOOKUP($C150,Input!$A$8:$IA$39,MATCH(IN$21,Input!$A$6:$IA$6,0),FALSE),0)*IF(IN$109&gt;=MAX($IC$109:IM$109),MIN((IN$109-MAX($IC$109:IM$109)),(IN$109-IM$109)),0)</f>
        <v>0</v>
      </c>
      <c r="IO150" s="1">
        <f>+IF($E150=IO$22,VLOOKUP($C150,Input!$A$8:$IA$39,MATCH(IO$21,Input!$A$6:$IA$6,0),FALSE),0)*IF(IO$110&gt;=MAX($IC$110:IN$110),MIN((IO$110-MAX($IC$110:IN$110)),(IO$110-IN$110)),0)+IF($E150=IO$22,VLOOKUP($C150,Input!$A$8:$IA$39,MATCH(IO$21,Input!$A$6:$IA$6,0),FALSE),0)*IF(IO$109&gt;=MAX($IC$109:IN$109),MIN((IO$109-MAX($IC$109:IN$109)),(IO$109-IN$109)),0)</f>
        <v>0</v>
      </c>
      <c r="IP150" s="1">
        <f>+IF($E150=IP$22,VLOOKUP($C150,Input!$A$8:$IA$39,MATCH(IP$21,Input!$A$6:$IA$6,0),FALSE),0)*IF(IP$110&gt;=MAX($IC$110:IO$110),MIN((IP$110-MAX($IC$110:IO$110)),(IP$110-IO$110)),0)+IF($E150=IP$22,VLOOKUP($C150,Input!$A$8:$IA$39,MATCH(IP$21,Input!$A$6:$IA$6,0),FALSE),0)*IF(IP$109&gt;=MAX($IC$109:IO$109),MIN((IP$109-MAX($IC$109:IO$109)),(IP$109-IO$109)),0)</f>
        <v>0</v>
      </c>
      <c r="IQ150" s="1">
        <f>+IF($E150=IQ$22,VLOOKUP($C150,Input!$A$8:$IA$39,MATCH(IQ$21,Input!$A$6:$IA$6,0),FALSE),0)*IF(IQ$110&gt;=MAX($IC$110:IP$110),MIN((IQ$110-MAX($IC$110:IP$110)),(IQ$110-IP$110)),0)+IF($E150=IQ$22,VLOOKUP($C150,Input!$A$8:$IA$39,MATCH(IQ$21,Input!$A$6:$IA$6,0),FALSE),0)*IF(IQ$109&gt;=MAX($IC$109:IP$109),MIN((IQ$109-MAX($IC$109:IP$109)),(IQ$109-IP$109)),0)</f>
        <v>0</v>
      </c>
      <c r="IR150" s="1">
        <f>+IF($E150=IR$22,VLOOKUP($C150,Input!$A$8:$IA$39,MATCH(IR$21,Input!$A$6:$IA$6,0),FALSE),0)*IF(IR$110&gt;=MAX($IC$110:IQ$110),MIN((IR$110-MAX($IC$110:IQ$110)),(IR$110-IQ$110)),0)+IF($E150=IR$22,VLOOKUP($C150,Input!$A$8:$IA$39,MATCH(IR$21,Input!$A$6:$IA$6,0),FALSE),0)*IF(IR$109&gt;=MAX($IC$109:IQ$109),MIN((IR$109-MAX($IC$109:IQ$109)),(IR$109-IQ$109)),0)</f>
        <v>0</v>
      </c>
      <c r="IS150" s="1">
        <f>+IF($E150=IS$22,VLOOKUP($C150,Input!$A$8:$IA$39,MATCH(IS$21,Input!$A$6:$IA$6,0),FALSE),0)*IF(IS$110&gt;=MAX($IC$110:IR$110),MIN((IS$110-MAX($IC$110:IR$110)),(IS$110-IR$110)),0)+IF($E150=IS$22,VLOOKUP($C150,Input!$A$8:$IA$39,MATCH(IS$21,Input!$A$6:$IA$6,0),FALSE),0)*IF(IS$109&gt;=MAX($IC$109:IR$109),MIN((IS$109-MAX($IC$109:IR$109)),(IS$109-IR$109)),0)</f>
        <v>0</v>
      </c>
      <c r="IT150" s="1">
        <f>+IF($E150=IT$22,VLOOKUP($C150,Input!$A$8:$IA$39,MATCH(IT$21,Input!$A$6:$IA$6,0),FALSE),0)*IF(IT$110&gt;=MAX($IC$110:IS$110),MIN((IT$110-MAX($IC$110:IS$110)),(IT$110-IS$110)),0)+IF($E150=IT$22,VLOOKUP($C150,Input!$A$8:$IA$39,MATCH(IT$21,Input!$A$6:$IA$6,0),FALSE),0)*IF(IT$109&gt;=MAX($IC$109:IS$109),MIN((IT$109-MAX($IC$109:IS$109)),(IT$109-IS$109)),0)</f>
        <v>0</v>
      </c>
      <c r="IU150" s="1">
        <f>+IF($E150=IU$22,VLOOKUP($C150,Input!$A$8:$IA$39,MATCH(IU$21,Input!$A$6:$IA$6,0),FALSE),0)*IF(IU$110&gt;=MAX($IC$110:IT$110),MIN((IU$110-MAX($IC$110:IT$110)),(IU$110-IT$110)),0)+IF($E150=IU$22,VLOOKUP($C150,Input!$A$8:$IA$39,MATCH(IU$21,Input!$A$6:$IA$6,0),FALSE),0)*IF(IU$109&gt;=MAX($IC$109:IT$109),MIN((IU$109-MAX($IC$109:IT$109)),(IU$109-IT$109)),0)</f>
        <v>0</v>
      </c>
      <c r="IV150" s="1">
        <f>+IF($E150=IV$22,VLOOKUP($C150,Input!$A$8:$IA$39,MATCH(IV$21,Input!$A$6:$IA$6,0),FALSE),0)*IF(IV$110&gt;=MAX($IC$110:IU$110),MIN((IV$110-MAX($IC$110:IU$110)),(IV$110-IU$110)),0)+IF($E150=IV$22,VLOOKUP($C150,Input!$A$8:$IA$39,MATCH(IV$21,Input!$A$6:$IA$6,0),FALSE),0)*IF(IV$109&gt;=MAX($IC$109:IU$109),MIN((IV$109-MAX($IC$109:IU$109)),(IV$109-IU$109)),0)</f>
        <v>0</v>
      </c>
      <c r="IW150" s="1">
        <f>+IF($E150=IW$22,VLOOKUP($C150,Input!$A$8:$IA$39,MATCH(IW$21,Input!$A$6:$IA$6,0),FALSE),0)*IF(IW$110&gt;=MAX($IC$110:IV$110),MIN((IW$110-MAX($IC$110:IV$110)),(IW$110-IV$110)),0)+IF($E150=IW$22,VLOOKUP($C150,Input!$A$8:$IA$39,MATCH(IW$21,Input!$A$6:$IA$6,0),FALSE),0)*IF(IW$109&gt;=MAX($IC$109:IV$109),MIN((IW$109-MAX($IC$109:IV$109)),(IW$109-IV$109)),0)</f>
        <v>351000</v>
      </c>
      <c r="IX150" s="1">
        <f>+IF($E150=IX$22,VLOOKUP($C150,Input!$A$8:$IA$39,MATCH(IX$21,Input!$A$6:$IA$6,0),FALSE),0)*IF(IX$110&gt;=MAX($IC$110:IW$110),MIN((IX$110-MAX($IC$110:IW$110)),(IX$110-IW$110)),0)+IF($E150=IX$22,VLOOKUP($C150,Input!$A$8:$IA$39,MATCH(IX$21,Input!$A$6:$IA$6,0),FALSE),0)*IF(IX$109&gt;=MAX($IC$109:IW$109),MIN((IX$109-MAX($IC$109:IW$109)),(IX$109-IW$109)),0)</f>
        <v>0</v>
      </c>
      <c r="IY150" s="1">
        <f>+IF($E150=IY$22,VLOOKUP($C150,Input!$A$8:$IA$39,MATCH(IY$21,Input!$A$6:$IA$6,0),FALSE),0)*IF(IY$110&gt;=MAX($IC$110:IX$110),MIN((IY$110-MAX($IC$110:IX$110)),(IY$110-IX$110)),0)+IF($E150=IY$22,VLOOKUP($C150,Input!$A$8:$IA$39,MATCH(IY$21,Input!$A$6:$IA$6,0),FALSE),0)*IF(IY$109&gt;=MAX($IC$109:IX$109),MIN((IY$109-MAX($IC$109:IX$109)),(IY$109-IX$109)),0)</f>
        <v>0</v>
      </c>
      <c r="IZ150" s="1">
        <f>+IF($E150=IZ$22,VLOOKUP($C150,Input!$A$8:$IA$39,MATCH(IZ$21,Input!$A$6:$IA$6,0),FALSE),0)*IF(IZ$110&gt;=MAX($IC$110:IY$110),MIN((IZ$110-MAX($IC$110:IY$110)),(IZ$110-IY$110)),0)+IF($E150=IZ$22,VLOOKUP($C150,Input!$A$8:$IA$39,MATCH(IZ$21,Input!$A$6:$IA$6,0),FALSE),0)*IF(IZ$109&gt;=MAX($IC$109:IY$109),MIN((IZ$109-MAX($IC$109:IY$109)),(IZ$109-IY$109)),0)</f>
        <v>0</v>
      </c>
      <c r="JA150" s="1">
        <f>+IF($E150=JA$22,VLOOKUP($C150,Input!$A$8:$IA$39,MATCH(JA$21,Input!$A$6:$IA$6,0),FALSE),0)*IF(JA$110&gt;=MAX($IC$110:IZ$110),MIN((JA$110-MAX($IC$110:IZ$110)),(JA$110-IZ$110)),0)+IF($E150=JA$22,VLOOKUP($C150,Input!$A$8:$IA$39,MATCH(JA$21,Input!$A$6:$IA$6,0),FALSE),0)*IF(JA$109&gt;=MAX($IC$109:IZ$109),MIN((JA$109-MAX($IC$109:IZ$109)),(JA$109-IZ$109)),0)</f>
        <v>0</v>
      </c>
      <c r="JB150" s="1">
        <f>+IF($E150=JB$22,VLOOKUP($C150,Input!$A$8:$IA$39,MATCH(JB$21,Input!$A$6:$IA$6,0),FALSE),0)*IF(JB$110&gt;=MAX($IC$110:JA$110),MIN((JB$110-MAX($IC$110:JA$110)),(JB$110-JA$110)),0)+IF($E150=JB$22,VLOOKUP($C150,Input!$A$8:$IA$39,MATCH(JB$21,Input!$A$6:$IA$6,0),FALSE),0)*IF(JB$109&gt;=MAX($IC$109:JA$109),MIN((JB$109-MAX($IC$109:JA$109)),(JB$109-JA$109)),0)</f>
        <v>0</v>
      </c>
      <c r="JC150" s="1">
        <f>+IF($E150=JC$22,VLOOKUP($C150,Input!$A$8:$IA$39,MATCH(JC$21,Input!$A$6:$IA$6,0),FALSE),0)*IF(JC$110&gt;=MAX($IC$110:JB$110),MIN((JC$110-MAX($IC$110:JB$110)),(JC$110-JB$110)),0)+IF($E150=JC$22,VLOOKUP($C150,Input!$A$8:$IA$39,MATCH(JC$21,Input!$A$6:$IA$6,0),FALSE),0)*IF(JC$109&gt;=MAX($IC$109:JB$109),MIN((JC$109-MAX($IC$109:JB$109)),(JC$109-JB$109)),0)</f>
        <v>0</v>
      </c>
      <c r="JD150" s="1">
        <f>+IF($E150=JD$22,VLOOKUP($C150,Input!$A$8:$IA$39,MATCH(JD$21,Input!$A$6:$IA$6,0),FALSE),0)*IF(JD$110&gt;=MAX($IC$110:JC$110),MIN((JD$110-MAX($IC$110:JC$110)),(JD$110-JC$110)),0)+IF($E150=JD$22,VLOOKUP($C150,Input!$A$8:$IA$39,MATCH(JD$21,Input!$A$6:$IA$6,0),FALSE),0)*IF(JD$109&gt;=MAX($IC$109:JC$109),MIN((JD$109-MAX($IC$109:JC$109)),(JD$109-JC$109)),0)</f>
        <v>0</v>
      </c>
      <c r="JE150" s="1">
        <f>+IF($E150=JE$22,VLOOKUP($C150,Input!$A$8:$IA$39,MATCH(JE$21,Input!$A$6:$IA$6,0),FALSE),0)*IF(JE$110&gt;=MAX($IC$110:JD$110),MIN((JE$110-MAX($IC$110:JD$110)),(JE$110-JD$110)),0)+IF($E150=JE$22,VLOOKUP($C150,Input!$A$8:$IA$39,MATCH(JE$21,Input!$A$6:$IA$6,0),FALSE),0)*IF(JE$109&gt;=MAX($IC$109:JD$109),MIN((JE$109-MAX($IC$109:JD$109)),(JE$109-JD$109)),0)</f>
        <v>0</v>
      </c>
      <c r="JF150" s="1">
        <f>+IF($E150=JF$22,VLOOKUP($C150,Input!$A$8:$IA$39,MATCH(JF$21,Input!$A$6:$IA$6,0),FALSE),0)*IF(JF$110&gt;=MAX($IC$110:JE$110),MIN((JF$110-MAX($IC$110:JE$110)),(JF$110-JE$110)),0)+IF($E150=JF$22,VLOOKUP($C150,Input!$A$8:$IA$39,MATCH(JF$21,Input!$A$6:$IA$6,0),FALSE),0)*IF(JF$109&gt;=MAX($IC$109:JE$109),MIN((JF$109-MAX($IC$109:JE$109)),(JF$109-JE$109)),0)</f>
        <v>0</v>
      </c>
      <c r="JG150" s="1">
        <f>+IF($E150=JG$22,VLOOKUP($C150,Input!$A$8:$IA$39,MATCH(JG$21,Input!$A$6:$IA$6,0),FALSE),0)*IF(JG$110&gt;=MAX($IC$110:JF$110),MIN((JG$110-MAX($IC$110:JF$110)),(JG$110-JF$110)),0)+IF($E150=JG$22,VLOOKUP($C150,Input!$A$8:$IA$39,MATCH(JG$21,Input!$A$6:$IA$6,0),FALSE),0)*IF(JG$109&gt;=MAX($IC$109:JF$109),MIN((JG$109-MAX($IC$109:JF$109)),(JG$109-JF$109)),0)</f>
        <v>0</v>
      </c>
      <c r="JH150" s="1">
        <f>+IF($E150=JH$22,VLOOKUP($C150,Input!$A$8:$IA$39,MATCH(JH$21,Input!$A$6:$IA$6,0),FALSE),0)*IF(JH$110&gt;=MAX($IC$110:JG$110),MIN((JH$110-MAX($IC$110:JG$110)),(JH$110-JG$110)),0)+IF($E150=JH$22,VLOOKUP($C150,Input!$A$8:$IA$39,MATCH(JH$21,Input!$A$6:$IA$6,0),FALSE),0)*IF(JH$109&gt;=MAX($IC$109:JG$109),MIN((JH$109-MAX($IC$109:JG$109)),(JH$109-JG$109)),0)</f>
        <v>0</v>
      </c>
      <c r="JI150" s="1">
        <f>+IF($E150=JI$22,VLOOKUP($C150,Input!$A$8:$IA$39,MATCH(JI$21,Input!$A$6:$IA$6,0),FALSE),0)*IF(JI$110&gt;=MAX($IC$110:JH$110),MIN((JI$110-MAX($IC$110:JH$110)),(JI$110-JH$110)),0)+IF($E150=JI$22,VLOOKUP($C150,Input!$A$8:$IA$39,MATCH(JI$21,Input!$A$6:$IA$6,0),FALSE),0)*IF(JI$109&gt;=MAX($IC$109:JH$109),MIN((JI$109-MAX($IC$109:JH$109)),(JI$109-JH$109)),0)</f>
        <v>0</v>
      </c>
      <c r="JJ150" s="1">
        <f>+IF($E150=JJ$22,VLOOKUP($C150,Input!$A$8:$IA$39,MATCH(JJ$21,Input!$A$6:$IA$6,0),FALSE),0)*IF(JJ$110&gt;=MAX($IC$110:JI$110),MIN((JJ$110-MAX($IC$110:JI$110)),(JJ$110-JI$110)),0)+IF($E150=JJ$22,VLOOKUP($C150,Input!$A$8:$IA$39,MATCH(JJ$21,Input!$A$6:$IA$6,0),FALSE),0)*IF(JJ$109&gt;=MAX($IC$109:JI$109),MIN((JJ$109-MAX($IC$109:JI$109)),(JJ$109-JI$109)),0)</f>
        <v>0</v>
      </c>
      <c r="JK150" s="1">
        <f>+IF($E150=JK$22,VLOOKUP($C150,Input!$A$8:$IA$39,MATCH(JK$21,Input!$A$6:$IA$6,0),FALSE),0)*IF(JK$110&gt;=MAX($IC$110:JJ$110),MIN((JK$110-MAX($IC$110:JJ$110)),(JK$110-JJ$110)),0)+IF($E150=JK$22,VLOOKUP($C150,Input!$A$8:$IA$39,MATCH(JK$21,Input!$A$6:$IA$6,0),FALSE),0)*IF(JK$109&gt;=MAX($IC$109:JJ$109),MIN((JK$109-MAX($IC$109:JJ$109)),(JK$109-JJ$109)),0)</f>
        <v>0</v>
      </c>
      <c r="JL150" s="1">
        <f>+IF($E150=JL$22,VLOOKUP($C150,Input!$A$8:$IA$39,MATCH(JL$21,Input!$A$6:$IA$6,0),FALSE),0)*IF(JL$110&gt;=MAX($IC$110:JK$110),MIN((JL$110-MAX($IC$110:JK$110)),(JL$110-JK$110)),0)+IF($E150=JL$22,VLOOKUP($C150,Input!$A$8:$IA$39,MATCH(JL$21,Input!$A$6:$IA$6,0),FALSE),0)*IF(JL$109&gt;=MAX($IC$109:JK$109),MIN((JL$109-MAX($IC$109:JK$109)),(JL$109-JK$109)),0)</f>
        <v>0</v>
      </c>
      <c r="JN150" t="str">
        <f>+VLOOKUP($C150,Input!$A$8:$GZ$39,MATCH(JN$21,Input!$A$6:$GZ$6,0),FALSE)</f>
        <v>Charger Maintenance ($/kWh)</v>
      </c>
      <c r="JO150" s="1">
        <f>IF($E150+$I150+$D$7&lt;=JO$22,0,IF(JO$22-$D$7&gt;=$E150,VLOOKUP($C150,Input!$A$8:$GZ$39,MATCH(JO$21,Input!$A$6:$GZ$6,0),FALSE),0)*$F150/$G150)*$D150</f>
        <v>0</v>
      </c>
      <c r="JP150" s="1">
        <f>IF($E150+$I150+$D$7&lt;=JP$22,0,IF(JP$22-$D$7&gt;=$E150,VLOOKUP($C150,Input!$A$8:$GZ$39,MATCH(JP$21,Input!$A$6:$GZ$6,0),FALSE),0)*$F150/$G150)*$D150</f>
        <v>0</v>
      </c>
      <c r="JQ150" s="1">
        <f>IF($E150+$I150+$D$7&lt;=JQ$22,0,IF(JQ$22-$D$7&gt;=$E150,VLOOKUP($C150,Input!$A$8:$GZ$39,MATCH(JQ$21,Input!$A$6:$GZ$6,0),FALSE),0)*$F150/$G150)*$D150</f>
        <v>0</v>
      </c>
      <c r="JR150" s="1">
        <f>IF($E150+$I150+$D$7&lt;=JR$22,0,IF(JR$22-$D$7&gt;=$E150,VLOOKUP($C150,Input!$A$8:$GZ$39,MATCH(JR$21,Input!$A$6:$GZ$6,0),FALSE),0)*$F150/$G150)*$D150</f>
        <v>0</v>
      </c>
      <c r="JS150" s="1">
        <f>IF($E150+$I150+$D$7&lt;=JS$22,0,IF(JS$22-$D$7&gt;=$E150,VLOOKUP($C150,Input!$A$8:$GZ$39,MATCH(JS$21,Input!$A$6:$GZ$6,0),FALSE),0)*$F150/$G150)*$D150</f>
        <v>0</v>
      </c>
      <c r="JT150" s="1">
        <f>IF($E150+$I150+$D$7&lt;=JT$22,0,IF(JT$22-$D$7&gt;=$E150,VLOOKUP($C150,Input!$A$8:$GZ$39,MATCH(JT$21,Input!$A$6:$GZ$6,0),FALSE),0)*$F150/$G150)*$D150</f>
        <v>0</v>
      </c>
      <c r="JU150" s="1">
        <f>IF($E150+$I150+$D$7&lt;=JU$22,0,IF(JU$22-$D$7&gt;=$E150,VLOOKUP($C150,Input!$A$8:$GZ$39,MATCH(JU$21,Input!$A$6:$GZ$6,0),FALSE),0)*$F150/$G150)*$D150</f>
        <v>0</v>
      </c>
      <c r="JV150" s="1">
        <f>IF($E150+$I150+$D$7&lt;=JV$22,0,IF(JV$22-$D$7&gt;=$E150,VLOOKUP($C150,Input!$A$8:$GZ$39,MATCH(JV$21,Input!$A$6:$GZ$6,0),FALSE),0)*$F150/$G150)*$D150</f>
        <v>0</v>
      </c>
      <c r="JW150" s="1">
        <f>IF($E150+$I150+$D$7&lt;=JW$22,0,IF(JW$22-$D$7&gt;=$E150,VLOOKUP($C150,Input!$A$8:$GZ$39,MATCH(JW$21,Input!$A$6:$GZ$6,0),FALSE),0)*$F150/$G150)*$D150</f>
        <v>0</v>
      </c>
      <c r="JX150" s="1">
        <f>IF($E150+$I150+$D$7&lt;=JX$22,0,IF(JX$22-$D$7&gt;=$E150,VLOOKUP($C150,Input!$A$8:$GZ$39,MATCH(JX$21,Input!$A$6:$GZ$6,0),FALSE),0)*$F150/$G150)*$D150</f>
        <v>0</v>
      </c>
      <c r="JY150" s="1">
        <f>IF($E150+$I150+$D$7&lt;=JY$22,0,IF(JY$22-$D$7&gt;=$E150,VLOOKUP($C150,Input!$A$8:$GZ$39,MATCH(JY$21,Input!$A$6:$GZ$6,0),FALSE),0)*$F150/$G150)*$D150</f>
        <v>0</v>
      </c>
      <c r="JZ150" s="1">
        <f>IF($E150+$I150+$D$7&lt;=JZ$22,0,IF(JZ$22-$D$7&gt;=$E150,VLOOKUP($C150,Input!$A$8:$GZ$39,MATCH(JZ$21,Input!$A$6:$GZ$6,0),FALSE),0)*$F150/$G150)*$D150</f>
        <v>0</v>
      </c>
      <c r="KA150" s="1">
        <f>IF($E150+$I150+$D$7&lt;=KA$22,0,IF(KA$22-$D$7&gt;=$E150,VLOOKUP($C150,Input!$A$8:$GZ$39,MATCH(KA$21,Input!$A$6:$GZ$6,0),FALSE),0)*$F150/$G150)*$D150</f>
        <v>0</v>
      </c>
      <c r="KB150" s="1">
        <f>IF($E150+$I150+$D$7&lt;=KB$22,0,IF(KB$22-$D$7&gt;=$E150,VLOOKUP($C150,Input!$A$8:$GZ$39,MATCH(KB$21,Input!$A$6:$GZ$6,0),FALSE),0)*$F150/$G150)*$D150</f>
        <v>0</v>
      </c>
      <c r="KC150" s="1">
        <f>IF($E150+$I150+$D$7&lt;=KC$22,0,IF(KC$22-$D$7&gt;=$E150,VLOOKUP($C150,Input!$A$8:$GZ$39,MATCH(KC$21,Input!$A$6:$GZ$6,0),FALSE),0)*$F150/$G150)*$D150</f>
        <v>0</v>
      </c>
      <c r="KD150" s="1">
        <f>IF($E150+$I150+$D$7&lt;=KD$22,0,IF(KD$22-$D$7&gt;=$E150,VLOOKUP($C150,Input!$A$8:$GZ$39,MATCH(KD$21,Input!$A$6:$GZ$6,0),FALSE),0)*$F150/$G150)*$D150</f>
        <v>0</v>
      </c>
      <c r="KE150" s="1">
        <f>IF($E150+$I150+$D$7&lt;=KE$22,0,IF(KE$22-$D$7&gt;=$E150,VLOOKUP($C150,Input!$A$8:$GZ$39,MATCH(KE$21,Input!$A$6:$GZ$6,0),FALSE),0)*$F150/$G150)*$D150</f>
        <v>0</v>
      </c>
      <c r="KF150" s="1">
        <f>IF($E150+$I150+$D$7&lt;=KF$22,0,IF(KF$22-$D$7&gt;=$E150,VLOOKUP($C150,Input!$A$8:$GZ$39,MATCH(KF$21,Input!$A$6:$GZ$6,0),FALSE),0)*$F150/$G150)*$D150</f>
        <v>0</v>
      </c>
      <c r="KG150" s="1">
        <f>IF($E150+$I150+$D$7&lt;=KG$22,0,IF(KG$22-$D$7&gt;=$E150,VLOOKUP($C150,Input!$A$8:$GZ$39,MATCH(KG$21,Input!$A$6:$GZ$6,0),FALSE),0)*$F150/$G150)*$D150</f>
        <v>0</v>
      </c>
      <c r="KH150" s="1">
        <f>IF($E150+$I150+$D$7&lt;=KH$22,0,IF(KH$22-$D$7&gt;=$E150,VLOOKUP($C150,Input!$A$8:$GZ$39,MATCH(KH$21,Input!$A$6:$GZ$6,0),FALSE),0)*$F150/$G150)*$D150</f>
        <v>0</v>
      </c>
      <c r="KI150" s="1">
        <f>IF($E150+$I150+$D$7&lt;=KI$22,0,IF(KI$22-$D$7&gt;=$E150,VLOOKUP($C150,Input!$A$8:$GZ$39,MATCH(KI$21,Input!$A$6:$GZ$6,0),FALSE),0)*$F150/$G150)*$D150</f>
        <v>0</v>
      </c>
      <c r="KJ150" s="1">
        <f>IF($E150+$I150+$D$7&lt;=KJ$22,0,IF(KJ$22-$D$7&gt;=$E150,VLOOKUP($C150,Input!$A$8:$GZ$39,MATCH(KJ$21,Input!$A$6:$GZ$6,0),FALSE),0)*$F150/$G150)*$D150</f>
        <v>0</v>
      </c>
      <c r="KK150" s="1">
        <f>IF($E150+$I150+$D$7&lt;=KK$22,0,IF(KK$22-$D$7&gt;=$E150,VLOOKUP($C150,Input!$A$8:$GZ$39,MATCH(KK$21,Input!$A$6:$GZ$6,0),FALSE),0)*$F150/$G150)*$D150</f>
        <v>0</v>
      </c>
      <c r="KL150" s="1">
        <f>IF($E150+$I150+$D$7&lt;=KL$22,0,IF(KL$22-$D$7&gt;=$E150,VLOOKUP($C150,Input!$A$8:$GZ$39,MATCH(KL$21,Input!$A$6:$GZ$6,0),FALSE),0)*$F150/$G150)*$D150</f>
        <v>0</v>
      </c>
      <c r="KM150" s="1">
        <f>IF($E150+$I150+$D$7&lt;=KM$22,0,IF(KM$22-$D$7&gt;=$E150,VLOOKUP($C150,Input!$A$8:$GZ$39,MATCH(KM$21,Input!$A$6:$GZ$6,0),FALSE),0)*$F150/$G150)*$D150</f>
        <v>0</v>
      </c>
      <c r="KN150" s="1">
        <f>IF($E150+$I150+$D$7&lt;=KN$22,0,IF(KN$22-$D$7&gt;=$E150,VLOOKUP($C150,Input!$A$8:$GZ$39,MATCH(KN$21,Input!$A$6:$GZ$6,0),FALSE),0)*$F150/$G150)*$D150</f>
        <v>0</v>
      </c>
      <c r="KO150" s="1">
        <f>IF($E150+$I150+$D$7&lt;=KO$22,0,IF(KO$22-$D$7&gt;=$E150,VLOOKUP($C150,Input!$A$8:$GZ$39,MATCH(KO$21,Input!$A$6:$GZ$6,0),FALSE),0)*$F150/$G150)*$D150</f>
        <v>0</v>
      </c>
      <c r="KP150" s="1">
        <f>IF($E150+$I150+$D$7&lt;=KP$22,0,IF(KP$22-$D$7&gt;=$E150,VLOOKUP($C150,Input!$A$8:$GZ$39,MATCH(KP$21,Input!$A$6:$GZ$6,0),FALSE),0)*$F150/$G150)*$D150</f>
        <v>0</v>
      </c>
      <c r="KQ150" s="1">
        <f>IF($E150+$I150+$D$7&lt;=KQ$22,0,IF(KQ$22-$D$7&gt;=$E150,VLOOKUP($C150,Input!$A$8:$GZ$39,MATCH(KQ$21,Input!$A$6:$GZ$6,0),FALSE),0)*$F150/$G150)*$D150</f>
        <v>0</v>
      </c>
      <c r="KR150" s="1">
        <f>IF($E150+$I150+$D$7&lt;=KR$22,0,IF(KR$22-$D$7&gt;=$E150,VLOOKUP($C150,Input!$A$8:$GZ$39,MATCH(KR$21,Input!$A$6:$GZ$6,0),FALSE),0)*$F150/$G150)*$D150</f>
        <v>0</v>
      </c>
      <c r="KS150" s="1">
        <f>IF($E150+$I150+$D$7&lt;=KS$22,0,IF(KS$22-$D$7&gt;=$E150,VLOOKUP($C150,Input!$A$8:$GZ$39,MATCH(KS$21,Input!$A$6:$GZ$6,0),FALSE),0)*$F150/$G150)*$D150</f>
        <v>0</v>
      </c>
      <c r="KT150" s="1">
        <f>IF($E150+$I150+$D$7&lt;=KT$22,0,IF(KT$22-$D$7&gt;=$E150,VLOOKUP($C150,Input!$A$8:$GZ$39,MATCH(KT$21,Input!$A$6:$GZ$6,0),FALSE),0)*$F150/$G150)*$D150</f>
        <v>0</v>
      </c>
      <c r="KU150" s="1">
        <f>IF($E150+$I150+$D$7&lt;=KU$22,0,IF(KU$22-$D$7&gt;=$E150,VLOOKUP($C150,Input!$A$8:$GZ$39,MATCH(KU$21,Input!$A$6:$GZ$6,0),FALSE),0)*$F150/$G150)*$D150</f>
        <v>0</v>
      </c>
      <c r="KV150" s="1">
        <f>IF($E150+$I150+$D$7&lt;=KV$22,0,IF(KV$22-$D$7&gt;=$E150,VLOOKUP($C150,Input!$A$8:$GZ$39,MATCH(KV$21,Input!$A$6:$GZ$6,0),FALSE),0)*$F150/$G150)*$D150</f>
        <v>0</v>
      </c>
      <c r="KW150" s="1">
        <f>IF($E150+$I150+$D$7&lt;=KW$22,0,IF(KW$22-$D$7&gt;=$E150,VLOOKUP($C150,Input!$A$8:$GZ$39,MATCH(KW$21,Input!$A$6:$GZ$6,0),FALSE),0)*$F150/$G150)*$D150</f>
        <v>0</v>
      </c>
      <c r="KY150" t="str">
        <f>VLOOKUP($C150,Input!$A$8:$HV$39,MATCH(KY$21,Input!$A$6:$HV$6,0),FALSE)</f>
        <v>$/kWh from "Main Tab" selection for depot charging and it is scaled to EIA cost projections</v>
      </c>
      <c r="KZ150" s="1">
        <f>IF($E150+$I150+$D$7&lt;=KZ$22,0,IF(KZ$22-$D$7&gt;=$E150,VLOOKUP($C150,Input!$A$8:$HV$39,MATCH(KZ$21,Input!$A$6:$HV$6,0),FALSE)/$G150*$F150,0))*$D150</f>
        <v>0</v>
      </c>
      <c r="LA150" s="1">
        <f>IF($E150+$I150+$D$7&lt;=LA$22,0,IF(LA$22-$D$7&gt;=$E150,VLOOKUP($C150,Input!$A$8:$HV$39,MATCH(LA$21,Input!$A$6:$HV$6,0),FALSE)/$G150*$F150,0))*$D150</f>
        <v>0</v>
      </c>
      <c r="LB150" s="1">
        <f>IF($E150+$I150+$D$7&lt;=LB$22,0,IF(LB$22-$D$7&gt;=$E150,VLOOKUP($C150,Input!$A$8:$HV$39,MATCH(LB$21,Input!$A$6:$HV$6,0),FALSE)/$G150*$F150,0))*$D150</f>
        <v>0</v>
      </c>
      <c r="LC150" s="1">
        <f>IF($E150+$I150+$D$7&lt;=LC$22,0,IF(LC$22-$D$7&gt;=$E150,VLOOKUP($C150,Input!$A$8:$HV$39,MATCH(LC$21,Input!$A$6:$HV$6,0),FALSE)/$G150*$F150,0))*$D150</f>
        <v>0</v>
      </c>
      <c r="LD150" s="1">
        <f>IF($E150+$I150+$D$7&lt;=LD$22,0,IF(LD$22-$D$7&gt;=$E150,VLOOKUP($C150,Input!$A$8:$HV$39,MATCH(LD$21,Input!$A$6:$HV$6,0),FALSE)/$G150*$F150,0))*$D150</f>
        <v>0</v>
      </c>
      <c r="LE150" s="1">
        <f>IF($E150+$I150+$D$7&lt;=LE$22,0,IF(LE$22-$D$7&gt;=$E150,VLOOKUP($C150,Input!$A$8:$HV$39,MATCH(LE$21,Input!$A$6:$HV$6,0),FALSE)/$G150*$F150,0))*$D150</f>
        <v>0</v>
      </c>
      <c r="LF150" s="1">
        <f>IF($E150+$I150+$D$7&lt;=LF$22,0,IF(LF$22-$D$7&gt;=$E150,VLOOKUP($C150,Input!$A$8:$HV$39,MATCH(LF$21,Input!$A$6:$HV$6,0),FALSE)/$G150*$F150,0))*$D150</f>
        <v>0</v>
      </c>
      <c r="LG150" s="1">
        <f>IF($E150+$I150+$D$7&lt;=LG$22,0,IF(LG$22-$D$7&gt;=$E150,VLOOKUP($C150,Input!$A$8:$HV$39,MATCH(LG$21,Input!$A$6:$HV$6,0),FALSE)/$G150*$F150,0))*$D150</f>
        <v>0</v>
      </c>
      <c r="LH150" s="1">
        <f>IF($E150+$I150+$D$7&lt;=LH$22,0,IF(LH$22-$D$7&gt;=$E150,VLOOKUP($C150,Input!$A$8:$HV$39,MATCH(LH$21,Input!$A$6:$HV$6,0),FALSE)/$G150*$F150,0))*$D150</f>
        <v>0</v>
      </c>
      <c r="LI150" s="1">
        <f>IF($E150+$I150+$D$7&lt;=LI$22,0,IF(LI$22-$D$7&gt;=$E150,VLOOKUP($C150,Input!$A$8:$HV$39,MATCH(LI$21,Input!$A$6:$HV$6,0),FALSE)/$G150*$F150,0))*$D150</f>
        <v>0</v>
      </c>
      <c r="LJ150" s="1">
        <f>IF($E150+$I150+$D$7&lt;=LJ$22,0,IF(LJ$22-$D$7&gt;=$E150,VLOOKUP($C150,Input!$A$8:$HV$39,MATCH(LJ$21,Input!$A$6:$HV$6,0),FALSE)/$G150*$F150,0))*$D150</f>
        <v>0</v>
      </c>
      <c r="LK150" s="1">
        <f>IF($E150+$I150+$D$7&lt;=LK$22,0,IF(LK$22-$D$7&gt;=$E150,VLOOKUP($C150,Input!$A$8:$HV$39,MATCH(LK$21,Input!$A$6:$HV$6,0),FALSE)/$G150*$F150,0))*$D150</f>
        <v>0</v>
      </c>
      <c r="LL150" s="1">
        <f>IF($E150+$I150+$D$7&lt;=LL$22,0,IF(LL$22-$D$7&gt;=$E150,VLOOKUP($C150,Input!$A$8:$HV$39,MATCH(LL$21,Input!$A$6:$HV$6,0),FALSE)/$G150*$F150,0))*$D150</f>
        <v>0</v>
      </c>
      <c r="LM150" s="1">
        <f>IF($E150+$I150+$D$7&lt;=LM$22,0,IF(LM$22-$D$7&gt;=$E150,VLOOKUP($C150,Input!$A$8:$HV$39,MATCH(LM$21,Input!$A$6:$HV$6,0),FALSE)/$G150*$F150,0))*$D150</f>
        <v>0</v>
      </c>
      <c r="LN150" s="1">
        <f>IF($E150+$I150+$D$7&lt;=LN$22,0,IF(LN$22-$D$7&gt;=$E150,VLOOKUP($C150,Input!$A$8:$HV$39,MATCH(LN$21,Input!$A$6:$HV$6,0),FALSE)/$G150*$F150,0))*$D150</f>
        <v>0</v>
      </c>
      <c r="LO150" s="1">
        <f>IF($E150+$I150+$D$7&lt;=LO$22,0,IF(LO$22-$D$7&gt;=$E150,VLOOKUP($C150,Input!$A$8:$HV$39,MATCH(LO$21,Input!$A$6:$HV$6,0),FALSE)/$G150*$F150,0))*$D150</f>
        <v>0</v>
      </c>
      <c r="LP150" s="1">
        <f>IF($E150+$I150+$D$7&lt;=LP$22,0,IF(LP$22-$D$7&gt;=$E150,VLOOKUP($C150,Input!$A$8:$HV$39,MATCH(LP$21,Input!$A$6:$HV$6,0),FALSE)/$G150*$F150,0))*$D150</f>
        <v>0</v>
      </c>
      <c r="LQ150" s="1">
        <f>IF($E150+$I150+$D$7&lt;=LQ$22,0,IF(LQ$22-$D$7&gt;=$E150,VLOOKUP($C150,Input!$A$8:$HV$39,MATCH(LQ$21,Input!$A$6:$HV$6,0),FALSE)/$G150*$F150,0))*$D150</f>
        <v>0</v>
      </c>
      <c r="LR150" s="1">
        <f>IF($E150+$I150+$D$7&lt;=LR$22,0,IF(LR$22-$D$7&gt;=$E150,VLOOKUP($C150,Input!$A$8:$HV$39,MATCH(LR$21,Input!$A$6:$HV$6,0),FALSE)/$G150*$F150,0))*$D150</f>
        <v>0</v>
      </c>
      <c r="LS150" s="1">
        <f>IF($E150+$I150+$D$7&lt;=LS$22,0,IF(LS$22-$D$7&gt;=$E150,VLOOKUP($C150,Input!$A$8:$HV$39,MATCH(LS$21,Input!$A$6:$HV$6,0),FALSE)/$G150*$F150,0))*$D150</f>
        <v>0</v>
      </c>
      <c r="LT150" s="1">
        <f>IF($E150+$I150+$D$7&lt;=LT$22,0,IF(LT$22-$D$7&gt;=$E150,VLOOKUP($C150,Input!$A$8:$HV$39,MATCH(LT$21,Input!$A$6:$HV$6,0),FALSE)/$G150*$F150,0))*$D150</f>
        <v>0</v>
      </c>
      <c r="LU150" s="1">
        <f>IF($E150+$I150+$D$7&lt;=LU$22,0,IF(LU$22-$D$7&gt;=$E150,VLOOKUP($C150,Input!$A$8:$HV$39,MATCH(LU$21,Input!$A$6:$HV$6,0),FALSE)/$G150*$F150,0))*$D150</f>
        <v>0</v>
      </c>
      <c r="LV150" s="1">
        <f>IF($E150+$I150+$D$7&lt;=LV$22,0,IF(LV$22-$D$7&gt;=$E150,VLOOKUP($C150,Input!$A$8:$HV$39,MATCH(LV$21,Input!$A$6:$HV$6,0),FALSE)/$G150*$F150,0))*$D150</f>
        <v>0</v>
      </c>
      <c r="LW150" s="1">
        <f>IF($E150+$I150+$D$7&lt;=LW$22,0,IF(LW$22-$D$7&gt;=$E150,VLOOKUP($C150,Input!$A$8:$HV$39,MATCH(LW$21,Input!$A$6:$HV$6,0),FALSE)/$G150*$F150,0))*$D150</f>
        <v>0</v>
      </c>
      <c r="LX150" s="1">
        <f>IF($E150+$I150+$D$7&lt;=LX$22,0,IF(LX$22-$D$7&gt;=$E150,VLOOKUP($C150,Input!$A$8:$HV$39,MATCH(LX$21,Input!$A$6:$HV$6,0),FALSE)/$G150*$F150,0))*$D150</f>
        <v>0</v>
      </c>
      <c r="LY150" s="1">
        <f>IF($E150+$I150+$D$7&lt;=LY$22,0,IF(LY$22-$D$7&gt;=$E150,VLOOKUP($C150,Input!$A$8:$HV$39,MATCH(LY$21,Input!$A$6:$HV$6,0),FALSE)/$G150*$F150,0))*$D150</f>
        <v>0</v>
      </c>
      <c r="LZ150" s="1">
        <f>IF($E150+$I150+$D$7&lt;=LZ$22,0,IF(LZ$22-$D$7&gt;=$E150,VLOOKUP($C150,Input!$A$8:$HV$39,MATCH(LZ$21,Input!$A$6:$HV$6,0),FALSE)/$G150*$F150,0))*$D150</f>
        <v>0</v>
      </c>
      <c r="MA150" s="1">
        <f>IF($E150+$I150+$D$7&lt;=MA$22,0,IF(MA$22-$D$7&gt;=$E150,VLOOKUP($C150,Input!$A$8:$HV$39,MATCH(MA$21,Input!$A$6:$HV$6,0),FALSE)/$G150*$F150,0))*$D150</f>
        <v>0</v>
      </c>
      <c r="MB150" s="1">
        <f>IF($E150+$I150+$D$7&lt;=MB$22,0,IF(MB$22-$D$7&gt;=$E150,VLOOKUP($C150,Input!$A$8:$HV$39,MATCH(MB$21,Input!$A$6:$HV$6,0),FALSE)/$G150*$F150,0))*$D150</f>
        <v>0</v>
      </c>
      <c r="MC150" s="1">
        <f>IF($E150+$I150+$D$7&lt;=MC$22,0,IF(MC$22-$D$7&gt;=$E150,VLOOKUP($C150,Input!$A$8:$HV$39,MATCH(MC$21,Input!$A$6:$HV$6,0),FALSE)/$G150*$F150,0))*$D150</f>
        <v>0</v>
      </c>
      <c r="MD150" s="1">
        <f>IF($E150+$I150+$D$7&lt;=MD$22,0,IF(MD$22-$D$7&gt;=$E150,VLOOKUP($C150,Input!$A$8:$HV$39,MATCH(MD$21,Input!$A$6:$HV$6,0),FALSE)/$G150*$F150,0))*$D150</f>
        <v>0</v>
      </c>
      <c r="ME150" s="1">
        <f>IF($E150+$I150+$D$7&lt;=ME$22,0,IF(ME$22-$D$7&gt;=$E150,VLOOKUP($C150,Input!$A$8:$HV$39,MATCH(ME$21,Input!$A$6:$HV$6,0),FALSE)/$G150*$F150,0))*$D150</f>
        <v>0</v>
      </c>
      <c r="MF150" s="1">
        <f>IF($E150+$I150+$D$7&lt;=MF$22,0,IF(MF$22-$D$7&gt;=$E150,VLOOKUP($C150,Input!$A$8:$HV$39,MATCH(MF$21,Input!$A$6:$HV$6,0),FALSE)/$G150*$F150,0))*$D150</f>
        <v>0</v>
      </c>
      <c r="MG150" s="1">
        <f>IF($E150+$I150+$D$7&lt;=MG$22,0,IF(MG$22-$D$7&gt;=$E150,VLOOKUP($C150,Input!$A$8:$HV$39,MATCH(MG$21,Input!$A$6:$HV$6,0),FALSE)/$G150*$F150,0))*$D150</f>
        <v>0</v>
      </c>
      <c r="MH150" s="1">
        <f>IF($E150+$I150+$D$7&lt;=MH$22,0,IF(MH$22-$D$7&gt;=$E150,VLOOKUP($C150,Input!$A$8:$HV$39,MATCH(MH$21,Input!$A$6:$HV$6,0),FALSE)/$G150*$F150,0))*$D150</f>
        <v>0</v>
      </c>
      <c r="MI150" s="1">
        <f>IF($E150+$I150+$D$7&lt;=MI$22,0,IF(MI$22-$D$7&gt;=$E150,VLOOKUP($C150,Input!$A$8:$HV$39,MATCH(MI$21,Input!$A$6:$HV$6,0),FALSE)/$G150*$F150,0))*$D150</f>
        <v>2371318.1315880292</v>
      </c>
      <c r="MJ150" s="1">
        <f>IF($E150+$I150+$D$7&lt;=MJ$22,0,IF(MJ$22-$D$7&gt;=$E150,VLOOKUP($C150,Input!$A$8:$HV$39,MATCH(MJ$21,Input!$A$6:$HV$6,0),FALSE)/$G150*$F150,0))*$D150</f>
        <v>2358239.8921361095</v>
      </c>
      <c r="MK150" s="1">
        <f>IF($E150+$I150+$D$7&lt;=MK$22,0,IF(MK$22-$D$7&gt;=$E150,VLOOKUP($C150,Input!$A$8:$HV$39,MATCH(MK$21,Input!$A$6:$HV$6,0),FALSE)/$G150*$F150,0))*$D150</f>
        <v>2349585.9164511058</v>
      </c>
      <c r="ML150" s="1">
        <f>IF($E150+$I150+$D$7&lt;=ML$22,0,IF(ML$22-$D$7&gt;=$E150,VLOOKUP($C150,Input!$A$8:$HV$39,MATCH(ML$21,Input!$A$6:$HV$6,0),FALSE)/$G150*$F150,0))*$D150</f>
        <v>2339421.6568262405</v>
      </c>
      <c r="MM150" s="1">
        <f>IF($E150+$I150+$D$7&lt;=MM$22,0,IF(MM$22-$D$7&gt;=$E150,VLOOKUP($C150,Input!$A$8:$HV$39,MATCH(MM$21,Input!$A$6:$HV$6,0),FALSE)/$G150*$F150,0))*$D150</f>
        <v>2328698.4307334018</v>
      </c>
      <c r="MN150" s="1">
        <f>IF($E150+$I150+$D$7&lt;=MN$22,0,IF(MN$22-$D$7&gt;=$E150,VLOOKUP($C150,Input!$A$8:$HV$39,MATCH(MN$21,Input!$A$6:$HV$6,0),FALSE)/$G150*$F150,0))*$D150</f>
        <v>2317994.9272506684</v>
      </c>
      <c r="MO150" s="1">
        <f>IF($E150+$I150+$D$7&lt;=MO$22,0,IF(MO$22-$D$7&gt;=$E150,VLOOKUP($C150,Input!$A$8:$HV$39,MATCH(MO$21,Input!$A$6:$HV$6,0),FALSE)/$G150*$F150,0))*$D150</f>
        <v>2309691.4696241794</v>
      </c>
      <c r="MP150" s="1">
        <f>IF($E150+$I150+$D$7&lt;=MP$22,0,IF(MP$22-$D$7&gt;=$E150,VLOOKUP($C150,Input!$A$8:$HV$39,MATCH(MP$21,Input!$A$6:$HV$6,0),FALSE)/$G150*$F150,0))*$D150</f>
        <v>2302935.2101690555</v>
      </c>
      <c r="MQ150" s="1">
        <f>IF($E150+$I150+$D$7&lt;=MQ$22,0,IF(MQ$22-$D$7&gt;=$E150,VLOOKUP($C150,Input!$A$8:$HV$39,MATCH(MQ$21,Input!$A$6:$HV$6,0),FALSE)/$G150*$F150,0))*$D150</f>
        <v>2293710.3293901081</v>
      </c>
      <c r="MR150" s="1">
        <f>IF($E150+$I150+$D$7&lt;=MR$22,0,IF(MR$22-$D$7&gt;=$E150,VLOOKUP($C150,Input!$A$8:$HV$39,MATCH(MR$21,Input!$A$6:$HV$6,0),FALSE)/$G150*$F150,0))*$D150</f>
        <v>2282095.4312007325</v>
      </c>
      <c r="MS150" s="1">
        <f>IF($E150+$I150+$D$7&lt;=MS$22,0,IF(MS$22-$D$7&gt;=$E150,VLOOKUP($C150,Input!$A$8:$HV$39,MATCH(MS$21,Input!$A$6:$HV$6,0),FALSE)/$G150*$F150,0))*$D150</f>
        <v>2278335.6236008708</v>
      </c>
      <c r="MT150" s="1">
        <f>IF($E150+$I150+$D$7&lt;=MT$22,0,IF(MT$22-$D$7&gt;=$E150,VLOOKUP($C150,Input!$A$8:$HV$39,MATCH(MT$21,Input!$A$6:$HV$6,0),FALSE)/$G150*$F150,0))*$D150</f>
        <v>2274897.0127941384</v>
      </c>
      <c r="MU150" s="1">
        <f>IF($E150+$I150+$D$7&lt;=MU$22,0,IF(MU$22-$D$7&gt;=$E150,VLOOKUP($C150,Input!$A$8:$HV$39,MATCH(MU$21,Input!$A$6:$HV$6,0),FALSE)/$G150*$F150,0))*$D150</f>
        <v>2271668.0920139649</v>
      </c>
      <c r="MV150" s="1">
        <f>IF($E150+$I150+$D$7&lt;=MV$22,0,IF(MV$22-$D$7&gt;=$E150,VLOOKUP($C150,Input!$A$8:$HV$39,MATCH(MV$21,Input!$A$6:$HV$6,0),FALSE)/$G150*$F150,0))*$D150</f>
        <v>2273848.6581703546</v>
      </c>
      <c r="MW150" s="1">
        <f>IF($E150+$I150+$D$7&lt;=MW$22,0,IF(MW$22-$D$7&gt;=$E150,VLOOKUP($C150,Input!$A$8:$HV$39,MATCH(MW$21,Input!$A$6:$HV$6,0),FALSE)/$G150*$F150,0))*$D150</f>
        <v>0</v>
      </c>
      <c r="MX150" s="1">
        <f>IF($E150+$I150+$D$7&lt;=MX$22,0,IF(MX$22-$D$7&gt;=$E150,VLOOKUP($C150,Input!$A$8:$HV$39,MATCH(MX$21,Input!$A$6:$HV$6,0),FALSE)/$G150*$F150,0))*$D150</f>
        <v>0</v>
      </c>
      <c r="MZ150" t="str">
        <f>VLOOKUP($C150,Input!$A$8:$HV$39,MATCH(MZ$21,Input!$A$6:$HV$6,0),FALSE)</f>
        <v>Electricity LCFS Credit ($/kWh)</v>
      </c>
      <c r="NA150" s="1">
        <f>IF($E150+$I150+$D$7&lt;=NA$22,0,IF(NA$22-$D$7&gt;=$E150,-VLOOKUP($C150,Input!$A$8:$HV$39,MATCH(NA$21,Input!$A$6:$HV$6,0),FALSE)/$G150*$F150,0))*$D150*$G$4/100</f>
        <v>0</v>
      </c>
      <c r="NB150" s="1">
        <f>IF($E150+$I150+$D$7&lt;=NB$22,0,IF(NB$22-$D$7&gt;=$E150,-VLOOKUP($C150,Input!$A$8:$HV$39,MATCH(NB$21,Input!$A$6:$HV$6,0),FALSE)/$G150*$F150,0))*$D150*$G$4/100</f>
        <v>0</v>
      </c>
      <c r="NC150" s="1">
        <f>IF($E150+$I150+$D$7&lt;=NC$22,0,IF(NC$22-$D$7&gt;=$E150,-VLOOKUP($C150,Input!$A$8:$HV$39,MATCH(NC$21,Input!$A$6:$HV$6,0),FALSE)/$G150*$F150,0))*$D150*$G$4/100</f>
        <v>0</v>
      </c>
      <c r="ND150" s="1">
        <f>IF($E150+$I150+$D$7&lt;=ND$22,0,IF(ND$22-$D$7&gt;=$E150,-VLOOKUP($C150,Input!$A$8:$HV$39,MATCH(ND$21,Input!$A$6:$HV$6,0),FALSE)/$G150*$F150,0))*$D150*$G$4/100</f>
        <v>0</v>
      </c>
      <c r="NE150" s="1">
        <f>IF($E150+$I150+$D$7&lt;=NE$22,0,IF(NE$22-$D$7&gt;=$E150,-VLOOKUP($C150,Input!$A$8:$HV$39,MATCH(NE$21,Input!$A$6:$HV$6,0),FALSE)/$G150*$F150,0))*$D150*$G$4/100</f>
        <v>0</v>
      </c>
      <c r="NF150" s="1">
        <f>IF($E150+$I150+$D$7&lt;=NF$22,0,IF(NF$22-$D$7&gt;=$E150,-VLOOKUP($C150,Input!$A$8:$HV$39,MATCH(NF$21,Input!$A$6:$HV$6,0),FALSE)/$G150*$F150,0))*$D150*$G$4/100</f>
        <v>0</v>
      </c>
      <c r="NG150" s="1">
        <f>IF($E150+$I150+$D$7&lt;=NG$22,0,IF(NG$22-$D$7&gt;=$E150,-VLOOKUP($C150,Input!$A$8:$HV$39,MATCH(NG$21,Input!$A$6:$HV$6,0),FALSE)/$G150*$F150,0))*$D150*$G$4/100</f>
        <v>0</v>
      </c>
      <c r="NH150" s="1">
        <f>IF($E150+$I150+$D$7&lt;=NH$22,0,IF(NH$22-$D$7&gt;=$E150,-VLOOKUP($C150,Input!$A$8:$HV$39,MATCH(NH$21,Input!$A$6:$HV$6,0),FALSE)/$G150*$F150,0))*$D150*$G$4/100</f>
        <v>0</v>
      </c>
      <c r="NI150" s="1">
        <f>IF($E150+$I150+$D$7&lt;=NI$22,0,IF(NI$22-$D$7&gt;=$E150,-VLOOKUP($C150,Input!$A$8:$HV$39,MATCH(NI$21,Input!$A$6:$HV$6,0),FALSE)/$G150*$F150,0))*$D150*$G$4/100</f>
        <v>0</v>
      </c>
      <c r="NJ150" s="1">
        <f>IF($E150+$I150+$D$7&lt;=NJ$22,0,IF(NJ$22-$D$7&gt;=$E150,-VLOOKUP($C150,Input!$A$8:$HV$39,MATCH(NJ$21,Input!$A$6:$HV$6,0),FALSE)/$G150*$F150,0))*$D150*$G$4/100</f>
        <v>0</v>
      </c>
      <c r="NK150" s="1">
        <f>IF($E150+$I150+$D$7&lt;=NK$22,0,IF(NK$22-$D$7&gt;=$E150,-VLOOKUP($C150,Input!$A$8:$HV$39,MATCH(NK$21,Input!$A$6:$HV$6,0),FALSE)/$G150*$F150,0))*$D150*$G$4/100</f>
        <v>0</v>
      </c>
      <c r="NL150" s="1">
        <f>IF($E150+$I150+$D$7&lt;=NL$22,0,IF(NL$22-$D$7&gt;=$E150,-VLOOKUP($C150,Input!$A$8:$HV$39,MATCH(NL$21,Input!$A$6:$HV$6,0),FALSE)/$G150*$F150,0))*$D150*$G$4/100</f>
        <v>0</v>
      </c>
      <c r="NM150" s="1">
        <f>IF($E150+$I150+$D$7&lt;=NM$22,0,IF(NM$22-$D$7&gt;=$E150,-VLOOKUP($C150,Input!$A$8:$HV$39,MATCH(NM$21,Input!$A$6:$HV$6,0),FALSE)/$G150*$F150,0))*$D150*$G$4/100</f>
        <v>0</v>
      </c>
      <c r="NN150" s="1">
        <f>IF($E150+$I150+$D$7&lt;=NN$22,0,IF(NN$22-$D$7&gt;=$E150,-VLOOKUP($C150,Input!$A$8:$HV$39,MATCH(NN$21,Input!$A$6:$HV$6,0),FALSE)/$G150*$F150,0))*$D150*$G$4/100</f>
        <v>0</v>
      </c>
      <c r="NO150" s="1">
        <f>IF($E150+$I150+$D$7&lt;=NO$22,0,IF(NO$22-$D$7&gt;=$E150,-VLOOKUP($C150,Input!$A$8:$HV$39,MATCH(NO$21,Input!$A$6:$HV$6,0),FALSE)/$G150*$F150,0))*$D150*$G$4/100</f>
        <v>0</v>
      </c>
      <c r="NP150" s="1">
        <f>IF($E150+$I150+$D$7&lt;=NP$22,0,IF(NP$22-$D$7&gt;=$E150,-VLOOKUP($C150,Input!$A$8:$HV$39,MATCH(NP$21,Input!$A$6:$HV$6,0),FALSE)/$G150*$F150,0))*$D150*$G$4/100</f>
        <v>0</v>
      </c>
      <c r="NQ150" s="1">
        <f>IF($E150+$I150+$D$7&lt;=NQ$22,0,IF(NQ$22-$D$7&gt;=$E150,-VLOOKUP($C150,Input!$A$8:$HV$39,MATCH(NQ$21,Input!$A$6:$HV$6,0),FALSE)/$G150*$F150,0))*$D150*$G$4/100</f>
        <v>0</v>
      </c>
      <c r="NR150" s="1">
        <f>IF($E150+$I150+$D$7&lt;=NR$22,0,IF(NR$22-$D$7&gt;=$E150,-VLOOKUP($C150,Input!$A$8:$HV$39,MATCH(NR$21,Input!$A$6:$HV$6,0),FALSE)/$G150*$F150,0))*$D150*$G$4/100</f>
        <v>0</v>
      </c>
      <c r="NS150" s="1">
        <f>IF($E150+$I150+$D$7&lt;=NS$22,0,IF(NS$22-$D$7&gt;=$E150,-VLOOKUP($C150,Input!$A$8:$HV$39,MATCH(NS$21,Input!$A$6:$HV$6,0),FALSE)/$G150*$F150,0))*$D150*$G$4/100</f>
        <v>0</v>
      </c>
      <c r="NT150" s="1">
        <f>IF($E150+$I150+$D$7&lt;=NT$22,0,IF(NT$22-$D$7&gt;=$E150,-VLOOKUP($C150,Input!$A$8:$HV$39,MATCH(NT$21,Input!$A$6:$HV$6,0),FALSE)/$G150*$F150,0))*$D150*$G$4/100</f>
        <v>-1985584.6483200002</v>
      </c>
      <c r="NU150" s="1">
        <f>IF($E150+$I150+$D$7&lt;=NU$22,0,IF(NU$22-$D$7&gt;=$E150,-VLOOKUP($C150,Input!$A$8:$HV$39,MATCH(NU$21,Input!$A$6:$HV$6,0),FALSE)/$G150*$F150,0))*$D150*$G$4/100</f>
        <v>-1985584.6483200002</v>
      </c>
      <c r="NV150" s="1">
        <f>IF($E150+$I150+$D$7&lt;=NV$22,0,IF(NV$22-$D$7&gt;=$E150,-VLOOKUP($C150,Input!$A$8:$HV$39,MATCH(NV$21,Input!$A$6:$HV$6,0),FALSE)/$G150*$F150,0))*$D150*$G$4/100</f>
        <v>-1985584.6483200002</v>
      </c>
      <c r="NW150" s="1">
        <f>IF($E150+$I150+$D$7&lt;=NW$22,0,IF(NW$22-$D$7&gt;=$E150,-VLOOKUP($C150,Input!$A$8:$HV$39,MATCH(NW$21,Input!$A$6:$HV$6,0),FALSE)/$G150*$F150,0))*$D150*$G$4/100</f>
        <v>-1985584.6483200002</v>
      </c>
      <c r="NX150" s="1">
        <f>IF($E150+$I150+$D$7&lt;=NX$22,0,IF(NX$22-$D$7&gt;=$E150,-VLOOKUP($C150,Input!$A$8:$HV$39,MATCH(NX$21,Input!$A$6:$HV$6,0),FALSE)/$G150*$F150,0))*$D150*$G$4/100</f>
        <v>-1985584.6483200002</v>
      </c>
      <c r="NY150" s="1">
        <f>IF($E150+$I150+$D$7&lt;=NY$22,0,IF(NY$22-$D$7&gt;=$E150,-VLOOKUP($C150,Input!$A$8:$HV$39,MATCH(NY$21,Input!$A$6:$HV$6,0),FALSE)/$G150*$F150,0))*$D150*$G$4/100</f>
        <v>-1985584.6483200002</v>
      </c>
      <c r="NZ150" s="1">
        <f>IF($E150+$I150+$D$7&lt;=NZ$22,0,IF(NZ$22-$D$7&gt;=$E150,-VLOOKUP($C150,Input!$A$8:$HV$39,MATCH(NZ$21,Input!$A$6:$HV$6,0),FALSE)/$G150*$F150,0))*$D150*$G$4/100</f>
        <v>-1985584.6483200002</v>
      </c>
      <c r="OA150" s="1">
        <f>IF($E150+$I150+$D$7&lt;=OA$22,0,IF(OA$22-$D$7&gt;=$E150,-VLOOKUP($C150,Input!$A$8:$HV$39,MATCH(OA$21,Input!$A$6:$HV$6,0),FALSE)/$G150*$F150,0))*$D150*$G$4/100</f>
        <v>-1985584.6483200002</v>
      </c>
      <c r="OB150" s="1">
        <f>IF($E150+$I150+$D$7&lt;=OB$22,0,IF(OB$22-$D$7&gt;=$E150,-VLOOKUP($C150,Input!$A$8:$HV$39,MATCH(OB$21,Input!$A$6:$HV$6,0),FALSE)/$G150*$F150,0))*$D150*$G$4/100</f>
        <v>-1985584.6483200002</v>
      </c>
      <c r="OC150" s="1">
        <f>IF($E150+$I150+$D$7&lt;=OC$22,0,IF(OC$22-$D$7&gt;=$E150,-VLOOKUP($C150,Input!$A$8:$HV$39,MATCH(OC$21,Input!$A$6:$HV$6,0),FALSE)/$G150*$F150,0))*$D150*$G$4/100</f>
        <v>-1985584.6483200002</v>
      </c>
      <c r="OD150" s="1">
        <f>IF($E150+$I150+$D$7&lt;=OD$22,0,IF(OD$22-$D$7&gt;=$E150,-VLOOKUP($C150,Input!$A$8:$HV$39,MATCH(OD$21,Input!$A$6:$HV$6,0),FALSE)/$G150*$F150,0))*$D150*$G$4/100</f>
        <v>-1985584.6483200002</v>
      </c>
      <c r="OE150" s="1">
        <f>IF($E150+$I150+$D$7&lt;=OE$22,0,IF(OE$22-$D$7&gt;=$E150,-VLOOKUP($C150,Input!$A$8:$HV$39,MATCH(OE$21,Input!$A$6:$HV$6,0),FALSE)/$G150*$F150,0))*$D150*$G$4/100</f>
        <v>-1985584.6483200002</v>
      </c>
      <c r="OF150" s="1">
        <f>IF($E150+$I150+$D$7&lt;=OF$22,0,IF(OF$22-$D$7&gt;=$E150,-VLOOKUP($C150,Input!$A$8:$HV$39,MATCH(OF$21,Input!$A$6:$HV$6,0),FALSE)/$G150*$F150,0))*$D150*$G$4/100</f>
        <v>-1985584.6483200002</v>
      </c>
      <c r="OG150" s="1">
        <f>IF($E150+$I150+$D$7&lt;=OG$22,0,IF(OG$22-$D$7&gt;=$E150,-VLOOKUP($C150,Input!$A$8:$HV$39,MATCH(OG$21,Input!$A$6:$HV$6,0),FALSE)/$G150*$F150,0))*$D150*$G$4/100</f>
        <v>-1985584.6483200002</v>
      </c>
      <c r="OH150" s="1">
        <f>IF($E150+$I150+$D$7&lt;=OH$22,0,IF(OH$22-$D$7&gt;=$E150,-VLOOKUP($C150,Input!$A$8:$HV$39,MATCH(OH$21,Input!$A$6:$HV$6,0),FALSE)/$G150*$F150,0))*$D150*$G$4/100</f>
        <v>0</v>
      </c>
      <c r="OI150" s="1">
        <f>IF($E150+$I150+$D$7&lt;=OI$22,0,IF(OI$22-$D$7&gt;=$E150,-VLOOKUP($C150,Input!$A$8:$HV$39,MATCH(OI$21,Input!$A$6:$HV$6,0),FALSE)/$G150*$F150,0))*$D150*$G$4/100</f>
        <v>0</v>
      </c>
      <c r="OK150" t="str">
        <f>VLOOKUP($C150,Input!$A$8:$HW$39,MATCH(OK$21,Input!$A$6:$HW$6,0),FALSE)</f>
        <v>Charger Inspection Maint ($/year)</v>
      </c>
      <c r="OL150" s="1">
        <f>IF($E150+$I150+$D$7&lt;=OL$22,0,IF(OL$22-$D$7&gt;=$E150,IF(COUNTIF($KZ150:LP150,"&gt;0")&gt;0,VLOOKUP($C150,Input!$A$8:$HV$21,MATCH($OK$21+COUNTIF($KZ150:LP150,"&gt;0"),Input!$A$6:$HV$6,0),FALSE),0),0))*$D150</f>
        <v>0</v>
      </c>
      <c r="OM150" s="1">
        <f>IF($E150+$I150+$D$7&lt;=OM$22,0,IF(OM$22-$D$7&gt;=$E150,IF(COUNTIF($KZ150:LQ150,"&gt;0")&gt;0,VLOOKUP($C150,Input!$A$8:$HV$21,MATCH($OK$21+COUNTIF($KZ150:LQ150,"&gt;0"),Input!$A$6:$HV$6,0),FALSE),0),0))*$D150</f>
        <v>0</v>
      </c>
      <c r="ON150" s="1">
        <f>IF($E150+$I150+$D$7&lt;=ON$22,0,IF(ON$22-$D$7&gt;=$E150,IF(COUNTIF($KZ150:LR150,"&gt;0")&gt;0,VLOOKUP($C150,Input!$A$8:$HV$21,MATCH($OK$21+COUNTIF($KZ150:LR150,"&gt;0"),Input!$A$6:$HV$6,0),FALSE),0),0))*$D150</f>
        <v>0</v>
      </c>
      <c r="OO150" s="1">
        <f>IF($E150+$I150+$D$7&lt;=OO$22,0,IF(OO$22-$D$7&gt;=$E150,IF(COUNTIF($KZ150:LS150,"&gt;0")&gt;0,VLOOKUP($C150,Input!$A$8:$HV$21,MATCH($OK$21+COUNTIF($KZ150:LS150,"&gt;0"),Input!$A$6:$HV$6,0),FALSE),0),0))*$D150</f>
        <v>0</v>
      </c>
      <c r="OP150" s="1">
        <f>IF($E150+$I150+$D$7&lt;=OP$22,0,IF(OP$22-$D$7&gt;=$E150,IF(COUNTIF($KZ150:LT150,"&gt;0")&gt;0,VLOOKUP($C150,Input!$A$8:$HV$21,MATCH($OK$21+COUNTIF($KZ150:LT150,"&gt;0"),Input!$A$6:$HV$6,0),FALSE),0),0))*$D150</f>
        <v>0</v>
      </c>
      <c r="OQ150" s="1">
        <f>IF($E150+$I150+$D$7&lt;=OQ$22,0,IF(OQ$22-$D$7&gt;=$E150,IF(COUNTIF($KZ150:LU150,"&gt;0")&gt;0,VLOOKUP($C150,Input!$A$8:$HV$21,MATCH($OK$21+COUNTIF($KZ150:LU150,"&gt;0"),Input!$A$6:$HV$6,0),FALSE),0),0))*$D150</f>
        <v>0</v>
      </c>
      <c r="OR150" s="1">
        <f>IF($E150+$I150+$D$7&lt;=OR$22,0,IF(OR$22-$D$7&gt;=$E150,IF(COUNTIF($KZ150:LV150,"&gt;0")&gt;0,VLOOKUP($C150,Input!$A$8:$HV$21,MATCH($OK$21+COUNTIF($KZ150:LV150,"&gt;0"),Input!$A$6:$HV$6,0),FALSE),0),0))*$D150</f>
        <v>0</v>
      </c>
      <c r="OS150" s="1">
        <f>IF($E150+$I150+$D$7&lt;=OS$22,0,IF(OS$22-$D$7&gt;=$E150,IF(COUNTIF($KZ150:LW150,"&gt;0")&gt;0,VLOOKUP($C150,Input!$A$8:$HV$21,MATCH($OK$21+COUNTIF($KZ150:LW150,"&gt;0"),Input!$A$6:$HV$6,0),FALSE),0),0))*$D150</f>
        <v>0</v>
      </c>
      <c r="OT150" s="1">
        <f>IF($E150+$I150+$D$7&lt;=OT$22,0,IF(OT$22-$D$7&gt;=$E150,IF(COUNTIF($KZ150:LX150,"&gt;0")&gt;0,VLOOKUP($C150,Input!$A$8:$HV$21,MATCH($OK$21+COUNTIF($KZ150:LX150,"&gt;0"),Input!$A$6:$HV$6,0),FALSE),0),0))*$D150</f>
        <v>0</v>
      </c>
      <c r="OU150" s="1">
        <f>IF($E150+$I150+$D$7&lt;=OU$22,0,IF(OU$22-$D$7&gt;=$E150,IF(COUNTIF($KZ150:LY150,"&gt;0")&gt;0,VLOOKUP($C150,Input!$A$8:$HV$21,MATCH($OK$21+COUNTIF($KZ150:LY150,"&gt;0"),Input!$A$6:$HV$6,0),FALSE),0),0))*$D150</f>
        <v>0</v>
      </c>
      <c r="OV150" s="1">
        <f>IF($E150+$I150+$D$7&lt;=OV$22,0,IF(OV$22-$D$7&gt;=$E150,IF(COUNTIF($KZ150:LZ150,"&gt;0")&gt;0,VLOOKUP($C150,Input!$A$8:$HV$21,MATCH($OK$21+COUNTIF($KZ150:LZ150,"&gt;0"),Input!$A$6:$HV$6,0),FALSE),0),0))*$D150</f>
        <v>0</v>
      </c>
      <c r="OW150" s="1">
        <f>IF($E150+$I150+$D$7&lt;=OW$22,0,IF(OW$22-$D$7&gt;=$E150,IF(COUNTIF($KZ150:MA150,"&gt;0")&gt;0,VLOOKUP($C150,Input!$A$8:$HV$21,MATCH($OK$21+COUNTIF($KZ150:MA150,"&gt;0"),Input!$A$6:$HV$6,0),FALSE),0),0))*$D150</f>
        <v>0</v>
      </c>
      <c r="OX150" s="1">
        <f>IF($E150+$I150+$D$7&lt;=OX$22,0,IF(OX$22-$D$7&gt;=$E150,IF(COUNTIF($KZ150:MB150,"&gt;0")&gt;0,VLOOKUP($C150,Input!$A$8:$HV$21,MATCH($OK$21+COUNTIF($KZ150:MB150,"&gt;0"),Input!$A$6:$HV$6,0),FALSE),0),0))*$D150</f>
        <v>0</v>
      </c>
      <c r="OY150" s="1">
        <f>IF($E150+$I150+$D$7&lt;=OY$22,0,IF(OY$22-$D$7&gt;=$E150,IF(COUNTIF($KZ150:MC150,"&gt;0")&gt;0,VLOOKUP($C150,Input!$A$8:$HV$21,MATCH($OK$21+COUNTIF($KZ150:MC150,"&gt;0"),Input!$A$6:$HV$6,0),FALSE),0),0))*$D150</f>
        <v>0</v>
      </c>
      <c r="OZ150" s="1">
        <f>IF($E150+$I150+$D$7&lt;=OZ$22,0,IF(OZ$22-$D$7&gt;=$E150,IF(COUNTIF($KZ150:MD150,"&gt;0")&gt;0,VLOOKUP($C150,Input!$A$8:$HV$21,MATCH($OK$21+COUNTIF($KZ150:MD150,"&gt;0"),Input!$A$6:$HV$6,0),FALSE),0),0))*$D150</f>
        <v>0</v>
      </c>
      <c r="PA150" s="1">
        <f>IF($E150+$I150+$D$7&lt;=PA$22,0,IF(PA$22-$D$7&gt;=$E150,IF(COUNTIF($KZ150:ME150,"&gt;0")&gt;0,VLOOKUP($C150,Input!$A$8:$HV$21,MATCH($OK$21+COUNTIF($KZ150:ME150,"&gt;0"),Input!$A$6:$HV$6,0),FALSE),0),0))*$D150</f>
        <v>0</v>
      </c>
      <c r="PB150" s="1">
        <f>IF($E150+$I150+$D$7&lt;=PB$22,0,IF(PB$22-$D$7&gt;=$E150,IF(COUNTIF($KZ150:MF150,"&gt;0")&gt;0,VLOOKUP($C150,Input!$A$8:$HV$21,MATCH($OK$21+COUNTIF($KZ150:MF150,"&gt;0"),Input!$A$6:$HV$6,0),FALSE),0),0))*$D150</f>
        <v>0</v>
      </c>
      <c r="PC150" s="1">
        <f>IF($E150+$I150+$D$7&lt;=PC$22,0,IF(PC$22-$D$7&gt;=$E150,IF(COUNTIF($KZ150:MG150,"&gt;0")&gt;0,VLOOKUP($C150,Input!$A$8:$HV$21,MATCH($OK$21+COUNTIF($KZ150:MG150,"&gt;0"),Input!$A$6:$HV$6,0),FALSE),0),0))*$D150</f>
        <v>0</v>
      </c>
      <c r="PD150" s="1">
        <f>IF($E150+$I150+$D$7&lt;=PD$22,0,IF(PD$22-$D$7&gt;=$E150,IF(COUNTIF($KZ150:MH150,"&gt;0")&gt;0,VLOOKUP($C150,Input!$A$8:$HV$21,MATCH($OK$21+COUNTIF($KZ150:MH150,"&gt;0"),Input!$A$6:$HV$6,0),FALSE),0),0))*$D150</f>
        <v>0</v>
      </c>
      <c r="PE150" s="1">
        <f>IF($E150+$I150+$D$7&lt;=PE$22,0,IF(PE$22-$D$7&gt;=$E150,IF(COUNTIF($KZ150:MI150,"&gt;0")&gt;0,VLOOKUP($C150,Input!$A$8:$HV$21,MATCH($OK$21+COUNTIF($KZ150:MI150,"&gt;0"),Input!$A$6:$HV$6,0),FALSE),0),0))*$D150</f>
        <v>117000</v>
      </c>
      <c r="PF150" s="1">
        <f>IF($E150+$I150+$D$7&lt;=PF$22,0,IF(PF$22-$D$7&gt;=$E150,IF(COUNTIF($KZ150:MJ150,"&gt;0")&gt;0,VLOOKUP($C150,Input!$A$8:$HV$21,MATCH($OK$21+COUNTIF($KZ150:MJ150,"&gt;0"),Input!$A$6:$HV$6,0),FALSE),0),0))*$D150</f>
        <v>117000</v>
      </c>
      <c r="PG150" s="1">
        <f>IF($E150+$I150+$D$7&lt;=PG$22,0,IF(PG$22-$D$7&gt;=$E150,IF(COUNTIF($KZ150:MK150,"&gt;0")&gt;0,VLOOKUP($C150,Input!$A$8:$HV$21,MATCH($OK$21+COUNTIF($KZ150:MK150,"&gt;0"),Input!$A$6:$HV$6,0),FALSE),0),0))*$D150</f>
        <v>117000</v>
      </c>
      <c r="PH150" s="1">
        <f>IF($E150+$I150+$D$7&lt;=PH$22,0,IF(PH$22-$D$7&gt;=$E150,IF(COUNTIF($KZ150:ML150,"&gt;0")&gt;0,VLOOKUP($C150,Input!$A$8:$HV$21,MATCH($OK$21+COUNTIF($KZ150:ML150,"&gt;0"),Input!$A$6:$HV$6,0),FALSE),0),0))*$D150</f>
        <v>117000</v>
      </c>
      <c r="PI150" s="1">
        <f>IF($E150+$I150+$D$7&lt;=PI$22,0,IF(PI$22-$D$7&gt;=$E150,IF(COUNTIF($KZ150:MM150,"&gt;0")&gt;0,VLOOKUP($C150,Input!$A$8:$HV$21,MATCH($OK$21+COUNTIF($KZ150:MM150,"&gt;0"),Input!$A$6:$HV$6,0),FALSE),0),0))*$D150</f>
        <v>117000</v>
      </c>
      <c r="PJ150" s="1">
        <f>IF($E150+$I150+$D$7&lt;=PJ$22,0,IF(PJ$22-$D$7&gt;=$E150,IF(COUNTIF($KZ150:MN150,"&gt;0")&gt;0,VLOOKUP($C150,Input!$A$8:$HV$21,MATCH($OK$21+COUNTIF($KZ150:MN150,"&gt;0"),Input!$A$6:$HV$6,0),FALSE),0),0))*$D150</f>
        <v>117000</v>
      </c>
      <c r="PK150" s="1">
        <f>IF($E150+$I150+$D$7&lt;=PK$22,0,IF(PK$22-$D$7&gt;=$E150,IF(COUNTIF($KZ150:MO150,"&gt;0")&gt;0,VLOOKUP($C150,Input!$A$8:$HV$21,MATCH($OK$21+COUNTIF($KZ150:MO150,"&gt;0"),Input!$A$6:$HV$6,0),FALSE),0),0))*$D150</f>
        <v>117000</v>
      </c>
      <c r="PL150" s="1">
        <f>IF($E150+$I150+$D$7&lt;=PL$22,0,IF(PL$22-$D$7&gt;=$E150,IF(COUNTIF($KZ150:MP150,"&gt;0")&gt;0,VLOOKUP($C150,Input!$A$8:$HV$21,MATCH($OK$21+COUNTIF($KZ150:MP150,"&gt;0"),Input!$A$6:$HV$6,0),FALSE),0),0))*$D150</f>
        <v>117000</v>
      </c>
      <c r="PM150" s="1">
        <f>IF($E150+$I150+$D$7&lt;=PM$22,0,IF(PM$22-$D$7&gt;=$E150,IF(COUNTIF($KZ150:MQ150,"&gt;0")&gt;0,VLOOKUP($C150,Input!$A$8:$HV$21,MATCH($OK$21+COUNTIF($KZ150:MQ150,"&gt;0"),Input!$A$6:$HV$6,0),FALSE),0),0))*$D150</f>
        <v>117000</v>
      </c>
      <c r="PN150" s="1">
        <f>IF($E150+$I150+$D$7&lt;=PN$22,0,IF(PN$22-$D$7&gt;=$E150,IF(COUNTIF($KZ150:MR150,"&gt;0")&gt;0,VLOOKUP($C150,Input!$A$8:$HV$21,MATCH($OK$21+COUNTIF($KZ150:MR150,"&gt;0"),Input!$A$6:$HV$6,0),FALSE),0),0))*$D150</f>
        <v>117000</v>
      </c>
      <c r="PO150" s="1">
        <f>IF($E150+$I150+$D$7&lt;=PO$22,0,IF(PO$22-$D$7&gt;=$E150,IF(COUNTIF($KZ150:MS150,"&gt;0")&gt;0,VLOOKUP($C150,Input!$A$8:$HV$21,MATCH($OK$21+COUNTIF($KZ150:MS150,"&gt;0"),Input!$A$6:$HV$6,0),FALSE),0),0))*$D150</f>
        <v>117000</v>
      </c>
      <c r="PP150" s="1">
        <f>IF($E150+$I150+$D$7&lt;=PP$22,0,IF(PP$22-$D$7&gt;=$E150,IF(COUNTIF($KZ150:MT150,"&gt;0")&gt;0,VLOOKUP($C150,Input!$A$8:$HV$21,MATCH($OK$21+COUNTIF($KZ150:MT150,"&gt;0"),Input!$A$6:$HV$6,0),FALSE),0),0))*$D150</f>
        <v>117000</v>
      </c>
      <c r="PQ150" s="1">
        <f>IF($E150+$I150+$D$7&lt;=PQ$22,0,IF(PQ$22-$D$7&gt;=$E150,IF(COUNTIF($KZ150:MU150,"&gt;0")&gt;0,VLOOKUP($C150,Input!$A$8:$HV$21,MATCH($OK$21+COUNTIF($KZ150:MU150,"&gt;0"),Input!$A$6:$HV$6,0),FALSE),0),0))*$D150</f>
        <v>117000</v>
      </c>
      <c r="PR150" s="1">
        <f>IF($E150+$I150+$D$7&lt;=PR$22,0,IF(PR$22-$D$7&gt;=$E150,IF(COUNTIF($KZ150:MV150,"&gt;0")&gt;0,VLOOKUP($C150,Input!$A$8:$HV$21,MATCH($OK$21+COUNTIF($KZ150:MV150,"&gt;0"),Input!$A$6:$HV$6,0),FALSE),0),0))*$D150</f>
        <v>117000</v>
      </c>
      <c r="PS150" s="1">
        <f>IF($E150+$I150+$D$7&lt;=PS$22,0,IF(PS$22-$D$7&gt;=$E150,IF(COUNTIF($KZ150:MW150,"&gt;0")&gt;0,VLOOKUP($C150,Input!$A$8:$HV$21,MATCH($OK$21+COUNTIF($KZ150:MW150,"&gt;0"),Input!$A$6:$HV$6,0),FALSE),0),0))*$D150</f>
        <v>0</v>
      </c>
      <c r="PT150" s="1">
        <f>IF($E150+$I150+$D$7&lt;=PT$22,0,IF(PT$22-$D$7&gt;=$E150,IF(COUNTIF($KZ150:MX150,"&gt;0")&gt;0,VLOOKUP($C150,Input!$A$8:$HV$21,MATCH($OK$21+COUNTIF($KZ150:MX150,"&gt;0"),Input!$A$6:$HV$6,0),FALSE),0),0))*$D150</f>
        <v>0</v>
      </c>
      <c r="PV150" s="1" t="str">
        <f t="shared" si="871"/>
        <v>2035 MY All In - 40' Proterra 550 kWh {234 Buses}</v>
      </c>
      <c r="PW150" s="1">
        <f t="shared" si="951"/>
        <v>0</v>
      </c>
      <c r="PX150" s="1">
        <f t="shared" si="952"/>
        <v>0</v>
      </c>
      <c r="PY150" s="1">
        <f t="shared" si="953"/>
        <v>0</v>
      </c>
      <c r="PZ150" s="1">
        <f t="shared" si="954"/>
        <v>0</v>
      </c>
      <c r="QA150" s="1">
        <f t="shared" si="955"/>
        <v>0</v>
      </c>
      <c r="QB150" s="1">
        <f t="shared" si="956"/>
        <v>0</v>
      </c>
      <c r="QC150" s="1">
        <f t="shared" si="957"/>
        <v>0</v>
      </c>
      <c r="QD150" s="1">
        <f t="shared" si="958"/>
        <v>0</v>
      </c>
      <c r="QE150" s="1">
        <f t="shared" si="959"/>
        <v>0</v>
      </c>
      <c r="QF150" s="1">
        <f t="shared" si="960"/>
        <v>0</v>
      </c>
      <c r="QG150" s="1">
        <f t="shared" si="961"/>
        <v>0</v>
      </c>
      <c r="QH150" s="1">
        <f t="shared" si="962"/>
        <v>0</v>
      </c>
      <c r="QI150" s="1">
        <f t="shared" si="963"/>
        <v>0</v>
      </c>
      <c r="QJ150" s="1">
        <f t="shared" si="964"/>
        <v>0</v>
      </c>
      <c r="QK150" s="1">
        <f t="shared" si="965"/>
        <v>0</v>
      </c>
      <c r="QL150" s="1">
        <f t="shared" si="966"/>
        <v>0</v>
      </c>
      <c r="QM150" s="1">
        <f t="shared" si="967"/>
        <v>0</v>
      </c>
      <c r="QN150" s="1">
        <f t="shared" si="968"/>
        <v>0</v>
      </c>
      <c r="QO150" s="1">
        <f t="shared" si="969"/>
        <v>0</v>
      </c>
      <c r="QP150" s="1">
        <f t="shared" si="970"/>
        <v>232628312.20693016</v>
      </c>
      <c r="QQ150" s="1">
        <f t="shared" si="971"/>
        <v>6105655.2438161094</v>
      </c>
      <c r="QR150" s="1">
        <f t="shared" si="972"/>
        <v>6097001.2681311052</v>
      </c>
      <c r="QS150" s="1">
        <f t="shared" si="973"/>
        <v>6086837.0085062403</v>
      </c>
      <c r="QT150" s="1">
        <f t="shared" si="974"/>
        <v>6076113.7824134007</v>
      </c>
      <c r="QU150" s="1">
        <f t="shared" si="975"/>
        <v>6065410.2789306678</v>
      </c>
      <c r="QV150" s="1">
        <f t="shared" si="976"/>
        <v>35307106.82130418</v>
      </c>
      <c r="QW150" s="1">
        <f t="shared" si="977"/>
        <v>6050350.5618490558</v>
      </c>
      <c r="QX150" s="1">
        <f t="shared" si="978"/>
        <v>6041125.681070108</v>
      </c>
      <c r="QY150" s="1">
        <f t="shared" si="979"/>
        <v>6029510.7828807328</v>
      </c>
      <c r="QZ150" s="1">
        <f t="shared" si="980"/>
        <v>6025750.9752808698</v>
      </c>
      <c r="RA150" s="1">
        <f t="shared" si="981"/>
        <v>6022312.3644741382</v>
      </c>
      <c r="RB150" s="1">
        <f t="shared" si="982"/>
        <v>6019083.4436939638</v>
      </c>
      <c r="RC150" s="1">
        <f t="shared" si="983"/>
        <v>6021264.0098503549</v>
      </c>
      <c r="RD150" s="1">
        <f t="shared" si="984"/>
        <v>0</v>
      </c>
      <c r="RE150" s="1">
        <f t="shared" si="985"/>
        <v>0</v>
      </c>
      <c r="RF150" s="1">
        <f t="shared" si="986"/>
        <v>340575834.42913103</v>
      </c>
      <c r="RG150" s="1">
        <f t="shared" si="987"/>
        <v>183369187.46928719</v>
      </c>
      <c r="RH150" s="72"/>
      <c r="RI150" s="91"/>
    </row>
    <row r="151" spans="1:477" x14ac:dyDescent="0.25">
      <c r="A151" s="89"/>
      <c r="B151" s="148">
        <v>1</v>
      </c>
      <c r="C151" s="111" t="s">
        <v>79</v>
      </c>
      <c r="D151" s="85">
        <f t="shared" si="913"/>
        <v>234</v>
      </c>
      <c r="E151" s="83">
        <f t="shared" si="988"/>
        <v>2036</v>
      </c>
      <c r="F151" s="68">
        <f t="shared" si="870"/>
        <v>40000</v>
      </c>
      <c r="G151" s="69">
        <f>VLOOKUP($C151,Input!$A$8:$HV$39,MATCH(G$21,Input!$A$6:$HV$6,0),FALSE)</f>
        <v>0.47619047619047616</v>
      </c>
      <c r="H151" s="123">
        <f>VLOOKUP($C151,Input!$A$8:$HV$39,MATCH(H$21,Input!$A$6:$HV$6,0),FALSE)</f>
        <v>0</v>
      </c>
      <c r="I151" s="70">
        <f>VLOOKUP($C151,Input!$A$8:$HV$39,MATCH(I$21,Input!$A$6:$HV$6,0),FALSE)</f>
        <v>14</v>
      </c>
      <c r="J151" s="1">
        <f>+IF($E151=J$22,VLOOKUP($C151,Input!$A$8:$AN$39,MATCH(J$21,Input!$A$6:$AN$6,0),FALSE)+$H151,0)*$D151</f>
        <v>0</v>
      </c>
      <c r="K151" s="1">
        <f>+IF($E151=K$22,VLOOKUP($C151,Input!$A$8:$AN$39,MATCH(K$21,Input!$A$6:$AN$6,0),FALSE)+$H151,0)*$D151</f>
        <v>0</v>
      </c>
      <c r="L151" s="1">
        <f>+IF($E151=L$22,VLOOKUP($C151,Input!$A$8:$AN$39,MATCH(L$21,Input!$A$6:$AN$6,0),FALSE)+$H151,0)*$D151</f>
        <v>0</v>
      </c>
      <c r="M151" s="1">
        <f>+IF($E151=M$22,VLOOKUP($C151,Input!$A$8:$AN$39,MATCH(M$21,Input!$A$6:$AN$6,0),FALSE)+$H151,0)*$D151</f>
        <v>0</v>
      </c>
      <c r="N151" s="1">
        <f>+IF($E151=N$22,VLOOKUP($C151,Input!$A$8:$AN$39,MATCH(N$21,Input!$A$6:$AN$6,0),FALSE)+$H151,0)*$D151</f>
        <v>0</v>
      </c>
      <c r="O151" s="1">
        <f>+IF($E151=O$22,VLOOKUP($C151,Input!$A$8:$AN$39,MATCH(O$21,Input!$A$6:$AN$6,0),FALSE)+$H151,0)*$D151</f>
        <v>0</v>
      </c>
      <c r="P151" s="1">
        <f>+IF($E151=P$22,VLOOKUP($C151,Input!$A$8:$AN$39,MATCH(P$21,Input!$A$6:$AN$6,0),FALSE)+$H151,0)*$D151</f>
        <v>0</v>
      </c>
      <c r="Q151" s="1">
        <f>+IF($E151=Q$22,VLOOKUP($C151,Input!$A$8:$AN$39,MATCH(Q$21,Input!$A$6:$AN$6,0),FALSE)+$H151,0)*$D151</f>
        <v>0</v>
      </c>
      <c r="R151" s="1">
        <f>+IF($E151=R$22,VLOOKUP($C151,Input!$A$8:$AN$39,MATCH(R$21,Input!$A$6:$AN$6,0),FALSE)+$H151,0)*$D151</f>
        <v>0</v>
      </c>
      <c r="S151" s="1">
        <f>+IF($E151=S$22,VLOOKUP($C151,Input!$A$8:$AN$39,MATCH(S$21,Input!$A$6:$AN$6,0),FALSE)+$H151,0)*$D151</f>
        <v>0</v>
      </c>
      <c r="T151" s="1">
        <f>+IF($E151=T$22,VLOOKUP($C151,Input!$A$8:$AN$39,MATCH(T$21,Input!$A$6:$AN$6,0),FALSE)+$H151,0)*$D151</f>
        <v>0</v>
      </c>
      <c r="U151" s="1">
        <f>+IF($E151=U$22,VLOOKUP($C151,Input!$A$8:$AN$39,MATCH(U$21,Input!$A$6:$AN$6,0),FALSE)+$H151,0)*$D151</f>
        <v>0</v>
      </c>
      <c r="V151" s="1">
        <f>+IF($E151=V$22,VLOOKUP($C151,Input!$A$8:$AN$39,MATCH(V$21,Input!$A$6:$AN$6,0),FALSE)+$H151,0)*$D151</f>
        <v>0</v>
      </c>
      <c r="W151" s="1">
        <f>+IF($E151=W$22,VLOOKUP($C151,Input!$A$8:$AN$39,MATCH(W$21,Input!$A$6:$AN$6,0),FALSE)+$H151,0)*$D151</f>
        <v>0</v>
      </c>
      <c r="X151" s="1">
        <f>+IF($E151=X$22,VLOOKUP($C151,Input!$A$8:$AN$39,MATCH(X$21,Input!$A$6:$AN$6,0),FALSE)+$H151,0)*$D151</f>
        <v>0</v>
      </c>
      <c r="Y151" s="1">
        <f>+IF($E151=Y$22,VLOOKUP($C151,Input!$A$8:$AN$39,MATCH(Y$21,Input!$A$6:$AN$6,0),FALSE)+$H151,0)*$D151</f>
        <v>0</v>
      </c>
      <c r="Z151" s="1">
        <f>+IF($E151=Z$22,VLOOKUP($C151,Input!$A$8:$AN$39,MATCH(Z$21,Input!$A$6:$AN$6,0),FALSE)+$H151,0)*$D151</f>
        <v>0</v>
      </c>
      <c r="AA151" s="1">
        <f>+IF($E151=AA$22,VLOOKUP($C151,Input!$A$8:$AN$39,MATCH(AA$21,Input!$A$6:$AN$6,0),FALSE)+$H151,0)*$D151</f>
        <v>0</v>
      </c>
      <c r="AB151" s="1">
        <f>+IF($E151=AB$22,VLOOKUP($C151,Input!$A$8:$AN$39,MATCH(AB$21,Input!$A$6:$AN$6,0),FALSE)+$H151,0)*$D151</f>
        <v>0</v>
      </c>
      <c r="AC151" s="1">
        <f>+IF($E151=AC$22,VLOOKUP($C151,Input!$A$8:$AN$39,MATCH(AC$21,Input!$A$6:$AN$6,0),FALSE)+$H151,0)*$D151</f>
        <v>0</v>
      </c>
      <c r="AD151" s="1">
        <f>+IF($E151=AD$22,VLOOKUP($C151,Input!$A$8:$AN$39,MATCH(AD$21,Input!$A$6:$AN$6,0),FALSE)+$H151,0)*$D151</f>
        <v>204834617.0282025</v>
      </c>
      <c r="AE151" s="1">
        <f>+IF($E151=AE$22,VLOOKUP($C151,Input!$A$8:$AN$39,MATCH(AE$21,Input!$A$6:$AN$6,0),FALSE)+$H151,0)*$D151</f>
        <v>0</v>
      </c>
      <c r="AF151" s="1">
        <f>+IF($E151=AF$22,VLOOKUP($C151,Input!$A$8:$AN$39,MATCH(AF$21,Input!$A$6:$AN$6,0),FALSE)+$H151,0)*$D151</f>
        <v>0</v>
      </c>
      <c r="AG151" s="1">
        <f>+IF($E151=AG$22,VLOOKUP($C151,Input!$A$8:$AN$39,MATCH(AG$21,Input!$A$6:$AN$6,0),FALSE)+$H151,0)*$D151</f>
        <v>0</v>
      </c>
      <c r="AH151" s="1">
        <f>+IF($E151=AH$22,VLOOKUP($C151,Input!$A$8:$AN$39,MATCH(AH$21,Input!$A$6:$AN$6,0),FALSE)+$H151,0)*$D151</f>
        <v>0</v>
      </c>
      <c r="AI151" s="1">
        <f>+IF($E151=AI$22,VLOOKUP($C151,Input!$A$8:$AN$39,MATCH(AI$21,Input!$A$6:$AN$6,0),FALSE)+$H151,0)*$D151</f>
        <v>0</v>
      </c>
      <c r="AJ151" s="1">
        <f>+IF($E151=AJ$22,VLOOKUP($C151,Input!$A$8:$AN$39,MATCH(AJ$21,Input!$A$6:$AN$6,0),FALSE)+$H151,0)*$D151</f>
        <v>0</v>
      </c>
      <c r="AK151" s="1">
        <f>+IF($E151=AK$22,VLOOKUP($C151,Input!$A$8:$AN$39,MATCH(AK$21,Input!$A$6:$AN$6,0),FALSE)+$H151,0)*$D151</f>
        <v>0</v>
      </c>
      <c r="AL151" s="1">
        <f>+IF($E151=AL$22,VLOOKUP($C151,Input!$A$8:$AN$39,MATCH(AL$21,Input!$A$6:$AN$6,0),FALSE)+$H151,0)*$D151</f>
        <v>0</v>
      </c>
      <c r="AM151" s="1">
        <f>+IF($E151=AM$22,VLOOKUP($C151,Input!$A$8:$AN$39,MATCH(AM$21,Input!$A$6:$AN$6,0),FALSE)+$H151,0)*$D151</f>
        <v>0</v>
      </c>
      <c r="AN151" s="1">
        <f>+IF($E151=AN$22,VLOOKUP($C151,Input!$A$8:$AN$39,MATCH(AN$21,Input!$A$6:$AN$6,0),FALSE)+$H151,0)*$D151</f>
        <v>0</v>
      </c>
      <c r="AO151" s="1">
        <f>+IF($E151=AO$22,VLOOKUP($C151,Input!$A$8:$AN$39,MATCH(AO$21,Input!$A$6:$AN$6,0),FALSE)+$H151,0)*$D151</f>
        <v>0</v>
      </c>
      <c r="AP151" s="1">
        <f>+IF($E151=AP$22,VLOOKUP($C151,Input!$A$8:$AN$39,MATCH(AP$21,Input!$A$6:$AN$6,0),FALSE)+$H151,0)*$D151</f>
        <v>0</v>
      </c>
      <c r="AQ151" s="1">
        <f>+IF($E151=AQ$22,VLOOKUP($C151,Input!$A$8:$AN$39,MATCH(AQ$21,Input!$A$6:$AN$6,0),FALSE)+$H151,0)*$D151</f>
        <v>0</v>
      </c>
      <c r="AR151" s="1">
        <f>+IF($E151=AR$22,VLOOKUP($C151,Input!$A$8:$AN$39,MATCH(AR$21,Input!$A$6:$AN$6,0),FALSE)+$H151,0)*$D151</f>
        <v>0</v>
      </c>
      <c r="AT151" t="str">
        <f>VLOOKUP($C151,Input!$A$8:$HV$39,MATCH(AT$21,Input!$A$6:$HV$6,0),FALSE)</f>
        <v>Parts and administrative cost</v>
      </c>
      <c r="AU151" s="1">
        <f>+IF($E151=AU$22,VLOOKUP($C151,Input!$A$8:$HV$39,MATCH(AU$21,Input!$A$6:$HV$6,0),FALSE),0)*$D151</f>
        <v>0</v>
      </c>
      <c r="AV151" s="1">
        <f>+IF($E151=AV$22,VLOOKUP($C151,Input!$A$8:$HV$39,MATCH(AV$21,Input!$A$6:$HV$6,0),FALSE),0)*$D151</f>
        <v>0</v>
      </c>
      <c r="AW151" s="1">
        <f>+IF($E151=AW$22,VLOOKUP($C151,Input!$A$8:$HV$39,MATCH(AW$21,Input!$A$6:$HV$6,0),FALSE),0)*$D151</f>
        <v>0</v>
      </c>
      <c r="AX151" s="1">
        <f>+IF($E151=AX$22,VLOOKUP($C151,Input!$A$8:$HV$39,MATCH(AX$21,Input!$A$6:$HV$6,0),FALSE),0)*$D151</f>
        <v>0</v>
      </c>
      <c r="AY151" s="1">
        <f>+IF($E151=AY$22,VLOOKUP($C151,Input!$A$8:$HV$39,MATCH(AY$21,Input!$A$6:$HV$6,0),FALSE),0)*$D151</f>
        <v>0</v>
      </c>
      <c r="AZ151" s="1">
        <f>+IF($E151=AZ$22,VLOOKUP($C151,Input!$A$8:$HV$39,MATCH(AZ$21,Input!$A$6:$HV$6,0),FALSE),0)*$D151</f>
        <v>0</v>
      </c>
      <c r="BA151" s="1">
        <f>+IF($E151=BA$22,VLOOKUP($C151,Input!$A$8:$HV$39,MATCH(BA$21,Input!$A$6:$HV$6,0),FALSE),0)*$D151</f>
        <v>0</v>
      </c>
      <c r="BB151" s="1">
        <f>+IF($E151=BB$22,VLOOKUP($C151,Input!$A$8:$HV$39,MATCH(BB$21,Input!$A$6:$HV$6,0),FALSE),0)*$D151</f>
        <v>0</v>
      </c>
      <c r="BC151" s="1">
        <f>+IF($E151=BC$22,VLOOKUP($C151,Input!$A$8:$HV$39,MATCH(BC$21,Input!$A$6:$HV$6,0),FALSE),0)*$D151</f>
        <v>0</v>
      </c>
      <c r="BD151" s="1">
        <f>+IF($E151=BD$22,VLOOKUP($C151,Input!$A$8:$HV$39,MATCH(BD$21,Input!$A$6:$HV$6,0),FALSE),0)*$D151</f>
        <v>0</v>
      </c>
      <c r="BE151" s="1">
        <f>+IF($E151=BE$22,VLOOKUP($C151,Input!$A$8:$HV$39,MATCH(BE$21,Input!$A$6:$HV$6,0),FALSE),0)*$D151</f>
        <v>0</v>
      </c>
      <c r="BF151" s="1">
        <f>+IF($E151=BF$22,VLOOKUP($C151,Input!$A$8:$HV$39,MATCH(BF$21,Input!$A$6:$HV$6,0),FALSE),0)*$D151</f>
        <v>0</v>
      </c>
      <c r="BG151" s="1">
        <f>+IF($E151=BG$22,VLOOKUP($C151,Input!$A$8:$HV$39,MATCH(BG$21,Input!$A$6:$HV$6,0),FALSE),0)*$D151</f>
        <v>0</v>
      </c>
      <c r="BH151" s="1">
        <f>+IF($E151=BH$22,VLOOKUP($C151,Input!$A$8:$HV$39,MATCH(BH$21,Input!$A$6:$HV$6,0),FALSE),0)*$D151</f>
        <v>0</v>
      </c>
      <c r="BI151" s="1">
        <f>+IF($E151=BI$22,VLOOKUP($C151,Input!$A$8:$HV$39,MATCH(BI$21,Input!$A$6:$HV$6,0),FALSE),0)*$D151</f>
        <v>0</v>
      </c>
      <c r="BJ151" s="1">
        <f>+IF($E151=BJ$22,VLOOKUP($C151,Input!$A$8:$HV$39,MATCH(BJ$21,Input!$A$6:$HV$6,0),FALSE),0)*$D151</f>
        <v>0</v>
      </c>
      <c r="BK151" s="1">
        <f>+IF($E151=BK$22,VLOOKUP($C151,Input!$A$8:$HV$39,MATCH(BK$21,Input!$A$6:$HV$6,0),FALSE),0)*$D151</f>
        <v>0</v>
      </c>
      <c r="BL151" s="1">
        <f>+IF($E151=BL$22,VLOOKUP($C151,Input!$A$8:$HV$39,MATCH(BL$21,Input!$A$6:$HV$6,0),FALSE),0)*$D151</f>
        <v>0</v>
      </c>
      <c r="BM151" s="1">
        <f>+IF($E151=BM$22,VLOOKUP($C151,Input!$A$8:$HV$39,MATCH(BM$21,Input!$A$6:$HV$6,0),FALSE),0)*$D151</f>
        <v>0</v>
      </c>
      <c r="BN151" s="1">
        <f>+IF($E151=BN$22,VLOOKUP($C151,Input!$A$8:$HV$39,MATCH(BN$21,Input!$A$6:$HV$6,0),FALSE),0)*$D151</f>
        <v>0</v>
      </c>
      <c r="BO151" s="1">
        <f>+IF($E151=BO$22,VLOOKUP($C151,Input!$A$8:$HV$39,MATCH(BO$21,Input!$A$6:$HV$6,0),FALSE),0)*$D151</f>
        <v>5120865.4257050632</v>
      </c>
      <c r="BP151" s="1">
        <f>+IF($E151=BP$22,VLOOKUP($C151,Input!$A$8:$HV$39,MATCH(BP$21,Input!$A$6:$HV$6,0),FALSE),0)*$D151</f>
        <v>0</v>
      </c>
      <c r="BQ151" s="1">
        <f>+IF($E151=BQ$22,VLOOKUP($C151,Input!$A$8:$HV$39,MATCH(BQ$21,Input!$A$6:$HV$6,0),FALSE),0)*$D151</f>
        <v>0</v>
      </c>
      <c r="BR151" s="1">
        <f>+IF($E151=BR$22,VLOOKUP($C151,Input!$A$8:$HV$39,MATCH(BR$21,Input!$A$6:$HV$6,0),FALSE),0)*$D151</f>
        <v>0</v>
      </c>
      <c r="BS151" s="1">
        <f>+IF($E151=BS$22,VLOOKUP($C151,Input!$A$8:$HV$39,MATCH(BS$21,Input!$A$6:$HV$6,0),FALSE),0)*$D151</f>
        <v>0</v>
      </c>
      <c r="BT151" s="1">
        <f>+IF($E151=BT$22,VLOOKUP($C151,Input!$A$8:$HV$39,MATCH(BT$21,Input!$A$6:$HV$6,0),FALSE),0)*$D151</f>
        <v>0</v>
      </c>
      <c r="BU151" s="1">
        <f>+IF($E151=BU$22,VLOOKUP($C151,Input!$A$8:$HV$39,MATCH(BU$21,Input!$A$6:$HV$6,0),FALSE),0)*$D151</f>
        <v>0</v>
      </c>
      <c r="BV151" s="1">
        <f>+IF($E151=BV$22,VLOOKUP($C151,Input!$A$8:$HV$39,MATCH(BV$21,Input!$A$6:$HV$6,0),FALSE),0)*$D151</f>
        <v>0</v>
      </c>
      <c r="BW151" s="1">
        <f>+IF($E151=BW$22,VLOOKUP($C151,Input!$A$8:$HV$39,MATCH(BW$21,Input!$A$6:$HV$6,0),FALSE),0)*$D151</f>
        <v>0</v>
      </c>
      <c r="BX151" s="1">
        <f>+IF($E151=BX$22,VLOOKUP($C151,Input!$A$8:$HV$39,MATCH(BX$21,Input!$A$6:$HV$6,0),FALSE),0)*$D151</f>
        <v>0</v>
      </c>
      <c r="BY151" s="1">
        <f>+IF($E151=BY$22,VLOOKUP($C151,Input!$A$8:$HV$39,MATCH(BY$21,Input!$A$6:$HV$6,0),FALSE),0)*$D151</f>
        <v>0</v>
      </c>
      <c r="BZ151" s="1">
        <f>+IF($E151=BZ$22,VLOOKUP($C151,Input!$A$8:$HV$39,MATCH(BZ$21,Input!$A$6:$HV$6,0),FALSE),0)*$D151</f>
        <v>0</v>
      </c>
      <c r="CA151" s="1">
        <f>+IF($E151=CA$22,VLOOKUP($C151,Input!$A$8:$HV$39,MATCH(CA$21,Input!$A$6:$HV$6,0),FALSE),0)*$D151</f>
        <v>0</v>
      </c>
      <c r="CB151" s="1">
        <f>+IF($E151=CB$22,VLOOKUP($C151,Input!$A$8:$HV$39,MATCH(CB$21,Input!$A$6:$HV$6,0),FALSE),0)*$D151</f>
        <v>0</v>
      </c>
      <c r="CC151" s="1">
        <f>+IF($E151=CC$22,VLOOKUP($C151,Input!$A$8:$HV$39,MATCH(CC$21,Input!$A$6:$HV$6,0),FALSE),0)*$D151</f>
        <v>0</v>
      </c>
      <c r="CE151" t="str">
        <f>VLOOKUP($C151,Input!$A$8:$HV$39,MATCH(CE$21,Input!$A$6:$HV$6,0),FALSE)</f>
        <v>Replace Battery @ 7 Yr</v>
      </c>
      <c r="CF151" s="1">
        <f>IF($E151+$I151+$D$7&lt;=CF$22,0,IF(CF$22-$D$7&gt;=$E151,IF(COUNTIF($KZ151:LP151,"&gt;0")&gt;0,VLOOKUP($C151,Input!$A$8:$HV$21,MATCH($CE$21+COUNTIF($KZ151:LP151,"&gt;0"),Input!$A$6:$HV$6,0),FALSE),0),0))*$D151</f>
        <v>0</v>
      </c>
      <c r="CG151" s="1">
        <f>IF($E151+$I151+$D$7&lt;=CG$22,0,IF(CG$22-$D$7&gt;=$E151,IF(COUNTIF($KZ151:LQ151,"&gt;0")&gt;0,VLOOKUP($C151,Input!$A$8:$HV$21,MATCH($CE$21+COUNTIF($KZ151:LQ151,"&gt;0"),Input!$A$6:$HV$6,0),FALSE),0),0))*$D151</f>
        <v>0</v>
      </c>
      <c r="CH151" s="1">
        <f>IF($E151+$I151+$D$7&lt;=CH$22,0,IF(CH$22-$D$7&gt;=$E151,IF(COUNTIF($KZ151:LR151,"&gt;0")&gt;0,VLOOKUP($C151,Input!$A$8:$HV$21,MATCH($CE$21+COUNTIF($KZ151:LR151,"&gt;0"),Input!$A$6:$HV$6,0),FALSE),0),0))*$D151</f>
        <v>0</v>
      </c>
      <c r="CI151" s="1">
        <f>IF($E151+$I151+$D$7&lt;=CI$22,0,IF(CI$22-$D$7&gt;=$E151,IF(COUNTIF($KZ151:LS151,"&gt;0")&gt;0,VLOOKUP($C151,Input!$A$8:$HV$21,MATCH($CE$21+COUNTIF($KZ151:LS151,"&gt;0"),Input!$A$6:$HV$6,0),FALSE),0),0))*$D151</f>
        <v>0</v>
      </c>
      <c r="CJ151" s="1">
        <f>IF($E151+$I151+$D$7&lt;=CJ$22,0,IF(CJ$22-$D$7&gt;=$E151,IF(COUNTIF($KZ151:LT151,"&gt;0")&gt;0,VLOOKUP($C151,Input!$A$8:$HV$21,MATCH($CE$21+COUNTIF($KZ151:LT151,"&gt;0"),Input!$A$6:$HV$6,0),FALSE),0),0))*$D151</f>
        <v>0</v>
      </c>
      <c r="CK151" s="1">
        <f>IF($E151+$I151+$D$7&lt;=CK$22,0,IF(CK$22-$D$7&gt;=$E151,IF(COUNTIF($KZ151:LU151,"&gt;0")&gt;0,VLOOKUP($C151,Input!$A$8:$HV$21,MATCH($CE$21+COUNTIF($KZ151:LU151,"&gt;0"),Input!$A$6:$HV$6,0),FALSE),0),0))*$D151</f>
        <v>0</v>
      </c>
      <c r="CL151" s="1">
        <f>IF($E151+$I151+$D$7&lt;=CL$22,0,IF(CL$22-$D$7&gt;=$E151,IF(COUNTIF($KZ151:LV151,"&gt;0")&gt;0,VLOOKUP($C151,Input!$A$8:$HV$21,MATCH($CE$21+COUNTIF($KZ151:LV151,"&gt;0"),Input!$A$6:$HV$6,0),FALSE),0),0))*$D151</f>
        <v>0</v>
      </c>
      <c r="CM151" s="1">
        <f>IF($E151+$I151+$D$7&lt;=CM$22,0,IF(CM$22-$D$7&gt;=$E151,IF(COUNTIF($KZ151:LW151,"&gt;0")&gt;0,VLOOKUP($C151,Input!$A$8:$HV$21,MATCH($CE$21+COUNTIF($KZ151:LW151,"&gt;0"),Input!$A$6:$HV$6,0),FALSE),0),0))*$D151</f>
        <v>0</v>
      </c>
      <c r="CN151" s="1">
        <f>IF($E151+$I151+$D$7&lt;=CN$22,0,IF(CN$22-$D$7&gt;=$E151,IF(COUNTIF($KZ151:LX151,"&gt;0")&gt;0,VLOOKUP($C151,Input!$A$8:$HV$21,MATCH($CE$21+COUNTIF($KZ151:LX151,"&gt;0"),Input!$A$6:$HV$6,0),FALSE),0),0))*$D151</f>
        <v>0</v>
      </c>
      <c r="CO151" s="1">
        <f>IF($E151+$I151+$D$7&lt;=CO$22,0,IF(CO$22-$D$7&gt;=$E151,IF(COUNTIF($KZ151:LY151,"&gt;0")&gt;0,VLOOKUP($C151,Input!$A$8:$HV$21,MATCH($CE$21+COUNTIF($KZ151:LY151,"&gt;0"),Input!$A$6:$HV$6,0),FALSE),0),0))*$D151</f>
        <v>0</v>
      </c>
      <c r="CP151" s="1">
        <f>IF($E151+$I151+$D$7&lt;=CP$22,0,IF(CP$22-$D$7&gt;=$E151,IF(COUNTIF($KZ151:LZ151,"&gt;0")&gt;0,VLOOKUP($C151,Input!$A$8:$HV$21,MATCH($CE$21+COUNTIF($KZ151:LZ151,"&gt;0"),Input!$A$6:$HV$6,0),FALSE),0),0))*$D151</f>
        <v>0</v>
      </c>
      <c r="CQ151" s="1">
        <f>IF($E151+$I151+$D$7&lt;=CQ$22,0,IF(CQ$22-$D$7&gt;=$E151,IF(COUNTIF($KZ151:MA151,"&gt;0")&gt;0,VLOOKUP($C151,Input!$A$8:$HV$21,MATCH($CE$21+COUNTIF($KZ151:MA151,"&gt;0"),Input!$A$6:$HV$6,0),FALSE),0),0))*$D151</f>
        <v>0</v>
      </c>
      <c r="CR151" s="1">
        <f>IF($E151+$I151+$D$7&lt;=CR$22,0,IF(CR$22-$D$7&gt;=$E151,IF(COUNTIF($KZ151:MB151,"&gt;0")&gt;0,VLOOKUP($C151,Input!$A$8:$HV$21,MATCH($CE$21+COUNTIF($KZ151:MB151,"&gt;0"),Input!$A$6:$HV$6,0),FALSE),0),0))*$D151</f>
        <v>0</v>
      </c>
      <c r="CS151" s="1">
        <f>IF($E151+$I151+$D$7&lt;=CS$22,0,IF(CS$22-$D$7&gt;=$E151,IF(COUNTIF($KZ151:MC151,"&gt;0")&gt;0,VLOOKUP($C151,Input!$A$8:$HV$21,MATCH($CE$21+COUNTIF($KZ151:MC151,"&gt;0"),Input!$A$6:$HV$6,0),FALSE),0),0))*$D151</f>
        <v>0</v>
      </c>
      <c r="CT151" s="1">
        <f>IF($E151+$I151+$D$7&lt;=CT$22,0,IF(CT$22-$D$7&gt;=$E151,IF(COUNTIF($KZ151:MD151,"&gt;0")&gt;0,VLOOKUP($C151,Input!$A$8:$HV$21,MATCH($CE$21+COUNTIF($KZ151:MD151,"&gt;0"),Input!$A$6:$HV$6,0),FALSE),0),0))*$D151</f>
        <v>0</v>
      </c>
      <c r="CU151" s="1">
        <f>IF($E151+$I151+$D$7&lt;=CU$22,0,IF(CU$22-$D$7&gt;=$E151,IF(COUNTIF($KZ151:ME151,"&gt;0")&gt;0,VLOOKUP($C151,Input!$A$8:$HV$21,MATCH($CE$21+COUNTIF($KZ151:ME151,"&gt;0"),Input!$A$6:$HV$6,0),FALSE),0),0))*$D151</f>
        <v>0</v>
      </c>
      <c r="CV151" s="1">
        <f>IF($E151+$I151+$D$7&lt;=CV$22,0,IF(CV$22-$D$7&gt;=$E151,IF(COUNTIF($KZ151:MF151,"&gt;0")&gt;0,VLOOKUP($C151,Input!$A$8:$HV$21,MATCH($CE$21+COUNTIF($KZ151:MF151,"&gt;0"),Input!$A$6:$HV$6,0),FALSE),0),0))*$D151</f>
        <v>0</v>
      </c>
      <c r="CW151" s="1">
        <f>IF($E151+$I151+$D$7&lt;=CW$22,0,IF(CW$22-$D$7&gt;=$E151,IF(COUNTIF($KZ151:MG151,"&gt;0")&gt;0,VLOOKUP($C151,Input!$A$8:$HV$21,MATCH($CE$21+COUNTIF($KZ151:MG151,"&gt;0"),Input!$A$6:$HV$6,0),FALSE),0),0))*$D151</f>
        <v>0</v>
      </c>
      <c r="CX151" s="1">
        <f>IF($E151+$I151+$D$7&lt;=CX$22,0,IF(CX$22-$D$7&gt;=$E151,IF(COUNTIF($KZ151:MH151,"&gt;0")&gt;0,VLOOKUP($C151,Input!$A$8:$HV$21,MATCH($CE$21+COUNTIF($KZ151:MH151,"&gt;0"),Input!$A$6:$HV$6,0),FALSE),0),0))*$D151</f>
        <v>0</v>
      </c>
      <c r="CY151" s="1">
        <f>IF($E151+$I151+$D$7&lt;=CY$22,0,IF(CY$22-$D$7&gt;=$E151,IF(COUNTIF($KZ151:MI151,"&gt;0")&gt;0,VLOOKUP($C151,Input!$A$8:$HV$21,MATCH($CE$21+COUNTIF($KZ151:MI151,"&gt;0"),Input!$A$6:$HV$6,0),FALSE),0),0))*$D151</f>
        <v>0</v>
      </c>
      <c r="CZ151" s="1">
        <f>IF($E151+$I151+$D$7&lt;=CZ$22,0,IF(CZ$22-$D$7&gt;=$E151,IF(COUNTIF($KZ151:MJ151,"&gt;0")&gt;0,VLOOKUP($C151,Input!$A$8:$HV$21,MATCH($CE$21+COUNTIF($KZ151:MJ151,"&gt;0"),Input!$A$6:$HV$6,0),FALSE),0),0))*$D151</f>
        <v>0</v>
      </c>
      <c r="DA151" s="1">
        <f>IF($E151+$I151+$D$7&lt;=DA$22,0,IF(DA$22-$D$7&gt;=$E151,IF(COUNTIF($KZ151:MK151,"&gt;0")&gt;0,VLOOKUP($C151,Input!$A$8:$HV$21,MATCH($CE$21+COUNTIF($KZ151:MK151,"&gt;0"),Input!$A$6:$HV$6,0),FALSE),0),0))*$D151</f>
        <v>0</v>
      </c>
      <c r="DB151" s="1">
        <f>IF($E151+$I151+$D$7&lt;=DB$22,0,IF(DB$22-$D$7&gt;=$E151,IF(COUNTIF($KZ151:ML151,"&gt;0")&gt;0,VLOOKUP($C151,Input!$A$8:$HV$21,MATCH($CE$21+COUNTIF($KZ151:ML151,"&gt;0"),Input!$A$6:$HV$6,0),FALSE),0),0))*$D151</f>
        <v>0</v>
      </c>
      <c r="DC151" s="1">
        <f>IF($E151+$I151+$D$7&lt;=DC$22,0,IF(DC$22-$D$7&gt;=$E151,IF(COUNTIF($KZ151:MM151,"&gt;0")&gt;0,VLOOKUP($C151,Input!$A$8:$HV$21,MATCH($CE$21+COUNTIF($KZ151:MM151,"&gt;0"),Input!$A$6:$HV$6,0),FALSE),0),0))*$D151</f>
        <v>0</v>
      </c>
      <c r="DD151" s="1">
        <f>IF($E151+$I151+$D$7&lt;=DD$22,0,IF(DD$22-$D$7&gt;=$E151,IF(COUNTIF($KZ151:MN151,"&gt;0")&gt;0,VLOOKUP($C151,Input!$A$8:$HV$21,MATCH($CE$21+COUNTIF($KZ151:MN151,"&gt;0"),Input!$A$6:$HV$6,0),FALSE),0),0))*$D151</f>
        <v>0</v>
      </c>
      <c r="DE151" s="1">
        <f>IF($E151+$I151+$D$7&lt;=DE$22,0,IF(DE$22-$D$7&gt;=$E151,IF(COUNTIF($KZ151:MO151,"&gt;0")&gt;0,VLOOKUP($C151,Input!$A$8:$HV$21,MATCH($CE$21+COUNTIF($KZ151:MO151,"&gt;0"),Input!$A$6:$HV$6,0),FALSE),0),0))*$D151</f>
        <v>0</v>
      </c>
      <c r="DF151" s="1">
        <f>IF($E151+$I151+$D$7&lt;=DF$22,0,IF(DF$22-$D$7&gt;=$E151,IF(COUNTIF($KZ151:MP151,"&gt;0")&gt;0,VLOOKUP($C151,Input!$A$8:$HV$21,MATCH($CE$21+COUNTIF($KZ151:MP151,"&gt;0"),Input!$A$6:$HV$6,0),FALSE),0),0))*$D151</f>
        <v>29250000</v>
      </c>
      <c r="DG151" s="1">
        <f>IF($E151+$I151+$D$7&lt;=DG$22,0,IF(DG$22-$D$7&gt;=$E151,IF(COUNTIF($KZ151:MQ151,"&gt;0")&gt;0,VLOOKUP($C151,Input!$A$8:$HV$21,MATCH($CE$21+COUNTIF($KZ151:MQ151,"&gt;0"),Input!$A$6:$HV$6,0),FALSE),0),0))*$D151</f>
        <v>0</v>
      </c>
      <c r="DH151" s="1">
        <f>IF($E151+$I151+$D$7&lt;=DH$22,0,IF(DH$22-$D$7&gt;=$E151,IF(COUNTIF($KZ151:MR151,"&gt;0")&gt;0,VLOOKUP($C151,Input!$A$8:$HV$21,MATCH($CE$21+COUNTIF($KZ151:MR151,"&gt;0"),Input!$A$6:$HV$6,0),FALSE),0),0))*$D151</f>
        <v>0</v>
      </c>
      <c r="DI151" s="1">
        <f>IF($E151+$I151+$D$7&lt;=DI$22,0,IF(DI$22-$D$7&gt;=$E151,IF(COUNTIF($KZ151:MS151,"&gt;0")&gt;0,VLOOKUP($C151,Input!$A$8:$HV$21,MATCH($CE$21+COUNTIF($KZ151:MS151,"&gt;0"),Input!$A$6:$HV$6,0),FALSE),0),0))*$D151</f>
        <v>0</v>
      </c>
      <c r="DJ151" s="1">
        <f>IF($E151+$I151+$D$7&lt;=DJ$22,0,IF(DJ$22-$D$7&gt;=$E151,IF(COUNTIF($KZ151:MT151,"&gt;0")&gt;0,VLOOKUP($C151,Input!$A$8:$HV$21,MATCH($CE$21+COUNTIF($KZ151:MT151,"&gt;0"),Input!$A$6:$HV$6,0),FALSE),0),0))*$D151</f>
        <v>0</v>
      </c>
      <c r="DK151" s="1">
        <f>IF($E151+$I151+$D$7&lt;=DK$22,0,IF(DK$22-$D$7&gt;=$E151,IF(COUNTIF($KZ151:MU151,"&gt;0")&gt;0,VLOOKUP($C151,Input!$A$8:$HV$21,MATCH($CE$21+COUNTIF($KZ151:MU151,"&gt;0"),Input!$A$6:$HV$6,0),FALSE),0),0))*$D151</f>
        <v>0</v>
      </c>
      <c r="DL151" s="1">
        <f>IF($E151+$I151+$D$7&lt;=DL$22,0,IF(DL$22-$D$7&gt;=$E151,IF(COUNTIF($KZ151:MV151,"&gt;0")&gt;0,VLOOKUP($C151,Input!$A$8:$HV$21,MATCH($CE$21+COUNTIF($KZ151:MV151,"&gt;0"),Input!$A$6:$HV$6,0),FALSE),0),0))*$D151</f>
        <v>0</v>
      </c>
      <c r="DM151" s="1">
        <f>IF($E151+$I151+$D$7&lt;=DM$22,0,IF(DM$22-$D$7&gt;=$E151,IF(COUNTIF($KZ151:MW151,"&gt;0")&gt;0,VLOOKUP($C151,Input!$A$8:$HV$21,MATCH($CE$21+COUNTIF($KZ151:MW151,"&gt;0"),Input!$A$6:$HV$6,0),FALSE),0),0))*$D151</f>
        <v>0</v>
      </c>
      <c r="DN151" s="1">
        <f>IF($E151+$I151+$D$7&lt;=DN$22,0,IF(DN$22-$D$7&gt;=$E151,IF(COUNTIF($KZ151:MX151,"&gt;0")&gt;0,VLOOKUP($C151,Input!$A$8:$HV$21,MATCH($CE$21+COUNTIF($KZ151:MX151,"&gt;0"),Input!$A$6:$HV$6,0),FALSE),0),0))*$D151</f>
        <v>0</v>
      </c>
      <c r="DP151" t="str">
        <f>+VLOOKUP($C151,Input!$A$8:$GZ$39,MATCH(DP$21,Input!$A$6:$GZ$6,0),FALSE)</f>
        <v>Bus Maintenance at 0.6/mile</v>
      </c>
      <c r="DQ151" s="1">
        <f>IF($E151+$I151+$D$7&lt;=DQ$22,0,IF(DQ$22-$D$7&gt;=$E151,IF(COUNTIF($KZ151:LP151,"&gt;0")&gt;0,VLOOKUP($C151,Input!$A$8:$HV$21,MATCH($DP$21+COUNTIF($KZ151:LP151,"&gt;0"),Input!$A$6:$HV$6,0),FALSE),0),0))*$D151*$F151</f>
        <v>0</v>
      </c>
      <c r="DR151" s="1">
        <f>IF($E151+$I151+$D$7&lt;=DR$22,0,IF(DR$22-$D$7&gt;=$E151,IF(COUNTIF($KZ151:LQ151,"&gt;0")&gt;0,VLOOKUP($C151,Input!$A$8:$HV$21,MATCH($DP$21+COUNTIF($KZ151:LQ151,"&gt;0"),Input!$A$6:$HV$6,0),FALSE),0),0))*$D151*$F151</f>
        <v>0</v>
      </c>
      <c r="DS151" s="1">
        <f>IF($E151+$I151+$D$7&lt;=DS$22,0,IF(DS$22-$D$7&gt;=$E151,IF(COUNTIF($KZ151:LR151,"&gt;0")&gt;0,VLOOKUP($C151,Input!$A$8:$HV$21,MATCH($DP$21+COUNTIF($KZ151:LR151,"&gt;0"),Input!$A$6:$HV$6,0),FALSE),0),0))*$D151*$F151</f>
        <v>0</v>
      </c>
      <c r="DT151" s="1">
        <f>IF($E151+$I151+$D$7&lt;=DT$22,0,IF(DT$22-$D$7&gt;=$E151,IF(COUNTIF($KZ151:LS151,"&gt;0")&gt;0,VLOOKUP($C151,Input!$A$8:$HV$21,MATCH($DP$21+COUNTIF($KZ151:LS151,"&gt;0"),Input!$A$6:$HV$6,0),FALSE),0),0))*$D151*$F151</f>
        <v>0</v>
      </c>
      <c r="DU151" s="1">
        <f>IF($E151+$I151+$D$7&lt;=DU$22,0,IF(DU$22-$D$7&gt;=$E151,IF(COUNTIF($KZ151:LT151,"&gt;0")&gt;0,VLOOKUP($C151,Input!$A$8:$HV$21,MATCH($DP$21+COUNTIF($KZ151:LT151,"&gt;0"),Input!$A$6:$HV$6,0),FALSE),0),0))*$D151*$F151</f>
        <v>0</v>
      </c>
      <c r="DV151" s="1">
        <f>IF($E151+$I151+$D$7&lt;=DV$22,0,IF(DV$22-$D$7&gt;=$E151,IF(COUNTIF($KZ151:LU151,"&gt;0")&gt;0,VLOOKUP($C151,Input!$A$8:$HV$21,MATCH($DP$21+COUNTIF($KZ151:LU151,"&gt;0"),Input!$A$6:$HV$6,0),FALSE),0),0))*$D151*$F151</f>
        <v>0</v>
      </c>
      <c r="DW151" s="1">
        <f>IF($E151+$I151+$D$7&lt;=DW$22,0,IF(DW$22-$D$7&gt;=$E151,IF(COUNTIF($KZ151:LV151,"&gt;0")&gt;0,VLOOKUP($C151,Input!$A$8:$HV$21,MATCH($DP$21+COUNTIF($KZ151:LV151,"&gt;0"),Input!$A$6:$HV$6,0),FALSE),0),0))*$D151*$F151</f>
        <v>0</v>
      </c>
      <c r="DX151" s="1">
        <f>IF($E151+$I151+$D$7&lt;=DX$22,0,IF(DX$22-$D$7&gt;=$E151,IF(COUNTIF($KZ151:LW151,"&gt;0")&gt;0,VLOOKUP($C151,Input!$A$8:$HV$21,MATCH($DP$21+COUNTIF($KZ151:LW151,"&gt;0"),Input!$A$6:$HV$6,0),FALSE),0),0))*$D151*$F151</f>
        <v>0</v>
      </c>
      <c r="DY151" s="1">
        <f>IF($E151+$I151+$D$7&lt;=DY$22,0,IF(DY$22-$D$7&gt;=$E151,IF(COUNTIF($KZ151:LX151,"&gt;0")&gt;0,VLOOKUP($C151,Input!$A$8:$HV$21,MATCH($DP$21+COUNTIF($KZ151:LX151,"&gt;0"),Input!$A$6:$HV$6,0),FALSE),0),0))*$D151*$F151</f>
        <v>0</v>
      </c>
      <c r="DZ151" s="1">
        <f>IF($E151+$I151+$D$7&lt;=DZ$22,0,IF(DZ$22-$D$7&gt;=$E151,IF(COUNTIF($KZ151:LY151,"&gt;0")&gt;0,VLOOKUP($C151,Input!$A$8:$HV$21,MATCH($DP$21+COUNTIF($KZ151:LY151,"&gt;0"),Input!$A$6:$HV$6,0),FALSE),0),0))*$D151*$F151</f>
        <v>0</v>
      </c>
      <c r="EA151" s="1">
        <f>IF($E151+$I151+$D$7&lt;=EA$22,0,IF(EA$22-$D$7&gt;=$E151,IF(COUNTIF($KZ151:LZ151,"&gt;0")&gt;0,VLOOKUP($C151,Input!$A$8:$HV$21,MATCH($DP$21+COUNTIF($KZ151:LZ151,"&gt;0"),Input!$A$6:$HV$6,0),FALSE),0),0))*$D151*$F151</f>
        <v>0</v>
      </c>
      <c r="EB151" s="1">
        <f>IF($E151+$I151+$D$7&lt;=EB$22,0,IF(EB$22-$D$7&gt;=$E151,IF(COUNTIF($KZ151:MA151,"&gt;0")&gt;0,VLOOKUP($C151,Input!$A$8:$HV$21,MATCH($DP$21+COUNTIF($KZ151:MA151,"&gt;0"),Input!$A$6:$HV$6,0),FALSE),0),0))*$D151*$F151</f>
        <v>0</v>
      </c>
      <c r="EC151" s="1">
        <f>IF($E151+$I151+$D$7&lt;=EC$22,0,IF(EC$22-$D$7&gt;=$E151,IF(COUNTIF($KZ151:MB151,"&gt;0")&gt;0,VLOOKUP($C151,Input!$A$8:$HV$21,MATCH($DP$21+COUNTIF($KZ151:MB151,"&gt;0"),Input!$A$6:$HV$6,0),FALSE),0),0))*$D151*$F151</f>
        <v>0</v>
      </c>
      <c r="ED151" s="1">
        <f>IF($E151+$I151+$D$7&lt;=ED$22,0,IF(ED$22-$D$7&gt;=$E151,IF(COUNTIF($KZ151:MC151,"&gt;0")&gt;0,VLOOKUP($C151,Input!$A$8:$HV$21,MATCH($DP$21+COUNTIF($KZ151:MC151,"&gt;0"),Input!$A$6:$HV$6,0),FALSE),0),0))*$D151*$F151</f>
        <v>0</v>
      </c>
      <c r="EE151" s="1">
        <f>IF($E151+$I151+$D$7&lt;=EE$22,0,IF(EE$22-$D$7&gt;=$E151,IF(COUNTIF($KZ151:MD151,"&gt;0")&gt;0,VLOOKUP($C151,Input!$A$8:$HV$21,MATCH($DP$21+COUNTIF($KZ151:MD151,"&gt;0"),Input!$A$6:$HV$6,0),FALSE),0),0))*$D151*$F151</f>
        <v>0</v>
      </c>
      <c r="EF151" s="1">
        <f>IF($E151+$I151+$D$7&lt;=EF$22,0,IF(EF$22-$D$7&gt;=$E151,IF(COUNTIF($KZ151:ME151,"&gt;0")&gt;0,VLOOKUP($C151,Input!$A$8:$HV$21,MATCH($DP$21+COUNTIF($KZ151:ME151,"&gt;0"),Input!$A$6:$HV$6,0),FALSE),0),0))*$D151*$F151</f>
        <v>0</v>
      </c>
      <c r="EG151" s="1">
        <f>IF($E151+$I151+$D$7&lt;=EG$22,0,IF(EG$22-$D$7&gt;=$E151,IF(COUNTIF($KZ151:MF151,"&gt;0")&gt;0,VLOOKUP($C151,Input!$A$8:$HV$21,MATCH($DP$21+COUNTIF($KZ151:MF151,"&gt;0"),Input!$A$6:$HV$6,0),FALSE),0),0))*$D151*$F151</f>
        <v>0</v>
      </c>
      <c r="EH151" s="1">
        <f>IF($E151+$I151+$D$7&lt;=EH$22,0,IF(EH$22-$D$7&gt;=$E151,IF(COUNTIF($KZ151:MG151,"&gt;0")&gt;0,VLOOKUP($C151,Input!$A$8:$HV$21,MATCH($DP$21+COUNTIF($KZ151:MG151,"&gt;0"),Input!$A$6:$HV$6,0),FALSE),0),0))*$D151*$F151</f>
        <v>0</v>
      </c>
      <c r="EI151" s="1">
        <f>IF($E151+$I151+$D$7&lt;=EI$22,0,IF(EI$22-$D$7&gt;=$E151,IF(COUNTIF($KZ151:MH151,"&gt;0")&gt;0,VLOOKUP($C151,Input!$A$8:$HV$21,MATCH($DP$21+COUNTIF($KZ151:MH151,"&gt;0"),Input!$A$6:$HV$6,0),FALSE),0),0))*$D151*$F151</f>
        <v>0</v>
      </c>
      <c r="EJ151" s="1">
        <f>IF($E151+$I151+$D$7&lt;=EJ$22,0,IF(EJ$22-$D$7&gt;=$E151,IF(COUNTIF($KZ151:MI151,"&gt;0")&gt;0,VLOOKUP($C151,Input!$A$8:$HV$21,MATCH($DP$21+COUNTIF($KZ151:MI151,"&gt;0"),Input!$A$6:$HV$6,0),FALSE),0),0))*$D151*$F151</f>
        <v>0</v>
      </c>
      <c r="EK151" s="1">
        <f>IF($E151+$I151+$D$7&lt;=EK$22,0,IF(EK$22-$D$7&gt;=$E151,IF(COUNTIF($KZ151:MJ151,"&gt;0")&gt;0,VLOOKUP($C151,Input!$A$8:$HV$21,MATCH($DP$21+COUNTIF($KZ151:MJ151,"&gt;0"),Input!$A$6:$HV$6,0),FALSE),0),0))*$D151*$F151</f>
        <v>5616000</v>
      </c>
      <c r="EL151" s="1">
        <f>IF($E151+$I151+$D$7&lt;=EL$22,0,IF(EL$22-$D$7&gt;=$E151,IF(COUNTIF($KZ151:MK151,"&gt;0")&gt;0,VLOOKUP($C151,Input!$A$8:$HV$21,MATCH($DP$21+COUNTIF($KZ151:MK151,"&gt;0"),Input!$A$6:$HV$6,0),FALSE),0),0))*$D151*$F151</f>
        <v>5616000</v>
      </c>
      <c r="EM151" s="1">
        <f>IF($E151+$I151+$D$7&lt;=EM$22,0,IF(EM$22-$D$7&gt;=$E151,IF(COUNTIF($KZ151:ML151,"&gt;0")&gt;0,VLOOKUP($C151,Input!$A$8:$HV$21,MATCH($DP$21+COUNTIF($KZ151:ML151,"&gt;0"),Input!$A$6:$HV$6,0),FALSE),0),0))*$D151*$F151</f>
        <v>5616000</v>
      </c>
      <c r="EN151" s="1">
        <f>IF($E151+$I151+$D$7&lt;=EN$22,0,IF(EN$22-$D$7&gt;=$E151,IF(COUNTIF($KZ151:MM151,"&gt;0")&gt;0,VLOOKUP($C151,Input!$A$8:$HV$21,MATCH($DP$21+COUNTIF($KZ151:MM151,"&gt;0"),Input!$A$6:$HV$6,0),FALSE),0),0))*$D151*$F151</f>
        <v>5616000</v>
      </c>
      <c r="EO151" s="1">
        <f>IF($E151+$I151+$D$7&lt;=EO$22,0,IF(EO$22-$D$7&gt;=$E151,IF(COUNTIF($KZ151:MN151,"&gt;0")&gt;0,VLOOKUP($C151,Input!$A$8:$HV$21,MATCH($DP$21+COUNTIF($KZ151:MN151,"&gt;0"),Input!$A$6:$HV$6,0),FALSE),0),0))*$D151*$F151</f>
        <v>5616000</v>
      </c>
      <c r="EP151" s="1">
        <f>IF($E151+$I151+$D$7&lt;=EP$22,0,IF(EP$22-$D$7&gt;=$E151,IF(COUNTIF($KZ151:MO151,"&gt;0")&gt;0,VLOOKUP($C151,Input!$A$8:$HV$21,MATCH($DP$21+COUNTIF($KZ151:MO151,"&gt;0"),Input!$A$6:$HV$6,0),FALSE),0),0))*$D151*$F151</f>
        <v>5616000</v>
      </c>
      <c r="EQ151" s="1">
        <f>IF($E151+$I151+$D$7&lt;=EQ$22,0,IF(EQ$22-$D$7&gt;=$E151,IF(COUNTIF($KZ151:MP151,"&gt;0")&gt;0,VLOOKUP($C151,Input!$A$8:$HV$21,MATCH($DP$21+COUNTIF($KZ151:MP151,"&gt;0"),Input!$A$6:$HV$6,0),FALSE),0),0))*$D151*$F151</f>
        <v>5616000</v>
      </c>
      <c r="ER151" s="1">
        <f>IF($E151+$I151+$D$7&lt;=ER$22,0,IF(ER$22-$D$7&gt;=$E151,IF(COUNTIF($KZ151:MQ151,"&gt;0")&gt;0,VLOOKUP($C151,Input!$A$8:$HV$21,MATCH($DP$21+COUNTIF($KZ151:MQ151,"&gt;0"),Input!$A$6:$HV$6,0),FALSE),0),0))*$D151*$F151</f>
        <v>5616000</v>
      </c>
      <c r="ES151" s="1">
        <f>IF($E151+$I151+$D$7&lt;=ES$22,0,IF(ES$22-$D$7&gt;=$E151,IF(COUNTIF($KZ151:MR151,"&gt;0")&gt;0,VLOOKUP($C151,Input!$A$8:$HV$21,MATCH($DP$21+COUNTIF($KZ151:MR151,"&gt;0"),Input!$A$6:$HV$6,0),FALSE),0),0))*$D151*$F151</f>
        <v>5616000</v>
      </c>
      <c r="ET151" s="1">
        <f>IF($E151+$I151+$D$7&lt;=ET$22,0,IF(ET$22-$D$7&gt;=$E151,IF(COUNTIF($KZ151:MS151,"&gt;0")&gt;0,VLOOKUP($C151,Input!$A$8:$HV$21,MATCH($DP$21+COUNTIF($KZ151:MS151,"&gt;0"),Input!$A$6:$HV$6,0),FALSE),0),0))*$D151*$F151</f>
        <v>5616000</v>
      </c>
      <c r="EU151" s="1">
        <f>IF($E151+$I151+$D$7&lt;=EU$22,0,IF(EU$22-$D$7&gt;=$E151,IF(COUNTIF($KZ151:MT151,"&gt;0")&gt;0,VLOOKUP($C151,Input!$A$8:$HV$21,MATCH($DP$21+COUNTIF($KZ151:MT151,"&gt;0"),Input!$A$6:$HV$6,0),FALSE),0),0))*$D151*$F151</f>
        <v>5616000</v>
      </c>
      <c r="EV151" s="1">
        <f>IF($E151+$I151+$D$7&lt;=EV$22,0,IF(EV$22-$D$7&gt;=$E151,IF(COUNTIF($KZ151:MU151,"&gt;0")&gt;0,VLOOKUP($C151,Input!$A$8:$HV$21,MATCH($DP$21+COUNTIF($KZ151:MU151,"&gt;0"),Input!$A$6:$HV$6,0),FALSE),0),0))*$D151*$F151</f>
        <v>5616000</v>
      </c>
      <c r="EW151" s="1">
        <f>IF($E151+$I151+$D$7&lt;=EW$22,0,IF(EW$22-$D$7&gt;=$E151,IF(COUNTIF($KZ151:MV151,"&gt;0")&gt;0,VLOOKUP($C151,Input!$A$8:$HV$21,MATCH($DP$21+COUNTIF($KZ151:MV151,"&gt;0"),Input!$A$6:$HV$6,0),FALSE),0),0))*$D151*$F151</f>
        <v>5616000</v>
      </c>
      <c r="EX151" s="1">
        <f>IF($E151+$I151+$D$7&lt;=EX$22,0,IF(EX$22-$D$7&gt;=$E151,IF(COUNTIF($KZ151:MW151,"&gt;0")&gt;0,VLOOKUP($C151,Input!$A$8:$HV$21,MATCH($DP$21+COUNTIF($KZ151:MW151,"&gt;0"),Input!$A$6:$HV$6,0),FALSE),0),0))*$D151*$F151</f>
        <v>5616000</v>
      </c>
      <c r="EY151" s="1">
        <f>IF($E151+$I151+$D$7&lt;=EY$22,0,IF(EY$22-$D$7&gt;=$E151,IF(COUNTIF($KZ151:MX151,"&gt;0")&gt;0,VLOOKUP($C151,Input!$A$8:$HV$21,MATCH($DP$21+COUNTIF($KZ151:MX151,"&gt;0"),Input!$A$6:$HV$6,0),FALSE),0),0))*$D151*$F151</f>
        <v>0</v>
      </c>
      <c r="EZ151" s="1"/>
      <c r="FA151" t="str">
        <f>VLOOKUP($C151,Input!$A$8:$GZ$39,MATCH(FA$21,Input!$A$6:$GZ$6,0),FALSE)</f>
        <v>Charger installation; electrical upgrade</v>
      </c>
      <c r="FB151">
        <f>IF((VLOOKUP($C151,Input!$A$8:$GZ$39,MATCH(FB$21,Input!$A$6:$GZ$6,0),FALSE))="Y",$D151/VLOOKUP($C151,Input!$A$8:$GZ$39,MATCH(FC$21,Input!$A$6:$GZ$6,0),FALSE),0)</f>
        <v>0</v>
      </c>
      <c r="FC151">
        <f>IF((VLOOKUP($C151,Input!$A$8:$GZ$39,MATCH(FB$21,Input!$A$6:$GZ$6,0),FALSE))="Y",0,IF((VLOOKUP($C151,Input!$A$8:$GZ$39,MATCH(FC$21,Input!$A$6:$GZ$6,0),FALSE))&gt;0,$D151/VLOOKUP($C151,Input!$A$8:$GZ$39,MATCH(FC$21,Input!$A$6:$GZ$6,0),FALSE),0))</f>
        <v>234</v>
      </c>
      <c r="FD151" s="1">
        <f>+IF($E151=FD$22,VLOOKUP($C151,Input!$A$8:$GZ$39,MATCH(FD$21,Input!$A$6:$GZ$6,0),FALSE),0)*IF(FD$110&gt;=MAX(FC$110:$FD$110),MIN((FD$110-MAX(FC$110:$FD$110)),(FD$110-FC$110)),0)+IF($E151=FD$22,VLOOKUP($C151,Input!$A$8:$GZ$39,MATCH(FD$21,Input!$A$6:$GZ$6,0),FALSE),0)*IF(FD$109&gt;=MAX(FC$109:$FD$109),MIN((FD$109-MAX(FC$109:$FD$109)),(FD$109-FC$109)),0)</f>
        <v>0</v>
      </c>
      <c r="FE151" s="1">
        <f>+IF($E151=FE$22,VLOOKUP($C151,Input!$A$8:$GZ$39,MATCH(FE$21,Input!$A$6:$GZ$6,0),FALSE),0)*IF(FE$110&gt;=MAX(FD$110:$FD$110),MIN((FE$110-MAX(FD$110:$FD$110)),(FE$110-FD$110)),0)+IF($E151=FE$22,VLOOKUP($C151,Input!$A$8:$GZ$39,MATCH(FE$21,Input!$A$6:$GZ$6,0),FALSE),0)*IF(FE$109&gt;=MAX(FD$109:$FD$109),MIN((FE$109-MAX(FD$109:$FD$109)),(FE$109-FD$109)),0)</f>
        <v>0</v>
      </c>
      <c r="FF151" s="1">
        <f>+IF($E151=FF$22,VLOOKUP($C151,Input!$A$8:$GZ$39,MATCH(FF$21,Input!$A$6:$GZ$6,0),FALSE),0)*IF(FF$110&gt;=MAX($FD$110:FE$110),MIN((FF$110-MAX($FD$110:FE$110)),(FF$110-FE$110)),0)+IF($E151=FF$22,VLOOKUP($C151,Input!$A$8:$GZ$39,MATCH(FF$21,Input!$A$6:$GZ$6,0),FALSE),0)*IF(FF$109&gt;=MAX($FD$109:FE$109),MIN((FF$109-MAX($FD$109:FE$109)),(FF$109-FE$109)),0)</f>
        <v>0</v>
      </c>
      <c r="FG151" s="1">
        <f>+IF($E151=FG$22,VLOOKUP($C151,Input!$A$8:$GZ$39,MATCH(FG$21,Input!$A$6:$GZ$6,0),FALSE),0)*IF(FG$110&gt;=MAX($FD$110:FF$110),MIN((FG$110-MAX($FD$110:FF$110)),(FG$110-FF$110)),0)+IF($E151=FG$22,VLOOKUP($C151,Input!$A$8:$GZ$39,MATCH(FG$21,Input!$A$6:$GZ$6,0),FALSE),0)*IF(FG$109&gt;=MAX($FD$109:FF$109),MIN((FG$109-MAX($FD$109:FF$109)),(FG$109-FF$109)),0)</f>
        <v>0</v>
      </c>
      <c r="FH151" s="1">
        <f>+IF($E151=FH$22,VLOOKUP($C151,Input!$A$8:$GZ$39,MATCH(FH$21,Input!$A$6:$GZ$6,0),FALSE),0)*IF(FH$110&gt;=MAX($FD$110:FG$110),MIN((FH$110-MAX($FD$110:FG$110)),(FH$110-FG$110)),0)+IF($E151=FH$22,VLOOKUP($C151,Input!$A$8:$GZ$39,MATCH(FH$21,Input!$A$6:$GZ$6,0),FALSE),0)*IF(FH$109&gt;=MAX($FD$109:FG$109),MIN((FH$109-MAX($FD$109:FG$109)),(FH$109-FG$109)),0)</f>
        <v>0</v>
      </c>
      <c r="FI151" s="1">
        <f>+IF($E151=FI$22,VLOOKUP($C151,Input!$A$8:$GZ$39,MATCH(FI$21,Input!$A$6:$GZ$6,0),FALSE),0)*IF(FI$110&gt;=MAX($FD$110:FH$110),MIN((FI$110-MAX($FD$110:FH$110)),(FI$110-FH$110)),0)+IF($E151=FI$22,VLOOKUP($C151,Input!$A$8:$GZ$39,MATCH(FI$21,Input!$A$6:$GZ$6,0),FALSE),0)*IF(FI$109&gt;=MAX($FD$109:FH$109),MIN((FI$109-MAX($FD$109:FH$109)),(FI$109-FH$109)),0)</f>
        <v>0</v>
      </c>
      <c r="FJ151" s="1">
        <f>+IF($E151=FJ$22,VLOOKUP($C151,Input!$A$8:$GZ$39,MATCH(FJ$21,Input!$A$6:$GZ$6,0),FALSE),0)*IF(FJ$110&gt;=MAX($FD$110:FI$110),MIN((FJ$110-MAX($FD$110:FI$110)),(FJ$110-FI$110)),0)+IF($E151=FJ$22,VLOOKUP($C151,Input!$A$8:$GZ$39,MATCH(FJ$21,Input!$A$6:$GZ$6,0),FALSE),0)*IF(FJ$109&gt;=MAX($FD$109:FI$109),MIN((FJ$109-MAX($FD$109:FI$109)),(FJ$109-FI$109)),0)</f>
        <v>0</v>
      </c>
      <c r="FK151" s="1">
        <f>+IF($E151=FK$22,VLOOKUP($C151,Input!$A$8:$GZ$39,MATCH(FK$21,Input!$A$6:$GZ$6,0),FALSE),0)*IF(FK$110&gt;=MAX($FD$110:FJ$110),MIN((FK$110-MAX($FD$110:FJ$110)),(FK$110-FJ$110)),0)+IF($E151=FK$22,VLOOKUP($C151,Input!$A$8:$GZ$39,MATCH(FK$21,Input!$A$6:$GZ$6,0),FALSE),0)*IF(FK$109&gt;=MAX($FD$109:FJ$109),MIN((FK$109-MAX($FD$109:FJ$109)),(FK$109-FJ$109)),0)</f>
        <v>0</v>
      </c>
      <c r="FL151" s="1">
        <f>+IF($E151=FL$22,VLOOKUP($C151,Input!$A$8:$GZ$39,MATCH(FL$21,Input!$A$6:$GZ$6,0),FALSE),0)*IF(FL$110&gt;=MAX($FD$110:FK$110),MIN((FL$110-MAX($FD$110:FK$110)),(FL$110-FK$110)),0)+IF($E151=FL$22,VLOOKUP($C151,Input!$A$8:$GZ$39,MATCH(FL$21,Input!$A$6:$GZ$6,0),FALSE),0)*IF(FL$109&gt;=MAX($FD$109:FK$109),MIN((FL$109-MAX($FD$109:FK$109)),(FL$109-FK$109)),0)</f>
        <v>0</v>
      </c>
      <c r="FM151" s="1">
        <f>+IF($E151=FM$22,VLOOKUP($C151,Input!$A$8:$GZ$39,MATCH(FM$21,Input!$A$6:$GZ$6,0),FALSE),0)*IF(FM$110&gt;=MAX($FD$110:FL$110),MIN((FM$110-MAX($FD$110:FL$110)),(FM$110-FL$110)),0)+IF($E151=FM$22,VLOOKUP($C151,Input!$A$8:$GZ$39,MATCH(FM$21,Input!$A$6:$GZ$6,0),FALSE),0)*IF(FM$109&gt;=MAX($FD$109:FL$109),MIN((FM$109-MAX($FD$109:FL$109)),(FM$109-FL$109)),0)</f>
        <v>0</v>
      </c>
      <c r="FN151" s="1">
        <f>+IF($E151=FN$22,VLOOKUP($C151,Input!$A$8:$GZ$39,MATCH(FN$21,Input!$A$6:$GZ$6,0),FALSE),0)*IF(FN$110&gt;=MAX($FD$110:FM$110),MIN((FN$110-MAX($FD$110:FM$110)),(FN$110-FM$110)),0)+IF($E151=FN$22,VLOOKUP($C151,Input!$A$8:$GZ$39,MATCH(FN$21,Input!$A$6:$GZ$6,0),FALSE),0)*IF(FN$109&gt;=MAX($FD$109:FM$109),MIN((FN$109-MAX($FD$109:FM$109)),(FN$109-FM$109)),0)</f>
        <v>0</v>
      </c>
      <c r="FO151" s="1">
        <f>+IF($E151=FO$22,VLOOKUP($C151,Input!$A$8:$GZ$39,MATCH(FO$21,Input!$A$6:$GZ$6,0),FALSE),0)*IF(FO$110&gt;=MAX($FD$110:FN$110),MIN((FO$110-MAX($FD$110:FN$110)),(FO$110-FN$110)),0)+IF($E151=FO$22,VLOOKUP($C151,Input!$A$8:$GZ$39,MATCH(FO$21,Input!$A$6:$GZ$6,0),FALSE),0)*IF(FO$109&gt;=MAX($FD$109:FN$109),MIN((FO$109-MAX($FD$109:FN$109)),(FO$109-FN$109)),0)</f>
        <v>0</v>
      </c>
      <c r="FP151" s="1">
        <f>+IF($E151=FP$22,VLOOKUP($C151,Input!$A$8:$GZ$39,MATCH(FP$21,Input!$A$6:$GZ$6,0),FALSE),0)*IF(FP$110&gt;=MAX($FD$110:FO$110),MIN((FP$110-MAX($FD$110:FO$110)),(FP$110-FO$110)),0)+IF($E151=FP$22,VLOOKUP($C151,Input!$A$8:$GZ$39,MATCH(FP$21,Input!$A$6:$GZ$6,0),FALSE),0)*IF(FP$109&gt;=MAX($FD$109:FO$109),MIN((FP$109-MAX($FD$109:FO$109)),(FP$109-FO$109)),0)</f>
        <v>0</v>
      </c>
      <c r="FQ151" s="1">
        <f>+IF($E151=FQ$22,VLOOKUP($C151,Input!$A$8:$GZ$39,MATCH(FQ$21,Input!$A$6:$GZ$6,0),FALSE),0)*IF(FQ$110&gt;=MAX($FD$110:FP$110),MIN((FQ$110-MAX($FD$110:FP$110)),(FQ$110-FP$110)),0)+IF($E151=FQ$22,VLOOKUP($C151,Input!$A$8:$GZ$39,MATCH(FQ$21,Input!$A$6:$GZ$6,0),FALSE),0)*IF(FQ$109&gt;=MAX($FD$109:FP$109),MIN((FQ$109-MAX($FD$109:FP$109)),(FQ$109-FP$109)),0)</f>
        <v>0</v>
      </c>
      <c r="FR151" s="1">
        <f>+IF($E151=FR$22,VLOOKUP($C151,Input!$A$8:$GZ$39,MATCH(FR$21,Input!$A$6:$GZ$6,0),FALSE),0)*IF(FR$110&gt;=MAX($FD$110:FQ$110),MIN((FR$110-MAX($FD$110:FQ$110)),(FR$110-FQ$110)),0)+IF($E151=FR$22,VLOOKUP($C151,Input!$A$8:$GZ$39,MATCH(FR$21,Input!$A$6:$GZ$6,0),FALSE),0)*IF(FR$109&gt;=MAX($FD$109:FQ$109),MIN((FR$109-MAX($FD$109:FQ$109)),(FR$109-FQ$109)),0)</f>
        <v>0</v>
      </c>
      <c r="FS151" s="1">
        <f>+IF($E151=FS$22,VLOOKUP($C151,Input!$A$8:$GZ$39,MATCH(FS$21,Input!$A$6:$GZ$6,0),FALSE),0)*IF(FS$110&gt;=MAX($FD$110:FR$110),MIN((FS$110-MAX($FD$110:FR$110)),(FS$110-FR$110)),0)+IF($E151=FS$22,VLOOKUP($C151,Input!$A$8:$GZ$39,MATCH(FS$21,Input!$A$6:$GZ$6,0),FALSE),0)*IF(FS$109&gt;=MAX($FD$109:FR$109),MIN((FS$109-MAX($FD$109:FR$109)),(FS$109-FR$109)),0)</f>
        <v>0</v>
      </c>
      <c r="FT151" s="1">
        <f>+IF($E151=FT$22,VLOOKUP($C151,Input!$A$8:$GZ$39,MATCH(FT$21,Input!$A$6:$GZ$6,0),FALSE),0)*IF(FT$110&gt;=MAX($FD$110:FS$110),MIN((FT$110-MAX($FD$110:FS$110)),(FT$110-FS$110)),0)+IF($E151=FT$22,VLOOKUP($C151,Input!$A$8:$GZ$39,MATCH(FT$21,Input!$A$6:$GZ$6,0),FALSE),0)*IF(FT$109&gt;=MAX($FD$109:FS$109),MIN((FT$109-MAX($FD$109:FS$109)),(FT$109-FS$109)),0)</f>
        <v>0</v>
      </c>
      <c r="FU151" s="1">
        <f>+IF($E151=FU$22,VLOOKUP($C151,Input!$A$8:$GZ$39,MATCH(FU$21,Input!$A$6:$GZ$6,0),FALSE),0)*IF(FU$110&gt;=MAX($FD$110:FT$110),MIN((FU$110-MAX($FD$110:FT$110)),(FU$110-FT$110)),0)+IF($E151=FU$22,VLOOKUP($C151,Input!$A$8:$GZ$39,MATCH(FU$21,Input!$A$6:$GZ$6,0),FALSE),0)*IF(FU$109&gt;=MAX($FD$109:FT$109),MIN((FU$109-MAX($FD$109:FT$109)),(FU$109-FT$109)),0)</f>
        <v>0</v>
      </c>
      <c r="FV151" s="1">
        <f>+IF($E151=FV$22,VLOOKUP($C151,Input!$A$8:$GZ$39,MATCH(FV$21,Input!$A$6:$GZ$6,0),FALSE),0)*IF(FV$110&gt;=MAX($FD$110:FU$110),MIN((FV$110-MAX($FD$110:FU$110)),(FV$110-FU$110)),0)+IF($E151=FV$22,VLOOKUP($C151,Input!$A$8:$GZ$39,MATCH(FV$21,Input!$A$6:$GZ$6,0),FALSE),0)*IF(FV$109&gt;=MAX($FD$109:FU$109),MIN((FV$109-MAX($FD$109:FU$109)),(FV$109-FU$109)),0)</f>
        <v>0</v>
      </c>
      <c r="FW151" s="1">
        <f>+IF($E151=FW$22,VLOOKUP($C151,Input!$A$8:$GZ$39,MATCH(FW$21,Input!$A$6:$GZ$6,0),FALSE),0)*IF(FW$110&gt;=MAX($FD$110:FV$110),MIN((FW$110-MAX($FD$110:FV$110)),(FW$110-FV$110)),0)+IF($E151=FW$22,VLOOKUP($C151,Input!$A$8:$GZ$39,MATCH(FW$21,Input!$A$6:$GZ$6,0),FALSE),0)*IF(FW$109&gt;=MAX($FD$109:FV$109),MIN((FW$109-MAX($FD$109:FV$109)),(FW$109-FV$109)),0)</f>
        <v>0</v>
      </c>
      <c r="FX151" s="1">
        <f>+IF($E151=FX$22,VLOOKUP($C151,Input!$A$8:$GZ$39,MATCH(FX$21,Input!$A$6:$GZ$6,0),FALSE),0)*IF(FX$110&gt;=MAX($FD$110:FW$110),MIN((FX$110-MAX($FD$110:FW$110)),(FX$110-FW$110)),0)+IF($E151=FX$22,VLOOKUP($C151,Input!$A$8:$GZ$39,MATCH(FX$21,Input!$A$6:$GZ$6,0),FALSE),0)*IF(FX$109&gt;=MAX($FD$109:FW$109),MIN((FX$109-MAX($FD$109:FW$109)),(FX$109-FW$109)),0)</f>
        <v>10285000</v>
      </c>
      <c r="FY151" s="1">
        <f>+IF($E151=FY$22,VLOOKUP($C151,Input!$A$8:$GZ$39,MATCH(FY$21,Input!$A$6:$GZ$6,0),FALSE),0)*IF(FY$110&gt;=MAX($FD$110:FX$110),MIN((FY$110-MAX($FD$110:FX$110)),(FY$110-FX$110)),0)+IF($E151=FY$22,VLOOKUP($C151,Input!$A$8:$GZ$39,MATCH(FY$21,Input!$A$6:$GZ$6,0),FALSE),0)*IF(FY$109&gt;=MAX($FD$109:FX$109),MIN((FY$109-MAX($FD$109:FX$109)),(FY$109-FX$109)),0)</f>
        <v>0</v>
      </c>
      <c r="FZ151" s="1">
        <f>+IF($E151=FZ$22,VLOOKUP($C151,Input!$A$8:$GZ$39,MATCH(FZ$21,Input!$A$6:$GZ$6,0),FALSE),0)*IF(FZ$110&gt;=MAX($FD$110:FY$110),MIN((FZ$110-MAX($FD$110:FY$110)),(FZ$110-FY$110)),0)+IF($E151=FZ$22,VLOOKUP($C151,Input!$A$8:$GZ$39,MATCH(FZ$21,Input!$A$6:$GZ$6,0),FALSE),0)*IF(FZ$109&gt;=MAX($FD$109:FY$109),MIN((FZ$109-MAX($FD$109:FY$109)),(FZ$109-FY$109)),0)</f>
        <v>0</v>
      </c>
      <c r="GA151" s="1">
        <f>+IF($E151=GA$22,VLOOKUP($C151,Input!$A$8:$GZ$39,MATCH(GA$21,Input!$A$6:$GZ$6,0),FALSE),0)*IF(GA$110&gt;=MAX($FD$110:FZ$110),MIN((GA$110-MAX($FD$110:FZ$110)),(GA$110-FZ$110)),0)+IF($E151=GA$22,VLOOKUP($C151,Input!$A$8:$GZ$39,MATCH(GA$21,Input!$A$6:$GZ$6,0),FALSE),0)*IF(GA$109&gt;=MAX($FD$109:FZ$109),MIN((GA$109-MAX($FD$109:FZ$109)),(GA$109-FZ$109)),0)</f>
        <v>0</v>
      </c>
      <c r="GB151" s="1">
        <f>+IF($E151=GB$22,VLOOKUP($C151,Input!$A$8:$GZ$39,MATCH(GB$21,Input!$A$6:$GZ$6,0),FALSE),0)*IF(GB$110&gt;=MAX($FD$110:GA$110),MIN((GB$110-MAX($FD$110:GA$110)),(GB$110-GA$110)),0)+IF($E151=GB$22,VLOOKUP($C151,Input!$A$8:$GZ$39,MATCH(GB$21,Input!$A$6:$GZ$6,0),FALSE),0)*IF(GB$109&gt;=MAX($FD$109:GA$109),MIN((GB$109-MAX($FD$109:GA$109)),(GB$109-GA$109)),0)</f>
        <v>0</v>
      </c>
      <c r="GC151" s="1">
        <f>+IF($E151=GC$22,VLOOKUP($C151,Input!$A$8:$GZ$39,MATCH(GC$21,Input!$A$6:$GZ$6,0),FALSE),0)*IF(GC$110&gt;=MAX($FD$110:GB$110),MIN((GC$110-MAX($FD$110:GB$110)),(GC$110-GB$110)),0)+IF($E151=GC$22,VLOOKUP($C151,Input!$A$8:$GZ$39,MATCH(GC$21,Input!$A$6:$GZ$6,0),FALSE),0)*IF(GC$109&gt;=MAX($FD$109:GB$109),MIN((GC$109-MAX($FD$109:GB$109)),(GC$109-GB$109)),0)</f>
        <v>0</v>
      </c>
      <c r="GD151" s="1">
        <f>+IF($E151=GD$22,VLOOKUP($C151,Input!$A$8:$GZ$39,MATCH(GD$21,Input!$A$6:$GZ$6,0),FALSE),0)*IF(GD$110&gt;=MAX($FD$110:GC$110),MIN((GD$110-MAX($FD$110:GC$110)),(GD$110-GC$110)),0)+IF($E151=GD$22,VLOOKUP($C151,Input!$A$8:$GZ$39,MATCH(GD$21,Input!$A$6:$GZ$6,0),FALSE),0)*IF(GD$109&gt;=MAX($FD$109:GC$109),MIN((GD$109-MAX($FD$109:GC$109)),(GD$109-GC$109)),0)</f>
        <v>0</v>
      </c>
      <c r="GE151" s="1">
        <f>+IF($E151=GE$22,VLOOKUP($C151,Input!$A$8:$GZ$39,MATCH(GE$21,Input!$A$6:$GZ$6,0),FALSE),0)*IF(GE$110&gt;=MAX($FD$110:GD$110),MIN((GE$110-MAX($FD$110:GD$110)),(GE$110-GD$110)),0)+IF($E151=GE$22,VLOOKUP($C151,Input!$A$8:$GZ$39,MATCH(GE$21,Input!$A$6:$GZ$6,0),FALSE),0)*IF(GE$109&gt;=MAX($FD$109:GD$109),MIN((GE$109-MAX($FD$109:GD$109)),(GE$109-GD$109)),0)</f>
        <v>0</v>
      </c>
      <c r="GF151" s="1">
        <f>+IF($E151=GF$22,VLOOKUP($C151,Input!$A$8:$GZ$39,MATCH(GF$21,Input!$A$6:$GZ$6,0),FALSE),0)*IF(GF$110&gt;=MAX($FD$110:GE$110),MIN((GF$110-MAX($FD$110:GE$110)),(GF$110-GE$110)),0)+IF($E151=GF$22,VLOOKUP($C151,Input!$A$8:$GZ$39,MATCH(GF$21,Input!$A$6:$GZ$6,0),FALSE),0)*IF(GF$109&gt;=MAX($FD$109:GE$109),MIN((GF$109-MAX($FD$109:GE$109)),(GF$109-GE$109)),0)</f>
        <v>0</v>
      </c>
      <c r="GG151" s="1">
        <f>+IF($E151=GG$22,VLOOKUP($C151,Input!$A$8:$GZ$39,MATCH(GG$21,Input!$A$6:$GZ$6,0),FALSE),0)*IF(GG$110&gt;=MAX($FD$110:GF$110),MIN((GG$110-MAX($FD$110:GF$110)),(GG$110-GF$110)),0)+IF($E151=GG$22,VLOOKUP($C151,Input!$A$8:$GZ$39,MATCH(GG$21,Input!$A$6:$GZ$6,0),FALSE),0)*IF(GG$109&gt;=MAX($FD$109:GF$109),MIN((GG$109-MAX($FD$109:GF$109)),(GG$109-GF$109)),0)</f>
        <v>0</v>
      </c>
      <c r="GH151" s="1">
        <f>+IF($E151=GH$22,VLOOKUP($C151,Input!$A$8:$GZ$39,MATCH(GH$21,Input!$A$6:$GZ$6,0),FALSE),0)*IF(GH$110&gt;=MAX($FD$110:GG$110),MIN((GH$110-MAX($FD$110:GG$110)),(GH$110-GG$110)),0)+IF($E151=GH$22,VLOOKUP($C151,Input!$A$8:$GZ$39,MATCH(GH$21,Input!$A$6:$GZ$6,0),FALSE),0)*IF(GH$109&gt;=MAX($FD$109:GG$109),MIN((GH$109-MAX($FD$109:GG$109)),(GH$109-GG$109)),0)</f>
        <v>0</v>
      </c>
      <c r="GI151" s="1">
        <f>+IF($E151=GI$22,VLOOKUP($C151,Input!$A$8:$GZ$39,MATCH(GI$21,Input!$A$6:$GZ$6,0),FALSE),0)*IF(GI$110&gt;=MAX($FD$110:GH$110),MIN((GI$110-MAX($FD$110:GH$110)),(GI$110-GH$110)),0)+IF($E151=GI$22,VLOOKUP($C151,Input!$A$8:$GZ$39,MATCH(GI$21,Input!$A$6:$GZ$6,0),FALSE),0)*IF(GI$109&gt;=MAX($FD$109:GH$109),MIN((GI$109-MAX($FD$109:GH$109)),(GI$109-GH$109)),0)</f>
        <v>0</v>
      </c>
      <c r="GJ151" s="1">
        <f>+IF($E151=GJ$22,VLOOKUP($C151,Input!$A$8:$GZ$39,MATCH(GJ$21,Input!$A$6:$GZ$6,0),FALSE),0)*IF(GJ$110&gt;=MAX($FD$110:GI$110),MIN((GJ$110-MAX($FD$110:GI$110)),(GJ$110-GI$110)),0)+IF($E151=GJ$22,VLOOKUP($C151,Input!$A$8:$GZ$39,MATCH(GJ$21,Input!$A$6:$GZ$6,0),FALSE),0)*IF(GJ$109&gt;=MAX($FD$109:GI$109),MIN((GJ$109-MAX($FD$109:GI$109)),(GJ$109-GI$109)),0)</f>
        <v>0</v>
      </c>
      <c r="GK151" s="1">
        <f>+IF($E151=GK$22,VLOOKUP($C151,Input!$A$8:$GZ$39,MATCH(GK$21,Input!$A$6:$GZ$6,0),FALSE),0)*IF(GK$110&gt;=MAX($FD$110:GJ$110),MIN((GK$110-MAX($FD$110:GJ$110)),(GK$110-GJ$110)),0)+IF($E151=GK$22,VLOOKUP($C151,Input!$A$8:$GZ$39,MATCH(GK$21,Input!$A$6:$GZ$6,0),FALSE),0)*IF(GK$109&gt;=MAX($FD$109:GJ$109),MIN((GK$109-MAX($FD$109:GJ$109)),(GK$109-GJ$109)),0)</f>
        <v>0</v>
      </c>
      <c r="GL151" s="1">
        <f>+IF($E151=GL$22,VLOOKUP($C151,Input!$A$8:$GZ$39,MATCH(GL$21,Input!$A$6:$GZ$6,0),FALSE),0)*IF(GL$110&gt;=MAX($FD$110:GK$110),MIN((GL$110-MAX($FD$110:GK$110)),(GL$110-GK$110)),0)+IF($E151=GL$22,VLOOKUP($C151,Input!$A$8:$GZ$39,MATCH(GL$21,Input!$A$6:$GZ$6,0),FALSE),0)*IF(GL$109&gt;=MAX($FD$109:GK$109),MIN((GL$109-MAX($FD$109:GK$109)),(GL$109-GK$109)),0)</f>
        <v>0</v>
      </c>
      <c r="GM151" s="42"/>
      <c r="GN151" t="str">
        <f>VLOOKUP($C151,Input!$A$8:$GZ$39,MATCH(GN$21,Input!$A$6:$GZ$6,0),FALSE)</f>
        <v>Charger (60 kW)</v>
      </c>
      <c r="GO151">
        <f>IF((VLOOKUP($C151,Input!$A$8:$GZ$39,MATCH(GO$21,Input!$A$6:$GZ$6,0),FALSE))="Y",$D151/VLOOKUP($C151,Input!$A$8:$GZ$39,MATCH(GP$21,Input!$A$6:$GZ$6,0),FALSE),0)</f>
        <v>0</v>
      </c>
      <c r="GP151">
        <f>IF((VLOOKUP($C151,Input!$A$8:$GZ$39,MATCH(GO$21,Input!$A$6:$GZ$6,0),FALSE))="Y",0,IF((VLOOKUP($C151,Input!$A$8:$GZ$39,MATCH(GP$21,Input!$A$6:$GZ$6,0),FALSE))&gt;0,$D151/VLOOKUP($C151,Input!$A$8:$GZ$39,MATCH(GP$21,Input!$A$6:$GZ$6,0),FALSE),0))</f>
        <v>234</v>
      </c>
      <c r="GQ151" s="1">
        <f>+IF($E151=GQ$22,VLOOKUP($C151,Input!$A$8:$GZ$39,MATCH(GQ$21,Input!$A$6:$GZ$6,0),FALSE),0)*IF(GQ$110&gt;=MAX($GP$110:GP$110),MIN((GQ$110-MAX($GP$110:GP$110)),(GQ$110-GP$110)),0)+IF($E151=GQ$22,VLOOKUP($C151,Input!$A$8:$GZ$39,MATCH(GQ$21,Input!$A$6:$GZ$6,0),FALSE),0)*IF(GQ$109&gt;=MAX($GP$109:GP$109),MIN((GQ$109-MAX($GP$109:GP$109)),(GQ$109-GP$109)),0)</f>
        <v>0</v>
      </c>
      <c r="GR151" s="1">
        <f>+IF($E151=GR$22,VLOOKUP($C151,Input!$A$8:$GZ$39,MATCH(GR$21,Input!$A$6:$GZ$6,0),FALSE),0)*IF(GR$110&gt;=MAX($GP$110:GQ$110),MIN((GR$110-MAX($GP$110:GQ$110)),(GR$110-GQ$110)),0)+IF($E151=GR$22,VLOOKUP($C151,Input!$A$8:$GZ$39,MATCH(GR$21,Input!$A$6:$GZ$6,0),FALSE),0)*IF(GR$109&gt;=MAX($GP$109:GQ$109),MIN((GR$109-MAX($GP$109:GQ$109)),(GR$109-GQ$109)),0)</f>
        <v>0</v>
      </c>
      <c r="GS151" s="1">
        <f>+IF($E151=GS$22,VLOOKUP($C151,Input!$A$8:$GZ$39,MATCH(GS$21,Input!$A$6:$GZ$6,0),FALSE),0)*IF(GS$110&gt;=MAX($GP$110:GR$110),MIN((GS$110-MAX($GP$110:GR$110)),(GS$110-GR$110)),0)+IF($E151=GS$22,VLOOKUP($C151,Input!$A$8:$GZ$39,MATCH(GS$21,Input!$A$6:$GZ$6,0),FALSE),0)*IF(GS$109&gt;=MAX($GP$109:GR$109),MIN((GS$109-MAX($GP$109:GR$109)),(GS$109-GR$109)),0)</f>
        <v>0</v>
      </c>
      <c r="GT151" s="1">
        <f>+IF($E151=GT$22,VLOOKUP($C151,Input!$A$8:$GZ$39,MATCH(GT$21,Input!$A$6:$GZ$6,0),FALSE),0)*IF(GT$110&gt;=MAX($GP$110:GS$110),MIN((GT$110-MAX($GP$110:GS$110)),(GT$110-GS$110)),0)+IF($E151=GT$22,VLOOKUP($C151,Input!$A$8:$GZ$39,MATCH(GT$21,Input!$A$6:$GZ$6,0),FALSE),0)*IF(GT$109&gt;=MAX($GP$109:GS$109),MIN((GT$109-MAX($GP$109:GS$109)),(GT$109-GS$109)),0)</f>
        <v>0</v>
      </c>
      <c r="GU151" s="1">
        <f>+IF($E151=GU$22,VLOOKUP($C151,Input!$A$8:$GZ$39,MATCH(GU$21,Input!$A$6:$GZ$6,0),FALSE),0)*IF(GU$110&gt;=MAX($GP$110:GT$110),MIN((GU$110-MAX($GP$110:GT$110)),(GU$110-GT$110)),0)+IF($E151=GU$22,VLOOKUP($C151,Input!$A$8:$GZ$39,MATCH(GU$21,Input!$A$6:$GZ$6,0),FALSE),0)*IF(GU$109&gt;=MAX($GP$109:GT$109),MIN((GU$109-MAX($GP$109:GT$109)),(GU$109-GT$109)),0)</f>
        <v>0</v>
      </c>
      <c r="GV151" s="1">
        <f>+IF($E151=GV$22,VLOOKUP($C151,Input!$A$8:$GZ$39,MATCH(GV$21,Input!$A$6:$GZ$6,0),FALSE),0)*IF(GV$110&gt;=MAX($GP$110:GU$110),MIN((GV$110-MAX($GP$110:GU$110)),(GV$110-GU$110)),0)+IF($E151=GV$22,VLOOKUP($C151,Input!$A$8:$GZ$39,MATCH(GV$21,Input!$A$6:$GZ$6,0),FALSE),0)*IF(GV$109&gt;=MAX($GP$109:GU$109),MIN((GV$109-MAX($GP$109:GU$109)),(GV$109-GU$109)),0)</f>
        <v>0</v>
      </c>
      <c r="GW151" s="1">
        <f>+IF($E151=GW$22,VLOOKUP($C151,Input!$A$8:$GZ$39,MATCH(GW$21,Input!$A$6:$GZ$6,0),FALSE),0)*IF(GW$110&gt;=MAX($GP$110:GV$110),MIN((GW$110-MAX($GP$110:GV$110)),(GW$110-GV$110)),0)+IF($E151=GW$22,VLOOKUP($C151,Input!$A$8:$GZ$39,MATCH(GW$21,Input!$A$6:$GZ$6,0),FALSE),0)*IF(GW$109&gt;=MAX($GP$109:GV$109),MIN((GW$109-MAX($GP$109:GV$109)),(GW$109-GV$109)),0)</f>
        <v>0</v>
      </c>
      <c r="GX151" s="1">
        <f>+IF($E151=GX$22,VLOOKUP($C151,Input!$A$8:$GZ$39,MATCH(GX$21,Input!$A$6:$GZ$6,0),FALSE),0)*IF(GX$110&gt;=MAX($GP$110:GW$110),MIN((GX$110-MAX($GP$110:GW$110)),(GX$110-GW$110)),0)+IF($E151=GX$22,VLOOKUP($C151,Input!$A$8:$GZ$39,MATCH(GX$21,Input!$A$6:$GZ$6,0),FALSE),0)*IF(GX$109&gt;=MAX($GP$109:GW$109),MIN((GX$109-MAX($GP$109:GW$109)),(GX$109-GW$109)),0)</f>
        <v>0</v>
      </c>
      <c r="GY151" s="1">
        <f>+IF($E151=GY$22,VLOOKUP($C151,Input!$A$8:$GZ$39,MATCH(GY$21,Input!$A$6:$GZ$6,0),FALSE),0)*IF(GY$110&gt;=MAX($GP$110:GX$110),MIN((GY$110-MAX($GP$110:GX$110)),(GY$110-GX$110)),0)+IF($E151=GY$22,VLOOKUP($C151,Input!$A$8:$GZ$39,MATCH(GY$21,Input!$A$6:$GZ$6,0),FALSE),0)*IF(GY$109&gt;=MAX($GP$109:GX$109),MIN((GY$109-MAX($GP$109:GX$109)),(GY$109-GX$109)),0)</f>
        <v>0</v>
      </c>
      <c r="GZ151" s="1">
        <f>+IF($E151=GZ$22,VLOOKUP($C151,Input!$A$8:$GZ$39,MATCH(GZ$21,Input!$A$6:$GZ$6,0),FALSE),0)*IF(GZ$110&gt;=MAX($GP$110:GY$110),MIN((GZ$110-MAX($GP$110:GY$110)),(GZ$110-GY$110)),0)+IF($E151=GZ$22,VLOOKUP($C151,Input!$A$8:$GZ$39,MATCH(GZ$21,Input!$A$6:$GZ$6,0),FALSE),0)*IF(GZ$109&gt;=MAX($GP$109:GY$109),MIN((GZ$109-MAX($GP$109:GY$109)),(GZ$109-GY$109)),0)</f>
        <v>0</v>
      </c>
      <c r="HA151" s="1">
        <f>+IF($E151=HA$22,VLOOKUP($C151,Input!$A$8:$GZ$39,MATCH(HA$21,Input!$A$6:$GZ$6,0),FALSE),0)*IF(HA$110&gt;=MAX($GP$110:GZ$110),MIN((HA$110-MAX($GP$110:GZ$110)),(HA$110-GZ$110)),0)+IF($E151=HA$22,VLOOKUP($C151,Input!$A$8:$GZ$39,MATCH(HA$21,Input!$A$6:$GZ$6,0),FALSE),0)*IF(HA$109&gt;=MAX($GP$109:GZ$109),MIN((HA$109-MAX($GP$109:GZ$109)),(HA$109-GZ$109)),0)</f>
        <v>0</v>
      </c>
      <c r="HB151" s="1">
        <f>+IF($E151=HB$22,VLOOKUP($C151,Input!$A$8:$GZ$39,MATCH(HB$21,Input!$A$6:$GZ$6,0),FALSE),0)*IF(HB$110&gt;=MAX($GP$110:HA$110),MIN((HB$110-MAX($GP$110:HA$110)),(HB$110-HA$110)),0)+IF($E151=HB$22,VLOOKUP($C151,Input!$A$8:$GZ$39,MATCH(HB$21,Input!$A$6:$GZ$6,0),FALSE),0)*IF(HB$109&gt;=MAX($GP$109:HA$109),MIN((HB$109-MAX($GP$109:HA$109)),(HB$109-HA$109)),0)</f>
        <v>0</v>
      </c>
      <c r="HC151" s="1">
        <f>+IF($E151=HC$22,VLOOKUP($C151,Input!$A$8:$GZ$39,MATCH(HC$21,Input!$A$6:$GZ$6,0),FALSE),0)*IF(HC$110&gt;=MAX($GP$110:HB$110),MIN((HC$110-MAX($GP$110:HB$110)),(HC$110-HB$110)),0)+IF($E151=HC$22,VLOOKUP($C151,Input!$A$8:$GZ$39,MATCH(HC$21,Input!$A$6:$GZ$6,0),FALSE),0)*IF(HC$109&gt;=MAX($GP$109:HB$109),MIN((HC$109-MAX($GP$109:HB$109)),(HC$109-HB$109)),0)</f>
        <v>0</v>
      </c>
      <c r="HD151" s="1">
        <f>+IF($E151=HD$22,VLOOKUP($C151,Input!$A$8:$GZ$39,MATCH(HD$21,Input!$A$6:$GZ$6,0),FALSE),0)*IF(HD$110&gt;=MAX($GP$110:HC$110),MIN((HD$110-MAX($GP$110:HC$110)),(HD$110-HC$110)),0)+IF($E151=HD$22,VLOOKUP($C151,Input!$A$8:$GZ$39,MATCH(HD$21,Input!$A$6:$GZ$6,0),FALSE),0)*IF(HD$109&gt;=MAX($GP$109:HC$109),MIN((HD$109-MAX($GP$109:HC$109)),(HD$109-HC$109)),0)</f>
        <v>0</v>
      </c>
      <c r="HE151" s="1">
        <f>+IF($E151=HE$22,VLOOKUP($C151,Input!$A$8:$GZ$39,MATCH(HE$21,Input!$A$6:$GZ$6,0),FALSE),0)*IF(HE$110&gt;=MAX($GP$110:HD$110),MIN((HE$110-MAX($GP$110:HD$110)),(HE$110-HD$110)),0)+IF($E151=HE$22,VLOOKUP($C151,Input!$A$8:$GZ$39,MATCH(HE$21,Input!$A$6:$GZ$6,0),FALSE),0)*IF(HE$109&gt;=MAX($GP$109:HD$109),MIN((HE$109-MAX($GP$109:HD$109)),(HE$109-HD$109)),0)</f>
        <v>0</v>
      </c>
      <c r="HF151" s="1">
        <f>+IF($E151=HF$22,VLOOKUP($C151,Input!$A$8:$GZ$39,MATCH(HF$21,Input!$A$6:$GZ$6,0),FALSE),0)*IF(HF$110&gt;=MAX($GP$110:HE$110),MIN((HF$110-MAX($GP$110:HE$110)),(HF$110-HE$110)),0)+IF($E151=HF$22,VLOOKUP($C151,Input!$A$8:$GZ$39,MATCH(HF$21,Input!$A$6:$GZ$6,0),FALSE),0)*IF(HF$109&gt;=MAX($GP$109:HE$109),MIN((HF$109-MAX($GP$109:HE$109)),(HF$109-HE$109)),0)</f>
        <v>0</v>
      </c>
      <c r="HG151" s="1">
        <f>+IF($E151=HG$22,VLOOKUP($C151,Input!$A$8:$GZ$39,MATCH(HG$21,Input!$A$6:$GZ$6,0),FALSE),0)*IF(HG$110&gt;=MAX($GP$110:HF$110),MIN((HG$110-MAX($GP$110:HF$110)),(HG$110-HF$110)),0)+IF($E151=HG$22,VLOOKUP($C151,Input!$A$8:$GZ$39,MATCH(HG$21,Input!$A$6:$GZ$6,0),FALSE),0)*IF(HG$109&gt;=MAX($GP$109:HF$109),MIN((HG$109-MAX($GP$109:HF$109)),(HG$109-HF$109)),0)</f>
        <v>0</v>
      </c>
      <c r="HH151" s="1">
        <f>+IF($E151=HH$22,VLOOKUP($C151,Input!$A$8:$GZ$39,MATCH(HH$21,Input!$A$6:$GZ$6,0),FALSE),0)*IF(HH$110&gt;=MAX($GP$110:HG$110),MIN((HH$110-MAX($GP$110:HG$110)),(HH$110-HG$110)),0)+IF($E151=HH$22,VLOOKUP($C151,Input!$A$8:$GZ$39,MATCH(HH$21,Input!$A$6:$GZ$6,0),FALSE),0)*IF(HH$109&gt;=MAX($GP$109:HG$109),MIN((HH$109-MAX($GP$109:HG$109)),(HH$109-HG$109)),0)</f>
        <v>0</v>
      </c>
      <c r="HI151" s="1">
        <f>+IF($E151=HI$22,VLOOKUP($C151,Input!$A$8:$GZ$39,MATCH(HI$21,Input!$A$6:$GZ$6,0),FALSE),0)*IF(HI$110&gt;=MAX($GP$110:HH$110),MIN((HI$110-MAX($GP$110:HH$110)),(HI$110-HH$110)),0)+IF($E151=HI$22,VLOOKUP($C151,Input!$A$8:$GZ$39,MATCH(HI$21,Input!$A$6:$GZ$6,0),FALSE),0)*IF(HI$109&gt;=MAX($GP$109:HH$109),MIN((HI$109-MAX($GP$109:HH$109)),(HI$109-HH$109)),0)</f>
        <v>0</v>
      </c>
      <c r="HJ151" s="1">
        <f>+IF($E151=HJ$22,VLOOKUP($C151,Input!$A$8:$GZ$39,MATCH(HJ$21,Input!$A$6:$GZ$6,0),FALSE),0)*IF(HJ$110&gt;=MAX($GP$110:HI$110),MIN((HJ$110-MAX($GP$110:HI$110)),(HJ$110-HI$110)),0)+IF($E151=HJ$22,VLOOKUP($C151,Input!$A$8:$GZ$39,MATCH(HJ$21,Input!$A$6:$GZ$6,0),FALSE),0)*IF(HJ$109&gt;=MAX($GP$109:HI$109),MIN((HJ$109-MAX($GP$109:HI$109)),(HJ$109-HI$109)),0)</f>
        <v>0</v>
      </c>
      <c r="HK151" s="1">
        <f>+IF($E151=HK$22,VLOOKUP($C151,Input!$A$8:$GZ$39,MATCH(HK$21,Input!$A$6:$GZ$6,0),FALSE),0)*IF(HK$110&gt;=MAX($GP$110:HJ$110),MIN((HK$110-MAX($GP$110:HJ$110)),(HK$110-HJ$110)),0)+IF($E151=HK$22,VLOOKUP($C151,Input!$A$8:$GZ$39,MATCH(HK$21,Input!$A$6:$GZ$6,0),FALSE),0)*IF(HK$109&gt;=MAX($GP$109:HJ$109),MIN((HK$109-MAX($GP$109:HJ$109)),(HK$109-HJ$109)),0)</f>
        <v>9350000</v>
      </c>
      <c r="HL151" s="1">
        <f>+IF($E151=HL$22,VLOOKUP($C151,Input!$A$8:$GZ$39,MATCH(HL$21,Input!$A$6:$GZ$6,0),FALSE),0)*IF(HL$110&gt;=MAX($GP$110:HK$110),MIN((HL$110-MAX($GP$110:HK$110)),(HL$110-HK$110)),0)+IF($E151=HL$22,VLOOKUP($C151,Input!$A$8:$GZ$39,MATCH(HL$21,Input!$A$6:$GZ$6,0),FALSE),0)*IF(HL$109&gt;=MAX($GP$109:HK$109),MIN((HL$109-MAX($GP$109:HK$109)),(HL$109-HK$109)),0)</f>
        <v>0</v>
      </c>
      <c r="HM151" s="1">
        <f>+IF($E151=HM$22,VLOOKUP($C151,Input!$A$8:$GZ$39,MATCH(HM$21,Input!$A$6:$GZ$6,0),FALSE),0)*IF(HM$110&gt;=MAX($GP$110:HL$110),MIN((HM$110-MAX($GP$110:HL$110)),(HM$110-HL$110)),0)+IF($E151=HM$22,VLOOKUP($C151,Input!$A$8:$GZ$39,MATCH(HM$21,Input!$A$6:$GZ$6,0),FALSE),0)*IF(HM$109&gt;=MAX($GP$109:HL$109),MIN((HM$109-MAX($GP$109:HL$109)),(HM$109-HL$109)),0)</f>
        <v>0</v>
      </c>
      <c r="HN151" s="1">
        <f>+IF($E151=HN$22,VLOOKUP($C151,Input!$A$8:$GZ$39,MATCH(HN$21,Input!$A$6:$GZ$6,0),FALSE),0)*IF(HN$110&gt;=MAX($GP$110:HM$110),MIN((HN$110-MAX($GP$110:HM$110)),(HN$110-HM$110)),0)+IF($E151=HN$22,VLOOKUP($C151,Input!$A$8:$GZ$39,MATCH(HN$21,Input!$A$6:$GZ$6,0),FALSE),0)*IF(HN$109&gt;=MAX($GP$109:HM$109),MIN((HN$109-MAX($GP$109:HM$109)),(HN$109-HM$109)),0)</f>
        <v>0</v>
      </c>
      <c r="HO151" s="1">
        <f>+IF($E151=HO$22,VLOOKUP($C151,Input!$A$8:$GZ$39,MATCH(HO$21,Input!$A$6:$GZ$6,0),FALSE),0)*IF(HO$110&gt;=MAX($GP$110:HN$110),MIN((HO$110-MAX($GP$110:HN$110)),(HO$110-HN$110)),0)+IF($E151=HO$22,VLOOKUP($C151,Input!$A$8:$GZ$39,MATCH(HO$21,Input!$A$6:$GZ$6,0),FALSE),0)*IF(HO$109&gt;=MAX($GP$109:HN$109),MIN((HO$109-MAX($GP$109:HN$109)),(HO$109-HN$109)),0)</f>
        <v>0</v>
      </c>
      <c r="HP151" s="1">
        <f>+IF($E151=HP$22,VLOOKUP($C151,Input!$A$8:$GZ$39,MATCH(HP$21,Input!$A$6:$GZ$6,0),FALSE),0)*IF(HP$110&gt;=MAX($GP$110:HO$110),MIN((HP$110-MAX($GP$110:HO$110)),(HP$110-HO$110)),0)+IF($E151=HP$22,VLOOKUP($C151,Input!$A$8:$GZ$39,MATCH(HP$21,Input!$A$6:$GZ$6,0),FALSE),0)*IF(HP$109&gt;=MAX($GP$109:HO$109),MIN((HP$109-MAX($GP$109:HO$109)),(HP$109-HO$109)),0)</f>
        <v>0</v>
      </c>
      <c r="HQ151" s="1">
        <f>+IF($E151=HQ$22,VLOOKUP($C151,Input!$A$8:$GZ$39,MATCH(HQ$21,Input!$A$6:$GZ$6,0),FALSE),0)*IF(HQ$110&gt;=MAX($GP$110:HP$110),MIN((HQ$110-MAX($GP$110:HP$110)),(HQ$110-HP$110)),0)+IF($E151=HQ$22,VLOOKUP($C151,Input!$A$8:$GZ$39,MATCH(HQ$21,Input!$A$6:$GZ$6,0),FALSE),0)*IF(HQ$109&gt;=MAX($GP$109:HP$109),MIN((HQ$109-MAX($GP$109:HP$109)),(HQ$109-HP$109)),0)</f>
        <v>0</v>
      </c>
      <c r="HR151" s="1">
        <f>+IF($E151=HR$22,VLOOKUP($C151,Input!$A$8:$GZ$39,MATCH(HR$21,Input!$A$6:$GZ$6,0),FALSE),0)*IF(HR$110&gt;=MAX($GP$110:HQ$110),MIN((HR$110-MAX($GP$110:HQ$110)),(HR$110-HQ$110)),0)+IF($E151=HR$22,VLOOKUP($C151,Input!$A$8:$GZ$39,MATCH(HR$21,Input!$A$6:$GZ$6,0),FALSE),0)*IF(HR$109&gt;=MAX($GP$109:HQ$109),MIN((HR$109-MAX($GP$109:HQ$109)),(HR$109-HQ$109)),0)</f>
        <v>0</v>
      </c>
      <c r="HS151" s="1">
        <f>+IF($E151=HS$22,VLOOKUP($C151,Input!$A$8:$GZ$39,MATCH(HS$21,Input!$A$6:$GZ$6,0),FALSE),0)*IF(HS$110&gt;=MAX($GP$110:HR$110),MIN((HS$110-MAX($GP$110:HR$110)),(HS$110-HR$110)),0)+IF($E151=HS$22,VLOOKUP($C151,Input!$A$8:$GZ$39,MATCH(HS$21,Input!$A$6:$GZ$6,0),FALSE),0)*IF(HS$109&gt;=MAX($GP$109:HR$109),MIN((HS$109-MAX($GP$109:HR$109)),(HS$109-HR$109)),0)</f>
        <v>0</v>
      </c>
      <c r="HT151" s="1">
        <f>+IF($E151=HT$22,VLOOKUP($C151,Input!$A$8:$GZ$39,MATCH(HT$21,Input!$A$6:$GZ$6,0),FALSE),0)*IF(HT$110&gt;=MAX($GP$110:HS$110),MIN((HT$110-MAX($GP$110:HS$110)),(HT$110-HS$110)),0)+IF($E151=HT$22,VLOOKUP($C151,Input!$A$8:$GZ$39,MATCH(HT$21,Input!$A$6:$GZ$6,0),FALSE),0)*IF(HT$109&gt;=MAX($GP$109:HS$109),MIN((HT$109-MAX($GP$109:HS$109)),(HT$109-HS$109)),0)</f>
        <v>0</v>
      </c>
      <c r="HU151" s="1">
        <f>+IF($E151=HU$22,VLOOKUP($C151,Input!$A$8:$GZ$39,MATCH(HU$21,Input!$A$6:$GZ$6,0),FALSE),0)*IF(HU$110&gt;=MAX($GP$110:HT$110),MIN((HU$110-MAX($GP$110:HT$110)),(HU$110-HT$110)),0)+IF($E151=HU$22,VLOOKUP($C151,Input!$A$8:$GZ$39,MATCH(HU$21,Input!$A$6:$GZ$6,0),FALSE),0)*IF(HU$109&gt;=MAX($GP$109:HT$109),MIN((HU$109-MAX($GP$109:HT$109)),(HU$109-HT$109)),0)</f>
        <v>0</v>
      </c>
      <c r="HV151" s="1">
        <f>+IF($E151=HV$22,VLOOKUP($C151,Input!$A$8:$GZ$39,MATCH(HV$21,Input!$A$6:$GZ$6,0),FALSE),0)*IF(HV$110&gt;=MAX($GP$110:HU$110),MIN((HV$110-MAX($GP$110:HU$110)),(HV$110-HU$110)),0)+IF($E151=HV$22,VLOOKUP($C151,Input!$A$8:$GZ$39,MATCH(HV$21,Input!$A$6:$GZ$6,0),FALSE),0)*IF(HV$109&gt;=MAX($GP$109:HU$109),MIN((HV$109-MAX($GP$109:HU$109)),(HV$109-HU$109)),0)</f>
        <v>0</v>
      </c>
      <c r="HW151" s="1">
        <f>+IF($E151=HW$22,VLOOKUP($C151,Input!$A$8:$GZ$39,MATCH(HW$21,Input!$A$6:$GZ$6,0),FALSE),0)*IF(HW$110&gt;=MAX($GP$110:HV$110),MIN((HW$110-MAX($GP$110:HV$110)),(HW$110-HV$110)),0)+IF($E151=HW$22,VLOOKUP($C151,Input!$A$8:$GZ$39,MATCH(HW$21,Input!$A$6:$GZ$6,0),FALSE),0)*IF(HW$109&gt;=MAX($GP$109:HV$109),MIN((HW$109-MAX($GP$109:HV$109)),(HW$109-HV$109)),0)</f>
        <v>0</v>
      </c>
      <c r="HX151" s="1">
        <f>+IF($E151=HX$22,VLOOKUP($C151,Input!$A$8:$GZ$39,MATCH(HX$21,Input!$A$6:$GZ$6,0),FALSE),0)*IF(HX$110&gt;=MAX($GP$110:HW$110),MIN((HX$110-MAX($GP$110:HW$110)),(HX$110-HW$110)),0)+IF($E151=HX$22,VLOOKUP($C151,Input!$A$8:$GZ$39,MATCH(HX$21,Input!$A$6:$GZ$6,0),FALSE),0)*IF(HX$109&gt;=MAX($GP$109:HW$109),MIN((HX$109-MAX($GP$109:HW$109)),(HX$109-HW$109)),0)</f>
        <v>0</v>
      </c>
      <c r="HY151" s="1">
        <f>+IF($E151=HY$22,VLOOKUP($C151,Input!$A$8:$GZ$39,MATCH(HY$21,Input!$A$6:$GZ$6,0),FALSE),0)*IF(HY$110&gt;=MAX($GP$110:HX$110),MIN((HY$110-MAX($GP$110:HX$110)),(HY$110-HX$110)),0)+IF($E151=HY$22,VLOOKUP($C151,Input!$A$8:$GZ$39,MATCH(HY$21,Input!$A$6:$GZ$6,0),FALSE),0)*IF(HY$109&gt;=MAX($GP$109:HX$109),MIN((HY$109-MAX($GP$109:HX$109)),(HY$109-HX$109)),0)</f>
        <v>0</v>
      </c>
      <c r="HZ151" s="42"/>
      <c r="IA151" t="str">
        <f>VLOOKUP($C151,Input!$A$8:$IA$39,MATCH(IA$21,Input!$A$6:$IA$6,0),FALSE)</f>
        <v>Bus Maintenance Bay Upgrade (two bays share one shop charger)</v>
      </c>
      <c r="IB151" s="132">
        <f>IF((VLOOKUP($C151,Input!$A$8:$IA$39,MATCH(IB$21,Input!$A$6:$IA$6,0),FALSE))="Y",$D151/VLOOKUP($C151,Input!$A$8:$IA$39,MATCH(IC$21,Input!$A$6:$IA$6,0),FALSE),0)</f>
        <v>0</v>
      </c>
      <c r="IC151" s="132">
        <f>IF((VLOOKUP($C151,Input!$A$8:$IA$39,MATCH(IB$21,Input!$A$6:$IA$6,0),FALSE))="Y",0,IF((VLOOKUP($C151,Input!$A$8:$IA$39,MATCH(IC$21,Input!$A$6:$IA$6,0),FALSE))&gt;0,$D151/VLOOKUP($C151,Input!$A$8:$IA$39,MATCH(IC$21,Input!$A$6:$IA$6,0),FALSE),0))</f>
        <v>15.6</v>
      </c>
      <c r="ID151" s="1">
        <f>+IF($E151=ID$22,VLOOKUP($C151,Input!$A$8:$IA$39,MATCH(ID$21,Input!$A$6:$IA$6,0),FALSE),0)*IF(ID$110&gt;=MAX($IC$110:IC$110),MIN((ID$110-MAX($IC$110:IC$110)),(ID$110-IC$110)),0)+IF($E151=ID$22,VLOOKUP($C151,Input!$A$8:$IA$39,MATCH(ID$21,Input!$A$6:$IA$6,0),FALSE),0)*IF(ID$109&gt;=MAX($IC$109:IC$109),MIN((ID$109-MAX($IC$109:IC$109)),(ID$109-IC$109)),0)</f>
        <v>0</v>
      </c>
      <c r="IE151" s="1">
        <f>+IF($E151=IE$22,VLOOKUP($C151,Input!$A$8:$IA$39,MATCH(IE$21,Input!$A$6:$IA$6,0),FALSE),0)*IF(IE$110&gt;=MAX($IC$110:ID$110),MIN((IE$110-MAX($IC$110:ID$110)),(IE$110-ID$110)),0)+IF($E151=IE$22,VLOOKUP($C151,Input!$A$8:$IA$39,MATCH(IE$21,Input!$A$6:$IA$6,0),FALSE),0)*IF(IE$109&gt;=MAX($IC$109:ID$109),MIN((IE$109-MAX($IC$109:ID$109)),(IE$109-ID$109)),0)</f>
        <v>0</v>
      </c>
      <c r="IF151" s="1">
        <f>+IF($E151=IF$22,VLOOKUP($C151,Input!$A$8:$IA$39,MATCH(IF$21,Input!$A$6:$IA$6,0),FALSE),0)*IF(IF$110&gt;=MAX($IC$110:IE$110),MIN((IF$110-MAX($IC$110:IE$110)),(IF$110-IE$110)),0)+IF($E151=IF$22,VLOOKUP($C151,Input!$A$8:$IA$39,MATCH(IF$21,Input!$A$6:$IA$6,0),FALSE),0)*IF(IF$109&gt;=MAX($IC$109:IE$109),MIN((IF$109-MAX($IC$109:IE$109)),(IF$109-IE$109)),0)</f>
        <v>0</v>
      </c>
      <c r="IG151" s="1">
        <f>+IF($E151=IG$22,VLOOKUP($C151,Input!$A$8:$IA$39,MATCH(IG$21,Input!$A$6:$IA$6,0),FALSE),0)*IF(IG$110&gt;=MAX($IC$110:IF$110),MIN((IG$110-MAX($IC$110:IF$110)),(IG$110-IF$110)),0)+IF($E151=IG$22,VLOOKUP($C151,Input!$A$8:$IA$39,MATCH(IG$21,Input!$A$6:$IA$6,0),FALSE),0)*IF(IG$109&gt;=MAX($IC$109:IF$109),MIN((IG$109-MAX($IC$109:IF$109)),(IG$109-IF$109)),0)</f>
        <v>0</v>
      </c>
      <c r="IH151" s="1">
        <f>+IF($E151=IH$22,VLOOKUP($C151,Input!$A$8:$IA$39,MATCH(IH$21,Input!$A$6:$IA$6,0),FALSE),0)*IF(IH$110&gt;=MAX($IC$110:IG$110),MIN((IH$110-MAX($IC$110:IG$110)),(IH$110-IG$110)),0)+IF($E151=IH$22,VLOOKUP($C151,Input!$A$8:$IA$39,MATCH(IH$21,Input!$A$6:$IA$6,0),FALSE),0)*IF(IH$109&gt;=MAX($IC$109:IG$109),MIN((IH$109-MAX($IC$109:IG$109)),(IH$109-IG$109)),0)</f>
        <v>0</v>
      </c>
      <c r="II151" s="1">
        <f>+IF($E151=II$22,VLOOKUP($C151,Input!$A$8:$IA$39,MATCH(II$21,Input!$A$6:$IA$6,0),FALSE),0)*IF(II$110&gt;=MAX($IC$110:IH$110),MIN((II$110-MAX($IC$110:IH$110)),(II$110-IH$110)),0)+IF($E151=II$22,VLOOKUP($C151,Input!$A$8:$IA$39,MATCH(II$21,Input!$A$6:$IA$6,0),FALSE),0)*IF(II$109&gt;=MAX($IC$109:IH$109),MIN((II$109-MAX($IC$109:IH$109)),(II$109-IH$109)),0)</f>
        <v>0</v>
      </c>
      <c r="IJ151" s="1">
        <f>+IF($E151=IJ$22,VLOOKUP($C151,Input!$A$8:$IA$39,MATCH(IJ$21,Input!$A$6:$IA$6,0),FALSE),0)*IF(IJ$110&gt;=MAX($IC$110:II$110),MIN((IJ$110-MAX($IC$110:II$110)),(IJ$110-II$110)),0)+IF($E151=IJ$22,VLOOKUP($C151,Input!$A$8:$IA$39,MATCH(IJ$21,Input!$A$6:$IA$6,0),FALSE),0)*IF(IJ$109&gt;=MAX($IC$109:II$109),MIN((IJ$109-MAX($IC$109:II$109)),(IJ$109-II$109)),0)</f>
        <v>0</v>
      </c>
      <c r="IK151" s="1">
        <f>+IF($E151=IK$22,VLOOKUP($C151,Input!$A$8:$IA$39,MATCH(IK$21,Input!$A$6:$IA$6,0),FALSE),0)*IF(IK$110&gt;=MAX($IC$110:IJ$110),MIN((IK$110-MAX($IC$110:IJ$110)),(IK$110-IJ$110)),0)+IF($E151=IK$22,VLOOKUP($C151,Input!$A$8:$IA$39,MATCH(IK$21,Input!$A$6:$IA$6,0),FALSE),0)*IF(IK$109&gt;=MAX($IC$109:IJ$109),MIN((IK$109-MAX($IC$109:IJ$109)),(IK$109-IJ$109)),0)</f>
        <v>0</v>
      </c>
      <c r="IL151" s="1">
        <f>+IF($E151=IL$22,VLOOKUP($C151,Input!$A$8:$IA$39,MATCH(IL$21,Input!$A$6:$IA$6,0),FALSE),0)*IF(IL$110&gt;=MAX($IC$110:IK$110),MIN((IL$110-MAX($IC$110:IK$110)),(IL$110-IK$110)),0)+IF($E151=IL$22,VLOOKUP($C151,Input!$A$8:$IA$39,MATCH(IL$21,Input!$A$6:$IA$6,0),FALSE),0)*IF(IL$109&gt;=MAX($IC$109:IK$109),MIN((IL$109-MAX($IC$109:IK$109)),(IL$109-IK$109)),0)</f>
        <v>0</v>
      </c>
      <c r="IM151" s="1">
        <f>+IF($E151=IM$22,VLOOKUP($C151,Input!$A$8:$IA$39,MATCH(IM$21,Input!$A$6:$IA$6,0),FALSE),0)*IF(IM$110&gt;=MAX($IC$110:IL$110),MIN((IM$110-MAX($IC$110:IL$110)),(IM$110-IL$110)),0)+IF($E151=IM$22,VLOOKUP($C151,Input!$A$8:$IA$39,MATCH(IM$21,Input!$A$6:$IA$6,0),FALSE),0)*IF(IM$109&gt;=MAX($IC$109:IL$109),MIN((IM$109-MAX($IC$109:IL$109)),(IM$109-IL$109)),0)</f>
        <v>0</v>
      </c>
      <c r="IN151" s="1">
        <f>+IF($E151=IN$22,VLOOKUP($C151,Input!$A$8:$IA$39,MATCH(IN$21,Input!$A$6:$IA$6,0),FALSE),0)*IF(IN$110&gt;=MAX($IC$110:IM$110),MIN((IN$110-MAX($IC$110:IM$110)),(IN$110-IM$110)),0)+IF($E151=IN$22,VLOOKUP($C151,Input!$A$8:$IA$39,MATCH(IN$21,Input!$A$6:$IA$6,0),FALSE),0)*IF(IN$109&gt;=MAX($IC$109:IM$109),MIN((IN$109-MAX($IC$109:IM$109)),(IN$109-IM$109)),0)</f>
        <v>0</v>
      </c>
      <c r="IO151" s="1">
        <f>+IF($E151=IO$22,VLOOKUP($C151,Input!$A$8:$IA$39,MATCH(IO$21,Input!$A$6:$IA$6,0),FALSE),0)*IF(IO$110&gt;=MAX($IC$110:IN$110),MIN((IO$110-MAX($IC$110:IN$110)),(IO$110-IN$110)),0)+IF($E151=IO$22,VLOOKUP($C151,Input!$A$8:$IA$39,MATCH(IO$21,Input!$A$6:$IA$6,0),FALSE),0)*IF(IO$109&gt;=MAX($IC$109:IN$109),MIN((IO$109-MAX($IC$109:IN$109)),(IO$109-IN$109)),0)</f>
        <v>0</v>
      </c>
      <c r="IP151" s="1">
        <f>+IF($E151=IP$22,VLOOKUP($C151,Input!$A$8:$IA$39,MATCH(IP$21,Input!$A$6:$IA$6,0),FALSE),0)*IF(IP$110&gt;=MAX($IC$110:IO$110),MIN((IP$110-MAX($IC$110:IO$110)),(IP$110-IO$110)),0)+IF($E151=IP$22,VLOOKUP($C151,Input!$A$8:$IA$39,MATCH(IP$21,Input!$A$6:$IA$6,0),FALSE),0)*IF(IP$109&gt;=MAX($IC$109:IO$109),MIN((IP$109-MAX($IC$109:IO$109)),(IP$109-IO$109)),0)</f>
        <v>0</v>
      </c>
      <c r="IQ151" s="1">
        <f>+IF($E151=IQ$22,VLOOKUP($C151,Input!$A$8:$IA$39,MATCH(IQ$21,Input!$A$6:$IA$6,0),FALSE),0)*IF(IQ$110&gt;=MAX($IC$110:IP$110),MIN((IQ$110-MAX($IC$110:IP$110)),(IQ$110-IP$110)),0)+IF($E151=IQ$22,VLOOKUP($C151,Input!$A$8:$IA$39,MATCH(IQ$21,Input!$A$6:$IA$6,0),FALSE),0)*IF(IQ$109&gt;=MAX($IC$109:IP$109),MIN((IQ$109-MAX($IC$109:IP$109)),(IQ$109-IP$109)),0)</f>
        <v>0</v>
      </c>
      <c r="IR151" s="1">
        <f>+IF($E151=IR$22,VLOOKUP($C151,Input!$A$8:$IA$39,MATCH(IR$21,Input!$A$6:$IA$6,0),FALSE),0)*IF(IR$110&gt;=MAX($IC$110:IQ$110),MIN((IR$110-MAX($IC$110:IQ$110)),(IR$110-IQ$110)),0)+IF($E151=IR$22,VLOOKUP($C151,Input!$A$8:$IA$39,MATCH(IR$21,Input!$A$6:$IA$6,0),FALSE),0)*IF(IR$109&gt;=MAX($IC$109:IQ$109),MIN((IR$109-MAX($IC$109:IQ$109)),(IR$109-IQ$109)),0)</f>
        <v>0</v>
      </c>
      <c r="IS151" s="1">
        <f>+IF($E151=IS$22,VLOOKUP($C151,Input!$A$8:$IA$39,MATCH(IS$21,Input!$A$6:$IA$6,0),FALSE),0)*IF(IS$110&gt;=MAX($IC$110:IR$110),MIN((IS$110-MAX($IC$110:IR$110)),(IS$110-IR$110)),0)+IF($E151=IS$22,VLOOKUP($C151,Input!$A$8:$IA$39,MATCH(IS$21,Input!$A$6:$IA$6,0),FALSE),0)*IF(IS$109&gt;=MAX($IC$109:IR$109),MIN((IS$109-MAX($IC$109:IR$109)),(IS$109-IR$109)),0)</f>
        <v>0</v>
      </c>
      <c r="IT151" s="1">
        <f>+IF($E151=IT$22,VLOOKUP($C151,Input!$A$8:$IA$39,MATCH(IT$21,Input!$A$6:$IA$6,0),FALSE),0)*IF(IT$110&gt;=MAX($IC$110:IS$110),MIN((IT$110-MAX($IC$110:IS$110)),(IT$110-IS$110)),0)+IF($E151=IT$22,VLOOKUP($C151,Input!$A$8:$IA$39,MATCH(IT$21,Input!$A$6:$IA$6,0),FALSE),0)*IF(IT$109&gt;=MAX($IC$109:IS$109),MIN((IT$109-MAX($IC$109:IS$109)),(IT$109-IS$109)),0)</f>
        <v>0</v>
      </c>
      <c r="IU151" s="1">
        <f>+IF($E151=IU$22,VLOOKUP($C151,Input!$A$8:$IA$39,MATCH(IU$21,Input!$A$6:$IA$6,0),FALSE),0)*IF(IU$110&gt;=MAX($IC$110:IT$110),MIN((IU$110-MAX($IC$110:IT$110)),(IU$110-IT$110)),0)+IF($E151=IU$22,VLOOKUP($C151,Input!$A$8:$IA$39,MATCH(IU$21,Input!$A$6:$IA$6,0),FALSE),0)*IF(IU$109&gt;=MAX($IC$109:IT$109),MIN((IU$109-MAX($IC$109:IT$109)),(IU$109-IT$109)),0)</f>
        <v>0</v>
      </c>
      <c r="IV151" s="1">
        <f>+IF($E151=IV$22,VLOOKUP($C151,Input!$A$8:$IA$39,MATCH(IV$21,Input!$A$6:$IA$6,0),FALSE),0)*IF(IV$110&gt;=MAX($IC$110:IU$110),MIN((IV$110-MAX($IC$110:IU$110)),(IV$110-IU$110)),0)+IF($E151=IV$22,VLOOKUP($C151,Input!$A$8:$IA$39,MATCH(IV$21,Input!$A$6:$IA$6,0),FALSE),0)*IF(IV$109&gt;=MAX($IC$109:IU$109),MIN((IV$109-MAX($IC$109:IU$109)),(IV$109-IU$109)),0)</f>
        <v>0</v>
      </c>
      <c r="IW151" s="1">
        <f>+IF($E151=IW$22,VLOOKUP($C151,Input!$A$8:$IA$39,MATCH(IW$21,Input!$A$6:$IA$6,0),FALSE),0)*IF(IW$110&gt;=MAX($IC$110:IV$110),MIN((IW$110-MAX($IC$110:IV$110)),(IW$110-IV$110)),0)+IF($E151=IW$22,VLOOKUP($C151,Input!$A$8:$IA$39,MATCH(IW$21,Input!$A$6:$IA$6,0),FALSE),0)*IF(IW$109&gt;=MAX($IC$109:IV$109),MIN((IW$109-MAX($IC$109:IV$109)),(IW$109-IV$109)),0)</f>
        <v>0</v>
      </c>
      <c r="IX151" s="1">
        <f>+IF($E151=IX$22,VLOOKUP($C151,Input!$A$8:$IA$39,MATCH(IX$21,Input!$A$6:$IA$6,0),FALSE),0)*IF(IX$110&gt;=MAX($IC$110:IW$110),MIN((IX$110-MAX($IC$110:IW$110)),(IX$110-IW$110)),0)+IF($E151=IX$22,VLOOKUP($C151,Input!$A$8:$IA$39,MATCH(IX$21,Input!$A$6:$IA$6,0),FALSE),0)*IF(IX$109&gt;=MAX($IC$109:IW$109),MIN((IX$109-MAX($IC$109:IW$109)),(IX$109-IW$109)),0)</f>
        <v>324000</v>
      </c>
      <c r="IY151" s="1">
        <f>+IF($E151=IY$22,VLOOKUP($C151,Input!$A$8:$IA$39,MATCH(IY$21,Input!$A$6:$IA$6,0),FALSE),0)*IF(IY$110&gt;=MAX($IC$110:IX$110),MIN((IY$110-MAX($IC$110:IX$110)),(IY$110-IX$110)),0)+IF($E151=IY$22,VLOOKUP($C151,Input!$A$8:$IA$39,MATCH(IY$21,Input!$A$6:$IA$6,0),FALSE),0)*IF(IY$109&gt;=MAX($IC$109:IX$109),MIN((IY$109-MAX($IC$109:IX$109)),(IY$109-IX$109)),0)</f>
        <v>0</v>
      </c>
      <c r="IZ151" s="1">
        <f>+IF($E151=IZ$22,VLOOKUP($C151,Input!$A$8:$IA$39,MATCH(IZ$21,Input!$A$6:$IA$6,0),FALSE),0)*IF(IZ$110&gt;=MAX($IC$110:IY$110),MIN((IZ$110-MAX($IC$110:IY$110)),(IZ$110-IY$110)),0)+IF($E151=IZ$22,VLOOKUP($C151,Input!$A$8:$IA$39,MATCH(IZ$21,Input!$A$6:$IA$6,0),FALSE),0)*IF(IZ$109&gt;=MAX($IC$109:IY$109),MIN((IZ$109-MAX($IC$109:IY$109)),(IZ$109-IY$109)),0)</f>
        <v>0</v>
      </c>
      <c r="JA151" s="1">
        <f>+IF($E151=JA$22,VLOOKUP($C151,Input!$A$8:$IA$39,MATCH(JA$21,Input!$A$6:$IA$6,0),FALSE),0)*IF(JA$110&gt;=MAX($IC$110:IZ$110),MIN((JA$110-MAX($IC$110:IZ$110)),(JA$110-IZ$110)),0)+IF($E151=JA$22,VLOOKUP($C151,Input!$A$8:$IA$39,MATCH(JA$21,Input!$A$6:$IA$6,0),FALSE),0)*IF(JA$109&gt;=MAX($IC$109:IZ$109),MIN((JA$109-MAX($IC$109:IZ$109)),(JA$109-IZ$109)),0)</f>
        <v>0</v>
      </c>
      <c r="JB151" s="1">
        <f>+IF($E151=JB$22,VLOOKUP($C151,Input!$A$8:$IA$39,MATCH(JB$21,Input!$A$6:$IA$6,0),FALSE),0)*IF(JB$110&gt;=MAX($IC$110:JA$110),MIN((JB$110-MAX($IC$110:JA$110)),(JB$110-JA$110)),0)+IF($E151=JB$22,VLOOKUP($C151,Input!$A$8:$IA$39,MATCH(JB$21,Input!$A$6:$IA$6,0),FALSE),0)*IF(JB$109&gt;=MAX($IC$109:JA$109),MIN((JB$109-MAX($IC$109:JA$109)),(JB$109-JA$109)),0)</f>
        <v>0</v>
      </c>
      <c r="JC151" s="1">
        <f>+IF($E151=JC$22,VLOOKUP($C151,Input!$A$8:$IA$39,MATCH(JC$21,Input!$A$6:$IA$6,0),FALSE),0)*IF(JC$110&gt;=MAX($IC$110:JB$110),MIN((JC$110-MAX($IC$110:JB$110)),(JC$110-JB$110)),0)+IF($E151=JC$22,VLOOKUP($C151,Input!$A$8:$IA$39,MATCH(JC$21,Input!$A$6:$IA$6,0),FALSE),0)*IF(JC$109&gt;=MAX($IC$109:JB$109),MIN((JC$109-MAX($IC$109:JB$109)),(JC$109-JB$109)),0)</f>
        <v>0</v>
      </c>
      <c r="JD151" s="1">
        <f>+IF($E151=JD$22,VLOOKUP($C151,Input!$A$8:$IA$39,MATCH(JD$21,Input!$A$6:$IA$6,0),FALSE),0)*IF(JD$110&gt;=MAX($IC$110:JC$110),MIN((JD$110-MAX($IC$110:JC$110)),(JD$110-JC$110)),0)+IF($E151=JD$22,VLOOKUP($C151,Input!$A$8:$IA$39,MATCH(JD$21,Input!$A$6:$IA$6,0),FALSE),0)*IF(JD$109&gt;=MAX($IC$109:JC$109),MIN((JD$109-MAX($IC$109:JC$109)),(JD$109-JC$109)),0)</f>
        <v>0</v>
      </c>
      <c r="JE151" s="1">
        <f>+IF($E151=JE$22,VLOOKUP($C151,Input!$A$8:$IA$39,MATCH(JE$21,Input!$A$6:$IA$6,0),FALSE),0)*IF(JE$110&gt;=MAX($IC$110:JD$110),MIN((JE$110-MAX($IC$110:JD$110)),(JE$110-JD$110)),0)+IF($E151=JE$22,VLOOKUP($C151,Input!$A$8:$IA$39,MATCH(JE$21,Input!$A$6:$IA$6,0),FALSE),0)*IF(JE$109&gt;=MAX($IC$109:JD$109),MIN((JE$109-MAX($IC$109:JD$109)),(JE$109-JD$109)),0)</f>
        <v>0</v>
      </c>
      <c r="JF151" s="1">
        <f>+IF($E151=JF$22,VLOOKUP($C151,Input!$A$8:$IA$39,MATCH(JF$21,Input!$A$6:$IA$6,0),FALSE),0)*IF(JF$110&gt;=MAX($IC$110:JE$110),MIN((JF$110-MAX($IC$110:JE$110)),(JF$110-JE$110)),0)+IF($E151=JF$22,VLOOKUP($C151,Input!$A$8:$IA$39,MATCH(JF$21,Input!$A$6:$IA$6,0),FALSE),0)*IF(JF$109&gt;=MAX($IC$109:JE$109),MIN((JF$109-MAX($IC$109:JE$109)),(JF$109-JE$109)),0)</f>
        <v>0</v>
      </c>
      <c r="JG151" s="1">
        <f>+IF($E151=JG$22,VLOOKUP($C151,Input!$A$8:$IA$39,MATCH(JG$21,Input!$A$6:$IA$6,0),FALSE),0)*IF(JG$110&gt;=MAX($IC$110:JF$110),MIN((JG$110-MAX($IC$110:JF$110)),(JG$110-JF$110)),0)+IF($E151=JG$22,VLOOKUP($C151,Input!$A$8:$IA$39,MATCH(JG$21,Input!$A$6:$IA$6,0),FALSE),0)*IF(JG$109&gt;=MAX($IC$109:JF$109),MIN((JG$109-MAX($IC$109:JF$109)),(JG$109-JF$109)),0)</f>
        <v>0</v>
      </c>
      <c r="JH151" s="1">
        <f>+IF($E151=JH$22,VLOOKUP($C151,Input!$A$8:$IA$39,MATCH(JH$21,Input!$A$6:$IA$6,0),FALSE),0)*IF(JH$110&gt;=MAX($IC$110:JG$110),MIN((JH$110-MAX($IC$110:JG$110)),(JH$110-JG$110)),0)+IF($E151=JH$22,VLOOKUP($C151,Input!$A$8:$IA$39,MATCH(JH$21,Input!$A$6:$IA$6,0),FALSE),0)*IF(JH$109&gt;=MAX($IC$109:JG$109),MIN((JH$109-MAX($IC$109:JG$109)),(JH$109-JG$109)),0)</f>
        <v>0</v>
      </c>
      <c r="JI151" s="1">
        <f>+IF($E151=JI$22,VLOOKUP($C151,Input!$A$8:$IA$39,MATCH(JI$21,Input!$A$6:$IA$6,0),FALSE),0)*IF(JI$110&gt;=MAX($IC$110:JH$110),MIN((JI$110-MAX($IC$110:JH$110)),(JI$110-JH$110)),0)+IF($E151=JI$22,VLOOKUP($C151,Input!$A$8:$IA$39,MATCH(JI$21,Input!$A$6:$IA$6,0),FALSE),0)*IF(JI$109&gt;=MAX($IC$109:JH$109),MIN((JI$109-MAX($IC$109:JH$109)),(JI$109-JH$109)),0)</f>
        <v>0</v>
      </c>
      <c r="JJ151" s="1">
        <f>+IF($E151=JJ$22,VLOOKUP($C151,Input!$A$8:$IA$39,MATCH(JJ$21,Input!$A$6:$IA$6,0),FALSE),0)*IF(JJ$110&gt;=MAX($IC$110:JI$110),MIN((JJ$110-MAX($IC$110:JI$110)),(JJ$110-JI$110)),0)+IF($E151=JJ$22,VLOOKUP($C151,Input!$A$8:$IA$39,MATCH(JJ$21,Input!$A$6:$IA$6,0),FALSE),0)*IF(JJ$109&gt;=MAX($IC$109:JI$109),MIN((JJ$109-MAX($IC$109:JI$109)),(JJ$109-JI$109)),0)</f>
        <v>0</v>
      </c>
      <c r="JK151" s="1">
        <f>+IF($E151=JK$22,VLOOKUP($C151,Input!$A$8:$IA$39,MATCH(JK$21,Input!$A$6:$IA$6,0),FALSE),0)*IF(JK$110&gt;=MAX($IC$110:JJ$110),MIN((JK$110-MAX($IC$110:JJ$110)),(JK$110-JJ$110)),0)+IF($E151=JK$22,VLOOKUP($C151,Input!$A$8:$IA$39,MATCH(JK$21,Input!$A$6:$IA$6,0),FALSE),0)*IF(JK$109&gt;=MAX($IC$109:JJ$109),MIN((JK$109-MAX($IC$109:JJ$109)),(JK$109-JJ$109)),0)</f>
        <v>0</v>
      </c>
      <c r="JL151" s="1">
        <f>+IF($E151=JL$22,VLOOKUP($C151,Input!$A$8:$IA$39,MATCH(JL$21,Input!$A$6:$IA$6,0),FALSE),0)*IF(JL$110&gt;=MAX($IC$110:JK$110),MIN((JL$110-MAX($IC$110:JK$110)),(JL$110-JK$110)),0)+IF($E151=JL$22,VLOOKUP($C151,Input!$A$8:$IA$39,MATCH(JL$21,Input!$A$6:$IA$6,0),FALSE),0)*IF(JL$109&gt;=MAX($IC$109:JK$109),MIN((JL$109-MAX($IC$109:JK$109)),(JL$109-JK$109)),0)</f>
        <v>0</v>
      </c>
      <c r="JN151" t="str">
        <f>+VLOOKUP($C151,Input!$A$8:$GZ$39,MATCH(JN$21,Input!$A$6:$GZ$6,0),FALSE)</f>
        <v>Charger Maintenance ($/kWh)</v>
      </c>
      <c r="JO151" s="1">
        <f>IF($E151+$I151+$D$7&lt;=JO$22,0,IF(JO$22-$D$7&gt;=$E151,VLOOKUP($C151,Input!$A$8:$GZ$39,MATCH(JO$21,Input!$A$6:$GZ$6,0),FALSE),0)*$F151/$G151)*$D151</f>
        <v>0</v>
      </c>
      <c r="JP151" s="1">
        <f>IF($E151+$I151+$D$7&lt;=JP$22,0,IF(JP$22-$D$7&gt;=$E151,VLOOKUP($C151,Input!$A$8:$GZ$39,MATCH(JP$21,Input!$A$6:$GZ$6,0),FALSE),0)*$F151/$G151)*$D151</f>
        <v>0</v>
      </c>
      <c r="JQ151" s="1">
        <f>IF($E151+$I151+$D$7&lt;=JQ$22,0,IF(JQ$22-$D$7&gt;=$E151,VLOOKUP($C151,Input!$A$8:$GZ$39,MATCH(JQ$21,Input!$A$6:$GZ$6,0),FALSE),0)*$F151/$G151)*$D151</f>
        <v>0</v>
      </c>
      <c r="JR151" s="1">
        <f>IF($E151+$I151+$D$7&lt;=JR$22,0,IF(JR$22-$D$7&gt;=$E151,VLOOKUP($C151,Input!$A$8:$GZ$39,MATCH(JR$21,Input!$A$6:$GZ$6,0),FALSE),0)*$F151/$G151)*$D151</f>
        <v>0</v>
      </c>
      <c r="JS151" s="1">
        <f>IF($E151+$I151+$D$7&lt;=JS$22,0,IF(JS$22-$D$7&gt;=$E151,VLOOKUP($C151,Input!$A$8:$GZ$39,MATCH(JS$21,Input!$A$6:$GZ$6,0),FALSE),0)*$F151/$G151)*$D151</f>
        <v>0</v>
      </c>
      <c r="JT151" s="1">
        <f>IF($E151+$I151+$D$7&lt;=JT$22,0,IF(JT$22-$D$7&gt;=$E151,VLOOKUP($C151,Input!$A$8:$GZ$39,MATCH(JT$21,Input!$A$6:$GZ$6,0),FALSE),0)*$F151/$G151)*$D151</f>
        <v>0</v>
      </c>
      <c r="JU151" s="1">
        <f>IF($E151+$I151+$D$7&lt;=JU$22,0,IF(JU$22-$D$7&gt;=$E151,VLOOKUP($C151,Input!$A$8:$GZ$39,MATCH(JU$21,Input!$A$6:$GZ$6,0),FALSE),0)*$F151/$G151)*$D151</f>
        <v>0</v>
      </c>
      <c r="JV151" s="1">
        <f>IF($E151+$I151+$D$7&lt;=JV$22,0,IF(JV$22-$D$7&gt;=$E151,VLOOKUP($C151,Input!$A$8:$GZ$39,MATCH(JV$21,Input!$A$6:$GZ$6,0),FALSE),0)*$F151/$G151)*$D151</f>
        <v>0</v>
      </c>
      <c r="JW151" s="1">
        <f>IF($E151+$I151+$D$7&lt;=JW$22,0,IF(JW$22-$D$7&gt;=$E151,VLOOKUP($C151,Input!$A$8:$GZ$39,MATCH(JW$21,Input!$A$6:$GZ$6,0),FALSE),0)*$F151/$G151)*$D151</f>
        <v>0</v>
      </c>
      <c r="JX151" s="1">
        <f>IF($E151+$I151+$D$7&lt;=JX$22,0,IF(JX$22-$D$7&gt;=$E151,VLOOKUP($C151,Input!$A$8:$GZ$39,MATCH(JX$21,Input!$A$6:$GZ$6,0),FALSE),0)*$F151/$G151)*$D151</f>
        <v>0</v>
      </c>
      <c r="JY151" s="1">
        <f>IF($E151+$I151+$D$7&lt;=JY$22,0,IF(JY$22-$D$7&gt;=$E151,VLOOKUP($C151,Input!$A$8:$GZ$39,MATCH(JY$21,Input!$A$6:$GZ$6,0),FALSE),0)*$F151/$G151)*$D151</f>
        <v>0</v>
      </c>
      <c r="JZ151" s="1">
        <f>IF($E151+$I151+$D$7&lt;=JZ$22,0,IF(JZ$22-$D$7&gt;=$E151,VLOOKUP($C151,Input!$A$8:$GZ$39,MATCH(JZ$21,Input!$A$6:$GZ$6,0),FALSE),0)*$F151/$G151)*$D151</f>
        <v>0</v>
      </c>
      <c r="KA151" s="1">
        <f>IF($E151+$I151+$D$7&lt;=KA$22,0,IF(KA$22-$D$7&gt;=$E151,VLOOKUP($C151,Input!$A$8:$GZ$39,MATCH(KA$21,Input!$A$6:$GZ$6,0),FALSE),0)*$F151/$G151)*$D151</f>
        <v>0</v>
      </c>
      <c r="KB151" s="1">
        <f>IF($E151+$I151+$D$7&lt;=KB$22,0,IF(KB$22-$D$7&gt;=$E151,VLOOKUP($C151,Input!$A$8:$GZ$39,MATCH(KB$21,Input!$A$6:$GZ$6,0),FALSE),0)*$F151/$G151)*$D151</f>
        <v>0</v>
      </c>
      <c r="KC151" s="1">
        <f>IF($E151+$I151+$D$7&lt;=KC$22,0,IF(KC$22-$D$7&gt;=$E151,VLOOKUP($C151,Input!$A$8:$GZ$39,MATCH(KC$21,Input!$A$6:$GZ$6,0),FALSE),0)*$F151/$G151)*$D151</f>
        <v>0</v>
      </c>
      <c r="KD151" s="1">
        <f>IF($E151+$I151+$D$7&lt;=KD$22,0,IF(KD$22-$D$7&gt;=$E151,VLOOKUP($C151,Input!$A$8:$GZ$39,MATCH(KD$21,Input!$A$6:$GZ$6,0),FALSE),0)*$F151/$G151)*$D151</f>
        <v>0</v>
      </c>
      <c r="KE151" s="1">
        <f>IF($E151+$I151+$D$7&lt;=KE$22,0,IF(KE$22-$D$7&gt;=$E151,VLOOKUP($C151,Input!$A$8:$GZ$39,MATCH(KE$21,Input!$A$6:$GZ$6,0),FALSE),0)*$F151/$G151)*$D151</f>
        <v>0</v>
      </c>
      <c r="KF151" s="1">
        <f>IF($E151+$I151+$D$7&lt;=KF$22,0,IF(KF$22-$D$7&gt;=$E151,VLOOKUP($C151,Input!$A$8:$GZ$39,MATCH(KF$21,Input!$A$6:$GZ$6,0),FALSE),0)*$F151/$G151)*$D151</f>
        <v>0</v>
      </c>
      <c r="KG151" s="1">
        <f>IF($E151+$I151+$D$7&lt;=KG$22,0,IF(KG$22-$D$7&gt;=$E151,VLOOKUP($C151,Input!$A$8:$GZ$39,MATCH(KG$21,Input!$A$6:$GZ$6,0),FALSE),0)*$F151/$G151)*$D151</f>
        <v>0</v>
      </c>
      <c r="KH151" s="1">
        <f>IF($E151+$I151+$D$7&lt;=KH$22,0,IF(KH$22-$D$7&gt;=$E151,VLOOKUP($C151,Input!$A$8:$GZ$39,MATCH(KH$21,Input!$A$6:$GZ$6,0),FALSE),0)*$F151/$G151)*$D151</f>
        <v>0</v>
      </c>
      <c r="KI151" s="1">
        <f>IF($E151+$I151+$D$7&lt;=KI$22,0,IF(KI$22-$D$7&gt;=$E151,VLOOKUP($C151,Input!$A$8:$GZ$39,MATCH(KI$21,Input!$A$6:$GZ$6,0),FALSE),0)*$F151/$G151)*$D151</f>
        <v>0</v>
      </c>
      <c r="KJ151" s="1">
        <f>IF($E151+$I151+$D$7&lt;=KJ$22,0,IF(KJ$22-$D$7&gt;=$E151,VLOOKUP($C151,Input!$A$8:$GZ$39,MATCH(KJ$21,Input!$A$6:$GZ$6,0),FALSE),0)*$F151/$G151)*$D151</f>
        <v>0</v>
      </c>
      <c r="KK151" s="1">
        <f>IF($E151+$I151+$D$7&lt;=KK$22,0,IF(KK$22-$D$7&gt;=$E151,VLOOKUP($C151,Input!$A$8:$GZ$39,MATCH(KK$21,Input!$A$6:$GZ$6,0),FALSE),0)*$F151/$G151)*$D151</f>
        <v>0</v>
      </c>
      <c r="KL151" s="1">
        <f>IF($E151+$I151+$D$7&lt;=KL$22,0,IF(KL$22-$D$7&gt;=$E151,VLOOKUP($C151,Input!$A$8:$GZ$39,MATCH(KL$21,Input!$A$6:$GZ$6,0),FALSE),0)*$F151/$G151)*$D151</f>
        <v>0</v>
      </c>
      <c r="KM151" s="1">
        <f>IF($E151+$I151+$D$7&lt;=KM$22,0,IF(KM$22-$D$7&gt;=$E151,VLOOKUP($C151,Input!$A$8:$GZ$39,MATCH(KM$21,Input!$A$6:$GZ$6,0),FALSE),0)*$F151/$G151)*$D151</f>
        <v>0</v>
      </c>
      <c r="KN151" s="1">
        <f>IF($E151+$I151+$D$7&lt;=KN$22,0,IF(KN$22-$D$7&gt;=$E151,VLOOKUP($C151,Input!$A$8:$GZ$39,MATCH(KN$21,Input!$A$6:$GZ$6,0),FALSE),0)*$F151/$G151)*$D151</f>
        <v>0</v>
      </c>
      <c r="KO151" s="1">
        <f>IF($E151+$I151+$D$7&lt;=KO$22,0,IF(KO$22-$D$7&gt;=$E151,VLOOKUP($C151,Input!$A$8:$GZ$39,MATCH(KO$21,Input!$A$6:$GZ$6,0),FALSE),0)*$F151/$G151)*$D151</f>
        <v>0</v>
      </c>
      <c r="KP151" s="1">
        <f>IF($E151+$I151+$D$7&lt;=KP$22,0,IF(KP$22-$D$7&gt;=$E151,VLOOKUP($C151,Input!$A$8:$GZ$39,MATCH(KP$21,Input!$A$6:$GZ$6,0),FALSE),0)*$F151/$G151)*$D151</f>
        <v>0</v>
      </c>
      <c r="KQ151" s="1">
        <f>IF($E151+$I151+$D$7&lt;=KQ$22,0,IF(KQ$22-$D$7&gt;=$E151,VLOOKUP($C151,Input!$A$8:$GZ$39,MATCH(KQ$21,Input!$A$6:$GZ$6,0),FALSE),0)*$F151/$G151)*$D151</f>
        <v>0</v>
      </c>
      <c r="KR151" s="1">
        <f>IF($E151+$I151+$D$7&lt;=KR$22,0,IF(KR$22-$D$7&gt;=$E151,VLOOKUP($C151,Input!$A$8:$GZ$39,MATCH(KR$21,Input!$A$6:$GZ$6,0),FALSE),0)*$F151/$G151)*$D151</f>
        <v>0</v>
      </c>
      <c r="KS151" s="1">
        <f>IF($E151+$I151+$D$7&lt;=KS$22,0,IF(KS$22-$D$7&gt;=$E151,VLOOKUP($C151,Input!$A$8:$GZ$39,MATCH(KS$21,Input!$A$6:$GZ$6,0),FALSE),0)*$F151/$G151)*$D151</f>
        <v>0</v>
      </c>
      <c r="KT151" s="1">
        <f>IF($E151+$I151+$D$7&lt;=KT$22,0,IF(KT$22-$D$7&gt;=$E151,VLOOKUP($C151,Input!$A$8:$GZ$39,MATCH(KT$21,Input!$A$6:$GZ$6,0),FALSE),0)*$F151/$G151)*$D151</f>
        <v>0</v>
      </c>
      <c r="KU151" s="1">
        <f>IF($E151+$I151+$D$7&lt;=KU$22,0,IF(KU$22-$D$7&gt;=$E151,VLOOKUP($C151,Input!$A$8:$GZ$39,MATCH(KU$21,Input!$A$6:$GZ$6,0),FALSE),0)*$F151/$G151)*$D151</f>
        <v>0</v>
      </c>
      <c r="KV151" s="1">
        <f>IF($E151+$I151+$D$7&lt;=KV$22,0,IF(KV$22-$D$7&gt;=$E151,VLOOKUP($C151,Input!$A$8:$GZ$39,MATCH(KV$21,Input!$A$6:$GZ$6,0),FALSE),0)*$F151/$G151)*$D151</f>
        <v>0</v>
      </c>
      <c r="KW151" s="1">
        <f>IF($E151+$I151+$D$7&lt;=KW$22,0,IF(KW$22-$D$7&gt;=$E151,VLOOKUP($C151,Input!$A$8:$GZ$39,MATCH(KW$21,Input!$A$6:$GZ$6,0),FALSE),0)*$F151/$G151)*$D151</f>
        <v>0</v>
      </c>
      <c r="KY151" t="str">
        <f>VLOOKUP($C151,Input!$A$8:$HV$39,MATCH(KY$21,Input!$A$6:$HV$6,0),FALSE)</f>
        <v>$/kWh from "Main Tab" selection for depot charging and it is scaled to EIA cost projections</v>
      </c>
      <c r="KZ151" s="1">
        <f>IF($E151+$I151+$D$7&lt;=KZ$22,0,IF(KZ$22-$D$7&gt;=$E151,VLOOKUP($C151,Input!$A$8:$HV$39,MATCH(KZ$21,Input!$A$6:$HV$6,0),FALSE)/$G151*$F151,0))*$D151</f>
        <v>0</v>
      </c>
      <c r="LA151" s="1">
        <f>IF($E151+$I151+$D$7&lt;=LA$22,0,IF(LA$22-$D$7&gt;=$E151,VLOOKUP($C151,Input!$A$8:$HV$39,MATCH(LA$21,Input!$A$6:$HV$6,0),FALSE)/$G151*$F151,0))*$D151</f>
        <v>0</v>
      </c>
      <c r="LB151" s="1">
        <f>IF($E151+$I151+$D$7&lt;=LB$22,0,IF(LB$22-$D$7&gt;=$E151,VLOOKUP($C151,Input!$A$8:$HV$39,MATCH(LB$21,Input!$A$6:$HV$6,0),FALSE)/$G151*$F151,0))*$D151</f>
        <v>0</v>
      </c>
      <c r="LC151" s="1">
        <f>IF($E151+$I151+$D$7&lt;=LC$22,0,IF(LC$22-$D$7&gt;=$E151,VLOOKUP($C151,Input!$A$8:$HV$39,MATCH(LC$21,Input!$A$6:$HV$6,0),FALSE)/$G151*$F151,0))*$D151</f>
        <v>0</v>
      </c>
      <c r="LD151" s="1">
        <f>IF($E151+$I151+$D$7&lt;=LD$22,0,IF(LD$22-$D$7&gt;=$E151,VLOOKUP($C151,Input!$A$8:$HV$39,MATCH(LD$21,Input!$A$6:$HV$6,0),FALSE)/$G151*$F151,0))*$D151</f>
        <v>0</v>
      </c>
      <c r="LE151" s="1">
        <f>IF($E151+$I151+$D$7&lt;=LE$22,0,IF(LE$22-$D$7&gt;=$E151,VLOOKUP($C151,Input!$A$8:$HV$39,MATCH(LE$21,Input!$A$6:$HV$6,0),FALSE)/$G151*$F151,0))*$D151</f>
        <v>0</v>
      </c>
      <c r="LF151" s="1">
        <f>IF($E151+$I151+$D$7&lt;=LF$22,0,IF(LF$22-$D$7&gt;=$E151,VLOOKUP($C151,Input!$A$8:$HV$39,MATCH(LF$21,Input!$A$6:$HV$6,0),FALSE)/$G151*$F151,0))*$D151</f>
        <v>0</v>
      </c>
      <c r="LG151" s="1">
        <f>IF($E151+$I151+$D$7&lt;=LG$22,0,IF(LG$22-$D$7&gt;=$E151,VLOOKUP($C151,Input!$A$8:$HV$39,MATCH(LG$21,Input!$A$6:$HV$6,0),FALSE)/$G151*$F151,0))*$D151</f>
        <v>0</v>
      </c>
      <c r="LH151" s="1">
        <f>IF($E151+$I151+$D$7&lt;=LH$22,0,IF(LH$22-$D$7&gt;=$E151,VLOOKUP($C151,Input!$A$8:$HV$39,MATCH(LH$21,Input!$A$6:$HV$6,0),FALSE)/$G151*$F151,0))*$D151</f>
        <v>0</v>
      </c>
      <c r="LI151" s="1">
        <f>IF($E151+$I151+$D$7&lt;=LI$22,0,IF(LI$22-$D$7&gt;=$E151,VLOOKUP($C151,Input!$A$8:$HV$39,MATCH(LI$21,Input!$A$6:$HV$6,0),FALSE)/$G151*$F151,0))*$D151</f>
        <v>0</v>
      </c>
      <c r="LJ151" s="1">
        <f>IF($E151+$I151+$D$7&lt;=LJ$22,0,IF(LJ$22-$D$7&gt;=$E151,VLOOKUP($C151,Input!$A$8:$HV$39,MATCH(LJ$21,Input!$A$6:$HV$6,0),FALSE)/$G151*$F151,0))*$D151</f>
        <v>0</v>
      </c>
      <c r="LK151" s="1">
        <f>IF($E151+$I151+$D$7&lt;=LK$22,0,IF(LK$22-$D$7&gt;=$E151,VLOOKUP($C151,Input!$A$8:$HV$39,MATCH(LK$21,Input!$A$6:$HV$6,0),FALSE)/$G151*$F151,0))*$D151</f>
        <v>0</v>
      </c>
      <c r="LL151" s="1">
        <f>IF($E151+$I151+$D$7&lt;=LL$22,0,IF(LL$22-$D$7&gt;=$E151,VLOOKUP($C151,Input!$A$8:$HV$39,MATCH(LL$21,Input!$A$6:$HV$6,0),FALSE)/$G151*$F151,0))*$D151</f>
        <v>0</v>
      </c>
      <c r="LM151" s="1">
        <f>IF($E151+$I151+$D$7&lt;=LM$22,0,IF(LM$22-$D$7&gt;=$E151,VLOOKUP($C151,Input!$A$8:$HV$39,MATCH(LM$21,Input!$A$6:$HV$6,0),FALSE)/$G151*$F151,0))*$D151</f>
        <v>0</v>
      </c>
      <c r="LN151" s="1">
        <f>IF($E151+$I151+$D$7&lt;=LN$22,0,IF(LN$22-$D$7&gt;=$E151,VLOOKUP($C151,Input!$A$8:$HV$39,MATCH(LN$21,Input!$A$6:$HV$6,0),FALSE)/$G151*$F151,0))*$D151</f>
        <v>0</v>
      </c>
      <c r="LO151" s="1">
        <f>IF($E151+$I151+$D$7&lt;=LO$22,0,IF(LO$22-$D$7&gt;=$E151,VLOOKUP($C151,Input!$A$8:$HV$39,MATCH(LO$21,Input!$A$6:$HV$6,0),FALSE)/$G151*$F151,0))*$D151</f>
        <v>0</v>
      </c>
      <c r="LP151" s="1">
        <f>IF($E151+$I151+$D$7&lt;=LP$22,0,IF(LP$22-$D$7&gt;=$E151,VLOOKUP($C151,Input!$A$8:$HV$39,MATCH(LP$21,Input!$A$6:$HV$6,0),FALSE)/$G151*$F151,0))*$D151</f>
        <v>0</v>
      </c>
      <c r="LQ151" s="1">
        <f>IF($E151+$I151+$D$7&lt;=LQ$22,0,IF(LQ$22-$D$7&gt;=$E151,VLOOKUP($C151,Input!$A$8:$HV$39,MATCH(LQ$21,Input!$A$6:$HV$6,0),FALSE)/$G151*$F151,0))*$D151</f>
        <v>0</v>
      </c>
      <c r="LR151" s="1">
        <f>IF($E151+$I151+$D$7&lt;=LR$22,0,IF(LR$22-$D$7&gt;=$E151,VLOOKUP($C151,Input!$A$8:$HV$39,MATCH(LR$21,Input!$A$6:$HV$6,0),FALSE)/$G151*$F151,0))*$D151</f>
        <v>0</v>
      </c>
      <c r="LS151" s="1">
        <f>IF($E151+$I151+$D$7&lt;=LS$22,0,IF(LS$22-$D$7&gt;=$E151,VLOOKUP($C151,Input!$A$8:$HV$39,MATCH(LS$21,Input!$A$6:$HV$6,0),FALSE)/$G151*$F151,0))*$D151</f>
        <v>0</v>
      </c>
      <c r="LT151" s="1">
        <f>IF($E151+$I151+$D$7&lt;=LT$22,0,IF(LT$22-$D$7&gt;=$E151,VLOOKUP($C151,Input!$A$8:$HV$39,MATCH(LT$21,Input!$A$6:$HV$6,0),FALSE)/$G151*$F151,0))*$D151</f>
        <v>0</v>
      </c>
      <c r="LU151" s="1">
        <f>IF($E151+$I151+$D$7&lt;=LU$22,0,IF(LU$22-$D$7&gt;=$E151,VLOOKUP($C151,Input!$A$8:$HV$39,MATCH(LU$21,Input!$A$6:$HV$6,0),FALSE)/$G151*$F151,0))*$D151</f>
        <v>0</v>
      </c>
      <c r="LV151" s="1">
        <f>IF($E151+$I151+$D$7&lt;=LV$22,0,IF(LV$22-$D$7&gt;=$E151,VLOOKUP($C151,Input!$A$8:$HV$39,MATCH(LV$21,Input!$A$6:$HV$6,0),FALSE)/$G151*$F151,0))*$D151</f>
        <v>0</v>
      </c>
      <c r="LW151" s="1">
        <f>IF($E151+$I151+$D$7&lt;=LW$22,0,IF(LW$22-$D$7&gt;=$E151,VLOOKUP($C151,Input!$A$8:$HV$39,MATCH(LW$21,Input!$A$6:$HV$6,0),FALSE)/$G151*$F151,0))*$D151</f>
        <v>0</v>
      </c>
      <c r="LX151" s="1">
        <f>IF($E151+$I151+$D$7&lt;=LX$22,0,IF(LX$22-$D$7&gt;=$E151,VLOOKUP($C151,Input!$A$8:$HV$39,MATCH(LX$21,Input!$A$6:$HV$6,0),FALSE)/$G151*$F151,0))*$D151</f>
        <v>0</v>
      </c>
      <c r="LY151" s="1">
        <f>IF($E151+$I151+$D$7&lt;=LY$22,0,IF(LY$22-$D$7&gt;=$E151,VLOOKUP($C151,Input!$A$8:$HV$39,MATCH(LY$21,Input!$A$6:$HV$6,0),FALSE)/$G151*$F151,0))*$D151</f>
        <v>0</v>
      </c>
      <c r="LZ151" s="1">
        <f>IF($E151+$I151+$D$7&lt;=LZ$22,0,IF(LZ$22-$D$7&gt;=$E151,VLOOKUP($C151,Input!$A$8:$HV$39,MATCH(LZ$21,Input!$A$6:$HV$6,0),FALSE)/$G151*$F151,0))*$D151</f>
        <v>0</v>
      </c>
      <c r="MA151" s="1">
        <f>IF($E151+$I151+$D$7&lt;=MA$22,0,IF(MA$22-$D$7&gt;=$E151,VLOOKUP($C151,Input!$A$8:$HV$39,MATCH(MA$21,Input!$A$6:$HV$6,0),FALSE)/$G151*$F151,0))*$D151</f>
        <v>0</v>
      </c>
      <c r="MB151" s="1">
        <f>IF($E151+$I151+$D$7&lt;=MB$22,0,IF(MB$22-$D$7&gt;=$E151,VLOOKUP($C151,Input!$A$8:$HV$39,MATCH(MB$21,Input!$A$6:$HV$6,0),FALSE)/$G151*$F151,0))*$D151</f>
        <v>0</v>
      </c>
      <c r="MC151" s="1">
        <f>IF($E151+$I151+$D$7&lt;=MC$22,0,IF(MC$22-$D$7&gt;=$E151,VLOOKUP($C151,Input!$A$8:$HV$39,MATCH(MC$21,Input!$A$6:$HV$6,0),FALSE)/$G151*$F151,0))*$D151</f>
        <v>0</v>
      </c>
      <c r="MD151" s="1">
        <f>IF($E151+$I151+$D$7&lt;=MD$22,0,IF(MD$22-$D$7&gt;=$E151,VLOOKUP($C151,Input!$A$8:$HV$39,MATCH(MD$21,Input!$A$6:$HV$6,0),FALSE)/$G151*$F151,0))*$D151</f>
        <v>0</v>
      </c>
      <c r="ME151" s="1">
        <f>IF($E151+$I151+$D$7&lt;=ME$22,0,IF(ME$22-$D$7&gt;=$E151,VLOOKUP($C151,Input!$A$8:$HV$39,MATCH(ME$21,Input!$A$6:$HV$6,0),FALSE)/$G151*$F151,0))*$D151</f>
        <v>0</v>
      </c>
      <c r="MF151" s="1">
        <f>IF($E151+$I151+$D$7&lt;=MF$22,0,IF(MF$22-$D$7&gt;=$E151,VLOOKUP($C151,Input!$A$8:$HV$39,MATCH(MF$21,Input!$A$6:$HV$6,0),FALSE)/$G151*$F151,0))*$D151</f>
        <v>0</v>
      </c>
      <c r="MG151" s="1">
        <f>IF($E151+$I151+$D$7&lt;=MG$22,0,IF(MG$22-$D$7&gt;=$E151,VLOOKUP($C151,Input!$A$8:$HV$39,MATCH(MG$21,Input!$A$6:$HV$6,0),FALSE)/$G151*$F151,0))*$D151</f>
        <v>0</v>
      </c>
      <c r="MH151" s="1">
        <f>IF($E151+$I151+$D$7&lt;=MH$22,0,IF(MH$22-$D$7&gt;=$E151,VLOOKUP($C151,Input!$A$8:$HV$39,MATCH(MH$21,Input!$A$6:$HV$6,0),FALSE)/$G151*$F151,0))*$D151</f>
        <v>0</v>
      </c>
      <c r="MI151" s="1">
        <f>IF($E151+$I151+$D$7&lt;=MI$22,0,IF(MI$22-$D$7&gt;=$E151,VLOOKUP($C151,Input!$A$8:$HV$39,MATCH(MI$21,Input!$A$6:$HV$6,0),FALSE)/$G151*$F151,0))*$D151</f>
        <v>0</v>
      </c>
      <c r="MJ151" s="1">
        <f>IF($E151+$I151+$D$7&lt;=MJ$22,0,IF(MJ$22-$D$7&gt;=$E151,VLOOKUP($C151,Input!$A$8:$HV$39,MATCH(MJ$21,Input!$A$6:$HV$6,0),FALSE)/$G151*$F151,0))*$D151</f>
        <v>2358239.8921361095</v>
      </c>
      <c r="MK151" s="1">
        <f>IF($E151+$I151+$D$7&lt;=MK$22,0,IF(MK$22-$D$7&gt;=$E151,VLOOKUP($C151,Input!$A$8:$HV$39,MATCH(MK$21,Input!$A$6:$HV$6,0),FALSE)/$G151*$F151,0))*$D151</f>
        <v>2349585.9164511058</v>
      </c>
      <c r="ML151" s="1">
        <f>IF($E151+$I151+$D$7&lt;=ML$22,0,IF(ML$22-$D$7&gt;=$E151,VLOOKUP($C151,Input!$A$8:$HV$39,MATCH(ML$21,Input!$A$6:$HV$6,0),FALSE)/$G151*$F151,0))*$D151</f>
        <v>2339421.6568262405</v>
      </c>
      <c r="MM151" s="1">
        <f>IF($E151+$I151+$D$7&lt;=MM$22,0,IF(MM$22-$D$7&gt;=$E151,VLOOKUP($C151,Input!$A$8:$HV$39,MATCH(MM$21,Input!$A$6:$HV$6,0),FALSE)/$G151*$F151,0))*$D151</f>
        <v>2328698.4307334018</v>
      </c>
      <c r="MN151" s="1">
        <f>IF($E151+$I151+$D$7&lt;=MN$22,0,IF(MN$22-$D$7&gt;=$E151,VLOOKUP($C151,Input!$A$8:$HV$39,MATCH(MN$21,Input!$A$6:$HV$6,0),FALSE)/$G151*$F151,0))*$D151</f>
        <v>2317994.9272506684</v>
      </c>
      <c r="MO151" s="1">
        <f>IF($E151+$I151+$D$7&lt;=MO$22,0,IF(MO$22-$D$7&gt;=$E151,VLOOKUP($C151,Input!$A$8:$HV$39,MATCH(MO$21,Input!$A$6:$HV$6,0),FALSE)/$G151*$F151,0))*$D151</f>
        <v>2309691.4696241794</v>
      </c>
      <c r="MP151" s="1">
        <f>IF($E151+$I151+$D$7&lt;=MP$22,0,IF(MP$22-$D$7&gt;=$E151,VLOOKUP($C151,Input!$A$8:$HV$39,MATCH(MP$21,Input!$A$6:$HV$6,0),FALSE)/$G151*$F151,0))*$D151</f>
        <v>2302935.2101690555</v>
      </c>
      <c r="MQ151" s="1">
        <f>IF($E151+$I151+$D$7&lt;=MQ$22,0,IF(MQ$22-$D$7&gt;=$E151,VLOOKUP($C151,Input!$A$8:$HV$39,MATCH(MQ$21,Input!$A$6:$HV$6,0),FALSE)/$G151*$F151,0))*$D151</f>
        <v>2293710.3293901081</v>
      </c>
      <c r="MR151" s="1">
        <f>IF($E151+$I151+$D$7&lt;=MR$22,0,IF(MR$22-$D$7&gt;=$E151,VLOOKUP($C151,Input!$A$8:$HV$39,MATCH(MR$21,Input!$A$6:$HV$6,0),FALSE)/$G151*$F151,0))*$D151</f>
        <v>2282095.4312007325</v>
      </c>
      <c r="MS151" s="1">
        <f>IF($E151+$I151+$D$7&lt;=MS$22,0,IF(MS$22-$D$7&gt;=$E151,VLOOKUP($C151,Input!$A$8:$HV$39,MATCH(MS$21,Input!$A$6:$HV$6,0),FALSE)/$G151*$F151,0))*$D151</f>
        <v>2278335.6236008708</v>
      </c>
      <c r="MT151" s="1">
        <f>IF($E151+$I151+$D$7&lt;=MT$22,0,IF(MT$22-$D$7&gt;=$E151,VLOOKUP($C151,Input!$A$8:$HV$39,MATCH(MT$21,Input!$A$6:$HV$6,0),FALSE)/$G151*$F151,0))*$D151</f>
        <v>2274897.0127941384</v>
      </c>
      <c r="MU151" s="1">
        <f>IF($E151+$I151+$D$7&lt;=MU$22,0,IF(MU$22-$D$7&gt;=$E151,VLOOKUP($C151,Input!$A$8:$HV$39,MATCH(MU$21,Input!$A$6:$HV$6,0),FALSE)/$G151*$F151,0))*$D151</f>
        <v>2271668.0920139649</v>
      </c>
      <c r="MV151" s="1">
        <f>IF($E151+$I151+$D$7&lt;=MV$22,0,IF(MV$22-$D$7&gt;=$E151,VLOOKUP($C151,Input!$A$8:$HV$39,MATCH(MV$21,Input!$A$6:$HV$6,0),FALSE)/$G151*$F151,0))*$D151</f>
        <v>2273848.6581703546</v>
      </c>
      <c r="MW151" s="1">
        <f>IF($E151+$I151+$D$7&lt;=MW$22,0,IF(MW$22-$D$7&gt;=$E151,VLOOKUP($C151,Input!$A$8:$HV$39,MATCH(MW$21,Input!$A$6:$HV$6,0),FALSE)/$G151*$F151,0))*$D151</f>
        <v>2275957.7835889328</v>
      </c>
      <c r="MX151" s="1">
        <f>IF($E151+$I151+$D$7&lt;=MX$22,0,IF(MX$22-$D$7&gt;=$E151,VLOOKUP($C151,Input!$A$8:$HV$39,MATCH(MX$21,Input!$A$6:$HV$6,0),FALSE)/$G151*$F151,0))*$D151</f>
        <v>0</v>
      </c>
      <c r="MZ151" t="str">
        <f>VLOOKUP($C151,Input!$A$8:$HV$39,MATCH(MZ$21,Input!$A$6:$HV$6,0),FALSE)</f>
        <v>Electricity LCFS Credit ($/kWh)</v>
      </c>
      <c r="NA151" s="1">
        <f>IF($E151+$I151+$D$7&lt;=NA$22,0,IF(NA$22-$D$7&gt;=$E151,-VLOOKUP($C151,Input!$A$8:$HV$39,MATCH(NA$21,Input!$A$6:$HV$6,0),FALSE)/$G151*$F151,0))*$D151*$G$4/100</f>
        <v>0</v>
      </c>
      <c r="NB151" s="1">
        <f>IF($E151+$I151+$D$7&lt;=NB$22,0,IF(NB$22-$D$7&gt;=$E151,-VLOOKUP($C151,Input!$A$8:$HV$39,MATCH(NB$21,Input!$A$6:$HV$6,0),FALSE)/$G151*$F151,0))*$D151*$G$4/100</f>
        <v>0</v>
      </c>
      <c r="NC151" s="1">
        <f>IF($E151+$I151+$D$7&lt;=NC$22,0,IF(NC$22-$D$7&gt;=$E151,-VLOOKUP($C151,Input!$A$8:$HV$39,MATCH(NC$21,Input!$A$6:$HV$6,0),FALSE)/$G151*$F151,0))*$D151*$G$4/100</f>
        <v>0</v>
      </c>
      <c r="ND151" s="1">
        <f>IF($E151+$I151+$D$7&lt;=ND$22,0,IF(ND$22-$D$7&gt;=$E151,-VLOOKUP($C151,Input!$A$8:$HV$39,MATCH(ND$21,Input!$A$6:$HV$6,0),FALSE)/$G151*$F151,0))*$D151*$G$4/100</f>
        <v>0</v>
      </c>
      <c r="NE151" s="1">
        <f>IF($E151+$I151+$D$7&lt;=NE$22,0,IF(NE$22-$D$7&gt;=$E151,-VLOOKUP($C151,Input!$A$8:$HV$39,MATCH(NE$21,Input!$A$6:$HV$6,0),FALSE)/$G151*$F151,0))*$D151*$G$4/100</f>
        <v>0</v>
      </c>
      <c r="NF151" s="1">
        <f>IF($E151+$I151+$D$7&lt;=NF$22,0,IF(NF$22-$D$7&gt;=$E151,-VLOOKUP($C151,Input!$A$8:$HV$39,MATCH(NF$21,Input!$A$6:$HV$6,0),FALSE)/$G151*$F151,0))*$D151*$G$4/100</f>
        <v>0</v>
      </c>
      <c r="NG151" s="1">
        <f>IF($E151+$I151+$D$7&lt;=NG$22,0,IF(NG$22-$D$7&gt;=$E151,-VLOOKUP($C151,Input!$A$8:$HV$39,MATCH(NG$21,Input!$A$6:$HV$6,0),FALSE)/$G151*$F151,0))*$D151*$G$4/100</f>
        <v>0</v>
      </c>
      <c r="NH151" s="1">
        <f>IF($E151+$I151+$D$7&lt;=NH$22,0,IF(NH$22-$D$7&gt;=$E151,-VLOOKUP($C151,Input!$A$8:$HV$39,MATCH(NH$21,Input!$A$6:$HV$6,0),FALSE)/$G151*$F151,0))*$D151*$G$4/100</f>
        <v>0</v>
      </c>
      <c r="NI151" s="1">
        <f>IF($E151+$I151+$D$7&lt;=NI$22,0,IF(NI$22-$D$7&gt;=$E151,-VLOOKUP($C151,Input!$A$8:$HV$39,MATCH(NI$21,Input!$A$6:$HV$6,0),FALSE)/$G151*$F151,0))*$D151*$G$4/100</f>
        <v>0</v>
      </c>
      <c r="NJ151" s="1">
        <f>IF($E151+$I151+$D$7&lt;=NJ$22,0,IF(NJ$22-$D$7&gt;=$E151,-VLOOKUP($C151,Input!$A$8:$HV$39,MATCH(NJ$21,Input!$A$6:$HV$6,0),FALSE)/$G151*$F151,0))*$D151*$G$4/100</f>
        <v>0</v>
      </c>
      <c r="NK151" s="1">
        <f>IF($E151+$I151+$D$7&lt;=NK$22,0,IF(NK$22-$D$7&gt;=$E151,-VLOOKUP($C151,Input!$A$8:$HV$39,MATCH(NK$21,Input!$A$6:$HV$6,0),FALSE)/$G151*$F151,0))*$D151*$G$4/100</f>
        <v>0</v>
      </c>
      <c r="NL151" s="1">
        <f>IF($E151+$I151+$D$7&lt;=NL$22,0,IF(NL$22-$D$7&gt;=$E151,-VLOOKUP($C151,Input!$A$8:$HV$39,MATCH(NL$21,Input!$A$6:$HV$6,0),FALSE)/$G151*$F151,0))*$D151*$G$4/100</f>
        <v>0</v>
      </c>
      <c r="NM151" s="1">
        <f>IF($E151+$I151+$D$7&lt;=NM$22,0,IF(NM$22-$D$7&gt;=$E151,-VLOOKUP($C151,Input!$A$8:$HV$39,MATCH(NM$21,Input!$A$6:$HV$6,0),FALSE)/$G151*$F151,0))*$D151*$G$4/100</f>
        <v>0</v>
      </c>
      <c r="NN151" s="1">
        <f>IF($E151+$I151+$D$7&lt;=NN$22,0,IF(NN$22-$D$7&gt;=$E151,-VLOOKUP($C151,Input!$A$8:$HV$39,MATCH(NN$21,Input!$A$6:$HV$6,0),FALSE)/$G151*$F151,0))*$D151*$G$4/100</f>
        <v>0</v>
      </c>
      <c r="NO151" s="1">
        <f>IF($E151+$I151+$D$7&lt;=NO$22,0,IF(NO$22-$D$7&gt;=$E151,-VLOOKUP($C151,Input!$A$8:$HV$39,MATCH(NO$21,Input!$A$6:$HV$6,0),FALSE)/$G151*$F151,0))*$D151*$G$4/100</f>
        <v>0</v>
      </c>
      <c r="NP151" s="1">
        <f>IF($E151+$I151+$D$7&lt;=NP$22,0,IF(NP$22-$D$7&gt;=$E151,-VLOOKUP($C151,Input!$A$8:$HV$39,MATCH(NP$21,Input!$A$6:$HV$6,0),FALSE)/$G151*$F151,0))*$D151*$G$4/100</f>
        <v>0</v>
      </c>
      <c r="NQ151" s="1">
        <f>IF($E151+$I151+$D$7&lt;=NQ$22,0,IF(NQ$22-$D$7&gt;=$E151,-VLOOKUP($C151,Input!$A$8:$HV$39,MATCH(NQ$21,Input!$A$6:$HV$6,0),FALSE)/$G151*$F151,0))*$D151*$G$4/100</f>
        <v>0</v>
      </c>
      <c r="NR151" s="1">
        <f>IF($E151+$I151+$D$7&lt;=NR$22,0,IF(NR$22-$D$7&gt;=$E151,-VLOOKUP($C151,Input!$A$8:$HV$39,MATCH(NR$21,Input!$A$6:$HV$6,0),FALSE)/$G151*$F151,0))*$D151*$G$4/100</f>
        <v>0</v>
      </c>
      <c r="NS151" s="1">
        <f>IF($E151+$I151+$D$7&lt;=NS$22,0,IF(NS$22-$D$7&gt;=$E151,-VLOOKUP($C151,Input!$A$8:$HV$39,MATCH(NS$21,Input!$A$6:$HV$6,0),FALSE)/$G151*$F151,0))*$D151*$G$4/100</f>
        <v>0</v>
      </c>
      <c r="NT151" s="1">
        <f>IF($E151+$I151+$D$7&lt;=NT$22,0,IF(NT$22-$D$7&gt;=$E151,-VLOOKUP($C151,Input!$A$8:$HV$39,MATCH(NT$21,Input!$A$6:$HV$6,0),FALSE)/$G151*$F151,0))*$D151*$G$4/100</f>
        <v>0</v>
      </c>
      <c r="NU151" s="1">
        <f>IF($E151+$I151+$D$7&lt;=NU$22,0,IF(NU$22-$D$7&gt;=$E151,-VLOOKUP($C151,Input!$A$8:$HV$39,MATCH(NU$21,Input!$A$6:$HV$6,0),FALSE)/$G151*$F151,0))*$D151*$G$4/100</f>
        <v>-1985584.6483200002</v>
      </c>
      <c r="NV151" s="1">
        <f>IF($E151+$I151+$D$7&lt;=NV$22,0,IF(NV$22-$D$7&gt;=$E151,-VLOOKUP($C151,Input!$A$8:$HV$39,MATCH(NV$21,Input!$A$6:$HV$6,0),FALSE)/$G151*$F151,0))*$D151*$G$4/100</f>
        <v>-1985584.6483200002</v>
      </c>
      <c r="NW151" s="1">
        <f>IF($E151+$I151+$D$7&lt;=NW$22,0,IF(NW$22-$D$7&gt;=$E151,-VLOOKUP($C151,Input!$A$8:$HV$39,MATCH(NW$21,Input!$A$6:$HV$6,0),FALSE)/$G151*$F151,0))*$D151*$G$4/100</f>
        <v>-1985584.6483200002</v>
      </c>
      <c r="NX151" s="1">
        <f>IF($E151+$I151+$D$7&lt;=NX$22,0,IF(NX$22-$D$7&gt;=$E151,-VLOOKUP($C151,Input!$A$8:$HV$39,MATCH(NX$21,Input!$A$6:$HV$6,0),FALSE)/$G151*$F151,0))*$D151*$G$4/100</f>
        <v>-1985584.6483200002</v>
      </c>
      <c r="NY151" s="1">
        <f>IF($E151+$I151+$D$7&lt;=NY$22,0,IF(NY$22-$D$7&gt;=$E151,-VLOOKUP($C151,Input!$A$8:$HV$39,MATCH(NY$21,Input!$A$6:$HV$6,0),FALSE)/$G151*$F151,0))*$D151*$G$4/100</f>
        <v>-1985584.6483200002</v>
      </c>
      <c r="NZ151" s="1">
        <f>IF($E151+$I151+$D$7&lt;=NZ$22,0,IF(NZ$22-$D$7&gt;=$E151,-VLOOKUP($C151,Input!$A$8:$HV$39,MATCH(NZ$21,Input!$A$6:$HV$6,0),FALSE)/$G151*$F151,0))*$D151*$G$4/100</f>
        <v>-1985584.6483200002</v>
      </c>
      <c r="OA151" s="1">
        <f>IF($E151+$I151+$D$7&lt;=OA$22,0,IF(OA$22-$D$7&gt;=$E151,-VLOOKUP($C151,Input!$A$8:$HV$39,MATCH(OA$21,Input!$A$6:$HV$6,0),FALSE)/$G151*$F151,0))*$D151*$G$4/100</f>
        <v>-1985584.6483200002</v>
      </c>
      <c r="OB151" s="1">
        <f>IF($E151+$I151+$D$7&lt;=OB$22,0,IF(OB$22-$D$7&gt;=$E151,-VLOOKUP($C151,Input!$A$8:$HV$39,MATCH(OB$21,Input!$A$6:$HV$6,0),FALSE)/$G151*$F151,0))*$D151*$G$4/100</f>
        <v>-1985584.6483200002</v>
      </c>
      <c r="OC151" s="1">
        <f>IF($E151+$I151+$D$7&lt;=OC$22,0,IF(OC$22-$D$7&gt;=$E151,-VLOOKUP($C151,Input!$A$8:$HV$39,MATCH(OC$21,Input!$A$6:$HV$6,0),FALSE)/$G151*$F151,0))*$D151*$G$4/100</f>
        <v>-1985584.6483200002</v>
      </c>
      <c r="OD151" s="1">
        <f>IF($E151+$I151+$D$7&lt;=OD$22,0,IF(OD$22-$D$7&gt;=$E151,-VLOOKUP($C151,Input!$A$8:$HV$39,MATCH(OD$21,Input!$A$6:$HV$6,0),FALSE)/$G151*$F151,0))*$D151*$G$4/100</f>
        <v>-1985584.6483200002</v>
      </c>
      <c r="OE151" s="1">
        <f>IF($E151+$I151+$D$7&lt;=OE$22,0,IF(OE$22-$D$7&gt;=$E151,-VLOOKUP($C151,Input!$A$8:$HV$39,MATCH(OE$21,Input!$A$6:$HV$6,0),FALSE)/$G151*$F151,0))*$D151*$G$4/100</f>
        <v>-1985584.6483200002</v>
      </c>
      <c r="OF151" s="1">
        <f>IF($E151+$I151+$D$7&lt;=OF$22,0,IF(OF$22-$D$7&gt;=$E151,-VLOOKUP($C151,Input!$A$8:$HV$39,MATCH(OF$21,Input!$A$6:$HV$6,0),FALSE)/$G151*$F151,0))*$D151*$G$4/100</f>
        <v>-1985584.6483200002</v>
      </c>
      <c r="OG151" s="1">
        <f>IF($E151+$I151+$D$7&lt;=OG$22,0,IF(OG$22-$D$7&gt;=$E151,-VLOOKUP($C151,Input!$A$8:$HV$39,MATCH(OG$21,Input!$A$6:$HV$6,0),FALSE)/$G151*$F151,0))*$D151*$G$4/100</f>
        <v>-1985584.6483200002</v>
      </c>
      <c r="OH151" s="1">
        <f>IF($E151+$I151+$D$7&lt;=OH$22,0,IF(OH$22-$D$7&gt;=$E151,-VLOOKUP($C151,Input!$A$8:$HV$39,MATCH(OH$21,Input!$A$6:$HV$6,0),FALSE)/$G151*$F151,0))*$D151*$G$4/100</f>
        <v>-1985584.6483200002</v>
      </c>
      <c r="OI151" s="1">
        <f>IF($E151+$I151+$D$7&lt;=OI$22,0,IF(OI$22-$D$7&gt;=$E151,-VLOOKUP($C151,Input!$A$8:$HV$39,MATCH(OI$21,Input!$A$6:$HV$6,0),FALSE)/$G151*$F151,0))*$D151*$G$4/100</f>
        <v>0</v>
      </c>
      <c r="OK151" t="str">
        <f>VLOOKUP($C151,Input!$A$8:$HW$39,MATCH(OK$21,Input!$A$6:$HW$6,0),FALSE)</f>
        <v>Charger Inspection Maint ($/year)</v>
      </c>
      <c r="OL151" s="1">
        <f>IF($E151+$I151+$D$7&lt;=OL$22,0,IF(OL$22-$D$7&gt;=$E151,IF(COUNTIF($KZ151:LP151,"&gt;0")&gt;0,VLOOKUP($C151,Input!$A$8:$HV$21,MATCH($OK$21+COUNTIF($KZ151:LP151,"&gt;0"),Input!$A$6:$HV$6,0),FALSE),0),0))*$D151</f>
        <v>0</v>
      </c>
      <c r="OM151" s="1">
        <f>IF($E151+$I151+$D$7&lt;=OM$22,0,IF(OM$22-$D$7&gt;=$E151,IF(COUNTIF($KZ151:LQ151,"&gt;0")&gt;0,VLOOKUP($C151,Input!$A$8:$HV$21,MATCH($OK$21+COUNTIF($KZ151:LQ151,"&gt;0"),Input!$A$6:$HV$6,0),FALSE),0),0))*$D151</f>
        <v>0</v>
      </c>
      <c r="ON151" s="1">
        <f>IF($E151+$I151+$D$7&lt;=ON$22,0,IF(ON$22-$D$7&gt;=$E151,IF(COUNTIF($KZ151:LR151,"&gt;0")&gt;0,VLOOKUP($C151,Input!$A$8:$HV$21,MATCH($OK$21+COUNTIF($KZ151:LR151,"&gt;0"),Input!$A$6:$HV$6,0),FALSE),0),0))*$D151</f>
        <v>0</v>
      </c>
      <c r="OO151" s="1">
        <f>IF($E151+$I151+$D$7&lt;=OO$22,0,IF(OO$22-$D$7&gt;=$E151,IF(COUNTIF($KZ151:LS151,"&gt;0")&gt;0,VLOOKUP($C151,Input!$A$8:$HV$21,MATCH($OK$21+COUNTIF($KZ151:LS151,"&gt;0"),Input!$A$6:$HV$6,0),FALSE),0),0))*$D151</f>
        <v>0</v>
      </c>
      <c r="OP151" s="1">
        <f>IF($E151+$I151+$D$7&lt;=OP$22,0,IF(OP$22-$D$7&gt;=$E151,IF(COUNTIF($KZ151:LT151,"&gt;0")&gt;0,VLOOKUP($C151,Input!$A$8:$HV$21,MATCH($OK$21+COUNTIF($KZ151:LT151,"&gt;0"),Input!$A$6:$HV$6,0),FALSE),0),0))*$D151</f>
        <v>0</v>
      </c>
      <c r="OQ151" s="1">
        <f>IF($E151+$I151+$D$7&lt;=OQ$22,0,IF(OQ$22-$D$7&gt;=$E151,IF(COUNTIF($KZ151:LU151,"&gt;0")&gt;0,VLOOKUP($C151,Input!$A$8:$HV$21,MATCH($OK$21+COUNTIF($KZ151:LU151,"&gt;0"),Input!$A$6:$HV$6,0),FALSE),0),0))*$D151</f>
        <v>0</v>
      </c>
      <c r="OR151" s="1">
        <f>IF($E151+$I151+$D$7&lt;=OR$22,0,IF(OR$22-$D$7&gt;=$E151,IF(COUNTIF($KZ151:LV151,"&gt;0")&gt;0,VLOOKUP($C151,Input!$A$8:$HV$21,MATCH($OK$21+COUNTIF($KZ151:LV151,"&gt;0"),Input!$A$6:$HV$6,0),FALSE),0),0))*$D151</f>
        <v>0</v>
      </c>
      <c r="OS151" s="1">
        <f>IF($E151+$I151+$D$7&lt;=OS$22,0,IF(OS$22-$D$7&gt;=$E151,IF(COUNTIF($KZ151:LW151,"&gt;0")&gt;0,VLOOKUP($C151,Input!$A$8:$HV$21,MATCH($OK$21+COUNTIF($KZ151:LW151,"&gt;0"),Input!$A$6:$HV$6,0),FALSE),0),0))*$D151</f>
        <v>0</v>
      </c>
      <c r="OT151" s="1">
        <f>IF($E151+$I151+$D$7&lt;=OT$22,0,IF(OT$22-$D$7&gt;=$E151,IF(COUNTIF($KZ151:LX151,"&gt;0")&gt;0,VLOOKUP($C151,Input!$A$8:$HV$21,MATCH($OK$21+COUNTIF($KZ151:LX151,"&gt;0"),Input!$A$6:$HV$6,0),FALSE),0),0))*$D151</f>
        <v>0</v>
      </c>
      <c r="OU151" s="1">
        <f>IF($E151+$I151+$D$7&lt;=OU$22,0,IF(OU$22-$D$7&gt;=$E151,IF(COUNTIF($KZ151:LY151,"&gt;0")&gt;0,VLOOKUP($C151,Input!$A$8:$HV$21,MATCH($OK$21+COUNTIF($KZ151:LY151,"&gt;0"),Input!$A$6:$HV$6,0),FALSE),0),0))*$D151</f>
        <v>0</v>
      </c>
      <c r="OV151" s="1">
        <f>IF($E151+$I151+$D$7&lt;=OV$22,0,IF(OV$22-$D$7&gt;=$E151,IF(COUNTIF($KZ151:LZ151,"&gt;0")&gt;0,VLOOKUP($C151,Input!$A$8:$HV$21,MATCH($OK$21+COUNTIF($KZ151:LZ151,"&gt;0"),Input!$A$6:$HV$6,0),FALSE),0),0))*$D151</f>
        <v>0</v>
      </c>
      <c r="OW151" s="1">
        <f>IF($E151+$I151+$D$7&lt;=OW$22,0,IF(OW$22-$D$7&gt;=$E151,IF(COUNTIF($KZ151:MA151,"&gt;0")&gt;0,VLOOKUP($C151,Input!$A$8:$HV$21,MATCH($OK$21+COUNTIF($KZ151:MA151,"&gt;0"),Input!$A$6:$HV$6,0),FALSE),0),0))*$D151</f>
        <v>0</v>
      </c>
      <c r="OX151" s="1">
        <f>IF($E151+$I151+$D$7&lt;=OX$22,0,IF(OX$22-$D$7&gt;=$E151,IF(COUNTIF($KZ151:MB151,"&gt;0")&gt;0,VLOOKUP($C151,Input!$A$8:$HV$21,MATCH($OK$21+COUNTIF($KZ151:MB151,"&gt;0"),Input!$A$6:$HV$6,0),FALSE),0),0))*$D151</f>
        <v>0</v>
      </c>
      <c r="OY151" s="1">
        <f>IF($E151+$I151+$D$7&lt;=OY$22,0,IF(OY$22-$D$7&gt;=$E151,IF(COUNTIF($KZ151:MC151,"&gt;0")&gt;0,VLOOKUP($C151,Input!$A$8:$HV$21,MATCH($OK$21+COUNTIF($KZ151:MC151,"&gt;0"),Input!$A$6:$HV$6,0),FALSE),0),0))*$D151</f>
        <v>0</v>
      </c>
      <c r="OZ151" s="1">
        <f>IF($E151+$I151+$D$7&lt;=OZ$22,0,IF(OZ$22-$D$7&gt;=$E151,IF(COUNTIF($KZ151:MD151,"&gt;0")&gt;0,VLOOKUP($C151,Input!$A$8:$HV$21,MATCH($OK$21+COUNTIF($KZ151:MD151,"&gt;0"),Input!$A$6:$HV$6,0),FALSE),0),0))*$D151</f>
        <v>0</v>
      </c>
      <c r="PA151" s="1">
        <f>IF($E151+$I151+$D$7&lt;=PA$22,0,IF(PA$22-$D$7&gt;=$E151,IF(COUNTIF($KZ151:ME151,"&gt;0")&gt;0,VLOOKUP($C151,Input!$A$8:$HV$21,MATCH($OK$21+COUNTIF($KZ151:ME151,"&gt;0"),Input!$A$6:$HV$6,0),FALSE),0),0))*$D151</f>
        <v>0</v>
      </c>
      <c r="PB151" s="1">
        <f>IF($E151+$I151+$D$7&lt;=PB$22,0,IF(PB$22-$D$7&gt;=$E151,IF(COUNTIF($KZ151:MF151,"&gt;0")&gt;0,VLOOKUP($C151,Input!$A$8:$HV$21,MATCH($OK$21+COUNTIF($KZ151:MF151,"&gt;0"),Input!$A$6:$HV$6,0),FALSE),0),0))*$D151</f>
        <v>0</v>
      </c>
      <c r="PC151" s="1">
        <f>IF($E151+$I151+$D$7&lt;=PC$22,0,IF(PC$22-$D$7&gt;=$E151,IF(COUNTIF($KZ151:MG151,"&gt;0")&gt;0,VLOOKUP($C151,Input!$A$8:$HV$21,MATCH($OK$21+COUNTIF($KZ151:MG151,"&gt;0"),Input!$A$6:$HV$6,0),FALSE),0),0))*$D151</f>
        <v>0</v>
      </c>
      <c r="PD151" s="1">
        <f>IF($E151+$I151+$D$7&lt;=PD$22,0,IF(PD$22-$D$7&gt;=$E151,IF(COUNTIF($KZ151:MH151,"&gt;0")&gt;0,VLOOKUP($C151,Input!$A$8:$HV$21,MATCH($OK$21+COUNTIF($KZ151:MH151,"&gt;0"),Input!$A$6:$HV$6,0),FALSE),0),0))*$D151</f>
        <v>0</v>
      </c>
      <c r="PE151" s="1">
        <f>IF($E151+$I151+$D$7&lt;=PE$22,0,IF(PE$22-$D$7&gt;=$E151,IF(COUNTIF($KZ151:MI151,"&gt;0")&gt;0,VLOOKUP($C151,Input!$A$8:$HV$21,MATCH($OK$21+COUNTIF($KZ151:MI151,"&gt;0"),Input!$A$6:$HV$6,0),FALSE),0),0))*$D151</f>
        <v>0</v>
      </c>
      <c r="PF151" s="1">
        <f>IF($E151+$I151+$D$7&lt;=PF$22,0,IF(PF$22-$D$7&gt;=$E151,IF(COUNTIF($KZ151:MJ151,"&gt;0")&gt;0,VLOOKUP($C151,Input!$A$8:$HV$21,MATCH($OK$21+COUNTIF($KZ151:MJ151,"&gt;0"),Input!$A$6:$HV$6,0),FALSE),0),0))*$D151</f>
        <v>117000</v>
      </c>
      <c r="PG151" s="1">
        <f>IF($E151+$I151+$D$7&lt;=PG$22,0,IF(PG$22-$D$7&gt;=$E151,IF(COUNTIF($KZ151:MK151,"&gt;0")&gt;0,VLOOKUP($C151,Input!$A$8:$HV$21,MATCH($OK$21+COUNTIF($KZ151:MK151,"&gt;0"),Input!$A$6:$HV$6,0),FALSE),0),0))*$D151</f>
        <v>117000</v>
      </c>
      <c r="PH151" s="1">
        <f>IF($E151+$I151+$D$7&lt;=PH$22,0,IF(PH$22-$D$7&gt;=$E151,IF(COUNTIF($KZ151:ML151,"&gt;0")&gt;0,VLOOKUP($C151,Input!$A$8:$HV$21,MATCH($OK$21+COUNTIF($KZ151:ML151,"&gt;0"),Input!$A$6:$HV$6,0),FALSE),0),0))*$D151</f>
        <v>117000</v>
      </c>
      <c r="PI151" s="1">
        <f>IF($E151+$I151+$D$7&lt;=PI$22,0,IF(PI$22-$D$7&gt;=$E151,IF(COUNTIF($KZ151:MM151,"&gt;0")&gt;0,VLOOKUP($C151,Input!$A$8:$HV$21,MATCH($OK$21+COUNTIF($KZ151:MM151,"&gt;0"),Input!$A$6:$HV$6,0),FALSE),0),0))*$D151</f>
        <v>117000</v>
      </c>
      <c r="PJ151" s="1">
        <f>IF($E151+$I151+$D$7&lt;=PJ$22,0,IF(PJ$22-$D$7&gt;=$E151,IF(COUNTIF($KZ151:MN151,"&gt;0")&gt;0,VLOOKUP($C151,Input!$A$8:$HV$21,MATCH($OK$21+COUNTIF($KZ151:MN151,"&gt;0"),Input!$A$6:$HV$6,0),FALSE),0),0))*$D151</f>
        <v>117000</v>
      </c>
      <c r="PK151" s="1">
        <f>IF($E151+$I151+$D$7&lt;=PK$22,0,IF(PK$22-$D$7&gt;=$E151,IF(COUNTIF($KZ151:MO151,"&gt;0")&gt;0,VLOOKUP($C151,Input!$A$8:$HV$21,MATCH($OK$21+COUNTIF($KZ151:MO151,"&gt;0"),Input!$A$6:$HV$6,0),FALSE),0),0))*$D151</f>
        <v>117000</v>
      </c>
      <c r="PL151" s="1">
        <f>IF($E151+$I151+$D$7&lt;=PL$22,0,IF(PL$22-$D$7&gt;=$E151,IF(COUNTIF($KZ151:MP151,"&gt;0")&gt;0,VLOOKUP($C151,Input!$A$8:$HV$21,MATCH($OK$21+COUNTIF($KZ151:MP151,"&gt;0"),Input!$A$6:$HV$6,0),FALSE),0),0))*$D151</f>
        <v>117000</v>
      </c>
      <c r="PM151" s="1">
        <f>IF($E151+$I151+$D$7&lt;=PM$22,0,IF(PM$22-$D$7&gt;=$E151,IF(COUNTIF($KZ151:MQ151,"&gt;0")&gt;0,VLOOKUP($C151,Input!$A$8:$HV$21,MATCH($OK$21+COUNTIF($KZ151:MQ151,"&gt;0"),Input!$A$6:$HV$6,0),FALSE),0),0))*$D151</f>
        <v>117000</v>
      </c>
      <c r="PN151" s="1">
        <f>IF($E151+$I151+$D$7&lt;=PN$22,0,IF(PN$22-$D$7&gt;=$E151,IF(COUNTIF($KZ151:MR151,"&gt;0")&gt;0,VLOOKUP($C151,Input!$A$8:$HV$21,MATCH($OK$21+COUNTIF($KZ151:MR151,"&gt;0"),Input!$A$6:$HV$6,0),FALSE),0),0))*$D151</f>
        <v>117000</v>
      </c>
      <c r="PO151" s="1">
        <f>IF($E151+$I151+$D$7&lt;=PO$22,0,IF(PO$22-$D$7&gt;=$E151,IF(COUNTIF($KZ151:MS151,"&gt;0")&gt;0,VLOOKUP($C151,Input!$A$8:$HV$21,MATCH($OK$21+COUNTIF($KZ151:MS151,"&gt;0"),Input!$A$6:$HV$6,0),FALSE),0),0))*$D151</f>
        <v>117000</v>
      </c>
      <c r="PP151" s="1">
        <f>IF($E151+$I151+$D$7&lt;=PP$22,0,IF(PP$22-$D$7&gt;=$E151,IF(COUNTIF($KZ151:MT151,"&gt;0")&gt;0,VLOOKUP($C151,Input!$A$8:$HV$21,MATCH($OK$21+COUNTIF($KZ151:MT151,"&gt;0"),Input!$A$6:$HV$6,0),FALSE),0),0))*$D151</f>
        <v>117000</v>
      </c>
      <c r="PQ151" s="1">
        <f>IF($E151+$I151+$D$7&lt;=PQ$22,0,IF(PQ$22-$D$7&gt;=$E151,IF(COUNTIF($KZ151:MU151,"&gt;0")&gt;0,VLOOKUP($C151,Input!$A$8:$HV$21,MATCH($OK$21+COUNTIF($KZ151:MU151,"&gt;0"),Input!$A$6:$HV$6,0),FALSE),0),0))*$D151</f>
        <v>117000</v>
      </c>
      <c r="PR151" s="1">
        <f>IF($E151+$I151+$D$7&lt;=PR$22,0,IF(PR$22-$D$7&gt;=$E151,IF(COUNTIF($KZ151:MV151,"&gt;0")&gt;0,VLOOKUP($C151,Input!$A$8:$HV$21,MATCH($OK$21+COUNTIF($KZ151:MV151,"&gt;0"),Input!$A$6:$HV$6,0),FALSE),0),0))*$D151</f>
        <v>117000</v>
      </c>
      <c r="PS151" s="1">
        <f>IF($E151+$I151+$D$7&lt;=PS$22,0,IF(PS$22-$D$7&gt;=$E151,IF(COUNTIF($KZ151:MW151,"&gt;0")&gt;0,VLOOKUP($C151,Input!$A$8:$HV$21,MATCH($OK$21+COUNTIF($KZ151:MW151,"&gt;0"),Input!$A$6:$HV$6,0),FALSE),0),0))*$D151</f>
        <v>117000</v>
      </c>
      <c r="PT151" s="1">
        <f>IF($E151+$I151+$D$7&lt;=PT$22,0,IF(PT$22-$D$7&gt;=$E151,IF(COUNTIF($KZ151:MX151,"&gt;0")&gt;0,VLOOKUP($C151,Input!$A$8:$HV$21,MATCH($OK$21+COUNTIF($KZ151:MX151,"&gt;0"),Input!$A$6:$HV$6,0),FALSE),0),0))*$D151</f>
        <v>0</v>
      </c>
      <c r="PV151" s="1" t="str">
        <f t="shared" si="871"/>
        <v>2036 MY All In - 40' Proterra 550 kWh {234 Buses}</v>
      </c>
      <c r="PW151" s="1">
        <f t="shared" si="951"/>
        <v>0</v>
      </c>
      <c r="PX151" s="1">
        <f t="shared" si="952"/>
        <v>0</v>
      </c>
      <c r="PY151" s="1">
        <f t="shared" si="953"/>
        <v>0</v>
      </c>
      <c r="PZ151" s="1">
        <f t="shared" si="954"/>
        <v>0</v>
      </c>
      <c r="QA151" s="1">
        <f t="shared" si="955"/>
        <v>0</v>
      </c>
      <c r="QB151" s="1">
        <f t="shared" si="956"/>
        <v>0</v>
      </c>
      <c r="QC151" s="1">
        <f t="shared" si="957"/>
        <v>0</v>
      </c>
      <c r="QD151" s="1">
        <f t="shared" si="958"/>
        <v>0</v>
      </c>
      <c r="QE151" s="1">
        <f t="shared" si="959"/>
        <v>0</v>
      </c>
      <c r="QF151" s="1">
        <f t="shared" si="960"/>
        <v>0</v>
      </c>
      <c r="QG151" s="1">
        <f t="shared" si="961"/>
        <v>0</v>
      </c>
      <c r="QH151" s="1">
        <f t="shared" si="962"/>
        <v>0</v>
      </c>
      <c r="QI151" s="1">
        <f t="shared" si="963"/>
        <v>0</v>
      </c>
      <c r="QJ151" s="1">
        <f t="shared" si="964"/>
        <v>0</v>
      </c>
      <c r="QK151" s="1">
        <f t="shared" si="965"/>
        <v>0</v>
      </c>
      <c r="QL151" s="1">
        <f t="shared" si="966"/>
        <v>0</v>
      </c>
      <c r="QM151" s="1">
        <f t="shared" si="967"/>
        <v>0</v>
      </c>
      <c r="QN151" s="1">
        <f t="shared" si="968"/>
        <v>0</v>
      </c>
      <c r="QO151" s="1">
        <f t="shared" si="969"/>
        <v>0</v>
      </c>
      <c r="QP151" s="1">
        <f t="shared" si="970"/>
        <v>0</v>
      </c>
      <c r="QQ151" s="1">
        <f t="shared" si="971"/>
        <v>236020137.69772369</v>
      </c>
      <c r="QR151" s="1">
        <f t="shared" si="972"/>
        <v>6097001.2681311052</v>
      </c>
      <c r="QS151" s="1">
        <f t="shared" si="973"/>
        <v>6086837.0085062403</v>
      </c>
      <c r="QT151" s="1">
        <f t="shared" si="974"/>
        <v>6076113.7824134007</v>
      </c>
      <c r="QU151" s="1">
        <f t="shared" si="975"/>
        <v>6065410.2789306678</v>
      </c>
      <c r="QV151" s="1">
        <f t="shared" si="976"/>
        <v>6057106.8213041797</v>
      </c>
      <c r="QW151" s="1">
        <f t="shared" si="977"/>
        <v>35300350.561849058</v>
      </c>
      <c r="QX151" s="1">
        <f t="shared" si="978"/>
        <v>6041125.681070108</v>
      </c>
      <c r="QY151" s="1">
        <f t="shared" si="979"/>
        <v>6029510.7828807328</v>
      </c>
      <c r="QZ151" s="1">
        <f t="shared" si="980"/>
        <v>6025750.9752808698</v>
      </c>
      <c r="RA151" s="1">
        <f t="shared" si="981"/>
        <v>6022312.3644741382</v>
      </c>
      <c r="RB151" s="1">
        <f t="shared" si="982"/>
        <v>6019083.4436939638</v>
      </c>
      <c r="RC151" s="1">
        <f t="shared" si="983"/>
        <v>6021264.0098503549</v>
      </c>
      <c r="RD151" s="1">
        <f t="shared" si="984"/>
        <v>6023373.1352689322</v>
      </c>
      <c r="RE151" s="1">
        <f t="shared" si="985"/>
        <v>0</v>
      </c>
      <c r="RF151" s="1">
        <f t="shared" si="986"/>
        <v>343885377.81137735</v>
      </c>
      <c r="RG151" s="1">
        <f t="shared" si="987"/>
        <v>179866663.6904082</v>
      </c>
      <c r="RH151" s="72"/>
      <c r="RI151" s="91"/>
    </row>
    <row r="152" spans="1:477" x14ac:dyDescent="0.25">
      <c r="A152" s="89"/>
      <c r="B152" s="148">
        <v>1</v>
      </c>
      <c r="C152" s="111" t="s">
        <v>79</v>
      </c>
      <c r="D152" s="85">
        <f t="shared" si="913"/>
        <v>234</v>
      </c>
      <c r="E152" s="83">
        <f t="shared" si="988"/>
        <v>2037</v>
      </c>
      <c r="F152" s="68">
        <f t="shared" si="870"/>
        <v>40000</v>
      </c>
      <c r="G152" s="69">
        <f>VLOOKUP($C152,Input!$A$8:$HV$39,MATCH(G$21,Input!$A$6:$HV$6,0),FALSE)</f>
        <v>0.47619047619047616</v>
      </c>
      <c r="H152" s="123">
        <f>VLOOKUP($C152,Input!$A$8:$HV$39,MATCH(H$21,Input!$A$6:$HV$6,0),FALSE)</f>
        <v>0</v>
      </c>
      <c r="I152" s="70">
        <f>VLOOKUP($C152,Input!$A$8:$HV$39,MATCH(I$21,Input!$A$6:$HV$6,0),FALSE)</f>
        <v>14</v>
      </c>
      <c r="J152" s="1">
        <f>+IF($E152=J$22,VLOOKUP($C152,Input!$A$8:$AN$39,MATCH(J$21,Input!$A$6:$AN$6,0),FALSE)+$H152,0)*$D152</f>
        <v>0</v>
      </c>
      <c r="K152" s="1">
        <f>+IF($E152=K$22,VLOOKUP($C152,Input!$A$8:$AN$39,MATCH(K$21,Input!$A$6:$AN$6,0),FALSE)+$H152,0)*$D152</f>
        <v>0</v>
      </c>
      <c r="L152" s="1">
        <f>+IF($E152=L$22,VLOOKUP($C152,Input!$A$8:$AN$39,MATCH(L$21,Input!$A$6:$AN$6,0),FALSE)+$H152,0)*$D152</f>
        <v>0</v>
      </c>
      <c r="M152" s="1">
        <f>+IF($E152=M$22,VLOOKUP($C152,Input!$A$8:$AN$39,MATCH(M$21,Input!$A$6:$AN$6,0),FALSE)+$H152,0)*$D152</f>
        <v>0</v>
      </c>
      <c r="N152" s="1">
        <f>+IF($E152=N$22,VLOOKUP($C152,Input!$A$8:$AN$39,MATCH(N$21,Input!$A$6:$AN$6,0),FALSE)+$H152,0)*$D152</f>
        <v>0</v>
      </c>
      <c r="O152" s="1">
        <f>+IF($E152=O$22,VLOOKUP($C152,Input!$A$8:$AN$39,MATCH(O$21,Input!$A$6:$AN$6,0),FALSE)+$H152,0)*$D152</f>
        <v>0</v>
      </c>
      <c r="P152" s="1">
        <f>+IF($E152=P$22,VLOOKUP($C152,Input!$A$8:$AN$39,MATCH(P$21,Input!$A$6:$AN$6,0),FALSE)+$H152,0)*$D152</f>
        <v>0</v>
      </c>
      <c r="Q152" s="1">
        <f>+IF($E152=Q$22,VLOOKUP($C152,Input!$A$8:$AN$39,MATCH(Q$21,Input!$A$6:$AN$6,0),FALSE)+$H152,0)*$D152</f>
        <v>0</v>
      </c>
      <c r="R152" s="1">
        <f>+IF($E152=R$22,VLOOKUP($C152,Input!$A$8:$AN$39,MATCH(R$21,Input!$A$6:$AN$6,0),FALSE)+$H152,0)*$D152</f>
        <v>0</v>
      </c>
      <c r="S152" s="1">
        <f>+IF($E152=S$22,VLOOKUP($C152,Input!$A$8:$AN$39,MATCH(S$21,Input!$A$6:$AN$6,0),FALSE)+$H152,0)*$D152</f>
        <v>0</v>
      </c>
      <c r="T152" s="1">
        <f>+IF($E152=T$22,VLOOKUP($C152,Input!$A$8:$AN$39,MATCH(T$21,Input!$A$6:$AN$6,0),FALSE)+$H152,0)*$D152</f>
        <v>0</v>
      </c>
      <c r="U152" s="1">
        <f>+IF($E152=U$22,VLOOKUP($C152,Input!$A$8:$AN$39,MATCH(U$21,Input!$A$6:$AN$6,0),FALSE)+$H152,0)*$D152</f>
        <v>0</v>
      </c>
      <c r="V152" s="1">
        <f>+IF($E152=V$22,VLOOKUP($C152,Input!$A$8:$AN$39,MATCH(V$21,Input!$A$6:$AN$6,0),FALSE)+$H152,0)*$D152</f>
        <v>0</v>
      </c>
      <c r="W152" s="1">
        <f>+IF($E152=W$22,VLOOKUP($C152,Input!$A$8:$AN$39,MATCH(W$21,Input!$A$6:$AN$6,0),FALSE)+$H152,0)*$D152</f>
        <v>0</v>
      </c>
      <c r="X152" s="1">
        <f>+IF($E152=X$22,VLOOKUP($C152,Input!$A$8:$AN$39,MATCH(X$21,Input!$A$6:$AN$6,0),FALSE)+$H152,0)*$D152</f>
        <v>0</v>
      </c>
      <c r="Y152" s="1">
        <f>+IF($E152=Y$22,VLOOKUP($C152,Input!$A$8:$AN$39,MATCH(Y$21,Input!$A$6:$AN$6,0),FALSE)+$H152,0)*$D152</f>
        <v>0</v>
      </c>
      <c r="Z152" s="1">
        <f>+IF($E152=Z$22,VLOOKUP($C152,Input!$A$8:$AN$39,MATCH(Z$21,Input!$A$6:$AN$6,0),FALSE)+$H152,0)*$D152</f>
        <v>0</v>
      </c>
      <c r="AA152" s="1">
        <f>+IF($E152=AA$22,VLOOKUP($C152,Input!$A$8:$AN$39,MATCH(AA$21,Input!$A$6:$AN$6,0),FALSE)+$H152,0)*$D152</f>
        <v>0</v>
      </c>
      <c r="AB152" s="1">
        <f>+IF($E152=AB$22,VLOOKUP($C152,Input!$A$8:$AN$39,MATCH(AB$21,Input!$A$6:$AN$6,0),FALSE)+$H152,0)*$D152</f>
        <v>0</v>
      </c>
      <c r="AC152" s="1">
        <f>+IF($E152=AC$22,VLOOKUP($C152,Input!$A$8:$AN$39,MATCH(AC$21,Input!$A$6:$AN$6,0),FALSE)+$H152,0)*$D152</f>
        <v>0</v>
      </c>
      <c r="AD152" s="1">
        <f>+IF($E152=AD$22,VLOOKUP($C152,Input!$A$8:$AN$39,MATCH(AD$21,Input!$A$6:$AN$6,0),FALSE)+$H152,0)*$D152</f>
        <v>0</v>
      </c>
      <c r="AE152" s="1">
        <f>+IF($E152=AE$22,VLOOKUP($C152,Input!$A$8:$AN$39,MATCH(AE$21,Input!$A$6:$AN$6,0),FALSE)+$H152,0)*$D152</f>
        <v>208277886.67497948</v>
      </c>
      <c r="AF152" s="1">
        <f>+IF($E152=AF$22,VLOOKUP($C152,Input!$A$8:$AN$39,MATCH(AF$21,Input!$A$6:$AN$6,0),FALSE)+$H152,0)*$D152</f>
        <v>0</v>
      </c>
      <c r="AG152" s="1">
        <f>+IF($E152=AG$22,VLOOKUP($C152,Input!$A$8:$AN$39,MATCH(AG$21,Input!$A$6:$AN$6,0),FALSE)+$H152,0)*$D152</f>
        <v>0</v>
      </c>
      <c r="AH152" s="1">
        <f>+IF($E152=AH$22,VLOOKUP($C152,Input!$A$8:$AN$39,MATCH(AH$21,Input!$A$6:$AN$6,0),FALSE)+$H152,0)*$D152</f>
        <v>0</v>
      </c>
      <c r="AI152" s="1">
        <f>+IF($E152=AI$22,VLOOKUP($C152,Input!$A$8:$AN$39,MATCH(AI$21,Input!$A$6:$AN$6,0),FALSE)+$H152,0)*$D152</f>
        <v>0</v>
      </c>
      <c r="AJ152" s="1">
        <f>+IF($E152=AJ$22,VLOOKUP($C152,Input!$A$8:$AN$39,MATCH(AJ$21,Input!$A$6:$AN$6,0),FALSE)+$H152,0)*$D152</f>
        <v>0</v>
      </c>
      <c r="AK152" s="1">
        <f>+IF($E152=AK$22,VLOOKUP($C152,Input!$A$8:$AN$39,MATCH(AK$21,Input!$A$6:$AN$6,0),FALSE)+$H152,0)*$D152</f>
        <v>0</v>
      </c>
      <c r="AL152" s="1">
        <f>+IF($E152=AL$22,VLOOKUP($C152,Input!$A$8:$AN$39,MATCH(AL$21,Input!$A$6:$AN$6,0),FALSE)+$H152,0)*$D152</f>
        <v>0</v>
      </c>
      <c r="AM152" s="1">
        <f>+IF($E152=AM$22,VLOOKUP($C152,Input!$A$8:$AN$39,MATCH(AM$21,Input!$A$6:$AN$6,0),FALSE)+$H152,0)*$D152</f>
        <v>0</v>
      </c>
      <c r="AN152" s="1">
        <f>+IF($E152=AN$22,VLOOKUP($C152,Input!$A$8:$AN$39,MATCH(AN$21,Input!$A$6:$AN$6,0),FALSE)+$H152,0)*$D152</f>
        <v>0</v>
      </c>
      <c r="AO152" s="1">
        <f>+IF($E152=AO$22,VLOOKUP($C152,Input!$A$8:$AN$39,MATCH(AO$21,Input!$A$6:$AN$6,0),FALSE)+$H152,0)*$D152</f>
        <v>0</v>
      </c>
      <c r="AP152" s="1">
        <f>+IF($E152=AP$22,VLOOKUP($C152,Input!$A$8:$AN$39,MATCH(AP$21,Input!$A$6:$AN$6,0),FALSE)+$H152,0)*$D152</f>
        <v>0</v>
      </c>
      <c r="AQ152" s="1">
        <f>+IF($E152=AQ$22,VLOOKUP($C152,Input!$A$8:$AN$39,MATCH(AQ$21,Input!$A$6:$AN$6,0),FALSE)+$H152,0)*$D152</f>
        <v>0</v>
      </c>
      <c r="AR152" s="1">
        <f>+IF($E152=AR$22,VLOOKUP($C152,Input!$A$8:$AN$39,MATCH(AR$21,Input!$A$6:$AN$6,0),FALSE)+$H152,0)*$D152</f>
        <v>0</v>
      </c>
      <c r="AT152" t="str">
        <f>VLOOKUP($C152,Input!$A$8:$HV$39,MATCH(AT$21,Input!$A$6:$HV$6,0),FALSE)</f>
        <v>Parts and administrative cost</v>
      </c>
      <c r="AU152" s="1">
        <f>+IF($E152=AU$22,VLOOKUP($C152,Input!$A$8:$HV$39,MATCH(AU$21,Input!$A$6:$HV$6,0),FALSE),0)*$D152</f>
        <v>0</v>
      </c>
      <c r="AV152" s="1">
        <f>+IF($E152=AV$22,VLOOKUP($C152,Input!$A$8:$HV$39,MATCH(AV$21,Input!$A$6:$HV$6,0),FALSE),0)*$D152</f>
        <v>0</v>
      </c>
      <c r="AW152" s="1">
        <f>+IF($E152=AW$22,VLOOKUP($C152,Input!$A$8:$HV$39,MATCH(AW$21,Input!$A$6:$HV$6,0),FALSE),0)*$D152</f>
        <v>0</v>
      </c>
      <c r="AX152" s="1">
        <f>+IF($E152=AX$22,VLOOKUP($C152,Input!$A$8:$HV$39,MATCH(AX$21,Input!$A$6:$HV$6,0),FALSE),0)*$D152</f>
        <v>0</v>
      </c>
      <c r="AY152" s="1">
        <f>+IF($E152=AY$22,VLOOKUP($C152,Input!$A$8:$HV$39,MATCH(AY$21,Input!$A$6:$HV$6,0),FALSE),0)*$D152</f>
        <v>0</v>
      </c>
      <c r="AZ152" s="1">
        <f>+IF($E152=AZ$22,VLOOKUP($C152,Input!$A$8:$HV$39,MATCH(AZ$21,Input!$A$6:$HV$6,0),FALSE),0)*$D152</f>
        <v>0</v>
      </c>
      <c r="BA152" s="1">
        <f>+IF($E152=BA$22,VLOOKUP($C152,Input!$A$8:$HV$39,MATCH(BA$21,Input!$A$6:$HV$6,0),FALSE),0)*$D152</f>
        <v>0</v>
      </c>
      <c r="BB152" s="1">
        <f>+IF($E152=BB$22,VLOOKUP($C152,Input!$A$8:$HV$39,MATCH(BB$21,Input!$A$6:$HV$6,0),FALSE),0)*$D152</f>
        <v>0</v>
      </c>
      <c r="BC152" s="1">
        <f>+IF($E152=BC$22,VLOOKUP($C152,Input!$A$8:$HV$39,MATCH(BC$21,Input!$A$6:$HV$6,0),FALSE),0)*$D152</f>
        <v>0</v>
      </c>
      <c r="BD152" s="1">
        <f>+IF($E152=BD$22,VLOOKUP($C152,Input!$A$8:$HV$39,MATCH(BD$21,Input!$A$6:$HV$6,0),FALSE),0)*$D152</f>
        <v>0</v>
      </c>
      <c r="BE152" s="1">
        <f>+IF($E152=BE$22,VLOOKUP($C152,Input!$A$8:$HV$39,MATCH(BE$21,Input!$A$6:$HV$6,0),FALSE),0)*$D152</f>
        <v>0</v>
      </c>
      <c r="BF152" s="1">
        <f>+IF($E152=BF$22,VLOOKUP($C152,Input!$A$8:$HV$39,MATCH(BF$21,Input!$A$6:$HV$6,0),FALSE),0)*$D152</f>
        <v>0</v>
      </c>
      <c r="BG152" s="1">
        <f>+IF($E152=BG$22,VLOOKUP($C152,Input!$A$8:$HV$39,MATCH(BG$21,Input!$A$6:$HV$6,0),FALSE),0)*$D152</f>
        <v>0</v>
      </c>
      <c r="BH152" s="1">
        <f>+IF($E152=BH$22,VLOOKUP($C152,Input!$A$8:$HV$39,MATCH(BH$21,Input!$A$6:$HV$6,0),FALSE),0)*$D152</f>
        <v>0</v>
      </c>
      <c r="BI152" s="1">
        <f>+IF($E152=BI$22,VLOOKUP($C152,Input!$A$8:$HV$39,MATCH(BI$21,Input!$A$6:$HV$6,0),FALSE),0)*$D152</f>
        <v>0</v>
      </c>
      <c r="BJ152" s="1">
        <f>+IF($E152=BJ$22,VLOOKUP($C152,Input!$A$8:$HV$39,MATCH(BJ$21,Input!$A$6:$HV$6,0),FALSE),0)*$D152</f>
        <v>0</v>
      </c>
      <c r="BK152" s="1">
        <f>+IF($E152=BK$22,VLOOKUP($C152,Input!$A$8:$HV$39,MATCH(BK$21,Input!$A$6:$HV$6,0),FALSE),0)*$D152</f>
        <v>0</v>
      </c>
      <c r="BL152" s="1">
        <f>+IF($E152=BL$22,VLOOKUP($C152,Input!$A$8:$HV$39,MATCH(BL$21,Input!$A$6:$HV$6,0),FALSE),0)*$D152</f>
        <v>0</v>
      </c>
      <c r="BM152" s="1">
        <f>+IF($E152=BM$22,VLOOKUP($C152,Input!$A$8:$HV$39,MATCH(BM$21,Input!$A$6:$HV$6,0),FALSE),0)*$D152</f>
        <v>0</v>
      </c>
      <c r="BN152" s="1">
        <f>+IF($E152=BN$22,VLOOKUP($C152,Input!$A$8:$HV$39,MATCH(BN$21,Input!$A$6:$HV$6,0),FALSE),0)*$D152</f>
        <v>0</v>
      </c>
      <c r="BO152" s="1">
        <f>+IF($E152=BO$22,VLOOKUP($C152,Input!$A$8:$HV$39,MATCH(BO$21,Input!$A$6:$HV$6,0),FALSE),0)*$D152</f>
        <v>0</v>
      </c>
      <c r="BP152" s="1">
        <f>+IF($E152=BP$22,VLOOKUP($C152,Input!$A$8:$HV$39,MATCH(BP$21,Input!$A$6:$HV$6,0),FALSE),0)*$D152</f>
        <v>5206947.166874487</v>
      </c>
      <c r="BQ152" s="1">
        <f>+IF($E152=BQ$22,VLOOKUP($C152,Input!$A$8:$HV$39,MATCH(BQ$21,Input!$A$6:$HV$6,0),FALSE),0)*$D152</f>
        <v>0</v>
      </c>
      <c r="BR152" s="1">
        <f>+IF($E152=BR$22,VLOOKUP($C152,Input!$A$8:$HV$39,MATCH(BR$21,Input!$A$6:$HV$6,0),FALSE),0)*$D152</f>
        <v>0</v>
      </c>
      <c r="BS152" s="1">
        <f>+IF($E152=BS$22,VLOOKUP($C152,Input!$A$8:$HV$39,MATCH(BS$21,Input!$A$6:$HV$6,0),FALSE),0)*$D152</f>
        <v>0</v>
      </c>
      <c r="BT152" s="1">
        <f>+IF($E152=BT$22,VLOOKUP($C152,Input!$A$8:$HV$39,MATCH(BT$21,Input!$A$6:$HV$6,0),FALSE),0)*$D152</f>
        <v>0</v>
      </c>
      <c r="BU152" s="1">
        <f>+IF($E152=BU$22,VLOOKUP($C152,Input!$A$8:$HV$39,MATCH(BU$21,Input!$A$6:$HV$6,0),FALSE),0)*$D152</f>
        <v>0</v>
      </c>
      <c r="BV152" s="1">
        <f>+IF($E152=BV$22,VLOOKUP($C152,Input!$A$8:$HV$39,MATCH(BV$21,Input!$A$6:$HV$6,0),FALSE),0)*$D152</f>
        <v>0</v>
      </c>
      <c r="BW152" s="1">
        <f>+IF($E152=BW$22,VLOOKUP($C152,Input!$A$8:$HV$39,MATCH(BW$21,Input!$A$6:$HV$6,0),FALSE),0)*$D152</f>
        <v>0</v>
      </c>
      <c r="BX152" s="1">
        <f>+IF($E152=BX$22,VLOOKUP($C152,Input!$A$8:$HV$39,MATCH(BX$21,Input!$A$6:$HV$6,0),FALSE),0)*$D152</f>
        <v>0</v>
      </c>
      <c r="BY152" s="1">
        <f>+IF($E152=BY$22,VLOOKUP($C152,Input!$A$8:$HV$39,MATCH(BY$21,Input!$A$6:$HV$6,0),FALSE),0)*$D152</f>
        <v>0</v>
      </c>
      <c r="BZ152" s="1">
        <f>+IF($E152=BZ$22,VLOOKUP($C152,Input!$A$8:$HV$39,MATCH(BZ$21,Input!$A$6:$HV$6,0),FALSE),0)*$D152</f>
        <v>0</v>
      </c>
      <c r="CA152" s="1">
        <f>+IF($E152=CA$22,VLOOKUP($C152,Input!$A$8:$HV$39,MATCH(CA$21,Input!$A$6:$HV$6,0),FALSE),0)*$D152</f>
        <v>0</v>
      </c>
      <c r="CB152" s="1">
        <f>+IF($E152=CB$22,VLOOKUP($C152,Input!$A$8:$HV$39,MATCH(CB$21,Input!$A$6:$HV$6,0),FALSE),0)*$D152</f>
        <v>0</v>
      </c>
      <c r="CC152" s="1">
        <f>+IF($E152=CC$22,VLOOKUP($C152,Input!$A$8:$HV$39,MATCH(CC$21,Input!$A$6:$HV$6,0),FALSE),0)*$D152</f>
        <v>0</v>
      </c>
      <c r="CE152" t="str">
        <f>VLOOKUP($C152,Input!$A$8:$HV$39,MATCH(CE$21,Input!$A$6:$HV$6,0),FALSE)</f>
        <v>Replace Battery @ 7 Yr</v>
      </c>
      <c r="CF152" s="1">
        <f>IF($E152+$I152+$D$7&lt;=CF$22,0,IF(CF$22-$D$7&gt;=$E152,IF(COUNTIF($KZ152:LP152,"&gt;0")&gt;0,VLOOKUP($C152,Input!$A$8:$HV$21,MATCH($CE$21+COUNTIF($KZ152:LP152,"&gt;0"),Input!$A$6:$HV$6,0),FALSE),0),0))*$D152</f>
        <v>0</v>
      </c>
      <c r="CG152" s="1">
        <f>IF($E152+$I152+$D$7&lt;=CG$22,0,IF(CG$22-$D$7&gt;=$E152,IF(COUNTIF($KZ152:LQ152,"&gt;0")&gt;0,VLOOKUP($C152,Input!$A$8:$HV$21,MATCH($CE$21+COUNTIF($KZ152:LQ152,"&gt;0"),Input!$A$6:$HV$6,0),FALSE),0),0))*$D152</f>
        <v>0</v>
      </c>
      <c r="CH152" s="1">
        <f>IF($E152+$I152+$D$7&lt;=CH$22,0,IF(CH$22-$D$7&gt;=$E152,IF(COUNTIF($KZ152:LR152,"&gt;0")&gt;0,VLOOKUP($C152,Input!$A$8:$HV$21,MATCH($CE$21+COUNTIF($KZ152:LR152,"&gt;0"),Input!$A$6:$HV$6,0),FALSE),0),0))*$D152</f>
        <v>0</v>
      </c>
      <c r="CI152" s="1">
        <f>IF($E152+$I152+$D$7&lt;=CI$22,0,IF(CI$22-$D$7&gt;=$E152,IF(COUNTIF($KZ152:LS152,"&gt;0")&gt;0,VLOOKUP($C152,Input!$A$8:$HV$21,MATCH($CE$21+COUNTIF($KZ152:LS152,"&gt;0"),Input!$A$6:$HV$6,0),FALSE),0),0))*$D152</f>
        <v>0</v>
      </c>
      <c r="CJ152" s="1">
        <f>IF($E152+$I152+$D$7&lt;=CJ$22,0,IF(CJ$22-$D$7&gt;=$E152,IF(COUNTIF($KZ152:LT152,"&gt;0")&gt;0,VLOOKUP($C152,Input!$A$8:$HV$21,MATCH($CE$21+COUNTIF($KZ152:LT152,"&gt;0"),Input!$A$6:$HV$6,0),FALSE),0),0))*$D152</f>
        <v>0</v>
      </c>
      <c r="CK152" s="1">
        <f>IF($E152+$I152+$D$7&lt;=CK$22,0,IF(CK$22-$D$7&gt;=$E152,IF(COUNTIF($KZ152:LU152,"&gt;0")&gt;0,VLOOKUP($C152,Input!$A$8:$HV$21,MATCH($CE$21+COUNTIF($KZ152:LU152,"&gt;0"),Input!$A$6:$HV$6,0),FALSE),0),0))*$D152</f>
        <v>0</v>
      </c>
      <c r="CL152" s="1">
        <f>IF($E152+$I152+$D$7&lt;=CL$22,0,IF(CL$22-$D$7&gt;=$E152,IF(COUNTIF($KZ152:LV152,"&gt;0")&gt;0,VLOOKUP($C152,Input!$A$8:$HV$21,MATCH($CE$21+COUNTIF($KZ152:LV152,"&gt;0"),Input!$A$6:$HV$6,0),FALSE),0),0))*$D152</f>
        <v>0</v>
      </c>
      <c r="CM152" s="1">
        <f>IF($E152+$I152+$D$7&lt;=CM$22,0,IF(CM$22-$D$7&gt;=$E152,IF(COUNTIF($KZ152:LW152,"&gt;0")&gt;0,VLOOKUP($C152,Input!$A$8:$HV$21,MATCH($CE$21+COUNTIF($KZ152:LW152,"&gt;0"),Input!$A$6:$HV$6,0),FALSE),0),0))*$D152</f>
        <v>0</v>
      </c>
      <c r="CN152" s="1">
        <f>IF($E152+$I152+$D$7&lt;=CN$22,0,IF(CN$22-$D$7&gt;=$E152,IF(COUNTIF($KZ152:LX152,"&gt;0")&gt;0,VLOOKUP($C152,Input!$A$8:$HV$21,MATCH($CE$21+COUNTIF($KZ152:LX152,"&gt;0"),Input!$A$6:$HV$6,0),FALSE),0),0))*$D152</f>
        <v>0</v>
      </c>
      <c r="CO152" s="1">
        <f>IF($E152+$I152+$D$7&lt;=CO$22,0,IF(CO$22-$D$7&gt;=$E152,IF(COUNTIF($KZ152:LY152,"&gt;0")&gt;0,VLOOKUP($C152,Input!$A$8:$HV$21,MATCH($CE$21+COUNTIF($KZ152:LY152,"&gt;0"),Input!$A$6:$HV$6,0),FALSE),0),0))*$D152</f>
        <v>0</v>
      </c>
      <c r="CP152" s="1">
        <f>IF($E152+$I152+$D$7&lt;=CP$22,0,IF(CP$22-$D$7&gt;=$E152,IF(COUNTIF($KZ152:LZ152,"&gt;0")&gt;0,VLOOKUP($C152,Input!$A$8:$HV$21,MATCH($CE$21+COUNTIF($KZ152:LZ152,"&gt;0"),Input!$A$6:$HV$6,0),FALSE),0),0))*$D152</f>
        <v>0</v>
      </c>
      <c r="CQ152" s="1">
        <f>IF($E152+$I152+$D$7&lt;=CQ$22,0,IF(CQ$22-$D$7&gt;=$E152,IF(COUNTIF($KZ152:MA152,"&gt;0")&gt;0,VLOOKUP($C152,Input!$A$8:$HV$21,MATCH($CE$21+COUNTIF($KZ152:MA152,"&gt;0"),Input!$A$6:$HV$6,0),FALSE),0),0))*$D152</f>
        <v>0</v>
      </c>
      <c r="CR152" s="1">
        <f>IF($E152+$I152+$D$7&lt;=CR$22,0,IF(CR$22-$D$7&gt;=$E152,IF(COUNTIF($KZ152:MB152,"&gt;0")&gt;0,VLOOKUP($C152,Input!$A$8:$HV$21,MATCH($CE$21+COUNTIF($KZ152:MB152,"&gt;0"),Input!$A$6:$HV$6,0),FALSE),0),0))*$D152</f>
        <v>0</v>
      </c>
      <c r="CS152" s="1">
        <f>IF($E152+$I152+$D$7&lt;=CS$22,0,IF(CS$22-$D$7&gt;=$E152,IF(COUNTIF($KZ152:MC152,"&gt;0")&gt;0,VLOOKUP($C152,Input!$A$8:$HV$21,MATCH($CE$21+COUNTIF($KZ152:MC152,"&gt;0"),Input!$A$6:$HV$6,0),FALSE),0),0))*$D152</f>
        <v>0</v>
      </c>
      <c r="CT152" s="1">
        <f>IF($E152+$I152+$D$7&lt;=CT$22,0,IF(CT$22-$D$7&gt;=$E152,IF(COUNTIF($KZ152:MD152,"&gt;0")&gt;0,VLOOKUP($C152,Input!$A$8:$HV$21,MATCH($CE$21+COUNTIF($KZ152:MD152,"&gt;0"),Input!$A$6:$HV$6,0),FALSE),0),0))*$D152</f>
        <v>0</v>
      </c>
      <c r="CU152" s="1">
        <f>IF($E152+$I152+$D$7&lt;=CU$22,0,IF(CU$22-$D$7&gt;=$E152,IF(COUNTIF($KZ152:ME152,"&gt;0")&gt;0,VLOOKUP($C152,Input!$A$8:$HV$21,MATCH($CE$21+COUNTIF($KZ152:ME152,"&gt;0"),Input!$A$6:$HV$6,0),FALSE),0),0))*$D152</f>
        <v>0</v>
      </c>
      <c r="CV152" s="1">
        <f>IF($E152+$I152+$D$7&lt;=CV$22,0,IF(CV$22-$D$7&gt;=$E152,IF(COUNTIF($KZ152:MF152,"&gt;0")&gt;0,VLOOKUP($C152,Input!$A$8:$HV$21,MATCH($CE$21+COUNTIF($KZ152:MF152,"&gt;0"),Input!$A$6:$HV$6,0),FALSE),0),0))*$D152</f>
        <v>0</v>
      </c>
      <c r="CW152" s="1">
        <f>IF($E152+$I152+$D$7&lt;=CW$22,0,IF(CW$22-$D$7&gt;=$E152,IF(COUNTIF($KZ152:MG152,"&gt;0")&gt;0,VLOOKUP($C152,Input!$A$8:$HV$21,MATCH($CE$21+COUNTIF($KZ152:MG152,"&gt;0"),Input!$A$6:$HV$6,0),FALSE),0),0))*$D152</f>
        <v>0</v>
      </c>
      <c r="CX152" s="1">
        <f>IF($E152+$I152+$D$7&lt;=CX$22,0,IF(CX$22-$D$7&gt;=$E152,IF(COUNTIF($KZ152:MH152,"&gt;0")&gt;0,VLOOKUP($C152,Input!$A$8:$HV$21,MATCH($CE$21+COUNTIF($KZ152:MH152,"&gt;0"),Input!$A$6:$HV$6,0),FALSE),0),0))*$D152</f>
        <v>0</v>
      </c>
      <c r="CY152" s="1">
        <f>IF($E152+$I152+$D$7&lt;=CY$22,0,IF(CY$22-$D$7&gt;=$E152,IF(COUNTIF($KZ152:MI152,"&gt;0")&gt;0,VLOOKUP($C152,Input!$A$8:$HV$21,MATCH($CE$21+COUNTIF($KZ152:MI152,"&gt;0"),Input!$A$6:$HV$6,0),FALSE),0),0))*$D152</f>
        <v>0</v>
      </c>
      <c r="CZ152" s="1">
        <f>IF($E152+$I152+$D$7&lt;=CZ$22,0,IF(CZ$22-$D$7&gt;=$E152,IF(COUNTIF($KZ152:MJ152,"&gt;0")&gt;0,VLOOKUP($C152,Input!$A$8:$HV$21,MATCH($CE$21+COUNTIF($KZ152:MJ152,"&gt;0"),Input!$A$6:$HV$6,0),FALSE),0),0))*$D152</f>
        <v>0</v>
      </c>
      <c r="DA152" s="1">
        <f>IF($E152+$I152+$D$7&lt;=DA$22,0,IF(DA$22-$D$7&gt;=$E152,IF(COUNTIF($KZ152:MK152,"&gt;0")&gt;0,VLOOKUP($C152,Input!$A$8:$HV$21,MATCH($CE$21+COUNTIF($KZ152:MK152,"&gt;0"),Input!$A$6:$HV$6,0),FALSE),0),0))*$D152</f>
        <v>0</v>
      </c>
      <c r="DB152" s="1">
        <f>IF($E152+$I152+$D$7&lt;=DB$22,0,IF(DB$22-$D$7&gt;=$E152,IF(COUNTIF($KZ152:ML152,"&gt;0")&gt;0,VLOOKUP($C152,Input!$A$8:$HV$21,MATCH($CE$21+COUNTIF($KZ152:ML152,"&gt;0"),Input!$A$6:$HV$6,0),FALSE),0),0))*$D152</f>
        <v>0</v>
      </c>
      <c r="DC152" s="1">
        <f>IF($E152+$I152+$D$7&lt;=DC$22,0,IF(DC$22-$D$7&gt;=$E152,IF(COUNTIF($KZ152:MM152,"&gt;0")&gt;0,VLOOKUP($C152,Input!$A$8:$HV$21,MATCH($CE$21+COUNTIF($KZ152:MM152,"&gt;0"),Input!$A$6:$HV$6,0),FALSE),0),0))*$D152</f>
        <v>0</v>
      </c>
      <c r="DD152" s="1">
        <f>IF($E152+$I152+$D$7&lt;=DD$22,0,IF(DD$22-$D$7&gt;=$E152,IF(COUNTIF($KZ152:MN152,"&gt;0")&gt;0,VLOOKUP($C152,Input!$A$8:$HV$21,MATCH($CE$21+COUNTIF($KZ152:MN152,"&gt;0"),Input!$A$6:$HV$6,0),FALSE),0),0))*$D152</f>
        <v>0</v>
      </c>
      <c r="DE152" s="1">
        <f>IF($E152+$I152+$D$7&lt;=DE$22,0,IF(DE$22-$D$7&gt;=$E152,IF(COUNTIF($KZ152:MO152,"&gt;0")&gt;0,VLOOKUP($C152,Input!$A$8:$HV$21,MATCH($CE$21+COUNTIF($KZ152:MO152,"&gt;0"),Input!$A$6:$HV$6,0),FALSE),0),0))*$D152</f>
        <v>0</v>
      </c>
      <c r="DF152" s="1">
        <f>IF($E152+$I152+$D$7&lt;=DF$22,0,IF(DF$22-$D$7&gt;=$E152,IF(COUNTIF($KZ152:MP152,"&gt;0")&gt;0,VLOOKUP($C152,Input!$A$8:$HV$21,MATCH($CE$21+COUNTIF($KZ152:MP152,"&gt;0"),Input!$A$6:$HV$6,0),FALSE),0),0))*$D152</f>
        <v>0</v>
      </c>
      <c r="DG152" s="1">
        <f>IF($E152+$I152+$D$7&lt;=DG$22,0,IF(DG$22-$D$7&gt;=$E152,IF(COUNTIF($KZ152:MQ152,"&gt;0")&gt;0,VLOOKUP($C152,Input!$A$8:$HV$21,MATCH($CE$21+COUNTIF($KZ152:MQ152,"&gt;0"),Input!$A$6:$HV$6,0),FALSE),0),0))*$D152</f>
        <v>29250000</v>
      </c>
      <c r="DH152" s="1">
        <f>IF($E152+$I152+$D$7&lt;=DH$22,0,IF(DH$22-$D$7&gt;=$E152,IF(COUNTIF($KZ152:MR152,"&gt;0")&gt;0,VLOOKUP($C152,Input!$A$8:$HV$21,MATCH($CE$21+COUNTIF($KZ152:MR152,"&gt;0"),Input!$A$6:$HV$6,0),FALSE),0),0))*$D152</f>
        <v>0</v>
      </c>
      <c r="DI152" s="1">
        <f>IF($E152+$I152+$D$7&lt;=DI$22,0,IF(DI$22-$D$7&gt;=$E152,IF(COUNTIF($KZ152:MS152,"&gt;0")&gt;0,VLOOKUP($C152,Input!$A$8:$HV$21,MATCH($CE$21+COUNTIF($KZ152:MS152,"&gt;0"),Input!$A$6:$HV$6,0),FALSE),0),0))*$D152</f>
        <v>0</v>
      </c>
      <c r="DJ152" s="1">
        <f>IF($E152+$I152+$D$7&lt;=DJ$22,0,IF(DJ$22-$D$7&gt;=$E152,IF(COUNTIF($KZ152:MT152,"&gt;0")&gt;0,VLOOKUP($C152,Input!$A$8:$HV$21,MATCH($CE$21+COUNTIF($KZ152:MT152,"&gt;0"),Input!$A$6:$HV$6,0),FALSE),0),0))*$D152</f>
        <v>0</v>
      </c>
      <c r="DK152" s="1">
        <f>IF($E152+$I152+$D$7&lt;=DK$22,0,IF(DK$22-$D$7&gt;=$E152,IF(COUNTIF($KZ152:MU152,"&gt;0")&gt;0,VLOOKUP($C152,Input!$A$8:$HV$21,MATCH($CE$21+COUNTIF($KZ152:MU152,"&gt;0"),Input!$A$6:$HV$6,0),FALSE),0),0))*$D152</f>
        <v>0</v>
      </c>
      <c r="DL152" s="1">
        <f>IF($E152+$I152+$D$7&lt;=DL$22,0,IF(DL$22-$D$7&gt;=$E152,IF(COUNTIF($KZ152:MV152,"&gt;0")&gt;0,VLOOKUP($C152,Input!$A$8:$HV$21,MATCH($CE$21+COUNTIF($KZ152:MV152,"&gt;0"),Input!$A$6:$HV$6,0),FALSE),0),0))*$D152</f>
        <v>0</v>
      </c>
      <c r="DM152" s="1">
        <f>IF($E152+$I152+$D$7&lt;=DM$22,0,IF(DM$22-$D$7&gt;=$E152,IF(COUNTIF($KZ152:MW152,"&gt;0")&gt;0,VLOOKUP($C152,Input!$A$8:$HV$21,MATCH($CE$21+COUNTIF($KZ152:MW152,"&gt;0"),Input!$A$6:$HV$6,0),FALSE),0),0))*$D152</f>
        <v>0</v>
      </c>
      <c r="DN152" s="1">
        <f>IF($E152+$I152+$D$7&lt;=DN$22,0,IF(DN$22-$D$7&gt;=$E152,IF(COUNTIF($KZ152:MX152,"&gt;0")&gt;0,VLOOKUP($C152,Input!$A$8:$HV$21,MATCH($CE$21+COUNTIF($KZ152:MX152,"&gt;0"),Input!$A$6:$HV$6,0),FALSE),0),0))*$D152</f>
        <v>0</v>
      </c>
      <c r="DP152" t="str">
        <f>+VLOOKUP($C152,Input!$A$8:$GZ$39,MATCH(DP$21,Input!$A$6:$GZ$6,0),FALSE)</f>
        <v>Bus Maintenance at 0.6/mile</v>
      </c>
      <c r="DQ152" s="1">
        <f>IF($E152+$I152+$D$7&lt;=DQ$22,0,IF(DQ$22-$D$7&gt;=$E152,IF(COUNTIF($KZ152:LP152,"&gt;0")&gt;0,VLOOKUP($C152,Input!$A$8:$HV$21,MATCH($DP$21+COUNTIF($KZ152:LP152,"&gt;0"),Input!$A$6:$HV$6,0),FALSE),0),0))*$D152*$F152</f>
        <v>0</v>
      </c>
      <c r="DR152" s="1">
        <f>IF($E152+$I152+$D$7&lt;=DR$22,0,IF(DR$22-$D$7&gt;=$E152,IF(COUNTIF($KZ152:LQ152,"&gt;0")&gt;0,VLOOKUP($C152,Input!$A$8:$HV$21,MATCH($DP$21+COUNTIF($KZ152:LQ152,"&gt;0"),Input!$A$6:$HV$6,0),FALSE),0),0))*$D152*$F152</f>
        <v>0</v>
      </c>
      <c r="DS152" s="1">
        <f>IF($E152+$I152+$D$7&lt;=DS$22,0,IF(DS$22-$D$7&gt;=$E152,IF(COUNTIF($KZ152:LR152,"&gt;0")&gt;0,VLOOKUP($C152,Input!$A$8:$HV$21,MATCH($DP$21+COUNTIF($KZ152:LR152,"&gt;0"),Input!$A$6:$HV$6,0),FALSE),0),0))*$D152*$F152</f>
        <v>0</v>
      </c>
      <c r="DT152" s="1">
        <f>IF($E152+$I152+$D$7&lt;=DT$22,0,IF(DT$22-$D$7&gt;=$E152,IF(COUNTIF($KZ152:LS152,"&gt;0")&gt;0,VLOOKUP($C152,Input!$A$8:$HV$21,MATCH($DP$21+COUNTIF($KZ152:LS152,"&gt;0"),Input!$A$6:$HV$6,0),FALSE),0),0))*$D152*$F152</f>
        <v>0</v>
      </c>
      <c r="DU152" s="1">
        <f>IF($E152+$I152+$D$7&lt;=DU$22,0,IF(DU$22-$D$7&gt;=$E152,IF(COUNTIF($KZ152:LT152,"&gt;0")&gt;0,VLOOKUP($C152,Input!$A$8:$HV$21,MATCH($DP$21+COUNTIF($KZ152:LT152,"&gt;0"),Input!$A$6:$HV$6,0),FALSE),0),0))*$D152*$F152</f>
        <v>0</v>
      </c>
      <c r="DV152" s="1">
        <f>IF($E152+$I152+$D$7&lt;=DV$22,0,IF(DV$22-$D$7&gt;=$E152,IF(COUNTIF($KZ152:LU152,"&gt;0")&gt;0,VLOOKUP($C152,Input!$A$8:$HV$21,MATCH($DP$21+COUNTIF($KZ152:LU152,"&gt;0"),Input!$A$6:$HV$6,0),FALSE),0),0))*$D152*$F152</f>
        <v>0</v>
      </c>
      <c r="DW152" s="1">
        <f>IF($E152+$I152+$D$7&lt;=DW$22,0,IF(DW$22-$D$7&gt;=$E152,IF(COUNTIF($KZ152:LV152,"&gt;0")&gt;0,VLOOKUP($C152,Input!$A$8:$HV$21,MATCH($DP$21+COUNTIF($KZ152:LV152,"&gt;0"),Input!$A$6:$HV$6,0),FALSE),0),0))*$D152*$F152</f>
        <v>0</v>
      </c>
      <c r="DX152" s="1">
        <f>IF($E152+$I152+$D$7&lt;=DX$22,0,IF(DX$22-$D$7&gt;=$E152,IF(COUNTIF($KZ152:LW152,"&gt;0")&gt;0,VLOOKUP($C152,Input!$A$8:$HV$21,MATCH($DP$21+COUNTIF($KZ152:LW152,"&gt;0"),Input!$A$6:$HV$6,0),FALSE),0),0))*$D152*$F152</f>
        <v>0</v>
      </c>
      <c r="DY152" s="1">
        <f>IF($E152+$I152+$D$7&lt;=DY$22,0,IF(DY$22-$D$7&gt;=$E152,IF(COUNTIF($KZ152:LX152,"&gt;0")&gt;0,VLOOKUP($C152,Input!$A$8:$HV$21,MATCH($DP$21+COUNTIF($KZ152:LX152,"&gt;0"),Input!$A$6:$HV$6,0),FALSE),0),0))*$D152*$F152</f>
        <v>0</v>
      </c>
      <c r="DZ152" s="1">
        <f>IF($E152+$I152+$D$7&lt;=DZ$22,0,IF(DZ$22-$D$7&gt;=$E152,IF(COUNTIF($KZ152:LY152,"&gt;0")&gt;0,VLOOKUP($C152,Input!$A$8:$HV$21,MATCH($DP$21+COUNTIF($KZ152:LY152,"&gt;0"),Input!$A$6:$HV$6,0),FALSE),0),0))*$D152*$F152</f>
        <v>0</v>
      </c>
      <c r="EA152" s="1">
        <f>IF($E152+$I152+$D$7&lt;=EA$22,0,IF(EA$22-$D$7&gt;=$E152,IF(COUNTIF($KZ152:LZ152,"&gt;0")&gt;0,VLOOKUP($C152,Input!$A$8:$HV$21,MATCH($DP$21+COUNTIF($KZ152:LZ152,"&gt;0"),Input!$A$6:$HV$6,0),FALSE),0),0))*$D152*$F152</f>
        <v>0</v>
      </c>
      <c r="EB152" s="1">
        <f>IF($E152+$I152+$D$7&lt;=EB$22,0,IF(EB$22-$D$7&gt;=$E152,IF(COUNTIF($KZ152:MA152,"&gt;0")&gt;0,VLOOKUP($C152,Input!$A$8:$HV$21,MATCH($DP$21+COUNTIF($KZ152:MA152,"&gt;0"),Input!$A$6:$HV$6,0),FALSE),0),0))*$D152*$F152</f>
        <v>0</v>
      </c>
      <c r="EC152" s="1">
        <f>IF($E152+$I152+$D$7&lt;=EC$22,0,IF(EC$22-$D$7&gt;=$E152,IF(COUNTIF($KZ152:MB152,"&gt;0")&gt;0,VLOOKUP($C152,Input!$A$8:$HV$21,MATCH($DP$21+COUNTIF($KZ152:MB152,"&gt;0"),Input!$A$6:$HV$6,0),FALSE),0),0))*$D152*$F152</f>
        <v>0</v>
      </c>
      <c r="ED152" s="1">
        <f>IF($E152+$I152+$D$7&lt;=ED$22,0,IF(ED$22-$D$7&gt;=$E152,IF(COUNTIF($KZ152:MC152,"&gt;0")&gt;0,VLOOKUP($C152,Input!$A$8:$HV$21,MATCH($DP$21+COUNTIF($KZ152:MC152,"&gt;0"),Input!$A$6:$HV$6,0),FALSE),0),0))*$D152*$F152</f>
        <v>0</v>
      </c>
      <c r="EE152" s="1">
        <f>IF($E152+$I152+$D$7&lt;=EE$22,0,IF(EE$22-$D$7&gt;=$E152,IF(COUNTIF($KZ152:MD152,"&gt;0")&gt;0,VLOOKUP($C152,Input!$A$8:$HV$21,MATCH($DP$21+COUNTIF($KZ152:MD152,"&gt;0"),Input!$A$6:$HV$6,0),FALSE),0),0))*$D152*$F152</f>
        <v>0</v>
      </c>
      <c r="EF152" s="1">
        <f>IF($E152+$I152+$D$7&lt;=EF$22,0,IF(EF$22-$D$7&gt;=$E152,IF(COUNTIF($KZ152:ME152,"&gt;0")&gt;0,VLOOKUP($C152,Input!$A$8:$HV$21,MATCH($DP$21+COUNTIF($KZ152:ME152,"&gt;0"),Input!$A$6:$HV$6,0),FALSE),0),0))*$D152*$F152</f>
        <v>0</v>
      </c>
      <c r="EG152" s="1">
        <f>IF($E152+$I152+$D$7&lt;=EG$22,0,IF(EG$22-$D$7&gt;=$E152,IF(COUNTIF($KZ152:MF152,"&gt;0")&gt;0,VLOOKUP($C152,Input!$A$8:$HV$21,MATCH($DP$21+COUNTIF($KZ152:MF152,"&gt;0"),Input!$A$6:$HV$6,0),FALSE),0),0))*$D152*$F152</f>
        <v>0</v>
      </c>
      <c r="EH152" s="1">
        <f>IF($E152+$I152+$D$7&lt;=EH$22,0,IF(EH$22-$D$7&gt;=$E152,IF(COUNTIF($KZ152:MG152,"&gt;0")&gt;0,VLOOKUP($C152,Input!$A$8:$HV$21,MATCH($DP$21+COUNTIF($KZ152:MG152,"&gt;0"),Input!$A$6:$HV$6,0),FALSE),0),0))*$D152*$F152</f>
        <v>0</v>
      </c>
      <c r="EI152" s="1">
        <f>IF($E152+$I152+$D$7&lt;=EI$22,0,IF(EI$22-$D$7&gt;=$E152,IF(COUNTIF($KZ152:MH152,"&gt;0")&gt;0,VLOOKUP($C152,Input!$A$8:$HV$21,MATCH($DP$21+COUNTIF($KZ152:MH152,"&gt;0"),Input!$A$6:$HV$6,0),FALSE),0),0))*$D152*$F152</f>
        <v>0</v>
      </c>
      <c r="EJ152" s="1">
        <f>IF($E152+$I152+$D$7&lt;=EJ$22,0,IF(EJ$22-$D$7&gt;=$E152,IF(COUNTIF($KZ152:MI152,"&gt;0")&gt;0,VLOOKUP($C152,Input!$A$8:$HV$21,MATCH($DP$21+COUNTIF($KZ152:MI152,"&gt;0"),Input!$A$6:$HV$6,0),FALSE),0),0))*$D152*$F152</f>
        <v>0</v>
      </c>
      <c r="EK152" s="1">
        <f>IF($E152+$I152+$D$7&lt;=EK$22,0,IF(EK$22-$D$7&gt;=$E152,IF(COUNTIF($KZ152:MJ152,"&gt;0")&gt;0,VLOOKUP($C152,Input!$A$8:$HV$21,MATCH($DP$21+COUNTIF($KZ152:MJ152,"&gt;0"),Input!$A$6:$HV$6,0),FALSE),0),0))*$D152*$F152</f>
        <v>0</v>
      </c>
      <c r="EL152" s="1">
        <f>IF($E152+$I152+$D$7&lt;=EL$22,0,IF(EL$22-$D$7&gt;=$E152,IF(COUNTIF($KZ152:MK152,"&gt;0")&gt;0,VLOOKUP($C152,Input!$A$8:$HV$21,MATCH($DP$21+COUNTIF($KZ152:MK152,"&gt;0"),Input!$A$6:$HV$6,0),FALSE),0),0))*$D152*$F152</f>
        <v>5616000</v>
      </c>
      <c r="EM152" s="1">
        <f>IF($E152+$I152+$D$7&lt;=EM$22,0,IF(EM$22-$D$7&gt;=$E152,IF(COUNTIF($KZ152:ML152,"&gt;0")&gt;0,VLOOKUP($C152,Input!$A$8:$HV$21,MATCH($DP$21+COUNTIF($KZ152:ML152,"&gt;0"),Input!$A$6:$HV$6,0),FALSE),0),0))*$D152*$F152</f>
        <v>5616000</v>
      </c>
      <c r="EN152" s="1">
        <f>IF($E152+$I152+$D$7&lt;=EN$22,0,IF(EN$22-$D$7&gt;=$E152,IF(COUNTIF($KZ152:MM152,"&gt;0")&gt;0,VLOOKUP($C152,Input!$A$8:$HV$21,MATCH($DP$21+COUNTIF($KZ152:MM152,"&gt;0"),Input!$A$6:$HV$6,0),FALSE),0),0))*$D152*$F152</f>
        <v>5616000</v>
      </c>
      <c r="EO152" s="1">
        <f>IF($E152+$I152+$D$7&lt;=EO$22,0,IF(EO$22-$D$7&gt;=$E152,IF(COUNTIF($KZ152:MN152,"&gt;0")&gt;0,VLOOKUP($C152,Input!$A$8:$HV$21,MATCH($DP$21+COUNTIF($KZ152:MN152,"&gt;0"),Input!$A$6:$HV$6,0),FALSE),0),0))*$D152*$F152</f>
        <v>5616000</v>
      </c>
      <c r="EP152" s="1">
        <f>IF($E152+$I152+$D$7&lt;=EP$22,0,IF(EP$22-$D$7&gt;=$E152,IF(COUNTIF($KZ152:MO152,"&gt;0")&gt;0,VLOOKUP($C152,Input!$A$8:$HV$21,MATCH($DP$21+COUNTIF($KZ152:MO152,"&gt;0"),Input!$A$6:$HV$6,0),FALSE),0),0))*$D152*$F152</f>
        <v>5616000</v>
      </c>
      <c r="EQ152" s="1">
        <f>IF($E152+$I152+$D$7&lt;=EQ$22,0,IF(EQ$22-$D$7&gt;=$E152,IF(COUNTIF($KZ152:MP152,"&gt;0")&gt;0,VLOOKUP($C152,Input!$A$8:$HV$21,MATCH($DP$21+COUNTIF($KZ152:MP152,"&gt;0"),Input!$A$6:$HV$6,0),FALSE),0),0))*$D152*$F152</f>
        <v>5616000</v>
      </c>
      <c r="ER152" s="1">
        <f>IF($E152+$I152+$D$7&lt;=ER$22,0,IF(ER$22-$D$7&gt;=$E152,IF(COUNTIF($KZ152:MQ152,"&gt;0")&gt;0,VLOOKUP($C152,Input!$A$8:$HV$21,MATCH($DP$21+COUNTIF($KZ152:MQ152,"&gt;0"),Input!$A$6:$HV$6,0),FALSE),0),0))*$D152*$F152</f>
        <v>5616000</v>
      </c>
      <c r="ES152" s="1">
        <f>IF($E152+$I152+$D$7&lt;=ES$22,0,IF(ES$22-$D$7&gt;=$E152,IF(COUNTIF($KZ152:MR152,"&gt;0")&gt;0,VLOOKUP($C152,Input!$A$8:$HV$21,MATCH($DP$21+COUNTIF($KZ152:MR152,"&gt;0"),Input!$A$6:$HV$6,0),FALSE),0),0))*$D152*$F152</f>
        <v>5616000</v>
      </c>
      <c r="ET152" s="1">
        <f>IF($E152+$I152+$D$7&lt;=ET$22,0,IF(ET$22-$D$7&gt;=$E152,IF(COUNTIF($KZ152:MS152,"&gt;0")&gt;0,VLOOKUP($C152,Input!$A$8:$HV$21,MATCH($DP$21+COUNTIF($KZ152:MS152,"&gt;0"),Input!$A$6:$HV$6,0),FALSE),0),0))*$D152*$F152</f>
        <v>5616000</v>
      </c>
      <c r="EU152" s="1">
        <f>IF($E152+$I152+$D$7&lt;=EU$22,0,IF(EU$22-$D$7&gt;=$E152,IF(COUNTIF($KZ152:MT152,"&gt;0")&gt;0,VLOOKUP($C152,Input!$A$8:$HV$21,MATCH($DP$21+COUNTIF($KZ152:MT152,"&gt;0"),Input!$A$6:$HV$6,0),FALSE),0),0))*$D152*$F152</f>
        <v>5616000</v>
      </c>
      <c r="EV152" s="1">
        <f>IF($E152+$I152+$D$7&lt;=EV$22,0,IF(EV$22-$D$7&gt;=$E152,IF(COUNTIF($KZ152:MU152,"&gt;0")&gt;0,VLOOKUP($C152,Input!$A$8:$HV$21,MATCH($DP$21+COUNTIF($KZ152:MU152,"&gt;0"),Input!$A$6:$HV$6,0),FALSE),0),0))*$D152*$F152</f>
        <v>5616000</v>
      </c>
      <c r="EW152" s="1">
        <f>IF($E152+$I152+$D$7&lt;=EW$22,0,IF(EW$22-$D$7&gt;=$E152,IF(COUNTIF($KZ152:MV152,"&gt;0")&gt;0,VLOOKUP($C152,Input!$A$8:$HV$21,MATCH($DP$21+COUNTIF($KZ152:MV152,"&gt;0"),Input!$A$6:$HV$6,0),FALSE),0),0))*$D152*$F152</f>
        <v>5616000</v>
      </c>
      <c r="EX152" s="1">
        <f>IF($E152+$I152+$D$7&lt;=EX$22,0,IF(EX$22-$D$7&gt;=$E152,IF(COUNTIF($KZ152:MW152,"&gt;0")&gt;0,VLOOKUP($C152,Input!$A$8:$HV$21,MATCH($DP$21+COUNTIF($KZ152:MW152,"&gt;0"),Input!$A$6:$HV$6,0),FALSE),0),0))*$D152*$F152</f>
        <v>5616000</v>
      </c>
      <c r="EY152" s="1">
        <f>IF($E152+$I152+$D$7&lt;=EY$22,0,IF(EY$22-$D$7&gt;=$E152,IF(COUNTIF($KZ152:MX152,"&gt;0")&gt;0,VLOOKUP($C152,Input!$A$8:$HV$21,MATCH($DP$21+COUNTIF($KZ152:MX152,"&gt;0"),Input!$A$6:$HV$6,0),FALSE),0),0))*$D152*$F152</f>
        <v>5616000</v>
      </c>
      <c r="EZ152" s="1"/>
      <c r="FA152" t="str">
        <f>VLOOKUP($C152,Input!$A$8:$GZ$39,MATCH(FA$21,Input!$A$6:$GZ$6,0),FALSE)</f>
        <v>Charger installation; electrical upgrade</v>
      </c>
      <c r="FB152">
        <f>IF((VLOOKUP($C152,Input!$A$8:$GZ$39,MATCH(FB$21,Input!$A$6:$GZ$6,0),FALSE))="Y",$D152/VLOOKUP($C152,Input!$A$8:$GZ$39,MATCH(FC$21,Input!$A$6:$GZ$6,0),FALSE),0)</f>
        <v>0</v>
      </c>
      <c r="FC152">
        <f>IF((VLOOKUP($C152,Input!$A$8:$GZ$39,MATCH(FB$21,Input!$A$6:$GZ$6,0),FALSE))="Y",0,IF((VLOOKUP($C152,Input!$A$8:$GZ$39,MATCH(FC$21,Input!$A$6:$GZ$6,0),FALSE))&gt;0,$D152/VLOOKUP($C152,Input!$A$8:$GZ$39,MATCH(FC$21,Input!$A$6:$GZ$6,0),FALSE),0))</f>
        <v>234</v>
      </c>
      <c r="FD152" s="1">
        <f>+IF($E152=FD$22,VLOOKUP($C152,Input!$A$8:$GZ$39,MATCH(FD$21,Input!$A$6:$GZ$6,0),FALSE),0)*IF(FD$110&gt;=MAX(FC$110:$FD$110),MIN((FD$110-MAX(FC$110:$FD$110)),(FD$110-FC$110)),0)+IF($E152=FD$22,VLOOKUP($C152,Input!$A$8:$GZ$39,MATCH(FD$21,Input!$A$6:$GZ$6,0),FALSE),0)*IF(FD$109&gt;=MAX(FC$109:$FD$109),MIN((FD$109-MAX(FC$109:$FD$109)),(FD$109-FC$109)),0)</f>
        <v>0</v>
      </c>
      <c r="FE152" s="1">
        <f>+IF($E152=FE$22,VLOOKUP($C152,Input!$A$8:$GZ$39,MATCH(FE$21,Input!$A$6:$GZ$6,0),FALSE),0)*IF(FE$110&gt;=MAX(FD$110:$FD$110),MIN((FE$110-MAX(FD$110:$FD$110)),(FE$110-FD$110)),0)+IF($E152=FE$22,VLOOKUP($C152,Input!$A$8:$GZ$39,MATCH(FE$21,Input!$A$6:$GZ$6,0),FALSE),0)*IF(FE$109&gt;=MAX(FD$109:$FD$109),MIN((FE$109-MAX(FD$109:$FD$109)),(FE$109-FD$109)),0)</f>
        <v>0</v>
      </c>
      <c r="FF152" s="1">
        <f>+IF($E152=FF$22,VLOOKUP($C152,Input!$A$8:$GZ$39,MATCH(FF$21,Input!$A$6:$GZ$6,0),FALSE),0)*IF(FF$110&gt;=MAX($FD$110:FE$110),MIN((FF$110-MAX($FD$110:FE$110)),(FF$110-FE$110)),0)+IF($E152=FF$22,VLOOKUP($C152,Input!$A$8:$GZ$39,MATCH(FF$21,Input!$A$6:$GZ$6,0),FALSE),0)*IF(FF$109&gt;=MAX($FD$109:FE$109),MIN((FF$109-MAX($FD$109:FE$109)),(FF$109-FE$109)),0)</f>
        <v>0</v>
      </c>
      <c r="FG152" s="1">
        <f>+IF($E152=FG$22,VLOOKUP($C152,Input!$A$8:$GZ$39,MATCH(FG$21,Input!$A$6:$GZ$6,0),FALSE),0)*IF(FG$110&gt;=MAX($FD$110:FF$110),MIN((FG$110-MAX($FD$110:FF$110)),(FG$110-FF$110)),0)+IF($E152=FG$22,VLOOKUP($C152,Input!$A$8:$GZ$39,MATCH(FG$21,Input!$A$6:$GZ$6,0),FALSE),0)*IF(FG$109&gt;=MAX($FD$109:FF$109),MIN((FG$109-MAX($FD$109:FF$109)),(FG$109-FF$109)),0)</f>
        <v>0</v>
      </c>
      <c r="FH152" s="1">
        <f>+IF($E152=FH$22,VLOOKUP($C152,Input!$A$8:$GZ$39,MATCH(FH$21,Input!$A$6:$GZ$6,0),FALSE),0)*IF(FH$110&gt;=MAX($FD$110:FG$110),MIN((FH$110-MAX($FD$110:FG$110)),(FH$110-FG$110)),0)+IF($E152=FH$22,VLOOKUP($C152,Input!$A$8:$GZ$39,MATCH(FH$21,Input!$A$6:$GZ$6,0),FALSE),0)*IF(FH$109&gt;=MAX($FD$109:FG$109),MIN((FH$109-MAX($FD$109:FG$109)),(FH$109-FG$109)),0)</f>
        <v>0</v>
      </c>
      <c r="FI152" s="1">
        <f>+IF($E152=FI$22,VLOOKUP($C152,Input!$A$8:$GZ$39,MATCH(FI$21,Input!$A$6:$GZ$6,0),FALSE),0)*IF(FI$110&gt;=MAX($FD$110:FH$110),MIN((FI$110-MAX($FD$110:FH$110)),(FI$110-FH$110)),0)+IF($E152=FI$22,VLOOKUP($C152,Input!$A$8:$GZ$39,MATCH(FI$21,Input!$A$6:$GZ$6,0),FALSE),0)*IF(FI$109&gt;=MAX($FD$109:FH$109),MIN((FI$109-MAX($FD$109:FH$109)),(FI$109-FH$109)),0)</f>
        <v>0</v>
      </c>
      <c r="FJ152" s="1">
        <f>+IF($E152=FJ$22,VLOOKUP($C152,Input!$A$8:$GZ$39,MATCH(FJ$21,Input!$A$6:$GZ$6,0),FALSE),0)*IF(FJ$110&gt;=MAX($FD$110:FI$110),MIN((FJ$110-MAX($FD$110:FI$110)),(FJ$110-FI$110)),0)+IF($E152=FJ$22,VLOOKUP($C152,Input!$A$8:$GZ$39,MATCH(FJ$21,Input!$A$6:$GZ$6,0),FALSE),0)*IF(FJ$109&gt;=MAX($FD$109:FI$109),MIN((FJ$109-MAX($FD$109:FI$109)),(FJ$109-FI$109)),0)</f>
        <v>0</v>
      </c>
      <c r="FK152" s="1">
        <f>+IF($E152=FK$22,VLOOKUP($C152,Input!$A$8:$GZ$39,MATCH(FK$21,Input!$A$6:$GZ$6,0),FALSE),0)*IF(FK$110&gt;=MAX($FD$110:FJ$110),MIN((FK$110-MAX($FD$110:FJ$110)),(FK$110-FJ$110)),0)+IF($E152=FK$22,VLOOKUP($C152,Input!$A$8:$GZ$39,MATCH(FK$21,Input!$A$6:$GZ$6,0),FALSE),0)*IF(FK$109&gt;=MAX($FD$109:FJ$109),MIN((FK$109-MAX($FD$109:FJ$109)),(FK$109-FJ$109)),0)</f>
        <v>0</v>
      </c>
      <c r="FL152" s="1">
        <f>+IF($E152=FL$22,VLOOKUP($C152,Input!$A$8:$GZ$39,MATCH(FL$21,Input!$A$6:$GZ$6,0),FALSE),0)*IF(FL$110&gt;=MAX($FD$110:FK$110),MIN((FL$110-MAX($FD$110:FK$110)),(FL$110-FK$110)),0)+IF($E152=FL$22,VLOOKUP($C152,Input!$A$8:$GZ$39,MATCH(FL$21,Input!$A$6:$GZ$6,0),FALSE),0)*IF(FL$109&gt;=MAX($FD$109:FK$109),MIN((FL$109-MAX($FD$109:FK$109)),(FL$109-FK$109)),0)</f>
        <v>0</v>
      </c>
      <c r="FM152" s="1">
        <f>+IF($E152=FM$22,VLOOKUP($C152,Input!$A$8:$GZ$39,MATCH(FM$21,Input!$A$6:$GZ$6,0),FALSE),0)*IF(FM$110&gt;=MAX($FD$110:FL$110),MIN((FM$110-MAX($FD$110:FL$110)),(FM$110-FL$110)),0)+IF($E152=FM$22,VLOOKUP($C152,Input!$A$8:$GZ$39,MATCH(FM$21,Input!$A$6:$GZ$6,0),FALSE),0)*IF(FM$109&gt;=MAX($FD$109:FL$109),MIN((FM$109-MAX($FD$109:FL$109)),(FM$109-FL$109)),0)</f>
        <v>0</v>
      </c>
      <c r="FN152" s="1">
        <f>+IF($E152=FN$22,VLOOKUP($C152,Input!$A$8:$GZ$39,MATCH(FN$21,Input!$A$6:$GZ$6,0),FALSE),0)*IF(FN$110&gt;=MAX($FD$110:FM$110),MIN((FN$110-MAX($FD$110:FM$110)),(FN$110-FM$110)),0)+IF($E152=FN$22,VLOOKUP($C152,Input!$A$8:$GZ$39,MATCH(FN$21,Input!$A$6:$GZ$6,0),FALSE),0)*IF(FN$109&gt;=MAX($FD$109:FM$109),MIN((FN$109-MAX($FD$109:FM$109)),(FN$109-FM$109)),0)</f>
        <v>0</v>
      </c>
      <c r="FO152" s="1">
        <f>+IF($E152=FO$22,VLOOKUP($C152,Input!$A$8:$GZ$39,MATCH(FO$21,Input!$A$6:$GZ$6,0),FALSE),0)*IF(FO$110&gt;=MAX($FD$110:FN$110),MIN((FO$110-MAX($FD$110:FN$110)),(FO$110-FN$110)),0)+IF($E152=FO$22,VLOOKUP($C152,Input!$A$8:$GZ$39,MATCH(FO$21,Input!$A$6:$GZ$6,0),FALSE),0)*IF(FO$109&gt;=MAX($FD$109:FN$109),MIN((FO$109-MAX($FD$109:FN$109)),(FO$109-FN$109)),0)</f>
        <v>0</v>
      </c>
      <c r="FP152" s="1">
        <f>+IF($E152=FP$22,VLOOKUP($C152,Input!$A$8:$GZ$39,MATCH(FP$21,Input!$A$6:$GZ$6,0),FALSE),0)*IF(FP$110&gt;=MAX($FD$110:FO$110),MIN((FP$110-MAX($FD$110:FO$110)),(FP$110-FO$110)),0)+IF($E152=FP$22,VLOOKUP($C152,Input!$A$8:$GZ$39,MATCH(FP$21,Input!$A$6:$GZ$6,0),FALSE),0)*IF(FP$109&gt;=MAX($FD$109:FO$109),MIN((FP$109-MAX($FD$109:FO$109)),(FP$109-FO$109)),0)</f>
        <v>0</v>
      </c>
      <c r="FQ152" s="1">
        <f>+IF($E152=FQ$22,VLOOKUP($C152,Input!$A$8:$GZ$39,MATCH(FQ$21,Input!$A$6:$GZ$6,0),FALSE),0)*IF(FQ$110&gt;=MAX($FD$110:FP$110),MIN((FQ$110-MAX($FD$110:FP$110)),(FQ$110-FP$110)),0)+IF($E152=FQ$22,VLOOKUP($C152,Input!$A$8:$GZ$39,MATCH(FQ$21,Input!$A$6:$GZ$6,0),FALSE),0)*IF(FQ$109&gt;=MAX($FD$109:FP$109),MIN((FQ$109-MAX($FD$109:FP$109)),(FQ$109-FP$109)),0)</f>
        <v>0</v>
      </c>
      <c r="FR152" s="1">
        <f>+IF($E152=FR$22,VLOOKUP($C152,Input!$A$8:$GZ$39,MATCH(FR$21,Input!$A$6:$GZ$6,0),FALSE),0)*IF(FR$110&gt;=MAX($FD$110:FQ$110),MIN((FR$110-MAX($FD$110:FQ$110)),(FR$110-FQ$110)),0)+IF($E152=FR$22,VLOOKUP($C152,Input!$A$8:$GZ$39,MATCH(FR$21,Input!$A$6:$GZ$6,0),FALSE),0)*IF(FR$109&gt;=MAX($FD$109:FQ$109),MIN((FR$109-MAX($FD$109:FQ$109)),(FR$109-FQ$109)),0)</f>
        <v>0</v>
      </c>
      <c r="FS152" s="1">
        <f>+IF($E152=FS$22,VLOOKUP($C152,Input!$A$8:$GZ$39,MATCH(FS$21,Input!$A$6:$GZ$6,0),FALSE),0)*IF(FS$110&gt;=MAX($FD$110:FR$110),MIN((FS$110-MAX($FD$110:FR$110)),(FS$110-FR$110)),0)+IF($E152=FS$22,VLOOKUP($C152,Input!$A$8:$GZ$39,MATCH(FS$21,Input!$A$6:$GZ$6,0),FALSE),0)*IF(FS$109&gt;=MAX($FD$109:FR$109),MIN((FS$109-MAX($FD$109:FR$109)),(FS$109-FR$109)),0)</f>
        <v>0</v>
      </c>
      <c r="FT152" s="1">
        <f>+IF($E152=FT$22,VLOOKUP($C152,Input!$A$8:$GZ$39,MATCH(FT$21,Input!$A$6:$GZ$6,0),FALSE),0)*IF(FT$110&gt;=MAX($FD$110:FS$110),MIN((FT$110-MAX($FD$110:FS$110)),(FT$110-FS$110)),0)+IF($E152=FT$22,VLOOKUP($C152,Input!$A$8:$GZ$39,MATCH(FT$21,Input!$A$6:$GZ$6,0),FALSE),0)*IF(FT$109&gt;=MAX($FD$109:FS$109),MIN((FT$109-MAX($FD$109:FS$109)),(FT$109-FS$109)),0)</f>
        <v>0</v>
      </c>
      <c r="FU152" s="1">
        <f>+IF($E152=FU$22,VLOOKUP($C152,Input!$A$8:$GZ$39,MATCH(FU$21,Input!$A$6:$GZ$6,0),FALSE),0)*IF(FU$110&gt;=MAX($FD$110:FT$110),MIN((FU$110-MAX($FD$110:FT$110)),(FU$110-FT$110)),0)+IF($E152=FU$22,VLOOKUP($C152,Input!$A$8:$GZ$39,MATCH(FU$21,Input!$A$6:$GZ$6,0),FALSE),0)*IF(FU$109&gt;=MAX($FD$109:FT$109),MIN((FU$109-MAX($FD$109:FT$109)),(FU$109-FT$109)),0)</f>
        <v>0</v>
      </c>
      <c r="FV152" s="1">
        <f>+IF($E152=FV$22,VLOOKUP($C152,Input!$A$8:$GZ$39,MATCH(FV$21,Input!$A$6:$GZ$6,0),FALSE),0)*IF(FV$110&gt;=MAX($FD$110:FU$110),MIN((FV$110-MAX($FD$110:FU$110)),(FV$110-FU$110)),0)+IF($E152=FV$22,VLOOKUP($C152,Input!$A$8:$GZ$39,MATCH(FV$21,Input!$A$6:$GZ$6,0),FALSE),0)*IF(FV$109&gt;=MAX($FD$109:FU$109),MIN((FV$109-MAX($FD$109:FU$109)),(FV$109-FU$109)),0)</f>
        <v>0</v>
      </c>
      <c r="FW152" s="1">
        <f>+IF($E152=FW$22,VLOOKUP($C152,Input!$A$8:$GZ$39,MATCH(FW$21,Input!$A$6:$GZ$6,0),FALSE),0)*IF(FW$110&gt;=MAX($FD$110:FV$110),MIN((FW$110-MAX($FD$110:FV$110)),(FW$110-FV$110)),0)+IF($E152=FW$22,VLOOKUP($C152,Input!$A$8:$GZ$39,MATCH(FW$21,Input!$A$6:$GZ$6,0),FALSE),0)*IF(FW$109&gt;=MAX($FD$109:FV$109),MIN((FW$109-MAX($FD$109:FV$109)),(FW$109-FV$109)),0)</f>
        <v>0</v>
      </c>
      <c r="FX152" s="1">
        <f>+IF($E152=FX$22,VLOOKUP($C152,Input!$A$8:$GZ$39,MATCH(FX$21,Input!$A$6:$GZ$6,0),FALSE),0)*IF(FX$110&gt;=MAX($FD$110:FW$110),MIN((FX$110-MAX($FD$110:FW$110)),(FX$110-FW$110)),0)+IF($E152=FX$22,VLOOKUP($C152,Input!$A$8:$GZ$39,MATCH(FX$21,Input!$A$6:$GZ$6,0),FALSE),0)*IF(FX$109&gt;=MAX($FD$109:FW$109),MIN((FX$109-MAX($FD$109:FW$109)),(FX$109-FW$109)),0)</f>
        <v>0</v>
      </c>
      <c r="FY152" s="1">
        <f>+IF($E152=FY$22,VLOOKUP($C152,Input!$A$8:$GZ$39,MATCH(FY$21,Input!$A$6:$GZ$6,0),FALSE),0)*IF(FY$110&gt;=MAX($FD$110:FX$110),MIN((FY$110-MAX($FD$110:FX$110)),(FY$110-FX$110)),0)+IF($E152=FY$22,VLOOKUP($C152,Input!$A$8:$GZ$39,MATCH(FY$21,Input!$A$6:$GZ$6,0),FALSE),0)*IF(FY$109&gt;=MAX($FD$109:FX$109),MIN((FY$109-MAX($FD$109:FX$109)),(FY$109-FX$109)),0)</f>
        <v>10285000</v>
      </c>
      <c r="FZ152" s="1">
        <f>+IF($E152=FZ$22,VLOOKUP($C152,Input!$A$8:$GZ$39,MATCH(FZ$21,Input!$A$6:$GZ$6,0),FALSE),0)*IF(FZ$110&gt;=MAX($FD$110:FY$110),MIN((FZ$110-MAX($FD$110:FY$110)),(FZ$110-FY$110)),0)+IF($E152=FZ$22,VLOOKUP($C152,Input!$A$8:$GZ$39,MATCH(FZ$21,Input!$A$6:$GZ$6,0),FALSE),0)*IF(FZ$109&gt;=MAX($FD$109:FY$109),MIN((FZ$109-MAX($FD$109:FY$109)),(FZ$109-FY$109)),0)</f>
        <v>0</v>
      </c>
      <c r="GA152" s="1">
        <f>+IF($E152=GA$22,VLOOKUP($C152,Input!$A$8:$GZ$39,MATCH(GA$21,Input!$A$6:$GZ$6,0),FALSE),0)*IF(GA$110&gt;=MAX($FD$110:FZ$110),MIN((GA$110-MAX($FD$110:FZ$110)),(GA$110-FZ$110)),0)+IF($E152=GA$22,VLOOKUP($C152,Input!$A$8:$GZ$39,MATCH(GA$21,Input!$A$6:$GZ$6,0),FALSE),0)*IF(GA$109&gt;=MAX($FD$109:FZ$109),MIN((GA$109-MAX($FD$109:FZ$109)),(GA$109-FZ$109)),0)</f>
        <v>0</v>
      </c>
      <c r="GB152" s="1">
        <f>+IF($E152=GB$22,VLOOKUP($C152,Input!$A$8:$GZ$39,MATCH(GB$21,Input!$A$6:$GZ$6,0),FALSE),0)*IF(GB$110&gt;=MAX($FD$110:GA$110),MIN((GB$110-MAX($FD$110:GA$110)),(GB$110-GA$110)),0)+IF($E152=GB$22,VLOOKUP($C152,Input!$A$8:$GZ$39,MATCH(GB$21,Input!$A$6:$GZ$6,0),FALSE),0)*IF(GB$109&gt;=MAX($FD$109:GA$109),MIN((GB$109-MAX($FD$109:GA$109)),(GB$109-GA$109)),0)</f>
        <v>0</v>
      </c>
      <c r="GC152" s="1">
        <f>+IF($E152=GC$22,VLOOKUP($C152,Input!$A$8:$GZ$39,MATCH(GC$21,Input!$A$6:$GZ$6,0),FALSE),0)*IF(GC$110&gt;=MAX($FD$110:GB$110),MIN((GC$110-MAX($FD$110:GB$110)),(GC$110-GB$110)),0)+IF($E152=GC$22,VLOOKUP($C152,Input!$A$8:$GZ$39,MATCH(GC$21,Input!$A$6:$GZ$6,0),FALSE),0)*IF(GC$109&gt;=MAX($FD$109:GB$109),MIN((GC$109-MAX($FD$109:GB$109)),(GC$109-GB$109)),0)</f>
        <v>0</v>
      </c>
      <c r="GD152" s="1">
        <f>+IF($E152=GD$22,VLOOKUP($C152,Input!$A$8:$GZ$39,MATCH(GD$21,Input!$A$6:$GZ$6,0),FALSE),0)*IF(GD$110&gt;=MAX($FD$110:GC$110),MIN((GD$110-MAX($FD$110:GC$110)),(GD$110-GC$110)),0)+IF($E152=GD$22,VLOOKUP($C152,Input!$A$8:$GZ$39,MATCH(GD$21,Input!$A$6:$GZ$6,0),FALSE),0)*IF(GD$109&gt;=MAX($FD$109:GC$109),MIN((GD$109-MAX($FD$109:GC$109)),(GD$109-GC$109)),0)</f>
        <v>0</v>
      </c>
      <c r="GE152" s="1">
        <f>+IF($E152=GE$22,VLOOKUP($C152,Input!$A$8:$GZ$39,MATCH(GE$21,Input!$A$6:$GZ$6,0),FALSE),0)*IF(GE$110&gt;=MAX($FD$110:GD$110),MIN((GE$110-MAX($FD$110:GD$110)),(GE$110-GD$110)),0)+IF($E152=GE$22,VLOOKUP($C152,Input!$A$8:$GZ$39,MATCH(GE$21,Input!$A$6:$GZ$6,0),FALSE),0)*IF(GE$109&gt;=MAX($FD$109:GD$109),MIN((GE$109-MAX($FD$109:GD$109)),(GE$109-GD$109)),0)</f>
        <v>0</v>
      </c>
      <c r="GF152" s="1">
        <f>+IF($E152=GF$22,VLOOKUP($C152,Input!$A$8:$GZ$39,MATCH(GF$21,Input!$A$6:$GZ$6,0),FALSE),0)*IF(GF$110&gt;=MAX($FD$110:GE$110),MIN((GF$110-MAX($FD$110:GE$110)),(GF$110-GE$110)),0)+IF($E152=GF$22,VLOOKUP($C152,Input!$A$8:$GZ$39,MATCH(GF$21,Input!$A$6:$GZ$6,0),FALSE),0)*IF(GF$109&gt;=MAX($FD$109:GE$109),MIN((GF$109-MAX($FD$109:GE$109)),(GF$109-GE$109)),0)</f>
        <v>0</v>
      </c>
      <c r="GG152" s="1">
        <f>+IF($E152=GG$22,VLOOKUP($C152,Input!$A$8:$GZ$39,MATCH(GG$21,Input!$A$6:$GZ$6,0),FALSE),0)*IF(GG$110&gt;=MAX($FD$110:GF$110),MIN((GG$110-MAX($FD$110:GF$110)),(GG$110-GF$110)),0)+IF($E152=GG$22,VLOOKUP($C152,Input!$A$8:$GZ$39,MATCH(GG$21,Input!$A$6:$GZ$6,0),FALSE),0)*IF(GG$109&gt;=MAX($FD$109:GF$109),MIN((GG$109-MAX($FD$109:GF$109)),(GG$109-GF$109)),0)</f>
        <v>0</v>
      </c>
      <c r="GH152" s="1">
        <f>+IF($E152=GH$22,VLOOKUP($C152,Input!$A$8:$GZ$39,MATCH(GH$21,Input!$A$6:$GZ$6,0),FALSE),0)*IF(GH$110&gt;=MAX($FD$110:GG$110),MIN((GH$110-MAX($FD$110:GG$110)),(GH$110-GG$110)),0)+IF($E152=GH$22,VLOOKUP($C152,Input!$A$8:$GZ$39,MATCH(GH$21,Input!$A$6:$GZ$6,0),FALSE),0)*IF(GH$109&gt;=MAX($FD$109:GG$109),MIN((GH$109-MAX($FD$109:GG$109)),(GH$109-GG$109)),0)</f>
        <v>0</v>
      </c>
      <c r="GI152" s="1">
        <f>+IF($E152=GI$22,VLOOKUP($C152,Input!$A$8:$GZ$39,MATCH(GI$21,Input!$A$6:$GZ$6,0),FALSE),0)*IF(GI$110&gt;=MAX($FD$110:GH$110),MIN((GI$110-MAX($FD$110:GH$110)),(GI$110-GH$110)),0)+IF($E152=GI$22,VLOOKUP($C152,Input!$A$8:$GZ$39,MATCH(GI$21,Input!$A$6:$GZ$6,0),FALSE),0)*IF(GI$109&gt;=MAX($FD$109:GH$109),MIN((GI$109-MAX($FD$109:GH$109)),(GI$109-GH$109)),0)</f>
        <v>0</v>
      </c>
      <c r="GJ152" s="1">
        <f>+IF($E152=GJ$22,VLOOKUP($C152,Input!$A$8:$GZ$39,MATCH(GJ$21,Input!$A$6:$GZ$6,0),FALSE),0)*IF(GJ$110&gt;=MAX($FD$110:GI$110),MIN((GJ$110-MAX($FD$110:GI$110)),(GJ$110-GI$110)),0)+IF($E152=GJ$22,VLOOKUP($C152,Input!$A$8:$GZ$39,MATCH(GJ$21,Input!$A$6:$GZ$6,0),FALSE),0)*IF(GJ$109&gt;=MAX($FD$109:GI$109),MIN((GJ$109-MAX($FD$109:GI$109)),(GJ$109-GI$109)),0)</f>
        <v>0</v>
      </c>
      <c r="GK152" s="1">
        <f>+IF($E152=GK$22,VLOOKUP($C152,Input!$A$8:$GZ$39,MATCH(GK$21,Input!$A$6:$GZ$6,0),FALSE),0)*IF(GK$110&gt;=MAX($FD$110:GJ$110),MIN((GK$110-MAX($FD$110:GJ$110)),(GK$110-GJ$110)),0)+IF($E152=GK$22,VLOOKUP($C152,Input!$A$8:$GZ$39,MATCH(GK$21,Input!$A$6:$GZ$6,0),FALSE),0)*IF(GK$109&gt;=MAX($FD$109:GJ$109),MIN((GK$109-MAX($FD$109:GJ$109)),(GK$109-GJ$109)),0)</f>
        <v>0</v>
      </c>
      <c r="GL152" s="1">
        <f>+IF($E152=GL$22,VLOOKUP($C152,Input!$A$8:$GZ$39,MATCH(GL$21,Input!$A$6:$GZ$6,0),FALSE),0)*IF(GL$110&gt;=MAX($FD$110:GK$110),MIN((GL$110-MAX($FD$110:GK$110)),(GL$110-GK$110)),0)+IF($E152=GL$22,VLOOKUP($C152,Input!$A$8:$GZ$39,MATCH(GL$21,Input!$A$6:$GZ$6,0),FALSE),0)*IF(GL$109&gt;=MAX($FD$109:GK$109),MIN((GL$109-MAX($FD$109:GK$109)),(GL$109-GK$109)),0)</f>
        <v>0</v>
      </c>
      <c r="GM152" s="42"/>
      <c r="GN152" t="str">
        <f>VLOOKUP($C152,Input!$A$8:$GZ$39,MATCH(GN$21,Input!$A$6:$GZ$6,0),FALSE)</f>
        <v>Charger (60 kW)</v>
      </c>
      <c r="GO152">
        <f>IF((VLOOKUP($C152,Input!$A$8:$GZ$39,MATCH(GO$21,Input!$A$6:$GZ$6,0),FALSE))="Y",$D152/VLOOKUP($C152,Input!$A$8:$GZ$39,MATCH(GP$21,Input!$A$6:$GZ$6,0),FALSE),0)</f>
        <v>0</v>
      </c>
      <c r="GP152">
        <f>IF((VLOOKUP($C152,Input!$A$8:$GZ$39,MATCH(GO$21,Input!$A$6:$GZ$6,0),FALSE))="Y",0,IF((VLOOKUP($C152,Input!$A$8:$GZ$39,MATCH(GP$21,Input!$A$6:$GZ$6,0),FALSE))&gt;0,$D152/VLOOKUP($C152,Input!$A$8:$GZ$39,MATCH(GP$21,Input!$A$6:$GZ$6,0),FALSE),0))</f>
        <v>234</v>
      </c>
      <c r="GQ152" s="1">
        <f>+IF($E152=GQ$22,VLOOKUP($C152,Input!$A$8:$GZ$39,MATCH(GQ$21,Input!$A$6:$GZ$6,0),FALSE),0)*IF(GQ$110&gt;=MAX($GP$110:GP$110),MIN((GQ$110-MAX($GP$110:GP$110)),(GQ$110-GP$110)),0)+IF($E152=GQ$22,VLOOKUP($C152,Input!$A$8:$GZ$39,MATCH(GQ$21,Input!$A$6:$GZ$6,0),FALSE),0)*IF(GQ$109&gt;=MAX($GP$109:GP$109),MIN((GQ$109-MAX($GP$109:GP$109)),(GQ$109-GP$109)),0)</f>
        <v>0</v>
      </c>
      <c r="GR152" s="1">
        <f>+IF($E152=GR$22,VLOOKUP($C152,Input!$A$8:$GZ$39,MATCH(GR$21,Input!$A$6:$GZ$6,0),FALSE),0)*IF(GR$110&gt;=MAX($GP$110:GQ$110),MIN((GR$110-MAX($GP$110:GQ$110)),(GR$110-GQ$110)),0)+IF($E152=GR$22,VLOOKUP($C152,Input!$A$8:$GZ$39,MATCH(GR$21,Input!$A$6:$GZ$6,0),FALSE),0)*IF(GR$109&gt;=MAX($GP$109:GQ$109),MIN((GR$109-MAX($GP$109:GQ$109)),(GR$109-GQ$109)),0)</f>
        <v>0</v>
      </c>
      <c r="GS152" s="1">
        <f>+IF($E152=GS$22,VLOOKUP($C152,Input!$A$8:$GZ$39,MATCH(GS$21,Input!$A$6:$GZ$6,0),FALSE),0)*IF(GS$110&gt;=MAX($GP$110:GR$110),MIN((GS$110-MAX($GP$110:GR$110)),(GS$110-GR$110)),0)+IF($E152=GS$22,VLOOKUP($C152,Input!$A$8:$GZ$39,MATCH(GS$21,Input!$A$6:$GZ$6,0),FALSE),0)*IF(GS$109&gt;=MAX($GP$109:GR$109),MIN((GS$109-MAX($GP$109:GR$109)),(GS$109-GR$109)),0)</f>
        <v>0</v>
      </c>
      <c r="GT152" s="1">
        <f>+IF($E152=GT$22,VLOOKUP($C152,Input!$A$8:$GZ$39,MATCH(GT$21,Input!$A$6:$GZ$6,0),FALSE),0)*IF(GT$110&gt;=MAX($GP$110:GS$110),MIN((GT$110-MAX($GP$110:GS$110)),(GT$110-GS$110)),0)+IF($E152=GT$22,VLOOKUP($C152,Input!$A$8:$GZ$39,MATCH(GT$21,Input!$A$6:$GZ$6,0),FALSE),0)*IF(GT$109&gt;=MAX($GP$109:GS$109),MIN((GT$109-MAX($GP$109:GS$109)),(GT$109-GS$109)),0)</f>
        <v>0</v>
      </c>
      <c r="GU152" s="1">
        <f>+IF($E152=GU$22,VLOOKUP($C152,Input!$A$8:$GZ$39,MATCH(GU$21,Input!$A$6:$GZ$6,0),FALSE),0)*IF(GU$110&gt;=MAX($GP$110:GT$110),MIN((GU$110-MAX($GP$110:GT$110)),(GU$110-GT$110)),0)+IF($E152=GU$22,VLOOKUP($C152,Input!$A$8:$GZ$39,MATCH(GU$21,Input!$A$6:$GZ$6,0),FALSE),0)*IF(GU$109&gt;=MAX($GP$109:GT$109),MIN((GU$109-MAX($GP$109:GT$109)),(GU$109-GT$109)),0)</f>
        <v>0</v>
      </c>
      <c r="GV152" s="1">
        <f>+IF($E152=GV$22,VLOOKUP($C152,Input!$A$8:$GZ$39,MATCH(GV$21,Input!$A$6:$GZ$6,0),FALSE),0)*IF(GV$110&gt;=MAX($GP$110:GU$110),MIN((GV$110-MAX($GP$110:GU$110)),(GV$110-GU$110)),0)+IF($E152=GV$22,VLOOKUP($C152,Input!$A$8:$GZ$39,MATCH(GV$21,Input!$A$6:$GZ$6,0),FALSE),0)*IF(GV$109&gt;=MAX($GP$109:GU$109),MIN((GV$109-MAX($GP$109:GU$109)),(GV$109-GU$109)),0)</f>
        <v>0</v>
      </c>
      <c r="GW152" s="1">
        <f>+IF($E152=GW$22,VLOOKUP($C152,Input!$A$8:$GZ$39,MATCH(GW$21,Input!$A$6:$GZ$6,0),FALSE),0)*IF(GW$110&gt;=MAX($GP$110:GV$110),MIN((GW$110-MAX($GP$110:GV$110)),(GW$110-GV$110)),0)+IF($E152=GW$22,VLOOKUP($C152,Input!$A$8:$GZ$39,MATCH(GW$21,Input!$A$6:$GZ$6,0),FALSE),0)*IF(GW$109&gt;=MAX($GP$109:GV$109),MIN((GW$109-MAX($GP$109:GV$109)),(GW$109-GV$109)),0)</f>
        <v>0</v>
      </c>
      <c r="GX152" s="1">
        <f>+IF($E152=GX$22,VLOOKUP($C152,Input!$A$8:$GZ$39,MATCH(GX$21,Input!$A$6:$GZ$6,0),FALSE),0)*IF(GX$110&gt;=MAX($GP$110:GW$110),MIN((GX$110-MAX($GP$110:GW$110)),(GX$110-GW$110)),0)+IF($E152=GX$22,VLOOKUP($C152,Input!$A$8:$GZ$39,MATCH(GX$21,Input!$A$6:$GZ$6,0),FALSE),0)*IF(GX$109&gt;=MAX($GP$109:GW$109),MIN((GX$109-MAX($GP$109:GW$109)),(GX$109-GW$109)),0)</f>
        <v>0</v>
      </c>
      <c r="GY152" s="1">
        <f>+IF($E152=GY$22,VLOOKUP($C152,Input!$A$8:$GZ$39,MATCH(GY$21,Input!$A$6:$GZ$6,0),FALSE),0)*IF(GY$110&gt;=MAX($GP$110:GX$110),MIN((GY$110-MAX($GP$110:GX$110)),(GY$110-GX$110)),0)+IF($E152=GY$22,VLOOKUP($C152,Input!$A$8:$GZ$39,MATCH(GY$21,Input!$A$6:$GZ$6,0),FALSE),0)*IF(GY$109&gt;=MAX($GP$109:GX$109),MIN((GY$109-MAX($GP$109:GX$109)),(GY$109-GX$109)),0)</f>
        <v>0</v>
      </c>
      <c r="GZ152" s="1">
        <f>+IF($E152=GZ$22,VLOOKUP($C152,Input!$A$8:$GZ$39,MATCH(GZ$21,Input!$A$6:$GZ$6,0),FALSE),0)*IF(GZ$110&gt;=MAX($GP$110:GY$110),MIN((GZ$110-MAX($GP$110:GY$110)),(GZ$110-GY$110)),0)+IF($E152=GZ$22,VLOOKUP($C152,Input!$A$8:$GZ$39,MATCH(GZ$21,Input!$A$6:$GZ$6,0),FALSE),0)*IF(GZ$109&gt;=MAX($GP$109:GY$109),MIN((GZ$109-MAX($GP$109:GY$109)),(GZ$109-GY$109)),0)</f>
        <v>0</v>
      </c>
      <c r="HA152" s="1">
        <f>+IF($E152=HA$22,VLOOKUP($C152,Input!$A$8:$GZ$39,MATCH(HA$21,Input!$A$6:$GZ$6,0),FALSE),0)*IF(HA$110&gt;=MAX($GP$110:GZ$110),MIN((HA$110-MAX($GP$110:GZ$110)),(HA$110-GZ$110)),0)+IF($E152=HA$22,VLOOKUP($C152,Input!$A$8:$GZ$39,MATCH(HA$21,Input!$A$6:$GZ$6,0),FALSE),0)*IF(HA$109&gt;=MAX($GP$109:GZ$109),MIN((HA$109-MAX($GP$109:GZ$109)),(HA$109-GZ$109)),0)</f>
        <v>0</v>
      </c>
      <c r="HB152" s="1">
        <f>+IF($E152=HB$22,VLOOKUP($C152,Input!$A$8:$GZ$39,MATCH(HB$21,Input!$A$6:$GZ$6,0),FALSE),0)*IF(HB$110&gt;=MAX($GP$110:HA$110),MIN((HB$110-MAX($GP$110:HA$110)),(HB$110-HA$110)),0)+IF($E152=HB$22,VLOOKUP($C152,Input!$A$8:$GZ$39,MATCH(HB$21,Input!$A$6:$GZ$6,0),FALSE),0)*IF(HB$109&gt;=MAX($GP$109:HA$109),MIN((HB$109-MAX($GP$109:HA$109)),(HB$109-HA$109)),0)</f>
        <v>0</v>
      </c>
      <c r="HC152" s="1">
        <f>+IF($E152=HC$22,VLOOKUP($C152,Input!$A$8:$GZ$39,MATCH(HC$21,Input!$A$6:$GZ$6,0),FALSE),0)*IF(HC$110&gt;=MAX($GP$110:HB$110),MIN((HC$110-MAX($GP$110:HB$110)),(HC$110-HB$110)),0)+IF($E152=HC$22,VLOOKUP($C152,Input!$A$8:$GZ$39,MATCH(HC$21,Input!$A$6:$GZ$6,0),FALSE),0)*IF(HC$109&gt;=MAX($GP$109:HB$109),MIN((HC$109-MAX($GP$109:HB$109)),(HC$109-HB$109)),0)</f>
        <v>0</v>
      </c>
      <c r="HD152" s="1">
        <f>+IF($E152=HD$22,VLOOKUP($C152,Input!$A$8:$GZ$39,MATCH(HD$21,Input!$A$6:$GZ$6,0),FALSE),0)*IF(HD$110&gt;=MAX($GP$110:HC$110),MIN((HD$110-MAX($GP$110:HC$110)),(HD$110-HC$110)),0)+IF($E152=HD$22,VLOOKUP($C152,Input!$A$8:$GZ$39,MATCH(HD$21,Input!$A$6:$GZ$6,0),FALSE),0)*IF(HD$109&gt;=MAX($GP$109:HC$109),MIN((HD$109-MAX($GP$109:HC$109)),(HD$109-HC$109)),0)</f>
        <v>0</v>
      </c>
      <c r="HE152" s="1">
        <f>+IF($E152=HE$22,VLOOKUP($C152,Input!$A$8:$GZ$39,MATCH(HE$21,Input!$A$6:$GZ$6,0),FALSE),0)*IF(HE$110&gt;=MAX($GP$110:HD$110),MIN((HE$110-MAX($GP$110:HD$110)),(HE$110-HD$110)),0)+IF($E152=HE$22,VLOOKUP($C152,Input!$A$8:$GZ$39,MATCH(HE$21,Input!$A$6:$GZ$6,0),FALSE),0)*IF(HE$109&gt;=MAX($GP$109:HD$109),MIN((HE$109-MAX($GP$109:HD$109)),(HE$109-HD$109)),0)</f>
        <v>0</v>
      </c>
      <c r="HF152" s="1">
        <f>+IF($E152=HF$22,VLOOKUP($C152,Input!$A$8:$GZ$39,MATCH(HF$21,Input!$A$6:$GZ$6,0),FALSE),0)*IF(HF$110&gt;=MAX($GP$110:HE$110),MIN((HF$110-MAX($GP$110:HE$110)),(HF$110-HE$110)),0)+IF($E152=HF$22,VLOOKUP($C152,Input!$A$8:$GZ$39,MATCH(HF$21,Input!$A$6:$GZ$6,0),FALSE),0)*IF(HF$109&gt;=MAX($GP$109:HE$109),MIN((HF$109-MAX($GP$109:HE$109)),(HF$109-HE$109)),0)</f>
        <v>0</v>
      </c>
      <c r="HG152" s="1">
        <f>+IF($E152=HG$22,VLOOKUP($C152,Input!$A$8:$GZ$39,MATCH(HG$21,Input!$A$6:$GZ$6,0),FALSE),0)*IF(HG$110&gt;=MAX($GP$110:HF$110),MIN((HG$110-MAX($GP$110:HF$110)),(HG$110-HF$110)),0)+IF($E152=HG$22,VLOOKUP($C152,Input!$A$8:$GZ$39,MATCH(HG$21,Input!$A$6:$GZ$6,0),FALSE),0)*IF(HG$109&gt;=MAX($GP$109:HF$109),MIN((HG$109-MAX($GP$109:HF$109)),(HG$109-HF$109)),0)</f>
        <v>0</v>
      </c>
      <c r="HH152" s="1">
        <f>+IF($E152=HH$22,VLOOKUP($C152,Input!$A$8:$GZ$39,MATCH(HH$21,Input!$A$6:$GZ$6,0),FALSE),0)*IF(HH$110&gt;=MAX($GP$110:HG$110),MIN((HH$110-MAX($GP$110:HG$110)),(HH$110-HG$110)),0)+IF($E152=HH$22,VLOOKUP($C152,Input!$A$8:$GZ$39,MATCH(HH$21,Input!$A$6:$GZ$6,0),FALSE),0)*IF(HH$109&gt;=MAX($GP$109:HG$109),MIN((HH$109-MAX($GP$109:HG$109)),(HH$109-HG$109)),0)</f>
        <v>0</v>
      </c>
      <c r="HI152" s="1">
        <f>+IF($E152=HI$22,VLOOKUP($C152,Input!$A$8:$GZ$39,MATCH(HI$21,Input!$A$6:$GZ$6,0),FALSE),0)*IF(HI$110&gt;=MAX($GP$110:HH$110),MIN((HI$110-MAX($GP$110:HH$110)),(HI$110-HH$110)),0)+IF($E152=HI$22,VLOOKUP($C152,Input!$A$8:$GZ$39,MATCH(HI$21,Input!$A$6:$GZ$6,0),FALSE),0)*IF(HI$109&gt;=MAX($GP$109:HH$109),MIN((HI$109-MAX($GP$109:HH$109)),(HI$109-HH$109)),0)</f>
        <v>0</v>
      </c>
      <c r="HJ152" s="1">
        <f>+IF($E152=HJ$22,VLOOKUP($C152,Input!$A$8:$GZ$39,MATCH(HJ$21,Input!$A$6:$GZ$6,0),FALSE),0)*IF(HJ$110&gt;=MAX($GP$110:HI$110),MIN((HJ$110-MAX($GP$110:HI$110)),(HJ$110-HI$110)),0)+IF($E152=HJ$22,VLOOKUP($C152,Input!$A$8:$GZ$39,MATCH(HJ$21,Input!$A$6:$GZ$6,0),FALSE),0)*IF(HJ$109&gt;=MAX($GP$109:HI$109),MIN((HJ$109-MAX($GP$109:HI$109)),(HJ$109-HI$109)),0)</f>
        <v>0</v>
      </c>
      <c r="HK152" s="1">
        <f>+IF($E152=HK$22,VLOOKUP($C152,Input!$A$8:$GZ$39,MATCH(HK$21,Input!$A$6:$GZ$6,0),FALSE),0)*IF(HK$110&gt;=MAX($GP$110:HJ$110),MIN((HK$110-MAX($GP$110:HJ$110)),(HK$110-HJ$110)),0)+IF($E152=HK$22,VLOOKUP($C152,Input!$A$8:$GZ$39,MATCH(HK$21,Input!$A$6:$GZ$6,0),FALSE),0)*IF(HK$109&gt;=MAX($GP$109:HJ$109),MIN((HK$109-MAX($GP$109:HJ$109)),(HK$109-HJ$109)),0)</f>
        <v>0</v>
      </c>
      <c r="HL152" s="1">
        <f>+IF($E152=HL$22,VLOOKUP($C152,Input!$A$8:$GZ$39,MATCH(HL$21,Input!$A$6:$GZ$6,0),FALSE),0)*IF(HL$110&gt;=MAX($GP$110:HK$110),MIN((HL$110-MAX($GP$110:HK$110)),(HL$110-HK$110)),0)+IF($E152=HL$22,VLOOKUP($C152,Input!$A$8:$GZ$39,MATCH(HL$21,Input!$A$6:$GZ$6,0),FALSE),0)*IF(HL$109&gt;=MAX($GP$109:HK$109),MIN((HL$109-MAX($GP$109:HK$109)),(HL$109-HK$109)),0)</f>
        <v>9350000</v>
      </c>
      <c r="HM152" s="1">
        <f>+IF($E152=HM$22,VLOOKUP($C152,Input!$A$8:$GZ$39,MATCH(HM$21,Input!$A$6:$GZ$6,0),FALSE),0)*IF(HM$110&gt;=MAX($GP$110:HL$110),MIN((HM$110-MAX($GP$110:HL$110)),(HM$110-HL$110)),0)+IF($E152=HM$22,VLOOKUP($C152,Input!$A$8:$GZ$39,MATCH(HM$21,Input!$A$6:$GZ$6,0),FALSE),0)*IF(HM$109&gt;=MAX($GP$109:HL$109),MIN((HM$109-MAX($GP$109:HL$109)),(HM$109-HL$109)),0)</f>
        <v>0</v>
      </c>
      <c r="HN152" s="1">
        <f>+IF($E152=HN$22,VLOOKUP($C152,Input!$A$8:$GZ$39,MATCH(HN$21,Input!$A$6:$GZ$6,0),FALSE),0)*IF(HN$110&gt;=MAX($GP$110:HM$110),MIN((HN$110-MAX($GP$110:HM$110)),(HN$110-HM$110)),0)+IF($E152=HN$22,VLOOKUP($C152,Input!$A$8:$GZ$39,MATCH(HN$21,Input!$A$6:$GZ$6,0),FALSE),0)*IF(HN$109&gt;=MAX($GP$109:HM$109),MIN((HN$109-MAX($GP$109:HM$109)),(HN$109-HM$109)),0)</f>
        <v>0</v>
      </c>
      <c r="HO152" s="1">
        <f>+IF($E152=HO$22,VLOOKUP($C152,Input!$A$8:$GZ$39,MATCH(HO$21,Input!$A$6:$GZ$6,0),FALSE),0)*IF(HO$110&gt;=MAX($GP$110:HN$110),MIN((HO$110-MAX($GP$110:HN$110)),(HO$110-HN$110)),0)+IF($E152=HO$22,VLOOKUP($C152,Input!$A$8:$GZ$39,MATCH(HO$21,Input!$A$6:$GZ$6,0),FALSE),0)*IF(HO$109&gt;=MAX($GP$109:HN$109),MIN((HO$109-MAX($GP$109:HN$109)),(HO$109-HN$109)),0)</f>
        <v>0</v>
      </c>
      <c r="HP152" s="1">
        <f>+IF($E152=HP$22,VLOOKUP($C152,Input!$A$8:$GZ$39,MATCH(HP$21,Input!$A$6:$GZ$6,0),FALSE),0)*IF(HP$110&gt;=MAX($GP$110:HO$110),MIN((HP$110-MAX($GP$110:HO$110)),(HP$110-HO$110)),0)+IF($E152=HP$22,VLOOKUP($C152,Input!$A$8:$GZ$39,MATCH(HP$21,Input!$A$6:$GZ$6,0),FALSE),0)*IF(HP$109&gt;=MAX($GP$109:HO$109),MIN((HP$109-MAX($GP$109:HO$109)),(HP$109-HO$109)),0)</f>
        <v>0</v>
      </c>
      <c r="HQ152" s="1">
        <f>+IF($E152=HQ$22,VLOOKUP($C152,Input!$A$8:$GZ$39,MATCH(HQ$21,Input!$A$6:$GZ$6,0),FALSE),0)*IF(HQ$110&gt;=MAX($GP$110:HP$110),MIN((HQ$110-MAX($GP$110:HP$110)),(HQ$110-HP$110)),0)+IF($E152=HQ$22,VLOOKUP($C152,Input!$A$8:$GZ$39,MATCH(HQ$21,Input!$A$6:$GZ$6,0),FALSE),0)*IF(HQ$109&gt;=MAX($GP$109:HP$109),MIN((HQ$109-MAX($GP$109:HP$109)),(HQ$109-HP$109)),0)</f>
        <v>0</v>
      </c>
      <c r="HR152" s="1">
        <f>+IF($E152=HR$22,VLOOKUP($C152,Input!$A$8:$GZ$39,MATCH(HR$21,Input!$A$6:$GZ$6,0),FALSE),0)*IF(HR$110&gt;=MAX($GP$110:HQ$110),MIN((HR$110-MAX($GP$110:HQ$110)),(HR$110-HQ$110)),0)+IF($E152=HR$22,VLOOKUP($C152,Input!$A$8:$GZ$39,MATCH(HR$21,Input!$A$6:$GZ$6,0),FALSE),0)*IF(HR$109&gt;=MAX($GP$109:HQ$109),MIN((HR$109-MAX($GP$109:HQ$109)),(HR$109-HQ$109)),0)</f>
        <v>0</v>
      </c>
      <c r="HS152" s="1">
        <f>+IF($E152=HS$22,VLOOKUP($C152,Input!$A$8:$GZ$39,MATCH(HS$21,Input!$A$6:$GZ$6,0),FALSE),0)*IF(HS$110&gt;=MAX($GP$110:HR$110),MIN((HS$110-MAX($GP$110:HR$110)),(HS$110-HR$110)),0)+IF($E152=HS$22,VLOOKUP($C152,Input!$A$8:$GZ$39,MATCH(HS$21,Input!$A$6:$GZ$6,0),FALSE),0)*IF(HS$109&gt;=MAX($GP$109:HR$109),MIN((HS$109-MAX($GP$109:HR$109)),(HS$109-HR$109)),0)</f>
        <v>0</v>
      </c>
      <c r="HT152" s="1">
        <f>+IF($E152=HT$22,VLOOKUP($C152,Input!$A$8:$GZ$39,MATCH(HT$21,Input!$A$6:$GZ$6,0),FALSE),0)*IF(HT$110&gt;=MAX($GP$110:HS$110),MIN((HT$110-MAX($GP$110:HS$110)),(HT$110-HS$110)),0)+IF($E152=HT$22,VLOOKUP($C152,Input!$A$8:$GZ$39,MATCH(HT$21,Input!$A$6:$GZ$6,0),FALSE),0)*IF(HT$109&gt;=MAX($GP$109:HS$109),MIN((HT$109-MAX($GP$109:HS$109)),(HT$109-HS$109)),0)</f>
        <v>0</v>
      </c>
      <c r="HU152" s="1">
        <f>+IF($E152=HU$22,VLOOKUP($C152,Input!$A$8:$GZ$39,MATCH(HU$21,Input!$A$6:$GZ$6,0),FALSE),0)*IF(HU$110&gt;=MAX($GP$110:HT$110),MIN((HU$110-MAX($GP$110:HT$110)),(HU$110-HT$110)),0)+IF($E152=HU$22,VLOOKUP($C152,Input!$A$8:$GZ$39,MATCH(HU$21,Input!$A$6:$GZ$6,0),FALSE),0)*IF(HU$109&gt;=MAX($GP$109:HT$109),MIN((HU$109-MAX($GP$109:HT$109)),(HU$109-HT$109)),0)</f>
        <v>0</v>
      </c>
      <c r="HV152" s="1">
        <f>+IF($E152=HV$22,VLOOKUP($C152,Input!$A$8:$GZ$39,MATCH(HV$21,Input!$A$6:$GZ$6,0),FALSE),0)*IF(HV$110&gt;=MAX($GP$110:HU$110),MIN((HV$110-MAX($GP$110:HU$110)),(HV$110-HU$110)),0)+IF($E152=HV$22,VLOOKUP($C152,Input!$A$8:$GZ$39,MATCH(HV$21,Input!$A$6:$GZ$6,0),FALSE),0)*IF(HV$109&gt;=MAX($GP$109:HU$109),MIN((HV$109-MAX($GP$109:HU$109)),(HV$109-HU$109)),0)</f>
        <v>0</v>
      </c>
      <c r="HW152" s="1">
        <f>+IF($E152=HW$22,VLOOKUP($C152,Input!$A$8:$GZ$39,MATCH(HW$21,Input!$A$6:$GZ$6,0),FALSE),0)*IF(HW$110&gt;=MAX($GP$110:HV$110),MIN((HW$110-MAX($GP$110:HV$110)),(HW$110-HV$110)),0)+IF($E152=HW$22,VLOOKUP($C152,Input!$A$8:$GZ$39,MATCH(HW$21,Input!$A$6:$GZ$6,0),FALSE),0)*IF(HW$109&gt;=MAX($GP$109:HV$109),MIN((HW$109-MAX($GP$109:HV$109)),(HW$109-HV$109)),0)</f>
        <v>0</v>
      </c>
      <c r="HX152" s="1">
        <f>+IF($E152=HX$22,VLOOKUP($C152,Input!$A$8:$GZ$39,MATCH(HX$21,Input!$A$6:$GZ$6,0),FALSE),0)*IF(HX$110&gt;=MAX($GP$110:HW$110),MIN((HX$110-MAX($GP$110:HW$110)),(HX$110-HW$110)),0)+IF($E152=HX$22,VLOOKUP($C152,Input!$A$8:$GZ$39,MATCH(HX$21,Input!$A$6:$GZ$6,0),FALSE),0)*IF(HX$109&gt;=MAX($GP$109:HW$109),MIN((HX$109-MAX($GP$109:HW$109)),(HX$109-HW$109)),0)</f>
        <v>0</v>
      </c>
      <c r="HY152" s="1">
        <f>+IF($E152=HY$22,VLOOKUP($C152,Input!$A$8:$GZ$39,MATCH(HY$21,Input!$A$6:$GZ$6,0),FALSE),0)*IF(HY$110&gt;=MAX($GP$110:HX$110),MIN((HY$110-MAX($GP$110:HX$110)),(HY$110-HX$110)),0)+IF($E152=HY$22,VLOOKUP($C152,Input!$A$8:$GZ$39,MATCH(HY$21,Input!$A$6:$GZ$6,0),FALSE),0)*IF(HY$109&gt;=MAX($GP$109:HX$109),MIN((HY$109-MAX($GP$109:HX$109)),(HY$109-HX$109)),0)</f>
        <v>0</v>
      </c>
      <c r="HZ152" s="42"/>
      <c r="IA152" t="str">
        <f>VLOOKUP($C152,Input!$A$8:$IA$39,MATCH(IA$21,Input!$A$6:$IA$6,0),FALSE)</f>
        <v>Bus Maintenance Bay Upgrade (two bays share one shop charger)</v>
      </c>
      <c r="IB152" s="132">
        <f>IF((VLOOKUP($C152,Input!$A$8:$IA$39,MATCH(IB$21,Input!$A$6:$IA$6,0),FALSE))="Y",$D152/VLOOKUP($C152,Input!$A$8:$IA$39,MATCH(IC$21,Input!$A$6:$IA$6,0),FALSE),0)</f>
        <v>0</v>
      </c>
      <c r="IC152" s="132">
        <f>IF((VLOOKUP($C152,Input!$A$8:$IA$39,MATCH(IB$21,Input!$A$6:$IA$6,0),FALSE))="Y",0,IF((VLOOKUP($C152,Input!$A$8:$IA$39,MATCH(IC$21,Input!$A$6:$IA$6,0),FALSE))&gt;0,$D152/VLOOKUP($C152,Input!$A$8:$IA$39,MATCH(IC$21,Input!$A$6:$IA$6,0),FALSE),0))</f>
        <v>15.6</v>
      </c>
      <c r="ID152" s="1">
        <f>+IF($E152=ID$22,VLOOKUP($C152,Input!$A$8:$IA$39,MATCH(ID$21,Input!$A$6:$IA$6,0),FALSE),0)*IF(ID$110&gt;=MAX($IC$110:IC$110),MIN((ID$110-MAX($IC$110:IC$110)),(ID$110-IC$110)),0)+IF($E152=ID$22,VLOOKUP($C152,Input!$A$8:$IA$39,MATCH(ID$21,Input!$A$6:$IA$6,0),FALSE),0)*IF(ID$109&gt;=MAX($IC$109:IC$109),MIN((ID$109-MAX($IC$109:IC$109)),(ID$109-IC$109)),0)</f>
        <v>0</v>
      </c>
      <c r="IE152" s="1">
        <f>+IF($E152=IE$22,VLOOKUP($C152,Input!$A$8:$IA$39,MATCH(IE$21,Input!$A$6:$IA$6,0),FALSE),0)*IF(IE$110&gt;=MAX($IC$110:ID$110),MIN((IE$110-MAX($IC$110:ID$110)),(IE$110-ID$110)),0)+IF($E152=IE$22,VLOOKUP($C152,Input!$A$8:$IA$39,MATCH(IE$21,Input!$A$6:$IA$6,0),FALSE),0)*IF(IE$109&gt;=MAX($IC$109:ID$109),MIN((IE$109-MAX($IC$109:ID$109)),(IE$109-ID$109)),0)</f>
        <v>0</v>
      </c>
      <c r="IF152" s="1">
        <f>+IF($E152=IF$22,VLOOKUP($C152,Input!$A$8:$IA$39,MATCH(IF$21,Input!$A$6:$IA$6,0),FALSE),0)*IF(IF$110&gt;=MAX($IC$110:IE$110),MIN((IF$110-MAX($IC$110:IE$110)),(IF$110-IE$110)),0)+IF($E152=IF$22,VLOOKUP($C152,Input!$A$8:$IA$39,MATCH(IF$21,Input!$A$6:$IA$6,0),FALSE),0)*IF(IF$109&gt;=MAX($IC$109:IE$109),MIN((IF$109-MAX($IC$109:IE$109)),(IF$109-IE$109)),0)</f>
        <v>0</v>
      </c>
      <c r="IG152" s="1">
        <f>+IF($E152=IG$22,VLOOKUP($C152,Input!$A$8:$IA$39,MATCH(IG$21,Input!$A$6:$IA$6,0),FALSE),0)*IF(IG$110&gt;=MAX($IC$110:IF$110),MIN((IG$110-MAX($IC$110:IF$110)),(IG$110-IF$110)),0)+IF($E152=IG$22,VLOOKUP($C152,Input!$A$8:$IA$39,MATCH(IG$21,Input!$A$6:$IA$6,0),FALSE),0)*IF(IG$109&gt;=MAX($IC$109:IF$109),MIN((IG$109-MAX($IC$109:IF$109)),(IG$109-IF$109)),0)</f>
        <v>0</v>
      </c>
      <c r="IH152" s="1">
        <f>+IF($E152=IH$22,VLOOKUP($C152,Input!$A$8:$IA$39,MATCH(IH$21,Input!$A$6:$IA$6,0),FALSE),0)*IF(IH$110&gt;=MAX($IC$110:IG$110),MIN((IH$110-MAX($IC$110:IG$110)),(IH$110-IG$110)),0)+IF($E152=IH$22,VLOOKUP($C152,Input!$A$8:$IA$39,MATCH(IH$21,Input!$A$6:$IA$6,0),FALSE),0)*IF(IH$109&gt;=MAX($IC$109:IG$109),MIN((IH$109-MAX($IC$109:IG$109)),(IH$109-IG$109)),0)</f>
        <v>0</v>
      </c>
      <c r="II152" s="1">
        <f>+IF($E152=II$22,VLOOKUP($C152,Input!$A$8:$IA$39,MATCH(II$21,Input!$A$6:$IA$6,0),FALSE),0)*IF(II$110&gt;=MAX($IC$110:IH$110),MIN((II$110-MAX($IC$110:IH$110)),(II$110-IH$110)),0)+IF($E152=II$22,VLOOKUP($C152,Input!$A$8:$IA$39,MATCH(II$21,Input!$A$6:$IA$6,0),FALSE),0)*IF(II$109&gt;=MAX($IC$109:IH$109),MIN((II$109-MAX($IC$109:IH$109)),(II$109-IH$109)),0)</f>
        <v>0</v>
      </c>
      <c r="IJ152" s="1">
        <f>+IF($E152=IJ$22,VLOOKUP($C152,Input!$A$8:$IA$39,MATCH(IJ$21,Input!$A$6:$IA$6,0),FALSE),0)*IF(IJ$110&gt;=MAX($IC$110:II$110),MIN((IJ$110-MAX($IC$110:II$110)),(IJ$110-II$110)),0)+IF($E152=IJ$22,VLOOKUP($C152,Input!$A$8:$IA$39,MATCH(IJ$21,Input!$A$6:$IA$6,0),FALSE),0)*IF(IJ$109&gt;=MAX($IC$109:II$109),MIN((IJ$109-MAX($IC$109:II$109)),(IJ$109-II$109)),0)</f>
        <v>0</v>
      </c>
      <c r="IK152" s="1">
        <f>+IF($E152=IK$22,VLOOKUP($C152,Input!$A$8:$IA$39,MATCH(IK$21,Input!$A$6:$IA$6,0),FALSE),0)*IF(IK$110&gt;=MAX($IC$110:IJ$110),MIN((IK$110-MAX($IC$110:IJ$110)),(IK$110-IJ$110)),0)+IF($E152=IK$22,VLOOKUP($C152,Input!$A$8:$IA$39,MATCH(IK$21,Input!$A$6:$IA$6,0),FALSE),0)*IF(IK$109&gt;=MAX($IC$109:IJ$109),MIN((IK$109-MAX($IC$109:IJ$109)),(IK$109-IJ$109)),0)</f>
        <v>0</v>
      </c>
      <c r="IL152" s="1">
        <f>+IF($E152=IL$22,VLOOKUP($C152,Input!$A$8:$IA$39,MATCH(IL$21,Input!$A$6:$IA$6,0),FALSE),0)*IF(IL$110&gt;=MAX($IC$110:IK$110),MIN((IL$110-MAX($IC$110:IK$110)),(IL$110-IK$110)),0)+IF($E152=IL$22,VLOOKUP($C152,Input!$A$8:$IA$39,MATCH(IL$21,Input!$A$6:$IA$6,0),FALSE),0)*IF(IL$109&gt;=MAX($IC$109:IK$109),MIN((IL$109-MAX($IC$109:IK$109)),(IL$109-IK$109)),0)</f>
        <v>0</v>
      </c>
      <c r="IM152" s="1">
        <f>+IF($E152=IM$22,VLOOKUP($C152,Input!$A$8:$IA$39,MATCH(IM$21,Input!$A$6:$IA$6,0),FALSE),0)*IF(IM$110&gt;=MAX($IC$110:IL$110),MIN((IM$110-MAX($IC$110:IL$110)),(IM$110-IL$110)),0)+IF($E152=IM$22,VLOOKUP($C152,Input!$A$8:$IA$39,MATCH(IM$21,Input!$A$6:$IA$6,0),FALSE),0)*IF(IM$109&gt;=MAX($IC$109:IL$109),MIN((IM$109-MAX($IC$109:IL$109)),(IM$109-IL$109)),0)</f>
        <v>0</v>
      </c>
      <c r="IN152" s="1">
        <f>+IF($E152=IN$22,VLOOKUP($C152,Input!$A$8:$IA$39,MATCH(IN$21,Input!$A$6:$IA$6,0),FALSE),0)*IF(IN$110&gt;=MAX($IC$110:IM$110),MIN((IN$110-MAX($IC$110:IM$110)),(IN$110-IM$110)),0)+IF($E152=IN$22,VLOOKUP($C152,Input!$A$8:$IA$39,MATCH(IN$21,Input!$A$6:$IA$6,0),FALSE),0)*IF(IN$109&gt;=MAX($IC$109:IM$109),MIN((IN$109-MAX($IC$109:IM$109)),(IN$109-IM$109)),0)</f>
        <v>0</v>
      </c>
      <c r="IO152" s="1">
        <f>+IF($E152=IO$22,VLOOKUP($C152,Input!$A$8:$IA$39,MATCH(IO$21,Input!$A$6:$IA$6,0),FALSE),0)*IF(IO$110&gt;=MAX($IC$110:IN$110),MIN((IO$110-MAX($IC$110:IN$110)),(IO$110-IN$110)),0)+IF($E152=IO$22,VLOOKUP($C152,Input!$A$8:$IA$39,MATCH(IO$21,Input!$A$6:$IA$6,0),FALSE),0)*IF(IO$109&gt;=MAX($IC$109:IN$109),MIN((IO$109-MAX($IC$109:IN$109)),(IO$109-IN$109)),0)</f>
        <v>0</v>
      </c>
      <c r="IP152" s="1">
        <f>+IF($E152=IP$22,VLOOKUP($C152,Input!$A$8:$IA$39,MATCH(IP$21,Input!$A$6:$IA$6,0),FALSE),0)*IF(IP$110&gt;=MAX($IC$110:IO$110),MIN((IP$110-MAX($IC$110:IO$110)),(IP$110-IO$110)),0)+IF($E152=IP$22,VLOOKUP($C152,Input!$A$8:$IA$39,MATCH(IP$21,Input!$A$6:$IA$6,0),FALSE),0)*IF(IP$109&gt;=MAX($IC$109:IO$109),MIN((IP$109-MAX($IC$109:IO$109)),(IP$109-IO$109)),0)</f>
        <v>0</v>
      </c>
      <c r="IQ152" s="1">
        <f>+IF($E152=IQ$22,VLOOKUP($C152,Input!$A$8:$IA$39,MATCH(IQ$21,Input!$A$6:$IA$6,0),FALSE),0)*IF(IQ$110&gt;=MAX($IC$110:IP$110),MIN((IQ$110-MAX($IC$110:IP$110)),(IQ$110-IP$110)),0)+IF($E152=IQ$22,VLOOKUP($C152,Input!$A$8:$IA$39,MATCH(IQ$21,Input!$A$6:$IA$6,0),FALSE),0)*IF(IQ$109&gt;=MAX($IC$109:IP$109),MIN((IQ$109-MAX($IC$109:IP$109)),(IQ$109-IP$109)),0)</f>
        <v>0</v>
      </c>
      <c r="IR152" s="1">
        <f>+IF($E152=IR$22,VLOOKUP($C152,Input!$A$8:$IA$39,MATCH(IR$21,Input!$A$6:$IA$6,0),FALSE),0)*IF(IR$110&gt;=MAX($IC$110:IQ$110),MIN((IR$110-MAX($IC$110:IQ$110)),(IR$110-IQ$110)),0)+IF($E152=IR$22,VLOOKUP($C152,Input!$A$8:$IA$39,MATCH(IR$21,Input!$A$6:$IA$6,0),FALSE),0)*IF(IR$109&gt;=MAX($IC$109:IQ$109),MIN((IR$109-MAX($IC$109:IQ$109)),(IR$109-IQ$109)),0)</f>
        <v>0</v>
      </c>
      <c r="IS152" s="1">
        <f>+IF($E152=IS$22,VLOOKUP($C152,Input!$A$8:$IA$39,MATCH(IS$21,Input!$A$6:$IA$6,0),FALSE),0)*IF(IS$110&gt;=MAX($IC$110:IR$110),MIN((IS$110-MAX($IC$110:IR$110)),(IS$110-IR$110)),0)+IF($E152=IS$22,VLOOKUP($C152,Input!$A$8:$IA$39,MATCH(IS$21,Input!$A$6:$IA$6,0),FALSE),0)*IF(IS$109&gt;=MAX($IC$109:IR$109),MIN((IS$109-MAX($IC$109:IR$109)),(IS$109-IR$109)),0)</f>
        <v>0</v>
      </c>
      <c r="IT152" s="1">
        <f>+IF($E152=IT$22,VLOOKUP($C152,Input!$A$8:$IA$39,MATCH(IT$21,Input!$A$6:$IA$6,0),FALSE),0)*IF(IT$110&gt;=MAX($IC$110:IS$110),MIN((IT$110-MAX($IC$110:IS$110)),(IT$110-IS$110)),0)+IF($E152=IT$22,VLOOKUP($C152,Input!$A$8:$IA$39,MATCH(IT$21,Input!$A$6:$IA$6,0),FALSE),0)*IF(IT$109&gt;=MAX($IC$109:IS$109),MIN((IT$109-MAX($IC$109:IS$109)),(IT$109-IS$109)),0)</f>
        <v>0</v>
      </c>
      <c r="IU152" s="1">
        <f>+IF($E152=IU$22,VLOOKUP($C152,Input!$A$8:$IA$39,MATCH(IU$21,Input!$A$6:$IA$6,0),FALSE),0)*IF(IU$110&gt;=MAX($IC$110:IT$110),MIN((IU$110-MAX($IC$110:IT$110)),(IU$110-IT$110)),0)+IF($E152=IU$22,VLOOKUP($C152,Input!$A$8:$IA$39,MATCH(IU$21,Input!$A$6:$IA$6,0),FALSE),0)*IF(IU$109&gt;=MAX($IC$109:IT$109),MIN((IU$109-MAX($IC$109:IT$109)),(IU$109-IT$109)),0)</f>
        <v>0</v>
      </c>
      <c r="IV152" s="1">
        <f>+IF($E152=IV$22,VLOOKUP($C152,Input!$A$8:$IA$39,MATCH(IV$21,Input!$A$6:$IA$6,0),FALSE),0)*IF(IV$110&gt;=MAX($IC$110:IU$110),MIN((IV$110-MAX($IC$110:IU$110)),(IV$110-IU$110)),0)+IF($E152=IV$22,VLOOKUP($C152,Input!$A$8:$IA$39,MATCH(IV$21,Input!$A$6:$IA$6,0),FALSE),0)*IF(IV$109&gt;=MAX($IC$109:IU$109),MIN((IV$109-MAX($IC$109:IU$109)),(IV$109-IU$109)),0)</f>
        <v>0</v>
      </c>
      <c r="IW152" s="1">
        <f>+IF($E152=IW$22,VLOOKUP($C152,Input!$A$8:$IA$39,MATCH(IW$21,Input!$A$6:$IA$6,0),FALSE),0)*IF(IW$110&gt;=MAX($IC$110:IV$110),MIN((IW$110-MAX($IC$110:IV$110)),(IW$110-IV$110)),0)+IF($E152=IW$22,VLOOKUP($C152,Input!$A$8:$IA$39,MATCH(IW$21,Input!$A$6:$IA$6,0),FALSE),0)*IF(IW$109&gt;=MAX($IC$109:IV$109),MIN((IW$109-MAX($IC$109:IV$109)),(IW$109-IV$109)),0)</f>
        <v>0</v>
      </c>
      <c r="IX152" s="1">
        <f>+IF($E152=IX$22,VLOOKUP($C152,Input!$A$8:$IA$39,MATCH(IX$21,Input!$A$6:$IA$6,0),FALSE),0)*IF(IX$110&gt;=MAX($IC$110:IW$110),MIN((IX$110-MAX($IC$110:IW$110)),(IX$110-IW$110)),0)+IF($E152=IX$22,VLOOKUP($C152,Input!$A$8:$IA$39,MATCH(IX$21,Input!$A$6:$IA$6,0),FALSE),0)*IF(IX$109&gt;=MAX($IC$109:IW$109),MIN((IX$109-MAX($IC$109:IW$109)),(IX$109-IW$109)),0)</f>
        <v>0</v>
      </c>
      <c r="IY152" s="1">
        <f>+IF($E152=IY$22,VLOOKUP($C152,Input!$A$8:$IA$39,MATCH(IY$21,Input!$A$6:$IA$6,0),FALSE),0)*IF(IY$110&gt;=MAX($IC$110:IX$110),MIN((IY$110-MAX($IC$110:IX$110)),(IY$110-IX$110)),0)+IF($E152=IY$22,VLOOKUP($C152,Input!$A$8:$IA$39,MATCH(IY$21,Input!$A$6:$IA$6,0),FALSE),0)*IF(IY$109&gt;=MAX($IC$109:IX$109),MIN((IY$109-MAX($IC$109:IX$109)),(IY$109-IX$109)),0)</f>
        <v>351000</v>
      </c>
      <c r="IZ152" s="1">
        <f>+IF($E152=IZ$22,VLOOKUP($C152,Input!$A$8:$IA$39,MATCH(IZ$21,Input!$A$6:$IA$6,0),FALSE),0)*IF(IZ$110&gt;=MAX($IC$110:IY$110),MIN((IZ$110-MAX($IC$110:IY$110)),(IZ$110-IY$110)),0)+IF($E152=IZ$22,VLOOKUP($C152,Input!$A$8:$IA$39,MATCH(IZ$21,Input!$A$6:$IA$6,0),FALSE),0)*IF(IZ$109&gt;=MAX($IC$109:IY$109),MIN((IZ$109-MAX($IC$109:IY$109)),(IZ$109-IY$109)),0)</f>
        <v>0</v>
      </c>
      <c r="JA152" s="1">
        <f>+IF($E152=JA$22,VLOOKUP($C152,Input!$A$8:$IA$39,MATCH(JA$21,Input!$A$6:$IA$6,0),FALSE),0)*IF(JA$110&gt;=MAX($IC$110:IZ$110),MIN((JA$110-MAX($IC$110:IZ$110)),(JA$110-IZ$110)),0)+IF($E152=JA$22,VLOOKUP($C152,Input!$A$8:$IA$39,MATCH(JA$21,Input!$A$6:$IA$6,0),FALSE),0)*IF(JA$109&gt;=MAX($IC$109:IZ$109),MIN((JA$109-MAX($IC$109:IZ$109)),(JA$109-IZ$109)),0)</f>
        <v>0</v>
      </c>
      <c r="JB152" s="1">
        <f>+IF($E152=JB$22,VLOOKUP($C152,Input!$A$8:$IA$39,MATCH(JB$21,Input!$A$6:$IA$6,0),FALSE),0)*IF(JB$110&gt;=MAX($IC$110:JA$110),MIN((JB$110-MAX($IC$110:JA$110)),(JB$110-JA$110)),0)+IF($E152=JB$22,VLOOKUP($C152,Input!$A$8:$IA$39,MATCH(JB$21,Input!$A$6:$IA$6,0),FALSE),0)*IF(JB$109&gt;=MAX($IC$109:JA$109),MIN((JB$109-MAX($IC$109:JA$109)),(JB$109-JA$109)),0)</f>
        <v>0</v>
      </c>
      <c r="JC152" s="1">
        <f>+IF($E152=JC$22,VLOOKUP($C152,Input!$A$8:$IA$39,MATCH(JC$21,Input!$A$6:$IA$6,0),FALSE),0)*IF(JC$110&gt;=MAX($IC$110:JB$110),MIN((JC$110-MAX($IC$110:JB$110)),(JC$110-JB$110)),0)+IF($E152=JC$22,VLOOKUP($C152,Input!$A$8:$IA$39,MATCH(JC$21,Input!$A$6:$IA$6,0),FALSE),0)*IF(JC$109&gt;=MAX($IC$109:JB$109),MIN((JC$109-MAX($IC$109:JB$109)),(JC$109-JB$109)),0)</f>
        <v>0</v>
      </c>
      <c r="JD152" s="1">
        <f>+IF($E152=JD$22,VLOOKUP($C152,Input!$A$8:$IA$39,MATCH(JD$21,Input!$A$6:$IA$6,0),FALSE),0)*IF(JD$110&gt;=MAX($IC$110:JC$110),MIN((JD$110-MAX($IC$110:JC$110)),(JD$110-JC$110)),0)+IF($E152=JD$22,VLOOKUP($C152,Input!$A$8:$IA$39,MATCH(JD$21,Input!$A$6:$IA$6,0),FALSE),0)*IF(JD$109&gt;=MAX($IC$109:JC$109),MIN((JD$109-MAX($IC$109:JC$109)),(JD$109-JC$109)),0)</f>
        <v>0</v>
      </c>
      <c r="JE152" s="1">
        <f>+IF($E152=JE$22,VLOOKUP($C152,Input!$A$8:$IA$39,MATCH(JE$21,Input!$A$6:$IA$6,0),FALSE),0)*IF(JE$110&gt;=MAX($IC$110:JD$110),MIN((JE$110-MAX($IC$110:JD$110)),(JE$110-JD$110)),0)+IF($E152=JE$22,VLOOKUP($C152,Input!$A$8:$IA$39,MATCH(JE$21,Input!$A$6:$IA$6,0),FALSE),0)*IF(JE$109&gt;=MAX($IC$109:JD$109),MIN((JE$109-MAX($IC$109:JD$109)),(JE$109-JD$109)),0)</f>
        <v>0</v>
      </c>
      <c r="JF152" s="1">
        <f>+IF($E152=JF$22,VLOOKUP($C152,Input!$A$8:$IA$39,MATCH(JF$21,Input!$A$6:$IA$6,0),FALSE),0)*IF(JF$110&gt;=MAX($IC$110:JE$110),MIN((JF$110-MAX($IC$110:JE$110)),(JF$110-JE$110)),0)+IF($E152=JF$22,VLOOKUP($C152,Input!$A$8:$IA$39,MATCH(JF$21,Input!$A$6:$IA$6,0),FALSE),0)*IF(JF$109&gt;=MAX($IC$109:JE$109),MIN((JF$109-MAX($IC$109:JE$109)),(JF$109-JE$109)),0)</f>
        <v>0</v>
      </c>
      <c r="JG152" s="1">
        <f>+IF($E152=JG$22,VLOOKUP($C152,Input!$A$8:$IA$39,MATCH(JG$21,Input!$A$6:$IA$6,0),FALSE),0)*IF(JG$110&gt;=MAX($IC$110:JF$110),MIN((JG$110-MAX($IC$110:JF$110)),(JG$110-JF$110)),0)+IF($E152=JG$22,VLOOKUP($C152,Input!$A$8:$IA$39,MATCH(JG$21,Input!$A$6:$IA$6,0),FALSE),0)*IF(JG$109&gt;=MAX($IC$109:JF$109),MIN((JG$109-MAX($IC$109:JF$109)),(JG$109-JF$109)),0)</f>
        <v>0</v>
      </c>
      <c r="JH152" s="1">
        <f>+IF($E152=JH$22,VLOOKUP($C152,Input!$A$8:$IA$39,MATCH(JH$21,Input!$A$6:$IA$6,0),FALSE),0)*IF(JH$110&gt;=MAX($IC$110:JG$110),MIN((JH$110-MAX($IC$110:JG$110)),(JH$110-JG$110)),0)+IF($E152=JH$22,VLOOKUP($C152,Input!$A$8:$IA$39,MATCH(JH$21,Input!$A$6:$IA$6,0),FALSE),0)*IF(JH$109&gt;=MAX($IC$109:JG$109),MIN((JH$109-MAX($IC$109:JG$109)),(JH$109-JG$109)),0)</f>
        <v>0</v>
      </c>
      <c r="JI152" s="1">
        <f>+IF($E152=JI$22,VLOOKUP($C152,Input!$A$8:$IA$39,MATCH(JI$21,Input!$A$6:$IA$6,0),FALSE),0)*IF(JI$110&gt;=MAX($IC$110:JH$110),MIN((JI$110-MAX($IC$110:JH$110)),(JI$110-JH$110)),0)+IF($E152=JI$22,VLOOKUP($C152,Input!$A$8:$IA$39,MATCH(JI$21,Input!$A$6:$IA$6,0),FALSE),0)*IF(JI$109&gt;=MAX($IC$109:JH$109),MIN((JI$109-MAX($IC$109:JH$109)),(JI$109-JH$109)),0)</f>
        <v>0</v>
      </c>
      <c r="JJ152" s="1">
        <f>+IF($E152=JJ$22,VLOOKUP($C152,Input!$A$8:$IA$39,MATCH(JJ$21,Input!$A$6:$IA$6,0),FALSE),0)*IF(JJ$110&gt;=MAX($IC$110:JI$110),MIN((JJ$110-MAX($IC$110:JI$110)),(JJ$110-JI$110)),0)+IF($E152=JJ$22,VLOOKUP($C152,Input!$A$8:$IA$39,MATCH(JJ$21,Input!$A$6:$IA$6,0),FALSE),0)*IF(JJ$109&gt;=MAX($IC$109:JI$109),MIN((JJ$109-MAX($IC$109:JI$109)),(JJ$109-JI$109)),0)</f>
        <v>0</v>
      </c>
      <c r="JK152" s="1">
        <f>+IF($E152=JK$22,VLOOKUP($C152,Input!$A$8:$IA$39,MATCH(JK$21,Input!$A$6:$IA$6,0),FALSE),0)*IF(JK$110&gt;=MAX($IC$110:JJ$110),MIN((JK$110-MAX($IC$110:JJ$110)),(JK$110-JJ$110)),0)+IF($E152=JK$22,VLOOKUP($C152,Input!$A$8:$IA$39,MATCH(JK$21,Input!$A$6:$IA$6,0),FALSE),0)*IF(JK$109&gt;=MAX($IC$109:JJ$109),MIN((JK$109-MAX($IC$109:JJ$109)),(JK$109-JJ$109)),0)</f>
        <v>0</v>
      </c>
      <c r="JL152" s="1">
        <f>+IF($E152=JL$22,VLOOKUP($C152,Input!$A$8:$IA$39,MATCH(JL$21,Input!$A$6:$IA$6,0),FALSE),0)*IF(JL$110&gt;=MAX($IC$110:JK$110),MIN((JL$110-MAX($IC$110:JK$110)),(JL$110-JK$110)),0)+IF($E152=JL$22,VLOOKUP($C152,Input!$A$8:$IA$39,MATCH(JL$21,Input!$A$6:$IA$6,0),FALSE),0)*IF(JL$109&gt;=MAX($IC$109:JK$109),MIN((JL$109-MAX($IC$109:JK$109)),(JL$109-JK$109)),0)</f>
        <v>0</v>
      </c>
      <c r="JN152" t="str">
        <f>+VLOOKUP($C152,Input!$A$8:$GZ$39,MATCH(JN$21,Input!$A$6:$GZ$6,0),FALSE)</f>
        <v>Charger Maintenance ($/kWh)</v>
      </c>
      <c r="JO152" s="1">
        <f>IF($E152+$I152+$D$7&lt;=JO$22,0,IF(JO$22-$D$7&gt;=$E152,VLOOKUP($C152,Input!$A$8:$GZ$39,MATCH(JO$21,Input!$A$6:$GZ$6,0),FALSE),0)*$F152/$G152)*$D152</f>
        <v>0</v>
      </c>
      <c r="JP152" s="1">
        <f>IF($E152+$I152+$D$7&lt;=JP$22,0,IF(JP$22-$D$7&gt;=$E152,VLOOKUP($C152,Input!$A$8:$GZ$39,MATCH(JP$21,Input!$A$6:$GZ$6,0),FALSE),0)*$F152/$G152)*$D152</f>
        <v>0</v>
      </c>
      <c r="JQ152" s="1">
        <f>IF($E152+$I152+$D$7&lt;=JQ$22,0,IF(JQ$22-$D$7&gt;=$E152,VLOOKUP($C152,Input!$A$8:$GZ$39,MATCH(JQ$21,Input!$A$6:$GZ$6,0),FALSE),0)*$F152/$G152)*$D152</f>
        <v>0</v>
      </c>
      <c r="JR152" s="1">
        <f>IF($E152+$I152+$D$7&lt;=JR$22,0,IF(JR$22-$D$7&gt;=$E152,VLOOKUP($C152,Input!$A$8:$GZ$39,MATCH(JR$21,Input!$A$6:$GZ$6,0),FALSE),0)*$F152/$G152)*$D152</f>
        <v>0</v>
      </c>
      <c r="JS152" s="1">
        <f>IF($E152+$I152+$D$7&lt;=JS$22,0,IF(JS$22-$D$7&gt;=$E152,VLOOKUP($C152,Input!$A$8:$GZ$39,MATCH(JS$21,Input!$A$6:$GZ$6,0),FALSE),0)*$F152/$G152)*$D152</f>
        <v>0</v>
      </c>
      <c r="JT152" s="1">
        <f>IF($E152+$I152+$D$7&lt;=JT$22,0,IF(JT$22-$D$7&gt;=$E152,VLOOKUP($C152,Input!$A$8:$GZ$39,MATCH(JT$21,Input!$A$6:$GZ$6,0),FALSE),0)*$F152/$G152)*$D152</f>
        <v>0</v>
      </c>
      <c r="JU152" s="1">
        <f>IF($E152+$I152+$D$7&lt;=JU$22,0,IF(JU$22-$D$7&gt;=$E152,VLOOKUP($C152,Input!$A$8:$GZ$39,MATCH(JU$21,Input!$A$6:$GZ$6,0),FALSE),0)*$F152/$G152)*$D152</f>
        <v>0</v>
      </c>
      <c r="JV152" s="1">
        <f>IF($E152+$I152+$D$7&lt;=JV$22,0,IF(JV$22-$D$7&gt;=$E152,VLOOKUP($C152,Input!$A$8:$GZ$39,MATCH(JV$21,Input!$A$6:$GZ$6,0),FALSE),0)*$F152/$G152)*$D152</f>
        <v>0</v>
      </c>
      <c r="JW152" s="1">
        <f>IF($E152+$I152+$D$7&lt;=JW$22,0,IF(JW$22-$D$7&gt;=$E152,VLOOKUP($C152,Input!$A$8:$GZ$39,MATCH(JW$21,Input!$A$6:$GZ$6,0),FALSE),0)*$F152/$G152)*$D152</f>
        <v>0</v>
      </c>
      <c r="JX152" s="1">
        <f>IF($E152+$I152+$D$7&lt;=JX$22,0,IF(JX$22-$D$7&gt;=$E152,VLOOKUP($C152,Input!$A$8:$GZ$39,MATCH(JX$21,Input!$A$6:$GZ$6,0),FALSE),0)*$F152/$G152)*$D152</f>
        <v>0</v>
      </c>
      <c r="JY152" s="1">
        <f>IF($E152+$I152+$D$7&lt;=JY$22,0,IF(JY$22-$D$7&gt;=$E152,VLOOKUP($C152,Input!$A$8:$GZ$39,MATCH(JY$21,Input!$A$6:$GZ$6,0),FALSE),0)*$F152/$G152)*$D152</f>
        <v>0</v>
      </c>
      <c r="JZ152" s="1">
        <f>IF($E152+$I152+$D$7&lt;=JZ$22,0,IF(JZ$22-$D$7&gt;=$E152,VLOOKUP($C152,Input!$A$8:$GZ$39,MATCH(JZ$21,Input!$A$6:$GZ$6,0),FALSE),0)*$F152/$G152)*$D152</f>
        <v>0</v>
      </c>
      <c r="KA152" s="1">
        <f>IF($E152+$I152+$D$7&lt;=KA$22,0,IF(KA$22-$D$7&gt;=$E152,VLOOKUP($C152,Input!$A$8:$GZ$39,MATCH(KA$21,Input!$A$6:$GZ$6,0),FALSE),0)*$F152/$G152)*$D152</f>
        <v>0</v>
      </c>
      <c r="KB152" s="1">
        <f>IF($E152+$I152+$D$7&lt;=KB$22,0,IF(KB$22-$D$7&gt;=$E152,VLOOKUP($C152,Input!$A$8:$GZ$39,MATCH(KB$21,Input!$A$6:$GZ$6,0),FALSE),0)*$F152/$G152)*$D152</f>
        <v>0</v>
      </c>
      <c r="KC152" s="1">
        <f>IF($E152+$I152+$D$7&lt;=KC$22,0,IF(KC$22-$D$7&gt;=$E152,VLOOKUP($C152,Input!$A$8:$GZ$39,MATCH(KC$21,Input!$A$6:$GZ$6,0),FALSE),0)*$F152/$G152)*$D152</f>
        <v>0</v>
      </c>
      <c r="KD152" s="1">
        <f>IF($E152+$I152+$D$7&lt;=KD$22,0,IF(KD$22-$D$7&gt;=$E152,VLOOKUP($C152,Input!$A$8:$GZ$39,MATCH(KD$21,Input!$A$6:$GZ$6,0),FALSE),0)*$F152/$G152)*$D152</f>
        <v>0</v>
      </c>
      <c r="KE152" s="1">
        <f>IF($E152+$I152+$D$7&lt;=KE$22,0,IF(KE$22-$D$7&gt;=$E152,VLOOKUP($C152,Input!$A$8:$GZ$39,MATCH(KE$21,Input!$A$6:$GZ$6,0),FALSE),0)*$F152/$G152)*$D152</f>
        <v>0</v>
      </c>
      <c r="KF152" s="1">
        <f>IF($E152+$I152+$D$7&lt;=KF$22,0,IF(KF$22-$D$7&gt;=$E152,VLOOKUP($C152,Input!$A$8:$GZ$39,MATCH(KF$21,Input!$A$6:$GZ$6,0),FALSE),0)*$F152/$G152)*$D152</f>
        <v>0</v>
      </c>
      <c r="KG152" s="1">
        <f>IF($E152+$I152+$D$7&lt;=KG$22,0,IF(KG$22-$D$7&gt;=$E152,VLOOKUP($C152,Input!$A$8:$GZ$39,MATCH(KG$21,Input!$A$6:$GZ$6,0),FALSE),0)*$F152/$G152)*$D152</f>
        <v>0</v>
      </c>
      <c r="KH152" s="1">
        <f>IF($E152+$I152+$D$7&lt;=KH$22,0,IF(KH$22-$D$7&gt;=$E152,VLOOKUP($C152,Input!$A$8:$GZ$39,MATCH(KH$21,Input!$A$6:$GZ$6,0),FALSE),0)*$F152/$G152)*$D152</f>
        <v>0</v>
      </c>
      <c r="KI152" s="1">
        <f>IF($E152+$I152+$D$7&lt;=KI$22,0,IF(KI$22-$D$7&gt;=$E152,VLOOKUP($C152,Input!$A$8:$GZ$39,MATCH(KI$21,Input!$A$6:$GZ$6,0),FALSE),0)*$F152/$G152)*$D152</f>
        <v>0</v>
      </c>
      <c r="KJ152" s="1">
        <f>IF($E152+$I152+$D$7&lt;=KJ$22,0,IF(KJ$22-$D$7&gt;=$E152,VLOOKUP($C152,Input!$A$8:$GZ$39,MATCH(KJ$21,Input!$A$6:$GZ$6,0),FALSE),0)*$F152/$G152)*$D152</f>
        <v>0</v>
      </c>
      <c r="KK152" s="1">
        <f>IF($E152+$I152+$D$7&lt;=KK$22,0,IF(KK$22-$D$7&gt;=$E152,VLOOKUP($C152,Input!$A$8:$GZ$39,MATCH(KK$21,Input!$A$6:$GZ$6,0),FALSE),0)*$F152/$G152)*$D152</f>
        <v>0</v>
      </c>
      <c r="KL152" s="1">
        <f>IF($E152+$I152+$D$7&lt;=KL$22,0,IF(KL$22-$D$7&gt;=$E152,VLOOKUP($C152,Input!$A$8:$GZ$39,MATCH(KL$21,Input!$A$6:$GZ$6,0),FALSE),0)*$F152/$G152)*$D152</f>
        <v>0</v>
      </c>
      <c r="KM152" s="1">
        <f>IF($E152+$I152+$D$7&lt;=KM$22,0,IF(KM$22-$D$7&gt;=$E152,VLOOKUP($C152,Input!$A$8:$GZ$39,MATCH(KM$21,Input!$A$6:$GZ$6,0),FALSE),0)*$F152/$G152)*$D152</f>
        <v>0</v>
      </c>
      <c r="KN152" s="1">
        <f>IF($E152+$I152+$D$7&lt;=KN$22,0,IF(KN$22-$D$7&gt;=$E152,VLOOKUP($C152,Input!$A$8:$GZ$39,MATCH(KN$21,Input!$A$6:$GZ$6,0),FALSE),0)*$F152/$G152)*$D152</f>
        <v>0</v>
      </c>
      <c r="KO152" s="1">
        <f>IF($E152+$I152+$D$7&lt;=KO$22,0,IF(KO$22-$D$7&gt;=$E152,VLOOKUP($C152,Input!$A$8:$GZ$39,MATCH(KO$21,Input!$A$6:$GZ$6,0),FALSE),0)*$F152/$G152)*$D152</f>
        <v>0</v>
      </c>
      <c r="KP152" s="1">
        <f>IF($E152+$I152+$D$7&lt;=KP$22,0,IF(KP$22-$D$7&gt;=$E152,VLOOKUP($C152,Input!$A$8:$GZ$39,MATCH(KP$21,Input!$A$6:$GZ$6,0),FALSE),0)*$F152/$G152)*$D152</f>
        <v>0</v>
      </c>
      <c r="KQ152" s="1">
        <f>IF($E152+$I152+$D$7&lt;=KQ$22,0,IF(KQ$22-$D$7&gt;=$E152,VLOOKUP($C152,Input!$A$8:$GZ$39,MATCH(KQ$21,Input!$A$6:$GZ$6,0),FALSE),0)*$F152/$G152)*$D152</f>
        <v>0</v>
      </c>
      <c r="KR152" s="1">
        <f>IF($E152+$I152+$D$7&lt;=KR$22,0,IF(KR$22-$D$7&gt;=$E152,VLOOKUP($C152,Input!$A$8:$GZ$39,MATCH(KR$21,Input!$A$6:$GZ$6,0),FALSE),0)*$F152/$G152)*$D152</f>
        <v>0</v>
      </c>
      <c r="KS152" s="1">
        <f>IF($E152+$I152+$D$7&lt;=KS$22,0,IF(KS$22-$D$7&gt;=$E152,VLOOKUP($C152,Input!$A$8:$GZ$39,MATCH(KS$21,Input!$A$6:$GZ$6,0),FALSE),0)*$F152/$G152)*$D152</f>
        <v>0</v>
      </c>
      <c r="KT152" s="1">
        <f>IF($E152+$I152+$D$7&lt;=KT$22,0,IF(KT$22-$D$7&gt;=$E152,VLOOKUP($C152,Input!$A$8:$GZ$39,MATCH(KT$21,Input!$A$6:$GZ$6,0),FALSE),0)*$F152/$G152)*$D152</f>
        <v>0</v>
      </c>
      <c r="KU152" s="1">
        <f>IF($E152+$I152+$D$7&lt;=KU$22,0,IF(KU$22-$D$7&gt;=$E152,VLOOKUP($C152,Input!$A$8:$GZ$39,MATCH(KU$21,Input!$A$6:$GZ$6,0),FALSE),0)*$F152/$G152)*$D152</f>
        <v>0</v>
      </c>
      <c r="KV152" s="1">
        <f>IF($E152+$I152+$D$7&lt;=KV$22,0,IF(KV$22-$D$7&gt;=$E152,VLOOKUP($C152,Input!$A$8:$GZ$39,MATCH(KV$21,Input!$A$6:$GZ$6,0),FALSE),0)*$F152/$G152)*$D152</f>
        <v>0</v>
      </c>
      <c r="KW152" s="1">
        <f>IF($E152+$I152+$D$7&lt;=KW$22,0,IF(KW$22-$D$7&gt;=$E152,VLOOKUP($C152,Input!$A$8:$GZ$39,MATCH(KW$21,Input!$A$6:$GZ$6,0),FALSE),0)*$F152/$G152)*$D152</f>
        <v>0</v>
      </c>
      <c r="KY152" t="str">
        <f>VLOOKUP($C152,Input!$A$8:$HV$39,MATCH(KY$21,Input!$A$6:$HV$6,0),FALSE)</f>
        <v>$/kWh from "Main Tab" selection for depot charging and it is scaled to EIA cost projections</v>
      </c>
      <c r="KZ152" s="1">
        <f>IF($E152+$I152+$D$7&lt;=KZ$22,0,IF(KZ$22-$D$7&gt;=$E152,VLOOKUP($C152,Input!$A$8:$HV$39,MATCH(KZ$21,Input!$A$6:$HV$6,0),FALSE)/$G152*$F152,0))*$D152</f>
        <v>0</v>
      </c>
      <c r="LA152" s="1">
        <f>IF($E152+$I152+$D$7&lt;=LA$22,0,IF(LA$22-$D$7&gt;=$E152,VLOOKUP($C152,Input!$A$8:$HV$39,MATCH(LA$21,Input!$A$6:$HV$6,0),FALSE)/$G152*$F152,0))*$D152</f>
        <v>0</v>
      </c>
      <c r="LB152" s="1">
        <f>IF($E152+$I152+$D$7&lt;=LB$22,0,IF(LB$22-$D$7&gt;=$E152,VLOOKUP($C152,Input!$A$8:$HV$39,MATCH(LB$21,Input!$A$6:$HV$6,0),FALSE)/$G152*$F152,0))*$D152</f>
        <v>0</v>
      </c>
      <c r="LC152" s="1">
        <f>IF($E152+$I152+$D$7&lt;=LC$22,0,IF(LC$22-$D$7&gt;=$E152,VLOOKUP($C152,Input!$A$8:$HV$39,MATCH(LC$21,Input!$A$6:$HV$6,0),FALSE)/$G152*$F152,0))*$D152</f>
        <v>0</v>
      </c>
      <c r="LD152" s="1">
        <f>IF($E152+$I152+$D$7&lt;=LD$22,0,IF(LD$22-$D$7&gt;=$E152,VLOOKUP($C152,Input!$A$8:$HV$39,MATCH(LD$21,Input!$A$6:$HV$6,0),FALSE)/$G152*$F152,0))*$D152</f>
        <v>0</v>
      </c>
      <c r="LE152" s="1">
        <f>IF($E152+$I152+$D$7&lt;=LE$22,0,IF(LE$22-$D$7&gt;=$E152,VLOOKUP($C152,Input!$A$8:$HV$39,MATCH(LE$21,Input!$A$6:$HV$6,0),FALSE)/$G152*$F152,0))*$D152</f>
        <v>0</v>
      </c>
      <c r="LF152" s="1">
        <f>IF($E152+$I152+$D$7&lt;=LF$22,0,IF(LF$22-$D$7&gt;=$E152,VLOOKUP($C152,Input!$A$8:$HV$39,MATCH(LF$21,Input!$A$6:$HV$6,0),FALSE)/$G152*$F152,0))*$D152</f>
        <v>0</v>
      </c>
      <c r="LG152" s="1">
        <f>IF($E152+$I152+$D$7&lt;=LG$22,0,IF(LG$22-$D$7&gt;=$E152,VLOOKUP($C152,Input!$A$8:$HV$39,MATCH(LG$21,Input!$A$6:$HV$6,0),FALSE)/$G152*$F152,0))*$D152</f>
        <v>0</v>
      </c>
      <c r="LH152" s="1">
        <f>IF($E152+$I152+$D$7&lt;=LH$22,0,IF(LH$22-$D$7&gt;=$E152,VLOOKUP($C152,Input!$A$8:$HV$39,MATCH(LH$21,Input!$A$6:$HV$6,0),FALSE)/$G152*$F152,0))*$D152</f>
        <v>0</v>
      </c>
      <c r="LI152" s="1">
        <f>IF($E152+$I152+$D$7&lt;=LI$22,0,IF(LI$22-$D$7&gt;=$E152,VLOOKUP($C152,Input!$A$8:$HV$39,MATCH(LI$21,Input!$A$6:$HV$6,0),FALSE)/$G152*$F152,0))*$D152</f>
        <v>0</v>
      </c>
      <c r="LJ152" s="1">
        <f>IF($E152+$I152+$D$7&lt;=LJ$22,0,IF(LJ$22-$D$7&gt;=$E152,VLOOKUP($C152,Input!$A$8:$HV$39,MATCH(LJ$21,Input!$A$6:$HV$6,0),FALSE)/$G152*$F152,0))*$D152</f>
        <v>0</v>
      </c>
      <c r="LK152" s="1">
        <f>IF($E152+$I152+$D$7&lt;=LK$22,0,IF(LK$22-$D$7&gt;=$E152,VLOOKUP($C152,Input!$A$8:$HV$39,MATCH(LK$21,Input!$A$6:$HV$6,0),FALSE)/$G152*$F152,0))*$D152</f>
        <v>0</v>
      </c>
      <c r="LL152" s="1">
        <f>IF($E152+$I152+$D$7&lt;=LL$22,0,IF(LL$22-$D$7&gt;=$E152,VLOOKUP($C152,Input!$A$8:$HV$39,MATCH(LL$21,Input!$A$6:$HV$6,0),FALSE)/$G152*$F152,0))*$D152</f>
        <v>0</v>
      </c>
      <c r="LM152" s="1">
        <f>IF($E152+$I152+$D$7&lt;=LM$22,0,IF(LM$22-$D$7&gt;=$E152,VLOOKUP($C152,Input!$A$8:$HV$39,MATCH(LM$21,Input!$A$6:$HV$6,0),FALSE)/$G152*$F152,0))*$D152</f>
        <v>0</v>
      </c>
      <c r="LN152" s="1">
        <f>IF($E152+$I152+$D$7&lt;=LN$22,0,IF(LN$22-$D$7&gt;=$E152,VLOOKUP($C152,Input!$A$8:$HV$39,MATCH(LN$21,Input!$A$6:$HV$6,0),FALSE)/$G152*$F152,0))*$D152</f>
        <v>0</v>
      </c>
      <c r="LO152" s="1">
        <f>IF($E152+$I152+$D$7&lt;=LO$22,0,IF(LO$22-$D$7&gt;=$E152,VLOOKUP($C152,Input!$A$8:$HV$39,MATCH(LO$21,Input!$A$6:$HV$6,0),FALSE)/$G152*$F152,0))*$D152</f>
        <v>0</v>
      </c>
      <c r="LP152" s="1">
        <f>IF($E152+$I152+$D$7&lt;=LP$22,0,IF(LP$22-$D$7&gt;=$E152,VLOOKUP($C152,Input!$A$8:$HV$39,MATCH(LP$21,Input!$A$6:$HV$6,0),FALSE)/$G152*$F152,0))*$D152</f>
        <v>0</v>
      </c>
      <c r="LQ152" s="1">
        <f>IF($E152+$I152+$D$7&lt;=LQ$22,0,IF(LQ$22-$D$7&gt;=$E152,VLOOKUP($C152,Input!$A$8:$HV$39,MATCH(LQ$21,Input!$A$6:$HV$6,0),FALSE)/$G152*$F152,0))*$D152</f>
        <v>0</v>
      </c>
      <c r="LR152" s="1">
        <f>IF($E152+$I152+$D$7&lt;=LR$22,0,IF(LR$22-$D$7&gt;=$E152,VLOOKUP($C152,Input!$A$8:$HV$39,MATCH(LR$21,Input!$A$6:$HV$6,0),FALSE)/$G152*$F152,0))*$D152</f>
        <v>0</v>
      </c>
      <c r="LS152" s="1">
        <f>IF($E152+$I152+$D$7&lt;=LS$22,0,IF(LS$22-$D$7&gt;=$E152,VLOOKUP($C152,Input!$A$8:$HV$39,MATCH(LS$21,Input!$A$6:$HV$6,0),FALSE)/$G152*$F152,0))*$D152</f>
        <v>0</v>
      </c>
      <c r="LT152" s="1">
        <f>IF($E152+$I152+$D$7&lt;=LT$22,0,IF(LT$22-$D$7&gt;=$E152,VLOOKUP($C152,Input!$A$8:$HV$39,MATCH(LT$21,Input!$A$6:$HV$6,0),FALSE)/$G152*$F152,0))*$D152</f>
        <v>0</v>
      </c>
      <c r="LU152" s="1">
        <f>IF($E152+$I152+$D$7&lt;=LU$22,0,IF(LU$22-$D$7&gt;=$E152,VLOOKUP($C152,Input!$A$8:$HV$39,MATCH(LU$21,Input!$A$6:$HV$6,0),FALSE)/$G152*$F152,0))*$D152</f>
        <v>0</v>
      </c>
      <c r="LV152" s="1">
        <f>IF($E152+$I152+$D$7&lt;=LV$22,0,IF(LV$22-$D$7&gt;=$E152,VLOOKUP($C152,Input!$A$8:$HV$39,MATCH(LV$21,Input!$A$6:$HV$6,0),FALSE)/$G152*$F152,0))*$D152</f>
        <v>0</v>
      </c>
      <c r="LW152" s="1">
        <f>IF($E152+$I152+$D$7&lt;=LW$22,0,IF(LW$22-$D$7&gt;=$E152,VLOOKUP($C152,Input!$A$8:$HV$39,MATCH(LW$21,Input!$A$6:$HV$6,0),FALSE)/$G152*$F152,0))*$D152</f>
        <v>0</v>
      </c>
      <c r="LX152" s="1">
        <f>IF($E152+$I152+$D$7&lt;=LX$22,0,IF(LX$22-$D$7&gt;=$E152,VLOOKUP($C152,Input!$A$8:$HV$39,MATCH(LX$21,Input!$A$6:$HV$6,0),FALSE)/$G152*$F152,0))*$D152</f>
        <v>0</v>
      </c>
      <c r="LY152" s="1">
        <f>IF($E152+$I152+$D$7&lt;=LY$22,0,IF(LY$22-$D$7&gt;=$E152,VLOOKUP($C152,Input!$A$8:$HV$39,MATCH(LY$21,Input!$A$6:$HV$6,0),FALSE)/$G152*$F152,0))*$D152</f>
        <v>0</v>
      </c>
      <c r="LZ152" s="1">
        <f>IF($E152+$I152+$D$7&lt;=LZ$22,0,IF(LZ$22-$D$7&gt;=$E152,VLOOKUP($C152,Input!$A$8:$HV$39,MATCH(LZ$21,Input!$A$6:$HV$6,0),FALSE)/$G152*$F152,0))*$D152</f>
        <v>0</v>
      </c>
      <c r="MA152" s="1">
        <f>IF($E152+$I152+$D$7&lt;=MA$22,0,IF(MA$22-$D$7&gt;=$E152,VLOOKUP($C152,Input!$A$8:$HV$39,MATCH(MA$21,Input!$A$6:$HV$6,0),FALSE)/$G152*$F152,0))*$D152</f>
        <v>0</v>
      </c>
      <c r="MB152" s="1">
        <f>IF($E152+$I152+$D$7&lt;=MB$22,0,IF(MB$22-$D$7&gt;=$E152,VLOOKUP($C152,Input!$A$8:$HV$39,MATCH(MB$21,Input!$A$6:$HV$6,0),FALSE)/$G152*$F152,0))*$D152</f>
        <v>0</v>
      </c>
      <c r="MC152" s="1">
        <f>IF($E152+$I152+$D$7&lt;=MC$22,0,IF(MC$22-$D$7&gt;=$E152,VLOOKUP($C152,Input!$A$8:$HV$39,MATCH(MC$21,Input!$A$6:$HV$6,0),FALSE)/$G152*$F152,0))*$D152</f>
        <v>0</v>
      </c>
      <c r="MD152" s="1">
        <f>IF($E152+$I152+$D$7&lt;=MD$22,0,IF(MD$22-$D$7&gt;=$E152,VLOOKUP($C152,Input!$A$8:$HV$39,MATCH(MD$21,Input!$A$6:$HV$6,0),FALSE)/$G152*$F152,0))*$D152</f>
        <v>0</v>
      </c>
      <c r="ME152" s="1">
        <f>IF($E152+$I152+$D$7&lt;=ME$22,0,IF(ME$22-$D$7&gt;=$E152,VLOOKUP($C152,Input!$A$8:$HV$39,MATCH(ME$21,Input!$A$6:$HV$6,0),FALSE)/$G152*$F152,0))*$D152</f>
        <v>0</v>
      </c>
      <c r="MF152" s="1">
        <f>IF($E152+$I152+$D$7&lt;=MF$22,0,IF(MF$22-$D$7&gt;=$E152,VLOOKUP($C152,Input!$A$8:$HV$39,MATCH(MF$21,Input!$A$6:$HV$6,0),FALSE)/$G152*$F152,0))*$D152</f>
        <v>0</v>
      </c>
      <c r="MG152" s="1">
        <f>IF($E152+$I152+$D$7&lt;=MG$22,0,IF(MG$22-$D$7&gt;=$E152,VLOOKUP($C152,Input!$A$8:$HV$39,MATCH(MG$21,Input!$A$6:$HV$6,0),FALSE)/$G152*$F152,0))*$D152</f>
        <v>0</v>
      </c>
      <c r="MH152" s="1">
        <f>IF($E152+$I152+$D$7&lt;=MH$22,0,IF(MH$22-$D$7&gt;=$E152,VLOOKUP($C152,Input!$A$8:$HV$39,MATCH(MH$21,Input!$A$6:$HV$6,0),FALSE)/$G152*$F152,0))*$D152</f>
        <v>0</v>
      </c>
      <c r="MI152" s="1">
        <f>IF($E152+$I152+$D$7&lt;=MI$22,0,IF(MI$22-$D$7&gt;=$E152,VLOOKUP($C152,Input!$A$8:$HV$39,MATCH(MI$21,Input!$A$6:$HV$6,0),FALSE)/$G152*$F152,0))*$D152</f>
        <v>0</v>
      </c>
      <c r="MJ152" s="1">
        <f>IF($E152+$I152+$D$7&lt;=MJ$22,0,IF(MJ$22-$D$7&gt;=$E152,VLOOKUP($C152,Input!$A$8:$HV$39,MATCH(MJ$21,Input!$A$6:$HV$6,0),FALSE)/$G152*$F152,0))*$D152</f>
        <v>0</v>
      </c>
      <c r="MK152" s="1">
        <f>IF($E152+$I152+$D$7&lt;=MK$22,0,IF(MK$22-$D$7&gt;=$E152,VLOOKUP($C152,Input!$A$8:$HV$39,MATCH(MK$21,Input!$A$6:$HV$6,0),FALSE)/$G152*$F152,0))*$D152</f>
        <v>2349585.9164511058</v>
      </c>
      <c r="ML152" s="1">
        <f>IF($E152+$I152+$D$7&lt;=ML$22,0,IF(ML$22-$D$7&gt;=$E152,VLOOKUP($C152,Input!$A$8:$HV$39,MATCH(ML$21,Input!$A$6:$HV$6,0),FALSE)/$G152*$F152,0))*$D152</f>
        <v>2339421.6568262405</v>
      </c>
      <c r="MM152" s="1">
        <f>IF($E152+$I152+$D$7&lt;=MM$22,0,IF(MM$22-$D$7&gt;=$E152,VLOOKUP($C152,Input!$A$8:$HV$39,MATCH(MM$21,Input!$A$6:$HV$6,0),FALSE)/$G152*$F152,0))*$D152</f>
        <v>2328698.4307334018</v>
      </c>
      <c r="MN152" s="1">
        <f>IF($E152+$I152+$D$7&lt;=MN$22,0,IF(MN$22-$D$7&gt;=$E152,VLOOKUP($C152,Input!$A$8:$HV$39,MATCH(MN$21,Input!$A$6:$HV$6,0),FALSE)/$G152*$F152,0))*$D152</f>
        <v>2317994.9272506684</v>
      </c>
      <c r="MO152" s="1">
        <f>IF($E152+$I152+$D$7&lt;=MO$22,0,IF(MO$22-$D$7&gt;=$E152,VLOOKUP($C152,Input!$A$8:$HV$39,MATCH(MO$21,Input!$A$6:$HV$6,0),FALSE)/$G152*$F152,0))*$D152</f>
        <v>2309691.4696241794</v>
      </c>
      <c r="MP152" s="1">
        <f>IF($E152+$I152+$D$7&lt;=MP$22,0,IF(MP$22-$D$7&gt;=$E152,VLOOKUP($C152,Input!$A$8:$HV$39,MATCH(MP$21,Input!$A$6:$HV$6,0),FALSE)/$G152*$F152,0))*$D152</f>
        <v>2302935.2101690555</v>
      </c>
      <c r="MQ152" s="1">
        <f>IF($E152+$I152+$D$7&lt;=MQ$22,0,IF(MQ$22-$D$7&gt;=$E152,VLOOKUP($C152,Input!$A$8:$HV$39,MATCH(MQ$21,Input!$A$6:$HV$6,0),FALSE)/$G152*$F152,0))*$D152</f>
        <v>2293710.3293901081</v>
      </c>
      <c r="MR152" s="1">
        <f>IF($E152+$I152+$D$7&lt;=MR$22,0,IF(MR$22-$D$7&gt;=$E152,VLOOKUP($C152,Input!$A$8:$HV$39,MATCH(MR$21,Input!$A$6:$HV$6,0),FALSE)/$G152*$F152,0))*$D152</f>
        <v>2282095.4312007325</v>
      </c>
      <c r="MS152" s="1">
        <f>IF($E152+$I152+$D$7&lt;=MS$22,0,IF(MS$22-$D$7&gt;=$E152,VLOOKUP($C152,Input!$A$8:$HV$39,MATCH(MS$21,Input!$A$6:$HV$6,0),FALSE)/$G152*$F152,0))*$D152</f>
        <v>2278335.6236008708</v>
      </c>
      <c r="MT152" s="1">
        <f>IF($E152+$I152+$D$7&lt;=MT$22,0,IF(MT$22-$D$7&gt;=$E152,VLOOKUP($C152,Input!$A$8:$HV$39,MATCH(MT$21,Input!$A$6:$HV$6,0),FALSE)/$G152*$F152,0))*$D152</f>
        <v>2274897.0127941384</v>
      </c>
      <c r="MU152" s="1">
        <f>IF($E152+$I152+$D$7&lt;=MU$22,0,IF(MU$22-$D$7&gt;=$E152,VLOOKUP($C152,Input!$A$8:$HV$39,MATCH(MU$21,Input!$A$6:$HV$6,0),FALSE)/$G152*$F152,0))*$D152</f>
        <v>2271668.0920139649</v>
      </c>
      <c r="MV152" s="1">
        <f>IF($E152+$I152+$D$7&lt;=MV$22,0,IF(MV$22-$D$7&gt;=$E152,VLOOKUP($C152,Input!$A$8:$HV$39,MATCH(MV$21,Input!$A$6:$HV$6,0),FALSE)/$G152*$F152,0))*$D152</f>
        <v>2273848.6581703546</v>
      </c>
      <c r="MW152" s="1">
        <f>IF($E152+$I152+$D$7&lt;=MW$22,0,IF(MW$22-$D$7&gt;=$E152,VLOOKUP($C152,Input!$A$8:$HV$39,MATCH(MW$21,Input!$A$6:$HV$6,0),FALSE)/$G152*$F152,0))*$D152</f>
        <v>2275957.7835889328</v>
      </c>
      <c r="MX152" s="1">
        <f>IF($E152+$I152+$D$7&lt;=MX$22,0,IF(MX$22-$D$7&gt;=$E152,VLOOKUP($C152,Input!$A$8:$HV$39,MATCH(MX$21,Input!$A$6:$HV$6,0),FALSE)/$G152*$F152,0))*$D152</f>
        <v>2274374.9128031656</v>
      </c>
      <c r="MZ152" t="str">
        <f>VLOOKUP($C152,Input!$A$8:$HV$39,MATCH(MZ$21,Input!$A$6:$HV$6,0),FALSE)</f>
        <v>Electricity LCFS Credit ($/kWh)</v>
      </c>
      <c r="NA152" s="1">
        <f>IF($E152+$I152+$D$7&lt;=NA$22,0,IF(NA$22-$D$7&gt;=$E152,-VLOOKUP($C152,Input!$A$8:$HV$39,MATCH(NA$21,Input!$A$6:$HV$6,0),FALSE)/$G152*$F152,0))*$D152*$G$4/100</f>
        <v>0</v>
      </c>
      <c r="NB152" s="1">
        <f>IF($E152+$I152+$D$7&lt;=NB$22,0,IF(NB$22-$D$7&gt;=$E152,-VLOOKUP($C152,Input!$A$8:$HV$39,MATCH(NB$21,Input!$A$6:$HV$6,0),FALSE)/$G152*$F152,0))*$D152*$G$4/100</f>
        <v>0</v>
      </c>
      <c r="NC152" s="1">
        <f>IF($E152+$I152+$D$7&lt;=NC$22,0,IF(NC$22-$D$7&gt;=$E152,-VLOOKUP($C152,Input!$A$8:$HV$39,MATCH(NC$21,Input!$A$6:$HV$6,0),FALSE)/$G152*$F152,0))*$D152*$G$4/100</f>
        <v>0</v>
      </c>
      <c r="ND152" s="1">
        <f>IF($E152+$I152+$D$7&lt;=ND$22,0,IF(ND$22-$D$7&gt;=$E152,-VLOOKUP($C152,Input!$A$8:$HV$39,MATCH(ND$21,Input!$A$6:$HV$6,0),FALSE)/$G152*$F152,0))*$D152*$G$4/100</f>
        <v>0</v>
      </c>
      <c r="NE152" s="1">
        <f>IF($E152+$I152+$D$7&lt;=NE$22,0,IF(NE$22-$D$7&gt;=$E152,-VLOOKUP($C152,Input!$A$8:$HV$39,MATCH(NE$21,Input!$A$6:$HV$6,0),FALSE)/$G152*$F152,0))*$D152*$G$4/100</f>
        <v>0</v>
      </c>
      <c r="NF152" s="1">
        <f>IF($E152+$I152+$D$7&lt;=NF$22,0,IF(NF$22-$D$7&gt;=$E152,-VLOOKUP($C152,Input!$A$8:$HV$39,MATCH(NF$21,Input!$A$6:$HV$6,0),FALSE)/$G152*$F152,0))*$D152*$G$4/100</f>
        <v>0</v>
      </c>
      <c r="NG152" s="1">
        <f>IF($E152+$I152+$D$7&lt;=NG$22,0,IF(NG$22-$D$7&gt;=$E152,-VLOOKUP($C152,Input!$A$8:$HV$39,MATCH(NG$21,Input!$A$6:$HV$6,0),FALSE)/$G152*$F152,0))*$D152*$G$4/100</f>
        <v>0</v>
      </c>
      <c r="NH152" s="1">
        <f>IF($E152+$I152+$D$7&lt;=NH$22,0,IF(NH$22-$D$7&gt;=$E152,-VLOOKUP($C152,Input!$A$8:$HV$39,MATCH(NH$21,Input!$A$6:$HV$6,0),FALSE)/$G152*$F152,0))*$D152*$G$4/100</f>
        <v>0</v>
      </c>
      <c r="NI152" s="1">
        <f>IF($E152+$I152+$D$7&lt;=NI$22,0,IF(NI$22-$D$7&gt;=$E152,-VLOOKUP($C152,Input!$A$8:$HV$39,MATCH(NI$21,Input!$A$6:$HV$6,0),FALSE)/$G152*$F152,0))*$D152*$G$4/100</f>
        <v>0</v>
      </c>
      <c r="NJ152" s="1">
        <f>IF($E152+$I152+$D$7&lt;=NJ$22,0,IF(NJ$22-$D$7&gt;=$E152,-VLOOKUP($C152,Input!$A$8:$HV$39,MATCH(NJ$21,Input!$A$6:$HV$6,0),FALSE)/$G152*$F152,0))*$D152*$G$4/100</f>
        <v>0</v>
      </c>
      <c r="NK152" s="1">
        <f>IF($E152+$I152+$D$7&lt;=NK$22,0,IF(NK$22-$D$7&gt;=$E152,-VLOOKUP($C152,Input!$A$8:$HV$39,MATCH(NK$21,Input!$A$6:$HV$6,0),FALSE)/$G152*$F152,0))*$D152*$G$4/100</f>
        <v>0</v>
      </c>
      <c r="NL152" s="1">
        <f>IF($E152+$I152+$D$7&lt;=NL$22,0,IF(NL$22-$D$7&gt;=$E152,-VLOOKUP($C152,Input!$A$8:$HV$39,MATCH(NL$21,Input!$A$6:$HV$6,0),FALSE)/$G152*$F152,0))*$D152*$G$4/100</f>
        <v>0</v>
      </c>
      <c r="NM152" s="1">
        <f>IF($E152+$I152+$D$7&lt;=NM$22,0,IF(NM$22-$D$7&gt;=$E152,-VLOOKUP($C152,Input!$A$8:$HV$39,MATCH(NM$21,Input!$A$6:$HV$6,0),FALSE)/$G152*$F152,0))*$D152*$G$4/100</f>
        <v>0</v>
      </c>
      <c r="NN152" s="1">
        <f>IF($E152+$I152+$D$7&lt;=NN$22,0,IF(NN$22-$D$7&gt;=$E152,-VLOOKUP($C152,Input!$A$8:$HV$39,MATCH(NN$21,Input!$A$6:$HV$6,0),FALSE)/$G152*$F152,0))*$D152*$G$4/100</f>
        <v>0</v>
      </c>
      <c r="NO152" s="1">
        <f>IF($E152+$I152+$D$7&lt;=NO$22,0,IF(NO$22-$D$7&gt;=$E152,-VLOOKUP($C152,Input!$A$8:$HV$39,MATCH(NO$21,Input!$A$6:$HV$6,0),FALSE)/$G152*$F152,0))*$D152*$G$4/100</f>
        <v>0</v>
      </c>
      <c r="NP152" s="1">
        <f>IF($E152+$I152+$D$7&lt;=NP$22,0,IF(NP$22-$D$7&gt;=$E152,-VLOOKUP($C152,Input!$A$8:$HV$39,MATCH(NP$21,Input!$A$6:$HV$6,0),FALSE)/$G152*$F152,0))*$D152*$G$4/100</f>
        <v>0</v>
      </c>
      <c r="NQ152" s="1">
        <f>IF($E152+$I152+$D$7&lt;=NQ$22,0,IF(NQ$22-$D$7&gt;=$E152,-VLOOKUP($C152,Input!$A$8:$HV$39,MATCH(NQ$21,Input!$A$6:$HV$6,0),FALSE)/$G152*$F152,0))*$D152*$G$4/100</f>
        <v>0</v>
      </c>
      <c r="NR152" s="1">
        <f>IF($E152+$I152+$D$7&lt;=NR$22,0,IF(NR$22-$D$7&gt;=$E152,-VLOOKUP($C152,Input!$A$8:$HV$39,MATCH(NR$21,Input!$A$6:$HV$6,0),FALSE)/$G152*$F152,0))*$D152*$G$4/100</f>
        <v>0</v>
      </c>
      <c r="NS152" s="1">
        <f>IF($E152+$I152+$D$7&lt;=NS$22,0,IF(NS$22-$D$7&gt;=$E152,-VLOOKUP($C152,Input!$A$8:$HV$39,MATCH(NS$21,Input!$A$6:$HV$6,0),FALSE)/$G152*$F152,0))*$D152*$G$4/100</f>
        <v>0</v>
      </c>
      <c r="NT152" s="1">
        <f>IF($E152+$I152+$D$7&lt;=NT$22,0,IF(NT$22-$D$7&gt;=$E152,-VLOOKUP($C152,Input!$A$8:$HV$39,MATCH(NT$21,Input!$A$6:$HV$6,0),FALSE)/$G152*$F152,0))*$D152*$G$4/100</f>
        <v>0</v>
      </c>
      <c r="NU152" s="1">
        <f>IF($E152+$I152+$D$7&lt;=NU$22,0,IF(NU$22-$D$7&gt;=$E152,-VLOOKUP($C152,Input!$A$8:$HV$39,MATCH(NU$21,Input!$A$6:$HV$6,0),FALSE)/$G152*$F152,0))*$D152*$G$4/100</f>
        <v>0</v>
      </c>
      <c r="NV152" s="1">
        <f>IF($E152+$I152+$D$7&lt;=NV$22,0,IF(NV$22-$D$7&gt;=$E152,-VLOOKUP($C152,Input!$A$8:$HV$39,MATCH(NV$21,Input!$A$6:$HV$6,0),FALSE)/$G152*$F152,0))*$D152*$G$4/100</f>
        <v>-1985584.6483200002</v>
      </c>
      <c r="NW152" s="1">
        <f>IF($E152+$I152+$D$7&lt;=NW$22,0,IF(NW$22-$D$7&gt;=$E152,-VLOOKUP($C152,Input!$A$8:$HV$39,MATCH(NW$21,Input!$A$6:$HV$6,0),FALSE)/$G152*$F152,0))*$D152*$G$4/100</f>
        <v>-1985584.6483200002</v>
      </c>
      <c r="NX152" s="1">
        <f>IF($E152+$I152+$D$7&lt;=NX$22,0,IF(NX$22-$D$7&gt;=$E152,-VLOOKUP($C152,Input!$A$8:$HV$39,MATCH(NX$21,Input!$A$6:$HV$6,0),FALSE)/$G152*$F152,0))*$D152*$G$4/100</f>
        <v>-1985584.6483200002</v>
      </c>
      <c r="NY152" s="1">
        <f>IF($E152+$I152+$D$7&lt;=NY$22,0,IF(NY$22-$D$7&gt;=$E152,-VLOOKUP($C152,Input!$A$8:$HV$39,MATCH(NY$21,Input!$A$6:$HV$6,0),FALSE)/$G152*$F152,0))*$D152*$G$4/100</f>
        <v>-1985584.6483200002</v>
      </c>
      <c r="NZ152" s="1">
        <f>IF($E152+$I152+$D$7&lt;=NZ$22,0,IF(NZ$22-$D$7&gt;=$E152,-VLOOKUP($C152,Input!$A$8:$HV$39,MATCH(NZ$21,Input!$A$6:$HV$6,0),FALSE)/$G152*$F152,0))*$D152*$G$4/100</f>
        <v>-1985584.6483200002</v>
      </c>
      <c r="OA152" s="1">
        <f>IF($E152+$I152+$D$7&lt;=OA$22,0,IF(OA$22-$D$7&gt;=$E152,-VLOOKUP($C152,Input!$A$8:$HV$39,MATCH(OA$21,Input!$A$6:$HV$6,0),FALSE)/$G152*$F152,0))*$D152*$G$4/100</f>
        <v>-1985584.6483200002</v>
      </c>
      <c r="OB152" s="1">
        <f>IF($E152+$I152+$D$7&lt;=OB$22,0,IF(OB$22-$D$7&gt;=$E152,-VLOOKUP($C152,Input!$A$8:$HV$39,MATCH(OB$21,Input!$A$6:$HV$6,0),FALSE)/$G152*$F152,0))*$D152*$G$4/100</f>
        <v>-1985584.6483200002</v>
      </c>
      <c r="OC152" s="1">
        <f>IF($E152+$I152+$D$7&lt;=OC$22,0,IF(OC$22-$D$7&gt;=$E152,-VLOOKUP($C152,Input!$A$8:$HV$39,MATCH(OC$21,Input!$A$6:$HV$6,0),FALSE)/$G152*$F152,0))*$D152*$G$4/100</f>
        <v>-1985584.6483200002</v>
      </c>
      <c r="OD152" s="1">
        <f>IF($E152+$I152+$D$7&lt;=OD$22,0,IF(OD$22-$D$7&gt;=$E152,-VLOOKUP($C152,Input!$A$8:$HV$39,MATCH(OD$21,Input!$A$6:$HV$6,0),FALSE)/$G152*$F152,0))*$D152*$G$4/100</f>
        <v>-1985584.6483200002</v>
      </c>
      <c r="OE152" s="1">
        <f>IF($E152+$I152+$D$7&lt;=OE$22,0,IF(OE$22-$D$7&gt;=$E152,-VLOOKUP($C152,Input!$A$8:$HV$39,MATCH(OE$21,Input!$A$6:$HV$6,0),FALSE)/$G152*$F152,0))*$D152*$G$4/100</f>
        <v>-1985584.6483200002</v>
      </c>
      <c r="OF152" s="1">
        <f>IF($E152+$I152+$D$7&lt;=OF$22,0,IF(OF$22-$D$7&gt;=$E152,-VLOOKUP($C152,Input!$A$8:$HV$39,MATCH(OF$21,Input!$A$6:$HV$6,0),FALSE)/$G152*$F152,0))*$D152*$G$4/100</f>
        <v>-1985584.6483200002</v>
      </c>
      <c r="OG152" s="1">
        <f>IF($E152+$I152+$D$7&lt;=OG$22,0,IF(OG$22-$D$7&gt;=$E152,-VLOOKUP($C152,Input!$A$8:$HV$39,MATCH(OG$21,Input!$A$6:$HV$6,0),FALSE)/$G152*$F152,0))*$D152*$G$4/100</f>
        <v>-1985584.6483200002</v>
      </c>
      <c r="OH152" s="1">
        <f>IF($E152+$I152+$D$7&lt;=OH$22,0,IF(OH$22-$D$7&gt;=$E152,-VLOOKUP($C152,Input!$A$8:$HV$39,MATCH(OH$21,Input!$A$6:$HV$6,0),FALSE)/$G152*$F152,0))*$D152*$G$4/100</f>
        <v>-1985584.6483200002</v>
      </c>
      <c r="OI152" s="1">
        <f>IF($E152+$I152+$D$7&lt;=OI$22,0,IF(OI$22-$D$7&gt;=$E152,-VLOOKUP($C152,Input!$A$8:$HV$39,MATCH(OI$21,Input!$A$6:$HV$6,0),FALSE)/$G152*$F152,0))*$D152*$G$4/100</f>
        <v>-1985584.6483200002</v>
      </c>
      <c r="OK152" t="str">
        <f>VLOOKUP($C152,Input!$A$8:$HW$39,MATCH(OK$21,Input!$A$6:$HW$6,0),FALSE)</f>
        <v>Charger Inspection Maint ($/year)</v>
      </c>
      <c r="OL152" s="1">
        <f>IF($E152+$I152+$D$7&lt;=OL$22,0,IF(OL$22-$D$7&gt;=$E152,IF(COUNTIF($KZ152:LP152,"&gt;0")&gt;0,VLOOKUP($C152,Input!$A$8:$HV$21,MATCH($OK$21+COUNTIF($KZ152:LP152,"&gt;0"),Input!$A$6:$HV$6,0),FALSE),0),0))*$D152</f>
        <v>0</v>
      </c>
      <c r="OM152" s="1">
        <f>IF($E152+$I152+$D$7&lt;=OM$22,0,IF(OM$22-$D$7&gt;=$E152,IF(COUNTIF($KZ152:LQ152,"&gt;0")&gt;0,VLOOKUP($C152,Input!$A$8:$HV$21,MATCH($OK$21+COUNTIF($KZ152:LQ152,"&gt;0"),Input!$A$6:$HV$6,0),FALSE),0),0))*$D152</f>
        <v>0</v>
      </c>
      <c r="ON152" s="1">
        <f>IF($E152+$I152+$D$7&lt;=ON$22,0,IF(ON$22-$D$7&gt;=$E152,IF(COUNTIF($KZ152:LR152,"&gt;0")&gt;0,VLOOKUP($C152,Input!$A$8:$HV$21,MATCH($OK$21+COUNTIF($KZ152:LR152,"&gt;0"),Input!$A$6:$HV$6,0),FALSE),0),0))*$D152</f>
        <v>0</v>
      </c>
      <c r="OO152" s="1">
        <f>IF($E152+$I152+$D$7&lt;=OO$22,0,IF(OO$22-$D$7&gt;=$E152,IF(COUNTIF($KZ152:LS152,"&gt;0")&gt;0,VLOOKUP($C152,Input!$A$8:$HV$21,MATCH($OK$21+COUNTIF($KZ152:LS152,"&gt;0"),Input!$A$6:$HV$6,0),FALSE),0),0))*$D152</f>
        <v>0</v>
      </c>
      <c r="OP152" s="1">
        <f>IF($E152+$I152+$D$7&lt;=OP$22,0,IF(OP$22-$D$7&gt;=$E152,IF(COUNTIF($KZ152:LT152,"&gt;0")&gt;0,VLOOKUP($C152,Input!$A$8:$HV$21,MATCH($OK$21+COUNTIF($KZ152:LT152,"&gt;0"),Input!$A$6:$HV$6,0),FALSE),0),0))*$D152</f>
        <v>0</v>
      </c>
      <c r="OQ152" s="1">
        <f>IF($E152+$I152+$D$7&lt;=OQ$22,0,IF(OQ$22-$D$7&gt;=$E152,IF(COUNTIF($KZ152:LU152,"&gt;0")&gt;0,VLOOKUP($C152,Input!$A$8:$HV$21,MATCH($OK$21+COUNTIF($KZ152:LU152,"&gt;0"),Input!$A$6:$HV$6,0),FALSE),0),0))*$D152</f>
        <v>0</v>
      </c>
      <c r="OR152" s="1">
        <f>IF($E152+$I152+$D$7&lt;=OR$22,0,IF(OR$22-$D$7&gt;=$E152,IF(COUNTIF($KZ152:LV152,"&gt;0")&gt;0,VLOOKUP($C152,Input!$A$8:$HV$21,MATCH($OK$21+COUNTIF($KZ152:LV152,"&gt;0"),Input!$A$6:$HV$6,0),FALSE),0),0))*$D152</f>
        <v>0</v>
      </c>
      <c r="OS152" s="1">
        <f>IF($E152+$I152+$D$7&lt;=OS$22,0,IF(OS$22-$D$7&gt;=$E152,IF(COUNTIF($KZ152:LW152,"&gt;0")&gt;0,VLOOKUP($C152,Input!$A$8:$HV$21,MATCH($OK$21+COUNTIF($KZ152:LW152,"&gt;0"),Input!$A$6:$HV$6,0),FALSE),0),0))*$D152</f>
        <v>0</v>
      </c>
      <c r="OT152" s="1">
        <f>IF($E152+$I152+$D$7&lt;=OT$22,0,IF(OT$22-$D$7&gt;=$E152,IF(COUNTIF($KZ152:LX152,"&gt;0")&gt;0,VLOOKUP($C152,Input!$A$8:$HV$21,MATCH($OK$21+COUNTIF($KZ152:LX152,"&gt;0"),Input!$A$6:$HV$6,0),FALSE),0),0))*$D152</f>
        <v>0</v>
      </c>
      <c r="OU152" s="1">
        <f>IF($E152+$I152+$D$7&lt;=OU$22,0,IF(OU$22-$D$7&gt;=$E152,IF(COUNTIF($KZ152:LY152,"&gt;0")&gt;0,VLOOKUP($C152,Input!$A$8:$HV$21,MATCH($OK$21+COUNTIF($KZ152:LY152,"&gt;0"),Input!$A$6:$HV$6,0),FALSE),0),0))*$D152</f>
        <v>0</v>
      </c>
      <c r="OV152" s="1">
        <f>IF($E152+$I152+$D$7&lt;=OV$22,0,IF(OV$22-$D$7&gt;=$E152,IF(COUNTIF($KZ152:LZ152,"&gt;0")&gt;0,VLOOKUP($C152,Input!$A$8:$HV$21,MATCH($OK$21+COUNTIF($KZ152:LZ152,"&gt;0"),Input!$A$6:$HV$6,0),FALSE),0),0))*$D152</f>
        <v>0</v>
      </c>
      <c r="OW152" s="1">
        <f>IF($E152+$I152+$D$7&lt;=OW$22,0,IF(OW$22-$D$7&gt;=$E152,IF(COUNTIF($KZ152:MA152,"&gt;0")&gt;0,VLOOKUP($C152,Input!$A$8:$HV$21,MATCH($OK$21+COUNTIF($KZ152:MA152,"&gt;0"),Input!$A$6:$HV$6,0),FALSE),0),0))*$D152</f>
        <v>0</v>
      </c>
      <c r="OX152" s="1">
        <f>IF($E152+$I152+$D$7&lt;=OX$22,0,IF(OX$22-$D$7&gt;=$E152,IF(COUNTIF($KZ152:MB152,"&gt;0")&gt;0,VLOOKUP($C152,Input!$A$8:$HV$21,MATCH($OK$21+COUNTIF($KZ152:MB152,"&gt;0"),Input!$A$6:$HV$6,0),FALSE),0),0))*$D152</f>
        <v>0</v>
      </c>
      <c r="OY152" s="1">
        <f>IF($E152+$I152+$D$7&lt;=OY$22,0,IF(OY$22-$D$7&gt;=$E152,IF(COUNTIF($KZ152:MC152,"&gt;0")&gt;0,VLOOKUP($C152,Input!$A$8:$HV$21,MATCH($OK$21+COUNTIF($KZ152:MC152,"&gt;0"),Input!$A$6:$HV$6,0),FALSE),0),0))*$D152</f>
        <v>0</v>
      </c>
      <c r="OZ152" s="1">
        <f>IF($E152+$I152+$D$7&lt;=OZ$22,0,IF(OZ$22-$D$7&gt;=$E152,IF(COUNTIF($KZ152:MD152,"&gt;0")&gt;0,VLOOKUP($C152,Input!$A$8:$HV$21,MATCH($OK$21+COUNTIF($KZ152:MD152,"&gt;0"),Input!$A$6:$HV$6,0),FALSE),0),0))*$D152</f>
        <v>0</v>
      </c>
      <c r="PA152" s="1">
        <f>IF($E152+$I152+$D$7&lt;=PA$22,0,IF(PA$22-$D$7&gt;=$E152,IF(COUNTIF($KZ152:ME152,"&gt;0")&gt;0,VLOOKUP($C152,Input!$A$8:$HV$21,MATCH($OK$21+COUNTIF($KZ152:ME152,"&gt;0"),Input!$A$6:$HV$6,0),FALSE),0),0))*$D152</f>
        <v>0</v>
      </c>
      <c r="PB152" s="1">
        <f>IF($E152+$I152+$D$7&lt;=PB$22,0,IF(PB$22-$D$7&gt;=$E152,IF(COUNTIF($KZ152:MF152,"&gt;0")&gt;0,VLOOKUP($C152,Input!$A$8:$HV$21,MATCH($OK$21+COUNTIF($KZ152:MF152,"&gt;0"),Input!$A$6:$HV$6,0),FALSE),0),0))*$D152</f>
        <v>0</v>
      </c>
      <c r="PC152" s="1">
        <f>IF($E152+$I152+$D$7&lt;=PC$22,0,IF(PC$22-$D$7&gt;=$E152,IF(COUNTIF($KZ152:MG152,"&gt;0")&gt;0,VLOOKUP($C152,Input!$A$8:$HV$21,MATCH($OK$21+COUNTIF($KZ152:MG152,"&gt;0"),Input!$A$6:$HV$6,0),FALSE),0),0))*$D152</f>
        <v>0</v>
      </c>
      <c r="PD152" s="1">
        <f>IF($E152+$I152+$D$7&lt;=PD$22,0,IF(PD$22-$D$7&gt;=$E152,IF(COUNTIF($KZ152:MH152,"&gt;0")&gt;0,VLOOKUP($C152,Input!$A$8:$HV$21,MATCH($OK$21+COUNTIF($KZ152:MH152,"&gt;0"),Input!$A$6:$HV$6,0),FALSE),0),0))*$D152</f>
        <v>0</v>
      </c>
      <c r="PE152" s="1">
        <f>IF($E152+$I152+$D$7&lt;=PE$22,0,IF(PE$22-$D$7&gt;=$E152,IF(COUNTIF($KZ152:MI152,"&gt;0")&gt;0,VLOOKUP($C152,Input!$A$8:$HV$21,MATCH($OK$21+COUNTIF($KZ152:MI152,"&gt;0"),Input!$A$6:$HV$6,0),FALSE),0),0))*$D152</f>
        <v>0</v>
      </c>
      <c r="PF152" s="1">
        <f>IF($E152+$I152+$D$7&lt;=PF$22,0,IF(PF$22-$D$7&gt;=$E152,IF(COUNTIF($KZ152:MJ152,"&gt;0")&gt;0,VLOOKUP($C152,Input!$A$8:$HV$21,MATCH($OK$21+COUNTIF($KZ152:MJ152,"&gt;0"),Input!$A$6:$HV$6,0),FALSE),0),0))*$D152</f>
        <v>0</v>
      </c>
      <c r="PG152" s="1">
        <f>IF($E152+$I152+$D$7&lt;=PG$22,0,IF(PG$22-$D$7&gt;=$E152,IF(COUNTIF($KZ152:MK152,"&gt;0")&gt;0,VLOOKUP($C152,Input!$A$8:$HV$21,MATCH($OK$21+COUNTIF($KZ152:MK152,"&gt;0"),Input!$A$6:$HV$6,0),FALSE),0),0))*$D152</f>
        <v>117000</v>
      </c>
      <c r="PH152" s="1">
        <f>IF($E152+$I152+$D$7&lt;=PH$22,0,IF(PH$22-$D$7&gt;=$E152,IF(COUNTIF($KZ152:ML152,"&gt;0")&gt;0,VLOOKUP($C152,Input!$A$8:$HV$21,MATCH($OK$21+COUNTIF($KZ152:ML152,"&gt;0"),Input!$A$6:$HV$6,0),FALSE),0),0))*$D152</f>
        <v>117000</v>
      </c>
      <c r="PI152" s="1">
        <f>IF($E152+$I152+$D$7&lt;=PI$22,0,IF(PI$22-$D$7&gt;=$E152,IF(COUNTIF($KZ152:MM152,"&gt;0")&gt;0,VLOOKUP($C152,Input!$A$8:$HV$21,MATCH($OK$21+COUNTIF($KZ152:MM152,"&gt;0"),Input!$A$6:$HV$6,0),FALSE),0),0))*$D152</f>
        <v>117000</v>
      </c>
      <c r="PJ152" s="1">
        <f>IF($E152+$I152+$D$7&lt;=PJ$22,0,IF(PJ$22-$D$7&gt;=$E152,IF(COUNTIF($KZ152:MN152,"&gt;0")&gt;0,VLOOKUP($C152,Input!$A$8:$HV$21,MATCH($OK$21+COUNTIF($KZ152:MN152,"&gt;0"),Input!$A$6:$HV$6,0),FALSE),0),0))*$D152</f>
        <v>117000</v>
      </c>
      <c r="PK152" s="1">
        <f>IF($E152+$I152+$D$7&lt;=PK$22,0,IF(PK$22-$D$7&gt;=$E152,IF(COUNTIF($KZ152:MO152,"&gt;0")&gt;0,VLOOKUP($C152,Input!$A$8:$HV$21,MATCH($OK$21+COUNTIF($KZ152:MO152,"&gt;0"),Input!$A$6:$HV$6,0),FALSE),0),0))*$D152</f>
        <v>117000</v>
      </c>
      <c r="PL152" s="1">
        <f>IF($E152+$I152+$D$7&lt;=PL$22,0,IF(PL$22-$D$7&gt;=$E152,IF(COUNTIF($KZ152:MP152,"&gt;0")&gt;0,VLOOKUP($C152,Input!$A$8:$HV$21,MATCH($OK$21+COUNTIF($KZ152:MP152,"&gt;0"),Input!$A$6:$HV$6,0),FALSE),0),0))*$D152</f>
        <v>117000</v>
      </c>
      <c r="PM152" s="1">
        <f>IF($E152+$I152+$D$7&lt;=PM$22,0,IF(PM$22-$D$7&gt;=$E152,IF(COUNTIF($KZ152:MQ152,"&gt;0")&gt;0,VLOOKUP($C152,Input!$A$8:$HV$21,MATCH($OK$21+COUNTIF($KZ152:MQ152,"&gt;0"),Input!$A$6:$HV$6,0),FALSE),0),0))*$D152</f>
        <v>117000</v>
      </c>
      <c r="PN152" s="1">
        <f>IF($E152+$I152+$D$7&lt;=PN$22,0,IF(PN$22-$D$7&gt;=$E152,IF(COUNTIF($KZ152:MR152,"&gt;0")&gt;0,VLOOKUP($C152,Input!$A$8:$HV$21,MATCH($OK$21+COUNTIF($KZ152:MR152,"&gt;0"),Input!$A$6:$HV$6,0),FALSE),0),0))*$D152</f>
        <v>117000</v>
      </c>
      <c r="PO152" s="1">
        <f>IF($E152+$I152+$D$7&lt;=PO$22,0,IF(PO$22-$D$7&gt;=$E152,IF(COUNTIF($KZ152:MS152,"&gt;0")&gt;0,VLOOKUP($C152,Input!$A$8:$HV$21,MATCH($OK$21+COUNTIF($KZ152:MS152,"&gt;0"),Input!$A$6:$HV$6,0),FALSE),0),0))*$D152</f>
        <v>117000</v>
      </c>
      <c r="PP152" s="1">
        <f>IF($E152+$I152+$D$7&lt;=PP$22,0,IF(PP$22-$D$7&gt;=$E152,IF(COUNTIF($KZ152:MT152,"&gt;0")&gt;0,VLOOKUP($C152,Input!$A$8:$HV$21,MATCH($OK$21+COUNTIF($KZ152:MT152,"&gt;0"),Input!$A$6:$HV$6,0),FALSE),0),0))*$D152</f>
        <v>117000</v>
      </c>
      <c r="PQ152" s="1">
        <f>IF($E152+$I152+$D$7&lt;=PQ$22,0,IF(PQ$22-$D$7&gt;=$E152,IF(COUNTIF($KZ152:MU152,"&gt;0")&gt;0,VLOOKUP($C152,Input!$A$8:$HV$21,MATCH($OK$21+COUNTIF($KZ152:MU152,"&gt;0"),Input!$A$6:$HV$6,0),FALSE),0),0))*$D152</f>
        <v>117000</v>
      </c>
      <c r="PR152" s="1">
        <f>IF($E152+$I152+$D$7&lt;=PR$22,0,IF(PR$22-$D$7&gt;=$E152,IF(COUNTIF($KZ152:MV152,"&gt;0")&gt;0,VLOOKUP($C152,Input!$A$8:$HV$21,MATCH($OK$21+COUNTIF($KZ152:MV152,"&gt;0"),Input!$A$6:$HV$6,0),FALSE),0),0))*$D152</f>
        <v>117000</v>
      </c>
      <c r="PS152" s="1">
        <f>IF($E152+$I152+$D$7&lt;=PS$22,0,IF(PS$22-$D$7&gt;=$E152,IF(COUNTIF($KZ152:MW152,"&gt;0")&gt;0,VLOOKUP($C152,Input!$A$8:$HV$21,MATCH($OK$21+COUNTIF($KZ152:MW152,"&gt;0"),Input!$A$6:$HV$6,0),FALSE),0),0))*$D152</f>
        <v>117000</v>
      </c>
      <c r="PT152" s="1">
        <f>IF($E152+$I152+$D$7&lt;=PT$22,0,IF(PT$22-$D$7&gt;=$E152,IF(COUNTIF($KZ152:MX152,"&gt;0")&gt;0,VLOOKUP($C152,Input!$A$8:$HV$21,MATCH($OK$21+COUNTIF($KZ152:MX152,"&gt;0"),Input!$A$6:$HV$6,0),FALSE),0),0))*$D152</f>
        <v>117000</v>
      </c>
      <c r="PV152" s="1" t="str">
        <f t="shared" si="871"/>
        <v>2037 MY All In - 40' Proterra 550 kWh {234 Buses}</v>
      </c>
      <c r="PW152" s="1">
        <f t="shared" si="951"/>
        <v>0</v>
      </c>
      <c r="PX152" s="1">
        <f t="shared" si="952"/>
        <v>0</v>
      </c>
      <c r="PY152" s="1">
        <f t="shared" si="953"/>
        <v>0</v>
      </c>
      <c r="PZ152" s="1">
        <f t="shared" si="954"/>
        <v>0</v>
      </c>
      <c r="QA152" s="1">
        <f t="shared" si="955"/>
        <v>0</v>
      </c>
      <c r="QB152" s="1">
        <f t="shared" si="956"/>
        <v>0</v>
      </c>
      <c r="QC152" s="1">
        <f t="shared" si="957"/>
        <v>0</v>
      </c>
      <c r="QD152" s="1">
        <f t="shared" si="958"/>
        <v>0</v>
      </c>
      <c r="QE152" s="1">
        <f t="shared" si="959"/>
        <v>0</v>
      </c>
      <c r="QF152" s="1">
        <f t="shared" si="960"/>
        <v>0</v>
      </c>
      <c r="QG152" s="1">
        <f t="shared" si="961"/>
        <v>0</v>
      </c>
      <c r="QH152" s="1">
        <f t="shared" si="962"/>
        <v>0</v>
      </c>
      <c r="QI152" s="1">
        <f t="shared" si="963"/>
        <v>0</v>
      </c>
      <c r="QJ152" s="1">
        <f t="shared" si="964"/>
        <v>0</v>
      </c>
      <c r="QK152" s="1">
        <f t="shared" si="965"/>
        <v>0</v>
      </c>
      <c r="QL152" s="1">
        <f t="shared" si="966"/>
        <v>0</v>
      </c>
      <c r="QM152" s="1">
        <f t="shared" si="967"/>
        <v>0</v>
      </c>
      <c r="QN152" s="1">
        <f t="shared" si="968"/>
        <v>0</v>
      </c>
      <c r="QO152" s="1">
        <f t="shared" si="969"/>
        <v>0</v>
      </c>
      <c r="QP152" s="1">
        <f t="shared" si="970"/>
        <v>0</v>
      </c>
      <c r="QQ152" s="1">
        <f t="shared" si="971"/>
        <v>0</v>
      </c>
      <c r="QR152" s="1">
        <f t="shared" si="972"/>
        <v>239567835.10998508</v>
      </c>
      <c r="QS152" s="1">
        <f t="shared" si="973"/>
        <v>6086837.0085062403</v>
      </c>
      <c r="QT152" s="1">
        <f t="shared" si="974"/>
        <v>6076113.7824134007</v>
      </c>
      <c r="QU152" s="1">
        <f t="shared" si="975"/>
        <v>6065410.2789306678</v>
      </c>
      <c r="QV152" s="1">
        <f t="shared" si="976"/>
        <v>6057106.8213041797</v>
      </c>
      <c r="QW152" s="1">
        <f t="shared" si="977"/>
        <v>6050350.5618490558</v>
      </c>
      <c r="QX152" s="1">
        <f t="shared" si="978"/>
        <v>35291125.681070112</v>
      </c>
      <c r="QY152" s="1">
        <f t="shared" si="979"/>
        <v>6029510.7828807328</v>
      </c>
      <c r="QZ152" s="1">
        <f t="shared" si="980"/>
        <v>6025750.9752808698</v>
      </c>
      <c r="RA152" s="1">
        <f t="shared" si="981"/>
        <v>6022312.3644741382</v>
      </c>
      <c r="RB152" s="1">
        <f t="shared" si="982"/>
        <v>6019083.4436939638</v>
      </c>
      <c r="RC152" s="1">
        <f t="shared" si="983"/>
        <v>6021264.0098503549</v>
      </c>
      <c r="RD152" s="1">
        <f t="shared" si="984"/>
        <v>6023373.1352689322</v>
      </c>
      <c r="RE152" s="1">
        <f t="shared" si="985"/>
        <v>6021790.264483165</v>
      </c>
      <c r="RF152" s="1">
        <f t="shared" si="986"/>
        <v>347357864.21999079</v>
      </c>
      <c r="RG152" s="1">
        <f t="shared" si="987"/>
        <v>176499318.34223187</v>
      </c>
      <c r="RH152" s="72"/>
      <c r="RI152" s="91"/>
    </row>
    <row r="153" spans="1:477" x14ac:dyDescent="0.25">
      <c r="A153" s="89"/>
      <c r="B153" s="148">
        <v>1</v>
      </c>
      <c r="C153" s="111" t="s">
        <v>79</v>
      </c>
      <c r="D153" s="85">
        <f t="shared" si="913"/>
        <v>234</v>
      </c>
      <c r="E153" s="83">
        <f t="shared" si="988"/>
        <v>2038</v>
      </c>
      <c r="F153" s="68">
        <f t="shared" si="870"/>
        <v>40000</v>
      </c>
      <c r="G153" s="69">
        <f>VLOOKUP($C153,Input!$A$8:$HV$39,MATCH(G$21,Input!$A$6:$HV$6,0),FALSE)</f>
        <v>0.47619047619047616</v>
      </c>
      <c r="H153" s="123">
        <f>VLOOKUP($C153,Input!$A$8:$HV$39,MATCH(H$21,Input!$A$6:$HV$6,0),FALSE)</f>
        <v>0</v>
      </c>
      <c r="I153" s="70">
        <f>VLOOKUP($C153,Input!$A$8:$HV$39,MATCH(I$21,Input!$A$6:$HV$6,0),FALSE)</f>
        <v>14</v>
      </c>
      <c r="J153" s="1">
        <f>+IF($E153=J$22,VLOOKUP($C153,Input!$A$8:$AN$39,MATCH(J$21,Input!$A$6:$AN$6,0),FALSE)+$H153,0)*$D153</f>
        <v>0</v>
      </c>
      <c r="K153" s="1">
        <f>+IF($E153=K$22,VLOOKUP($C153,Input!$A$8:$AN$39,MATCH(K$21,Input!$A$6:$AN$6,0),FALSE)+$H153,0)*$D153</f>
        <v>0</v>
      </c>
      <c r="L153" s="1">
        <f>+IF($E153=L$22,VLOOKUP($C153,Input!$A$8:$AN$39,MATCH(L$21,Input!$A$6:$AN$6,0),FALSE)+$H153,0)*$D153</f>
        <v>0</v>
      </c>
      <c r="M153" s="1">
        <f>+IF($E153=M$22,VLOOKUP($C153,Input!$A$8:$AN$39,MATCH(M$21,Input!$A$6:$AN$6,0),FALSE)+$H153,0)*$D153</f>
        <v>0</v>
      </c>
      <c r="N153" s="1">
        <f>+IF($E153=N$22,VLOOKUP($C153,Input!$A$8:$AN$39,MATCH(N$21,Input!$A$6:$AN$6,0),FALSE)+$H153,0)*$D153</f>
        <v>0</v>
      </c>
      <c r="O153" s="1">
        <f>+IF($E153=O$22,VLOOKUP($C153,Input!$A$8:$AN$39,MATCH(O$21,Input!$A$6:$AN$6,0),FALSE)+$H153,0)*$D153</f>
        <v>0</v>
      </c>
      <c r="P153" s="1">
        <f>+IF($E153=P$22,VLOOKUP($C153,Input!$A$8:$AN$39,MATCH(P$21,Input!$A$6:$AN$6,0),FALSE)+$H153,0)*$D153</f>
        <v>0</v>
      </c>
      <c r="Q153" s="1">
        <f>+IF($E153=Q$22,VLOOKUP($C153,Input!$A$8:$AN$39,MATCH(Q$21,Input!$A$6:$AN$6,0),FALSE)+$H153,0)*$D153</f>
        <v>0</v>
      </c>
      <c r="R153" s="1">
        <f>+IF($E153=R$22,VLOOKUP($C153,Input!$A$8:$AN$39,MATCH(R$21,Input!$A$6:$AN$6,0),FALSE)+$H153,0)*$D153</f>
        <v>0</v>
      </c>
      <c r="S153" s="1">
        <f>+IF($E153=S$22,VLOOKUP($C153,Input!$A$8:$AN$39,MATCH(S$21,Input!$A$6:$AN$6,0),FALSE)+$H153,0)*$D153</f>
        <v>0</v>
      </c>
      <c r="T153" s="1">
        <f>+IF($E153=T$22,VLOOKUP($C153,Input!$A$8:$AN$39,MATCH(T$21,Input!$A$6:$AN$6,0),FALSE)+$H153,0)*$D153</f>
        <v>0</v>
      </c>
      <c r="U153" s="1">
        <f>+IF($E153=U$22,VLOOKUP($C153,Input!$A$8:$AN$39,MATCH(U$21,Input!$A$6:$AN$6,0),FALSE)+$H153,0)*$D153</f>
        <v>0</v>
      </c>
      <c r="V153" s="1">
        <f>+IF($E153=V$22,VLOOKUP($C153,Input!$A$8:$AN$39,MATCH(V$21,Input!$A$6:$AN$6,0),FALSE)+$H153,0)*$D153</f>
        <v>0</v>
      </c>
      <c r="W153" s="1">
        <f>+IF($E153=W$22,VLOOKUP($C153,Input!$A$8:$AN$39,MATCH(W$21,Input!$A$6:$AN$6,0),FALSE)+$H153,0)*$D153</f>
        <v>0</v>
      </c>
      <c r="X153" s="1">
        <f>+IF($E153=X$22,VLOOKUP($C153,Input!$A$8:$AN$39,MATCH(X$21,Input!$A$6:$AN$6,0),FALSE)+$H153,0)*$D153</f>
        <v>0</v>
      </c>
      <c r="Y153" s="1">
        <f>+IF($E153=Y$22,VLOOKUP($C153,Input!$A$8:$AN$39,MATCH(Y$21,Input!$A$6:$AN$6,0),FALSE)+$H153,0)*$D153</f>
        <v>0</v>
      </c>
      <c r="Z153" s="1">
        <f>+IF($E153=Z$22,VLOOKUP($C153,Input!$A$8:$AN$39,MATCH(Z$21,Input!$A$6:$AN$6,0),FALSE)+$H153,0)*$D153</f>
        <v>0</v>
      </c>
      <c r="AA153" s="1">
        <f>+IF($E153=AA$22,VLOOKUP($C153,Input!$A$8:$AN$39,MATCH(AA$21,Input!$A$6:$AN$6,0),FALSE)+$H153,0)*$D153</f>
        <v>0</v>
      </c>
      <c r="AB153" s="1">
        <f>+IF($E153=AB$22,VLOOKUP($C153,Input!$A$8:$AN$39,MATCH(AB$21,Input!$A$6:$AN$6,0),FALSE)+$H153,0)*$D153</f>
        <v>0</v>
      </c>
      <c r="AC153" s="1">
        <f>+IF($E153=AC$22,VLOOKUP($C153,Input!$A$8:$AN$39,MATCH(AC$21,Input!$A$6:$AN$6,0),FALSE)+$H153,0)*$D153</f>
        <v>0</v>
      </c>
      <c r="AD153" s="1">
        <f>+IF($E153=AD$22,VLOOKUP($C153,Input!$A$8:$AN$39,MATCH(AD$21,Input!$A$6:$AN$6,0),FALSE)+$H153,0)*$D153</f>
        <v>0</v>
      </c>
      <c r="AE153" s="1">
        <f>+IF($E153=AE$22,VLOOKUP($C153,Input!$A$8:$AN$39,MATCH(AE$21,Input!$A$6:$AN$6,0),FALSE)+$H153,0)*$D153</f>
        <v>0</v>
      </c>
      <c r="AF153" s="1">
        <f>+IF($E153=AF$22,VLOOKUP($C153,Input!$A$8:$AN$39,MATCH(AF$21,Input!$A$6:$AN$6,0),FALSE)+$H153,0)*$D153</f>
        <v>211818144.76269937</v>
      </c>
      <c r="AG153" s="1">
        <f>+IF($E153=AG$22,VLOOKUP($C153,Input!$A$8:$AN$39,MATCH(AG$21,Input!$A$6:$AN$6,0),FALSE)+$H153,0)*$D153</f>
        <v>0</v>
      </c>
      <c r="AH153" s="1">
        <f>+IF($E153=AH$22,VLOOKUP($C153,Input!$A$8:$AN$39,MATCH(AH$21,Input!$A$6:$AN$6,0),FALSE)+$H153,0)*$D153</f>
        <v>0</v>
      </c>
      <c r="AI153" s="1">
        <f>+IF($E153=AI$22,VLOOKUP($C153,Input!$A$8:$AN$39,MATCH(AI$21,Input!$A$6:$AN$6,0),FALSE)+$H153,0)*$D153</f>
        <v>0</v>
      </c>
      <c r="AJ153" s="1">
        <f>+IF($E153=AJ$22,VLOOKUP($C153,Input!$A$8:$AN$39,MATCH(AJ$21,Input!$A$6:$AN$6,0),FALSE)+$H153,0)*$D153</f>
        <v>0</v>
      </c>
      <c r="AK153" s="1">
        <f>+IF($E153=AK$22,VLOOKUP($C153,Input!$A$8:$AN$39,MATCH(AK$21,Input!$A$6:$AN$6,0),FALSE)+$H153,0)*$D153</f>
        <v>0</v>
      </c>
      <c r="AL153" s="1">
        <f>+IF($E153=AL$22,VLOOKUP($C153,Input!$A$8:$AN$39,MATCH(AL$21,Input!$A$6:$AN$6,0),FALSE)+$H153,0)*$D153</f>
        <v>0</v>
      </c>
      <c r="AM153" s="1">
        <f>+IF($E153=AM$22,VLOOKUP($C153,Input!$A$8:$AN$39,MATCH(AM$21,Input!$A$6:$AN$6,0),FALSE)+$H153,0)*$D153</f>
        <v>0</v>
      </c>
      <c r="AN153" s="1">
        <f>+IF($E153=AN$22,VLOOKUP($C153,Input!$A$8:$AN$39,MATCH(AN$21,Input!$A$6:$AN$6,0),FALSE)+$H153,0)*$D153</f>
        <v>0</v>
      </c>
      <c r="AO153" s="1">
        <f>+IF($E153=AO$22,VLOOKUP($C153,Input!$A$8:$AN$39,MATCH(AO$21,Input!$A$6:$AN$6,0),FALSE)+$H153,0)*$D153</f>
        <v>0</v>
      </c>
      <c r="AP153" s="1">
        <f>+IF($E153=AP$22,VLOOKUP($C153,Input!$A$8:$AN$39,MATCH(AP$21,Input!$A$6:$AN$6,0),FALSE)+$H153,0)*$D153</f>
        <v>0</v>
      </c>
      <c r="AQ153" s="1">
        <f>+IF($E153=AQ$22,VLOOKUP($C153,Input!$A$8:$AN$39,MATCH(AQ$21,Input!$A$6:$AN$6,0),FALSE)+$H153,0)*$D153</f>
        <v>0</v>
      </c>
      <c r="AR153" s="1">
        <f>+IF($E153=AR$22,VLOOKUP($C153,Input!$A$8:$AN$39,MATCH(AR$21,Input!$A$6:$AN$6,0),FALSE)+$H153,0)*$D153</f>
        <v>0</v>
      </c>
      <c r="AT153" t="str">
        <f>VLOOKUP($C153,Input!$A$8:$HV$39,MATCH(AT$21,Input!$A$6:$HV$6,0),FALSE)</f>
        <v>Parts and administrative cost</v>
      </c>
      <c r="AU153" s="1">
        <f>+IF($E153=AU$22,VLOOKUP($C153,Input!$A$8:$HV$39,MATCH(AU$21,Input!$A$6:$HV$6,0),FALSE),0)*$D153</f>
        <v>0</v>
      </c>
      <c r="AV153" s="1">
        <f>+IF($E153=AV$22,VLOOKUP($C153,Input!$A$8:$HV$39,MATCH(AV$21,Input!$A$6:$HV$6,0),FALSE),0)*$D153</f>
        <v>0</v>
      </c>
      <c r="AW153" s="1">
        <f>+IF($E153=AW$22,VLOOKUP($C153,Input!$A$8:$HV$39,MATCH(AW$21,Input!$A$6:$HV$6,0),FALSE),0)*$D153</f>
        <v>0</v>
      </c>
      <c r="AX153" s="1">
        <f>+IF($E153=AX$22,VLOOKUP($C153,Input!$A$8:$HV$39,MATCH(AX$21,Input!$A$6:$HV$6,0),FALSE),0)*$D153</f>
        <v>0</v>
      </c>
      <c r="AY153" s="1">
        <f>+IF($E153=AY$22,VLOOKUP($C153,Input!$A$8:$HV$39,MATCH(AY$21,Input!$A$6:$HV$6,0),FALSE),0)*$D153</f>
        <v>0</v>
      </c>
      <c r="AZ153" s="1">
        <f>+IF($E153=AZ$22,VLOOKUP($C153,Input!$A$8:$HV$39,MATCH(AZ$21,Input!$A$6:$HV$6,0),FALSE),0)*$D153</f>
        <v>0</v>
      </c>
      <c r="BA153" s="1">
        <f>+IF($E153=BA$22,VLOOKUP($C153,Input!$A$8:$HV$39,MATCH(BA$21,Input!$A$6:$HV$6,0),FALSE),0)*$D153</f>
        <v>0</v>
      </c>
      <c r="BB153" s="1">
        <f>+IF($E153=BB$22,VLOOKUP($C153,Input!$A$8:$HV$39,MATCH(BB$21,Input!$A$6:$HV$6,0),FALSE),0)*$D153</f>
        <v>0</v>
      </c>
      <c r="BC153" s="1">
        <f>+IF($E153=BC$22,VLOOKUP($C153,Input!$A$8:$HV$39,MATCH(BC$21,Input!$A$6:$HV$6,0),FALSE),0)*$D153</f>
        <v>0</v>
      </c>
      <c r="BD153" s="1">
        <f>+IF($E153=BD$22,VLOOKUP($C153,Input!$A$8:$HV$39,MATCH(BD$21,Input!$A$6:$HV$6,0),FALSE),0)*$D153</f>
        <v>0</v>
      </c>
      <c r="BE153" s="1">
        <f>+IF($E153=BE$22,VLOOKUP($C153,Input!$A$8:$HV$39,MATCH(BE$21,Input!$A$6:$HV$6,0),FALSE),0)*$D153</f>
        <v>0</v>
      </c>
      <c r="BF153" s="1">
        <f>+IF($E153=BF$22,VLOOKUP($C153,Input!$A$8:$HV$39,MATCH(BF$21,Input!$A$6:$HV$6,0),FALSE),0)*$D153</f>
        <v>0</v>
      </c>
      <c r="BG153" s="1">
        <f>+IF($E153=BG$22,VLOOKUP($C153,Input!$A$8:$HV$39,MATCH(BG$21,Input!$A$6:$HV$6,0),FALSE),0)*$D153</f>
        <v>0</v>
      </c>
      <c r="BH153" s="1">
        <f>+IF($E153=BH$22,VLOOKUP($C153,Input!$A$8:$HV$39,MATCH(BH$21,Input!$A$6:$HV$6,0),FALSE),0)*$D153</f>
        <v>0</v>
      </c>
      <c r="BI153" s="1">
        <f>+IF($E153=BI$22,VLOOKUP($C153,Input!$A$8:$HV$39,MATCH(BI$21,Input!$A$6:$HV$6,0),FALSE),0)*$D153</f>
        <v>0</v>
      </c>
      <c r="BJ153" s="1">
        <f>+IF($E153=BJ$22,VLOOKUP($C153,Input!$A$8:$HV$39,MATCH(BJ$21,Input!$A$6:$HV$6,0),FALSE),0)*$D153</f>
        <v>0</v>
      </c>
      <c r="BK153" s="1">
        <f>+IF($E153=BK$22,VLOOKUP($C153,Input!$A$8:$HV$39,MATCH(BK$21,Input!$A$6:$HV$6,0),FALSE),0)*$D153</f>
        <v>0</v>
      </c>
      <c r="BL153" s="1">
        <f>+IF($E153=BL$22,VLOOKUP($C153,Input!$A$8:$HV$39,MATCH(BL$21,Input!$A$6:$HV$6,0),FALSE),0)*$D153</f>
        <v>0</v>
      </c>
      <c r="BM153" s="1">
        <f>+IF($E153=BM$22,VLOOKUP($C153,Input!$A$8:$HV$39,MATCH(BM$21,Input!$A$6:$HV$6,0),FALSE),0)*$D153</f>
        <v>0</v>
      </c>
      <c r="BN153" s="1">
        <f>+IF($E153=BN$22,VLOOKUP($C153,Input!$A$8:$HV$39,MATCH(BN$21,Input!$A$6:$HV$6,0),FALSE),0)*$D153</f>
        <v>0</v>
      </c>
      <c r="BO153" s="1">
        <f>+IF($E153=BO$22,VLOOKUP($C153,Input!$A$8:$HV$39,MATCH(BO$21,Input!$A$6:$HV$6,0),FALSE),0)*$D153</f>
        <v>0</v>
      </c>
      <c r="BP153" s="1">
        <f>+IF($E153=BP$22,VLOOKUP($C153,Input!$A$8:$HV$39,MATCH(BP$21,Input!$A$6:$HV$6,0),FALSE),0)*$D153</f>
        <v>0</v>
      </c>
      <c r="BQ153" s="1">
        <f>+IF($E153=BQ$22,VLOOKUP($C153,Input!$A$8:$HV$39,MATCH(BQ$21,Input!$A$6:$HV$6,0),FALSE),0)*$D153</f>
        <v>5295453.6190674845</v>
      </c>
      <c r="BR153" s="1">
        <f>+IF($E153=BR$22,VLOOKUP($C153,Input!$A$8:$HV$39,MATCH(BR$21,Input!$A$6:$HV$6,0),FALSE),0)*$D153</f>
        <v>0</v>
      </c>
      <c r="BS153" s="1">
        <f>+IF($E153=BS$22,VLOOKUP($C153,Input!$A$8:$HV$39,MATCH(BS$21,Input!$A$6:$HV$6,0),FALSE),0)*$D153</f>
        <v>0</v>
      </c>
      <c r="BT153" s="1">
        <f>+IF($E153=BT$22,VLOOKUP($C153,Input!$A$8:$HV$39,MATCH(BT$21,Input!$A$6:$HV$6,0),FALSE),0)*$D153</f>
        <v>0</v>
      </c>
      <c r="BU153" s="1">
        <f>+IF($E153=BU$22,VLOOKUP($C153,Input!$A$8:$HV$39,MATCH(BU$21,Input!$A$6:$HV$6,0),FALSE),0)*$D153</f>
        <v>0</v>
      </c>
      <c r="BV153" s="1">
        <f>+IF($E153=BV$22,VLOOKUP($C153,Input!$A$8:$HV$39,MATCH(BV$21,Input!$A$6:$HV$6,0),FALSE),0)*$D153</f>
        <v>0</v>
      </c>
      <c r="BW153" s="1">
        <f>+IF($E153=BW$22,VLOOKUP($C153,Input!$A$8:$HV$39,MATCH(BW$21,Input!$A$6:$HV$6,0),FALSE),0)*$D153</f>
        <v>0</v>
      </c>
      <c r="BX153" s="1">
        <f>+IF($E153=BX$22,VLOOKUP($C153,Input!$A$8:$HV$39,MATCH(BX$21,Input!$A$6:$HV$6,0),FALSE),0)*$D153</f>
        <v>0</v>
      </c>
      <c r="BY153" s="1">
        <f>+IF($E153=BY$22,VLOOKUP($C153,Input!$A$8:$HV$39,MATCH(BY$21,Input!$A$6:$HV$6,0),FALSE),0)*$D153</f>
        <v>0</v>
      </c>
      <c r="BZ153" s="1">
        <f>+IF($E153=BZ$22,VLOOKUP($C153,Input!$A$8:$HV$39,MATCH(BZ$21,Input!$A$6:$HV$6,0),FALSE),0)*$D153</f>
        <v>0</v>
      </c>
      <c r="CA153" s="1">
        <f>+IF($E153=CA$22,VLOOKUP($C153,Input!$A$8:$HV$39,MATCH(CA$21,Input!$A$6:$HV$6,0),FALSE),0)*$D153</f>
        <v>0</v>
      </c>
      <c r="CB153" s="1">
        <f>+IF($E153=CB$22,VLOOKUP($C153,Input!$A$8:$HV$39,MATCH(CB$21,Input!$A$6:$HV$6,0),FALSE),0)*$D153</f>
        <v>0</v>
      </c>
      <c r="CC153" s="1">
        <f>+IF($E153=CC$22,VLOOKUP($C153,Input!$A$8:$HV$39,MATCH(CC$21,Input!$A$6:$HV$6,0),FALSE),0)*$D153</f>
        <v>0</v>
      </c>
      <c r="CE153" t="str">
        <f>VLOOKUP($C153,Input!$A$8:$HV$39,MATCH(CE$21,Input!$A$6:$HV$6,0),FALSE)</f>
        <v>Replace Battery @ 7 Yr</v>
      </c>
      <c r="CF153" s="1">
        <f>IF($E153+$I153+$D$7&lt;=CF$22,0,IF(CF$22-$D$7&gt;=$E153,IF(COUNTIF($KZ153:LP153,"&gt;0")&gt;0,VLOOKUP($C153,Input!$A$8:$HV$21,MATCH($CE$21+COUNTIF($KZ153:LP153,"&gt;0"),Input!$A$6:$HV$6,0),FALSE),0),0))*$D153</f>
        <v>0</v>
      </c>
      <c r="CG153" s="1">
        <f>IF($E153+$I153+$D$7&lt;=CG$22,0,IF(CG$22-$D$7&gt;=$E153,IF(COUNTIF($KZ153:LQ153,"&gt;0")&gt;0,VLOOKUP($C153,Input!$A$8:$HV$21,MATCH($CE$21+COUNTIF($KZ153:LQ153,"&gt;0"),Input!$A$6:$HV$6,0),FALSE),0),0))*$D153</f>
        <v>0</v>
      </c>
      <c r="CH153" s="1">
        <f>IF($E153+$I153+$D$7&lt;=CH$22,0,IF(CH$22-$D$7&gt;=$E153,IF(COUNTIF($KZ153:LR153,"&gt;0")&gt;0,VLOOKUP($C153,Input!$A$8:$HV$21,MATCH($CE$21+COUNTIF($KZ153:LR153,"&gt;0"),Input!$A$6:$HV$6,0),FALSE),0),0))*$D153</f>
        <v>0</v>
      </c>
      <c r="CI153" s="1">
        <f>IF($E153+$I153+$D$7&lt;=CI$22,0,IF(CI$22-$D$7&gt;=$E153,IF(COUNTIF($KZ153:LS153,"&gt;0")&gt;0,VLOOKUP($C153,Input!$A$8:$HV$21,MATCH($CE$21+COUNTIF($KZ153:LS153,"&gt;0"),Input!$A$6:$HV$6,0),FALSE),0),0))*$D153</f>
        <v>0</v>
      </c>
      <c r="CJ153" s="1">
        <f>IF($E153+$I153+$D$7&lt;=CJ$22,0,IF(CJ$22-$D$7&gt;=$E153,IF(COUNTIF($KZ153:LT153,"&gt;0")&gt;0,VLOOKUP($C153,Input!$A$8:$HV$21,MATCH($CE$21+COUNTIF($KZ153:LT153,"&gt;0"),Input!$A$6:$HV$6,0),FALSE),0),0))*$D153</f>
        <v>0</v>
      </c>
      <c r="CK153" s="1">
        <f>IF($E153+$I153+$D$7&lt;=CK$22,0,IF(CK$22-$D$7&gt;=$E153,IF(COUNTIF($KZ153:LU153,"&gt;0")&gt;0,VLOOKUP($C153,Input!$A$8:$HV$21,MATCH($CE$21+COUNTIF($KZ153:LU153,"&gt;0"),Input!$A$6:$HV$6,0),FALSE),0),0))*$D153</f>
        <v>0</v>
      </c>
      <c r="CL153" s="1">
        <f>IF($E153+$I153+$D$7&lt;=CL$22,0,IF(CL$22-$D$7&gt;=$E153,IF(COUNTIF($KZ153:LV153,"&gt;0")&gt;0,VLOOKUP($C153,Input!$A$8:$HV$21,MATCH($CE$21+COUNTIF($KZ153:LV153,"&gt;0"),Input!$A$6:$HV$6,0),FALSE),0),0))*$D153</f>
        <v>0</v>
      </c>
      <c r="CM153" s="1">
        <f>IF($E153+$I153+$D$7&lt;=CM$22,0,IF(CM$22-$D$7&gt;=$E153,IF(COUNTIF($KZ153:LW153,"&gt;0")&gt;0,VLOOKUP($C153,Input!$A$8:$HV$21,MATCH($CE$21+COUNTIF($KZ153:LW153,"&gt;0"),Input!$A$6:$HV$6,0),FALSE),0),0))*$D153</f>
        <v>0</v>
      </c>
      <c r="CN153" s="1">
        <f>IF($E153+$I153+$D$7&lt;=CN$22,0,IF(CN$22-$D$7&gt;=$E153,IF(COUNTIF($KZ153:LX153,"&gt;0")&gt;0,VLOOKUP($C153,Input!$A$8:$HV$21,MATCH($CE$21+COUNTIF($KZ153:LX153,"&gt;0"),Input!$A$6:$HV$6,0),FALSE),0),0))*$D153</f>
        <v>0</v>
      </c>
      <c r="CO153" s="1">
        <f>IF($E153+$I153+$D$7&lt;=CO$22,0,IF(CO$22-$D$7&gt;=$E153,IF(COUNTIF($KZ153:LY153,"&gt;0")&gt;0,VLOOKUP($C153,Input!$A$8:$HV$21,MATCH($CE$21+COUNTIF($KZ153:LY153,"&gt;0"),Input!$A$6:$HV$6,0),FALSE),0),0))*$D153</f>
        <v>0</v>
      </c>
      <c r="CP153" s="1">
        <f>IF($E153+$I153+$D$7&lt;=CP$22,0,IF(CP$22-$D$7&gt;=$E153,IF(COUNTIF($KZ153:LZ153,"&gt;0")&gt;0,VLOOKUP($C153,Input!$A$8:$HV$21,MATCH($CE$21+COUNTIF($KZ153:LZ153,"&gt;0"),Input!$A$6:$HV$6,0),FALSE),0),0))*$D153</f>
        <v>0</v>
      </c>
      <c r="CQ153" s="1">
        <f>IF($E153+$I153+$D$7&lt;=CQ$22,0,IF(CQ$22-$D$7&gt;=$E153,IF(COUNTIF($KZ153:MA153,"&gt;0")&gt;0,VLOOKUP($C153,Input!$A$8:$HV$21,MATCH($CE$21+COUNTIF($KZ153:MA153,"&gt;0"),Input!$A$6:$HV$6,0),FALSE),0),0))*$D153</f>
        <v>0</v>
      </c>
      <c r="CR153" s="1">
        <f>IF($E153+$I153+$D$7&lt;=CR$22,0,IF(CR$22-$D$7&gt;=$E153,IF(COUNTIF($KZ153:MB153,"&gt;0")&gt;0,VLOOKUP($C153,Input!$A$8:$HV$21,MATCH($CE$21+COUNTIF($KZ153:MB153,"&gt;0"),Input!$A$6:$HV$6,0),FALSE),0),0))*$D153</f>
        <v>0</v>
      </c>
      <c r="CS153" s="1">
        <f>IF($E153+$I153+$D$7&lt;=CS$22,0,IF(CS$22-$D$7&gt;=$E153,IF(COUNTIF($KZ153:MC153,"&gt;0")&gt;0,VLOOKUP($C153,Input!$A$8:$HV$21,MATCH($CE$21+COUNTIF($KZ153:MC153,"&gt;0"),Input!$A$6:$HV$6,0),FALSE),0),0))*$D153</f>
        <v>0</v>
      </c>
      <c r="CT153" s="1">
        <f>IF($E153+$I153+$D$7&lt;=CT$22,0,IF(CT$22-$D$7&gt;=$E153,IF(COUNTIF($KZ153:MD153,"&gt;0")&gt;0,VLOOKUP($C153,Input!$A$8:$HV$21,MATCH($CE$21+COUNTIF($KZ153:MD153,"&gt;0"),Input!$A$6:$HV$6,0),FALSE),0),0))*$D153</f>
        <v>0</v>
      </c>
      <c r="CU153" s="1">
        <f>IF($E153+$I153+$D$7&lt;=CU$22,0,IF(CU$22-$D$7&gt;=$E153,IF(COUNTIF($KZ153:ME153,"&gt;0")&gt;0,VLOOKUP($C153,Input!$A$8:$HV$21,MATCH($CE$21+COUNTIF($KZ153:ME153,"&gt;0"),Input!$A$6:$HV$6,0),FALSE),0),0))*$D153</f>
        <v>0</v>
      </c>
      <c r="CV153" s="1">
        <f>IF($E153+$I153+$D$7&lt;=CV$22,0,IF(CV$22-$D$7&gt;=$E153,IF(COUNTIF($KZ153:MF153,"&gt;0")&gt;0,VLOOKUP($C153,Input!$A$8:$HV$21,MATCH($CE$21+COUNTIF($KZ153:MF153,"&gt;0"),Input!$A$6:$HV$6,0),FALSE),0),0))*$D153</f>
        <v>0</v>
      </c>
      <c r="CW153" s="1">
        <f>IF($E153+$I153+$D$7&lt;=CW$22,0,IF(CW$22-$D$7&gt;=$E153,IF(COUNTIF($KZ153:MG153,"&gt;0")&gt;0,VLOOKUP($C153,Input!$A$8:$HV$21,MATCH($CE$21+COUNTIF($KZ153:MG153,"&gt;0"),Input!$A$6:$HV$6,0),FALSE),0),0))*$D153</f>
        <v>0</v>
      </c>
      <c r="CX153" s="1">
        <f>IF($E153+$I153+$D$7&lt;=CX$22,0,IF(CX$22-$D$7&gt;=$E153,IF(COUNTIF($KZ153:MH153,"&gt;0")&gt;0,VLOOKUP($C153,Input!$A$8:$HV$21,MATCH($CE$21+COUNTIF($KZ153:MH153,"&gt;0"),Input!$A$6:$HV$6,0),FALSE),0),0))*$D153</f>
        <v>0</v>
      </c>
      <c r="CY153" s="1">
        <f>IF($E153+$I153+$D$7&lt;=CY$22,0,IF(CY$22-$D$7&gt;=$E153,IF(COUNTIF($KZ153:MI153,"&gt;0")&gt;0,VLOOKUP($C153,Input!$A$8:$HV$21,MATCH($CE$21+COUNTIF($KZ153:MI153,"&gt;0"),Input!$A$6:$HV$6,0),FALSE),0),0))*$D153</f>
        <v>0</v>
      </c>
      <c r="CZ153" s="1">
        <f>IF($E153+$I153+$D$7&lt;=CZ$22,0,IF(CZ$22-$D$7&gt;=$E153,IF(COUNTIF($KZ153:MJ153,"&gt;0")&gt;0,VLOOKUP($C153,Input!$A$8:$HV$21,MATCH($CE$21+COUNTIF($KZ153:MJ153,"&gt;0"),Input!$A$6:$HV$6,0),FALSE),0),0))*$D153</f>
        <v>0</v>
      </c>
      <c r="DA153" s="1">
        <f>IF($E153+$I153+$D$7&lt;=DA$22,0,IF(DA$22-$D$7&gt;=$E153,IF(COUNTIF($KZ153:MK153,"&gt;0")&gt;0,VLOOKUP($C153,Input!$A$8:$HV$21,MATCH($CE$21+COUNTIF($KZ153:MK153,"&gt;0"),Input!$A$6:$HV$6,0),FALSE),0),0))*$D153</f>
        <v>0</v>
      </c>
      <c r="DB153" s="1">
        <f>IF($E153+$I153+$D$7&lt;=DB$22,0,IF(DB$22-$D$7&gt;=$E153,IF(COUNTIF($KZ153:ML153,"&gt;0")&gt;0,VLOOKUP($C153,Input!$A$8:$HV$21,MATCH($CE$21+COUNTIF($KZ153:ML153,"&gt;0"),Input!$A$6:$HV$6,0),FALSE),0),0))*$D153</f>
        <v>0</v>
      </c>
      <c r="DC153" s="1">
        <f>IF($E153+$I153+$D$7&lt;=DC$22,0,IF(DC$22-$D$7&gt;=$E153,IF(COUNTIF($KZ153:MM153,"&gt;0")&gt;0,VLOOKUP($C153,Input!$A$8:$HV$21,MATCH($CE$21+COUNTIF($KZ153:MM153,"&gt;0"),Input!$A$6:$HV$6,0),FALSE),0),0))*$D153</f>
        <v>0</v>
      </c>
      <c r="DD153" s="1">
        <f>IF($E153+$I153+$D$7&lt;=DD$22,0,IF(DD$22-$D$7&gt;=$E153,IF(COUNTIF($KZ153:MN153,"&gt;0")&gt;0,VLOOKUP($C153,Input!$A$8:$HV$21,MATCH($CE$21+COUNTIF($KZ153:MN153,"&gt;0"),Input!$A$6:$HV$6,0),FALSE),0),0))*$D153</f>
        <v>0</v>
      </c>
      <c r="DE153" s="1">
        <f>IF($E153+$I153+$D$7&lt;=DE$22,0,IF(DE$22-$D$7&gt;=$E153,IF(COUNTIF($KZ153:MO153,"&gt;0")&gt;0,VLOOKUP($C153,Input!$A$8:$HV$21,MATCH($CE$21+COUNTIF($KZ153:MO153,"&gt;0"),Input!$A$6:$HV$6,0),FALSE),0),0))*$D153</f>
        <v>0</v>
      </c>
      <c r="DF153" s="1">
        <f>IF($E153+$I153+$D$7&lt;=DF$22,0,IF(DF$22-$D$7&gt;=$E153,IF(COUNTIF($KZ153:MP153,"&gt;0")&gt;0,VLOOKUP($C153,Input!$A$8:$HV$21,MATCH($CE$21+COUNTIF($KZ153:MP153,"&gt;0"),Input!$A$6:$HV$6,0),FALSE),0),0))*$D153</f>
        <v>0</v>
      </c>
      <c r="DG153" s="1">
        <f>IF($E153+$I153+$D$7&lt;=DG$22,0,IF(DG$22-$D$7&gt;=$E153,IF(COUNTIF($KZ153:MQ153,"&gt;0")&gt;0,VLOOKUP($C153,Input!$A$8:$HV$21,MATCH($CE$21+COUNTIF($KZ153:MQ153,"&gt;0"),Input!$A$6:$HV$6,0),FALSE),0),0))*$D153</f>
        <v>0</v>
      </c>
      <c r="DH153" s="1">
        <f>IF($E153+$I153+$D$7&lt;=DH$22,0,IF(DH$22-$D$7&gt;=$E153,IF(COUNTIF($KZ153:MR153,"&gt;0")&gt;0,VLOOKUP($C153,Input!$A$8:$HV$21,MATCH($CE$21+COUNTIF($KZ153:MR153,"&gt;0"),Input!$A$6:$HV$6,0),FALSE),0),0))*$D153</f>
        <v>29250000</v>
      </c>
      <c r="DI153" s="1">
        <f>IF($E153+$I153+$D$7&lt;=DI$22,0,IF(DI$22-$D$7&gt;=$E153,IF(COUNTIF($KZ153:MS153,"&gt;0")&gt;0,VLOOKUP($C153,Input!$A$8:$HV$21,MATCH($CE$21+COUNTIF($KZ153:MS153,"&gt;0"),Input!$A$6:$HV$6,0),FALSE),0),0))*$D153</f>
        <v>0</v>
      </c>
      <c r="DJ153" s="1">
        <f>IF($E153+$I153+$D$7&lt;=DJ$22,0,IF(DJ$22-$D$7&gt;=$E153,IF(COUNTIF($KZ153:MT153,"&gt;0")&gt;0,VLOOKUP($C153,Input!$A$8:$HV$21,MATCH($CE$21+COUNTIF($KZ153:MT153,"&gt;0"),Input!$A$6:$HV$6,0),FALSE),0),0))*$D153</f>
        <v>0</v>
      </c>
      <c r="DK153" s="1">
        <f>IF($E153+$I153+$D$7&lt;=DK$22,0,IF(DK$22-$D$7&gt;=$E153,IF(COUNTIF($KZ153:MU153,"&gt;0")&gt;0,VLOOKUP($C153,Input!$A$8:$HV$21,MATCH($CE$21+COUNTIF($KZ153:MU153,"&gt;0"),Input!$A$6:$HV$6,0),FALSE),0),0))*$D153</f>
        <v>0</v>
      </c>
      <c r="DL153" s="1">
        <f>IF($E153+$I153+$D$7&lt;=DL$22,0,IF(DL$22-$D$7&gt;=$E153,IF(COUNTIF($KZ153:MV153,"&gt;0")&gt;0,VLOOKUP($C153,Input!$A$8:$HV$21,MATCH($CE$21+COUNTIF($KZ153:MV153,"&gt;0"),Input!$A$6:$HV$6,0),FALSE),0),0))*$D153</f>
        <v>0</v>
      </c>
      <c r="DM153" s="1">
        <f>IF($E153+$I153+$D$7&lt;=DM$22,0,IF(DM$22-$D$7&gt;=$E153,IF(COUNTIF($KZ153:MW153,"&gt;0")&gt;0,VLOOKUP($C153,Input!$A$8:$HV$21,MATCH($CE$21+COUNTIF($KZ153:MW153,"&gt;0"),Input!$A$6:$HV$6,0),FALSE),0),0))*$D153</f>
        <v>0</v>
      </c>
      <c r="DN153" s="1">
        <f>IF($E153+$I153+$D$7&lt;=DN$22,0,IF(DN$22-$D$7&gt;=$E153,IF(COUNTIF($KZ153:MX153,"&gt;0")&gt;0,VLOOKUP($C153,Input!$A$8:$HV$21,MATCH($CE$21+COUNTIF($KZ153:MX153,"&gt;0"),Input!$A$6:$HV$6,0),FALSE),0),0))*$D153</f>
        <v>0</v>
      </c>
      <c r="DP153" t="str">
        <f>+VLOOKUP($C153,Input!$A$8:$GZ$39,MATCH(DP$21,Input!$A$6:$GZ$6,0),FALSE)</f>
        <v>Bus Maintenance at 0.6/mile</v>
      </c>
      <c r="DQ153" s="1">
        <f>IF($E153+$I153+$D$7&lt;=DQ$22,0,IF(DQ$22-$D$7&gt;=$E153,IF(COUNTIF($KZ153:LP153,"&gt;0")&gt;0,VLOOKUP($C153,Input!$A$8:$HV$21,MATCH($DP$21+COUNTIF($KZ153:LP153,"&gt;0"),Input!$A$6:$HV$6,0),FALSE),0),0))*$D153*$F153</f>
        <v>0</v>
      </c>
      <c r="DR153" s="1">
        <f>IF($E153+$I153+$D$7&lt;=DR$22,0,IF(DR$22-$D$7&gt;=$E153,IF(COUNTIF($KZ153:LQ153,"&gt;0")&gt;0,VLOOKUP($C153,Input!$A$8:$HV$21,MATCH($DP$21+COUNTIF($KZ153:LQ153,"&gt;0"),Input!$A$6:$HV$6,0),FALSE),0),0))*$D153*$F153</f>
        <v>0</v>
      </c>
      <c r="DS153" s="1">
        <f>IF($E153+$I153+$D$7&lt;=DS$22,0,IF(DS$22-$D$7&gt;=$E153,IF(COUNTIF($KZ153:LR153,"&gt;0")&gt;0,VLOOKUP($C153,Input!$A$8:$HV$21,MATCH($DP$21+COUNTIF($KZ153:LR153,"&gt;0"),Input!$A$6:$HV$6,0),FALSE),0),0))*$D153*$F153</f>
        <v>0</v>
      </c>
      <c r="DT153" s="1">
        <f>IF($E153+$I153+$D$7&lt;=DT$22,0,IF(DT$22-$D$7&gt;=$E153,IF(COUNTIF($KZ153:LS153,"&gt;0")&gt;0,VLOOKUP($C153,Input!$A$8:$HV$21,MATCH($DP$21+COUNTIF($KZ153:LS153,"&gt;0"),Input!$A$6:$HV$6,0),FALSE),0),0))*$D153*$F153</f>
        <v>0</v>
      </c>
      <c r="DU153" s="1">
        <f>IF($E153+$I153+$D$7&lt;=DU$22,0,IF(DU$22-$D$7&gt;=$E153,IF(COUNTIF($KZ153:LT153,"&gt;0")&gt;0,VLOOKUP($C153,Input!$A$8:$HV$21,MATCH($DP$21+COUNTIF($KZ153:LT153,"&gt;0"),Input!$A$6:$HV$6,0),FALSE),0),0))*$D153*$F153</f>
        <v>0</v>
      </c>
      <c r="DV153" s="1">
        <f>IF($E153+$I153+$D$7&lt;=DV$22,0,IF(DV$22-$D$7&gt;=$E153,IF(COUNTIF($KZ153:LU153,"&gt;0")&gt;0,VLOOKUP($C153,Input!$A$8:$HV$21,MATCH($DP$21+COUNTIF($KZ153:LU153,"&gt;0"),Input!$A$6:$HV$6,0),FALSE),0),0))*$D153*$F153</f>
        <v>0</v>
      </c>
      <c r="DW153" s="1">
        <f>IF($E153+$I153+$D$7&lt;=DW$22,0,IF(DW$22-$D$7&gt;=$E153,IF(COUNTIF($KZ153:LV153,"&gt;0")&gt;0,VLOOKUP($C153,Input!$A$8:$HV$21,MATCH($DP$21+COUNTIF($KZ153:LV153,"&gt;0"),Input!$A$6:$HV$6,0),FALSE),0),0))*$D153*$F153</f>
        <v>0</v>
      </c>
      <c r="DX153" s="1">
        <f>IF($E153+$I153+$D$7&lt;=DX$22,0,IF(DX$22-$D$7&gt;=$E153,IF(COUNTIF($KZ153:LW153,"&gt;0")&gt;0,VLOOKUP($C153,Input!$A$8:$HV$21,MATCH($DP$21+COUNTIF($KZ153:LW153,"&gt;0"),Input!$A$6:$HV$6,0),FALSE),0),0))*$D153*$F153</f>
        <v>0</v>
      </c>
      <c r="DY153" s="1">
        <f>IF($E153+$I153+$D$7&lt;=DY$22,0,IF(DY$22-$D$7&gt;=$E153,IF(COUNTIF($KZ153:LX153,"&gt;0")&gt;0,VLOOKUP($C153,Input!$A$8:$HV$21,MATCH($DP$21+COUNTIF($KZ153:LX153,"&gt;0"),Input!$A$6:$HV$6,0),FALSE),0),0))*$D153*$F153</f>
        <v>0</v>
      </c>
      <c r="DZ153" s="1">
        <f>IF($E153+$I153+$D$7&lt;=DZ$22,0,IF(DZ$22-$D$7&gt;=$E153,IF(COUNTIF($KZ153:LY153,"&gt;0")&gt;0,VLOOKUP($C153,Input!$A$8:$HV$21,MATCH($DP$21+COUNTIF($KZ153:LY153,"&gt;0"),Input!$A$6:$HV$6,0),FALSE),0),0))*$D153*$F153</f>
        <v>0</v>
      </c>
      <c r="EA153" s="1">
        <f>IF($E153+$I153+$D$7&lt;=EA$22,0,IF(EA$22-$D$7&gt;=$E153,IF(COUNTIF($KZ153:LZ153,"&gt;0")&gt;0,VLOOKUP($C153,Input!$A$8:$HV$21,MATCH($DP$21+COUNTIF($KZ153:LZ153,"&gt;0"),Input!$A$6:$HV$6,0),FALSE),0),0))*$D153*$F153</f>
        <v>0</v>
      </c>
      <c r="EB153" s="1">
        <f>IF($E153+$I153+$D$7&lt;=EB$22,0,IF(EB$22-$D$7&gt;=$E153,IF(COUNTIF($KZ153:MA153,"&gt;0")&gt;0,VLOOKUP($C153,Input!$A$8:$HV$21,MATCH($DP$21+COUNTIF($KZ153:MA153,"&gt;0"),Input!$A$6:$HV$6,0),FALSE),0),0))*$D153*$F153</f>
        <v>0</v>
      </c>
      <c r="EC153" s="1">
        <f>IF($E153+$I153+$D$7&lt;=EC$22,0,IF(EC$22-$D$7&gt;=$E153,IF(COUNTIF($KZ153:MB153,"&gt;0")&gt;0,VLOOKUP($C153,Input!$A$8:$HV$21,MATCH($DP$21+COUNTIF($KZ153:MB153,"&gt;0"),Input!$A$6:$HV$6,0),FALSE),0),0))*$D153*$F153</f>
        <v>0</v>
      </c>
      <c r="ED153" s="1">
        <f>IF($E153+$I153+$D$7&lt;=ED$22,0,IF(ED$22-$D$7&gt;=$E153,IF(COUNTIF($KZ153:MC153,"&gt;0")&gt;0,VLOOKUP($C153,Input!$A$8:$HV$21,MATCH($DP$21+COUNTIF($KZ153:MC153,"&gt;0"),Input!$A$6:$HV$6,0),FALSE),0),0))*$D153*$F153</f>
        <v>0</v>
      </c>
      <c r="EE153" s="1">
        <f>IF($E153+$I153+$D$7&lt;=EE$22,0,IF(EE$22-$D$7&gt;=$E153,IF(COUNTIF($KZ153:MD153,"&gt;0")&gt;0,VLOOKUP($C153,Input!$A$8:$HV$21,MATCH($DP$21+COUNTIF($KZ153:MD153,"&gt;0"),Input!$A$6:$HV$6,0),FALSE),0),0))*$D153*$F153</f>
        <v>0</v>
      </c>
      <c r="EF153" s="1">
        <f>IF($E153+$I153+$D$7&lt;=EF$22,0,IF(EF$22-$D$7&gt;=$E153,IF(COUNTIF($KZ153:ME153,"&gt;0")&gt;0,VLOOKUP($C153,Input!$A$8:$HV$21,MATCH($DP$21+COUNTIF($KZ153:ME153,"&gt;0"),Input!$A$6:$HV$6,0),FALSE),0),0))*$D153*$F153</f>
        <v>0</v>
      </c>
      <c r="EG153" s="1">
        <f>IF($E153+$I153+$D$7&lt;=EG$22,0,IF(EG$22-$D$7&gt;=$E153,IF(COUNTIF($KZ153:MF153,"&gt;0")&gt;0,VLOOKUP($C153,Input!$A$8:$HV$21,MATCH($DP$21+COUNTIF($KZ153:MF153,"&gt;0"),Input!$A$6:$HV$6,0),FALSE),0),0))*$D153*$F153</f>
        <v>0</v>
      </c>
      <c r="EH153" s="1">
        <f>IF($E153+$I153+$D$7&lt;=EH$22,0,IF(EH$22-$D$7&gt;=$E153,IF(COUNTIF($KZ153:MG153,"&gt;0")&gt;0,VLOOKUP($C153,Input!$A$8:$HV$21,MATCH($DP$21+COUNTIF($KZ153:MG153,"&gt;0"),Input!$A$6:$HV$6,0),FALSE),0),0))*$D153*$F153</f>
        <v>0</v>
      </c>
      <c r="EI153" s="1">
        <f>IF($E153+$I153+$D$7&lt;=EI$22,0,IF(EI$22-$D$7&gt;=$E153,IF(COUNTIF($KZ153:MH153,"&gt;0")&gt;0,VLOOKUP($C153,Input!$A$8:$HV$21,MATCH($DP$21+COUNTIF($KZ153:MH153,"&gt;0"),Input!$A$6:$HV$6,0),FALSE),0),0))*$D153*$F153</f>
        <v>0</v>
      </c>
      <c r="EJ153" s="1">
        <f>IF($E153+$I153+$D$7&lt;=EJ$22,0,IF(EJ$22-$D$7&gt;=$E153,IF(COUNTIF($KZ153:MI153,"&gt;0")&gt;0,VLOOKUP($C153,Input!$A$8:$HV$21,MATCH($DP$21+COUNTIF($KZ153:MI153,"&gt;0"),Input!$A$6:$HV$6,0),FALSE),0),0))*$D153*$F153</f>
        <v>0</v>
      </c>
      <c r="EK153" s="1">
        <f>IF($E153+$I153+$D$7&lt;=EK$22,0,IF(EK$22-$D$7&gt;=$E153,IF(COUNTIF($KZ153:MJ153,"&gt;0")&gt;0,VLOOKUP($C153,Input!$A$8:$HV$21,MATCH($DP$21+COUNTIF($KZ153:MJ153,"&gt;0"),Input!$A$6:$HV$6,0),FALSE),0),0))*$D153*$F153</f>
        <v>0</v>
      </c>
      <c r="EL153" s="1">
        <f>IF($E153+$I153+$D$7&lt;=EL$22,0,IF(EL$22-$D$7&gt;=$E153,IF(COUNTIF($KZ153:MK153,"&gt;0")&gt;0,VLOOKUP($C153,Input!$A$8:$HV$21,MATCH($DP$21+COUNTIF($KZ153:MK153,"&gt;0"),Input!$A$6:$HV$6,0),FALSE),0),0))*$D153*$F153</f>
        <v>0</v>
      </c>
      <c r="EM153" s="1">
        <f>IF($E153+$I153+$D$7&lt;=EM$22,0,IF(EM$22-$D$7&gt;=$E153,IF(COUNTIF($KZ153:ML153,"&gt;0")&gt;0,VLOOKUP($C153,Input!$A$8:$HV$21,MATCH($DP$21+COUNTIF($KZ153:ML153,"&gt;0"),Input!$A$6:$HV$6,0),FALSE),0),0))*$D153*$F153</f>
        <v>5616000</v>
      </c>
      <c r="EN153" s="1">
        <f>IF($E153+$I153+$D$7&lt;=EN$22,0,IF(EN$22-$D$7&gt;=$E153,IF(COUNTIF($KZ153:MM153,"&gt;0")&gt;0,VLOOKUP($C153,Input!$A$8:$HV$21,MATCH($DP$21+COUNTIF($KZ153:MM153,"&gt;0"),Input!$A$6:$HV$6,0),FALSE),0),0))*$D153*$F153</f>
        <v>5616000</v>
      </c>
      <c r="EO153" s="1">
        <f>IF($E153+$I153+$D$7&lt;=EO$22,0,IF(EO$22-$D$7&gt;=$E153,IF(COUNTIF($KZ153:MN153,"&gt;0")&gt;0,VLOOKUP($C153,Input!$A$8:$HV$21,MATCH($DP$21+COUNTIF($KZ153:MN153,"&gt;0"),Input!$A$6:$HV$6,0),FALSE),0),0))*$D153*$F153</f>
        <v>5616000</v>
      </c>
      <c r="EP153" s="1">
        <f>IF($E153+$I153+$D$7&lt;=EP$22,0,IF(EP$22-$D$7&gt;=$E153,IF(COUNTIF($KZ153:MO153,"&gt;0")&gt;0,VLOOKUP($C153,Input!$A$8:$HV$21,MATCH($DP$21+COUNTIF($KZ153:MO153,"&gt;0"),Input!$A$6:$HV$6,0),FALSE),0),0))*$D153*$F153</f>
        <v>5616000</v>
      </c>
      <c r="EQ153" s="1">
        <f>IF($E153+$I153+$D$7&lt;=EQ$22,0,IF(EQ$22-$D$7&gt;=$E153,IF(COUNTIF($KZ153:MP153,"&gt;0")&gt;0,VLOOKUP($C153,Input!$A$8:$HV$21,MATCH($DP$21+COUNTIF($KZ153:MP153,"&gt;0"),Input!$A$6:$HV$6,0),FALSE),0),0))*$D153*$F153</f>
        <v>5616000</v>
      </c>
      <c r="ER153" s="1">
        <f>IF($E153+$I153+$D$7&lt;=ER$22,0,IF(ER$22-$D$7&gt;=$E153,IF(COUNTIF($KZ153:MQ153,"&gt;0")&gt;0,VLOOKUP($C153,Input!$A$8:$HV$21,MATCH($DP$21+COUNTIF($KZ153:MQ153,"&gt;0"),Input!$A$6:$HV$6,0),FALSE),0),0))*$D153*$F153</f>
        <v>5616000</v>
      </c>
      <c r="ES153" s="1">
        <f>IF($E153+$I153+$D$7&lt;=ES$22,0,IF(ES$22-$D$7&gt;=$E153,IF(COUNTIF($KZ153:MR153,"&gt;0")&gt;0,VLOOKUP($C153,Input!$A$8:$HV$21,MATCH($DP$21+COUNTIF($KZ153:MR153,"&gt;0"),Input!$A$6:$HV$6,0),FALSE),0),0))*$D153*$F153</f>
        <v>5616000</v>
      </c>
      <c r="ET153" s="1">
        <f>IF($E153+$I153+$D$7&lt;=ET$22,0,IF(ET$22-$D$7&gt;=$E153,IF(COUNTIF($KZ153:MS153,"&gt;0")&gt;0,VLOOKUP($C153,Input!$A$8:$HV$21,MATCH($DP$21+COUNTIF($KZ153:MS153,"&gt;0"),Input!$A$6:$HV$6,0),FALSE),0),0))*$D153*$F153</f>
        <v>5616000</v>
      </c>
      <c r="EU153" s="1">
        <f>IF($E153+$I153+$D$7&lt;=EU$22,0,IF(EU$22-$D$7&gt;=$E153,IF(COUNTIF($KZ153:MT153,"&gt;0")&gt;0,VLOOKUP($C153,Input!$A$8:$HV$21,MATCH($DP$21+COUNTIF($KZ153:MT153,"&gt;0"),Input!$A$6:$HV$6,0),FALSE),0),0))*$D153*$F153</f>
        <v>5616000</v>
      </c>
      <c r="EV153" s="1">
        <f>IF($E153+$I153+$D$7&lt;=EV$22,0,IF(EV$22-$D$7&gt;=$E153,IF(COUNTIF($KZ153:MU153,"&gt;0")&gt;0,VLOOKUP($C153,Input!$A$8:$HV$21,MATCH($DP$21+COUNTIF($KZ153:MU153,"&gt;0"),Input!$A$6:$HV$6,0),FALSE),0),0))*$D153*$F153</f>
        <v>5616000</v>
      </c>
      <c r="EW153" s="1">
        <f>IF($E153+$I153+$D$7&lt;=EW$22,0,IF(EW$22-$D$7&gt;=$E153,IF(COUNTIF($KZ153:MV153,"&gt;0")&gt;0,VLOOKUP($C153,Input!$A$8:$HV$21,MATCH($DP$21+COUNTIF($KZ153:MV153,"&gt;0"),Input!$A$6:$HV$6,0),FALSE),0),0))*$D153*$F153</f>
        <v>5616000</v>
      </c>
      <c r="EX153" s="1">
        <f>IF($E153+$I153+$D$7&lt;=EX$22,0,IF(EX$22-$D$7&gt;=$E153,IF(COUNTIF($KZ153:MW153,"&gt;0")&gt;0,VLOOKUP($C153,Input!$A$8:$HV$21,MATCH($DP$21+COUNTIF($KZ153:MW153,"&gt;0"),Input!$A$6:$HV$6,0),FALSE),0),0))*$D153*$F153</f>
        <v>5616000</v>
      </c>
      <c r="EY153" s="1">
        <f>IF($E153+$I153+$D$7&lt;=EY$22,0,IF(EY$22-$D$7&gt;=$E153,IF(COUNTIF($KZ153:MX153,"&gt;0")&gt;0,VLOOKUP($C153,Input!$A$8:$HV$21,MATCH($DP$21+COUNTIF($KZ153:MX153,"&gt;0"),Input!$A$6:$HV$6,0),FALSE),0),0))*$D153*$F153</f>
        <v>5616000</v>
      </c>
      <c r="EZ153" s="1"/>
      <c r="FA153" t="str">
        <f>VLOOKUP($C153,Input!$A$8:$GZ$39,MATCH(FA$21,Input!$A$6:$GZ$6,0),FALSE)</f>
        <v>Charger installation; electrical upgrade</v>
      </c>
      <c r="FB153">
        <f>IF((VLOOKUP($C153,Input!$A$8:$GZ$39,MATCH(FB$21,Input!$A$6:$GZ$6,0),FALSE))="Y",$D153/VLOOKUP($C153,Input!$A$8:$GZ$39,MATCH(FC$21,Input!$A$6:$GZ$6,0),FALSE),0)</f>
        <v>0</v>
      </c>
      <c r="FC153">
        <f>IF((VLOOKUP($C153,Input!$A$8:$GZ$39,MATCH(FB$21,Input!$A$6:$GZ$6,0),FALSE))="Y",0,IF((VLOOKUP($C153,Input!$A$8:$GZ$39,MATCH(FC$21,Input!$A$6:$GZ$6,0),FALSE))&gt;0,$D153/VLOOKUP($C153,Input!$A$8:$GZ$39,MATCH(FC$21,Input!$A$6:$GZ$6,0),FALSE),0))</f>
        <v>234</v>
      </c>
      <c r="FD153" s="1">
        <f>+IF($E153=FD$22,VLOOKUP($C153,Input!$A$8:$GZ$39,MATCH(FD$21,Input!$A$6:$GZ$6,0),FALSE),0)*IF(FD$110&gt;=MAX(FC$110:$FD$110),MIN((FD$110-MAX(FC$110:$FD$110)),(FD$110-FC$110)),0)+IF($E153=FD$22,VLOOKUP($C153,Input!$A$8:$GZ$39,MATCH(FD$21,Input!$A$6:$GZ$6,0),FALSE),0)*IF(FD$109&gt;=MAX(FC$109:$FD$109),MIN((FD$109-MAX(FC$109:$FD$109)),(FD$109-FC$109)),0)</f>
        <v>0</v>
      </c>
      <c r="FE153" s="1">
        <f>+IF($E153=FE$22,VLOOKUP($C153,Input!$A$8:$GZ$39,MATCH(FE$21,Input!$A$6:$GZ$6,0),FALSE),0)*IF(FE$110&gt;=MAX(FD$110:$FD$110),MIN((FE$110-MAX(FD$110:$FD$110)),(FE$110-FD$110)),0)+IF($E153=FE$22,VLOOKUP($C153,Input!$A$8:$GZ$39,MATCH(FE$21,Input!$A$6:$GZ$6,0),FALSE),0)*IF(FE$109&gt;=MAX(FD$109:$FD$109),MIN((FE$109-MAX(FD$109:$FD$109)),(FE$109-FD$109)),0)</f>
        <v>0</v>
      </c>
      <c r="FF153" s="1">
        <f>+IF($E153=FF$22,VLOOKUP($C153,Input!$A$8:$GZ$39,MATCH(FF$21,Input!$A$6:$GZ$6,0),FALSE),0)*IF(FF$110&gt;=MAX($FD$110:FE$110),MIN((FF$110-MAX($FD$110:FE$110)),(FF$110-FE$110)),0)+IF($E153=FF$22,VLOOKUP($C153,Input!$A$8:$GZ$39,MATCH(FF$21,Input!$A$6:$GZ$6,0),FALSE),0)*IF(FF$109&gt;=MAX($FD$109:FE$109),MIN((FF$109-MAX($FD$109:FE$109)),(FF$109-FE$109)),0)</f>
        <v>0</v>
      </c>
      <c r="FG153" s="1">
        <f>+IF($E153=FG$22,VLOOKUP($C153,Input!$A$8:$GZ$39,MATCH(FG$21,Input!$A$6:$GZ$6,0),FALSE),0)*IF(FG$110&gt;=MAX($FD$110:FF$110),MIN((FG$110-MAX($FD$110:FF$110)),(FG$110-FF$110)),0)+IF($E153=FG$22,VLOOKUP($C153,Input!$A$8:$GZ$39,MATCH(FG$21,Input!$A$6:$GZ$6,0),FALSE),0)*IF(FG$109&gt;=MAX($FD$109:FF$109),MIN((FG$109-MAX($FD$109:FF$109)),(FG$109-FF$109)),0)</f>
        <v>0</v>
      </c>
      <c r="FH153" s="1">
        <f>+IF($E153=FH$22,VLOOKUP($C153,Input!$A$8:$GZ$39,MATCH(FH$21,Input!$A$6:$GZ$6,0),FALSE),0)*IF(FH$110&gt;=MAX($FD$110:FG$110),MIN((FH$110-MAX($FD$110:FG$110)),(FH$110-FG$110)),0)+IF($E153=FH$22,VLOOKUP($C153,Input!$A$8:$GZ$39,MATCH(FH$21,Input!$A$6:$GZ$6,0),FALSE),0)*IF(FH$109&gt;=MAX($FD$109:FG$109),MIN((FH$109-MAX($FD$109:FG$109)),(FH$109-FG$109)),0)</f>
        <v>0</v>
      </c>
      <c r="FI153" s="1">
        <f>+IF($E153=FI$22,VLOOKUP($C153,Input!$A$8:$GZ$39,MATCH(FI$21,Input!$A$6:$GZ$6,0),FALSE),0)*IF(FI$110&gt;=MAX($FD$110:FH$110),MIN((FI$110-MAX($FD$110:FH$110)),(FI$110-FH$110)),0)+IF($E153=FI$22,VLOOKUP($C153,Input!$A$8:$GZ$39,MATCH(FI$21,Input!$A$6:$GZ$6,0),FALSE),0)*IF(FI$109&gt;=MAX($FD$109:FH$109),MIN((FI$109-MAX($FD$109:FH$109)),(FI$109-FH$109)),0)</f>
        <v>0</v>
      </c>
      <c r="FJ153" s="1">
        <f>+IF($E153=FJ$22,VLOOKUP($C153,Input!$A$8:$GZ$39,MATCH(FJ$21,Input!$A$6:$GZ$6,0),FALSE),0)*IF(FJ$110&gt;=MAX($FD$110:FI$110),MIN((FJ$110-MAX($FD$110:FI$110)),(FJ$110-FI$110)),0)+IF($E153=FJ$22,VLOOKUP($C153,Input!$A$8:$GZ$39,MATCH(FJ$21,Input!$A$6:$GZ$6,0),FALSE),0)*IF(FJ$109&gt;=MAX($FD$109:FI$109),MIN((FJ$109-MAX($FD$109:FI$109)),(FJ$109-FI$109)),0)</f>
        <v>0</v>
      </c>
      <c r="FK153" s="1">
        <f>+IF($E153=FK$22,VLOOKUP($C153,Input!$A$8:$GZ$39,MATCH(FK$21,Input!$A$6:$GZ$6,0),FALSE),0)*IF(FK$110&gt;=MAX($FD$110:FJ$110),MIN((FK$110-MAX($FD$110:FJ$110)),(FK$110-FJ$110)),0)+IF($E153=FK$22,VLOOKUP($C153,Input!$A$8:$GZ$39,MATCH(FK$21,Input!$A$6:$GZ$6,0),FALSE),0)*IF(FK$109&gt;=MAX($FD$109:FJ$109),MIN((FK$109-MAX($FD$109:FJ$109)),(FK$109-FJ$109)),0)</f>
        <v>0</v>
      </c>
      <c r="FL153" s="1">
        <f>+IF($E153=FL$22,VLOOKUP($C153,Input!$A$8:$GZ$39,MATCH(FL$21,Input!$A$6:$GZ$6,0),FALSE),0)*IF(FL$110&gt;=MAX($FD$110:FK$110),MIN((FL$110-MAX($FD$110:FK$110)),(FL$110-FK$110)),0)+IF($E153=FL$22,VLOOKUP($C153,Input!$A$8:$GZ$39,MATCH(FL$21,Input!$A$6:$GZ$6,0),FALSE),0)*IF(FL$109&gt;=MAX($FD$109:FK$109),MIN((FL$109-MAX($FD$109:FK$109)),(FL$109-FK$109)),0)</f>
        <v>0</v>
      </c>
      <c r="FM153" s="1">
        <f>+IF($E153=FM$22,VLOOKUP($C153,Input!$A$8:$GZ$39,MATCH(FM$21,Input!$A$6:$GZ$6,0),FALSE),0)*IF(FM$110&gt;=MAX($FD$110:FL$110),MIN((FM$110-MAX($FD$110:FL$110)),(FM$110-FL$110)),0)+IF($E153=FM$22,VLOOKUP($C153,Input!$A$8:$GZ$39,MATCH(FM$21,Input!$A$6:$GZ$6,0),FALSE),0)*IF(FM$109&gt;=MAX($FD$109:FL$109),MIN((FM$109-MAX($FD$109:FL$109)),(FM$109-FL$109)),0)</f>
        <v>0</v>
      </c>
      <c r="FN153" s="1">
        <f>+IF($E153=FN$22,VLOOKUP($C153,Input!$A$8:$GZ$39,MATCH(FN$21,Input!$A$6:$GZ$6,0),FALSE),0)*IF(FN$110&gt;=MAX($FD$110:FM$110),MIN((FN$110-MAX($FD$110:FM$110)),(FN$110-FM$110)),0)+IF($E153=FN$22,VLOOKUP($C153,Input!$A$8:$GZ$39,MATCH(FN$21,Input!$A$6:$GZ$6,0),FALSE),0)*IF(FN$109&gt;=MAX($FD$109:FM$109),MIN((FN$109-MAX($FD$109:FM$109)),(FN$109-FM$109)),0)</f>
        <v>0</v>
      </c>
      <c r="FO153" s="1">
        <f>+IF($E153=FO$22,VLOOKUP($C153,Input!$A$8:$GZ$39,MATCH(FO$21,Input!$A$6:$GZ$6,0),FALSE),0)*IF(FO$110&gt;=MAX($FD$110:FN$110),MIN((FO$110-MAX($FD$110:FN$110)),(FO$110-FN$110)),0)+IF($E153=FO$22,VLOOKUP($C153,Input!$A$8:$GZ$39,MATCH(FO$21,Input!$A$6:$GZ$6,0),FALSE),0)*IF(FO$109&gt;=MAX($FD$109:FN$109),MIN((FO$109-MAX($FD$109:FN$109)),(FO$109-FN$109)),0)</f>
        <v>0</v>
      </c>
      <c r="FP153" s="1">
        <f>+IF($E153=FP$22,VLOOKUP($C153,Input!$A$8:$GZ$39,MATCH(FP$21,Input!$A$6:$GZ$6,0),FALSE),0)*IF(FP$110&gt;=MAX($FD$110:FO$110),MIN((FP$110-MAX($FD$110:FO$110)),(FP$110-FO$110)),0)+IF($E153=FP$22,VLOOKUP($C153,Input!$A$8:$GZ$39,MATCH(FP$21,Input!$A$6:$GZ$6,0),FALSE),0)*IF(FP$109&gt;=MAX($FD$109:FO$109),MIN((FP$109-MAX($FD$109:FO$109)),(FP$109-FO$109)),0)</f>
        <v>0</v>
      </c>
      <c r="FQ153" s="1">
        <f>+IF($E153=FQ$22,VLOOKUP($C153,Input!$A$8:$GZ$39,MATCH(FQ$21,Input!$A$6:$GZ$6,0),FALSE),0)*IF(FQ$110&gt;=MAX($FD$110:FP$110),MIN((FQ$110-MAX($FD$110:FP$110)),(FQ$110-FP$110)),0)+IF($E153=FQ$22,VLOOKUP($C153,Input!$A$8:$GZ$39,MATCH(FQ$21,Input!$A$6:$GZ$6,0),FALSE),0)*IF(FQ$109&gt;=MAX($FD$109:FP$109),MIN((FQ$109-MAX($FD$109:FP$109)),(FQ$109-FP$109)),0)</f>
        <v>0</v>
      </c>
      <c r="FR153" s="1">
        <f>+IF($E153=FR$22,VLOOKUP($C153,Input!$A$8:$GZ$39,MATCH(FR$21,Input!$A$6:$GZ$6,0),FALSE),0)*IF(FR$110&gt;=MAX($FD$110:FQ$110),MIN((FR$110-MAX($FD$110:FQ$110)),(FR$110-FQ$110)),0)+IF($E153=FR$22,VLOOKUP($C153,Input!$A$8:$GZ$39,MATCH(FR$21,Input!$A$6:$GZ$6,0),FALSE),0)*IF(FR$109&gt;=MAX($FD$109:FQ$109),MIN((FR$109-MAX($FD$109:FQ$109)),(FR$109-FQ$109)),0)</f>
        <v>0</v>
      </c>
      <c r="FS153" s="1">
        <f>+IF($E153=FS$22,VLOOKUP($C153,Input!$A$8:$GZ$39,MATCH(FS$21,Input!$A$6:$GZ$6,0),FALSE),0)*IF(FS$110&gt;=MAX($FD$110:FR$110),MIN((FS$110-MAX($FD$110:FR$110)),(FS$110-FR$110)),0)+IF($E153=FS$22,VLOOKUP($C153,Input!$A$8:$GZ$39,MATCH(FS$21,Input!$A$6:$GZ$6,0),FALSE),0)*IF(FS$109&gt;=MAX($FD$109:FR$109),MIN((FS$109-MAX($FD$109:FR$109)),(FS$109-FR$109)),0)</f>
        <v>0</v>
      </c>
      <c r="FT153" s="1">
        <f>+IF($E153=FT$22,VLOOKUP($C153,Input!$A$8:$GZ$39,MATCH(FT$21,Input!$A$6:$GZ$6,0),FALSE),0)*IF(FT$110&gt;=MAX($FD$110:FS$110),MIN((FT$110-MAX($FD$110:FS$110)),(FT$110-FS$110)),0)+IF($E153=FT$22,VLOOKUP($C153,Input!$A$8:$GZ$39,MATCH(FT$21,Input!$A$6:$GZ$6,0),FALSE),0)*IF(FT$109&gt;=MAX($FD$109:FS$109),MIN((FT$109-MAX($FD$109:FS$109)),(FT$109-FS$109)),0)</f>
        <v>0</v>
      </c>
      <c r="FU153" s="1">
        <f>+IF($E153=FU$22,VLOOKUP($C153,Input!$A$8:$GZ$39,MATCH(FU$21,Input!$A$6:$GZ$6,0),FALSE),0)*IF(FU$110&gt;=MAX($FD$110:FT$110),MIN((FU$110-MAX($FD$110:FT$110)),(FU$110-FT$110)),0)+IF($E153=FU$22,VLOOKUP($C153,Input!$A$8:$GZ$39,MATCH(FU$21,Input!$A$6:$GZ$6,0),FALSE),0)*IF(FU$109&gt;=MAX($FD$109:FT$109),MIN((FU$109-MAX($FD$109:FT$109)),(FU$109-FT$109)),0)</f>
        <v>0</v>
      </c>
      <c r="FV153" s="1">
        <f>+IF($E153=FV$22,VLOOKUP($C153,Input!$A$8:$GZ$39,MATCH(FV$21,Input!$A$6:$GZ$6,0),FALSE),0)*IF(FV$110&gt;=MAX($FD$110:FU$110),MIN((FV$110-MAX($FD$110:FU$110)),(FV$110-FU$110)),0)+IF($E153=FV$22,VLOOKUP($C153,Input!$A$8:$GZ$39,MATCH(FV$21,Input!$A$6:$GZ$6,0),FALSE),0)*IF(FV$109&gt;=MAX($FD$109:FU$109),MIN((FV$109-MAX($FD$109:FU$109)),(FV$109-FU$109)),0)</f>
        <v>0</v>
      </c>
      <c r="FW153" s="1">
        <f>+IF($E153=FW$22,VLOOKUP($C153,Input!$A$8:$GZ$39,MATCH(FW$21,Input!$A$6:$GZ$6,0),FALSE),0)*IF(FW$110&gt;=MAX($FD$110:FV$110),MIN((FW$110-MAX($FD$110:FV$110)),(FW$110-FV$110)),0)+IF($E153=FW$22,VLOOKUP($C153,Input!$A$8:$GZ$39,MATCH(FW$21,Input!$A$6:$GZ$6,0),FALSE),0)*IF(FW$109&gt;=MAX($FD$109:FV$109),MIN((FW$109-MAX($FD$109:FV$109)),(FW$109-FV$109)),0)</f>
        <v>0</v>
      </c>
      <c r="FX153" s="1">
        <f>+IF($E153=FX$22,VLOOKUP($C153,Input!$A$8:$GZ$39,MATCH(FX$21,Input!$A$6:$GZ$6,0),FALSE),0)*IF(FX$110&gt;=MAX($FD$110:FW$110),MIN((FX$110-MAX($FD$110:FW$110)),(FX$110-FW$110)),0)+IF($E153=FX$22,VLOOKUP($C153,Input!$A$8:$GZ$39,MATCH(FX$21,Input!$A$6:$GZ$6,0),FALSE),0)*IF(FX$109&gt;=MAX($FD$109:FW$109),MIN((FX$109-MAX($FD$109:FW$109)),(FX$109-FW$109)),0)</f>
        <v>0</v>
      </c>
      <c r="FY153" s="1">
        <f>+IF($E153=FY$22,VLOOKUP($C153,Input!$A$8:$GZ$39,MATCH(FY$21,Input!$A$6:$GZ$6,0),FALSE),0)*IF(FY$110&gt;=MAX($FD$110:FX$110),MIN((FY$110-MAX($FD$110:FX$110)),(FY$110-FX$110)),0)+IF($E153=FY$22,VLOOKUP($C153,Input!$A$8:$GZ$39,MATCH(FY$21,Input!$A$6:$GZ$6,0),FALSE),0)*IF(FY$109&gt;=MAX($FD$109:FX$109),MIN((FY$109-MAX($FD$109:FX$109)),(FY$109-FX$109)),0)</f>
        <v>0</v>
      </c>
      <c r="FZ153" s="1">
        <f>+IF($E153=FZ$22,VLOOKUP($C153,Input!$A$8:$GZ$39,MATCH(FZ$21,Input!$A$6:$GZ$6,0),FALSE),0)*IF(FZ$110&gt;=MAX($FD$110:FY$110),MIN((FZ$110-MAX($FD$110:FY$110)),(FZ$110-FY$110)),0)+IF($E153=FZ$22,VLOOKUP($C153,Input!$A$8:$GZ$39,MATCH(FZ$21,Input!$A$6:$GZ$6,0),FALSE),0)*IF(FZ$109&gt;=MAX($FD$109:FY$109),MIN((FZ$109-MAX($FD$109:FY$109)),(FZ$109-FY$109)),0)</f>
        <v>10285000</v>
      </c>
      <c r="GA153" s="1">
        <f>+IF($E153=GA$22,VLOOKUP($C153,Input!$A$8:$GZ$39,MATCH(GA$21,Input!$A$6:$GZ$6,0),FALSE),0)*IF(GA$110&gt;=MAX($FD$110:FZ$110),MIN((GA$110-MAX($FD$110:FZ$110)),(GA$110-FZ$110)),0)+IF($E153=GA$22,VLOOKUP($C153,Input!$A$8:$GZ$39,MATCH(GA$21,Input!$A$6:$GZ$6,0),FALSE),0)*IF(GA$109&gt;=MAX($FD$109:FZ$109),MIN((GA$109-MAX($FD$109:FZ$109)),(GA$109-FZ$109)),0)</f>
        <v>0</v>
      </c>
      <c r="GB153" s="1">
        <f>+IF($E153=GB$22,VLOOKUP($C153,Input!$A$8:$GZ$39,MATCH(GB$21,Input!$A$6:$GZ$6,0),FALSE),0)*IF(GB$110&gt;=MAX($FD$110:GA$110),MIN((GB$110-MAX($FD$110:GA$110)),(GB$110-GA$110)),0)+IF($E153=GB$22,VLOOKUP($C153,Input!$A$8:$GZ$39,MATCH(GB$21,Input!$A$6:$GZ$6,0),FALSE),0)*IF(GB$109&gt;=MAX($FD$109:GA$109),MIN((GB$109-MAX($FD$109:GA$109)),(GB$109-GA$109)),0)</f>
        <v>0</v>
      </c>
      <c r="GC153" s="1">
        <f>+IF($E153=GC$22,VLOOKUP($C153,Input!$A$8:$GZ$39,MATCH(GC$21,Input!$A$6:$GZ$6,0),FALSE),0)*IF(GC$110&gt;=MAX($FD$110:GB$110),MIN((GC$110-MAX($FD$110:GB$110)),(GC$110-GB$110)),0)+IF($E153=GC$22,VLOOKUP($C153,Input!$A$8:$GZ$39,MATCH(GC$21,Input!$A$6:$GZ$6,0),FALSE),0)*IF(GC$109&gt;=MAX($FD$109:GB$109),MIN((GC$109-MAX($FD$109:GB$109)),(GC$109-GB$109)),0)</f>
        <v>0</v>
      </c>
      <c r="GD153" s="1">
        <f>+IF($E153=GD$22,VLOOKUP($C153,Input!$A$8:$GZ$39,MATCH(GD$21,Input!$A$6:$GZ$6,0),FALSE),0)*IF(GD$110&gt;=MAX($FD$110:GC$110),MIN((GD$110-MAX($FD$110:GC$110)),(GD$110-GC$110)),0)+IF($E153=GD$22,VLOOKUP($C153,Input!$A$8:$GZ$39,MATCH(GD$21,Input!$A$6:$GZ$6,0),FALSE),0)*IF(GD$109&gt;=MAX($FD$109:GC$109),MIN((GD$109-MAX($FD$109:GC$109)),(GD$109-GC$109)),0)</f>
        <v>0</v>
      </c>
      <c r="GE153" s="1">
        <f>+IF($E153=GE$22,VLOOKUP($C153,Input!$A$8:$GZ$39,MATCH(GE$21,Input!$A$6:$GZ$6,0),FALSE),0)*IF(GE$110&gt;=MAX($FD$110:GD$110),MIN((GE$110-MAX($FD$110:GD$110)),(GE$110-GD$110)),0)+IF($E153=GE$22,VLOOKUP($C153,Input!$A$8:$GZ$39,MATCH(GE$21,Input!$A$6:$GZ$6,0),FALSE),0)*IF(GE$109&gt;=MAX($FD$109:GD$109),MIN((GE$109-MAX($FD$109:GD$109)),(GE$109-GD$109)),0)</f>
        <v>0</v>
      </c>
      <c r="GF153" s="1">
        <f>+IF($E153=GF$22,VLOOKUP($C153,Input!$A$8:$GZ$39,MATCH(GF$21,Input!$A$6:$GZ$6,0),FALSE),0)*IF(GF$110&gt;=MAX($FD$110:GE$110),MIN((GF$110-MAX($FD$110:GE$110)),(GF$110-GE$110)),0)+IF($E153=GF$22,VLOOKUP($C153,Input!$A$8:$GZ$39,MATCH(GF$21,Input!$A$6:$GZ$6,0),FALSE),0)*IF(GF$109&gt;=MAX($FD$109:GE$109),MIN((GF$109-MAX($FD$109:GE$109)),(GF$109-GE$109)),0)</f>
        <v>0</v>
      </c>
      <c r="GG153" s="1">
        <f>+IF($E153=GG$22,VLOOKUP($C153,Input!$A$8:$GZ$39,MATCH(GG$21,Input!$A$6:$GZ$6,0),FALSE),0)*IF(GG$110&gt;=MAX($FD$110:GF$110),MIN((GG$110-MAX($FD$110:GF$110)),(GG$110-GF$110)),0)+IF($E153=GG$22,VLOOKUP($C153,Input!$A$8:$GZ$39,MATCH(GG$21,Input!$A$6:$GZ$6,0),FALSE),0)*IF(GG$109&gt;=MAX($FD$109:GF$109),MIN((GG$109-MAX($FD$109:GF$109)),(GG$109-GF$109)),0)</f>
        <v>0</v>
      </c>
      <c r="GH153" s="1">
        <f>+IF($E153=GH$22,VLOOKUP($C153,Input!$A$8:$GZ$39,MATCH(GH$21,Input!$A$6:$GZ$6,0),FALSE),0)*IF(GH$110&gt;=MAX($FD$110:GG$110),MIN((GH$110-MAX($FD$110:GG$110)),(GH$110-GG$110)),0)+IF($E153=GH$22,VLOOKUP($C153,Input!$A$8:$GZ$39,MATCH(GH$21,Input!$A$6:$GZ$6,0),FALSE),0)*IF(GH$109&gt;=MAX($FD$109:GG$109),MIN((GH$109-MAX($FD$109:GG$109)),(GH$109-GG$109)),0)</f>
        <v>0</v>
      </c>
      <c r="GI153" s="1">
        <f>+IF($E153=GI$22,VLOOKUP($C153,Input!$A$8:$GZ$39,MATCH(GI$21,Input!$A$6:$GZ$6,0),FALSE),0)*IF(GI$110&gt;=MAX($FD$110:GH$110),MIN((GI$110-MAX($FD$110:GH$110)),(GI$110-GH$110)),0)+IF($E153=GI$22,VLOOKUP($C153,Input!$A$8:$GZ$39,MATCH(GI$21,Input!$A$6:$GZ$6,0),FALSE),0)*IF(GI$109&gt;=MAX($FD$109:GH$109),MIN((GI$109-MAX($FD$109:GH$109)),(GI$109-GH$109)),0)</f>
        <v>0</v>
      </c>
      <c r="GJ153" s="1">
        <f>+IF($E153=GJ$22,VLOOKUP($C153,Input!$A$8:$GZ$39,MATCH(GJ$21,Input!$A$6:$GZ$6,0),FALSE),0)*IF(GJ$110&gt;=MAX($FD$110:GI$110),MIN((GJ$110-MAX($FD$110:GI$110)),(GJ$110-GI$110)),0)+IF($E153=GJ$22,VLOOKUP($C153,Input!$A$8:$GZ$39,MATCH(GJ$21,Input!$A$6:$GZ$6,0),FALSE),0)*IF(GJ$109&gt;=MAX($FD$109:GI$109),MIN((GJ$109-MAX($FD$109:GI$109)),(GJ$109-GI$109)),0)</f>
        <v>0</v>
      </c>
      <c r="GK153" s="1">
        <f>+IF($E153=GK$22,VLOOKUP($C153,Input!$A$8:$GZ$39,MATCH(GK$21,Input!$A$6:$GZ$6,0),FALSE),0)*IF(GK$110&gt;=MAX($FD$110:GJ$110),MIN((GK$110-MAX($FD$110:GJ$110)),(GK$110-GJ$110)),0)+IF($E153=GK$22,VLOOKUP($C153,Input!$A$8:$GZ$39,MATCH(GK$21,Input!$A$6:$GZ$6,0),FALSE),0)*IF(GK$109&gt;=MAX($FD$109:GJ$109),MIN((GK$109-MAX($FD$109:GJ$109)),(GK$109-GJ$109)),0)</f>
        <v>0</v>
      </c>
      <c r="GL153" s="1">
        <f>+IF($E153=GL$22,VLOOKUP($C153,Input!$A$8:$GZ$39,MATCH(GL$21,Input!$A$6:$GZ$6,0),FALSE),0)*IF(GL$110&gt;=MAX($FD$110:GK$110),MIN((GL$110-MAX($FD$110:GK$110)),(GL$110-GK$110)),0)+IF($E153=GL$22,VLOOKUP($C153,Input!$A$8:$GZ$39,MATCH(GL$21,Input!$A$6:$GZ$6,0),FALSE),0)*IF(GL$109&gt;=MAX($FD$109:GK$109),MIN((GL$109-MAX($FD$109:GK$109)),(GL$109-GK$109)),0)</f>
        <v>0</v>
      </c>
      <c r="GM153" s="42"/>
      <c r="GN153" t="str">
        <f>VLOOKUP($C153,Input!$A$8:$GZ$39,MATCH(GN$21,Input!$A$6:$GZ$6,0),FALSE)</f>
        <v>Charger (60 kW)</v>
      </c>
      <c r="GO153">
        <f>IF((VLOOKUP($C153,Input!$A$8:$GZ$39,MATCH(GO$21,Input!$A$6:$GZ$6,0),FALSE))="Y",$D153/VLOOKUP($C153,Input!$A$8:$GZ$39,MATCH(GP$21,Input!$A$6:$GZ$6,0),FALSE),0)</f>
        <v>0</v>
      </c>
      <c r="GP153">
        <f>IF((VLOOKUP($C153,Input!$A$8:$GZ$39,MATCH(GO$21,Input!$A$6:$GZ$6,0),FALSE))="Y",0,IF((VLOOKUP($C153,Input!$A$8:$GZ$39,MATCH(GP$21,Input!$A$6:$GZ$6,0),FALSE))&gt;0,$D153/VLOOKUP($C153,Input!$A$8:$GZ$39,MATCH(GP$21,Input!$A$6:$GZ$6,0),FALSE),0))</f>
        <v>234</v>
      </c>
      <c r="GQ153" s="1">
        <f>+IF($E153=GQ$22,VLOOKUP($C153,Input!$A$8:$GZ$39,MATCH(GQ$21,Input!$A$6:$GZ$6,0),FALSE),0)*IF(GQ$110&gt;=MAX($GP$110:GP$110),MIN((GQ$110-MAX($GP$110:GP$110)),(GQ$110-GP$110)),0)+IF($E153=GQ$22,VLOOKUP($C153,Input!$A$8:$GZ$39,MATCH(GQ$21,Input!$A$6:$GZ$6,0),FALSE),0)*IF(GQ$109&gt;=MAX($GP$109:GP$109),MIN((GQ$109-MAX($GP$109:GP$109)),(GQ$109-GP$109)),0)</f>
        <v>0</v>
      </c>
      <c r="GR153" s="1">
        <f>+IF($E153=GR$22,VLOOKUP($C153,Input!$A$8:$GZ$39,MATCH(GR$21,Input!$A$6:$GZ$6,0),FALSE),0)*IF(GR$110&gt;=MAX($GP$110:GQ$110),MIN((GR$110-MAX($GP$110:GQ$110)),(GR$110-GQ$110)),0)+IF($E153=GR$22,VLOOKUP($C153,Input!$A$8:$GZ$39,MATCH(GR$21,Input!$A$6:$GZ$6,0),FALSE),0)*IF(GR$109&gt;=MAX($GP$109:GQ$109),MIN((GR$109-MAX($GP$109:GQ$109)),(GR$109-GQ$109)),0)</f>
        <v>0</v>
      </c>
      <c r="GS153" s="1">
        <f>+IF($E153=GS$22,VLOOKUP($C153,Input!$A$8:$GZ$39,MATCH(GS$21,Input!$A$6:$GZ$6,0),FALSE),0)*IF(GS$110&gt;=MAX($GP$110:GR$110),MIN((GS$110-MAX($GP$110:GR$110)),(GS$110-GR$110)),0)+IF($E153=GS$22,VLOOKUP($C153,Input!$A$8:$GZ$39,MATCH(GS$21,Input!$A$6:$GZ$6,0),FALSE),0)*IF(GS$109&gt;=MAX($GP$109:GR$109),MIN((GS$109-MAX($GP$109:GR$109)),(GS$109-GR$109)),0)</f>
        <v>0</v>
      </c>
      <c r="GT153" s="1">
        <f>+IF($E153=GT$22,VLOOKUP($C153,Input!$A$8:$GZ$39,MATCH(GT$21,Input!$A$6:$GZ$6,0),FALSE),0)*IF(GT$110&gt;=MAX($GP$110:GS$110),MIN((GT$110-MAX($GP$110:GS$110)),(GT$110-GS$110)),0)+IF($E153=GT$22,VLOOKUP($C153,Input!$A$8:$GZ$39,MATCH(GT$21,Input!$A$6:$GZ$6,0),FALSE),0)*IF(GT$109&gt;=MAX($GP$109:GS$109),MIN((GT$109-MAX($GP$109:GS$109)),(GT$109-GS$109)),0)</f>
        <v>0</v>
      </c>
      <c r="GU153" s="1">
        <f>+IF($E153=GU$22,VLOOKUP($C153,Input!$A$8:$GZ$39,MATCH(GU$21,Input!$A$6:$GZ$6,0),FALSE),0)*IF(GU$110&gt;=MAX($GP$110:GT$110),MIN((GU$110-MAX($GP$110:GT$110)),(GU$110-GT$110)),0)+IF($E153=GU$22,VLOOKUP($C153,Input!$A$8:$GZ$39,MATCH(GU$21,Input!$A$6:$GZ$6,0),FALSE),0)*IF(GU$109&gt;=MAX($GP$109:GT$109),MIN((GU$109-MAX($GP$109:GT$109)),(GU$109-GT$109)),0)</f>
        <v>0</v>
      </c>
      <c r="GV153" s="1">
        <f>+IF($E153=GV$22,VLOOKUP($C153,Input!$A$8:$GZ$39,MATCH(GV$21,Input!$A$6:$GZ$6,0),FALSE),0)*IF(GV$110&gt;=MAX($GP$110:GU$110),MIN((GV$110-MAX($GP$110:GU$110)),(GV$110-GU$110)),0)+IF($E153=GV$22,VLOOKUP($C153,Input!$A$8:$GZ$39,MATCH(GV$21,Input!$A$6:$GZ$6,0),FALSE),0)*IF(GV$109&gt;=MAX($GP$109:GU$109),MIN((GV$109-MAX($GP$109:GU$109)),(GV$109-GU$109)),0)</f>
        <v>0</v>
      </c>
      <c r="GW153" s="1">
        <f>+IF($E153=GW$22,VLOOKUP($C153,Input!$A$8:$GZ$39,MATCH(GW$21,Input!$A$6:$GZ$6,0),FALSE),0)*IF(GW$110&gt;=MAX($GP$110:GV$110),MIN((GW$110-MAX($GP$110:GV$110)),(GW$110-GV$110)),0)+IF($E153=GW$22,VLOOKUP($C153,Input!$A$8:$GZ$39,MATCH(GW$21,Input!$A$6:$GZ$6,0),FALSE),0)*IF(GW$109&gt;=MAX($GP$109:GV$109),MIN((GW$109-MAX($GP$109:GV$109)),(GW$109-GV$109)),0)</f>
        <v>0</v>
      </c>
      <c r="GX153" s="1">
        <f>+IF($E153=GX$22,VLOOKUP($C153,Input!$A$8:$GZ$39,MATCH(GX$21,Input!$A$6:$GZ$6,0),FALSE),0)*IF(GX$110&gt;=MAX($GP$110:GW$110),MIN((GX$110-MAX($GP$110:GW$110)),(GX$110-GW$110)),0)+IF($E153=GX$22,VLOOKUP($C153,Input!$A$8:$GZ$39,MATCH(GX$21,Input!$A$6:$GZ$6,0),FALSE),0)*IF(GX$109&gt;=MAX($GP$109:GW$109),MIN((GX$109-MAX($GP$109:GW$109)),(GX$109-GW$109)),0)</f>
        <v>0</v>
      </c>
      <c r="GY153" s="1">
        <f>+IF($E153=GY$22,VLOOKUP($C153,Input!$A$8:$GZ$39,MATCH(GY$21,Input!$A$6:$GZ$6,0),FALSE),0)*IF(GY$110&gt;=MAX($GP$110:GX$110),MIN((GY$110-MAX($GP$110:GX$110)),(GY$110-GX$110)),0)+IF($E153=GY$22,VLOOKUP($C153,Input!$A$8:$GZ$39,MATCH(GY$21,Input!$A$6:$GZ$6,0),FALSE),0)*IF(GY$109&gt;=MAX($GP$109:GX$109),MIN((GY$109-MAX($GP$109:GX$109)),(GY$109-GX$109)),0)</f>
        <v>0</v>
      </c>
      <c r="GZ153" s="1">
        <f>+IF($E153=GZ$22,VLOOKUP($C153,Input!$A$8:$GZ$39,MATCH(GZ$21,Input!$A$6:$GZ$6,0),FALSE),0)*IF(GZ$110&gt;=MAX($GP$110:GY$110),MIN((GZ$110-MAX($GP$110:GY$110)),(GZ$110-GY$110)),0)+IF($E153=GZ$22,VLOOKUP($C153,Input!$A$8:$GZ$39,MATCH(GZ$21,Input!$A$6:$GZ$6,0),FALSE),0)*IF(GZ$109&gt;=MAX($GP$109:GY$109),MIN((GZ$109-MAX($GP$109:GY$109)),(GZ$109-GY$109)),0)</f>
        <v>0</v>
      </c>
      <c r="HA153" s="1">
        <f>+IF($E153=HA$22,VLOOKUP($C153,Input!$A$8:$GZ$39,MATCH(HA$21,Input!$A$6:$GZ$6,0),FALSE),0)*IF(HA$110&gt;=MAX($GP$110:GZ$110),MIN((HA$110-MAX($GP$110:GZ$110)),(HA$110-GZ$110)),0)+IF($E153=HA$22,VLOOKUP($C153,Input!$A$8:$GZ$39,MATCH(HA$21,Input!$A$6:$GZ$6,0),FALSE),0)*IF(HA$109&gt;=MAX($GP$109:GZ$109),MIN((HA$109-MAX($GP$109:GZ$109)),(HA$109-GZ$109)),0)</f>
        <v>0</v>
      </c>
      <c r="HB153" s="1">
        <f>+IF($E153=HB$22,VLOOKUP($C153,Input!$A$8:$GZ$39,MATCH(HB$21,Input!$A$6:$GZ$6,0),FALSE),0)*IF(HB$110&gt;=MAX($GP$110:HA$110),MIN((HB$110-MAX($GP$110:HA$110)),(HB$110-HA$110)),0)+IF($E153=HB$22,VLOOKUP($C153,Input!$A$8:$GZ$39,MATCH(HB$21,Input!$A$6:$GZ$6,0),FALSE),0)*IF(HB$109&gt;=MAX($GP$109:HA$109),MIN((HB$109-MAX($GP$109:HA$109)),(HB$109-HA$109)),0)</f>
        <v>0</v>
      </c>
      <c r="HC153" s="1">
        <f>+IF($E153=HC$22,VLOOKUP($C153,Input!$A$8:$GZ$39,MATCH(HC$21,Input!$A$6:$GZ$6,0),FALSE),0)*IF(HC$110&gt;=MAX($GP$110:HB$110),MIN((HC$110-MAX($GP$110:HB$110)),(HC$110-HB$110)),0)+IF($E153=HC$22,VLOOKUP($C153,Input!$A$8:$GZ$39,MATCH(HC$21,Input!$A$6:$GZ$6,0),FALSE),0)*IF(HC$109&gt;=MAX($GP$109:HB$109),MIN((HC$109-MAX($GP$109:HB$109)),(HC$109-HB$109)),0)</f>
        <v>0</v>
      </c>
      <c r="HD153" s="1">
        <f>+IF($E153=HD$22,VLOOKUP($C153,Input!$A$8:$GZ$39,MATCH(HD$21,Input!$A$6:$GZ$6,0),FALSE),0)*IF(HD$110&gt;=MAX($GP$110:HC$110),MIN((HD$110-MAX($GP$110:HC$110)),(HD$110-HC$110)),0)+IF($E153=HD$22,VLOOKUP($C153,Input!$A$8:$GZ$39,MATCH(HD$21,Input!$A$6:$GZ$6,0),FALSE),0)*IF(HD$109&gt;=MAX($GP$109:HC$109),MIN((HD$109-MAX($GP$109:HC$109)),(HD$109-HC$109)),0)</f>
        <v>0</v>
      </c>
      <c r="HE153" s="1">
        <f>+IF($E153=HE$22,VLOOKUP($C153,Input!$A$8:$GZ$39,MATCH(HE$21,Input!$A$6:$GZ$6,0),FALSE),0)*IF(HE$110&gt;=MAX($GP$110:HD$110),MIN((HE$110-MAX($GP$110:HD$110)),(HE$110-HD$110)),0)+IF($E153=HE$22,VLOOKUP($C153,Input!$A$8:$GZ$39,MATCH(HE$21,Input!$A$6:$GZ$6,0),FALSE),0)*IF(HE$109&gt;=MAX($GP$109:HD$109),MIN((HE$109-MAX($GP$109:HD$109)),(HE$109-HD$109)),0)</f>
        <v>0</v>
      </c>
      <c r="HF153" s="1">
        <f>+IF($E153=HF$22,VLOOKUP($C153,Input!$A$8:$GZ$39,MATCH(HF$21,Input!$A$6:$GZ$6,0),FALSE),0)*IF(HF$110&gt;=MAX($GP$110:HE$110),MIN((HF$110-MAX($GP$110:HE$110)),(HF$110-HE$110)),0)+IF($E153=HF$22,VLOOKUP($C153,Input!$A$8:$GZ$39,MATCH(HF$21,Input!$A$6:$GZ$6,0),FALSE),0)*IF(HF$109&gt;=MAX($GP$109:HE$109),MIN((HF$109-MAX($GP$109:HE$109)),(HF$109-HE$109)),0)</f>
        <v>0</v>
      </c>
      <c r="HG153" s="1">
        <f>+IF($E153=HG$22,VLOOKUP($C153,Input!$A$8:$GZ$39,MATCH(HG$21,Input!$A$6:$GZ$6,0),FALSE),0)*IF(HG$110&gt;=MAX($GP$110:HF$110),MIN((HG$110-MAX($GP$110:HF$110)),(HG$110-HF$110)),0)+IF($E153=HG$22,VLOOKUP($C153,Input!$A$8:$GZ$39,MATCH(HG$21,Input!$A$6:$GZ$6,0),FALSE),0)*IF(HG$109&gt;=MAX($GP$109:HF$109),MIN((HG$109-MAX($GP$109:HF$109)),(HG$109-HF$109)),0)</f>
        <v>0</v>
      </c>
      <c r="HH153" s="1">
        <f>+IF($E153=HH$22,VLOOKUP($C153,Input!$A$8:$GZ$39,MATCH(HH$21,Input!$A$6:$GZ$6,0),FALSE),0)*IF(HH$110&gt;=MAX($GP$110:HG$110),MIN((HH$110-MAX($GP$110:HG$110)),(HH$110-HG$110)),0)+IF($E153=HH$22,VLOOKUP($C153,Input!$A$8:$GZ$39,MATCH(HH$21,Input!$A$6:$GZ$6,0),FALSE),0)*IF(HH$109&gt;=MAX($GP$109:HG$109),MIN((HH$109-MAX($GP$109:HG$109)),(HH$109-HG$109)),0)</f>
        <v>0</v>
      </c>
      <c r="HI153" s="1">
        <f>+IF($E153=HI$22,VLOOKUP($C153,Input!$A$8:$GZ$39,MATCH(HI$21,Input!$A$6:$GZ$6,0),FALSE),0)*IF(HI$110&gt;=MAX($GP$110:HH$110),MIN((HI$110-MAX($GP$110:HH$110)),(HI$110-HH$110)),0)+IF($E153=HI$22,VLOOKUP($C153,Input!$A$8:$GZ$39,MATCH(HI$21,Input!$A$6:$GZ$6,0),FALSE),0)*IF(HI$109&gt;=MAX($GP$109:HH$109),MIN((HI$109-MAX($GP$109:HH$109)),(HI$109-HH$109)),0)</f>
        <v>0</v>
      </c>
      <c r="HJ153" s="1">
        <f>+IF($E153=HJ$22,VLOOKUP($C153,Input!$A$8:$GZ$39,MATCH(HJ$21,Input!$A$6:$GZ$6,0),FALSE),0)*IF(HJ$110&gt;=MAX($GP$110:HI$110),MIN((HJ$110-MAX($GP$110:HI$110)),(HJ$110-HI$110)),0)+IF($E153=HJ$22,VLOOKUP($C153,Input!$A$8:$GZ$39,MATCH(HJ$21,Input!$A$6:$GZ$6,0),FALSE),0)*IF(HJ$109&gt;=MAX($GP$109:HI$109),MIN((HJ$109-MAX($GP$109:HI$109)),(HJ$109-HI$109)),0)</f>
        <v>0</v>
      </c>
      <c r="HK153" s="1">
        <f>+IF($E153=HK$22,VLOOKUP($C153,Input!$A$8:$GZ$39,MATCH(HK$21,Input!$A$6:$GZ$6,0),FALSE),0)*IF(HK$110&gt;=MAX($GP$110:HJ$110),MIN((HK$110-MAX($GP$110:HJ$110)),(HK$110-HJ$110)),0)+IF($E153=HK$22,VLOOKUP($C153,Input!$A$8:$GZ$39,MATCH(HK$21,Input!$A$6:$GZ$6,0),FALSE),0)*IF(HK$109&gt;=MAX($GP$109:HJ$109),MIN((HK$109-MAX($GP$109:HJ$109)),(HK$109-HJ$109)),0)</f>
        <v>0</v>
      </c>
      <c r="HL153" s="1">
        <f>+IF($E153=HL$22,VLOOKUP($C153,Input!$A$8:$GZ$39,MATCH(HL$21,Input!$A$6:$GZ$6,0),FALSE),0)*IF(HL$110&gt;=MAX($GP$110:HK$110),MIN((HL$110-MAX($GP$110:HK$110)),(HL$110-HK$110)),0)+IF($E153=HL$22,VLOOKUP($C153,Input!$A$8:$GZ$39,MATCH(HL$21,Input!$A$6:$GZ$6,0),FALSE),0)*IF(HL$109&gt;=MAX($GP$109:HK$109),MIN((HL$109-MAX($GP$109:HK$109)),(HL$109-HK$109)),0)</f>
        <v>0</v>
      </c>
      <c r="HM153" s="1">
        <f>+IF($E153=HM$22,VLOOKUP($C153,Input!$A$8:$GZ$39,MATCH(HM$21,Input!$A$6:$GZ$6,0),FALSE),0)*IF(HM$110&gt;=MAX($GP$110:HL$110),MIN((HM$110-MAX($GP$110:HL$110)),(HM$110-HL$110)),0)+IF($E153=HM$22,VLOOKUP($C153,Input!$A$8:$GZ$39,MATCH(HM$21,Input!$A$6:$GZ$6,0),FALSE),0)*IF(HM$109&gt;=MAX($GP$109:HL$109),MIN((HM$109-MAX($GP$109:HL$109)),(HM$109-HL$109)),0)</f>
        <v>9350000</v>
      </c>
      <c r="HN153" s="1">
        <f>+IF($E153=HN$22,VLOOKUP($C153,Input!$A$8:$GZ$39,MATCH(HN$21,Input!$A$6:$GZ$6,0),FALSE),0)*IF(HN$110&gt;=MAX($GP$110:HM$110),MIN((HN$110-MAX($GP$110:HM$110)),(HN$110-HM$110)),0)+IF($E153=HN$22,VLOOKUP($C153,Input!$A$8:$GZ$39,MATCH(HN$21,Input!$A$6:$GZ$6,0),FALSE),0)*IF(HN$109&gt;=MAX($GP$109:HM$109),MIN((HN$109-MAX($GP$109:HM$109)),(HN$109-HM$109)),0)</f>
        <v>0</v>
      </c>
      <c r="HO153" s="1">
        <f>+IF($E153=HO$22,VLOOKUP($C153,Input!$A$8:$GZ$39,MATCH(HO$21,Input!$A$6:$GZ$6,0),FALSE),0)*IF(HO$110&gt;=MAX($GP$110:HN$110),MIN((HO$110-MAX($GP$110:HN$110)),(HO$110-HN$110)),0)+IF($E153=HO$22,VLOOKUP($C153,Input!$A$8:$GZ$39,MATCH(HO$21,Input!$A$6:$GZ$6,0),FALSE),0)*IF(HO$109&gt;=MAX($GP$109:HN$109),MIN((HO$109-MAX($GP$109:HN$109)),(HO$109-HN$109)),0)</f>
        <v>0</v>
      </c>
      <c r="HP153" s="1">
        <f>+IF($E153=HP$22,VLOOKUP($C153,Input!$A$8:$GZ$39,MATCH(HP$21,Input!$A$6:$GZ$6,0),FALSE),0)*IF(HP$110&gt;=MAX($GP$110:HO$110),MIN((HP$110-MAX($GP$110:HO$110)),(HP$110-HO$110)),0)+IF($E153=HP$22,VLOOKUP($C153,Input!$A$8:$GZ$39,MATCH(HP$21,Input!$A$6:$GZ$6,0),FALSE),0)*IF(HP$109&gt;=MAX($GP$109:HO$109),MIN((HP$109-MAX($GP$109:HO$109)),(HP$109-HO$109)),0)</f>
        <v>0</v>
      </c>
      <c r="HQ153" s="1">
        <f>+IF($E153=HQ$22,VLOOKUP($C153,Input!$A$8:$GZ$39,MATCH(HQ$21,Input!$A$6:$GZ$6,0),FALSE),0)*IF(HQ$110&gt;=MAX($GP$110:HP$110),MIN((HQ$110-MAX($GP$110:HP$110)),(HQ$110-HP$110)),0)+IF($E153=HQ$22,VLOOKUP($C153,Input!$A$8:$GZ$39,MATCH(HQ$21,Input!$A$6:$GZ$6,0),FALSE),0)*IF(HQ$109&gt;=MAX($GP$109:HP$109),MIN((HQ$109-MAX($GP$109:HP$109)),(HQ$109-HP$109)),0)</f>
        <v>0</v>
      </c>
      <c r="HR153" s="1">
        <f>+IF($E153=HR$22,VLOOKUP($C153,Input!$A$8:$GZ$39,MATCH(HR$21,Input!$A$6:$GZ$6,0),FALSE),0)*IF(HR$110&gt;=MAX($GP$110:HQ$110),MIN((HR$110-MAX($GP$110:HQ$110)),(HR$110-HQ$110)),0)+IF($E153=HR$22,VLOOKUP($C153,Input!$A$8:$GZ$39,MATCH(HR$21,Input!$A$6:$GZ$6,0),FALSE),0)*IF(HR$109&gt;=MAX($GP$109:HQ$109),MIN((HR$109-MAX($GP$109:HQ$109)),(HR$109-HQ$109)),0)</f>
        <v>0</v>
      </c>
      <c r="HS153" s="1">
        <f>+IF($E153=HS$22,VLOOKUP($C153,Input!$A$8:$GZ$39,MATCH(HS$21,Input!$A$6:$GZ$6,0),FALSE),0)*IF(HS$110&gt;=MAX($GP$110:HR$110),MIN((HS$110-MAX($GP$110:HR$110)),(HS$110-HR$110)),0)+IF($E153=HS$22,VLOOKUP($C153,Input!$A$8:$GZ$39,MATCH(HS$21,Input!$A$6:$GZ$6,0),FALSE),0)*IF(HS$109&gt;=MAX($GP$109:HR$109),MIN((HS$109-MAX($GP$109:HR$109)),(HS$109-HR$109)),0)</f>
        <v>0</v>
      </c>
      <c r="HT153" s="1">
        <f>+IF($E153=HT$22,VLOOKUP($C153,Input!$A$8:$GZ$39,MATCH(HT$21,Input!$A$6:$GZ$6,0),FALSE),0)*IF(HT$110&gt;=MAX($GP$110:HS$110),MIN((HT$110-MAX($GP$110:HS$110)),(HT$110-HS$110)),0)+IF($E153=HT$22,VLOOKUP($C153,Input!$A$8:$GZ$39,MATCH(HT$21,Input!$A$6:$GZ$6,0),FALSE),0)*IF(HT$109&gt;=MAX($GP$109:HS$109),MIN((HT$109-MAX($GP$109:HS$109)),(HT$109-HS$109)),0)</f>
        <v>0</v>
      </c>
      <c r="HU153" s="1">
        <f>+IF($E153=HU$22,VLOOKUP($C153,Input!$A$8:$GZ$39,MATCH(HU$21,Input!$A$6:$GZ$6,0),FALSE),0)*IF(HU$110&gt;=MAX($GP$110:HT$110),MIN((HU$110-MAX($GP$110:HT$110)),(HU$110-HT$110)),0)+IF($E153=HU$22,VLOOKUP($C153,Input!$A$8:$GZ$39,MATCH(HU$21,Input!$A$6:$GZ$6,0),FALSE),0)*IF(HU$109&gt;=MAX($GP$109:HT$109),MIN((HU$109-MAX($GP$109:HT$109)),(HU$109-HT$109)),0)</f>
        <v>0</v>
      </c>
      <c r="HV153" s="1">
        <f>+IF($E153=HV$22,VLOOKUP($C153,Input!$A$8:$GZ$39,MATCH(HV$21,Input!$A$6:$GZ$6,0),FALSE),0)*IF(HV$110&gt;=MAX($GP$110:HU$110),MIN((HV$110-MAX($GP$110:HU$110)),(HV$110-HU$110)),0)+IF($E153=HV$22,VLOOKUP($C153,Input!$A$8:$GZ$39,MATCH(HV$21,Input!$A$6:$GZ$6,0),FALSE),0)*IF(HV$109&gt;=MAX($GP$109:HU$109),MIN((HV$109-MAX($GP$109:HU$109)),(HV$109-HU$109)),0)</f>
        <v>0</v>
      </c>
      <c r="HW153" s="1">
        <f>+IF($E153=HW$22,VLOOKUP($C153,Input!$A$8:$GZ$39,MATCH(HW$21,Input!$A$6:$GZ$6,0),FALSE),0)*IF(HW$110&gt;=MAX($GP$110:HV$110),MIN((HW$110-MAX($GP$110:HV$110)),(HW$110-HV$110)),0)+IF($E153=HW$22,VLOOKUP($C153,Input!$A$8:$GZ$39,MATCH(HW$21,Input!$A$6:$GZ$6,0),FALSE),0)*IF(HW$109&gt;=MAX($GP$109:HV$109),MIN((HW$109-MAX($GP$109:HV$109)),(HW$109-HV$109)),0)</f>
        <v>0</v>
      </c>
      <c r="HX153" s="1">
        <f>+IF($E153=HX$22,VLOOKUP($C153,Input!$A$8:$GZ$39,MATCH(HX$21,Input!$A$6:$GZ$6,0),FALSE),0)*IF(HX$110&gt;=MAX($GP$110:HW$110),MIN((HX$110-MAX($GP$110:HW$110)),(HX$110-HW$110)),0)+IF($E153=HX$22,VLOOKUP($C153,Input!$A$8:$GZ$39,MATCH(HX$21,Input!$A$6:$GZ$6,0),FALSE),0)*IF(HX$109&gt;=MAX($GP$109:HW$109),MIN((HX$109-MAX($GP$109:HW$109)),(HX$109-HW$109)),0)</f>
        <v>0</v>
      </c>
      <c r="HY153" s="1">
        <f>+IF($E153=HY$22,VLOOKUP($C153,Input!$A$8:$GZ$39,MATCH(HY$21,Input!$A$6:$GZ$6,0),FALSE),0)*IF(HY$110&gt;=MAX($GP$110:HX$110),MIN((HY$110-MAX($GP$110:HX$110)),(HY$110-HX$110)),0)+IF($E153=HY$22,VLOOKUP($C153,Input!$A$8:$GZ$39,MATCH(HY$21,Input!$A$6:$GZ$6,0),FALSE),0)*IF(HY$109&gt;=MAX($GP$109:HX$109),MIN((HY$109-MAX($GP$109:HX$109)),(HY$109-HX$109)),0)</f>
        <v>0</v>
      </c>
      <c r="HZ153" s="42"/>
      <c r="IA153" t="str">
        <f>VLOOKUP($C153,Input!$A$8:$IA$39,MATCH(IA$21,Input!$A$6:$IA$6,0),FALSE)</f>
        <v>Bus Maintenance Bay Upgrade (two bays share one shop charger)</v>
      </c>
      <c r="IB153" s="132">
        <f>IF((VLOOKUP($C153,Input!$A$8:$IA$39,MATCH(IB$21,Input!$A$6:$IA$6,0),FALSE))="Y",$D153/VLOOKUP($C153,Input!$A$8:$IA$39,MATCH(IC$21,Input!$A$6:$IA$6,0),FALSE),0)</f>
        <v>0</v>
      </c>
      <c r="IC153" s="132">
        <f>IF((VLOOKUP($C153,Input!$A$8:$IA$39,MATCH(IB$21,Input!$A$6:$IA$6,0),FALSE))="Y",0,IF((VLOOKUP($C153,Input!$A$8:$IA$39,MATCH(IC$21,Input!$A$6:$IA$6,0),FALSE))&gt;0,$D153/VLOOKUP($C153,Input!$A$8:$IA$39,MATCH(IC$21,Input!$A$6:$IA$6,0),FALSE),0))</f>
        <v>15.6</v>
      </c>
      <c r="ID153" s="1">
        <f>+IF($E153=ID$22,VLOOKUP($C153,Input!$A$8:$IA$39,MATCH(ID$21,Input!$A$6:$IA$6,0),FALSE),0)*IF(ID$110&gt;=MAX($IC$110:IC$110),MIN((ID$110-MAX($IC$110:IC$110)),(ID$110-IC$110)),0)+IF($E153=ID$22,VLOOKUP($C153,Input!$A$8:$IA$39,MATCH(ID$21,Input!$A$6:$IA$6,0),FALSE),0)*IF(ID$109&gt;=MAX($IC$109:IC$109),MIN((ID$109-MAX($IC$109:IC$109)),(ID$109-IC$109)),0)</f>
        <v>0</v>
      </c>
      <c r="IE153" s="1">
        <f>+IF($E153=IE$22,VLOOKUP($C153,Input!$A$8:$IA$39,MATCH(IE$21,Input!$A$6:$IA$6,0),FALSE),0)*IF(IE$110&gt;=MAX($IC$110:ID$110),MIN((IE$110-MAX($IC$110:ID$110)),(IE$110-ID$110)),0)+IF($E153=IE$22,VLOOKUP($C153,Input!$A$8:$IA$39,MATCH(IE$21,Input!$A$6:$IA$6,0),FALSE),0)*IF(IE$109&gt;=MAX($IC$109:ID$109),MIN((IE$109-MAX($IC$109:ID$109)),(IE$109-ID$109)),0)</f>
        <v>0</v>
      </c>
      <c r="IF153" s="1">
        <f>+IF($E153=IF$22,VLOOKUP($C153,Input!$A$8:$IA$39,MATCH(IF$21,Input!$A$6:$IA$6,0),FALSE),0)*IF(IF$110&gt;=MAX($IC$110:IE$110),MIN((IF$110-MAX($IC$110:IE$110)),(IF$110-IE$110)),0)+IF($E153=IF$22,VLOOKUP($C153,Input!$A$8:$IA$39,MATCH(IF$21,Input!$A$6:$IA$6,0),FALSE),0)*IF(IF$109&gt;=MAX($IC$109:IE$109),MIN((IF$109-MAX($IC$109:IE$109)),(IF$109-IE$109)),0)</f>
        <v>0</v>
      </c>
      <c r="IG153" s="1">
        <f>+IF($E153=IG$22,VLOOKUP($C153,Input!$A$8:$IA$39,MATCH(IG$21,Input!$A$6:$IA$6,0),FALSE),0)*IF(IG$110&gt;=MAX($IC$110:IF$110),MIN((IG$110-MAX($IC$110:IF$110)),(IG$110-IF$110)),0)+IF($E153=IG$22,VLOOKUP($C153,Input!$A$8:$IA$39,MATCH(IG$21,Input!$A$6:$IA$6,0),FALSE),0)*IF(IG$109&gt;=MAX($IC$109:IF$109),MIN((IG$109-MAX($IC$109:IF$109)),(IG$109-IF$109)),0)</f>
        <v>0</v>
      </c>
      <c r="IH153" s="1">
        <f>+IF($E153=IH$22,VLOOKUP($C153,Input!$A$8:$IA$39,MATCH(IH$21,Input!$A$6:$IA$6,0),FALSE),0)*IF(IH$110&gt;=MAX($IC$110:IG$110),MIN((IH$110-MAX($IC$110:IG$110)),(IH$110-IG$110)),0)+IF($E153=IH$22,VLOOKUP($C153,Input!$A$8:$IA$39,MATCH(IH$21,Input!$A$6:$IA$6,0),FALSE),0)*IF(IH$109&gt;=MAX($IC$109:IG$109),MIN((IH$109-MAX($IC$109:IG$109)),(IH$109-IG$109)),0)</f>
        <v>0</v>
      </c>
      <c r="II153" s="1">
        <f>+IF($E153=II$22,VLOOKUP($C153,Input!$A$8:$IA$39,MATCH(II$21,Input!$A$6:$IA$6,0),FALSE),0)*IF(II$110&gt;=MAX($IC$110:IH$110),MIN((II$110-MAX($IC$110:IH$110)),(II$110-IH$110)),0)+IF($E153=II$22,VLOOKUP($C153,Input!$A$8:$IA$39,MATCH(II$21,Input!$A$6:$IA$6,0),FALSE),0)*IF(II$109&gt;=MAX($IC$109:IH$109),MIN((II$109-MAX($IC$109:IH$109)),(II$109-IH$109)),0)</f>
        <v>0</v>
      </c>
      <c r="IJ153" s="1">
        <f>+IF($E153=IJ$22,VLOOKUP($C153,Input!$A$8:$IA$39,MATCH(IJ$21,Input!$A$6:$IA$6,0),FALSE),0)*IF(IJ$110&gt;=MAX($IC$110:II$110),MIN((IJ$110-MAX($IC$110:II$110)),(IJ$110-II$110)),0)+IF($E153=IJ$22,VLOOKUP($C153,Input!$A$8:$IA$39,MATCH(IJ$21,Input!$A$6:$IA$6,0),FALSE),0)*IF(IJ$109&gt;=MAX($IC$109:II$109),MIN((IJ$109-MAX($IC$109:II$109)),(IJ$109-II$109)),0)</f>
        <v>0</v>
      </c>
      <c r="IK153" s="1">
        <f>+IF($E153=IK$22,VLOOKUP($C153,Input!$A$8:$IA$39,MATCH(IK$21,Input!$A$6:$IA$6,0),FALSE),0)*IF(IK$110&gt;=MAX($IC$110:IJ$110),MIN((IK$110-MAX($IC$110:IJ$110)),(IK$110-IJ$110)),0)+IF($E153=IK$22,VLOOKUP($C153,Input!$A$8:$IA$39,MATCH(IK$21,Input!$A$6:$IA$6,0),FALSE),0)*IF(IK$109&gt;=MAX($IC$109:IJ$109),MIN((IK$109-MAX($IC$109:IJ$109)),(IK$109-IJ$109)),0)</f>
        <v>0</v>
      </c>
      <c r="IL153" s="1">
        <f>+IF($E153=IL$22,VLOOKUP($C153,Input!$A$8:$IA$39,MATCH(IL$21,Input!$A$6:$IA$6,0),FALSE),0)*IF(IL$110&gt;=MAX($IC$110:IK$110),MIN((IL$110-MAX($IC$110:IK$110)),(IL$110-IK$110)),0)+IF($E153=IL$22,VLOOKUP($C153,Input!$A$8:$IA$39,MATCH(IL$21,Input!$A$6:$IA$6,0),FALSE),0)*IF(IL$109&gt;=MAX($IC$109:IK$109),MIN((IL$109-MAX($IC$109:IK$109)),(IL$109-IK$109)),0)</f>
        <v>0</v>
      </c>
      <c r="IM153" s="1">
        <f>+IF($E153=IM$22,VLOOKUP($C153,Input!$A$8:$IA$39,MATCH(IM$21,Input!$A$6:$IA$6,0),FALSE),0)*IF(IM$110&gt;=MAX($IC$110:IL$110),MIN((IM$110-MAX($IC$110:IL$110)),(IM$110-IL$110)),0)+IF($E153=IM$22,VLOOKUP($C153,Input!$A$8:$IA$39,MATCH(IM$21,Input!$A$6:$IA$6,0),FALSE),0)*IF(IM$109&gt;=MAX($IC$109:IL$109),MIN((IM$109-MAX($IC$109:IL$109)),(IM$109-IL$109)),0)</f>
        <v>0</v>
      </c>
      <c r="IN153" s="1">
        <f>+IF($E153=IN$22,VLOOKUP($C153,Input!$A$8:$IA$39,MATCH(IN$21,Input!$A$6:$IA$6,0),FALSE),0)*IF(IN$110&gt;=MAX($IC$110:IM$110),MIN((IN$110-MAX($IC$110:IM$110)),(IN$110-IM$110)),0)+IF($E153=IN$22,VLOOKUP($C153,Input!$A$8:$IA$39,MATCH(IN$21,Input!$A$6:$IA$6,0),FALSE),0)*IF(IN$109&gt;=MAX($IC$109:IM$109),MIN((IN$109-MAX($IC$109:IM$109)),(IN$109-IM$109)),0)</f>
        <v>0</v>
      </c>
      <c r="IO153" s="1">
        <f>+IF($E153=IO$22,VLOOKUP($C153,Input!$A$8:$IA$39,MATCH(IO$21,Input!$A$6:$IA$6,0),FALSE),0)*IF(IO$110&gt;=MAX($IC$110:IN$110),MIN((IO$110-MAX($IC$110:IN$110)),(IO$110-IN$110)),0)+IF($E153=IO$22,VLOOKUP($C153,Input!$A$8:$IA$39,MATCH(IO$21,Input!$A$6:$IA$6,0),FALSE),0)*IF(IO$109&gt;=MAX($IC$109:IN$109),MIN((IO$109-MAX($IC$109:IN$109)),(IO$109-IN$109)),0)</f>
        <v>0</v>
      </c>
      <c r="IP153" s="1">
        <f>+IF($E153=IP$22,VLOOKUP($C153,Input!$A$8:$IA$39,MATCH(IP$21,Input!$A$6:$IA$6,0),FALSE),0)*IF(IP$110&gt;=MAX($IC$110:IO$110),MIN((IP$110-MAX($IC$110:IO$110)),(IP$110-IO$110)),0)+IF($E153=IP$22,VLOOKUP($C153,Input!$A$8:$IA$39,MATCH(IP$21,Input!$A$6:$IA$6,0),FALSE),0)*IF(IP$109&gt;=MAX($IC$109:IO$109),MIN((IP$109-MAX($IC$109:IO$109)),(IP$109-IO$109)),0)</f>
        <v>0</v>
      </c>
      <c r="IQ153" s="1">
        <f>+IF($E153=IQ$22,VLOOKUP($C153,Input!$A$8:$IA$39,MATCH(IQ$21,Input!$A$6:$IA$6,0),FALSE),0)*IF(IQ$110&gt;=MAX($IC$110:IP$110),MIN((IQ$110-MAX($IC$110:IP$110)),(IQ$110-IP$110)),0)+IF($E153=IQ$22,VLOOKUP($C153,Input!$A$8:$IA$39,MATCH(IQ$21,Input!$A$6:$IA$6,0),FALSE),0)*IF(IQ$109&gt;=MAX($IC$109:IP$109),MIN((IQ$109-MAX($IC$109:IP$109)),(IQ$109-IP$109)),0)</f>
        <v>0</v>
      </c>
      <c r="IR153" s="1">
        <f>+IF($E153=IR$22,VLOOKUP($C153,Input!$A$8:$IA$39,MATCH(IR$21,Input!$A$6:$IA$6,0),FALSE),0)*IF(IR$110&gt;=MAX($IC$110:IQ$110),MIN((IR$110-MAX($IC$110:IQ$110)),(IR$110-IQ$110)),0)+IF($E153=IR$22,VLOOKUP($C153,Input!$A$8:$IA$39,MATCH(IR$21,Input!$A$6:$IA$6,0),FALSE),0)*IF(IR$109&gt;=MAX($IC$109:IQ$109),MIN((IR$109-MAX($IC$109:IQ$109)),(IR$109-IQ$109)),0)</f>
        <v>0</v>
      </c>
      <c r="IS153" s="1">
        <f>+IF($E153=IS$22,VLOOKUP($C153,Input!$A$8:$IA$39,MATCH(IS$21,Input!$A$6:$IA$6,0),FALSE),0)*IF(IS$110&gt;=MAX($IC$110:IR$110),MIN((IS$110-MAX($IC$110:IR$110)),(IS$110-IR$110)),0)+IF($E153=IS$22,VLOOKUP($C153,Input!$A$8:$IA$39,MATCH(IS$21,Input!$A$6:$IA$6,0),FALSE),0)*IF(IS$109&gt;=MAX($IC$109:IR$109),MIN((IS$109-MAX($IC$109:IR$109)),(IS$109-IR$109)),0)</f>
        <v>0</v>
      </c>
      <c r="IT153" s="1">
        <f>+IF($E153=IT$22,VLOOKUP($C153,Input!$A$8:$IA$39,MATCH(IT$21,Input!$A$6:$IA$6,0),FALSE),0)*IF(IT$110&gt;=MAX($IC$110:IS$110),MIN((IT$110-MAX($IC$110:IS$110)),(IT$110-IS$110)),0)+IF($E153=IT$22,VLOOKUP($C153,Input!$A$8:$IA$39,MATCH(IT$21,Input!$A$6:$IA$6,0),FALSE),0)*IF(IT$109&gt;=MAX($IC$109:IS$109),MIN((IT$109-MAX($IC$109:IS$109)),(IT$109-IS$109)),0)</f>
        <v>0</v>
      </c>
      <c r="IU153" s="1">
        <f>+IF($E153=IU$22,VLOOKUP($C153,Input!$A$8:$IA$39,MATCH(IU$21,Input!$A$6:$IA$6,0),FALSE),0)*IF(IU$110&gt;=MAX($IC$110:IT$110),MIN((IU$110-MAX($IC$110:IT$110)),(IU$110-IT$110)),0)+IF($E153=IU$22,VLOOKUP($C153,Input!$A$8:$IA$39,MATCH(IU$21,Input!$A$6:$IA$6,0),FALSE),0)*IF(IU$109&gt;=MAX($IC$109:IT$109),MIN((IU$109-MAX($IC$109:IT$109)),(IU$109-IT$109)),0)</f>
        <v>0</v>
      </c>
      <c r="IV153" s="1">
        <f>+IF($E153=IV$22,VLOOKUP($C153,Input!$A$8:$IA$39,MATCH(IV$21,Input!$A$6:$IA$6,0),FALSE),0)*IF(IV$110&gt;=MAX($IC$110:IU$110),MIN((IV$110-MAX($IC$110:IU$110)),(IV$110-IU$110)),0)+IF($E153=IV$22,VLOOKUP($C153,Input!$A$8:$IA$39,MATCH(IV$21,Input!$A$6:$IA$6,0),FALSE),0)*IF(IV$109&gt;=MAX($IC$109:IU$109),MIN((IV$109-MAX($IC$109:IU$109)),(IV$109-IU$109)),0)</f>
        <v>0</v>
      </c>
      <c r="IW153" s="1">
        <f>+IF($E153=IW$22,VLOOKUP($C153,Input!$A$8:$IA$39,MATCH(IW$21,Input!$A$6:$IA$6,0),FALSE),0)*IF(IW$110&gt;=MAX($IC$110:IV$110),MIN((IW$110-MAX($IC$110:IV$110)),(IW$110-IV$110)),0)+IF($E153=IW$22,VLOOKUP($C153,Input!$A$8:$IA$39,MATCH(IW$21,Input!$A$6:$IA$6,0),FALSE),0)*IF(IW$109&gt;=MAX($IC$109:IV$109),MIN((IW$109-MAX($IC$109:IV$109)),(IW$109-IV$109)),0)</f>
        <v>0</v>
      </c>
      <c r="IX153" s="1">
        <f>+IF($E153=IX$22,VLOOKUP($C153,Input!$A$8:$IA$39,MATCH(IX$21,Input!$A$6:$IA$6,0),FALSE),0)*IF(IX$110&gt;=MAX($IC$110:IW$110),MIN((IX$110-MAX($IC$110:IW$110)),(IX$110-IW$110)),0)+IF($E153=IX$22,VLOOKUP($C153,Input!$A$8:$IA$39,MATCH(IX$21,Input!$A$6:$IA$6,0),FALSE),0)*IF(IX$109&gt;=MAX($IC$109:IW$109),MIN((IX$109-MAX($IC$109:IW$109)),(IX$109-IW$109)),0)</f>
        <v>0</v>
      </c>
      <c r="IY153" s="1">
        <f>+IF($E153=IY$22,VLOOKUP($C153,Input!$A$8:$IA$39,MATCH(IY$21,Input!$A$6:$IA$6,0),FALSE),0)*IF(IY$110&gt;=MAX($IC$110:IX$110),MIN((IY$110-MAX($IC$110:IX$110)),(IY$110-IX$110)),0)+IF($E153=IY$22,VLOOKUP($C153,Input!$A$8:$IA$39,MATCH(IY$21,Input!$A$6:$IA$6,0),FALSE),0)*IF(IY$109&gt;=MAX($IC$109:IX$109),MIN((IY$109-MAX($IC$109:IX$109)),(IY$109-IX$109)),0)</f>
        <v>0</v>
      </c>
      <c r="IZ153" s="1">
        <f>+IF($E153=IZ$22,VLOOKUP($C153,Input!$A$8:$IA$39,MATCH(IZ$21,Input!$A$6:$IA$6,0),FALSE),0)*IF(IZ$110&gt;=MAX($IC$110:IY$110),MIN((IZ$110-MAX($IC$110:IY$110)),(IZ$110-IY$110)),0)+IF($E153=IZ$22,VLOOKUP($C153,Input!$A$8:$IA$39,MATCH(IZ$21,Input!$A$6:$IA$6,0),FALSE),0)*IF(IZ$109&gt;=MAX($IC$109:IY$109),MIN((IZ$109-MAX($IC$109:IY$109)),(IZ$109-IY$109)),0)</f>
        <v>324000</v>
      </c>
      <c r="JA153" s="1">
        <f>+IF($E153=JA$22,VLOOKUP($C153,Input!$A$8:$IA$39,MATCH(JA$21,Input!$A$6:$IA$6,0),FALSE),0)*IF(JA$110&gt;=MAX($IC$110:IZ$110),MIN((JA$110-MAX($IC$110:IZ$110)),(JA$110-IZ$110)),0)+IF($E153=JA$22,VLOOKUP($C153,Input!$A$8:$IA$39,MATCH(JA$21,Input!$A$6:$IA$6,0),FALSE),0)*IF(JA$109&gt;=MAX($IC$109:IZ$109),MIN((JA$109-MAX($IC$109:IZ$109)),(JA$109-IZ$109)),0)</f>
        <v>0</v>
      </c>
      <c r="JB153" s="1">
        <f>+IF($E153=JB$22,VLOOKUP($C153,Input!$A$8:$IA$39,MATCH(JB$21,Input!$A$6:$IA$6,0),FALSE),0)*IF(JB$110&gt;=MAX($IC$110:JA$110),MIN((JB$110-MAX($IC$110:JA$110)),(JB$110-JA$110)),0)+IF($E153=JB$22,VLOOKUP($C153,Input!$A$8:$IA$39,MATCH(JB$21,Input!$A$6:$IA$6,0),FALSE),0)*IF(JB$109&gt;=MAX($IC$109:JA$109),MIN((JB$109-MAX($IC$109:JA$109)),(JB$109-JA$109)),0)</f>
        <v>0</v>
      </c>
      <c r="JC153" s="1">
        <f>+IF($E153=JC$22,VLOOKUP($C153,Input!$A$8:$IA$39,MATCH(JC$21,Input!$A$6:$IA$6,0),FALSE),0)*IF(JC$110&gt;=MAX($IC$110:JB$110),MIN((JC$110-MAX($IC$110:JB$110)),(JC$110-JB$110)),0)+IF($E153=JC$22,VLOOKUP($C153,Input!$A$8:$IA$39,MATCH(JC$21,Input!$A$6:$IA$6,0),FALSE),0)*IF(JC$109&gt;=MAX($IC$109:JB$109),MIN((JC$109-MAX($IC$109:JB$109)),(JC$109-JB$109)),0)</f>
        <v>0</v>
      </c>
      <c r="JD153" s="1">
        <f>+IF($E153=JD$22,VLOOKUP($C153,Input!$A$8:$IA$39,MATCH(JD$21,Input!$A$6:$IA$6,0),FALSE),0)*IF(JD$110&gt;=MAX($IC$110:JC$110),MIN((JD$110-MAX($IC$110:JC$110)),(JD$110-JC$110)),0)+IF($E153=JD$22,VLOOKUP($C153,Input!$A$8:$IA$39,MATCH(JD$21,Input!$A$6:$IA$6,0),FALSE),0)*IF(JD$109&gt;=MAX($IC$109:JC$109),MIN((JD$109-MAX($IC$109:JC$109)),(JD$109-JC$109)),0)</f>
        <v>0</v>
      </c>
      <c r="JE153" s="1">
        <f>+IF($E153=JE$22,VLOOKUP($C153,Input!$A$8:$IA$39,MATCH(JE$21,Input!$A$6:$IA$6,0),FALSE),0)*IF(JE$110&gt;=MAX($IC$110:JD$110),MIN((JE$110-MAX($IC$110:JD$110)),(JE$110-JD$110)),0)+IF($E153=JE$22,VLOOKUP($C153,Input!$A$8:$IA$39,MATCH(JE$21,Input!$A$6:$IA$6,0),FALSE),0)*IF(JE$109&gt;=MAX($IC$109:JD$109),MIN((JE$109-MAX($IC$109:JD$109)),(JE$109-JD$109)),0)</f>
        <v>0</v>
      </c>
      <c r="JF153" s="1">
        <f>+IF($E153=JF$22,VLOOKUP($C153,Input!$A$8:$IA$39,MATCH(JF$21,Input!$A$6:$IA$6,0),FALSE),0)*IF(JF$110&gt;=MAX($IC$110:JE$110),MIN((JF$110-MAX($IC$110:JE$110)),(JF$110-JE$110)),0)+IF($E153=JF$22,VLOOKUP($C153,Input!$A$8:$IA$39,MATCH(JF$21,Input!$A$6:$IA$6,0),FALSE),0)*IF(JF$109&gt;=MAX($IC$109:JE$109),MIN((JF$109-MAX($IC$109:JE$109)),(JF$109-JE$109)),0)</f>
        <v>0</v>
      </c>
      <c r="JG153" s="1">
        <f>+IF($E153=JG$22,VLOOKUP($C153,Input!$A$8:$IA$39,MATCH(JG$21,Input!$A$6:$IA$6,0),FALSE),0)*IF(JG$110&gt;=MAX($IC$110:JF$110),MIN((JG$110-MAX($IC$110:JF$110)),(JG$110-JF$110)),0)+IF($E153=JG$22,VLOOKUP($C153,Input!$A$8:$IA$39,MATCH(JG$21,Input!$A$6:$IA$6,0),FALSE),0)*IF(JG$109&gt;=MAX($IC$109:JF$109),MIN((JG$109-MAX($IC$109:JF$109)),(JG$109-JF$109)),0)</f>
        <v>0</v>
      </c>
      <c r="JH153" s="1">
        <f>+IF($E153=JH$22,VLOOKUP($C153,Input!$A$8:$IA$39,MATCH(JH$21,Input!$A$6:$IA$6,0),FALSE),0)*IF(JH$110&gt;=MAX($IC$110:JG$110),MIN((JH$110-MAX($IC$110:JG$110)),(JH$110-JG$110)),0)+IF($E153=JH$22,VLOOKUP($C153,Input!$A$8:$IA$39,MATCH(JH$21,Input!$A$6:$IA$6,0),FALSE),0)*IF(JH$109&gt;=MAX($IC$109:JG$109),MIN((JH$109-MAX($IC$109:JG$109)),(JH$109-JG$109)),0)</f>
        <v>0</v>
      </c>
      <c r="JI153" s="1">
        <f>+IF($E153=JI$22,VLOOKUP($C153,Input!$A$8:$IA$39,MATCH(JI$21,Input!$A$6:$IA$6,0),FALSE),0)*IF(JI$110&gt;=MAX($IC$110:JH$110),MIN((JI$110-MAX($IC$110:JH$110)),(JI$110-JH$110)),0)+IF($E153=JI$22,VLOOKUP($C153,Input!$A$8:$IA$39,MATCH(JI$21,Input!$A$6:$IA$6,0),FALSE),0)*IF(JI$109&gt;=MAX($IC$109:JH$109),MIN((JI$109-MAX($IC$109:JH$109)),(JI$109-JH$109)),0)</f>
        <v>0</v>
      </c>
      <c r="JJ153" s="1">
        <f>+IF($E153=JJ$22,VLOOKUP($C153,Input!$A$8:$IA$39,MATCH(JJ$21,Input!$A$6:$IA$6,0),FALSE),0)*IF(JJ$110&gt;=MAX($IC$110:JI$110),MIN((JJ$110-MAX($IC$110:JI$110)),(JJ$110-JI$110)),0)+IF($E153=JJ$22,VLOOKUP($C153,Input!$A$8:$IA$39,MATCH(JJ$21,Input!$A$6:$IA$6,0),FALSE),0)*IF(JJ$109&gt;=MAX($IC$109:JI$109),MIN((JJ$109-MAX($IC$109:JI$109)),(JJ$109-JI$109)),0)</f>
        <v>0</v>
      </c>
      <c r="JK153" s="1">
        <f>+IF($E153=JK$22,VLOOKUP($C153,Input!$A$8:$IA$39,MATCH(JK$21,Input!$A$6:$IA$6,0),FALSE),0)*IF(JK$110&gt;=MAX($IC$110:JJ$110),MIN((JK$110-MAX($IC$110:JJ$110)),(JK$110-JJ$110)),0)+IF($E153=JK$22,VLOOKUP($C153,Input!$A$8:$IA$39,MATCH(JK$21,Input!$A$6:$IA$6,0),FALSE),0)*IF(JK$109&gt;=MAX($IC$109:JJ$109),MIN((JK$109-MAX($IC$109:JJ$109)),(JK$109-JJ$109)),0)</f>
        <v>0</v>
      </c>
      <c r="JL153" s="1">
        <f>+IF($E153=JL$22,VLOOKUP($C153,Input!$A$8:$IA$39,MATCH(JL$21,Input!$A$6:$IA$6,0),FALSE),0)*IF(JL$110&gt;=MAX($IC$110:JK$110),MIN((JL$110-MAX($IC$110:JK$110)),(JL$110-JK$110)),0)+IF($E153=JL$22,VLOOKUP($C153,Input!$A$8:$IA$39,MATCH(JL$21,Input!$A$6:$IA$6,0),FALSE),0)*IF(JL$109&gt;=MAX($IC$109:JK$109),MIN((JL$109-MAX($IC$109:JK$109)),(JL$109-JK$109)),0)</f>
        <v>0</v>
      </c>
      <c r="JN153" t="str">
        <f>+VLOOKUP($C153,Input!$A$8:$GZ$39,MATCH(JN$21,Input!$A$6:$GZ$6,0),FALSE)</f>
        <v>Charger Maintenance ($/kWh)</v>
      </c>
      <c r="JO153" s="1">
        <f>IF($E153+$I153+$D$7&lt;=JO$22,0,IF(JO$22-$D$7&gt;=$E153,VLOOKUP($C153,Input!$A$8:$GZ$39,MATCH(JO$21,Input!$A$6:$GZ$6,0),FALSE),0)*$F153/$G153)*$D153</f>
        <v>0</v>
      </c>
      <c r="JP153" s="1">
        <f>IF($E153+$I153+$D$7&lt;=JP$22,0,IF(JP$22-$D$7&gt;=$E153,VLOOKUP($C153,Input!$A$8:$GZ$39,MATCH(JP$21,Input!$A$6:$GZ$6,0),FALSE),0)*$F153/$G153)*$D153</f>
        <v>0</v>
      </c>
      <c r="JQ153" s="1">
        <f>IF($E153+$I153+$D$7&lt;=JQ$22,0,IF(JQ$22-$D$7&gt;=$E153,VLOOKUP($C153,Input!$A$8:$GZ$39,MATCH(JQ$21,Input!$A$6:$GZ$6,0),FALSE),0)*$F153/$G153)*$D153</f>
        <v>0</v>
      </c>
      <c r="JR153" s="1">
        <f>IF($E153+$I153+$D$7&lt;=JR$22,0,IF(JR$22-$D$7&gt;=$E153,VLOOKUP($C153,Input!$A$8:$GZ$39,MATCH(JR$21,Input!$A$6:$GZ$6,0),FALSE),0)*$F153/$G153)*$D153</f>
        <v>0</v>
      </c>
      <c r="JS153" s="1">
        <f>IF($E153+$I153+$D$7&lt;=JS$22,0,IF(JS$22-$D$7&gt;=$E153,VLOOKUP($C153,Input!$A$8:$GZ$39,MATCH(JS$21,Input!$A$6:$GZ$6,0),FALSE),0)*$F153/$G153)*$D153</f>
        <v>0</v>
      </c>
      <c r="JT153" s="1">
        <f>IF($E153+$I153+$D$7&lt;=JT$22,0,IF(JT$22-$D$7&gt;=$E153,VLOOKUP($C153,Input!$A$8:$GZ$39,MATCH(JT$21,Input!$A$6:$GZ$6,0),FALSE),0)*$F153/$G153)*$D153</f>
        <v>0</v>
      </c>
      <c r="JU153" s="1">
        <f>IF($E153+$I153+$D$7&lt;=JU$22,0,IF(JU$22-$D$7&gt;=$E153,VLOOKUP($C153,Input!$A$8:$GZ$39,MATCH(JU$21,Input!$A$6:$GZ$6,0),FALSE),0)*$F153/$G153)*$D153</f>
        <v>0</v>
      </c>
      <c r="JV153" s="1">
        <f>IF($E153+$I153+$D$7&lt;=JV$22,0,IF(JV$22-$D$7&gt;=$E153,VLOOKUP($C153,Input!$A$8:$GZ$39,MATCH(JV$21,Input!$A$6:$GZ$6,0),FALSE),0)*$F153/$G153)*$D153</f>
        <v>0</v>
      </c>
      <c r="JW153" s="1">
        <f>IF($E153+$I153+$D$7&lt;=JW$22,0,IF(JW$22-$D$7&gt;=$E153,VLOOKUP($C153,Input!$A$8:$GZ$39,MATCH(JW$21,Input!$A$6:$GZ$6,0),FALSE),0)*$F153/$G153)*$D153</f>
        <v>0</v>
      </c>
      <c r="JX153" s="1">
        <f>IF($E153+$I153+$D$7&lt;=JX$22,0,IF(JX$22-$D$7&gt;=$E153,VLOOKUP($C153,Input!$A$8:$GZ$39,MATCH(JX$21,Input!$A$6:$GZ$6,0),FALSE),0)*$F153/$G153)*$D153</f>
        <v>0</v>
      </c>
      <c r="JY153" s="1">
        <f>IF($E153+$I153+$D$7&lt;=JY$22,0,IF(JY$22-$D$7&gt;=$E153,VLOOKUP($C153,Input!$A$8:$GZ$39,MATCH(JY$21,Input!$A$6:$GZ$6,0),FALSE),0)*$F153/$G153)*$D153</f>
        <v>0</v>
      </c>
      <c r="JZ153" s="1">
        <f>IF($E153+$I153+$D$7&lt;=JZ$22,0,IF(JZ$22-$D$7&gt;=$E153,VLOOKUP($C153,Input!$A$8:$GZ$39,MATCH(JZ$21,Input!$A$6:$GZ$6,0),FALSE),0)*$F153/$G153)*$D153</f>
        <v>0</v>
      </c>
      <c r="KA153" s="1">
        <f>IF($E153+$I153+$D$7&lt;=KA$22,0,IF(KA$22-$D$7&gt;=$E153,VLOOKUP($C153,Input!$A$8:$GZ$39,MATCH(KA$21,Input!$A$6:$GZ$6,0),FALSE),0)*$F153/$G153)*$D153</f>
        <v>0</v>
      </c>
      <c r="KB153" s="1">
        <f>IF($E153+$I153+$D$7&lt;=KB$22,0,IF(KB$22-$D$7&gt;=$E153,VLOOKUP($C153,Input!$A$8:$GZ$39,MATCH(KB$21,Input!$A$6:$GZ$6,0),FALSE),0)*$F153/$G153)*$D153</f>
        <v>0</v>
      </c>
      <c r="KC153" s="1">
        <f>IF($E153+$I153+$D$7&lt;=KC$22,0,IF(KC$22-$D$7&gt;=$E153,VLOOKUP($C153,Input!$A$8:$GZ$39,MATCH(KC$21,Input!$A$6:$GZ$6,0),FALSE),0)*$F153/$G153)*$D153</f>
        <v>0</v>
      </c>
      <c r="KD153" s="1">
        <f>IF($E153+$I153+$D$7&lt;=KD$22,0,IF(KD$22-$D$7&gt;=$E153,VLOOKUP($C153,Input!$A$8:$GZ$39,MATCH(KD$21,Input!$A$6:$GZ$6,0),FALSE),0)*$F153/$G153)*$D153</f>
        <v>0</v>
      </c>
      <c r="KE153" s="1">
        <f>IF($E153+$I153+$D$7&lt;=KE$22,0,IF(KE$22-$D$7&gt;=$E153,VLOOKUP($C153,Input!$A$8:$GZ$39,MATCH(KE$21,Input!$A$6:$GZ$6,0),FALSE),0)*$F153/$G153)*$D153</f>
        <v>0</v>
      </c>
      <c r="KF153" s="1">
        <f>IF($E153+$I153+$D$7&lt;=KF$22,0,IF(KF$22-$D$7&gt;=$E153,VLOOKUP($C153,Input!$A$8:$GZ$39,MATCH(KF$21,Input!$A$6:$GZ$6,0),FALSE),0)*$F153/$G153)*$D153</f>
        <v>0</v>
      </c>
      <c r="KG153" s="1">
        <f>IF($E153+$I153+$D$7&lt;=KG$22,0,IF(KG$22-$D$7&gt;=$E153,VLOOKUP($C153,Input!$A$8:$GZ$39,MATCH(KG$21,Input!$A$6:$GZ$6,0),FALSE),0)*$F153/$G153)*$D153</f>
        <v>0</v>
      </c>
      <c r="KH153" s="1">
        <f>IF($E153+$I153+$D$7&lt;=KH$22,0,IF(KH$22-$D$7&gt;=$E153,VLOOKUP($C153,Input!$A$8:$GZ$39,MATCH(KH$21,Input!$A$6:$GZ$6,0),FALSE),0)*$F153/$G153)*$D153</f>
        <v>0</v>
      </c>
      <c r="KI153" s="1">
        <f>IF($E153+$I153+$D$7&lt;=KI$22,0,IF(KI$22-$D$7&gt;=$E153,VLOOKUP($C153,Input!$A$8:$GZ$39,MATCH(KI$21,Input!$A$6:$GZ$6,0),FALSE),0)*$F153/$G153)*$D153</f>
        <v>0</v>
      </c>
      <c r="KJ153" s="1">
        <f>IF($E153+$I153+$D$7&lt;=KJ$22,0,IF(KJ$22-$D$7&gt;=$E153,VLOOKUP($C153,Input!$A$8:$GZ$39,MATCH(KJ$21,Input!$A$6:$GZ$6,0),FALSE),0)*$F153/$G153)*$D153</f>
        <v>0</v>
      </c>
      <c r="KK153" s="1">
        <f>IF($E153+$I153+$D$7&lt;=KK$22,0,IF(KK$22-$D$7&gt;=$E153,VLOOKUP($C153,Input!$A$8:$GZ$39,MATCH(KK$21,Input!$A$6:$GZ$6,0),FALSE),0)*$F153/$G153)*$D153</f>
        <v>0</v>
      </c>
      <c r="KL153" s="1">
        <f>IF($E153+$I153+$D$7&lt;=KL$22,0,IF(KL$22-$D$7&gt;=$E153,VLOOKUP($C153,Input!$A$8:$GZ$39,MATCH(KL$21,Input!$A$6:$GZ$6,0),FALSE),0)*$F153/$G153)*$D153</f>
        <v>0</v>
      </c>
      <c r="KM153" s="1">
        <f>IF($E153+$I153+$D$7&lt;=KM$22,0,IF(KM$22-$D$7&gt;=$E153,VLOOKUP($C153,Input!$A$8:$GZ$39,MATCH(KM$21,Input!$A$6:$GZ$6,0),FALSE),0)*$F153/$G153)*$D153</f>
        <v>0</v>
      </c>
      <c r="KN153" s="1">
        <f>IF($E153+$I153+$D$7&lt;=KN$22,0,IF(KN$22-$D$7&gt;=$E153,VLOOKUP($C153,Input!$A$8:$GZ$39,MATCH(KN$21,Input!$A$6:$GZ$6,0),FALSE),0)*$F153/$G153)*$D153</f>
        <v>0</v>
      </c>
      <c r="KO153" s="1">
        <f>IF($E153+$I153+$D$7&lt;=KO$22,0,IF(KO$22-$D$7&gt;=$E153,VLOOKUP($C153,Input!$A$8:$GZ$39,MATCH(KO$21,Input!$A$6:$GZ$6,0),FALSE),0)*$F153/$G153)*$D153</f>
        <v>0</v>
      </c>
      <c r="KP153" s="1">
        <f>IF($E153+$I153+$D$7&lt;=KP$22,0,IF(KP$22-$D$7&gt;=$E153,VLOOKUP($C153,Input!$A$8:$GZ$39,MATCH(KP$21,Input!$A$6:$GZ$6,0),FALSE),0)*$F153/$G153)*$D153</f>
        <v>0</v>
      </c>
      <c r="KQ153" s="1">
        <f>IF($E153+$I153+$D$7&lt;=KQ$22,0,IF(KQ$22-$D$7&gt;=$E153,VLOOKUP($C153,Input!$A$8:$GZ$39,MATCH(KQ$21,Input!$A$6:$GZ$6,0),FALSE),0)*$F153/$G153)*$D153</f>
        <v>0</v>
      </c>
      <c r="KR153" s="1">
        <f>IF($E153+$I153+$D$7&lt;=KR$22,0,IF(KR$22-$D$7&gt;=$E153,VLOOKUP($C153,Input!$A$8:$GZ$39,MATCH(KR$21,Input!$A$6:$GZ$6,0),FALSE),0)*$F153/$G153)*$D153</f>
        <v>0</v>
      </c>
      <c r="KS153" s="1">
        <f>IF($E153+$I153+$D$7&lt;=KS$22,0,IF(KS$22-$D$7&gt;=$E153,VLOOKUP($C153,Input!$A$8:$GZ$39,MATCH(KS$21,Input!$A$6:$GZ$6,0),FALSE),0)*$F153/$G153)*$D153</f>
        <v>0</v>
      </c>
      <c r="KT153" s="1">
        <f>IF($E153+$I153+$D$7&lt;=KT$22,0,IF(KT$22-$D$7&gt;=$E153,VLOOKUP($C153,Input!$A$8:$GZ$39,MATCH(KT$21,Input!$A$6:$GZ$6,0),FALSE),0)*$F153/$G153)*$D153</f>
        <v>0</v>
      </c>
      <c r="KU153" s="1">
        <f>IF($E153+$I153+$D$7&lt;=KU$22,0,IF(KU$22-$D$7&gt;=$E153,VLOOKUP($C153,Input!$A$8:$GZ$39,MATCH(KU$21,Input!$A$6:$GZ$6,0),FALSE),0)*$F153/$G153)*$D153</f>
        <v>0</v>
      </c>
      <c r="KV153" s="1">
        <f>IF($E153+$I153+$D$7&lt;=KV$22,0,IF(KV$22-$D$7&gt;=$E153,VLOOKUP($C153,Input!$A$8:$GZ$39,MATCH(KV$21,Input!$A$6:$GZ$6,0),FALSE),0)*$F153/$G153)*$D153</f>
        <v>0</v>
      </c>
      <c r="KW153" s="1">
        <f>IF($E153+$I153+$D$7&lt;=KW$22,0,IF(KW$22-$D$7&gt;=$E153,VLOOKUP($C153,Input!$A$8:$GZ$39,MATCH(KW$21,Input!$A$6:$GZ$6,0),FALSE),0)*$F153/$G153)*$D153</f>
        <v>0</v>
      </c>
      <c r="KY153" t="str">
        <f>VLOOKUP($C153,Input!$A$8:$HV$39,MATCH(KY$21,Input!$A$6:$HV$6,0),FALSE)</f>
        <v>$/kWh from "Main Tab" selection for depot charging and it is scaled to EIA cost projections</v>
      </c>
      <c r="KZ153" s="1">
        <f>IF($E153+$I153+$D$7&lt;=KZ$22,0,IF(KZ$22-$D$7&gt;=$E153,VLOOKUP($C153,Input!$A$8:$HV$39,MATCH(KZ$21,Input!$A$6:$HV$6,0),FALSE)/$G153*$F153,0))*$D153</f>
        <v>0</v>
      </c>
      <c r="LA153" s="1">
        <f>IF($E153+$I153+$D$7&lt;=LA$22,0,IF(LA$22-$D$7&gt;=$E153,VLOOKUP($C153,Input!$A$8:$HV$39,MATCH(LA$21,Input!$A$6:$HV$6,0),FALSE)/$G153*$F153,0))*$D153</f>
        <v>0</v>
      </c>
      <c r="LB153" s="1">
        <f>IF($E153+$I153+$D$7&lt;=LB$22,0,IF(LB$22-$D$7&gt;=$E153,VLOOKUP($C153,Input!$A$8:$HV$39,MATCH(LB$21,Input!$A$6:$HV$6,0),FALSE)/$G153*$F153,0))*$D153</f>
        <v>0</v>
      </c>
      <c r="LC153" s="1">
        <f>IF($E153+$I153+$D$7&lt;=LC$22,0,IF(LC$22-$D$7&gt;=$E153,VLOOKUP($C153,Input!$A$8:$HV$39,MATCH(LC$21,Input!$A$6:$HV$6,0),FALSE)/$G153*$F153,0))*$D153</f>
        <v>0</v>
      </c>
      <c r="LD153" s="1">
        <f>IF($E153+$I153+$D$7&lt;=LD$22,0,IF(LD$22-$D$7&gt;=$E153,VLOOKUP($C153,Input!$A$8:$HV$39,MATCH(LD$21,Input!$A$6:$HV$6,0),FALSE)/$G153*$F153,0))*$D153</f>
        <v>0</v>
      </c>
      <c r="LE153" s="1">
        <f>IF($E153+$I153+$D$7&lt;=LE$22,0,IF(LE$22-$D$7&gt;=$E153,VLOOKUP($C153,Input!$A$8:$HV$39,MATCH(LE$21,Input!$A$6:$HV$6,0),FALSE)/$G153*$F153,0))*$D153</f>
        <v>0</v>
      </c>
      <c r="LF153" s="1">
        <f>IF($E153+$I153+$D$7&lt;=LF$22,0,IF(LF$22-$D$7&gt;=$E153,VLOOKUP($C153,Input!$A$8:$HV$39,MATCH(LF$21,Input!$A$6:$HV$6,0),FALSE)/$G153*$F153,0))*$D153</f>
        <v>0</v>
      </c>
      <c r="LG153" s="1">
        <f>IF($E153+$I153+$D$7&lt;=LG$22,0,IF(LG$22-$D$7&gt;=$E153,VLOOKUP($C153,Input!$A$8:$HV$39,MATCH(LG$21,Input!$A$6:$HV$6,0),FALSE)/$G153*$F153,0))*$D153</f>
        <v>0</v>
      </c>
      <c r="LH153" s="1">
        <f>IF($E153+$I153+$D$7&lt;=LH$22,0,IF(LH$22-$D$7&gt;=$E153,VLOOKUP($C153,Input!$A$8:$HV$39,MATCH(LH$21,Input!$A$6:$HV$6,0),FALSE)/$G153*$F153,0))*$D153</f>
        <v>0</v>
      </c>
      <c r="LI153" s="1">
        <f>IF($E153+$I153+$D$7&lt;=LI$22,0,IF(LI$22-$D$7&gt;=$E153,VLOOKUP($C153,Input!$A$8:$HV$39,MATCH(LI$21,Input!$A$6:$HV$6,0),FALSE)/$G153*$F153,0))*$D153</f>
        <v>0</v>
      </c>
      <c r="LJ153" s="1">
        <f>IF($E153+$I153+$D$7&lt;=LJ$22,0,IF(LJ$22-$D$7&gt;=$E153,VLOOKUP($C153,Input!$A$8:$HV$39,MATCH(LJ$21,Input!$A$6:$HV$6,0),FALSE)/$G153*$F153,0))*$D153</f>
        <v>0</v>
      </c>
      <c r="LK153" s="1">
        <f>IF($E153+$I153+$D$7&lt;=LK$22,0,IF(LK$22-$D$7&gt;=$E153,VLOOKUP($C153,Input!$A$8:$HV$39,MATCH(LK$21,Input!$A$6:$HV$6,0),FALSE)/$G153*$F153,0))*$D153</f>
        <v>0</v>
      </c>
      <c r="LL153" s="1">
        <f>IF($E153+$I153+$D$7&lt;=LL$22,0,IF(LL$22-$D$7&gt;=$E153,VLOOKUP($C153,Input!$A$8:$HV$39,MATCH(LL$21,Input!$A$6:$HV$6,0),FALSE)/$G153*$F153,0))*$D153</f>
        <v>0</v>
      </c>
      <c r="LM153" s="1">
        <f>IF($E153+$I153+$D$7&lt;=LM$22,0,IF(LM$22-$D$7&gt;=$E153,VLOOKUP($C153,Input!$A$8:$HV$39,MATCH(LM$21,Input!$A$6:$HV$6,0),FALSE)/$G153*$F153,0))*$D153</f>
        <v>0</v>
      </c>
      <c r="LN153" s="1">
        <f>IF($E153+$I153+$D$7&lt;=LN$22,0,IF(LN$22-$D$7&gt;=$E153,VLOOKUP($C153,Input!$A$8:$HV$39,MATCH(LN$21,Input!$A$6:$HV$6,0),FALSE)/$G153*$F153,0))*$D153</f>
        <v>0</v>
      </c>
      <c r="LO153" s="1">
        <f>IF($E153+$I153+$D$7&lt;=LO$22,0,IF(LO$22-$D$7&gt;=$E153,VLOOKUP($C153,Input!$A$8:$HV$39,MATCH(LO$21,Input!$A$6:$HV$6,0),FALSE)/$G153*$F153,0))*$D153</f>
        <v>0</v>
      </c>
      <c r="LP153" s="1">
        <f>IF($E153+$I153+$D$7&lt;=LP$22,0,IF(LP$22-$D$7&gt;=$E153,VLOOKUP($C153,Input!$A$8:$HV$39,MATCH(LP$21,Input!$A$6:$HV$6,0),FALSE)/$G153*$F153,0))*$D153</f>
        <v>0</v>
      </c>
      <c r="LQ153" s="1">
        <f>IF($E153+$I153+$D$7&lt;=LQ$22,0,IF(LQ$22-$D$7&gt;=$E153,VLOOKUP($C153,Input!$A$8:$HV$39,MATCH(LQ$21,Input!$A$6:$HV$6,0),FALSE)/$G153*$F153,0))*$D153</f>
        <v>0</v>
      </c>
      <c r="LR153" s="1">
        <f>IF($E153+$I153+$D$7&lt;=LR$22,0,IF(LR$22-$D$7&gt;=$E153,VLOOKUP($C153,Input!$A$8:$HV$39,MATCH(LR$21,Input!$A$6:$HV$6,0),FALSE)/$G153*$F153,0))*$D153</f>
        <v>0</v>
      </c>
      <c r="LS153" s="1">
        <f>IF($E153+$I153+$D$7&lt;=LS$22,0,IF(LS$22-$D$7&gt;=$E153,VLOOKUP($C153,Input!$A$8:$HV$39,MATCH(LS$21,Input!$A$6:$HV$6,0),FALSE)/$G153*$F153,0))*$D153</f>
        <v>0</v>
      </c>
      <c r="LT153" s="1">
        <f>IF($E153+$I153+$D$7&lt;=LT$22,0,IF(LT$22-$D$7&gt;=$E153,VLOOKUP($C153,Input!$A$8:$HV$39,MATCH(LT$21,Input!$A$6:$HV$6,0),FALSE)/$G153*$F153,0))*$D153</f>
        <v>0</v>
      </c>
      <c r="LU153" s="1">
        <f>IF($E153+$I153+$D$7&lt;=LU$22,0,IF(LU$22-$D$7&gt;=$E153,VLOOKUP($C153,Input!$A$8:$HV$39,MATCH(LU$21,Input!$A$6:$HV$6,0),FALSE)/$G153*$F153,0))*$D153</f>
        <v>0</v>
      </c>
      <c r="LV153" s="1">
        <f>IF($E153+$I153+$D$7&lt;=LV$22,0,IF(LV$22-$D$7&gt;=$E153,VLOOKUP($C153,Input!$A$8:$HV$39,MATCH(LV$21,Input!$A$6:$HV$6,0),FALSE)/$G153*$F153,0))*$D153</f>
        <v>0</v>
      </c>
      <c r="LW153" s="1">
        <f>IF($E153+$I153+$D$7&lt;=LW$22,0,IF(LW$22-$D$7&gt;=$E153,VLOOKUP($C153,Input!$A$8:$HV$39,MATCH(LW$21,Input!$A$6:$HV$6,0),FALSE)/$G153*$F153,0))*$D153</f>
        <v>0</v>
      </c>
      <c r="LX153" s="1">
        <f>IF($E153+$I153+$D$7&lt;=LX$22,0,IF(LX$22-$D$7&gt;=$E153,VLOOKUP($C153,Input!$A$8:$HV$39,MATCH(LX$21,Input!$A$6:$HV$6,0),FALSE)/$G153*$F153,0))*$D153</f>
        <v>0</v>
      </c>
      <c r="LY153" s="1">
        <f>IF($E153+$I153+$D$7&lt;=LY$22,0,IF(LY$22-$D$7&gt;=$E153,VLOOKUP($C153,Input!$A$8:$HV$39,MATCH(LY$21,Input!$A$6:$HV$6,0),FALSE)/$G153*$F153,0))*$D153</f>
        <v>0</v>
      </c>
      <c r="LZ153" s="1">
        <f>IF($E153+$I153+$D$7&lt;=LZ$22,0,IF(LZ$22-$D$7&gt;=$E153,VLOOKUP($C153,Input!$A$8:$HV$39,MATCH(LZ$21,Input!$A$6:$HV$6,0),FALSE)/$G153*$F153,0))*$D153</f>
        <v>0</v>
      </c>
      <c r="MA153" s="1">
        <f>IF($E153+$I153+$D$7&lt;=MA$22,0,IF(MA$22-$D$7&gt;=$E153,VLOOKUP($C153,Input!$A$8:$HV$39,MATCH(MA$21,Input!$A$6:$HV$6,0),FALSE)/$G153*$F153,0))*$D153</f>
        <v>0</v>
      </c>
      <c r="MB153" s="1">
        <f>IF($E153+$I153+$D$7&lt;=MB$22,0,IF(MB$22-$D$7&gt;=$E153,VLOOKUP($C153,Input!$A$8:$HV$39,MATCH(MB$21,Input!$A$6:$HV$6,0),FALSE)/$G153*$F153,0))*$D153</f>
        <v>0</v>
      </c>
      <c r="MC153" s="1">
        <f>IF($E153+$I153+$D$7&lt;=MC$22,0,IF(MC$22-$D$7&gt;=$E153,VLOOKUP($C153,Input!$A$8:$HV$39,MATCH(MC$21,Input!$A$6:$HV$6,0),FALSE)/$G153*$F153,0))*$D153</f>
        <v>0</v>
      </c>
      <c r="MD153" s="1">
        <f>IF($E153+$I153+$D$7&lt;=MD$22,0,IF(MD$22-$D$7&gt;=$E153,VLOOKUP($C153,Input!$A$8:$HV$39,MATCH(MD$21,Input!$A$6:$HV$6,0),FALSE)/$G153*$F153,0))*$D153</f>
        <v>0</v>
      </c>
      <c r="ME153" s="1">
        <f>IF($E153+$I153+$D$7&lt;=ME$22,0,IF(ME$22-$D$7&gt;=$E153,VLOOKUP($C153,Input!$A$8:$HV$39,MATCH(ME$21,Input!$A$6:$HV$6,0),FALSE)/$G153*$F153,0))*$D153</f>
        <v>0</v>
      </c>
      <c r="MF153" s="1">
        <f>IF($E153+$I153+$D$7&lt;=MF$22,0,IF(MF$22-$D$7&gt;=$E153,VLOOKUP($C153,Input!$A$8:$HV$39,MATCH(MF$21,Input!$A$6:$HV$6,0),FALSE)/$G153*$F153,0))*$D153</f>
        <v>0</v>
      </c>
      <c r="MG153" s="1">
        <f>IF($E153+$I153+$D$7&lt;=MG$22,0,IF(MG$22-$D$7&gt;=$E153,VLOOKUP($C153,Input!$A$8:$HV$39,MATCH(MG$21,Input!$A$6:$HV$6,0),FALSE)/$G153*$F153,0))*$D153</f>
        <v>0</v>
      </c>
      <c r="MH153" s="1">
        <f>IF($E153+$I153+$D$7&lt;=MH$22,0,IF(MH$22-$D$7&gt;=$E153,VLOOKUP($C153,Input!$A$8:$HV$39,MATCH(MH$21,Input!$A$6:$HV$6,0),FALSE)/$G153*$F153,0))*$D153</f>
        <v>0</v>
      </c>
      <c r="MI153" s="1">
        <f>IF($E153+$I153+$D$7&lt;=MI$22,0,IF(MI$22-$D$7&gt;=$E153,VLOOKUP($C153,Input!$A$8:$HV$39,MATCH(MI$21,Input!$A$6:$HV$6,0),FALSE)/$G153*$F153,0))*$D153</f>
        <v>0</v>
      </c>
      <c r="MJ153" s="1">
        <f>IF($E153+$I153+$D$7&lt;=MJ$22,0,IF(MJ$22-$D$7&gt;=$E153,VLOOKUP($C153,Input!$A$8:$HV$39,MATCH(MJ$21,Input!$A$6:$HV$6,0),FALSE)/$G153*$F153,0))*$D153</f>
        <v>0</v>
      </c>
      <c r="MK153" s="1">
        <f>IF($E153+$I153+$D$7&lt;=MK$22,0,IF(MK$22-$D$7&gt;=$E153,VLOOKUP($C153,Input!$A$8:$HV$39,MATCH(MK$21,Input!$A$6:$HV$6,0),FALSE)/$G153*$F153,0))*$D153</f>
        <v>0</v>
      </c>
      <c r="ML153" s="1">
        <f>IF($E153+$I153+$D$7&lt;=ML$22,0,IF(ML$22-$D$7&gt;=$E153,VLOOKUP($C153,Input!$A$8:$HV$39,MATCH(ML$21,Input!$A$6:$HV$6,0),FALSE)/$G153*$F153,0))*$D153</f>
        <v>2339421.6568262405</v>
      </c>
      <c r="MM153" s="1">
        <f>IF($E153+$I153+$D$7&lt;=MM$22,0,IF(MM$22-$D$7&gt;=$E153,VLOOKUP($C153,Input!$A$8:$HV$39,MATCH(MM$21,Input!$A$6:$HV$6,0),FALSE)/$G153*$F153,0))*$D153</f>
        <v>2328698.4307334018</v>
      </c>
      <c r="MN153" s="1">
        <f>IF($E153+$I153+$D$7&lt;=MN$22,0,IF(MN$22-$D$7&gt;=$E153,VLOOKUP($C153,Input!$A$8:$HV$39,MATCH(MN$21,Input!$A$6:$HV$6,0),FALSE)/$G153*$F153,0))*$D153</f>
        <v>2317994.9272506684</v>
      </c>
      <c r="MO153" s="1">
        <f>IF($E153+$I153+$D$7&lt;=MO$22,0,IF(MO$22-$D$7&gt;=$E153,VLOOKUP($C153,Input!$A$8:$HV$39,MATCH(MO$21,Input!$A$6:$HV$6,0),FALSE)/$G153*$F153,0))*$D153</f>
        <v>2309691.4696241794</v>
      </c>
      <c r="MP153" s="1">
        <f>IF($E153+$I153+$D$7&lt;=MP$22,0,IF(MP$22-$D$7&gt;=$E153,VLOOKUP($C153,Input!$A$8:$HV$39,MATCH(MP$21,Input!$A$6:$HV$6,0),FALSE)/$G153*$F153,0))*$D153</f>
        <v>2302935.2101690555</v>
      </c>
      <c r="MQ153" s="1">
        <f>IF($E153+$I153+$D$7&lt;=MQ$22,0,IF(MQ$22-$D$7&gt;=$E153,VLOOKUP($C153,Input!$A$8:$HV$39,MATCH(MQ$21,Input!$A$6:$HV$6,0),FALSE)/$G153*$F153,0))*$D153</f>
        <v>2293710.3293901081</v>
      </c>
      <c r="MR153" s="1">
        <f>IF($E153+$I153+$D$7&lt;=MR$22,0,IF(MR$22-$D$7&gt;=$E153,VLOOKUP($C153,Input!$A$8:$HV$39,MATCH(MR$21,Input!$A$6:$HV$6,0),FALSE)/$G153*$F153,0))*$D153</f>
        <v>2282095.4312007325</v>
      </c>
      <c r="MS153" s="1">
        <f>IF($E153+$I153+$D$7&lt;=MS$22,0,IF(MS$22-$D$7&gt;=$E153,VLOOKUP($C153,Input!$A$8:$HV$39,MATCH(MS$21,Input!$A$6:$HV$6,0),FALSE)/$G153*$F153,0))*$D153</f>
        <v>2278335.6236008708</v>
      </c>
      <c r="MT153" s="1">
        <f>IF($E153+$I153+$D$7&lt;=MT$22,0,IF(MT$22-$D$7&gt;=$E153,VLOOKUP($C153,Input!$A$8:$HV$39,MATCH(MT$21,Input!$A$6:$HV$6,0),FALSE)/$G153*$F153,0))*$D153</f>
        <v>2274897.0127941384</v>
      </c>
      <c r="MU153" s="1">
        <f>IF($E153+$I153+$D$7&lt;=MU$22,0,IF(MU$22-$D$7&gt;=$E153,VLOOKUP($C153,Input!$A$8:$HV$39,MATCH(MU$21,Input!$A$6:$HV$6,0),FALSE)/$G153*$F153,0))*$D153</f>
        <v>2271668.0920139649</v>
      </c>
      <c r="MV153" s="1">
        <f>IF($E153+$I153+$D$7&lt;=MV$22,0,IF(MV$22-$D$7&gt;=$E153,VLOOKUP($C153,Input!$A$8:$HV$39,MATCH(MV$21,Input!$A$6:$HV$6,0),FALSE)/$G153*$F153,0))*$D153</f>
        <v>2273848.6581703546</v>
      </c>
      <c r="MW153" s="1">
        <f>IF($E153+$I153+$D$7&lt;=MW$22,0,IF(MW$22-$D$7&gt;=$E153,VLOOKUP($C153,Input!$A$8:$HV$39,MATCH(MW$21,Input!$A$6:$HV$6,0),FALSE)/$G153*$F153,0))*$D153</f>
        <v>2275957.7835889328</v>
      </c>
      <c r="MX153" s="1">
        <f>IF($E153+$I153+$D$7&lt;=MX$22,0,IF(MX$22-$D$7&gt;=$E153,VLOOKUP($C153,Input!$A$8:$HV$39,MATCH(MX$21,Input!$A$6:$HV$6,0),FALSE)/$G153*$F153,0))*$D153</f>
        <v>2274374.9128031656</v>
      </c>
      <c r="MZ153" t="str">
        <f>VLOOKUP($C153,Input!$A$8:$HV$39,MATCH(MZ$21,Input!$A$6:$HV$6,0),FALSE)</f>
        <v>Electricity LCFS Credit ($/kWh)</v>
      </c>
      <c r="NA153" s="1">
        <f>IF($E153+$I153+$D$7&lt;=NA$22,0,IF(NA$22-$D$7&gt;=$E153,-VLOOKUP($C153,Input!$A$8:$HV$39,MATCH(NA$21,Input!$A$6:$HV$6,0),FALSE)/$G153*$F153,0))*$D153*$G$4/100</f>
        <v>0</v>
      </c>
      <c r="NB153" s="1">
        <f>IF($E153+$I153+$D$7&lt;=NB$22,0,IF(NB$22-$D$7&gt;=$E153,-VLOOKUP($C153,Input!$A$8:$HV$39,MATCH(NB$21,Input!$A$6:$HV$6,0),FALSE)/$G153*$F153,0))*$D153*$G$4/100</f>
        <v>0</v>
      </c>
      <c r="NC153" s="1">
        <f>IF($E153+$I153+$D$7&lt;=NC$22,0,IF(NC$22-$D$7&gt;=$E153,-VLOOKUP($C153,Input!$A$8:$HV$39,MATCH(NC$21,Input!$A$6:$HV$6,0),FALSE)/$G153*$F153,0))*$D153*$G$4/100</f>
        <v>0</v>
      </c>
      <c r="ND153" s="1">
        <f>IF($E153+$I153+$D$7&lt;=ND$22,0,IF(ND$22-$D$7&gt;=$E153,-VLOOKUP($C153,Input!$A$8:$HV$39,MATCH(ND$21,Input!$A$6:$HV$6,0),FALSE)/$G153*$F153,0))*$D153*$G$4/100</f>
        <v>0</v>
      </c>
      <c r="NE153" s="1">
        <f>IF($E153+$I153+$D$7&lt;=NE$22,0,IF(NE$22-$D$7&gt;=$E153,-VLOOKUP($C153,Input!$A$8:$HV$39,MATCH(NE$21,Input!$A$6:$HV$6,0),FALSE)/$G153*$F153,0))*$D153*$G$4/100</f>
        <v>0</v>
      </c>
      <c r="NF153" s="1">
        <f>IF($E153+$I153+$D$7&lt;=NF$22,0,IF(NF$22-$D$7&gt;=$E153,-VLOOKUP($C153,Input!$A$8:$HV$39,MATCH(NF$21,Input!$A$6:$HV$6,0),FALSE)/$G153*$F153,0))*$D153*$G$4/100</f>
        <v>0</v>
      </c>
      <c r="NG153" s="1">
        <f>IF($E153+$I153+$D$7&lt;=NG$22,0,IF(NG$22-$D$7&gt;=$E153,-VLOOKUP($C153,Input!$A$8:$HV$39,MATCH(NG$21,Input!$A$6:$HV$6,0),FALSE)/$G153*$F153,0))*$D153*$G$4/100</f>
        <v>0</v>
      </c>
      <c r="NH153" s="1">
        <f>IF($E153+$I153+$D$7&lt;=NH$22,0,IF(NH$22-$D$7&gt;=$E153,-VLOOKUP($C153,Input!$A$8:$HV$39,MATCH(NH$21,Input!$A$6:$HV$6,0),FALSE)/$G153*$F153,0))*$D153*$G$4/100</f>
        <v>0</v>
      </c>
      <c r="NI153" s="1">
        <f>IF($E153+$I153+$D$7&lt;=NI$22,0,IF(NI$22-$D$7&gt;=$E153,-VLOOKUP($C153,Input!$A$8:$HV$39,MATCH(NI$21,Input!$A$6:$HV$6,0),FALSE)/$G153*$F153,0))*$D153*$G$4/100</f>
        <v>0</v>
      </c>
      <c r="NJ153" s="1">
        <f>IF($E153+$I153+$D$7&lt;=NJ$22,0,IF(NJ$22-$D$7&gt;=$E153,-VLOOKUP($C153,Input!$A$8:$HV$39,MATCH(NJ$21,Input!$A$6:$HV$6,0),FALSE)/$G153*$F153,0))*$D153*$G$4/100</f>
        <v>0</v>
      </c>
      <c r="NK153" s="1">
        <f>IF($E153+$I153+$D$7&lt;=NK$22,0,IF(NK$22-$D$7&gt;=$E153,-VLOOKUP($C153,Input!$A$8:$HV$39,MATCH(NK$21,Input!$A$6:$HV$6,0),FALSE)/$G153*$F153,0))*$D153*$G$4/100</f>
        <v>0</v>
      </c>
      <c r="NL153" s="1">
        <f>IF($E153+$I153+$D$7&lt;=NL$22,0,IF(NL$22-$D$7&gt;=$E153,-VLOOKUP($C153,Input!$A$8:$HV$39,MATCH(NL$21,Input!$A$6:$HV$6,0),FALSE)/$G153*$F153,0))*$D153*$G$4/100</f>
        <v>0</v>
      </c>
      <c r="NM153" s="1">
        <f>IF($E153+$I153+$D$7&lt;=NM$22,0,IF(NM$22-$D$7&gt;=$E153,-VLOOKUP($C153,Input!$A$8:$HV$39,MATCH(NM$21,Input!$A$6:$HV$6,0),FALSE)/$G153*$F153,0))*$D153*$G$4/100</f>
        <v>0</v>
      </c>
      <c r="NN153" s="1">
        <f>IF($E153+$I153+$D$7&lt;=NN$22,0,IF(NN$22-$D$7&gt;=$E153,-VLOOKUP($C153,Input!$A$8:$HV$39,MATCH(NN$21,Input!$A$6:$HV$6,0),FALSE)/$G153*$F153,0))*$D153*$G$4/100</f>
        <v>0</v>
      </c>
      <c r="NO153" s="1">
        <f>IF($E153+$I153+$D$7&lt;=NO$22,0,IF(NO$22-$D$7&gt;=$E153,-VLOOKUP($C153,Input!$A$8:$HV$39,MATCH(NO$21,Input!$A$6:$HV$6,0),FALSE)/$G153*$F153,0))*$D153*$G$4/100</f>
        <v>0</v>
      </c>
      <c r="NP153" s="1">
        <f>IF($E153+$I153+$D$7&lt;=NP$22,0,IF(NP$22-$D$7&gt;=$E153,-VLOOKUP($C153,Input!$A$8:$HV$39,MATCH(NP$21,Input!$A$6:$HV$6,0),FALSE)/$G153*$F153,0))*$D153*$G$4/100</f>
        <v>0</v>
      </c>
      <c r="NQ153" s="1">
        <f>IF($E153+$I153+$D$7&lt;=NQ$22,0,IF(NQ$22-$D$7&gt;=$E153,-VLOOKUP($C153,Input!$A$8:$HV$39,MATCH(NQ$21,Input!$A$6:$HV$6,0),FALSE)/$G153*$F153,0))*$D153*$G$4/100</f>
        <v>0</v>
      </c>
      <c r="NR153" s="1">
        <f>IF($E153+$I153+$D$7&lt;=NR$22,0,IF(NR$22-$D$7&gt;=$E153,-VLOOKUP($C153,Input!$A$8:$HV$39,MATCH(NR$21,Input!$A$6:$HV$6,0),FALSE)/$G153*$F153,0))*$D153*$G$4/100</f>
        <v>0</v>
      </c>
      <c r="NS153" s="1">
        <f>IF($E153+$I153+$D$7&lt;=NS$22,0,IF(NS$22-$D$7&gt;=$E153,-VLOOKUP($C153,Input!$A$8:$HV$39,MATCH(NS$21,Input!$A$6:$HV$6,0),FALSE)/$G153*$F153,0))*$D153*$G$4/100</f>
        <v>0</v>
      </c>
      <c r="NT153" s="1">
        <f>IF($E153+$I153+$D$7&lt;=NT$22,0,IF(NT$22-$D$7&gt;=$E153,-VLOOKUP($C153,Input!$A$8:$HV$39,MATCH(NT$21,Input!$A$6:$HV$6,0),FALSE)/$G153*$F153,0))*$D153*$G$4/100</f>
        <v>0</v>
      </c>
      <c r="NU153" s="1">
        <f>IF($E153+$I153+$D$7&lt;=NU$22,0,IF(NU$22-$D$7&gt;=$E153,-VLOOKUP($C153,Input!$A$8:$HV$39,MATCH(NU$21,Input!$A$6:$HV$6,0),FALSE)/$G153*$F153,0))*$D153*$G$4/100</f>
        <v>0</v>
      </c>
      <c r="NV153" s="1">
        <f>IF($E153+$I153+$D$7&lt;=NV$22,0,IF(NV$22-$D$7&gt;=$E153,-VLOOKUP($C153,Input!$A$8:$HV$39,MATCH(NV$21,Input!$A$6:$HV$6,0),FALSE)/$G153*$F153,0))*$D153*$G$4/100</f>
        <v>0</v>
      </c>
      <c r="NW153" s="1">
        <f>IF($E153+$I153+$D$7&lt;=NW$22,0,IF(NW$22-$D$7&gt;=$E153,-VLOOKUP($C153,Input!$A$8:$HV$39,MATCH(NW$21,Input!$A$6:$HV$6,0),FALSE)/$G153*$F153,0))*$D153*$G$4/100</f>
        <v>-1985584.6483200002</v>
      </c>
      <c r="NX153" s="1">
        <f>IF($E153+$I153+$D$7&lt;=NX$22,0,IF(NX$22-$D$7&gt;=$E153,-VLOOKUP($C153,Input!$A$8:$HV$39,MATCH(NX$21,Input!$A$6:$HV$6,0),FALSE)/$G153*$F153,0))*$D153*$G$4/100</f>
        <v>-1985584.6483200002</v>
      </c>
      <c r="NY153" s="1">
        <f>IF($E153+$I153+$D$7&lt;=NY$22,0,IF(NY$22-$D$7&gt;=$E153,-VLOOKUP($C153,Input!$A$8:$HV$39,MATCH(NY$21,Input!$A$6:$HV$6,0),FALSE)/$G153*$F153,0))*$D153*$G$4/100</f>
        <v>-1985584.6483200002</v>
      </c>
      <c r="NZ153" s="1">
        <f>IF($E153+$I153+$D$7&lt;=NZ$22,0,IF(NZ$22-$D$7&gt;=$E153,-VLOOKUP($C153,Input!$A$8:$HV$39,MATCH(NZ$21,Input!$A$6:$HV$6,0),FALSE)/$G153*$F153,0))*$D153*$G$4/100</f>
        <v>-1985584.6483200002</v>
      </c>
      <c r="OA153" s="1">
        <f>IF($E153+$I153+$D$7&lt;=OA$22,0,IF(OA$22-$D$7&gt;=$E153,-VLOOKUP($C153,Input!$A$8:$HV$39,MATCH(OA$21,Input!$A$6:$HV$6,0),FALSE)/$G153*$F153,0))*$D153*$G$4/100</f>
        <v>-1985584.6483200002</v>
      </c>
      <c r="OB153" s="1">
        <f>IF($E153+$I153+$D$7&lt;=OB$22,0,IF(OB$22-$D$7&gt;=$E153,-VLOOKUP($C153,Input!$A$8:$HV$39,MATCH(OB$21,Input!$A$6:$HV$6,0),FALSE)/$G153*$F153,0))*$D153*$G$4/100</f>
        <v>-1985584.6483200002</v>
      </c>
      <c r="OC153" s="1">
        <f>IF($E153+$I153+$D$7&lt;=OC$22,0,IF(OC$22-$D$7&gt;=$E153,-VLOOKUP($C153,Input!$A$8:$HV$39,MATCH(OC$21,Input!$A$6:$HV$6,0),FALSE)/$G153*$F153,0))*$D153*$G$4/100</f>
        <v>-1985584.6483200002</v>
      </c>
      <c r="OD153" s="1">
        <f>IF($E153+$I153+$D$7&lt;=OD$22,0,IF(OD$22-$D$7&gt;=$E153,-VLOOKUP($C153,Input!$A$8:$HV$39,MATCH(OD$21,Input!$A$6:$HV$6,0),FALSE)/$G153*$F153,0))*$D153*$G$4/100</f>
        <v>-1985584.6483200002</v>
      </c>
      <c r="OE153" s="1">
        <f>IF($E153+$I153+$D$7&lt;=OE$22,0,IF(OE$22-$D$7&gt;=$E153,-VLOOKUP($C153,Input!$A$8:$HV$39,MATCH(OE$21,Input!$A$6:$HV$6,0),FALSE)/$G153*$F153,0))*$D153*$G$4/100</f>
        <v>-1985584.6483200002</v>
      </c>
      <c r="OF153" s="1">
        <f>IF($E153+$I153+$D$7&lt;=OF$22,0,IF(OF$22-$D$7&gt;=$E153,-VLOOKUP($C153,Input!$A$8:$HV$39,MATCH(OF$21,Input!$A$6:$HV$6,0),FALSE)/$G153*$F153,0))*$D153*$G$4/100</f>
        <v>-1985584.6483200002</v>
      </c>
      <c r="OG153" s="1">
        <f>IF($E153+$I153+$D$7&lt;=OG$22,0,IF(OG$22-$D$7&gt;=$E153,-VLOOKUP($C153,Input!$A$8:$HV$39,MATCH(OG$21,Input!$A$6:$HV$6,0),FALSE)/$G153*$F153,0))*$D153*$G$4/100</f>
        <v>-1985584.6483200002</v>
      </c>
      <c r="OH153" s="1">
        <f>IF($E153+$I153+$D$7&lt;=OH$22,0,IF(OH$22-$D$7&gt;=$E153,-VLOOKUP($C153,Input!$A$8:$HV$39,MATCH(OH$21,Input!$A$6:$HV$6,0),FALSE)/$G153*$F153,0))*$D153*$G$4/100</f>
        <v>-1985584.6483200002</v>
      </c>
      <c r="OI153" s="1">
        <f>IF($E153+$I153+$D$7&lt;=OI$22,0,IF(OI$22-$D$7&gt;=$E153,-VLOOKUP($C153,Input!$A$8:$HV$39,MATCH(OI$21,Input!$A$6:$HV$6,0),FALSE)/$G153*$F153,0))*$D153*$G$4/100</f>
        <v>-1985584.6483200002</v>
      </c>
      <c r="OK153" t="str">
        <f>VLOOKUP($C153,Input!$A$8:$HW$39,MATCH(OK$21,Input!$A$6:$HW$6,0),FALSE)</f>
        <v>Charger Inspection Maint ($/year)</v>
      </c>
      <c r="OL153" s="1">
        <f>IF($E153+$I153+$D$7&lt;=OL$22,0,IF(OL$22-$D$7&gt;=$E153,IF(COUNTIF($KZ153:LP153,"&gt;0")&gt;0,VLOOKUP($C153,Input!$A$8:$HV$21,MATCH($OK$21+COUNTIF($KZ153:LP153,"&gt;0"),Input!$A$6:$HV$6,0),FALSE),0),0))*$D153</f>
        <v>0</v>
      </c>
      <c r="OM153" s="1">
        <f>IF($E153+$I153+$D$7&lt;=OM$22,0,IF(OM$22-$D$7&gt;=$E153,IF(COUNTIF($KZ153:LQ153,"&gt;0")&gt;0,VLOOKUP($C153,Input!$A$8:$HV$21,MATCH($OK$21+COUNTIF($KZ153:LQ153,"&gt;0"),Input!$A$6:$HV$6,0),FALSE),0),0))*$D153</f>
        <v>0</v>
      </c>
      <c r="ON153" s="1">
        <f>IF($E153+$I153+$D$7&lt;=ON$22,0,IF(ON$22-$D$7&gt;=$E153,IF(COUNTIF($KZ153:LR153,"&gt;0")&gt;0,VLOOKUP($C153,Input!$A$8:$HV$21,MATCH($OK$21+COUNTIF($KZ153:LR153,"&gt;0"),Input!$A$6:$HV$6,0),FALSE),0),0))*$D153</f>
        <v>0</v>
      </c>
      <c r="OO153" s="1">
        <f>IF($E153+$I153+$D$7&lt;=OO$22,0,IF(OO$22-$D$7&gt;=$E153,IF(COUNTIF($KZ153:LS153,"&gt;0")&gt;0,VLOOKUP($C153,Input!$A$8:$HV$21,MATCH($OK$21+COUNTIF($KZ153:LS153,"&gt;0"),Input!$A$6:$HV$6,0),FALSE),0),0))*$D153</f>
        <v>0</v>
      </c>
      <c r="OP153" s="1">
        <f>IF($E153+$I153+$D$7&lt;=OP$22,0,IF(OP$22-$D$7&gt;=$E153,IF(COUNTIF($KZ153:LT153,"&gt;0")&gt;0,VLOOKUP($C153,Input!$A$8:$HV$21,MATCH($OK$21+COUNTIF($KZ153:LT153,"&gt;0"),Input!$A$6:$HV$6,0),FALSE),0),0))*$D153</f>
        <v>0</v>
      </c>
      <c r="OQ153" s="1">
        <f>IF($E153+$I153+$D$7&lt;=OQ$22,0,IF(OQ$22-$D$7&gt;=$E153,IF(COUNTIF($KZ153:LU153,"&gt;0")&gt;0,VLOOKUP($C153,Input!$A$8:$HV$21,MATCH($OK$21+COUNTIF($KZ153:LU153,"&gt;0"),Input!$A$6:$HV$6,0),FALSE),0),0))*$D153</f>
        <v>0</v>
      </c>
      <c r="OR153" s="1">
        <f>IF($E153+$I153+$D$7&lt;=OR$22,0,IF(OR$22-$D$7&gt;=$E153,IF(COUNTIF($KZ153:LV153,"&gt;0")&gt;0,VLOOKUP($C153,Input!$A$8:$HV$21,MATCH($OK$21+COUNTIF($KZ153:LV153,"&gt;0"),Input!$A$6:$HV$6,0),FALSE),0),0))*$D153</f>
        <v>0</v>
      </c>
      <c r="OS153" s="1">
        <f>IF($E153+$I153+$D$7&lt;=OS$22,0,IF(OS$22-$D$7&gt;=$E153,IF(COUNTIF($KZ153:LW153,"&gt;0")&gt;0,VLOOKUP($C153,Input!$A$8:$HV$21,MATCH($OK$21+COUNTIF($KZ153:LW153,"&gt;0"),Input!$A$6:$HV$6,0),FALSE),0),0))*$D153</f>
        <v>0</v>
      </c>
      <c r="OT153" s="1">
        <f>IF($E153+$I153+$D$7&lt;=OT$22,0,IF(OT$22-$D$7&gt;=$E153,IF(COUNTIF($KZ153:LX153,"&gt;0")&gt;0,VLOOKUP($C153,Input!$A$8:$HV$21,MATCH($OK$21+COUNTIF($KZ153:LX153,"&gt;0"),Input!$A$6:$HV$6,0),FALSE),0),0))*$D153</f>
        <v>0</v>
      </c>
      <c r="OU153" s="1">
        <f>IF($E153+$I153+$D$7&lt;=OU$22,0,IF(OU$22-$D$7&gt;=$E153,IF(COUNTIF($KZ153:LY153,"&gt;0")&gt;0,VLOOKUP($C153,Input!$A$8:$HV$21,MATCH($OK$21+COUNTIF($KZ153:LY153,"&gt;0"),Input!$A$6:$HV$6,0),FALSE),0),0))*$D153</f>
        <v>0</v>
      </c>
      <c r="OV153" s="1">
        <f>IF($E153+$I153+$D$7&lt;=OV$22,0,IF(OV$22-$D$7&gt;=$E153,IF(COUNTIF($KZ153:LZ153,"&gt;0")&gt;0,VLOOKUP($C153,Input!$A$8:$HV$21,MATCH($OK$21+COUNTIF($KZ153:LZ153,"&gt;0"),Input!$A$6:$HV$6,0),FALSE),0),0))*$D153</f>
        <v>0</v>
      </c>
      <c r="OW153" s="1">
        <f>IF($E153+$I153+$D$7&lt;=OW$22,0,IF(OW$22-$D$7&gt;=$E153,IF(COUNTIF($KZ153:MA153,"&gt;0")&gt;0,VLOOKUP($C153,Input!$A$8:$HV$21,MATCH($OK$21+COUNTIF($KZ153:MA153,"&gt;0"),Input!$A$6:$HV$6,0),FALSE),0),0))*$D153</f>
        <v>0</v>
      </c>
      <c r="OX153" s="1">
        <f>IF($E153+$I153+$D$7&lt;=OX$22,0,IF(OX$22-$D$7&gt;=$E153,IF(COUNTIF($KZ153:MB153,"&gt;0")&gt;0,VLOOKUP($C153,Input!$A$8:$HV$21,MATCH($OK$21+COUNTIF($KZ153:MB153,"&gt;0"),Input!$A$6:$HV$6,0),FALSE),0),0))*$D153</f>
        <v>0</v>
      </c>
      <c r="OY153" s="1">
        <f>IF($E153+$I153+$D$7&lt;=OY$22,0,IF(OY$22-$D$7&gt;=$E153,IF(COUNTIF($KZ153:MC153,"&gt;0")&gt;0,VLOOKUP($C153,Input!$A$8:$HV$21,MATCH($OK$21+COUNTIF($KZ153:MC153,"&gt;0"),Input!$A$6:$HV$6,0),FALSE),0),0))*$D153</f>
        <v>0</v>
      </c>
      <c r="OZ153" s="1">
        <f>IF($E153+$I153+$D$7&lt;=OZ$22,0,IF(OZ$22-$D$7&gt;=$E153,IF(COUNTIF($KZ153:MD153,"&gt;0")&gt;0,VLOOKUP($C153,Input!$A$8:$HV$21,MATCH($OK$21+COUNTIF($KZ153:MD153,"&gt;0"),Input!$A$6:$HV$6,0),FALSE),0),0))*$D153</f>
        <v>0</v>
      </c>
      <c r="PA153" s="1">
        <f>IF($E153+$I153+$D$7&lt;=PA$22,0,IF(PA$22-$D$7&gt;=$E153,IF(COUNTIF($KZ153:ME153,"&gt;0")&gt;0,VLOOKUP($C153,Input!$A$8:$HV$21,MATCH($OK$21+COUNTIF($KZ153:ME153,"&gt;0"),Input!$A$6:$HV$6,0),FALSE),0),0))*$D153</f>
        <v>0</v>
      </c>
      <c r="PB153" s="1">
        <f>IF($E153+$I153+$D$7&lt;=PB$22,0,IF(PB$22-$D$7&gt;=$E153,IF(COUNTIF($KZ153:MF153,"&gt;0")&gt;0,VLOOKUP($C153,Input!$A$8:$HV$21,MATCH($OK$21+COUNTIF($KZ153:MF153,"&gt;0"),Input!$A$6:$HV$6,0),FALSE),0),0))*$D153</f>
        <v>0</v>
      </c>
      <c r="PC153" s="1">
        <f>IF($E153+$I153+$D$7&lt;=PC$22,0,IF(PC$22-$D$7&gt;=$E153,IF(COUNTIF($KZ153:MG153,"&gt;0")&gt;0,VLOOKUP($C153,Input!$A$8:$HV$21,MATCH($OK$21+COUNTIF($KZ153:MG153,"&gt;0"),Input!$A$6:$HV$6,0),FALSE),0),0))*$D153</f>
        <v>0</v>
      </c>
      <c r="PD153" s="1">
        <f>IF($E153+$I153+$D$7&lt;=PD$22,0,IF(PD$22-$D$7&gt;=$E153,IF(COUNTIF($KZ153:MH153,"&gt;0")&gt;0,VLOOKUP($C153,Input!$A$8:$HV$21,MATCH($OK$21+COUNTIF($KZ153:MH153,"&gt;0"),Input!$A$6:$HV$6,0),FALSE),0),0))*$D153</f>
        <v>0</v>
      </c>
      <c r="PE153" s="1">
        <f>IF($E153+$I153+$D$7&lt;=PE$22,0,IF(PE$22-$D$7&gt;=$E153,IF(COUNTIF($KZ153:MI153,"&gt;0")&gt;0,VLOOKUP($C153,Input!$A$8:$HV$21,MATCH($OK$21+COUNTIF($KZ153:MI153,"&gt;0"),Input!$A$6:$HV$6,0),FALSE),0),0))*$D153</f>
        <v>0</v>
      </c>
      <c r="PF153" s="1">
        <f>IF($E153+$I153+$D$7&lt;=PF$22,0,IF(PF$22-$D$7&gt;=$E153,IF(COUNTIF($KZ153:MJ153,"&gt;0")&gt;0,VLOOKUP($C153,Input!$A$8:$HV$21,MATCH($OK$21+COUNTIF($KZ153:MJ153,"&gt;0"),Input!$A$6:$HV$6,0),FALSE),0),0))*$D153</f>
        <v>0</v>
      </c>
      <c r="PG153" s="1">
        <f>IF($E153+$I153+$D$7&lt;=PG$22,0,IF(PG$22-$D$7&gt;=$E153,IF(COUNTIF($KZ153:MK153,"&gt;0")&gt;0,VLOOKUP($C153,Input!$A$8:$HV$21,MATCH($OK$21+COUNTIF($KZ153:MK153,"&gt;0"),Input!$A$6:$HV$6,0),FALSE),0),0))*$D153</f>
        <v>0</v>
      </c>
      <c r="PH153" s="1">
        <f>IF($E153+$I153+$D$7&lt;=PH$22,0,IF(PH$22-$D$7&gt;=$E153,IF(COUNTIF($KZ153:ML153,"&gt;0")&gt;0,VLOOKUP($C153,Input!$A$8:$HV$21,MATCH($OK$21+COUNTIF($KZ153:ML153,"&gt;0"),Input!$A$6:$HV$6,0),FALSE),0),0))*$D153</f>
        <v>117000</v>
      </c>
      <c r="PI153" s="1">
        <f>IF($E153+$I153+$D$7&lt;=PI$22,0,IF(PI$22-$D$7&gt;=$E153,IF(COUNTIF($KZ153:MM153,"&gt;0")&gt;0,VLOOKUP($C153,Input!$A$8:$HV$21,MATCH($OK$21+COUNTIF($KZ153:MM153,"&gt;0"),Input!$A$6:$HV$6,0),FALSE),0),0))*$D153</f>
        <v>117000</v>
      </c>
      <c r="PJ153" s="1">
        <f>IF($E153+$I153+$D$7&lt;=PJ$22,0,IF(PJ$22-$D$7&gt;=$E153,IF(COUNTIF($KZ153:MN153,"&gt;0")&gt;0,VLOOKUP($C153,Input!$A$8:$HV$21,MATCH($OK$21+COUNTIF($KZ153:MN153,"&gt;0"),Input!$A$6:$HV$6,0),FALSE),0),0))*$D153</f>
        <v>117000</v>
      </c>
      <c r="PK153" s="1">
        <f>IF($E153+$I153+$D$7&lt;=PK$22,0,IF(PK$22-$D$7&gt;=$E153,IF(COUNTIF($KZ153:MO153,"&gt;0")&gt;0,VLOOKUP($C153,Input!$A$8:$HV$21,MATCH($OK$21+COUNTIF($KZ153:MO153,"&gt;0"),Input!$A$6:$HV$6,0),FALSE),0),0))*$D153</f>
        <v>117000</v>
      </c>
      <c r="PL153" s="1">
        <f>IF($E153+$I153+$D$7&lt;=PL$22,0,IF(PL$22-$D$7&gt;=$E153,IF(COUNTIF($KZ153:MP153,"&gt;0")&gt;0,VLOOKUP($C153,Input!$A$8:$HV$21,MATCH($OK$21+COUNTIF($KZ153:MP153,"&gt;0"),Input!$A$6:$HV$6,0),FALSE),0),0))*$D153</f>
        <v>117000</v>
      </c>
      <c r="PM153" s="1">
        <f>IF($E153+$I153+$D$7&lt;=PM$22,0,IF(PM$22-$D$7&gt;=$E153,IF(COUNTIF($KZ153:MQ153,"&gt;0")&gt;0,VLOOKUP($C153,Input!$A$8:$HV$21,MATCH($OK$21+COUNTIF($KZ153:MQ153,"&gt;0"),Input!$A$6:$HV$6,0),FALSE),0),0))*$D153</f>
        <v>117000</v>
      </c>
      <c r="PN153" s="1">
        <f>IF($E153+$I153+$D$7&lt;=PN$22,0,IF(PN$22-$D$7&gt;=$E153,IF(COUNTIF($KZ153:MR153,"&gt;0")&gt;0,VLOOKUP($C153,Input!$A$8:$HV$21,MATCH($OK$21+COUNTIF($KZ153:MR153,"&gt;0"),Input!$A$6:$HV$6,0),FALSE),0),0))*$D153</f>
        <v>117000</v>
      </c>
      <c r="PO153" s="1">
        <f>IF($E153+$I153+$D$7&lt;=PO$22,0,IF(PO$22-$D$7&gt;=$E153,IF(COUNTIF($KZ153:MS153,"&gt;0")&gt;0,VLOOKUP($C153,Input!$A$8:$HV$21,MATCH($OK$21+COUNTIF($KZ153:MS153,"&gt;0"),Input!$A$6:$HV$6,0),FALSE),0),0))*$D153</f>
        <v>117000</v>
      </c>
      <c r="PP153" s="1">
        <f>IF($E153+$I153+$D$7&lt;=PP$22,0,IF(PP$22-$D$7&gt;=$E153,IF(COUNTIF($KZ153:MT153,"&gt;0")&gt;0,VLOOKUP($C153,Input!$A$8:$HV$21,MATCH($OK$21+COUNTIF($KZ153:MT153,"&gt;0"),Input!$A$6:$HV$6,0),FALSE),0),0))*$D153</f>
        <v>117000</v>
      </c>
      <c r="PQ153" s="1">
        <f>IF($E153+$I153+$D$7&lt;=PQ$22,0,IF(PQ$22-$D$7&gt;=$E153,IF(COUNTIF($KZ153:MU153,"&gt;0")&gt;0,VLOOKUP($C153,Input!$A$8:$HV$21,MATCH($OK$21+COUNTIF($KZ153:MU153,"&gt;0"),Input!$A$6:$HV$6,0),FALSE),0),0))*$D153</f>
        <v>117000</v>
      </c>
      <c r="PR153" s="1">
        <f>IF($E153+$I153+$D$7&lt;=PR$22,0,IF(PR$22-$D$7&gt;=$E153,IF(COUNTIF($KZ153:MV153,"&gt;0")&gt;0,VLOOKUP($C153,Input!$A$8:$HV$21,MATCH($OK$21+COUNTIF($KZ153:MV153,"&gt;0"),Input!$A$6:$HV$6,0),FALSE),0),0))*$D153</f>
        <v>117000</v>
      </c>
      <c r="PS153" s="1">
        <f>IF($E153+$I153+$D$7&lt;=PS$22,0,IF(PS$22-$D$7&gt;=$E153,IF(COUNTIF($KZ153:MW153,"&gt;0")&gt;0,VLOOKUP($C153,Input!$A$8:$HV$21,MATCH($OK$21+COUNTIF($KZ153:MW153,"&gt;0"),Input!$A$6:$HV$6,0),FALSE),0),0))*$D153</f>
        <v>117000</v>
      </c>
      <c r="PT153" s="1">
        <f>IF($E153+$I153+$D$7&lt;=PT$22,0,IF(PT$22-$D$7&gt;=$E153,IF(COUNTIF($KZ153:MX153,"&gt;0")&gt;0,VLOOKUP($C153,Input!$A$8:$HV$21,MATCH($OK$21+COUNTIF($KZ153:MX153,"&gt;0"),Input!$A$6:$HV$6,0),FALSE),0),0))*$D153</f>
        <v>117000</v>
      </c>
      <c r="PV153" s="1" t="str">
        <f t="shared" si="871"/>
        <v>2038 MY All In - 40' Proterra 550 kWh {234 Buses}</v>
      </c>
      <c r="PW153" s="1">
        <f t="shared" si="951"/>
        <v>0</v>
      </c>
      <c r="PX153" s="1">
        <f t="shared" si="952"/>
        <v>0</v>
      </c>
      <c r="PY153" s="1">
        <f t="shared" si="953"/>
        <v>0</v>
      </c>
      <c r="PZ153" s="1">
        <f t="shared" si="954"/>
        <v>0</v>
      </c>
      <c r="QA153" s="1">
        <f t="shared" si="955"/>
        <v>0</v>
      </c>
      <c r="QB153" s="1">
        <f t="shared" si="956"/>
        <v>0</v>
      </c>
      <c r="QC153" s="1">
        <f t="shared" si="957"/>
        <v>0</v>
      </c>
      <c r="QD153" s="1">
        <f t="shared" si="958"/>
        <v>0</v>
      </c>
      <c r="QE153" s="1">
        <f t="shared" si="959"/>
        <v>0</v>
      </c>
      <c r="QF153" s="1">
        <f t="shared" si="960"/>
        <v>0</v>
      </c>
      <c r="QG153" s="1">
        <f t="shared" si="961"/>
        <v>0</v>
      </c>
      <c r="QH153" s="1">
        <f t="shared" si="962"/>
        <v>0</v>
      </c>
      <c r="QI153" s="1">
        <f t="shared" si="963"/>
        <v>0</v>
      </c>
      <c r="QJ153" s="1">
        <f t="shared" si="964"/>
        <v>0</v>
      </c>
      <c r="QK153" s="1">
        <f t="shared" si="965"/>
        <v>0</v>
      </c>
      <c r="QL153" s="1">
        <f t="shared" si="966"/>
        <v>0</v>
      </c>
      <c r="QM153" s="1">
        <f t="shared" si="967"/>
        <v>0</v>
      </c>
      <c r="QN153" s="1">
        <f t="shared" si="968"/>
        <v>0</v>
      </c>
      <c r="QO153" s="1">
        <f t="shared" si="969"/>
        <v>0</v>
      </c>
      <c r="QP153" s="1">
        <f t="shared" si="970"/>
        <v>0</v>
      </c>
      <c r="QQ153" s="1">
        <f t="shared" si="971"/>
        <v>0</v>
      </c>
      <c r="QR153" s="1">
        <f t="shared" si="972"/>
        <v>0</v>
      </c>
      <c r="QS153" s="1">
        <f t="shared" si="973"/>
        <v>243159435.39027309</v>
      </c>
      <c r="QT153" s="1">
        <f t="shared" si="974"/>
        <v>6076113.7824134007</v>
      </c>
      <c r="QU153" s="1">
        <f t="shared" si="975"/>
        <v>6065410.2789306678</v>
      </c>
      <c r="QV153" s="1">
        <f t="shared" si="976"/>
        <v>6057106.8213041797</v>
      </c>
      <c r="QW153" s="1">
        <f t="shared" si="977"/>
        <v>6050350.5618490558</v>
      </c>
      <c r="QX153" s="1">
        <f t="shared" si="978"/>
        <v>6041125.681070108</v>
      </c>
      <c r="QY153" s="1">
        <f t="shared" si="979"/>
        <v>35279510.782880738</v>
      </c>
      <c r="QZ153" s="1">
        <f t="shared" si="980"/>
        <v>6025750.9752808698</v>
      </c>
      <c r="RA153" s="1">
        <f t="shared" si="981"/>
        <v>6022312.3644741382</v>
      </c>
      <c r="RB153" s="1">
        <f t="shared" si="982"/>
        <v>6019083.4436939638</v>
      </c>
      <c r="RC153" s="1">
        <f t="shared" si="983"/>
        <v>6021264.0098503549</v>
      </c>
      <c r="RD153" s="1">
        <f t="shared" si="984"/>
        <v>6023373.1352689322</v>
      </c>
      <c r="RE153" s="1">
        <f t="shared" si="985"/>
        <v>6021790.264483165</v>
      </c>
      <c r="RF153" s="1">
        <f t="shared" si="986"/>
        <v>344862627.49177259</v>
      </c>
      <c r="RG153" s="1">
        <f t="shared" si="987"/>
        <v>171062678.45704365</v>
      </c>
      <c r="RH153" s="72"/>
      <c r="RI153" s="91"/>
    </row>
    <row r="154" spans="1:477" x14ac:dyDescent="0.25">
      <c r="A154" s="89"/>
      <c r="B154" s="148">
        <v>1</v>
      </c>
      <c r="C154" s="111" t="s">
        <v>79</v>
      </c>
      <c r="D154" s="85">
        <f t="shared" si="913"/>
        <v>234</v>
      </c>
      <c r="E154" s="83">
        <f t="shared" si="988"/>
        <v>2039</v>
      </c>
      <c r="F154" s="68">
        <f t="shared" si="870"/>
        <v>40000</v>
      </c>
      <c r="G154" s="69">
        <f>VLOOKUP($C154,Input!$A$8:$HV$39,MATCH(G$21,Input!$A$6:$HV$6,0),FALSE)</f>
        <v>0.47619047619047616</v>
      </c>
      <c r="H154" s="123">
        <f>VLOOKUP($C154,Input!$A$8:$HV$39,MATCH(H$21,Input!$A$6:$HV$6,0),FALSE)</f>
        <v>0</v>
      </c>
      <c r="I154" s="70">
        <f>VLOOKUP($C154,Input!$A$8:$HV$39,MATCH(I$21,Input!$A$6:$HV$6,0),FALSE)</f>
        <v>14</v>
      </c>
      <c r="J154" s="1">
        <f>+IF($E154=J$22,VLOOKUP($C154,Input!$A$8:$AN$39,MATCH(J$21,Input!$A$6:$AN$6,0),FALSE)+$H154,0)*$D154</f>
        <v>0</v>
      </c>
      <c r="K154" s="1">
        <f>+IF($E154=K$22,VLOOKUP($C154,Input!$A$8:$AN$39,MATCH(K$21,Input!$A$6:$AN$6,0),FALSE)+$H154,0)*$D154</f>
        <v>0</v>
      </c>
      <c r="L154" s="1">
        <f>+IF($E154=L$22,VLOOKUP($C154,Input!$A$8:$AN$39,MATCH(L$21,Input!$A$6:$AN$6,0),FALSE)+$H154,0)*$D154</f>
        <v>0</v>
      </c>
      <c r="M154" s="1">
        <f>+IF($E154=M$22,VLOOKUP($C154,Input!$A$8:$AN$39,MATCH(M$21,Input!$A$6:$AN$6,0),FALSE)+$H154,0)*$D154</f>
        <v>0</v>
      </c>
      <c r="N154" s="1">
        <f>+IF($E154=N$22,VLOOKUP($C154,Input!$A$8:$AN$39,MATCH(N$21,Input!$A$6:$AN$6,0),FALSE)+$H154,0)*$D154</f>
        <v>0</v>
      </c>
      <c r="O154" s="1">
        <f>+IF($E154=O$22,VLOOKUP($C154,Input!$A$8:$AN$39,MATCH(O$21,Input!$A$6:$AN$6,0),FALSE)+$H154,0)*$D154</f>
        <v>0</v>
      </c>
      <c r="P154" s="1">
        <f>+IF($E154=P$22,VLOOKUP($C154,Input!$A$8:$AN$39,MATCH(P$21,Input!$A$6:$AN$6,0),FALSE)+$H154,0)*$D154</f>
        <v>0</v>
      </c>
      <c r="Q154" s="1">
        <f>+IF($E154=Q$22,VLOOKUP($C154,Input!$A$8:$AN$39,MATCH(Q$21,Input!$A$6:$AN$6,0),FALSE)+$H154,0)*$D154</f>
        <v>0</v>
      </c>
      <c r="R154" s="1">
        <f>+IF($E154=R$22,VLOOKUP($C154,Input!$A$8:$AN$39,MATCH(R$21,Input!$A$6:$AN$6,0),FALSE)+$H154,0)*$D154</f>
        <v>0</v>
      </c>
      <c r="S154" s="1">
        <f>+IF($E154=S$22,VLOOKUP($C154,Input!$A$8:$AN$39,MATCH(S$21,Input!$A$6:$AN$6,0),FALSE)+$H154,0)*$D154</f>
        <v>0</v>
      </c>
      <c r="T154" s="1">
        <f>+IF($E154=T$22,VLOOKUP($C154,Input!$A$8:$AN$39,MATCH(T$21,Input!$A$6:$AN$6,0),FALSE)+$H154,0)*$D154</f>
        <v>0</v>
      </c>
      <c r="U154" s="1">
        <f>+IF($E154=U$22,VLOOKUP($C154,Input!$A$8:$AN$39,MATCH(U$21,Input!$A$6:$AN$6,0),FALSE)+$H154,0)*$D154</f>
        <v>0</v>
      </c>
      <c r="V154" s="1">
        <f>+IF($E154=V$22,VLOOKUP($C154,Input!$A$8:$AN$39,MATCH(V$21,Input!$A$6:$AN$6,0),FALSE)+$H154,0)*$D154</f>
        <v>0</v>
      </c>
      <c r="W154" s="1">
        <f>+IF($E154=W$22,VLOOKUP($C154,Input!$A$8:$AN$39,MATCH(W$21,Input!$A$6:$AN$6,0),FALSE)+$H154,0)*$D154</f>
        <v>0</v>
      </c>
      <c r="X154" s="1">
        <f>+IF($E154=X$22,VLOOKUP($C154,Input!$A$8:$AN$39,MATCH(X$21,Input!$A$6:$AN$6,0),FALSE)+$H154,0)*$D154</f>
        <v>0</v>
      </c>
      <c r="Y154" s="1">
        <f>+IF($E154=Y$22,VLOOKUP($C154,Input!$A$8:$AN$39,MATCH(Y$21,Input!$A$6:$AN$6,0),FALSE)+$H154,0)*$D154</f>
        <v>0</v>
      </c>
      <c r="Z154" s="1">
        <f>+IF($E154=Z$22,VLOOKUP($C154,Input!$A$8:$AN$39,MATCH(Z$21,Input!$A$6:$AN$6,0),FALSE)+$H154,0)*$D154</f>
        <v>0</v>
      </c>
      <c r="AA154" s="1">
        <f>+IF($E154=AA$22,VLOOKUP($C154,Input!$A$8:$AN$39,MATCH(AA$21,Input!$A$6:$AN$6,0),FALSE)+$H154,0)*$D154</f>
        <v>0</v>
      </c>
      <c r="AB154" s="1">
        <f>+IF($E154=AB$22,VLOOKUP($C154,Input!$A$8:$AN$39,MATCH(AB$21,Input!$A$6:$AN$6,0),FALSE)+$H154,0)*$D154</f>
        <v>0</v>
      </c>
      <c r="AC154" s="1">
        <f>+IF($E154=AC$22,VLOOKUP($C154,Input!$A$8:$AN$39,MATCH(AC$21,Input!$A$6:$AN$6,0),FALSE)+$H154,0)*$D154</f>
        <v>0</v>
      </c>
      <c r="AD154" s="1">
        <f>+IF($E154=AD$22,VLOOKUP($C154,Input!$A$8:$AN$39,MATCH(AD$21,Input!$A$6:$AN$6,0),FALSE)+$H154,0)*$D154</f>
        <v>0</v>
      </c>
      <c r="AE154" s="1">
        <f>+IF($E154=AE$22,VLOOKUP($C154,Input!$A$8:$AN$39,MATCH(AE$21,Input!$A$6:$AN$6,0),FALSE)+$H154,0)*$D154</f>
        <v>0</v>
      </c>
      <c r="AF154" s="1">
        <f>+IF($E154=AF$22,VLOOKUP($C154,Input!$A$8:$AN$39,MATCH(AF$21,Input!$A$6:$AN$6,0),FALSE)+$H154,0)*$D154</f>
        <v>0</v>
      </c>
      <c r="AG154" s="1">
        <f>+IF($E154=AG$22,VLOOKUP($C154,Input!$A$8:$AN$39,MATCH(AG$21,Input!$A$6:$AN$6,0),FALSE)+$H154,0)*$D154</f>
        <v>215457360.22856867</v>
      </c>
      <c r="AH154" s="1">
        <f>+IF($E154=AH$22,VLOOKUP($C154,Input!$A$8:$AN$39,MATCH(AH$21,Input!$A$6:$AN$6,0),FALSE)+$H154,0)*$D154</f>
        <v>0</v>
      </c>
      <c r="AI154" s="1">
        <f>+IF($E154=AI$22,VLOOKUP($C154,Input!$A$8:$AN$39,MATCH(AI$21,Input!$A$6:$AN$6,0),FALSE)+$H154,0)*$D154</f>
        <v>0</v>
      </c>
      <c r="AJ154" s="1">
        <f>+IF($E154=AJ$22,VLOOKUP($C154,Input!$A$8:$AN$39,MATCH(AJ$21,Input!$A$6:$AN$6,0),FALSE)+$H154,0)*$D154</f>
        <v>0</v>
      </c>
      <c r="AK154" s="1">
        <f>+IF($E154=AK$22,VLOOKUP($C154,Input!$A$8:$AN$39,MATCH(AK$21,Input!$A$6:$AN$6,0),FALSE)+$H154,0)*$D154</f>
        <v>0</v>
      </c>
      <c r="AL154" s="1">
        <f>+IF($E154=AL$22,VLOOKUP($C154,Input!$A$8:$AN$39,MATCH(AL$21,Input!$A$6:$AN$6,0),FALSE)+$H154,0)*$D154</f>
        <v>0</v>
      </c>
      <c r="AM154" s="1">
        <f>+IF($E154=AM$22,VLOOKUP($C154,Input!$A$8:$AN$39,MATCH(AM$21,Input!$A$6:$AN$6,0),FALSE)+$H154,0)*$D154</f>
        <v>0</v>
      </c>
      <c r="AN154" s="1">
        <f>+IF($E154=AN$22,VLOOKUP($C154,Input!$A$8:$AN$39,MATCH(AN$21,Input!$A$6:$AN$6,0),FALSE)+$H154,0)*$D154</f>
        <v>0</v>
      </c>
      <c r="AO154" s="1">
        <f>+IF($E154=AO$22,VLOOKUP($C154,Input!$A$8:$AN$39,MATCH(AO$21,Input!$A$6:$AN$6,0),FALSE)+$H154,0)*$D154</f>
        <v>0</v>
      </c>
      <c r="AP154" s="1">
        <f>+IF($E154=AP$22,VLOOKUP($C154,Input!$A$8:$AN$39,MATCH(AP$21,Input!$A$6:$AN$6,0),FALSE)+$H154,0)*$D154</f>
        <v>0</v>
      </c>
      <c r="AQ154" s="1">
        <f>+IF($E154=AQ$22,VLOOKUP($C154,Input!$A$8:$AN$39,MATCH(AQ$21,Input!$A$6:$AN$6,0),FALSE)+$H154,0)*$D154</f>
        <v>0</v>
      </c>
      <c r="AR154" s="1">
        <f>+IF($E154=AR$22,VLOOKUP($C154,Input!$A$8:$AN$39,MATCH(AR$21,Input!$A$6:$AN$6,0),FALSE)+$H154,0)*$D154</f>
        <v>0</v>
      </c>
      <c r="AT154" t="str">
        <f>VLOOKUP($C154,Input!$A$8:$HV$39,MATCH(AT$21,Input!$A$6:$HV$6,0),FALSE)</f>
        <v>Parts and administrative cost</v>
      </c>
      <c r="AU154" s="1">
        <f>+IF($E154=AU$22,VLOOKUP($C154,Input!$A$8:$HV$39,MATCH(AU$21,Input!$A$6:$HV$6,0),FALSE),0)*$D154</f>
        <v>0</v>
      </c>
      <c r="AV154" s="1">
        <f>+IF($E154=AV$22,VLOOKUP($C154,Input!$A$8:$HV$39,MATCH(AV$21,Input!$A$6:$HV$6,0),FALSE),0)*$D154</f>
        <v>0</v>
      </c>
      <c r="AW154" s="1">
        <f>+IF($E154=AW$22,VLOOKUP($C154,Input!$A$8:$HV$39,MATCH(AW$21,Input!$A$6:$HV$6,0),FALSE),0)*$D154</f>
        <v>0</v>
      </c>
      <c r="AX154" s="1">
        <f>+IF($E154=AX$22,VLOOKUP($C154,Input!$A$8:$HV$39,MATCH(AX$21,Input!$A$6:$HV$6,0),FALSE),0)*$D154</f>
        <v>0</v>
      </c>
      <c r="AY154" s="1">
        <f>+IF($E154=AY$22,VLOOKUP($C154,Input!$A$8:$HV$39,MATCH(AY$21,Input!$A$6:$HV$6,0),FALSE),0)*$D154</f>
        <v>0</v>
      </c>
      <c r="AZ154" s="1">
        <f>+IF($E154=AZ$22,VLOOKUP($C154,Input!$A$8:$HV$39,MATCH(AZ$21,Input!$A$6:$HV$6,0),FALSE),0)*$D154</f>
        <v>0</v>
      </c>
      <c r="BA154" s="1">
        <f>+IF($E154=BA$22,VLOOKUP($C154,Input!$A$8:$HV$39,MATCH(BA$21,Input!$A$6:$HV$6,0),FALSE),0)*$D154</f>
        <v>0</v>
      </c>
      <c r="BB154" s="1">
        <f>+IF($E154=BB$22,VLOOKUP($C154,Input!$A$8:$HV$39,MATCH(BB$21,Input!$A$6:$HV$6,0),FALSE),0)*$D154</f>
        <v>0</v>
      </c>
      <c r="BC154" s="1">
        <f>+IF($E154=BC$22,VLOOKUP($C154,Input!$A$8:$HV$39,MATCH(BC$21,Input!$A$6:$HV$6,0),FALSE),0)*$D154</f>
        <v>0</v>
      </c>
      <c r="BD154" s="1">
        <f>+IF($E154=BD$22,VLOOKUP($C154,Input!$A$8:$HV$39,MATCH(BD$21,Input!$A$6:$HV$6,0),FALSE),0)*$D154</f>
        <v>0</v>
      </c>
      <c r="BE154" s="1">
        <f>+IF($E154=BE$22,VLOOKUP($C154,Input!$A$8:$HV$39,MATCH(BE$21,Input!$A$6:$HV$6,0),FALSE),0)*$D154</f>
        <v>0</v>
      </c>
      <c r="BF154" s="1">
        <f>+IF($E154=BF$22,VLOOKUP($C154,Input!$A$8:$HV$39,MATCH(BF$21,Input!$A$6:$HV$6,0),FALSE),0)*$D154</f>
        <v>0</v>
      </c>
      <c r="BG154" s="1">
        <f>+IF($E154=BG$22,VLOOKUP($C154,Input!$A$8:$HV$39,MATCH(BG$21,Input!$A$6:$HV$6,0),FALSE),0)*$D154</f>
        <v>0</v>
      </c>
      <c r="BH154" s="1">
        <f>+IF($E154=BH$22,VLOOKUP($C154,Input!$A$8:$HV$39,MATCH(BH$21,Input!$A$6:$HV$6,0),FALSE),0)*$D154</f>
        <v>0</v>
      </c>
      <c r="BI154" s="1">
        <f>+IF($E154=BI$22,VLOOKUP($C154,Input!$A$8:$HV$39,MATCH(BI$21,Input!$A$6:$HV$6,0),FALSE),0)*$D154</f>
        <v>0</v>
      </c>
      <c r="BJ154" s="1">
        <f>+IF($E154=BJ$22,VLOOKUP($C154,Input!$A$8:$HV$39,MATCH(BJ$21,Input!$A$6:$HV$6,0),FALSE),0)*$D154</f>
        <v>0</v>
      </c>
      <c r="BK154" s="1">
        <f>+IF($E154=BK$22,VLOOKUP($C154,Input!$A$8:$HV$39,MATCH(BK$21,Input!$A$6:$HV$6,0),FALSE),0)*$D154</f>
        <v>0</v>
      </c>
      <c r="BL154" s="1">
        <f>+IF($E154=BL$22,VLOOKUP($C154,Input!$A$8:$HV$39,MATCH(BL$21,Input!$A$6:$HV$6,0),FALSE),0)*$D154</f>
        <v>0</v>
      </c>
      <c r="BM154" s="1">
        <f>+IF($E154=BM$22,VLOOKUP($C154,Input!$A$8:$HV$39,MATCH(BM$21,Input!$A$6:$HV$6,0),FALSE),0)*$D154</f>
        <v>0</v>
      </c>
      <c r="BN154" s="1">
        <f>+IF($E154=BN$22,VLOOKUP($C154,Input!$A$8:$HV$39,MATCH(BN$21,Input!$A$6:$HV$6,0),FALSE),0)*$D154</f>
        <v>0</v>
      </c>
      <c r="BO154" s="1">
        <f>+IF($E154=BO$22,VLOOKUP($C154,Input!$A$8:$HV$39,MATCH(BO$21,Input!$A$6:$HV$6,0),FALSE),0)*$D154</f>
        <v>0</v>
      </c>
      <c r="BP154" s="1">
        <f>+IF($E154=BP$22,VLOOKUP($C154,Input!$A$8:$HV$39,MATCH(BP$21,Input!$A$6:$HV$6,0),FALSE),0)*$D154</f>
        <v>0</v>
      </c>
      <c r="BQ154" s="1">
        <f>+IF($E154=BQ$22,VLOOKUP($C154,Input!$A$8:$HV$39,MATCH(BQ$21,Input!$A$6:$HV$6,0),FALSE),0)*$D154</f>
        <v>0</v>
      </c>
      <c r="BR154" s="1">
        <f>+IF($E154=BR$22,VLOOKUP($C154,Input!$A$8:$HV$39,MATCH(BR$21,Input!$A$6:$HV$6,0),FALSE),0)*$D154</f>
        <v>5386434.0057142172</v>
      </c>
      <c r="BS154" s="1">
        <f>+IF($E154=BS$22,VLOOKUP($C154,Input!$A$8:$HV$39,MATCH(BS$21,Input!$A$6:$HV$6,0),FALSE),0)*$D154</f>
        <v>0</v>
      </c>
      <c r="BT154" s="1">
        <f>+IF($E154=BT$22,VLOOKUP($C154,Input!$A$8:$HV$39,MATCH(BT$21,Input!$A$6:$HV$6,0),FALSE),0)*$D154</f>
        <v>0</v>
      </c>
      <c r="BU154" s="1">
        <f>+IF($E154=BU$22,VLOOKUP($C154,Input!$A$8:$HV$39,MATCH(BU$21,Input!$A$6:$HV$6,0),FALSE),0)*$D154</f>
        <v>0</v>
      </c>
      <c r="BV154" s="1">
        <f>+IF($E154=BV$22,VLOOKUP($C154,Input!$A$8:$HV$39,MATCH(BV$21,Input!$A$6:$HV$6,0),FALSE),0)*$D154</f>
        <v>0</v>
      </c>
      <c r="BW154" s="1">
        <f>+IF($E154=BW$22,VLOOKUP($C154,Input!$A$8:$HV$39,MATCH(BW$21,Input!$A$6:$HV$6,0),FALSE),0)*$D154</f>
        <v>0</v>
      </c>
      <c r="BX154" s="1">
        <f>+IF($E154=BX$22,VLOOKUP($C154,Input!$A$8:$HV$39,MATCH(BX$21,Input!$A$6:$HV$6,0),FALSE),0)*$D154</f>
        <v>0</v>
      </c>
      <c r="BY154" s="1">
        <f>+IF($E154=BY$22,VLOOKUP($C154,Input!$A$8:$HV$39,MATCH(BY$21,Input!$A$6:$HV$6,0),FALSE),0)*$D154</f>
        <v>0</v>
      </c>
      <c r="BZ154" s="1">
        <f>+IF($E154=BZ$22,VLOOKUP($C154,Input!$A$8:$HV$39,MATCH(BZ$21,Input!$A$6:$HV$6,0),FALSE),0)*$D154</f>
        <v>0</v>
      </c>
      <c r="CA154" s="1">
        <f>+IF($E154=CA$22,VLOOKUP($C154,Input!$A$8:$HV$39,MATCH(CA$21,Input!$A$6:$HV$6,0),FALSE),0)*$D154</f>
        <v>0</v>
      </c>
      <c r="CB154" s="1">
        <f>+IF($E154=CB$22,VLOOKUP($C154,Input!$A$8:$HV$39,MATCH(CB$21,Input!$A$6:$HV$6,0),FALSE),0)*$D154</f>
        <v>0</v>
      </c>
      <c r="CC154" s="1">
        <f>+IF($E154=CC$22,VLOOKUP($C154,Input!$A$8:$HV$39,MATCH(CC$21,Input!$A$6:$HV$6,0),FALSE),0)*$D154</f>
        <v>0</v>
      </c>
      <c r="CE154" t="str">
        <f>VLOOKUP($C154,Input!$A$8:$HV$39,MATCH(CE$21,Input!$A$6:$HV$6,0),FALSE)</f>
        <v>Replace Battery @ 7 Yr</v>
      </c>
      <c r="CF154" s="1">
        <f>IF($E154+$I154+$D$7&lt;=CF$22,0,IF(CF$22-$D$7&gt;=$E154,IF(COUNTIF($KZ154:LP154,"&gt;0")&gt;0,VLOOKUP($C154,Input!$A$8:$HV$21,MATCH($CE$21+COUNTIF($KZ154:LP154,"&gt;0"),Input!$A$6:$HV$6,0),FALSE),0),0))*$D154</f>
        <v>0</v>
      </c>
      <c r="CG154" s="1">
        <f>IF($E154+$I154+$D$7&lt;=CG$22,0,IF(CG$22-$D$7&gt;=$E154,IF(COUNTIF($KZ154:LQ154,"&gt;0")&gt;0,VLOOKUP($C154,Input!$A$8:$HV$21,MATCH($CE$21+COUNTIF($KZ154:LQ154,"&gt;0"),Input!$A$6:$HV$6,0),FALSE),0),0))*$D154</f>
        <v>0</v>
      </c>
      <c r="CH154" s="1">
        <f>IF($E154+$I154+$D$7&lt;=CH$22,0,IF(CH$22-$D$7&gt;=$E154,IF(COUNTIF($KZ154:LR154,"&gt;0")&gt;0,VLOOKUP($C154,Input!$A$8:$HV$21,MATCH($CE$21+COUNTIF($KZ154:LR154,"&gt;0"),Input!$A$6:$HV$6,0),FALSE),0),0))*$D154</f>
        <v>0</v>
      </c>
      <c r="CI154" s="1">
        <f>IF($E154+$I154+$D$7&lt;=CI$22,0,IF(CI$22-$D$7&gt;=$E154,IF(COUNTIF($KZ154:LS154,"&gt;0")&gt;0,VLOOKUP($C154,Input!$A$8:$HV$21,MATCH($CE$21+COUNTIF($KZ154:LS154,"&gt;0"),Input!$A$6:$HV$6,0),FALSE),0),0))*$D154</f>
        <v>0</v>
      </c>
      <c r="CJ154" s="1">
        <f>IF($E154+$I154+$D$7&lt;=CJ$22,0,IF(CJ$22-$D$7&gt;=$E154,IF(COUNTIF($KZ154:LT154,"&gt;0")&gt;0,VLOOKUP($C154,Input!$A$8:$HV$21,MATCH($CE$21+COUNTIF($KZ154:LT154,"&gt;0"),Input!$A$6:$HV$6,0),FALSE),0),0))*$D154</f>
        <v>0</v>
      </c>
      <c r="CK154" s="1">
        <f>IF($E154+$I154+$D$7&lt;=CK$22,0,IF(CK$22-$D$7&gt;=$E154,IF(COUNTIF($KZ154:LU154,"&gt;0")&gt;0,VLOOKUP($C154,Input!$A$8:$HV$21,MATCH($CE$21+COUNTIF($KZ154:LU154,"&gt;0"),Input!$A$6:$HV$6,0),FALSE),0),0))*$D154</f>
        <v>0</v>
      </c>
      <c r="CL154" s="1">
        <f>IF($E154+$I154+$D$7&lt;=CL$22,0,IF(CL$22-$D$7&gt;=$E154,IF(COUNTIF($KZ154:LV154,"&gt;0")&gt;0,VLOOKUP($C154,Input!$A$8:$HV$21,MATCH($CE$21+COUNTIF($KZ154:LV154,"&gt;0"),Input!$A$6:$HV$6,0),FALSE),0),0))*$D154</f>
        <v>0</v>
      </c>
      <c r="CM154" s="1">
        <f>IF($E154+$I154+$D$7&lt;=CM$22,0,IF(CM$22-$D$7&gt;=$E154,IF(COUNTIF($KZ154:LW154,"&gt;0")&gt;0,VLOOKUP($C154,Input!$A$8:$HV$21,MATCH($CE$21+COUNTIF($KZ154:LW154,"&gt;0"),Input!$A$6:$HV$6,0),FALSE),0),0))*$D154</f>
        <v>0</v>
      </c>
      <c r="CN154" s="1">
        <f>IF($E154+$I154+$D$7&lt;=CN$22,0,IF(CN$22-$D$7&gt;=$E154,IF(COUNTIF($KZ154:LX154,"&gt;0")&gt;0,VLOOKUP($C154,Input!$A$8:$HV$21,MATCH($CE$21+COUNTIF($KZ154:LX154,"&gt;0"),Input!$A$6:$HV$6,0),FALSE),0),0))*$D154</f>
        <v>0</v>
      </c>
      <c r="CO154" s="1">
        <f>IF($E154+$I154+$D$7&lt;=CO$22,0,IF(CO$22-$D$7&gt;=$E154,IF(COUNTIF($KZ154:LY154,"&gt;0")&gt;0,VLOOKUP($C154,Input!$A$8:$HV$21,MATCH($CE$21+COUNTIF($KZ154:LY154,"&gt;0"),Input!$A$6:$HV$6,0),FALSE),0),0))*$D154</f>
        <v>0</v>
      </c>
      <c r="CP154" s="1">
        <f>IF($E154+$I154+$D$7&lt;=CP$22,0,IF(CP$22-$D$7&gt;=$E154,IF(COUNTIF($KZ154:LZ154,"&gt;0")&gt;0,VLOOKUP($C154,Input!$A$8:$HV$21,MATCH($CE$21+COUNTIF($KZ154:LZ154,"&gt;0"),Input!$A$6:$HV$6,0),FALSE),0),0))*$D154</f>
        <v>0</v>
      </c>
      <c r="CQ154" s="1">
        <f>IF($E154+$I154+$D$7&lt;=CQ$22,0,IF(CQ$22-$D$7&gt;=$E154,IF(COUNTIF($KZ154:MA154,"&gt;0")&gt;0,VLOOKUP($C154,Input!$A$8:$HV$21,MATCH($CE$21+COUNTIF($KZ154:MA154,"&gt;0"),Input!$A$6:$HV$6,0),FALSE),0),0))*$D154</f>
        <v>0</v>
      </c>
      <c r="CR154" s="1">
        <f>IF($E154+$I154+$D$7&lt;=CR$22,0,IF(CR$22-$D$7&gt;=$E154,IF(COUNTIF($KZ154:MB154,"&gt;0")&gt;0,VLOOKUP($C154,Input!$A$8:$HV$21,MATCH($CE$21+COUNTIF($KZ154:MB154,"&gt;0"),Input!$A$6:$HV$6,0),FALSE),0),0))*$D154</f>
        <v>0</v>
      </c>
      <c r="CS154" s="1">
        <f>IF($E154+$I154+$D$7&lt;=CS$22,0,IF(CS$22-$D$7&gt;=$E154,IF(COUNTIF($KZ154:MC154,"&gt;0")&gt;0,VLOOKUP($C154,Input!$A$8:$HV$21,MATCH($CE$21+COUNTIF($KZ154:MC154,"&gt;0"),Input!$A$6:$HV$6,0),FALSE),0),0))*$D154</f>
        <v>0</v>
      </c>
      <c r="CT154" s="1">
        <f>IF($E154+$I154+$D$7&lt;=CT$22,0,IF(CT$22-$D$7&gt;=$E154,IF(COUNTIF($KZ154:MD154,"&gt;0")&gt;0,VLOOKUP($C154,Input!$A$8:$HV$21,MATCH($CE$21+COUNTIF($KZ154:MD154,"&gt;0"),Input!$A$6:$HV$6,0),FALSE),0),0))*$D154</f>
        <v>0</v>
      </c>
      <c r="CU154" s="1">
        <f>IF($E154+$I154+$D$7&lt;=CU$22,0,IF(CU$22-$D$7&gt;=$E154,IF(COUNTIF($KZ154:ME154,"&gt;0")&gt;0,VLOOKUP($C154,Input!$A$8:$HV$21,MATCH($CE$21+COUNTIF($KZ154:ME154,"&gt;0"),Input!$A$6:$HV$6,0),FALSE),0),0))*$D154</f>
        <v>0</v>
      </c>
      <c r="CV154" s="1">
        <f>IF($E154+$I154+$D$7&lt;=CV$22,0,IF(CV$22-$D$7&gt;=$E154,IF(COUNTIF($KZ154:MF154,"&gt;0")&gt;0,VLOOKUP($C154,Input!$A$8:$HV$21,MATCH($CE$21+COUNTIF($KZ154:MF154,"&gt;0"),Input!$A$6:$HV$6,0),FALSE),0),0))*$D154</f>
        <v>0</v>
      </c>
      <c r="CW154" s="1">
        <f>IF($E154+$I154+$D$7&lt;=CW$22,0,IF(CW$22-$D$7&gt;=$E154,IF(COUNTIF($KZ154:MG154,"&gt;0")&gt;0,VLOOKUP($C154,Input!$A$8:$HV$21,MATCH($CE$21+COUNTIF($KZ154:MG154,"&gt;0"),Input!$A$6:$HV$6,0),FALSE),0),0))*$D154</f>
        <v>0</v>
      </c>
      <c r="CX154" s="1">
        <f>IF($E154+$I154+$D$7&lt;=CX$22,0,IF(CX$22-$D$7&gt;=$E154,IF(COUNTIF($KZ154:MH154,"&gt;0")&gt;0,VLOOKUP($C154,Input!$A$8:$HV$21,MATCH($CE$21+COUNTIF($KZ154:MH154,"&gt;0"),Input!$A$6:$HV$6,0),FALSE),0),0))*$D154</f>
        <v>0</v>
      </c>
      <c r="CY154" s="1">
        <f>IF($E154+$I154+$D$7&lt;=CY$22,0,IF(CY$22-$D$7&gt;=$E154,IF(COUNTIF($KZ154:MI154,"&gt;0")&gt;0,VLOOKUP($C154,Input!$A$8:$HV$21,MATCH($CE$21+COUNTIF($KZ154:MI154,"&gt;0"),Input!$A$6:$HV$6,0),FALSE),0),0))*$D154</f>
        <v>0</v>
      </c>
      <c r="CZ154" s="1">
        <f>IF($E154+$I154+$D$7&lt;=CZ$22,0,IF(CZ$22-$D$7&gt;=$E154,IF(COUNTIF($KZ154:MJ154,"&gt;0")&gt;0,VLOOKUP($C154,Input!$A$8:$HV$21,MATCH($CE$21+COUNTIF($KZ154:MJ154,"&gt;0"),Input!$A$6:$HV$6,0),FALSE),0),0))*$D154</f>
        <v>0</v>
      </c>
      <c r="DA154" s="1">
        <f>IF($E154+$I154+$D$7&lt;=DA$22,0,IF(DA$22-$D$7&gt;=$E154,IF(COUNTIF($KZ154:MK154,"&gt;0")&gt;0,VLOOKUP($C154,Input!$A$8:$HV$21,MATCH($CE$21+COUNTIF($KZ154:MK154,"&gt;0"),Input!$A$6:$HV$6,0),FALSE),0),0))*$D154</f>
        <v>0</v>
      </c>
      <c r="DB154" s="1">
        <f>IF($E154+$I154+$D$7&lt;=DB$22,0,IF(DB$22-$D$7&gt;=$E154,IF(COUNTIF($KZ154:ML154,"&gt;0")&gt;0,VLOOKUP($C154,Input!$A$8:$HV$21,MATCH($CE$21+COUNTIF($KZ154:ML154,"&gt;0"),Input!$A$6:$HV$6,0),FALSE),0),0))*$D154</f>
        <v>0</v>
      </c>
      <c r="DC154" s="1">
        <f>IF($E154+$I154+$D$7&lt;=DC$22,0,IF(DC$22-$D$7&gt;=$E154,IF(COUNTIF($KZ154:MM154,"&gt;0")&gt;0,VLOOKUP($C154,Input!$A$8:$HV$21,MATCH($CE$21+COUNTIF($KZ154:MM154,"&gt;0"),Input!$A$6:$HV$6,0),FALSE),0),0))*$D154</f>
        <v>0</v>
      </c>
      <c r="DD154" s="1">
        <f>IF($E154+$I154+$D$7&lt;=DD$22,0,IF(DD$22-$D$7&gt;=$E154,IF(COUNTIF($KZ154:MN154,"&gt;0")&gt;0,VLOOKUP($C154,Input!$A$8:$HV$21,MATCH($CE$21+COUNTIF($KZ154:MN154,"&gt;0"),Input!$A$6:$HV$6,0),FALSE),0),0))*$D154</f>
        <v>0</v>
      </c>
      <c r="DE154" s="1">
        <f>IF($E154+$I154+$D$7&lt;=DE$22,0,IF(DE$22-$D$7&gt;=$E154,IF(COUNTIF($KZ154:MO154,"&gt;0")&gt;0,VLOOKUP($C154,Input!$A$8:$HV$21,MATCH($CE$21+COUNTIF($KZ154:MO154,"&gt;0"),Input!$A$6:$HV$6,0),FALSE),0),0))*$D154</f>
        <v>0</v>
      </c>
      <c r="DF154" s="1">
        <f>IF($E154+$I154+$D$7&lt;=DF$22,0,IF(DF$22-$D$7&gt;=$E154,IF(COUNTIF($KZ154:MP154,"&gt;0")&gt;0,VLOOKUP($C154,Input!$A$8:$HV$21,MATCH($CE$21+COUNTIF($KZ154:MP154,"&gt;0"),Input!$A$6:$HV$6,0),FALSE),0),0))*$D154</f>
        <v>0</v>
      </c>
      <c r="DG154" s="1">
        <f>IF($E154+$I154+$D$7&lt;=DG$22,0,IF(DG$22-$D$7&gt;=$E154,IF(COUNTIF($KZ154:MQ154,"&gt;0")&gt;0,VLOOKUP($C154,Input!$A$8:$HV$21,MATCH($CE$21+COUNTIF($KZ154:MQ154,"&gt;0"),Input!$A$6:$HV$6,0),FALSE),0),0))*$D154</f>
        <v>0</v>
      </c>
      <c r="DH154" s="1">
        <f>IF($E154+$I154+$D$7&lt;=DH$22,0,IF(DH$22-$D$7&gt;=$E154,IF(COUNTIF($KZ154:MR154,"&gt;0")&gt;0,VLOOKUP($C154,Input!$A$8:$HV$21,MATCH($CE$21+COUNTIF($KZ154:MR154,"&gt;0"),Input!$A$6:$HV$6,0),FALSE),0),0))*$D154</f>
        <v>0</v>
      </c>
      <c r="DI154" s="1">
        <f>IF($E154+$I154+$D$7&lt;=DI$22,0,IF(DI$22-$D$7&gt;=$E154,IF(COUNTIF($KZ154:MS154,"&gt;0")&gt;0,VLOOKUP($C154,Input!$A$8:$HV$21,MATCH($CE$21+COUNTIF($KZ154:MS154,"&gt;0"),Input!$A$6:$HV$6,0),FALSE),0),0))*$D154</f>
        <v>29250000</v>
      </c>
      <c r="DJ154" s="1">
        <f>IF($E154+$I154+$D$7&lt;=DJ$22,0,IF(DJ$22-$D$7&gt;=$E154,IF(COUNTIF($KZ154:MT154,"&gt;0")&gt;0,VLOOKUP($C154,Input!$A$8:$HV$21,MATCH($CE$21+COUNTIF($KZ154:MT154,"&gt;0"),Input!$A$6:$HV$6,0),FALSE),0),0))*$D154</f>
        <v>0</v>
      </c>
      <c r="DK154" s="1">
        <f>IF($E154+$I154+$D$7&lt;=DK$22,0,IF(DK$22-$D$7&gt;=$E154,IF(COUNTIF($KZ154:MU154,"&gt;0")&gt;0,VLOOKUP($C154,Input!$A$8:$HV$21,MATCH($CE$21+COUNTIF($KZ154:MU154,"&gt;0"),Input!$A$6:$HV$6,0),FALSE),0),0))*$D154</f>
        <v>0</v>
      </c>
      <c r="DL154" s="1">
        <f>IF($E154+$I154+$D$7&lt;=DL$22,0,IF(DL$22-$D$7&gt;=$E154,IF(COUNTIF($KZ154:MV154,"&gt;0")&gt;0,VLOOKUP($C154,Input!$A$8:$HV$21,MATCH($CE$21+COUNTIF($KZ154:MV154,"&gt;0"),Input!$A$6:$HV$6,0),FALSE),0),0))*$D154</f>
        <v>0</v>
      </c>
      <c r="DM154" s="1">
        <f>IF($E154+$I154+$D$7&lt;=DM$22,0,IF(DM$22-$D$7&gt;=$E154,IF(COUNTIF($KZ154:MW154,"&gt;0")&gt;0,VLOOKUP($C154,Input!$A$8:$HV$21,MATCH($CE$21+COUNTIF($KZ154:MW154,"&gt;0"),Input!$A$6:$HV$6,0),FALSE),0),0))*$D154</f>
        <v>0</v>
      </c>
      <c r="DN154" s="1">
        <f>IF($E154+$I154+$D$7&lt;=DN$22,0,IF(DN$22-$D$7&gt;=$E154,IF(COUNTIF($KZ154:MX154,"&gt;0")&gt;0,VLOOKUP($C154,Input!$A$8:$HV$21,MATCH($CE$21+COUNTIF($KZ154:MX154,"&gt;0"),Input!$A$6:$HV$6,0),FALSE),0),0))*$D154</f>
        <v>0</v>
      </c>
      <c r="DP154" t="str">
        <f>+VLOOKUP($C154,Input!$A$8:$GZ$39,MATCH(DP$21,Input!$A$6:$GZ$6,0),FALSE)</f>
        <v>Bus Maintenance at 0.6/mile</v>
      </c>
      <c r="DQ154" s="1">
        <f>IF($E154+$I154+$D$7&lt;=DQ$22,0,IF(DQ$22-$D$7&gt;=$E154,IF(COUNTIF($KZ154:LP154,"&gt;0")&gt;0,VLOOKUP($C154,Input!$A$8:$HV$21,MATCH($DP$21+COUNTIF($KZ154:LP154,"&gt;0"),Input!$A$6:$HV$6,0),FALSE),0),0))*$D154*$F154</f>
        <v>0</v>
      </c>
      <c r="DR154" s="1">
        <f>IF($E154+$I154+$D$7&lt;=DR$22,0,IF(DR$22-$D$7&gt;=$E154,IF(COUNTIF($KZ154:LQ154,"&gt;0")&gt;0,VLOOKUP($C154,Input!$A$8:$HV$21,MATCH($DP$21+COUNTIF($KZ154:LQ154,"&gt;0"),Input!$A$6:$HV$6,0),FALSE),0),0))*$D154*$F154</f>
        <v>0</v>
      </c>
      <c r="DS154" s="1">
        <f>IF($E154+$I154+$D$7&lt;=DS$22,0,IF(DS$22-$D$7&gt;=$E154,IF(COUNTIF($KZ154:LR154,"&gt;0")&gt;0,VLOOKUP($C154,Input!$A$8:$HV$21,MATCH($DP$21+COUNTIF($KZ154:LR154,"&gt;0"),Input!$A$6:$HV$6,0),FALSE),0),0))*$D154*$F154</f>
        <v>0</v>
      </c>
      <c r="DT154" s="1">
        <f>IF($E154+$I154+$D$7&lt;=DT$22,0,IF(DT$22-$D$7&gt;=$E154,IF(COUNTIF($KZ154:LS154,"&gt;0")&gt;0,VLOOKUP($C154,Input!$A$8:$HV$21,MATCH($DP$21+COUNTIF($KZ154:LS154,"&gt;0"),Input!$A$6:$HV$6,0),FALSE),0),0))*$D154*$F154</f>
        <v>0</v>
      </c>
      <c r="DU154" s="1">
        <f>IF($E154+$I154+$D$7&lt;=DU$22,0,IF(DU$22-$D$7&gt;=$E154,IF(COUNTIF($KZ154:LT154,"&gt;0")&gt;0,VLOOKUP($C154,Input!$A$8:$HV$21,MATCH($DP$21+COUNTIF($KZ154:LT154,"&gt;0"),Input!$A$6:$HV$6,0),FALSE),0),0))*$D154*$F154</f>
        <v>0</v>
      </c>
      <c r="DV154" s="1">
        <f>IF($E154+$I154+$D$7&lt;=DV$22,0,IF(DV$22-$D$7&gt;=$E154,IF(COUNTIF($KZ154:LU154,"&gt;0")&gt;0,VLOOKUP($C154,Input!$A$8:$HV$21,MATCH($DP$21+COUNTIF($KZ154:LU154,"&gt;0"),Input!$A$6:$HV$6,0),FALSE),0),0))*$D154*$F154</f>
        <v>0</v>
      </c>
      <c r="DW154" s="1">
        <f>IF($E154+$I154+$D$7&lt;=DW$22,0,IF(DW$22-$D$7&gt;=$E154,IF(COUNTIF($KZ154:LV154,"&gt;0")&gt;0,VLOOKUP($C154,Input!$A$8:$HV$21,MATCH($DP$21+COUNTIF($KZ154:LV154,"&gt;0"),Input!$A$6:$HV$6,0),FALSE),0),0))*$D154*$F154</f>
        <v>0</v>
      </c>
      <c r="DX154" s="1">
        <f>IF($E154+$I154+$D$7&lt;=DX$22,0,IF(DX$22-$D$7&gt;=$E154,IF(COUNTIF($KZ154:LW154,"&gt;0")&gt;0,VLOOKUP($C154,Input!$A$8:$HV$21,MATCH($DP$21+COUNTIF($KZ154:LW154,"&gt;0"),Input!$A$6:$HV$6,0),FALSE),0),0))*$D154*$F154</f>
        <v>0</v>
      </c>
      <c r="DY154" s="1">
        <f>IF($E154+$I154+$D$7&lt;=DY$22,0,IF(DY$22-$D$7&gt;=$E154,IF(COUNTIF($KZ154:LX154,"&gt;0")&gt;0,VLOOKUP($C154,Input!$A$8:$HV$21,MATCH($DP$21+COUNTIF($KZ154:LX154,"&gt;0"),Input!$A$6:$HV$6,0),FALSE),0),0))*$D154*$F154</f>
        <v>0</v>
      </c>
      <c r="DZ154" s="1">
        <f>IF($E154+$I154+$D$7&lt;=DZ$22,0,IF(DZ$22-$D$7&gt;=$E154,IF(COUNTIF($KZ154:LY154,"&gt;0")&gt;0,VLOOKUP($C154,Input!$A$8:$HV$21,MATCH($DP$21+COUNTIF($KZ154:LY154,"&gt;0"),Input!$A$6:$HV$6,0),FALSE),0),0))*$D154*$F154</f>
        <v>0</v>
      </c>
      <c r="EA154" s="1">
        <f>IF($E154+$I154+$D$7&lt;=EA$22,0,IF(EA$22-$D$7&gt;=$E154,IF(COUNTIF($KZ154:LZ154,"&gt;0")&gt;0,VLOOKUP($C154,Input!$A$8:$HV$21,MATCH($DP$21+COUNTIF($KZ154:LZ154,"&gt;0"),Input!$A$6:$HV$6,0),FALSE),0),0))*$D154*$F154</f>
        <v>0</v>
      </c>
      <c r="EB154" s="1">
        <f>IF($E154+$I154+$D$7&lt;=EB$22,0,IF(EB$22-$D$7&gt;=$E154,IF(COUNTIF($KZ154:MA154,"&gt;0")&gt;0,VLOOKUP($C154,Input!$A$8:$HV$21,MATCH($DP$21+COUNTIF($KZ154:MA154,"&gt;0"),Input!$A$6:$HV$6,0),FALSE),0),0))*$D154*$F154</f>
        <v>0</v>
      </c>
      <c r="EC154" s="1">
        <f>IF($E154+$I154+$D$7&lt;=EC$22,0,IF(EC$22-$D$7&gt;=$E154,IF(COUNTIF($KZ154:MB154,"&gt;0")&gt;0,VLOOKUP($C154,Input!$A$8:$HV$21,MATCH($DP$21+COUNTIF($KZ154:MB154,"&gt;0"),Input!$A$6:$HV$6,0),FALSE),0),0))*$D154*$F154</f>
        <v>0</v>
      </c>
      <c r="ED154" s="1">
        <f>IF($E154+$I154+$D$7&lt;=ED$22,0,IF(ED$22-$D$7&gt;=$E154,IF(COUNTIF($KZ154:MC154,"&gt;0")&gt;0,VLOOKUP($C154,Input!$A$8:$HV$21,MATCH($DP$21+COUNTIF($KZ154:MC154,"&gt;0"),Input!$A$6:$HV$6,0),FALSE),0),0))*$D154*$F154</f>
        <v>0</v>
      </c>
      <c r="EE154" s="1">
        <f>IF($E154+$I154+$D$7&lt;=EE$22,0,IF(EE$22-$D$7&gt;=$E154,IF(COUNTIF($KZ154:MD154,"&gt;0")&gt;0,VLOOKUP($C154,Input!$A$8:$HV$21,MATCH($DP$21+COUNTIF($KZ154:MD154,"&gt;0"),Input!$A$6:$HV$6,0),FALSE),0),0))*$D154*$F154</f>
        <v>0</v>
      </c>
      <c r="EF154" s="1">
        <f>IF($E154+$I154+$D$7&lt;=EF$22,0,IF(EF$22-$D$7&gt;=$E154,IF(COUNTIF($KZ154:ME154,"&gt;0")&gt;0,VLOOKUP($C154,Input!$A$8:$HV$21,MATCH($DP$21+COUNTIF($KZ154:ME154,"&gt;0"),Input!$A$6:$HV$6,0),FALSE),0),0))*$D154*$F154</f>
        <v>0</v>
      </c>
      <c r="EG154" s="1">
        <f>IF($E154+$I154+$D$7&lt;=EG$22,0,IF(EG$22-$D$7&gt;=$E154,IF(COUNTIF($KZ154:MF154,"&gt;0")&gt;0,VLOOKUP($C154,Input!$A$8:$HV$21,MATCH($DP$21+COUNTIF($KZ154:MF154,"&gt;0"),Input!$A$6:$HV$6,0),FALSE),0),0))*$D154*$F154</f>
        <v>0</v>
      </c>
      <c r="EH154" s="1">
        <f>IF($E154+$I154+$D$7&lt;=EH$22,0,IF(EH$22-$D$7&gt;=$E154,IF(COUNTIF($KZ154:MG154,"&gt;0")&gt;0,VLOOKUP($C154,Input!$A$8:$HV$21,MATCH($DP$21+COUNTIF($KZ154:MG154,"&gt;0"),Input!$A$6:$HV$6,0),FALSE),0),0))*$D154*$F154</f>
        <v>0</v>
      </c>
      <c r="EI154" s="1">
        <f>IF($E154+$I154+$D$7&lt;=EI$22,0,IF(EI$22-$D$7&gt;=$E154,IF(COUNTIF($KZ154:MH154,"&gt;0")&gt;0,VLOOKUP($C154,Input!$A$8:$HV$21,MATCH($DP$21+COUNTIF($KZ154:MH154,"&gt;0"),Input!$A$6:$HV$6,0),FALSE),0),0))*$D154*$F154</f>
        <v>0</v>
      </c>
      <c r="EJ154" s="1">
        <f>IF($E154+$I154+$D$7&lt;=EJ$22,0,IF(EJ$22-$D$7&gt;=$E154,IF(COUNTIF($KZ154:MI154,"&gt;0")&gt;0,VLOOKUP($C154,Input!$A$8:$HV$21,MATCH($DP$21+COUNTIF($KZ154:MI154,"&gt;0"),Input!$A$6:$HV$6,0),FALSE),0),0))*$D154*$F154</f>
        <v>0</v>
      </c>
      <c r="EK154" s="1">
        <f>IF($E154+$I154+$D$7&lt;=EK$22,0,IF(EK$22-$D$7&gt;=$E154,IF(COUNTIF($KZ154:MJ154,"&gt;0")&gt;0,VLOOKUP($C154,Input!$A$8:$HV$21,MATCH($DP$21+COUNTIF($KZ154:MJ154,"&gt;0"),Input!$A$6:$HV$6,0),FALSE),0),0))*$D154*$F154</f>
        <v>0</v>
      </c>
      <c r="EL154" s="1">
        <f>IF($E154+$I154+$D$7&lt;=EL$22,0,IF(EL$22-$D$7&gt;=$E154,IF(COUNTIF($KZ154:MK154,"&gt;0")&gt;0,VLOOKUP($C154,Input!$A$8:$HV$21,MATCH($DP$21+COUNTIF($KZ154:MK154,"&gt;0"),Input!$A$6:$HV$6,0),FALSE),0),0))*$D154*$F154</f>
        <v>0</v>
      </c>
      <c r="EM154" s="1">
        <f>IF($E154+$I154+$D$7&lt;=EM$22,0,IF(EM$22-$D$7&gt;=$E154,IF(COUNTIF($KZ154:ML154,"&gt;0")&gt;0,VLOOKUP($C154,Input!$A$8:$HV$21,MATCH($DP$21+COUNTIF($KZ154:ML154,"&gt;0"),Input!$A$6:$HV$6,0),FALSE),0),0))*$D154*$F154</f>
        <v>0</v>
      </c>
      <c r="EN154" s="1">
        <f>IF($E154+$I154+$D$7&lt;=EN$22,0,IF(EN$22-$D$7&gt;=$E154,IF(COUNTIF($KZ154:MM154,"&gt;0")&gt;0,VLOOKUP($C154,Input!$A$8:$HV$21,MATCH($DP$21+COUNTIF($KZ154:MM154,"&gt;0"),Input!$A$6:$HV$6,0),FALSE),0),0))*$D154*$F154</f>
        <v>5616000</v>
      </c>
      <c r="EO154" s="1">
        <f>IF($E154+$I154+$D$7&lt;=EO$22,0,IF(EO$22-$D$7&gt;=$E154,IF(COUNTIF($KZ154:MN154,"&gt;0")&gt;0,VLOOKUP($C154,Input!$A$8:$HV$21,MATCH($DP$21+COUNTIF($KZ154:MN154,"&gt;0"),Input!$A$6:$HV$6,0),FALSE),0),0))*$D154*$F154</f>
        <v>5616000</v>
      </c>
      <c r="EP154" s="1">
        <f>IF($E154+$I154+$D$7&lt;=EP$22,0,IF(EP$22-$D$7&gt;=$E154,IF(COUNTIF($KZ154:MO154,"&gt;0")&gt;0,VLOOKUP($C154,Input!$A$8:$HV$21,MATCH($DP$21+COUNTIF($KZ154:MO154,"&gt;0"),Input!$A$6:$HV$6,0),FALSE),0),0))*$D154*$F154</f>
        <v>5616000</v>
      </c>
      <c r="EQ154" s="1">
        <f>IF($E154+$I154+$D$7&lt;=EQ$22,0,IF(EQ$22-$D$7&gt;=$E154,IF(COUNTIF($KZ154:MP154,"&gt;0")&gt;0,VLOOKUP($C154,Input!$A$8:$HV$21,MATCH($DP$21+COUNTIF($KZ154:MP154,"&gt;0"),Input!$A$6:$HV$6,0),FALSE),0),0))*$D154*$F154</f>
        <v>5616000</v>
      </c>
      <c r="ER154" s="1">
        <f>IF($E154+$I154+$D$7&lt;=ER$22,0,IF(ER$22-$D$7&gt;=$E154,IF(COUNTIF($KZ154:MQ154,"&gt;0")&gt;0,VLOOKUP($C154,Input!$A$8:$HV$21,MATCH($DP$21+COUNTIF($KZ154:MQ154,"&gt;0"),Input!$A$6:$HV$6,0),FALSE),0),0))*$D154*$F154</f>
        <v>5616000</v>
      </c>
      <c r="ES154" s="1">
        <f>IF($E154+$I154+$D$7&lt;=ES$22,0,IF(ES$22-$D$7&gt;=$E154,IF(COUNTIF($KZ154:MR154,"&gt;0")&gt;0,VLOOKUP($C154,Input!$A$8:$HV$21,MATCH($DP$21+COUNTIF($KZ154:MR154,"&gt;0"),Input!$A$6:$HV$6,0),FALSE),0),0))*$D154*$F154</f>
        <v>5616000</v>
      </c>
      <c r="ET154" s="1">
        <f>IF($E154+$I154+$D$7&lt;=ET$22,0,IF(ET$22-$D$7&gt;=$E154,IF(COUNTIF($KZ154:MS154,"&gt;0")&gt;0,VLOOKUP($C154,Input!$A$8:$HV$21,MATCH($DP$21+COUNTIF($KZ154:MS154,"&gt;0"),Input!$A$6:$HV$6,0),FALSE),0),0))*$D154*$F154</f>
        <v>5616000</v>
      </c>
      <c r="EU154" s="1">
        <f>IF($E154+$I154+$D$7&lt;=EU$22,0,IF(EU$22-$D$7&gt;=$E154,IF(COUNTIF($KZ154:MT154,"&gt;0")&gt;0,VLOOKUP($C154,Input!$A$8:$HV$21,MATCH($DP$21+COUNTIF($KZ154:MT154,"&gt;0"),Input!$A$6:$HV$6,0),FALSE),0),0))*$D154*$F154</f>
        <v>5616000</v>
      </c>
      <c r="EV154" s="1">
        <f>IF($E154+$I154+$D$7&lt;=EV$22,0,IF(EV$22-$D$7&gt;=$E154,IF(COUNTIF($KZ154:MU154,"&gt;0")&gt;0,VLOOKUP($C154,Input!$A$8:$HV$21,MATCH($DP$21+COUNTIF($KZ154:MU154,"&gt;0"),Input!$A$6:$HV$6,0),FALSE),0),0))*$D154*$F154</f>
        <v>5616000</v>
      </c>
      <c r="EW154" s="1">
        <f>IF($E154+$I154+$D$7&lt;=EW$22,0,IF(EW$22-$D$7&gt;=$E154,IF(COUNTIF($KZ154:MV154,"&gt;0")&gt;0,VLOOKUP($C154,Input!$A$8:$HV$21,MATCH($DP$21+COUNTIF($KZ154:MV154,"&gt;0"),Input!$A$6:$HV$6,0),FALSE),0),0))*$D154*$F154</f>
        <v>5616000</v>
      </c>
      <c r="EX154" s="1">
        <f>IF($E154+$I154+$D$7&lt;=EX$22,0,IF(EX$22-$D$7&gt;=$E154,IF(COUNTIF($KZ154:MW154,"&gt;0")&gt;0,VLOOKUP($C154,Input!$A$8:$HV$21,MATCH($DP$21+COUNTIF($KZ154:MW154,"&gt;0"),Input!$A$6:$HV$6,0),FALSE),0),0))*$D154*$F154</f>
        <v>5616000</v>
      </c>
      <c r="EY154" s="1">
        <f>IF($E154+$I154+$D$7&lt;=EY$22,0,IF(EY$22-$D$7&gt;=$E154,IF(COUNTIF($KZ154:MX154,"&gt;0")&gt;0,VLOOKUP($C154,Input!$A$8:$HV$21,MATCH($DP$21+COUNTIF($KZ154:MX154,"&gt;0"),Input!$A$6:$HV$6,0),FALSE),0),0))*$D154*$F154</f>
        <v>5616000</v>
      </c>
      <c r="EZ154" s="1"/>
      <c r="FA154" t="str">
        <f>VLOOKUP($C154,Input!$A$8:$GZ$39,MATCH(FA$21,Input!$A$6:$GZ$6,0),FALSE)</f>
        <v>Charger installation; electrical upgrade</v>
      </c>
      <c r="FB154">
        <f>IF((VLOOKUP($C154,Input!$A$8:$GZ$39,MATCH(FB$21,Input!$A$6:$GZ$6,0),FALSE))="Y",$D154/VLOOKUP($C154,Input!$A$8:$GZ$39,MATCH(FC$21,Input!$A$6:$GZ$6,0),FALSE),0)</f>
        <v>0</v>
      </c>
      <c r="FC154">
        <f>IF((VLOOKUP($C154,Input!$A$8:$GZ$39,MATCH(FB$21,Input!$A$6:$GZ$6,0),FALSE))="Y",0,IF((VLOOKUP($C154,Input!$A$8:$GZ$39,MATCH(FC$21,Input!$A$6:$GZ$6,0),FALSE))&gt;0,$D154/VLOOKUP($C154,Input!$A$8:$GZ$39,MATCH(FC$21,Input!$A$6:$GZ$6,0),FALSE),0))</f>
        <v>234</v>
      </c>
      <c r="FD154" s="1">
        <f>+IF($E154=FD$22,VLOOKUP($C154,Input!$A$8:$GZ$39,MATCH(FD$21,Input!$A$6:$GZ$6,0),FALSE),0)*IF(FD$110&gt;=MAX(FC$110:$FD$110),MIN((FD$110-MAX(FC$110:$FD$110)),(FD$110-FC$110)),0)+IF($E154=FD$22,VLOOKUP($C154,Input!$A$8:$GZ$39,MATCH(FD$21,Input!$A$6:$GZ$6,0),FALSE),0)*IF(FD$109&gt;=MAX(FC$109:$FD$109),MIN((FD$109-MAX(FC$109:$FD$109)),(FD$109-FC$109)),0)</f>
        <v>0</v>
      </c>
      <c r="FE154" s="1">
        <f>+IF($E154=FE$22,VLOOKUP($C154,Input!$A$8:$GZ$39,MATCH(FE$21,Input!$A$6:$GZ$6,0),FALSE),0)*IF(FE$110&gt;=MAX(FD$110:$FD$110),MIN((FE$110-MAX(FD$110:$FD$110)),(FE$110-FD$110)),0)+IF($E154=FE$22,VLOOKUP($C154,Input!$A$8:$GZ$39,MATCH(FE$21,Input!$A$6:$GZ$6,0),FALSE),0)*IF(FE$109&gt;=MAX(FD$109:$FD$109),MIN((FE$109-MAX(FD$109:$FD$109)),(FE$109-FD$109)),0)</f>
        <v>0</v>
      </c>
      <c r="FF154" s="1">
        <f>+IF($E154=FF$22,VLOOKUP($C154,Input!$A$8:$GZ$39,MATCH(FF$21,Input!$A$6:$GZ$6,0),FALSE),0)*IF(FF$110&gt;=MAX($FD$110:FE$110),MIN((FF$110-MAX($FD$110:FE$110)),(FF$110-FE$110)),0)+IF($E154=FF$22,VLOOKUP($C154,Input!$A$8:$GZ$39,MATCH(FF$21,Input!$A$6:$GZ$6,0),FALSE),0)*IF(FF$109&gt;=MAX($FD$109:FE$109),MIN((FF$109-MAX($FD$109:FE$109)),(FF$109-FE$109)),0)</f>
        <v>0</v>
      </c>
      <c r="FG154" s="1">
        <f>+IF($E154=FG$22,VLOOKUP($C154,Input!$A$8:$GZ$39,MATCH(FG$21,Input!$A$6:$GZ$6,0),FALSE),0)*IF(FG$110&gt;=MAX($FD$110:FF$110),MIN((FG$110-MAX($FD$110:FF$110)),(FG$110-FF$110)),0)+IF($E154=FG$22,VLOOKUP($C154,Input!$A$8:$GZ$39,MATCH(FG$21,Input!$A$6:$GZ$6,0),FALSE),0)*IF(FG$109&gt;=MAX($FD$109:FF$109),MIN((FG$109-MAX($FD$109:FF$109)),(FG$109-FF$109)),0)</f>
        <v>0</v>
      </c>
      <c r="FH154" s="1">
        <f>+IF($E154=FH$22,VLOOKUP($C154,Input!$A$8:$GZ$39,MATCH(FH$21,Input!$A$6:$GZ$6,0),FALSE),0)*IF(FH$110&gt;=MAX($FD$110:FG$110),MIN((FH$110-MAX($FD$110:FG$110)),(FH$110-FG$110)),0)+IF($E154=FH$22,VLOOKUP($C154,Input!$A$8:$GZ$39,MATCH(FH$21,Input!$A$6:$GZ$6,0),FALSE),0)*IF(FH$109&gt;=MAX($FD$109:FG$109),MIN((FH$109-MAX($FD$109:FG$109)),(FH$109-FG$109)),0)</f>
        <v>0</v>
      </c>
      <c r="FI154" s="1">
        <f>+IF($E154=FI$22,VLOOKUP($C154,Input!$A$8:$GZ$39,MATCH(FI$21,Input!$A$6:$GZ$6,0),FALSE),0)*IF(FI$110&gt;=MAX($FD$110:FH$110),MIN((FI$110-MAX($FD$110:FH$110)),(FI$110-FH$110)),0)+IF($E154=FI$22,VLOOKUP($C154,Input!$A$8:$GZ$39,MATCH(FI$21,Input!$A$6:$GZ$6,0),FALSE),0)*IF(FI$109&gt;=MAX($FD$109:FH$109),MIN((FI$109-MAX($FD$109:FH$109)),(FI$109-FH$109)),0)</f>
        <v>0</v>
      </c>
      <c r="FJ154" s="1">
        <f>+IF($E154=FJ$22,VLOOKUP($C154,Input!$A$8:$GZ$39,MATCH(FJ$21,Input!$A$6:$GZ$6,0),FALSE),0)*IF(FJ$110&gt;=MAX($FD$110:FI$110),MIN((FJ$110-MAX($FD$110:FI$110)),(FJ$110-FI$110)),0)+IF($E154=FJ$22,VLOOKUP($C154,Input!$A$8:$GZ$39,MATCH(FJ$21,Input!$A$6:$GZ$6,0),FALSE),0)*IF(FJ$109&gt;=MAX($FD$109:FI$109),MIN((FJ$109-MAX($FD$109:FI$109)),(FJ$109-FI$109)),0)</f>
        <v>0</v>
      </c>
      <c r="FK154" s="1">
        <f>+IF($E154=FK$22,VLOOKUP($C154,Input!$A$8:$GZ$39,MATCH(FK$21,Input!$A$6:$GZ$6,0),FALSE),0)*IF(FK$110&gt;=MAX($FD$110:FJ$110),MIN((FK$110-MAX($FD$110:FJ$110)),(FK$110-FJ$110)),0)+IF($E154=FK$22,VLOOKUP($C154,Input!$A$8:$GZ$39,MATCH(FK$21,Input!$A$6:$GZ$6,0),FALSE),0)*IF(FK$109&gt;=MAX($FD$109:FJ$109),MIN((FK$109-MAX($FD$109:FJ$109)),(FK$109-FJ$109)),0)</f>
        <v>0</v>
      </c>
      <c r="FL154" s="1">
        <f>+IF($E154=FL$22,VLOOKUP($C154,Input!$A$8:$GZ$39,MATCH(FL$21,Input!$A$6:$GZ$6,0),FALSE),0)*IF(FL$110&gt;=MAX($FD$110:FK$110),MIN((FL$110-MAX($FD$110:FK$110)),(FL$110-FK$110)),0)+IF($E154=FL$22,VLOOKUP($C154,Input!$A$8:$GZ$39,MATCH(FL$21,Input!$A$6:$GZ$6,0),FALSE),0)*IF(FL$109&gt;=MAX($FD$109:FK$109),MIN((FL$109-MAX($FD$109:FK$109)),(FL$109-FK$109)),0)</f>
        <v>0</v>
      </c>
      <c r="FM154" s="1">
        <f>+IF($E154=FM$22,VLOOKUP($C154,Input!$A$8:$GZ$39,MATCH(FM$21,Input!$A$6:$GZ$6,0),FALSE),0)*IF(FM$110&gt;=MAX($FD$110:FL$110),MIN((FM$110-MAX($FD$110:FL$110)),(FM$110-FL$110)),0)+IF($E154=FM$22,VLOOKUP($C154,Input!$A$8:$GZ$39,MATCH(FM$21,Input!$A$6:$GZ$6,0),FALSE),0)*IF(FM$109&gt;=MAX($FD$109:FL$109),MIN((FM$109-MAX($FD$109:FL$109)),(FM$109-FL$109)),0)</f>
        <v>0</v>
      </c>
      <c r="FN154" s="1">
        <f>+IF($E154=FN$22,VLOOKUP($C154,Input!$A$8:$GZ$39,MATCH(FN$21,Input!$A$6:$GZ$6,0),FALSE),0)*IF(FN$110&gt;=MAX($FD$110:FM$110),MIN((FN$110-MAX($FD$110:FM$110)),(FN$110-FM$110)),0)+IF($E154=FN$22,VLOOKUP($C154,Input!$A$8:$GZ$39,MATCH(FN$21,Input!$A$6:$GZ$6,0),FALSE),0)*IF(FN$109&gt;=MAX($FD$109:FM$109),MIN((FN$109-MAX($FD$109:FM$109)),(FN$109-FM$109)),0)</f>
        <v>0</v>
      </c>
      <c r="FO154" s="1">
        <f>+IF($E154=FO$22,VLOOKUP($C154,Input!$A$8:$GZ$39,MATCH(FO$21,Input!$A$6:$GZ$6,0),FALSE),0)*IF(FO$110&gt;=MAX($FD$110:FN$110),MIN((FO$110-MAX($FD$110:FN$110)),(FO$110-FN$110)),0)+IF($E154=FO$22,VLOOKUP($C154,Input!$A$8:$GZ$39,MATCH(FO$21,Input!$A$6:$GZ$6,0),FALSE),0)*IF(FO$109&gt;=MAX($FD$109:FN$109),MIN((FO$109-MAX($FD$109:FN$109)),(FO$109-FN$109)),0)</f>
        <v>0</v>
      </c>
      <c r="FP154" s="1">
        <f>+IF($E154=FP$22,VLOOKUP($C154,Input!$A$8:$GZ$39,MATCH(FP$21,Input!$A$6:$GZ$6,0),FALSE),0)*IF(FP$110&gt;=MAX($FD$110:FO$110),MIN((FP$110-MAX($FD$110:FO$110)),(FP$110-FO$110)),0)+IF($E154=FP$22,VLOOKUP($C154,Input!$A$8:$GZ$39,MATCH(FP$21,Input!$A$6:$GZ$6,0),FALSE),0)*IF(FP$109&gt;=MAX($FD$109:FO$109),MIN((FP$109-MAX($FD$109:FO$109)),(FP$109-FO$109)),0)</f>
        <v>0</v>
      </c>
      <c r="FQ154" s="1">
        <f>+IF($E154=FQ$22,VLOOKUP($C154,Input!$A$8:$GZ$39,MATCH(FQ$21,Input!$A$6:$GZ$6,0),FALSE),0)*IF(FQ$110&gt;=MAX($FD$110:FP$110),MIN((FQ$110-MAX($FD$110:FP$110)),(FQ$110-FP$110)),0)+IF($E154=FQ$22,VLOOKUP($C154,Input!$A$8:$GZ$39,MATCH(FQ$21,Input!$A$6:$GZ$6,0),FALSE),0)*IF(FQ$109&gt;=MAX($FD$109:FP$109),MIN((FQ$109-MAX($FD$109:FP$109)),(FQ$109-FP$109)),0)</f>
        <v>0</v>
      </c>
      <c r="FR154" s="1">
        <f>+IF($E154=FR$22,VLOOKUP($C154,Input!$A$8:$GZ$39,MATCH(FR$21,Input!$A$6:$GZ$6,0),FALSE),0)*IF(FR$110&gt;=MAX($FD$110:FQ$110),MIN((FR$110-MAX($FD$110:FQ$110)),(FR$110-FQ$110)),0)+IF($E154=FR$22,VLOOKUP($C154,Input!$A$8:$GZ$39,MATCH(FR$21,Input!$A$6:$GZ$6,0),FALSE),0)*IF(FR$109&gt;=MAX($FD$109:FQ$109),MIN((FR$109-MAX($FD$109:FQ$109)),(FR$109-FQ$109)),0)</f>
        <v>0</v>
      </c>
      <c r="FS154" s="1">
        <f>+IF($E154=FS$22,VLOOKUP($C154,Input!$A$8:$GZ$39,MATCH(FS$21,Input!$A$6:$GZ$6,0),FALSE),0)*IF(FS$110&gt;=MAX($FD$110:FR$110),MIN((FS$110-MAX($FD$110:FR$110)),(FS$110-FR$110)),0)+IF($E154=FS$22,VLOOKUP($C154,Input!$A$8:$GZ$39,MATCH(FS$21,Input!$A$6:$GZ$6,0),FALSE),0)*IF(FS$109&gt;=MAX($FD$109:FR$109),MIN((FS$109-MAX($FD$109:FR$109)),(FS$109-FR$109)),0)</f>
        <v>0</v>
      </c>
      <c r="FT154" s="1">
        <f>+IF($E154=FT$22,VLOOKUP($C154,Input!$A$8:$GZ$39,MATCH(FT$21,Input!$A$6:$GZ$6,0),FALSE),0)*IF(FT$110&gt;=MAX($FD$110:FS$110),MIN((FT$110-MAX($FD$110:FS$110)),(FT$110-FS$110)),0)+IF($E154=FT$22,VLOOKUP($C154,Input!$A$8:$GZ$39,MATCH(FT$21,Input!$A$6:$GZ$6,0),FALSE),0)*IF(FT$109&gt;=MAX($FD$109:FS$109),MIN((FT$109-MAX($FD$109:FS$109)),(FT$109-FS$109)),0)</f>
        <v>0</v>
      </c>
      <c r="FU154" s="1">
        <f>+IF($E154=FU$22,VLOOKUP($C154,Input!$A$8:$GZ$39,MATCH(FU$21,Input!$A$6:$GZ$6,0),FALSE),0)*IF(FU$110&gt;=MAX($FD$110:FT$110),MIN((FU$110-MAX($FD$110:FT$110)),(FU$110-FT$110)),0)+IF($E154=FU$22,VLOOKUP($C154,Input!$A$8:$GZ$39,MATCH(FU$21,Input!$A$6:$GZ$6,0),FALSE),0)*IF(FU$109&gt;=MAX($FD$109:FT$109),MIN((FU$109-MAX($FD$109:FT$109)),(FU$109-FT$109)),0)</f>
        <v>0</v>
      </c>
      <c r="FV154" s="1">
        <f>+IF($E154=FV$22,VLOOKUP($C154,Input!$A$8:$GZ$39,MATCH(FV$21,Input!$A$6:$GZ$6,0),FALSE),0)*IF(FV$110&gt;=MAX($FD$110:FU$110),MIN((FV$110-MAX($FD$110:FU$110)),(FV$110-FU$110)),0)+IF($E154=FV$22,VLOOKUP($C154,Input!$A$8:$GZ$39,MATCH(FV$21,Input!$A$6:$GZ$6,0),FALSE),0)*IF(FV$109&gt;=MAX($FD$109:FU$109),MIN((FV$109-MAX($FD$109:FU$109)),(FV$109-FU$109)),0)</f>
        <v>0</v>
      </c>
      <c r="FW154" s="1">
        <f>+IF($E154=FW$22,VLOOKUP($C154,Input!$A$8:$GZ$39,MATCH(FW$21,Input!$A$6:$GZ$6,0),FALSE),0)*IF(FW$110&gt;=MAX($FD$110:FV$110),MIN((FW$110-MAX($FD$110:FV$110)),(FW$110-FV$110)),0)+IF($E154=FW$22,VLOOKUP($C154,Input!$A$8:$GZ$39,MATCH(FW$21,Input!$A$6:$GZ$6,0),FALSE),0)*IF(FW$109&gt;=MAX($FD$109:FV$109),MIN((FW$109-MAX($FD$109:FV$109)),(FW$109-FV$109)),0)</f>
        <v>0</v>
      </c>
      <c r="FX154" s="1">
        <f>+IF($E154=FX$22,VLOOKUP($C154,Input!$A$8:$GZ$39,MATCH(FX$21,Input!$A$6:$GZ$6,0),FALSE),0)*IF(FX$110&gt;=MAX($FD$110:FW$110),MIN((FX$110-MAX($FD$110:FW$110)),(FX$110-FW$110)),0)+IF($E154=FX$22,VLOOKUP($C154,Input!$A$8:$GZ$39,MATCH(FX$21,Input!$A$6:$GZ$6,0),FALSE),0)*IF(FX$109&gt;=MAX($FD$109:FW$109),MIN((FX$109-MAX($FD$109:FW$109)),(FX$109-FW$109)),0)</f>
        <v>0</v>
      </c>
      <c r="FY154" s="1">
        <f>+IF($E154=FY$22,VLOOKUP($C154,Input!$A$8:$GZ$39,MATCH(FY$21,Input!$A$6:$GZ$6,0),FALSE),0)*IF(FY$110&gt;=MAX($FD$110:FX$110),MIN((FY$110-MAX($FD$110:FX$110)),(FY$110-FX$110)),0)+IF($E154=FY$22,VLOOKUP($C154,Input!$A$8:$GZ$39,MATCH(FY$21,Input!$A$6:$GZ$6,0),FALSE),0)*IF(FY$109&gt;=MAX($FD$109:FX$109),MIN((FY$109-MAX($FD$109:FX$109)),(FY$109-FX$109)),0)</f>
        <v>0</v>
      </c>
      <c r="FZ154" s="1">
        <f>+IF($E154=FZ$22,VLOOKUP($C154,Input!$A$8:$GZ$39,MATCH(FZ$21,Input!$A$6:$GZ$6,0),FALSE),0)*IF(FZ$110&gt;=MAX($FD$110:FY$110),MIN((FZ$110-MAX($FD$110:FY$110)),(FZ$110-FY$110)),0)+IF($E154=FZ$22,VLOOKUP($C154,Input!$A$8:$GZ$39,MATCH(FZ$21,Input!$A$6:$GZ$6,0),FALSE),0)*IF(FZ$109&gt;=MAX($FD$109:FY$109),MIN((FZ$109-MAX($FD$109:FY$109)),(FZ$109-FY$109)),0)</f>
        <v>0</v>
      </c>
      <c r="GA154" s="1">
        <f>+IF($E154=GA$22,VLOOKUP($C154,Input!$A$8:$GZ$39,MATCH(GA$21,Input!$A$6:$GZ$6,0),FALSE),0)*IF(GA$110&gt;=MAX($FD$110:FZ$110),MIN((GA$110-MAX($FD$110:FZ$110)),(GA$110-FZ$110)),0)+IF($E154=GA$22,VLOOKUP($C154,Input!$A$8:$GZ$39,MATCH(GA$21,Input!$A$6:$GZ$6,0),FALSE),0)*IF(GA$109&gt;=MAX($FD$109:FZ$109),MIN((GA$109-MAX($FD$109:FZ$109)),(GA$109-FZ$109)),0)</f>
        <v>6435000</v>
      </c>
      <c r="GB154" s="1">
        <f>+IF($E154=GB$22,VLOOKUP($C154,Input!$A$8:$GZ$39,MATCH(GB$21,Input!$A$6:$GZ$6,0),FALSE),0)*IF(GB$110&gt;=MAX($FD$110:GA$110),MIN((GB$110-MAX($FD$110:GA$110)),(GB$110-GA$110)),0)+IF($E154=GB$22,VLOOKUP($C154,Input!$A$8:$GZ$39,MATCH(GB$21,Input!$A$6:$GZ$6,0),FALSE),0)*IF(GB$109&gt;=MAX($FD$109:GA$109),MIN((GB$109-MAX($FD$109:GA$109)),(GB$109-GA$109)),0)</f>
        <v>0</v>
      </c>
      <c r="GC154" s="1">
        <f>+IF($E154=GC$22,VLOOKUP($C154,Input!$A$8:$GZ$39,MATCH(GC$21,Input!$A$6:$GZ$6,0),FALSE),0)*IF(GC$110&gt;=MAX($FD$110:GB$110),MIN((GC$110-MAX($FD$110:GB$110)),(GC$110-GB$110)),0)+IF($E154=GC$22,VLOOKUP($C154,Input!$A$8:$GZ$39,MATCH(GC$21,Input!$A$6:$GZ$6,0),FALSE),0)*IF(GC$109&gt;=MAX($FD$109:GB$109),MIN((GC$109-MAX($FD$109:GB$109)),(GC$109-GB$109)),0)</f>
        <v>0</v>
      </c>
      <c r="GD154" s="1">
        <f>+IF($E154=GD$22,VLOOKUP($C154,Input!$A$8:$GZ$39,MATCH(GD$21,Input!$A$6:$GZ$6,0),FALSE),0)*IF(GD$110&gt;=MAX($FD$110:GC$110),MIN((GD$110-MAX($FD$110:GC$110)),(GD$110-GC$110)),0)+IF($E154=GD$22,VLOOKUP($C154,Input!$A$8:$GZ$39,MATCH(GD$21,Input!$A$6:$GZ$6,0),FALSE),0)*IF(GD$109&gt;=MAX($FD$109:GC$109),MIN((GD$109-MAX($FD$109:GC$109)),(GD$109-GC$109)),0)</f>
        <v>0</v>
      </c>
      <c r="GE154" s="1">
        <f>+IF($E154=GE$22,VLOOKUP($C154,Input!$A$8:$GZ$39,MATCH(GE$21,Input!$A$6:$GZ$6,0),FALSE),0)*IF(GE$110&gt;=MAX($FD$110:GD$110),MIN((GE$110-MAX($FD$110:GD$110)),(GE$110-GD$110)),0)+IF($E154=GE$22,VLOOKUP($C154,Input!$A$8:$GZ$39,MATCH(GE$21,Input!$A$6:$GZ$6,0),FALSE),0)*IF(GE$109&gt;=MAX($FD$109:GD$109),MIN((GE$109-MAX($FD$109:GD$109)),(GE$109-GD$109)),0)</f>
        <v>0</v>
      </c>
      <c r="GF154" s="1">
        <f>+IF($E154=GF$22,VLOOKUP($C154,Input!$A$8:$GZ$39,MATCH(GF$21,Input!$A$6:$GZ$6,0),FALSE),0)*IF(GF$110&gt;=MAX($FD$110:GE$110),MIN((GF$110-MAX($FD$110:GE$110)),(GF$110-GE$110)),0)+IF($E154=GF$22,VLOOKUP($C154,Input!$A$8:$GZ$39,MATCH(GF$21,Input!$A$6:$GZ$6,0),FALSE),0)*IF(GF$109&gt;=MAX($FD$109:GE$109),MIN((GF$109-MAX($FD$109:GE$109)),(GF$109-GE$109)),0)</f>
        <v>0</v>
      </c>
      <c r="GG154" s="1">
        <f>+IF($E154=GG$22,VLOOKUP($C154,Input!$A$8:$GZ$39,MATCH(GG$21,Input!$A$6:$GZ$6,0),FALSE),0)*IF(GG$110&gt;=MAX($FD$110:GF$110),MIN((GG$110-MAX($FD$110:GF$110)),(GG$110-GF$110)),0)+IF($E154=GG$22,VLOOKUP($C154,Input!$A$8:$GZ$39,MATCH(GG$21,Input!$A$6:$GZ$6,0),FALSE),0)*IF(GG$109&gt;=MAX($FD$109:GF$109),MIN((GG$109-MAX($FD$109:GF$109)),(GG$109-GF$109)),0)</f>
        <v>0</v>
      </c>
      <c r="GH154" s="1">
        <f>+IF($E154=GH$22,VLOOKUP($C154,Input!$A$8:$GZ$39,MATCH(GH$21,Input!$A$6:$GZ$6,0),FALSE),0)*IF(GH$110&gt;=MAX($FD$110:GG$110),MIN((GH$110-MAX($FD$110:GG$110)),(GH$110-GG$110)),0)+IF($E154=GH$22,VLOOKUP($C154,Input!$A$8:$GZ$39,MATCH(GH$21,Input!$A$6:$GZ$6,0),FALSE),0)*IF(GH$109&gt;=MAX($FD$109:GG$109),MIN((GH$109-MAX($FD$109:GG$109)),(GH$109-GG$109)),0)</f>
        <v>0</v>
      </c>
      <c r="GI154" s="1">
        <f>+IF($E154=GI$22,VLOOKUP($C154,Input!$A$8:$GZ$39,MATCH(GI$21,Input!$A$6:$GZ$6,0),FALSE),0)*IF(GI$110&gt;=MAX($FD$110:GH$110),MIN((GI$110-MAX($FD$110:GH$110)),(GI$110-GH$110)),0)+IF($E154=GI$22,VLOOKUP($C154,Input!$A$8:$GZ$39,MATCH(GI$21,Input!$A$6:$GZ$6,0),FALSE),0)*IF(GI$109&gt;=MAX($FD$109:GH$109),MIN((GI$109-MAX($FD$109:GH$109)),(GI$109-GH$109)),0)</f>
        <v>0</v>
      </c>
      <c r="GJ154" s="1">
        <f>+IF($E154=GJ$22,VLOOKUP($C154,Input!$A$8:$GZ$39,MATCH(GJ$21,Input!$A$6:$GZ$6,0),FALSE),0)*IF(GJ$110&gt;=MAX($FD$110:GI$110),MIN((GJ$110-MAX($FD$110:GI$110)),(GJ$110-GI$110)),0)+IF($E154=GJ$22,VLOOKUP($C154,Input!$A$8:$GZ$39,MATCH(GJ$21,Input!$A$6:$GZ$6,0),FALSE),0)*IF(GJ$109&gt;=MAX($FD$109:GI$109),MIN((GJ$109-MAX($FD$109:GI$109)),(GJ$109-GI$109)),0)</f>
        <v>0</v>
      </c>
      <c r="GK154" s="1">
        <f>+IF($E154=GK$22,VLOOKUP($C154,Input!$A$8:$GZ$39,MATCH(GK$21,Input!$A$6:$GZ$6,0),FALSE),0)*IF(GK$110&gt;=MAX($FD$110:GJ$110),MIN((GK$110-MAX($FD$110:GJ$110)),(GK$110-GJ$110)),0)+IF($E154=GK$22,VLOOKUP($C154,Input!$A$8:$GZ$39,MATCH(GK$21,Input!$A$6:$GZ$6,0),FALSE),0)*IF(GK$109&gt;=MAX($FD$109:GJ$109),MIN((GK$109-MAX($FD$109:GJ$109)),(GK$109-GJ$109)),0)</f>
        <v>0</v>
      </c>
      <c r="GL154" s="1">
        <f>+IF($E154=GL$22,VLOOKUP($C154,Input!$A$8:$GZ$39,MATCH(GL$21,Input!$A$6:$GZ$6,0),FALSE),0)*IF(GL$110&gt;=MAX($FD$110:GK$110),MIN((GL$110-MAX($FD$110:GK$110)),(GL$110-GK$110)),0)+IF($E154=GL$22,VLOOKUP($C154,Input!$A$8:$GZ$39,MATCH(GL$21,Input!$A$6:$GZ$6,0),FALSE),0)*IF(GL$109&gt;=MAX($FD$109:GK$109),MIN((GL$109-MAX($FD$109:GK$109)),(GL$109-GK$109)),0)</f>
        <v>0</v>
      </c>
      <c r="GM154" s="42"/>
      <c r="GN154" t="str">
        <f>VLOOKUP($C154,Input!$A$8:$GZ$39,MATCH(GN$21,Input!$A$6:$GZ$6,0),FALSE)</f>
        <v>Charger (60 kW)</v>
      </c>
      <c r="GO154">
        <f>IF((VLOOKUP($C154,Input!$A$8:$GZ$39,MATCH(GO$21,Input!$A$6:$GZ$6,0),FALSE))="Y",$D154/VLOOKUP($C154,Input!$A$8:$GZ$39,MATCH(GP$21,Input!$A$6:$GZ$6,0),FALSE),0)</f>
        <v>0</v>
      </c>
      <c r="GP154">
        <f>IF((VLOOKUP($C154,Input!$A$8:$GZ$39,MATCH(GO$21,Input!$A$6:$GZ$6,0),FALSE))="Y",0,IF((VLOOKUP($C154,Input!$A$8:$GZ$39,MATCH(GP$21,Input!$A$6:$GZ$6,0),FALSE))&gt;0,$D154/VLOOKUP($C154,Input!$A$8:$GZ$39,MATCH(GP$21,Input!$A$6:$GZ$6,0),FALSE),0))</f>
        <v>234</v>
      </c>
      <c r="GQ154" s="1">
        <f>+IF($E154=GQ$22,VLOOKUP($C154,Input!$A$8:$GZ$39,MATCH(GQ$21,Input!$A$6:$GZ$6,0),FALSE),0)*IF(GQ$110&gt;=MAX($GP$110:GP$110),MIN((GQ$110-MAX($GP$110:GP$110)),(GQ$110-GP$110)),0)+IF($E154=GQ$22,VLOOKUP($C154,Input!$A$8:$GZ$39,MATCH(GQ$21,Input!$A$6:$GZ$6,0),FALSE),0)*IF(GQ$109&gt;=MAX($GP$109:GP$109),MIN((GQ$109-MAX($GP$109:GP$109)),(GQ$109-GP$109)),0)</f>
        <v>0</v>
      </c>
      <c r="GR154" s="1">
        <f>+IF($E154=GR$22,VLOOKUP($C154,Input!$A$8:$GZ$39,MATCH(GR$21,Input!$A$6:$GZ$6,0),FALSE),0)*IF(GR$110&gt;=MAX($GP$110:GQ$110),MIN((GR$110-MAX($GP$110:GQ$110)),(GR$110-GQ$110)),0)+IF($E154=GR$22,VLOOKUP($C154,Input!$A$8:$GZ$39,MATCH(GR$21,Input!$A$6:$GZ$6,0),FALSE),0)*IF(GR$109&gt;=MAX($GP$109:GQ$109),MIN((GR$109-MAX($GP$109:GQ$109)),(GR$109-GQ$109)),0)</f>
        <v>0</v>
      </c>
      <c r="GS154" s="1">
        <f>+IF($E154=GS$22,VLOOKUP($C154,Input!$A$8:$GZ$39,MATCH(GS$21,Input!$A$6:$GZ$6,0),FALSE),0)*IF(GS$110&gt;=MAX($GP$110:GR$110),MIN((GS$110-MAX($GP$110:GR$110)),(GS$110-GR$110)),0)+IF($E154=GS$22,VLOOKUP($C154,Input!$A$8:$GZ$39,MATCH(GS$21,Input!$A$6:$GZ$6,0),FALSE),0)*IF(GS$109&gt;=MAX($GP$109:GR$109),MIN((GS$109-MAX($GP$109:GR$109)),(GS$109-GR$109)),0)</f>
        <v>0</v>
      </c>
      <c r="GT154" s="1">
        <f>+IF($E154=GT$22,VLOOKUP($C154,Input!$A$8:$GZ$39,MATCH(GT$21,Input!$A$6:$GZ$6,0),FALSE),0)*IF(GT$110&gt;=MAX($GP$110:GS$110),MIN((GT$110-MAX($GP$110:GS$110)),(GT$110-GS$110)),0)+IF($E154=GT$22,VLOOKUP($C154,Input!$A$8:$GZ$39,MATCH(GT$21,Input!$A$6:$GZ$6,0),FALSE),0)*IF(GT$109&gt;=MAX($GP$109:GS$109),MIN((GT$109-MAX($GP$109:GS$109)),(GT$109-GS$109)),0)</f>
        <v>0</v>
      </c>
      <c r="GU154" s="1">
        <f>+IF($E154=GU$22,VLOOKUP($C154,Input!$A$8:$GZ$39,MATCH(GU$21,Input!$A$6:$GZ$6,0),FALSE),0)*IF(GU$110&gt;=MAX($GP$110:GT$110),MIN((GU$110-MAX($GP$110:GT$110)),(GU$110-GT$110)),0)+IF($E154=GU$22,VLOOKUP($C154,Input!$A$8:$GZ$39,MATCH(GU$21,Input!$A$6:$GZ$6,0),FALSE),0)*IF(GU$109&gt;=MAX($GP$109:GT$109),MIN((GU$109-MAX($GP$109:GT$109)),(GU$109-GT$109)),0)</f>
        <v>0</v>
      </c>
      <c r="GV154" s="1">
        <f>+IF($E154=GV$22,VLOOKUP($C154,Input!$A$8:$GZ$39,MATCH(GV$21,Input!$A$6:$GZ$6,0),FALSE),0)*IF(GV$110&gt;=MAX($GP$110:GU$110),MIN((GV$110-MAX($GP$110:GU$110)),(GV$110-GU$110)),0)+IF($E154=GV$22,VLOOKUP($C154,Input!$A$8:$GZ$39,MATCH(GV$21,Input!$A$6:$GZ$6,0),FALSE),0)*IF(GV$109&gt;=MAX($GP$109:GU$109),MIN((GV$109-MAX($GP$109:GU$109)),(GV$109-GU$109)),0)</f>
        <v>0</v>
      </c>
      <c r="GW154" s="1">
        <f>+IF($E154=GW$22,VLOOKUP($C154,Input!$A$8:$GZ$39,MATCH(GW$21,Input!$A$6:$GZ$6,0),FALSE),0)*IF(GW$110&gt;=MAX($GP$110:GV$110),MIN((GW$110-MAX($GP$110:GV$110)),(GW$110-GV$110)),0)+IF($E154=GW$22,VLOOKUP($C154,Input!$A$8:$GZ$39,MATCH(GW$21,Input!$A$6:$GZ$6,0),FALSE),0)*IF(GW$109&gt;=MAX($GP$109:GV$109),MIN((GW$109-MAX($GP$109:GV$109)),(GW$109-GV$109)),0)</f>
        <v>0</v>
      </c>
      <c r="GX154" s="1">
        <f>+IF($E154=GX$22,VLOOKUP($C154,Input!$A$8:$GZ$39,MATCH(GX$21,Input!$A$6:$GZ$6,0),FALSE),0)*IF(GX$110&gt;=MAX($GP$110:GW$110),MIN((GX$110-MAX($GP$110:GW$110)),(GX$110-GW$110)),0)+IF($E154=GX$22,VLOOKUP($C154,Input!$A$8:$GZ$39,MATCH(GX$21,Input!$A$6:$GZ$6,0),FALSE),0)*IF(GX$109&gt;=MAX($GP$109:GW$109),MIN((GX$109-MAX($GP$109:GW$109)),(GX$109-GW$109)),0)</f>
        <v>0</v>
      </c>
      <c r="GY154" s="1">
        <f>+IF($E154=GY$22,VLOOKUP($C154,Input!$A$8:$GZ$39,MATCH(GY$21,Input!$A$6:$GZ$6,0),FALSE),0)*IF(GY$110&gt;=MAX($GP$110:GX$110),MIN((GY$110-MAX($GP$110:GX$110)),(GY$110-GX$110)),0)+IF($E154=GY$22,VLOOKUP($C154,Input!$A$8:$GZ$39,MATCH(GY$21,Input!$A$6:$GZ$6,0),FALSE),0)*IF(GY$109&gt;=MAX($GP$109:GX$109),MIN((GY$109-MAX($GP$109:GX$109)),(GY$109-GX$109)),0)</f>
        <v>0</v>
      </c>
      <c r="GZ154" s="1">
        <f>+IF($E154=GZ$22,VLOOKUP($C154,Input!$A$8:$GZ$39,MATCH(GZ$21,Input!$A$6:$GZ$6,0),FALSE),0)*IF(GZ$110&gt;=MAX($GP$110:GY$110),MIN((GZ$110-MAX($GP$110:GY$110)),(GZ$110-GY$110)),0)+IF($E154=GZ$22,VLOOKUP($C154,Input!$A$8:$GZ$39,MATCH(GZ$21,Input!$A$6:$GZ$6,0),FALSE),0)*IF(GZ$109&gt;=MAX($GP$109:GY$109),MIN((GZ$109-MAX($GP$109:GY$109)),(GZ$109-GY$109)),0)</f>
        <v>0</v>
      </c>
      <c r="HA154" s="1">
        <f>+IF($E154=HA$22,VLOOKUP($C154,Input!$A$8:$GZ$39,MATCH(HA$21,Input!$A$6:$GZ$6,0),FALSE),0)*IF(HA$110&gt;=MAX($GP$110:GZ$110),MIN((HA$110-MAX($GP$110:GZ$110)),(HA$110-GZ$110)),0)+IF($E154=HA$22,VLOOKUP($C154,Input!$A$8:$GZ$39,MATCH(HA$21,Input!$A$6:$GZ$6,0),FALSE),0)*IF(HA$109&gt;=MAX($GP$109:GZ$109),MIN((HA$109-MAX($GP$109:GZ$109)),(HA$109-GZ$109)),0)</f>
        <v>0</v>
      </c>
      <c r="HB154" s="1">
        <f>+IF($E154=HB$22,VLOOKUP($C154,Input!$A$8:$GZ$39,MATCH(HB$21,Input!$A$6:$GZ$6,0),FALSE),0)*IF(HB$110&gt;=MAX($GP$110:HA$110),MIN((HB$110-MAX($GP$110:HA$110)),(HB$110-HA$110)),0)+IF($E154=HB$22,VLOOKUP($C154,Input!$A$8:$GZ$39,MATCH(HB$21,Input!$A$6:$GZ$6,0),FALSE),0)*IF(HB$109&gt;=MAX($GP$109:HA$109),MIN((HB$109-MAX($GP$109:HA$109)),(HB$109-HA$109)),0)</f>
        <v>0</v>
      </c>
      <c r="HC154" s="1">
        <f>+IF($E154=HC$22,VLOOKUP($C154,Input!$A$8:$GZ$39,MATCH(HC$21,Input!$A$6:$GZ$6,0),FALSE),0)*IF(HC$110&gt;=MAX($GP$110:HB$110),MIN((HC$110-MAX($GP$110:HB$110)),(HC$110-HB$110)),0)+IF($E154=HC$22,VLOOKUP($C154,Input!$A$8:$GZ$39,MATCH(HC$21,Input!$A$6:$GZ$6,0),FALSE),0)*IF(HC$109&gt;=MAX($GP$109:HB$109),MIN((HC$109-MAX($GP$109:HB$109)),(HC$109-HB$109)),0)</f>
        <v>0</v>
      </c>
      <c r="HD154" s="1">
        <f>+IF($E154=HD$22,VLOOKUP($C154,Input!$A$8:$GZ$39,MATCH(HD$21,Input!$A$6:$GZ$6,0),FALSE),0)*IF(HD$110&gt;=MAX($GP$110:HC$110),MIN((HD$110-MAX($GP$110:HC$110)),(HD$110-HC$110)),0)+IF($E154=HD$22,VLOOKUP($C154,Input!$A$8:$GZ$39,MATCH(HD$21,Input!$A$6:$GZ$6,0),FALSE),0)*IF(HD$109&gt;=MAX($GP$109:HC$109),MIN((HD$109-MAX($GP$109:HC$109)),(HD$109-HC$109)),0)</f>
        <v>0</v>
      </c>
      <c r="HE154" s="1">
        <f>+IF($E154=HE$22,VLOOKUP($C154,Input!$A$8:$GZ$39,MATCH(HE$21,Input!$A$6:$GZ$6,0),FALSE),0)*IF(HE$110&gt;=MAX($GP$110:HD$110),MIN((HE$110-MAX($GP$110:HD$110)),(HE$110-HD$110)),0)+IF($E154=HE$22,VLOOKUP($C154,Input!$A$8:$GZ$39,MATCH(HE$21,Input!$A$6:$GZ$6,0),FALSE),0)*IF(HE$109&gt;=MAX($GP$109:HD$109),MIN((HE$109-MAX($GP$109:HD$109)),(HE$109-HD$109)),0)</f>
        <v>0</v>
      </c>
      <c r="HF154" s="1">
        <f>+IF($E154=HF$22,VLOOKUP($C154,Input!$A$8:$GZ$39,MATCH(HF$21,Input!$A$6:$GZ$6,0),FALSE),0)*IF(HF$110&gt;=MAX($GP$110:HE$110),MIN((HF$110-MAX($GP$110:HE$110)),(HF$110-HE$110)),0)+IF($E154=HF$22,VLOOKUP($C154,Input!$A$8:$GZ$39,MATCH(HF$21,Input!$A$6:$GZ$6,0),FALSE),0)*IF(HF$109&gt;=MAX($GP$109:HE$109),MIN((HF$109-MAX($GP$109:HE$109)),(HF$109-HE$109)),0)</f>
        <v>0</v>
      </c>
      <c r="HG154" s="1">
        <f>+IF($E154=HG$22,VLOOKUP($C154,Input!$A$8:$GZ$39,MATCH(HG$21,Input!$A$6:$GZ$6,0),FALSE),0)*IF(HG$110&gt;=MAX($GP$110:HF$110),MIN((HG$110-MAX($GP$110:HF$110)),(HG$110-HF$110)),0)+IF($E154=HG$22,VLOOKUP($C154,Input!$A$8:$GZ$39,MATCH(HG$21,Input!$A$6:$GZ$6,0),FALSE),0)*IF(HG$109&gt;=MAX($GP$109:HF$109),MIN((HG$109-MAX($GP$109:HF$109)),(HG$109-HF$109)),0)</f>
        <v>0</v>
      </c>
      <c r="HH154" s="1">
        <f>+IF($E154=HH$22,VLOOKUP($C154,Input!$A$8:$GZ$39,MATCH(HH$21,Input!$A$6:$GZ$6,0),FALSE),0)*IF(HH$110&gt;=MAX($GP$110:HG$110),MIN((HH$110-MAX($GP$110:HG$110)),(HH$110-HG$110)),0)+IF($E154=HH$22,VLOOKUP($C154,Input!$A$8:$GZ$39,MATCH(HH$21,Input!$A$6:$GZ$6,0),FALSE),0)*IF(HH$109&gt;=MAX($GP$109:HG$109),MIN((HH$109-MAX($GP$109:HG$109)),(HH$109-HG$109)),0)</f>
        <v>0</v>
      </c>
      <c r="HI154" s="1">
        <f>+IF($E154=HI$22,VLOOKUP($C154,Input!$A$8:$GZ$39,MATCH(HI$21,Input!$A$6:$GZ$6,0),FALSE),0)*IF(HI$110&gt;=MAX($GP$110:HH$110),MIN((HI$110-MAX($GP$110:HH$110)),(HI$110-HH$110)),0)+IF($E154=HI$22,VLOOKUP($C154,Input!$A$8:$GZ$39,MATCH(HI$21,Input!$A$6:$GZ$6,0),FALSE),0)*IF(HI$109&gt;=MAX($GP$109:HH$109),MIN((HI$109-MAX($GP$109:HH$109)),(HI$109-HH$109)),0)</f>
        <v>0</v>
      </c>
      <c r="HJ154" s="1">
        <f>+IF($E154=HJ$22,VLOOKUP($C154,Input!$A$8:$GZ$39,MATCH(HJ$21,Input!$A$6:$GZ$6,0),FALSE),0)*IF(HJ$110&gt;=MAX($GP$110:HI$110),MIN((HJ$110-MAX($GP$110:HI$110)),(HJ$110-HI$110)),0)+IF($E154=HJ$22,VLOOKUP($C154,Input!$A$8:$GZ$39,MATCH(HJ$21,Input!$A$6:$GZ$6,0),FALSE),0)*IF(HJ$109&gt;=MAX($GP$109:HI$109),MIN((HJ$109-MAX($GP$109:HI$109)),(HJ$109-HI$109)),0)</f>
        <v>0</v>
      </c>
      <c r="HK154" s="1">
        <f>+IF($E154=HK$22,VLOOKUP($C154,Input!$A$8:$GZ$39,MATCH(HK$21,Input!$A$6:$GZ$6,0),FALSE),0)*IF(HK$110&gt;=MAX($GP$110:HJ$110),MIN((HK$110-MAX($GP$110:HJ$110)),(HK$110-HJ$110)),0)+IF($E154=HK$22,VLOOKUP($C154,Input!$A$8:$GZ$39,MATCH(HK$21,Input!$A$6:$GZ$6,0),FALSE),0)*IF(HK$109&gt;=MAX($GP$109:HJ$109),MIN((HK$109-MAX($GP$109:HJ$109)),(HK$109-HJ$109)),0)</f>
        <v>0</v>
      </c>
      <c r="HL154" s="1">
        <f>+IF($E154=HL$22,VLOOKUP($C154,Input!$A$8:$GZ$39,MATCH(HL$21,Input!$A$6:$GZ$6,0),FALSE),0)*IF(HL$110&gt;=MAX($GP$110:HK$110),MIN((HL$110-MAX($GP$110:HK$110)),(HL$110-HK$110)),0)+IF($E154=HL$22,VLOOKUP($C154,Input!$A$8:$GZ$39,MATCH(HL$21,Input!$A$6:$GZ$6,0),FALSE),0)*IF(HL$109&gt;=MAX($GP$109:HK$109),MIN((HL$109-MAX($GP$109:HK$109)),(HL$109-HK$109)),0)</f>
        <v>0</v>
      </c>
      <c r="HM154" s="1">
        <f>+IF($E154=HM$22,VLOOKUP($C154,Input!$A$8:$GZ$39,MATCH(HM$21,Input!$A$6:$GZ$6,0),FALSE),0)*IF(HM$110&gt;=MAX($GP$110:HL$110),MIN((HM$110-MAX($GP$110:HL$110)),(HM$110-HL$110)),0)+IF($E154=HM$22,VLOOKUP($C154,Input!$A$8:$GZ$39,MATCH(HM$21,Input!$A$6:$GZ$6,0),FALSE),0)*IF(HM$109&gt;=MAX($GP$109:HL$109),MIN((HM$109-MAX($GP$109:HL$109)),(HM$109-HL$109)),0)</f>
        <v>0</v>
      </c>
      <c r="HN154" s="1">
        <f>+IF($E154=HN$22,VLOOKUP($C154,Input!$A$8:$GZ$39,MATCH(HN$21,Input!$A$6:$GZ$6,0),FALSE),0)*IF(HN$110&gt;=MAX($GP$110:HM$110),MIN((HN$110-MAX($GP$110:HM$110)),(HN$110-HM$110)),0)+IF($E154=HN$22,VLOOKUP($C154,Input!$A$8:$GZ$39,MATCH(HN$21,Input!$A$6:$GZ$6,0),FALSE),0)*IF(HN$109&gt;=MAX($GP$109:HM$109),MIN((HN$109-MAX($GP$109:HM$109)),(HN$109-HM$109)),0)</f>
        <v>5850000</v>
      </c>
      <c r="HO154" s="1">
        <f>+IF($E154=HO$22,VLOOKUP($C154,Input!$A$8:$GZ$39,MATCH(HO$21,Input!$A$6:$GZ$6,0),FALSE),0)*IF(HO$110&gt;=MAX($GP$110:HN$110),MIN((HO$110-MAX($GP$110:HN$110)),(HO$110-HN$110)),0)+IF($E154=HO$22,VLOOKUP($C154,Input!$A$8:$GZ$39,MATCH(HO$21,Input!$A$6:$GZ$6,0),FALSE),0)*IF(HO$109&gt;=MAX($GP$109:HN$109),MIN((HO$109-MAX($GP$109:HN$109)),(HO$109-HN$109)),0)</f>
        <v>0</v>
      </c>
      <c r="HP154" s="1">
        <f>+IF($E154=HP$22,VLOOKUP($C154,Input!$A$8:$GZ$39,MATCH(HP$21,Input!$A$6:$GZ$6,0),FALSE),0)*IF(HP$110&gt;=MAX($GP$110:HO$110),MIN((HP$110-MAX($GP$110:HO$110)),(HP$110-HO$110)),0)+IF($E154=HP$22,VLOOKUP($C154,Input!$A$8:$GZ$39,MATCH(HP$21,Input!$A$6:$GZ$6,0),FALSE),0)*IF(HP$109&gt;=MAX($GP$109:HO$109),MIN((HP$109-MAX($GP$109:HO$109)),(HP$109-HO$109)),0)</f>
        <v>0</v>
      </c>
      <c r="HQ154" s="1">
        <f>+IF($E154=HQ$22,VLOOKUP($C154,Input!$A$8:$GZ$39,MATCH(HQ$21,Input!$A$6:$GZ$6,0),FALSE),0)*IF(HQ$110&gt;=MAX($GP$110:HP$110),MIN((HQ$110-MAX($GP$110:HP$110)),(HQ$110-HP$110)),0)+IF($E154=HQ$22,VLOOKUP($C154,Input!$A$8:$GZ$39,MATCH(HQ$21,Input!$A$6:$GZ$6,0),FALSE),0)*IF(HQ$109&gt;=MAX($GP$109:HP$109),MIN((HQ$109-MAX($GP$109:HP$109)),(HQ$109-HP$109)),0)</f>
        <v>0</v>
      </c>
      <c r="HR154" s="1">
        <f>+IF($E154=HR$22,VLOOKUP($C154,Input!$A$8:$GZ$39,MATCH(HR$21,Input!$A$6:$GZ$6,0),FALSE),0)*IF(HR$110&gt;=MAX($GP$110:HQ$110),MIN((HR$110-MAX($GP$110:HQ$110)),(HR$110-HQ$110)),0)+IF($E154=HR$22,VLOOKUP($C154,Input!$A$8:$GZ$39,MATCH(HR$21,Input!$A$6:$GZ$6,0),FALSE),0)*IF(HR$109&gt;=MAX($GP$109:HQ$109),MIN((HR$109-MAX($GP$109:HQ$109)),(HR$109-HQ$109)),0)</f>
        <v>0</v>
      </c>
      <c r="HS154" s="1">
        <f>+IF($E154=HS$22,VLOOKUP($C154,Input!$A$8:$GZ$39,MATCH(HS$21,Input!$A$6:$GZ$6,0),FALSE),0)*IF(HS$110&gt;=MAX($GP$110:HR$110),MIN((HS$110-MAX($GP$110:HR$110)),(HS$110-HR$110)),0)+IF($E154=HS$22,VLOOKUP($C154,Input!$A$8:$GZ$39,MATCH(HS$21,Input!$A$6:$GZ$6,0),FALSE),0)*IF(HS$109&gt;=MAX($GP$109:HR$109),MIN((HS$109-MAX($GP$109:HR$109)),(HS$109-HR$109)),0)</f>
        <v>0</v>
      </c>
      <c r="HT154" s="1">
        <f>+IF($E154=HT$22,VLOOKUP($C154,Input!$A$8:$GZ$39,MATCH(HT$21,Input!$A$6:$GZ$6,0),FALSE),0)*IF(HT$110&gt;=MAX($GP$110:HS$110),MIN((HT$110-MAX($GP$110:HS$110)),(HT$110-HS$110)),0)+IF($E154=HT$22,VLOOKUP($C154,Input!$A$8:$GZ$39,MATCH(HT$21,Input!$A$6:$GZ$6,0),FALSE),0)*IF(HT$109&gt;=MAX($GP$109:HS$109),MIN((HT$109-MAX($GP$109:HS$109)),(HT$109-HS$109)),0)</f>
        <v>0</v>
      </c>
      <c r="HU154" s="1">
        <f>+IF($E154=HU$22,VLOOKUP($C154,Input!$A$8:$GZ$39,MATCH(HU$21,Input!$A$6:$GZ$6,0),FALSE),0)*IF(HU$110&gt;=MAX($GP$110:HT$110),MIN((HU$110-MAX($GP$110:HT$110)),(HU$110-HT$110)),0)+IF($E154=HU$22,VLOOKUP($C154,Input!$A$8:$GZ$39,MATCH(HU$21,Input!$A$6:$GZ$6,0),FALSE),0)*IF(HU$109&gt;=MAX($GP$109:HT$109),MIN((HU$109-MAX($GP$109:HT$109)),(HU$109-HT$109)),0)</f>
        <v>0</v>
      </c>
      <c r="HV154" s="1">
        <f>+IF($E154=HV$22,VLOOKUP($C154,Input!$A$8:$GZ$39,MATCH(HV$21,Input!$A$6:$GZ$6,0),FALSE),0)*IF(HV$110&gt;=MAX($GP$110:HU$110),MIN((HV$110-MAX($GP$110:HU$110)),(HV$110-HU$110)),0)+IF($E154=HV$22,VLOOKUP($C154,Input!$A$8:$GZ$39,MATCH(HV$21,Input!$A$6:$GZ$6,0),FALSE),0)*IF(HV$109&gt;=MAX($GP$109:HU$109),MIN((HV$109-MAX($GP$109:HU$109)),(HV$109-HU$109)),0)</f>
        <v>0</v>
      </c>
      <c r="HW154" s="1">
        <f>+IF($E154=HW$22,VLOOKUP($C154,Input!$A$8:$GZ$39,MATCH(HW$21,Input!$A$6:$GZ$6,0),FALSE),0)*IF(HW$110&gt;=MAX($GP$110:HV$110),MIN((HW$110-MAX($GP$110:HV$110)),(HW$110-HV$110)),0)+IF($E154=HW$22,VLOOKUP($C154,Input!$A$8:$GZ$39,MATCH(HW$21,Input!$A$6:$GZ$6,0),FALSE),0)*IF(HW$109&gt;=MAX($GP$109:HV$109),MIN((HW$109-MAX($GP$109:HV$109)),(HW$109-HV$109)),0)</f>
        <v>0</v>
      </c>
      <c r="HX154" s="1">
        <f>+IF($E154=HX$22,VLOOKUP($C154,Input!$A$8:$GZ$39,MATCH(HX$21,Input!$A$6:$GZ$6,0),FALSE),0)*IF(HX$110&gt;=MAX($GP$110:HW$110),MIN((HX$110-MAX($GP$110:HW$110)),(HX$110-HW$110)),0)+IF($E154=HX$22,VLOOKUP($C154,Input!$A$8:$GZ$39,MATCH(HX$21,Input!$A$6:$GZ$6,0),FALSE),0)*IF(HX$109&gt;=MAX($GP$109:HW$109),MIN((HX$109-MAX($GP$109:HW$109)),(HX$109-HW$109)),0)</f>
        <v>0</v>
      </c>
      <c r="HY154" s="1">
        <f>+IF($E154=HY$22,VLOOKUP($C154,Input!$A$8:$GZ$39,MATCH(HY$21,Input!$A$6:$GZ$6,0),FALSE),0)*IF(HY$110&gt;=MAX($GP$110:HX$110),MIN((HY$110-MAX($GP$110:HX$110)),(HY$110-HX$110)),0)+IF($E154=HY$22,VLOOKUP($C154,Input!$A$8:$GZ$39,MATCH(HY$21,Input!$A$6:$GZ$6,0),FALSE),0)*IF(HY$109&gt;=MAX($GP$109:HX$109),MIN((HY$109-MAX($GP$109:HX$109)),(HY$109-HX$109)),0)</f>
        <v>0</v>
      </c>
      <c r="HZ154" s="42"/>
      <c r="IA154" t="str">
        <f>VLOOKUP($C154,Input!$A$8:$IA$39,MATCH(IA$21,Input!$A$6:$IA$6,0),FALSE)</f>
        <v>Bus Maintenance Bay Upgrade (two bays share one shop charger)</v>
      </c>
      <c r="IB154" s="132">
        <f>IF((VLOOKUP($C154,Input!$A$8:$IA$39,MATCH(IB$21,Input!$A$6:$IA$6,0),FALSE))="Y",$D154/VLOOKUP($C154,Input!$A$8:$IA$39,MATCH(IC$21,Input!$A$6:$IA$6,0),FALSE),0)</f>
        <v>0</v>
      </c>
      <c r="IC154" s="132">
        <f>IF((VLOOKUP($C154,Input!$A$8:$IA$39,MATCH(IB$21,Input!$A$6:$IA$6,0),FALSE))="Y",0,IF((VLOOKUP($C154,Input!$A$8:$IA$39,MATCH(IC$21,Input!$A$6:$IA$6,0),FALSE))&gt;0,$D154/VLOOKUP($C154,Input!$A$8:$IA$39,MATCH(IC$21,Input!$A$6:$IA$6,0),FALSE),0))</f>
        <v>15.6</v>
      </c>
      <c r="ID154" s="1">
        <f>+IF($E154=ID$22,VLOOKUP($C154,Input!$A$8:$IA$39,MATCH(ID$21,Input!$A$6:$IA$6,0),FALSE),0)*IF(ID$110&gt;=MAX($IC$110:IC$110),MIN((ID$110-MAX($IC$110:IC$110)),(ID$110-IC$110)),0)+IF($E154=ID$22,VLOOKUP($C154,Input!$A$8:$IA$39,MATCH(ID$21,Input!$A$6:$IA$6,0),FALSE),0)*IF(ID$109&gt;=MAX($IC$109:IC$109),MIN((ID$109-MAX($IC$109:IC$109)),(ID$109-IC$109)),0)</f>
        <v>0</v>
      </c>
      <c r="IE154" s="1">
        <f>+IF($E154=IE$22,VLOOKUP($C154,Input!$A$8:$IA$39,MATCH(IE$21,Input!$A$6:$IA$6,0),FALSE),0)*IF(IE$110&gt;=MAX($IC$110:ID$110),MIN((IE$110-MAX($IC$110:ID$110)),(IE$110-ID$110)),0)+IF($E154=IE$22,VLOOKUP($C154,Input!$A$8:$IA$39,MATCH(IE$21,Input!$A$6:$IA$6,0),FALSE),0)*IF(IE$109&gt;=MAX($IC$109:ID$109),MIN((IE$109-MAX($IC$109:ID$109)),(IE$109-ID$109)),0)</f>
        <v>0</v>
      </c>
      <c r="IF154" s="1">
        <f>+IF($E154=IF$22,VLOOKUP($C154,Input!$A$8:$IA$39,MATCH(IF$21,Input!$A$6:$IA$6,0),FALSE),0)*IF(IF$110&gt;=MAX($IC$110:IE$110),MIN((IF$110-MAX($IC$110:IE$110)),(IF$110-IE$110)),0)+IF($E154=IF$22,VLOOKUP($C154,Input!$A$8:$IA$39,MATCH(IF$21,Input!$A$6:$IA$6,0),FALSE),0)*IF(IF$109&gt;=MAX($IC$109:IE$109),MIN((IF$109-MAX($IC$109:IE$109)),(IF$109-IE$109)),0)</f>
        <v>0</v>
      </c>
      <c r="IG154" s="1">
        <f>+IF($E154=IG$22,VLOOKUP($C154,Input!$A$8:$IA$39,MATCH(IG$21,Input!$A$6:$IA$6,0),FALSE),0)*IF(IG$110&gt;=MAX($IC$110:IF$110),MIN((IG$110-MAX($IC$110:IF$110)),(IG$110-IF$110)),0)+IF($E154=IG$22,VLOOKUP($C154,Input!$A$8:$IA$39,MATCH(IG$21,Input!$A$6:$IA$6,0),FALSE),0)*IF(IG$109&gt;=MAX($IC$109:IF$109),MIN((IG$109-MAX($IC$109:IF$109)),(IG$109-IF$109)),0)</f>
        <v>0</v>
      </c>
      <c r="IH154" s="1">
        <f>+IF($E154=IH$22,VLOOKUP($C154,Input!$A$8:$IA$39,MATCH(IH$21,Input!$A$6:$IA$6,0),FALSE),0)*IF(IH$110&gt;=MAX($IC$110:IG$110),MIN((IH$110-MAX($IC$110:IG$110)),(IH$110-IG$110)),0)+IF($E154=IH$22,VLOOKUP($C154,Input!$A$8:$IA$39,MATCH(IH$21,Input!$A$6:$IA$6,0),FALSE),0)*IF(IH$109&gt;=MAX($IC$109:IG$109),MIN((IH$109-MAX($IC$109:IG$109)),(IH$109-IG$109)),0)</f>
        <v>0</v>
      </c>
      <c r="II154" s="1">
        <f>+IF($E154=II$22,VLOOKUP($C154,Input!$A$8:$IA$39,MATCH(II$21,Input!$A$6:$IA$6,0),FALSE),0)*IF(II$110&gt;=MAX($IC$110:IH$110),MIN((II$110-MAX($IC$110:IH$110)),(II$110-IH$110)),0)+IF($E154=II$22,VLOOKUP($C154,Input!$A$8:$IA$39,MATCH(II$21,Input!$A$6:$IA$6,0),FALSE),0)*IF(II$109&gt;=MAX($IC$109:IH$109),MIN((II$109-MAX($IC$109:IH$109)),(II$109-IH$109)),0)</f>
        <v>0</v>
      </c>
      <c r="IJ154" s="1">
        <f>+IF($E154=IJ$22,VLOOKUP($C154,Input!$A$8:$IA$39,MATCH(IJ$21,Input!$A$6:$IA$6,0),FALSE),0)*IF(IJ$110&gt;=MAX($IC$110:II$110),MIN((IJ$110-MAX($IC$110:II$110)),(IJ$110-II$110)),0)+IF($E154=IJ$22,VLOOKUP($C154,Input!$A$8:$IA$39,MATCH(IJ$21,Input!$A$6:$IA$6,0),FALSE),0)*IF(IJ$109&gt;=MAX($IC$109:II$109),MIN((IJ$109-MAX($IC$109:II$109)),(IJ$109-II$109)),0)</f>
        <v>0</v>
      </c>
      <c r="IK154" s="1">
        <f>+IF($E154=IK$22,VLOOKUP($C154,Input!$A$8:$IA$39,MATCH(IK$21,Input!$A$6:$IA$6,0),FALSE),0)*IF(IK$110&gt;=MAX($IC$110:IJ$110),MIN((IK$110-MAX($IC$110:IJ$110)),(IK$110-IJ$110)),0)+IF($E154=IK$22,VLOOKUP($C154,Input!$A$8:$IA$39,MATCH(IK$21,Input!$A$6:$IA$6,0),FALSE),0)*IF(IK$109&gt;=MAX($IC$109:IJ$109),MIN((IK$109-MAX($IC$109:IJ$109)),(IK$109-IJ$109)),0)</f>
        <v>0</v>
      </c>
      <c r="IL154" s="1">
        <f>+IF($E154=IL$22,VLOOKUP($C154,Input!$A$8:$IA$39,MATCH(IL$21,Input!$A$6:$IA$6,0),FALSE),0)*IF(IL$110&gt;=MAX($IC$110:IK$110),MIN((IL$110-MAX($IC$110:IK$110)),(IL$110-IK$110)),0)+IF($E154=IL$22,VLOOKUP($C154,Input!$A$8:$IA$39,MATCH(IL$21,Input!$A$6:$IA$6,0),FALSE),0)*IF(IL$109&gt;=MAX($IC$109:IK$109),MIN((IL$109-MAX($IC$109:IK$109)),(IL$109-IK$109)),0)</f>
        <v>0</v>
      </c>
      <c r="IM154" s="1">
        <f>+IF($E154=IM$22,VLOOKUP($C154,Input!$A$8:$IA$39,MATCH(IM$21,Input!$A$6:$IA$6,0),FALSE),0)*IF(IM$110&gt;=MAX($IC$110:IL$110),MIN((IM$110-MAX($IC$110:IL$110)),(IM$110-IL$110)),0)+IF($E154=IM$22,VLOOKUP($C154,Input!$A$8:$IA$39,MATCH(IM$21,Input!$A$6:$IA$6,0),FALSE),0)*IF(IM$109&gt;=MAX($IC$109:IL$109),MIN((IM$109-MAX($IC$109:IL$109)),(IM$109-IL$109)),0)</f>
        <v>0</v>
      </c>
      <c r="IN154" s="1">
        <f>+IF($E154=IN$22,VLOOKUP($C154,Input!$A$8:$IA$39,MATCH(IN$21,Input!$A$6:$IA$6,0),FALSE),0)*IF(IN$110&gt;=MAX($IC$110:IM$110),MIN((IN$110-MAX($IC$110:IM$110)),(IN$110-IM$110)),0)+IF($E154=IN$22,VLOOKUP($C154,Input!$A$8:$IA$39,MATCH(IN$21,Input!$A$6:$IA$6,0),FALSE),0)*IF(IN$109&gt;=MAX($IC$109:IM$109),MIN((IN$109-MAX($IC$109:IM$109)),(IN$109-IM$109)),0)</f>
        <v>0</v>
      </c>
      <c r="IO154" s="1">
        <f>+IF($E154=IO$22,VLOOKUP($C154,Input!$A$8:$IA$39,MATCH(IO$21,Input!$A$6:$IA$6,0),FALSE),0)*IF(IO$110&gt;=MAX($IC$110:IN$110),MIN((IO$110-MAX($IC$110:IN$110)),(IO$110-IN$110)),0)+IF($E154=IO$22,VLOOKUP($C154,Input!$A$8:$IA$39,MATCH(IO$21,Input!$A$6:$IA$6,0),FALSE),0)*IF(IO$109&gt;=MAX($IC$109:IN$109),MIN((IO$109-MAX($IC$109:IN$109)),(IO$109-IN$109)),0)</f>
        <v>0</v>
      </c>
      <c r="IP154" s="1">
        <f>+IF($E154=IP$22,VLOOKUP($C154,Input!$A$8:$IA$39,MATCH(IP$21,Input!$A$6:$IA$6,0),FALSE),0)*IF(IP$110&gt;=MAX($IC$110:IO$110),MIN((IP$110-MAX($IC$110:IO$110)),(IP$110-IO$110)),0)+IF($E154=IP$22,VLOOKUP($C154,Input!$A$8:$IA$39,MATCH(IP$21,Input!$A$6:$IA$6,0),FALSE),0)*IF(IP$109&gt;=MAX($IC$109:IO$109),MIN((IP$109-MAX($IC$109:IO$109)),(IP$109-IO$109)),0)</f>
        <v>0</v>
      </c>
      <c r="IQ154" s="1">
        <f>+IF($E154=IQ$22,VLOOKUP($C154,Input!$A$8:$IA$39,MATCH(IQ$21,Input!$A$6:$IA$6,0),FALSE),0)*IF(IQ$110&gt;=MAX($IC$110:IP$110),MIN((IQ$110-MAX($IC$110:IP$110)),(IQ$110-IP$110)),0)+IF($E154=IQ$22,VLOOKUP($C154,Input!$A$8:$IA$39,MATCH(IQ$21,Input!$A$6:$IA$6,0),FALSE),0)*IF(IQ$109&gt;=MAX($IC$109:IP$109),MIN((IQ$109-MAX($IC$109:IP$109)),(IQ$109-IP$109)),0)</f>
        <v>0</v>
      </c>
      <c r="IR154" s="1">
        <f>+IF($E154=IR$22,VLOOKUP($C154,Input!$A$8:$IA$39,MATCH(IR$21,Input!$A$6:$IA$6,0),FALSE),0)*IF(IR$110&gt;=MAX($IC$110:IQ$110),MIN((IR$110-MAX($IC$110:IQ$110)),(IR$110-IQ$110)),0)+IF($E154=IR$22,VLOOKUP($C154,Input!$A$8:$IA$39,MATCH(IR$21,Input!$A$6:$IA$6,0),FALSE),0)*IF(IR$109&gt;=MAX($IC$109:IQ$109),MIN((IR$109-MAX($IC$109:IQ$109)),(IR$109-IQ$109)),0)</f>
        <v>0</v>
      </c>
      <c r="IS154" s="1">
        <f>+IF($E154=IS$22,VLOOKUP($C154,Input!$A$8:$IA$39,MATCH(IS$21,Input!$A$6:$IA$6,0),FALSE),0)*IF(IS$110&gt;=MAX($IC$110:IR$110),MIN((IS$110-MAX($IC$110:IR$110)),(IS$110-IR$110)),0)+IF($E154=IS$22,VLOOKUP($C154,Input!$A$8:$IA$39,MATCH(IS$21,Input!$A$6:$IA$6,0),FALSE),0)*IF(IS$109&gt;=MAX($IC$109:IR$109),MIN((IS$109-MAX($IC$109:IR$109)),(IS$109-IR$109)),0)</f>
        <v>0</v>
      </c>
      <c r="IT154" s="1">
        <f>+IF($E154=IT$22,VLOOKUP($C154,Input!$A$8:$IA$39,MATCH(IT$21,Input!$A$6:$IA$6,0),FALSE),0)*IF(IT$110&gt;=MAX($IC$110:IS$110),MIN((IT$110-MAX($IC$110:IS$110)),(IT$110-IS$110)),0)+IF($E154=IT$22,VLOOKUP($C154,Input!$A$8:$IA$39,MATCH(IT$21,Input!$A$6:$IA$6,0),FALSE),0)*IF(IT$109&gt;=MAX($IC$109:IS$109),MIN((IT$109-MAX($IC$109:IS$109)),(IT$109-IS$109)),0)</f>
        <v>0</v>
      </c>
      <c r="IU154" s="1">
        <f>+IF($E154=IU$22,VLOOKUP($C154,Input!$A$8:$IA$39,MATCH(IU$21,Input!$A$6:$IA$6,0),FALSE),0)*IF(IU$110&gt;=MAX($IC$110:IT$110),MIN((IU$110-MAX($IC$110:IT$110)),(IU$110-IT$110)),0)+IF($E154=IU$22,VLOOKUP($C154,Input!$A$8:$IA$39,MATCH(IU$21,Input!$A$6:$IA$6,0),FALSE),0)*IF(IU$109&gt;=MAX($IC$109:IT$109),MIN((IU$109-MAX($IC$109:IT$109)),(IU$109-IT$109)),0)</f>
        <v>0</v>
      </c>
      <c r="IV154" s="1">
        <f>+IF($E154=IV$22,VLOOKUP($C154,Input!$A$8:$IA$39,MATCH(IV$21,Input!$A$6:$IA$6,0),FALSE),0)*IF(IV$110&gt;=MAX($IC$110:IU$110),MIN((IV$110-MAX($IC$110:IU$110)),(IV$110-IU$110)),0)+IF($E154=IV$22,VLOOKUP($C154,Input!$A$8:$IA$39,MATCH(IV$21,Input!$A$6:$IA$6,0),FALSE),0)*IF(IV$109&gt;=MAX($IC$109:IU$109),MIN((IV$109-MAX($IC$109:IU$109)),(IV$109-IU$109)),0)</f>
        <v>0</v>
      </c>
      <c r="IW154" s="1">
        <f>+IF($E154=IW$22,VLOOKUP($C154,Input!$A$8:$IA$39,MATCH(IW$21,Input!$A$6:$IA$6,0),FALSE),0)*IF(IW$110&gt;=MAX($IC$110:IV$110),MIN((IW$110-MAX($IC$110:IV$110)),(IW$110-IV$110)),0)+IF($E154=IW$22,VLOOKUP($C154,Input!$A$8:$IA$39,MATCH(IW$21,Input!$A$6:$IA$6,0),FALSE),0)*IF(IW$109&gt;=MAX($IC$109:IV$109),MIN((IW$109-MAX($IC$109:IV$109)),(IW$109-IV$109)),0)</f>
        <v>0</v>
      </c>
      <c r="IX154" s="1">
        <f>+IF($E154=IX$22,VLOOKUP($C154,Input!$A$8:$IA$39,MATCH(IX$21,Input!$A$6:$IA$6,0),FALSE),0)*IF(IX$110&gt;=MAX($IC$110:IW$110),MIN((IX$110-MAX($IC$110:IW$110)),(IX$110-IW$110)),0)+IF($E154=IX$22,VLOOKUP($C154,Input!$A$8:$IA$39,MATCH(IX$21,Input!$A$6:$IA$6,0),FALSE),0)*IF(IX$109&gt;=MAX($IC$109:IW$109),MIN((IX$109-MAX($IC$109:IW$109)),(IX$109-IW$109)),0)</f>
        <v>0</v>
      </c>
      <c r="IY154" s="1">
        <f>+IF($E154=IY$22,VLOOKUP($C154,Input!$A$8:$IA$39,MATCH(IY$21,Input!$A$6:$IA$6,0),FALSE),0)*IF(IY$110&gt;=MAX($IC$110:IX$110),MIN((IY$110-MAX($IC$110:IX$110)),(IY$110-IX$110)),0)+IF($E154=IY$22,VLOOKUP($C154,Input!$A$8:$IA$39,MATCH(IY$21,Input!$A$6:$IA$6,0),FALSE),0)*IF(IY$109&gt;=MAX($IC$109:IX$109),MIN((IY$109-MAX($IC$109:IX$109)),(IY$109-IX$109)),0)</f>
        <v>0</v>
      </c>
      <c r="IZ154" s="1">
        <f>+IF($E154=IZ$22,VLOOKUP($C154,Input!$A$8:$IA$39,MATCH(IZ$21,Input!$A$6:$IA$6,0),FALSE),0)*IF(IZ$110&gt;=MAX($IC$110:IY$110),MIN((IZ$110-MAX($IC$110:IY$110)),(IZ$110-IY$110)),0)+IF($E154=IZ$22,VLOOKUP($C154,Input!$A$8:$IA$39,MATCH(IZ$21,Input!$A$6:$IA$6,0),FALSE),0)*IF(IZ$109&gt;=MAX($IC$109:IY$109),MIN((IZ$109-MAX($IC$109:IY$109)),(IZ$109-IY$109)),0)</f>
        <v>0</v>
      </c>
      <c r="JA154" s="1">
        <f>+IF($E154=JA$22,VLOOKUP($C154,Input!$A$8:$IA$39,MATCH(JA$21,Input!$A$6:$IA$6,0),FALSE),0)*IF(JA$110&gt;=MAX($IC$110:IZ$110),MIN((JA$110-MAX($IC$110:IZ$110)),(JA$110-IZ$110)),0)+IF($E154=JA$22,VLOOKUP($C154,Input!$A$8:$IA$39,MATCH(JA$21,Input!$A$6:$IA$6,0),FALSE),0)*IF(JA$109&gt;=MAX($IC$109:IZ$109),MIN((JA$109-MAX($IC$109:IZ$109)),(JA$109-IZ$109)),0)</f>
        <v>216000</v>
      </c>
      <c r="JB154" s="1">
        <f>+IF($E154=JB$22,VLOOKUP($C154,Input!$A$8:$IA$39,MATCH(JB$21,Input!$A$6:$IA$6,0),FALSE),0)*IF(JB$110&gt;=MAX($IC$110:JA$110),MIN((JB$110-MAX($IC$110:JA$110)),(JB$110-JA$110)),0)+IF($E154=JB$22,VLOOKUP($C154,Input!$A$8:$IA$39,MATCH(JB$21,Input!$A$6:$IA$6,0),FALSE),0)*IF(JB$109&gt;=MAX($IC$109:JA$109),MIN((JB$109-MAX($IC$109:JA$109)),(JB$109-JA$109)),0)</f>
        <v>0</v>
      </c>
      <c r="JC154" s="1">
        <f>+IF($E154=JC$22,VLOOKUP($C154,Input!$A$8:$IA$39,MATCH(JC$21,Input!$A$6:$IA$6,0),FALSE),0)*IF(JC$110&gt;=MAX($IC$110:JB$110),MIN((JC$110-MAX($IC$110:JB$110)),(JC$110-JB$110)),0)+IF($E154=JC$22,VLOOKUP($C154,Input!$A$8:$IA$39,MATCH(JC$21,Input!$A$6:$IA$6,0),FALSE),0)*IF(JC$109&gt;=MAX($IC$109:JB$109),MIN((JC$109-MAX($IC$109:JB$109)),(JC$109-JB$109)),0)</f>
        <v>0</v>
      </c>
      <c r="JD154" s="1">
        <f>+IF($E154=JD$22,VLOOKUP($C154,Input!$A$8:$IA$39,MATCH(JD$21,Input!$A$6:$IA$6,0),FALSE),0)*IF(JD$110&gt;=MAX($IC$110:JC$110),MIN((JD$110-MAX($IC$110:JC$110)),(JD$110-JC$110)),0)+IF($E154=JD$22,VLOOKUP($C154,Input!$A$8:$IA$39,MATCH(JD$21,Input!$A$6:$IA$6,0),FALSE),0)*IF(JD$109&gt;=MAX($IC$109:JC$109),MIN((JD$109-MAX($IC$109:JC$109)),(JD$109-JC$109)),0)</f>
        <v>0</v>
      </c>
      <c r="JE154" s="1">
        <f>+IF($E154=JE$22,VLOOKUP($C154,Input!$A$8:$IA$39,MATCH(JE$21,Input!$A$6:$IA$6,0),FALSE),0)*IF(JE$110&gt;=MAX($IC$110:JD$110),MIN((JE$110-MAX($IC$110:JD$110)),(JE$110-JD$110)),0)+IF($E154=JE$22,VLOOKUP($C154,Input!$A$8:$IA$39,MATCH(JE$21,Input!$A$6:$IA$6,0),FALSE),0)*IF(JE$109&gt;=MAX($IC$109:JD$109),MIN((JE$109-MAX($IC$109:JD$109)),(JE$109-JD$109)),0)</f>
        <v>0</v>
      </c>
      <c r="JF154" s="1">
        <f>+IF($E154=JF$22,VLOOKUP($C154,Input!$A$8:$IA$39,MATCH(JF$21,Input!$A$6:$IA$6,0),FALSE),0)*IF(JF$110&gt;=MAX($IC$110:JE$110),MIN((JF$110-MAX($IC$110:JE$110)),(JF$110-JE$110)),0)+IF($E154=JF$22,VLOOKUP($C154,Input!$A$8:$IA$39,MATCH(JF$21,Input!$A$6:$IA$6,0),FALSE),0)*IF(JF$109&gt;=MAX($IC$109:JE$109),MIN((JF$109-MAX($IC$109:JE$109)),(JF$109-JE$109)),0)</f>
        <v>0</v>
      </c>
      <c r="JG154" s="1">
        <f>+IF($E154=JG$22,VLOOKUP($C154,Input!$A$8:$IA$39,MATCH(JG$21,Input!$A$6:$IA$6,0),FALSE),0)*IF(JG$110&gt;=MAX($IC$110:JF$110),MIN((JG$110-MAX($IC$110:JF$110)),(JG$110-JF$110)),0)+IF($E154=JG$22,VLOOKUP($C154,Input!$A$8:$IA$39,MATCH(JG$21,Input!$A$6:$IA$6,0),FALSE),0)*IF(JG$109&gt;=MAX($IC$109:JF$109),MIN((JG$109-MAX($IC$109:JF$109)),(JG$109-JF$109)),0)</f>
        <v>0</v>
      </c>
      <c r="JH154" s="1">
        <f>+IF($E154=JH$22,VLOOKUP($C154,Input!$A$8:$IA$39,MATCH(JH$21,Input!$A$6:$IA$6,0),FALSE),0)*IF(JH$110&gt;=MAX($IC$110:JG$110),MIN((JH$110-MAX($IC$110:JG$110)),(JH$110-JG$110)),0)+IF($E154=JH$22,VLOOKUP($C154,Input!$A$8:$IA$39,MATCH(JH$21,Input!$A$6:$IA$6,0),FALSE),0)*IF(JH$109&gt;=MAX($IC$109:JG$109),MIN((JH$109-MAX($IC$109:JG$109)),(JH$109-JG$109)),0)</f>
        <v>0</v>
      </c>
      <c r="JI154" s="1">
        <f>+IF($E154=JI$22,VLOOKUP($C154,Input!$A$8:$IA$39,MATCH(JI$21,Input!$A$6:$IA$6,0),FALSE),0)*IF(JI$110&gt;=MAX($IC$110:JH$110),MIN((JI$110-MAX($IC$110:JH$110)),(JI$110-JH$110)),0)+IF($E154=JI$22,VLOOKUP($C154,Input!$A$8:$IA$39,MATCH(JI$21,Input!$A$6:$IA$6,0),FALSE),0)*IF(JI$109&gt;=MAX($IC$109:JH$109),MIN((JI$109-MAX($IC$109:JH$109)),(JI$109-JH$109)),0)</f>
        <v>0</v>
      </c>
      <c r="JJ154" s="1">
        <f>+IF($E154=JJ$22,VLOOKUP($C154,Input!$A$8:$IA$39,MATCH(JJ$21,Input!$A$6:$IA$6,0),FALSE),0)*IF(JJ$110&gt;=MAX($IC$110:JI$110),MIN((JJ$110-MAX($IC$110:JI$110)),(JJ$110-JI$110)),0)+IF($E154=JJ$22,VLOOKUP($C154,Input!$A$8:$IA$39,MATCH(JJ$21,Input!$A$6:$IA$6,0),FALSE),0)*IF(JJ$109&gt;=MAX($IC$109:JI$109),MIN((JJ$109-MAX($IC$109:JI$109)),(JJ$109-JI$109)),0)</f>
        <v>0</v>
      </c>
      <c r="JK154" s="1">
        <f>+IF($E154=JK$22,VLOOKUP($C154,Input!$A$8:$IA$39,MATCH(JK$21,Input!$A$6:$IA$6,0),FALSE),0)*IF(JK$110&gt;=MAX($IC$110:JJ$110),MIN((JK$110-MAX($IC$110:JJ$110)),(JK$110-JJ$110)),0)+IF($E154=JK$22,VLOOKUP($C154,Input!$A$8:$IA$39,MATCH(JK$21,Input!$A$6:$IA$6,0),FALSE),0)*IF(JK$109&gt;=MAX($IC$109:JJ$109),MIN((JK$109-MAX($IC$109:JJ$109)),(JK$109-JJ$109)),0)</f>
        <v>0</v>
      </c>
      <c r="JL154" s="1">
        <f>+IF($E154=JL$22,VLOOKUP($C154,Input!$A$8:$IA$39,MATCH(JL$21,Input!$A$6:$IA$6,0),FALSE),0)*IF(JL$110&gt;=MAX($IC$110:JK$110),MIN((JL$110-MAX($IC$110:JK$110)),(JL$110-JK$110)),0)+IF($E154=JL$22,VLOOKUP($C154,Input!$A$8:$IA$39,MATCH(JL$21,Input!$A$6:$IA$6,0),FALSE),0)*IF(JL$109&gt;=MAX($IC$109:JK$109),MIN((JL$109-MAX($IC$109:JK$109)),(JL$109-JK$109)),0)</f>
        <v>0</v>
      </c>
      <c r="JN154" t="str">
        <f>+VLOOKUP($C154,Input!$A$8:$GZ$39,MATCH(JN$21,Input!$A$6:$GZ$6,0),FALSE)</f>
        <v>Charger Maintenance ($/kWh)</v>
      </c>
      <c r="JO154" s="1">
        <f>IF($E154+$I154+$D$7&lt;=JO$22,0,IF(JO$22-$D$7&gt;=$E154,VLOOKUP($C154,Input!$A$8:$GZ$39,MATCH(JO$21,Input!$A$6:$GZ$6,0),FALSE),0)*$F154/$G154)*$D154</f>
        <v>0</v>
      </c>
      <c r="JP154" s="1">
        <f>IF($E154+$I154+$D$7&lt;=JP$22,0,IF(JP$22-$D$7&gt;=$E154,VLOOKUP($C154,Input!$A$8:$GZ$39,MATCH(JP$21,Input!$A$6:$GZ$6,0),FALSE),0)*$F154/$G154)*$D154</f>
        <v>0</v>
      </c>
      <c r="JQ154" s="1">
        <f>IF($E154+$I154+$D$7&lt;=JQ$22,0,IF(JQ$22-$D$7&gt;=$E154,VLOOKUP($C154,Input!$A$8:$GZ$39,MATCH(JQ$21,Input!$A$6:$GZ$6,0),FALSE),0)*$F154/$G154)*$D154</f>
        <v>0</v>
      </c>
      <c r="JR154" s="1">
        <f>IF($E154+$I154+$D$7&lt;=JR$22,0,IF(JR$22-$D$7&gt;=$E154,VLOOKUP($C154,Input!$A$8:$GZ$39,MATCH(JR$21,Input!$A$6:$GZ$6,0),FALSE),0)*$F154/$G154)*$D154</f>
        <v>0</v>
      </c>
      <c r="JS154" s="1">
        <f>IF($E154+$I154+$D$7&lt;=JS$22,0,IF(JS$22-$D$7&gt;=$E154,VLOOKUP($C154,Input!$A$8:$GZ$39,MATCH(JS$21,Input!$A$6:$GZ$6,0),FALSE),0)*$F154/$G154)*$D154</f>
        <v>0</v>
      </c>
      <c r="JT154" s="1">
        <f>IF($E154+$I154+$D$7&lt;=JT$22,0,IF(JT$22-$D$7&gt;=$E154,VLOOKUP($C154,Input!$A$8:$GZ$39,MATCH(JT$21,Input!$A$6:$GZ$6,0),FALSE),0)*$F154/$G154)*$D154</f>
        <v>0</v>
      </c>
      <c r="JU154" s="1">
        <f>IF($E154+$I154+$D$7&lt;=JU$22,0,IF(JU$22-$D$7&gt;=$E154,VLOOKUP($C154,Input!$A$8:$GZ$39,MATCH(JU$21,Input!$A$6:$GZ$6,0),FALSE),0)*$F154/$G154)*$D154</f>
        <v>0</v>
      </c>
      <c r="JV154" s="1">
        <f>IF($E154+$I154+$D$7&lt;=JV$22,0,IF(JV$22-$D$7&gt;=$E154,VLOOKUP($C154,Input!$A$8:$GZ$39,MATCH(JV$21,Input!$A$6:$GZ$6,0),FALSE),0)*$F154/$G154)*$D154</f>
        <v>0</v>
      </c>
      <c r="JW154" s="1">
        <f>IF($E154+$I154+$D$7&lt;=JW$22,0,IF(JW$22-$D$7&gt;=$E154,VLOOKUP($C154,Input!$A$8:$GZ$39,MATCH(JW$21,Input!$A$6:$GZ$6,0),FALSE),0)*$F154/$G154)*$D154</f>
        <v>0</v>
      </c>
      <c r="JX154" s="1">
        <f>IF($E154+$I154+$D$7&lt;=JX$22,0,IF(JX$22-$D$7&gt;=$E154,VLOOKUP($C154,Input!$A$8:$GZ$39,MATCH(JX$21,Input!$A$6:$GZ$6,0),FALSE),0)*$F154/$G154)*$D154</f>
        <v>0</v>
      </c>
      <c r="JY154" s="1">
        <f>IF($E154+$I154+$D$7&lt;=JY$22,0,IF(JY$22-$D$7&gt;=$E154,VLOOKUP($C154,Input!$A$8:$GZ$39,MATCH(JY$21,Input!$A$6:$GZ$6,0),FALSE),0)*$F154/$G154)*$D154</f>
        <v>0</v>
      </c>
      <c r="JZ154" s="1">
        <f>IF($E154+$I154+$D$7&lt;=JZ$22,0,IF(JZ$22-$D$7&gt;=$E154,VLOOKUP($C154,Input!$A$8:$GZ$39,MATCH(JZ$21,Input!$A$6:$GZ$6,0),FALSE),0)*$F154/$G154)*$D154</f>
        <v>0</v>
      </c>
      <c r="KA154" s="1">
        <f>IF($E154+$I154+$D$7&lt;=KA$22,0,IF(KA$22-$D$7&gt;=$E154,VLOOKUP($C154,Input!$A$8:$GZ$39,MATCH(KA$21,Input!$A$6:$GZ$6,0),FALSE),0)*$F154/$G154)*$D154</f>
        <v>0</v>
      </c>
      <c r="KB154" s="1">
        <f>IF($E154+$I154+$D$7&lt;=KB$22,0,IF(KB$22-$D$7&gt;=$E154,VLOOKUP($C154,Input!$A$8:$GZ$39,MATCH(KB$21,Input!$A$6:$GZ$6,0),FALSE),0)*$F154/$G154)*$D154</f>
        <v>0</v>
      </c>
      <c r="KC154" s="1">
        <f>IF($E154+$I154+$D$7&lt;=KC$22,0,IF(KC$22-$D$7&gt;=$E154,VLOOKUP($C154,Input!$A$8:$GZ$39,MATCH(KC$21,Input!$A$6:$GZ$6,0),FALSE),0)*$F154/$G154)*$D154</f>
        <v>0</v>
      </c>
      <c r="KD154" s="1">
        <f>IF($E154+$I154+$D$7&lt;=KD$22,0,IF(KD$22-$D$7&gt;=$E154,VLOOKUP($C154,Input!$A$8:$GZ$39,MATCH(KD$21,Input!$A$6:$GZ$6,0),FALSE),0)*$F154/$G154)*$D154</f>
        <v>0</v>
      </c>
      <c r="KE154" s="1">
        <f>IF($E154+$I154+$D$7&lt;=KE$22,0,IF(KE$22-$D$7&gt;=$E154,VLOOKUP($C154,Input!$A$8:$GZ$39,MATCH(KE$21,Input!$A$6:$GZ$6,0),FALSE),0)*$F154/$G154)*$D154</f>
        <v>0</v>
      </c>
      <c r="KF154" s="1">
        <f>IF($E154+$I154+$D$7&lt;=KF$22,0,IF(KF$22-$D$7&gt;=$E154,VLOOKUP($C154,Input!$A$8:$GZ$39,MATCH(KF$21,Input!$A$6:$GZ$6,0),FALSE),0)*$F154/$G154)*$D154</f>
        <v>0</v>
      </c>
      <c r="KG154" s="1">
        <f>IF($E154+$I154+$D$7&lt;=KG$22,0,IF(KG$22-$D$7&gt;=$E154,VLOOKUP($C154,Input!$A$8:$GZ$39,MATCH(KG$21,Input!$A$6:$GZ$6,0),FALSE),0)*$F154/$G154)*$D154</f>
        <v>0</v>
      </c>
      <c r="KH154" s="1">
        <f>IF($E154+$I154+$D$7&lt;=KH$22,0,IF(KH$22-$D$7&gt;=$E154,VLOOKUP($C154,Input!$A$8:$GZ$39,MATCH(KH$21,Input!$A$6:$GZ$6,0),FALSE),0)*$F154/$G154)*$D154</f>
        <v>0</v>
      </c>
      <c r="KI154" s="1">
        <f>IF($E154+$I154+$D$7&lt;=KI$22,0,IF(KI$22-$D$7&gt;=$E154,VLOOKUP($C154,Input!$A$8:$GZ$39,MATCH(KI$21,Input!$A$6:$GZ$6,0),FALSE),0)*$F154/$G154)*$D154</f>
        <v>0</v>
      </c>
      <c r="KJ154" s="1">
        <f>IF($E154+$I154+$D$7&lt;=KJ$22,0,IF(KJ$22-$D$7&gt;=$E154,VLOOKUP($C154,Input!$A$8:$GZ$39,MATCH(KJ$21,Input!$A$6:$GZ$6,0),FALSE),0)*$F154/$G154)*$D154</f>
        <v>0</v>
      </c>
      <c r="KK154" s="1">
        <f>IF($E154+$I154+$D$7&lt;=KK$22,0,IF(KK$22-$D$7&gt;=$E154,VLOOKUP($C154,Input!$A$8:$GZ$39,MATCH(KK$21,Input!$A$6:$GZ$6,0),FALSE),0)*$F154/$G154)*$D154</f>
        <v>0</v>
      </c>
      <c r="KL154" s="1">
        <f>IF($E154+$I154+$D$7&lt;=KL$22,0,IF(KL$22-$D$7&gt;=$E154,VLOOKUP($C154,Input!$A$8:$GZ$39,MATCH(KL$21,Input!$A$6:$GZ$6,0),FALSE),0)*$F154/$G154)*$D154</f>
        <v>0</v>
      </c>
      <c r="KM154" s="1">
        <f>IF($E154+$I154+$D$7&lt;=KM$22,0,IF(KM$22-$D$7&gt;=$E154,VLOOKUP($C154,Input!$A$8:$GZ$39,MATCH(KM$21,Input!$A$6:$GZ$6,0),FALSE),0)*$F154/$G154)*$D154</f>
        <v>0</v>
      </c>
      <c r="KN154" s="1">
        <f>IF($E154+$I154+$D$7&lt;=KN$22,0,IF(KN$22-$D$7&gt;=$E154,VLOOKUP($C154,Input!$A$8:$GZ$39,MATCH(KN$21,Input!$A$6:$GZ$6,0),FALSE),0)*$F154/$G154)*$D154</f>
        <v>0</v>
      </c>
      <c r="KO154" s="1">
        <f>IF($E154+$I154+$D$7&lt;=KO$22,0,IF(KO$22-$D$7&gt;=$E154,VLOOKUP($C154,Input!$A$8:$GZ$39,MATCH(KO$21,Input!$A$6:$GZ$6,0),FALSE),0)*$F154/$G154)*$D154</f>
        <v>0</v>
      </c>
      <c r="KP154" s="1">
        <f>IF($E154+$I154+$D$7&lt;=KP$22,0,IF(KP$22-$D$7&gt;=$E154,VLOOKUP($C154,Input!$A$8:$GZ$39,MATCH(KP$21,Input!$A$6:$GZ$6,0),FALSE),0)*$F154/$G154)*$D154</f>
        <v>0</v>
      </c>
      <c r="KQ154" s="1">
        <f>IF($E154+$I154+$D$7&lt;=KQ$22,0,IF(KQ$22-$D$7&gt;=$E154,VLOOKUP($C154,Input!$A$8:$GZ$39,MATCH(KQ$21,Input!$A$6:$GZ$6,0),FALSE),0)*$F154/$G154)*$D154</f>
        <v>0</v>
      </c>
      <c r="KR154" s="1">
        <f>IF($E154+$I154+$D$7&lt;=KR$22,0,IF(KR$22-$D$7&gt;=$E154,VLOOKUP($C154,Input!$A$8:$GZ$39,MATCH(KR$21,Input!$A$6:$GZ$6,0),FALSE),0)*$F154/$G154)*$D154</f>
        <v>0</v>
      </c>
      <c r="KS154" s="1">
        <f>IF($E154+$I154+$D$7&lt;=KS$22,0,IF(KS$22-$D$7&gt;=$E154,VLOOKUP($C154,Input!$A$8:$GZ$39,MATCH(KS$21,Input!$A$6:$GZ$6,0),FALSE),0)*$F154/$G154)*$D154</f>
        <v>0</v>
      </c>
      <c r="KT154" s="1">
        <f>IF($E154+$I154+$D$7&lt;=KT$22,0,IF(KT$22-$D$7&gt;=$E154,VLOOKUP($C154,Input!$A$8:$GZ$39,MATCH(KT$21,Input!$A$6:$GZ$6,0),FALSE),0)*$F154/$G154)*$D154</f>
        <v>0</v>
      </c>
      <c r="KU154" s="1">
        <f>IF($E154+$I154+$D$7&lt;=KU$22,0,IF(KU$22-$D$7&gt;=$E154,VLOOKUP($C154,Input!$A$8:$GZ$39,MATCH(KU$21,Input!$A$6:$GZ$6,0),FALSE),0)*$F154/$G154)*$D154</f>
        <v>0</v>
      </c>
      <c r="KV154" s="1">
        <f>IF($E154+$I154+$D$7&lt;=KV$22,0,IF(KV$22-$D$7&gt;=$E154,VLOOKUP($C154,Input!$A$8:$GZ$39,MATCH(KV$21,Input!$A$6:$GZ$6,0),FALSE),0)*$F154/$G154)*$D154</f>
        <v>0</v>
      </c>
      <c r="KW154" s="1">
        <f>IF($E154+$I154+$D$7&lt;=KW$22,0,IF(KW$22-$D$7&gt;=$E154,VLOOKUP($C154,Input!$A$8:$GZ$39,MATCH(KW$21,Input!$A$6:$GZ$6,0),FALSE),0)*$F154/$G154)*$D154</f>
        <v>0</v>
      </c>
      <c r="KY154" t="str">
        <f>VLOOKUP($C154,Input!$A$8:$HV$39,MATCH(KY$21,Input!$A$6:$HV$6,0),FALSE)</f>
        <v>$/kWh from "Main Tab" selection for depot charging and it is scaled to EIA cost projections</v>
      </c>
      <c r="KZ154" s="1">
        <f>IF($E154+$I154+$D$7&lt;=KZ$22,0,IF(KZ$22-$D$7&gt;=$E154,VLOOKUP($C154,Input!$A$8:$HV$39,MATCH(KZ$21,Input!$A$6:$HV$6,0),FALSE)/$G154*$F154,0))*$D154</f>
        <v>0</v>
      </c>
      <c r="LA154" s="1">
        <f>IF($E154+$I154+$D$7&lt;=LA$22,0,IF(LA$22-$D$7&gt;=$E154,VLOOKUP($C154,Input!$A$8:$HV$39,MATCH(LA$21,Input!$A$6:$HV$6,0),FALSE)/$G154*$F154,0))*$D154</f>
        <v>0</v>
      </c>
      <c r="LB154" s="1">
        <f>IF($E154+$I154+$D$7&lt;=LB$22,0,IF(LB$22-$D$7&gt;=$E154,VLOOKUP($C154,Input!$A$8:$HV$39,MATCH(LB$21,Input!$A$6:$HV$6,0),FALSE)/$G154*$F154,0))*$D154</f>
        <v>0</v>
      </c>
      <c r="LC154" s="1">
        <f>IF($E154+$I154+$D$7&lt;=LC$22,0,IF(LC$22-$D$7&gt;=$E154,VLOOKUP($C154,Input!$A$8:$HV$39,MATCH(LC$21,Input!$A$6:$HV$6,0),FALSE)/$G154*$F154,0))*$D154</f>
        <v>0</v>
      </c>
      <c r="LD154" s="1">
        <f>IF($E154+$I154+$D$7&lt;=LD$22,0,IF(LD$22-$D$7&gt;=$E154,VLOOKUP($C154,Input!$A$8:$HV$39,MATCH(LD$21,Input!$A$6:$HV$6,0),FALSE)/$G154*$F154,0))*$D154</f>
        <v>0</v>
      </c>
      <c r="LE154" s="1">
        <f>IF($E154+$I154+$D$7&lt;=LE$22,0,IF(LE$22-$D$7&gt;=$E154,VLOOKUP($C154,Input!$A$8:$HV$39,MATCH(LE$21,Input!$A$6:$HV$6,0),FALSE)/$G154*$F154,0))*$D154</f>
        <v>0</v>
      </c>
      <c r="LF154" s="1">
        <f>IF($E154+$I154+$D$7&lt;=LF$22,0,IF(LF$22-$D$7&gt;=$E154,VLOOKUP($C154,Input!$A$8:$HV$39,MATCH(LF$21,Input!$A$6:$HV$6,0),FALSE)/$G154*$F154,0))*$D154</f>
        <v>0</v>
      </c>
      <c r="LG154" s="1">
        <f>IF($E154+$I154+$D$7&lt;=LG$22,0,IF(LG$22-$D$7&gt;=$E154,VLOOKUP($C154,Input!$A$8:$HV$39,MATCH(LG$21,Input!$A$6:$HV$6,0),FALSE)/$G154*$F154,0))*$D154</f>
        <v>0</v>
      </c>
      <c r="LH154" s="1">
        <f>IF($E154+$I154+$D$7&lt;=LH$22,0,IF(LH$22-$D$7&gt;=$E154,VLOOKUP($C154,Input!$A$8:$HV$39,MATCH(LH$21,Input!$A$6:$HV$6,0),FALSE)/$G154*$F154,0))*$D154</f>
        <v>0</v>
      </c>
      <c r="LI154" s="1">
        <f>IF($E154+$I154+$D$7&lt;=LI$22,0,IF(LI$22-$D$7&gt;=$E154,VLOOKUP($C154,Input!$A$8:$HV$39,MATCH(LI$21,Input!$A$6:$HV$6,0),FALSE)/$G154*$F154,0))*$D154</f>
        <v>0</v>
      </c>
      <c r="LJ154" s="1">
        <f>IF($E154+$I154+$D$7&lt;=LJ$22,0,IF(LJ$22-$D$7&gt;=$E154,VLOOKUP($C154,Input!$A$8:$HV$39,MATCH(LJ$21,Input!$A$6:$HV$6,0),FALSE)/$G154*$F154,0))*$D154</f>
        <v>0</v>
      </c>
      <c r="LK154" s="1">
        <f>IF($E154+$I154+$D$7&lt;=LK$22,0,IF(LK$22-$D$7&gt;=$E154,VLOOKUP($C154,Input!$A$8:$HV$39,MATCH(LK$21,Input!$A$6:$HV$6,0),FALSE)/$G154*$F154,0))*$D154</f>
        <v>0</v>
      </c>
      <c r="LL154" s="1">
        <f>IF($E154+$I154+$D$7&lt;=LL$22,0,IF(LL$22-$D$7&gt;=$E154,VLOOKUP($C154,Input!$A$8:$HV$39,MATCH(LL$21,Input!$A$6:$HV$6,0),FALSE)/$G154*$F154,0))*$D154</f>
        <v>0</v>
      </c>
      <c r="LM154" s="1">
        <f>IF($E154+$I154+$D$7&lt;=LM$22,0,IF(LM$22-$D$7&gt;=$E154,VLOOKUP($C154,Input!$A$8:$HV$39,MATCH(LM$21,Input!$A$6:$HV$6,0),FALSE)/$G154*$F154,0))*$D154</f>
        <v>0</v>
      </c>
      <c r="LN154" s="1">
        <f>IF($E154+$I154+$D$7&lt;=LN$22,0,IF(LN$22-$D$7&gt;=$E154,VLOOKUP($C154,Input!$A$8:$HV$39,MATCH(LN$21,Input!$A$6:$HV$6,0),FALSE)/$G154*$F154,0))*$D154</f>
        <v>0</v>
      </c>
      <c r="LO154" s="1">
        <f>IF($E154+$I154+$D$7&lt;=LO$22,0,IF(LO$22-$D$7&gt;=$E154,VLOOKUP($C154,Input!$A$8:$HV$39,MATCH(LO$21,Input!$A$6:$HV$6,0),FALSE)/$G154*$F154,0))*$D154</f>
        <v>0</v>
      </c>
      <c r="LP154" s="1">
        <f>IF($E154+$I154+$D$7&lt;=LP$22,0,IF(LP$22-$D$7&gt;=$E154,VLOOKUP($C154,Input!$A$8:$HV$39,MATCH(LP$21,Input!$A$6:$HV$6,0),FALSE)/$G154*$F154,0))*$D154</f>
        <v>0</v>
      </c>
      <c r="LQ154" s="1">
        <f>IF($E154+$I154+$D$7&lt;=LQ$22,0,IF(LQ$22-$D$7&gt;=$E154,VLOOKUP($C154,Input!$A$8:$HV$39,MATCH(LQ$21,Input!$A$6:$HV$6,0),FALSE)/$G154*$F154,0))*$D154</f>
        <v>0</v>
      </c>
      <c r="LR154" s="1">
        <f>IF($E154+$I154+$D$7&lt;=LR$22,0,IF(LR$22-$D$7&gt;=$E154,VLOOKUP($C154,Input!$A$8:$HV$39,MATCH(LR$21,Input!$A$6:$HV$6,0),FALSE)/$G154*$F154,0))*$D154</f>
        <v>0</v>
      </c>
      <c r="LS154" s="1">
        <f>IF($E154+$I154+$D$7&lt;=LS$22,0,IF(LS$22-$D$7&gt;=$E154,VLOOKUP($C154,Input!$A$8:$HV$39,MATCH(LS$21,Input!$A$6:$HV$6,0),FALSE)/$G154*$F154,0))*$D154</f>
        <v>0</v>
      </c>
      <c r="LT154" s="1">
        <f>IF($E154+$I154+$D$7&lt;=LT$22,0,IF(LT$22-$D$7&gt;=$E154,VLOOKUP($C154,Input!$A$8:$HV$39,MATCH(LT$21,Input!$A$6:$HV$6,0),FALSE)/$G154*$F154,0))*$D154</f>
        <v>0</v>
      </c>
      <c r="LU154" s="1">
        <f>IF($E154+$I154+$D$7&lt;=LU$22,0,IF(LU$22-$D$7&gt;=$E154,VLOOKUP($C154,Input!$A$8:$HV$39,MATCH(LU$21,Input!$A$6:$HV$6,0),FALSE)/$G154*$F154,0))*$D154</f>
        <v>0</v>
      </c>
      <c r="LV154" s="1">
        <f>IF($E154+$I154+$D$7&lt;=LV$22,0,IF(LV$22-$D$7&gt;=$E154,VLOOKUP($C154,Input!$A$8:$HV$39,MATCH(LV$21,Input!$A$6:$HV$6,0),FALSE)/$G154*$F154,0))*$D154</f>
        <v>0</v>
      </c>
      <c r="LW154" s="1">
        <f>IF($E154+$I154+$D$7&lt;=LW$22,0,IF(LW$22-$D$7&gt;=$E154,VLOOKUP($C154,Input!$A$8:$HV$39,MATCH(LW$21,Input!$A$6:$HV$6,0),FALSE)/$G154*$F154,0))*$D154</f>
        <v>0</v>
      </c>
      <c r="LX154" s="1">
        <f>IF($E154+$I154+$D$7&lt;=LX$22,0,IF(LX$22-$D$7&gt;=$E154,VLOOKUP($C154,Input!$A$8:$HV$39,MATCH(LX$21,Input!$A$6:$HV$6,0),FALSE)/$G154*$F154,0))*$D154</f>
        <v>0</v>
      </c>
      <c r="LY154" s="1">
        <f>IF($E154+$I154+$D$7&lt;=LY$22,0,IF(LY$22-$D$7&gt;=$E154,VLOOKUP($C154,Input!$A$8:$HV$39,MATCH(LY$21,Input!$A$6:$HV$6,0),FALSE)/$G154*$F154,0))*$D154</f>
        <v>0</v>
      </c>
      <c r="LZ154" s="1">
        <f>IF($E154+$I154+$D$7&lt;=LZ$22,0,IF(LZ$22-$D$7&gt;=$E154,VLOOKUP($C154,Input!$A$8:$HV$39,MATCH(LZ$21,Input!$A$6:$HV$6,0),FALSE)/$G154*$F154,0))*$D154</f>
        <v>0</v>
      </c>
      <c r="MA154" s="1">
        <f>IF($E154+$I154+$D$7&lt;=MA$22,0,IF(MA$22-$D$7&gt;=$E154,VLOOKUP($C154,Input!$A$8:$HV$39,MATCH(MA$21,Input!$A$6:$HV$6,0),FALSE)/$G154*$F154,0))*$D154</f>
        <v>0</v>
      </c>
      <c r="MB154" s="1">
        <f>IF($E154+$I154+$D$7&lt;=MB$22,0,IF(MB$22-$D$7&gt;=$E154,VLOOKUP($C154,Input!$A$8:$HV$39,MATCH(MB$21,Input!$A$6:$HV$6,0),FALSE)/$G154*$F154,0))*$D154</f>
        <v>0</v>
      </c>
      <c r="MC154" s="1">
        <f>IF($E154+$I154+$D$7&lt;=MC$22,0,IF(MC$22-$D$7&gt;=$E154,VLOOKUP($C154,Input!$A$8:$HV$39,MATCH(MC$21,Input!$A$6:$HV$6,0),FALSE)/$G154*$F154,0))*$D154</f>
        <v>0</v>
      </c>
      <c r="MD154" s="1">
        <f>IF($E154+$I154+$D$7&lt;=MD$22,0,IF(MD$22-$D$7&gt;=$E154,VLOOKUP($C154,Input!$A$8:$HV$39,MATCH(MD$21,Input!$A$6:$HV$6,0),FALSE)/$G154*$F154,0))*$D154</f>
        <v>0</v>
      </c>
      <c r="ME154" s="1">
        <f>IF($E154+$I154+$D$7&lt;=ME$22,0,IF(ME$22-$D$7&gt;=$E154,VLOOKUP($C154,Input!$A$8:$HV$39,MATCH(ME$21,Input!$A$6:$HV$6,0),FALSE)/$G154*$F154,0))*$D154</f>
        <v>0</v>
      </c>
      <c r="MF154" s="1">
        <f>IF($E154+$I154+$D$7&lt;=MF$22,0,IF(MF$22-$D$7&gt;=$E154,VLOOKUP($C154,Input!$A$8:$HV$39,MATCH(MF$21,Input!$A$6:$HV$6,0),FALSE)/$G154*$F154,0))*$D154</f>
        <v>0</v>
      </c>
      <c r="MG154" s="1">
        <f>IF($E154+$I154+$D$7&lt;=MG$22,0,IF(MG$22-$D$7&gt;=$E154,VLOOKUP($C154,Input!$A$8:$HV$39,MATCH(MG$21,Input!$A$6:$HV$6,0),FALSE)/$G154*$F154,0))*$D154</f>
        <v>0</v>
      </c>
      <c r="MH154" s="1">
        <f>IF($E154+$I154+$D$7&lt;=MH$22,0,IF(MH$22-$D$7&gt;=$E154,VLOOKUP($C154,Input!$A$8:$HV$39,MATCH(MH$21,Input!$A$6:$HV$6,0),FALSE)/$G154*$F154,0))*$D154</f>
        <v>0</v>
      </c>
      <c r="MI154" s="1">
        <f>IF($E154+$I154+$D$7&lt;=MI$22,0,IF(MI$22-$D$7&gt;=$E154,VLOOKUP($C154,Input!$A$8:$HV$39,MATCH(MI$21,Input!$A$6:$HV$6,0),FALSE)/$G154*$F154,0))*$D154</f>
        <v>0</v>
      </c>
      <c r="MJ154" s="1">
        <f>IF($E154+$I154+$D$7&lt;=MJ$22,0,IF(MJ$22-$D$7&gt;=$E154,VLOOKUP($C154,Input!$A$8:$HV$39,MATCH(MJ$21,Input!$A$6:$HV$6,0),FALSE)/$G154*$F154,0))*$D154</f>
        <v>0</v>
      </c>
      <c r="MK154" s="1">
        <f>IF($E154+$I154+$D$7&lt;=MK$22,0,IF(MK$22-$D$7&gt;=$E154,VLOOKUP($C154,Input!$A$8:$HV$39,MATCH(MK$21,Input!$A$6:$HV$6,0),FALSE)/$G154*$F154,0))*$D154</f>
        <v>0</v>
      </c>
      <c r="ML154" s="1">
        <f>IF($E154+$I154+$D$7&lt;=ML$22,0,IF(ML$22-$D$7&gt;=$E154,VLOOKUP($C154,Input!$A$8:$HV$39,MATCH(ML$21,Input!$A$6:$HV$6,0),FALSE)/$G154*$F154,0))*$D154</f>
        <v>0</v>
      </c>
      <c r="MM154" s="1">
        <f>IF($E154+$I154+$D$7&lt;=MM$22,0,IF(MM$22-$D$7&gt;=$E154,VLOOKUP($C154,Input!$A$8:$HV$39,MATCH(MM$21,Input!$A$6:$HV$6,0),FALSE)/$G154*$F154,0))*$D154</f>
        <v>2328698.4307334018</v>
      </c>
      <c r="MN154" s="1">
        <f>IF($E154+$I154+$D$7&lt;=MN$22,0,IF(MN$22-$D$7&gt;=$E154,VLOOKUP($C154,Input!$A$8:$HV$39,MATCH(MN$21,Input!$A$6:$HV$6,0),FALSE)/$G154*$F154,0))*$D154</f>
        <v>2317994.9272506684</v>
      </c>
      <c r="MO154" s="1">
        <f>IF($E154+$I154+$D$7&lt;=MO$22,0,IF(MO$22-$D$7&gt;=$E154,VLOOKUP($C154,Input!$A$8:$HV$39,MATCH(MO$21,Input!$A$6:$HV$6,0),FALSE)/$G154*$F154,0))*$D154</f>
        <v>2309691.4696241794</v>
      </c>
      <c r="MP154" s="1">
        <f>IF($E154+$I154+$D$7&lt;=MP$22,0,IF(MP$22-$D$7&gt;=$E154,VLOOKUP($C154,Input!$A$8:$HV$39,MATCH(MP$21,Input!$A$6:$HV$6,0),FALSE)/$G154*$F154,0))*$D154</f>
        <v>2302935.2101690555</v>
      </c>
      <c r="MQ154" s="1">
        <f>IF($E154+$I154+$D$7&lt;=MQ$22,0,IF(MQ$22-$D$7&gt;=$E154,VLOOKUP($C154,Input!$A$8:$HV$39,MATCH(MQ$21,Input!$A$6:$HV$6,0),FALSE)/$G154*$F154,0))*$D154</f>
        <v>2293710.3293901081</v>
      </c>
      <c r="MR154" s="1">
        <f>IF($E154+$I154+$D$7&lt;=MR$22,0,IF(MR$22-$D$7&gt;=$E154,VLOOKUP($C154,Input!$A$8:$HV$39,MATCH(MR$21,Input!$A$6:$HV$6,0),FALSE)/$G154*$F154,0))*$D154</f>
        <v>2282095.4312007325</v>
      </c>
      <c r="MS154" s="1">
        <f>IF($E154+$I154+$D$7&lt;=MS$22,0,IF(MS$22-$D$7&gt;=$E154,VLOOKUP($C154,Input!$A$8:$HV$39,MATCH(MS$21,Input!$A$6:$HV$6,0),FALSE)/$G154*$F154,0))*$D154</f>
        <v>2278335.6236008708</v>
      </c>
      <c r="MT154" s="1">
        <f>IF($E154+$I154+$D$7&lt;=MT$22,0,IF(MT$22-$D$7&gt;=$E154,VLOOKUP($C154,Input!$A$8:$HV$39,MATCH(MT$21,Input!$A$6:$HV$6,0),FALSE)/$G154*$F154,0))*$D154</f>
        <v>2274897.0127941384</v>
      </c>
      <c r="MU154" s="1">
        <f>IF($E154+$I154+$D$7&lt;=MU$22,0,IF(MU$22-$D$7&gt;=$E154,VLOOKUP($C154,Input!$A$8:$HV$39,MATCH(MU$21,Input!$A$6:$HV$6,0),FALSE)/$G154*$F154,0))*$D154</f>
        <v>2271668.0920139649</v>
      </c>
      <c r="MV154" s="1">
        <f>IF($E154+$I154+$D$7&lt;=MV$22,0,IF(MV$22-$D$7&gt;=$E154,VLOOKUP($C154,Input!$A$8:$HV$39,MATCH(MV$21,Input!$A$6:$HV$6,0),FALSE)/$G154*$F154,0))*$D154</f>
        <v>2273848.6581703546</v>
      </c>
      <c r="MW154" s="1">
        <f>IF($E154+$I154+$D$7&lt;=MW$22,0,IF(MW$22-$D$7&gt;=$E154,VLOOKUP($C154,Input!$A$8:$HV$39,MATCH(MW$21,Input!$A$6:$HV$6,0),FALSE)/$G154*$F154,0))*$D154</f>
        <v>2275957.7835889328</v>
      </c>
      <c r="MX154" s="1">
        <f>IF($E154+$I154+$D$7&lt;=MX$22,0,IF(MX$22-$D$7&gt;=$E154,VLOOKUP($C154,Input!$A$8:$HV$39,MATCH(MX$21,Input!$A$6:$HV$6,0),FALSE)/$G154*$F154,0))*$D154</f>
        <v>2274374.9128031656</v>
      </c>
      <c r="MZ154" t="str">
        <f>VLOOKUP($C154,Input!$A$8:$HV$39,MATCH(MZ$21,Input!$A$6:$HV$6,0),FALSE)</f>
        <v>Electricity LCFS Credit ($/kWh)</v>
      </c>
      <c r="NA154" s="1">
        <f>IF($E154+$I154+$D$7&lt;=NA$22,0,IF(NA$22-$D$7&gt;=$E154,-VLOOKUP($C154,Input!$A$8:$HV$39,MATCH(NA$21,Input!$A$6:$HV$6,0),FALSE)/$G154*$F154,0))*$D154*$G$4/100</f>
        <v>0</v>
      </c>
      <c r="NB154" s="1">
        <f>IF($E154+$I154+$D$7&lt;=NB$22,0,IF(NB$22-$D$7&gt;=$E154,-VLOOKUP($C154,Input!$A$8:$HV$39,MATCH(NB$21,Input!$A$6:$HV$6,0),FALSE)/$G154*$F154,0))*$D154*$G$4/100</f>
        <v>0</v>
      </c>
      <c r="NC154" s="1">
        <f>IF($E154+$I154+$D$7&lt;=NC$22,0,IF(NC$22-$D$7&gt;=$E154,-VLOOKUP($C154,Input!$A$8:$HV$39,MATCH(NC$21,Input!$A$6:$HV$6,0),FALSE)/$G154*$F154,0))*$D154*$G$4/100</f>
        <v>0</v>
      </c>
      <c r="ND154" s="1">
        <f>IF($E154+$I154+$D$7&lt;=ND$22,0,IF(ND$22-$D$7&gt;=$E154,-VLOOKUP($C154,Input!$A$8:$HV$39,MATCH(ND$21,Input!$A$6:$HV$6,0),FALSE)/$G154*$F154,0))*$D154*$G$4/100</f>
        <v>0</v>
      </c>
      <c r="NE154" s="1">
        <f>IF($E154+$I154+$D$7&lt;=NE$22,0,IF(NE$22-$D$7&gt;=$E154,-VLOOKUP($C154,Input!$A$8:$HV$39,MATCH(NE$21,Input!$A$6:$HV$6,0),FALSE)/$G154*$F154,0))*$D154*$G$4/100</f>
        <v>0</v>
      </c>
      <c r="NF154" s="1">
        <f>IF($E154+$I154+$D$7&lt;=NF$22,0,IF(NF$22-$D$7&gt;=$E154,-VLOOKUP($C154,Input!$A$8:$HV$39,MATCH(NF$21,Input!$A$6:$HV$6,0),FALSE)/$G154*$F154,0))*$D154*$G$4/100</f>
        <v>0</v>
      </c>
      <c r="NG154" s="1">
        <f>IF($E154+$I154+$D$7&lt;=NG$22,0,IF(NG$22-$D$7&gt;=$E154,-VLOOKUP($C154,Input!$A$8:$HV$39,MATCH(NG$21,Input!$A$6:$HV$6,0),FALSE)/$G154*$F154,0))*$D154*$G$4/100</f>
        <v>0</v>
      </c>
      <c r="NH154" s="1">
        <f>IF($E154+$I154+$D$7&lt;=NH$22,0,IF(NH$22-$D$7&gt;=$E154,-VLOOKUP($C154,Input!$A$8:$HV$39,MATCH(NH$21,Input!$A$6:$HV$6,0),FALSE)/$G154*$F154,0))*$D154*$G$4/100</f>
        <v>0</v>
      </c>
      <c r="NI154" s="1">
        <f>IF($E154+$I154+$D$7&lt;=NI$22,0,IF(NI$22-$D$7&gt;=$E154,-VLOOKUP($C154,Input!$A$8:$HV$39,MATCH(NI$21,Input!$A$6:$HV$6,0),FALSE)/$G154*$F154,0))*$D154*$G$4/100</f>
        <v>0</v>
      </c>
      <c r="NJ154" s="1">
        <f>IF($E154+$I154+$D$7&lt;=NJ$22,0,IF(NJ$22-$D$7&gt;=$E154,-VLOOKUP($C154,Input!$A$8:$HV$39,MATCH(NJ$21,Input!$A$6:$HV$6,0),FALSE)/$G154*$F154,0))*$D154*$G$4/100</f>
        <v>0</v>
      </c>
      <c r="NK154" s="1">
        <f>IF($E154+$I154+$D$7&lt;=NK$22,0,IF(NK$22-$D$7&gt;=$E154,-VLOOKUP($C154,Input!$A$8:$HV$39,MATCH(NK$21,Input!$A$6:$HV$6,0),FALSE)/$G154*$F154,0))*$D154*$G$4/100</f>
        <v>0</v>
      </c>
      <c r="NL154" s="1">
        <f>IF($E154+$I154+$D$7&lt;=NL$22,0,IF(NL$22-$D$7&gt;=$E154,-VLOOKUP($C154,Input!$A$8:$HV$39,MATCH(NL$21,Input!$A$6:$HV$6,0),FALSE)/$G154*$F154,0))*$D154*$G$4/100</f>
        <v>0</v>
      </c>
      <c r="NM154" s="1">
        <f>IF($E154+$I154+$D$7&lt;=NM$22,0,IF(NM$22-$D$7&gt;=$E154,-VLOOKUP($C154,Input!$A$8:$HV$39,MATCH(NM$21,Input!$A$6:$HV$6,0),FALSE)/$G154*$F154,0))*$D154*$G$4/100</f>
        <v>0</v>
      </c>
      <c r="NN154" s="1">
        <f>IF($E154+$I154+$D$7&lt;=NN$22,0,IF(NN$22-$D$7&gt;=$E154,-VLOOKUP($C154,Input!$A$8:$HV$39,MATCH(NN$21,Input!$A$6:$HV$6,0),FALSE)/$G154*$F154,0))*$D154*$G$4/100</f>
        <v>0</v>
      </c>
      <c r="NO154" s="1">
        <f>IF($E154+$I154+$D$7&lt;=NO$22,0,IF(NO$22-$D$7&gt;=$E154,-VLOOKUP($C154,Input!$A$8:$HV$39,MATCH(NO$21,Input!$A$6:$HV$6,0),FALSE)/$G154*$F154,0))*$D154*$G$4/100</f>
        <v>0</v>
      </c>
      <c r="NP154" s="1">
        <f>IF($E154+$I154+$D$7&lt;=NP$22,0,IF(NP$22-$D$7&gt;=$E154,-VLOOKUP($C154,Input!$A$8:$HV$39,MATCH(NP$21,Input!$A$6:$HV$6,0),FALSE)/$G154*$F154,0))*$D154*$G$4/100</f>
        <v>0</v>
      </c>
      <c r="NQ154" s="1">
        <f>IF($E154+$I154+$D$7&lt;=NQ$22,0,IF(NQ$22-$D$7&gt;=$E154,-VLOOKUP($C154,Input!$A$8:$HV$39,MATCH(NQ$21,Input!$A$6:$HV$6,0),FALSE)/$G154*$F154,0))*$D154*$G$4/100</f>
        <v>0</v>
      </c>
      <c r="NR154" s="1">
        <f>IF($E154+$I154+$D$7&lt;=NR$22,0,IF(NR$22-$D$7&gt;=$E154,-VLOOKUP($C154,Input!$A$8:$HV$39,MATCH(NR$21,Input!$A$6:$HV$6,0),FALSE)/$G154*$F154,0))*$D154*$G$4/100</f>
        <v>0</v>
      </c>
      <c r="NS154" s="1">
        <f>IF($E154+$I154+$D$7&lt;=NS$22,0,IF(NS$22-$D$7&gt;=$E154,-VLOOKUP($C154,Input!$A$8:$HV$39,MATCH(NS$21,Input!$A$6:$HV$6,0),FALSE)/$G154*$F154,0))*$D154*$G$4/100</f>
        <v>0</v>
      </c>
      <c r="NT154" s="1">
        <f>IF($E154+$I154+$D$7&lt;=NT$22,0,IF(NT$22-$D$7&gt;=$E154,-VLOOKUP($C154,Input!$A$8:$HV$39,MATCH(NT$21,Input!$A$6:$HV$6,0),FALSE)/$G154*$F154,0))*$D154*$G$4/100</f>
        <v>0</v>
      </c>
      <c r="NU154" s="1">
        <f>IF($E154+$I154+$D$7&lt;=NU$22,0,IF(NU$22-$D$7&gt;=$E154,-VLOOKUP($C154,Input!$A$8:$HV$39,MATCH(NU$21,Input!$A$6:$HV$6,0),FALSE)/$G154*$F154,0))*$D154*$G$4/100</f>
        <v>0</v>
      </c>
      <c r="NV154" s="1">
        <f>IF($E154+$I154+$D$7&lt;=NV$22,0,IF(NV$22-$D$7&gt;=$E154,-VLOOKUP($C154,Input!$A$8:$HV$39,MATCH(NV$21,Input!$A$6:$HV$6,0),FALSE)/$G154*$F154,0))*$D154*$G$4/100</f>
        <v>0</v>
      </c>
      <c r="NW154" s="1">
        <f>IF($E154+$I154+$D$7&lt;=NW$22,0,IF(NW$22-$D$7&gt;=$E154,-VLOOKUP($C154,Input!$A$8:$HV$39,MATCH(NW$21,Input!$A$6:$HV$6,0),FALSE)/$G154*$F154,0))*$D154*$G$4/100</f>
        <v>0</v>
      </c>
      <c r="NX154" s="1">
        <f>IF($E154+$I154+$D$7&lt;=NX$22,0,IF(NX$22-$D$7&gt;=$E154,-VLOOKUP($C154,Input!$A$8:$HV$39,MATCH(NX$21,Input!$A$6:$HV$6,0),FALSE)/$G154*$F154,0))*$D154*$G$4/100</f>
        <v>-1985584.6483200002</v>
      </c>
      <c r="NY154" s="1">
        <f>IF($E154+$I154+$D$7&lt;=NY$22,0,IF(NY$22-$D$7&gt;=$E154,-VLOOKUP($C154,Input!$A$8:$HV$39,MATCH(NY$21,Input!$A$6:$HV$6,0),FALSE)/$G154*$F154,0))*$D154*$G$4/100</f>
        <v>-1985584.6483200002</v>
      </c>
      <c r="NZ154" s="1">
        <f>IF($E154+$I154+$D$7&lt;=NZ$22,0,IF(NZ$22-$D$7&gt;=$E154,-VLOOKUP($C154,Input!$A$8:$HV$39,MATCH(NZ$21,Input!$A$6:$HV$6,0),FALSE)/$G154*$F154,0))*$D154*$G$4/100</f>
        <v>-1985584.6483200002</v>
      </c>
      <c r="OA154" s="1">
        <f>IF($E154+$I154+$D$7&lt;=OA$22,0,IF(OA$22-$D$7&gt;=$E154,-VLOOKUP($C154,Input!$A$8:$HV$39,MATCH(OA$21,Input!$A$6:$HV$6,0),FALSE)/$G154*$F154,0))*$D154*$G$4/100</f>
        <v>-1985584.6483200002</v>
      </c>
      <c r="OB154" s="1">
        <f>IF($E154+$I154+$D$7&lt;=OB$22,0,IF(OB$22-$D$7&gt;=$E154,-VLOOKUP($C154,Input!$A$8:$HV$39,MATCH(OB$21,Input!$A$6:$HV$6,0),FALSE)/$G154*$F154,0))*$D154*$G$4/100</f>
        <v>-1985584.6483200002</v>
      </c>
      <c r="OC154" s="1">
        <f>IF($E154+$I154+$D$7&lt;=OC$22,0,IF(OC$22-$D$7&gt;=$E154,-VLOOKUP($C154,Input!$A$8:$HV$39,MATCH(OC$21,Input!$A$6:$HV$6,0),FALSE)/$G154*$F154,0))*$D154*$G$4/100</f>
        <v>-1985584.6483200002</v>
      </c>
      <c r="OD154" s="1">
        <f>IF($E154+$I154+$D$7&lt;=OD$22,0,IF(OD$22-$D$7&gt;=$E154,-VLOOKUP($C154,Input!$A$8:$HV$39,MATCH(OD$21,Input!$A$6:$HV$6,0),FALSE)/$G154*$F154,0))*$D154*$G$4/100</f>
        <v>-1985584.6483200002</v>
      </c>
      <c r="OE154" s="1">
        <f>IF($E154+$I154+$D$7&lt;=OE$22,0,IF(OE$22-$D$7&gt;=$E154,-VLOOKUP($C154,Input!$A$8:$HV$39,MATCH(OE$21,Input!$A$6:$HV$6,0),FALSE)/$G154*$F154,0))*$D154*$G$4/100</f>
        <v>-1985584.6483200002</v>
      </c>
      <c r="OF154" s="1">
        <f>IF($E154+$I154+$D$7&lt;=OF$22,0,IF(OF$22-$D$7&gt;=$E154,-VLOOKUP($C154,Input!$A$8:$HV$39,MATCH(OF$21,Input!$A$6:$HV$6,0),FALSE)/$G154*$F154,0))*$D154*$G$4/100</f>
        <v>-1985584.6483200002</v>
      </c>
      <c r="OG154" s="1">
        <f>IF($E154+$I154+$D$7&lt;=OG$22,0,IF(OG$22-$D$7&gt;=$E154,-VLOOKUP($C154,Input!$A$8:$HV$39,MATCH(OG$21,Input!$A$6:$HV$6,0),FALSE)/$G154*$F154,0))*$D154*$G$4/100</f>
        <v>-1985584.6483200002</v>
      </c>
      <c r="OH154" s="1">
        <f>IF($E154+$I154+$D$7&lt;=OH$22,0,IF(OH$22-$D$7&gt;=$E154,-VLOOKUP($C154,Input!$A$8:$HV$39,MATCH(OH$21,Input!$A$6:$HV$6,0),FALSE)/$G154*$F154,0))*$D154*$G$4/100</f>
        <v>-1985584.6483200002</v>
      </c>
      <c r="OI154" s="1">
        <f>IF($E154+$I154+$D$7&lt;=OI$22,0,IF(OI$22-$D$7&gt;=$E154,-VLOOKUP($C154,Input!$A$8:$HV$39,MATCH(OI$21,Input!$A$6:$HV$6,0),FALSE)/$G154*$F154,0))*$D154*$G$4/100</f>
        <v>-1985584.6483200002</v>
      </c>
      <c r="OK154" t="str">
        <f>VLOOKUP($C154,Input!$A$8:$HW$39,MATCH(OK$21,Input!$A$6:$HW$6,0),FALSE)</f>
        <v>Charger Inspection Maint ($/year)</v>
      </c>
      <c r="OL154" s="1">
        <f>IF($E154+$I154+$D$7&lt;=OL$22,0,IF(OL$22-$D$7&gt;=$E154,IF(COUNTIF($KZ154:LP154,"&gt;0")&gt;0,VLOOKUP($C154,Input!$A$8:$HV$21,MATCH($OK$21+COUNTIF($KZ154:LP154,"&gt;0"),Input!$A$6:$HV$6,0),FALSE),0),0))*$D154</f>
        <v>0</v>
      </c>
      <c r="OM154" s="1">
        <f>IF($E154+$I154+$D$7&lt;=OM$22,0,IF(OM$22-$D$7&gt;=$E154,IF(COUNTIF($KZ154:LQ154,"&gt;0")&gt;0,VLOOKUP($C154,Input!$A$8:$HV$21,MATCH($OK$21+COUNTIF($KZ154:LQ154,"&gt;0"),Input!$A$6:$HV$6,0),FALSE),0),0))*$D154</f>
        <v>0</v>
      </c>
      <c r="ON154" s="1">
        <f>IF($E154+$I154+$D$7&lt;=ON$22,0,IF(ON$22-$D$7&gt;=$E154,IF(COUNTIF($KZ154:LR154,"&gt;0")&gt;0,VLOOKUP($C154,Input!$A$8:$HV$21,MATCH($OK$21+COUNTIF($KZ154:LR154,"&gt;0"),Input!$A$6:$HV$6,0),FALSE),0),0))*$D154</f>
        <v>0</v>
      </c>
      <c r="OO154" s="1">
        <f>IF($E154+$I154+$D$7&lt;=OO$22,0,IF(OO$22-$D$7&gt;=$E154,IF(COUNTIF($KZ154:LS154,"&gt;0")&gt;0,VLOOKUP($C154,Input!$A$8:$HV$21,MATCH($OK$21+COUNTIF($KZ154:LS154,"&gt;0"),Input!$A$6:$HV$6,0),FALSE),0),0))*$D154</f>
        <v>0</v>
      </c>
      <c r="OP154" s="1">
        <f>IF($E154+$I154+$D$7&lt;=OP$22,0,IF(OP$22-$D$7&gt;=$E154,IF(COUNTIF($KZ154:LT154,"&gt;0")&gt;0,VLOOKUP($C154,Input!$A$8:$HV$21,MATCH($OK$21+COUNTIF($KZ154:LT154,"&gt;0"),Input!$A$6:$HV$6,0),FALSE),0),0))*$D154</f>
        <v>0</v>
      </c>
      <c r="OQ154" s="1">
        <f>IF($E154+$I154+$D$7&lt;=OQ$22,0,IF(OQ$22-$D$7&gt;=$E154,IF(COUNTIF($KZ154:LU154,"&gt;0")&gt;0,VLOOKUP($C154,Input!$A$8:$HV$21,MATCH($OK$21+COUNTIF($KZ154:LU154,"&gt;0"),Input!$A$6:$HV$6,0),FALSE),0),0))*$D154</f>
        <v>0</v>
      </c>
      <c r="OR154" s="1">
        <f>IF($E154+$I154+$D$7&lt;=OR$22,0,IF(OR$22-$D$7&gt;=$E154,IF(COUNTIF($KZ154:LV154,"&gt;0")&gt;0,VLOOKUP($C154,Input!$A$8:$HV$21,MATCH($OK$21+COUNTIF($KZ154:LV154,"&gt;0"),Input!$A$6:$HV$6,0),FALSE),0),0))*$D154</f>
        <v>0</v>
      </c>
      <c r="OS154" s="1">
        <f>IF($E154+$I154+$D$7&lt;=OS$22,0,IF(OS$22-$D$7&gt;=$E154,IF(COUNTIF($KZ154:LW154,"&gt;0")&gt;0,VLOOKUP($C154,Input!$A$8:$HV$21,MATCH($OK$21+COUNTIF($KZ154:LW154,"&gt;0"),Input!$A$6:$HV$6,0),FALSE),0),0))*$D154</f>
        <v>0</v>
      </c>
      <c r="OT154" s="1">
        <f>IF($E154+$I154+$D$7&lt;=OT$22,0,IF(OT$22-$D$7&gt;=$E154,IF(COUNTIF($KZ154:LX154,"&gt;0")&gt;0,VLOOKUP($C154,Input!$A$8:$HV$21,MATCH($OK$21+COUNTIF($KZ154:LX154,"&gt;0"),Input!$A$6:$HV$6,0),FALSE),0),0))*$D154</f>
        <v>0</v>
      </c>
      <c r="OU154" s="1">
        <f>IF($E154+$I154+$D$7&lt;=OU$22,0,IF(OU$22-$D$7&gt;=$E154,IF(COUNTIF($KZ154:LY154,"&gt;0")&gt;0,VLOOKUP($C154,Input!$A$8:$HV$21,MATCH($OK$21+COUNTIF($KZ154:LY154,"&gt;0"),Input!$A$6:$HV$6,0),FALSE),0),0))*$D154</f>
        <v>0</v>
      </c>
      <c r="OV154" s="1">
        <f>IF($E154+$I154+$D$7&lt;=OV$22,0,IF(OV$22-$D$7&gt;=$E154,IF(COUNTIF($KZ154:LZ154,"&gt;0")&gt;0,VLOOKUP($C154,Input!$A$8:$HV$21,MATCH($OK$21+COUNTIF($KZ154:LZ154,"&gt;0"),Input!$A$6:$HV$6,0),FALSE),0),0))*$D154</f>
        <v>0</v>
      </c>
      <c r="OW154" s="1">
        <f>IF($E154+$I154+$D$7&lt;=OW$22,0,IF(OW$22-$D$7&gt;=$E154,IF(COUNTIF($KZ154:MA154,"&gt;0")&gt;0,VLOOKUP($C154,Input!$A$8:$HV$21,MATCH($OK$21+COUNTIF($KZ154:MA154,"&gt;0"),Input!$A$6:$HV$6,0),FALSE),0),0))*$D154</f>
        <v>0</v>
      </c>
      <c r="OX154" s="1">
        <f>IF($E154+$I154+$D$7&lt;=OX$22,0,IF(OX$22-$D$7&gt;=$E154,IF(COUNTIF($KZ154:MB154,"&gt;0")&gt;0,VLOOKUP($C154,Input!$A$8:$HV$21,MATCH($OK$21+COUNTIF($KZ154:MB154,"&gt;0"),Input!$A$6:$HV$6,0),FALSE),0),0))*$D154</f>
        <v>0</v>
      </c>
      <c r="OY154" s="1">
        <f>IF($E154+$I154+$D$7&lt;=OY$22,0,IF(OY$22-$D$7&gt;=$E154,IF(COUNTIF($KZ154:MC154,"&gt;0")&gt;0,VLOOKUP($C154,Input!$A$8:$HV$21,MATCH($OK$21+COUNTIF($KZ154:MC154,"&gt;0"),Input!$A$6:$HV$6,0),FALSE),0),0))*$D154</f>
        <v>0</v>
      </c>
      <c r="OZ154" s="1">
        <f>IF($E154+$I154+$D$7&lt;=OZ$22,0,IF(OZ$22-$D$7&gt;=$E154,IF(COUNTIF($KZ154:MD154,"&gt;0")&gt;0,VLOOKUP($C154,Input!$A$8:$HV$21,MATCH($OK$21+COUNTIF($KZ154:MD154,"&gt;0"),Input!$A$6:$HV$6,0),FALSE),0),0))*$D154</f>
        <v>0</v>
      </c>
      <c r="PA154" s="1">
        <f>IF($E154+$I154+$D$7&lt;=PA$22,0,IF(PA$22-$D$7&gt;=$E154,IF(COUNTIF($KZ154:ME154,"&gt;0")&gt;0,VLOOKUP($C154,Input!$A$8:$HV$21,MATCH($OK$21+COUNTIF($KZ154:ME154,"&gt;0"),Input!$A$6:$HV$6,0),FALSE),0),0))*$D154</f>
        <v>0</v>
      </c>
      <c r="PB154" s="1">
        <f>IF($E154+$I154+$D$7&lt;=PB$22,0,IF(PB$22-$D$7&gt;=$E154,IF(COUNTIF($KZ154:MF154,"&gt;0")&gt;0,VLOOKUP($C154,Input!$A$8:$HV$21,MATCH($OK$21+COUNTIF($KZ154:MF154,"&gt;0"),Input!$A$6:$HV$6,0),FALSE),0),0))*$D154</f>
        <v>0</v>
      </c>
      <c r="PC154" s="1">
        <f>IF($E154+$I154+$D$7&lt;=PC$22,0,IF(PC$22-$D$7&gt;=$E154,IF(COUNTIF($KZ154:MG154,"&gt;0")&gt;0,VLOOKUP($C154,Input!$A$8:$HV$21,MATCH($OK$21+COUNTIF($KZ154:MG154,"&gt;0"),Input!$A$6:$HV$6,0),FALSE),0),0))*$D154</f>
        <v>0</v>
      </c>
      <c r="PD154" s="1">
        <f>IF($E154+$I154+$D$7&lt;=PD$22,0,IF(PD$22-$D$7&gt;=$E154,IF(COUNTIF($KZ154:MH154,"&gt;0")&gt;0,VLOOKUP($C154,Input!$A$8:$HV$21,MATCH($OK$21+COUNTIF($KZ154:MH154,"&gt;0"),Input!$A$6:$HV$6,0),FALSE),0),0))*$D154</f>
        <v>0</v>
      </c>
      <c r="PE154" s="1">
        <f>IF($E154+$I154+$D$7&lt;=PE$22,0,IF(PE$22-$D$7&gt;=$E154,IF(COUNTIF($KZ154:MI154,"&gt;0")&gt;0,VLOOKUP($C154,Input!$A$8:$HV$21,MATCH($OK$21+COUNTIF($KZ154:MI154,"&gt;0"),Input!$A$6:$HV$6,0),FALSE),0),0))*$D154</f>
        <v>0</v>
      </c>
      <c r="PF154" s="1">
        <f>IF($E154+$I154+$D$7&lt;=PF$22,0,IF(PF$22-$D$7&gt;=$E154,IF(COUNTIF($KZ154:MJ154,"&gt;0")&gt;0,VLOOKUP($C154,Input!$A$8:$HV$21,MATCH($OK$21+COUNTIF($KZ154:MJ154,"&gt;0"),Input!$A$6:$HV$6,0),FALSE),0),0))*$D154</f>
        <v>0</v>
      </c>
      <c r="PG154" s="1">
        <f>IF($E154+$I154+$D$7&lt;=PG$22,0,IF(PG$22-$D$7&gt;=$E154,IF(COUNTIF($KZ154:MK154,"&gt;0")&gt;0,VLOOKUP($C154,Input!$A$8:$HV$21,MATCH($OK$21+COUNTIF($KZ154:MK154,"&gt;0"),Input!$A$6:$HV$6,0),FALSE),0),0))*$D154</f>
        <v>0</v>
      </c>
      <c r="PH154" s="1">
        <f>IF($E154+$I154+$D$7&lt;=PH$22,0,IF(PH$22-$D$7&gt;=$E154,IF(COUNTIF($KZ154:ML154,"&gt;0")&gt;0,VLOOKUP($C154,Input!$A$8:$HV$21,MATCH($OK$21+COUNTIF($KZ154:ML154,"&gt;0"),Input!$A$6:$HV$6,0),FALSE),0),0))*$D154</f>
        <v>0</v>
      </c>
      <c r="PI154" s="1">
        <f>IF($E154+$I154+$D$7&lt;=PI$22,0,IF(PI$22-$D$7&gt;=$E154,IF(COUNTIF($KZ154:MM154,"&gt;0")&gt;0,VLOOKUP($C154,Input!$A$8:$HV$21,MATCH($OK$21+COUNTIF($KZ154:MM154,"&gt;0"),Input!$A$6:$HV$6,0),FALSE),0),0))*$D154</f>
        <v>117000</v>
      </c>
      <c r="PJ154" s="1">
        <f>IF($E154+$I154+$D$7&lt;=PJ$22,0,IF(PJ$22-$D$7&gt;=$E154,IF(COUNTIF($KZ154:MN154,"&gt;0")&gt;0,VLOOKUP($C154,Input!$A$8:$HV$21,MATCH($OK$21+COUNTIF($KZ154:MN154,"&gt;0"),Input!$A$6:$HV$6,0),FALSE),0),0))*$D154</f>
        <v>117000</v>
      </c>
      <c r="PK154" s="1">
        <f>IF($E154+$I154+$D$7&lt;=PK$22,0,IF(PK$22-$D$7&gt;=$E154,IF(COUNTIF($KZ154:MO154,"&gt;0")&gt;0,VLOOKUP($C154,Input!$A$8:$HV$21,MATCH($OK$21+COUNTIF($KZ154:MO154,"&gt;0"),Input!$A$6:$HV$6,0),FALSE),0),0))*$D154</f>
        <v>117000</v>
      </c>
      <c r="PL154" s="1">
        <f>IF($E154+$I154+$D$7&lt;=PL$22,0,IF(PL$22-$D$7&gt;=$E154,IF(COUNTIF($KZ154:MP154,"&gt;0")&gt;0,VLOOKUP($C154,Input!$A$8:$HV$21,MATCH($OK$21+COUNTIF($KZ154:MP154,"&gt;0"),Input!$A$6:$HV$6,0),FALSE),0),0))*$D154</f>
        <v>117000</v>
      </c>
      <c r="PM154" s="1">
        <f>IF($E154+$I154+$D$7&lt;=PM$22,0,IF(PM$22-$D$7&gt;=$E154,IF(COUNTIF($KZ154:MQ154,"&gt;0")&gt;0,VLOOKUP($C154,Input!$A$8:$HV$21,MATCH($OK$21+COUNTIF($KZ154:MQ154,"&gt;0"),Input!$A$6:$HV$6,0),FALSE),0),0))*$D154</f>
        <v>117000</v>
      </c>
      <c r="PN154" s="1">
        <f>IF($E154+$I154+$D$7&lt;=PN$22,0,IF(PN$22-$D$7&gt;=$E154,IF(COUNTIF($KZ154:MR154,"&gt;0")&gt;0,VLOOKUP($C154,Input!$A$8:$HV$21,MATCH($OK$21+COUNTIF($KZ154:MR154,"&gt;0"),Input!$A$6:$HV$6,0),FALSE),0),0))*$D154</f>
        <v>117000</v>
      </c>
      <c r="PO154" s="1">
        <f>IF($E154+$I154+$D$7&lt;=PO$22,0,IF(PO$22-$D$7&gt;=$E154,IF(COUNTIF($KZ154:MS154,"&gt;0")&gt;0,VLOOKUP($C154,Input!$A$8:$HV$21,MATCH($OK$21+COUNTIF($KZ154:MS154,"&gt;0"),Input!$A$6:$HV$6,0),FALSE),0),0))*$D154</f>
        <v>117000</v>
      </c>
      <c r="PP154" s="1">
        <f>IF($E154+$I154+$D$7&lt;=PP$22,0,IF(PP$22-$D$7&gt;=$E154,IF(COUNTIF($KZ154:MT154,"&gt;0")&gt;0,VLOOKUP($C154,Input!$A$8:$HV$21,MATCH($OK$21+COUNTIF($KZ154:MT154,"&gt;0"),Input!$A$6:$HV$6,0),FALSE),0),0))*$D154</f>
        <v>117000</v>
      </c>
      <c r="PQ154" s="1">
        <f>IF($E154+$I154+$D$7&lt;=PQ$22,0,IF(PQ$22-$D$7&gt;=$E154,IF(COUNTIF($KZ154:MU154,"&gt;0")&gt;0,VLOOKUP($C154,Input!$A$8:$HV$21,MATCH($OK$21+COUNTIF($KZ154:MU154,"&gt;0"),Input!$A$6:$HV$6,0),FALSE),0),0))*$D154</f>
        <v>117000</v>
      </c>
      <c r="PR154" s="1">
        <f>IF($E154+$I154+$D$7&lt;=PR$22,0,IF(PR$22-$D$7&gt;=$E154,IF(COUNTIF($KZ154:MV154,"&gt;0")&gt;0,VLOOKUP($C154,Input!$A$8:$HV$21,MATCH($OK$21+COUNTIF($KZ154:MV154,"&gt;0"),Input!$A$6:$HV$6,0),FALSE),0),0))*$D154</f>
        <v>117000</v>
      </c>
      <c r="PS154" s="1">
        <f>IF($E154+$I154+$D$7&lt;=PS$22,0,IF(PS$22-$D$7&gt;=$E154,IF(COUNTIF($KZ154:MW154,"&gt;0")&gt;0,VLOOKUP($C154,Input!$A$8:$HV$21,MATCH($OK$21+COUNTIF($KZ154:MW154,"&gt;0"),Input!$A$6:$HV$6,0),FALSE),0),0))*$D154</f>
        <v>117000</v>
      </c>
      <c r="PT154" s="1">
        <f>IF($E154+$I154+$D$7&lt;=PT$22,0,IF(PT$22-$D$7&gt;=$E154,IF(COUNTIF($KZ154:MX154,"&gt;0")&gt;0,VLOOKUP($C154,Input!$A$8:$HV$21,MATCH($OK$21+COUNTIF($KZ154:MX154,"&gt;0"),Input!$A$6:$HV$6,0),FALSE),0),0))*$D154</f>
        <v>117000</v>
      </c>
      <c r="PV154" s="1" t="str">
        <f t="shared" si="871"/>
        <v>2039 MY All In - 40' Proterra 550 kWh {234 Buses}</v>
      </c>
      <c r="PW154" s="1">
        <f t="shared" si="951"/>
        <v>0</v>
      </c>
      <c r="PX154" s="1">
        <f t="shared" si="952"/>
        <v>0</v>
      </c>
      <c r="PY154" s="1">
        <f t="shared" si="953"/>
        <v>0</v>
      </c>
      <c r="PZ154" s="1">
        <f t="shared" si="954"/>
        <v>0</v>
      </c>
      <c r="QA154" s="1">
        <f t="shared" si="955"/>
        <v>0</v>
      </c>
      <c r="QB154" s="1">
        <f t="shared" si="956"/>
        <v>0</v>
      </c>
      <c r="QC154" s="1">
        <f t="shared" si="957"/>
        <v>0</v>
      </c>
      <c r="QD154" s="1">
        <f t="shared" si="958"/>
        <v>0</v>
      </c>
      <c r="QE154" s="1">
        <f t="shared" si="959"/>
        <v>0</v>
      </c>
      <c r="QF154" s="1">
        <f t="shared" si="960"/>
        <v>0</v>
      </c>
      <c r="QG154" s="1">
        <f t="shared" si="961"/>
        <v>0</v>
      </c>
      <c r="QH154" s="1">
        <f t="shared" si="962"/>
        <v>0</v>
      </c>
      <c r="QI154" s="1">
        <f t="shared" si="963"/>
        <v>0</v>
      </c>
      <c r="QJ154" s="1">
        <f t="shared" si="964"/>
        <v>0</v>
      </c>
      <c r="QK154" s="1">
        <f t="shared" si="965"/>
        <v>0</v>
      </c>
      <c r="QL154" s="1">
        <f t="shared" si="966"/>
        <v>0</v>
      </c>
      <c r="QM154" s="1">
        <f t="shared" si="967"/>
        <v>0</v>
      </c>
      <c r="QN154" s="1">
        <f t="shared" si="968"/>
        <v>0</v>
      </c>
      <c r="QO154" s="1">
        <f t="shared" si="969"/>
        <v>0</v>
      </c>
      <c r="QP154" s="1">
        <f t="shared" si="970"/>
        <v>0</v>
      </c>
      <c r="QQ154" s="1">
        <f t="shared" si="971"/>
        <v>0</v>
      </c>
      <c r="QR154" s="1">
        <f t="shared" si="972"/>
        <v>0</v>
      </c>
      <c r="QS154" s="1">
        <f t="shared" si="973"/>
        <v>0</v>
      </c>
      <c r="QT154" s="1">
        <f t="shared" si="974"/>
        <v>239420908.0166963</v>
      </c>
      <c r="QU154" s="1">
        <f t="shared" si="975"/>
        <v>6065410.2789306678</v>
      </c>
      <c r="QV154" s="1">
        <f t="shared" si="976"/>
        <v>6057106.8213041797</v>
      </c>
      <c r="QW154" s="1">
        <f t="shared" si="977"/>
        <v>6050350.5618490558</v>
      </c>
      <c r="QX154" s="1">
        <f t="shared" si="978"/>
        <v>6041125.681070108</v>
      </c>
      <c r="QY154" s="1">
        <f t="shared" si="979"/>
        <v>6029510.7828807328</v>
      </c>
      <c r="QZ154" s="1">
        <f t="shared" si="980"/>
        <v>35275750.975280873</v>
      </c>
      <c r="RA154" s="1">
        <f t="shared" si="981"/>
        <v>6022312.3644741382</v>
      </c>
      <c r="RB154" s="1">
        <f t="shared" si="982"/>
        <v>6019083.4436939638</v>
      </c>
      <c r="RC154" s="1">
        <f t="shared" si="983"/>
        <v>6021264.0098503549</v>
      </c>
      <c r="RD154" s="1">
        <f t="shared" si="984"/>
        <v>6023373.1352689322</v>
      </c>
      <c r="RE154" s="1">
        <f t="shared" si="985"/>
        <v>6021790.264483165</v>
      </c>
      <c r="RF154" s="1">
        <f t="shared" si="986"/>
        <v>335047986.33578247</v>
      </c>
      <c r="RG154" s="1">
        <f t="shared" si="987"/>
        <v>162021110.45263323</v>
      </c>
      <c r="RH154" s="72"/>
      <c r="RI154" s="91"/>
    </row>
    <row r="155" spans="1:477" x14ac:dyDescent="0.25">
      <c r="A155" s="89"/>
      <c r="B155" s="148">
        <v>1</v>
      </c>
      <c r="C155" s="111" t="s">
        <v>79</v>
      </c>
      <c r="D155" s="85">
        <f t="shared" si="913"/>
        <v>234</v>
      </c>
      <c r="E155" s="83">
        <f t="shared" si="988"/>
        <v>2040</v>
      </c>
      <c r="F155" s="68">
        <f t="shared" si="870"/>
        <v>40000</v>
      </c>
      <c r="G155" s="69">
        <f>VLOOKUP($C155,Input!$A$8:$HV$39,MATCH(G$21,Input!$A$6:$HV$6,0),FALSE)</f>
        <v>0.47619047619047616</v>
      </c>
      <c r="H155" s="123">
        <f>VLOOKUP($C155,Input!$A$8:$HV$39,MATCH(H$21,Input!$A$6:$HV$6,0),FALSE)</f>
        <v>0</v>
      </c>
      <c r="I155" s="70">
        <f>VLOOKUP($C155,Input!$A$8:$HV$39,MATCH(I$21,Input!$A$6:$HV$6,0),FALSE)</f>
        <v>14</v>
      </c>
      <c r="J155" s="1">
        <f>+IF($E155=J$22,VLOOKUP($C155,Input!$A$8:$AN$39,MATCH(J$21,Input!$A$6:$AN$6,0),FALSE)+$H155,0)*$D155</f>
        <v>0</v>
      </c>
      <c r="K155" s="1">
        <f>+IF($E155=K$22,VLOOKUP($C155,Input!$A$8:$AN$39,MATCH(K$21,Input!$A$6:$AN$6,0),FALSE)+$H155,0)*$D155</f>
        <v>0</v>
      </c>
      <c r="L155" s="1">
        <f>+IF($E155=L$22,VLOOKUP($C155,Input!$A$8:$AN$39,MATCH(L$21,Input!$A$6:$AN$6,0),FALSE)+$H155,0)*$D155</f>
        <v>0</v>
      </c>
      <c r="M155" s="1">
        <f>+IF($E155=M$22,VLOOKUP($C155,Input!$A$8:$AN$39,MATCH(M$21,Input!$A$6:$AN$6,0),FALSE)+$H155,0)*$D155</f>
        <v>0</v>
      </c>
      <c r="N155" s="1">
        <f>+IF($E155=N$22,VLOOKUP($C155,Input!$A$8:$AN$39,MATCH(N$21,Input!$A$6:$AN$6,0),FALSE)+$H155,0)*$D155</f>
        <v>0</v>
      </c>
      <c r="O155" s="1">
        <f>+IF($E155=O$22,VLOOKUP($C155,Input!$A$8:$AN$39,MATCH(O$21,Input!$A$6:$AN$6,0),FALSE)+$H155,0)*$D155</f>
        <v>0</v>
      </c>
      <c r="P155" s="1">
        <f>+IF($E155=P$22,VLOOKUP($C155,Input!$A$8:$AN$39,MATCH(P$21,Input!$A$6:$AN$6,0),FALSE)+$H155,0)*$D155</f>
        <v>0</v>
      </c>
      <c r="Q155" s="1">
        <f>+IF($E155=Q$22,VLOOKUP($C155,Input!$A$8:$AN$39,MATCH(Q$21,Input!$A$6:$AN$6,0),FALSE)+$H155,0)*$D155</f>
        <v>0</v>
      </c>
      <c r="R155" s="1">
        <f>+IF($E155=R$22,VLOOKUP($C155,Input!$A$8:$AN$39,MATCH(R$21,Input!$A$6:$AN$6,0),FALSE)+$H155,0)*$D155</f>
        <v>0</v>
      </c>
      <c r="S155" s="1">
        <f>+IF($E155=S$22,VLOOKUP($C155,Input!$A$8:$AN$39,MATCH(S$21,Input!$A$6:$AN$6,0),FALSE)+$H155,0)*$D155</f>
        <v>0</v>
      </c>
      <c r="T155" s="1">
        <f>+IF($E155=T$22,VLOOKUP($C155,Input!$A$8:$AN$39,MATCH(T$21,Input!$A$6:$AN$6,0),FALSE)+$H155,0)*$D155</f>
        <v>0</v>
      </c>
      <c r="U155" s="1">
        <f>+IF($E155=U$22,VLOOKUP($C155,Input!$A$8:$AN$39,MATCH(U$21,Input!$A$6:$AN$6,0),FALSE)+$H155,0)*$D155</f>
        <v>0</v>
      </c>
      <c r="V155" s="1">
        <f>+IF($E155=V$22,VLOOKUP($C155,Input!$A$8:$AN$39,MATCH(V$21,Input!$A$6:$AN$6,0),FALSE)+$H155,0)*$D155</f>
        <v>0</v>
      </c>
      <c r="W155" s="1">
        <f>+IF($E155=W$22,VLOOKUP($C155,Input!$A$8:$AN$39,MATCH(W$21,Input!$A$6:$AN$6,0),FALSE)+$H155,0)*$D155</f>
        <v>0</v>
      </c>
      <c r="X155" s="1">
        <f>+IF($E155=X$22,VLOOKUP($C155,Input!$A$8:$AN$39,MATCH(X$21,Input!$A$6:$AN$6,0),FALSE)+$H155,0)*$D155</f>
        <v>0</v>
      </c>
      <c r="Y155" s="1">
        <f>+IF($E155=Y$22,VLOOKUP($C155,Input!$A$8:$AN$39,MATCH(Y$21,Input!$A$6:$AN$6,0),FALSE)+$H155,0)*$D155</f>
        <v>0</v>
      </c>
      <c r="Z155" s="1">
        <f>+IF($E155=Z$22,VLOOKUP($C155,Input!$A$8:$AN$39,MATCH(Z$21,Input!$A$6:$AN$6,0),FALSE)+$H155,0)*$D155</f>
        <v>0</v>
      </c>
      <c r="AA155" s="1">
        <f>+IF($E155=AA$22,VLOOKUP($C155,Input!$A$8:$AN$39,MATCH(AA$21,Input!$A$6:$AN$6,0),FALSE)+$H155,0)*$D155</f>
        <v>0</v>
      </c>
      <c r="AB155" s="1">
        <f>+IF($E155=AB$22,VLOOKUP($C155,Input!$A$8:$AN$39,MATCH(AB$21,Input!$A$6:$AN$6,0),FALSE)+$H155,0)*$D155</f>
        <v>0</v>
      </c>
      <c r="AC155" s="1">
        <f>+IF($E155=AC$22,VLOOKUP($C155,Input!$A$8:$AN$39,MATCH(AC$21,Input!$A$6:$AN$6,0),FALSE)+$H155,0)*$D155</f>
        <v>0</v>
      </c>
      <c r="AD155" s="1">
        <f>+IF($E155=AD$22,VLOOKUP($C155,Input!$A$8:$AN$39,MATCH(AD$21,Input!$A$6:$AN$6,0),FALSE)+$H155,0)*$D155</f>
        <v>0</v>
      </c>
      <c r="AE155" s="1">
        <f>+IF($E155=AE$22,VLOOKUP($C155,Input!$A$8:$AN$39,MATCH(AE$21,Input!$A$6:$AN$6,0),FALSE)+$H155,0)*$D155</f>
        <v>0</v>
      </c>
      <c r="AF155" s="1">
        <f>+IF($E155=AF$22,VLOOKUP($C155,Input!$A$8:$AN$39,MATCH(AF$21,Input!$A$6:$AN$6,0),FALSE)+$H155,0)*$D155</f>
        <v>0</v>
      </c>
      <c r="AG155" s="1">
        <f>+IF($E155=AG$22,VLOOKUP($C155,Input!$A$8:$AN$39,MATCH(AG$21,Input!$A$6:$AN$6,0),FALSE)+$H155,0)*$D155</f>
        <v>0</v>
      </c>
      <c r="AH155" s="1">
        <f>+IF($E155=AH$22,VLOOKUP($C155,Input!$A$8:$AN$39,MATCH(AH$21,Input!$A$6:$AN$6,0),FALSE)+$H155,0)*$D155</f>
        <v>219197554.47780147</v>
      </c>
      <c r="AI155" s="1">
        <f>+IF($E155=AI$22,VLOOKUP($C155,Input!$A$8:$AN$39,MATCH(AI$21,Input!$A$6:$AN$6,0),FALSE)+$H155,0)*$D155</f>
        <v>0</v>
      </c>
      <c r="AJ155" s="1">
        <f>+IF($E155=AJ$22,VLOOKUP($C155,Input!$A$8:$AN$39,MATCH(AJ$21,Input!$A$6:$AN$6,0),FALSE)+$H155,0)*$D155</f>
        <v>0</v>
      </c>
      <c r="AK155" s="1">
        <f>+IF($E155=AK$22,VLOOKUP($C155,Input!$A$8:$AN$39,MATCH(AK$21,Input!$A$6:$AN$6,0),FALSE)+$H155,0)*$D155</f>
        <v>0</v>
      </c>
      <c r="AL155" s="1">
        <f>+IF($E155=AL$22,VLOOKUP($C155,Input!$A$8:$AN$39,MATCH(AL$21,Input!$A$6:$AN$6,0),FALSE)+$H155,0)*$D155</f>
        <v>0</v>
      </c>
      <c r="AM155" s="1">
        <f>+IF($E155=AM$22,VLOOKUP($C155,Input!$A$8:$AN$39,MATCH(AM$21,Input!$A$6:$AN$6,0),FALSE)+$H155,0)*$D155</f>
        <v>0</v>
      </c>
      <c r="AN155" s="1">
        <f>+IF($E155=AN$22,VLOOKUP($C155,Input!$A$8:$AN$39,MATCH(AN$21,Input!$A$6:$AN$6,0),FALSE)+$H155,0)*$D155</f>
        <v>0</v>
      </c>
      <c r="AO155" s="1">
        <f>+IF($E155=AO$22,VLOOKUP($C155,Input!$A$8:$AN$39,MATCH(AO$21,Input!$A$6:$AN$6,0),FALSE)+$H155,0)*$D155</f>
        <v>0</v>
      </c>
      <c r="AP155" s="1">
        <f>+IF($E155=AP$22,VLOOKUP($C155,Input!$A$8:$AN$39,MATCH(AP$21,Input!$A$6:$AN$6,0),FALSE)+$H155,0)*$D155</f>
        <v>0</v>
      </c>
      <c r="AQ155" s="1">
        <f>+IF($E155=AQ$22,VLOOKUP($C155,Input!$A$8:$AN$39,MATCH(AQ$21,Input!$A$6:$AN$6,0),FALSE)+$H155,0)*$D155</f>
        <v>0</v>
      </c>
      <c r="AR155" s="1">
        <f>+IF($E155=AR$22,VLOOKUP($C155,Input!$A$8:$AN$39,MATCH(AR$21,Input!$A$6:$AN$6,0),FALSE)+$H155,0)*$D155</f>
        <v>0</v>
      </c>
      <c r="AT155" t="str">
        <f>VLOOKUP($C155,Input!$A$8:$HV$39,MATCH(AT$21,Input!$A$6:$HV$6,0),FALSE)</f>
        <v>Parts and administrative cost</v>
      </c>
      <c r="AU155" s="1">
        <f>+IF($E155=AU$22,VLOOKUP($C155,Input!$A$8:$HV$39,MATCH(AU$21,Input!$A$6:$HV$6,0),FALSE),0)*$D155</f>
        <v>0</v>
      </c>
      <c r="AV155" s="1">
        <f>+IF($E155=AV$22,VLOOKUP($C155,Input!$A$8:$HV$39,MATCH(AV$21,Input!$A$6:$HV$6,0),FALSE),0)*$D155</f>
        <v>0</v>
      </c>
      <c r="AW155" s="1">
        <f>+IF($E155=AW$22,VLOOKUP($C155,Input!$A$8:$HV$39,MATCH(AW$21,Input!$A$6:$HV$6,0),FALSE),0)*$D155</f>
        <v>0</v>
      </c>
      <c r="AX155" s="1">
        <f>+IF($E155=AX$22,VLOOKUP($C155,Input!$A$8:$HV$39,MATCH(AX$21,Input!$A$6:$HV$6,0),FALSE),0)*$D155</f>
        <v>0</v>
      </c>
      <c r="AY155" s="1">
        <f>+IF($E155=AY$22,VLOOKUP($C155,Input!$A$8:$HV$39,MATCH(AY$21,Input!$A$6:$HV$6,0),FALSE),0)*$D155</f>
        <v>0</v>
      </c>
      <c r="AZ155" s="1">
        <f>+IF($E155=AZ$22,VLOOKUP($C155,Input!$A$8:$HV$39,MATCH(AZ$21,Input!$A$6:$HV$6,0),FALSE),0)*$D155</f>
        <v>0</v>
      </c>
      <c r="BA155" s="1">
        <f>+IF($E155=BA$22,VLOOKUP($C155,Input!$A$8:$HV$39,MATCH(BA$21,Input!$A$6:$HV$6,0),FALSE),0)*$D155</f>
        <v>0</v>
      </c>
      <c r="BB155" s="1">
        <f>+IF($E155=BB$22,VLOOKUP($C155,Input!$A$8:$HV$39,MATCH(BB$21,Input!$A$6:$HV$6,0),FALSE),0)*$D155</f>
        <v>0</v>
      </c>
      <c r="BC155" s="1">
        <f>+IF($E155=BC$22,VLOOKUP($C155,Input!$A$8:$HV$39,MATCH(BC$21,Input!$A$6:$HV$6,0),FALSE),0)*$D155</f>
        <v>0</v>
      </c>
      <c r="BD155" s="1">
        <f>+IF($E155=BD$22,VLOOKUP($C155,Input!$A$8:$HV$39,MATCH(BD$21,Input!$A$6:$HV$6,0),FALSE),0)*$D155</f>
        <v>0</v>
      </c>
      <c r="BE155" s="1">
        <f>+IF($E155=BE$22,VLOOKUP($C155,Input!$A$8:$HV$39,MATCH(BE$21,Input!$A$6:$HV$6,0),FALSE),0)*$D155</f>
        <v>0</v>
      </c>
      <c r="BF155" s="1">
        <f>+IF($E155=BF$22,VLOOKUP($C155,Input!$A$8:$HV$39,MATCH(BF$21,Input!$A$6:$HV$6,0),FALSE),0)*$D155</f>
        <v>0</v>
      </c>
      <c r="BG155" s="1">
        <f>+IF($E155=BG$22,VLOOKUP($C155,Input!$A$8:$HV$39,MATCH(BG$21,Input!$A$6:$HV$6,0),FALSE),0)*$D155</f>
        <v>0</v>
      </c>
      <c r="BH155" s="1">
        <f>+IF($E155=BH$22,VLOOKUP($C155,Input!$A$8:$HV$39,MATCH(BH$21,Input!$A$6:$HV$6,0),FALSE),0)*$D155</f>
        <v>0</v>
      </c>
      <c r="BI155" s="1">
        <f>+IF($E155=BI$22,VLOOKUP($C155,Input!$A$8:$HV$39,MATCH(BI$21,Input!$A$6:$HV$6,0),FALSE),0)*$D155</f>
        <v>0</v>
      </c>
      <c r="BJ155" s="1">
        <f>+IF($E155=BJ$22,VLOOKUP($C155,Input!$A$8:$HV$39,MATCH(BJ$21,Input!$A$6:$HV$6,0),FALSE),0)*$D155</f>
        <v>0</v>
      </c>
      <c r="BK155" s="1">
        <f>+IF($E155=BK$22,VLOOKUP($C155,Input!$A$8:$HV$39,MATCH(BK$21,Input!$A$6:$HV$6,0),FALSE),0)*$D155</f>
        <v>0</v>
      </c>
      <c r="BL155" s="1">
        <f>+IF($E155=BL$22,VLOOKUP($C155,Input!$A$8:$HV$39,MATCH(BL$21,Input!$A$6:$HV$6,0),FALSE),0)*$D155</f>
        <v>0</v>
      </c>
      <c r="BM155" s="1">
        <f>+IF($E155=BM$22,VLOOKUP($C155,Input!$A$8:$HV$39,MATCH(BM$21,Input!$A$6:$HV$6,0),FALSE),0)*$D155</f>
        <v>0</v>
      </c>
      <c r="BN155" s="1">
        <f>+IF($E155=BN$22,VLOOKUP($C155,Input!$A$8:$HV$39,MATCH(BN$21,Input!$A$6:$HV$6,0),FALSE),0)*$D155</f>
        <v>0</v>
      </c>
      <c r="BO155" s="1">
        <f>+IF($E155=BO$22,VLOOKUP($C155,Input!$A$8:$HV$39,MATCH(BO$21,Input!$A$6:$HV$6,0),FALSE),0)*$D155</f>
        <v>0</v>
      </c>
      <c r="BP155" s="1">
        <f>+IF($E155=BP$22,VLOOKUP($C155,Input!$A$8:$HV$39,MATCH(BP$21,Input!$A$6:$HV$6,0),FALSE),0)*$D155</f>
        <v>0</v>
      </c>
      <c r="BQ155" s="1">
        <f>+IF($E155=BQ$22,VLOOKUP($C155,Input!$A$8:$HV$39,MATCH(BQ$21,Input!$A$6:$HV$6,0),FALSE),0)*$D155</f>
        <v>0</v>
      </c>
      <c r="BR155" s="1">
        <f>+IF($E155=BR$22,VLOOKUP($C155,Input!$A$8:$HV$39,MATCH(BR$21,Input!$A$6:$HV$6,0),FALSE),0)*$D155</f>
        <v>0</v>
      </c>
      <c r="BS155" s="1">
        <f>+IF($E155=BS$22,VLOOKUP($C155,Input!$A$8:$HV$39,MATCH(BS$21,Input!$A$6:$HV$6,0),FALSE),0)*$D155</f>
        <v>5479938.8619450368</v>
      </c>
      <c r="BT155" s="1">
        <f>+IF($E155=BT$22,VLOOKUP($C155,Input!$A$8:$HV$39,MATCH(BT$21,Input!$A$6:$HV$6,0),FALSE),0)*$D155</f>
        <v>0</v>
      </c>
      <c r="BU155" s="1">
        <f>+IF($E155=BU$22,VLOOKUP($C155,Input!$A$8:$HV$39,MATCH(BU$21,Input!$A$6:$HV$6,0),FALSE),0)*$D155</f>
        <v>0</v>
      </c>
      <c r="BV155" s="1">
        <f>+IF($E155=BV$22,VLOOKUP($C155,Input!$A$8:$HV$39,MATCH(BV$21,Input!$A$6:$HV$6,0),FALSE),0)*$D155</f>
        <v>0</v>
      </c>
      <c r="BW155" s="1">
        <f>+IF($E155=BW$22,VLOOKUP($C155,Input!$A$8:$HV$39,MATCH(BW$21,Input!$A$6:$HV$6,0),FALSE),0)*$D155</f>
        <v>0</v>
      </c>
      <c r="BX155" s="1">
        <f>+IF($E155=BX$22,VLOOKUP($C155,Input!$A$8:$HV$39,MATCH(BX$21,Input!$A$6:$HV$6,0),FALSE),0)*$D155</f>
        <v>0</v>
      </c>
      <c r="BY155" s="1">
        <f>+IF($E155=BY$22,VLOOKUP($C155,Input!$A$8:$HV$39,MATCH(BY$21,Input!$A$6:$HV$6,0),FALSE),0)*$D155</f>
        <v>0</v>
      </c>
      <c r="BZ155" s="1">
        <f>+IF($E155=BZ$22,VLOOKUP($C155,Input!$A$8:$HV$39,MATCH(BZ$21,Input!$A$6:$HV$6,0),FALSE),0)*$D155</f>
        <v>0</v>
      </c>
      <c r="CA155" s="1">
        <f>+IF($E155=CA$22,VLOOKUP($C155,Input!$A$8:$HV$39,MATCH(CA$21,Input!$A$6:$HV$6,0),FALSE),0)*$D155</f>
        <v>0</v>
      </c>
      <c r="CB155" s="1">
        <f>+IF($E155=CB$22,VLOOKUP($C155,Input!$A$8:$HV$39,MATCH(CB$21,Input!$A$6:$HV$6,0),FALSE),0)*$D155</f>
        <v>0</v>
      </c>
      <c r="CC155" s="1">
        <f>+IF($E155=CC$22,VLOOKUP($C155,Input!$A$8:$HV$39,MATCH(CC$21,Input!$A$6:$HV$6,0),FALSE),0)*$D155</f>
        <v>0</v>
      </c>
      <c r="CE155" t="str">
        <f>VLOOKUP($C155,Input!$A$8:$HV$39,MATCH(CE$21,Input!$A$6:$HV$6,0),FALSE)</f>
        <v>Replace Battery @ 7 Yr</v>
      </c>
      <c r="CF155" s="1">
        <f>IF($E155+$I155+$D$7&lt;=CF$22,0,IF(CF$22-$D$7&gt;=$E155,IF(COUNTIF($KZ155:LP155,"&gt;0")&gt;0,VLOOKUP($C155,Input!$A$8:$HV$21,MATCH($CE$21+COUNTIF($KZ155:LP155,"&gt;0"),Input!$A$6:$HV$6,0),FALSE),0),0))*$D155</f>
        <v>0</v>
      </c>
      <c r="CG155" s="1">
        <f>IF($E155+$I155+$D$7&lt;=CG$22,0,IF(CG$22-$D$7&gt;=$E155,IF(COUNTIF($KZ155:LQ155,"&gt;0")&gt;0,VLOOKUP($C155,Input!$A$8:$HV$21,MATCH($CE$21+COUNTIF($KZ155:LQ155,"&gt;0"),Input!$A$6:$HV$6,0),FALSE),0),0))*$D155</f>
        <v>0</v>
      </c>
      <c r="CH155" s="1">
        <f>IF($E155+$I155+$D$7&lt;=CH$22,0,IF(CH$22-$D$7&gt;=$E155,IF(COUNTIF($KZ155:LR155,"&gt;0")&gt;0,VLOOKUP($C155,Input!$A$8:$HV$21,MATCH($CE$21+COUNTIF($KZ155:LR155,"&gt;0"),Input!$A$6:$HV$6,0),FALSE),0),0))*$D155</f>
        <v>0</v>
      </c>
      <c r="CI155" s="1">
        <f>IF($E155+$I155+$D$7&lt;=CI$22,0,IF(CI$22-$D$7&gt;=$E155,IF(COUNTIF($KZ155:LS155,"&gt;0")&gt;0,VLOOKUP($C155,Input!$A$8:$HV$21,MATCH($CE$21+COUNTIF($KZ155:LS155,"&gt;0"),Input!$A$6:$HV$6,0),FALSE),0),0))*$D155</f>
        <v>0</v>
      </c>
      <c r="CJ155" s="1">
        <f>IF($E155+$I155+$D$7&lt;=CJ$22,0,IF(CJ$22-$D$7&gt;=$E155,IF(COUNTIF($KZ155:LT155,"&gt;0")&gt;0,VLOOKUP($C155,Input!$A$8:$HV$21,MATCH($CE$21+COUNTIF($KZ155:LT155,"&gt;0"),Input!$A$6:$HV$6,0),FALSE),0),0))*$D155</f>
        <v>0</v>
      </c>
      <c r="CK155" s="1">
        <f>IF($E155+$I155+$D$7&lt;=CK$22,0,IF(CK$22-$D$7&gt;=$E155,IF(COUNTIF($KZ155:LU155,"&gt;0")&gt;0,VLOOKUP($C155,Input!$A$8:$HV$21,MATCH($CE$21+COUNTIF($KZ155:LU155,"&gt;0"),Input!$A$6:$HV$6,0),FALSE),0),0))*$D155</f>
        <v>0</v>
      </c>
      <c r="CL155" s="1">
        <f>IF($E155+$I155+$D$7&lt;=CL$22,0,IF(CL$22-$D$7&gt;=$E155,IF(COUNTIF($KZ155:LV155,"&gt;0")&gt;0,VLOOKUP($C155,Input!$A$8:$HV$21,MATCH($CE$21+COUNTIF($KZ155:LV155,"&gt;0"),Input!$A$6:$HV$6,0),FALSE),0),0))*$D155</f>
        <v>0</v>
      </c>
      <c r="CM155" s="1">
        <f>IF($E155+$I155+$D$7&lt;=CM$22,0,IF(CM$22-$D$7&gt;=$E155,IF(COUNTIF($KZ155:LW155,"&gt;0")&gt;0,VLOOKUP($C155,Input!$A$8:$HV$21,MATCH($CE$21+COUNTIF($KZ155:LW155,"&gt;0"),Input!$A$6:$HV$6,0),FALSE),0),0))*$D155</f>
        <v>0</v>
      </c>
      <c r="CN155" s="1">
        <f>IF($E155+$I155+$D$7&lt;=CN$22,0,IF(CN$22-$D$7&gt;=$E155,IF(COUNTIF($KZ155:LX155,"&gt;0")&gt;0,VLOOKUP($C155,Input!$A$8:$HV$21,MATCH($CE$21+COUNTIF($KZ155:LX155,"&gt;0"),Input!$A$6:$HV$6,0),FALSE),0),0))*$D155</f>
        <v>0</v>
      </c>
      <c r="CO155" s="1">
        <f>IF($E155+$I155+$D$7&lt;=CO$22,0,IF(CO$22-$D$7&gt;=$E155,IF(COUNTIF($KZ155:LY155,"&gt;0")&gt;0,VLOOKUP($C155,Input!$A$8:$HV$21,MATCH($CE$21+COUNTIF($KZ155:LY155,"&gt;0"),Input!$A$6:$HV$6,0),FALSE),0),0))*$D155</f>
        <v>0</v>
      </c>
      <c r="CP155" s="1">
        <f>IF($E155+$I155+$D$7&lt;=CP$22,0,IF(CP$22-$D$7&gt;=$E155,IF(COUNTIF($KZ155:LZ155,"&gt;0")&gt;0,VLOOKUP($C155,Input!$A$8:$HV$21,MATCH($CE$21+COUNTIF($KZ155:LZ155,"&gt;0"),Input!$A$6:$HV$6,0),FALSE),0),0))*$D155</f>
        <v>0</v>
      </c>
      <c r="CQ155" s="1">
        <f>IF($E155+$I155+$D$7&lt;=CQ$22,0,IF(CQ$22-$D$7&gt;=$E155,IF(COUNTIF($KZ155:MA155,"&gt;0")&gt;0,VLOOKUP($C155,Input!$A$8:$HV$21,MATCH($CE$21+COUNTIF($KZ155:MA155,"&gt;0"),Input!$A$6:$HV$6,0),FALSE),0),0))*$D155</f>
        <v>0</v>
      </c>
      <c r="CR155" s="1">
        <f>IF($E155+$I155+$D$7&lt;=CR$22,0,IF(CR$22-$D$7&gt;=$E155,IF(COUNTIF($KZ155:MB155,"&gt;0")&gt;0,VLOOKUP($C155,Input!$A$8:$HV$21,MATCH($CE$21+COUNTIF($KZ155:MB155,"&gt;0"),Input!$A$6:$HV$6,0),FALSE),0),0))*$D155</f>
        <v>0</v>
      </c>
      <c r="CS155" s="1">
        <f>IF($E155+$I155+$D$7&lt;=CS$22,0,IF(CS$22-$D$7&gt;=$E155,IF(COUNTIF($KZ155:MC155,"&gt;0")&gt;0,VLOOKUP($C155,Input!$A$8:$HV$21,MATCH($CE$21+COUNTIF($KZ155:MC155,"&gt;0"),Input!$A$6:$HV$6,0),FALSE),0),0))*$D155</f>
        <v>0</v>
      </c>
      <c r="CT155" s="1">
        <f>IF($E155+$I155+$D$7&lt;=CT$22,0,IF(CT$22-$D$7&gt;=$E155,IF(COUNTIF($KZ155:MD155,"&gt;0")&gt;0,VLOOKUP($C155,Input!$A$8:$HV$21,MATCH($CE$21+COUNTIF($KZ155:MD155,"&gt;0"),Input!$A$6:$HV$6,0),FALSE),0),0))*$D155</f>
        <v>0</v>
      </c>
      <c r="CU155" s="1">
        <f>IF($E155+$I155+$D$7&lt;=CU$22,0,IF(CU$22-$D$7&gt;=$E155,IF(COUNTIF($KZ155:ME155,"&gt;0")&gt;0,VLOOKUP($C155,Input!$A$8:$HV$21,MATCH($CE$21+COUNTIF($KZ155:ME155,"&gt;0"),Input!$A$6:$HV$6,0),FALSE),0),0))*$D155</f>
        <v>0</v>
      </c>
      <c r="CV155" s="1">
        <f>IF($E155+$I155+$D$7&lt;=CV$22,0,IF(CV$22-$D$7&gt;=$E155,IF(COUNTIF($KZ155:MF155,"&gt;0")&gt;0,VLOOKUP($C155,Input!$A$8:$HV$21,MATCH($CE$21+COUNTIF($KZ155:MF155,"&gt;0"),Input!$A$6:$HV$6,0),FALSE),0),0))*$D155</f>
        <v>0</v>
      </c>
      <c r="CW155" s="1">
        <f>IF($E155+$I155+$D$7&lt;=CW$22,0,IF(CW$22-$D$7&gt;=$E155,IF(COUNTIF($KZ155:MG155,"&gt;0")&gt;0,VLOOKUP($C155,Input!$A$8:$HV$21,MATCH($CE$21+COUNTIF($KZ155:MG155,"&gt;0"),Input!$A$6:$HV$6,0),FALSE),0),0))*$D155</f>
        <v>0</v>
      </c>
      <c r="CX155" s="1">
        <f>IF($E155+$I155+$D$7&lt;=CX$22,0,IF(CX$22-$D$7&gt;=$E155,IF(COUNTIF($KZ155:MH155,"&gt;0")&gt;0,VLOOKUP($C155,Input!$A$8:$HV$21,MATCH($CE$21+COUNTIF($KZ155:MH155,"&gt;0"),Input!$A$6:$HV$6,0),FALSE),0),0))*$D155</f>
        <v>0</v>
      </c>
      <c r="CY155" s="1">
        <f>IF($E155+$I155+$D$7&lt;=CY$22,0,IF(CY$22-$D$7&gt;=$E155,IF(COUNTIF($KZ155:MI155,"&gt;0")&gt;0,VLOOKUP($C155,Input!$A$8:$HV$21,MATCH($CE$21+COUNTIF($KZ155:MI155,"&gt;0"),Input!$A$6:$HV$6,0),FALSE),0),0))*$D155</f>
        <v>0</v>
      </c>
      <c r="CZ155" s="1">
        <f>IF($E155+$I155+$D$7&lt;=CZ$22,0,IF(CZ$22-$D$7&gt;=$E155,IF(COUNTIF($KZ155:MJ155,"&gt;0")&gt;0,VLOOKUP($C155,Input!$A$8:$HV$21,MATCH($CE$21+COUNTIF($KZ155:MJ155,"&gt;0"),Input!$A$6:$HV$6,0),FALSE),0),0))*$D155</f>
        <v>0</v>
      </c>
      <c r="DA155" s="1">
        <f>IF($E155+$I155+$D$7&lt;=DA$22,0,IF(DA$22-$D$7&gt;=$E155,IF(COUNTIF($KZ155:MK155,"&gt;0")&gt;0,VLOOKUP($C155,Input!$A$8:$HV$21,MATCH($CE$21+COUNTIF($KZ155:MK155,"&gt;0"),Input!$A$6:$HV$6,0),FALSE),0),0))*$D155</f>
        <v>0</v>
      </c>
      <c r="DB155" s="1">
        <f>IF($E155+$I155+$D$7&lt;=DB$22,0,IF(DB$22-$D$7&gt;=$E155,IF(COUNTIF($KZ155:ML155,"&gt;0")&gt;0,VLOOKUP($C155,Input!$A$8:$HV$21,MATCH($CE$21+COUNTIF($KZ155:ML155,"&gt;0"),Input!$A$6:$HV$6,0),FALSE),0),0))*$D155</f>
        <v>0</v>
      </c>
      <c r="DC155" s="1">
        <f>IF($E155+$I155+$D$7&lt;=DC$22,0,IF(DC$22-$D$7&gt;=$E155,IF(COUNTIF($KZ155:MM155,"&gt;0")&gt;0,VLOOKUP($C155,Input!$A$8:$HV$21,MATCH($CE$21+COUNTIF($KZ155:MM155,"&gt;0"),Input!$A$6:$HV$6,0),FALSE),0),0))*$D155</f>
        <v>0</v>
      </c>
      <c r="DD155" s="1">
        <f>IF($E155+$I155+$D$7&lt;=DD$22,0,IF(DD$22-$D$7&gt;=$E155,IF(COUNTIF($KZ155:MN155,"&gt;0")&gt;0,VLOOKUP($C155,Input!$A$8:$HV$21,MATCH($CE$21+COUNTIF($KZ155:MN155,"&gt;0"),Input!$A$6:$HV$6,0),FALSE),0),0))*$D155</f>
        <v>0</v>
      </c>
      <c r="DE155" s="1">
        <f>IF($E155+$I155+$D$7&lt;=DE$22,0,IF(DE$22-$D$7&gt;=$E155,IF(COUNTIF($KZ155:MO155,"&gt;0")&gt;0,VLOOKUP($C155,Input!$A$8:$HV$21,MATCH($CE$21+COUNTIF($KZ155:MO155,"&gt;0"),Input!$A$6:$HV$6,0),FALSE),0),0))*$D155</f>
        <v>0</v>
      </c>
      <c r="DF155" s="1">
        <f>IF($E155+$I155+$D$7&lt;=DF$22,0,IF(DF$22-$D$7&gt;=$E155,IF(COUNTIF($KZ155:MP155,"&gt;0")&gt;0,VLOOKUP($C155,Input!$A$8:$HV$21,MATCH($CE$21+COUNTIF($KZ155:MP155,"&gt;0"),Input!$A$6:$HV$6,0),FALSE),0),0))*$D155</f>
        <v>0</v>
      </c>
      <c r="DG155" s="1">
        <f>IF($E155+$I155+$D$7&lt;=DG$22,0,IF(DG$22-$D$7&gt;=$E155,IF(COUNTIF($KZ155:MQ155,"&gt;0")&gt;0,VLOOKUP($C155,Input!$A$8:$HV$21,MATCH($CE$21+COUNTIF($KZ155:MQ155,"&gt;0"),Input!$A$6:$HV$6,0),FALSE),0),0))*$D155</f>
        <v>0</v>
      </c>
      <c r="DH155" s="1">
        <f>IF($E155+$I155+$D$7&lt;=DH$22,0,IF(DH$22-$D$7&gt;=$E155,IF(COUNTIF($KZ155:MR155,"&gt;0")&gt;0,VLOOKUP($C155,Input!$A$8:$HV$21,MATCH($CE$21+COUNTIF($KZ155:MR155,"&gt;0"),Input!$A$6:$HV$6,0),FALSE),0),0))*$D155</f>
        <v>0</v>
      </c>
      <c r="DI155" s="1">
        <f>IF($E155+$I155+$D$7&lt;=DI$22,0,IF(DI$22-$D$7&gt;=$E155,IF(COUNTIF($KZ155:MS155,"&gt;0")&gt;0,VLOOKUP($C155,Input!$A$8:$HV$21,MATCH($CE$21+COUNTIF($KZ155:MS155,"&gt;0"),Input!$A$6:$HV$6,0),FALSE),0),0))*$D155</f>
        <v>0</v>
      </c>
      <c r="DJ155" s="1">
        <f>IF($E155+$I155+$D$7&lt;=DJ$22,0,IF(DJ$22-$D$7&gt;=$E155,IF(COUNTIF($KZ155:MT155,"&gt;0")&gt;0,VLOOKUP($C155,Input!$A$8:$HV$21,MATCH($CE$21+COUNTIF($KZ155:MT155,"&gt;0"),Input!$A$6:$HV$6,0),FALSE),0),0))*$D155</f>
        <v>29250000</v>
      </c>
      <c r="DK155" s="1">
        <f>IF($E155+$I155+$D$7&lt;=DK$22,0,IF(DK$22-$D$7&gt;=$E155,IF(COUNTIF($KZ155:MU155,"&gt;0")&gt;0,VLOOKUP($C155,Input!$A$8:$HV$21,MATCH($CE$21+COUNTIF($KZ155:MU155,"&gt;0"),Input!$A$6:$HV$6,0),FALSE),0),0))*$D155</f>
        <v>0</v>
      </c>
      <c r="DL155" s="1">
        <f>IF($E155+$I155+$D$7&lt;=DL$22,0,IF(DL$22-$D$7&gt;=$E155,IF(COUNTIF($KZ155:MV155,"&gt;0")&gt;0,VLOOKUP($C155,Input!$A$8:$HV$21,MATCH($CE$21+COUNTIF($KZ155:MV155,"&gt;0"),Input!$A$6:$HV$6,0),FALSE),0),0))*$D155</f>
        <v>0</v>
      </c>
      <c r="DM155" s="1">
        <f>IF($E155+$I155+$D$7&lt;=DM$22,0,IF(DM$22-$D$7&gt;=$E155,IF(COUNTIF($KZ155:MW155,"&gt;0")&gt;0,VLOOKUP($C155,Input!$A$8:$HV$21,MATCH($CE$21+COUNTIF($KZ155:MW155,"&gt;0"),Input!$A$6:$HV$6,0),FALSE),0),0))*$D155</f>
        <v>0</v>
      </c>
      <c r="DN155" s="1">
        <f>IF($E155+$I155+$D$7&lt;=DN$22,0,IF(DN$22-$D$7&gt;=$E155,IF(COUNTIF($KZ155:MX155,"&gt;0")&gt;0,VLOOKUP($C155,Input!$A$8:$HV$21,MATCH($CE$21+COUNTIF($KZ155:MX155,"&gt;0"),Input!$A$6:$HV$6,0),FALSE),0),0))*$D155</f>
        <v>0</v>
      </c>
      <c r="DP155" t="str">
        <f>+VLOOKUP($C155,Input!$A$8:$GZ$39,MATCH(DP$21,Input!$A$6:$GZ$6,0),FALSE)</f>
        <v>Bus Maintenance at 0.6/mile</v>
      </c>
      <c r="DQ155" s="1">
        <f>IF($E155+$I155+$D$7&lt;=DQ$22,0,IF(DQ$22-$D$7&gt;=$E155,IF(COUNTIF($KZ155:LP155,"&gt;0")&gt;0,VLOOKUP($C155,Input!$A$8:$HV$21,MATCH($DP$21+COUNTIF($KZ155:LP155,"&gt;0"),Input!$A$6:$HV$6,0),FALSE),0),0))*$D155*$F155</f>
        <v>0</v>
      </c>
      <c r="DR155" s="1">
        <f>IF($E155+$I155+$D$7&lt;=DR$22,0,IF(DR$22-$D$7&gt;=$E155,IF(COUNTIF($KZ155:LQ155,"&gt;0")&gt;0,VLOOKUP($C155,Input!$A$8:$HV$21,MATCH($DP$21+COUNTIF($KZ155:LQ155,"&gt;0"),Input!$A$6:$HV$6,0),FALSE),0),0))*$D155*$F155</f>
        <v>0</v>
      </c>
      <c r="DS155" s="1">
        <f>IF($E155+$I155+$D$7&lt;=DS$22,0,IF(DS$22-$D$7&gt;=$E155,IF(COUNTIF($KZ155:LR155,"&gt;0")&gt;0,VLOOKUP($C155,Input!$A$8:$HV$21,MATCH($DP$21+COUNTIF($KZ155:LR155,"&gt;0"),Input!$A$6:$HV$6,0),FALSE),0),0))*$D155*$F155</f>
        <v>0</v>
      </c>
      <c r="DT155" s="1">
        <f>IF($E155+$I155+$D$7&lt;=DT$22,0,IF(DT$22-$D$7&gt;=$E155,IF(COUNTIF($KZ155:LS155,"&gt;0")&gt;0,VLOOKUP($C155,Input!$A$8:$HV$21,MATCH($DP$21+COUNTIF($KZ155:LS155,"&gt;0"),Input!$A$6:$HV$6,0),FALSE),0),0))*$D155*$F155</f>
        <v>0</v>
      </c>
      <c r="DU155" s="1">
        <f>IF($E155+$I155+$D$7&lt;=DU$22,0,IF(DU$22-$D$7&gt;=$E155,IF(COUNTIF($KZ155:LT155,"&gt;0")&gt;0,VLOOKUP($C155,Input!$A$8:$HV$21,MATCH($DP$21+COUNTIF($KZ155:LT155,"&gt;0"),Input!$A$6:$HV$6,0),FALSE),0),0))*$D155*$F155</f>
        <v>0</v>
      </c>
      <c r="DV155" s="1">
        <f>IF($E155+$I155+$D$7&lt;=DV$22,0,IF(DV$22-$D$7&gt;=$E155,IF(COUNTIF($KZ155:LU155,"&gt;0")&gt;0,VLOOKUP($C155,Input!$A$8:$HV$21,MATCH($DP$21+COUNTIF($KZ155:LU155,"&gt;0"),Input!$A$6:$HV$6,0),FALSE),0),0))*$D155*$F155</f>
        <v>0</v>
      </c>
      <c r="DW155" s="1">
        <f>IF($E155+$I155+$D$7&lt;=DW$22,0,IF(DW$22-$D$7&gt;=$E155,IF(COUNTIF($KZ155:LV155,"&gt;0")&gt;0,VLOOKUP($C155,Input!$A$8:$HV$21,MATCH($DP$21+COUNTIF($KZ155:LV155,"&gt;0"),Input!$A$6:$HV$6,0),FALSE),0),0))*$D155*$F155</f>
        <v>0</v>
      </c>
      <c r="DX155" s="1">
        <f>IF($E155+$I155+$D$7&lt;=DX$22,0,IF(DX$22-$D$7&gt;=$E155,IF(COUNTIF($KZ155:LW155,"&gt;0")&gt;0,VLOOKUP($C155,Input!$A$8:$HV$21,MATCH($DP$21+COUNTIF($KZ155:LW155,"&gt;0"),Input!$A$6:$HV$6,0),FALSE),0),0))*$D155*$F155</f>
        <v>0</v>
      </c>
      <c r="DY155" s="1">
        <f>IF($E155+$I155+$D$7&lt;=DY$22,0,IF(DY$22-$D$7&gt;=$E155,IF(COUNTIF($KZ155:LX155,"&gt;0")&gt;0,VLOOKUP($C155,Input!$A$8:$HV$21,MATCH($DP$21+COUNTIF($KZ155:LX155,"&gt;0"),Input!$A$6:$HV$6,0),FALSE),0),0))*$D155*$F155</f>
        <v>0</v>
      </c>
      <c r="DZ155" s="1">
        <f>IF($E155+$I155+$D$7&lt;=DZ$22,0,IF(DZ$22-$D$7&gt;=$E155,IF(COUNTIF($KZ155:LY155,"&gt;0")&gt;0,VLOOKUP($C155,Input!$A$8:$HV$21,MATCH($DP$21+COUNTIF($KZ155:LY155,"&gt;0"),Input!$A$6:$HV$6,0),FALSE),0),0))*$D155*$F155</f>
        <v>0</v>
      </c>
      <c r="EA155" s="1">
        <f>IF($E155+$I155+$D$7&lt;=EA$22,0,IF(EA$22-$D$7&gt;=$E155,IF(COUNTIF($KZ155:LZ155,"&gt;0")&gt;0,VLOOKUP($C155,Input!$A$8:$HV$21,MATCH($DP$21+COUNTIF($KZ155:LZ155,"&gt;0"),Input!$A$6:$HV$6,0),FALSE),0),0))*$D155*$F155</f>
        <v>0</v>
      </c>
      <c r="EB155" s="1">
        <f>IF($E155+$I155+$D$7&lt;=EB$22,0,IF(EB$22-$D$7&gt;=$E155,IF(COUNTIF($KZ155:MA155,"&gt;0")&gt;0,VLOOKUP($C155,Input!$A$8:$HV$21,MATCH($DP$21+COUNTIF($KZ155:MA155,"&gt;0"),Input!$A$6:$HV$6,0),FALSE),0),0))*$D155*$F155</f>
        <v>0</v>
      </c>
      <c r="EC155" s="1">
        <f>IF($E155+$I155+$D$7&lt;=EC$22,0,IF(EC$22-$D$7&gt;=$E155,IF(COUNTIF($KZ155:MB155,"&gt;0")&gt;0,VLOOKUP($C155,Input!$A$8:$HV$21,MATCH($DP$21+COUNTIF($KZ155:MB155,"&gt;0"),Input!$A$6:$HV$6,0),FALSE),0),0))*$D155*$F155</f>
        <v>0</v>
      </c>
      <c r="ED155" s="1">
        <f>IF($E155+$I155+$D$7&lt;=ED$22,0,IF(ED$22-$D$7&gt;=$E155,IF(COUNTIF($KZ155:MC155,"&gt;0")&gt;0,VLOOKUP($C155,Input!$A$8:$HV$21,MATCH($DP$21+COUNTIF($KZ155:MC155,"&gt;0"),Input!$A$6:$HV$6,0),FALSE),0),0))*$D155*$F155</f>
        <v>0</v>
      </c>
      <c r="EE155" s="1">
        <f>IF($E155+$I155+$D$7&lt;=EE$22,0,IF(EE$22-$D$7&gt;=$E155,IF(COUNTIF($KZ155:MD155,"&gt;0")&gt;0,VLOOKUP($C155,Input!$A$8:$HV$21,MATCH($DP$21+COUNTIF($KZ155:MD155,"&gt;0"),Input!$A$6:$HV$6,0),FALSE),0),0))*$D155*$F155</f>
        <v>0</v>
      </c>
      <c r="EF155" s="1">
        <f>IF($E155+$I155+$D$7&lt;=EF$22,0,IF(EF$22-$D$7&gt;=$E155,IF(COUNTIF($KZ155:ME155,"&gt;0")&gt;0,VLOOKUP($C155,Input!$A$8:$HV$21,MATCH($DP$21+COUNTIF($KZ155:ME155,"&gt;0"),Input!$A$6:$HV$6,0),FALSE),0),0))*$D155*$F155</f>
        <v>0</v>
      </c>
      <c r="EG155" s="1">
        <f>IF($E155+$I155+$D$7&lt;=EG$22,0,IF(EG$22-$D$7&gt;=$E155,IF(COUNTIF($KZ155:MF155,"&gt;0")&gt;0,VLOOKUP($C155,Input!$A$8:$HV$21,MATCH($DP$21+COUNTIF($KZ155:MF155,"&gt;0"),Input!$A$6:$HV$6,0),FALSE),0),0))*$D155*$F155</f>
        <v>0</v>
      </c>
      <c r="EH155" s="1">
        <f>IF($E155+$I155+$D$7&lt;=EH$22,0,IF(EH$22-$D$7&gt;=$E155,IF(COUNTIF($KZ155:MG155,"&gt;0")&gt;0,VLOOKUP($C155,Input!$A$8:$HV$21,MATCH($DP$21+COUNTIF($KZ155:MG155,"&gt;0"),Input!$A$6:$HV$6,0),FALSE),0),0))*$D155*$F155</f>
        <v>0</v>
      </c>
      <c r="EI155" s="1">
        <f>IF($E155+$I155+$D$7&lt;=EI$22,0,IF(EI$22-$D$7&gt;=$E155,IF(COUNTIF($KZ155:MH155,"&gt;0")&gt;0,VLOOKUP($C155,Input!$A$8:$HV$21,MATCH($DP$21+COUNTIF($KZ155:MH155,"&gt;0"),Input!$A$6:$HV$6,0),FALSE),0),0))*$D155*$F155</f>
        <v>0</v>
      </c>
      <c r="EJ155" s="1">
        <f>IF($E155+$I155+$D$7&lt;=EJ$22,0,IF(EJ$22-$D$7&gt;=$E155,IF(COUNTIF($KZ155:MI155,"&gt;0")&gt;0,VLOOKUP($C155,Input!$A$8:$HV$21,MATCH($DP$21+COUNTIF($KZ155:MI155,"&gt;0"),Input!$A$6:$HV$6,0),FALSE),0),0))*$D155*$F155</f>
        <v>0</v>
      </c>
      <c r="EK155" s="1">
        <f>IF($E155+$I155+$D$7&lt;=EK$22,0,IF(EK$22-$D$7&gt;=$E155,IF(COUNTIF($KZ155:MJ155,"&gt;0")&gt;0,VLOOKUP($C155,Input!$A$8:$HV$21,MATCH($DP$21+COUNTIF($KZ155:MJ155,"&gt;0"),Input!$A$6:$HV$6,0),FALSE),0),0))*$D155*$F155</f>
        <v>0</v>
      </c>
      <c r="EL155" s="1">
        <f>IF($E155+$I155+$D$7&lt;=EL$22,0,IF(EL$22-$D$7&gt;=$E155,IF(COUNTIF($KZ155:MK155,"&gt;0")&gt;0,VLOOKUP($C155,Input!$A$8:$HV$21,MATCH($DP$21+COUNTIF($KZ155:MK155,"&gt;0"),Input!$A$6:$HV$6,0),FALSE),0),0))*$D155*$F155</f>
        <v>0</v>
      </c>
      <c r="EM155" s="1">
        <f>IF($E155+$I155+$D$7&lt;=EM$22,0,IF(EM$22-$D$7&gt;=$E155,IF(COUNTIF($KZ155:ML155,"&gt;0")&gt;0,VLOOKUP($C155,Input!$A$8:$HV$21,MATCH($DP$21+COUNTIF($KZ155:ML155,"&gt;0"),Input!$A$6:$HV$6,0),FALSE),0),0))*$D155*$F155</f>
        <v>0</v>
      </c>
      <c r="EN155" s="1">
        <f>IF($E155+$I155+$D$7&lt;=EN$22,0,IF(EN$22-$D$7&gt;=$E155,IF(COUNTIF($KZ155:MM155,"&gt;0")&gt;0,VLOOKUP($C155,Input!$A$8:$HV$21,MATCH($DP$21+COUNTIF($KZ155:MM155,"&gt;0"),Input!$A$6:$HV$6,0),FALSE),0),0))*$D155*$F155</f>
        <v>0</v>
      </c>
      <c r="EO155" s="1">
        <f>IF($E155+$I155+$D$7&lt;=EO$22,0,IF(EO$22-$D$7&gt;=$E155,IF(COUNTIF($KZ155:MN155,"&gt;0")&gt;0,VLOOKUP($C155,Input!$A$8:$HV$21,MATCH($DP$21+COUNTIF($KZ155:MN155,"&gt;0"),Input!$A$6:$HV$6,0),FALSE),0),0))*$D155*$F155</f>
        <v>5616000</v>
      </c>
      <c r="EP155" s="1">
        <f>IF($E155+$I155+$D$7&lt;=EP$22,0,IF(EP$22-$D$7&gt;=$E155,IF(COUNTIF($KZ155:MO155,"&gt;0")&gt;0,VLOOKUP($C155,Input!$A$8:$HV$21,MATCH($DP$21+COUNTIF($KZ155:MO155,"&gt;0"),Input!$A$6:$HV$6,0),FALSE),0),0))*$D155*$F155</f>
        <v>5616000</v>
      </c>
      <c r="EQ155" s="1">
        <f>IF($E155+$I155+$D$7&lt;=EQ$22,0,IF(EQ$22-$D$7&gt;=$E155,IF(COUNTIF($KZ155:MP155,"&gt;0")&gt;0,VLOOKUP($C155,Input!$A$8:$HV$21,MATCH($DP$21+COUNTIF($KZ155:MP155,"&gt;0"),Input!$A$6:$HV$6,0),FALSE),0),0))*$D155*$F155</f>
        <v>5616000</v>
      </c>
      <c r="ER155" s="1">
        <f>IF($E155+$I155+$D$7&lt;=ER$22,0,IF(ER$22-$D$7&gt;=$E155,IF(COUNTIF($KZ155:MQ155,"&gt;0")&gt;0,VLOOKUP($C155,Input!$A$8:$HV$21,MATCH($DP$21+COUNTIF($KZ155:MQ155,"&gt;0"),Input!$A$6:$HV$6,0),FALSE),0),0))*$D155*$F155</f>
        <v>5616000</v>
      </c>
      <c r="ES155" s="1">
        <f>IF($E155+$I155+$D$7&lt;=ES$22,0,IF(ES$22-$D$7&gt;=$E155,IF(COUNTIF($KZ155:MR155,"&gt;0")&gt;0,VLOOKUP($C155,Input!$A$8:$HV$21,MATCH($DP$21+COUNTIF($KZ155:MR155,"&gt;0"),Input!$A$6:$HV$6,0),FALSE),0),0))*$D155*$F155</f>
        <v>5616000</v>
      </c>
      <c r="ET155" s="1">
        <f>IF($E155+$I155+$D$7&lt;=ET$22,0,IF(ET$22-$D$7&gt;=$E155,IF(COUNTIF($KZ155:MS155,"&gt;0")&gt;0,VLOOKUP($C155,Input!$A$8:$HV$21,MATCH($DP$21+COUNTIF($KZ155:MS155,"&gt;0"),Input!$A$6:$HV$6,0),FALSE),0),0))*$D155*$F155</f>
        <v>5616000</v>
      </c>
      <c r="EU155" s="1">
        <f>IF($E155+$I155+$D$7&lt;=EU$22,0,IF(EU$22-$D$7&gt;=$E155,IF(COUNTIF($KZ155:MT155,"&gt;0")&gt;0,VLOOKUP($C155,Input!$A$8:$HV$21,MATCH($DP$21+COUNTIF($KZ155:MT155,"&gt;0"),Input!$A$6:$HV$6,0),FALSE),0),0))*$D155*$F155</f>
        <v>5616000</v>
      </c>
      <c r="EV155" s="1">
        <f>IF($E155+$I155+$D$7&lt;=EV$22,0,IF(EV$22-$D$7&gt;=$E155,IF(COUNTIF($KZ155:MU155,"&gt;0")&gt;0,VLOOKUP($C155,Input!$A$8:$HV$21,MATCH($DP$21+COUNTIF($KZ155:MU155,"&gt;0"),Input!$A$6:$HV$6,0),FALSE),0),0))*$D155*$F155</f>
        <v>5616000</v>
      </c>
      <c r="EW155" s="1">
        <f>IF($E155+$I155+$D$7&lt;=EW$22,0,IF(EW$22-$D$7&gt;=$E155,IF(COUNTIF($KZ155:MV155,"&gt;0")&gt;0,VLOOKUP($C155,Input!$A$8:$HV$21,MATCH($DP$21+COUNTIF($KZ155:MV155,"&gt;0"),Input!$A$6:$HV$6,0),FALSE),0),0))*$D155*$F155</f>
        <v>5616000</v>
      </c>
      <c r="EX155" s="1">
        <f>IF($E155+$I155+$D$7&lt;=EX$22,0,IF(EX$22-$D$7&gt;=$E155,IF(COUNTIF($KZ155:MW155,"&gt;0")&gt;0,VLOOKUP($C155,Input!$A$8:$HV$21,MATCH($DP$21+COUNTIF($KZ155:MW155,"&gt;0"),Input!$A$6:$HV$6,0),FALSE),0),0))*$D155*$F155</f>
        <v>5616000</v>
      </c>
      <c r="EY155" s="1">
        <f>IF($E155+$I155+$D$7&lt;=EY$22,0,IF(EY$22-$D$7&gt;=$E155,IF(COUNTIF($KZ155:MX155,"&gt;0")&gt;0,VLOOKUP($C155,Input!$A$8:$HV$21,MATCH($DP$21+COUNTIF($KZ155:MX155,"&gt;0"),Input!$A$6:$HV$6,0),FALSE),0),0))*$D155*$F155</f>
        <v>5616000</v>
      </c>
      <c r="EZ155" s="1"/>
      <c r="FA155" t="str">
        <f>VLOOKUP($C155,Input!$A$8:$GZ$39,MATCH(FA$21,Input!$A$6:$GZ$6,0),FALSE)</f>
        <v>Charger installation; electrical upgrade</v>
      </c>
      <c r="FB155">
        <f>IF((VLOOKUP($C155,Input!$A$8:$GZ$39,MATCH(FB$21,Input!$A$6:$GZ$6,0),FALSE))="Y",$D155/VLOOKUP($C155,Input!$A$8:$GZ$39,MATCH(FC$21,Input!$A$6:$GZ$6,0),FALSE),0)</f>
        <v>0</v>
      </c>
      <c r="FC155">
        <f>IF((VLOOKUP($C155,Input!$A$8:$GZ$39,MATCH(FB$21,Input!$A$6:$GZ$6,0),FALSE))="Y",0,IF((VLOOKUP($C155,Input!$A$8:$GZ$39,MATCH(FC$21,Input!$A$6:$GZ$6,0),FALSE))&gt;0,$D155/VLOOKUP($C155,Input!$A$8:$GZ$39,MATCH(FC$21,Input!$A$6:$GZ$6,0),FALSE),0))</f>
        <v>234</v>
      </c>
      <c r="FD155" s="1">
        <f>+IF($E155=FD$22,VLOOKUP($C155,Input!$A$8:$GZ$39,MATCH(FD$21,Input!$A$6:$GZ$6,0),FALSE),0)*IF(FD$110&gt;=MAX(FC$110:$FD$110),MIN((FD$110-MAX(FC$110:$FD$110)),(FD$110-FC$110)),0)+IF($E155=FD$22,VLOOKUP($C155,Input!$A$8:$GZ$39,MATCH(FD$21,Input!$A$6:$GZ$6,0),FALSE),0)*IF(FD$109&gt;=MAX(FC$109:$FD$109),MIN((FD$109-MAX(FC$109:$FD$109)),(FD$109-FC$109)),0)</f>
        <v>0</v>
      </c>
      <c r="FE155" s="1">
        <f>+IF($E155=FE$22,VLOOKUP($C155,Input!$A$8:$GZ$39,MATCH(FE$21,Input!$A$6:$GZ$6,0),FALSE),0)*IF(FE$110&gt;=MAX(FD$110:$FD$110),MIN((FE$110-MAX(FD$110:$FD$110)),(FE$110-FD$110)),0)+IF($E155=FE$22,VLOOKUP($C155,Input!$A$8:$GZ$39,MATCH(FE$21,Input!$A$6:$GZ$6,0),FALSE),0)*IF(FE$109&gt;=MAX(FD$109:$FD$109),MIN((FE$109-MAX(FD$109:$FD$109)),(FE$109-FD$109)),0)</f>
        <v>0</v>
      </c>
      <c r="FF155" s="1">
        <f>+IF($E155=FF$22,VLOOKUP($C155,Input!$A$8:$GZ$39,MATCH(FF$21,Input!$A$6:$GZ$6,0),FALSE),0)*IF(FF$110&gt;=MAX($FD$110:FE$110),MIN((FF$110-MAX($FD$110:FE$110)),(FF$110-FE$110)),0)+IF($E155=FF$22,VLOOKUP($C155,Input!$A$8:$GZ$39,MATCH(FF$21,Input!$A$6:$GZ$6,0),FALSE),0)*IF(FF$109&gt;=MAX($FD$109:FE$109),MIN((FF$109-MAX($FD$109:FE$109)),(FF$109-FE$109)),0)</f>
        <v>0</v>
      </c>
      <c r="FG155" s="1">
        <f>+IF($E155=FG$22,VLOOKUP($C155,Input!$A$8:$GZ$39,MATCH(FG$21,Input!$A$6:$GZ$6,0),FALSE),0)*IF(FG$110&gt;=MAX($FD$110:FF$110),MIN((FG$110-MAX($FD$110:FF$110)),(FG$110-FF$110)),0)+IF($E155=FG$22,VLOOKUP($C155,Input!$A$8:$GZ$39,MATCH(FG$21,Input!$A$6:$GZ$6,0),FALSE),0)*IF(FG$109&gt;=MAX($FD$109:FF$109),MIN((FG$109-MAX($FD$109:FF$109)),(FG$109-FF$109)),0)</f>
        <v>0</v>
      </c>
      <c r="FH155" s="1">
        <f>+IF($E155=FH$22,VLOOKUP($C155,Input!$A$8:$GZ$39,MATCH(FH$21,Input!$A$6:$GZ$6,0),FALSE),0)*IF(FH$110&gt;=MAX($FD$110:FG$110),MIN((FH$110-MAX($FD$110:FG$110)),(FH$110-FG$110)),0)+IF($E155=FH$22,VLOOKUP($C155,Input!$A$8:$GZ$39,MATCH(FH$21,Input!$A$6:$GZ$6,0),FALSE),0)*IF(FH$109&gt;=MAX($FD$109:FG$109),MIN((FH$109-MAX($FD$109:FG$109)),(FH$109-FG$109)),0)</f>
        <v>0</v>
      </c>
      <c r="FI155" s="1">
        <f>+IF($E155=FI$22,VLOOKUP($C155,Input!$A$8:$GZ$39,MATCH(FI$21,Input!$A$6:$GZ$6,0),FALSE),0)*IF(FI$110&gt;=MAX($FD$110:FH$110),MIN((FI$110-MAX($FD$110:FH$110)),(FI$110-FH$110)),0)+IF($E155=FI$22,VLOOKUP($C155,Input!$A$8:$GZ$39,MATCH(FI$21,Input!$A$6:$GZ$6,0),FALSE),0)*IF(FI$109&gt;=MAX($FD$109:FH$109),MIN((FI$109-MAX($FD$109:FH$109)),(FI$109-FH$109)),0)</f>
        <v>0</v>
      </c>
      <c r="FJ155" s="1">
        <f>+IF($E155=FJ$22,VLOOKUP($C155,Input!$A$8:$GZ$39,MATCH(FJ$21,Input!$A$6:$GZ$6,0),FALSE),0)*IF(FJ$110&gt;=MAX($FD$110:FI$110),MIN((FJ$110-MAX($FD$110:FI$110)),(FJ$110-FI$110)),0)+IF($E155=FJ$22,VLOOKUP($C155,Input!$A$8:$GZ$39,MATCH(FJ$21,Input!$A$6:$GZ$6,0),FALSE),0)*IF(FJ$109&gt;=MAX($FD$109:FI$109),MIN((FJ$109-MAX($FD$109:FI$109)),(FJ$109-FI$109)),0)</f>
        <v>0</v>
      </c>
      <c r="FK155" s="1">
        <f>+IF($E155=FK$22,VLOOKUP($C155,Input!$A$8:$GZ$39,MATCH(FK$21,Input!$A$6:$GZ$6,0),FALSE),0)*IF(FK$110&gt;=MAX($FD$110:FJ$110),MIN((FK$110-MAX($FD$110:FJ$110)),(FK$110-FJ$110)),0)+IF($E155=FK$22,VLOOKUP($C155,Input!$A$8:$GZ$39,MATCH(FK$21,Input!$A$6:$GZ$6,0),FALSE),0)*IF(FK$109&gt;=MAX($FD$109:FJ$109),MIN((FK$109-MAX($FD$109:FJ$109)),(FK$109-FJ$109)),0)</f>
        <v>0</v>
      </c>
      <c r="FL155" s="1">
        <f>+IF($E155=FL$22,VLOOKUP($C155,Input!$A$8:$GZ$39,MATCH(FL$21,Input!$A$6:$GZ$6,0),FALSE),0)*IF(FL$110&gt;=MAX($FD$110:FK$110),MIN((FL$110-MAX($FD$110:FK$110)),(FL$110-FK$110)),0)+IF($E155=FL$22,VLOOKUP($C155,Input!$A$8:$GZ$39,MATCH(FL$21,Input!$A$6:$GZ$6,0),FALSE),0)*IF(FL$109&gt;=MAX($FD$109:FK$109),MIN((FL$109-MAX($FD$109:FK$109)),(FL$109-FK$109)),0)</f>
        <v>0</v>
      </c>
      <c r="FM155" s="1">
        <f>+IF($E155=FM$22,VLOOKUP($C155,Input!$A$8:$GZ$39,MATCH(FM$21,Input!$A$6:$GZ$6,0),FALSE),0)*IF(FM$110&gt;=MAX($FD$110:FL$110),MIN((FM$110-MAX($FD$110:FL$110)),(FM$110-FL$110)),0)+IF($E155=FM$22,VLOOKUP($C155,Input!$A$8:$GZ$39,MATCH(FM$21,Input!$A$6:$GZ$6,0),FALSE),0)*IF(FM$109&gt;=MAX($FD$109:FL$109),MIN((FM$109-MAX($FD$109:FL$109)),(FM$109-FL$109)),0)</f>
        <v>0</v>
      </c>
      <c r="FN155" s="1">
        <f>+IF($E155=FN$22,VLOOKUP($C155,Input!$A$8:$GZ$39,MATCH(FN$21,Input!$A$6:$GZ$6,0),FALSE),0)*IF(FN$110&gt;=MAX($FD$110:FM$110),MIN((FN$110-MAX($FD$110:FM$110)),(FN$110-FM$110)),0)+IF($E155=FN$22,VLOOKUP($C155,Input!$A$8:$GZ$39,MATCH(FN$21,Input!$A$6:$GZ$6,0),FALSE),0)*IF(FN$109&gt;=MAX($FD$109:FM$109),MIN((FN$109-MAX($FD$109:FM$109)),(FN$109-FM$109)),0)</f>
        <v>0</v>
      </c>
      <c r="FO155" s="1">
        <f>+IF($E155=FO$22,VLOOKUP($C155,Input!$A$8:$GZ$39,MATCH(FO$21,Input!$A$6:$GZ$6,0),FALSE),0)*IF(FO$110&gt;=MAX($FD$110:FN$110),MIN((FO$110-MAX($FD$110:FN$110)),(FO$110-FN$110)),0)+IF($E155=FO$22,VLOOKUP($C155,Input!$A$8:$GZ$39,MATCH(FO$21,Input!$A$6:$GZ$6,0),FALSE),0)*IF(FO$109&gt;=MAX($FD$109:FN$109),MIN((FO$109-MAX($FD$109:FN$109)),(FO$109-FN$109)),0)</f>
        <v>0</v>
      </c>
      <c r="FP155" s="1">
        <f>+IF($E155=FP$22,VLOOKUP($C155,Input!$A$8:$GZ$39,MATCH(FP$21,Input!$A$6:$GZ$6,0),FALSE),0)*IF(FP$110&gt;=MAX($FD$110:FO$110),MIN((FP$110-MAX($FD$110:FO$110)),(FP$110-FO$110)),0)+IF($E155=FP$22,VLOOKUP($C155,Input!$A$8:$GZ$39,MATCH(FP$21,Input!$A$6:$GZ$6,0),FALSE),0)*IF(FP$109&gt;=MAX($FD$109:FO$109),MIN((FP$109-MAX($FD$109:FO$109)),(FP$109-FO$109)),0)</f>
        <v>0</v>
      </c>
      <c r="FQ155" s="1">
        <f>+IF($E155=FQ$22,VLOOKUP($C155,Input!$A$8:$GZ$39,MATCH(FQ$21,Input!$A$6:$GZ$6,0),FALSE),0)*IF(FQ$110&gt;=MAX($FD$110:FP$110),MIN((FQ$110-MAX($FD$110:FP$110)),(FQ$110-FP$110)),0)+IF($E155=FQ$22,VLOOKUP($C155,Input!$A$8:$GZ$39,MATCH(FQ$21,Input!$A$6:$GZ$6,0),FALSE),0)*IF(FQ$109&gt;=MAX($FD$109:FP$109),MIN((FQ$109-MAX($FD$109:FP$109)),(FQ$109-FP$109)),0)</f>
        <v>0</v>
      </c>
      <c r="FR155" s="1">
        <f>+IF($E155=FR$22,VLOOKUP($C155,Input!$A$8:$GZ$39,MATCH(FR$21,Input!$A$6:$GZ$6,0),FALSE),0)*IF(FR$110&gt;=MAX($FD$110:FQ$110),MIN((FR$110-MAX($FD$110:FQ$110)),(FR$110-FQ$110)),0)+IF($E155=FR$22,VLOOKUP($C155,Input!$A$8:$GZ$39,MATCH(FR$21,Input!$A$6:$GZ$6,0),FALSE),0)*IF(FR$109&gt;=MAX($FD$109:FQ$109),MIN((FR$109-MAX($FD$109:FQ$109)),(FR$109-FQ$109)),0)</f>
        <v>0</v>
      </c>
      <c r="FS155" s="1">
        <f>+IF($E155=FS$22,VLOOKUP($C155,Input!$A$8:$GZ$39,MATCH(FS$21,Input!$A$6:$GZ$6,0),FALSE),0)*IF(FS$110&gt;=MAX($FD$110:FR$110),MIN((FS$110-MAX($FD$110:FR$110)),(FS$110-FR$110)),0)+IF($E155=FS$22,VLOOKUP($C155,Input!$A$8:$GZ$39,MATCH(FS$21,Input!$A$6:$GZ$6,0),FALSE),0)*IF(FS$109&gt;=MAX($FD$109:FR$109),MIN((FS$109-MAX($FD$109:FR$109)),(FS$109-FR$109)),0)</f>
        <v>0</v>
      </c>
      <c r="FT155" s="1">
        <f>+IF($E155=FT$22,VLOOKUP($C155,Input!$A$8:$GZ$39,MATCH(FT$21,Input!$A$6:$GZ$6,0),FALSE),0)*IF(FT$110&gt;=MAX($FD$110:FS$110),MIN((FT$110-MAX($FD$110:FS$110)),(FT$110-FS$110)),0)+IF($E155=FT$22,VLOOKUP($C155,Input!$A$8:$GZ$39,MATCH(FT$21,Input!$A$6:$GZ$6,0),FALSE),0)*IF(FT$109&gt;=MAX($FD$109:FS$109),MIN((FT$109-MAX($FD$109:FS$109)),(FT$109-FS$109)),0)</f>
        <v>0</v>
      </c>
      <c r="FU155" s="1">
        <f>+IF($E155=FU$22,VLOOKUP($C155,Input!$A$8:$GZ$39,MATCH(FU$21,Input!$A$6:$GZ$6,0),FALSE),0)*IF(FU$110&gt;=MAX($FD$110:FT$110),MIN((FU$110-MAX($FD$110:FT$110)),(FU$110-FT$110)),0)+IF($E155=FU$22,VLOOKUP($C155,Input!$A$8:$GZ$39,MATCH(FU$21,Input!$A$6:$GZ$6,0),FALSE),0)*IF(FU$109&gt;=MAX($FD$109:FT$109),MIN((FU$109-MAX($FD$109:FT$109)),(FU$109-FT$109)),0)</f>
        <v>0</v>
      </c>
      <c r="FV155" s="1">
        <f>+IF($E155=FV$22,VLOOKUP($C155,Input!$A$8:$GZ$39,MATCH(FV$21,Input!$A$6:$GZ$6,0),FALSE),0)*IF(FV$110&gt;=MAX($FD$110:FU$110),MIN((FV$110-MAX($FD$110:FU$110)),(FV$110-FU$110)),0)+IF($E155=FV$22,VLOOKUP($C155,Input!$A$8:$GZ$39,MATCH(FV$21,Input!$A$6:$GZ$6,0),FALSE),0)*IF(FV$109&gt;=MAX($FD$109:FU$109),MIN((FV$109-MAX($FD$109:FU$109)),(FV$109-FU$109)),0)</f>
        <v>0</v>
      </c>
      <c r="FW155" s="1">
        <f>+IF($E155=FW$22,VLOOKUP($C155,Input!$A$8:$GZ$39,MATCH(FW$21,Input!$A$6:$GZ$6,0),FALSE),0)*IF(FW$110&gt;=MAX($FD$110:FV$110),MIN((FW$110-MAX($FD$110:FV$110)),(FW$110-FV$110)),0)+IF($E155=FW$22,VLOOKUP($C155,Input!$A$8:$GZ$39,MATCH(FW$21,Input!$A$6:$GZ$6,0),FALSE),0)*IF(FW$109&gt;=MAX($FD$109:FV$109),MIN((FW$109-MAX($FD$109:FV$109)),(FW$109-FV$109)),0)</f>
        <v>0</v>
      </c>
      <c r="FX155" s="1">
        <f>+IF($E155=FX$22,VLOOKUP($C155,Input!$A$8:$GZ$39,MATCH(FX$21,Input!$A$6:$GZ$6,0),FALSE),0)*IF(FX$110&gt;=MAX($FD$110:FW$110),MIN((FX$110-MAX($FD$110:FW$110)),(FX$110-FW$110)),0)+IF($E155=FX$22,VLOOKUP($C155,Input!$A$8:$GZ$39,MATCH(FX$21,Input!$A$6:$GZ$6,0),FALSE),0)*IF(FX$109&gt;=MAX($FD$109:FW$109),MIN((FX$109-MAX($FD$109:FW$109)),(FX$109-FW$109)),0)</f>
        <v>0</v>
      </c>
      <c r="FY155" s="1">
        <f>+IF($E155=FY$22,VLOOKUP($C155,Input!$A$8:$GZ$39,MATCH(FY$21,Input!$A$6:$GZ$6,0),FALSE),0)*IF(FY$110&gt;=MAX($FD$110:FX$110),MIN((FY$110-MAX($FD$110:FX$110)),(FY$110-FX$110)),0)+IF($E155=FY$22,VLOOKUP($C155,Input!$A$8:$GZ$39,MATCH(FY$21,Input!$A$6:$GZ$6,0),FALSE),0)*IF(FY$109&gt;=MAX($FD$109:FX$109),MIN((FY$109-MAX($FD$109:FX$109)),(FY$109-FX$109)),0)</f>
        <v>0</v>
      </c>
      <c r="FZ155" s="1">
        <f>+IF($E155=FZ$22,VLOOKUP($C155,Input!$A$8:$GZ$39,MATCH(FZ$21,Input!$A$6:$GZ$6,0),FALSE),0)*IF(FZ$110&gt;=MAX($FD$110:FY$110),MIN((FZ$110-MAX($FD$110:FY$110)),(FZ$110-FY$110)),0)+IF($E155=FZ$22,VLOOKUP($C155,Input!$A$8:$GZ$39,MATCH(FZ$21,Input!$A$6:$GZ$6,0),FALSE),0)*IF(FZ$109&gt;=MAX($FD$109:FY$109),MIN((FZ$109-MAX($FD$109:FY$109)),(FZ$109-FY$109)),0)</f>
        <v>0</v>
      </c>
      <c r="GA155" s="1">
        <f>+IF($E155=GA$22,VLOOKUP($C155,Input!$A$8:$GZ$39,MATCH(GA$21,Input!$A$6:$GZ$6,0),FALSE),0)*IF(GA$110&gt;=MAX($FD$110:FZ$110),MIN((GA$110-MAX($FD$110:FZ$110)),(GA$110-FZ$110)),0)+IF($E155=GA$22,VLOOKUP($C155,Input!$A$8:$GZ$39,MATCH(GA$21,Input!$A$6:$GZ$6,0),FALSE),0)*IF(GA$109&gt;=MAX($FD$109:FZ$109),MIN((GA$109-MAX($FD$109:FZ$109)),(GA$109-FZ$109)),0)</f>
        <v>0</v>
      </c>
      <c r="GB155" s="1">
        <f>+IF($E155=GB$22,VLOOKUP($C155,Input!$A$8:$GZ$39,MATCH(GB$21,Input!$A$6:$GZ$6,0),FALSE),0)*IF(GB$110&gt;=MAX($FD$110:GA$110),MIN((GB$110-MAX($FD$110:GA$110)),(GB$110-GA$110)),0)+IF($E155=GB$22,VLOOKUP($C155,Input!$A$8:$GZ$39,MATCH(GB$21,Input!$A$6:$GZ$6,0),FALSE),0)*IF(GB$109&gt;=MAX($FD$109:GA$109),MIN((GB$109-MAX($FD$109:GA$109)),(GB$109-GA$109)),0)</f>
        <v>6435000</v>
      </c>
      <c r="GC155" s="1">
        <f>+IF($E155=GC$22,VLOOKUP($C155,Input!$A$8:$GZ$39,MATCH(GC$21,Input!$A$6:$GZ$6,0),FALSE),0)*IF(GC$110&gt;=MAX($FD$110:GB$110),MIN((GC$110-MAX($FD$110:GB$110)),(GC$110-GB$110)),0)+IF($E155=GC$22,VLOOKUP($C155,Input!$A$8:$GZ$39,MATCH(GC$21,Input!$A$6:$GZ$6,0),FALSE),0)*IF(GC$109&gt;=MAX($FD$109:GB$109),MIN((GC$109-MAX($FD$109:GB$109)),(GC$109-GB$109)),0)</f>
        <v>0</v>
      </c>
      <c r="GD155" s="1">
        <f>+IF($E155=GD$22,VLOOKUP($C155,Input!$A$8:$GZ$39,MATCH(GD$21,Input!$A$6:$GZ$6,0),FALSE),0)*IF(GD$110&gt;=MAX($FD$110:GC$110),MIN((GD$110-MAX($FD$110:GC$110)),(GD$110-GC$110)),0)+IF($E155=GD$22,VLOOKUP($C155,Input!$A$8:$GZ$39,MATCH(GD$21,Input!$A$6:$GZ$6,0),FALSE),0)*IF(GD$109&gt;=MAX($FD$109:GC$109),MIN((GD$109-MAX($FD$109:GC$109)),(GD$109-GC$109)),0)</f>
        <v>0</v>
      </c>
      <c r="GE155" s="1">
        <f>+IF($E155=GE$22,VLOOKUP($C155,Input!$A$8:$GZ$39,MATCH(GE$21,Input!$A$6:$GZ$6,0),FALSE),0)*IF(GE$110&gt;=MAX($FD$110:GD$110),MIN((GE$110-MAX($FD$110:GD$110)),(GE$110-GD$110)),0)+IF($E155=GE$22,VLOOKUP($C155,Input!$A$8:$GZ$39,MATCH(GE$21,Input!$A$6:$GZ$6,0),FALSE),0)*IF(GE$109&gt;=MAX($FD$109:GD$109),MIN((GE$109-MAX($FD$109:GD$109)),(GE$109-GD$109)),0)</f>
        <v>0</v>
      </c>
      <c r="GF155" s="1">
        <f>+IF($E155=GF$22,VLOOKUP($C155,Input!$A$8:$GZ$39,MATCH(GF$21,Input!$A$6:$GZ$6,0),FALSE),0)*IF(GF$110&gt;=MAX($FD$110:GE$110),MIN((GF$110-MAX($FD$110:GE$110)),(GF$110-GE$110)),0)+IF($E155=GF$22,VLOOKUP($C155,Input!$A$8:$GZ$39,MATCH(GF$21,Input!$A$6:$GZ$6,0),FALSE),0)*IF(GF$109&gt;=MAX($FD$109:GE$109),MIN((GF$109-MAX($FD$109:GE$109)),(GF$109-GE$109)),0)</f>
        <v>0</v>
      </c>
      <c r="GG155" s="1">
        <f>+IF($E155=GG$22,VLOOKUP($C155,Input!$A$8:$GZ$39,MATCH(GG$21,Input!$A$6:$GZ$6,0),FALSE),0)*IF(GG$110&gt;=MAX($FD$110:GF$110),MIN((GG$110-MAX($FD$110:GF$110)),(GG$110-GF$110)),0)+IF($E155=GG$22,VLOOKUP($C155,Input!$A$8:$GZ$39,MATCH(GG$21,Input!$A$6:$GZ$6,0),FALSE),0)*IF(GG$109&gt;=MAX($FD$109:GF$109),MIN((GG$109-MAX($FD$109:GF$109)),(GG$109-GF$109)),0)</f>
        <v>0</v>
      </c>
      <c r="GH155" s="1">
        <f>+IF($E155=GH$22,VLOOKUP($C155,Input!$A$8:$GZ$39,MATCH(GH$21,Input!$A$6:$GZ$6,0),FALSE),0)*IF(GH$110&gt;=MAX($FD$110:GG$110),MIN((GH$110-MAX($FD$110:GG$110)),(GH$110-GG$110)),0)+IF($E155=GH$22,VLOOKUP($C155,Input!$A$8:$GZ$39,MATCH(GH$21,Input!$A$6:$GZ$6,0),FALSE),0)*IF(GH$109&gt;=MAX($FD$109:GG$109),MIN((GH$109-MAX($FD$109:GG$109)),(GH$109-GG$109)),0)</f>
        <v>0</v>
      </c>
      <c r="GI155" s="1">
        <f>+IF($E155=GI$22,VLOOKUP($C155,Input!$A$8:$GZ$39,MATCH(GI$21,Input!$A$6:$GZ$6,0),FALSE),0)*IF(GI$110&gt;=MAX($FD$110:GH$110),MIN((GI$110-MAX($FD$110:GH$110)),(GI$110-GH$110)),0)+IF($E155=GI$22,VLOOKUP($C155,Input!$A$8:$GZ$39,MATCH(GI$21,Input!$A$6:$GZ$6,0),FALSE),0)*IF(GI$109&gt;=MAX($FD$109:GH$109),MIN((GI$109-MAX($FD$109:GH$109)),(GI$109-GH$109)),0)</f>
        <v>0</v>
      </c>
      <c r="GJ155" s="1">
        <f>+IF($E155=GJ$22,VLOOKUP($C155,Input!$A$8:$GZ$39,MATCH(GJ$21,Input!$A$6:$GZ$6,0),FALSE),0)*IF(GJ$110&gt;=MAX($FD$110:GI$110),MIN((GJ$110-MAX($FD$110:GI$110)),(GJ$110-GI$110)),0)+IF($E155=GJ$22,VLOOKUP($C155,Input!$A$8:$GZ$39,MATCH(GJ$21,Input!$A$6:$GZ$6,0),FALSE),0)*IF(GJ$109&gt;=MAX($FD$109:GI$109),MIN((GJ$109-MAX($FD$109:GI$109)),(GJ$109-GI$109)),0)</f>
        <v>0</v>
      </c>
      <c r="GK155" s="1">
        <f>+IF($E155=GK$22,VLOOKUP($C155,Input!$A$8:$GZ$39,MATCH(GK$21,Input!$A$6:$GZ$6,0),FALSE),0)*IF(GK$110&gt;=MAX($FD$110:GJ$110),MIN((GK$110-MAX($FD$110:GJ$110)),(GK$110-GJ$110)),0)+IF($E155=GK$22,VLOOKUP($C155,Input!$A$8:$GZ$39,MATCH(GK$21,Input!$A$6:$GZ$6,0),FALSE),0)*IF(GK$109&gt;=MAX($FD$109:GJ$109),MIN((GK$109-MAX($FD$109:GJ$109)),(GK$109-GJ$109)),0)</f>
        <v>0</v>
      </c>
      <c r="GL155" s="1">
        <f>+IF($E155=GL$22,VLOOKUP($C155,Input!$A$8:$GZ$39,MATCH(GL$21,Input!$A$6:$GZ$6,0),FALSE),0)*IF(GL$110&gt;=MAX($FD$110:GK$110),MIN((GL$110-MAX($FD$110:GK$110)),(GL$110-GK$110)),0)+IF($E155=GL$22,VLOOKUP($C155,Input!$A$8:$GZ$39,MATCH(GL$21,Input!$A$6:$GZ$6,0),FALSE),0)*IF(GL$109&gt;=MAX($FD$109:GK$109),MIN((GL$109-MAX($FD$109:GK$109)),(GL$109-GK$109)),0)</f>
        <v>0</v>
      </c>
      <c r="GM155" s="42"/>
      <c r="GN155" t="str">
        <f>VLOOKUP($C155,Input!$A$8:$GZ$39,MATCH(GN$21,Input!$A$6:$GZ$6,0),FALSE)</f>
        <v>Charger (60 kW)</v>
      </c>
      <c r="GO155">
        <f>IF((VLOOKUP($C155,Input!$A$8:$GZ$39,MATCH(GO$21,Input!$A$6:$GZ$6,0),FALSE))="Y",$D155/VLOOKUP($C155,Input!$A$8:$GZ$39,MATCH(GP$21,Input!$A$6:$GZ$6,0),FALSE),0)</f>
        <v>0</v>
      </c>
      <c r="GP155">
        <f>IF((VLOOKUP($C155,Input!$A$8:$GZ$39,MATCH(GO$21,Input!$A$6:$GZ$6,0),FALSE))="Y",0,IF((VLOOKUP($C155,Input!$A$8:$GZ$39,MATCH(GP$21,Input!$A$6:$GZ$6,0),FALSE))&gt;0,$D155/VLOOKUP($C155,Input!$A$8:$GZ$39,MATCH(GP$21,Input!$A$6:$GZ$6,0),FALSE),0))</f>
        <v>234</v>
      </c>
      <c r="GQ155" s="1">
        <f>+IF($E155=GQ$22,VLOOKUP($C155,Input!$A$8:$GZ$39,MATCH(GQ$21,Input!$A$6:$GZ$6,0),FALSE),0)*IF(GQ$110&gt;=MAX($GP$110:GP$110),MIN((GQ$110-MAX($GP$110:GP$110)),(GQ$110-GP$110)),0)+IF($E155=GQ$22,VLOOKUP($C155,Input!$A$8:$GZ$39,MATCH(GQ$21,Input!$A$6:$GZ$6,0),FALSE),0)*IF(GQ$109&gt;=MAX($GP$109:GP$109),MIN((GQ$109-MAX($GP$109:GP$109)),(GQ$109-GP$109)),0)</f>
        <v>0</v>
      </c>
      <c r="GR155" s="1">
        <f>+IF($E155=GR$22,VLOOKUP($C155,Input!$A$8:$GZ$39,MATCH(GR$21,Input!$A$6:$GZ$6,0),FALSE),0)*IF(GR$110&gt;=MAX($GP$110:GQ$110),MIN((GR$110-MAX($GP$110:GQ$110)),(GR$110-GQ$110)),0)+IF($E155=GR$22,VLOOKUP($C155,Input!$A$8:$GZ$39,MATCH(GR$21,Input!$A$6:$GZ$6,0),FALSE),0)*IF(GR$109&gt;=MAX($GP$109:GQ$109),MIN((GR$109-MAX($GP$109:GQ$109)),(GR$109-GQ$109)),0)</f>
        <v>0</v>
      </c>
      <c r="GS155" s="1">
        <f>+IF($E155=GS$22,VLOOKUP($C155,Input!$A$8:$GZ$39,MATCH(GS$21,Input!$A$6:$GZ$6,0),FALSE),0)*IF(GS$110&gt;=MAX($GP$110:GR$110),MIN((GS$110-MAX($GP$110:GR$110)),(GS$110-GR$110)),0)+IF($E155=GS$22,VLOOKUP($C155,Input!$A$8:$GZ$39,MATCH(GS$21,Input!$A$6:$GZ$6,0),FALSE),0)*IF(GS$109&gt;=MAX($GP$109:GR$109),MIN((GS$109-MAX($GP$109:GR$109)),(GS$109-GR$109)),0)</f>
        <v>0</v>
      </c>
      <c r="GT155" s="1">
        <f>+IF($E155=GT$22,VLOOKUP($C155,Input!$A$8:$GZ$39,MATCH(GT$21,Input!$A$6:$GZ$6,0),FALSE),0)*IF(GT$110&gt;=MAX($GP$110:GS$110),MIN((GT$110-MAX($GP$110:GS$110)),(GT$110-GS$110)),0)+IF($E155=GT$22,VLOOKUP($C155,Input!$A$8:$GZ$39,MATCH(GT$21,Input!$A$6:$GZ$6,0),FALSE),0)*IF(GT$109&gt;=MAX($GP$109:GS$109),MIN((GT$109-MAX($GP$109:GS$109)),(GT$109-GS$109)),0)</f>
        <v>0</v>
      </c>
      <c r="GU155" s="1">
        <f>+IF($E155=GU$22,VLOOKUP($C155,Input!$A$8:$GZ$39,MATCH(GU$21,Input!$A$6:$GZ$6,0),FALSE),0)*IF(GU$110&gt;=MAX($GP$110:GT$110),MIN((GU$110-MAX($GP$110:GT$110)),(GU$110-GT$110)),0)+IF($E155=GU$22,VLOOKUP($C155,Input!$A$8:$GZ$39,MATCH(GU$21,Input!$A$6:$GZ$6,0),FALSE),0)*IF(GU$109&gt;=MAX($GP$109:GT$109),MIN((GU$109-MAX($GP$109:GT$109)),(GU$109-GT$109)),0)</f>
        <v>0</v>
      </c>
      <c r="GV155" s="1">
        <f>+IF($E155=GV$22,VLOOKUP($C155,Input!$A$8:$GZ$39,MATCH(GV$21,Input!$A$6:$GZ$6,0),FALSE),0)*IF(GV$110&gt;=MAX($GP$110:GU$110),MIN((GV$110-MAX($GP$110:GU$110)),(GV$110-GU$110)),0)+IF($E155=GV$22,VLOOKUP($C155,Input!$A$8:$GZ$39,MATCH(GV$21,Input!$A$6:$GZ$6,0),FALSE),0)*IF(GV$109&gt;=MAX($GP$109:GU$109),MIN((GV$109-MAX($GP$109:GU$109)),(GV$109-GU$109)),0)</f>
        <v>0</v>
      </c>
      <c r="GW155" s="1">
        <f>+IF($E155=GW$22,VLOOKUP($C155,Input!$A$8:$GZ$39,MATCH(GW$21,Input!$A$6:$GZ$6,0),FALSE),0)*IF(GW$110&gt;=MAX($GP$110:GV$110),MIN((GW$110-MAX($GP$110:GV$110)),(GW$110-GV$110)),0)+IF($E155=GW$22,VLOOKUP($C155,Input!$A$8:$GZ$39,MATCH(GW$21,Input!$A$6:$GZ$6,0),FALSE),0)*IF(GW$109&gt;=MAX($GP$109:GV$109),MIN((GW$109-MAX($GP$109:GV$109)),(GW$109-GV$109)),0)</f>
        <v>0</v>
      </c>
      <c r="GX155" s="1">
        <f>+IF($E155=GX$22,VLOOKUP($C155,Input!$A$8:$GZ$39,MATCH(GX$21,Input!$A$6:$GZ$6,0),FALSE),0)*IF(GX$110&gt;=MAX($GP$110:GW$110),MIN((GX$110-MAX($GP$110:GW$110)),(GX$110-GW$110)),0)+IF($E155=GX$22,VLOOKUP($C155,Input!$A$8:$GZ$39,MATCH(GX$21,Input!$A$6:$GZ$6,0),FALSE),0)*IF(GX$109&gt;=MAX($GP$109:GW$109),MIN((GX$109-MAX($GP$109:GW$109)),(GX$109-GW$109)),0)</f>
        <v>0</v>
      </c>
      <c r="GY155" s="1">
        <f>+IF($E155=GY$22,VLOOKUP($C155,Input!$A$8:$GZ$39,MATCH(GY$21,Input!$A$6:$GZ$6,0),FALSE),0)*IF(GY$110&gt;=MAX($GP$110:GX$110),MIN((GY$110-MAX($GP$110:GX$110)),(GY$110-GX$110)),0)+IF($E155=GY$22,VLOOKUP($C155,Input!$A$8:$GZ$39,MATCH(GY$21,Input!$A$6:$GZ$6,0),FALSE),0)*IF(GY$109&gt;=MAX($GP$109:GX$109),MIN((GY$109-MAX($GP$109:GX$109)),(GY$109-GX$109)),0)</f>
        <v>0</v>
      </c>
      <c r="GZ155" s="1">
        <f>+IF($E155=GZ$22,VLOOKUP($C155,Input!$A$8:$GZ$39,MATCH(GZ$21,Input!$A$6:$GZ$6,0),FALSE),0)*IF(GZ$110&gt;=MAX($GP$110:GY$110),MIN((GZ$110-MAX($GP$110:GY$110)),(GZ$110-GY$110)),0)+IF($E155=GZ$22,VLOOKUP($C155,Input!$A$8:$GZ$39,MATCH(GZ$21,Input!$A$6:$GZ$6,0),FALSE),0)*IF(GZ$109&gt;=MAX($GP$109:GY$109),MIN((GZ$109-MAX($GP$109:GY$109)),(GZ$109-GY$109)),0)</f>
        <v>0</v>
      </c>
      <c r="HA155" s="1">
        <f>+IF($E155=HA$22,VLOOKUP($C155,Input!$A$8:$GZ$39,MATCH(HA$21,Input!$A$6:$GZ$6,0),FALSE),0)*IF(HA$110&gt;=MAX($GP$110:GZ$110),MIN((HA$110-MAX($GP$110:GZ$110)),(HA$110-GZ$110)),0)+IF($E155=HA$22,VLOOKUP($C155,Input!$A$8:$GZ$39,MATCH(HA$21,Input!$A$6:$GZ$6,0),FALSE),0)*IF(HA$109&gt;=MAX($GP$109:GZ$109),MIN((HA$109-MAX($GP$109:GZ$109)),(HA$109-GZ$109)),0)</f>
        <v>0</v>
      </c>
      <c r="HB155" s="1">
        <f>+IF($E155=HB$22,VLOOKUP($C155,Input!$A$8:$GZ$39,MATCH(HB$21,Input!$A$6:$GZ$6,0),FALSE),0)*IF(HB$110&gt;=MAX($GP$110:HA$110),MIN((HB$110-MAX($GP$110:HA$110)),(HB$110-HA$110)),0)+IF($E155=HB$22,VLOOKUP($C155,Input!$A$8:$GZ$39,MATCH(HB$21,Input!$A$6:$GZ$6,0),FALSE),0)*IF(HB$109&gt;=MAX($GP$109:HA$109),MIN((HB$109-MAX($GP$109:HA$109)),(HB$109-HA$109)),0)</f>
        <v>0</v>
      </c>
      <c r="HC155" s="1">
        <f>+IF($E155=HC$22,VLOOKUP($C155,Input!$A$8:$GZ$39,MATCH(HC$21,Input!$A$6:$GZ$6,0),FALSE),0)*IF(HC$110&gt;=MAX($GP$110:HB$110),MIN((HC$110-MAX($GP$110:HB$110)),(HC$110-HB$110)),0)+IF($E155=HC$22,VLOOKUP($C155,Input!$A$8:$GZ$39,MATCH(HC$21,Input!$A$6:$GZ$6,0),FALSE),0)*IF(HC$109&gt;=MAX($GP$109:HB$109),MIN((HC$109-MAX($GP$109:HB$109)),(HC$109-HB$109)),0)</f>
        <v>0</v>
      </c>
      <c r="HD155" s="1">
        <f>+IF($E155=HD$22,VLOOKUP($C155,Input!$A$8:$GZ$39,MATCH(HD$21,Input!$A$6:$GZ$6,0),FALSE),0)*IF(HD$110&gt;=MAX($GP$110:HC$110),MIN((HD$110-MAX($GP$110:HC$110)),(HD$110-HC$110)),0)+IF($E155=HD$22,VLOOKUP($C155,Input!$A$8:$GZ$39,MATCH(HD$21,Input!$A$6:$GZ$6,0),FALSE),0)*IF(HD$109&gt;=MAX($GP$109:HC$109),MIN((HD$109-MAX($GP$109:HC$109)),(HD$109-HC$109)),0)</f>
        <v>0</v>
      </c>
      <c r="HE155" s="1">
        <f>+IF($E155=HE$22,VLOOKUP($C155,Input!$A$8:$GZ$39,MATCH(HE$21,Input!$A$6:$GZ$6,0),FALSE),0)*IF(HE$110&gt;=MAX($GP$110:HD$110),MIN((HE$110-MAX($GP$110:HD$110)),(HE$110-HD$110)),0)+IF($E155=HE$22,VLOOKUP($C155,Input!$A$8:$GZ$39,MATCH(HE$21,Input!$A$6:$GZ$6,0),FALSE),0)*IF(HE$109&gt;=MAX($GP$109:HD$109),MIN((HE$109-MAX($GP$109:HD$109)),(HE$109-HD$109)),0)</f>
        <v>0</v>
      </c>
      <c r="HF155" s="1">
        <f>+IF($E155=HF$22,VLOOKUP($C155,Input!$A$8:$GZ$39,MATCH(HF$21,Input!$A$6:$GZ$6,0),FALSE),0)*IF(HF$110&gt;=MAX($GP$110:HE$110),MIN((HF$110-MAX($GP$110:HE$110)),(HF$110-HE$110)),0)+IF($E155=HF$22,VLOOKUP($C155,Input!$A$8:$GZ$39,MATCH(HF$21,Input!$A$6:$GZ$6,0),FALSE),0)*IF(HF$109&gt;=MAX($GP$109:HE$109),MIN((HF$109-MAX($GP$109:HE$109)),(HF$109-HE$109)),0)</f>
        <v>0</v>
      </c>
      <c r="HG155" s="1">
        <f>+IF($E155=HG$22,VLOOKUP($C155,Input!$A$8:$GZ$39,MATCH(HG$21,Input!$A$6:$GZ$6,0),FALSE),0)*IF(HG$110&gt;=MAX($GP$110:HF$110),MIN((HG$110-MAX($GP$110:HF$110)),(HG$110-HF$110)),0)+IF($E155=HG$22,VLOOKUP($C155,Input!$A$8:$GZ$39,MATCH(HG$21,Input!$A$6:$GZ$6,0),FALSE),0)*IF(HG$109&gt;=MAX($GP$109:HF$109),MIN((HG$109-MAX($GP$109:HF$109)),(HG$109-HF$109)),0)</f>
        <v>0</v>
      </c>
      <c r="HH155" s="1">
        <f>+IF($E155=HH$22,VLOOKUP($C155,Input!$A$8:$GZ$39,MATCH(HH$21,Input!$A$6:$GZ$6,0),FALSE),0)*IF(HH$110&gt;=MAX($GP$110:HG$110),MIN((HH$110-MAX($GP$110:HG$110)),(HH$110-HG$110)),0)+IF($E155=HH$22,VLOOKUP($C155,Input!$A$8:$GZ$39,MATCH(HH$21,Input!$A$6:$GZ$6,0),FALSE),0)*IF(HH$109&gt;=MAX($GP$109:HG$109),MIN((HH$109-MAX($GP$109:HG$109)),(HH$109-HG$109)),0)</f>
        <v>0</v>
      </c>
      <c r="HI155" s="1">
        <f>+IF($E155=HI$22,VLOOKUP($C155,Input!$A$8:$GZ$39,MATCH(HI$21,Input!$A$6:$GZ$6,0),FALSE),0)*IF(HI$110&gt;=MAX($GP$110:HH$110),MIN((HI$110-MAX($GP$110:HH$110)),(HI$110-HH$110)),0)+IF($E155=HI$22,VLOOKUP($C155,Input!$A$8:$GZ$39,MATCH(HI$21,Input!$A$6:$GZ$6,0),FALSE),0)*IF(HI$109&gt;=MAX($GP$109:HH$109),MIN((HI$109-MAX($GP$109:HH$109)),(HI$109-HH$109)),0)</f>
        <v>0</v>
      </c>
      <c r="HJ155" s="1">
        <f>+IF($E155=HJ$22,VLOOKUP($C155,Input!$A$8:$GZ$39,MATCH(HJ$21,Input!$A$6:$GZ$6,0),FALSE),0)*IF(HJ$110&gt;=MAX($GP$110:HI$110),MIN((HJ$110-MAX($GP$110:HI$110)),(HJ$110-HI$110)),0)+IF($E155=HJ$22,VLOOKUP($C155,Input!$A$8:$GZ$39,MATCH(HJ$21,Input!$A$6:$GZ$6,0),FALSE),0)*IF(HJ$109&gt;=MAX($GP$109:HI$109),MIN((HJ$109-MAX($GP$109:HI$109)),(HJ$109-HI$109)),0)</f>
        <v>0</v>
      </c>
      <c r="HK155" s="1">
        <f>+IF($E155=HK$22,VLOOKUP($C155,Input!$A$8:$GZ$39,MATCH(HK$21,Input!$A$6:$GZ$6,0),FALSE),0)*IF(HK$110&gt;=MAX($GP$110:HJ$110),MIN((HK$110-MAX($GP$110:HJ$110)),(HK$110-HJ$110)),0)+IF($E155=HK$22,VLOOKUP($C155,Input!$A$8:$GZ$39,MATCH(HK$21,Input!$A$6:$GZ$6,0),FALSE),0)*IF(HK$109&gt;=MAX($GP$109:HJ$109),MIN((HK$109-MAX($GP$109:HJ$109)),(HK$109-HJ$109)),0)</f>
        <v>0</v>
      </c>
      <c r="HL155" s="1">
        <f>+IF($E155=HL$22,VLOOKUP($C155,Input!$A$8:$GZ$39,MATCH(HL$21,Input!$A$6:$GZ$6,0),FALSE),0)*IF(HL$110&gt;=MAX($GP$110:HK$110),MIN((HL$110-MAX($GP$110:HK$110)),(HL$110-HK$110)),0)+IF($E155=HL$22,VLOOKUP($C155,Input!$A$8:$GZ$39,MATCH(HL$21,Input!$A$6:$GZ$6,0),FALSE),0)*IF(HL$109&gt;=MAX($GP$109:HK$109),MIN((HL$109-MAX($GP$109:HK$109)),(HL$109-HK$109)),0)</f>
        <v>0</v>
      </c>
      <c r="HM155" s="1">
        <f>+IF($E155=HM$22,VLOOKUP($C155,Input!$A$8:$GZ$39,MATCH(HM$21,Input!$A$6:$GZ$6,0),FALSE),0)*IF(HM$110&gt;=MAX($GP$110:HL$110),MIN((HM$110-MAX($GP$110:HL$110)),(HM$110-HL$110)),0)+IF($E155=HM$22,VLOOKUP($C155,Input!$A$8:$GZ$39,MATCH(HM$21,Input!$A$6:$GZ$6,0),FALSE),0)*IF(HM$109&gt;=MAX($GP$109:HL$109),MIN((HM$109-MAX($GP$109:HL$109)),(HM$109-HL$109)),0)</f>
        <v>0</v>
      </c>
      <c r="HN155" s="1">
        <f>+IF($E155=HN$22,VLOOKUP($C155,Input!$A$8:$GZ$39,MATCH(HN$21,Input!$A$6:$GZ$6,0),FALSE),0)*IF(HN$110&gt;=MAX($GP$110:HM$110),MIN((HN$110-MAX($GP$110:HM$110)),(HN$110-HM$110)),0)+IF($E155=HN$22,VLOOKUP($C155,Input!$A$8:$GZ$39,MATCH(HN$21,Input!$A$6:$GZ$6,0),FALSE),0)*IF(HN$109&gt;=MAX($GP$109:HM$109),MIN((HN$109-MAX($GP$109:HM$109)),(HN$109-HM$109)),0)</f>
        <v>0</v>
      </c>
      <c r="HO155" s="1">
        <f>+IF($E155=HO$22,VLOOKUP($C155,Input!$A$8:$GZ$39,MATCH(HO$21,Input!$A$6:$GZ$6,0),FALSE),0)*IF(HO$110&gt;=MAX($GP$110:HN$110),MIN((HO$110-MAX($GP$110:HN$110)),(HO$110-HN$110)),0)+IF($E155=HO$22,VLOOKUP($C155,Input!$A$8:$GZ$39,MATCH(HO$21,Input!$A$6:$GZ$6,0),FALSE),0)*IF(HO$109&gt;=MAX($GP$109:HN$109),MIN((HO$109-MAX($GP$109:HN$109)),(HO$109-HN$109)),0)</f>
        <v>5850000</v>
      </c>
      <c r="HP155" s="1">
        <f>+IF($E155=HP$22,VLOOKUP($C155,Input!$A$8:$GZ$39,MATCH(HP$21,Input!$A$6:$GZ$6,0),FALSE),0)*IF(HP$110&gt;=MAX($GP$110:HO$110),MIN((HP$110-MAX($GP$110:HO$110)),(HP$110-HO$110)),0)+IF($E155=HP$22,VLOOKUP($C155,Input!$A$8:$GZ$39,MATCH(HP$21,Input!$A$6:$GZ$6,0),FALSE),0)*IF(HP$109&gt;=MAX($GP$109:HO$109),MIN((HP$109-MAX($GP$109:HO$109)),(HP$109-HO$109)),0)</f>
        <v>0</v>
      </c>
      <c r="HQ155" s="1">
        <f>+IF($E155=HQ$22,VLOOKUP($C155,Input!$A$8:$GZ$39,MATCH(HQ$21,Input!$A$6:$GZ$6,0),FALSE),0)*IF(HQ$110&gt;=MAX($GP$110:HP$110),MIN((HQ$110-MAX($GP$110:HP$110)),(HQ$110-HP$110)),0)+IF($E155=HQ$22,VLOOKUP($C155,Input!$A$8:$GZ$39,MATCH(HQ$21,Input!$A$6:$GZ$6,0),FALSE),0)*IF(HQ$109&gt;=MAX($GP$109:HP$109),MIN((HQ$109-MAX($GP$109:HP$109)),(HQ$109-HP$109)),0)</f>
        <v>0</v>
      </c>
      <c r="HR155" s="1">
        <f>+IF($E155=HR$22,VLOOKUP($C155,Input!$A$8:$GZ$39,MATCH(HR$21,Input!$A$6:$GZ$6,0),FALSE),0)*IF(HR$110&gt;=MAX($GP$110:HQ$110),MIN((HR$110-MAX($GP$110:HQ$110)),(HR$110-HQ$110)),0)+IF($E155=HR$22,VLOOKUP($C155,Input!$A$8:$GZ$39,MATCH(HR$21,Input!$A$6:$GZ$6,0),FALSE),0)*IF(HR$109&gt;=MAX($GP$109:HQ$109),MIN((HR$109-MAX($GP$109:HQ$109)),(HR$109-HQ$109)),0)</f>
        <v>0</v>
      </c>
      <c r="HS155" s="1">
        <f>+IF($E155=HS$22,VLOOKUP($C155,Input!$A$8:$GZ$39,MATCH(HS$21,Input!$A$6:$GZ$6,0),FALSE),0)*IF(HS$110&gt;=MAX($GP$110:HR$110),MIN((HS$110-MAX($GP$110:HR$110)),(HS$110-HR$110)),0)+IF($E155=HS$22,VLOOKUP($C155,Input!$A$8:$GZ$39,MATCH(HS$21,Input!$A$6:$GZ$6,0),FALSE),0)*IF(HS$109&gt;=MAX($GP$109:HR$109),MIN((HS$109-MAX($GP$109:HR$109)),(HS$109-HR$109)),0)</f>
        <v>0</v>
      </c>
      <c r="HT155" s="1">
        <f>+IF($E155=HT$22,VLOOKUP($C155,Input!$A$8:$GZ$39,MATCH(HT$21,Input!$A$6:$GZ$6,0),FALSE),0)*IF(HT$110&gt;=MAX($GP$110:HS$110),MIN((HT$110-MAX($GP$110:HS$110)),(HT$110-HS$110)),0)+IF($E155=HT$22,VLOOKUP($C155,Input!$A$8:$GZ$39,MATCH(HT$21,Input!$A$6:$GZ$6,0),FALSE),0)*IF(HT$109&gt;=MAX($GP$109:HS$109),MIN((HT$109-MAX($GP$109:HS$109)),(HT$109-HS$109)),0)</f>
        <v>0</v>
      </c>
      <c r="HU155" s="1">
        <f>+IF($E155=HU$22,VLOOKUP($C155,Input!$A$8:$GZ$39,MATCH(HU$21,Input!$A$6:$GZ$6,0),FALSE),0)*IF(HU$110&gt;=MAX($GP$110:HT$110),MIN((HU$110-MAX($GP$110:HT$110)),(HU$110-HT$110)),0)+IF($E155=HU$22,VLOOKUP($C155,Input!$A$8:$GZ$39,MATCH(HU$21,Input!$A$6:$GZ$6,0),FALSE),0)*IF(HU$109&gt;=MAX($GP$109:HT$109),MIN((HU$109-MAX($GP$109:HT$109)),(HU$109-HT$109)),0)</f>
        <v>0</v>
      </c>
      <c r="HV155" s="1">
        <f>+IF($E155=HV$22,VLOOKUP($C155,Input!$A$8:$GZ$39,MATCH(HV$21,Input!$A$6:$GZ$6,0),FALSE),0)*IF(HV$110&gt;=MAX($GP$110:HU$110),MIN((HV$110-MAX($GP$110:HU$110)),(HV$110-HU$110)),0)+IF($E155=HV$22,VLOOKUP($C155,Input!$A$8:$GZ$39,MATCH(HV$21,Input!$A$6:$GZ$6,0),FALSE),0)*IF(HV$109&gt;=MAX($GP$109:HU$109),MIN((HV$109-MAX($GP$109:HU$109)),(HV$109-HU$109)),0)</f>
        <v>0</v>
      </c>
      <c r="HW155" s="1">
        <f>+IF($E155=HW$22,VLOOKUP($C155,Input!$A$8:$GZ$39,MATCH(HW$21,Input!$A$6:$GZ$6,0),FALSE),0)*IF(HW$110&gt;=MAX($GP$110:HV$110),MIN((HW$110-MAX($GP$110:HV$110)),(HW$110-HV$110)),0)+IF($E155=HW$22,VLOOKUP($C155,Input!$A$8:$GZ$39,MATCH(HW$21,Input!$A$6:$GZ$6,0),FALSE),0)*IF(HW$109&gt;=MAX($GP$109:HV$109),MIN((HW$109-MAX($GP$109:HV$109)),(HW$109-HV$109)),0)</f>
        <v>0</v>
      </c>
      <c r="HX155" s="1">
        <f>+IF($E155=HX$22,VLOOKUP($C155,Input!$A$8:$GZ$39,MATCH(HX$21,Input!$A$6:$GZ$6,0),FALSE),0)*IF(HX$110&gt;=MAX($GP$110:HW$110),MIN((HX$110-MAX($GP$110:HW$110)),(HX$110-HW$110)),0)+IF($E155=HX$22,VLOOKUP($C155,Input!$A$8:$GZ$39,MATCH(HX$21,Input!$A$6:$GZ$6,0),FALSE),0)*IF(HX$109&gt;=MAX($GP$109:HW$109),MIN((HX$109-MAX($GP$109:HW$109)),(HX$109-HW$109)),0)</f>
        <v>0</v>
      </c>
      <c r="HY155" s="1">
        <f>+IF($E155=HY$22,VLOOKUP($C155,Input!$A$8:$GZ$39,MATCH(HY$21,Input!$A$6:$GZ$6,0),FALSE),0)*IF(HY$110&gt;=MAX($GP$110:HX$110),MIN((HY$110-MAX($GP$110:HX$110)),(HY$110-HX$110)),0)+IF($E155=HY$22,VLOOKUP($C155,Input!$A$8:$GZ$39,MATCH(HY$21,Input!$A$6:$GZ$6,0),FALSE),0)*IF(HY$109&gt;=MAX($GP$109:HX$109),MIN((HY$109-MAX($GP$109:HX$109)),(HY$109-HX$109)),0)</f>
        <v>0</v>
      </c>
      <c r="HZ155" s="42"/>
      <c r="IA155" t="str">
        <f>VLOOKUP($C155,Input!$A$8:$IA$39,MATCH(IA$21,Input!$A$6:$IA$6,0),FALSE)</f>
        <v>Bus Maintenance Bay Upgrade (two bays share one shop charger)</v>
      </c>
      <c r="IB155" s="132">
        <f>IF((VLOOKUP($C155,Input!$A$8:$IA$39,MATCH(IB$21,Input!$A$6:$IA$6,0),FALSE))="Y",$D155/VLOOKUP($C155,Input!$A$8:$IA$39,MATCH(IC$21,Input!$A$6:$IA$6,0),FALSE),0)</f>
        <v>0</v>
      </c>
      <c r="IC155" s="132">
        <f>IF((VLOOKUP($C155,Input!$A$8:$IA$39,MATCH(IB$21,Input!$A$6:$IA$6,0),FALSE))="Y",0,IF((VLOOKUP($C155,Input!$A$8:$IA$39,MATCH(IC$21,Input!$A$6:$IA$6,0),FALSE))&gt;0,$D155/VLOOKUP($C155,Input!$A$8:$IA$39,MATCH(IC$21,Input!$A$6:$IA$6,0),FALSE),0))</f>
        <v>15.6</v>
      </c>
      <c r="ID155" s="1">
        <f>+IF($E155=ID$22,VLOOKUP($C155,Input!$A$8:$IA$39,MATCH(ID$21,Input!$A$6:$IA$6,0),FALSE),0)*IF(ID$110&gt;=MAX($IC$110:IC$110),MIN((ID$110-MAX($IC$110:IC$110)),(ID$110-IC$110)),0)+IF($E155=ID$22,VLOOKUP($C155,Input!$A$8:$IA$39,MATCH(ID$21,Input!$A$6:$IA$6,0),FALSE),0)*IF(ID$109&gt;=MAX($IC$109:IC$109),MIN((ID$109-MAX($IC$109:IC$109)),(ID$109-IC$109)),0)</f>
        <v>0</v>
      </c>
      <c r="IE155" s="1">
        <f>+IF($E155=IE$22,VLOOKUP($C155,Input!$A$8:$IA$39,MATCH(IE$21,Input!$A$6:$IA$6,0),FALSE),0)*IF(IE$110&gt;=MAX($IC$110:ID$110),MIN((IE$110-MAX($IC$110:ID$110)),(IE$110-ID$110)),0)+IF($E155=IE$22,VLOOKUP($C155,Input!$A$8:$IA$39,MATCH(IE$21,Input!$A$6:$IA$6,0),FALSE),0)*IF(IE$109&gt;=MAX($IC$109:ID$109),MIN((IE$109-MAX($IC$109:ID$109)),(IE$109-ID$109)),0)</f>
        <v>0</v>
      </c>
      <c r="IF155" s="1">
        <f>+IF($E155=IF$22,VLOOKUP($C155,Input!$A$8:$IA$39,MATCH(IF$21,Input!$A$6:$IA$6,0),FALSE),0)*IF(IF$110&gt;=MAX($IC$110:IE$110),MIN((IF$110-MAX($IC$110:IE$110)),(IF$110-IE$110)),0)+IF($E155=IF$22,VLOOKUP($C155,Input!$A$8:$IA$39,MATCH(IF$21,Input!$A$6:$IA$6,0),FALSE),0)*IF(IF$109&gt;=MAX($IC$109:IE$109),MIN((IF$109-MAX($IC$109:IE$109)),(IF$109-IE$109)),0)</f>
        <v>0</v>
      </c>
      <c r="IG155" s="1">
        <f>+IF($E155=IG$22,VLOOKUP($C155,Input!$A$8:$IA$39,MATCH(IG$21,Input!$A$6:$IA$6,0),FALSE),0)*IF(IG$110&gt;=MAX($IC$110:IF$110),MIN((IG$110-MAX($IC$110:IF$110)),(IG$110-IF$110)),0)+IF($E155=IG$22,VLOOKUP($C155,Input!$A$8:$IA$39,MATCH(IG$21,Input!$A$6:$IA$6,0),FALSE),0)*IF(IG$109&gt;=MAX($IC$109:IF$109),MIN((IG$109-MAX($IC$109:IF$109)),(IG$109-IF$109)),0)</f>
        <v>0</v>
      </c>
      <c r="IH155" s="1">
        <f>+IF($E155=IH$22,VLOOKUP($C155,Input!$A$8:$IA$39,MATCH(IH$21,Input!$A$6:$IA$6,0),FALSE),0)*IF(IH$110&gt;=MAX($IC$110:IG$110),MIN((IH$110-MAX($IC$110:IG$110)),(IH$110-IG$110)),0)+IF($E155=IH$22,VLOOKUP($C155,Input!$A$8:$IA$39,MATCH(IH$21,Input!$A$6:$IA$6,0),FALSE),0)*IF(IH$109&gt;=MAX($IC$109:IG$109),MIN((IH$109-MAX($IC$109:IG$109)),(IH$109-IG$109)),0)</f>
        <v>0</v>
      </c>
      <c r="II155" s="1">
        <f>+IF($E155=II$22,VLOOKUP($C155,Input!$A$8:$IA$39,MATCH(II$21,Input!$A$6:$IA$6,0),FALSE),0)*IF(II$110&gt;=MAX($IC$110:IH$110),MIN((II$110-MAX($IC$110:IH$110)),(II$110-IH$110)),0)+IF($E155=II$22,VLOOKUP($C155,Input!$A$8:$IA$39,MATCH(II$21,Input!$A$6:$IA$6,0),FALSE),0)*IF(II$109&gt;=MAX($IC$109:IH$109),MIN((II$109-MAX($IC$109:IH$109)),(II$109-IH$109)),0)</f>
        <v>0</v>
      </c>
      <c r="IJ155" s="1">
        <f>+IF($E155=IJ$22,VLOOKUP($C155,Input!$A$8:$IA$39,MATCH(IJ$21,Input!$A$6:$IA$6,0),FALSE),0)*IF(IJ$110&gt;=MAX($IC$110:II$110),MIN((IJ$110-MAX($IC$110:II$110)),(IJ$110-II$110)),0)+IF($E155=IJ$22,VLOOKUP($C155,Input!$A$8:$IA$39,MATCH(IJ$21,Input!$A$6:$IA$6,0),FALSE),0)*IF(IJ$109&gt;=MAX($IC$109:II$109),MIN((IJ$109-MAX($IC$109:II$109)),(IJ$109-II$109)),0)</f>
        <v>0</v>
      </c>
      <c r="IK155" s="1">
        <f>+IF($E155=IK$22,VLOOKUP($C155,Input!$A$8:$IA$39,MATCH(IK$21,Input!$A$6:$IA$6,0),FALSE),0)*IF(IK$110&gt;=MAX($IC$110:IJ$110),MIN((IK$110-MAX($IC$110:IJ$110)),(IK$110-IJ$110)),0)+IF($E155=IK$22,VLOOKUP($C155,Input!$A$8:$IA$39,MATCH(IK$21,Input!$A$6:$IA$6,0),FALSE),0)*IF(IK$109&gt;=MAX($IC$109:IJ$109),MIN((IK$109-MAX($IC$109:IJ$109)),(IK$109-IJ$109)),0)</f>
        <v>0</v>
      </c>
      <c r="IL155" s="1">
        <f>+IF($E155=IL$22,VLOOKUP($C155,Input!$A$8:$IA$39,MATCH(IL$21,Input!$A$6:$IA$6,0),FALSE),0)*IF(IL$110&gt;=MAX($IC$110:IK$110),MIN((IL$110-MAX($IC$110:IK$110)),(IL$110-IK$110)),0)+IF($E155=IL$22,VLOOKUP($C155,Input!$A$8:$IA$39,MATCH(IL$21,Input!$A$6:$IA$6,0),FALSE),0)*IF(IL$109&gt;=MAX($IC$109:IK$109),MIN((IL$109-MAX($IC$109:IK$109)),(IL$109-IK$109)),0)</f>
        <v>0</v>
      </c>
      <c r="IM155" s="1">
        <f>+IF($E155=IM$22,VLOOKUP($C155,Input!$A$8:$IA$39,MATCH(IM$21,Input!$A$6:$IA$6,0),FALSE),0)*IF(IM$110&gt;=MAX($IC$110:IL$110),MIN((IM$110-MAX($IC$110:IL$110)),(IM$110-IL$110)),0)+IF($E155=IM$22,VLOOKUP($C155,Input!$A$8:$IA$39,MATCH(IM$21,Input!$A$6:$IA$6,0),FALSE),0)*IF(IM$109&gt;=MAX($IC$109:IL$109),MIN((IM$109-MAX($IC$109:IL$109)),(IM$109-IL$109)),0)</f>
        <v>0</v>
      </c>
      <c r="IN155" s="1">
        <f>+IF($E155=IN$22,VLOOKUP($C155,Input!$A$8:$IA$39,MATCH(IN$21,Input!$A$6:$IA$6,0),FALSE),0)*IF(IN$110&gt;=MAX($IC$110:IM$110),MIN((IN$110-MAX($IC$110:IM$110)),(IN$110-IM$110)),0)+IF($E155=IN$22,VLOOKUP($C155,Input!$A$8:$IA$39,MATCH(IN$21,Input!$A$6:$IA$6,0),FALSE),0)*IF(IN$109&gt;=MAX($IC$109:IM$109),MIN((IN$109-MAX($IC$109:IM$109)),(IN$109-IM$109)),0)</f>
        <v>0</v>
      </c>
      <c r="IO155" s="1">
        <f>+IF($E155=IO$22,VLOOKUP($C155,Input!$A$8:$IA$39,MATCH(IO$21,Input!$A$6:$IA$6,0),FALSE),0)*IF(IO$110&gt;=MAX($IC$110:IN$110),MIN((IO$110-MAX($IC$110:IN$110)),(IO$110-IN$110)),0)+IF($E155=IO$22,VLOOKUP($C155,Input!$A$8:$IA$39,MATCH(IO$21,Input!$A$6:$IA$6,0),FALSE),0)*IF(IO$109&gt;=MAX($IC$109:IN$109),MIN((IO$109-MAX($IC$109:IN$109)),(IO$109-IN$109)),0)</f>
        <v>0</v>
      </c>
      <c r="IP155" s="1">
        <f>+IF($E155=IP$22,VLOOKUP($C155,Input!$A$8:$IA$39,MATCH(IP$21,Input!$A$6:$IA$6,0),FALSE),0)*IF(IP$110&gt;=MAX($IC$110:IO$110),MIN((IP$110-MAX($IC$110:IO$110)),(IP$110-IO$110)),0)+IF($E155=IP$22,VLOOKUP($C155,Input!$A$8:$IA$39,MATCH(IP$21,Input!$A$6:$IA$6,0),FALSE),0)*IF(IP$109&gt;=MAX($IC$109:IO$109),MIN((IP$109-MAX($IC$109:IO$109)),(IP$109-IO$109)),0)</f>
        <v>0</v>
      </c>
      <c r="IQ155" s="1">
        <f>+IF($E155=IQ$22,VLOOKUP($C155,Input!$A$8:$IA$39,MATCH(IQ$21,Input!$A$6:$IA$6,0),FALSE),0)*IF(IQ$110&gt;=MAX($IC$110:IP$110),MIN((IQ$110-MAX($IC$110:IP$110)),(IQ$110-IP$110)),0)+IF($E155=IQ$22,VLOOKUP($C155,Input!$A$8:$IA$39,MATCH(IQ$21,Input!$A$6:$IA$6,0),FALSE),0)*IF(IQ$109&gt;=MAX($IC$109:IP$109),MIN((IQ$109-MAX($IC$109:IP$109)),(IQ$109-IP$109)),0)</f>
        <v>0</v>
      </c>
      <c r="IR155" s="1">
        <f>+IF($E155=IR$22,VLOOKUP($C155,Input!$A$8:$IA$39,MATCH(IR$21,Input!$A$6:$IA$6,0),FALSE),0)*IF(IR$110&gt;=MAX($IC$110:IQ$110),MIN((IR$110-MAX($IC$110:IQ$110)),(IR$110-IQ$110)),0)+IF($E155=IR$22,VLOOKUP($C155,Input!$A$8:$IA$39,MATCH(IR$21,Input!$A$6:$IA$6,0),FALSE),0)*IF(IR$109&gt;=MAX($IC$109:IQ$109),MIN((IR$109-MAX($IC$109:IQ$109)),(IR$109-IQ$109)),0)</f>
        <v>0</v>
      </c>
      <c r="IS155" s="1">
        <f>+IF($E155=IS$22,VLOOKUP($C155,Input!$A$8:$IA$39,MATCH(IS$21,Input!$A$6:$IA$6,0),FALSE),0)*IF(IS$110&gt;=MAX($IC$110:IR$110),MIN((IS$110-MAX($IC$110:IR$110)),(IS$110-IR$110)),0)+IF($E155=IS$22,VLOOKUP($C155,Input!$A$8:$IA$39,MATCH(IS$21,Input!$A$6:$IA$6,0),FALSE),0)*IF(IS$109&gt;=MAX($IC$109:IR$109),MIN((IS$109-MAX($IC$109:IR$109)),(IS$109-IR$109)),0)</f>
        <v>0</v>
      </c>
      <c r="IT155" s="1">
        <f>+IF($E155=IT$22,VLOOKUP($C155,Input!$A$8:$IA$39,MATCH(IT$21,Input!$A$6:$IA$6,0),FALSE),0)*IF(IT$110&gt;=MAX($IC$110:IS$110),MIN((IT$110-MAX($IC$110:IS$110)),(IT$110-IS$110)),0)+IF($E155=IT$22,VLOOKUP($C155,Input!$A$8:$IA$39,MATCH(IT$21,Input!$A$6:$IA$6,0),FALSE),0)*IF(IT$109&gt;=MAX($IC$109:IS$109),MIN((IT$109-MAX($IC$109:IS$109)),(IT$109-IS$109)),0)</f>
        <v>0</v>
      </c>
      <c r="IU155" s="1">
        <f>+IF($E155=IU$22,VLOOKUP($C155,Input!$A$8:$IA$39,MATCH(IU$21,Input!$A$6:$IA$6,0),FALSE),0)*IF(IU$110&gt;=MAX($IC$110:IT$110),MIN((IU$110-MAX($IC$110:IT$110)),(IU$110-IT$110)),0)+IF($E155=IU$22,VLOOKUP($C155,Input!$A$8:$IA$39,MATCH(IU$21,Input!$A$6:$IA$6,0),FALSE),0)*IF(IU$109&gt;=MAX($IC$109:IT$109),MIN((IU$109-MAX($IC$109:IT$109)),(IU$109-IT$109)),0)</f>
        <v>0</v>
      </c>
      <c r="IV155" s="1">
        <f>+IF($E155=IV$22,VLOOKUP($C155,Input!$A$8:$IA$39,MATCH(IV$21,Input!$A$6:$IA$6,0),FALSE),0)*IF(IV$110&gt;=MAX($IC$110:IU$110),MIN((IV$110-MAX($IC$110:IU$110)),(IV$110-IU$110)),0)+IF($E155=IV$22,VLOOKUP($C155,Input!$A$8:$IA$39,MATCH(IV$21,Input!$A$6:$IA$6,0),FALSE),0)*IF(IV$109&gt;=MAX($IC$109:IU$109),MIN((IV$109-MAX($IC$109:IU$109)),(IV$109-IU$109)),0)</f>
        <v>0</v>
      </c>
      <c r="IW155" s="1">
        <f>+IF($E155=IW$22,VLOOKUP($C155,Input!$A$8:$IA$39,MATCH(IW$21,Input!$A$6:$IA$6,0),FALSE),0)*IF(IW$110&gt;=MAX($IC$110:IV$110),MIN((IW$110-MAX($IC$110:IV$110)),(IW$110-IV$110)),0)+IF($E155=IW$22,VLOOKUP($C155,Input!$A$8:$IA$39,MATCH(IW$21,Input!$A$6:$IA$6,0),FALSE),0)*IF(IW$109&gt;=MAX($IC$109:IV$109),MIN((IW$109-MAX($IC$109:IV$109)),(IW$109-IV$109)),0)</f>
        <v>0</v>
      </c>
      <c r="IX155" s="1">
        <f>+IF($E155=IX$22,VLOOKUP($C155,Input!$A$8:$IA$39,MATCH(IX$21,Input!$A$6:$IA$6,0),FALSE),0)*IF(IX$110&gt;=MAX($IC$110:IW$110),MIN((IX$110-MAX($IC$110:IW$110)),(IX$110-IW$110)),0)+IF($E155=IX$22,VLOOKUP($C155,Input!$A$8:$IA$39,MATCH(IX$21,Input!$A$6:$IA$6,0),FALSE),0)*IF(IX$109&gt;=MAX($IC$109:IW$109),MIN((IX$109-MAX($IC$109:IW$109)),(IX$109-IW$109)),0)</f>
        <v>0</v>
      </c>
      <c r="IY155" s="1">
        <f>+IF($E155=IY$22,VLOOKUP($C155,Input!$A$8:$IA$39,MATCH(IY$21,Input!$A$6:$IA$6,0),FALSE),0)*IF(IY$110&gt;=MAX($IC$110:IX$110),MIN((IY$110-MAX($IC$110:IX$110)),(IY$110-IX$110)),0)+IF($E155=IY$22,VLOOKUP($C155,Input!$A$8:$IA$39,MATCH(IY$21,Input!$A$6:$IA$6,0),FALSE),0)*IF(IY$109&gt;=MAX($IC$109:IX$109),MIN((IY$109-MAX($IC$109:IX$109)),(IY$109-IX$109)),0)</f>
        <v>0</v>
      </c>
      <c r="IZ155" s="1">
        <f>+IF($E155=IZ$22,VLOOKUP($C155,Input!$A$8:$IA$39,MATCH(IZ$21,Input!$A$6:$IA$6,0),FALSE),0)*IF(IZ$110&gt;=MAX($IC$110:IY$110),MIN((IZ$110-MAX($IC$110:IY$110)),(IZ$110-IY$110)),0)+IF($E155=IZ$22,VLOOKUP($C155,Input!$A$8:$IA$39,MATCH(IZ$21,Input!$A$6:$IA$6,0),FALSE),0)*IF(IZ$109&gt;=MAX($IC$109:IY$109),MIN((IZ$109-MAX($IC$109:IY$109)),(IZ$109-IY$109)),0)</f>
        <v>0</v>
      </c>
      <c r="JA155" s="1">
        <f>+IF($E155=JA$22,VLOOKUP($C155,Input!$A$8:$IA$39,MATCH(JA$21,Input!$A$6:$IA$6,0),FALSE),0)*IF(JA$110&gt;=MAX($IC$110:IZ$110),MIN((JA$110-MAX($IC$110:IZ$110)),(JA$110-IZ$110)),0)+IF($E155=JA$22,VLOOKUP($C155,Input!$A$8:$IA$39,MATCH(JA$21,Input!$A$6:$IA$6,0),FALSE),0)*IF(JA$109&gt;=MAX($IC$109:IZ$109),MIN((JA$109-MAX($IC$109:IZ$109)),(JA$109-IZ$109)),0)</f>
        <v>0</v>
      </c>
      <c r="JB155" s="1">
        <f>+IF($E155=JB$22,VLOOKUP($C155,Input!$A$8:$IA$39,MATCH(JB$21,Input!$A$6:$IA$6,0),FALSE),0)*IF(JB$110&gt;=MAX($IC$110:JA$110),MIN((JB$110-MAX($IC$110:JA$110)),(JB$110-JA$110)),0)+IF($E155=JB$22,VLOOKUP($C155,Input!$A$8:$IA$39,MATCH(JB$21,Input!$A$6:$IA$6,0),FALSE),0)*IF(JB$109&gt;=MAX($IC$109:JA$109),MIN((JB$109-MAX($IC$109:JA$109)),(JB$109-JA$109)),0)</f>
        <v>216000</v>
      </c>
      <c r="JC155" s="1">
        <f>+IF($E155=JC$22,VLOOKUP($C155,Input!$A$8:$IA$39,MATCH(JC$21,Input!$A$6:$IA$6,0),FALSE),0)*IF(JC$110&gt;=MAX($IC$110:JB$110),MIN((JC$110-MAX($IC$110:JB$110)),(JC$110-JB$110)),0)+IF($E155=JC$22,VLOOKUP($C155,Input!$A$8:$IA$39,MATCH(JC$21,Input!$A$6:$IA$6,0),FALSE),0)*IF(JC$109&gt;=MAX($IC$109:JB$109),MIN((JC$109-MAX($IC$109:JB$109)),(JC$109-JB$109)),0)</f>
        <v>0</v>
      </c>
      <c r="JD155" s="1">
        <f>+IF($E155=JD$22,VLOOKUP($C155,Input!$A$8:$IA$39,MATCH(JD$21,Input!$A$6:$IA$6,0),FALSE),0)*IF(JD$110&gt;=MAX($IC$110:JC$110),MIN((JD$110-MAX($IC$110:JC$110)),(JD$110-JC$110)),0)+IF($E155=JD$22,VLOOKUP($C155,Input!$A$8:$IA$39,MATCH(JD$21,Input!$A$6:$IA$6,0),FALSE),0)*IF(JD$109&gt;=MAX($IC$109:JC$109),MIN((JD$109-MAX($IC$109:JC$109)),(JD$109-JC$109)),0)</f>
        <v>0</v>
      </c>
      <c r="JE155" s="1">
        <f>+IF($E155=JE$22,VLOOKUP($C155,Input!$A$8:$IA$39,MATCH(JE$21,Input!$A$6:$IA$6,0),FALSE),0)*IF(JE$110&gt;=MAX($IC$110:JD$110),MIN((JE$110-MAX($IC$110:JD$110)),(JE$110-JD$110)),0)+IF($E155=JE$22,VLOOKUP($C155,Input!$A$8:$IA$39,MATCH(JE$21,Input!$A$6:$IA$6,0),FALSE),0)*IF(JE$109&gt;=MAX($IC$109:JD$109),MIN((JE$109-MAX($IC$109:JD$109)),(JE$109-JD$109)),0)</f>
        <v>0</v>
      </c>
      <c r="JF155" s="1">
        <f>+IF($E155=JF$22,VLOOKUP($C155,Input!$A$8:$IA$39,MATCH(JF$21,Input!$A$6:$IA$6,0),FALSE),0)*IF(JF$110&gt;=MAX($IC$110:JE$110),MIN((JF$110-MAX($IC$110:JE$110)),(JF$110-JE$110)),0)+IF($E155=JF$22,VLOOKUP($C155,Input!$A$8:$IA$39,MATCH(JF$21,Input!$A$6:$IA$6,0),FALSE),0)*IF(JF$109&gt;=MAX($IC$109:JE$109),MIN((JF$109-MAX($IC$109:JE$109)),(JF$109-JE$109)),0)</f>
        <v>0</v>
      </c>
      <c r="JG155" s="1">
        <f>+IF($E155=JG$22,VLOOKUP($C155,Input!$A$8:$IA$39,MATCH(JG$21,Input!$A$6:$IA$6,0),FALSE),0)*IF(JG$110&gt;=MAX($IC$110:JF$110),MIN((JG$110-MAX($IC$110:JF$110)),(JG$110-JF$110)),0)+IF($E155=JG$22,VLOOKUP($C155,Input!$A$8:$IA$39,MATCH(JG$21,Input!$A$6:$IA$6,0),FALSE),0)*IF(JG$109&gt;=MAX($IC$109:JF$109),MIN((JG$109-MAX($IC$109:JF$109)),(JG$109-JF$109)),0)</f>
        <v>0</v>
      </c>
      <c r="JH155" s="1">
        <f>+IF($E155=JH$22,VLOOKUP($C155,Input!$A$8:$IA$39,MATCH(JH$21,Input!$A$6:$IA$6,0),FALSE),0)*IF(JH$110&gt;=MAX($IC$110:JG$110),MIN((JH$110-MAX($IC$110:JG$110)),(JH$110-JG$110)),0)+IF($E155=JH$22,VLOOKUP($C155,Input!$A$8:$IA$39,MATCH(JH$21,Input!$A$6:$IA$6,0),FALSE),0)*IF(JH$109&gt;=MAX($IC$109:JG$109),MIN((JH$109-MAX($IC$109:JG$109)),(JH$109-JG$109)),0)</f>
        <v>0</v>
      </c>
      <c r="JI155" s="1">
        <f>+IF($E155=JI$22,VLOOKUP($C155,Input!$A$8:$IA$39,MATCH(JI$21,Input!$A$6:$IA$6,0),FALSE),0)*IF(JI$110&gt;=MAX($IC$110:JH$110),MIN((JI$110-MAX($IC$110:JH$110)),(JI$110-JH$110)),0)+IF($E155=JI$22,VLOOKUP($C155,Input!$A$8:$IA$39,MATCH(JI$21,Input!$A$6:$IA$6,0),FALSE),0)*IF(JI$109&gt;=MAX($IC$109:JH$109),MIN((JI$109-MAX($IC$109:JH$109)),(JI$109-JH$109)),0)</f>
        <v>0</v>
      </c>
      <c r="JJ155" s="1">
        <f>+IF($E155=JJ$22,VLOOKUP($C155,Input!$A$8:$IA$39,MATCH(JJ$21,Input!$A$6:$IA$6,0),FALSE),0)*IF(JJ$110&gt;=MAX($IC$110:JI$110),MIN((JJ$110-MAX($IC$110:JI$110)),(JJ$110-JI$110)),0)+IF($E155=JJ$22,VLOOKUP($C155,Input!$A$8:$IA$39,MATCH(JJ$21,Input!$A$6:$IA$6,0),FALSE),0)*IF(JJ$109&gt;=MAX($IC$109:JI$109),MIN((JJ$109-MAX($IC$109:JI$109)),(JJ$109-JI$109)),0)</f>
        <v>0</v>
      </c>
      <c r="JK155" s="1">
        <f>+IF($E155=JK$22,VLOOKUP($C155,Input!$A$8:$IA$39,MATCH(JK$21,Input!$A$6:$IA$6,0),FALSE),0)*IF(JK$110&gt;=MAX($IC$110:JJ$110),MIN((JK$110-MAX($IC$110:JJ$110)),(JK$110-JJ$110)),0)+IF($E155=JK$22,VLOOKUP($C155,Input!$A$8:$IA$39,MATCH(JK$21,Input!$A$6:$IA$6,0),FALSE),0)*IF(JK$109&gt;=MAX($IC$109:JJ$109),MIN((JK$109-MAX($IC$109:JJ$109)),(JK$109-JJ$109)),0)</f>
        <v>0</v>
      </c>
      <c r="JL155" s="1">
        <f>+IF($E155=JL$22,VLOOKUP($C155,Input!$A$8:$IA$39,MATCH(JL$21,Input!$A$6:$IA$6,0),FALSE),0)*IF(JL$110&gt;=MAX($IC$110:JK$110),MIN((JL$110-MAX($IC$110:JK$110)),(JL$110-JK$110)),0)+IF($E155=JL$22,VLOOKUP($C155,Input!$A$8:$IA$39,MATCH(JL$21,Input!$A$6:$IA$6,0),FALSE),0)*IF(JL$109&gt;=MAX($IC$109:JK$109),MIN((JL$109-MAX($IC$109:JK$109)),(JL$109-JK$109)),0)</f>
        <v>0</v>
      </c>
      <c r="JN155" t="str">
        <f>+VLOOKUP($C155,Input!$A$8:$GZ$39,MATCH(JN$21,Input!$A$6:$GZ$6,0),FALSE)</f>
        <v>Charger Maintenance ($/kWh)</v>
      </c>
      <c r="JO155" s="1">
        <f>IF($E155+$I155+$D$7&lt;=JO$22,0,IF(JO$22-$D$7&gt;=$E155,VLOOKUP($C155,Input!$A$8:$GZ$39,MATCH(JO$21,Input!$A$6:$GZ$6,0),FALSE),0)*$F155/$G155)*$D155</f>
        <v>0</v>
      </c>
      <c r="JP155" s="1">
        <f>IF($E155+$I155+$D$7&lt;=JP$22,0,IF(JP$22-$D$7&gt;=$E155,VLOOKUP($C155,Input!$A$8:$GZ$39,MATCH(JP$21,Input!$A$6:$GZ$6,0),FALSE),0)*$F155/$G155)*$D155</f>
        <v>0</v>
      </c>
      <c r="JQ155" s="1">
        <f>IF($E155+$I155+$D$7&lt;=JQ$22,0,IF(JQ$22-$D$7&gt;=$E155,VLOOKUP($C155,Input!$A$8:$GZ$39,MATCH(JQ$21,Input!$A$6:$GZ$6,0),FALSE),0)*$F155/$G155)*$D155</f>
        <v>0</v>
      </c>
      <c r="JR155" s="1">
        <f>IF($E155+$I155+$D$7&lt;=JR$22,0,IF(JR$22-$D$7&gt;=$E155,VLOOKUP($C155,Input!$A$8:$GZ$39,MATCH(JR$21,Input!$A$6:$GZ$6,0),FALSE),0)*$F155/$G155)*$D155</f>
        <v>0</v>
      </c>
      <c r="JS155" s="1">
        <f>IF($E155+$I155+$D$7&lt;=JS$22,0,IF(JS$22-$D$7&gt;=$E155,VLOOKUP($C155,Input!$A$8:$GZ$39,MATCH(JS$21,Input!$A$6:$GZ$6,0),FALSE),0)*$F155/$G155)*$D155</f>
        <v>0</v>
      </c>
      <c r="JT155" s="1">
        <f>IF($E155+$I155+$D$7&lt;=JT$22,0,IF(JT$22-$D$7&gt;=$E155,VLOOKUP($C155,Input!$A$8:$GZ$39,MATCH(JT$21,Input!$A$6:$GZ$6,0),FALSE),0)*$F155/$G155)*$D155</f>
        <v>0</v>
      </c>
      <c r="JU155" s="1">
        <f>IF($E155+$I155+$D$7&lt;=JU$22,0,IF(JU$22-$D$7&gt;=$E155,VLOOKUP($C155,Input!$A$8:$GZ$39,MATCH(JU$21,Input!$A$6:$GZ$6,0),FALSE),0)*$F155/$G155)*$D155</f>
        <v>0</v>
      </c>
      <c r="JV155" s="1">
        <f>IF($E155+$I155+$D$7&lt;=JV$22,0,IF(JV$22-$D$7&gt;=$E155,VLOOKUP($C155,Input!$A$8:$GZ$39,MATCH(JV$21,Input!$A$6:$GZ$6,0),FALSE),0)*$F155/$G155)*$D155</f>
        <v>0</v>
      </c>
      <c r="JW155" s="1">
        <f>IF($E155+$I155+$D$7&lt;=JW$22,0,IF(JW$22-$D$7&gt;=$E155,VLOOKUP($C155,Input!$A$8:$GZ$39,MATCH(JW$21,Input!$A$6:$GZ$6,0),FALSE),0)*$F155/$G155)*$D155</f>
        <v>0</v>
      </c>
      <c r="JX155" s="1">
        <f>IF($E155+$I155+$D$7&lt;=JX$22,0,IF(JX$22-$D$7&gt;=$E155,VLOOKUP($C155,Input!$A$8:$GZ$39,MATCH(JX$21,Input!$A$6:$GZ$6,0),FALSE),0)*$F155/$G155)*$D155</f>
        <v>0</v>
      </c>
      <c r="JY155" s="1">
        <f>IF($E155+$I155+$D$7&lt;=JY$22,0,IF(JY$22-$D$7&gt;=$E155,VLOOKUP($C155,Input!$A$8:$GZ$39,MATCH(JY$21,Input!$A$6:$GZ$6,0),FALSE),0)*$F155/$G155)*$D155</f>
        <v>0</v>
      </c>
      <c r="JZ155" s="1">
        <f>IF($E155+$I155+$D$7&lt;=JZ$22,0,IF(JZ$22-$D$7&gt;=$E155,VLOOKUP($C155,Input!$A$8:$GZ$39,MATCH(JZ$21,Input!$A$6:$GZ$6,0),FALSE),0)*$F155/$G155)*$D155</f>
        <v>0</v>
      </c>
      <c r="KA155" s="1">
        <f>IF($E155+$I155+$D$7&lt;=KA$22,0,IF(KA$22-$D$7&gt;=$E155,VLOOKUP($C155,Input!$A$8:$GZ$39,MATCH(KA$21,Input!$A$6:$GZ$6,0),FALSE),0)*$F155/$G155)*$D155</f>
        <v>0</v>
      </c>
      <c r="KB155" s="1">
        <f>IF($E155+$I155+$D$7&lt;=KB$22,0,IF(KB$22-$D$7&gt;=$E155,VLOOKUP($C155,Input!$A$8:$GZ$39,MATCH(KB$21,Input!$A$6:$GZ$6,0),FALSE),0)*$F155/$G155)*$D155</f>
        <v>0</v>
      </c>
      <c r="KC155" s="1">
        <f>IF($E155+$I155+$D$7&lt;=KC$22,0,IF(KC$22-$D$7&gt;=$E155,VLOOKUP($C155,Input!$A$8:$GZ$39,MATCH(KC$21,Input!$A$6:$GZ$6,0),FALSE),0)*$F155/$G155)*$D155</f>
        <v>0</v>
      </c>
      <c r="KD155" s="1">
        <f>IF($E155+$I155+$D$7&lt;=KD$22,0,IF(KD$22-$D$7&gt;=$E155,VLOOKUP($C155,Input!$A$8:$GZ$39,MATCH(KD$21,Input!$A$6:$GZ$6,0),FALSE),0)*$F155/$G155)*$D155</f>
        <v>0</v>
      </c>
      <c r="KE155" s="1">
        <f>IF($E155+$I155+$D$7&lt;=KE$22,0,IF(KE$22-$D$7&gt;=$E155,VLOOKUP($C155,Input!$A$8:$GZ$39,MATCH(KE$21,Input!$A$6:$GZ$6,0),FALSE),0)*$F155/$G155)*$D155</f>
        <v>0</v>
      </c>
      <c r="KF155" s="1">
        <f>IF($E155+$I155+$D$7&lt;=KF$22,0,IF(KF$22-$D$7&gt;=$E155,VLOOKUP($C155,Input!$A$8:$GZ$39,MATCH(KF$21,Input!$A$6:$GZ$6,0),FALSE),0)*$F155/$G155)*$D155</f>
        <v>0</v>
      </c>
      <c r="KG155" s="1">
        <f>IF($E155+$I155+$D$7&lt;=KG$22,0,IF(KG$22-$D$7&gt;=$E155,VLOOKUP($C155,Input!$A$8:$GZ$39,MATCH(KG$21,Input!$A$6:$GZ$6,0),FALSE),0)*$F155/$G155)*$D155</f>
        <v>0</v>
      </c>
      <c r="KH155" s="1">
        <f>IF($E155+$I155+$D$7&lt;=KH$22,0,IF(KH$22-$D$7&gt;=$E155,VLOOKUP($C155,Input!$A$8:$GZ$39,MATCH(KH$21,Input!$A$6:$GZ$6,0),FALSE),0)*$F155/$G155)*$D155</f>
        <v>0</v>
      </c>
      <c r="KI155" s="1">
        <f>IF($E155+$I155+$D$7&lt;=KI$22,0,IF(KI$22-$D$7&gt;=$E155,VLOOKUP($C155,Input!$A$8:$GZ$39,MATCH(KI$21,Input!$A$6:$GZ$6,0),FALSE),0)*$F155/$G155)*$D155</f>
        <v>0</v>
      </c>
      <c r="KJ155" s="1">
        <f>IF($E155+$I155+$D$7&lt;=KJ$22,0,IF(KJ$22-$D$7&gt;=$E155,VLOOKUP($C155,Input!$A$8:$GZ$39,MATCH(KJ$21,Input!$A$6:$GZ$6,0),FALSE),0)*$F155/$G155)*$D155</f>
        <v>0</v>
      </c>
      <c r="KK155" s="1">
        <f>IF($E155+$I155+$D$7&lt;=KK$22,0,IF(KK$22-$D$7&gt;=$E155,VLOOKUP($C155,Input!$A$8:$GZ$39,MATCH(KK$21,Input!$A$6:$GZ$6,0),FALSE),0)*$F155/$G155)*$D155</f>
        <v>0</v>
      </c>
      <c r="KL155" s="1">
        <f>IF($E155+$I155+$D$7&lt;=KL$22,0,IF(KL$22-$D$7&gt;=$E155,VLOOKUP($C155,Input!$A$8:$GZ$39,MATCH(KL$21,Input!$A$6:$GZ$6,0),FALSE),0)*$F155/$G155)*$D155</f>
        <v>0</v>
      </c>
      <c r="KM155" s="1">
        <f>IF($E155+$I155+$D$7&lt;=KM$22,0,IF(KM$22-$D$7&gt;=$E155,VLOOKUP($C155,Input!$A$8:$GZ$39,MATCH(KM$21,Input!$A$6:$GZ$6,0),FALSE),0)*$F155/$G155)*$D155</f>
        <v>0</v>
      </c>
      <c r="KN155" s="1">
        <f>IF($E155+$I155+$D$7&lt;=KN$22,0,IF(KN$22-$D$7&gt;=$E155,VLOOKUP($C155,Input!$A$8:$GZ$39,MATCH(KN$21,Input!$A$6:$GZ$6,0),FALSE),0)*$F155/$G155)*$D155</f>
        <v>0</v>
      </c>
      <c r="KO155" s="1">
        <f>IF($E155+$I155+$D$7&lt;=KO$22,0,IF(KO$22-$D$7&gt;=$E155,VLOOKUP($C155,Input!$A$8:$GZ$39,MATCH(KO$21,Input!$A$6:$GZ$6,0),FALSE),0)*$F155/$G155)*$D155</f>
        <v>0</v>
      </c>
      <c r="KP155" s="1">
        <f>IF($E155+$I155+$D$7&lt;=KP$22,0,IF(KP$22-$D$7&gt;=$E155,VLOOKUP($C155,Input!$A$8:$GZ$39,MATCH(KP$21,Input!$A$6:$GZ$6,0),FALSE),0)*$F155/$G155)*$D155</f>
        <v>0</v>
      </c>
      <c r="KQ155" s="1">
        <f>IF($E155+$I155+$D$7&lt;=KQ$22,0,IF(KQ$22-$D$7&gt;=$E155,VLOOKUP($C155,Input!$A$8:$GZ$39,MATCH(KQ$21,Input!$A$6:$GZ$6,0),FALSE),0)*$F155/$G155)*$D155</f>
        <v>0</v>
      </c>
      <c r="KR155" s="1">
        <f>IF($E155+$I155+$D$7&lt;=KR$22,0,IF(KR$22-$D$7&gt;=$E155,VLOOKUP($C155,Input!$A$8:$GZ$39,MATCH(KR$21,Input!$A$6:$GZ$6,0),FALSE),0)*$F155/$G155)*$D155</f>
        <v>0</v>
      </c>
      <c r="KS155" s="1">
        <f>IF($E155+$I155+$D$7&lt;=KS$22,0,IF(KS$22-$D$7&gt;=$E155,VLOOKUP($C155,Input!$A$8:$GZ$39,MATCH(KS$21,Input!$A$6:$GZ$6,0),FALSE),0)*$F155/$G155)*$D155</f>
        <v>0</v>
      </c>
      <c r="KT155" s="1">
        <f>IF($E155+$I155+$D$7&lt;=KT$22,0,IF(KT$22-$D$7&gt;=$E155,VLOOKUP($C155,Input!$A$8:$GZ$39,MATCH(KT$21,Input!$A$6:$GZ$6,0),FALSE),0)*$F155/$G155)*$D155</f>
        <v>0</v>
      </c>
      <c r="KU155" s="1">
        <f>IF($E155+$I155+$D$7&lt;=KU$22,0,IF(KU$22-$D$7&gt;=$E155,VLOOKUP($C155,Input!$A$8:$GZ$39,MATCH(KU$21,Input!$A$6:$GZ$6,0),FALSE),0)*$F155/$G155)*$D155</f>
        <v>0</v>
      </c>
      <c r="KV155" s="1">
        <f>IF($E155+$I155+$D$7&lt;=KV$22,0,IF(KV$22-$D$7&gt;=$E155,VLOOKUP($C155,Input!$A$8:$GZ$39,MATCH(KV$21,Input!$A$6:$GZ$6,0),FALSE),0)*$F155/$G155)*$D155</f>
        <v>0</v>
      </c>
      <c r="KW155" s="1">
        <f>IF($E155+$I155+$D$7&lt;=KW$22,0,IF(KW$22-$D$7&gt;=$E155,VLOOKUP($C155,Input!$A$8:$GZ$39,MATCH(KW$21,Input!$A$6:$GZ$6,0),FALSE),0)*$F155/$G155)*$D155</f>
        <v>0</v>
      </c>
      <c r="KY155" t="str">
        <f>VLOOKUP($C155,Input!$A$8:$HV$39,MATCH(KY$21,Input!$A$6:$HV$6,0),FALSE)</f>
        <v>$/kWh from "Main Tab" selection for depot charging and it is scaled to EIA cost projections</v>
      </c>
      <c r="KZ155" s="1">
        <f>IF($E155+$I155+$D$7&lt;=KZ$22,0,IF(KZ$22-$D$7&gt;=$E155,VLOOKUP($C155,Input!$A$8:$HV$39,MATCH(KZ$21,Input!$A$6:$HV$6,0),FALSE)/$G155*$F155,0))*$D155</f>
        <v>0</v>
      </c>
      <c r="LA155" s="1">
        <f>IF($E155+$I155+$D$7&lt;=LA$22,0,IF(LA$22-$D$7&gt;=$E155,VLOOKUP($C155,Input!$A$8:$HV$39,MATCH(LA$21,Input!$A$6:$HV$6,0),FALSE)/$G155*$F155,0))*$D155</f>
        <v>0</v>
      </c>
      <c r="LB155" s="1">
        <f>IF($E155+$I155+$D$7&lt;=LB$22,0,IF(LB$22-$D$7&gt;=$E155,VLOOKUP($C155,Input!$A$8:$HV$39,MATCH(LB$21,Input!$A$6:$HV$6,0),FALSE)/$G155*$F155,0))*$D155</f>
        <v>0</v>
      </c>
      <c r="LC155" s="1">
        <f>IF($E155+$I155+$D$7&lt;=LC$22,0,IF(LC$22-$D$7&gt;=$E155,VLOOKUP($C155,Input!$A$8:$HV$39,MATCH(LC$21,Input!$A$6:$HV$6,0),FALSE)/$G155*$F155,0))*$D155</f>
        <v>0</v>
      </c>
      <c r="LD155" s="1">
        <f>IF($E155+$I155+$D$7&lt;=LD$22,0,IF(LD$22-$D$7&gt;=$E155,VLOOKUP($C155,Input!$A$8:$HV$39,MATCH(LD$21,Input!$A$6:$HV$6,0),FALSE)/$G155*$F155,0))*$D155</f>
        <v>0</v>
      </c>
      <c r="LE155" s="1">
        <f>IF($E155+$I155+$D$7&lt;=LE$22,0,IF(LE$22-$D$7&gt;=$E155,VLOOKUP($C155,Input!$A$8:$HV$39,MATCH(LE$21,Input!$A$6:$HV$6,0),FALSE)/$G155*$F155,0))*$D155</f>
        <v>0</v>
      </c>
      <c r="LF155" s="1">
        <f>IF($E155+$I155+$D$7&lt;=LF$22,0,IF(LF$22-$D$7&gt;=$E155,VLOOKUP($C155,Input!$A$8:$HV$39,MATCH(LF$21,Input!$A$6:$HV$6,0),FALSE)/$G155*$F155,0))*$D155</f>
        <v>0</v>
      </c>
      <c r="LG155" s="1">
        <f>IF($E155+$I155+$D$7&lt;=LG$22,0,IF(LG$22-$D$7&gt;=$E155,VLOOKUP($C155,Input!$A$8:$HV$39,MATCH(LG$21,Input!$A$6:$HV$6,0),FALSE)/$G155*$F155,0))*$D155</f>
        <v>0</v>
      </c>
      <c r="LH155" s="1">
        <f>IF($E155+$I155+$D$7&lt;=LH$22,0,IF(LH$22-$D$7&gt;=$E155,VLOOKUP($C155,Input!$A$8:$HV$39,MATCH(LH$21,Input!$A$6:$HV$6,0),FALSE)/$G155*$F155,0))*$D155</f>
        <v>0</v>
      </c>
      <c r="LI155" s="1">
        <f>IF($E155+$I155+$D$7&lt;=LI$22,0,IF(LI$22-$D$7&gt;=$E155,VLOOKUP($C155,Input!$A$8:$HV$39,MATCH(LI$21,Input!$A$6:$HV$6,0),FALSE)/$G155*$F155,0))*$D155</f>
        <v>0</v>
      </c>
      <c r="LJ155" s="1">
        <f>IF($E155+$I155+$D$7&lt;=LJ$22,0,IF(LJ$22-$D$7&gt;=$E155,VLOOKUP($C155,Input!$A$8:$HV$39,MATCH(LJ$21,Input!$A$6:$HV$6,0),FALSE)/$G155*$F155,0))*$D155</f>
        <v>0</v>
      </c>
      <c r="LK155" s="1">
        <f>IF($E155+$I155+$D$7&lt;=LK$22,0,IF(LK$22-$D$7&gt;=$E155,VLOOKUP($C155,Input!$A$8:$HV$39,MATCH(LK$21,Input!$A$6:$HV$6,0),FALSE)/$G155*$F155,0))*$D155</f>
        <v>0</v>
      </c>
      <c r="LL155" s="1">
        <f>IF($E155+$I155+$D$7&lt;=LL$22,0,IF(LL$22-$D$7&gt;=$E155,VLOOKUP($C155,Input!$A$8:$HV$39,MATCH(LL$21,Input!$A$6:$HV$6,0),FALSE)/$G155*$F155,0))*$D155</f>
        <v>0</v>
      </c>
      <c r="LM155" s="1">
        <f>IF($E155+$I155+$D$7&lt;=LM$22,0,IF(LM$22-$D$7&gt;=$E155,VLOOKUP($C155,Input!$A$8:$HV$39,MATCH(LM$21,Input!$A$6:$HV$6,0),FALSE)/$G155*$F155,0))*$D155</f>
        <v>0</v>
      </c>
      <c r="LN155" s="1">
        <f>IF($E155+$I155+$D$7&lt;=LN$22,0,IF(LN$22-$D$7&gt;=$E155,VLOOKUP($C155,Input!$A$8:$HV$39,MATCH(LN$21,Input!$A$6:$HV$6,0),FALSE)/$G155*$F155,0))*$D155</f>
        <v>0</v>
      </c>
      <c r="LO155" s="1">
        <f>IF($E155+$I155+$D$7&lt;=LO$22,0,IF(LO$22-$D$7&gt;=$E155,VLOOKUP($C155,Input!$A$8:$HV$39,MATCH(LO$21,Input!$A$6:$HV$6,0),FALSE)/$G155*$F155,0))*$D155</f>
        <v>0</v>
      </c>
      <c r="LP155" s="1">
        <f>IF($E155+$I155+$D$7&lt;=LP$22,0,IF(LP$22-$D$7&gt;=$E155,VLOOKUP($C155,Input!$A$8:$HV$39,MATCH(LP$21,Input!$A$6:$HV$6,0),FALSE)/$G155*$F155,0))*$D155</f>
        <v>0</v>
      </c>
      <c r="LQ155" s="1">
        <f>IF($E155+$I155+$D$7&lt;=LQ$22,0,IF(LQ$22-$D$7&gt;=$E155,VLOOKUP($C155,Input!$A$8:$HV$39,MATCH(LQ$21,Input!$A$6:$HV$6,0),FALSE)/$G155*$F155,0))*$D155</f>
        <v>0</v>
      </c>
      <c r="LR155" s="1">
        <f>IF($E155+$I155+$D$7&lt;=LR$22,0,IF(LR$22-$D$7&gt;=$E155,VLOOKUP($C155,Input!$A$8:$HV$39,MATCH(LR$21,Input!$A$6:$HV$6,0),FALSE)/$G155*$F155,0))*$D155</f>
        <v>0</v>
      </c>
      <c r="LS155" s="1">
        <f>IF($E155+$I155+$D$7&lt;=LS$22,0,IF(LS$22-$D$7&gt;=$E155,VLOOKUP($C155,Input!$A$8:$HV$39,MATCH(LS$21,Input!$A$6:$HV$6,0),FALSE)/$G155*$F155,0))*$D155</f>
        <v>0</v>
      </c>
      <c r="LT155" s="1">
        <f>IF($E155+$I155+$D$7&lt;=LT$22,0,IF(LT$22-$D$7&gt;=$E155,VLOOKUP($C155,Input!$A$8:$HV$39,MATCH(LT$21,Input!$A$6:$HV$6,0),FALSE)/$G155*$F155,0))*$D155</f>
        <v>0</v>
      </c>
      <c r="LU155" s="1">
        <f>IF($E155+$I155+$D$7&lt;=LU$22,0,IF(LU$22-$D$7&gt;=$E155,VLOOKUP($C155,Input!$A$8:$HV$39,MATCH(LU$21,Input!$A$6:$HV$6,0),FALSE)/$G155*$F155,0))*$D155</f>
        <v>0</v>
      </c>
      <c r="LV155" s="1">
        <f>IF($E155+$I155+$D$7&lt;=LV$22,0,IF(LV$22-$D$7&gt;=$E155,VLOOKUP($C155,Input!$A$8:$HV$39,MATCH(LV$21,Input!$A$6:$HV$6,0),FALSE)/$G155*$F155,0))*$D155</f>
        <v>0</v>
      </c>
      <c r="LW155" s="1">
        <f>IF($E155+$I155+$D$7&lt;=LW$22,0,IF(LW$22-$D$7&gt;=$E155,VLOOKUP($C155,Input!$A$8:$HV$39,MATCH(LW$21,Input!$A$6:$HV$6,0),FALSE)/$G155*$F155,0))*$D155</f>
        <v>0</v>
      </c>
      <c r="LX155" s="1">
        <f>IF($E155+$I155+$D$7&lt;=LX$22,0,IF(LX$22-$D$7&gt;=$E155,VLOOKUP($C155,Input!$A$8:$HV$39,MATCH(LX$21,Input!$A$6:$HV$6,0),FALSE)/$G155*$F155,0))*$D155</f>
        <v>0</v>
      </c>
      <c r="LY155" s="1">
        <f>IF($E155+$I155+$D$7&lt;=LY$22,0,IF(LY$22-$D$7&gt;=$E155,VLOOKUP($C155,Input!$A$8:$HV$39,MATCH(LY$21,Input!$A$6:$HV$6,0),FALSE)/$G155*$F155,0))*$D155</f>
        <v>0</v>
      </c>
      <c r="LZ155" s="1">
        <f>IF($E155+$I155+$D$7&lt;=LZ$22,0,IF(LZ$22-$D$7&gt;=$E155,VLOOKUP($C155,Input!$A$8:$HV$39,MATCH(LZ$21,Input!$A$6:$HV$6,0),FALSE)/$G155*$F155,0))*$D155</f>
        <v>0</v>
      </c>
      <c r="MA155" s="1">
        <f>IF($E155+$I155+$D$7&lt;=MA$22,0,IF(MA$22-$D$7&gt;=$E155,VLOOKUP($C155,Input!$A$8:$HV$39,MATCH(MA$21,Input!$A$6:$HV$6,0),FALSE)/$G155*$F155,0))*$D155</f>
        <v>0</v>
      </c>
      <c r="MB155" s="1">
        <f>IF($E155+$I155+$D$7&lt;=MB$22,0,IF(MB$22-$D$7&gt;=$E155,VLOOKUP($C155,Input!$A$8:$HV$39,MATCH(MB$21,Input!$A$6:$HV$6,0),FALSE)/$G155*$F155,0))*$D155</f>
        <v>0</v>
      </c>
      <c r="MC155" s="1">
        <f>IF($E155+$I155+$D$7&lt;=MC$22,0,IF(MC$22-$D$7&gt;=$E155,VLOOKUP($C155,Input!$A$8:$HV$39,MATCH(MC$21,Input!$A$6:$HV$6,0),FALSE)/$G155*$F155,0))*$D155</f>
        <v>0</v>
      </c>
      <c r="MD155" s="1">
        <f>IF($E155+$I155+$D$7&lt;=MD$22,0,IF(MD$22-$D$7&gt;=$E155,VLOOKUP($C155,Input!$A$8:$HV$39,MATCH(MD$21,Input!$A$6:$HV$6,0),FALSE)/$G155*$F155,0))*$D155</f>
        <v>0</v>
      </c>
      <c r="ME155" s="1">
        <f>IF($E155+$I155+$D$7&lt;=ME$22,0,IF(ME$22-$D$7&gt;=$E155,VLOOKUP($C155,Input!$A$8:$HV$39,MATCH(ME$21,Input!$A$6:$HV$6,0),FALSE)/$G155*$F155,0))*$D155</f>
        <v>0</v>
      </c>
      <c r="MF155" s="1">
        <f>IF($E155+$I155+$D$7&lt;=MF$22,0,IF(MF$22-$D$7&gt;=$E155,VLOOKUP($C155,Input!$A$8:$HV$39,MATCH(MF$21,Input!$A$6:$HV$6,0),FALSE)/$G155*$F155,0))*$D155</f>
        <v>0</v>
      </c>
      <c r="MG155" s="1">
        <f>IF($E155+$I155+$D$7&lt;=MG$22,0,IF(MG$22-$D$7&gt;=$E155,VLOOKUP($C155,Input!$A$8:$HV$39,MATCH(MG$21,Input!$A$6:$HV$6,0),FALSE)/$G155*$F155,0))*$D155</f>
        <v>0</v>
      </c>
      <c r="MH155" s="1">
        <f>IF($E155+$I155+$D$7&lt;=MH$22,0,IF(MH$22-$D$7&gt;=$E155,VLOOKUP($C155,Input!$A$8:$HV$39,MATCH(MH$21,Input!$A$6:$HV$6,0),FALSE)/$G155*$F155,0))*$D155</f>
        <v>0</v>
      </c>
      <c r="MI155" s="1">
        <f>IF($E155+$I155+$D$7&lt;=MI$22,0,IF(MI$22-$D$7&gt;=$E155,VLOOKUP($C155,Input!$A$8:$HV$39,MATCH(MI$21,Input!$A$6:$HV$6,0),FALSE)/$G155*$F155,0))*$D155</f>
        <v>0</v>
      </c>
      <c r="MJ155" s="1">
        <f>IF($E155+$I155+$D$7&lt;=MJ$22,0,IF(MJ$22-$D$7&gt;=$E155,VLOOKUP($C155,Input!$A$8:$HV$39,MATCH(MJ$21,Input!$A$6:$HV$6,0),FALSE)/$G155*$F155,0))*$D155</f>
        <v>0</v>
      </c>
      <c r="MK155" s="1">
        <f>IF($E155+$I155+$D$7&lt;=MK$22,0,IF(MK$22-$D$7&gt;=$E155,VLOOKUP($C155,Input!$A$8:$HV$39,MATCH(MK$21,Input!$A$6:$HV$6,0),FALSE)/$G155*$F155,0))*$D155</f>
        <v>0</v>
      </c>
      <c r="ML155" s="1">
        <f>IF($E155+$I155+$D$7&lt;=ML$22,0,IF(ML$22-$D$7&gt;=$E155,VLOOKUP($C155,Input!$A$8:$HV$39,MATCH(ML$21,Input!$A$6:$HV$6,0),FALSE)/$G155*$F155,0))*$D155</f>
        <v>0</v>
      </c>
      <c r="MM155" s="1">
        <f>IF($E155+$I155+$D$7&lt;=MM$22,0,IF(MM$22-$D$7&gt;=$E155,VLOOKUP($C155,Input!$A$8:$HV$39,MATCH(MM$21,Input!$A$6:$HV$6,0),FALSE)/$G155*$F155,0))*$D155</f>
        <v>0</v>
      </c>
      <c r="MN155" s="1">
        <f>IF($E155+$I155+$D$7&lt;=MN$22,0,IF(MN$22-$D$7&gt;=$E155,VLOOKUP($C155,Input!$A$8:$HV$39,MATCH(MN$21,Input!$A$6:$HV$6,0),FALSE)/$G155*$F155,0))*$D155</f>
        <v>2317994.9272506684</v>
      </c>
      <c r="MO155" s="1">
        <f>IF($E155+$I155+$D$7&lt;=MO$22,0,IF(MO$22-$D$7&gt;=$E155,VLOOKUP($C155,Input!$A$8:$HV$39,MATCH(MO$21,Input!$A$6:$HV$6,0),FALSE)/$G155*$F155,0))*$D155</f>
        <v>2309691.4696241794</v>
      </c>
      <c r="MP155" s="1">
        <f>IF($E155+$I155+$D$7&lt;=MP$22,0,IF(MP$22-$D$7&gt;=$E155,VLOOKUP($C155,Input!$A$8:$HV$39,MATCH(MP$21,Input!$A$6:$HV$6,0),FALSE)/$G155*$F155,0))*$D155</f>
        <v>2302935.2101690555</v>
      </c>
      <c r="MQ155" s="1">
        <f>IF($E155+$I155+$D$7&lt;=MQ$22,0,IF(MQ$22-$D$7&gt;=$E155,VLOOKUP($C155,Input!$A$8:$HV$39,MATCH(MQ$21,Input!$A$6:$HV$6,0),FALSE)/$G155*$F155,0))*$D155</f>
        <v>2293710.3293901081</v>
      </c>
      <c r="MR155" s="1">
        <f>IF($E155+$I155+$D$7&lt;=MR$22,0,IF(MR$22-$D$7&gt;=$E155,VLOOKUP($C155,Input!$A$8:$HV$39,MATCH(MR$21,Input!$A$6:$HV$6,0),FALSE)/$G155*$F155,0))*$D155</f>
        <v>2282095.4312007325</v>
      </c>
      <c r="MS155" s="1">
        <f>IF($E155+$I155+$D$7&lt;=MS$22,0,IF(MS$22-$D$7&gt;=$E155,VLOOKUP($C155,Input!$A$8:$HV$39,MATCH(MS$21,Input!$A$6:$HV$6,0),FALSE)/$G155*$F155,0))*$D155</f>
        <v>2278335.6236008708</v>
      </c>
      <c r="MT155" s="1">
        <f>IF($E155+$I155+$D$7&lt;=MT$22,0,IF(MT$22-$D$7&gt;=$E155,VLOOKUP($C155,Input!$A$8:$HV$39,MATCH(MT$21,Input!$A$6:$HV$6,0),FALSE)/$G155*$F155,0))*$D155</f>
        <v>2274897.0127941384</v>
      </c>
      <c r="MU155" s="1">
        <f>IF($E155+$I155+$D$7&lt;=MU$22,0,IF(MU$22-$D$7&gt;=$E155,VLOOKUP($C155,Input!$A$8:$HV$39,MATCH(MU$21,Input!$A$6:$HV$6,0),FALSE)/$G155*$F155,0))*$D155</f>
        <v>2271668.0920139649</v>
      </c>
      <c r="MV155" s="1">
        <f>IF($E155+$I155+$D$7&lt;=MV$22,0,IF(MV$22-$D$7&gt;=$E155,VLOOKUP($C155,Input!$A$8:$HV$39,MATCH(MV$21,Input!$A$6:$HV$6,0),FALSE)/$G155*$F155,0))*$D155</f>
        <v>2273848.6581703546</v>
      </c>
      <c r="MW155" s="1">
        <f>IF($E155+$I155+$D$7&lt;=MW$22,0,IF(MW$22-$D$7&gt;=$E155,VLOOKUP($C155,Input!$A$8:$HV$39,MATCH(MW$21,Input!$A$6:$HV$6,0),FALSE)/$G155*$F155,0))*$D155</f>
        <v>2275957.7835889328</v>
      </c>
      <c r="MX155" s="1">
        <f>IF($E155+$I155+$D$7&lt;=MX$22,0,IF(MX$22-$D$7&gt;=$E155,VLOOKUP($C155,Input!$A$8:$HV$39,MATCH(MX$21,Input!$A$6:$HV$6,0),FALSE)/$G155*$F155,0))*$D155</f>
        <v>2274374.9128031656</v>
      </c>
      <c r="MZ155" t="str">
        <f>VLOOKUP($C155,Input!$A$8:$HV$39,MATCH(MZ$21,Input!$A$6:$HV$6,0),FALSE)</f>
        <v>Electricity LCFS Credit ($/kWh)</v>
      </c>
      <c r="NA155" s="1">
        <f>IF($E155+$I155+$D$7&lt;=NA$22,0,IF(NA$22-$D$7&gt;=$E155,-VLOOKUP($C155,Input!$A$8:$HV$39,MATCH(NA$21,Input!$A$6:$HV$6,0),FALSE)/$G155*$F155,0))*$D155*$G$4/100</f>
        <v>0</v>
      </c>
      <c r="NB155" s="1">
        <f>IF($E155+$I155+$D$7&lt;=NB$22,0,IF(NB$22-$D$7&gt;=$E155,-VLOOKUP($C155,Input!$A$8:$HV$39,MATCH(NB$21,Input!$A$6:$HV$6,0),FALSE)/$G155*$F155,0))*$D155*$G$4/100</f>
        <v>0</v>
      </c>
      <c r="NC155" s="1">
        <f>IF($E155+$I155+$D$7&lt;=NC$22,0,IF(NC$22-$D$7&gt;=$E155,-VLOOKUP($C155,Input!$A$8:$HV$39,MATCH(NC$21,Input!$A$6:$HV$6,0),FALSE)/$G155*$F155,0))*$D155*$G$4/100</f>
        <v>0</v>
      </c>
      <c r="ND155" s="1">
        <f>IF($E155+$I155+$D$7&lt;=ND$22,0,IF(ND$22-$D$7&gt;=$E155,-VLOOKUP($C155,Input!$A$8:$HV$39,MATCH(ND$21,Input!$A$6:$HV$6,0),FALSE)/$G155*$F155,0))*$D155*$G$4/100</f>
        <v>0</v>
      </c>
      <c r="NE155" s="1">
        <f>IF($E155+$I155+$D$7&lt;=NE$22,0,IF(NE$22-$D$7&gt;=$E155,-VLOOKUP($C155,Input!$A$8:$HV$39,MATCH(NE$21,Input!$A$6:$HV$6,0),FALSE)/$G155*$F155,0))*$D155*$G$4/100</f>
        <v>0</v>
      </c>
      <c r="NF155" s="1">
        <f>IF($E155+$I155+$D$7&lt;=NF$22,0,IF(NF$22-$D$7&gt;=$E155,-VLOOKUP($C155,Input!$A$8:$HV$39,MATCH(NF$21,Input!$A$6:$HV$6,0),FALSE)/$G155*$F155,0))*$D155*$G$4/100</f>
        <v>0</v>
      </c>
      <c r="NG155" s="1">
        <f>IF($E155+$I155+$D$7&lt;=NG$22,0,IF(NG$22-$D$7&gt;=$E155,-VLOOKUP($C155,Input!$A$8:$HV$39,MATCH(NG$21,Input!$A$6:$HV$6,0),FALSE)/$G155*$F155,0))*$D155*$G$4/100</f>
        <v>0</v>
      </c>
      <c r="NH155" s="1">
        <f>IF($E155+$I155+$D$7&lt;=NH$22,0,IF(NH$22-$D$7&gt;=$E155,-VLOOKUP($C155,Input!$A$8:$HV$39,MATCH(NH$21,Input!$A$6:$HV$6,0),FALSE)/$G155*$F155,0))*$D155*$G$4/100</f>
        <v>0</v>
      </c>
      <c r="NI155" s="1">
        <f>IF($E155+$I155+$D$7&lt;=NI$22,0,IF(NI$22-$D$7&gt;=$E155,-VLOOKUP($C155,Input!$A$8:$HV$39,MATCH(NI$21,Input!$A$6:$HV$6,0),FALSE)/$G155*$F155,0))*$D155*$G$4/100</f>
        <v>0</v>
      </c>
      <c r="NJ155" s="1">
        <f>IF($E155+$I155+$D$7&lt;=NJ$22,0,IF(NJ$22-$D$7&gt;=$E155,-VLOOKUP($C155,Input!$A$8:$HV$39,MATCH(NJ$21,Input!$A$6:$HV$6,0),FALSE)/$G155*$F155,0))*$D155*$G$4/100</f>
        <v>0</v>
      </c>
      <c r="NK155" s="1">
        <f>IF($E155+$I155+$D$7&lt;=NK$22,0,IF(NK$22-$D$7&gt;=$E155,-VLOOKUP($C155,Input!$A$8:$HV$39,MATCH(NK$21,Input!$A$6:$HV$6,0),FALSE)/$G155*$F155,0))*$D155*$G$4/100</f>
        <v>0</v>
      </c>
      <c r="NL155" s="1">
        <f>IF($E155+$I155+$D$7&lt;=NL$22,0,IF(NL$22-$D$7&gt;=$E155,-VLOOKUP($C155,Input!$A$8:$HV$39,MATCH(NL$21,Input!$A$6:$HV$6,0),FALSE)/$G155*$F155,0))*$D155*$G$4/100</f>
        <v>0</v>
      </c>
      <c r="NM155" s="1">
        <f>IF($E155+$I155+$D$7&lt;=NM$22,0,IF(NM$22-$D$7&gt;=$E155,-VLOOKUP($C155,Input!$A$8:$HV$39,MATCH(NM$21,Input!$A$6:$HV$6,0),FALSE)/$G155*$F155,0))*$D155*$G$4/100</f>
        <v>0</v>
      </c>
      <c r="NN155" s="1">
        <f>IF($E155+$I155+$D$7&lt;=NN$22,0,IF(NN$22-$D$7&gt;=$E155,-VLOOKUP($C155,Input!$A$8:$HV$39,MATCH(NN$21,Input!$A$6:$HV$6,0),FALSE)/$G155*$F155,0))*$D155*$G$4/100</f>
        <v>0</v>
      </c>
      <c r="NO155" s="1">
        <f>IF($E155+$I155+$D$7&lt;=NO$22,0,IF(NO$22-$D$7&gt;=$E155,-VLOOKUP($C155,Input!$A$8:$HV$39,MATCH(NO$21,Input!$A$6:$HV$6,0),FALSE)/$G155*$F155,0))*$D155*$G$4/100</f>
        <v>0</v>
      </c>
      <c r="NP155" s="1">
        <f>IF($E155+$I155+$D$7&lt;=NP$22,0,IF(NP$22-$D$7&gt;=$E155,-VLOOKUP($C155,Input!$A$8:$HV$39,MATCH(NP$21,Input!$A$6:$HV$6,0),FALSE)/$G155*$F155,0))*$D155*$G$4/100</f>
        <v>0</v>
      </c>
      <c r="NQ155" s="1">
        <f>IF($E155+$I155+$D$7&lt;=NQ$22,0,IF(NQ$22-$D$7&gt;=$E155,-VLOOKUP($C155,Input!$A$8:$HV$39,MATCH(NQ$21,Input!$A$6:$HV$6,0),FALSE)/$G155*$F155,0))*$D155*$G$4/100</f>
        <v>0</v>
      </c>
      <c r="NR155" s="1">
        <f>IF($E155+$I155+$D$7&lt;=NR$22,0,IF(NR$22-$D$7&gt;=$E155,-VLOOKUP($C155,Input!$A$8:$HV$39,MATCH(NR$21,Input!$A$6:$HV$6,0),FALSE)/$G155*$F155,0))*$D155*$G$4/100</f>
        <v>0</v>
      </c>
      <c r="NS155" s="1">
        <f>IF($E155+$I155+$D$7&lt;=NS$22,0,IF(NS$22-$D$7&gt;=$E155,-VLOOKUP($C155,Input!$A$8:$HV$39,MATCH(NS$21,Input!$A$6:$HV$6,0),FALSE)/$G155*$F155,0))*$D155*$G$4/100</f>
        <v>0</v>
      </c>
      <c r="NT155" s="1">
        <f>IF($E155+$I155+$D$7&lt;=NT$22,0,IF(NT$22-$D$7&gt;=$E155,-VLOOKUP($C155,Input!$A$8:$HV$39,MATCH(NT$21,Input!$A$6:$HV$6,0),FALSE)/$G155*$F155,0))*$D155*$G$4/100</f>
        <v>0</v>
      </c>
      <c r="NU155" s="1">
        <f>IF($E155+$I155+$D$7&lt;=NU$22,0,IF(NU$22-$D$7&gt;=$E155,-VLOOKUP($C155,Input!$A$8:$HV$39,MATCH(NU$21,Input!$A$6:$HV$6,0),FALSE)/$G155*$F155,0))*$D155*$G$4/100</f>
        <v>0</v>
      </c>
      <c r="NV155" s="1">
        <f>IF($E155+$I155+$D$7&lt;=NV$22,0,IF(NV$22-$D$7&gt;=$E155,-VLOOKUP($C155,Input!$A$8:$HV$39,MATCH(NV$21,Input!$A$6:$HV$6,0),FALSE)/$G155*$F155,0))*$D155*$G$4/100</f>
        <v>0</v>
      </c>
      <c r="NW155" s="1">
        <f>IF($E155+$I155+$D$7&lt;=NW$22,0,IF(NW$22-$D$7&gt;=$E155,-VLOOKUP($C155,Input!$A$8:$HV$39,MATCH(NW$21,Input!$A$6:$HV$6,0),FALSE)/$G155*$F155,0))*$D155*$G$4/100</f>
        <v>0</v>
      </c>
      <c r="NX155" s="1">
        <f>IF($E155+$I155+$D$7&lt;=NX$22,0,IF(NX$22-$D$7&gt;=$E155,-VLOOKUP($C155,Input!$A$8:$HV$39,MATCH(NX$21,Input!$A$6:$HV$6,0),FALSE)/$G155*$F155,0))*$D155*$G$4/100</f>
        <v>0</v>
      </c>
      <c r="NY155" s="1">
        <f>IF($E155+$I155+$D$7&lt;=NY$22,0,IF(NY$22-$D$7&gt;=$E155,-VLOOKUP($C155,Input!$A$8:$HV$39,MATCH(NY$21,Input!$A$6:$HV$6,0),FALSE)/$G155*$F155,0))*$D155*$G$4/100</f>
        <v>-1985584.6483200002</v>
      </c>
      <c r="NZ155" s="1">
        <f>IF($E155+$I155+$D$7&lt;=NZ$22,0,IF(NZ$22-$D$7&gt;=$E155,-VLOOKUP($C155,Input!$A$8:$HV$39,MATCH(NZ$21,Input!$A$6:$HV$6,0),FALSE)/$G155*$F155,0))*$D155*$G$4/100</f>
        <v>-1985584.6483200002</v>
      </c>
      <c r="OA155" s="1">
        <f>IF($E155+$I155+$D$7&lt;=OA$22,0,IF(OA$22-$D$7&gt;=$E155,-VLOOKUP($C155,Input!$A$8:$HV$39,MATCH(OA$21,Input!$A$6:$HV$6,0),FALSE)/$G155*$F155,0))*$D155*$G$4/100</f>
        <v>-1985584.6483200002</v>
      </c>
      <c r="OB155" s="1">
        <f>IF($E155+$I155+$D$7&lt;=OB$22,0,IF(OB$22-$D$7&gt;=$E155,-VLOOKUP($C155,Input!$A$8:$HV$39,MATCH(OB$21,Input!$A$6:$HV$6,0),FALSE)/$G155*$F155,0))*$D155*$G$4/100</f>
        <v>-1985584.6483200002</v>
      </c>
      <c r="OC155" s="1">
        <f>IF($E155+$I155+$D$7&lt;=OC$22,0,IF(OC$22-$D$7&gt;=$E155,-VLOOKUP($C155,Input!$A$8:$HV$39,MATCH(OC$21,Input!$A$6:$HV$6,0),FALSE)/$G155*$F155,0))*$D155*$G$4/100</f>
        <v>-1985584.6483200002</v>
      </c>
      <c r="OD155" s="1">
        <f>IF($E155+$I155+$D$7&lt;=OD$22,0,IF(OD$22-$D$7&gt;=$E155,-VLOOKUP($C155,Input!$A$8:$HV$39,MATCH(OD$21,Input!$A$6:$HV$6,0),FALSE)/$G155*$F155,0))*$D155*$G$4/100</f>
        <v>-1985584.6483200002</v>
      </c>
      <c r="OE155" s="1">
        <f>IF($E155+$I155+$D$7&lt;=OE$22,0,IF(OE$22-$D$7&gt;=$E155,-VLOOKUP($C155,Input!$A$8:$HV$39,MATCH(OE$21,Input!$A$6:$HV$6,0),FALSE)/$G155*$F155,0))*$D155*$G$4/100</f>
        <v>-1985584.6483200002</v>
      </c>
      <c r="OF155" s="1">
        <f>IF($E155+$I155+$D$7&lt;=OF$22,0,IF(OF$22-$D$7&gt;=$E155,-VLOOKUP($C155,Input!$A$8:$HV$39,MATCH(OF$21,Input!$A$6:$HV$6,0),FALSE)/$G155*$F155,0))*$D155*$G$4/100</f>
        <v>-1985584.6483200002</v>
      </c>
      <c r="OG155" s="1">
        <f>IF($E155+$I155+$D$7&lt;=OG$22,0,IF(OG$22-$D$7&gt;=$E155,-VLOOKUP($C155,Input!$A$8:$HV$39,MATCH(OG$21,Input!$A$6:$HV$6,0),FALSE)/$G155*$F155,0))*$D155*$G$4/100</f>
        <v>-1985584.6483200002</v>
      </c>
      <c r="OH155" s="1">
        <f>IF($E155+$I155+$D$7&lt;=OH$22,0,IF(OH$22-$D$7&gt;=$E155,-VLOOKUP($C155,Input!$A$8:$HV$39,MATCH(OH$21,Input!$A$6:$HV$6,0),FALSE)/$G155*$F155,0))*$D155*$G$4/100</f>
        <v>-1985584.6483200002</v>
      </c>
      <c r="OI155" s="1">
        <f>IF($E155+$I155+$D$7&lt;=OI$22,0,IF(OI$22-$D$7&gt;=$E155,-VLOOKUP($C155,Input!$A$8:$HV$39,MATCH(OI$21,Input!$A$6:$HV$6,0),FALSE)/$G155*$F155,0))*$D155*$G$4/100</f>
        <v>-1985584.6483200002</v>
      </c>
      <c r="OK155" t="str">
        <f>VLOOKUP($C155,Input!$A$8:$HW$39,MATCH(OK$21,Input!$A$6:$HW$6,0),FALSE)</f>
        <v>Charger Inspection Maint ($/year)</v>
      </c>
      <c r="OL155" s="1">
        <f>IF($E155+$I155+$D$7&lt;=OL$22,0,IF(OL$22-$D$7&gt;=$E155,IF(COUNTIF($KZ155:LP155,"&gt;0")&gt;0,VLOOKUP($C155,Input!$A$8:$HV$21,MATCH($OK$21+COUNTIF($KZ155:LP155,"&gt;0"),Input!$A$6:$HV$6,0),FALSE),0),0))*$D155</f>
        <v>0</v>
      </c>
      <c r="OM155" s="1">
        <f>IF($E155+$I155+$D$7&lt;=OM$22,0,IF(OM$22-$D$7&gt;=$E155,IF(COUNTIF($KZ155:LQ155,"&gt;0")&gt;0,VLOOKUP($C155,Input!$A$8:$HV$21,MATCH($OK$21+COUNTIF($KZ155:LQ155,"&gt;0"),Input!$A$6:$HV$6,0),FALSE),0),0))*$D155</f>
        <v>0</v>
      </c>
      <c r="ON155" s="1">
        <f>IF($E155+$I155+$D$7&lt;=ON$22,0,IF(ON$22-$D$7&gt;=$E155,IF(COUNTIF($KZ155:LR155,"&gt;0")&gt;0,VLOOKUP($C155,Input!$A$8:$HV$21,MATCH($OK$21+COUNTIF($KZ155:LR155,"&gt;0"),Input!$A$6:$HV$6,0),FALSE),0),0))*$D155</f>
        <v>0</v>
      </c>
      <c r="OO155" s="1">
        <f>IF($E155+$I155+$D$7&lt;=OO$22,0,IF(OO$22-$D$7&gt;=$E155,IF(COUNTIF($KZ155:LS155,"&gt;0")&gt;0,VLOOKUP($C155,Input!$A$8:$HV$21,MATCH($OK$21+COUNTIF($KZ155:LS155,"&gt;0"),Input!$A$6:$HV$6,0),FALSE),0),0))*$D155</f>
        <v>0</v>
      </c>
      <c r="OP155" s="1">
        <f>IF($E155+$I155+$D$7&lt;=OP$22,0,IF(OP$22-$D$7&gt;=$E155,IF(COUNTIF($KZ155:LT155,"&gt;0")&gt;0,VLOOKUP($C155,Input!$A$8:$HV$21,MATCH($OK$21+COUNTIF($KZ155:LT155,"&gt;0"),Input!$A$6:$HV$6,0),FALSE),0),0))*$D155</f>
        <v>0</v>
      </c>
      <c r="OQ155" s="1">
        <f>IF($E155+$I155+$D$7&lt;=OQ$22,0,IF(OQ$22-$D$7&gt;=$E155,IF(COUNTIF($KZ155:LU155,"&gt;0")&gt;0,VLOOKUP($C155,Input!$A$8:$HV$21,MATCH($OK$21+COUNTIF($KZ155:LU155,"&gt;0"),Input!$A$6:$HV$6,0),FALSE),0),0))*$D155</f>
        <v>0</v>
      </c>
      <c r="OR155" s="1">
        <f>IF($E155+$I155+$D$7&lt;=OR$22,0,IF(OR$22-$D$7&gt;=$E155,IF(COUNTIF($KZ155:LV155,"&gt;0")&gt;0,VLOOKUP($C155,Input!$A$8:$HV$21,MATCH($OK$21+COUNTIF($KZ155:LV155,"&gt;0"),Input!$A$6:$HV$6,0),FALSE),0),0))*$D155</f>
        <v>0</v>
      </c>
      <c r="OS155" s="1">
        <f>IF($E155+$I155+$D$7&lt;=OS$22,0,IF(OS$22-$D$7&gt;=$E155,IF(COUNTIF($KZ155:LW155,"&gt;0")&gt;0,VLOOKUP($C155,Input!$A$8:$HV$21,MATCH($OK$21+COUNTIF($KZ155:LW155,"&gt;0"),Input!$A$6:$HV$6,0),FALSE),0),0))*$D155</f>
        <v>0</v>
      </c>
      <c r="OT155" s="1">
        <f>IF($E155+$I155+$D$7&lt;=OT$22,0,IF(OT$22-$D$7&gt;=$E155,IF(COUNTIF($KZ155:LX155,"&gt;0")&gt;0,VLOOKUP($C155,Input!$A$8:$HV$21,MATCH($OK$21+COUNTIF($KZ155:LX155,"&gt;0"),Input!$A$6:$HV$6,0),FALSE),0),0))*$D155</f>
        <v>0</v>
      </c>
      <c r="OU155" s="1">
        <f>IF($E155+$I155+$D$7&lt;=OU$22,0,IF(OU$22-$D$7&gt;=$E155,IF(COUNTIF($KZ155:LY155,"&gt;0")&gt;0,VLOOKUP($C155,Input!$A$8:$HV$21,MATCH($OK$21+COUNTIF($KZ155:LY155,"&gt;0"),Input!$A$6:$HV$6,0),FALSE),0),0))*$D155</f>
        <v>0</v>
      </c>
      <c r="OV155" s="1">
        <f>IF($E155+$I155+$D$7&lt;=OV$22,0,IF(OV$22-$D$7&gt;=$E155,IF(COUNTIF($KZ155:LZ155,"&gt;0")&gt;0,VLOOKUP($C155,Input!$A$8:$HV$21,MATCH($OK$21+COUNTIF($KZ155:LZ155,"&gt;0"),Input!$A$6:$HV$6,0),FALSE),0),0))*$D155</f>
        <v>0</v>
      </c>
      <c r="OW155" s="1">
        <f>IF($E155+$I155+$D$7&lt;=OW$22,0,IF(OW$22-$D$7&gt;=$E155,IF(COUNTIF($KZ155:MA155,"&gt;0")&gt;0,VLOOKUP($C155,Input!$A$8:$HV$21,MATCH($OK$21+COUNTIF($KZ155:MA155,"&gt;0"),Input!$A$6:$HV$6,0),FALSE),0),0))*$D155</f>
        <v>0</v>
      </c>
      <c r="OX155" s="1">
        <f>IF($E155+$I155+$D$7&lt;=OX$22,0,IF(OX$22-$D$7&gt;=$E155,IF(COUNTIF($KZ155:MB155,"&gt;0")&gt;0,VLOOKUP($C155,Input!$A$8:$HV$21,MATCH($OK$21+COUNTIF($KZ155:MB155,"&gt;0"),Input!$A$6:$HV$6,0),FALSE),0),0))*$D155</f>
        <v>0</v>
      </c>
      <c r="OY155" s="1">
        <f>IF($E155+$I155+$D$7&lt;=OY$22,0,IF(OY$22-$D$7&gt;=$E155,IF(COUNTIF($KZ155:MC155,"&gt;0")&gt;0,VLOOKUP($C155,Input!$A$8:$HV$21,MATCH($OK$21+COUNTIF($KZ155:MC155,"&gt;0"),Input!$A$6:$HV$6,0),FALSE),0),0))*$D155</f>
        <v>0</v>
      </c>
      <c r="OZ155" s="1">
        <f>IF($E155+$I155+$D$7&lt;=OZ$22,0,IF(OZ$22-$D$7&gt;=$E155,IF(COUNTIF($KZ155:MD155,"&gt;0")&gt;0,VLOOKUP($C155,Input!$A$8:$HV$21,MATCH($OK$21+COUNTIF($KZ155:MD155,"&gt;0"),Input!$A$6:$HV$6,0),FALSE),0),0))*$D155</f>
        <v>0</v>
      </c>
      <c r="PA155" s="1">
        <f>IF($E155+$I155+$D$7&lt;=PA$22,0,IF(PA$22-$D$7&gt;=$E155,IF(COUNTIF($KZ155:ME155,"&gt;0")&gt;0,VLOOKUP($C155,Input!$A$8:$HV$21,MATCH($OK$21+COUNTIF($KZ155:ME155,"&gt;0"),Input!$A$6:$HV$6,0),FALSE),0),0))*$D155</f>
        <v>0</v>
      </c>
      <c r="PB155" s="1">
        <f>IF($E155+$I155+$D$7&lt;=PB$22,0,IF(PB$22-$D$7&gt;=$E155,IF(COUNTIF($KZ155:MF155,"&gt;0")&gt;0,VLOOKUP($C155,Input!$A$8:$HV$21,MATCH($OK$21+COUNTIF($KZ155:MF155,"&gt;0"),Input!$A$6:$HV$6,0),FALSE),0),0))*$D155</f>
        <v>0</v>
      </c>
      <c r="PC155" s="1">
        <f>IF($E155+$I155+$D$7&lt;=PC$22,0,IF(PC$22-$D$7&gt;=$E155,IF(COUNTIF($KZ155:MG155,"&gt;0")&gt;0,VLOOKUP($C155,Input!$A$8:$HV$21,MATCH($OK$21+COUNTIF($KZ155:MG155,"&gt;0"),Input!$A$6:$HV$6,0),FALSE),0),0))*$D155</f>
        <v>0</v>
      </c>
      <c r="PD155" s="1">
        <f>IF($E155+$I155+$D$7&lt;=PD$22,0,IF(PD$22-$D$7&gt;=$E155,IF(COUNTIF($KZ155:MH155,"&gt;0")&gt;0,VLOOKUP($C155,Input!$A$8:$HV$21,MATCH($OK$21+COUNTIF($KZ155:MH155,"&gt;0"),Input!$A$6:$HV$6,0),FALSE),0),0))*$D155</f>
        <v>0</v>
      </c>
      <c r="PE155" s="1">
        <f>IF($E155+$I155+$D$7&lt;=PE$22,0,IF(PE$22-$D$7&gt;=$E155,IF(COUNTIF($KZ155:MI155,"&gt;0")&gt;0,VLOOKUP($C155,Input!$A$8:$HV$21,MATCH($OK$21+COUNTIF($KZ155:MI155,"&gt;0"),Input!$A$6:$HV$6,0),FALSE),0),0))*$D155</f>
        <v>0</v>
      </c>
      <c r="PF155" s="1">
        <f>IF($E155+$I155+$D$7&lt;=PF$22,0,IF(PF$22-$D$7&gt;=$E155,IF(COUNTIF($KZ155:MJ155,"&gt;0")&gt;0,VLOOKUP($C155,Input!$A$8:$HV$21,MATCH($OK$21+COUNTIF($KZ155:MJ155,"&gt;0"),Input!$A$6:$HV$6,0),FALSE),0),0))*$D155</f>
        <v>0</v>
      </c>
      <c r="PG155" s="1">
        <f>IF($E155+$I155+$D$7&lt;=PG$22,0,IF(PG$22-$D$7&gt;=$E155,IF(COUNTIF($KZ155:MK155,"&gt;0")&gt;0,VLOOKUP($C155,Input!$A$8:$HV$21,MATCH($OK$21+COUNTIF($KZ155:MK155,"&gt;0"),Input!$A$6:$HV$6,0),FALSE),0),0))*$D155</f>
        <v>0</v>
      </c>
      <c r="PH155" s="1">
        <f>IF($E155+$I155+$D$7&lt;=PH$22,0,IF(PH$22-$D$7&gt;=$E155,IF(COUNTIF($KZ155:ML155,"&gt;0")&gt;0,VLOOKUP($C155,Input!$A$8:$HV$21,MATCH($OK$21+COUNTIF($KZ155:ML155,"&gt;0"),Input!$A$6:$HV$6,0),FALSE),0),0))*$D155</f>
        <v>0</v>
      </c>
      <c r="PI155" s="1">
        <f>IF($E155+$I155+$D$7&lt;=PI$22,0,IF(PI$22-$D$7&gt;=$E155,IF(COUNTIF($KZ155:MM155,"&gt;0")&gt;0,VLOOKUP($C155,Input!$A$8:$HV$21,MATCH($OK$21+COUNTIF($KZ155:MM155,"&gt;0"),Input!$A$6:$HV$6,0),FALSE),0),0))*$D155</f>
        <v>0</v>
      </c>
      <c r="PJ155" s="1">
        <f>IF($E155+$I155+$D$7&lt;=PJ$22,0,IF(PJ$22-$D$7&gt;=$E155,IF(COUNTIF($KZ155:MN155,"&gt;0")&gt;0,VLOOKUP($C155,Input!$A$8:$HV$21,MATCH($OK$21+COUNTIF($KZ155:MN155,"&gt;0"),Input!$A$6:$HV$6,0),FALSE),0),0))*$D155</f>
        <v>117000</v>
      </c>
      <c r="PK155" s="1">
        <f>IF($E155+$I155+$D$7&lt;=PK$22,0,IF(PK$22-$D$7&gt;=$E155,IF(COUNTIF($KZ155:MO155,"&gt;0")&gt;0,VLOOKUP($C155,Input!$A$8:$HV$21,MATCH($OK$21+COUNTIF($KZ155:MO155,"&gt;0"),Input!$A$6:$HV$6,0),FALSE),0),0))*$D155</f>
        <v>117000</v>
      </c>
      <c r="PL155" s="1">
        <f>IF($E155+$I155+$D$7&lt;=PL$22,0,IF(PL$22-$D$7&gt;=$E155,IF(COUNTIF($KZ155:MP155,"&gt;0")&gt;0,VLOOKUP($C155,Input!$A$8:$HV$21,MATCH($OK$21+COUNTIF($KZ155:MP155,"&gt;0"),Input!$A$6:$HV$6,0),FALSE),0),0))*$D155</f>
        <v>117000</v>
      </c>
      <c r="PM155" s="1">
        <f>IF($E155+$I155+$D$7&lt;=PM$22,0,IF(PM$22-$D$7&gt;=$E155,IF(COUNTIF($KZ155:MQ155,"&gt;0")&gt;0,VLOOKUP($C155,Input!$A$8:$HV$21,MATCH($OK$21+COUNTIF($KZ155:MQ155,"&gt;0"),Input!$A$6:$HV$6,0),FALSE),0),0))*$D155</f>
        <v>117000</v>
      </c>
      <c r="PN155" s="1">
        <f>IF($E155+$I155+$D$7&lt;=PN$22,0,IF(PN$22-$D$7&gt;=$E155,IF(COUNTIF($KZ155:MR155,"&gt;0")&gt;0,VLOOKUP($C155,Input!$A$8:$HV$21,MATCH($OK$21+COUNTIF($KZ155:MR155,"&gt;0"),Input!$A$6:$HV$6,0),FALSE),0),0))*$D155</f>
        <v>117000</v>
      </c>
      <c r="PO155" s="1">
        <f>IF($E155+$I155+$D$7&lt;=PO$22,0,IF(PO$22-$D$7&gt;=$E155,IF(COUNTIF($KZ155:MS155,"&gt;0")&gt;0,VLOOKUP($C155,Input!$A$8:$HV$21,MATCH($OK$21+COUNTIF($KZ155:MS155,"&gt;0"),Input!$A$6:$HV$6,0),FALSE),0),0))*$D155</f>
        <v>117000</v>
      </c>
      <c r="PP155" s="1">
        <f>IF($E155+$I155+$D$7&lt;=PP$22,0,IF(PP$22-$D$7&gt;=$E155,IF(COUNTIF($KZ155:MT155,"&gt;0")&gt;0,VLOOKUP($C155,Input!$A$8:$HV$21,MATCH($OK$21+COUNTIF($KZ155:MT155,"&gt;0"),Input!$A$6:$HV$6,0),FALSE),0),0))*$D155</f>
        <v>117000</v>
      </c>
      <c r="PQ155" s="1">
        <f>IF($E155+$I155+$D$7&lt;=PQ$22,0,IF(PQ$22-$D$7&gt;=$E155,IF(COUNTIF($KZ155:MU155,"&gt;0")&gt;0,VLOOKUP($C155,Input!$A$8:$HV$21,MATCH($OK$21+COUNTIF($KZ155:MU155,"&gt;0"),Input!$A$6:$HV$6,0),FALSE),0),0))*$D155</f>
        <v>117000</v>
      </c>
      <c r="PR155" s="1">
        <f>IF($E155+$I155+$D$7&lt;=PR$22,0,IF(PR$22-$D$7&gt;=$E155,IF(COUNTIF($KZ155:MV155,"&gt;0")&gt;0,VLOOKUP($C155,Input!$A$8:$HV$21,MATCH($OK$21+COUNTIF($KZ155:MV155,"&gt;0"),Input!$A$6:$HV$6,0),FALSE),0),0))*$D155</f>
        <v>117000</v>
      </c>
      <c r="PS155" s="1">
        <f>IF($E155+$I155+$D$7&lt;=PS$22,0,IF(PS$22-$D$7&gt;=$E155,IF(COUNTIF($KZ155:MW155,"&gt;0")&gt;0,VLOOKUP($C155,Input!$A$8:$HV$21,MATCH($OK$21+COUNTIF($KZ155:MW155,"&gt;0"),Input!$A$6:$HV$6,0),FALSE),0),0))*$D155</f>
        <v>117000</v>
      </c>
      <c r="PT155" s="1">
        <f>IF($E155+$I155+$D$7&lt;=PT$22,0,IF(PT$22-$D$7&gt;=$E155,IF(COUNTIF($KZ155:MX155,"&gt;0")&gt;0,VLOOKUP($C155,Input!$A$8:$HV$21,MATCH($OK$21+COUNTIF($KZ155:MX155,"&gt;0"),Input!$A$6:$HV$6,0),FALSE),0),0))*$D155</f>
        <v>117000</v>
      </c>
      <c r="PV155" s="1" t="str">
        <f t="shared" si="871"/>
        <v>2040 MY All In - 40' Proterra 550 kWh {234 Buses}</v>
      </c>
      <c r="PW155" s="1">
        <f t="shared" si="951"/>
        <v>0</v>
      </c>
      <c r="PX155" s="1">
        <f t="shared" si="952"/>
        <v>0</v>
      </c>
      <c r="PY155" s="1">
        <f t="shared" si="953"/>
        <v>0</v>
      </c>
      <c r="PZ155" s="1">
        <f t="shared" si="954"/>
        <v>0</v>
      </c>
      <c r="QA155" s="1">
        <f t="shared" si="955"/>
        <v>0</v>
      </c>
      <c r="QB155" s="1">
        <f t="shared" si="956"/>
        <v>0</v>
      </c>
      <c r="QC155" s="1">
        <f t="shared" si="957"/>
        <v>0</v>
      </c>
      <c r="QD155" s="1">
        <f t="shared" si="958"/>
        <v>0</v>
      </c>
      <c r="QE155" s="1">
        <f t="shared" si="959"/>
        <v>0</v>
      </c>
      <c r="QF155" s="1">
        <f t="shared" si="960"/>
        <v>0</v>
      </c>
      <c r="QG155" s="1">
        <f t="shared" si="961"/>
        <v>0</v>
      </c>
      <c r="QH155" s="1">
        <f t="shared" si="962"/>
        <v>0</v>
      </c>
      <c r="QI155" s="1">
        <f t="shared" si="963"/>
        <v>0</v>
      </c>
      <c r="QJ155" s="1">
        <f t="shared" si="964"/>
        <v>0</v>
      </c>
      <c r="QK155" s="1">
        <f t="shared" si="965"/>
        <v>0</v>
      </c>
      <c r="QL155" s="1">
        <f t="shared" si="966"/>
        <v>0</v>
      </c>
      <c r="QM155" s="1">
        <f t="shared" si="967"/>
        <v>0</v>
      </c>
      <c r="QN155" s="1">
        <f t="shared" si="968"/>
        <v>0</v>
      </c>
      <c r="QO155" s="1">
        <f t="shared" si="969"/>
        <v>0</v>
      </c>
      <c r="QP155" s="1">
        <f t="shared" si="970"/>
        <v>0</v>
      </c>
      <c r="QQ155" s="1">
        <f t="shared" si="971"/>
        <v>0</v>
      </c>
      <c r="QR155" s="1">
        <f t="shared" si="972"/>
        <v>0</v>
      </c>
      <c r="QS155" s="1">
        <f t="shared" si="973"/>
        <v>0</v>
      </c>
      <c r="QT155" s="1">
        <f t="shared" si="974"/>
        <v>0</v>
      </c>
      <c r="QU155" s="1">
        <f t="shared" si="975"/>
        <v>243243903.61867717</v>
      </c>
      <c r="QV155" s="1">
        <f t="shared" si="976"/>
        <v>6057106.8213041797</v>
      </c>
      <c r="QW155" s="1">
        <f t="shared" si="977"/>
        <v>6050350.5618490558</v>
      </c>
      <c r="QX155" s="1">
        <f t="shared" si="978"/>
        <v>6041125.681070108</v>
      </c>
      <c r="QY155" s="1">
        <f t="shared" si="979"/>
        <v>6029510.7828807328</v>
      </c>
      <c r="QZ155" s="1">
        <f t="shared" si="980"/>
        <v>6025750.9752808698</v>
      </c>
      <c r="RA155" s="1">
        <f t="shared" si="981"/>
        <v>35272312.36447414</v>
      </c>
      <c r="RB155" s="1">
        <f t="shared" si="982"/>
        <v>6019083.4436939638</v>
      </c>
      <c r="RC155" s="1">
        <f t="shared" si="983"/>
        <v>6021264.0098503549</v>
      </c>
      <c r="RD155" s="1">
        <f t="shared" si="984"/>
        <v>6023373.1352689322</v>
      </c>
      <c r="RE155" s="1">
        <f t="shared" si="985"/>
        <v>6021790.264483165</v>
      </c>
      <c r="RF155" s="1">
        <f t="shared" si="986"/>
        <v>332805571.65883261</v>
      </c>
      <c r="RG155" s="1">
        <f t="shared" si="987"/>
        <v>157023095.98555002</v>
      </c>
      <c r="RH155" s="72"/>
      <c r="RI155" s="91"/>
    </row>
    <row r="156" spans="1:477" x14ac:dyDescent="0.25">
      <c r="A156" s="89"/>
      <c r="B156" s="148">
        <v>1</v>
      </c>
      <c r="C156" s="111" t="s">
        <v>79</v>
      </c>
      <c r="D156" s="85">
        <f t="shared" si="913"/>
        <v>234</v>
      </c>
      <c r="E156" s="83">
        <f t="shared" ref="E156:E165" si="989">E155+1</f>
        <v>2041</v>
      </c>
      <c r="F156" s="68">
        <f t="shared" si="870"/>
        <v>40000</v>
      </c>
      <c r="G156" s="69">
        <f>VLOOKUP($C156,Input!$A$8:$HV$39,MATCH(G$21,Input!$A$6:$HV$6,0),FALSE)</f>
        <v>0.47619047619047616</v>
      </c>
      <c r="H156" s="123">
        <f>VLOOKUP($C156,Input!$A$8:$HV$39,MATCH(H$21,Input!$A$6:$HV$6,0),FALSE)</f>
        <v>0</v>
      </c>
      <c r="I156" s="70">
        <f>VLOOKUP($C156,Input!$A$8:$HV$39,MATCH(I$21,Input!$A$6:$HV$6,0),FALSE)</f>
        <v>14</v>
      </c>
      <c r="J156" s="1">
        <f>+IF($E156=J$22,VLOOKUP($C156,Input!$A$8:$AN$39,MATCH(J$21,Input!$A$6:$AN$6,0),FALSE)+$H156,0)*$D156</f>
        <v>0</v>
      </c>
      <c r="K156" s="1">
        <f>+IF($E156=K$22,VLOOKUP($C156,Input!$A$8:$AN$39,MATCH(K$21,Input!$A$6:$AN$6,0),FALSE)+$H156,0)*$D156</f>
        <v>0</v>
      </c>
      <c r="L156" s="1">
        <f>+IF($E156=L$22,VLOOKUP($C156,Input!$A$8:$AN$39,MATCH(L$21,Input!$A$6:$AN$6,0),FALSE)+$H156,0)*$D156</f>
        <v>0</v>
      </c>
      <c r="M156" s="1">
        <f>+IF($E156=M$22,VLOOKUP($C156,Input!$A$8:$AN$39,MATCH(M$21,Input!$A$6:$AN$6,0),FALSE)+$H156,0)*$D156</f>
        <v>0</v>
      </c>
      <c r="N156" s="1">
        <f>+IF($E156=N$22,VLOOKUP($C156,Input!$A$8:$AN$39,MATCH(N$21,Input!$A$6:$AN$6,0),FALSE)+$H156,0)*$D156</f>
        <v>0</v>
      </c>
      <c r="O156" s="1">
        <f>+IF($E156=O$22,VLOOKUP($C156,Input!$A$8:$AN$39,MATCH(O$21,Input!$A$6:$AN$6,0),FALSE)+$H156,0)*$D156</f>
        <v>0</v>
      </c>
      <c r="P156" s="1">
        <f>+IF($E156=P$22,VLOOKUP($C156,Input!$A$8:$AN$39,MATCH(P$21,Input!$A$6:$AN$6,0),FALSE)+$H156,0)*$D156</f>
        <v>0</v>
      </c>
      <c r="Q156" s="1">
        <f>+IF($E156=Q$22,VLOOKUP($C156,Input!$A$8:$AN$39,MATCH(Q$21,Input!$A$6:$AN$6,0),FALSE)+$H156,0)*$D156</f>
        <v>0</v>
      </c>
      <c r="R156" s="1">
        <f>+IF($E156=R$22,VLOOKUP($C156,Input!$A$8:$AN$39,MATCH(R$21,Input!$A$6:$AN$6,0),FALSE)+$H156,0)*$D156</f>
        <v>0</v>
      </c>
      <c r="S156" s="1">
        <f>+IF($E156=S$22,VLOOKUP($C156,Input!$A$8:$AN$39,MATCH(S$21,Input!$A$6:$AN$6,0),FALSE)+$H156,0)*$D156</f>
        <v>0</v>
      </c>
      <c r="T156" s="1">
        <f>+IF($E156=T$22,VLOOKUP($C156,Input!$A$8:$AN$39,MATCH(T$21,Input!$A$6:$AN$6,0),FALSE)+$H156,0)*$D156</f>
        <v>0</v>
      </c>
      <c r="U156" s="1">
        <f>+IF($E156=U$22,VLOOKUP($C156,Input!$A$8:$AN$39,MATCH(U$21,Input!$A$6:$AN$6,0),FALSE)+$H156,0)*$D156</f>
        <v>0</v>
      </c>
      <c r="V156" s="1">
        <f>+IF($E156=V$22,VLOOKUP($C156,Input!$A$8:$AN$39,MATCH(V$21,Input!$A$6:$AN$6,0),FALSE)+$H156,0)*$D156</f>
        <v>0</v>
      </c>
      <c r="W156" s="1">
        <f>+IF($E156=W$22,VLOOKUP($C156,Input!$A$8:$AN$39,MATCH(W$21,Input!$A$6:$AN$6,0),FALSE)+$H156,0)*$D156</f>
        <v>0</v>
      </c>
      <c r="X156" s="1">
        <f>+IF($E156=X$22,VLOOKUP($C156,Input!$A$8:$AN$39,MATCH(X$21,Input!$A$6:$AN$6,0),FALSE)+$H156,0)*$D156</f>
        <v>0</v>
      </c>
      <c r="Y156" s="1">
        <f>+IF($E156=Y$22,VLOOKUP($C156,Input!$A$8:$AN$39,MATCH(Y$21,Input!$A$6:$AN$6,0),FALSE)+$H156,0)*$D156</f>
        <v>0</v>
      </c>
      <c r="Z156" s="1">
        <f>+IF($E156=Z$22,VLOOKUP($C156,Input!$A$8:$AN$39,MATCH(Z$21,Input!$A$6:$AN$6,0),FALSE)+$H156,0)*$D156</f>
        <v>0</v>
      </c>
      <c r="AA156" s="1">
        <f>+IF($E156=AA$22,VLOOKUP($C156,Input!$A$8:$AN$39,MATCH(AA$21,Input!$A$6:$AN$6,0),FALSE)+$H156,0)*$D156</f>
        <v>0</v>
      </c>
      <c r="AB156" s="1">
        <f>+IF($E156=AB$22,VLOOKUP($C156,Input!$A$8:$AN$39,MATCH(AB$21,Input!$A$6:$AN$6,0),FALSE)+$H156,0)*$D156</f>
        <v>0</v>
      </c>
      <c r="AC156" s="1">
        <f>+IF($E156=AC$22,VLOOKUP($C156,Input!$A$8:$AN$39,MATCH(AC$21,Input!$A$6:$AN$6,0),FALSE)+$H156,0)*$D156</f>
        <v>0</v>
      </c>
      <c r="AD156" s="1">
        <f>+IF($E156=AD$22,VLOOKUP($C156,Input!$A$8:$AN$39,MATCH(AD$21,Input!$A$6:$AN$6,0),FALSE)+$H156,0)*$D156</f>
        <v>0</v>
      </c>
      <c r="AE156" s="1">
        <f>+IF($E156=AE$22,VLOOKUP($C156,Input!$A$8:$AN$39,MATCH(AE$21,Input!$A$6:$AN$6,0),FALSE)+$H156,0)*$D156</f>
        <v>0</v>
      </c>
      <c r="AF156" s="1">
        <f>+IF($E156=AF$22,VLOOKUP($C156,Input!$A$8:$AN$39,MATCH(AF$21,Input!$A$6:$AN$6,0),FALSE)+$H156,0)*$D156</f>
        <v>0</v>
      </c>
      <c r="AG156" s="1">
        <f>+IF($E156=AG$22,VLOOKUP($C156,Input!$A$8:$AN$39,MATCH(AG$21,Input!$A$6:$AN$6,0),FALSE)+$H156,0)*$D156</f>
        <v>0</v>
      </c>
      <c r="AH156" s="1">
        <f>+IF($E156=AH$22,VLOOKUP($C156,Input!$A$8:$AN$39,MATCH(AH$21,Input!$A$6:$AN$6,0),FALSE)+$H156,0)*$D156</f>
        <v>0</v>
      </c>
      <c r="AI156" s="1">
        <f>+IF($E156=AI$22,VLOOKUP($C156,Input!$A$8:$AN$39,MATCH(AI$21,Input!$A$6:$AN$6,0),FALSE)+$H156,0)*$D156</f>
        <v>223040802.49776787</v>
      </c>
      <c r="AJ156" s="1">
        <f>+IF($E156=AJ$22,VLOOKUP($C156,Input!$A$8:$AN$39,MATCH(AJ$21,Input!$A$6:$AN$6,0),FALSE)+$H156,0)*$D156</f>
        <v>0</v>
      </c>
      <c r="AK156" s="1">
        <f>+IF($E156=AK$22,VLOOKUP($C156,Input!$A$8:$AN$39,MATCH(AK$21,Input!$A$6:$AN$6,0),FALSE)+$H156,0)*$D156</f>
        <v>0</v>
      </c>
      <c r="AL156" s="1">
        <f>+IF($E156=AL$22,VLOOKUP($C156,Input!$A$8:$AN$39,MATCH(AL$21,Input!$A$6:$AN$6,0),FALSE)+$H156,0)*$D156</f>
        <v>0</v>
      </c>
      <c r="AM156" s="1">
        <f>+IF($E156=AM$22,VLOOKUP($C156,Input!$A$8:$AN$39,MATCH(AM$21,Input!$A$6:$AN$6,0),FALSE)+$H156,0)*$D156</f>
        <v>0</v>
      </c>
      <c r="AN156" s="1">
        <f>+IF($E156=AN$22,VLOOKUP($C156,Input!$A$8:$AN$39,MATCH(AN$21,Input!$A$6:$AN$6,0),FALSE)+$H156,0)*$D156</f>
        <v>0</v>
      </c>
      <c r="AO156" s="1">
        <f>+IF($E156=AO$22,VLOOKUP($C156,Input!$A$8:$AN$39,MATCH(AO$21,Input!$A$6:$AN$6,0),FALSE)+$H156,0)*$D156</f>
        <v>0</v>
      </c>
      <c r="AP156" s="1">
        <f>+IF($E156=AP$22,VLOOKUP($C156,Input!$A$8:$AN$39,MATCH(AP$21,Input!$A$6:$AN$6,0),FALSE)+$H156,0)*$D156</f>
        <v>0</v>
      </c>
      <c r="AQ156" s="1">
        <f>+IF($E156=AQ$22,VLOOKUP($C156,Input!$A$8:$AN$39,MATCH(AQ$21,Input!$A$6:$AN$6,0),FALSE)+$H156,0)*$D156</f>
        <v>0</v>
      </c>
      <c r="AR156" s="1">
        <f>+IF($E156=AR$22,VLOOKUP($C156,Input!$A$8:$AN$39,MATCH(AR$21,Input!$A$6:$AN$6,0),FALSE)+$H156,0)*$D156</f>
        <v>0</v>
      </c>
      <c r="AT156" t="str">
        <f>VLOOKUP($C156,Input!$A$8:$HV$39,MATCH(AT$21,Input!$A$6:$HV$6,0),FALSE)</f>
        <v>Parts and administrative cost</v>
      </c>
      <c r="AU156" s="1">
        <f>+IF($E156=AU$22,VLOOKUP($C156,Input!$A$8:$HV$39,MATCH(AU$21,Input!$A$6:$HV$6,0),FALSE),0)*$D156</f>
        <v>0</v>
      </c>
      <c r="AV156" s="1">
        <f>+IF($E156=AV$22,VLOOKUP($C156,Input!$A$8:$HV$39,MATCH(AV$21,Input!$A$6:$HV$6,0),FALSE),0)*$D156</f>
        <v>0</v>
      </c>
      <c r="AW156" s="1">
        <f>+IF($E156=AW$22,VLOOKUP($C156,Input!$A$8:$HV$39,MATCH(AW$21,Input!$A$6:$HV$6,0),FALSE),0)*$D156</f>
        <v>0</v>
      </c>
      <c r="AX156" s="1">
        <f>+IF($E156=AX$22,VLOOKUP($C156,Input!$A$8:$HV$39,MATCH(AX$21,Input!$A$6:$HV$6,0),FALSE),0)*$D156</f>
        <v>0</v>
      </c>
      <c r="AY156" s="1">
        <f>+IF($E156=AY$22,VLOOKUP($C156,Input!$A$8:$HV$39,MATCH(AY$21,Input!$A$6:$HV$6,0),FALSE),0)*$D156</f>
        <v>0</v>
      </c>
      <c r="AZ156" s="1">
        <f>+IF($E156=AZ$22,VLOOKUP($C156,Input!$A$8:$HV$39,MATCH(AZ$21,Input!$A$6:$HV$6,0),FALSE),0)*$D156</f>
        <v>0</v>
      </c>
      <c r="BA156" s="1">
        <f>+IF($E156=BA$22,VLOOKUP($C156,Input!$A$8:$HV$39,MATCH(BA$21,Input!$A$6:$HV$6,0),FALSE),0)*$D156</f>
        <v>0</v>
      </c>
      <c r="BB156" s="1">
        <f>+IF($E156=BB$22,VLOOKUP($C156,Input!$A$8:$HV$39,MATCH(BB$21,Input!$A$6:$HV$6,0),FALSE),0)*$D156</f>
        <v>0</v>
      </c>
      <c r="BC156" s="1">
        <f>+IF($E156=BC$22,VLOOKUP($C156,Input!$A$8:$HV$39,MATCH(BC$21,Input!$A$6:$HV$6,0),FALSE),0)*$D156</f>
        <v>0</v>
      </c>
      <c r="BD156" s="1">
        <f>+IF($E156=BD$22,VLOOKUP($C156,Input!$A$8:$HV$39,MATCH(BD$21,Input!$A$6:$HV$6,0),FALSE),0)*$D156</f>
        <v>0</v>
      </c>
      <c r="BE156" s="1">
        <f>+IF($E156=BE$22,VLOOKUP($C156,Input!$A$8:$HV$39,MATCH(BE$21,Input!$A$6:$HV$6,0),FALSE),0)*$D156</f>
        <v>0</v>
      </c>
      <c r="BF156" s="1">
        <f>+IF($E156=BF$22,VLOOKUP($C156,Input!$A$8:$HV$39,MATCH(BF$21,Input!$A$6:$HV$6,0),FALSE),0)*$D156</f>
        <v>0</v>
      </c>
      <c r="BG156" s="1">
        <f>+IF($E156=BG$22,VLOOKUP($C156,Input!$A$8:$HV$39,MATCH(BG$21,Input!$A$6:$HV$6,0),FALSE),0)*$D156</f>
        <v>0</v>
      </c>
      <c r="BH156" s="1">
        <f>+IF($E156=BH$22,VLOOKUP($C156,Input!$A$8:$HV$39,MATCH(BH$21,Input!$A$6:$HV$6,0),FALSE),0)*$D156</f>
        <v>0</v>
      </c>
      <c r="BI156" s="1">
        <f>+IF($E156=BI$22,VLOOKUP($C156,Input!$A$8:$HV$39,MATCH(BI$21,Input!$A$6:$HV$6,0),FALSE),0)*$D156</f>
        <v>0</v>
      </c>
      <c r="BJ156" s="1">
        <f>+IF($E156=BJ$22,VLOOKUP($C156,Input!$A$8:$HV$39,MATCH(BJ$21,Input!$A$6:$HV$6,0),FALSE),0)*$D156</f>
        <v>0</v>
      </c>
      <c r="BK156" s="1">
        <f>+IF($E156=BK$22,VLOOKUP($C156,Input!$A$8:$HV$39,MATCH(BK$21,Input!$A$6:$HV$6,0),FALSE),0)*$D156</f>
        <v>0</v>
      </c>
      <c r="BL156" s="1">
        <f>+IF($E156=BL$22,VLOOKUP($C156,Input!$A$8:$HV$39,MATCH(BL$21,Input!$A$6:$HV$6,0),FALSE),0)*$D156</f>
        <v>0</v>
      </c>
      <c r="BM156" s="1">
        <f>+IF($E156=BM$22,VLOOKUP($C156,Input!$A$8:$HV$39,MATCH(BM$21,Input!$A$6:$HV$6,0),FALSE),0)*$D156</f>
        <v>0</v>
      </c>
      <c r="BN156" s="1">
        <f>+IF($E156=BN$22,VLOOKUP($C156,Input!$A$8:$HV$39,MATCH(BN$21,Input!$A$6:$HV$6,0),FALSE),0)*$D156</f>
        <v>0</v>
      </c>
      <c r="BO156" s="1">
        <f>+IF($E156=BO$22,VLOOKUP($C156,Input!$A$8:$HV$39,MATCH(BO$21,Input!$A$6:$HV$6,0),FALSE),0)*$D156</f>
        <v>0</v>
      </c>
      <c r="BP156" s="1">
        <f>+IF($E156=BP$22,VLOOKUP($C156,Input!$A$8:$HV$39,MATCH(BP$21,Input!$A$6:$HV$6,0),FALSE),0)*$D156</f>
        <v>0</v>
      </c>
      <c r="BQ156" s="1">
        <f>+IF($E156=BQ$22,VLOOKUP($C156,Input!$A$8:$HV$39,MATCH(BQ$21,Input!$A$6:$HV$6,0),FALSE),0)*$D156</f>
        <v>0</v>
      </c>
      <c r="BR156" s="1">
        <f>+IF($E156=BR$22,VLOOKUP($C156,Input!$A$8:$HV$39,MATCH(BR$21,Input!$A$6:$HV$6,0),FALSE),0)*$D156</f>
        <v>0</v>
      </c>
      <c r="BS156" s="1">
        <f>+IF($E156=BS$22,VLOOKUP($C156,Input!$A$8:$HV$39,MATCH(BS$21,Input!$A$6:$HV$6,0),FALSE),0)*$D156</f>
        <v>0</v>
      </c>
      <c r="BT156" s="1">
        <f>+IF($E156=BT$22,VLOOKUP($C156,Input!$A$8:$HV$39,MATCH(BT$21,Input!$A$6:$HV$6,0),FALSE),0)*$D156</f>
        <v>5576020.062444197</v>
      </c>
      <c r="BU156" s="1">
        <f>+IF($E156=BU$22,VLOOKUP($C156,Input!$A$8:$HV$39,MATCH(BU$21,Input!$A$6:$HV$6,0),FALSE),0)*$D156</f>
        <v>0</v>
      </c>
      <c r="BV156" s="1">
        <f>+IF($E156=BV$22,VLOOKUP($C156,Input!$A$8:$HV$39,MATCH(BV$21,Input!$A$6:$HV$6,0),FALSE),0)*$D156</f>
        <v>0</v>
      </c>
      <c r="BW156" s="1">
        <f>+IF($E156=BW$22,VLOOKUP($C156,Input!$A$8:$HV$39,MATCH(BW$21,Input!$A$6:$HV$6,0),FALSE),0)*$D156</f>
        <v>0</v>
      </c>
      <c r="BX156" s="1">
        <f>+IF($E156=BX$22,VLOOKUP($C156,Input!$A$8:$HV$39,MATCH(BX$21,Input!$A$6:$HV$6,0),FALSE),0)*$D156</f>
        <v>0</v>
      </c>
      <c r="BY156" s="1">
        <f>+IF($E156=BY$22,VLOOKUP($C156,Input!$A$8:$HV$39,MATCH(BY$21,Input!$A$6:$HV$6,0),FALSE),0)*$D156</f>
        <v>0</v>
      </c>
      <c r="BZ156" s="1">
        <f>+IF($E156=BZ$22,VLOOKUP($C156,Input!$A$8:$HV$39,MATCH(BZ$21,Input!$A$6:$HV$6,0),FALSE),0)*$D156</f>
        <v>0</v>
      </c>
      <c r="CA156" s="1">
        <f>+IF($E156=CA$22,VLOOKUP($C156,Input!$A$8:$HV$39,MATCH(CA$21,Input!$A$6:$HV$6,0),FALSE),0)*$D156</f>
        <v>0</v>
      </c>
      <c r="CB156" s="1">
        <f>+IF($E156=CB$22,VLOOKUP($C156,Input!$A$8:$HV$39,MATCH(CB$21,Input!$A$6:$HV$6,0),FALSE),0)*$D156</f>
        <v>0</v>
      </c>
      <c r="CC156" s="1">
        <f>+IF($E156=CC$22,VLOOKUP($C156,Input!$A$8:$HV$39,MATCH(CC$21,Input!$A$6:$HV$6,0),FALSE),0)*$D156</f>
        <v>0</v>
      </c>
      <c r="CE156" t="str">
        <f>VLOOKUP($C156,Input!$A$8:$HV$39,MATCH(CE$21,Input!$A$6:$HV$6,0),FALSE)</f>
        <v>Replace Battery @ 7 Yr</v>
      </c>
      <c r="CF156" s="1">
        <f>IF($E156+$I156+$D$7&lt;=CF$22,0,IF(CF$22-$D$7&gt;=$E156,IF(COUNTIF($KZ156:LP156,"&gt;0")&gt;0,VLOOKUP($C156,Input!$A$8:$HV$21,MATCH($CE$21+COUNTIF($KZ156:LP156,"&gt;0"),Input!$A$6:$HV$6,0),FALSE),0),0))*$D156</f>
        <v>0</v>
      </c>
      <c r="CG156" s="1">
        <f>IF($E156+$I156+$D$7&lt;=CG$22,0,IF(CG$22-$D$7&gt;=$E156,IF(COUNTIF($KZ156:LQ156,"&gt;0")&gt;0,VLOOKUP($C156,Input!$A$8:$HV$21,MATCH($CE$21+COUNTIF($KZ156:LQ156,"&gt;0"),Input!$A$6:$HV$6,0),FALSE),0),0))*$D156</f>
        <v>0</v>
      </c>
      <c r="CH156" s="1">
        <f>IF($E156+$I156+$D$7&lt;=CH$22,0,IF(CH$22-$D$7&gt;=$E156,IF(COUNTIF($KZ156:LR156,"&gt;0")&gt;0,VLOOKUP($C156,Input!$A$8:$HV$21,MATCH($CE$21+COUNTIF($KZ156:LR156,"&gt;0"),Input!$A$6:$HV$6,0),FALSE),0),0))*$D156</f>
        <v>0</v>
      </c>
      <c r="CI156" s="1">
        <f>IF($E156+$I156+$D$7&lt;=CI$22,0,IF(CI$22-$D$7&gt;=$E156,IF(COUNTIF($KZ156:LS156,"&gt;0")&gt;0,VLOOKUP($C156,Input!$A$8:$HV$21,MATCH($CE$21+COUNTIF($KZ156:LS156,"&gt;0"),Input!$A$6:$HV$6,0),FALSE),0),0))*$D156</f>
        <v>0</v>
      </c>
      <c r="CJ156" s="1">
        <f>IF($E156+$I156+$D$7&lt;=CJ$22,0,IF(CJ$22-$D$7&gt;=$E156,IF(COUNTIF($KZ156:LT156,"&gt;0")&gt;0,VLOOKUP($C156,Input!$A$8:$HV$21,MATCH($CE$21+COUNTIF($KZ156:LT156,"&gt;0"),Input!$A$6:$HV$6,0),FALSE),0),0))*$D156</f>
        <v>0</v>
      </c>
      <c r="CK156" s="1">
        <f>IF($E156+$I156+$D$7&lt;=CK$22,0,IF(CK$22-$D$7&gt;=$E156,IF(COUNTIF($KZ156:LU156,"&gt;0")&gt;0,VLOOKUP($C156,Input!$A$8:$HV$21,MATCH($CE$21+COUNTIF($KZ156:LU156,"&gt;0"),Input!$A$6:$HV$6,0),FALSE),0),0))*$D156</f>
        <v>0</v>
      </c>
      <c r="CL156" s="1">
        <f>IF($E156+$I156+$D$7&lt;=CL$22,0,IF(CL$22-$D$7&gt;=$E156,IF(COUNTIF($KZ156:LV156,"&gt;0")&gt;0,VLOOKUP($C156,Input!$A$8:$HV$21,MATCH($CE$21+COUNTIF($KZ156:LV156,"&gt;0"),Input!$A$6:$HV$6,0),FALSE),0),0))*$D156</f>
        <v>0</v>
      </c>
      <c r="CM156" s="1">
        <f>IF($E156+$I156+$D$7&lt;=CM$22,0,IF(CM$22-$D$7&gt;=$E156,IF(COUNTIF($KZ156:LW156,"&gt;0")&gt;0,VLOOKUP($C156,Input!$A$8:$HV$21,MATCH($CE$21+COUNTIF($KZ156:LW156,"&gt;0"),Input!$A$6:$HV$6,0),FALSE),0),0))*$D156</f>
        <v>0</v>
      </c>
      <c r="CN156" s="1">
        <f>IF($E156+$I156+$D$7&lt;=CN$22,0,IF(CN$22-$D$7&gt;=$E156,IF(COUNTIF($KZ156:LX156,"&gt;0")&gt;0,VLOOKUP($C156,Input!$A$8:$HV$21,MATCH($CE$21+COUNTIF($KZ156:LX156,"&gt;0"),Input!$A$6:$HV$6,0),FALSE),0),0))*$D156</f>
        <v>0</v>
      </c>
      <c r="CO156" s="1">
        <f>IF($E156+$I156+$D$7&lt;=CO$22,0,IF(CO$22-$D$7&gt;=$E156,IF(COUNTIF($KZ156:LY156,"&gt;0")&gt;0,VLOOKUP($C156,Input!$A$8:$HV$21,MATCH($CE$21+COUNTIF($KZ156:LY156,"&gt;0"),Input!$A$6:$HV$6,0),FALSE),0),0))*$D156</f>
        <v>0</v>
      </c>
      <c r="CP156" s="1">
        <f>IF($E156+$I156+$D$7&lt;=CP$22,0,IF(CP$22-$D$7&gt;=$E156,IF(COUNTIF($KZ156:LZ156,"&gt;0")&gt;0,VLOOKUP($C156,Input!$A$8:$HV$21,MATCH($CE$21+COUNTIF($KZ156:LZ156,"&gt;0"),Input!$A$6:$HV$6,0),FALSE),0),0))*$D156</f>
        <v>0</v>
      </c>
      <c r="CQ156" s="1">
        <f>IF($E156+$I156+$D$7&lt;=CQ$22,0,IF(CQ$22-$D$7&gt;=$E156,IF(COUNTIF($KZ156:MA156,"&gt;0")&gt;0,VLOOKUP($C156,Input!$A$8:$HV$21,MATCH($CE$21+COUNTIF($KZ156:MA156,"&gt;0"),Input!$A$6:$HV$6,0),FALSE),0),0))*$D156</f>
        <v>0</v>
      </c>
      <c r="CR156" s="1">
        <f>IF($E156+$I156+$D$7&lt;=CR$22,0,IF(CR$22-$D$7&gt;=$E156,IF(COUNTIF($KZ156:MB156,"&gt;0")&gt;0,VLOOKUP($C156,Input!$A$8:$HV$21,MATCH($CE$21+COUNTIF($KZ156:MB156,"&gt;0"),Input!$A$6:$HV$6,0),FALSE),0),0))*$D156</f>
        <v>0</v>
      </c>
      <c r="CS156" s="1">
        <f>IF($E156+$I156+$D$7&lt;=CS$22,0,IF(CS$22-$D$7&gt;=$E156,IF(COUNTIF($KZ156:MC156,"&gt;0")&gt;0,VLOOKUP($C156,Input!$A$8:$HV$21,MATCH($CE$21+COUNTIF($KZ156:MC156,"&gt;0"),Input!$A$6:$HV$6,0),FALSE),0),0))*$D156</f>
        <v>0</v>
      </c>
      <c r="CT156" s="1">
        <f>IF($E156+$I156+$D$7&lt;=CT$22,0,IF(CT$22-$D$7&gt;=$E156,IF(COUNTIF($KZ156:MD156,"&gt;0")&gt;0,VLOOKUP($C156,Input!$A$8:$HV$21,MATCH($CE$21+COUNTIF($KZ156:MD156,"&gt;0"),Input!$A$6:$HV$6,0),FALSE),0),0))*$D156</f>
        <v>0</v>
      </c>
      <c r="CU156" s="1">
        <f>IF($E156+$I156+$D$7&lt;=CU$22,0,IF(CU$22-$D$7&gt;=$E156,IF(COUNTIF($KZ156:ME156,"&gt;0")&gt;0,VLOOKUP($C156,Input!$A$8:$HV$21,MATCH($CE$21+COUNTIF($KZ156:ME156,"&gt;0"),Input!$A$6:$HV$6,0),FALSE),0),0))*$D156</f>
        <v>0</v>
      </c>
      <c r="CV156" s="1">
        <f>IF($E156+$I156+$D$7&lt;=CV$22,0,IF(CV$22-$D$7&gt;=$E156,IF(COUNTIF($KZ156:MF156,"&gt;0")&gt;0,VLOOKUP($C156,Input!$A$8:$HV$21,MATCH($CE$21+COUNTIF($KZ156:MF156,"&gt;0"),Input!$A$6:$HV$6,0),FALSE),0),0))*$D156</f>
        <v>0</v>
      </c>
      <c r="CW156" s="1">
        <f>IF($E156+$I156+$D$7&lt;=CW$22,0,IF(CW$22-$D$7&gt;=$E156,IF(COUNTIF($KZ156:MG156,"&gt;0")&gt;0,VLOOKUP($C156,Input!$A$8:$HV$21,MATCH($CE$21+COUNTIF($KZ156:MG156,"&gt;0"),Input!$A$6:$HV$6,0),FALSE),0),0))*$D156</f>
        <v>0</v>
      </c>
      <c r="CX156" s="1">
        <f>IF($E156+$I156+$D$7&lt;=CX$22,0,IF(CX$22-$D$7&gt;=$E156,IF(COUNTIF($KZ156:MH156,"&gt;0")&gt;0,VLOOKUP($C156,Input!$A$8:$HV$21,MATCH($CE$21+COUNTIF($KZ156:MH156,"&gt;0"),Input!$A$6:$HV$6,0),FALSE),0),0))*$D156</f>
        <v>0</v>
      </c>
      <c r="CY156" s="1">
        <f>IF($E156+$I156+$D$7&lt;=CY$22,0,IF(CY$22-$D$7&gt;=$E156,IF(COUNTIF($KZ156:MI156,"&gt;0")&gt;0,VLOOKUP($C156,Input!$A$8:$HV$21,MATCH($CE$21+COUNTIF($KZ156:MI156,"&gt;0"),Input!$A$6:$HV$6,0),FALSE),0),0))*$D156</f>
        <v>0</v>
      </c>
      <c r="CZ156" s="1">
        <f>IF($E156+$I156+$D$7&lt;=CZ$22,0,IF(CZ$22-$D$7&gt;=$E156,IF(COUNTIF($KZ156:MJ156,"&gt;0")&gt;0,VLOOKUP($C156,Input!$A$8:$HV$21,MATCH($CE$21+COUNTIF($KZ156:MJ156,"&gt;0"),Input!$A$6:$HV$6,0),FALSE),0),0))*$D156</f>
        <v>0</v>
      </c>
      <c r="DA156" s="1">
        <f>IF($E156+$I156+$D$7&lt;=DA$22,0,IF(DA$22-$D$7&gt;=$E156,IF(COUNTIF($KZ156:MK156,"&gt;0")&gt;0,VLOOKUP($C156,Input!$A$8:$HV$21,MATCH($CE$21+COUNTIF($KZ156:MK156,"&gt;0"),Input!$A$6:$HV$6,0),FALSE),0),0))*$D156</f>
        <v>0</v>
      </c>
      <c r="DB156" s="1">
        <f>IF($E156+$I156+$D$7&lt;=DB$22,0,IF(DB$22-$D$7&gt;=$E156,IF(COUNTIF($KZ156:ML156,"&gt;0")&gt;0,VLOOKUP($C156,Input!$A$8:$HV$21,MATCH($CE$21+COUNTIF($KZ156:ML156,"&gt;0"),Input!$A$6:$HV$6,0),FALSE),0),0))*$D156</f>
        <v>0</v>
      </c>
      <c r="DC156" s="1">
        <f>IF($E156+$I156+$D$7&lt;=DC$22,0,IF(DC$22-$D$7&gt;=$E156,IF(COUNTIF($KZ156:MM156,"&gt;0")&gt;0,VLOOKUP($C156,Input!$A$8:$HV$21,MATCH($CE$21+COUNTIF($KZ156:MM156,"&gt;0"),Input!$A$6:$HV$6,0),FALSE),0),0))*$D156</f>
        <v>0</v>
      </c>
      <c r="DD156" s="1">
        <f>IF($E156+$I156+$D$7&lt;=DD$22,0,IF(DD$22-$D$7&gt;=$E156,IF(COUNTIF($KZ156:MN156,"&gt;0")&gt;0,VLOOKUP($C156,Input!$A$8:$HV$21,MATCH($CE$21+COUNTIF($KZ156:MN156,"&gt;0"),Input!$A$6:$HV$6,0),FALSE),0),0))*$D156</f>
        <v>0</v>
      </c>
      <c r="DE156" s="1">
        <f>IF($E156+$I156+$D$7&lt;=DE$22,0,IF(DE$22-$D$7&gt;=$E156,IF(COUNTIF($KZ156:MO156,"&gt;0")&gt;0,VLOOKUP($C156,Input!$A$8:$HV$21,MATCH($CE$21+COUNTIF($KZ156:MO156,"&gt;0"),Input!$A$6:$HV$6,0),FALSE),0),0))*$D156</f>
        <v>0</v>
      </c>
      <c r="DF156" s="1">
        <f>IF($E156+$I156+$D$7&lt;=DF$22,0,IF(DF$22-$D$7&gt;=$E156,IF(COUNTIF($KZ156:MP156,"&gt;0")&gt;0,VLOOKUP($C156,Input!$A$8:$HV$21,MATCH($CE$21+COUNTIF($KZ156:MP156,"&gt;0"),Input!$A$6:$HV$6,0),FALSE),0),0))*$D156</f>
        <v>0</v>
      </c>
      <c r="DG156" s="1">
        <f>IF($E156+$I156+$D$7&lt;=DG$22,0,IF(DG$22-$D$7&gt;=$E156,IF(COUNTIF($KZ156:MQ156,"&gt;0")&gt;0,VLOOKUP($C156,Input!$A$8:$HV$21,MATCH($CE$21+COUNTIF($KZ156:MQ156,"&gt;0"),Input!$A$6:$HV$6,0),FALSE),0),0))*$D156</f>
        <v>0</v>
      </c>
      <c r="DH156" s="1">
        <f>IF($E156+$I156+$D$7&lt;=DH$22,0,IF(DH$22-$D$7&gt;=$E156,IF(COUNTIF($KZ156:MR156,"&gt;0")&gt;0,VLOOKUP($C156,Input!$A$8:$HV$21,MATCH($CE$21+COUNTIF($KZ156:MR156,"&gt;0"),Input!$A$6:$HV$6,0),FALSE),0),0))*$D156</f>
        <v>0</v>
      </c>
      <c r="DI156" s="1">
        <f>IF($E156+$I156+$D$7&lt;=DI$22,0,IF(DI$22-$D$7&gt;=$E156,IF(COUNTIF($KZ156:MS156,"&gt;0")&gt;0,VLOOKUP($C156,Input!$A$8:$HV$21,MATCH($CE$21+COUNTIF($KZ156:MS156,"&gt;0"),Input!$A$6:$HV$6,0),FALSE),0),0))*$D156</f>
        <v>0</v>
      </c>
      <c r="DJ156" s="1">
        <f>IF($E156+$I156+$D$7&lt;=DJ$22,0,IF(DJ$22-$D$7&gt;=$E156,IF(COUNTIF($KZ156:MT156,"&gt;0")&gt;0,VLOOKUP($C156,Input!$A$8:$HV$21,MATCH($CE$21+COUNTIF($KZ156:MT156,"&gt;0"),Input!$A$6:$HV$6,0),FALSE),0),0))*$D156</f>
        <v>0</v>
      </c>
      <c r="DK156" s="1">
        <f>IF($E156+$I156+$D$7&lt;=DK$22,0,IF(DK$22-$D$7&gt;=$E156,IF(COUNTIF($KZ156:MU156,"&gt;0")&gt;0,VLOOKUP($C156,Input!$A$8:$HV$21,MATCH($CE$21+COUNTIF($KZ156:MU156,"&gt;0"),Input!$A$6:$HV$6,0),FALSE),0),0))*$D156</f>
        <v>29250000</v>
      </c>
      <c r="DL156" s="1">
        <f>IF($E156+$I156+$D$7&lt;=DL$22,0,IF(DL$22-$D$7&gt;=$E156,IF(COUNTIF($KZ156:MV156,"&gt;0")&gt;0,VLOOKUP($C156,Input!$A$8:$HV$21,MATCH($CE$21+COUNTIF($KZ156:MV156,"&gt;0"),Input!$A$6:$HV$6,0),FALSE),0),0))*$D156</f>
        <v>0</v>
      </c>
      <c r="DM156" s="1">
        <f>IF($E156+$I156+$D$7&lt;=DM$22,0,IF(DM$22-$D$7&gt;=$E156,IF(COUNTIF($KZ156:MW156,"&gt;0")&gt;0,VLOOKUP($C156,Input!$A$8:$HV$21,MATCH($CE$21+COUNTIF($KZ156:MW156,"&gt;0"),Input!$A$6:$HV$6,0),FALSE),0),0))*$D156</f>
        <v>0</v>
      </c>
      <c r="DN156" s="1">
        <f>IF($E156+$I156+$D$7&lt;=DN$22,0,IF(DN$22-$D$7&gt;=$E156,IF(COUNTIF($KZ156:MX156,"&gt;0")&gt;0,VLOOKUP($C156,Input!$A$8:$HV$21,MATCH($CE$21+COUNTIF($KZ156:MX156,"&gt;0"),Input!$A$6:$HV$6,0),FALSE),0),0))*$D156</f>
        <v>0</v>
      </c>
      <c r="DP156" t="str">
        <f>+VLOOKUP($C156,Input!$A$8:$GZ$39,MATCH(DP$21,Input!$A$6:$GZ$6,0),FALSE)</f>
        <v>Bus Maintenance at 0.6/mile</v>
      </c>
      <c r="DQ156" s="1">
        <f>IF($E156+$I156+$D$7&lt;=DQ$22,0,IF(DQ$22-$D$7&gt;=$E156,IF(COUNTIF($KZ156:LP156,"&gt;0")&gt;0,VLOOKUP($C156,Input!$A$8:$HV$21,MATCH($DP$21+COUNTIF($KZ156:LP156,"&gt;0"),Input!$A$6:$HV$6,0),FALSE),0),0))*$D156*$F156</f>
        <v>0</v>
      </c>
      <c r="DR156" s="1">
        <f>IF($E156+$I156+$D$7&lt;=DR$22,0,IF(DR$22-$D$7&gt;=$E156,IF(COUNTIF($KZ156:LQ156,"&gt;0")&gt;0,VLOOKUP($C156,Input!$A$8:$HV$21,MATCH($DP$21+COUNTIF($KZ156:LQ156,"&gt;0"),Input!$A$6:$HV$6,0),FALSE),0),0))*$D156*$F156</f>
        <v>0</v>
      </c>
      <c r="DS156" s="1">
        <f>IF($E156+$I156+$D$7&lt;=DS$22,0,IF(DS$22-$D$7&gt;=$E156,IF(COUNTIF($KZ156:LR156,"&gt;0")&gt;0,VLOOKUP($C156,Input!$A$8:$HV$21,MATCH($DP$21+COUNTIF($KZ156:LR156,"&gt;0"),Input!$A$6:$HV$6,0),FALSE),0),0))*$D156*$F156</f>
        <v>0</v>
      </c>
      <c r="DT156" s="1">
        <f>IF($E156+$I156+$D$7&lt;=DT$22,0,IF(DT$22-$D$7&gt;=$E156,IF(COUNTIF($KZ156:LS156,"&gt;0")&gt;0,VLOOKUP($C156,Input!$A$8:$HV$21,MATCH($DP$21+COUNTIF($KZ156:LS156,"&gt;0"),Input!$A$6:$HV$6,0),FALSE),0),0))*$D156*$F156</f>
        <v>0</v>
      </c>
      <c r="DU156" s="1">
        <f>IF($E156+$I156+$D$7&lt;=DU$22,0,IF(DU$22-$D$7&gt;=$E156,IF(COUNTIF($KZ156:LT156,"&gt;0")&gt;0,VLOOKUP($C156,Input!$A$8:$HV$21,MATCH($DP$21+COUNTIF($KZ156:LT156,"&gt;0"),Input!$A$6:$HV$6,0),FALSE),0),0))*$D156*$F156</f>
        <v>0</v>
      </c>
      <c r="DV156" s="1">
        <f>IF($E156+$I156+$D$7&lt;=DV$22,0,IF(DV$22-$D$7&gt;=$E156,IF(COUNTIF($KZ156:LU156,"&gt;0")&gt;0,VLOOKUP($C156,Input!$A$8:$HV$21,MATCH($DP$21+COUNTIF($KZ156:LU156,"&gt;0"),Input!$A$6:$HV$6,0),FALSE),0),0))*$D156*$F156</f>
        <v>0</v>
      </c>
      <c r="DW156" s="1">
        <f>IF($E156+$I156+$D$7&lt;=DW$22,0,IF(DW$22-$D$7&gt;=$E156,IF(COUNTIF($KZ156:LV156,"&gt;0")&gt;0,VLOOKUP($C156,Input!$A$8:$HV$21,MATCH($DP$21+COUNTIF($KZ156:LV156,"&gt;0"),Input!$A$6:$HV$6,0),FALSE),0),0))*$D156*$F156</f>
        <v>0</v>
      </c>
      <c r="DX156" s="1">
        <f>IF($E156+$I156+$D$7&lt;=DX$22,0,IF(DX$22-$D$7&gt;=$E156,IF(COUNTIF($KZ156:LW156,"&gt;0")&gt;0,VLOOKUP($C156,Input!$A$8:$HV$21,MATCH($DP$21+COUNTIF($KZ156:LW156,"&gt;0"),Input!$A$6:$HV$6,0),FALSE),0),0))*$D156*$F156</f>
        <v>0</v>
      </c>
      <c r="DY156" s="1">
        <f>IF($E156+$I156+$D$7&lt;=DY$22,0,IF(DY$22-$D$7&gt;=$E156,IF(COUNTIF($KZ156:LX156,"&gt;0")&gt;0,VLOOKUP($C156,Input!$A$8:$HV$21,MATCH($DP$21+COUNTIF($KZ156:LX156,"&gt;0"),Input!$A$6:$HV$6,0),FALSE),0),0))*$D156*$F156</f>
        <v>0</v>
      </c>
      <c r="DZ156" s="1">
        <f>IF($E156+$I156+$D$7&lt;=DZ$22,0,IF(DZ$22-$D$7&gt;=$E156,IF(COUNTIF($KZ156:LY156,"&gt;0")&gt;0,VLOOKUP($C156,Input!$A$8:$HV$21,MATCH($DP$21+COUNTIF($KZ156:LY156,"&gt;0"),Input!$A$6:$HV$6,0),FALSE),0),0))*$D156*$F156</f>
        <v>0</v>
      </c>
      <c r="EA156" s="1">
        <f>IF($E156+$I156+$D$7&lt;=EA$22,0,IF(EA$22-$D$7&gt;=$E156,IF(COUNTIF($KZ156:LZ156,"&gt;0")&gt;0,VLOOKUP($C156,Input!$A$8:$HV$21,MATCH($DP$21+COUNTIF($KZ156:LZ156,"&gt;0"),Input!$A$6:$HV$6,0),FALSE),0),0))*$D156*$F156</f>
        <v>0</v>
      </c>
      <c r="EB156" s="1">
        <f>IF($E156+$I156+$D$7&lt;=EB$22,0,IF(EB$22-$D$7&gt;=$E156,IF(COUNTIF($KZ156:MA156,"&gt;0")&gt;0,VLOOKUP($C156,Input!$A$8:$HV$21,MATCH($DP$21+COUNTIF($KZ156:MA156,"&gt;0"),Input!$A$6:$HV$6,0),FALSE),0),0))*$D156*$F156</f>
        <v>0</v>
      </c>
      <c r="EC156" s="1">
        <f>IF($E156+$I156+$D$7&lt;=EC$22,0,IF(EC$22-$D$7&gt;=$E156,IF(COUNTIF($KZ156:MB156,"&gt;0")&gt;0,VLOOKUP($C156,Input!$A$8:$HV$21,MATCH($DP$21+COUNTIF($KZ156:MB156,"&gt;0"),Input!$A$6:$HV$6,0),FALSE),0),0))*$D156*$F156</f>
        <v>0</v>
      </c>
      <c r="ED156" s="1">
        <f>IF($E156+$I156+$D$7&lt;=ED$22,0,IF(ED$22-$D$7&gt;=$E156,IF(COUNTIF($KZ156:MC156,"&gt;0")&gt;0,VLOOKUP($C156,Input!$A$8:$HV$21,MATCH($DP$21+COUNTIF($KZ156:MC156,"&gt;0"),Input!$A$6:$HV$6,0),FALSE),0),0))*$D156*$F156</f>
        <v>0</v>
      </c>
      <c r="EE156" s="1">
        <f>IF($E156+$I156+$D$7&lt;=EE$22,0,IF(EE$22-$D$7&gt;=$E156,IF(COUNTIF($KZ156:MD156,"&gt;0")&gt;0,VLOOKUP($C156,Input!$A$8:$HV$21,MATCH($DP$21+COUNTIF($KZ156:MD156,"&gt;0"),Input!$A$6:$HV$6,0),FALSE),0),0))*$D156*$F156</f>
        <v>0</v>
      </c>
      <c r="EF156" s="1">
        <f>IF($E156+$I156+$D$7&lt;=EF$22,0,IF(EF$22-$D$7&gt;=$E156,IF(COUNTIF($KZ156:ME156,"&gt;0")&gt;0,VLOOKUP($C156,Input!$A$8:$HV$21,MATCH($DP$21+COUNTIF($KZ156:ME156,"&gt;0"),Input!$A$6:$HV$6,0),FALSE),0),0))*$D156*$F156</f>
        <v>0</v>
      </c>
      <c r="EG156" s="1">
        <f>IF($E156+$I156+$D$7&lt;=EG$22,0,IF(EG$22-$D$7&gt;=$E156,IF(COUNTIF($KZ156:MF156,"&gt;0")&gt;0,VLOOKUP($C156,Input!$A$8:$HV$21,MATCH($DP$21+COUNTIF($KZ156:MF156,"&gt;0"),Input!$A$6:$HV$6,0),FALSE),0),0))*$D156*$F156</f>
        <v>0</v>
      </c>
      <c r="EH156" s="1">
        <f>IF($E156+$I156+$D$7&lt;=EH$22,0,IF(EH$22-$D$7&gt;=$E156,IF(COUNTIF($KZ156:MG156,"&gt;0")&gt;0,VLOOKUP($C156,Input!$A$8:$HV$21,MATCH($DP$21+COUNTIF($KZ156:MG156,"&gt;0"),Input!$A$6:$HV$6,0),FALSE),0),0))*$D156*$F156</f>
        <v>0</v>
      </c>
      <c r="EI156" s="1">
        <f>IF($E156+$I156+$D$7&lt;=EI$22,0,IF(EI$22-$D$7&gt;=$E156,IF(COUNTIF($KZ156:MH156,"&gt;0")&gt;0,VLOOKUP($C156,Input!$A$8:$HV$21,MATCH($DP$21+COUNTIF($KZ156:MH156,"&gt;0"),Input!$A$6:$HV$6,0),FALSE),0),0))*$D156*$F156</f>
        <v>0</v>
      </c>
      <c r="EJ156" s="1">
        <f>IF($E156+$I156+$D$7&lt;=EJ$22,0,IF(EJ$22-$D$7&gt;=$E156,IF(COUNTIF($KZ156:MI156,"&gt;0")&gt;0,VLOOKUP($C156,Input!$A$8:$HV$21,MATCH($DP$21+COUNTIF($KZ156:MI156,"&gt;0"),Input!$A$6:$HV$6,0),FALSE),0),0))*$D156*$F156</f>
        <v>0</v>
      </c>
      <c r="EK156" s="1">
        <f>IF($E156+$I156+$D$7&lt;=EK$22,0,IF(EK$22-$D$7&gt;=$E156,IF(COUNTIF($KZ156:MJ156,"&gt;0")&gt;0,VLOOKUP($C156,Input!$A$8:$HV$21,MATCH($DP$21+COUNTIF($KZ156:MJ156,"&gt;0"),Input!$A$6:$HV$6,0),FALSE),0),0))*$D156*$F156</f>
        <v>0</v>
      </c>
      <c r="EL156" s="1">
        <f>IF($E156+$I156+$D$7&lt;=EL$22,0,IF(EL$22-$D$7&gt;=$E156,IF(COUNTIF($KZ156:MK156,"&gt;0")&gt;0,VLOOKUP($C156,Input!$A$8:$HV$21,MATCH($DP$21+COUNTIF($KZ156:MK156,"&gt;0"),Input!$A$6:$HV$6,0),FALSE),0),0))*$D156*$F156</f>
        <v>0</v>
      </c>
      <c r="EM156" s="1">
        <f>IF($E156+$I156+$D$7&lt;=EM$22,0,IF(EM$22-$D$7&gt;=$E156,IF(COUNTIF($KZ156:ML156,"&gt;0")&gt;0,VLOOKUP($C156,Input!$A$8:$HV$21,MATCH($DP$21+COUNTIF($KZ156:ML156,"&gt;0"),Input!$A$6:$HV$6,0),FALSE),0),0))*$D156*$F156</f>
        <v>0</v>
      </c>
      <c r="EN156" s="1">
        <f>IF($E156+$I156+$D$7&lt;=EN$22,0,IF(EN$22-$D$7&gt;=$E156,IF(COUNTIF($KZ156:MM156,"&gt;0")&gt;0,VLOOKUP($C156,Input!$A$8:$HV$21,MATCH($DP$21+COUNTIF($KZ156:MM156,"&gt;0"),Input!$A$6:$HV$6,0),FALSE),0),0))*$D156*$F156</f>
        <v>0</v>
      </c>
      <c r="EO156" s="1">
        <f>IF($E156+$I156+$D$7&lt;=EO$22,0,IF(EO$22-$D$7&gt;=$E156,IF(COUNTIF($KZ156:MN156,"&gt;0")&gt;0,VLOOKUP($C156,Input!$A$8:$HV$21,MATCH($DP$21+COUNTIF($KZ156:MN156,"&gt;0"),Input!$A$6:$HV$6,0),FALSE),0),0))*$D156*$F156</f>
        <v>0</v>
      </c>
      <c r="EP156" s="1">
        <f>IF($E156+$I156+$D$7&lt;=EP$22,0,IF(EP$22-$D$7&gt;=$E156,IF(COUNTIF($KZ156:MO156,"&gt;0")&gt;0,VLOOKUP($C156,Input!$A$8:$HV$21,MATCH($DP$21+COUNTIF($KZ156:MO156,"&gt;0"),Input!$A$6:$HV$6,0),FALSE),0),0))*$D156*$F156</f>
        <v>5616000</v>
      </c>
      <c r="EQ156" s="1">
        <f>IF($E156+$I156+$D$7&lt;=EQ$22,0,IF(EQ$22-$D$7&gt;=$E156,IF(COUNTIF($KZ156:MP156,"&gt;0")&gt;0,VLOOKUP($C156,Input!$A$8:$HV$21,MATCH($DP$21+COUNTIF($KZ156:MP156,"&gt;0"),Input!$A$6:$HV$6,0),FALSE),0),0))*$D156*$F156</f>
        <v>5616000</v>
      </c>
      <c r="ER156" s="1">
        <f>IF($E156+$I156+$D$7&lt;=ER$22,0,IF(ER$22-$D$7&gt;=$E156,IF(COUNTIF($KZ156:MQ156,"&gt;0")&gt;0,VLOOKUP($C156,Input!$A$8:$HV$21,MATCH($DP$21+COUNTIF($KZ156:MQ156,"&gt;0"),Input!$A$6:$HV$6,0),FALSE),0),0))*$D156*$F156</f>
        <v>5616000</v>
      </c>
      <c r="ES156" s="1">
        <f>IF($E156+$I156+$D$7&lt;=ES$22,0,IF(ES$22-$D$7&gt;=$E156,IF(COUNTIF($KZ156:MR156,"&gt;0")&gt;0,VLOOKUP($C156,Input!$A$8:$HV$21,MATCH($DP$21+COUNTIF($KZ156:MR156,"&gt;0"),Input!$A$6:$HV$6,0),FALSE),0),0))*$D156*$F156</f>
        <v>5616000</v>
      </c>
      <c r="ET156" s="1">
        <f>IF($E156+$I156+$D$7&lt;=ET$22,0,IF(ET$22-$D$7&gt;=$E156,IF(COUNTIF($KZ156:MS156,"&gt;0")&gt;0,VLOOKUP($C156,Input!$A$8:$HV$21,MATCH($DP$21+COUNTIF($KZ156:MS156,"&gt;0"),Input!$A$6:$HV$6,0),FALSE),0),0))*$D156*$F156</f>
        <v>5616000</v>
      </c>
      <c r="EU156" s="1">
        <f>IF($E156+$I156+$D$7&lt;=EU$22,0,IF(EU$22-$D$7&gt;=$E156,IF(COUNTIF($KZ156:MT156,"&gt;0")&gt;0,VLOOKUP($C156,Input!$A$8:$HV$21,MATCH($DP$21+COUNTIF($KZ156:MT156,"&gt;0"),Input!$A$6:$HV$6,0),FALSE),0),0))*$D156*$F156</f>
        <v>5616000</v>
      </c>
      <c r="EV156" s="1">
        <f>IF($E156+$I156+$D$7&lt;=EV$22,0,IF(EV$22-$D$7&gt;=$E156,IF(COUNTIF($KZ156:MU156,"&gt;0")&gt;0,VLOOKUP($C156,Input!$A$8:$HV$21,MATCH($DP$21+COUNTIF($KZ156:MU156,"&gt;0"),Input!$A$6:$HV$6,0),FALSE),0),0))*$D156*$F156</f>
        <v>5616000</v>
      </c>
      <c r="EW156" s="1">
        <f>IF($E156+$I156+$D$7&lt;=EW$22,0,IF(EW$22-$D$7&gt;=$E156,IF(COUNTIF($KZ156:MV156,"&gt;0")&gt;0,VLOOKUP($C156,Input!$A$8:$HV$21,MATCH($DP$21+COUNTIF($KZ156:MV156,"&gt;0"),Input!$A$6:$HV$6,0),FALSE),0),0))*$D156*$F156</f>
        <v>5616000</v>
      </c>
      <c r="EX156" s="1">
        <f>IF($E156+$I156+$D$7&lt;=EX$22,0,IF(EX$22-$D$7&gt;=$E156,IF(COUNTIF($KZ156:MW156,"&gt;0")&gt;0,VLOOKUP($C156,Input!$A$8:$HV$21,MATCH($DP$21+COUNTIF($KZ156:MW156,"&gt;0"),Input!$A$6:$HV$6,0),FALSE),0),0))*$D156*$F156</f>
        <v>5616000</v>
      </c>
      <c r="EY156" s="1">
        <f>IF($E156+$I156+$D$7&lt;=EY$22,0,IF(EY$22-$D$7&gt;=$E156,IF(COUNTIF($KZ156:MX156,"&gt;0")&gt;0,VLOOKUP($C156,Input!$A$8:$HV$21,MATCH($DP$21+COUNTIF($KZ156:MX156,"&gt;0"),Input!$A$6:$HV$6,0),FALSE),0),0))*$D156*$F156</f>
        <v>5616000</v>
      </c>
      <c r="EZ156" s="1"/>
      <c r="FA156" t="str">
        <f>VLOOKUP($C156,Input!$A$8:$GZ$39,MATCH(FA$21,Input!$A$6:$GZ$6,0),FALSE)</f>
        <v>Charger installation; electrical upgrade</v>
      </c>
      <c r="FB156">
        <f>IF((VLOOKUP($C156,Input!$A$8:$GZ$39,MATCH(FB$21,Input!$A$6:$GZ$6,0),FALSE))="Y",$D156/VLOOKUP($C156,Input!$A$8:$GZ$39,MATCH(FC$21,Input!$A$6:$GZ$6,0),FALSE),0)</f>
        <v>0</v>
      </c>
      <c r="FC156">
        <f>IF((VLOOKUP($C156,Input!$A$8:$GZ$39,MATCH(FB$21,Input!$A$6:$GZ$6,0),FALSE))="Y",0,IF((VLOOKUP($C156,Input!$A$8:$GZ$39,MATCH(FC$21,Input!$A$6:$GZ$6,0),FALSE))&gt;0,$D156/VLOOKUP($C156,Input!$A$8:$GZ$39,MATCH(FC$21,Input!$A$6:$GZ$6,0),FALSE),0))</f>
        <v>234</v>
      </c>
      <c r="FD156" s="1">
        <f>+IF($E156=FD$22,VLOOKUP($C156,Input!$A$8:$GZ$39,MATCH(FD$21,Input!$A$6:$GZ$6,0),FALSE),0)*IF(FD$110&gt;=MAX(FC$110:$FD$110),MIN((FD$110-MAX(FC$110:$FD$110)),(FD$110-FC$110)),0)+IF($E156=FD$22,VLOOKUP($C156,Input!$A$8:$GZ$39,MATCH(FD$21,Input!$A$6:$GZ$6,0),FALSE),0)*IF(FD$109&gt;=MAX(FC$109:$FD$109),MIN((FD$109-MAX(FC$109:$FD$109)),(FD$109-FC$109)),0)</f>
        <v>0</v>
      </c>
      <c r="FE156" s="1">
        <f>+IF($E156=FE$22,VLOOKUP($C156,Input!$A$8:$GZ$39,MATCH(FE$21,Input!$A$6:$GZ$6,0),FALSE),0)*IF(FE$110&gt;=MAX(FD$110:$FD$110),MIN((FE$110-MAX(FD$110:$FD$110)),(FE$110-FD$110)),0)+IF($E156=FE$22,VLOOKUP($C156,Input!$A$8:$GZ$39,MATCH(FE$21,Input!$A$6:$GZ$6,0),FALSE),0)*IF(FE$109&gt;=MAX(FD$109:$FD$109),MIN((FE$109-MAX(FD$109:$FD$109)),(FE$109-FD$109)),0)</f>
        <v>0</v>
      </c>
      <c r="FF156" s="1">
        <f>+IF($E156=FF$22,VLOOKUP($C156,Input!$A$8:$GZ$39,MATCH(FF$21,Input!$A$6:$GZ$6,0),FALSE),0)*IF(FF$110&gt;=MAX($FD$110:FE$110),MIN((FF$110-MAX($FD$110:FE$110)),(FF$110-FE$110)),0)+IF($E156=FF$22,VLOOKUP($C156,Input!$A$8:$GZ$39,MATCH(FF$21,Input!$A$6:$GZ$6,0),FALSE),0)*IF(FF$109&gt;=MAX($FD$109:FE$109),MIN((FF$109-MAX($FD$109:FE$109)),(FF$109-FE$109)),0)</f>
        <v>0</v>
      </c>
      <c r="FG156" s="1">
        <f>+IF($E156=FG$22,VLOOKUP($C156,Input!$A$8:$GZ$39,MATCH(FG$21,Input!$A$6:$GZ$6,0),FALSE),0)*IF(FG$110&gt;=MAX($FD$110:FF$110),MIN((FG$110-MAX($FD$110:FF$110)),(FG$110-FF$110)),0)+IF($E156=FG$22,VLOOKUP($C156,Input!$A$8:$GZ$39,MATCH(FG$21,Input!$A$6:$GZ$6,0),FALSE),0)*IF(FG$109&gt;=MAX($FD$109:FF$109),MIN((FG$109-MAX($FD$109:FF$109)),(FG$109-FF$109)),0)</f>
        <v>0</v>
      </c>
      <c r="FH156" s="1">
        <f>+IF($E156=FH$22,VLOOKUP($C156,Input!$A$8:$GZ$39,MATCH(FH$21,Input!$A$6:$GZ$6,0),FALSE),0)*IF(FH$110&gt;=MAX($FD$110:FG$110),MIN((FH$110-MAX($FD$110:FG$110)),(FH$110-FG$110)),0)+IF($E156=FH$22,VLOOKUP($C156,Input!$A$8:$GZ$39,MATCH(FH$21,Input!$A$6:$GZ$6,0),FALSE),0)*IF(FH$109&gt;=MAX($FD$109:FG$109),MIN((FH$109-MAX($FD$109:FG$109)),(FH$109-FG$109)),0)</f>
        <v>0</v>
      </c>
      <c r="FI156" s="1">
        <f>+IF($E156=FI$22,VLOOKUP($C156,Input!$A$8:$GZ$39,MATCH(FI$21,Input!$A$6:$GZ$6,0),FALSE),0)*IF(FI$110&gt;=MAX($FD$110:FH$110),MIN((FI$110-MAX($FD$110:FH$110)),(FI$110-FH$110)),0)+IF($E156=FI$22,VLOOKUP($C156,Input!$A$8:$GZ$39,MATCH(FI$21,Input!$A$6:$GZ$6,0),FALSE),0)*IF(FI$109&gt;=MAX($FD$109:FH$109),MIN((FI$109-MAX($FD$109:FH$109)),(FI$109-FH$109)),0)</f>
        <v>0</v>
      </c>
      <c r="FJ156" s="1">
        <f>+IF($E156=FJ$22,VLOOKUP($C156,Input!$A$8:$GZ$39,MATCH(FJ$21,Input!$A$6:$GZ$6,0),FALSE),0)*IF(FJ$110&gt;=MAX($FD$110:FI$110),MIN((FJ$110-MAX($FD$110:FI$110)),(FJ$110-FI$110)),0)+IF($E156=FJ$22,VLOOKUP($C156,Input!$A$8:$GZ$39,MATCH(FJ$21,Input!$A$6:$GZ$6,0),FALSE),0)*IF(FJ$109&gt;=MAX($FD$109:FI$109),MIN((FJ$109-MAX($FD$109:FI$109)),(FJ$109-FI$109)),0)</f>
        <v>0</v>
      </c>
      <c r="FK156" s="1">
        <f>+IF($E156=FK$22,VLOOKUP($C156,Input!$A$8:$GZ$39,MATCH(FK$21,Input!$A$6:$GZ$6,0),FALSE),0)*IF(FK$110&gt;=MAX($FD$110:FJ$110),MIN((FK$110-MAX($FD$110:FJ$110)),(FK$110-FJ$110)),0)+IF($E156=FK$22,VLOOKUP($C156,Input!$A$8:$GZ$39,MATCH(FK$21,Input!$A$6:$GZ$6,0),FALSE),0)*IF(FK$109&gt;=MAX($FD$109:FJ$109),MIN((FK$109-MAX($FD$109:FJ$109)),(FK$109-FJ$109)),0)</f>
        <v>0</v>
      </c>
      <c r="FL156" s="1">
        <f>+IF($E156=FL$22,VLOOKUP($C156,Input!$A$8:$GZ$39,MATCH(FL$21,Input!$A$6:$GZ$6,0),FALSE),0)*IF(FL$110&gt;=MAX($FD$110:FK$110),MIN((FL$110-MAX($FD$110:FK$110)),(FL$110-FK$110)),0)+IF($E156=FL$22,VLOOKUP($C156,Input!$A$8:$GZ$39,MATCH(FL$21,Input!$A$6:$GZ$6,0),FALSE),0)*IF(FL$109&gt;=MAX($FD$109:FK$109),MIN((FL$109-MAX($FD$109:FK$109)),(FL$109-FK$109)),0)</f>
        <v>0</v>
      </c>
      <c r="FM156" s="1">
        <f>+IF($E156=FM$22,VLOOKUP($C156,Input!$A$8:$GZ$39,MATCH(FM$21,Input!$A$6:$GZ$6,0),FALSE),0)*IF(FM$110&gt;=MAX($FD$110:FL$110),MIN((FM$110-MAX($FD$110:FL$110)),(FM$110-FL$110)),0)+IF($E156=FM$22,VLOOKUP($C156,Input!$A$8:$GZ$39,MATCH(FM$21,Input!$A$6:$GZ$6,0),FALSE),0)*IF(FM$109&gt;=MAX($FD$109:FL$109),MIN((FM$109-MAX($FD$109:FL$109)),(FM$109-FL$109)),0)</f>
        <v>0</v>
      </c>
      <c r="FN156" s="1">
        <f>+IF($E156=FN$22,VLOOKUP($C156,Input!$A$8:$GZ$39,MATCH(FN$21,Input!$A$6:$GZ$6,0),FALSE),0)*IF(FN$110&gt;=MAX($FD$110:FM$110),MIN((FN$110-MAX($FD$110:FM$110)),(FN$110-FM$110)),0)+IF($E156=FN$22,VLOOKUP($C156,Input!$A$8:$GZ$39,MATCH(FN$21,Input!$A$6:$GZ$6,0),FALSE),0)*IF(FN$109&gt;=MAX($FD$109:FM$109),MIN((FN$109-MAX($FD$109:FM$109)),(FN$109-FM$109)),0)</f>
        <v>0</v>
      </c>
      <c r="FO156" s="1">
        <f>+IF($E156=FO$22,VLOOKUP($C156,Input!$A$8:$GZ$39,MATCH(FO$21,Input!$A$6:$GZ$6,0),FALSE),0)*IF(FO$110&gt;=MAX($FD$110:FN$110),MIN((FO$110-MAX($FD$110:FN$110)),(FO$110-FN$110)),0)+IF($E156=FO$22,VLOOKUP($C156,Input!$A$8:$GZ$39,MATCH(FO$21,Input!$A$6:$GZ$6,0),FALSE),0)*IF(FO$109&gt;=MAX($FD$109:FN$109),MIN((FO$109-MAX($FD$109:FN$109)),(FO$109-FN$109)),0)</f>
        <v>0</v>
      </c>
      <c r="FP156" s="1">
        <f>+IF($E156=FP$22,VLOOKUP($C156,Input!$A$8:$GZ$39,MATCH(FP$21,Input!$A$6:$GZ$6,0),FALSE),0)*IF(FP$110&gt;=MAX($FD$110:FO$110),MIN((FP$110-MAX($FD$110:FO$110)),(FP$110-FO$110)),0)+IF($E156=FP$22,VLOOKUP($C156,Input!$A$8:$GZ$39,MATCH(FP$21,Input!$A$6:$GZ$6,0),FALSE),0)*IF(FP$109&gt;=MAX($FD$109:FO$109),MIN((FP$109-MAX($FD$109:FO$109)),(FP$109-FO$109)),0)</f>
        <v>0</v>
      </c>
      <c r="FQ156" s="1">
        <f>+IF($E156=FQ$22,VLOOKUP($C156,Input!$A$8:$GZ$39,MATCH(FQ$21,Input!$A$6:$GZ$6,0),FALSE),0)*IF(FQ$110&gt;=MAX($FD$110:FP$110),MIN((FQ$110-MAX($FD$110:FP$110)),(FQ$110-FP$110)),0)+IF($E156=FQ$22,VLOOKUP($C156,Input!$A$8:$GZ$39,MATCH(FQ$21,Input!$A$6:$GZ$6,0),FALSE),0)*IF(FQ$109&gt;=MAX($FD$109:FP$109),MIN((FQ$109-MAX($FD$109:FP$109)),(FQ$109-FP$109)),0)</f>
        <v>0</v>
      </c>
      <c r="FR156" s="1">
        <f>+IF($E156=FR$22,VLOOKUP($C156,Input!$A$8:$GZ$39,MATCH(FR$21,Input!$A$6:$GZ$6,0),FALSE),0)*IF(FR$110&gt;=MAX($FD$110:FQ$110),MIN((FR$110-MAX($FD$110:FQ$110)),(FR$110-FQ$110)),0)+IF($E156=FR$22,VLOOKUP($C156,Input!$A$8:$GZ$39,MATCH(FR$21,Input!$A$6:$GZ$6,0),FALSE),0)*IF(FR$109&gt;=MAX($FD$109:FQ$109),MIN((FR$109-MAX($FD$109:FQ$109)),(FR$109-FQ$109)),0)</f>
        <v>0</v>
      </c>
      <c r="FS156" s="1">
        <f>+IF($E156=FS$22,VLOOKUP($C156,Input!$A$8:$GZ$39,MATCH(FS$21,Input!$A$6:$GZ$6,0),FALSE),0)*IF(FS$110&gt;=MAX($FD$110:FR$110),MIN((FS$110-MAX($FD$110:FR$110)),(FS$110-FR$110)),0)+IF($E156=FS$22,VLOOKUP($C156,Input!$A$8:$GZ$39,MATCH(FS$21,Input!$A$6:$GZ$6,0),FALSE),0)*IF(FS$109&gt;=MAX($FD$109:FR$109),MIN((FS$109-MAX($FD$109:FR$109)),(FS$109-FR$109)),0)</f>
        <v>0</v>
      </c>
      <c r="FT156" s="1">
        <f>+IF($E156=FT$22,VLOOKUP($C156,Input!$A$8:$GZ$39,MATCH(FT$21,Input!$A$6:$GZ$6,0),FALSE),0)*IF(FT$110&gt;=MAX($FD$110:FS$110),MIN((FT$110-MAX($FD$110:FS$110)),(FT$110-FS$110)),0)+IF($E156=FT$22,VLOOKUP($C156,Input!$A$8:$GZ$39,MATCH(FT$21,Input!$A$6:$GZ$6,0),FALSE),0)*IF(FT$109&gt;=MAX($FD$109:FS$109),MIN((FT$109-MAX($FD$109:FS$109)),(FT$109-FS$109)),0)</f>
        <v>0</v>
      </c>
      <c r="FU156" s="1">
        <f>+IF($E156=FU$22,VLOOKUP($C156,Input!$A$8:$GZ$39,MATCH(FU$21,Input!$A$6:$GZ$6,0),FALSE),0)*IF(FU$110&gt;=MAX($FD$110:FT$110),MIN((FU$110-MAX($FD$110:FT$110)),(FU$110-FT$110)),0)+IF($E156=FU$22,VLOOKUP($C156,Input!$A$8:$GZ$39,MATCH(FU$21,Input!$A$6:$GZ$6,0),FALSE),0)*IF(FU$109&gt;=MAX($FD$109:FT$109),MIN((FU$109-MAX($FD$109:FT$109)),(FU$109-FT$109)),0)</f>
        <v>0</v>
      </c>
      <c r="FV156" s="1">
        <f>+IF($E156=FV$22,VLOOKUP($C156,Input!$A$8:$GZ$39,MATCH(FV$21,Input!$A$6:$GZ$6,0),FALSE),0)*IF(FV$110&gt;=MAX($FD$110:FU$110),MIN((FV$110-MAX($FD$110:FU$110)),(FV$110-FU$110)),0)+IF($E156=FV$22,VLOOKUP($C156,Input!$A$8:$GZ$39,MATCH(FV$21,Input!$A$6:$GZ$6,0),FALSE),0)*IF(FV$109&gt;=MAX($FD$109:FU$109),MIN((FV$109-MAX($FD$109:FU$109)),(FV$109-FU$109)),0)</f>
        <v>0</v>
      </c>
      <c r="FW156" s="1">
        <f>+IF($E156=FW$22,VLOOKUP($C156,Input!$A$8:$GZ$39,MATCH(FW$21,Input!$A$6:$GZ$6,0),FALSE),0)*IF(FW$110&gt;=MAX($FD$110:FV$110),MIN((FW$110-MAX($FD$110:FV$110)),(FW$110-FV$110)),0)+IF($E156=FW$22,VLOOKUP($C156,Input!$A$8:$GZ$39,MATCH(FW$21,Input!$A$6:$GZ$6,0),FALSE),0)*IF(FW$109&gt;=MAX($FD$109:FV$109),MIN((FW$109-MAX($FD$109:FV$109)),(FW$109-FV$109)),0)</f>
        <v>0</v>
      </c>
      <c r="FX156" s="1">
        <f>+IF($E156=FX$22,VLOOKUP($C156,Input!$A$8:$GZ$39,MATCH(FX$21,Input!$A$6:$GZ$6,0),FALSE),0)*IF(FX$110&gt;=MAX($FD$110:FW$110),MIN((FX$110-MAX($FD$110:FW$110)),(FX$110-FW$110)),0)+IF($E156=FX$22,VLOOKUP($C156,Input!$A$8:$GZ$39,MATCH(FX$21,Input!$A$6:$GZ$6,0),FALSE),0)*IF(FX$109&gt;=MAX($FD$109:FW$109),MIN((FX$109-MAX($FD$109:FW$109)),(FX$109-FW$109)),0)</f>
        <v>0</v>
      </c>
      <c r="FY156" s="1">
        <f>+IF($E156=FY$22,VLOOKUP($C156,Input!$A$8:$GZ$39,MATCH(FY$21,Input!$A$6:$GZ$6,0),FALSE),0)*IF(FY$110&gt;=MAX($FD$110:FX$110),MIN((FY$110-MAX($FD$110:FX$110)),(FY$110-FX$110)),0)+IF($E156=FY$22,VLOOKUP($C156,Input!$A$8:$GZ$39,MATCH(FY$21,Input!$A$6:$GZ$6,0),FALSE),0)*IF(FY$109&gt;=MAX($FD$109:FX$109),MIN((FY$109-MAX($FD$109:FX$109)),(FY$109-FX$109)),0)</f>
        <v>0</v>
      </c>
      <c r="FZ156" s="1">
        <f>+IF($E156=FZ$22,VLOOKUP($C156,Input!$A$8:$GZ$39,MATCH(FZ$21,Input!$A$6:$GZ$6,0),FALSE),0)*IF(FZ$110&gt;=MAX($FD$110:FY$110),MIN((FZ$110-MAX($FD$110:FY$110)),(FZ$110-FY$110)),0)+IF($E156=FZ$22,VLOOKUP($C156,Input!$A$8:$GZ$39,MATCH(FZ$21,Input!$A$6:$GZ$6,0),FALSE),0)*IF(FZ$109&gt;=MAX($FD$109:FY$109),MIN((FZ$109-MAX($FD$109:FY$109)),(FZ$109-FY$109)),0)</f>
        <v>0</v>
      </c>
      <c r="GA156" s="1">
        <f>+IF($E156=GA$22,VLOOKUP($C156,Input!$A$8:$GZ$39,MATCH(GA$21,Input!$A$6:$GZ$6,0),FALSE),0)*IF(GA$110&gt;=MAX($FD$110:FZ$110),MIN((GA$110-MAX($FD$110:FZ$110)),(GA$110-FZ$110)),0)+IF($E156=GA$22,VLOOKUP($C156,Input!$A$8:$GZ$39,MATCH(GA$21,Input!$A$6:$GZ$6,0),FALSE),0)*IF(GA$109&gt;=MAX($FD$109:FZ$109),MIN((GA$109-MAX($FD$109:FZ$109)),(GA$109-FZ$109)),0)</f>
        <v>0</v>
      </c>
      <c r="GB156" s="1">
        <f>+IF($E156=GB$22,VLOOKUP($C156,Input!$A$8:$GZ$39,MATCH(GB$21,Input!$A$6:$GZ$6,0),FALSE),0)*IF(GB$110&gt;=MAX($FD$110:GA$110),MIN((GB$110-MAX($FD$110:GA$110)),(GB$110-GA$110)),0)+IF($E156=GB$22,VLOOKUP($C156,Input!$A$8:$GZ$39,MATCH(GB$21,Input!$A$6:$GZ$6,0),FALSE),0)*IF(GB$109&gt;=MAX($FD$109:GA$109),MIN((GB$109-MAX($FD$109:GA$109)),(GB$109-GA$109)),0)</f>
        <v>0</v>
      </c>
      <c r="GC156" s="1">
        <f>+IF($E156=GC$22,VLOOKUP($C156,Input!$A$8:$GZ$39,MATCH(GC$21,Input!$A$6:$GZ$6,0),FALSE),0)*IF(GC$110&gt;=MAX($FD$110:GB$110),MIN((GC$110-MAX($FD$110:GB$110)),(GC$110-GB$110)),0)+IF($E156=GC$22,VLOOKUP($C156,Input!$A$8:$GZ$39,MATCH(GC$21,Input!$A$6:$GZ$6,0),FALSE),0)*IF(GC$109&gt;=MAX($FD$109:GB$109),MIN((GC$109-MAX($FD$109:GB$109)),(GC$109-GB$109)),0)</f>
        <v>0</v>
      </c>
      <c r="GD156" s="1">
        <f>+IF($E156=GD$22,VLOOKUP($C156,Input!$A$8:$GZ$39,MATCH(GD$21,Input!$A$6:$GZ$6,0),FALSE),0)*IF(GD$110&gt;=MAX($FD$110:GC$110),MIN((GD$110-MAX($FD$110:GC$110)),(GD$110-GC$110)),0)+IF($E156=GD$22,VLOOKUP($C156,Input!$A$8:$GZ$39,MATCH(GD$21,Input!$A$6:$GZ$6,0),FALSE),0)*IF(GD$109&gt;=MAX($FD$109:GC$109),MIN((GD$109-MAX($FD$109:GC$109)),(GD$109-GC$109)),0)</f>
        <v>0</v>
      </c>
      <c r="GE156" s="1">
        <f>+IF($E156=GE$22,VLOOKUP($C156,Input!$A$8:$GZ$39,MATCH(GE$21,Input!$A$6:$GZ$6,0),FALSE),0)*IF(GE$110&gt;=MAX($FD$110:GD$110),MIN((GE$110-MAX($FD$110:GD$110)),(GE$110-GD$110)),0)+IF($E156=GE$22,VLOOKUP($C156,Input!$A$8:$GZ$39,MATCH(GE$21,Input!$A$6:$GZ$6,0),FALSE),0)*IF(GE$109&gt;=MAX($FD$109:GD$109),MIN((GE$109-MAX($FD$109:GD$109)),(GE$109-GD$109)),0)</f>
        <v>0</v>
      </c>
      <c r="GF156" s="1">
        <f>+IF($E156=GF$22,VLOOKUP($C156,Input!$A$8:$GZ$39,MATCH(GF$21,Input!$A$6:$GZ$6,0),FALSE),0)*IF(GF$110&gt;=MAX($FD$110:GE$110),MIN((GF$110-MAX($FD$110:GE$110)),(GF$110-GE$110)),0)+IF($E156=GF$22,VLOOKUP($C156,Input!$A$8:$GZ$39,MATCH(GF$21,Input!$A$6:$GZ$6,0),FALSE),0)*IF(GF$109&gt;=MAX($FD$109:GE$109),MIN((GF$109-MAX($FD$109:GE$109)),(GF$109-GE$109)),0)</f>
        <v>0</v>
      </c>
      <c r="GG156" s="1">
        <f>+IF($E156=GG$22,VLOOKUP($C156,Input!$A$8:$GZ$39,MATCH(GG$21,Input!$A$6:$GZ$6,0),FALSE),0)*IF(GG$110&gt;=MAX($FD$110:GF$110),MIN((GG$110-MAX($FD$110:GF$110)),(GG$110-GF$110)),0)+IF($E156=GG$22,VLOOKUP($C156,Input!$A$8:$GZ$39,MATCH(GG$21,Input!$A$6:$GZ$6,0),FALSE),0)*IF(GG$109&gt;=MAX($FD$109:GF$109),MIN((GG$109-MAX($FD$109:GF$109)),(GG$109-GF$109)),0)</f>
        <v>0</v>
      </c>
      <c r="GH156" s="1">
        <f>+IF($E156=GH$22,VLOOKUP($C156,Input!$A$8:$GZ$39,MATCH(GH$21,Input!$A$6:$GZ$6,0),FALSE),0)*IF(GH$110&gt;=MAX($FD$110:GG$110),MIN((GH$110-MAX($FD$110:GG$110)),(GH$110-GG$110)),0)+IF($E156=GH$22,VLOOKUP($C156,Input!$A$8:$GZ$39,MATCH(GH$21,Input!$A$6:$GZ$6,0),FALSE),0)*IF(GH$109&gt;=MAX($FD$109:GG$109),MIN((GH$109-MAX($FD$109:GG$109)),(GH$109-GG$109)),0)</f>
        <v>0</v>
      </c>
      <c r="GI156" s="1">
        <f>+IF($E156=GI$22,VLOOKUP($C156,Input!$A$8:$GZ$39,MATCH(GI$21,Input!$A$6:$GZ$6,0),FALSE),0)*IF(GI$110&gt;=MAX($FD$110:GH$110),MIN((GI$110-MAX($FD$110:GH$110)),(GI$110-GH$110)),0)+IF($E156=GI$22,VLOOKUP($C156,Input!$A$8:$GZ$39,MATCH(GI$21,Input!$A$6:$GZ$6,0),FALSE),0)*IF(GI$109&gt;=MAX($FD$109:GH$109),MIN((GI$109-MAX($FD$109:GH$109)),(GI$109-GH$109)),0)</f>
        <v>0</v>
      </c>
      <c r="GJ156" s="1">
        <f>+IF($E156=GJ$22,VLOOKUP($C156,Input!$A$8:$GZ$39,MATCH(GJ$21,Input!$A$6:$GZ$6,0),FALSE),0)*IF(GJ$110&gt;=MAX($FD$110:GI$110),MIN((GJ$110-MAX($FD$110:GI$110)),(GJ$110-GI$110)),0)+IF($E156=GJ$22,VLOOKUP($C156,Input!$A$8:$GZ$39,MATCH(GJ$21,Input!$A$6:$GZ$6,0),FALSE),0)*IF(GJ$109&gt;=MAX($FD$109:GI$109),MIN((GJ$109-MAX($FD$109:GI$109)),(GJ$109-GI$109)),0)</f>
        <v>0</v>
      </c>
      <c r="GK156" s="1">
        <f>+IF($E156=GK$22,VLOOKUP($C156,Input!$A$8:$GZ$39,MATCH(GK$21,Input!$A$6:$GZ$6,0),FALSE),0)*IF(GK$110&gt;=MAX($FD$110:GJ$110),MIN((GK$110-MAX($FD$110:GJ$110)),(GK$110-GJ$110)),0)+IF($E156=GK$22,VLOOKUP($C156,Input!$A$8:$GZ$39,MATCH(GK$21,Input!$A$6:$GZ$6,0),FALSE),0)*IF(GK$109&gt;=MAX($FD$109:GJ$109),MIN((GK$109-MAX($FD$109:GJ$109)),(GK$109-GJ$109)),0)</f>
        <v>0</v>
      </c>
      <c r="GL156" s="1">
        <f>+IF($E156=GL$22,VLOOKUP($C156,Input!$A$8:$GZ$39,MATCH(GL$21,Input!$A$6:$GZ$6,0),FALSE),0)*IF(GL$110&gt;=MAX($FD$110:GK$110),MIN((GL$110-MAX($FD$110:GK$110)),(GL$110-GK$110)),0)+IF($E156=GL$22,VLOOKUP($C156,Input!$A$8:$GZ$39,MATCH(GL$21,Input!$A$6:$GZ$6,0),FALSE),0)*IF(GL$109&gt;=MAX($FD$109:GK$109),MIN((GL$109-MAX($FD$109:GK$109)),(GL$109-GK$109)),0)</f>
        <v>0</v>
      </c>
      <c r="GM156" s="42"/>
      <c r="GN156" t="str">
        <f>VLOOKUP($C156,Input!$A$8:$GZ$39,MATCH(GN$21,Input!$A$6:$GZ$6,0),FALSE)</f>
        <v>Charger (60 kW)</v>
      </c>
      <c r="GO156">
        <f>IF((VLOOKUP($C156,Input!$A$8:$GZ$39,MATCH(GO$21,Input!$A$6:$GZ$6,0),FALSE))="Y",$D156/VLOOKUP($C156,Input!$A$8:$GZ$39,MATCH(GP$21,Input!$A$6:$GZ$6,0),FALSE),0)</f>
        <v>0</v>
      </c>
      <c r="GP156">
        <f>IF((VLOOKUP($C156,Input!$A$8:$GZ$39,MATCH(GO$21,Input!$A$6:$GZ$6,0),FALSE))="Y",0,IF((VLOOKUP($C156,Input!$A$8:$GZ$39,MATCH(GP$21,Input!$A$6:$GZ$6,0),FALSE))&gt;0,$D156/VLOOKUP($C156,Input!$A$8:$GZ$39,MATCH(GP$21,Input!$A$6:$GZ$6,0),FALSE),0))</f>
        <v>234</v>
      </c>
      <c r="GQ156" s="1">
        <f>+IF($E156=GQ$22,VLOOKUP($C156,Input!$A$8:$GZ$39,MATCH(GQ$21,Input!$A$6:$GZ$6,0),FALSE),0)*IF(GQ$110&gt;=MAX($GP$110:GP$110),MIN((GQ$110-MAX($GP$110:GP$110)),(GQ$110-GP$110)),0)+IF($E156=GQ$22,VLOOKUP($C156,Input!$A$8:$GZ$39,MATCH(GQ$21,Input!$A$6:$GZ$6,0),FALSE),0)*IF(GQ$109&gt;=MAX($GP$109:GP$109),MIN((GQ$109-MAX($GP$109:GP$109)),(GQ$109-GP$109)),0)</f>
        <v>0</v>
      </c>
      <c r="GR156" s="1">
        <f>+IF($E156=GR$22,VLOOKUP($C156,Input!$A$8:$GZ$39,MATCH(GR$21,Input!$A$6:$GZ$6,0),FALSE),0)*IF(GR$110&gt;=MAX($GP$110:GQ$110),MIN((GR$110-MAX($GP$110:GQ$110)),(GR$110-GQ$110)),0)+IF($E156=GR$22,VLOOKUP($C156,Input!$A$8:$GZ$39,MATCH(GR$21,Input!$A$6:$GZ$6,0),FALSE),0)*IF(GR$109&gt;=MAX($GP$109:GQ$109),MIN((GR$109-MAX($GP$109:GQ$109)),(GR$109-GQ$109)),0)</f>
        <v>0</v>
      </c>
      <c r="GS156" s="1">
        <f>+IF($E156=GS$22,VLOOKUP($C156,Input!$A$8:$GZ$39,MATCH(GS$21,Input!$A$6:$GZ$6,0),FALSE),0)*IF(GS$110&gt;=MAX($GP$110:GR$110),MIN((GS$110-MAX($GP$110:GR$110)),(GS$110-GR$110)),0)+IF($E156=GS$22,VLOOKUP($C156,Input!$A$8:$GZ$39,MATCH(GS$21,Input!$A$6:$GZ$6,0),FALSE),0)*IF(GS$109&gt;=MAX($GP$109:GR$109),MIN((GS$109-MAX($GP$109:GR$109)),(GS$109-GR$109)),0)</f>
        <v>0</v>
      </c>
      <c r="GT156" s="1">
        <f>+IF($E156=GT$22,VLOOKUP($C156,Input!$A$8:$GZ$39,MATCH(GT$21,Input!$A$6:$GZ$6,0),FALSE),0)*IF(GT$110&gt;=MAX($GP$110:GS$110),MIN((GT$110-MAX($GP$110:GS$110)),(GT$110-GS$110)),0)+IF($E156=GT$22,VLOOKUP($C156,Input!$A$8:$GZ$39,MATCH(GT$21,Input!$A$6:$GZ$6,0),FALSE),0)*IF(GT$109&gt;=MAX($GP$109:GS$109),MIN((GT$109-MAX($GP$109:GS$109)),(GT$109-GS$109)),0)</f>
        <v>0</v>
      </c>
      <c r="GU156" s="1">
        <f>+IF($E156=GU$22,VLOOKUP($C156,Input!$A$8:$GZ$39,MATCH(GU$21,Input!$A$6:$GZ$6,0),FALSE),0)*IF(GU$110&gt;=MAX($GP$110:GT$110),MIN((GU$110-MAX($GP$110:GT$110)),(GU$110-GT$110)),0)+IF($E156=GU$22,VLOOKUP($C156,Input!$A$8:$GZ$39,MATCH(GU$21,Input!$A$6:$GZ$6,0),FALSE),0)*IF(GU$109&gt;=MAX($GP$109:GT$109),MIN((GU$109-MAX($GP$109:GT$109)),(GU$109-GT$109)),0)</f>
        <v>0</v>
      </c>
      <c r="GV156" s="1">
        <f>+IF($E156=GV$22,VLOOKUP($C156,Input!$A$8:$GZ$39,MATCH(GV$21,Input!$A$6:$GZ$6,0),FALSE),0)*IF(GV$110&gt;=MAX($GP$110:GU$110),MIN((GV$110-MAX($GP$110:GU$110)),(GV$110-GU$110)),0)+IF($E156=GV$22,VLOOKUP($C156,Input!$A$8:$GZ$39,MATCH(GV$21,Input!$A$6:$GZ$6,0),FALSE),0)*IF(GV$109&gt;=MAX($GP$109:GU$109),MIN((GV$109-MAX($GP$109:GU$109)),(GV$109-GU$109)),0)</f>
        <v>0</v>
      </c>
      <c r="GW156" s="1">
        <f>+IF($E156=GW$22,VLOOKUP($C156,Input!$A$8:$GZ$39,MATCH(GW$21,Input!$A$6:$GZ$6,0),FALSE),0)*IF(GW$110&gt;=MAX($GP$110:GV$110),MIN((GW$110-MAX($GP$110:GV$110)),(GW$110-GV$110)),0)+IF($E156=GW$22,VLOOKUP($C156,Input!$A$8:$GZ$39,MATCH(GW$21,Input!$A$6:$GZ$6,0),FALSE),0)*IF(GW$109&gt;=MAX($GP$109:GV$109),MIN((GW$109-MAX($GP$109:GV$109)),(GW$109-GV$109)),0)</f>
        <v>0</v>
      </c>
      <c r="GX156" s="1">
        <f>+IF($E156=GX$22,VLOOKUP($C156,Input!$A$8:$GZ$39,MATCH(GX$21,Input!$A$6:$GZ$6,0),FALSE),0)*IF(GX$110&gt;=MAX($GP$110:GW$110),MIN((GX$110-MAX($GP$110:GW$110)),(GX$110-GW$110)),0)+IF($E156=GX$22,VLOOKUP($C156,Input!$A$8:$GZ$39,MATCH(GX$21,Input!$A$6:$GZ$6,0),FALSE),0)*IF(GX$109&gt;=MAX($GP$109:GW$109),MIN((GX$109-MAX($GP$109:GW$109)),(GX$109-GW$109)),0)</f>
        <v>0</v>
      </c>
      <c r="GY156" s="1">
        <f>+IF($E156=GY$22,VLOOKUP($C156,Input!$A$8:$GZ$39,MATCH(GY$21,Input!$A$6:$GZ$6,0),FALSE),0)*IF(GY$110&gt;=MAX($GP$110:GX$110),MIN((GY$110-MAX($GP$110:GX$110)),(GY$110-GX$110)),0)+IF($E156=GY$22,VLOOKUP($C156,Input!$A$8:$GZ$39,MATCH(GY$21,Input!$A$6:$GZ$6,0),FALSE),0)*IF(GY$109&gt;=MAX($GP$109:GX$109),MIN((GY$109-MAX($GP$109:GX$109)),(GY$109-GX$109)),0)</f>
        <v>0</v>
      </c>
      <c r="GZ156" s="1">
        <f>+IF($E156=GZ$22,VLOOKUP($C156,Input!$A$8:$GZ$39,MATCH(GZ$21,Input!$A$6:$GZ$6,0),FALSE),0)*IF(GZ$110&gt;=MAX($GP$110:GY$110),MIN((GZ$110-MAX($GP$110:GY$110)),(GZ$110-GY$110)),0)+IF($E156=GZ$22,VLOOKUP($C156,Input!$A$8:$GZ$39,MATCH(GZ$21,Input!$A$6:$GZ$6,0),FALSE),0)*IF(GZ$109&gt;=MAX($GP$109:GY$109),MIN((GZ$109-MAX($GP$109:GY$109)),(GZ$109-GY$109)),0)</f>
        <v>0</v>
      </c>
      <c r="HA156" s="1">
        <f>+IF($E156=HA$22,VLOOKUP($C156,Input!$A$8:$GZ$39,MATCH(HA$21,Input!$A$6:$GZ$6,0),FALSE),0)*IF(HA$110&gt;=MAX($GP$110:GZ$110),MIN((HA$110-MAX($GP$110:GZ$110)),(HA$110-GZ$110)),0)+IF($E156=HA$22,VLOOKUP($C156,Input!$A$8:$GZ$39,MATCH(HA$21,Input!$A$6:$GZ$6,0),FALSE),0)*IF(HA$109&gt;=MAX($GP$109:GZ$109),MIN((HA$109-MAX($GP$109:GZ$109)),(HA$109-GZ$109)),0)</f>
        <v>0</v>
      </c>
      <c r="HB156" s="1">
        <f>+IF($E156=HB$22,VLOOKUP($C156,Input!$A$8:$GZ$39,MATCH(HB$21,Input!$A$6:$GZ$6,0),FALSE),0)*IF(HB$110&gt;=MAX($GP$110:HA$110),MIN((HB$110-MAX($GP$110:HA$110)),(HB$110-HA$110)),0)+IF($E156=HB$22,VLOOKUP($C156,Input!$A$8:$GZ$39,MATCH(HB$21,Input!$A$6:$GZ$6,0),FALSE),0)*IF(HB$109&gt;=MAX($GP$109:HA$109),MIN((HB$109-MAX($GP$109:HA$109)),(HB$109-HA$109)),0)</f>
        <v>0</v>
      </c>
      <c r="HC156" s="1">
        <f>+IF($E156=HC$22,VLOOKUP($C156,Input!$A$8:$GZ$39,MATCH(HC$21,Input!$A$6:$GZ$6,0),FALSE),0)*IF(HC$110&gt;=MAX($GP$110:HB$110),MIN((HC$110-MAX($GP$110:HB$110)),(HC$110-HB$110)),0)+IF($E156=HC$22,VLOOKUP($C156,Input!$A$8:$GZ$39,MATCH(HC$21,Input!$A$6:$GZ$6,0),FALSE),0)*IF(HC$109&gt;=MAX($GP$109:HB$109),MIN((HC$109-MAX($GP$109:HB$109)),(HC$109-HB$109)),0)</f>
        <v>0</v>
      </c>
      <c r="HD156" s="1">
        <f>+IF($E156=HD$22,VLOOKUP($C156,Input!$A$8:$GZ$39,MATCH(HD$21,Input!$A$6:$GZ$6,0),FALSE),0)*IF(HD$110&gt;=MAX($GP$110:HC$110),MIN((HD$110-MAX($GP$110:HC$110)),(HD$110-HC$110)),0)+IF($E156=HD$22,VLOOKUP($C156,Input!$A$8:$GZ$39,MATCH(HD$21,Input!$A$6:$GZ$6,0),FALSE),0)*IF(HD$109&gt;=MAX($GP$109:HC$109),MIN((HD$109-MAX($GP$109:HC$109)),(HD$109-HC$109)),0)</f>
        <v>0</v>
      </c>
      <c r="HE156" s="1">
        <f>+IF($E156=HE$22,VLOOKUP($C156,Input!$A$8:$GZ$39,MATCH(HE$21,Input!$A$6:$GZ$6,0),FALSE),0)*IF(HE$110&gt;=MAX($GP$110:HD$110),MIN((HE$110-MAX($GP$110:HD$110)),(HE$110-HD$110)),0)+IF($E156=HE$22,VLOOKUP($C156,Input!$A$8:$GZ$39,MATCH(HE$21,Input!$A$6:$GZ$6,0),FALSE),0)*IF(HE$109&gt;=MAX($GP$109:HD$109),MIN((HE$109-MAX($GP$109:HD$109)),(HE$109-HD$109)),0)</f>
        <v>0</v>
      </c>
      <c r="HF156" s="1">
        <f>+IF($E156=HF$22,VLOOKUP($C156,Input!$A$8:$GZ$39,MATCH(HF$21,Input!$A$6:$GZ$6,0),FALSE),0)*IF(HF$110&gt;=MAX($GP$110:HE$110),MIN((HF$110-MAX($GP$110:HE$110)),(HF$110-HE$110)),0)+IF($E156=HF$22,VLOOKUP($C156,Input!$A$8:$GZ$39,MATCH(HF$21,Input!$A$6:$GZ$6,0),FALSE),0)*IF(HF$109&gt;=MAX($GP$109:HE$109),MIN((HF$109-MAX($GP$109:HE$109)),(HF$109-HE$109)),0)</f>
        <v>0</v>
      </c>
      <c r="HG156" s="1">
        <f>+IF($E156=HG$22,VLOOKUP($C156,Input!$A$8:$GZ$39,MATCH(HG$21,Input!$A$6:$GZ$6,0),FALSE),0)*IF(HG$110&gt;=MAX($GP$110:HF$110),MIN((HG$110-MAX($GP$110:HF$110)),(HG$110-HF$110)),0)+IF($E156=HG$22,VLOOKUP($C156,Input!$A$8:$GZ$39,MATCH(HG$21,Input!$A$6:$GZ$6,0),FALSE),0)*IF(HG$109&gt;=MAX($GP$109:HF$109),MIN((HG$109-MAX($GP$109:HF$109)),(HG$109-HF$109)),0)</f>
        <v>0</v>
      </c>
      <c r="HH156" s="1">
        <f>+IF($E156=HH$22,VLOOKUP($C156,Input!$A$8:$GZ$39,MATCH(HH$21,Input!$A$6:$GZ$6,0),FALSE),0)*IF(HH$110&gt;=MAX($GP$110:HG$110),MIN((HH$110-MAX($GP$110:HG$110)),(HH$110-HG$110)),0)+IF($E156=HH$22,VLOOKUP($C156,Input!$A$8:$GZ$39,MATCH(HH$21,Input!$A$6:$GZ$6,0),FALSE),0)*IF(HH$109&gt;=MAX($GP$109:HG$109),MIN((HH$109-MAX($GP$109:HG$109)),(HH$109-HG$109)),0)</f>
        <v>0</v>
      </c>
      <c r="HI156" s="1">
        <f>+IF($E156=HI$22,VLOOKUP($C156,Input!$A$8:$GZ$39,MATCH(HI$21,Input!$A$6:$GZ$6,0),FALSE),0)*IF(HI$110&gt;=MAX($GP$110:HH$110),MIN((HI$110-MAX($GP$110:HH$110)),(HI$110-HH$110)),0)+IF($E156=HI$22,VLOOKUP($C156,Input!$A$8:$GZ$39,MATCH(HI$21,Input!$A$6:$GZ$6,0),FALSE),0)*IF(HI$109&gt;=MAX($GP$109:HH$109),MIN((HI$109-MAX($GP$109:HH$109)),(HI$109-HH$109)),0)</f>
        <v>0</v>
      </c>
      <c r="HJ156" s="1">
        <f>+IF($E156=HJ$22,VLOOKUP($C156,Input!$A$8:$GZ$39,MATCH(HJ$21,Input!$A$6:$GZ$6,0),FALSE),0)*IF(HJ$110&gt;=MAX($GP$110:HI$110),MIN((HJ$110-MAX($GP$110:HI$110)),(HJ$110-HI$110)),0)+IF($E156=HJ$22,VLOOKUP($C156,Input!$A$8:$GZ$39,MATCH(HJ$21,Input!$A$6:$GZ$6,0),FALSE),0)*IF(HJ$109&gt;=MAX($GP$109:HI$109),MIN((HJ$109-MAX($GP$109:HI$109)),(HJ$109-HI$109)),0)</f>
        <v>0</v>
      </c>
      <c r="HK156" s="1">
        <f>+IF($E156=HK$22,VLOOKUP($C156,Input!$A$8:$GZ$39,MATCH(HK$21,Input!$A$6:$GZ$6,0),FALSE),0)*IF(HK$110&gt;=MAX($GP$110:HJ$110),MIN((HK$110-MAX($GP$110:HJ$110)),(HK$110-HJ$110)),0)+IF($E156=HK$22,VLOOKUP($C156,Input!$A$8:$GZ$39,MATCH(HK$21,Input!$A$6:$GZ$6,0),FALSE),0)*IF(HK$109&gt;=MAX($GP$109:HJ$109),MIN((HK$109-MAX($GP$109:HJ$109)),(HK$109-HJ$109)),0)</f>
        <v>0</v>
      </c>
      <c r="HL156" s="1">
        <f>+IF($E156=HL$22,VLOOKUP($C156,Input!$A$8:$GZ$39,MATCH(HL$21,Input!$A$6:$GZ$6,0),FALSE),0)*IF(HL$110&gt;=MAX($GP$110:HK$110),MIN((HL$110-MAX($GP$110:HK$110)),(HL$110-HK$110)),0)+IF($E156=HL$22,VLOOKUP($C156,Input!$A$8:$GZ$39,MATCH(HL$21,Input!$A$6:$GZ$6,0),FALSE),0)*IF(HL$109&gt;=MAX($GP$109:HK$109),MIN((HL$109-MAX($GP$109:HK$109)),(HL$109-HK$109)),0)</f>
        <v>0</v>
      </c>
      <c r="HM156" s="1">
        <f>+IF($E156=HM$22,VLOOKUP($C156,Input!$A$8:$GZ$39,MATCH(HM$21,Input!$A$6:$GZ$6,0),FALSE),0)*IF(HM$110&gt;=MAX($GP$110:HL$110),MIN((HM$110-MAX($GP$110:HL$110)),(HM$110-HL$110)),0)+IF($E156=HM$22,VLOOKUP($C156,Input!$A$8:$GZ$39,MATCH(HM$21,Input!$A$6:$GZ$6,0),FALSE),0)*IF(HM$109&gt;=MAX($GP$109:HL$109),MIN((HM$109-MAX($GP$109:HL$109)),(HM$109-HL$109)),0)</f>
        <v>0</v>
      </c>
      <c r="HN156" s="1">
        <f>+IF($E156=HN$22,VLOOKUP($C156,Input!$A$8:$GZ$39,MATCH(HN$21,Input!$A$6:$GZ$6,0),FALSE),0)*IF(HN$110&gt;=MAX($GP$110:HM$110),MIN((HN$110-MAX($GP$110:HM$110)),(HN$110-HM$110)),0)+IF($E156=HN$22,VLOOKUP($C156,Input!$A$8:$GZ$39,MATCH(HN$21,Input!$A$6:$GZ$6,0),FALSE),0)*IF(HN$109&gt;=MAX($GP$109:HM$109),MIN((HN$109-MAX($GP$109:HM$109)),(HN$109-HM$109)),0)</f>
        <v>0</v>
      </c>
      <c r="HO156" s="1">
        <f>+IF($E156=HO$22,VLOOKUP($C156,Input!$A$8:$GZ$39,MATCH(HO$21,Input!$A$6:$GZ$6,0),FALSE),0)*IF(HO$110&gt;=MAX($GP$110:HN$110),MIN((HO$110-MAX($GP$110:HN$110)),(HO$110-HN$110)),0)+IF($E156=HO$22,VLOOKUP($C156,Input!$A$8:$GZ$39,MATCH(HO$21,Input!$A$6:$GZ$6,0),FALSE),0)*IF(HO$109&gt;=MAX($GP$109:HN$109),MIN((HO$109-MAX($GP$109:HN$109)),(HO$109-HN$109)),0)</f>
        <v>0</v>
      </c>
      <c r="HP156" s="1">
        <f>+IF($E156=HP$22,VLOOKUP($C156,Input!$A$8:$GZ$39,MATCH(HP$21,Input!$A$6:$GZ$6,0),FALSE),0)*IF(HP$110&gt;=MAX($GP$110:HO$110),MIN((HP$110-MAX($GP$110:HO$110)),(HP$110-HO$110)),0)+IF($E156=HP$22,VLOOKUP($C156,Input!$A$8:$GZ$39,MATCH(HP$21,Input!$A$6:$GZ$6,0),FALSE),0)*IF(HP$109&gt;=MAX($GP$109:HO$109),MIN((HP$109-MAX($GP$109:HO$109)),(HP$109-HO$109)),0)</f>
        <v>0</v>
      </c>
      <c r="HQ156" s="1">
        <f>+IF($E156=HQ$22,VLOOKUP($C156,Input!$A$8:$GZ$39,MATCH(HQ$21,Input!$A$6:$GZ$6,0),FALSE),0)*IF(HQ$110&gt;=MAX($GP$110:HP$110),MIN((HQ$110-MAX($GP$110:HP$110)),(HQ$110-HP$110)),0)+IF($E156=HQ$22,VLOOKUP($C156,Input!$A$8:$GZ$39,MATCH(HQ$21,Input!$A$6:$GZ$6,0),FALSE),0)*IF(HQ$109&gt;=MAX($GP$109:HP$109),MIN((HQ$109-MAX($GP$109:HP$109)),(HQ$109-HP$109)),0)</f>
        <v>0</v>
      </c>
      <c r="HR156" s="1">
        <f>+IF($E156=HR$22,VLOOKUP($C156,Input!$A$8:$GZ$39,MATCH(HR$21,Input!$A$6:$GZ$6,0),FALSE),0)*IF(HR$110&gt;=MAX($GP$110:HQ$110),MIN((HR$110-MAX($GP$110:HQ$110)),(HR$110-HQ$110)),0)+IF($E156=HR$22,VLOOKUP($C156,Input!$A$8:$GZ$39,MATCH(HR$21,Input!$A$6:$GZ$6,0),FALSE),0)*IF(HR$109&gt;=MAX($GP$109:HQ$109),MIN((HR$109-MAX($GP$109:HQ$109)),(HR$109-HQ$109)),0)</f>
        <v>0</v>
      </c>
      <c r="HS156" s="1">
        <f>+IF($E156=HS$22,VLOOKUP($C156,Input!$A$8:$GZ$39,MATCH(HS$21,Input!$A$6:$GZ$6,0),FALSE),0)*IF(HS$110&gt;=MAX($GP$110:HR$110),MIN((HS$110-MAX($GP$110:HR$110)),(HS$110-HR$110)),0)+IF($E156=HS$22,VLOOKUP($C156,Input!$A$8:$GZ$39,MATCH(HS$21,Input!$A$6:$GZ$6,0),FALSE),0)*IF(HS$109&gt;=MAX($GP$109:HR$109),MIN((HS$109-MAX($GP$109:HR$109)),(HS$109-HR$109)),0)</f>
        <v>0</v>
      </c>
      <c r="HT156" s="1">
        <f>+IF($E156=HT$22,VLOOKUP($C156,Input!$A$8:$GZ$39,MATCH(HT$21,Input!$A$6:$GZ$6,0),FALSE),0)*IF(HT$110&gt;=MAX($GP$110:HS$110),MIN((HT$110-MAX($GP$110:HS$110)),(HT$110-HS$110)),0)+IF($E156=HT$22,VLOOKUP($C156,Input!$A$8:$GZ$39,MATCH(HT$21,Input!$A$6:$GZ$6,0),FALSE),0)*IF(HT$109&gt;=MAX($GP$109:HS$109),MIN((HT$109-MAX($GP$109:HS$109)),(HT$109-HS$109)),0)</f>
        <v>0</v>
      </c>
      <c r="HU156" s="1">
        <f>+IF($E156=HU$22,VLOOKUP($C156,Input!$A$8:$GZ$39,MATCH(HU$21,Input!$A$6:$GZ$6,0),FALSE),0)*IF(HU$110&gt;=MAX($GP$110:HT$110),MIN((HU$110-MAX($GP$110:HT$110)),(HU$110-HT$110)),0)+IF($E156=HU$22,VLOOKUP($C156,Input!$A$8:$GZ$39,MATCH(HU$21,Input!$A$6:$GZ$6,0),FALSE),0)*IF(HU$109&gt;=MAX($GP$109:HT$109),MIN((HU$109-MAX($GP$109:HT$109)),(HU$109-HT$109)),0)</f>
        <v>0</v>
      </c>
      <c r="HV156" s="1">
        <f>+IF($E156=HV$22,VLOOKUP($C156,Input!$A$8:$GZ$39,MATCH(HV$21,Input!$A$6:$GZ$6,0),FALSE),0)*IF(HV$110&gt;=MAX($GP$110:HU$110),MIN((HV$110-MAX($GP$110:HU$110)),(HV$110-HU$110)),0)+IF($E156=HV$22,VLOOKUP($C156,Input!$A$8:$GZ$39,MATCH(HV$21,Input!$A$6:$GZ$6,0),FALSE),0)*IF(HV$109&gt;=MAX($GP$109:HU$109),MIN((HV$109-MAX($GP$109:HU$109)),(HV$109-HU$109)),0)</f>
        <v>0</v>
      </c>
      <c r="HW156" s="1">
        <f>+IF($E156=HW$22,VLOOKUP($C156,Input!$A$8:$GZ$39,MATCH(HW$21,Input!$A$6:$GZ$6,0),FALSE),0)*IF(HW$110&gt;=MAX($GP$110:HV$110),MIN((HW$110-MAX($GP$110:HV$110)),(HW$110-HV$110)),0)+IF($E156=HW$22,VLOOKUP($C156,Input!$A$8:$GZ$39,MATCH(HW$21,Input!$A$6:$GZ$6,0),FALSE),0)*IF(HW$109&gt;=MAX($GP$109:HV$109),MIN((HW$109-MAX($GP$109:HV$109)),(HW$109-HV$109)),0)</f>
        <v>0</v>
      </c>
      <c r="HX156" s="1">
        <f>+IF($E156=HX$22,VLOOKUP($C156,Input!$A$8:$GZ$39,MATCH(HX$21,Input!$A$6:$GZ$6,0),FALSE),0)*IF(HX$110&gt;=MAX($GP$110:HW$110),MIN((HX$110-MAX($GP$110:HW$110)),(HX$110-HW$110)),0)+IF($E156=HX$22,VLOOKUP($C156,Input!$A$8:$GZ$39,MATCH(HX$21,Input!$A$6:$GZ$6,0),FALSE),0)*IF(HX$109&gt;=MAX($GP$109:HW$109),MIN((HX$109-MAX($GP$109:HW$109)),(HX$109-HW$109)),0)</f>
        <v>0</v>
      </c>
      <c r="HY156" s="1">
        <f>+IF($E156=HY$22,VLOOKUP($C156,Input!$A$8:$GZ$39,MATCH(HY$21,Input!$A$6:$GZ$6,0),FALSE),0)*IF(HY$110&gt;=MAX($GP$110:HX$110),MIN((HY$110-MAX($GP$110:HX$110)),(HY$110-HX$110)),0)+IF($E156=HY$22,VLOOKUP($C156,Input!$A$8:$GZ$39,MATCH(HY$21,Input!$A$6:$GZ$6,0),FALSE),0)*IF(HY$109&gt;=MAX($GP$109:HX$109),MIN((HY$109-MAX($GP$109:HX$109)),(HY$109-HX$109)),0)</f>
        <v>0</v>
      </c>
      <c r="HZ156" s="42"/>
      <c r="IA156" t="str">
        <f>VLOOKUP($C156,Input!$A$8:$IA$39,MATCH(IA$21,Input!$A$6:$IA$6,0),FALSE)</f>
        <v>Bus Maintenance Bay Upgrade (two bays share one shop charger)</v>
      </c>
      <c r="IB156" s="132">
        <f>IF((VLOOKUP($C156,Input!$A$8:$IA$39,MATCH(IB$21,Input!$A$6:$IA$6,0),FALSE))="Y",$D156/VLOOKUP($C156,Input!$A$8:$IA$39,MATCH(IC$21,Input!$A$6:$IA$6,0),FALSE),0)</f>
        <v>0</v>
      </c>
      <c r="IC156" s="132">
        <f>IF((VLOOKUP($C156,Input!$A$8:$IA$39,MATCH(IB$21,Input!$A$6:$IA$6,0),FALSE))="Y",0,IF((VLOOKUP($C156,Input!$A$8:$IA$39,MATCH(IC$21,Input!$A$6:$IA$6,0),FALSE))&gt;0,$D156/VLOOKUP($C156,Input!$A$8:$IA$39,MATCH(IC$21,Input!$A$6:$IA$6,0),FALSE),0))</f>
        <v>15.6</v>
      </c>
      <c r="ID156" s="1">
        <f>+IF($E156=ID$22,VLOOKUP($C156,Input!$A$8:$IA$39,MATCH(ID$21,Input!$A$6:$IA$6,0),FALSE),0)*IF(ID$110&gt;=MAX($IC$110:IC$110),MIN((ID$110-MAX($IC$110:IC$110)),(ID$110-IC$110)),0)+IF($E156=ID$22,VLOOKUP($C156,Input!$A$8:$IA$39,MATCH(ID$21,Input!$A$6:$IA$6,0),FALSE),0)*IF(ID$109&gt;=MAX($IC$109:IC$109),MIN((ID$109-MAX($IC$109:IC$109)),(ID$109-IC$109)),0)</f>
        <v>0</v>
      </c>
      <c r="IE156" s="1">
        <f>+IF($E156=IE$22,VLOOKUP($C156,Input!$A$8:$IA$39,MATCH(IE$21,Input!$A$6:$IA$6,0),FALSE),0)*IF(IE$110&gt;=MAX($IC$110:ID$110),MIN((IE$110-MAX($IC$110:ID$110)),(IE$110-ID$110)),0)+IF($E156=IE$22,VLOOKUP($C156,Input!$A$8:$IA$39,MATCH(IE$21,Input!$A$6:$IA$6,0),FALSE),0)*IF(IE$109&gt;=MAX($IC$109:ID$109),MIN((IE$109-MAX($IC$109:ID$109)),(IE$109-ID$109)),0)</f>
        <v>0</v>
      </c>
      <c r="IF156" s="1">
        <f>+IF($E156=IF$22,VLOOKUP($C156,Input!$A$8:$IA$39,MATCH(IF$21,Input!$A$6:$IA$6,0),FALSE),0)*IF(IF$110&gt;=MAX($IC$110:IE$110),MIN((IF$110-MAX($IC$110:IE$110)),(IF$110-IE$110)),0)+IF($E156=IF$22,VLOOKUP($C156,Input!$A$8:$IA$39,MATCH(IF$21,Input!$A$6:$IA$6,0),FALSE),0)*IF(IF$109&gt;=MAX($IC$109:IE$109),MIN((IF$109-MAX($IC$109:IE$109)),(IF$109-IE$109)),0)</f>
        <v>0</v>
      </c>
      <c r="IG156" s="1">
        <f>+IF($E156=IG$22,VLOOKUP($C156,Input!$A$8:$IA$39,MATCH(IG$21,Input!$A$6:$IA$6,0),FALSE),0)*IF(IG$110&gt;=MAX($IC$110:IF$110),MIN((IG$110-MAX($IC$110:IF$110)),(IG$110-IF$110)),0)+IF($E156=IG$22,VLOOKUP($C156,Input!$A$8:$IA$39,MATCH(IG$21,Input!$A$6:$IA$6,0),FALSE),0)*IF(IG$109&gt;=MAX($IC$109:IF$109),MIN((IG$109-MAX($IC$109:IF$109)),(IG$109-IF$109)),0)</f>
        <v>0</v>
      </c>
      <c r="IH156" s="1">
        <f>+IF($E156=IH$22,VLOOKUP($C156,Input!$A$8:$IA$39,MATCH(IH$21,Input!$A$6:$IA$6,0),FALSE),0)*IF(IH$110&gt;=MAX($IC$110:IG$110),MIN((IH$110-MAX($IC$110:IG$110)),(IH$110-IG$110)),0)+IF($E156=IH$22,VLOOKUP($C156,Input!$A$8:$IA$39,MATCH(IH$21,Input!$A$6:$IA$6,0),FALSE),0)*IF(IH$109&gt;=MAX($IC$109:IG$109),MIN((IH$109-MAX($IC$109:IG$109)),(IH$109-IG$109)),0)</f>
        <v>0</v>
      </c>
      <c r="II156" s="1">
        <f>+IF($E156=II$22,VLOOKUP($C156,Input!$A$8:$IA$39,MATCH(II$21,Input!$A$6:$IA$6,0),FALSE),0)*IF(II$110&gt;=MAX($IC$110:IH$110),MIN((II$110-MAX($IC$110:IH$110)),(II$110-IH$110)),0)+IF($E156=II$22,VLOOKUP($C156,Input!$A$8:$IA$39,MATCH(II$21,Input!$A$6:$IA$6,0),FALSE),0)*IF(II$109&gt;=MAX($IC$109:IH$109),MIN((II$109-MAX($IC$109:IH$109)),(II$109-IH$109)),0)</f>
        <v>0</v>
      </c>
      <c r="IJ156" s="1">
        <f>+IF($E156=IJ$22,VLOOKUP($C156,Input!$A$8:$IA$39,MATCH(IJ$21,Input!$A$6:$IA$6,0),FALSE),0)*IF(IJ$110&gt;=MAX($IC$110:II$110),MIN((IJ$110-MAX($IC$110:II$110)),(IJ$110-II$110)),0)+IF($E156=IJ$22,VLOOKUP($C156,Input!$A$8:$IA$39,MATCH(IJ$21,Input!$A$6:$IA$6,0),FALSE),0)*IF(IJ$109&gt;=MAX($IC$109:II$109),MIN((IJ$109-MAX($IC$109:II$109)),(IJ$109-II$109)),0)</f>
        <v>0</v>
      </c>
      <c r="IK156" s="1">
        <f>+IF($E156=IK$22,VLOOKUP($C156,Input!$A$8:$IA$39,MATCH(IK$21,Input!$A$6:$IA$6,0),FALSE),0)*IF(IK$110&gt;=MAX($IC$110:IJ$110),MIN((IK$110-MAX($IC$110:IJ$110)),(IK$110-IJ$110)),0)+IF($E156=IK$22,VLOOKUP($C156,Input!$A$8:$IA$39,MATCH(IK$21,Input!$A$6:$IA$6,0),FALSE),0)*IF(IK$109&gt;=MAX($IC$109:IJ$109),MIN((IK$109-MAX($IC$109:IJ$109)),(IK$109-IJ$109)),0)</f>
        <v>0</v>
      </c>
      <c r="IL156" s="1">
        <f>+IF($E156=IL$22,VLOOKUP($C156,Input!$A$8:$IA$39,MATCH(IL$21,Input!$A$6:$IA$6,0),FALSE),0)*IF(IL$110&gt;=MAX($IC$110:IK$110),MIN((IL$110-MAX($IC$110:IK$110)),(IL$110-IK$110)),0)+IF($E156=IL$22,VLOOKUP($C156,Input!$A$8:$IA$39,MATCH(IL$21,Input!$A$6:$IA$6,0),FALSE),0)*IF(IL$109&gt;=MAX($IC$109:IK$109),MIN((IL$109-MAX($IC$109:IK$109)),(IL$109-IK$109)),0)</f>
        <v>0</v>
      </c>
      <c r="IM156" s="1">
        <f>+IF($E156=IM$22,VLOOKUP($C156,Input!$A$8:$IA$39,MATCH(IM$21,Input!$A$6:$IA$6,0),FALSE),0)*IF(IM$110&gt;=MAX($IC$110:IL$110),MIN((IM$110-MAX($IC$110:IL$110)),(IM$110-IL$110)),0)+IF($E156=IM$22,VLOOKUP($C156,Input!$A$8:$IA$39,MATCH(IM$21,Input!$A$6:$IA$6,0),FALSE),0)*IF(IM$109&gt;=MAX($IC$109:IL$109),MIN((IM$109-MAX($IC$109:IL$109)),(IM$109-IL$109)),0)</f>
        <v>0</v>
      </c>
      <c r="IN156" s="1">
        <f>+IF($E156=IN$22,VLOOKUP($C156,Input!$A$8:$IA$39,MATCH(IN$21,Input!$A$6:$IA$6,0),FALSE),0)*IF(IN$110&gt;=MAX($IC$110:IM$110),MIN((IN$110-MAX($IC$110:IM$110)),(IN$110-IM$110)),0)+IF($E156=IN$22,VLOOKUP($C156,Input!$A$8:$IA$39,MATCH(IN$21,Input!$A$6:$IA$6,0),FALSE),0)*IF(IN$109&gt;=MAX($IC$109:IM$109),MIN((IN$109-MAX($IC$109:IM$109)),(IN$109-IM$109)),0)</f>
        <v>0</v>
      </c>
      <c r="IO156" s="1">
        <f>+IF($E156=IO$22,VLOOKUP($C156,Input!$A$8:$IA$39,MATCH(IO$21,Input!$A$6:$IA$6,0),FALSE),0)*IF(IO$110&gt;=MAX($IC$110:IN$110),MIN((IO$110-MAX($IC$110:IN$110)),(IO$110-IN$110)),0)+IF($E156=IO$22,VLOOKUP($C156,Input!$A$8:$IA$39,MATCH(IO$21,Input!$A$6:$IA$6,0),FALSE),0)*IF(IO$109&gt;=MAX($IC$109:IN$109),MIN((IO$109-MAX($IC$109:IN$109)),(IO$109-IN$109)),0)</f>
        <v>0</v>
      </c>
      <c r="IP156" s="1">
        <f>+IF($E156=IP$22,VLOOKUP($C156,Input!$A$8:$IA$39,MATCH(IP$21,Input!$A$6:$IA$6,0),FALSE),0)*IF(IP$110&gt;=MAX($IC$110:IO$110),MIN((IP$110-MAX($IC$110:IO$110)),(IP$110-IO$110)),0)+IF($E156=IP$22,VLOOKUP($C156,Input!$A$8:$IA$39,MATCH(IP$21,Input!$A$6:$IA$6,0),FALSE),0)*IF(IP$109&gt;=MAX($IC$109:IO$109),MIN((IP$109-MAX($IC$109:IO$109)),(IP$109-IO$109)),0)</f>
        <v>0</v>
      </c>
      <c r="IQ156" s="1">
        <f>+IF($E156=IQ$22,VLOOKUP($C156,Input!$A$8:$IA$39,MATCH(IQ$21,Input!$A$6:$IA$6,0),FALSE),0)*IF(IQ$110&gt;=MAX($IC$110:IP$110),MIN((IQ$110-MAX($IC$110:IP$110)),(IQ$110-IP$110)),0)+IF($E156=IQ$22,VLOOKUP($C156,Input!$A$8:$IA$39,MATCH(IQ$21,Input!$A$6:$IA$6,0),FALSE),0)*IF(IQ$109&gt;=MAX($IC$109:IP$109),MIN((IQ$109-MAX($IC$109:IP$109)),(IQ$109-IP$109)),0)</f>
        <v>0</v>
      </c>
      <c r="IR156" s="1">
        <f>+IF($E156=IR$22,VLOOKUP($C156,Input!$A$8:$IA$39,MATCH(IR$21,Input!$A$6:$IA$6,0),FALSE),0)*IF(IR$110&gt;=MAX($IC$110:IQ$110),MIN((IR$110-MAX($IC$110:IQ$110)),(IR$110-IQ$110)),0)+IF($E156=IR$22,VLOOKUP($C156,Input!$A$8:$IA$39,MATCH(IR$21,Input!$A$6:$IA$6,0),FALSE),0)*IF(IR$109&gt;=MAX($IC$109:IQ$109),MIN((IR$109-MAX($IC$109:IQ$109)),(IR$109-IQ$109)),0)</f>
        <v>0</v>
      </c>
      <c r="IS156" s="1">
        <f>+IF($E156=IS$22,VLOOKUP($C156,Input!$A$8:$IA$39,MATCH(IS$21,Input!$A$6:$IA$6,0),FALSE),0)*IF(IS$110&gt;=MAX($IC$110:IR$110),MIN((IS$110-MAX($IC$110:IR$110)),(IS$110-IR$110)),0)+IF($E156=IS$22,VLOOKUP($C156,Input!$A$8:$IA$39,MATCH(IS$21,Input!$A$6:$IA$6,0),FALSE),0)*IF(IS$109&gt;=MAX($IC$109:IR$109),MIN((IS$109-MAX($IC$109:IR$109)),(IS$109-IR$109)),0)</f>
        <v>0</v>
      </c>
      <c r="IT156" s="1">
        <f>+IF($E156=IT$22,VLOOKUP($C156,Input!$A$8:$IA$39,MATCH(IT$21,Input!$A$6:$IA$6,0),FALSE),0)*IF(IT$110&gt;=MAX($IC$110:IS$110),MIN((IT$110-MAX($IC$110:IS$110)),(IT$110-IS$110)),0)+IF($E156=IT$22,VLOOKUP($C156,Input!$A$8:$IA$39,MATCH(IT$21,Input!$A$6:$IA$6,0),FALSE),0)*IF(IT$109&gt;=MAX($IC$109:IS$109),MIN((IT$109-MAX($IC$109:IS$109)),(IT$109-IS$109)),0)</f>
        <v>0</v>
      </c>
      <c r="IU156" s="1">
        <f>+IF($E156=IU$22,VLOOKUP($C156,Input!$A$8:$IA$39,MATCH(IU$21,Input!$A$6:$IA$6,0),FALSE),0)*IF(IU$110&gt;=MAX($IC$110:IT$110),MIN((IU$110-MAX($IC$110:IT$110)),(IU$110-IT$110)),0)+IF($E156=IU$22,VLOOKUP($C156,Input!$A$8:$IA$39,MATCH(IU$21,Input!$A$6:$IA$6,0),FALSE),0)*IF(IU$109&gt;=MAX($IC$109:IT$109),MIN((IU$109-MAX($IC$109:IT$109)),(IU$109-IT$109)),0)</f>
        <v>0</v>
      </c>
      <c r="IV156" s="1">
        <f>+IF($E156=IV$22,VLOOKUP($C156,Input!$A$8:$IA$39,MATCH(IV$21,Input!$A$6:$IA$6,0),FALSE),0)*IF(IV$110&gt;=MAX($IC$110:IU$110),MIN((IV$110-MAX($IC$110:IU$110)),(IV$110-IU$110)),0)+IF($E156=IV$22,VLOOKUP($C156,Input!$A$8:$IA$39,MATCH(IV$21,Input!$A$6:$IA$6,0),FALSE),0)*IF(IV$109&gt;=MAX($IC$109:IU$109),MIN((IV$109-MAX($IC$109:IU$109)),(IV$109-IU$109)),0)</f>
        <v>0</v>
      </c>
      <c r="IW156" s="1">
        <f>+IF($E156=IW$22,VLOOKUP($C156,Input!$A$8:$IA$39,MATCH(IW$21,Input!$A$6:$IA$6,0),FALSE),0)*IF(IW$110&gt;=MAX($IC$110:IV$110),MIN((IW$110-MAX($IC$110:IV$110)),(IW$110-IV$110)),0)+IF($E156=IW$22,VLOOKUP($C156,Input!$A$8:$IA$39,MATCH(IW$21,Input!$A$6:$IA$6,0),FALSE),0)*IF(IW$109&gt;=MAX($IC$109:IV$109),MIN((IW$109-MAX($IC$109:IV$109)),(IW$109-IV$109)),0)</f>
        <v>0</v>
      </c>
      <c r="IX156" s="1">
        <f>+IF($E156=IX$22,VLOOKUP($C156,Input!$A$8:$IA$39,MATCH(IX$21,Input!$A$6:$IA$6,0),FALSE),0)*IF(IX$110&gt;=MAX($IC$110:IW$110),MIN((IX$110-MAX($IC$110:IW$110)),(IX$110-IW$110)),0)+IF($E156=IX$22,VLOOKUP($C156,Input!$A$8:$IA$39,MATCH(IX$21,Input!$A$6:$IA$6,0),FALSE),0)*IF(IX$109&gt;=MAX($IC$109:IW$109),MIN((IX$109-MAX($IC$109:IW$109)),(IX$109-IW$109)),0)</f>
        <v>0</v>
      </c>
      <c r="IY156" s="1">
        <f>+IF($E156=IY$22,VLOOKUP($C156,Input!$A$8:$IA$39,MATCH(IY$21,Input!$A$6:$IA$6,0),FALSE),0)*IF(IY$110&gt;=MAX($IC$110:IX$110),MIN((IY$110-MAX($IC$110:IX$110)),(IY$110-IX$110)),0)+IF($E156=IY$22,VLOOKUP($C156,Input!$A$8:$IA$39,MATCH(IY$21,Input!$A$6:$IA$6,0),FALSE),0)*IF(IY$109&gt;=MAX($IC$109:IX$109),MIN((IY$109-MAX($IC$109:IX$109)),(IY$109-IX$109)),0)</f>
        <v>0</v>
      </c>
      <c r="IZ156" s="1">
        <f>+IF($E156=IZ$22,VLOOKUP($C156,Input!$A$8:$IA$39,MATCH(IZ$21,Input!$A$6:$IA$6,0),FALSE),0)*IF(IZ$110&gt;=MAX($IC$110:IY$110),MIN((IZ$110-MAX($IC$110:IY$110)),(IZ$110-IY$110)),0)+IF($E156=IZ$22,VLOOKUP($C156,Input!$A$8:$IA$39,MATCH(IZ$21,Input!$A$6:$IA$6,0),FALSE),0)*IF(IZ$109&gt;=MAX($IC$109:IY$109),MIN((IZ$109-MAX($IC$109:IY$109)),(IZ$109-IY$109)),0)</f>
        <v>0</v>
      </c>
      <c r="JA156" s="1">
        <f>+IF($E156=JA$22,VLOOKUP($C156,Input!$A$8:$IA$39,MATCH(JA$21,Input!$A$6:$IA$6,0),FALSE),0)*IF(JA$110&gt;=MAX($IC$110:IZ$110),MIN((JA$110-MAX($IC$110:IZ$110)),(JA$110-IZ$110)),0)+IF($E156=JA$22,VLOOKUP($C156,Input!$A$8:$IA$39,MATCH(JA$21,Input!$A$6:$IA$6,0),FALSE),0)*IF(JA$109&gt;=MAX($IC$109:IZ$109),MIN((JA$109-MAX($IC$109:IZ$109)),(JA$109-IZ$109)),0)</f>
        <v>0</v>
      </c>
      <c r="JB156" s="1">
        <f>+IF($E156=JB$22,VLOOKUP($C156,Input!$A$8:$IA$39,MATCH(JB$21,Input!$A$6:$IA$6,0),FALSE),0)*IF(JB$110&gt;=MAX($IC$110:JA$110),MIN((JB$110-MAX($IC$110:JA$110)),(JB$110-JA$110)),0)+IF($E156=JB$22,VLOOKUP($C156,Input!$A$8:$IA$39,MATCH(JB$21,Input!$A$6:$IA$6,0),FALSE),0)*IF(JB$109&gt;=MAX($IC$109:JA$109),MIN((JB$109-MAX($IC$109:JA$109)),(JB$109-JA$109)),0)</f>
        <v>0</v>
      </c>
      <c r="JC156" s="1">
        <f>+IF($E156=JC$22,VLOOKUP($C156,Input!$A$8:$IA$39,MATCH(JC$21,Input!$A$6:$IA$6,0),FALSE),0)*IF(JC$110&gt;=MAX($IC$110:JB$110),MIN((JC$110-MAX($IC$110:JB$110)),(JC$110-JB$110)),0)+IF($E156=JC$22,VLOOKUP($C156,Input!$A$8:$IA$39,MATCH(JC$21,Input!$A$6:$IA$6,0),FALSE),0)*IF(JC$109&gt;=MAX($IC$109:JB$109),MIN((JC$109-MAX($IC$109:JB$109)),(JC$109-JB$109)),0)</f>
        <v>0</v>
      </c>
      <c r="JD156" s="1">
        <f>+IF($E156=JD$22,VLOOKUP($C156,Input!$A$8:$IA$39,MATCH(JD$21,Input!$A$6:$IA$6,0),FALSE),0)*IF(JD$110&gt;=MAX($IC$110:JC$110),MIN((JD$110-MAX($IC$110:JC$110)),(JD$110-JC$110)),0)+IF($E156=JD$22,VLOOKUP($C156,Input!$A$8:$IA$39,MATCH(JD$21,Input!$A$6:$IA$6,0),FALSE),0)*IF(JD$109&gt;=MAX($IC$109:JC$109),MIN((JD$109-MAX($IC$109:JC$109)),(JD$109-JC$109)),0)</f>
        <v>0</v>
      </c>
      <c r="JE156" s="1">
        <f>+IF($E156=JE$22,VLOOKUP($C156,Input!$A$8:$IA$39,MATCH(JE$21,Input!$A$6:$IA$6,0),FALSE),0)*IF(JE$110&gt;=MAX($IC$110:JD$110),MIN((JE$110-MAX($IC$110:JD$110)),(JE$110-JD$110)),0)+IF($E156=JE$22,VLOOKUP($C156,Input!$A$8:$IA$39,MATCH(JE$21,Input!$A$6:$IA$6,0),FALSE),0)*IF(JE$109&gt;=MAX($IC$109:JD$109),MIN((JE$109-MAX($IC$109:JD$109)),(JE$109-JD$109)),0)</f>
        <v>0</v>
      </c>
      <c r="JF156" s="1">
        <f>+IF($E156=JF$22,VLOOKUP($C156,Input!$A$8:$IA$39,MATCH(JF$21,Input!$A$6:$IA$6,0),FALSE),0)*IF(JF$110&gt;=MAX($IC$110:JE$110),MIN((JF$110-MAX($IC$110:JE$110)),(JF$110-JE$110)),0)+IF($E156=JF$22,VLOOKUP($C156,Input!$A$8:$IA$39,MATCH(JF$21,Input!$A$6:$IA$6,0),FALSE),0)*IF(JF$109&gt;=MAX($IC$109:JE$109),MIN((JF$109-MAX($IC$109:JE$109)),(JF$109-JE$109)),0)</f>
        <v>0</v>
      </c>
      <c r="JG156" s="1">
        <f>+IF($E156=JG$22,VLOOKUP($C156,Input!$A$8:$IA$39,MATCH(JG$21,Input!$A$6:$IA$6,0),FALSE),0)*IF(JG$110&gt;=MAX($IC$110:JF$110),MIN((JG$110-MAX($IC$110:JF$110)),(JG$110-JF$110)),0)+IF($E156=JG$22,VLOOKUP($C156,Input!$A$8:$IA$39,MATCH(JG$21,Input!$A$6:$IA$6,0),FALSE),0)*IF(JG$109&gt;=MAX($IC$109:JF$109),MIN((JG$109-MAX($IC$109:JF$109)),(JG$109-JF$109)),0)</f>
        <v>0</v>
      </c>
      <c r="JH156" s="1">
        <f>+IF($E156=JH$22,VLOOKUP($C156,Input!$A$8:$IA$39,MATCH(JH$21,Input!$A$6:$IA$6,0),FALSE),0)*IF(JH$110&gt;=MAX($IC$110:JG$110),MIN((JH$110-MAX($IC$110:JG$110)),(JH$110-JG$110)),0)+IF($E156=JH$22,VLOOKUP($C156,Input!$A$8:$IA$39,MATCH(JH$21,Input!$A$6:$IA$6,0),FALSE),0)*IF(JH$109&gt;=MAX($IC$109:JG$109),MIN((JH$109-MAX($IC$109:JG$109)),(JH$109-JG$109)),0)</f>
        <v>0</v>
      </c>
      <c r="JI156" s="1">
        <f>+IF($E156=JI$22,VLOOKUP($C156,Input!$A$8:$IA$39,MATCH(JI$21,Input!$A$6:$IA$6,0),FALSE),0)*IF(JI$110&gt;=MAX($IC$110:JH$110),MIN((JI$110-MAX($IC$110:JH$110)),(JI$110-JH$110)),0)+IF($E156=JI$22,VLOOKUP($C156,Input!$A$8:$IA$39,MATCH(JI$21,Input!$A$6:$IA$6,0),FALSE),0)*IF(JI$109&gt;=MAX($IC$109:JH$109),MIN((JI$109-MAX($IC$109:JH$109)),(JI$109-JH$109)),0)</f>
        <v>0</v>
      </c>
      <c r="JJ156" s="1">
        <f>+IF($E156=JJ$22,VLOOKUP($C156,Input!$A$8:$IA$39,MATCH(JJ$21,Input!$A$6:$IA$6,0),FALSE),0)*IF(JJ$110&gt;=MAX($IC$110:JI$110),MIN((JJ$110-MAX($IC$110:JI$110)),(JJ$110-JI$110)),0)+IF($E156=JJ$22,VLOOKUP($C156,Input!$A$8:$IA$39,MATCH(JJ$21,Input!$A$6:$IA$6,0),FALSE),0)*IF(JJ$109&gt;=MAX($IC$109:JI$109),MIN((JJ$109-MAX($IC$109:JI$109)),(JJ$109-JI$109)),0)</f>
        <v>0</v>
      </c>
      <c r="JK156" s="1">
        <f>+IF($E156=JK$22,VLOOKUP($C156,Input!$A$8:$IA$39,MATCH(JK$21,Input!$A$6:$IA$6,0),FALSE),0)*IF(JK$110&gt;=MAX($IC$110:JJ$110),MIN((JK$110-MAX($IC$110:JJ$110)),(JK$110-JJ$110)),0)+IF($E156=JK$22,VLOOKUP($C156,Input!$A$8:$IA$39,MATCH(JK$21,Input!$A$6:$IA$6,0),FALSE),0)*IF(JK$109&gt;=MAX($IC$109:JJ$109),MIN((JK$109-MAX($IC$109:JJ$109)),(JK$109-JJ$109)),0)</f>
        <v>0</v>
      </c>
      <c r="JL156" s="1">
        <f>+IF($E156=JL$22,VLOOKUP($C156,Input!$A$8:$IA$39,MATCH(JL$21,Input!$A$6:$IA$6,0),FALSE),0)*IF(JL$110&gt;=MAX($IC$110:JK$110),MIN((JL$110-MAX($IC$110:JK$110)),(JL$110-JK$110)),0)+IF($E156=JL$22,VLOOKUP($C156,Input!$A$8:$IA$39,MATCH(JL$21,Input!$A$6:$IA$6,0),FALSE),0)*IF(JL$109&gt;=MAX($IC$109:JK$109),MIN((JL$109-MAX($IC$109:JK$109)),(JL$109-JK$109)),0)</f>
        <v>0</v>
      </c>
      <c r="JN156" t="str">
        <f>+VLOOKUP($C156,Input!$A$8:$GZ$39,MATCH(JN$21,Input!$A$6:$GZ$6,0),FALSE)</f>
        <v>Charger Maintenance ($/kWh)</v>
      </c>
      <c r="JO156" s="1">
        <f>IF($E156+$I156+$D$7&lt;=JO$22,0,IF(JO$22-$D$7&gt;=$E156,VLOOKUP($C156,Input!$A$8:$GZ$39,MATCH(JO$21,Input!$A$6:$GZ$6,0),FALSE),0)*$F156/$G156)*$D156</f>
        <v>0</v>
      </c>
      <c r="JP156" s="1">
        <f>IF($E156+$I156+$D$7&lt;=JP$22,0,IF(JP$22-$D$7&gt;=$E156,VLOOKUP($C156,Input!$A$8:$GZ$39,MATCH(JP$21,Input!$A$6:$GZ$6,0),FALSE),0)*$F156/$G156)*$D156</f>
        <v>0</v>
      </c>
      <c r="JQ156" s="1">
        <f>IF($E156+$I156+$D$7&lt;=JQ$22,0,IF(JQ$22-$D$7&gt;=$E156,VLOOKUP($C156,Input!$A$8:$GZ$39,MATCH(JQ$21,Input!$A$6:$GZ$6,0),FALSE),0)*$F156/$G156)*$D156</f>
        <v>0</v>
      </c>
      <c r="JR156" s="1">
        <f>IF($E156+$I156+$D$7&lt;=JR$22,0,IF(JR$22-$D$7&gt;=$E156,VLOOKUP($C156,Input!$A$8:$GZ$39,MATCH(JR$21,Input!$A$6:$GZ$6,0),FALSE),0)*$F156/$G156)*$D156</f>
        <v>0</v>
      </c>
      <c r="JS156" s="1">
        <f>IF($E156+$I156+$D$7&lt;=JS$22,0,IF(JS$22-$D$7&gt;=$E156,VLOOKUP($C156,Input!$A$8:$GZ$39,MATCH(JS$21,Input!$A$6:$GZ$6,0),FALSE),0)*$F156/$G156)*$D156</f>
        <v>0</v>
      </c>
      <c r="JT156" s="1">
        <f>IF($E156+$I156+$D$7&lt;=JT$22,0,IF(JT$22-$D$7&gt;=$E156,VLOOKUP($C156,Input!$A$8:$GZ$39,MATCH(JT$21,Input!$A$6:$GZ$6,0),FALSE),0)*$F156/$G156)*$D156</f>
        <v>0</v>
      </c>
      <c r="JU156" s="1">
        <f>IF($E156+$I156+$D$7&lt;=JU$22,0,IF(JU$22-$D$7&gt;=$E156,VLOOKUP($C156,Input!$A$8:$GZ$39,MATCH(JU$21,Input!$A$6:$GZ$6,0),FALSE),0)*$F156/$G156)*$D156</f>
        <v>0</v>
      </c>
      <c r="JV156" s="1">
        <f>IF($E156+$I156+$D$7&lt;=JV$22,0,IF(JV$22-$D$7&gt;=$E156,VLOOKUP($C156,Input!$A$8:$GZ$39,MATCH(JV$21,Input!$A$6:$GZ$6,0),FALSE),0)*$F156/$G156)*$D156</f>
        <v>0</v>
      </c>
      <c r="JW156" s="1">
        <f>IF($E156+$I156+$D$7&lt;=JW$22,0,IF(JW$22-$D$7&gt;=$E156,VLOOKUP($C156,Input!$A$8:$GZ$39,MATCH(JW$21,Input!$A$6:$GZ$6,0),FALSE),0)*$F156/$G156)*$D156</f>
        <v>0</v>
      </c>
      <c r="JX156" s="1">
        <f>IF($E156+$I156+$D$7&lt;=JX$22,0,IF(JX$22-$D$7&gt;=$E156,VLOOKUP($C156,Input!$A$8:$GZ$39,MATCH(JX$21,Input!$A$6:$GZ$6,0),FALSE),0)*$F156/$G156)*$D156</f>
        <v>0</v>
      </c>
      <c r="JY156" s="1">
        <f>IF($E156+$I156+$D$7&lt;=JY$22,0,IF(JY$22-$D$7&gt;=$E156,VLOOKUP($C156,Input!$A$8:$GZ$39,MATCH(JY$21,Input!$A$6:$GZ$6,0),FALSE),0)*$F156/$G156)*$D156</f>
        <v>0</v>
      </c>
      <c r="JZ156" s="1">
        <f>IF($E156+$I156+$D$7&lt;=JZ$22,0,IF(JZ$22-$D$7&gt;=$E156,VLOOKUP($C156,Input!$A$8:$GZ$39,MATCH(JZ$21,Input!$A$6:$GZ$6,0),FALSE),0)*$F156/$G156)*$D156</f>
        <v>0</v>
      </c>
      <c r="KA156" s="1">
        <f>IF($E156+$I156+$D$7&lt;=KA$22,0,IF(KA$22-$D$7&gt;=$E156,VLOOKUP($C156,Input!$A$8:$GZ$39,MATCH(KA$21,Input!$A$6:$GZ$6,0),FALSE),0)*$F156/$G156)*$D156</f>
        <v>0</v>
      </c>
      <c r="KB156" s="1">
        <f>IF($E156+$I156+$D$7&lt;=KB$22,0,IF(KB$22-$D$7&gt;=$E156,VLOOKUP($C156,Input!$A$8:$GZ$39,MATCH(KB$21,Input!$A$6:$GZ$6,0),FALSE),0)*$F156/$G156)*$D156</f>
        <v>0</v>
      </c>
      <c r="KC156" s="1">
        <f>IF($E156+$I156+$D$7&lt;=KC$22,0,IF(KC$22-$D$7&gt;=$E156,VLOOKUP($C156,Input!$A$8:$GZ$39,MATCH(KC$21,Input!$A$6:$GZ$6,0),FALSE),0)*$F156/$G156)*$D156</f>
        <v>0</v>
      </c>
      <c r="KD156" s="1">
        <f>IF($E156+$I156+$D$7&lt;=KD$22,0,IF(KD$22-$D$7&gt;=$E156,VLOOKUP($C156,Input!$A$8:$GZ$39,MATCH(KD$21,Input!$A$6:$GZ$6,0),FALSE),0)*$F156/$G156)*$D156</f>
        <v>0</v>
      </c>
      <c r="KE156" s="1">
        <f>IF($E156+$I156+$D$7&lt;=KE$22,0,IF(KE$22-$D$7&gt;=$E156,VLOOKUP($C156,Input!$A$8:$GZ$39,MATCH(KE$21,Input!$A$6:$GZ$6,0),FALSE),0)*$F156/$G156)*$D156</f>
        <v>0</v>
      </c>
      <c r="KF156" s="1">
        <f>IF($E156+$I156+$D$7&lt;=KF$22,0,IF(KF$22-$D$7&gt;=$E156,VLOOKUP($C156,Input!$A$8:$GZ$39,MATCH(KF$21,Input!$A$6:$GZ$6,0),FALSE),0)*$F156/$G156)*$D156</f>
        <v>0</v>
      </c>
      <c r="KG156" s="1">
        <f>IF($E156+$I156+$D$7&lt;=KG$22,0,IF(KG$22-$D$7&gt;=$E156,VLOOKUP($C156,Input!$A$8:$GZ$39,MATCH(KG$21,Input!$A$6:$GZ$6,0),FALSE),0)*$F156/$G156)*$D156</f>
        <v>0</v>
      </c>
      <c r="KH156" s="1">
        <f>IF($E156+$I156+$D$7&lt;=KH$22,0,IF(KH$22-$D$7&gt;=$E156,VLOOKUP($C156,Input!$A$8:$GZ$39,MATCH(KH$21,Input!$A$6:$GZ$6,0),FALSE),0)*$F156/$G156)*$D156</f>
        <v>0</v>
      </c>
      <c r="KI156" s="1">
        <f>IF($E156+$I156+$D$7&lt;=KI$22,0,IF(KI$22-$D$7&gt;=$E156,VLOOKUP($C156,Input!$A$8:$GZ$39,MATCH(KI$21,Input!$A$6:$GZ$6,0),FALSE),0)*$F156/$G156)*$D156</f>
        <v>0</v>
      </c>
      <c r="KJ156" s="1">
        <f>IF($E156+$I156+$D$7&lt;=KJ$22,0,IF(KJ$22-$D$7&gt;=$E156,VLOOKUP($C156,Input!$A$8:$GZ$39,MATCH(KJ$21,Input!$A$6:$GZ$6,0),FALSE),0)*$F156/$G156)*$D156</f>
        <v>0</v>
      </c>
      <c r="KK156" s="1">
        <f>IF($E156+$I156+$D$7&lt;=KK$22,0,IF(KK$22-$D$7&gt;=$E156,VLOOKUP($C156,Input!$A$8:$GZ$39,MATCH(KK$21,Input!$A$6:$GZ$6,0),FALSE),0)*$F156/$G156)*$D156</f>
        <v>0</v>
      </c>
      <c r="KL156" s="1">
        <f>IF($E156+$I156+$D$7&lt;=KL$22,0,IF(KL$22-$D$7&gt;=$E156,VLOOKUP($C156,Input!$A$8:$GZ$39,MATCH(KL$21,Input!$A$6:$GZ$6,0),FALSE),0)*$F156/$G156)*$D156</f>
        <v>0</v>
      </c>
      <c r="KM156" s="1">
        <f>IF($E156+$I156+$D$7&lt;=KM$22,0,IF(KM$22-$D$7&gt;=$E156,VLOOKUP($C156,Input!$A$8:$GZ$39,MATCH(KM$21,Input!$A$6:$GZ$6,0),FALSE),0)*$F156/$G156)*$D156</f>
        <v>0</v>
      </c>
      <c r="KN156" s="1">
        <f>IF($E156+$I156+$D$7&lt;=KN$22,0,IF(KN$22-$D$7&gt;=$E156,VLOOKUP($C156,Input!$A$8:$GZ$39,MATCH(KN$21,Input!$A$6:$GZ$6,0),FALSE),0)*$F156/$G156)*$D156</f>
        <v>0</v>
      </c>
      <c r="KO156" s="1">
        <f>IF($E156+$I156+$D$7&lt;=KO$22,0,IF(KO$22-$D$7&gt;=$E156,VLOOKUP($C156,Input!$A$8:$GZ$39,MATCH(KO$21,Input!$A$6:$GZ$6,0),FALSE),0)*$F156/$G156)*$D156</f>
        <v>0</v>
      </c>
      <c r="KP156" s="1">
        <f>IF($E156+$I156+$D$7&lt;=KP$22,0,IF(KP$22-$D$7&gt;=$E156,VLOOKUP($C156,Input!$A$8:$GZ$39,MATCH(KP$21,Input!$A$6:$GZ$6,0),FALSE),0)*$F156/$G156)*$D156</f>
        <v>0</v>
      </c>
      <c r="KQ156" s="1">
        <f>IF($E156+$I156+$D$7&lt;=KQ$22,0,IF(KQ$22-$D$7&gt;=$E156,VLOOKUP($C156,Input!$A$8:$GZ$39,MATCH(KQ$21,Input!$A$6:$GZ$6,0),FALSE),0)*$F156/$G156)*$D156</f>
        <v>0</v>
      </c>
      <c r="KR156" s="1">
        <f>IF($E156+$I156+$D$7&lt;=KR$22,0,IF(KR$22-$D$7&gt;=$E156,VLOOKUP($C156,Input!$A$8:$GZ$39,MATCH(KR$21,Input!$A$6:$GZ$6,0),FALSE),0)*$F156/$G156)*$D156</f>
        <v>0</v>
      </c>
      <c r="KS156" s="1">
        <f>IF($E156+$I156+$D$7&lt;=KS$22,0,IF(KS$22-$D$7&gt;=$E156,VLOOKUP($C156,Input!$A$8:$GZ$39,MATCH(KS$21,Input!$A$6:$GZ$6,0),FALSE),0)*$F156/$G156)*$D156</f>
        <v>0</v>
      </c>
      <c r="KT156" s="1">
        <f>IF($E156+$I156+$D$7&lt;=KT$22,0,IF(KT$22-$D$7&gt;=$E156,VLOOKUP($C156,Input!$A$8:$GZ$39,MATCH(KT$21,Input!$A$6:$GZ$6,0),FALSE),0)*$F156/$G156)*$D156</f>
        <v>0</v>
      </c>
      <c r="KU156" s="1">
        <f>IF($E156+$I156+$D$7&lt;=KU$22,0,IF(KU$22-$D$7&gt;=$E156,VLOOKUP($C156,Input!$A$8:$GZ$39,MATCH(KU$21,Input!$A$6:$GZ$6,0),FALSE),0)*$F156/$G156)*$D156</f>
        <v>0</v>
      </c>
      <c r="KV156" s="1">
        <f>IF($E156+$I156+$D$7&lt;=KV$22,0,IF(KV$22-$D$7&gt;=$E156,VLOOKUP($C156,Input!$A$8:$GZ$39,MATCH(KV$21,Input!$A$6:$GZ$6,0),FALSE),0)*$F156/$G156)*$D156</f>
        <v>0</v>
      </c>
      <c r="KW156" s="1">
        <f>IF($E156+$I156+$D$7&lt;=KW$22,0,IF(KW$22-$D$7&gt;=$E156,VLOOKUP($C156,Input!$A$8:$GZ$39,MATCH(KW$21,Input!$A$6:$GZ$6,0),FALSE),0)*$F156/$G156)*$D156</f>
        <v>0</v>
      </c>
      <c r="KY156" t="str">
        <f>VLOOKUP($C156,Input!$A$8:$HV$39,MATCH(KY$21,Input!$A$6:$HV$6,0),FALSE)</f>
        <v>$/kWh from "Main Tab" selection for depot charging and it is scaled to EIA cost projections</v>
      </c>
      <c r="KZ156" s="1">
        <f>IF($E156+$I156+$D$7&lt;=KZ$22,0,IF(KZ$22-$D$7&gt;=$E156,VLOOKUP($C156,Input!$A$8:$HV$39,MATCH(KZ$21,Input!$A$6:$HV$6,0),FALSE)/$G156*$F156,0))*$D156</f>
        <v>0</v>
      </c>
      <c r="LA156" s="1">
        <f>IF($E156+$I156+$D$7&lt;=LA$22,0,IF(LA$22-$D$7&gt;=$E156,VLOOKUP($C156,Input!$A$8:$HV$39,MATCH(LA$21,Input!$A$6:$HV$6,0),FALSE)/$G156*$F156,0))*$D156</f>
        <v>0</v>
      </c>
      <c r="LB156" s="1">
        <f>IF($E156+$I156+$D$7&lt;=LB$22,0,IF(LB$22-$D$7&gt;=$E156,VLOOKUP($C156,Input!$A$8:$HV$39,MATCH(LB$21,Input!$A$6:$HV$6,0),FALSE)/$G156*$F156,0))*$D156</f>
        <v>0</v>
      </c>
      <c r="LC156" s="1">
        <f>IF($E156+$I156+$D$7&lt;=LC$22,0,IF(LC$22-$D$7&gt;=$E156,VLOOKUP($C156,Input!$A$8:$HV$39,MATCH(LC$21,Input!$A$6:$HV$6,0),FALSE)/$G156*$F156,0))*$D156</f>
        <v>0</v>
      </c>
      <c r="LD156" s="1">
        <f>IF($E156+$I156+$D$7&lt;=LD$22,0,IF(LD$22-$D$7&gt;=$E156,VLOOKUP($C156,Input!$A$8:$HV$39,MATCH(LD$21,Input!$A$6:$HV$6,0),FALSE)/$G156*$F156,0))*$D156</f>
        <v>0</v>
      </c>
      <c r="LE156" s="1">
        <f>IF($E156+$I156+$D$7&lt;=LE$22,0,IF(LE$22-$D$7&gt;=$E156,VLOOKUP($C156,Input!$A$8:$HV$39,MATCH(LE$21,Input!$A$6:$HV$6,0),FALSE)/$G156*$F156,0))*$D156</f>
        <v>0</v>
      </c>
      <c r="LF156" s="1">
        <f>IF($E156+$I156+$D$7&lt;=LF$22,0,IF(LF$22-$D$7&gt;=$E156,VLOOKUP($C156,Input!$A$8:$HV$39,MATCH(LF$21,Input!$A$6:$HV$6,0),FALSE)/$G156*$F156,0))*$D156</f>
        <v>0</v>
      </c>
      <c r="LG156" s="1">
        <f>IF($E156+$I156+$D$7&lt;=LG$22,0,IF(LG$22-$D$7&gt;=$E156,VLOOKUP($C156,Input!$A$8:$HV$39,MATCH(LG$21,Input!$A$6:$HV$6,0),FALSE)/$G156*$F156,0))*$D156</f>
        <v>0</v>
      </c>
      <c r="LH156" s="1">
        <f>IF($E156+$I156+$D$7&lt;=LH$22,0,IF(LH$22-$D$7&gt;=$E156,VLOOKUP($C156,Input!$A$8:$HV$39,MATCH(LH$21,Input!$A$6:$HV$6,0),FALSE)/$G156*$F156,0))*$D156</f>
        <v>0</v>
      </c>
      <c r="LI156" s="1">
        <f>IF($E156+$I156+$D$7&lt;=LI$22,0,IF(LI$22-$D$7&gt;=$E156,VLOOKUP($C156,Input!$A$8:$HV$39,MATCH(LI$21,Input!$A$6:$HV$6,0),FALSE)/$G156*$F156,0))*$D156</f>
        <v>0</v>
      </c>
      <c r="LJ156" s="1">
        <f>IF($E156+$I156+$D$7&lt;=LJ$22,0,IF(LJ$22-$D$7&gt;=$E156,VLOOKUP($C156,Input!$A$8:$HV$39,MATCH(LJ$21,Input!$A$6:$HV$6,0),FALSE)/$G156*$F156,0))*$D156</f>
        <v>0</v>
      </c>
      <c r="LK156" s="1">
        <f>IF($E156+$I156+$D$7&lt;=LK$22,0,IF(LK$22-$D$7&gt;=$E156,VLOOKUP($C156,Input!$A$8:$HV$39,MATCH(LK$21,Input!$A$6:$HV$6,0),FALSE)/$G156*$F156,0))*$D156</f>
        <v>0</v>
      </c>
      <c r="LL156" s="1">
        <f>IF($E156+$I156+$D$7&lt;=LL$22,0,IF(LL$22-$D$7&gt;=$E156,VLOOKUP($C156,Input!$A$8:$HV$39,MATCH(LL$21,Input!$A$6:$HV$6,0),FALSE)/$G156*$F156,0))*$D156</f>
        <v>0</v>
      </c>
      <c r="LM156" s="1">
        <f>IF($E156+$I156+$D$7&lt;=LM$22,0,IF(LM$22-$D$7&gt;=$E156,VLOOKUP($C156,Input!$A$8:$HV$39,MATCH(LM$21,Input!$A$6:$HV$6,0),FALSE)/$G156*$F156,0))*$D156</f>
        <v>0</v>
      </c>
      <c r="LN156" s="1">
        <f>IF($E156+$I156+$D$7&lt;=LN$22,0,IF(LN$22-$D$7&gt;=$E156,VLOOKUP($C156,Input!$A$8:$HV$39,MATCH(LN$21,Input!$A$6:$HV$6,0),FALSE)/$G156*$F156,0))*$D156</f>
        <v>0</v>
      </c>
      <c r="LO156" s="1">
        <f>IF($E156+$I156+$D$7&lt;=LO$22,0,IF(LO$22-$D$7&gt;=$E156,VLOOKUP($C156,Input!$A$8:$HV$39,MATCH(LO$21,Input!$A$6:$HV$6,0),FALSE)/$G156*$F156,0))*$D156</f>
        <v>0</v>
      </c>
      <c r="LP156" s="1">
        <f>IF($E156+$I156+$D$7&lt;=LP$22,0,IF(LP$22-$D$7&gt;=$E156,VLOOKUP($C156,Input!$A$8:$HV$39,MATCH(LP$21,Input!$A$6:$HV$6,0),FALSE)/$G156*$F156,0))*$D156</f>
        <v>0</v>
      </c>
      <c r="LQ156" s="1">
        <f>IF($E156+$I156+$D$7&lt;=LQ$22,0,IF(LQ$22-$D$7&gt;=$E156,VLOOKUP($C156,Input!$A$8:$HV$39,MATCH(LQ$21,Input!$A$6:$HV$6,0),FALSE)/$G156*$F156,0))*$D156</f>
        <v>0</v>
      </c>
      <c r="LR156" s="1">
        <f>IF($E156+$I156+$D$7&lt;=LR$22,0,IF(LR$22-$D$7&gt;=$E156,VLOOKUP($C156,Input!$A$8:$HV$39,MATCH(LR$21,Input!$A$6:$HV$6,0),FALSE)/$G156*$F156,0))*$D156</f>
        <v>0</v>
      </c>
      <c r="LS156" s="1">
        <f>IF($E156+$I156+$D$7&lt;=LS$22,0,IF(LS$22-$D$7&gt;=$E156,VLOOKUP($C156,Input!$A$8:$HV$39,MATCH(LS$21,Input!$A$6:$HV$6,0),FALSE)/$G156*$F156,0))*$D156</f>
        <v>0</v>
      </c>
      <c r="LT156" s="1">
        <f>IF($E156+$I156+$D$7&lt;=LT$22,0,IF(LT$22-$D$7&gt;=$E156,VLOOKUP($C156,Input!$A$8:$HV$39,MATCH(LT$21,Input!$A$6:$HV$6,0),FALSE)/$G156*$F156,0))*$D156</f>
        <v>0</v>
      </c>
      <c r="LU156" s="1">
        <f>IF($E156+$I156+$D$7&lt;=LU$22,0,IF(LU$22-$D$7&gt;=$E156,VLOOKUP($C156,Input!$A$8:$HV$39,MATCH(LU$21,Input!$A$6:$HV$6,0),FALSE)/$G156*$F156,0))*$D156</f>
        <v>0</v>
      </c>
      <c r="LV156" s="1">
        <f>IF($E156+$I156+$D$7&lt;=LV$22,0,IF(LV$22-$D$7&gt;=$E156,VLOOKUP($C156,Input!$A$8:$HV$39,MATCH(LV$21,Input!$A$6:$HV$6,0),FALSE)/$G156*$F156,0))*$D156</f>
        <v>0</v>
      </c>
      <c r="LW156" s="1">
        <f>IF($E156+$I156+$D$7&lt;=LW$22,0,IF(LW$22-$D$7&gt;=$E156,VLOOKUP($C156,Input!$A$8:$HV$39,MATCH(LW$21,Input!$A$6:$HV$6,0),FALSE)/$G156*$F156,0))*$D156</f>
        <v>0</v>
      </c>
      <c r="LX156" s="1">
        <f>IF($E156+$I156+$D$7&lt;=LX$22,0,IF(LX$22-$D$7&gt;=$E156,VLOOKUP($C156,Input!$A$8:$HV$39,MATCH(LX$21,Input!$A$6:$HV$6,0),FALSE)/$G156*$F156,0))*$D156</f>
        <v>0</v>
      </c>
      <c r="LY156" s="1">
        <f>IF($E156+$I156+$D$7&lt;=LY$22,0,IF(LY$22-$D$7&gt;=$E156,VLOOKUP($C156,Input!$A$8:$HV$39,MATCH(LY$21,Input!$A$6:$HV$6,0),FALSE)/$G156*$F156,0))*$D156</f>
        <v>0</v>
      </c>
      <c r="LZ156" s="1">
        <f>IF($E156+$I156+$D$7&lt;=LZ$22,0,IF(LZ$22-$D$7&gt;=$E156,VLOOKUP($C156,Input!$A$8:$HV$39,MATCH(LZ$21,Input!$A$6:$HV$6,0),FALSE)/$G156*$F156,0))*$D156</f>
        <v>0</v>
      </c>
      <c r="MA156" s="1">
        <f>IF($E156+$I156+$D$7&lt;=MA$22,0,IF(MA$22-$D$7&gt;=$E156,VLOOKUP($C156,Input!$A$8:$HV$39,MATCH(MA$21,Input!$A$6:$HV$6,0),FALSE)/$G156*$F156,0))*$D156</f>
        <v>0</v>
      </c>
      <c r="MB156" s="1">
        <f>IF($E156+$I156+$D$7&lt;=MB$22,0,IF(MB$22-$D$7&gt;=$E156,VLOOKUP($C156,Input!$A$8:$HV$39,MATCH(MB$21,Input!$A$6:$HV$6,0),FALSE)/$G156*$F156,0))*$D156</f>
        <v>0</v>
      </c>
      <c r="MC156" s="1">
        <f>IF($E156+$I156+$D$7&lt;=MC$22,0,IF(MC$22-$D$7&gt;=$E156,VLOOKUP($C156,Input!$A$8:$HV$39,MATCH(MC$21,Input!$A$6:$HV$6,0),FALSE)/$G156*$F156,0))*$D156</f>
        <v>0</v>
      </c>
      <c r="MD156" s="1">
        <f>IF($E156+$I156+$D$7&lt;=MD$22,0,IF(MD$22-$D$7&gt;=$E156,VLOOKUP($C156,Input!$A$8:$HV$39,MATCH(MD$21,Input!$A$6:$HV$6,0),FALSE)/$G156*$F156,0))*$D156</f>
        <v>0</v>
      </c>
      <c r="ME156" s="1">
        <f>IF($E156+$I156+$D$7&lt;=ME$22,0,IF(ME$22-$D$7&gt;=$E156,VLOOKUP($C156,Input!$A$8:$HV$39,MATCH(ME$21,Input!$A$6:$HV$6,0),FALSE)/$G156*$F156,0))*$D156</f>
        <v>0</v>
      </c>
      <c r="MF156" s="1">
        <f>IF($E156+$I156+$D$7&lt;=MF$22,0,IF(MF$22-$D$7&gt;=$E156,VLOOKUP($C156,Input!$A$8:$HV$39,MATCH(MF$21,Input!$A$6:$HV$6,0),FALSE)/$G156*$F156,0))*$D156</f>
        <v>0</v>
      </c>
      <c r="MG156" s="1">
        <f>IF($E156+$I156+$D$7&lt;=MG$22,0,IF(MG$22-$D$7&gt;=$E156,VLOOKUP($C156,Input!$A$8:$HV$39,MATCH(MG$21,Input!$A$6:$HV$6,0),FALSE)/$G156*$F156,0))*$D156</f>
        <v>0</v>
      </c>
      <c r="MH156" s="1">
        <f>IF($E156+$I156+$D$7&lt;=MH$22,0,IF(MH$22-$D$7&gt;=$E156,VLOOKUP($C156,Input!$A$8:$HV$39,MATCH(MH$21,Input!$A$6:$HV$6,0),FALSE)/$G156*$F156,0))*$D156</f>
        <v>0</v>
      </c>
      <c r="MI156" s="1">
        <f>IF($E156+$I156+$D$7&lt;=MI$22,0,IF(MI$22-$D$7&gt;=$E156,VLOOKUP($C156,Input!$A$8:$HV$39,MATCH(MI$21,Input!$A$6:$HV$6,0),FALSE)/$G156*$F156,0))*$D156</f>
        <v>0</v>
      </c>
      <c r="MJ156" s="1">
        <f>IF($E156+$I156+$D$7&lt;=MJ$22,0,IF(MJ$22-$D$7&gt;=$E156,VLOOKUP($C156,Input!$A$8:$HV$39,MATCH(MJ$21,Input!$A$6:$HV$6,0),FALSE)/$G156*$F156,0))*$D156</f>
        <v>0</v>
      </c>
      <c r="MK156" s="1">
        <f>IF($E156+$I156+$D$7&lt;=MK$22,0,IF(MK$22-$D$7&gt;=$E156,VLOOKUP($C156,Input!$A$8:$HV$39,MATCH(MK$21,Input!$A$6:$HV$6,0),FALSE)/$G156*$F156,0))*$D156</f>
        <v>0</v>
      </c>
      <c r="ML156" s="1">
        <f>IF($E156+$I156+$D$7&lt;=ML$22,0,IF(ML$22-$D$7&gt;=$E156,VLOOKUP($C156,Input!$A$8:$HV$39,MATCH(ML$21,Input!$A$6:$HV$6,0),FALSE)/$G156*$F156,0))*$D156</f>
        <v>0</v>
      </c>
      <c r="MM156" s="1">
        <f>IF($E156+$I156+$D$7&lt;=MM$22,0,IF(MM$22-$D$7&gt;=$E156,VLOOKUP($C156,Input!$A$8:$HV$39,MATCH(MM$21,Input!$A$6:$HV$6,0),FALSE)/$G156*$F156,0))*$D156</f>
        <v>0</v>
      </c>
      <c r="MN156" s="1">
        <f>IF($E156+$I156+$D$7&lt;=MN$22,0,IF(MN$22-$D$7&gt;=$E156,VLOOKUP($C156,Input!$A$8:$HV$39,MATCH(MN$21,Input!$A$6:$HV$6,0),FALSE)/$G156*$F156,0))*$D156</f>
        <v>0</v>
      </c>
      <c r="MO156" s="1">
        <f>IF($E156+$I156+$D$7&lt;=MO$22,0,IF(MO$22-$D$7&gt;=$E156,VLOOKUP($C156,Input!$A$8:$HV$39,MATCH(MO$21,Input!$A$6:$HV$6,0),FALSE)/$G156*$F156,0))*$D156</f>
        <v>2309691.4696241794</v>
      </c>
      <c r="MP156" s="1">
        <f>IF($E156+$I156+$D$7&lt;=MP$22,0,IF(MP$22-$D$7&gt;=$E156,VLOOKUP($C156,Input!$A$8:$HV$39,MATCH(MP$21,Input!$A$6:$HV$6,0),FALSE)/$G156*$F156,0))*$D156</f>
        <v>2302935.2101690555</v>
      </c>
      <c r="MQ156" s="1">
        <f>IF($E156+$I156+$D$7&lt;=MQ$22,0,IF(MQ$22-$D$7&gt;=$E156,VLOOKUP($C156,Input!$A$8:$HV$39,MATCH(MQ$21,Input!$A$6:$HV$6,0),FALSE)/$G156*$F156,0))*$D156</f>
        <v>2293710.3293901081</v>
      </c>
      <c r="MR156" s="1">
        <f>IF($E156+$I156+$D$7&lt;=MR$22,0,IF(MR$22-$D$7&gt;=$E156,VLOOKUP($C156,Input!$A$8:$HV$39,MATCH(MR$21,Input!$A$6:$HV$6,0),FALSE)/$G156*$F156,0))*$D156</f>
        <v>2282095.4312007325</v>
      </c>
      <c r="MS156" s="1">
        <f>IF($E156+$I156+$D$7&lt;=MS$22,0,IF(MS$22-$D$7&gt;=$E156,VLOOKUP($C156,Input!$A$8:$HV$39,MATCH(MS$21,Input!$A$6:$HV$6,0),FALSE)/$G156*$F156,0))*$D156</f>
        <v>2278335.6236008708</v>
      </c>
      <c r="MT156" s="1">
        <f>IF($E156+$I156+$D$7&lt;=MT$22,0,IF(MT$22-$D$7&gt;=$E156,VLOOKUP($C156,Input!$A$8:$HV$39,MATCH(MT$21,Input!$A$6:$HV$6,0),FALSE)/$G156*$F156,0))*$D156</f>
        <v>2274897.0127941384</v>
      </c>
      <c r="MU156" s="1">
        <f>IF($E156+$I156+$D$7&lt;=MU$22,0,IF(MU$22-$D$7&gt;=$E156,VLOOKUP($C156,Input!$A$8:$HV$39,MATCH(MU$21,Input!$A$6:$HV$6,0),FALSE)/$G156*$F156,0))*$D156</f>
        <v>2271668.0920139649</v>
      </c>
      <c r="MV156" s="1">
        <f>IF($E156+$I156+$D$7&lt;=MV$22,0,IF(MV$22-$D$7&gt;=$E156,VLOOKUP($C156,Input!$A$8:$HV$39,MATCH(MV$21,Input!$A$6:$HV$6,0),FALSE)/$G156*$F156,0))*$D156</f>
        <v>2273848.6581703546</v>
      </c>
      <c r="MW156" s="1">
        <f>IF($E156+$I156+$D$7&lt;=MW$22,0,IF(MW$22-$D$7&gt;=$E156,VLOOKUP($C156,Input!$A$8:$HV$39,MATCH(MW$21,Input!$A$6:$HV$6,0),FALSE)/$G156*$F156,0))*$D156</f>
        <v>2275957.7835889328</v>
      </c>
      <c r="MX156" s="1">
        <f>IF($E156+$I156+$D$7&lt;=MX$22,0,IF(MX$22-$D$7&gt;=$E156,VLOOKUP($C156,Input!$A$8:$HV$39,MATCH(MX$21,Input!$A$6:$HV$6,0),FALSE)/$G156*$F156,0))*$D156</f>
        <v>2274374.9128031656</v>
      </c>
      <c r="MZ156" t="str">
        <f>VLOOKUP($C156,Input!$A$8:$HV$39,MATCH(MZ$21,Input!$A$6:$HV$6,0),FALSE)</f>
        <v>Electricity LCFS Credit ($/kWh)</v>
      </c>
      <c r="NA156" s="1">
        <f>IF($E156+$I156+$D$7&lt;=NA$22,0,IF(NA$22-$D$7&gt;=$E156,-VLOOKUP($C156,Input!$A$8:$HV$39,MATCH(NA$21,Input!$A$6:$HV$6,0),FALSE)/$G156*$F156,0))*$D156*$G$4/100</f>
        <v>0</v>
      </c>
      <c r="NB156" s="1">
        <f>IF($E156+$I156+$D$7&lt;=NB$22,0,IF(NB$22-$D$7&gt;=$E156,-VLOOKUP($C156,Input!$A$8:$HV$39,MATCH(NB$21,Input!$A$6:$HV$6,0),FALSE)/$G156*$F156,0))*$D156*$G$4/100</f>
        <v>0</v>
      </c>
      <c r="NC156" s="1">
        <f>IF($E156+$I156+$D$7&lt;=NC$22,0,IF(NC$22-$D$7&gt;=$E156,-VLOOKUP($C156,Input!$A$8:$HV$39,MATCH(NC$21,Input!$A$6:$HV$6,0),FALSE)/$G156*$F156,0))*$D156*$G$4/100</f>
        <v>0</v>
      </c>
      <c r="ND156" s="1">
        <f>IF($E156+$I156+$D$7&lt;=ND$22,0,IF(ND$22-$D$7&gt;=$E156,-VLOOKUP($C156,Input!$A$8:$HV$39,MATCH(ND$21,Input!$A$6:$HV$6,0),FALSE)/$G156*$F156,0))*$D156*$G$4/100</f>
        <v>0</v>
      </c>
      <c r="NE156" s="1">
        <f>IF($E156+$I156+$D$7&lt;=NE$22,0,IF(NE$22-$D$7&gt;=$E156,-VLOOKUP($C156,Input!$A$8:$HV$39,MATCH(NE$21,Input!$A$6:$HV$6,0),FALSE)/$G156*$F156,0))*$D156*$G$4/100</f>
        <v>0</v>
      </c>
      <c r="NF156" s="1">
        <f>IF($E156+$I156+$D$7&lt;=NF$22,0,IF(NF$22-$D$7&gt;=$E156,-VLOOKUP($C156,Input!$A$8:$HV$39,MATCH(NF$21,Input!$A$6:$HV$6,0),FALSE)/$G156*$F156,0))*$D156*$G$4/100</f>
        <v>0</v>
      </c>
      <c r="NG156" s="1">
        <f>IF($E156+$I156+$D$7&lt;=NG$22,0,IF(NG$22-$D$7&gt;=$E156,-VLOOKUP($C156,Input!$A$8:$HV$39,MATCH(NG$21,Input!$A$6:$HV$6,0),FALSE)/$G156*$F156,0))*$D156*$G$4/100</f>
        <v>0</v>
      </c>
      <c r="NH156" s="1">
        <f>IF($E156+$I156+$D$7&lt;=NH$22,0,IF(NH$22-$D$7&gt;=$E156,-VLOOKUP($C156,Input!$A$8:$HV$39,MATCH(NH$21,Input!$A$6:$HV$6,0),FALSE)/$G156*$F156,0))*$D156*$G$4/100</f>
        <v>0</v>
      </c>
      <c r="NI156" s="1">
        <f>IF($E156+$I156+$D$7&lt;=NI$22,0,IF(NI$22-$D$7&gt;=$E156,-VLOOKUP($C156,Input!$A$8:$HV$39,MATCH(NI$21,Input!$A$6:$HV$6,0),FALSE)/$G156*$F156,0))*$D156*$G$4/100</f>
        <v>0</v>
      </c>
      <c r="NJ156" s="1">
        <f>IF($E156+$I156+$D$7&lt;=NJ$22,0,IF(NJ$22-$D$7&gt;=$E156,-VLOOKUP($C156,Input!$A$8:$HV$39,MATCH(NJ$21,Input!$A$6:$HV$6,0),FALSE)/$G156*$F156,0))*$D156*$G$4/100</f>
        <v>0</v>
      </c>
      <c r="NK156" s="1">
        <f>IF($E156+$I156+$D$7&lt;=NK$22,0,IF(NK$22-$D$7&gt;=$E156,-VLOOKUP($C156,Input!$A$8:$HV$39,MATCH(NK$21,Input!$A$6:$HV$6,0),FALSE)/$G156*$F156,0))*$D156*$G$4/100</f>
        <v>0</v>
      </c>
      <c r="NL156" s="1">
        <f>IF($E156+$I156+$D$7&lt;=NL$22,0,IF(NL$22-$D$7&gt;=$E156,-VLOOKUP($C156,Input!$A$8:$HV$39,MATCH(NL$21,Input!$A$6:$HV$6,0),FALSE)/$G156*$F156,0))*$D156*$G$4/100</f>
        <v>0</v>
      </c>
      <c r="NM156" s="1">
        <f>IF($E156+$I156+$D$7&lt;=NM$22,0,IF(NM$22-$D$7&gt;=$E156,-VLOOKUP($C156,Input!$A$8:$HV$39,MATCH(NM$21,Input!$A$6:$HV$6,0),FALSE)/$G156*$F156,0))*$D156*$G$4/100</f>
        <v>0</v>
      </c>
      <c r="NN156" s="1">
        <f>IF($E156+$I156+$D$7&lt;=NN$22,0,IF(NN$22-$D$7&gt;=$E156,-VLOOKUP($C156,Input!$A$8:$HV$39,MATCH(NN$21,Input!$A$6:$HV$6,0),FALSE)/$G156*$F156,0))*$D156*$G$4/100</f>
        <v>0</v>
      </c>
      <c r="NO156" s="1">
        <f>IF($E156+$I156+$D$7&lt;=NO$22,0,IF(NO$22-$D$7&gt;=$E156,-VLOOKUP($C156,Input!$A$8:$HV$39,MATCH(NO$21,Input!$A$6:$HV$6,0),FALSE)/$G156*$F156,0))*$D156*$G$4/100</f>
        <v>0</v>
      </c>
      <c r="NP156" s="1">
        <f>IF($E156+$I156+$D$7&lt;=NP$22,0,IF(NP$22-$D$7&gt;=$E156,-VLOOKUP($C156,Input!$A$8:$HV$39,MATCH(NP$21,Input!$A$6:$HV$6,0),FALSE)/$G156*$F156,0))*$D156*$G$4/100</f>
        <v>0</v>
      </c>
      <c r="NQ156" s="1">
        <f>IF($E156+$I156+$D$7&lt;=NQ$22,0,IF(NQ$22-$D$7&gt;=$E156,-VLOOKUP($C156,Input!$A$8:$HV$39,MATCH(NQ$21,Input!$A$6:$HV$6,0),FALSE)/$G156*$F156,0))*$D156*$G$4/100</f>
        <v>0</v>
      </c>
      <c r="NR156" s="1">
        <f>IF($E156+$I156+$D$7&lt;=NR$22,0,IF(NR$22-$D$7&gt;=$E156,-VLOOKUP($C156,Input!$A$8:$HV$39,MATCH(NR$21,Input!$A$6:$HV$6,0),FALSE)/$G156*$F156,0))*$D156*$G$4/100</f>
        <v>0</v>
      </c>
      <c r="NS156" s="1">
        <f>IF($E156+$I156+$D$7&lt;=NS$22,0,IF(NS$22-$D$7&gt;=$E156,-VLOOKUP($C156,Input!$A$8:$HV$39,MATCH(NS$21,Input!$A$6:$HV$6,0),FALSE)/$G156*$F156,0))*$D156*$G$4/100</f>
        <v>0</v>
      </c>
      <c r="NT156" s="1">
        <f>IF($E156+$I156+$D$7&lt;=NT$22,0,IF(NT$22-$D$7&gt;=$E156,-VLOOKUP($C156,Input!$A$8:$HV$39,MATCH(NT$21,Input!$A$6:$HV$6,0),FALSE)/$G156*$F156,0))*$D156*$G$4/100</f>
        <v>0</v>
      </c>
      <c r="NU156" s="1">
        <f>IF($E156+$I156+$D$7&lt;=NU$22,0,IF(NU$22-$D$7&gt;=$E156,-VLOOKUP($C156,Input!$A$8:$HV$39,MATCH(NU$21,Input!$A$6:$HV$6,0),FALSE)/$G156*$F156,0))*$D156*$G$4/100</f>
        <v>0</v>
      </c>
      <c r="NV156" s="1">
        <f>IF($E156+$I156+$D$7&lt;=NV$22,0,IF(NV$22-$D$7&gt;=$E156,-VLOOKUP($C156,Input!$A$8:$HV$39,MATCH(NV$21,Input!$A$6:$HV$6,0),FALSE)/$G156*$F156,0))*$D156*$G$4/100</f>
        <v>0</v>
      </c>
      <c r="NW156" s="1">
        <f>IF($E156+$I156+$D$7&lt;=NW$22,0,IF(NW$22-$D$7&gt;=$E156,-VLOOKUP($C156,Input!$A$8:$HV$39,MATCH(NW$21,Input!$A$6:$HV$6,0),FALSE)/$G156*$F156,0))*$D156*$G$4/100</f>
        <v>0</v>
      </c>
      <c r="NX156" s="1">
        <f>IF($E156+$I156+$D$7&lt;=NX$22,0,IF(NX$22-$D$7&gt;=$E156,-VLOOKUP($C156,Input!$A$8:$HV$39,MATCH(NX$21,Input!$A$6:$HV$6,0),FALSE)/$G156*$F156,0))*$D156*$G$4/100</f>
        <v>0</v>
      </c>
      <c r="NY156" s="1">
        <f>IF($E156+$I156+$D$7&lt;=NY$22,0,IF(NY$22-$D$7&gt;=$E156,-VLOOKUP($C156,Input!$A$8:$HV$39,MATCH(NY$21,Input!$A$6:$HV$6,0),FALSE)/$G156*$F156,0))*$D156*$G$4/100</f>
        <v>0</v>
      </c>
      <c r="NZ156" s="1">
        <f>IF($E156+$I156+$D$7&lt;=NZ$22,0,IF(NZ$22-$D$7&gt;=$E156,-VLOOKUP($C156,Input!$A$8:$HV$39,MATCH(NZ$21,Input!$A$6:$HV$6,0),FALSE)/$G156*$F156,0))*$D156*$G$4/100</f>
        <v>-1985584.6483200002</v>
      </c>
      <c r="OA156" s="1">
        <f>IF($E156+$I156+$D$7&lt;=OA$22,0,IF(OA$22-$D$7&gt;=$E156,-VLOOKUP($C156,Input!$A$8:$HV$39,MATCH(OA$21,Input!$A$6:$HV$6,0),FALSE)/$G156*$F156,0))*$D156*$G$4/100</f>
        <v>-1985584.6483200002</v>
      </c>
      <c r="OB156" s="1">
        <f>IF($E156+$I156+$D$7&lt;=OB$22,0,IF(OB$22-$D$7&gt;=$E156,-VLOOKUP($C156,Input!$A$8:$HV$39,MATCH(OB$21,Input!$A$6:$HV$6,0),FALSE)/$G156*$F156,0))*$D156*$G$4/100</f>
        <v>-1985584.6483200002</v>
      </c>
      <c r="OC156" s="1">
        <f>IF($E156+$I156+$D$7&lt;=OC$22,0,IF(OC$22-$D$7&gt;=$E156,-VLOOKUP($C156,Input!$A$8:$HV$39,MATCH(OC$21,Input!$A$6:$HV$6,0),FALSE)/$G156*$F156,0))*$D156*$G$4/100</f>
        <v>-1985584.6483200002</v>
      </c>
      <c r="OD156" s="1">
        <f>IF($E156+$I156+$D$7&lt;=OD$22,0,IF(OD$22-$D$7&gt;=$E156,-VLOOKUP($C156,Input!$A$8:$HV$39,MATCH(OD$21,Input!$A$6:$HV$6,0),FALSE)/$G156*$F156,0))*$D156*$G$4/100</f>
        <v>-1985584.6483200002</v>
      </c>
      <c r="OE156" s="1">
        <f>IF($E156+$I156+$D$7&lt;=OE$22,0,IF(OE$22-$D$7&gt;=$E156,-VLOOKUP($C156,Input!$A$8:$HV$39,MATCH(OE$21,Input!$A$6:$HV$6,0),FALSE)/$G156*$F156,0))*$D156*$G$4/100</f>
        <v>-1985584.6483200002</v>
      </c>
      <c r="OF156" s="1">
        <f>IF($E156+$I156+$D$7&lt;=OF$22,0,IF(OF$22-$D$7&gt;=$E156,-VLOOKUP($C156,Input!$A$8:$HV$39,MATCH(OF$21,Input!$A$6:$HV$6,0),FALSE)/$G156*$F156,0))*$D156*$G$4/100</f>
        <v>-1985584.6483200002</v>
      </c>
      <c r="OG156" s="1">
        <f>IF($E156+$I156+$D$7&lt;=OG$22,0,IF(OG$22-$D$7&gt;=$E156,-VLOOKUP($C156,Input!$A$8:$HV$39,MATCH(OG$21,Input!$A$6:$HV$6,0),FALSE)/$G156*$F156,0))*$D156*$G$4/100</f>
        <v>-1985584.6483200002</v>
      </c>
      <c r="OH156" s="1">
        <f>IF($E156+$I156+$D$7&lt;=OH$22,0,IF(OH$22-$D$7&gt;=$E156,-VLOOKUP($C156,Input!$A$8:$HV$39,MATCH(OH$21,Input!$A$6:$HV$6,0),FALSE)/$G156*$F156,0))*$D156*$G$4/100</f>
        <v>-1985584.6483200002</v>
      </c>
      <c r="OI156" s="1">
        <f>IF($E156+$I156+$D$7&lt;=OI$22,0,IF(OI$22-$D$7&gt;=$E156,-VLOOKUP($C156,Input!$A$8:$HV$39,MATCH(OI$21,Input!$A$6:$HV$6,0),FALSE)/$G156*$F156,0))*$D156*$G$4/100</f>
        <v>-1985584.6483200002</v>
      </c>
      <c r="OK156" t="str">
        <f>VLOOKUP($C156,Input!$A$8:$HW$39,MATCH(OK$21,Input!$A$6:$HW$6,0),FALSE)</f>
        <v>Charger Inspection Maint ($/year)</v>
      </c>
      <c r="OL156" s="1">
        <f>IF($E156+$I156+$D$7&lt;=OL$22,0,IF(OL$22-$D$7&gt;=$E156,IF(COUNTIF($KZ156:LP156,"&gt;0")&gt;0,VLOOKUP($C156,Input!$A$8:$HV$21,MATCH($OK$21+COUNTIF($KZ156:LP156,"&gt;0"),Input!$A$6:$HV$6,0),FALSE),0),0))*$D156</f>
        <v>0</v>
      </c>
      <c r="OM156" s="1">
        <f>IF($E156+$I156+$D$7&lt;=OM$22,0,IF(OM$22-$D$7&gt;=$E156,IF(COUNTIF($KZ156:LQ156,"&gt;0")&gt;0,VLOOKUP($C156,Input!$A$8:$HV$21,MATCH($OK$21+COUNTIF($KZ156:LQ156,"&gt;0"),Input!$A$6:$HV$6,0),FALSE),0),0))*$D156</f>
        <v>0</v>
      </c>
      <c r="ON156" s="1">
        <f>IF($E156+$I156+$D$7&lt;=ON$22,0,IF(ON$22-$D$7&gt;=$E156,IF(COUNTIF($KZ156:LR156,"&gt;0")&gt;0,VLOOKUP($C156,Input!$A$8:$HV$21,MATCH($OK$21+COUNTIF($KZ156:LR156,"&gt;0"),Input!$A$6:$HV$6,0),FALSE),0),0))*$D156</f>
        <v>0</v>
      </c>
      <c r="OO156" s="1">
        <f>IF($E156+$I156+$D$7&lt;=OO$22,0,IF(OO$22-$D$7&gt;=$E156,IF(COUNTIF($KZ156:LS156,"&gt;0")&gt;0,VLOOKUP($C156,Input!$A$8:$HV$21,MATCH($OK$21+COUNTIF($KZ156:LS156,"&gt;0"),Input!$A$6:$HV$6,0),FALSE),0),0))*$D156</f>
        <v>0</v>
      </c>
      <c r="OP156" s="1">
        <f>IF($E156+$I156+$D$7&lt;=OP$22,0,IF(OP$22-$D$7&gt;=$E156,IF(COUNTIF($KZ156:LT156,"&gt;0")&gt;0,VLOOKUP($C156,Input!$A$8:$HV$21,MATCH($OK$21+COUNTIF($KZ156:LT156,"&gt;0"),Input!$A$6:$HV$6,0),FALSE),0),0))*$D156</f>
        <v>0</v>
      </c>
      <c r="OQ156" s="1">
        <f>IF($E156+$I156+$D$7&lt;=OQ$22,0,IF(OQ$22-$D$7&gt;=$E156,IF(COUNTIF($KZ156:LU156,"&gt;0")&gt;0,VLOOKUP($C156,Input!$A$8:$HV$21,MATCH($OK$21+COUNTIF($KZ156:LU156,"&gt;0"),Input!$A$6:$HV$6,0),FALSE),0),0))*$D156</f>
        <v>0</v>
      </c>
      <c r="OR156" s="1">
        <f>IF($E156+$I156+$D$7&lt;=OR$22,0,IF(OR$22-$D$7&gt;=$E156,IF(COUNTIF($KZ156:LV156,"&gt;0")&gt;0,VLOOKUP($C156,Input!$A$8:$HV$21,MATCH($OK$21+COUNTIF($KZ156:LV156,"&gt;0"),Input!$A$6:$HV$6,0),FALSE),0),0))*$D156</f>
        <v>0</v>
      </c>
      <c r="OS156" s="1">
        <f>IF($E156+$I156+$D$7&lt;=OS$22,0,IF(OS$22-$D$7&gt;=$E156,IF(COUNTIF($KZ156:LW156,"&gt;0")&gt;0,VLOOKUP($C156,Input!$A$8:$HV$21,MATCH($OK$21+COUNTIF($KZ156:LW156,"&gt;0"),Input!$A$6:$HV$6,0),FALSE),0),0))*$D156</f>
        <v>0</v>
      </c>
      <c r="OT156" s="1">
        <f>IF($E156+$I156+$D$7&lt;=OT$22,0,IF(OT$22-$D$7&gt;=$E156,IF(COUNTIF($KZ156:LX156,"&gt;0")&gt;0,VLOOKUP($C156,Input!$A$8:$HV$21,MATCH($OK$21+COUNTIF($KZ156:LX156,"&gt;0"),Input!$A$6:$HV$6,0),FALSE),0),0))*$D156</f>
        <v>0</v>
      </c>
      <c r="OU156" s="1">
        <f>IF($E156+$I156+$D$7&lt;=OU$22,0,IF(OU$22-$D$7&gt;=$E156,IF(COUNTIF($KZ156:LY156,"&gt;0")&gt;0,VLOOKUP($C156,Input!$A$8:$HV$21,MATCH($OK$21+COUNTIF($KZ156:LY156,"&gt;0"),Input!$A$6:$HV$6,0),FALSE),0),0))*$D156</f>
        <v>0</v>
      </c>
      <c r="OV156" s="1">
        <f>IF($E156+$I156+$D$7&lt;=OV$22,0,IF(OV$22-$D$7&gt;=$E156,IF(COUNTIF($KZ156:LZ156,"&gt;0")&gt;0,VLOOKUP($C156,Input!$A$8:$HV$21,MATCH($OK$21+COUNTIF($KZ156:LZ156,"&gt;0"),Input!$A$6:$HV$6,0),FALSE),0),0))*$D156</f>
        <v>0</v>
      </c>
      <c r="OW156" s="1">
        <f>IF($E156+$I156+$D$7&lt;=OW$22,0,IF(OW$22-$D$7&gt;=$E156,IF(COUNTIF($KZ156:MA156,"&gt;0")&gt;0,VLOOKUP($C156,Input!$A$8:$HV$21,MATCH($OK$21+COUNTIF($KZ156:MA156,"&gt;0"),Input!$A$6:$HV$6,0),FALSE),0),0))*$D156</f>
        <v>0</v>
      </c>
      <c r="OX156" s="1">
        <f>IF($E156+$I156+$D$7&lt;=OX$22,0,IF(OX$22-$D$7&gt;=$E156,IF(COUNTIF($KZ156:MB156,"&gt;0")&gt;0,VLOOKUP($C156,Input!$A$8:$HV$21,MATCH($OK$21+COUNTIF($KZ156:MB156,"&gt;0"),Input!$A$6:$HV$6,0),FALSE),0),0))*$D156</f>
        <v>0</v>
      </c>
      <c r="OY156" s="1">
        <f>IF($E156+$I156+$D$7&lt;=OY$22,0,IF(OY$22-$D$7&gt;=$E156,IF(COUNTIF($KZ156:MC156,"&gt;0")&gt;0,VLOOKUP($C156,Input!$A$8:$HV$21,MATCH($OK$21+COUNTIF($KZ156:MC156,"&gt;0"),Input!$A$6:$HV$6,0),FALSE),0),0))*$D156</f>
        <v>0</v>
      </c>
      <c r="OZ156" s="1">
        <f>IF($E156+$I156+$D$7&lt;=OZ$22,0,IF(OZ$22-$D$7&gt;=$E156,IF(COUNTIF($KZ156:MD156,"&gt;0")&gt;0,VLOOKUP($C156,Input!$A$8:$HV$21,MATCH($OK$21+COUNTIF($KZ156:MD156,"&gt;0"),Input!$A$6:$HV$6,0),FALSE),0),0))*$D156</f>
        <v>0</v>
      </c>
      <c r="PA156" s="1">
        <f>IF($E156+$I156+$D$7&lt;=PA$22,0,IF(PA$22-$D$7&gt;=$E156,IF(COUNTIF($KZ156:ME156,"&gt;0")&gt;0,VLOOKUP($C156,Input!$A$8:$HV$21,MATCH($OK$21+COUNTIF($KZ156:ME156,"&gt;0"),Input!$A$6:$HV$6,0),FALSE),0),0))*$D156</f>
        <v>0</v>
      </c>
      <c r="PB156" s="1">
        <f>IF($E156+$I156+$D$7&lt;=PB$22,0,IF(PB$22-$D$7&gt;=$E156,IF(COUNTIF($KZ156:MF156,"&gt;0")&gt;0,VLOOKUP($C156,Input!$A$8:$HV$21,MATCH($OK$21+COUNTIF($KZ156:MF156,"&gt;0"),Input!$A$6:$HV$6,0),FALSE),0),0))*$D156</f>
        <v>0</v>
      </c>
      <c r="PC156" s="1">
        <f>IF($E156+$I156+$D$7&lt;=PC$22,0,IF(PC$22-$D$7&gt;=$E156,IF(COUNTIF($KZ156:MG156,"&gt;0")&gt;0,VLOOKUP($C156,Input!$A$8:$HV$21,MATCH($OK$21+COUNTIF($KZ156:MG156,"&gt;0"),Input!$A$6:$HV$6,0),FALSE),0),0))*$D156</f>
        <v>0</v>
      </c>
      <c r="PD156" s="1">
        <f>IF($E156+$I156+$D$7&lt;=PD$22,0,IF(PD$22-$D$7&gt;=$E156,IF(COUNTIF($KZ156:MH156,"&gt;0")&gt;0,VLOOKUP($C156,Input!$A$8:$HV$21,MATCH($OK$21+COUNTIF($KZ156:MH156,"&gt;0"),Input!$A$6:$HV$6,0),FALSE),0),0))*$D156</f>
        <v>0</v>
      </c>
      <c r="PE156" s="1">
        <f>IF($E156+$I156+$D$7&lt;=PE$22,0,IF(PE$22-$D$7&gt;=$E156,IF(COUNTIF($KZ156:MI156,"&gt;0")&gt;0,VLOOKUP($C156,Input!$A$8:$HV$21,MATCH($OK$21+COUNTIF($KZ156:MI156,"&gt;0"),Input!$A$6:$HV$6,0),FALSE),0),0))*$D156</f>
        <v>0</v>
      </c>
      <c r="PF156" s="1">
        <f>IF($E156+$I156+$D$7&lt;=PF$22,0,IF(PF$22-$D$7&gt;=$E156,IF(COUNTIF($KZ156:MJ156,"&gt;0")&gt;0,VLOOKUP($C156,Input!$A$8:$HV$21,MATCH($OK$21+COUNTIF($KZ156:MJ156,"&gt;0"),Input!$A$6:$HV$6,0),FALSE),0),0))*$D156</f>
        <v>0</v>
      </c>
      <c r="PG156" s="1">
        <f>IF($E156+$I156+$D$7&lt;=PG$22,0,IF(PG$22-$D$7&gt;=$E156,IF(COUNTIF($KZ156:MK156,"&gt;0")&gt;0,VLOOKUP($C156,Input!$A$8:$HV$21,MATCH($OK$21+COUNTIF($KZ156:MK156,"&gt;0"),Input!$A$6:$HV$6,0),FALSE),0),0))*$D156</f>
        <v>0</v>
      </c>
      <c r="PH156" s="1">
        <f>IF($E156+$I156+$D$7&lt;=PH$22,0,IF(PH$22-$D$7&gt;=$E156,IF(COUNTIF($KZ156:ML156,"&gt;0")&gt;0,VLOOKUP($C156,Input!$A$8:$HV$21,MATCH($OK$21+COUNTIF($KZ156:ML156,"&gt;0"),Input!$A$6:$HV$6,0),FALSE),0),0))*$D156</f>
        <v>0</v>
      </c>
      <c r="PI156" s="1">
        <f>IF($E156+$I156+$D$7&lt;=PI$22,0,IF(PI$22-$D$7&gt;=$E156,IF(COUNTIF($KZ156:MM156,"&gt;0")&gt;0,VLOOKUP($C156,Input!$A$8:$HV$21,MATCH($OK$21+COUNTIF($KZ156:MM156,"&gt;0"),Input!$A$6:$HV$6,0),FALSE),0),0))*$D156</f>
        <v>0</v>
      </c>
      <c r="PJ156" s="1">
        <f>IF($E156+$I156+$D$7&lt;=PJ$22,0,IF(PJ$22-$D$7&gt;=$E156,IF(COUNTIF($KZ156:MN156,"&gt;0")&gt;0,VLOOKUP($C156,Input!$A$8:$HV$21,MATCH($OK$21+COUNTIF($KZ156:MN156,"&gt;0"),Input!$A$6:$HV$6,0),FALSE),0),0))*$D156</f>
        <v>0</v>
      </c>
      <c r="PK156" s="1">
        <f>IF($E156+$I156+$D$7&lt;=PK$22,0,IF(PK$22-$D$7&gt;=$E156,IF(COUNTIF($KZ156:MO156,"&gt;0")&gt;0,VLOOKUP($C156,Input!$A$8:$HV$21,MATCH($OK$21+COUNTIF($KZ156:MO156,"&gt;0"),Input!$A$6:$HV$6,0),FALSE),0),0))*$D156</f>
        <v>117000</v>
      </c>
      <c r="PL156" s="1">
        <f>IF($E156+$I156+$D$7&lt;=PL$22,0,IF(PL$22-$D$7&gt;=$E156,IF(COUNTIF($KZ156:MP156,"&gt;0")&gt;0,VLOOKUP($C156,Input!$A$8:$HV$21,MATCH($OK$21+COUNTIF($KZ156:MP156,"&gt;0"),Input!$A$6:$HV$6,0),FALSE),0),0))*$D156</f>
        <v>117000</v>
      </c>
      <c r="PM156" s="1">
        <f>IF($E156+$I156+$D$7&lt;=PM$22,0,IF(PM$22-$D$7&gt;=$E156,IF(COUNTIF($KZ156:MQ156,"&gt;0")&gt;0,VLOOKUP($C156,Input!$A$8:$HV$21,MATCH($OK$21+COUNTIF($KZ156:MQ156,"&gt;0"),Input!$A$6:$HV$6,0),FALSE),0),0))*$D156</f>
        <v>117000</v>
      </c>
      <c r="PN156" s="1">
        <f>IF($E156+$I156+$D$7&lt;=PN$22,0,IF(PN$22-$D$7&gt;=$E156,IF(COUNTIF($KZ156:MR156,"&gt;0")&gt;0,VLOOKUP($C156,Input!$A$8:$HV$21,MATCH($OK$21+COUNTIF($KZ156:MR156,"&gt;0"),Input!$A$6:$HV$6,0),FALSE),0),0))*$D156</f>
        <v>117000</v>
      </c>
      <c r="PO156" s="1">
        <f>IF($E156+$I156+$D$7&lt;=PO$22,0,IF(PO$22-$D$7&gt;=$E156,IF(COUNTIF($KZ156:MS156,"&gt;0")&gt;0,VLOOKUP($C156,Input!$A$8:$HV$21,MATCH($OK$21+COUNTIF($KZ156:MS156,"&gt;0"),Input!$A$6:$HV$6,0),FALSE),0),0))*$D156</f>
        <v>117000</v>
      </c>
      <c r="PP156" s="1">
        <f>IF($E156+$I156+$D$7&lt;=PP$22,0,IF(PP$22-$D$7&gt;=$E156,IF(COUNTIF($KZ156:MT156,"&gt;0")&gt;0,VLOOKUP($C156,Input!$A$8:$HV$21,MATCH($OK$21+COUNTIF($KZ156:MT156,"&gt;0"),Input!$A$6:$HV$6,0),FALSE),0),0))*$D156</f>
        <v>117000</v>
      </c>
      <c r="PQ156" s="1">
        <f>IF($E156+$I156+$D$7&lt;=PQ$22,0,IF(PQ$22-$D$7&gt;=$E156,IF(COUNTIF($KZ156:MU156,"&gt;0")&gt;0,VLOOKUP($C156,Input!$A$8:$HV$21,MATCH($OK$21+COUNTIF($KZ156:MU156,"&gt;0"),Input!$A$6:$HV$6,0),FALSE),0),0))*$D156</f>
        <v>117000</v>
      </c>
      <c r="PR156" s="1">
        <f>IF($E156+$I156+$D$7&lt;=PR$22,0,IF(PR$22-$D$7&gt;=$E156,IF(COUNTIF($KZ156:MV156,"&gt;0")&gt;0,VLOOKUP($C156,Input!$A$8:$HV$21,MATCH($OK$21+COUNTIF($KZ156:MV156,"&gt;0"),Input!$A$6:$HV$6,0),FALSE),0),0))*$D156</f>
        <v>117000</v>
      </c>
      <c r="PS156" s="1">
        <f>IF($E156+$I156+$D$7&lt;=PS$22,0,IF(PS$22-$D$7&gt;=$E156,IF(COUNTIF($KZ156:MW156,"&gt;0")&gt;0,VLOOKUP($C156,Input!$A$8:$HV$21,MATCH($OK$21+COUNTIF($KZ156:MW156,"&gt;0"),Input!$A$6:$HV$6,0),FALSE),0),0))*$D156</f>
        <v>117000</v>
      </c>
      <c r="PT156" s="1">
        <f>IF($E156+$I156+$D$7&lt;=PT$22,0,IF(PT$22-$D$7&gt;=$E156,IF(COUNTIF($KZ156:MX156,"&gt;0")&gt;0,VLOOKUP($C156,Input!$A$8:$HV$21,MATCH($OK$21+COUNTIF($KZ156:MX156,"&gt;0"),Input!$A$6:$HV$6,0),FALSE),0),0))*$D156</f>
        <v>117000</v>
      </c>
      <c r="PV156" s="1" t="str">
        <f t="shared" ref="PV156:PV165" si="990">E156&amp;" MY "&amp;C156&amp;" {"&amp;D156&amp;" Buses}"</f>
        <v>2041 MY All In - 40' Proterra 550 kWh {234 Buses}</v>
      </c>
      <c r="PW156" s="1">
        <f t="shared" ref="PW156:PW165" si="991">+J156+AU156+CF156+DQ156+GQ156+JO156+LP156+NA156+OL156+ID156+FD156</f>
        <v>0</v>
      </c>
      <c r="PX156" s="1">
        <f t="shared" ref="PX156:PX165" si="992">+K156+AV156+CG156+DR156+GR156+JP156+LQ156+NB156+OM156+IE156+FE156</f>
        <v>0</v>
      </c>
      <c r="PY156" s="1">
        <f t="shared" ref="PY156:PY165" si="993">+L156+AW156+CH156+DS156+GS156+JQ156+LR156+NC156+ON156+IF156+FF156</f>
        <v>0</v>
      </c>
      <c r="PZ156" s="1">
        <f t="shared" ref="PZ156:PZ165" si="994">+M156+AX156+CI156+DT156+GT156+JR156+LS156+ND156+OO156+IG156+FG156</f>
        <v>0</v>
      </c>
      <c r="QA156" s="1">
        <f t="shared" ref="QA156:QA165" si="995">+N156+AY156+CJ156+DU156+GU156+JS156+LT156+NE156+OP156+IH156+FH156</f>
        <v>0</v>
      </c>
      <c r="QB156" s="1">
        <f t="shared" ref="QB156:QB165" si="996">+O156+AZ156+CK156+DV156+GV156+JT156+LU156+NF156+OQ156+II156+FI156</f>
        <v>0</v>
      </c>
      <c r="QC156" s="1">
        <f t="shared" ref="QC156:QC165" si="997">+P156+BA156+CL156+DW156+GW156+JU156+LV156+NG156+OR156+IJ156+FJ156</f>
        <v>0</v>
      </c>
      <c r="QD156" s="1">
        <f t="shared" ref="QD156:QD165" si="998">+Q156+BB156+CM156+DX156+GX156+JV156+LW156+NH156+OS156+IK156+FK156</f>
        <v>0</v>
      </c>
      <c r="QE156" s="1">
        <f t="shared" ref="QE156:QE165" si="999">+R156+BC156+CN156+DY156+GY156+JW156+LX156+NI156+OT156+IL156+FL156</f>
        <v>0</v>
      </c>
      <c r="QF156" s="1">
        <f t="shared" ref="QF156:QF165" si="1000">+S156+BD156+CO156+DZ156+GZ156+JX156+LY156+NJ156+OU156+IM156+FM156</f>
        <v>0</v>
      </c>
      <c r="QG156" s="1">
        <f t="shared" ref="QG156:QG165" si="1001">+T156+BE156+CP156+EA156+HA156+JY156+LZ156+NK156+OV156+IN156+FN156</f>
        <v>0</v>
      </c>
      <c r="QH156" s="1">
        <f t="shared" ref="QH156:QH165" si="1002">+U156+BF156+CQ156+EB156+HB156+JZ156+MA156+NL156+OW156+IO156+FO156</f>
        <v>0</v>
      </c>
      <c r="QI156" s="1">
        <f t="shared" ref="QI156:QI165" si="1003">+V156+BG156+CR156+EC156+HC156+KA156+MB156+NM156+OX156+IP156+FP156</f>
        <v>0</v>
      </c>
      <c r="QJ156" s="1">
        <f t="shared" ref="QJ156:QJ165" si="1004">+W156+BH156+CS156+ED156+HD156+KB156+MC156+NN156+OY156+IQ156+FQ156</f>
        <v>0</v>
      </c>
      <c r="QK156" s="1">
        <f t="shared" ref="QK156:QK165" si="1005">+X156+BI156+CT156+EE156+HE156+KC156+MD156+NO156+OZ156+IR156+FR156</f>
        <v>0</v>
      </c>
      <c r="QL156" s="1">
        <f t="shared" ref="QL156:QL165" si="1006">+Y156+BJ156+CU156+EF156+HF156+KD156+ME156+NP156+PA156+IS156+FS156</f>
        <v>0</v>
      </c>
      <c r="QM156" s="1">
        <f t="shared" ref="QM156:QM165" si="1007">+Z156+BK156+CV156+EG156+HG156+KE156+MF156+NQ156+PB156+IT156+FT156</f>
        <v>0</v>
      </c>
      <c r="QN156" s="1">
        <f t="shared" ref="QN156:QN165" si="1008">+AA156+BL156+CW156+EH156+HH156+KF156+MG156+NR156+PC156+IU156+FU156</f>
        <v>0</v>
      </c>
      <c r="QO156" s="1">
        <f t="shared" ref="QO156:QO165" si="1009">+AB156+BM156+CX156+EI156+HI156+KG156+MH156+NS156+PD156+IV156+FV156</f>
        <v>0</v>
      </c>
      <c r="QP156" s="1">
        <f t="shared" ref="QP156:QP165" si="1010">+AC156+BN156+CY156+EJ156+HJ156+KH156+MI156+NT156+PE156+IW156+FW156</f>
        <v>0</v>
      </c>
      <c r="QQ156" s="1">
        <f t="shared" ref="QQ156:QQ165" si="1011">+AD156+BO156+CZ156+EK156+HK156+KI156+MJ156+NU156+PF156+IX156+FX156</f>
        <v>0</v>
      </c>
      <c r="QR156" s="1">
        <f t="shared" ref="QR156:QR165" si="1012">+AE156+BP156+DA156+EL156+HL156+KJ156+MK156+NV156+PG156+IY156+FY156</f>
        <v>0</v>
      </c>
      <c r="QS156" s="1">
        <f t="shared" ref="QS156:QS165" si="1013">+AF156+BQ156+DB156+EM156+HM156+KK156+ML156+NW156+PH156+IZ156+FZ156</f>
        <v>0</v>
      </c>
      <c r="QT156" s="1">
        <f t="shared" ref="QT156:QT165" si="1014">+AG156+BR156+DC156+EN156+HN156+KL156+MM156+NX156+PI156+JA156+GA156</f>
        <v>0</v>
      </c>
      <c r="QU156" s="1">
        <f t="shared" ref="QU156:QU165" si="1015">+AH156+BS156+DD156+EO156+HO156+KM156+MN156+NY156+PJ156+JB156+GB156</f>
        <v>0</v>
      </c>
      <c r="QV156" s="1">
        <f t="shared" ref="QV156:QV165" si="1016">+AI156+BT156+DE156+EP156+HP156+KN156+MO156+NZ156+PK156+JC156+GC156</f>
        <v>234673929.38151628</v>
      </c>
      <c r="QW156" s="1">
        <f t="shared" ref="QW156:QW165" si="1017">+AJ156+BU156+DF156+EQ156+HQ156+KO156+MP156+OA156+PL156+JD156+GD156</f>
        <v>6050350.5618490558</v>
      </c>
      <c r="QX156" s="1">
        <f t="shared" ref="QX156:QX165" si="1018">+AK156+BV156+DG156+ER156+HR156+KP156+MQ156+OB156+PM156+JE156+GE156</f>
        <v>6041125.681070108</v>
      </c>
      <c r="QY156" s="1">
        <f t="shared" ref="QY156:QY165" si="1019">+AL156+BW156+DH156+ES156+HS156+KQ156+MR156+OC156+PN156+JF156+GF156</f>
        <v>6029510.7828807328</v>
      </c>
      <c r="QZ156" s="1">
        <f t="shared" ref="QZ156:QZ165" si="1020">+AM156+BX156+DI156+ET156+HT156+KR156+MS156+OD156+PO156+JG156+GG156</f>
        <v>6025750.9752808698</v>
      </c>
      <c r="RA156" s="1">
        <f t="shared" ref="RA156:RA165" si="1021">+AN156+BY156+DJ156+EU156+HU156+KS156+MT156+OE156+PP156+JH156+GH156</f>
        <v>6022312.3644741382</v>
      </c>
      <c r="RB156" s="1">
        <f t="shared" ref="RB156:RB165" si="1022">+AO156+BZ156+DK156+EV156+HV156+KT156+MU156+OF156+PQ156+JI156+GI156</f>
        <v>35269083.443693966</v>
      </c>
      <c r="RC156" s="1">
        <f t="shared" ref="RC156:RC165" si="1023">+AP156+CA156+DL156+EW156+HW156+KU156+MV156+OG156+PR156+JJ156+GJ156</f>
        <v>6021264.0098503549</v>
      </c>
      <c r="RD156" s="1">
        <f t="shared" ref="RD156:RD165" si="1024">+AQ156+CB156+DM156+EX156+HX156+KV156+MW156+OH156+PS156+JK156+GK156</f>
        <v>6023373.1352689322</v>
      </c>
      <c r="RE156" s="1">
        <f t="shared" ref="RE156:RE165" si="1025">+AR156+CC156+DN156+EY156+HY156+KW156+MX156+OI156+PT156+JL156+GL156</f>
        <v>6021790.264483165</v>
      </c>
      <c r="RF156" s="1">
        <f t="shared" si="986"/>
        <v>318178490.60036761</v>
      </c>
      <c r="RG156" s="1">
        <f t="shared" si="987"/>
        <v>146200892.59838974</v>
      </c>
      <c r="RH156" s="72"/>
      <c r="RI156" s="91"/>
    </row>
    <row r="157" spans="1:477" x14ac:dyDescent="0.25">
      <c r="A157" s="89"/>
      <c r="B157" s="148">
        <v>1</v>
      </c>
      <c r="C157" s="111" t="s">
        <v>79</v>
      </c>
      <c r="D157" s="85">
        <f t="shared" si="913"/>
        <v>234</v>
      </c>
      <c r="E157" s="83">
        <f t="shared" si="989"/>
        <v>2042</v>
      </c>
      <c r="F157" s="68">
        <f t="shared" si="870"/>
        <v>40000</v>
      </c>
      <c r="G157" s="69">
        <f>VLOOKUP($C157,Input!$A$8:$HV$39,MATCH(G$21,Input!$A$6:$HV$6,0),FALSE)</f>
        <v>0.47619047619047616</v>
      </c>
      <c r="H157" s="123">
        <f>VLOOKUP($C157,Input!$A$8:$HV$39,MATCH(H$21,Input!$A$6:$HV$6,0),FALSE)</f>
        <v>0</v>
      </c>
      <c r="I157" s="70">
        <f>VLOOKUP($C157,Input!$A$8:$HV$39,MATCH(I$21,Input!$A$6:$HV$6,0),FALSE)</f>
        <v>14</v>
      </c>
      <c r="J157" s="1">
        <f>+IF($E157=J$22,VLOOKUP($C157,Input!$A$8:$AN$39,MATCH(J$21,Input!$A$6:$AN$6,0),FALSE)+$H157,0)*$D157</f>
        <v>0</v>
      </c>
      <c r="K157" s="1">
        <f>+IF($E157=K$22,VLOOKUP($C157,Input!$A$8:$AN$39,MATCH(K$21,Input!$A$6:$AN$6,0),FALSE)+$H157,0)*$D157</f>
        <v>0</v>
      </c>
      <c r="L157" s="1">
        <f>+IF($E157=L$22,VLOOKUP($C157,Input!$A$8:$AN$39,MATCH(L$21,Input!$A$6:$AN$6,0),FALSE)+$H157,0)*$D157</f>
        <v>0</v>
      </c>
      <c r="M157" s="1">
        <f>+IF($E157=M$22,VLOOKUP($C157,Input!$A$8:$AN$39,MATCH(M$21,Input!$A$6:$AN$6,0),FALSE)+$H157,0)*$D157</f>
        <v>0</v>
      </c>
      <c r="N157" s="1">
        <f>+IF($E157=N$22,VLOOKUP($C157,Input!$A$8:$AN$39,MATCH(N$21,Input!$A$6:$AN$6,0),FALSE)+$H157,0)*$D157</f>
        <v>0</v>
      </c>
      <c r="O157" s="1">
        <f>+IF($E157=O$22,VLOOKUP($C157,Input!$A$8:$AN$39,MATCH(O$21,Input!$A$6:$AN$6,0),FALSE)+$H157,0)*$D157</f>
        <v>0</v>
      </c>
      <c r="P157" s="1">
        <f>+IF($E157=P$22,VLOOKUP($C157,Input!$A$8:$AN$39,MATCH(P$21,Input!$A$6:$AN$6,0),FALSE)+$H157,0)*$D157</f>
        <v>0</v>
      </c>
      <c r="Q157" s="1">
        <f>+IF($E157=Q$22,VLOOKUP($C157,Input!$A$8:$AN$39,MATCH(Q$21,Input!$A$6:$AN$6,0),FALSE)+$H157,0)*$D157</f>
        <v>0</v>
      </c>
      <c r="R157" s="1">
        <f>+IF($E157=R$22,VLOOKUP($C157,Input!$A$8:$AN$39,MATCH(R$21,Input!$A$6:$AN$6,0),FALSE)+$H157,0)*$D157</f>
        <v>0</v>
      </c>
      <c r="S157" s="1">
        <f>+IF($E157=S$22,VLOOKUP($C157,Input!$A$8:$AN$39,MATCH(S$21,Input!$A$6:$AN$6,0),FALSE)+$H157,0)*$D157</f>
        <v>0</v>
      </c>
      <c r="T157" s="1">
        <f>+IF($E157=T$22,VLOOKUP($C157,Input!$A$8:$AN$39,MATCH(T$21,Input!$A$6:$AN$6,0),FALSE)+$H157,0)*$D157</f>
        <v>0</v>
      </c>
      <c r="U157" s="1">
        <f>+IF($E157=U$22,VLOOKUP($C157,Input!$A$8:$AN$39,MATCH(U$21,Input!$A$6:$AN$6,0),FALSE)+$H157,0)*$D157</f>
        <v>0</v>
      </c>
      <c r="V157" s="1">
        <f>+IF($E157=V$22,VLOOKUP($C157,Input!$A$8:$AN$39,MATCH(V$21,Input!$A$6:$AN$6,0),FALSE)+$H157,0)*$D157</f>
        <v>0</v>
      </c>
      <c r="W157" s="1">
        <f>+IF($E157=W$22,VLOOKUP($C157,Input!$A$8:$AN$39,MATCH(W$21,Input!$A$6:$AN$6,0),FALSE)+$H157,0)*$D157</f>
        <v>0</v>
      </c>
      <c r="X157" s="1">
        <f>+IF($E157=X$22,VLOOKUP($C157,Input!$A$8:$AN$39,MATCH(X$21,Input!$A$6:$AN$6,0),FALSE)+$H157,0)*$D157</f>
        <v>0</v>
      </c>
      <c r="Y157" s="1">
        <f>+IF($E157=Y$22,VLOOKUP($C157,Input!$A$8:$AN$39,MATCH(Y$21,Input!$A$6:$AN$6,0),FALSE)+$H157,0)*$D157</f>
        <v>0</v>
      </c>
      <c r="Z157" s="1">
        <f>+IF($E157=Z$22,VLOOKUP($C157,Input!$A$8:$AN$39,MATCH(Z$21,Input!$A$6:$AN$6,0),FALSE)+$H157,0)*$D157</f>
        <v>0</v>
      </c>
      <c r="AA157" s="1">
        <f>+IF($E157=AA$22,VLOOKUP($C157,Input!$A$8:$AN$39,MATCH(AA$21,Input!$A$6:$AN$6,0),FALSE)+$H157,0)*$D157</f>
        <v>0</v>
      </c>
      <c r="AB157" s="1">
        <f>+IF($E157=AB$22,VLOOKUP($C157,Input!$A$8:$AN$39,MATCH(AB$21,Input!$A$6:$AN$6,0),FALSE)+$H157,0)*$D157</f>
        <v>0</v>
      </c>
      <c r="AC157" s="1">
        <f>+IF($E157=AC$22,VLOOKUP($C157,Input!$A$8:$AN$39,MATCH(AC$21,Input!$A$6:$AN$6,0),FALSE)+$H157,0)*$D157</f>
        <v>0</v>
      </c>
      <c r="AD157" s="1">
        <f>+IF($E157=AD$22,VLOOKUP($C157,Input!$A$8:$AN$39,MATCH(AD$21,Input!$A$6:$AN$6,0),FALSE)+$H157,0)*$D157</f>
        <v>0</v>
      </c>
      <c r="AE157" s="1">
        <f>+IF($E157=AE$22,VLOOKUP($C157,Input!$A$8:$AN$39,MATCH(AE$21,Input!$A$6:$AN$6,0),FALSE)+$H157,0)*$D157</f>
        <v>0</v>
      </c>
      <c r="AF157" s="1">
        <f>+IF($E157=AF$22,VLOOKUP($C157,Input!$A$8:$AN$39,MATCH(AF$21,Input!$A$6:$AN$6,0),FALSE)+$H157,0)*$D157</f>
        <v>0</v>
      </c>
      <c r="AG157" s="1">
        <f>+IF($E157=AG$22,VLOOKUP($C157,Input!$A$8:$AN$39,MATCH(AG$21,Input!$A$6:$AN$6,0),FALSE)+$H157,0)*$D157</f>
        <v>0</v>
      </c>
      <c r="AH157" s="1">
        <f>+IF($E157=AH$22,VLOOKUP($C157,Input!$A$8:$AN$39,MATCH(AH$21,Input!$A$6:$AN$6,0),FALSE)+$H157,0)*$D157</f>
        <v>0</v>
      </c>
      <c r="AI157" s="1">
        <f>+IF($E157=AI$22,VLOOKUP($C157,Input!$A$8:$AN$39,MATCH(AI$21,Input!$A$6:$AN$6,0),FALSE)+$H157,0)*$D157</f>
        <v>0</v>
      </c>
      <c r="AJ157" s="1">
        <f>+IF($E157=AJ$22,VLOOKUP($C157,Input!$A$8:$AN$39,MATCH(AJ$21,Input!$A$6:$AN$6,0),FALSE)+$H157,0)*$D157</f>
        <v>226989234.00071725</v>
      </c>
      <c r="AK157" s="1">
        <f>+IF($E157=AK$22,VLOOKUP($C157,Input!$A$8:$AN$39,MATCH(AK$21,Input!$A$6:$AN$6,0),FALSE)+$H157,0)*$D157</f>
        <v>0</v>
      </c>
      <c r="AL157" s="1">
        <f>+IF($E157=AL$22,VLOOKUP($C157,Input!$A$8:$AN$39,MATCH(AL$21,Input!$A$6:$AN$6,0),FALSE)+$H157,0)*$D157</f>
        <v>0</v>
      </c>
      <c r="AM157" s="1">
        <f>+IF($E157=AM$22,VLOOKUP($C157,Input!$A$8:$AN$39,MATCH(AM$21,Input!$A$6:$AN$6,0),FALSE)+$H157,0)*$D157</f>
        <v>0</v>
      </c>
      <c r="AN157" s="1">
        <f>+IF($E157=AN$22,VLOOKUP($C157,Input!$A$8:$AN$39,MATCH(AN$21,Input!$A$6:$AN$6,0),FALSE)+$H157,0)*$D157</f>
        <v>0</v>
      </c>
      <c r="AO157" s="1">
        <f>+IF($E157=AO$22,VLOOKUP($C157,Input!$A$8:$AN$39,MATCH(AO$21,Input!$A$6:$AN$6,0),FALSE)+$H157,0)*$D157</f>
        <v>0</v>
      </c>
      <c r="AP157" s="1">
        <f>+IF($E157=AP$22,VLOOKUP($C157,Input!$A$8:$AN$39,MATCH(AP$21,Input!$A$6:$AN$6,0),FALSE)+$H157,0)*$D157</f>
        <v>0</v>
      </c>
      <c r="AQ157" s="1">
        <f>+IF($E157=AQ$22,VLOOKUP($C157,Input!$A$8:$AN$39,MATCH(AQ$21,Input!$A$6:$AN$6,0),FALSE)+$H157,0)*$D157</f>
        <v>0</v>
      </c>
      <c r="AR157" s="1">
        <f>+IF($E157=AR$22,VLOOKUP($C157,Input!$A$8:$AN$39,MATCH(AR$21,Input!$A$6:$AN$6,0),FALSE)+$H157,0)*$D157</f>
        <v>0</v>
      </c>
      <c r="AT157" t="str">
        <f>VLOOKUP($C157,Input!$A$8:$HV$39,MATCH(AT$21,Input!$A$6:$HV$6,0),FALSE)</f>
        <v>Parts and administrative cost</v>
      </c>
      <c r="AU157" s="1">
        <f>+IF($E157=AU$22,VLOOKUP($C157,Input!$A$8:$HV$39,MATCH(AU$21,Input!$A$6:$HV$6,0),FALSE),0)*$D157</f>
        <v>0</v>
      </c>
      <c r="AV157" s="1">
        <f>+IF($E157=AV$22,VLOOKUP($C157,Input!$A$8:$HV$39,MATCH(AV$21,Input!$A$6:$HV$6,0),FALSE),0)*$D157</f>
        <v>0</v>
      </c>
      <c r="AW157" s="1">
        <f>+IF($E157=AW$22,VLOOKUP($C157,Input!$A$8:$HV$39,MATCH(AW$21,Input!$A$6:$HV$6,0),FALSE),0)*$D157</f>
        <v>0</v>
      </c>
      <c r="AX157" s="1">
        <f>+IF($E157=AX$22,VLOOKUP($C157,Input!$A$8:$HV$39,MATCH(AX$21,Input!$A$6:$HV$6,0),FALSE),0)*$D157</f>
        <v>0</v>
      </c>
      <c r="AY157" s="1">
        <f>+IF($E157=AY$22,VLOOKUP($C157,Input!$A$8:$HV$39,MATCH(AY$21,Input!$A$6:$HV$6,0),FALSE),0)*$D157</f>
        <v>0</v>
      </c>
      <c r="AZ157" s="1">
        <f>+IF($E157=AZ$22,VLOOKUP($C157,Input!$A$8:$HV$39,MATCH(AZ$21,Input!$A$6:$HV$6,0),FALSE),0)*$D157</f>
        <v>0</v>
      </c>
      <c r="BA157" s="1">
        <f>+IF($E157=BA$22,VLOOKUP($C157,Input!$A$8:$HV$39,MATCH(BA$21,Input!$A$6:$HV$6,0),FALSE),0)*$D157</f>
        <v>0</v>
      </c>
      <c r="BB157" s="1">
        <f>+IF($E157=BB$22,VLOOKUP($C157,Input!$A$8:$HV$39,MATCH(BB$21,Input!$A$6:$HV$6,0),FALSE),0)*$D157</f>
        <v>0</v>
      </c>
      <c r="BC157" s="1">
        <f>+IF($E157=BC$22,VLOOKUP($C157,Input!$A$8:$HV$39,MATCH(BC$21,Input!$A$6:$HV$6,0),FALSE),0)*$D157</f>
        <v>0</v>
      </c>
      <c r="BD157" s="1">
        <f>+IF($E157=BD$22,VLOOKUP($C157,Input!$A$8:$HV$39,MATCH(BD$21,Input!$A$6:$HV$6,0),FALSE),0)*$D157</f>
        <v>0</v>
      </c>
      <c r="BE157" s="1">
        <f>+IF($E157=BE$22,VLOOKUP($C157,Input!$A$8:$HV$39,MATCH(BE$21,Input!$A$6:$HV$6,0),FALSE),0)*$D157</f>
        <v>0</v>
      </c>
      <c r="BF157" s="1">
        <f>+IF($E157=BF$22,VLOOKUP($C157,Input!$A$8:$HV$39,MATCH(BF$21,Input!$A$6:$HV$6,0),FALSE),0)*$D157</f>
        <v>0</v>
      </c>
      <c r="BG157" s="1">
        <f>+IF($E157=BG$22,VLOOKUP($C157,Input!$A$8:$HV$39,MATCH(BG$21,Input!$A$6:$HV$6,0),FALSE),0)*$D157</f>
        <v>0</v>
      </c>
      <c r="BH157" s="1">
        <f>+IF($E157=BH$22,VLOOKUP($C157,Input!$A$8:$HV$39,MATCH(BH$21,Input!$A$6:$HV$6,0),FALSE),0)*$D157</f>
        <v>0</v>
      </c>
      <c r="BI157" s="1">
        <f>+IF($E157=BI$22,VLOOKUP($C157,Input!$A$8:$HV$39,MATCH(BI$21,Input!$A$6:$HV$6,0),FALSE),0)*$D157</f>
        <v>0</v>
      </c>
      <c r="BJ157" s="1">
        <f>+IF($E157=BJ$22,VLOOKUP($C157,Input!$A$8:$HV$39,MATCH(BJ$21,Input!$A$6:$HV$6,0),FALSE),0)*$D157</f>
        <v>0</v>
      </c>
      <c r="BK157" s="1">
        <f>+IF($E157=BK$22,VLOOKUP($C157,Input!$A$8:$HV$39,MATCH(BK$21,Input!$A$6:$HV$6,0),FALSE),0)*$D157</f>
        <v>0</v>
      </c>
      <c r="BL157" s="1">
        <f>+IF($E157=BL$22,VLOOKUP($C157,Input!$A$8:$HV$39,MATCH(BL$21,Input!$A$6:$HV$6,0),FALSE),0)*$D157</f>
        <v>0</v>
      </c>
      <c r="BM157" s="1">
        <f>+IF($E157=BM$22,VLOOKUP($C157,Input!$A$8:$HV$39,MATCH(BM$21,Input!$A$6:$HV$6,0),FALSE),0)*$D157</f>
        <v>0</v>
      </c>
      <c r="BN157" s="1">
        <f>+IF($E157=BN$22,VLOOKUP($C157,Input!$A$8:$HV$39,MATCH(BN$21,Input!$A$6:$HV$6,0),FALSE),0)*$D157</f>
        <v>0</v>
      </c>
      <c r="BO157" s="1">
        <f>+IF($E157=BO$22,VLOOKUP($C157,Input!$A$8:$HV$39,MATCH(BO$21,Input!$A$6:$HV$6,0),FALSE),0)*$D157</f>
        <v>0</v>
      </c>
      <c r="BP157" s="1">
        <f>+IF($E157=BP$22,VLOOKUP($C157,Input!$A$8:$HV$39,MATCH(BP$21,Input!$A$6:$HV$6,0),FALSE),0)*$D157</f>
        <v>0</v>
      </c>
      <c r="BQ157" s="1">
        <f>+IF($E157=BQ$22,VLOOKUP($C157,Input!$A$8:$HV$39,MATCH(BQ$21,Input!$A$6:$HV$6,0),FALSE),0)*$D157</f>
        <v>0</v>
      </c>
      <c r="BR157" s="1">
        <f>+IF($E157=BR$22,VLOOKUP($C157,Input!$A$8:$HV$39,MATCH(BR$21,Input!$A$6:$HV$6,0),FALSE),0)*$D157</f>
        <v>0</v>
      </c>
      <c r="BS157" s="1">
        <f>+IF($E157=BS$22,VLOOKUP($C157,Input!$A$8:$HV$39,MATCH(BS$21,Input!$A$6:$HV$6,0),FALSE),0)*$D157</f>
        <v>0</v>
      </c>
      <c r="BT157" s="1">
        <f>+IF($E157=BT$22,VLOOKUP($C157,Input!$A$8:$HV$39,MATCH(BT$21,Input!$A$6:$HV$6,0),FALSE),0)*$D157</f>
        <v>0</v>
      </c>
      <c r="BU157" s="1">
        <f>+IF($E157=BU$22,VLOOKUP($C157,Input!$A$8:$HV$39,MATCH(BU$21,Input!$A$6:$HV$6,0),FALSE),0)*$D157</f>
        <v>5674730.8500179322</v>
      </c>
      <c r="BV157" s="1">
        <f>+IF($E157=BV$22,VLOOKUP($C157,Input!$A$8:$HV$39,MATCH(BV$21,Input!$A$6:$HV$6,0),FALSE),0)*$D157</f>
        <v>0</v>
      </c>
      <c r="BW157" s="1">
        <f>+IF($E157=BW$22,VLOOKUP($C157,Input!$A$8:$HV$39,MATCH(BW$21,Input!$A$6:$HV$6,0),FALSE),0)*$D157</f>
        <v>0</v>
      </c>
      <c r="BX157" s="1">
        <f>+IF($E157=BX$22,VLOOKUP($C157,Input!$A$8:$HV$39,MATCH(BX$21,Input!$A$6:$HV$6,0),FALSE),0)*$D157</f>
        <v>0</v>
      </c>
      <c r="BY157" s="1">
        <f>+IF($E157=BY$22,VLOOKUP($C157,Input!$A$8:$HV$39,MATCH(BY$21,Input!$A$6:$HV$6,0),FALSE),0)*$D157</f>
        <v>0</v>
      </c>
      <c r="BZ157" s="1">
        <f>+IF($E157=BZ$22,VLOOKUP($C157,Input!$A$8:$HV$39,MATCH(BZ$21,Input!$A$6:$HV$6,0),FALSE),0)*$D157</f>
        <v>0</v>
      </c>
      <c r="CA157" s="1">
        <f>+IF($E157=CA$22,VLOOKUP($C157,Input!$A$8:$HV$39,MATCH(CA$21,Input!$A$6:$HV$6,0),FALSE),0)*$D157</f>
        <v>0</v>
      </c>
      <c r="CB157" s="1">
        <f>+IF($E157=CB$22,VLOOKUP($C157,Input!$A$8:$HV$39,MATCH(CB$21,Input!$A$6:$HV$6,0),FALSE),0)*$D157</f>
        <v>0</v>
      </c>
      <c r="CC157" s="1">
        <f>+IF($E157=CC$22,VLOOKUP($C157,Input!$A$8:$HV$39,MATCH(CC$21,Input!$A$6:$HV$6,0),FALSE),0)*$D157</f>
        <v>0</v>
      </c>
      <c r="CE157" t="str">
        <f>VLOOKUP($C157,Input!$A$8:$HV$39,MATCH(CE$21,Input!$A$6:$HV$6,0),FALSE)</f>
        <v>Replace Battery @ 7 Yr</v>
      </c>
      <c r="CF157" s="1">
        <f>IF($E157+$I157+$D$7&lt;=CF$22,0,IF(CF$22-$D$7&gt;=$E157,IF(COUNTIF($KZ157:LP157,"&gt;0")&gt;0,VLOOKUP($C157,Input!$A$8:$HV$21,MATCH($CE$21+COUNTIF($KZ157:LP157,"&gt;0"),Input!$A$6:$HV$6,0),FALSE),0),0))*$D157</f>
        <v>0</v>
      </c>
      <c r="CG157" s="1">
        <f>IF($E157+$I157+$D$7&lt;=CG$22,0,IF(CG$22-$D$7&gt;=$E157,IF(COUNTIF($KZ157:LQ157,"&gt;0")&gt;0,VLOOKUP($C157,Input!$A$8:$HV$21,MATCH($CE$21+COUNTIF($KZ157:LQ157,"&gt;0"),Input!$A$6:$HV$6,0),FALSE),0),0))*$D157</f>
        <v>0</v>
      </c>
      <c r="CH157" s="1">
        <f>IF($E157+$I157+$D$7&lt;=CH$22,0,IF(CH$22-$D$7&gt;=$E157,IF(COUNTIF($KZ157:LR157,"&gt;0")&gt;0,VLOOKUP($C157,Input!$A$8:$HV$21,MATCH($CE$21+COUNTIF($KZ157:LR157,"&gt;0"),Input!$A$6:$HV$6,0),FALSE),0),0))*$D157</f>
        <v>0</v>
      </c>
      <c r="CI157" s="1">
        <f>IF($E157+$I157+$D$7&lt;=CI$22,0,IF(CI$22-$D$7&gt;=$E157,IF(COUNTIF($KZ157:LS157,"&gt;0")&gt;0,VLOOKUP($C157,Input!$A$8:$HV$21,MATCH($CE$21+COUNTIF($KZ157:LS157,"&gt;0"),Input!$A$6:$HV$6,0),FALSE),0),0))*$D157</f>
        <v>0</v>
      </c>
      <c r="CJ157" s="1">
        <f>IF($E157+$I157+$D$7&lt;=CJ$22,0,IF(CJ$22-$D$7&gt;=$E157,IF(COUNTIF($KZ157:LT157,"&gt;0")&gt;0,VLOOKUP($C157,Input!$A$8:$HV$21,MATCH($CE$21+COUNTIF($KZ157:LT157,"&gt;0"),Input!$A$6:$HV$6,0),FALSE),0),0))*$D157</f>
        <v>0</v>
      </c>
      <c r="CK157" s="1">
        <f>IF($E157+$I157+$D$7&lt;=CK$22,0,IF(CK$22-$D$7&gt;=$E157,IF(COUNTIF($KZ157:LU157,"&gt;0")&gt;0,VLOOKUP($C157,Input!$A$8:$HV$21,MATCH($CE$21+COUNTIF($KZ157:LU157,"&gt;0"),Input!$A$6:$HV$6,0),FALSE),0),0))*$D157</f>
        <v>0</v>
      </c>
      <c r="CL157" s="1">
        <f>IF($E157+$I157+$D$7&lt;=CL$22,0,IF(CL$22-$D$7&gt;=$E157,IF(COUNTIF($KZ157:LV157,"&gt;0")&gt;0,VLOOKUP($C157,Input!$A$8:$HV$21,MATCH($CE$21+COUNTIF($KZ157:LV157,"&gt;0"),Input!$A$6:$HV$6,0),FALSE),0),0))*$D157</f>
        <v>0</v>
      </c>
      <c r="CM157" s="1">
        <f>IF($E157+$I157+$D$7&lt;=CM$22,0,IF(CM$22-$D$7&gt;=$E157,IF(COUNTIF($KZ157:LW157,"&gt;0")&gt;0,VLOOKUP($C157,Input!$A$8:$HV$21,MATCH($CE$21+COUNTIF($KZ157:LW157,"&gt;0"),Input!$A$6:$HV$6,0),FALSE),0),0))*$D157</f>
        <v>0</v>
      </c>
      <c r="CN157" s="1">
        <f>IF($E157+$I157+$D$7&lt;=CN$22,0,IF(CN$22-$D$7&gt;=$E157,IF(COUNTIF($KZ157:LX157,"&gt;0")&gt;0,VLOOKUP($C157,Input!$A$8:$HV$21,MATCH($CE$21+COUNTIF($KZ157:LX157,"&gt;0"),Input!$A$6:$HV$6,0),FALSE),0),0))*$D157</f>
        <v>0</v>
      </c>
      <c r="CO157" s="1">
        <f>IF($E157+$I157+$D$7&lt;=CO$22,0,IF(CO$22-$D$7&gt;=$E157,IF(COUNTIF($KZ157:LY157,"&gt;0")&gt;0,VLOOKUP($C157,Input!$A$8:$HV$21,MATCH($CE$21+COUNTIF($KZ157:LY157,"&gt;0"),Input!$A$6:$HV$6,0),FALSE),0),0))*$D157</f>
        <v>0</v>
      </c>
      <c r="CP157" s="1">
        <f>IF($E157+$I157+$D$7&lt;=CP$22,0,IF(CP$22-$D$7&gt;=$E157,IF(COUNTIF($KZ157:LZ157,"&gt;0")&gt;0,VLOOKUP($C157,Input!$A$8:$HV$21,MATCH($CE$21+COUNTIF($KZ157:LZ157,"&gt;0"),Input!$A$6:$HV$6,0),FALSE),0),0))*$D157</f>
        <v>0</v>
      </c>
      <c r="CQ157" s="1">
        <f>IF($E157+$I157+$D$7&lt;=CQ$22,0,IF(CQ$22-$D$7&gt;=$E157,IF(COUNTIF($KZ157:MA157,"&gt;0")&gt;0,VLOOKUP($C157,Input!$A$8:$HV$21,MATCH($CE$21+COUNTIF($KZ157:MA157,"&gt;0"),Input!$A$6:$HV$6,0),FALSE),0),0))*$D157</f>
        <v>0</v>
      </c>
      <c r="CR157" s="1">
        <f>IF($E157+$I157+$D$7&lt;=CR$22,0,IF(CR$22-$D$7&gt;=$E157,IF(COUNTIF($KZ157:MB157,"&gt;0")&gt;0,VLOOKUP($C157,Input!$A$8:$HV$21,MATCH($CE$21+COUNTIF($KZ157:MB157,"&gt;0"),Input!$A$6:$HV$6,0),FALSE),0),0))*$D157</f>
        <v>0</v>
      </c>
      <c r="CS157" s="1">
        <f>IF($E157+$I157+$D$7&lt;=CS$22,0,IF(CS$22-$D$7&gt;=$E157,IF(COUNTIF($KZ157:MC157,"&gt;0")&gt;0,VLOOKUP($C157,Input!$A$8:$HV$21,MATCH($CE$21+COUNTIF($KZ157:MC157,"&gt;0"),Input!$A$6:$HV$6,0),FALSE),0),0))*$D157</f>
        <v>0</v>
      </c>
      <c r="CT157" s="1">
        <f>IF($E157+$I157+$D$7&lt;=CT$22,0,IF(CT$22-$D$7&gt;=$E157,IF(COUNTIF($KZ157:MD157,"&gt;0")&gt;0,VLOOKUP($C157,Input!$A$8:$HV$21,MATCH($CE$21+COUNTIF($KZ157:MD157,"&gt;0"),Input!$A$6:$HV$6,0),FALSE),0),0))*$D157</f>
        <v>0</v>
      </c>
      <c r="CU157" s="1">
        <f>IF($E157+$I157+$D$7&lt;=CU$22,0,IF(CU$22-$D$7&gt;=$E157,IF(COUNTIF($KZ157:ME157,"&gt;0")&gt;0,VLOOKUP($C157,Input!$A$8:$HV$21,MATCH($CE$21+COUNTIF($KZ157:ME157,"&gt;0"),Input!$A$6:$HV$6,0),FALSE),0),0))*$D157</f>
        <v>0</v>
      </c>
      <c r="CV157" s="1">
        <f>IF($E157+$I157+$D$7&lt;=CV$22,0,IF(CV$22-$D$7&gt;=$E157,IF(COUNTIF($KZ157:MF157,"&gt;0")&gt;0,VLOOKUP($C157,Input!$A$8:$HV$21,MATCH($CE$21+COUNTIF($KZ157:MF157,"&gt;0"),Input!$A$6:$HV$6,0),FALSE),0),0))*$D157</f>
        <v>0</v>
      </c>
      <c r="CW157" s="1">
        <f>IF($E157+$I157+$D$7&lt;=CW$22,0,IF(CW$22-$D$7&gt;=$E157,IF(COUNTIF($KZ157:MG157,"&gt;0")&gt;0,VLOOKUP($C157,Input!$A$8:$HV$21,MATCH($CE$21+COUNTIF($KZ157:MG157,"&gt;0"),Input!$A$6:$HV$6,0),FALSE),0),0))*$D157</f>
        <v>0</v>
      </c>
      <c r="CX157" s="1">
        <f>IF($E157+$I157+$D$7&lt;=CX$22,0,IF(CX$22-$D$7&gt;=$E157,IF(COUNTIF($KZ157:MH157,"&gt;0")&gt;0,VLOOKUP($C157,Input!$A$8:$HV$21,MATCH($CE$21+COUNTIF($KZ157:MH157,"&gt;0"),Input!$A$6:$HV$6,0),FALSE),0),0))*$D157</f>
        <v>0</v>
      </c>
      <c r="CY157" s="1">
        <f>IF($E157+$I157+$D$7&lt;=CY$22,0,IF(CY$22-$D$7&gt;=$E157,IF(COUNTIF($KZ157:MI157,"&gt;0")&gt;0,VLOOKUP($C157,Input!$A$8:$HV$21,MATCH($CE$21+COUNTIF($KZ157:MI157,"&gt;0"),Input!$A$6:$HV$6,0),FALSE),0),0))*$D157</f>
        <v>0</v>
      </c>
      <c r="CZ157" s="1">
        <f>IF($E157+$I157+$D$7&lt;=CZ$22,0,IF(CZ$22-$D$7&gt;=$E157,IF(COUNTIF($KZ157:MJ157,"&gt;0")&gt;0,VLOOKUP($C157,Input!$A$8:$HV$21,MATCH($CE$21+COUNTIF($KZ157:MJ157,"&gt;0"),Input!$A$6:$HV$6,0),FALSE),0),0))*$D157</f>
        <v>0</v>
      </c>
      <c r="DA157" s="1">
        <f>IF($E157+$I157+$D$7&lt;=DA$22,0,IF(DA$22-$D$7&gt;=$E157,IF(COUNTIF($KZ157:MK157,"&gt;0")&gt;0,VLOOKUP($C157,Input!$A$8:$HV$21,MATCH($CE$21+COUNTIF($KZ157:MK157,"&gt;0"),Input!$A$6:$HV$6,0),FALSE),0),0))*$D157</f>
        <v>0</v>
      </c>
      <c r="DB157" s="1">
        <f>IF($E157+$I157+$D$7&lt;=DB$22,0,IF(DB$22-$D$7&gt;=$E157,IF(COUNTIF($KZ157:ML157,"&gt;0")&gt;0,VLOOKUP($C157,Input!$A$8:$HV$21,MATCH($CE$21+COUNTIF($KZ157:ML157,"&gt;0"),Input!$A$6:$HV$6,0),FALSE),0),0))*$D157</f>
        <v>0</v>
      </c>
      <c r="DC157" s="1">
        <f>IF($E157+$I157+$D$7&lt;=DC$22,0,IF(DC$22-$D$7&gt;=$E157,IF(COUNTIF($KZ157:MM157,"&gt;0")&gt;0,VLOOKUP($C157,Input!$A$8:$HV$21,MATCH($CE$21+COUNTIF($KZ157:MM157,"&gt;0"),Input!$A$6:$HV$6,0),FALSE),0),0))*$D157</f>
        <v>0</v>
      </c>
      <c r="DD157" s="1">
        <f>IF($E157+$I157+$D$7&lt;=DD$22,0,IF(DD$22-$D$7&gt;=$E157,IF(COUNTIF($KZ157:MN157,"&gt;0")&gt;0,VLOOKUP($C157,Input!$A$8:$HV$21,MATCH($CE$21+COUNTIF($KZ157:MN157,"&gt;0"),Input!$A$6:$HV$6,0),FALSE),0),0))*$D157</f>
        <v>0</v>
      </c>
      <c r="DE157" s="1">
        <f>IF($E157+$I157+$D$7&lt;=DE$22,0,IF(DE$22-$D$7&gt;=$E157,IF(COUNTIF($KZ157:MO157,"&gt;0")&gt;0,VLOOKUP($C157,Input!$A$8:$HV$21,MATCH($CE$21+COUNTIF($KZ157:MO157,"&gt;0"),Input!$A$6:$HV$6,0),FALSE),0),0))*$D157</f>
        <v>0</v>
      </c>
      <c r="DF157" s="1">
        <f>IF($E157+$I157+$D$7&lt;=DF$22,0,IF(DF$22-$D$7&gt;=$E157,IF(COUNTIF($KZ157:MP157,"&gt;0")&gt;0,VLOOKUP($C157,Input!$A$8:$HV$21,MATCH($CE$21+COUNTIF($KZ157:MP157,"&gt;0"),Input!$A$6:$HV$6,0),FALSE),0),0))*$D157</f>
        <v>0</v>
      </c>
      <c r="DG157" s="1">
        <f>IF($E157+$I157+$D$7&lt;=DG$22,0,IF(DG$22-$D$7&gt;=$E157,IF(COUNTIF($KZ157:MQ157,"&gt;0")&gt;0,VLOOKUP($C157,Input!$A$8:$HV$21,MATCH($CE$21+COUNTIF($KZ157:MQ157,"&gt;0"),Input!$A$6:$HV$6,0),FALSE),0),0))*$D157</f>
        <v>0</v>
      </c>
      <c r="DH157" s="1">
        <f>IF($E157+$I157+$D$7&lt;=DH$22,0,IF(DH$22-$D$7&gt;=$E157,IF(COUNTIF($KZ157:MR157,"&gt;0")&gt;0,VLOOKUP($C157,Input!$A$8:$HV$21,MATCH($CE$21+COUNTIF($KZ157:MR157,"&gt;0"),Input!$A$6:$HV$6,0),FALSE),0),0))*$D157</f>
        <v>0</v>
      </c>
      <c r="DI157" s="1">
        <f>IF($E157+$I157+$D$7&lt;=DI$22,0,IF(DI$22-$D$7&gt;=$E157,IF(COUNTIF($KZ157:MS157,"&gt;0")&gt;0,VLOOKUP($C157,Input!$A$8:$HV$21,MATCH($CE$21+COUNTIF($KZ157:MS157,"&gt;0"),Input!$A$6:$HV$6,0),FALSE),0),0))*$D157</f>
        <v>0</v>
      </c>
      <c r="DJ157" s="1">
        <f>IF($E157+$I157+$D$7&lt;=DJ$22,0,IF(DJ$22-$D$7&gt;=$E157,IF(COUNTIF($KZ157:MT157,"&gt;0")&gt;0,VLOOKUP($C157,Input!$A$8:$HV$21,MATCH($CE$21+COUNTIF($KZ157:MT157,"&gt;0"),Input!$A$6:$HV$6,0),FALSE),0),0))*$D157</f>
        <v>0</v>
      </c>
      <c r="DK157" s="1">
        <f>IF($E157+$I157+$D$7&lt;=DK$22,0,IF(DK$22-$D$7&gt;=$E157,IF(COUNTIF($KZ157:MU157,"&gt;0")&gt;0,VLOOKUP($C157,Input!$A$8:$HV$21,MATCH($CE$21+COUNTIF($KZ157:MU157,"&gt;0"),Input!$A$6:$HV$6,0),FALSE),0),0))*$D157</f>
        <v>0</v>
      </c>
      <c r="DL157" s="1">
        <f>IF($E157+$I157+$D$7&lt;=DL$22,0,IF(DL$22-$D$7&gt;=$E157,IF(COUNTIF($KZ157:MV157,"&gt;0")&gt;0,VLOOKUP($C157,Input!$A$8:$HV$21,MATCH($CE$21+COUNTIF($KZ157:MV157,"&gt;0"),Input!$A$6:$HV$6,0),FALSE),0),0))*$D157</f>
        <v>29250000</v>
      </c>
      <c r="DM157" s="1">
        <f>IF($E157+$I157+$D$7&lt;=DM$22,0,IF(DM$22-$D$7&gt;=$E157,IF(COUNTIF($KZ157:MW157,"&gt;0")&gt;0,VLOOKUP($C157,Input!$A$8:$HV$21,MATCH($CE$21+COUNTIF($KZ157:MW157,"&gt;0"),Input!$A$6:$HV$6,0),FALSE),0),0))*$D157</f>
        <v>0</v>
      </c>
      <c r="DN157" s="1">
        <f>IF($E157+$I157+$D$7&lt;=DN$22,0,IF(DN$22-$D$7&gt;=$E157,IF(COUNTIF($KZ157:MX157,"&gt;0")&gt;0,VLOOKUP($C157,Input!$A$8:$HV$21,MATCH($CE$21+COUNTIF($KZ157:MX157,"&gt;0"),Input!$A$6:$HV$6,0),FALSE),0),0))*$D157</f>
        <v>0</v>
      </c>
      <c r="DP157" t="str">
        <f>+VLOOKUP($C157,Input!$A$8:$GZ$39,MATCH(DP$21,Input!$A$6:$GZ$6,0),FALSE)</f>
        <v>Bus Maintenance at 0.6/mile</v>
      </c>
      <c r="DQ157" s="1">
        <f>IF($E157+$I157+$D$7&lt;=DQ$22,0,IF(DQ$22-$D$7&gt;=$E157,IF(COUNTIF($KZ157:LP157,"&gt;0")&gt;0,VLOOKUP($C157,Input!$A$8:$HV$21,MATCH($DP$21+COUNTIF($KZ157:LP157,"&gt;0"),Input!$A$6:$HV$6,0),FALSE),0),0))*$D157*$F157</f>
        <v>0</v>
      </c>
      <c r="DR157" s="1">
        <f>IF($E157+$I157+$D$7&lt;=DR$22,0,IF(DR$22-$D$7&gt;=$E157,IF(COUNTIF($KZ157:LQ157,"&gt;0")&gt;0,VLOOKUP($C157,Input!$A$8:$HV$21,MATCH($DP$21+COUNTIF($KZ157:LQ157,"&gt;0"),Input!$A$6:$HV$6,0),FALSE),0),0))*$D157*$F157</f>
        <v>0</v>
      </c>
      <c r="DS157" s="1">
        <f>IF($E157+$I157+$D$7&lt;=DS$22,0,IF(DS$22-$D$7&gt;=$E157,IF(COUNTIF($KZ157:LR157,"&gt;0")&gt;0,VLOOKUP($C157,Input!$A$8:$HV$21,MATCH($DP$21+COUNTIF($KZ157:LR157,"&gt;0"),Input!$A$6:$HV$6,0),FALSE),0),0))*$D157*$F157</f>
        <v>0</v>
      </c>
      <c r="DT157" s="1">
        <f>IF($E157+$I157+$D$7&lt;=DT$22,0,IF(DT$22-$D$7&gt;=$E157,IF(COUNTIF($KZ157:LS157,"&gt;0")&gt;0,VLOOKUP($C157,Input!$A$8:$HV$21,MATCH($DP$21+COUNTIF($KZ157:LS157,"&gt;0"),Input!$A$6:$HV$6,0),FALSE),0),0))*$D157*$F157</f>
        <v>0</v>
      </c>
      <c r="DU157" s="1">
        <f>IF($E157+$I157+$D$7&lt;=DU$22,0,IF(DU$22-$D$7&gt;=$E157,IF(COUNTIF($KZ157:LT157,"&gt;0")&gt;0,VLOOKUP($C157,Input!$A$8:$HV$21,MATCH($DP$21+COUNTIF($KZ157:LT157,"&gt;0"),Input!$A$6:$HV$6,0),FALSE),0),0))*$D157*$F157</f>
        <v>0</v>
      </c>
      <c r="DV157" s="1">
        <f>IF($E157+$I157+$D$7&lt;=DV$22,0,IF(DV$22-$D$7&gt;=$E157,IF(COUNTIF($KZ157:LU157,"&gt;0")&gt;0,VLOOKUP($C157,Input!$A$8:$HV$21,MATCH($DP$21+COUNTIF($KZ157:LU157,"&gt;0"),Input!$A$6:$HV$6,0),FALSE),0),0))*$D157*$F157</f>
        <v>0</v>
      </c>
      <c r="DW157" s="1">
        <f>IF($E157+$I157+$D$7&lt;=DW$22,0,IF(DW$22-$D$7&gt;=$E157,IF(COUNTIF($KZ157:LV157,"&gt;0")&gt;0,VLOOKUP($C157,Input!$A$8:$HV$21,MATCH($DP$21+COUNTIF($KZ157:LV157,"&gt;0"),Input!$A$6:$HV$6,0),FALSE),0),0))*$D157*$F157</f>
        <v>0</v>
      </c>
      <c r="DX157" s="1">
        <f>IF($E157+$I157+$D$7&lt;=DX$22,0,IF(DX$22-$D$7&gt;=$E157,IF(COUNTIF($KZ157:LW157,"&gt;0")&gt;0,VLOOKUP($C157,Input!$A$8:$HV$21,MATCH($DP$21+COUNTIF($KZ157:LW157,"&gt;0"),Input!$A$6:$HV$6,0),FALSE),0),0))*$D157*$F157</f>
        <v>0</v>
      </c>
      <c r="DY157" s="1">
        <f>IF($E157+$I157+$D$7&lt;=DY$22,0,IF(DY$22-$D$7&gt;=$E157,IF(COUNTIF($KZ157:LX157,"&gt;0")&gt;0,VLOOKUP($C157,Input!$A$8:$HV$21,MATCH($DP$21+COUNTIF($KZ157:LX157,"&gt;0"),Input!$A$6:$HV$6,0),FALSE),0),0))*$D157*$F157</f>
        <v>0</v>
      </c>
      <c r="DZ157" s="1">
        <f>IF($E157+$I157+$D$7&lt;=DZ$22,0,IF(DZ$22-$D$7&gt;=$E157,IF(COUNTIF($KZ157:LY157,"&gt;0")&gt;0,VLOOKUP($C157,Input!$A$8:$HV$21,MATCH($DP$21+COUNTIF($KZ157:LY157,"&gt;0"),Input!$A$6:$HV$6,0),FALSE),0),0))*$D157*$F157</f>
        <v>0</v>
      </c>
      <c r="EA157" s="1">
        <f>IF($E157+$I157+$D$7&lt;=EA$22,0,IF(EA$22-$D$7&gt;=$E157,IF(COUNTIF($KZ157:LZ157,"&gt;0")&gt;0,VLOOKUP($C157,Input!$A$8:$HV$21,MATCH($DP$21+COUNTIF($KZ157:LZ157,"&gt;0"),Input!$A$6:$HV$6,0),FALSE),0),0))*$D157*$F157</f>
        <v>0</v>
      </c>
      <c r="EB157" s="1">
        <f>IF($E157+$I157+$D$7&lt;=EB$22,0,IF(EB$22-$D$7&gt;=$E157,IF(COUNTIF($KZ157:MA157,"&gt;0")&gt;0,VLOOKUP($C157,Input!$A$8:$HV$21,MATCH($DP$21+COUNTIF($KZ157:MA157,"&gt;0"),Input!$A$6:$HV$6,0),FALSE),0),0))*$D157*$F157</f>
        <v>0</v>
      </c>
      <c r="EC157" s="1">
        <f>IF($E157+$I157+$D$7&lt;=EC$22,0,IF(EC$22-$D$7&gt;=$E157,IF(COUNTIF($KZ157:MB157,"&gt;0")&gt;0,VLOOKUP($C157,Input!$A$8:$HV$21,MATCH($DP$21+COUNTIF($KZ157:MB157,"&gt;0"),Input!$A$6:$HV$6,0),FALSE),0),0))*$D157*$F157</f>
        <v>0</v>
      </c>
      <c r="ED157" s="1">
        <f>IF($E157+$I157+$D$7&lt;=ED$22,0,IF(ED$22-$D$7&gt;=$E157,IF(COUNTIF($KZ157:MC157,"&gt;0")&gt;0,VLOOKUP($C157,Input!$A$8:$HV$21,MATCH($DP$21+COUNTIF($KZ157:MC157,"&gt;0"),Input!$A$6:$HV$6,0),FALSE),0),0))*$D157*$F157</f>
        <v>0</v>
      </c>
      <c r="EE157" s="1">
        <f>IF($E157+$I157+$D$7&lt;=EE$22,0,IF(EE$22-$D$7&gt;=$E157,IF(COUNTIF($KZ157:MD157,"&gt;0")&gt;0,VLOOKUP($C157,Input!$A$8:$HV$21,MATCH($DP$21+COUNTIF($KZ157:MD157,"&gt;0"),Input!$A$6:$HV$6,0),FALSE),0),0))*$D157*$F157</f>
        <v>0</v>
      </c>
      <c r="EF157" s="1">
        <f>IF($E157+$I157+$D$7&lt;=EF$22,0,IF(EF$22-$D$7&gt;=$E157,IF(COUNTIF($KZ157:ME157,"&gt;0")&gt;0,VLOOKUP($C157,Input!$A$8:$HV$21,MATCH($DP$21+COUNTIF($KZ157:ME157,"&gt;0"),Input!$A$6:$HV$6,0),FALSE),0),0))*$D157*$F157</f>
        <v>0</v>
      </c>
      <c r="EG157" s="1">
        <f>IF($E157+$I157+$D$7&lt;=EG$22,0,IF(EG$22-$D$7&gt;=$E157,IF(COUNTIF($KZ157:MF157,"&gt;0")&gt;0,VLOOKUP($C157,Input!$A$8:$HV$21,MATCH($DP$21+COUNTIF($KZ157:MF157,"&gt;0"),Input!$A$6:$HV$6,0),FALSE),0),0))*$D157*$F157</f>
        <v>0</v>
      </c>
      <c r="EH157" s="1">
        <f>IF($E157+$I157+$D$7&lt;=EH$22,0,IF(EH$22-$D$7&gt;=$E157,IF(COUNTIF($KZ157:MG157,"&gt;0")&gt;0,VLOOKUP($C157,Input!$A$8:$HV$21,MATCH($DP$21+COUNTIF($KZ157:MG157,"&gt;0"),Input!$A$6:$HV$6,0),FALSE),0),0))*$D157*$F157</f>
        <v>0</v>
      </c>
      <c r="EI157" s="1">
        <f>IF($E157+$I157+$D$7&lt;=EI$22,0,IF(EI$22-$D$7&gt;=$E157,IF(COUNTIF($KZ157:MH157,"&gt;0")&gt;0,VLOOKUP($C157,Input!$A$8:$HV$21,MATCH($DP$21+COUNTIF($KZ157:MH157,"&gt;0"),Input!$A$6:$HV$6,0),FALSE),0),0))*$D157*$F157</f>
        <v>0</v>
      </c>
      <c r="EJ157" s="1">
        <f>IF($E157+$I157+$D$7&lt;=EJ$22,0,IF(EJ$22-$D$7&gt;=$E157,IF(COUNTIF($KZ157:MI157,"&gt;0")&gt;0,VLOOKUP($C157,Input!$A$8:$HV$21,MATCH($DP$21+COUNTIF($KZ157:MI157,"&gt;0"),Input!$A$6:$HV$6,0),FALSE),0),0))*$D157*$F157</f>
        <v>0</v>
      </c>
      <c r="EK157" s="1">
        <f>IF($E157+$I157+$D$7&lt;=EK$22,0,IF(EK$22-$D$7&gt;=$E157,IF(COUNTIF($KZ157:MJ157,"&gt;0")&gt;0,VLOOKUP($C157,Input!$A$8:$HV$21,MATCH($DP$21+COUNTIF($KZ157:MJ157,"&gt;0"),Input!$A$6:$HV$6,0),FALSE),0),0))*$D157*$F157</f>
        <v>0</v>
      </c>
      <c r="EL157" s="1">
        <f>IF($E157+$I157+$D$7&lt;=EL$22,0,IF(EL$22-$D$7&gt;=$E157,IF(COUNTIF($KZ157:MK157,"&gt;0")&gt;0,VLOOKUP($C157,Input!$A$8:$HV$21,MATCH($DP$21+COUNTIF($KZ157:MK157,"&gt;0"),Input!$A$6:$HV$6,0),FALSE),0),0))*$D157*$F157</f>
        <v>0</v>
      </c>
      <c r="EM157" s="1">
        <f>IF($E157+$I157+$D$7&lt;=EM$22,0,IF(EM$22-$D$7&gt;=$E157,IF(COUNTIF($KZ157:ML157,"&gt;0")&gt;0,VLOOKUP($C157,Input!$A$8:$HV$21,MATCH($DP$21+COUNTIF($KZ157:ML157,"&gt;0"),Input!$A$6:$HV$6,0),FALSE),0),0))*$D157*$F157</f>
        <v>0</v>
      </c>
      <c r="EN157" s="1">
        <f>IF($E157+$I157+$D$7&lt;=EN$22,0,IF(EN$22-$D$7&gt;=$E157,IF(COUNTIF($KZ157:MM157,"&gt;0")&gt;0,VLOOKUP($C157,Input!$A$8:$HV$21,MATCH($DP$21+COUNTIF($KZ157:MM157,"&gt;0"),Input!$A$6:$HV$6,0),FALSE),0),0))*$D157*$F157</f>
        <v>0</v>
      </c>
      <c r="EO157" s="1">
        <f>IF($E157+$I157+$D$7&lt;=EO$22,0,IF(EO$22-$D$7&gt;=$E157,IF(COUNTIF($KZ157:MN157,"&gt;0")&gt;0,VLOOKUP($C157,Input!$A$8:$HV$21,MATCH($DP$21+COUNTIF($KZ157:MN157,"&gt;0"),Input!$A$6:$HV$6,0),FALSE),0),0))*$D157*$F157</f>
        <v>0</v>
      </c>
      <c r="EP157" s="1">
        <f>IF($E157+$I157+$D$7&lt;=EP$22,0,IF(EP$22-$D$7&gt;=$E157,IF(COUNTIF($KZ157:MO157,"&gt;0")&gt;0,VLOOKUP($C157,Input!$A$8:$HV$21,MATCH($DP$21+COUNTIF($KZ157:MO157,"&gt;0"),Input!$A$6:$HV$6,0),FALSE),0),0))*$D157*$F157</f>
        <v>0</v>
      </c>
      <c r="EQ157" s="1">
        <f>IF($E157+$I157+$D$7&lt;=EQ$22,0,IF(EQ$22-$D$7&gt;=$E157,IF(COUNTIF($KZ157:MP157,"&gt;0")&gt;0,VLOOKUP($C157,Input!$A$8:$HV$21,MATCH($DP$21+COUNTIF($KZ157:MP157,"&gt;0"),Input!$A$6:$HV$6,0),FALSE),0),0))*$D157*$F157</f>
        <v>5616000</v>
      </c>
      <c r="ER157" s="1">
        <f>IF($E157+$I157+$D$7&lt;=ER$22,0,IF(ER$22-$D$7&gt;=$E157,IF(COUNTIF($KZ157:MQ157,"&gt;0")&gt;0,VLOOKUP($C157,Input!$A$8:$HV$21,MATCH($DP$21+COUNTIF($KZ157:MQ157,"&gt;0"),Input!$A$6:$HV$6,0),FALSE),0),0))*$D157*$F157</f>
        <v>5616000</v>
      </c>
      <c r="ES157" s="1">
        <f>IF($E157+$I157+$D$7&lt;=ES$22,0,IF(ES$22-$D$7&gt;=$E157,IF(COUNTIF($KZ157:MR157,"&gt;0")&gt;0,VLOOKUP($C157,Input!$A$8:$HV$21,MATCH($DP$21+COUNTIF($KZ157:MR157,"&gt;0"),Input!$A$6:$HV$6,0),FALSE),0),0))*$D157*$F157</f>
        <v>5616000</v>
      </c>
      <c r="ET157" s="1">
        <f>IF($E157+$I157+$D$7&lt;=ET$22,0,IF(ET$22-$D$7&gt;=$E157,IF(COUNTIF($KZ157:MS157,"&gt;0")&gt;0,VLOOKUP($C157,Input!$A$8:$HV$21,MATCH($DP$21+COUNTIF($KZ157:MS157,"&gt;0"),Input!$A$6:$HV$6,0),FALSE),0),0))*$D157*$F157</f>
        <v>5616000</v>
      </c>
      <c r="EU157" s="1">
        <f>IF($E157+$I157+$D$7&lt;=EU$22,0,IF(EU$22-$D$7&gt;=$E157,IF(COUNTIF($KZ157:MT157,"&gt;0")&gt;0,VLOOKUP($C157,Input!$A$8:$HV$21,MATCH($DP$21+COUNTIF($KZ157:MT157,"&gt;0"),Input!$A$6:$HV$6,0),FALSE),0),0))*$D157*$F157</f>
        <v>5616000</v>
      </c>
      <c r="EV157" s="1">
        <f>IF($E157+$I157+$D$7&lt;=EV$22,0,IF(EV$22-$D$7&gt;=$E157,IF(COUNTIF($KZ157:MU157,"&gt;0")&gt;0,VLOOKUP($C157,Input!$A$8:$HV$21,MATCH($DP$21+COUNTIF($KZ157:MU157,"&gt;0"),Input!$A$6:$HV$6,0),FALSE),0),0))*$D157*$F157</f>
        <v>5616000</v>
      </c>
      <c r="EW157" s="1">
        <f>IF($E157+$I157+$D$7&lt;=EW$22,0,IF(EW$22-$D$7&gt;=$E157,IF(COUNTIF($KZ157:MV157,"&gt;0")&gt;0,VLOOKUP($C157,Input!$A$8:$HV$21,MATCH($DP$21+COUNTIF($KZ157:MV157,"&gt;0"),Input!$A$6:$HV$6,0),FALSE),0),0))*$D157*$F157</f>
        <v>5616000</v>
      </c>
      <c r="EX157" s="1">
        <f>IF($E157+$I157+$D$7&lt;=EX$22,0,IF(EX$22-$D$7&gt;=$E157,IF(COUNTIF($KZ157:MW157,"&gt;0")&gt;0,VLOOKUP($C157,Input!$A$8:$HV$21,MATCH($DP$21+COUNTIF($KZ157:MW157,"&gt;0"),Input!$A$6:$HV$6,0),FALSE),0),0))*$D157*$F157</f>
        <v>5616000</v>
      </c>
      <c r="EY157" s="1">
        <f>IF($E157+$I157+$D$7&lt;=EY$22,0,IF(EY$22-$D$7&gt;=$E157,IF(COUNTIF($KZ157:MX157,"&gt;0")&gt;0,VLOOKUP($C157,Input!$A$8:$HV$21,MATCH($DP$21+COUNTIF($KZ157:MX157,"&gt;0"),Input!$A$6:$HV$6,0),FALSE),0),0))*$D157*$F157</f>
        <v>5616000</v>
      </c>
      <c r="EZ157" s="1"/>
      <c r="FA157" t="str">
        <f>VLOOKUP($C157,Input!$A$8:$GZ$39,MATCH(FA$21,Input!$A$6:$GZ$6,0),FALSE)</f>
        <v>Charger installation; electrical upgrade</v>
      </c>
      <c r="FB157">
        <f>IF((VLOOKUP($C157,Input!$A$8:$GZ$39,MATCH(FB$21,Input!$A$6:$GZ$6,0),FALSE))="Y",$D157/VLOOKUP($C157,Input!$A$8:$GZ$39,MATCH(FC$21,Input!$A$6:$GZ$6,0),FALSE),0)</f>
        <v>0</v>
      </c>
      <c r="FC157">
        <f>IF((VLOOKUP($C157,Input!$A$8:$GZ$39,MATCH(FB$21,Input!$A$6:$GZ$6,0),FALSE))="Y",0,IF((VLOOKUP($C157,Input!$A$8:$GZ$39,MATCH(FC$21,Input!$A$6:$GZ$6,0),FALSE))&gt;0,$D157/VLOOKUP($C157,Input!$A$8:$GZ$39,MATCH(FC$21,Input!$A$6:$GZ$6,0),FALSE),0))</f>
        <v>234</v>
      </c>
      <c r="FD157" s="1">
        <f>+IF($E157=FD$22,VLOOKUP($C157,Input!$A$8:$GZ$39,MATCH(FD$21,Input!$A$6:$GZ$6,0),FALSE),0)*IF(FD$110&gt;=MAX(FC$110:$FD$110),MIN((FD$110-MAX(FC$110:$FD$110)),(FD$110-FC$110)),0)+IF($E157=FD$22,VLOOKUP($C157,Input!$A$8:$GZ$39,MATCH(FD$21,Input!$A$6:$GZ$6,0),FALSE),0)*IF(FD$109&gt;=MAX(FC$109:$FD$109),MIN((FD$109-MAX(FC$109:$FD$109)),(FD$109-FC$109)),0)</f>
        <v>0</v>
      </c>
      <c r="FE157" s="1">
        <f>+IF($E157=FE$22,VLOOKUP($C157,Input!$A$8:$GZ$39,MATCH(FE$21,Input!$A$6:$GZ$6,0),FALSE),0)*IF(FE$110&gt;=MAX(FD$110:$FD$110),MIN((FE$110-MAX(FD$110:$FD$110)),(FE$110-FD$110)),0)+IF($E157=FE$22,VLOOKUP($C157,Input!$A$8:$GZ$39,MATCH(FE$21,Input!$A$6:$GZ$6,0),FALSE),0)*IF(FE$109&gt;=MAX(FD$109:$FD$109),MIN((FE$109-MAX(FD$109:$FD$109)),(FE$109-FD$109)),0)</f>
        <v>0</v>
      </c>
      <c r="FF157" s="1">
        <f>+IF($E157=FF$22,VLOOKUP($C157,Input!$A$8:$GZ$39,MATCH(FF$21,Input!$A$6:$GZ$6,0),FALSE),0)*IF(FF$110&gt;=MAX($FD$110:FE$110),MIN((FF$110-MAX($FD$110:FE$110)),(FF$110-FE$110)),0)+IF($E157=FF$22,VLOOKUP($C157,Input!$A$8:$GZ$39,MATCH(FF$21,Input!$A$6:$GZ$6,0),FALSE),0)*IF(FF$109&gt;=MAX($FD$109:FE$109),MIN((FF$109-MAX($FD$109:FE$109)),(FF$109-FE$109)),0)</f>
        <v>0</v>
      </c>
      <c r="FG157" s="1">
        <f>+IF($E157=FG$22,VLOOKUP($C157,Input!$A$8:$GZ$39,MATCH(FG$21,Input!$A$6:$GZ$6,0),FALSE),0)*IF(FG$110&gt;=MAX($FD$110:FF$110),MIN((FG$110-MAX($FD$110:FF$110)),(FG$110-FF$110)),0)+IF($E157=FG$22,VLOOKUP($C157,Input!$A$8:$GZ$39,MATCH(FG$21,Input!$A$6:$GZ$6,0),FALSE),0)*IF(FG$109&gt;=MAX($FD$109:FF$109),MIN((FG$109-MAX($FD$109:FF$109)),(FG$109-FF$109)),0)</f>
        <v>0</v>
      </c>
      <c r="FH157" s="1">
        <f>+IF($E157=FH$22,VLOOKUP($C157,Input!$A$8:$GZ$39,MATCH(FH$21,Input!$A$6:$GZ$6,0),FALSE),0)*IF(FH$110&gt;=MAX($FD$110:FG$110),MIN((FH$110-MAX($FD$110:FG$110)),(FH$110-FG$110)),0)+IF($E157=FH$22,VLOOKUP($C157,Input!$A$8:$GZ$39,MATCH(FH$21,Input!$A$6:$GZ$6,0),FALSE),0)*IF(FH$109&gt;=MAX($FD$109:FG$109),MIN((FH$109-MAX($FD$109:FG$109)),(FH$109-FG$109)),0)</f>
        <v>0</v>
      </c>
      <c r="FI157" s="1">
        <f>+IF($E157=FI$22,VLOOKUP($C157,Input!$A$8:$GZ$39,MATCH(FI$21,Input!$A$6:$GZ$6,0),FALSE),0)*IF(FI$110&gt;=MAX($FD$110:FH$110),MIN((FI$110-MAX($FD$110:FH$110)),(FI$110-FH$110)),0)+IF($E157=FI$22,VLOOKUP($C157,Input!$A$8:$GZ$39,MATCH(FI$21,Input!$A$6:$GZ$6,0),FALSE),0)*IF(FI$109&gt;=MAX($FD$109:FH$109),MIN((FI$109-MAX($FD$109:FH$109)),(FI$109-FH$109)),0)</f>
        <v>0</v>
      </c>
      <c r="FJ157" s="1">
        <f>+IF($E157=FJ$22,VLOOKUP($C157,Input!$A$8:$GZ$39,MATCH(FJ$21,Input!$A$6:$GZ$6,0),FALSE),0)*IF(FJ$110&gt;=MAX($FD$110:FI$110),MIN((FJ$110-MAX($FD$110:FI$110)),(FJ$110-FI$110)),0)+IF($E157=FJ$22,VLOOKUP($C157,Input!$A$8:$GZ$39,MATCH(FJ$21,Input!$A$6:$GZ$6,0),FALSE),0)*IF(FJ$109&gt;=MAX($FD$109:FI$109),MIN((FJ$109-MAX($FD$109:FI$109)),(FJ$109-FI$109)),0)</f>
        <v>0</v>
      </c>
      <c r="FK157" s="1">
        <f>+IF($E157=FK$22,VLOOKUP($C157,Input!$A$8:$GZ$39,MATCH(FK$21,Input!$A$6:$GZ$6,0),FALSE),0)*IF(FK$110&gt;=MAX($FD$110:FJ$110),MIN((FK$110-MAX($FD$110:FJ$110)),(FK$110-FJ$110)),0)+IF($E157=FK$22,VLOOKUP($C157,Input!$A$8:$GZ$39,MATCH(FK$21,Input!$A$6:$GZ$6,0),FALSE),0)*IF(FK$109&gt;=MAX($FD$109:FJ$109),MIN((FK$109-MAX($FD$109:FJ$109)),(FK$109-FJ$109)),0)</f>
        <v>0</v>
      </c>
      <c r="FL157" s="1">
        <f>+IF($E157=FL$22,VLOOKUP($C157,Input!$A$8:$GZ$39,MATCH(FL$21,Input!$A$6:$GZ$6,0),FALSE),0)*IF(FL$110&gt;=MAX($FD$110:FK$110),MIN((FL$110-MAX($FD$110:FK$110)),(FL$110-FK$110)),0)+IF($E157=FL$22,VLOOKUP($C157,Input!$A$8:$GZ$39,MATCH(FL$21,Input!$A$6:$GZ$6,0),FALSE),0)*IF(FL$109&gt;=MAX($FD$109:FK$109),MIN((FL$109-MAX($FD$109:FK$109)),(FL$109-FK$109)),0)</f>
        <v>0</v>
      </c>
      <c r="FM157" s="1">
        <f>+IF($E157=FM$22,VLOOKUP($C157,Input!$A$8:$GZ$39,MATCH(FM$21,Input!$A$6:$GZ$6,0),FALSE),0)*IF(FM$110&gt;=MAX($FD$110:FL$110),MIN((FM$110-MAX($FD$110:FL$110)),(FM$110-FL$110)),0)+IF($E157=FM$22,VLOOKUP($C157,Input!$A$8:$GZ$39,MATCH(FM$21,Input!$A$6:$GZ$6,0),FALSE),0)*IF(FM$109&gt;=MAX($FD$109:FL$109),MIN((FM$109-MAX($FD$109:FL$109)),(FM$109-FL$109)),0)</f>
        <v>0</v>
      </c>
      <c r="FN157" s="1">
        <f>+IF($E157=FN$22,VLOOKUP($C157,Input!$A$8:$GZ$39,MATCH(FN$21,Input!$A$6:$GZ$6,0),FALSE),0)*IF(FN$110&gt;=MAX($FD$110:FM$110),MIN((FN$110-MAX($FD$110:FM$110)),(FN$110-FM$110)),0)+IF($E157=FN$22,VLOOKUP($C157,Input!$A$8:$GZ$39,MATCH(FN$21,Input!$A$6:$GZ$6,0),FALSE),0)*IF(FN$109&gt;=MAX($FD$109:FM$109),MIN((FN$109-MAX($FD$109:FM$109)),(FN$109-FM$109)),0)</f>
        <v>0</v>
      </c>
      <c r="FO157" s="1">
        <f>+IF($E157=FO$22,VLOOKUP($C157,Input!$A$8:$GZ$39,MATCH(FO$21,Input!$A$6:$GZ$6,0),FALSE),0)*IF(FO$110&gt;=MAX($FD$110:FN$110),MIN((FO$110-MAX($FD$110:FN$110)),(FO$110-FN$110)),0)+IF($E157=FO$22,VLOOKUP($C157,Input!$A$8:$GZ$39,MATCH(FO$21,Input!$A$6:$GZ$6,0),FALSE),0)*IF(FO$109&gt;=MAX($FD$109:FN$109),MIN((FO$109-MAX($FD$109:FN$109)),(FO$109-FN$109)),0)</f>
        <v>0</v>
      </c>
      <c r="FP157" s="1">
        <f>+IF($E157=FP$22,VLOOKUP($C157,Input!$A$8:$GZ$39,MATCH(FP$21,Input!$A$6:$GZ$6,0),FALSE),0)*IF(FP$110&gt;=MAX($FD$110:FO$110),MIN((FP$110-MAX($FD$110:FO$110)),(FP$110-FO$110)),0)+IF($E157=FP$22,VLOOKUP($C157,Input!$A$8:$GZ$39,MATCH(FP$21,Input!$A$6:$GZ$6,0),FALSE),0)*IF(FP$109&gt;=MAX($FD$109:FO$109),MIN((FP$109-MAX($FD$109:FO$109)),(FP$109-FO$109)),0)</f>
        <v>0</v>
      </c>
      <c r="FQ157" s="1">
        <f>+IF($E157=FQ$22,VLOOKUP($C157,Input!$A$8:$GZ$39,MATCH(FQ$21,Input!$A$6:$GZ$6,0),FALSE),0)*IF(FQ$110&gt;=MAX($FD$110:FP$110),MIN((FQ$110-MAX($FD$110:FP$110)),(FQ$110-FP$110)),0)+IF($E157=FQ$22,VLOOKUP($C157,Input!$A$8:$GZ$39,MATCH(FQ$21,Input!$A$6:$GZ$6,0),FALSE),0)*IF(FQ$109&gt;=MAX($FD$109:FP$109),MIN((FQ$109-MAX($FD$109:FP$109)),(FQ$109-FP$109)),0)</f>
        <v>0</v>
      </c>
      <c r="FR157" s="1">
        <f>+IF($E157=FR$22,VLOOKUP($C157,Input!$A$8:$GZ$39,MATCH(FR$21,Input!$A$6:$GZ$6,0),FALSE),0)*IF(FR$110&gt;=MAX($FD$110:FQ$110),MIN((FR$110-MAX($FD$110:FQ$110)),(FR$110-FQ$110)),0)+IF($E157=FR$22,VLOOKUP($C157,Input!$A$8:$GZ$39,MATCH(FR$21,Input!$A$6:$GZ$6,0),FALSE),0)*IF(FR$109&gt;=MAX($FD$109:FQ$109),MIN((FR$109-MAX($FD$109:FQ$109)),(FR$109-FQ$109)),0)</f>
        <v>0</v>
      </c>
      <c r="FS157" s="1">
        <f>+IF($E157=FS$22,VLOOKUP($C157,Input!$A$8:$GZ$39,MATCH(FS$21,Input!$A$6:$GZ$6,0),FALSE),0)*IF(FS$110&gt;=MAX($FD$110:FR$110),MIN((FS$110-MAX($FD$110:FR$110)),(FS$110-FR$110)),0)+IF($E157=FS$22,VLOOKUP($C157,Input!$A$8:$GZ$39,MATCH(FS$21,Input!$A$6:$GZ$6,0),FALSE),0)*IF(FS$109&gt;=MAX($FD$109:FR$109),MIN((FS$109-MAX($FD$109:FR$109)),(FS$109-FR$109)),0)</f>
        <v>0</v>
      </c>
      <c r="FT157" s="1">
        <f>+IF($E157=FT$22,VLOOKUP($C157,Input!$A$8:$GZ$39,MATCH(FT$21,Input!$A$6:$GZ$6,0),FALSE),0)*IF(FT$110&gt;=MAX($FD$110:FS$110),MIN((FT$110-MAX($FD$110:FS$110)),(FT$110-FS$110)),0)+IF($E157=FT$22,VLOOKUP($C157,Input!$A$8:$GZ$39,MATCH(FT$21,Input!$A$6:$GZ$6,0),FALSE),0)*IF(FT$109&gt;=MAX($FD$109:FS$109),MIN((FT$109-MAX($FD$109:FS$109)),(FT$109-FS$109)),0)</f>
        <v>0</v>
      </c>
      <c r="FU157" s="1">
        <f>+IF($E157=FU$22,VLOOKUP($C157,Input!$A$8:$GZ$39,MATCH(FU$21,Input!$A$6:$GZ$6,0),FALSE),0)*IF(FU$110&gt;=MAX($FD$110:FT$110),MIN((FU$110-MAX($FD$110:FT$110)),(FU$110-FT$110)),0)+IF($E157=FU$22,VLOOKUP($C157,Input!$A$8:$GZ$39,MATCH(FU$21,Input!$A$6:$GZ$6,0),FALSE),0)*IF(FU$109&gt;=MAX($FD$109:FT$109),MIN((FU$109-MAX($FD$109:FT$109)),(FU$109-FT$109)),0)</f>
        <v>0</v>
      </c>
      <c r="FV157" s="1">
        <f>+IF($E157=FV$22,VLOOKUP($C157,Input!$A$8:$GZ$39,MATCH(FV$21,Input!$A$6:$GZ$6,0),FALSE),0)*IF(FV$110&gt;=MAX($FD$110:FU$110),MIN((FV$110-MAX($FD$110:FU$110)),(FV$110-FU$110)),0)+IF($E157=FV$22,VLOOKUP($C157,Input!$A$8:$GZ$39,MATCH(FV$21,Input!$A$6:$GZ$6,0),FALSE),0)*IF(FV$109&gt;=MAX($FD$109:FU$109),MIN((FV$109-MAX($FD$109:FU$109)),(FV$109-FU$109)),0)</f>
        <v>0</v>
      </c>
      <c r="FW157" s="1">
        <f>+IF($E157=FW$22,VLOOKUP($C157,Input!$A$8:$GZ$39,MATCH(FW$21,Input!$A$6:$GZ$6,0),FALSE),0)*IF(FW$110&gt;=MAX($FD$110:FV$110),MIN((FW$110-MAX($FD$110:FV$110)),(FW$110-FV$110)),0)+IF($E157=FW$22,VLOOKUP($C157,Input!$A$8:$GZ$39,MATCH(FW$21,Input!$A$6:$GZ$6,0),FALSE),0)*IF(FW$109&gt;=MAX($FD$109:FV$109),MIN((FW$109-MAX($FD$109:FV$109)),(FW$109-FV$109)),0)</f>
        <v>0</v>
      </c>
      <c r="FX157" s="1">
        <f>+IF($E157=FX$22,VLOOKUP($C157,Input!$A$8:$GZ$39,MATCH(FX$21,Input!$A$6:$GZ$6,0),FALSE),0)*IF(FX$110&gt;=MAX($FD$110:FW$110),MIN((FX$110-MAX($FD$110:FW$110)),(FX$110-FW$110)),0)+IF($E157=FX$22,VLOOKUP($C157,Input!$A$8:$GZ$39,MATCH(FX$21,Input!$A$6:$GZ$6,0),FALSE),0)*IF(FX$109&gt;=MAX($FD$109:FW$109),MIN((FX$109-MAX($FD$109:FW$109)),(FX$109-FW$109)),0)</f>
        <v>0</v>
      </c>
      <c r="FY157" s="1">
        <f>+IF($E157=FY$22,VLOOKUP($C157,Input!$A$8:$GZ$39,MATCH(FY$21,Input!$A$6:$GZ$6,0),FALSE),0)*IF(FY$110&gt;=MAX($FD$110:FX$110),MIN((FY$110-MAX($FD$110:FX$110)),(FY$110-FX$110)),0)+IF($E157=FY$22,VLOOKUP($C157,Input!$A$8:$GZ$39,MATCH(FY$21,Input!$A$6:$GZ$6,0),FALSE),0)*IF(FY$109&gt;=MAX($FD$109:FX$109),MIN((FY$109-MAX($FD$109:FX$109)),(FY$109-FX$109)),0)</f>
        <v>0</v>
      </c>
      <c r="FZ157" s="1">
        <f>+IF($E157=FZ$22,VLOOKUP($C157,Input!$A$8:$GZ$39,MATCH(FZ$21,Input!$A$6:$GZ$6,0),FALSE),0)*IF(FZ$110&gt;=MAX($FD$110:FY$110),MIN((FZ$110-MAX($FD$110:FY$110)),(FZ$110-FY$110)),0)+IF($E157=FZ$22,VLOOKUP($C157,Input!$A$8:$GZ$39,MATCH(FZ$21,Input!$A$6:$GZ$6,0),FALSE),0)*IF(FZ$109&gt;=MAX($FD$109:FY$109),MIN((FZ$109-MAX($FD$109:FY$109)),(FZ$109-FY$109)),0)</f>
        <v>0</v>
      </c>
      <c r="GA157" s="1">
        <f>+IF($E157=GA$22,VLOOKUP($C157,Input!$A$8:$GZ$39,MATCH(GA$21,Input!$A$6:$GZ$6,0),FALSE),0)*IF(GA$110&gt;=MAX($FD$110:FZ$110),MIN((GA$110-MAX($FD$110:FZ$110)),(GA$110-FZ$110)),0)+IF($E157=GA$22,VLOOKUP($C157,Input!$A$8:$GZ$39,MATCH(GA$21,Input!$A$6:$GZ$6,0),FALSE),0)*IF(GA$109&gt;=MAX($FD$109:FZ$109),MIN((GA$109-MAX($FD$109:FZ$109)),(GA$109-FZ$109)),0)</f>
        <v>0</v>
      </c>
      <c r="GB157" s="1">
        <f>+IF($E157=GB$22,VLOOKUP($C157,Input!$A$8:$GZ$39,MATCH(GB$21,Input!$A$6:$GZ$6,0),FALSE),0)*IF(GB$110&gt;=MAX($FD$110:GA$110),MIN((GB$110-MAX($FD$110:GA$110)),(GB$110-GA$110)),0)+IF($E157=GB$22,VLOOKUP($C157,Input!$A$8:$GZ$39,MATCH(GB$21,Input!$A$6:$GZ$6,0),FALSE),0)*IF(GB$109&gt;=MAX($FD$109:GA$109),MIN((GB$109-MAX($FD$109:GA$109)),(GB$109-GA$109)),0)</f>
        <v>0</v>
      </c>
      <c r="GC157" s="1">
        <f>+IF($E157=GC$22,VLOOKUP($C157,Input!$A$8:$GZ$39,MATCH(GC$21,Input!$A$6:$GZ$6,0),FALSE),0)*IF(GC$110&gt;=MAX($FD$110:GB$110),MIN((GC$110-MAX($FD$110:GB$110)),(GC$110-GB$110)),0)+IF($E157=GC$22,VLOOKUP($C157,Input!$A$8:$GZ$39,MATCH(GC$21,Input!$A$6:$GZ$6,0),FALSE),0)*IF(GC$109&gt;=MAX($FD$109:GB$109),MIN((GC$109-MAX($FD$109:GB$109)),(GC$109-GB$109)),0)</f>
        <v>0</v>
      </c>
      <c r="GD157" s="1">
        <f>+IF($E157=GD$22,VLOOKUP($C157,Input!$A$8:$GZ$39,MATCH(GD$21,Input!$A$6:$GZ$6,0),FALSE),0)*IF(GD$110&gt;=MAX($FD$110:GC$110),MIN((GD$110-MAX($FD$110:GC$110)),(GD$110-GC$110)),0)+IF($E157=GD$22,VLOOKUP($C157,Input!$A$8:$GZ$39,MATCH(GD$21,Input!$A$6:$GZ$6,0),FALSE),0)*IF(GD$109&gt;=MAX($FD$109:GC$109),MIN((GD$109-MAX($FD$109:GC$109)),(GD$109-GC$109)),0)</f>
        <v>0</v>
      </c>
      <c r="GE157" s="1">
        <f>+IF($E157=GE$22,VLOOKUP($C157,Input!$A$8:$GZ$39,MATCH(GE$21,Input!$A$6:$GZ$6,0),FALSE),0)*IF(GE$110&gt;=MAX($FD$110:GD$110),MIN((GE$110-MAX($FD$110:GD$110)),(GE$110-GD$110)),0)+IF($E157=GE$22,VLOOKUP($C157,Input!$A$8:$GZ$39,MATCH(GE$21,Input!$A$6:$GZ$6,0),FALSE),0)*IF(GE$109&gt;=MAX($FD$109:GD$109),MIN((GE$109-MAX($FD$109:GD$109)),(GE$109-GD$109)),0)</f>
        <v>0</v>
      </c>
      <c r="GF157" s="1">
        <f>+IF($E157=GF$22,VLOOKUP($C157,Input!$A$8:$GZ$39,MATCH(GF$21,Input!$A$6:$GZ$6,0),FALSE),0)*IF(GF$110&gt;=MAX($FD$110:GE$110),MIN((GF$110-MAX($FD$110:GE$110)),(GF$110-GE$110)),0)+IF($E157=GF$22,VLOOKUP($C157,Input!$A$8:$GZ$39,MATCH(GF$21,Input!$A$6:$GZ$6,0),FALSE),0)*IF(GF$109&gt;=MAX($FD$109:GE$109),MIN((GF$109-MAX($FD$109:GE$109)),(GF$109-GE$109)),0)</f>
        <v>0</v>
      </c>
      <c r="GG157" s="1">
        <f>+IF($E157=GG$22,VLOOKUP($C157,Input!$A$8:$GZ$39,MATCH(GG$21,Input!$A$6:$GZ$6,0),FALSE),0)*IF(GG$110&gt;=MAX($FD$110:GF$110),MIN((GG$110-MAX($FD$110:GF$110)),(GG$110-GF$110)),0)+IF($E157=GG$22,VLOOKUP($C157,Input!$A$8:$GZ$39,MATCH(GG$21,Input!$A$6:$GZ$6,0),FALSE),0)*IF(GG$109&gt;=MAX($FD$109:GF$109),MIN((GG$109-MAX($FD$109:GF$109)),(GG$109-GF$109)),0)</f>
        <v>0</v>
      </c>
      <c r="GH157" s="1">
        <f>+IF($E157=GH$22,VLOOKUP($C157,Input!$A$8:$GZ$39,MATCH(GH$21,Input!$A$6:$GZ$6,0),FALSE),0)*IF(GH$110&gt;=MAX($FD$110:GG$110),MIN((GH$110-MAX($FD$110:GG$110)),(GH$110-GG$110)),0)+IF($E157=GH$22,VLOOKUP($C157,Input!$A$8:$GZ$39,MATCH(GH$21,Input!$A$6:$GZ$6,0),FALSE),0)*IF(GH$109&gt;=MAX($FD$109:GG$109),MIN((GH$109-MAX($FD$109:GG$109)),(GH$109-GG$109)),0)</f>
        <v>0</v>
      </c>
      <c r="GI157" s="1">
        <f>+IF($E157=GI$22,VLOOKUP($C157,Input!$A$8:$GZ$39,MATCH(GI$21,Input!$A$6:$GZ$6,0),FALSE),0)*IF(GI$110&gt;=MAX($FD$110:GH$110),MIN((GI$110-MAX($FD$110:GH$110)),(GI$110-GH$110)),0)+IF($E157=GI$22,VLOOKUP($C157,Input!$A$8:$GZ$39,MATCH(GI$21,Input!$A$6:$GZ$6,0),FALSE),0)*IF(GI$109&gt;=MAX($FD$109:GH$109),MIN((GI$109-MAX($FD$109:GH$109)),(GI$109-GH$109)),0)</f>
        <v>0</v>
      </c>
      <c r="GJ157" s="1">
        <f>+IF($E157=GJ$22,VLOOKUP($C157,Input!$A$8:$GZ$39,MATCH(GJ$21,Input!$A$6:$GZ$6,0),FALSE),0)*IF(GJ$110&gt;=MAX($FD$110:GI$110),MIN((GJ$110-MAX($FD$110:GI$110)),(GJ$110-GI$110)),0)+IF($E157=GJ$22,VLOOKUP($C157,Input!$A$8:$GZ$39,MATCH(GJ$21,Input!$A$6:$GZ$6,0),FALSE),0)*IF(GJ$109&gt;=MAX($FD$109:GI$109),MIN((GJ$109-MAX($FD$109:GI$109)),(GJ$109-GI$109)),0)</f>
        <v>0</v>
      </c>
      <c r="GK157" s="1">
        <f>+IF($E157=GK$22,VLOOKUP($C157,Input!$A$8:$GZ$39,MATCH(GK$21,Input!$A$6:$GZ$6,0),FALSE),0)*IF(GK$110&gt;=MAX($FD$110:GJ$110),MIN((GK$110-MAX($FD$110:GJ$110)),(GK$110-GJ$110)),0)+IF($E157=GK$22,VLOOKUP($C157,Input!$A$8:$GZ$39,MATCH(GK$21,Input!$A$6:$GZ$6,0),FALSE),0)*IF(GK$109&gt;=MAX($FD$109:GJ$109),MIN((GK$109-MAX($FD$109:GJ$109)),(GK$109-GJ$109)),0)</f>
        <v>0</v>
      </c>
      <c r="GL157" s="1">
        <f>+IF($E157=GL$22,VLOOKUP($C157,Input!$A$8:$GZ$39,MATCH(GL$21,Input!$A$6:$GZ$6,0),FALSE),0)*IF(GL$110&gt;=MAX($FD$110:GK$110),MIN((GL$110-MAX($FD$110:GK$110)),(GL$110-GK$110)),0)+IF($E157=GL$22,VLOOKUP($C157,Input!$A$8:$GZ$39,MATCH(GL$21,Input!$A$6:$GZ$6,0),FALSE),0)*IF(GL$109&gt;=MAX($FD$109:GK$109),MIN((GL$109-MAX($FD$109:GK$109)),(GL$109-GK$109)),0)</f>
        <v>0</v>
      </c>
      <c r="GM157" s="42"/>
      <c r="GN157" t="str">
        <f>VLOOKUP($C157,Input!$A$8:$GZ$39,MATCH(GN$21,Input!$A$6:$GZ$6,0),FALSE)</f>
        <v>Charger (60 kW)</v>
      </c>
      <c r="GO157">
        <f>IF((VLOOKUP($C157,Input!$A$8:$GZ$39,MATCH(GO$21,Input!$A$6:$GZ$6,0),FALSE))="Y",$D157/VLOOKUP($C157,Input!$A$8:$GZ$39,MATCH(GP$21,Input!$A$6:$GZ$6,0),FALSE),0)</f>
        <v>0</v>
      </c>
      <c r="GP157">
        <f>IF((VLOOKUP($C157,Input!$A$8:$GZ$39,MATCH(GO$21,Input!$A$6:$GZ$6,0),FALSE))="Y",0,IF((VLOOKUP($C157,Input!$A$8:$GZ$39,MATCH(GP$21,Input!$A$6:$GZ$6,0),FALSE))&gt;0,$D157/VLOOKUP($C157,Input!$A$8:$GZ$39,MATCH(GP$21,Input!$A$6:$GZ$6,0),FALSE),0))</f>
        <v>234</v>
      </c>
      <c r="GQ157" s="1">
        <f>+IF($E157=GQ$22,VLOOKUP($C157,Input!$A$8:$GZ$39,MATCH(GQ$21,Input!$A$6:$GZ$6,0),FALSE),0)*IF(GQ$110&gt;=MAX($GP$110:GP$110),MIN((GQ$110-MAX($GP$110:GP$110)),(GQ$110-GP$110)),0)+IF($E157=GQ$22,VLOOKUP($C157,Input!$A$8:$GZ$39,MATCH(GQ$21,Input!$A$6:$GZ$6,0),FALSE),0)*IF(GQ$109&gt;=MAX($GP$109:GP$109),MIN((GQ$109-MAX($GP$109:GP$109)),(GQ$109-GP$109)),0)</f>
        <v>0</v>
      </c>
      <c r="GR157" s="1">
        <f>+IF($E157=GR$22,VLOOKUP($C157,Input!$A$8:$GZ$39,MATCH(GR$21,Input!$A$6:$GZ$6,0),FALSE),0)*IF(GR$110&gt;=MAX($GP$110:GQ$110),MIN((GR$110-MAX($GP$110:GQ$110)),(GR$110-GQ$110)),0)+IF($E157=GR$22,VLOOKUP($C157,Input!$A$8:$GZ$39,MATCH(GR$21,Input!$A$6:$GZ$6,0),FALSE),0)*IF(GR$109&gt;=MAX($GP$109:GQ$109),MIN((GR$109-MAX($GP$109:GQ$109)),(GR$109-GQ$109)),0)</f>
        <v>0</v>
      </c>
      <c r="GS157" s="1">
        <f>+IF($E157=GS$22,VLOOKUP($C157,Input!$A$8:$GZ$39,MATCH(GS$21,Input!$A$6:$GZ$6,0),FALSE),0)*IF(GS$110&gt;=MAX($GP$110:GR$110),MIN((GS$110-MAX($GP$110:GR$110)),(GS$110-GR$110)),0)+IF($E157=GS$22,VLOOKUP($C157,Input!$A$8:$GZ$39,MATCH(GS$21,Input!$A$6:$GZ$6,0),FALSE),0)*IF(GS$109&gt;=MAX($GP$109:GR$109),MIN((GS$109-MAX($GP$109:GR$109)),(GS$109-GR$109)),0)</f>
        <v>0</v>
      </c>
      <c r="GT157" s="1">
        <f>+IF($E157=GT$22,VLOOKUP($C157,Input!$A$8:$GZ$39,MATCH(GT$21,Input!$A$6:$GZ$6,0),FALSE),0)*IF(GT$110&gt;=MAX($GP$110:GS$110),MIN((GT$110-MAX($GP$110:GS$110)),(GT$110-GS$110)),0)+IF($E157=GT$22,VLOOKUP($C157,Input!$A$8:$GZ$39,MATCH(GT$21,Input!$A$6:$GZ$6,0),FALSE),0)*IF(GT$109&gt;=MAX($GP$109:GS$109),MIN((GT$109-MAX($GP$109:GS$109)),(GT$109-GS$109)),0)</f>
        <v>0</v>
      </c>
      <c r="GU157" s="1">
        <f>+IF($E157=GU$22,VLOOKUP($C157,Input!$A$8:$GZ$39,MATCH(GU$21,Input!$A$6:$GZ$6,0),FALSE),0)*IF(GU$110&gt;=MAX($GP$110:GT$110),MIN((GU$110-MAX($GP$110:GT$110)),(GU$110-GT$110)),0)+IF($E157=GU$22,VLOOKUP($C157,Input!$A$8:$GZ$39,MATCH(GU$21,Input!$A$6:$GZ$6,0),FALSE),0)*IF(GU$109&gt;=MAX($GP$109:GT$109),MIN((GU$109-MAX($GP$109:GT$109)),(GU$109-GT$109)),0)</f>
        <v>0</v>
      </c>
      <c r="GV157" s="1">
        <f>+IF($E157=GV$22,VLOOKUP($C157,Input!$A$8:$GZ$39,MATCH(GV$21,Input!$A$6:$GZ$6,0),FALSE),0)*IF(GV$110&gt;=MAX($GP$110:GU$110),MIN((GV$110-MAX($GP$110:GU$110)),(GV$110-GU$110)),0)+IF($E157=GV$22,VLOOKUP($C157,Input!$A$8:$GZ$39,MATCH(GV$21,Input!$A$6:$GZ$6,0),FALSE),0)*IF(GV$109&gt;=MAX($GP$109:GU$109),MIN((GV$109-MAX($GP$109:GU$109)),(GV$109-GU$109)),0)</f>
        <v>0</v>
      </c>
      <c r="GW157" s="1">
        <f>+IF($E157=GW$22,VLOOKUP($C157,Input!$A$8:$GZ$39,MATCH(GW$21,Input!$A$6:$GZ$6,0),FALSE),0)*IF(GW$110&gt;=MAX($GP$110:GV$110),MIN((GW$110-MAX($GP$110:GV$110)),(GW$110-GV$110)),0)+IF($E157=GW$22,VLOOKUP($C157,Input!$A$8:$GZ$39,MATCH(GW$21,Input!$A$6:$GZ$6,0),FALSE),0)*IF(GW$109&gt;=MAX($GP$109:GV$109),MIN((GW$109-MAX($GP$109:GV$109)),(GW$109-GV$109)),0)</f>
        <v>0</v>
      </c>
      <c r="GX157" s="1">
        <f>+IF($E157=GX$22,VLOOKUP($C157,Input!$A$8:$GZ$39,MATCH(GX$21,Input!$A$6:$GZ$6,0),FALSE),0)*IF(GX$110&gt;=MAX($GP$110:GW$110),MIN((GX$110-MAX($GP$110:GW$110)),(GX$110-GW$110)),0)+IF($E157=GX$22,VLOOKUP($C157,Input!$A$8:$GZ$39,MATCH(GX$21,Input!$A$6:$GZ$6,0),FALSE),0)*IF(GX$109&gt;=MAX($GP$109:GW$109),MIN((GX$109-MAX($GP$109:GW$109)),(GX$109-GW$109)),0)</f>
        <v>0</v>
      </c>
      <c r="GY157" s="1">
        <f>+IF($E157=GY$22,VLOOKUP($C157,Input!$A$8:$GZ$39,MATCH(GY$21,Input!$A$6:$GZ$6,0),FALSE),0)*IF(GY$110&gt;=MAX($GP$110:GX$110),MIN((GY$110-MAX($GP$110:GX$110)),(GY$110-GX$110)),0)+IF($E157=GY$22,VLOOKUP($C157,Input!$A$8:$GZ$39,MATCH(GY$21,Input!$A$6:$GZ$6,0),FALSE),0)*IF(GY$109&gt;=MAX($GP$109:GX$109),MIN((GY$109-MAX($GP$109:GX$109)),(GY$109-GX$109)),0)</f>
        <v>0</v>
      </c>
      <c r="GZ157" s="1">
        <f>+IF($E157=GZ$22,VLOOKUP($C157,Input!$A$8:$GZ$39,MATCH(GZ$21,Input!$A$6:$GZ$6,0),FALSE),0)*IF(GZ$110&gt;=MAX($GP$110:GY$110),MIN((GZ$110-MAX($GP$110:GY$110)),(GZ$110-GY$110)),0)+IF($E157=GZ$22,VLOOKUP($C157,Input!$A$8:$GZ$39,MATCH(GZ$21,Input!$A$6:$GZ$6,0),FALSE),0)*IF(GZ$109&gt;=MAX($GP$109:GY$109),MIN((GZ$109-MAX($GP$109:GY$109)),(GZ$109-GY$109)),0)</f>
        <v>0</v>
      </c>
      <c r="HA157" s="1">
        <f>+IF($E157=HA$22,VLOOKUP($C157,Input!$A$8:$GZ$39,MATCH(HA$21,Input!$A$6:$GZ$6,0),FALSE),0)*IF(HA$110&gt;=MAX($GP$110:GZ$110),MIN((HA$110-MAX($GP$110:GZ$110)),(HA$110-GZ$110)),0)+IF($E157=HA$22,VLOOKUP($C157,Input!$A$8:$GZ$39,MATCH(HA$21,Input!$A$6:$GZ$6,0),FALSE),0)*IF(HA$109&gt;=MAX($GP$109:GZ$109),MIN((HA$109-MAX($GP$109:GZ$109)),(HA$109-GZ$109)),0)</f>
        <v>0</v>
      </c>
      <c r="HB157" s="1">
        <f>+IF($E157=HB$22,VLOOKUP($C157,Input!$A$8:$GZ$39,MATCH(HB$21,Input!$A$6:$GZ$6,0),FALSE),0)*IF(HB$110&gt;=MAX($GP$110:HA$110),MIN((HB$110-MAX($GP$110:HA$110)),(HB$110-HA$110)),0)+IF($E157=HB$22,VLOOKUP($C157,Input!$A$8:$GZ$39,MATCH(HB$21,Input!$A$6:$GZ$6,0),FALSE),0)*IF(HB$109&gt;=MAX($GP$109:HA$109),MIN((HB$109-MAX($GP$109:HA$109)),(HB$109-HA$109)),0)</f>
        <v>0</v>
      </c>
      <c r="HC157" s="1">
        <f>+IF($E157=HC$22,VLOOKUP($C157,Input!$A$8:$GZ$39,MATCH(HC$21,Input!$A$6:$GZ$6,0),FALSE),0)*IF(HC$110&gt;=MAX($GP$110:HB$110),MIN((HC$110-MAX($GP$110:HB$110)),(HC$110-HB$110)),0)+IF($E157=HC$22,VLOOKUP($C157,Input!$A$8:$GZ$39,MATCH(HC$21,Input!$A$6:$GZ$6,0),FALSE),0)*IF(HC$109&gt;=MAX($GP$109:HB$109),MIN((HC$109-MAX($GP$109:HB$109)),(HC$109-HB$109)),0)</f>
        <v>0</v>
      </c>
      <c r="HD157" s="1">
        <f>+IF($E157=HD$22,VLOOKUP($C157,Input!$A$8:$GZ$39,MATCH(HD$21,Input!$A$6:$GZ$6,0),FALSE),0)*IF(HD$110&gt;=MAX($GP$110:HC$110),MIN((HD$110-MAX($GP$110:HC$110)),(HD$110-HC$110)),0)+IF($E157=HD$22,VLOOKUP($C157,Input!$A$8:$GZ$39,MATCH(HD$21,Input!$A$6:$GZ$6,0),FALSE),0)*IF(HD$109&gt;=MAX($GP$109:HC$109),MIN((HD$109-MAX($GP$109:HC$109)),(HD$109-HC$109)),0)</f>
        <v>0</v>
      </c>
      <c r="HE157" s="1">
        <f>+IF($E157=HE$22,VLOOKUP($C157,Input!$A$8:$GZ$39,MATCH(HE$21,Input!$A$6:$GZ$6,0),FALSE),0)*IF(HE$110&gt;=MAX($GP$110:HD$110),MIN((HE$110-MAX($GP$110:HD$110)),(HE$110-HD$110)),0)+IF($E157=HE$22,VLOOKUP($C157,Input!$A$8:$GZ$39,MATCH(HE$21,Input!$A$6:$GZ$6,0),FALSE),0)*IF(HE$109&gt;=MAX($GP$109:HD$109),MIN((HE$109-MAX($GP$109:HD$109)),(HE$109-HD$109)),0)</f>
        <v>0</v>
      </c>
      <c r="HF157" s="1">
        <f>+IF($E157=HF$22,VLOOKUP($C157,Input!$A$8:$GZ$39,MATCH(HF$21,Input!$A$6:$GZ$6,0),FALSE),0)*IF(HF$110&gt;=MAX($GP$110:HE$110),MIN((HF$110-MAX($GP$110:HE$110)),(HF$110-HE$110)),0)+IF($E157=HF$22,VLOOKUP($C157,Input!$A$8:$GZ$39,MATCH(HF$21,Input!$A$6:$GZ$6,0),FALSE),0)*IF(HF$109&gt;=MAX($GP$109:HE$109),MIN((HF$109-MAX($GP$109:HE$109)),(HF$109-HE$109)),0)</f>
        <v>0</v>
      </c>
      <c r="HG157" s="1">
        <f>+IF($E157=HG$22,VLOOKUP($C157,Input!$A$8:$GZ$39,MATCH(HG$21,Input!$A$6:$GZ$6,0),FALSE),0)*IF(HG$110&gt;=MAX($GP$110:HF$110),MIN((HG$110-MAX($GP$110:HF$110)),(HG$110-HF$110)),0)+IF($E157=HG$22,VLOOKUP($C157,Input!$A$8:$GZ$39,MATCH(HG$21,Input!$A$6:$GZ$6,0),FALSE),0)*IF(HG$109&gt;=MAX($GP$109:HF$109),MIN((HG$109-MAX($GP$109:HF$109)),(HG$109-HF$109)),0)</f>
        <v>0</v>
      </c>
      <c r="HH157" s="1">
        <f>+IF($E157=HH$22,VLOOKUP($C157,Input!$A$8:$GZ$39,MATCH(HH$21,Input!$A$6:$GZ$6,0),FALSE),0)*IF(HH$110&gt;=MAX($GP$110:HG$110),MIN((HH$110-MAX($GP$110:HG$110)),(HH$110-HG$110)),0)+IF($E157=HH$22,VLOOKUP($C157,Input!$A$8:$GZ$39,MATCH(HH$21,Input!$A$6:$GZ$6,0),FALSE),0)*IF(HH$109&gt;=MAX($GP$109:HG$109),MIN((HH$109-MAX($GP$109:HG$109)),(HH$109-HG$109)),0)</f>
        <v>0</v>
      </c>
      <c r="HI157" s="1">
        <f>+IF($E157=HI$22,VLOOKUP($C157,Input!$A$8:$GZ$39,MATCH(HI$21,Input!$A$6:$GZ$6,0),FALSE),0)*IF(HI$110&gt;=MAX($GP$110:HH$110),MIN((HI$110-MAX($GP$110:HH$110)),(HI$110-HH$110)),0)+IF($E157=HI$22,VLOOKUP($C157,Input!$A$8:$GZ$39,MATCH(HI$21,Input!$A$6:$GZ$6,0),FALSE),0)*IF(HI$109&gt;=MAX($GP$109:HH$109),MIN((HI$109-MAX($GP$109:HH$109)),(HI$109-HH$109)),0)</f>
        <v>0</v>
      </c>
      <c r="HJ157" s="1">
        <f>+IF($E157=HJ$22,VLOOKUP($C157,Input!$A$8:$GZ$39,MATCH(HJ$21,Input!$A$6:$GZ$6,0),FALSE),0)*IF(HJ$110&gt;=MAX($GP$110:HI$110),MIN((HJ$110-MAX($GP$110:HI$110)),(HJ$110-HI$110)),0)+IF($E157=HJ$22,VLOOKUP($C157,Input!$A$8:$GZ$39,MATCH(HJ$21,Input!$A$6:$GZ$6,0),FALSE),0)*IF(HJ$109&gt;=MAX($GP$109:HI$109),MIN((HJ$109-MAX($GP$109:HI$109)),(HJ$109-HI$109)),0)</f>
        <v>0</v>
      </c>
      <c r="HK157" s="1">
        <f>+IF($E157=HK$22,VLOOKUP($C157,Input!$A$8:$GZ$39,MATCH(HK$21,Input!$A$6:$GZ$6,0),FALSE),0)*IF(HK$110&gt;=MAX($GP$110:HJ$110),MIN((HK$110-MAX($GP$110:HJ$110)),(HK$110-HJ$110)),0)+IF($E157=HK$22,VLOOKUP($C157,Input!$A$8:$GZ$39,MATCH(HK$21,Input!$A$6:$GZ$6,0),FALSE),0)*IF(HK$109&gt;=MAX($GP$109:HJ$109),MIN((HK$109-MAX($GP$109:HJ$109)),(HK$109-HJ$109)),0)</f>
        <v>0</v>
      </c>
      <c r="HL157" s="1">
        <f>+IF($E157=HL$22,VLOOKUP($C157,Input!$A$8:$GZ$39,MATCH(HL$21,Input!$A$6:$GZ$6,0),FALSE),0)*IF(HL$110&gt;=MAX($GP$110:HK$110),MIN((HL$110-MAX($GP$110:HK$110)),(HL$110-HK$110)),0)+IF($E157=HL$22,VLOOKUP($C157,Input!$A$8:$GZ$39,MATCH(HL$21,Input!$A$6:$GZ$6,0),FALSE),0)*IF(HL$109&gt;=MAX($GP$109:HK$109),MIN((HL$109-MAX($GP$109:HK$109)),(HL$109-HK$109)),0)</f>
        <v>0</v>
      </c>
      <c r="HM157" s="1">
        <f>+IF($E157=HM$22,VLOOKUP($C157,Input!$A$8:$GZ$39,MATCH(HM$21,Input!$A$6:$GZ$6,0),FALSE),0)*IF(HM$110&gt;=MAX($GP$110:HL$110),MIN((HM$110-MAX($GP$110:HL$110)),(HM$110-HL$110)),0)+IF($E157=HM$22,VLOOKUP($C157,Input!$A$8:$GZ$39,MATCH(HM$21,Input!$A$6:$GZ$6,0),FALSE),0)*IF(HM$109&gt;=MAX($GP$109:HL$109),MIN((HM$109-MAX($GP$109:HL$109)),(HM$109-HL$109)),0)</f>
        <v>0</v>
      </c>
      <c r="HN157" s="1">
        <f>+IF($E157=HN$22,VLOOKUP($C157,Input!$A$8:$GZ$39,MATCH(HN$21,Input!$A$6:$GZ$6,0),FALSE),0)*IF(HN$110&gt;=MAX($GP$110:HM$110),MIN((HN$110-MAX($GP$110:HM$110)),(HN$110-HM$110)),0)+IF($E157=HN$22,VLOOKUP($C157,Input!$A$8:$GZ$39,MATCH(HN$21,Input!$A$6:$GZ$6,0),FALSE),0)*IF(HN$109&gt;=MAX($GP$109:HM$109),MIN((HN$109-MAX($GP$109:HM$109)),(HN$109-HM$109)),0)</f>
        <v>0</v>
      </c>
      <c r="HO157" s="1">
        <f>+IF($E157=HO$22,VLOOKUP($C157,Input!$A$8:$GZ$39,MATCH(HO$21,Input!$A$6:$GZ$6,0),FALSE),0)*IF(HO$110&gt;=MAX($GP$110:HN$110),MIN((HO$110-MAX($GP$110:HN$110)),(HO$110-HN$110)),0)+IF($E157=HO$22,VLOOKUP($C157,Input!$A$8:$GZ$39,MATCH(HO$21,Input!$A$6:$GZ$6,0),FALSE),0)*IF(HO$109&gt;=MAX($GP$109:HN$109),MIN((HO$109-MAX($GP$109:HN$109)),(HO$109-HN$109)),0)</f>
        <v>0</v>
      </c>
      <c r="HP157" s="1">
        <f>+IF($E157=HP$22,VLOOKUP($C157,Input!$A$8:$GZ$39,MATCH(HP$21,Input!$A$6:$GZ$6,0),FALSE),0)*IF(HP$110&gt;=MAX($GP$110:HO$110),MIN((HP$110-MAX($GP$110:HO$110)),(HP$110-HO$110)),0)+IF($E157=HP$22,VLOOKUP($C157,Input!$A$8:$GZ$39,MATCH(HP$21,Input!$A$6:$GZ$6,0),FALSE),0)*IF(HP$109&gt;=MAX($GP$109:HO$109),MIN((HP$109-MAX($GP$109:HO$109)),(HP$109-HO$109)),0)</f>
        <v>0</v>
      </c>
      <c r="HQ157" s="1">
        <f>+IF($E157=HQ$22,VLOOKUP($C157,Input!$A$8:$GZ$39,MATCH(HQ$21,Input!$A$6:$GZ$6,0),FALSE),0)*IF(HQ$110&gt;=MAX($GP$110:HP$110),MIN((HQ$110-MAX($GP$110:HP$110)),(HQ$110-HP$110)),0)+IF($E157=HQ$22,VLOOKUP($C157,Input!$A$8:$GZ$39,MATCH(HQ$21,Input!$A$6:$GZ$6,0),FALSE),0)*IF(HQ$109&gt;=MAX($GP$109:HP$109),MIN((HQ$109-MAX($GP$109:HP$109)),(HQ$109-HP$109)),0)</f>
        <v>0</v>
      </c>
      <c r="HR157" s="1">
        <f>+IF($E157=HR$22,VLOOKUP($C157,Input!$A$8:$GZ$39,MATCH(HR$21,Input!$A$6:$GZ$6,0),FALSE),0)*IF(HR$110&gt;=MAX($GP$110:HQ$110),MIN((HR$110-MAX($GP$110:HQ$110)),(HR$110-HQ$110)),0)+IF($E157=HR$22,VLOOKUP($C157,Input!$A$8:$GZ$39,MATCH(HR$21,Input!$A$6:$GZ$6,0),FALSE),0)*IF(HR$109&gt;=MAX($GP$109:HQ$109),MIN((HR$109-MAX($GP$109:HQ$109)),(HR$109-HQ$109)),0)</f>
        <v>0</v>
      </c>
      <c r="HS157" s="1">
        <f>+IF($E157=HS$22,VLOOKUP($C157,Input!$A$8:$GZ$39,MATCH(HS$21,Input!$A$6:$GZ$6,0),FALSE),0)*IF(HS$110&gt;=MAX($GP$110:HR$110),MIN((HS$110-MAX($GP$110:HR$110)),(HS$110-HR$110)),0)+IF($E157=HS$22,VLOOKUP($C157,Input!$A$8:$GZ$39,MATCH(HS$21,Input!$A$6:$GZ$6,0),FALSE),0)*IF(HS$109&gt;=MAX($GP$109:HR$109),MIN((HS$109-MAX($GP$109:HR$109)),(HS$109-HR$109)),0)</f>
        <v>0</v>
      </c>
      <c r="HT157" s="1">
        <f>+IF($E157=HT$22,VLOOKUP($C157,Input!$A$8:$GZ$39,MATCH(HT$21,Input!$A$6:$GZ$6,0),FALSE),0)*IF(HT$110&gt;=MAX($GP$110:HS$110),MIN((HT$110-MAX($GP$110:HS$110)),(HT$110-HS$110)),0)+IF($E157=HT$22,VLOOKUP($C157,Input!$A$8:$GZ$39,MATCH(HT$21,Input!$A$6:$GZ$6,0),FALSE),0)*IF(HT$109&gt;=MAX($GP$109:HS$109),MIN((HT$109-MAX($GP$109:HS$109)),(HT$109-HS$109)),0)</f>
        <v>0</v>
      </c>
      <c r="HU157" s="1">
        <f>+IF($E157=HU$22,VLOOKUP($C157,Input!$A$8:$GZ$39,MATCH(HU$21,Input!$A$6:$GZ$6,0),FALSE),0)*IF(HU$110&gt;=MAX($GP$110:HT$110),MIN((HU$110-MAX($GP$110:HT$110)),(HU$110-HT$110)),0)+IF($E157=HU$22,VLOOKUP($C157,Input!$A$8:$GZ$39,MATCH(HU$21,Input!$A$6:$GZ$6,0),FALSE),0)*IF(HU$109&gt;=MAX($GP$109:HT$109),MIN((HU$109-MAX($GP$109:HT$109)),(HU$109-HT$109)),0)</f>
        <v>0</v>
      </c>
      <c r="HV157" s="1">
        <f>+IF($E157=HV$22,VLOOKUP($C157,Input!$A$8:$GZ$39,MATCH(HV$21,Input!$A$6:$GZ$6,0),FALSE),0)*IF(HV$110&gt;=MAX($GP$110:HU$110),MIN((HV$110-MAX($GP$110:HU$110)),(HV$110-HU$110)),0)+IF($E157=HV$22,VLOOKUP($C157,Input!$A$8:$GZ$39,MATCH(HV$21,Input!$A$6:$GZ$6,0),FALSE),0)*IF(HV$109&gt;=MAX($GP$109:HU$109),MIN((HV$109-MAX($GP$109:HU$109)),(HV$109-HU$109)),0)</f>
        <v>0</v>
      </c>
      <c r="HW157" s="1">
        <f>+IF($E157=HW$22,VLOOKUP($C157,Input!$A$8:$GZ$39,MATCH(HW$21,Input!$A$6:$GZ$6,0),FALSE),0)*IF(HW$110&gt;=MAX($GP$110:HV$110),MIN((HW$110-MAX($GP$110:HV$110)),(HW$110-HV$110)),0)+IF($E157=HW$22,VLOOKUP($C157,Input!$A$8:$GZ$39,MATCH(HW$21,Input!$A$6:$GZ$6,0),FALSE),0)*IF(HW$109&gt;=MAX($GP$109:HV$109),MIN((HW$109-MAX($GP$109:HV$109)),(HW$109-HV$109)),0)</f>
        <v>0</v>
      </c>
      <c r="HX157" s="1">
        <f>+IF($E157=HX$22,VLOOKUP($C157,Input!$A$8:$GZ$39,MATCH(HX$21,Input!$A$6:$GZ$6,0),FALSE),0)*IF(HX$110&gt;=MAX($GP$110:HW$110),MIN((HX$110-MAX($GP$110:HW$110)),(HX$110-HW$110)),0)+IF($E157=HX$22,VLOOKUP($C157,Input!$A$8:$GZ$39,MATCH(HX$21,Input!$A$6:$GZ$6,0),FALSE),0)*IF(HX$109&gt;=MAX($GP$109:HW$109),MIN((HX$109-MAX($GP$109:HW$109)),(HX$109-HW$109)),0)</f>
        <v>0</v>
      </c>
      <c r="HY157" s="1">
        <f>+IF($E157=HY$22,VLOOKUP($C157,Input!$A$8:$GZ$39,MATCH(HY$21,Input!$A$6:$GZ$6,0),FALSE),0)*IF(HY$110&gt;=MAX($GP$110:HX$110),MIN((HY$110-MAX($GP$110:HX$110)),(HY$110-HX$110)),0)+IF($E157=HY$22,VLOOKUP($C157,Input!$A$8:$GZ$39,MATCH(HY$21,Input!$A$6:$GZ$6,0),FALSE),0)*IF(HY$109&gt;=MAX($GP$109:HX$109),MIN((HY$109-MAX($GP$109:HX$109)),(HY$109-HX$109)),0)</f>
        <v>0</v>
      </c>
      <c r="HZ157" s="42"/>
      <c r="IA157" t="str">
        <f>VLOOKUP($C157,Input!$A$8:$IA$39,MATCH(IA$21,Input!$A$6:$IA$6,0),FALSE)</f>
        <v>Bus Maintenance Bay Upgrade (two bays share one shop charger)</v>
      </c>
      <c r="IB157" s="132">
        <f>IF((VLOOKUP($C157,Input!$A$8:$IA$39,MATCH(IB$21,Input!$A$6:$IA$6,0),FALSE))="Y",$D157/VLOOKUP($C157,Input!$A$8:$IA$39,MATCH(IC$21,Input!$A$6:$IA$6,0),FALSE),0)</f>
        <v>0</v>
      </c>
      <c r="IC157" s="132">
        <f>IF((VLOOKUP($C157,Input!$A$8:$IA$39,MATCH(IB$21,Input!$A$6:$IA$6,0),FALSE))="Y",0,IF((VLOOKUP($C157,Input!$A$8:$IA$39,MATCH(IC$21,Input!$A$6:$IA$6,0),FALSE))&gt;0,$D157/VLOOKUP($C157,Input!$A$8:$IA$39,MATCH(IC$21,Input!$A$6:$IA$6,0),FALSE),0))</f>
        <v>15.6</v>
      </c>
      <c r="ID157" s="1">
        <f>+IF($E157=ID$22,VLOOKUP($C157,Input!$A$8:$IA$39,MATCH(ID$21,Input!$A$6:$IA$6,0),FALSE),0)*IF(ID$110&gt;=MAX($IC$110:IC$110),MIN((ID$110-MAX($IC$110:IC$110)),(ID$110-IC$110)),0)+IF($E157=ID$22,VLOOKUP($C157,Input!$A$8:$IA$39,MATCH(ID$21,Input!$A$6:$IA$6,0),FALSE),0)*IF(ID$109&gt;=MAX($IC$109:IC$109),MIN((ID$109-MAX($IC$109:IC$109)),(ID$109-IC$109)),0)</f>
        <v>0</v>
      </c>
      <c r="IE157" s="1">
        <f>+IF($E157=IE$22,VLOOKUP($C157,Input!$A$8:$IA$39,MATCH(IE$21,Input!$A$6:$IA$6,0),FALSE),0)*IF(IE$110&gt;=MAX($IC$110:ID$110),MIN((IE$110-MAX($IC$110:ID$110)),(IE$110-ID$110)),0)+IF($E157=IE$22,VLOOKUP($C157,Input!$A$8:$IA$39,MATCH(IE$21,Input!$A$6:$IA$6,0),FALSE),0)*IF(IE$109&gt;=MAX($IC$109:ID$109),MIN((IE$109-MAX($IC$109:ID$109)),(IE$109-ID$109)),0)</f>
        <v>0</v>
      </c>
      <c r="IF157" s="1">
        <f>+IF($E157=IF$22,VLOOKUP($C157,Input!$A$8:$IA$39,MATCH(IF$21,Input!$A$6:$IA$6,0),FALSE),0)*IF(IF$110&gt;=MAX($IC$110:IE$110),MIN((IF$110-MAX($IC$110:IE$110)),(IF$110-IE$110)),0)+IF($E157=IF$22,VLOOKUP($C157,Input!$A$8:$IA$39,MATCH(IF$21,Input!$A$6:$IA$6,0),FALSE),0)*IF(IF$109&gt;=MAX($IC$109:IE$109),MIN((IF$109-MAX($IC$109:IE$109)),(IF$109-IE$109)),0)</f>
        <v>0</v>
      </c>
      <c r="IG157" s="1">
        <f>+IF($E157=IG$22,VLOOKUP($C157,Input!$A$8:$IA$39,MATCH(IG$21,Input!$A$6:$IA$6,0),FALSE),0)*IF(IG$110&gt;=MAX($IC$110:IF$110),MIN((IG$110-MAX($IC$110:IF$110)),(IG$110-IF$110)),0)+IF($E157=IG$22,VLOOKUP($C157,Input!$A$8:$IA$39,MATCH(IG$21,Input!$A$6:$IA$6,0),FALSE),0)*IF(IG$109&gt;=MAX($IC$109:IF$109),MIN((IG$109-MAX($IC$109:IF$109)),(IG$109-IF$109)),0)</f>
        <v>0</v>
      </c>
      <c r="IH157" s="1">
        <f>+IF($E157=IH$22,VLOOKUP($C157,Input!$A$8:$IA$39,MATCH(IH$21,Input!$A$6:$IA$6,0),FALSE),0)*IF(IH$110&gt;=MAX($IC$110:IG$110),MIN((IH$110-MAX($IC$110:IG$110)),(IH$110-IG$110)),0)+IF($E157=IH$22,VLOOKUP($C157,Input!$A$8:$IA$39,MATCH(IH$21,Input!$A$6:$IA$6,0),FALSE),0)*IF(IH$109&gt;=MAX($IC$109:IG$109),MIN((IH$109-MAX($IC$109:IG$109)),(IH$109-IG$109)),0)</f>
        <v>0</v>
      </c>
      <c r="II157" s="1">
        <f>+IF($E157=II$22,VLOOKUP($C157,Input!$A$8:$IA$39,MATCH(II$21,Input!$A$6:$IA$6,0),FALSE),0)*IF(II$110&gt;=MAX($IC$110:IH$110),MIN((II$110-MAX($IC$110:IH$110)),(II$110-IH$110)),0)+IF($E157=II$22,VLOOKUP($C157,Input!$A$8:$IA$39,MATCH(II$21,Input!$A$6:$IA$6,0),FALSE),0)*IF(II$109&gt;=MAX($IC$109:IH$109),MIN((II$109-MAX($IC$109:IH$109)),(II$109-IH$109)),0)</f>
        <v>0</v>
      </c>
      <c r="IJ157" s="1">
        <f>+IF($E157=IJ$22,VLOOKUP($C157,Input!$A$8:$IA$39,MATCH(IJ$21,Input!$A$6:$IA$6,0),FALSE),0)*IF(IJ$110&gt;=MAX($IC$110:II$110),MIN((IJ$110-MAX($IC$110:II$110)),(IJ$110-II$110)),0)+IF($E157=IJ$22,VLOOKUP($C157,Input!$A$8:$IA$39,MATCH(IJ$21,Input!$A$6:$IA$6,0),FALSE),0)*IF(IJ$109&gt;=MAX($IC$109:II$109),MIN((IJ$109-MAX($IC$109:II$109)),(IJ$109-II$109)),0)</f>
        <v>0</v>
      </c>
      <c r="IK157" s="1">
        <f>+IF($E157=IK$22,VLOOKUP($C157,Input!$A$8:$IA$39,MATCH(IK$21,Input!$A$6:$IA$6,0),FALSE),0)*IF(IK$110&gt;=MAX($IC$110:IJ$110),MIN((IK$110-MAX($IC$110:IJ$110)),(IK$110-IJ$110)),0)+IF($E157=IK$22,VLOOKUP($C157,Input!$A$8:$IA$39,MATCH(IK$21,Input!$A$6:$IA$6,0),FALSE),0)*IF(IK$109&gt;=MAX($IC$109:IJ$109),MIN((IK$109-MAX($IC$109:IJ$109)),(IK$109-IJ$109)),0)</f>
        <v>0</v>
      </c>
      <c r="IL157" s="1">
        <f>+IF($E157=IL$22,VLOOKUP($C157,Input!$A$8:$IA$39,MATCH(IL$21,Input!$A$6:$IA$6,0),FALSE),0)*IF(IL$110&gt;=MAX($IC$110:IK$110),MIN((IL$110-MAX($IC$110:IK$110)),(IL$110-IK$110)),0)+IF($E157=IL$22,VLOOKUP($C157,Input!$A$8:$IA$39,MATCH(IL$21,Input!$A$6:$IA$6,0),FALSE),0)*IF(IL$109&gt;=MAX($IC$109:IK$109),MIN((IL$109-MAX($IC$109:IK$109)),(IL$109-IK$109)),0)</f>
        <v>0</v>
      </c>
      <c r="IM157" s="1">
        <f>+IF($E157=IM$22,VLOOKUP($C157,Input!$A$8:$IA$39,MATCH(IM$21,Input!$A$6:$IA$6,0),FALSE),0)*IF(IM$110&gt;=MAX($IC$110:IL$110),MIN((IM$110-MAX($IC$110:IL$110)),(IM$110-IL$110)),0)+IF($E157=IM$22,VLOOKUP($C157,Input!$A$8:$IA$39,MATCH(IM$21,Input!$A$6:$IA$6,0),FALSE),0)*IF(IM$109&gt;=MAX($IC$109:IL$109),MIN((IM$109-MAX($IC$109:IL$109)),(IM$109-IL$109)),0)</f>
        <v>0</v>
      </c>
      <c r="IN157" s="1">
        <f>+IF($E157=IN$22,VLOOKUP($C157,Input!$A$8:$IA$39,MATCH(IN$21,Input!$A$6:$IA$6,0),FALSE),0)*IF(IN$110&gt;=MAX($IC$110:IM$110),MIN((IN$110-MAX($IC$110:IM$110)),(IN$110-IM$110)),0)+IF($E157=IN$22,VLOOKUP($C157,Input!$A$8:$IA$39,MATCH(IN$21,Input!$A$6:$IA$6,0),FALSE),0)*IF(IN$109&gt;=MAX($IC$109:IM$109),MIN((IN$109-MAX($IC$109:IM$109)),(IN$109-IM$109)),0)</f>
        <v>0</v>
      </c>
      <c r="IO157" s="1">
        <f>+IF($E157=IO$22,VLOOKUP($C157,Input!$A$8:$IA$39,MATCH(IO$21,Input!$A$6:$IA$6,0),FALSE),0)*IF(IO$110&gt;=MAX($IC$110:IN$110),MIN((IO$110-MAX($IC$110:IN$110)),(IO$110-IN$110)),0)+IF($E157=IO$22,VLOOKUP($C157,Input!$A$8:$IA$39,MATCH(IO$21,Input!$A$6:$IA$6,0),FALSE),0)*IF(IO$109&gt;=MAX($IC$109:IN$109),MIN((IO$109-MAX($IC$109:IN$109)),(IO$109-IN$109)),0)</f>
        <v>0</v>
      </c>
      <c r="IP157" s="1">
        <f>+IF($E157=IP$22,VLOOKUP($C157,Input!$A$8:$IA$39,MATCH(IP$21,Input!$A$6:$IA$6,0),FALSE),0)*IF(IP$110&gt;=MAX($IC$110:IO$110),MIN((IP$110-MAX($IC$110:IO$110)),(IP$110-IO$110)),0)+IF($E157=IP$22,VLOOKUP($C157,Input!$A$8:$IA$39,MATCH(IP$21,Input!$A$6:$IA$6,0),FALSE),0)*IF(IP$109&gt;=MAX($IC$109:IO$109),MIN((IP$109-MAX($IC$109:IO$109)),(IP$109-IO$109)),0)</f>
        <v>0</v>
      </c>
      <c r="IQ157" s="1">
        <f>+IF($E157=IQ$22,VLOOKUP($C157,Input!$A$8:$IA$39,MATCH(IQ$21,Input!$A$6:$IA$6,0),FALSE),0)*IF(IQ$110&gt;=MAX($IC$110:IP$110),MIN((IQ$110-MAX($IC$110:IP$110)),(IQ$110-IP$110)),0)+IF($E157=IQ$22,VLOOKUP($C157,Input!$A$8:$IA$39,MATCH(IQ$21,Input!$A$6:$IA$6,0),FALSE),0)*IF(IQ$109&gt;=MAX($IC$109:IP$109),MIN((IQ$109-MAX($IC$109:IP$109)),(IQ$109-IP$109)),0)</f>
        <v>0</v>
      </c>
      <c r="IR157" s="1">
        <f>+IF($E157=IR$22,VLOOKUP($C157,Input!$A$8:$IA$39,MATCH(IR$21,Input!$A$6:$IA$6,0),FALSE),0)*IF(IR$110&gt;=MAX($IC$110:IQ$110),MIN((IR$110-MAX($IC$110:IQ$110)),(IR$110-IQ$110)),0)+IF($E157=IR$22,VLOOKUP($C157,Input!$A$8:$IA$39,MATCH(IR$21,Input!$A$6:$IA$6,0),FALSE),0)*IF(IR$109&gt;=MAX($IC$109:IQ$109),MIN((IR$109-MAX($IC$109:IQ$109)),(IR$109-IQ$109)),0)</f>
        <v>0</v>
      </c>
      <c r="IS157" s="1">
        <f>+IF($E157=IS$22,VLOOKUP($C157,Input!$A$8:$IA$39,MATCH(IS$21,Input!$A$6:$IA$6,0),FALSE),0)*IF(IS$110&gt;=MAX($IC$110:IR$110),MIN((IS$110-MAX($IC$110:IR$110)),(IS$110-IR$110)),0)+IF($E157=IS$22,VLOOKUP($C157,Input!$A$8:$IA$39,MATCH(IS$21,Input!$A$6:$IA$6,0),FALSE),0)*IF(IS$109&gt;=MAX($IC$109:IR$109),MIN((IS$109-MAX($IC$109:IR$109)),(IS$109-IR$109)),0)</f>
        <v>0</v>
      </c>
      <c r="IT157" s="1">
        <f>+IF($E157=IT$22,VLOOKUP($C157,Input!$A$8:$IA$39,MATCH(IT$21,Input!$A$6:$IA$6,0),FALSE),0)*IF(IT$110&gt;=MAX($IC$110:IS$110),MIN((IT$110-MAX($IC$110:IS$110)),(IT$110-IS$110)),0)+IF($E157=IT$22,VLOOKUP($C157,Input!$A$8:$IA$39,MATCH(IT$21,Input!$A$6:$IA$6,0),FALSE),0)*IF(IT$109&gt;=MAX($IC$109:IS$109),MIN((IT$109-MAX($IC$109:IS$109)),(IT$109-IS$109)),0)</f>
        <v>0</v>
      </c>
      <c r="IU157" s="1">
        <f>+IF($E157=IU$22,VLOOKUP($C157,Input!$A$8:$IA$39,MATCH(IU$21,Input!$A$6:$IA$6,0),FALSE),0)*IF(IU$110&gt;=MAX($IC$110:IT$110),MIN((IU$110-MAX($IC$110:IT$110)),(IU$110-IT$110)),0)+IF($E157=IU$22,VLOOKUP($C157,Input!$A$8:$IA$39,MATCH(IU$21,Input!$A$6:$IA$6,0),FALSE),0)*IF(IU$109&gt;=MAX($IC$109:IT$109),MIN((IU$109-MAX($IC$109:IT$109)),(IU$109-IT$109)),0)</f>
        <v>0</v>
      </c>
      <c r="IV157" s="1">
        <f>+IF($E157=IV$22,VLOOKUP($C157,Input!$A$8:$IA$39,MATCH(IV$21,Input!$A$6:$IA$6,0),FALSE),0)*IF(IV$110&gt;=MAX($IC$110:IU$110),MIN((IV$110-MAX($IC$110:IU$110)),(IV$110-IU$110)),0)+IF($E157=IV$22,VLOOKUP($C157,Input!$A$8:$IA$39,MATCH(IV$21,Input!$A$6:$IA$6,0),FALSE),0)*IF(IV$109&gt;=MAX($IC$109:IU$109),MIN((IV$109-MAX($IC$109:IU$109)),(IV$109-IU$109)),0)</f>
        <v>0</v>
      </c>
      <c r="IW157" s="1">
        <f>+IF($E157=IW$22,VLOOKUP($C157,Input!$A$8:$IA$39,MATCH(IW$21,Input!$A$6:$IA$6,0),FALSE),0)*IF(IW$110&gt;=MAX($IC$110:IV$110),MIN((IW$110-MAX($IC$110:IV$110)),(IW$110-IV$110)),0)+IF($E157=IW$22,VLOOKUP($C157,Input!$A$8:$IA$39,MATCH(IW$21,Input!$A$6:$IA$6,0),FALSE),0)*IF(IW$109&gt;=MAX($IC$109:IV$109),MIN((IW$109-MAX($IC$109:IV$109)),(IW$109-IV$109)),0)</f>
        <v>0</v>
      </c>
      <c r="IX157" s="1">
        <f>+IF($E157=IX$22,VLOOKUP($C157,Input!$A$8:$IA$39,MATCH(IX$21,Input!$A$6:$IA$6,0),FALSE),0)*IF(IX$110&gt;=MAX($IC$110:IW$110),MIN((IX$110-MAX($IC$110:IW$110)),(IX$110-IW$110)),0)+IF($E157=IX$22,VLOOKUP($C157,Input!$A$8:$IA$39,MATCH(IX$21,Input!$A$6:$IA$6,0),FALSE),0)*IF(IX$109&gt;=MAX($IC$109:IW$109),MIN((IX$109-MAX($IC$109:IW$109)),(IX$109-IW$109)),0)</f>
        <v>0</v>
      </c>
      <c r="IY157" s="1">
        <f>+IF($E157=IY$22,VLOOKUP($C157,Input!$A$8:$IA$39,MATCH(IY$21,Input!$A$6:$IA$6,0),FALSE),0)*IF(IY$110&gt;=MAX($IC$110:IX$110),MIN((IY$110-MAX($IC$110:IX$110)),(IY$110-IX$110)),0)+IF($E157=IY$22,VLOOKUP($C157,Input!$A$8:$IA$39,MATCH(IY$21,Input!$A$6:$IA$6,0),FALSE),0)*IF(IY$109&gt;=MAX($IC$109:IX$109),MIN((IY$109-MAX($IC$109:IX$109)),(IY$109-IX$109)),0)</f>
        <v>0</v>
      </c>
      <c r="IZ157" s="1">
        <f>+IF($E157=IZ$22,VLOOKUP($C157,Input!$A$8:$IA$39,MATCH(IZ$21,Input!$A$6:$IA$6,0),FALSE),0)*IF(IZ$110&gt;=MAX($IC$110:IY$110),MIN((IZ$110-MAX($IC$110:IY$110)),(IZ$110-IY$110)),0)+IF($E157=IZ$22,VLOOKUP($C157,Input!$A$8:$IA$39,MATCH(IZ$21,Input!$A$6:$IA$6,0),FALSE),0)*IF(IZ$109&gt;=MAX($IC$109:IY$109),MIN((IZ$109-MAX($IC$109:IY$109)),(IZ$109-IY$109)),0)</f>
        <v>0</v>
      </c>
      <c r="JA157" s="1">
        <f>+IF($E157=JA$22,VLOOKUP($C157,Input!$A$8:$IA$39,MATCH(JA$21,Input!$A$6:$IA$6,0),FALSE),0)*IF(JA$110&gt;=MAX($IC$110:IZ$110),MIN((JA$110-MAX($IC$110:IZ$110)),(JA$110-IZ$110)),0)+IF($E157=JA$22,VLOOKUP($C157,Input!$A$8:$IA$39,MATCH(JA$21,Input!$A$6:$IA$6,0),FALSE),0)*IF(JA$109&gt;=MAX($IC$109:IZ$109),MIN((JA$109-MAX($IC$109:IZ$109)),(JA$109-IZ$109)),0)</f>
        <v>0</v>
      </c>
      <c r="JB157" s="1">
        <f>+IF($E157=JB$22,VLOOKUP($C157,Input!$A$8:$IA$39,MATCH(JB$21,Input!$A$6:$IA$6,0),FALSE),0)*IF(JB$110&gt;=MAX($IC$110:JA$110),MIN((JB$110-MAX($IC$110:JA$110)),(JB$110-JA$110)),0)+IF($E157=JB$22,VLOOKUP($C157,Input!$A$8:$IA$39,MATCH(JB$21,Input!$A$6:$IA$6,0),FALSE),0)*IF(JB$109&gt;=MAX($IC$109:JA$109),MIN((JB$109-MAX($IC$109:JA$109)),(JB$109-JA$109)),0)</f>
        <v>0</v>
      </c>
      <c r="JC157" s="1">
        <f>+IF($E157=JC$22,VLOOKUP($C157,Input!$A$8:$IA$39,MATCH(JC$21,Input!$A$6:$IA$6,0),FALSE),0)*IF(JC$110&gt;=MAX($IC$110:JB$110),MIN((JC$110-MAX($IC$110:JB$110)),(JC$110-JB$110)),0)+IF($E157=JC$22,VLOOKUP($C157,Input!$A$8:$IA$39,MATCH(JC$21,Input!$A$6:$IA$6,0),FALSE),0)*IF(JC$109&gt;=MAX($IC$109:JB$109),MIN((JC$109-MAX($IC$109:JB$109)),(JC$109-JB$109)),0)</f>
        <v>0</v>
      </c>
      <c r="JD157" s="1">
        <f>+IF($E157=JD$22,VLOOKUP($C157,Input!$A$8:$IA$39,MATCH(JD$21,Input!$A$6:$IA$6,0),FALSE),0)*IF(JD$110&gt;=MAX($IC$110:JC$110),MIN((JD$110-MAX($IC$110:JC$110)),(JD$110-JC$110)),0)+IF($E157=JD$22,VLOOKUP($C157,Input!$A$8:$IA$39,MATCH(JD$21,Input!$A$6:$IA$6,0),FALSE),0)*IF(JD$109&gt;=MAX($IC$109:JC$109),MIN((JD$109-MAX($IC$109:JC$109)),(JD$109-JC$109)),0)</f>
        <v>0</v>
      </c>
      <c r="JE157" s="1">
        <f>+IF($E157=JE$22,VLOOKUP($C157,Input!$A$8:$IA$39,MATCH(JE$21,Input!$A$6:$IA$6,0),FALSE),0)*IF(JE$110&gt;=MAX($IC$110:JD$110),MIN((JE$110-MAX($IC$110:JD$110)),(JE$110-JD$110)),0)+IF($E157=JE$22,VLOOKUP($C157,Input!$A$8:$IA$39,MATCH(JE$21,Input!$A$6:$IA$6,0),FALSE),0)*IF(JE$109&gt;=MAX($IC$109:JD$109),MIN((JE$109-MAX($IC$109:JD$109)),(JE$109-JD$109)),0)</f>
        <v>0</v>
      </c>
      <c r="JF157" s="1">
        <f>+IF($E157=JF$22,VLOOKUP($C157,Input!$A$8:$IA$39,MATCH(JF$21,Input!$A$6:$IA$6,0),FALSE),0)*IF(JF$110&gt;=MAX($IC$110:JE$110),MIN((JF$110-MAX($IC$110:JE$110)),(JF$110-JE$110)),0)+IF($E157=JF$22,VLOOKUP($C157,Input!$A$8:$IA$39,MATCH(JF$21,Input!$A$6:$IA$6,0),FALSE),0)*IF(JF$109&gt;=MAX($IC$109:JE$109),MIN((JF$109-MAX($IC$109:JE$109)),(JF$109-JE$109)),0)</f>
        <v>0</v>
      </c>
      <c r="JG157" s="1">
        <f>+IF($E157=JG$22,VLOOKUP($C157,Input!$A$8:$IA$39,MATCH(JG$21,Input!$A$6:$IA$6,0),FALSE),0)*IF(JG$110&gt;=MAX($IC$110:JF$110),MIN((JG$110-MAX($IC$110:JF$110)),(JG$110-JF$110)),0)+IF($E157=JG$22,VLOOKUP($C157,Input!$A$8:$IA$39,MATCH(JG$21,Input!$A$6:$IA$6,0),FALSE),0)*IF(JG$109&gt;=MAX($IC$109:JF$109),MIN((JG$109-MAX($IC$109:JF$109)),(JG$109-JF$109)),0)</f>
        <v>0</v>
      </c>
      <c r="JH157" s="1">
        <f>+IF($E157=JH$22,VLOOKUP($C157,Input!$A$8:$IA$39,MATCH(JH$21,Input!$A$6:$IA$6,0),FALSE),0)*IF(JH$110&gt;=MAX($IC$110:JG$110),MIN((JH$110-MAX($IC$110:JG$110)),(JH$110-JG$110)),0)+IF($E157=JH$22,VLOOKUP($C157,Input!$A$8:$IA$39,MATCH(JH$21,Input!$A$6:$IA$6,0),FALSE),0)*IF(JH$109&gt;=MAX($IC$109:JG$109),MIN((JH$109-MAX($IC$109:JG$109)),(JH$109-JG$109)),0)</f>
        <v>0</v>
      </c>
      <c r="JI157" s="1">
        <f>+IF($E157=JI$22,VLOOKUP($C157,Input!$A$8:$IA$39,MATCH(JI$21,Input!$A$6:$IA$6,0),FALSE),0)*IF(JI$110&gt;=MAX($IC$110:JH$110),MIN((JI$110-MAX($IC$110:JH$110)),(JI$110-JH$110)),0)+IF($E157=JI$22,VLOOKUP($C157,Input!$A$8:$IA$39,MATCH(JI$21,Input!$A$6:$IA$6,0),FALSE),0)*IF(JI$109&gt;=MAX($IC$109:JH$109),MIN((JI$109-MAX($IC$109:JH$109)),(JI$109-JH$109)),0)</f>
        <v>0</v>
      </c>
      <c r="JJ157" s="1">
        <f>+IF($E157=JJ$22,VLOOKUP($C157,Input!$A$8:$IA$39,MATCH(JJ$21,Input!$A$6:$IA$6,0),FALSE),0)*IF(JJ$110&gt;=MAX($IC$110:JI$110),MIN((JJ$110-MAX($IC$110:JI$110)),(JJ$110-JI$110)),0)+IF($E157=JJ$22,VLOOKUP($C157,Input!$A$8:$IA$39,MATCH(JJ$21,Input!$A$6:$IA$6,0),FALSE),0)*IF(JJ$109&gt;=MAX($IC$109:JI$109),MIN((JJ$109-MAX($IC$109:JI$109)),(JJ$109-JI$109)),0)</f>
        <v>0</v>
      </c>
      <c r="JK157" s="1">
        <f>+IF($E157=JK$22,VLOOKUP($C157,Input!$A$8:$IA$39,MATCH(JK$21,Input!$A$6:$IA$6,0),FALSE),0)*IF(JK$110&gt;=MAX($IC$110:JJ$110),MIN((JK$110-MAX($IC$110:JJ$110)),(JK$110-JJ$110)),0)+IF($E157=JK$22,VLOOKUP($C157,Input!$A$8:$IA$39,MATCH(JK$21,Input!$A$6:$IA$6,0),FALSE),0)*IF(JK$109&gt;=MAX($IC$109:JJ$109),MIN((JK$109-MAX($IC$109:JJ$109)),(JK$109-JJ$109)),0)</f>
        <v>0</v>
      </c>
      <c r="JL157" s="1">
        <f>+IF($E157=JL$22,VLOOKUP($C157,Input!$A$8:$IA$39,MATCH(JL$21,Input!$A$6:$IA$6,0),FALSE),0)*IF(JL$110&gt;=MAX($IC$110:JK$110),MIN((JL$110-MAX($IC$110:JK$110)),(JL$110-JK$110)),0)+IF($E157=JL$22,VLOOKUP($C157,Input!$A$8:$IA$39,MATCH(JL$21,Input!$A$6:$IA$6,0),FALSE),0)*IF(JL$109&gt;=MAX($IC$109:JK$109),MIN((JL$109-MAX($IC$109:JK$109)),(JL$109-JK$109)),0)</f>
        <v>0</v>
      </c>
      <c r="JN157" t="str">
        <f>+VLOOKUP($C157,Input!$A$8:$GZ$39,MATCH(JN$21,Input!$A$6:$GZ$6,0),FALSE)</f>
        <v>Charger Maintenance ($/kWh)</v>
      </c>
      <c r="JO157" s="1">
        <f>IF($E157+$I157+$D$7&lt;=JO$22,0,IF(JO$22-$D$7&gt;=$E157,VLOOKUP($C157,Input!$A$8:$GZ$39,MATCH(JO$21,Input!$A$6:$GZ$6,0),FALSE),0)*$F157/$G157)*$D157</f>
        <v>0</v>
      </c>
      <c r="JP157" s="1">
        <f>IF($E157+$I157+$D$7&lt;=JP$22,0,IF(JP$22-$D$7&gt;=$E157,VLOOKUP($C157,Input!$A$8:$GZ$39,MATCH(JP$21,Input!$A$6:$GZ$6,0),FALSE),0)*$F157/$G157)*$D157</f>
        <v>0</v>
      </c>
      <c r="JQ157" s="1">
        <f>IF($E157+$I157+$D$7&lt;=JQ$22,0,IF(JQ$22-$D$7&gt;=$E157,VLOOKUP($C157,Input!$A$8:$GZ$39,MATCH(JQ$21,Input!$A$6:$GZ$6,0),FALSE),0)*$F157/$G157)*$D157</f>
        <v>0</v>
      </c>
      <c r="JR157" s="1">
        <f>IF($E157+$I157+$D$7&lt;=JR$22,0,IF(JR$22-$D$7&gt;=$E157,VLOOKUP($C157,Input!$A$8:$GZ$39,MATCH(JR$21,Input!$A$6:$GZ$6,0),FALSE),0)*$F157/$G157)*$D157</f>
        <v>0</v>
      </c>
      <c r="JS157" s="1">
        <f>IF($E157+$I157+$D$7&lt;=JS$22,0,IF(JS$22-$D$7&gt;=$E157,VLOOKUP($C157,Input!$A$8:$GZ$39,MATCH(JS$21,Input!$A$6:$GZ$6,0),FALSE),0)*$F157/$G157)*$D157</f>
        <v>0</v>
      </c>
      <c r="JT157" s="1">
        <f>IF($E157+$I157+$D$7&lt;=JT$22,0,IF(JT$22-$D$7&gt;=$E157,VLOOKUP($C157,Input!$A$8:$GZ$39,MATCH(JT$21,Input!$A$6:$GZ$6,0),FALSE),0)*$F157/$G157)*$D157</f>
        <v>0</v>
      </c>
      <c r="JU157" s="1">
        <f>IF($E157+$I157+$D$7&lt;=JU$22,0,IF(JU$22-$D$7&gt;=$E157,VLOOKUP($C157,Input!$A$8:$GZ$39,MATCH(JU$21,Input!$A$6:$GZ$6,0),FALSE),0)*$F157/$G157)*$D157</f>
        <v>0</v>
      </c>
      <c r="JV157" s="1">
        <f>IF($E157+$I157+$D$7&lt;=JV$22,0,IF(JV$22-$D$7&gt;=$E157,VLOOKUP($C157,Input!$A$8:$GZ$39,MATCH(JV$21,Input!$A$6:$GZ$6,0),FALSE),0)*$F157/$G157)*$D157</f>
        <v>0</v>
      </c>
      <c r="JW157" s="1">
        <f>IF($E157+$I157+$D$7&lt;=JW$22,0,IF(JW$22-$D$7&gt;=$E157,VLOOKUP($C157,Input!$A$8:$GZ$39,MATCH(JW$21,Input!$A$6:$GZ$6,0),FALSE),0)*$F157/$G157)*$D157</f>
        <v>0</v>
      </c>
      <c r="JX157" s="1">
        <f>IF($E157+$I157+$D$7&lt;=JX$22,0,IF(JX$22-$D$7&gt;=$E157,VLOOKUP($C157,Input!$A$8:$GZ$39,MATCH(JX$21,Input!$A$6:$GZ$6,0),FALSE),0)*$F157/$G157)*$D157</f>
        <v>0</v>
      </c>
      <c r="JY157" s="1">
        <f>IF($E157+$I157+$D$7&lt;=JY$22,0,IF(JY$22-$D$7&gt;=$E157,VLOOKUP($C157,Input!$A$8:$GZ$39,MATCH(JY$21,Input!$A$6:$GZ$6,0),FALSE),0)*$F157/$G157)*$D157</f>
        <v>0</v>
      </c>
      <c r="JZ157" s="1">
        <f>IF($E157+$I157+$D$7&lt;=JZ$22,0,IF(JZ$22-$D$7&gt;=$E157,VLOOKUP($C157,Input!$A$8:$GZ$39,MATCH(JZ$21,Input!$A$6:$GZ$6,0),FALSE),0)*$F157/$G157)*$D157</f>
        <v>0</v>
      </c>
      <c r="KA157" s="1">
        <f>IF($E157+$I157+$D$7&lt;=KA$22,0,IF(KA$22-$D$7&gt;=$E157,VLOOKUP($C157,Input!$A$8:$GZ$39,MATCH(KA$21,Input!$A$6:$GZ$6,0),FALSE),0)*$F157/$G157)*$D157</f>
        <v>0</v>
      </c>
      <c r="KB157" s="1">
        <f>IF($E157+$I157+$D$7&lt;=KB$22,0,IF(KB$22-$D$7&gt;=$E157,VLOOKUP($C157,Input!$A$8:$GZ$39,MATCH(KB$21,Input!$A$6:$GZ$6,0),FALSE),0)*$F157/$G157)*$D157</f>
        <v>0</v>
      </c>
      <c r="KC157" s="1">
        <f>IF($E157+$I157+$D$7&lt;=KC$22,0,IF(KC$22-$D$7&gt;=$E157,VLOOKUP($C157,Input!$A$8:$GZ$39,MATCH(KC$21,Input!$A$6:$GZ$6,0),FALSE),0)*$F157/$G157)*$D157</f>
        <v>0</v>
      </c>
      <c r="KD157" s="1">
        <f>IF($E157+$I157+$D$7&lt;=KD$22,0,IF(KD$22-$D$7&gt;=$E157,VLOOKUP($C157,Input!$A$8:$GZ$39,MATCH(KD$21,Input!$A$6:$GZ$6,0),FALSE),0)*$F157/$G157)*$D157</f>
        <v>0</v>
      </c>
      <c r="KE157" s="1">
        <f>IF($E157+$I157+$D$7&lt;=KE$22,0,IF(KE$22-$D$7&gt;=$E157,VLOOKUP($C157,Input!$A$8:$GZ$39,MATCH(KE$21,Input!$A$6:$GZ$6,0),FALSE),0)*$F157/$G157)*$D157</f>
        <v>0</v>
      </c>
      <c r="KF157" s="1">
        <f>IF($E157+$I157+$D$7&lt;=KF$22,0,IF(KF$22-$D$7&gt;=$E157,VLOOKUP($C157,Input!$A$8:$GZ$39,MATCH(KF$21,Input!$A$6:$GZ$6,0),FALSE),0)*$F157/$G157)*$D157</f>
        <v>0</v>
      </c>
      <c r="KG157" s="1">
        <f>IF($E157+$I157+$D$7&lt;=KG$22,0,IF(KG$22-$D$7&gt;=$E157,VLOOKUP($C157,Input!$A$8:$GZ$39,MATCH(KG$21,Input!$A$6:$GZ$6,0),FALSE),0)*$F157/$G157)*$D157</f>
        <v>0</v>
      </c>
      <c r="KH157" s="1">
        <f>IF($E157+$I157+$D$7&lt;=KH$22,0,IF(KH$22-$D$7&gt;=$E157,VLOOKUP($C157,Input!$A$8:$GZ$39,MATCH(KH$21,Input!$A$6:$GZ$6,0),FALSE),0)*$F157/$G157)*$D157</f>
        <v>0</v>
      </c>
      <c r="KI157" s="1">
        <f>IF($E157+$I157+$D$7&lt;=KI$22,0,IF(KI$22-$D$7&gt;=$E157,VLOOKUP($C157,Input!$A$8:$GZ$39,MATCH(KI$21,Input!$A$6:$GZ$6,0),FALSE),0)*$F157/$G157)*$D157</f>
        <v>0</v>
      </c>
      <c r="KJ157" s="1">
        <f>IF($E157+$I157+$D$7&lt;=KJ$22,0,IF(KJ$22-$D$7&gt;=$E157,VLOOKUP($C157,Input!$A$8:$GZ$39,MATCH(KJ$21,Input!$A$6:$GZ$6,0),FALSE),0)*$F157/$G157)*$D157</f>
        <v>0</v>
      </c>
      <c r="KK157" s="1">
        <f>IF($E157+$I157+$D$7&lt;=KK$22,0,IF(KK$22-$D$7&gt;=$E157,VLOOKUP($C157,Input!$A$8:$GZ$39,MATCH(KK$21,Input!$A$6:$GZ$6,0),FALSE),0)*$F157/$G157)*$D157</f>
        <v>0</v>
      </c>
      <c r="KL157" s="1">
        <f>IF($E157+$I157+$D$7&lt;=KL$22,0,IF(KL$22-$D$7&gt;=$E157,VLOOKUP($C157,Input!$A$8:$GZ$39,MATCH(KL$21,Input!$A$6:$GZ$6,0),FALSE),0)*$F157/$G157)*$D157</f>
        <v>0</v>
      </c>
      <c r="KM157" s="1">
        <f>IF($E157+$I157+$D$7&lt;=KM$22,0,IF(KM$22-$D$7&gt;=$E157,VLOOKUP($C157,Input!$A$8:$GZ$39,MATCH(KM$21,Input!$A$6:$GZ$6,0),FALSE),0)*$F157/$G157)*$D157</f>
        <v>0</v>
      </c>
      <c r="KN157" s="1">
        <f>IF($E157+$I157+$D$7&lt;=KN$22,0,IF(KN$22-$D$7&gt;=$E157,VLOOKUP($C157,Input!$A$8:$GZ$39,MATCH(KN$21,Input!$A$6:$GZ$6,0),FALSE),0)*$F157/$G157)*$D157</f>
        <v>0</v>
      </c>
      <c r="KO157" s="1">
        <f>IF($E157+$I157+$D$7&lt;=KO$22,0,IF(KO$22-$D$7&gt;=$E157,VLOOKUP($C157,Input!$A$8:$GZ$39,MATCH(KO$21,Input!$A$6:$GZ$6,0),FALSE),0)*$F157/$G157)*$D157</f>
        <v>0</v>
      </c>
      <c r="KP157" s="1">
        <f>IF($E157+$I157+$D$7&lt;=KP$22,0,IF(KP$22-$D$7&gt;=$E157,VLOOKUP($C157,Input!$A$8:$GZ$39,MATCH(KP$21,Input!$A$6:$GZ$6,0),FALSE),0)*$F157/$G157)*$D157</f>
        <v>0</v>
      </c>
      <c r="KQ157" s="1">
        <f>IF($E157+$I157+$D$7&lt;=KQ$22,0,IF(KQ$22-$D$7&gt;=$E157,VLOOKUP($C157,Input!$A$8:$GZ$39,MATCH(KQ$21,Input!$A$6:$GZ$6,0),FALSE),0)*$F157/$G157)*$D157</f>
        <v>0</v>
      </c>
      <c r="KR157" s="1">
        <f>IF($E157+$I157+$D$7&lt;=KR$22,0,IF(KR$22-$D$7&gt;=$E157,VLOOKUP($C157,Input!$A$8:$GZ$39,MATCH(KR$21,Input!$A$6:$GZ$6,0),FALSE),0)*$F157/$G157)*$D157</f>
        <v>0</v>
      </c>
      <c r="KS157" s="1">
        <f>IF($E157+$I157+$D$7&lt;=KS$22,0,IF(KS$22-$D$7&gt;=$E157,VLOOKUP($C157,Input!$A$8:$GZ$39,MATCH(KS$21,Input!$A$6:$GZ$6,0),FALSE),0)*$F157/$G157)*$D157</f>
        <v>0</v>
      </c>
      <c r="KT157" s="1">
        <f>IF($E157+$I157+$D$7&lt;=KT$22,0,IF(KT$22-$D$7&gt;=$E157,VLOOKUP($C157,Input!$A$8:$GZ$39,MATCH(KT$21,Input!$A$6:$GZ$6,0),FALSE),0)*$F157/$G157)*$D157</f>
        <v>0</v>
      </c>
      <c r="KU157" s="1">
        <f>IF($E157+$I157+$D$7&lt;=KU$22,0,IF(KU$22-$D$7&gt;=$E157,VLOOKUP($C157,Input!$A$8:$GZ$39,MATCH(KU$21,Input!$A$6:$GZ$6,0),FALSE),0)*$F157/$G157)*$D157</f>
        <v>0</v>
      </c>
      <c r="KV157" s="1">
        <f>IF($E157+$I157+$D$7&lt;=KV$22,0,IF(KV$22-$D$7&gt;=$E157,VLOOKUP($C157,Input!$A$8:$GZ$39,MATCH(KV$21,Input!$A$6:$GZ$6,0),FALSE),0)*$F157/$G157)*$D157</f>
        <v>0</v>
      </c>
      <c r="KW157" s="1">
        <f>IF($E157+$I157+$D$7&lt;=KW$22,0,IF(KW$22-$D$7&gt;=$E157,VLOOKUP($C157,Input!$A$8:$GZ$39,MATCH(KW$21,Input!$A$6:$GZ$6,0),FALSE),0)*$F157/$G157)*$D157</f>
        <v>0</v>
      </c>
      <c r="KY157" t="str">
        <f>VLOOKUP($C157,Input!$A$8:$HV$39,MATCH(KY$21,Input!$A$6:$HV$6,0),FALSE)</f>
        <v>$/kWh from "Main Tab" selection for depot charging and it is scaled to EIA cost projections</v>
      </c>
      <c r="KZ157" s="1">
        <f>IF($E157+$I157+$D$7&lt;=KZ$22,0,IF(KZ$22-$D$7&gt;=$E157,VLOOKUP($C157,Input!$A$8:$HV$39,MATCH(KZ$21,Input!$A$6:$HV$6,0),FALSE)/$G157*$F157,0))*$D157</f>
        <v>0</v>
      </c>
      <c r="LA157" s="1">
        <f>IF($E157+$I157+$D$7&lt;=LA$22,0,IF(LA$22-$D$7&gt;=$E157,VLOOKUP($C157,Input!$A$8:$HV$39,MATCH(LA$21,Input!$A$6:$HV$6,0),FALSE)/$G157*$F157,0))*$D157</f>
        <v>0</v>
      </c>
      <c r="LB157" s="1">
        <f>IF($E157+$I157+$D$7&lt;=LB$22,0,IF(LB$22-$D$7&gt;=$E157,VLOOKUP($C157,Input!$A$8:$HV$39,MATCH(LB$21,Input!$A$6:$HV$6,0),FALSE)/$G157*$F157,0))*$D157</f>
        <v>0</v>
      </c>
      <c r="LC157" s="1">
        <f>IF($E157+$I157+$D$7&lt;=LC$22,0,IF(LC$22-$D$7&gt;=$E157,VLOOKUP($C157,Input!$A$8:$HV$39,MATCH(LC$21,Input!$A$6:$HV$6,0),FALSE)/$G157*$F157,0))*$D157</f>
        <v>0</v>
      </c>
      <c r="LD157" s="1">
        <f>IF($E157+$I157+$D$7&lt;=LD$22,0,IF(LD$22-$D$7&gt;=$E157,VLOOKUP($C157,Input!$A$8:$HV$39,MATCH(LD$21,Input!$A$6:$HV$6,0),FALSE)/$G157*$F157,0))*$D157</f>
        <v>0</v>
      </c>
      <c r="LE157" s="1">
        <f>IF($E157+$I157+$D$7&lt;=LE$22,0,IF(LE$22-$D$7&gt;=$E157,VLOOKUP($C157,Input!$A$8:$HV$39,MATCH(LE$21,Input!$A$6:$HV$6,0),FALSE)/$G157*$F157,0))*$D157</f>
        <v>0</v>
      </c>
      <c r="LF157" s="1">
        <f>IF($E157+$I157+$D$7&lt;=LF$22,0,IF(LF$22-$D$7&gt;=$E157,VLOOKUP($C157,Input!$A$8:$HV$39,MATCH(LF$21,Input!$A$6:$HV$6,0),FALSE)/$G157*$F157,0))*$D157</f>
        <v>0</v>
      </c>
      <c r="LG157" s="1">
        <f>IF($E157+$I157+$D$7&lt;=LG$22,0,IF(LG$22-$D$7&gt;=$E157,VLOOKUP($C157,Input!$A$8:$HV$39,MATCH(LG$21,Input!$A$6:$HV$6,0),FALSE)/$G157*$F157,0))*$D157</f>
        <v>0</v>
      </c>
      <c r="LH157" s="1">
        <f>IF($E157+$I157+$D$7&lt;=LH$22,0,IF(LH$22-$D$7&gt;=$E157,VLOOKUP($C157,Input!$A$8:$HV$39,MATCH(LH$21,Input!$A$6:$HV$6,0),FALSE)/$G157*$F157,0))*$D157</f>
        <v>0</v>
      </c>
      <c r="LI157" s="1">
        <f>IF($E157+$I157+$D$7&lt;=LI$22,0,IF(LI$22-$D$7&gt;=$E157,VLOOKUP($C157,Input!$A$8:$HV$39,MATCH(LI$21,Input!$A$6:$HV$6,0),FALSE)/$G157*$F157,0))*$D157</f>
        <v>0</v>
      </c>
      <c r="LJ157" s="1">
        <f>IF($E157+$I157+$D$7&lt;=LJ$22,0,IF(LJ$22-$D$7&gt;=$E157,VLOOKUP($C157,Input!$A$8:$HV$39,MATCH(LJ$21,Input!$A$6:$HV$6,0),FALSE)/$G157*$F157,0))*$D157</f>
        <v>0</v>
      </c>
      <c r="LK157" s="1">
        <f>IF($E157+$I157+$D$7&lt;=LK$22,0,IF(LK$22-$D$7&gt;=$E157,VLOOKUP($C157,Input!$A$8:$HV$39,MATCH(LK$21,Input!$A$6:$HV$6,0),FALSE)/$G157*$F157,0))*$D157</f>
        <v>0</v>
      </c>
      <c r="LL157" s="1">
        <f>IF($E157+$I157+$D$7&lt;=LL$22,0,IF(LL$22-$D$7&gt;=$E157,VLOOKUP($C157,Input!$A$8:$HV$39,MATCH(LL$21,Input!$A$6:$HV$6,0),FALSE)/$G157*$F157,0))*$D157</f>
        <v>0</v>
      </c>
      <c r="LM157" s="1">
        <f>IF($E157+$I157+$D$7&lt;=LM$22,0,IF(LM$22-$D$7&gt;=$E157,VLOOKUP($C157,Input!$A$8:$HV$39,MATCH(LM$21,Input!$A$6:$HV$6,0),FALSE)/$G157*$F157,0))*$D157</f>
        <v>0</v>
      </c>
      <c r="LN157" s="1">
        <f>IF($E157+$I157+$D$7&lt;=LN$22,0,IF(LN$22-$D$7&gt;=$E157,VLOOKUP($C157,Input!$A$8:$HV$39,MATCH(LN$21,Input!$A$6:$HV$6,0),FALSE)/$G157*$F157,0))*$D157</f>
        <v>0</v>
      </c>
      <c r="LO157" s="1">
        <f>IF($E157+$I157+$D$7&lt;=LO$22,0,IF(LO$22-$D$7&gt;=$E157,VLOOKUP($C157,Input!$A$8:$HV$39,MATCH(LO$21,Input!$A$6:$HV$6,0),FALSE)/$G157*$F157,0))*$D157</f>
        <v>0</v>
      </c>
      <c r="LP157" s="1">
        <f>IF($E157+$I157+$D$7&lt;=LP$22,0,IF(LP$22-$D$7&gt;=$E157,VLOOKUP($C157,Input!$A$8:$HV$39,MATCH(LP$21,Input!$A$6:$HV$6,0),FALSE)/$G157*$F157,0))*$D157</f>
        <v>0</v>
      </c>
      <c r="LQ157" s="1">
        <f>IF($E157+$I157+$D$7&lt;=LQ$22,0,IF(LQ$22-$D$7&gt;=$E157,VLOOKUP($C157,Input!$A$8:$HV$39,MATCH(LQ$21,Input!$A$6:$HV$6,0),FALSE)/$G157*$F157,0))*$D157</f>
        <v>0</v>
      </c>
      <c r="LR157" s="1">
        <f>IF($E157+$I157+$D$7&lt;=LR$22,0,IF(LR$22-$D$7&gt;=$E157,VLOOKUP($C157,Input!$A$8:$HV$39,MATCH(LR$21,Input!$A$6:$HV$6,0),FALSE)/$G157*$F157,0))*$D157</f>
        <v>0</v>
      </c>
      <c r="LS157" s="1">
        <f>IF($E157+$I157+$D$7&lt;=LS$22,0,IF(LS$22-$D$7&gt;=$E157,VLOOKUP($C157,Input!$A$8:$HV$39,MATCH(LS$21,Input!$A$6:$HV$6,0),FALSE)/$G157*$F157,0))*$D157</f>
        <v>0</v>
      </c>
      <c r="LT157" s="1">
        <f>IF($E157+$I157+$D$7&lt;=LT$22,0,IF(LT$22-$D$7&gt;=$E157,VLOOKUP($C157,Input!$A$8:$HV$39,MATCH(LT$21,Input!$A$6:$HV$6,0),FALSE)/$G157*$F157,0))*$D157</f>
        <v>0</v>
      </c>
      <c r="LU157" s="1">
        <f>IF($E157+$I157+$D$7&lt;=LU$22,0,IF(LU$22-$D$7&gt;=$E157,VLOOKUP($C157,Input!$A$8:$HV$39,MATCH(LU$21,Input!$A$6:$HV$6,0),FALSE)/$G157*$F157,0))*$D157</f>
        <v>0</v>
      </c>
      <c r="LV157" s="1">
        <f>IF($E157+$I157+$D$7&lt;=LV$22,0,IF(LV$22-$D$7&gt;=$E157,VLOOKUP($C157,Input!$A$8:$HV$39,MATCH(LV$21,Input!$A$6:$HV$6,0),FALSE)/$G157*$F157,0))*$D157</f>
        <v>0</v>
      </c>
      <c r="LW157" s="1">
        <f>IF($E157+$I157+$D$7&lt;=LW$22,0,IF(LW$22-$D$7&gt;=$E157,VLOOKUP($C157,Input!$A$8:$HV$39,MATCH(LW$21,Input!$A$6:$HV$6,0),FALSE)/$G157*$F157,0))*$D157</f>
        <v>0</v>
      </c>
      <c r="LX157" s="1">
        <f>IF($E157+$I157+$D$7&lt;=LX$22,0,IF(LX$22-$D$7&gt;=$E157,VLOOKUP($C157,Input!$A$8:$HV$39,MATCH(LX$21,Input!$A$6:$HV$6,0),FALSE)/$G157*$F157,0))*$D157</f>
        <v>0</v>
      </c>
      <c r="LY157" s="1">
        <f>IF($E157+$I157+$D$7&lt;=LY$22,0,IF(LY$22-$D$7&gt;=$E157,VLOOKUP($C157,Input!$A$8:$HV$39,MATCH(LY$21,Input!$A$6:$HV$6,0),FALSE)/$G157*$F157,0))*$D157</f>
        <v>0</v>
      </c>
      <c r="LZ157" s="1">
        <f>IF($E157+$I157+$D$7&lt;=LZ$22,0,IF(LZ$22-$D$7&gt;=$E157,VLOOKUP($C157,Input!$A$8:$HV$39,MATCH(LZ$21,Input!$A$6:$HV$6,0),FALSE)/$G157*$F157,0))*$D157</f>
        <v>0</v>
      </c>
      <c r="MA157" s="1">
        <f>IF($E157+$I157+$D$7&lt;=MA$22,0,IF(MA$22-$D$7&gt;=$E157,VLOOKUP($C157,Input!$A$8:$HV$39,MATCH(MA$21,Input!$A$6:$HV$6,0),FALSE)/$G157*$F157,0))*$D157</f>
        <v>0</v>
      </c>
      <c r="MB157" s="1">
        <f>IF($E157+$I157+$D$7&lt;=MB$22,0,IF(MB$22-$D$7&gt;=$E157,VLOOKUP($C157,Input!$A$8:$HV$39,MATCH(MB$21,Input!$A$6:$HV$6,0),FALSE)/$G157*$F157,0))*$D157</f>
        <v>0</v>
      </c>
      <c r="MC157" s="1">
        <f>IF($E157+$I157+$D$7&lt;=MC$22,0,IF(MC$22-$D$7&gt;=$E157,VLOOKUP($C157,Input!$A$8:$HV$39,MATCH(MC$21,Input!$A$6:$HV$6,0),FALSE)/$G157*$F157,0))*$D157</f>
        <v>0</v>
      </c>
      <c r="MD157" s="1">
        <f>IF($E157+$I157+$D$7&lt;=MD$22,0,IF(MD$22-$D$7&gt;=$E157,VLOOKUP($C157,Input!$A$8:$HV$39,MATCH(MD$21,Input!$A$6:$HV$6,0),FALSE)/$G157*$F157,0))*$D157</f>
        <v>0</v>
      </c>
      <c r="ME157" s="1">
        <f>IF($E157+$I157+$D$7&lt;=ME$22,0,IF(ME$22-$D$7&gt;=$E157,VLOOKUP($C157,Input!$A$8:$HV$39,MATCH(ME$21,Input!$A$6:$HV$6,0),FALSE)/$G157*$F157,0))*$D157</f>
        <v>0</v>
      </c>
      <c r="MF157" s="1">
        <f>IF($E157+$I157+$D$7&lt;=MF$22,0,IF(MF$22-$D$7&gt;=$E157,VLOOKUP($C157,Input!$A$8:$HV$39,MATCH(MF$21,Input!$A$6:$HV$6,0),FALSE)/$G157*$F157,0))*$D157</f>
        <v>0</v>
      </c>
      <c r="MG157" s="1">
        <f>IF($E157+$I157+$D$7&lt;=MG$22,0,IF(MG$22-$D$7&gt;=$E157,VLOOKUP($C157,Input!$A$8:$HV$39,MATCH(MG$21,Input!$A$6:$HV$6,0),FALSE)/$G157*$F157,0))*$D157</f>
        <v>0</v>
      </c>
      <c r="MH157" s="1">
        <f>IF($E157+$I157+$D$7&lt;=MH$22,0,IF(MH$22-$D$7&gt;=$E157,VLOOKUP($C157,Input!$A$8:$HV$39,MATCH(MH$21,Input!$A$6:$HV$6,0),FALSE)/$G157*$F157,0))*$D157</f>
        <v>0</v>
      </c>
      <c r="MI157" s="1">
        <f>IF($E157+$I157+$D$7&lt;=MI$22,0,IF(MI$22-$D$7&gt;=$E157,VLOOKUP($C157,Input!$A$8:$HV$39,MATCH(MI$21,Input!$A$6:$HV$6,0),FALSE)/$G157*$F157,0))*$D157</f>
        <v>0</v>
      </c>
      <c r="MJ157" s="1">
        <f>IF($E157+$I157+$D$7&lt;=MJ$22,0,IF(MJ$22-$D$7&gt;=$E157,VLOOKUP($C157,Input!$A$8:$HV$39,MATCH(MJ$21,Input!$A$6:$HV$6,0),FALSE)/$G157*$F157,0))*$D157</f>
        <v>0</v>
      </c>
      <c r="MK157" s="1">
        <f>IF($E157+$I157+$D$7&lt;=MK$22,0,IF(MK$22-$D$7&gt;=$E157,VLOOKUP($C157,Input!$A$8:$HV$39,MATCH(MK$21,Input!$A$6:$HV$6,0),FALSE)/$G157*$F157,0))*$D157</f>
        <v>0</v>
      </c>
      <c r="ML157" s="1">
        <f>IF($E157+$I157+$D$7&lt;=ML$22,0,IF(ML$22-$D$7&gt;=$E157,VLOOKUP($C157,Input!$A$8:$HV$39,MATCH(ML$21,Input!$A$6:$HV$6,0),FALSE)/$G157*$F157,0))*$D157</f>
        <v>0</v>
      </c>
      <c r="MM157" s="1">
        <f>IF($E157+$I157+$D$7&lt;=MM$22,0,IF(MM$22-$D$7&gt;=$E157,VLOOKUP($C157,Input!$A$8:$HV$39,MATCH(MM$21,Input!$A$6:$HV$6,0),FALSE)/$G157*$F157,0))*$D157</f>
        <v>0</v>
      </c>
      <c r="MN157" s="1">
        <f>IF($E157+$I157+$D$7&lt;=MN$22,0,IF(MN$22-$D$7&gt;=$E157,VLOOKUP($C157,Input!$A$8:$HV$39,MATCH(MN$21,Input!$A$6:$HV$6,0),FALSE)/$G157*$F157,0))*$D157</f>
        <v>0</v>
      </c>
      <c r="MO157" s="1">
        <f>IF($E157+$I157+$D$7&lt;=MO$22,0,IF(MO$22-$D$7&gt;=$E157,VLOOKUP($C157,Input!$A$8:$HV$39,MATCH(MO$21,Input!$A$6:$HV$6,0),FALSE)/$G157*$F157,0))*$D157</f>
        <v>0</v>
      </c>
      <c r="MP157" s="1">
        <f>IF($E157+$I157+$D$7&lt;=MP$22,0,IF(MP$22-$D$7&gt;=$E157,VLOOKUP($C157,Input!$A$8:$HV$39,MATCH(MP$21,Input!$A$6:$HV$6,0),FALSE)/$G157*$F157,0))*$D157</f>
        <v>2302935.2101690555</v>
      </c>
      <c r="MQ157" s="1">
        <f>IF($E157+$I157+$D$7&lt;=MQ$22,0,IF(MQ$22-$D$7&gt;=$E157,VLOOKUP($C157,Input!$A$8:$HV$39,MATCH(MQ$21,Input!$A$6:$HV$6,0),FALSE)/$G157*$F157,0))*$D157</f>
        <v>2293710.3293901081</v>
      </c>
      <c r="MR157" s="1">
        <f>IF($E157+$I157+$D$7&lt;=MR$22,0,IF(MR$22-$D$7&gt;=$E157,VLOOKUP($C157,Input!$A$8:$HV$39,MATCH(MR$21,Input!$A$6:$HV$6,0),FALSE)/$G157*$F157,0))*$D157</f>
        <v>2282095.4312007325</v>
      </c>
      <c r="MS157" s="1">
        <f>IF($E157+$I157+$D$7&lt;=MS$22,0,IF(MS$22-$D$7&gt;=$E157,VLOOKUP($C157,Input!$A$8:$HV$39,MATCH(MS$21,Input!$A$6:$HV$6,0),FALSE)/$G157*$F157,0))*$D157</f>
        <v>2278335.6236008708</v>
      </c>
      <c r="MT157" s="1">
        <f>IF($E157+$I157+$D$7&lt;=MT$22,0,IF(MT$22-$D$7&gt;=$E157,VLOOKUP($C157,Input!$A$8:$HV$39,MATCH(MT$21,Input!$A$6:$HV$6,0),FALSE)/$G157*$F157,0))*$D157</f>
        <v>2274897.0127941384</v>
      </c>
      <c r="MU157" s="1">
        <f>IF($E157+$I157+$D$7&lt;=MU$22,0,IF(MU$22-$D$7&gt;=$E157,VLOOKUP($C157,Input!$A$8:$HV$39,MATCH(MU$21,Input!$A$6:$HV$6,0),FALSE)/$G157*$F157,0))*$D157</f>
        <v>2271668.0920139649</v>
      </c>
      <c r="MV157" s="1">
        <f>IF($E157+$I157+$D$7&lt;=MV$22,0,IF(MV$22-$D$7&gt;=$E157,VLOOKUP($C157,Input!$A$8:$HV$39,MATCH(MV$21,Input!$A$6:$HV$6,0),FALSE)/$G157*$F157,0))*$D157</f>
        <v>2273848.6581703546</v>
      </c>
      <c r="MW157" s="1">
        <f>IF($E157+$I157+$D$7&lt;=MW$22,0,IF(MW$22-$D$7&gt;=$E157,VLOOKUP($C157,Input!$A$8:$HV$39,MATCH(MW$21,Input!$A$6:$HV$6,0),FALSE)/$G157*$F157,0))*$D157</f>
        <v>2275957.7835889328</v>
      </c>
      <c r="MX157" s="1">
        <f>IF($E157+$I157+$D$7&lt;=MX$22,0,IF(MX$22-$D$7&gt;=$E157,VLOOKUP($C157,Input!$A$8:$HV$39,MATCH(MX$21,Input!$A$6:$HV$6,0),FALSE)/$G157*$F157,0))*$D157</f>
        <v>2274374.9128031656</v>
      </c>
      <c r="MZ157" t="str">
        <f>VLOOKUP($C157,Input!$A$8:$HV$39,MATCH(MZ$21,Input!$A$6:$HV$6,0),FALSE)</f>
        <v>Electricity LCFS Credit ($/kWh)</v>
      </c>
      <c r="NA157" s="1">
        <f>IF($E157+$I157+$D$7&lt;=NA$22,0,IF(NA$22-$D$7&gt;=$E157,-VLOOKUP($C157,Input!$A$8:$HV$39,MATCH(NA$21,Input!$A$6:$HV$6,0),FALSE)/$G157*$F157,0))*$D157*$G$4/100</f>
        <v>0</v>
      </c>
      <c r="NB157" s="1">
        <f>IF($E157+$I157+$D$7&lt;=NB$22,0,IF(NB$22-$D$7&gt;=$E157,-VLOOKUP($C157,Input!$A$8:$HV$39,MATCH(NB$21,Input!$A$6:$HV$6,0),FALSE)/$G157*$F157,0))*$D157*$G$4/100</f>
        <v>0</v>
      </c>
      <c r="NC157" s="1">
        <f>IF($E157+$I157+$D$7&lt;=NC$22,0,IF(NC$22-$D$7&gt;=$E157,-VLOOKUP($C157,Input!$A$8:$HV$39,MATCH(NC$21,Input!$A$6:$HV$6,0),FALSE)/$G157*$F157,0))*$D157*$G$4/100</f>
        <v>0</v>
      </c>
      <c r="ND157" s="1">
        <f>IF($E157+$I157+$D$7&lt;=ND$22,0,IF(ND$22-$D$7&gt;=$E157,-VLOOKUP($C157,Input!$A$8:$HV$39,MATCH(ND$21,Input!$A$6:$HV$6,0),FALSE)/$G157*$F157,0))*$D157*$G$4/100</f>
        <v>0</v>
      </c>
      <c r="NE157" s="1">
        <f>IF($E157+$I157+$D$7&lt;=NE$22,0,IF(NE$22-$D$7&gt;=$E157,-VLOOKUP($C157,Input!$A$8:$HV$39,MATCH(NE$21,Input!$A$6:$HV$6,0),FALSE)/$G157*$F157,0))*$D157*$G$4/100</f>
        <v>0</v>
      </c>
      <c r="NF157" s="1">
        <f>IF($E157+$I157+$D$7&lt;=NF$22,0,IF(NF$22-$D$7&gt;=$E157,-VLOOKUP($C157,Input!$A$8:$HV$39,MATCH(NF$21,Input!$A$6:$HV$6,0),FALSE)/$G157*$F157,0))*$D157*$G$4/100</f>
        <v>0</v>
      </c>
      <c r="NG157" s="1">
        <f>IF($E157+$I157+$D$7&lt;=NG$22,0,IF(NG$22-$D$7&gt;=$E157,-VLOOKUP($C157,Input!$A$8:$HV$39,MATCH(NG$21,Input!$A$6:$HV$6,0),FALSE)/$G157*$F157,0))*$D157*$G$4/100</f>
        <v>0</v>
      </c>
      <c r="NH157" s="1">
        <f>IF($E157+$I157+$D$7&lt;=NH$22,0,IF(NH$22-$D$7&gt;=$E157,-VLOOKUP($C157,Input!$A$8:$HV$39,MATCH(NH$21,Input!$A$6:$HV$6,0),FALSE)/$G157*$F157,0))*$D157*$G$4/100</f>
        <v>0</v>
      </c>
      <c r="NI157" s="1">
        <f>IF($E157+$I157+$D$7&lt;=NI$22,0,IF(NI$22-$D$7&gt;=$E157,-VLOOKUP($C157,Input!$A$8:$HV$39,MATCH(NI$21,Input!$A$6:$HV$6,0),FALSE)/$G157*$F157,0))*$D157*$G$4/100</f>
        <v>0</v>
      </c>
      <c r="NJ157" s="1">
        <f>IF($E157+$I157+$D$7&lt;=NJ$22,0,IF(NJ$22-$D$7&gt;=$E157,-VLOOKUP($C157,Input!$A$8:$HV$39,MATCH(NJ$21,Input!$A$6:$HV$6,0),FALSE)/$G157*$F157,0))*$D157*$G$4/100</f>
        <v>0</v>
      </c>
      <c r="NK157" s="1">
        <f>IF($E157+$I157+$D$7&lt;=NK$22,0,IF(NK$22-$D$7&gt;=$E157,-VLOOKUP($C157,Input!$A$8:$HV$39,MATCH(NK$21,Input!$A$6:$HV$6,0),FALSE)/$G157*$F157,0))*$D157*$G$4/100</f>
        <v>0</v>
      </c>
      <c r="NL157" s="1">
        <f>IF($E157+$I157+$D$7&lt;=NL$22,0,IF(NL$22-$D$7&gt;=$E157,-VLOOKUP($C157,Input!$A$8:$HV$39,MATCH(NL$21,Input!$A$6:$HV$6,0),FALSE)/$G157*$F157,0))*$D157*$G$4/100</f>
        <v>0</v>
      </c>
      <c r="NM157" s="1">
        <f>IF($E157+$I157+$D$7&lt;=NM$22,0,IF(NM$22-$D$7&gt;=$E157,-VLOOKUP($C157,Input!$A$8:$HV$39,MATCH(NM$21,Input!$A$6:$HV$6,0),FALSE)/$G157*$F157,0))*$D157*$G$4/100</f>
        <v>0</v>
      </c>
      <c r="NN157" s="1">
        <f>IF($E157+$I157+$D$7&lt;=NN$22,0,IF(NN$22-$D$7&gt;=$E157,-VLOOKUP($C157,Input!$A$8:$HV$39,MATCH(NN$21,Input!$A$6:$HV$6,0),FALSE)/$G157*$F157,0))*$D157*$G$4/100</f>
        <v>0</v>
      </c>
      <c r="NO157" s="1">
        <f>IF($E157+$I157+$D$7&lt;=NO$22,0,IF(NO$22-$D$7&gt;=$E157,-VLOOKUP($C157,Input!$A$8:$HV$39,MATCH(NO$21,Input!$A$6:$HV$6,0),FALSE)/$G157*$F157,0))*$D157*$G$4/100</f>
        <v>0</v>
      </c>
      <c r="NP157" s="1">
        <f>IF($E157+$I157+$D$7&lt;=NP$22,0,IF(NP$22-$D$7&gt;=$E157,-VLOOKUP($C157,Input!$A$8:$HV$39,MATCH(NP$21,Input!$A$6:$HV$6,0),FALSE)/$G157*$F157,0))*$D157*$G$4/100</f>
        <v>0</v>
      </c>
      <c r="NQ157" s="1">
        <f>IF($E157+$I157+$D$7&lt;=NQ$22,0,IF(NQ$22-$D$7&gt;=$E157,-VLOOKUP($C157,Input!$A$8:$HV$39,MATCH(NQ$21,Input!$A$6:$HV$6,0),FALSE)/$G157*$F157,0))*$D157*$G$4/100</f>
        <v>0</v>
      </c>
      <c r="NR157" s="1">
        <f>IF($E157+$I157+$D$7&lt;=NR$22,0,IF(NR$22-$D$7&gt;=$E157,-VLOOKUP($C157,Input!$A$8:$HV$39,MATCH(NR$21,Input!$A$6:$HV$6,0),FALSE)/$G157*$F157,0))*$D157*$G$4/100</f>
        <v>0</v>
      </c>
      <c r="NS157" s="1">
        <f>IF($E157+$I157+$D$7&lt;=NS$22,0,IF(NS$22-$D$7&gt;=$E157,-VLOOKUP($C157,Input!$A$8:$HV$39,MATCH(NS$21,Input!$A$6:$HV$6,0),FALSE)/$G157*$F157,0))*$D157*$G$4/100</f>
        <v>0</v>
      </c>
      <c r="NT157" s="1">
        <f>IF($E157+$I157+$D$7&lt;=NT$22,0,IF(NT$22-$D$7&gt;=$E157,-VLOOKUP($C157,Input!$A$8:$HV$39,MATCH(NT$21,Input!$A$6:$HV$6,0),FALSE)/$G157*$F157,0))*$D157*$G$4/100</f>
        <v>0</v>
      </c>
      <c r="NU157" s="1">
        <f>IF($E157+$I157+$D$7&lt;=NU$22,0,IF(NU$22-$D$7&gt;=$E157,-VLOOKUP($C157,Input!$A$8:$HV$39,MATCH(NU$21,Input!$A$6:$HV$6,0),FALSE)/$G157*$F157,0))*$D157*$G$4/100</f>
        <v>0</v>
      </c>
      <c r="NV157" s="1">
        <f>IF($E157+$I157+$D$7&lt;=NV$22,0,IF(NV$22-$D$7&gt;=$E157,-VLOOKUP($C157,Input!$A$8:$HV$39,MATCH(NV$21,Input!$A$6:$HV$6,0),FALSE)/$G157*$F157,0))*$D157*$G$4/100</f>
        <v>0</v>
      </c>
      <c r="NW157" s="1">
        <f>IF($E157+$I157+$D$7&lt;=NW$22,0,IF(NW$22-$D$7&gt;=$E157,-VLOOKUP($C157,Input!$A$8:$HV$39,MATCH(NW$21,Input!$A$6:$HV$6,0),FALSE)/$G157*$F157,0))*$D157*$G$4/100</f>
        <v>0</v>
      </c>
      <c r="NX157" s="1">
        <f>IF($E157+$I157+$D$7&lt;=NX$22,0,IF(NX$22-$D$7&gt;=$E157,-VLOOKUP($C157,Input!$A$8:$HV$39,MATCH(NX$21,Input!$A$6:$HV$6,0),FALSE)/$G157*$F157,0))*$D157*$G$4/100</f>
        <v>0</v>
      </c>
      <c r="NY157" s="1">
        <f>IF($E157+$I157+$D$7&lt;=NY$22,0,IF(NY$22-$D$7&gt;=$E157,-VLOOKUP($C157,Input!$A$8:$HV$39,MATCH(NY$21,Input!$A$6:$HV$6,0),FALSE)/$G157*$F157,0))*$D157*$G$4/100</f>
        <v>0</v>
      </c>
      <c r="NZ157" s="1">
        <f>IF($E157+$I157+$D$7&lt;=NZ$22,0,IF(NZ$22-$D$7&gt;=$E157,-VLOOKUP($C157,Input!$A$8:$HV$39,MATCH(NZ$21,Input!$A$6:$HV$6,0),FALSE)/$G157*$F157,0))*$D157*$G$4/100</f>
        <v>0</v>
      </c>
      <c r="OA157" s="1">
        <f>IF($E157+$I157+$D$7&lt;=OA$22,0,IF(OA$22-$D$7&gt;=$E157,-VLOOKUP($C157,Input!$A$8:$HV$39,MATCH(OA$21,Input!$A$6:$HV$6,0),FALSE)/$G157*$F157,0))*$D157*$G$4/100</f>
        <v>-1985584.6483200002</v>
      </c>
      <c r="OB157" s="1">
        <f>IF($E157+$I157+$D$7&lt;=OB$22,0,IF(OB$22-$D$7&gt;=$E157,-VLOOKUP($C157,Input!$A$8:$HV$39,MATCH(OB$21,Input!$A$6:$HV$6,0),FALSE)/$G157*$F157,0))*$D157*$G$4/100</f>
        <v>-1985584.6483200002</v>
      </c>
      <c r="OC157" s="1">
        <f>IF($E157+$I157+$D$7&lt;=OC$22,0,IF(OC$22-$D$7&gt;=$E157,-VLOOKUP($C157,Input!$A$8:$HV$39,MATCH(OC$21,Input!$A$6:$HV$6,0),FALSE)/$G157*$F157,0))*$D157*$G$4/100</f>
        <v>-1985584.6483200002</v>
      </c>
      <c r="OD157" s="1">
        <f>IF($E157+$I157+$D$7&lt;=OD$22,0,IF(OD$22-$D$7&gt;=$E157,-VLOOKUP($C157,Input!$A$8:$HV$39,MATCH(OD$21,Input!$A$6:$HV$6,0),FALSE)/$G157*$F157,0))*$D157*$G$4/100</f>
        <v>-1985584.6483200002</v>
      </c>
      <c r="OE157" s="1">
        <f>IF($E157+$I157+$D$7&lt;=OE$22,0,IF(OE$22-$D$7&gt;=$E157,-VLOOKUP($C157,Input!$A$8:$HV$39,MATCH(OE$21,Input!$A$6:$HV$6,0),FALSE)/$G157*$F157,0))*$D157*$G$4/100</f>
        <v>-1985584.6483200002</v>
      </c>
      <c r="OF157" s="1">
        <f>IF($E157+$I157+$D$7&lt;=OF$22,0,IF(OF$22-$D$7&gt;=$E157,-VLOOKUP($C157,Input!$A$8:$HV$39,MATCH(OF$21,Input!$A$6:$HV$6,0),FALSE)/$G157*$F157,0))*$D157*$G$4/100</f>
        <v>-1985584.6483200002</v>
      </c>
      <c r="OG157" s="1">
        <f>IF($E157+$I157+$D$7&lt;=OG$22,0,IF(OG$22-$D$7&gt;=$E157,-VLOOKUP($C157,Input!$A$8:$HV$39,MATCH(OG$21,Input!$A$6:$HV$6,0),FALSE)/$G157*$F157,0))*$D157*$G$4/100</f>
        <v>-1985584.6483200002</v>
      </c>
      <c r="OH157" s="1">
        <f>IF($E157+$I157+$D$7&lt;=OH$22,0,IF(OH$22-$D$7&gt;=$E157,-VLOOKUP($C157,Input!$A$8:$HV$39,MATCH(OH$21,Input!$A$6:$HV$6,0),FALSE)/$G157*$F157,0))*$D157*$G$4/100</f>
        <v>-1985584.6483200002</v>
      </c>
      <c r="OI157" s="1">
        <f>IF($E157+$I157+$D$7&lt;=OI$22,0,IF(OI$22-$D$7&gt;=$E157,-VLOOKUP($C157,Input!$A$8:$HV$39,MATCH(OI$21,Input!$A$6:$HV$6,0),FALSE)/$G157*$F157,0))*$D157*$G$4/100</f>
        <v>-1985584.6483200002</v>
      </c>
      <c r="OK157" t="str">
        <f>VLOOKUP($C157,Input!$A$8:$HW$39,MATCH(OK$21,Input!$A$6:$HW$6,0),FALSE)</f>
        <v>Charger Inspection Maint ($/year)</v>
      </c>
      <c r="OL157" s="1">
        <f>IF($E157+$I157+$D$7&lt;=OL$22,0,IF(OL$22-$D$7&gt;=$E157,IF(COUNTIF($KZ157:LP157,"&gt;0")&gt;0,VLOOKUP($C157,Input!$A$8:$HV$21,MATCH($OK$21+COUNTIF($KZ157:LP157,"&gt;0"),Input!$A$6:$HV$6,0),FALSE),0),0))*$D157</f>
        <v>0</v>
      </c>
      <c r="OM157" s="1">
        <f>IF($E157+$I157+$D$7&lt;=OM$22,0,IF(OM$22-$D$7&gt;=$E157,IF(COUNTIF($KZ157:LQ157,"&gt;0")&gt;0,VLOOKUP($C157,Input!$A$8:$HV$21,MATCH($OK$21+COUNTIF($KZ157:LQ157,"&gt;0"),Input!$A$6:$HV$6,0),FALSE),0),0))*$D157</f>
        <v>0</v>
      </c>
      <c r="ON157" s="1">
        <f>IF($E157+$I157+$D$7&lt;=ON$22,0,IF(ON$22-$D$7&gt;=$E157,IF(COUNTIF($KZ157:LR157,"&gt;0")&gt;0,VLOOKUP($C157,Input!$A$8:$HV$21,MATCH($OK$21+COUNTIF($KZ157:LR157,"&gt;0"),Input!$A$6:$HV$6,0),FALSE),0),0))*$D157</f>
        <v>0</v>
      </c>
      <c r="OO157" s="1">
        <f>IF($E157+$I157+$D$7&lt;=OO$22,0,IF(OO$22-$D$7&gt;=$E157,IF(COUNTIF($KZ157:LS157,"&gt;0")&gt;0,VLOOKUP($C157,Input!$A$8:$HV$21,MATCH($OK$21+COUNTIF($KZ157:LS157,"&gt;0"),Input!$A$6:$HV$6,0),FALSE),0),0))*$D157</f>
        <v>0</v>
      </c>
      <c r="OP157" s="1">
        <f>IF($E157+$I157+$D$7&lt;=OP$22,0,IF(OP$22-$D$7&gt;=$E157,IF(COUNTIF($KZ157:LT157,"&gt;0")&gt;0,VLOOKUP($C157,Input!$A$8:$HV$21,MATCH($OK$21+COUNTIF($KZ157:LT157,"&gt;0"),Input!$A$6:$HV$6,0),FALSE),0),0))*$D157</f>
        <v>0</v>
      </c>
      <c r="OQ157" s="1">
        <f>IF($E157+$I157+$D$7&lt;=OQ$22,0,IF(OQ$22-$D$7&gt;=$E157,IF(COUNTIF($KZ157:LU157,"&gt;0")&gt;0,VLOOKUP($C157,Input!$A$8:$HV$21,MATCH($OK$21+COUNTIF($KZ157:LU157,"&gt;0"),Input!$A$6:$HV$6,0),FALSE),0),0))*$D157</f>
        <v>0</v>
      </c>
      <c r="OR157" s="1">
        <f>IF($E157+$I157+$D$7&lt;=OR$22,0,IF(OR$22-$D$7&gt;=$E157,IF(COUNTIF($KZ157:LV157,"&gt;0")&gt;0,VLOOKUP($C157,Input!$A$8:$HV$21,MATCH($OK$21+COUNTIF($KZ157:LV157,"&gt;0"),Input!$A$6:$HV$6,0),FALSE),0),0))*$D157</f>
        <v>0</v>
      </c>
      <c r="OS157" s="1">
        <f>IF($E157+$I157+$D$7&lt;=OS$22,0,IF(OS$22-$D$7&gt;=$E157,IF(COUNTIF($KZ157:LW157,"&gt;0")&gt;0,VLOOKUP($C157,Input!$A$8:$HV$21,MATCH($OK$21+COUNTIF($KZ157:LW157,"&gt;0"),Input!$A$6:$HV$6,0),FALSE),0),0))*$D157</f>
        <v>0</v>
      </c>
      <c r="OT157" s="1">
        <f>IF($E157+$I157+$D$7&lt;=OT$22,0,IF(OT$22-$D$7&gt;=$E157,IF(COUNTIF($KZ157:LX157,"&gt;0")&gt;0,VLOOKUP($C157,Input!$A$8:$HV$21,MATCH($OK$21+COUNTIF($KZ157:LX157,"&gt;0"),Input!$A$6:$HV$6,0),FALSE),0),0))*$D157</f>
        <v>0</v>
      </c>
      <c r="OU157" s="1">
        <f>IF($E157+$I157+$D$7&lt;=OU$22,0,IF(OU$22-$D$7&gt;=$E157,IF(COUNTIF($KZ157:LY157,"&gt;0")&gt;0,VLOOKUP($C157,Input!$A$8:$HV$21,MATCH($OK$21+COUNTIF($KZ157:LY157,"&gt;0"),Input!$A$6:$HV$6,0),FALSE),0),0))*$D157</f>
        <v>0</v>
      </c>
      <c r="OV157" s="1">
        <f>IF($E157+$I157+$D$7&lt;=OV$22,0,IF(OV$22-$D$7&gt;=$E157,IF(COUNTIF($KZ157:LZ157,"&gt;0")&gt;0,VLOOKUP($C157,Input!$A$8:$HV$21,MATCH($OK$21+COUNTIF($KZ157:LZ157,"&gt;0"),Input!$A$6:$HV$6,0),FALSE),0),0))*$D157</f>
        <v>0</v>
      </c>
      <c r="OW157" s="1">
        <f>IF($E157+$I157+$D$7&lt;=OW$22,0,IF(OW$22-$D$7&gt;=$E157,IF(COUNTIF($KZ157:MA157,"&gt;0")&gt;0,VLOOKUP($C157,Input!$A$8:$HV$21,MATCH($OK$21+COUNTIF($KZ157:MA157,"&gt;0"),Input!$A$6:$HV$6,0),FALSE),0),0))*$D157</f>
        <v>0</v>
      </c>
      <c r="OX157" s="1">
        <f>IF($E157+$I157+$D$7&lt;=OX$22,0,IF(OX$22-$D$7&gt;=$E157,IF(COUNTIF($KZ157:MB157,"&gt;0")&gt;0,VLOOKUP($C157,Input!$A$8:$HV$21,MATCH($OK$21+COUNTIF($KZ157:MB157,"&gt;0"),Input!$A$6:$HV$6,0),FALSE),0),0))*$D157</f>
        <v>0</v>
      </c>
      <c r="OY157" s="1">
        <f>IF($E157+$I157+$D$7&lt;=OY$22,0,IF(OY$22-$D$7&gt;=$E157,IF(COUNTIF($KZ157:MC157,"&gt;0")&gt;0,VLOOKUP($C157,Input!$A$8:$HV$21,MATCH($OK$21+COUNTIF($KZ157:MC157,"&gt;0"),Input!$A$6:$HV$6,0),FALSE),0),0))*$D157</f>
        <v>0</v>
      </c>
      <c r="OZ157" s="1">
        <f>IF($E157+$I157+$D$7&lt;=OZ$22,0,IF(OZ$22-$D$7&gt;=$E157,IF(COUNTIF($KZ157:MD157,"&gt;0")&gt;0,VLOOKUP($C157,Input!$A$8:$HV$21,MATCH($OK$21+COUNTIF($KZ157:MD157,"&gt;0"),Input!$A$6:$HV$6,0),FALSE),0),0))*$D157</f>
        <v>0</v>
      </c>
      <c r="PA157" s="1">
        <f>IF($E157+$I157+$D$7&lt;=PA$22,0,IF(PA$22-$D$7&gt;=$E157,IF(COUNTIF($KZ157:ME157,"&gt;0")&gt;0,VLOOKUP($C157,Input!$A$8:$HV$21,MATCH($OK$21+COUNTIF($KZ157:ME157,"&gt;0"),Input!$A$6:$HV$6,0),FALSE),0),0))*$D157</f>
        <v>0</v>
      </c>
      <c r="PB157" s="1">
        <f>IF($E157+$I157+$D$7&lt;=PB$22,0,IF(PB$22-$D$7&gt;=$E157,IF(COUNTIF($KZ157:MF157,"&gt;0")&gt;0,VLOOKUP($C157,Input!$A$8:$HV$21,MATCH($OK$21+COUNTIF($KZ157:MF157,"&gt;0"),Input!$A$6:$HV$6,0),FALSE),0),0))*$D157</f>
        <v>0</v>
      </c>
      <c r="PC157" s="1">
        <f>IF($E157+$I157+$D$7&lt;=PC$22,0,IF(PC$22-$D$7&gt;=$E157,IF(COUNTIF($KZ157:MG157,"&gt;0")&gt;0,VLOOKUP($C157,Input!$A$8:$HV$21,MATCH($OK$21+COUNTIF($KZ157:MG157,"&gt;0"),Input!$A$6:$HV$6,0),FALSE),0),0))*$D157</f>
        <v>0</v>
      </c>
      <c r="PD157" s="1">
        <f>IF($E157+$I157+$D$7&lt;=PD$22,0,IF(PD$22-$D$7&gt;=$E157,IF(COUNTIF($KZ157:MH157,"&gt;0")&gt;0,VLOOKUP($C157,Input!$A$8:$HV$21,MATCH($OK$21+COUNTIF($KZ157:MH157,"&gt;0"),Input!$A$6:$HV$6,0),FALSE),0),0))*$D157</f>
        <v>0</v>
      </c>
      <c r="PE157" s="1">
        <f>IF($E157+$I157+$D$7&lt;=PE$22,0,IF(PE$22-$D$7&gt;=$E157,IF(COUNTIF($KZ157:MI157,"&gt;0")&gt;0,VLOOKUP($C157,Input!$A$8:$HV$21,MATCH($OK$21+COUNTIF($KZ157:MI157,"&gt;0"),Input!$A$6:$HV$6,0),FALSE),0),0))*$D157</f>
        <v>0</v>
      </c>
      <c r="PF157" s="1">
        <f>IF($E157+$I157+$D$7&lt;=PF$22,0,IF(PF$22-$D$7&gt;=$E157,IF(COUNTIF($KZ157:MJ157,"&gt;0")&gt;0,VLOOKUP($C157,Input!$A$8:$HV$21,MATCH($OK$21+COUNTIF($KZ157:MJ157,"&gt;0"),Input!$A$6:$HV$6,0),FALSE),0),0))*$D157</f>
        <v>0</v>
      </c>
      <c r="PG157" s="1">
        <f>IF($E157+$I157+$D$7&lt;=PG$22,0,IF(PG$22-$D$7&gt;=$E157,IF(COUNTIF($KZ157:MK157,"&gt;0")&gt;0,VLOOKUP($C157,Input!$A$8:$HV$21,MATCH($OK$21+COUNTIF($KZ157:MK157,"&gt;0"),Input!$A$6:$HV$6,0),FALSE),0),0))*$D157</f>
        <v>0</v>
      </c>
      <c r="PH157" s="1">
        <f>IF($E157+$I157+$D$7&lt;=PH$22,0,IF(PH$22-$D$7&gt;=$E157,IF(COUNTIF($KZ157:ML157,"&gt;0")&gt;0,VLOOKUP($C157,Input!$A$8:$HV$21,MATCH($OK$21+COUNTIF($KZ157:ML157,"&gt;0"),Input!$A$6:$HV$6,0),FALSE),0),0))*$D157</f>
        <v>0</v>
      </c>
      <c r="PI157" s="1">
        <f>IF($E157+$I157+$D$7&lt;=PI$22,0,IF(PI$22-$D$7&gt;=$E157,IF(COUNTIF($KZ157:MM157,"&gt;0")&gt;0,VLOOKUP($C157,Input!$A$8:$HV$21,MATCH($OK$21+COUNTIF($KZ157:MM157,"&gt;0"),Input!$A$6:$HV$6,0),FALSE),0),0))*$D157</f>
        <v>0</v>
      </c>
      <c r="PJ157" s="1">
        <f>IF($E157+$I157+$D$7&lt;=PJ$22,0,IF(PJ$22-$D$7&gt;=$E157,IF(COUNTIF($KZ157:MN157,"&gt;0")&gt;0,VLOOKUP($C157,Input!$A$8:$HV$21,MATCH($OK$21+COUNTIF($KZ157:MN157,"&gt;0"),Input!$A$6:$HV$6,0),FALSE),0),0))*$D157</f>
        <v>0</v>
      </c>
      <c r="PK157" s="1">
        <f>IF($E157+$I157+$D$7&lt;=PK$22,0,IF(PK$22-$D$7&gt;=$E157,IF(COUNTIF($KZ157:MO157,"&gt;0")&gt;0,VLOOKUP($C157,Input!$A$8:$HV$21,MATCH($OK$21+COUNTIF($KZ157:MO157,"&gt;0"),Input!$A$6:$HV$6,0),FALSE),0),0))*$D157</f>
        <v>0</v>
      </c>
      <c r="PL157" s="1">
        <f>IF($E157+$I157+$D$7&lt;=PL$22,0,IF(PL$22-$D$7&gt;=$E157,IF(COUNTIF($KZ157:MP157,"&gt;0")&gt;0,VLOOKUP($C157,Input!$A$8:$HV$21,MATCH($OK$21+COUNTIF($KZ157:MP157,"&gt;0"),Input!$A$6:$HV$6,0),FALSE),0),0))*$D157</f>
        <v>117000</v>
      </c>
      <c r="PM157" s="1">
        <f>IF($E157+$I157+$D$7&lt;=PM$22,0,IF(PM$22-$D$7&gt;=$E157,IF(COUNTIF($KZ157:MQ157,"&gt;0")&gt;0,VLOOKUP($C157,Input!$A$8:$HV$21,MATCH($OK$21+COUNTIF($KZ157:MQ157,"&gt;0"),Input!$A$6:$HV$6,0),FALSE),0),0))*$D157</f>
        <v>117000</v>
      </c>
      <c r="PN157" s="1">
        <f>IF($E157+$I157+$D$7&lt;=PN$22,0,IF(PN$22-$D$7&gt;=$E157,IF(COUNTIF($KZ157:MR157,"&gt;0")&gt;0,VLOOKUP($C157,Input!$A$8:$HV$21,MATCH($OK$21+COUNTIF($KZ157:MR157,"&gt;0"),Input!$A$6:$HV$6,0),FALSE),0),0))*$D157</f>
        <v>117000</v>
      </c>
      <c r="PO157" s="1">
        <f>IF($E157+$I157+$D$7&lt;=PO$22,0,IF(PO$22-$D$7&gt;=$E157,IF(COUNTIF($KZ157:MS157,"&gt;0")&gt;0,VLOOKUP($C157,Input!$A$8:$HV$21,MATCH($OK$21+COUNTIF($KZ157:MS157,"&gt;0"),Input!$A$6:$HV$6,0),FALSE),0),0))*$D157</f>
        <v>117000</v>
      </c>
      <c r="PP157" s="1">
        <f>IF($E157+$I157+$D$7&lt;=PP$22,0,IF(PP$22-$D$7&gt;=$E157,IF(COUNTIF($KZ157:MT157,"&gt;0")&gt;0,VLOOKUP($C157,Input!$A$8:$HV$21,MATCH($OK$21+COUNTIF($KZ157:MT157,"&gt;0"),Input!$A$6:$HV$6,0),FALSE),0),0))*$D157</f>
        <v>117000</v>
      </c>
      <c r="PQ157" s="1">
        <f>IF($E157+$I157+$D$7&lt;=PQ$22,0,IF(PQ$22-$D$7&gt;=$E157,IF(COUNTIF($KZ157:MU157,"&gt;0")&gt;0,VLOOKUP($C157,Input!$A$8:$HV$21,MATCH($OK$21+COUNTIF($KZ157:MU157,"&gt;0"),Input!$A$6:$HV$6,0),FALSE),0),0))*$D157</f>
        <v>117000</v>
      </c>
      <c r="PR157" s="1">
        <f>IF($E157+$I157+$D$7&lt;=PR$22,0,IF(PR$22-$D$7&gt;=$E157,IF(COUNTIF($KZ157:MV157,"&gt;0")&gt;0,VLOOKUP($C157,Input!$A$8:$HV$21,MATCH($OK$21+COUNTIF($KZ157:MV157,"&gt;0"),Input!$A$6:$HV$6,0),FALSE),0),0))*$D157</f>
        <v>117000</v>
      </c>
      <c r="PS157" s="1">
        <f>IF($E157+$I157+$D$7&lt;=PS$22,0,IF(PS$22-$D$7&gt;=$E157,IF(COUNTIF($KZ157:MW157,"&gt;0")&gt;0,VLOOKUP($C157,Input!$A$8:$HV$21,MATCH($OK$21+COUNTIF($KZ157:MW157,"&gt;0"),Input!$A$6:$HV$6,0),FALSE),0),0))*$D157</f>
        <v>117000</v>
      </c>
      <c r="PT157" s="1">
        <f>IF($E157+$I157+$D$7&lt;=PT$22,0,IF(PT$22-$D$7&gt;=$E157,IF(COUNTIF($KZ157:MX157,"&gt;0")&gt;0,VLOOKUP($C157,Input!$A$8:$HV$21,MATCH($OK$21+COUNTIF($KZ157:MX157,"&gt;0"),Input!$A$6:$HV$6,0),FALSE),0),0))*$D157</f>
        <v>117000</v>
      </c>
      <c r="PV157" s="1" t="str">
        <f t="shared" si="990"/>
        <v>2042 MY All In - 40' Proterra 550 kWh {234 Buses}</v>
      </c>
      <c r="PW157" s="1">
        <f t="shared" si="991"/>
        <v>0</v>
      </c>
      <c r="PX157" s="1">
        <f t="shared" si="992"/>
        <v>0</v>
      </c>
      <c r="PY157" s="1">
        <f t="shared" si="993"/>
        <v>0</v>
      </c>
      <c r="PZ157" s="1">
        <f t="shared" si="994"/>
        <v>0</v>
      </c>
      <c r="QA157" s="1">
        <f t="shared" si="995"/>
        <v>0</v>
      </c>
      <c r="QB157" s="1">
        <f t="shared" si="996"/>
        <v>0</v>
      </c>
      <c r="QC157" s="1">
        <f t="shared" si="997"/>
        <v>0</v>
      </c>
      <c r="QD157" s="1">
        <f t="shared" si="998"/>
        <v>0</v>
      </c>
      <c r="QE157" s="1">
        <f t="shared" si="999"/>
        <v>0</v>
      </c>
      <c r="QF157" s="1">
        <f t="shared" si="1000"/>
        <v>0</v>
      </c>
      <c r="QG157" s="1">
        <f t="shared" si="1001"/>
        <v>0</v>
      </c>
      <c r="QH157" s="1">
        <f t="shared" si="1002"/>
        <v>0</v>
      </c>
      <c r="QI157" s="1">
        <f t="shared" si="1003"/>
        <v>0</v>
      </c>
      <c r="QJ157" s="1">
        <f t="shared" si="1004"/>
        <v>0</v>
      </c>
      <c r="QK157" s="1">
        <f t="shared" si="1005"/>
        <v>0</v>
      </c>
      <c r="QL157" s="1">
        <f t="shared" si="1006"/>
        <v>0</v>
      </c>
      <c r="QM157" s="1">
        <f t="shared" si="1007"/>
        <v>0</v>
      </c>
      <c r="QN157" s="1">
        <f t="shared" si="1008"/>
        <v>0</v>
      </c>
      <c r="QO157" s="1">
        <f t="shared" si="1009"/>
        <v>0</v>
      </c>
      <c r="QP157" s="1">
        <f t="shared" si="1010"/>
        <v>0</v>
      </c>
      <c r="QQ157" s="1">
        <f t="shared" si="1011"/>
        <v>0</v>
      </c>
      <c r="QR157" s="1">
        <f t="shared" si="1012"/>
        <v>0</v>
      </c>
      <c r="QS157" s="1">
        <f t="shared" si="1013"/>
        <v>0</v>
      </c>
      <c r="QT157" s="1">
        <f t="shared" si="1014"/>
        <v>0</v>
      </c>
      <c r="QU157" s="1">
        <f t="shared" si="1015"/>
        <v>0</v>
      </c>
      <c r="QV157" s="1">
        <f t="shared" si="1016"/>
        <v>0</v>
      </c>
      <c r="QW157" s="1">
        <f t="shared" si="1017"/>
        <v>238714315.41258425</v>
      </c>
      <c r="QX157" s="1">
        <f t="shared" si="1018"/>
        <v>6041125.681070108</v>
      </c>
      <c r="QY157" s="1">
        <f t="shared" si="1019"/>
        <v>6029510.7828807328</v>
      </c>
      <c r="QZ157" s="1">
        <f t="shared" si="1020"/>
        <v>6025750.9752808698</v>
      </c>
      <c r="RA157" s="1">
        <f t="shared" si="1021"/>
        <v>6022312.3644741382</v>
      </c>
      <c r="RB157" s="1">
        <f t="shared" si="1022"/>
        <v>6019083.4436939638</v>
      </c>
      <c r="RC157" s="1">
        <f t="shared" si="1023"/>
        <v>35271264.00985036</v>
      </c>
      <c r="RD157" s="1">
        <f t="shared" si="1024"/>
        <v>6023373.1352689322</v>
      </c>
      <c r="RE157" s="1">
        <f t="shared" si="1025"/>
        <v>6021790.264483165</v>
      </c>
      <c r="RF157" s="1">
        <f t="shared" si="986"/>
        <v>316168526.06958652</v>
      </c>
      <c r="RG157" s="1">
        <f t="shared" si="987"/>
        <v>141663604.98402846</v>
      </c>
      <c r="RH157" s="72"/>
      <c r="RI157" s="91"/>
    </row>
    <row r="158" spans="1:477" x14ac:dyDescent="0.25">
      <c r="A158" s="89"/>
      <c r="B158" s="148">
        <v>1</v>
      </c>
      <c r="C158" s="111" t="s">
        <v>79</v>
      </c>
      <c r="D158" s="85">
        <f t="shared" si="913"/>
        <v>234</v>
      </c>
      <c r="E158" s="83">
        <f t="shared" si="989"/>
        <v>2043</v>
      </c>
      <c r="F158" s="68">
        <f t="shared" si="870"/>
        <v>40000</v>
      </c>
      <c r="G158" s="69">
        <f>VLOOKUP($C158,Input!$A$8:$HV$39,MATCH(G$21,Input!$A$6:$HV$6,0),FALSE)</f>
        <v>0.47619047619047616</v>
      </c>
      <c r="H158" s="123">
        <f>VLOOKUP($C158,Input!$A$8:$HV$39,MATCH(H$21,Input!$A$6:$HV$6,0),FALSE)</f>
        <v>0</v>
      </c>
      <c r="I158" s="70">
        <f>VLOOKUP($C158,Input!$A$8:$HV$39,MATCH(I$21,Input!$A$6:$HV$6,0),FALSE)</f>
        <v>14</v>
      </c>
      <c r="J158" s="1">
        <f>+IF($E158=J$22,VLOOKUP($C158,Input!$A$8:$AN$39,MATCH(J$21,Input!$A$6:$AN$6,0),FALSE)+$H158,0)*$D158</f>
        <v>0</v>
      </c>
      <c r="K158" s="1">
        <f>+IF($E158=K$22,VLOOKUP($C158,Input!$A$8:$AN$39,MATCH(K$21,Input!$A$6:$AN$6,0),FALSE)+$H158,0)*$D158</f>
        <v>0</v>
      </c>
      <c r="L158" s="1">
        <f>+IF($E158=L$22,VLOOKUP($C158,Input!$A$8:$AN$39,MATCH(L$21,Input!$A$6:$AN$6,0),FALSE)+$H158,0)*$D158</f>
        <v>0</v>
      </c>
      <c r="M158" s="1">
        <f>+IF($E158=M$22,VLOOKUP($C158,Input!$A$8:$AN$39,MATCH(M$21,Input!$A$6:$AN$6,0),FALSE)+$H158,0)*$D158</f>
        <v>0</v>
      </c>
      <c r="N158" s="1">
        <f>+IF($E158=N$22,VLOOKUP($C158,Input!$A$8:$AN$39,MATCH(N$21,Input!$A$6:$AN$6,0),FALSE)+$H158,0)*$D158</f>
        <v>0</v>
      </c>
      <c r="O158" s="1">
        <f>+IF($E158=O$22,VLOOKUP($C158,Input!$A$8:$AN$39,MATCH(O$21,Input!$A$6:$AN$6,0),FALSE)+$H158,0)*$D158</f>
        <v>0</v>
      </c>
      <c r="P158" s="1">
        <f>+IF($E158=P$22,VLOOKUP($C158,Input!$A$8:$AN$39,MATCH(P$21,Input!$A$6:$AN$6,0),FALSE)+$H158,0)*$D158</f>
        <v>0</v>
      </c>
      <c r="Q158" s="1">
        <f>+IF($E158=Q$22,VLOOKUP($C158,Input!$A$8:$AN$39,MATCH(Q$21,Input!$A$6:$AN$6,0),FALSE)+$H158,0)*$D158</f>
        <v>0</v>
      </c>
      <c r="R158" s="1">
        <f>+IF($E158=R$22,VLOOKUP($C158,Input!$A$8:$AN$39,MATCH(R$21,Input!$A$6:$AN$6,0),FALSE)+$H158,0)*$D158</f>
        <v>0</v>
      </c>
      <c r="S158" s="1">
        <f>+IF($E158=S$22,VLOOKUP($C158,Input!$A$8:$AN$39,MATCH(S$21,Input!$A$6:$AN$6,0),FALSE)+$H158,0)*$D158</f>
        <v>0</v>
      </c>
      <c r="T158" s="1">
        <f>+IF($E158=T$22,VLOOKUP($C158,Input!$A$8:$AN$39,MATCH(T$21,Input!$A$6:$AN$6,0),FALSE)+$H158,0)*$D158</f>
        <v>0</v>
      </c>
      <c r="U158" s="1">
        <f>+IF($E158=U$22,VLOOKUP($C158,Input!$A$8:$AN$39,MATCH(U$21,Input!$A$6:$AN$6,0),FALSE)+$H158,0)*$D158</f>
        <v>0</v>
      </c>
      <c r="V158" s="1">
        <f>+IF($E158=V$22,VLOOKUP($C158,Input!$A$8:$AN$39,MATCH(V$21,Input!$A$6:$AN$6,0),FALSE)+$H158,0)*$D158</f>
        <v>0</v>
      </c>
      <c r="W158" s="1">
        <f>+IF($E158=W$22,VLOOKUP($C158,Input!$A$8:$AN$39,MATCH(W$21,Input!$A$6:$AN$6,0),FALSE)+$H158,0)*$D158</f>
        <v>0</v>
      </c>
      <c r="X158" s="1">
        <f>+IF($E158=X$22,VLOOKUP($C158,Input!$A$8:$AN$39,MATCH(X$21,Input!$A$6:$AN$6,0),FALSE)+$H158,0)*$D158</f>
        <v>0</v>
      </c>
      <c r="Y158" s="1">
        <f>+IF($E158=Y$22,VLOOKUP($C158,Input!$A$8:$AN$39,MATCH(Y$21,Input!$A$6:$AN$6,0),FALSE)+$H158,0)*$D158</f>
        <v>0</v>
      </c>
      <c r="Z158" s="1">
        <f>+IF($E158=Z$22,VLOOKUP($C158,Input!$A$8:$AN$39,MATCH(Z$21,Input!$A$6:$AN$6,0),FALSE)+$H158,0)*$D158</f>
        <v>0</v>
      </c>
      <c r="AA158" s="1">
        <f>+IF($E158=AA$22,VLOOKUP($C158,Input!$A$8:$AN$39,MATCH(AA$21,Input!$A$6:$AN$6,0),FALSE)+$H158,0)*$D158</f>
        <v>0</v>
      </c>
      <c r="AB158" s="1">
        <f>+IF($E158=AB$22,VLOOKUP($C158,Input!$A$8:$AN$39,MATCH(AB$21,Input!$A$6:$AN$6,0),FALSE)+$H158,0)*$D158</f>
        <v>0</v>
      </c>
      <c r="AC158" s="1">
        <f>+IF($E158=AC$22,VLOOKUP($C158,Input!$A$8:$AN$39,MATCH(AC$21,Input!$A$6:$AN$6,0),FALSE)+$H158,0)*$D158</f>
        <v>0</v>
      </c>
      <c r="AD158" s="1">
        <f>+IF($E158=AD$22,VLOOKUP($C158,Input!$A$8:$AN$39,MATCH(AD$21,Input!$A$6:$AN$6,0),FALSE)+$H158,0)*$D158</f>
        <v>0</v>
      </c>
      <c r="AE158" s="1">
        <f>+IF($E158=AE$22,VLOOKUP($C158,Input!$A$8:$AN$39,MATCH(AE$21,Input!$A$6:$AN$6,0),FALSE)+$H158,0)*$D158</f>
        <v>0</v>
      </c>
      <c r="AF158" s="1">
        <f>+IF($E158=AF$22,VLOOKUP($C158,Input!$A$8:$AN$39,MATCH(AF$21,Input!$A$6:$AN$6,0),FALSE)+$H158,0)*$D158</f>
        <v>0</v>
      </c>
      <c r="AG158" s="1">
        <f>+IF($E158=AG$22,VLOOKUP($C158,Input!$A$8:$AN$39,MATCH(AG$21,Input!$A$6:$AN$6,0),FALSE)+$H158,0)*$D158</f>
        <v>0</v>
      </c>
      <c r="AH158" s="1">
        <f>+IF($E158=AH$22,VLOOKUP($C158,Input!$A$8:$AN$39,MATCH(AH$21,Input!$A$6:$AN$6,0),FALSE)+$H158,0)*$D158</f>
        <v>0</v>
      </c>
      <c r="AI158" s="1">
        <f>+IF($E158=AI$22,VLOOKUP($C158,Input!$A$8:$AN$39,MATCH(AI$21,Input!$A$6:$AN$6,0),FALSE)+$H158,0)*$D158</f>
        <v>0</v>
      </c>
      <c r="AJ158" s="1">
        <f>+IF($E158=AJ$22,VLOOKUP($C158,Input!$A$8:$AN$39,MATCH(AJ$21,Input!$A$6:$AN$6,0),FALSE)+$H158,0)*$D158</f>
        <v>0</v>
      </c>
      <c r="AK158" s="1">
        <f>+IF($E158=AK$22,VLOOKUP($C158,Input!$A$8:$AN$39,MATCH(AK$21,Input!$A$6:$AN$6,0),FALSE)+$H158,0)*$D158</f>
        <v>231045034.59570402</v>
      </c>
      <c r="AL158" s="1">
        <f>+IF($E158=AL$22,VLOOKUP($C158,Input!$A$8:$AN$39,MATCH(AL$21,Input!$A$6:$AN$6,0),FALSE)+$H158,0)*$D158</f>
        <v>0</v>
      </c>
      <c r="AM158" s="1">
        <f>+IF($E158=AM$22,VLOOKUP($C158,Input!$A$8:$AN$39,MATCH(AM$21,Input!$A$6:$AN$6,0),FALSE)+$H158,0)*$D158</f>
        <v>0</v>
      </c>
      <c r="AN158" s="1">
        <f>+IF($E158=AN$22,VLOOKUP($C158,Input!$A$8:$AN$39,MATCH(AN$21,Input!$A$6:$AN$6,0),FALSE)+$H158,0)*$D158</f>
        <v>0</v>
      </c>
      <c r="AO158" s="1">
        <f>+IF($E158=AO$22,VLOOKUP($C158,Input!$A$8:$AN$39,MATCH(AO$21,Input!$A$6:$AN$6,0),FALSE)+$H158,0)*$D158</f>
        <v>0</v>
      </c>
      <c r="AP158" s="1">
        <f>+IF($E158=AP$22,VLOOKUP($C158,Input!$A$8:$AN$39,MATCH(AP$21,Input!$A$6:$AN$6,0),FALSE)+$H158,0)*$D158</f>
        <v>0</v>
      </c>
      <c r="AQ158" s="1">
        <f>+IF($E158=AQ$22,VLOOKUP($C158,Input!$A$8:$AN$39,MATCH(AQ$21,Input!$A$6:$AN$6,0),FALSE)+$H158,0)*$D158</f>
        <v>0</v>
      </c>
      <c r="AR158" s="1">
        <f>+IF($E158=AR$22,VLOOKUP($C158,Input!$A$8:$AN$39,MATCH(AR$21,Input!$A$6:$AN$6,0),FALSE)+$H158,0)*$D158</f>
        <v>0</v>
      </c>
      <c r="AT158" t="str">
        <f>VLOOKUP($C158,Input!$A$8:$HV$39,MATCH(AT$21,Input!$A$6:$HV$6,0),FALSE)</f>
        <v>Parts and administrative cost</v>
      </c>
      <c r="AU158" s="1">
        <f>+IF($E158=AU$22,VLOOKUP($C158,Input!$A$8:$HV$39,MATCH(AU$21,Input!$A$6:$HV$6,0),FALSE),0)*$D158</f>
        <v>0</v>
      </c>
      <c r="AV158" s="1">
        <f>+IF($E158=AV$22,VLOOKUP($C158,Input!$A$8:$HV$39,MATCH(AV$21,Input!$A$6:$HV$6,0),FALSE),0)*$D158</f>
        <v>0</v>
      </c>
      <c r="AW158" s="1">
        <f>+IF($E158=AW$22,VLOOKUP($C158,Input!$A$8:$HV$39,MATCH(AW$21,Input!$A$6:$HV$6,0),FALSE),0)*$D158</f>
        <v>0</v>
      </c>
      <c r="AX158" s="1">
        <f>+IF($E158=AX$22,VLOOKUP($C158,Input!$A$8:$HV$39,MATCH(AX$21,Input!$A$6:$HV$6,0),FALSE),0)*$D158</f>
        <v>0</v>
      </c>
      <c r="AY158" s="1">
        <f>+IF($E158=AY$22,VLOOKUP($C158,Input!$A$8:$HV$39,MATCH(AY$21,Input!$A$6:$HV$6,0),FALSE),0)*$D158</f>
        <v>0</v>
      </c>
      <c r="AZ158" s="1">
        <f>+IF($E158=AZ$22,VLOOKUP($C158,Input!$A$8:$HV$39,MATCH(AZ$21,Input!$A$6:$HV$6,0),FALSE),0)*$D158</f>
        <v>0</v>
      </c>
      <c r="BA158" s="1">
        <f>+IF($E158=BA$22,VLOOKUP($C158,Input!$A$8:$HV$39,MATCH(BA$21,Input!$A$6:$HV$6,0),FALSE),0)*$D158</f>
        <v>0</v>
      </c>
      <c r="BB158" s="1">
        <f>+IF($E158=BB$22,VLOOKUP($C158,Input!$A$8:$HV$39,MATCH(BB$21,Input!$A$6:$HV$6,0),FALSE),0)*$D158</f>
        <v>0</v>
      </c>
      <c r="BC158" s="1">
        <f>+IF($E158=BC$22,VLOOKUP($C158,Input!$A$8:$HV$39,MATCH(BC$21,Input!$A$6:$HV$6,0),FALSE),0)*$D158</f>
        <v>0</v>
      </c>
      <c r="BD158" s="1">
        <f>+IF($E158=BD$22,VLOOKUP($C158,Input!$A$8:$HV$39,MATCH(BD$21,Input!$A$6:$HV$6,0),FALSE),0)*$D158</f>
        <v>0</v>
      </c>
      <c r="BE158" s="1">
        <f>+IF($E158=BE$22,VLOOKUP($C158,Input!$A$8:$HV$39,MATCH(BE$21,Input!$A$6:$HV$6,0),FALSE),0)*$D158</f>
        <v>0</v>
      </c>
      <c r="BF158" s="1">
        <f>+IF($E158=BF$22,VLOOKUP($C158,Input!$A$8:$HV$39,MATCH(BF$21,Input!$A$6:$HV$6,0),FALSE),0)*$D158</f>
        <v>0</v>
      </c>
      <c r="BG158" s="1">
        <f>+IF($E158=BG$22,VLOOKUP($C158,Input!$A$8:$HV$39,MATCH(BG$21,Input!$A$6:$HV$6,0),FALSE),0)*$D158</f>
        <v>0</v>
      </c>
      <c r="BH158" s="1">
        <f>+IF($E158=BH$22,VLOOKUP($C158,Input!$A$8:$HV$39,MATCH(BH$21,Input!$A$6:$HV$6,0),FALSE),0)*$D158</f>
        <v>0</v>
      </c>
      <c r="BI158" s="1">
        <f>+IF($E158=BI$22,VLOOKUP($C158,Input!$A$8:$HV$39,MATCH(BI$21,Input!$A$6:$HV$6,0),FALSE),0)*$D158</f>
        <v>0</v>
      </c>
      <c r="BJ158" s="1">
        <f>+IF($E158=BJ$22,VLOOKUP($C158,Input!$A$8:$HV$39,MATCH(BJ$21,Input!$A$6:$HV$6,0),FALSE),0)*$D158</f>
        <v>0</v>
      </c>
      <c r="BK158" s="1">
        <f>+IF($E158=BK$22,VLOOKUP($C158,Input!$A$8:$HV$39,MATCH(BK$21,Input!$A$6:$HV$6,0),FALSE),0)*$D158</f>
        <v>0</v>
      </c>
      <c r="BL158" s="1">
        <f>+IF($E158=BL$22,VLOOKUP($C158,Input!$A$8:$HV$39,MATCH(BL$21,Input!$A$6:$HV$6,0),FALSE),0)*$D158</f>
        <v>0</v>
      </c>
      <c r="BM158" s="1">
        <f>+IF($E158=BM$22,VLOOKUP($C158,Input!$A$8:$HV$39,MATCH(BM$21,Input!$A$6:$HV$6,0),FALSE),0)*$D158</f>
        <v>0</v>
      </c>
      <c r="BN158" s="1">
        <f>+IF($E158=BN$22,VLOOKUP($C158,Input!$A$8:$HV$39,MATCH(BN$21,Input!$A$6:$HV$6,0),FALSE),0)*$D158</f>
        <v>0</v>
      </c>
      <c r="BO158" s="1">
        <f>+IF($E158=BO$22,VLOOKUP($C158,Input!$A$8:$HV$39,MATCH(BO$21,Input!$A$6:$HV$6,0),FALSE),0)*$D158</f>
        <v>0</v>
      </c>
      <c r="BP158" s="1">
        <f>+IF($E158=BP$22,VLOOKUP($C158,Input!$A$8:$HV$39,MATCH(BP$21,Input!$A$6:$HV$6,0),FALSE),0)*$D158</f>
        <v>0</v>
      </c>
      <c r="BQ158" s="1">
        <f>+IF($E158=BQ$22,VLOOKUP($C158,Input!$A$8:$HV$39,MATCH(BQ$21,Input!$A$6:$HV$6,0),FALSE),0)*$D158</f>
        <v>0</v>
      </c>
      <c r="BR158" s="1">
        <f>+IF($E158=BR$22,VLOOKUP($C158,Input!$A$8:$HV$39,MATCH(BR$21,Input!$A$6:$HV$6,0),FALSE),0)*$D158</f>
        <v>0</v>
      </c>
      <c r="BS158" s="1">
        <f>+IF($E158=BS$22,VLOOKUP($C158,Input!$A$8:$HV$39,MATCH(BS$21,Input!$A$6:$HV$6,0),FALSE),0)*$D158</f>
        <v>0</v>
      </c>
      <c r="BT158" s="1">
        <f>+IF($E158=BT$22,VLOOKUP($C158,Input!$A$8:$HV$39,MATCH(BT$21,Input!$A$6:$HV$6,0),FALSE),0)*$D158</f>
        <v>0</v>
      </c>
      <c r="BU158" s="1">
        <f>+IF($E158=BU$22,VLOOKUP($C158,Input!$A$8:$HV$39,MATCH(BU$21,Input!$A$6:$HV$6,0),FALSE),0)*$D158</f>
        <v>0</v>
      </c>
      <c r="BV158" s="1">
        <f>+IF($E158=BV$22,VLOOKUP($C158,Input!$A$8:$HV$39,MATCH(BV$21,Input!$A$6:$HV$6,0),FALSE),0)*$D158</f>
        <v>5776125.8648926001</v>
      </c>
      <c r="BW158" s="1">
        <f>+IF($E158=BW$22,VLOOKUP($C158,Input!$A$8:$HV$39,MATCH(BW$21,Input!$A$6:$HV$6,0),FALSE),0)*$D158</f>
        <v>0</v>
      </c>
      <c r="BX158" s="1">
        <f>+IF($E158=BX$22,VLOOKUP($C158,Input!$A$8:$HV$39,MATCH(BX$21,Input!$A$6:$HV$6,0),FALSE),0)*$D158</f>
        <v>0</v>
      </c>
      <c r="BY158" s="1">
        <f>+IF($E158=BY$22,VLOOKUP($C158,Input!$A$8:$HV$39,MATCH(BY$21,Input!$A$6:$HV$6,0),FALSE),0)*$D158</f>
        <v>0</v>
      </c>
      <c r="BZ158" s="1">
        <f>+IF($E158=BZ$22,VLOOKUP($C158,Input!$A$8:$HV$39,MATCH(BZ$21,Input!$A$6:$HV$6,0),FALSE),0)*$D158</f>
        <v>0</v>
      </c>
      <c r="CA158" s="1">
        <f>+IF($E158=CA$22,VLOOKUP($C158,Input!$A$8:$HV$39,MATCH(CA$21,Input!$A$6:$HV$6,0),FALSE),0)*$D158</f>
        <v>0</v>
      </c>
      <c r="CB158" s="1">
        <f>+IF($E158=CB$22,VLOOKUP($C158,Input!$A$8:$HV$39,MATCH(CB$21,Input!$A$6:$HV$6,0),FALSE),0)*$D158</f>
        <v>0</v>
      </c>
      <c r="CC158" s="1">
        <f>+IF($E158=CC$22,VLOOKUP($C158,Input!$A$8:$HV$39,MATCH(CC$21,Input!$A$6:$HV$6,0),FALSE),0)*$D158</f>
        <v>0</v>
      </c>
      <c r="CE158" t="str">
        <f>VLOOKUP($C158,Input!$A$8:$HV$39,MATCH(CE$21,Input!$A$6:$HV$6,0),FALSE)</f>
        <v>Replace Battery @ 7 Yr</v>
      </c>
      <c r="CF158" s="1">
        <f>IF($E158+$I158+$D$7&lt;=CF$22,0,IF(CF$22-$D$7&gt;=$E158,IF(COUNTIF($KZ158:LP158,"&gt;0")&gt;0,VLOOKUP($C158,Input!$A$8:$HV$21,MATCH($CE$21+COUNTIF($KZ158:LP158,"&gt;0"),Input!$A$6:$HV$6,0),FALSE),0),0))*$D158</f>
        <v>0</v>
      </c>
      <c r="CG158" s="1">
        <f>IF($E158+$I158+$D$7&lt;=CG$22,0,IF(CG$22-$D$7&gt;=$E158,IF(COUNTIF($KZ158:LQ158,"&gt;0")&gt;0,VLOOKUP($C158,Input!$A$8:$HV$21,MATCH($CE$21+COUNTIF($KZ158:LQ158,"&gt;0"),Input!$A$6:$HV$6,0),FALSE),0),0))*$D158</f>
        <v>0</v>
      </c>
      <c r="CH158" s="1">
        <f>IF($E158+$I158+$D$7&lt;=CH$22,0,IF(CH$22-$D$7&gt;=$E158,IF(COUNTIF($KZ158:LR158,"&gt;0")&gt;0,VLOOKUP($C158,Input!$A$8:$HV$21,MATCH($CE$21+COUNTIF($KZ158:LR158,"&gt;0"),Input!$A$6:$HV$6,0),FALSE),0),0))*$D158</f>
        <v>0</v>
      </c>
      <c r="CI158" s="1">
        <f>IF($E158+$I158+$D$7&lt;=CI$22,0,IF(CI$22-$D$7&gt;=$E158,IF(COUNTIF($KZ158:LS158,"&gt;0")&gt;0,VLOOKUP($C158,Input!$A$8:$HV$21,MATCH($CE$21+COUNTIF($KZ158:LS158,"&gt;0"),Input!$A$6:$HV$6,0),FALSE),0),0))*$D158</f>
        <v>0</v>
      </c>
      <c r="CJ158" s="1">
        <f>IF($E158+$I158+$D$7&lt;=CJ$22,0,IF(CJ$22-$D$7&gt;=$E158,IF(COUNTIF($KZ158:LT158,"&gt;0")&gt;0,VLOOKUP($C158,Input!$A$8:$HV$21,MATCH($CE$21+COUNTIF($KZ158:LT158,"&gt;0"),Input!$A$6:$HV$6,0),FALSE),0),0))*$D158</f>
        <v>0</v>
      </c>
      <c r="CK158" s="1">
        <f>IF($E158+$I158+$D$7&lt;=CK$22,0,IF(CK$22-$D$7&gt;=$E158,IF(COUNTIF($KZ158:LU158,"&gt;0")&gt;0,VLOOKUP($C158,Input!$A$8:$HV$21,MATCH($CE$21+COUNTIF($KZ158:LU158,"&gt;0"),Input!$A$6:$HV$6,0),FALSE),0),0))*$D158</f>
        <v>0</v>
      </c>
      <c r="CL158" s="1">
        <f>IF($E158+$I158+$D$7&lt;=CL$22,0,IF(CL$22-$D$7&gt;=$E158,IF(COUNTIF($KZ158:LV158,"&gt;0")&gt;0,VLOOKUP($C158,Input!$A$8:$HV$21,MATCH($CE$21+COUNTIF($KZ158:LV158,"&gt;0"),Input!$A$6:$HV$6,0),FALSE),0),0))*$D158</f>
        <v>0</v>
      </c>
      <c r="CM158" s="1">
        <f>IF($E158+$I158+$D$7&lt;=CM$22,0,IF(CM$22-$D$7&gt;=$E158,IF(COUNTIF($KZ158:LW158,"&gt;0")&gt;0,VLOOKUP($C158,Input!$A$8:$HV$21,MATCH($CE$21+COUNTIF($KZ158:LW158,"&gt;0"),Input!$A$6:$HV$6,0),FALSE),0),0))*$D158</f>
        <v>0</v>
      </c>
      <c r="CN158" s="1">
        <f>IF($E158+$I158+$D$7&lt;=CN$22,0,IF(CN$22-$D$7&gt;=$E158,IF(COUNTIF($KZ158:LX158,"&gt;0")&gt;0,VLOOKUP($C158,Input!$A$8:$HV$21,MATCH($CE$21+COUNTIF($KZ158:LX158,"&gt;0"),Input!$A$6:$HV$6,0),FALSE),0),0))*$D158</f>
        <v>0</v>
      </c>
      <c r="CO158" s="1">
        <f>IF($E158+$I158+$D$7&lt;=CO$22,0,IF(CO$22-$D$7&gt;=$E158,IF(COUNTIF($KZ158:LY158,"&gt;0")&gt;0,VLOOKUP($C158,Input!$A$8:$HV$21,MATCH($CE$21+COUNTIF($KZ158:LY158,"&gt;0"),Input!$A$6:$HV$6,0),FALSE),0),0))*$D158</f>
        <v>0</v>
      </c>
      <c r="CP158" s="1">
        <f>IF($E158+$I158+$D$7&lt;=CP$22,0,IF(CP$22-$D$7&gt;=$E158,IF(COUNTIF($KZ158:LZ158,"&gt;0")&gt;0,VLOOKUP($C158,Input!$A$8:$HV$21,MATCH($CE$21+COUNTIF($KZ158:LZ158,"&gt;0"),Input!$A$6:$HV$6,0),FALSE),0),0))*$D158</f>
        <v>0</v>
      </c>
      <c r="CQ158" s="1">
        <f>IF($E158+$I158+$D$7&lt;=CQ$22,0,IF(CQ$22-$D$7&gt;=$E158,IF(COUNTIF($KZ158:MA158,"&gt;0")&gt;0,VLOOKUP($C158,Input!$A$8:$HV$21,MATCH($CE$21+COUNTIF($KZ158:MA158,"&gt;0"),Input!$A$6:$HV$6,0),FALSE),0),0))*$D158</f>
        <v>0</v>
      </c>
      <c r="CR158" s="1">
        <f>IF($E158+$I158+$D$7&lt;=CR$22,0,IF(CR$22-$D$7&gt;=$E158,IF(COUNTIF($KZ158:MB158,"&gt;0")&gt;0,VLOOKUP($C158,Input!$A$8:$HV$21,MATCH($CE$21+COUNTIF($KZ158:MB158,"&gt;0"),Input!$A$6:$HV$6,0),FALSE),0),0))*$D158</f>
        <v>0</v>
      </c>
      <c r="CS158" s="1">
        <f>IF($E158+$I158+$D$7&lt;=CS$22,0,IF(CS$22-$D$7&gt;=$E158,IF(COUNTIF($KZ158:MC158,"&gt;0")&gt;0,VLOOKUP($C158,Input!$A$8:$HV$21,MATCH($CE$21+COUNTIF($KZ158:MC158,"&gt;0"),Input!$A$6:$HV$6,0),FALSE),0),0))*$D158</f>
        <v>0</v>
      </c>
      <c r="CT158" s="1">
        <f>IF($E158+$I158+$D$7&lt;=CT$22,0,IF(CT$22-$D$7&gt;=$E158,IF(COUNTIF($KZ158:MD158,"&gt;0")&gt;0,VLOOKUP($C158,Input!$A$8:$HV$21,MATCH($CE$21+COUNTIF($KZ158:MD158,"&gt;0"),Input!$A$6:$HV$6,0),FALSE),0),0))*$D158</f>
        <v>0</v>
      </c>
      <c r="CU158" s="1">
        <f>IF($E158+$I158+$D$7&lt;=CU$22,0,IF(CU$22-$D$7&gt;=$E158,IF(COUNTIF($KZ158:ME158,"&gt;0")&gt;0,VLOOKUP($C158,Input!$A$8:$HV$21,MATCH($CE$21+COUNTIF($KZ158:ME158,"&gt;0"),Input!$A$6:$HV$6,0),FALSE),0),0))*$D158</f>
        <v>0</v>
      </c>
      <c r="CV158" s="1">
        <f>IF($E158+$I158+$D$7&lt;=CV$22,0,IF(CV$22-$D$7&gt;=$E158,IF(COUNTIF($KZ158:MF158,"&gt;0")&gt;0,VLOOKUP($C158,Input!$A$8:$HV$21,MATCH($CE$21+COUNTIF($KZ158:MF158,"&gt;0"),Input!$A$6:$HV$6,0),FALSE),0),0))*$D158</f>
        <v>0</v>
      </c>
      <c r="CW158" s="1">
        <f>IF($E158+$I158+$D$7&lt;=CW$22,0,IF(CW$22-$D$7&gt;=$E158,IF(COUNTIF($KZ158:MG158,"&gt;0")&gt;0,VLOOKUP($C158,Input!$A$8:$HV$21,MATCH($CE$21+COUNTIF($KZ158:MG158,"&gt;0"),Input!$A$6:$HV$6,0),FALSE),0),0))*$D158</f>
        <v>0</v>
      </c>
      <c r="CX158" s="1">
        <f>IF($E158+$I158+$D$7&lt;=CX$22,0,IF(CX$22-$D$7&gt;=$E158,IF(COUNTIF($KZ158:MH158,"&gt;0")&gt;0,VLOOKUP($C158,Input!$A$8:$HV$21,MATCH($CE$21+COUNTIF($KZ158:MH158,"&gt;0"),Input!$A$6:$HV$6,0),FALSE),0),0))*$D158</f>
        <v>0</v>
      </c>
      <c r="CY158" s="1">
        <f>IF($E158+$I158+$D$7&lt;=CY$22,0,IF(CY$22-$D$7&gt;=$E158,IF(COUNTIF($KZ158:MI158,"&gt;0")&gt;0,VLOOKUP($C158,Input!$A$8:$HV$21,MATCH($CE$21+COUNTIF($KZ158:MI158,"&gt;0"),Input!$A$6:$HV$6,0),FALSE),0),0))*$D158</f>
        <v>0</v>
      </c>
      <c r="CZ158" s="1">
        <f>IF($E158+$I158+$D$7&lt;=CZ$22,0,IF(CZ$22-$D$7&gt;=$E158,IF(COUNTIF($KZ158:MJ158,"&gt;0")&gt;0,VLOOKUP($C158,Input!$A$8:$HV$21,MATCH($CE$21+COUNTIF($KZ158:MJ158,"&gt;0"),Input!$A$6:$HV$6,0),FALSE),0),0))*$D158</f>
        <v>0</v>
      </c>
      <c r="DA158" s="1">
        <f>IF($E158+$I158+$D$7&lt;=DA$22,0,IF(DA$22-$D$7&gt;=$E158,IF(COUNTIF($KZ158:MK158,"&gt;0")&gt;0,VLOOKUP($C158,Input!$A$8:$HV$21,MATCH($CE$21+COUNTIF($KZ158:MK158,"&gt;0"),Input!$A$6:$HV$6,0),FALSE),0),0))*$D158</f>
        <v>0</v>
      </c>
      <c r="DB158" s="1">
        <f>IF($E158+$I158+$D$7&lt;=DB$22,0,IF(DB$22-$D$7&gt;=$E158,IF(COUNTIF($KZ158:ML158,"&gt;0")&gt;0,VLOOKUP($C158,Input!$A$8:$HV$21,MATCH($CE$21+COUNTIF($KZ158:ML158,"&gt;0"),Input!$A$6:$HV$6,0),FALSE),0),0))*$D158</f>
        <v>0</v>
      </c>
      <c r="DC158" s="1">
        <f>IF($E158+$I158+$D$7&lt;=DC$22,0,IF(DC$22-$D$7&gt;=$E158,IF(COUNTIF($KZ158:MM158,"&gt;0")&gt;0,VLOOKUP($C158,Input!$A$8:$HV$21,MATCH($CE$21+COUNTIF($KZ158:MM158,"&gt;0"),Input!$A$6:$HV$6,0),FALSE),0),0))*$D158</f>
        <v>0</v>
      </c>
      <c r="DD158" s="1">
        <f>IF($E158+$I158+$D$7&lt;=DD$22,0,IF(DD$22-$D$7&gt;=$E158,IF(COUNTIF($KZ158:MN158,"&gt;0")&gt;0,VLOOKUP($C158,Input!$A$8:$HV$21,MATCH($CE$21+COUNTIF($KZ158:MN158,"&gt;0"),Input!$A$6:$HV$6,0),FALSE),0),0))*$D158</f>
        <v>0</v>
      </c>
      <c r="DE158" s="1">
        <f>IF($E158+$I158+$D$7&lt;=DE$22,0,IF(DE$22-$D$7&gt;=$E158,IF(COUNTIF($KZ158:MO158,"&gt;0")&gt;0,VLOOKUP($C158,Input!$A$8:$HV$21,MATCH($CE$21+COUNTIF($KZ158:MO158,"&gt;0"),Input!$A$6:$HV$6,0),FALSE),0),0))*$D158</f>
        <v>0</v>
      </c>
      <c r="DF158" s="1">
        <f>IF($E158+$I158+$D$7&lt;=DF$22,0,IF(DF$22-$D$7&gt;=$E158,IF(COUNTIF($KZ158:MP158,"&gt;0")&gt;0,VLOOKUP($C158,Input!$A$8:$HV$21,MATCH($CE$21+COUNTIF($KZ158:MP158,"&gt;0"),Input!$A$6:$HV$6,0),FALSE),0),0))*$D158</f>
        <v>0</v>
      </c>
      <c r="DG158" s="1">
        <f>IF($E158+$I158+$D$7&lt;=DG$22,0,IF(DG$22-$D$7&gt;=$E158,IF(COUNTIF($KZ158:MQ158,"&gt;0")&gt;0,VLOOKUP($C158,Input!$A$8:$HV$21,MATCH($CE$21+COUNTIF($KZ158:MQ158,"&gt;0"),Input!$A$6:$HV$6,0),FALSE),0),0))*$D158</f>
        <v>0</v>
      </c>
      <c r="DH158" s="1">
        <f>IF($E158+$I158+$D$7&lt;=DH$22,0,IF(DH$22-$D$7&gt;=$E158,IF(COUNTIF($KZ158:MR158,"&gt;0")&gt;0,VLOOKUP($C158,Input!$A$8:$HV$21,MATCH($CE$21+COUNTIF($KZ158:MR158,"&gt;0"),Input!$A$6:$HV$6,0),FALSE),0),0))*$D158</f>
        <v>0</v>
      </c>
      <c r="DI158" s="1">
        <f>IF($E158+$I158+$D$7&lt;=DI$22,0,IF(DI$22-$D$7&gt;=$E158,IF(COUNTIF($KZ158:MS158,"&gt;0")&gt;0,VLOOKUP($C158,Input!$A$8:$HV$21,MATCH($CE$21+COUNTIF($KZ158:MS158,"&gt;0"),Input!$A$6:$HV$6,0),FALSE),0),0))*$D158</f>
        <v>0</v>
      </c>
      <c r="DJ158" s="1">
        <f>IF($E158+$I158+$D$7&lt;=DJ$22,0,IF(DJ$22-$D$7&gt;=$E158,IF(COUNTIF($KZ158:MT158,"&gt;0")&gt;0,VLOOKUP($C158,Input!$A$8:$HV$21,MATCH($CE$21+COUNTIF($KZ158:MT158,"&gt;0"),Input!$A$6:$HV$6,0),FALSE),0),0))*$D158</f>
        <v>0</v>
      </c>
      <c r="DK158" s="1">
        <f>IF($E158+$I158+$D$7&lt;=DK$22,0,IF(DK$22-$D$7&gt;=$E158,IF(COUNTIF($KZ158:MU158,"&gt;0")&gt;0,VLOOKUP($C158,Input!$A$8:$HV$21,MATCH($CE$21+COUNTIF($KZ158:MU158,"&gt;0"),Input!$A$6:$HV$6,0),FALSE),0),0))*$D158</f>
        <v>0</v>
      </c>
      <c r="DL158" s="1">
        <f>IF($E158+$I158+$D$7&lt;=DL$22,0,IF(DL$22-$D$7&gt;=$E158,IF(COUNTIF($KZ158:MV158,"&gt;0")&gt;0,VLOOKUP($C158,Input!$A$8:$HV$21,MATCH($CE$21+COUNTIF($KZ158:MV158,"&gt;0"),Input!$A$6:$HV$6,0),FALSE),0),0))*$D158</f>
        <v>0</v>
      </c>
      <c r="DM158" s="1">
        <f>IF($E158+$I158+$D$7&lt;=DM$22,0,IF(DM$22-$D$7&gt;=$E158,IF(COUNTIF($KZ158:MW158,"&gt;0")&gt;0,VLOOKUP($C158,Input!$A$8:$HV$21,MATCH($CE$21+COUNTIF($KZ158:MW158,"&gt;0"),Input!$A$6:$HV$6,0),FALSE),0),0))*$D158</f>
        <v>29250000</v>
      </c>
      <c r="DN158" s="1">
        <f>IF($E158+$I158+$D$7&lt;=DN$22,0,IF(DN$22-$D$7&gt;=$E158,IF(COUNTIF($KZ158:MX158,"&gt;0")&gt;0,VLOOKUP($C158,Input!$A$8:$HV$21,MATCH($CE$21+COUNTIF($KZ158:MX158,"&gt;0"),Input!$A$6:$HV$6,0),FALSE),0),0))*$D158</f>
        <v>0</v>
      </c>
      <c r="DP158" t="str">
        <f>+VLOOKUP($C158,Input!$A$8:$GZ$39,MATCH(DP$21,Input!$A$6:$GZ$6,0),FALSE)</f>
        <v>Bus Maintenance at 0.6/mile</v>
      </c>
      <c r="DQ158" s="1">
        <f>IF($E158+$I158+$D$7&lt;=DQ$22,0,IF(DQ$22-$D$7&gt;=$E158,IF(COUNTIF($KZ158:LP158,"&gt;0")&gt;0,VLOOKUP($C158,Input!$A$8:$HV$21,MATCH($DP$21+COUNTIF($KZ158:LP158,"&gt;0"),Input!$A$6:$HV$6,0),FALSE),0),0))*$D158*$F158</f>
        <v>0</v>
      </c>
      <c r="DR158" s="1">
        <f>IF($E158+$I158+$D$7&lt;=DR$22,0,IF(DR$22-$D$7&gt;=$E158,IF(COUNTIF($KZ158:LQ158,"&gt;0")&gt;0,VLOOKUP($C158,Input!$A$8:$HV$21,MATCH($DP$21+COUNTIF($KZ158:LQ158,"&gt;0"),Input!$A$6:$HV$6,0),FALSE),0),0))*$D158*$F158</f>
        <v>0</v>
      </c>
      <c r="DS158" s="1">
        <f>IF($E158+$I158+$D$7&lt;=DS$22,0,IF(DS$22-$D$7&gt;=$E158,IF(COUNTIF($KZ158:LR158,"&gt;0")&gt;0,VLOOKUP($C158,Input!$A$8:$HV$21,MATCH($DP$21+COUNTIF($KZ158:LR158,"&gt;0"),Input!$A$6:$HV$6,0),FALSE),0),0))*$D158*$F158</f>
        <v>0</v>
      </c>
      <c r="DT158" s="1">
        <f>IF($E158+$I158+$D$7&lt;=DT$22,0,IF(DT$22-$D$7&gt;=$E158,IF(COUNTIF($KZ158:LS158,"&gt;0")&gt;0,VLOOKUP($C158,Input!$A$8:$HV$21,MATCH($DP$21+COUNTIF($KZ158:LS158,"&gt;0"),Input!$A$6:$HV$6,0),FALSE),0),0))*$D158*$F158</f>
        <v>0</v>
      </c>
      <c r="DU158" s="1">
        <f>IF($E158+$I158+$D$7&lt;=DU$22,0,IF(DU$22-$D$7&gt;=$E158,IF(COUNTIF($KZ158:LT158,"&gt;0")&gt;0,VLOOKUP($C158,Input!$A$8:$HV$21,MATCH($DP$21+COUNTIF($KZ158:LT158,"&gt;0"),Input!$A$6:$HV$6,0),FALSE),0),0))*$D158*$F158</f>
        <v>0</v>
      </c>
      <c r="DV158" s="1">
        <f>IF($E158+$I158+$D$7&lt;=DV$22,0,IF(DV$22-$D$7&gt;=$E158,IF(COUNTIF($KZ158:LU158,"&gt;0")&gt;0,VLOOKUP($C158,Input!$A$8:$HV$21,MATCH($DP$21+COUNTIF($KZ158:LU158,"&gt;0"),Input!$A$6:$HV$6,0),FALSE),0),0))*$D158*$F158</f>
        <v>0</v>
      </c>
      <c r="DW158" s="1">
        <f>IF($E158+$I158+$D$7&lt;=DW$22,0,IF(DW$22-$D$7&gt;=$E158,IF(COUNTIF($KZ158:LV158,"&gt;0")&gt;0,VLOOKUP($C158,Input!$A$8:$HV$21,MATCH($DP$21+COUNTIF($KZ158:LV158,"&gt;0"),Input!$A$6:$HV$6,0),FALSE),0),0))*$D158*$F158</f>
        <v>0</v>
      </c>
      <c r="DX158" s="1">
        <f>IF($E158+$I158+$D$7&lt;=DX$22,0,IF(DX$22-$D$7&gt;=$E158,IF(COUNTIF($KZ158:LW158,"&gt;0")&gt;0,VLOOKUP($C158,Input!$A$8:$HV$21,MATCH($DP$21+COUNTIF($KZ158:LW158,"&gt;0"),Input!$A$6:$HV$6,0),FALSE),0),0))*$D158*$F158</f>
        <v>0</v>
      </c>
      <c r="DY158" s="1">
        <f>IF($E158+$I158+$D$7&lt;=DY$22,0,IF(DY$22-$D$7&gt;=$E158,IF(COUNTIF($KZ158:LX158,"&gt;0")&gt;0,VLOOKUP($C158,Input!$A$8:$HV$21,MATCH($DP$21+COUNTIF($KZ158:LX158,"&gt;0"),Input!$A$6:$HV$6,0),FALSE),0),0))*$D158*$F158</f>
        <v>0</v>
      </c>
      <c r="DZ158" s="1">
        <f>IF($E158+$I158+$D$7&lt;=DZ$22,0,IF(DZ$22-$D$7&gt;=$E158,IF(COUNTIF($KZ158:LY158,"&gt;0")&gt;0,VLOOKUP($C158,Input!$A$8:$HV$21,MATCH($DP$21+COUNTIF($KZ158:LY158,"&gt;0"),Input!$A$6:$HV$6,0),FALSE),0),0))*$D158*$F158</f>
        <v>0</v>
      </c>
      <c r="EA158" s="1">
        <f>IF($E158+$I158+$D$7&lt;=EA$22,0,IF(EA$22-$D$7&gt;=$E158,IF(COUNTIF($KZ158:LZ158,"&gt;0")&gt;0,VLOOKUP($C158,Input!$A$8:$HV$21,MATCH($DP$21+COUNTIF($KZ158:LZ158,"&gt;0"),Input!$A$6:$HV$6,0),FALSE),0),0))*$D158*$F158</f>
        <v>0</v>
      </c>
      <c r="EB158" s="1">
        <f>IF($E158+$I158+$D$7&lt;=EB$22,0,IF(EB$22-$D$7&gt;=$E158,IF(COUNTIF($KZ158:MA158,"&gt;0")&gt;0,VLOOKUP($C158,Input!$A$8:$HV$21,MATCH($DP$21+COUNTIF($KZ158:MA158,"&gt;0"),Input!$A$6:$HV$6,0),FALSE),0),0))*$D158*$F158</f>
        <v>0</v>
      </c>
      <c r="EC158" s="1">
        <f>IF($E158+$I158+$D$7&lt;=EC$22,0,IF(EC$22-$D$7&gt;=$E158,IF(COUNTIF($KZ158:MB158,"&gt;0")&gt;0,VLOOKUP($C158,Input!$A$8:$HV$21,MATCH($DP$21+COUNTIF($KZ158:MB158,"&gt;0"),Input!$A$6:$HV$6,0),FALSE),0),0))*$D158*$F158</f>
        <v>0</v>
      </c>
      <c r="ED158" s="1">
        <f>IF($E158+$I158+$D$7&lt;=ED$22,0,IF(ED$22-$D$7&gt;=$E158,IF(COUNTIF($KZ158:MC158,"&gt;0")&gt;0,VLOOKUP($C158,Input!$A$8:$HV$21,MATCH($DP$21+COUNTIF($KZ158:MC158,"&gt;0"),Input!$A$6:$HV$6,0),FALSE),0),0))*$D158*$F158</f>
        <v>0</v>
      </c>
      <c r="EE158" s="1">
        <f>IF($E158+$I158+$D$7&lt;=EE$22,0,IF(EE$22-$D$7&gt;=$E158,IF(COUNTIF($KZ158:MD158,"&gt;0")&gt;0,VLOOKUP($C158,Input!$A$8:$HV$21,MATCH($DP$21+COUNTIF($KZ158:MD158,"&gt;0"),Input!$A$6:$HV$6,0),FALSE),0),0))*$D158*$F158</f>
        <v>0</v>
      </c>
      <c r="EF158" s="1">
        <f>IF($E158+$I158+$D$7&lt;=EF$22,0,IF(EF$22-$D$7&gt;=$E158,IF(COUNTIF($KZ158:ME158,"&gt;0")&gt;0,VLOOKUP($C158,Input!$A$8:$HV$21,MATCH($DP$21+COUNTIF($KZ158:ME158,"&gt;0"),Input!$A$6:$HV$6,0),FALSE),0),0))*$D158*$F158</f>
        <v>0</v>
      </c>
      <c r="EG158" s="1">
        <f>IF($E158+$I158+$D$7&lt;=EG$22,0,IF(EG$22-$D$7&gt;=$E158,IF(COUNTIF($KZ158:MF158,"&gt;0")&gt;0,VLOOKUP($C158,Input!$A$8:$HV$21,MATCH($DP$21+COUNTIF($KZ158:MF158,"&gt;0"),Input!$A$6:$HV$6,0),FALSE),0),0))*$D158*$F158</f>
        <v>0</v>
      </c>
      <c r="EH158" s="1">
        <f>IF($E158+$I158+$D$7&lt;=EH$22,0,IF(EH$22-$D$7&gt;=$E158,IF(COUNTIF($KZ158:MG158,"&gt;0")&gt;0,VLOOKUP($C158,Input!$A$8:$HV$21,MATCH($DP$21+COUNTIF($KZ158:MG158,"&gt;0"),Input!$A$6:$HV$6,0),FALSE),0),0))*$D158*$F158</f>
        <v>0</v>
      </c>
      <c r="EI158" s="1">
        <f>IF($E158+$I158+$D$7&lt;=EI$22,0,IF(EI$22-$D$7&gt;=$E158,IF(COUNTIF($KZ158:MH158,"&gt;0")&gt;0,VLOOKUP($C158,Input!$A$8:$HV$21,MATCH($DP$21+COUNTIF($KZ158:MH158,"&gt;0"),Input!$A$6:$HV$6,0),FALSE),0),0))*$D158*$F158</f>
        <v>0</v>
      </c>
      <c r="EJ158" s="1">
        <f>IF($E158+$I158+$D$7&lt;=EJ$22,0,IF(EJ$22-$D$7&gt;=$E158,IF(COUNTIF($KZ158:MI158,"&gt;0")&gt;0,VLOOKUP($C158,Input!$A$8:$HV$21,MATCH($DP$21+COUNTIF($KZ158:MI158,"&gt;0"),Input!$A$6:$HV$6,0),FALSE),0),0))*$D158*$F158</f>
        <v>0</v>
      </c>
      <c r="EK158" s="1">
        <f>IF($E158+$I158+$D$7&lt;=EK$22,0,IF(EK$22-$D$7&gt;=$E158,IF(COUNTIF($KZ158:MJ158,"&gt;0")&gt;0,VLOOKUP($C158,Input!$A$8:$HV$21,MATCH($DP$21+COUNTIF($KZ158:MJ158,"&gt;0"),Input!$A$6:$HV$6,0),FALSE),0),0))*$D158*$F158</f>
        <v>0</v>
      </c>
      <c r="EL158" s="1">
        <f>IF($E158+$I158+$D$7&lt;=EL$22,0,IF(EL$22-$D$7&gt;=$E158,IF(COUNTIF($KZ158:MK158,"&gt;0")&gt;0,VLOOKUP($C158,Input!$A$8:$HV$21,MATCH($DP$21+COUNTIF($KZ158:MK158,"&gt;0"),Input!$A$6:$HV$6,0),FALSE),0),0))*$D158*$F158</f>
        <v>0</v>
      </c>
      <c r="EM158" s="1">
        <f>IF($E158+$I158+$D$7&lt;=EM$22,0,IF(EM$22-$D$7&gt;=$E158,IF(COUNTIF($KZ158:ML158,"&gt;0")&gt;0,VLOOKUP($C158,Input!$A$8:$HV$21,MATCH($DP$21+COUNTIF($KZ158:ML158,"&gt;0"),Input!$A$6:$HV$6,0),FALSE),0),0))*$D158*$F158</f>
        <v>0</v>
      </c>
      <c r="EN158" s="1">
        <f>IF($E158+$I158+$D$7&lt;=EN$22,0,IF(EN$22-$D$7&gt;=$E158,IF(COUNTIF($KZ158:MM158,"&gt;0")&gt;0,VLOOKUP($C158,Input!$A$8:$HV$21,MATCH($DP$21+COUNTIF($KZ158:MM158,"&gt;0"),Input!$A$6:$HV$6,0),FALSE),0),0))*$D158*$F158</f>
        <v>0</v>
      </c>
      <c r="EO158" s="1">
        <f>IF($E158+$I158+$D$7&lt;=EO$22,0,IF(EO$22-$D$7&gt;=$E158,IF(COUNTIF($KZ158:MN158,"&gt;0")&gt;0,VLOOKUP($C158,Input!$A$8:$HV$21,MATCH($DP$21+COUNTIF($KZ158:MN158,"&gt;0"),Input!$A$6:$HV$6,0),FALSE),0),0))*$D158*$F158</f>
        <v>0</v>
      </c>
      <c r="EP158" s="1">
        <f>IF($E158+$I158+$D$7&lt;=EP$22,0,IF(EP$22-$D$7&gt;=$E158,IF(COUNTIF($KZ158:MO158,"&gt;0")&gt;0,VLOOKUP($C158,Input!$A$8:$HV$21,MATCH($DP$21+COUNTIF($KZ158:MO158,"&gt;0"),Input!$A$6:$HV$6,0),FALSE),0),0))*$D158*$F158</f>
        <v>0</v>
      </c>
      <c r="EQ158" s="1">
        <f>IF($E158+$I158+$D$7&lt;=EQ$22,0,IF(EQ$22-$D$7&gt;=$E158,IF(COUNTIF($KZ158:MP158,"&gt;0")&gt;0,VLOOKUP($C158,Input!$A$8:$HV$21,MATCH($DP$21+COUNTIF($KZ158:MP158,"&gt;0"),Input!$A$6:$HV$6,0),FALSE),0),0))*$D158*$F158</f>
        <v>0</v>
      </c>
      <c r="ER158" s="1">
        <f>IF($E158+$I158+$D$7&lt;=ER$22,0,IF(ER$22-$D$7&gt;=$E158,IF(COUNTIF($KZ158:MQ158,"&gt;0")&gt;0,VLOOKUP($C158,Input!$A$8:$HV$21,MATCH($DP$21+COUNTIF($KZ158:MQ158,"&gt;0"),Input!$A$6:$HV$6,0),FALSE),0),0))*$D158*$F158</f>
        <v>5616000</v>
      </c>
      <c r="ES158" s="1">
        <f>IF($E158+$I158+$D$7&lt;=ES$22,0,IF(ES$22-$D$7&gt;=$E158,IF(COUNTIF($KZ158:MR158,"&gt;0")&gt;0,VLOOKUP($C158,Input!$A$8:$HV$21,MATCH($DP$21+COUNTIF($KZ158:MR158,"&gt;0"),Input!$A$6:$HV$6,0),FALSE),0),0))*$D158*$F158</f>
        <v>5616000</v>
      </c>
      <c r="ET158" s="1">
        <f>IF($E158+$I158+$D$7&lt;=ET$22,0,IF(ET$22-$D$7&gt;=$E158,IF(COUNTIF($KZ158:MS158,"&gt;0")&gt;0,VLOOKUP($C158,Input!$A$8:$HV$21,MATCH($DP$21+COUNTIF($KZ158:MS158,"&gt;0"),Input!$A$6:$HV$6,0),FALSE),0),0))*$D158*$F158</f>
        <v>5616000</v>
      </c>
      <c r="EU158" s="1">
        <f>IF($E158+$I158+$D$7&lt;=EU$22,0,IF(EU$22-$D$7&gt;=$E158,IF(COUNTIF($KZ158:MT158,"&gt;0")&gt;0,VLOOKUP($C158,Input!$A$8:$HV$21,MATCH($DP$21+COUNTIF($KZ158:MT158,"&gt;0"),Input!$A$6:$HV$6,0),FALSE),0),0))*$D158*$F158</f>
        <v>5616000</v>
      </c>
      <c r="EV158" s="1">
        <f>IF($E158+$I158+$D$7&lt;=EV$22,0,IF(EV$22-$D$7&gt;=$E158,IF(COUNTIF($KZ158:MU158,"&gt;0")&gt;0,VLOOKUP($C158,Input!$A$8:$HV$21,MATCH($DP$21+COUNTIF($KZ158:MU158,"&gt;0"),Input!$A$6:$HV$6,0),FALSE),0),0))*$D158*$F158</f>
        <v>5616000</v>
      </c>
      <c r="EW158" s="1">
        <f>IF($E158+$I158+$D$7&lt;=EW$22,0,IF(EW$22-$D$7&gt;=$E158,IF(COUNTIF($KZ158:MV158,"&gt;0")&gt;0,VLOOKUP($C158,Input!$A$8:$HV$21,MATCH($DP$21+COUNTIF($KZ158:MV158,"&gt;0"),Input!$A$6:$HV$6,0),FALSE),0),0))*$D158*$F158</f>
        <v>5616000</v>
      </c>
      <c r="EX158" s="1">
        <f>IF($E158+$I158+$D$7&lt;=EX$22,0,IF(EX$22-$D$7&gt;=$E158,IF(COUNTIF($KZ158:MW158,"&gt;0")&gt;0,VLOOKUP($C158,Input!$A$8:$HV$21,MATCH($DP$21+COUNTIF($KZ158:MW158,"&gt;0"),Input!$A$6:$HV$6,0),FALSE),0),0))*$D158*$F158</f>
        <v>5616000</v>
      </c>
      <c r="EY158" s="1">
        <f>IF($E158+$I158+$D$7&lt;=EY$22,0,IF(EY$22-$D$7&gt;=$E158,IF(COUNTIF($KZ158:MX158,"&gt;0")&gt;0,VLOOKUP($C158,Input!$A$8:$HV$21,MATCH($DP$21+COUNTIF($KZ158:MX158,"&gt;0"),Input!$A$6:$HV$6,0),FALSE),0),0))*$D158*$F158</f>
        <v>5616000</v>
      </c>
      <c r="EZ158" s="1"/>
      <c r="FA158" t="str">
        <f>VLOOKUP($C158,Input!$A$8:$GZ$39,MATCH(FA$21,Input!$A$6:$GZ$6,0),FALSE)</f>
        <v>Charger installation; electrical upgrade</v>
      </c>
      <c r="FB158">
        <f>IF((VLOOKUP($C158,Input!$A$8:$GZ$39,MATCH(FB$21,Input!$A$6:$GZ$6,0),FALSE))="Y",$D158/VLOOKUP($C158,Input!$A$8:$GZ$39,MATCH(FC$21,Input!$A$6:$GZ$6,0),FALSE),0)</f>
        <v>0</v>
      </c>
      <c r="FC158">
        <f>IF((VLOOKUP($C158,Input!$A$8:$GZ$39,MATCH(FB$21,Input!$A$6:$GZ$6,0),FALSE))="Y",0,IF((VLOOKUP($C158,Input!$A$8:$GZ$39,MATCH(FC$21,Input!$A$6:$GZ$6,0),FALSE))&gt;0,$D158/VLOOKUP($C158,Input!$A$8:$GZ$39,MATCH(FC$21,Input!$A$6:$GZ$6,0),FALSE),0))</f>
        <v>234</v>
      </c>
      <c r="FD158" s="1">
        <f>+IF($E158=FD$22,VLOOKUP($C158,Input!$A$8:$GZ$39,MATCH(FD$21,Input!$A$6:$GZ$6,0),FALSE),0)*IF(FD$110&gt;=MAX(FC$110:$FD$110),MIN((FD$110-MAX(FC$110:$FD$110)),(FD$110-FC$110)),0)+IF($E158=FD$22,VLOOKUP($C158,Input!$A$8:$GZ$39,MATCH(FD$21,Input!$A$6:$GZ$6,0),FALSE),0)*IF(FD$109&gt;=MAX(FC$109:$FD$109),MIN((FD$109-MAX(FC$109:$FD$109)),(FD$109-FC$109)),0)</f>
        <v>0</v>
      </c>
      <c r="FE158" s="1">
        <f>+IF($E158=FE$22,VLOOKUP($C158,Input!$A$8:$GZ$39,MATCH(FE$21,Input!$A$6:$GZ$6,0),FALSE),0)*IF(FE$110&gt;=MAX(FD$110:$FD$110),MIN((FE$110-MAX(FD$110:$FD$110)),(FE$110-FD$110)),0)+IF($E158=FE$22,VLOOKUP($C158,Input!$A$8:$GZ$39,MATCH(FE$21,Input!$A$6:$GZ$6,0),FALSE),0)*IF(FE$109&gt;=MAX(FD$109:$FD$109),MIN((FE$109-MAX(FD$109:$FD$109)),(FE$109-FD$109)),0)</f>
        <v>0</v>
      </c>
      <c r="FF158" s="1">
        <f>+IF($E158=FF$22,VLOOKUP($C158,Input!$A$8:$GZ$39,MATCH(FF$21,Input!$A$6:$GZ$6,0),FALSE),0)*IF(FF$110&gt;=MAX($FD$110:FE$110),MIN((FF$110-MAX($FD$110:FE$110)),(FF$110-FE$110)),0)+IF($E158=FF$22,VLOOKUP($C158,Input!$A$8:$GZ$39,MATCH(FF$21,Input!$A$6:$GZ$6,0),FALSE),0)*IF(FF$109&gt;=MAX($FD$109:FE$109),MIN((FF$109-MAX($FD$109:FE$109)),(FF$109-FE$109)),0)</f>
        <v>0</v>
      </c>
      <c r="FG158" s="1">
        <f>+IF($E158=FG$22,VLOOKUP($C158,Input!$A$8:$GZ$39,MATCH(FG$21,Input!$A$6:$GZ$6,0),FALSE),0)*IF(FG$110&gt;=MAX($FD$110:FF$110),MIN((FG$110-MAX($FD$110:FF$110)),(FG$110-FF$110)),0)+IF($E158=FG$22,VLOOKUP($C158,Input!$A$8:$GZ$39,MATCH(FG$21,Input!$A$6:$GZ$6,0),FALSE),0)*IF(FG$109&gt;=MAX($FD$109:FF$109),MIN((FG$109-MAX($FD$109:FF$109)),(FG$109-FF$109)),0)</f>
        <v>0</v>
      </c>
      <c r="FH158" s="1">
        <f>+IF($E158=FH$22,VLOOKUP($C158,Input!$A$8:$GZ$39,MATCH(FH$21,Input!$A$6:$GZ$6,0),FALSE),0)*IF(FH$110&gt;=MAX($FD$110:FG$110),MIN((FH$110-MAX($FD$110:FG$110)),(FH$110-FG$110)),0)+IF($E158=FH$22,VLOOKUP($C158,Input!$A$8:$GZ$39,MATCH(FH$21,Input!$A$6:$GZ$6,0),FALSE),0)*IF(FH$109&gt;=MAX($FD$109:FG$109),MIN((FH$109-MAX($FD$109:FG$109)),(FH$109-FG$109)),0)</f>
        <v>0</v>
      </c>
      <c r="FI158" s="1">
        <f>+IF($E158=FI$22,VLOOKUP($C158,Input!$A$8:$GZ$39,MATCH(FI$21,Input!$A$6:$GZ$6,0),FALSE),0)*IF(FI$110&gt;=MAX($FD$110:FH$110),MIN((FI$110-MAX($FD$110:FH$110)),(FI$110-FH$110)),0)+IF($E158=FI$22,VLOOKUP($C158,Input!$A$8:$GZ$39,MATCH(FI$21,Input!$A$6:$GZ$6,0),FALSE),0)*IF(FI$109&gt;=MAX($FD$109:FH$109),MIN((FI$109-MAX($FD$109:FH$109)),(FI$109-FH$109)),0)</f>
        <v>0</v>
      </c>
      <c r="FJ158" s="1">
        <f>+IF($E158=FJ$22,VLOOKUP($C158,Input!$A$8:$GZ$39,MATCH(FJ$21,Input!$A$6:$GZ$6,0),FALSE),0)*IF(FJ$110&gt;=MAX($FD$110:FI$110),MIN((FJ$110-MAX($FD$110:FI$110)),(FJ$110-FI$110)),0)+IF($E158=FJ$22,VLOOKUP($C158,Input!$A$8:$GZ$39,MATCH(FJ$21,Input!$A$6:$GZ$6,0),FALSE),0)*IF(FJ$109&gt;=MAX($FD$109:FI$109),MIN((FJ$109-MAX($FD$109:FI$109)),(FJ$109-FI$109)),0)</f>
        <v>0</v>
      </c>
      <c r="FK158" s="1">
        <f>+IF($E158=FK$22,VLOOKUP($C158,Input!$A$8:$GZ$39,MATCH(FK$21,Input!$A$6:$GZ$6,0),FALSE),0)*IF(FK$110&gt;=MAX($FD$110:FJ$110),MIN((FK$110-MAX($FD$110:FJ$110)),(FK$110-FJ$110)),0)+IF($E158=FK$22,VLOOKUP($C158,Input!$A$8:$GZ$39,MATCH(FK$21,Input!$A$6:$GZ$6,0),FALSE),0)*IF(FK$109&gt;=MAX($FD$109:FJ$109),MIN((FK$109-MAX($FD$109:FJ$109)),(FK$109-FJ$109)),0)</f>
        <v>0</v>
      </c>
      <c r="FL158" s="1">
        <f>+IF($E158=FL$22,VLOOKUP($C158,Input!$A$8:$GZ$39,MATCH(FL$21,Input!$A$6:$GZ$6,0),FALSE),0)*IF(FL$110&gt;=MAX($FD$110:FK$110),MIN((FL$110-MAX($FD$110:FK$110)),(FL$110-FK$110)),0)+IF($E158=FL$22,VLOOKUP($C158,Input!$A$8:$GZ$39,MATCH(FL$21,Input!$A$6:$GZ$6,0),FALSE),0)*IF(FL$109&gt;=MAX($FD$109:FK$109),MIN((FL$109-MAX($FD$109:FK$109)),(FL$109-FK$109)),0)</f>
        <v>0</v>
      </c>
      <c r="FM158" s="1">
        <f>+IF($E158=FM$22,VLOOKUP($C158,Input!$A$8:$GZ$39,MATCH(FM$21,Input!$A$6:$GZ$6,0),FALSE),0)*IF(FM$110&gt;=MAX($FD$110:FL$110),MIN((FM$110-MAX($FD$110:FL$110)),(FM$110-FL$110)),0)+IF($E158=FM$22,VLOOKUP($C158,Input!$A$8:$GZ$39,MATCH(FM$21,Input!$A$6:$GZ$6,0),FALSE),0)*IF(FM$109&gt;=MAX($FD$109:FL$109),MIN((FM$109-MAX($FD$109:FL$109)),(FM$109-FL$109)),0)</f>
        <v>0</v>
      </c>
      <c r="FN158" s="1">
        <f>+IF($E158=FN$22,VLOOKUP($C158,Input!$A$8:$GZ$39,MATCH(FN$21,Input!$A$6:$GZ$6,0),FALSE),0)*IF(FN$110&gt;=MAX($FD$110:FM$110),MIN((FN$110-MAX($FD$110:FM$110)),(FN$110-FM$110)),0)+IF($E158=FN$22,VLOOKUP($C158,Input!$A$8:$GZ$39,MATCH(FN$21,Input!$A$6:$GZ$6,0),FALSE),0)*IF(FN$109&gt;=MAX($FD$109:FM$109),MIN((FN$109-MAX($FD$109:FM$109)),(FN$109-FM$109)),0)</f>
        <v>0</v>
      </c>
      <c r="FO158" s="1">
        <f>+IF($E158=FO$22,VLOOKUP($C158,Input!$A$8:$GZ$39,MATCH(FO$21,Input!$A$6:$GZ$6,0),FALSE),0)*IF(FO$110&gt;=MAX($FD$110:FN$110),MIN((FO$110-MAX($FD$110:FN$110)),(FO$110-FN$110)),0)+IF($E158=FO$22,VLOOKUP($C158,Input!$A$8:$GZ$39,MATCH(FO$21,Input!$A$6:$GZ$6,0),FALSE),0)*IF(FO$109&gt;=MAX($FD$109:FN$109),MIN((FO$109-MAX($FD$109:FN$109)),(FO$109-FN$109)),0)</f>
        <v>0</v>
      </c>
      <c r="FP158" s="1">
        <f>+IF($E158=FP$22,VLOOKUP($C158,Input!$A$8:$GZ$39,MATCH(FP$21,Input!$A$6:$GZ$6,0),FALSE),0)*IF(FP$110&gt;=MAX($FD$110:FO$110),MIN((FP$110-MAX($FD$110:FO$110)),(FP$110-FO$110)),0)+IF($E158=FP$22,VLOOKUP($C158,Input!$A$8:$GZ$39,MATCH(FP$21,Input!$A$6:$GZ$6,0),FALSE),0)*IF(FP$109&gt;=MAX($FD$109:FO$109),MIN((FP$109-MAX($FD$109:FO$109)),(FP$109-FO$109)),0)</f>
        <v>0</v>
      </c>
      <c r="FQ158" s="1">
        <f>+IF($E158=FQ$22,VLOOKUP($C158,Input!$A$8:$GZ$39,MATCH(FQ$21,Input!$A$6:$GZ$6,0),FALSE),0)*IF(FQ$110&gt;=MAX($FD$110:FP$110),MIN((FQ$110-MAX($FD$110:FP$110)),(FQ$110-FP$110)),0)+IF($E158=FQ$22,VLOOKUP($C158,Input!$A$8:$GZ$39,MATCH(FQ$21,Input!$A$6:$GZ$6,0),FALSE),0)*IF(FQ$109&gt;=MAX($FD$109:FP$109),MIN((FQ$109-MAX($FD$109:FP$109)),(FQ$109-FP$109)),0)</f>
        <v>0</v>
      </c>
      <c r="FR158" s="1">
        <f>+IF($E158=FR$22,VLOOKUP($C158,Input!$A$8:$GZ$39,MATCH(FR$21,Input!$A$6:$GZ$6,0),FALSE),0)*IF(FR$110&gt;=MAX($FD$110:FQ$110),MIN((FR$110-MAX($FD$110:FQ$110)),(FR$110-FQ$110)),0)+IF($E158=FR$22,VLOOKUP($C158,Input!$A$8:$GZ$39,MATCH(FR$21,Input!$A$6:$GZ$6,0),FALSE),0)*IF(FR$109&gt;=MAX($FD$109:FQ$109),MIN((FR$109-MAX($FD$109:FQ$109)),(FR$109-FQ$109)),0)</f>
        <v>0</v>
      </c>
      <c r="FS158" s="1">
        <f>+IF($E158=FS$22,VLOOKUP($C158,Input!$A$8:$GZ$39,MATCH(FS$21,Input!$A$6:$GZ$6,0),FALSE),0)*IF(FS$110&gt;=MAX($FD$110:FR$110),MIN((FS$110-MAX($FD$110:FR$110)),(FS$110-FR$110)),0)+IF($E158=FS$22,VLOOKUP($C158,Input!$A$8:$GZ$39,MATCH(FS$21,Input!$A$6:$GZ$6,0),FALSE),0)*IF(FS$109&gt;=MAX($FD$109:FR$109),MIN((FS$109-MAX($FD$109:FR$109)),(FS$109-FR$109)),0)</f>
        <v>0</v>
      </c>
      <c r="FT158" s="1">
        <f>+IF($E158=FT$22,VLOOKUP($C158,Input!$A$8:$GZ$39,MATCH(FT$21,Input!$A$6:$GZ$6,0),FALSE),0)*IF(FT$110&gt;=MAX($FD$110:FS$110),MIN((FT$110-MAX($FD$110:FS$110)),(FT$110-FS$110)),0)+IF($E158=FT$22,VLOOKUP($C158,Input!$A$8:$GZ$39,MATCH(FT$21,Input!$A$6:$GZ$6,0),FALSE),0)*IF(FT$109&gt;=MAX($FD$109:FS$109),MIN((FT$109-MAX($FD$109:FS$109)),(FT$109-FS$109)),0)</f>
        <v>0</v>
      </c>
      <c r="FU158" s="1">
        <f>+IF($E158=FU$22,VLOOKUP($C158,Input!$A$8:$GZ$39,MATCH(FU$21,Input!$A$6:$GZ$6,0),FALSE),0)*IF(FU$110&gt;=MAX($FD$110:FT$110),MIN((FU$110-MAX($FD$110:FT$110)),(FU$110-FT$110)),0)+IF($E158=FU$22,VLOOKUP($C158,Input!$A$8:$GZ$39,MATCH(FU$21,Input!$A$6:$GZ$6,0),FALSE),0)*IF(FU$109&gt;=MAX($FD$109:FT$109),MIN((FU$109-MAX($FD$109:FT$109)),(FU$109-FT$109)),0)</f>
        <v>0</v>
      </c>
      <c r="FV158" s="1">
        <f>+IF($E158=FV$22,VLOOKUP($C158,Input!$A$8:$GZ$39,MATCH(FV$21,Input!$A$6:$GZ$6,0),FALSE),0)*IF(FV$110&gt;=MAX($FD$110:FU$110),MIN((FV$110-MAX($FD$110:FU$110)),(FV$110-FU$110)),0)+IF($E158=FV$22,VLOOKUP($C158,Input!$A$8:$GZ$39,MATCH(FV$21,Input!$A$6:$GZ$6,0),FALSE),0)*IF(FV$109&gt;=MAX($FD$109:FU$109),MIN((FV$109-MAX($FD$109:FU$109)),(FV$109-FU$109)),0)</f>
        <v>0</v>
      </c>
      <c r="FW158" s="1">
        <f>+IF($E158=FW$22,VLOOKUP($C158,Input!$A$8:$GZ$39,MATCH(FW$21,Input!$A$6:$GZ$6,0),FALSE),0)*IF(FW$110&gt;=MAX($FD$110:FV$110),MIN((FW$110-MAX($FD$110:FV$110)),(FW$110-FV$110)),0)+IF($E158=FW$22,VLOOKUP($C158,Input!$A$8:$GZ$39,MATCH(FW$21,Input!$A$6:$GZ$6,0),FALSE),0)*IF(FW$109&gt;=MAX($FD$109:FV$109),MIN((FW$109-MAX($FD$109:FV$109)),(FW$109-FV$109)),0)</f>
        <v>0</v>
      </c>
      <c r="FX158" s="1">
        <f>+IF($E158=FX$22,VLOOKUP($C158,Input!$A$8:$GZ$39,MATCH(FX$21,Input!$A$6:$GZ$6,0),FALSE),0)*IF(FX$110&gt;=MAX($FD$110:FW$110),MIN((FX$110-MAX($FD$110:FW$110)),(FX$110-FW$110)),0)+IF($E158=FX$22,VLOOKUP($C158,Input!$A$8:$GZ$39,MATCH(FX$21,Input!$A$6:$GZ$6,0),FALSE),0)*IF(FX$109&gt;=MAX($FD$109:FW$109),MIN((FX$109-MAX($FD$109:FW$109)),(FX$109-FW$109)),0)</f>
        <v>0</v>
      </c>
      <c r="FY158" s="1">
        <f>+IF($E158=FY$22,VLOOKUP($C158,Input!$A$8:$GZ$39,MATCH(FY$21,Input!$A$6:$GZ$6,0),FALSE),0)*IF(FY$110&gt;=MAX($FD$110:FX$110),MIN((FY$110-MAX($FD$110:FX$110)),(FY$110-FX$110)),0)+IF($E158=FY$22,VLOOKUP($C158,Input!$A$8:$GZ$39,MATCH(FY$21,Input!$A$6:$GZ$6,0),FALSE),0)*IF(FY$109&gt;=MAX($FD$109:FX$109),MIN((FY$109-MAX($FD$109:FX$109)),(FY$109-FX$109)),0)</f>
        <v>0</v>
      </c>
      <c r="FZ158" s="1">
        <f>+IF($E158=FZ$22,VLOOKUP($C158,Input!$A$8:$GZ$39,MATCH(FZ$21,Input!$A$6:$GZ$6,0),FALSE),0)*IF(FZ$110&gt;=MAX($FD$110:FY$110),MIN((FZ$110-MAX($FD$110:FY$110)),(FZ$110-FY$110)),0)+IF($E158=FZ$22,VLOOKUP($C158,Input!$A$8:$GZ$39,MATCH(FZ$21,Input!$A$6:$GZ$6,0),FALSE),0)*IF(FZ$109&gt;=MAX($FD$109:FY$109),MIN((FZ$109-MAX($FD$109:FY$109)),(FZ$109-FY$109)),0)</f>
        <v>0</v>
      </c>
      <c r="GA158" s="1">
        <f>+IF($E158=GA$22,VLOOKUP($C158,Input!$A$8:$GZ$39,MATCH(GA$21,Input!$A$6:$GZ$6,0),FALSE),0)*IF(GA$110&gt;=MAX($FD$110:FZ$110),MIN((GA$110-MAX($FD$110:FZ$110)),(GA$110-FZ$110)),0)+IF($E158=GA$22,VLOOKUP($C158,Input!$A$8:$GZ$39,MATCH(GA$21,Input!$A$6:$GZ$6,0),FALSE),0)*IF(GA$109&gt;=MAX($FD$109:FZ$109),MIN((GA$109-MAX($FD$109:FZ$109)),(GA$109-FZ$109)),0)</f>
        <v>0</v>
      </c>
      <c r="GB158" s="1">
        <f>+IF($E158=GB$22,VLOOKUP($C158,Input!$A$8:$GZ$39,MATCH(GB$21,Input!$A$6:$GZ$6,0),FALSE),0)*IF(GB$110&gt;=MAX($FD$110:GA$110),MIN((GB$110-MAX($FD$110:GA$110)),(GB$110-GA$110)),0)+IF($E158=GB$22,VLOOKUP($C158,Input!$A$8:$GZ$39,MATCH(GB$21,Input!$A$6:$GZ$6,0),FALSE),0)*IF(GB$109&gt;=MAX($FD$109:GA$109),MIN((GB$109-MAX($FD$109:GA$109)),(GB$109-GA$109)),0)</f>
        <v>0</v>
      </c>
      <c r="GC158" s="1">
        <f>+IF($E158=GC$22,VLOOKUP($C158,Input!$A$8:$GZ$39,MATCH(GC$21,Input!$A$6:$GZ$6,0),FALSE),0)*IF(GC$110&gt;=MAX($FD$110:GB$110),MIN((GC$110-MAX($FD$110:GB$110)),(GC$110-GB$110)),0)+IF($E158=GC$22,VLOOKUP($C158,Input!$A$8:$GZ$39,MATCH(GC$21,Input!$A$6:$GZ$6,0),FALSE),0)*IF(GC$109&gt;=MAX($FD$109:GB$109),MIN((GC$109-MAX($FD$109:GB$109)),(GC$109-GB$109)),0)</f>
        <v>0</v>
      </c>
      <c r="GD158" s="1">
        <f>+IF($E158=GD$22,VLOOKUP($C158,Input!$A$8:$GZ$39,MATCH(GD$21,Input!$A$6:$GZ$6,0),FALSE),0)*IF(GD$110&gt;=MAX($FD$110:GC$110),MIN((GD$110-MAX($FD$110:GC$110)),(GD$110-GC$110)),0)+IF($E158=GD$22,VLOOKUP($C158,Input!$A$8:$GZ$39,MATCH(GD$21,Input!$A$6:$GZ$6,0),FALSE),0)*IF(GD$109&gt;=MAX($FD$109:GC$109),MIN((GD$109-MAX($FD$109:GC$109)),(GD$109-GC$109)),0)</f>
        <v>0</v>
      </c>
      <c r="GE158" s="1">
        <f>+IF($E158=GE$22,VLOOKUP($C158,Input!$A$8:$GZ$39,MATCH(GE$21,Input!$A$6:$GZ$6,0),FALSE),0)*IF(GE$110&gt;=MAX($FD$110:GD$110),MIN((GE$110-MAX($FD$110:GD$110)),(GE$110-GD$110)),0)+IF($E158=GE$22,VLOOKUP($C158,Input!$A$8:$GZ$39,MATCH(GE$21,Input!$A$6:$GZ$6,0),FALSE),0)*IF(GE$109&gt;=MAX($FD$109:GD$109),MIN((GE$109-MAX($FD$109:GD$109)),(GE$109-GD$109)),0)</f>
        <v>0</v>
      </c>
      <c r="GF158" s="1">
        <f>+IF($E158=GF$22,VLOOKUP($C158,Input!$A$8:$GZ$39,MATCH(GF$21,Input!$A$6:$GZ$6,0),FALSE),0)*IF(GF$110&gt;=MAX($FD$110:GE$110),MIN((GF$110-MAX($FD$110:GE$110)),(GF$110-GE$110)),0)+IF($E158=GF$22,VLOOKUP($C158,Input!$A$8:$GZ$39,MATCH(GF$21,Input!$A$6:$GZ$6,0),FALSE),0)*IF(GF$109&gt;=MAX($FD$109:GE$109),MIN((GF$109-MAX($FD$109:GE$109)),(GF$109-GE$109)),0)</f>
        <v>0</v>
      </c>
      <c r="GG158" s="1">
        <f>+IF($E158=GG$22,VLOOKUP($C158,Input!$A$8:$GZ$39,MATCH(GG$21,Input!$A$6:$GZ$6,0),FALSE),0)*IF(GG$110&gt;=MAX($FD$110:GF$110),MIN((GG$110-MAX($FD$110:GF$110)),(GG$110-GF$110)),0)+IF($E158=GG$22,VLOOKUP($C158,Input!$A$8:$GZ$39,MATCH(GG$21,Input!$A$6:$GZ$6,0),FALSE),0)*IF(GG$109&gt;=MAX($FD$109:GF$109),MIN((GG$109-MAX($FD$109:GF$109)),(GG$109-GF$109)),0)</f>
        <v>0</v>
      </c>
      <c r="GH158" s="1">
        <f>+IF($E158=GH$22,VLOOKUP($C158,Input!$A$8:$GZ$39,MATCH(GH$21,Input!$A$6:$GZ$6,0),FALSE),0)*IF(GH$110&gt;=MAX($FD$110:GG$110),MIN((GH$110-MAX($FD$110:GG$110)),(GH$110-GG$110)),0)+IF($E158=GH$22,VLOOKUP($C158,Input!$A$8:$GZ$39,MATCH(GH$21,Input!$A$6:$GZ$6,0),FALSE),0)*IF(GH$109&gt;=MAX($FD$109:GG$109),MIN((GH$109-MAX($FD$109:GG$109)),(GH$109-GG$109)),0)</f>
        <v>0</v>
      </c>
      <c r="GI158" s="1">
        <f>+IF($E158=GI$22,VLOOKUP($C158,Input!$A$8:$GZ$39,MATCH(GI$21,Input!$A$6:$GZ$6,0),FALSE),0)*IF(GI$110&gt;=MAX($FD$110:GH$110),MIN((GI$110-MAX($FD$110:GH$110)),(GI$110-GH$110)),0)+IF($E158=GI$22,VLOOKUP($C158,Input!$A$8:$GZ$39,MATCH(GI$21,Input!$A$6:$GZ$6,0),FALSE),0)*IF(GI$109&gt;=MAX($FD$109:GH$109),MIN((GI$109-MAX($FD$109:GH$109)),(GI$109-GH$109)),0)</f>
        <v>0</v>
      </c>
      <c r="GJ158" s="1">
        <f>+IF($E158=GJ$22,VLOOKUP($C158,Input!$A$8:$GZ$39,MATCH(GJ$21,Input!$A$6:$GZ$6,0),FALSE),0)*IF(GJ$110&gt;=MAX($FD$110:GI$110),MIN((GJ$110-MAX($FD$110:GI$110)),(GJ$110-GI$110)),0)+IF($E158=GJ$22,VLOOKUP($C158,Input!$A$8:$GZ$39,MATCH(GJ$21,Input!$A$6:$GZ$6,0),FALSE),0)*IF(GJ$109&gt;=MAX($FD$109:GI$109),MIN((GJ$109-MAX($FD$109:GI$109)),(GJ$109-GI$109)),0)</f>
        <v>0</v>
      </c>
      <c r="GK158" s="1">
        <f>+IF($E158=GK$22,VLOOKUP($C158,Input!$A$8:$GZ$39,MATCH(GK$21,Input!$A$6:$GZ$6,0),FALSE),0)*IF(GK$110&gt;=MAX($FD$110:GJ$110),MIN((GK$110-MAX($FD$110:GJ$110)),(GK$110-GJ$110)),0)+IF($E158=GK$22,VLOOKUP($C158,Input!$A$8:$GZ$39,MATCH(GK$21,Input!$A$6:$GZ$6,0),FALSE),0)*IF(GK$109&gt;=MAX($FD$109:GJ$109),MIN((GK$109-MAX($FD$109:GJ$109)),(GK$109-GJ$109)),0)</f>
        <v>0</v>
      </c>
      <c r="GL158" s="1">
        <f>+IF($E158=GL$22,VLOOKUP($C158,Input!$A$8:$GZ$39,MATCH(GL$21,Input!$A$6:$GZ$6,0),FALSE),0)*IF(GL$110&gt;=MAX($FD$110:GK$110),MIN((GL$110-MAX($FD$110:GK$110)),(GL$110-GK$110)),0)+IF($E158=GL$22,VLOOKUP($C158,Input!$A$8:$GZ$39,MATCH(GL$21,Input!$A$6:$GZ$6,0),FALSE),0)*IF(GL$109&gt;=MAX($FD$109:GK$109),MIN((GL$109-MAX($FD$109:GK$109)),(GL$109-GK$109)),0)</f>
        <v>0</v>
      </c>
      <c r="GM158" s="42"/>
      <c r="GN158" t="str">
        <f>VLOOKUP($C158,Input!$A$8:$GZ$39,MATCH(GN$21,Input!$A$6:$GZ$6,0),FALSE)</f>
        <v>Charger (60 kW)</v>
      </c>
      <c r="GO158">
        <f>IF((VLOOKUP($C158,Input!$A$8:$GZ$39,MATCH(GO$21,Input!$A$6:$GZ$6,0),FALSE))="Y",$D158/VLOOKUP($C158,Input!$A$8:$GZ$39,MATCH(GP$21,Input!$A$6:$GZ$6,0),FALSE),0)</f>
        <v>0</v>
      </c>
      <c r="GP158">
        <f>IF((VLOOKUP($C158,Input!$A$8:$GZ$39,MATCH(GO$21,Input!$A$6:$GZ$6,0),FALSE))="Y",0,IF((VLOOKUP($C158,Input!$A$8:$GZ$39,MATCH(GP$21,Input!$A$6:$GZ$6,0),FALSE))&gt;0,$D158/VLOOKUP($C158,Input!$A$8:$GZ$39,MATCH(GP$21,Input!$A$6:$GZ$6,0),FALSE),0))</f>
        <v>234</v>
      </c>
      <c r="GQ158" s="1">
        <f>+IF($E158=GQ$22,VLOOKUP($C158,Input!$A$8:$GZ$39,MATCH(GQ$21,Input!$A$6:$GZ$6,0),FALSE),0)*IF(GQ$110&gt;=MAX($GP$110:GP$110),MIN((GQ$110-MAX($GP$110:GP$110)),(GQ$110-GP$110)),0)+IF($E158=GQ$22,VLOOKUP($C158,Input!$A$8:$GZ$39,MATCH(GQ$21,Input!$A$6:$GZ$6,0),FALSE),0)*IF(GQ$109&gt;=MAX($GP$109:GP$109),MIN((GQ$109-MAX($GP$109:GP$109)),(GQ$109-GP$109)),0)</f>
        <v>0</v>
      </c>
      <c r="GR158" s="1">
        <f>+IF($E158=GR$22,VLOOKUP($C158,Input!$A$8:$GZ$39,MATCH(GR$21,Input!$A$6:$GZ$6,0),FALSE),0)*IF(GR$110&gt;=MAX($GP$110:GQ$110),MIN((GR$110-MAX($GP$110:GQ$110)),(GR$110-GQ$110)),0)+IF($E158=GR$22,VLOOKUP($C158,Input!$A$8:$GZ$39,MATCH(GR$21,Input!$A$6:$GZ$6,0),FALSE),0)*IF(GR$109&gt;=MAX($GP$109:GQ$109),MIN((GR$109-MAX($GP$109:GQ$109)),(GR$109-GQ$109)),0)</f>
        <v>0</v>
      </c>
      <c r="GS158" s="1">
        <f>+IF($E158=GS$22,VLOOKUP($C158,Input!$A$8:$GZ$39,MATCH(GS$21,Input!$A$6:$GZ$6,0),FALSE),0)*IF(GS$110&gt;=MAX($GP$110:GR$110),MIN((GS$110-MAX($GP$110:GR$110)),(GS$110-GR$110)),0)+IF($E158=GS$22,VLOOKUP($C158,Input!$A$8:$GZ$39,MATCH(GS$21,Input!$A$6:$GZ$6,0),FALSE),0)*IF(GS$109&gt;=MAX($GP$109:GR$109),MIN((GS$109-MAX($GP$109:GR$109)),(GS$109-GR$109)),0)</f>
        <v>0</v>
      </c>
      <c r="GT158" s="1">
        <f>+IF($E158=GT$22,VLOOKUP($C158,Input!$A$8:$GZ$39,MATCH(GT$21,Input!$A$6:$GZ$6,0),FALSE),0)*IF(GT$110&gt;=MAX($GP$110:GS$110),MIN((GT$110-MAX($GP$110:GS$110)),(GT$110-GS$110)),0)+IF($E158=GT$22,VLOOKUP($C158,Input!$A$8:$GZ$39,MATCH(GT$21,Input!$A$6:$GZ$6,0),FALSE),0)*IF(GT$109&gt;=MAX($GP$109:GS$109),MIN((GT$109-MAX($GP$109:GS$109)),(GT$109-GS$109)),0)</f>
        <v>0</v>
      </c>
      <c r="GU158" s="1">
        <f>+IF($E158=GU$22,VLOOKUP($C158,Input!$A$8:$GZ$39,MATCH(GU$21,Input!$A$6:$GZ$6,0),FALSE),0)*IF(GU$110&gt;=MAX($GP$110:GT$110),MIN((GU$110-MAX($GP$110:GT$110)),(GU$110-GT$110)),0)+IF($E158=GU$22,VLOOKUP($C158,Input!$A$8:$GZ$39,MATCH(GU$21,Input!$A$6:$GZ$6,0),FALSE),0)*IF(GU$109&gt;=MAX($GP$109:GT$109),MIN((GU$109-MAX($GP$109:GT$109)),(GU$109-GT$109)),0)</f>
        <v>0</v>
      </c>
      <c r="GV158" s="1">
        <f>+IF($E158=GV$22,VLOOKUP($C158,Input!$A$8:$GZ$39,MATCH(GV$21,Input!$A$6:$GZ$6,0),FALSE),0)*IF(GV$110&gt;=MAX($GP$110:GU$110),MIN((GV$110-MAX($GP$110:GU$110)),(GV$110-GU$110)),0)+IF($E158=GV$22,VLOOKUP($C158,Input!$A$8:$GZ$39,MATCH(GV$21,Input!$A$6:$GZ$6,0),FALSE),0)*IF(GV$109&gt;=MAX($GP$109:GU$109),MIN((GV$109-MAX($GP$109:GU$109)),(GV$109-GU$109)),0)</f>
        <v>0</v>
      </c>
      <c r="GW158" s="1">
        <f>+IF($E158=GW$22,VLOOKUP($C158,Input!$A$8:$GZ$39,MATCH(GW$21,Input!$A$6:$GZ$6,0),FALSE),0)*IF(GW$110&gt;=MAX($GP$110:GV$110),MIN((GW$110-MAX($GP$110:GV$110)),(GW$110-GV$110)),0)+IF($E158=GW$22,VLOOKUP($C158,Input!$A$8:$GZ$39,MATCH(GW$21,Input!$A$6:$GZ$6,0),FALSE),0)*IF(GW$109&gt;=MAX($GP$109:GV$109),MIN((GW$109-MAX($GP$109:GV$109)),(GW$109-GV$109)),0)</f>
        <v>0</v>
      </c>
      <c r="GX158" s="1">
        <f>+IF($E158=GX$22,VLOOKUP($C158,Input!$A$8:$GZ$39,MATCH(GX$21,Input!$A$6:$GZ$6,0),FALSE),0)*IF(GX$110&gt;=MAX($GP$110:GW$110),MIN((GX$110-MAX($GP$110:GW$110)),(GX$110-GW$110)),0)+IF($E158=GX$22,VLOOKUP($C158,Input!$A$8:$GZ$39,MATCH(GX$21,Input!$A$6:$GZ$6,0),FALSE),0)*IF(GX$109&gt;=MAX($GP$109:GW$109),MIN((GX$109-MAX($GP$109:GW$109)),(GX$109-GW$109)),0)</f>
        <v>0</v>
      </c>
      <c r="GY158" s="1">
        <f>+IF($E158=GY$22,VLOOKUP($C158,Input!$A$8:$GZ$39,MATCH(GY$21,Input!$A$6:$GZ$6,0),FALSE),0)*IF(GY$110&gt;=MAX($GP$110:GX$110),MIN((GY$110-MAX($GP$110:GX$110)),(GY$110-GX$110)),0)+IF($E158=GY$22,VLOOKUP($C158,Input!$A$8:$GZ$39,MATCH(GY$21,Input!$A$6:$GZ$6,0),FALSE),0)*IF(GY$109&gt;=MAX($GP$109:GX$109),MIN((GY$109-MAX($GP$109:GX$109)),(GY$109-GX$109)),0)</f>
        <v>0</v>
      </c>
      <c r="GZ158" s="1">
        <f>+IF($E158=GZ$22,VLOOKUP($C158,Input!$A$8:$GZ$39,MATCH(GZ$21,Input!$A$6:$GZ$6,0),FALSE),0)*IF(GZ$110&gt;=MAX($GP$110:GY$110),MIN((GZ$110-MAX($GP$110:GY$110)),(GZ$110-GY$110)),0)+IF($E158=GZ$22,VLOOKUP($C158,Input!$A$8:$GZ$39,MATCH(GZ$21,Input!$A$6:$GZ$6,0),FALSE),0)*IF(GZ$109&gt;=MAX($GP$109:GY$109),MIN((GZ$109-MAX($GP$109:GY$109)),(GZ$109-GY$109)),0)</f>
        <v>0</v>
      </c>
      <c r="HA158" s="1">
        <f>+IF($E158=HA$22,VLOOKUP($C158,Input!$A$8:$GZ$39,MATCH(HA$21,Input!$A$6:$GZ$6,0),FALSE),0)*IF(HA$110&gt;=MAX($GP$110:GZ$110),MIN((HA$110-MAX($GP$110:GZ$110)),(HA$110-GZ$110)),0)+IF($E158=HA$22,VLOOKUP($C158,Input!$A$8:$GZ$39,MATCH(HA$21,Input!$A$6:$GZ$6,0),FALSE),0)*IF(HA$109&gt;=MAX($GP$109:GZ$109),MIN((HA$109-MAX($GP$109:GZ$109)),(HA$109-GZ$109)),0)</f>
        <v>0</v>
      </c>
      <c r="HB158" s="1">
        <f>+IF($E158=HB$22,VLOOKUP($C158,Input!$A$8:$GZ$39,MATCH(HB$21,Input!$A$6:$GZ$6,0),FALSE),0)*IF(HB$110&gt;=MAX($GP$110:HA$110),MIN((HB$110-MAX($GP$110:HA$110)),(HB$110-HA$110)),0)+IF($E158=HB$22,VLOOKUP($C158,Input!$A$8:$GZ$39,MATCH(HB$21,Input!$A$6:$GZ$6,0),FALSE),0)*IF(HB$109&gt;=MAX($GP$109:HA$109),MIN((HB$109-MAX($GP$109:HA$109)),(HB$109-HA$109)),0)</f>
        <v>0</v>
      </c>
      <c r="HC158" s="1">
        <f>+IF($E158=HC$22,VLOOKUP($C158,Input!$A$8:$GZ$39,MATCH(HC$21,Input!$A$6:$GZ$6,0),FALSE),0)*IF(HC$110&gt;=MAX($GP$110:HB$110),MIN((HC$110-MAX($GP$110:HB$110)),(HC$110-HB$110)),0)+IF($E158=HC$22,VLOOKUP($C158,Input!$A$8:$GZ$39,MATCH(HC$21,Input!$A$6:$GZ$6,0),FALSE),0)*IF(HC$109&gt;=MAX($GP$109:HB$109),MIN((HC$109-MAX($GP$109:HB$109)),(HC$109-HB$109)),0)</f>
        <v>0</v>
      </c>
      <c r="HD158" s="1">
        <f>+IF($E158=HD$22,VLOOKUP($C158,Input!$A$8:$GZ$39,MATCH(HD$21,Input!$A$6:$GZ$6,0),FALSE),0)*IF(HD$110&gt;=MAX($GP$110:HC$110),MIN((HD$110-MAX($GP$110:HC$110)),(HD$110-HC$110)),0)+IF($E158=HD$22,VLOOKUP($C158,Input!$A$8:$GZ$39,MATCH(HD$21,Input!$A$6:$GZ$6,0),FALSE),0)*IF(HD$109&gt;=MAX($GP$109:HC$109),MIN((HD$109-MAX($GP$109:HC$109)),(HD$109-HC$109)),0)</f>
        <v>0</v>
      </c>
      <c r="HE158" s="1">
        <f>+IF($E158=HE$22,VLOOKUP($C158,Input!$A$8:$GZ$39,MATCH(HE$21,Input!$A$6:$GZ$6,0),FALSE),0)*IF(HE$110&gt;=MAX($GP$110:HD$110),MIN((HE$110-MAX($GP$110:HD$110)),(HE$110-HD$110)),0)+IF($E158=HE$22,VLOOKUP($C158,Input!$A$8:$GZ$39,MATCH(HE$21,Input!$A$6:$GZ$6,0),FALSE),0)*IF(HE$109&gt;=MAX($GP$109:HD$109),MIN((HE$109-MAX($GP$109:HD$109)),(HE$109-HD$109)),0)</f>
        <v>0</v>
      </c>
      <c r="HF158" s="1">
        <f>+IF($E158=HF$22,VLOOKUP($C158,Input!$A$8:$GZ$39,MATCH(HF$21,Input!$A$6:$GZ$6,0),FALSE),0)*IF(HF$110&gt;=MAX($GP$110:HE$110),MIN((HF$110-MAX($GP$110:HE$110)),(HF$110-HE$110)),0)+IF($E158=HF$22,VLOOKUP($C158,Input!$A$8:$GZ$39,MATCH(HF$21,Input!$A$6:$GZ$6,0),FALSE),0)*IF(HF$109&gt;=MAX($GP$109:HE$109),MIN((HF$109-MAX($GP$109:HE$109)),(HF$109-HE$109)),0)</f>
        <v>0</v>
      </c>
      <c r="HG158" s="1">
        <f>+IF($E158=HG$22,VLOOKUP($C158,Input!$A$8:$GZ$39,MATCH(HG$21,Input!$A$6:$GZ$6,0),FALSE),0)*IF(HG$110&gt;=MAX($GP$110:HF$110),MIN((HG$110-MAX($GP$110:HF$110)),(HG$110-HF$110)),0)+IF($E158=HG$22,VLOOKUP($C158,Input!$A$8:$GZ$39,MATCH(HG$21,Input!$A$6:$GZ$6,0),FALSE),0)*IF(HG$109&gt;=MAX($GP$109:HF$109),MIN((HG$109-MAX($GP$109:HF$109)),(HG$109-HF$109)),0)</f>
        <v>0</v>
      </c>
      <c r="HH158" s="1">
        <f>+IF($E158=HH$22,VLOOKUP($C158,Input!$A$8:$GZ$39,MATCH(HH$21,Input!$A$6:$GZ$6,0),FALSE),0)*IF(HH$110&gt;=MAX($GP$110:HG$110),MIN((HH$110-MAX($GP$110:HG$110)),(HH$110-HG$110)),0)+IF($E158=HH$22,VLOOKUP($C158,Input!$A$8:$GZ$39,MATCH(HH$21,Input!$A$6:$GZ$6,0),FALSE),0)*IF(HH$109&gt;=MAX($GP$109:HG$109),MIN((HH$109-MAX($GP$109:HG$109)),(HH$109-HG$109)),0)</f>
        <v>0</v>
      </c>
      <c r="HI158" s="1">
        <f>+IF($E158=HI$22,VLOOKUP($C158,Input!$A$8:$GZ$39,MATCH(HI$21,Input!$A$6:$GZ$6,0),FALSE),0)*IF(HI$110&gt;=MAX($GP$110:HH$110),MIN((HI$110-MAX($GP$110:HH$110)),(HI$110-HH$110)),0)+IF($E158=HI$22,VLOOKUP($C158,Input!$A$8:$GZ$39,MATCH(HI$21,Input!$A$6:$GZ$6,0),FALSE),0)*IF(HI$109&gt;=MAX($GP$109:HH$109),MIN((HI$109-MAX($GP$109:HH$109)),(HI$109-HH$109)),0)</f>
        <v>0</v>
      </c>
      <c r="HJ158" s="1">
        <f>+IF($E158=HJ$22,VLOOKUP($C158,Input!$A$8:$GZ$39,MATCH(HJ$21,Input!$A$6:$GZ$6,0),FALSE),0)*IF(HJ$110&gt;=MAX($GP$110:HI$110),MIN((HJ$110-MAX($GP$110:HI$110)),(HJ$110-HI$110)),0)+IF($E158=HJ$22,VLOOKUP($C158,Input!$A$8:$GZ$39,MATCH(HJ$21,Input!$A$6:$GZ$6,0),FALSE),0)*IF(HJ$109&gt;=MAX($GP$109:HI$109),MIN((HJ$109-MAX($GP$109:HI$109)),(HJ$109-HI$109)),0)</f>
        <v>0</v>
      </c>
      <c r="HK158" s="1">
        <f>+IF($E158=HK$22,VLOOKUP($C158,Input!$A$8:$GZ$39,MATCH(HK$21,Input!$A$6:$GZ$6,0),FALSE),0)*IF(HK$110&gt;=MAX($GP$110:HJ$110),MIN((HK$110-MAX($GP$110:HJ$110)),(HK$110-HJ$110)),0)+IF($E158=HK$22,VLOOKUP($C158,Input!$A$8:$GZ$39,MATCH(HK$21,Input!$A$6:$GZ$6,0),FALSE),0)*IF(HK$109&gt;=MAX($GP$109:HJ$109),MIN((HK$109-MAX($GP$109:HJ$109)),(HK$109-HJ$109)),0)</f>
        <v>0</v>
      </c>
      <c r="HL158" s="1">
        <f>+IF($E158=HL$22,VLOOKUP($C158,Input!$A$8:$GZ$39,MATCH(HL$21,Input!$A$6:$GZ$6,0),FALSE),0)*IF(HL$110&gt;=MAX($GP$110:HK$110),MIN((HL$110-MAX($GP$110:HK$110)),(HL$110-HK$110)),0)+IF($E158=HL$22,VLOOKUP($C158,Input!$A$8:$GZ$39,MATCH(HL$21,Input!$A$6:$GZ$6,0),FALSE),0)*IF(HL$109&gt;=MAX($GP$109:HK$109),MIN((HL$109-MAX($GP$109:HK$109)),(HL$109-HK$109)),0)</f>
        <v>0</v>
      </c>
      <c r="HM158" s="1">
        <f>+IF($E158=HM$22,VLOOKUP($C158,Input!$A$8:$GZ$39,MATCH(HM$21,Input!$A$6:$GZ$6,0),FALSE),0)*IF(HM$110&gt;=MAX($GP$110:HL$110),MIN((HM$110-MAX($GP$110:HL$110)),(HM$110-HL$110)),0)+IF($E158=HM$22,VLOOKUP($C158,Input!$A$8:$GZ$39,MATCH(HM$21,Input!$A$6:$GZ$6,0),FALSE),0)*IF(HM$109&gt;=MAX($GP$109:HL$109),MIN((HM$109-MAX($GP$109:HL$109)),(HM$109-HL$109)),0)</f>
        <v>0</v>
      </c>
      <c r="HN158" s="1">
        <f>+IF($E158=HN$22,VLOOKUP($C158,Input!$A$8:$GZ$39,MATCH(HN$21,Input!$A$6:$GZ$6,0),FALSE),0)*IF(HN$110&gt;=MAX($GP$110:HM$110),MIN((HN$110-MAX($GP$110:HM$110)),(HN$110-HM$110)),0)+IF($E158=HN$22,VLOOKUP($C158,Input!$A$8:$GZ$39,MATCH(HN$21,Input!$A$6:$GZ$6,0),FALSE),0)*IF(HN$109&gt;=MAX($GP$109:HM$109),MIN((HN$109-MAX($GP$109:HM$109)),(HN$109-HM$109)),0)</f>
        <v>0</v>
      </c>
      <c r="HO158" s="1">
        <f>+IF($E158=HO$22,VLOOKUP($C158,Input!$A$8:$GZ$39,MATCH(HO$21,Input!$A$6:$GZ$6,0),FALSE),0)*IF(HO$110&gt;=MAX($GP$110:HN$110),MIN((HO$110-MAX($GP$110:HN$110)),(HO$110-HN$110)),0)+IF($E158=HO$22,VLOOKUP($C158,Input!$A$8:$GZ$39,MATCH(HO$21,Input!$A$6:$GZ$6,0),FALSE),0)*IF(HO$109&gt;=MAX($GP$109:HN$109),MIN((HO$109-MAX($GP$109:HN$109)),(HO$109-HN$109)),0)</f>
        <v>0</v>
      </c>
      <c r="HP158" s="1">
        <f>+IF($E158=HP$22,VLOOKUP($C158,Input!$A$8:$GZ$39,MATCH(HP$21,Input!$A$6:$GZ$6,0),FALSE),0)*IF(HP$110&gt;=MAX($GP$110:HO$110),MIN((HP$110-MAX($GP$110:HO$110)),(HP$110-HO$110)),0)+IF($E158=HP$22,VLOOKUP($C158,Input!$A$8:$GZ$39,MATCH(HP$21,Input!$A$6:$GZ$6,0),FALSE),0)*IF(HP$109&gt;=MAX($GP$109:HO$109),MIN((HP$109-MAX($GP$109:HO$109)),(HP$109-HO$109)),0)</f>
        <v>0</v>
      </c>
      <c r="HQ158" s="1">
        <f>+IF($E158=HQ$22,VLOOKUP($C158,Input!$A$8:$GZ$39,MATCH(HQ$21,Input!$A$6:$GZ$6,0),FALSE),0)*IF(HQ$110&gt;=MAX($GP$110:HP$110),MIN((HQ$110-MAX($GP$110:HP$110)),(HQ$110-HP$110)),0)+IF($E158=HQ$22,VLOOKUP($C158,Input!$A$8:$GZ$39,MATCH(HQ$21,Input!$A$6:$GZ$6,0),FALSE),0)*IF(HQ$109&gt;=MAX($GP$109:HP$109),MIN((HQ$109-MAX($GP$109:HP$109)),(HQ$109-HP$109)),0)</f>
        <v>0</v>
      </c>
      <c r="HR158" s="1">
        <f>+IF($E158=HR$22,VLOOKUP($C158,Input!$A$8:$GZ$39,MATCH(HR$21,Input!$A$6:$GZ$6,0),FALSE),0)*IF(HR$110&gt;=MAX($GP$110:HQ$110),MIN((HR$110-MAX($GP$110:HQ$110)),(HR$110-HQ$110)),0)+IF($E158=HR$22,VLOOKUP($C158,Input!$A$8:$GZ$39,MATCH(HR$21,Input!$A$6:$GZ$6,0),FALSE),0)*IF(HR$109&gt;=MAX($GP$109:HQ$109),MIN((HR$109-MAX($GP$109:HQ$109)),(HR$109-HQ$109)),0)</f>
        <v>0</v>
      </c>
      <c r="HS158" s="1">
        <f>+IF($E158=HS$22,VLOOKUP($C158,Input!$A$8:$GZ$39,MATCH(HS$21,Input!$A$6:$GZ$6,0),FALSE),0)*IF(HS$110&gt;=MAX($GP$110:HR$110),MIN((HS$110-MAX($GP$110:HR$110)),(HS$110-HR$110)),0)+IF($E158=HS$22,VLOOKUP($C158,Input!$A$8:$GZ$39,MATCH(HS$21,Input!$A$6:$GZ$6,0),FALSE),0)*IF(HS$109&gt;=MAX($GP$109:HR$109),MIN((HS$109-MAX($GP$109:HR$109)),(HS$109-HR$109)),0)</f>
        <v>0</v>
      </c>
      <c r="HT158" s="1">
        <f>+IF($E158=HT$22,VLOOKUP($C158,Input!$A$8:$GZ$39,MATCH(HT$21,Input!$A$6:$GZ$6,0),FALSE),0)*IF(HT$110&gt;=MAX($GP$110:HS$110),MIN((HT$110-MAX($GP$110:HS$110)),(HT$110-HS$110)),0)+IF($E158=HT$22,VLOOKUP($C158,Input!$A$8:$GZ$39,MATCH(HT$21,Input!$A$6:$GZ$6,0),FALSE),0)*IF(HT$109&gt;=MAX($GP$109:HS$109),MIN((HT$109-MAX($GP$109:HS$109)),(HT$109-HS$109)),0)</f>
        <v>0</v>
      </c>
      <c r="HU158" s="1">
        <f>+IF($E158=HU$22,VLOOKUP($C158,Input!$A$8:$GZ$39,MATCH(HU$21,Input!$A$6:$GZ$6,0),FALSE),0)*IF(HU$110&gt;=MAX($GP$110:HT$110),MIN((HU$110-MAX($GP$110:HT$110)),(HU$110-HT$110)),0)+IF($E158=HU$22,VLOOKUP($C158,Input!$A$8:$GZ$39,MATCH(HU$21,Input!$A$6:$GZ$6,0),FALSE),0)*IF(HU$109&gt;=MAX($GP$109:HT$109),MIN((HU$109-MAX($GP$109:HT$109)),(HU$109-HT$109)),0)</f>
        <v>0</v>
      </c>
      <c r="HV158" s="1">
        <f>+IF($E158=HV$22,VLOOKUP($C158,Input!$A$8:$GZ$39,MATCH(HV$21,Input!$A$6:$GZ$6,0),FALSE),0)*IF(HV$110&gt;=MAX($GP$110:HU$110),MIN((HV$110-MAX($GP$110:HU$110)),(HV$110-HU$110)),0)+IF($E158=HV$22,VLOOKUP($C158,Input!$A$8:$GZ$39,MATCH(HV$21,Input!$A$6:$GZ$6,0),FALSE),0)*IF(HV$109&gt;=MAX($GP$109:HU$109),MIN((HV$109-MAX($GP$109:HU$109)),(HV$109-HU$109)),0)</f>
        <v>0</v>
      </c>
      <c r="HW158" s="1">
        <f>+IF($E158=HW$22,VLOOKUP($C158,Input!$A$8:$GZ$39,MATCH(HW$21,Input!$A$6:$GZ$6,0),FALSE),0)*IF(HW$110&gt;=MAX($GP$110:HV$110),MIN((HW$110-MAX($GP$110:HV$110)),(HW$110-HV$110)),0)+IF($E158=HW$22,VLOOKUP($C158,Input!$A$8:$GZ$39,MATCH(HW$21,Input!$A$6:$GZ$6,0),FALSE),0)*IF(HW$109&gt;=MAX($GP$109:HV$109),MIN((HW$109-MAX($GP$109:HV$109)),(HW$109-HV$109)),0)</f>
        <v>0</v>
      </c>
      <c r="HX158" s="1">
        <f>+IF($E158=HX$22,VLOOKUP($C158,Input!$A$8:$GZ$39,MATCH(HX$21,Input!$A$6:$GZ$6,0),FALSE),0)*IF(HX$110&gt;=MAX($GP$110:HW$110),MIN((HX$110-MAX($GP$110:HW$110)),(HX$110-HW$110)),0)+IF($E158=HX$22,VLOOKUP($C158,Input!$A$8:$GZ$39,MATCH(HX$21,Input!$A$6:$GZ$6,0),FALSE),0)*IF(HX$109&gt;=MAX($GP$109:HW$109),MIN((HX$109-MAX($GP$109:HW$109)),(HX$109-HW$109)),0)</f>
        <v>0</v>
      </c>
      <c r="HY158" s="1">
        <f>+IF($E158=HY$22,VLOOKUP($C158,Input!$A$8:$GZ$39,MATCH(HY$21,Input!$A$6:$GZ$6,0),FALSE),0)*IF(HY$110&gt;=MAX($GP$110:HX$110),MIN((HY$110-MAX($GP$110:HX$110)),(HY$110-HX$110)),0)+IF($E158=HY$22,VLOOKUP($C158,Input!$A$8:$GZ$39,MATCH(HY$21,Input!$A$6:$GZ$6,0),FALSE),0)*IF(HY$109&gt;=MAX($GP$109:HX$109),MIN((HY$109-MAX($GP$109:HX$109)),(HY$109-HX$109)),0)</f>
        <v>0</v>
      </c>
      <c r="HZ158" s="42"/>
      <c r="IA158" t="str">
        <f>VLOOKUP($C158,Input!$A$8:$IA$39,MATCH(IA$21,Input!$A$6:$IA$6,0),FALSE)</f>
        <v>Bus Maintenance Bay Upgrade (two bays share one shop charger)</v>
      </c>
      <c r="IB158" s="132">
        <f>IF((VLOOKUP($C158,Input!$A$8:$IA$39,MATCH(IB$21,Input!$A$6:$IA$6,0),FALSE))="Y",$D158/VLOOKUP($C158,Input!$A$8:$IA$39,MATCH(IC$21,Input!$A$6:$IA$6,0),FALSE),0)</f>
        <v>0</v>
      </c>
      <c r="IC158" s="132">
        <f>IF((VLOOKUP($C158,Input!$A$8:$IA$39,MATCH(IB$21,Input!$A$6:$IA$6,0),FALSE))="Y",0,IF((VLOOKUP($C158,Input!$A$8:$IA$39,MATCH(IC$21,Input!$A$6:$IA$6,0),FALSE))&gt;0,$D158/VLOOKUP($C158,Input!$A$8:$IA$39,MATCH(IC$21,Input!$A$6:$IA$6,0),FALSE),0))</f>
        <v>15.6</v>
      </c>
      <c r="ID158" s="1">
        <f>+IF($E158=ID$22,VLOOKUP($C158,Input!$A$8:$IA$39,MATCH(ID$21,Input!$A$6:$IA$6,0),FALSE),0)*IF(ID$110&gt;=MAX($IC$110:IC$110),MIN((ID$110-MAX($IC$110:IC$110)),(ID$110-IC$110)),0)+IF($E158=ID$22,VLOOKUP($C158,Input!$A$8:$IA$39,MATCH(ID$21,Input!$A$6:$IA$6,0),FALSE),0)*IF(ID$109&gt;=MAX($IC$109:IC$109),MIN((ID$109-MAX($IC$109:IC$109)),(ID$109-IC$109)),0)</f>
        <v>0</v>
      </c>
      <c r="IE158" s="1">
        <f>+IF($E158=IE$22,VLOOKUP($C158,Input!$A$8:$IA$39,MATCH(IE$21,Input!$A$6:$IA$6,0),FALSE),0)*IF(IE$110&gt;=MAX($IC$110:ID$110),MIN((IE$110-MAX($IC$110:ID$110)),(IE$110-ID$110)),0)+IF($E158=IE$22,VLOOKUP($C158,Input!$A$8:$IA$39,MATCH(IE$21,Input!$A$6:$IA$6,0),FALSE),0)*IF(IE$109&gt;=MAX($IC$109:ID$109),MIN((IE$109-MAX($IC$109:ID$109)),(IE$109-ID$109)),0)</f>
        <v>0</v>
      </c>
      <c r="IF158" s="1">
        <f>+IF($E158=IF$22,VLOOKUP($C158,Input!$A$8:$IA$39,MATCH(IF$21,Input!$A$6:$IA$6,0),FALSE),0)*IF(IF$110&gt;=MAX($IC$110:IE$110),MIN((IF$110-MAX($IC$110:IE$110)),(IF$110-IE$110)),0)+IF($E158=IF$22,VLOOKUP($C158,Input!$A$8:$IA$39,MATCH(IF$21,Input!$A$6:$IA$6,0),FALSE),0)*IF(IF$109&gt;=MAX($IC$109:IE$109),MIN((IF$109-MAX($IC$109:IE$109)),(IF$109-IE$109)),0)</f>
        <v>0</v>
      </c>
      <c r="IG158" s="1">
        <f>+IF($E158=IG$22,VLOOKUP($C158,Input!$A$8:$IA$39,MATCH(IG$21,Input!$A$6:$IA$6,0),FALSE),0)*IF(IG$110&gt;=MAX($IC$110:IF$110),MIN((IG$110-MAX($IC$110:IF$110)),(IG$110-IF$110)),0)+IF($E158=IG$22,VLOOKUP($C158,Input!$A$8:$IA$39,MATCH(IG$21,Input!$A$6:$IA$6,0),FALSE),0)*IF(IG$109&gt;=MAX($IC$109:IF$109),MIN((IG$109-MAX($IC$109:IF$109)),(IG$109-IF$109)),0)</f>
        <v>0</v>
      </c>
      <c r="IH158" s="1">
        <f>+IF($E158=IH$22,VLOOKUP($C158,Input!$A$8:$IA$39,MATCH(IH$21,Input!$A$6:$IA$6,0),FALSE),0)*IF(IH$110&gt;=MAX($IC$110:IG$110),MIN((IH$110-MAX($IC$110:IG$110)),(IH$110-IG$110)),0)+IF($E158=IH$22,VLOOKUP($C158,Input!$A$8:$IA$39,MATCH(IH$21,Input!$A$6:$IA$6,0),FALSE),0)*IF(IH$109&gt;=MAX($IC$109:IG$109),MIN((IH$109-MAX($IC$109:IG$109)),(IH$109-IG$109)),0)</f>
        <v>0</v>
      </c>
      <c r="II158" s="1">
        <f>+IF($E158=II$22,VLOOKUP($C158,Input!$A$8:$IA$39,MATCH(II$21,Input!$A$6:$IA$6,0),FALSE),0)*IF(II$110&gt;=MAX($IC$110:IH$110),MIN((II$110-MAX($IC$110:IH$110)),(II$110-IH$110)),0)+IF($E158=II$22,VLOOKUP($C158,Input!$A$8:$IA$39,MATCH(II$21,Input!$A$6:$IA$6,0),FALSE),0)*IF(II$109&gt;=MAX($IC$109:IH$109),MIN((II$109-MAX($IC$109:IH$109)),(II$109-IH$109)),0)</f>
        <v>0</v>
      </c>
      <c r="IJ158" s="1">
        <f>+IF($E158=IJ$22,VLOOKUP($C158,Input!$A$8:$IA$39,MATCH(IJ$21,Input!$A$6:$IA$6,0),FALSE),0)*IF(IJ$110&gt;=MAX($IC$110:II$110),MIN((IJ$110-MAX($IC$110:II$110)),(IJ$110-II$110)),0)+IF($E158=IJ$22,VLOOKUP($C158,Input!$A$8:$IA$39,MATCH(IJ$21,Input!$A$6:$IA$6,0),FALSE),0)*IF(IJ$109&gt;=MAX($IC$109:II$109),MIN((IJ$109-MAX($IC$109:II$109)),(IJ$109-II$109)),0)</f>
        <v>0</v>
      </c>
      <c r="IK158" s="1">
        <f>+IF($E158=IK$22,VLOOKUP($C158,Input!$A$8:$IA$39,MATCH(IK$21,Input!$A$6:$IA$6,0),FALSE),0)*IF(IK$110&gt;=MAX($IC$110:IJ$110),MIN((IK$110-MAX($IC$110:IJ$110)),(IK$110-IJ$110)),0)+IF($E158=IK$22,VLOOKUP($C158,Input!$A$8:$IA$39,MATCH(IK$21,Input!$A$6:$IA$6,0),FALSE),0)*IF(IK$109&gt;=MAX($IC$109:IJ$109),MIN((IK$109-MAX($IC$109:IJ$109)),(IK$109-IJ$109)),0)</f>
        <v>0</v>
      </c>
      <c r="IL158" s="1">
        <f>+IF($E158=IL$22,VLOOKUP($C158,Input!$A$8:$IA$39,MATCH(IL$21,Input!$A$6:$IA$6,0),FALSE),0)*IF(IL$110&gt;=MAX($IC$110:IK$110),MIN((IL$110-MAX($IC$110:IK$110)),(IL$110-IK$110)),0)+IF($E158=IL$22,VLOOKUP($C158,Input!$A$8:$IA$39,MATCH(IL$21,Input!$A$6:$IA$6,0),FALSE),0)*IF(IL$109&gt;=MAX($IC$109:IK$109),MIN((IL$109-MAX($IC$109:IK$109)),(IL$109-IK$109)),0)</f>
        <v>0</v>
      </c>
      <c r="IM158" s="1">
        <f>+IF($E158=IM$22,VLOOKUP($C158,Input!$A$8:$IA$39,MATCH(IM$21,Input!$A$6:$IA$6,0),FALSE),0)*IF(IM$110&gt;=MAX($IC$110:IL$110),MIN((IM$110-MAX($IC$110:IL$110)),(IM$110-IL$110)),0)+IF($E158=IM$22,VLOOKUP($C158,Input!$A$8:$IA$39,MATCH(IM$21,Input!$A$6:$IA$6,0),FALSE),0)*IF(IM$109&gt;=MAX($IC$109:IL$109),MIN((IM$109-MAX($IC$109:IL$109)),(IM$109-IL$109)),0)</f>
        <v>0</v>
      </c>
      <c r="IN158" s="1">
        <f>+IF($E158=IN$22,VLOOKUP($C158,Input!$A$8:$IA$39,MATCH(IN$21,Input!$A$6:$IA$6,0),FALSE),0)*IF(IN$110&gt;=MAX($IC$110:IM$110),MIN((IN$110-MAX($IC$110:IM$110)),(IN$110-IM$110)),0)+IF($E158=IN$22,VLOOKUP($C158,Input!$A$8:$IA$39,MATCH(IN$21,Input!$A$6:$IA$6,0),FALSE),0)*IF(IN$109&gt;=MAX($IC$109:IM$109),MIN((IN$109-MAX($IC$109:IM$109)),(IN$109-IM$109)),0)</f>
        <v>0</v>
      </c>
      <c r="IO158" s="1">
        <f>+IF($E158=IO$22,VLOOKUP($C158,Input!$A$8:$IA$39,MATCH(IO$21,Input!$A$6:$IA$6,0),FALSE),0)*IF(IO$110&gt;=MAX($IC$110:IN$110),MIN((IO$110-MAX($IC$110:IN$110)),(IO$110-IN$110)),0)+IF($E158=IO$22,VLOOKUP($C158,Input!$A$8:$IA$39,MATCH(IO$21,Input!$A$6:$IA$6,0),FALSE),0)*IF(IO$109&gt;=MAX($IC$109:IN$109),MIN((IO$109-MAX($IC$109:IN$109)),(IO$109-IN$109)),0)</f>
        <v>0</v>
      </c>
      <c r="IP158" s="1">
        <f>+IF($E158=IP$22,VLOOKUP($C158,Input!$A$8:$IA$39,MATCH(IP$21,Input!$A$6:$IA$6,0),FALSE),0)*IF(IP$110&gt;=MAX($IC$110:IO$110),MIN((IP$110-MAX($IC$110:IO$110)),(IP$110-IO$110)),0)+IF($E158=IP$22,VLOOKUP($C158,Input!$A$8:$IA$39,MATCH(IP$21,Input!$A$6:$IA$6,0),FALSE),0)*IF(IP$109&gt;=MAX($IC$109:IO$109),MIN((IP$109-MAX($IC$109:IO$109)),(IP$109-IO$109)),0)</f>
        <v>0</v>
      </c>
      <c r="IQ158" s="1">
        <f>+IF($E158=IQ$22,VLOOKUP($C158,Input!$A$8:$IA$39,MATCH(IQ$21,Input!$A$6:$IA$6,0),FALSE),0)*IF(IQ$110&gt;=MAX($IC$110:IP$110),MIN((IQ$110-MAX($IC$110:IP$110)),(IQ$110-IP$110)),0)+IF($E158=IQ$22,VLOOKUP($C158,Input!$A$8:$IA$39,MATCH(IQ$21,Input!$A$6:$IA$6,0),FALSE),0)*IF(IQ$109&gt;=MAX($IC$109:IP$109),MIN((IQ$109-MAX($IC$109:IP$109)),(IQ$109-IP$109)),0)</f>
        <v>0</v>
      </c>
      <c r="IR158" s="1">
        <f>+IF($E158=IR$22,VLOOKUP($C158,Input!$A$8:$IA$39,MATCH(IR$21,Input!$A$6:$IA$6,0),FALSE),0)*IF(IR$110&gt;=MAX($IC$110:IQ$110),MIN((IR$110-MAX($IC$110:IQ$110)),(IR$110-IQ$110)),0)+IF($E158=IR$22,VLOOKUP($C158,Input!$A$8:$IA$39,MATCH(IR$21,Input!$A$6:$IA$6,0),FALSE),0)*IF(IR$109&gt;=MAX($IC$109:IQ$109),MIN((IR$109-MAX($IC$109:IQ$109)),(IR$109-IQ$109)),0)</f>
        <v>0</v>
      </c>
      <c r="IS158" s="1">
        <f>+IF($E158=IS$22,VLOOKUP($C158,Input!$A$8:$IA$39,MATCH(IS$21,Input!$A$6:$IA$6,0),FALSE),0)*IF(IS$110&gt;=MAX($IC$110:IR$110),MIN((IS$110-MAX($IC$110:IR$110)),(IS$110-IR$110)),0)+IF($E158=IS$22,VLOOKUP($C158,Input!$A$8:$IA$39,MATCH(IS$21,Input!$A$6:$IA$6,0),FALSE),0)*IF(IS$109&gt;=MAX($IC$109:IR$109),MIN((IS$109-MAX($IC$109:IR$109)),(IS$109-IR$109)),0)</f>
        <v>0</v>
      </c>
      <c r="IT158" s="1">
        <f>+IF($E158=IT$22,VLOOKUP($C158,Input!$A$8:$IA$39,MATCH(IT$21,Input!$A$6:$IA$6,0),FALSE),0)*IF(IT$110&gt;=MAX($IC$110:IS$110),MIN((IT$110-MAX($IC$110:IS$110)),(IT$110-IS$110)),0)+IF($E158=IT$22,VLOOKUP($C158,Input!$A$8:$IA$39,MATCH(IT$21,Input!$A$6:$IA$6,0),FALSE),0)*IF(IT$109&gt;=MAX($IC$109:IS$109),MIN((IT$109-MAX($IC$109:IS$109)),(IT$109-IS$109)),0)</f>
        <v>0</v>
      </c>
      <c r="IU158" s="1">
        <f>+IF($E158=IU$22,VLOOKUP($C158,Input!$A$8:$IA$39,MATCH(IU$21,Input!$A$6:$IA$6,0),FALSE),0)*IF(IU$110&gt;=MAX($IC$110:IT$110),MIN((IU$110-MAX($IC$110:IT$110)),(IU$110-IT$110)),0)+IF($E158=IU$22,VLOOKUP($C158,Input!$A$8:$IA$39,MATCH(IU$21,Input!$A$6:$IA$6,0),FALSE),0)*IF(IU$109&gt;=MAX($IC$109:IT$109),MIN((IU$109-MAX($IC$109:IT$109)),(IU$109-IT$109)),0)</f>
        <v>0</v>
      </c>
      <c r="IV158" s="1">
        <f>+IF($E158=IV$22,VLOOKUP($C158,Input!$A$8:$IA$39,MATCH(IV$21,Input!$A$6:$IA$6,0),FALSE),0)*IF(IV$110&gt;=MAX($IC$110:IU$110),MIN((IV$110-MAX($IC$110:IU$110)),(IV$110-IU$110)),0)+IF($E158=IV$22,VLOOKUP($C158,Input!$A$8:$IA$39,MATCH(IV$21,Input!$A$6:$IA$6,0),FALSE),0)*IF(IV$109&gt;=MAX($IC$109:IU$109),MIN((IV$109-MAX($IC$109:IU$109)),(IV$109-IU$109)),0)</f>
        <v>0</v>
      </c>
      <c r="IW158" s="1">
        <f>+IF($E158=IW$22,VLOOKUP($C158,Input!$A$8:$IA$39,MATCH(IW$21,Input!$A$6:$IA$6,0),FALSE),0)*IF(IW$110&gt;=MAX($IC$110:IV$110),MIN((IW$110-MAX($IC$110:IV$110)),(IW$110-IV$110)),0)+IF($E158=IW$22,VLOOKUP($C158,Input!$A$8:$IA$39,MATCH(IW$21,Input!$A$6:$IA$6,0),FALSE),0)*IF(IW$109&gt;=MAX($IC$109:IV$109),MIN((IW$109-MAX($IC$109:IV$109)),(IW$109-IV$109)),0)</f>
        <v>0</v>
      </c>
      <c r="IX158" s="1">
        <f>+IF($E158=IX$22,VLOOKUP($C158,Input!$A$8:$IA$39,MATCH(IX$21,Input!$A$6:$IA$6,0),FALSE),0)*IF(IX$110&gt;=MAX($IC$110:IW$110),MIN((IX$110-MAX($IC$110:IW$110)),(IX$110-IW$110)),0)+IF($E158=IX$22,VLOOKUP($C158,Input!$A$8:$IA$39,MATCH(IX$21,Input!$A$6:$IA$6,0),FALSE),0)*IF(IX$109&gt;=MAX($IC$109:IW$109),MIN((IX$109-MAX($IC$109:IW$109)),(IX$109-IW$109)),0)</f>
        <v>0</v>
      </c>
      <c r="IY158" s="1">
        <f>+IF($E158=IY$22,VLOOKUP($C158,Input!$A$8:$IA$39,MATCH(IY$21,Input!$A$6:$IA$6,0),FALSE),0)*IF(IY$110&gt;=MAX($IC$110:IX$110),MIN((IY$110-MAX($IC$110:IX$110)),(IY$110-IX$110)),0)+IF($E158=IY$22,VLOOKUP($C158,Input!$A$8:$IA$39,MATCH(IY$21,Input!$A$6:$IA$6,0),FALSE),0)*IF(IY$109&gt;=MAX($IC$109:IX$109),MIN((IY$109-MAX($IC$109:IX$109)),(IY$109-IX$109)),0)</f>
        <v>0</v>
      </c>
      <c r="IZ158" s="1">
        <f>+IF($E158=IZ$22,VLOOKUP($C158,Input!$A$8:$IA$39,MATCH(IZ$21,Input!$A$6:$IA$6,0),FALSE),0)*IF(IZ$110&gt;=MAX($IC$110:IY$110),MIN((IZ$110-MAX($IC$110:IY$110)),(IZ$110-IY$110)),0)+IF($E158=IZ$22,VLOOKUP($C158,Input!$A$8:$IA$39,MATCH(IZ$21,Input!$A$6:$IA$6,0),FALSE),0)*IF(IZ$109&gt;=MAX($IC$109:IY$109),MIN((IZ$109-MAX($IC$109:IY$109)),(IZ$109-IY$109)),0)</f>
        <v>0</v>
      </c>
      <c r="JA158" s="1">
        <f>+IF($E158=JA$22,VLOOKUP($C158,Input!$A$8:$IA$39,MATCH(JA$21,Input!$A$6:$IA$6,0),FALSE),0)*IF(JA$110&gt;=MAX($IC$110:IZ$110),MIN((JA$110-MAX($IC$110:IZ$110)),(JA$110-IZ$110)),0)+IF($E158=JA$22,VLOOKUP($C158,Input!$A$8:$IA$39,MATCH(JA$21,Input!$A$6:$IA$6,0),FALSE),0)*IF(JA$109&gt;=MAX($IC$109:IZ$109),MIN((JA$109-MAX($IC$109:IZ$109)),(JA$109-IZ$109)),0)</f>
        <v>0</v>
      </c>
      <c r="JB158" s="1">
        <f>+IF($E158=JB$22,VLOOKUP($C158,Input!$A$8:$IA$39,MATCH(JB$21,Input!$A$6:$IA$6,0),FALSE),0)*IF(JB$110&gt;=MAX($IC$110:JA$110),MIN((JB$110-MAX($IC$110:JA$110)),(JB$110-JA$110)),0)+IF($E158=JB$22,VLOOKUP($C158,Input!$A$8:$IA$39,MATCH(JB$21,Input!$A$6:$IA$6,0),FALSE),0)*IF(JB$109&gt;=MAX($IC$109:JA$109),MIN((JB$109-MAX($IC$109:JA$109)),(JB$109-JA$109)),0)</f>
        <v>0</v>
      </c>
      <c r="JC158" s="1">
        <f>+IF($E158=JC$22,VLOOKUP($C158,Input!$A$8:$IA$39,MATCH(JC$21,Input!$A$6:$IA$6,0),FALSE),0)*IF(JC$110&gt;=MAX($IC$110:JB$110),MIN((JC$110-MAX($IC$110:JB$110)),(JC$110-JB$110)),0)+IF($E158=JC$22,VLOOKUP($C158,Input!$A$8:$IA$39,MATCH(JC$21,Input!$A$6:$IA$6,0),FALSE),0)*IF(JC$109&gt;=MAX($IC$109:JB$109),MIN((JC$109-MAX($IC$109:JB$109)),(JC$109-JB$109)),0)</f>
        <v>0</v>
      </c>
      <c r="JD158" s="1">
        <f>+IF($E158=JD$22,VLOOKUP($C158,Input!$A$8:$IA$39,MATCH(JD$21,Input!$A$6:$IA$6,0),FALSE),0)*IF(JD$110&gt;=MAX($IC$110:JC$110),MIN((JD$110-MAX($IC$110:JC$110)),(JD$110-JC$110)),0)+IF($E158=JD$22,VLOOKUP($C158,Input!$A$8:$IA$39,MATCH(JD$21,Input!$A$6:$IA$6,0),FALSE),0)*IF(JD$109&gt;=MAX($IC$109:JC$109),MIN((JD$109-MAX($IC$109:JC$109)),(JD$109-JC$109)),0)</f>
        <v>0</v>
      </c>
      <c r="JE158" s="1">
        <f>+IF($E158=JE$22,VLOOKUP($C158,Input!$A$8:$IA$39,MATCH(JE$21,Input!$A$6:$IA$6,0),FALSE),0)*IF(JE$110&gt;=MAX($IC$110:JD$110),MIN((JE$110-MAX($IC$110:JD$110)),(JE$110-JD$110)),0)+IF($E158=JE$22,VLOOKUP($C158,Input!$A$8:$IA$39,MATCH(JE$21,Input!$A$6:$IA$6,0),FALSE),0)*IF(JE$109&gt;=MAX($IC$109:JD$109),MIN((JE$109-MAX($IC$109:JD$109)),(JE$109-JD$109)),0)</f>
        <v>0</v>
      </c>
      <c r="JF158" s="1">
        <f>+IF($E158=JF$22,VLOOKUP($C158,Input!$A$8:$IA$39,MATCH(JF$21,Input!$A$6:$IA$6,0),FALSE),0)*IF(JF$110&gt;=MAX($IC$110:JE$110),MIN((JF$110-MAX($IC$110:JE$110)),(JF$110-JE$110)),0)+IF($E158=JF$22,VLOOKUP($C158,Input!$A$8:$IA$39,MATCH(JF$21,Input!$A$6:$IA$6,0),FALSE),0)*IF(JF$109&gt;=MAX($IC$109:JE$109),MIN((JF$109-MAX($IC$109:JE$109)),(JF$109-JE$109)),0)</f>
        <v>0</v>
      </c>
      <c r="JG158" s="1">
        <f>+IF($E158=JG$22,VLOOKUP($C158,Input!$A$8:$IA$39,MATCH(JG$21,Input!$A$6:$IA$6,0),FALSE),0)*IF(JG$110&gt;=MAX($IC$110:JF$110),MIN((JG$110-MAX($IC$110:JF$110)),(JG$110-JF$110)),0)+IF($E158=JG$22,VLOOKUP($C158,Input!$A$8:$IA$39,MATCH(JG$21,Input!$A$6:$IA$6,0),FALSE),0)*IF(JG$109&gt;=MAX($IC$109:JF$109),MIN((JG$109-MAX($IC$109:JF$109)),(JG$109-JF$109)),0)</f>
        <v>0</v>
      </c>
      <c r="JH158" s="1">
        <f>+IF($E158=JH$22,VLOOKUP($C158,Input!$A$8:$IA$39,MATCH(JH$21,Input!$A$6:$IA$6,0),FALSE),0)*IF(JH$110&gt;=MAX($IC$110:JG$110),MIN((JH$110-MAX($IC$110:JG$110)),(JH$110-JG$110)),0)+IF($E158=JH$22,VLOOKUP($C158,Input!$A$8:$IA$39,MATCH(JH$21,Input!$A$6:$IA$6,0),FALSE),0)*IF(JH$109&gt;=MAX($IC$109:JG$109),MIN((JH$109-MAX($IC$109:JG$109)),(JH$109-JG$109)),0)</f>
        <v>0</v>
      </c>
      <c r="JI158" s="1">
        <f>+IF($E158=JI$22,VLOOKUP($C158,Input!$A$8:$IA$39,MATCH(JI$21,Input!$A$6:$IA$6,0),FALSE),0)*IF(JI$110&gt;=MAX($IC$110:JH$110),MIN((JI$110-MAX($IC$110:JH$110)),(JI$110-JH$110)),0)+IF($E158=JI$22,VLOOKUP($C158,Input!$A$8:$IA$39,MATCH(JI$21,Input!$A$6:$IA$6,0),FALSE),0)*IF(JI$109&gt;=MAX($IC$109:JH$109),MIN((JI$109-MAX($IC$109:JH$109)),(JI$109-JH$109)),0)</f>
        <v>0</v>
      </c>
      <c r="JJ158" s="1">
        <f>+IF($E158=JJ$22,VLOOKUP($C158,Input!$A$8:$IA$39,MATCH(JJ$21,Input!$A$6:$IA$6,0),FALSE),0)*IF(JJ$110&gt;=MAX($IC$110:JI$110),MIN((JJ$110-MAX($IC$110:JI$110)),(JJ$110-JI$110)),0)+IF($E158=JJ$22,VLOOKUP($C158,Input!$A$8:$IA$39,MATCH(JJ$21,Input!$A$6:$IA$6,0),FALSE),0)*IF(JJ$109&gt;=MAX($IC$109:JI$109),MIN((JJ$109-MAX($IC$109:JI$109)),(JJ$109-JI$109)),0)</f>
        <v>0</v>
      </c>
      <c r="JK158" s="1">
        <f>+IF($E158=JK$22,VLOOKUP($C158,Input!$A$8:$IA$39,MATCH(JK$21,Input!$A$6:$IA$6,0),FALSE),0)*IF(JK$110&gt;=MAX($IC$110:JJ$110),MIN((JK$110-MAX($IC$110:JJ$110)),(JK$110-JJ$110)),0)+IF($E158=JK$22,VLOOKUP($C158,Input!$A$8:$IA$39,MATCH(JK$21,Input!$A$6:$IA$6,0),FALSE),0)*IF(JK$109&gt;=MAX($IC$109:JJ$109),MIN((JK$109-MAX($IC$109:JJ$109)),(JK$109-JJ$109)),0)</f>
        <v>0</v>
      </c>
      <c r="JL158" s="1">
        <f>+IF($E158=JL$22,VLOOKUP($C158,Input!$A$8:$IA$39,MATCH(JL$21,Input!$A$6:$IA$6,0),FALSE),0)*IF(JL$110&gt;=MAX($IC$110:JK$110),MIN((JL$110-MAX($IC$110:JK$110)),(JL$110-JK$110)),0)+IF($E158=JL$22,VLOOKUP($C158,Input!$A$8:$IA$39,MATCH(JL$21,Input!$A$6:$IA$6,0),FALSE),0)*IF(JL$109&gt;=MAX($IC$109:JK$109),MIN((JL$109-MAX($IC$109:JK$109)),(JL$109-JK$109)),0)</f>
        <v>0</v>
      </c>
      <c r="JN158" t="str">
        <f>+VLOOKUP($C158,Input!$A$8:$GZ$39,MATCH(JN$21,Input!$A$6:$GZ$6,0),FALSE)</f>
        <v>Charger Maintenance ($/kWh)</v>
      </c>
      <c r="JO158" s="1">
        <f>IF($E158+$I158+$D$7&lt;=JO$22,0,IF(JO$22-$D$7&gt;=$E158,VLOOKUP($C158,Input!$A$8:$GZ$39,MATCH(JO$21,Input!$A$6:$GZ$6,0),FALSE),0)*$F158/$G158)*$D158</f>
        <v>0</v>
      </c>
      <c r="JP158" s="1">
        <f>IF($E158+$I158+$D$7&lt;=JP$22,0,IF(JP$22-$D$7&gt;=$E158,VLOOKUP($C158,Input!$A$8:$GZ$39,MATCH(JP$21,Input!$A$6:$GZ$6,0),FALSE),0)*$F158/$G158)*$D158</f>
        <v>0</v>
      </c>
      <c r="JQ158" s="1">
        <f>IF($E158+$I158+$D$7&lt;=JQ$22,0,IF(JQ$22-$D$7&gt;=$E158,VLOOKUP($C158,Input!$A$8:$GZ$39,MATCH(JQ$21,Input!$A$6:$GZ$6,0),FALSE),0)*$F158/$G158)*$D158</f>
        <v>0</v>
      </c>
      <c r="JR158" s="1">
        <f>IF($E158+$I158+$D$7&lt;=JR$22,0,IF(JR$22-$D$7&gt;=$E158,VLOOKUP($C158,Input!$A$8:$GZ$39,MATCH(JR$21,Input!$A$6:$GZ$6,0),FALSE),0)*$F158/$G158)*$D158</f>
        <v>0</v>
      </c>
      <c r="JS158" s="1">
        <f>IF($E158+$I158+$D$7&lt;=JS$22,0,IF(JS$22-$D$7&gt;=$E158,VLOOKUP($C158,Input!$A$8:$GZ$39,MATCH(JS$21,Input!$A$6:$GZ$6,0),FALSE),0)*$F158/$G158)*$D158</f>
        <v>0</v>
      </c>
      <c r="JT158" s="1">
        <f>IF($E158+$I158+$D$7&lt;=JT$22,0,IF(JT$22-$D$7&gt;=$E158,VLOOKUP($C158,Input!$A$8:$GZ$39,MATCH(JT$21,Input!$A$6:$GZ$6,0),FALSE),0)*$F158/$G158)*$D158</f>
        <v>0</v>
      </c>
      <c r="JU158" s="1">
        <f>IF($E158+$I158+$D$7&lt;=JU$22,0,IF(JU$22-$D$7&gt;=$E158,VLOOKUP($C158,Input!$A$8:$GZ$39,MATCH(JU$21,Input!$A$6:$GZ$6,0),FALSE),0)*$F158/$G158)*$D158</f>
        <v>0</v>
      </c>
      <c r="JV158" s="1">
        <f>IF($E158+$I158+$D$7&lt;=JV$22,0,IF(JV$22-$D$7&gt;=$E158,VLOOKUP($C158,Input!$A$8:$GZ$39,MATCH(JV$21,Input!$A$6:$GZ$6,0),FALSE),0)*$F158/$G158)*$D158</f>
        <v>0</v>
      </c>
      <c r="JW158" s="1">
        <f>IF($E158+$I158+$D$7&lt;=JW$22,0,IF(JW$22-$D$7&gt;=$E158,VLOOKUP($C158,Input!$A$8:$GZ$39,MATCH(JW$21,Input!$A$6:$GZ$6,0),FALSE),0)*$F158/$G158)*$D158</f>
        <v>0</v>
      </c>
      <c r="JX158" s="1">
        <f>IF($E158+$I158+$D$7&lt;=JX$22,0,IF(JX$22-$D$7&gt;=$E158,VLOOKUP($C158,Input!$A$8:$GZ$39,MATCH(JX$21,Input!$A$6:$GZ$6,0),FALSE),0)*$F158/$G158)*$D158</f>
        <v>0</v>
      </c>
      <c r="JY158" s="1">
        <f>IF($E158+$I158+$D$7&lt;=JY$22,0,IF(JY$22-$D$7&gt;=$E158,VLOOKUP($C158,Input!$A$8:$GZ$39,MATCH(JY$21,Input!$A$6:$GZ$6,0),FALSE),0)*$F158/$G158)*$D158</f>
        <v>0</v>
      </c>
      <c r="JZ158" s="1">
        <f>IF($E158+$I158+$D$7&lt;=JZ$22,0,IF(JZ$22-$D$7&gt;=$E158,VLOOKUP($C158,Input!$A$8:$GZ$39,MATCH(JZ$21,Input!$A$6:$GZ$6,0),FALSE),0)*$F158/$G158)*$D158</f>
        <v>0</v>
      </c>
      <c r="KA158" s="1">
        <f>IF($E158+$I158+$D$7&lt;=KA$22,0,IF(KA$22-$D$7&gt;=$E158,VLOOKUP($C158,Input!$A$8:$GZ$39,MATCH(KA$21,Input!$A$6:$GZ$6,0),FALSE),0)*$F158/$G158)*$D158</f>
        <v>0</v>
      </c>
      <c r="KB158" s="1">
        <f>IF($E158+$I158+$D$7&lt;=KB$22,0,IF(KB$22-$D$7&gt;=$E158,VLOOKUP($C158,Input!$A$8:$GZ$39,MATCH(KB$21,Input!$A$6:$GZ$6,0),FALSE),0)*$F158/$G158)*$D158</f>
        <v>0</v>
      </c>
      <c r="KC158" s="1">
        <f>IF($E158+$I158+$D$7&lt;=KC$22,0,IF(KC$22-$D$7&gt;=$E158,VLOOKUP($C158,Input!$A$8:$GZ$39,MATCH(KC$21,Input!$A$6:$GZ$6,0),FALSE),0)*$F158/$G158)*$D158</f>
        <v>0</v>
      </c>
      <c r="KD158" s="1">
        <f>IF($E158+$I158+$D$7&lt;=KD$22,0,IF(KD$22-$D$7&gt;=$E158,VLOOKUP($C158,Input!$A$8:$GZ$39,MATCH(KD$21,Input!$A$6:$GZ$6,0),FALSE),0)*$F158/$G158)*$D158</f>
        <v>0</v>
      </c>
      <c r="KE158" s="1">
        <f>IF($E158+$I158+$D$7&lt;=KE$22,0,IF(KE$22-$D$7&gt;=$E158,VLOOKUP($C158,Input!$A$8:$GZ$39,MATCH(KE$21,Input!$A$6:$GZ$6,0),FALSE),0)*$F158/$G158)*$D158</f>
        <v>0</v>
      </c>
      <c r="KF158" s="1">
        <f>IF($E158+$I158+$D$7&lt;=KF$22,0,IF(KF$22-$D$7&gt;=$E158,VLOOKUP($C158,Input!$A$8:$GZ$39,MATCH(KF$21,Input!$A$6:$GZ$6,0),FALSE),0)*$F158/$G158)*$D158</f>
        <v>0</v>
      </c>
      <c r="KG158" s="1">
        <f>IF($E158+$I158+$D$7&lt;=KG$22,0,IF(KG$22-$D$7&gt;=$E158,VLOOKUP($C158,Input!$A$8:$GZ$39,MATCH(KG$21,Input!$A$6:$GZ$6,0),FALSE),0)*$F158/$G158)*$D158</f>
        <v>0</v>
      </c>
      <c r="KH158" s="1">
        <f>IF($E158+$I158+$D$7&lt;=KH$22,0,IF(KH$22-$D$7&gt;=$E158,VLOOKUP($C158,Input!$A$8:$GZ$39,MATCH(KH$21,Input!$A$6:$GZ$6,0),FALSE),0)*$F158/$G158)*$D158</f>
        <v>0</v>
      </c>
      <c r="KI158" s="1">
        <f>IF($E158+$I158+$D$7&lt;=KI$22,0,IF(KI$22-$D$7&gt;=$E158,VLOOKUP($C158,Input!$A$8:$GZ$39,MATCH(KI$21,Input!$A$6:$GZ$6,0),FALSE),0)*$F158/$G158)*$D158</f>
        <v>0</v>
      </c>
      <c r="KJ158" s="1">
        <f>IF($E158+$I158+$D$7&lt;=KJ$22,0,IF(KJ$22-$D$7&gt;=$E158,VLOOKUP($C158,Input!$A$8:$GZ$39,MATCH(KJ$21,Input!$A$6:$GZ$6,0),FALSE),0)*$F158/$G158)*$D158</f>
        <v>0</v>
      </c>
      <c r="KK158" s="1">
        <f>IF($E158+$I158+$D$7&lt;=KK$22,0,IF(KK$22-$D$7&gt;=$E158,VLOOKUP($C158,Input!$A$8:$GZ$39,MATCH(KK$21,Input!$A$6:$GZ$6,0),FALSE),0)*$F158/$G158)*$D158</f>
        <v>0</v>
      </c>
      <c r="KL158" s="1">
        <f>IF($E158+$I158+$D$7&lt;=KL$22,0,IF(KL$22-$D$7&gt;=$E158,VLOOKUP($C158,Input!$A$8:$GZ$39,MATCH(KL$21,Input!$A$6:$GZ$6,0),FALSE),0)*$F158/$G158)*$D158</f>
        <v>0</v>
      </c>
      <c r="KM158" s="1">
        <f>IF($E158+$I158+$D$7&lt;=KM$22,0,IF(KM$22-$D$7&gt;=$E158,VLOOKUP($C158,Input!$A$8:$GZ$39,MATCH(KM$21,Input!$A$6:$GZ$6,0),FALSE),0)*$F158/$G158)*$D158</f>
        <v>0</v>
      </c>
      <c r="KN158" s="1">
        <f>IF($E158+$I158+$D$7&lt;=KN$22,0,IF(KN$22-$D$7&gt;=$E158,VLOOKUP($C158,Input!$A$8:$GZ$39,MATCH(KN$21,Input!$A$6:$GZ$6,0),FALSE),0)*$F158/$G158)*$D158</f>
        <v>0</v>
      </c>
      <c r="KO158" s="1">
        <f>IF($E158+$I158+$D$7&lt;=KO$22,0,IF(KO$22-$D$7&gt;=$E158,VLOOKUP($C158,Input!$A$8:$GZ$39,MATCH(KO$21,Input!$A$6:$GZ$6,0),FALSE),0)*$F158/$G158)*$D158</f>
        <v>0</v>
      </c>
      <c r="KP158" s="1">
        <f>IF($E158+$I158+$D$7&lt;=KP$22,0,IF(KP$22-$D$7&gt;=$E158,VLOOKUP($C158,Input!$A$8:$GZ$39,MATCH(KP$21,Input!$A$6:$GZ$6,0),FALSE),0)*$F158/$G158)*$D158</f>
        <v>0</v>
      </c>
      <c r="KQ158" s="1">
        <f>IF($E158+$I158+$D$7&lt;=KQ$22,0,IF(KQ$22-$D$7&gt;=$E158,VLOOKUP($C158,Input!$A$8:$GZ$39,MATCH(KQ$21,Input!$A$6:$GZ$6,0),FALSE),0)*$F158/$G158)*$D158</f>
        <v>0</v>
      </c>
      <c r="KR158" s="1">
        <f>IF($E158+$I158+$D$7&lt;=KR$22,0,IF(KR$22-$D$7&gt;=$E158,VLOOKUP($C158,Input!$A$8:$GZ$39,MATCH(KR$21,Input!$A$6:$GZ$6,0),FALSE),0)*$F158/$G158)*$D158</f>
        <v>0</v>
      </c>
      <c r="KS158" s="1">
        <f>IF($E158+$I158+$D$7&lt;=KS$22,0,IF(KS$22-$D$7&gt;=$E158,VLOOKUP($C158,Input!$A$8:$GZ$39,MATCH(KS$21,Input!$A$6:$GZ$6,0),FALSE),0)*$F158/$G158)*$D158</f>
        <v>0</v>
      </c>
      <c r="KT158" s="1">
        <f>IF($E158+$I158+$D$7&lt;=KT$22,0,IF(KT$22-$D$7&gt;=$E158,VLOOKUP($C158,Input!$A$8:$GZ$39,MATCH(KT$21,Input!$A$6:$GZ$6,0),FALSE),0)*$F158/$G158)*$D158</f>
        <v>0</v>
      </c>
      <c r="KU158" s="1">
        <f>IF($E158+$I158+$D$7&lt;=KU$22,0,IF(KU$22-$D$7&gt;=$E158,VLOOKUP($C158,Input!$A$8:$GZ$39,MATCH(KU$21,Input!$A$6:$GZ$6,0),FALSE),0)*$F158/$G158)*$D158</f>
        <v>0</v>
      </c>
      <c r="KV158" s="1">
        <f>IF($E158+$I158+$D$7&lt;=KV$22,0,IF(KV$22-$D$7&gt;=$E158,VLOOKUP($C158,Input!$A$8:$GZ$39,MATCH(KV$21,Input!$A$6:$GZ$6,0),FALSE),0)*$F158/$G158)*$D158</f>
        <v>0</v>
      </c>
      <c r="KW158" s="1">
        <f>IF($E158+$I158+$D$7&lt;=KW$22,0,IF(KW$22-$D$7&gt;=$E158,VLOOKUP($C158,Input!$A$8:$GZ$39,MATCH(KW$21,Input!$A$6:$GZ$6,0),FALSE),0)*$F158/$G158)*$D158</f>
        <v>0</v>
      </c>
      <c r="KY158" t="str">
        <f>VLOOKUP($C158,Input!$A$8:$HV$39,MATCH(KY$21,Input!$A$6:$HV$6,0),FALSE)</f>
        <v>$/kWh from "Main Tab" selection for depot charging and it is scaled to EIA cost projections</v>
      </c>
      <c r="KZ158" s="1">
        <f>IF($E158+$I158+$D$7&lt;=KZ$22,0,IF(KZ$22-$D$7&gt;=$E158,VLOOKUP($C158,Input!$A$8:$HV$39,MATCH(KZ$21,Input!$A$6:$HV$6,0),FALSE)/$G158*$F158,0))*$D158</f>
        <v>0</v>
      </c>
      <c r="LA158" s="1">
        <f>IF($E158+$I158+$D$7&lt;=LA$22,0,IF(LA$22-$D$7&gt;=$E158,VLOOKUP($C158,Input!$A$8:$HV$39,MATCH(LA$21,Input!$A$6:$HV$6,0),FALSE)/$G158*$F158,0))*$D158</f>
        <v>0</v>
      </c>
      <c r="LB158" s="1">
        <f>IF($E158+$I158+$D$7&lt;=LB$22,0,IF(LB$22-$D$7&gt;=$E158,VLOOKUP($C158,Input!$A$8:$HV$39,MATCH(LB$21,Input!$A$6:$HV$6,0),FALSE)/$G158*$F158,0))*$D158</f>
        <v>0</v>
      </c>
      <c r="LC158" s="1">
        <f>IF($E158+$I158+$D$7&lt;=LC$22,0,IF(LC$22-$D$7&gt;=$E158,VLOOKUP($C158,Input!$A$8:$HV$39,MATCH(LC$21,Input!$A$6:$HV$6,0),FALSE)/$G158*$F158,0))*$D158</f>
        <v>0</v>
      </c>
      <c r="LD158" s="1">
        <f>IF($E158+$I158+$D$7&lt;=LD$22,0,IF(LD$22-$D$7&gt;=$E158,VLOOKUP($C158,Input!$A$8:$HV$39,MATCH(LD$21,Input!$A$6:$HV$6,0),FALSE)/$G158*$F158,0))*$D158</f>
        <v>0</v>
      </c>
      <c r="LE158" s="1">
        <f>IF($E158+$I158+$D$7&lt;=LE$22,0,IF(LE$22-$D$7&gt;=$E158,VLOOKUP($C158,Input!$A$8:$HV$39,MATCH(LE$21,Input!$A$6:$HV$6,0),FALSE)/$G158*$F158,0))*$D158</f>
        <v>0</v>
      </c>
      <c r="LF158" s="1">
        <f>IF($E158+$I158+$D$7&lt;=LF$22,0,IF(LF$22-$D$7&gt;=$E158,VLOOKUP($C158,Input!$A$8:$HV$39,MATCH(LF$21,Input!$A$6:$HV$6,0),FALSE)/$G158*$F158,0))*$D158</f>
        <v>0</v>
      </c>
      <c r="LG158" s="1">
        <f>IF($E158+$I158+$D$7&lt;=LG$22,0,IF(LG$22-$D$7&gt;=$E158,VLOOKUP($C158,Input!$A$8:$HV$39,MATCH(LG$21,Input!$A$6:$HV$6,0),FALSE)/$G158*$F158,0))*$D158</f>
        <v>0</v>
      </c>
      <c r="LH158" s="1">
        <f>IF($E158+$I158+$D$7&lt;=LH$22,0,IF(LH$22-$D$7&gt;=$E158,VLOOKUP($C158,Input!$A$8:$HV$39,MATCH(LH$21,Input!$A$6:$HV$6,0),FALSE)/$G158*$F158,0))*$D158</f>
        <v>0</v>
      </c>
      <c r="LI158" s="1">
        <f>IF($E158+$I158+$D$7&lt;=LI$22,0,IF(LI$22-$D$7&gt;=$E158,VLOOKUP($C158,Input!$A$8:$HV$39,MATCH(LI$21,Input!$A$6:$HV$6,0),FALSE)/$G158*$F158,0))*$D158</f>
        <v>0</v>
      </c>
      <c r="LJ158" s="1">
        <f>IF($E158+$I158+$D$7&lt;=LJ$22,0,IF(LJ$22-$D$7&gt;=$E158,VLOOKUP($C158,Input!$A$8:$HV$39,MATCH(LJ$21,Input!$A$6:$HV$6,0),FALSE)/$G158*$F158,0))*$D158</f>
        <v>0</v>
      </c>
      <c r="LK158" s="1">
        <f>IF($E158+$I158+$D$7&lt;=LK$22,0,IF(LK$22-$D$7&gt;=$E158,VLOOKUP($C158,Input!$A$8:$HV$39,MATCH(LK$21,Input!$A$6:$HV$6,0),FALSE)/$G158*$F158,0))*$D158</f>
        <v>0</v>
      </c>
      <c r="LL158" s="1">
        <f>IF($E158+$I158+$D$7&lt;=LL$22,0,IF(LL$22-$D$7&gt;=$E158,VLOOKUP($C158,Input!$A$8:$HV$39,MATCH(LL$21,Input!$A$6:$HV$6,0),FALSE)/$G158*$F158,0))*$D158</f>
        <v>0</v>
      </c>
      <c r="LM158" s="1">
        <f>IF($E158+$I158+$D$7&lt;=LM$22,0,IF(LM$22-$D$7&gt;=$E158,VLOOKUP($C158,Input!$A$8:$HV$39,MATCH(LM$21,Input!$A$6:$HV$6,0),FALSE)/$G158*$F158,0))*$D158</f>
        <v>0</v>
      </c>
      <c r="LN158" s="1">
        <f>IF($E158+$I158+$D$7&lt;=LN$22,0,IF(LN$22-$D$7&gt;=$E158,VLOOKUP($C158,Input!$A$8:$HV$39,MATCH(LN$21,Input!$A$6:$HV$6,0),FALSE)/$G158*$F158,0))*$D158</f>
        <v>0</v>
      </c>
      <c r="LO158" s="1">
        <f>IF($E158+$I158+$D$7&lt;=LO$22,0,IF(LO$22-$D$7&gt;=$E158,VLOOKUP($C158,Input!$A$8:$HV$39,MATCH(LO$21,Input!$A$6:$HV$6,0),FALSE)/$G158*$F158,0))*$D158</f>
        <v>0</v>
      </c>
      <c r="LP158" s="1">
        <f>IF($E158+$I158+$D$7&lt;=LP$22,0,IF(LP$22-$D$7&gt;=$E158,VLOOKUP($C158,Input!$A$8:$HV$39,MATCH(LP$21,Input!$A$6:$HV$6,0),FALSE)/$G158*$F158,0))*$D158</f>
        <v>0</v>
      </c>
      <c r="LQ158" s="1">
        <f>IF($E158+$I158+$D$7&lt;=LQ$22,0,IF(LQ$22-$D$7&gt;=$E158,VLOOKUP($C158,Input!$A$8:$HV$39,MATCH(LQ$21,Input!$A$6:$HV$6,0),FALSE)/$G158*$F158,0))*$D158</f>
        <v>0</v>
      </c>
      <c r="LR158" s="1">
        <f>IF($E158+$I158+$D$7&lt;=LR$22,0,IF(LR$22-$D$7&gt;=$E158,VLOOKUP($C158,Input!$A$8:$HV$39,MATCH(LR$21,Input!$A$6:$HV$6,0),FALSE)/$G158*$F158,0))*$D158</f>
        <v>0</v>
      </c>
      <c r="LS158" s="1">
        <f>IF($E158+$I158+$D$7&lt;=LS$22,0,IF(LS$22-$D$7&gt;=$E158,VLOOKUP($C158,Input!$A$8:$HV$39,MATCH(LS$21,Input!$A$6:$HV$6,0),FALSE)/$G158*$F158,0))*$D158</f>
        <v>0</v>
      </c>
      <c r="LT158" s="1">
        <f>IF($E158+$I158+$D$7&lt;=LT$22,0,IF(LT$22-$D$7&gt;=$E158,VLOOKUP($C158,Input!$A$8:$HV$39,MATCH(LT$21,Input!$A$6:$HV$6,0),FALSE)/$G158*$F158,0))*$D158</f>
        <v>0</v>
      </c>
      <c r="LU158" s="1">
        <f>IF($E158+$I158+$D$7&lt;=LU$22,0,IF(LU$22-$D$7&gt;=$E158,VLOOKUP($C158,Input!$A$8:$HV$39,MATCH(LU$21,Input!$A$6:$HV$6,0),FALSE)/$G158*$F158,0))*$D158</f>
        <v>0</v>
      </c>
      <c r="LV158" s="1">
        <f>IF($E158+$I158+$D$7&lt;=LV$22,0,IF(LV$22-$D$7&gt;=$E158,VLOOKUP($C158,Input!$A$8:$HV$39,MATCH(LV$21,Input!$A$6:$HV$6,0),FALSE)/$G158*$F158,0))*$D158</f>
        <v>0</v>
      </c>
      <c r="LW158" s="1">
        <f>IF($E158+$I158+$D$7&lt;=LW$22,0,IF(LW$22-$D$7&gt;=$E158,VLOOKUP($C158,Input!$A$8:$HV$39,MATCH(LW$21,Input!$A$6:$HV$6,0),FALSE)/$G158*$F158,0))*$D158</f>
        <v>0</v>
      </c>
      <c r="LX158" s="1">
        <f>IF($E158+$I158+$D$7&lt;=LX$22,0,IF(LX$22-$D$7&gt;=$E158,VLOOKUP($C158,Input!$A$8:$HV$39,MATCH(LX$21,Input!$A$6:$HV$6,0),FALSE)/$G158*$F158,0))*$D158</f>
        <v>0</v>
      </c>
      <c r="LY158" s="1">
        <f>IF($E158+$I158+$D$7&lt;=LY$22,0,IF(LY$22-$D$7&gt;=$E158,VLOOKUP($C158,Input!$A$8:$HV$39,MATCH(LY$21,Input!$A$6:$HV$6,0),FALSE)/$G158*$F158,0))*$D158</f>
        <v>0</v>
      </c>
      <c r="LZ158" s="1">
        <f>IF($E158+$I158+$D$7&lt;=LZ$22,0,IF(LZ$22-$D$7&gt;=$E158,VLOOKUP($C158,Input!$A$8:$HV$39,MATCH(LZ$21,Input!$A$6:$HV$6,0),FALSE)/$G158*$F158,0))*$D158</f>
        <v>0</v>
      </c>
      <c r="MA158" s="1">
        <f>IF($E158+$I158+$D$7&lt;=MA$22,0,IF(MA$22-$D$7&gt;=$E158,VLOOKUP($C158,Input!$A$8:$HV$39,MATCH(MA$21,Input!$A$6:$HV$6,0),FALSE)/$G158*$F158,0))*$D158</f>
        <v>0</v>
      </c>
      <c r="MB158" s="1">
        <f>IF($E158+$I158+$D$7&lt;=MB$22,0,IF(MB$22-$D$7&gt;=$E158,VLOOKUP($C158,Input!$A$8:$HV$39,MATCH(MB$21,Input!$A$6:$HV$6,0),FALSE)/$G158*$F158,0))*$D158</f>
        <v>0</v>
      </c>
      <c r="MC158" s="1">
        <f>IF($E158+$I158+$D$7&lt;=MC$22,0,IF(MC$22-$D$7&gt;=$E158,VLOOKUP($C158,Input!$A$8:$HV$39,MATCH(MC$21,Input!$A$6:$HV$6,0),FALSE)/$G158*$F158,0))*$D158</f>
        <v>0</v>
      </c>
      <c r="MD158" s="1">
        <f>IF($E158+$I158+$D$7&lt;=MD$22,0,IF(MD$22-$D$7&gt;=$E158,VLOOKUP($C158,Input!$A$8:$HV$39,MATCH(MD$21,Input!$A$6:$HV$6,0),FALSE)/$G158*$F158,0))*$D158</f>
        <v>0</v>
      </c>
      <c r="ME158" s="1">
        <f>IF($E158+$I158+$D$7&lt;=ME$22,0,IF(ME$22-$D$7&gt;=$E158,VLOOKUP($C158,Input!$A$8:$HV$39,MATCH(ME$21,Input!$A$6:$HV$6,0),FALSE)/$G158*$F158,0))*$D158</f>
        <v>0</v>
      </c>
      <c r="MF158" s="1">
        <f>IF($E158+$I158+$D$7&lt;=MF$22,0,IF(MF$22-$D$7&gt;=$E158,VLOOKUP($C158,Input!$A$8:$HV$39,MATCH(MF$21,Input!$A$6:$HV$6,0),FALSE)/$G158*$F158,0))*$D158</f>
        <v>0</v>
      </c>
      <c r="MG158" s="1">
        <f>IF($E158+$I158+$D$7&lt;=MG$22,0,IF(MG$22-$D$7&gt;=$E158,VLOOKUP($C158,Input!$A$8:$HV$39,MATCH(MG$21,Input!$A$6:$HV$6,0),FALSE)/$G158*$F158,0))*$D158</f>
        <v>0</v>
      </c>
      <c r="MH158" s="1">
        <f>IF($E158+$I158+$D$7&lt;=MH$22,0,IF(MH$22-$D$7&gt;=$E158,VLOOKUP($C158,Input!$A$8:$HV$39,MATCH(MH$21,Input!$A$6:$HV$6,0),FALSE)/$G158*$F158,0))*$D158</f>
        <v>0</v>
      </c>
      <c r="MI158" s="1">
        <f>IF($E158+$I158+$D$7&lt;=MI$22,0,IF(MI$22-$D$7&gt;=$E158,VLOOKUP($C158,Input!$A$8:$HV$39,MATCH(MI$21,Input!$A$6:$HV$6,0),FALSE)/$G158*$F158,0))*$D158</f>
        <v>0</v>
      </c>
      <c r="MJ158" s="1">
        <f>IF($E158+$I158+$D$7&lt;=MJ$22,0,IF(MJ$22-$D$7&gt;=$E158,VLOOKUP($C158,Input!$A$8:$HV$39,MATCH(MJ$21,Input!$A$6:$HV$6,0),FALSE)/$G158*$F158,0))*$D158</f>
        <v>0</v>
      </c>
      <c r="MK158" s="1">
        <f>IF($E158+$I158+$D$7&lt;=MK$22,0,IF(MK$22-$D$7&gt;=$E158,VLOOKUP($C158,Input!$A$8:$HV$39,MATCH(MK$21,Input!$A$6:$HV$6,0),FALSE)/$G158*$F158,0))*$D158</f>
        <v>0</v>
      </c>
      <c r="ML158" s="1">
        <f>IF($E158+$I158+$D$7&lt;=ML$22,0,IF(ML$22-$D$7&gt;=$E158,VLOOKUP($C158,Input!$A$8:$HV$39,MATCH(ML$21,Input!$A$6:$HV$6,0),FALSE)/$G158*$F158,0))*$D158</f>
        <v>0</v>
      </c>
      <c r="MM158" s="1">
        <f>IF($E158+$I158+$D$7&lt;=MM$22,0,IF(MM$22-$D$7&gt;=$E158,VLOOKUP($C158,Input!$A$8:$HV$39,MATCH(MM$21,Input!$A$6:$HV$6,0),FALSE)/$G158*$F158,0))*$D158</f>
        <v>0</v>
      </c>
      <c r="MN158" s="1">
        <f>IF($E158+$I158+$D$7&lt;=MN$22,0,IF(MN$22-$D$7&gt;=$E158,VLOOKUP($C158,Input!$A$8:$HV$39,MATCH(MN$21,Input!$A$6:$HV$6,0),FALSE)/$G158*$F158,0))*$D158</f>
        <v>0</v>
      </c>
      <c r="MO158" s="1">
        <f>IF($E158+$I158+$D$7&lt;=MO$22,0,IF(MO$22-$D$7&gt;=$E158,VLOOKUP($C158,Input!$A$8:$HV$39,MATCH(MO$21,Input!$A$6:$HV$6,0),FALSE)/$G158*$F158,0))*$D158</f>
        <v>0</v>
      </c>
      <c r="MP158" s="1">
        <f>IF($E158+$I158+$D$7&lt;=MP$22,0,IF(MP$22-$D$7&gt;=$E158,VLOOKUP($C158,Input!$A$8:$HV$39,MATCH(MP$21,Input!$A$6:$HV$6,0),FALSE)/$G158*$F158,0))*$D158</f>
        <v>0</v>
      </c>
      <c r="MQ158" s="1">
        <f>IF($E158+$I158+$D$7&lt;=MQ$22,0,IF(MQ$22-$D$7&gt;=$E158,VLOOKUP($C158,Input!$A$8:$HV$39,MATCH(MQ$21,Input!$A$6:$HV$6,0),FALSE)/$G158*$F158,0))*$D158</f>
        <v>2293710.3293901081</v>
      </c>
      <c r="MR158" s="1">
        <f>IF($E158+$I158+$D$7&lt;=MR$22,0,IF(MR$22-$D$7&gt;=$E158,VLOOKUP($C158,Input!$A$8:$HV$39,MATCH(MR$21,Input!$A$6:$HV$6,0),FALSE)/$G158*$F158,0))*$D158</f>
        <v>2282095.4312007325</v>
      </c>
      <c r="MS158" s="1">
        <f>IF($E158+$I158+$D$7&lt;=MS$22,0,IF(MS$22-$D$7&gt;=$E158,VLOOKUP($C158,Input!$A$8:$HV$39,MATCH(MS$21,Input!$A$6:$HV$6,0),FALSE)/$G158*$F158,0))*$D158</f>
        <v>2278335.6236008708</v>
      </c>
      <c r="MT158" s="1">
        <f>IF($E158+$I158+$D$7&lt;=MT$22,0,IF(MT$22-$D$7&gt;=$E158,VLOOKUP($C158,Input!$A$8:$HV$39,MATCH(MT$21,Input!$A$6:$HV$6,0),FALSE)/$G158*$F158,0))*$D158</f>
        <v>2274897.0127941384</v>
      </c>
      <c r="MU158" s="1">
        <f>IF($E158+$I158+$D$7&lt;=MU$22,0,IF(MU$22-$D$7&gt;=$E158,VLOOKUP($C158,Input!$A$8:$HV$39,MATCH(MU$21,Input!$A$6:$HV$6,0),FALSE)/$G158*$F158,0))*$D158</f>
        <v>2271668.0920139649</v>
      </c>
      <c r="MV158" s="1">
        <f>IF($E158+$I158+$D$7&lt;=MV$22,0,IF(MV$22-$D$7&gt;=$E158,VLOOKUP($C158,Input!$A$8:$HV$39,MATCH(MV$21,Input!$A$6:$HV$6,0),FALSE)/$G158*$F158,0))*$D158</f>
        <v>2273848.6581703546</v>
      </c>
      <c r="MW158" s="1">
        <f>IF($E158+$I158+$D$7&lt;=MW$22,0,IF(MW$22-$D$7&gt;=$E158,VLOOKUP($C158,Input!$A$8:$HV$39,MATCH(MW$21,Input!$A$6:$HV$6,0),FALSE)/$G158*$F158,0))*$D158</f>
        <v>2275957.7835889328</v>
      </c>
      <c r="MX158" s="1">
        <f>IF($E158+$I158+$D$7&lt;=MX$22,0,IF(MX$22-$D$7&gt;=$E158,VLOOKUP($C158,Input!$A$8:$HV$39,MATCH(MX$21,Input!$A$6:$HV$6,0),FALSE)/$G158*$F158,0))*$D158</f>
        <v>2274374.9128031656</v>
      </c>
      <c r="MZ158" t="str">
        <f>VLOOKUP($C158,Input!$A$8:$HV$39,MATCH(MZ$21,Input!$A$6:$HV$6,0),FALSE)</f>
        <v>Electricity LCFS Credit ($/kWh)</v>
      </c>
      <c r="NA158" s="1">
        <f>IF($E158+$I158+$D$7&lt;=NA$22,0,IF(NA$22-$D$7&gt;=$E158,-VLOOKUP($C158,Input!$A$8:$HV$39,MATCH(NA$21,Input!$A$6:$HV$6,0),FALSE)/$G158*$F158,0))*$D158*$G$4/100</f>
        <v>0</v>
      </c>
      <c r="NB158" s="1">
        <f>IF($E158+$I158+$D$7&lt;=NB$22,0,IF(NB$22-$D$7&gt;=$E158,-VLOOKUP($C158,Input!$A$8:$HV$39,MATCH(NB$21,Input!$A$6:$HV$6,0),FALSE)/$G158*$F158,0))*$D158*$G$4/100</f>
        <v>0</v>
      </c>
      <c r="NC158" s="1">
        <f>IF($E158+$I158+$D$7&lt;=NC$22,0,IF(NC$22-$D$7&gt;=$E158,-VLOOKUP($C158,Input!$A$8:$HV$39,MATCH(NC$21,Input!$A$6:$HV$6,0),FALSE)/$G158*$F158,0))*$D158*$G$4/100</f>
        <v>0</v>
      </c>
      <c r="ND158" s="1">
        <f>IF($E158+$I158+$D$7&lt;=ND$22,0,IF(ND$22-$D$7&gt;=$E158,-VLOOKUP($C158,Input!$A$8:$HV$39,MATCH(ND$21,Input!$A$6:$HV$6,0),FALSE)/$G158*$F158,0))*$D158*$G$4/100</f>
        <v>0</v>
      </c>
      <c r="NE158" s="1">
        <f>IF($E158+$I158+$D$7&lt;=NE$22,0,IF(NE$22-$D$7&gt;=$E158,-VLOOKUP($C158,Input!$A$8:$HV$39,MATCH(NE$21,Input!$A$6:$HV$6,0),FALSE)/$G158*$F158,0))*$D158*$G$4/100</f>
        <v>0</v>
      </c>
      <c r="NF158" s="1">
        <f>IF($E158+$I158+$D$7&lt;=NF$22,0,IF(NF$22-$D$7&gt;=$E158,-VLOOKUP($C158,Input!$A$8:$HV$39,MATCH(NF$21,Input!$A$6:$HV$6,0),FALSE)/$G158*$F158,0))*$D158*$G$4/100</f>
        <v>0</v>
      </c>
      <c r="NG158" s="1">
        <f>IF($E158+$I158+$D$7&lt;=NG$22,0,IF(NG$22-$D$7&gt;=$E158,-VLOOKUP($C158,Input!$A$8:$HV$39,MATCH(NG$21,Input!$A$6:$HV$6,0),FALSE)/$G158*$F158,0))*$D158*$G$4/100</f>
        <v>0</v>
      </c>
      <c r="NH158" s="1">
        <f>IF($E158+$I158+$D$7&lt;=NH$22,0,IF(NH$22-$D$7&gt;=$E158,-VLOOKUP($C158,Input!$A$8:$HV$39,MATCH(NH$21,Input!$A$6:$HV$6,0),FALSE)/$G158*$F158,0))*$D158*$G$4/100</f>
        <v>0</v>
      </c>
      <c r="NI158" s="1">
        <f>IF($E158+$I158+$D$7&lt;=NI$22,0,IF(NI$22-$D$7&gt;=$E158,-VLOOKUP($C158,Input!$A$8:$HV$39,MATCH(NI$21,Input!$A$6:$HV$6,0),FALSE)/$G158*$F158,0))*$D158*$G$4/100</f>
        <v>0</v>
      </c>
      <c r="NJ158" s="1">
        <f>IF($E158+$I158+$D$7&lt;=NJ$22,0,IF(NJ$22-$D$7&gt;=$E158,-VLOOKUP($C158,Input!$A$8:$HV$39,MATCH(NJ$21,Input!$A$6:$HV$6,0),FALSE)/$G158*$F158,0))*$D158*$G$4/100</f>
        <v>0</v>
      </c>
      <c r="NK158" s="1">
        <f>IF($E158+$I158+$D$7&lt;=NK$22,0,IF(NK$22-$D$7&gt;=$E158,-VLOOKUP($C158,Input!$A$8:$HV$39,MATCH(NK$21,Input!$A$6:$HV$6,0),FALSE)/$G158*$F158,0))*$D158*$G$4/100</f>
        <v>0</v>
      </c>
      <c r="NL158" s="1">
        <f>IF($E158+$I158+$D$7&lt;=NL$22,0,IF(NL$22-$D$7&gt;=$E158,-VLOOKUP($C158,Input!$A$8:$HV$39,MATCH(NL$21,Input!$A$6:$HV$6,0),FALSE)/$G158*$F158,0))*$D158*$G$4/100</f>
        <v>0</v>
      </c>
      <c r="NM158" s="1">
        <f>IF($E158+$I158+$D$7&lt;=NM$22,0,IF(NM$22-$D$7&gt;=$E158,-VLOOKUP($C158,Input!$A$8:$HV$39,MATCH(NM$21,Input!$A$6:$HV$6,0),FALSE)/$G158*$F158,0))*$D158*$G$4/100</f>
        <v>0</v>
      </c>
      <c r="NN158" s="1">
        <f>IF($E158+$I158+$D$7&lt;=NN$22,0,IF(NN$22-$D$7&gt;=$E158,-VLOOKUP($C158,Input!$A$8:$HV$39,MATCH(NN$21,Input!$A$6:$HV$6,0),FALSE)/$G158*$F158,0))*$D158*$G$4/100</f>
        <v>0</v>
      </c>
      <c r="NO158" s="1">
        <f>IF($E158+$I158+$D$7&lt;=NO$22,0,IF(NO$22-$D$7&gt;=$E158,-VLOOKUP($C158,Input!$A$8:$HV$39,MATCH(NO$21,Input!$A$6:$HV$6,0),FALSE)/$G158*$F158,0))*$D158*$G$4/100</f>
        <v>0</v>
      </c>
      <c r="NP158" s="1">
        <f>IF($E158+$I158+$D$7&lt;=NP$22,0,IF(NP$22-$D$7&gt;=$E158,-VLOOKUP($C158,Input!$A$8:$HV$39,MATCH(NP$21,Input!$A$6:$HV$6,0),FALSE)/$G158*$F158,0))*$D158*$G$4/100</f>
        <v>0</v>
      </c>
      <c r="NQ158" s="1">
        <f>IF($E158+$I158+$D$7&lt;=NQ$22,0,IF(NQ$22-$D$7&gt;=$E158,-VLOOKUP($C158,Input!$A$8:$HV$39,MATCH(NQ$21,Input!$A$6:$HV$6,0),FALSE)/$G158*$F158,0))*$D158*$G$4/100</f>
        <v>0</v>
      </c>
      <c r="NR158" s="1">
        <f>IF($E158+$I158+$D$7&lt;=NR$22,0,IF(NR$22-$D$7&gt;=$E158,-VLOOKUP($C158,Input!$A$8:$HV$39,MATCH(NR$21,Input!$A$6:$HV$6,0),FALSE)/$G158*$F158,0))*$D158*$G$4/100</f>
        <v>0</v>
      </c>
      <c r="NS158" s="1">
        <f>IF($E158+$I158+$D$7&lt;=NS$22,0,IF(NS$22-$D$7&gt;=$E158,-VLOOKUP($C158,Input!$A$8:$HV$39,MATCH(NS$21,Input!$A$6:$HV$6,0),FALSE)/$G158*$F158,0))*$D158*$G$4/100</f>
        <v>0</v>
      </c>
      <c r="NT158" s="1">
        <f>IF($E158+$I158+$D$7&lt;=NT$22,0,IF(NT$22-$D$7&gt;=$E158,-VLOOKUP($C158,Input!$A$8:$HV$39,MATCH(NT$21,Input!$A$6:$HV$6,0),FALSE)/$G158*$F158,0))*$D158*$G$4/100</f>
        <v>0</v>
      </c>
      <c r="NU158" s="1">
        <f>IF($E158+$I158+$D$7&lt;=NU$22,0,IF(NU$22-$D$7&gt;=$E158,-VLOOKUP($C158,Input!$A$8:$HV$39,MATCH(NU$21,Input!$A$6:$HV$6,0),FALSE)/$G158*$F158,0))*$D158*$G$4/100</f>
        <v>0</v>
      </c>
      <c r="NV158" s="1">
        <f>IF($E158+$I158+$D$7&lt;=NV$22,0,IF(NV$22-$D$7&gt;=$E158,-VLOOKUP($C158,Input!$A$8:$HV$39,MATCH(NV$21,Input!$A$6:$HV$6,0),FALSE)/$G158*$F158,0))*$D158*$G$4/100</f>
        <v>0</v>
      </c>
      <c r="NW158" s="1">
        <f>IF($E158+$I158+$D$7&lt;=NW$22,0,IF(NW$22-$D$7&gt;=$E158,-VLOOKUP($C158,Input!$A$8:$HV$39,MATCH(NW$21,Input!$A$6:$HV$6,0),FALSE)/$G158*$F158,0))*$D158*$G$4/100</f>
        <v>0</v>
      </c>
      <c r="NX158" s="1">
        <f>IF($E158+$I158+$D$7&lt;=NX$22,0,IF(NX$22-$D$7&gt;=$E158,-VLOOKUP($C158,Input!$A$8:$HV$39,MATCH(NX$21,Input!$A$6:$HV$6,0),FALSE)/$G158*$F158,0))*$D158*$G$4/100</f>
        <v>0</v>
      </c>
      <c r="NY158" s="1">
        <f>IF($E158+$I158+$D$7&lt;=NY$22,0,IF(NY$22-$D$7&gt;=$E158,-VLOOKUP($C158,Input!$A$8:$HV$39,MATCH(NY$21,Input!$A$6:$HV$6,0),FALSE)/$G158*$F158,0))*$D158*$G$4/100</f>
        <v>0</v>
      </c>
      <c r="NZ158" s="1">
        <f>IF($E158+$I158+$D$7&lt;=NZ$22,0,IF(NZ$22-$D$7&gt;=$E158,-VLOOKUP($C158,Input!$A$8:$HV$39,MATCH(NZ$21,Input!$A$6:$HV$6,0),FALSE)/$G158*$F158,0))*$D158*$G$4/100</f>
        <v>0</v>
      </c>
      <c r="OA158" s="1">
        <f>IF($E158+$I158+$D$7&lt;=OA$22,0,IF(OA$22-$D$7&gt;=$E158,-VLOOKUP($C158,Input!$A$8:$HV$39,MATCH(OA$21,Input!$A$6:$HV$6,0),FALSE)/$G158*$F158,0))*$D158*$G$4/100</f>
        <v>0</v>
      </c>
      <c r="OB158" s="1">
        <f>IF($E158+$I158+$D$7&lt;=OB$22,0,IF(OB$22-$D$7&gt;=$E158,-VLOOKUP($C158,Input!$A$8:$HV$39,MATCH(OB$21,Input!$A$6:$HV$6,0),FALSE)/$G158*$F158,0))*$D158*$G$4/100</f>
        <v>-1985584.6483200002</v>
      </c>
      <c r="OC158" s="1">
        <f>IF($E158+$I158+$D$7&lt;=OC$22,0,IF(OC$22-$D$7&gt;=$E158,-VLOOKUP($C158,Input!$A$8:$HV$39,MATCH(OC$21,Input!$A$6:$HV$6,0),FALSE)/$G158*$F158,0))*$D158*$G$4/100</f>
        <v>-1985584.6483200002</v>
      </c>
      <c r="OD158" s="1">
        <f>IF($E158+$I158+$D$7&lt;=OD$22,0,IF(OD$22-$D$7&gt;=$E158,-VLOOKUP($C158,Input!$A$8:$HV$39,MATCH(OD$21,Input!$A$6:$HV$6,0),FALSE)/$G158*$F158,0))*$D158*$G$4/100</f>
        <v>-1985584.6483200002</v>
      </c>
      <c r="OE158" s="1">
        <f>IF($E158+$I158+$D$7&lt;=OE$22,0,IF(OE$22-$D$7&gt;=$E158,-VLOOKUP($C158,Input!$A$8:$HV$39,MATCH(OE$21,Input!$A$6:$HV$6,0),FALSE)/$G158*$F158,0))*$D158*$G$4/100</f>
        <v>-1985584.6483200002</v>
      </c>
      <c r="OF158" s="1">
        <f>IF($E158+$I158+$D$7&lt;=OF$22,0,IF(OF$22-$D$7&gt;=$E158,-VLOOKUP($C158,Input!$A$8:$HV$39,MATCH(OF$21,Input!$A$6:$HV$6,0),FALSE)/$G158*$F158,0))*$D158*$G$4/100</f>
        <v>-1985584.6483200002</v>
      </c>
      <c r="OG158" s="1">
        <f>IF($E158+$I158+$D$7&lt;=OG$22,0,IF(OG$22-$D$7&gt;=$E158,-VLOOKUP($C158,Input!$A$8:$HV$39,MATCH(OG$21,Input!$A$6:$HV$6,0),FALSE)/$G158*$F158,0))*$D158*$G$4/100</f>
        <v>-1985584.6483200002</v>
      </c>
      <c r="OH158" s="1">
        <f>IF($E158+$I158+$D$7&lt;=OH$22,0,IF(OH$22-$D$7&gt;=$E158,-VLOOKUP($C158,Input!$A$8:$HV$39,MATCH(OH$21,Input!$A$6:$HV$6,0),FALSE)/$G158*$F158,0))*$D158*$G$4/100</f>
        <v>-1985584.6483200002</v>
      </c>
      <c r="OI158" s="1">
        <f>IF($E158+$I158+$D$7&lt;=OI$22,0,IF(OI$22-$D$7&gt;=$E158,-VLOOKUP($C158,Input!$A$8:$HV$39,MATCH(OI$21,Input!$A$6:$HV$6,0),FALSE)/$G158*$F158,0))*$D158*$G$4/100</f>
        <v>-1985584.6483200002</v>
      </c>
      <c r="OK158" t="str">
        <f>VLOOKUP($C158,Input!$A$8:$HW$39,MATCH(OK$21,Input!$A$6:$HW$6,0),FALSE)</f>
        <v>Charger Inspection Maint ($/year)</v>
      </c>
      <c r="OL158" s="1">
        <f>IF($E158+$I158+$D$7&lt;=OL$22,0,IF(OL$22-$D$7&gt;=$E158,IF(COUNTIF($KZ158:LP158,"&gt;0")&gt;0,VLOOKUP($C158,Input!$A$8:$HV$21,MATCH($OK$21+COUNTIF($KZ158:LP158,"&gt;0"),Input!$A$6:$HV$6,0),FALSE),0),0))*$D158</f>
        <v>0</v>
      </c>
      <c r="OM158" s="1">
        <f>IF($E158+$I158+$D$7&lt;=OM$22,0,IF(OM$22-$D$7&gt;=$E158,IF(COUNTIF($KZ158:LQ158,"&gt;0")&gt;0,VLOOKUP($C158,Input!$A$8:$HV$21,MATCH($OK$21+COUNTIF($KZ158:LQ158,"&gt;0"),Input!$A$6:$HV$6,0),FALSE),0),0))*$D158</f>
        <v>0</v>
      </c>
      <c r="ON158" s="1">
        <f>IF($E158+$I158+$D$7&lt;=ON$22,0,IF(ON$22-$D$7&gt;=$E158,IF(COUNTIF($KZ158:LR158,"&gt;0")&gt;0,VLOOKUP($C158,Input!$A$8:$HV$21,MATCH($OK$21+COUNTIF($KZ158:LR158,"&gt;0"),Input!$A$6:$HV$6,0),FALSE),0),0))*$D158</f>
        <v>0</v>
      </c>
      <c r="OO158" s="1">
        <f>IF($E158+$I158+$D$7&lt;=OO$22,0,IF(OO$22-$D$7&gt;=$E158,IF(COUNTIF($KZ158:LS158,"&gt;0")&gt;0,VLOOKUP($C158,Input!$A$8:$HV$21,MATCH($OK$21+COUNTIF($KZ158:LS158,"&gt;0"),Input!$A$6:$HV$6,0),FALSE),0),0))*$D158</f>
        <v>0</v>
      </c>
      <c r="OP158" s="1">
        <f>IF($E158+$I158+$D$7&lt;=OP$22,0,IF(OP$22-$D$7&gt;=$E158,IF(COUNTIF($KZ158:LT158,"&gt;0")&gt;0,VLOOKUP($C158,Input!$A$8:$HV$21,MATCH($OK$21+COUNTIF($KZ158:LT158,"&gt;0"),Input!$A$6:$HV$6,0),FALSE),0),0))*$D158</f>
        <v>0</v>
      </c>
      <c r="OQ158" s="1">
        <f>IF($E158+$I158+$D$7&lt;=OQ$22,0,IF(OQ$22-$D$7&gt;=$E158,IF(COUNTIF($KZ158:LU158,"&gt;0")&gt;0,VLOOKUP($C158,Input!$A$8:$HV$21,MATCH($OK$21+COUNTIF($KZ158:LU158,"&gt;0"),Input!$A$6:$HV$6,0),FALSE),0),0))*$D158</f>
        <v>0</v>
      </c>
      <c r="OR158" s="1">
        <f>IF($E158+$I158+$D$7&lt;=OR$22,0,IF(OR$22-$D$7&gt;=$E158,IF(COUNTIF($KZ158:LV158,"&gt;0")&gt;0,VLOOKUP($C158,Input!$A$8:$HV$21,MATCH($OK$21+COUNTIF($KZ158:LV158,"&gt;0"),Input!$A$6:$HV$6,0),FALSE),0),0))*$D158</f>
        <v>0</v>
      </c>
      <c r="OS158" s="1">
        <f>IF($E158+$I158+$D$7&lt;=OS$22,0,IF(OS$22-$D$7&gt;=$E158,IF(COUNTIF($KZ158:LW158,"&gt;0")&gt;0,VLOOKUP($C158,Input!$A$8:$HV$21,MATCH($OK$21+COUNTIF($KZ158:LW158,"&gt;0"),Input!$A$6:$HV$6,0),FALSE),0),0))*$D158</f>
        <v>0</v>
      </c>
      <c r="OT158" s="1">
        <f>IF($E158+$I158+$D$7&lt;=OT$22,0,IF(OT$22-$D$7&gt;=$E158,IF(COUNTIF($KZ158:LX158,"&gt;0")&gt;0,VLOOKUP($C158,Input!$A$8:$HV$21,MATCH($OK$21+COUNTIF($KZ158:LX158,"&gt;0"),Input!$A$6:$HV$6,0),FALSE),0),0))*$D158</f>
        <v>0</v>
      </c>
      <c r="OU158" s="1">
        <f>IF($E158+$I158+$D$7&lt;=OU$22,0,IF(OU$22-$D$7&gt;=$E158,IF(COUNTIF($KZ158:LY158,"&gt;0")&gt;0,VLOOKUP($C158,Input!$A$8:$HV$21,MATCH($OK$21+COUNTIF($KZ158:LY158,"&gt;0"),Input!$A$6:$HV$6,0),FALSE),0),0))*$D158</f>
        <v>0</v>
      </c>
      <c r="OV158" s="1">
        <f>IF($E158+$I158+$D$7&lt;=OV$22,0,IF(OV$22-$D$7&gt;=$E158,IF(COUNTIF($KZ158:LZ158,"&gt;0")&gt;0,VLOOKUP($C158,Input!$A$8:$HV$21,MATCH($OK$21+COUNTIF($KZ158:LZ158,"&gt;0"),Input!$A$6:$HV$6,0),FALSE),0),0))*$D158</f>
        <v>0</v>
      </c>
      <c r="OW158" s="1">
        <f>IF($E158+$I158+$D$7&lt;=OW$22,0,IF(OW$22-$D$7&gt;=$E158,IF(COUNTIF($KZ158:MA158,"&gt;0")&gt;0,VLOOKUP($C158,Input!$A$8:$HV$21,MATCH($OK$21+COUNTIF($KZ158:MA158,"&gt;0"),Input!$A$6:$HV$6,0),FALSE),0),0))*$D158</f>
        <v>0</v>
      </c>
      <c r="OX158" s="1">
        <f>IF($E158+$I158+$D$7&lt;=OX$22,0,IF(OX$22-$D$7&gt;=$E158,IF(COUNTIF($KZ158:MB158,"&gt;0")&gt;0,VLOOKUP($C158,Input!$A$8:$HV$21,MATCH($OK$21+COUNTIF($KZ158:MB158,"&gt;0"),Input!$A$6:$HV$6,0),FALSE),0),0))*$D158</f>
        <v>0</v>
      </c>
      <c r="OY158" s="1">
        <f>IF($E158+$I158+$D$7&lt;=OY$22,0,IF(OY$22-$D$7&gt;=$E158,IF(COUNTIF($KZ158:MC158,"&gt;0")&gt;0,VLOOKUP($C158,Input!$A$8:$HV$21,MATCH($OK$21+COUNTIF($KZ158:MC158,"&gt;0"),Input!$A$6:$HV$6,0),FALSE),0),0))*$D158</f>
        <v>0</v>
      </c>
      <c r="OZ158" s="1">
        <f>IF($E158+$I158+$D$7&lt;=OZ$22,0,IF(OZ$22-$D$7&gt;=$E158,IF(COUNTIF($KZ158:MD158,"&gt;0")&gt;0,VLOOKUP($C158,Input!$A$8:$HV$21,MATCH($OK$21+COUNTIF($KZ158:MD158,"&gt;0"),Input!$A$6:$HV$6,0),FALSE),0),0))*$D158</f>
        <v>0</v>
      </c>
      <c r="PA158" s="1">
        <f>IF($E158+$I158+$D$7&lt;=PA$22,0,IF(PA$22-$D$7&gt;=$E158,IF(COUNTIF($KZ158:ME158,"&gt;0")&gt;0,VLOOKUP($C158,Input!$A$8:$HV$21,MATCH($OK$21+COUNTIF($KZ158:ME158,"&gt;0"),Input!$A$6:$HV$6,0),FALSE),0),0))*$D158</f>
        <v>0</v>
      </c>
      <c r="PB158" s="1">
        <f>IF($E158+$I158+$D$7&lt;=PB$22,0,IF(PB$22-$D$7&gt;=$E158,IF(COUNTIF($KZ158:MF158,"&gt;0")&gt;0,VLOOKUP($C158,Input!$A$8:$HV$21,MATCH($OK$21+COUNTIF($KZ158:MF158,"&gt;0"),Input!$A$6:$HV$6,0),FALSE),0),0))*$D158</f>
        <v>0</v>
      </c>
      <c r="PC158" s="1">
        <f>IF($E158+$I158+$D$7&lt;=PC$22,0,IF(PC$22-$D$7&gt;=$E158,IF(COUNTIF($KZ158:MG158,"&gt;0")&gt;0,VLOOKUP($C158,Input!$A$8:$HV$21,MATCH($OK$21+COUNTIF($KZ158:MG158,"&gt;0"),Input!$A$6:$HV$6,0),FALSE),0),0))*$D158</f>
        <v>0</v>
      </c>
      <c r="PD158" s="1">
        <f>IF($E158+$I158+$D$7&lt;=PD$22,0,IF(PD$22-$D$7&gt;=$E158,IF(COUNTIF($KZ158:MH158,"&gt;0")&gt;0,VLOOKUP($C158,Input!$A$8:$HV$21,MATCH($OK$21+COUNTIF($KZ158:MH158,"&gt;0"),Input!$A$6:$HV$6,0),FALSE),0),0))*$D158</f>
        <v>0</v>
      </c>
      <c r="PE158" s="1">
        <f>IF($E158+$I158+$D$7&lt;=PE$22,0,IF(PE$22-$D$7&gt;=$E158,IF(COUNTIF($KZ158:MI158,"&gt;0")&gt;0,VLOOKUP($C158,Input!$A$8:$HV$21,MATCH($OK$21+COUNTIF($KZ158:MI158,"&gt;0"),Input!$A$6:$HV$6,0),FALSE),0),0))*$D158</f>
        <v>0</v>
      </c>
      <c r="PF158" s="1">
        <f>IF($E158+$I158+$D$7&lt;=PF$22,0,IF(PF$22-$D$7&gt;=$E158,IF(COUNTIF($KZ158:MJ158,"&gt;0")&gt;0,VLOOKUP($C158,Input!$A$8:$HV$21,MATCH($OK$21+COUNTIF($KZ158:MJ158,"&gt;0"),Input!$A$6:$HV$6,0),FALSE),0),0))*$D158</f>
        <v>0</v>
      </c>
      <c r="PG158" s="1">
        <f>IF($E158+$I158+$D$7&lt;=PG$22,0,IF(PG$22-$D$7&gt;=$E158,IF(COUNTIF($KZ158:MK158,"&gt;0")&gt;0,VLOOKUP($C158,Input!$A$8:$HV$21,MATCH($OK$21+COUNTIF($KZ158:MK158,"&gt;0"),Input!$A$6:$HV$6,0),FALSE),0),0))*$D158</f>
        <v>0</v>
      </c>
      <c r="PH158" s="1">
        <f>IF($E158+$I158+$D$7&lt;=PH$22,0,IF(PH$22-$D$7&gt;=$E158,IF(COUNTIF($KZ158:ML158,"&gt;0")&gt;0,VLOOKUP($C158,Input!$A$8:$HV$21,MATCH($OK$21+COUNTIF($KZ158:ML158,"&gt;0"),Input!$A$6:$HV$6,0),FALSE),0),0))*$D158</f>
        <v>0</v>
      </c>
      <c r="PI158" s="1">
        <f>IF($E158+$I158+$D$7&lt;=PI$22,0,IF(PI$22-$D$7&gt;=$E158,IF(COUNTIF($KZ158:MM158,"&gt;0")&gt;0,VLOOKUP($C158,Input!$A$8:$HV$21,MATCH($OK$21+COUNTIF($KZ158:MM158,"&gt;0"),Input!$A$6:$HV$6,0),FALSE),0),0))*$D158</f>
        <v>0</v>
      </c>
      <c r="PJ158" s="1">
        <f>IF($E158+$I158+$D$7&lt;=PJ$22,0,IF(PJ$22-$D$7&gt;=$E158,IF(COUNTIF($KZ158:MN158,"&gt;0")&gt;0,VLOOKUP($C158,Input!$A$8:$HV$21,MATCH($OK$21+COUNTIF($KZ158:MN158,"&gt;0"),Input!$A$6:$HV$6,0),FALSE),0),0))*$D158</f>
        <v>0</v>
      </c>
      <c r="PK158" s="1">
        <f>IF($E158+$I158+$D$7&lt;=PK$22,0,IF(PK$22-$D$7&gt;=$E158,IF(COUNTIF($KZ158:MO158,"&gt;0")&gt;0,VLOOKUP($C158,Input!$A$8:$HV$21,MATCH($OK$21+COUNTIF($KZ158:MO158,"&gt;0"),Input!$A$6:$HV$6,0),FALSE),0),0))*$D158</f>
        <v>0</v>
      </c>
      <c r="PL158" s="1">
        <f>IF($E158+$I158+$D$7&lt;=PL$22,0,IF(PL$22-$D$7&gt;=$E158,IF(COUNTIF($KZ158:MP158,"&gt;0")&gt;0,VLOOKUP($C158,Input!$A$8:$HV$21,MATCH($OK$21+COUNTIF($KZ158:MP158,"&gt;0"),Input!$A$6:$HV$6,0),FALSE),0),0))*$D158</f>
        <v>0</v>
      </c>
      <c r="PM158" s="1">
        <f>IF($E158+$I158+$D$7&lt;=PM$22,0,IF(PM$22-$D$7&gt;=$E158,IF(COUNTIF($KZ158:MQ158,"&gt;0")&gt;0,VLOOKUP($C158,Input!$A$8:$HV$21,MATCH($OK$21+COUNTIF($KZ158:MQ158,"&gt;0"),Input!$A$6:$HV$6,0),FALSE),0),0))*$D158</f>
        <v>117000</v>
      </c>
      <c r="PN158" s="1">
        <f>IF($E158+$I158+$D$7&lt;=PN$22,0,IF(PN$22-$D$7&gt;=$E158,IF(COUNTIF($KZ158:MR158,"&gt;0")&gt;0,VLOOKUP($C158,Input!$A$8:$HV$21,MATCH($OK$21+COUNTIF($KZ158:MR158,"&gt;0"),Input!$A$6:$HV$6,0),FALSE),0),0))*$D158</f>
        <v>117000</v>
      </c>
      <c r="PO158" s="1">
        <f>IF($E158+$I158+$D$7&lt;=PO$22,0,IF(PO$22-$D$7&gt;=$E158,IF(COUNTIF($KZ158:MS158,"&gt;0")&gt;0,VLOOKUP($C158,Input!$A$8:$HV$21,MATCH($OK$21+COUNTIF($KZ158:MS158,"&gt;0"),Input!$A$6:$HV$6,0),FALSE),0),0))*$D158</f>
        <v>117000</v>
      </c>
      <c r="PP158" s="1">
        <f>IF($E158+$I158+$D$7&lt;=PP$22,0,IF(PP$22-$D$7&gt;=$E158,IF(COUNTIF($KZ158:MT158,"&gt;0")&gt;0,VLOOKUP($C158,Input!$A$8:$HV$21,MATCH($OK$21+COUNTIF($KZ158:MT158,"&gt;0"),Input!$A$6:$HV$6,0),FALSE),0),0))*$D158</f>
        <v>117000</v>
      </c>
      <c r="PQ158" s="1">
        <f>IF($E158+$I158+$D$7&lt;=PQ$22,0,IF(PQ$22-$D$7&gt;=$E158,IF(COUNTIF($KZ158:MU158,"&gt;0")&gt;0,VLOOKUP($C158,Input!$A$8:$HV$21,MATCH($OK$21+COUNTIF($KZ158:MU158,"&gt;0"),Input!$A$6:$HV$6,0),FALSE),0),0))*$D158</f>
        <v>117000</v>
      </c>
      <c r="PR158" s="1">
        <f>IF($E158+$I158+$D$7&lt;=PR$22,0,IF(PR$22-$D$7&gt;=$E158,IF(COUNTIF($KZ158:MV158,"&gt;0")&gt;0,VLOOKUP($C158,Input!$A$8:$HV$21,MATCH($OK$21+COUNTIF($KZ158:MV158,"&gt;0"),Input!$A$6:$HV$6,0),FALSE),0),0))*$D158</f>
        <v>117000</v>
      </c>
      <c r="PS158" s="1">
        <f>IF($E158+$I158+$D$7&lt;=PS$22,0,IF(PS$22-$D$7&gt;=$E158,IF(COUNTIF($KZ158:MW158,"&gt;0")&gt;0,VLOOKUP($C158,Input!$A$8:$HV$21,MATCH($OK$21+COUNTIF($KZ158:MW158,"&gt;0"),Input!$A$6:$HV$6,0),FALSE),0),0))*$D158</f>
        <v>117000</v>
      </c>
      <c r="PT158" s="1">
        <f>IF($E158+$I158+$D$7&lt;=PT$22,0,IF(PT$22-$D$7&gt;=$E158,IF(COUNTIF($KZ158:MX158,"&gt;0")&gt;0,VLOOKUP($C158,Input!$A$8:$HV$21,MATCH($OK$21+COUNTIF($KZ158:MX158,"&gt;0"),Input!$A$6:$HV$6,0),FALSE),0),0))*$D158</f>
        <v>117000</v>
      </c>
      <c r="PV158" s="1" t="str">
        <f t="shared" si="990"/>
        <v>2043 MY All In - 40' Proterra 550 kWh {234 Buses}</v>
      </c>
      <c r="PW158" s="1">
        <f t="shared" si="991"/>
        <v>0</v>
      </c>
      <c r="PX158" s="1">
        <f t="shared" si="992"/>
        <v>0</v>
      </c>
      <c r="PY158" s="1">
        <f t="shared" si="993"/>
        <v>0</v>
      </c>
      <c r="PZ158" s="1">
        <f t="shared" si="994"/>
        <v>0</v>
      </c>
      <c r="QA158" s="1">
        <f t="shared" si="995"/>
        <v>0</v>
      </c>
      <c r="QB158" s="1">
        <f t="shared" si="996"/>
        <v>0</v>
      </c>
      <c r="QC158" s="1">
        <f t="shared" si="997"/>
        <v>0</v>
      </c>
      <c r="QD158" s="1">
        <f t="shared" si="998"/>
        <v>0</v>
      </c>
      <c r="QE158" s="1">
        <f t="shared" si="999"/>
        <v>0</v>
      </c>
      <c r="QF158" s="1">
        <f t="shared" si="1000"/>
        <v>0</v>
      </c>
      <c r="QG158" s="1">
        <f t="shared" si="1001"/>
        <v>0</v>
      </c>
      <c r="QH158" s="1">
        <f t="shared" si="1002"/>
        <v>0</v>
      </c>
      <c r="QI158" s="1">
        <f t="shared" si="1003"/>
        <v>0</v>
      </c>
      <c r="QJ158" s="1">
        <f t="shared" si="1004"/>
        <v>0</v>
      </c>
      <c r="QK158" s="1">
        <f t="shared" si="1005"/>
        <v>0</v>
      </c>
      <c r="QL158" s="1">
        <f t="shared" si="1006"/>
        <v>0</v>
      </c>
      <c r="QM158" s="1">
        <f t="shared" si="1007"/>
        <v>0</v>
      </c>
      <c r="QN158" s="1">
        <f t="shared" si="1008"/>
        <v>0</v>
      </c>
      <c r="QO158" s="1">
        <f t="shared" si="1009"/>
        <v>0</v>
      </c>
      <c r="QP158" s="1">
        <f t="shared" si="1010"/>
        <v>0</v>
      </c>
      <c r="QQ158" s="1">
        <f t="shared" si="1011"/>
        <v>0</v>
      </c>
      <c r="QR158" s="1">
        <f t="shared" si="1012"/>
        <v>0</v>
      </c>
      <c r="QS158" s="1">
        <f t="shared" si="1013"/>
        <v>0</v>
      </c>
      <c r="QT158" s="1">
        <f t="shared" si="1014"/>
        <v>0</v>
      </c>
      <c r="QU158" s="1">
        <f t="shared" si="1015"/>
        <v>0</v>
      </c>
      <c r="QV158" s="1">
        <f t="shared" si="1016"/>
        <v>0</v>
      </c>
      <c r="QW158" s="1">
        <f t="shared" si="1017"/>
        <v>0</v>
      </c>
      <c r="QX158" s="1">
        <f t="shared" si="1018"/>
        <v>242862286.14166674</v>
      </c>
      <c r="QY158" s="1">
        <f t="shared" si="1019"/>
        <v>6029510.7828807328</v>
      </c>
      <c r="QZ158" s="1">
        <f t="shared" si="1020"/>
        <v>6025750.9752808698</v>
      </c>
      <c r="RA158" s="1">
        <f t="shared" si="1021"/>
        <v>6022312.3644741382</v>
      </c>
      <c r="RB158" s="1">
        <f t="shared" si="1022"/>
        <v>6019083.4436939638</v>
      </c>
      <c r="RC158" s="1">
        <f t="shared" si="1023"/>
        <v>6021264.0098503549</v>
      </c>
      <c r="RD158" s="1">
        <f t="shared" si="1024"/>
        <v>35273373.135268934</v>
      </c>
      <c r="RE158" s="1">
        <f t="shared" si="1025"/>
        <v>6021790.264483165</v>
      </c>
      <c r="RF158" s="1">
        <f t="shared" si="986"/>
        <v>314275371.11759889</v>
      </c>
      <c r="RG158" s="1">
        <f t="shared" si="987"/>
        <v>137256489.64466614</v>
      </c>
      <c r="RH158" s="72"/>
      <c r="RI158" s="91"/>
    </row>
    <row r="159" spans="1:477" x14ac:dyDescent="0.25">
      <c r="A159" s="89"/>
      <c r="B159" s="148">
        <v>1</v>
      </c>
      <c r="C159" s="111" t="s">
        <v>79</v>
      </c>
      <c r="D159" s="85">
        <f t="shared" si="913"/>
        <v>234</v>
      </c>
      <c r="E159" s="83">
        <f t="shared" si="989"/>
        <v>2044</v>
      </c>
      <c r="F159" s="68">
        <f t="shared" si="870"/>
        <v>40000</v>
      </c>
      <c r="G159" s="69">
        <f>VLOOKUP($C159,Input!$A$8:$HV$39,MATCH(G$21,Input!$A$6:$HV$6,0),FALSE)</f>
        <v>0.47619047619047616</v>
      </c>
      <c r="H159" s="123">
        <f>VLOOKUP($C159,Input!$A$8:$HV$39,MATCH(H$21,Input!$A$6:$HV$6,0),FALSE)</f>
        <v>0</v>
      </c>
      <c r="I159" s="70">
        <f>VLOOKUP($C159,Input!$A$8:$HV$39,MATCH(I$21,Input!$A$6:$HV$6,0),FALSE)</f>
        <v>14</v>
      </c>
      <c r="J159" s="1">
        <f>+IF($E159=J$22,VLOOKUP($C159,Input!$A$8:$AN$39,MATCH(J$21,Input!$A$6:$AN$6,0),FALSE)+$H159,0)*$D159</f>
        <v>0</v>
      </c>
      <c r="K159" s="1">
        <f>+IF($E159=K$22,VLOOKUP($C159,Input!$A$8:$AN$39,MATCH(K$21,Input!$A$6:$AN$6,0),FALSE)+$H159,0)*$D159</f>
        <v>0</v>
      </c>
      <c r="L159" s="1">
        <f>+IF($E159=L$22,VLOOKUP($C159,Input!$A$8:$AN$39,MATCH(L$21,Input!$A$6:$AN$6,0),FALSE)+$H159,0)*$D159</f>
        <v>0</v>
      </c>
      <c r="M159" s="1">
        <f>+IF($E159=M$22,VLOOKUP($C159,Input!$A$8:$AN$39,MATCH(M$21,Input!$A$6:$AN$6,0),FALSE)+$H159,0)*$D159</f>
        <v>0</v>
      </c>
      <c r="N159" s="1">
        <f>+IF($E159=N$22,VLOOKUP($C159,Input!$A$8:$AN$39,MATCH(N$21,Input!$A$6:$AN$6,0),FALSE)+$H159,0)*$D159</f>
        <v>0</v>
      </c>
      <c r="O159" s="1">
        <f>+IF($E159=O$22,VLOOKUP($C159,Input!$A$8:$AN$39,MATCH(O$21,Input!$A$6:$AN$6,0),FALSE)+$H159,0)*$D159</f>
        <v>0</v>
      </c>
      <c r="P159" s="1">
        <f>+IF($E159=P$22,VLOOKUP($C159,Input!$A$8:$AN$39,MATCH(P$21,Input!$A$6:$AN$6,0),FALSE)+$H159,0)*$D159</f>
        <v>0</v>
      </c>
      <c r="Q159" s="1">
        <f>+IF($E159=Q$22,VLOOKUP($C159,Input!$A$8:$AN$39,MATCH(Q$21,Input!$A$6:$AN$6,0),FALSE)+$H159,0)*$D159</f>
        <v>0</v>
      </c>
      <c r="R159" s="1">
        <f>+IF($E159=R$22,VLOOKUP($C159,Input!$A$8:$AN$39,MATCH(R$21,Input!$A$6:$AN$6,0),FALSE)+$H159,0)*$D159</f>
        <v>0</v>
      </c>
      <c r="S159" s="1">
        <f>+IF($E159=S$22,VLOOKUP($C159,Input!$A$8:$AN$39,MATCH(S$21,Input!$A$6:$AN$6,0),FALSE)+$H159,0)*$D159</f>
        <v>0</v>
      </c>
      <c r="T159" s="1">
        <f>+IF($E159=T$22,VLOOKUP($C159,Input!$A$8:$AN$39,MATCH(T$21,Input!$A$6:$AN$6,0),FALSE)+$H159,0)*$D159</f>
        <v>0</v>
      </c>
      <c r="U159" s="1">
        <f>+IF($E159=U$22,VLOOKUP($C159,Input!$A$8:$AN$39,MATCH(U$21,Input!$A$6:$AN$6,0),FALSE)+$H159,0)*$D159</f>
        <v>0</v>
      </c>
      <c r="V159" s="1">
        <f>+IF($E159=V$22,VLOOKUP($C159,Input!$A$8:$AN$39,MATCH(V$21,Input!$A$6:$AN$6,0),FALSE)+$H159,0)*$D159</f>
        <v>0</v>
      </c>
      <c r="W159" s="1">
        <f>+IF($E159=W$22,VLOOKUP($C159,Input!$A$8:$AN$39,MATCH(W$21,Input!$A$6:$AN$6,0),FALSE)+$H159,0)*$D159</f>
        <v>0</v>
      </c>
      <c r="X159" s="1">
        <f>+IF($E159=X$22,VLOOKUP($C159,Input!$A$8:$AN$39,MATCH(X$21,Input!$A$6:$AN$6,0),FALSE)+$H159,0)*$D159</f>
        <v>0</v>
      </c>
      <c r="Y159" s="1">
        <f>+IF($E159=Y$22,VLOOKUP($C159,Input!$A$8:$AN$39,MATCH(Y$21,Input!$A$6:$AN$6,0),FALSE)+$H159,0)*$D159</f>
        <v>0</v>
      </c>
      <c r="Z159" s="1">
        <f>+IF($E159=Z$22,VLOOKUP($C159,Input!$A$8:$AN$39,MATCH(Z$21,Input!$A$6:$AN$6,0),FALSE)+$H159,0)*$D159</f>
        <v>0</v>
      </c>
      <c r="AA159" s="1">
        <f>+IF($E159=AA$22,VLOOKUP($C159,Input!$A$8:$AN$39,MATCH(AA$21,Input!$A$6:$AN$6,0),FALSE)+$H159,0)*$D159</f>
        <v>0</v>
      </c>
      <c r="AB159" s="1">
        <f>+IF($E159=AB$22,VLOOKUP($C159,Input!$A$8:$AN$39,MATCH(AB$21,Input!$A$6:$AN$6,0),FALSE)+$H159,0)*$D159</f>
        <v>0</v>
      </c>
      <c r="AC159" s="1">
        <f>+IF($E159=AC$22,VLOOKUP($C159,Input!$A$8:$AN$39,MATCH(AC$21,Input!$A$6:$AN$6,0),FALSE)+$H159,0)*$D159</f>
        <v>0</v>
      </c>
      <c r="AD159" s="1">
        <f>+IF($E159=AD$22,VLOOKUP($C159,Input!$A$8:$AN$39,MATCH(AD$21,Input!$A$6:$AN$6,0),FALSE)+$H159,0)*$D159</f>
        <v>0</v>
      </c>
      <c r="AE159" s="1">
        <f>+IF($E159=AE$22,VLOOKUP($C159,Input!$A$8:$AN$39,MATCH(AE$21,Input!$A$6:$AN$6,0),FALSE)+$H159,0)*$D159</f>
        <v>0</v>
      </c>
      <c r="AF159" s="1">
        <f>+IF($E159=AF$22,VLOOKUP($C159,Input!$A$8:$AN$39,MATCH(AF$21,Input!$A$6:$AN$6,0),FALSE)+$H159,0)*$D159</f>
        <v>0</v>
      </c>
      <c r="AG159" s="1">
        <f>+IF($E159=AG$22,VLOOKUP($C159,Input!$A$8:$AN$39,MATCH(AG$21,Input!$A$6:$AN$6,0),FALSE)+$H159,0)*$D159</f>
        <v>0</v>
      </c>
      <c r="AH159" s="1">
        <f>+IF($E159=AH$22,VLOOKUP($C159,Input!$A$8:$AN$39,MATCH(AH$21,Input!$A$6:$AN$6,0),FALSE)+$H159,0)*$D159</f>
        <v>0</v>
      </c>
      <c r="AI159" s="1">
        <f>+IF($E159=AI$22,VLOOKUP($C159,Input!$A$8:$AN$39,MATCH(AI$21,Input!$A$6:$AN$6,0),FALSE)+$H159,0)*$D159</f>
        <v>0</v>
      </c>
      <c r="AJ159" s="1">
        <f>+IF($E159=AJ$22,VLOOKUP($C159,Input!$A$8:$AN$39,MATCH(AJ$21,Input!$A$6:$AN$6,0),FALSE)+$H159,0)*$D159</f>
        <v>0</v>
      </c>
      <c r="AK159" s="1">
        <f>+IF($E159=AK$22,VLOOKUP($C159,Input!$A$8:$AN$39,MATCH(AK$21,Input!$A$6:$AN$6,0),FALSE)+$H159,0)*$D159</f>
        <v>0</v>
      </c>
      <c r="AL159" s="1">
        <f>+IF($E159=AL$22,VLOOKUP($C159,Input!$A$8:$AN$39,MATCH(AL$21,Input!$A$6:$AN$6,0),FALSE)+$H159,0)*$D159</f>
        <v>235210446.99035665</v>
      </c>
      <c r="AM159" s="1">
        <f>+IF($E159=AM$22,VLOOKUP($C159,Input!$A$8:$AN$39,MATCH(AM$21,Input!$A$6:$AN$6,0),FALSE)+$H159,0)*$D159</f>
        <v>0</v>
      </c>
      <c r="AN159" s="1">
        <f>+IF($E159=AN$22,VLOOKUP($C159,Input!$A$8:$AN$39,MATCH(AN$21,Input!$A$6:$AN$6,0),FALSE)+$H159,0)*$D159</f>
        <v>0</v>
      </c>
      <c r="AO159" s="1">
        <f>+IF($E159=AO$22,VLOOKUP($C159,Input!$A$8:$AN$39,MATCH(AO$21,Input!$A$6:$AN$6,0),FALSE)+$H159,0)*$D159</f>
        <v>0</v>
      </c>
      <c r="AP159" s="1">
        <f>+IF($E159=AP$22,VLOOKUP($C159,Input!$A$8:$AN$39,MATCH(AP$21,Input!$A$6:$AN$6,0),FALSE)+$H159,0)*$D159</f>
        <v>0</v>
      </c>
      <c r="AQ159" s="1">
        <f>+IF($E159=AQ$22,VLOOKUP($C159,Input!$A$8:$AN$39,MATCH(AQ$21,Input!$A$6:$AN$6,0),FALSE)+$H159,0)*$D159</f>
        <v>0</v>
      </c>
      <c r="AR159" s="1">
        <f>+IF($E159=AR$22,VLOOKUP($C159,Input!$A$8:$AN$39,MATCH(AR$21,Input!$A$6:$AN$6,0),FALSE)+$H159,0)*$D159</f>
        <v>0</v>
      </c>
      <c r="AT159" t="str">
        <f>VLOOKUP($C159,Input!$A$8:$HV$39,MATCH(AT$21,Input!$A$6:$HV$6,0),FALSE)</f>
        <v>Parts and administrative cost</v>
      </c>
      <c r="AU159" s="1">
        <f>+IF($E159=AU$22,VLOOKUP($C159,Input!$A$8:$HV$39,MATCH(AU$21,Input!$A$6:$HV$6,0),FALSE),0)*$D159</f>
        <v>0</v>
      </c>
      <c r="AV159" s="1">
        <f>+IF($E159=AV$22,VLOOKUP($C159,Input!$A$8:$HV$39,MATCH(AV$21,Input!$A$6:$HV$6,0),FALSE),0)*$D159</f>
        <v>0</v>
      </c>
      <c r="AW159" s="1">
        <f>+IF($E159=AW$22,VLOOKUP($C159,Input!$A$8:$HV$39,MATCH(AW$21,Input!$A$6:$HV$6,0),FALSE),0)*$D159</f>
        <v>0</v>
      </c>
      <c r="AX159" s="1">
        <f>+IF($E159=AX$22,VLOOKUP($C159,Input!$A$8:$HV$39,MATCH(AX$21,Input!$A$6:$HV$6,0),FALSE),0)*$D159</f>
        <v>0</v>
      </c>
      <c r="AY159" s="1">
        <f>+IF($E159=AY$22,VLOOKUP($C159,Input!$A$8:$HV$39,MATCH(AY$21,Input!$A$6:$HV$6,0),FALSE),0)*$D159</f>
        <v>0</v>
      </c>
      <c r="AZ159" s="1">
        <f>+IF($E159=AZ$22,VLOOKUP($C159,Input!$A$8:$HV$39,MATCH(AZ$21,Input!$A$6:$HV$6,0),FALSE),0)*$D159</f>
        <v>0</v>
      </c>
      <c r="BA159" s="1">
        <f>+IF($E159=BA$22,VLOOKUP($C159,Input!$A$8:$HV$39,MATCH(BA$21,Input!$A$6:$HV$6,0),FALSE),0)*$D159</f>
        <v>0</v>
      </c>
      <c r="BB159" s="1">
        <f>+IF($E159=BB$22,VLOOKUP($C159,Input!$A$8:$HV$39,MATCH(BB$21,Input!$A$6:$HV$6,0),FALSE),0)*$D159</f>
        <v>0</v>
      </c>
      <c r="BC159" s="1">
        <f>+IF($E159=BC$22,VLOOKUP($C159,Input!$A$8:$HV$39,MATCH(BC$21,Input!$A$6:$HV$6,0),FALSE),0)*$D159</f>
        <v>0</v>
      </c>
      <c r="BD159" s="1">
        <f>+IF($E159=BD$22,VLOOKUP($C159,Input!$A$8:$HV$39,MATCH(BD$21,Input!$A$6:$HV$6,0),FALSE),0)*$D159</f>
        <v>0</v>
      </c>
      <c r="BE159" s="1">
        <f>+IF($E159=BE$22,VLOOKUP($C159,Input!$A$8:$HV$39,MATCH(BE$21,Input!$A$6:$HV$6,0),FALSE),0)*$D159</f>
        <v>0</v>
      </c>
      <c r="BF159" s="1">
        <f>+IF($E159=BF$22,VLOOKUP($C159,Input!$A$8:$HV$39,MATCH(BF$21,Input!$A$6:$HV$6,0),FALSE),0)*$D159</f>
        <v>0</v>
      </c>
      <c r="BG159" s="1">
        <f>+IF($E159=BG$22,VLOOKUP($C159,Input!$A$8:$HV$39,MATCH(BG$21,Input!$A$6:$HV$6,0),FALSE),0)*$D159</f>
        <v>0</v>
      </c>
      <c r="BH159" s="1">
        <f>+IF($E159=BH$22,VLOOKUP($C159,Input!$A$8:$HV$39,MATCH(BH$21,Input!$A$6:$HV$6,0),FALSE),0)*$D159</f>
        <v>0</v>
      </c>
      <c r="BI159" s="1">
        <f>+IF($E159=BI$22,VLOOKUP($C159,Input!$A$8:$HV$39,MATCH(BI$21,Input!$A$6:$HV$6,0),FALSE),0)*$D159</f>
        <v>0</v>
      </c>
      <c r="BJ159" s="1">
        <f>+IF($E159=BJ$22,VLOOKUP($C159,Input!$A$8:$HV$39,MATCH(BJ$21,Input!$A$6:$HV$6,0),FALSE),0)*$D159</f>
        <v>0</v>
      </c>
      <c r="BK159" s="1">
        <f>+IF($E159=BK$22,VLOOKUP($C159,Input!$A$8:$HV$39,MATCH(BK$21,Input!$A$6:$HV$6,0),FALSE),0)*$D159</f>
        <v>0</v>
      </c>
      <c r="BL159" s="1">
        <f>+IF($E159=BL$22,VLOOKUP($C159,Input!$A$8:$HV$39,MATCH(BL$21,Input!$A$6:$HV$6,0),FALSE),0)*$D159</f>
        <v>0</v>
      </c>
      <c r="BM159" s="1">
        <f>+IF($E159=BM$22,VLOOKUP($C159,Input!$A$8:$HV$39,MATCH(BM$21,Input!$A$6:$HV$6,0),FALSE),0)*$D159</f>
        <v>0</v>
      </c>
      <c r="BN159" s="1">
        <f>+IF($E159=BN$22,VLOOKUP($C159,Input!$A$8:$HV$39,MATCH(BN$21,Input!$A$6:$HV$6,0),FALSE),0)*$D159</f>
        <v>0</v>
      </c>
      <c r="BO159" s="1">
        <f>+IF($E159=BO$22,VLOOKUP($C159,Input!$A$8:$HV$39,MATCH(BO$21,Input!$A$6:$HV$6,0),FALSE),0)*$D159</f>
        <v>0</v>
      </c>
      <c r="BP159" s="1">
        <f>+IF($E159=BP$22,VLOOKUP($C159,Input!$A$8:$HV$39,MATCH(BP$21,Input!$A$6:$HV$6,0),FALSE),0)*$D159</f>
        <v>0</v>
      </c>
      <c r="BQ159" s="1">
        <f>+IF($E159=BQ$22,VLOOKUP($C159,Input!$A$8:$HV$39,MATCH(BQ$21,Input!$A$6:$HV$6,0),FALSE),0)*$D159</f>
        <v>0</v>
      </c>
      <c r="BR159" s="1">
        <f>+IF($E159=BR$22,VLOOKUP($C159,Input!$A$8:$HV$39,MATCH(BR$21,Input!$A$6:$HV$6,0),FALSE),0)*$D159</f>
        <v>0</v>
      </c>
      <c r="BS159" s="1">
        <f>+IF($E159=BS$22,VLOOKUP($C159,Input!$A$8:$HV$39,MATCH(BS$21,Input!$A$6:$HV$6,0),FALSE),0)*$D159</f>
        <v>0</v>
      </c>
      <c r="BT159" s="1">
        <f>+IF($E159=BT$22,VLOOKUP($C159,Input!$A$8:$HV$39,MATCH(BT$21,Input!$A$6:$HV$6,0),FALSE),0)*$D159</f>
        <v>0</v>
      </c>
      <c r="BU159" s="1">
        <f>+IF($E159=BU$22,VLOOKUP($C159,Input!$A$8:$HV$39,MATCH(BU$21,Input!$A$6:$HV$6,0),FALSE),0)*$D159</f>
        <v>0</v>
      </c>
      <c r="BV159" s="1">
        <f>+IF($E159=BV$22,VLOOKUP($C159,Input!$A$8:$HV$39,MATCH(BV$21,Input!$A$6:$HV$6,0),FALSE),0)*$D159</f>
        <v>0</v>
      </c>
      <c r="BW159" s="1">
        <f>+IF($E159=BW$22,VLOOKUP($C159,Input!$A$8:$HV$39,MATCH(BW$21,Input!$A$6:$HV$6,0),FALSE),0)*$D159</f>
        <v>5880261.1747589167</v>
      </c>
      <c r="BX159" s="1">
        <f>+IF($E159=BX$22,VLOOKUP($C159,Input!$A$8:$HV$39,MATCH(BX$21,Input!$A$6:$HV$6,0),FALSE),0)*$D159</f>
        <v>0</v>
      </c>
      <c r="BY159" s="1">
        <f>+IF($E159=BY$22,VLOOKUP($C159,Input!$A$8:$HV$39,MATCH(BY$21,Input!$A$6:$HV$6,0),FALSE),0)*$D159</f>
        <v>0</v>
      </c>
      <c r="BZ159" s="1">
        <f>+IF($E159=BZ$22,VLOOKUP($C159,Input!$A$8:$HV$39,MATCH(BZ$21,Input!$A$6:$HV$6,0),FALSE),0)*$D159</f>
        <v>0</v>
      </c>
      <c r="CA159" s="1">
        <f>+IF($E159=CA$22,VLOOKUP($C159,Input!$A$8:$HV$39,MATCH(CA$21,Input!$A$6:$HV$6,0),FALSE),0)*$D159</f>
        <v>0</v>
      </c>
      <c r="CB159" s="1">
        <f>+IF($E159=CB$22,VLOOKUP($C159,Input!$A$8:$HV$39,MATCH(CB$21,Input!$A$6:$HV$6,0),FALSE),0)*$D159</f>
        <v>0</v>
      </c>
      <c r="CC159" s="1">
        <f>+IF($E159=CC$22,VLOOKUP($C159,Input!$A$8:$HV$39,MATCH(CC$21,Input!$A$6:$HV$6,0),FALSE),0)*$D159</f>
        <v>0</v>
      </c>
      <c r="CE159" t="str">
        <f>VLOOKUP($C159,Input!$A$8:$HV$39,MATCH(CE$21,Input!$A$6:$HV$6,0),FALSE)</f>
        <v>Replace Battery @ 7 Yr</v>
      </c>
      <c r="CF159" s="1">
        <f>IF($E159+$I159+$D$7&lt;=CF$22,0,IF(CF$22-$D$7&gt;=$E159,IF(COUNTIF($KZ159:LP159,"&gt;0")&gt;0,VLOOKUP($C159,Input!$A$8:$HV$21,MATCH($CE$21+COUNTIF($KZ159:LP159,"&gt;0"),Input!$A$6:$HV$6,0),FALSE),0),0))*$D159</f>
        <v>0</v>
      </c>
      <c r="CG159" s="1">
        <f>IF($E159+$I159+$D$7&lt;=CG$22,0,IF(CG$22-$D$7&gt;=$E159,IF(COUNTIF($KZ159:LQ159,"&gt;0")&gt;0,VLOOKUP($C159,Input!$A$8:$HV$21,MATCH($CE$21+COUNTIF($KZ159:LQ159,"&gt;0"),Input!$A$6:$HV$6,0),FALSE),0),0))*$D159</f>
        <v>0</v>
      </c>
      <c r="CH159" s="1">
        <f>IF($E159+$I159+$D$7&lt;=CH$22,0,IF(CH$22-$D$7&gt;=$E159,IF(COUNTIF($KZ159:LR159,"&gt;0")&gt;0,VLOOKUP($C159,Input!$A$8:$HV$21,MATCH($CE$21+COUNTIF($KZ159:LR159,"&gt;0"),Input!$A$6:$HV$6,0),FALSE),0),0))*$D159</f>
        <v>0</v>
      </c>
      <c r="CI159" s="1">
        <f>IF($E159+$I159+$D$7&lt;=CI$22,0,IF(CI$22-$D$7&gt;=$E159,IF(COUNTIF($KZ159:LS159,"&gt;0")&gt;0,VLOOKUP($C159,Input!$A$8:$HV$21,MATCH($CE$21+COUNTIF($KZ159:LS159,"&gt;0"),Input!$A$6:$HV$6,0),FALSE),0),0))*$D159</f>
        <v>0</v>
      </c>
      <c r="CJ159" s="1">
        <f>IF($E159+$I159+$D$7&lt;=CJ$22,0,IF(CJ$22-$D$7&gt;=$E159,IF(COUNTIF($KZ159:LT159,"&gt;0")&gt;0,VLOOKUP($C159,Input!$A$8:$HV$21,MATCH($CE$21+COUNTIF($KZ159:LT159,"&gt;0"),Input!$A$6:$HV$6,0),FALSE),0),0))*$D159</f>
        <v>0</v>
      </c>
      <c r="CK159" s="1">
        <f>IF($E159+$I159+$D$7&lt;=CK$22,0,IF(CK$22-$D$7&gt;=$E159,IF(COUNTIF($KZ159:LU159,"&gt;0")&gt;0,VLOOKUP($C159,Input!$A$8:$HV$21,MATCH($CE$21+COUNTIF($KZ159:LU159,"&gt;0"),Input!$A$6:$HV$6,0),FALSE),0),0))*$D159</f>
        <v>0</v>
      </c>
      <c r="CL159" s="1">
        <f>IF($E159+$I159+$D$7&lt;=CL$22,0,IF(CL$22-$D$7&gt;=$E159,IF(COUNTIF($KZ159:LV159,"&gt;0")&gt;0,VLOOKUP($C159,Input!$A$8:$HV$21,MATCH($CE$21+COUNTIF($KZ159:LV159,"&gt;0"),Input!$A$6:$HV$6,0),FALSE),0),0))*$D159</f>
        <v>0</v>
      </c>
      <c r="CM159" s="1">
        <f>IF($E159+$I159+$D$7&lt;=CM$22,0,IF(CM$22-$D$7&gt;=$E159,IF(COUNTIF($KZ159:LW159,"&gt;0")&gt;0,VLOOKUP($C159,Input!$A$8:$HV$21,MATCH($CE$21+COUNTIF($KZ159:LW159,"&gt;0"),Input!$A$6:$HV$6,0),FALSE),0),0))*$D159</f>
        <v>0</v>
      </c>
      <c r="CN159" s="1">
        <f>IF($E159+$I159+$D$7&lt;=CN$22,0,IF(CN$22-$D$7&gt;=$E159,IF(COUNTIF($KZ159:LX159,"&gt;0")&gt;0,VLOOKUP($C159,Input!$A$8:$HV$21,MATCH($CE$21+COUNTIF($KZ159:LX159,"&gt;0"),Input!$A$6:$HV$6,0),FALSE),0),0))*$D159</f>
        <v>0</v>
      </c>
      <c r="CO159" s="1">
        <f>IF($E159+$I159+$D$7&lt;=CO$22,0,IF(CO$22-$D$7&gt;=$E159,IF(COUNTIF($KZ159:LY159,"&gt;0")&gt;0,VLOOKUP($C159,Input!$A$8:$HV$21,MATCH($CE$21+COUNTIF($KZ159:LY159,"&gt;0"),Input!$A$6:$HV$6,0),FALSE),0),0))*$D159</f>
        <v>0</v>
      </c>
      <c r="CP159" s="1">
        <f>IF($E159+$I159+$D$7&lt;=CP$22,0,IF(CP$22-$D$7&gt;=$E159,IF(COUNTIF($KZ159:LZ159,"&gt;0")&gt;0,VLOOKUP($C159,Input!$A$8:$HV$21,MATCH($CE$21+COUNTIF($KZ159:LZ159,"&gt;0"),Input!$A$6:$HV$6,0),FALSE),0),0))*$D159</f>
        <v>0</v>
      </c>
      <c r="CQ159" s="1">
        <f>IF($E159+$I159+$D$7&lt;=CQ$22,0,IF(CQ$22-$D$7&gt;=$E159,IF(COUNTIF($KZ159:MA159,"&gt;0")&gt;0,VLOOKUP($C159,Input!$A$8:$HV$21,MATCH($CE$21+COUNTIF($KZ159:MA159,"&gt;0"),Input!$A$6:$HV$6,0),FALSE),0),0))*$D159</f>
        <v>0</v>
      </c>
      <c r="CR159" s="1">
        <f>IF($E159+$I159+$D$7&lt;=CR$22,0,IF(CR$22-$D$7&gt;=$E159,IF(COUNTIF($KZ159:MB159,"&gt;0")&gt;0,VLOOKUP($C159,Input!$A$8:$HV$21,MATCH($CE$21+COUNTIF($KZ159:MB159,"&gt;0"),Input!$A$6:$HV$6,0),FALSE),0),0))*$D159</f>
        <v>0</v>
      </c>
      <c r="CS159" s="1">
        <f>IF($E159+$I159+$D$7&lt;=CS$22,0,IF(CS$22-$D$7&gt;=$E159,IF(COUNTIF($KZ159:MC159,"&gt;0")&gt;0,VLOOKUP($C159,Input!$A$8:$HV$21,MATCH($CE$21+COUNTIF($KZ159:MC159,"&gt;0"),Input!$A$6:$HV$6,0),FALSE),0),0))*$D159</f>
        <v>0</v>
      </c>
      <c r="CT159" s="1">
        <f>IF($E159+$I159+$D$7&lt;=CT$22,0,IF(CT$22-$D$7&gt;=$E159,IF(COUNTIF($KZ159:MD159,"&gt;0")&gt;0,VLOOKUP($C159,Input!$A$8:$HV$21,MATCH($CE$21+COUNTIF($KZ159:MD159,"&gt;0"),Input!$A$6:$HV$6,0),FALSE),0),0))*$D159</f>
        <v>0</v>
      </c>
      <c r="CU159" s="1">
        <f>IF($E159+$I159+$D$7&lt;=CU$22,0,IF(CU$22-$D$7&gt;=$E159,IF(COUNTIF($KZ159:ME159,"&gt;0")&gt;0,VLOOKUP($C159,Input!$A$8:$HV$21,MATCH($CE$21+COUNTIF($KZ159:ME159,"&gt;0"),Input!$A$6:$HV$6,0),FALSE),0),0))*$D159</f>
        <v>0</v>
      </c>
      <c r="CV159" s="1">
        <f>IF($E159+$I159+$D$7&lt;=CV$22,0,IF(CV$22-$D$7&gt;=$E159,IF(COUNTIF($KZ159:MF159,"&gt;0")&gt;0,VLOOKUP($C159,Input!$A$8:$HV$21,MATCH($CE$21+COUNTIF($KZ159:MF159,"&gt;0"),Input!$A$6:$HV$6,0),FALSE),0),0))*$D159</f>
        <v>0</v>
      </c>
      <c r="CW159" s="1">
        <f>IF($E159+$I159+$D$7&lt;=CW$22,0,IF(CW$22-$D$7&gt;=$E159,IF(COUNTIF($KZ159:MG159,"&gt;0")&gt;0,VLOOKUP($C159,Input!$A$8:$HV$21,MATCH($CE$21+COUNTIF($KZ159:MG159,"&gt;0"),Input!$A$6:$HV$6,0),FALSE),0),0))*$D159</f>
        <v>0</v>
      </c>
      <c r="CX159" s="1">
        <f>IF($E159+$I159+$D$7&lt;=CX$22,0,IF(CX$22-$D$7&gt;=$E159,IF(COUNTIF($KZ159:MH159,"&gt;0")&gt;0,VLOOKUP($C159,Input!$A$8:$HV$21,MATCH($CE$21+COUNTIF($KZ159:MH159,"&gt;0"),Input!$A$6:$HV$6,0),FALSE),0),0))*$D159</f>
        <v>0</v>
      </c>
      <c r="CY159" s="1">
        <f>IF($E159+$I159+$D$7&lt;=CY$22,0,IF(CY$22-$D$7&gt;=$E159,IF(COUNTIF($KZ159:MI159,"&gt;0")&gt;0,VLOOKUP($C159,Input!$A$8:$HV$21,MATCH($CE$21+COUNTIF($KZ159:MI159,"&gt;0"),Input!$A$6:$HV$6,0),FALSE),0),0))*$D159</f>
        <v>0</v>
      </c>
      <c r="CZ159" s="1">
        <f>IF($E159+$I159+$D$7&lt;=CZ$22,0,IF(CZ$22-$D$7&gt;=$E159,IF(COUNTIF($KZ159:MJ159,"&gt;0")&gt;0,VLOOKUP($C159,Input!$A$8:$HV$21,MATCH($CE$21+COUNTIF($KZ159:MJ159,"&gt;0"),Input!$A$6:$HV$6,0),FALSE),0),0))*$D159</f>
        <v>0</v>
      </c>
      <c r="DA159" s="1">
        <f>IF($E159+$I159+$D$7&lt;=DA$22,0,IF(DA$22-$D$7&gt;=$E159,IF(COUNTIF($KZ159:MK159,"&gt;0")&gt;0,VLOOKUP($C159,Input!$A$8:$HV$21,MATCH($CE$21+COUNTIF($KZ159:MK159,"&gt;0"),Input!$A$6:$HV$6,0),FALSE),0),0))*$D159</f>
        <v>0</v>
      </c>
      <c r="DB159" s="1">
        <f>IF($E159+$I159+$D$7&lt;=DB$22,0,IF(DB$22-$D$7&gt;=$E159,IF(COUNTIF($KZ159:ML159,"&gt;0")&gt;0,VLOOKUP($C159,Input!$A$8:$HV$21,MATCH($CE$21+COUNTIF($KZ159:ML159,"&gt;0"),Input!$A$6:$HV$6,0),FALSE),0),0))*$D159</f>
        <v>0</v>
      </c>
      <c r="DC159" s="1">
        <f>IF($E159+$I159+$D$7&lt;=DC$22,0,IF(DC$22-$D$7&gt;=$E159,IF(COUNTIF($KZ159:MM159,"&gt;0")&gt;0,VLOOKUP($C159,Input!$A$8:$HV$21,MATCH($CE$21+COUNTIF($KZ159:MM159,"&gt;0"),Input!$A$6:$HV$6,0),FALSE),0),0))*$D159</f>
        <v>0</v>
      </c>
      <c r="DD159" s="1">
        <f>IF($E159+$I159+$D$7&lt;=DD$22,0,IF(DD$22-$D$7&gt;=$E159,IF(COUNTIF($KZ159:MN159,"&gt;0")&gt;0,VLOOKUP($C159,Input!$A$8:$HV$21,MATCH($CE$21+COUNTIF($KZ159:MN159,"&gt;0"),Input!$A$6:$HV$6,0),FALSE),0),0))*$D159</f>
        <v>0</v>
      </c>
      <c r="DE159" s="1">
        <f>IF($E159+$I159+$D$7&lt;=DE$22,0,IF(DE$22-$D$7&gt;=$E159,IF(COUNTIF($KZ159:MO159,"&gt;0")&gt;0,VLOOKUP($C159,Input!$A$8:$HV$21,MATCH($CE$21+COUNTIF($KZ159:MO159,"&gt;0"),Input!$A$6:$HV$6,0),FALSE),0),0))*$D159</f>
        <v>0</v>
      </c>
      <c r="DF159" s="1">
        <f>IF($E159+$I159+$D$7&lt;=DF$22,0,IF(DF$22-$D$7&gt;=$E159,IF(COUNTIF($KZ159:MP159,"&gt;0")&gt;0,VLOOKUP($C159,Input!$A$8:$HV$21,MATCH($CE$21+COUNTIF($KZ159:MP159,"&gt;0"),Input!$A$6:$HV$6,0),FALSE),0),0))*$D159</f>
        <v>0</v>
      </c>
      <c r="DG159" s="1">
        <f>IF($E159+$I159+$D$7&lt;=DG$22,0,IF(DG$22-$D$7&gt;=$E159,IF(COUNTIF($KZ159:MQ159,"&gt;0")&gt;0,VLOOKUP($C159,Input!$A$8:$HV$21,MATCH($CE$21+COUNTIF($KZ159:MQ159,"&gt;0"),Input!$A$6:$HV$6,0),FALSE),0),0))*$D159</f>
        <v>0</v>
      </c>
      <c r="DH159" s="1">
        <f>IF($E159+$I159+$D$7&lt;=DH$22,0,IF(DH$22-$D$7&gt;=$E159,IF(COUNTIF($KZ159:MR159,"&gt;0")&gt;0,VLOOKUP($C159,Input!$A$8:$HV$21,MATCH($CE$21+COUNTIF($KZ159:MR159,"&gt;0"),Input!$A$6:$HV$6,0),FALSE),0),0))*$D159</f>
        <v>0</v>
      </c>
      <c r="DI159" s="1">
        <f>IF($E159+$I159+$D$7&lt;=DI$22,0,IF(DI$22-$D$7&gt;=$E159,IF(COUNTIF($KZ159:MS159,"&gt;0")&gt;0,VLOOKUP($C159,Input!$A$8:$HV$21,MATCH($CE$21+COUNTIF($KZ159:MS159,"&gt;0"),Input!$A$6:$HV$6,0),FALSE),0),0))*$D159</f>
        <v>0</v>
      </c>
      <c r="DJ159" s="1">
        <f>IF($E159+$I159+$D$7&lt;=DJ$22,0,IF(DJ$22-$D$7&gt;=$E159,IF(COUNTIF($KZ159:MT159,"&gt;0")&gt;0,VLOOKUP($C159,Input!$A$8:$HV$21,MATCH($CE$21+COUNTIF($KZ159:MT159,"&gt;0"),Input!$A$6:$HV$6,0),FALSE),0),0))*$D159</f>
        <v>0</v>
      </c>
      <c r="DK159" s="1">
        <f>IF($E159+$I159+$D$7&lt;=DK$22,0,IF(DK$22-$D$7&gt;=$E159,IF(COUNTIF($KZ159:MU159,"&gt;0")&gt;0,VLOOKUP($C159,Input!$A$8:$HV$21,MATCH($CE$21+COUNTIF($KZ159:MU159,"&gt;0"),Input!$A$6:$HV$6,0),FALSE),0),0))*$D159</f>
        <v>0</v>
      </c>
      <c r="DL159" s="1">
        <f>IF($E159+$I159+$D$7&lt;=DL$22,0,IF(DL$22-$D$7&gt;=$E159,IF(COUNTIF($KZ159:MV159,"&gt;0")&gt;0,VLOOKUP($C159,Input!$A$8:$HV$21,MATCH($CE$21+COUNTIF($KZ159:MV159,"&gt;0"),Input!$A$6:$HV$6,0),FALSE),0),0))*$D159</f>
        <v>0</v>
      </c>
      <c r="DM159" s="1">
        <f>IF($E159+$I159+$D$7&lt;=DM$22,0,IF(DM$22-$D$7&gt;=$E159,IF(COUNTIF($KZ159:MW159,"&gt;0")&gt;0,VLOOKUP($C159,Input!$A$8:$HV$21,MATCH($CE$21+COUNTIF($KZ159:MW159,"&gt;0"),Input!$A$6:$HV$6,0),FALSE),0),0))*$D159</f>
        <v>0</v>
      </c>
      <c r="DN159" s="1">
        <f>IF($E159+$I159+$D$7&lt;=DN$22,0,IF(DN$22-$D$7&gt;=$E159,IF(COUNTIF($KZ159:MX159,"&gt;0")&gt;0,VLOOKUP($C159,Input!$A$8:$HV$21,MATCH($CE$21+COUNTIF($KZ159:MX159,"&gt;0"),Input!$A$6:$HV$6,0),FALSE),0),0))*$D159</f>
        <v>29250000</v>
      </c>
      <c r="DP159" t="str">
        <f>+VLOOKUP($C159,Input!$A$8:$GZ$39,MATCH(DP$21,Input!$A$6:$GZ$6,0),FALSE)</f>
        <v>Bus Maintenance at 0.6/mile</v>
      </c>
      <c r="DQ159" s="1">
        <f>IF($E159+$I159+$D$7&lt;=DQ$22,0,IF(DQ$22-$D$7&gt;=$E159,IF(COUNTIF($KZ159:LP159,"&gt;0")&gt;0,VLOOKUP($C159,Input!$A$8:$HV$21,MATCH($DP$21+COUNTIF($KZ159:LP159,"&gt;0"),Input!$A$6:$HV$6,0),FALSE),0),0))*$D159*$F159</f>
        <v>0</v>
      </c>
      <c r="DR159" s="1">
        <f>IF($E159+$I159+$D$7&lt;=DR$22,0,IF(DR$22-$D$7&gt;=$E159,IF(COUNTIF($KZ159:LQ159,"&gt;0")&gt;0,VLOOKUP($C159,Input!$A$8:$HV$21,MATCH($DP$21+COUNTIF($KZ159:LQ159,"&gt;0"),Input!$A$6:$HV$6,0),FALSE),0),0))*$D159*$F159</f>
        <v>0</v>
      </c>
      <c r="DS159" s="1">
        <f>IF($E159+$I159+$D$7&lt;=DS$22,0,IF(DS$22-$D$7&gt;=$E159,IF(COUNTIF($KZ159:LR159,"&gt;0")&gt;0,VLOOKUP($C159,Input!$A$8:$HV$21,MATCH($DP$21+COUNTIF($KZ159:LR159,"&gt;0"),Input!$A$6:$HV$6,0),FALSE),0),0))*$D159*$F159</f>
        <v>0</v>
      </c>
      <c r="DT159" s="1">
        <f>IF($E159+$I159+$D$7&lt;=DT$22,0,IF(DT$22-$D$7&gt;=$E159,IF(COUNTIF($KZ159:LS159,"&gt;0")&gt;0,VLOOKUP($C159,Input!$A$8:$HV$21,MATCH($DP$21+COUNTIF($KZ159:LS159,"&gt;0"),Input!$A$6:$HV$6,0),FALSE),0),0))*$D159*$F159</f>
        <v>0</v>
      </c>
      <c r="DU159" s="1">
        <f>IF($E159+$I159+$D$7&lt;=DU$22,0,IF(DU$22-$D$7&gt;=$E159,IF(COUNTIF($KZ159:LT159,"&gt;0")&gt;0,VLOOKUP($C159,Input!$A$8:$HV$21,MATCH($DP$21+COUNTIF($KZ159:LT159,"&gt;0"),Input!$A$6:$HV$6,0),FALSE),0),0))*$D159*$F159</f>
        <v>0</v>
      </c>
      <c r="DV159" s="1">
        <f>IF($E159+$I159+$D$7&lt;=DV$22,0,IF(DV$22-$D$7&gt;=$E159,IF(COUNTIF($KZ159:LU159,"&gt;0")&gt;0,VLOOKUP($C159,Input!$A$8:$HV$21,MATCH($DP$21+COUNTIF($KZ159:LU159,"&gt;0"),Input!$A$6:$HV$6,0),FALSE),0),0))*$D159*$F159</f>
        <v>0</v>
      </c>
      <c r="DW159" s="1">
        <f>IF($E159+$I159+$D$7&lt;=DW$22,0,IF(DW$22-$D$7&gt;=$E159,IF(COUNTIF($KZ159:LV159,"&gt;0")&gt;0,VLOOKUP($C159,Input!$A$8:$HV$21,MATCH($DP$21+COUNTIF($KZ159:LV159,"&gt;0"),Input!$A$6:$HV$6,0),FALSE),0),0))*$D159*$F159</f>
        <v>0</v>
      </c>
      <c r="DX159" s="1">
        <f>IF($E159+$I159+$D$7&lt;=DX$22,0,IF(DX$22-$D$7&gt;=$E159,IF(COUNTIF($KZ159:LW159,"&gt;0")&gt;0,VLOOKUP($C159,Input!$A$8:$HV$21,MATCH($DP$21+COUNTIF($KZ159:LW159,"&gt;0"),Input!$A$6:$HV$6,0),FALSE),0),0))*$D159*$F159</f>
        <v>0</v>
      </c>
      <c r="DY159" s="1">
        <f>IF($E159+$I159+$D$7&lt;=DY$22,0,IF(DY$22-$D$7&gt;=$E159,IF(COUNTIF($KZ159:LX159,"&gt;0")&gt;0,VLOOKUP($C159,Input!$A$8:$HV$21,MATCH($DP$21+COUNTIF($KZ159:LX159,"&gt;0"),Input!$A$6:$HV$6,0),FALSE),0),0))*$D159*$F159</f>
        <v>0</v>
      </c>
      <c r="DZ159" s="1">
        <f>IF($E159+$I159+$D$7&lt;=DZ$22,0,IF(DZ$22-$D$7&gt;=$E159,IF(COUNTIF($KZ159:LY159,"&gt;0")&gt;0,VLOOKUP($C159,Input!$A$8:$HV$21,MATCH($DP$21+COUNTIF($KZ159:LY159,"&gt;0"),Input!$A$6:$HV$6,0),FALSE),0),0))*$D159*$F159</f>
        <v>0</v>
      </c>
      <c r="EA159" s="1">
        <f>IF($E159+$I159+$D$7&lt;=EA$22,0,IF(EA$22-$D$7&gt;=$E159,IF(COUNTIF($KZ159:LZ159,"&gt;0")&gt;0,VLOOKUP($C159,Input!$A$8:$HV$21,MATCH($DP$21+COUNTIF($KZ159:LZ159,"&gt;0"),Input!$A$6:$HV$6,0),FALSE),0),0))*$D159*$F159</f>
        <v>0</v>
      </c>
      <c r="EB159" s="1">
        <f>IF($E159+$I159+$D$7&lt;=EB$22,0,IF(EB$22-$D$7&gt;=$E159,IF(COUNTIF($KZ159:MA159,"&gt;0")&gt;0,VLOOKUP($C159,Input!$A$8:$HV$21,MATCH($DP$21+COUNTIF($KZ159:MA159,"&gt;0"),Input!$A$6:$HV$6,0),FALSE),0),0))*$D159*$F159</f>
        <v>0</v>
      </c>
      <c r="EC159" s="1">
        <f>IF($E159+$I159+$D$7&lt;=EC$22,0,IF(EC$22-$D$7&gt;=$E159,IF(COUNTIF($KZ159:MB159,"&gt;0")&gt;0,VLOOKUP($C159,Input!$A$8:$HV$21,MATCH($DP$21+COUNTIF($KZ159:MB159,"&gt;0"),Input!$A$6:$HV$6,0),FALSE),0),0))*$D159*$F159</f>
        <v>0</v>
      </c>
      <c r="ED159" s="1">
        <f>IF($E159+$I159+$D$7&lt;=ED$22,0,IF(ED$22-$D$7&gt;=$E159,IF(COUNTIF($KZ159:MC159,"&gt;0")&gt;0,VLOOKUP($C159,Input!$A$8:$HV$21,MATCH($DP$21+COUNTIF($KZ159:MC159,"&gt;0"),Input!$A$6:$HV$6,0),FALSE),0),0))*$D159*$F159</f>
        <v>0</v>
      </c>
      <c r="EE159" s="1">
        <f>IF($E159+$I159+$D$7&lt;=EE$22,0,IF(EE$22-$D$7&gt;=$E159,IF(COUNTIF($KZ159:MD159,"&gt;0")&gt;0,VLOOKUP($C159,Input!$A$8:$HV$21,MATCH($DP$21+COUNTIF($KZ159:MD159,"&gt;0"),Input!$A$6:$HV$6,0),FALSE),0),0))*$D159*$F159</f>
        <v>0</v>
      </c>
      <c r="EF159" s="1">
        <f>IF($E159+$I159+$D$7&lt;=EF$22,0,IF(EF$22-$D$7&gt;=$E159,IF(COUNTIF($KZ159:ME159,"&gt;0")&gt;0,VLOOKUP($C159,Input!$A$8:$HV$21,MATCH($DP$21+COUNTIF($KZ159:ME159,"&gt;0"),Input!$A$6:$HV$6,0),FALSE),0),0))*$D159*$F159</f>
        <v>0</v>
      </c>
      <c r="EG159" s="1">
        <f>IF($E159+$I159+$D$7&lt;=EG$22,0,IF(EG$22-$D$7&gt;=$E159,IF(COUNTIF($KZ159:MF159,"&gt;0")&gt;0,VLOOKUP($C159,Input!$A$8:$HV$21,MATCH($DP$21+COUNTIF($KZ159:MF159,"&gt;0"),Input!$A$6:$HV$6,0),FALSE),0),0))*$D159*$F159</f>
        <v>0</v>
      </c>
      <c r="EH159" s="1">
        <f>IF($E159+$I159+$D$7&lt;=EH$22,0,IF(EH$22-$D$7&gt;=$E159,IF(COUNTIF($KZ159:MG159,"&gt;0")&gt;0,VLOOKUP($C159,Input!$A$8:$HV$21,MATCH($DP$21+COUNTIF($KZ159:MG159,"&gt;0"),Input!$A$6:$HV$6,0),FALSE),0),0))*$D159*$F159</f>
        <v>0</v>
      </c>
      <c r="EI159" s="1">
        <f>IF($E159+$I159+$D$7&lt;=EI$22,0,IF(EI$22-$D$7&gt;=$E159,IF(COUNTIF($KZ159:MH159,"&gt;0")&gt;0,VLOOKUP($C159,Input!$A$8:$HV$21,MATCH($DP$21+COUNTIF($KZ159:MH159,"&gt;0"),Input!$A$6:$HV$6,0),FALSE),0),0))*$D159*$F159</f>
        <v>0</v>
      </c>
      <c r="EJ159" s="1">
        <f>IF($E159+$I159+$D$7&lt;=EJ$22,0,IF(EJ$22-$D$7&gt;=$E159,IF(COUNTIF($KZ159:MI159,"&gt;0")&gt;0,VLOOKUP($C159,Input!$A$8:$HV$21,MATCH($DP$21+COUNTIF($KZ159:MI159,"&gt;0"),Input!$A$6:$HV$6,0),FALSE),0),0))*$D159*$F159</f>
        <v>0</v>
      </c>
      <c r="EK159" s="1">
        <f>IF($E159+$I159+$D$7&lt;=EK$22,0,IF(EK$22-$D$7&gt;=$E159,IF(COUNTIF($KZ159:MJ159,"&gt;0")&gt;0,VLOOKUP($C159,Input!$A$8:$HV$21,MATCH($DP$21+COUNTIF($KZ159:MJ159,"&gt;0"),Input!$A$6:$HV$6,0),FALSE),0),0))*$D159*$F159</f>
        <v>0</v>
      </c>
      <c r="EL159" s="1">
        <f>IF($E159+$I159+$D$7&lt;=EL$22,0,IF(EL$22-$D$7&gt;=$E159,IF(COUNTIF($KZ159:MK159,"&gt;0")&gt;0,VLOOKUP($C159,Input!$A$8:$HV$21,MATCH($DP$21+COUNTIF($KZ159:MK159,"&gt;0"),Input!$A$6:$HV$6,0),FALSE),0),0))*$D159*$F159</f>
        <v>0</v>
      </c>
      <c r="EM159" s="1">
        <f>IF($E159+$I159+$D$7&lt;=EM$22,0,IF(EM$22-$D$7&gt;=$E159,IF(COUNTIF($KZ159:ML159,"&gt;0")&gt;0,VLOOKUP($C159,Input!$A$8:$HV$21,MATCH($DP$21+COUNTIF($KZ159:ML159,"&gt;0"),Input!$A$6:$HV$6,0),FALSE),0),0))*$D159*$F159</f>
        <v>0</v>
      </c>
      <c r="EN159" s="1">
        <f>IF($E159+$I159+$D$7&lt;=EN$22,0,IF(EN$22-$D$7&gt;=$E159,IF(COUNTIF($KZ159:MM159,"&gt;0")&gt;0,VLOOKUP($C159,Input!$A$8:$HV$21,MATCH($DP$21+COUNTIF($KZ159:MM159,"&gt;0"),Input!$A$6:$HV$6,0),FALSE),0),0))*$D159*$F159</f>
        <v>0</v>
      </c>
      <c r="EO159" s="1">
        <f>IF($E159+$I159+$D$7&lt;=EO$22,0,IF(EO$22-$D$7&gt;=$E159,IF(COUNTIF($KZ159:MN159,"&gt;0")&gt;0,VLOOKUP($C159,Input!$A$8:$HV$21,MATCH($DP$21+COUNTIF($KZ159:MN159,"&gt;0"),Input!$A$6:$HV$6,0),FALSE),0),0))*$D159*$F159</f>
        <v>0</v>
      </c>
      <c r="EP159" s="1">
        <f>IF($E159+$I159+$D$7&lt;=EP$22,0,IF(EP$22-$D$7&gt;=$E159,IF(COUNTIF($KZ159:MO159,"&gt;0")&gt;0,VLOOKUP($C159,Input!$A$8:$HV$21,MATCH($DP$21+COUNTIF($KZ159:MO159,"&gt;0"),Input!$A$6:$HV$6,0),FALSE),0),0))*$D159*$F159</f>
        <v>0</v>
      </c>
      <c r="EQ159" s="1">
        <f>IF($E159+$I159+$D$7&lt;=EQ$22,0,IF(EQ$22-$D$7&gt;=$E159,IF(COUNTIF($KZ159:MP159,"&gt;0")&gt;0,VLOOKUP($C159,Input!$A$8:$HV$21,MATCH($DP$21+COUNTIF($KZ159:MP159,"&gt;0"),Input!$A$6:$HV$6,0),FALSE),0),0))*$D159*$F159</f>
        <v>0</v>
      </c>
      <c r="ER159" s="1">
        <f>IF($E159+$I159+$D$7&lt;=ER$22,0,IF(ER$22-$D$7&gt;=$E159,IF(COUNTIF($KZ159:MQ159,"&gt;0")&gt;0,VLOOKUP($C159,Input!$A$8:$HV$21,MATCH($DP$21+COUNTIF($KZ159:MQ159,"&gt;0"),Input!$A$6:$HV$6,0),FALSE),0),0))*$D159*$F159</f>
        <v>0</v>
      </c>
      <c r="ES159" s="1">
        <f>IF($E159+$I159+$D$7&lt;=ES$22,0,IF(ES$22-$D$7&gt;=$E159,IF(COUNTIF($KZ159:MR159,"&gt;0")&gt;0,VLOOKUP($C159,Input!$A$8:$HV$21,MATCH($DP$21+COUNTIF($KZ159:MR159,"&gt;0"),Input!$A$6:$HV$6,0),FALSE),0),0))*$D159*$F159</f>
        <v>5616000</v>
      </c>
      <c r="ET159" s="1">
        <f>IF($E159+$I159+$D$7&lt;=ET$22,0,IF(ET$22-$D$7&gt;=$E159,IF(COUNTIF($KZ159:MS159,"&gt;0")&gt;0,VLOOKUP($C159,Input!$A$8:$HV$21,MATCH($DP$21+COUNTIF($KZ159:MS159,"&gt;0"),Input!$A$6:$HV$6,0),FALSE),0),0))*$D159*$F159</f>
        <v>5616000</v>
      </c>
      <c r="EU159" s="1">
        <f>IF($E159+$I159+$D$7&lt;=EU$22,0,IF(EU$22-$D$7&gt;=$E159,IF(COUNTIF($KZ159:MT159,"&gt;0")&gt;0,VLOOKUP($C159,Input!$A$8:$HV$21,MATCH($DP$21+COUNTIF($KZ159:MT159,"&gt;0"),Input!$A$6:$HV$6,0),FALSE),0),0))*$D159*$F159</f>
        <v>5616000</v>
      </c>
      <c r="EV159" s="1">
        <f>IF($E159+$I159+$D$7&lt;=EV$22,0,IF(EV$22-$D$7&gt;=$E159,IF(COUNTIF($KZ159:MU159,"&gt;0")&gt;0,VLOOKUP($C159,Input!$A$8:$HV$21,MATCH($DP$21+COUNTIF($KZ159:MU159,"&gt;0"),Input!$A$6:$HV$6,0),FALSE),0),0))*$D159*$F159</f>
        <v>5616000</v>
      </c>
      <c r="EW159" s="1">
        <f>IF($E159+$I159+$D$7&lt;=EW$22,0,IF(EW$22-$D$7&gt;=$E159,IF(COUNTIF($KZ159:MV159,"&gt;0")&gt;0,VLOOKUP($C159,Input!$A$8:$HV$21,MATCH($DP$21+COUNTIF($KZ159:MV159,"&gt;0"),Input!$A$6:$HV$6,0),FALSE),0),0))*$D159*$F159</f>
        <v>5616000</v>
      </c>
      <c r="EX159" s="1">
        <f>IF($E159+$I159+$D$7&lt;=EX$22,0,IF(EX$22-$D$7&gt;=$E159,IF(COUNTIF($KZ159:MW159,"&gt;0")&gt;0,VLOOKUP($C159,Input!$A$8:$HV$21,MATCH($DP$21+COUNTIF($KZ159:MW159,"&gt;0"),Input!$A$6:$HV$6,0),FALSE),0),0))*$D159*$F159</f>
        <v>5616000</v>
      </c>
      <c r="EY159" s="1">
        <f>IF($E159+$I159+$D$7&lt;=EY$22,0,IF(EY$22-$D$7&gt;=$E159,IF(COUNTIF($KZ159:MX159,"&gt;0")&gt;0,VLOOKUP($C159,Input!$A$8:$HV$21,MATCH($DP$21+COUNTIF($KZ159:MX159,"&gt;0"),Input!$A$6:$HV$6,0),FALSE),0),0))*$D159*$F159</f>
        <v>5616000</v>
      </c>
      <c r="EZ159" s="1"/>
      <c r="FA159" t="str">
        <f>VLOOKUP($C159,Input!$A$8:$GZ$39,MATCH(FA$21,Input!$A$6:$GZ$6,0),FALSE)</f>
        <v>Charger installation; electrical upgrade</v>
      </c>
      <c r="FB159">
        <f>IF((VLOOKUP($C159,Input!$A$8:$GZ$39,MATCH(FB$21,Input!$A$6:$GZ$6,0),FALSE))="Y",$D159/VLOOKUP($C159,Input!$A$8:$GZ$39,MATCH(FC$21,Input!$A$6:$GZ$6,0),FALSE),0)</f>
        <v>0</v>
      </c>
      <c r="FC159">
        <f>IF((VLOOKUP($C159,Input!$A$8:$GZ$39,MATCH(FB$21,Input!$A$6:$GZ$6,0),FALSE))="Y",0,IF((VLOOKUP($C159,Input!$A$8:$GZ$39,MATCH(FC$21,Input!$A$6:$GZ$6,0),FALSE))&gt;0,$D159/VLOOKUP($C159,Input!$A$8:$GZ$39,MATCH(FC$21,Input!$A$6:$GZ$6,0),FALSE),0))</f>
        <v>234</v>
      </c>
      <c r="FD159" s="1">
        <f>+IF($E159=FD$22,VLOOKUP($C159,Input!$A$8:$GZ$39,MATCH(FD$21,Input!$A$6:$GZ$6,0),FALSE),0)*IF(FD$110&gt;=MAX(FC$110:$FD$110),MIN((FD$110-MAX(FC$110:$FD$110)),(FD$110-FC$110)),0)+IF($E159=FD$22,VLOOKUP($C159,Input!$A$8:$GZ$39,MATCH(FD$21,Input!$A$6:$GZ$6,0),FALSE),0)*IF(FD$109&gt;=MAX(FC$109:$FD$109),MIN((FD$109-MAX(FC$109:$FD$109)),(FD$109-FC$109)),0)</f>
        <v>0</v>
      </c>
      <c r="FE159" s="1">
        <f>+IF($E159=FE$22,VLOOKUP($C159,Input!$A$8:$GZ$39,MATCH(FE$21,Input!$A$6:$GZ$6,0),FALSE),0)*IF(FE$110&gt;=MAX(FD$110:$FD$110),MIN((FE$110-MAX(FD$110:$FD$110)),(FE$110-FD$110)),0)+IF($E159=FE$22,VLOOKUP($C159,Input!$A$8:$GZ$39,MATCH(FE$21,Input!$A$6:$GZ$6,0),FALSE),0)*IF(FE$109&gt;=MAX(FD$109:$FD$109),MIN((FE$109-MAX(FD$109:$FD$109)),(FE$109-FD$109)),0)</f>
        <v>0</v>
      </c>
      <c r="FF159" s="1">
        <f>+IF($E159=FF$22,VLOOKUP($C159,Input!$A$8:$GZ$39,MATCH(FF$21,Input!$A$6:$GZ$6,0),FALSE),0)*IF(FF$110&gt;=MAX($FD$110:FE$110),MIN((FF$110-MAX($FD$110:FE$110)),(FF$110-FE$110)),0)+IF($E159=FF$22,VLOOKUP($C159,Input!$A$8:$GZ$39,MATCH(FF$21,Input!$A$6:$GZ$6,0),FALSE),0)*IF(FF$109&gt;=MAX($FD$109:FE$109),MIN((FF$109-MAX($FD$109:FE$109)),(FF$109-FE$109)),0)</f>
        <v>0</v>
      </c>
      <c r="FG159" s="1">
        <f>+IF($E159=FG$22,VLOOKUP($C159,Input!$A$8:$GZ$39,MATCH(FG$21,Input!$A$6:$GZ$6,0),FALSE),0)*IF(FG$110&gt;=MAX($FD$110:FF$110),MIN((FG$110-MAX($FD$110:FF$110)),(FG$110-FF$110)),0)+IF($E159=FG$22,VLOOKUP($C159,Input!$A$8:$GZ$39,MATCH(FG$21,Input!$A$6:$GZ$6,0),FALSE),0)*IF(FG$109&gt;=MAX($FD$109:FF$109),MIN((FG$109-MAX($FD$109:FF$109)),(FG$109-FF$109)),0)</f>
        <v>0</v>
      </c>
      <c r="FH159" s="1">
        <f>+IF($E159=FH$22,VLOOKUP($C159,Input!$A$8:$GZ$39,MATCH(FH$21,Input!$A$6:$GZ$6,0),FALSE),0)*IF(FH$110&gt;=MAX($FD$110:FG$110),MIN((FH$110-MAX($FD$110:FG$110)),(FH$110-FG$110)),0)+IF($E159=FH$22,VLOOKUP($C159,Input!$A$8:$GZ$39,MATCH(FH$21,Input!$A$6:$GZ$6,0),FALSE),0)*IF(FH$109&gt;=MAX($FD$109:FG$109),MIN((FH$109-MAX($FD$109:FG$109)),(FH$109-FG$109)),0)</f>
        <v>0</v>
      </c>
      <c r="FI159" s="1">
        <f>+IF($E159=FI$22,VLOOKUP($C159,Input!$A$8:$GZ$39,MATCH(FI$21,Input!$A$6:$GZ$6,0),FALSE),0)*IF(FI$110&gt;=MAX($FD$110:FH$110),MIN((FI$110-MAX($FD$110:FH$110)),(FI$110-FH$110)),0)+IF($E159=FI$22,VLOOKUP($C159,Input!$A$8:$GZ$39,MATCH(FI$21,Input!$A$6:$GZ$6,0),FALSE),0)*IF(FI$109&gt;=MAX($FD$109:FH$109),MIN((FI$109-MAX($FD$109:FH$109)),(FI$109-FH$109)),0)</f>
        <v>0</v>
      </c>
      <c r="FJ159" s="1">
        <f>+IF($E159=FJ$22,VLOOKUP($C159,Input!$A$8:$GZ$39,MATCH(FJ$21,Input!$A$6:$GZ$6,0),FALSE),0)*IF(FJ$110&gt;=MAX($FD$110:FI$110),MIN((FJ$110-MAX($FD$110:FI$110)),(FJ$110-FI$110)),0)+IF($E159=FJ$22,VLOOKUP($C159,Input!$A$8:$GZ$39,MATCH(FJ$21,Input!$A$6:$GZ$6,0),FALSE),0)*IF(FJ$109&gt;=MAX($FD$109:FI$109),MIN((FJ$109-MAX($FD$109:FI$109)),(FJ$109-FI$109)),0)</f>
        <v>0</v>
      </c>
      <c r="FK159" s="1">
        <f>+IF($E159=FK$22,VLOOKUP($C159,Input!$A$8:$GZ$39,MATCH(FK$21,Input!$A$6:$GZ$6,0),FALSE),0)*IF(FK$110&gt;=MAX($FD$110:FJ$110),MIN((FK$110-MAX($FD$110:FJ$110)),(FK$110-FJ$110)),0)+IF($E159=FK$22,VLOOKUP($C159,Input!$A$8:$GZ$39,MATCH(FK$21,Input!$A$6:$GZ$6,0),FALSE),0)*IF(FK$109&gt;=MAX($FD$109:FJ$109),MIN((FK$109-MAX($FD$109:FJ$109)),(FK$109-FJ$109)),0)</f>
        <v>0</v>
      </c>
      <c r="FL159" s="1">
        <f>+IF($E159=FL$22,VLOOKUP($C159,Input!$A$8:$GZ$39,MATCH(FL$21,Input!$A$6:$GZ$6,0),FALSE),0)*IF(FL$110&gt;=MAX($FD$110:FK$110),MIN((FL$110-MAX($FD$110:FK$110)),(FL$110-FK$110)),0)+IF($E159=FL$22,VLOOKUP($C159,Input!$A$8:$GZ$39,MATCH(FL$21,Input!$A$6:$GZ$6,0),FALSE),0)*IF(FL$109&gt;=MAX($FD$109:FK$109),MIN((FL$109-MAX($FD$109:FK$109)),(FL$109-FK$109)),0)</f>
        <v>0</v>
      </c>
      <c r="FM159" s="1">
        <f>+IF($E159=FM$22,VLOOKUP($C159,Input!$A$8:$GZ$39,MATCH(FM$21,Input!$A$6:$GZ$6,0),FALSE),0)*IF(FM$110&gt;=MAX($FD$110:FL$110),MIN((FM$110-MAX($FD$110:FL$110)),(FM$110-FL$110)),0)+IF($E159=FM$22,VLOOKUP($C159,Input!$A$8:$GZ$39,MATCH(FM$21,Input!$A$6:$GZ$6,0),FALSE),0)*IF(FM$109&gt;=MAX($FD$109:FL$109),MIN((FM$109-MAX($FD$109:FL$109)),(FM$109-FL$109)),0)</f>
        <v>0</v>
      </c>
      <c r="FN159" s="1">
        <f>+IF($E159=FN$22,VLOOKUP($C159,Input!$A$8:$GZ$39,MATCH(FN$21,Input!$A$6:$GZ$6,0),FALSE),0)*IF(FN$110&gt;=MAX($FD$110:FM$110),MIN((FN$110-MAX($FD$110:FM$110)),(FN$110-FM$110)),0)+IF($E159=FN$22,VLOOKUP($C159,Input!$A$8:$GZ$39,MATCH(FN$21,Input!$A$6:$GZ$6,0),FALSE),0)*IF(FN$109&gt;=MAX($FD$109:FM$109),MIN((FN$109-MAX($FD$109:FM$109)),(FN$109-FM$109)),0)</f>
        <v>0</v>
      </c>
      <c r="FO159" s="1">
        <f>+IF($E159=FO$22,VLOOKUP($C159,Input!$A$8:$GZ$39,MATCH(FO$21,Input!$A$6:$GZ$6,0),FALSE),0)*IF(FO$110&gt;=MAX($FD$110:FN$110),MIN((FO$110-MAX($FD$110:FN$110)),(FO$110-FN$110)),0)+IF($E159=FO$22,VLOOKUP($C159,Input!$A$8:$GZ$39,MATCH(FO$21,Input!$A$6:$GZ$6,0),FALSE),0)*IF(FO$109&gt;=MAX($FD$109:FN$109),MIN((FO$109-MAX($FD$109:FN$109)),(FO$109-FN$109)),0)</f>
        <v>0</v>
      </c>
      <c r="FP159" s="1">
        <f>+IF($E159=FP$22,VLOOKUP($C159,Input!$A$8:$GZ$39,MATCH(FP$21,Input!$A$6:$GZ$6,0),FALSE),0)*IF(FP$110&gt;=MAX($FD$110:FO$110),MIN((FP$110-MAX($FD$110:FO$110)),(FP$110-FO$110)),0)+IF($E159=FP$22,VLOOKUP($C159,Input!$A$8:$GZ$39,MATCH(FP$21,Input!$A$6:$GZ$6,0),FALSE),0)*IF(FP$109&gt;=MAX($FD$109:FO$109),MIN((FP$109-MAX($FD$109:FO$109)),(FP$109-FO$109)),0)</f>
        <v>0</v>
      </c>
      <c r="FQ159" s="1">
        <f>+IF($E159=FQ$22,VLOOKUP($C159,Input!$A$8:$GZ$39,MATCH(FQ$21,Input!$A$6:$GZ$6,0),FALSE),0)*IF(FQ$110&gt;=MAX($FD$110:FP$110),MIN((FQ$110-MAX($FD$110:FP$110)),(FQ$110-FP$110)),0)+IF($E159=FQ$22,VLOOKUP($C159,Input!$A$8:$GZ$39,MATCH(FQ$21,Input!$A$6:$GZ$6,0),FALSE),0)*IF(FQ$109&gt;=MAX($FD$109:FP$109),MIN((FQ$109-MAX($FD$109:FP$109)),(FQ$109-FP$109)),0)</f>
        <v>0</v>
      </c>
      <c r="FR159" s="1">
        <f>+IF($E159=FR$22,VLOOKUP($C159,Input!$A$8:$GZ$39,MATCH(FR$21,Input!$A$6:$GZ$6,0),FALSE),0)*IF(FR$110&gt;=MAX($FD$110:FQ$110),MIN((FR$110-MAX($FD$110:FQ$110)),(FR$110-FQ$110)),0)+IF($E159=FR$22,VLOOKUP($C159,Input!$A$8:$GZ$39,MATCH(FR$21,Input!$A$6:$GZ$6,0),FALSE),0)*IF(FR$109&gt;=MAX($FD$109:FQ$109),MIN((FR$109-MAX($FD$109:FQ$109)),(FR$109-FQ$109)),0)</f>
        <v>0</v>
      </c>
      <c r="FS159" s="1">
        <f>+IF($E159=FS$22,VLOOKUP($C159,Input!$A$8:$GZ$39,MATCH(FS$21,Input!$A$6:$GZ$6,0),FALSE),0)*IF(FS$110&gt;=MAX($FD$110:FR$110),MIN((FS$110-MAX($FD$110:FR$110)),(FS$110-FR$110)),0)+IF($E159=FS$22,VLOOKUP($C159,Input!$A$8:$GZ$39,MATCH(FS$21,Input!$A$6:$GZ$6,0),FALSE),0)*IF(FS$109&gt;=MAX($FD$109:FR$109),MIN((FS$109-MAX($FD$109:FR$109)),(FS$109-FR$109)),0)</f>
        <v>0</v>
      </c>
      <c r="FT159" s="1">
        <f>+IF($E159=FT$22,VLOOKUP($C159,Input!$A$8:$GZ$39,MATCH(FT$21,Input!$A$6:$GZ$6,0),FALSE),0)*IF(FT$110&gt;=MAX($FD$110:FS$110),MIN((FT$110-MAX($FD$110:FS$110)),(FT$110-FS$110)),0)+IF($E159=FT$22,VLOOKUP($C159,Input!$A$8:$GZ$39,MATCH(FT$21,Input!$A$6:$GZ$6,0),FALSE),0)*IF(FT$109&gt;=MAX($FD$109:FS$109),MIN((FT$109-MAX($FD$109:FS$109)),(FT$109-FS$109)),0)</f>
        <v>0</v>
      </c>
      <c r="FU159" s="1">
        <f>+IF($E159=FU$22,VLOOKUP($C159,Input!$A$8:$GZ$39,MATCH(FU$21,Input!$A$6:$GZ$6,0),FALSE),0)*IF(FU$110&gt;=MAX($FD$110:FT$110),MIN((FU$110-MAX($FD$110:FT$110)),(FU$110-FT$110)),0)+IF($E159=FU$22,VLOOKUP($C159,Input!$A$8:$GZ$39,MATCH(FU$21,Input!$A$6:$GZ$6,0),FALSE),0)*IF(FU$109&gt;=MAX($FD$109:FT$109),MIN((FU$109-MAX($FD$109:FT$109)),(FU$109-FT$109)),0)</f>
        <v>0</v>
      </c>
      <c r="FV159" s="1">
        <f>+IF($E159=FV$22,VLOOKUP($C159,Input!$A$8:$GZ$39,MATCH(FV$21,Input!$A$6:$GZ$6,0),FALSE),0)*IF(FV$110&gt;=MAX($FD$110:FU$110),MIN((FV$110-MAX($FD$110:FU$110)),(FV$110-FU$110)),0)+IF($E159=FV$22,VLOOKUP($C159,Input!$A$8:$GZ$39,MATCH(FV$21,Input!$A$6:$GZ$6,0),FALSE),0)*IF(FV$109&gt;=MAX($FD$109:FU$109),MIN((FV$109-MAX($FD$109:FU$109)),(FV$109-FU$109)),0)</f>
        <v>0</v>
      </c>
      <c r="FW159" s="1">
        <f>+IF($E159=FW$22,VLOOKUP($C159,Input!$A$8:$GZ$39,MATCH(FW$21,Input!$A$6:$GZ$6,0),FALSE),0)*IF(FW$110&gt;=MAX($FD$110:FV$110),MIN((FW$110-MAX($FD$110:FV$110)),(FW$110-FV$110)),0)+IF($E159=FW$22,VLOOKUP($C159,Input!$A$8:$GZ$39,MATCH(FW$21,Input!$A$6:$GZ$6,0),FALSE),0)*IF(FW$109&gt;=MAX($FD$109:FV$109),MIN((FW$109-MAX($FD$109:FV$109)),(FW$109-FV$109)),0)</f>
        <v>0</v>
      </c>
      <c r="FX159" s="1">
        <f>+IF($E159=FX$22,VLOOKUP($C159,Input!$A$8:$GZ$39,MATCH(FX$21,Input!$A$6:$GZ$6,0),FALSE),0)*IF(FX$110&gt;=MAX($FD$110:FW$110),MIN((FX$110-MAX($FD$110:FW$110)),(FX$110-FW$110)),0)+IF($E159=FX$22,VLOOKUP($C159,Input!$A$8:$GZ$39,MATCH(FX$21,Input!$A$6:$GZ$6,0),FALSE),0)*IF(FX$109&gt;=MAX($FD$109:FW$109),MIN((FX$109-MAX($FD$109:FW$109)),(FX$109-FW$109)),0)</f>
        <v>0</v>
      </c>
      <c r="FY159" s="1">
        <f>+IF($E159=FY$22,VLOOKUP($C159,Input!$A$8:$GZ$39,MATCH(FY$21,Input!$A$6:$GZ$6,0),FALSE),0)*IF(FY$110&gt;=MAX($FD$110:FX$110),MIN((FY$110-MAX($FD$110:FX$110)),(FY$110-FX$110)),0)+IF($E159=FY$22,VLOOKUP($C159,Input!$A$8:$GZ$39,MATCH(FY$21,Input!$A$6:$GZ$6,0),FALSE),0)*IF(FY$109&gt;=MAX($FD$109:FX$109),MIN((FY$109-MAX($FD$109:FX$109)),(FY$109-FX$109)),0)</f>
        <v>0</v>
      </c>
      <c r="FZ159" s="1">
        <f>+IF($E159=FZ$22,VLOOKUP($C159,Input!$A$8:$GZ$39,MATCH(FZ$21,Input!$A$6:$GZ$6,0),FALSE),0)*IF(FZ$110&gt;=MAX($FD$110:FY$110),MIN((FZ$110-MAX($FD$110:FY$110)),(FZ$110-FY$110)),0)+IF($E159=FZ$22,VLOOKUP($C159,Input!$A$8:$GZ$39,MATCH(FZ$21,Input!$A$6:$GZ$6,0),FALSE),0)*IF(FZ$109&gt;=MAX($FD$109:FY$109),MIN((FZ$109-MAX($FD$109:FY$109)),(FZ$109-FY$109)),0)</f>
        <v>0</v>
      </c>
      <c r="GA159" s="1">
        <f>+IF($E159=GA$22,VLOOKUP($C159,Input!$A$8:$GZ$39,MATCH(GA$21,Input!$A$6:$GZ$6,0),FALSE),0)*IF(GA$110&gt;=MAX($FD$110:FZ$110),MIN((GA$110-MAX($FD$110:FZ$110)),(GA$110-FZ$110)),0)+IF($E159=GA$22,VLOOKUP($C159,Input!$A$8:$GZ$39,MATCH(GA$21,Input!$A$6:$GZ$6,0),FALSE),0)*IF(GA$109&gt;=MAX($FD$109:FZ$109),MIN((GA$109-MAX($FD$109:FZ$109)),(GA$109-FZ$109)),0)</f>
        <v>0</v>
      </c>
      <c r="GB159" s="1">
        <f>+IF($E159=GB$22,VLOOKUP($C159,Input!$A$8:$GZ$39,MATCH(GB$21,Input!$A$6:$GZ$6,0),FALSE),0)*IF(GB$110&gt;=MAX($FD$110:GA$110),MIN((GB$110-MAX($FD$110:GA$110)),(GB$110-GA$110)),0)+IF($E159=GB$22,VLOOKUP($C159,Input!$A$8:$GZ$39,MATCH(GB$21,Input!$A$6:$GZ$6,0),FALSE),0)*IF(GB$109&gt;=MAX($FD$109:GA$109),MIN((GB$109-MAX($FD$109:GA$109)),(GB$109-GA$109)),0)</f>
        <v>0</v>
      </c>
      <c r="GC159" s="1">
        <f>+IF($E159=GC$22,VLOOKUP($C159,Input!$A$8:$GZ$39,MATCH(GC$21,Input!$A$6:$GZ$6,0),FALSE),0)*IF(GC$110&gt;=MAX($FD$110:GB$110),MIN((GC$110-MAX($FD$110:GB$110)),(GC$110-GB$110)),0)+IF($E159=GC$22,VLOOKUP($C159,Input!$A$8:$GZ$39,MATCH(GC$21,Input!$A$6:$GZ$6,0),FALSE),0)*IF(GC$109&gt;=MAX($FD$109:GB$109),MIN((GC$109-MAX($FD$109:GB$109)),(GC$109-GB$109)),0)</f>
        <v>0</v>
      </c>
      <c r="GD159" s="1">
        <f>+IF($E159=GD$22,VLOOKUP($C159,Input!$A$8:$GZ$39,MATCH(GD$21,Input!$A$6:$GZ$6,0),FALSE),0)*IF(GD$110&gt;=MAX($FD$110:GC$110),MIN((GD$110-MAX($FD$110:GC$110)),(GD$110-GC$110)),0)+IF($E159=GD$22,VLOOKUP($C159,Input!$A$8:$GZ$39,MATCH(GD$21,Input!$A$6:$GZ$6,0),FALSE),0)*IF(GD$109&gt;=MAX($FD$109:GC$109),MIN((GD$109-MAX($FD$109:GC$109)),(GD$109-GC$109)),0)</f>
        <v>0</v>
      </c>
      <c r="GE159" s="1">
        <f>+IF($E159=GE$22,VLOOKUP($C159,Input!$A$8:$GZ$39,MATCH(GE$21,Input!$A$6:$GZ$6,0),FALSE),0)*IF(GE$110&gt;=MAX($FD$110:GD$110),MIN((GE$110-MAX($FD$110:GD$110)),(GE$110-GD$110)),0)+IF($E159=GE$22,VLOOKUP($C159,Input!$A$8:$GZ$39,MATCH(GE$21,Input!$A$6:$GZ$6,0),FALSE),0)*IF(GE$109&gt;=MAX($FD$109:GD$109),MIN((GE$109-MAX($FD$109:GD$109)),(GE$109-GD$109)),0)</f>
        <v>0</v>
      </c>
      <c r="GF159" s="1">
        <f>+IF($E159=GF$22,VLOOKUP($C159,Input!$A$8:$GZ$39,MATCH(GF$21,Input!$A$6:$GZ$6,0),FALSE),0)*IF(GF$110&gt;=MAX($FD$110:GE$110),MIN((GF$110-MAX($FD$110:GE$110)),(GF$110-GE$110)),0)+IF($E159=GF$22,VLOOKUP($C159,Input!$A$8:$GZ$39,MATCH(GF$21,Input!$A$6:$GZ$6,0),FALSE),0)*IF(GF$109&gt;=MAX($FD$109:GE$109),MIN((GF$109-MAX($FD$109:GE$109)),(GF$109-GE$109)),0)</f>
        <v>0</v>
      </c>
      <c r="GG159" s="1">
        <f>+IF($E159=GG$22,VLOOKUP($C159,Input!$A$8:$GZ$39,MATCH(GG$21,Input!$A$6:$GZ$6,0),FALSE),0)*IF(GG$110&gt;=MAX($FD$110:GF$110),MIN((GG$110-MAX($FD$110:GF$110)),(GG$110-GF$110)),0)+IF($E159=GG$22,VLOOKUP($C159,Input!$A$8:$GZ$39,MATCH(GG$21,Input!$A$6:$GZ$6,0),FALSE),0)*IF(GG$109&gt;=MAX($FD$109:GF$109),MIN((GG$109-MAX($FD$109:GF$109)),(GG$109-GF$109)),0)</f>
        <v>0</v>
      </c>
      <c r="GH159" s="1">
        <f>+IF($E159=GH$22,VLOOKUP($C159,Input!$A$8:$GZ$39,MATCH(GH$21,Input!$A$6:$GZ$6,0),FALSE),0)*IF(GH$110&gt;=MAX($FD$110:GG$110),MIN((GH$110-MAX($FD$110:GG$110)),(GH$110-GG$110)),0)+IF($E159=GH$22,VLOOKUP($C159,Input!$A$8:$GZ$39,MATCH(GH$21,Input!$A$6:$GZ$6,0),FALSE),0)*IF(GH$109&gt;=MAX($FD$109:GG$109),MIN((GH$109-MAX($FD$109:GG$109)),(GH$109-GG$109)),0)</f>
        <v>0</v>
      </c>
      <c r="GI159" s="1">
        <f>+IF($E159=GI$22,VLOOKUP($C159,Input!$A$8:$GZ$39,MATCH(GI$21,Input!$A$6:$GZ$6,0),FALSE),0)*IF(GI$110&gt;=MAX($FD$110:GH$110),MIN((GI$110-MAX($FD$110:GH$110)),(GI$110-GH$110)),0)+IF($E159=GI$22,VLOOKUP($C159,Input!$A$8:$GZ$39,MATCH(GI$21,Input!$A$6:$GZ$6,0),FALSE),0)*IF(GI$109&gt;=MAX($FD$109:GH$109),MIN((GI$109-MAX($FD$109:GH$109)),(GI$109-GH$109)),0)</f>
        <v>0</v>
      </c>
      <c r="GJ159" s="1">
        <f>+IF($E159=GJ$22,VLOOKUP($C159,Input!$A$8:$GZ$39,MATCH(GJ$21,Input!$A$6:$GZ$6,0),FALSE),0)*IF(GJ$110&gt;=MAX($FD$110:GI$110),MIN((GJ$110-MAX($FD$110:GI$110)),(GJ$110-GI$110)),0)+IF($E159=GJ$22,VLOOKUP($C159,Input!$A$8:$GZ$39,MATCH(GJ$21,Input!$A$6:$GZ$6,0),FALSE),0)*IF(GJ$109&gt;=MAX($FD$109:GI$109),MIN((GJ$109-MAX($FD$109:GI$109)),(GJ$109-GI$109)),0)</f>
        <v>0</v>
      </c>
      <c r="GK159" s="1">
        <f>+IF($E159=GK$22,VLOOKUP($C159,Input!$A$8:$GZ$39,MATCH(GK$21,Input!$A$6:$GZ$6,0),FALSE),0)*IF(GK$110&gt;=MAX($FD$110:GJ$110),MIN((GK$110-MAX($FD$110:GJ$110)),(GK$110-GJ$110)),0)+IF($E159=GK$22,VLOOKUP($C159,Input!$A$8:$GZ$39,MATCH(GK$21,Input!$A$6:$GZ$6,0),FALSE),0)*IF(GK$109&gt;=MAX($FD$109:GJ$109),MIN((GK$109-MAX($FD$109:GJ$109)),(GK$109-GJ$109)),0)</f>
        <v>0</v>
      </c>
      <c r="GL159" s="1">
        <f>+IF($E159=GL$22,VLOOKUP($C159,Input!$A$8:$GZ$39,MATCH(GL$21,Input!$A$6:$GZ$6,0),FALSE),0)*IF(GL$110&gt;=MAX($FD$110:GK$110),MIN((GL$110-MAX($FD$110:GK$110)),(GL$110-GK$110)),0)+IF($E159=GL$22,VLOOKUP($C159,Input!$A$8:$GZ$39,MATCH(GL$21,Input!$A$6:$GZ$6,0),FALSE),0)*IF(GL$109&gt;=MAX($FD$109:GK$109),MIN((GL$109-MAX($FD$109:GK$109)),(GL$109-GK$109)),0)</f>
        <v>0</v>
      </c>
      <c r="GM159" s="42"/>
      <c r="GN159" t="str">
        <f>VLOOKUP($C159,Input!$A$8:$GZ$39,MATCH(GN$21,Input!$A$6:$GZ$6,0),FALSE)</f>
        <v>Charger (60 kW)</v>
      </c>
      <c r="GO159">
        <f>IF((VLOOKUP($C159,Input!$A$8:$GZ$39,MATCH(GO$21,Input!$A$6:$GZ$6,0),FALSE))="Y",$D159/VLOOKUP($C159,Input!$A$8:$GZ$39,MATCH(GP$21,Input!$A$6:$GZ$6,0),FALSE),0)</f>
        <v>0</v>
      </c>
      <c r="GP159">
        <f>IF((VLOOKUP($C159,Input!$A$8:$GZ$39,MATCH(GO$21,Input!$A$6:$GZ$6,0),FALSE))="Y",0,IF((VLOOKUP($C159,Input!$A$8:$GZ$39,MATCH(GP$21,Input!$A$6:$GZ$6,0),FALSE))&gt;0,$D159/VLOOKUP($C159,Input!$A$8:$GZ$39,MATCH(GP$21,Input!$A$6:$GZ$6,0),FALSE),0))</f>
        <v>234</v>
      </c>
      <c r="GQ159" s="1">
        <f>+IF($E159=GQ$22,VLOOKUP($C159,Input!$A$8:$GZ$39,MATCH(GQ$21,Input!$A$6:$GZ$6,0),FALSE),0)*IF(GQ$110&gt;=MAX($GP$110:GP$110),MIN((GQ$110-MAX($GP$110:GP$110)),(GQ$110-GP$110)),0)+IF($E159=GQ$22,VLOOKUP($C159,Input!$A$8:$GZ$39,MATCH(GQ$21,Input!$A$6:$GZ$6,0),FALSE),0)*IF(GQ$109&gt;=MAX($GP$109:GP$109),MIN((GQ$109-MAX($GP$109:GP$109)),(GQ$109-GP$109)),0)</f>
        <v>0</v>
      </c>
      <c r="GR159" s="1">
        <f>+IF($E159=GR$22,VLOOKUP($C159,Input!$A$8:$GZ$39,MATCH(GR$21,Input!$A$6:$GZ$6,0),FALSE),0)*IF(GR$110&gt;=MAX($GP$110:GQ$110),MIN((GR$110-MAX($GP$110:GQ$110)),(GR$110-GQ$110)),0)+IF($E159=GR$22,VLOOKUP($C159,Input!$A$8:$GZ$39,MATCH(GR$21,Input!$A$6:$GZ$6,0),FALSE),0)*IF(GR$109&gt;=MAX($GP$109:GQ$109),MIN((GR$109-MAX($GP$109:GQ$109)),(GR$109-GQ$109)),0)</f>
        <v>0</v>
      </c>
      <c r="GS159" s="1">
        <f>+IF($E159=GS$22,VLOOKUP($C159,Input!$A$8:$GZ$39,MATCH(GS$21,Input!$A$6:$GZ$6,0),FALSE),0)*IF(GS$110&gt;=MAX($GP$110:GR$110),MIN((GS$110-MAX($GP$110:GR$110)),(GS$110-GR$110)),0)+IF($E159=GS$22,VLOOKUP($C159,Input!$A$8:$GZ$39,MATCH(GS$21,Input!$A$6:$GZ$6,0),FALSE),0)*IF(GS$109&gt;=MAX($GP$109:GR$109),MIN((GS$109-MAX($GP$109:GR$109)),(GS$109-GR$109)),0)</f>
        <v>0</v>
      </c>
      <c r="GT159" s="1">
        <f>+IF($E159=GT$22,VLOOKUP($C159,Input!$A$8:$GZ$39,MATCH(GT$21,Input!$A$6:$GZ$6,0),FALSE),0)*IF(GT$110&gt;=MAX($GP$110:GS$110),MIN((GT$110-MAX($GP$110:GS$110)),(GT$110-GS$110)),0)+IF($E159=GT$22,VLOOKUP($C159,Input!$A$8:$GZ$39,MATCH(GT$21,Input!$A$6:$GZ$6,0),FALSE),0)*IF(GT$109&gt;=MAX($GP$109:GS$109),MIN((GT$109-MAX($GP$109:GS$109)),(GT$109-GS$109)),0)</f>
        <v>0</v>
      </c>
      <c r="GU159" s="1">
        <f>+IF($E159=GU$22,VLOOKUP($C159,Input!$A$8:$GZ$39,MATCH(GU$21,Input!$A$6:$GZ$6,0),FALSE),0)*IF(GU$110&gt;=MAX($GP$110:GT$110),MIN((GU$110-MAX($GP$110:GT$110)),(GU$110-GT$110)),0)+IF($E159=GU$22,VLOOKUP($C159,Input!$A$8:$GZ$39,MATCH(GU$21,Input!$A$6:$GZ$6,0),FALSE),0)*IF(GU$109&gt;=MAX($GP$109:GT$109),MIN((GU$109-MAX($GP$109:GT$109)),(GU$109-GT$109)),0)</f>
        <v>0</v>
      </c>
      <c r="GV159" s="1">
        <f>+IF($E159=GV$22,VLOOKUP($C159,Input!$A$8:$GZ$39,MATCH(GV$21,Input!$A$6:$GZ$6,0),FALSE),0)*IF(GV$110&gt;=MAX($GP$110:GU$110),MIN((GV$110-MAX($GP$110:GU$110)),(GV$110-GU$110)),0)+IF($E159=GV$22,VLOOKUP($C159,Input!$A$8:$GZ$39,MATCH(GV$21,Input!$A$6:$GZ$6,0),FALSE),0)*IF(GV$109&gt;=MAX($GP$109:GU$109),MIN((GV$109-MAX($GP$109:GU$109)),(GV$109-GU$109)),0)</f>
        <v>0</v>
      </c>
      <c r="GW159" s="1">
        <f>+IF($E159=GW$22,VLOOKUP($C159,Input!$A$8:$GZ$39,MATCH(GW$21,Input!$A$6:$GZ$6,0),FALSE),0)*IF(GW$110&gt;=MAX($GP$110:GV$110),MIN((GW$110-MAX($GP$110:GV$110)),(GW$110-GV$110)),0)+IF($E159=GW$22,VLOOKUP($C159,Input!$A$8:$GZ$39,MATCH(GW$21,Input!$A$6:$GZ$6,0),FALSE),0)*IF(GW$109&gt;=MAX($GP$109:GV$109),MIN((GW$109-MAX($GP$109:GV$109)),(GW$109-GV$109)),0)</f>
        <v>0</v>
      </c>
      <c r="GX159" s="1">
        <f>+IF($E159=GX$22,VLOOKUP($C159,Input!$A$8:$GZ$39,MATCH(GX$21,Input!$A$6:$GZ$6,0),FALSE),0)*IF(GX$110&gt;=MAX($GP$110:GW$110),MIN((GX$110-MAX($GP$110:GW$110)),(GX$110-GW$110)),0)+IF($E159=GX$22,VLOOKUP($C159,Input!$A$8:$GZ$39,MATCH(GX$21,Input!$A$6:$GZ$6,0),FALSE),0)*IF(GX$109&gt;=MAX($GP$109:GW$109),MIN((GX$109-MAX($GP$109:GW$109)),(GX$109-GW$109)),0)</f>
        <v>0</v>
      </c>
      <c r="GY159" s="1">
        <f>+IF($E159=GY$22,VLOOKUP($C159,Input!$A$8:$GZ$39,MATCH(GY$21,Input!$A$6:$GZ$6,0),FALSE),0)*IF(GY$110&gt;=MAX($GP$110:GX$110),MIN((GY$110-MAX($GP$110:GX$110)),(GY$110-GX$110)),0)+IF($E159=GY$22,VLOOKUP($C159,Input!$A$8:$GZ$39,MATCH(GY$21,Input!$A$6:$GZ$6,0),FALSE),0)*IF(GY$109&gt;=MAX($GP$109:GX$109),MIN((GY$109-MAX($GP$109:GX$109)),(GY$109-GX$109)),0)</f>
        <v>0</v>
      </c>
      <c r="GZ159" s="1">
        <f>+IF($E159=GZ$22,VLOOKUP($C159,Input!$A$8:$GZ$39,MATCH(GZ$21,Input!$A$6:$GZ$6,0),FALSE),0)*IF(GZ$110&gt;=MAX($GP$110:GY$110),MIN((GZ$110-MAX($GP$110:GY$110)),(GZ$110-GY$110)),0)+IF($E159=GZ$22,VLOOKUP($C159,Input!$A$8:$GZ$39,MATCH(GZ$21,Input!$A$6:$GZ$6,0),FALSE),0)*IF(GZ$109&gt;=MAX($GP$109:GY$109),MIN((GZ$109-MAX($GP$109:GY$109)),(GZ$109-GY$109)),0)</f>
        <v>0</v>
      </c>
      <c r="HA159" s="1">
        <f>+IF($E159=HA$22,VLOOKUP($C159,Input!$A$8:$GZ$39,MATCH(HA$21,Input!$A$6:$GZ$6,0),FALSE),0)*IF(HA$110&gt;=MAX($GP$110:GZ$110),MIN((HA$110-MAX($GP$110:GZ$110)),(HA$110-GZ$110)),0)+IF($E159=HA$22,VLOOKUP($C159,Input!$A$8:$GZ$39,MATCH(HA$21,Input!$A$6:$GZ$6,0),FALSE),0)*IF(HA$109&gt;=MAX($GP$109:GZ$109),MIN((HA$109-MAX($GP$109:GZ$109)),(HA$109-GZ$109)),0)</f>
        <v>0</v>
      </c>
      <c r="HB159" s="1">
        <f>+IF($E159=HB$22,VLOOKUP($C159,Input!$A$8:$GZ$39,MATCH(HB$21,Input!$A$6:$GZ$6,0),FALSE),0)*IF(HB$110&gt;=MAX($GP$110:HA$110),MIN((HB$110-MAX($GP$110:HA$110)),(HB$110-HA$110)),0)+IF($E159=HB$22,VLOOKUP($C159,Input!$A$8:$GZ$39,MATCH(HB$21,Input!$A$6:$GZ$6,0),FALSE),0)*IF(HB$109&gt;=MAX($GP$109:HA$109),MIN((HB$109-MAX($GP$109:HA$109)),(HB$109-HA$109)),0)</f>
        <v>0</v>
      </c>
      <c r="HC159" s="1">
        <f>+IF($E159=HC$22,VLOOKUP($C159,Input!$A$8:$GZ$39,MATCH(HC$21,Input!$A$6:$GZ$6,0),FALSE),0)*IF(HC$110&gt;=MAX($GP$110:HB$110),MIN((HC$110-MAX($GP$110:HB$110)),(HC$110-HB$110)),0)+IF($E159=HC$22,VLOOKUP($C159,Input!$A$8:$GZ$39,MATCH(HC$21,Input!$A$6:$GZ$6,0),FALSE),0)*IF(HC$109&gt;=MAX($GP$109:HB$109),MIN((HC$109-MAX($GP$109:HB$109)),(HC$109-HB$109)),0)</f>
        <v>0</v>
      </c>
      <c r="HD159" s="1">
        <f>+IF($E159=HD$22,VLOOKUP($C159,Input!$A$8:$GZ$39,MATCH(HD$21,Input!$A$6:$GZ$6,0),FALSE),0)*IF(HD$110&gt;=MAX($GP$110:HC$110),MIN((HD$110-MAX($GP$110:HC$110)),(HD$110-HC$110)),0)+IF($E159=HD$22,VLOOKUP($C159,Input!$A$8:$GZ$39,MATCH(HD$21,Input!$A$6:$GZ$6,0),FALSE),0)*IF(HD$109&gt;=MAX($GP$109:HC$109),MIN((HD$109-MAX($GP$109:HC$109)),(HD$109-HC$109)),0)</f>
        <v>0</v>
      </c>
      <c r="HE159" s="1">
        <f>+IF($E159=HE$22,VLOOKUP($C159,Input!$A$8:$GZ$39,MATCH(HE$21,Input!$A$6:$GZ$6,0),FALSE),0)*IF(HE$110&gt;=MAX($GP$110:HD$110),MIN((HE$110-MAX($GP$110:HD$110)),(HE$110-HD$110)),0)+IF($E159=HE$22,VLOOKUP($C159,Input!$A$8:$GZ$39,MATCH(HE$21,Input!$A$6:$GZ$6,0),FALSE),0)*IF(HE$109&gt;=MAX($GP$109:HD$109),MIN((HE$109-MAX($GP$109:HD$109)),(HE$109-HD$109)),0)</f>
        <v>0</v>
      </c>
      <c r="HF159" s="1">
        <f>+IF($E159=HF$22,VLOOKUP($C159,Input!$A$8:$GZ$39,MATCH(HF$21,Input!$A$6:$GZ$6,0),FALSE),0)*IF(HF$110&gt;=MAX($GP$110:HE$110),MIN((HF$110-MAX($GP$110:HE$110)),(HF$110-HE$110)),0)+IF($E159=HF$22,VLOOKUP($C159,Input!$A$8:$GZ$39,MATCH(HF$21,Input!$A$6:$GZ$6,0),FALSE),0)*IF(HF$109&gt;=MAX($GP$109:HE$109),MIN((HF$109-MAX($GP$109:HE$109)),(HF$109-HE$109)),0)</f>
        <v>0</v>
      </c>
      <c r="HG159" s="1">
        <f>+IF($E159=HG$22,VLOOKUP($C159,Input!$A$8:$GZ$39,MATCH(HG$21,Input!$A$6:$GZ$6,0),FALSE),0)*IF(HG$110&gt;=MAX($GP$110:HF$110),MIN((HG$110-MAX($GP$110:HF$110)),(HG$110-HF$110)),0)+IF($E159=HG$22,VLOOKUP($C159,Input!$A$8:$GZ$39,MATCH(HG$21,Input!$A$6:$GZ$6,0),FALSE),0)*IF(HG$109&gt;=MAX($GP$109:HF$109),MIN((HG$109-MAX($GP$109:HF$109)),(HG$109-HF$109)),0)</f>
        <v>0</v>
      </c>
      <c r="HH159" s="1">
        <f>+IF($E159=HH$22,VLOOKUP($C159,Input!$A$8:$GZ$39,MATCH(HH$21,Input!$A$6:$GZ$6,0),FALSE),0)*IF(HH$110&gt;=MAX($GP$110:HG$110),MIN((HH$110-MAX($GP$110:HG$110)),(HH$110-HG$110)),0)+IF($E159=HH$22,VLOOKUP($C159,Input!$A$8:$GZ$39,MATCH(HH$21,Input!$A$6:$GZ$6,0),FALSE),0)*IF(HH$109&gt;=MAX($GP$109:HG$109),MIN((HH$109-MAX($GP$109:HG$109)),(HH$109-HG$109)),0)</f>
        <v>0</v>
      </c>
      <c r="HI159" s="1">
        <f>+IF($E159=HI$22,VLOOKUP($C159,Input!$A$8:$GZ$39,MATCH(HI$21,Input!$A$6:$GZ$6,0),FALSE),0)*IF(HI$110&gt;=MAX($GP$110:HH$110),MIN((HI$110-MAX($GP$110:HH$110)),(HI$110-HH$110)),0)+IF($E159=HI$22,VLOOKUP($C159,Input!$A$8:$GZ$39,MATCH(HI$21,Input!$A$6:$GZ$6,0),FALSE),0)*IF(HI$109&gt;=MAX($GP$109:HH$109),MIN((HI$109-MAX($GP$109:HH$109)),(HI$109-HH$109)),0)</f>
        <v>0</v>
      </c>
      <c r="HJ159" s="1">
        <f>+IF($E159=HJ$22,VLOOKUP($C159,Input!$A$8:$GZ$39,MATCH(HJ$21,Input!$A$6:$GZ$6,0),FALSE),0)*IF(HJ$110&gt;=MAX($GP$110:HI$110),MIN((HJ$110-MAX($GP$110:HI$110)),(HJ$110-HI$110)),0)+IF($E159=HJ$22,VLOOKUP($C159,Input!$A$8:$GZ$39,MATCH(HJ$21,Input!$A$6:$GZ$6,0),FALSE),0)*IF(HJ$109&gt;=MAX($GP$109:HI$109),MIN((HJ$109-MAX($GP$109:HI$109)),(HJ$109-HI$109)),0)</f>
        <v>0</v>
      </c>
      <c r="HK159" s="1">
        <f>+IF($E159=HK$22,VLOOKUP($C159,Input!$A$8:$GZ$39,MATCH(HK$21,Input!$A$6:$GZ$6,0),FALSE),0)*IF(HK$110&gt;=MAX($GP$110:HJ$110),MIN((HK$110-MAX($GP$110:HJ$110)),(HK$110-HJ$110)),0)+IF($E159=HK$22,VLOOKUP($C159,Input!$A$8:$GZ$39,MATCH(HK$21,Input!$A$6:$GZ$6,0),FALSE),0)*IF(HK$109&gt;=MAX($GP$109:HJ$109),MIN((HK$109-MAX($GP$109:HJ$109)),(HK$109-HJ$109)),0)</f>
        <v>0</v>
      </c>
      <c r="HL159" s="1">
        <f>+IF($E159=HL$22,VLOOKUP($C159,Input!$A$8:$GZ$39,MATCH(HL$21,Input!$A$6:$GZ$6,0),FALSE),0)*IF(HL$110&gt;=MAX($GP$110:HK$110),MIN((HL$110-MAX($GP$110:HK$110)),(HL$110-HK$110)),0)+IF($E159=HL$22,VLOOKUP($C159,Input!$A$8:$GZ$39,MATCH(HL$21,Input!$A$6:$GZ$6,0),FALSE),0)*IF(HL$109&gt;=MAX($GP$109:HK$109),MIN((HL$109-MAX($GP$109:HK$109)),(HL$109-HK$109)),0)</f>
        <v>0</v>
      </c>
      <c r="HM159" s="1">
        <f>+IF($E159=HM$22,VLOOKUP($C159,Input!$A$8:$GZ$39,MATCH(HM$21,Input!$A$6:$GZ$6,0),FALSE),0)*IF(HM$110&gt;=MAX($GP$110:HL$110),MIN((HM$110-MAX($GP$110:HL$110)),(HM$110-HL$110)),0)+IF($E159=HM$22,VLOOKUP($C159,Input!$A$8:$GZ$39,MATCH(HM$21,Input!$A$6:$GZ$6,0),FALSE),0)*IF(HM$109&gt;=MAX($GP$109:HL$109),MIN((HM$109-MAX($GP$109:HL$109)),(HM$109-HL$109)),0)</f>
        <v>0</v>
      </c>
      <c r="HN159" s="1">
        <f>+IF($E159=HN$22,VLOOKUP($C159,Input!$A$8:$GZ$39,MATCH(HN$21,Input!$A$6:$GZ$6,0),FALSE),0)*IF(HN$110&gt;=MAX($GP$110:HM$110),MIN((HN$110-MAX($GP$110:HM$110)),(HN$110-HM$110)),0)+IF($E159=HN$22,VLOOKUP($C159,Input!$A$8:$GZ$39,MATCH(HN$21,Input!$A$6:$GZ$6,0),FALSE),0)*IF(HN$109&gt;=MAX($GP$109:HM$109),MIN((HN$109-MAX($GP$109:HM$109)),(HN$109-HM$109)),0)</f>
        <v>0</v>
      </c>
      <c r="HO159" s="1">
        <f>+IF($E159=HO$22,VLOOKUP($C159,Input!$A$8:$GZ$39,MATCH(HO$21,Input!$A$6:$GZ$6,0),FALSE),0)*IF(HO$110&gt;=MAX($GP$110:HN$110),MIN((HO$110-MAX($GP$110:HN$110)),(HO$110-HN$110)),0)+IF($E159=HO$22,VLOOKUP($C159,Input!$A$8:$GZ$39,MATCH(HO$21,Input!$A$6:$GZ$6,0),FALSE),0)*IF(HO$109&gt;=MAX($GP$109:HN$109),MIN((HO$109-MAX($GP$109:HN$109)),(HO$109-HN$109)),0)</f>
        <v>0</v>
      </c>
      <c r="HP159" s="1">
        <f>+IF($E159=HP$22,VLOOKUP($C159,Input!$A$8:$GZ$39,MATCH(HP$21,Input!$A$6:$GZ$6,0),FALSE),0)*IF(HP$110&gt;=MAX($GP$110:HO$110),MIN((HP$110-MAX($GP$110:HO$110)),(HP$110-HO$110)),0)+IF($E159=HP$22,VLOOKUP($C159,Input!$A$8:$GZ$39,MATCH(HP$21,Input!$A$6:$GZ$6,0),FALSE),0)*IF(HP$109&gt;=MAX($GP$109:HO$109),MIN((HP$109-MAX($GP$109:HO$109)),(HP$109-HO$109)),0)</f>
        <v>0</v>
      </c>
      <c r="HQ159" s="1">
        <f>+IF($E159=HQ$22,VLOOKUP($C159,Input!$A$8:$GZ$39,MATCH(HQ$21,Input!$A$6:$GZ$6,0),FALSE),0)*IF(HQ$110&gt;=MAX($GP$110:HP$110),MIN((HQ$110-MAX($GP$110:HP$110)),(HQ$110-HP$110)),0)+IF($E159=HQ$22,VLOOKUP($C159,Input!$A$8:$GZ$39,MATCH(HQ$21,Input!$A$6:$GZ$6,0),FALSE),0)*IF(HQ$109&gt;=MAX($GP$109:HP$109),MIN((HQ$109-MAX($GP$109:HP$109)),(HQ$109-HP$109)),0)</f>
        <v>0</v>
      </c>
      <c r="HR159" s="1">
        <f>+IF($E159=HR$22,VLOOKUP($C159,Input!$A$8:$GZ$39,MATCH(HR$21,Input!$A$6:$GZ$6,0),FALSE),0)*IF(HR$110&gt;=MAX($GP$110:HQ$110),MIN((HR$110-MAX($GP$110:HQ$110)),(HR$110-HQ$110)),0)+IF($E159=HR$22,VLOOKUP($C159,Input!$A$8:$GZ$39,MATCH(HR$21,Input!$A$6:$GZ$6,0),FALSE),0)*IF(HR$109&gt;=MAX($GP$109:HQ$109),MIN((HR$109-MAX($GP$109:HQ$109)),(HR$109-HQ$109)),0)</f>
        <v>0</v>
      </c>
      <c r="HS159" s="1">
        <f>+IF($E159=HS$22,VLOOKUP($C159,Input!$A$8:$GZ$39,MATCH(HS$21,Input!$A$6:$GZ$6,0),FALSE),0)*IF(HS$110&gt;=MAX($GP$110:HR$110),MIN((HS$110-MAX($GP$110:HR$110)),(HS$110-HR$110)),0)+IF($E159=HS$22,VLOOKUP($C159,Input!$A$8:$GZ$39,MATCH(HS$21,Input!$A$6:$GZ$6,0),FALSE),0)*IF(HS$109&gt;=MAX($GP$109:HR$109),MIN((HS$109-MAX($GP$109:HR$109)),(HS$109-HR$109)),0)</f>
        <v>0</v>
      </c>
      <c r="HT159" s="1">
        <f>+IF($E159=HT$22,VLOOKUP($C159,Input!$A$8:$GZ$39,MATCH(HT$21,Input!$A$6:$GZ$6,0),FALSE),0)*IF(HT$110&gt;=MAX($GP$110:HS$110),MIN((HT$110-MAX($GP$110:HS$110)),(HT$110-HS$110)),0)+IF($E159=HT$22,VLOOKUP($C159,Input!$A$8:$GZ$39,MATCH(HT$21,Input!$A$6:$GZ$6,0),FALSE),0)*IF(HT$109&gt;=MAX($GP$109:HS$109),MIN((HT$109-MAX($GP$109:HS$109)),(HT$109-HS$109)),0)</f>
        <v>0</v>
      </c>
      <c r="HU159" s="1">
        <f>+IF($E159=HU$22,VLOOKUP($C159,Input!$A$8:$GZ$39,MATCH(HU$21,Input!$A$6:$GZ$6,0),FALSE),0)*IF(HU$110&gt;=MAX($GP$110:HT$110),MIN((HU$110-MAX($GP$110:HT$110)),(HU$110-HT$110)),0)+IF($E159=HU$22,VLOOKUP($C159,Input!$A$8:$GZ$39,MATCH(HU$21,Input!$A$6:$GZ$6,0),FALSE),0)*IF(HU$109&gt;=MAX($GP$109:HT$109),MIN((HU$109-MAX($GP$109:HT$109)),(HU$109-HT$109)),0)</f>
        <v>0</v>
      </c>
      <c r="HV159" s="1">
        <f>+IF($E159=HV$22,VLOOKUP($C159,Input!$A$8:$GZ$39,MATCH(HV$21,Input!$A$6:$GZ$6,0),FALSE),0)*IF(HV$110&gt;=MAX($GP$110:HU$110),MIN((HV$110-MAX($GP$110:HU$110)),(HV$110-HU$110)),0)+IF($E159=HV$22,VLOOKUP($C159,Input!$A$8:$GZ$39,MATCH(HV$21,Input!$A$6:$GZ$6,0),FALSE),0)*IF(HV$109&gt;=MAX($GP$109:HU$109),MIN((HV$109-MAX($GP$109:HU$109)),(HV$109-HU$109)),0)</f>
        <v>0</v>
      </c>
      <c r="HW159" s="1">
        <f>+IF($E159=HW$22,VLOOKUP($C159,Input!$A$8:$GZ$39,MATCH(HW$21,Input!$A$6:$GZ$6,0),FALSE),0)*IF(HW$110&gt;=MAX($GP$110:HV$110),MIN((HW$110-MAX($GP$110:HV$110)),(HW$110-HV$110)),0)+IF($E159=HW$22,VLOOKUP($C159,Input!$A$8:$GZ$39,MATCH(HW$21,Input!$A$6:$GZ$6,0),FALSE),0)*IF(HW$109&gt;=MAX($GP$109:HV$109),MIN((HW$109-MAX($GP$109:HV$109)),(HW$109-HV$109)),0)</f>
        <v>0</v>
      </c>
      <c r="HX159" s="1">
        <f>+IF($E159=HX$22,VLOOKUP($C159,Input!$A$8:$GZ$39,MATCH(HX$21,Input!$A$6:$GZ$6,0),FALSE),0)*IF(HX$110&gt;=MAX($GP$110:HW$110),MIN((HX$110-MAX($GP$110:HW$110)),(HX$110-HW$110)),0)+IF($E159=HX$22,VLOOKUP($C159,Input!$A$8:$GZ$39,MATCH(HX$21,Input!$A$6:$GZ$6,0),FALSE),0)*IF(HX$109&gt;=MAX($GP$109:HW$109),MIN((HX$109-MAX($GP$109:HW$109)),(HX$109-HW$109)),0)</f>
        <v>0</v>
      </c>
      <c r="HY159" s="1">
        <f>+IF($E159=HY$22,VLOOKUP($C159,Input!$A$8:$GZ$39,MATCH(HY$21,Input!$A$6:$GZ$6,0),FALSE),0)*IF(HY$110&gt;=MAX($GP$110:HX$110),MIN((HY$110-MAX($GP$110:HX$110)),(HY$110-HX$110)),0)+IF($E159=HY$22,VLOOKUP($C159,Input!$A$8:$GZ$39,MATCH(HY$21,Input!$A$6:$GZ$6,0),FALSE),0)*IF(HY$109&gt;=MAX($GP$109:HX$109),MIN((HY$109-MAX($GP$109:HX$109)),(HY$109-HX$109)),0)</f>
        <v>0</v>
      </c>
      <c r="HZ159" s="42"/>
      <c r="IA159" t="str">
        <f>VLOOKUP($C159,Input!$A$8:$IA$39,MATCH(IA$21,Input!$A$6:$IA$6,0),FALSE)</f>
        <v>Bus Maintenance Bay Upgrade (two bays share one shop charger)</v>
      </c>
      <c r="IB159" s="132">
        <f>IF((VLOOKUP($C159,Input!$A$8:$IA$39,MATCH(IB$21,Input!$A$6:$IA$6,0),FALSE))="Y",$D159/VLOOKUP($C159,Input!$A$8:$IA$39,MATCH(IC$21,Input!$A$6:$IA$6,0),FALSE),0)</f>
        <v>0</v>
      </c>
      <c r="IC159" s="132">
        <f>IF((VLOOKUP($C159,Input!$A$8:$IA$39,MATCH(IB$21,Input!$A$6:$IA$6,0),FALSE))="Y",0,IF((VLOOKUP($C159,Input!$A$8:$IA$39,MATCH(IC$21,Input!$A$6:$IA$6,0),FALSE))&gt;0,$D159/VLOOKUP($C159,Input!$A$8:$IA$39,MATCH(IC$21,Input!$A$6:$IA$6,0),FALSE),0))</f>
        <v>15.6</v>
      </c>
      <c r="ID159" s="1">
        <f>+IF($E159=ID$22,VLOOKUP($C159,Input!$A$8:$IA$39,MATCH(ID$21,Input!$A$6:$IA$6,0),FALSE),0)*IF(ID$110&gt;=MAX($IC$110:IC$110),MIN((ID$110-MAX($IC$110:IC$110)),(ID$110-IC$110)),0)+IF($E159=ID$22,VLOOKUP($C159,Input!$A$8:$IA$39,MATCH(ID$21,Input!$A$6:$IA$6,0),FALSE),0)*IF(ID$109&gt;=MAX($IC$109:IC$109),MIN((ID$109-MAX($IC$109:IC$109)),(ID$109-IC$109)),0)</f>
        <v>0</v>
      </c>
      <c r="IE159" s="1">
        <f>+IF($E159=IE$22,VLOOKUP($C159,Input!$A$8:$IA$39,MATCH(IE$21,Input!$A$6:$IA$6,0),FALSE),0)*IF(IE$110&gt;=MAX($IC$110:ID$110),MIN((IE$110-MAX($IC$110:ID$110)),(IE$110-ID$110)),0)+IF($E159=IE$22,VLOOKUP($C159,Input!$A$8:$IA$39,MATCH(IE$21,Input!$A$6:$IA$6,0),FALSE),0)*IF(IE$109&gt;=MAX($IC$109:ID$109),MIN((IE$109-MAX($IC$109:ID$109)),(IE$109-ID$109)),0)</f>
        <v>0</v>
      </c>
      <c r="IF159" s="1">
        <f>+IF($E159=IF$22,VLOOKUP($C159,Input!$A$8:$IA$39,MATCH(IF$21,Input!$A$6:$IA$6,0),FALSE),0)*IF(IF$110&gt;=MAX($IC$110:IE$110),MIN((IF$110-MAX($IC$110:IE$110)),(IF$110-IE$110)),0)+IF($E159=IF$22,VLOOKUP($C159,Input!$A$8:$IA$39,MATCH(IF$21,Input!$A$6:$IA$6,0),FALSE),0)*IF(IF$109&gt;=MAX($IC$109:IE$109),MIN((IF$109-MAX($IC$109:IE$109)),(IF$109-IE$109)),0)</f>
        <v>0</v>
      </c>
      <c r="IG159" s="1">
        <f>+IF($E159=IG$22,VLOOKUP($C159,Input!$A$8:$IA$39,MATCH(IG$21,Input!$A$6:$IA$6,0),FALSE),0)*IF(IG$110&gt;=MAX($IC$110:IF$110),MIN((IG$110-MAX($IC$110:IF$110)),(IG$110-IF$110)),0)+IF($E159=IG$22,VLOOKUP($C159,Input!$A$8:$IA$39,MATCH(IG$21,Input!$A$6:$IA$6,0),FALSE),0)*IF(IG$109&gt;=MAX($IC$109:IF$109),MIN((IG$109-MAX($IC$109:IF$109)),(IG$109-IF$109)),0)</f>
        <v>0</v>
      </c>
      <c r="IH159" s="1">
        <f>+IF($E159=IH$22,VLOOKUP($C159,Input!$A$8:$IA$39,MATCH(IH$21,Input!$A$6:$IA$6,0),FALSE),0)*IF(IH$110&gt;=MAX($IC$110:IG$110),MIN((IH$110-MAX($IC$110:IG$110)),(IH$110-IG$110)),0)+IF($E159=IH$22,VLOOKUP($C159,Input!$A$8:$IA$39,MATCH(IH$21,Input!$A$6:$IA$6,0),FALSE),0)*IF(IH$109&gt;=MAX($IC$109:IG$109),MIN((IH$109-MAX($IC$109:IG$109)),(IH$109-IG$109)),0)</f>
        <v>0</v>
      </c>
      <c r="II159" s="1">
        <f>+IF($E159=II$22,VLOOKUP($C159,Input!$A$8:$IA$39,MATCH(II$21,Input!$A$6:$IA$6,0),FALSE),0)*IF(II$110&gt;=MAX($IC$110:IH$110),MIN((II$110-MAX($IC$110:IH$110)),(II$110-IH$110)),0)+IF($E159=II$22,VLOOKUP($C159,Input!$A$8:$IA$39,MATCH(II$21,Input!$A$6:$IA$6,0),FALSE),0)*IF(II$109&gt;=MAX($IC$109:IH$109),MIN((II$109-MAX($IC$109:IH$109)),(II$109-IH$109)),0)</f>
        <v>0</v>
      </c>
      <c r="IJ159" s="1">
        <f>+IF($E159=IJ$22,VLOOKUP($C159,Input!$A$8:$IA$39,MATCH(IJ$21,Input!$A$6:$IA$6,0),FALSE),0)*IF(IJ$110&gt;=MAX($IC$110:II$110),MIN((IJ$110-MAX($IC$110:II$110)),(IJ$110-II$110)),0)+IF($E159=IJ$22,VLOOKUP($C159,Input!$A$8:$IA$39,MATCH(IJ$21,Input!$A$6:$IA$6,0),FALSE),0)*IF(IJ$109&gt;=MAX($IC$109:II$109),MIN((IJ$109-MAX($IC$109:II$109)),(IJ$109-II$109)),0)</f>
        <v>0</v>
      </c>
      <c r="IK159" s="1">
        <f>+IF($E159=IK$22,VLOOKUP($C159,Input!$A$8:$IA$39,MATCH(IK$21,Input!$A$6:$IA$6,0),FALSE),0)*IF(IK$110&gt;=MAX($IC$110:IJ$110),MIN((IK$110-MAX($IC$110:IJ$110)),(IK$110-IJ$110)),0)+IF($E159=IK$22,VLOOKUP($C159,Input!$A$8:$IA$39,MATCH(IK$21,Input!$A$6:$IA$6,0),FALSE),0)*IF(IK$109&gt;=MAX($IC$109:IJ$109),MIN((IK$109-MAX($IC$109:IJ$109)),(IK$109-IJ$109)),0)</f>
        <v>0</v>
      </c>
      <c r="IL159" s="1">
        <f>+IF($E159=IL$22,VLOOKUP($C159,Input!$A$8:$IA$39,MATCH(IL$21,Input!$A$6:$IA$6,0),FALSE),0)*IF(IL$110&gt;=MAX($IC$110:IK$110),MIN((IL$110-MAX($IC$110:IK$110)),(IL$110-IK$110)),0)+IF($E159=IL$22,VLOOKUP($C159,Input!$A$8:$IA$39,MATCH(IL$21,Input!$A$6:$IA$6,0),FALSE),0)*IF(IL$109&gt;=MAX($IC$109:IK$109),MIN((IL$109-MAX($IC$109:IK$109)),(IL$109-IK$109)),0)</f>
        <v>0</v>
      </c>
      <c r="IM159" s="1">
        <f>+IF($E159=IM$22,VLOOKUP($C159,Input!$A$8:$IA$39,MATCH(IM$21,Input!$A$6:$IA$6,0),FALSE),0)*IF(IM$110&gt;=MAX($IC$110:IL$110),MIN((IM$110-MAX($IC$110:IL$110)),(IM$110-IL$110)),0)+IF($E159=IM$22,VLOOKUP($C159,Input!$A$8:$IA$39,MATCH(IM$21,Input!$A$6:$IA$6,0),FALSE),0)*IF(IM$109&gt;=MAX($IC$109:IL$109),MIN((IM$109-MAX($IC$109:IL$109)),(IM$109-IL$109)),0)</f>
        <v>0</v>
      </c>
      <c r="IN159" s="1">
        <f>+IF($E159=IN$22,VLOOKUP($C159,Input!$A$8:$IA$39,MATCH(IN$21,Input!$A$6:$IA$6,0),FALSE),0)*IF(IN$110&gt;=MAX($IC$110:IM$110),MIN((IN$110-MAX($IC$110:IM$110)),(IN$110-IM$110)),0)+IF($E159=IN$22,VLOOKUP($C159,Input!$A$8:$IA$39,MATCH(IN$21,Input!$A$6:$IA$6,0),FALSE),0)*IF(IN$109&gt;=MAX($IC$109:IM$109),MIN((IN$109-MAX($IC$109:IM$109)),(IN$109-IM$109)),0)</f>
        <v>0</v>
      </c>
      <c r="IO159" s="1">
        <f>+IF($E159=IO$22,VLOOKUP($C159,Input!$A$8:$IA$39,MATCH(IO$21,Input!$A$6:$IA$6,0),FALSE),0)*IF(IO$110&gt;=MAX($IC$110:IN$110),MIN((IO$110-MAX($IC$110:IN$110)),(IO$110-IN$110)),0)+IF($E159=IO$22,VLOOKUP($C159,Input!$A$8:$IA$39,MATCH(IO$21,Input!$A$6:$IA$6,0),FALSE),0)*IF(IO$109&gt;=MAX($IC$109:IN$109),MIN((IO$109-MAX($IC$109:IN$109)),(IO$109-IN$109)),0)</f>
        <v>0</v>
      </c>
      <c r="IP159" s="1">
        <f>+IF($E159=IP$22,VLOOKUP($C159,Input!$A$8:$IA$39,MATCH(IP$21,Input!$A$6:$IA$6,0),FALSE),0)*IF(IP$110&gt;=MAX($IC$110:IO$110),MIN((IP$110-MAX($IC$110:IO$110)),(IP$110-IO$110)),0)+IF($E159=IP$22,VLOOKUP($C159,Input!$A$8:$IA$39,MATCH(IP$21,Input!$A$6:$IA$6,0),FALSE),0)*IF(IP$109&gt;=MAX($IC$109:IO$109),MIN((IP$109-MAX($IC$109:IO$109)),(IP$109-IO$109)),0)</f>
        <v>0</v>
      </c>
      <c r="IQ159" s="1">
        <f>+IF($E159=IQ$22,VLOOKUP($C159,Input!$A$8:$IA$39,MATCH(IQ$21,Input!$A$6:$IA$6,0),FALSE),0)*IF(IQ$110&gt;=MAX($IC$110:IP$110),MIN((IQ$110-MAX($IC$110:IP$110)),(IQ$110-IP$110)),0)+IF($E159=IQ$22,VLOOKUP($C159,Input!$A$8:$IA$39,MATCH(IQ$21,Input!$A$6:$IA$6,0),FALSE),0)*IF(IQ$109&gt;=MAX($IC$109:IP$109),MIN((IQ$109-MAX($IC$109:IP$109)),(IQ$109-IP$109)),0)</f>
        <v>0</v>
      </c>
      <c r="IR159" s="1">
        <f>+IF($E159=IR$22,VLOOKUP($C159,Input!$A$8:$IA$39,MATCH(IR$21,Input!$A$6:$IA$6,0),FALSE),0)*IF(IR$110&gt;=MAX($IC$110:IQ$110),MIN((IR$110-MAX($IC$110:IQ$110)),(IR$110-IQ$110)),0)+IF($E159=IR$22,VLOOKUP($C159,Input!$A$8:$IA$39,MATCH(IR$21,Input!$A$6:$IA$6,0),FALSE),0)*IF(IR$109&gt;=MAX($IC$109:IQ$109),MIN((IR$109-MAX($IC$109:IQ$109)),(IR$109-IQ$109)),0)</f>
        <v>0</v>
      </c>
      <c r="IS159" s="1">
        <f>+IF($E159=IS$22,VLOOKUP($C159,Input!$A$8:$IA$39,MATCH(IS$21,Input!$A$6:$IA$6,0),FALSE),0)*IF(IS$110&gt;=MAX($IC$110:IR$110),MIN((IS$110-MAX($IC$110:IR$110)),(IS$110-IR$110)),0)+IF($E159=IS$22,VLOOKUP($C159,Input!$A$8:$IA$39,MATCH(IS$21,Input!$A$6:$IA$6,0),FALSE),0)*IF(IS$109&gt;=MAX($IC$109:IR$109),MIN((IS$109-MAX($IC$109:IR$109)),(IS$109-IR$109)),0)</f>
        <v>0</v>
      </c>
      <c r="IT159" s="1">
        <f>+IF($E159=IT$22,VLOOKUP($C159,Input!$A$8:$IA$39,MATCH(IT$21,Input!$A$6:$IA$6,0),FALSE),0)*IF(IT$110&gt;=MAX($IC$110:IS$110),MIN((IT$110-MAX($IC$110:IS$110)),(IT$110-IS$110)),0)+IF($E159=IT$22,VLOOKUP($C159,Input!$A$8:$IA$39,MATCH(IT$21,Input!$A$6:$IA$6,0),FALSE),0)*IF(IT$109&gt;=MAX($IC$109:IS$109),MIN((IT$109-MAX($IC$109:IS$109)),(IT$109-IS$109)),0)</f>
        <v>0</v>
      </c>
      <c r="IU159" s="1">
        <f>+IF($E159=IU$22,VLOOKUP($C159,Input!$A$8:$IA$39,MATCH(IU$21,Input!$A$6:$IA$6,0),FALSE),0)*IF(IU$110&gt;=MAX($IC$110:IT$110),MIN((IU$110-MAX($IC$110:IT$110)),(IU$110-IT$110)),0)+IF($E159=IU$22,VLOOKUP($C159,Input!$A$8:$IA$39,MATCH(IU$21,Input!$A$6:$IA$6,0),FALSE),0)*IF(IU$109&gt;=MAX($IC$109:IT$109),MIN((IU$109-MAX($IC$109:IT$109)),(IU$109-IT$109)),0)</f>
        <v>0</v>
      </c>
      <c r="IV159" s="1">
        <f>+IF($E159=IV$22,VLOOKUP($C159,Input!$A$8:$IA$39,MATCH(IV$21,Input!$A$6:$IA$6,0),FALSE),0)*IF(IV$110&gt;=MAX($IC$110:IU$110),MIN((IV$110-MAX($IC$110:IU$110)),(IV$110-IU$110)),0)+IF($E159=IV$22,VLOOKUP($C159,Input!$A$8:$IA$39,MATCH(IV$21,Input!$A$6:$IA$6,0),FALSE),0)*IF(IV$109&gt;=MAX($IC$109:IU$109),MIN((IV$109-MAX($IC$109:IU$109)),(IV$109-IU$109)),0)</f>
        <v>0</v>
      </c>
      <c r="IW159" s="1">
        <f>+IF($E159=IW$22,VLOOKUP($C159,Input!$A$8:$IA$39,MATCH(IW$21,Input!$A$6:$IA$6,0),FALSE),0)*IF(IW$110&gt;=MAX($IC$110:IV$110),MIN((IW$110-MAX($IC$110:IV$110)),(IW$110-IV$110)),0)+IF($E159=IW$22,VLOOKUP($C159,Input!$A$8:$IA$39,MATCH(IW$21,Input!$A$6:$IA$6,0),FALSE),0)*IF(IW$109&gt;=MAX($IC$109:IV$109),MIN((IW$109-MAX($IC$109:IV$109)),(IW$109-IV$109)),0)</f>
        <v>0</v>
      </c>
      <c r="IX159" s="1">
        <f>+IF($E159=IX$22,VLOOKUP($C159,Input!$A$8:$IA$39,MATCH(IX$21,Input!$A$6:$IA$6,0),FALSE),0)*IF(IX$110&gt;=MAX($IC$110:IW$110),MIN((IX$110-MAX($IC$110:IW$110)),(IX$110-IW$110)),0)+IF($E159=IX$22,VLOOKUP($C159,Input!$A$8:$IA$39,MATCH(IX$21,Input!$A$6:$IA$6,0),FALSE),0)*IF(IX$109&gt;=MAX($IC$109:IW$109),MIN((IX$109-MAX($IC$109:IW$109)),(IX$109-IW$109)),0)</f>
        <v>0</v>
      </c>
      <c r="IY159" s="1">
        <f>+IF($E159=IY$22,VLOOKUP($C159,Input!$A$8:$IA$39,MATCH(IY$21,Input!$A$6:$IA$6,0),FALSE),0)*IF(IY$110&gt;=MAX($IC$110:IX$110),MIN((IY$110-MAX($IC$110:IX$110)),(IY$110-IX$110)),0)+IF($E159=IY$22,VLOOKUP($C159,Input!$A$8:$IA$39,MATCH(IY$21,Input!$A$6:$IA$6,0),FALSE),0)*IF(IY$109&gt;=MAX($IC$109:IX$109),MIN((IY$109-MAX($IC$109:IX$109)),(IY$109-IX$109)),0)</f>
        <v>0</v>
      </c>
      <c r="IZ159" s="1">
        <f>+IF($E159=IZ$22,VLOOKUP($C159,Input!$A$8:$IA$39,MATCH(IZ$21,Input!$A$6:$IA$6,0),FALSE),0)*IF(IZ$110&gt;=MAX($IC$110:IY$110),MIN((IZ$110-MAX($IC$110:IY$110)),(IZ$110-IY$110)),0)+IF($E159=IZ$22,VLOOKUP($C159,Input!$A$8:$IA$39,MATCH(IZ$21,Input!$A$6:$IA$6,0),FALSE),0)*IF(IZ$109&gt;=MAX($IC$109:IY$109),MIN((IZ$109-MAX($IC$109:IY$109)),(IZ$109-IY$109)),0)</f>
        <v>0</v>
      </c>
      <c r="JA159" s="1">
        <f>+IF($E159=JA$22,VLOOKUP($C159,Input!$A$8:$IA$39,MATCH(JA$21,Input!$A$6:$IA$6,0),FALSE),0)*IF(JA$110&gt;=MAX($IC$110:IZ$110),MIN((JA$110-MAX($IC$110:IZ$110)),(JA$110-IZ$110)),0)+IF($E159=JA$22,VLOOKUP($C159,Input!$A$8:$IA$39,MATCH(JA$21,Input!$A$6:$IA$6,0),FALSE),0)*IF(JA$109&gt;=MAX($IC$109:IZ$109),MIN((JA$109-MAX($IC$109:IZ$109)),(JA$109-IZ$109)),0)</f>
        <v>0</v>
      </c>
      <c r="JB159" s="1">
        <f>+IF($E159=JB$22,VLOOKUP($C159,Input!$A$8:$IA$39,MATCH(JB$21,Input!$A$6:$IA$6,0),FALSE),0)*IF(JB$110&gt;=MAX($IC$110:JA$110),MIN((JB$110-MAX($IC$110:JA$110)),(JB$110-JA$110)),0)+IF($E159=JB$22,VLOOKUP($C159,Input!$A$8:$IA$39,MATCH(JB$21,Input!$A$6:$IA$6,0),FALSE),0)*IF(JB$109&gt;=MAX($IC$109:JA$109),MIN((JB$109-MAX($IC$109:JA$109)),(JB$109-JA$109)),0)</f>
        <v>0</v>
      </c>
      <c r="JC159" s="1">
        <f>+IF($E159=JC$22,VLOOKUP($C159,Input!$A$8:$IA$39,MATCH(JC$21,Input!$A$6:$IA$6,0),FALSE),0)*IF(JC$110&gt;=MAX($IC$110:JB$110),MIN((JC$110-MAX($IC$110:JB$110)),(JC$110-JB$110)),0)+IF($E159=JC$22,VLOOKUP($C159,Input!$A$8:$IA$39,MATCH(JC$21,Input!$A$6:$IA$6,0),FALSE),0)*IF(JC$109&gt;=MAX($IC$109:JB$109),MIN((JC$109-MAX($IC$109:JB$109)),(JC$109-JB$109)),0)</f>
        <v>0</v>
      </c>
      <c r="JD159" s="1">
        <f>+IF($E159=JD$22,VLOOKUP($C159,Input!$A$8:$IA$39,MATCH(JD$21,Input!$A$6:$IA$6,0),FALSE),0)*IF(JD$110&gt;=MAX($IC$110:JC$110),MIN((JD$110-MAX($IC$110:JC$110)),(JD$110-JC$110)),0)+IF($E159=JD$22,VLOOKUP($C159,Input!$A$8:$IA$39,MATCH(JD$21,Input!$A$6:$IA$6,0),FALSE),0)*IF(JD$109&gt;=MAX($IC$109:JC$109),MIN((JD$109-MAX($IC$109:JC$109)),(JD$109-JC$109)),0)</f>
        <v>0</v>
      </c>
      <c r="JE159" s="1">
        <f>+IF($E159=JE$22,VLOOKUP($C159,Input!$A$8:$IA$39,MATCH(JE$21,Input!$A$6:$IA$6,0),FALSE),0)*IF(JE$110&gt;=MAX($IC$110:JD$110),MIN((JE$110-MAX($IC$110:JD$110)),(JE$110-JD$110)),0)+IF($E159=JE$22,VLOOKUP($C159,Input!$A$8:$IA$39,MATCH(JE$21,Input!$A$6:$IA$6,0),FALSE),0)*IF(JE$109&gt;=MAX($IC$109:JD$109),MIN((JE$109-MAX($IC$109:JD$109)),(JE$109-JD$109)),0)</f>
        <v>0</v>
      </c>
      <c r="JF159" s="1">
        <f>+IF($E159=JF$22,VLOOKUP($C159,Input!$A$8:$IA$39,MATCH(JF$21,Input!$A$6:$IA$6,0),FALSE),0)*IF(JF$110&gt;=MAX($IC$110:JE$110),MIN((JF$110-MAX($IC$110:JE$110)),(JF$110-JE$110)),0)+IF($E159=JF$22,VLOOKUP($C159,Input!$A$8:$IA$39,MATCH(JF$21,Input!$A$6:$IA$6,0),FALSE),0)*IF(JF$109&gt;=MAX($IC$109:JE$109),MIN((JF$109-MAX($IC$109:JE$109)),(JF$109-JE$109)),0)</f>
        <v>0</v>
      </c>
      <c r="JG159" s="1">
        <f>+IF($E159=JG$22,VLOOKUP($C159,Input!$A$8:$IA$39,MATCH(JG$21,Input!$A$6:$IA$6,0),FALSE),0)*IF(JG$110&gt;=MAX($IC$110:JF$110),MIN((JG$110-MAX($IC$110:JF$110)),(JG$110-JF$110)),0)+IF($E159=JG$22,VLOOKUP($C159,Input!$A$8:$IA$39,MATCH(JG$21,Input!$A$6:$IA$6,0),FALSE),0)*IF(JG$109&gt;=MAX($IC$109:JF$109),MIN((JG$109-MAX($IC$109:JF$109)),(JG$109-JF$109)),0)</f>
        <v>0</v>
      </c>
      <c r="JH159" s="1">
        <f>+IF($E159=JH$22,VLOOKUP($C159,Input!$A$8:$IA$39,MATCH(JH$21,Input!$A$6:$IA$6,0),FALSE),0)*IF(JH$110&gt;=MAX($IC$110:JG$110),MIN((JH$110-MAX($IC$110:JG$110)),(JH$110-JG$110)),0)+IF($E159=JH$22,VLOOKUP($C159,Input!$A$8:$IA$39,MATCH(JH$21,Input!$A$6:$IA$6,0),FALSE),0)*IF(JH$109&gt;=MAX($IC$109:JG$109),MIN((JH$109-MAX($IC$109:JG$109)),(JH$109-JG$109)),0)</f>
        <v>0</v>
      </c>
      <c r="JI159" s="1">
        <f>+IF($E159=JI$22,VLOOKUP($C159,Input!$A$8:$IA$39,MATCH(JI$21,Input!$A$6:$IA$6,0),FALSE),0)*IF(JI$110&gt;=MAX($IC$110:JH$110),MIN((JI$110-MAX($IC$110:JH$110)),(JI$110-JH$110)),0)+IF($E159=JI$22,VLOOKUP($C159,Input!$A$8:$IA$39,MATCH(JI$21,Input!$A$6:$IA$6,0),FALSE),0)*IF(JI$109&gt;=MAX($IC$109:JH$109),MIN((JI$109-MAX($IC$109:JH$109)),(JI$109-JH$109)),0)</f>
        <v>0</v>
      </c>
      <c r="JJ159" s="1">
        <f>+IF($E159=JJ$22,VLOOKUP($C159,Input!$A$8:$IA$39,MATCH(JJ$21,Input!$A$6:$IA$6,0),FALSE),0)*IF(JJ$110&gt;=MAX($IC$110:JI$110),MIN((JJ$110-MAX($IC$110:JI$110)),(JJ$110-JI$110)),0)+IF($E159=JJ$22,VLOOKUP($C159,Input!$A$8:$IA$39,MATCH(JJ$21,Input!$A$6:$IA$6,0),FALSE),0)*IF(JJ$109&gt;=MAX($IC$109:JI$109),MIN((JJ$109-MAX($IC$109:JI$109)),(JJ$109-JI$109)),0)</f>
        <v>0</v>
      </c>
      <c r="JK159" s="1">
        <f>+IF($E159=JK$22,VLOOKUP($C159,Input!$A$8:$IA$39,MATCH(JK$21,Input!$A$6:$IA$6,0),FALSE),0)*IF(JK$110&gt;=MAX($IC$110:JJ$110),MIN((JK$110-MAX($IC$110:JJ$110)),(JK$110-JJ$110)),0)+IF($E159=JK$22,VLOOKUP($C159,Input!$A$8:$IA$39,MATCH(JK$21,Input!$A$6:$IA$6,0),FALSE),0)*IF(JK$109&gt;=MAX($IC$109:JJ$109),MIN((JK$109-MAX($IC$109:JJ$109)),(JK$109-JJ$109)),0)</f>
        <v>0</v>
      </c>
      <c r="JL159" s="1">
        <f>+IF($E159=JL$22,VLOOKUP($C159,Input!$A$8:$IA$39,MATCH(JL$21,Input!$A$6:$IA$6,0),FALSE),0)*IF(JL$110&gt;=MAX($IC$110:JK$110),MIN((JL$110-MAX($IC$110:JK$110)),(JL$110-JK$110)),0)+IF($E159=JL$22,VLOOKUP($C159,Input!$A$8:$IA$39,MATCH(JL$21,Input!$A$6:$IA$6,0),FALSE),0)*IF(JL$109&gt;=MAX($IC$109:JK$109),MIN((JL$109-MAX($IC$109:JK$109)),(JL$109-JK$109)),0)</f>
        <v>0</v>
      </c>
      <c r="JN159" t="str">
        <f>+VLOOKUP($C159,Input!$A$8:$GZ$39,MATCH(JN$21,Input!$A$6:$GZ$6,0),FALSE)</f>
        <v>Charger Maintenance ($/kWh)</v>
      </c>
      <c r="JO159" s="1">
        <f>IF($E159+$I159+$D$7&lt;=JO$22,0,IF(JO$22-$D$7&gt;=$E159,VLOOKUP($C159,Input!$A$8:$GZ$39,MATCH(JO$21,Input!$A$6:$GZ$6,0),FALSE),0)*$F159/$G159)*$D159</f>
        <v>0</v>
      </c>
      <c r="JP159" s="1">
        <f>IF($E159+$I159+$D$7&lt;=JP$22,0,IF(JP$22-$D$7&gt;=$E159,VLOOKUP($C159,Input!$A$8:$GZ$39,MATCH(JP$21,Input!$A$6:$GZ$6,0),FALSE),0)*$F159/$G159)*$D159</f>
        <v>0</v>
      </c>
      <c r="JQ159" s="1">
        <f>IF($E159+$I159+$D$7&lt;=JQ$22,0,IF(JQ$22-$D$7&gt;=$E159,VLOOKUP($C159,Input!$A$8:$GZ$39,MATCH(JQ$21,Input!$A$6:$GZ$6,0),FALSE),0)*$F159/$G159)*$D159</f>
        <v>0</v>
      </c>
      <c r="JR159" s="1">
        <f>IF($E159+$I159+$D$7&lt;=JR$22,0,IF(JR$22-$D$7&gt;=$E159,VLOOKUP($C159,Input!$A$8:$GZ$39,MATCH(JR$21,Input!$A$6:$GZ$6,0),FALSE),0)*$F159/$G159)*$D159</f>
        <v>0</v>
      </c>
      <c r="JS159" s="1">
        <f>IF($E159+$I159+$D$7&lt;=JS$22,0,IF(JS$22-$D$7&gt;=$E159,VLOOKUP($C159,Input!$A$8:$GZ$39,MATCH(JS$21,Input!$A$6:$GZ$6,0),FALSE),0)*$F159/$G159)*$D159</f>
        <v>0</v>
      </c>
      <c r="JT159" s="1">
        <f>IF($E159+$I159+$D$7&lt;=JT$22,0,IF(JT$22-$D$7&gt;=$E159,VLOOKUP($C159,Input!$A$8:$GZ$39,MATCH(JT$21,Input!$A$6:$GZ$6,0),FALSE),0)*$F159/$G159)*$D159</f>
        <v>0</v>
      </c>
      <c r="JU159" s="1">
        <f>IF($E159+$I159+$D$7&lt;=JU$22,0,IF(JU$22-$D$7&gt;=$E159,VLOOKUP($C159,Input!$A$8:$GZ$39,MATCH(JU$21,Input!$A$6:$GZ$6,0),FALSE),0)*$F159/$G159)*$D159</f>
        <v>0</v>
      </c>
      <c r="JV159" s="1">
        <f>IF($E159+$I159+$D$7&lt;=JV$22,0,IF(JV$22-$D$7&gt;=$E159,VLOOKUP($C159,Input!$A$8:$GZ$39,MATCH(JV$21,Input!$A$6:$GZ$6,0),FALSE),0)*$F159/$G159)*$D159</f>
        <v>0</v>
      </c>
      <c r="JW159" s="1">
        <f>IF($E159+$I159+$D$7&lt;=JW$22,0,IF(JW$22-$D$7&gt;=$E159,VLOOKUP($C159,Input!$A$8:$GZ$39,MATCH(JW$21,Input!$A$6:$GZ$6,0),FALSE),0)*$F159/$G159)*$D159</f>
        <v>0</v>
      </c>
      <c r="JX159" s="1">
        <f>IF($E159+$I159+$D$7&lt;=JX$22,0,IF(JX$22-$D$7&gt;=$E159,VLOOKUP($C159,Input!$A$8:$GZ$39,MATCH(JX$21,Input!$A$6:$GZ$6,0),FALSE),0)*$F159/$G159)*$D159</f>
        <v>0</v>
      </c>
      <c r="JY159" s="1">
        <f>IF($E159+$I159+$D$7&lt;=JY$22,0,IF(JY$22-$D$7&gt;=$E159,VLOOKUP($C159,Input!$A$8:$GZ$39,MATCH(JY$21,Input!$A$6:$GZ$6,0),FALSE),0)*$F159/$G159)*$D159</f>
        <v>0</v>
      </c>
      <c r="JZ159" s="1">
        <f>IF($E159+$I159+$D$7&lt;=JZ$22,0,IF(JZ$22-$D$7&gt;=$E159,VLOOKUP($C159,Input!$A$8:$GZ$39,MATCH(JZ$21,Input!$A$6:$GZ$6,0),FALSE),0)*$F159/$G159)*$D159</f>
        <v>0</v>
      </c>
      <c r="KA159" s="1">
        <f>IF($E159+$I159+$D$7&lt;=KA$22,0,IF(KA$22-$D$7&gt;=$E159,VLOOKUP($C159,Input!$A$8:$GZ$39,MATCH(KA$21,Input!$A$6:$GZ$6,0),FALSE),0)*$F159/$G159)*$D159</f>
        <v>0</v>
      </c>
      <c r="KB159" s="1">
        <f>IF($E159+$I159+$D$7&lt;=KB$22,0,IF(KB$22-$D$7&gt;=$E159,VLOOKUP($C159,Input!$A$8:$GZ$39,MATCH(KB$21,Input!$A$6:$GZ$6,0),FALSE),0)*$F159/$G159)*$D159</f>
        <v>0</v>
      </c>
      <c r="KC159" s="1">
        <f>IF($E159+$I159+$D$7&lt;=KC$22,0,IF(KC$22-$D$7&gt;=$E159,VLOOKUP($C159,Input!$A$8:$GZ$39,MATCH(KC$21,Input!$A$6:$GZ$6,0),FALSE),0)*$F159/$G159)*$D159</f>
        <v>0</v>
      </c>
      <c r="KD159" s="1">
        <f>IF($E159+$I159+$D$7&lt;=KD$22,0,IF(KD$22-$D$7&gt;=$E159,VLOOKUP($C159,Input!$A$8:$GZ$39,MATCH(KD$21,Input!$A$6:$GZ$6,0),FALSE),0)*$F159/$G159)*$D159</f>
        <v>0</v>
      </c>
      <c r="KE159" s="1">
        <f>IF($E159+$I159+$D$7&lt;=KE$22,0,IF(KE$22-$D$7&gt;=$E159,VLOOKUP($C159,Input!$A$8:$GZ$39,MATCH(KE$21,Input!$A$6:$GZ$6,0),FALSE),0)*$F159/$G159)*$D159</f>
        <v>0</v>
      </c>
      <c r="KF159" s="1">
        <f>IF($E159+$I159+$D$7&lt;=KF$22,0,IF(KF$22-$D$7&gt;=$E159,VLOOKUP($C159,Input!$A$8:$GZ$39,MATCH(KF$21,Input!$A$6:$GZ$6,0),FALSE),0)*$F159/$G159)*$D159</f>
        <v>0</v>
      </c>
      <c r="KG159" s="1">
        <f>IF($E159+$I159+$D$7&lt;=KG$22,0,IF(KG$22-$D$7&gt;=$E159,VLOOKUP($C159,Input!$A$8:$GZ$39,MATCH(KG$21,Input!$A$6:$GZ$6,0),FALSE),0)*$F159/$G159)*$D159</f>
        <v>0</v>
      </c>
      <c r="KH159" s="1">
        <f>IF($E159+$I159+$D$7&lt;=KH$22,0,IF(KH$22-$D$7&gt;=$E159,VLOOKUP($C159,Input!$A$8:$GZ$39,MATCH(KH$21,Input!$A$6:$GZ$6,0),FALSE),0)*$F159/$G159)*$D159</f>
        <v>0</v>
      </c>
      <c r="KI159" s="1">
        <f>IF($E159+$I159+$D$7&lt;=KI$22,0,IF(KI$22-$D$7&gt;=$E159,VLOOKUP($C159,Input!$A$8:$GZ$39,MATCH(KI$21,Input!$A$6:$GZ$6,0),FALSE),0)*$F159/$G159)*$D159</f>
        <v>0</v>
      </c>
      <c r="KJ159" s="1">
        <f>IF($E159+$I159+$D$7&lt;=KJ$22,0,IF(KJ$22-$D$7&gt;=$E159,VLOOKUP($C159,Input!$A$8:$GZ$39,MATCH(KJ$21,Input!$A$6:$GZ$6,0),FALSE),0)*$F159/$G159)*$D159</f>
        <v>0</v>
      </c>
      <c r="KK159" s="1">
        <f>IF($E159+$I159+$D$7&lt;=KK$22,0,IF(KK$22-$D$7&gt;=$E159,VLOOKUP($C159,Input!$A$8:$GZ$39,MATCH(KK$21,Input!$A$6:$GZ$6,0),FALSE),0)*$F159/$G159)*$D159</f>
        <v>0</v>
      </c>
      <c r="KL159" s="1">
        <f>IF($E159+$I159+$D$7&lt;=KL$22,0,IF(KL$22-$D$7&gt;=$E159,VLOOKUP($C159,Input!$A$8:$GZ$39,MATCH(KL$21,Input!$A$6:$GZ$6,0),FALSE),0)*$F159/$G159)*$D159</f>
        <v>0</v>
      </c>
      <c r="KM159" s="1">
        <f>IF($E159+$I159+$D$7&lt;=KM$22,0,IF(KM$22-$D$7&gt;=$E159,VLOOKUP($C159,Input!$A$8:$GZ$39,MATCH(KM$21,Input!$A$6:$GZ$6,0),FALSE),0)*$F159/$G159)*$D159</f>
        <v>0</v>
      </c>
      <c r="KN159" s="1">
        <f>IF($E159+$I159+$D$7&lt;=KN$22,0,IF(KN$22-$D$7&gt;=$E159,VLOOKUP($C159,Input!$A$8:$GZ$39,MATCH(KN$21,Input!$A$6:$GZ$6,0),FALSE),0)*$F159/$G159)*$D159</f>
        <v>0</v>
      </c>
      <c r="KO159" s="1">
        <f>IF($E159+$I159+$D$7&lt;=KO$22,0,IF(KO$22-$D$7&gt;=$E159,VLOOKUP($C159,Input!$A$8:$GZ$39,MATCH(KO$21,Input!$A$6:$GZ$6,0),FALSE),0)*$F159/$G159)*$D159</f>
        <v>0</v>
      </c>
      <c r="KP159" s="1">
        <f>IF($E159+$I159+$D$7&lt;=KP$22,0,IF(KP$22-$D$7&gt;=$E159,VLOOKUP($C159,Input!$A$8:$GZ$39,MATCH(KP$21,Input!$A$6:$GZ$6,0),FALSE),0)*$F159/$G159)*$D159</f>
        <v>0</v>
      </c>
      <c r="KQ159" s="1">
        <f>IF($E159+$I159+$D$7&lt;=KQ$22,0,IF(KQ$22-$D$7&gt;=$E159,VLOOKUP($C159,Input!$A$8:$GZ$39,MATCH(KQ$21,Input!$A$6:$GZ$6,0),FALSE),0)*$F159/$G159)*$D159</f>
        <v>0</v>
      </c>
      <c r="KR159" s="1">
        <f>IF($E159+$I159+$D$7&lt;=KR$22,0,IF(KR$22-$D$7&gt;=$E159,VLOOKUP($C159,Input!$A$8:$GZ$39,MATCH(KR$21,Input!$A$6:$GZ$6,0),FALSE),0)*$F159/$G159)*$D159</f>
        <v>0</v>
      </c>
      <c r="KS159" s="1">
        <f>IF($E159+$I159+$D$7&lt;=KS$22,0,IF(KS$22-$D$7&gt;=$E159,VLOOKUP($C159,Input!$A$8:$GZ$39,MATCH(KS$21,Input!$A$6:$GZ$6,0),FALSE),0)*$F159/$G159)*$D159</f>
        <v>0</v>
      </c>
      <c r="KT159" s="1">
        <f>IF($E159+$I159+$D$7&lt;=KT$22,0,IF(KT$22-$D$7&gt;=$E159,VLOOKUP($C159,Input!$A$8:$GZ$39,MATCH(KT$21,Input!$A$6:$GZ$6,0),FALSE),0)*$F159/$G159)*$D159</f>
        <v>0</v>
      </c>
      <c r="KU159" s="1">
        <f>IF($E159+$I159+$D$7&lt;=KU$22,0,IF(KU$22-$D$7&gt;=$E159,VLOOKUP($C159,Input!$A$8:$GZ$39,MATCH(KU$21,Input!$A$6:$GZ$6,0),FALSE),0)*$F159/$G159)*$D159</f>
        <v>0</v>
      </c>
      <c r="KV159" s="1">
        <f>IF($E159+$I159+$D$7&lt;=KV$22,0,IF(KV$22-$D$7&gt;=$E159,VLOOKUP($C159,Input!$A$8:$GZ$39,MATCH(KV$21,Input!$A$6:$GZ$6,0),FALSE),0)*$F159/$G159)*$D159</f>
        <v>0</v>
      </c>
      <c r="KW159" s="1">
        <f>IF($E159+$I159+$D$7&lt;=KW$22,0,IF(KW$22-$D$7&gt;=$E159,VLOOKUP($C159,Input!$A$8:$GZ$39,MATCH(KW$21,Input!$A$6:$GZ$6,0),FALSE),0)*$F159/$G159)*$D159</f>
        <v>0</v>
      </c>
      <c r="KY159" t="str">
        <f>VLOOKUP($C159,Input!$A$8:$HV$39,MATCH(KY$21,Input!$A$6:$HV$6,0),FALSE)</f>
        <v>$/kWh from "Main Tab" selection for depot charging and it is scaled to EIA cost projections</v>
      </c>
      <c r="KZ159" s="1">
        <f>IF($E159+$I159+$D$7&lt;=KZ$22,0,IF(KZ$22-$D$7&gt;=$E159,VLOOKUP($C159,Input!$A$8:$HV$39,MATCH(KZ$21,Input!$A$6:$HV$6,0),FALSE)/$G159*$F159,0))*$D159</f>
        <v>0</v>
      </c>
      <c r="LA159" s="1">
        <f>IF($E159+$I159+$D$7&lt;=LA$22,0,IF(LA$22-$D$7&gt;=$E159,VLOOKUP($C159,Input!$A$8:$HV$39,MATCH(LA$21,Input!$A$6:$HV$6,0),FALSE)/$G159*$F159,0))*$D159</f>
        <v>0</v>
      </c>
      <c r="LB159" s="1">
        <f>IF($E159+$I159+$D$7&lt;=LB$22,0,IF(LB$22-$D$7&gt;=$E159,VLOOKUP($C159,Input!$A$8:$HV$39,MATCH(LB$21,Input!$A$6:$HV$6,0),FALSE)/$G159*$F159,0))*$D159</f>
        <v>0</v>
      </c>
      <c r="LC159" s="1">
        <f>IF($E159+$I159+$D$7&lt;=LC$22,0,IF(LC$22-$D$7&gt;=$E159,VLOOKUP($C159,Input!$A$8:$HV$39,MATCH(LC$21,Input!$A$6:$HV$6,0),FALSE)/$G159*$F159,0))*$D159</f>
        <v>0</v>
      </c>
      <c r="LD159" s="1">
        <f>IF($E159+$I159+$D$7&lt;=LD$22,0,IF(LD$22-$D$7&gt;=$E159,VLOOKUP($C159,Input!$A$8:$HV$39,MATCH(LD$21,Input!$A$6:$HV$6,0),FALSE)/$G159*$F159,0))*$D159</f>
        <v>0</v>
      </c>
      <c r="LE159" s="1">
        <f>IF($E159+$I159+$D$7&lt;=LE$22,0,IF(LE$22-$D$7&gt;=$E159,VLOOKUP($C159,Input!$A$8:$HV$39,MATCH(LE$21,Input!$A$6:$HV$6,0),FALSE)/$G159*$F159,0))*$D159</f>
        <v>0</v>
      </c>
      <c r="LF159" s="1">
        <f>IF($E159+$I159+$D$7&lt;=LF$22,0,IF(LF$22-$D$7&gt;=$E159,VLOOKUP($C159,Input!$A$8:$HV$39,MATCH(LF$21,Input!$A$6:$HV$6,0),FALSE)/$G159*$F159,0))*$D159</f>
        <v>0</v>
      </c>
      <c r="LG159" s="1">
        <f>IF($E159+$I159+$D$7&lt;=LG$22,0,IF(LG$22-$D$7&gt;=$E159,VLOOKUP($C159,Input!$A$8:$HV$39,MATCH(LG$21,Input!$A$6:$HV$6,0),FALSE)/$G159*$F159,0))*$D159</f>
        <v>0</v>
      </c>
      <c r="LH159" s="1">
        <f>IF($E159+$I159+$D$7&lt;=LH$22,0,IF(LH$22-$D$7&gt;=$E159,VLOOKUP($C159,Input!$A$8:$HV$39,MATCH(LH$21,Input!$A$6:$HV$6,0),FALSE)/$G159*$F159,0))*$D159</f>
        <v>0</v>
      </c>
      <c r="LI159" s="1">
        <f>IF($E159+$I159+$D$7&lt;=LI$22,0,IF(LI$22-$D$7&gt;=$E159,VLOOKUP($C159,Input!$A$8:$HV$39,MATCH(LI$21,Input!$A$6:$HV$6,0),FALSE)/$G159*$F159,0))*$D159</f>
        <v>0</v>
      </c>
      <c r="LJ159" s="1">
        <f>IF($E159+$I159+$D$7&lt;=LJ$22,0,IF(LJ$22-$D$7&gt;=$E159,VLOOKUP($C159,Input!$A$8:$HV$39,MATCH(LJ$21,Input!$A$6:$HV$6,0),FALSE)/$G159*$F159,0))*$D159</f>
        <v>0</v>
      </c>
      <c r="LK159" s="1">
        <f>IF($E159+$I159+$D$7&lt;=LK$22,0,IF(LK$22-$D$7&gt;=$E159,VLOOKUP($C159,Input!$A$8:$HV$39,MATCH(LK$21,Input!$A$6:$HV$6,0),FALSE)/$G159*$F159,0))*$D159</f>
        <v>0</v>
      </c>
      <c r="LL159" s="1">
        <f>IF($E159+$I159+$D$7&lt;=LL$22,0,IF(LL$22-$D$7&gt;=$E159,VLOOKUP($C159,Input!$A$8:$HV$39,MATCH(LL$21,Input!$A$6:$HV$6,0),FALSE)/$G159*$F159,0))*$D159</f>
        <v>0</v>
      </c>
      <c r="LM159" s="1">
        <f>IF($E159+$I159+$D$7&lt;=LM$22,0,IF(LM$22-$D$7&gt;=$E159,VLOOKUP($C159,Input!$A$8:$HV$39,MATCH(LM$21,Input!$A$6:$HV$6,0),FALSE)/$G159*$F159,0))*$D159</f>
        <v>0</v>
      </c>
      <c r="LN159" s="1">
        <f>IF($E159+$I159+$D$7&lt;=LN$22,0,IF(LN$22-$D$7&gt;=$E159,VLOOKUP($C159,Input!$A$8:$HV$39,MATCH(LN$21,Input!$A$6:$HV$6,0),FALSE)/$G159*$F159,0))*$D159</f>
        <v>0</v>
      </c>
      <c r="LO159" s="1">
        <f>IF($E159+$I159+$D$7&lt;=LO$22,0,IF(LO$22-$D$7&gt;=$E159,VLOOKUP($C159,Input!$A$8:$HV$39,MATCH(LO$21,Input!$A$6:$HV$6,0),FALSE)/$G159*$F159,0))*$D159</f>
        <v>0</v>
      </c>
      <c r="LP159" s="1">
        <f>IF($E159+$I159+$D$7&lt;=LP$22,0,IF(LP$22-$D$7&gt;=$E159,VLOOKUP($C159,Input!$A$8:$HV$39,MATCH(LP$21,Input!$A$6:$HV$6,0),FALSE)/$G159*$F159,0))*$D159</f>
        <v>0</v>
      </c>
      <c r="LQ159" s="1">
        <f>IF($E159+$I159+$D$7&lt;=LQ$22,0,IF(LQ$22-$D$7&gt;=$E159,VLOOKUP($C159,Input!$A$8:$HV$39,MATCH(LQ$21,Input!$A$6:$HV$6,0),FALSE)/$G159*$F159,0))*$D159</f>
        <v>0</v>
      </c>
      <c r="LR159" s="1">
        <f>IF($E159+$I159+$D$7&lt;=LR$22,0,IF(LR$22-$D$7&gt;=$E159,VLOOKUP($C159,Input!$A$8:$HV$39,MATCH(LR$21,Input!$A$6:$HV$6,0),FALSE)/$G159*$F159,0))*$D159</f>
        <v>0</v>
      </c>
      <c r="LS159" s="1">
        <f>IF($E159+$I159+$D$7&lt;=LS$22,0,IF(LS$22-$D$7&gt;=$E159,VLOOKUP($C159,Input!$A$8:$HV$39,MATCH(LS$21,Input!$A$6:$HV$6,0),FALSE)/$G159*$F159,0))*$D159</f>
        <v>0</v>
      </c>
      <c r="LT159" s="1">
        <f>IF($E159+$I159+$D$7&lt;=LT$22,0,IF(LT$22-$D$7&gt;=$E159,VLOOKUP($C159,Input!$A$8:$HV$39,MATCH(LT$21,Input!$A$6:$HV$6,0),FALSE)/$G159*$F159,0))*$D159</f>
        <v>0</v>
      </c>
      <c r="LU159" s="1">
        <f>IF($E159+$I159+$D$7&lt;=LU$22,0,IF(LU$22-$D$7&gt;=$E159,VLOOKUP($C159,Input!$A$8:$HV$39,MATCH(LU$21,Input!$A$6:$HV$6,0),FALSE)/$G159*$F159,0))*$D159</f>
        <v>0</v>
      </c>
      <c r="LV159" s="1">
        <f>IF($E159+$I159+$D$7&lt;=LV$22,0,IF(LV$22-$D$7&gt;=$E159,VLOOKUP($C159,Input!$A$8:$HV$39,MATCH(LV$21,Input!$A$6:$HV$6,0),FALSE)/$G159*$F159,0))*$D159</f>
        <v>0</v>
      </c>
      <c r="LW159" s="1">
        <f>IF($E159+$I159+$D$7&lt;=LW$22,0,IF(LW$22-$D$7&gt;=$E159,VLOOKUP($C159,Input!$A$8:$HV$39,MATCH(LW$21,Input!$A$6:$HV$6,0),FALSE)/$G159*$F159,0))*$D159</f>
        <v>0</v>
      </c>
      <c r="LX159" s="1">
        <f>IF($E159+$I159+$D$7&lt;=LX$22,0,IF(LX$22-$D$7&gt;=$E159,VLOOKUP($C159,Input!$A$8:$HV$39,MATCH(LX$21,Input!$A$6:$HV$6,0),FALSE)/$G159*$F159,0))*$D159</f>
        <v>0</v>
      </c>
      <c r="LY159" s="1">
        <f>IF($E159+$I159+$D$7&lt;=LY$22,0,IF(LY$22-$D$7&gt;=$E159,VLOOKUP($C159,Input!$A$8:$HV$39,MATCH(LY$21,Input!$A$6:$HV$6,0),FALSE)/$G159*$F159,0))*$D159</f>
        <v>0</v>
      </c>
      <c r="LZ159" s="1">
        <f>IF($E159+$I159+$D$7&lt;=LZ$22,0,IF(LZ$22-$D$7&gt;=$E159,VLOOKUP($C159,Input!$A$8:$HV$39,MATCH(LZ$21,Input!$A$6:$HV$6,0),FALSE)/$G159*$F159,0))*$D159</f>
        <v>0</v>
      </c>
      <c r="MA159" s="1">
        <f>IF($E159+$I159+$D$7&lt;=MA$22,0,IF(MA$22-$D$7&gt;=$E159,VLOOKUP($C159,Input!$A$8:$HV$39,MATCH(MA$21,Input!$A$6:$HV$6,0),FALSE)/$G159*$F159,0))*$D159</f>
        <v>0</v>
      </c>
      <c r="MB159" s="1">
        <f>IF($E159+$I159+$D$7&lt;=MB$22,0,IF(MB$22-$D$7&gt;=$E159,VLOOKUP($C159,Input!$A$8:$HV$39,MATCH(MB$21,Input!$A$6:$HV$6,0),FALSE)/$G159*$F159,0))*$D159</f>
        <v>0</v>
      </c>
      <c r="MC159" s="1">
        <f>IF($E159+$I159+$D$7&lt;=MC$22,0,IF(MC$22-$D$7&gt;=$E159,VLOOKUP($C159,Input!$A$8:$HV$39,MATCH(MC$21,Input!$A$6:$HV$6,0),FALSE)/$G159*$F159,0))*$D159</f>
        <v>0</v>
      </c>
      <c r="MD159" s="1">
        <f>IF($E159+$I159+$D$7&lt;=MD$22,0,IF(MD$22-$D$7&gt;=$E159,VLOOKUP($C159,Input!$A$8:$HV$39,MATCH(MD$21,Input!$A$6:$HV$6,0),FALSE)/$G159*$F159,0))*$D159</f>
        <v>0</v>
      </c>
      <c r="ME159" s="1">
        <f>IF($E159+$I159+$D$7&lt;=ME$22,0,IF(ME$22-$D$7&gt;=$E159,VLOOKUP($C159,Input!$A$8:$HV$39,MATCH(ME$21,Input!$A$6:$HV$6,0),FALSE)/$G159*$F159,0))*$D159</f>
        <v>0</v>
      </c>
      <c r="MF159" s="1">
        <f>IF($E159+$I159+$D$7&lt;=MF$22,0,IF(MF$22-$D$7&gt;=$E159,VLOOKUP($C159,Input!$A$8:$HV$39,MATCH(MF$21,Input!$A$6:$HV$6,0),FALSE)/$G159*$F159,0))*$D159</f>
        <v>0</v>
      </c>
      <c r="MG159" s="1">
        <f>IF($E159+$I159+$D$7&lt;=MG$22,0,IF(MG$22-$D$7&gt;=$E159,VLOOKUP($C159,Input!$A$8:$HV$39,MATCH(MG$21,Input!$A$6:$HV$6,0),FALSE)/$G159*$F159,0))*$D159</f>
        <v>0</v>
      </c>
      <c r="MH159" s="1">
        <f>IF($E159+$I159+$D$7&lt;=MH$22,0,IF(MH$22-$D$7&gt;=$E159,VLOOKUP($C159,Input!$A$8:$HV$39,MATCH(MH$21,Input!$A$6:$HV$6,0),FALSE)/$G159*$F159,0))*$D159</f>
        <v>0</v>
      </c>
      <c r="MI159" s="1">
        <f>IF($E159+$I159+$D$7&lt;=MI$22,0,IF(MI$22-$D$7&gt;=$E159,VLOOKUP($C159,Input!$A$8:$HV$39,MATCH(MI$21,Input!$A$6:$HV$6,0),FALSE)/$G159*$F159,0))*$D159</f>
        <v>0</v>
      </c>
      <c r="MJ159" s="1">
        <f>IF($E159+$I159+$D$7&lt;=MJ$22,0,IF(MJ$22-$D$7&gt;=$E159,VLOOKUP($C159,Input!$A$8:$HV$39,MATCH(MJ$21,Input!$A$6:$HV$6,0),FALSE)/$G159*$F159,0))*$D159</f>
        <v>0</v>
      </c>
      <c r="MK159" s="1">
        <f>IF($E159+$I159+$D$7&lt;=MK$22,0,IF(MK$22-$D$7&gt;=$E159,VLOOKUP($C159,Input!$A$8:$HV$39,MATCH(MK$21,Input!$A$6:$HV$6,0),FALSE)/$G159*$F159,0))*$D159</f>
        <v>0</v>
      </c>
      <c r="ML159" s="1">
        <f>IF($E159+$I159+$D$7&lt;=ML$22,0,IF(ML$22-$D$7&gt;=$E159,VLOOKUP($C159,Input!$A$8:$HV$39,MATCH(ML$21,Input!$A$6:$HV$6,0),FALSE)/$G159*$F159,0))*$D159</f>
        <v>0</v>
      </c>
      <c r="MM159" s="1">
        <f>IF($E159+$I159+$D$7&lt;=MM$22,0,IF(MM$22-$D$7&gt;=$E159,VLOOKUP($C159,Input!$A$8:$HV$39,MATCH(MM$21,Input!$A$6:$HV$6,0),FALSE)/$G159*$F159,0))*$D159</f>
        <v>0</v>
      </c>
      <c r="MN159" s="1">
        <f>IF($E159+$I159+$D$7&lt;=MN$22,0,IF(MN$22-$D$7&gt;=$E159,VLOOKUP($C159,Input!$A$8:$HV$39,MATCH(MN$21,Input!$A$6:$HV$6,0),FALSE)/$G159*$F159,0))*$D159</f>
        <v>0</v>
      </c>
      <c r="MO159" s="1">
        <f>IF($E159+$I159+$D$7&lt;=MO$22,0,IF(MO$22-$D$7&gt;=$E159,VLOOKUP($C159,Input!$A$8:$HV$39,MATCH(MO$21,Input!$A$6:$HV$6,0),FALSE)/$G159*$F159,0))*$D159</f>
        <v>0</v>
      </c>
      <c r="MP159" s="1">
        <f>IF($E159+$I159+$D$7&lt;=MP$22,0,IF(MP$22-$D$7&gt;=$E159,VLOOKUP($C159,Input!$A$8:$HV$39,MATCH(MP$21,Input!$A$6:$HV$6,0),FALSE)/$G159*$F159,0))*$D159</f>
        <v>0</v>
      </c>
      <c r="MQ159" s="1">
        <f>IF($E159+$I159+$D$7&lt;=MQ$22,0,IF(MQ$22-$D$7&gt;=$E159,VLOOKUP($C159,Input!$A$8:$HV$39,MATCH(MQ$21,Input!$A$6:$HV$6,0),FALSE)/$G159*$F159,0))*$D159</f>
        <v>0</v>
      </c>
      <c r="MR159" s="1">
        <f>IF($E159+$I159+$D$7&lt;=MR$22,0,IF(MR$22-$D$7&gt;=$E159,VLOOKUP($C159,Input!$A$8:$HV$39,MATCH(MR$21,Input!$A$6:$HV$6,0),FALSE)/$G159*$F159,0))*$D159</f>
        <v>2282095.4312007325</v>
      </c>
      <c r="MS159" s="1">
        <f>IF($E159+$I159+$D$7&lt;=MS$22,0,IF(MS$22-$D$7&gt;=$E159,VLOOKUP($C159,Input!$A$8:$HV$39,MATCH(MS$21,Input!$A$6:$HV$6,0),FALSE)/$G159*$F159,0))*$D159</f>
        <v>2278335.6236008708</v>
      </c>
      <c r="MT159" s="1">
        <f>IF($E159+$I159+$D$7&lt;=MT$22,0,IF(MT$22-$D$7&gt;=$E159,VLOOKUP($C159,Input!$A$8:$HV$39,MATCH(MT$21,Input!$A$6:$HV$6,0),FALSE)/$G159*$F159,0))*$D159</f>
        <v>2274897.0127941384</v>
      </c>
      <c r="MU159" s="1">
        <f>IF($E159+$I159+$D$7&lt;=MU$22,0,IF(MU$22-$D$7&gt;=$E159,VLOOKUP($C159,Input!$A$8:$HV$39,MATCH(MU$21,Input!$A$6:$HV$6,0),FALSE)/$G159*$F159,0))*$D159</f>
        <v>2271668.0920139649</v>
      </c>
      <c r="MV159" s="1">
        <f>IF($E159+$I159+$D$7&lt;=MV$22,0,IF(MV$22-$D$7&gt;=$E159,VLOOKUP($C159,Input!$A$8:$HV$39,MATCH(MV$21,Input!$A$6:$HV$6,0),FALSE)/$G159*$F159,0))*$D159</f>
        <v>2273848.6581703546</v>
      </c>
      <c r="MW159" s="1">
        <f>IF($E159+$I159+$D$7&lt;=MW$22,0,IF(MW$22-$D$7&gt;=$E159,VLOOKUP($C159,Input!$A$8:$HV$39,MATCH(MW$21,Input!$A$6:$HV$6,0),FALSE)/$G159*$F159,0))*$D159</f>
        <v>2275957.7835889328</v>
      </c>
      <c r="MX159" s="1">
        <f>IF($E159+$I159+$D$7&lt;=MX$22,0,IF(MX$22-$D$7&gt;=$E159,VLOOKUP($C159,Input!$A$8:$HV$39,MATCH(MX$21,Input!$A$6:$HV$6,0),FALSE)/$G159*$F159,0))*$D159</f>
        <v>2274374.9128031656</v>
      </c>
      <c r="MZ159" t="str">
        <f>VLOOKUP($C159,Input!$A$8:$HV$39,MATCH(MZ$21,Input!$A$6:$HV$6,0),FALSE)</f>
        <v>Electricity LCFS Credit ($/kWh)</v>
      </c>
      <c r="NA159" s="1">
        <f>IF($E159+$I159+$D$7&lt;=NA$22,0,IF(NA$22-$D$7&gt;=$E159,-VLOOKUP($C159,Input!$A$8:$HV$39,MATCH(NA$21,Input!$A$6:$HV$6,0),FALSE)/$G159*$F159,0))*$D159*$G$4/100</f>
        <v>0</v>
      </c>
      <c r="NB159" s="1">
        <f>IF($E159+$I159+$D$7&lt;=NB$22,0,IF(NB$22-$D$7&gt;=$E159,-VLOOKUP($C159,Input!$A$8:$HV$39,MATCH(NB$21,Input!$A$6:$HV$6,0),FALSE)/$G159*$F159,0))*$D159*$G$4/100</f>
        <v>0</v>
      </c>
      <c r="NC159" s="1">
        <f>IF($E159+$I159+$D$7&lt;=NC$22,0,IF(NC$22-$D$7&gt;=$E159,-VLOOKUP($C159,Input!$A$8:$HV$39,MATCH(NC$21,Input!$A$6:$HV$6,0),FALSE)/$G159*$F159,0))*$D159*$G$4/100</f>
        <v>0</v>
      </c>
      <c r="ND159" s="1">
        <f>IF($E159+$I159+$D$7&lt;=ND$22,0,IF(ND$22-$D$7&gt;=$E159,-VLOOKUP($C159,Input!$A$8:$HV$39,MATCH(ND$21,Input!$A$6:$HV$6,0),FALSE)/$G159*$F159,0))*$D159*$G$4/100</f>
        <v>0</v>
      </c>
      <c r="NE159" s="1">
        <f>IF($E159+$I159+$D$7&lt;=NE$22,0,IF(NE$22-$D$7&gt;=$E159,-VLOOKUP($C159,Input!$A$8:$HV$39,MATCH(NE$21,Input!$A$6:$HV$6,0),FALSE)/$G159*$F159,0))*$D159*$G$4/100</f>
        <v>0</v>
      </c>
      <c r="NF159" s="1">
        <f>IF($E159+$I159+$D$7&lt;=NF$22,0,IF(NF$22-$D$7&gt;=$E159,-VLOOKUP($C159,Input!$A$8:$HV$39,MATCH(NF$21,Input!$A$6:$HV$6,0),FALSE)/$G159*$F159,0))*$D159*$G$4/100</f>
        <v>0</v>
      </c>
      <c r="NG159" s="1">
        <f>IF($E159+$I159+$D$7&lt;=NG$22,0,IF(NG$22-$D$7&gt;=$E159,-VLOOKUP($C159,Input!$A$8:$HV$39,MATCH(NG$21,Input!$A$6:$HV$6,0),FALSE)/$G159*$F159,0))*$D159*$G$4/100</f>
        <v>0</v>
      </c>
      <c r="NH159" s="1">
        <f>IF($E159+$I159+$D$7&lt;=NH$22,0,IF(NH$22-$D$7&gt;=$E159,-VLOOKUP($C159,Input!$A$8:$HV$39,MATCH(NH$21,Input!$A$6:$HV$6,0),FALSE)/$G159*$F159,0))*$D159*$G$4/100</f>
        <v>0</v>
      </c>
      <c r="NI159" s="1">
        <f>IF($E159+$I159+$D$7&lt;=NI$22,0,IF(NI$22-$D$7&gt;=$E159,-VLOOKUP($C159,Input!$A$8:$HV$39,MATCH(NI$21,Input!$A$6:$HV$6,0),FALSE)/$G159*$F159,0))*$D159*$G$4/100</f>
        <v>0</v>
      </c>
      <c r="NJ159" s="1">
        <f>IF($E159+$I159+$D$7&lt;=NJ$22,0,IF(NJ$22-$D$7&gt;=$E159,-VLOOKUP($C159,Input!$A$8:$HV$39,MATCH(NJ$21,Input!$A$6:$HV$6,0),FALSE)/$G159*$F159,0))*$D159*$G$4/100</f>
        <v>0</v>
      </c>
      <c r="NK159" s="1">
        <f>IF($E159+$I159+$D$7&lt;=NK$22,0,IF(NK$22-$D$7&gt;=$E159,-VLOOKUP($C159,Input!$A$8:$HV$39,MATCH(NK$21,Input!$A$6:$HV$6,0),FALSE)/$G159*$F159,0))*$D159*$G$4/100</f>
        <v>0</v>
      </c>
      <c r="NL159" s="1">
        <f>IF($E159+$I159+$D$7&lt;=NL$22,0,IF(NL$22-$D$7&gt;=$E159,-VLOOKUP($C159,Input!$A$8:$HV$39,MATCH(NL$21,Input!$A$6:$HV$6,0),FALSE)/$G159*$F159,0))*$D159*$G$4/100</f>
        <v>0</v>
      </c>
      <c r="NM159" s="1">
        <f>IF($E159+$I159+$D$7&lt;=NM$22,0,IF(NM$22-$D$7&gt;=$E159,-VLOOKUP($C159,Input!$A$8:$HV$39,MATCH(NM$21,Input!$A$6:$HV$6,0),FALSE)/$G159*$F159,0))*$D159*$G$4/100</f>
        <v>0</v>
      </c>
      <c r="NN159" s="1">
        <f>IF($E159+$I159+$D$7&lt;=NN$22,0,IF(NN$22-$D$7&gt;=$E159,-VLOOKUP($C159,Input!$A$8:$HV$39,MATCH(NN$21,Input!$A$6:$HV$6,0),FALSE)/$G159*$F159,0))*$D159*$G$4/100</f>
        <v>0</v>
      </c>
      <c r="NO159" s="1">
        <f>IF($E159+$I159+$D$7&lt;=NO$22,0,IF(NO$22-$D$7&gt;=$E159,-VLOOKUP($C159,Input!$A$8:$HV$39,MATCH(NO$21,Input!$A$6:$HV$6,0),FALSE)/$G159*$F159,0))*$D159*$G$4/100</f>
        <v>0</v>
      </c>
      <c r="NP159" s="1">
        <f>IF($E159+$I159+$D$7&lt;=NP$22,0,IF(NP$22-$D$7&gt;=$E159,-VLOOKUP($C159,Input!$A$8:$HV$39,MATCH(NP$21,Input!$A$6:$HV$6,0),FALSE)/$G159*$F159,0))*$D159*$G$4/100</f>
        <v>0</v>
      </c>
      <c r="NQ159" s="1">
        <f>IF($E159+$I159+$D$7&lt;=NQ$22,0,IF(NQ$22-$D$7&gt;=$E159,-VLOOKUP($C159,Input!$A$8:$HV$39,MATCH(NQ$21,Input!$A$6:$HV$6,0),FALSE)/$G159*$F159,0))*$D159*$G$4/100</f>
        <v>0</v>
      </c>
      <c r="NR159" s="1">
        <f>IF($E159+$I159+$D$7&lt;=NR$22,0,IF(NR$22-$D$7&gt;=$E159,-VLOOKUP($C159,Input!$A$8:$HV$39,MATCH(NR$21,Input!$A$6:$HV$6,0),FALSE)/$G159*$F159,0))*$D159*$G$4/100</f>
        <v>0</v>
      </c>
      <c r="NS159" s="1">
        <f>IF($E159+$I159+$D$7&lt;=NS$22,0,IF(NS$22-$D$7&gt;=$E159,-VLOOKUP($C159,Input!$A$8:$HV$39,MATCH(NS$21,Input!$A$6:$HV$6,0),FALSE)/$G159*$F159,0))*$D159*$G$4/100</f>
        <v>0</v>
      </c>
      <c r="NT159" s="1">
        <f>IF($E159+$I159+$D$7&lt;=NT$22,0,IF(NT$22-$D$7&gt;=$E159,-VLOOKUP($C159,Input!$A$8:$HV$39,MATCH(NT$21,Input!$A$6:$HV$6,0),FALSE)/$G159*$F159,0))*$D159*$G$4/100</f>
        <v>0</v>
      </c>
      <c r="NU159" s="1">
        <f>IF($E159+$I159+$D$7&lt;=NU$22,0,IF(NU$22-$D$7&gt;=$E159,-VLOOKUP($C159,Input!$A$8:$HV$39,MATCH(NU$21,Input!$A$6:$HV$6,0),FALSE)/$G159*$F159,0))*$D159*$G$4/100</f>
        <v>0</v>
      </c>
      <c r="NV159" s="1">
        <f>IF($E159+$I159+$D$7&lt;=NV$22,0,IF(NV$22-$D$7&gt;=$E159,-VLOOKUP($C159,Input!$A$8:$HV$39,MATCH(NV$21,Input!$A$6:$HV$6,0),FALSE)/$G159*$F159,0))*$D159*$G$4/100</f>
        <v>0</v>
      </c>
      <c r="NW159" s="1">
        <f>IF($E159+$I159+$D$7&lt;=NW$22,0,IF(NW$22-$D$7&gt;=$E159,-VLOOKUP($C159,Input!$A$8:$HV$39,MATCH(NW$21,Input!$A$6:$HV$6,0),FALSE)/$G159*$F159,0))*$D159*$G$4/100</f>
        <v>0</v>
      </c>
      <c r="NX159" s="1">
        <f>IF($E159+$I159+$D$7&lt;=NX$22,0,IF(NX$22-$D$7&gt;=$E159,-VLOOKUP($C159,Input!$A$8:$HV$39,MATCH(NX$21,Input!$A$6:$HV$6,0),FALSE)/$G159*$F159,0))*$D159*$G$4/100</f>
        <v>0</v>
      </c>
      <c r="NY159" s="1">
        <f>IF($E159+$I159+$D$7&lt;=NY$22,0,IF(NY$22-$D$7&gt;=$E159,-VLOOKUP($C159,Input!$A$8:$HV$39,MATCH(NY$21,Input!$A$6:$HV$6,0),FALSE)/$G159*$F159,0))*$D159*$G$4/100</f>
        <v>0</v>
      </c>
      <c r="NZ159" s="1">
        <f>IF($E159+$I159+$D$7&lt;=NZ$22,0,IF(NZ$22-$D$7&gt;=$E159,-VLOOKUP($C159,Input!$A$8:$HV$39,MATCH(NZ$21,Input!$A$6:$HV$6,0),FALSE)/$G159*$F159,0))*$D159*$G$4/100</f>
        <v>0</v>
      </c>
      <c r="OA159" s="1">
        <f>IF($E159+$I159+$D$7&lt;=OA$22,0,IF(OA$22-$D$7&gt;=$E159,-VLOOKUP($C159,Input!$A$8:$HV$39,MATCH(OA$21,Input!$A$6:$HV$6,0),FALSE)/$G159*$F159,0))*$D159*$G$4/100</f>
        <v>0</v>
      </c>
      <c r="OB159" s="1">
        <f>IF($E159+$I159+$D$7&lt;=OB$22,0,IF(OB$22-$D$7&gt;=$E159,-VLOOKUP($C159,Input!$A$8:$HV$39,MATCH(OB$21,Input!$A$6:$HV$6,0),FALSE)/$G159*$F159,0))*$D159*$G$4/100</f>
        <v>0</v>
      </c>
      <c r="OC159" s="1">
        <f>IF($E159+$I159+$D$7&lt;=OC$22,0,IF(OC$22-$D$7&gt;=$E159,-VLOOKUP($C159,Input!$A$8:$HV$39,MATCH(OC$21,Input!$A$6:$HV$6,0),FALSE)/$G159*$F159,0))*$D159*$G$4/100</f>
        <v>-1985584.6483200002</v>
      </c>
      <c r="OD159" s="1">
        <f>IF($E159+$I159+$D$7&lt;=OD$22,0,IF(OD$22-$D$7&gt;=$E159,-VLOOKUP($C159,Input!$A$8:$HV$39,MATCH(OD$21,Input!$A$6:$HV$6,0),FALSE)/$G159*$F159,0))*$D159*$G$4/100</f>
        <v>-1985584.6483200002</v>
      </c>
      <c r="OE159" s="1">
        <f>IF($E159+$I159+$D$7&lt;=OE$22,0,IF(OE$22-$D$7&gt;=$E159,-VLOOKUP($C159,Input!$A$8:$HV$39,MATCH(OE$21,Input!$A$6:$HV$6,0),FALSE)/$G159*$F159,0))*$D159*$G$4/100</f>
        <v>-1985584.6483200002</v>
      </c>
      <c r="OF159" s="1">
        <f>IF($E159+$I159+$D$7&lt;=OF$22,0,IF(OF$22-$D$7&gt;=$E159,-VLOOKUP($C159,Input!$A$8:$HV$39,MATCH(OF$21,Input!$A$6:$HV$6,0),FALSE)/$G159*$F159,0))*$D159*$G$4/100</f>
        <v>-1985584.6483200002</v>
      </c>
      <c r="OG159" s="1">
        <f>IF($E159+$I159+$D$7&lt;=OG$22,0,IF(OG$22-$D$7&gt;=$E159,-VLOOKUP($C159,Input!$A$8:$HV$39,MATCH(OG$21,Input!$A$6:$HV$6,0),FALSE)/$G159*$F159,0))*$D159*$G$4/100</f>
        <v>-1985584.6483200002</v>
      </c>
      <c r="OH159" s="1">
        <f>IF($E159+$I159+$D$7&lt;=OH$22,0,IF(OH$22-$D$7&gt;=$E159,-VLOOKUP($C159,Input!$A$8:$HV$39,MATCH(OH$21,Input!$A$6:$HV$6,0),FALSE)/$G159*$F159,0))*$D159*$G$4/100</f>
        <v>-1985584.6483200002</v>
      </c>
      <c r="OI159" s="1">
        <f>IF($E159+$I159+$D$7&lt;=OI$22,0,IF(OI$22-$D$7&gt;=$E159,-VLOOKUP($C159,Input!$A$8:$HV$39,MATCH(OI$21,Input!$A$6:$HV$6,0),FALSE)/$G159*$F159,0))*$D159*$G$4/100</f>
        <v>-1985584.6483200002</v>
      </c>
      <c r="OK159" t="str">
        <f>VLOOKUP($C159,Input!$A$8:$HW$39,MATCH(OK$21,Input!$A$6:$HW$6,0),FALSE)</f>
        <v>Charger Inspection Maint ($/year)</v>
      </c>
      <c r="OL159" s="1">
        <f>IF($E159+$I159+$D$7&lt;=OL$22,0,IF(OL$22-$D$7&gt;=$E159,IF(COUNTIF($KZ159:LP159,"&gt;0")&gt;0,VLOOKUP($C159,Input!$A$8:$HV$21,MATCH($OK$21+COUNTIF($KZ159:LP159,"&gt;0"),Input!$A$6:$HV$6,0),FALSE),0),0))*$D159</f>
        <v>0</v>
      </c>
      <c r="OM159" s="1">
        <f>IF($E159+$I159+$D$7&lt;=OM$22,0,IF(OM$22-$D$7&gt;=$E159,IF(COUNTIF($KZ159:LQ159,"&gt;0")&gt;0,VLOOKUP($C159,Input!$A$8:$HV$21,MATCH($OK$21+COUNTIF($KZ159:LQ159,"&gt;0"),Input!$A$6:$HV$6,0),FALSE),0),0))*$D159</f>
        <v>0</v>
      </c>
      <c r="ON159" s="1">
        <f>IF($E159+$I159+$D$7&lt;=ON$22,0,IF(ON$22-$D$7&gt;=$E159,IF(COUNTIF($KZ159:LR159,"&gt;0")&gt;0,VLOOKUP($C159,Input!$A$8:$HV$21,MATCH($OK$21+COUNTIF($KZ159:LR159,"&gt;0"),Input!$A$6:$HV$6,0),FALSE),0),0))*$D159</f>
        <v>0</v>
      </c>
      <c r="OO159" s="1">
        <f>IF($E159+$I159+$D$7&lt;=OO$22,0,IF(OO$22-$D$7&gt;=$E159,IF(COUNTIF($KZ159:LS159,"&gt;0")&gt;0,VLOOKUP($C159,Input!$A$8:$HV$21,MATCH($OK$21+COUNTIF($KZ159:LS159,"&gt;0"),Input!$A$6:$HV$6,0),FALSE),0),0))*$D159</f>
        <v>0</v>
      </c>
      <c r="OP159" s="1">
        <f>IF($E159+$I159+$D$7&lt;=OP$22,0,IF(OP$22-$D$7&gt;=$E159,IF(COUNTIF($KZ159:LT159,"&gt;0")&gt;0,VLOOKUP($C159,Input!$A$8:$HV$21,MATCH($OK$21+COUNTIF($KZ159:LT159,"&gt;0"),Input!$A$6:$HV$6,0),FALSE),0),0))*$D159</f>
        <v>0</v>
      </c>
      <c r="OQ159" s="1">
        <f>IF($E159+$I159+$D$7&lt;=OQ$22,0,IF(OQ$22-$D$7&gt;=$E159,IF(COUNTIF($KZ159:LU159,"&gt;0")&gt;0,VLOOKUP($C159,Input!$A$8:$HV$21,MATCH($OK$21+COUNTIF($KZ159:LU159,"&gt;0"),Input!$A$6:$HV$6,0),FALSE),0),0))*$D159</f>
        <v>0</v>
      </c>
      <c r="OR159" s="1">
        <f>IF($E159+$I159+$D$7&lt;=OR$22,0,IF(OR$22-$D$7&gt;=$E159,IF(COUNTIF($KZ159:LV159,"&gt;0")&gt;0,VLOOKUP($C159,Input!$A$8:$HV$21,MATCH($OK$21+COUNTIF($KZ159:LV159,"&gt;0"),Input!$A$6:$HV$6,0),FALSE),0),0))*$D159</f>
        <v>0</v>
      </c>
      <c r="OS159" s="1">
        <f>IF($E159+$I159+$D$7&lt;=OS$22,0,IF(OS$22-$D$7&gt;=$E159,IF(COUNTIF($KZ159:LW159,"&gt;0")&gt;0,VLOOKUP($C159,Input!$A$8:$HV$21,MATCH($OK$21+COUNTIF($KZ159:LW159,"&gt;0"),Input!$A$6:$HV$6,0),FALSE),0),0))*$D159</f>
        <v>0</v>
      </c>
      <c r="OT159" s="1">
        <f>IF($E159+$I159+$D$7&lt;=OT$22,0,IF(OT$22-$D$7&gt;=$E159,IF(COUNTIF($KZ159:LX159,"&gt;0")&gt;0,VLOOKUP($C159,Input!$A$8:$HV$21,MATCH($OK$21+COUNTIF($KZ159:LX159,"&gt;0"),Input!$A$6:$HV$6,0),FALSE),0),0))*$D159</f>
        <v>0</v>
      </c>
      <c r="OU159" s="1">
        <f>IF($E159+$I159+$D$7&lt;=OU$22,0,IF(OU$22-$D$7&gt;=$E159,IF(COUNTIF($KZ159:LY159,"&gt;0")&gt;0,VLOOKUP($C159,Input!$A$8:$HV$21,MATCH($OK$21+COUNTIF($KZ159:LY159,"&gt;0"),Input!$A$6:$HV$6,0),FALSE),0),0))*$D159</f>
        <v>0</v>
      </c>
      <c r="OV159" s="1">
        <f>IF($E159+$I159+$D$7&lt;=OV$22,0,IF(OV$22-$D$7&gt;=$E159,IF(COUNTIF($KZ159:LZ159,"&gt;0")&gt;0,VLOOKUP($C159,Input!$A$8:$HV$21,MATCH($OK$21+COUNTIF($KZ159:LZ159,"&gt;0"),Input!$A$6:$HV$6,0),FALSE),0),0))*$D159</f>
        <v>0</v>
      </c>
      <c r="OW159" s="1">
        <f>IF($E159+$I159+$D$7&lt;=OW$22,0,IF(OW$22-$D$7&gt;=$E159,IF(COUNTIF($KZ159:MA159,"&gt;0")&gt;0,VLOOKUP($C159,Input!$A$8:$HV$21,MATCH($OK$21+COUNTIF($KZ159:MA159,"&gt;0"),Input!$A$6:$HV$6,0),FALSE),0),0))*$D159</f>
        <v>0</v>
      </c>
      <c r="OX159" s="1">
        <f>IF($E159+$I159+$D$7&lt;=OX$22,0,IF(OX$22-$D$7&gt;=$E159,IF(COUNTIF($KZ159:MB159,"&gt;0")&gt;0,VLOOKUP($C159,Input!$A$8:$HV$21,MATCH($OK$21+COUNTIF($KZ159:MB159,"&gt;0"),Input!$A$6:$HV$6,0),FALSE),0),0))*$D159</f>
        <v>0</v>
      </c>
      <c r="OY159" s="1">
        <f>IF($E159+$I159+$D$7&lt;=OY$22,0,IF(OY$22-$D$7&gt;=$E159,IF(COUNTIF($KZ159:MC159,"&gt;0")&gt;0,VLOOKUP($C159,Input!$A$8:$HV$21,MATCH($OK$21+COUNTIF($KZ159:MC159,"&gt;0"),Input!$A$6:$HV$6,0),FALSE),0),0))*$D159</f>
        <v>0</v>
      </c>
      <c r="OZ159" s="1">
        <f>IF($E159+$I159+$D$7&lt;=OZ$22,0,IF(OZ$22-$D$7&gt;=$E159,IF(COUNTIF($KZ159:MD159,"&gt;0")&gt;0,VLOOKUP($C159,Input!$A$8:$HV$21,MATCH($OK$21+COUNTIF($KZ159:MD159,"&gt;0"),Input!$A$6:$HV$6,0),FALSE),0),0))*$D159</f>
        <v>0</v>
      </c>
      <c r="PA159" s="1">
        <f>IF($E159+$I159+$D$7&lt;=PA$22,0,IF(PA$22-$D$7&gt;=$E159,IF(COUNTIF($KZ159:ME159,"&gt;0")&gt;0,VLOOKUP($C159,Input!$A$8:$HV$21,MATCH($OK$21+COUNTIF($KZ159:ME159,"&gt;0"),Input!$A$6:$HV$6,0),FALSE),0),0))*$D159</f>
        <v>0</v>
      </c>
      <c r="PB159" s="1">
        <f>IF($E159+$I159+$D$7&lt;=PB$22,0,IF(PB$22-$D$7&gt;=$E159,IF(COUNTIF($KZ159:MF159,"&gt;0")&gt;0,VLOOKUP($C159,Input!$A$8:$HV$21,MATCH($OK$21+COUNTIF($KZ159:MF159,"&gt;0"),Input!$A$6:$HV$6,0),FALSE),0),0))*$D159</f>
        <v>0</v>
      </c>
      <c r="PC159" s="1">
        <f>IF($E159+$I159+$D$7&lt;=PC$22,0,IF(PC$22-$D$7&gt;=$E159,IF(COUNTIF($KZ159:MG159,"&gt;0")&gt;0,VLOOKUP($C159,Input!$A$8:$HV$21,MATCH($OK$21+COUNTIF($KZ159:MG159,"&gt;0"),Input!$A$6:$HV$6,0),FALSE),0),0))*$D159</f>
        <v>0</v>
      </c>
      <c r="PD159" s="1">
        <f>IF($E159+$I159+$D$7&lt;=PD$22,0,IF(PD$22-$D$7&gt;=$E159,IF(COUNTIF($KZ159:MH159,"&gt;0")&gt;0,VLOOKUP($C159,Input!$A$8:$HV$21,MATCH($OK$21+COUNTIF($KZ159:MH159,"&gt;0"),Input!$A$6:$HV$6,0),FALSE),0),0))*$D159</f>
        <v>0</v>
      </c>
      <c r="PE159" s="1">
        <f>IF($E159+$I159+$D$7&lt;=PE$22,0,IF(PE$22-$D$7&gt;=$E159,IF(COUNTIF($KZ159:MI159,"&gt;0")&gt;0,VLOOKUP($C159,Input!$A$8:$HV$21,MATCH($OK$21+COUNTIF($KZ159:MI159,"&gt;0"),Input!$A$6:$HV$6,0),FALSE),0),0))*$D159</f>
        <v>0</v>
      </c>
      <c r="PF159" s="1">
        <f>IF($E159+$I159+$D$7&lt;=PF$22,0,IF(PF$22-$D$7&gt;=$E159,IF(COUNTIF($KZ159:MJ159,"&gt;0")&gt;0,VLOOKUP($C159,Input!$A$8:$HV$21,MATCH($OK$21+COUNTIF($KZ159:MJ159,"&gt;0"),Input!$A$6:$HV$6,0),FALSE),0),0))*$D159</f>
        <v>0</v>
      </c>
      <c r="PG159" s="1">
        <f>IF($E159+$I159+$D$7&lt;=PG$22,0,IF(PG$22-$D$7&gt;=$E159,IF(COUNTIF($KZ159:MK159,"&gt;0")&gt;0,VLOOKUP($C159,Input!$A$8:$HV$21,MATCH($OK$21+COUNTIF($KZ159:MK159,"&gt;0"),Input!$A$6:$HV$6,0),FALSE),0),0))*$D159</f>
        <v>0</v>
      </c>
      <c r="PH159" s="1">
        <f>IF($E159+$I159+$D$7&lt;=PH$22,0,IF(PH$22-$D$7&gt;=$E159,IF(COUNTIF($KZ159:ML159,"&gt;0")&gt;0,VLOOKUP($C159,Input!$A$8:$HV$21,MATCH($OK$21+COUNTIF($KZ159:ML159,"&gt;0"),Input!$A$6:$HV$6,0),FALSE),0),0))*$D159</f>
        <v>0</v>
      </c>
      <c r="PI159" s="1">
        <f>IF($E159+$I159+$D$7&lt;=PI$22,0,IF(PI$22-$D$7&gt;=$E159,IF(COUNTIF($KZ159:MM159,"&gt;0")&gt;0,VLOOKUP($C159,Input!$A$8:$HV$21,MATCH($OK$21+COUNTIF($KZ159:MM159,"&gt;0"),Input!$A$6:$HV$6,0),FALSE),0),0))*$D159</f>
        <v>0</v>
      </c>
      <c r="PJ159" s="1">
        <f>IF($E159+$I159+$D$7&lt;=PJ$22,0,IF(PJ$22-$D$7&gt;=$E159,IF(COUNTIF($KZ159:MN159,"&gt;0")&gt;0,VLOOKUP($C159,Input!$A$8:$HV$21,MATCH($OK$21+COUNTIF($KZ159:MN159,"&gt;0"),Input!$A$6:$HV$6,0),FALSE),0),0))*$D159</f>
        <v>0</v>
      </c>
      <c r="PK159" s="1">
        <f>IF($E159+$I159+$D$7&lt;=PK$22,0,IF(PK$22-$D$7&gt;=$E159,IF(COUNTIF($KZ159:MO159,"&gt;0")&gt;0,VLOOKUP($C159,Input!$A$8:$HV$21,MATCH($OK$21+COUNTIF($KZ159:MO159,"&gt;0"),Input!$A$6:$HV$6,0),FALSE),0),0))*$D159</f>
        <v>0</v>
      </c>
      <c r="PL159" s="1">
        <f>IF($E159+$I159+$D$7&lt;=PL$22,0,IF(PL$22-$D$7&gt;=$E159,IF(COUNTIF($KZ159:MP159,"&gt;0")&gt;0,VLOOKUP($C159,Input!$A$8:$HV$21,MATCH($OK$21+COUNTIF($KZ159:MP159,"&gt;0"),Input!$A$6:$HV$6,0),FALSE),0),0))*$D159</f>
        <v>0</v>
      </c>
      <c r="PM159" s="1">
        <f>IF($E159+$I159+$D$7&lt;=PM$22,0,IF(PM$22-$D$7&gt;=$E159,IF(COUNTIF($KZ159:MQ159,"&gt;0")&gt;0,VLOOKUP($C159,Input!$A$8:$HV$21,MATCH($OK$21+COUNTIF($KZ159:MQ159,"&gt;0"),Input!$A$6:$HV$6,0),FALSE),0),0))*$D159</f>
        <v>0</v>
      </c>
      <c r="PN159" s="1">
        <f>IF($E159+$I159+$D$7&lt;=PN$22,0,IF(PN$22-$D$7&gt;=$E159,IF(COUNTIF($KZ159:MR159,"&gt;0")&gt;0,VLOOKUP($C159,Input!$A$8:$HV$21,MATCH($OK$21+COUNTIF($KZ159:MR159,"&gt;0"),Input!$A$6:$HV$6,0),FALSE),0),0))*$D159</f>
        <v>117000</v>
      </c>
      <c r="PO159" s="1">
        <f>IF($E159+$I159+$D$7&lt;=PO$22,0,IF(PO$22-$D$7&gt;=$E159,IF(COUNTIF($KZ159:MS159,"&gt;0")&gt;0,VLOOKUP($C159,Input!$A$8:$HV$21,MATCH($OK$21+COUNTIF($KZ159:MS159,"&gt;0"),Input!$A$6:$HV$6,0),FALSE),0),0))*$D159</f>
        <v>117000</v>
      </c>
      <c r="PP159" s="1">
        <f>IF($E159+$I159+$D$7&lt;=PP$22,0,IF(PP$22-$D$7&gt;=$E159,IF(COUNTIF($KZ159:MT159,"&gt;0")&gt;0,VLOOKUP($C159,Input!$A$8:$HV$21,MATCH($OK$21+COUNTIF($KZ159:MT159,"&gt;0"),Input!$A$6:$HV$6,0),FALSE),0),0))*$D159</f>
        <v>117000</v>
      </c>
      <c r="PQ159" s="1">
        <f>IF($E159+$I159+$D$7&lt;=PQ$22,0,IF(PQ$22-$D$7&gt;=$E159,IF(COUNTIF($KZ159:MU159,"&gt;0")&gt;0,VLOOKUP($C159,Input!$A$8:$HV$21,MATCH($OK$21+COUNTIF($KZ159:MU159,"&gt;0"),Input!$A$6:$HV$6,0),FALSE),0),0))*$D159</f>
        <v>117000</v>
      </c>
      <c r="PR159" s="1">
        <f>IF($E159+$I159+$D$7&lt;=PR$22,0,IF(PR$22-$D$7&gt;=$E159,IF(COUNTIF($KZ159:MV159,"&gt;0")&gt;0,VLOOKUP($C159,Input!$A$8:$HV$21,MATCH($OK$21+COUNTIF($KZ159:MV159,"&gt;0"),Input!$A$6:$HV$6,0),FALSE),0),0))*$D159</f>
        <v>117000</v>
      </c>
      <c r="PS159" s="1">
        <f>IF($E159+$I159+$D$7&lt;=PS$22,0,IF(PS$22-$D$7&gt;=$E159,IF(COUNTIF($KZ159:MW159,"&gt;0")&gt;0,VLOOKUP($C159,Input!$A$8:$HV$21,MATCH($OK$21+COUNTIF($KZ159:MW159,"&gt;0"),Input!$A$6:$HV$6,0),FALSE),0),0))*$D159</f>
        <v>117000</v>
      </c>
      <c r="PT159" s="1">
        <f>IF($E159+$I159+$D$7&lt;=PT$22,0,IF(PT$22-$D$7&gt;=$E159,IF(COUNTIF($KZ159:MX159,"&gt;0")&gt;0,VLOOKUP($C159,Input!$A$8:$HV$21,MATCH($OK$21+COUNTIF($KZ159:MX159,"&gt;0"),Input!$A$6:$HV$6,0),FALSE),0),0))*$D159</f>
        <v>117000</v>
      </c>
      <c r="PV159" s="1" t="str">
        <f t="shared" si="990"/>
        <v>2044 MY All In - 40' Proterra 550 kWh {234 Buses}</v>
      </c>
      <c r="PW159" s="1">
        <f t="shared" si="991"/>
        <v>0</v>
      </c>
      <c r="PX159" s="1">
        <f t="shared" si="992"/>
        <v>0</v>
      </c>
      <c r="PY159" s="1">
        <f t="shared" si="993"/>
        <v>0</v>
      </c>
      <c r="PZ159" s="1">
        <f t="shared" si="994"/>
        <v>0</v>
      </c>
      <c r="QA159" s="1">
        <f t="shared" si="995"/>
        <v>0</v>
      </c>
      <c r="QB159" s="1">
        <f t="shared" si="996"/>
        <v>0</v>
      </c>
      <c r="QC159" s="1">
        <f t="shared" si="997"/>
        <v>0</v>
      </c>
      <c r="QD159" s="1">
        <f t="shared" si="998"/>
        <v>0</v>
      </c>
      <c r="QE159" s="1">
        <f t="shared" si="999"/>
        <v>0</v>
      </c>
      <c r="QF159" s="1">
        <f t="shared" si="1000"/>
        <v>0</v>
      </c>
      <c r="QG159" s="1">
        <f t="shared" si="1001"/>
        <v>0</v>
      </c>
      <c r="QH159" s="1">
        <f t="shared" si="1002"/>
        <v>0</v>
      </c>
      <c r="QI159" s="1">
        <f t="shared" si="1003"/>
        <v>0</v>
      </c>
      <c r="QJ159" s="1">
        <f t="shared" si="1004"/>
        <v>0</v>
      </c>
      <c r="QK159" s="1">
        <f t="shared" si="1005"/>
        <v>0</v>
      </c>
      <c r="QL159" s="1">
        <f t="shared" si="1006"/>
        <v>0</v>
      </c>
      <c r="QM159" s="1">
        <f t="shared" si="1007"/>
        <v>0</v>
      </c>
      <c r="QN159" s="1">
        <f t="shared" si="1008"/>
        <v>0</v>
      </c>
      <c r="QO159" s="1">
        <f t="shared" si="1009"/>
        <v>0</v>
      </c>
      <c r="QP159" s="1">
        <f t="shared" si="1010"/>
        <v>0</v>
      </c>
      <c r="QQ159" s="1">
        <f t="shared" si="1011"/>
        <v>0</v>
      </c>
      <c r="QR159" s="1">
        <f t="shared" si="1012"/>
        <v>0</v>
      </c>
      <c r="QS159" s="1">
        <f t="shared" si="1013"/>
        <v>0</v>
      </c>
      <c r="QT159" s="1">
        <f t="shared" si="1014"/>
        <v>0</v>
      </c>
      <c r="QU159" s="1">
        <f t="shared" si="1015"/>
        <v>0</v>
      </c>
      <c r="QV159" s="1">
        <f t="shared" si="1016"/>
        <v>0</v>
      </c>
      <c r="QW159" s="1">
        <f t="shared" si="1017"/>
        <v>0</v>
      </c>
      <c r="QX159" s="1">
        <f t="shared" si="1018"/>
        <v>0</v>
      </c>
      <c r="QY159" s="1">
        <f t="shared" si="1019"/>
        <v>247120218.94799632</v>
      </c>
      <c r="QZ159" s="1">
        <f t="shared" si="1020"/>
        <v>6025750.9752808698</v>
      </c>
      <c r="RA159" s="1">
        <f t="shared" si="1021"/>
        <v>6022312.3644741382</v>
      </c>
      <c r="RB159" s="1">
        <f t="shared" si="1022"/>
        <v>6019083.4436939638</v>
      </c>
      <c r="RC159" s="1">
        <f t="shared" si="1023"/>
        <v>6021264.0098503549</v>
      </c>
      <c r="RD159" s="1">
        <f t="shared" si="1024"/>
        <v>6023373.1352689322</v>
      </c>
      <c r="RE159" s="1">
        <f t="shared" si="1025"/>
        <v>35271790.264483169</v>
      </c>
      <c r="RF159" s="1">
        <f t="shared" si="986"/>
        <v>312503793.14104778</v>
      </c>
      <c r="RG159" s="1">
        <f t="shared" si="987"/>
        <v>132976485.91033237</v>
      </c>
      <c r="RH159" s="72"/>
      <c r="RI159" s="91"/>
    </row>
    <row r="160" spans="1:477" x14ac:dyDescent="0.25">
      <c r="A160" s="89"/>
      <c r="B160" s="148">
        <v>1</v>
      </c>
      <c r="C160" s="111" t="s">
        <v>79</v>
      </c>
      <c r="D160" s="85">
        <f t="shared" si="913"/>
        <v>234</v>
      </c>
      <c r="E160" s="83">
        <f t="shared" si="989"/>
        <v>2045</v>
      </c>
      <c r="F160" s="68">
        <f t="shared" si="870"/>
        <v>40000</v>
      </c>
      <c r="G160" s="69">
        <f>VLOOKUP($C160,Input!$A$8:$HV$39,MATCH(G$21,Input!$A$6:$HV$6,0),FALSE)</f>
        <v>0.47619047619047616</v>
      </c>
      <c r="H160" s="123">
        <f>VLOOKUP($C160,Input!$A$8:$HV$39,MATCH(H$21,Input!$A$6:$HV$6,0),FALSE)</f>
        <v>0</v>
      </c>
      <c r="I160" s="70">
        <f>VLOOKUP($C160,Input!$A$8:$HV$39,MATCH(I$21,Input!$A$6:$HV$6,0),FALSE)</f>
        <v>14</v>
      </c>
      <c r="J160" s="1">
        <f>+IF($E160=J$22,VLOOKUP($C160,Input!$A$8:$AN$39,MATCH(J$21,Input!$A$6:$AN$6,0),FALSE)+$H160,0)*$D160</f>
        <v>0</v>
      </c>
      <c r="K160" s="1">
        <f>+IF($E160=K$22,VLOOKUP($C160,Input!$A$8:$AN$39,MATCH(K$21,Input!$A$6:$AN$6,0),FALSE)+$H160,0)*$D160</f>
        <v>0</v>
      </c>
      <c r="L160" s="1">
        <f>+IF($E160=L$22,VLOOKUP($C160,Input!$A$8:$AN$39,MATCH(L$21,Input!$A$6:$AN$6,0),FALSE)+$H160,0)*$D160</f>
        <v>0</v>
      </c>
      <c r="M160" s="1">
        <f>+IF($E160=M$22,VLOOKUP($C160,Input!$A$8:$AN$39,MATCH(M$21,Input!$A$6:$AN$6,0),FALSE)+$H160,0)*$D160</f>
        <v>0</v>
      </c>
      <c r="N160" s="1">
        <f>+IF($E160=N$22,VLOOKUP($C160,Input!$A$8:$AN$39,MATCH(N$21,Input!$A$6:$AN$6,0),FALSE)+$H160,0)*$D160</f>
        <v>0</v>
      </c>
      <c r="O160" s="1">
        <f>+IF($E160=O$22,VLOOKUP($C160,Input!$A$8:$AN$39,MATCH(O$21,Input!$A$6:$AN$6,0),FALSE)+$H160,0)*$D160</f>
        <v>0</v>
      </c>
      <c r="P160" s="1">
        <f>+IF($E160=P$22,VLOOKUP($C160,Input!$A$8:$AN$39,MATCH(P$21,Input!$A$6:$AN$6,0),FALSE)+$H160,0)*$D160</f>
        <v>0</v>
      </c>
      <c r="Q160" s="1">
        <f>+IF($E160=Q$22,VLOOKUP($C160,Input!$A$8:$AN$39,MATCH(Q$21,Input!$A$6:$AN$6,0),FALSE)+$H160,0)*$D160</f>
        <v>0</v>
      </c>
      <c r="R160" s="1">
        <f>+IF($E160=R$22,VLOOKUP($C160,Input!$A$8:$AN$39,MATCH(R$21,Input!$A$6:$AN$6,0),FALSE)+$H160,0)*$D160</f>
        <v>0</v>
      </c>
      <c r="S160" s="1">
        <f>+IF($E160=S$22,VLOOKUP($C160,Input!$A$8:$AN$39,MATCH(S$21,Input!$A$6:$AN$6,0),FALSE)+$H160,0)*$D160</f>
        <v>0</v>
      </c>
      <c r="T160" s="1">
        <f>+IF($E160=T$22,VLOOKUP($C160,Input!$A$8:$AN$39,MATCH(T$21,Input!$A$6:$AN$6,0),FALSE)+$H160,0)*$D160</f>
        <v>0</v>
      </c>
      <c r="U160" s="1">
        <f>+IF($E160=U$22,VLOOKUP($C160,Input!$A$8:$AN$39,MATCH(U$21,Input!$A$6:$AN$6,0),FALSE)+$H160,0)*$D160</f>
        <v>0</v>
      </c>
      <c r="V160" s="1">
        <f>+IF($E160=V$22,VLOOKUP($C160,Input!$A$8:$AN$39,MATCH(V$21,Input!$A$6:$AN$6,0),FALSE)+$H160,0)*$D160</f>
        <v>0</v>
      </c>
      <c r="W160" s="1">
        <f>+IF($E160=W$22,VLOOKUP($C160,Input!$A$8:$AN$39,MATCH(W$21,Input!$A$6:$AN$6,0),FALSE)+$H160,0)*$D160</f>
        <v>0</v>
      </c>
      <c r="X160" s="1">
        <f>+IF($E160=X$22,VLOOKUP($C160,Input!$A$8:$AN$39,MATCH(X$21,Input!$A$6:$AN$6,0),FALSE)+$H160,0)*$D160</f>
        <v>0</v>
      </c>
      <c r="Y160" s="1">
        <f>+IF($E160=Y$22,VLOOKUP($C160,Input!$A$8:$AN$39,MATCH(Y$21,Input!$A$6:$AN$6,0),FALSE)+$H160,0)*$D160</f>
        <v>0</v>
      </c>
      <c r="Z160" s="1">
        <f>+IF($E160=Z$22,VLOOKUP($C160,Input!$A$8:$AN$39,MATCH(Z$21,Input!$A$6:$AN$6,0),FALSE)+$H160,0)*$D160</f>
        <v>0</v>
      </c>
      <c r="AA160" s="1">
        <f>+IF($E160=AA$22,VLOOKUP($C160,Input!$A$8:$AN$39,MATCH(AA$21,Input!$A$6:$AN$6,0),FALSE)+$H160,0)*$D160</f>
        <v>0</v>
      </c>
      <c r="AB160" s="1">
        <f>+IF($E160=AB$22,VLOOKUP($C160,Input!$A$8:$AN$39,MATCH(AB$21,Input!$A$6:$AN$6,0),FALSE)+$H160,0)*$D160</f>
        <v>0</v>
      </c>
      <c r="AC160" s="1">
        <f>+IF($E160=AC$22,VLOOKUP($C160,Input!$A$8:$AN$39,MATCH(AC$21,Input!$A$6:$AN$6,0),FALSE)+$H160,0)*$D160</f>
        <v>0</v>
      </c>
      <c r="AD160" s="1">
        <f>+IF($E160=AD$22,VLOOKUP($C160,Input!$A$8:$AN$39,MATCH(AD$21,Input!$A$6:$AN$6,0),FALSE)+$H160,0)*$D160</f>
        <v>0</v>
      </c>
      <c r="AE160" s="1">
        <f>+IF($E160=AE$22,VLOOKUP($C160,Input!$A$8:$AN$39,MATCH(AE$21,Input!$A$6:$AN$6,0),FALSE)+$H160,0)*$D160</f>
        <v>0</v>
      </c>
      <c r="AF160" s="1">
        <f>+IF($E160=AF$22,VLOOKUP($C160,Input!$A$8:$AN$39,MATCH(AF$21,Input!$A$6:$AN$6,0),FALSE)+$H160,0)*$D160</f>
        <v>0</v>
      </c>
      <c r="AG160" s="1">
        <f>+IF($E160=AG$22,VLOOKUP($C160,Input!$A$8:$AN$39,MATCH(AG$21,Input!$A$6:$AN$6,0),FALSE)+$H160,0)*$D160</f>
        <v>0</v>
      </c>
      <c r="AH160" s="1">
        <f>+IF($E160=AH$22,VLOOKUP($C160,Input!$A$8:$AN$39,MATCH(AH$21,Input!$A$6:$AN$6,0),FALSE)+$H160,0)*$D160</f>
        <v>0</v>
      </c>
      <c r="AI160" s="1">
        <f>+IF($E160=AI$22,VLOOKUP($C160,Input!$A$8:$AN$39,MATCH(AI$21,Input!$A$6:$AN$6,0),FALSE)+$H160,0)*$D160</f>
        <v>0</v>
      </c>
      <c r="AJ160" s="1">
        <f>+IF($E160=AJ$22,VLOOKUP($C160,Input!$A$8:$AN$39,MATCH(AJ$21,Input!$A$6:$AN$6,0),FALSE)+$H160,0)*$D160</f>
        <v>0</v>
      </c>
      <c r="AK160" s="1">
        <f>+IF($E160=AK$22,VLOOKUP($C160,Input!$A$8:$AN$39,MATCH(AK$21,Input!$A$6:$AN$6,0),FALSE)+$H160,0)*$D160</f>
        <v>0</v>
      </c>
      <c r="AL160" s="1">
        <f>+IF($E160=AL$22,VLOOKUP($C160,Input!$A$8:$AN$39,MATCH(AL$21,Input!$A$6:$AN$6,0),FALSE)+$H160,0)*$D160</f>
        <v>0</v>
      </c>
      <c r="AM160" s="1">
        <f>+IF($E160=AM$22,VLOOKUP($C160,Input!$A$8:$AN$39,MATCH(AM$21,Input!$A$6:$AN$6,0),FALSE)+$H160,0)*$D160</f>
        <v>239487772.22314936</v>
      </c>
      <c r="AN160" s="1">
        <f>+IF($E160=AN$22,VLOOKUP($C160,Input!$A$8:$AN$39,MATCH(AN$21,Input!$A$6:$AN$6,0),FALSE)+$H160,0)*$D160</f>
        <v>0</v>
      </c>
      <c r="AO160" s="1">
        <f>+IF($E160=AO$22,VLOOKUP($C160,Input!$A$8:$AN$39,MATCH(AO$21,Input!$A$6:$AN$6,0),FALSE)+$H160,0)*$D160</f>
        <v>0</v>
      </c>
      <c r="AP160" s="1">
        <f>+IF($E160=AP$22,VLOOKUP($C160,Input!$A$8:$AN$39,MATCH(AP$21,Input!$A$6:$AN$6,0),FALSE)+$H160,0)*$D160</f>
        <v>0</v>
      </c>
      <c r="AQ160" s="1">
        <f>+IF($E160=AQ$22,VLOOKUP($C160,Input!$A$8:$AN$39,MATCH(AQ$21,Input!$A$6:$AN$6,0),FALSE)+$H160,0)*$D160</f>
        <v>0</v>
      </c>
      <c r="AR160" s="1">
        <f>+IF($E160=AR$22,VLOOKUP($C160,Input!$A$8:$AN$39,MATCH(AR$21,Input!$A$6:$AN$6,0),FALSE)+$H160,0)*$D160</f>
        <v>0</v>
      </c>
      <c r="AT160" t="str">
        <f>VLOOKUP($C160,Input!$A$8:$HV$39,MATCH(AT$21,Input!$A$6:$HV$6,0),FALSE)</f>
        <v>Parts and administrative cost</v>
      </c>
      <c r="AU160" s="1">
        <f>+IF($E160=AU$22,VLOOKUP($C160,Input!$A$8:$HV$39,MATCH(AU$21,Input!$A$6:$HV$6,0),FALSE),0)*$D160</f>
        <v>0</v>
      </c>
      <c r="AV160" s="1">
        <f>+IF($E160=AV$22,VLOOKUP($C160,Input!$A$8:$HV$39,MATCH(AV$21,Input!$A$6:$HV$6,0),FALSE),0)*$D160</f>
        <v>0</v>
      </c>
      <c r="AW160" s="1">
        <f>+IF($E160=AW$22,VLOOKUP($C160,Input!$A$8:$HV$39,MATCH(AW$21,Input!$A$6:$HV$6,0),FALSE),0)*$D160</f>
        <v>0</v>
      </c>
      <c r="AX160" s="1">
        <f>+IF($E160=AX$22,VLOOKUP($C160,Input!$A$8:$HV$39,MATCH(AX$21,Input!$A$6:$HV$6,0),FALSE),0)*$D160</f>
        <v>0</v>
      </c>
      <c r="AY160" s="1">
        <f>+IF($E160=AY$22,VLOOKUP($C160,Input!$A$8:$HV$39,MATCH(AY$21,Input!$A$6:$HV$6,0),FALSE),0)*$D160</f>
        <v>0</v>
      </c>
      <c r="AZ160" s="1">
        <f>+IF($E160=AZ$22,VLOOKUP($C160,Input!$A$8:$HV$39,MATCH(AZ$21,Input!$A$6:$HV$6,0),FALSE),0)*$D160</f>
        <v>0</v>
      </c>
      <c r="BA160" s="1">
        <f>+IF($E160=BA$22,VLOOKUP($C160,Input!$A$8:$HV$39,MATCH(BA$21,Input!$A$6:$HV$6,0),FALSE),0)*$D160</f>
        <v>0</v>
      </c>
      <c r="BB160" s="1">
        <f>+IF($E160=BB$22,VLOOKUP($C160,Input!$A$8:$HV$39,MATCH(BB$21,Input!$A$6:$HV$6,0),FALSE),0)*$D160</f>
        <v>0</v>
      </c>
      <c r="BC160" s="1">
        <f>+IF($E160=BC$22,VLOOKUP($C160,Input!$A$8:$HV$39,MATCH(BC$21,Input!$A$6:$HV$6,0),FALSE),0)*$D160</f>
        <v>0</v>
      </c>
      <c r="BD160" s="1">
        <f>+IF($E160=BD$22,VLOOKUP($C160,Input!$A$8:$HV$39,MATCH(BD$21,Input!$A$6:$HV$6,0),FALSE),0)*$D160</f>
        <v>0</v>
      </c>
      <c r="BE160" s="1">
        <f>+IF($E160=BE$22,VLOOKUP($C160,Input!$A$8:$HV$39,MATCH(BE$21,Input!$A$6:$HV$6,0),FALSE),0)*$D160</f>
        <v>0</v>
      </c>
      <c r="BF160" s="1">
        <f>+IF($E160=BF$22,VLOOKUP($C160,Input!$A$8:$HV$39,MATCH(BF$21,Input!$A$6:$HV$6,0),FALSE),0)*$D160</f>
        <v>0</v>
      </c>
      <c r="BG160" s="1">
        <f>+IF($E160=BG$22,VLOOKUP($C160,Input!$A$8:$HV$39,MATCH(BG$21,Input!$A$6:$HV$6,0),FALSE),0)*$D160</f>
        <v>0</v>
      </c>
      <c r="BH160" s="1">
        <f>+IF($E160=BH$22,VLOOKUP($C160,Input!$A$8:$HV$39,MATCH(BH$21,Input!$A$6:$HV$6,0),FALSE),0)*$D160</f>
        <v>0</v>
      </c>
      <c r="BI160" s="1">
        <f>+IF($E160=BI$22,VLOOKUP($C160,Input!$A$8:$HV$39,MATCH(BI$21,Input!$A$6:$HV$6,0),FALSE),0)*$D160</f>
        <v>0</v>
      </c>
      <c r="BJ160" s="1">
        <f>+IF($E160=BJ$22,VLOOKUP($C160,Input!$A$8:$HV$39,MATCH(BJ$21,Input!$A$6:$HV$6,0),FALSE),0)*$D160</f>
        <v>0</v>
      </c>
      <c r="BK160" s="1">
        <f>+IF($E160=BK$22,VLOOKUP($C160,Input!$A$8:$HV$39,MATCH(BK$21,Input!$A$6:$HV$6,0),FALSE),0)*$D160</f>
        <v>0</v>
      </c>
      <c r="BL160" s="1">
        <f>+IF($E160=BL$22,VLOOKUP($C160,Input!$A$8:$HV$39,MATCH(BL$21,Input!$A$6:$HV$6,0),FALSE),0)*$D160</f>
        <v>0</v>
      </c>
      <c r="BM160" s="1">
        <f>+IF($E160=BM$22,VLOOKUP($C160,Input!$A$8:$HV$39,MATCH(BM$21,Input!$A$6:$HV$6,0),FALSE),0)*$D160</f>
        <v>0</v>
      </c>
      <c r="BN160" s="1">
        <f>+IF($E160=BN$22,VLOOKUP($C160,Input!$A$8:$HV$39,MATCH(BN$21,Input!$A$6:$HV$6,0),FALSE),0)*$D160</f>
        <v>0</v>
      </c>
      <c r="BO160" s="1">
        <f>+IF($E160=BO$22,VLOOKUP($C160,Input!$A$8:$HV$39,MATCH(BO$21,Input!$A$6:$HV$6,0),FALSE),0)*$D160</f>
        <v>0</v>
      </c>
      <c r="BP160" s="1">
        <f>+IF($E160=BP$22,VLOOKUP($C160,Input!$A$8:$HV$39,MATCH(BP$21,Input!$A$6:$HV$6,0),FALSE),0)*$D160</f>
        <v>0</v>
      </c>
      <c r="BQ160" s="1">
        <f>+IF($E160=BQ$22,VLOOKUP($C160,Input!$A$8:$HV$39,MATCH(BQ$21,Input!$A$6:$HV$6,0),FALSE),0)*$D160</f>
        <v>0</v>
      </c>
      <c r="BR160" s="1">
        <f>+IF($E160=BR$22,VLOOKUP($C160,Input!$A$8:$HV$39,MATCH(BR$21,Input!$A$6:$HV$6,0),FALSE),0)*$D160</f>
        <v>0</v>
      </c>
      <c r="BS160" s="1">
        <f>+IF($E160=BS$22,VLOOKUP($C160,Input!$A$8:$HV$39,MATCH(BS$21,Input!$A$6:$HV$6,0),FALSE),0)*$D160</f>
        <v>0</v>
      </c>
      <c r="BT160" s="1">
        <f>+IF($E160=BT$22,VLOOKUP($C160,Input!$A$8:$HV$39,MATCH(BT$21,Input!$A$6:$HV$6,0),FALSE),0)*$D160</f>
        <v>0</v>
      </c>
      <c r="BU160" s="1">
        <f>+IF($E160=BU$22,VLOOKUP($C160,Input!$A$8:$HV$39,MATCH(BU$21,Input!$A$6:$HV$6,0),FALSE),0)*$D160</f>
        <v>0</v>
      </c>
      <c r="BV160" s="1">
        <f>+IF($E160=BV$22,VLOOKUP($C160,Input!$A$8:$HV$39,MATCH(BV$21,Input!$A$6:$HV$6,0),FALSE),0)*$D160</f>
        <v>0</v>
      </c>
      <c r="BW160" s="1">
        <f>+IF($E160=BW$22,VLOOKUP($C160,Input!$A$8:$HV$39,MATCH(BW$21,Input!$A$6:$HV$6,0),FALSE),0)*$D160</f>
        <v>0</v>
      </c>
      <c r="BX160" s="1">
        <f>+IF($E160=BX$22,VLOOKUP($C160,Input!$A$8:$HV$39,MATCH(BX$21,Input!$A$6:$HV$6,0),FALSE),0)*$D160</f>
        <v>5987194.3055787338</v>
      </c>
      <c r="BY160" s="1">
        <f>+IF($E160=BY$22,VLOOKUP($C160,Input!$A$8:$HV$39,MATCH(BY$21,Input!$A$6:$HV$6,0),FALSE),0)*$D160</f>
        <v>0</v>
      </c>
      <c r="BZ160" s="1">
        <f>+IF($E160=BZ$22,VLOOKUP($C160,Input!$A$8:$HV$39,MATCH(BZ$21,Input!$A$6:$HV$6,0),FALSE),0)*$D160</f>
        <v>0</v>
      </c>
      <c r="CA160" s="1">
        <f>+IF($E160=CA$22,VLOOKUP($C160,Input!$A$8:$HV$39,MATCH(CA$21,Input!$A$6:$HV$6,0),FALSE),0)*$D160</f>
        <v>0</v>
      </c>
      <c r="CB160" s="1">
        <f>+IF($E160=CB$22,VLOOKUP($C160,Input!$A$8:$HV$39,MATCH(CB$21,Input!$A$6:$HV$6,0),FALSE),0)*$D160</f>
        <v>0</v>
      </c>
      <c r="CC160" s="1">
        <f>+IF($E160=CC$22,VLOOKUP($C160,Input!$A$8:$HV$39,MATCH(CC$21,Input!$A$6:$HV$6,0),FALSE),0)*$D160</f>
        <v>0</v>
      </c>
      <c r="CE160" t="str">
        <f>VLOOKUP($C160,Input!$A$8:$HV$39,MATCH(CE$21,Input!$A$6:$HV$6,0),FALSE)</f>
        <v>Replace Battery @ 7 Yr</v>
      </c>
      <c r="CF160" s="1">
        <f>IF($E160+$I160+$D$7&lt;=CF$22,0,IF(CF$22-$D$7&gt;=$E160,IF(COUNTIF($KZ160:LP160,"&gt;0")&gt;0,VLOOKUP($C160,Input!$A$8:$HV$21,MATCH($CE$21+COUNTIF($KZ160:LP160,"&gt;0"),Input!$A$6:$HV$6,0),FALSE),0),0))*$D160</f>
        <v>0</v>
      </c>
      <c r="CG160" s="1">
        <f>IF($E160+$I160+$D$7&lt;=CG$22,0,IF(CG$22-$D$7&gt;=$E160,IF(COUNTIF($KZ160:LQ160,"&gt;0")&gt;0,VLOOKUP($C160,Input!$A$8:$HV$21,MATCH($CE$21+COUNTIF($KZ160:LQ160,"&gt;0"),Input!$A$6:$HV$6,0),FALSE),0),0))*$D160</f>
        <v>0</v>
      </c>
      <c r="CH160" s="1">
        <f>IF($E160+$I160+$D$7&lt;=CH$22,0,IF(CH$22-$D$7&gt;=$E160,IF(COUNTIF($KZ160:LR160,"&gt;0")&gt;0,VLOOKUP($C160,Input!$A$8:$HV$21,MATCH($CE$21+COUNTIF($KZ160:LR160,"&gt;0"),Input!$A$6:$HV$6,0),FALSE),0),0))*$D160</f>
        <v>0</v>
      </c>
      <c r="CI160" s="1">
        <f>IF($E160+$I160+$D$7&lt;=CI$22,0,IF(CI$22-$D$7&gt;=$E160,IF(COUNTIF($KZ160:LS160,"&gt;0")&gt;0,VLOOKUP($C160,Input!$A$8:$HV$21,MATCH($CE$21+COUNTIF($KZ160:LS160,"&gt;0"),Input!$A$6:$HV$6,0),FALSE),0),0))*$D160</f>
        <v>0</v>
      </c>
      <c r="CJ160" s="1">
        <f>IF($E160+$I160+$D$7&lt;=CJ$22,0,IF(CJ$22-$D$7&gt;=$E160,IF(COUNTIF($KZ160:LT160,"&gt;0")&gt;0,VLOOKUP($C160,Input!$A$8:$HV$21,MATCH($CE$21+COUNTIF($KZ160:LT160,"&gt;0"),Input!$A$6:$HV$6,0),FALSE),0),0))*$D160</f>
        <v>0</v>
      </c>
      <c r="CK160" s="1">
        <f>IF($E160+$I160+$D$7&lt;=CK$22,0,IF(CK$22-$D$7&gt;=$E160,IF(COUNTIF($KZ160:LU160,"&gt;0")&gt;0,VLOOKUP($C160,Input!$A$8:$HV$21,MATCH($CE$21+COUNTIF($KZ160:LU160,"&gt;0"),Input!$A$6:$HV$6,0),FALSE),0),0))*$D160</f>
        <v>0</v>
      </c>
      <c r="CL160" s="1">
        <f>IF($E160+$I160+$D$7&lt;=CL$22,0,IF(CL$22-$D$7&gt;=$E160,IF(COUNTIF($KZ160:LV160,"&gt;0")&gt;0,VLOOKUP($C160,Input!$A$8:$HV$21,MATCH($CE$21+COUNTIF($KZ160:LV160,"&gt;0"),Input!$A$6:$HV$6,0),FALSE),0),0))*$D160</f>
        <v>0</v>
      </c>
      <c r="CM160" s="1">
        <f>IF($E160+$I160+$D$7&lt;=CM$22,0,IF(CM$22-$D$7&gt;=$E160,IF(COUNTIF($KZ160:LW160,"&gt;0")&gt;0,VLOOKUP($C160,Input!$A$8:$HV$21,MATCH($CE$21+COUNTIF($KZ160:LW160,"&gt;0"),Input!$A$6:$HV$6,0),FALSE),0),0))*$D160</f>
        <v>0</v>
      </c>
      <c r="CN160" s="1">
        <f>IF($E160+$I160+$D$7&lt;=CN$22,0,IF(CN$22-$D$7&gt;=$E160,IF(COUNTIF($KZ160:LX160,"&gt;0")&gt;0,VLOOKUP($C160,Input!$A$8:$HV$21,MATCH($CE$21+COUNTIF($KZ160:LX160,"&gt;0"),Input!$A$6:$HV$6,0),FALSE),0),0))*$D160</f>
        <v>0</v>
      </c>
      <c r="CO160" s="1">
        <f>IF($E160+$I160+$D$7&lt;=CO$22,0,IF(CO$22-$D$7&gt;=$E160,IF(COUNTIF($KZ160:LY160,"&gt;0")&gt;0,VLOOKUP($C160,Input!$A$8:$HV$21,MATCH($CE$21+COUNTIF($KZ160:LY160,"&gt;0"),Input!$A$6:$HV$6,0),FALSE),0),0))*$D160</f>
        <v>0</v>
      </c>
      <c r="CP160" s="1">
        <f>IF($E160+$I160+$D$7&lt;=CP$22,0,IF(CP$22-$D$7&gt;=$E160,IF(COUNTIF($KZ160:LZ160,"&gt;0")&gt;0,VLOOKUP($C160,Input!$A$8:$HV$21,MATCH($CE$21+COUNTIF($KZ160:LZ160,"&gt;0"),Input!$A$6:$HV$6,0),FALSE),0),0))*$D160</f>
        <v>0</v>
      </c>
      <c r="CQ160" s="1">
        <f>IF($E160+$I160+$D$7&lt;=CQ$22,0,IF(CQ$22-$D$7&gt;=$E160,IF(COUNTIF($KZ160:MA160,"&gt;0")&gt;0,VLOOKUP($C160,Input!$A$8:$HV$21,MATCH($CE$21+COUNTIF($KZ160:MA160,"&gt;0"),Input!$A$6:$HV$6,0),FALSE),0),0))*$D160</f>
        <v>0</v>
      </c>
      <c r="CR160" s="1">
        <f>IF($E160+$I160+$D$7&lt;=CR$22,0,IF(CR$22-$D$7&gt;=$E160,IF(COUNTIF($KZ160:MB160,"&gt;0")&gt;0,VLOOKUP($C160,Input!$A$8:$HV$21,MATCH($CE$21+COUNTIF($KZ160:MB160,"&gt;0"),Input!$A$6:$HV$6,0),FALSE),0),0))*$D160</f>
        <v>0</v>
      </c>
      <c r="CS160" s="1">
        <f>IF($E160+$I160+$D$7&lt;=CS$22,0,IF(CS$22-$D$7&gt;=$E160,IF(COUNTIF($KZ160:MC160,"&gt;0")&gt;0,VLOOKUP($C160,Input!$A$8:$HV$21,MATCH($CE$21+COUNTIF($KZ160:MC160,"&gt;0"),Input!$A$6:$HV$6,0),FALSE),0),0))*$D160</f>
        <v>0</v>
      </c>
      <c r="CT160" s="1">
        <f>IF($E160+$I160+$D$7&lt;=CT$22,0,IF(CT$22-$D$7&gt;=$E160,IF(COUNTIF($KZ160:MD160,"&gt;0")&gt;0,VLOOKUP($C160,Input!$A$8:$HV$21,MATCH($CE$21+COUNTIF($KZ160:MD160,"&gt;0"),Input!$A$6:$HV$6,0),FALSE),0),0))*$D160</f>
        <v>0</v>
      </c>
      <c r="CU160" s="1">
        <f>IF($E160+$I160+$D$7&lt;=CU$22,0,IF(CU$22-$D$7&gt;=$E160,IF(COUNTIF($KZ160:ME160,"&gt;0")&gt;0,VLOOKUP($C160,Input!$A$8:$HV$21,MATCH($CE$21+COUNTIF($KZ160:ME160,"&gt;0"),Input!$A$6:$HV$6,0),FALSE),0),0))*$D160</f>
        <v>0</v>
      </c>
      <c r="CV160" s="1">
        <f>IF($E160+$I160+$D$7&lt;=CV$22,0,IF(CV$22-$D$7&gt;=$E160,IF(COUNTIF($KZ160:MF160,"&gt;0")&gt;0,VLOOKUP($C160,Input!$A$8:$HV$21,MATCH($CE$21+COUNTIF($KZ160:MF160,"&gt;0"),Input!$A$6:$HV$6,0),FALSE),0),0))*$D160</f>
        <v>0</v>
      </c>
      <c r="CW160" s="1">
        <f>IF($E160+$I160+$D$7&lt;=CW$22,0,IF(CW$22-$D$7&gt;=$E160,IF(COUNTIF($KZ160:MG160,"&gt;0")&gt;0,VLOOKUP($C160,Input!$A$8:$HV$21,MATCH($CE$21+COUNTIF($KZ160:MG160,"&gt;0"),Input!$A$6:$HV$6,0),FALSE),0),0))*$D160</f>
        <v>0</v>
      </c>
      <c r="CX160" s="1">
        <f>IF($E160+$I160+$D$7&lt;=CX$22,0,IF(CX$22-$D$7&gt;=$E160,IF(COUNTIF($KZ160:MH160,"&gt;0")&gt;0,VLOOKUP($C160,Input!$A$8:$HV$21,MATCH($CE$21+COUNTIF($KZ160:MH160,"&gt;0"),Input!$A$6:$HV$6,0),FALSE),0),0))*$D160</f>
        <v>0</v>
      </c>
      <c r="CY160" s="1">
        <f>IF($E160+$I160+$D$7&lt;=CY$22,0,IF(CY$22-$D$7&gt;=$E160,IF(COUNTIF($KZ160:MI160,"&gt;0")&gt;0,VLOOKUP($C160,Input!$A$8:$HV$21,MATCH($CE$21+COUNTIF($KZ160:MI160,"&gt;0"),Input!$A$6:$HV$6,0),FALSE),0),0))*$D160</f>
        <v>0</v>
      </c>
      <c r="CZ160" s="1">
        <f>IF($E160+$I160+$D$7&lt;=CZ$22,0,IF(CZ$22-$D$7&gt;=$E160,IF(COUNTIF($KZ160:MJ160,"&gt;0")&gt;0,VLOOKUP($C160,Input!$A$8:$HV$21,MATCH($CE$21+COUNTIF($KZ160:MJ160,"&gt;0"),Input!$A$6:$HV$6,0),FALSE),0),0))*$D160</f>
        <v>0</v>
      </c>
      <c r="DA160" s="1">
        <f>IF($E160+$I160+$D$7&lt;=DA$22,0,IF(DA$22-$D$7&gt;=$E160,IF(COUNTIF($KZ160:MK160,"&gt;0")&gt;0,VLOOKUP($C160,Input!$A$8:$HV$21,MATCH($CE$21+COUNTIF($KZ160:MK160,"&gt;0"),Input!$A$6:$HV$6,0),FALSE),0),0))*$D160</f>
        <v>0</v>
      </c>
      <c r="DB160" s="1">
        <f>IF($E160+$I160+$D$7&lt;=DB$22,0,IF(DB$22-$D$7&gt;=$E160,IF(COUNTIF($KZ160:ML160,"&gt;0")&gt;0,VLOOKUP($C160,Input!$A$8:$HV$21,MATCH($CE$21+COUNTIF($KZ160:ML160,"&gt;0"),Input!$A$6:$HV$6,0),FALSE),0),0))*$D160</f>
        <v>0</v>
      </c>
      <c r="DC160" s="1">
        <f>IF($E160+$I160+$D$7&lt;=DC$22,0,IF(DC$22-$D$7&gt;=$E160,IF(COUNTIF($KZ160:MM160,"&gt;0")&gt;0,VLOOKUP($C160,Input!$A$8:$HV$21,MATCH($CE$21+COUNTIF($KZ160:MM160,"&gt;0"),Input!$A$6:$HV$6,0),FALSE),0),0))*$D160</f>
        <v>0</v>
      </c>
      <c r="DD160" s="1">
        <f>IF($E160+$I160+$D$7&lt;=DD$22,0,IF(DD$22-$D$7&gt;=$E160,IF(COUNTIF($KZ160:MN160,"&gt;0")&gt;0,VLOOKUP($C160,Input!$A$8:$HV$21,MATCH($CE$21+COUNTIF($KZ160:MN160,"&gt;0"),Input!$A$6:$HV$6,0),FALSE),0),0))*$D160</f>
        <v>0</v>
      </c>
      <c r="DE160" s="1">
        <f>IF($E160+$I160+$D$7&lt;=DE$22,0,IF(DE$22-$D$7&gt;=$E160,IF(COUNTIF($KZ160:MO160,"&gt;0")&gt;0,VLOOKUP($C160,Input!$A$8:$HV$21,MATCH($CE$21+COUNTIF($KZ160:MO160,"&gt;0"),Input!$A$6:$HV$6,0),FALSE),0),0))*$D160</f>
        <v>0</v>
      </c>
      <c r="DF160" s="1">
        <f>IF($E160+$I160+$D$7&lt;=DF$22,0,IF(DF$22-$D$7&gt;=$E160,IF(COUNTIF($KZ160:MP160,"&gt;0")&gt;0,VLOOKUP($C160,Input!$A$8:$HV$21,MATCH($CE$21+COUNTIF($KZ160:MP160,"&gt;0"),Input!$A$6:$HV$6,0),FALSE),0),0))*$D160</f>
        <v>0</v>
      </c>
      <c r="DG160" s="1">
        <f>IF($E160+$I160+$D$7&lt;=DG$22,0,IF(DG$22-$D$7&gt;=$E160,IF(COUNTIF($KZ160:MQ160,"&gt;0")&gt;0,VLOOKUP($C160,Input!$A$8:$HV$21,MATCH($CE$21+COUNTIF($KZ160:MQ160,"&gt;0"),Input!$A$6:$HV$6,0),FALSE),0),0))*$D160</f>
        <v>0</v>
      </c>
      <c r="DH160" s="1">
        <f>IF($E160+$I160+$D$7&lt;=DH$22,0,IF(DH$22-$D$7&gt;=$E160,IF(COUNTIF($KZ160:MR160,"&gt;0")&gt;0,VLOOKUP($C160,Input!$A$8:$HV$21,MATCH($CE$21+COUNTIF($KZ160:MR160,"&gt;0"),Input!$A$6:$HV$6,0),FALSE),0),0))*$D160</f>
        <v>0</v>
      </c>
      <c r="DI160" s="1">
        <f>IF($E160+$I160+$D$7&lt;=DI$22,0,IF(DI$22-$D$7&gt;=$E160,IF(COUNTIF($KZ160:MS160,"&gt;0")&gt;0,VLOOKUP($C160,Input!$A$8:$HV$21,MATCH($CE$21+COUNTIF($KZ160:MS160,"&gt;0"),Input!$A$6:$HV$6,0),FALSE),0),0))*$D160</f>
        <v>0</v>
      </c>
      <c r="DJ160" s="1">
        <f>IF($E160+$I160+$D$7&lt;=DJ$22,0,IF(DJ$22-$D$7&gt;=$E160,IF(COUNTIF($KZ160:MT160,"&gt;0")&gt;0,VLOOKUP($C160,Input!$A$8:$HV$21,MATCH($CE$21+COUNTIF($KZ160:MT160,"&gt;0"),Input!$A$6:$HV$6,0),FALSE),0),0))*$D160</f>
        <v>0</v>
      </c>
      <c r="DK160" s="1">
        <f>IF($E160+$I160+$D$7&lt;=DK$22,0,IF(DK$22-$D$7&gt;=$E160,IF(COUNTIF($KZ160:MU160,"&gt;0")&gt;0,VLOOKUP($C160,Input!$A$8:$HV$21,MATCH($CE$21+COUNTIF($KZ160:MU160,"&gt;0"),Input!$A$6:$HV$6,0),FALSE),0),0))*$D160</f>
        <v>0</v>
      </c>
      <c r="DL160" s="1">
        <f>IF($E160+$I160+$D$7&lt;=DL$22,0,IF(DL$22-$D$7&gt;=$E160,IF(COUNTIF($KZ160:MV160,"&gt;0")&gt;0,VLOOKUP($C160,Input!$A$8:$HV$21,MATCH($CE$21+COUNTIF($KZ160:MV160,"&gt;0"),Input!$A$6:$HV$6,0),FALSE),0),0))*$D160</f>
        <v>0</v>
      </c>
      <c r="DM160" s="1">
        <f>IF($E160+$I160+$D$7&lt;=DM$22,0,IF(DM$22-$D$7&gt;=$E160,IF(COUNTIF($KZ160:MW160,"&gt;0")&gt;0,VLOOKUP($C160,Input!$A$8:$HV$21,MATCH($CE$21+COUNTIF($KZ160:MW160,"&gt;0"),Input!$A$6:$HV$6,0),FALSE),0),0))*$D160</f>
        <v>0</v>
      </c>
      <c r="DN160" s="1">
        <f>IF($E160+$I160+$D$7&lt;=DN$22,0,IF(DN$22-$D$7&gt;=$E160,IF(COUNTIF($KZ160:MX160,"&gt;0")&gt;0,VLOOKUP($C160,Input!$A$8:$HV$21,MATCH($CE$21+COUNTIF($KZ160:MX160,"&gt;0"),Input!$A$6:$HV$6,0),FALSE),0),0))*$D160</f>
        <v>0</v>
      </c>
      <c r="DP160" t="str">
        <f>+VLOOKUP($C160,Input!$A$8:$GZ$39,MATCH(DP$21,Input!$A$6:$GZ$6,0),FALSE)</f>
        <v>Bus Maintenance at 0.6/mile</v>
      </c>
      <c r="DQ160" s="1">
        <f>IF($E160+$I160+$D$7&lt;=DQ$22,0,IF(DQ$22-$D$7&gt;=$E160,IF(COUNTIF($KZ160:LP160,"&gt;0")&gt;0,VLOOKUP($C160,Input!$A$8:$HV$21,MATCH($DP$21+COUNTIF($KZ160:LP160,"&gt;0"),Input!$A$6:$HV$6,0),FALSE),0),0))*$D160*$F160</f>
        <v>0</v>
      </c>
      <c r="DR160" s="1">
        <f>IF($E160+$I160+$D$7&lt;=DR$22,0,IF(DR$22-$D$7&gt;=$E160,IF(COUNTIF($KZ160:LQ160,"&gt;0")&gt;0,VLOOKUP($C160,Input!$A$8:$HV$21,MATCH($DP$21+COUNTIF($KZ160:LQ160,"&gt;0"),Input!$A$6:$HV$6,0),FALSE),0),0))*$D160*$F160</f>
        <v>0</v>
      </c>
      <c r="DS160" s="1">
        <f>IF($E160+$I160+$D$7&lt;=DS$22,0,IF(DS$22-$D$7&gt;=$E160,IF(COUNTIF($KZ160:LR160,"&gt;0")&gt;0,VLOOKUP($C160,Input!$A$8:$HV$21,MATCH($DP$21+COUNTIF($KZ160:LR160,"&gt;0"),Input!$A$6:$HV$6,0),FALSE),0),0))*$D160*$F160</f>
        <v>0</v>
      </c>
      <c r="DT160" s="1">
        <f>IF($E160+$I160+$D$7&lt;=DT$22,0,IF(DT$22-$D$7&gt;=$E160,IF(COUNTIF($KZ160:LS160,"&gt;0")&gt;0,VLOOKUP($C160,Input!$A$8:$HV$21,MATCH($DP$21+COUNTIF($KZ160:LS160,"&gt;0"),Input!$A$6:$HV$6,0),FALSE),0),0))*$D160*$F160</f>
        <v>0</v>
      </c>
      <c r="DU160" s="1">
        <f>IF($E160+$I160+$D$7&lt;=DU$22,0,IF(DU$22-$D$7&gt;=$E160,IF(COUNTIF($KZ160:LT160,"&gt;0")&gt;0,VLOOKUP($C160,Input!$A$8:$HV$21,MATCH($DP$21+COUNTIF($KZ160:LT160,"&gt;0"),Input!$A$6:$HV$6,0),FALSE),0),0))*$D160*$F160</f>
        <v>0</v>
      </c>
      <c r="DV160" s="1">
        <f>IF($E160+$I160+$D$7&lt;=DV$22,0,IF(DV$22-$D$7&gt;=$E160,IF(COUNTIF($KZ160:LU160,"&gt;0")&gt;0,VLOOKUP($C160,Input!$A$8:$HV$21,MATCH($DP$21+COUNTIF($KZ160:LU160,"&gt;0"),Input!$A$6:$HV$6,0),FALSE),0),0))*$D160*$F160</f>
        <v>0</v>
      </c>
      <c r="DW160" s="1">
        <f>IF($E160+$I160+$D$7&lt;=DW$22,0,IF(DW$22-$D$7&gt;=$E160,IF(COUNTIF($KZ160:LV160,"&gt;0")&gt;0,VLOOKUP($C160,Input!$A$8:$HV$21,MATCH($DP$21+COUNTIF($KZ160:LV160,"&gt;0"),Input!$A$6:$HV$6,0),FALSE),0),0))*$D160*$F160</f>
        <v>0</v>
      </c>
      <c r="DX160" s="1">
        <f>IF($E160+$I160+$D$7&lt;=DX$22,0,IF(DX$22-$D$7&gt;=$E160,IF(COUNTIF($KZ160:LW160,"&gt;0")&gt;0,VLOOKUP($C160,Input!$A$8:$HV$21,MATCH($DP$21+COUNTIF($KZ160:LW160,"&gt;0"),Input!$A$6:$HV$6,0),FALSE),0),0))*$D160*$F160</f>
        <v>0</v>
      </c>
      <c r="DY160" s="1">
        <f>IF($E160+$I160+$D$7&lt;=DY$22,0,IF(DY$22-$D$7&gt;=$E160,IF(COUNTIF($KZ160:LX160,"&gt;0")&gt;0,VLOOKUP($C160,Input!$A$8:$HV$21,MATCH($DP$21+COUNTIF($KZ160:LX160,"&gt;0"),Input!$A$6:$HV$6,0),FALSE),0),0))*$D160*$F160</f>
        <v>0</v>
      </c>
      <c r="DZ160" s="1">
        <f>IF($E160+$I160+$D$7&lt;=DZ$22,0,IF(DZ$22-$D$7&gt;=$E160,IF(COUNTIF($KZ160:LY160,"&gt;0")&gt;0,VLOOKUP($C160,Input!$A$8:$HV$21,MATCH($DP$21+COUNTIF($KZ160:LY160,"&gt;0"),Input!$A$6:$HV$6,0),FALSE),0),0))*$D160*$F160</f>
        <v>0</v>
      </c>
      <c r="EA160" s="1">
        <f>IF($E160+$I160+$D$7&lt;=EA$22,0,IF(EA$22-$D$7&gt;=$E160,IF(COUNTIF($KZ160:LZ160,"&gt;0")&gt;0,VLOOKUP($C160,Input!$A$8:$HV$21,MATCH($DP$21+COUNTIF($KZ160:LZ160,"&gt;0"),Input!$A$6:$HV$6,0),FALSE),0),0))*$D160*$F160</f>
        <v>0</v>
      </c>
      <c r="EB160" s="1">
        <f>IF($E160+$I160+$D$7&lt;=EB$22,0,IF(EB$22-$D$7&gt;=$E160,IF(COUNTIF($KZ160:MA160,"&gt;0")&gt;0,VLOOKUP($C160,Input!$A$8:$HV$21,MATCH($DP$21+COUNTIF($KZ160:MA160,"&gt;0"),Input!$A$6:$HV$6,0),FALSE),0),0))*$D160*$F160</f>
        <v>0</v>
      </c>
      <c r="EC160" s="1">
        <f>IF($E160+$I160+$D$7&lt;=EC$22,0,IF(EC$22-$D$7&gt;=$E160,IF(COUNTIF($KZ160:MB160,"&gt;0")&gt;0,VLOOKUP($C160,Input!$A$8:$HV$21,MATCH($DP$21+COUNTIF($KZ160:MB160,"&gt;0"),Input!$A$6:$HV$6,0),FALSE),0),0))*$D160*$F160</f>
        <v>0</v>
      </c>
      <c r="ED160" s="1">
        <f>IF($E160+$I160+$D$7&lt;=ED$22,0,IF(ED$22-$D$7&gt;=$E160,IF(COUNTIF($KZ160:MC160,"&gt;0")&gt;0,VLOOKUP($C160,Input!$A$8:$HV$21,MATCH($DP$21+COUNTIF($KZ160:MC160,"&gt;0"),Input!$A$6:$HV$6,0),FALSE),0),0))*$D160*$F160</f>
        <v>0</v>
      </c>
      <c r="EE160" s="1">
        <f>IF($E160+$I160+$D$7&lt;=EE$22,0,IF(EE$22-$D$7&gt;=$E160,IF(COUNTIF($KZ160:MD160,"&gt;0")&gt;0,VLOOKUP($C160,Input!$A$8:$HV$21,MATCH($DP$21+COUNTIF($KZ160:MD160,"&gt;0"),Input!$A$6:$HV$6,0),FALSE),0),0))*$D160*$F160</f>
        <v>0</v>
      </c>
      <c r="EF160" s="1">
        <f>IF($E160+$I160+$D$7&lt;=EF$22,0,IF(EF$22-$D$7&gt;=$E160,IF(COUNTIF($KZ160:ME160,"&gt;0")&gt;0,VLOOKUP($C160,Input!$A$8:$HV$21,MATCH($DP$21+COUNTIF($KZ160:ME160,"&gt;0"),Input!$A$6:$HV$6,0),FALSE),0),0))*$D160*$F160</f>
        <v>0</v>
      </c>
      <c r="EG160" s="1">
        <f>IF($E160+$I160+$D$7&lt;=EG$22,0,IF(EG$22-$D$7&gt;=$E160,IF(COUNTIF($KZ160:MF160,"&gt;0")&gt;0,VLOOKUP($C160,Input!$A$8:$HV$21,MATCH($DP$21+COUNTIF($KZ160:MF160,"&gt;0"),Input!$A$6:$HV$6,0),FALSE),0),0))*$D160*$F160</f>
        <v>0</v>
      </c>
      <c r="EH160" s="1">
        <f>IF($E160+$I160+$D$7&lt;=EH$22,0,IF(EH$22-$D$7&gt;=$E160,IF(COUNTIF($KZ160:MG160,"&gt;0")&gt;0,VLOOKUP($C160,Input!$A$8:$HV$21,MATCH($DP$21+COUNTIF($KZ160:MG160,"&gt;0"),Input!$A$6:$HV$6,0),FALSE),0),0))*$D160*$F160</f>
        <v>0</v>
      </c>
      <c r="EI160" s="1">
        <f>IF($E160+$I160+$D$7&lt;=EI$22,0,IF(EI$22-$D$7&gt;=$E160,IF(COUNTIF($KZ160:MH160,"&gt;0")&gt;0,VLOOKUP($C160,Input!$A$8:$HV$21,MATCH($DP$21+COUNTIF($KZ160:MH160,"&gt;0"),Input!$A$6:$HV$6,0),FALSE),0),0))*$D160*$F160</f>
        <v>0</v>
      </c>
      <c r="EJ160" s="1">
        <f>IF($E160+$I160+$D$7&lt;=EJ$22,0,IF(EJ$22-$D$7&gt;=$E160,IF(COUNTIF($KZ160:MI160,"&gt;0")&gt;0,VLOOKUP($C160,Input!$A$8:$HV$21,MATCH($DP$21+COUNTIF($KZ160:MI160,"&gt;0"),Input!$A$6:$HV$6,0),FALSE),0),0))*$D160*$F160</f>
        <v>0</v>
      </c>
      <c r="EK160" s="1">
        <f>IF($E160+$I160+$D$7&lt;=EK$22,0,IF(EK$22-$D$7&gt;=$E160,IF(COUNTIF($KZ160:MJ160,"&gt;0")&gt;0,VLOOKUP($C160,Input!$A$8:$HV$21,MATCH($DP$21+COUNTIF($KZ160:MJ160,"&gt;0"),Input!$A$6:$HV$6,0),FALSE),0),0))*$D160*$F160</f>
        <v>0</v>
      </c>
      <c r="EL160" s="1">
        <f>IF($E160+$I160+$D$7&lt;=EL$22,0,IF(EL$22-$D$7&gt;=$E160,IF(COUNTIF($KZ160:MK160,"&gt;0")&gt;0,VLOOKUP($C160,Input!$A$8:$HV$21,MATCH($DP$21+COUNTIF($KZ160:MK160,"&gt;0"),Input!$A$6:$HV$6,0),FALSE),0),0))*$D160*$F160</f>
        <v>0</v>
      </c>
      <c r="EM160" s="1">
        <f>IF($E160+$I160+$D$7&lt;=EM$22,0,IF(EM$22-$D$7&gt;=$E160,IF(COUNTIF($KZ160:ML160,"&gt;0")&gt;0,VLOOKUP($C160,Input!$A$8:$HV$21,MATCH($DP$21+COUNTIF($KZ160:ML160,"&gt;0"),Input!$A$6:$HV$6,0),FALSE),0),0))*$D160*$F160</f>
        <v>0</v>
      </c>
      <c r="EN160" s="1">
        <f>IF($E160+$I160+$D$7&lt;=EN$22,0,IF(EN$22-$D$7&gt;=$E160,IF(COUNTIF($KZ160:MM160,"&gt;0")&gt;0,VLOOKUP($C160,Input!$A$8:$HV$21,MATCH($DP$21+COUNTIF($KZ160:MM160,"&gt;0"),Input!$A$6:$HV$6,0),FALSE),0),0))*$D160*$F160</f>
        <v>0</v>
      </c>
      <c r="EO160" s="1">
        <f>IF($E160+$I160+$D$7&lt;=EO$22,0,IF(EO$22-$D$7&gt;=$E160,IF(COUNTIF($KZ160:MN160,"&gt;0")&gt;0,VLOOKUP($C160,Input!$A$8:$HV$21,MATCH($DP$21+COUNTIF($KZ160:MN160,"&gt;0"),Input!$A$6:$HV$6,0),FALSE),0),0))*$D160*$F160</f>
        <v>0</v>
      </c>
      <c r="EP160" s="1">
        <f>IF($E160+$I160+$D$7&lt;=EP$22,0,IF(EP$22-$D$7&gt;=$E160,IF(COUNTIF($KZ160:MO160,"&gt;0")&gt;0,VLOOKUP($C160,Input!$A$8:$HV$21,MATCH($DP$21+COUNTIF($KZ160:MO160,"&gt;0"),Input!$A$6:$HV$6,0),FALSE),0),0))*$D160*$F160</f>
        <v>0</v>
      </c>
      <c r="EQ160" s="1">
        <f>IF($E160+$I160+$D$7&lt;=EQ$22,0,IF(EQ$22-$D$7&gt;=$E160,IF(COUNTIF($KZ160:MP160,"&gt;0")&gt;0,VLOOKUP($C160,Input!$A$8:$HV$21,MATCH($DP$21+COUNTIF($KZ160:MP160,"&gt;0"),Input!$A$6:$HV$6,0),FALSE),0),0))*$D160*$F160</f>
        <v>0</v>
      </c>
      <c r="ER160" s="1">
        <f>IF($E160+$I160+$D$7&lt;=ER$22,0,IF(ER$22-$D$7&gt;=$E160,IF(COUNTIF($KZ160:MQ160,"&gt;0")&gt;0,VLOOKUP($C160,Input!$A$8:$HV$21,MATCH($DP$21+COUNTIF($KZ160:MQ160,"&gt;0"),Input!$A$6:$HV$6,0),FALSE),0),0))*$D160*$F160</f>
        <v>0</v>
      </c>
      <c r="ES160" s="1">
        <f>IF($E160+$I160+$D$7&lt;=ES$22,0,IF(ES$22-$D$7&gt;=$E160,IF(COUNTIF($KZ160:MR160,"&gt;0")&gt;0,VLOOKUP($C160,Input!$A$8:$HV$21,MATCH($DP$21+COUNTIF($KZ160:MR160,"&gt;0"),Input!$A$6:$HV$6,0),FALSE),0),0))*$D160*$F160</f>
        <v>0</v>
      </c>
      <c r="ET160" s="1">
        <f>IF($E160+$I160+$D$7&lt;=ET$22,0,IF(ET$22-$D$7&gt;=$E160,IF(COUNTIF($KZ160:MS160,"&gt;0")&gt;0,VLOOKUP($C160,Input!$A$8:$HV$21,MATCH($DP$21+COUNTIF($KZ160:MS160,"&gt;0"),Input!$A$6:$HV$6,0),FALSE),0),0))*$D160*$F160</f>
        <v>5616000</v>
      </c>
      <c r="EU160" s="1">
        <f>IF($E160+$I160+$D$7&lt;=EU$22,0,IF(EU$22-$D$7&gt;=$E160,IF(COUNTIF($KZ160:MT160,"&gt;0")&gt;0,VLOOKUP($C160,Input!$A$8:$HV$21,MATCH($DP$21+COUNTIF($KZ160:MT160,"&gt;0"),Input!$A$6:$HV$6,0),FALSE),0),0))*$D160*$F160</f>
        <v>5616000</v>
      </c>
      <c r="EV160" s="1">
        <f>IF($E160+$I160+$D$7&lt;=EV$22,0,IF(EV$22-$D$7&gt;=$E160,IF(COUNTIF($KZ160:MU160,"&gt;0")&gt;0,VLOOKUP($C160,Input!$A$8:$HV$21,MATCH($DP$21+COUNTIF($KZ160:MU160,"&gt;0"),Input!$A$6:$HV$6,0),FALSE),0),0))*$D160*$F160</f>
        <v>5616000</v>
      </c>
      <c r="EW160" s="1">
        <f>IF($E160+$I160+$D$7&lt;=EW$22,0,IF(EW$22-$D$7&gt;=$E160,IF(COUNTIF($KZ160:MV160,"&gt;0")&gt;0,VLOOKUP($C160,Input!$A$8:$HV$21,MATCH($DP$21+COUNTIF($KZ160:MV160,"&gt;0"),Input!$A$6:$HV$6,0),FALSE),0),0))*$D160*$F160</f>
        <v>5616000</v>
      </c>
      <c r="EX160" s="1">
        <f>IF($E160+$I160+$D$7&lt;=EX$22,0,IF(EX$22-$D$7&gt;=$E160,IF(COUNTIF($KZ160:MW160,"&gt;0")&gt;0,VLOOKUP($C160,Input!$A$8:$HV$21,MATCH($DP$21+COUNTIF($KZ160:MW160,"&gt;0"),Input!$A$6:$HV$6,0),FALSE),0),0))*$D160*$F160</f>
        <v>5616000</v>
      </c>
      <c r="EY160" s="1">
        <f>IF($E160+$I160+$D$7&lt;=EY$22,0,IF(EY$22-$D$7&gt;=$E160,IF(COUNTIF($KZ160:MX160,"&gt;0")&gt;0,VLOOKUP($C160,Input!$A$8:$HV$21,MATCH($DP$21+COUNTIF($KZ160:MX160,"&gt;0"),Input!$A$6:$HV$6,0),FALSE),0),0))*$D160*$F160</f>
        <v>5616000</v>
      </c>
      <c r="EZ160" s="1"/>
      <c r="FA160" t="str">
        <f>VLOOKUP($C160,Input!$A$8:$GZ$39,MATCH(FA$21,Input!$A$6:$GZ$6,0),FALSE)</f>
        <v>Charger installation; electrical upgrade</v>
      </c>
      <c r="FB160">
        <f>IF((VLOOKUP($C160,Input!$A$8:$GZ$39,MATCH(FB$21,Input!$A$6:$GZ$6,0),FALSE))="Y",$D160/VLOOKUP($C160,Input!$A$8:$GZ$39,MATCH(FC$21,Input!$A$6:$GZ$6,0),FALSE),0)</f>
        <v>0</v>
      </c>
      <c r="FC160">
        <f>IF((VLOOKUP($C160,Input!$A$8:$GZ$39,MATCH(FB$21,Input!$A$6:$GZ$6,0),FALSE))="Y",0,IF((VLOOKUP($C160,Input!$A$8:$GZ$39,MATCH(FC$21,Input!$A$6:$GZ$6,0),FALSE))&gt;0,$D160/VLOOKUP($C160,Input!$A$8:$GZ$39,MATCH(FC$21,Input!$A$6:$GZ$6,0),FALSE),0))</f>
        <v>234</v>
      </c>
      <c r="FD160" s="1">
        <f>+IF($E160=FD$22,VLOOKUP($C160,Input!$A$8:$GZ$39,MATCH(FD$21,Input!$A$6:$GZ$6,0),FALSE),0)*IF(FD$110&gt;=MAX(FC$110:$FD$110),MIN((FD$110-MAX(FC$110:$FD$110)),(FD$110-FC$110)),0)+IF($E160=FD$22,VLOOKUP($C160,Input!$A$8:$GZ$39,MATCH(FD$21,Input!$A$6:$GZ$6,0),FALSE),0)*IF(FD$109&gt;=MAX(FC$109:$FD$109),MIN((FD$109-MAX(FC$109:$FD$109)),(FD$109-FC$109)),0)</f>
        <v>0</v>
      </c>
      <c r="FE160" s="1">
        <f>+IF($E160=FE$22,VLOOKUP($C160,Input!$A$8:$GZ$39,MATCH(FE$21,Input!$A$6:$GZ$6,0),FALSE),0)*IF(FE$110&gt;=MAX(FD$110:$FD$110),MIN((FE$110-MAX(FD$110:$FD$110)),(FE$110-FD$110)),0)+IF($E160=FE$22,VLOOKUP($C160,Input!$A$8:$GZ$39,MATCH(FE$21,Input!$A$6:$GZ$6,0),FALSE),0)*IF(FE$109&gt;=MAX(FD$109:$FD$109),MIN((FE$109-MAX(FD$109:$FD$109)),(FE$109-FD$109)),0)</f>
        <v>0</v>
      </c>
      <c r="FF160" s="1">
        <f>+IF($E160=FF$22,VLOOKUP($C160,Input!$A$8:$GZ$39,MATCH(FF$21,Input!$A$6:$GZ$6,0),FALSE),0)*IF(FF$110&gt;=MAX($FD$110:FE$110),MIN((FF$110-MAX($FD$110:FE$110)),(FF$110-FE$110)),0)+IF($E160=FF$22,VLOOKUP($C160,Input!$A$8:$GZ$39,MATCH(FF$21,Input!$A$6:$GZ$6,0),FALSE),0)*IF(FF$109&gt;=MAX($FD$109:FE$109),MIN((FF$109-MAX($FD$109:FE$109)),(FF$109-FE$109)),0)</f>
        <v>0</v>
      </c>
      <c r="FG160" s="1">
        <f>+IF($E160=FG$22,VLOOKUP($C160,Input!$A$8:$GZ$39,MATCH(FG$21,Input!$A$6:$GZ$6,0),FALSE),0)*IF(FG$110&gt;=MAX($FD$110:FF$110),MIN((FG$110-MAX($FD$110:FF$110)),(FG$110-FF$110)),0)+IF($E160=FG$22,VLOOKUP($C160,Input!$A$8:$GZ$39,MATCH(FG$21,Input!$A$6:$GZ$6,0),FALSE),0)*IF(FG$109&gt;=MAX($FD$109:FF$109),MIN((FG$109-MAX($FD$109:FF$109)),(FG$109-FF$109)),0)</f>
        <v>0</v>
      </c>
      <c r="FH160" s="1">
        <f>+IF($E160=FH$22,VLOOKUP($C160,Input!$A$8:$GZ$39,MATCH(FH$21,Input!$A$6:$GZ$6,0),FALSE),0)*IF(FH$110&gt;=MAX($FD$110:FG$110),MIN((FH$110-MAX($FD$110:FG$110)),(FH$110-FG$110)),0)+IF($E160=FH$22,VLOOKUP($C160,Input!$A$8:$GZ$39,MATCH(FH$21,Input!$A$6:$GZ$6,0),FALSE),0)*IF(FH$109&gt;=MAX($FD$109:FG$109),MIN((FH$109-MAX($FD$109:FG$109)),(FH$109-FG$109)),0)</f>
        <v>0</v>
      </c>
      <c r="FI160" s="1">
        <f>+IF($E160=FI$22,VLOOKUP($C160,Input!$A$8:$GZ$39,MATCH(FI$21,Input!$A$6:$GZ$6,0),FALSE),0)*IF(FI$110&gt;=MAX($FD$110:FH$110),MIN((FI$110-MAX($FD$110:FH$110)),(FI$110-FH$110)),0)+IF($E160=FI$22,VLOOKUP($C160,Input!$A$8:$GZ$39,MATCH(FI$21,Input!$A$6:$GZ$6,0),FALSE),0)*IF(FI$109&gt;=MAX($FD$109:FH$109),MIN((FI$109-MAX($FD$109:FH$109)),(FI$109-FH$109)),0)</f>
        <v>0</v>
      </c>
      <c r="FJ160" s="1">
        <f>+IF($E160=FJ$22,VLOOKUP($C160,Input!$A$8:$GZ$39,MATCH(FJ$21,Input!$A$6:$GZ$6,0),FALSE),0)*IF(FJ$110&gt;=MAX($FD$110:FI$110),MIN((FJ$110-MAX($FD$110:FI$110)),(FJ$110-FI$110)),0)+IF($E160=FJ$22,VLOOKUP($C160,Input!$A$8:$GZ$39,MATCH(FJ$21,Input!$A$6:$GZ$6,0),FALSE),0)*IF(FJ$109&gt;=MAX($FD$109:FI$109),MIN((FJ$109-MAX($FD$109:FI$109)),(FJ$109-FI$109)),0)</f>
        <v>0</v>
      </c>
      <c r="FK160" s="1">
        <f>+IF($E160=FK$22,VLOOKUP($C160,Input!$A$8:$GZ$39,MATCH(FK$21,Input!$A$6:$GZ$6,0),FALSE),0)*IF(FK$110&gt;=MAX($FD$110:FJ$110),MIN((FK$110-MAX($FD$110:FJ$110)),(FK$110-FJ$110)),0)+IF($E160=FK$22,VLOOKUP($C160,Input!$A$8:$GZ$39,MATCH(FK$21,Input!$A$6:$GZ$6,0),FALSE),0)*IF(FK$109&gt;=MAX($FD$109:FJ$109),MIN((FK$109-MAX($FD$109:FJ$109)),(FK$109-FJ$109)),0)</f>
        <v>0</v>
      </c>
      <c r="FL160" s="1">
        <f>+IF($E160=FL$22,VLOOKUP($C160,Input!$A$8:$GZ$39,MATCH(FL$21,Input!$A$6:$GZ$6,0),FALSE),0)*IF(FL$110&gt;=MAX($FD$110:FK$110),MIN((FL$110-MAX($FD$110:FK$110)),(FL$110-FK$110)),0)+IF($E160=FL$22,VLOOKUP($C160,Input!$A$8:$GZ$39,MATCH(FL$21,Input!$A$6:$GZ$6,0),FALSE),0)*IF(FL$109&gt;=MAX($FD$109:FK$109),MIN((FL$109-MAX($FD$109:FK$109)),(FL$109-FK$109)),0)</f>
        <v>0</v>
      </c>
      <c r="FM160" s="1">
        <f>+IF($E160=FM$22,VLOOKUP($C160,Input!$A$8:$GZ$39,MATCH(FM$21,Input!$A$6:$GZ$6,0),FALSE),0)*IF(FM$110&gt;=MAX($FD$110:FL$110),MIN((FM$110-MAX($FD$110:FL$110)),(FM$110-FL$110)),0)+IF($E160=FM$22,VLOOKUP($C160,Input!$A$8:$GZ$39,MATCH(FM$21,Input!$A$6:$GZ$6,0),FALSE),0)*IF(FM$109&gt;=MAX($FD$109:FL$109),MIN((FM$109-MAX($FD$109:FL$109)),(FM$109-FL$109)),0)</f>
        <v>0</v>
      </c>
      <c r="FN160" s="1">
        <f>+IF($E160=FN$22,VLOOKUP($C160,Input!$A$8:$GZ$39,MATCH(FN$21,Input!$A$6:$GZ$6,0),FALSE),0)*IF(FN$110&gt;=MAX($FD$110:FM$110),MIN((FN$110-MAX($FD$110:FM$110)),(FN$110-FM$110)),0)+IF($E160=FN$22,VLOOKUP($C160,Input!$A$8:$GZ$39,MATCH(FN$21,Input!$A$6:$GZ$6,0),FALSE),0)*IF(FN$109&gt;=MAX($FD$109:FM$109),MIN((FN$109-MAX($FD$109:FM$109)),(FN$109-FM$109)),0)</f>
        <v>0</v>
      </c>
      <c r="FO160" s="1">
        <f>+IF($E160=FO$22,VLOOKUP($C160,Input!$A$8:$GZ$39,MATCH(FO$21,Input!$A$6:$GZ$6,0),FALSE),0)*IF(FO$110&gt;=MAX($FD$110:FN$110),MIN((FO$110-MAX($FD$110:FN$110)),(FO$110-FN$110)),0)+IF($E160=FO$22,VLOOKUP($C160,Input!$A$8:$GZ$39,MATCH(FO$21,Input!$A$6:$GZ$6,0),FALSE),0)*IF(FO$109&gt;=MAX($FD$109:FN$109),MIN((FO$109-MAX($FD$109:FN$109)),(FO$109-FN$109)),0)</f>
        <v>0</v>
      </c>
      <c r="FP160" s="1">
        <f>+IF($E160=FP$22,VLOOKUP($C160,Input!$A$8:$GZ$39,MATCH(FP$21,Input!$A$6:$GZ$6,0),FALSE),0)*IF(FP$110&gt;=MAX($FD$110:FO$110),MIN((FP$110-MAX($FD$110:FO$110)),(FP$110-FO$110)),0)+IF($E160=FP$22,VLOOKUP($C160,Input!$A$8:$GZ$39,MATCH(FP$21,Input!$A$6:$GZ$6,0),FALSE),0)*IF(FP$109&gt;=MAX($FD$109:FO$109),MIN((FP$109-MAX($FD$109:FO$109)),(FP$109-FO$109)),0)</f>
        <v>0</v>
      </c>
      <c r="FQ160" s="1">
        <f>+IF($E160=FQ$22,VLOOKUP($C160,Input!$A$8:$GZ$39,MATCH(FQ$21,Input!$A$6:$GZ$6,0),FALSE),0)*IF(FQ$110&gt;=MAX($FD$110:FP$110),MIN((FQ$110-MAX($FD$110:FP$110)),(FQ$110-FP$110)),0)+IF($E160=FQ$22,VLOOKUP($C160,Input!$A$8:$GZ$39,MATCH(FQ$21,Input!$A$6:$GZ$6,0),FALSE),0)*IF(FQ$109&gt;=MAX($FD$109:FP$109),MIN((FQ$109-MAX($FD$109:FP$109)),(FQ$109-FP$109)),0)</f>
        <v>0</v>
      </c>
      <c r="FR160" s="1">
        <f>+IF($E160=FR$22,VLOOKUP($C160,Input!$A$8:$GZ$39,MATCH(FR$21,Input!$A$6:$GZ$6,0),FALSE),0)*IF(FR$110&gt;=MAX($FD$110:FQ$110),MIN((FR$110-MAX($FD$110:FQ$110)),(FR$110-FQ$110)),0)+IF($E160=FR$22,VLOOKUP($C160,Input!$A$8:$GZ$39,MATCH(FR$21,Input!$A$6:$GZ$6,0),FALSE),0)*IF(FR$109&gt;=MAX($FD$109:FQ$109),MIN((FR$109-MAX($FD$109:FQ$109)),(FR$109-FQ$109)),0)</f>
        <v>0</v>
      </c>
      <c r="FS160" s="1">
        <f>+IF($E160=FS$22,VLOOKUP($C160,Input!$A$8:$GZ$39,MATCH(FS$21,Input!$A$6:$GZ$6,0),FALSE),0)*IF(FS$110&gt;=MAX($FD$110:FR$110),MIN((FS$110-MAX($FD$110:FR$110)),(FS$110-FR$110)),0)+IF($E160=FS$22,VLOOKUP($C160,Input!$A$8:$GZ$39,MATCH(FS$21,Input!$A$6:$GZ$6,0),FALSE),0)*IF(FS$109&gt;=MAX($FD$109:FR$109),MIN((FS$109-MAX($FD$109:FR$109)),(FS$109-FR$109)),0)</f>
        <v>0</v>
      </c>
      <c r="FT160" s="1">
        <f>+IF($E160=FT$22,VLOOKUP($C160,Input!$A$8:$GZ$39,MATCH(FT$21,Input!$A$6:$GZ$6,0),FALSE),0)*IF(FT$110&gt;=MAX($FD$110:FS$110),MIN((FT$110-MAX($FD$110:FS$110)),(FT$110-FS$110)),0)+IF($E160=FT$22,VLOOKUP($C160,Input!$A$8:$GZ$39,MATCH(FT$21,Input!$A$6:$GZ$6,0),FALSE),0)*IF(FT$109&gt;=MAX($FD$109:FS$109),MIN((FT$109-MAX($FD$109:FS$109)),(FT$109-FS$109)),0)</f>
        <v>0</v>
      </c>
      <c r="FU160" s="1">
        <f>+IF($E160=FU$22,VLOOKUP($C160,Input!$A$8:$GZ$39,MATCH(FU$21,Input!$A$6:$GZ$6,0),FALSE),0)*IF(FU$110&gt;=MAX($FD$110:FT$110),MIN((FU$110-MAX($FD$110:FT$110)),(FU$110-FT$110)),0)+IF($E160=FU$22,VLOOKUP($C160,Input!$A$8:$GZ$39,MATCH(FU$21,Input!$A$6:$GZ$6,0),FALSE),0)*IF(FU$109&gt;=MAX($FD$109:FT$109),MIN((FU$109-MAX($FD$109:FT$109)),(FU$109-FT$109)),0)</f>
        <v>0</v>
      </c>
      <c r="FV160" s="1">
        <f>+IF($E160=FV$22,VLOOKUP($C160,Input!$A$8:$GZ$39,MATCH(FV$21,Input!$A$6:$GZ$6,0),FALSE),0)*IF(FV$110&gt;=MAX($FD$110:FU$110),MIN((FV$110-MAX($FD$110:FU$110)),(FV$110-FU$110)),0)+IF($E160=FV$22,VLOOKUP($C160,Input!$A$8:$GZ$39,MATCH(FV$21,Input!$A$6:$GZ$6,0),FALSE),0)*IF(FV$109&gt;=MAX($FD$109:FU$109),MIN((FV$109-MAX($FD$109:FU$109)),(FV$109-FU$109)),0)</f>
        <v>0</v>
      </c>
      <c r="FW160" s="1">
        <f>+IF($E160=FW$22,VLOOKUP($C160,Input!$A$8:$GZ$39,MATCH(FW$21,Input!$A$6:$GZ$6,0),FALSE),0)*IF(FW$110&gt;=MAX($FD$110:FV$110),MIN((FW$110-MAX($FD$110:FV$110)),(FW$110-FV$110)),0)+IF($E160=FW$22,VLOOKUP($C160,Input!$A$8:$GZ$39,MATCH(FW$21,Input!$A$6:$GZ$6,0),FALSE),0)*IF(FW$109&gt;=MAX($FD$109:FV$109),MIN((FW$109-MAX($FD$109:FV$109)),(FW$109-FV$109)),0)</f>
        <v>0</v>
      </c>
      <c r="FX160" s="1">
        <f>+IF($E160=FX$22,VLOOKUP($C160,Input!$A$8:$GZ$39,MATCH(FX$21,Input!$A$6:$GZ$6,0),FALSE),0)*IF(FX$110&gt;=MAX($FD$110:FW$110),MIN((FX$110-MAX($FD$110:FW$110)),(FX$110-FW$110)),0)+IF($E160=FX$22,VLOOKUP($C160,Input!$A$8:$GZ$39,MATCH(FX$21,Input!$A$6:$GZ$6,0),FALSE),0)*IF(FX$109&gt;=MAX($FD$109:FW$109),MIN((FX$109-MAX($FD$109:FW$109)),(FX$109-FW$109)),0)</f>
        <v>0</v>
      </c>
      <c r="FY160" s="1">
        <f>+IF($E160=FY$22,VLOOKUP($C160,Input!$A$8:$GZ$39,MATCH(FY$21,Input!$A$6:$GZ$6,0),FALSE),0)*IF(FY$110&gt;=MAX($FD$110:FX$110),MIN((FY$110-MAX($FD$110:FX$110)),(FY$110-FX$110)),0)+IF($E160=FY$22,VLOOKUP($C160,Input!$A$8:$GZ$39,MATCH(FY$21,Input!$A$6:$GZ$6,0),FALSE),0)*IF(FY$109&gt;=MAX($FD$109:FX$109),MIN((FY$109-MAX($FD$109:FX$109)),(FY$109-FX$109)),0)</f>
        <v>0</v>
      </c>
      <c r="FZ160" s="1">
        <f>+IF($E160=FZ$22,VLOOKUP($C160,Input!$A$8:$GZ$39,MATCH(FZ$21,Input!$A$6:$GZ$6,0),FALSE),0)*IF(FZ$110&gt;=MAX($FD$110:FY$110),MIN((FZ$110-MAX($FD$110:FY$110)),(FZ$110-FY$110)),0)+IF($E160=FZ$22,VLOOKUP($C160,Input!$A$8:$GZ$39,MATCH(FZ$21,Input!$A$6:$GZ$6,0),FALSE),0)*IF(FZ$109&gt;=MAX($FD$109:FY$109),MIN((FZ$109-MAX($FD$109:FY$109)),(FZ$109-FY$109)),0)</f>
        <v>0</v>
      </c>
      <c r="GA160" s="1">
        <f>+IF($E160=GA$22,VLOOKUP($C160,Input!$A$8:$GZ$39,MATCH(GA$21,Input!$A$6:$GZ$6,0),FALSE),0)*IF(GA$110&gt;=MAX($FD$110:FZ$110),MIN((GA$110-MAX($FD$110:FZ$110)),(GA$110-FZ$110)),0)+IF($E160=GA$22,VLOOKUP($C160,Input!$A$8:$GZ$39,MATCH(GA$21,Input!$A$6:$GZ$6,0),FALSE),0)*IF(GA$109&gt;=MAX($FD$109:FZ$109),MIN((GA$109-MAX($FD$109:FZ$109)),(GA$109-FZ$109)),0)</f>
        <v>0</v>
      </c>
      <c r="GB160" s="1">
        <f>+IF($E160=GB$22,VLOOKUP($C160,Input!$A$8:$GZ$39,MATCH(GB$21,Input!$A$6:$GZ$6,0),FALSE),0)*IF(GB$110&gt;=MAX($FD$110:GA$110),MIN((GB$110-MAX($FD$110:GA$110)),(GB$110-GA$110)),0)+IF($E160=GB$22,VLOOKUP($C160,Input!$A$8:$GZ$39,MATCH(GB$21,Input!$A$6:$GZ$6,0),FALSE),0)*IF(GB$109&gt;=MAX($FD$109:GA$109),MIN((GB$109-MAX($FD$109:GA$109)),(GB$109-GA$109)),0)</f>
        <v>0</v>
      </c>
      <c r="GC160" s="1">
        <f>+IF($E160=GC$22,VLOOKUP($C160,Input!$A$8:$GZ$39,MATCH(GC$21,Input!$A$6:$GZ$6,0),FALSE),0)*IF(GC$110&gt;=MAX($FD$110:GB$110),MIN((GC$110-MAX($FD$110:GB$110)),(GC$110-GB$110)),0)+IF($E160=GC$22,VLOOKUP($C160,Input!$A$8:$GZ$39,MATCH(GC$21,Input!$A$6:$GZ$6,0),FALSE),0)*IF(GC$109&gt;=MAX($FD$109:GB$109),MIN((GC$109-MAX($FD$109:GB$109)),(GC$109-GB$109)),0)</f>
        <v>0</v>
      </c>
      <c r="GD160" s="1">
        <f>+IF($E160=GD$22,VLOOKUP($C160,Input!$A$8:$GZ$39,MATCH(GD$21,Input!$A$6:$GZ$6,0),FALSE),0)*IF(GD$110&gt;=MAX($FD$110:GC$110),MIN((GD$110-MAX($FD$110:GC$110)),(GD$110-GC$110)),0)+IF($E160=GD$22,VLOOKUP($C160,Input!$A$8:$GZ$39,MATCH(GD$21,Input!$A$6:$GZ$6,0),FALSE),0)*IF(GD$109&gt;=MAX($FD$109:GC$109),MIN((GD$109-MAX($FD$109:GC$109)),(GD$109-GC$109)),0)</f>
        <v>0</v>
      </c>
      <c r="GE160" s="1">
        <f>+IF($E160=GE$22,VLOOKUP($C160,Input!$A$8:$GZ$39,MATCH(GE$21,Input!$A$6:$GZ$6,0),FALSE),0)*IF(GE$110&gt;=MAX($FD$110:GD$110),MIN((GE$110-MAX($FD$110:GD$110)),(GE$110-GD$110)),0)+IF($E160=GE$22,VLOOKUP($C160,Input!$A$8:$GZ$39,MATCH(GE$21,Input!$A$6:$GZ$6,0),FALSE),0)*IF(GE$109&gt;=MAX($FD$109:GD$109),MIN((GE$109-MAX($FD$109:GD$109)),(GE$109-GD$109)),0)</f>
        <v>0</v>
      </c>
      <c r="GF160" s="1">
        <f>+IF($E160=GF$22,VLOOKUP($C160,Input!$A$8:$GZ$39,MATCH(GF$21,Input!$A$6:$GZ$6,0),FALSE),0)*IF(GF$110&gt;=MAX($FD$110:GE$110),MIN((GF$110-MAX($FD$110:GE$110)),(GF$110-GE$110)),0)+IF($E160=GF$22,VLOOKUP($C160,Input!$A$8:$GZ$39,MATCH(GF$21,Input!$A$6:$GZ$6,0),FALSE),0)*IF(GF$109&gt;=MAX($FD$109:GE$109),MIN((GF$109-MAX($FD$109:GE$109)),(GF$109-GE$109)),0)</f>
        <v>0</v>
      </c>
      <c r="GG160" s="1">
        <f>+IF($E160=GG$22,VLOOKUP($C160,Input!$A$8:$GZ$39,MATCH(GG$21,Input!$A$6:$GZ$6,0),FALSE),0)*IF(GG$110&gt;=MAX($FD$110:GF$110),MIN((GG$110-MAX($FD$110:GF$110)),(GG$110-GF$110)),0)+IF($E160=GG$22,VLOOKUP($C160,Input!$A$8:$GZ$39,MATCH(GG$21,Input!$A$6:$GZ$6,0),FALSE),0)*IF(GG$109&gt;=MAX($FD$109:GF$109),MIN((GG$109-MAX($FD$109:GF$109)),(GG$109-GF$109)),0)</f>
        <v>0</v>
      </c>
      <c r="GH160" s="1">
        <f>+IF($E160=GH$22,VLOOKUP($C160,Input!$A$8:$GZ$39,MATCH(GH$21,Input!$A$6:$GZ$6,0),FALSE),0)*IF(GH$110&gt;=MAX($FD$110:GG$110),MIN((GH$110-MAX($FD$110:GG$110)),(GH$110-GG$110)),0)+IF($E160=GH$22,VLOOKUP($C160,Input!$A$8:$GZ$39,MATCH(GH$21,Input!$A$6:$GZ$6,0),FALSE),0)*IF(GH$109&gt;=MAX($FD$109:GG$109),MIN((GH$109-MAX($FD$109:GG$109)),(GH$109-GG$109)),0)</f>
        <v>0</v>
      </c>
      <c r="GI160" s="1">
        <f>+IF($E160=GI$22,VLOOKUP($C160,Input!$A$8:$GZ$39,MATCH(GI$21,Input!$A$6:$GZ$6,0),FALSE),0)*IF(GI$110&gt;=MAX($FD$110:GH$110),MIN((GI$110-MAX($FD$110:GH$110)),(GI$110-GH$110)),0)+IF($E160=GI$22,VLOOKUP($C160,Input!$A$8:$GZ$39,MATCH(GI$21,Input!$A$6:$GZ$6,0),FALSE),0)*IF(GI$109&gt;=MAX($FD$109:GH$109),MIN((GI$109-MAX($FD$109:GH$109)),(GI$109-GH$109)),0)</f>
        <v>0</v>
      </c>
      <c r="GJ160" s="1">
        <f>+IF($E160=GJ$22,VLOOKUP($C160,Input!$A$8:$GZ$39,MATCH(GJ$21,Input!$A$6:$GZ$6,0),FALSE),0)*IF(GJ$110&gt;=MAX($FD$110:GI$110),MIN((GJ$110-MAX($FD$110:GI$110)),(GJ$110-GI$110)),0)+IF($E160=GJ$22,VLOOKUP($C160,Input!$A$8:$GZ$39,MATCH(GJ$21,Input!$A$6:$GZ$6,0),FALSE),0)*IF(GJ$109&gt;=MAX($FD$109:GI$109),MIN((GJ$109-MAX($FD$109:GI$109)),(GJ$109-GI$109)),0)</f>
        <v>0</v>
      </c>
      <c r="GK160" s="1">
        <f>+IF($E160=GK$22,VLOOKUP($C160,Input!$A$8:$GZ$39,MATCH(GK$21,Input!$A$6:$GZ$6,0),FALSE),0)*IF(GK$110&gt;=MAX($FD$110:GJ$110),MIN((GK$110-MAX($FD$110:GJ$110)),(GK$110-GJ$110)),0)+IF($E160=GK$22,VLOOKUP($C160,Input!$A$8:$GZ$39,MATCH(GK$21,Input!$A$6:$GZ$6,0),FALSE),0)*IF(GK$109&gt;=MAX($FD$109:GJ$109),MIN((GK$109-MAX($FD$109:GJ$109)),(GK$109-GJ$109)),0)</f>
        <v>0</v>
      </c>
      <c r="GL160" s="1">
        <f>+IF($E160=GL$22,VLOOKUP($C160,Input!$A$8:$GZ$39,MATCH(GL$21,Input!$A$6:$GZ$6,0),FALSE),0)*IF(GL$110&gt;=MAX($FD$110:GK$110),MIN((GL$110-MAX($FD$110:GK$110)),(GL$110-GK$110)),0)+IF($E160=GL$22,VLOOKUP($C160,Input!$A$8:$GZ$39,MATCH(GL$21,Input!$A$6:$GZ$6,0),FALSE),0)*IF(GL$109&gt;=MAX($FD$109:GK$109),MIN((GL$109-MAX($FD$109:GK$109)),(GL$109-GK$109)),0)</f>
        <v>0</v>
      </c>
      <c r="GM160" s="42"/>
      <c r="GN160" t="str">
        <f>VLOOKUP($C160,Input!$A$8:$GZ$39,MATCH(GN$21,Input!$A$6:$GZ$6,0),FALSE)</f>
        <v>Charger (60 kW)</v>
      </c>
      <c r="GO160">
        <f>IF((VLOOKUP($C160,Input!$A$8:$GZ$39,MATCH(GO$21,Input!$A$6:$GZ$6,0),FALSE))="Y",$D160/VLOOKUP($C160,Input!$A$8:$GZ$39,MATCH(GP$21,Input!$A$6:$GZ$6,0),FALSE),0)</f>
        <v>0</v>
      </c>
      <c r="GP160">
        <f>IF((VLOOKUP($C160,Input!$A$8:$GZ$39,MATCH(GO$21,Input!$A$6:$GZ$6,0),FALSE))="Y",0,IF((VLOOKUP($C160,Input!$A$8:$GZ$39,MATCH(GP$21,Input!$A$6:$GZ$6,0),FALSE))&gt;0,$D160/VLOOKUP($C160,Input!$A$8:$GZ$39,MATCH(GP$21,Input!$A$6:$GZ$6,0),FALSE),0))</f>
        <v>234</v>
      </c>
      <c r="GQ160" s="1">
        <f>+IF($E160=GQ$22,VLOOKUP($C160,Input!$A$8:$GZ$39,MATCH(GQ$21,Input!$A$6:$GZ$6,0),FALSE),0)*IF(GQ$110&gt;=MAX($GP$110:GP$110),MIN((GQ$110-MAX($GP$110:GP$110)),(GQ$110-GP$110)),0)+IF($E160=GQ$22,VLOOKUP($C160,Input!$A$8:$GZ$39,MATCH(GQ$21,Input!$A$6:$GZ$6,0),FALSE),0)*IF(GQ$109&gt;=MAX($GP$109:GP$109),MIN((GQ$109-MAX($GP$109:GP$109)),(GQ$109-GP$109)),0)</f>
        <v>0</v>
      </c>
      <c r="GR160" s="1">
        <f>+IF($E160=GR$22,VLOOKUP($C160,Input!$A$8:$GZ$39,MATCH(GR$21,Input!$A$6:$GZ$6,0),FALSE),0)*IF(GR$110&gt;=MAX($GP$110:GQ$110),MIN((GR$110-MAX($GP$110:GQ$110)),(GR$110-GQ$110)),0)+IF($E160=GR$22,VLOOKUP($C160,Input!$A$8:$GZ$39,MATCH(GR$21,Input!$A$6:$GZ$6,0),FALSE),0)*IF(GR$109&gt;=MAX($GP$109:GQ$109),MIN((GR$109-MAX($GP$109:GQ$109)),(GR$109-GQ$109)),0)</f>
        <v>0</v>
      </c>
      <c r="GS160" s="1">
        <f>+IF($E160=GS$22,VLOOKUP($C160,Input!$A$8:$GZ$39,MATCH(GS$21,Input!$A$6:$GZ$6,0),FALSE),0)*IF(GS$110&gt;=MAX($GP$110:GR$110),MIN((GS$110-MAX($GP$110:GR$110)),(GS$110-GR$110)),0)+IF($E160=GS$22,VLOOKUP($C160,Input!$A$8:$GZ$39,MATCH(GS$21,Input!$A$6:$GZ$6,0),FALSE),0)*IF(GS$109&gt;=MAX($GP$109:GR$109),MIN((GS$109-MAX($GP$109:GR$109)),(GS$109-GR$109)),0)</f>
        <v>0</v>
      </c>
      <c r="GT160" s="1">
        <f>+IF($E160=GT$22,VLOOKUP($C160,Input!$A$8:$GZ$39,MATCH(GT$21,Input!$A$6:$GZ$6,0),FALSE),0)*IF(GT$110&gt;=MAX($GP$110:GS$110),MIN((GT$110-MAX($GP$110:GS$110)),(GT$110-GS$110)),0)+IF($E160=GT$22,VLOOKUP($C160,Input!$A$8:$GZ$39,MATCH(GT$21,Input!$A$6:$GZ$6,0),FALSE),0)*IF(GT$109&gt;=MAX($GP$109:GS$109),MIN((GT$109-MAX($GP$109:GS$109)),(GT$109-GS$109)),0)</f>
        <v>0</v>
      </c>
      <c r="GU160" s="1">
        <f>+IF($E160=GU$22,VLOOKUP($C160,Input!$A$8:$GZ$39,MATCH(GU$21,Input!$A$6:$GZ$6,0),FALSE),0)*IF(GU$110&gt;=MAX($GP$110:GT$110),MIN((GU$110-MAX($GP$110:GT$110)),(GU$110-GT$110)),0)+IF($E160=GU$22,VLOOKUP($C160,Input!$A$8:$GZ$39,MATCH(GU$21,Input!$A$6:$GZ$6,0),FALSE),0)*IF(GU$109&gt;=MAX($GP$109:GT$109),MIN((GU$109-MAX($GP$109:GT$109)),(GU$109-GT$109)),0)</f>
        <v>0</v>
      </c>
      <c r="GV160" s="1">
        <f>+IF($E160=GV$22,VLOOKUP($C160,Input!$A$8:$GZ$39,MATCH(GV$21,Input!$A$6:$GZ$6,0),FALSE),0)*IF(GV$110&gt;=MAX($GP$110:GU$110),MIN((GV$110-MAX($GP$110:GU$110)),(GV$110-GU$110)),0)+IF($E160=GV$22,VLOOKUP($C160,Input!$A$8:$GZ$39,MATCH(GV$21,Input!$A$6:$GZ$6,0),FALSE),0)*IF(GV$109&gt;=MAX($GP$109:GU$109),MIN((GV$109-MAX($GP$109:GU$109)),(GV$109-GU$109)),0)</f>
        <v>0</v>
      </c>
      <c r="GW160" s="1">
        <f>+IF($E160=GW$22,VLOOKUP($C160,Input!$A$8:$GZ$39,MATCH(GW$21,Input!$A$6:$GZ$6,0),FALSE),0)*IF(GW$110&gt;=MAX($GP$110:GV$110),MIN((GW$110-MAX($GP$110:GV$110)),(GW$110-GV$110)),0)+IF($E160=GW$22,VLOOKUP($C160,Input!$A$8:$GZ$39,MATCH(GW$21,Input!$A$6:$GZ$6,0),FALSE),0)*IF(GW$109&gt;=MAX($GP$109:GV$109),MIN((GW$109-MAX($GP$109:GV$109)),(GW$109-GV$109)),0)</f>
        <v>0</v>
      </c>
      <c r="GX160" s="1">
        <f>+IF($E160=GX$22,VLOOKUP($C160,Input!$A$8:$GZ$39,MATCH(GX$21,Input!$A$6:$GZ$6,0),FALSE),0)*IF(GX$110&gt;=MAX($GP$110:GW$110),MIN((GX$110-MAX($GP$110:GW$110)),(GX$110-GW$110)),0)+IF($E160=GX$22,VLOOKUP($C160,Input!$A$8:$GZ$39,MATCH(GX$21,Input!$A$6:$GZ$6,0),FALSE),0)*IF(GX$109&gt;=MAX($GP$109:GW$109),MIN((GX$109-MAX($GP$109:GW$109)),(GX$109-GW$109)),0)</f>
        <v>0</v>
      </c>
      <c r="GY160" s="1">
        <f>+IF($E160=GY$22,VLOOKUP($C160,Input!$A$8:$GZ$39,MATCH(GY$21,Input!$A$6:$GZ$6,0),FALSE),0)*IF(GY$110&gt;=MAX($GP$110:GX$110),MIN((GY$110-MAX($GP$110:GX$110)),(GY$110-GX$110)),0)+IF($E160=GY$22,VLOOKUP($C160,Input!$A$8:$GZ$39,MATCH(GY$21,Input!$A$6:$GZ$6,0),FALSE),0)*IF(GY$109&gt;=MAX($GP$109:GX$109),MIN((GY$109-MAX($GP$109:GX$109)),(GY$109-GX$109)),0)</f>
        <v>0</v>
      </c>
      <c r="GZ160" s="1">
        <f>+IF($E160=GZ$22,VLOOKUP($C160,Input!$A$8:$GZ$39,MATCH(GZ$21,Input!$A$6:$GZ$6,0),FALSE),0)*IF(GZ$110&gt;=MAX($GP$110:GY$110),MIN((GZ$110-MAX($GP$110:GY$110)),(GZ$110-GY$110)),0)+IF($E160=GZ$22,VLOOKUP($C160,Input!$A$8:$GZ$39,MATCH(GZ$21,Input!$A$6:$GZ$6,0),FALSE),0)*IF(GZ$109&gt;=MAX($GP$109:GY$109),MIN((GZ$109-MAX($GP$109:GY$109)),(GZ$109-GY$109)),0)</f>
        <v>0</v>
      </c>
      <c r="HA160" s="1">
        <f>+IF($E160=HA$22,VLOOKUP($C160,Input!$A$8:$GZ$39,MATCH(HA$21,Input!$A$6:$GZ$6,0),FALSE),0)*IF(HA$110&gt;=MAX($GP$110:GZ$110),MIN((HA$110-MAX($GP$110:GZ$110)),(HA$110-GZ$110)),0)+IF($E160=HA$22,VLOOKUP($C160,Input!$A$8:$GZ$39,MATCH(HA$21,Input!$A$6:$GZ$6,0),FALSE),0)*IF(HA$109&gt;=MAX($GP$109:GZ$109),MIN((HA$109-MAX($GP$109:GZ$109)),(HA$109-GZ$109)),0)</f>
        <v>0</v>
      </c>
      <c r="HB160" s="1">
        <f>+IF($E160=HB$22,VLOOKUP($C160,Input!$A$8:$GZ$39,MATCH(HB$21,Input!$A$6:$GZ$6,0),FALSE),0)*IF(HB$110&gt;=MAX($GP$110:HA$110),MIN((HB$110-MAX($GP$110:HA$110)),(HB$110-HA$110)),0)+IF($E160=HB$22,VLOOKUP($C160,Input!$A$8:$GZ$39,MATCH(HB$21,Input!$A$6:$GZ$6,0),FALSE),0)*IF(HB$109&gt;=MAX($GP$109:HA$109),MIN((HB$109-MAX($GP$109:HA$109)),(HB$109-HA$109)),0)</f>
        <v>0</v>
      </c>
      <c r="HC160" s="1">
        <f>+IF($E160=HC$22,VLOOKUP($C160,Input!$A$8:$GZ$39,MATCH(HC$21,Input!$A$6:$GZ$6,0),FALSE),0)*IF(HC$110&gt;=MAX($GP$110:HB$110),MIN((HC$110-MAX($GP$110:HB$110)),(HC$110-HB$110)),0)+IF($E160=HC$22,VLOOKUP($C160,Input!$A$8:$GZ$39,MATCH(HC$21,Input!$A$6:$GZ$6,0),FALSE),0)*IF(HC$109&gt;=MAX($GP$109:HB$109),MIN((HC$109-MAX($GP$109:HB$109)),(HC$109-HB$109)),0)</f>
        <v>0</v>
      </c>
      <c r="HD160" s="1">
        <f>+IF($E160=HD$22,VLOOKUP($C160,Input!$A$8:$GZ$39,MATCH(HD$21,Input!$A$6:$GZ$6,0),FALSE),0)*IF(HD$110&gt;=MAX($GP$110:HC$110),MIN((HD$110-MAX($GP$110:HC$110)),(HD$110-HC$110)),0)+IF($E160=HD$22,VLOOKUP($C160,Input!$A$8:$GZ$39,MATCH(HD$21,Input!$A$6:$GZ$6,0),FALSE),0)*IF(HD$109&gt;=MAX($GP$109:HC$109),MIN((HD$109-MAX($GP$109:HC$109)),(HD$109-HC$109)),0)</f>
        <v>0</v>
      </c>
      <c r="HE160" s="1">
        <f>+IF($E160=HE$22,VLOOKUP($C160,Input!$A$8:$GZ$39,MATCH(HE$21,Input!$A$6:$GZ$6,0),FALSE),0)*IF(HE$110&gt;=MAX($GP$110:HD$110),MIN((HE$110-MAX($GP$110:HD$110)),(HE$110-HD$110)),0)+IF($E160=HE$22,VLOOKUP($C160,Input!$A$8:$GZ$39,MATCH(HE$21,Input!$A$6:$GZ$6,0),FALSE),0)*IF(HE$109&gt;=MAX($GP$109:HD$109),MIN((HE$109-MAX($GP$109:HD$109)),(HE$109-HD$109)),0)</f>
        <v>0</v>
      </c>
      <c r="HF160" s="1">
        <f>+IF($E160=HF$22,VLOOKUP($C160,Input!$A$8:$GZ$39,MATCH(HF$21,Input!$A$6:$GZ$6,0),FALSE),0)*IF(HF$110&gt;=MAX($GP$110:HE$110),MIN((HF$110-MAX($GP$110:HE$110)),(HF$110-HE$110)),0)+IF($E160=HF$22,VLOOKUP($C160,Input!$A$8:$GZ$39,MATCH(HF$21,Input!$A$6:$GZ$6,0),FALSE),0)*IF(HF$109&gt;=MAX($GP$109:HE$109),MIN((HF$109-MAX($GP$109:HE$109)),(HF$109-HE$109)),0)</f>
        <v>0</v>
      </c>
      <c r="HG160" s="1">
        <f>+IF($E160=HG$22,VLOOKUP($C160,Input!$A$8:$GZ$39,MATCH(HG$21,Input!$A$6:$GZ$6,0),FALSE),0)*IF(HG$110&gt;=MAX($GP$110:HF$110),MIN((HG$110-MAX($GP$110:HF$110)),(HG$110-HF$110)),0)+IF($E160=HG$22,VLOOKUP($C160,Input!$A$8:$GZ$39,MATCH(HG$21,Input!$A$6:$GZ$6,0),FALSE),0)*IF(HG$109&gt;=MAX($GP$109:HF$109),MIN((HG$109-MAX($GP$109:HF$109)),(HG$109-HF$109)),0)</f>
        <v>0</v>
      </c>
      <c r="HH160" s="1">
        <f>+IF($E160=HH$22,VLOOKUP($C160,Input!$A$8:$GZ$39,MATCH(HH$21,Input!$A$6:$GZ$6,0),FALSE),0)*IF(HH$110&gt;=MAX($GP$110:HG$110),MIN((HH$110-MAX($GP$110:HG$110)),(HH$110-HG$110)),0)+IF($E160=HH$22,VLOOKUP($C160,Input!$A$8:$GZ$39,MATCH(HH$21,Input!$A$6:$GZ$6,0),FALSE),0)*IF(HH$109&gt;=MAX($GP$109:HG$109),MIN((HH$109-MAX($GP$109:HG$109)),(HH$109-HG$109)),0)</f>
        <v>0</v>
      </c>
      <c r="HI160" s="1">
        <f>+IF($E160=HI$22,VLOOKUP($C160,Input!$A$8:$GZ$39,MATCH(HI$21,Input!$A$6:$GZ$6,0),FALSE),0)*IF(HI$110&gt;=MAX($GP$110:HH$110),MIN((HI$110-MAX($GP$110:HH$110)),(HI$110-HH$110)),0)+IF($E160=HI$22,VLOOKUP($C160,Input!$A$8:$GZ$39,MATCH(HI$21,Input!$A$6:$GZ$6,0),FALSE),0)*IF(HI$109&gt;=MAX($GP$109:HH$109),MIN((HI$109-MAX($GP$109:HH$109)),(HI$109-HH$109)),0)</f>
        <v>0</v>
      </c>
      <c r="HJ160" s="1">
        <f>+IF($E160=HJ$22,VLOOKUP($C160,Input!$A$8:$GZ$39,MATCH(HJ$21,Input!$A$6:$GZ$6,0),FALSE),0)*IF(HJ$110&gt;=MAX($GP$110:HI$110),MIN((HJ$110-MAX($GP$110:HI$110)),(HJ$110-HI$110)),0)+IF($E160=HJ$22,VLOOKUP($C160,Input!$A$8:$GZ$39,MATCH(HJ$21,Input!$A$6:$GZ$6,0),FALSE),0)*IF(HJ$109&gt;=MAX($GP$109:HI$109),MIN((HJ$109-MAX($GP$109:HI$109)),(HJ$109-HI$109)),0)</f>
        <v>0</v>
      </c>
      <c r="HK160" s="1">
        <f>+IF($E160=HK$22,VLOOKUP($C160,Input!$A$8:$GZ$39,MATCH(HK$21,Input!$A$6:$GZ$6,0),FALSE),0)*IF(HK$110&gt;=MAX($GP$110:HJ$110),MIN((HK$110-MAX($GP$110:HJ$110)),(HK$110-HJ$110)),0)+IF($E160=HK$22,VLOOKUP($C160,Input!$A$8:$GZ$39,MATCH(HK$21,Input!$A$6:$GZ$6,0),FALSE),0)*IF(HK$109&gt;=MAX($GP$109:HJ$109),MIN((HK$109-MAX($GP$109:HJ$109)),(HK$109-HJ$109)),0)</f>
        <v>0</v>
      </c>
      <c r="HL160" s="1">
        <f>+IF($E160=HL$22,VLOOKUP($C160,Input!$A$8:$GZ$39,MATCH(HL$21,Input!$A$6:$GZ$6,0),FALSE),0)*IF(HL$110&gt;=MAX($GP$110:HK$110),MIN((HL$110-MAX($GP$110:HK$110)),(HL$110-HK$110)),0)+IF($E160=HL$22,VLOOKUP($C160,Input!$A$8:$GZ$39,MATCH(HL$21,Input!$A$6:$GZ$6,0),FALSE),0)*IF(HL$109&gt;=MAX($GP$109:HK$109),MIN((HL$109-MAX($GP$109:HK$109)),(HL$109-HK$109)),0)</f>
        <v>0</v>
      </c>
      <c r="HM160" s="1">
        <f>+IF($E160=HM$22,VLOOKUP($C160,Input!$A$8:$GZ$39,MATCH(HM$21,Input!$A$6:$GZ$6,0),FALSE),0)*IF(HM$110&gt;=MAX($GP$110:HL$110),MIN((HM$110-MAX($GP$110:HL$110)),(HM$110-HL$110)),0)+IF($E160=HM$22,VLOOKUP($C160,Input!$A$8:$GZ$39,MATCH(HM$21,Input!$A$6:$GZ$6,0),FALSE),0)*IF(HM$109&gt;=MAX($GP$109:HL$109),MIN((HM$109-MAX($GP$109:HL$109)),(HM$109-HL$109)),0)</f>
        <v>0</v>
      </c>
      <c r="HN160" s="1">
        <f>+IF($E160=HN$22,VLOOKUP($C160,Input!$A$8:$GZ$39,MATCH(HN$21,Input!$A$6:$GZ$6,0),FALSE),0)*IF(HN$110&gt;=MAX($GP$110:HM$110),MIN((HN$110-MAX($GP$110:HM$110)),(HN$110-HM$110)),0)+IF($E160=HN$22,VLOOKUP($C160,Input!$A$8:$GZ$39,MATCH(HN$21,Input!$A$6:$GZ$6,0),FALSE),0)*IF(HN$109&gt;=MAX($GP$109:HM$109),MIN((HN$109-MAX($GP$109:HM$109)),(HN$109-HM$109)),0)</f>
        <v>0</v>
      </c>
      <c r="HO160" s="1">
        <f>+IF($E160=HO$22,VLOOKUP($C160,Input!$A$8:$GZ$39,MATCH(HO$21,Input!$A$6:$GZ$6,0),FALSE),0)*IF(HO$110&gt;=MAX($GP$110:HN$110),MIN((HO$110-MAX($GP$110:HN$110)),(HO$110-HN$110)),0)+IF($E160=HO$22,VLOOKUP($C160,Input!$A$8:$GZ$39,MATCH(HO$21,Input!$A$6:$GZ$6,0),FALSE),0)*IF(HO$109&gt;=MAX($GP$109:HN$109),MIN((HO$109-MAX($GP$109:HN$109)),(HO$109-HN$109)),0)</f>
        <v>0</v>
      </c>
      <c r="HP160" s="1">
        <f>+IF($E160=HP$22,VLOOKUP($C160,Input!$A$8:$GZ$39,MATCH(HP$21,Input!$A$6:$GZ$6,0),FALSE),0)*IF(HP$110&gt;=MAX($GP$110:HO$110),MIN((HP$110-MAX($GP$110:HO$110)),(HP$110-HO$110)),0)+IF($E160=HP$22,VLOOKUP($C160,Input!$A$8:$GZ$39,MATCH(HP$21,Input!$A$6:$GZ$6,0),FALSE),0)*IF(HP$109&gt;=MAX($GP$109:HO$109),MIN((HP$109-MAX($GP$109:HO$109)),(HP$109-HO$109)),0)</f>
        <v>0</v>
      </c>
      <c r="HQ160" s="1">
        <f>+IF($E160=HQ$22,VLOOKUP($C160,Input!$A$8:$GZ$39,MATCH(HQ$21,Input!$A$6:$GZ$6,0),FALSE),0)*IF(HQ$110&gt;=MAX($GP$110:HP$110),MIN((HQ$110-MAX($GP$110:HP$110)),(HQ$110-HP$110)),0)+IF($E160=HQ$22,VLOOKUP($C160,Input!$A$8:$GZ$39,MATCH(HQ$21,Input!$A$6:$GZ$6,0),FALSE),0)*IF(HQ$109&gt;=MAX($GP$109:HP$109),MIN((HQ$109-MAX($GP$109:HP$109)),(HQ$109-HP$109)),0)</f>
        <v>0</v>
      </c>
      <c r="HR160" s="1">
        <f>+IF($E160=HR$22,VLOOKUP($C160,Input!$A$8:$GZ$39,MATCH(HR$21,Input!$A$6:$GZ$6,0),FALSE),0)*IF(HR$110&gt;=MAX($GP$110:HQ$110),MIN((HR$110-MAX($GP$110:HQ$110)),(HR$110-HQ$110)),0)+IF($E160=HR$22,VLOOKUP($C160,Input!$A$8:$GZ$39,MATCH(HR$21,Input!$A$6:$GZ$6,0),FALSE),0)*IF(HR$109&gt;=MAX($GP$109:HQ$109),MIN((HR$109-MAX($GP$109:HQ$109)),(HR$109-HQ$109)),0)</f>
        <v>0</v>
      </c>
      <c r="HS160" s="1">
        <f>+IF($E160=HS$22,VLOOKUP($C160,Input!$A$8:$GZ$39,MATCH(HS$21,Input!$A$6:$GZ$6,0),FALSE),0)*IF(HS$110&gt;=MAX($GP$110:HR$110),MIN((HS$110-MAX($GP$110:HR$110)),(HS$110-HR$110)),0)+IF($E160=HS$22,VLOOKUP($C160,Input!$A$8:$GZ$39,MATCH(HS$21,Input!$A$6:$GZ$6,0),FALSE),0)*IF(HS$109&gt;=MAX($GP$109:HR$109),MIN((HS$109-MAX($GP$109:HR$109)),(HS$109-HR$109)),0)</f>
        <v>0</v>
      </c>
      <c r="HT160" s="1">
        <f>+IF($E160=HT$22,VLOOKUP($C160,Input!$A$8:$GZ$39,MATCH(HT$21,Input!$A$6:$GZ$6,0),FALSE),0)*IF(HT$110&gt;=MAX($GP$110:HS$110),MIN((HT$110-MAX($GP$110:HS$110)),(HT$110-HS$110)),0)+IF($E160=HT$22,VLOOKUP($C160,Input!$A$8:$GZ$39,MATCH(HT$21,Input!$A$6:$GZ$6,0),FALSE),0)*IF(HT$109&gt;=MAX($GP$109:HS$109),MIN((HT$109-MAX($GP$109:HS$109)),(HT$109-HS$109)),0)</f>
        <v>0</v>
      </c>
      <c r="HU160" s="1">
        <f>+IF($E160=HU$22,VLOOKUP($C160,Input!$A$8:$GZ$39,MATCH(HU$21,Input!$A$6:$GZ$6,0),FALSE),0)*IF(HU$110&gt;=MAX($GP$110:HT$110),MIN((HU$110-MAX($GP$110:HT$110)),(HU$110-HT$110)),0)+IF($E160=HU$22,VLOOKUP($C160,Input!$A$8:$GZ$39,MATCH(HU$21,Input!$A$6:$GZ$6,0),FALSE),0)*IF(HU$109&gt;=MAX($GP$109:HT$109),MIN((HU$109-MAX($GP$109:HT$109)),(HU$109-HT$109)),0)</f>
        <v>0</v>
      </c>
      <c r="HV160" s="1">
        <f>+IF($E160=HV$22,VLOOKUP($C160,Input!$A$8:$GZ$39,MATCH(HV$21,Input!$A$6:$GZ$6,0),FALSE),0)*IF(HV$110&gt;=MAX($GP$110:HU$110),MIN((HV$110-MAX($GP$110:HU$110)),(HV$110-HU$110)),0)+IF($E160=HV$22,VLOOKUP($C160,Input!$A$8:$GZ$39,MATCH(HV$21,Input!$A$6:$GZ$6,0),FALSE),0)*IF(HV$109&gt;=MAX($GP$109:HU$109),MIN((HV$109-MAX($GP$109:HU$109)),(HV$109-HU$109)),0)</f>
        <v>0</v>
      </c>
      <c r="HW160" s="1">
        <f>+IF($E160=HW$22,VLOOKUP($C160,Input!$A$8:$GZ$39,MATCH(HW$21,Input!$A$6:$GZ$6,0),FALSE),0)*IF(HW$110&gt;=MAX($GP$110:HV$110),MIN((HW$110-MAX($GP$110:HV$110)),(HW$110-HV$110)),0)+IF($E160=HW$22,VLOOKUP($C160,Input!$A$8:$GZ$39,MATCH(HW$21,Input!$A$6:$GZ$6,0),FALSE),0)*IF(HW$109&gt;=MAX($GP$109:HV$109),MIN((HW$109-MAX($GP$109:HV$109)),(HW$109-HV$109)),0)</f>
        <v>0</v>
      </c>
      <c r="HX160" s="1">
        <f>+IF($E160=HX$22,VLOOKUP($C160,Input!$A$8:$GZ$39,MATCH(HX$21,Input!$A$6:$GZ$6,0),FALSE),0)*IF(HX$110&gt;=MAX($GP$110:HW$110),MIN((HX$110-MAX($GP$110:HW$110)),(HX$110-HW$110)),0)+IF($E160=HX$22,VLOOKUP($C160,Input!$A$8:$GZ$39,MATCH(HX$21,Input!$A$6:$GZ$6,0),FALSE),0)*IF(HX$109&gt;=MAX($GP$109:HW$109),MIN((HX$109-MAX($GP$109:HW$109)),(HX$109-HW$109)),0)</f>
        <v>0</v>
      </c>
      <c r="HY160" s="1">
        <f>+IF($E160=HY$22,VLOOKUP($C160,Input!$A$8:$GZ$39,MATCH(HY$21,Input!$A$6:$GZ$6,0),FALSE),0)*IF(HY$110&gt;=MAX($GP$110:HX$110),MIN((HY$110-MAX($GP$110:HX$110)),(HY$110-HX$110)),0)+IF($E160=HY$22,VLOOKUP($C160,Input!$A$8:$GZ$39,MATCH(HY$21,Input!$A$6:$GZ$6,0),FALSE),0)*IF(HY$109&gt;=MAX($GP$109:HX$109),MIN((HY$109-MAX($GP$109:HX$109)),(HY$109-HX$109)),0)</f>
        <v>0</v>
      </c>
      <c r="HZ160" s="42"/>
      <c r="IA160" t="str">
        <f>VLOOKUP($C160,Input!$A$8:$IA$39,MATCH(IA$21,Input!$A$6:$IA$6,0),FALSE)</f>
        <v>Bus Maintenance Bay Upgrade (two bays share one shop charger)</v>
      </c>
      <c r="IB160" s="132">
        <f>IF((VLOOKUP($C160,Input!$A$8:$IA$39,MATCH(IB$21,Input!$A$6:$IA$6,0),FALSE))="Y",$D160/VLOOKUP($C160,Input!$A$8:$IA$39,MATCH(IC$21,Input!$A$6:$IA$6,0),FALSE),0)</f>
        <v>0</v>
      </c>
      <c r="IC160" s="132">
        <f>IF((VLOOKUP($C160,Input!$A$8:$IA$39,MATCH(IB$21,Input!$A$6:$IA$6,0),FALSE))="Y",0,IF((VLOOKUP($C160,Input!$A$8:$IA$39,MATCH(IC$21,Input!$A$6:$IA$6,0),FALSE))&gt;0,$D160/VLOOKUP($C160,Input!$A$8:$IA$39,MATCH(IC$21,Input!$A$6:$IA$6,0),FALSE),0))</f>
        <v>15.6</v>
      </c>
      <c r="ID160" s="1">
        <f>+IF($E160=ID$22,VLOOKUP($C160,Input!$A$8:$IA$39,MATCH(ID$21,Input!$A$6:$IA$6,0),FALSE),0)*IF(ID$110&gt;=MAX($IC$110:IC$110),MIN((ID$110-MAX($IC$110:IC$110)),(ID$110-IC$110)),0)+IF($E160=ID$22,VLOOKUP($C160,Input!$A$8:$IA$39,MATCH(ID$21,Input!$A$6:$IA$6,0),FALSE),0)*IF(ID$109&gt;=MAX($IC$109:IC$109),MIN((ID$109-MAX($IC$109:IC$109)),(ID$109-IC$109)),0)</f>
        <v>0</v>
      </c>
      <c r="IE160" s="1">
        <f>+IF($E160=IE$22,VLOOKUP($C160,Input!$A$8:$IA$39,MATCH(IE$21,Input!$A$6:$IA$6,0),FALSE),0)*IF(IE$110&gt;=MAX($IC$110:ID$110),MIN((IE$110-MAX($IC$110:ID$110)),(IE$110-ID$110)),0)+IF($E160=IE$22,VLOOKUP($C160,Input!$A$8:$IA$39,MATCH(IE$21,Input!$A$6:$IA$6,0),FALSE),0)*IF(IE$109&gt;=MAX($IC$109:ID$109),MIN((IE$109-MAX($IC$109:ID$109)),(IE$109-ID$109)),0)</f>
        <v>0</v>
      </c>
      <c r="IF160" s="1">
        <f>+IF($E160=IF$22,VLOOKUP($C160,Input!$A$8:$IA$39,MATCH(IF$21,Input!$A$6:$IA$6,0),FALSE),0)*IF(IF$110&gt;=MAX($IC$110:IE$110),MIN((IF$110-MAX($IC$110:IE$110)),(IF$110-IE$110)),0)+IF($E160=IF$22,VLOOKUP($C160,Input!$A$8:$IA$39,MATCH(IF$21,Input!$A$6:$IA$6,0),FALSE),0)*IF(IF$109&gt;=MAX($IC$109:IE$109),MIN((IF$109-MAX($IC$109:IE$109)),(IF$109-IE$109)),0)</f>
        <v>0</v>
      </c>
      <c r="IG160" s="1">
        <f>+IF($E160=IG$22,VLOOKUP($C160,Input!$A$8:$IA$39,MATCH(IG$21,Input!$A$6:$IA$6,0),FALSE),0)*IF(IG$110&gt;=MAX($IC$110:IF$110),MIN((IG$110-MAX($IC$110:IF$110)),(IG$110-IF$110)),0)+IF($E160=IG$22,VLOOKUP($C160,Input!$A$8:$IA$39,MATCH(IG$21,Input!$A$6:$IA$6,0),FALSE),0)*IF(IG$109&gt;=MAX($IC$109:IF$109),MIN((IG$109-MAX($IC$109:IF$109)),(IG$109-IF$109)),0)</f>
        <v>0</v>
      </c>
      <c r="IH160" s="1">
        <f>+IF($E160=IH$22,VLOOKUP($C160,Input!$A$8:$IA$39,MATCH(IH$21,Input!$A$6:$IA$6,0),FALSE),0)*IF(IH$110&gt;=MAX($IC$110:IG$110),MIN((IH$110-MAX($IC$110:IG$110)),(IH$110-IG$110)),0)+IF($E160=IH$22,VLOOKUP($C160,Input!$A$8:$IA$39,MATCH(IH$21,Input!$A$6:$IA$6,0),FALSE),0)*IF(IH$109&gt;=MAX($IC$109:IG$109),MIN((IH$109-MAX($IC$109:IG$109)),(IH$109-IG$109)),0)</f>
        <v>0</v>
      </c>
      <c r="II160" s="1">
        <f>+IF($E160=II$22,VLOOKUP($C160,Input!$A$8:$IA$39,MATCH(II$21,Input!$A$6:$IA$6,0),FALSE),0)*IF(II$110&gt;=MAX($IC$110:IH$110),MIN((II$110-MAX($IC$110:IH$110)),(II$110-IH$110)),0)+IF($E160=II$22,VLOOKUP($C160,Input!$A$8:$IA$39,MATCH(II$21,Input!$A$6:$IA$6,0),FALSE),0)*IF(II$109&gt;=MAX($IC$109:IH$109),MIN((II$109-MAX($IC$109:IH$109)),(II$109-IH$109)),0)</f>
        <v>0</v>
      </c>
      <c r="IJ160" s="1">
        <f>+IF($E160=IJ$22,VLOOKUP($C160,Input!$A$8:$IA$39,MATCH(IJ$21,Input!$A$6:$IA$6,0),FALSE),0)*IF(IJ$110&gt;=MAX($IC$110:II$110),MIN((IJ$110-MAX($IC$110:II$110)),(IJ$110-II$110)),0)+IF($E160=IJ$22,VLOOKUP($C160,Input!$A$8:$IA$39,MATCH(IJ$21,Input!$A$6:$IA$6,0),FALSE),0)*IF(IJ$109&gt;=MAX($IC$109:II$109),MIN((IJ$109-MAX($IC$109:II$109)),(IJ$109-II$109)),0)</f>
        <v>0</v>
      </c>
      <c r="IK160" s="1">
        <f>+IF($E160=IK$22,VLOOKUP($C160,Input!$A$8:$IA$39,MATCH(IK$21,Input!$A$6:$IA$6,0),FALSE),0)*IF(IK$110&gt;=MAX($IC$110:IJ$110),MIN((IK$110-MAX($IC$110:IJ$110)),(IK$110-IJ$110)),0)+IF($E160=IK$22,VLOOKUP($C160,Input!$A$8:$IA$39,MATCH(IK$21,Input!$A$6:$IA$6,0),FALSE),0)*IF(IK$109&gt;=MAX($IC$109:IJ$109),MIN((IK$109-MAX($IC$109:IJ$109)),(IK$109-IJ$109)),0)</f>
        <v>0</v>
      </c>
      <c r="IL160" s="1">
        <f>+IF($E160=IL$22,VLOOKUP($C160,Input!$A$8:$IA$39,MATCH(IL$21,Input!$A$6:$IA$6,0),FALSE),0)*IF(IL$110&gt;=MAX($IC$110:IK$110),MIN((IL$110-MAX($IC$110:IK$110)),(IL$110-IK$110)),0)+IF($E160=IL$22,VLOOKUP($C160,Input!$A$8:$IA$39,MATCH(IL$21,Input!$A$6:$IA$6,0),FALSE),0)*IF(IL$109&gt;=MAX($IC$109:IK$109),MIN((IL$109-MAX($IC$109:IK$109)),(IL$109-IK$109)),0)</f>
        <v>0</v>
      </c>
      <c r="IM160" s="1">
        <f>+IF($E160=IM$22,VLOOKUP($C160,Input!$A$8:$IA$39,MATCH(IM$21,Input!$A$6:$IA$6,0),FALSE),0)*IF(IM$110&gt;=MAX($IC$110:IL$110),MIN((IM$110-MAX($IC$110:IL$110)),(IM$110-IL$110)),0)+IF($E160=IM$22,VLOOKUP($C160,Input!$A$8:$IA$39,MATCH(IM$21,Input!$A$6:$IA$6,0),FALSE),0)*IF(IM$109&gt;=MAX($IC$109:IL$109),MIN((IM$109-MAX($IC$109:IL$109)),(IM$109-IL$109)),0)</f>
        <v>0</v>
      </c>
      <c r="IN160" s="1">
        <f>+IF($E160=IN$22,VLOOKUP($C160,Input!$A$8:$IA$39,MATCH(IN$21,Input!$A$6:$IA$6,0),FALSE),0)*IF(IN$110&gt;=MAX($IC$110:IM$110),MIN((IN$110-MAX($IC$110:IM$110)),(IN$110-IM$110)),0)+IF($E160=IN$22,VLOOKUP($C160,Input!$A$8:$IA$39,MATCH(IN$21,Input!$A$6:$IA$6,0),FALSE),0)*IF(IN$109&gt;=MAX($IC$109:IM$109),MIN((IN$109-MAX($IC$109:IM$109)),(IN$109-IM$109)),0)</f>
        <v>0</v>
      </c>
      <c r="IO160" s="1">
        <f>+IF($E160=IO$22,VLOOKUP($C160,Input!$A$8:$IA$39,MATCH(IO$21,Input!$A$6:$IA$6,0),FALSE),0)*IF(IO$110&gt;=MAX($IC$110:IN$110),MIN((IO$110-MAX($IC$110:IN$110)),(IO$110-IN$110)),0)+IF($E160=IO$22,VLOOKUP($C160,Input!$A$8:$IA$39,MATCH(IO$21,Input!$A$6:$IA$6,0),FALSE),0)*IF(IO$109&gt;=MAX($IC$109:IN$109),MIN((IO$109-MAX($IC$109:IN$109)),(IO$109-IN$109)),0)</f>
        <v>0</v>
      </c>
      <c r="IP160" s="1">
        <f>+IF($E160=IP$22,VLOOKUP($C160,Input!$A$8:$IA$39,MATCH(IP$21,Input!$A$6:$IA$6,0),FALSE),0)*IF(IP$110&gt;=MAX($IC$110:IO$110),MIN((IP$110-MAX($IC$110:IO$110)),(IP$110-IO$110)),0)+IF($E160=IP$22,VLOOKUP($C160,Input!$A$8:$IA$39,MATCH(IP$21,Input!$A$6:$IA$6,0),FALSE),0)*IF(IP$109&gt;=MAX($IC$109:IO$109),MIN((IP$109-MAX($IC$109:IO$109)),(IP$109-IO$109)),0)</f>
        <v>0</v>
      </c>
      <c r="IQ160" s="1">
        <f>+IF($E160=IQ$22,VLOOKUP($C160,Input!$A$8:$IA$39,MATCH(IQ$21,Input!$A$6:$IA$6,0),FALSE),0)*IF(IQ$110&gt;=MAX($IC$110:IP$110),MIN((IQ$110-MAX($IC$110:IP$110)),(IQ$110-IP$110)),0)+IF($E160=IQ$22,VLOOKUP($C160,Input!$A$8:$IA$39,MATCH(IQ$21,Input!$A$6:$IA$6,0),FALSE),0)*IF(IQ$109&gt;=MAX($IC$109:IP$109),MIN((IQ$109-MAX($IC$109:IP$109)),(IQ$109-IP$109)),0)</f>
        <v>0</v>
      </c>
      <c r="IR160" s="1">
        <f>+IF($E160=IR$22,VLOOKUP($C160,Input!$A$8:$IA$39,MATCH(IR$21,Input!$A$6:$IA$6,0),FALSE),0)*IF(IR$110&gt;=MAX($IC$110:IQ$110),MIN((IR$110-MAX($IC$110:IQ$110)),(IR$110-IQ$110)),0)+IF($E160=IR$22,VLOOKUP($C160,Input!$A$8:$IA$39,MATCH(IR$21,Input!$A$6:$IA$6,0),FALSE),0)*IF(IR$109&gt;=MAX($IC$109:IQ$109),MIN((IR$109-MAX($IC$109:IQ$109)),(IR$109-IQ$109)),0)</f>
        <v>0</v>
      </c>
      <c r="IS160" s="1">
        <f>+IF($E160=IS$22,VLOOKUP($C160,Input!$A$8:$IA$39,MATCH(IS$21,Input!$A$6:$IA$6,0),FALSE),0)*IF(IS$110&gt;=MAX($IC$110:IR$110),MIN((IS$110-MAX($IC$110:IR$110)),(IS$110-IR$110)),0)+IF($E160=IS$22,VLOOKUP($C160,Input!$A$8:$IA$39,MATCH(IS$21,Input!$A$6:$IA$6,0),FALSE),0)*IF(IS$109&gt;=MAX($IC$109:IR$109),MIN((IS$109-MAX($IC$109:IR$109)),(IS$109-IR$109)),0)</f>
        <v>0</v>
      </c>
      <c r="IT160" s="1">
        <f>+IF($E160=IT$22,VLOOKUP($C160,Input!$A$8:$IA$39,MATCH(IT$21,Input!$A$6:$IA$6,0),FALSE),0)*IF(IT$110&gt;=MAX($IC$110:IS$110),MIN((IT$110-MAX($IC$110:IS$110)),(IT$110-IS$110)),0)+IF($E160=IT$22,VLOOKUP($C160,Input!$A$8:$IA$39,MATCH(IT$21,Input!$A$6:$IA$6,0),FALSE),0)*IF(IT$109&gt;=MAX($IC$109:IS$109),MIN((IT$109-MAX($IC$109:IS$109)),(IT$109-IS$109)),0)</f>
        <v>0</v>
      </c>
      <c r="IU160" s="1">
        <f>+IF($E160=IU$22,VLOOKUP($C160,Input!$A$8:$IA$39,MATCH(IU$21,Input!$A$6:$IA$6,0),FALSE),0)*IF(IU$110&gt;=MAX($IC$110:IT$110),MIN((IU$110-MAX($IC$110:IT$110)),(IU$110-IT$110)),0)+IF($E160=IU$22,VLOOKUP($C160,Input!$A$8:$IA$39,MATCH(IU$21,Input!$A$6:$IA$6,0),FALSE),0)*IF(IU$109&gt;=MAX($IC$109:IT$109),MIN((IU$109-MAX($IC$109:IT$109)),(IU$109-IT$109)),0)</f>
        <v>0</v>
      </c>
      <c r="IV160" s="1">
        <f>+IF($E160=IV$22,VLOOKUP($C160,Input!$A$8:$IA$39,MATCH(IV$21,Input!$A$6:$IA$6,0),FALSE),0)*IF(IV$110&gt;=MAX($IC$110:IU$110),MIN((IV$110-MAX($IC$110:IU$110)),(IV$110-IU$110)),0)+IF($E160=IV$22,VLOOKUP($C160,Input!$A$8:$IA$39,MATCH(IV$21,Input!$A$6:$IA$6,0),FALSE),0)*IF(IV$109&gt;=MAX($IC$109:IU$109),MIN((IV$109-MAX($IC$109:IU$109)),(IV$109-IU$109)),0)</f>
        <v>0</v>
      </c>
      <c r="IW160" s="1">
        <f>+IF($E160=IW$22,VLOOKUP($C160,Input!$A$8:$IA$39,MATCH(IW$21,Input!$A$6:$IA$6,0),FALSE),0)*IF(IW$110&gt;=MAX($IC$110:IV$110),MIN((IW$110-MAX($IC$110:IV$110)),(IW$110-IV$110)),0)+IF($E160=IW$22,VLOOKUP($C160,Input!$A$8:$IA$39,MATCH(IW$21,Input!$A$6:$IA$6,0),FALSE),0)*IF(IW$109&gt;=MAX($IC$109:IV$109),MIN((IW$109-MAX($IC$109:IV$109)),(IW$109-IV$109)),0)</f>
        <v>0</v>
      </c>
      <c r="IX160" s="1">
        <f>+IF($E160=IX$22,VLOOKUP($C160,Input!$A$8:$IA$39,MATCH(IX$21,Input!$A$6:$IA$6,0),FALSE),0)*IF(IX$110&gt;=MAX($IC$110:IW$110),MIN((IX$110-MAX($IC$110:IW$110)),(IX$110-IW$110)),0)+IF($E160=IX$22,VLOOKUP($C160,Input!$A$8:$IA$39,MATCH(IX$21,Input!$A$6:$IA$6,0),FALSE),0)*IF(IX$109&gt;=MAX($IC$109:IW$109),MIN((IX$109-MAX($IC$109:IW$109)),(IX$109-IW$109)),0)</f>
        <v>0</v>
      </c>
      <c r="IY160" s="1">
        <f>+IF($E160=IY$22,VLOOKUP($C160,Input!$A$8:$IA$39,MATCH(IY$21,Input!$A$6:$IA$6,0),FALSE),0)*IF(IY$110&gt;=MAX($IC$110:IX$110),MIN((IY$110-MAX($IC$110:IX$110)),(IY$110-IX$110)),0)+IF($E160=IY$22,VLOOKUP($C160,Input!$A$8:$IA$39,MATCH(IY$21,Input!$A$6:$IA$6,0),FALSE),0)*IF(IY$109&gt;=MAX($IC$109:IX$109),MIN((IY$109-MAX($IC$109:IX$109)),(IY$109-IX$109)),0)</f>
        <v>0</v>
      </c>
      <c r="IZ160" s="1">
        <f>+IF($E160=IZ$22,VLOOKUP($C160,Input!$A$8:$IA$39,MATCH(IZ$21,Input!$A$6:$IA$6,0),FALSE),0)*IF(IZ$110&gt;=MAX($IC$110:IY$110),MIN((IZ$110-MAX($IC$110:IY$110)),(IZ$110-IY$110)),0)+IF($E160=IZ$22,VLOOKUP($C160,Input!$A$8:$IA$39,MATCH(IZ$21,Input!$A$6:$IA$6,0),FALSE),0)*IF(IZ$109&gt;=MAX($IC$109:IY$109),MIN((IZ$109-MAX($IC$109:IY$109)),(IZ$109-IY$109)),0)</f>
        <v>0</v>
      </c>
      <c r="JA160" s="1">
        <f>+IF($E160=JA$22,VLOOKUP($C160,Input!$A$8:$IA$39,MATCH(JA$21,Input!$A$6:$IA$6,0),FALSE),0)*IF(JA$110&gt;=MAX($IC$110:IZ$110),MIN((JA$110-MAX($IC$110:IZ$110)),(JA$110-IZ$110)),0)+IF($E160=JA$22,VLOOKUP($C160,Input!$A$8:$IA$39,MATCH(JA$21,Input!$A$6:$IA$6,0),FALSE),0)*IF(JA$109&gt;=MAX($IC$109:IZ$109),MIN((JA$109-MAX($IC$109:IZ$109)),(JA$109-IZ$109)),0)</f>
        <v>0</v>
      </c>
      <c r="JB160" s="1">
        <f>+IF($E160=JB$22,VLOOKUP($C160,Input!$A$8:$IA$39,MATCH(JB$21,Input!$A$6:$IA$6,0),FALSE),0)*IF(JB$110&gt;=MAX($IC$110:JA$110),MIN((JB$110-MAX($IC$110:JA$110)),(JB$110-JA$110)),0)+IF($E160=JB$22,VLOOKUP($C160,Input!$A$8:$IA$39,MATCH(JB$21,Input!$A$6:$IA$6,0),FALSE),0)*IF(JB$109&gt;=MAX($IC$109:JA$109),MIN((JB$109-MAX($IC$109:JA$109)),(JB$109-JA$109)),0)</f>
        <v>0</v>
      </c>
      <c r="JC160" s="1">
        <f>+IF($E160=JC$22,VLOOKUP($C160,Input!$A$8:$IA$39,MATCH(JC$21,Input!$A$6:$IA$6,0),FALSE),0)*IF(JC$110&gt;=MAX($IC$110:JB$110),MIN((JC$110-MAX($IC$110:JB$110)),(JC$110-JB$110)),0)+IF($E160=JC$22,VLOOKUP($C160,Input!$A$8:$IA$39,MATCH(JC$21,Input!$A$6:$IA$6,0),FALSE),0)*IF(JC$109&gt;=MAX($IC$109:JB$109),MIN((JC$109-MAX($IC$109:JB$109)),(JC$109-JB$109)),0)</f>
        <v>0</v>
      </c>
      <c r="JD160" s="1">
        <f>+IF($E160=JD$22,VLOOKUP($C160,Input!$A$8:$IA$39,MATCH(JD$21,Input!$A$6:$IA$6,0),FALSE),0)*IF(JD$110&gt;=MAX($IC$110:JC$110),MIN((JD$110-MAX($IC$110:JC$110)),(JD$110-JC$110)),0)+IF($E160=JD$22,VLOOKUP($C160,Input!$A$8:$IA$39,MATCH(JD$21,Input!$A$6:$IA$6,0),FALSE),0)*IF(JD$109&gt;=MAX($IC$109:JC$109),MIN((JD$109-MAX($IC$109:JC$109)),(JD$109-JC$109)),0)</f>
        <v>0</v>
      </c>
      <c r="JE160" s="1">
        <f>+IF($E160=JE$22,VLOOKUP($C160,Input!$A$8:$IA$39,MATCH(JE$21,Input!$A$6:$IA$6,0),FALSE),0)*IF(JE$110&gt;=MAX($IC$110:JD$110),MIN((JE$110-MAX($IC$110:JD$110)),(JE$110-JD$110)),0)+IF($E160=JE$22,VLOOKUP($C160,Input!$A$8:$IA$39,MATCH(JE$21,Input!$A$6:$IA$6,0),FALSE),0)*IF(JE$109&gt;=MAX($IC$109:JD$109),MIN((JE$109-MAX($IC$109:JD$109)),(JE$109-JD$109)),0)</f>
        <v>0</v>
      </c>
      <c r="JF160" s="1">
        <f>+IF($E160=JF$22,VLOOKUP($C160,Input!$A$8:$IA$39,MATCH(JF$21,Input!$A$6:$IA$6,0),FALSE),0)*IF(JF$110&gt;=MAX($IC$110:JE$110),MIN((JF$110-MAX($IC$110:JE$110)),(JF$110-JE$110)),0)+IF($E160=JF$22,VLOOKUP($C160,Input!$A$8:$IA$39,MATCH(JF$21,Input!$A$6:$IA$6,0),FALSE),0)*IF(JF$109&gt;=MAX($IC$109:JE$109),MIN((JF$109-MAX($IC$109:JE$109)),(JF$109-JE$109)),0)</f>
        <v>0</v>
      </c>
      <c r="JG160" s="1">
        <f>+IF($E160=JG$22,VLOOKUP($C160,Input!$A$8:$IA$39,MATCH(JG$21,Input!$A$6:$IA$6,0),FALSE),0)*IF(JG$110&gt;=MAX($IC$110:JF$110),MIN((JG$110-MAX($IC$110:JF$110)),(JG$110-JF$110)),0)+IF($E160=JG$22,VLOOKUP($C160,Input!$A$8:$IA$39,MATCH(JG$21,Input!$A$6:$IA$6,0),FALSE),0)*IF(JG$109&gt;=MAX($IC$109:JF$109),MIN((JG$109-MAX($IC$109:JF$109)),(JG$109-JF$109)),0)</f>
        <v>0</v>
      </c>
      <c r="JH160" s="1">
        <f>+IF($E160=JH$22,VLOOKUP($C160,Input!$A$8:$IA$39,MATCH(JH$21,Input!$A$6:$IA$6,0),FALSE),0)*IF(JH$110&gt;=MAX($IC$110:JG$110),MIN((JH$110-MAX($IC$110:JG$110)),(JH$110-JG$110)),0)+IF($E160=JH$22,VLOOKUP($C160,Input!$A$8:$IA$39,MATCH(JH$21,Input!$A$6:$IA$6,0),FALSE),0)*IF(JH$109&gt;=MAX($IC$109:JG$109),MIN((JH$109-MAX($IC$109:JG$109)),(JH$109-JG$109)),0)</f>
        <v>0</v>
      </c>
      <c r="JI160" s="1">
        <f>+IF($E160=JI$22,VLOOKUP($C160,Input!$A$8:$IA$39,MATCH(JI$21,Input!$A$6:$IA$6,0),FALSE),0)*IF(JI$110&gt;=MAX($IC$110:JH$110),MIN((JI$110-MAX($IC$110:JH$110)),(JI$110-JH$110)),0)+IF($E160=JI$22,VLOOKUP($C160,Input!$A$8:$IA$39,MATCH(JI$21,Input!$A$6:$IA$6,0),FALSE),0)*IF(JI$109&gt;=MAX($IC$109:JH$109),MIN((JI$109-MAX($IC$109:JH$109)),(JI$109-JH$109)),0)</f>
        <v>0</v>
      </c>
      <c r="JJ160" s="1">
        <f>+IF($E160=JJ$22,VLOOKUP($C160,Input!$A$8:$IA$39,MATCH(JJ$21,Input!$A$6:$IA$6,0),FALSE),0)*IF(JJ$110&gt;=MAX($IC$110:JI$110),MIN((JJ$110-MAX($IC$110:JI$110)),(JJ$110-JI$110)),0)+IF($E160=JJ$22,VLOOKUP($C160,Input!$A$8:$IA$39,MATCH(JJ$21,Input!$A$6:$IA$6,0),FALSE),0)*IF(JJ$109&gt;=MAX($IC$109:JI$109),MIN((JJ$109-MAX($IC$109:JI$109)),(JJ$109-JI$109)),0)</f>
        <v>0</v>
      </c>
      <c r="JK160" s="1">
        <f>+IF($E160=JK$22,VLOOKUP($C160,Input!$A$8:$IA$39,MATCH(JK$21,Input!$A$6:$IA$6,0),FALSE),0)*IF(JK$110&gt;=MAX($IC$110:JJ$110),MIN((JK$110-MAX($IC$110:JJ$110)),(JK$110-JJ$110)),0)+IF($E160=JK$22,VLOOKUP($C160,Input!$A$8:$IA$39,MATCH(JK$21,Input!$A$6:$IA$6,0),FALSE),0)*IF(JK$109&gt;=MAX($IC$109:JJ$109),MIN((JK$109-MAX($IC$109:JJ$109)),(JK$109-JJ$109)),0)</f>
        <v>0</v>
      </c>
      <c r="JL160" s="1">
        <f>+IF($E160=JL$22,VLOOKUP($C160,Input!$A$8:$IA$39,MATCH(JL$21,Input!$A$6:$IA$6,0),FALSE),0)*IF(JL$110&gt;=MAX($IC$110:JK$110),MIN((JL$110-MAX($IC$110:JK$110)),(JL$110-JK$110)),0)+IF($E160=JL$22,VLOOKUP($C160,Input!$A$8:$IA$39,MATCH(JL$21,Input!$A$6:$IA$6,0),FALSE),0)*IF(JL$109&gt;=MAX($IC$109:JK$109),MIN((JL$109-MAX($IC$109:JK$109)),(JL$109-JK$109)),0)</f>
        <v>0</v>
      </c>
      <c r="JN160" t="str">
        <f>+VLOOKUP($C160,Input!$A$8:$GZ$39,MATCH(JN$21,Input!$A$6:$GZ$6,0),FALSE)</f>
        <v>Charger Maintenance ($/kWh)</v>
      </c>
      <c r="JO160" s="1">
        <f>IF($E160+$I160+$D$7&lt;=JO$22,0,IF(JO$22-$D$7&gt;=$E160,VLOOKUP($C160,Input!$A$8:$GZ$39,MATCH(JO$21,Input!$A$6:$GZ$6,0),FALSE),0)*$F160/$G160)*$D160</f>
        <v>0</v>
      </c>
      <c r="JP160" s="1">
        <f>IF($E160+$I160+$D$7&lt;=JP$22,0,IF(JP$22-$D$7&gt;=$E160,VLOOKUP($C160,Input!$A$8:$GZ$39,MATCH(JP$21,Input!$A$6:$GZ$6,0),FALSE),0)*$F160/$G160)*$D160</f>
        <v>0</v>
      </c>
      <c r="JQ160" s="1">
        <f>IF($E160+$I160+$D$7&lt;=JQ$22,0,IF(JQ$22-$D$7&gt;=$E160,VLOOKUP($C160,Input!$A$8:$GZ$39,MATCH(JQ$21,Input!$A$6:$GZ$6,0),FALSE),0)*$F160/$G160)*$D160</f>
        <v>0</v>
      </c>
      <c r="JR160" s="1">
        <f>IF($E160+$I160+$D$7&lt;=JR$22,0,IF(JR$22-$D$7&gt;=$E160,VLOOKUP($C160,Input!$A$8:$GZ$39,MATCH(JR$21,Input!$A$6:$GZ$6,0),FALSE),0)*$F160/$G160)*$D160</f>
        <v>0</v>
      </c>
      <c r="JS160" s="1">
        <f>IF($E160+$I160+$D$7&lt;=JS$22,0,IF(JS$22-$D$7&gt;=$E160,VLOOKUP($C160,Input!$A$8:$GZ$39,MATCH(JS$21,Input!$A$6:$GZ$6,0),FALSE),0)*$F160/$G160)*$D160</f>
        <v>0</v>
      </c>
      <c r="JT160" s="1">
        <f>IF($E160+$I160+$D$7&lt;=JT$22,0,IF(JT$22-$D$7&gt;=$E160,VLOOKUP($C160,Input!$A$8:$GZ$39,MATCH(JT$21,Input!$A$6:$GZ$6,0),FALSE),0)*$F160/$G160)*$D160</f>
        <v>0</v>
      </c>
      <c r="JU160" s="1">
        <f>IF($E160+$I160+$D$7&lt;=JU$22,0,IF(JU$22-$D$7&gt;=$E160,VLOOKUP($C160,Input!$A$8:$GZ$39,MATCH(JU$21,Input!$A$6:$GZ$6,0),FALSE),0)*$F160/$G160)*$D160</f>
        <v>0</v>
      </c>
      <c r="JV160" s="1">
        <f>IF($E160+$I160+$D$7&lt;=JV$22,0,IF(JV$22-$D$7&gt;=$E160,VLOOKUP($C160,Input!$A$8:$GZ$39,MATCH(JV$21,Input!$A$6:$GZ$6,0),FALSE),0)*$F160/$G160)*$D160</f>
        <v>0</v>
      </c>
      <c r="JW160" s="1">
        <f>IF($E160+$I160+$D$7&lt;=JW$22,0,IF(JW$22-$D$7&gt;=$E160,VLOOKUP($C160,Input!$A$8:$GZ$39,MATCH(JW$21,Input!$A$6:$GZ$6,0),FALSE),0)*$F160/$G160)*$D160</f>
        <v>0</v>
      </c>
      <c r="JX160" s="1">
        <f>IF($E160+$I160+$D$7&lt;=JX$22,0,IF(JX$22-$D$7&gt;=$E160,VLOOKUP($C160,Input!$A$8:$GZ$39,MATCH(JX$21,Input!$A$6:$GZ$6,0),FALSE),0)*$F160/$G160)*$D160</f>
        <v>0</v>
      </c>
      <c r="JY160" s="1">
        <f>IF($E160+$I160+$D$7&lt;=JY$22,0,IF(JY$22-$D$7&gt;=$E160,VLOOKUP($C160,Input!$A$8:$GZ$39,MATCH(JY$21,Input!$A$6:$GZ$6,0),FALSE),0)*$F160/$G160)*$D160</f>
        <v>0</v>
      </c>
      <c r="JZ160" s="1">
        <f>IF($E160+$I160+$D$7&lt;=JZ$22,0,IF(JZ$22-$D$7&gt;=$E160,VLOOKUP($C160,Input!$A$8:$GZ$39,MATCH(JZ$21,Input!$A$6:$GZ$6,0),FALSE),0)*$F160/$G160)*$D160</f>
        <v>0</v>
      </c>
      <c r="KA160" s="1">
        <f>IF($E160+$I160+$D$7&lt;=KA$22,0,IF(KA$22-$D$7&gt;=$E160,VLOOKUP($C160,Input!$A$8:$GZ$39,MATCH(KA$21,Input!$A$6:$GZ$6,0),FALSE),0)*$F160/$G160)*$D160</f>
        <v>0</v>
      </c>
      <c r="KB160" s="1">
        <f>IF($E160+$I160+$D$7&lt;=KB$22,0,IF(KB$22-$D$7&gt;=$E160,VLOOKUP($C160,Input!$A$8:$GZ$39,MATCH(KB$21,Input!$A$6:$GZ$6,0),FALSE),0)*$F160/$G160)*$D160</f>
        <v>0</v>
      </c>
      <c r="KC160" s="1">
        <f>IF($E160+$I160+$D$7&lt;=KC$22,0,IF(KC$22-$D$7&gt;=$E160,VLOOKUP($C160,Input!$A$8:$GZ$39,MATCH(KC$21,Input!$A$6:$GZ$6,0),FALSE),0)*$F160/$G160)*$D160</f>
        <v>0</v>
      </c>
      <c r="KD160" s="1">
        <f>IF($E160+$I160+$D$7&lt;=KD$22,0,IF(KD$22-$D$7&gt;=$E160,VLOOKUP($C160,Input!$A$8:$GZ$39,MATCH(KD$21,Input!$A$6:$GZ$6,0),FALSE),0)*$F160/$G160)*$D160</f>
        <v>0</v>
      </c>
      <c r="KE160" s="1">
        <f>IF($E160+$I160+$D$7&lt;=KE$22,0,IF(KE$22-$D$7&gt;=$E160,VLOOKUP($C160,Input!$A$8:$GZ$39,MATCH(KE$21,Input!$A$6:$GZ$6,0),FALSE),0)*$F160/$G160)*$D160</f>
        <v>0</v>
      </c>
      <c r="KF160" s="1">
        <f>IF($E160+$I160+$D$7&lt;=KF$22,0,IF(KF$22-$D$7&gt;=$E160,VLOOKUP($C160,Input!$A$8:$GZ$39,MATCH(KF$21,Input!$A$6:$GZ$6,0),FALSE),0)*$F160/$G160)*$D160</f>
        <v>0</v>
      </c>
      <c r="KG160" s="1">
        <f>IF($E160+$I160+$D$7&lt;=KG$22,0,IF(KG$22-$D$7&gt;=$E160,VLOOKUP($C160,Input!$A$8:$GZ$39,MATCH(KG$21,Input!$A$6:$GZ$6,0),FALSE),0)*$F160/$G160)*$D160</f>
        <v>0</v>
      </c>
      <c r="KH160" s="1">
        <f>IF($E160+$I160+$D$7&lt;=KH$22,0,IF(KH$22-$D$7&gt;=$E160,VLOOKUP($C160,Input!$A$8:$GZ$39,MATCH(KH$21,Input!$A$6:$GZ$6,0),FALSE),0)*$F160/$G160)*$D160</f>
        <v>0</v>
      </c>
      <c r="KI160" s="1">
        <f>IF($E160+$I160+$D$7&lt;=KI$22,0,IF(KI$22-$D$7&gt;=$E160,VLOOKUP($C160,Input!$A$8:$GZ$39,MATCH(KI$21,Input!$A$6:$GZ$6,0),FALSE),0)*$F160/$G160)*$D160</f>
        <v>0</v>
      </c>
      <c r="KJ160" s="1">
        <f>IF($E160+$I160+$D$7&lt;=KJ$22,0,IF(KJ$22-$D$7&gt;=$E160,VLOOKUP($C160,Input!$A$8:$GZ$39,MATCH(KJ$21,Input!$A$6:$GZ$6,0),FALSE),0)*$F160/$G160)*$D160</f>
        <v>0</v>
      </c>
      <c r="KK160" s="1">
        <f>IF($E160+$I160+$D$7&lt;=KK$22,0,IF(KK$22-$D$7&gt;=$E160,VLOOKUP($C160,Input!$A$8:$GZ$39,MATCH(KK$21,Input!$A$6:$GZ$6,0),FALSE),0)*$F160/$G160)*$D160</f>
        <v>0</v>
      </c>
      <c r="KL160" s="1">
        <f>IF($E160+$I160+$D$7&lt;=KL$22,0,IF(KL$22-$D$7&gt;=$E160,VLOOKUP($C160,Input!$A$8:$GZ$39,MATCH(KL$21,Input!$A$6:$GZ$6,0),FALSE),0)*$F160/$G160)*$D160</f>
        <v>0</v>
      </c>
      <c r="KM160" s="1">
        <f>IF($E160+$I160+$D$7&lt;=KM$22,0,IF(KM$22-$D$7&gt;=$E160,VLOOKUP($C160,Input!$A$8:$GZ$39,MATCH(KM$21,Input!$A$6:$GZ$6,0),FALSE),0)*$F160/$G160)*$D160</f>
        <v>0</v>
      </c>
      <c r="KN160" s="1">
        <f>IF($E160+$I160+$D$7&lt;=KN$22,0,IF(KN$22-$D$7&gt;=$E160,VLOOKUP($C160,Input!$A$8:$GZ$39,MATCH(KN$21,Input!$A$6:$GZ$6,0),FALSE),0)*$F160/$G160)*$D160</f>
        <v>0</v>
      </c>
      <c r="KO160" s="1">
        <f>IF($E160+$I160+$D$7&lt;=KO$22,0,IF(KO$22-$D$7&gt;=$E160,VLOOKUP($C160,Input!$A$8:$GZ$39,MATCH(KO$21,Input!$A$6:$GZ$6,0),FALSE),0)*$F160/$G160)*$D160</f>
        <v>0</v>
      </c>
      <c r="KP160" s="1">
        <f>IF($E160+$I160+$D$7&lt;=KP$22,0,IF(KP$22-$D$7&gt;=$E160,VLOOKUP($C160,Input!$A$8:$GZ$39,MATCH(KP$21,Input!$A$6:$GZ$6,0),FALSE),0)*$F160/$G160)*$D160</f>
        <v>0</v>
      </c>
      <c r="KQ160" s="1">
        <f>IF($E160+$I160+$D$7&lt;=KQ$22,0,IF(KQ$22-$D$7&gt;=$E160,VLOOKUP($C160,Input!$A$8:$GZ$39,MATCH(KQ$21,Input!$A$6:$GZ$6,0),FALSE),0)*$F160/$G160)*$D160</f>
        <v>0</v>
      </c>
      <c r="KR160" s="1">
        <f>IF($E160+$I160+$D$7&lt;=KR$22,0,IF(KR$22-$D$7&gt;=$E160,VLOOKUP($C160,Input!$A$8:$GZ$39,MATCH(KR$21,Input!$A$6:$GZ$6,0),FALSE),0)*$F160/$G160)*$D160</f>
        <v>0</v>
      </c>
      <c r="KS160" s="1">
        <f>IF($E160+$I160+$D$7&lt;=KS$22,0,IF(KS$22-$D$7&gt;=$E160,VLOOKUP($C160,Input!$A$8:$GZ$39,MATCH(KS$21,Input!$A$6:$GZ$6,0),FALSE),0)*$F160/$G160)*$D160</f>
        <v>0</v>
      </c>
      <c r="KT160" s="1">
        <f>IF($E160+$I160+$D$7&lt;=KT$22,0,IF(KT$22-$D$7&gt;=$E160,VLOOKUP($C160,Input!$A$8:$GZ$39,MATCH(KT$21,Input!$A$6:$GZ$6,0),FALSE),0)*$F160/$G160)*$D160</f>
        <v>0</v>
      </c>
      <c r="KU160" s="1">
        <f>IF($E160+$I160+$D$7&lt;=KU$22,0,IF(KU$22-$D$7&gt;=$E160,VLOOKUP($C160,Input!$A$8:$GZ$39,MATCH(KU$21,Input!$A$6:$GZ$6,0),FALSE),0)*$F160/$G160)*$D160</f>
        <v>0</v>
      </c>
      <c r="KV160" s="1">
        <f>IF($E160+$I160+$D$7&lt;=KV$22,0,IF(KV$22-$D$7&gt;=$E160,VLOOKUP($C160,Input!$A$8:$GZ$39,MATCH(KV$21,Input!$A$6:$GZ$6,0),FALSE),0)*$F160/$G160)*$D160</f>
        <v>0</v>
      </c>
      <c r="KW160" s="1">
        <f>IF($E160+$I160+$D$7&lt;=KW$22,0,IF(KW$22-$D$7&gt;=$E160,VLOOKUP($C160,Input!$A$8:$GZ$39,MATCH(KW$21,Input!$A$6:$GZ$6,0),FALSE),0)*$F160/$G160)*$D160</f>
        <v>0</v>
      </c>
      <c r="KY160" t="str">
        <f>VLOOKUP($C160,Input!$A$8:$HV$39,MATCH(KY$21,Input!$A$6:$HV$6,0),FALSE)</f>
        <v>$/kWh from "Main Tab" selection for depot charging and it is scaled to EIA cost projections</v>
      </c>
      <c r="KZ160" s="1">
        <f>IF($E160+$I160+$D$7&lt;=KZ$22,0,IF(KZ$22-$D$7&gt;=$E160,VLOOKUP($C160,Input!$A$8:$HV$39,MATCH(KZ$21,Input!$A$6:$HV$6,0),FALSE)/$G160*$F160,0))*$D160</f>
        <v>0</v>
      </c>
      <c r="LA160" s="1">
        <f>IF($E160+$I160+$D$7&lt;=LA$22,0,IF(LA$22-$D$7&gt;=$E160,VLOOKUP($C160,Input!$A$8:$HV$39,MATCH(LA$21,Input!$A$6:$HV$6,0),FALSE)/$G160*$F160,0))*$D160</f>
        <v>0</v>
      </c>
      <c r="LB160" s="1">
        <f>IF($E160+$I160+$D$7&lt;=LB$22,0,IF(LB$22-$D$7&gt;=$E160,VLOOKUP($C160,Input!$A$8:$HV$39,MATCH(LB$21,Input!$A$6:$HV$6,0),FALSE)/$G160*$F160,0))*$D160</f>
        <v>0</v>
      </c>
      <c r="LC160" s="1">
        <f>IF($E160+$I160+$D$7&lt;=LC$22,0,IF(LC$22-$D$7&gt;=$E160,VLOOKUP($C160,Input!$A$8:$HV$39,MATCH(LC$21,Input!$A$6:$HV$6,0),FALSE)/$G160*$F160,0))*$D160</f>
        <v>0</v>
      </c>
      <c r="LD160" s="1">
        <f>IF($E160+$I160+$D$7&lt;=LD$22,0,IF(LD$22-$D$7&gt;=$E160,VLOOKUP($C160,Input!$A$8:$HV$39,MATCH(LD$21,Input!$A$6:$HV$6,0),FALSE)/$G160*$F160,0))*$D160</f>
        <v>0</v>
      </c>
      <c r="LE160" s="1">
        <f>IF($E160+$I160+$D$7&lt;=LE$22,0,IF(LE$22-$D$7&gt;=$E160,VLOOKUP($C160,Input!$A$8:$HV$39,MATCH(LE$21,Input!$A$6:$HV$6,0),FALSE)/$G160*$F160,0))*$D160</f>
        <v>0</v>
      </c>
      <c r="LF160" s="1">
        <f>IF($E160+$I160+$D$7&lt;=LF$22,0,IF(LF$22-$D$7&gt;=$E160,VLOOKUP($C160,Input!$A$8:$HV$39,MATCH(LF$21,Input!$A$6:$HV$6,0),FALSE)/$G160*$F160,0))*$D160</f>
        <v>0</v>
      </c>
      <c r="LG160" s="1">
        <f>IF($E160+$I160+$D$7&lt;=LG$22,0,IF(LG$22-$D$7&gt;=$E160,VLOOKUP($C160,Input!$A$8:$HV$39,MATCH(LG$21,Input!$A$6:$HV$6,0),FALSE)/$G160*$F160,0))*$D160</f>
        <v>0</v>
      </c>
      <c r="LH160" s="1">
        <f>IF($E160+$I160+$D$7&lt;=LH$22,0,IF(LH$22-$D$7&gt;=$E160,VLOOKUP($C160,Input!$A$8:$HV$39,MATCH(LH$21,Input!$A$6:$HV$6,0),FALSE)/$G160*$F160,0))*$D160</f>
        <v>0</v>
      </c>
      <c r="LI160" s="1">
        <f>IF($E160+$I160+$D$7&lt;=LI$22,0,IF(LI$22-$D$7&gt;=$E160,VLOOKUP($C160,Input!$A$8:$HV$39,MATCH(LI$21,Input!$A$6:$HV$6,0),FALSE)/$G160*$F160,0))*$D160</f>
        <v>0</v>
      </c>
      <c r="LJ160" s="1">
        <f>IF($E160+$I160+$D$7&lt;=LJ$22,0,IF(LJ$22-$D$7&gt;=$E160,VLOOKUP($C160,Input!$A$8:$HV$39,MATCH(LJ$21,Input!$A$6:$HV$6,0),FALSE)/$G160*$F160,0))*$D160</f>
        <v>0</v>
      </c>
      <c r="LK160" s="1">
        <f>IF($E160+$I160+$D$7&lt;=LK$22,0,IF(LK$22-$D$7&gt;=$E160,VLOOKUP($C160,Input!$A$8:$HV$39,MATCH(LK$21,Input!$A$6:$HV$6,0),FALSE)/$G160*$F160,0))*$D160</f>
        <v>0</v>
      </c>
      <c r="LL160" s="1">
        <f>IF($E160+$I160+$D$7&lt;=LL$22,0,IF(LL$22-$D$7&gt;=$E160,VLOOKUP($C160,Input!$A$8:$HV$39,MATCH(LL$21,Input!$A$6:$HV$6,0),FALSE)/$G160*$F160,0))*$D160</f>
        <v>0</v>
      </c>
      <c r="LM160" s="1">
        <f>IF($E160+$I160+$D$7&lt;=LM$22,0,IF(LM$22-$D$7&gt;=$E160,VLOOKUP($C160,Input!$A$8:$HV$39,MATCH(LM$21,Input!$A$6:$HV$6,0),FALSE)/$G160*$F160,0))*$D160</f>
        <v>0</v>
      </c>
      <c r="LN160" s="1">
        <f>IF($E160+$I160+$D$7&lt;=LN$22,0,IF(LN$22-$D$7&gt;=$E160,VLOOKUP($C160,Input!$A$8:$HV$39,MATCH(LN$21,Input!$A$6:$HV$6,0),FALSE)/$G160*$F160,0))*$D160</f>
        <v>0</v>
      </c>
      <c r="LO160" s="1">
        <f>IF($E160+$I160+$D$7&lt;=LO$22,0,IF(LO$22-$D$7&gt;=$E160,VLOOKUP($C160,Input!$A$8:$HV$39,MATCH(LO$21,Input!$A$6:$HV$6,0),FALSE)/$G160*$F160,0))*$D160</f>
        <v>0</v>
      </c>
      <c r="LP160" s="1">
        <f>IF($E160+$I160+$D$7&lt;=LP$22,0,IF(LP$22-$D$7&gt;=$E160,VLOOKUP($C160,Input!$A$8:$HV$39,MATCH(LP$21,Input!$A$6:$HV$6,0),FALSE)/$G160*$F160,0))*$D160</f>
        <v>0</v>
      </c>
      <c r="LQ160" s="1">
        <f>IF($E160+$I160+$D$7&lt;=LQ$22,0,IF(LQ$22-$D$7&gt;=$E160,VLOOKUP($C160,Input!$A$8:$HV$39,MATCH(LQ$21,Input!$A$6:$HV$6,0),FALSE)/$G160*$F160,0))*$D160</f>
        <v>0</v>
      </c>
      <c r="LR160" s="1">
        <f>IF($E160+$I160+$D$7&lt;=LR$22,0,IF(LR$22-$D$7&gt;=$E160,VLOOKUP($C160,Input!$A$8:$HV$39,MATCH(LR$21,Input!$A$6:$HV$6,0),FALSE)/$G160*$F160,0))*$D160</f>
        <v>0</v>
      </c>
      <c r="LS160" s="1">
        <f>IF($E160+$I160+$D$7&lt;=LS$22,0,IF(LS$22-$D$7&gt;=$E160,VLOOKUP($C160,Input!$A$8:$HV$39,MATCH(LS$21,Input!$A$6:$HV$6,0),FALSE)/$G160*$F160,0))*$D160</f>
        <v>0</v>
      </c>
      <c r="LT160" s="1">
        <f>IF($E160+$I160+$D$7&lt;=LT$22,0,IF(LT$22-$D$7&gt;=$E160,VLOOKUP($C160,Input!$A$8:$HV$39,MATCH(LT$21,Input!$A$6:$HV$6,0),FALSE)/$G160*$F160,0))*$D160</f>
        <v>0</v>
      </c>
      <c r="LU160" s="1">
        <f>IF($E160+$I160+$D$7&lt;=LU$22,0,IF(LU$22-$D$7&gt;=$E160,VLOOKUP($C160,Input!$A$8:$HV$39,MATCH(LU$21,Input!$A$6:$HV$6,0),FALSE)/$G160*$F160,0))*$D160</f>
        <v>0</v>
      </c>
      <c r="LV160" s="1">
        <f>IF($E160+$I160+$D$7&lt;=LV$22,0,IF(LV$22-$D$7&gt;=$E160,VLOOKUP($C160,Input!$A$8:$HV$39,MATCH(LV$21,Input!$A$6:$HV$6,0),FALSE)/$G160*$F160,0))*$D160</f>
        <v>0</v>
      </c>
      <c r="LW160" s="1">
        <f>IF($E160+$I160+$D$7&lt;=LW$22,0,IF(LW$22-$D$7&gt;=$E160,VLOOKUP($C160,Input!$A$8:$HV$39,MATCH(LW$21,Input!$A$6:$HV$6,0),FALSE)/$G160*$F160,0))*$D160</f>
        <v>0</v>
      </c>
      <c r="LX160" s="1">
        <f>IF($E160+$I160+$D$7&lt;=LX$22,0,IF(LX$22-$D$7&gt;=$E160,VLOOKUP($C160,Input!$A$8:$HV$39,MATCH(LX$21,Input!$A$6:$HV$6,0),FALSE)/$G160*$F160,0))*$D160</f>
        <v>0</v>
      </c>
      <c r="LY160" s="1">
        <f>IF($E160+$I160+$D$7&lt;=LY$22,0,IF(LY$22-$D$7&gt;=$E160,VLOOKUP($C160,Input!$A$8:$HV$39,MATCH(LY$21,Input!$A$6:$HV$6,0),FALSE)/$G160*$F160,0))*$D160</f>
        <v>0</v>
      </c>
      <c r="LZ160" s="1">
        <f>IF($E160+$I160+$D$7&lt;=LZ$22,0,IF(LZ$22-$D$7&gt;=$E160,VLOOKUP($C160,Input!$A$8:$HV$39,MATCH(LZ$21,Input!$A$6:$HV$6,0),FALSE)/$G160*$F160,0))*$D160</f>
        <v>0</v>
      </c>
      <c r="MA160" s="1">
        <f>IF($E160+$I160+$D$7&lt;=MA$22,0,IF(MA$22-$D$7&gt;=$E160,VLOOKUP($C160,Input!$A$8:$HV$39,MATCH(MA$21,Input!$A$6:$HV$6,0),FALSE)/$G160*$F160,0))*$D160</f>
        <v>0</v>
      </c>
      <c r="MB160" s="1">
        <f>IF($E160+$I160+$D$7&lt;=MB$22,0,IF(MB$22-$D$7&gt;=$E160,VLOOKUP($C160,Input!$A$8:$HV$39,MATCH(MB$21,Input!$A$6:$HV$6,0),FALSE)/$G160*$F160,0))*$D160</f>
        <v>0</v>
      </c>
      <c r="MC160" s="1">
        <f>IF($E160+$I160+$D$7&lt;=MC$22,0,IF(MC$22-$D$7&gt;=$E160,VLOOKUP($C160,Input!$A$8:$HV$39,MATCH(MC$21,Input!$A$6:$HV$6,0),FALSE)/$G160*$F160,0))*$D160</f>
        <v>0</v>
      </c>
      <c r="MD160" s="1">
        <f>IF($E160+$I160+$D$7&lt;=MD$22,0,IF(MD$22-$D$7&gt;=$E160,VLOOKUP($C160,Input!$A$8:$HV$39,MATCH(MD$21,Input!$A$6:$HV$6,0),FALSE)/$G160*$F160,0))*$D160</f>
        <v>0</v>
      </c>
      <c r="ME160" s="1">
        <f>IF($E160+$I160+$D$7&lt;=ME$22,0,IF(ME$22-$D$7&gt;=$E160,VLOOKUP($C160,Input!$A$8:$HV$39,MATCH(ME$21,Input!$A$6:$HV$6,0),FALSE)/$G160*$F160,0))*$D160</f>
        <v>0</v>
      </c>
      <c r="MF160" s="1">
        <f>IF($E160+$I160+$D$7&lt;=MF$22,0,IF(MF$22-$D$7&gt;=$E160,VLOOKUP($C160,Input!$A$8:$HV$39,MATCH(MF$21,Input!$A$6:$HV$6,0),FALSE)/$G160*$F160,0))*$D160</f>
        <v>0</v>
      </c>
      <c r="MG160" s="1">
        <f>IF($E160+$I160+$D$7&lt;=MG$22,0,IF(MG$22-$D$7&gt;=$E160,VLOOKUP($C160,Input!$A$8:$HV$39,MATCH(MG$21,Input!$A$6:$HV$6,0),FALSE)/$G160*$F160,0))*$D160</f>
        <v>0</v>
      </c>
      <c r="MH160" s="1">
        <f>IF($E160+$I160+$D$7&lt;=MH$22,0,IF(MH$22-$D$7&gt;=$E160,VLOOKUP($C160,Input!$A$8:$HV$39,MATCH(MH$21,Input!$A$6:$HV$6,0),FALSE)/$G160*$F160,0))*$D160</f>
        <v>0</v>
      </c>
      <c r="MI160" s="1">
        <f>IF($E160+$I160+$D$7&lt;=MI$22,0,IF(MI$22-$D$7&gt;=$E160,VLOOKUP($C160,Input!$A$8:$HV$39,MATCH(MI$21,Input!$A$6:$HV$6,0),FALSE)/$G160*$F160,0))*$D160</f>
        <v>0</v>
      </c>
      <c r="MJ160" s="1">
        <f>IF($E160+$I160+$D$7&lt;=MJ$22,0,IF(MJ$22-$D$7&gt;=$E160,VLOOKUP($C160,Input!$A$8:$HV$39,MATCH(MJ$21,Input!$A$6:$HV$6,0),FALSE)/$G160*$F160,0))*$D160</f>
        <v>0</v>
      </c>
      <c r="MK160" s="1">
        <f>IF($E160+$I160+$D$7&lt;=MK$22,0,IF(MK$22-$D$7&gt;=$E160,VLOOKUP($C160,Input!$A$8:$HV$39,MATCH(MK$21,Input!$A$6:$HV$6,0),FALSE)/$G160*$F160,0))*$D160</f>
        <v>0</v>
      </c>
      <c r="ML160" s="1">
        <f>IF($E160+$I160+$D$7&lt;=ML$22,0,IF(ML$22-$D$7&gt;=$E160,VLOOKUP($C160,Input!$A$8:$HV$39,MATCH(ML$21,Input!$A$6:$HV$6,0),FALSE)/$G160*$F160,0))*$D160</f>
        <v>0</v>
      </c>
      <c r="MM160" s="1">
        <f>IF($E160+$I160+$D$7&lt;=MM$22,0,IF(MM$22-$D$7&gt;=$E160,VLOOKUP($C160,Input!$A$8:$HV$39,MATCH(MM$21,Input!$A$6:$HV$6,0),FALSE)/$G160*$F160,0))*$D160</f>
        <v>0</v>
      </c>
      <c r="MN160" s="1">
        <f>IF($E160+$I160+$D$7&lt;=MN$22,0,IF(MN$22-$D$7&gt;=$E160,VLOOKUP($C160,Input!$A$8:$HV$39,MATCH(MN$21,Input!$A$6:$HV$6,0),FALSE)/$G160*$F160,0))*$D160</f>
        <v>0</v>
      </c>
      <c r="MO160" s="1">
        <f>IF($E160+$I160+$D$7&lt;=MO$22,0,IF(MO$22-$D$7&gt;=$E160,VLOOKUP($C160,Input!$A$8:$HV$39,MATCH(MO$21,Input!$A$6:$HV$6,0),FALSE)/$G160*$F160,0))*$D160</f>
        <v>0</v>
      </c>
      <c r="MP160" s="1">
        <f>IF($E160+$I160+$D$7&lt;=MP$22,0,IF(MP$22-$D$7&gt;=$E160,VLOOKUP($C160,Input!$A$8:$HV$39,MATCH(MP$21,Input!$A$6:$HV$6,0),FALSE)/$G160*$F160,0))*$D160</f>
        <v>0</v>
      </c>
      <c r="MQ160" s="1">
        <f>IF($E160+$I160+$D$7&lt;=MQ$22,0,IF(MQ$22-$D$7&gt;=$E160,VLOOKUP($C160,Input!$A$8:$HV$39,MATCH(MQ$21,Input!$A$6:$HV$6,0),FALSE)/$G160*$F160,0))*$D160</f>
        <v>0</v>
      </c>
      <c r="MR160" s="1">
        <f>IF($E160+$I160+$D$7&lt;=MR$22,0,IF(MR$22-$D$7&gt;=$E160,VLOOKUP($C160,Input!$A$8:$HV$39,MATCH(MR$21,Input!$A$6:$HV$6,0),FALSE)/$G160*$F160,0))*$D160</f>
        <v>0</v>
      </c>
      <c r="MS160" s="1">
        <f>IF($E160+$I160+$D$7&lt;=MS$22,0,IF(MS$22-$D$7&gt;=$E160,VLOOKUP($C160,Input!$A$8:$HV$39,MATCH(MS$21,Input!$A$6:$HV$6,0),FALSE)/$G160*$F160,0))*$D160</f>
        <v>2278335.6236008708</v>
      </c>
      <c r="MT160" s="1">
        <f>IF($E160+$I160+$D$7&lt;=MT$22,0,IF(MT$22-$D$7&gt;=$E160,VLOOKUP($C160,Input!$A$8:$HV$39,MATCH(MT$21,Input!$A$6:$HV$6,0),FALSE)/$G160*$F160,0))*$D160</f>
        <v>2274897.0127941384</v>
      </c>
      <c r="MU160" s="1">
        <f>IF($E160+$I160+$D$7&lt;=MU$22,0,IF(MU$22-$D$7&gt;=$E160,VLOOKUP($C160,Input!$A$8:$HV$39,MATCH(MU$21,Input!$A$6:$HV$6,0),FALSE)/$G160*$F160,0))*$D160</f>
        <v>2271668.0920139649</v>
      </c>
      <c r="MV160" s="1">
        <f>IF($E160+$I160+$D$7&lt;=MV$22,0,IF(MV$22-$D$7&gt;=$E160,VLOOKUP($C160,Input!$A$8:$HV$39,MATCH(MV$21,Input!$A$6:$HV$6,0),FALSE)/$G160*$F160,0))*$D160</f>
        <v>2273848.6581703546</v>
      </c>
      <c r="MW160" s="1">
        <f>IF($E160+$I160+$D$7&lt;=MW$22,0,IF(MW$22-$D$7&gt;=$E160,VLOOKUP($C160,Input!$A$8:$HV$39,MATCH(MW$21,Input!$A$6:$HV$6,0),FALSE)/$G160*$F160,0))*$D160</f>
        <v>2275957.7835889328</v>
      </c>
      <c r="MX160" s="1">
        <f>IF($E160+$I160+$D$7&lt;=MX$22,0,IF(MX$22-$D$7&gt;=$E160,VLOOKUP($C160,Input!$A$8:$HV$39,MATCH(MX$21,Input!$A$6:$HV$6,0),FALSE)/$G160*$F160,0))*$D160</f>
        <v>2274374.9128031656</v>
      </c>
      <c r="MZ160" t="str">
        <f>VLOOKUP($C160,Input!$A$8:$HV$39,MATCH(MZ$21,Input!$A$6:$HV$6,0),FALSE)</f>
        <v>Electricity LCFS Credit ($/kWh)</v>
      </c>
      <c r="NA160" s="1">
        <f>IF($E160+$I160+$D$7&lt;=NA$22,0,IF(NA$22-$D$7&gt;=$E160,-VLOOKUP($C160,Input!$A$8:$HV$39,MATCH(NA$21,Input!$A$6:$HV$6,0),FALSE)/$G160*$F160,0))*$D160*$G$4/100</f>
        <v>0</v>
      </c>
      <c r="NB160" s="1">
        <f>IF($E160+$I160+$D$7&lt;=NB$22,0,IF(NB$22-$D$7&gt;=$E160,-VLOOKUP($C160,Input!$A$8:$HV$39,MATCH(NB$21,Input!$A$6:$HV$6,0),FALSE)/$G160*$F160,0))*$D160*$G$4/100</f>
        <v>0</v>
      </c>
      <c r="NC160" s="1">
        <f>IF($E160+$I160+$D$7&lt;=NC$22,0,IF(NC$22-$D$7&gt;=$E160,-VLOOKUP($C160,Input!$A$8:$HV$39,MATCH(NC$21,Input!$A$6:$HV$6,0),FALSE)/$G160*$F160,0))*$D160*$G$4/100</f>
        <v>0</v>
      </c>
      <c r="ND160" s="1">
        <f>IF($E160+$I160+$D$7&lt;=ND$22,0,IF(ND$22-$D$7&gt;=$E160,-VLOOKUP($C160,Input!$A$8:$HV$39,MATCH(ND$21,Input!$A$6:$HV$6,0),FALSE)/$G160*$F160,0))*$D160*$G$4/100</f>
        <v>0</v>
      </c>
      <c r="NE160" s="1">
        <f>IF($E160+$I160+$D$7&lt;=NE$22,0,IF(NE$22-$D$7&gt;=$E160,-VLOOKUP($C160,Input!$A$8:$HV$39,MATCH(NE$21,Input!$A$6:$HV$6,0),FALSE)/$G160*$F160,0))*$D160*$G$4/100</f>
        <v>0</v>
      </c>
      <c r="NF160" s="1">
        <f>IF($E160+$I160+$D$7&lt;=NF$22,0,IF(NF$22-$D$7&gt;=$E160,-VLOOKUP($C160,Input!$A$8:$HV$39,MATCH(NF$21,Input!$A$6:$HV$6,0),FALSE)/$G160*$F160,0))*$D160*$G$4/100</f>
        <v>0</v>
      </c>
      <c r="NG160" s="1">
        <f>IF($E160+$I160+$D$7&lt;=NG$22,0,IF(NG$22-$D$7&gt;=$E160,-VLOOKUP($C160,Input!$A$8:$HV$39,MATCH(NG$21,Input!$A$6:$HV$6,0),FALSE)/$G160*$F160,0))*$D160*$G$4/100</f>
        <v>0</v>
      </c>
      <c r="NH160" s="1">
        <f>IF($E160+$I160+$D$7&lt;=NH$22,0,IF(NH$22-$D$7&gt;=$E160,-VLOOKUP($C160,Input!$A$8:$HV$39,MATCH(NH$21,Input!$A$6:$HV$6,0),FALSE)/$G160*$F160,0))*$D160*$G$4/100</f>
        <v>0</v>
      </c>
      <c r="NI160" s="1">
        <f>IF($E160+$I160+$D$7&lt;=NI$22,0,IF(NI$22-$D$7&gt;=$E160,-VLOOKUP($C160,Input!$A$8:$HV$39,MATCH(NI$21,Input!$A$6:$HV$6,0),FALSE)/$G160*$F160,0))*$D160*$G$4/100</f>
        <v>0</v>
      </c>
      <c r="NJ160" s="1">
        <f>IF($E160+$I160+$D$7&lt;=NJ$22,0,IF(NJ$22-$D$7&gt;=$E160,-VLOOKUP($C160,Input!$A$8:$HV$39,MATCH(NJ$21,Input!$A$6:$HV$6,0),FALSE)/$G160*$F160,0))*$D160*$G$4/100</f>
        <v>0</v>
      </c>
      <c r="NK160" s="1">
        <f>IF($E160+$I160+$D$7&lt;=NK$22,0,IF(NK$22-$D$7&gt;=$E160,-VLOOKUP($C160,Input!$A$8:$HV$39,MATCH(NK$21,Input!$A$6:$HV$6,0),FALSE)/$G160*$F160,0))*$D160*$G$4/100</f>
        <v>0</v>
      </c>
      <c r="NL160" s="1">
        <f>IF($E160+$I160+$D$7&lt;=NL$22,0,IF(NL$22-$D$7&gt;=$E160,-VLOOKUP($C160,Input!$A$8:$HV$39,MATCH(NL$21,Input!$A$6:$HV$6,0),FALSE)/$G160*$F160,0))*$D160*$G$4/100</f>
        <v>0</v>
      </c>
      <c r="NM160" s="1">
        <f>IF($E160+$I160+$D$7&lt;=NM$22,0,IF(NM$22-$D$7&gt;=$E160,-VLOOKUP($C160,Input!$A$8:$HV$39,MATCH(NM$21,Input!$A$6:$HV$6,0),FALSE)/$G160*$F160,0))*$D160*$G$4/100</f>
        <v>0</v>
      </c>
      <c r="NN160" s="1">
        <f>IF($E160+$I160+$D$7&lt;=NN$22,0,IF(NN$22-$D$7&gt;=$E160,-VLOOKUP($C160,Input!$A$8:$HV$39,MATCH(NN$21,Input!$A$6:$HV$6,0),FALSE)/$G160*$F160,0))*$D160*$G$4/100</f>
        <v>0</v>
      </c>
      <c r="NO160" s="1">
        <f>IF($E160+$I160+$D$7&lt;=NO$22,0,IF(NO$22-$D$7&gt;=$E160,-VLOOKUP($C160,Input!$A$8:$HV$39,MATCH(NO$21,Input!$A$6:$HV$6,0),FALSE)/$G160*$F160,0))*$D160*$G$4/100</f>
        <v>0</v>
      </c>
      <c r="NP160" s="1">
        <f>IF($E160+$I160+$D$7&lt;=NP$22,0,IF(NP$22-$D$7&gt;=$E160,-VLOOKUP($C160,Input!$A$8:$HV$39,MATCH(NP$21,Input!$A$6:$HV$6,0),FALSE)/$G160*$F160,0))*$D160*$G$4/100</f>
        <v>0</v>
      </c>
      <c r="NQ160" s="1">
        <f>IF($E160+$I160+$D$7&lt;=NQ$22,0,IF(NQ$22-$D$7&gt;=$E160,-VLOOKUP($C160,Input!$A$8:$HV$39,MATCH(NQ$21,Input!$A$6:$HV$6,0),FALSE)/$G160*$F160,0))*$D160*$G$4/100</f>
        <v>0</v>
      </c>
      <c r="NR160" s="1">
        <f>IF($E160+$I160+$D$7&lt;=NR$22,0,IF(NR$22-$D$7&gt;=$E160,-VLOOKUP($C160,Input!$A$8:$HV$39,MATCH(NR$21,Input!$A$6:$HV$6,0),FALSE)/$G160*$F160,0))*$D160*$G$4/100</f>
        <v>0</v>
      </c>
      <c r="NS160" s="1">
        <f>IF($E160+$I160+$D$7&lt;=NS$22,0,IF(NS$22-$D$7&gt;=$E160,-VLOOKUP($C160,Input!$A$8:$HV$39,MATCH(NS$21,Input!$A$6:$HV$6,0),FALSE)/$G160*$F160,0))*$D160*$G$4/100</f>
        <v>0</v>
      </c>
      <c r="NT160" s="1">
        <f>IF($E160+$I160+$D$7&lt;=NT$22,0,IF(NT$22-$D$7&gt;=$E160,-VLOOKUP($C160,Input!$A$8:$HV$39,MATCH(NT$21,Input!$A$6:$HV$6,0),FALSE)/$G160*$F160,0))*$D160*$G$4/100</f>
        <v>0</v>
      </c>
      <c r="NU160" s="1">
        <f>IF($E160+$I160+$D$7&lt;=NU$22,0,IF(NU$22-$D$7&gt;=$E160,-VLOOKUP($C160,Input!$A$8:$HV$39,MATCH(NU$21,Input!$A$6:$HV$6,0),FALSE)/$G160*$F160,0))*$D160*$G$4/100</f>
        <v>0</v>
      </c>
      <c r="NV160" s="1">
        <f>IF($E160+$I160+$D$7&lt;=NV$22,0,IF(NV$22-$D$7&gt;=$E160,-VLOOKUP($C160,Input!$A$8:$HV$39,MATCH(NV$21,Input!$A$6:$HV$6,0),FALSE)/$G160*$F160,0))*$D160*$G$4/100</f>
        <v>0</v>
      </c>
      <c r="NW160" s="1">
        <f>IF($E160+$I160+$D$7&lt;=NW$22,0,IF(NW$22-$D$7&gt;=$E160,-VLOOKUP($C160,Input!$A$8:$HV$39,MATCH(NW$21,Input!$A$6:$HV$6,0),FALSE)/$G160*$F160,0))*$D160*$G$4/100</f>
        <v>0</v>
      </c>
      <c r="NX160" s="1">
        <f>IF($E160+$I160+$D$7&lt;=NX$22,0,IF(NX$22-$D$7&gt;=$E160,-VLOOKUP($C160,Input!$A$8:$HV$39,MATCH(NX$21,Input!$A$6:$HV$6,0),FALSE)/$G160*$F160,0))*$D160*$G$4/100</f>
        <v>0</v>
      </c>
      <c r="NY160" s="1">
        <f>IF($E160+$I160+$D$7&lt;=NY$22,0,IF(NY$22-$D$7&gt;=$E160,-VLOOKUP($C160,Input!$A$8:$HV$39,MATCH(NY$21,Input!$A$6:$HV$6,0),FALSE)/$G160*$F160,0))*$D160*$G$4/100</f>
        <v>0</v>
      </c>
      <c r="NZ160" s="1">
        <f>IF($E160+$I160+$D$7&lt;=NZ$22,0,IF(NZ$22-$D$7&gt;=$E160,-VLOOKUP($C160,Input!$A$8:$HV$39,MATCH(NZ$21,Input!$A$6:$HV$6,0),FALSE)/$G160*$F160,0))*$D160*$G$4/100</f>
        <v>0</v>
      </c>
      <c r="OA160" s="1">
        <f>IF($E160+$I160+$D$7&lt;=OA$22,0,IF(OA$22-$D$7&gt;=$E160,-VLOOKUP($C160,Input!$A$8:$HV$39,MATCH(OA$21,Input!$A$6:$HV$6,0),FALSE)/$G160*$F160,0))*$D160*$G$4/100</f>
        <v>0</v>
      </c>
      <c r="OB160" s="1">
        <f>IF($E160+$I160+$D$7&lt;=OB$22,0,IF(OB$22-$D$7&gt;=$E160,-VLOOKUP($C160,Input!$A$8:$HV$39,MATCH(OB$21,Input!$A$6:$HV$6,0),FALSE)/$G160*$F160,0))*$D160*$G$4/100</f>
        <v>0</v>
      </c>
      <c r="OC160" s="1">
        <f>IF($E160+$I160+$D$7&lt;=OC$22,0,IF(OC$22-$D$7&gt;=$E160,-VLOOKUP($C160,Input!$A$8:$HV$39,MATCH(OC$21,Input!$A$6:$HV$6,0),FALSE)/$G160*$F160,0))*$D160*$G$4/100</f>
        <v>0</v>
      </c>
      <c r="OD160" s="1">
        <f>IF($E160+$I160+$D$7&lt;=OD$22,0,IF(OD$22-$D$7&gt;=$E160,-VLOOKUP($C160,Input!$A$8:$HV$39,MATCH(OD$21,Input!$A$6:$HV$6,0),FALSE)/$G160*$F160,0))*$D160*$G$4/100</f>
        <v>-1985584.6483200002</v>
      </c>
      <c r="OE160" s="1">
        <f>IF($E160+$I160+$D$7&lt;=OE$22,0,IF(OE$22-$D$7&gt;=$E160,-VLOOKUP($C160,Input!$A$8:$HV$39,MATCH(OE$21,Input!$A$6:$HV$6,0),FALSE)/$G160*$F160,0))*$D160*$G$4/100</f>
        <v>-1985584.6483200002</v>
      </c>
      <c r="OF160" s="1">
        <f>IF($E160+$I160+$D$7&lt;=OF$22,0,IF(OF$22-$D$7&gt;=$E160,-VLOOKUP($C160,Input!$A$8:$HV$39,MATCH(OF$21,Input!$A$6:$HV$6,0),FALSE)/$G160*$F160,0))*$D160*$G$4/100</f>
        <v>-1985584.6483200002</v>
      </c>
      <c r="OG160" s="1">
        <f>IF($E160+$I160+$D$7&lt;=OG$22,0,IF(OG$22-$D$7&gt;=$E160,-VLOOKUP($C160,Input!$A$8:$HV$39,MATCH(OG$21,Input!$A$6:$HV$6,0),FALSE)/$G160*$F160,0))*$D160*$G$4/100</f>
        <v>-1985584.6483200002</v>
      </c>
      <c r="OH160" s="1">
        <f>IF($E160+$I160+$D$7&lt;=OH$22,0,IF(OH$22-$D$7&gt;=$E160,-VLOOKUP($C160,Input!$A$8:$HV$39,MATCH(OH$21,Input!$A$6:$HV$6,0),FALSE)/$G160*$F160,0))*$D160*$G$4/100</f>
        <v>-1985584.6483200002</v>
      </c>
      <c r="OI160" s="1">
        <f>IF($E160+$I160+$D$7&lt;=OI$22,0,IF(OI$22-$D$7&gt;=$E160,-VLOOKUP($C160,Input!$A$8:$HV$39,MATCH(OI$21,Input!$A$6:$HV$6,0),FALSE)/$G160*$F160,0))*$D160*$G$4/100</f>
        <v>-1985584.6483200002</v>
      </c>
      <c r="OK160" t="str">
        <f>VLOOKUP($C160,Input!$A$8:$HW$39,MATCH(OK$21,Input!$A$6:$HW$6,0),FALSE)</f>
        <v>Charger Inspection Maint ($/year)</v>
      </c>
      <c r="OL160" s="1">
        <f>IF($E160+$I160+$D$7&lt;=OL$22,0,IF(OL$22-$D$7&gt;=$E160,IF(COUNTIF($KZ160:LP160,"&gt;0")&gt;0,VLOOKUP($C160,Input!$A$8:$HV$21,MATCH($OK$21+COUNTIF($KZ160:LP160,"&gt;0"),Input!$A$6:$HV$6,0),FALSE),0),0))*$D160</f>
        <v>0</v>
      </c>
      <c r="OM160" s="1">
        <f>IF($E160+$I160+$D$7&lt;=OM$22,0,IF(OM$22-$D$7&gt;=$E160,IF(COUNTIF($KZ160:LQ160,"&gt;0")&gt;0,VLOOKUP($C160,Input!$A$8:$HV$21,MATCH($OK$21+COUNTIF($KZ160:LQ160,"&gt;0"),Input!$A$6:$HV$6,0),FALSE),0),0))*$D160</f>
        <v>0</v>
      </c>
      <c r="ON160" s="1">
        <f>IF($E160+$I160+$D$7&lt;=ON$22,0,IF(ON$22-$D$7&gt;=$E160,IF(COUNTIF($KZ160:LR160,"&gt;0")&gt;0,VLOOKUP($C160,Input!$A$8:$HV$21,MATCH($OK$21+COUNTIF($KZ160:LR160,"&gt;0"),Input!$A$6:$HV$6,0),FALSE),0),0))*$D160</f>
        <v>0</v>
      </c>
      <c r="OO160" s="1">
        <f>IF($E160+$I160+$D$7&lt;=OO$22,0,IF(OO$22-$D$7&gt;=$E160,IF(COUNTIF($KZ160:LS160,"&gt;0")&gt;0,VLOOKUP($C160,Input!$A$8:$HV$21,MATCH($OK$21+COUNTIF($KZ160:LS160,"&gt;0"),Input!$A$6:$HV$6,0),FALSE),0),0))*$D160</f>
        <v>0</v>
      </c>
      <c r="OP160" s="1">
        <f>IF($E160+$I160+$D$7&lt;=OP$22,0,IF(OP$22-$D$7&gt;=$E160,IF(COUNTIF($KZ160:LT160,"&gt;0")&gt;0,VLOOKUP($C160,Input!$A$8:$HV$21,MATCH($OK$21+COUNTIF($KZ160:LT160,"&gt;0"),Input!$A$6:$HV$6,0),FALSE),0),0))*$D160</f>
        <v>0</v>
      </c>
      <c r="OQ160" s="1">
        <f>IF($E160+$I160+$D$7&lt;=OQ$22,0,IF(OQ$22-$D$7&gt;=$E160,IF(COUNTIF($KZ160:LU160,"&gt;0")&gt;0,VLOOKUP($C160,Input!$A$8:$HV$21,MATCH($OK$21+COUNTIF($KZ160:LU160,"&gt;0"),Input!$A$6:$HV$6,0),FALSE),0),0))*$D160</f>
        <v>0</v>
      </c>
      <c r="OR160" s="1">
        <f>IF($E160+$I160+$D$7&lt;=OR$22,0,IF(OR$22-$D$7&gt;=$E160,IF(COUNTIF($KZ160:LV160,"&gt;0")&gt;0,VLOOKUP($C160,Input!$A$8:$HV$21,MATCH($OK$21+COUNTIF($KZ160:LV160,"&gt;0"),Input!$A$6:$HV$6,0),FALSE),0),0))*$D160</f>
        <v>0</v>
      </c>
      <c r="OS160" s="1">
        <f>IF($E160+$I160+$D$7&lt;=OS$22,0,IF(OS$22-$D$7&gt;=$E160,IF(COUNTIF($KZ160:LW160,"&gt;0")&gt;0,VLOOKUP($C160,Input!$A$8:$HV$21,MATCH($OK$21+COUNTIF($KZ160:LW160,"&gt;0"),Input!$A$6:$HV$6,0),FALSE),0),0))*$D160</f>
        <v>0</v>
      </c>
      <c r="OT160" s="1">
        <f>IF($E160+$I160+$D$7&lt;=OT$22,0,IF(OT$22-$D$7&gt;=$E160,IF(COUNTIF($KZ160:LX160,"&gt;0")&gt;0,VLOOKUP($C160,Input!$A$8:$HV$21,MATCH($OK$21+COUNTIF($KZ160:LX160,"&gt;0"),Input!$A$6:$HV$6,0),FALSE),0),0))*$D160</f>
        <v>0</v>
      </c>
      <c r="OU160" s="1">
        <f>IF($E160+$I160+$D$7&lt;=OU$22,0,IF(OU$22-$D$7&gt;=$E160,IF(COUNTIF($KZ160:LY160,"&gt;0")&gt;0,VLOOKUP($C160,Input!$A$8:$HV$21,MATCH($OK$21+COUNTIF($KZ160:LY160,"&gt;0"),Input!$A$6:$HV$6,0),FALSE),0),0))*$D160</f>
        <v>0</v>
      </c>
      <c r="OV160" s="1">
        <f>IF($E160+$I160+$D$7&lt;=OV$22,0,IF(OV$22-$D$7&gt;=$E160,IF(COUNTIF($KZ160:LZ160,"&gt;0")&gt;0,VLOOKUP($C160,Input!$A$8:$HV$21,MATCH($OK$21+COUNTIF($KZ160:LZ160,"&gt;0"),Input!$A$6:$HV$6,0),FALSE),0),0))*$D160</f>
        <v>0</v>
      </c>
      <c r="OW160" s="1">
        <f>IF($E160+$I160+$D$7&lt;=OW$22,0,IF(OW$22-$D$7&gt;=$E160,IF(COUNTIF($KZ160:MA160,"&gt;0")&gt;0,VLOOKUP($C160,Input!$A$8:$HV$21,MATCH($OK$21+COUNTIF($KZ160:MA160,"&gt;0"),Input!$A$6:$HV$6,0),FALSE),0),0))*$D160</f>
        <v>0</v>
      </c>
      <c r="OX160" s="1">
        <f>IF($E160+$I160+$D$7&lt;=OX$22,0,IF(OX$22-$D$7&gt;=$E160,IF(COUNTIF($KZ160:MB160,"&gt;0")&gt;0,VLOOKUP($C160,Input!$A$8:$HV$21,MATCH($OK$21+COUNTIF($KZ160:MB160,"&gt;0"),Input!$A$6:$HV$6,0),FALSE),0),0))*$D160</f>
        <v>0</v>
      </c>
      <c r="OY160" s="1">
        <f>IF($E160+$I160+$D$7&lt;=OY$22,0,IF(OY$22-$D$7&gt;=$E160,IF(COUNTIF($KZ160:MC160,"&gt;0")&gt;0,VLOOKUP($C160,Input!$A$8:$HV$21,MATCH($OK$21+COUNTIF($KZ160:MC160,"&gt;0"),Input!$A$6:$HV$6,0),FALSE),0),0))*$D160</f>
        <v>0</v>
      </c>
      <c r="OZ160" s="1">
        <f>IF($E160+$I160+$D$7&lt;=OZ$22,0,IF(OZ$22-$D$7&gt;=$E160,IF(COUNTIF($KZ160:MD160,"&gt;0")&gt;0,VLOOKUP($C160,Input!$A$8:$HV$21,MATCH($OK$21+COUNTIF($KZ160:MD160,"&gt;0"),Input!$A$6:$HV$6,0),FALSE),0),0))*$D160</f>
        <v>0</v>
      </c>
      <c r="PA160" s="1">
        <f>IF($E160+$I160+$D$7&lt;=PA$22,0,IF(PA$22-$D$7&gt;=$E160,IF(COUNTIF($KZ160:ME160,"&gt;0")&gt;0,VLOOKUP($C160,Input!$A$8:$HV$21,MATCH($OK$21+COUNTIF($KZ160:ME160,"&gt;0"),Input!$A$6:$HV$6,0),FALSE),0),0))*$D160</f>
        <v>0</v>
      </c>
      <c r="PB160" s="1">
        <f>IF($E160+$I160+$D$7&lt;=PB$22,0,IF(PB$22-$D$7&gt;=$E160,IF(COUNTIF($KZ160:MF160,"&gt;0")&gt;0,VLOOKUP($C160,Input!$A$8:$HV$21,MATCH($OK$21+COUNTIF($KZ160:MF160,"&gt;0"),Input!$A$6:$HV$6,0),FALSE),0),0))*$D160</f>
        <v>0</v>
      </c>
      <c r="PC160" s="1">
        <f>IF($E160+$I160+$D$7&lt;=PC$22,0,IF(PC$22-$D$7&gt;=$E160,IF(COUNTIF($KZ160:MG160,"&gt;0")&gt;0,VLOOKUP($C160,Input!$A$8:$HV$21,MATCH($OK$21+COUNTIF($KZ160:MG160,"&gt;0"),Input!$A$6:$HV$6,0),FALSE),0),0))*$D160</f>
        <v>0</v>
      </c>
      <c r="PD160" s="1">
        <f>IF($E160+$I160+$D$7&lt;=PD$22,0,IF(PD$22-$D$7&gt;=$E160,IF(COUNTIF($KZ160:MH160,"&gt;0")&gt;0,VLOOKUP($C160,Input!$A$8:$HV$21,MATCH($OK$21+COUNTIF($KZ160:MH160,"&gt;0"),Input!$A$6:$HV$6,0),FALSE),0),0))*$D160</f>
        <v>0</v>
      </c>
      <c r="PE160" s="1">
        <f>IF($E160+$I160+$D$7&lt;=PE$22,0,IF(PE$22-$D$7&gt;=$E160,IF(COUNTIF($KZ160:MI160,"&gt;0")&gt;0,VLOOKUP($C160,Input!$A$8:$HV$21,MATCH($OK$21+COUNTIF($KZ160:MI160,"&gt;0"),Input!$A$6:$HV$6,0),FALSE),0),0))*$D160</f>
        <v>0</v>
      </c>
      <c r="PF160" s="1">
        <f>IF($E160+$I160+$D$7&lt;=PF$22,0,IF(PF$22-$D$7&gt;=$E160,IF(COUNTIF($KZ160:MJ160,"&gt;0")&gt;0,VLOOKUP($C160,Input!$A$8:$HV$21,MATCH($OK$21+COUNTIF($KZ160:MJ160,"&gt;0"),Input!$A$6:$HV$6,0),FALSE),0),0))*$D160</f>
        <v>0</v>
      </c>
      <c r="PG160" s="1">
        <f>IF($E160+$I160+$D$7&lt;=PG$22,0,IF(PG$22-$D$7&gt;=$E160,IF(COUNTIF($KZ160:MK160,"&gt;0")&gt;0,VLOOKUP($C160,Input!$A$8:$HV$21,MATCH($OK$21+COUNTIF($KZ160:MK160,"&gt;0"),Input!$A$6:$HV$6,0),FALSE),0),0))*$D160</f>
        <v>0</v>
      </c>
      <c r="PH160" s="1">
        <f>IF($E160+$I160+$D$7&lt;=PH$22,0,IF(PH$22-$D$7&gt;=$E160,IF(COUNTIF($KZ160:ML160,"&gt;0")&gt;0,VLOOKUP($C160,Input!$A$8:$HV$21,MATCH($OK$21+COUNTIF($KZ160:ML160,"&gt;0"),Input!$A$6:$HV$6,0),FALSE),0),0))*$D160</f>
        <v>0</v>
      </c>
      <c r="PI160" s="1">
        <f>IF($E160+$I160+$D$7&lt;=PI$22,0,IF(PI$22-$D$7&gt;=$E160,IF(COUNTIF($KZ160:MM160,"&gt;0")&gt;0,VLOOKUP($C160,Input!$A$8:$HV$21,MATCH($OK$21+COUNTIF($KZ160:MM160,"&gt;0"),Input!$A$6:$HV$6,0),FALSE),0),0))*$D160</f>
        <v>0</v>
      </c>
      <c r="PJ160" s="1">
        <f>IF($E160+$I160+$D$7&lt;=PJ$22,0,IF(PJ$22-$D$7&gt;=$E160,IF(COUNTIF($KZ160:MN160,"&gt;0")&gt;0,VLOOKUP($C160,Input!$A$8:$HV$21,MATCH($OK$21+COUNTIF($KZ160:MN160,"&gt;0"),Input!$A$6:$HV$6,0),FALSE),0),0))*$D160</f>
        <v>0</v>
      </c>
      <c r="PK160" s="1">
        <f>IF($E160+$I160+$D$7&lt;=PK$22,0,IF(PK$22-$D$7&gt;=$E160,IF(COUNTIF($KZ160:MO160,"&gt;0")&gt;0,VLOOKUP($C160,Input!$A$8:$HV$21,MATCH($OK$21+COUNTIF($KZ160:MO160,"&gt;0"),Input!$A$6:$HV$6,0),FALSE),0),0))*$D160</f>
        <v>0</v>
      </c>
      <c r="PL160" s="1">
        <f>IF($E160+$I160+$D$7&lt;=PL$22,0,IF(PL$22-$D$7&gt;=$E160,IF(COUNTIF($KZ160:MP160,"&gt;0")&gt;0,VLOOKUP($C160,Input!$A$8:$HV$21,MATCH($OK$21+COUNTIF($KZ160:MP160,"&gt;0"),Input!$A$6:$HV$6,0),FALSE),0),0))*$D160</f>
        <v>0</v>
      </c>
      <c r="PM160" s="1">
        <f>IF($E160+$I160+$D$7&lt;=PM$22,0,IF(PM$22-$D$7&gt;=$E160,IF(COUNTIF($KZ160:MQ160,"&gt;0")&gt;0,VLOOKUP($C160,Input!$A$8:$HV$21,MATCH($OK$21+COUNTIF($KZ160:MQ160,"&gt;0"),Input!$A$6:$HV$6,0),FALSE),0),0))*$D160</f>
        <v>0</v>
      </c>
      <c r="PN160" s="1">
        <f>IF($E160+$I160+$D$7&lt;=PN$22,0,IF(PN$22-$D$7&gt;=$E160,IF(COUNTIF($KZ160:MR160,"&gt;0")&gt;0,VLOOKUP($C160,Input!$A$8:$HV$21,MATCH($OK$21+COUNTIF($KZ160:MR160,"&gt;0"),Input!$A$6:$HV$6,0),FALSE),0),0))*$D160</f>
        <v>0</v>
      </c>
      <c r="PO160" s="1">
        <f>IF($E160+$I160+$D$7&lt;=PO$22,0,IF(PO$22-$D$7&gt;=$E160,IF(COUNTIF($KZ160:MS160,"&gt;0")&gt;0,VLOOKUP($C160,Input!$A$8:$HV$21,MATCH($OK$21+COUNTIF($KZ160:MS160,"&gt;0"),Input!$A$6:$HV$6,0),FALSE),0),0))*$D160</f>
        <v>117000</v>
      </c>
      <c r="PP160" s="1">
        <f>IF($E160+$I160+$D$7&lt;=PP$22,0,IF(PP$22-$D$7&gt;=$E160,IF(COUNTIF($KZ160:MT160,"&gt;0")&gt;0,VLOOKUP($C160,Input!$A$8:$HV$21,MATCH($OK$21+COUNTIF($KZ160:MT160,"&gt;0"),Input!$A$6:$HV$6,0),FALSE),0),0))*$D160</f>
        <v>117000</v>
      </c>
      <c r="PQ160" s="1">
        <f>IF($E160+$I160+$D$7&lt;=PQ$22,0,IF(PQ$22-$D$7&gt;=$E160,IF(COUNTIF($KZ160:MU160,"&gt;0")&gt;0,VLOOKUP($C160,Input!$A$8:$HV$21,MATCH($OK$21+COUNTIF($KZ160:MU160,"&gt;0"),Input!$A$6:$HV$6,0),FALSE),0),0))*$D160</f>
        <v>117000</v>
      </c>
      <c r="PR160" s="1">
        <f>IF($E160+$I160+$D$7&lt;=PR$22,0,IF(PR$22-$D$7&gt;=$E160,IF(COUNTIF($KZ160:MV160,"&gt;0")&gt;0,VLOOKUP($C160,Input!$A$8:$HV$21,MATCH($OK$21+COUNTIF($KZ160:MV160,"&gt;0"),Input!$A$6:$HV$6,0),FALSE),0),0))*$D160</f>
        <v>117000</v>
      </c>
      <c r="PS160" s="1">
        <f>IF($E160+$I160+$D$7&lt;=PS$22,0,IF(PS$22-$D$7&gt;=$E160,IF(COUNTIF($KZ160:MW160,"&gt;0")&gt;0,VLOOKUP($C160,Input!$A$8:$HV$21,MATCH($OK$21+COUNTIF($KZ160:MW160,"&gt;0"),Input!$A$6:$HV$6,0),FALSE),0),0))*$D160</f>
        <v>117000</v>
      </c>
      <c r="PT160" s="1">
        <f>IF($E160+$I160+$D$7&lt;=PT$22,0,IF(PT$22-$D$7&gt;=$E160,IF(COUNTIF($KZ160:MX160,"&gt;0")&gt;0,VLOOKUP($C160,Input!$A$8:$HV$21,MATCH($OK$21+COUNTIF($KZ160:MX160,"&gt;0"),Input!$A$6:$HV$6,0),FALSE),0),0))*$D160</f>
        <v>117000</v>
      </c>
      <c r="PV160" s="1" t="str">
        <f t="shared" si="990"/>
        <v>2045 MY All In - 40' Proterra 550 kWh {234 Buses}</v>
      </c>
      <c r="PW160" s="1">
        <f t="shared" si="991"/>
        <v>0</v>
      </c>
      <c r="PX160" s="1">
        <f t="shared" si="992"/>
        <v>0</v>
      </c>
      <c r="PY160" s="1">
        <f t="shared" si="993"/>
        <v>0</v>
      </c>
      <c r="PZ160" s="1">
        <f t="shared" si="994"/>
        <v>0</v>
      </c>
      <c r="QA160" s="1">
        <f t="shared" si="995"/>
        <v>0</v>
      </c>
      <c r="QB160" s="1">
        <f t="shared" si="996"/>
        <v>0</v>
      </c>
      <c r="QC160" s="1">
        <f t="shared" si="997"/>
        <v>0</v>
      </c>
      <c r="QD160" s="1">
        <f t="shared" si="998"/>
        <v>0</v>
      </c>
      <c r="QE160" s="1">
        <f t="shared" si="999"/>
        <v>0</v>
      </c>
      <c r="QF160" s="1">
        <f t="shared" si="1000"/>
        <v>0</v>
      </c>
      <c r="QG160" s="1">
        <f t="shared" si="1001"/>
        <v>0</v>
      </c>
      <c r="QH160" s="1">
        <f t="shared" si="1002"/>
        <v>0</v>
      </c>
      <c r="QI160" s="1">
        <f t="shared" si="1003"/>
        <v>0</v>
      </c>
      <c r="QJ160" s="1">
        <f t="shared" si="1004"/>
        <v>0</v>
      </c>
      <c r="QK160" s="1">
        <f t="shared" si="1005"/>
        <v>0</v>
      </c>
      <c r="QL160" s="1">
        <f t="shared" si="1006"/>
        <v>0</v>
      </c>
      <c r="QM160" s="1">
        <f t="shared" si="1007"/>
        <v>0</v>
      </c>
      <c r="QN160" s="1">
        <f t="shared" si="1008"/>
        <v>0</v>
      </c>
      <c r="QO160" s="1">
        <f t="shared" si="1009"/>
        <v>0</v>
      </c>
      <c r="QP160" s="1">
        <f t="shared" si="1010"/>
        <v>0</v>
      </c>
      <c r="QQ160" s="1">
        <f t="shared" si="1011"/>
        <v>0</v>
      </c>
      <c r="QR160" s="1">
        <f t="shared" si="1012"/>
        <v>0</v>
      </c>
      <c r="QS160" s="1">
        <f t="shared" si="1013"/>
        <v>0</v>
      </c>
      <c r="QT160" s="1">
        <f t="shared" si="1014"/>
        <v>0</v>
      </c>
      <c r="QU160" s="1">
        <f t="shared" si="1015"/>
        <v>0</v>
      </c>
      <c r="QV160" s="1">
        <f t="shared" si="1016"/>
        <v>0</v>
      </c>
      <c r="QW160" s="1">
        <f t="shared" si="1017"/>
        <v>0</v>
      </c>
      <c r="QX160" s="1">
        <f t="shared" si="1018"/>
        <v>0</v>
      </c>
      <c r="QY160" s="1">
        <f t="shared" si="1019"/>
        <v>0</v>
      </c>
      <c r="QZ160" s="1">
        <f t="shared" si="1020"/>
        <v>251500717.50400898</v>
      </c>
      <c r="RA160" s="1">
        <f t="shared" si="1021"/>
        <v>6022312.3644741382</v>
      </c>
      <c r="RB160" s="1">
        <f t="shared" si="1022"/>
        <v>6019083.4436939638</v>
      </c>
      <c r="RC160" s="1">
        <f t="shared" si="1023"/>
        <v>6021264.0098503549</v>
      </c>
      <c r="RD160" s="1">
        <f t="shared" si="1024"/>
        <v>6023373.1352689322</v>
      </c>
      <c r="RE160" s="1">
        <f t="shared" si="1025"/>
        <v>6021790.264483165</v>
      </c>
      <c r="RF160" s="1">
        <f t="shared" si="986"/>
        <v>281608540.72177953</v>
      </c>
      <c r="RG160" s="1">
        <f t="shared" si="987"/>
        <v>118425578.73482507</v>
      </c>
      <c r="RH160" s="72"/>
      <c r="RI160" s="91"/>
    </row>
    <row r="161" spans="1:477" x14ac:dyDescent="0.25">
      <c r="A161" s="89"/>
      <c r="B161" s="148">
        <v>1</v>
      </c>
      <c r="C161" s="111" t="s">
        <v>79</v>
      </c>
      <c r="D161" s="85">
        <f t="shared" si="913"/>
        <v>234</v>
      </c>
      <c r="E161" s="83">
        <f t="shared" si="989"/>
        <v>2046</v>
      </c>
      <c r="F161" s="68">
        <f t="shared" si="870"/>
        <v>40000</v>
      </c>
      <c r="G161" s="69">
        <f>VLOOKUP($C161,Input!$A$8:$HV$39,MATCH(G$21,Input!$A$6:$HV$6,0),FALSE)</f>
        <v>0.47619047619047616</v>
      </c>
      <c r="H161" s="123">
        <f>VLOOKUP($C161,Input!$A$8:$HV$39,MATCH(H$21,Input!$A$6:$HV$6,0),FALSE)</f>
        <v>0</v>
      </c>
      <c r="I161" s="70">
        <f>VLOOKUP($C161,Input!$A$8:$HV$39,MATCH(I$21,Input!$A$6:$HV$6,0),FALSE)</f>
        <v>14</v>
      </c>
      <c r="J161" s="1">
        <f>+IF($E161=J$22,VLOOKUP($C161,Input!$A$8:$AN$39,MATCH(J$21,Input!$A$6:$AN$6,0),FALSE)+$H161,0)*$D161</f>
        <v>0</v>
      </c>
      <c r="K161" s="1">
        <f>+IF($E161=K$22,VLOOKUP($C161,Input!$A$8:$AN$39,MATCH(K$21,Input!$A$6:$AN$6,0),FALSE)+$H161,0)*$D161</f>
        <v>0</v>
      </c>
      <c r="L161" s="1">
        <f>+IF($E161=L$22,VLOOKUP($C161,Input!$A$8:$AN$39,MATCH(L$21,Input!$A$6:$AN$6,0),FALSE)+$H161,0)*$D161</f>
        <v>0</v>
      </c>
      <c r="M161" s="1">
        <f>+IF($E161=M$22,VLOOKUP($C161,Input!$A$8:$AN$39,MATCH(M$21,Input!$A$6:$AN$6,0),FALSE)+$H161,0)*$D161</f>
        <v>0</v>
      </c>
      <c r="N161" s="1">
        <f>+IF($E161=N$22,VLOOKUP($C161,Input!$A$8:$AN$39,MATCH(N$21,Input!$A$6:$AN$6,0),FALSE)+$H161,0)*$D161</f>
        <v>0</v>
      </c>
      <c r="O161" s="1">
        <f>+IF($E161=O$22,VLOOKUP($C161,Input!$A$8:$AN$39,MATCH(O$21,Input!$A$6:$AN$6,0),FALSE)+$H161,0)*$D161</f>
        <v>0</v>
      </c>
      <c r="P161" s="1">
        <f>+IF($E161=P$22,VLOOKUP($C161,Input!$A$8:$AN$39,MATCH(P$21,Input!$A$6:$AN$6,0),FALSE)+$H161,0)*$D161</f>
        <v>0</v>
      </c>
      <c r="Q161" s="1">
        <f>+IF($E161=Q$22,VLOOKUP($C161,Input!$A$8:$AN$39,MATCH(Q$21,Input!$A$6:$AN$6,0),FALSE)+$H161,0)*$D161</f>
        <v>0</v>
      </c>
      <c r="R161" s="1">
        <f>+IF($E161=R$22,VLOOKUP($C161,Input!$A$8:$AN$39,MATCH(R$21,Input!$A$6:$AN$6,0),FALSE)+$H161,0)*$D161</f>
        <v>0</v>
      </c>
      <c r="S161" s="1">
        <f>+IF($E161=S$22,VLOOKUP($C161,Input!$A$8:$AN$39,MATCH(S$21,Input!$A$6:$AN$6,0),FALSE)+$H161,0)*$D161</f>
        <v>0</v>
      </c>
      <c r="T161" s="1">
        <f>+IF($E161=T$22,VLOOKUP($C161,Input!$A$8:$AN$39,MATCH(T$21,Input!$A$6:$AN$6,0),FALSE)+$H161,0)*$D161</f>
        <v>0</v>
      </c>
      <c r="U161" s="1">
        <f>+IF($E161=U$22,VLOOKUP($C161,Input!$A$8:$AN$39,MATCH(U$21,Input!$A$6:$AN$6,0),FALSE)+$H161,0)*$D161</f>
        <v>0</v>
      </c>
      <c r="V161" s="1">
        <f>+IF($E161=V$22,VLOOKUP($C161,Input!$A$8:$AN$39,MATCH(V$21,Input!$A$6:$AN$6,0),FALSE)+$H161,0)*$D161</f>
        <v>0</v>
      </c>
      <c r="W161" s="1">
        <f>+IF($E161=W$22,VLOOKUP($C161,Input!$A$8:$AN$39,MATCH(W$21,Input!$A$6:$AN$6,0),FALSE)+$H161,0)*$D161</f>
        <v>0</v>
      </c>
      <c r="X161" s="1">
        <f>+IF($E161=X$22,VLOOKUP($C161,Input!$A$8:$AN$39,MATCH(X$21,Input!$A$6:$AN$6,0),FALSE)+$H161,0)*$D161</f>
        <v>0</v>
      </c>
      <c r="Y161" s="1">
        <f>+IF($E161=Y$22,VLOOKUP($C161,Input!$A$8:$AN$39,MATCH(Y$21,Input!$A$6:$AN$6,0),FALSE)+$H161,0)*$D161</f>
        <v>0</v>
      </c>
      <c r="Z161" s="1">
        <f>+IF($E161=Z$22,VLOOKUP($C161,Input!$A$8:$AN$39,MATCH(Z$21,Input!$A$6:$AN$6,0),FALSE)+$H161,0)*$D161</f>
        <v>0</v>
      </c>
      <c r="AA161" s="1">
        <f>+IF($E161=AA$22,VLOOKUP($C161,Input!$A$8:$AN$39,MATCH(AA$21,Input!$A$6:$AN$6,0),FALSE)+$H161,0)*$D161</f>
        <v>0</v>
      </c>
      <c r="AB161" s="1">
        <f>+IF($E161=AB$22,VLOOKUP($C161,Input!$A$8:$AN$39,MATCH(AB$21,Input!$A$6:$AN$6,0),FALSE)+$H161,0)*$D161</f>
        <v>0</v>
      </c>
      <c r="AC161" s="1">
        <f>+IF($E161=AC$22,VLOOKUP($C161,Input!$A$8:$AN$39,MATCH(AC$21,Input!$A$6:$AN$6,0),FALSE)+$H161,0)*$D161</f>
        <v>0</v>
      </c>
      <c r="AD161" s="1">
        <f>+IF($E161=AD$22,VLOOKUP($C161,Input!$A$8:$AN$39,MATCH(AD$21,Input!$A$6:$AN$6,0),FALSE)+$H161,0)*$D161</f>
        <v>0</v>
      </c>
      <c r="AE161" s="1">
        <f>+IF($E161=AE$22,VLOOKUP($C161,Input!$A$8:$AN$39,MATCH(AE$21,Input!$A$6:$AN$6,0),FALSE)+$H161,0)*$D161</f>
        <v>0</v>
      </c>
      <c r="AF161" s="1">
        <f>+IF($E161=AF$22,VLOOKUP($C161,Input!$A$8:$AN$39,MATCH(AF$21,Input!$A$6:$AN$6,0),FALSE)+$H161,0)*$D161</f>
        <v>0</v>
      </c>
      <c r="AG161" s="1">
        <f>+IF($E161=AG$22,VLOOKUP($C161,Input!$A$8:$AN$39,MATCH(AG$21,Input!$A$6:$AN$6,0),FALSE)+$H161,0)*$D161</f>
        <v>0</v>
      </c>
      <c r="AH161" s="1">
        <f>+IF($E161=AH$22,VLOOKUP($C161,Input!$A$8:$AN$39,MATCH(AH$21,Input!$A$6:$AN$6,0),FALSE)+$H161,0)*$D161</f>
        <v>0</v>
      </c>
      <c r="AI161" s="1">
        <f>+IF($E161=AI$22,VLOOKUP($C161,Input!$A$8:$AN$39,MATCH(AI$21,Input!$A$6:$AN$6,0),FALSE)+$H161,0)*$D161</f>
        <v>0</v>
      </c>
      <c r="AJ161" s="1">
        <f>+IF($E161=AJ$22,VLOOKUP($C161,Input!$A$8:$AN$39,MATCH(AJ$21,Input!$A$6:$AN$6,0),FALSE)+$H161,0)*$D161</f>
        <v>0</v>
      </c>
      <c r="AK161" s="1">
        <f>+IF($E161=AK$22,VLOOKUP($C161,Input!$A$8:$AN$39,MATCH(AK$21,Input!$A$6:$AN$6,0),FALSE)+$H161,0)*$D161</f>
        <v>0</v>
      </c>
      <c r="AL161" s="1">
        <f>+IF($E161=AL$22,VLOOKUP($C161,Input!$A$8:$AN$39,MATCH(AL$21,Input!$A$6:$AN$6,0),FALSE)+$H161,0)*$D161</f>
        <v>0</v>
      </c>
      <c r="AM161" s="1">
        <f>+IF($E161=AM$22,VLOOKUP($C161,Input!$A$8:$AN$39,MATCH(AM$21,Input!$A$6:$AN$6,0),FALSE)+$H161,0)*$D161</f>
        <v>0</v>
      </c>
      <c r="AN161" s="1">
        <f>+IF($E161=AN$22,VLOOKUP($C161,Input!$A$8:$AN$39,MATCH(AN$21,Input!$A$6:$AN$6,0),FALSE)+$H161,0)*$D161</f>
        <v>243879370.92684725</v>
      </c>
      <c r="AO161" s="1">
        <f>+IF($E161=AO$22,VLOOKUP($C161,Input!$A$8:$AN$39,MATCH(AO$21,Input!$A$6:$AN$6,0),FALSE)+$H161,0)*$D161</f>
        <v>0</v>
      </c>
      <c r="AP161" s="1">
        <f>+IF($E161=AP$22,VLOOKUP($C161,Input!$A$8:$AN$39,MATCH(AP$21,Input!$A$6:$AN$6,0),FALSE)+$H161,0)*$D161</f>
        <v>0</v>
      </c>
      <c r="AQ161" s="1">
        <f>+IF($E161=AQ$22,VLOOKUP($C161,Input!$A$8:$AN$39,MATCH(AQ$21,Input!$A$6:$AN$6,0),FALSE)+$H161,0)*$D161</f>
        <v>0</v>
      </c>
      <c r="AR161" s="1">
        <f>+IF($E161=AR$22,VLOOKUP($C161,Input!$A$8:$AN$39,MATCH(AR$21,Input!$A$6:$AN$6,0),FALSE)+$H161,0)*$D161</f>
        <v>0</v>
      </c>
      <c r="AT161" t="str">
        <f>VLOOKUP($C161,Input!$A$8:$HV$39,MATCH(AT$21,Input!$A$6:$HV$6,0),FALSE)</f>
        <v>Parts and administrative cost</v>
      </c>
      <c r="AU161" s="1">
        <f>+IF($E161=AU$22,VLOOKUP($C161,Input!$A$8:$HV$39,MATCH(AU$21,Input!$A$6:$HV$6,0),FALSE),0)*$D161</f>
        <v>0</v>
      </c>
      <c r="AV161" s="1">
        <f>+IF($E161=AV$22,VLOOKUP($C161,Input!$A$8:$HV$39,MATCH(AV$21,Input!$A$6:$HV$6,0),FALSE),0)*$D161</f>
        <v>0</v>
      </c>
      <c r="AW161" s="1">
        <f>+IF($E161=AW$22,VLOOKUP($C161,Input!$A$8:$HV$39,MATCH(AW$21,Input!$A$6:$HV$6,0),FALSE),0)*$D161</f>
        <v>0</v>
      </c>
      <c r="AX161" s="1">
        <f>+IF($E161=AX$22,VLOOKUP($C161,Input!$A$8:$HV$39,MATCH(AX$21,Input!$A$6:$HV$6,0),FALSE),0)*$D161</f>
        <v>0</v>
      </c>
      <c r="AY161" s="1">
        <f>+IF($E161=AY$22,VLOOKUP($C161,Input!$A$8:$HV$39,MATCH(AY$21,Input!$A$6:$HV$6,0),FALSE),0)*$D161</f>
        <v>0</v>
      </c>
      <c r="AZ161" s="1">
        <f>+IF($E161=AZ$22,VLOOKUP($C161,Input!$A$8:$HV$39,MATCH(AZ$21,Input!$A$6:$HV$6,0),FALSE),0)*$D161</f>
        <v>0</v>
      </c>
      <c r="BA161" s="1">
        <f>+IF($E161=BA$22,VLOOKUP($C161,Input!$A$8:$HV$39,MATCH(BA$21,Input!$A$6:$HV$6,0),FALSE),0)*$D161</f>
        <v>0</v>
      </c>
      <c r="BB161" s="1">
        <f>+IF($E161=BB$22,VLOOKUP($C161,Input!$A$8:$HV$39,MATCH(BB$21,Input!$A$6:$HV$6,0),FALSE),0)*$D161</f>
        <v>0</v>
      </c>
      <c r="BC161" s="1">
        <f>+IF($E161=BC$22,VLOOKUP($C161,Input!$A$8:$HV$39,MATCH(BC$21,Input!$A$6:$HV$6,0),FALSE),0)*$D161</f>
        <v>0</v>
      </c>
      <c r="BD161" s="1">
        <f>+IF($E161=BD$22,VLOOKUP($C161,Input!$A$8:$HV$39,MATCH(BD$21,Input!$A$6:$HV$6,0),FALSE),0)*$D161</f>
        <v>0</v>
      </c>
      <c r="BE161" s="1">
        <f>+IF($E161=BE$22,VLOOKUP($C161,Input!$A$8:$HV$39,MATCH(BE$21,Input!$A$6:$HV$6,0),FALSE),0)*$D161</f>
        <v>0</v>
      </c>
      <c r="BF161" s="1">
        <f>+IF($E161=BF$22,VLOOKUP($C161,Input!$A$8:$HV$39,MATCH(BF$21,Input!$A$6:$HV$6,0),FALSE),0)*$D161</f>
        <v>0</v>
      </c>
      <c r="BG161" s="1">
        <f>+IF($E161=BG$22,VLOOKUP($C161,Input!$A$8:$HV$39,MATCH(BG$21,Input!$A$6:$HV$6,0),FALSE),0)*$D161</f>
        <v>0</v>
      </c>
      <c r="BH161" s="1">
        <f>+IF($E161=BH$22,VLOOKUP($C161,Input!$A$8:$HV$39,MATCH(BH$21,Input!$A$6:$HV$6,0),FALSE),0)*$D161</f>
        <v>0</v>
      </c>
      <c r="BI161" s="1">
        <f>+IF($E161=BI$22,VLOOKUP($C161,Input!$A$8:$HV$39,MATCH(BI$21,Input!$A$6:$HV$6,0),FALSE),0)*$D161</f>
        <v>0</v>
      </c>
      <c r="BJ161" s="1">
        <f>+IF($E161=BJ$22,VLOOKUP($C161,Input!$A$8:$HV$39,MATCH(BJ$21,Input!$A$6:$HV$6,0),FALSE),0)*$D161</f>
        <v>0</v>
      </c>
      <c r="BK161" s="1">
        <f>+IF($E161=BK$22,VLOOKUP($C161,Input!$A$8:$HV$39,MATCH(BK$21,Input!$A$6:$HV$6,0),FALSE),0)*$D161</f>
        <v>0</v>
      </c>
      <c r="BL161" s="1">
        <f>+IF($E161=BL$22,VLOOKUP($C161,Input!$A$8:$HV$39,MATCH(BL$21,Input!$A$6:$HV$6,0),FALSE),0)*$D161</f>
        <v>0</v>
      </c>
      <c r="BM161" s="1">
        <f>+IF($E161=BM$22,VLOOKUP($C161,Input!$A$8:$HV$39,MATCH(BM$21,Input!$A$6:$HV$6,0),FALSE),0)*$D161</f>
        <v>0</v>
      </c>
      <c r="BN161" s="1">
        <f>+IF($E161=BN$22,VLOOKUP($C161,Input!$A$8:$HV$39,MATCH(BN$21,Input!$A$6:$HV$6,0),FALSE),0)*$D161</f>
        <v>0</v>
      </c>
      <c r="BO161" s="1">
        <f>+IF($E161=BO$22,VLOOKUP($C161,Input!$A$8:$HV$39,MATCH(BO$21,Input!$A$6:$HV$6,0),FALSE),0)*$D161</f>
        <v>0</v>
      </c>
      <c r="BP161" s="1">
        <f>+IF($E161=BP$22,VLOOKUP($C161,Input!$A$8:$HV$39,MATCH(BP$21,Input!$A$6:$HV$6,0),FALSE),0)*$D161</f>
        <v>0</v>
      </c>
      <c r="BQ161" s="1">
        <f>+IF($E161=BQ$22,VLOOKUP($C161,Input!$A$8:$HV$39,MATCH(BQ$21,Input!$A$6:$HV$6,0),FALSE),0)*$D161</f>
        <v>0</v>
      </c>
      <c r="BR161" s="1">
        <f>+IF($E161=BR$22,VLOOKUP($C161,Input!$A$8:$HV$39,MATCH(BR$21,Input!$A$6:$HV$6,0),FALSE),0)*$D161</f>
        <v>0</v>
      </c>
      <c r="BS161" s="1">
        <f>+IF($E161=BS$22,VLOOKUP($C161,Input!$A$8:$HV$39,MATCH(BS$21,Input!$A$6:$HV$6,0),FALSE),0)*$D161</f>
        <v>0</v>
      </c>
      <c r="BT161" s="1">
        <f>+IF($E161=BT$22,VLOOKUP($C161,Input!$A$8:$HV$39,MATCH(BT$21,Input!$A$6:$HV$6,0),FALSE),0)*$D161</f>
        <v>0</v>
      </c>
      <c r="BU161" s="1">
        <f>+IF($E161=BU$22,VLOOKUP($C161,Input!$A$8:$HV$39,MATCH(BU$21,Input!$A$6:$HV$6,0),FALSE),0)*$D161</f>
        <v>0</v>
      </c>
      <c r="BV161" s="1">
        <f>+IF($E161=BV$22,VLOOKUP($C161,Input!$A$8:$HV$39,MATCH(BV$21,Input!$A$6:$HV$6,0),FALSE),0)*$D161</f>
        <v>0</v>
      </c>
      <c r="BW161" s="1">
        <f>+IF($E161=BW$22,VLOOKUP($C161,Input!$A$8:$HV$39,MATCH(BW$21,Input!$A$6:$HV$6,0),FALSE),0)*$D161</f>
        <v>0</v>
      </c>
      <c r="BX161" s="1">
        <f>+IF($E161=BX$22,VLOOKUP($C161,Input!$A$8:$HV$39,MATCH(BX$21,Input!$A$6:$HV$6,0),FALSE),0)*$D161</f>
        <v>0</v>
      </c>
      <c r="BY161" s="1">
        <f>+IF($E161=BY$22,VLOOKUP($C161,Input!$A$8:$HV$39,MATCH(BY$21,Input!$A$6:$HV$6,0),FALSE),0)*$D161</f>
        <v>6096984.2731711818</v>
      </c>
      <c r="BZ161" s="1">
        <f>+IF($E161=BZ$22,VLOOKUP($C161,Input!$A$8:$HV$39,MATCH(BZ$21,Input!$A$6:$HV$6,0),FALSE),0)*$D161</f>
        <v>0</v>
      </c>
      <c r="CA161" s="1">
        <f>+IF($E161=CA$22,VLOOKUP($C161,Input!$A$8:$HV$39,MATCH(CA$21,Input!$A$6:$HV$6,0),FALSE),0)*$D161</f>
        <v>0</v>
      </c>
      <c r="CB161" s="1">
        <f>+IF($E161=CB$22,VLOOKUP($C161,Input!$A$8:$HV$39,MATCH(CB$21,Input!$A$6:$HV$6,0),FALSE),0)*$D161</f>
        <v>0</v>
      </c>
      <c r="CC161" s="1">
        <f>+IF($E161=CC$22,VLOOKUP($C161,Input!$A$8:$HV$39,MATCH(CC$21,Input!$A$6:$HV$6,0),FALSE),0)*$D161</f>
        <v>0</v>
      </c>
      <c r="CE161" t="str">
        <f>VLOOKUP($C161,Input!$A$8:$HV$39,MATCH(CE$21,Input!$A$6:$HV$6,0),FALSE)</f>
        <v>Replace Battery @ 7 Yr</v>
      </c>
      <c r="CF161" s="1">
        <f>IF($E161+$I161+$D$7&lt;=CF$22,0,IF(CF$22-$D$7&gt;=$E161,IF(COUNTIF($KZ161:LP161,"&gt;0")&gt;0,VLOOKUP($C161,Input!$A$8:$HV$21,MATCH($CE$21+COUNTIF($KZ161:LP161,"&gt;0"),Input!$A$6:$HV$6,0),FALSE),0),0))*$D161</f>
        <v>0</v>
      </c>
      <c r="CG161" s="1">
        <f>IF($E161+$I161+$D$7&lt;=CG$22,0,IF(CG$22-$D$7&gt;=$E161,IF(COUNTIF($KZ161:LQ161,"&gt;0")&gt;0,VLOOKUP($C161,Input!$A$8:$HV$21,MATCH($CE$21+COUNTIF($KZ161:LQ161,"&gt;0"),Input!$A$6:$HV$6,0),FALSE),0),0))*$D161</f>
        <v>0</v>
      </c>
      <c r="CH161" s="1">
        <f>IF($E161+$I161+$D$7&lt;=CH$22,0,IF(CH$22-$D$7&gt;=$E161,IF(COUNTIF($KZ161:LR161,"&gt;0")&gt;0,VLOOKUP($C161,Input!$A$8:$HV$21,MATCH($CE$21+COUNTIF($KZ161:LR161,"&gt;0"),Input!$A$6:$HV$6,0),FALSE),0),0))*$D161</f>
        <v>0</v>
      </c>
      <c r="CI161" s="1">
        <f>IF($E161+$I161+$D$7&lt;=CI$22,0,IF(CI$22-$D$7&gt;=$E161,IF(COUNTIF($KZ161:LS161,"&gt;0")&gt;0,VLOOKUP($C161,Input!$A$8:$HV$21,MATCH($CE$21+COUNTIF($KZ161:LS161,"&gt;0"),Input!$A$6:$HV$6,0),FALSE),0),0))*$D161</f>
        <v>0</v>
      </c>
      <c r="CJ161" s="1">
        <f>IF($E161+$I161+$D$7&lt;=CJ$22,0,IF(CJ$22-$D$7&gt;=$E161,IF(COUNTIF($KZ161:LT161,"&gt;0")&gt;0,VLOOKUP($C161,Input!$A$8:$HV$21,MATCH($CE$21+COUNTIF($KZ161:LT161,"&gt;0"),Input!$A$6:$HV$6,0),FALSE),0),0))*$D161</f>
        <v>0</v>
      </c>
      <c r="CK161" s="1">
        <f>IF($E161+$I161+$D$7&lt;=CK$22,0,IF(CK$22-$D$7&gt;=$E161,IF(COUNTIF($KZ161:LU161,"&gt;0")&gt;0,VLOOKUP($C161,Input!$A$8:$HV$21,MATCH($CE$21+COUNTIF($KZ161:LU161,"&gt;0"),Input!$A$6:$HV$6,0),FALSE),0),0))*$D161</f>
        <v>0</v>
      </c>
      <c r="CL161" s="1">
        <f>IF($E161+$I161+$D$7&lt;=CL$22,0,IF(CL$22-$D$7&gt;=$E161,IF(COUNTIF($KZ161:LV161,"&gt;0")&gt;0,VLOOKUP($C161,Input!$A$8:$HV$21,MATCH($CE$21+COUNTIF($KZ161:LV161,"&gt;0"),Input!$A$6:$HV$6,0),FALSE),0),0))*$D161</f>
        <v>0</v>
      </c>
      <c r="CM161" s="1">
        <f>IF($E161+$I161+$D$7&lt;=CM$22,0,IF(CM$22-$D$7&gt;=$E161,IF(COUNTIF($KZ161:LW161,"&gt;0")&gt;0,VLOOKUP($C161,Input!$A$8:$HV$21,MATCH($CE$21+COUNTIF($KZ161:LW161,"&gt;0"),Input!$A$6:$HV$6,0),FALSE),0),0))*$D161</f>
        <v>0</v>
      </c>
      <c r="CN161" s="1">
        <f>IF($E161+$I161+$D$7&lt;=CN$22,0,IF(CN$22-$D$7&gt;=$E161,IF(COUNTIF($KZ161:LX161,"&gt;0")&gt;0,VLOOKUP($C161,Input!$A$8:$HV$21,MATCH($CE$21+COUNTIF($KZ161:LX161,"&gt;0"),Input!$A$6:$HV$6,0),FALSE),0),0))*$D161</f>
        <v>0</v>
      </c>
      <c r="CO161" s="1">
        <f>IF($E161+$I161+$D$7&lt;=CO$22,0,IF(CO$22-$D$7&gt;=$E161,IF(COUNTIF($KZ161:LY161,"&gt;0")&gt;0,VLOOKUP($C161,Input!$A$8:$HV$21,MATCH($CE$21+COUNTIF($KZ161:LY161,"&gt;0"),Input!$A$6:$HV$6,0),FALSE),0),0))*$D161</f>
        <v>0</v>
      </c>
      <c r="CP161" s="1">
        <f>IF($E161+$I161+$D$7&lt;=CP$22,0,IF(CP$22-$D$7&gt;=$E161,IF(COUNTIF($KZ161:LZ161,"&gt;0")&gt;0,VLOOKUP($C161,Input!$A$8:$HV$21,MATCH($CE$21+COUNTIF($KZ161:LZ161,"&gt;0"),Input!$A$6:$HV$6,0),FALSE),0),0))*$D161</f>
        <v>0</v>
      </c>
      <c r="CQ161" s="1">
        <f>IF($E161+$I161+$D$7&lt;=CQ$22,0,IF(CQ$22-$D$7&gt;=$E161,IF(COUNTIF($KZ161:MA161,"&gt;0")&gt;0,VLOOKUP($C161,Input!$A$8:$HV$21,MATCH($CE$21+COUNTIF($KZ161:MA161,"&gt;0"),Input!$A$6:$HV$6,0),FALSE),0),0))*$D161</f>
        <v>0</v>
      </c>
      <c r="CR161" s="1">
        <f>IF($E161+$I161+$D$7&lt;=CR$22,0,IF(CR$22-$D$7&gt;=$E161,IF(COUNTIF($KZ161:MB161,"&gt;0")&gt;0,VLOOKUP($C161,Input!$A$8:$HV$21,MATCH($CE$21+COUNTIF($KZ161:MB161,"&gt;0"),Input!$A$6:$HV$6,0),FALSE),0),0))*$D161</f>
        <v>0</v>
      </c>
      <c r="CS161" s="1">
        <f>IF($E161+$I161+$D$7&lt;=CS$22,0,IF(CS$22-$D$7&gt;=$E161,IF(COUNTIF($KZ161:MC161,"&gt;0")&gt;0,VLOOKUP($C161,Input!$A$8:$HV$21,MATCH($CE$21+COUNTIF($KZ161:MC161,"&gt;0"),Input!$A$6:$HV$6,0),FALSE),0),0))*$D161</f>
        <v>0</v>
      </c>
      <c r="CT161" s="1">
        <f>IF($E161+$I161+$D$7&lt;=CT$22,0,IF(CT$22-$D$7&gt;=$E161,IF(COUNTIF($KZ161:MD161,"&gt;0")&gt;0,VLOOKUP($C161,Input!$A$8:$HV$21,MATCH($CE$21+COUNTIF($KZ161:MD161,"&gt;0"),Input!$A$6:$HV$6,0),FALSE),0),0))*$D161</f>
        <v>0</v>
      </c>
      <c r="CU161" s="1">
        <f>IF($E161+$I161+$D$7&lt;=CU$22,0,IF(CU$22-$D$7&gt;=$E161,IF(COUNTIF($KZ161:ME161,"&gt;0")&gt;0,VLOOKUP($C161,Input!$A$8:$HV$21,MATCH($CE$21+COUNTIF($KZ161:ME161,"&gt;0"),Input!$A$6:$HV$6,0),FALSE),0),0))*$D161</f>
        <v>0</v>
      </c>
      <c r="CV161" s="1">
        <f>IF($E161+$I161+$D$7&lt;=CV$22,0,IF(CV$22-$D$7&gt;=$E161,IF(COUNTIF($KZ161:MF161,"&gt;0")&gt;0,VLOOKUP($C161,Input!$A$8:$HV$21,MATCH($CE$21+COUNTIF($KZ161:MF161,"&gt;0"),Input!$A$6:$HV$6,0),FALSE),0),0))*$D161</f>
        <v>0</v>
      </c>
      <c r="CW161" s="1">
        <f>IF($E161+$I161+$D$7&lt;=CW$22,0,IF(CW$22-$D$7&gt;=$E161,IF(COUNTIF($KZ161:MG161,"&gt;0")&gt;0,VLOOKUP($C161,Input!$A$8:$HV$21,MATCH($CE$21+COUNTIF($KZ161:MG161,"&gt;0"),Input!$A$6:$HV$6,0),FALSE),0),0))*$D161</f>
        <v>0</v>
      </c>
      <c r="CX161" s="1">
        <f>IF($E161+$I161+$D$7&lt;=CX$22,0,IF(CX$22-$D$7&gt;=$E161,IF(COUNTIF($KZ161:MH161,"&gt;0")&gt;0,VLOOKUP($C161,Input!$A$8:$HV$21,MATCH($CE$21+COUNTIF($KZ161:MH161,"&gt;0"),Input!$A$6:$HV$6,0),FALSE),0),0))*$D161</f>
        <v>0</v>
      </c>
      <c r="CY161" s="1">
        <f>IF($E161+$I161+$D$7&lt;=CY$22,0,IF(CY$22-$D$7&gt;=$E161,IF(COUNTIF($KZ161:MI161,"&gt;0")&gt;0,VLOOKUP($C161,Input!$A$8:$HV$21,MATCH($CE$21+COUNTIF($KZ161:MI161,"&gt;0"),Input!$A$6:$HV$6,0),FALSE),0),0))*$D161</f>
        <v>0</v>
      </c>
      <c r="CZ161" s="1">
        <f>IF($E161+$I161+$D$7&lt;=CZ$22,0,IF(CZ$22-$D$7&gt;=$E161,IF(COUNTIF($KZ161:MJ161,"&gt;0")&gt;0,VLOOKUP($C161,Input!$A$8:$HV$21,MATCH($CE$21+COUNTIF($KZ161:MJ161,"&gt;0"),Input!$A$6:$HV$6,0),FALSE),0),0))*$D161</f>
        <v>0</v>
      </c>
      <c r="DA161" s="1">
        <f>IF($E161+$I161+$D$7&lt;=DA$22,0,IF(DA$22-$D$7&gt;=$E161,IF(COUNTIF($KZ161:MK161,"&gt;0")&gt;0,VLOOKUP($C161,Input!$A$8:$HV$21,MATCH($CE$21+COUNTIF($KZ161:MK161,"&gt;0"),Input!$A$6:$HV$6,0),FALSE),0),0))*$D161</f>
        <v>0</v>
      </c>
      <c r="DB161" s="1">
        <f>IF($E161+$I161+$D$7&lt;=DB$22,0,IF(DB$22-$D$7&gt;=$E161,IF(COUNTIF($KZ161:ML161,"&gt;0")&gt;0,VLOOKUP($C161,Input!$A$8:$HV$21,MATCH($CE$21+COUNTIF($KZ161:ML161,"&gt;0"),Input!$A$6:$HV$6,0),FALSE),0),0))*$D161</f>
        <v>0</v>
      </c>
      <c r="DC161" s="1">
        <f>IF($E161+$I161+$D$7&lt;=DC$22,0,IF(DC$22-$D$7&gt;=$E161,IF(COUNTIF($KZ161:MM161,"&gt;0")&gt;0,VLOOKUP($C161,Input!$A$8:$HV$21,MATCH($CE$21+COUNTIF($KZ161:MM161,"&gt;0"),Input!$A$6:$HV$6,0),FALSE),0),0))*$D161</f>
        <v>0</v>
      </c>
      <c r="DD161" s="1">
        <f>IF($E161+$I161+$D$7&lt;=DD$22,0,IF(DD$22-$D$7&gt;=$E161,IF(COUNTIF($KZ161:MN161,"&gt;0")&gt;0,VLOOKUP($C161,Input!$A$8:$HV$21,MATCH($CE$21+COUNTIF($KZ161:MN161,"&gt;0"),Input!$A$6:$HV$6,0),FALSE),0),0))*$D161</f>
        <v>0</v>
      </c>
      <c r="DE161" s="1">
        <f>IF($E161+$I161+$D$7&lt;=DE$22,0,IF(DE$22-$D$7&gt;=$E161,IF(COUNTIF($KZ161:MO161,"&gt;0")&gt;0,VLOOKUP($C161,Input!$A$8:$HV$21,MATCH($CE$21+COUNTIF($KZ161:MO161,"&gt;0"),Input!$A$6:$HV$6,0),FALSE),0),0))*$D161</f>
        <v>0</v>
      </c>
      <c r="DF161" s="1">
        <f>IF($E161+$I161+$D$7&lt;=DF$22,0,IF(DF$22-$D$7&gt;=$E161,IF(COUNTIF($KZ161:MP161,"&gt;0")&gt;0,VLOOKUP($C161,Input!$A$8:$HV$21,MATCH($CE$21+COUNTIF($KZ161:MP161,"&gt;0"),Input!$A$6:$HV$6,0),FALSE),0),0))*$D161</f>
        <v>0</v>
      </c>
      <c r="DG161" s="1">
        <f>IF($E161+$I161+$D$7&lt;=DG$22,0,IF(DG$22-$D$7&gt;=$E161,IF(COUNTIF($KZ161:MQ161,"&gt;0")&gt;0,VLOOKUP($C161,Input!$A$8:$HV$21,MATCH($CE$21+COUNTIF($KZ161:MQ161,"&gt;0"),Input!$A$6:$HV$6,0),FALSE),0),0))*$D161</f>
        <v>0</v>
      </c>
      <c r="DH161" s="1">
        <f>IF($E161+$I161+$D$7&lt;=DH$22,0,IF(DH$22-$D$7&gt;=$E161,IF(COUNTIF($KZ161:MR161,"&gt;0")&gt;0,VLOOKUP($C161,Input!$A$8:$HV$21,MATCH($CE$21+COUNTIF($KZ161:MR161,"&gt;0"),Input!$A$6:$HV$6,0),FALSE),0),0))*$D161</f>
        <v>0</v>
      </c>
      <c r="DI161" s="1">
        <f>IF($E161+$I161+$D$7&lt;=DI$22,0,IF(DI$22-$D$7&gt;=$E161,IF(COUNTIF($KZ161:MS161,"&gt;0")&gt;0,VLOOKUP($C161,Input!$A$8:$HV$21,MATCH($CE$21+COUNTIF($KZ161:MS161,"&gt;0"),Input!$A$6:$HV$6,0),FALSE),0),0))*$D161</f>
        <v>0</v>
      </c>
      <c r="DJ161" s="1">
        <f>IF($E161+$I161+$D$7&lt;=DJ$22,0,IF(DJ$22-$D$7&gt;=$E161,IF(COUNTIF($KZ161:MT161,"&gt;0")&gt;0,VLOOKUP($C161,Input!$A$8:$HV$21,MATCH($CE$21+COUNTIF($KZ161:MT161,"&gt;0"),Input!$A$6:$HV$6,0),FALSE),0),0))*$D161</f>
        <v>0</v>
      </c>
      <c r="DK161" s="1">
        <f>IF($E161+$I161+$D$7&lt;=DK$22,0,IF(DK$22-$D$7&gt;=$E161,IF(COUNTIF($KZ161:MU161,"&gt;0")&gt;0,VLOOKUP($C161,Input!$A$8:$HV$21,MATCH($CE$21+COUNTIF($KZ161:MU161,"&gt;0"),Input!$A$6:$HV$6,0),FALSE),0),0))*$D161</f>
        <v>0</v>
      </c>
      <c r="DL161" s="1">
        <f>IF($E161+$I161+$D$7&lt;=DL$22,0,IF(DL$22-$D$7&gt;=$E161,IF(COUNTIF($KZ161:MV161,"&gt;0")&gt;0,VLOOKUP($C161,Input!$A$8:$HV$21,MATCH($CE$21+COUNTIF($KZ161:MV161,"&gt;0"),Input!$A$6:$HV$6,0),FALSE),0),0))*$D161</f>
        <v>0</v>
      </c>
      <c r="DM161" s="1">
        <f>IF($E161+$I161+$D$7&lt;=DM$22,0,IF(DM$22-$D$7&gt;=$E161,IF(COUNTIF($KZ161:MW161,"&gt;0")&gt;0,VLOOKUP($C161,Input!$A$8:$HV$21,MATCH($CE$21+COUNTIF($KZ161:MW161,"&gt;0"),Input!$A$6:$HV$6,0),FALSE),0),0))*$D161</f>
        <v>0</v>
      </c>
      <c r="DN161" s="1">
        <f>IF($E161+$I161+$D$7&lt;=DN$22,0,IF(DN$22-$D$7&gt;=$E161,IF(COUNTIF($KZ161:MX161,"&gt;0")&gt;0,VLOOKUP($C161,Input!$A$8:$HV$21,MATCH($CE$21+COUNTIF($KZ161:MX161,"&gt;0"),Input!$A$6:$HV$6,0),FALSE),0),0))*$D161</f>
        <v>0</v>
      </c>
      <c r="DP161" t="str">
        <f>+VLOOKUP($C161,Input!$A$8:$GZ$39,MATCH(DP$21,Input!$A$6:$GZ$6,0),FALSE)</f>
        <v>Bus Maintenance at 0.6/mile</v>
      </c>
      <c r="DQ161" s="1">
        <f>IF($E161+$I161+$D$7&lt;=DQ$22,0,IF(DQ$22-$D$7&gt;=$E161,IF(COUNTIF($KZ161:LP161,"&gt;0")&gt;0,VLOOKUP($C161,Input!$A$8:$HV$21,MATCH($DP$21+COUNTIF($KZ161:LP161,"&gt;0"),Input!$A$6:$HV$6,0),FALSE),0),0))*$D161*$F161</f>
        <v>0</v>
      </c>
      <c r="DR161" s="1">
        <f>IF($E161+$I161+$D$7&lt;=DR$22,0,IF(DR$22-$D$7&gt;=$E161,IF(COUNTIF($KZ161:LQ161,"&gt;0")&gt;0,VLOOKUP($C161,Input!$A$8:$HV$21,MATCH($DP$21+COUNTIF($KZ161:LQ161,"&gt;0"),Input!$A$6:$HV$6,0),FALSE),0),0))*$D161*$F161</f>
        <v>0</v>
      </c>
      <c r="DS161" s="1">
        <f>IF($E161+$I161+$D$7&lt;=DS$22,0,IF(DS$22-$D$7&gt;=$E161,IF(COUNTIF($KZ161:LR161,"&gt;0")&gt;0,VLOOKUP($C161,Input!$A$8:$HV$21,MATCH($DP$21+COUNTIF($KZ161:LR161,"&gt;0"),Input!$A$6:$HV$6,0),FALSE),0),0))*$D161*$F161</f>
        <v>0</v>
      </c>
      <c r="DT161" s="1">
        <f>IF($E161+$I161+$D$7&lt;=DT$22,0,IF(DT$22-$D$7&gt;=$E161,IF(COUNTIF($KZ161:LS161,"&gt;0")&gt;0,VLOOKUP($C161,Input!$A$8:$HV$21,MATCH($DP$21+COUNTIF($KZ161:LS161,"&gt;0"),Input!$A$6:$HV$6,0),FALSE),0),0))*$D161*$F161</f>
        <v>0</v>
      </c>
      <c r="DU161" s="1">
        <f>IF($E161+$I161+$D$7&lt;=DU$22,0,IF(DU$22-$D$7&gt;=$E161,IF(COUNTIF($KZ161:LT161,"&gt;0")&gt;0,VLOOKUP($C161,Input!$A$8:$HV$21,MATCH($DP$21+COUNTIF($KZ161:LT161,"&gt;0"),Input!$A$6:$HV$6,0),FALSE),0),0))*$D161*$F161</f>
        <v>0</v>
      </c>
      <c r="DV161" s="1">
        <f>IF($E161+$I161+$D$7&lt;=DV$22,0,IF(DV$22-$D$7&gt;=$E161,IF(COUNTIF($KZ161:LU161,"&gt;0")&gt;0,VLOOKUP($C161,Input!$A$8:$HV$21,MATCH($DP$21+COUNTIF($KZ161:LU161,"&gt;0"),Input!$A$6:$HV$6,0),FALSE),0),0))*$D161*$F161</f>
        <v>0</v>
      </c>
      <c r="DW161" s="1">
        <f>IF($E161+$I161+$D$7&lt;=DW$22,0,IF(DW$22-$D$7&gt;=$E161,IF(COUNTIF($KZ161:LV161,"&gt;0")&gt;0,VLOOKUP($C161,Input!$A$8:$HV$21,MATCH($DP$21+COUNTIF($KZ161:LV161,"&gt;0"),Input!$A$6:$HV$6,0),FALSE),0),0))*$D161*$F161</f>
        <v>0</v>
      </c>
      <c r="DX161" s="1">
        <f>IF($E161+$I161+$D$7&lt;=DX$22,0,IF(DX$22-$D$7&gt;=$E161,IF(COUNTIF($KZ161:LW161,"&gt;0")&gt;0,VLOOKUP($C161,Input!$A$8:$HV$21,MATCH($DP$21+COUNTIF($KZ161:LW161,"&gt;0"),Input!$A$6:$HV$6,0),FALSE),0),0))*$D161*$F161</f>
        <v>0</v>
      </c>
      <c r="DY161" s="1">
        <f>IF($E161+$I161+$D$7&lt;=DY$22,0,IF(DY$22-$D$7&gt;=$E161,IF(COUNTIF($KZ161:LX161,"&gt;0")&gt;0,VLOOKUP($C161,Input!$A$8:$HV$21,MATCH($DP$21+COUNTIF($KZ161:LX161,"&gt;0"),Input!$A$6:$HV$6,0),FALSE),0),0))*$D161*$F161</f>
        <v>0</v>
      </c>
      <c r="DZ161" s="1">
        <f>IF($E161+$I161+$D$7&lt;=DZ$22,0,IF(DZ$22-$D$7&gt;=$E161,IF(COUNTIF($KZ161:LY161,"&gt;0")&gt;0,VLOOKUP($C161,Input!$A$8:$HV$21,MATCH($DP$21+COUNTIF($KZ161:LY161,"&gt;0"),Input!$A$6:$HV$6,0),FALSE),0),0))*$D161*$F161</f>
        <v>0</v>
      </c>
      <c r="EA161" s="1">
        <f>IF($E161+$I161+$D$7&lt;=EA$22,0,IF(EA$22-$D$7&gt;=$E161,IF(COUNTIF($KZ161:LZ161,"&gt;0")&gt;0,VLOOKUP($C161,Input!$A$8:$HV$21,MATCH($DP$21+COUNTIF($KZ161:LZ161,"&gt;0"),Input!$A$6:$HV$6,0),FALSE),0),0))*$D161*$F161</f>
        <v>0</v>
      </c>
      <c r="EB161" s="1">
        <f>IF($E161+$I161+$D$7&lt;=EB$22,0,IF(EB$22-$D$7&gt;=$E161,IF(COUNTIF($KZ161:MA161,"&gt;0")&gt;0,VLOOKUP($C161,Input!$A$8:$HV$21,MATCH($DP$21+COUNTIF($KZ161:MA161,"&gt;0"),Input!$A$6:$HV$6,0),FALSE),0),0))*$D161*$F161</f>
        <v>0</v>
      </c>
      <c r="EC161" s="1">
        <f>IF($E161+$I161+$D$7&lt;=EC$22,0,IF(EC$22-$D$7&gt;=$E161,IF(COUNTIF($KZ161:MB161,"&gt;0")&gt;0,VLOOKUP($C161,Input!$A$8:$HV$21,MATCH($DP$21+COUNTIF($KZ161:MB161,"&gt;0"),Input!$A$6:$HV$6,0),FALSE),0),0))*$D161*$F161</f>
        <v>0</v>
      </c>
      <c r="ED161" s="1">
        <f>IF($E161+$I161+$D$7&lt;=ED$22,0,IF(ED$22-$D$7&gt;=$E161,IF(COUNTIF($KZ161:MC161,"&gt;0")&gt;0,VLOOKUP($C161,Input!$A$8:$HV$21,MATCH($DP$21+COUNTIF($KZ161:MC161,"&gt;0"),Input!$A$6:$HV$6,0),FALSE),0),0))*$D161*$F161</f>
        <v>0</v>
      </c>
      <c r="EE161" s="1">
        <f>IF($E161+$I161+$D$7&lt;=EE$22,0,IF(EE$22-$D$7&gt;=$E161,IF(COUNTIF($KZ161:MD161,"&gt;0")&gt;0,VLOOKUP($C161,Input!$A$8:$HV$21,MATCH($DP$21+COUNTIF($KZ161:MD161,"&gt;0"),Input!$A$6:$HV$6,0),FALSE),0),0))*$D161*$F161</f>
        <v>0</v>
      </c>
      <c r="EF161" s="1">
        <f>IF($E161+$I161+$D$7&lt;=EF$22,0,IF(EF$22-$D$7&gt;=$E161,IF(COUNTIF($KZ161:ME161,"&gt;0")&gt;0,VLOOKUP($C161,Input!$A$8:$HV$21,MATCH($DP$21+COUNTIF($KZ161:ME161,"&gt;0"),Input!$A$6:$HV$6,0),FALSE),0),0))*$D161*$F161</f>
        <v>0</v>
      </c>
      <c r="EG161" s="1">
        <f>IF($E161+$I161+$D$7&lt;=EG$22,0,IF(EG$22-$D$7&gt;=$E161,IF(COUNTIF($KZ161:MF161,"&gt;0")&gt;0,VLOOKUP($C161,Input!$A$8:$HV$21,MATCH($DP$21+COUNTIF($KZ161:MF161,"&gt;0"),Input!$A$6:$HV$6,0),FALSE),0),0))*$D161*$F161</f>
        <v>0</v>
      </c>
      <c r="EH161" s="1">
        <f>IF($E161+$I161+$D$7&lt;=EH$22,0,IF(EH$22-$D$7&gt;=$E161,IF(COUNTIF($KZ161:MG161,"&gt;0")&gt;0,VLOOKUP($C161,Input!$A$8:$HV$21,MATCH($DP$21+COUNTIF($KZ161:MG161,"&gt;0"),Input!$A$6:$HV$6,0),FALSE),0),0))*$D161*$F161</f>
        <v>0</v>
      </c>
      <c r="EI161" s="1">
        <f>IF($E161+$I161+$D$7&lt;=EI$22,0,IF(EI$22-$D$7&gt;=$E161,IF(COUNTIF($KZ161:MH161,"&gt;0")&gt;0,VLOOKUP($C161,Input!$A$8:$HV$21,MATCH($DP$21+COUNTIF($KZ161:MH161,"&gt;0"),Input!$A$6:$HV$6,0),FALSE),0),0))*$D161*$F161</f>
        <v>0</v>
      </c>
      <c r="EJ161" s="1">
        <f>IF($E161+$I161+$D$7&lt;=EJ$22,0,IF(EJ$22-$D$7&gt;=$E161,IF(COUNTIF($KZ161:MI161,"&gt;0")&gt;0,VLOOKUP($C161,Input!$A$8:$HV$21,MATCH($DP$21+COUNTIF($KZ161:MI161,"&gt;0"),Input!$A$6:$HV$6,0),FALSE),0),0))*$D161*$F161</f>
        <v>0</v>
      </c>
      <c r="EK161" s="1">
        <f>IF($E161+$I161+$D$7&lt;=EK$22,0,IF(EK$22-$D$7&gt;=$E161,IF(COUNTIF($KZ161:MJ161,"&gt;0")&gt;0,VLOOKUP($C161,Input!$A$8:$HV$21,MATCH($DP$21+COUNTIF($KZ161:MJ161,"&gt;0"),Input!$A$6:$HV$6,0),FALSE),0),0))*$D161*$F161</f>
        <v>0</v>
      </c>
      <c r="EL161" s="1">
        <f>IF($E161+$I161+$D$7&lt;=EL$22,0,IF(EL$22-$D$7&gt;=$E161,IF(COUNTIF($KZ161:MK161,"&gt;0")&gt;0,VLOOKUP($C161,Input!$A$8:$HV$21,MATCH($DP$21+COUNTIF($KZ161:MK161,"&gt;0"),Input!$A$6:$HV$6,0),FALSE),0),0))*$D161*$F161</f>
        <v>0</v>
      </c>
      <c r="EM161" s="1">
        <f>IF($E161+$I161+$D$7&lt;=EM$22,0,IF(EM$22-$D$7&gt;=$E161,IF(COUNTIF($KZ161:ML161,"&gt;0")&gt;0,VLOOKUP($C161,Input!$A$8:$HV$21,MATCH($DP$21+COUNTIF($KZ161:ML161,"&gt;0"),Input!$A$6:$HV$6,0),FALSE),0),0))*$D161*$F161</f>
        <v>0</v>
      </c>
      <c r="EN161" s="1">
        <f>IF($E161+$I161+$D$7&lt;=EN$22,0,IF(EN$22-$D$7&gt;=$E161,IF(COUNTIF($KZ161:MM161,"&gt;0")&gt;0,VLOOKUP($C161,Input!$A$8:$HV$21,MATCH($DP$21+COUNTIF($KZ161:MM161,"&gt;0"),Input!$A$6:$HV$6,0),FALSE),0),0))*$D161*$F161</f>
        <v>0</v>
      </c>
      <c r="EO161" s="1">
        <f>IF($E161+$I161+$D$7&lt;=EO$22,0,IF(EO$22-$D$7&gt;=$E161,IF(COUNTIF($KZ161:MN161,"&gt;0")&gt;0,VLOOKUP($C161,Input!$A$8:$HV$21,MATCH($DP$21+COUNTIF($KZ161:MN161,"&gt;0"),Input!$A$6:$HV$6,0),FALSE),0),0))*$D161*$F161</f>
        <v>0</v>
      </c>
      <c r="EP161" s="1">
        <f>IF($E161+$I161+$D$7&lt;=EP$22,0,IF(EP$22-$D$7&gt;=$E161,IF(COUNTIF($KZ161:MO161,"&gt;0")&gt;0,VLOOKUP($C161,Input!$A$8:$HV$21,MATCH($DP$21+COUNTIF($KZ161:MO161,"&gt;0"),Input!$A$6:$HV$6,0),FALSE),0),0))*$D161*$F161</f>
        <v>0</v>
      </c>
      <c r="EQ161" s="1">
        <f>IF($E161+$I161+$D$7&lt;=EQ$22,0,IF(EQ$22-$D$7&gt;=$E161,IF(COUNTIF($KZ161:MP161,"&gt;0")&gt;0,VLOOKUP($C161,Input!$A$8:$HV$21,MATCH($DP$21+COUNTIF($KZ161:MP161,"&gt;0"),Input!$A$6:$HV$6,0),FALSE),0),0))*$D161*$F161</f>
        <v>0</v>
      </c>
      <c r="ER161" s="1">
        <f>IF($E161+$I161+$D$7&lt;=ER$22,0,IF(ER$22-$D$7&gt;=$E161,IF(COUNTIF($KZ161:MQ161,"&gt;0")&gt;0,VLOOKUP($C161,Input!$A$8:$HV$21,MATCH($DP$21+COUNTIF($KZ161:MQ161,"&gt;0"),Input!$A$6:$HV$6,0),FALSE),0),0))*$D161*$F161</f>
        <v>0</v>
      </c>
      <c r="ES161" s="1">
        <f>IF($E161+$I161+$D$7&lt;=ES$22,0,IF(ES$22-$D$7&gt;=$E161,IF(COUNTIF($KZ161:MR161,"&gt;0")&gt;0,VLOOKUP($C161,Input!$A$8:$HV$21,MATCH($DP$21+COUNTIF($KZ161:MR161,"&gt;0"),Input!$A$6:$HV$6,0),FALSE),0),0))*$D161*$F161</f>
        <v>0</v>
      </c>
      <c r="ET161" s="1">
        <f>IF($E161+$I161+$D$7&lt;=ET$22,0,IF(ET$22-$D$7&gt;=$E161,IF(COUNTIF($KZ161:MS161,"&gt;0")&gt;0,VLOOKUP($C161,Input!$A$8:$HV$21,MATCH($DP$21+COUNTIF($KZ161:MS161,"&gt;0"),Input!$A$6:$HV$6,0),FALSE),0),0))*$D161*$F161</f>
        <v>0</v>
      </c>
      <c r="EU161" s="1">
        <f>IF($E161+$I161+$D$7&lt;=EU$22,0,IF(EU$22-$D$7&gt;=$E161,IF(COUNTIF($KZ161:MT161,"&gt;0")&gt;0,VLOOKUP($C161,Input!$A$8:$HV$21,MATCH($DP$21+COUNTIF($KZ161:MT161,"&gt;0"),Input!$A$6:$HV$6,0),FALSE),0),0))*$D161*$F161</f>
        <v>5616000</v>
      </c>
      <c r="EV161" s="1">
        <f>IF($E161+$I161+$D$7&lt;=EV$22,0,IF(EV$22-$D$7&gt;=$E161,IF(COUNTIF($KZ161:MU161,"&gt;0")&gt;0,VLOOKUP($C161,Input!$A$8:$HV$21,MATCH($DP$21+COUNTIF($KZ161:MU161,"&gt;0"),Input!$A$6:$HV$6,0),FALSE),0),0))*$D161*$F161</f>
        <v>5616000</v>
      </c>
      <c r="EW161" s="1">
        <f>IF($E161+$I161+$D$7&lt;=EW$22,0,IF(EW$22-$D$7&gt;=$E161,IF(COUNTIF($KZ161:MV161,"&gt;0")&gt;0,VLOOKUP($C161,Input!$A$8:$HV$21,MATCH($DP$21+COUNTIF($KZ161:MV161,"&gt;0"),Input!$A$6:$HV$6,0),FALSE),0),0))*$D161*$F161</f>
        <v>5616000</v>
      </c>
      <c r="EX161" s="1">
        <f>IF($E161+$I161+$D$7&lt;=EX$22,0,IF(EX$22-$D$7&gt;=$E161,IF(COUNTIF($KZ161:MW161,"&gt;0")&gt;0,VLOOKUP($C161,Input!$A$8:$HV$21,MATCH($DP$21+COUNTIF($KZ161:MW161,"&gt;0"),Input!$A$6:$HV$6,0),FALSE),0),0))*$D161*$F161</f>
        <v>5616000</v>
      </c>
      <c r="EY161" s="1">
        <f>IF($E161+$I161+$D$7&lt;=EY$22,0,IF(EY$22-$D$7&gt;=$E161,IF(COUNTIF($KZ161:MX161,"&gt;0")&gt;0,VLOOKUP($C161,Input!$A$8:$HV$21,MATCH($DP$21+COUNTIF($KZ161:MX161,"&gt;0"),Input!$A$6:$HV$6,0),FALSE),0),0))*$D161*$F161</f>
        <v>5616000</v>
      </c>
      <c r="EZ161" s="1"/>
      <c r="FA161" t="str">
        <f>VLOOKUP($C161,Input!$A$8:$GZ$39,MATCH(FA$21,Input!$A$6:$GZ$6,0),FALSE)</f>
        <v>Charger installation; electrical upgrade</v>
      </c>
      <c r="FB161">
        <f>IF((VLOOKUP($C161,Input!$A$8:$GZ$39,MATCH(FB$21,Input!$A$6:$GZ$6,0),FALSE))="Y",$D161/VLOOKUP($C161,Input!$A$8:$GZ$39,MATCH(FC$21,Input!$A$6:$GZ$6,0),FALSE),0)</f>
        <v>0</v>
      </c>
      <c r="FC161">
        <f>IF((VLOOKUP($C161,Input!$A$8:$GZ$39,MATCH(FB$21,Input!$A$6:$GZ$6,0),FALSE))="Y",0,IF((VLOOKUP($C161,Input!$A$8:$GZ$39,MATCH(FC$21,Input!$A$6:$GZ$6,0),FALSE))&gt;0,$D161/VLOOKUP($C161,Input!$A$8:$GZ$39,MATCH(FC$21,Input!$A$6:$GZ$6,0),FALSE),0))</f>
        <v>234</v>
      </c>
      <c r="FD161" s="1">
        <f>+IF($E161=FD$22,VLOOKUP($C161,Input!$A$8:$GZ$39,MATCH(FD$21,Input!$A$6:$GZ$6,0),FALSE),0)*IF(FD$110&gt;=MAX(FC$110:$FD$110),MIN((FD$110-MAX(FC$110:$FD$110)),(FD$110-FC$110)),0)+IF($E161=FD$22,VLOOKUP($C161,Input!$A$8:$GZ$39,MATCH(FD$21,Input!$A$6:$GZ$6,0),FALSE),0)*IF(FD$109&gt;=MAX(FC$109:$FD$109),MIN((FD$109-MAX(FC$109:$FD$109)),(FD$109-FC$109)),0)</f>
        <v>0</v>
      </c>
      <c r="FE161" s="1">
        <f>+IF($E161=FE$22,VLOOKUP($C161,Input!$A$8:$GZ$39,MATCH(FE$21,Input!$A$6:$GZ$6,0),FALSE),0)*IF(FE$110&gt;=MAX(FD$110:$FD$110),MIN((FE$110-MAX(FD$110:$FD$110)),(FE$110-FD$110)),0)+IF($E161=FE$22,VLOOKUP($C161,Input!$A$8:$GZ$39,MATCH(FE$21,Input!$A$6:$GZ$6,0),FALSE),0)*IF(FE$109&gt;=MAX(FD$109:$FD$109),MIN((FE$109-MAX(FD$109:$FD$109)),(FE$109-FD$109)),0)</f>
        <v>0</v>
      </c>
      <c r="FF161" s="1">
        <f>+IF($E161=FF$22,VLOOKUP($C161,Input!$A$8:$GZ$39,MATCH(FF$21,Input!$A$6:$GZ$6,0),FALSE),0)*IF(FF$110&gt;=MAX($FD$110:FE$110),MIN((FF$110-MAX($FD$110:FE$110)),(FF$110-FE$110)),0)+IF($E161=FF$22,VLOOKUP($C161,Input!$A$8:$GZ$39,MATCH(FF$21,Input!$A$6:$GZ$6,0),FALSE),0)*IF(FF$109&gt;=MAX($FD$109:FE$109),MIN((FF$109-MAX($FD$109:FE$109)),(FF$109-FE$109)),0)</f>
        <v>0</v>
      </c>
      <c r="FG161" s="1">
        <f>+IF($E161=FG$22,VLOOKUP($C161,Input!$A$8:$GZ$39,MATCH(FG$21,Input!$A$6:$GZ$6,0),FALSE),0)*IF(FG$110&gt;=MAX($FD$110:FF$110),MIN((FG$110-MAX($FD$110:FF$110)),(FG$110-FF$110)),0)+IF($E161=FG$22,VLOOKUP($C161,Input!$A$8:$GZ$39,MATCH(FG$21,Input!$A$6:$GZ$6,0),FALSE),0)*IF(FG$109&gt;=MAX($FD$109:FF$109),MIN((FG$109-MAX($FD$109:FF$109)),(FG$109-FF$109)),0)</f>
        <v>0</v>
      </c>
      <c r="FH161" s="1">
        <f>+IF($E161=FH$22,VLOOKUP($C161,Input!$A$8:$GZ$39,MATCH(FH$21,Input!$A$6:$GZ$6,0),FALSE),0)*IF(FH$110&gt;=MAX($FD$110:FG$110),MIN((FH$110-MAX($FD$110:FG$110)),(FH$110-FG$110)),0)+IF($E161=FH$22,VLOOKUP($C161,Input!$A$8:$GZ$39,MATCH(FH$21,Input!$A$6:$GZ$6,0),FALSE),0)*IF(FH$109&gt;=MAX($FD$109:FG$109),MIN((FH$109-MAX($FD$109:FG$109)),(FH$109-FG$109)),0)</f>
        <v>0</v>
      </c>
      <c r="FI161" s="1">
        <f>+IF($E161=FI$22,VLOOKUP($C161,Input!$A$8:$GZ$39,MATCH(FI$21,Input!$A$6:$GZ$6,0),FALSE),0)*IF(FI$110&gt;=MAX($FD$110:FH$110),MIN((FI$110-MAX($FD$110:FH$110)),(FI$110-FH$110)),0)+IF($E161=FI$22,VLOOKUP($C161,Input!$A$8:$GZ$39,MATCH(FI$21,Input!$A$6:$GZ$6,0),FALSE),0)*IF(FI$109&gt;=MAX($FD$109:FH$109),MIN((FI$109-MAX($FD$109:FH$109)),(FI$109-FH$109)),0)</f>
        <v>0</v>
      </c>
      <c r="FJ161" s="1">
        <f>+IF($E161=FJ$22,VLOOKUP($C161,Input!$A$8:$GZ$39,MATCH(FJ$21,Input!$A$6:$GZ$6,0),FALSE),0)*IF(FJ$110&gt;=MAX($FD$110:FI$110),MIN((FJ$110-MAX($FD$110:FI$110)),(FJ$110-FI$110)),0)+IF($E161=FJ$22,VLOOKUP($C161,Input!$A$8:$GZ$39,MATCH(FJ$21,Input!$A$6:$GZ$6,0),FALSE),0)*IF(FJ$109&gt;=MAX($FD$109:FI$109),MIN((FJ$109-MAX($FD$109:FI$109)),(FJ$109-FI$109)),0)</f>
        <v>0</v>
      </c>
      <c r="FK161" s="1">
        <f>+IF($E161=FK$22,VLOOKUP($C161,Input!$A$8:$GZ$39,MATCH(FK$21,Input!$A$6:$GZ$6,0),FALSE),0)*IF(FK$110&gt;=MAX($FD$110:FJ$110),MIN((FK$110-MAX($FD$110:FJ$110)),(FK$110-FJ$110)),0)+IF($E161=FK$22,VLOOKUP($C161,Input!$A$8:$GZ$39,MATCH(FK$21,Input!$A$6:$GZ$6,0),FALSE),0)*IF(FK$109&gt;=MAX($FD$109:FJ$109),MIN((FK$109-MAX($FD$109:FJ$109)),(FK$109-FJ$109)),0)</f>
        <v>0</v>
      </c>
      <c r="FL161" s="1">
        <f>+IF($E161=FL$22,VLOOKUP($C161,Input!$A$8:$GZ$39,MATCH(FL$21,Input!$A$6:$GZ$6,0),FALSE),0)*IF(FL$110&gt;=MAX($FD$110:FK$110),MIN((FL$110-MAX($FD$110:FK$110)),(FL$110-FK$110)),0)+IF($E161=FL$22,VLOOKUP($C161,Input!$A$8:$GZ$39,MATCH(FL$21,Input!$A$6:$GZ$6,0),FALSE),0)*IF(FL$109&gt;=MAX($FD$109:FK$109),MIN((FL$109-MAX($FD$109:FK$109)),(FL$109-FK$109)),0)</f>
        <v>0</v>
      </c>
      <c r="FM161" s="1">
        <f>+IF($E161=FM$22,VLOOKUP($C161,Input!$A$8:$GZ$39,MATCH(FM$21,Input!$A$6:$GZ$6,0),FALSE),0)*IF(FM$110&gt;=MAX($FD$110:FL$110),MIN((FM$110-MAX($FD$110:FL$110)),(FM$110-FL$110)),0)+IF($E161=FM$22,VLOOKUP($C161,Input!$A$8:$GZ$39,MATCH(FM$21,Input!$A$6:$GZ$6,0),FALSE),0)*IF(FM$109&gt;=MAX($FD$109:FL$109),MIN((FM$109-MAX($FD$109:FL$109)),(FM$109-FL$109)),0)</f>
        <v>0</v>
      </c>
      <c r="FN161" s="1">
        <f>+IF($E161=FN$22,VLOOKUP($C161,Input!$A$8:$GZ$39,MATCH(FN$21,Input!$A$6:$GZ$6,0),FALSE),0)*IF(FN$110&gt;=MAX($FD$110:FM$110),MIN((FN$110-MAX($FD$110:FM$110)),(FN$110-FM$110)),0)+IF($E161=FN$22,VLOOKUP($C161,Input!$A$8:$GZ$39,MATCH(FN$21,Input!$A$6:$GZ$6,0),FALSE),0)*IF(FN$109&gt;=MAX($FD$109:FM$109),MIN((FN$109-MAX($FD$109:FM$109)),(FN$109-FM$109)),0)</f>
        <v>0</v>
      </c>
      <c r="FO161" s="1">
        <f>+IF($E161=FO$22,VLOOKUP($C161,Input!$A$8:$GZ$39,MATCH(FO$21,Input!$A$6:$GZ$6,0),FALSE),0)*IF(FO$110&gt;=MAX($FD$110:FN$110),MIN((FO$110-MAX($FD$110:FN$110)),(FO$110-FN$110)),0)+IF($E161=FO$22,VLOOKUP($C161,Input!$A$8:$GZ$39,MATCH(FO$21,Input!$A$6:$GZ$6,0),FALSE),0)*IF(FO$109&gt;=MAX($FD$109:FN$109),MIN((FO$109-MAX($FD$109:FN$109)),(FO$109-FN$109)),0)</f>
        <v>0</v>
      </c>
      <c r="FP161" s="1">
        <f>+IF($E161=FP$22,VLOOKUP($C161,Input!$A$8:$GZ$39,MATCH(FP$21,Input!$A$6:$GZ$6,0),FALSE),0)*IF(FP$110&gt;=MAX($FD$110:FO$110),MIN((FP$110-MAX($FD$110:FO$110)),(FP$110-FO$110)),0)+IF($E161=FP$22,VLOOKUP($C161,Input!$A$8:$GZ$39,MATCH(FP$21,Input!$A$6:$GZ$6,0),FALSE),0)*IF(FP$109&gt;=MAX($FD$109:FO$109),MIN((FP$109-MAX($FD$109:FO$109)),(FP$109-FO$109)),0)</f>
        <v>0</v>
      </c>
      <c r="FQ161" s="1">
        <f>+IF($E161=FQ$22,VLOOKUP($C161,Input!$A$8:$GZ$39,MATCH(FQ$21,Input!$A$6:$GZ$6,0),FALSE),0)*IF(FQ$110&gt;=MAX($FD$110:FP$110),MIN((FQ$110-MAX($FD$110:FP$110)),(FQ$110-FP$110)),0)+IF($E161=FQ$22,VLOOKUP($C161,Input!$A$8:$GZ$39,MATCH(FQ$21,Input!$A$6:$GZ$6,0),FALSE),0)*IF(FQ$109&gt;=MAX($FD$109:FP$109),MIN((FQ$109-MAX($FD$109:FP$109)),(FQ$109-FP$109)),0)</f>
        <v>0</v>
      </c>
      <c r="FR161" s="1">
        <f>+IF($E161=FR$22,VLOOKUP($C161,Input!$A$8:$GZ$39,MATCH(FR$21,Input!$A$6:$GZ$6,0),FALSE),0)*IF(FR$110&gt;=MAX($FD$110:FQ$110),MIN((FR$110-MAX($FD$110:FQ$110)),(FR$110-FQ$110)),0)+IF($E161=FR$22,VLOOKUP($C161,Input!$A$8:$GZ$39,MATCH(FR$21,Input!$A$6:$GZ$6,0),FALSE),0)*IF(FR$109&gt;=MAX($FD$109:FQ$109),MIN((FR$109-MAX($FD$109:FQ$109)),(FR$109-FQ$109)),0)</f>
        <v>0</v>
      </c>
      <c r="FS161" s="1">
        <f>+IF($E161=FS$22,VLOOKUP($C161,Input!$A$8:$GZ$39,MATCH(FS$21,Input!$A$6:$GZ$6,0),FALSE),0)*IF(FS$110&gt;=MAX($FD$110:FR$110),MIN((FS$110-MAX($FD$110:FR$110)),(FS$110-FR$110)),0)+IF($E161=FS$22,VLOOKUP($C161,Input!$A$8:$GZ$39,MATCH(FS$21,Input!$A$6:$GZ$6,0),FALSE),0)*IF(FS$109&gt;=MAX($FD$109:FR$109),MIN((FS$109-MAX($FD$109:FR$109)),(FS$109-FR$109)),0)</f>
        <v>0</v>
      </c>
      <c r="FT161" s="1">
        <f>+IF($E161=FT$22,VLOOKUP($C161,Input!$A$8:$GZ$39,MATCH(FT$21,Input!$A$6:$GZ$6,0),FALSE),0)*IF(FT$110&gt;=MAX($FD$110:FS$110),MIN((FT$110-MAX($FD$110:FS$110)),(FT$110-FS$110)),0)+IF($E161=FT$22,VLOOKUP($C161,Input!$A$8:$GZ$39,MATCH(FT$21,Input!$A$6:$GZ$6,0),FALSE),0)*IF(FT$109&gt;=MAX($FD$109:FS$109),MIN((FT$109-MAX($FD$109:FS$109)),(FT$109-FS$109)),0)</f>
        <v>0</v>
      </c>
      <c r="FU161" s="1">
        <f>+IF($E161=FU$22,VLOOKUP($C161,Input!$A$8:$GZ$39,MATCH(FU$21,Input!$A$6:$GZ$6,0),FALSE),0)*IF(FU$110&gt;=MAX($FD$110:FT$110),MIN((FU$110-MAX($FD$110:FT$110)),(FU$110-FT$110)),0)+IF($E161=FU$22,VLOOKUP($C161,Input!$A$8:$GZ$39,MATCH(FU$21,Input!$A$6:$GZ$6,0),FALSE),0)*IF(FU$109&gt;=MAX($FD$109:FT$109),MIN((FU$109-MAX($FD$109:FT$109)),(FU$109-FT$109)),0)</f>
        <v>0</v>
      </c>
      <c r="FV161" s="1">
        <f>+IF($E161=FV$22,VLOOKUP($C161,Input!$A$8:$GZ$39,MATCH(FV$21,Input!$A$6:$GZ$6,0),FALSE),0)*IF(FV$110&gt;=MAX($FD$110:FU$110),MIN((FV$110-MAX($FD$110:FU$110)),(FV$110-FU$110)),0)+IF($E161=FV$22,VLOOKUP($C161,Input!$A$8:$GZ$39,MATCH(FV$21,Input!$A$6:$GZ$6,0),FALSE),0)*IF(FV$109&gt;=MAX($FD$109:FU$109),MIN((FV$109-MAX($FD$109:FU$109)),(FV$109-FU$109)),0)</f>
        <v>0</v>
      </c>
      <c r="FW161" s="1">
        <f>+IF($E161=FW$22,VLOOKUP($C161,Input!$A$8:$GZ$39,MATCH(FW$21,Input!$A$6:$GZ$6,0),FALSE),0)*IF(FW$110&gt;=MAX($FD$110:FV$110),MIN((FW$110-MAX($FD$110:FV$110)),(FW$110-FV$110)),0)+IF($E161=FW$22,VLOOKUP($C161,Input!$A$8:$GZ$39,MATCH(FW$21,Input!$A$6:$GZ$6,0),FALSE),0)*IF(FW$109&gt;=MAX($FD$109:FV$109),MIN((FW$109-MAX($FD$109:FV$109)),(FW$109-FV$109)),0)</f>
        <v>0</v>
      </c>
      <c r="FX161" s="1">
        <f>+IF($E161=FX$22,VLOOKUP($C161,Input!$A$8:$GZ$39,MATCH(FX$21,Input!$A$6:$GZ$6,0),FALSE),0)*IF(FX$110&gt;=MAX($FD$110:FW$110),MIN((FX$110-MAX($FD$110:FW$110)),(FX$110-FW$110)),0)+IF($E161=FX$22,VLOOKUP($C161,Input!$A$8:$GZ$39,MATCH(FX$21,Input!$A$6:$GZ$6,0),FALSE),0)*IF(FX$109&gt;=MAX($FD$109:FW$109),MIN((FX$109-MAX($FD$109:FW$109)),(FX$109-FW$109)),0)</f>
        <v>0</v>
      </c>
      <c r="FY161" s="1">
        <f>+IF($E161=FY$22,VLOOKUP($C161,Input!$A$8:$GZ$39,MATCH(FY$21,Input!$A$6:$GZ$6,0),FALSE),0)*IF(FY$110&gt;=MAX($FD$110:FX$110),MIN((FY$110-MAX($FD$110:FX$110)),(FY$110-FX$110)),0)+IF($E161=FY$22,VLOOKUP($C161,Input!$A$8:$GZ$39,MATCH(FY$21,Input!$A$6:$GZ$6,0),FALSE),0)*IF(FY$109&gt;=MAX($FD$109:FX$109),MIN((FY$109-MAX($FD$109:FX$109)),(FY$109-FX$109)),0)</f>
        <v>0</v>
      </c>
      <c r="FZ161" s="1">
        <f>+IF($E161=FZ$22,VLOOKUP($C161,Input!$A$8:$GZ$39,MATCH(FZ$21,Input!$A$6:$GZ$6,0),FALSE),0)*IF(FZ$110&gt;=MAX($FD$110:FY$110),MIN((FZ$110-MAX($FD$110:FY$110)),(FZ$110-FY$110)),0)+IF($E161=FZ$22,VLOOKUP($C161,Input!$A$8:$GZ$39,MATCH(FZ$21,Input!$A$6:$GZ$6,0),FALSE),0)*IF(FZ$109&gt;=MAX($FD$109:FY$109),MIN((FZ$109-MAX($FD$109:FY$109)),(FZ$109-FY$109)),0)</f>
        <v>0</v>
      </c>
      <c r="GA161" s="1">
        <f>+IF($E161=GA$22,VLOOKUP($C161,Input!$A$8:$GZ$39,MATCH(GA$21,Input!$A$6:$GZ$6,0),FALSE),0)*IF(GA$110&gt;=MAX($FD$110:FZ$110),MIN((GA$110-MAX($FD$110:FZ$110)),(GA$110-FZ$110)),0)+IF($E161=GA$22,VLOOKUP($C161,Input!$A$8:$GZ$39,MATCH(GA$21,Input!$A$6:$GZ$6,0),FALSE),0)*IF(GA$109&gt;=MAX($FD$109:FZ$109),MIN((GA$109-MAX($FD$109:FZ$109)),(GA$109-FZ$109)),0)</f>
        <v>0</v>
      </c>
      <c r="GB161" s="1">
        <f>+IF($E161=GB$22,VLOOKUP($C161,Input!$A$8:$GZ$39,MATCH(GB$21,Input!$A$6:$GZ$6,0),FALSE),0)*IF(GB$110&gt;=MAX($FD$110:GA$110),MIN((GB$110-MAX($FD$110:GA$110)),(GB$110-GA$110)),0)+IF($E161=GB$22,VLOOKUP($C161,Input!$A$8:$GZ$39,MATCH(GB$21,Input!$A$6:$GZ$6,0),FALSE),0)*IF(GB$109&gt;=MAX($FD$109:GA$109),MIN((GB$109-MAX($FD$109:GA$109)),(GB$109-GA$109)),0)</f>
        <v>0</v>
      </c>
      <c r="GC161" s="1">
        <f>+IF($E161=GC$22,VLOOKUP($C161,Input!$A$8:$GZ$39,MATCH(GC$21,Input!$A$6:$GZ$6,0),FALSE),0)*IF(GC$110&gt;=MAX($FD$110:GB$110),MIN((GC$110-MAX($FD$110:GB$110)),(GC$110-GB$110)),0)+IF($E161=GC$22,VLOOKUP($C161,Input!$A$8:$GZ$39,MATCH(GC$21,Input!$A$6:$GZ$6,0),FALSE),0)*IF(GC$109&gt;=MAX($FD$109:GB$109),MIN((GC$109-MAX($FD$109:GB$109)),(GC$109-GB$109)),0)</f>
        <v>0</v>
      </c>
      <c r="GD161" s="1">
        <f>+IF($E161=GD$22,VLOOKUP($C161,Input!$A$8:$GZ$39,MATCH(GD$21,Input!$A$6:$GZ$6,0),FALSE),0)*IF(GD$110&gt;=MAX($FD$110:GC$110),MIN((GD$110-MAX($FD$110:GC$110)),(GD$110-GC$110)),0)+IF($E161=GD$22,VLOOKUP($C161,Input!$A$8:$GZ$39,MATCH(GD$21,Input!$A$6:$GZ$6,0),FALSE),0)*IF(GD$109&gt;=MAX($FD$109:GC$109),MIN((GD$109-MAX($FD$109:GC$109)),(GD$109-GC$109)),0)</f>
        <v>0</v>
      </c>
      <c r="GE161" s="1">
        <f>+IF($E161=GE$22,VLOOKUP($C161,Input!$A$8:$GZ$39,MATCH(GE$21,Input!$A$6:$GZ$6,0),FALSE),0)*IF(GE$110&gt;=MAX($FD$110:GD$110),MIN((GE$110-MAX($FD$110:GD$110)),(GE$110-GD$110)),0)+IF($E161=GE$22,VLOOKUP($C161,Input!$A$8:$GZ$39,MATCH(GE$21,Input!$A$6:$GZ$6,0),FALSE),0)*IF(GE$109&gt;=MAX($FD$109:GD$109),MIN((GE$109-MAX($FD$109:GD$109)),(GE$109-GD$109)),0)</f>
        <v>0</v>
      </c>
      <c r="GF161" s="1">
        <f>+IF($E161=GF$22,VLOOKUP($C161,Input!$A$8:$GZ$39,MATCH(GF$21,Input!$A$6:$GZ$6,0),FALSE),0)*IF(GF$110&gt;=MAX($FD$110:GE$110),MIN((GF$110-MAX($FD$110:GE$110)),(GF$110-GE$110)),0)+IF($E161=GF$22,VLOOKUP($C161,Input!$A$8:$GZ$39,MATCH(GF$21,Input!$A$6:$GZ$6,0),FALSE),0)*IF(GF$109&gt;=MAX($FD$109:GE$109),MIN((GF$109-MAX($FD$109:GE$109)),(GF$109-GE$109)),0)</f>
        <v>0</v>
      </c>
      <c r="GG161" s="1">
        <f>+IF($E161=GG$22,VLOOKUP($C161,Input!$A$8:$GZ$39,MATCH(GG$21,Input!$A$6:$GZ$6,0),FALSE),0)*IF(GG$110&gt;=MAX($FD$110:GF$110),MIN((GG$110-MAX($FD$110:GF$110)),(GG$110-GF$110)),0)+IF($E161=GG$22,VLOOKUP($C161,Input!$A$8:$GZ$39,MATCH(GG$21,Input!$A$6:$GZ$6,0),FALSE),0)*IF(GG$109&gt;=MAX($FD$109:GF$109),MIN((GG$109-MAX($FD$109:GF$109)),(GG$109-GF$109)),0)</f>
        <v>0</v>
      </c>
      <c r="GH161" s="1">
        <f>+IF($E161=GH$22,VLOOKUP($C161,Input!$A$8:$GZ$39,MATCH(GH$21,Input!$A$6:$GZ$6,0),FALSE),0)*IF(GH$110&gt;=MAX($FD$110:GG$110),MIN((GH$110-MAX($FD$110:GG$110)),(GH$110-GG$110)),0)+IF($E161=GH$22,VLOOKUP($C161,Input!$A$8:$GZ$39,MATCH(GH$21,Input!$A$6:$GZ$6,0),FALSE),0)*IF(GH$109&gt;=MAX($FD$109:GG$109),MIN((GH$109-MAX($FD$109:GG$109)),(GH$109-GG$109)),0)</f>
        <v>0</v>
      </c>
      <c r="GI161" s="1">
        <f>+IF($E161=GI$22,VLOOKUP($C161,Input!$A$8:$GZ$39,MATCH(GI$21,Input!$A$6:$GZ$6,0),FALSE),0)*IF(GI$110&gt;=MAX($FD$110:GH$110),MIN((GI$110-MAX($FD$110:GH$110)),(GI$110-GH$110)),0)+IF($E161=GI$22,VLOOKUP($C161,Input!$A$8:$GZ$39,MATCH(GI$21,Input!$A$6:$GZ$6,0),FALSE),0)*IF(GI$109&gt;=MAX($FD$109:GH$109),MIN((GI$109-MAX($FD$109:GH$109)),(GI$109-GH$109)),0)</f>
        <v>0</v>
      </c>
      <c r="GJ161" s="1">
        <f>+IF($E161=GJ$22,VLOOKUP($C161,Input!$A$8:$GZ$39,MATCH(GJ$21,Input!$A$6:$GZ$6,0),FALSE),0)*IF(GJ$110&gt;=MAX($FD$110:GI$110),MIN((GJ$110-MAX($FD$110:GI$110)),(GJ$110-GI$110)),0)+IF($E161=GJ$22,VLOOKUP($C161,Input!$A$8:$GZ$39,MATCH(GJ$21,Input!$A$6:$GZ$6,0),FALSE),0)*IF(GJ$109&gt;=MAX($FD$109:GI$109),MIN((GJ$109-MAX($FD$109:GI$109)),(GJ$109-GI$109)),0)</f>
        <v>0</v>
      </c>
      <c r="GK161" s="1">
        <f>+IF($E161=GK$22,VLOOKUP($C161,Input!$A$8:$GZ$39,MATCH(GK$21,Input!$A$6:$GZ$6,0),FALSE),0)*IF(GK$110&gt;=MAX($FD$110:GJ$110),MIN((GK$110-MAX($FD$110:GJ$110)),(GK$110-GJ$110)),0)+IF($E161=GK$22,VLOOKUP($C161,Input!$A$8:$GZ$39,MATCH(GK$21,Input!$A$6:$GZ$6,0),FALSE),0)*IF(GK$109&gt;=MAX($FD$109:GJ$109),MIN((GK$109-MAX($FD$109:GJ$109)),(GK$109-GJ$109)),0)</f>
        <v>0</v>
      </c>
      <c r="GL161" s="1">
        <f>+IF($E161=GL$22,VLOOKUP($C161,Input!$A$8:$GZ$39,MATCH(GL$21,Input!$A$6:$GZ$6,0),FALSE),0)*IF(GL$110&gt;=MAX($FD$110:GK$110),MIN((GL$110-MAX($FD$110:GK$110)),(GL$110-GK$110)),0)+IF($E161=GL$22,VLOOKUP($C161,Input!$A$8:$GZ$39,MATCH(GL$21,Input!$A$6:$GZ$6,0),FALSE),0)*IF(GL$109&gt;=MAX($FD$109:GK$109),MIN((GL$109-MAX($FD$109:GK$109)),(GL$109-GK$109)),0)</f>
        <v>0</v>
      </c>
      <c r="GM161" s="42"/>
      <c r="GN161" t="str">
        <f>VLOOKUP($C161,Input!$A$8:$GZ$39,MATCH(GN$21,Input!$A$6:$GZ$6,0),FALSE)</f>
        <v>Charger (60 kW)</v>
      </c>
      <c r="GO161">
        <f>IF((VLOOKUP($C161,Input!$A$8:$GZ$39,MATCH(GO$21,Input!$A$6:$GZ$6,0),FALSE))="Y",$D161/VLOOKUP($C161,Input!$A$8:$GZ$39,MATCH(GP$21,Input!$A$6:$GZ$6,0),FALSE),0)</f>
        <v>0</v>
      </c>
      <c r="GP161">
        <f>IF((VLOOKUP($C161,Input!$A$8:$GZ$39,MATCH(GO$21,Input!$A$6:$GZ$6,0),FALSE))="Y",0,IF((VLOOKUP($C161,Input!$A$8:$GZ$39,MATCH(GP$21,Input!$A$6:$GZ$6,0),FALSE))&gt;0,$D161/VLOOKUP($C161,Input!$A$8:$GZ$39,MATCH(GP$21,Input!$A$6:$GZ$6,0),FALSE),0))</f>
        <v>234</v>
      </c>
      <c r="GQ161" s="1">
        <f>+IF($E161=GQ$22,VLOOKUP($C161,Input!$A$8:$GZ$39,MATCH(GQ$21,Input!$A$6:$GZ$6,0),FALSE),0)*IF(GQ$110&gt;=MAX($GP$110:GP$110),MIN((GQ$110-MAX($GP$110:GP$110)),(GQ$110-GP$110)),0)+IF($E161=GQ$22,VLOOKUP($C161,Input!$A$8:$GZ$39,MATCH(GQ$21,Input!$A$6:$GZ$6,0),FALSE),0)*IF(GQ$109&gt;=MAX($GP$109:GP$109),MIN((GQ$109-MAX($GP$109:GP$109)),(GQ$109-GP$109)),0)</f>
        <v>0</v>
      </c>
      <c r="GR161" s="1">
        <f>+IF($E161=GR$22,VLOOKUP($C161,Input!$A$8:$GZ$39,MATCH(GR$21,Input!$A$6:$GZ$6,0),FALSE),0)*IF(GR$110&gt;=MAX($GP$110:GQ$110),MIN((GR$110-MAX($GP$110:GQ$110)),(GR$110-GQ$110)),0)+IF($E161=GR$22,VLOOKUP($C161,Input!$A$8:$GZ$39,MATCH(GR$21,Input!$A$6:$GZ$6,0),FALSE),0)*IF(GR$109&gt;=MAX($GP$109:GQ$109),MIN((GR$109-MAX($GP$109:GQ$109)),(GR$109-GQ$109)),0)</f>
        <v>0</v>
      </c>
      <c r="GS161" s="1">
        <f>+IF($E161=GS$22,VLOOKUP($C161,Input!$A$8:$GZ$39,MATCH(GS$21,Input!$A$6:$GZ$6,0),FALSE),0)*IF(GS$110&gt;=MAX($GP$110:GR$110),MIN((GS$110-MAX($GP$110:GR$110)),(GS$110-GR$110)),0)+IF($E161=GS$22,VLOOKUP($C161,Input!$A$8:$GZ$39,MATCH(GS$21,Input!$A$6:$GZ$6,0),FALSE),0)*IF(GS$109&gt;=MAX($GP$109:GR$109),MIN((GS$109-MAX($GP$109:GR$109)),(GS$109-GR$109)),0)</f>
        <v>0</v>
      </c>
      <c r="GT161" s="1">
        <f>+IF($E161=GT$22,VLOOKUP($C161,Input!$A$8:$GZ$39,MATCH(GT$21,Input!$A$6:$GZ$6,0),FALSE),0)*IF(GT$110&gt;=MAX($GP$110:GS$110),MIN((GT$110-MAX($GP$110:GS$110)),(GT$110-GS$110)),0)+IF($E161=GT$22,VLOOKUP($C161,Input!$A$8:$GZ$39,MATCH(GT$21,Input!$A$6:$GZ$6,0),FALSE),0)*IF(GT$109&gt;=MAX($GP$109:GS$109),MIN((GT$109-MAX($GP$109:GS$109)),(GT$109-GS$109)),0)</f>
        <v>0</v>
      </c>
      <c r="GU161" s="1">
        <f>+IF($E161=GU$22,VLOOKUP($C161,Input!$A$8:$GZ$39,MATCH(GU$21,Input!$A$6:$GZ$6,0),FALSE),0)*IF(GU$110&gt;=MAX($GP$110:GT$110),MIN((GU$110-MAX($GP$110:GT$110)),(GU$110-GT$110)),0)+IF($E161=GU$22,VLOOKUP($C161,Input!$A$8:$GZ$39,MATCH(GU$21,Input!$A$6:$GZ$6,0),FALSE),0)*IF(GU$109&gt;=MAX($GP$109:GT$109),MIN((GU$109-MAX($GP$109:GT$109)),(GU$109-GT$109)),0)</f>
        <v>0</v>
      </c>
      <c r="GV161" s="1">
        <f>+IF($E161=GV$22,VLOOKUP($C161,Input!$A$8:$GZ$39,MATCH(GV$21,Input!$A$6:$GZ$6,0),FALSE),0)*IF(GV$110&gt;=MAX($GP$110:GU$110),MIN((GV$110-MAX($GP$110:GU$110)),(GV$110-GU$110)),0)+IF($E161=GV$22,VLOOKUP($C161,Input!$A$8:$GZ$39,MATCH(GV$21,Input!$A$6:$GZ$6,0),FALSE),0)*IF(GV$109&gt;=MAX($GP$109:GU$109),MIN((GV$109-MAX($GP$109:GU$109)),(GV$109-GU$109)),0)</f>
        <v>0</v>
      </c>
      <c r="GW161" s="1">
        <f>+IF($E161=GW$22,VLOOKUP($C161,Input!$A$8:$GZ$39,MATCH(GW$21,Input!$A$6:$GZ$6,0),FALSE),0)*IF(GW$110&gt;=MAX($GP$110:GV$110),MIN((GW$110-MAX($GP$110:GV$110)),(GW$110-GV$110)),0)+IF($E161=GW$22,VLOOKUP($C161,Input!$A$8:$GZ$39,MATCH(GW$21,Input!$A$6:$GZ$6,0),FALSE),0)*IF(GW$109&gt;=MAX($GP$109:GV$109),MIN((GW$109-MAX($GP$109:GV$109)),(GW$109-GV$109)),0)</f>
        <v>0</v>
      </c>
      <c r="GX161" s="1">
        <f>+IF($E161=GX$22,VLOOKUP($C161,Input!$A$8:$GZ$39,MATCH(GX$21,Input!$A$6:$GZ$6,0),FALSE),0)*IF(GX$110&gt;=MAX($GP$110:GW$110),MIN((GX$110-MAX($GP$110:GW$110)),(GX$110-GW$110)),0)+IF($E161=GX$22,VLOOKUP($C161,Input!$A$8:$GZ$39,MATCH(GX$21,Input!$A$6:$GZ$6,0),FALSE),0)*IF(GX$109&gt;=MAX($GP$109:GW$109),MIN((GX$109-MAX($GP$109:GW$109)),(GX$109-GW$109)),0)</f>
        <v>0</v>
      </c>
      <c r="GY161" s="1">
        <f>+IF($E161=GY$22,VLOOKUP($C161,Input!$A$8:$GZ$39,MATCH(GY$21,Input!$A$6:$GZ$6,0),FALSE),0)*IF(GY$110&gt;=MAX($GP$110:GX$110),MIN((GY$110-MAX($GP$110:GX$110)),(GY$110-GX$110)),0)+IF($E161=GY$22,VLOOKUP($C161,Input!$A$8:$GZ$39,MATCH(GY$21,Input!$A$6:$GZ$6,0),FALSE),0)*IF(GY$109&gt;=MAX($GP$109:GX$109),MIN((GY$109-MAX($GP$109:GX$109)),(GY$109-GX$109)),0)</f>
        <v>0</v>
      </c>
      <c r="GZ161" s="1">
        <f>+IF($E161=GZ$22,VLOOKUP($C161,Input!$A$8:$GZ$39,MATCH(GZ$21,Input!$A$6:$GZ$6,0),FALSE),0)*IF(GZ$110&gt;=MAX($GP$110:GY$110),MIN((GZ$110-MAX($GP$110:GY$110)),(GZ$110-GY$110)),0)+IF($E161=GZ$22,VLOOKUP($C161,Input!$A$8:$GZ$39,MATCH(GZ$21,Input!$A$6:$GZ$6,0),FALSE),0)*IF(GZ$109&gt;=MAX($GP$109:GY$109),MIN((GZ$109-MAX($GP$109:GY$109)),(GZ$109-GY$109)),0)</f>
        <v>0</v>
      </c>
      <c r="HA161" s="1">
        <f>+IF($E161=HA$22,VLOOKUP($C161,Input!$A$8:$GZ$39,MATCH(HA$21,Input!$A$6:$GZ$6,0),FALSE),0)*IF(HA$110&gt;=MAX($GP$110:GZ$110),MIN((HA$110-MAX($GP$110:GZ$110)),(HA$110-GZ$110)),0)+IF($E161=HA$22,VLOOKUP($C161,Input!$A$8:$GZ$39,MATCH(HA$21,Input!$A$6:$GZ$6,0),FALSE),0)*IF(HA$109&gt;=MAX($GP$109:GZ$109),MIN((HA$109-MAX($GP$109:GZ$109)),(HA$109-GZ$109)),0)</f>
        <v>0</v>
      </c>
      <c r="HB161" s="1">
        <f>+IF($E161=HB$22,VLOOKUP($C161,Input!$A$8:$GZ$39,MATCH(HB$21,Input!$A$6:$GZ$6,0),FALSE),0)*IF(HB$110&gt;=MAX($GP$110:HA$110),MIN((HB$110-MAX($GP$110:HA$110)),(HB$110-HA$110)),0)+IF($E161=HB$22,VLOOKUP($C161,Input!$A$8:$GZ$39,MATCH(HB$21,Input!$A$6:$GZ$6,0),FALSE),0)*IF(HB$109&gt;=MAX($GP$109:HA$109),MIN((HB$109-MAX($GP$109:HA$109)),(HB$109-HA$109)),0)</f>
        <v>0</v>
      </c>
      <c r="HC161" s="1">
        <f>+IF($E161=HC$22,VLOOKUP($C161,Input!$A$8:$GZ$39,MATCH(HC$21,Input!$A$6:$GZ$6,0),FALSE),0)*IF(HC$110&gt;=MAX($GP$110:HB$110),MIN((HC$110-MAX($GP$110:HB$110)),(HC$110-HB$110)),0)+IF($E161=HC$22,VLOOKUP($C161,Input!$A$8:$GZ$39,MATCH(HC$21,Input!$A$6:$GZ$6,0),FALSE),0)*IF(HC$109&gt;=MAX($GP$109:HB$109),MIN((HC$109-MAX($GP$109:HB$109)),(HC$109-HB$109)),0)</f>
        <v>0</v>
      </c>
      <c r="HD161" s="1">
        <f>+IF($E161=HD$22,VLOOKUP($C161,Input!$A$8:$GZ$39,MATCH(HD$21,Input!$A$6:$GZ$6,0),FALSE),0)*IF(HD$110&gt;=MAX($GP$110:HC$110),MIN((HD$110-MAX($GP$110:HC$110)),(HD$110-HC$110)),0)+IF($E161=HD$22,VLOOKUP($C161,Input!$A$8:$GZ$39,MATCH(HD$21,Input!$A$6:$GZ$6,0),FALSE),0)*IF(HD$109&gt;=MAX($GP$109:HC$109),MIN((HD$109-MAX($GP$109:HC$109)),(HD$109-HC$109)),0)</f>
        <v>0</v>
      </c>
      <c r="HE161" s="1">
        <f>+IF($E161=HE$22,VLOOKUP($C161,Input!$A$8:$GZ$39,MATCH(HE$21,Input!$A$6:$GZ$6,0),FALSE),0)*IF(HE$110&gt;=MAX($GP$110:HD$110),MIN((HE$110-MAX($GP$110:HD$110)),(HE$110-HD$110)),0)+IF($E161=HE$22,VLOOKUP($C161,Input!$A$8:$GZ$39,MATCH(HE$21,Input!$A$6:$GZ$6,0),FALSE),0)*IF(HE$109&gt;=MAX($GP$109:HD$109),MIN((HE$109-MAX($GP$109:HD$109)),(HE$109-HD$109)),0)</f>
        <v>0</v>
      </c>
      <c r="HF161" s="1">
        <f>+IF($E161=HF$22,VLOOKUP($C161,Input!$A$8:$GZ$39,MATCH(HF$21,Input!$A$6:$GZ$6,0),FALSE),0)*IF(HF$110&gt;=MAX($GP$110:HE$110),MIN((HF$110-MAX($GP$110:HE$110)),(HF$110-HE$110)),0)+IF($E161=HF$22,VLOOKUP($C161,Input!$A$8:$GZ$39,MATCH(HF$21,Input!$A$6:$GZ$6,0),FALSE),0)*IF(HF$109&gt;=MAX($GP$109:HE$109),MIN((HF$109-MAX($GP$109:HE$109)),(HF$109-HE$109)),0)</f>
        <v>0</v>
      </c>
      <c r="HG161" s="1">
        <f>+IF($E161=HG$22,VLOOKUP($C161,Input!$A$8:$GZ$39,MATCH(HG$21,Input!$A$6:$GZ$6,0),FALSE),0)*IF(HG$110&gt;=MAX($GP$110:HF$110),MIN((HG$110-MAX($GP$110:HF$110)),(HG$110-HF$110)),0)+IF($E161=HG$22,VLOOKUP($C161,Input!$A$8:$GZ$39,MATCH(HG$21,Input!$A$6:$GZ$6,0),FALSE),0)*IF(HG$109&gt;=MAX($GP$109:HF$109),MIN((HG$109-MAX($GP$109:HF$109)),(HG$109-HF$109)),0)</f>
        <v>0</v>
      </c>
      <c r="HH161" s="1">
        <f>+IF($E161=HH$22,VLOOKUP($C161,Input!$A$8:$GZ$39,MATCH(HH$21,Input!$A$6:$GZ$6,0),FALSE),0)*IF(HH$110&gt;=MAX($GP$110:HG$110),MIN((HH$110-MAX($GP$110:HG$110)),(HH$110-HG$110)),0)+IF($E161=HH$22,VLOOKUP($C161,Input!$A$8:$GZ$39,MATCH(HH$21,Input!$A$6:$GZ$6,0),FALSE),0)*IF(HH$109&gt;=MAX($GP$109:HG$109),MIN((HH$109-MAX($GP$109:HG$109)),(HH$109-HG$109)),0)</f>
        <v>0</v>
      </c>
      <c r="HI161" s="1">
        <f>+IF($E161=HI$22,VLOOKUP($C161,Input!$A$8:$GZ$39,MATCH(HI$21,Input!$A$6:$GZ$6,0),FALSE),0)*IF(HI$110&gt;=MAX($GP$110:HH$110),MIN((HI$110-MAX($GP$110:HH$110)),(HI$110-HH$110)),0)+IF($E161=HI$22,VLOOKUP($C161,Input!$A$8:$GZ$39,MATCH(HI$21,Input!$A$6:$GZ$6,0),FALSE),0)*IF(HI$109&gt;=MAX($GP$109:HH$109),MIN((HI$109-MAX($GP$109:HH$109)),(HI$109-HH$109)),0)</f>
        <v>0</v>
      </c>
      <c r="HJ161" s="1">
        <f>+IF($E161=HJ$22,VLOOKUP($C161,Input!$A$8:$GZ$39,MATCH(HJ$21,Input!$A$6:$GZ$6,0),FALSE),0)*IF(HJ$110&gt;=MAX($GP$110:HI$110),MIN((HJ$110-MAX($GP$110:HI$110)),(HJ$110-HI$110)),0)+IF($E161=HJ$22,VLOOKUP($C161,Input!$A$8:$GZ$39,MATCH(HJ$21,Input!$A$6:$GZ$6,0),FALSE),0)*IF(HJ$109&gt;=MAX($GP$109:HI$109),MIN((HJ$109-MAX($GP$109:HI$109)),(HJ$109-HI$109)),0)</f>
        <v>0</v>
      </c>
      <c r="HK161" s="1">
        <f>+IF($E161=HK$22,VLOOKUP($C161,Input!$A$8:$GZ$39,MATCH(HK$21,Input!$A$6:$GZ$6,0),FALSE),0)*IF(HK$110&gt;=MAX($GP$110:HJ$110),MIN((HK$110-MAX($GP$110:HJ$110)),(HK$110-HJ$110)),0)+IF($E161=HK$22,VLOOKUP($C161,Input!$A$8:$GZ$39,MATCH(HK$21,Input!$A$6:$GZ$6,0),FALSE),0)*IF(HK$109&gt;=MAX($GP$109:HJ$109),MIN((HK$109-MAX($GP$109:HJ$109)),(HK$109-HJ$109)),0)</f>
        <v>0</v>
      </c>
      <c r="HL161" s="1">
        <f>+IF($E161=HL$22,VLOOKUP($C161,Input!$A$8:$GZ$39,MATCH(HL$21,Input!$A$6:$GZ$6,0),FALSE),0)*IF(HL$110&gt;=MAX($GP$110:HK$110),MIN((HL$110-MAX($GP$110:HK$110)),(HL$110-HK$110)),0)+IF($E161=HL$22,VLOOKUP($C161,Input!$A$8:$GZ$39,MATCH(HL$21,Input!$A$6:$GZ$6,0),FALSE),0)*IF(HL$109&gt;=MAX($GP$109:HK$109),MIN((HL$109-MAX($GP$109:HK$109)),(HL$109-HK$109)),0)</f>
        <v>0</v>
      </c>
      <c r="HM161" s="1">
        <f>+IF($E161=HM$22,VLOOKUP($C161,Input!$A$8:$GZ$39,MATCH(HM$21,Input!$A$6:$GZ$6,0),FALSE),0)*IF(HM$110&gt;=MAX($GP$110:HL$110),MIN((HM$110-MAX($GP$110:HL$110)),(HM$110-HL$110)),0)+IF($E161=HM$22,VLOOKUP($C161,Input!$A$8:$GZ$39,MATCH(HM$21,Input!$A$6:$GZ$6,0),FALSE),0)*IF(HM$109&gt;=MAX($GP$109:HL$109),MIN((HM$109-MAX($GP$109:HL$109)),(HM$109-HL$109)),0)</f>
        <v>0</v>
      </c>
      <c r="HN161" s="1">
        <f>+IF($E161=HN$22,VLOOKUP($C161,Input!$A$8:$GZ$39,MATCH(HN$21,Input!$A$6:$GZ$6,0),FALSE),0)*IF(HN$110&gt;=MAX($GP$110:HM$110),MIN((HN$110-MAX($GP$110:HM$110)),(HN$110-HM$110)),0)+IF($E161=HN$22,VLOOKUP($C161,Input!$A$8:$GZ$39,MATCH(HN$21,Input!$A$6:$GZ$6,0),FALSE),0)*IF(HN$109&gt;=MAX($GP$109:HM$109),MIN((HN$109-MAX($GP$109:HM$109)),(HN$109-HM$109)),0)</f>
        <v>0</v>
      </c>
      <c r="HO161" s="1">
        <f>+IF($E161=HO$22,VLOOKUP($C161,Input!$A$8:$GZ$39,MATCH(HO$21,Input!$A$6:$GZ$6,0),FALSE),0)*IF(HO$110&gt;=MAX($GP$110:HN$110),MIN((HO$110-MAX($GP$110:HN$110)),(HO$110-HN$110)),0)+IF($E161=HO$22,VLOOKUP($C161,Input!$A$8:$GZ$39,MATCH(HO$21,Input!$A$6:$GZ$6,0),FALSE),0)*IF(HO$109&gt;=MAX($GP$109:HN$109),MIN((HO$109-MAX($GP$109:HN$109)),(HO$109-HN$109)),0)</f>
        <v>0</v>
      </c>
      <c r="HP161" s="1">
        <f>+IF($E161=HP$22,VLOOKUP($C161,Input!$A$8:$GZ$39,MATCH(HP$21,Input!$A$6:$GZ$6,0),FALSE),0)*IF(HP$110&gt;=MAX($GP$110:HO$110),MIN((HP$110-MAX($GP$110:HO$110)),(HP$110-HO$110)),0)+IF($E161=HP$22,VLOOKUP($C161,Input!$A$8:$GZ$39,MATCH(HP$21,Input!$A$6:$GZ$6,0),FALSE),0)*IF(HP$109&gt;=MAX($GP$109:HO$109),MIN((HP$109-MAX($GP$109:HO$109)),(HP$109-HO$109)),0)</f>
        <v>0</v>
      </c>
      <c r="HQ161" s="1">
        <f>+IF($E161=HQ$22,VLOOKUP($C161,Input!$A$8:$GZ$39,MATCH(HQ$21,Input!$A$6:$GZ$6,0),FALSE),0)*IF(HQ$110&gt;=MAX($GP$110:HP$110),MIN((HQ$110-MAX($GP$110:HP$110)),(HQ$110-HP$110)),0)+IF($E161=HQ$22,VLOOKUP($C161,Input!$A$8:$GZ$39,MATCH(HQ$21,Input!$A$6:$GZ$6,0),FALSE),0)*IF(HQ$109&gt;=MAX($GP$109:HP$109),MIN((HQ$109-MAX($GP$109:HP$109)),(HQ$109-HP$109)),0)</f>
        <v>0</v>
      </c>
      <c r="HR161" s="1">
        <f>+IF($E161=HR$22,VLOOKUP($C161,Input!$A$8:$GZ$39,MATCH(HR$21,Input!$A$6:$GZ$6,0),FALSE),0)*IF(HR$110&gt;=MAX($GP$110:HQ$110),MIN((HR$110-MAX($GP$110:HQ$110)),(HR$110-HQ$110)),0)+IF($E161=HR$22,VLOOKUP($C161,Input!$A$8:$GZ$39,MATCH(HR$21,Input!$A$6:$GZ$6,0),FALSE),0)*IF(HR$109&gt;=MAX($GP$109:HQ$109),MIN((HR$109-MAX($GP$109:HQ$109)),(HR$109-HQ$109)),0)</f>
        <v>0</v>
      </c>
      <c r="HS161" s="1">
        <f>+IF($E161=HS$22,VLOOKUP($C161,Input!$A$8:$GZ$39,MATCH(HS$21,Input!$A$6:$GZ$6,0),FALSE),0)*IF(HS$110&gt;=MAX($GP$110:HR$110),MIN((HS$110-MAX($GP$110:HR$110)),(HS$110-HR$110)),0)+IF($E161=HS$22,VLOOKUP($C161,Input!$A$8:$GZ$39,MATCH(HS$21,Input!$A$6:$GZ$6,0),FALSE),0)*IF(HS$109&gt;=MAX($GP$109:HR$109),MIN((HS$109-MAX($GP$109:HR$109)),(HS$109-HR$109)),0)</f>
        <v>0</v>
      </c>
      <c r="HT161" s="1">
        <f>+IF($E161=HT$22,VLOOKUP($C161,Input!$A$8:$GZ$39,MATCH(HT$21,Input!$A$6:$GZ$6,0),FALSE),0)*IF(HT$110&gt;=MAX($GP$110:HS$110),MIN((HT$110-MAX($GP$110:HS$110)),(HT$110-HS$110)),0)+IF($E161=HT$22,VLOOKUP($C161,Input!$A$8:$GZ$39,MATCH(HT$21,Input!$A$6:$GZ$6,0),FALSE),0)*IF(HT$109&gt;=MAX($GP$109:HS$109),MIN((HT$109-MAX($GP$109:HS$109)),(HT$109-HS$109)),0)</f>
        <v>0</v>
      </c>
      <c r="HU161" s="1">
        <f>+IF($E161=HU$22,VLOOKUP($C161,Input!$A$8:$GZ$39,MATCH(HU$21,Input!$A$6:$GZ$6,0),FALSE),0)*IF(HU$110&gt;=MAX($GP$110:HT$110),MIN((HU$110-MAX($GP$110:HT$110)),(HU$110-HT$110)),0)+IF($E161=HU$22,VLOOKUP($C161,Input!$A$8:$GZ$39,MATCH(HU$21,Input!$A$6:$GZ$6,0),FALSE),0)*IF(HU$109&gt;=MAX($GP$109:HT$109),MIN((HU$109-MAX($GP$109:HT$109)),(HU$109-HT$109)),0)</f>
        <v>0</v>
      </c>
      <c r="HV161" s="1">
        <f>+IF($E161=HV$22,VLOOKUP($C161,Input!$A$8:$GZ$39,MATCH(HV$21,Input!$A$6:$GZ$6,0),FALSE),0)*IF(HV$110&gt;=MAX($GP$110:HU$110),MIN((HV$110-MAX($GP$110:HU$110)),(HV$110-HU$110)),0)+IF($E161=HV$22,VLOOKUP($C161,Input!$A$8:$GZ$39,MATCH(HV$21,Input!$A$6:$GZ$6,0),FALSE),0)*IF(HV$109&gt;=MAX($GP$109:HU$109),MIN((HV$109-MAX($GP$109:HU$109)),(HV$109-HU$109)),0)</f>
        <v>0</v>
      </c>
      <c r="HW161" s="1">
        <f>+IF($E161=HW$22,VLOOKUP($C161,Input!$A$8:$GZ$39,MATCH(HW$21,Input!$A$6:$GZ$6,0),FALSE),0)*IF(HW$110&gt;=MAX($GP$110:HV$110),MIN((HW$110-MAX($GP$110:HV$110)),(HW$110-HV$110)),0)+IF($E161=HW$22,VLOOKUP($C161,Input!$A$8:$GZ$39,MATCH(HW$21,Input!$A$6:$GZ$6,0),FALSE),0)*IF(HW$109&gt;=MAX($GP$109:HV$109),MIN((HW$109-MAX($GP$109:HV$109)),(HW$109-HV$109)),0)</f>
        <v>0</v>
      </c>
      <c r="HX161" s="1">
        <f>+IF($E161=HX$22,VLOOKUP($C161,Input!$A$8:$GZ$39,MATCH(HX$21,Input!$A$6:$GZ$6,0),FALSE),0)*IF(HX$110&gt;=MAX($GP$110:HW$110),MIN((HX$110-MAX($GP$110:HW$110)),(HX$110-HW$110)),0)+IF($E161=HX$22,VLOOKUP($C161,Input!$A$8:$GZ$39,MATCH(HX$21,Input!$A$6:$GZ$6,0),FALSE),0)*IF(HX$109&gt;=MAX($GP$109:HW$109),MIN((HX$109-MAX($GP$109:HW$109)),(HX$109-HW$109)),0)</f>
        <v>0</v>
      </c>
      <c r="HY161" s="1">
        <f>+IF($E161=HY$22,VLOOKUP($C161,Input!$A$8:$GZ$39,MATCH(HY$21,Input!$A$6:$GZ$6,0),FALSE),0)*IF(HY$110&gt;=MAX($GP$110:HX$110),MIN((HY$110-MAX($GP$110:HX$110)),(HY$110-HX$110)),0)+IF($E161=HY$22,VLOOKUP($C161,Input!$A$8:$GZ$39,MATCH(HY$21,Input!$A$6:$GZ$6,0),FALSE),0)*IF(HY$109&gt;=MAX($GP$109:HX$109),MIN((HY$109-MAX($GP$109:HX$109)),(HY$109-HX$109)),0)</f>
        <v>0</v>
      </c>
      <c r="HZ161" s="42"/>
      <c r="IA161" t="str">
        <f>VLOOKUP($C161,Input!$A$8:$IA$39,MATCH(IA$21,Input!$A$6:$IA$6,0),FALSE)</f>
        <v>Bus Maintenance Bay Upgrade (two bays share one shop charger)</v>
      </c>
      <c r="IB161" s="132">
        <f>IF((VLOOKUP($C161,Input!$A$8:$IA$39,MATCH(IB$21,Input!$A$6:$IA$6,0),FALSE))="Y",$D161/VLOOKUP($C161,Input!$A$8:$IA$39,MATCH(IC$21,Input!$A$6:$IA$6,0),FALSE),0)</f>
        <v>0</v>
      </c>
      <c r="IC161" s="132">
        <f>IF((VLOOKUP($C161,Input!$A$8:$IA$39,MATCH(IB$21,Input!$A$6:$IA$6,0),FALSE))="Y",0,IF((VLOOKUP($C161,Input!$A$8:$IA$39,MATCH(IC$21,Input!$A$6:$IA$6,0),FALSE))&gt;0,$D161/VLOOKUP($C161,Input!$A$8:$IA$39,MATCH(IC$21,Input!$A$6:$IA$6,0),FALSE),0))</f>
        <v>15.6</v>
      </c>
      <c r="ID161" s="1">
        <f>+IF($E161=ID$22,VLOOKUP($C161,Input!$A$8:$IA$39,MATCH(ID$21,Input!$A$6:$IA$6,0),FALSE),0)*IF(ID$110&gt;=MAX($IC$110:IC$110),MIN((ID$110-MAX($IC$110:IC$110)),(ID$110-IC$110)),0)+IF($E161=ID$22,VLOOKUP($C161,Input!$A$8:$IA$39,MATCH(ID$21,Input!$A$6:$IA$6,0),FALSE),0)*IF(ID$109&gt;=MAX($IC$109:IC$109),MIN((ID$109-MAX($IC$109:IC$109)),(ID$109-IC$109)),0)</f>
        <v>0</v>
      </c>
      <c r="IE161" s="1">
        <f>+IF($E161=IE$22,VLOOKUP($C161,Input!$A$8:$IA$39,MATCH(IE$21,Input!$A$6:$IA$6,0),FALSE),0)*IF(IE$110&gt;=MAX($IC$110:ID$110),MIN((IE$110-MAX($IC$110:ID$110)),(IE$110-ID$110)),0)+IF($E161=IE$22,VLOOKUP($C161,Input!$A$8:$IA$39,MATCH(IE$21,Input!$A$6:$IA$6,0),FALSE),0)*IF(IE$109&gt;=MAX($IC$109:ID$109),MIN((IE$109-MAX($IC$109:ID$109)),(IE$109-ID$109)),0)</f>
        <v>0</v>
      </c>
      <c r="IF161" s="1">
        <f>+IF($E161=IF$22,VLOOKUP($C161,Input!$A$8:$IA$39,MATCH(IF$21,Input!$A$6:$IA$6,0),FALSE),0)*IF(IF$110&gt;=MAX($IC$110:IE$110),MIN((IF$110-MAX($IC$110:IE$110)),(IF$110-IE$110)),0)+IF($E161=IF$22,VLOOKUP($C161,Input!$A$8:$IA$39,MATCH(IF$21,Input!$A$6:$IA$6,0),FALSE),0)*IF(IF$109&gt;=MAX($IC$109:IE$109),MIN((IF$109-MAX($IC$109:IE$109)),(IF$109-IE$109)),0)</f>
        <v>0</v>
      </c>
      <c r="IG161" s="1">
        <f>+IF($E161=IG$22,VLOOKUP($C161,Input!$A$8:$IA$39,MATCH(IG$21,Input!$A$6:$IA$6,0),FALSE),0)*IF(IG$110&gt;=MAX($IC$110:IF$110),MIN((IG$110-MAX($IC$110:IF$110)),(IG$110-IF$110)),0)+IF($E161=IG$22,VLOOKUP($C161,Input!$A$8:$IA$39,MATCH(IG$21,Input!$A$6:$IA$6,0),FALSE),0)*IF(IG$109&gt;=MAX($IC$109:IF$109),MIN((IG$109-MAX($IC$109:IF$109)),(IG$109-IF$109)),0)</f>
        <v>0</v>
      </c>
      <c r="IH161" s="1">
        <f>+IF($E161=IH$22,VLOOKUP($C161,Input!$A$8:$IA$39,MATCH(IH$21,Input!$A$6:$IA$6,0),FALSE),0)*IF(IH$110&gt;=MAX($IC$110:IG$110),MIN((IH$110-MAX($IC$110:IG$110)),(IH$110-IG$110)),0)+IF($E161=IH$22,VLOOKUP($C161,Input!$A$8:$IA$39,MATCH(IH$21,Input!$A$6:$IA$6,0),FALSE),0)*IF(IH$109&gt;=MAX($IC$109:IG$109),MIN((IH$109-MAX($IC$109:IG$109)),(IH$109-IG$109)),0)</f>
        <v>0</v>
      </c>
      <c r="II161" s="1">
        <f>+IF($E161=II$22,VLOOKUP($C161,Input!$A$8:$IA$39,MATCH(II$21,Input!$A$6:$IA$6,0),FALSE),0)*IF(II$110&gt;=MAX($IC$110:IH$110),MIN((II$110-MAX($IC$110:IH$110)),(II$110-IH$110)),0)+IF($E161=II$22,VLOOKUP($C161,Input!$A$8:$IA$39,MATCH(II$21,Input!$A$6:$IA$6,0),FALSE),0)*IF(II$109&gt;=MAX($IC$109:IH$109),MIN((II$109-MAX($IC$109:IH$109)),(II$109-IH$109)),0)</f>
        <v>0</v>
      </c>
      <c r="IJ161" s="1">
        <f>+IF($E161=IJ$22,VLOOKUP($C161,Input!$A$8:$IA$39,MATCH(IJ$21,Input!$A$6:$IA$6,0),FALSE),0)*IF(IJ$110&gt;=MAX($IC$110:II$110),MIN((IJ$110-MAX($IC$110:II$110)),(IJ$110-II$110)),0)+IF($E161=IJ$22,VLOOKUP($C161,Input!$A$8:$IA$39,MATCH(IJ$21,Input!$A$6:$IA$6,0),FALSE),0)*IF(IJ$109&gt;=MAX($IC$109:II$109),MIN((IJ$109-MAX($IC$109:II$109)),(IJ$109-II$109)),0)</f>
        <v>0</v>
      </c>
      <c r="IK161" s="1">
        <f>+IF($E161=IK$22,VLOOKUP($C161,Input!$A$8:$IA$39,MATCH(IK$21,Input!$A$6:$IA$6,0),FALSE),0)*IF(IK$110&gt;=MAX($IC$110:IJ$110),MIN((IK$110-MAX($IC$110:IJ$110)),(IK$110-IJ$110)),0)+IF($E161=IK$22,VLOOKUP($C161,Input!$A$8:$IA$39,MATCH(IK$21,Input!$A$6:$IA$6,0),FALSE),0)*IF(IK$109&gt;=MAX($IC$109:IJ$109),MIN((IK$109-MAX($IC$109:IJ$109)),(IK$109-IJ$109)),0)</f>
        <v>0</v>
      </c>
      <c r="IL161" s="1">
        <f>+IF($E161=IL$22,VLOOKUP($C161,Input!$A$8:$IA$39,MATCH(IL$21,Input!$A$6:$IA$6,0),FALSE),0)*IF(IL$110&gt;=MAX($IC$110:IK$110),MIN((IL$110-MAX($IC$110:IK$110)),(IL$110-IK$110)),0)+IF($E161=IL$22,VLOOKUP($C161,Input!$A$8:$IA$39,MATCH(IL$21,Input!$A$6:$IA$6,0),FALSE),0)*IF(IL$109&gt;=MAX($IC$109:IK$109),MIN((IL$109-MAX($IC$109:IK$109)),(IL$109-IK$109)),0)</f>
        <v>0</v>
      </c>
      <c r="IM161" s="1">
        <f>+IF($E161=IM$22,VLOOKUP($C161,Input!$A$8:$IA$39,MATCH(IM$21,Input!$A$6:$IA$6,0),FALSE),0)*IF(IM$110&gt;=MAX($IC$110:IL$110),MIN((IM$110-MAX($IC$110:IL$110)),(IM$110-IL$110)),0)+IF($E161=IM$22,VLOOKUP($C161,Input!$A$8:$IA$39,MATCH(IM$21,Input!$A$6:$IA$6,0),FALSE),0)*IF(IM$109&gt;=MAX($IC$109:IL$109),MIN((IM$109-MAX($IC$109:IL$109)),(IM$109-IL$109)),0)</f>
        <v>0</v>
      </c>
      <c r="IN161" s="1">
        <f>+IF($E161=IN$22,VLOOKUP($C161,Input!$A$8:$IA$39,MATCH(IN$21,Input!$A$6:$IA$6,0),FALSE),0)*IF(IN$110&gt;=MAX($IC$110:IM$110),MIN((IN$110-MAX($IC$110:IM$110)),(IN$110-IM$110)),0)+IF($E161=IN$22,VLOOKUP($C161,Input!$A$8:$IA$39,MATCH(IN$21,Input!$A$6:$IA$6,0),FALSE),0)*IF(IN$109&gt;=MAX($IC$109:IM$109),MIN((IN$109-MAX($IC$109:IM$109)),(IN$109-IM$109)),0)</f>
        <v>0</v>
      </c>
      <c r="IO161" s="1">
        <f>+IF($E161=IO$22,VLOOKUP($C161,Input!$A$8:$IA$39,MATCH(IO$21,Input!$A$6:$IA$6,0),FALSE),0)*IF(IO$110&gt;=MAX($IC$110:IN$110),MIN((IO$110-MAX($IC$110:IN$110)),(IO$110-IN$110)),0)+IF($E161=IO$22,VLOOKUP($C161,Input!$A$8:$IA$39,MATCH(IO$21,Input!$A$6:$IA$6,0),FALSE),0)*IF(IO$109&gt;=MAX($IC$109:IN$109),MIN((IO$109-MAX($IC$109:IN$109)),(IO$109-IN$109)),0)</f>
        <v>0</v>
      </c>
      <c r="IP161" s="1">
        <f>+IF($E161=IP$22,VLOOKUP($C161,Input!$A$8:$IA$39,MATCH(IP$21,Input!$A$6:$IA$6,0),FALSE),0)*IF(IP$110&gt;=MAX($IC$110:IO$110),MIN((IP$110-MAX($IC$110:IO$110)),(IP$110-IO$110)),0)+IF($E161=IP$22,VLOOKUP($C161,Input!$A$8:$IA$39,MATCH(IP$21,Input!$A$6:$IA$6,0),FALSE),0)*IF(IP$109&gt;=MAX($IC$109:IO$109),MIN((IP$109-MAX($IC$109:IO$109)),(IP$109-IO$109)),0)</f>
        <v>0</v>
      </c>
      <c r="IQ161" s="1">
        <f>+IF($E161=IQ$22,VLOOKUP($C161,Input!$A$8:$IA$39,MATCH(IQ$21,Input!$A$6:$IA$6,0),FALSE),0)*IF(IQ$110&gt;=MAX($IC$110:IP$110),MIN((IQ$110-MAX($IC$110:IP$110)),(IQ$110-IP$110)),0)+IF($E161=IQ$22,VLOOKUP($C161,Input!$A$8:$IA$39,MATCH(IQ$21,Input!$A$6:$IA$6,0),FALSE),0)*IF(IQ$109&gt;=MAX($IC$109:IP$109),MIN((IQ$109-MAX($IC$109:IP$109)),(IQ$109-IP$109)),0)</f>
        <v>0</v>
      </c>
      <c r="IR161" s="1">
        <f>+IF($E161=IR$22,VLOOKUP($C161,Input!$A$8:$IA$39,MATCH(IR$21,Input!$A$6:$IA$6,0),FALSE),0)*IF(IR$110&gt;=MAX($IC$110:IQ$110),MIN((IR$110-MAX($IC$110:IQ$110)),(IR$110-IQ$110)),0)+IF($E161=IR$22,VLOOKUP($C161,Input!$A$8:$IA$39,MATCH(IR$21,Input!$A$6:$IA$6,0),FALSE),0)*IF(IR$109&gt;=MAX($IC$109:IQ$109),MIN((IR$109-MAX($IC$109:IQ$109)),(IR$109-IQ$109)),0)</f>
        <v>0</v>
      </c>
      <c r="IS161" s="1">
        <f>+IF($E161=IS$22,VLOOKUP($C161,Input!$A$8:$IA$39,MATCH(IS$21,Input!$A$6:$IA$6,0),FALSE),0)*IF(IS$110&gt;=MAX($IC$110:IR$110),MIN((IS$110-MAX($IC$110:IR$110)),(IS$110-IR$110)),0)+IF($E161=IS$22,VLOOKUP($C161,Input!$A$8:$IA$39,MATCH(IS$21,Input!$A$6:$IA$6,0),FALSE),0)*IF(IS$109&gt;=MAX($IC$109:IR$109),MIN((IS$109-MAX($IC$109:IR$109)),(IS$109-IR$109)),0)</f>
        <v>0</v>
      </c>
      <c r="IT161" s="1">
        <f>+IF($E161=IT$22,VLOOKUP($C161,Input!$A$8:$IA$39,MATCH(IT$21,Input!$A$6:$IA$6,0),FALSE),0)*IF(IT$110&gt;=MAX($IC$110:IS$110),MIN((IT$110-MAX($IC$110:IS$110)),(IT$110-IS$110)),0)+IF($E161=IT$22,VLOOKUP($C161,Input!$A$8:$IA$39,MATCH(IT$21,Input!$A$6:$IA$6,0),FALSE),0)*IF(IT$109&gt;=MAX($IC$109:IS$109),MIN((IT$109-MAX($IC$109:IS$109)),(IT$109-IS$109)),0)</f>
        <v>0</v>
      </c>
      <c r="IU161" s="1">
        <f>+IF($E161=IU$22,VLOOKUP($C161,Input!$A$8:$IA$39,MATCH(IU$21,Input!$A$6:$IA$6,0),FALSE),0)*IF(IU$110&gt;=MAX($IC$110:IT$110),MIN((IU$110-MAX($IC$110:IT$110)),(IU$110-IT$110)),0)+IF($E161=IU$22,VLOOKUP($C161,Input!$A$8:$IA$39,MATCH(IU$21,Input!$A$6:$IA$6,0),FALSE),0)*IF(IU$109&gt;=MAX($IC$109:IT$109),MIN((IU$109-MAX($IC$109:IT$109)),(IU$109-IT$109)),0)</f>
        <v>0</v>
      </c>
      <c r="IV161" s="1">
        <f>+IF($E161=IV$22,VLOOKUP($C161,Input!$A$8:$IA$39,MATCH(IV$21,Input!$A$6:$IA$6,0),FALSE),0)*IF(IV$110&gt;=MAX($IC$110:IU$110),MIN((IV$110-MAX($IC$110:IU$110)),(IV$110-IU$110)),0)+IF($E161=IV$22,VLOOKUP($C161,Input!$A$8:$IA$39,MATCH(IV$21,Input!$A$6:$IA$6,0),FALSE),0)*IF(IV$109&gt;=MAX($IC$109:IU$109),MIN((IV$109-MAX($IC$109:IU$109)),(IV$109-IU$109)),0)</f>
        <v>0</v>
      </c>
      <c r="IW161" s="1">
        <f>+IF($E161=IW$22,VLOOKUP($C161,Input!$A$8:$IA$39,MATCH(IW$21,Input!$A$6:$IA$6,0),FALSE),0)*IF(IW$110&gt;=MAX($IC$110:IV$110),MIN((IW$110-MAX($IC$110:IV$110)),(IW$110-IV$110)),0)+IF($E161=IW$22,VLOOKUP($C161,Input!$A$8:$IA$39,MATCH(IW$21,Input!$A$6:$IA$6,0),FALSE),0)*IF(IW$109&gt;=MAX($IC$109:IV$109),MIN((IW$109-MAX($IC$109:IV$109)),(IW$109-IV$109)),0)</f>
        <v>0</v>
      </c>
      <c r="IX161" s="1">
        <f>+IF($E161=IX$22,VLOOKUP($C161,Input!$A$8:$IA$39,MATCH(IX$21,Input!$A$6:$IA$6,0),FALSE),0)*IF(IX$110&gt;=MAX($IC$110:IW$110),MIN((IX$110-MAX($IC$110:IW$110)),(IX$110-IW$110)),0)+IF($E161=IX$22,VLOOKUP($C161,Input!$A$8:$IA$39,MATCH(IX$21,Input!$A$6:$IA$6,0),FALSE),0)*IF(IX$109&gt;=MAX($IC$109:IW$109),MIN((IX$109-MAX($IC$109:IW$109)),(IX$109-IW$109)),0)</f>
        <v>0</v>
      </c>
      <c r="IY161" s="1">
        <f>+IF($E161=IY$22,VLOOKUP($C161,Input!$A$8:$IA$39,MATCH(IY$21,Input!$A$6:$IA$6,0),FALSE),0)*IF(IY$110&gt;=MAX($IC$110:IX$110),MIN((IY$110-MAX($IC$110:IX$110)),(IY$110-IX$110)),0)+IF($E161=IY$22,VLOOKUP($C161,Input!$A$8:$IA$39,MATCH(IY$21,Input!$A$6:$IA$6,0),FALSE),0)*IF(IY$109&gt;=MAX($IC$109:IX$109),MIN((IY$109-MAX($IC$109:IX$109)),(IY$109-IX$109)),0)</f>
        <v>0</v>
      </c>
      <c r="IZ161" s="1">
        <f>+IF($E161=IZ$22,VLOOKUP($C161,Input!$A$8:$IA$39,MATCH(IZ$21,Input!$A$6:$IA$6,0),FALSE),0)*IF(IZ$110&gt;=MAX($IC$110:IY$110),MIN((IZ$110-MAX($IC$110:IY$110)),(IZ$110-IY$110)),0)+IF($E161=IZ$22,VLOOKUP($C161,Input!$A$8:$IA$39,MATCH(IZ$21,Input!$A$6:$IA$6,0),FALSE),0)*IF(IZ$109&gt;=MAX($IC$109:IY$109),MIN((IZ$109-MAX($IC$109:IY$109)),(IZ$109-IY$109)),0)</f>
        <v>0</v>
      </c>
      <c r="JA161" s="1">
        <f>+IF($E161=JA$22,VLOOKUP($C161,Input!$A$8:$IA$39,MATCH(JA$21,Input!$A$6:$IA$6,0),FALSE),0)*IF(JA$110&gt;=MAX($IC$110:IZ$110),MIN((JA$110-MAX($IC$110:IZ$110)),(JA$110-IZ$110)),0)+IF($E161=JA$22,VLOOKUP($C161,Input!$A$8:$IA$39,MATCH(JA$21,Input!$A$6:$IA$6,0),FALSE),0)*IF(JA$109&gt;=MAX($IC$109:IZ$109),MIN((JA$109-MAX($IC$109:IZ$109)),(JA$109-IZ$109)),0)</f>
        <v>0</v>
      </c>
      <c r="JB161" s="1">
        <f>+IF($E161=JB$22,VLOOKUP($C161,Input!$A$8:$IA$39,MATCH(JB$21,Input!$A$6:$IA$6,0),FALSE),0)*IF(JB$110&gt;=MAX($IC$110:JA$110),MIN((JB$110-MAX($IC$110:JA$110)),(JB$110-JA$110)),0)+IF($E161=JB$22,VLOOKUP($C161,Input!$A$8:$IA$39,MATCH(JB$21,Input!$A$6:$IA$6,0),FALSE),0)*IF(JB$109&gt;=MAX($IC$109:JA$109),MIN((JB$109-MAX($IC$109:JA$109)),(JB$109-JA$109)),0)</f>
        <v>0</v>
      </c>
      <c r="JC161" s="1">
        <f>+IF($E161=JC$22,VLOOKUP($C161,Input!$A$8:$IA$39,MATCH(JC$21,Input!$A$6:$IA$6,0),FALSE),0)*IF(JC$110&gt;=MAX($IC$110:JB$110),MIN((JC$110-MAX($IC$110:JB$110)),(JC$110-JB$110)),0)+IF($E161=JC$22,VLOOKUP($C161,Input!$A$8:$IA$39,MATCH(JC$21,Input!$A$6:$IA$6,0),FALSE),0)*IF(JC$109&gt;=MAX($IC$109:JB$109),MIN((JC$109-MAX($IC$109:JB$109)),(JC$109-JB$109)),0)</f>
        <v>0</v>
      </c>
      <c r="JD161" s="1">
        <f>+IF($E161=JD$22,VLOOKUP($C161,Input!$A$8:$IA$39,MATCH(JD$21,Input!$A$6:$IA$6,0),FALSE),0)*IF(JD$110&gt;=MAX($IC$110:JC$110),MIN((JD$110-MAX($IC$110:JC$110)),(JD$110-JC$110)),0)+IF($E161=JD$22,VLOOKUP($C161,Input!$A$8:$IA$39,MATCH(JD$21,Input!$A$6:$IA$6,0),FALSE),0)*IF(JD$109&gt;=MAX($IC$109:JC$109),MIN((JD$109-MAX($IC$109:JC$109)),(JD$109-JC$109)),0)</f>
        <v>0</v>
      </c>
      <c r="JE161" s="1">
        <f>+IF($E161=JE$22,VLOOKUP($C161,Input!$A$8:$IA$39,MATCH(JE$21,Input!$A$6:$IA$6,0),FALSE),0)*IF(JE$110&gt;=MAX($IC$110:JD$110),MIN((JE$110-MAX($IC$110:JD$110)),(JE$110-JD$110)),0)+IF($E161=JE$22,VLOOKUP($C161,Input!$A$8:$IA$39,MATCH(JE$21,Input!$A$6:$IA$6,0),FALSE),0)*IF(JE$109&gt;=MAX($IC$109:JD$109),MIN((JE$109-MAX($IC$109:JD$109)),(JE$109-JD$109)),0)</f>
        <v>0</v>
      </c>
      <c r="JF161" s="1">
        <f>+IF($E161=JF$22,VLOOKUP($C161,Input!$A$8:$IA$39,MATCH(JF$21,Input!$A$6:$IA$6,0),FALSE),0)*IF(JF$110&gt;=MAX($IC$110:JE$110),MIN((JF$110-MAX($IC$110:JE$110)),(JF$110-JE$110)),0)+IF($E161=JF$22,VLOOKUP($C161,Input!$A$8:$IA$39,MATCH(JF$21,Input!$A$6:$IA$6,0),FALSE),0)*IF(JF$109&gt;=MAX($IC$109:JE$109),MIN((JF$109-MAX($IC$109:JE$109)),(JF$109-JE$109)),0)</f>
        <v>0</v>
      </c>
      <c r="JG161" s="1">
        <f>+IF($E161=JG$22,VLOOKUP($C161,Input!$A$8:$IA$39,MATCH(JG$21,Input!$A$6:$IA$6,0),FALSE),0)*IF(JG$110&gt;=MAX($IC$110:JF$110),MIN((JG$110-MAX($IC$110:JF$110)),(JG$110-JF$110)),0)+IF($E161=JG$22,VLOOKUP($C161,Input!$A$8:$IA$39,MATCH(JG$21,Input!$A$6:$IA$6,0),FALSE),0)*IF(JG$109&gt;=MAX($IC$109:JF$109),MIN((JG$109-MAX($IC$109:JF$109)),(JG$109-JF$109)),0)</f>
        <v>0</v>
      </c>
      <c r="JH161" s="1">
        <f>+IF($E161=JH$22,VLOOKUP($C161,Input!$A$8:$IA$39,MATCH(JH$21,Input!$A$6:$IA$6,0),FALSE),0)*IF(JH$110&gt;=MAX($IC$110:JG$110),MIN((JH$110-MAX($IC$110:JG$110)),(JH$110-JG$110)),0)+IF($E161=JH$22,VLOOKUP($C161,Input!$A$8:$IA$39,MATCH(JH$21,Input!$A$6:$IA$6,0),FALSE),0)*IF(JH$109&gt;=MAX($IC$109:JG$109),MIN((JH$109-MAX($IC$109:JG$109)),(JH$109-JG$109)),0)</f>
        <v>0</v>
      </c>
      <c r="JI161" s="1">
        <f>+IF($E161=JI$22,VLOOKUP($C161,Input!$A$8:$IA$39,MATCH(JI$21,Input!$A$6:$IA$6,0),FALSE),0)*IF(JI$110&gt;=MAX($IC$110:JH$110),MIN((JI$110-MAX($IC$110:JH$110)),(JI$110-JH$110)),0)+IF($E161=JI$22,VLOOKUP($C161,Input!$A$8:$IA$39,MATCH(JI$21,Input!$A$6:$IA$6,0),FALSE),0)*IF(JI$109&gt;=MAX($IC$109:JH$109),MIN((JI$109-MAX($IC$109:JH$109)),(JI$109-JH$109)),0)</f>
        <v>0</v>
      </c>
      <c r="JJ161" s="1">
        <f>+IF($E161=JJ$22,VLOOKUP($C161,Input!$A$8:$IA$39,MATCH(JJ$21,Input!$A$6:$IA$6,0),FALSE),0)*IF(JJ$110&gt;=MAX($IC$110:JI$110),MIN((JJ$110-MAX($IC$110:JI$110)),(JJ$110-JI$110)),0)+IF($E161=JJ$22,VLOOKUP($C161,Input!$A$8:$IA$39,MATCH(JJ$21,Input!$A$6:$IA$6,0),FALSE),0)*IF(JJ$109&gt;=MAX($IC$109:JI$109),MIN((JJ$109-MAX($IC$109:JI$109)),(JJ$109-JI$109)),0)</f>
        <v>0</v>
      </c>
      <c r="JK161" s="1">
        <f>+IF($E161=JK$22,VLOOKUP($C161,Input!$A$8:$IA$39,MATCH(JK$21,Input!$A$6:$IA$6,0),FALSE),0)*IF(JK$110&gt;=MAX($IC$110:JJ$110),MIN((JK$110-MAX($IC$110:JJ$110)),(JK$110-JJ$110)),0)+IF($E161=JK$22,VLOOKUP($C161,Input!$A$8:$IA$39,MATCH(JK$21,Input!$A$6:$IA$6,0),FALSE),0)*IF(JK$109&gt;=MAX($IC$109:JJ$109),MIN((JK$109-MAX($IC$109:JJ$109)),(JK$109-JJ$109)),0)</f>
        <v>0</v>
      </c>
      <c r="JL161" s="1">
        <f>+IF($E161=JL$22,VLOOKUP($C161,Input!$A$8:$IA$39,MATCH(JL$21,Input!$A$6:$IA$6,0),FALSE),0)*IF(JL$110&gt;=MAX($IC$110:JK$110),MIN((JL$110-MAX($IC$110:JK$110)),(JL$110-JK$110)),0)+IF($E161=JL$22,VLOOKUP($C161,Input!$A$8:$IA$39,MATCH(JL$21,Input!$A$6:$IA$6,0),FALSE),0)*IF(JL$109&gt;=MAX($IC$109:JK$109),MIN((JL$109-MAX($IC$109:JK$109)),(JL$109-JK$109)),0)</f>
        <v>0</v>
      </c>
      <c r="JN161" t="str">
        <f>+VLOOKUP($C161,Input!$A$8:$GZ$39,MATCH(JN$21,Input!$A$6:$GZ$6,0),FALSE)</f>
        <v>Charger Maintenance ($/kWh)</v>
      </c>
      <c r="JO161" s="1">
        <f>IF($E161+$I161+$D$7&lt;=JO$22,0,IF(JO$22-$D$7&gt;=$E161,VLOOKUP($C161,Input!$A$8:$GZ$39,MATCH(JO$21,Input!$A$6:$GZ$6,0),FALSE),0)*$F161/$G161)*$D161</f>
        <v>0</v>
      </c>
      <c r="JP161" s="1">
        <f>IF($E161+$I161+$D$7&lt;=JP$22,0,IF(JP$22-$D$7&gt;=$E161,VLOOKUP($C161,Input!$A$8:$GZ$39,MATCH(JP$21,Input!$A$6:$GZ$6,0),FALSE),0)*$F161/$G161)*$D161</f>
        <v>0</v>
      </c>
      <c r="JQ161" s="1">
        <f>IF($E161+$I161+$D$7&lt;=JQ$22,0,IF(JQ$22-$D$7&gt;=$E161,VLOOKUP($C161,Input!$A$8:$GZ$39,MATCH(JQ$21,Input!$A$6:$GZ$6,0),FALSE),0)*$F161/$G161)*$D161</f>
        <v>0</v>
      </c>
      <c r="JR161" s="1">
        <f>IF($E161+$I161+$D$7&lt;=JR$22,0,IF(JR$22-$D$7&gt;=$E161,VLOOKUP($C161,Input!$A$8:$GZ$39,MATCH(JR$21,Input!$A$6:$GZ$6,0),FALSE),0)*$F161/$G161)*$D161</f>
        <v>0</v>
      </c>
      <c r="JS161" s="1">
        <f>IF($E161+$I161+$D$7&lt;=JS$22,0,IF(JS$22-$D$7&gt;=$E161,VLOOKUP($C161,Input!$A$8:$GZ$39,MATCH(JS$21,Input!$A$6:$GZ$6,0),FALSE),0)*$F161/$G161)*$D161</f>
        <v>0</v>
      </c>
      <c r="JT161" s="1">
        <f>IF($E161+$I161+$D$7&lt;=JT$22,0,IF(JT$22-$D$7&gt;=$E161,VLOOKUP($C161,Input!$A$8:$GZ$39,MATCH(JT$21,Input!$A$6:$GZ$6,0),FALSE),0)*$F161/$G161)*$D161</f>
        <v>0</v>
      </c>
      <c r="JU161" s="1">
        <f>IF($E161+$I161+$D$7&lt;=JU$22,0,IF(JU$22-$D$7&gt;=$E161,VLOOKUP($C161,Input!$A$8:$GZ$39,MATCH(JU$21,Input!$A$6:$GZ$6,0),FALSE),0)*$F161/$G161)*$D161</f>
        <v>0</v>
      </c>
      <c r="JV161" s="1">
        <f>IF($E161+$I161+$D$7&lt;=JV$22,0,IF(JV$22-$D$7&gt;=$E161,VLOOKUP($C161,Input!$A$8:$GZ$39,MATCH(JV$21,Input!$A$6:$GZ$6,0),FALSE),0)*$F161/$G161)*$D161</f>
        <v>0</v>
      </c>
      <c r="JW161" s="1">
        <f>IF($E161+$I161+$D$7&lt;=JW$22,0,IF(JW$22-$D$7&gt;=$E161,VLOOKUP($C161,Input!$A$8:$GZ$39,MATCH(JW$21,Input!$A$6:$GZ$6,0),FALSE),0)*$F161/$G161)*$D161</f>
        <v>0</v>
      </c>
      <c r="JX161" s="1">
        <f>IF($E161+$I161+$D$7&lt;=JX$22,0,IF(JX$22-$D$7&gt;=$E161,VLOOKUP($C161,Input!$A$8:$GZ$39,MATCH(JX$21,Input!$A$6:$GZ$6,0),FALSE),0)*$F161/$G161)*$D161</f>
        <v>0</v>
      </c>
      <c r="JY161" s="1">
        <f>IF($E161+$I161+$D$7&lt;=JY$22,0,IF(JY$22-$D$7&gt;=$E161,VLOOKUP($C161,Input!$A$8:$GZ$39,MATCH(JY$21,Input!$A$6:$GZ$6,0),FALSE),0)*$F161/$G161)*$D161</f>
        <v>0</v>
      </c>
      <c r="JZ161" s="1">
        <f>IF($E161+$I161+$D$7&lt;=JZ$22,0,IF(JZ$22-$D$7&gt;=$E161,VLOOKUP($C161,Input!$A$8:$GZ$39,MATCH(JZ$21,Input!$A$6:$GZ$6,0),FALSE),0)*$F161/$G161)*$D161</f>
        <v>0</v>
      </c>
      <c r="KA161" s="1">
        <f>IF($E161+$I161+$D$7&lt;=KA$22,0,IF(KA$22-$D$7&gt;=$E161,VLOOKUP($C161,Input!$A$8:$GZ$39,MATCH(KA$21,Input!$A$6:$GZ$6,0),FALSE),0)*$F161/$G161)*$D161</f>
        <v>0</v>
      </c>
      <c r="KB161" s="1">
        <f>IF($E161+$I161+$D$7&lt;=KB$22,0,IF(KB$22-$D$7&gt;=$E161,VLOOKUP($C161,Input!$A$8:$GZ$39,MATCH(KB$21,Input!$A$6:$GZ$6,0),FALSE),0)*$F161/$G161)*$D161</f>
        <v>0</v>
      </c>
      <c r="KC161" s="1">
        <f>IF($E161+$I161+$D$7&lt;=KC$22,0,IF(KC$22-$D$7&gt;=$E161,VLOOKUP($C161,Input!$A$8:$GZ$39,MATCH(KC$21,Input!$A$6:$GZ$6,0),FALSE),0)*$F161/$G161)*$D161</f>
        <v>0</v>
      </c>
      <c r="KD161" s="1">
        <f>IF($E161+$I161+$D$7&lt;=KD$22,0,IF(KD$22-$D$7&gt;=$E161,VLOOKUP($C161,Input!$A$8:$GZ$39,MATCH(KD$21,Input!$A$6:$GZ$6,0),FALSE),0)*$F161/$G161)*$D161</f>
        <v>0</v>
      </c>
      <c r="KE161" s="1">
        <f>IF($E161+$I161+$D$7&lt;=KE$22,0,IF(KE$22-$D$7&gt;=$E161,VLOOKUP($C161,Input!$A$8:$GZ$39,MATCH(KE$21,Input!$A$6:$GZ$6,0),FALSE),0)*$F161/$G161)*$D161</f>
        <v>0</v>
      </c>
      <c r="KF161" s="1">
        <f>IF($E161+$I161+$D$7&lt;=KF$22,0,IF(KF$22-$D$7&gt;=$E161,VLOOKUP($C161,Input!$A$8:$GZ$39,MATCH(KF$21,Input!$A$6:$GZ$6,0),FALSE),0)*$F161/$G161)*$D161</f>
        <v>0</v>
      </c>
      <c r="KG161" s="1">
        <f>IF($E161+$I161+$D$7&lt;=KG$22,0,IF(KG$22-$D$7&gt;=$E161,VLOOKUP($C161,Input!$A$8:$GZ$39,MATCH(KG$21,Input!$A$6:$GZ$6,0),FALSE),0)*$F161/$G161)*$D161</f>
        <v>0</v>
      </c>
      <c r="KH161" s="1">
        <f>IF($E161+$I161+$D$7&lt;=KH$22,0,IF(KH$22-$D$7&gt;=$E161,VLOOKUP($C161,Input!$A$8:$GZ$39,MATCH(KH$21,Input!$A$6:$GZ$6,0),FALSE),0)*$F161/$G161)*$D161</f>
        <v>0</v>
      </c>
      <c r="KI161" s="1">
        <f>IF($E161+$I161+$D$7&lt;=KI$22,0,IF(KI$22-$D$7&gt;=$E161,VLOOKUP($C161,Input!$A$8:$GZ$39,MATCH(KI$21,Input!$A$6:$GZ$6,0),FALSE),0)*$F161/$G161)*$D161</f>
        <v>0</v>
      </c>
      <c r="KJ161" s="1">
        <f>IF($E161+$I161+$D$7&lt;=KJ$22,0,IF(KJ$22-$D$7&gt;=$E161,VLOOKUP($C161,Input!$A$8:$GZ$39,MATCH(KJ$21,Input!$A$6:$GZ$6,0),FALSE),0)*$F161/$G161)*$D161</f>
        <v>0</v>
      </c>
      <c r="KK161" s="1">
        <f>IF($E161+$I161+$D$7&lt;=KK$22,0,IF(KK$22-$D$7&gt;=$E161,VLOOKUP($C161,Input!$A$8:$GZ$39,MATCH(KK$21,Input!$A$6:$GZ$6,0),FALSE),0)*$F161/$G161)*$D161</f>
        <v>0</v>
      </c>
      <c r="KL161" s="1">
        <f>IF($E161+$I161+$D$7&lt;=KL$22,0,IF(KL$22-$D$7&gt;=$E161,VLOOKUP($C161,Input!$A$8:$GZ$39,MATCH(KL$21,Input!$A$6:$GZ$6,0),FALSE),0)*$F161/$G161)*$D161</f>
        <v>0</v>
      </c>
      <c r="KM161" s="1">
        <f>IF($E161+$I161+$D$7&lt;=KM$22,0,IF(KM$22-$D$7&gt;=$E161,VLOOKUP($C161,Input!$A$8:$GZ$39,MATCH(KM$21,Input!$A$6:$GZ$6,0),FALSE),0)*$F161/$G161)*$D161</f>
        <v>0</v>
      </c>
      <c r="KN161" s="1">
        <f>IF($E161+$I161+$D$7&lt;=KN$22,0,IF(KN$22-$D$7&gt;=$E161,VLOOKUP($C161,Input!$A$8:$GZ$39,MATCH(KN$21,Input!$A$6:$GZ$6,0),FALSE),0)*$F161/$G161)*$D161</f>
        <v>0</v>
      </c>
      <c r="KO161" s="1">
        <f>IF($E161+$I161+$D$7&lt;=KO$22,0,IF(KO$22-$D$7&gt;=$E161,VLOOKUP($C161,Input!$A$8:$GZ$39,MATCH(KO$21,Input!$A$6:$GZ$6,0),FALSE),0)*$F161/$G161)*$D161</f>
        <v>0</v>
      </c>
      <c r="KP161" s="1">
        <f>IF($E161+$I161+$D$7&lt;=KP$22,0,IF(KP$22-$D$7&gt;=$E161,VLOOKUP($C161,Input!$A$8:$GZ$39,MATCH(KP$21,Input!$A$6:$GZ$6,0),FALSE),0)*$F161/$G161)*$D161</f>
        <v>0</v>
      </c>
      <c r="KQ161" s="1">
        <f>IF($E161+$I161+$D$7&lt;=KQ$22,0,IF(KQ$22-$D$7&gt;=$E161,VLOOKUP($C161,Input!$A$8:$GZ$39,MATCH(KQ$21,Input!$A$6:$GZ$6,0),FALSE),0)*$F161/$G161)*$D161</f>
        <v>0</v>
      </c>
      <c r="KR161" s="1">
        <f>IF($E161+$I161+$D$7&lt;=KR$22,0,IF(KR$22-$D$7&gt;=$E161,VLOOKUP($C161,Input!$A$8:$GZ$39,MATCH(KR$21,Input!$A$6:$GZ$6,0),FALSE),0)*$F161/$G161)*$D161</f>
        <v>0</v>
      </c>
      <c r="KS161" s="1">
        <f>IF($E161+$I161+$D$7&lt;=KS$22,0,IF(KS$22-$D$7&gt;=$E161,VLOOKUP($C161,Input!$A$8:$GZ$39,MATCH(KS$21,Input!$A$6:$GZ$6,0),FALSE),0)*$F161/$G161)*$D161</f>
        <v>0</v>
      </c>
      <c r="KT161" s="1">
        <f>IF($E161+$I161+$D$7&lt;=KT$22,0,IF(KT$22-$D$7&gt;=$E161,VLOOKUP($C161,Input!$A$8:$GZ$39,MATCH(KT$21,Input!$A$6:$GZ$6,0),FALSE),0)*$F161/$G161)*$D161</f>
        <v>0</v>
      </c>
      <c r="KU161" s="1">
        <f>IF($E161+$I161+$D$7&lt;=KU$22,0,IF(KU$22-$D$7&gt;=$E161,VLOOKUP($C161,Input!$A$8:$GZ$39,MATCH(KU$21,Input!$A$6:$GZ$6,0),FALSE),0)*$F161/$G161)*$D161</f>
        <v>0</v>
      </c>
      <c r="KV161" s="1">
        <f>IF($E161+$I161+$D$7&lt;=KV$22,0,IF(KV$22-$D$7&gt;=$E161,VLOOKUP($C161,Input!$A$8:$GZ$39,MATCH(KV$21,Input!$A$6:$GZ$6,0),FALSE),0)*$F161/$G161)*$D161</f>
        <v>0</v>
      </c>
      <c r="KW161" s="1">
        <f>IF($E161+$I161+$D$7&lt;=KW$22,0,IF(KW$22-$D$7&gt;=$E161,VLOOKUP($C161,Input!$A$8:$GZ$39,MATCH(KW$21,Input!$A$6:$GZ$6,0),FALSE),0)*$F161/$G161)*$D161</f>
        <v>0</v>
      </c>
      <c r="KY161" t="str">
        <f>VLOOKUP($C161,Input!$A$8:$HV$39,MATCH(KY$21,Input!$A$6:$HV$6,0),FALSE)</f>
        <v>$/kWh from "Main Tab" selection for depot charging and it is scaled to EIA cost projections</v>
      </c>
      <c r="KZ161" s="1">
        <f>IF($E161+$I161+$D$7&lt;=KZ$22,0,IF(KZ$22-$D$7&gt;=$E161,VLOOKUP($C161,Input!$A$8:$HV$39,MATCH(KZ$21,Input!$A$6:$HV$6,0),FALSE)/$G161*$F161,0))*$D161</f>
        <v>0</v>
      </c>
      <c r="LA161" s="1">
        <f>IF($E161+$I161+$D$7&lt;=LA$22,0,IF(LA$22-$D$7&gt;=$E161,VLOOKUP($C161,Input!$A$8:$HV$39,MATCH(LA$21,Input!$A$6:$HV$6,0),FALSE)/$G161*$F161,0))*$D161</f>
        <v>0</v>
      </c>
      <c r="LB161" s="1">
        <f>IF($E161+$I161+$D$7&lt;=LB$22,0,IF(LB$22-$D$7&gt;=$E161,VLOOKUP($C161,Input!$A$8:$HV$39,MATCH(LB$21,Input!$A$6:$HV$6,0),FALSE)/$G161*$F161,0))*$D161</f>
        <v>0</v>
      </c>
      <c r="LC161" s="1">
        <f>IF($E161+$I161+$D$7&lt;=LC$22,0,IF(LC$22-$D$7&gt;=$E161,VLOOKUP($C161,Input!$A$8:$HV$39,MATCH(LC$21,Input!$A$6:$HV$6,0),FALSE)/$G161*$F161,0))*$D161</f>
        <v>0</v>
      </c>
      <c r="LD161" s="1">
        <f>IF($E161+$I161+$D$7&lt;=LD$22,0,IF(LD$22-$D$7&gt;=$E161,VLOOKUP($C161,Input!$A$8:$HV$39,MATCH(LD$21,Input!$A$6:$HV$6,0),FALSE)/$G161*$F161,0))*$D161</f>
        <v>0</v>
      </c>
      <c r="LE161" s="1">
        <f>IF($E161+$I161+$D$7&lt;=LE$22,0,IF(LE$22-$D$7&gt;=$E161,VLOOKUP($C161,Input!$A$8:$HV$39,MATCH(LE$21,Input!$A$6:$HV$6,0),FALSE)/$G161*$F161,0))*$D161</f>
        <v>0</v>
      </c>
      <c r="LF161" s="1">
        <f>IF($E161+$I161+$D$7&lt;=LF$22,0,IF(LF$22-$D$7&gt;=$E161,VLOOKUP($C161,Input!$A$8:$HV$39,MATCH(LF$21,Input!$A$6:$HV$6,0),FALSE)/$G161*$F161,0))*$D161</f>
        <v>0</v>
      </c>
      <c r="LG161" s="1">
        <f>IF($E161+$I161+$D$7&lt;=LG$22,0,IF(LG$22-$D$7&gt;=$E161,VLOOKUP($C161,Input!$A$8:$HV$39,MATCH(LG$21,Input!$A$6:$HV$6,0),FALSE)/$G161*$F161,0))*$D161</f>
        <v>0</v>
      </c>
      <c r="LH161" s="1">
        <f>IF($E161+$I161+$D$7&lt;=LH$22,0,IF(LH$22-$D$7&gt;=$E161,VLOOKUP($C161,Input!$A$8:$HV$39,MATCH(LH$21,Input!$A$6:$HV$6,0),FALSE)/$G161*$F161,0))*$D161</f>
        <v>0</v>
      </c>
      <c r="LI161" s="1">
        <f>IF($E161+$I161+$D$7&lt;=LI$22,0,IF(LI$22-$D$7&gt;=$E161,VLOOKUP($C161,Input!$A$8:$HV$39,MATCH(LI$21,Input!$A$6:$HV$6,0),FALSE)/$G161*$F161,0))*$D161</f>
        <v>0</v>
      </c>
      <c r="LJ161" s="1">
        <f>IF($E161+$I161+$D$7&lt;=LJ$22,0,IF(LJ$22-$D$7&gt;=$E161,VLOOKUP($C161,Input!$A$8:$HV$39,MATCH(LJ$21,Input!$A$6:$HV$6,0),FALSE)/$G161*$F161,0))*$D161</f>
        <v>0</v>
      </c>
      <c r="LK161" s="1">
        <f>IF($E161+$I161+$D$7&lt;=LK$22,0,IF(LK$22-$D$7&gt;=$E161,VLOOKUP($C161,Input!$A$8:$HV$39,MATCH(LK$21,Input!$A$6:$HV$6,0),FALSE)/$G161*$F161,0))*$D161</f>
        <v>0</v>
      </c>
      <c r="LL161" s="1">
        <f>IF($E161+$I161+$D$7&lt;=LL$22,0,IF(LL$22-$D$7&gt;=$E161,VLOOKUP($C161,Input!$A$8:$HV$39,MATCH(LL$21,Input!$A$6:$HV$6,0),FALSE)/$G161*$F161,0))*$D161</f>
        <v>0</v>
      </c>
      <c r="LM161" s="1">
        <f>IF($E161+$I161+$D$7&lt;=LM$22,0,IF(LM$22-$D$7&gt;=$E161,VLOOKUP($C161,Input!$A$8:$HV$39,MATCH(LM$21,Input!$A$6:$HV$6,0),FALSE)/$G161*$F161,0))*$D161</f>
        <v>0</v>
      </c>
      <c r="LN161" s="1">
        <f>IF($E161+$I161+$D$7&lt;=LN$22,0,IF(LN$22-$D$7&gt;=$E161,VLOOKUP($C161,Input!$A$8:$HV$39,MATCH(LN$21,Input!$A$6:$HV$6,0),FALSE)/$G161*$F161,0))*$D161</f>
        <v>0</v>
      </c>
      <c r="LO161" s="1">
        <f>IF($E161+$I161+$D$7&lt;=LO$22,0,IF(LO$22-$D$7&gt;=$E161,VLOOKUP($C161,Input!$A$8:$HV$39,MATCH(LO$21,Input!$A$6:$HV$6,0),FALSE)/$G161*$F161,0))*$D161</f>
        <v>0</v>
      </c>
      <c r="LP161" s="1">
        <f>IF($E161+$I161+$D$7&lt;=LP$22,0,IF(LP$22-$D$7&gt;=$E161,VLOOKUP($C161,Input!$A$8:$HV$39,MATCH(LP$21,Input!$A$6:$HV$6,0),FALSE)/$G161*$F161,0))*$D161</f>
        <v>0</v>
      </c>
      <c r="LQ161" s="1">
        <f>IF($E161+$I161+$D$7&lt;=LQ$22,0,IF(LQ$22-$D$7&gt;=$E161,VLOOKUP($C161,Input!$A$8:$HV$39,MATCH(LQ$21,Input!$A$6:$HV$6,0),FALSE)/$G161*$F161,0))*$D161</f>
        <v>0</v>
      </c>
      <c r="LR161" s="1">
        <f>IF($E161+$I161+$D$7&lt;=LR$22,0,IF(LR$22-$D$7&gt;=$E161,VLOOKUP($C161,Input!$A$8:$HV$39,MATCH(LR$21,Input!$A$6:$HV$6,0),FALSE)/$G161*$F161,0))*$D161</f>
        <v>0</v>
      </c>
      <c r="LS161" s="1">
        <f>IF($E161+$I161+$D$7&lt;=LS$22,0,IF(LS$22-$D$7&gt;=$E161,VLOOKUP($C161,Input!$A$8:$HV$39,MATCH(LS$21,Input!$A$6:$HV$6,0),FALSE)/$G161*$F161,0))*$D161</f>
        <v>0</v>
      </c>
      <c r="LT161" s="1">
        <f>IF($E161+$I161+$D$7&lt;=LT$22,0,IF(LT$22-$D$7&gt;=$E161,VLOOKUP($C161,Input!$A$8:$HV$39,MATCH(LT$21,Input!$A$6:$HV$6,0),FALSE)/$G161*$F161,0))*$D161</f>
        <v>0</v>
      </c>
      <c r="LU161" s="1">
        <f>IF($E161+$I161+$D$7&lt;=LU$22,0,IF(LU$22-$D$7&gt;=$E161,VLOOKUP($C161,Input!$A$8:$HV$39,MATCH(LU$21,Input!$A$6:$HV$6,0),FALSE)/$G161*$F161,0))*$D161</f>
        <v>0</v>
      </c>
      <c r="LV161" s="1">
        <f>IF($E161+$I161+$D$7&lt;=LV$22,0,IF(LV$22-$D$7&gt;=$E161,VLOOKUP($C161,Input!$A$8:$HV$39,MATCH(LV$21,Input!$A$6:$HV$6,0),FALSE)/$G161*$F161,0))*$D161</f>
        <v>0</v>
      </c>
      <c r="LW161" s="1">
        <f>IF($E161+$I161+$D$7&lt;=LW$22,0,IF(LW$22-$D$7&gt;=$E161,VLOOKUP($C161,Input!$A$8:$HV$39,MATCH(LW$21,Input!$A$6:$HV$6,0),FALSE)/$G161*$F161,0))*$D161</f>
        <v>0</v>
      </c>
      <c r="LX161" s="1">
        <f>IF($E161+$I161+$D$7&lt;=LX$22,0,IF(LX$22-$D$7&gt;=$E161,VLOOKUP($C161,Input!$A$8:$HV$39,MATCH(LX$21,Input!$A$6:$HV$6,0),FALSE)/$G161*$F161,0))*$D161</f>
        <v>0</v>
      </c>
      <c r="LY161" s="1">
        <f>IF($E161+$I161+$D$7&lt;=LY$22,0,IF(LY$22-$D$7&gt;=$E161,VLOOKUP($C161,Input!$A$8:$HV$39,MATCH(LY$21,Input!$A$6:$HV$6,0),FALSE)/$G161*$F161,0))*$D161</f>
        <v>0</v>
      </c>
      <c r="LZ161" s="1">
        <f>IF($E161+$I161+$D$7&lt;=LZ$22,0,IF(LZ$22-$D$7&gt;=$E161,VLOOKUP($C161,Input!$A$8:$HV$39,MATCH(LZ$21,Input!$A$6:$HV$6,0),FALSE)/$G161*$F161,0))*$D161</f>
        <v>0</v>
      </c>
      <c r="MA161" s="1">
        <f>IF($E161+$I161+$D$7&lt;=MA$22,0,IF(MA$22-$D$7&gt;=$E161,VLOOKUP($C161,Input!$A$8:$HV$39,MATCH(MA$21,Input!$A$6:$HV$6,0),FALSE)/$G161*$F161,0))*$D161</f>
        <v>0</v>
      </c>
      <c r="MB161" s="1">
        <f>IF($E161+$I161+$D$7&lt;=MB$22,0,IF(MB$22-$D$7&gt;=$E161,VLOOKUP($C161,Input!$A$8:$HV$39,MATCH(MB$21,Input!$A$6:$HV$6,0),FALSE)/$G161*$F161,0))*$D161</f>
        <v>0</v>
      </c>
      <c r="MC161" s="1">
        <f>IF($E161+$I161+$D$7&lt;=MC$22,0,IF(MC$22-$D$7&gt;=$E161,VLOOKUP($C161,Input!$A$8:$HV$39,MATCH(MC$21,Input!$A$6:$HV$6,0),FALSE)/$G161*$F161,0))*$D161</f>
        <v>0</v>
      </c>
      <c r="MD161" s="1">
        <f>IF($E161+$I161+$D$7&lt;=MD$22,0,IF(MD$22-$D$7&gt;=$E161,VLOOKUP($C161,Input!$A$8:$HV$39,MATCH(MD$21,Input!$A$6:$HV$6,0),FALSE)/$G161*$F161,0))*$D161</f>
        <v>0</v>
      </c>
      <c r="ME161" s="1">
        <f>IF($E161+$I161+$D$7&lt;=ME$22,0,IF(ME$22-$D$7&gt;=$E161,VLOOKUP($C161,Input!$A$8:$HV$39,MATCH(ME$21,Input!$A$6:$HV$6,0),FALSE)/$G161*$F161,0))*$D161</f>
        <v>0</v>
      </c>
      <c r="MF161" s="1">
        <f>IF($E161+$I161+$D$7&lt;=MF$22,0,IF(MF$22-$D$7&gt;=$E161,VLOOKUP($C161,Input!$A$8:$HV$39,MATCH(MF$21,Input!$A$6:$HV$6,0),FALSE)/$G161*$F161,0))*$D161</f>
        <v>0</v>
      </c>
      <c r="MG161" s="1">
        <f>IF($E161+$I161+$D$7&lt;=MG$22,0,IF(MG$22-$D$7&gt;=$E161,VLOOKUP($C161,Input!$A$8:$HV$39,MATCH(MG$21,Input!$A$6:$HV$6,0),FALSE)/$G161*$F161,0))*$D161</f>
        <v>0</v>
      </c>
      <c r="MH161" s="1">
        <f>IF($E161+$I161+$D$7&lt;=MH$22,0,IF(MH$22-$D$7&gt;=$E161,VLOOKUP($C161,Input!$A$8:$HV$39,MATCH(MH$21,Input!$A$6:$HV$6,0),FALSE)/$G161*$F161,0))*$D161</f>
        <v>0</v>
      </c>
      <c r="MI161" s="1">
        <f>IF($E161+$I161+$D$7&lt;=MI$22,0,IF(MI$22-$D$7&gt;=$E161,VLOOKUP($C161,Input!$A$8:$HV$39,MATCH(MI$21,Input!$A$6:$HV$6,0),FALSE)/$G161*$F161,0))*$D161</f>
        <v>0</v>
      </c>
      <c r="MJ161" s="1">
        <f>IF($E161+$I161+$D$7&lt;=MJ$22,0,IF(MJ$22-$D$7&gt;=$E161,VLOOKUP($C161,Input!$A$8:$HV$39,MATCH(MJ$21,Input!$A$6:$HV$6,0),FALSE)/$G161*$F161,0))*$D161</f>
        <v>0</v>
      </c>
      <c r="MK161" s="1">
        <f>IF($E161+$I161+$D$7&lt;=MK$22,0,IF(MK$22-$D$7&gt;=$E161,VLOOKUP($C161,Input!$A$8:$HV$39,MATCH(MK$21,Input!$A$6:$HV$6,0),FALSE)/$G161*$F161,0))*$D161</f>
        <v>0</v>
      </c>
      <c r="ML161" s="1">
        <f>IF($E161+$I161+$D$7&lt;=ML$22,0,IF(ML$22-$D$7&gt;=$E161,VLOOKUP($C161,Input!$A$8:$HV$39,MATCH(ML$21,Input!$A$6:$HV$6,0),FALSE)/$G161*$F161,0))*$D161</f>
        <v>0</v>
      </c>
      <c r="MM161" s="1">
        <f>IF($E161+$I161+$D$7&lt;=MM$22,0,IF(MM$22-$D$7&gt;=$E161,VLOOKUP($C161,Input!$A$8:$HV$39,MATCH(MM$21,Input!$A$6:$HV$6,0),FALSE)/$G161*$F161,0))*$D161</f>
        <v>0</v>
      </c>
      <c r="MN161" s="1">
        <f>IF($E161+$I161+$D$7&lt;=MN$22,0,IF(MN$22-$D$7&gt;=$E161,VLOOKUP($C161,Input!$A$8:$HV$39,MATCH(MN$21,Input!$A$6:$HV$6,0),FALSE)/$G161*$F161,0))*$D161</f>
        <v>0</v>
      </c>
      <c r="MO161" s="1">
        <f>IF($E161+$I161+$D$7&lt;=MO$22,0,IF(MO$22-$D$7&gt;=$E161,VLOOKUP($C161,Input!$A$8:$HV$39,MATCH(MO$21,Input!$A$6:$HV$6,0),FALSE)/$G161*$F161,0))*$D161</f>
        <v>0</v>
      </c>
      <c r="MP161" s="1">
        <f>IF($E161+$I161+$D$7&lt;=MP$22,0,IF(MP$22-$D$7&gt;=$E161,VLOOKUP($C161,Input!$A$8:$HV$39,MATCH(MP$21,Input!$A$6:$HV$6,0),FALSE)/$G161*$F161,0))*$D161</f>
        <v>0</v>
      </c>
      <c r="MQ161" s="1">
        <f>IF($E161+$I161+$D$7&lt;=MQ$22,0,IF(MQ$22-$D$7&gt;=$E161,VLOOKUP($C161,Input!$A$8:$HV$39,MATCH(MQ$21,Input!$A$6:$HV$6,0),FALSE)/$G161*$F161,0))*$D161</f>
        <v>0</v>
      </c>
      <c r="MR161" s="1">
        <f>IF($E161+$I161+$D$7&lt;=MR$22,0,IF(MR$22-$D$7&gt;=$E161,VLOOKUP($C161,Input!$A$8:$HV$39,MATCH(MR$21,Input!$A$6:$HV$6,0),FALSE)/$G161*$F161,0))*$D161</f>
        <v>0</v>
      </c>
      <c r="MS161" s="1">
        <f>IF($E161+$I161+$D$7&lt;=MS$22,0,IF(MS$22-$D$7&gt;=$E161,VLOOKUP($C161,Input!$A$8:$HV$39,MATCH(MS$21,Input!$A$6:$HV$6,0),FALSE)/$G161*$F161,0))*$D161</f>
        <v>0</v>
      </c>
      <c r="MT161" s="1">
        <f>IF($E161+$I161+$D$7&lt;=MT$22,0,IF(MT$22-$D$7&gt;=$E161,VLOOKUP($C161,Input!$A$8:$HV$39,MATCH(MT$21,Input!$A$6:$HV$6,0),FALSE)/$G161*$F161,0))*$D161</f>
        <v>2274897.0127941384</v>
      </c>
      <c r="MU161" s="1">
        <f>IF($E161+$I161+$D$7&lt;=MU$22,0,IF(MU$22-$D$7&gt;=$E161,VLOOKUP($C161,Input!$A$8:$HV$39,MATCH(MU$21,Input!$A$6:$HV$6,0),FALSE)/$G161*$F161,0))*$D161</f>
        <v>2271668.0920139649</v>
      </c>
      <c r="MV161" s="1">
        <f>IF($E161+$I161+$D$7&lt;=MV$22,0,IF(MV$22-$D$7&gt;=$E161,VLOOKUP($C161,Input!$A$8:$HV$39,MATCH(MV$21,Input!$A$6:$HV$6,0),FALSE)/$G161*$F161,0))*$D161</f>
        <v>2273848.6581703546</v>
      </c>
      <c r="MW161" s="1">
        <f>IF($E161+$I161+$D$7&lt;=MW$22,0,IF(MW$22-$D$7&gt;=$E161,VLOOKUP($C161,Input!$A$8:$HV$39,MATCH(MW$21,Input!$A$6:$HV$6,0),FALSE)/$G161*$F161,0))*$D161</f>
        <v>2275957.7835889328</v>
      </c>
      <c r="MX161" s="1">
        <f>IF($E161+$I161+$D$7&lt;=MX$22,0,IF(MX$22-$D$7&gt;=$E161,VLOOKUP($C161,Input!$A$8:$HV$39,MATCH(MX$21,Input!$A$6:$HV$6,0),FALSE)/$G161*$F161,0))*$D161</f>
        <v>2274374.9128031656</v>
      </c>
      <c r="MZ161" t="str">
        <f>VLOOKUP($C161,Input!$A$8:$HV$39,MATCH(MZ$21,Input!$A$6:$HV$6,0),FALSE)</f>
        <v>Electricity LCFS Credit ($/kWh)</v>
      </c>
      <c r="NA161" s="1">
        <f>IF($E161+$I161+$D$7&lt;=NA$22,0,IF(NA$22-$D$7&gt;=$E161,-VLOOKUP($C161,Input!$A$8:$HV$39,MATCH(NA$21,Input!$A$6:$HV$6,0),FALSE)/$G161*$F161,0))*$D161*$G$4/100</f>
        <v>0</v>
      </c>
      <c r="NB161" s="1">
        <f>IF($E161+$I161+$D$7&lt;=NB$22,0,IF(NB$22-$D$7&gt;=$E161,-VLOOKUP($C161,Input!$A$8:$HV$39,MATCH(NB$21,Input!$A$6:$HV$6,0),FALSE)/$G161*$F161,0))*$D161*$G$4/100</f>
        <v>0</v>
      </c>
      <c r="NC161" s="1">
        <f>IF($E161+$I161+$D$7&lt;=NC$22,0,IF(NC$22-$D$7&gt;=$E161,-VLOOKUP($C161,Input!$A$8:$HV$39,MATCH(NC$21,Input!$A$6:$HV$6,0),FALSE)/$G161*$F161,0))*$D161*$G$4/100</f>
        <v>0</v>
      </c>
      <c r="ND161" s="1">
        <f>IF($E161+$I161+$D$7&lt;=ND$22,0,IF(ND$22-$D$7&gt;=$E161,-VLOOKUP($C161,Input!$A$8:$HV$39,MATCH(ND$21,Input!$A$6:$HV$6,0),FALSE)/$G161*$F161,0))*$D161*$G$4/100</f>
        <v>0</v>
      </c>
      <c r="NE161" s="1">
        <f>IF($E161+$I161+$D$7&lt;=NE$22,0,IF(NE$22-$D$7&gt;=$E161,-VLOOKUP($C161,Input!$A$8:$HV$39,MATCH(NE$21,Input!$A$6:$HV$6,0),FALSE)/$G161*$F161,0))*$D161*$G$4/100</f>
        <v>0</v>
      </c>
      <c r="NF161" s="1">
        <f>IF($E161+$I161+$D$7&lt;=NF$22,0,IF(NF$22-$D$7&gt;=$E161,-VLOOKUP($C161,Input!$A$8:$HV$39,MATCH(NF$21,Input!$A$6:$HV$6,0),FALSE)/$G161*$F161,0))*$D161*$G$4/100</f>
        <v>0</v>
      </c>
      <c r="NG161" s="1">
        <f>IF($E161+$I161+$D$7&lt;=NG$22,0,IF(NG$22-$D$7&gt;=$E161,-VLOOKUP($C161,Input!$A$8:$HV$39,MATCH(NG$21,Input!$A$6:$HV$6,0),FALSE)/$G161*$F161,0))*$D161*$G$4/100</f>
        <v>0</v>
      </c>
      <c r="NH161" s="1">
        <f>IF($E161+$I161+$D$7&lt;=NH$22,0,IF(NH$22-$D$7&gt;=$E161,-VLOOKUP($C161,Input!$A$8:$HV$39,MATCH(NH$21,Input!$A$6:$HV$6,0),FALSE)/$G161*$F161,0))*$D161*$G$4/100</f>
        <v>0</v>
      </c>
      <c r="NI161" s="1">
        <f>IF($E161+$I161+$D$7&lt;=NI$22,0,IF(NI$22-$D$7&gt;=$E161,-VLOOKUP($C161,Input!$A$8:$HV$39,MATCH(NI$21,Input!$A$6:$HV$6,0),FALSE)/$G161*$F161,0))*$D161*$G$4/100</f>
        <v>0</v>
      </c>
      <c r="NJ161" s="1">
        <f>IF($E161+$I161+$D$7&lt;=NJ$22,0,IF(NJ$22-$D$7&gt;=$E161,-VLOOKUP($C161,Input!$A$8:$HV$39,MATCH(NJ$21,Input!$A$6:$HV$6,0),FALSE)/$G161*$F161,0))*$D161*$G$4/100</f>
        <v>0</v>
      </c>
      <c r="NK161" s="1">
        <f>IF($E161+$I161+$D$7&lt;=NK$22,0,IF(NK$22-$D$7&gt;=$E161,-VLOOKUP($C161,Input!$A$8:$HV$39,MATCH(NK$21,Input!$A$6:$HV$6,0),FALSE)/$G161*$F161,0))*$D161*$G$4/100</f>
        <v>0</v>
      </c>
      <c r="NL161" s="1">
        <f>IF($E161+$I161+$D$7&lt;=NL$22,0,IF(NL$22-$D$7&gt;=$E161,-VLOOKUP($C161,Input!$A$8:$HV$39,MATCH(NL$21,Input!$A$6:$HV$6,0),FALSE)/$G161*$F161,0))*$D161*$G$4/100</f>
        <v>0</v>
      </c>
      <c r="NM161" s="1">
        <f>IF($E161+$I161+$D$7&lt;=NM$22,0,IF(NM$22-$D$7&gt;=$E161,-VLOOKUP($C161,Input!$A$8:$HV$39,MATCH(NM$21,Input!$A$6:$HV$6,0),FALSE)/$G161*$F161,0))*$D161*$G$4/100</f>
        <v>0</v>
      </c>
      <c r="NN161" s="1">
        <f>IF($E161+$I161+$D$7&lt;=NN$22,0,IF(NN$22-$D$7&gt;=$E161,-VLOOKUP($C161,Input!$A$8:$HV$39,MATCH(NN$21,Input!$A$6:$HV$6,0),FALSE)/$G161*$F161,0))*$D161*$G$4/100</f>
        <v>0</v>
      </c>
      <c r="NO161" s="1">
        <f>IF($E161+$I161+$D$7&lt;=NO$22,0,IF(NO$22-$D$7&gt;=$E161,-VLOOKUP($C161,Input!$A$8:$HV$39,MATCH(NO$21,Input!$A$6:$HV$6,0),FALSE)/$G161*$F161,0))*$D161*$G$4/100</f>
        <v>0</v>
      </c>
      <c r="NP161" s="1">
        <f>IF($E161+$I161+$D$7&lt;=NP$22,0,IF(NP$22-$D$7&gt;=$E161,-VLOOKUP($C161,Input!$A$8:$HV$39,MATCH(NP$21,Input!$A$6:$HV$6,0),FALSE)/$G161*$F161,0))*$D161*$G$4/100</f>
        <v>0</v>
      </c>
      <c r="NQ161" s="1">
        <f>IF($E161+$I161+$D$7&lt;=NQ$22,0,IF(NQ$22-$D$7&gt;=$E161,-VLOOKUP($C161,Input!$A$8:$HV$39,MATCH(NQ$21,Input!$A$6:$HV$6,0),FALSE)/$G161*$F161,0))*$D161*$G$4/100</f>
        <v>0</v>
      </c>
      <c r="NR161" s="1">
        <f>IF($E161+$I161+$D$7&lt;=NR$22,0,IF(NR$22-$D$7&gt;=$E161,-VLOOKUP($C161,Input!$A$8:$HV$39,MATCH(NR$21,Input!$A$6:$HV$6,0),FALSE)/$G161*$F161,0))*$D161*$G$4/100</f>
        <v>0</v>
      </c>
      <c r="NS161" s="1">
        <f>IF($E161+$I161+$D$7&lt;=NS$22,0,IF(NS$22-$D$7&gt;=$E161,-VLOOKUP($C161,Input!$A$8:$HV$39,MATCH(NS$21,Input!$A$6:$HV$6,0),FALSE)/$G161*$F161,0))*$D161*$G$4/100</f>
        <v>0</v>
      </c>
      <c r="NT161" s="1">
        <f>IF($E161+$I161+$D$7&lt;=NT$22,0,IF(NT$22-$D$7&gt;=$E161,-VLOOKUP($C161,Input!$A$8:$HV$39,MATCH(NT$21,Input!$A$6:$HV$6,0),FALSE)/$G161*$F161,0))*$D161*$G$4/100</f>
        <v>0</v>
      </c>
      <c r="NU161" s="1">
        <f>IF($E161+$I161+$D$7&lt;=NU$22,0,IF(NU$22-$D$7&gt;=$E161,-VLOOKUP($C161,Input!$A$8:$HV$39,MATCH(NU$21,Input!$A$6:$HV$6,0),FALSE)/$G161*$F161,0))*$D161*$G$4/100</f>
        <v>0</v>
      </c>
      <c r="NV161" s="1">
        <f>IF($E161+$I161+$D$7&lt;=NV$22,0,IF(NV$22-$D$7&gt;=$E161,-VLOOKUP($C161,Input!$A$8:$HV$39,MATCH(NV$21,Input!$A$6:$HV$6,0),FALSE)/$G161*$F161,0))*$D161*$G$4/100</f>
        <v>0</v>
      </c>
      <c r="NW161" s="1">
        <f>IF($E161+$I161+$D$7&lt;=NW$22,0,IF(NW$22-$D$7&gt;=$E161,-VLOOKUP($C161,Input!$A$8:$HV$39,MATCH(NW$21,Input!$A$6:$HV$6,0),FALSE)/$G161*$F161,0))*$D161*$G$4/100</f>
        <v>0</v>
      </c>
      <c r="NX161" s="1">
        <f>IF($E161+$I161+$D$7&lt;=NX$22,0,IF(NX$22-$D$7&gt;=$E161,-VLOOKUP($C161,Input!$A$8:$HV$39,MATCH(NX$21,Input!$A$6:$HV$6,0),FALSE)/$G161*$F161,0))*$D161*$G$4/100</f>
        <v>0</v>
      </c>
      <c r="NY161" s="1">
        <f>IF($E161+$I161+$D$7&lt;=NY$22,0,IF(NY$22-$D$7&gt;=$E161,-VLOOKUP($C161,Input!$A$8:$HV$39,MATCH(NY$21,Input!$A$6:$HV$6,0),FALSE)/$G161*$F161,0))*$D161*$G$4/100</f>
        <v>0</v>
      </c>
      <c r="NZ161" s="1">
        <f>IF($E161+$I161+$D$7&lt;=NZ$22,0,IF(NZ$22-$D$7&gt;=$E161,-VLOOKUP($C161,Input!$A$8:$HV$39,MATCH(NZ$21,Input!$A$6:$HV$6,0),FALSE)/$G161*$F161,0))*$D161*$G$4/100</f>
        <v>0</v>
      </c>
      <c r="OA161" s="1">
        <f>IF($E161+$I161+$D$7&lt;=OA$22,0,IF(OA$22-$D$7&gt;=$E161,-VLOOKUP($C161,Input!$A$8:$HV$39,MATCH(OA$21,Input!$A$6:$HV$6,0),FALSE)/$G161*$F161,0))*$D161*$G$4/100</f>
        <v>0</v>
      </c>
      <c r="OB161" s="1">
        <f>IF($E161+$I161+$D$7&lt;=OB$22,0,IF(OB$22-$D$7&gt;=$E161,-VLOOKUP($C161,Input!$A$8:$HV$39,MATCH(OB$21,Input!$A$6:$HV$6,0),FALSE)/$G161*$F161,0))*$D161*$G$4/100</f>
        <v>0</v>
      </c>
      <c r="OC161" s="1">
        <f>IF($E161+$I161+$D$7&lt;=OC$22,0,IF(OC$22-$D$7&gt;=$E161,-VLOOKUP($C161,Input!$A$8:$HV$39,MATCH(OC$21,Input!$A$6:$HV$6,0),FALSE)/$G161*$F161,0))*$D161*$G$4/100</f>
        <v>0</v>
      </c>
      <c r="OD161" s="1">
        <f>IF($E161+$I161+$D$7&lt;=OD$22,0,IF(OD$22-$D$7&gt;=$E161,-VLOOKUP($C161,Input!$A$8:$HV$39,MATCH(OD$21,Input!$A$6:$HV$6,0),FALSE)/$G161*$F161,0))*$D161*$G$4/100</f>
        <v>0</v>
      </c>
      <c r="OE161" s="1">
        <f>IF($E161+$I161+$D$7&lt;=OE$22,0,IF(OE$22-$D$7&gt;=$E161,-VLOOKUP($C161,Input!$A$8:$HV$39,MATCH(OE$21,Input!$A$6:$HV$6,0),FALSE)/$G161*$F161,0))*$D161*$G$4/100</f>
        <v>-1985584.6483200002</v>
      </c>
      <c r="OF161" s="1">
        <f>IF($E161+$I161+$D$7&lt;=OF$22,0,IF(OF$22-$D$7&gt;=$E161,-VLOOKUP($C161,Input!$A$8:$HV$39,MATCH(OF$21,Input!$A$6:$HV$6,0),FALSE)/$G161*$F161,0))*$D161*$G$4/100</f>
        <v>-1985584.6483200002</v>
      </c>
      <c r="OG161" s="1">
        <f>IF($E161+$I161+$D$7&lt;=OG$22,0,IF(OG$22-$D$7&gt;=$E161,-VLOOKUP($C161,Input!$A$8:$HV$39,MATCH(OG$21,Input!$A$6:$HV$6,0),FALSE)/$G161*$F161,0))*$D161*$G$4/100</f>
        <v>-1985584.6483200002</v>
      </c>
      <c r="OH161" s="1">
        <f>IF($E161+$I161+$D$7&lt;=OH$22,0,IF(OH$22-$D$7&gt;=$E161,-VLOOKUP($C161,Input!$A$8:$HV$39,MATCH(OH$21,Input!$A$6:$HV$6,0),FALSE)/$G161*$F161,0))*$D161*$G$4/100</f>
        <v>-1985584.6483200002</v>
      </c>
      <c r="OI161" s="1">
        <f>IF($E161+$I161+$D$7&lt;=OI$22,0,IF(OI$22-$D$7&gt;=$E161,-VLOOKUP($C161,Input!$A$8:$HV$39,MATCH(OI$21,Input!$A$6:$HV$6,0),FALSE)/$G161*$F161,0))*$D161*$G$4/100</f>
        <v>-1985584.6483200002</v>
      </c>
      <c r="OK161" t="str">
        <f>VLOOKUP($C161,Input!$A$8:$HW$39,MATCH(OK$21,Input!$A$6:$HW$6,0),FALSE)</f>
        <v>Charger Inspection Maint ($/year)</v>
      </c>
      <c r="OL161" s="1">
        <f>IF($E161+$I161+$D$7&lt;=OL$22,0,IF(OL$22-$D$7&gt;=$E161,IF(COUNTIF($KZ161:LP161,"&gt;0")&gt;0,VLOOKUP($C161,Input!$A$8:$HV$21,MATCH($OK$21+COUNTIF($KZ161:LP161,"&gt;0"),Input!$A$6:$HV$6,0),FALSE),0),0))*$D161</f>
        <v>0</v>
      </c>
      <c r="OM161" s="1">
        <f>IF($E161+$I161+$D$7&lt;=OM$22,0,IF(OM$22-$D$7&gt;=$E161,IF(COUNTIF($KZ161:LQ161,"&gt;0")&gt;0,VLOOKUP($C161,Input!$A$8:$HV$21,MATCH($OK$21+COUNTIF($KZ161:LQ161,"&gt;0"),Input!$A$6:$HV$6,0),FALSE),0),0))*$D161</f>
        <v>0</v>
      </c>
      <c r="ON161" s="1">
        <f>IF($E161+$I161+$D$7&lt;=ON$22,0,IF(ON$22-$D$7&gt;=$E161,IF(COUNTIF($KZ161:LR161,"&gt;0")&gt;0,VLOOKUP($C161,Input!$A$8:$HV$21,MATCH($OK$21+COUNTIF($KZ161:LR161,"&gt;0"),Input!$A$6:$HV$6,0),FALSE),0),0))*$D161</f>
        <v>0</v>
      </c>
      <c r="OO161" s="1">
        <f>IF($E161+$I161+$D$7&lt;=OO$22,0,IF(OO$22-$D$7&gt;=$E161,IF(COUNTIF($KZ161:LS161,"&gt;0")&gt;0,VLOOKUP($C161,Input!$A$8:$HV$21,MATCH($OK$21+COUNTIF($KZ161:LS161,"&gt;0"),Input!$A$6:$HV$6,0),FALSE),0),0))*$D161</f>
        <v>0</v>
      </c>
      <c r="OP161" s="1">
        <f>IF($E161+$I161+$D$7&lt;=OP$22,0,IF(OP$22-$D$7&gt;=$E161,IF(COUNTIF($KZ161:LT161,"&gt;0")&gt;0,VLOOKUP($C161,Input!$A$8:$HV$21,MATCH($OK$21+COUNTIF($KZ161:LT161,"&gt;0"),Input!$A$6:$HV$6,0),FALSE),0),0))*$D161</f>
        <v>0</v>
      </c>
      <c r="OQ161" s="1">
        <f>IF($E161+$I161+$D$7&lt;=OQ$22,0,IF(OQ$22-$D$7&gt;=$E161,IF(COUNTIF($KZ161:LU161,"&gt;0")&gt;0,VLOOKUP($C161,Input!$A$8:$HV$21,MATCH($OK$21+COUNTIF($KZ161:LU161,"&gt;0"),Input!$A$6:$HV$6,0),FALSE),0),0))*$D161</f>
        <v>0</v>
      </c>
      <c r="OR161" s="1">
        <f>IF($E161+$I161+$D$7&lt;=OR$22,0,IF(OR$22-$D$7&gt;=$E161,IF(COUNTIF($KZ161:LV161,"&gt;0")&gt;0,VLOOKUP($C161,Input!$A$8:$HV$21,MATCH($OK$21+COUNTIF($KZ161:LV161,"&gt;0"),Input!$A$6:$HV$6,0),FALSE),0),0))*$D161</f>
        <v>0</v>
      </c>
      <c r="OS161" s="1">
        <f>IF($E161+$I161+$D$7&lt;=OS$22,0,IF(OS$22-$D$7&gt;=$E161,IF(COUNTIF($KZ161:LW161,"&gt;0")&gt;0,VLOOKUP($C161,Input!$A$8:$HV$21,MATCH($OK$21+COUNTIF($KZ161:LW161,"&gt;0"),Input!$A$6:$HV$6,0),FALSE),0),0))*$D161</f>
        <v>0</v>
      </c>
      <c r="OT161" s="1">
        <f>IF($E161+$I161+$D$7&lt;=OT$22,0,IF(OT$22-$D$7&gt;=$E161,IF(COUNTIF($KZ161:LX161,"&gt;0")&gt;0,VLOOKUP($C161,Input!$A$8:$HV$21,MATCH($OK$21+COUNTIF($KZ161:LX161,"&gt;0"),Input!$A$6:$HV$6,0),FALSE),0),0))*$D161</f>
        <v>0</v>
      </c>
      <c r="OU161" s="1">
        <f>IF($E161+$I161+$D$7&lt;=OU$22,0,IF(OU$22-$D$7&gt;=$E161,IF(COUNTIF($KZ161:LY161,"&gt;0")&gt;0,VLOOKUP($C161,Input!$A$8:$HV$21,MATCH($OK$21+COUNTIF($KZ161:LY161,"&gt;0"),Input!$A$6:$HV$6,0),FALSE),0),0))*$D161</f>
        <v>0</v>
      </c>
      <c r="OV161" s="1">
        <f>IF($E161+$I161+$D$7&lt;=OV$22,0,IF(OV$22-$D$7&gt;=$E161,IF(COUNTIF($KZ161:LZ161,"&gt;0")&gt;0,VLOOKUP($C161,Input!$A$8:$HV$21,MATCH($OK$21+COUNTIF($KZ161:LZ161,"&gt;0"),Input!$A$6:$HV$6,0),FALSE),0),0))*$D161</f>
        <v>0</v>
      </c>
      <c r="OW161" s="1">
        <f>IF($E161+$I161+$D$7&lt;=OW$22,0,IF(OW$22-$D$7&gt;=$E161,IF(COUNTIF($KZ161:MA161,"&gt;0")&gt;0,VLOOKUP($C161,Input!$A$8:$HV$21,MATCH($OK$21+COUNTIF($KZ161:MA161,"&gt;0"),Input!$A$6:$HV$6,0),FALSE),0),0))*$D161</f>
        <v>0</v>
      </c>
      <c r="OX161" s="1">
        <f>IF($E161+$I161+$D$7&lt;=OX$22,0,IF(OX$22-$D$7&gt;=$E161,IF(COUNTIF($KZ161:MB161,"&gt;0")&gt;0,VLOOKUP($C161,Input!$A$8:$HV$21,MATCH($OK$21+COUNTIF($KZ161:MB161,"&gt;0"),Input!$A$6:$HV$6,0),FALSE),0),0))*$D161</f>
        <v>0</v>
      </c>
      <c r="OY161" s="1">
        <f>IF($E161+$I161+$D$7&lt;=OY$22,0,IF(OY$22-$D$7&gt;=$E161,IF(COUNTIF($KZ161:MC161,"&gt;0")&gt;0,VLOOKUP($C161,Input!$A$8:$HV$21,MATCH($OK$21+COUNTIF($KZ161:MC161,"&gt;0"),Input!$A$6:$HV$6,0),FALSE),0),0))*$D161</f>
        <v>0</v>
      </c>
      <c r="OZ161" s="1">
        <f>IF($E161+$I161+$D$7&lt;=OZ$22,0,IF(OZ$22-$D$7&gt;=$E161,IF(COUNTIF($KZ161:MD161,"&gt;0")&gt;0,VLOOKUP($C161,Input!$A$8:$HV$21,MATCH($OK$21+COUNTIF($KZ161:MD161,"&gt;0"),Input!$A$6:$HV$6,0),FALSE),0),0))*$D161</f>
        <v>0</v>
      </c>
      <c r="PA161" s="1">
        <f>IF($E161+$I161+$D$7&lt;=PA$22,0,IF(PA$22-$D$7&gt;=$E161,IF(COUNTIF($KZ161:ME161,"&gt;0")&gt;0,VLOOKUP($C161,Input!$A$8:$HV$21,MATCH($OK$21+COUNTIF($KZ161:ME161,"&gt;0"),Input!$A$6:$HV$6,0),FALSE),0),0))*$D161</f>
        <v>0</v>
      </c>
      <c r="PB161" s="1">
        <f>IF($E161+$I161+$D$7&lt;=PB$22,0,IF(PB$22-$D$7&gt;=$E161,IF(COUNTIF($KZ161:MF161,"&gt;0")&gt;0,VLOOKUP($C161,Input!$A$8:$HV$21,MATCH($OK$21+COUNTIF($KZ161:MF161,"&gt;0"),Input!$A$6:$HV$6,0),FALSE),0),0))*$D161</f>
        <v>0</v>
      </c>
      <c r="PC161" s="1">
        <f>IF($E161+$I161+$D$7&lt;=PC$22,0,IF(PC$22-$D$7&gt;=$E161,IF(COUNTIF($KZ161:MG161,"&gt;0")&gt;0,VLOOKUP($C161,Input!$A$8:$HV$21,MATCH($OK$21+COUNTIF($KZ161:MG161,"&gt;0"),Input!$A$6:$HV$6,0),FALSE),0),0))*$D161</f>
        <v>0</v>
      </c>
      <c r="PD161" s="1">
        <f>IF($E161+$I161+$D$7&lt;=PD$22,0,IF(PD$22-$D$7&gt;=$E161,IF(COUNTIF($KZ161:MH161,"&gt;0")&gt;0,VLOOKUP($C161,Input!$A$8:$HV$21,MATCH($OK$21+COUNTIF($KZ161:MH161,"&gt;0"),Input!$A$6:$HV$6,0),FALSE),0),0))*$D161</f>
        <v>0</v>
      </c>
      <c r="PE161" s="1">
        <f>IF($E161+$I161+$D$7&lt;=PE$22,0,IF(PE$22-$D$7&gt;=$E161,IF(COUNTIF($KZ161:MI161,"&gt;0")&gt;0,VLOOKUP($C161,Input!$A$8:$HV$21,MATCH($OK$21+COUNTIF($KZ161:MI161,"&gt;0"),Input!$A$6:$HV$6,0),FALSE),0),0))*$D161</f>
        <v>0</v>
      </c>
      <c r="PF161" s="1">
        <f>IF($E161+$I161+$D$7&lt;=PF$22,0,IF(PF$22-$D$7&gt;=$E161,IF(COUNTIF($KZ161:MJ161,"&gt;0")&gt;0,VLOOKUP($C161,Input!$A$8:$HV$21,MATCH($OK$21+COUNTIF($KZ161:MJ161,"&gt;0"),Input!$A$6:$HV$6,0),FALSE),0),0))*$D161</f>
        <v>0</v>
      </c>
      <c r="PG161" s="1">
        <f>IF($E161+$I161+$D$7&lt;=PG$22,0,IF(PG$22-$D$7&gt;=$E161,IF(COUNTIF($KZ161:MK161,"&gt;0")&gt;0,VLOOKUP($C161,Input!$A$8:$HV$21,MATCH($OK$21+COUNTIF($KZ161:MK161,"&gt;0"),Input!$A$6:$HV$6,0),FALSE),0),0))*$D161</f>
        <v>0</v>
      </c>
      <c r="PH161" s="1">
        <f>IF($E161+$I161+$D$7&lt;=PH$22,0,IF(PH$22-$D$7&gt;=$E161,IF(COUNTIF($KZ161:ML161,"&gt;0")&gt;0,VLOOKUP($C161,Input!$A$8:$HV$21,MATCH($OK$21+COUNTIF($KZ161:ML161,"&gt;0"),Input!$A$6:$HV$6,0),FALSE),0),0))*$D161</f>
        <v>0</v>
      </c>
      <c r="PI161" s="1">
        <f>IF($E161+$I161+$D$7&lt;=PI$22,0,IF(PI$22-$D$7&gt;=$E161,IF(COUNTIF($KZ161:MM161,"&gt;0")&gt;0,VLOOKUP($C161,Input!$A$8:$HV$21,MATCH($OK$21+COUNTIF($KZ161:MM161,"&gt;0"),Input!$A$6:$HV$6,0),FALSE),0),0))*$D161</f>
        <v>0</v>
      </c>
      <c r="PJ161" s="1">
        <f>IF($E161+$I161+$D$7&lt;=PJ$22,0,IF(PJ$22-$D$7&gt;=$E161,IF(COUNTIF($KZ161:MN161,"&gt;0")&gt;0,VLOOKUP($C161,Input!$A$8:$HV$21,MATCH($OK$21+COUNTIF($KZ161:MN161,"&gt;0"),Input!$A$6:$HV$6,0),FALSE),0),0))*$D161</f>
        <v>0</v>
      </c>
      <c r="PK161" s="1">
        <f>IF($E161+$I161+$D$7&lt;=PK$22,0,IF(PK$22-$D$7&gt;=$E161,IF(COUNTIF($KZ161:MO161,"&gt;0")&gt;0,VLOOKUP($C161,Input!$A$8:$HV$21,MATCH($OK$21+COUNTIF($KZ161:MO161,"&gt;0"),Input!$A$6:$HV$6,0),FALSE),0),0))*$D161</f>
        <v>0</v>
      </c>
      <c r="PL161" s="1">
        <f>IF($E161+$I161+$D$7&lt;=PL$22,0,IF(PL$22-$D$7&gt;=$E161,IF(COUNTIF($KZ161:MP161,"&gt;0")&gt;0,VLOOKUP($C161,Input!$A$8:$HV$21,MATCH($OK$21+COUNTIF($KZ161:MP161,"&gt;0"),Input!$A$6:$HV$6,0),FALSE),0),0))*$D161</f>
        <v>0</v>
      </c>
      <c r="PM161" s="1">
        <f>IF($E161+$I161+$D$7&lt;=PM$22,0,IF(PM$22-$D$7&gt;=$E161,IF(COUNTIF($KZ161:MQ161,"&gt;0")&gt;0,VLOOKUP($C161,Input!$A$8:$HV$21,MATCH($OK$21+COUNTIF($KZ161:MQ161,"&gt;0"),Input!$A$6:$HV$6,0),FALSE),0),0))*$D161</f>
        <v>0</v>
      </c>
      <c r="PN161" s="1">
        <f>IF($E161+$I161+$D$7&lt;=PN$22,0,IF(PN$22-$D$7&gt;=$E161,IF(COUNTIF($KZ161:MR161,"&gt;0")&gt;0,VLOOKUP($C161,Input!$A$8:$HV$21,MATCH($OK$21+COUNTIF($KZ161:MR161,"&gt;0"),Input!$A$6:$HV$6,0),FALSE),0),0))*$D161</f>
        <v>0</v>
      </c>
      <c r="PO161" s="1">
        <f>IF($E161+$I161+$D$7&lt;=PO$22,0,IF(PO$22-$D$7&gt;=$E161,IF(COUNTIF($KZ161:MS161,"&gt;0")&gt;0,VLOOKUP($C161,Input!$A$8:$HV$21,MATCH($OK$21+COUNTIF($KZ161:MS161,"&gt;0"),Input!$A$6:$HV$6,0),FALSE),0),0))*$D161</f>
        <v>0</v>
      </c>
      <c r="PP161" s="1">
        <f>IF($E161+$I161+$D$7&lt;=PP$22,0,IF(PP$22-$D$7&gt;=$E161,IF(COUNTIF($KZ161:MT161,"&gt;0")&gt;0,VLOOKUP($C161,Input!$A$8:$HV$21,MATCH($OK$21+COUNTIF($KZ161:MT161,"&gt;0"),Input!$A$6:$HV$6,0),FALSE),0),0))*$D161</f>
        <v>117000</v>
      </c>
      <c r="PQ161" s="1">
        <f>IF($E161+$I161+$D$7&lt;=PQ$22,0,IF(PQ$22-$D$7&gt;=$E161,IF(COUNTIF($KZ161:MU161,"&gt;0")&gt;0,VLOOKUP($C161,Input!$A$8:$HV$21,MATCH($OK$21+COUNTIF($KZ161:MU161,"&gt;0"),Input!$A$6:$HV$6,0),FALSE),0),0))*$D161</f>
        <v>117000</v>
      </c>
      <c r="PR161" s="1">
        <f>IF($E161+$I161+$D$7&lt;=PR$22,0,IF(PR$22-$D$7&gt;=$E161,IF(COUNTIF($KZ161:MV161,"&gt;0")&gt;0,VLOOKUP($C161,Input!$A$8:$HV$21,MATCH($OK$21+COUNTIF($KZ161:MV161,"&gt;0"),Input!$A$6:$HV$6,0),FALSE),0),0))*$D161</f>
        <v>117000</v>
      </c>
      <c r="PS161" s="1">
        <f>IF($E161+$I161+$D$7&lt;=PS$22,0,IF(PS$22-$D$7&gt;=$E161,IF(COUNTIF($KZ161:MW161,"&gt;0")&gt;0,VLOOKUP($C161,Input!$A$8:$HV$21,MATCH($OK$21+COUNTIF($KZ161:MW161,"&gt;0"),Input!$A$6:$HV$6,0),FALSE),0),0))*$D161</f>
        <v>117000</v>
      </c>
      <c r="PT161" s="1">
        <f>IF($E161+$I161+$D$7&lt;=PT$22,0,IF(PT$22-$D$7&gt;=$E161,IF(COUNTIF($KZ161:MX161,"&gt;0")&gt;0,VLOOKUP($C161,Input!$A$8:$HV$21,MATCH($OK$21+COUNTIF($KZ161:MX161,"&gt;0"),Input!$A$6:$HV$6,0),FALSE),0),0))*$D161</f>
        <v>117000</v>
      </c>
      <c r="PV161" s="1" t="str">
        <f t="shared" si="990"/>
        <v>2046 MY All In - 40' Proterra 550 kWh {234 Buses}</v>
      </c>
      <c r="PW161" s="1">
        <f t="shared" si="991"/>
        <v>0</v>
      </c>
      <c r="PX161" s="1">
        <f t="shared" si="992"/>
        <v>0</v>
      </c>
      <c r="PY161" s="1">
        <f t="shared" si="993"/>
        <v>0</v>
      </c>
      <c r="PZ161" s="1">
        <f t="shared" si="994"/>
        <v>0</v>
      </c>
      <c r="QA161" s="1">
        <f t="shared" si="995"/>
        <v>0</v>
      </c>
      <c r="QB161" s="1">
        <f t="shared" si="996"/>
        <v>0</v>
      </c>
      <c r="QC161" s="1">
        <f t="shared" si="997"/>
        <v>0</v>
      </c>
      <c r="QD161" s="1">
        <f t="shared" si="998"/>
        <v>0</v>
      </c>
      <c r="QE161" s="1">
        <f t="shared" si="999"/>
        <v>0</v>
      </c>
      <c r="QF161" s="1">
        <f t="shared" si="1000"/>
        <v>0</v>
      </c>
      <c r="QG161" s="1">
        <f t="shared" si="1001"/>
        <v>0</v>
      </c>
      <c r="QH161" s="1">
        <f t="shared" si="1002"/>
        <v>0</v>
      </c>
      <c r="QI161" s="1">
        <f t="shared" si="1003"/>
        <v>0</v>
      </c>
      <c r="QJ161" s="1">
        <f t="shared" si="1004"/>
        <v>0</v>
      </c>
      <c r="QK161" s="1">
        <f t="shared" si="1005"/>
        <v>0</v>
      </c>
      <c r="QL161" s="1">
        <f t="shared" si="1006"/>
        <v>0</v>
      </c>
      <c r="QM161" s="1">
        <f t="shared" si="1007"/>
        <v>0</v>
      </c>
      <c r="QN161" s="1">
        <f t="shared" si="1008"/>
        <v>0</v>
      </c>
      <c r="QO161" s="1">
        <f t="shared" si="1009"/>
        <v>0</v>
      </c>
      <c r="QP161" s="1">
        <f t="shared" si="1010"/>
        <v>0</v>
      </c>
      <c r="QQ161" s="1">
        <f t="shared" si="1011"/>
        <v>0</v>
      </c>
      <c r="QR161" s="1">
        <f t="shared" si="1012"/>
        <v>0</v>
      </c>
      <c r="QS161" s="1">
        <f t="shared" si="1013"/>
        <v>0</v>
      </c>
      <c r="QT161" s="1">
        <f t="shared" si="1014"/>
        <v>0</v>
      </c>
      <c r="QU161" s="1">
        <f t="shared" si="1015"/>
        <v>0</v>
      </c>
      <c r="QV161" s="1">
        <f t="shared" si="1016"/>
        <v>0</v>
      </c>
      <c r="QW161" s="1">
        <f t="shared" si="1017"/>
        <v>0</v>
      </c>
      <c r="QX161" s="1">
        <f t="shared" si="1018"/>
        <v>0</v>
      </c>
      <c r="QY161" s="1">
        <f t="shared" si="1019"/>
        <v>0</v>
      </c>
      <c r="QZ161" s="1">
        <f t="shared" si="1020"/>
        <v>0</v>
      </c>
      <c r="RA161" s="1">
        <f t="shared" si="1021"/>
        <v>255998667.56449258</v>
      </c>
      <c r="RB161" s="1">
        <f t="shared" si="1022"/>
        <v>6019083.4436939638</v>
      </c>
      <c r="RC161" s="1">
        <f t="shared" si="1023"/>
        <v>6021264.0098503549</v>
      </c>
      <c r="RD161" s="1">
        <f t="shared" si="1024"/>
        <v>6023373.1352689322</v>
      </c>
      <c r="RE161" s="1">
        <f t="shared" si="1025"/>
        <v>6021790.264483165</v>
      </c>
      <c r="RF161" s="1">
        <f t="shared" si="986"/>
        <v>280084178.41778898</v>
      </c>
      <c r="RG161" s="1">
        <f t="shared" si="987"/>
        <v>114689112.68026374</v>
      </c>
      <c r="RH161" s="72"/>
      <c r="RI161" s="91"/>
    </row>
    <row r="162" spans="1:477" x14ac:dyDescent="0.25">
      <c r="A162" s="89"/>
      <c r="B162" s="148">
        <v>1</v>
      </c>
      <c r="C162" s="111" t="s">
        <v>79</v>
      </c>
      <c r="D162" s="85">
        <f t="shared" si="913"/>
        <v>234</v>
      </c>
      <c r="E162" s="83">
        <f t="shared" si="989"/>
        <v>2047</v>
      </c>
      <c r="F162" s="68">
        <f t="shared" si="870"/>
        <v>40000</v>
      </c>
      <c r="G162" s="69">
        <f>VLOOKUP($C162,Input!$A$8:$HV$39,MATCH(G$21,Input!$A$6:$HV$6,0),FALSE)</f>
        <v>0.47619047619047616</v>
      </c>
      <c r="H162" s="123">
        <f>VLOOKUP($C162,Input!$A$8:$HV$39,MATCH(H$21,Input!$A$6:$HV$6,0),FALSE)</f>
        <v>0</v>
      </c>
      <c r="I162" s="70">
        <f>VLOOKUP($C162,Input!$A$8:$HV$39,MATCH(I$21,Input!$A$6:$HV$6,0),FALSE)</f>
        <v>14</v>
      </c>
      <c r="J162" s="1">
        <f>+IF($E162=J$22,VLOOKUP($C162,Input!$A$8:$AN$39,MATCH(J$21,Input!$A$6:$AN$6,0),FALSE)+$H162,0)*$D162</f>
        <v>0</v>
      </c>
      <c r="K162" s="1">
        <f>+IF($E162=K$22,VLOOKUP($C162,Input!$A$8:$AN$39,MATCH(K$21,Input!$A$6:$AN$6,0),FALSE)+$H162,0)*$D162</f>
        <v>0</v>
      </c>
      <c r="L162" s="1">
        <f>+IF($E162=L$22,VLOOKUP($C162,Input!$A$8:$AN$39,MATCH(L$21,Input!$A$6:$AN$6,0),FALSE)+$H162,0)*$D162</f>
        <v>0</v>
      </c>
      <c r="M162" s="1">
        <f>+IF($E162=M$22,VLOOKUP($C162,Input!$A$8:$AN$39,MATCH(M$21,Input!$A$6:$AN$6,0),FALSE)+$H162,0)*$D162</f>
        <v>0</v>
      </c>
      <c r="N162" s="1">
        <f>+IF($E162=N$22,VLOOKUP($C162,Input!$A$8:$AN$39,MATCH(N$21,Input!$A$6:$AN$6,0),FALSE)+$H162,0)*$D162</f>
        <v>0</v>
      </c>
      <c r="O162" s="1">
        <f>+IF($E162=O$22,VLOOKUP($C162,Input!$A$8:$AN$39,MATCH(O$21,Input!$A$6:$AN$6,0),FALSE)+$H162,0)*$D162</f>
        <v>0</v>
      </c>
      <c r="P162" s="1">
        <f>+IF($E162=P$22,VLOOKUP($C162,Input!$A$8:$AN$39,MATCH(P$21,Input!$A$6:$AN$6,0),FALSE)+$H162,0)*$D162</f>
        <v>0</v>
      </c>
      <c r="Q162" s="1">
        <f>+IF($E162=Q$22,VLOOKUP($C162,Input!$A$8:$AN$39,MATCH(Q$21,Input!$A$6:$AN$6,0),FALSE)+$H162,0)*$D162</f>
        <v>0</v>
      </c>
      <c r="R162" s="1">
        <f>+IF($E162=R$22,VLOOKUP($C162,Input!$A$8:$AN$39,MATCH(R$21,Input!$A$6:$AN$6,0),FALSE)+$H162,0)*$D162</f>
        <v>0</v>
      </c>
      <c r="S162" s="1">
        <f>+IF($E162=S$22,VLOOKUP($C162,Input!$A$8:$AN$39,MATCH(S$21,Input!$A$6:$AN$6,0),FALSE)+$H162,0)*$D162</f>
        <v>0</v>
      </c>
      <c r="T162" s="1">
        <f>+IF($E162=T$22,VLOOKUP($C162,Input!$A$8:$AN$39,MATCH(T$21,Input!$A$6:$AN$6,0),FALSE)+$H162,0)*$D162</f>
        <v>0</v>
      </c>
      <c r="U162" s="1">
        <f>+IF($E162=U$22,VLOOKUP($C162,Input!$A$8:$AN$39,MATCH(U$21,Input!$A$6:$AN$6,0),FALSE)+$H162,0)*$D162</f>
        <v>0</v>
      </c>
      <c r="V162" s="1">
        <f>+IF($E162=V$22,VLOOKUP($C162,Input!$A$8:$AN$39,MATCH(V$21,Input!$A$6:$AN$6,0),FALSE)+$H162,0)*$D162</f>
        <v>0</v>
      </c>
      <c r="W162" s="1">
        <f>+IF($E162=W$22,VLOOKUP($C162,Input!$A$8:$AN$39,MATCH(W$21,Input!$A$6:$AN$6,0),FALSE)+$H162,0)*$D162</f>
        <v>0</v>
      </c>
      <c r="X162" s="1">
        <f>+IF($E162=X$22,VLOOKUP($C162,Input!$A$8:$AN$39,MATCH(X$21,Input!$A$6:$AN$6,0),FALSE)+$H162,0)*$D162</f>
        <v>0</v>
      </c>
      <c r="Y162" s="1">
        <f>+IF($E162=Y$22,VLOOKUP($C162,Input!$A$8:$AN$39,MATCH(Y$21,Input!$A$6:$AN$6,0),FALSE)+$H162,0)*$D162</f>
        <v>0</v>
      </c>
      <c r="Z162" s="1">
        <f>+IF($E162=Z$22,VLOOKUP($C162,Input!$A$8:$AN$39,MATCH(Z$21,Input!$A$6:$AN$6,0),FALSE)+$H162,0)*$D162</f>
        <v>0</v>
      </c>
      <c r="AA162" s="1">
        <f>+IF($E162=AA$22,VLOOKUP($C162,Input!$A$8:$AN$39,MATCH(AA$21,Input!$A$6:$AN$6,0),FALSE)+$H162,0)*$D162</f>
        <v>0</v>
      </c>
      <c r="AB162" s="1">
        <f>+IF($E162=AB$22,VLOOKUP($C162,Input!$A$8:$AN$39,MATCH(AB$21,Input!$A$6:$AN$6,0),FALSE)+$H162,0)*$D162</f>
        <v>0</v>
      </c>
      <c r="AC162" s="1">
        <f>+IF($E162=AC$22,VLOOKUP($C162,Input!$A$8:$AN$39,MATCH(AC$21,Input!$A$6:$AN$6,0),FALSE)+$H162,0)*$D162</f>
        <v>0</v>
      </c>
      <c r="AD162" s="1">
        <f>+IF($E162=AD$22,VLOOKUP($C162,Input!$A$8:$AN$39,MATCH(AD$21,Input!$A$6:$AN$6,0),FALSE)+$H162,0)*$D162</f>
        <v>0</v>
      </c>
      <c r="AE162" s="1">
        <f>+IF($E162=AE$22,VLOOKUP($C162,Input!$A$8:$AN$39,MATCH(AE$21,Input!$A$6:$AN$6,0),FALSE)+$H162,0)*$D162</f>
        <v>0</v>
      </c>
      <c r="AF162" s="1">
        <f>+IF($E162=AF$22,VLOOKUP($C162,Input!$A$8:$AN$39,MATCH(AF$21,Input!$A$6:$AN$6,0),FALSE)+$H162,0)*$D162</f>
        <v>0</v>
      </c>
      <c r="AG162" s="1">
        <f>+IF($E162=AG$22,VLOOKUP($C162,Input!$A$8:$AN$39,MATCH(AG$21,Input!$A$6:$AN$6,0),FALSE)+$H162,0)*$D162</f>
        <v>0</v>
      </c>
      <c r="AH162" s="1">
        <f>+IF($E162=AH$22,VLOOKUP($C162,Input!$A$8:$AN$39,MATCH(AH$21,Input!$A$6:$AN$6,0),FALSE)+$H162,0)*$D162</f>
        <v>0</v>
      </c>
      <c r="AI162" s="1">
        <f>+IF($E162=AI$22,VLOOKUP($C162,Input!$A$8:$AN$39,MATCH(AI$21,Input!$A$6:$AN$6,0),FALSE)+$H162,0)*$D162</f>
        <v>0</v>
      </c>
      <c r="AJ162" s="1">
        <f>+IF($E162=AJ$22,VLOOKUP($C162,Input!$A$8:$AN$39,MATCH(AJ$21,Input!$A$6:$AN$6,0),FALSE)+$H162,0)*$D162</f>
        <v>0</v>
      </c>
      <c r="AK162" s="1">
        <f>+IF($E162=AK$22,VLOOKUP($C162,Input!$A$8:$AN$39,MATCH(AK$21,Input!$A$6:$AN$6,0),FALSE)+$H162,0)*$D162</f>
        <v>0</v>
      </c>
      <c r="AL162" s="1">
        <f>+IF($E162=AL$22,VLOOKUP($C162,Input!$A$8:$AN$39,MATCH(AL$21,Input!$A$6:$AN$6,0),FALSE)+$H162,0)*$D162</f>
        <v>0</v>
      </c>
      <c r="AM162" s="1">
        <f>+IF($E162=AM$22,VLOOKUP($C162,Input!$A$8:$AN$39,MATCH(AM$21,Input!$A$6:$AN$6,0),FALSE)+$H162,0)*$D162</f>
        <v>0</v>
      </c>
      <c r="AN162" s="1">
        <f>+IF($E162=AN$22,VLOOKUP($C162,Input!$A$8:$AN$39,MATCH(AN$21,Input!$A$6:$AN$6,0),FALSE)+$H162,0)*$D162</f>
        <v>0</v>
      </c>
      <c r="AO162" s="1">
        <f>+IF($E162=AO$22,VLOOKUP($C162,Input!$A$8:$AN$39,MATCH(AO$21,Input!$A$6:$AN$6,0),FALSE)+$H162,0)*$D162</f>
        <v>248387664.62381974</v>
      </c>
      <c r="AP162" s="1">
        <f>+IF($E162=AP$22,VLOOKUP($C162,Input!$A$8:$AN$39,MATCH(AP$21,Input!$A$6:$AN$6,0),FALSE)+$H162,0)*$D162</f>
        <v>0</v>
      </c>
      <c r="AQ162" s="1">
        <f>+IF($E162=AQ$22,VLOOKUP($C162,Input!$A$8:$AN$39,MATCH(AQ$21,Input!$A$6:$AN$6,0),FALSE)+$H162,0)*$D162</f>
        <v>0</v>
      </c>
      <c r="AR162" s="1">
        <f>+IF($E162=AR$22,VLOOKUP($C162,Input!$A$8:$AN$39,MATCH(AR$21,Input!$A$6:$AN$6,0),FALSE)+$H162,0)*$D162</f>
        <v>0</v>
      </c>
      <c r="AT162" t="str">
        <f>VLOOKUP($C162,Input!$A$8:$HV$39,MATCH(AT$21,Input!$A$6:$HV$6,0),FALSE)</f>
        <v>Parts and administrative cost</v>
      </c>
      <c r="AU162" s="1">
        <f>+IF($E162=AU$22,VLOOKUP($C162,Input!$A$8:$HV$39,MATCH(AU$21,Input!$A$6:$HV$6,0),FALSE),0)*$D162</f>
        <v>0</v>
      </c>
      <c r="AV162" s="1">
        <f>+IF($E162=AV$22,VLOOKUP($C162,Input!$A$8:$HV$39,MATCH(AV$21,Input!$A$6:$HV$6,0),FALSE),0)*$D162</f>
        <v>0</v>
      </c>
      <c r="AW162" s="1">
        <f>+IF($E162=AW$22,VLOOKUP($C162,Input!$A$8:$HV$39,MATCH(AW$21,Input!$A$6:$HV$6,0),FALSE),0)*$D162</f>
        <v>0</v>
      </c>
      <c r="AX162" s="1">
        <f>+IF($E162=AX$22,VLOOKUP($C162,Input!$A$8:$HV$39,MATCH(AX$21,Input!$A$6:$HV$6,0),FALSE),0)*$D162</f>
        <v>0</v>
      </c>
      <c r="AY162" s="1">
        <f>+IF($E162=AY$22,VLOOKUP($C162,Input!$A$8:$HV$39,MATCH(AY$21,Input!$A$6:$HV$6,0),FALSE),0)*$D162</f>
        <v>0</v>
      </c>
      <c r="AZ162" s="1">
        <f>+IF($E162=AZ$22,VLOOKUP($C162,Input!$A$8:$HV$39,MATCH(AZ$21,Input!$A$6:$HV$6,0),FALSE),0)*$D162</f>
        <v>0</v>
      </c>
      <c r="BA162" s="1">
        <f>+IF($E162=BA$22,VLOOKUP($C162,Input!$A$8:$HV$39,MATCH(BA$21,Input!$A$6:$HV$6,0),FALSE),0)*$D162</f>
        <v>0</v>
      </c>
      <c r="BB162" s="1">
        <f>+IF($E162=BB$22,VLOOKUP($C162,Input!$A$8:$HV$39,MATCH(BB$21,Input!$A$6:$HV$6,0),FALSE),0)*$D162</f>
        <v>0</v>
      </c>
      <c r="BC162" s="1">
        <f>+IF($E162=BC$22,VLOOKUP($C162,Input!$A$8:$HV$39,MATCH(BC$21,Input!$A$6:$HV$6,0),FALSE),0)*$D162</f>
        <v>0</v>
      </c>
      <c r="BD162" s="1">
        <f>+IF($E162=BD$22,VLOOKUP($C162,Input!$A$8:$HV$39,MATCH(BD$21,Input!$A$6:$HV$6,0),FALSE),0)*$D162</f>
        <v>0</v>
      </c>
      <c r="BE162" s="1">
        <f>+IF($E162=BE$22,VLOOKUP($C162,Input!$A$8:$HV$39,MATCH(BE$21,Input!$A$6:$HV$6,0),FALSE),0)*$D162</f>
        <v>0</v>
      </c>
      <c r="BF162" s="1">
        <f>+IF($E162=BF$22,VLOOKUP($C162,Input!$A$8:$HV$39,MATCH(BF$21,Input!$A$6:$HV$6,0),FALSE),0)*$D162</f>
        <v>0</v>
      </c>
      <c r="BG162" s="1">
        <f>+IF($E162=BG$22,VLOOKUP($C162,Input!$A$8:$HV$39,MATCH(BG$21,Input!$A$6:$HV$6,0),FALSE),0)*$D162</f>
        <v>0</v>
      </c>
      <c r="BH162" s="1">
        <f>+IF($E162=BH$22,VLOOKUP($C162,Input!$A$8:$HV$39,MATCH(BH$21,Input!$A$6:$HV$6,0),FALSE),0)*$D162</f>
        <v>0</v>
      </c>
      <c r="BI162" s="1">
        <f>+IF($E162=BI$22,VLOOKUP($C162,Input!$A$8:$HV$39,MATCH(BI$21,Input!$A$6:$HV$6,0),FALSE),0)*$D162</f>
        <v>0</v>
      </c>
      <c r="BJ162" s="1">
        <f>+IF($E162=BJ$22,VLOOKUP($C162,Input!$A$8:$HV$39,MATCH(BJ$21,Input!$A$6:$HV$6,0),FALSE),0)*$D162</f>
        <v>0</v>
      </c>
      <c r="BK162" s="1">
        <f>+IF($E162=BK$22,VLOOKUP($C162,Input!$A$8:$HV$39,MATCH(BK$21,Input!$A$6:$HV$6,0),FALSE),0)*$D162</f>
        <v>0</v>
      </c>
      <c r="BL162" s="1">
        <f>+IF($E162=BL$22,VLOOKUP($C162,Input!$A$8:$HV$39,MATCH(BL$21,Input!$A$6:$HV$6,0),FALSE),0)*$D162</f>
        <v>0</v>
      </c>
      <c r="BM162" s="1">
        <f>+IF($E162=BM$22,VLOOKUP($C162,Input!$A$8:$HV$39,MATCH(BM$21,Input!$A$6:$HV$6,0),FALSE),0)*$D162</f>
        <v>0</v>
      </c>
      <c r="BN162" s="1">
        <f>+IF($E162=BN$22,VLOOKUP($C162,Input!$A$8:$HV$39,MATCH(BN$21,Input!$A$6:$HV$6,0),FALSE),0)*$D162</f>
        <v>0</v>
      </c>
      <c r="BO162" s="1">
        <f>+IF($E162=BO$22,VLOOKUP($C162,Input!$A$8:$HV$39,MATCH(BO$21,Input!$A$6:$HV$6,0),FALSE),0)*$D162</f>
        <v>0</v>
      </c>
      <c r="BP162" s="1">
        <f>+IF($E162=BP$22,VLOOKUP($C162,Input!$A$8:$HV$39,MATCH(BP$21,Input!$A$6:$HV$6,0),FALSE),0)*$D162</f>
        <v>0</v>
      </c>
      <c r="BQ162" s="1">
        <f>+IF($E162=BQ$22,VLOOKUP($C162,Input!$A$8:$HV$39,MATCH(BQ$21,Input!$A$6:$HV$6,0),FALSE),0)*$D162</f>
        <v>0</v>
      </c>
      <c r="BR162" s="1">
        <f>+IF($E162=BR$22,VLOOKUP($C162,Input!$A$8:$HV$39,MATCH(BR$21,Input!$A$6:$HV$6,0),FALSE),0)*$D162</f>
        <v>0</v>
      </c>
      <c r="BS162" s="1">
        <f>+IF($E162=BS$22,VLOOKUP($C162,Input!$A$8:$HV$39,MATCH(BS$21,Input!$A$6:$HV$6,0),FALSE),0)*$D162</f>
        <v>0</v>
      </c>
      <c r="BT162" s="1">
        <f>+IF($E162=BT$22,VLOOKUP($C162,Input!$A$8:$HV$39,MATCH(BT$21,Input!$A$6:$HV$6,0),FALSE),0)*$D162</f>
        <v>0</v>
      </c>
      <c r="BU162" s="1">
        <f>+IF($E162=BU$22,VLOOKUP($C162,Input!$A$8:$HV$39,MATCH(BU$21,Input!$A$6:$HV$6,0),FALSE),0)*$D162</f>
        <v>0</v>
      </c>
      <c r="BV162" s="1">
        <f>+IF($E162=BV$22,VLOOKUP($C162,Input!$A$8:$HV$39,MATCH(BV$21,Input!$A$6:$HV$6,0),FALSE),0)*$D162</f>
        <v>0</v>
      </c>
      <c r="BW162" s="1">
        <f>+IF($E162=BW$22,VLOOKUP($C162,Input!$A$8:$HV$39,MATCH(BW$21,Input!$A$6:$HV$6,0),FALSE),0)*$D162</f>
        <v>0</v>
      </c>
      <c r="BX162" s="1">
        <f>+IF($E162=BX$22,VLOOKUP($C162,Input!$A$8:$HV$39,MATCH(BX$21,Input!$A$6:$HV$6,0),FALSE),0)*$D162</f>
        <v>0</v>
      </c>
      <c r="BY162" s="1">
        <f>+IF($E162=BY$22,VLOOKUP($C162,Input!$A$8:$HV$39,MATCH(BY$21,Input!$A$6:$HV$6,0),FALSE),0)*$D162</f>
        <v>0</v>
      </c>
      <c r="BZ162" s="1">
        <f>+IF($E162=BZ$22,VLOOKUP($C162,Input!$A$8:$HV$39,MATCH(BZ$21,Input!$A$6:$HV$6,0),FALSE),0)*$D162</f>
        <v>6209691.6155954935</v>
      </c>
      <c r="CA162" s="1">
        <f>+IF($E162=CA$22,VLOOKUP($C162,Input!$A$8:$HV$39,MATCH(CA$21,Input!$A$6:$HV$6,0),FALSE),0)*$D162</f>
        <v>0</v>
      </c>
      <c r="CB162" s="1">
        <f>+IF($E162=CB$22,VLOOKUP($C162,Input!$A$8:$HV$39,MATCH(CB$21,Input!$A$6:$HV$6,0),FALSE),0)*$D162</f>
        <v>0</v>
      </c>
      <c r="CC162" s="1">
        <f>+IF($E162=CC$22,VLOOKUP($C162,Input!$A$8:$HV$39,MATCH(CC$21,Input!$A$6:$HV$6,0),FALSE),0)*$D162</f>
        <v>0</v>
      </c>
      <c r="CE162" t="str">
        <f>VLOOKUP($C162,Input!$A$8:$HV$39,MATCH(CE$21,Input!$A$6:$HV$6,0),FALSE)</f>
        <v>Replace Battery @ 7 Yr</v>
      </c>
      <c r="CF162" s="1">
        <f>IF($E162+$I162+$D$7&lt;=CF$22,0,IF(CF$22-$D$7&gt;=$E162,IF(COUNTIF($KZ162:LP162,"&gt;0")&gt;0,VLOOKUP($C162,Input!$A$8:$HV$21,MATCH($CE$21+COUNTIF($KZ162:LP162,"&gt;0"),Input!$A$6:$HV$6,0),FALSE),0),0))*$D162</f>
        <v>0</v>
      </c>
      <c r="CG162" s="1">
        <f>IF($E162+$I162+$D$7&lt;=CG$22,0,IF(CG$22-$D$7&gt;=$E162,IF(COUNTIF($KZ162:LQ162,"&gt;0")&gt;0,VLOOKUP($C162,Input!$A$8:$HV$21,MATCH($CE$21+COUNTIF($KZ162:LQ162,"&gt;0"),Input!$A$6:$HV$6,0),FALSE),0),0))*$D162</f>
        <v>0</v>
      </c>
      <c r="CH162" s="1">
        <f>IF($E162+$I162+$D$7&lt;=CH$22,0,IF(CH$22-$D$7&gt;=$E162,IF(COUNTIF($KZ162:LR162,"&gt;0")&gt;0,VLOOKUP($C162,Input!$A$8:$HV$21,MATCH($CE$21+COUNTIF($KZ162:LR162,"&gt;0"),Input!$A$6:$HV$6,0),FALSE),0),0))*$D162</f>
        <v>0</v>
      </c>
      <c r="CI162" s="1">
        <f>IF($E162+$I162+$D$7&lt;=CI$22,0,IF(CI$22-$D$7&gt;=$E162,IF(COUNTIF($KZ162:LS162,"&gt;0")&gt;0,VLOOKUP($C162,Input!$A$8:$HV$21,MATCH($CE$21+COUNTIF($KZ162:LS162,"&gt;0"),Input!$A$6:$HV$6,0),FALSE),0),0))*$D162</f>
        <v>0</v>
      </c>
      <c r="CJ162" s="1">
        <f>IF($E162+$I162+$D$7&lt;=CJ$22,0,IF(CJ$22-$D$7&gt;=$E162,IF(COUNTIF($KZ162:LT162,"&gt;0")&gt;0,VLOOKUP($C162,Input!$A$8:$HV$21,MATCH($CE$21+COUNTIF($KZ162:LT162,"&gt;0"),Input!$A$6:$HV$6,0),FALSE),0),0))*$D162</f>
        <v>0</v>
      </c>
      <c r="CK162" s="1">
        <f>IF($E162+$I162+$D$7&lt;=CK$22,0,IF(CK$22-$D$7&gt;=$E162,IF(COUNTIF($KZ162:LU162,"&gt;0")&gt;0,VLOOKUP($C162,Input!$A$8:$HV$21,MATCH($CE$21+COUNTIF($KZ162:LU162,"&gt;0"),Input!$A$6:$HV$6,0),FALSE),0),0))*$D162</f>
        <v>0</v>
      </c>
      <c r="CL162" s="1">
        <f>IF($E162+$I162+$D$7&lt;=CL$22,0,IF(CL$22-$D$7&gt;=$E162,IF(COUNTIF($KZ162:LV162,"&gt;0")&gt;0,VLOOKUP($C162,Input!$A$8:$HV$21,MATCH($CE$21+COUNTIF($KZ162:LV162,"&gt;0"),Input!$A$6:$HV$6,0),FALSE),0),0))*$D162</f>
        <v>0</v>
      </c>
      <c r="CM162" s="1">
        <f>IF($E162+$I162+$D$7&lt;=CM$22,0,IF(CM$22-$D$7&gt;=$E162,IF(COUNTIF($KZ162:LW162,"&gt;0")&gt;0,VLOOKUP($C162,Input!$A$8:$HV$21,MATCH($CE$21+COUNTIF($KZ162:LW162,"&gt;0"),Input!$A$6:$HV$6,0),FALSE),0),0))*$D162</f>
        <v>0</v>
      </c>
      <c r="CN162" s="1">
        <f>IF($E162+$I162+$D$7&lt;=CN$22,0,IF(CN$22-$D$7&gt;=$E162,IF(COUNTIF($KZ162:LX162,"&gt;0")&gt;0,VLOOKUP($C162,Input!$A$8:$HV$21,MATCH($CE$21+COUNTIF($KZ162:LX162,"&gt;0"),Input!$A$6:$HV$6,0),FALSE),0),0))*$D162</f>
        <v>0</v>
      </c>
      <c r="CO162" s="1">
        <f>IF($E162+$I162+$D$7&lt;=CO$22,0,IF(CO$22-$D$7&gt;=$E162,IF(COUNTIF($KZ162:LY162,"&gt;0")&gt;0,VLOOKUP($C162,Input!$A$8:$HV$21,MATCH($CE$21+COUNTIF($KZ162:LY162,"&gt;0"),Input!$A$6:$HV$6,0),FALSE),0),0))*$D162</f>
        <v>0</v>
      </c>
      <c r="CP162" s="1">
        <f>IF($E162+$I162+$D$7&lt;=CP$22,0,IF(CP$22-$D$7&gt;=$E162,IF(COUNTIF($KZ162:LZ162,"&gt;0")&gt;0,VLOOKUP($C162,Input!$A$8:$HV$21,MATCH($CE$21+COUNTIF($KZ162:LZ162,"&gt;0"),Input!$A$6:$HV$6,0),FALSE),0),0))*$D162</f>
        <v>0</v>
      </c>
      <c r="CQ162" s="1">
        <f>IF($E162+$I162+$D$7&lt;=CQ$22,0,IF(CQ$22-$D$7&gt;=$E162,IF(COUNTIF($KZ162:MA162,"&gt;0")&gt;0,VLOOKUP($C162,Input!$A$8:$HV$21,MATCH($CE$21+COUNTIF($KZ162:MA162,"&gt;0"),Input!$A$6:$HV$6,0),FALSE),0),0))*$D162</f>
        <v>0</v>
      </c>
      <c r="CR162" s="1">
        <f>IF($E162+$I162+$D$7&lt;=CR$22,0,IF(CR$22-$D$7&gt;=$E162,IF(COUNTIF($KZ162:MB162,"&gt;0")&gt;0,VLOOKUP($C162,Input!$A$8:$HV$21,MATCH($CE$21+COUNTIF($KZ162:MB162,"&gt;0"),Input!$A$6:$HV$6,0),FALSE),0),0))*$D162</f>
        <v>0</v>
      </c>
      <c r="CS162" s="1">
        <f>IF($E162+$I162+$D$7&lt;=CS$22,0,IF(CS$22-$D$7&gt;=$E162,IF(COUNTIF($KZ162:MC162,"&gt;0")&gt;0,VLOOKUP($C162,Input!$A$8:$HV$21,MATCH($CE$21+COUNTIF($KZ162:MC162,"&gt;0"),Input!$A$6:$HV$6,0),FALSE),0),0))*$D162</f>
        <v>0</v>
      </c>
      <c r="CT162" s="1">
        <f>IF($E162+$I162+$D$7&lt;=CT$22,0,IF(CT$22-$D$7&gt;=$E162,IF(COUNTIF($KZ162:MD162,"&gt;0")&gt;0,VLOOKUP($C162,Input!$A$8:$HV$21,MATCH($CE$21+COUNTIF($KZ162:MD162,"&gt;0"),Input!$A$6:$HV$6,0),FALSE),0),0))*$D162</f>
        <v>0</v>
      </c>
      <c r="CU162" s="1">
        <f>IF($E162+$I162+$D$7&lt;=CU$22,0,IF(CU$22-$D$7&gt;=$E162,IF(COUNTIF($KZ162:ME162,"&gt;0")&gt;0,VLOOKUP($C162,Input!$A$8:$HV$21,MATCH($CE$21+COUNTIF($KZ162:ME162,"&gt;0"),Input!$A$6:$HV$6,0),FALSE),0),0))*$D162</f>
        <v>0</v>
      </c>
      <c r="CV162" s="1">
        <f>IF($E162+$I162+$D$7&lt;=CV$22,0,IF(CV$22-$D$7&gt;=$E162,IF(COUNTIF($KZ162:MF162,"&gt;0")&gt;0,VLOOKUP($C162,Input!$A$8:$HV$21,MATCH($CE$21+COUNTIF($KZ162:MF162,"&gt;0"),Input!$A$6:$HV$6,0),FALSE),0),0))*$D162</f>
        <v>0</v>
      </c>
      <c r="CW162" s="1">
        <f>IF($E162+$I162+$D$7&lt;=CW$22,0,IF(CW$22-$D$7&gt;=$E162,IF(COUNTIF($KZ162:MG162,"&gt;0")&gt;0,VLOOKUP($C162,Input!$A$8:$HV$21,MATCH($CE$21+COUNTIF($KZ162:MG162,"&gt;0"),Input!$A$6:$HV$6,0),FALSE),0),0))*$D162</f>
        <v>0</v>
      </c>
      <c r="CX162" s="1">
        <f>IF($E162+$I162+$D$7&lt;=CX$22,0,IF(CX$22-$D$7&gt;=$E162,IF(COUNTIF($KZ162:MH162,"&gt;0")&gt;0,VLOOKUP($C162,Input!$A$8:$HV$21,MATCH($CE$21+COUNTIF($KZ162:MH162,"&gt;0"),Input!$A$6:$HV$6,0),FALSE),0),0))*$D162</f>
        <v>0</v>
      </c>
      <c r="CY162" s="1">
        <f>IF($E162+$I162+$D$7&lt;=CY$22,0,IF(CY$22-$D$7&gt;=$E162,IF(COUNTIF($KZ162:MI162,"&gt;0")&gt;0,VLOOKUP($C162,Input!$A$8:$HV$21,MATCH($CE$21+COUNTIF($KZ162:MI162,"&gt;0"),Input!$A$6:$HV$6,0),FALSE),0),0))*$D162</f>
        <v>0</v>
      </c>
      <c r="CZ162" s="1">
        <f>IF($E162+$I162+$D$7&lt;=CZ$22,0,IF(CZ$22-$D$7&gt;=$E162,IF(COUNTIF($KZ162:MJ162,"&gt;0")&gt;0,VLOOKUP($C162,Input!$A$8:$HV$21,MATCH($CE$21+COUNTIF($KZ162:MJ162,"&gt;0"),Input!$A$6:$HV$6,0),FALSE),0),0))*$D162</f>
        <v>0</v>
      </c>
      <c r="DA162" s="1">
        <f>IF($E162+$I162+$D$7&lt;=DA$22,0,IF(DA$22-$D$7&gt;=$E162,IF(COUNTIF($KZ162:MK162,"&gt;0")&gt;0,VLOOKUP($C162,Input!$A$8:$HV$21,MATCH($CE$21+COUNTIF($KZ162:MK162,"&gt;0"),Input!$A$6:$HV$6,0),FALSE),0),0))*$D162</f>
        <v>0</v>
      </c>
      <c r="DB162" s="1">
        <f>IF($E162+$I162+$D$7&lt;=DB$22,0,IF(DB$22-$D$7&gt;=$E162,IF(COUNTIF($KZ162:ML162,"&gt;0")&gt;0,VLOOKUP($C162,Input!$A$8:$HV$21,MATCH($CE$21+COUNTIF($KZ162:ML162,"&gt;0"),Input!$A$6:$HV$6,0),FALSE),0),0))*$D162</f>
        <v>0</v>
      </c>
      <c r="DC162" s="1">
        <f>IF($E162+$I162+$D$7&lt;=DC$22,0,IF(DC$22-$D$7&gt;=$E162,IF(COUNTIF($KZ162:MM162,"&gt;0")&gt;0,VLOOKUP($C162,Input!$A$8:$HV$21,MATCH($CE$21+COUNTIF($KZ162:MM162,"&gt;0"),Input!$A$6:$HV$6,0),FALSE),0),0))*$D162</f>
        <v>0</v>
      </c>
      <c r="DD162" s="1">
        <f>IF($E162+$I162+$D$7&lt;=DD$22,0,IF(DD$22-$D$7&gt;=$E162,IF(COUNTIF($KZ162:MN162,"&gt;0")&gt;0,VLOOKUP($C162,Input!$A$8:$HV$21,MATCH($CE$21+COUNTIF($KZ162:MN162,"&gt;0"),Input!$A$6:$HV$6,0),FALSE),0),0))*$D162</f>
        <v>0</v>
      </c>
      <c r="DE162" s="1">
        <f>IF($E162+$I162+$D$7&lt;=DE$22,0,IF(DE$22-$D$7&gt;=$E162,IF(COUNTIF($KZ162:MO162,"&gt;0")&gt;0,VLOOKUP($C162,Input!$A$8:$HV$21,MATCH($CE$21+COUNTIF($KZ162:MO162,"&gt;0"),Input!$A$6:$HV$6,0),FALSE),0),0))*$D162</f>
        <v>0</v>
      </c>
      <c r="DF162" s="1">
        <f>IF($E162+$I162+$D$7&lt;=DF$22,0,IF(DF$22-$D$7&gt;=$E162,IF(COUNTIF($KZ162:MP162,"&gt;0")&gt;0,VLOOKUP($C162,Input!$A$8:$HV$21,MATCH($CE$21+COUNTIF($KZ162:MP162,"&gt;0"),Input!$A$6:$HV$6,0),FALSE),0),0))*$D162</f>
        <v>0</v>
      </c>
      <c r="DG162" s="1">
        <f>IF($E162+$I162+$D$7&lt;=DG$22,0,IF(DG$22-$D$7&gt;=$E162,IF(COUNTIF($KZ162:MQ162,"&gt;0")&gt;0,VLOOKUP($C162,Input!$A$8:$HV$21,MATCH($CE$21+COUNTIF($KZ162:MQ162,"&gt;0"),Input!$A$6:$HV$6,0),FALSE),0),0))*$D162</f>
        <v>0</v>
      </c>
      <c r="DH162" s="1">
        <f>IF($E162+$I162+$D$7&lt;=DH$22,0,IF(DH$22-$D$7&gt;=$E162,IF(COUNTIF($KZ162:MR162,"&gt;0")&gt;0,VLOOKUP($C162,Input!$A$8:$HV$21,MATCH($CE$21+COUNTIF($KZ162:MR162,"&gt;0"),Input!$A$6:$HV$6,0),FALSE),0),0))*$D162</f>
        <v>0</v>
      </c>
      <c r="DI162" s="1">
        <f>IF($E162+$I162+$D$7&lt;=DI$22,0,IF(DI$22-$D$7&gt;=$E162,IF(COUNTIF($KZ162:MS162,"&gt;0")&gt;0,VLOOKUP($C162,Input!$A$8:$HV$21,MATCH($CE$21+COUNTIF($KZ162:MS162,"&gt;0"),Input!$A$6:$HV$6,0),FALSE),0),0))*$D162</f>
        <v>0</v>
      </c>
      <c r="DJ162" s="1">
        <f>IF($E162+$I162+$D$7&lt;=DJ$22,0,IF(DJ$22-$D$7&gt;=$E162,IF(COUNTIF($KZ162:MT162,"&gt;0")&gt;0,VLOOKUP($C162,Input!$A$8:$HV$21,MATCH($CE$21+COUNTIF($KZ162:MT162,"&gt;0"),Input!$A$6:$HV$6,0),FALSE),0),0))*$D162</f>
        <v>0</v>
      </c>
      <c r="DK162" s="1">
        <f>IF($E162+$I162+$D$7&lt;=DK$22,0,IF(DK$22-$D$7&gt;=$E162,IF(COUNTIF($KZ162:MU162,"&gt;0")&gt;0,VLOOKUP($C162,Input!$A$8:$HV$21,MATCH($CE$21+COUNTIF($KZ162:MU162,"&gt;0"),Input!$A$6:$HV$6,0),FALSE),0),0))*$D162</f>
        <v>0</v>
      </c>
      <c r="DL162" s="1">
        <f>IF($E162+$I162+$D$7&lt;=DL$22,0,IF(DL$22-$D$7&gt;=$E162,IF(COUNTIF($KZ162:MV162,"&gt;0")&gt;0,VLOOKUP($C162,Input!$A$8:$HV$21,MATCH($CE$21+COUNTIF($KZ162:MV162,"&gt;0"),Input!$A$6:$HV$6,0),FALSE),0),0))*$D162</f>
        <v>0</v>
      </c>
      <c r="DM162" s="1">
        <f>IF($E162+$I162+$D$7&lt;=DM$22,0,IF(DM$22-$D$7&gt;=$E162,IF(COUNTIF($KZ162:MW162,"&gt;0")&gt;0,VLOOKUP($C162,Input!$A$8:$HV$21,MATCH($CE$21+COUNTIF($KZ162:MW162,"&gt;0"),Input!$A$6:$HV$6,0),FALSE),0),0))*$D162</f>
        <v>0</v>
      </c>
      <c r="DN162" s="1">
        <f>IF($E162+$I162+$D$7&lt;=DN$22,0,IF(DN$22-$D$7&gt;=$E162,IF(COUNTIF($KZ162:MX162,"&gt;0")&gt;0,VLOOKUP($C162,Input!$A$8:$HV$21,MATCH($CE$21+COUNTIF($KZ162:MX162,"&gt;0"),Input!$A$6:$HV$6,0),FALSE),0),0))*$D162</f>
        <v>0</v>
      </c>
      <c r="DP162" t="str">
        <f>+VLOOKUP($C162,Input!$A$8:$GZ$39,MATCH(DP$21,Input!$A$6:$GZ$6,0),FALSE)</f>
        <v>Bus Maintenance at 0.6/mile</v>
      </c>
      <c r="DQ162" s="1">
        <f>IF($E162+$I162+$D$7&lt;=DQ$22,0,IF(DQ$22-$D$7&gt;=$E162,IF(COUNTIF($KZ162:LP162,"&gt;0")&gt;0,VLOOKUP($C162,Input!$A$8:$HV$21,MATCH($DP$21+COUNTIF($KZ162:LP162,"&gt;0"),Input!$A$6:$HV$6,0),FALSE),0),0))*$D162*$F162</f>
        <v>0</v>
      </c>
      <c r="DR162" s="1">
        <f>IF($E162+$I162+$D$7&lt;=DR$22,0,IF(DR$22-$D$7&gt;=$E162,IF(COUNTIF($KZ162:LQ162,"&gt;0")&gt;0,VLOOKUP($C162,Input!$A$8:$HV$21,MATCH($DP$21+COUNTIF($KZ162:LQ162,"&gt;0"),Input!$A$6:$HV$6,0),FALSE),0),0))*$D162*$F162</f>
        <v>0</v>
      </c>
      <c r="DS162" s="1">
        <f>IF($E162+$I162+$D$7&lt;=DS$22,0,IF(DS$22-$D$7&gt;=$E162,IF(COUNTIF($KZ162:LR162,"&gt;0")&gt;0,VLOOKUP($C162,Input!$A$8:$HV$21,MATCH($DP$21+COUNTIF($KZ162:LR162,"&gt;0"),Input!$A$6:$HV$6,0),FALSE),0),0))*$D162*$F162</f>
        <v>0</v>
      </c>
      <c r="DT162" s="1">
        <f>IF($E162+$I162+$D$7&lt;=DT$22,0,IF(DT$22-$D$7&gt;=$E162,IF(COUNTIF($KZ162:LS162,"&gt;0")&gt;0,VLOOKUP($C162,Input!$A$8:$HV$21,MATCH($DP$21+COUNTIF($KZ162:LS162,"&gt;0"),Input!$A$6:$HV$6,0),FALSE),0),0))*$D162*$F162</f>
        <v>0</v>
      </c>
      <c r="DU162" s="1">
        <f>IF($E162+$I162+$D$7&lt;=DU$22,0,IF(DU$22-$D$7&gt;=$E162,IF(COUNTIF($KZ162:LT162,"&gt;0")&gt;0,VLOOKUP($C162,Input!$A$8:$HV$21,MATCH($DP$21+COUNTIF($KZ162:LT162,"&gt;0"),Input!$A$6:$HV$6,0),FALSE),0),0))*$D162*$F162</f>
        <v>0</v>
      </c>
      <c r="DV162" s="1">
        <f>IF($E162+$I162+$D$7&lt;=DV$22,0,IF(DV$22-$D$7&gt;=$E162,IF(COUNTIF($KZ162:LU162,"&gt;0")&gt;0,VLOOKUP($C162,Input!$A$8:$HV$21,MATCH($DP$21+COUNTIF($KZ162:LU162,"&gt;0"),Input!$A$6:$HV$6,0),FALSE),0),0))*$D162*$F162</f>
        <v>0</v>
      </c>
      <c r="DW162" s="1">
        <f>IF($E162+$I162+$D$7&lt;=DW$22,0,IF(DW$22-$D$7&gt;=$E162,IF(COUNTIF($KZ162:LV162,"&gt;0")&gt;0,VLOOKUP($C162,Input!$A$8:$HV$21,MATCH($DP$21+COUNTIF($KZ162:LV162,"&gt;0"),Input!$A$6:$HV$6,0),FALSE),0),0))*$D162*$F162</f>
        <v>0</v>
      </c>
      <c r="DX162" s="1">
        <f>IF($E162+$I162+$D$7&lt;=DX$22,0,IF(DX$22-$D$7&gt;=$E162,IF(COUNTIF($KZ162:LW162,"&gt;0")&gt;0,VLOOKUP($C162,Input!$A$8:$HV$21,MATCH($DP$21+COUNTIF($KZ162:LW162,"&gt;0"),Input!$A$6:$HV$6,0),FALSE),0),0))*$D162*$F162</f>
        <v>0</v>
      </c>
      <c r="DY162" s="1">
        <f>IF($E162+$I162+$D$7&lt;=DY$22,0,IF(DY$22-$D$7&gt;=$E162,IF(COUNTIF($KZ162:LX162,"&gt;0")&gt;0,VLOOKUP($C162,Input!$A$8:$HV$21,MATCH($DP$21+COUNTIF($KZ162:LX162,"&gt;0"),Input!$A$6:$HV$6,0),FALSE),0),0))*$D162*$F162</f>
        <v>0</v>
      </c>
      <c r="DZ162" s="1">
        <f>IF($E162+$I162+$D$7&lt;=DZ$22,0,IF(DZ$22-$D$7&gt;=$E162,IF(COUNTIF($KZ162:LY162,"&gt;0")&gt;0,VLOOKUP($C162,Input!$A$8:$HV$21,MATCH($DP$21+COUNTIF($KZ162:LY162,"&gt;0"),Input!$A$6:$HV$6,0),FALSE),0),0))*$D162*$F162</f>
        <v>0</v>
      </c>
      <c r="EA162" s="1">
        <f>IF($E162+$I162+$D$7&lt;=EA$22,0,IF(EA$22-$D$7&gt;=$E162,IF(COUNTIF($KZ162:LZ162,"&gt;0")&gt;0,VLOOKUP($C162,Input!$A$8:$HV$21,MATCH($DP$21+COUNTIF($KZ162:LZ162,"&gt;0"),Input!$A$6:$HV$6,0),FALSE),0),0))*$D162*$F162</f>
        <v>0</v>
      </c>
      <c r="EB162" s="1">
        <f>IF($E162+$I162+$D$7&lt;=EB$22,0,IF(EB$22-$D$7&gt;=$E162,IF(COUNTIF($KZ162:MA162,"&gt;0")&gt;0,VLOOKUP($C162,Input!$A$8:$HV$21,MATCH($DP$21+COUNTIF($KZ162:MA162,"&gt;0"),Input!$A$6:$HV$6,0),FALSE),0),0))*$D162*$F162</f>
        <v>0</v>
      </c>
      <c r="EC162" s="1">
        <f>IF($E162+$I162+$D$7&lt;=EC$22,0,IF(EC$22-$D$7&gt;=$E162,IF(COUNTIF($KZ162:MB162,"&gt;0")&gt;0,VLOOKUP($C162,Input!$A$8:$HV$21,MATCH($DP$21+COUNTIF($KZ162:MB162,"&gt;0"),Input!$A$6:$HV$6,0),FALSE),0),0))*$D162*$F162</f>
        <v>0</v>
      </c>
      <c r="ED162" s="1">
        <f>IF($E162+$I162+$D$7&lt;=ED$22,0,IF(ED$22-$D$7&gt;=$E162,IF(COUNTIF($KZ162:MC162,"&gt;0")&gt;0,VLOOKUP($C162,Input!$A$8:$HV$21,MATCH($DP$21+COUNTIF($KZ162:MC162,"&gt;0"),Input!$A$6:$HV$6,0),FALSE),0),0))*$D162*$F162</f>
        <v>0</v>
      </c>
      <c r="EE162" s="1">
        <f>IF($E162+$I162+$D$7&lt;=EE$22,0,IF(EE$22-$D$7&gt;=$E162,IF(COUNTIF($KZ162:MD162,"&gt;0")&gt;0,VLOOKUP($C162,Input!$A$8:$HV$21,MATCH($DP$21+COUNTIF($KZ162:MD162,"&gt;0"),Input!$A$6:$HV$6,0),FALSE),0),0))*$D162*$F162</f>
        <v>0</v>
      </c>
      <c r="EF162" s="1">
        <f>IF($E162+$I162+$D$7&lt;=EF$22,0,IF(EF$22-$D$7&gt;=$E162,IF(COUNTIF($KZ162:ME162,"&gt;0")&gt;0,VLOOKUP($C162,Input!$A$8:$HV$21,MATCH($DP$21+COUNTIF($KZ162:ME162,"&gt;0"),Input!$A$6:$HV$6,0),FALSE),0),0))*$D162*$F162</f>
        <v>0</v>
      </c>
      <c r="EG162" s="1">
        <f>IF($E162+$I162+$D$7&lt;=EG$22,0,IF(EG$22-$D$7&gt;=$E162,IF(COUNTIF($KZ162:MF162,"&gt;0")&gt;0,VLOOKUP($C162,Input!$A$8:$HV$21,MATCH($DP$21+COUNTIF($KZ162:MF162,"&gt;0"),Input!$A$6:$HV$6,0),FALSE),0),0))*$D162*$F162</f>
        <v>0</v>
      </c>
      <c r="EH162" s="1">
        <f>IF($E162+$I162+$D$7&lt;=EH$22,0,IF(EH$22-$D$7&gt;=$E162,IF(COUNTIF($KZ162:MG162,"&gt;0")&gt;0,VLOOKUP($C162,Input!$A$8:$HV$21,MATCH($DP$21+COUNTIF($KZ162:MG162,"&gt;0"),Input!$A$6:$HV$6,0),FALSE),0),0))*$D162*$F162</f>
        <v>0</v>
      </c>
      <c r="EI162" s="1">
        <f>IF($E162+$I162+$D$7&lt;=EI$22,0,IF(EI$22-$D$7&gt;=$E162,IF(COUNTIF($KZ162:MH162,"&gt;0")&gt;0,VLOOKUP($C162,Input!$A$8:$HV$21,MATCH($DP$21+COUNTIF($KZ162:MH162,"&gt;0"),Input!$A$6:$HV$6,0),FALSE),0),0))*$D162*$F162</f>
        <v>0</v>
      </c>
      <c r="EJ162" s="1">
        <f>IF($E162+$I162+$D$7&lt;=EJ$22,0,IF(EJ$22-$D$7&gt;=$E162,IF(COUNTIF($KZ162:MI162,"&gt;0")&gt;0,VLOOKUP($C162,Input!$A$8:$HV$21,MATCH($DP$21+COUNTIF($KZ162:MI162,"&gt;0"),Input!$A$6:$HV$6,0),FALSE),0),0))*$D162*$F162</f>
        <v>0</v>
      </c>
      <c r="EK162" s="1">
        <f>IF($E162+$I162+$D$7&lt;=EK$22,0,IF(EK$22-$D$7&gt;=$E162,IF(COUNTIF($KZ162:MJ162,"&gt;0")&gt;0,VLOOKUP($C162,Input!$A$8:$HV$21,MATCH($DP$21+COUNTIF($KZ162:MJ162,"&gt;0"),Input!$A$6:$HV$6,0),FALSE),0),0))*$D162*$F162</f>
        <v>0</v>
      </c>
      <c r="EL162" s="1">
        <f>IF($E162+$I162+$D$7&lt;=EL$22,0,IF(EL$22-$D$7&gt;=$E162,IF(COUNTIF($KZ162:MK162,"&gt;0")&gt;0,VLOOKUP($C162,Input!$A$8:$HV$21,MATCH($DP$21+COUNTIF($KZ162:MK162,"&gt;0"),Input!$A$6:$HV$6,0),FALSE),0),0))*$D162*$F162</f>
        <v>0</v>
      </c>
      <c r="EM162" s="1">
        <f>IF($E162+$I162+$D$7&lt;=EM$22,0,IF(EM$22-$D$7&gt;=$E162,IF(COUNTIF($KZ162:ML162,"&gt;0")&gt;0,VLOOKUP($C162,Input!$A$8:$HV$21,MATCH($DP$21+COUNTIF($KZ162:ML162,"&gt;0"),Input!$A$6:$HV$6,0),FALSE),0),0))*$D162*$F162</f>
        <v>0</v>
      </c>
      <c r="EN162" s="1">
        <f>IF($E162+$I162+$D$7&lt;=EN$22,0,IF(EN$22-$D$7&gt;=$E162,IF(COUNTIF($KZ162:MM162,"&gt;0")&gt;0,VLOOKUP($C162,Input!$A$8:$HV$21,MATCH($DP$21+COUNTIF($KZ162:MM162,"&gt;0"),Input!$A$6:$HV$6,0),FALSE),0),0))*$D162*$F162</f>
        <v>0</v>
      </c>
      <c r="EO162" s="1">
        <f>IF($E162+$I162+$D$7&lt;=EO$22,0,IF(EO$22-$D$7&gt;=$E162,IF(COUNTIF($KZ162:MN162,"&gt;0")&gt;0,VLOOKUP($C162,Input!$A$8:$HV$21,MATCH($DP$21+COUNTIF($KZ162:MN162,"&gt;0"),Input!$A$6:$HV$6,0),FALSE),0),0))*$D162*$F162</f>
        <v>0</v>
      </c>
      <c r="EP162" s="1">
        <f>IF($E162+$I162+$D$7&lt;=EP$22,0,IF(EP$22-$D$7&gt;=$E162,IF(COUNTIF($KZ162:MO162,"&gt;0")&gt;0,VLOOKUP($C162,Input!$A$8:$HV$21,MATCH($DP$21+COUNTIF($KZ162:MO162,"&gt;0"),Input!$A$6:$HV$6,0),FALSE),0),0))*$D162*$F162</f>
        <v>0</v>
      </c>
      <c r="EQ162" s="1">
        <f>IF($E162+$I162+$D$7&lt;=EQ$22,0,IF(EQ$22-$D$7&gt;=$E162,IF(COUNTIF($KZ162:MP162,"&gt;0")&gt;0,VLOOKUP($C162,Input!$A$8:$HV$21,MATCH($DP$21+COUNTIF($KZ162:MP162,"&gt;0"),Input!$A$6:$HV$6,0),FALSE),0),0))*$D162*$F162</f>
        <v>0</v>
      </c>
      <c r="ER162" s="1">
        <f>IF($E162+$I162+$D$7&lt;=ER$22,0,IF(ER$22-$D$7&gt;=$E162,IF(COUNTIF($KZ162:MQ162,"&gt;0")&gt;0,VLOOKUP($C162,Input!$A$8:$HV$21,MATCH($DP$21+COUNTIF($KZ162:MQ162,"&gt;0"),Input!$A$6:$HV$6,0),FALSE),0),0))*$D162*$F162</f>
        <v>0</v>
      </c>
      <c r="ES162" s="1">
        <f>IF($E162+$I162+$D$7&lt;=ES$22,0,IF(ES$22-$D$7&gt;=$E162,IF(COUNTIF($KZ162:MR162,"&gt;0")&gt;0,VLOOKUP($C162,Input!$A$8:$HV$21,MATCH($DP$21+COUNTIF($KZ162:MR162,"&gt;0"),Input!$A$6:$HV$6,0),FALSE),0),0))*$D162*$F162</f>
        <v>0</v>
      </c>
      <c r="ET162" s="1">
        <f>IF($E162+$I162+$D$7&lt;=ET$22,0,IF(ET$22-$D$7&gt;=$E162,IF(COUNTIF($KZ162:MS162,"&gt;0")&gt;0,VLOOKUP($C162,Input!$A$8:$HV$21,MATCH($DP$21+COUNTIF($KZ162:MS162,"&gt;0"),Input!$A$6:$HV$6,0),FALSE),0),0))*$D162*$F162</f>
        <v>0</v>
      </c>
      <c r="EU162" s="1">
        <f>IF($E162+$I162+$D$7&lt;=EU$22,0,IF(EU$22-$D$7&gt;=$E162,IF(COUNTIF($KZ162:MT162,"&gt;0")&gt;0,VLOOKUP($C162,Input!$A$8:$HV$21,MATCH($DP$21+COUNTIF($KZ162:MT162,"&gt;0"),Input!$A$6:$HV$6,0),FALSE),0),0))*$D162*$F162</f>
        <v>0</v>
      </c>
      <c r="EV162" s="1">
        <f>IF($E162+$I162+$D$7&lt;=EV$22,0,IF(EV$22-$D$7&gt;=$E162,IF(COUNTIF($KZ162:MU162,"&gt;0")&gt;0,VLOOKUP($C162,Input!$A$8:$HV$21,MATCH($DP$21+COUNTIF($KZ162:MU162,"&gt;0"),Input!$A$6:$HV$6,0),FALSE),0),0))*$D162*$F162</f>
        <v>5616000</v>
      </c>
      <c r="EW162" s="1">
        <f>IF($E162+$I162+$D$7&lt;=EW$22,0,IF(EW$22-$D$7&gt;=$E162,IF(COUNTIF($KZ162:MV162,"&gt;0")&gt;0,VLOOKUP($C162,Input!$A$8:$HV$21,MATCH($DP$21+COUNTIF($KZ162:MV162,"&gt;0"),Input!$A$6:$HV$6,0),FALSE),0),0))*$D162*$F162</f>
        <v>5616000</v>
      </c>
      <c r="EX162" s="1">
        <f>IF($E162+$I162+$D$7&lt;=EX$22,0,IF(EX$22-$D$7&gt;=$E162,IF(COUNTIF($KZ162:MW162,"&gt;0")&gt;0,VLOOKUP($C162,Input!$A$8:$HV$21,MATCH($DP$21+COUNTIF($KZ162:MW162,"&gt;0"),Input!$A$6:$HV$6,0),FALSE),0),0))*$D162*$F162</f>
        <v>5616000</v>
      </c>
      <c r="EY162" s="1">
        <f>IF($E162+$I162+$D$7&lt;=EY$22,0,IF(EY$22-$D$7&gt;=$E162,IF(COUNTIF($KZ162:MX162,"&gt;0")&gt;0,VLOOKUP($C162,Input!$A$8:$HV$21,MATCH($DP$21+COUNTIF($KZ162:MX162,"&gt;0"),Input!$A$6:$HV$6,0),FALSE),0),0))*$D162*$F162</f>
        <v>5616000</v>
      </c>
      <c r="EZ162" s="1"/>
      <c r="FA162" t="str">
        <f>VLOOKUP($C162,Input!$A$8:$GZ$39,MATCH(FA$21,Input!$A$6:$GZ$6,0),FALSE)</f>
        <v>Charger installation; electrical upgrade</v>
      </c>
      <c r="FB162">
        <f>IF((VLOOKUP($C162,Input!$A$8:$GZ$39,MATCH(FB$21,Input!$A$6:$GZ$6,0),FALSE))="Y",$D162/VLOOKUP($C162,Input!$A$8:$GZ$39,MATCH(FC$21,Input!$A$6:$GZ$6,0),FALSE),0)</f>
        <v>0</v>
      </c>
      <c r="FC162">
        <f>IF((VLOOKUP($C162,Input!$A$8:$GZ$39,MATCH(FB$21,Input!$A$6:$GZ$6,0),FALSE))="Y",0,IF((VLOOKUP($C162,Input!$A$8:$GZ$39,MATCH(FC$21,Input!$A$6:$GZ$6,0),FALSE))&gt;0,$D162/VLOOKUP($C162,Input!$A$8:$GZ$39,MATCH(FC$21,Input!$A$6:$GZ$6,0),FALSE),0))</f>
        <v>234</v>
      </c>
      <c r="FD162" s="1">
        <f>+IF($E162=FD$22,VLOOKUP($C162,Input!$A$8:$GZ$39,MATCH(FD$21,Input!$A$6:$GZ$6,0),FALSE),0)*IF(FD$110&gt;=MAX(FC$110:$FD$110),MIN((FD$110-MAX(FC$110:$FD$110)),(FD$110-FC$110)),0)+IF($E162=FD$22,VLOOKUP($C162,Input!$A$8:$GZ$39,MATCH(FD$21,Input!$A$6:$GZ$6,0),FALSE),0)*IF(FD$109&gt;=MAX(FC$109:$FD$109),MIN((FD$109-MAX(FC$109:$FD$109)),(FD$109-FC$109)),0)</f>
        <v>0</v>
      </c>
      <c r="FE162" s="1">
        <f>+IF($E162=FE$22,VLOOKUP($C162,Input!$A$8:$GZ$39,MATCH(FE$21,Input!$A$6:$GZ$6,0),FALSE),0)*IF(FE$110&gt;=MAX(FD$110:$FD$110),MIN((FE$110-MAX(FD$110:$FD$110)),(FE$110-FD$110)),0)+IF($E162=FE$22,VLOOKUP($C162,Input!$A$8:$GZ$39,MATCH(FE$21,Input!$A$6:$GZ$6,0),FALSE),0)*IF(FE$109&gt;=MAX(FD$109:$FD$109),MIN((FE$109-MAX(FD$109:$FD$109)),(FE$109-FD$109)),0)</f>
        <v>0</v>
      </c>
      <c r="FF162" s="1">
        <f>+IF($E162=FF$22,VLOOKUP($C162,Input!$A$8:$GZ$39,MATCH(FF$21,Input!$A$6:$GZ$6,0),FALSE),0)*IF(FF$110&gt;=MAX($FD$110:FE$110),MIN((FF$110-MAX($FD$110:FE$110)),(FF$110-FE$110)),0)+IF($E162=FF$22,VLOOKUP($C162,Input!$A$8:$GZ$39,MATCH(FF$21,Input!$A$6:$GZ$6,0),FALSE),0)*IF(FF$109&gt;=MAX($FD$109:FE$109),MIN((FF$109-MAX($FD$109:FE$109)),(FF$109-FE$109)),0)</f>
        <v>0</v>
      </c>
      <c r="FG162" s="1">
        <f>+IF($E162=FG$22,VLOOKUP($C162,Input!$A$8:$GZ$39,MATCH(FG$21,Input!$A$6:$GZ$6,0),FALSE),0)*IF(FG$110&gt;=MAX($FD$110:FF$110),MIN((FG$110-MAX($FD$110:FF$110)),(FG$110-FF$110)),0)+IF($E162=FG$22,VLOOKUP($C162,Input!$A$8:$GZ$39,MATCH(FG$21,Input!$A$6:$GZ$6,0),FALSE),0)*IF(FG$109&gt;=MAX($FD$109:FF$109),MIN((FG$109-MAX($FD$109:FF$109)),(FG$109-FF$109)),0)</f>
        <v>0</v>
      </c>
      <c r="FH162" s="1">
        <f>+IF($E162=FH$22,VLOOKUP($C162,Input!$A$8:$GZ$39,MATCH(FH$21,Input!$A$6:$GZ$6,0),FALSE),0)*IF(FH$110&gt;=MAX($FD$110:FG$110),MIN((FH$110-MAX($FD$110:FG$110)),(FH$110-FG$110)),0)+IF($E162=FH$22,VLOOKUP($C162,Input!$A$8:$GZ$39,MATCH(FH$21,Input!$A$6:$GZ$6,0),FALSE),0)*IF(FH$109&gt;=MAX($FD$109:FG$109),MIN((FH$109-MAX($FD$109:FG$109)),(FH$109-FG$109)),0)</f>
        <v>0</v>
      </c>
      <c r="FI162" s="1">
        <f>+IF($E162=FI$22,VLOOKUP($C162,Input!$A$8:$GZ$39,MATCH(FI$21,Input!$A$6:$GZ$6,0),FALSE),0)*IF(FI$110&gt;=MAX($FD$110:FH$110),MIN((FI$110-MAX($FD$110:FH$110)),(FI$110-FH$110)),0)+IF($E162=FI$22,VLOOKUP($C162,Input!$A$8:$GZ$39,MATCH(FI$21,Input!$A$6:$GZ$6,0),FALSE),0)*IF(FI$109&gt;=MAX($FD$109:FH$109),MIN((FI$109-MAX($FD$109:FH$109)),(FI$109-FH$109)),0)</f>
        <v>0</v>
      </c>
      <c r="FJ162" s="1">
        <f>+IF($E162=FJ$22,VLOOKUP($C162,Input!$A$8:$GZ$39,MATCH(FJ$21,Input!$A$6:$GZ$6,0),FALSE),0)*IF(FJ$110&gt;=MAX($FD$110:FI$110),MIN((FJ$110-MAX($FD$110:FI$110)),(FJ$110-FI$110)),0)+IF($E162=FJ$22,VLOOKUP($C162,Input!$A$8:$GZ$39,MATCH(FJ$21,Input!$A$6:$GZ$6,0),FALSE),0)*IF(FJ$109&gt;=MAX($FD$109:FI$109),MIN((FJ$109-MAX($FD$109:FI$109)),(FJ$109-FI$109)),0)</f>
        <v>0</v>
      </c>
      <c r="FK162" s="1">
        <f>+IF($E162=FK$22,VLOOKUP($C162,Input!$A$8:$GZ$39,MATCH(FK$21,Input!$A$6:$GZ$6,0),FALSE),0)*IF(FK$110&gt;=MAX($FD$110:FJ$110),MIN((FK$110-MAX($FD$110:FJ$110)),(FK$110-FJ$110)),0)+IF($E162=FK$22,VLOOKUP($C162,Input!$A$8:$GZ$39,MATCH(FK$21,Input!$A$6:$GZ$6,0),FALSE),0)*IF(FK$109&gt;=MAX($FD$109:FJ$109),MIN((FK$109-MAX($FD$109:FJ$109)),(FK$109-FJ$109)),0)</f>
        <v>0</v>
      </c>
      <c r="FL162" s="1">
        <f>+IF($E162=FL$22,VLOOKUP($C162,Input!$A$8:$GZ$39,MATCH(FL$21,Input!$A$6:$GZ$6,0),FALSE),0)*IF(FL$110&gt;=MAX($FD$110:FK$110),MIN((FL$110-MAX($FD$110:FK$110)),(FL$110-FK$110)),0)+IF($E162=FL$22,VLOOKUP($C162,Input!$A$8:$GZ$39,MATCH(FL$21,Input!$A$6:$GZ$6,0),FALSE),0)*IF(FL$109&gt;=MAX($FD$109:FK$109),MIN((FL$109-MAX($FD$109:FK$109)),(FL$109-FK$109)),0)</f>
        <v>0</v>
      </c>
      <c r="FM162" s="1">
        <f>+IF($E162=FM$22,VLOOKUP($C162,Input!$A$8:$GZ$39,MATCH(FM$21,Input!$A$6:$GZ$6,0),FALSE),0)*IF(FM$110&gt;=MAX($FD$110:FL$110),MIN((FM$110-MAX($FD$110:FL$110)),(FM$110-FL$110)),0)+IF($E162=FM$22,VLOOKUP($C162,Input!$A$8:$GZ$39,MATCH(FM$21,Input!$A$6:$GZ$6,0),FALSE),0)*IF(FM$109&gt;=MAX($FD$109:FL$109),MIN((FM$109-MAX($FD$109:FL$109)),(FM$109-FL$109)),0)</f>
        <v>0</v>
      </c>
      <c r="FN162" s="1">
        <f>+IF($E162=FN$22,VLOOKUP($C162,Input!$A$8:$GZ$39,MATCH(FN$21,Input!$A$6:$GZ$6,0),FALSE),0)*IF(FN$110&gt;=MAX($FD$110:FM$110),MIN((FN$110-MAX($FD$110:FM$110)),(FN$110-FM$110)),0)+IF($E162=FN$22,VLOOKUP($C162,Input!$A$8:$GZ$39,MATCH(FN$21,Input!$A$6:$GZ$6,0),FALSE),0)*IF(FN$109&gt;=MAX($FD$109:FM$109),MIN((FN$109-MAX($FD$109:FM$109)),(FN$109-FM$109)),0)</f>
        <v>0</v>
      </c>
      <c r="FO162" s="1">
        <f>+IF($E162=FO$22,VLOOKUP($C162,Input!$A$8:$GZ$39,MATCH(FO$21,Input!$A$6:$GZ$6,0),FALSE),0)*IF(FO$110&gt;=MAX($FD$110:FN$110),MIN((FO$110-MAX($FD$110:FN$110)),(FO$110-FN$110)),0)+IF($E162=FO$22,VLOOKUP($C162,Input!$A$8:$GZ$39,MATCH(FO$21,Input!$A$6:$GZ$6,0),FALSE),0)*IF(FO$109&gt;=MAX($FD$109:FN$109),MIN((FO$109-MAX($FD$109:FN$109)),(FO$109-FN$109)),0)</f>
        <v>0</v>
      </c>
      <c r="FP162" s="1">
        <f>+IF($E162=FP$22,VLOOKUP($C162,Input!$A$8:$GZ$39,MATCH(FP$21,Input!$A$6:$GZ$6,0),FALSE),0)*IF(FP$110&gt;=MAX($FD$110:FO$110),MIN((FP$110-MAX($FD$110:FO$110)),(FP$110-FO$110)),0)+IF($E162=FP$22,VLOOKUP($C162,Input!$A$8:$GZ$39,MATCH(FP$21,Input!$A$6:$GZ$6,0),FALSE),0)*IF(FP$109&gt;=MAX($FD$109:FO$109),MIN((FP$109-MAX($FD$109:FO$109)),(FP$109-FO$109)),0)</f>
        <v>0</v>
      </c>
      <c r="FQ162" s="1">
        <f>+IF($E162=FQ$22,VLOOKUP($C162,Input!$A$8:$GZ$39,MATCH(FQ$21,Input!$A$6:$GZ$6,0),FALSE),0)*IF(FQ$110&gt;=MAX($FD$110:FP$110),MIN((FQ$110-MAX($FD$110:FP$110)),(FQ$110-FP$110)),0)+IF($E162=FQ$22,VLOOKUP($C162,Input!$A$8:$GZ$39,MATCH(FQ$21,Input!$A$6:$GZ$6,0),FALSE),0)*IF(FQ$109&gt;=MAX($FD$109:FP$109),MIN((FQ$109-MAX($FD$109:FP$109)),(FQ$109-FP$109)),0)</f>
        <v>0</v>
      </c>
      <c r="FR162" s="1">
        <f>+IF($E162=FR$22,VLOOKUP($C162,Input!$A$8:$GZ$39,MATCH(FR$21,Input!$A$6:$GZ$6,0),FALSE),0)*IF(FR$110&gt;=MAX($FD$110:FQ$110),MIN((FR$110-MAX($FD$110:FQ$110)),(FR$110-FQ$110)),0)+IF($E162=FR$22,VLOOKUP($C162,Input!$A$8:$GZ$39,MATCH(FR$21,Input!$A$6:$GZ$6,0),FALSE),0)*IF(FR$109&gt;=MAX($FD$109:FQ$109),MIN((FR$109-MAX($FD$109:FQ$109)),(FR$109-FQ$109)),0)</f>
        <v>0</v>
      </c>
      <c r="FS162" s="1">
        <f>+IF($E162=FS$22,VLOOKUP($C162,Input!$A$8:$GZ$39,MATCH(FS$21,Input!$A$6:$GZ$6,0),FALSE),0)*IF(FS$110&gt;=MAX($FD$110:FR$110),MIN((FS$110-MAX($FD$110:FR$110)),(FS$110-FR$110)),0)+IF($E162=FS$22,VLOOKUP($C162,Input!$A$8:$GZ$39,MATCH(FS$21,Input!$A$6:$GZ$6,0),FALSE),0)*IF(FS$109&gt;=MAX($FD$109:FR$109),MIN((FS$109-MAX($FD$109:FR$109)),(FS$109-FR$109)),0)</f>
        <v>0</v>
      </c>
      <c r="FT162" s="1">
        <f>+IF($E162=FT$22,VLOOKUP($C162,Input!$A$8:$GZ$39,MATCH(FT$21,Input!$A$6:$GZ$6,0),FALSE),0)*IF(FT$110&gt;=MAX($FD$110:FS$110),MIN((FT$110-MAX($FD$110:FS$110)),(FT$110-FS$110)),0)+IF($E162=FT$22,VLOOKUP($C162,Input!$A$8:$GZ$39,MATCH(FT$21,Input!$A$6:$GZ$6,0),FALSE),0)*IF(FT$109&gt;=MAX($FD$109:FS$109),MIN((FT$109-MAX($FD$109:FS$109)),(FT$109-FS$109)),0)</f>
        <v>0</v>
      </c>
      <c r="FU162" s="1">
        <f>+IF($E162=FU$22,VLOOKUP($C162,Input!$A$8:$GZ$39,MATCH(FU$21,Input!$A$6:$GZ$6,0),FALSE),0)*IF(FU$110&gt;=MAX($FD$110:FT$110),MIN((FU$110-MAX($FD$110:FT$110)),(FU$110-FT$110)),0)+IF($E162=FU$22,VLOOKUP($C162,Input!$A$8:$GZ$39,MATCH(FU$21,Input!$A$6:$GZ$6,0),FALSE),0)*IF(FU$109&gt;=MAX($FD$109:FT$109),MIN((FU$109-MAX($FD$109:FT$109)),(FU$109-FT$109)),0)</f>
        <v>0</v>
      </c>
      <c r="FV162" s="1">
        <f>+IF($E162=FV$22,VLOOKUP($C162,Input!$A$8:$GZ$39,MATCH(FV$21,Input!$A$6:$GZ$6,0),FALSE),0)*IF(FV$110&gt;=MAX($FD$110:FU$110),MIN((FV$110-MAX($FD$110:FU$110)),(FV$110-FU$110)),0)+IF($E162=FV$22,VLOOKUP($C162,Input!$A$8:$GZ$39,MATCH(FV$21,Input!$A$6:$GZ$6,0),FALSE),0)*IF(FV$109&gt;=MAX($FD$109:FU$109),MIN((FV$109-MAX($FD$109:FU$109)),(FV$109-FU$109)),0)</f>
        <v>0</v>
      </c>
      <c r="FW162" s="1">
        <f>+IF($E162=FW$22,VLOOKUP($C162,Input!$A$8:$GZ$39,MATCH(FW$21,Input!$A$6:$GZ$6,0),FALSE),0)*IF(FW$110&gt;=MAX($FD$110:FV$110),MIN((FW$110-MAX($FD$110:FV$110)),(FW$110-FV$110)),0)+IF($E162=FW$22,VLOOKUP($C162,Input!$A$8:$GZ$39,MATCH(FW$21,Input!$A$6:$GZ$6,0),FALSE),0)*IF(FW$109&gt;=MAX($FD$109:FV$109),MIN((FW$109-MAX($FD$109:FV$109)),(FW$109-FV$109)),0)</f>
        <v>0</v>
      </c>
      <c r="FX162" s="1">
        <f>+IF($E162=FX$22,VLOOKUP($C162,Input!$A$8:$GZ$39,MATCH(FX$21,Input!$A$6:$GZ$6,0),FALSE),0)*IF(FX$110&gt;=MAX($FD$110:FW$110),MIN((FX$110-MAX($FD$110:FW$110)),(FX$110-FW$110)),0)+IF($E162=FX$22,VLOOKUP($C162,Input!$A$8:$GZ$39,MATCH(FX$21,Input!$A$6:$GZ$6,0),FALSE),0)*IF(FX$109&gt;=MAX($FD$109:FW$109),MIN((FX$109-MAX($FD$109:FW$109)),(FX$109-FW$109)),0)</f>
        <v>0</v>
      </c>
      <c r="FY162" s="1">
        <f>+IF($E162=FY$22,VLOOKUP($C162,Input!$A$8:$GZ$39,MATCH(FY$21,Input!$A$6:$GZ$6,0),FALSE),0)*IF(FY$110&gt;=MAX($FD$110:FX$110),MIN((FY$110-MAX($FD$110:FX$110)),(FY$110-FX$110)),0)+IF($E162=FY$22,VLOOKUP($C162,Input!$A$8:$GZ$39,MATCH(FY$21,Input!$A$6:$GZ$6,0),FALSE),0)*IF(FY$109&gt;=MAX($FD$109:FX$109),MIN((FY$109-MAX($FD$109:FX$109)),(FY$109-FX$109)),0)</f>
        <v>0</v>
      </c>
      <c r="FZ162" s="1">
        <f>+IF($E162=FZ$22,VLOOKUP($C162,Input!$A$8:$GZ$39,MATCH(FZ$21,Input!$A$6:$GZ$6,0),FALSE),0)*IF(FZ$110&gt;=MAX($FD$110:FY$110),MIN((FZ$110-MAX($FD$110:FY$110)),(FZ$110-FY$110)),0)+IF($E162=FZ$22,VLOOKUP($C162,Input!$A$8:$GZ$39,MATCH(FZ$21,Input!$A$6:$GZ$6,0),FALSE),0)*IF(FZ$109&gt;=MAX($FD$109:FY$109),MIN((FZ$109-MAX($FD$109:FY$109)),(FZ$109-FY$109)),0)</f>
        <v>0</v>
      </c>
      <c r="GA162" s="1">
        <f>+IF($E162=GA$22,VLOOKUP($C162,Input!$A$8:$GZ$39,MATCH(GA$21,Input!$A$6:$GZ$6,0),FALSE),0)*IF(GA$110&gt;=MAX($FD$110:FZ$110),MIN((GA$110-MAX($FD$110:FZ$110)),(GA$110-FZ$110)),0)+IF($E162=GA$22,VLOOKUP($C162,Input!$A$8:$GZ$39,MATCH(GA$21,Input!$A$6:$GZ$6,0),FALSE),0)*IF(GA$109&gt;=MAX($FD$109:FZ$109),MIN((GA$109-MAX($FD$109:FZ$109)),(GA$109-FZ$109)),0)</f>
        <v>0</v>
      </c>
      <c r="GB162" s="1">
        <f>+IF($E162=GB$22,VLOOKUP($C162,Input!$A$8:$GZ$39,MATCH(GB$21,Input!$A$6:$GZ$6,0),FALSE),0)*IF(GB$110&gt;=MAX($FD$110:GA$110),MIN((GB$110-MAX($FD$110:GA$110)),(GB$110-GA$110)),0)+IF($E162=GB$22,VLOOKUP($C162,Input!$A$8:$GZ$39,MATCH(GB$21,Input!$A$6:$GZ$6,0),FALSE),0)*IF(GB$109&gt;=MAX($FD$109:GA$109),MIN((GB$109-MAX($FD$109:GA$109)),(GB$109-GA$109)),0)</f>
        <v>0</v>
      </c>
      <c r="GC162" s="1">
        <f>+IF($E162=GC$22,VLOOKUP($C162,Input!$A$8:$GZ$39,MATCH(GC$21,Input!$A$6:$GZ$6,0),FALSE),0)*IF(GC$110&gt;=MAX($FD$110:GB$110),MIN((GC$110-MAX($FD$110:GB$110)),(GC$110-GB$110)),0)+IF($E162=GC$22,VLOOKUP($C162,Input!$A$8:$GZ$39,MATCH(GC$21,Input!$A$6:$GZ$6,0),FALSE),0)*IF(GC$109&gt;=MAX($FD$109:GB$109),MIN((GC$109-MAX($FD$109:GB$109)),(GC$109-GB$109)),0)</f>
        <v>0</v>
      </c>
      <c r="GD162" s="1">
        <f>+IF($E162=GD$22,VLOOKUP($C162,Input!$A$8:$GZ$39,MATCH(GD$21,Input!$A$6:$GZ$6,0),FALSE),0)*IF(GD$110&gt;=MAX($FD$110:GC$110),MIN((GD$110-MAX($FD$110:GC$110)),(GD$110-GC$110)),0)+IF($E162=GD$22,VLOOKUP($C162,Input!$A$8:$GZ$39,MATCH(GD$21,Input!$A$6:$GZ$6,0),FALSE),0)*IF(GD$109&gt;=MAX($FD$109:GC$109),MIN((GD$109-MAX($FD$109:GC$109)),(GD$109-GC$109)),0)</f>
        <v>0</v>
      </c>
      <c r="GE162" s="1">
        <f>+IF($E162=GE$22,VLOOKUP($C162,Input!$A$8:$GZ$39,MATCH(GE$21,Input!$A$6:$GZ$6,0),FALSE),0)*IF(GE$110&gt;=MAX($FD$110:GD$110),MIN((GE$110-MAX($FD$110:GD$110)),(GE$110-GD$110)),0)+IF($E162=GE$22,VLOOKUP($C162,Input!$A$8:$GZ$39,MATCH(GE$21,Input!$A$6:$GZ$6,0),FALSE),0)*IF(GE$109&gt;=MAX($FD$109:GD$109),MIN((GE$109-MAX($FD$109:GD$109)),(GE$109-GD$109)),0)</f>
        <v>0</v>
      </c>
      <c r="GF162" s="1">
        <f>+IF($E162=GF$22,VLOOKUP($C162,Input!$A$8:$GZ$39,MATCH(GF$21,Input!$A$6:$GZ$6,0),FALSE),0)*IF(GF$110&gt;=MAX($FD$110:GE$110),MIN((GF$110-MAX($FD$110:GE$110)),(GF$110-GE$110)),0)+IF($E162=GF$22,VLOOKUP($C162,Input!$A$8:$GZ$39,MATCH(GF$21,Input!$A$6:$GZ$6,0),FALSE),0)*IF(GF$109&gt;=MAX($FD$109:GE$109),MIN((GF$109-MAX($FD$109:GE$109)),(GF$109-GE$109)),0)</f>
        <v>0</v>
      </c>
      <c r="GG162" s="1">
        <f>+IF($E162=GG$22,VLOOKUP($C162,Input!$A$8:$GZ$39,MATCH(GG$21,Input!$A$6:$GZ$6,0),FALSE),0)*IF(GG$110&gt;=MAX($FD$110:GF$110),MIN((GG$110-MAX($FD$110:GF$110)),(GG$110-GF$110)),0)+IF($E162=GG$22,VLOOKUP($C162,Input!$A$8:$GZ$39,MATCH(GG$21,Input!$A$6:$GZ$6,0),FALSE),0)*IF(GG$109&gt;=MAX($FD$109:GF$109),MIN((GG$109-MAX($FD$109:GF$109)),(GG$109-GF$109)),0)</f>
        <v>0</v>
      </c>
      <c r="GH162" s="1">
        <f>+IF($E162=GH$22,VLOOKUP($C162,Input!$A$8:$GZ$39,MATCH(GH$21,Input!$A$6:$GZ$6,0),FALSE),0)*IF(GH$110&gt;=MAX($FD$110:GG$110),MIN((GH$110-MAX($FD$110:GG$110)),(GH$110-GG$110)),0)+IF($E162=GH$22,VLOOKUP($C162,Input!$A$8:$GZ$39,MATCH(GH$21,Input!$A$6:$GZ$6,0),FALSE),0)*IF(GH$109&gt;=MAX($FD$109:GG$109),MIN((GH$109-MAX($FD$109:GG$109)),(GH$109-GG$109)),0)</f>
        <v>0</v>
      </c>
      <c r="GI162" s="1">
        <f>+IF($E162=GI$22,VLOOKUP($C162,Input!$A$8:$GZ$39,MATCH(GI$21,Input!$A$6:$GZ$6,0),FALSE),0)*IF(GI$110&gt;=MAX($FD$110:GH$110),MIN((GI$110-MAX($FD$110:GH$110)),(GI$110-GH$110)),0)+IF($E162=GI$22,VLOOKUP($C162,Input!$A$8:$GZ$39,MATCH(GI$21,Input!$A$6:$GZ$6,0),FALSE),0)*IF(GI$109&gt;=MAX($FD$109:GH$109),MIN((GI$109-MAX($FD$109:GH$109)),(GI$109-GH$109)),0)</f>
        <v>0</v>
      </c>
      <c r="GJ162" s="1">
        <f>+IF($E162=GJ$22,VLOOKUP($C162,Input!$A$8:$GZ$39,MATCH(GJ$21,Input!$A$6:$GZ$6,0),FALSE),0)*IF(GJ$110&gt;=MAX($FD$110:GI$110),MIN((GJ$110-MAX($FD$110:GI$110)),(GJ$110-GI$110)),0)+IF($E162=GJ$22,VLOOKUP($C162,Input!$A$8:$GZ$39,MATCH(GJ$21,Input!$A$6:$GZ$6,0),FALSE),0)*IF(GJ$109&gt;=MAX($FD$109:GI$109),MIN((GJ$109-MAX($FD$109:GI$109)),(GJ$109-GI$109)),0)</f>
        <v>0</v>
      </c>
      <c r="GK162" s="1">
        <f>+IF($E162=GK$22,VLOOKUP($C162,Input!$A$8:$GZ$39,MATCH(GK$21,Input!$A$6:$GZ$6,0),FALSE),0)*IF(GK$110&gt;=MAX($FD$110:GJ$110),MIN((GK$110-MAX($FD$110:GJ$110)),(GK$110-GJ$110)),0)+IF($E162=GK$22,VLOOKUP($C162,Input!$A$8:$GZ$39,MATCH(GK$21,Input!$A$6:$GZ$6,0),FALSE),0)*IF(GK$109&gt;=MAX($FD$109:GJ$109),MIN((GK$109-MAX($FD$109:GJ$109)),(GK$109-GJ$109)),0)</f>
        <v>0</v>
      </c>
      <c r="GL162" s="1">
        <f>+IF($E162=GL$22,VLOOKUP($C162,Input!$A$8:$GZ$39,MATCH(GL$21,Input!$A$6:$GZ$6,0),FALSE),0)*IF(GL$110&gt;=MAX($FD$110:GK$110),MIN((GL$110-MAX($FD$110:GK$110)),(GL$110-GK$110)),0)+IF($E162=GL$22,VLOOKUP($C162,Input!$A$8:$GZ$39,MATCH(GL$21,Input!$A$6:$GZ$6,0),FALSE),0)*IF(GL$109&gt;=MAX($FD$109:GK$109),MIN((GL$109-MAX($FD$109:GK$109)),(GL$109-GK$109)),0)</f>
        <v>0</v>
      </c>
      <c r="GM162" s="42"/>
      <c r="GN162" t="str">
        <f>VLOOKUP($C162,Input!$A$8:$GZ$39,MATCH(GN$21,Input!$A$6:$GZ$6,0),FALSE)</f>
        <v>Charger (60 kW)</v>
      </c>
      <c r="GO162">
        <f>IF((VLOOKUP($C162,Input!$A$8:$GZ$39,MATCH(GO$21,Input!$A$6:$GZ$6,0),FALSE))="Y",$D162/VLOOKUP($C162,Input!$A$8:$GZ$39,MATCH(GP$21,Input!$A$6:$GZ$6,0),FALSE),0)</f>
        <v>0</v>
      </c>
      <c r="GP162">
        <f>IF((VLOOKUP($C162,Input!$A$8:$GZ$39,MATCH(GO$21,Input!$A$6:$GZ$6,0),FALSE))="Y",0,IF((VLOOKUP($C162,Input!$A$8:$GZ$39,MATCH(GP$21,Input!$A$6:$GZ$6,0),FALSE))&gt;0,$D162/VLOOKUP($C162,Input!$A$8:$GZ$39,MATCH(GP$21,Input!$A$6:$GZ$6,0),FALSE),0))</f>
        <v>234</v>
      </c>
      <c r="GQ162" s="1">
        <f>+IF($E162=GQ$22,VLOOKUP($C162,Input!$A$8:$GZ$39,MATCH(GQ$21,Input!$A$6:$GZ$6,0),FALSE),0)*IF(GQ$110&gt;=MAX($GP$110:GP$110),MIN((GQ$110-MAX($GP$110:GP$110)),(GQ$110-GP$110)),0)+IF($E162=GQ$22,VLOOKUP($C162,Input!$A$8:$GZ$39,MATCH(GQ$21,Input!$A$6:$GZ$6,0),FALSE),0)*IF(GQ$109&gt;=MAX($GP$109:GP$109),MIN((GQ$109-MAX($GP$109:GP$109)),(GQ$109-GP$109)),0)</f>
        <v>0</v>
      </c>
      <c r="GR162" s="1">
        <f>+IF($E162=GR$22,VLOOKUP($C162,Input!$A$8:$GZ$39,MATCH(GR$21,Input!$A$6:$GZ$6,0),FALSE),0)*IF(GR$110&gt;=MAX($GP$110:GQ$110),MIN((GR$110-MAX($GP$110:GQ$110)),(GR$110-GQ$110)),0)+IF($E162=GR$22,VLOOKUP($C162,Input!$A$8:$GZ$39,MATCH(GR$21,Input!$A$6:$GZ$6,0),FALSE),0)*IF(GR$109&gt;=MAX($GP$109:GQ$109),MIN((GR$109-MAX($GP$109:GQ$109)),(GR$109-GQ$109)),0)</f>
        <v>0</v>
      </c>
      <c r="GS162" s="1">
        <f>+IF($E162=GS$22,VLOOKUP($C162,Input!$A$8:$GZ$39,MATCH(GS$21,Input!$A$6:$GZ$6,0),FALSE),0)*IF(GS$110&gt;=MAX($GP$110:GR$110),MIN((GS$110-MAX($GP$110:GR$110)),(GS$110-GR$110)),0)+IF($E162=GS$22,VLOOKUP($C162,Input!$A$8:$GZ$39,MATCH(GS$21,Input!$A$6:$GZ$6,0),FALSE),0)*IF(GS$109&gt;=MAX($GP$109:GR$109),MIN((GS$109-MAX($GP$109:GR$109)),(GS$109-GR$109)),0)</f>
        <v>0</v>
      </c>
      <c r="GT162" s="1">
        <f>+IF($E162=GT$22,VLOOKUP($C162,Input!$A$8:$GZ$39,MATCH(GT$21,Input!$A$6:$GZ$6,0),FALSE),0)*IF(GT$110&gt;=MAX($GP$110:GS$110),MIN((GT$110-MAX($GP$110:GS$110)),(GT$110-GS$110)),0)+IF($E162=GT$22,VLOOKUP($C162,Input!$A$8:$GZ$39,MATCH(GT$21,Input!$A$6:$GZ$6,0),FALSE),0)*IF(GT$109&gt;=MAX($GP$109:GS$109),MIN((GT$109-MAX($GP$109:GS$109)),(GT$109-GS$109)),0)</f>
        <v>0</v>
      </c>
      <c r="GU162" s="1">
        <f>+IF($E162=GU$22,VLOOKUP($C162,Input!$A$8:$GZ$39,MATCH(GU$21,Input!$A$6:$GZ$6,0),FALSE),0)*IF(GU$110&gt;=MAX($GP$110:GT$110),MIN((GU$110-MAX($GP$110:GT$110)),(GU$110-GT$110)),0)+IF($E162=GU$22,VLOOKUP($C162,Input!$A$8:$GZ$39,MATCH(GU$21,Input!$A$6:$GZ$6,0),FALSE),0)*IF(GU$109&gt;=MAX($GP$109:GT$109),MIN((GU$109-MAX($GP$109:GT$109)),(GU$109-GT$109)),0)</f>
        <v>0</v>
      </c>
      <c r="GV162" s="1">
        <f>+IF($E162=GV$22,VLOOKUP($C162,Input!$A$8:$GZ$39,MATCH(GV$21,Input!$A$6:$GZ$6,0),FALSE),0)*IF(GV$110&gt;=MAX($GP$110:GU$110),MIN((GV$110-MAX($GP$110:GU$110)),(GV$110-GU$110)),0)+IF($E162=GV$22,VLOOKUP($C162,Input!$A$8:$GZ$39,MATCH(GV$21,Input!$A$6:$GZ$6,0),FALSE),0)*IF(GV$109&gt;=MAX($GP$109:GU$109),MIN((GV$109-MAX($GP$109:GU$109)),(GV$109-GU$109)),0)</f>
        <v>0</v>
      </c>
      <c r="GW162" s="1">
        <f>+IF($E162=GW$22,VLOOKUP($C162,Input!$A$8:$GZ$39,MATCH(GW$21,Input!$A$6:$GZ$6,0),FALSE),0)*IF(GW$110&gt;=MAX($GP$110:GV$110),MIN((GW$110-MAX($GP$110:GV$110)),(GW$110-GV$110)),0)+IF($E162=GW$22,VLOOKUP($C162,Input!$A$8:$GZ$39,MATCH(GW$21,Input!$A$6:$GZ$6,0),FALSE),0)*IF(GW$109&gt;=MAX($GP$109:GV$109),MIN((GW$109-MAX($GP$109:GV$109)),(GW$109-GV$109)),0)</f>
        <v>0</v>
      </c>
      <c r="GX162" s="1">
        <f>+IF($E162=GX$22,VLOOKUP($C162,Input!$A$8:$GZ$39,MATCH(GX$21,Input!$A$6:$GZ$6,0),FALSE),0)*IF(GX$110&gt;=MAX($GP$110:GW$110),MIN((GX$110-MAX($GP$110:GW$110)),(GX$110-GW$110)),0)+IF($E162=GX$22,VLOOKUP($C162,Input!$A$8:$GZ$39,MATCH(GX$21,Input!$A$6:$GZ$6,0),FALSE),0)*IF(GX$109&gt;=MAX($GP$109:GW$109),MIN((GX$109-MAX($GP$109:GW$109)),(GX$109-GW$109)),0)</f>
        <v>0</v>
      </c>
      <c r="GY162" s="1">
        <f>+IF($E162=GY$22,VLOOKUP($C162,Input!$A$8:$GZ$39,MATCH(GY$21,Input!$A$6:$GZ$6,0),FALSE),0)*IF(GY$110&gt;=MAX($GP$110:GX$110),MIN((GY$110-MAX($GP$110:GX$110)),(GY$110-GX$110)),0)+IF($E162=GY$22,VLOOKUP($C162,Input!$A$8:$GZ$39,MATCH(GY$21,Input!$A$6:$GZ$6,0),FALSE),0)*IF(GY$109&gt;=MAX($GP$109:GX$109),MIN((GY$109-MAX($GP$109:GX$109)),(GY$109-GX$109)),0)</f>
        <v>0</v>
      </c>
      <c r="GZ162" s="1">
        <f>+IF($E162=GZ$22,VLOOKUP($C162,Input!$A$8:$GZ$39,MATCH(GZ$21,Input!$A$6:$GZ$6,0),FALSE),0)*IF(GZ$110&gt;=MAX($GP$110:GY$110),MIN((GZ$110-MAX($GP$110:GY$110)),(GZ$110-GY$110)),0)+IF($E162=GZ$22,VLOOKUP($C162,Input!$A$8:$GZ$39,MATCH(GZ$21,Input!$A$6:$GZ$6,0),FALSE),0)*IF(GZ$109&gt;=MAX($GP$109:GY$109),MIN((GZ$109-MAX($GP$109:GY$109)),(GZ$109-GY$109)),0)</f>
        <v>0</v>
      </c>
      <c r="HA162" s="1">
        <f>+IF($E162=HA$22,VLOOKUP($C162,Input!$A$8:$GZ$39,MATCH(HA$21,Input!$A$6:$GZ$6,0),FALSE),0)*IF(HA$110&gt;=MAX($GP$110:GZ$110),MIN((HA$110-MAX($GP$110:GZ$110)),(HA$110-GZ$110)),0)+IF($E162=HA$22,VLOOKUP($C162,Input!$A$8:$GZ$39,MATCH(HA$21,Input!$A$6:$GZ$6,0),FALSE),0)*IF(HA$109&gt;=MAX($GP$109:GZ$109),MIN((HA$109-MAX($GP$109:GZ$109)),(HA$109-GZ$109)),0)</f>
        <v>0</v>
      </c>
      <c r="HB162" s="1">
        <f>+IF($E162=HB$22,VLOOKUP($C162,Input!$A$8:$GZ$39,MATCH(HB$21,Input!$A$6:$GZ$6,0),FALSE),0)*IF(HB$110&gt;=MAX($GP$110:HA$110),MIN((HB$110-MAX($GP$110:HA$110)),(HB$110-HA$110)),0)+IF($E162=HB$22,VLOOKUP($C162,Input!$A$8:$GZ$39,MATCH(HB$21,Input!$A$6:$GZ$6,0),FALSE),0)*IF(HB$109&gt;=MAX($GP$109:HA$109),MIN((HB$109-MAX($GP$109:HA$109)),(HB$109-HA$109)),0)</f>
        <v>0</v>
      </c>
      <c r="HC162" s="1">
        <f>+IF($E162=HC$22,VLOOKUP($C162,Input!$A$8:$GZ$39,MATCH(HC$21,Input!$A$6:$GZ$6,0),FALSE),0)*IF(HC$110&gt;=MAX($GP$110:HB$110),MIN((HC$110-MAX($GP$110:HB$110)),(HC$110-HB$110)),0)+IF($E162=HC$22,VLOOKUP($C162,Input!$A$8:$GZ$39,MATCH(HC$21,Input!$A$6:$GZ$6,0),FALSE),0)*IF(HC$109&gt;=MAX($GP$109:HB$109),MIN((HC$109-MAX($GP$109:HB$109)),(HC$109-HB$109)),0)</f>
        <v>0</v>
      </c>
      <c r="HD162" s="1">
        <f>+IF($E162=HD$22,VLOOKUP($C162,Input!$A$8:$GZ$39,MATCH(HD$21,Input!$A$6:$GZ$6,0),FALSE),0)*IF(HD$110&gt;=MAX($GP$110:HC$110),MIN((HD$110-MAX($GP$110:HC$110)),(HD$110-HC$110)),0)+IF($E162=HD$22,VLOOKUP($C162,Input!$A$8:$GZ$39,MATCH(HD$21,Input!$A$6:$GZ$6,0),FALSE),0)*IF(HD$109&gt;=MAX($GP$109:HC$109),MIN((HD$109-MAX($GP$109:HC$109)),(HD$109-HC$109)),0)</f>
        <v>0</v>
      </c>
      <c r="HE162" s="1">
        <f>+IF($E162=HE$22,VLOOKUP($C162,Input!$A$8:$GZ$39,MATCH(HE$21,Input!$A$6:$GZ$6,0),FALSE),0)*IF(HE$110&gt;=MAX($GP$110:HD$110),MIN((HE$110-MAX($GP$110:HD$110)),(HE$110-HD$110)),0)+IF($E162=HE$22,VLOOKUP($C162,Input!$A$8:$GZ$39,MATCH(HE$21,Input!$A$6:$GZ$6,0),FALSE),0)*IF(HE$109&gt;=MAX($GP$109:HD$109),MIN((HE$109-MAX($GP$109:HD$109)),(HE$109-HD$109)),0)</f>
        <v>0</v>
      </c>
      <c r="HF162" s="1">
        <f>+IF($E162=HF$22,VLOOKUP($C162,Input!$A$8:$GZ$39,MATCH(HF$21,Input!$A$6:$GZ$6,0),FALSE),0)*IF(HF$110&gt;=MAX($GP$110:HE$110),MIN((HF$110-MAX($GP$110:HE$110)),(HF$110-HE$110)),0)+IF($E162=HF$22,VLOOKUP($C162,Input!$A$8:$GZ$39,MATCH(HF$21,Input!$A$6:$GZ$6,0),FALSE),0)*IF(HF$109&gt;=MAX($GP$109:HE$109),MIN((HF$109-MAX($GP$109:HE$109)),(HF$109-HE$109)),0)</f>
        <v>0</v>
      </c>
      <c r="HG162" s="1">
        <f>+IF($E162=HG$22,VLOOKUP($C162,Input!$A$8:$GZ$39,MATCH(HG$21,Input!$A$6:$GZ$6,0),FALSE),0)*IF(HG$110&gt;=MAX($GP$110:HF$110),MIN((HG$110-MAX($GP$110:HF$110)),(HG$110-HF$110)),0)+IF($E162=HG$22,VLOOKUP($C162,Input!$A$8:$GZ$39,MATCH(HG$21,Input!$A$6:$GZ$6,0),FALSE),0)*IF(HG$109&gt;=MAX($GP$109:HF$109),MIN((HG$109-MAX($GP$109:HF$109)),(HG$109-HF$109)),0)</f>
        <v>0</v>
      </c>
      <c r="HH162" s="1">
        <f>+IF($E162=HH$22,VLOOKUP($C162,Input!$A$8:$GZ$39,MATCH(HH$21,Input!$A$6:$GZ$6,0),FALSE),0)*IF(HH$110&gt;=MAX($GP$110:HG$110),MIN((HH$110-MAX($GP$110:HG$110)),(HH$110-HG$110)),0)+IF($E162=HH$22,VLOOKUP($C162,Input!$A$8:$GZ$39,MATCH(HH$21,Input!$A$6:$GZ$6,0),FALSE),0)*IF(HH$109&gt;=MAX($GP$109:HG$109),MIN((HH$109-MAX($GP$109:HG$109)),(HH$109-HG$109)),0)</f>
        <v>0</v>
      </c>
      <c r="HI162" s="1">
        <f>+IF($E162=HI$22,VLOOKUP($C162,Input!$A$8:$GZ$39,MATCH(HI$21,Input!$A$6:$GZ$6,0),FALSE),0)*IF(HI$110&gt;=MAX($GP$110:HH$110),MIN((HI$110-MAX($GP$110:HH$110)),(HI$110-HH$110)),0)+IF($E162=HI$22,VLOOKUP($C162,Input!$A$8:$GZ$39,MATCH(HI$21,Input!$A$6:$GZ$6,0),FALSE),0)*IF(HI$109&gt;=MAX($GP$109:HH$109),MIN((HI$109-MAX($GP$109:HH$109)),(HI$109-HH$109)),0)</f>
        <v>0</v>
      </c>
      <c r="HJ162" s="1">
        <f>+IF($E162=HJ$22,VLOOKUP($C162,Input!$A$8:$GZ$39,MATCH(HJ$21,Input!$A$6:$GZ$6,0),FALSE),0)*IF(HJ$110&gt;=MAX($GP$110:HI$110),MIN((HJ$110-MAX($GP$110:HI$110)),(HJ$110-HI$110)),0)+IF($E162=HJ$22,VLOOKUP($C162,Input!$A$8:$GZ$39,MATCH(HJ$21,Input!$A$6:$GZ$6,0),FALSE),0)*IF(HJ$109&gt;=MAX($GP$109:HI$109),MIN((HJ$109-MAX($GP$109:HI$109)),(HJ$109-HI$109)),0)</f>
        <v>0</v>
      </c>
      <c r="HK162" s="1">
        <f>+IF($E162=HK$22,VLOOKUP($C162,Input!$A$8:$GZ$39,MATCH(HK$21,Input!$A$6:$GZ$6,0),FALSE),0)*IF(HK$110&gt;=MAX($GP$110:HJ$110),MIN((HK$110-MAX($GP$110:HJ$110)),(HK$110-HJ$110)),0)+IF($E162=HK$22,VLOOKUP($C162,Input!$A$8:$GZ$39,MATCH(HK$21,Input!$A$6:$GZ$6,0),FALSE),0)*IF(HK$109&gt;=MAX($GP$109:HJ$109),MIN((HK$109-MAX($GP$109:HJ$109)),(HK$109-HJ$109)),0)</f>
        <v>0</v>
      </c>
      <c r="HL162" s="1">
        <f>+IF($E162=HL$22,VLOOKUP($C162,Input!$A$8:$GZ$39,MATCH(HL$21,Input!$A$6:$GZ$6,0),FALSE),0)*IF(HL$110&gt;=MAX($GP$110:HK$110),MIN((HL$110-MAX($GP$110:HK$110)),(HL$110-HK$110)),0)+IF($E162=HL$22,VLOOKUP($C162,Input!$A$8:$GZ$39,MATCH(HL$21,Input!$A$6:$GZ$6,0),FALSE),0)*IF(HL$109&gt;=MAX($GP$109:HK$109),MIN((HL$109-MAX($GP$109:HK$109)),(HL$109-HK$109)),0)</f>
        <v>0</v>
      </c>
      <c r="HM162" s="1">
        <f>+IF($E162=HM$22,VLOOKUP($C162,Input!$A$8:$GZ$39,MATCH(HM$21,Input!$A$6:$GZ$6,0),FALSE),0)*IF(HM$110&gt;=MAX($GP$110:HL$110),MIN((HM$110-MAX($GP$110:HL$110)),(HM$110-HL$110)),0)+IF($E162=HM$22,VLOOKUP($C162,Input!$A$8:$GZ$39,MATCH(HM$21,Input!$A$6:$GZ$6,0),FALSE),0)*IF(HM$109&gt;=MAX($GP$109:HL$109),MIN((HM$109-MAX($GP$109:HL$109)),(HM$109-HL$109)),0)</f>
        <v>0</v>
      </c>
      <c r="HN162" s="1">
        <f>+IF($E162=HN$22,VLOOKUP($C162,Input!$A$8:$GZ$39,MATCH(HN$21,Input!$A$6:$GZ$6,0),FALSE),0)*IF(HN$110&gt;=MAX($GP$110:HM$110),MIN((HN$110-MAX($GP$110:HM$110)),(HN$110-HM$110)),0)+IF($E162=HN$22,VLOOKUP($C162,Input!$A$8:$GZ$39,MATCH(HN$21,Input!$A$6:$GZ$6,0),FALSE),0)*IF(HN$109&gt;=MAX($GP$109:HM$109),MIN((HN$109-MAX($GP$109:HM$109)),(HN$109-HM$109)),0)</f>
        <v>0</v>
      </c>
      <c r="HO162" s="1">
        <f>+IF($E162=HO$22,VLOOKUP($C162,Input!$A$8:$GZ$39,MATCH(HO$21,Input!$A$6:$GZ$6,0),FALSE),0)*IF(HO$110&gt;=MAX($GP$110:HN$110),MIN((HO$110-MAX($GP$110:HN$110)),(HO$110-HN$110)),0)+IF($E162=HO$22,VLOOKUP($C162,Input!$A$8:$GZ$39,MATCH(HO$21,Input!$A$6:$GZ$6,0),FALSE),0)*IF(HO$109&gt;=MAX($GP$109:HN$109),MIN((HO$109-MAX($GP$109:HN$109)),(HO$109-HN$109)),0)</f>
        <v>0</v>
      </c>
      <c r="HP162" s="1">
        <f>+IF($E162=HP$22,VLOOKUP($C162,Input!$A$8:$GZ$39,MATCH(HP$21,Input!$A$6:$GZ$6,0),FALSE),0)*IF(HP$110&gt;=MAX($GP$110:HO$110),MIN((HP$110-MAX($GP$110:HO$110)),(HP$110-HO$110)),0)+IF($E162=HP$22,VLOOKUP($C162,Input!$A$8:$GZ$39,MATCH(HP$21,Input!$A$6:$GZ$6,0),FALSE),0)*IF(HP$109&gt;=MAX($GP$109:HO$109),MIN((HP$109-MAX($GP$109:HO$109)),(HP$109-HO$109)),0)</f>
        <v>0</v>
      </c>
      <c r="HQ162" s="1">
        <f>+IF($E162=HQ$22,VLOOKUP($C162,Input!$A$8:$GZ$39,MATCH(HQ$21,Input!$A$6:$GZ$6,0),FALSE),0)*IF(HQ$110&gt;=MAX($GP$110:HP$110),MIN((HQ$110-MAX($GP$110:HP$110)),(HQ$110-HP$110)),0)+IF($E162=HQ$22,VLOOKUP($C162,Input!$A$8:$GZ$39,MATCH(HQ$21,Input!$A$6:$GZ$6,0),FALSE),0)*IF(HQ$109&gt;=MAX($GP$109:HP$109),MIN((HQ$109-MAX($GP$109:HP$109)),(HQ$109-HP$109)),0)</f>
        <v>0</v>
      </c>
      <c r="HR162" s="1">
        <f>+IF($E162=HR$22,VLOOKUP($C162,Input!$A$8:$GZ$39,MATCH(HR$21,Input!$A$6:$GZ$6,0),FALSE),0)*IF(HR$110&gt;=MAX($GP$110:HQ$110),MIN((HR$110-MAX($GP$110:HQ$110)),(HR$110-HQ$110)),0)+IF($E162=HR$22,VLOOKUP($C162,Input!$A$8:$GZ$39,MATCH(HR$21,Input!$A$6:$GZ$6,0),FALSE),0)*IF(HR$109&gt;=MAX($GP$109:HQ$109),MIN((HR$109-MAX($GP$109:HQ$109)),(HR$109-HQ$109)),0)</f>
        <v>0</v>
      </c>
      <c r="HS162" s="1">
        <f>+IF($E162=HS$22,VLOOKUP($C162,Input!$A$8:$GZ$39,MATCH(HS$21,Input!$A$6:$GZ$6,0),FALSE),0)*IF(HS$110&gt;=MAX($GP$110:HR$110),MIN((HS$110-MAX($GP$110:HR$110)),(HS$110-HR$110)),0)+IF($E162=HS$22,VLOOKUP($C162,Input!$A$8:$GZ$39,MATCH(HS$21,Input!$A$6:$GZ$6,0),FALSE),0)*IF(HS$109&gt;=MAX($GP$109:HR$109),MIN((HS$109-MAX($GP$109:HR$109)),(HS$109-HR$109)),0)</f>
        <v>0</v>
      </c>
      <c r="HT162" s="1">
        <f>+IF($E162=HT$22,VLOOKUP($C162,Input!$A$8:$GZ$39,MATCH(HT$21,Input!$A$6:$GZ$6,0),FALSE),0)*IF(HT$110&gt;=MAX($GP$110:HS$110),MIN((HT$110-MAX($GP$110:HS$110)),(HT$110-HS$110)),0)+IF($E162=HT$22,VLOOKUP($C162,Input!$A$8:$GZ$39,MATCH(HT$21,Input!$A$6:$GZ$6,0),FALSE),0)*IF(HT$109&gt;=MAX($GP$109:HS$109),MIN((HT$109-MAX($GP$109:HS$109)),(HT$109-HS$109)),0)</f>
        <v>0</v>
      </c>
      <c r="HU162" s="1">
        <f>+IF($E162=HU$22,VLOOKUP($C162,Input!$A$8:$GZ$39,MATCH(HU$21,Input!$A$6:$GZ$6,0),FALSE),0)*IF(HU$110&gt;=MAX($GP$110:HT$110),MIN((HU$110-MAX($GP$110:HT$110)),(HU$110-HT$110)),0)+IF($E162=HU$22,VLOOKUP($C162,Input!$A$8:$GZ$39,MATCH(HU$21,Input!$A$6:$GZ$6,0),FALSE),0)*IF(HU$109&gt;=MAX($GP$109:HT$109),MIN((HU$109-MAX($GP$109:HT$109)),(HU$109-HT$109)),0)</f>
        <v>0</v>
      </c>
      <c r="HV162" s="1">
        <f>+IF($E162=HV$22,VLOOKUP($C162,Input!$A$8:$GZ$39,MATCH(HV$21,Input!$A$6:$GZ$6,0),FALSE),0)*IF(HV$110&gt;=MAX($GP$110:HU$110),MIN((HV$110-MAX($GP$110:HU$110)),(HV$110-HU$110)),0)+IF($E162=HV$22,VLOOKUP($C162,Input!$A$8:$GZ$39,MATCH(HV$21,Input!$A$6:$GZ$6,0),FALSE),0)*IF(HV$109&gt;=MAX($GP$109:HU$109),MIN((HV$109-MAX($GP$109:HU$109)),(HV$109-HU$109)),0)</f>
        <v>0</v>
      </c>
      <c r="HW162" s="1">
        <f>+IF($E162=HW$22,VLOOKUP($C162,Input!$A$8:$GZ$39,MATCH(HW$21,Input!$A$6:$GZ$6,0),FALSE),0)*IF(HW$110&gt;=MAX($GP$110:HV$110),MIN((HW$110-MAX($GP$110:HV$110)),(HW$110-HV$110)),0)+IF($E162=HW$22,VLOOKUP($C162,Input!$A$8:$GZ$39,MATCH(HW$21,Input!$A$6:$GZ$6,0),FALSE),0)*IF(HW$109&gt;=MAX($GP$109:HV$109),MIN((HW$109-MAX($GP$109:HV$109)),(HW$109-HV$109)),0)</f>
        <v>0</v>
      </c>
      <c r="HX162" s="1">
        <f>+IF($E162=HX$22,VLOOKUP($C162,Input!$A$8:$GZ$39,MATCH(HX$21,Input!$A$6:$GZ$6,0),FALSE),0)*IF(HX$110&gt;=MAX($GP$110:HW$110),MIN((HX$110-MAX($GP$110:HW$110)),(HX$110-HW$110)),0)+IF($E162=HX$22,VLOOKUP($C162,Input!$A$8:$GZ$39,MATCH(HX$21,Input!$A$6:$GZ$6,0),FALSE),0)*IF(HX$109&gt;=MAX($GP$109:HW$109),MIN((HX$109-MAX($GP$109:HW$109)),(HX$109-HW$109)),0)</f>
        <v>0</v>
      </c>
      <c r="HY162" s="1">
        <f>+IF($E162=HY$22,VLOOKUP($C162,Input!$A$8:$GZ$39,MATCH(HY$21,Input!$A$6:$GZ$6,0),FALSE),0)*IF(HY$110&gt;=MAX($GP$110:HX$110),MIN((HY$110-MAX($GP$110:HX$110)),(HY$110-HX$110)),0)+IF($E162=HY$22,VLOOKUP($C162,Input!$A$8:$GZ$39,MATCH(HY$21,Input!$A$6:$GZ$6,0),FALSE),0)*IF(HY$109&gt;=MAX($GP$109:HX$109),MIN((HY$109-MAX($GP$109:HX$109)),(HY$109-HX$109)),0)</f>
        <v>0</v>
      </c>
      <c r="HZ162" s="42"/>
      <c r="IA162" t="str">
        <f>VLOOKUP($C162,Input!$A$8:$IA$39,MATCH(IA$21,Input!$A$6:$IA$6,0),FALSE)</f>
        <v>Bus Maintenance Bay Upgrade (two bays share one shop charger)</v>
      </c>
      <c r="IB162" s="132">
        <f>IF((VLOOKUP($C162,Input!$A$8:$IA$39,MATCH(IB$21,Input!$A$6:$IA$6,0),FALSE))="Y",$D162/VLOOKUP($C162,Input!$A$8:$IA$39,MATCH(IC$21,Input!$A$6:$IA$6,0),FALSE),0)</f>
        <v>0</v>
      </c>
      <c r="IC162" s="132">
        <f>IF((VLOOKUP($C162,Input!$A$8:$IA$39,MATCH(IB$21,Input!$A$6:$IA$6,0),FALSE))="Y",0,IF((VLOOKUP($C162,Input!$A$8:$IA$39,MATCH(IC$21,Input!$A$6:$IA$6,0),FALSE))&gt;0,$D162/VLOOKUP($C162,Input!$A$8:$IA$39,MATCH(IC$21,Input!$A$6:$IA$6,0),FALSE),0))</f>
        <v>15.6</v>
      </c>
      <c r="ID162" s="1">
        <f>+IF($E162=ID$22,VLOOKUP($C162,Input!$A$8:$IA$39,MATCH(ID$21,Input!$A$6:$IA$6,0),FALSE),0)*IF(ID$110&gt;=MAX($IC$110:IC$110),MIN((ID$110-MAX($IC$110:IC$110)),(ID$110-IC$110)),0)+IF($E162=ID$22,VLOOKUP($C162,Input!$A$8:$IA$39,MATCH(ID$21,Input!$A$6:$IA$6,0),FALSE),0)*IF(ID$109&gt;=MAX($IC$109:IC$109),MIN((ID$109-MAX($IC$109:IC$109)),(ID$109-IC$109)),0)</f>
        <v>0</v>
      </c>
      <c r="IE162" s="1">
        <f>+IF($E162=IE$22,VLOOKUP($C162,Input!$A$8:$IA$39,MATCH(IE$21,Input!$A$6:$IA$6,0),FALSE),0)*IF(IE$110&gt;=MAX($IC$110:ID$110),MIN((IE$110-MAX($IC$110:ID$110)),(IE$110-ID$110)),0)+IF($E162=IE$22,VLOOKUP($C162,Input!$A$8:$IA$39,MATCH(IE$21,Input!$A$6:$IA$6,0),FALSE),0)*IF(IE$109&gt;=MAX($IC$109:ID$109),MIN((IE$109-MAX($IC$109:ID$109)),(IE$109-ID$109)),0)</f>
        <v>0</v>
      </c>
      <c r="IF162" s="1">
        <f>+IF($E162=IF$22,VLOOKUP($C162,Input!$A$8:$IA$39,MATCH(IF$21,Input!$A$6:$IA$6,0),FALSE),0)*IF(IF$110&gt;=MAX($IC$110:IE$110),MIN((IF$110-MAX($IC$110:IE$110)),(IF$110-IE$110)),0)+IF($E162=IF$22,VLOOKUP($C162,Input!$A$8:$IA$39,MATCH(IF$21,Input!$A$6:$IA$6,0),FALSE),0)*IF(IF$109&gt;=MAX($IC$109:IE$109),MIN((IF$109-MAX($IC$109:IE$109)),(IF$109-IE$109)),0)</f>
        <v>0</v>
      </c>
      <c r="IG162" s="1">
        <f>+IF($E162=IG$22,VLOOKUP($C162,Input!$A$8:$IA$39,MATCH(IG$21,Input!$A$6:$IA$6,0),FALSE),0)*IF(IG$110&gt;=MAX($IC$110:IF$110),MIN((IG$110-MAX($IC$110:IF$110)),(IG$110-IF$110)),0)+IF($E162=IG$22,VLOOKUP($C162,Input!$A$8:$IA$39,MATCH(IG$21,Input!$A$6:$IA$6,0),FALSE),0)*IF(IG$109&gt;=MAX($IC$109:IF$109),MIN((IG$109-MAX($IC$109:IF$109)),(IG$109-IF$109)),0)</f>
        <v>0</v>
      </c>
      <c r="IH162" s="1">
        <f>+IF($E162=IH$22,VLOOKUP($C162,Input!$A$8:$IA$39,MATCH(IH$21,Input!$A$6:$IA$6,0),FALSE),0)*IF(IH$110&gt;=MAX($IC$110:IG$110),MIN((IH$110-MAX($IC$110:IG$110)),(IH$110-IG$110)),0)+IF($E162=IH$22,VLOOKUP($C162,Input!$A$8:$IA$39,MATCH(IH$21,Input!$A$6:$IA$6,0),FALSE),0)*IF(IH$109&gt;=MAX($IC$109:IG$109),MIN((IH$109-MAX($IC$109:IG$109)),(IH$109-IG$109)),0)</f>
        <v>0</v>
      </c>
      <c r="II162" s="1">
        <f>+IF($E162=II$22,VLOOKUP($C162,Input!$A$8:$IA$39,MATCH(II$21,Input!$A$6:$IA$6,0),FALSE),0)*IF(II$110&gt;=MAX($IC$110:IH$110),MIN((II$110-MAX($IC$110:IH$110)),(II$110-IH$110)),0)+IF($E162=II$22,VLOOKUP($C162,Input!$A$8:$IA$39,MATCH(II$21,Input!$A$6:$IA$6,0),FALSE),0)*IF(II$109&gt;=MAX($IC$109:IH$109),MIN((II$109-MAX($IC$109:IH$109)),(II$109-IH$109)),0)</f>
        <v>0</v>
      </c>
      <c r="IJ162" s="1">
        <f>+IF($E162=IJ$22,VLOOKUP($C162,Input!$A$8:$IA$39,MATCH(IJ$21,Input!$A$6:$IA$6,0),FALSE),0)*IF(IJ$110&gt;=MAX($IC$110:II$110),MIN((IJ$110-MAX($IC$110:II$110)),(IJ$110-II$110)),0)+IF($E162=IJ$22,VLOOKUP($C162,Input!$A$8:$IA$39,MATCH(IJ$21,Input!$A$6:$IA$6,0),FALSE),0)*IF(IJ$109&gt;=MAX($IC$109:II$109),MIN((IJ$109-MAX($IC$109:II$109)),(IJ$109-II$109)),0)</f>
        <v>0</v>
      </c>
      <c r="IK162" s="1">
        <f>+IF($E162=IK$22,VLOOKUP($C162,Input!$A$8:$IA$39,MATCH(IK$21,Input!$A$6:$IA$6,0),FALSE),0)*IF(IK$110&gt;=MAX($IC$110:IJ$110),MIN((IK$110-MAX($IC$110:IJ$110)),(IK$110-IJ$110)),0)+IF($E162=IK$22,VLOOKUP($C162,Input!$A$8:$IA$39,MATCH(IK$21,Input!$A$6:$IA$6,0),FALSE),0)*IF(IK$109&gt;=MAX($IC$109:IJ$109),MIN((IK$109-MAX($IC$109:IJ$109)),(IK$109-IJ$109)),0)</f>
        <v>0</v>
      </c>
      <c r="IL162" s="1">
        <f>+IF($E162=IL$22,VLOOKUP($C162,Input!$A$8:$IA$39,MATCH(IL$21,Input!$A$6:$IA$6,0),FALSE),0)*IF(IL$110&gt;=MAX($IC$110:IK$110),MIN((IL$110-MAX($IC$110:IK$110)),(IL$110-IK$110)),0)+IF($E162=IL$22,VLOOKUP($C162,Input!$A$8:$IA$39,MATCH(IL$21,Input!$A$6:$IA$6,0),FALSE),0)*IF(IL$109&gt;=MAX($IC$109:IK$109),MIN((IL$109-MAX($IC$109:IK$109)),(IL$109-IK$109)),0)</f>
        <v>0</v>
      </c>
      <c r="IM162" s="1">
        <f>+IF($E162=IM$22,VLOOKUP($C162,Input!$A$8:$IA$39,MATCH(IM$21,Input!$A$6:$IA$6,0),FALSE),0)*IF(IM$110&gt;=MAX($IC$110:IL$110),MIN((IM$110-MAX($IC$110:IL$110)),(IM$110-IL$110)),0)+IF($E162=IM$22,VLOOKUP($C162,Input!$A$8:$IA$39,MATCH(IM$21,Input!$A$6:$IA$6,0),FALSE),0)*IF(IM$109&gt;=MAX($IC$109:IL$109),MIN((IM$109-MAX($IC$109:IL$109)),(IM$109-IL$109)),0)</f>
        <v>0</v>
      </c>
      <c r="IN162" s="1">
        <f>+IF($E162=IN$22,VLOOKUP($C162,Input!$A$8:$IA$39,MATCH(IN$21,Input!$A$6:$IA$6,0),FALSE),0)*IF(IN$110&gt;=MAX($IC$110:IM$110),MIN((IN$110-MAX($IC$110:IM$110)),(IN$110-IM$110)),0)+IF($E162=IN$22,VLOOKUP($C162,Input!$A$8:$IA$39,MATCH(IN$21,Input!$A$6:$IA$6,0),FALSE),0)*IF(IN$109&gt;=MAX($IC$109:IM$109),MIN((IN$109-MAX($IC$109:IM$109)),(IN$109-IM$109)),0)</f>
        <v>0</v>
      </c>
      <c r="IO162" s="1">
        <f>+IF($E162=IO$22,VLOOKUP($C162,Input!$A$8:$IA$39,MATCH(IO$21,Input!$A$6:$IA$6,0),FALSE),0)*IF(IO$110&gt;=MAX($IC$110:IN$110),MIN((IO$110-MAX($IC$110:IN$110)),(IO$110-IN$110)),0)+IF($E162=IO$22,VLOOKUP($C162,Input!$A$8:$IA$39,MATCH(IO$21,Input!$A$6:$IA$6,0),FALSE),0)*IF(IO$109&gt;=MAX($IC$109:IN$109),MIN((IO$109-MAX($IC$109:IN$109)),(IO$109-IN$109)),0)</f>
        <v>0</v>
      </c>
      <c r="IP162" s="1">
        <f>+IF($E162=IP$22,VLOOKUP($C162,Input!$A$8:$IA$39,MATCH(IP$21,Input!$A$6:$IA$6,0),FALSE),0)*IF(IP$110&gt;=MAX($IC$110:IO$110),MIN((IP$110-MAX($IC$110:IO$110)),(IP$110-IO$110)),0)+IF($E162=IP$22,VLOOKUP($C162,Input!$A$8:$IA$39,MATCH(IP$21,Input!$A$6:$IA$6,0),FALSE),0)*IF(IP$109&gt;=MAX($IC$109:IO$109),MIN((IP$109-MAX($IC$109:IO$109)),(IP$109-IO$109)),0)</f>
        <v>0</v>
      </c>
      <c r="IQ162" s="1">
        <f>+IF($E162=IQ$22,VLOOKUP($C162,Input!$A$8:$IA$39,MATCH(IQ$21,Input!$A$6:$IA$6,0),FALSE),0)*IF(IQ$110&gt;=MAX($IC$110:IP$110),MIN((IQ$110-MAX($IC$110:IP$110)),(IQ$110-IP$110)),0)+IF($E162=IQ$22,VLOOKUP($C162,Input!$A$8:$IA$39,MATCH(IQ$21,Input!$A$6:$IA$6,0),FALSE),0)*IF(IQ$109&gt;=MAX($IC$109:IP$109),MIN((IQ$109-MAX($IC$109:IP$109)),(IQ$109-IP$109)),0)</f>
        <v>0</v>
      </c>
      <c r="IR162" s="1">
        <f>+IF($E162=IR$22,VLOOKUP($C162,Input!$A$8:$IA$39,MATCH(IR$21,Input!$A$6:$IA$6,0),FALSE),0)*IF(IR$110&gt;=MAX($IC$110:IQ$110),MIN((IR$110-MAX($IC$110:IQ$110)),(IR$110-IQ$110)),0)+IF($E162=IR$22,VLOOKUP($C162,Input!$A$8:$IA$39,MATCH(IR$21,Input!$A$6:$IA$6,0),FALSE),0)*IF(IR$109&gt;=MAX($IC$109:IQ$109),MIN((IR$109-MAX($IC$109:IQ$109)),(IR$109-IQ$109)),0)</f>
        <v>0</v>
      </c>
      <c r="IS162" s="1">
        <f>+IF($E162=IS$22,VLOOKUP($C162,Input!$A$8:$IA$39,MATCH(IS$21,Input!$A$6:$IA$6,0),FALSE),0)*IF(IS$110&gt;=MAX($IC$110:IR$110),MIN((IS$110-MAX($IC$110:IR$110)),(IS$110-IR$110)),0)+IF($E162=IS$22,VLOOKUP($C162,Input!$A$8:$IA$39,MATCH(IS$21,Input!$A$6:$IA$6,0),FALSE),0)*IF(IS$109&gt;=MAX($IC$109:IR$109),MIN((IS$109-MAX($IC$109:IR$109)),(IS$109-IR$109)),0)</f>
        <v>0</v>
      </c>
      <c r="IT162" s="1">
        <f>+IF($E162=IT$22,VLOOKUP($C162,Input!$A$8:$IA$39,MATCH(IT$21,Input!$A$6:$IA$6,0),FALSE),0)*IF(IT$110&gt;=MAX($IC$110:IS$110),MIN((IT$110-MAX($IC$110:IS$110)),(IT$110-IS$110)),0)+IF($E162=IT$22,VLOOKUP($C162,Input!$A$8:$IA$39,MATCH(IT$21,Input!$A$6:$IA$6,0),FALSE),0)*IF(IT$109&gt;=MAX($IC$109:IS$109),MIN((IT$109-MAX($IC$109:IS$109)),(IT$109-IS$109)),0)</f>
        <v>0</v>
      </c>
      <c r="IU162" s="1">
        <f>+IF($E162=IU$22,VLOOKUP($C162,Input!$A$8:$IA$39,MATCH(IU$21,Input!$A$6:$IA$6,0),FALSE),0)*IF(IU$110&gt;=MAX($IC$110:IT$110),MIN((IU$110-MAX($IC$110:IT$110)),(IU$110-IT$110)),0)+IF($E162=IU$22,VLOOKUP($C162,Input!$A$8:$IA$39,MATCH(IU$21,Input!$A$6:$IA$6,0),FALSE),0)*IF(IU$109&gt;=MAX($IC$109:IT$109),MIN((IU$109-MAX($IC$109:IT$109)),(IU$109-IT$109)),0)</f>
        <v>0</v>
      </c>
      <c r="IV162" s="1">
        <f>+IF($E162=IV$22,VLOOKUP($C162,Input!$A$8:$IA$39,MATCH(IV$21,Input!$A$6:$IA$6,0),FALSE),0)*IF(IV$110&gt;=MAX($IC$110:IU$110),MIN((IV$110-MAX($IC$110:IU$110)),(IV$110-IU$110)),0)+IF($E162=IV$22,VLOOKUP($C162,Input!$A$8:$IA$39,MATCH(IV$21,Input!$A$6:$IA$6,0),FALSE),0)*IF(IV$109&gt;=MAX($IC$109:IU$109),MIN((IV$109-MAX($IC$109:IU$109)),(IV$109-IU$109)),0)</f>
        <v>0</v>
      </c>
      <c r="IW162" s="1">
        <f>+IF($E162=IW$22,VLOOKUP($C162,Input!$A$8:$IA$39,MATCH(IW$21,Input!$A$6:$IA$6,0),FALSE),0)*IF(IW$110&gt;=MAX($IC$110:IV$110),MIN((IW$110-MAX($IC$110:IV$110)),(IW$110-IV$110)),0)+IF($E162=IW$22,VLOOKUP($C162,Input!$A$8:$IA$39,MATCH(IW$21,Input!$A$6:$IA$6,0),FALSE),0)*IF(IW$109&gt;=MAX($IC$109:IV$109),MIN((IW$109-MAX($IC$109:IV$109)),(IW$109-IV$109)),0)</f>
        <v>0</v>
      </c>
      <c r="IX162" s="1">
        <f>+IF($E162=IX$22,VLOOKUP($C162,Input!$A$8:$IA$39,MATCH(IX$21,Input!$A$6:$IA$6,0),FALSE),0)*IF(IX$110&gt;=MAX($IC$110:IW$110),MIN((IX$110-MAX($IC$110:IW$110)),(IX$110-IW$110)),0)+IF($E162=IX$22,VLOOKUP($C162,Input!$A$8:$IA$39,MATCH(IX$21,Input!$A$6:$IA$6,0),FALSE),0)*IF(IX$109&gt;=MAX($IC$109:IW$109),MIN((IX$109-MAX($IC$109:IW$109)),(IX$109-IW$109)),0)</f>
        <v>0</v>
      </c>
      <c r="IY162" s="1">
        <f>+IF($E162=IY$22,VLOOKUP($C162,Input!$A$8:$IA$39,MATCH(IY$21,Input!$A$6:$IA$6,0),FALSE),0)*IF(IY$110&gt;=MAX($IC$110:IX$110),MIN((IY$110-MAX($IC$110:IX$110)),(IY$110-IX$110)),0)+IF($E162=IY$22,VLOOKUP($C162,Input!$A$8:$IA$39,MATCH(IY$21,Input!$A$6:$IA$6,0),FALSE),0)*IF(IY$109&gt;=MAX($IC$109:IX$109),MIN((IY$109-MAX($IC$109:IX$109)),(IY$109-IX$109)),0)</f>
        <v>0</v>
      </c>
      <c r="IZ162" s="1">
        <f>+IF($E162=IZ$22,VLOOKUP($C162,Input!$A$8:$IA$39,MATCH(IZ$21,Input!$A$6:$IA$6,0),FALSE),0)*IF(IZ$110&gt;=MAX($IC$110:IY$110),MIN((IZ$110-MAX($IC$110:IY$110)),(IZ$110-IY$110)),0)+IF($E162=IZ$22,VLOOKUP($C162,Input!$A$8:$IA$39,MATCH(IZ$21,Input!$A$6:$IA$6,0),FALSE),0)*IF(IZ$109&gt;=MAX($IC$109:IY$109),MIN((IZ$109-MAX($IC$109:IY$109)),(IZ$109-IY$109)),0)</f>
        <v>0</v>
      </c>
      <c r="JA162" s="1">
        <f>+IF($E162=JA$22,VLOOKUP($C162,Input!$A$8:$IA$39,MATCH(JA$21,Input!$A$6:$IA$6,0),FALSE),0)*IF(JA$110&gt;=MAX($IC$110:IZ$110),MIN((JA$110-MAX($IC$110:IZ$110)),(JA$110-IZ$110)),0)+IF($E162=JA$22,VLOOKUP($C162,Input!$A$8:$IA$39,MATCH(JA$21,Input!$A$6:$IA$6,0),FALSE),0)*IF(JA$109&gt;=MAX($IC$109:IZ$109),MIN((JA$109-MAX($IC$109:IZ$109)),(JA$109-IZ$109)),0)</f>
        <v>0</v>
      </c>
      <c r="JB162" s="1">
        <f>+IF($E162=JB$22,VLOOKUP($C162,Input!$A$8:$IA$39,MATCH(JB$21,Input!$A$6:$IA$6,0),FALSE),0)*IF(JB$110&gt;=MAX($IC$110:JA$110),MIN((JB$110-MAX($IC$110:JA$110)),(JB$110-JA$110)),0)+IF($E162=JB$22,VLOOKUP($C162,Input!$A$8:$IA$39,MATCH(JB$21,Input!$A$6:$IA$6,0),FALSE),0)*IF(JB$109&gt;=MAX($IC$109:JA$109),MIN((JB$109-MAX($IC$109:JA$109)),(JB$109-JA$109)),0)</f>
        <v>0</v>
      </c>
      <c r="JC162" s="1">
        <f>+IF($E162=JC$22,VLOOKUP($C162,Input!$A$8:$IA$39,MATCH(JC$21,Input!$A$6:$IA$6,0),FALSE),0)*IF(JC$110&gt;=MAX($IC$110:JB$110),MIN((JC$110-MAX($IC$110:JB$110)),(JC$110-JB$110)),0)+IF($E162=JC$22,VLOOKUP($C162,Input!$A$8:$IA$39,MATCH(JC$21,Input!$A$6:$IA$6,0),FALSE),0)*IF(JC$109&gt;=MAX($IC$109:JB$109),MIN((JC$109-MAX($IC$109:JB$109)),(JC$109-JB$109)),0)</f>
        <v>0</v>
      </c>
      <c r="JD162" s="1">
        <f>+IF($E162=JD$22,VLOOKUP($C162,Input!$A$8:$IA$39,MATCH(JD$21,Input!$A$6:$IA$6,0),FALSE),0)*IF(JD$110&gt;=MAX($IC$110:JC$110),MIN((JD$110-MAX($IC$110:JC$110)),(JD$110-JC$110)),0)+IF($E162=JD$22,VLOOKUP($C162,Input!$A$8:$IA$39,MATCH(JD$21,Input!$A$6:$IA$6,0),FALSE),0)*IF(JD$109&gt;=MAX($IC$109:JC$109),MIN((JD$109-MAX($IC$109:JC$109)),(JD$109-JC$109)),0)</f>
        <v>0</v>
      </c>
      <c r="JE162" s="1">
        <f>+IF($E162=JE$22,VLOOKUP($C162,Input!$A$8:$IA$39,MATCH(JE$21,Input!$A$6:$IA$6,0),FALSE),0)*IF(JE$110&gt;=MAX($IC$110:JD$110),MIN((JE$110-MAX($IC$110:JD$110)),(JE$110-JD$110)),0)+IF($E162=JE$22,VLOOKUP($C162,Input!$A$8:$IA$39,MATCH(JE$21,Input!$A$6:$IA$6,0),FALSE),0)*IF(JE$109&gt;=MAX($IC$109:JD$109),MIN((JE$109-MAX($IC$109:JD$109)),(JE$109-JD$109)),0)</f>
        <v>0</v>
      </c>
      <c r="JF162" s="1">
        <f>+IF($E162=JF$22,VLOOKUP($C162,Input!$A$8:$IA$39,MATCH(JF$21,Input!$A$6:$IA$6,0),FALSE),0)*IF(JF$110&gt;=MAX($IC$110:JE$110),MIN((JF$110-MAX($IC$110:JE$110)),(JF$110-JE$110)),0)+IF($E162=JF$22,VLOOKUP($C162,Input!$A$8:$IA$39,MATCH(JF$21,Input!$A$6:$IA$6,0),FALSE),0)*IF(JF$109&gt;=MAX($IC$109:JE$109),MIN((JF$109-MAX($IC$109:JE$109)),(JF$109-JE$109)),0)</f>
        <v>0</v>
      </c>
      <c r="JG162" s="1">
        <f>+IF($E162=JG$22,VLOOKUP($C162,Input!$A$8:$IA$39,MATCH(JG$21,Input!$A$6:$IA$6,0),FALSE),0)*IF(JG$110&gt;=MAX($IC$110:JF$110),MIN((JG$110-MAX($IC$110:JF$110)),(JG$110-JF$110)),0)+IF($E162=JG$22,VLOOKUP($C162,Input!$A$8:$IA$39,MATCH(JG$21,Input!$A$6:$IA$6,0),FALSE),0)*IF(JG$109&gt;=MAX($IC$109:JF$109),MIN((JG$109-MAX($IC$109:JF$109)),(JG$109-JF$109)),0)</f>
        <v>0</v>
      </c>
      <c r="JH162" s="1">
        <f>+IF($E162=JH$22,VLOOKUP($C162,Input!$A$8:$IA$39,MATCH(JH$21,Input!$A$6:$IA$6,0),FALSE),0)*IF(JH$110&gt;=MAX($IC$110:JG$110),MIN((JH$110-MAX($IC$110:JG$110)),(JH$110-JG$110)),0)+IF($E162=JH$22,VLOOKUP($C162,Input!$A$8:$IA$39,MATCH(JH$21,Input!$A$6:$IA$6,0),FALSE),0)*IF(JH$109&gt;=MAX($IC$109:JG$109),MIN((JH$109-MAX($IC$109:JG$109)),(JH$109-JG$109)),0)</f>
        <v>0</v>
      </c>
      <c r="JI162" s="1">
        <f>+IF($E162=JI$22,VLOOKUP($C162,Input!$A$8:$IA$39,MATCH(JI$21,Input!$A$6:$IA$6,0),FALSE),0)*IF(JI$110&gt;=MAX($IC$110:JH$110),MIN((JI$110-MAX($IC$110:JH$110)),(JI$110-JH$110)),0)+IF($E162=JI$22,VLOOKUP($C162,Input!$A$8:$IA$39,MATCH(JI$21,Input!$A$6:$IA$6,0),FALSE),0)*IF(JI$109&gt;=MAX($IC$109:JH$109),MIN((JI$109-MAX($IC$109:JH$109)),(JI$109-JH$109)),0)</f>
        <v>0</v>
      </c>
      <c r="JJ162" s="1">
        <f>+IF($E162=JJ$22,VLOOKUP($C162,Input!$A$8:$IA$39,MATCH(JJ$21,Input!$A$6:$IA$6,0),FALSE),0)*IF(JJ$110&gt;=MAX($IC$110:JI$110),MIN((JJ$110-MAX($IC$110:JI$110)),(JJ$110-JI$110)),0)+IF($E162=JJ$22,VLOOKUP($C162,Input!$A$8:$IA$39,MATCH(JJ$21,Input!$A$6:$IA$6,0),FALSE),0)*IF(JJ$109&gt;=MAX($IC$109:JI$109),MIN((JJ$109-MAX($IC$109:JI$109)),(JJ$109-JI$109)),0)</f>
        <v>0</v>
      </c>
      <c r="JK162" s="1">
        <f>+IF($E162=JK$22,VLOOKUP($C162,Input!$A$8:$IA$39,MATCH(JK$21,Input!$A$6:$IA$6,0),FALSE),0)*IF(JK$110&gt;=MAX($IC$110:JJ$110),MIN((JK$110-MAX($IC$110:JJ$110)),(JK$110-JJ$110)),0)+IF($E162=JK$22,VLOOKUP($C162,Input!$A$8:$IA$39,MATCH(JK$21,Input!$A$6:$IA$6,0),FALSE),0)*IF(JK$109&gt;=MAX($IC$109:JJ$109),MIN((JK$109-MAX($IC$109:JJ$109)),(JK$109-JJ$109)),0)</f>
        <v>0</v>
      </c>
      <c r="JL162" s="1">
        <f>+IF($E162=JL$22,VLOOKUP($C162,Input!$A$8:$IA$39,MATCH(JL$21,Input!$A$6:$IA$6,0),FALSE),0)*IF(JL$110&gt;=MAX($IC$110:JK$110),MIN((JL$110-MAX($IC$110:JK$110)),(JL$110-JK$110)),0)+IF($E162=JL$22,VLOOKUP($C162,Input!$A$8:$IA$39,MATCH(JL$21,Input!$A$6:$IA$6,0),FALSE),0)*IF(JL$109&gt;=MAX($IC$109:JK$109),MIN((JL$109-MAX($IC$109:JK$109)),(JL$109-JK$109)),0)</f>
        <v>0</v>
      </c>
      <c r="JN162" t="str">
        <f>+VLOOKUP($C162,Input!$A$8:$GZ$39,MATCH(JN$21,Input!$A$6:$GZ$6,0),FALSE)</f>
        <v>Charger Maintenance ($/kWh)</v>
      </c>
      <c r="JO162" s="1">
        <f>IF($E162+$I162+$D$7&lt;=JO$22,0,IF(JO$22-$D$7&gt;=$E162,VLOOKUP($C162,Input!$A$8:$GZ$39,MATCH(JO$21,Input!$A$6:$GZ$6,0),FALSE),0)*$F162/$G162)*$D162</f>
        <v>0</v>
      </c>
      <c r="JP162" s="1">
        <f>IF($E162+$I162+$D$7&lt;=JP$22,0,IF(JP$22-$D$7&gt;=$E162,VLOOKUP($C162,Input!$A$8:$GZ$39,MATCH(JP$21,Input!$A$6:$GZ$6,0),FALSE),0)*$F162/$G162)*$D162</f>
        <v>0</v>
      </c>
      <c r="JQ162" s="1">
        <f>IF($E162+$I162+$D$7&lt;=JQ$22,0,IF(JQ$22-$D$7&gt;=$E162,VLOOKUP($C162,Input!$A$8:$GZ$39,MATCH(JQ$21,Input!$A$6:$GZ$6,0),FALSE),0)*$F162/$G162)*$D162</f>
        <v>0</v>
      </c>
      <c r="JR162" s="1">
        <f>IF($E162+$I162+$D$7&lt;=JR$22,0,IF(JR$22-$D$7&gt;=$E162,VLOOKUP($C162,Input!$A$8:$GZ$39,MATCH(JR$21,Input!$A$6:$GZ$6,0),FALSE),0)*$F162/$G162)*$D162</f>
        <v>0</v>
      </c>
      <c r="JS162" s="1">
        <f>IF($E162+$I162+$D$7&lt;=JS$22,0,IF(JS$22-$D$7&gt;=$E162,VLOOKUP($C162,Input!$A$8:$GZ$39,MATCH(JS$21,Input!$A$6:$GZ$6,0),FALSE),0)*$F162/$G162)*$D162</f>
        <v>0</v>
      </c>
      <c r="JT162" s="1">
        <f>IF($E162+$I162+$D$7&lt;=JT$22,0,IF(JT$22-$D$7&gt;=$E162,VLOOKUP($C162,Input!$A$8:$GZ$39,MATCH(JT$21,Input!$A$6:$GZ$6,0),FALSE),0)*$F162/$G162)*$D162</f>
        <v>0</v>
      </c>
      <c r="JU162" s="1">
        <f>IF($E162+$I162+$D$7&lt;=JU$22,0,IF(JU$22-$D$7&gt;=$E162,VLOOKUP($C162,Input!$A$8:$GZ$39,MATCH(JU$21,Input!$A$6:$GZ$6,0),FALSE),0)*$F162/$G162)*$D162</f>
        <v>0</v>
      </c>
      <c r="JV162" s="1">
        <f>IF($E162+$I162+$D$7&lt;=JV$22,0,IF(JV$22-$D$7&gt;=$E162,VLOOKUP($C162,Input!$A$8:$GZ$39,MATCH(JV$21,Input!$A$6:$GZ$6,0),FALSE),0)*$F162/$G162)*$D162</f>
        <v>0</v>
      </c>
      <c r="JW162" s="1">
        <f>IF($E162+$I162+$D$7&lt;=JW$22,0,IF(JW$22-$D$7&gt;=$E162,VLOOKUP($C162,Input!$A$8:$GZ$39,MATCH(JW$21,Input!$A$6:$GZ$6,0),FALSE),0)*$F162/$G162)*$D162</f>
        <v>0</v>
      </c>
      <c r="JX162" s="1">
        <f>IF($E162+$I162+$D$7&lt;=JX$22,0,IF(JX$22-$D$7&gt;=$E162,VLOOKUP($C162,Input!$A$8:$GZ$39,MATCH(JX$21,Input!$A$6:$GZ$6,0),FALSE),0)*$F162/$G162)*$D162</f>
        <v>0</v>
      </c>
      <c r="JY162" s="1">
        <f>IF($E162+$I162+$D$7&lt;=JY$22,0,IF(JY$22-$D$7&gt;=$E162,VLOOKUP($C162,Input!$A$8:$GZ$39,MATCH(JY$21,Input!$A$6:$GZ$6,0),FALSE),0)*$F162/$G162)*$D162</f>
        <v>0</v>
      </c>
      <c r="JZ162" s="1">
        <f>IF($E162+$I162+$D$7&lt;=JZ$22,0,IF(JZ$22-$D$7&gt;=$E162,VLOOKUP($C162,Input!$A$8:$GZ$39,MATCH(JZ$21,Input!$A$6:$GZ$6,0),FALSE),0)*$F162/$G162)*$D162</f>
        <v>0</v>
      </c>
      <c r="KA162" s="1">
        <f>IF($E162+$I162+$D$7&lt;=KA$22,0,IF(KA$22-$D$7&gt;=$E162,VLOOKUP($C162,Input!$A$8:$GZ$39,MATCH(KA$21,Input!$A$6:$GZ$6,0),FALSE),0)*$F162/$G162)*$D162</f>
        <v>0</v>
      </c>
      <c r="KB162" s="1">
        <f>IF($E162+$I162+$D$7&lt;=KB$22,0,IF(KB$22-$D$7&gt;=$E162,VLOOKUP($C162,Input!$A$8:$GZ$39,MATCH(KB$21,Input!$A$6:$GZ$6,0),FALSE),0)*$F162/$G162)*$D162</f>
        <v>0</v>
      </c>
      <c r="KC162" s="1">
        <f>IF($E162+$I162+$D$7&lt;=KC$22,0,IF(KC$22-$D$7&gt;=$E162,VLOOKUP($C162,Input!$A$8:$GZ$39,MATCH(KC$21,Input!$A$6:$GZ$6,0),FALSE),0)*$F162/$G162)*$D162</f>
        <v>0</v>
      </c>
      <c r="KD162" s="1">
        <f>IF($E162+$I162+$D$7&lt;=KD$22,0,IF(KD$22-$D$7&gt;=$E162,VLOOKUP($C162,Input!$A$8:$GZ$39,MATCH(KD$21,Input!$A$6:$GZ$6,0),FALSE),0)*$F162/$G162)*$D162</f>
        <v>0</v>
      </c>
      <c r="KE162" s="1">
        <f>IF($E162+$I162+$D$7&lt;=KE$22,0,IF(KE$22-$D$7&gt;=$E162,VLOOKUP($C162,Input!$A$8:$GZ$39,MATCH(KE$21,Input!$A$6:$GZ$6,0),FALSE),0)*$F162/$G162)*$D162</f>
        <v>0</v>
      </c>
      <c r="KF162" s="1">
        <f>IF($E162+$I162+$D$7&lt;=KF$22,0,IF(KF$22-$D$7&gt;=$E162,VLOOKUP($C162,Input!$A$8:$GZ$39,MATCH(KF$21,Input!$A$6:$GZ$6,0),FALSE),0)*$F162/$G162)*$D162</f>
        <v>0</v>
      </c>
      <c r="KG162" s="1">
        <f>IF($E162+$I162+$D$7&lt;=KG$22,0,IF(KG$22-$D$7&gt;=$E162,VLOOKUP($C162,Input!$A$8:$GZ$39,MATCH(KG$21,Input!$A$6:$GZ$6,0),FALSE),0)*$F162/$G162)*$D162</f>
        <v>0</v>
      </c>
      <c r="KH162" s="1">
        <f>IF($E162+$I162+$D$7&lt;=KH$22,0,IF(KH$22-$D$7&gt;=$E162,VLOOKUP($C162,Input!$A$8:$GZ$39,MATCH(KH$21,Input!$A$6:$GZ$6,0),FALSE),0)*$F162/$G162)*$D162</f>
        <v>0</v>
      </c>
      <c r="KI162" s="1">
        <f>IF($E162+$I162+$D$7&lt;=KI$22,0,IF(KI$22-$D$7&gt;=$E162,VLOOKUP($C162,Input!$A$8:$GZ$39,MATCH(KI$21,Input!$A$6:$GZ$6,0),FALSE),0)*$F162/$G162)*$D162</f>
        <v>0</v>
      </c>
      <c r="KJ162" s="1">
        <f>IF($E162+$I162+$D$7&lt;=KJ$22,0,IF(KJ$22-$D$7&gt;=$E162,VLOOKUP($C162,Input!$A$8:$GZ$39,MATCH(KJ$21,Input!$A$6:$GZ$6,0),FALSE),0)*$F162/$G162)*$D162</f>
        <v>0</v>
      </c>
      <c r="KK162" s="1">
        <f>IF($E162+$I162+$D$7&lt;=KK$22,0,IF(KK$22-$D$7&gt;=$E162,VLOOKUP($C162,Input!$A$8:$GZ$39,MATCH(KK$21,Input!$A$6:$GZ$6,0),FALSE),0)*$F162/$G162)*$D162</f>
        <v>0</v>
      </c>
      <c r="KL162" s="1">
        <f>IF($E162+$I162+$D$7&lt;=KL$22,0,IF(KL$22-$D$7&gt;=$E162,VLOOKUP($C162,Input!$A$8:$GZ$39,MATCH(KL$21,Input!$A$6:$GZ$6,0),FALSE),0)*$F162/$G162)*$D162</f>
        <v>0</v>
      </c>
      <c r="KM162" s="1">
        <f>IF($E162+$I162+$D$7&lt;=KM$22,0,IF(KM$22-$D$7&gt;=$E162,VLOOKUP($C162,Input!$A$8:$GZ$39,MATCH(KM$21,Input!$A$6:$GZ$6,0),FALSE),0)*$F162/$G162)*$D162</f>
        <v>0</v>
      </c>
      <c r="KN162" s="1">
        <f>IF($E162+$I162+$D$7&lt;=KN$22,0,IF(KN$22-$D$7&gt;=$E162,VLOOKUP($C162,Input!$A$8:$GZ$39,MATCH(KN$21,Input!$A$6:$GZ$6,0),FALSE),0)*$F162/$G162)*$D162</f>
        <v>0</v>
      </c>
      <c r="KO162" s="1">
        <f>IF($E162+$I162+$D$7&lt;=KO$22,0,IF(KO$22-$D$7&gt;=$E162,VLOOKUP($C162,Input!$A$8:$GZ$39,MATCH(KO$21,Input!$A$6:$GZ$6,0),FALSE),0)*$F162/$G162)*$D162</f>
        <v>0</v>
      </c>
      <c r="KP162" s="1">
        <f>IF($E162+$I162+$D$7&lt;=KP$22,0,IF(KP$22-$D$7&gt;=$E162,VLOOKUP($C162,Input!$A$8:$GZ$39,MATCH(KP$21,Input!$A$6:$GZ$6,0),FALSE),0)*$F162/$G162)*$D162</f>
        <v>0</v>
      </c>
      <c r="KQ162" s="1">
        <f>IF($E162+$I162+$D$7&lt;=KQ$22,0,IF(KQ$22-$D$7&gt;=$E162,VLOOKUP($C162,Input!$A$8:$GZ$39,MATCH(KQ$21,Input!$A$6:$GZ$6,0),FALSE),0)*$F162/$G162)*$D162</f>
        <v>0</v>
      </c>
      <c r="KR162" s="1">
        <f>IF($E162+$I162+$D$7&lt;=KR$22,0,IF(KR$22-$D$7&gt;=$E162,VLOOKUP($C162,Input!$A$8:$GZ$39,MATCH(KR$21,Input!$A$6:$GZ$6,0),FALSE),0)*$F162/$G162)*$D162</f>
        <v>0</v>
      </c>
      <c r="KS162" s="1">
        <f>IF($E162+$I162+$D$7&lt;=KS$22,0,IF(KS$22-$D$7&gt;=$E162,VLOOKUP($C162,Input!$A$8:$GZ$39,MATCH(KS$21,Input!$A$6:$GZ$6,0),FALSE),0)*$F162/$G162)*$D162</f>
        <v>0</v>
      </c>
      <c r="KT162" s="1">
        <f>IF($E162+$I162+$D$7&lt;=KT$22,0,IF(KT$22-$D$7&gt;=$E162,VLOOKUP($C162,Input!$A$8:$GZ$39,MATCH(KT$21,Input!$A$6:$GZ$6,0),FALSE),0)*$F162/$G162)*$D162</f>
        <v>0</v>
      </c>
      <c r="KU162" s="1">
        <f>IF($E162+$I162+$D$7&lt;=KU$22,0,IF(KU$22-$D$7&gt;=$E162,VLOOKUP($C162,Input!$A$8:$GZ$39,MATCH(KU$21,Input!$A$6:$GZ$6,0),FALSE),0)*$F162/$G162)*$D162</f>
        <v>0</v>
      </c>
      <c r="KV162" s="1">
        <f>IF($E162+$I162+$D$7&lt;=KV$22,0,IF(KV$22-$D$7&gt;=$E162,VLOOKUP($C162,Input!$A$8:$GZ$39,MATCH(KV$21,Input!$A$6:$GZ$6,0),FALSE),0)*$F162/$G162)*$D162</f>
        <v>0</v>
      </c>
      <c r="KW162" s="1">
        <f>IF($E162+$I162+$D$7&lt;=KW$22,0,IF(KW$22-$D$7&gt;=$E162,VLOOKUP($C162,Input!$A$8:$GZ$39,MATCH(KW$21,Input!$A$6:$GZ$6,0),FALSE),0)*$F162/$G162)*$D162</f>
        <v>0</v>
      </c>
      <c r="KY162" t="str">
        <f>VLOOKUP($C162,Input!$A$8:$HV$39,MATCH(KY$21,Input!$A$6:$HV$6,0),FALSE)</f>
        <v>$/kWh from "Main Tab" selection for depot charging and it is scaled to EIA cost projections</v>
      </c>
      <c r="KZ162" s="1">
        <f>IF($E162+$I162+$D$7&lt;=KZ$22,0,IF(KZ$22-$D$7&gt;=$E162,VLOOKUP($C162,Input!$A$8:$HV$39,MATCH(KZ$21,Input!$A$6:$HV$6,0),FALSE)/$G162*$F162,0))*$D162</f>
        <v>0</v>
      </c>
      <c r="LA162" s="1">
        <f>IF($E162+$I162+$D$7&lt;=LA$22,0,IF(LA$22-$D$7&gt;=$E162,VLOOKUP($C162,Input!$A$8:$HV$39,MATCH(LA$21,Input!$A$6:$HV$6,0),FALSE)/$G162*$F162,0))*$D162</f>
        <v>0</v>
      </c>
      <c r="LB162" s="1">
        <f>IF($E162+$I162+$D$7&lt;=LB$22,0,IF(LB$22-$D$7&gt;=$E162,VLOOKUP($C162,Input!$A$8:$HV$39,MATCH(LB$21,Input!$A$6:$HV$6,0),FALSE)/$G162*$F162,0))*$D162</f>
        <v>0</v>
      </c>
      <c r="LC162" s="1">
        <f>IF($E162+$I162+$D$7&lt;=LC$22,0,IF(LC$22-$D$7&gt;=$E162,VLOOKUP($C162,Input!$A$8:$HV$39,MATCH(LC$21,Input!$A$6:$HV$6,0),FALSE)/$G162*$F162,0))*$D162</f>
        <v>0</v>
      </c>
      <c r="LD162" s="1">
        <f>IF($E162+$I162+$D$7&lt;=LD$22,0,IF(LD$22-$D$7&gt;=$E162,VLOOKUP($C162,Input!$A$8:$HV$39,MATCH(LD$21,Input!$A$6:$HV$6,0),FALSE)/$G162*$F162,0))*$D162</f>
        <v>0</v>
      </c>
      <c r="LE162" s="1">
        <f>IF($E162+$I162+$D$7&lt;=LE$22,0,IF(LE$22-$D$7&gt;=$E162,VLOOKUP($C162,Input!$A$8:$HV$39,MATCH(LE$21,Input!$A$6:$HV$6,0),FALSE)/$G162*$F162,0))*$D162</f>
        <v>0</v>
      </c>
      <c r="LF162" s="1">
        <f>IF($E162+$I162+$D$7&lt;=LF$22,0,IF(LF$22-$D$7&gt;=$E162,VLOOKUP($C162,Input!$A$8:$HV$39,MATCH(LF$21,Input!$A$6:$HV$6,0),FALSE)/$G162*$F162,0))*$D162</f>
        <v>0</v>
      </c>
      <c r="LG162" s="1">
        <f>IF($E162+$I162+$D$7&lt;=LG$22,0,IF(LG$22-$D$7&gt;=$E162,VLOOKUP($C162,Input!$A$8:$HV$39,MATCH(LG$21,Input!$A$6:$HV$6,0),FALSE)/$G162*$F162,0))*$D162</f>
        <v>0</v>
      </c>
      <c r="LH162" s="1">
        <f>IF($E162+$I162+$D$7&lt;=LH$22,0,IF(LH$22-$D$7&gt;=$E162,VLOOKUP($C162,Input!$A$8:$HV$39,MATCH(LH$21,Input!$A$6:$HV$6,0),FALSE)/$G162*$F162,0))*$D162</f>
        <v>0</v>
      </c>
      <c r="LI162" s="1">
        <f>IF($E162+$I162+$D$7&lt;=LI$22,0,IF(LI$22-$D$7&gt;=$E162,VLOOKUP($C162,Input!$A$8:$HV$39,MATCH(LI$21,Input!$A$6:$HV$6,0),FALSE)/$G162*$F162,0))*$D162</f>
        <v>0</v>
      </c>
      <c r="LJ162" s="1">
        <f>IF($E162+$I162+$D$7&lt;=LJ$22,0,IF(LJ$22-$D$7&gt;=$E162,VLOOKUP($C162,Input!$A$8:$HV$39,MATCH(LJ$21,Input!$A$6:$HV$6,0),FALSE)/$G162*$F162,0))*$D162</f>
        <v>0</v>
      </c>
      <c r="LK162" s="1">
        <f>IF($E162+$I162+$D$7&lt;=LK$22,0,IF(LK$22-$D$7&gt;=$E162,VLOOKUP($C162,Input!$A$8:$HV$39,MATCH(LK$21,Input!$A$6:$HV$6,0),FALSE)/$G162*$F162,0))*$D162</f>
        <v>0</v>
      </c>
      <c r="LL162" s="1">
        <f>IF($E162+$I162+$D$7&lt;=LL$22,0,IF(LL$22-$D$7&gt;=$E162,VLOOKUP($C162,Input!$A$8:$HV$39,MATCH(LL$21,Input!$A$6:$HV$6,0),FALSE)/$G162*$F162,0))*$D162</f>
        <v>0</v>
      </c>
      <c r="LM162" s="1">
        <f>IF($E162+$I162+$D$7&lt;=LM$22,0,IF(LM$22-$D$7&gt;=$E162,VLOOKUP($C162,Input!$A$8:$HV$39,MATCH(LM$21,Input!$A$6:$HV$6,0),FALSE)/$G162*$F162,0))*$D162</f>
        <v>0</v>
      </c>
      <c r="LN162" s="1">
        <f>IF($E162+$I162+$D$7&lt;=LN$22,0,IF(LN$22-$D$7&gt;=$E162,VLOOKUP($C162,Input!$A$8:$HV$39,MATCH(LN$21,Input!$A$6:$HV$6,0),FALSE)/$G162*$F162,0))*$D162</f>
        <v>0</v>
      </c>
      <c r="LO162" s="1">
        <f>IF($E162+$I162+$D$7&lt;=LO$22,0,IF(LO$22-$D$7&gt;=$E162,VLOOKUP($C162,Input!$A$8:$HV$39,MATCH(LO$21,Input!$A$6:$HV$6,0),FALSE)/$G162*$F162,0))*$D162</f>
        <v>0</v>
      </c>
      <c r="LP162" s="1">
        <f>IF($E162+$I162+$D$7&lt;=LP$22,0,IF(LP$22-$D$7&gt;=$E162,VLOOKUP($C162,Input!$A$8:$HV$39,MATCH(LP$21,Input!$A$6:$HV$6,0),FALSE)/$G162*$F162,0))*$D162</f>
        <v>0</v>
      </c>
      <c r="LQ162" s="1">
        <f>IF($E162+$I162+$D$7&lt;=LQ$22,0,IF(LQ$22-$D$7&gt;=$E162,VLOOKUP($C162,Input!$A$8:$HV$39,MATCH(LQ$21,Input!$A$6:$HV$6,0),FALSE)/$G162*$F162,0))*$D162</f>
        <v>0</v>
      </c>
      <c r="LR162" s="1">
        <f>IF($E162+$I162+$D$7&lt;=LR$22,0,IF(LR$22-$D$7&gt;=$E162,VLOOKUP($C162,Input!$A$8:$HV$39,MATCH(LR$21,Input!$A$6:$HV$6,0),FALSE)/$G162*$F162,0))*$D162</f>
        <v>0</v>
      </c>
      <c r="LS162" s="1">
        <f>IF($E162+$I162+$D$7&lt;=LS$22,0,IF(LS$22-$D$7&gt;=$E162,VLOOKUP($C162,Input!$A$8:$HV$39,MATCH(LS$21,Input!$A$6:$HV$6,0),FALSE)/$G162*$F162,0))*$D162</f>
        <v>0</v>
      </c>
      <c r="LT162" s="1">
        <f>IF($E162+$I162+$D$7&lt;=LT$22,0,IF(LT$22-$D$7&gt;=$E162,VLOOKUP($C162,Input!$A$8:$HV$39,MATCH(LT$21,Input!$A$6:$HV$6,0),FALSE)/$G162*$F162,0))*$D162</f>
        <v>0</v>
      </c>
      <c r="LU162" s="1">
        <f>IF($E162+$I162+$D$7&lt;=LU$22,0,IF(LU$22-$D$7&gt;=$E162,VLOOKUP($C162,Input!$A$8:$HV$39,MATCH(LU$21,Input!$A$6:$HV$6,0),FALSE)/$G162*$F162,0))*$D162</f>
        <v>0</v>
      </c>
      <c r="LV162" s="1">
        <f>IF($E162+$I162+$D$7&lt;=LV$22,0,IF(LV$22-$D$7&gt;=$E162,VLOOKUP($C162,Input!$A$8:$HV$39,MATCH(LV$21,Input!$A$6:$HV$6,0),FALSE)/$G162*$F162,0))*$D162</f>
        <v>0</v>
      </c>
      <c r="LW162" s="1">
        <f>IF($E162+$I162+$D$7&lt;=LW$22,0,IF(LW$22-$D$7&gt;=$E162,VLOOKUP($C162,Input!$A$8:$HV$39,MATCH(LW$21,Input!$A$6:$HV$6,0),FALSE)/$G162*$F162,0))*$D162</f>
        <v>0</v>
      </c>
      <c r="LX162" s="1">
        <f>IF($E162+$I162+$D$7&lt;=LX$22,0,IF(LX$22-$D$7&gt;=$E162,VLOOKUP($C162,Input!$A$8:$HV$39,MATCH(LX$21,Input!$A$6:$HV$6,0),FALSE)/$G162*$F162,0))*$D162</f>
        <v>0</v>
      </c>
      <c r="LY162" s="1">
        <f>IF($E162+$I162+$D$7&lt;=LY$22,0,IF(LY$22-$D$7&gt;=$E162,VLOOKUP($C162,Input!$A$8:$HV$39,MATCH(LY$21,Input!$A$6:$HV$6,0),FALSE)/$G162*$F162,0))*$D162</f>
        <v>0</v>
      </c>
      <c r="LZ162" s="1">
        <f>IF($E162+$I162+$D$7&lt;=LZ$22,0,IF(LZ$22-$D$7&gt;=$E162,VLOOKUP($C162,Input!$A$8:$HV$39,MATCH(LZ$21,Input!$A$6:$HV$6,0),FALSE)/$G162*$F162,0))*$D162</f>
        <v>0</v>
      </c>
      <c r="MA162" s="1">
        <f>IF($E162+$I162+$D$7&lt;=MA$22,0,IF(MA$22-$D$7&gt;=$E162,VLOOKUP($C162,Input!$A$8:$HV$39,MATCH(MA$21,Input!$A$6:$HV$6,0),FALSE)/$G162*$F162,0))*$D162</f>
        <v>0</v>
      </c>
      <c r="MB162" s="1">
        <f>IF($E162+$I162+$D$7&lt;=MB$22,0,IF(MB$22-$D$7&gt;=$E162,VLOOKUP($C162,Input!$A$8:$HV$39,MATCH(MB$21,Input!$A$6:$HV$6,0),FALSE)/$G162*$F162,0))*$D162</f>
        <v>0</v>
      </c>
      <c r="MC162" s="1">
        <f>IF($E162+$I162+$D$7&lt;=MC$22,0,IF(MC$22-$D$7&gt;=$E162,VLOOKUP($C162,Input!$A$8:$HV$39,MATCH(MC$21,Input!$A$6:$HV$6,0),FALSE)/$G162*$F162,0))*$D162</f>
        <v>0</v>
      </c>
      <c r="MD162" s="1">
        <f>IF($E162+$I162+$D$7&lt;=MD$22,0,IF(MD$22-$D$7&gt;=$E162,VLOOKUP($C162,Input!$A$8:$HV$39,MATCH(MD$21,Input!$A$6:$HV$6,0),FALSE)/$G162*$F162,0))*$D162</f>
        <v>0</v>
      </c>
      <c r="ME162" s="1">
        <f>IF($E162+$I162+$D$7&lt;=ME$22,0,IF(ME$22-$D$7&gt;=$E162,VLOOKUP($C162,Input!$A$8:$HV$39,MATCH(ME$21,Input!$A$6:$HV$6,0),FALSE)/$G162*$F162,0))*$D162</f>
        <v>0</v>
      </c>
      <c r="MF162" s="1">
        <f>IF($E162+$I162+$D$7&lt;=MF$22,0,IF(MF$22-$D$7&gt;=$E162,VLOOKUP($C162,Input!$A$8:$HV$39,MATCH(MF$21,Input!$A$6:$HV$6,0),FALSE)/$G162*$F162,0))*$D162</f>
        <v>0</v>
      </c>
      <c r="MG162" s="1">
        <f>IF($E162+$I162+$D$7&lt;=MG$22,0,IF(MG$22-$D$7&gt;=$E162,VLOOKUP($C162,Input!$A$8:$HV$39,MATCH(MG$21,Input!$A$6:$HV$6,0),FALSE)/$G162*$F162,0))*$D162</f>
        <v>0</v>
      </c>
      <c r="MH162" s="1">
        <f>IF($E162+$I162+$D$7&lt;=MH$22,0,IF(MH$22-$D$7&gt;=$E162,VLOOKUP($C162,Input!$A$8:$HV$39,MATCH(MH$21,Input!$A$6:$HV$6,0),FALSE)/$G162*$F162,0))*$D162</f>
        <v>0</v>
      </c>
      <c r="MI162" s="1">
        <f>IF($E162+$I162+$D$7&lt;=MI$22,0,IF(MI$22-$D$7&gt;=$E162,VLOOKUP($C162,Input!$A$8:$HV$39,MATCH(MI$21,Input!$A$6:$HV$6,0),FALSE)/$G162*$F162,0))*$D162</f>
        <v>0</v>
      </c>
      <c r="MJ162" s="1">
        <f>IF($E162+$I162+$D$7&lt;=MJ$22,0,IF(MJ$22-$D$7&gt;=$E162,VLOOKUP($C162,Input!$A$8:$HV$39,MATCH(MJ$21,Input!$A$6:$HV$6,0),FALSE)/$G162*$F162,0))*$D162</f>
        <v>0</v>
      </c>
      <c r="MK162" s="1">
        <f>IF($E162+$I162+$D$7&lt;=MK$22,0,IF(MK$22-$D$7&gt;=$E162,VLOOKUP($C162,Input!$A$8:$HV$39,MATCH(MK$21,Input!$A$6:$HV$6,0),FALSE)/$G162*$F162,0))*$D162</f>
        <v>0</v>
      </c>
      <c r="ML162" s="1">
        <f>IF($E162+$I162+$D$7&lt;=ML$22,0,IF(ML$22-$D$7&gt;=$E162,VLOOKUP($C162,Input!$A$8:$HV$39,MATCH(ML$21,Input!$A$6:$HV$6,0),FALSE)/$G162*$F162,0))*$D162</f>
        <v>0</v>
      </c>
      <c r="MM162" s="1">
        <f>IF($E162+$I162+$D$7&lt;=MM$22,0,IF(MM$22-$D$7&gt;=$E162,VLOOKUP($C162,Input!$A$8:$HV$39,MATCH(MM$21,Input!$A$6:$HV$6,0),FALSE)/$G162*$F162,0))*$D162</f>
        <v>0</v>
      </c>
      <c r="MN162" s="1">
        <f>IF($E162+$I162+$D$7&lt;=MN$22,0,IF(MN$22-$D$7&gt;=$E162,VLOOKUP($C162,Input!$A$8:$HV$39,MATCH(MN$21,Input!$A$6:$HV$6,0),FALSE)/$G162*$F162,0))*$D162</f>
        <v>0</v>
      </c>
      <c r="MO162" s="1">
        <f>IF($E162+$I162+$D$7&lt;=MO$22,0,IF(MO$22-$D$7&gt;=$E162,VLOOKUP($C162,Input!$A$8:$HV$39,MATCH(MO$21,Input!$A$6:$HV$6,0),FALSE)/$G162*$F162,0))*$D162</f>
        <v>0</v>
      </c>
      <c r="MP162" s="1">
        <f>IF($E162+$I162+$D$7&lt;=MP$22,0,IF(MP$22-$D$7&gt;=$E162,VLOOKUP($C162,Input!$A$8:$HV$39,MATCH(MP$21,Input!$A$6:$HV$6,0),FALSE)/$G162*$F162,0))*$D162</f>
        <v>0</v>
      </c>
      <c r="MQ162" s="1">
        <f>IF($E162+$I162+$D$7&lt;=MQ$22,0,IF(MQ$22-$D$7&gt;=$E162,VLOOKUP($C162,Input!$A$8:$HV$39,MATCH(MQ$21,Input!$A$6:$HV$6,0),FALSE)/$G162*$F162,0))*$D162</f>
        <v>0</v>
      </c>
      <c r="MR162" s="1">
        <f>IF($E162+$I162+$D$7&lt;=MR$22,0,IF(MR$22-$D$7&gt;=$E162,VLOOKUP($C162,Input!$A$8:$HV$39,MATCH(MR$21,Input!$A$6:$HV$6,0),FALSE)/$G162*$F162,0))*$D162</f>
        <v>0</v>
      </c>
      <c r="MS162" s="1">
        <f>IF($E162+$I162+$D$7&lt;=MS$22,0,IF(MS$22-$D$7&gt;=$E162,VLOOKUP($C162,Input!$A$8:$HV$39,MATCH(MS$21,Input!$A$6:$HV$6,0),FALSE)/$G162*$F162,0))*$D162</f>
        <v>0</v>
      </c>
      <c r="MT162" s="1">
        <f>IF($E162+$I162+$D$7&lt;=MT$22,0,IF(MT$22-$D$7&gt;=$E162,VLOOKUP($C162,Input!$A$8:$HV$39,MATCH(MT$21,Input!$A$6:$HV$6,0),FALSE)/$G162*$F162,0))*$D162</f>
        <v>0</v>
      </c>
      <c r="MU162" s="1">
        <f>IF($E162+$I162+$D$7&lt;=MU$22,0,IF(MU$22-$D$7&gt;=$E162,VLOOKUP($C162,Input!$A$8:$HV$39,MATCH(MU$21,Input!$A$6:$HV$6,0),FALSE)/$G162*$F162,0))*$D162</f>
        <v>2271668.0920139649</v>
      </c>
      <c r="MV162" s="1">
        <f>IF($E162+$I162+$D$7&lt;=MV$22,0,IF(MV$22-$D$7&gt;=$E162,VLOOKUP($C162,Input!$A$8:$HV$39,MATCH(MV$21,Input!$A$6:$HV$6,0),FALSE)/$G162*$F162,0))*$D162</f>
        <v>2273848.6581703546</v>
      </c>
      <c r="MW162" s="1">
        <f>IF($E162+$I162+$D$7&lt;=MW$22,0,IF(MW$22-$D$7&gt;=$E162,VLOOKUP($C162,Input!$A$8:$HV$39,MATCH(MW$21,Input!$A$6:$HV$6,0),FALSE)/$G162*$F162,0))*$D162</f>
        <v>2275957.7835889328</v>
      </c>
      <c r="MX162" s="1">
        <f>IF($E162+$I162+$D$7&lt;=MX$22,0,IF(MX$22-$D$7&gt;=$E162,VLOOKUP($C162,Input!$A$8:$HV$39,MATCH(MX$21,Input!$A$6:$HV$6,0),FALSE)/$G162*$F162,0))*$D162</f>
        <v>2274374.9128031656</v>
      </c>
      <c r="MZ162" t="str">
        <f>VLOOKUP($C162,Input!$A$8:$HV$39,MATCH(MZ$21,Input!$A$6:$HV$6,0),FALSE)</f>
        <v>Electricity LCFS Credit ($/kWh)</v>
      </c>
      <c r="NA162" s="1">
        <f>IF($E162+$I162+$D$7&lt;=NA$22,0,IF(NA$22-$D$7&gt;=$E162,-VLOOKUP($C162,Input!$A$8:$HV$39,MATCH(NA$21,Input!$A$6:$HV$6,0),FALSE)/$G162*$F162,0))*$D162*$G$4/100</f>
        <v>0</v>
      </c>
      <c r="NB162" s="1">
        <f>IF($E162+$I162+$D$7&lt;=NB$22,0,IF(NB$22-$D$7&gt;=$E162,-VLOOKUP($C162,Input!$A$8:$HV$39,MATCH(NB$21,Input!$A$6:$HV$6,0),FALSE)/$G162*$F162,0))*$D162*$G$4/100</f>
        <v>0</v>
      </c>
      <c r="NC162" s="1">
        <f>IF($E162+$I162+$D$7&lt;=NC$22,0,IF(NC$22-$D$7&gt;=$E162,-VLOOKUP($C162,Input!$A$8:$HV$39,MATCH(NC$21,Input!$A$6:$HV$6,0),FALSE)/$G162*$F162,0))*$D162*$G$4/100</f>
        <v>0</v>
      </c>
      <c r="ND162" s="1">
        <f>IF($E162+$I162+$D$7&lt;=ND$22,0,IF(ND$22-$D$7&gt;=$E162,-VLOOKUP($C162,Input!$A$8:$HV$39,MATCH(ND$21,Input!$A$6:$HV$6,0),FALSE)/$G162*$F162,0))*$D162*$G$4/100</f>
        <v>0</v>
      </c>
      <c r="NE162" s="1">
        <f>IF($E162+$I162+$D$7&lt;=NE$22,0,IF(NE$22-$D$7&gt;=$E162,-VLOOKUP($C162,Input!$A$8:$HV$39,MATCH(NE$21,Input!$A$6:$HV$6,0),FALSE)/$G162*$F162,0))*$D162*$G$4/100</f>
        <v>0</v>
      </c>
      <c r="NF162" s="1">
        <f>IF($E162+$I162+$D$7&lt;=NF$22,0,IF(NF$22-$D$7&gt;=$E162,-VLOOKUP($C162,Input!$A$8:$HV$39,MATCH(NF$21,Input!$A$6:$HV$6,0),FALSE)/$G162*$F162,0))*$D162*$G$4/100</f>
        <v>0</v>
      </c>
      <c r="NG162" s="1">
        <f>IF($E162+$I162+$D$7&lt;=NG$22,0,IF(NG$22-$D$7&gt;=$E162,-VLOOKUP($C162,Input!$A$8:$HV$39,MATCH(NG$21,Input!$A$6:$HV$6,0),FALSE)/$G162*$F162,0))*$D162*$G$4/100</f>
        <v>0</v>
      </c>
      <c r="NH162" s="1">
        <f>IF($E162+$I162+$D$7&lt;=NH$22,0,IF(NH$22-$D$7&gt;=$E162,-VLOOKUP($C162,Input!$A$8:$HV$39,MATCH(NH$21,Input!$A$6:$HV$6,0),FALSE)/$G162*$F162,0))*$D162*$G$4/100</f>
        <v>0</v>
      </c>
      <c r="NI162" s="1">
        <f>IF($E162+$I162+$D$7&lt;=NI$22,0,IF(NI$22-$D$7&gt;=$E162,-VLOOKUP($C162,Input!$A$8:$HV$39,MATCH(NI$21,Input!$A$6:$HV$6,0),FALSE)/$G162*$F162,0))*$D162*$G$4/100</f>
        <v>0</v>
      </c>
      <c r="NJ162" s="1">
        <f>IF($E162+$I162+$D$7&lt;=NJ$22,0,IF(NJ$22-$D$7&gt;=$E162,-VLOOKUP($C162,Input!$A$8:$HV$39,MATCH(NJ$21,Input!$A$6:$HV$6,0),FALSE)/$G162*$F162,0))*$D162*$G$4/100</f>
        <v>0</v>
      </c>
      <c r="NK162" s="1">
        <f>IF($E162+$I162+$D$7&lt;=NK$22,0,IF(NK$22-$D$7&gt;=$E162,-VLOOKUP($C162,Input!$A$8:$HV$39,MATCH(NK$21,Input!$A$6:$HV$6,0),FALSE)/$G162*$F162,0))*$D162*$G$4/100</f>
        <v>0</v>
      </c>
      <c r="NL162" s="1">
        <f>IF($E162+$I162+$D$7&lt;=NL$22,0,IF(NL$22-$D$7&gt;=$E162,-VLOOKUP($C162,Input!$A$8:$HV$39,MATCH(NL$21,Input!$A$6:$HV$6,0),FALSE)/$G162*$F162,0))*$D162*$G$4/100</f>
        <v>0</v>
      </c>
      <c r="NM162" s="1">
        <f>IF($E162+$I162+$D$7&lt;=NM$22,0,IF(NM$22-$D$7&gt;=$E162,-VLOOKUP($C162,Input!$A$8:$HV$39,MATCH(NM$21,Input!$A$6:$HV$6,0),FALSE)/$G162*$F162,0))*$D162*$G$4/100</f>
        <v>0</v>
      </c>
      <c r="NN162" s="1">
        <f>IF($E162+$I162+$D$7&lt;=NN$22,0,IF(NN$22-$D$7&gt;=$E162,-VLOOKUP($C162,Input!$A$8:$HV$39,MATCH(NN$21,Input!$A$6:$HV$6,0),FALSE)/$G162*$F162,0))*$D162*$G$4/100</f>
        <v>0</v>
      </c>
      <c r="NO162" s="1">
        <f>IF($E162+$I162+$D$7&lt;=NO$22,0,IF(NO$22-$D$7&gt;=$E162,-VLOOKUP($C162,Input!$A$8:$HV$39,MATCH(NO$21,Input!$A$6:$HV$6,0),FALSE)/$G162*$F162,0))*$D162*$G$4/100</f>
        <v>0</v>
      </c>
      <c r="NP162" s="1">
        <f>IF($E162+$I162+$D$7&lt;=NP$22,0,IF(NP$22-$D$7&gt;=$E162,-VLOOKUP($C162,Input!$A$8:$HV$39,MATCH(NP$21,Input!$A$6:$HV$6,0),FALSE)/$G162*$F162,0))*$D162*$G$4/100</f>
        <v>0</v>
      </c>
      <c r="NQ162" s="1">
        <f>IF($E162+$I162+$D$7&lt;=NQ$22,0,IF(NQ$22-$D$7&gt;=$E162,-VLOOKUP($C162,Input!$A$8:$HV$39,MATCH(NQ$21,Input!$A$6:$HV$6,0),FALSE)/$G162*$F162,0))*$D162*$G$4/100</f>
        <v>0</v>
      </c>
      <c r="NR162" s="1">
        <f>IF($E162+$I162+$D$7&lt;=NR$22,0,IF(NR$22-$D$7&gt;=$E162,-VLOOKUP($C162,Input!$A$8:$HV$39,MATCH(NR$21,Input!$A$6:$HV$6,0),FALSE)/$G162*$F162,0))*$D162*$G$4/100</f>
        <v>0</v>
      </c>
      <c r="NS162" s="1">
        <f>IF($E162+$I162+$D$7&lt;=NS$22,0,IF(NS$22-$D$7&gt;=$E162,-VLOOKUP($C162,Input!$A$8:$HV$39,MATCH(NS$21,Input!$A$6:$HV$6,0),FALSE)/$G162*$F162,0))*$D162*$G$4/100</f>
        <v>0</v>
      </c>
      <c r="NT162" s="1">
        <f>IF($E162+$I162+$D$7&lt;=NT$22,0,IF(NT$22-$D$7&gt;=$E162,-VLOOKUP($C162,Input!$A$8:$HV$39,MATCH(NT$21,Input!$A$6:$HV$6,0),FALSE)/$G162*$F162,0))*$D162*$G$4/100</f>
        <v>0</v>
      </c>
      <c r="NU162" s="1">
        <f>IF($E162+$I162+$D$7&lt;=NU$22,0,IF(NU$22-$D$7&gt;=$E162,-VLOOKUP($C162,Input!$A$8:$HV$39,MATCH(NU$21,Input!$A$6:$HV$6,0),FALSE)/$G162*$F162,0))*$D162*$G$4/100</f>
        <v>0</v>
      </c>
      <c r="NV162" s="1">
        <f>IF($E162+$I162+$D$7&lt;=NV$22,0,IF(NV$22-$D$7&gt;=$E162,-VLOOKUP($C162,Input!$A$8:$HV$39,MATCH(NV$21,Input!$A$6:$HV$6,0),FALSE)/$G162*$F162,0))*$D162*$G$4/100</f>
        <v>0</v>
      </c>
      <c r="NW162" s="1">
        <f>IF($E162+$I162+$D$7&lt;=NW$22,0,IF(NW$22-$D$7&gt;=$E162,-VLOOKUP($C162,Input!$A$8:$HV$39,MATCH(NW$21,Input!$A$6:$HV$6,0),FALSE)/$G162*$F162,0))*$D162*$G$4/100</f>
        <v>0</v>
      </c>
      <c r="NX162" s="1">
        <f>IF($E162+$I162+$D$7&lt;=NX$22,0,IF(NX$22-$D$7&gt;=$E162,-VLOOKUP($C162,Input!$A$8:$HV$39,MATCH(NX$21,Input!$A$6:$HV$6,0),FALSE)/$G162*$F162,0))*$D162*$G$4/100</f>
        <v>0</v>
      </c>
      <c r="NY162" s="1">
        <f>IF($E162+$I162+$D$7&lt;=NY$22,0,IF(NY$22-$D$7&gt;=$E162,-VLOOKUP($C162,Input!$A$8:$HV$39,MATCH(NY$21,Input!$A$6:$HV$6,0),FALSE)/$G162*$F162,0))*$D162*$G$4/100</f>
        <v>0</v>
      </c>
      <c r="NZ162" s="1">
        <f>IF($E162+$I162+$D$7&lt;=NZ$22,0,IF(NZ$22-$D$7&gt;=$E162,-VLOOKUP($C162,Input!$A$8:$HV$39,MATCH(NZ$21,Input!$A$6:$HV$6,0),FALSE)/$G162*$F162,0))*$D162*$G$4/100</f>
        <v>0</v>
      </c>
      <c r="OA162" s="1">
        <f>IF($E162+$I162+$D$7&lt;=OA$22,0,IF(OA$22-$D$7&gt;=$E162,-VLOOKUP($C162,Input!$A$8:$HV$39,MATCH(OA$21,Input!$A$6:$HV$6,0),FALSE)/$G162*$F162,0))*$D162*$G$4/100</f>
        <v>0</v>
      </c>
      <c r="OB162" s="1">
        <f>IF($E162+$I162+$D$7&lt;=OB$22,0,IF(OB$22-$D$7&gt;=$E162,-VLOOKUP($C162,Input!$A$8:$HV$39,MATCH(OB$21,Input!$A$6:$HV$6,0),FALSE)/$G162*$F162,0))*$D162*$G$4/100</f>
        <v>0</v>
      </c>
      <c r="OC162" s="1">
        <f>IF($E162+$I162+$D$7&lt;=OC$22,0,IF(OC$22-$D$7&gt;=$E162,-VLOOKUP($C162,Input!$A$8:$HV$39,MATCH(OC$21,Input!$A$6:$HV$6,0),FALSE)/$G162*$F162,0))*$D162*$G$4/100</f>
        <v>0</v>
      </c>
      <c r="OD162" s="1">
        <f>IF($E162+$I162+$D$7&lt;=OD$22,0,IF(OD$22-$D$7&gt;=$E162,-VLOOKUP($C162,Input!$A$8:$HV$39,MATCH(OD$21,Input!$A$6:$HV$6,0),FALSE)/$G162*$F162,0))*$D162*$G$4/100</f>
        <v>0</v>
      </c>
      <c r="OE162" s="1">
        <f>IF($E162+$I162+$D$7&lt;=OE$22,0,IF(OE$22-$D$7&gt;=$E162,-VLOOKUP($C162,Input!$A$8:$HV$39,MATCH(OE$21,Input!$A$6:$HV$6,0),FALSE)/$G162*$F162,0))*$D162*$G$4/100</f>
        <v>0</v>
      </c>
      <c r="OF162" s="1">
        <f>IF($E162+$I162+$D$7&lt;=OF$22,0,IF(OF$22-$D$7&gt;=$E162,-VLOOKUP($C162,Input!$A$8:$HV$39,MATCH(OF$21,Input!$A$6:$HV$6,0),FALSE)/$G162*$F162,0))*$D162*$G$4/100</f>
        <v>-1985584.6483200002</v>
      </c>
      <c r="OG162" s="1">
        <f>IF($E162+$I162+$D$7&lt;=OG$22,0,IF(OG$22-$D$7&gt;=$E162,-VLOOKUP($C162,Input!$A$8:$HV$39,MATCH(OG$21,Input!$A$6:$HV$6,0),FALSE)/$G162*$F162,0))*$D162*$G$4/100</f>
        <v>-1985584.6483200002</v>
      </c>
      <c r="OH162" s="1">
        <f>IF($E162+$I162+$D$7&lt;=OH$22,0,IF(OH$22-$D$7&gt;=$E162,-VLOOKUP($C162,Input!$A$8:$HV$39,MATCH(OH$21,Input!$A$6:$HV$6,0),FALSE)/$G162*$F162,0))*$D162*$G$4/100</f>
        <v>-1985584.6483200002</v>
      </c>
      <c r="OI162" s="1">
        <f>IF($E162+$I162+$D$7&lt;=OI$22,0,IF(OI$22-$D$7&gt;=$E162,-VLOOKUP($C162,Input!$A$8:$HV$39,MATCH(OI$21,Input!$A$6:$HV$6,0),FALSE)/$G162*$F162,0))*$D162*$G$4/100</f>
        <v>-1985584.6483200002</v>
      </c>
      <c r="OK162" t="str">
        <f>VLOOKUP($C162,Input!$A$8:$HW$39,MATCH(OK$21,Input!$A$6:$HW$6,0),FALSE)</f>
        <v>Charger Inspection Maint ($/year)</v>
      </c>
      <c r="OL162" s="1">
        <f>IF($E162+$I162+$D$7&lt;=OL$22,0,IF(OL$22-$D$7&gt;=$E162,IF(COUNTIF($KZ162:LP162,"&gt;0")&gt;0,VLOOKUP($C162,Input!$A$8:$HV$21,MATCH($OK$21+COUNTIF($KZ162:LP162,"&gt;0"),Input!$A$6:$HV$6,0),FALSE),0),0))*$D162</f>
        <v>0</v>
      </c>
      <c r="OM162" s="1">
        <f>IF($E162+$I162+$D$7&lt;=OM$22,0,IF(OM$22-$D$7&gt;=$E162,IF(COUNTIF($KZ162:LQ162,"&gt;0")&gt;0,VLOOKUP($C162,Input!$A$8:$HV$21,MATCH($OK$21+COUNTIF($KZ162:LQ162,"&gt;0"),Input!$A$6:$HV$6,0),FALSE),0),0))*$D162</f>
        <v>0</v>
      </c>
      <c r="ON162" s="1">
        <f>IF($E162+$I162+$D$7&lt;=ON$22,0,IF(ON$22-$D$7&gt;=$E162,IF(COUNTIF($KZ162:LR162,"&gt;0")&gt;0,VLOOKUP($C162,Input!$A$8:$HV$21,MATCH($OK$21+COUNTIF($KZ162:LR162,"&gt;0"),Input!$A$6:$HV$6,0),FALSE),0),0))*$D162</f>
        <v>0</v>
      </c>
      <c r="OO162" s="1">
        <f>IF($E162+$I162+$D$7&lt;=OO$22,0,IF(OO$22-$D$7&gt;=$E162,IF(COUNTIF($KZ162:LS162,"&gt;0")&gt;0,VLOOKUP($C162,Input!$A$8:$HV$21,MATCH($OK$21+COUNTIF($KZ162:LS162,"&gt;0"),Input!$A$6:$HV$6,0),FALSE),0),0))*$D162</f>
        <v>0</v>
      </c>
      <c r="OP162" s="1">
        <f>IF($E162+$I162+$D$7&lt;=OP$22,0,IF(OP$22-$D$7&gt;=$E162,IF(COUNTIF($KZ162:LT162,"&gt;0")&gt;0,VLOOKUP($C162,Input!$A$8:$HV$21,MATCH($OK$21+COUNTIF($KZ162:LT162,"&gt;0"),Input!$A$6:$HV$6,0),FALSE),0),0))*$D162</f>
        <v>0</v>
      </c>
      <c r="OQ162" s="1">
        <f>IF($E162+$I162+$D$7&lt;=OQ$22,0,IF(OQ$22-$D$7&gt;=$E162,IF(COUNTIF($KZ162:LU162,"&gt;0")&gt;0,VLOOKUP($C162,Input!$A$8:$HV$21,MATCH($OK$21+COUNTIF($KZ162:LU162,"&gt;0"),Input!$A$6:$HV$6,0),FALSE),0),0))*$D162</f>
        <v>0</v>
      </c>
      <c r="OR162" s="1">
        <f>IF($E162+$I162+$D$7&lt;=OR$22,0,IF(OR$22-$D$7&gt;=$E162,IF(COUNTIF($KZ162:LV162,"&gt;0")&gt;0,VLOOKUP($C162,Input!$A$8:$HV$21,MATCH($OK$21+COUNTIF($KZ162:LV162,"&gt;0"),Input!$A$6:$HV$6,0),FALSE),0),0))*$D162</f>
        <v>0</v>
      </c>
      <c r="OS162" s="1">
        <f>IF($E162+$I162+$D$7&lt;=OS$22,0,IF(OS$22-$D$7&gt;=$E162,IF(COUNTIF($KZ162:LW162,"&gt;0")&gt;0,VLOOKUP($C162,Input!$A$8:$HV$21,MATCH($OK$21+COUNTIF($KZ162:LW162,"&gt;0"),Input!$A$6:$HV$6,0),FALSE),0),0))*$D162</f>
        <v>0</v>
      </c>
      <c r="OT162" s="1">
        <f>IF($E162+$I162+$D$7&lt;=OT$22,0,IF(OT$22-$D$7&gt;=$E162,IF(COUNTIF($KZ162:LX162,"&gt;0")&gt;0,VLOOKUP($C162,Input!$A$8:$HV$21,MATCH($OK$21+COUNTIF($KZ162:LX162,"&gt;0"),Input!$A$6:$HV$6,0),FALSE),0),0))*$D162</f>
        <v>0</v>
      </c>
      <c r="OU162" s="1">
        <f>IF($E162+$I162+$D$7&lt;=OU$22,0,IF(OU$22-$D$7&gt;=$E162,IF(COUNTIF($KZ162:LY162,"&gt;0")&gt;0,VLOOKUP($C162,Input!$A$8:$HV$21,MATCH($OK$21+COUNTIF($KZ162:LY162,"&gt;0"),Input!$A$6:$HV$6,0),FALSE),0),0))*$D162</f>
        <v>0</v>
      </c>
      <c r="OV162" s="1">
        <f>IF($E162+$I162+$D$7&lt;=OV$22,0,IF(OV$22-$D$7&gt;=$E162,IF(COUNTIF($KZ162:LZ162,"&gt;0")&gt;0,VLOOKUP($C162,Input!$A$8:$HV$21,MATCH($OK$21+COUNTIF($KZ162:LZ162,"&gt;0"),Input!$A$6:$HV$6,0),FALSE),0),0))*$D162</f>
        <v>0</v>
      </c>
      <c r="OW162" s="1">
        <f>IF($E162+$I162+$D$7&lt;=OW$22,0,IF(OW$22-$D$7&gt;=$E162,IF(COUNTIF($KZ162:MA162,"&gt;0")&gt;0,VLOOKUP($C162,Input!$A$8:$HV$21,MATCH($OK$21+COUNTIF($KZ162:MA162,"&gt;0"),Input!$A$6:$HV$6,0),FALSE),0),0))*$D162</f>
        <v>0</v>
      </c>
      <c r="OX162" s="1">
        <f>IF($E162+$I162+$D$7&lt;=OX$22,0,IF(OX$22-$D$7&gt;=$E162,IF(COUNTIF($KZ162:MB162,"&gt;0")&gt;0,VLOOKUP($C162,Input!$A$8:$HV$21,MATCH($OK$21+COUNTIF($KZ162:MB162,"&gt;0"),Input!$A$6:$HV$6,0),FALSE),0),0))*$D162</f>
        <v>0</v>
      </c>
      <c r="OY162" s="1">
        <f>IF($E162+$I162+$D$7&lt;=OY$22,0,IF(OY$22-$D$7&gt;=$E162,IF(COUNTIF($KZ162:MC162,"&gt;0")&gt;0,VLOOKUP($C162,Input!$A$8:$HV$21,MATCH($OK$21+COUNTIF($KZ162:MC162,"&gt;0"),Input!$A$6:$HV$6,0),FALSE),0),0))*$D162</f>
        <v>0</v>
      </c>
      <c r="OZ162" s="1">
        <f>IF($E162+$I162+$D$7&lt;=OZ$22,0,IF(OZ$22-$D$7&gt;=$E162,IF(COUNTIF($KZ162:MD162,"&gt;0")&gt;0,VLOOKUP($C162,Input!$A$8:$HV$21,MATCH($OK$21+COUNTIF($KZ162:MD162,"&gt;0"),Input!$A$6:$HV$6,0),FALSE),0),0))*$D162</f>
        <v>0</v>
      </c>
      <c r="PA162" s="1">
        <f>IF($E162+$I162+$D$7&lt;=PA$22,0,IF(PA$22-$D$7&gt;=$E162,IF(COUNTIF($KZ162:ME162,"&gt;0")&gt;0,VLOOKUP($C162,Input!$A$8:$HV$21,MATCH($OK$21+COUNTIF($KZ162:ME162,"&gt;0"),Input!$A$6:$HV$6,0),FALSE),0),0))*$D162</f>
        <v>0</v>
      </c>
      <c r="PB162" s="1">
        <f>IF($E162+$I162+$D$7&lt;=PB$22,0,IF(PB$22-$D$7&gt;=$E162,IF(COUNTIF($KZ162:MF162,"&gt;0")&gt;0,VLOOKUP($C162,Input!$A$8:$HV$21,MATCH($OK$21+COUNTIF($KZ162:MF162,"&gt;0"),Input!$A$6:$HV$6,0),FALSE),0),0))*$D162</f>
        <v>0</v>
      </c>
      <c r="PC162" s="1">
        <f>IF($E162+$I162+$D$7&lt;=PC$22,0,IF(PC$22-$D$7&gt;=$E162,IF(COUNTIF($KZ162:MG162,"&gt;0")&gt;0,VLOOKUP($C162,Input!$A$8:$HV$21,MATCH($OK$21+COUNTIF($KZ162:MG162,"&gt;0"),Input!$A$6:$HV$6,0),FALSE),0),0))*$D162</f>
        <v>0</v>
      </c>
      <c r="PD162" s="1">
        <f>IF($E162+$I162+$D$7&lt;=PD$22,0,IF(PD$22-$D$7&gt;=$E162,IF(COUNTIF($KZ162:MH162,"&gt;0")&gt;0,VLOOKUP($C162,Input!$A$8:$HV$21,MATCH($OK$21+COUNTIF($KZ162:MH162,"&gt;0"),Input!$A$6:$HV$6,0),FALSE),0),0))*$D162</f>
        <v>0</v>
      </c>
      <c r="PE162" s="1">
        <f>IF($E162+$I162+$D$7&lt;=PE$22,0,IF(PE$22-$D$7&gt;=$E162,IF(COUNTIF($KZ162:MI162,"&gt;0")&gt;0,VLOOKUP($C162,Input!$A$8:$HV$21,MATCH($OK$21+COUNTIF($KZ162:MI162,"&gt;0"),Input!$A$6:$HV$6,0),FALSE),0),0))*$D162</f>
        <v>0</v>
      </c>
      <c r="PF162" s="1">
        <f>IF($E162+$I162+$D$7&lt;=PF$22,0,IF(PF$22-$D$7&gt;=$E162,IF(COUNTIF($KZ162:MJ162,"&gt;0")&gt;0,VLOOKUP($C162,Input!$A$8:$HV$21,MATCH($OK$21+COUNTIF($KZ162:MJ162,"&gt;0"),Input!$A$6:$HV$6,0),FALSE),0),0))*$D162</f>
        <v>0</v>
      </c>
      <c r="PG162" s="1">
        <f>IF($E162+$I162+$D$7&lt;=PG$22,0,IF(PG$22-$D$7&gt;=$E162,IF(COUNTIF($KZ162:MK162,"&gt;0")&gt;0,VLOOKUP($C162,Input!$A$8:$HV$21,MATCH($OK$21+COUNTIF($KZ162:MK162,"&gt;0"),Input!$A$6:$HV$6,0),FALSE),0),0))*$D162</f>
        <v>0</v>
      </c>
      <c r="PH162" s="1">
        <f>IF($E162+$I162+$D$7&lt;=PH$22,0,IF(PH$22-$D$7&gt;=$E162,IF(COUNTIF($KZ162:ML162,"&gt;0")&gt;0,VLOOKUP($C162,Input!$A$8:$HV$21,MATCH($OK$21+COUNTIF($KZ162:ML162,"&gt;0"),Input!$A$6:$HV$6,0),FALSE),0),0))*$D162</f>
        <v>0</v>
      </c>
      <c r="PI162" s="1">
        <f>IF($E162+$I162+$D$7&lt;=PI$22,0,IF(PI$22-$D$7&gt;=$E162,IF(COUNTIF($KZ162:MM162,"&gt;0")&gt;0,VLOOKUP($C162,Input!$A$8:$HV$21,MATCH($OK$21+COUNTIF($KZ162:MM162,"&gt;0"),Input!$A$6:$HV$6,0),FALSE),0),0))*$D162</f>
        <v>0</v>
      </c>
      <c r="PJ162" s="1">
        <f>IF($E162+$I162+$D$7&lt;=PJ$22,0,IF(PJ$22-$D$7&gt;=$E162,IF(COUNTIF($KZ162:MN162,"&gt;0")&gt;0,VLOOKUP($C162,Input!$A$8:$HV$21,MATCH($OK$21+COUNTIF($KZ162:MN162,"&gt;0"),Input!$A$6:$HV$6,0),FALSE),0),0))*$D162</f>
        <v>0</v>
      </c>
      <c r="PK162" s="1">
        <f>IF($E162+$I162+$D$7&lt;=PK$22,0,IF(PK$22-$D$7&gt;=$E162,IF(COUNTIF($KZ162:MO162,"&gt;0")&gt;0,VLOOKUP($C162,Input!$A$8:$HV$21,MATCH($OK$21+COUNTIF($KZ162:MO162,"&gt;0"),Input!$A$6:$HV$6,0),FALSE),0),0))*$D162</f>
        <v>0</v>
      </c>
      <c r="PL162" s="1">
        <f>IF($E162+$I162+$D$7&lt;=PL$22,0,IF(PL$22-$D$7&gt;=$E162,IF(COUNTIF($KZ162:MP162,"&gt;0")&gt;0,VLOOKUP($C162,Input!$A$8:$HV$21,MATCH($OK$21+COUNTIF($KZ162:MP162,"&gt;0"),Input!$A$6:$HV$6,0),FALSE),0),0))*$D162</f>
        <v>0</v>
      </c>
      <c r="PM162" s="1">
        <f>IF($E162+$I162+$D$7&lt;=PM$22,0,IF(PM$22-$D$7&gt;=$E162,IF(COUNTIF($KZ162:MQ162,"&gt;0")&gt;0,VLOOKUP($C162,Input!$A$8:$HV$21,MATCH($OK$21+COUNTIF($KZ162:MQ162,"&gt;0"),Input!$A$6:$HV$6,0),FALSE),0),0))*$D162</f>
        <v>0</v>
      </c>
      <c r="PN162" s="1">
        <f>IF($E162+$I162+$D$7&lt;=PN$22,0,IF(PN$22-$D$7&gt;=$E162,IF(COUNTIF($KZ162:MR162,"&gt;0")&gt;0,VLOOKUP($C162,Input!$A$8:$HV$21,MATCH($OK$21+COUNTIF($KZ162:MR162,"&gt;0"),Input!$A$6:$HV$6,0),FALSE),0),0))*$D162</f>
        <v>0</v>
      </c>
      <c r="PO162" s="1">
        <f>IF($E162+$I162+$D$7&lt;=PO$22,0,IF(PO$22-$D$7&gt;=$E162,IF(COUNTIF($KZ162:MS162,"&gt;0")&gt;0,VLOOKUP($C162,Input!$A$8:$HV$21,MATCH($OK$21+COUNTIF($KZ162:MS162,"&gt;0"),Input!$A$6:$HV$6,0),FALSE),0),0))*$D162</f>
        <v>0</v>
      </c>
      <c r="PP162" s="1">
        <f>IF($E162+$I162+$D$7&lt;=PP$22,0,IF(PP$22-$D$7&gt;=$E162,IF(COUNTIF($KZ162:MT162,"&gt;0")&gt;0,VLOOKUP($C162,Input!$A$8:$HV$21,MATCH($OK$21+COUNTIF($KZ162:MT162,"&gt;0"),Input!$A$6:$HV$6,0),FALSE),0),0))*$D162</f>
        <v>0</v>
      </c>
      <c r="PQ162" s="1">
        <f>IF($E162+$I162+$D$7&lt;=PQ$22,0,IF(PQ$22-$D$7&gt;=$E162,IF(COUNTIF($KZ162:MU162,"&gt;0")&gt;0,VLOOKUP($C162,Input!$A$8:$HV$21,MATCH($OK$21+COUNTIF($KZ162:MU162,"&gt;0"),Input!$A$6:$HV$6,0),FALSE),0),0))*$D162</f>
        <v>117000</v>
      </c>
      <c r="PR162" s="1">
        <f>IF($E162+$I162+$D$7&lt;=PR$22,0,IF(PR$22-$D$7&gt;=$E162,IF(COUNTIF($KZ162:MV162,"&gt;0")&gt;0,VLOOKUP($C162,Input!$A$8:$HV$21,MATCH($OK$21+COUNTIF($KZ162:MV162,"&gt;0"),Input!$A$6:$HV$6,0),FALSE),0),0))*$D162</f>
        <v>117000</v>
      </c>
      <c r="PS162" s="1">
        <f>IF($E162+$I162+$D$7&lt;=PS$22,0,IF(PS$22-$D$7&gt;=$E162,IF(COUNTIF($KZ162:MW162,"&gt;0")&gt;0,VLOOKUP($C162,Input!$A$8:$HV$21,MATCH($OK$21+COUNTIF($KZ162:MW162,"&gt;0"),Input!$A$6:$HV$6,0),FALSE),0),0))*$D162</f>
        <v>117000</v>
      </c>
      <c r="PT162" s="1">
        <f>IF($E162+$I162+$D$7&lt;=PT$22,0,IF(PT$22-$D$7&gt;=$E162,IF(COUNTIF($KZ162:MX162,"&gt;0")&gt;0,VLOOKUP($C162,Input!$A$8:$HV$21,MATCH($OK$21+COUNTIF($KZ162:MX162,"&gt;0"),Input!$A$6:$HV$6,0),FALSE),0),0))*$D162</f>
        <v>117000</v>
      </c>
      <c r="PV162" s="1" t="str">
        <f t="shared" si="990"/>
        <v>2047 MY All In - 40' Proterra 550 kWh {234 Buses}</v>
      </c>
      <c r="PW162" s="1">
        <f t="shared" si="991"/>
        <v>0</v>
      </c>
      <c r="PX162" s="1">
        <f t="shared" si="992"/>
        <v>0</v>
      </c>
      <c r="PY162" s="1">
        <f t="shared" si="993"/>
        <v>0</v>
      </c>
      <c r="PZ162" s="1">
        <f t="shared" si="994"/>
        <v>0</v>
      </c>
      <c r="QA162" s="1">
        <f t="shared" si="995"/>
        <v>0</v>
      </c>
      <c r="QB162" s="1">
        <f t="shared" si="996"/>
        <v>0</v>
      </c>
      <c r="QC162" s="1">
        <f t="shared" si="997"/>
        <v>0</v>
      </c>
      <c r="QD162" s="1">
        <f t="shared" si="998"/>
        <v>0</v>
      </c>
      <c r="QE162" s="1">
        <f t="shared" si="999"/>
        <v>0</v>
      </c>
      <c r="QF162" s="1">
        <f t="shared" si="1000"/>
        <v>0</v>
      </c>
      <c r="QG162" s="1">
        <f t="shared" si="1001"/>
        <v>0</v>
      </c>
      <c r="QH162" s="1">
        <f t="shared" si="1002"/>
        <v>0</v>
      </c>
      <c r="QI162" s="1">
        <f t="shared" si="1003"/>
        <v>0</v>
      </c>
      <c r="QJ162" s="1">
        <f t="shared" si="1004"/>
        <v>0</v>
      </c>
      <c r="QK162" s="1">
        <f t="shared" si="1005"/>
        <v>0</v>
      </c>
      <c r="QL162" s="1">
        <f t="shared" si="1006"/>
        <v>0</v>
      </c>
      <c r="QM162" s="1">
        <f t="shared" si="1007"/>
        <v>0</v>
      </c>
      <c r="QN162" s="1">
        <f t="shared" si="1008"/>
        <v>0</v>
      </c>
      <c r="QO162" s="1">
        <f t="shared" si="1009"/>
        <v>0</v>
      </c>
      <c r="QP162" s="1">
        <f t="shared" si="1010"/>
        <v>0</v>
      </c>
      <c r="QQ162" s="1">
        <f t="shared" si="1011"/>
        <v>0</v>
      </c>
      <c r="QR162" s="1">
        <f t="shared" si="1012"/>
        <v>0</v>
      </c>
      <c r="QS162" s="1">
        <f t="shared" si="1013"/>
        <v>0</v>
      </c>
      <c r="QT162" s="1">
        <f t="shared" si="1014"/>
        <v>0</v>
      </c>
      <c r="QU162" s="1">
        <f t="shared" si="1015"/>
        <v>0</v>
      </c>
      <c r="QV162" s="1">
        <f t="shared" si="1016"/>
        <v>0</v>
      </c>
      <c r="QW162" s="1">
        <f t="shared" si="1017"/>
        <v>0</v>
      </c>
      <c r="QX162" s="1">
        <f t="shared" si="1018"/>
        <v>0</v>
      </c>
      <c r="QY162" s="1">
        <f t="shared" si="1019"/>
        <v>0</v>
      </c>
      <c r="QZ162" s="1">
        <f t="shared" si="1020"/>
        <v>0</v>
      </c>
      <c r="RA162" s="1">
        <f t="shared" si="1021"/>
        <v>0</v>
      </c>
      <c r="RB162" s="1">
        <f t="shared" si="1022"/>
        <v>260616439.68310919</v>
      </c>
      <c r="RC162" s="1">
        <f t="shared" si="1023"/>
        <v>6021264.0098503549</v>
      </c>
      <c r="RD162" s="1">
        <f t="shared" si="1024"/>
        <v>6023373.1352689322</v>
      </c>
      <c r="RE162" s="1">
        <f t="shared" si="1025"/>
        <v>6021790.264483165</v>
      </c>
      <c r="RF162" s="1">
        <f t="shared" si="986"/>
        <v>278682867.09271163</v>
      </c>
      <c r="RG162" s="1">
        <f t="shared" si="987"/>
        <v>111056720.87773937</v>
      </c>
      <c r="RH162" s="72"/>
      <c r="RI162" s="91"/>
    </row>
    <row r="163" spans="1:477" x14ac:dyDescent="0.25">
      <c r="A163" s="89"/>
      <c r="B163" s="148">
        <v>1</v>
      </c>
      <c r="C163" s="111" t="s">
        <v>79</v>
      </c>
      <c r="D163" s="85">
        <f t="shared" si="913"/>
        <v>234</v>
      </c>
      <c r="E163" s="83">
        <f t="shared" si="989"/>
        <v>2048</v>
      </c>
      <c r="F163" s="68">
        <f t="shared" si="870"/>
        <v>40000</v>
      </c>
      <c r="G163" s="69">
        <f>VLOOKUP($C163,Input!$A$8:$HV$39,MATCH(G$21,Input!$A$6:$HV$6,0),FALSE)</f>
        <v>0.47619047619047616</v>
      </c>
      <c r="H163" s="123">
        <f>VLOOKUP($C163,Input!$A$8:$HV$39,MATCH(H$21,Input!$A$6:$HV$6,0),FALSE)</f>
        <v>0</v>
      </c>
      <c r="I163" s="70">
        <f>VLOOKUP($C163,Input!$A$8:$HV$39,MATCH(I$21,Input!$A$6:$HV$6,0),FALSE)</f>
        <v>14</v>
      </c>
      <c r="J163" s="1">
        <f>+IF($E163=J$22,VLOOKUP($C163,Input!$A$8:$AN$39,MATCH(J$21,Input!$A$6:$AN$6,0),FALSE)+$H163,0)*$D163</f>
        <v>0</v>
      </c>
      <c r="K163" s="1">
        <f>+IF($E163=K$22,VLOOKUP($C163,Input!$A$8:$AN$39,MATCH(K$21,Input!$A$6:$AN$6,0),FALSE)+$H163,0)*$D163</f>
        <v>0</v>
      </c>
      <c r="L163" s="1">
        <f>+IF($E163=L$22,VLOOKUP($C163,Input!$A$8:$AN$39,MATCH(L$21,Input!$A$6:$AN$6,0),FALSE)+$H163,0)*$D163</f>
        <v>0</v>
      </c>
      <c r="M163" s="1">
        <f>+IF($E163=M$22,VLOOKUP($C163,Input!$A$8:$AN$39,MATCH(M$21,Input!$A$6:$AN$6,0),FALSE)+$H163,0)*$D163</f>
        <v>0</v>
      </c>
      <c r="N163" s="1">
        <f>+IF($E163=N$22,VLOOKUP($C163,Input!$A$8:$AN$39,MATCH(N$21,Input!$A$6:$AN$6,0),FALSE)+$H163,0)*$D163</f>
        <v>0</v>
      </c>
      <c r="O163" s="1">
        <f>+IF($E163=O$22,VLOOKUP($C163,Input!$A$8:$AN$39,MATCH(O$21,Input!$A$6:$AN$6,0),FALSE)+$H163,0)*$D163</f>
        <v>0</v>
      </c>
      <c r="P163" s="1">
        <f>+IF($E163=P$22,VLOOKUP($C163,Input!$A$8:$AN$39,MATCH(P$21,Input!$A$6:$AN$6,0),FALSE)+$H163,0)*$D163</f>
        <v>0</v>
      </c>
      <c r="Q163" s="1">
        <f>+IF($E163=Q$22,VLOOKUP($C163,Input!$A$8:$AN$39,MATCH(Q$21,Input!$A$6:$AN$6,0),FALSE)+$H163,0)*$D163</f>
        <v>0</v>
      </c>
      <c r="R163" s="1">
        <f>+IF($E163=R$22,VLOOKUP($C163,Input!$A$8:$AN$39,MATCH(R$21,Input!$A$6:$AN$6,0),FALSE)+$H163,0)*$D163</f>
        <v>0</v>
      </c>
      <c r="S163" s="1">
        <f>+IF($E163=S$22,VLOOKUP($C163,Input!$A$8:$AN$39,MATCH(S$21,Input!$A$6:$AN$6,0),FALSE)+$H163,0)*$D163</f>
        <v>0</v>
      </c>
      <c r="T163" s="1">
        <f>+IF($E163=T$22,VLOOKUP($C163,Input!$A$8:$AN$39,MATCH(T$21,Input!$A$6:$AN$6,0),FALSE)+$H163,0)*$D163</f>
        <v>0</v>
      </c>
      <c r="U163" s="1">
        <f>+IF($E163=U$22,VLOOKUP($C163,Input!$A$8:$AN$39,MATCH(U$21,Input!$A$6:$AN$6,0),FALSE)+$H163,0)*$D163</f>
        <v>0</v>
      </c>
      <c r="V163" s="1">
        <f>+IF($E163=V$22,VLOOKUP($C163,Input!$A$8:$AN$39,MATCH(V$21,Input!$A$6:$AN$6,0),FALSE)+$H163,0)*$D163</f>
        <v>0</v>
      </c>
      <c r="W163" s="1">
        <f>+IF($E163=W$22,VLOOKUP($C163,Input!$A$8:$AN$39,MATCH(W$21,Input!$A$6:$AN$6,0),FALSE)+$H163,0)*$D163</f>
        <v>0</v>
      </c>
      <c r="X163" s="1">
        <f>+IF($E163=X$22,VLOOKUP($C163,Input!$A$8:$AN$39,MATCH(X$21,Input!$A$6:$AN$6,0),FALSE)+$H163,0)*$D163</f>
        <v>0</v>
      </c>
      <c r="Y163" s="1">
        <f>+IF($E163=Y$22,VLOOKUP($C163,Input!$A$8:$AN$39,MATCH(Y$21,Input!$A$6:$AN$6,0),FALSE)+$H163,0)*$D163</f>
        <v>0</v>
      </c>
      <c r="Z163" s="1">
        <f>+IF($E163=Z$22,VLOOKUP($C163,Input!$A$8:$AN$39,MATCH(Z$21,Input!$A$6:$AN$6,0),FALSE)+$H163,0)*$D163</f>
        <v>0</v>
      </c>
      <c r="AA163" s="1">
        <f>+IF($E163=AA$22,VLOOKUP($C163,Input!$A$8:$AN$39,MATCH(AA$21,Input!$A$6:$AN$6,0),FALSE)+$H163,0)*$D163</f>
        <v>0</v>
      </c>
      <c r="AB163" s="1">
        <f>+IF($E163=AB$22,VLOOKUP($C163,Input!$A$8:$AN$39,MATCH(AB$21,Input!$A$6:$AN$6,0),FALSE)+$H163,0)*$D163</f>
        <v>0</v>
      </c>
      <c r="AC163" s="1">
        <f>+IF($E163=AC$22,VLOOKUP($C163,Input!$A$8:$AN$39,MATCH(AC$21,Input!$A$6:$AN$6,0),FALSE)+$H163,0)*$D163</f>
        <v>0</v>
      </c>
      <c r="AD163" s="1">
        <f>+IF($E163=AD$22,VLOOKUP($C163,Input!$A$8:$AN$39,MATCH(AD$21,Input!$A$6:$AN$6,0),FALSE)+$H163,0)*$D163</f>
        <v>0</v>
      </c>
      <c r="AE163" s="1">
        <f>+IF($E163=AE$22,VLOOKUP($C163,Input!$A$8:$AN$39,MATCH(AE$21,Input!$A$6:$AN$6,0),FALSE)+$H163,0)*$D163</f>
        <v>0</v>
      </c>
      <c r="AF163" s="1">
        <f>+IF($E163=AF$22,VLOOKUP($C163,Input!$A$8:$AN$39,MATCH(AF$21,Input!$A$6:$AN$6,0),FALSE)+$H163,0)*$D163</f>
        <v>0</v>
      </c>
      <c r="AG163" s="1">
        <f>+IF($E163=AG$22,VLOOKUP($C163,Input!$A$8:$AN$39,MATCH(AG$21,Input!$A$6:$AN$6,0),FALSE)+$H163,0)*$D163</f>
        <v>0</v>
      </c>
      <c r="AH163" s="1">
        <f>+IF($E163=AH$22,VLOOKUP($C163,Input!$A$8:$AN$39,MATCH(AH$21,Input!$A$6:$AN$6,0),FALSE)+$H163,0)*$D163</f>
        <v>0</v>
      </c>
      <c r="AI163" s="1">
        <f>+IF($E163=AI$22,VLOOKUP($C163,Input!$A$8:$AN$39,MATCH(AI$21,Input!$A$6:$AN$6,0),FALSE)+$H163,0)*$D163</f>
        <v>0</v>
      </c>
      <c r="AJ163" s="1">
        <f>+IF($E163=AJ$22,VLOOKUP($C163,Input!$A$8:$AN$39,MATCH(AJ$21,Input!$A$6:$AN$6,0),FALSE)+$H163,0)*$D163</f>
        <v>0</v>
      </c>
      <c r="AK163" s="1">
        <f>+IF($E163=AK$22,VLOOKUP($C163,Input!$A$8:$AN$39,MATCH(AK$21,Input!$A$6:$AN$6,0),FALSE)+$H163,0)*$D163</f>
        <v>0</v>
      </c>
      <c r="AL163" s="1">
        <f>+IF($E163=AL$22,VLOOKUP($C163,Input!$A$8:$AN$39,MATCH(AL$21,Input!$A$6:$AN$6,0),FALSE)+$H163,0)*$D163</f>
        <v>0</v>
      </c>
      <c r="AM163" s="1">
        <f>+IF($E163=AM$22,VLOOKUP($C163,Input!$A$8:$AN$39,MATCH(AM$21,Input!$A$6:$AN$6,0),FALSE)+$H163,0)*$D163</f>
        <v>0</v>
      </c>
      <c r="AN163" s="1">
        <f>+IF($E163=AN$22,VLOOKUP($C163,Input!$A$8:$AN$39,MATCH(AN$21,Input!$A$6:$AN$6,0),FALSE)+$H163,0)*$D163</f>
        <v>0</v>
      </c>
      <c r="AO163" s="1">
        <f>+IF($E163=AO$22,VLOOKUP($C163,Input!$A$8:$AN$39,MATCH(AO$21,Input!$A$6:$AN$6,0),FALSE)+$H163,0)*$D163</f>
        <v>0</v>
      </c>
      <c r="AP163" s="1">
        <f>+IF($E163=AP$22,VLOOKUP($C163,Input!$A$8:$AN$39,MATCH(AP$21,Input!$A$6:$AN$6,0),FALSE)+$H163,0)*$D163</f>
        <v>253015137.05392665</v>
      </c>
      <c r="AQ163" s="1">
        <f>+IF($E163=AQ$22,VLOOKUP($C163,Input!$A$8:$AN$39,MATCH(AQ$21,Input!$A$6:$AN$6,0),FALSE)+$H163,0)*$D163</f>
        <v>0</v>
      </c>
      <c r="AR163" s="1">
        <f>+IF($E163=AR$22,VLOOKUP($C163,Input!$A$8:$AN$39,MATCH(AR$21,Input!$A$6:$AN$6,0),FALSE)+$H163,0)*$D163</f>
        <v>0</v>
      </c>
      <c r="AT163" t="str">
        <f>VLOOKUP($C163,Input!$A$8:$HV$39,MATCH(AT$21,Input!$A$6:$HV$6,0),FALSE)</f>
        <v>Parts and administrative cost</v>
      </c>
      <c r="AU163" s="1">
        <f>+IF($E163=AU$22,VLOOKUP($C163,Input!$A$8:$HV$39,MATCH(AU$21,Input!$A$6:$HV$6,0),FALSE),0)*$D163</f>
        <v>0</v>
      </c>
      <c r="AV163" s="1">
        <f>+IF($E163=AV$22,VLOOKUP($C163,Input!$A$8:$HV$39,MATCH(AV$21,Input!$A$6:$HV$6,0),FALSE),0)*$D163</f>
        <v>0</v>
      </c>
      <c r="AW163" s="1">
        <f>+IF($E163=AW$22,VLOOKUP($C163,Input!$A$8:$HV$39,MATCH(AW$21,Input!$A$6:$HV$6,0),FALSE),0)*$D163</f>
        <v>0</v>
      </c>
      <c r="AX163" s="1">
        <f>+IF($E163=AX$22,VLOOKUP($C163,Input!$A$8:$HV$39,MATCH(AX$21,Input!$A$6:$HV$6,0),FALSE),0)*$D163</f>
        <v>0</v>
      </c>
      <c r="AY163" s="1">
        <f>+IF($E163=AY$22,VLOOKUP($C163,Input!$A$8:$HV$39,MATCH(AY$21,Input!$A$6:$HV$6,0),FALSE),0)*$D163</f>
        <v>0</v>
      </c>
      <c r="AZ163" s="1">
        <f>+IF($E163=AZ$22,VLOOKUP($C163,Input!$A$8:$HV$39,MATCH(AZ$21,Input!$A$6:$HV$6,0),FALSE),0)*$D163</f>
        <v>0</v>
      </c>
      <c r="BA163" s="1">
        <f>+IF($E163=BA$22,VLOOKUP($C163,Input!$A$8:$HV$39,MATCH(BA$21,Input!$A$6:$HV$6,0),FALSE),0)*$D163</f>
        <v>0</v>
      </c>
      <c r="BB163" s="1">
        <f>+IF($E163=BB$22,VLOOKUP($C163,Input!$A$8:$HV$39,MATCH(BB$21,Input!$A$6:$HV$6,0),FALSE),0)*$D163</f>
        <v>0</v>
      </c>
      <c r="BC163" s="1">
        <f>+IF($E163=BC$22,VLOOKUP($C163,Input!$A$8:$HV$39,MATCH(BC$21,Input!$A$6:$HV$6,0),FALSE),0)*$D163</f>
        <v>0</v>
      </c>
      <c r="BD163" s="1">
        <f>+IF($E163=BD$22,VLOOKUP($C163,Input!$A$8:$HV$39,MATCH(BD$21,Input!$A$6:$HV$6,0),FALSE),0)*$D163</f>
        <v>0</v>
      </c>
      <c r="BE163" s="1">
        <f>+IF($E163=BE$22,VLOOKUP($C163,Input!$A$8:$HV$39,MATCH(BE$21,Input!$A$6:$HV$6,0),FALSE),0)*$D163</f>
        <v>0</v>
      </c>
      <c r="BF163" s="1">
        <f>+IF($E163=BF$22,VLOOKUP($C163,Input!$A$8:$HV$39,MATCH(BF$21,Input!$A$6:$HV$6,0),FALSE),0)*$D163</f>
        <v>0</v>
      </c>
      <c r="BG163" s="1">
        <f>+IF($E163=BG$22,VLOOKUP($C163,Input!$A$8:$HV$39,MATCH(BG$21,Input!$A$6:$HV$6,0),FALSE),0)*$D163</f>
        <v>0</v>
      </c>
      <c r="BH163" s="1">
        <f>+IF($E163=BH$22,VLOOKUP($C163,Input!$A$8:$HV$39,MATCH(BH$21,Input!$A$6:$HV$6,0),FALSE),0)*$D163</f>
        <v>0</v>
      </c>
      <c r="BI163" s="1">
        <f>+IF($E163=BI$22,VLOOKUP($C163,Input!$A$8:$HV$39,MATCH(BI$21,Input!$A$6:$HV$6,0),FALSE),0)*$D163</f>
        <v>0</v>
      </c>
      <c r="BJ163" s="1">
        <f>+IF($E163=BJ$22,VLOOKUP($C163,Input!$A$8:$HV$39,MATCH(BJ$21,Input!$A$6:$HV$6,0),FALSE),0)*$D163</f>
        <v>0</v>
      </c>
      <c r="BK163" s="1">
        <f>+IF($E163=BK$22,VLOOKUP($C163,Input!$A$8:$HV$39,MATCH(BK$21,Input!$A$6:$HV$6,0),FALSE),0)*$D163</f>
        <v>0</v>
      </c>
      <c r="BL163" s="1">
        <f>+IF($E163=BL$22,VLOOKUP($C163,Input!$A$8:$HV$39,MATCH(BL$21,Input!$A$6:$HV$6,0),FALSE),0)*$D163</f>
        <v>0</v>
      </c>
      <c r="BM163" s="1">
        <f>+IF($E163=BM$22,VLOOKUP($C163,Input!$A$8:$HV$39,MATCH(BM$21,Input!$A$6:$HV$6,0),FALSE),0)*$D163</f>
        <v>0</v>
      </c>
      <c r="BN163" s="1">
        <f>+IF($E163=BN$22,VLOOKUP($C163,Input!$A$8:$HV$39,MATCH(BN$21,Input!$A$6:$HV$6,0),FALSE),0)*$D163</f>
        <v>0</v>
      </c>
      <c r="BO163" s="1">
        <f>+IF($E163=BO$22,VLOOKUP($C163,Input!$A$8:$HV$39,MATCH(BO$21,Input!$A$6:$HV$6,0),FALSE),0)*$D163</f>
        <v>0</v>
      </c>
      <c r="BP163" s="1">
        <f>+IF($E163=BP$22,VLOOKUP($C163,Input!$A$8:$HV$39,MATCH(BP$21,Input!$A$6:$HV$6,0),FALSE),0)*$D163</f>
        <v>0</v>
      </c>
      <c r="BQ163" s="1">
        <f>+IF($E163=BQ$22,VLOOKUP($C163,Input!$A$8:$HV$39,MATCH(BQ$21,Input!$A$6:$HV$6,0),FALSE),0)*$D163</f>
        <v>0</v>
      </c>
      <c r="BR163" s="1">
        <f>+IF($E163=BR$22,VLOOKUP($C163,Input!$A$8:$HV$39,MATCH(BR$21,Input!$A$6:$HV$6,0),FALSE),0)*$D163</f>
        <v>0</v>
      </c>
      <c r="BS163" s="1">
        <f>+IF($E163=BS$22,VLOOKUP($C163,Input!$A$8:$HV$39,MATCH(BS$21,Input!$A$6:$HV$6,0),FALSE),0)*$D163</f>
        <v>0</v>
      </c>
      <c r="BT163" s="1">
        <f>+IF($E163=BT$22,VLOOKUP($C163,Input!$A$8:$HV$39,MATCH(BT$21,Input!$A$6:$HV$6,0),FALSE),0)*$D163</f>
        <v>0</v>
      </c>
      <c r="BU163" s="1">
        <f>+IF($E163=BU$22,VLOOKUP($C163,Input!$A$8:$HV$39,MATCH(BU$21,Input!$A$6:$HV$6,0),FALSE),0)*$D163</f>
        <v>0</v>
      </c>
      <c r="BV163" s="1">
        <f>+IF($E163=BV$22,VLOOKUP($C163,Input!$A$8:$HV$39,MATCH(BV$21,Input!$A$6:$HV$6,0),FALSE),0)*$D163</f>
        <v>0</v>
      </c>
      <c r="BW163" s="1">
        <f>+IF($E163=BW$22,VLOOKUP($C163,Input!$A$8:$HV$39,MATCH(BW$21,Input!$A$6:$HV$6,0),FALSE),0)*$D163</f>
        <v>0</v>
      </c>
      <c r="BX163" s="1">
        <f>+IF($E163=BX$22,VLOOKUP($C163,Input!$A$8:$HV$39,MATCH(BX$21,Input!$A$6:$HV$6,0),FALSE),0)*$D163</f>
        <v>0</v>
      </c>
      <c r="BY163" s="1">
        <f>+IF($E163=BY$22,VLOOKUP($C163,Input!$A$8:$HV$39,MATCH(BY$21,Input!$A$6:$HV$6,0),FALSE),0)*$D163</f>
        <v>0</v>
      </c>
      <c r="BZ163" s="1">
        <f>+IF($E163=BZ$22,VLOOKUP($C163,Input!$A$8:$HV$39,MATCH(BZ$21,Input!$A$6:$HV$6,0),FALSE),0)*$D163</f>
        <v>0</v>
      </c>
      <c r="CA163" s="1">
        <f>+IF($E163=CA$22,VLOOKUP($C163,Input!$A$8:$HV$39,MATCH(CA$21,Input!$A$6:$HV$6,0),FALSE),0)*$D163</f>
        <v>6325378.4263481665</v>
      </c>
      <c r="CB163" s="1">
        <f>+IF($E163=CB$22,VLOOKUP($C163,Input!$A$8:$HV$39,MATCH(CB$21,Input!$A$6:$HV$6,0),FALSE),0)*$D163</f>
        <v>0</v>
      </c>
      <c r="CC163" s="1">
        <f>+IF($E163=CC$22,VLOOKUP($C163,Input!$A$8:$HV$39,MATCH(CC$21,Input!$A$6:$HV$6,0),FALSE),0)*$D163</f>
        <v>0</v>
      </c>
      <c r="CE163" t="str">
        <f>VLOOKUP($C163,Input!$A$8:$HV$39,MATCH(CE$21,Input!$A$6:$HV$6,0),FALSE)</f>
        <v>Replace Battery @ 7 Yr</v>
      </c>
      <c r="CF163" s="1">
        <f>IF($E163+$I163+$D$7&lt;=CF$22,0,IF(CF$22-$D$7&gt;=$E163,IF(COUNTIF($KZ163:LP163,"&gt;0")&gt;0,VLOOKUP($C163,Input!$A$8:$HV$21,MATCH($CE$21+COUNTIF($KZ163:LP163,"&gt;0"),Input!$A$6:$HV$6,0),FALSE),0),0))*$D163</f>
        <v>0</v>
      </c>
      <c r="CG163" s="1">
        <f>IF($E163+$I163+$D$7&lt;=CG$22,0,IF(CG$22-$D$7&gt;=$E163,IF(COUNTIF($KZ163:LQ163,"&gt;0")&gt;0,VLOOKUP($C163,Input!$A$8:$HV$21,MATCH($CE$21+COUNTIF($KZ163:LQ163,"&gt;0"),Input!$A$6:$HV$6,0),FALSE),0),0))*$D163</f>
        <v>0</v>
      </c>
      <c r="CH163" s="1">
        <f>IF($E163+$I163+$D$7&lt;=CH$22,0,IF(CH$22-$D$7&gt;=$E163,IF(COUNTIF($KZ163:LR163,"&gt;0")&gt;0,VLOOKUP($C163,Input!$A$8:$HV$21,MATCH($CE$21+COUNTIF($KZ163:LR163,"&gt;0"),Input!$A$6:$HV$6,0),FALSE),0),0))*$D163</f>
        <v>0</v>
      </c>
      <c r="CI163" s="1">
        <f>IF($E163+$I163+$D$7&lt;=CI$22,0,IF(CI$22-$D$7&gt;=$E163,IF(COUNTIF($KZ163:LS163,"&gt;0")&gt;0,VLOOKUP($C163,Input!$A$8:$HV$21,MATCH($CE$21+COUNTIF($KZ163:LS163,"&gt;0"),Input!$A$6:$HV$6,0),FALSE),0),0))*$D163</f>
        <v>0</v>
      </c>
      <c r="CJ163" s="1">
        <f>IF($E163+$I163+$D$7&lt;=CJ$22,0,IF(CJ$22-$D$7&gt;=$E163,IF(COUNTIF($KZ163:LT163,"&gt;0")&gt;0,VLOOKUP($C163,Input!$A$8:$HV$21,MATCH($CE$21+COUNTIF($KZ163:LT163,"&gt;0"),Input!$A$6:$HV$6,0),FALSE),0),0))*$D163</f>
        <v>0</v>
      </c>
      <c r="CK163" s="1">
        <f>IF($E163+$I163+$D$7&lt;=CK$22,0,IF(CK$22-$D$7&gt;=$E163,IF(COUNTIF($KZ163:LU163,"&gt;0")&gt;0,VLOOKUP($C163,Input!$A$8:$HV$21,MATCH($CE$21+COUNTIF($KZ163:LU163,"&gt;0"),Input!$A$6:$HV$6,0),FALSE),0),0))*$D163</f>
        <v>0</v>
      </c>
      <c r="CL163" s="1">
        <f>IF($E163+$I163+$D$7&lt;=CL$22,0,IF(CL$22-$D$7&gt;=$E163,IF(COUNTIF($KZ163:LV163,"&gt;0")&gt;0,VLOOKUP($C163,Input!$A$8:$HV$21,MATCH($CE$21+COUNTIF($KZ163:LV163,"&gt;0"),Input!$A$6:$HV$6,0),FALSE),0),0))*$D163</f>
        <v>0</v>
      </c>
      <c r="CM163" s="1">
        <f>IF($E163+$I163+$D$7&lt;=CM$22,0,IF(CM$22-$D$7&gt;=$E163,IF(COUNTIF($KZ163:LW163,"&gt;0")&gt;0,VLOOKUP($C163,Input!$A$8:$HV$21,MATCH($CE$21+COUNTIF($KZ163:LW163,"&gt;0"),Input!$A$6:$HV$6,0),FALSE),0),0))*$D163</f>
        <v>0</v>
      </c>
      <c r="CN163" s="1">
        <f>IF($E163+$I163+$D$7&lt;=CN$22,0,IF(CN$22-$D$7&gt;=$E163,IF(COUNTIF($KZ163:LX163,"&gt;0")&gt;0,VLOOKUP($C163,Input!$A$8:$HV$21,MATCH($CE$21+COUNTIF($KZ163:LX163,"&gt;0"),Input!$A$6:$HV$6,0),FALSE),0),0))*$D163</f>
        <v>0</v>
      </c>
      <c r="CO163" s="1">
        <f>IF($E163+$I163+$D$7&lt;=CO$22,0,IF(CO$22-$D$7&gt;=$E163,IF(COUNTIF($KZ163:LY163,"&gt;0")&gt;0,VLOOKUP($C163,Input!$A$8:$HV$21,MATCH($CE$21+COUNTIF($KZ163:LY163,"&gt;0"),Input!$A$6:$HV$6,0),FALSE),0),0))*$D163</f>
        <v>0</v>
      </c>
      <c r="CP163" s="1">
        <f>IF($E163+$I163+$D$7&lt;=CP$22,0,IF(CP$22-$D$7&gt;=$E163,IF(COUNTIF($KZ163:LZ163,"&gt;0")&gt;0,VLOOKUP($C163,Input!$A$8:$HV$21,MATCH($CE$21+COUNTIF($KZ163:LZ163,"&gt;0"),Input!$A$6:$HV$6,0),FALSE),0),0))*$D163</f>
        <v>0</v>
      </c>
      <c r="CQ163" s="1">
        <f>IF($E163+$I163+$D$7&lt;=CQ$22,0,IF(CQ$22-$D$7&gt;=$E163,IF(COUNTIF($KZ163:MA163,"&gt;0")&gt;0,VLOOKUP($C163,Input!$A$8:$HV$21,MATCH($CE$21+COUNTIF($KZ163:MA163,"&gt;0"),Input!$A$6:$HV$6,0),FALSE),0),0))*$D163</f>
        <v>0</v>
      </c>
      <c r="CR163" s="1">
        <f>IF($E163+$I163+$D$7&lt;=CR$22,0,IF(CR$22-$D$7&gt;=$E163,IF(COUNTIF($KZ163:MB163,"&gt;0")&gt;0,VLOOKUP($C163,Input!$A$8:$HV$21,MATCH($CE$21+COUNTIF($KZ163:MB163,"&gt;0"),Input!$A$6:$HV$6,0),FALSE),0),0))*$D163</f>
        <v>0</v>
      </c>
      <c r="CS163" s="1">
        <f>IF($E163+$I163+$D$7&lt;=CS$22,0,IF(CS$22-$D$7&gt;=$E163,IF(COUNTIF($KZ163:MC163,"&gt;0")&gt;0,VLOOKUP($C163,Input!$A$8:$HV$21,MATCH($CE$21+COUNTIF($KZ163:MC163,"&gt;0"),Input!$A$6:$HV$6,0),FALSE),0),0))*$D163</f>
        <v>0</v>
      </c>
      <c r="CT163" s="1">
        <f>IF($E163+$I163+$D$7&lt;=CT$22,0,IF(CT$22-$D$7&gt;=$E163,IF(COUNTIF($KZ163:MD163,"&gt;0")&gt;0,VLOOKUP($C163,Input!$A$8:$HV$21,MATCH($CE$21+COUNTIF($KZ163:MD163,"&gt;0"),Input!$A$6:$HV$6,0),FALSE),0),0))*$D163</f>
        <v>0</v>
      </c>
      <c r="CU163" s="1">
        <f>IF($E163+$I163+$D$7&lt;=CU$22,0,IF(CU$22-$D$7&gt;=$E163,IF(COUNTIF($KZ163:ME163,"&gt;0")&gt;0,VLOOKUP($C163,Input!$A$8:$HV$21,MATCH($CE$21+COUNTIF($KZ163:ME163,"&gt;0"),Input!$A$6:$HV$6,0),FALSE),0),0))*$D163</f>
        <v>0</v>
      </c>
      <c r="CV163" s="1">
        <f>IF($E163+$I163+$D$7&lt;=CV$22,0,IF(CV$22-$D$7&gt;=$E163,IF(COUNTIF($KZ163:MF163,"&gt;0")&gt;0,VLOOKUP($C163,Input!$A$8:$HV$21,MATCH($CE$21+COUNTIF($KZ163:MF163,"&gt;0"),Input!$A$6:$HV$6,0),FALSE),0),0))*$D163</f>
        <v>0</v>
      </c>
      <c r="CW163" s="1">
        <f>IF($E163+$I163+$D$7&lt;=CW$22,0,IF(CW$22-$D$7&gt;=$E163,IF(COUNTIF($KZ163:MG163,"&gt;0")&gt;0,VLOOKUP($C163,Input!$A$8:$HV$21,MATCH($CE$21+COUNTIF($KZ163:MG163,"&gt;0"),Input!$A$6:$HV$6,0),FALSE),0),0))*$D163</f>
        <v>0</v>
      </c>
      <c r="CX163" s="1">
        <f>IF($E163+$I163+$D$7&lt;=CX$22,0,IF(CX$22-$D$7&gt;=$E163,IF(COUNTIF($KZ163:MH163,"&gt;0")&gt;0,VLOOKUP($C163,Input!$A$8:$HV$21,MATCH($CE$21+COUNTIF($KZ163:MH163,"&gt;0"),Input!$A$6:$HV$6,0),FALSE),0),0))*$D163</f>
        <v>0</v>
      </c>
      <c r="CY163" s="1">
        <f>IF($E163+$I163+$D$7&lt;=CY$22,0,IF(CY$22-$D$7&gt;=$E163,IF(COUNTIF($KZ163:MI163,"&gt;0")&gt;0,VLOOKUP($C163,Input!$A$8:$HV$21,MATCH($CE$21+COUNTIF($KZ163:MI163,"&gt;0"),Input!$A$6:$HV$6,0),FALSE),0),0))*$D163</f>
        <v>0</v>
      </c>
      <c r="CZ163" s="1">
        <f>IF($E163+$I163+$D$7&lt;=CZ$22,0,IF(CZ$22-$D$7&gt;=$E163,IF(COUNTIF($KZ163:MJ163,"&gt;0")&gt;0,VLOOKUP($C163,Input!$A$8:$HV$21,MATCH($CE$21+COUNTIF($KZ163:MJ163,"&gt;0"),Input!$A$6:$HV$6,0),FALSE),0),0))*$D163</f>
        <v>0</v>
      </c>
      <c r="DA163" s="1">
        <f>IF($E163+$I163+$D$7&lt;=DA$22,0,IF(DA$22-$D$7&gt;=$E163,IF(COUNTIF($KZ163:MK163,"&gt;0")&gt;0,VLOOKUP($C163,Input!$A$8:$HV$21,MATCH($CE$21+COUNTIF($KZ163:MK163,"&gt;0"),Input!$A$6:$HV$6,0),FALSE),0),0))*$D163</f>
        <v>0</v>
      </c>
      <c r="DB163" s="1">
        <f>IF($E163+$I163+$D$7&lt;=DB$22,0,IF(DB$22-$D$7&gt;=$E163,IF(COUNTIF($KZ163:ML163,"&gt;0")&gt;0,VLOOKUP($C163,Input!$A$8:$HV$21,MATCH($CE$21+COUNTIF($KZ163:ML163,"&gt;0"),Input!$A$6:$HV$6,0),FALSE),0),0))*$D163</f>
        <v>0</v>
      </c>
      <c r="DC163" s="1">
        <f>IF($E163+$I163+$D$7&lt;=DC$22,0,IF(DC$22-$D$7&gt;=$E163,IF(COUNTIF($KZ163:MM163,"&gt;0")&gt;0,VLOOKUP($C163,Input!$A$8:$HV$21,MATCH($CE$21+COUNTIF($KZ163:MM163,"&gt;0"),Input!$A$6:$HV$6,0),FALSE),0),0))*$D163</f>
        <v>0</v>
      </c>
      <c r="DD163" s="1">
        <f>IF($E163+$I163+$D$7&lt;=DD$22,0,IF(DD$22-$D$7&gt;=$E163,IF(COUNTIF($KZ163:MN163,"&gt;0")&gt;0,VLOOKUP($C163,Input!$A$8:$HV$21,MATCH($CE$21+COUNTIF($KZ163:MN163,"&gt;0"),Input!$A$6:$HV$6,0),FALSE),0),0))*$D163</f>
        <v>0</v>
      </c>
      <c r="DE163" s="1">
        <f>IF($E163+$I163+$D$7&lt;=DE$22,0,IF(DE$22-$D$7&gt;=$E163,IF(COUNTIF($KZ163:MO163,"&gt;0")&gt;0,VLOOKUP($C163,Input!$A$8:$HV$21,MATCH($CE$21+COUNTIF($KZ163:MO163,"&gt;0"),Input!$A$6:$HV$6,0),FALSE),0),0))*$D163</f>
        <v>0</v>
      </c>
      <c r="DF163" s="1">
        <f>IF($E163+$I163+$D$7&lt;=DF$22,0,IF(DF$22-$D$7&gt;=$E163,IF(COUNTIF($KZ163:MP163,"&gt;0")&gt;0,VLOOKUP($C163,Input!$A$8:$HV$21,MATCH($CE$21+COUNTIF($KZ163:MP163,"&gt;0"),Input!$A$6:$HV$6,0),FALSE),0),0))*$D163</f>
        <v>0</v>
      </c>
      <c r="DG163" s="1">
        <f>IF($E163+$I163+$D$7&lt;=DG$22,0,IF(DG$22-$D$7&gt;=$E163,IF(COUNTIF($KZ163:MQ163,"&gt;0")&gt;0,VLOOKUP($C163,Input!$A$8:$HV$21,MATCH($CE$21+COUNTIF($KZ163:MQ163,"&gt;0"),Input!$A$6:$HV$6,0),FALSE),0),0))*$D163</f>
        <v>0</v>
      </c>
      <c r="DH163" s="1">
        <f>IF($E163+$I163+$D$7&lt;=DH$22,0,IF(DH$22-$D$7&gt;=$E163,IF(COUNTIF($KZ163:MR163,"&gt;0")&gt;0,VLOOKUP($C163,Input!$A$8:$HV$21,MATCH($CE$21+COUNTIF($KZ163:MR163,"&gt;0"),Input!$A$6:$HV$6,0),FALSE),0),0))*$D163</f>
        <v>0</v>
      </c>
      <c r="DI163" s="1">
        <f>IF($E163+$I163+$D$7&lt;=DI$22,0,IF(DI$22-$D$7&gt;=$E163,IF(COUNTIF($KZ163:MS163,"&gt;0")&gt;0,VLOOKUP($C163,Input!$A$8:$HV$21,MATCH($CE$21+COUNTIF($KZ163:MS163,"&gt;0"),Input!$A$6:$HV$6,0),FALSE),0),0))*$D163</f>
        <v>0</v>
      </c>
      <c r="DJ163" s="1">
        <f>IF($E163+$I163+$D$7&lt;=DJ$22,0,IF(DJ$22-$D$7&gt;=$E163,IF(COUNTIF($KZ163:MT163,"&gt;0")&gt;0,VLOOKUP($C163,Input!$A$8:$HV$21,MATCH($CE$21+COUNTIF($KZ163:MT163,"&gt;0"),Input!$A$6:$HV$6,0),FALSE),0),0))*$D163</f>
        <v>0</v>
      </c>
      <c r="DK163" s="1">
        <f>IF($E163+$I163+$D$7&lt;=DK$22,0,IF(DK$22-$D$7&gt;=$E163,IF(COUNTIF($KZ163:MU163,"&gt;0")&gt;0,VLOOKUP($C163,Input!$A$8:$HV$21,MATCH($CE$21+COUNTIF($KZ163:MU163,"&gt;0"),Input!$A$6:$HV$6,0),FALSE),0),0))*$D163</f>
        <v>0</v>
      </c>
      <c r="DL163" s="1">
        <f>IF($E163+$I163+$D$7&lt;=DL$22,0,IF(DL$22-$D$7&gt;=$E163,IF(COUNTIF($KZ163:MV163,"&gt;0")&gt;0,VLOOKUP($C163,Input!$A$8:$HV$21,MATCH($CE$21+COUNTIF($KZ163:MV163,"&gt;0"),Input!$A$6:$HV$6,0),FALSE),0),0))*$D163</f>
        <v>0</v>
      </c>
      <c r="DM163" s="1">
        <f>IF($E163+$I163+$D$7&lt;=DM$22,0,IF(DM$22-$D$7&gt;=$E163,IF(COUNTIF($KZ163:MW163,"&gt;0")&gt;0,VLOOKUP($C163,Input!$A$8:$HV$21,MATCH($CE$21+COUNTIF($KZ163:MW163,"&gt;0"),Input!$A$6:$HV$6,0),FALSE),0),0))*$D163</f>
        <v>0</v>
      </c>
      <c r="DN163" s="1">
        <f>IF($E163+$I163+$D$7&lt;=DN$22,0,IF(DN$22-$D$7&gt;=$E163,IF(COUNTIF($KZ163:MX163,"&gt;0")&gt;0,VLOOKUP($C163,Input!$A$8:$HV$21,MATCH($CE$21+COUNTIF($KZ163:MX163,"&gt;0"),Input!$A$6:$HV$6,0),FALSE),0),0))*$D163</f>
        <v>0</v>
      </c>
      <c r="DP163" t="str">
        <f>+VLOOKUP($C163,Input!$A$8:$GZ$39,MATCH(DP$21,Input!$A$6:$GZ$6,0),FALSE)</f>
        <v>Bus Maintenance at 0.6/mile</v>
      </c>
      <c r="DQ163" s="1">
        <f>IF($E163+$I163+$D$7&lt;=DQ$22,0,IF(DQ$22-$D$7&gt;=$E163,IF(COUNTIF($KZ163:LP163,"&gt;0")&gt;0,VLOOKUP($C163,Input!$A$8:$HV$21,MATCH($DP$21+COUNTIF($KZ163:LP163,"&gt;0"),Input!$A$6:$HV$6,0),FALSE),0),0))*$D163*$F163</f>
        <v>0</v>
      </c>
      <c r="DR163" s="1">
        <f>IF($E163+$I163+$D$7&lt;=DR$22,0,IF(DR$22-$D$7&gt;=$E163,IF(COUNTIF($KZ163:LQ163,"&gt;0")&gt;0,VLOOKUP($C163,Input!$A$8:$HV$21,MATCH($DP$21+COUNTIF($KZ163:LQ163,"&gt;0"),Input!$A$6:$HV$6,0),FALSE),0),0))*$D163*$F163</f>
        <v>0</v>
      </c>
      <c r="DS163" s="1">
        <f>IF($E163+$I163+$D$7&lt;=DS$22,0,IF(DS$22-$D$7&gt;=$E163,IF(COUNTIF($KZ163:LR163,"&gt;0")&gt;0,VLOOKUP($C163,Input!$A$8:$HV$21,MATCH($DP$21+COUNTIF($KZ163:LR163,"&gt;0"),Input!$A$6:$HV$6,0),FALSE),0),0))*$D163*$F163</f>
        <v>0</v>
      </c>
      <c r="DT163" s="1">
        <f>IF($E163+$I163+$D$7&lt;=DT$22,0,IF(DT$22-$D$7&gt;=$E163,IF(COUNTIF($KZ163:LS163,"&gt;0")&gt;0,VLOOKUP($C163,Input!$A$8:$HV$21,MATCH($DP$21+COUNTIF($KZ163:LS163,"&gt;0"),Input!$A$6:$HV$6,0),FALSE),0),0))*$D163*$F163</f>
        <v>0</v>
      </c>
      <c r="DU163" s="1">
        <f>IF($E163+$I163+$D$7&lt;=DU$22,0,IF(DU$22-$D$7&gt;=$E163,IF(COUNTIF($KZ163:LT163,"&gt;0")&gt;0,VLOOKUP($C163,Input!$A$8:$HV$21,MATCH($DP$21+COUNTIF($KZ163:LT163,"&gt;0"),Input!$A$6:$HV$6,0),FALSE),0),0))*$D163*$F163</f>
        <v>0</v>
      </c>
      <c r="DV163" s="1">
        <f>IF($E163+$I163+$D$7&lt;=DV$22,0,IF(DV$22-$D$7&gt;=$E163,IF(COUNTIF($KZ163:LU163,"&gt;0")&gt;0,VLOOKUP($C163,Input!$A$8:$HV$21,MATCH($DP$21+COUNTIF($KZ163:LU163,"&gt;0"),Input!$A$6:$HV$6,0),FALSE),0),0))*$D163*$F163</f>
        <v>0</v>
      </c>
      <c r="DW163" s="1">
        <f>IF($E163+$I163+$D$7&lt;=DW$22,0,IF(DW$22-$D$7&gt;=$E163,IF(COUNTIF($KZ163:LV163,"&gt;0")&gt;0,VLOOKUP($C163,Input!$A$8:$HV$21,MATCH($DP$21+COUNTIF($KZ163:LV163,"&gt;0"),Input!$A$6:$HV$6,0),FALSE),0),0))*$D163*$F163</f>
        <v>0</v>
      </c>
      <c r="DX163" s="1">
        <f>IF($E163+$I163+$D$7&lt;=DX$22,0,IF(DX$22-$D$7&gt;=$E163,IF(COUNTIF($KZ163:LW163,"&gt;0")&gt;0,VLOOKUP($C163,Input!$A$8:$HV$21,MATCH($DP$21+COUNTIF($KZ163:LW163,"&gt;0"),Input!$A$6:$HV$6,0),FALSE),0),0))*$D163*$F163</f>
        <v>0</v>
      </c>
      <c r="DY163" s="1">
        <f>IF($E163+$I163+$D$7&lt;=DY$22,0,IF(DY$22-$D$7&gt;=$E163,IF(COUNTIF($KZ163:LX163,"&gt;0")&gt;0,VLOOKUP($C163,Input!$A$8:$HV$21,MATCH($DP$21+COUNTIF($KZ163:LX163,"&gt;0"),Input!$A$6:$HV$6,0),FALSE),0),0))*$D163*$F163</f>
        <v>0</v>
      </c>
      <c r="DZ163" s="1">
        <f>IF($E163+$I163+$D$7&lt;=DZ$22,0,IF(DZ$22-$D$7&gt;=$E163,IF(COUNTIF($KZ163:LY163,"&gt;0")&gt;0,VLOOKUP($C163,Input!$A$8:$HV$21,MATCH($DP$21+COUNTIF($KZ163:LY163,"&gt;0"),Input!$A$6:$HV$6,0),FALSE),0),0))*$D163*$F163</f>
        <v>0</v>
      </c>
      <c r="EA163" s="1">
        <f>IF($E163+$I163+$D$7&lt;=EA$22,0,IF(EA$22-$D$7&gt;=$E163,IF(COUNTIF($KZ163:LZ163,"&gt;0")&gt;0,VLOOKUP($C163,Input!$A$8:$HV$21,MATCH($DP$21+COUNTIF($KZ163:LZ163,"&gt;0"),Input!$A$6:$HV$6,0),FALSE),0),0))*$D163*$F163</f>
        <v>0</v>
      </c>
      <c r="EB163" s="1">
        <f>IF($E163+$I163+$D$7&lt;=EB$22,0,IF(EB$22-$D$7&gt;=$E163,IF(COUNTIF($KZ163:MA163,"&gt;0")&gt;0,VLOOKUP($C163,Input!$A$8:$HV$21,MATCH($DP$21+COUNTIF($KZ163:MA163,"&gt;0"),Input!$A$6:$HV$6,0),FALSE),0),0))*$D163*$F163</f>
        <v>0</v>
      </c>
      <c r="EC163" s="1">
        <f>IF($E163+$I163+$D$7&lt;=EC$22,0,IF(EC$22-$D$7&gt;=$E163,IF(COUNTIF($KZ163:MB163,"&gt;0")&gt;0,VLOOKUP($C163,Input!$A$8:$HV$21,MATCH($DP$21+COUNTIF($KZ163:MB163,"&gt;0"),Input!$A$6:$HV$6,0),FALSE),0),0))*$D163*$F163</f>
        <v>0</v>
      </c>
      <c r="ED163" s="1">
        <f>IF($E163+$I163+$D$7&lt;=ED$22,0,IF(ED$22-$D$7&gt;=$E163,IF(COUNTIF($KZ163:MC163,"&gt;0")&gt;0,VLOOKUP($C163,Input!$A$8:$HV$21,MATCH($DP$21+COUNTIF($KZ163:MC163,"&gt;0"),Input!$A$6:$HV$6,0),FALSE),0),0))*$D163*$F163</f>
        <v>0</v>
      </c>
      <c r="EE163" s="1">
        <f>IF($E163+$I163+$D$7&lt;=EE$22,0,IF(EE$22-$D$7&gt;=$E163,IF(COUNTIF($KZ163:MD163,"&gt;0")&gt;0,VLOOKUP($C163,Input!$A$8:$HV$21,MATCH($DP$21+COUNTIF($KZ163:MD163,"&gt;0"),Input!$A$6:$HV$6,0),FALSE),0),0))*$D163*$F163</f>
        <v>0</v>
      </c>
      <c r="EF163" s="1">
        <f>IF($E163+$I163+$D$7&lt;=EF$22,0,IF(EF$22-$D$7&gt;=$E163,IF(COUNTIF($KZ163:ME163,"&gt;0")&gt;0,VLOOKUP($C163,Input!$A$8:$HV$21,MATCH($DP$21+COUNTIF($KZ163:ME163,"&gt;0"),Input!$A$6:$HV$6,0),FALSE),0),0))*$D163*$F163</f>
        <v>0</v>
      </c>
      <c r="EG163" s="1">
        <f>IF($E163+$I163+$D$7&lt;=EG$22,0,IF(EG$22-$D$7&gt;=$E163,IF(COUNTIF($KZ163:MF163,"&gt;0")&gt;0,VLOOKUP($C163,Input!$A$8:$HV$21,MATCH($DP$21+COUNTIF($KZ163:MF163,"&gt;0"),Input!$A$6:$HV$6,0),FALSE),0),0))*$D163*$F163</f>
        <v>0</v>
      </c>
      <c r="EH163" s="1">
        <f>IF($E163+$I163+$D$7&lt;=EH$22,0,IF(EH$22-$D$7&gt;=$E163,IF(COUNTIF($KZ163:MG163,"&gt;0")&gt;0,VLOOKUP($C163,Input!$A$8:$HV$21,MATCH($DP$21+COUNTIF($KZ163:MG163,"&gt;0"),Input!$A$6:$HV$6,0),FALSE),0),0))*$D163*$F163</f>
        <v>0</v>
      </c>
      <c r="EI163" s="1">
        <f>IF($E163+$I163+$D$7&lt;=EI$22,0,IF(EI$22-$D$7&gt;=$E163,IF(COUNTIF($KZ163:MH163,"&gt;0")&gt;0,VLOOKUP($C163,Input!$A$8:$HV$21,MATCH($DP$21+COUNTIF($KZ163:MH163,"&gt;0"),Input!$A$6:$HV$6,0),FALSE),0),0))*$D163*$F163</f>
        <v>0</v>
      </c>
      <c r="EJ163" s="1">
        <f>IF($E163+$I163+$D$7&lt;=EJ$22,0,IF(EJ$22-$D$7&gt;=$E163,IF(COUNTIF($KZ163:MI163,"&gt;0")&gt;0,VLOOKUP($C163,Input!$A$8:$HV$21,MATCH($DP$21+COUNTIF($KZ163:MI163,"&gt;0"),Input!$A$6:$HV$6,0),FALSE),0),0))*$D163*$F163</f>
        <v>0</v>
      </c>
      <c r="EK163" s="1">
        <f>IF($E163+$I163+$D$7&lt;=EK$22,0,IF(EK$22-$D$7&gt;=$E163,IF(COUNTIF($KZ163:MJ163,"&gt;0")&gt;0,VLOOKUP($C163,Input!$A$8:$HV$21,MATCH($DP$21+COUNTIF($KZ163:MJ163,"&gt;0"),Input!$A$6:$HV$6,0),FALSE),0),0))*$D163*$F163</f>
        <v>0</v>
      </c>
      <c r="EL163" s="1">
        <f>IF($E163+$I163+$D$7&lt;=EL$22,0,IF(EL$22-$D$7&gt;=$E163,IF(COUNTIF($KZ163:MK163,"&gt;0")&gt;0,VLOOKUP($C163,Input!$A$8:$HV$21,MATCH($DP$21+COUNTIF($KZ163:MK163,"&gt;0"),Input!$A$6:$HV$6,0),FALSE),0),0))*$D163*$F163</f>
        <v>0</v>
      </c>
      <c r="EM163" s="1">
        <f>IF($E163+$I163+$D$7&lt;=EM$22,0,IF(EM$22-$D$7&gt;=$E163,IF(COUNTIF($KZ163:ML163,"&gt;0")&gt;0,VLOOKUP($C163,Input!$A$8:$HV$21,MATCH($DP$21+COUNTIF($KZ163:ML163,"&gt;0"),Input!$A$6:$HV$6,0),FALSE),0),0))*$D163*$F163</f>
        <v>0</v>
      </c>
      <c r="EN163" s="1">
        <f>IF($E163+$I163+$D$7&lt;=EN$22,0,IF(EN$22-$D$7&gt;=$E163,IF(COUNTIF($KZ163:MM163,"&gt;0")&gt;0,VLOOKUP($C163,Input!$A$8:$HV$21,MATCH($DP$21+COUNTIF($KZ163:MM163,"&gt;0"),Input!$A$6:$HV$6,0),FALSE),0),0))*$D163*$F163</f>
        <v>0</v>
      </c>
      <c r="EO163" s="1">
        <f>IF($E163+$I163+$D$7&lt;=EO$22,0,IF(EO$22-$D$7&gt;=$E163,IF(COUNTIF($KZ163:MN163,"&gt;0")&gt;0,VLOOKUP($C163,Input!$A$8:$HV$21,MATCH($DP$21+COUNTIF($KZ163:MN163,"&gt;0"),Input!$A$6:$HV$6,0),FALSE),0),0))*$D163*$F163</f>
        <v>0</v>
      </c>
      <c r="EP163" s="1">
        <f>IF($E163+$I163+$D$7&lt;=EP$22,0,IF(EP$22-$D$7&gt;=$E163,IF(COUNTIF($KZ163:MO163,"&gt;0")&gt;0,VLOOKUP($C163,Input!$A$8:$HV$21,MATCH($DP$21+COUNTIF($KZ163:MO163,"&gt;0"),Input!$A$6:$HV$6,0),FALSE),0),0))*$D163*$F163</f>
        <v>0</v>
      </c>
      <c r="EQ163" s="1">
        <f>IF($E163+$I163+$D$7&lt;=EQ$22,0,IF(EQ$22-$D$7&gt;=$E163,IF(COUNTIF($KZ163:MP163,"&gt;0")&gt;0,VLOOKUP($C163,Input!$A$8:$HV$21,MATCH($DP$21+COUNTIF($KZ163:MP163,"&gt;0"),Input!$A$6:$HV$6,0),FALSE),0),0))*$D163*$F163</f>
        <v>0</v>
      </c>
      <c r="ER163" s="1">
        <f>IF($E163+$I163+$D$7&lt;=ER$22,0,IF(ER$22-$D$7&gt;=$E163,IF(COUNTIF($KZ163:MQ163,"&gt;0")&gt;0,VLOOKUP($C163,Input!$A$8:$HV$21,MATCH($DP$21+COUNTIF($KZ163:MQ163,"&gt;0"),Input!$A$6:$HV$6,0),FALSE),0),0))*$D163*$F163</f>
        <v>0</v>
      </c>
      <c r="ES163" s="1">
        <f>IF($E163+$I163+$D$7&lt;=ES$22,0,IF(ES$22-$D$7&gt;=$E163,IF(COUNTIF($KZ163:MR163,"&gt;0")&gt;0,VLOOKUP($C163,Input!$A$8:$HV$21,MATCH($DP$21+COUNTIF($KZ163:MR163,"&gt;0"),Input!$A$6:$HV$6,0),FALSE),0),0))*$D163*$F163</f>
        <v>0</v>
      </c>
      <c r="ET163" s="1">
        <f>IF($E163+$I163+$D$7&lt;=ET$22,0,IF(ET$22-$D$7&gt;=$E163,IF(COUNTIF($KZ163:MS163,"&gt;0")&gt;0,VLOOKUP($C163,Input!$A$8:$HV$21,MATCH($DP$21+COUNTIF($KZ163:MS163,"&gt;0"),Input!$A$6:$HV$6,0),FALSE),0),0))*$D163*$F163</f>
        <v>0</v>
      </c>
      <c r="EU163" s="1">
        <f>IF($E163+$I163+$D$7&lt;=EU$22,0,IF(EU$22-$D$7&gt;=$E163,IF(COUNTIF($KZ163:MT163,"&gt;0")&gt;0,VLOOKUP($C163,Input!$A$8:$HV$21,MATCH($DP$21+COUNTIF($KZ163:MT163,"&gt;0"),Input!$A$6:$HV$6,0),FALSE),0),0))*$D163*$F163</f>
        <v>0</v>
      </c>
      <c r="EV163" s="1">
        <f>IF($E163+$I163+$D$7&lt;=EV$22,0,IF(EV$22-$D$7&gt;=$E163,IF(COUNTIF($KZ163:MU163,"&gt;0")&gt;0,VLOOKUP($C163,Input!$A$8:$HV$21,MATCH($DP$21+COUNTIF($KZ163:MU163,"&gt;0"),Input!$A$6:$HV$6,0),FALSE),0),0))*$D163*$F163</f>
        <v>0</v>
      </c>
      <c r="EW163" s="1">
        <f>IF($E163+$I163+$D$7&lt;=EW$22,0,IF(EW$22-$D$7&gt;=$E163,IF(COUNTIF($KZ163:MV163,"&gt;0")&gt;0,VLOOKUP($C163,Input!$A$8:$HV$21,MATCH($DP$21+COUNTIF($KZ163:MV163,"&gt;0"),Input!$A$6:$HV$6,0),FALSE),0),0))*$D163*$F163</f>
        <v>5616000</v>
      </c>
      <c r="EX163" s="1">
        <f>IF($E163+$I163+$D$7&lt;=EX$22,0,IF(EX$22-$D$7&gt;=$E163,IF(COUNTIF($KZ163:MW163,"&gt;0")&gt;0,VLOOKUP($C163,Input!$A$8:$HV$21,MATCH($DP$21+COUNTIF($KZ163:MW163,"&gt;0"),Input!$A$6:$HV$6,0),FALSE),0),0))*$D163*$F163</f>
        <v>5616000</v>
      </c>
      <c r="EY163" s="1">
        <f>IF($E163+$I163+$D$7&lt;=EY$22,0,IF(EY$22-$D$7&gt;=$E163,IF(COUNTIF($KZ163:MX163,"&gt;0")&gt;0,VLOOKUP($C163,Input!$A$8:$HV$21,MATCH($DP$21+COUNTIF($KZ163:MX163,"&gt;0"),Input!$A$6:$HV$6,0),FALSE),0),0))*$D163*$F163</f>
        <v>5616000</v>
      </c>
      <c r="EZ163" s="1"/>
      <c r="FA163" t="str">
        <f>VLOOKUP($C163,Input!$A$8:$GZ$39,MATCH(FA$21,Input!$A$6:$GZ$6,0),FALSE)</f>
        <v>Charger installation; electrical upgrade</v>
      </c>
      <c r="FB163">
        <f>IF((VLOOKUP($C163,Input!$A$8:$GZ$39,MATCH(FB$21,Input!$A$6:$GZ$6,0),FALSE))="Y",$D163/VLOOKUP($C163,Input!$A$8:$GZ$39,MATCH(FC$21,Input!$A$6:$GZ$6,0),FALSE),0)</f>
        <v>0</v>
      </c>
      <c r="FC163">
        <f>IF((VLOOKUP($C163,Input!$A$8:$GZ$39,MATCH(FB$21,Input!$A$6:$GZ$6,0),FALSE))="Y",0,IF((VLOOKUP($C163,Input!$A$8:$GZ$39,MATCH(FC$21,Input!$A$6:$GZ$6,0),FALSE))&gt;0,$D163/VLOOKUP($C163,Input!$A$8:$GZ$39,MATCH(FC$21,Input!$A$6:$GZ$6,0),FALSE),0))</f>
        <v>234</v>
      </c>
      <c r="FD163" s="1">
        <f>+IF($E163=FD$22,VLOOKUP($C163,Input!$A$8:$GZ$39,MATCH(FD$21,Input!$A$6:$GZ$6,0),FALSE),0)*IF(FD$110&gt;=MAX(FC$110:$FD$110),MIN((FD$110-MAX(FC$110:$FD$110)),(FD$110-FC$110)),0)+IF($E163=FD$22,VLOOKUP($C163,Input!$A$8:$GZ$39,MATCH(FD$21,Input!$A$6:$GZ$6,0),FALSE),0)*IF(FD$109&gt;=MAX(FC$109:$FD$109),MIN((FD$109-MAX(FC$109:$FD$109)),(FD$109-FC$109)),0)</f>
        <v>0</v>
      </c>
      <c r="FE163" s="1">
        <f>+IF($E163=FE$22,VLOOKUP($C163,Input!$A$8:$GZ$39,MATCH(FE$21,Input!$A$6:$GZ$6,0),FALSE),0)*IF(FE$110&gt;=MAX(FD$110:$FD$110),MIN((FE$110-MAX(FD$110:$FD$110)),(FE$110-FD$110)),0)+IF($E163=FE$22,VLOOKUP($C163,Input!$A$8:$GZ$39,MATCH(FE$21,Input!$A$6:$GZ$6,0),FALSE),0)*IF(FE$109&gt;=MAX(FD$109:$FD$109),MIN((FE$109-MAX(FD$109:$FD$109)),(FE$109-FD$109)),0)</f>
        <v>0</v>
      </c>
      <c r="FF163" s="1">
        <f>+IF($E163=FF$22,VLOOKUP($C163,Input!$A$8:$GZ$39,MATCH(FF$21,Input!$A$6:$GZ$6,0),FALSE),0)*IF(FF$110&gt;=MAX($FD$110:FE$110),MIN((FF$110-MAX($FD$110:FE$110)),(FF$110-FE$110)),0)+IF($E163=FF$22,VLOOKUP($C163,Input!$A$8:$GZ$39,MATCH(FF$21,Input!$A$6:$GZ$6,0),FALSE),0)*IF(FF$109&gt;=MAX($FD$109:FE$109),MIN((FF$109-MAX($FD$109:FE$109)),(FF$109-FE$109)),0)</f>
        <v>0</v>
      </c>
      <c r="FG163" s="1">
        <f>+IF($E163=FG$22,VLOOKUP($C163,Input!$A$8:$GZ$39,MATCH(FG$21,Input!$A$6:$GZ$6,0),FALSE),0)*IF(FG$110&gt;=MAX($FD$110:FF$110),MIN((FG$110-MAX($FD$110:FF$110)),(FG$110-FF$110)),0)+IF($E163=FG$22,VLOOKUP($C163,Input!$A$8:$GZ$39,MATCH(FG$21,Input!$A$6:$GZ$6,0),FALSE),0)*IF(FG$109&gt;=MAX($FD$109:FF$109),MIN((FG$109-MAX($FD$109:FF$109)),(FG$109-FF$109)),0)</f>
        <v>0</v>
      </c>
      <c r="FH163" s="1">
        <f>+IF($E163=FH$22,VLOOKUP($C163,Input!$A$8:$GZ$39,MATCH(FH$21,Input!$A$6:$GZ$6,0),FALSE),0)*IF(FH$110&gt;=MAX($FD$110:FG$110),MIN((FH$110-MAX($FD$110:FG$110)),(FH$110-FG$110)),0)+IF($E163=FH$22,VLOOKUP($C163,Input!$A$8:$GZ$39,MATCH(FH$21,Input!$A$6:$GZ$6,0),FALSE),0)*IF(FH$109&gt;=MAX($FD$109:FG$109),MIN((FH$109-MAX($FD$109:FG$109)),(FH$109-FG$109)),0)</f>
        <v>0</v>
      </c>
      <c r="FI163" s="1">
        <f>+IF($E163=FI$22,VLOOKUP($C163,Input!$A$8:$GZ$39,MATCH(FI$21,Input!$A$6:$GZ$6,0),FALSE),0)*IF(FI$110&gt;=MAX($FD$110:FH$110),MIN((FI$110-MAX($FD$110:FH$110)),(FI$110-FH$110)),0)+IF($E163=FI$22,VLOOKUP($C163,Input!$A$8:$GZ$39,MATCH(FI$21,Input!$A$6:$GZ$6,0),FALSE),0)*IF(FI$109&gt;=MAX($FD$109:FH$109),MIN((FI$109-MAX($FD$109:FH$109)),(FI$109-FH$109)),0)</f>
        <v>0</v>
      </c>
      <c r="FJ163" s="1">
        <f>+IF($E163=FJ$22,VLOOKUP($C163,Input!$A$8:$GZ$39,MATCH(FJ$21,Input!$A$6:$GZ$6,0),FALSE),0)*IF(FJ$110&gt;=MAX($FD$110:FI$110),MIN((FJ$110-MAX($FD$110:FI$110)),(FJ$110-FI$110)),0)+IF($E163=FJ$22,VLOOKUP($C163,Input!$A$8:$GZ$39,MATCH(FJ$21,Input!$A$6:$GZ$6,0),FALSE),0)*IF(FJ$109&gt;=MAX($FD$109:FI$109),MIN((FJ$109-MAX($FD$109:FI$109)),(FJ$109-FI$109)),0)</f>
        <v>0</v>
      </c>
      <c r="FK163" s="1">
        <f>+IF($E163=FK$22,VLOOKUP($C163,Input!$A$8:$GZ$39,MATCH(FK$21,Input!$A$6:$GZ$6,0),FALSE),0)*IF(FK$110&gt;=MAX($FD$110:FJ$110),MIN((FK$110-MAX($FD$110:FJ$110)),(FK$110-FJ$110)),0)+IF($E163=FK$22,VLOOKUP($C163,Input!$A$8:$GZ$39,MATCH(FK$21,Input!$A$6:$GZ$6,0),FALSE),0)*IF(FK$109&gt;=MAX($FD$109:FJ$109),MIN((FK$109-MAX($FD$109:FJ$109)),(FK$109-FJ$109)),0)</f>
        <v>0</v>
      </c>
      <c r="FL163" s="1">
        <f>+IF($E163=FL$22,VLOOKUP($C163,Input!$A$8:$GZ$39,MATCH(FL$21,Input!$A$6:$GZ$6,0),FALSE),0)*IF(FL$110&gt;=MAX($FD$110:FK$110),MIN((FL$110-MAX($FD$110:FK$110)),(FL$110-FK$110)),0)+IF($E163=FL$22,VLOOKUP($C163,Input!$A$8:$GZ$39,MATCH(FL$21,Input!$A$6:$GZ$6,0),FALSE),0)*IF(FL$109&gt;=MAX($FD$109:FK$109),MIN((FL$109-MAX($FD$109:FK$109)),(FL$109-FK$109)),0)</f>
        <v>0</v>
      </c>
      <c r="FM163" s="1">
        <f>+IF($E163=FM$22,VLOOKUP($C163,Input!$A$8:$GZ$39,MATCH(FM$21,Input!$A$6:$GZ$6,0),FALSE),0)*IF(FM$110&gt;=MAX($FD$110:FL$110),MIN((FM$110-MAX($FD$110:FL$110)),(FM$110-FL$110)),0)+IF($E163=FM$22,VLOOKUP($C163,Input!$A$8:$GZ$39,MATCH(FM$21,Input!$A$6:$GZ$6,0),FALSE),0)*IF(FM$109&gt;=MAX($FD$109:FL$109),MIN((FM$109-MAX($FD$109:FL$109)),(FM$109-FL$109)),0)</f>
        <v>0</v>
      </c>
      <c r="FN163" s="1">
        <f>+IF($E163=FN$22,VLOOKUP($C163,Input!$A$8:$GZ$39,MATCH(FN$21,Input!$A$6:$GZ$6,0),FALSE),0)*IF(FN$110&gt;=MAX($FD$110:FM$110),MIN((FN$110-MAX($FD$110:FM$110)),(FN$110-FM$110)),0)+IF($E163=FN$22,VLOOKUP($C163,Input!$A$8:$GZ$39,MATCH(FN$21,Input!$A$6:$GZ$6,0),FALSE),0)*IF(FN$109&gt;=MAX($FD$109:FM$109),MIN((FN$109-MAX($FD$109:FM$109)),(FN$109-FM$109)),0)</f>
        <v>0</v>
      </c>
      <c r="FO163" s="1">
        <f>+IF($E163=FO$22,VLOOKUP($C163,Input!$A$8:$GZ$39,MATCH(FO$21,Input!$A$6:$GZ$6,0),FALSE),0)*IF(FO$110&gt;=MAX($FD$110:FN$110),MIN((FO$110-MAX($FD$110:FN$110)),(FO$110-FN$110)),0)+IF($E163=FO$22,VLOOKUP($C163,Input!$A$8:$GZ$39,MATCH(FO$21,Input!$A$6:$GZ$6,0),FALSE),0)*IF(FO$109&gt;=MAX($FD$109:FN$109),MIN((FO$109-MAX($FD$109:FN$109)),(FO$109-FN$109)),0)</f>
        <v>0</v>
      </c>
      <c r="FP163" s="1">
        <f>+IF($E163=FP$22,VLOOKUP($C163,Input!$A$8:$GZ$39,MATCH(FP$21,Input!$A$6:$GZ$6,0),FALSE),0)*IF(FP$110&gt;=MAX($FD$110:FO$110),MIN((FP$110-MAX($FD$110:FO$110)),(FP$110-FO$110)),0)+IF($E163=FP$22,VLOOKUP($C163,Input!$A$8:$GZ$39,MATCH(FP$21,Input!$A$6:$GZ$6,0),FALSE),0)*IF(FP$109&gt;=MAX($FD$109:FO$109),MIN((FP$109-MAX($FD$109:FO$109)),(FP$109-FO$109)),0)</f>
        <v>0</v>
      </c>
      <c r="FQ163" s="1">
        <f>+IF($E163=FQ$22,VLOOKUP($C163,Input!$A$8:$GZ$39,MATCH(FQ$21,Input!$A$6:$GZ$6,0),FALSE),0)*IF(FQ$110&gt;=MAX($FD$110:FP$110),MIN((FQ$110-MAX($FD$110:FP$110)),(FQ$110-FP$110)),0)+IF($E163=FQ$22,VLOOKUP($C163,Input!$A$8:$GZ$39,MATCH(FQ$21,Input!$A$6:$GZ$6,0),FALSE),0)*IF(FQ$109&gt;=MAX($FD$109:FP$109),MIN((FQ$109-MAX($FD$109:FP$109)),(FQ$109-FP$109)),0)</f>
        <v>0</v>
      </c>
      <c r="FR163" s="1">
        <f>+IF($E163=FR$22,VLOOKUP($C163,Input!$A$8:$GZ$39,MATCH(FR$21,Input!$A$6:$GZ$6,0),FALSE),0)*IF(FR$110&gt;=MAX($FD$110:FQ$110),MIN((FR$110-MAX($FD$110:FQ$110)),(FR$110-FQ$110)),0)+IF($E163=FR$22,VLOOKUP($C163,Input!$A$8:$GZ$39,MATCH(FR$21,Input!$A$6:$GZ$6,0),FALSE),0)*IF(FR$109&gt;=MAX($FD$109:FQ$109),MIN((FR$109-MAX($FD$109:FQ$109)),(FR$109-FQ$109)),0)</f>
        <v>0</v>
      </c>
      <c r="FS163" s="1">
        <f>+IF($E163=FS$22,VLOOKUP($C163,Input!$A$8:$GZ$39,MATCH(FS$21,Input!$A$6:$GZ$6,0),FALSE),0)*IF(FS$110&gt;=MAX($FD$110:FR$110),MIN((FS$110-MAX($FD$110:FR$110)),(FS$110-FR$110)),0)+IF($E163=FS$22,VLOOKUP($C163,Input!$A$8:$GZ$39,MATCH(FS$21,Input!$A$6:$GZ$6,0),FALSE),0)*IF(FS$109&gt;=MAX($FD$109:FR$109),MIN((FS$109-MAX($FD$109:FR$109)),(FS$109-FR$109)),0)</f>
        <v>0</v>
      </c>
      <c r="FT163" s="1">
        <f>+IF($E163=FT$22,VLOOKUP($C163,Input!$A$8:$GZ$39,MATCH(FT$21,Input!$A$6:$GZ$6,0),FALSE),0)*IF(FT$110&gt;=MAX($FD$110:FS$110),MIN((FT$110-MAX($FD$110:FS$110)),(FT$110-FS$110)),0)+IF($E163=FT$22,VLOOKUP($C163,Input!$A$8:$GZ$39,MATCH(FT$21,Input!$A$6:$GZ$6,0),FALSE),0)*IF(FT$109&gt;=MAX($FD$109:FS$109),MIN((FT$109-MAX($FD$109:FS$109)),(FT$109-FS$109)),0)</f>
        <v>0</v>
      </c>
      <c r="FU163" s="1">
        <f>+IF($E163=FU$22,VLOOKUP($C163,Input!$A$8:$GZ$39,MATCH(FU$21,Input!$A$6:$GZ$6,0),FALSE),0)*IF(FU$110&gt;=MAX($FD$110:FT$110),MIN((FU$110-MAX($FD$110:FT$110)),(FU$110-FT$110)),0)+IF($E163=FU$22,VLOOKUP($C163,Input!$A$8:$GZ$39,MATCH(FU$21,Input!$A$6:$GZ$6,0),FALSE),0)*IF(FU$109&gt;=MAX($FD$109:FT$109),MIN((FU$109-MAX($FD$109:FT$109)),(FU$109-FT$109)),0)</f>
        <v>0</v>
      </c>
      <c r="FV163" s="1">
        <f>+IF($E163=FV$22,VLOOKUP($C163,Input!$A$8:$GZ$39,MATCH(FV$21,Input!$A$6:$GZ$6,0),FALSE),0)*IF(FV$110&gt;=MAX($FD$110:FU$110),MIN((FV$110-MAX($FD$110:FU$110)),(FV$110-FU$110)),0)+IF($E163=FV$22,VLOOKUP($C163,Input!$A$8:$GZ$39,MATCH(FV$21,Input!$A$6:$GZ$6,0),FALSE),0)*IF(FV$109&gt;=MAX($FD$109:FU$109),MIN((FV$109-MAX($FD$109:FU$109)),(FV$109-FU$109)),0)</f>
        <v>0</v>
      </c>
      <c r="FW163" s="1">
        <f>+IF($E163=FW$22,VLOOKUP($C163,Input!$A$8:$GZ$39,MATCH(FW$21,Input!$A$6:$GZ$6,0),FALSE),0)*IF(FW$110&gt;=MAX($FD$110:FV$110),MIN((FW$110-MAX($FD$110:FV$110)),(FW$110-FV$110)),0)+IF($E163=FW$22,VLOOKUP($C163,Input!$A$8:$GZ$39,MATCH(FW$21,Input!$A$6:$GZ$6,0),FALSE),0)*IF(FW$109&gt;=MAX($FD$109:FV$109),MIN((FW$109-MAX($FD$109:FV$109)),(FW$109-FV$109)),0)</f>
        <v>0</v>
      </c>
      <c r="FX163" s="1">
        <f>+IF($E163=FX$22,VLOOKUP($C163,Input!$A$8:$GZ$39,MATCH(FX$21,Input!$A$6:$GZ$6,0),FALSE),0)*IF(FX$110&gt;=MAX($FD$110:FW$110),MIN((FX$110-MAX($FD$110:FW$110)),(FX$110-FW$110)),0)+IF($E163=FX$22,VLOOKUP($C163,Input!$A$8:$GZ$39,MATCH(FX$21,Input!$A$6:$GZ$6,0),FALSE),0)*IF(FX$109&gt;=MAX($FD$109:FW$109),MIN((FX$109-MAX($FD$109:FW$109)),(FX$109-FW$109)),0)</f>
        <v>0</v>
      </c>
      <c r="FY163" s="1">
        <f>+IF($E163=FY$22,VLOOKUP($C163,Input!$A$8:$GZ$39,MATCH(FY$21,Input!$A$6:$GZ$6,0),FALSE),0)*IF(FY$110&gt;=MAX($FD$110:FX$110),MIN((FY$110-MAX($FD$110:FX$110)),(FY$110-FX$110)),0)+IF($E163=FY$22,VLOOKUP($C163,Input!$A$8:$GZ$39,MATCH(FY$21,Input!$A$6:$GZ$6,0),FALSE),0)*IF(FY$109&gt;=MAX($FD$109:FX$109),MIN((FY$109-MAX($FD$109:FX$109)),(FY$109-FX$109)),0)</f>
        <v>0</v>
      </c>
      <c r="FZ163" s="1">
        <f>+IF($E163=FZ$22,VLOOKUP($C163,Input!$A$8:$GZ$39,MATCH(FZ$21,Input!$A$6:$GZ$6,0),FALSE),0)*IF(FZ$110&gt;=MAX($FD$110:FY$110),MIN((FZ$110-MAX($FD$110:FY$110)),(FZ$110-FY$110)),0)+IF($E163=FZ$22,VLOOKUP($C163,Input!$A$8:$GZ$39,MATCH(FZ$21,Input!$A$6:$GZ$6,0),FALSE),0)*IF(FZ$109&gt;=MAX($FD$109:FY$109),MIN((FZ$109-MAX($FD$109:FY$109)),(FZ$109-FY$109)),0)</f>
        <v>0</v>
      </c>
      <c r="GA163" s="1">
        <f>+IF($E163=GA$22,VLOOKUP($C163,Input!$A$8:$GZ$39,MATCH(GA$21,Input!$A$6:$GZ$6,0),FALSE),0)*IF(GA$110&gt;=MAX($FD$110:FZ$110),MIN((GA$110-MAX($FD$110:FZ$110)),(GA$110-FZ$110)),0)+IF($E163=GA$22,VLOOKUP($C163,Input!$A$8:$GZ$39,MATCH(GA$21,Input!$A$6:$GZ$6,0),FALSE),0)*IF(GA$109&gt;=MAX($FD$109:FZ$109),MIN((GA$109-MAX($FD$109:FZ$109)),(GA$109-FZ$109)),0)</f>
        <v>0</v>
      </c>
      <c r="GB163" s="1">
        <f>+IF($E163=GB$22,VLOOKUP($C163,Input!$A$8:$GZ$39,MATCH(GB$21,Input!$A$6:$GZ$6,0),FALSE),0)*IF(GB$110&gt;=MAX($FD$110:GA$110),MIN((GB$110-MAX($FD$110:GA$110)),(GB$110-GA$110)),0)+IF($E163=GB$22,VLOOKUP($C163,Input!$A$8:$GZ$39,MATCH(GB$21,Input!$A$6:$GZ$6,0),FALSE),0)*IF(GB$109&gt;=MAX($FD$109:GA$109),MIN((GB$109-MAX($FD$109:GA$109)),(GB$109-GA$109)),0)</f>
        <v>0</v>
      </c>
      <c r="GC163" s="1">
        <f>+IF($E163=GC$22,VLOOKUP($C163,Input!$A$8:$GZ$39,MATCH(GC$21,Input!$A$6:$GZ$6,0),FALSE),0)*IF(GC$110&gt;=MAX($FD$110:GB$110),MIN((GC$110-MAX($FD$110:GB$110)),(GC$110-GB$110)),0)+IF($E163=GC$22,VLOOKUP($C163,Input!$A$8:$GZ$39,MATCH(GC$21,Input!$A$6:$GZ$6,0),FALSE),0)*IF(GC$109&gt;=MAX($FD$109:GB$109),MIN((GC$109-MAX($FD$109:GB$109)),(GC$109-GB$109)),0)</f>
        <v>0</v>
      </c>
      <c r="GD163" s="1">
        <f>+IF($E163=GD$22,VLOOKUP($C163,Input!$A$8:$GZ$39,MATCH(GD$21,Input!$A$6:$GZ$6,0),FALSE),0)*IF(GD$110&gt;=MAX($FD$110:GC$110),MIN((GD$110-MAX($FD$110:GC$110)),(GD$110-GC$110)),0)+IF($E163=GD$22,VLOOKUP($C163,Input!$A$8:$GZ$39,MATCH(GD$21,Input!$A$6:$GZ$6,0),FALSE),0)*IF(GD$109&gt;=MAX($FD$109:GC$109),MIN((GD$109-MAX($FD$109:GC$109)),(GD$109-GC$109)),0)</f>
        <v>0</v>
      </c>
      <c r="GE163" s="1">
        <f>+IF($E163=GE$22,VLOOKUP($C163,Input!$A$8:$GZ$39,MATCH(GE$21,Input!$A$6:$GZ$6,0),FALSE),0)*IF(GE$110&gt;=MAX($FD$110:GD$110),MIN((GE$110-MAX($FD$110:GD$110)),(GE$110-GD$110)),0)+IF($E163=GE$22,VLOOKUP($C163,Input!$A$8:$GZ$39,MATCH(GE$21,Input!$A$6:$GZ$6,0),FALSE),0)*IF(GE$109&gt;=MAX($FD$109:GD$109),MIN((GE$109-MAX($FD$109:GD$109)),(GE$109-GD$109)),0)</f>
        <v>0</v>
      </c>
      <c r="GF163" s="1">
        <f>+IF($E163=GF$22,VLOOKUP($C163,Input!$A$8:$GZ$39,MATCH(GF$21,Input!$A$6:$GZ$6,0),FALSE),0)*IF(GF$110&gt;=MAX($FD$110:GE$110),MIN((GF$110-MAX($FD$110:GE$110)),(GF$110-GE$110)),0)+IF($E163=GF$22,VLOOKUP($C163,Input!$A$8:$GZ$39,MATCH(GF$21,Input!$A$6:$GZ$6,0),FALSE),0)*IF(GF$109&gt;=MAX($FD$109:GE$109),MIN((GF$109-MAX($FD$109:GE$109)),(GF$109-GE$109)),0)</f>
        <v>0</v>
      </c>
      <c r="GG163" s="1">
        <f>+IF($E163=GG$22,VLOOKUP($C163,Input!$A$8:$GZ$39,MATCH(GG$21,Input!$A$6:$GZ$6,0),FALSE),0)*IF(GG$110&gt;=MAX($FD$110:GF$110),MIN((GG$110-MAX($FD$110:GF$110)),(GG$110-GF$110)),0)+IF($E163=GG$22,VLOOKUP($C163,Input!$A$8:$GZ$39,MATCH(GG$21,Input!$A$6:$GZ$6,0),FALSE),0)*IF(GG$109&gt;=MAX($FD$109:GF$109),MIN((GG$109-MAX($FD$109:GF$109)),(GG$109-GF$109)),0)</f>
        <v>0</v>
      </c>
      <c r="GH163" s="1">
        <f>+IF($E163=GH$22,VLOOKUP($C163,Input!$A$8:$GZ$39,MATCH(GH$21,Input!$A$6:$GZ$6,0),FALSE),0)*IF(GH$110&gt;=MAX($FD$110:GG$110),MIN((GH$110-MAX($FD$110:GG$110)),(GH$110-GG$110)),0)+IF($E163=GH$22,VLOOKUP($C163,Input!$A$8:$GZ$39,MATCH(GH$21,Input!$A$6:$GZ$6,0),FALSE),0)*IF(GH$109&gt;=MAX($FD$109:GG$109),MIN((GH$109-MAX($FD$109:GG$109)),(GH$109-GG$109)),0)</f>
        <v>0</v>
      </c>
      <c r="GI163" s="1">
        <f>+IF($E163=GI$22,VLOOKUP($C163,Input!$A$8:$GZ$39,MATCH(GI$21,Input!$A$6:$GZ$6,0),FALSE),0)*IF(GI$110&gt;=MAX($FD$110:GH$110),MIN((GI$110-MAX($FD$110:GH$110)),(GI$110-GH$110)),0)+IF($E163=GI$22,VLOOKUP($C163,Input!$A$8:$GZ$39,MATCH(GI$21,Input!$A$6:$GZ$6,0),FALSE),0)*IF(GI$109&gt;=MAX($FD$109:GH$109),MIN((GI$109-MAX($FD$109:GH$109)),(GI$109-GH$109)),0)</f>
        <v>0</v>
      </c>
      <c r="GJ163" s="1">
        <f>+IF($E163=GJ$22,VLOOKUP($C163,Input!$A$8:$GZ$39,MATCH(GJ$21,Input!$A$6:$GZ$6,0),FALSE),0)*IF(GJ$110&gt;=MAX($FD$110:GI$110),MIN((GJ$110-MAX($FD$110:GI$110)),(GJ$110-GI$110)),0)+IF($E163=GJ$22,VLOOKUP($C163,Input!$A$8:$GZ$39,MATCH(GJ$21,Input!$A$6:$GZ$6,0),FALSE),0)*IF(GJ$109&gt;=MAX($FD$109:GI$109),MIN((GJ$109-MAX($FD$109:GI$109)),(GJ$109-GI$109)),0)</f>
        <v>0</v>
      </c>
      <c r="GK163" s="1">
        <f>+IF($E163=GK$22,VLOOKUP($C163,Input!$A$8:$GZ$39,MATCH(GK$21,Input!$A$6:$GZ$6,0),FALSE),0)*IF(GK$110&gt;=MAX($FD$110:GJ$110),MIN((GK$110-MAX($FD$110:GJ$110)),(GK$110-GJ$110)),0)+IF($E163=GK$22,VLOOKUP($C163,Input!$A$8:$GZ$39,MATCH(GK$21,Input!$A$6:$GZ$6,0),FALSE),0)*IF(GK$109&gt;=MAX($FD$109:GJ$109),MIN((GK$109-MAX($FD$109:GJ$109)),(GK$109-GJ$109)),0)</f>
        <v>0</v>
      </c>
      <c r="GL163" s="1">
        <f>+IF($E163=GL$22,VLOOKUP($C163,Input!$A$8:$GZ$39,MATCH(GL$21,Input!$A$6:$GZ$6,0),FALSE),0)*IF(GL$110&gt;=MAX($FD$110:GK$110),MIN((GL$110-MAX($FD$110:GK$110)),(GL$110-GK$110)),0)+IF($E163=GL$22,VLOOKUP($C163,Input!$A$8:$GZ$39,MATCH(GL$21,Input!$A$6:$GZ$6,0),FALSE),0)*IF(GL$109&gt;=MAX($FD$109:GK$109),MIN((GL$109-MAX($FD$109:GK$109)),(GL$109-GK$109)),0)</f>
        <v>0</v>
      </c>
      <c r="GM163" s="42"/>
      <c r="GN163" t="str">
        <f>VLOOKUP($C163,Input!$A$8:$GZ$39,MATCH(GN$21,Input!$A$6:$GZ$6,0),FALSE)</f>
        <v>Charger (60 kW)</v>
      </c>
      <c r="GO163">
        <f>IF((VLOOKUP($C163,Input!$A$8:$GZ$39,MATCH(GO$21,Input!$A$6:$GZ$6,0),FALSE))="Y",$D163/VLOOKUP($C163,Input!$A$8:$GZ$39,MATCH(GP$21,Input!$A$6:$GZ$6,0),FALSE),0)</f>
        <v>0</v>
      </c>
      <c r="GP163">
        <f>IF((VLOOKUP($C163,Input!$A$8:$GZ$39,MATCH(GO$21,Input!$A$6:$GZ$6,0),FALSE))="Y",0,IF((VLOOKUP($C163,Input!$A$8:$GZ$39,MATCH(GP$21,Input!$A$6:$GZ$6,0),FALSE))&gt;0,$D163/VLOOKUP($C163,Input!$A$8:$GZ$39,MATCH(GP$21,Input!$A$6:$GZ$6,0),FALSE),0))</f>
        <v>234</v>
      </c>
      <c r="GQ163" s="1">
        <f>+IF($E163=GQ$22,VLOOKUP($C163,Input!$A$8:$GZ$39,MATCH(GQ$21,Input!$A$6:$GZ$6,0),FALSE),0)*IF(GQ$110&gt;=MAX($GP$110:GP$110),MIN((GQ$110-MAX($GP$110:GP$110)),(GQ$110-GP$110)),0)+IF($E163=GQ$22,VLOOKUP($C163,Input!$A$8:$GZ$39,MATCH(GQ$21,Input!$A$6:$GZ$6,0),FALSE),0)*IF(GQ$109&gt;=MAX($GP$109:GP$109),MIN((GQ$109-MAX($GP$109:GP$109)),(GQ$109-GP$109)),0)</f>
        <v>0</v>
      </c>
      <c r="GR163" s="1">
        <f>+IF($E163=GR$22,VLOOKUP($C163,Input!$A$8:$GZ$39,MATCH(GR$21,Input!$A$6:$GZ$6,0),FALSE),0)*IF(GR$110&gt;=MAX($GP$110:GQ$110),MIN((GR$110-MAX($GP$110:GQ$110)),(GR$110-GQ$110)),0)+IF($E163=GR$22,VLOOKUP($C163,Input!$A$8:$GZ$39,MATCH(GR$21,Input!$A$6:$GZ$6,0),FALSE),0)*IF(GR$109&gt;=MAX($GP$109:GQ$109),MIN((GR$109-MAX($GP$109:GQ$109)),(GR$109-GQ$109)),0)</f>
        <v>0</v>
      </c>
      <c r="GS163" s="1">
        <f>+IF($E163=GS$22,VLOOKUP($C163,Input!$A$8:$GZ$39,MATCH(GS$21,Input!$A$6:$GZ$6,0),FALSE),0)*IF(GS$110&gt;=MAX($GP$110:GR$110),MIN((GS$110-MAX($GP$110:GR$110)),(GS$110-GR$110)),0)+IF($E163=GS$22,VLOOKUP($C163,Input!$A$8:$GZ$39,MATCH(GS$21,Input!$A$6:$GZ$6,0),FALSE),0)*IF(GS$109&gt;=MAX($GP$109:GR$109),MIN((GS$109-MAX($GP$109:GR$109)),(GS$109-GR$109)),0)</f>
        <v>0</v>
      </c>
      <c r="GT163" s="1">
        <f>+IF($E163=GT$22,VLOOKUP($C163,Input!$A$8:$GZ$39,MATCH(GT$21,Input!$A$6:$GZ$6,0),FALSE),0)*IF(GT$110&gt;=MAX($GP$110:GS$110),MIN((GT$110-MAX($GP$110:GS$110)),(GT$110-GS$110)),0)+IF($E163=GT$22,VLOOKUP($C163,Input!$A$8:$GZ$39,MATCH(GT$21,Input!$A$6:$GZ$6,0),FALSE),0)*IF(GT$109&gt;=MAX($GP$109:GS$109),MIN((GT$109-MAX($GP$109:GS$109)),(GT$109-GS$109)),0)</f>
        <v>0</v>
      </c>
      <c r="GU163" s="1">
        <f>+IF($E163=GU$22,VLOOKUP($C163,Input!$A$8:$GZ$39,MATCH(GU$21,Input!$A$6:$GZ$6,0),FALSE),0)*IF(GU$110&gt;=MAX($GP$110:GT$110),MIN((GU$110-MAX($GP$110:GT$110)),(GU$110-GT$110)),0)+IF($E163=GU$22,VLOOKUP($C163,Input!$A$8:$GZ$39,MATCH(GU$21,Input!$A$6:$GZ$6,0),FALSE),0)*IF(GU$109&gt;=MAX($GP$109:GT$109),MIN((GU$109-MAX($GP$109:GT$109)),(GU$109-GT$109)),0)</f>
        <v>0</v>
      </c>
      <c r="GV163" s="1">
        <f>+IF($E163=GV$22,VLOOKUP($C163,Input!$A$8:$GZ$39,MATCH(GV$21,Input!$A$6:$GZ$6,0),FALSE),0)*IF(GV$110&gt;=MAX($GP$110:GU$110),MIN((GV$110-MAX($GP$110:GU$110)),(GV$110-GU$110)),0)+IF($E163=GV$22,VLOOKUP($C163,Input!$A$8:$GZ$39,MATCH(GV$21,Input!$A$6:$GZ$6,0),FALSE),0)*IF(GV$109&gt;=MAX($GP$109:GU$109),MIN((GV$109-MAX($GP$109:GU$109)),(GV$109-GU$109)),0)</f>
        <v>0</v>
      </c>
      <c r="GW163" s="1">
        <f>+IF($E163=GW$22,VLOOKUP($C163,Input!$A$8:$GZ$39,MATCH(GW$21,Input!$A$6:$GZ$6,0),FALSE),0)*IF(GW$110&gt;=MAX($GP$110:GV$110),MIN((GW$110-MAX($GP$110:GV$110)),(GW$110-GV$110)),0)+IF($E163=GW$22,VLOOKUP($C163,Input!$A$8:$GZ$39,MATCH(GW$21,Input!$A$6:$GZ$6,0),FALSE),0)*IF(GW$109&gt;=MAX($GP$109:GV$109),MIN((GW$109-MAX($GP$109:GV$109)),(GW$109-GV$109)),0)</f>
        <v>0</v>
      </c>
      <c r="GX163" s="1">
        <f>+IF($E163=GX$22,VLOOKUP($C163,Input!$A$8:$GZ$39,MATCH(GX$21,Input!$A$6:$GZ$6,0),FALSE),0)*IF(GX$110&gt;=MAX($GP$110:GW$110),MIN((GX$110-MAX($GP$110:GW$110)),(GX$110-GW$110)),0)+IF($E163=GX$22,VLOOKUP($C163,Input!$A$8:$GZ$39,MATCH(GX$21,Input!$A$6:$GZ$6,0),FALSE),0)*IF(GX$109&gt;=MAX($GP$109:GW$109),MIN((GX$109-MAX($GP$109:GW$109)),(GX$109-GW$109)),0)</f>
        <v>0</v>
      </c>
      <c r="GY163" s="1">
        <f>+IF($E163=GY$22,VLOOKUP($C163,Input!$A$8:$GZ$39,MATCH(GY$21,Input!$A$6:$GZ$6,0),FALSE),0)*IF(GY$110&gt;=MAX($GP$110:GX$110),MIN((GY$110-MAX($GP$110:GX$110)),(GY$110-GX$110)),0)+IF($E163=GY$22,VLOOKUP($C163,Input!$A$8:$GZ$39,MATCH(GY$21,Input!$A$6:$GZ$6,0),FALSE),0)*IF(GY$109&gt;=MAX($GP$109:GX$109),MIN((GY$109-MAX($GP$109:GX$109)),(GY$109-GX$109)),0)</f>
        <v>0</v>
      </c>
      <c r="GZ163" s="1">
        <f>+IF($E163=GZ$22,VLOOKUP($C163,Input!$A$8:$GZ$39,MATCH(GZ$21,Input!$A$6:$GZ$6,0),FALSE),0)*IF(GZ$110&gt;=MAX($GP$110:GY$110),MIN((GZ$110-MAX($GP$110:GY$110)),(GZ$110-GY$110)),0)+IF($E163=GZ$22,VLOOKUP($C163,Input!$A$8:$GZ$39,MATCH(GZ$21,Input!$A$6:$GZ$6,0),FALSE),0)*IF(GZ$109&gt;=MAX($GP$109:GY$109),MIN((GZ$109-MAX($GP$109:GY$109)),(GZ$109-GY$109)),0)</f>
        <v>0</v>
      </c>
      <c r="HA163" s="1">
        <f>+IF($E163=HA$22,VLOOKUP($C163,Input!$A$8:$GZ$39,MATCH(HA$21,Input!$A$6:$GZ$6,0),FALSE),0)*IF(HA$110&gt;=MAX($GP$110:GZ$110),MIN((HA$110-MAX($GP$110:GZ$110)),(HA$110-GZ$110)),0)+IF($E163=HA$22,VLOOKUP($C163,Input!$A$8:$GZ$39,MATCH(HA$21,Input!$A$6:$GZ$6,0),FALSE),0)*IF(HA$109&gt;=MAX($GP$109:GZ$109),MIN((HA$109-MAX($GP$109:GZ$109)),(HA$109-GZ$109)),0)</f>
        <v>0</v>
      </c>
      <c r="HB163" s="1">
        <f>+IF($E163=HB$22,VLOOKUP($C163,Input!$A$8:$GZ$39,MATCH(HB$21,Input!$A$6:$GZ$6,0),FALSE),0)*IF(HB$110&gt;=MAX($GP$110:HA$110),MIN((HB$110-MAX($GP$110:HA$110)),(HB$110-HA$110)),0)+IF($E163=HB$22,VLOOKUP($C163,Input!$A$8:$GZ$39,MATCH(HB$21,Input!$A$6:$GZ$6,0),FALSE),0)*IF(HB$109&gt;=MAX($GP$109:HA$109),MIN((HB$109-MAX($GP$109:HA$109)),(HB$109-HA$109)),0)</f>
        <v>0</v>
      </c>
      <c r="HC163" s="1">
        <f>+IF($E163=HC$22,VLOOKUP($C163,Input!$A$8:$GZ$39,MATCH(HC$21,Input!$A$6:$GZ$6,0),FALSE),0)*IF(HC$110&gt;=MAX($GP$110:HB$110),MIN((HC$110-MAX($GP$110:HB$110)),(HC$110-HB$110)),0)+IF($E163=HC$22,VLOOKUP($C163,Input!$A$8:$GZ$39,MATCH(HC$21,Input!$A$6:$GZ$6,0),FALSE),0)*IF(HC$109&gt;=MAX($GP$109:HB$109),MIN((HC$109-MAX($GP$109:HB$109)),(HC$109-HB$109)),0)</f>
        <v>0</v>
      </c>
      <c r="HD163" s="1">
        <f>+IF($E163=HD$22,VLOOKUP($C163,Input!$A$8:$GZ$39,MATCH(HD$21,Input!$A$6:$GZ$6,0),FALSE),0)*IF(HD$110&gt;=MAX($GP$110:HC$110),MIN((HD$110-MAX($GP$110:HC$110)),(HD$110-HC$110)),0)+IF($E163=HD$22,VLOOKUP($C163,Input!$A$8:$GZ$39,MATCH(HD$21,Input!$A$6:$GZ$6,0),FALSE),0)*IF(HD$109&gt;=MAX($GP$109:HC$109),MIN((HD$109-MAX($GP$109:HC$109)),(HD$109-HC$109)),0)</f>
        <v>0</v>
      </c>
      <c r="HE163" s="1">
        <f>+IF($E163=HE$22,VLOOKUP($C163,Input!$A$8:$GZ$39,MATCH(HE$21,Input!$A$6:$GZ$6,0),FALSE),0)*IF(HE$110&gt;=MAX($GP$110:HD$110),MIN((HE$110-MAX($GP$110:HD$110)),(HE$110-HD$110)),0)+IF($E163=HE$22,VLOOKUP($C163,Input!$A$8:$GZ$39,MATCH(HE$21,Input!$A$6:$GZ$6,0),FALSE),0)*IF(HE$109&gt;=MAX($GP$109:HD$109),MIN((HE$109-MAX($GP$109:HD$109)),(HE$109-HD$109)),0)</f>
        <v>0</v>
      </c>
      <c r="HF163" s="1">
        <f>+IF($E163=HF$22,VLOOKUP($C163,Input!$A$8:$GZ$39,MATCH(HF$21,Input!$A$6:$GZ$6,0),FALSE),0)*IF(HF$110&gt;=MAX($GP$110:HE$110),MIN((HF$110-MAX($GP$110:HE$110)),(HF$110-HE$110)),0)+IF($E163=HF$22,VLOOKUP($C163,Input!$A$8:$GZ$39,MATCH(HF$21,Input!$A$6:$GZ$6,0),FALSE),0)*IF(HF$109&gt;=MAX($GP$109:HE$109),MIN((HF$109-MAX($GP$109:HE$109)),(HF$109-HE$109)),0)</f>
        <v>0</v>
      </c>
      <c r="HG163" s="1">
        <f>+IF($E163=HG$22,VLOOKUP($C163,Input!$A$8:$GZ$39,MATCH(HG$21,Input!$A$6:$GZ$6,0),FALSE),0)*IF(HG$110&gt;=MAX($GP$110:HF$110),MIN((HG$110-MAX($GP$110:HF$110)),(HG$110-HF$110)),0)+IF($E163=HG$22,VLOOKUP($C163,Input!$A$8:$GZ$39,MATCH(HG$21,Input!$A$6:$GZ$6,0),FALSE),0)*IF(HG$109&gt;=MAX($GP$109:HF$109),MIN((HG$109-MAX($GP$109:HF$109)),(HG$109-HF$109)),0)</f>
        <v>0</v>
      </c>
      <c r="HH163" s="1">
        <f>+IF($E163=HH$22,VLOOKUP($C163,Input!$A$8:$GZ$39,MATCH(HH$21,Input!$A$6:$GZ$6,0),FALSE),0)*IF(HH$110&gt;=MAX($GP$110:HG$110),MIN((HH$110-MAX($GP$110:HG$110)),(HH$110-HG$110)),0)+IF($E163=HH$22,VLOOKUP($C163,Input!$A$8:$GZ$39,MATCH(HH$21,Input!$A$6:$GZ$6,0),FALSE),0)*IF(HH$109&gt;=MAX($GP$109:HG$109),MIN((HH$109-MAX($GP$109:HG$109)),(HH$109-HG$109)),0)</f>
        <v>0</v>
      </c>
      <c r="HI163" s="1">
        <f>+IF($E163=HI$22,VLOOKUP($C163,Input!$A$8:$GZ$39,MATCH(HI$21,Input!$A$6:$GZ$6,0),FALSE),0)*IF(HI$110&gt;=MAX($GP$110:HH$110),MIN((HI$110-MAX($GP$110:HH$110)),(HI$110-HH$110)),0)+IF($E163=HI$22,VLOOKUP($C163,Input!$A$8:$GZ$39,MATCH(HI$21,Input!$A$6:$GZ$6,0),FALSE),0)*IF(HI$109&gt;=MAX($GP$109:HH$109),MIN((HI$109-MAX($GP$109:HH$109)),(HI$109-HH$109)),0)</f>
        <v>0</v>
      </c>
      <c r="HJ163" s="1">
        <f>+IF($E163=HJ$22,VLOOKUP($C163,Input!$A$8:$GZ$39,MATCH(HJ$21,Input!$A$6:$GZ$6,0),FALSE),0)*IF(HJ$110&gt;=MAX($GP$110:HI$110),MIN((HJ$110-MAX($GP$110:HI$110)),(HJ$110-HI$110)),0)+IF($E163=HJ$22,VLOOKUP($C163,Input!$A$8:$GZ$39,MATCH(HJ$21,Input!$A$6:$GZ$6,0),FALSE),0)*IF(HJ$109&gt;=MAX($GP$109:HI$109),MIN((HJ$109-MAX($GP$109:HI$109)),(HJ$109-HI$109)),0)</f>
        <v>0</v>
      </c>
      <c r="HK163" s="1">
        <f>+IF($E163=HK$22,VLOOKUP($C163,Input!$A$8:$GZ$39,MATCH(HK$21,Input!$A$6:$GZ$6,0),FALSE),0)*IF(HK$110&gt;=MAX($GP$110:HJ$110),MIN((HK$110-MAX($GP$110:HJ$110)),(HK$110-HJ$110)),0)+IF($E163=HK$22,VLOOKUP($C163,Input!$A$8:$GZ$39,MATCH(HK$21,Input!$A$6:$GZ$6,0),FALSE),0)*IF(HK$109&gt;=MAX($GP$109:HJ$109),MIN((HK$109-MAX($GP$109:HJ$109)),(HK$109-HJ$109)),0)</f>
        <v>0</v>
      </c>
      <c r="HL163" s="1">
        <f>+IF($E163=HL$22,VLOOKUP($C163,Input!$A$8:$GZ$39,MATCH(HL$21,Input!$A$6:$GZ$6,0),FALSE),0)*IF(HL$110&gt;=MAX($GP$110:HK$110),MIN((HL$110-MAX($GP$110:HK$110)),(HL$110-HK$110)),0)+IF($E163=HL$22,VLOOKUP($C163,Input!$A$8:$GZ$39,MATCH(HL$21,Input!$A$6:$GZ$6,0),FALSE),0)*IF(HL$109&gt;=MAX($GP$109:HK$109),MIN((HL$109-MAX($GP$109:HK$109)),(HL$109-HK$109)),0)</f>
        <v>0</v>
      </c>
      <c r="HM163" s="1">
        <f>+IF($E163=HM$22,VLOOKUP($C163,Input!$A$8:$GZ$39,MATCH(HM$21,Input!$A$6:$GZ$6,0),FALSE),0)*IF(HM$110&gt;=MAX($GP$110:HL$110),MIN((HM$110-MAX($GP$110:HL$110)),(HM$110-HL$110)),0)+IF($E163=HM$22,VLOOKUP($C163,Input!$A$8:$GZ$39,MATCH(HM$21,Input!$A$6:$GZ$6,0),FALSE),0)*IF(HM$109&gt;=MAX($GP$109:HL$109),MIN((HM$109-MAX($GP$109:HL$109)),(HM$109-HL$109)),0)</f>
        <v>0</v>
      </c>
      <c r="HN163" s="1">
        <f>+IF($E163=HN$22,VLOOKUP($C163,Input!$A$8:$GZ$39,MATCH(HN$21,Input!$A$6:$GZ$6,0),FALSE),0)*IF(HN$110&gt;=MAX($GP$110:HM$110),MIN((HN$110-MAX($GP$110:HM$110)),(HN$110-HM$110)),0)+IF($E163=HN$22,VLOOKUP($C163,Input!$A$8:$GZ$39,MATCH(HN$21,Input!$A$6:$GZ$6,0),FALSE),0)*IF(HN$109&gt;=MAX($GP$109:HM$109),MIN((HN$109-MAX($GP$109:HM$109)),(HN$109-HM$109)),0)</f>
        <v>0</v>
      </c>
      <c r="HO163" s="1">
        <f>+IF($E163=HO$22,VLOOKUP($C163,Input!$A$8:$GZ$39,MATCH(HO$21,Input!$A$6:$GZ$6,0),FALSE),0)*IF(HO$110&gt;=MAX($GP$110:HN$110),MIN((HO$110-MAX($GP$110:HN$110)),(HO$110-HN$110)),0)+IF($E163=HO$22,VLOOKUP($C163,Input!$A$8:$GZ$39,MATCH(HO$21,Input!$A$6:$GZ$6,0),FALSE),0)*IF(HO$109&gt;=MAX($GP$109:HN$109),MIN((HO$109-MAX($GP$109:HN$109)),(HO$109-HN$109)),0)</f>
        <v>0</v>
      </c>
      <c r="HP163" s="1">
        <f>+IF($E163=HP$22,VLOOKUP($C163,Input!$A$8:$GZ$39,MATCH(HP$21,Input!$A$6:$GZ$6,0),FALSE),0)*IF(HP$110&gt;=MAX($GP$110:HO$110),MIN((HP$110-MAX($GP$110:HO$110)),(HP$110-HO$110)),0)+IF($E163=HP$22,VLOOKUP($C163,Input!$A$8:$GZ$39,MATCH(HP$21,Input!$A$6:$GZ$6,0),FALSE),0)*IF(HP$109&gt;=MAX($GP$109:HO$109),MIN((HP$109-MAX($GP$109:HO$109)),(HP$109-HO$109)),0)</f>
        <v>0</v>
      </c>
      <c r="HQ163" s="1">
        <f>+IF($E163=HQ$22,VLOOKUP($C163,Input!$A$8:$GZ$39,MATCH(HQ$21,Input!$A$6:$GZ$6,0),FALSE),0)*IF(HQ$110&gt;=MAX($GP$110:HP$110),MIN((HQ$110-MAX($GP$110:HP$110)),(HQ$110-HP$110)),0)+IF($E163=HQ$22,VLOOKUP($C163,Input!$A$8:$GZ$39,MATCH(HQ$21,Input!$A$6:$GZ$6,0),FALSE),0)*IF(HQ$109&gt;=MAX($GP$109:HP$109),MIN((HQ$109-MAX($GP$109:HP$109)),(HQ$109-HP$109)),0)</f>
        <v>0</v>
      </c>
      <c r="HR163" s="1">
        <f>+IF($E163=HR$22,VLOOKUP($C163,Input!$A$8:$GZ$39,MATCH(HR$21,Input!$A$6:$GZ$6,0),FALSE),0)*IF(HR$110&gt;=MAX($GP$110:HQ$110),MIN((HR$110-MAX($GP$110:HQ$110)),(HR$110-HQ$110)),0)+IF($E163=HR$22,VLOOKUP($C163,Input!$A$8:$GZ$39,MATCH(HR$21,Input!$A$6:$GZ$6,0),FALSE),0)*IF(HR$109&gt;=MAX($GP$109:HQ$109),MIN((HR$109-MAX($GP$109:HQ$109)),(HR$109-HQ$109)),0)</f>
        <v>0</v>
      </c>
      <c r="HS163" s="1">
        <f>+IF($E163=HS$22,VLOOKUP($C163,Input!$A$8:$GZ$39,MATCH(HS$21,Input!$A$6:$GZ$6,0),FALSE),0)*IF(HS$110&gt;=MAX($GP$110:HR$110),MIN((HS$110-MAX($GP$110:HR$110)),(HS$110-HR$110)),0)+IF($E163=HS$22,VLOOKUP($C163,Input!$A$8:$GZ$39,MATCH(HS$21,Input!$A$6:$GZ$6,0),FALSE),0)*IF(HS$109&gt;=MAX($GP$109:HR$109),MIN((HS$109-MAX($GP$109:HR$109)),(HS$109-HR$109)),0)</f>
        <v>0</v>
      </c>
      <c r="HT163" s="1">
        <f>+IF($E163=HT$22,VLOOKUP($C163,Input!$A$8:$GZ$39,MATCH(HT$21,Input!$A$6:$GZ$6,0),FALSE),0)*IF(HT$110&gt;=MAX($GP$110:HS$110),MIN((HT$110-MAX($GP$110:HS$110)),(HT$110-HS$110)),0)+IF($E163=HT$22,VLOOKUP($C163,Input!$A$8:$GZ$39,MATCH(HT$21,Input!$A$6:$GZ$6,0),FALSE),0)*IF(HT$109&gt;=MAX($GP$109:HS$109),MIN((HT$109-MAX($GP$109:HS$109)),(HT$109-HS$109)),0)</f>
        <v>0</v>
      </c>
      <c r="HU163" s="1">
        <f>+IF($E163=HU$22,VLOOKUP($C163,Input!$A$8:$GZ$39,MATCH(HU$21,Input!$A$6:$GZ$6,0),FALSE),0)*IF(HU$110&gt;=MAX($GP$110:HT$110),MIN((HU$110-MAX($GP$110:HT$110)),(HU$110-HT$110)),0)+IF($E163=HU$22,VLOOKUP($C163,Input!$A$8:$GZ$39,MATCH(HU$21,Input!$A$6:$GZ$6,0),FALSE),0)*IF(HU$109&gt;=MAX($GP$109:HT$109),MIN((HU$109-MAX($GP$109:HT$109)),(HU$109-HT$109)),0)</f>
        <v>0</v>
      </c>
      <c r="HV163" s="1">
        <f>+IF($E163=HV$22,VLOOKUP($C163,Input!$A$8:$GZ$39,MATCH(HV$21,Input!$A$6:$GZ$6,0),FALSE),0)*IF(HV$110&gt;=MAX($GP$110:HU$110),MIN((HV$110-MAX($GP$110:HU$110)),(HV$110-HU$110)),0)+IF($E163=HV$22,VLOOKUP($C163,Input!$A$8:$GZ$39,MATCH(HV$21,Input!$A$6:$GZ$6,0),FALSE),0)*IF(HV$109&gt;=MAX($GP$109:HU$109),MIN((HV$109-MAX($GP$109:HU$109)),(HV$109-HU$109)),0)</f>
        <v>0</v>
      </c>
      <c r="HW163" s="1">
        <f>+IF($E163=HW$22,VLOOKUP($C163,Input!$A$8:$GZ$39,MATCH(HW$21,Input!$A$6:$GZ$6,0),FALSE),0)*IF(HW$110&gt;=MAX($GP$110:HV$110),MIN((HW$110-MAX($GP$110:HV$110)),(HW$110-HV$110)),0)+IF($E163=HW$22,VLOOKUP($C163,Input!$A$8:$GZ$39,MATCH(HW$21,Input!$A$6:$GZ$6,0),FALSE),0)*IF(HW$109&gt;=MAX($GP$109:HV$109),MIN((HW$109-MAX($GP$109:HV$109)),(HW$109-HV$109)),0)</f>
        <v>0</v>
      </c>
      <c r="HX163" s="1">
        <f>+IF($E163=HX$22,VLOOKUP($C163,Input!$A$8:$GZ$39,MATCH(HX$21,Input!$A$6:$GZ$6,0),FALSE),0)*IF(HX$110&gt;=MAX($GP$110:HW$110),MIN((HX$110-MAX($GP$110:HW$110)),(HX$110-HW$110)),0)+IF($E163=HX$22,VLOOKUP($C163,Input!$A$8:$GZ$39,MATCH(HX$21,Input!$A$6:$GZ$6,0),FALSE),0)*IF(HX$109&gt;=MAX($GP$109:HW$109),MIN((HX$109-MAX($GP$109:HW$109)),(HX$109-HW$109)),0)</f>
        <v>0</v>
      </c>
      <c r="HY163" s="1">
        <f>+IF($E163=HY$22,VLOOKUP($C163,Input!$A$8:$GZ$39,MATCH(HY$21,Input!$A$6:$GZ$6,0),FALSE),0)*IF(HY$110&gt;=MAX($GP$110:HX$110),MIN((HY$110-MAX($GP$110:HX$110)),(HY$110-HX$110)),0)+IF($E163=HY$22,VLOOKUP($C163,Input!$A$8:$GZ$39,MATCH(HY$21,Input!$A$6:$GZ$6,0),FALSE),0)*IF(HY$109&gt;=MAX($GP$109:HX$109),MIN((HY$109-MAX($GP$109:HX$109)),(HY$109-HX$109)),0)</f>
        <v>0</v>
      </c>
      <c r="HZ163" s="42"/>
      <c r="IA163" t="str">
        <f>VLOOKUP($C163,Input!$A$8:$IA$39,MATCH(IA$21,Input!$A$6:$IA$6,0),FALSE)</f>
        <v>Bus Maintenance Bay Upgrade (two bays share one shop charger)</v>
      </c>
      <c r="IB163" s="132">
        <f>IF((VLOOKUP($C163,Input!$A$8:$IA$39,MATCH(IB$21,Input!$A$6:$IA$6,0),FALSE))="Y",$D163/VLOOKUP($C163,Input!$A$8:$IA$39,MATCH(IC$21,Input!$A$6:$IA$6,0),FALSE),0)</f>
        <v>0</v>
      </c>
      <c r="IC163" s="132">
        <f>IF((VLOOKUP($C163,Input!$A$8:$IA$39,MATCH(IB$21,Input!$A$6:$IA$6,0),FALSE))="Y",0,IF((VLOOKUP($C163,Input!$A$8:$IA$39,MATCH(IC$21,Input!$A$6:$IA$6,0),FALSE))&gt;0,$D163/VLOOKUP($C163,Input!$A$8:$IA$39,MATCH(IC$21,Input!$A$6:$IA$6,0),FALSE),0))</f>
        <v>15.6</v>
      </c>
      <c r="ID163" s="1">
        <f>+IF($E163=ID$22,VLOOKUP($C163,Input!$A$8:$IA$39,MATCH(ID$21,Input!$A$6:$IA$6,0),FALSE),0)*IF(ID$110&gt;=MAX($IC$110:IC$110),MIN((ID$110-MAX($IC$110:IC$110)),(ID$110-IC$110)),0)+IF($E163=ID$22,VLOOKUP($C163,Input!$A$8:$IA$39,MATCH(ID$21,Input!$A$6:$IA$6,0),FALSE),0)*IF(ID$109&gt;=MAX($IC$109:IC$109),MIN((ID$109-MAX($IC$109:IC$109)),(ID$109-IC$109)),0)</f>
        <v>0</v>
      </c>
      <c r="IE163" s="1">
        <f>+IF($E163=IE$22,VLOOKUP($C163,Input!$A$8:$IA$39,MATCH(IE$21,Input!$A$6:$IA$6,0),FALSE),0)*IF(IE$110&gt;=MAX($IC$110:ID$110),MIN((IE$110-MAX($IC$110:ID$110)),(IE$110-ID$110)),0)+IF($E163=IE$22,VLOOKUP($C163,Input!$A$8:$IA$39,MATCH(IE$21,Input!$A$6:$IA$6,0),FALSE),0)*IF(IE$109&gt;=MAX($IC$109:ID$109),MIN((IE$109-MAX($IC$109:ID$109)),(IE$109-ID$109)),0)</f>
        <v>0</v>
      </c>
      <c r="IF163" s="1">
        <f>+IF($E163=IF$22,VLOOKUP($C163,Input!$A$8:$IA$39,MATCH(IF$21,Input!$A$6:$IA$6,0),FALSE),0)*IF(IF$110&gt;=MAX($IC$110:IE$110),MIN((IF$110-MAX($IC$110:IE$110)),(IF$110-IE$110)),0)+IF($E163=IF$22,VLOOKUP($C163,Input!$A$8:$IA$39,MATCH(IF$21,Input!$A$6:$IA$6,0),FALSE),0)*IF(IF$109&gt;=MAX($IC$109:IE$109),MIN((IF$109-MAX($IC$109:IE$109)),(IF$109-IE$109)),0)</f>
        <v>0</v>
      </c>
      <c r="IG163" s="1">
        <f>+IF($E163=IG$22,VLOOKUP($C163,Input!$A$8:$IA$39,MATCH(IG$21,Input!$A$6:$IA$6,0),FALSE),0)*IF(IG$110&gt;=MAX($IC$110:IF$110),MIN((IG$110-MAX($IC$110:IF$110)),(IG$110-IF$110)),0)+IF($E163=IG$22,VLOOKUP($C163,Input!$A$8:$IA$39,MATCH(IG$21,Input!$A$6:$IA$6,0),FALSE),0)*IF(IG$109&gt;=MAX($IC$109:IF$109),MIN((IG$109-MAX($IC$109:IF$109)),(IG$109-IF$109)),0)</f>
        <v>0</v>
      </c>
      <c r="IH163" s="1">
        <f>+IF($E163=IH$22,VLOOKUP($C163,Input!$A$8:$IA$39,MATCH(IH$21,Input!$A$6:$IA$6,0),FALSE),0)*IF(IH$110&gt;=MAX($IC$110:IG$110),MIN((IH$110-MAX($IC$110:IG$110)),(IH$110-IG$110)),0)+IF($E163=IH$22,VLOOKUP($C163,Input!$A$8:$IA$39,MATCH(IH$21,Input!$A$6:$IA$6,0),FALSE),0)*IF(IH$109&gt;=MAX($IC$109:IG$109),MIN((IH$109-MAX($IC$109:IG$109)),(IH$109-IG$109)),0)</f>
        <v>0</v>
      </c>
      <c r="II163" s="1">
        <f>+IF($E163=II$22,VLOOKUP($C163,Input!$A$8:$IA$39,MATCH(II$21,Input!$A$6:$IA$6,0),FALSE),0)*IF(II$110&gt;=MAX($IC$110:IH$110),MIN((II$110-MAX($IC$110:IH$110)),(II$110-IH$110)),0)+IF($E163=II$22,VLOOKUP($C163,Input!$A$8:$IA$39,MATCH(II$21,Input!$A$6:$IA$6,0),FALSE),0)*IF(II$109&gt;=MAX($IC$109:IH$109),MIN((II$109-MAX($IC$109:IH$109)),(II$109-IH$109)),0)</f>
        <v>0</v>
      </c>
      <c r="IJ163" s="1">
        <f>+IF($E163=IJ$22,VLOOKUP($C163,Input!$A$8:$IA$39,MATCH(IJ$21,Input!$A$6:$IA$6,0),FALSE),0)*IF(IJ$110&gt;=MAX($IC$110:II$110),MIN((IJ$110-MAX($IC$110:II$110)),(IJ$110-II$110)),0)+IF($E163=IJ$22,VLOOKUP($C163,Input!$A$8:$IA$39,MATCH(IJ$21,Input!$A$6:$IA$6,0),FALSE),0)*IF(IJ$109&gt;=MAX($IC$109:II$109),MIN((IJ$109-MAX($IC$109:II$109)),(IJ$109-II$109)),0)</f>
        <v>0</v>
      </c>
      <c r="IK163" s="1">
        <f>+IF($E163=IK$22,VLOOKUP($C163,Input!$A$8:$IA$39,MATCH(IK$21,Input!$A$6:$IA$6,0),FALSE),0)*IF(IK$110&gt;=MAX($IC$110:IJ$110),MIN((IK$110-MAX($IC$110:IJ$110)),(IK$110-IJ$110)),0)+IF($E163=IK$22,VLOOKUP($C163,Input!$A$8:$IA$39,MATCH(IK$21,Input!$A$6:$IA$6,0),FALSE),0)*IF(IK$109&gt;=MAX($IC$109:IJ$109),MIN((IK$109-MAX($IC$109:IJ$109)),(IK$109-IJ$109)),0)</f>
        <v>0</v>
      </c>
      <c r="IL163" s="1">
        <f>+IF($E163=IL$22,VLOOKUP($C163,Input!$A$8:$IA$39,MATCH(IL$21,Input!$A$6:$IA$6,0),FALSE),0)*IF(IL$110&gt;=MAX($IC$110:IK$110),MIN((IL$110-MAX($IC$110:IK$110)),(IL$110-IK$110)),0)+IF($E163=IL$22,VLOOKUP($C163,Input!$A$8:$IA$39,MATCH(IL$21,Input!$A$6:$IA$6,0),FALSE),0)*IF(IL$109&gt;=MAX($IC$109:IK$109),MIN((IL$109-MAX($IC$109:IK$109)),(IL$109-IK$109)),0)</f>
        <v>0</v>
      </c>
      <c r="IM163" s="1">
        <f>+IF($E163=IM$22,VLOOKUP($C163,Input!$A$8:$IA$39,MATCH(IM$21,Input!$A$6:$IA$6,0),FALSE),0)*IF(IM$110&gt;=MAX($IC$110:IL$110),MIN((IM$110-MAX($IC$110:IL$110)),(IM$110-IL$110)),0)+IF($E163=IM$22,VLOOKUP($C163,Input!$A$8:$IA$39,MATCH(IM$21,Input!$A$6:$IA$6,0),FALSE),0)*IF(IM$109&gt;=MAX($IC$109:IL$109),MIN((IM$109-MAX($IC$109:IL$109)),(IM$109-IL$109)),0)</f>
        <v>0</v>
      </c>
      <c r="IN163" s="1">
        <f>+IF($E163=IN$22,VLOOKUP($C163,Input!$A$8:$IA$39,MATCH(IN$21,Input!$A$6:$IA$6,0),FALSE),0)*IF(IN$110&gt;=MAX($IC$110:IM$110),MIN((IN$110-MAX($IC$110:IM$110)),(IN$110-IM$110)),0)+IF($E163=IN$22,VLOOKUP($C163,Input!$A$8:$IA$39,MATCH(IN$21,Input!$A$6:$IA$6,0),FALSE),0)*IF(IN$109&gt;=MAX($IC$109:IM$109),MIN((IN$109-MAX($IC$109:IM$109)),(IN$109-IM$109)),0)</f>
        <v>0</v>
      </c>
      <c r="IO163" s="1">
        <f>+IF($E163=IO$22,VLOOKUP($C163,Input!$A$8:$IA$39,MATCH(IO$21,Input!$A$6:$IA$6,0),FALSE),0)*IF(IO$110&gt;=MAX($IC$110:IN$110),MIN((IO$110-MAX($IC$110:IN$110)),(IO$110-IN$110)),0)+IF($E163=IO$22,VLOOKUP($C163,Input!$A$8:$IA$39,MATCH(IO$21,Input!$A$6:$IA$6,0),FALSE),0)*IF(IO$109&gt;=MAX($IC$109:IN$109),MIN((IO$109-MAX($IC$109:IN$109)),(IO$109-IN$109)),0)</f>
        <v>0</v>
      </c>
      <c r="IP163" s="1">
        <f>+IF($E163=IP$22,VLOOKUP($C163,Input!$A$8:$IA$39,MATCH(IP$21,Input!$A$6:$IA$6,0),FALSE),0)*IF(IP$110&gt;=MAX($IC$110:IO$110),MIN((IP$110-MAX($IC$110:IO$110)),(IP$110-IO$110)),0)+IF($E163=IP$22,VLOOKUP($C163,Input!$A$8:$IA$39,MATCH(IP$21,Input!$A$6:$IA$6,0),FALSE),0)*IF(IP$109&gt;=MAX($IC$109:IO$109),MIN((IP$109-MAX($IC$109:IO$109)),(IP$109-IO$109)),0)</f>
        <v>0</v>
      </c>
      <c r="IQ163" s="1">
        <f>+IF($E163=IQ$22,VLOOKUP($C163,Input!$A$8:$IA$39,MATCH(IQ$21,Input!$A$6:$IA$6,0),FALSE),0)*IF(IQ$110&gt;=MAX($IC$110:IP$110),MIN((IQ$110-MAX($IC$110:IP$110)),(IQ$110-IP$110)),0)+IF($E163=IQ$22,VLOOKUP($C163,Input!$A$8:$IA$39,MATCH(IQ$21,Input!$A$6:$IA$6,0),FALSE),0)*IF(IQ$109&gt;=MAX($IC$109:IP$109),MIN((IQ$109-MAX($IC$109:IP$109)),(IQ$109-IP$109)),0)</f>
        <v>0</v>
      </c>
      <c r="IR163" s="1">
        <f>+IF($E163=IR$22,VLOOKUP($C163,Input!$A$8:$IA$39,MATCH(IR$21,Input!$A$6:$IA$6,0),FALSE),0)*IF(IR$110&gt;=MAX($IC$110:IQ$110),MIN((IR$110-MAX($IC$110:IQ$110)),(IR$110-IQ$110)),0)+IF($E163=IR$22,VLOOKUP($C163,Input!$A$8:$IA$39,MATCH(IR$21,Input!$A$6:$IA$6,0),FALSE),0)*IF(IR$109&gt;=MAX($IC$109:IQ$109),MIN((IR$109-MAX($IC$109:IQ$109)),(IR$109-IQ$109)),0)</f>
        <v>0</v>
      </c>
      <c r="IS163" s="1">
        <f>+IF($E163=IS$22,VLOOKUP($C163,Input!$A$8:$IA$39,MATCH(IS$21,Input!$A$6:$IA$6,0),FALSE),0)*IF(IS$110&gt;=MAX($IC$110:IR$110),MIN((IS$110-MAX($IC$110:IR$110)),(IS$110-IR$110)),0)+IF($E163=IS$22,VLOOKUP($C163,Input!$A$8:$IA$39,MATCH(IS$21,Input!$A$6:$IA$6,0),FALSE),0)*IF(IS$109&gt;=MAX($IC$109:IR$109),MIN((IS$109-MAX($IC$109:IR$109)),(IS$109-IR$109)),0)</f>
        <v>0</v>
      </c>
      <c r="IT163" s="1">
        <f>+IF($E163=IT$22,VLOOKUP($C163,Input!$A$8:$IA$39,MATCH(IT$21,Input!$A$6:$IA$6,0),FALSE),0)*IF(IT$110&gt;=MAX($IC$110:IS$110),MIN((IT$110-MAX($IC$110:IS$110)),(IT$110-IS$110)),0)+IF($E163=IT$22,VLOOKUP($C163,Input!$A$8:$IA$39,MATCH(IT$21,Input!$A$6:$IA$6,0),FALSE),0)*IF(IT$109&gt;=MAX($IC$109:IS$109),MIN((IT$109-MAX($IC$109:IS$109)),(IT$109-IS$109)),0)</f>
        <v>0</v>
      </c>
      <c r="IU163" s="1">
        <f>+IF($E163=IU$22,VLOOKUP($C163,Input!$A$8:$IA$39,MATCH(IU$21,Input!$A$6:$IA$6,0),FALSE),0)*IF(IU$110&gt;=MAX($IC$110:IT$110),MIN((IU$110-MAX($IC$110:IT$110)),(IU$110-IT$110)),0)+IF($E163=IU$22,VLOOKUP($C163,Input!$A$8:$IA$39,MATCH(IU$21,Input!$A$6:$IA$6,0),FALSE),0)*IF(IU$109&gt;=MAX($IC$109:IT$109),MIN((IU$109-MAX($IC$109:IT$109)),(IU$109-IT$109)),0)</f>
        <v>0</v>
      </c>
      <c r="IV163" s="1">
        <f>+IF($E163=IV$22,VLOOKUP($C163,Input!$A$8:$IA$39,MATCH(IV$21,Input!$A$6:$IA$6,0),FALSE),0)*IF(IV$110&gt;=MAX($IC$110:IU$110),MIN((IV$110-MAX($IC$110:IU$110)),(IV$110-IU$110)),0)+IF($E163=IV$22,VLOOKUP($C163,Input!$A$8:$IA$39,MATCH(IV$21,Input!$A$6:$IA$6,0),FALSE),0)*IF(IV$109&gt;=MAX($IC$109:IU$109),MIN((IV$109-MAX($IC$109:IU$109)),(IV$109-IU$109)),0)</f>
        <v>0</v>
      </c>
      <c r="IW163" s="1">
        <f>+IF($E163=IW$22,VLOOKUP($C163,Input!$A$8:$IA$39,MATCH(IW$21,Input!$A$6:$IA$6,0),FALSE),0)*IF(IW$110&gt;=MAX($IC$110:IV$110),MIN((IW$110-MAX($IC$110:IV$110)),(IW$110-IV$110)),0)+IF($E163=IW$22,VLOOKUP($C163,Input!$A$8:$IA$39,MATCH(IW$21,Input!$A$6:$IA$6,0),FALSE),0)*IF(IW$109&gt;=MAX($IC$109:IV$109),MIN((IW$109-MAX($IC$109:IV$109)),(IW$109-IV$109)),0)</f>
        <v>0</v>
      </c>
      <c r="IX163" s="1">
        <f>+IF($E163=IX$22,VLOOKUP($C163,Input!$A$8:$IA$39,MATCH(IX$21,Input!$A$6:$IA$6,0),FALSE),0)*IF(IX$110&gt;=MAX($IC$110:IW$110),MIN((IX$110-MAX($IC$110:IW$110)),(IX$110-IW$110)),0)+IF($E163=IX$22,VLOOKUP($C163,Input!$A$8:$IA$39,MATCH(IX$21,Input!$A$6:$IA$6,0),FALSE),0)*IF(IX$109&gt;=MAX($IC$109:IW$109),MIN((IX$109-MAX($IC$109:IW$109)),(IX$109-IW$109)),0)</f>
        <v>0</v>
      </c>
      <c r="IY163" s="1">
        <f>+IF($E163=IY$22,VLOOKUP($C163,Input!$A$8:$IA$39,MATCH(IY$21,Input!$A$6:$IA$6,0),FALSE),0)*IF(IY$110&gt;=MAX($IC$110:IX$110),MIN((IY$110-MAX($IC$110:IX$110)),(IY$110-IX$110)),0)+IF($E163=IY$22,VLOOKUP($C163,Input!$A$8:$IA$39,MATCH(IY$21,Input!$A$6:$IA$6,0),FALSE),0)*IF(IY$109&gt;=MAX($IC$109:IX$109),MIN((IY$109-MAX($IC$109:IX$109)),(IY$109-IX$109)),0)</f>
        <v>0</v>
      </c>
      <c r="IZ163" s="1">
        <f>+IF($E163=IZ$22,VLOOKUP($C163,Input!$A$8:$IA$39,MATCH(IZ$21,Input!$A$6:$IA$6,0),FALSE),0)*IF(IZ$110&gt;=MAX($IC$110:IY$110),MIN((IZ$110-MAX($IC$110:IY$110)),(IZ$110-IY$110)),0)+IF($E163=IZ$22,VLOOKUP($C163,Input!$A$8:$IA$39,MATCH(IZ$21,Input!$A$6:$IA$6,0),FALSE),0)*IF(IZ$109&gt;=MAX($IC$109:IY$109),MIN((IZ$109-MAX($IC$109:IY$109)),(IZ$109-IY$109)),0)</f>
        <v>0</v>
      </c>
      <c r="JA163" s="1">
        <f>+IF($E163=JA$22,VLOOKUP($C163,Input!$A$8:$IA$39,MATCH(JA$21,Input!$A$6:$IA$6,0),FALSE),0)*IF(JA$110&gt;=MAX($IC$110:IZ$110),MIN((JA$110-MAX($IC$110:IZ$110)),(JA$110-IZ$110)),0)+IF($E163=JA$22,VLOOKUP($C163,Input!$A$8:$IA$39,MATCH(JA$21,Input!$A$6:$IA$6,0),FALSE),0)*IF(JA$109&gt;=MAX($IC$109:IZ$109),MIN((JA$109-MAX($IC$109:IZ$109)),(JA$109-IZ$109)),0)</f>
        <v>0</v>
      </c>
      <c r="JB163" s="1">
        <f>+IF($E163=JB$22,VLOOKUP($C163,Input!$A$8:$IA$39,MATCH(JB$21,Input!$A$6:$IA$6,0),FALSE),0)*IF(JB$110&gt;=MAX($IC$110:JA$110),MIN((JB$110-MAX($IC$110:JA$110)),(JB$110-JA$110)),0)+IF($E163=JB$22,VLOOKUP($C163,Input!$A$8:$IA$39,MATCH(JB$21,Input!$A$6:$IA$6,0),FALSE),0)*IF(JB$109&gt;=MAX($IC$109:JA$109),MIN((JB$109-MAX($IC$109:JA$109)),(JB$109-JA$109)),0)</f>
        <v>0</v>
      </c>
      <c r="JC163" s="1">
        <f>+IF($E163=JC$22,VLOOKUP($C163,Input!$A$8:$IA$39,MATCH(JC$21,Input!$A$6:$IA$6,0),FALSE),0)*IF(JC$110&gt;=MAX($IC$110:JB$110),MIN((JC$110-MAX($IC$110:JB$110)),(JC$110-JB$110)),0)+IF($E163=JC$22,VLOOKUP($C163,Input!$A$8:$IA$39,MATCH(JC$21,Input!$A$6:$IA$6,0),FALSE),0)*IF(JC$109&gt;=MAX($IC$109:JB$109),MIN((JC$109-MAX($IC$109:JB$109)),(JC$109-JB$109)),0)</f>
        <v>0</v>
      </c>
      <c r="JD163" s="1">
        <f>+IF($E163=JD$22,VLOOKUP($C163,Input!$A$8:$IA$39,MATCH(JD$21,Input!$A$6:$IA$6,0),FALSE),0)*IF(JD$110&gt;=MAX($IC$110:JC$110),MIN((JD$110-MAX($IC$110:JC$110)),(JD$110-JC$110)),0)+IF($E163=JD$22,VLOOKUP($C163,Input!$A$8:$IA$39,MATCH(JD$21,Input!$A$6:$IA$6,0),FALSE),0)*IF(JD$109&gt;=MAX($IC$109:JC$109),MIN((JD$109-MAX($IC$109:JC$109)),(JD$109-JC$109)),0)</f>
        <v>0</v>
      </c>
      <c r="JE163" s="1">
        <f>+IF($E163=JE$22,VLOOKUP($C163,Input!$A$8:$IA$39,MATCH(JE$21,Input!$A$6:$IA$6,0),FALSE),0)*IF(JE$110&gt;=MAX($IC$110:JD$110),MIN((JE$110-MAX($IC$110:JD$110)),(JE$110-JD$110)),0)+IF($E163=JE$22,VLOOKUP($C163,Input!$A$8:$IA$39,MATCH(JE$21,Input!$A$6:$IA$6,0),FALSE),0)*IF(JE$109&gt;=MAX($IC$109:JD$109),MIN((JE$109-MAX($IC$109:JD$109)),(JE$109-JD$109)),0)</f>
        <v>0</v>
      </c>
      <c r="JF163" s="1">
        <f>+IF($E163=JF$22,VLOOKUP($C163,Input!$A$8:$IA$39,MATCH(JF$21,Input!$A$6:$IA$6,0),FALSE),0)*IF(JF$110&gt;=MAX($IC$110:JE$110),MIN((JF$110-MAX($IC$110:JE$110)),(JF$110-JE$110)),0)+IF($E163=JF$22,VLOOKUP($C163,Input!$A$8:$IA$39,MATCH(JF$21,Input!$A$6:$IA$6,0),FALSE),0)*IF(JF$109&gt;=MAX($IC$109:JE$109),MIN((JF$109-MAX($IC$109:JE$109)),(JF$109-JE$109)),0)</f>
        <v>0</v>
      </c>
      <c r="JG163" s="1">
        <f>+IF($E163=JG$22,VLOOKUP($C163,Input!$A$8:$IA$39,MATCH(JG$21,Input!$A$6:$IA$6,0),FALSE),0)*IF(JG$110&gt;=MAX($IC$110:JF$110),MIN((JG$110-MAX($IC$110:JF$110)),(JG$110-JF$110)),0)+IF($E163=JG$22,VLOOKUP($C163,Input!$A$8:$IA$39,MATCH(JG$21,Input!$A$6:$IA$6,0),FALSE),0)*IF(JG$109&gt;=MAX($IC$109:JF$109),MIN((JG$109-MAX($IC$109:JF$109)),(JG$109-JF$109)),0)</f>
        <v>0</v>
      </c>
      <c r="JH163" s="1">
        <f>+IF($E163=JH$22,VLOOKUP($C163,Input!$A$8:$IA$39,MATCH(JH$21,Input!$A$6:$IA$6,0),FALSE),0)*IF(JH$110&gt;=MAX($IC$110:JG$110),MIN((JH$110-MAX($IC$110:JG$110)),(JH$110-JG$110)),0)+IF($E163=JH$22,VLOOKUP($C163,Input!$A$8:$IA$39,MATCH(JH$21,Input!$A$6:$IA$6,0),FALSE),0)*IF(JH$109&gt;=MAX($IC$109:JG$109),MIN((JH$109-MAX($IC$109:JG$109)),(JH$109-JG$109)),0)</f>
        <v>0</v>
      </c>
      <c r="JI163" s="1">
        <f>+IF($E163=JI$22,VLOOKUP($C163,Input!$A$8:$IA$39,MATCH(JI$21,Input!$A$6:$IA$6,0),FALSE),0)*IF(JI$110&gt;=MAX($IC$110:JH$110),MIN((JI$110-MAX($IC$110:JH$110)),(JI$110-JH$110)),0)+IF($E163=JI$22,VLOOKUP($C163,Input!$A$8:$IA$39,MATCH(JI$21,Input!$A$6:$IA$6,0),FALSE),0)*IF(JI$109&gt;=MAX($IC$109:JH$109),MIN((JI$109-MAX($IC$109:JH$109)),(JI$109-JH$109)),0)</f>
        <v>0</v>
      </c>
      <c r="JJ163" s="1">
        <f>+IF($E163=JJ$22,VLOOKUP($C163,Input!$A$8:$IA$39,MATCH(JJ$21,Input!$A$6:$IA$6,0),FALSE),0)*IF(JJ$110&gt;=MAX($IC$110:JI$110),MIN((JJ$110-MAX($IC$110:JI$110)),(JJ$110-JI$110)),0)+IF($E163=JJ$22,VLOOKUP($C163,Input!$A$8:$IA$39,MATCH(JJ$21,Input!$A$6:$IA$6,0),FALSE),0)*IF(JJ$109&gt;=MAX($IC$109:JI$109),MIN((JJ$109-MAX($IC$109:JI$109)),(JJ$109-JI$109)),0)</f>
        <v>0</v>
      </c>
      <c r="JK163" s="1">
        <f>+IF($E163=JK$22,VLOOKUP($C163,Input!$A$8:$IA$39,MATCH(JK$21,Input!$A$6:$IA$6,0),FALSE),0)*IF(JK$110&gt;=MAX($IC$110:JJ$110),MIN((JK$110-MAX($IC$110:JJ$110)),(JK$110-JJ$110)),0)+IF($E163=JK$22,VLOOKUP($C163,Input!$A$8:$IA$39,MATCH(JK$21,Input!$A$6:$IA$6,0),FALSE),0)*IF(JK$109&gt;=MAX($IC$109:JJ$109),MIN((JK$109-MAX($IC$109:JJ$109)),(JK$109-JJ$109)),0)</f>
        <v>0</v>
      </c>
      <c r="JL163" s="1">
        <f>+IF($E163=JL$22,VLOOKUP($C163,Input!$A$8:$IA$39,MATCH(JL$21,Input!$A$6:$IA$6,0),FALSE),0)*IF(JL$110&gt;=MAX($IC$110:JK$110),MIN((JL$110-MAX($IC$110:JK$110)),(JL$110-JK$110)),0)+IF($E163=JL$22,VLOOKUP($C163,Input!$A$8:$IA$39,MATCH(JL$21,Input!$A$6:$IA$6,0),FALSE),0)*IF(JL$109&gt;=MAX($IC$109:JK$109),MIN((JL$109-MAX($IC$109:JK$109)),(JL$109-JK$109)),0)</f>
        <v>0</v>
      </c>
      <c r="JN163" t="str">
        <f>+VLOOKUP($C163,Input!$A$8:$GZ$39,MATCH(JN$21,Input!$A$6:$GZ$6,0),FALSE)</f>
        <v>Charger Maintenance ($/kWh)</v>
      </c>
      <c r="JO163" s="1">
        <f>IF($E163+$I163+$D$7&lt;=JO$22,0,IF(JO$22-$D$7&gt;=$E163,VLOOKUP($C163,Input!$A$8:$GZ$39,MATCH(JO$21,Input!$A$6:$GZ$6,0),FALSE),0)*$F163/$G163)*$D163</f>
        <v>0</v>
      </c>
      <c r="JP163" s="1">
        <f>IF($E163+$I163+$D$7&lt;=JP$22,0,IF(JP$22-$D$7&gt;=$E163,VLOOKUP($C163,Input!$A$8:$GZ$39,MATCH(JP$21,Input!$A$6:$GZ$6,0),FALSE),0)*$F163/$G163)*$D163</f>
        <v>0</v>
      </c>
      <c r="JQ163" s="1">
        <f>IF($E163+$I163+$D$7&lt;=JQ$22,0,IF(JQ$22-$D$7&gt;=$E163,VLOOKUP($C163,Input!$A$8:$GZ$39,MATCH(JQ$21,Input!$A$6:$GZ$6,0),FALSE),0)*$F163/$G163)*$D163</f>
        <v>0</v>
      </c>
      <c r="JR163" s="1">
        <f>IF($E163+$I163+$D$7&lt;=JR$22,0,IF(JR$22-$D$7&gt;=$E163,VLOOKUP($C163,Input!$A$8:$GZ$39,MATCH(JR$21,Input!$A$6:$GZ$6,0),FALSE),0)*$F163/$G163)*$D163</f>
        <v>0</v>
      </c>
      <c r="JS163" s="1">
        <f>IF($E163+$I163+$D$7&lt;=JS$22,0,IF(JS$22-$D$7&gt;=$E163,VLOOKUP($C163,Input!$A$8:$GZ$39,MATCH(JS$21,Input!$A$6:$GZ$6,0),FALSE),0)*$F163/$G163)*$D163</f>
        <v>0</v>
      </c>
      <c r="JT163" s="1">
        <f>IF($E163+$I163+$D$7&lt;=JT$22,0,IF(JT$22-$D$7&gt;=$E163,VLOOKUP($C163,Input!$A$8:$GZ$39,MATCH(JT$21,Input!$A$6:$GZ$6,0),FALSE),0)*$F163/$G163)*$D163</f>
        <v>0</v>
      </c>
      <c r="JU163" s="1">
        <f>IF($E163+$I163+$D$7&lt;=JU$22,0,IF(JU$22-$D$7&gt;=$E163,VLOOKUP($C163,Input!$A$8:$GZ$39,MATCH(JU$21,Input!$A$6:$GZ$6,0),FALSE),0)*$F163/$G163)*$D163</f>
        <v>0</v>
      </c>
      <c r="JV163" s="1">
        <f>IF($E163+$I163+$D$7&lt;=JV$22,0,IF(JV$22-$D$7&gt;=$E163,VLOOKUP($C163,Input!$A$8:$GZ$39,MATCH(JV$21,Input!$A$6:$GZ$6,0),FALSE),0)*$F163/$G163)*$D163</f>
        <v>0</v>
      </c>
      <c r="JW163" s="1">
        <f>IF($E163+$I163+$D$7&lt;=JW$22,0,IF(JW$22-$D$7&gt;=$E163,VLOOKUP($C163,Input!$A$8:$GZ$39,MATCH(JW$21,Input!$A$6:$GZ$6,0),FALSE),0)*$F163/$G163)*$D163</f>
        <v>0</v>
      </c>
      <c r="JX163" s="1">
        <f>IF($E163+$I163+$D$7&lt;=JX$22,0,IF(JX$22-$D$7&gt;=$E163,VLOOKUP($C163,Input!$A$8:$GZ$39,MATCH(JX$21,Input!$A$6:$GZ$6,0),FALSE),0)*$F163/$G163)*$D163</f>
        <v>0</v>
      </c>
      <c r="JY163" s="1">
        <f>IF($E163+$I163+$D$7&lt;=JY$22,0,IF(JY$22-$D$7&gt;=$E163,VLOOKUP($C163,Input!$A$8:$GZ$39,MATCH(JY$21,Input!$A$6:$GZ$6,0),FALSE),0)*$F163/$G163)*$D163</f>
        <v>0</v>
      </c>
      <c r="JZ163" s="1">
        <f>IF($E163+$I163+$D$7&lt;=JZ$22,0,IF(JZ$22-$D$7&gt;=$E163,VLOOKUP($C163,Input!$A$8:$GZ$39,MATCH(JZ$21,Input!$A$6:$GZ$6,0),FALSE),0)*$F163/$G163)*$D163</f>
        <v>0</v>
      </c>
      <c r="KA163" s="1">
        <f>IF($E163+$I163+$D$7&lt;=KA$22,0,IF(KA$22-$D$7&gt;=$E163,VLOOKUP($C163,Input!$A$8:$GZ$39,MATCH(KA$21,Input!$A$6:$GZ$6,0),FALSE),0)*$F163/$G163)*$D163</f>
        <v>0</v>
      </c>
      <c r="KB163" s="1">
        <f>IF($E163+$I163+$D$7&lt;=KB$22,0,IF(KB$22-$D$7&gt;=$E163,VLOOKUP($C163,Input!$A$8:$GZ$39,MATCH(KB$21,Input!$A$6:$GZ$6,0),FALSE),0)*$F163/$G163)*$D163</f>
        <v>0</v>
      </c>
      <c r="KC163" s="1">
        <f>IF($E163+$I163+$D$7&lt;=KC$22,0,IF(KC$22-$D$7&gt;=$E163,VLOOKUP($C163,Input!$A$8:$GZ$39,MATCH(KC$21,Input!$A$6:$GZ$6,0),FALSE),0)*$F163/$G163)*$D163</f>
        <v>0</v>
      </c>
      <c r="KD163" s="1">
        <f>IF($E163+$I163+$D$7&lt;=KD$22,0,IF(KD$22-$D$7&gt;=$E163,VLOOKUP($C163,Input!$A$8:$GZ$39,MATCH(KD$21,Input!$A$6:$GZ$6,0),FALSE),0)*$F163/$G163)*$D163</f>
        <v>0</v>
      </c>
      <c r="KE163" s="1">
        <f>IF($E163+$I163+$D$7&lt;=KE$22,0,IF(KE$22-$D$7&gt;=$E163,VLOOKUP($C163,Input!$A$8:$GZ$39,MATCH(KE$21,Input!$A$6:$GZ$6,0),FALSE),0)*$F163/$G163)*$D163</f>
        <v>0</v>
      </c>
      <c r="KF163" s="1">
        <f>IF($E163+$I163+$D$7&lt;=KF$22,0,IF(KF$22-$D$7&gt;=$E163,VLOOKUP($C163,Input!$A$8:$GZ$39,MATCH(KF$21,Input!$A$6:$GZ$6,0),FALSE),0)*$F163/$G163)*$D163</f>
        <v>0</v>
      </c>
      <c r="KG163" s="1">
        <f>IF($E163+$I163+$D$7&lt;=KG$22,0,IF(KG$22-$D$7&gt;=$E163,VLOOKUP($C163,Input!$A$8:$GZ$39,MATCH(KG$21,Input!$A$6:$GZ$6,0),FALSE),0)*$F163/$G163)*$D163</f>
        <v>0</v>
      </c>
      <c r="KH163" s="1">
        <f>IF($E163+$I163+$D$7&lt;=KH$22,0,IF(KH$22-$D$7&gt;=$E163,VLOOKUP($C163,Input!$A$8:$GZ$39,MATCH(KH$21,Input!$A$6:$GZ$6,0),FALSE),0)*$F163/$G163)*$D163</f>
        <v>0</v>
      </c>
      <c r="KI163" s="1">
        <f>IF($E163+$I163+$D$7&lt;=KI$22,0,IF(KI$22-$D$7&gt;=$E163,VLOOKUP($C163,Input!$A$8:$GZ$39,MATCH(KI$21,Input!$A$6:$GZ$6,0),FALSE),0)*$F163/$G163)*$D163</f>
        <v>0</v>
      </c>
      <c r="KJ163" s="1">
        <f>IF($E163+$I163+$D$7&lt;=KJ$22,0,IF(KJ$22-$D$7&gt;=$E163,VLOOKUP($C163,Input!$A$8:$GZ$39,MATCH(KJ$21,Input!$A$6:$GZ$6,0),FALSE),0)*$F163/$G163)*$D163</f>
        <v>0</v>
      </c>
      <c r="KK163" s="1">
        <f>IF($E163+$I163+$D$7&lt;=KK$22,0,IF(KK$22-$D$7&gt;=$E163,VLOOKUP($C163,Input!$A$8:$GZ$39,MATCH(KK$21,Input!$A$6:$GZ$6,0),FALSE),0)*$F163/$G163)*$D163</f>
        <v>0</v>
      </c>
      <c r="KL163" s="1">
        <f>IF($E163+$I163+$D$7&lt;=KL$22,0,IF(KL$22-$D$7&gt;=$E163,VLOOKUP($C163,Input!$A$8:$GZ$39,MATCH(KL$21,Input!$A$6:$GZ$6,0),FALSE),0)*$F163/$G163)*$D163</f>
        <v>0</v>
      </c>
      <c r="KM163" s="1">
        <f>IF($E163+$I163+$D$7&lt;=KM$22,0,IF(KM$22-$D$7&gt;=$E163,VLOOKUP($C163,Input!$A$8:$GZ$39,MATCH(KM$21,Input!$A$6:$GZ$6,0),FALSE),0)*$F163/$G163)*$D163</f>
        <v>0</v>
      </c>
      <c r="KN163" s="1">
        <f>IF($E163+$I163+$D$7&lt;=KN$22,0,IF(KN$22-$D$7&gt;=$E163,VLOOKUP($C163,Input!$A$8:$GZ$39,MATCH(KN$21,Input!$A$6:$GZ$6,0),FALSE),0)*$F163/$G163)*$D163</f>
        <v>0</v>
      </c>
      <c r="KO163" s="1">
        <f>IF($E163+$I163+$D$7&lt;=KO$22,0,IF(KO$22-$D$7&gt;=$E163,VLOOKUP($C163,Input!$A$8:$GZ$39,MATCH(KO$21,Input!$A$6:$GZ$6,0),FALSE),0)*$F163/$G163)*$D163</f>
        <v>0</v>
      </c>
      <c r="KP163" s="1">
        <f>IF($E163+$I163+$D$7&lt;=KP$22,0,IF(KP$22-$D$7&gt;=$E163,VLOOKUP($C163,Input!$A$8:$GZ$39,MATCH(KP$21,Input!$A$6:$GZ$6,0),FALSE),0)*$F163/$G163)*$D163</f>
        <v>0</v>
      </c>
      <c r="KQ163" s="1">
        <f>IF($E163+$I163+$D$7&lt;=KQ$22,0,IF(KQ$22-$D$7&gt;=$E163,VLOOKUP($C163,Input!$A$8:$GZ$39,MATCH(KQ$21,Input!$A$6:$GZ$6,0),FALSE),0)*$F163/$G163)*$D163</f>
        <v>0</v>
      </c>
      <c r="KR163" s="1">
        <f>IF($E163+$I163+$D$7&lt;=KR$22,0,IF(KR$22-$D$7&gt;=$E163,VLOOKUP($C163,Input!$A$8:$GZ$39,MATCH(KR$21,Input!$A$6:$GZ$6,0),FALSE),0)*$F163/$G163)*$D163</f>
        <v>0</v>
      </c>
      <c r="KS163" s="1">
        <f>IF($E163+$I163+$D$7&lt;=KS$22,0,IF(KS$22-$D$7&gt;=$E163,VLOOKUP($C163,Input!$A$8:$GZ$39,MATCH(KS$21,Input!$A$6:$GZ$6,0),FALSE),0)*$F163/$G163)*$D163</f>
        <v>0</v>
      </c>
      <c r="KT163" s="1">
        <f>IF($E163+$I163+$D$7&lt;=KT$22,0,IF(KT$22-$D$7&gt;=$E163,VLOOKUP($C163,Input!$A$8:$GZ$39,MATCH(KT$21,Input!$A$6:$GZ$6,0),FALSE),0)*$F163/$G163)*$D163</f>
        <v>0</v>
      </c>
      <c r="KU163" s="1">
        <f>IF($E163+$I163+$D$7&lt;=KU$22,0,IF(KU$22-$D$7&gt;=$E163,VLOOKUP($C163,Input!$A$8:$GZ$39,MATCH(KU$21,Input!$A$6:$GZ$6,0),FALSE),0)*$F163/$G163)*$D163</f>
        <v>0</v>
      </c>
      <c r="KV163" s="1">
        <f>IF($E163+$I163+$D$7&lt;=KV$22,0,IF(KV$22-$D$7&gt;=$E163,VLOOKUP($C163,Input!$A$8:$GZ$39,MATCH(KV$21,Input!$A$6:$GZ$6,0),FALSE),0)*$F163/$G163)*$D163</f>
        <v>0</v>
      </c>
      <c r="KW163" s="1">
        <f>IF($E163+$I163+$D$7&lt;=KW$22,0,IF(KW$22-$D$7&gt;=$E163,VLOOKUP($C163,Input!$A$8:$GZ$39,MATCH(KW$21,Input!$A$6:$GZ$6,0),FALSE),0)*$F163/$G163)*$D163</f>
        <v>0</v>
      </c>
      <c r="KY163" t="str">
        <f>VLOOKUP($C163,Input!$A$8:$HV$39,MATCH(KY$21,Input!$A$6:$HV$6,0),FALSE)</f>
        <v>$/kWh from "Main Tab" selection for depot charging and it is scaled to EIA cost projections</v>
      </c>
      <c r="KZ163" s="1">
        <f>IF($E163+$I163+$D$7&lt;=KZ$22,0,IF(KZ$22-$D$7&gt;=$E163,VLOOKUP($C163,Input!$A$8:$HV$39,MATCH(KZ$21,Input!$A$6:$HV$6,0),FALSE)/$G163*$F163,0))*$D163</f>
        <v>0</v>
      </c>
      <c r="LA163" s="1">
        <f>IF($E163+$I163+$D$7&lt;=LA$22,0,IF(LA$22-$D$7&gt;=$E163,VLOOKUP($C163,Input!$A$8:$HV$39,MATCH(LA$21,Input!$A$6:$HV$6,0),FALSE)/$G163*$F163,0))*$D163</f>
        <v>0</v>
      </c>
      <c r="LB163" s="1">
        <f>IF($E163+$I163+$D$7&lt;=LB$22,0,IF(LB$22-$D$7&gt;=$E163,VLOOKUP($C163,Input!$A$8:$HV$39,MATCH(LB$21,Input!$A$6:$HV$6,0),FALSE)/$G163*$F163,0))*$D163</f>
        <v>0</v>
      </c>
      <c r="LC163" s="1">
        <f>IF($E163+$I163+$D$7&lt;=LC$22,0,IF(LC$22-$D$7&gt;=$E163,VLOOKUP($C163,Input!$A$8:$HV$39,MATCH(LC$21,Input!$A$6:$HV$6,0),FALSE)/$G163*$F163,0))*$D163</f>
        <v>0</v>
      </c>
      <c r="LD163" s="1">
        <f>IF($E163+$I163+$D$7&lt;=LD$22,0,IF(LD$22-$D$7&gt;=$E163,VLOOKUP($C163,Input!$A$8:$HV$39,MATCH(LD$21,Input!$A$6:$HV$6,0),FALSE)/$G163*$F163,0))*$D163</f>
        <v>0</v>
      </c>
      <c r="LE163" s="1">
        <f>IF($E163+$I163+$D$7&lt;=LE$22,0,IF(LE$22-$D$7&gt;=$E163,VLOOKUP($C163,Input!$A$8:$HV$39,MATCH(LE$21,Input!$A$6:$HV$6,0),FALSE)/$G163*$F163,0))*$D163</f>
        <v>0</v>
      </c>
      <c r="LF163" s="1">
        <f>IF($E163+$I163+$D$7&lt;=LF$22,0,IF(LF$22-$D$7&gt;=$E163,VLOOKUP($C163,Input!$A$8:$HV$39,MATCH(LF$21,Input!$A$6:$HV$6,0),FALSE)/$G163*$F163,0))*$D163</f>
        <v>0</v>
      </c>
      <c r="LG163" s="1">
        <f>IF($E163+$I163+$D$7&lt;=LG$22,0,IF(LG$22-$D$7&gt;=$E163,VLOOKUP($C163,Input!$A$8:$HV$39,MATCH(LG$21,Input!$A$6:$HV$6,0),FALSE)/$G163*$F163,0))*$D163</f>
        <v>0</v>
      </c>
      <c r="LH163" s="1">
        <f>IF($E163+$I163+$D$7&lt;=LH$22,0,IF(LH$22-$D$7&gt;=$E163,VLOOKUP($C163,Input!$A$8:$HV$39,MATCH(LH$21,Input!$A$6:$HV$6,0),FALSE)/$G163*$F163,0))*$D163</f>
        <v>0</v>
      </c>
      <c r="LI163" s="1">
        <f>IF($E163+$I163+$D$7&lt;=LI$22,0,IF(LI$22-$D$7&gt;=$E163,VLOOKUP($C163,Input!$A$8:$HV$39,MATCH(LI$21,Input!$A$6:$HV$6,0),FALSE)/$G163*$F163,0))*$D163</f>
        <v>0</v>
      </c>
      <c r="LJ163" s="1">
        <f>IF($E163+$I163+$D$7&lt;=LJ$22,0,IF(LJ$22-$D$7&gt;=$E163,VLOOKUP($C163,Input!$A$8:$HV$39,MATCH(LJ$21,Input!$A$6:$HV$6,0),FALSE)/$G163*$F163,0))*$D163</f>
        <v>0</v>
      </c>
      <c r="LK163" s="1">
        <f>IF($E163+$I163+$D$7&lt;=LK$22,0,IF(LK$22-$D$7&gt;=$E163,VLOOKUP($C163,Input!$A$8:$HV$39,MATCH(LK$21,Input!$A$6:$HV$6,0),FALSE)/$G163*$F163,0))*$D163</f>
        <v>0</v>
      </c>
      <c r="LL163" s="1">
        <f>IF($E163+$I163+$D$7&lt;=LL$22,0,IF(LL$22-$D$7&gt;=$E163,VLOOKUP($C163,Input!$A$8:$HV$39,MATCH(LL$21,Input!$A$6:$HV$6,0),FALSE)/$G163*$F163,0))*$D163</f>
        <v>0</v>
      </c>
      <c r="LM163" s="1">
        <f>IF($E163+$I163+$D$7&lt;=LM$22,0,IF(LM$22-$D$7&gt;=$E163,VLOOKUP($C163,Input!$A$8:$HV$39,MATCH(LM$21,Input!$A$6:$HV$6,0),FALSE)/$G163*$F163,0))*$D163</f>
        <v>0</v>
      </c>
      <c r="LN163" s="1">
        <f>IF($E163+$I163+$D$7&lt;=LN$22,0,IF(LN$22-$D$7&gt;=$E163,VLOOKUP($C163,Input!$A$8:$HV$39,MATCH(LN$21,Input!$A$6:$HV$6,0),FALSE)/$G163*$F163,0))*$D163</f>
        <v>0</v>
      </c>
      <c r="LO163" s="1">
        <f>IF($E163+$I163+$D$7&lt;=LO$22,0,IF(LO$22-$D$7&gt;=$E163,VLOOKUP($C163,Input!$A$8:$HV$39,MATCH(LO$21,Input!$A$6:$HV$6,0),FALSE)/$G163*$F163,0))*$D163</f>
        <v>0</v>
      </c>
      <c r="LP163" s="1">
        <f>IF($E163+$I163+$D$7&lt;=LP$22,0,IF(LP$22-$D$7&gt;=$E163,VLOOKUP($C163,Input!$A$8:$HV$39,MATCH(LP$21,Input!$A$6:$HV$6,0),FALSE)/$G163*$F163,0))*$D163</f>
        <v>0</v>
      </c>
      <c r="LQ163" s="1">
        <f>IF($E163+$I163+$D$7&lt;=LQ$22,0,IF(LQ$22-$D$7&gt;=$E163,VLOOKUP($C163,Input!$A$8:$HV$39,MATCH(LQ$21,Input!$A$6:$HV$6,0),FALSE)/$G163*$F163,0))*$D163</f>
        <v>0</v>
      </c>
      <c r="LR163" s="1">
        <f>IF($E163+$I163+$D$7&lt;=LR$22,0,IF(LR$22-$D$7&gt;=$E163,VLOOKUP($C163,Input!$A$8:$HV$39,MATCH(LR$21,Input!$A$6:$HV$6,0),FALSE)/$G163*$F163,0))*$D163</f>
        <v>0</v>
      </c>
      <c r="LS163" s="1">
        <f>IF($E163+$I163+$D$7&lt;=LS$22,0,IF(LS$22-$D$7&gt;=$E163,VLOOKUP($C163,Input!$A$8:$HV$39,MATCH(LS$21,Input!$A$6:$HV$6,0),FALSE)/$G163*$F163,0))*$D163</f>
        <v>0</v>
      </c>
      <c r="LT163" s="1">
        <f>IF($E163+$I163+$D$7&lt;=LT$22,0,IF(LT$22-$D$7&gt;=$E163,VLOOKUP($C163,Input!$A$8:$HV$39,MATCH(LT$21,Input!$A$6:$HV$6,0),FALSE)/$G163*$F163,0))*$D163</f>
        <v>0</v>
      </c>
      <c r="LU163" s="1">
        <f>IF($E163+$I163+$D$7&lt;=LU$22,0,IF(LU$22-$D$7&gt;=$E163,VLOOKUP($C163,Input!$A$8:$HV$39,MATCH(LU$21,Input!$A$6:$HV$6,0),FALSE)/$G163*$F163,0))*$D163</f>
        <v>0</v>
      </c>
      <c r="LV163" s="1">
        <f>IF($E163+$I163+$D$7&lt;=LV$22,0,IF(LV$22-$D$7&gt;=$E163,VLOOKUP($C163,Input!$A$8:$HV$39,MATCH(LV$21,Input!$A$6:$HV$6,0),FALSE)/$G163*$F163,0))*$D163</f>
        <v>0</v>
      </c>
      <c r="LW163" s="1">
        <f>IF($E163+$I163+$D$7&lt;=LW$22,0,IF(LW$22-$D$7&gt;=$E163,VLOOKUP($C163,Input!$A$8:$HV$39,MATCH(LW$21,Input!$A$6:$HV$6,0),FALSE)/$G163*$F163,0))*$D163</f>
        <v>0</v>
      </c>
      <c r="LX163" s="1">
        <f>IF($E163+$I163+$D$7&lt;=LX$22,0,IF(LX$22-$D$7&gt;=$E163,VLOOKUP($C163,Input!$A$8:$HV$39,MATCH(LX$21,Input!$A$6:$HV$6,0),FALSE)/$G163*$F163,0))*$D163</f>
        <v>0</v>
      </c>
      <c r="LY163" s="1">
        <f>IF($E163+$I163+$D$7&lt;=LY$22,0,IF(LY$22-$D$7&gt;=$E163,VLOOKUP($C163,Input!$A$8:$HV$39,MATCH(LY$21,Input!$A$6:$HV$6,0),FALSE)/$G163*$F163,0))*$D163</f>
        <v>0</v>
      </c>
      <c r="LZ163" s="1">
        <f>IF($E163+$I163+$D$7&lt;=LZ$22,0,IF(LZ$22-$D$7&gt;=$E163,VLOOKUP($C163,Input!$A$8:$HV$39,MATCH(LZ$21,Input!$A$6:$HV$6,0),FALSE)/$G163*$F163,0))*$D163</f>
        <v>0</v>
      </c>
      <c r="MA163" s="1">
        <f>IF($E163+$I163+$D$7&lt;=MA$22,0,IF(MA$22-$D$7&gt;=$E163,VLOOKUP($C163,Input!$A$8:$HV$39,MATCH(MA$21,Input!$A$6:$HV$6,0),FALSE)/$G163*$F163,0))*$D163</f>
        <v>0</v>
      </c>
      <c r="MB163" s="1">
        <f>IF($E163+$I163+$D$7&lt;=MB$22,0,IF(MB$22-$D$7&gt;=$E163,VLOOKUP($C163,Input!$A$8:$HV$39,MATCH(MB$21,Input!$A$6:$HV$6,0),FALSE)/$G163*$F163,0))*$D163</f>
        <v>0</v>
      </c>
      <c r="MC163" s="1">
        <f>IF($E163+$I163+$D$7&lt;=MC$22,0,IF(MC$22-$D$7&gt;=$E163,VLOOKUP($C163,Input!$A$8:$HV$39,MATCH(MC$21,Input!$A$6:$HV$6,0),FALSE)/$G163*$F163,0))*$D163</f>
        <v>0</v>
      </c>
      <c r="MD163" s="1">
        <f>IF($E163+$I163+$D$7&lt;=MD$22,0,IF(MD$22-$D$7&gt;=$E163,VLOOKUP($C163,Input!$A$8:$HV$39,MATCH(MD$21,Input!$A$6:$HV$6,0),FALSE)/$G163*$F163,0))*$D163</f>
        <v>0</v>
      </c>
      <c r="ME163" s="1">
        <f>IF($E163+$I163+$D$7&lt;=ME$22,0,IF(ME$22-$D$7&gt;=$E163,VLOOKUP($C163,Input!$A$8:$HV$39,MATCH(ME$21,Input!$A$6:$HV$6,0),FALSE)/$G163*$F163,0))*$D163</f>
        <v>0</v>
      </c>
      <c r="MF163" s="1">
        <f>IF($E163+$I163+$D$7&lt;=MF$22,0,IF(MF$22-$D$7&gt;=$E163,VLOOKUP($C163,Input!$A$8:$HV$39,MATCH(MF$21,Input!$A$6:$HV$6,0),FALSE)/$G163*$F163,0))*$D163</f>
        <v>0</v>
      </c>
      <c r="MG163" s="1">
        <f>IF($E163+$I163+$D$7&lt;=MG$22,0,IF(MG$22-$D$7&gt;=$E163,VLOOKUP($C163,Input!$A$8:$HV$39,MATCH(MG$21,Input!$A$6:$HV$6,0),FALSE)/$G163*$F163,0))*$D163</f>
        <v>0</v>
      </c>
      <c r="MH163" s="1">
        <f>IF($E163+$I163+$D$7&lt;=MH$22,0,IF(MH$22-$D$7&gt;=$E163,VLOOKUP($C163,Input!$A$8:$HV$39,MATCH(MH$21,Input!$A$6:$HV$6,0),FALSE)/$G163*$F163,0))*$D163</f>
        <v>0</v>
      </c>
      <c r="MI163" s="1">
        <f>IF($E163+$I163+$D$7&lt;=MI$22,0,IF(MI$22-$D$7&gt;=$E163,VLOOKUP($C163,Input!$A$8:$HV$39,MATCH(MI$21,Input!$A$6:$HV$6,0),FALSE)/$G163*$F163,0))*$D163</f>
        <v>0</v>
      </c>
      <c r="MJ163" s="1">
        <f>IF($E163+$I163+$D$7&lt;=MJ$22,0,IF(MJ$22-$D$7&gt;=$E163,VLOOKUP($C163,Input!$A$8:$HV$39,MATCH(MJ$21,Input!$A$6:$HV$6,0),FALSE)/$G163*$F163,0))*$D163</f>
        <v>0</v>
      </c>
      <c r="MK163" s="1">
        <f>IF($E163+$I163+$D$7&lt;=MK$22,0,IF(MK$22-$D$7&gt;=$E163,VLOOKUP($C163,Input!$A$8:$HV$39,MATCH(MK$21,Input!$A$6:$HV$6,0),FALSE)/$G163*$F163,0))*$D163</f>
        <v>0</v>
      </c>
      <c r="ML163" s="1">
        <f>IF($E163+$I163+$D$7&lt;=ML$22,0,IF(ML$22-$D$7&gt;=$E163,VLOOKUP($C163,Input!$A$8:$HV$39,MATCH(ML$21,Input!$A$6:$HV$6,0),FALSE)/$G163*$F163,0))*$D163</f>
        <v>0</v>
      </c>
      <c r="MM163" s="1">
        <f>IF($E163+$I163+$D$7&lt;=MM$22,0,IF(MM$22-$D$7&gt;=$E163,VLOOKUP($C163,Input!$A$8:$HV$39,MATCH(MM$21,Input!$A$6:$HV$6,0),FALSE)/$G163*$F163,0))*$D163</f>
        <v>0</v>
      </c>
      <c r="MN163" s="1">
        <f>IF($E163+$I163+$D$7&lt;=MN$22,0,IF(MN$22-$D$7&gt;=$E163,VLOOKUP($C163,Input!$A$8:$HV$39,MATCH(MN$21,Input!$A$6:$HV$6,0),FALSE)/$G163*$F163,0))*$D163</f>
        <v>0</v>
      </c>
      <c r="MO163" s="1">
        <f>IF($E163+$I163+$D$7&lt;=MO$22,0,IF(MO$22-$D$7&gt;=$E163,VLOOKUP($C163,Input!$A$8:$HV$39,MATCH(MO$21,Input!$A$6:$HV$6,0),FALSE)/$G163*$F163,0))*$D163</f>
        <v>0</v>
      </c>
      <c r="MP163" s="1">
        <f>IF($E163+$I163+$D$7&lt;=MP$22,0,IF(MP$22-$D$7&gt;=$E163,VLOOKUP($C163,Input!$A$8:$HV$39,MATCH(MP$21,Input!$A$6:$HV$6,0),FALSE)/$G163*$F163,0))*$D163</f>
        <v>0</v>
      </c>
      <c r="MQ163" s="1">
        <f>IF($E163+$I163+$D$7&lt;=MQ$22,0,IF(MQ$22-$D$7&gt;=$E163,VLOOKUP($C163,Input!$A$8:$HV$39,MATCH(MQ$21,Input!$A$6:$HV$6,0),FALSE)/$G163*$F163,0))*$D163</f>
        <v>0</v>
      </c>
      <c r="MR163" s="1">
        <f>IF($E163+$I163+$D$7&lt;=MR$22,0,IF(MR$22-$D$7&gt;=$E163,VLOOKUP($C163,Input!$A$8:$HV$39,MATCH(MR$21,Input!$A$6:$HV$6,0),FALSE)/$G163*$F163,0))*$D163</f>
        <v>0</v>
      </c>
      <c r="MS163" s="1">
        <f>IF($E163+$I163+$D$7&lt;=MS$22,0,IF(MS$22-$D$7&gt;=$E163,VLOOKUP($C163,Input!$A$8:$HV$39,MATCH(MS$21,Input!$A$6:$HV$6,0),FALSE)/$G163*$F163,0))*$D163</f>
        <v>0</v>
      </c>
      <c r="MT163" s="1">
        <f>IF($E163+$I163+$D$7&lt;=MT$22,0,IF(MT$22-$D$7&gt;=$E163,VLOOKUP($C163,Input!$A$8:$HV$39,MATCH(MT$21,Input!$A$6:$HV$6,0),FALSE)/$G163*$F163,0))*$D163</f>
        <v>0</v>
      </c>
      <c r="MU163" s="1">
        <f>IF($E163+$I163+$D$7&lt;=MU$22,0,IF(MU$22-$D$7&gt;=$E163,VLOOKUP($C163,Input!$A$8:$HV$39,MATCH(MU$21,Input!$A$6:$HV$6,0),FALSE)/$G163*$F163,0))*$D163</f>
        <v>0</v>
      </c>
      <c r="MV163" s="1">
        <f>IF($E163+$I163+$D$7&lt;=MV$22,0,IF(MV$22-$D$7&gt;=$E163,VLOOKUP($C163,Input!$A$8:$HV$39,MATCH(MV$21,Input!$A$6:$HV$6,0),FALSE)/$G163*$F163,0))*$D163</f>
        <v>2273848.6581703546</v>
      </c>
      <c r="MW163" s="1">
        <f>IF($E163+$I163+$D$7&lt;=MW$22,0,IF(MW$22-$D$7&gt;=$E163,VLOOKUP($C163,Input!$A$8:$HV$39,MATCH(MW$21,Input!$A$6:$HV$6,0),FALSE)/$G163*$F163,0))*$D163</f>
        <v>2275957.7835889328</v>
      </c>
      <c r="MX163" s="1">
        <f>IF($E163+$I163+$D$7&lt;=MX$22,0,IF(MX$22-$D$7&gt;=$E163,VLOOKUP($C163,Input!$A$8:$HV$39,MATCH(MX$21,Input!$A$6:$HV$6,0),FALSE)/$G163*$F163,0))*$D163</f>
        <v>2274374.9128031656</v>
      </c>
      <c r="MZ163" t="str">
        <f>VLOOKUP($C163,Input!$A$8:$HV$39,MATCH(MZ$21,Input!$A$6:$HV$6,0),FALSE)</f>
        <v>Electricity LCFS Credit ($/kWh)</v>
      </c>
      <c r="NA163" s="1">
        <f>IF($E163+$I163+$D$7&lt;=NA$22,0,IF(NA$22-$D$7&gt;=$E163,-VLOOKUP($C163,Input!$A$8:$HV$39,MATCH(NA$21,Input!$A$6:$HV$6,0),FALSE)/$G163*$F163,0))*$D163*$G$4/100</f>
        <v>0</v>
      </c>
      <c r="NB163" s="1">
        <f>IF($E163+$I163+$D$7&lt;=NB$22,0,IF(NB$22-$D$7&gt;=$E163,-VLOOKUP($C163,Input!$A$8:$HV$39,MATCH(NB$21,Input!$A$6:$HV$6,0),FALSE)/$G163*$F163,0))*$D163*$G$4/100</f>
        <v>0</v>
      </c>
      <c r="NC163" s="1">
        <f>IF($E163+$I163+$D$7&lt;=NC$22,0,IF(NC$22-$D$7&gt;=$E163,-VLOOKUP($C163,Input!$A$8:$HV$39,MATCH(NC$21,Input!$A$6:$HV$6,0),FALSE)/$G163*$F163,0))*$D163*$G$4/100</f>
        <v>0</v>
      </c>
      <c r="ND163" s="1">
        <f>IF($E163+$I163+$D$7&lt;=ND$22,0,IF(ND$22-$D$7&gt;=$E163,-VLOOKUP($C163,Input!$A$8:$HV$39,MATCH(ND$21,Input!$A$6:$HV$6,0),FALSE)/$G163*$F163,0))*$D163*$G$4/100</f>
        <v>0</v>
      </c>
      <c r="NE163" s="1">
        <f>IF($E163+$I163+$D$7&lt;=NE$22,0,IF(NE$22-$D$7&gt;=$E163,-VLOOKUP($C163,Input!$A$8:$HV$39,MATCH(NE$21,Input!$A$6:$HV$6,0),FALSE)/$G163*$F163,0))*$D163*$G$4/100</f>
        <v>0</v>
      </c>
      <c r="NF163" s="1">
        <f>IF($E163+$I163+$D$7&lt;=NF$22,0,IF(NF$22-$D$7&gt;=$E163,-VLOOKUP($C163,Input!$A$8:$HV$39,MATCH(NF$21,Input!$A$6:$HV$6,0),FALSE)/$G163*$F163,0))*$D163*$G$4/100</f>
        <v>0</v>
      </c>
      <c r="NG163" s="1">
        <f>IF($E163+$I163+$D$7&lt;=NG$22,0,IF(NG$22-$D$7&gt;=$E163,-VLOOKUP($C163,Input!$A$8:$HV$39,MATCH(NG$21,Input!$A$6:$HV$6,0),FALSE)/$G163*$F163,0))*$D163*$G$4/100</f>
        <v>0</v>
      </c>
      <c r="NH163" s="1">
        <f>IF($E163+$I163+$D$7&lt;=NH$22,0,IF(NH$22-$D$7&gt;=$E163,-VLOOKUP($C163,Input!$A$8:$HV$39,MATCH(NH$21,Input!$A$6:$HV$6,0),FALSE)/$G163*$F163,0))*$D163*$G$4/100</f>
        <v>0</v>
      </c>
      <c r="NI163" s="1">
        <f>IF($E163+$I163+$D$7&lt;=NI$22,0,IF(NI$22-$D$7&gt;=$E163,-VLOOKUP($C163,Input!$A$8:$HV$39,MATCH(NI$21,Input!$A$6:$HV$6,0),FALSE)/$G163*$F163,0))*$D163*$G$4/100</f>
        <v>0</v>
      </c>
      <c r="NJ163" s="1">
        <f>IF($E163+$I163+$D$7&lt;=NJ$22,0,IF(NJ$22-$D$7&gt;=$E163,-VLOOKUP($C163,Input!$A$8:$HV$39,MATCH(NJ$21,Input!$A$6:$HV$6,0),FALSE)/$G163*$F163,0))*$D163*$G$4/100</f>
        <v>0</v>
      </c>
      <c r="NK163" s="1">
        <f>IF($E163+$I163+$D$7&lt;=NK$22,0,IF(NK$22-$D$7&gt;=$E163,-VLOOKUP($C163,Input!$A$8:$HV$39,MATCH(NK$21,Input!$A$6:$HV$6,0),FALSE)/$G163*$F163,0))*$D163*$G$4/100</f>
        <v>0</v>
      </c>
      <c r="NL163" s="1">
        <f>IF($E163+$I163+$D$7&lt;=NL$22,0,IF(NL$22-$D$7&gt;=$E163,-VLOOKUP($C163,Input!$A$8:$HV$39,MATCH(NL$21,Input!$A$6:$HV$6,0),FALSE)/$G163*$F163,0))*$D163*$G$4/100</f>
        <v>0</v>
      </c>
      <c r="NM163" s="1">
        <f>IF($E163+$I163+$D$7&lt;=NM$22,0,IF(NM$22-$D$7&gt;=$E163,-VLOOKUP($C163,Input!$A$8:$HV$39,MATCH(NM$21,Input!$A$6:$HV$6,0),FALSE)/$G163*$F163,0))*$D163*$G$4/100</f>
        <v>0</v>
      </c>
      <c r="NN163" s="1">
        <f>IF($E163+$I163+$D$7&lt;=NN$22,0,IF(NN$22-$D$7&gt;=$E163,-VLOOKUP($C163,Input!$A$8:$HV$39,MATCH(NN$21,Input!$A$6:$HV$6,0),FALSE)/$G163*$F163,0))*$D163*$G$4/100</f>
        <v>0</v>
      </c>
      <c r="NO163" s="1">
        <f>IF($E163+$I163+$D$7&lt;=NO$22,0,IF(NO$22-$D$7&gt;=$E163,-VLOOKUP($C163,Input!$A$8:$HV$39,MATCH(NO$21,Input!$A$6:$HV$6,0),FALSE)/$G163*$F163,0))*$D163*$G$4/100</f>
        <v>0</v>
      </c>
      <c r="NP163" s="1">
        <f>IF($E163+$I163+$D$7&lt;=NP$22,0,IF(NP$22-$D$7&gt;=$E163,-VLOOKUP($C163,Input!$A$8:$HV$39,MATCH(NP$21,Input!$A$6:$HV$6,0),FALSE)/$G163*$F163,0))*$D163*$G$4/100</f>
        <v>0</v>
      </c>
      <c r="NQ163" s="1">
        <f>IF($E163+$I163+$D$7&lt;=NQ$22,0,IF(NQ$22-$D$7&gt;=$E163,-VLOOKUP($C163,Input!$A$8:$HV$39,MATCH(NQ$21,Input!$A$6:$HV$6,0),FALSE)/$G163*$F163,0))*$D163*$G$4/100</f>
        <v>0</v>
      </c>
      <c r="NR163" s="1">
        <f>IF($E163+$I163+$D$7&lt;=NR$22,0,IF(NR$22-$D$7&gt;=$E163,-VLOOKUP($C163,Input!$A$8:$HV$39,MATCH(NR$21,Input!$A$6:$HV$6,0),FALSE)/$G163*$F163,0))*$D163*$G$4/100</f>
        <v>0</v>
      </c>
      <c r="NS163" s="1">
        <f>IF($E163+$I163+$D$7&lt;=NS$22,0,IF(NS$22-$D$7&gt;=$E163,-VLOOKUP($C163,Input!$A$8:$HV$39,MATCH(NS$21,Input!$A$6:$HV$6,0),FALSE)/$G163*$F163,0))*$D163*$G$4/100</f>
        <v>0</v>
      </c>
      <c r="NT163" s="1">
        <f>IF($E163+$I163+$D$7&lt;=NT$22,0,IF(NT$22-$D$7&gt;=$E163,-VLOOKUP($C163,Input!$A$8:$HV$39,MATCH(NT$21,Input!$A$6:$HV$6,0),FALSE)/$G163*$F163,0))*$D163*$G$4/100</f>
        <v>0</v>
      </c>
      <c r="NU163" s="1">
        <f>IF($E163+$I163+$D$7&lt;=NU$22,0,IF(NU$22-$D$7&gt;=$E163,-VLOOKUP($C163,Input!$A$8:$HV$39,MATCH(NU$21,Input!$A$6:$HV$6,0),FALSE)/$G163*$F163,0))*$D163*$G$4/100</f>
        <v>0</v>
      </c>
      <c r="NV163" s="1">
        <f>IF($E163+$I163+$D$7&lt;=NV$22,0,IF(NV$22-$D$7&gt;=$E163,-VLOOKUP($C163,Input!$A$8:$HV$39,MATCH(NV$21,Input!$A$6:$HV$6,0),FALSE)/$G163*$F163,0))*$D163*$G$4/100</f>
        <v>0</v>
      </c>
      <c r="NW163" s="1">
        <f>IF($E163+$I163+$D$7&lt;=NW$22,0,IF(NW$22-$D$7&gt;=$E163,-VLOOKUP($C163,Input!$A$8:$HV$39,MATCH(NW$21,Input!$A$6:$HV$6,0),FALSE)/$G163*$F163,0))*$D163*$G$4/100</f>
        <v>0</v>
      </c>
      <c r="NX163" s="1">
        <f>IF($E163+$I163+$D$7&lt;=NX$22,0,IF(NX$22-$D$7&gt;=$E163,-VLOOKUP($C163,Input!$A$8:$HV$39,MATCH(NX$21,Input!$A$6:$HV$6,0),FALSE)/$G163*$F163,0))*$D163*$G$4/100</f>
        <v>0</v>
      </c>
      <c r="NY163" s="1">
        <f>IF($E163+$I163+$D$7&lt;=NY$22,0,IF(NY$22-$D$7&gt;=$E163,-VLOOKUP($C163,Input!$A$8:$HV$39,MATCH(NY$21,Input!$A$6:$HV$6,0),FALSE)/$G163*$F163,0))*$D163*$G$4/100</f>
        <v>0</v>
      </c>
      <c r="NZ163" s="1">
        <f>IF($E163+$I163+$D$7&lt;=NZ$22,0,IF(NZ$22-$D$7&gt;=$E163,-VLOOKUP($C163,Input!$A$8:$HV$39,MATCH(NZ$21,Input!$A$6:$HV$6,0),FALSE)/$G163*$F163,0))*$D163*$G$4/100</f>
        <v>0</v>
      </c>
      <c r="OA163" s="1">
        <f>IF($E163+$I163+$D$7&lt;=OA$22,0,IF(OA$22-$D$7&gt;=$E163,-VLOOKUP($C163,Input!$A$8:$HV$39,MATCH(OA$21,Input!$A$6:$HV$6,0),FALSE)/$G163*$F163,0))*$D163*$G$4/100</f>
        <v>0</v>
      </c>
      <c r="OB163" s="1">
        <f>IF($E163+$I163+$D$7&lt;=OB$22,0,IF(OB$22-$D$7&gt;=$E163,-VLOOKUP($C163,Input!$A$8:$HV$39,MATCH(OB$21,Input!$A$6:$HV$6,0),FALSE)/$G163*$F163,0))*$D163*$G$4/100</f>
        <v>0</v>
      </c>
      <c r="OC163" s="1">
        <f>IF($E163+$I163+$D$7&lt;=OC$22,0,IF(OC$22-$D$7&gt;=$E163,-VLOOKUP($C163,Input!$A$8:$HV$39,MATCH(OC$21,Input!$A$6:$HV$6,0),FALSE)/$G163*$F163,0))*$D163*$G$4/100</f>
        <v>0</v>
      </c>
      <c r="OD163" s="1">
        <f>IF($E163+$I163+$D$7&lt;=OD$22,0,IF(OD$22-$D$7&gt;=$E163,-VLOOKUP($C163,Input!$A$8:$HV$39,MATCH(OD$21,Input!$A$6:$HV$6,0),FALSE)/$G163*$F163,0))*$D163*$G$4/100</f>
        <v>0</v>
      </c>
      <c r="OE163" s="1">
        <f>IF($E163+$I163+$D$7&lt;=OE$22,0,IF(OE$22-$D$7&gt;=$E163,-VLOOKUP($C163,Input!$A$8:$HV$39,MATCH(OE$21,Input!$A$6:$HV$6,0),FALSE)/$G163*$F163,0))*$D163*$G$4/100</f>
        <v>0</v>
      </c>
      <c r="OF163" s="1">
        <f>IF($E163+$I163+$D$7&lt;=OF$22,0,IF(OF$22-$D$7&gt;=$E163,-VLOOKUP($C163,Input!$A$8:$HV$39,MATCH(OF$21,Input!$A$6:$HV$6,0),FALSE)/$G163*$F163,0))*$D163*$G$4/100</f>
        <v>0</v>
      </c>
      <c r="OG163" s="1">
        <f>IF($E163+$I163+$D$7&lt;=OG$22,0,IF(OG$22-$D$7&gt;=$E163,-VLOOKUP($C163,Input!$A$8:$HV$39,MATCH(OG$21,Input!$A$6:$HV$6,0),FALSE)/$G163*$F163,0))*$D163*$G$4/100</f>
        <v>-1985584.6483200002</v>
      </c>
      <c r="OH163" s="1">
        <f>IF($E163+$I163+$D$7&lt;=OH$22,0,IF(OH$22-$D$7&gt;=$E163,-VLOOKUP($C163,Input!$A$8:$HV$39,MATCH(OH$21,Input!$A$6:$HV$6,0),FALSE)/$G163*$F163,0))*$D163*$G$4/100</f>
        <v>-1985584.6483200002</v>
      </c>
      <c r="OI163" s="1">
        <f>IF($E163+$I163+$D$7&lt;=OI$22,0,IF(OI$22-$D$7&gt;=$E163,-VLOOKUP($C163,Input!$A$8:$HV$39,MATCH(OI$21,Input!$A$6:$HV$6,0),FALSE)/$G163*$F163,0))*$D163*$G$4/100</f>
        <v>-1985584.6483200002</v>
      </c>
      <c r="OK163" t="str">
        <f>VLOOKUP($C163,Input!$A$8:$HW$39,MATCH(OK$21,Input!$A$6:$HW$6,0),FALSE)</f>
        <v>Charger Inspection Maint ($/year)</v>
      </c>
      <c r="OL163" s="1">
        <f>IF($E163+$I163+$D$7&lt;=OL$22,0,IF(OL$22-$D$7&gt;=$E163,IF(COUNTIF($KZ163:LP163,"&gt;0")&gt;0,VLOOKUP($C163,Input!$A$8:$HV$21,MATCH($OK$21+COUNTIF($KZ163:LP163,"&gt;0"),Input!$A$6:$HV$6,0),FALSE),0),0))*$D163</f>
        <v>0</v>
      </c>
      <c r="OM163" s="1">
        <f>IF($E163+$I163+$D$7&lt;=OM$22,0,IF(OM$22-$D$7&gt;=$E163,IF(COUNTIF($KZ163:LQ163,"&gt;0")&gt;0,VLOOKUP($C163,Input!$A$8:$HV$21,MATCH($OK$21+COUNTIF($KZ163:LQ163,"&gt;0"),Input!$A$6:$HV$6,0),FALSE),0),0))*$D163</f>
        <v>0</v>
      </c>
      <c r="ON163" s="1">
        <f>IF($E163+$I163+$D$7&lt;=ON$22,0,IF(ON$22-$D$7&gt;=$E163,IF(COUNTIF($KZ163:LR163,"&gt;0")&gt;0,VLOOKUP($C163,Input!$A$8:$HV$21,MATCH($OK$21+COUNTIF($KZ163:LR163,"&gt;0"),Input!$A$6:$HV$6,0),FALSE),0),0))*$D163</f>
        <v>0</v>
      </c>
      <c r="OO163" s="1">
        <f>IF($E163+$I163+$D$7&lt;=OO$22,0,IF(OO$22-$D$7&gt;=$E163,IF(COUNTIF($KZ163:LS163,"&gt;0")&gt;0,VLOOKUP($C163,Input!$A$8:$HV$21,MATCH($OK$21+COUNTIF($KZ163:LS163,"&gt;0"),Input!$A$6:$HV$6,0),FALSE),0),0))*$D163</f>
        <v>0</v>
      </c>
      <c r="OP163" s="1">
        <f>IF($E163+$I163+$D$7&lt;=OP$22,0,IF(OP$22-$D$7&gt;=$E163,IF(COUNTIF($KZ163:LT163,"&gt;0")&gt;0,VLOOKUP($C163,Input!$A$8:$HV$21,MATCH($OK$21+COUNTIF($KZ163:LT163,"&gt;0"),Input!$A$6:$HV$6,0),FALSE),0),0))*$D163</f>
        <v>0</v>
      </c>
      <c r="OQ163" s="1">
        <f>IF($E163+$I163+$D$7&lt;=OQ$22,0,IF(OQ$22-$D$7&gt;=$E163,IF(COUNTIF($KZ163:LU163,"&gt;0")&gt;0,VLOOKUP($C163,Input!$A$8:$HV$21,MATCH($OK$21+COUNTIF($KZ163:LU163,"&gt;0"),Input!$A$6:$HV$6,0),FALSE),0),0))*$D163</f>
        <v>0</v>
      </c>
      <c r="OR163" s="1">
        <f>IF($E163+$I163+$D$7&lt;=OR$22,0,IF(OR$22-$D$7&gt;=$E163,IF(COUNTIF($KZ163:LV163,"&gt;0")&gt;0,VLOOKUP($C163,Input!$A$8:$HV$21,MATCH($OK$21+COUNTIF($KZ163:LV163,"&gt;0"),Input!$A$6:$HV$6,0),FALSE),0),0))*$D163</f>
        <v>0</v>
      </c>
      <c r="OS163" s="1">
        <f>IF($E163+$I163+$D$7&lt;=OS$22,0,IF(OS$22-$D$7&gt;=$E163,IF(COUNTIF($KZ163:LW163,"&gt;0")&gt;0,VLOOKUP($C163,Input!$A$8:$HV$21,MATCH($OK$21+COUNTIF($KZ163:LW163,"&gt;0"),Input!$A$6:$HV$6,0),FALSE),0),0))*$D163</f>
        <v>0</v>
      </c>
      <c r="OT163" s="1">
        <f>IF($E163+$I163+$D$7&lt;=OT$22,0,IF(OT$22-$D$7&gt;=$E163,IF(COUNTIF($KZ163:LX163,"&gt;0")&gt;0,VLOOKUP($C163,Input!$A$8:$HV$21,MATCH($OK$21+COUNTIF($KZ163:LX163,"&gt;0"),Input!$A$6:$HV$6,0),FALSE),0),0))*$D163</f>
        <v>0</v>
      </c>
      <c r="OU163" s="1">
        <f>IF($E163+$I163+$D$7&lt;=OU$22,0,IF(OU$22-$D$7&gt;=$E163,IF(COUNTIF($KZ163:LY163,"&gt;0")&gt;0,VLOOKUP($C163,Input!$A$8:$HV$21,MATCH($OK$21+COUNTIF($KZ163:LY163,"&gt;0"),Input!$A$6:$HV$6,0),FALSE),0),0))*$D163</f>
        <v>0</v>
      </c>
      <c r="OV163" s="1">
        <f>IF($E163+$I163+$D$7&lt;=OV$22,0,IF(OV$22-$D$7&gt;=$E163,IF(COUNTIF($KZ163:LZ163,"&gt;0")&gt;0,VLOOKUP($C163,Input!$A$8:$HV$21,MATCH($OK$21+COUNTIF($KZ163:LZ163,"&gt;0"),Input!$A$6:$HV$6,0),FALSE),0),0))*$D163</f>
        <v>0</v>
      </c>
      <c r="OW163" s="1">
        <f>IF($E163+$I163+$D$7&lt;=OW$22,0,IF(OW$22-$D$7&gt;=$E163,IF(COUNTIF($KZ163:MA163,"&gt;0")&gt;0,VLOOKUP($C163,Input!$A$8:$HV$21,MATCH($OK$21+COUNTIF($KZ163:MA163,"&gt;0"),Input!$A$6:$HV$6,0),FALSE),0),0))*$D163</f>
        <v>0</v>
      </c>
      <c r="OX163" s="1">
        <f>IF($E163+$I163+$D$7&lt;=OX$22,0,IF(OX$22-$D$7&gt;=$E163,IF(COUNTIF($KZ163:MB163,"&gt;0")&gt;0,VLOOKUP($C163,Input!$A$8:$HV$21,MATCH($OK$21+COUNTIF($KZ163:MB163,"&gt;0"),Input!$A$6:$HV$6,0),FALSE),0),0))*$D163</f>
        <v>0</v>
      </c>
      <c r="OY163" s="1">
        <f>IF($E163+$I163+$D$7&lt;=OY$22,0,IF(OY$22-$D$7&gt;=$E163,IF(COUNTIF($KZ163:MC163,"&gt;0")&gt;0,VLOOKUP($C163,Input!$A$8:$HV$21,MATCH($OK$21+COUNTIF($KZ163:MC163,"&gt;0"),Input!$A$6:$HV$6,0),FALSE),0),0))*$D163</f>
        <v>0</v>
      </c>
      <c r="OZ163" s="1">
        <f>IF($E163+$I163+$D$7&lt;=OZ$22,0,IF(OZ$22-$D$7&gt;=$E163,IF(COUNTIF($KZ163:MD163,"&gt;0")&gt;0,VLOOKUP($C163,Input!$A$8:$HV$21,MATCH($OK$21+COUNTIF($KZ163:MD163,"&gt;0"),Input!$A$6:$HV$6,0),FALSE),0),0))*$D163</f>
        <v>0</v>
      </c>
      <c r="PA163" s="1">
        <f>IF($E163+$I163+$D$7&lt;=PA$22,0,IF(PA$22-$D$7&gt;=$E163,IF(COUNTIF($KZ163:ME163,"&gt;0")&gt;0,VLOOKUP($C163,Input!$A$8:$HV$21,MATCH($OK$21+COUNTIF($KZ163:ME163,"&gt;0"),Input!$A$6:$HV$6,0),FALSE),0),0))*$D163</f>
        <v>0</v>
      </c>
      <c r="PB163" s="1">
        <f>IF($E163+$I163+$D$7&lt;=PB$22,0,IF(PB$22-$D$7&gt;=$E163,IF(COUNTIF($KZ163:MF163,"&gt;0")&gt;0,VLOOKUP($C163,Input!$A$8:$HV$21,MATCH($OK$21+COUNTIF($KZ163:MF163,"&gt;0"),Input!$A$6:$HV$6,0),FALSE),0),0))*$D163</f>
        <v>0</v>
      </c>
      <c r="PC163" s="1">
        <f>IF($E163+$I163+$D$7&lt;=PC$22,0,IF(PC$22-$D$7&gt;=$E163,IF(COUNTIF($KZ163:MG163,"&gt;0")&gt;0,VLOOKUP($C163,Input!$A$8:$HV$21,MATCH($OK$21+COUNTIF($KZ163:MG163,"&gt;0"),Input!$A$6:$HV$6,0),FALSE),0),0))*$D163</f>
        <v>0</v>
      </c>
      <c r="PD163" s="1">
        <f>IF($E163+$I163+$D$7&lt;=PD$22,0,IF(PD$22-$D$7&gt;=$E163,IF(COUNTIF($KZ163:MH163,"&gt;0")&gt;0,VLOOKUP($C163,Input!$A$8:$HV$21,MATCH($OK$21+COUNTIF($KZ163:MH163,"&gt;0"),Input!$A$6:$HV$6,0),FALSE),0),0))*$D163</f>
        <v>0</v>
      </c>
      <c r="PE163" s="1">
        <f>IF($E163+$I163+$D$7&lt;=PE$22,0,IF(PE$22-$D$7&gt;=$E163,IF(COUNTIF($KZ163:MI163,"&gt;0")&gt;0,VLOOKUP($C163,Input!$A$8:$HV$21,MATCH($OK$21+COUNTIF($KZ163:MI163,"&gt;0"),Input!$A$6:$HV$6,0),FALSE),0),0))*$D163</f>
        <v>0</v>
      </c>
      <c r="PF163" s="1">
        <f>IF($E163+$I163+$D$7&lt;=PF$22,0,IF(PF$22-$D$7&gt;=$E163,IF(COUNTIF($KZ163:MJ163,"&gt;0")&gt;0,VLOOKUP($C163,Input!$A$8:$HV$21,MATCH($OK$21+COUNTIF($KZ163:MJ163,"&gt;0"),Input!$A$6:$HV$6,0),FALSE),0),0))*$D163</f>
        <v>0</v>
      </c>
      <c r="PG163" s="1">
        <f>IF($E163+$I163+$D$7&lt;=PG$22,0,IF(PG$22-$D$7&gt;=$E163,IF(COUNTIF($KZ163:MK163,"&gt;0")&gt;0,VLOOKUP($C163,Input!$A$8:$HV$21,MATCH($OK$21+COUNTIF($KZ163:MK163,"&gt;0"),Input!$A$6:$HV$6,0),FALSE),0),0))*$D163</f>
        <v>0</v>
      </c>
      <c r="PH163" s="1">
        <f>IF($E163+$I163+$D$7&lt;=PH$22,0,IF(PH$22-$D$7&gt;=$E163,IF(COUNTIF($KZ163:ML163,"&gt;0")&gt;0,VLOOKUP($C163,Input!$A$8:$HV$21,MATCH($OK$21+COUNTIF($KZ163:ML163,"&gt;0"),Input!$A$6:$HV$6,0),FALSE),0),0))*$D163</f>
        <v>0</v>
      </c>
      <c r="PI163" s="1">
        <f>IF($E163+$I163+$D$7&lt;=PI$22,0,IF(PI$22-$D$7&gt;=$E163,IF(COUNTIF($KZ163:MM163,"&gt;0")&gt;0,VLOOKUP($C163,Input!$A$8:$HV$21,MATCH($OK$21+COUNTIF($KZ163:MM163,"&gt;0"),Input!$A$6:$HV$6,0),FALSE),0),0))*$D163</f>
        <v>0</v>
      </c>
      <c r="PJ163" s="1">
        <f>IF($E163+$I163+$D$7&lt;=PJ$22,0,IF(PJ$22-$D$7&gt;=$E163,IF(COUNTIF($KZ163:MN163,"&gt;0")&gt;0,VLOOKUP($C163,Input!$A$8:$HV$21,MATCH($OK$21+COUNTIF($KZ163:MN163,"&gt;0"),Input!$A$6:$HV$6,0),FALSE),0),0))*$D163</f>
        <v>0</v>
      </c>
      <c r="PK163" s="1">
        <f>IF($E163+$I163+$D$7&lt;=PK$22,0,IF(PK$22-$D$7&gt;=$E163,IF(COUNTIF($KZ163:MO163,"&gt;0")&gt;0,VLOOKUP($C163,Input!$A$8:$HV$21,MATCH($OK$21+COUNTIF($KZ163:MO163,"&gt;0"),Input!$A$6:$HV$6,0),FALSE),0),0))*$D163</f>
        <v>0</v>
      </c>
      <c r="PL163" s="1">
        <f>IF($E163+$I163+$D$7&lt;=PL$22,0,IF(PL$22-$D$7&gt;=$E163,IF(COUNTIF($KZ163:MP163,"&gt;0")&gt;0,VLOOKUP($C163,Input!$A$8:$HV$21,MATCH($OK$21+COUNTIF($KZ163:MP163,"&gt;0"),Input!$A$6:$HV$6,0),FALSE),0),0))*$D163</f>
        <v>0</v>
      </c>
      <c r="PM163" s="1">
        <f>IF($E163+$I163+$D$7&lt;=PM$22,0,IF(PM$22-$D$7&gt;=$E163,IF(COUNTIF($KZ163:MQ163,"&gt;0")&gt;0,VLOOKUP($C163,Input!$A$8:$HV$21,MATCH($OK$21+COUNTIF($KZ163:MQ163,"&gt;0"),Input!$A$6:$HV$6,0),FALSE),0),0))*$D163</f>
        <v>0</v>
      </c>
      <c r="PN163" s="1">
        <f>IF($E163+$I163+$D$7&lt;=PN$22,0,IF(PN$22-$D$7&gt;=$E163,IF(COUNTIF($KZ163:MR163,"&gt;0")&gt;0,VLOOKUP($C163,Input!$A$8:$HV$21,MATCH($OK$21+COUNTIF($KZ163:MR163,"&gt;0"),Input!$A$6:$HV$6,0),FALSE),0),0))*$D163</f>
        <v>0</v>
      </c>
      <c r="PO163" s="1">
        <f>IF($E163+$I163+$D$7&lt;=PO$22,0,IF(PO$22-$D$7&gt;=$E163,IF(COUNTIF($KZ163:MS163,"&gt;0")&gt;0,VLOOKUP($C163,Input!$A$8:$HV$21,MATCH($OK$21+COUNTIF($KZ163:MS163,"&gt;0"),Input!$A$6:$HV$6,0),FALSE),0),0))*$D163</f>
        <v>0</v>
      </c>
      <c r="PP163" s="1">
        <f>IF($E163+$I163+$D$7&lt;=PP$22,0,IF(PP$22-$D$7&gt;=$E163,IF(COUNTIF($KZ163:MT163,"&gt;0")&gt;0,VLOOKUP($C163,Input!$A$8:$HV$21,MATCH($OK$21+COUNTIF($KZ163:MT163,"&gt;0"),Input!$A$6:$HV$6,0),FALSE),0),0))*$D163</f>
        <v>0</v>
      </c>
      <c r="PQ163" s="1">
        <f>IF($E163+$I163+$D$7&lt;=PQ$22,0,IF(PQ$22-$D$7&gt;=$E163,IF(COUNTIF($KZ163:MU163,"&gt;0")&gt;0,VLOOKUP($C163,Input!$A$8:$HV$21,MATCH($OK$21+COUNTIF($KZ163:MU163,"&gt;0"),Input!$A$6:$HV$6,0),FALSE),0),0))*$D163</f>
        <v>0</v>
      </c>
      <c r="PR163" s="1">
        <f>IF($E163+$I163+$D$7&lt;=PR$22,0,IF(PR$22-$D$7&gt;=$E163,IF(COUNTIF($KZ163:MV163,"&gt;0")&gt;0,VLOOKUP($C163,Input!$A$8:$HV$21,MATCH($OK$21+COUNTIF($KZ163:MV163,"&gt;0"),Input!$A$6:$HV$6,0),FALSE),0),0))*$D163</f>
        <v>117000</v>
      </c>
      <c r="PS163" s="1">
        <f>IF($E163+$I163+$D$7&lt;=PS$22,0,IF(PS$22-$D$7&gt;=$E163,IF(COUNTIF($KZ163:MW163,"&gt;0")&gt;0,VLOOKUP($C163,Input!$A$8:$HV$21,MATCH($OK$21+COUNTIF($KZ163:MW163,"&gt;0"),Input!$A$6:$HV$6,0),FALSE),0),0))*$D163</f>
        <v>117000</v>
      </c>
      <c r="PT163" s="1">
        <f>IF($E163+$I163+$D$7&lt;=PT$22,0,IF(PT$22-$D$7&gt;=$E163,IF(COUNTIF($KZ163:MX163,"&gt;0")&gt;0,VLOOKUP($C163,Input!$A$8:$HV$21,MATCH($OK$21+COUNTIF($KZ163:MX163,"&gt;0"),Input!$A$6:$HV$6,0),FALSE),0),0))*$D163</f>
        <v>117000</v>
      </c>
      <c r="PV163" s="1" t="str">
        <f t="shared" si="990"/>
        <v>2048 MY All In - 40' Proterra 550 kWh {234 Buses}</v>
      </c>
      <c r="PW163" s="1">
        <f t="shared" si="991"/>
        <v>0</v>
      </c>
      <c r="PX163" s="1">
        <f t="shared" si="992"/>
        <v>0</v>
      </c>
      <c r="PY163" s="1">
        <f t="shared" si="993"/>
        <v>0</v>
      </c>
      <c r="PZ163" s="1">
        <f t="shared" si="994"/>
        <v>0</v>
      </c>
      <c r="QA163" s="1">
        <f t="shared" si="995"/>
        <v>0</v>
      </c>
      <c r="QB163" s="1">
        <f t="shared" si="996"/>
        <v>0</v>
      </c>
      <c r="QC163" s="1">
        <f t="shared" si="997"/>
        <v>0</v>
      </c>
      <c r="QD163" s="1">
        <f t="shared" si="998"/>
        <v>0</v>
      </c>
      <c r="QE163" s="1">
        <f t="shared" si="999"/>
        <v>0</v>
      </c>
      <c r="QF163" s="1">
        <f t="shared" si="1000"/>
        <v>0</v>
      </c>
      <c r="QG163" s="1">
        <f t="shared" si="1001"/>
        <v>0</v>
      </c>
      <c r="QH163" s="1">
        <f t="shared" si="1002"/>
        <v>0</v>
      </c>
      <c r="QI163" s="1">
        <f t="shared" si="1003"/>
        <v>0</v>
      </c>
      <c r="QJ163" s="1">
        <f t="shared" si="1004"/>
        <v>0</v>
      </c>
      <c r="QK163" s="1">
        <f t="shared" si="1005"/>
        <v>0</v>
      </c>
      <c r="QL163" s="1">
        <f t="shared" si="1006"/>
        <v>0</v>
      </c>
      <c r="QM163" s="1">
        <f t="shared" si="1007"/>
        <v>0</v>
      </c>
      <c r="QN163" s="1">
        <f t="shared" si="1008"/>
        <v>0</v>
      </c>
      <c r="QO163" s="1">
        <f t="shared" si="1009"/>
        <v>0</v>
      </c>
      <c r="QP163" s="1">
        <f t="shared" si="1010"/>
        <v>0</v>
      </c>
      <c r="QQ163" s="1">
        <f t="shared" si="1011"/>
        <v>0</v>
      </c>
      <c r="QR163" s="1">
        <f t="shared" si="1012"/>
        <v>0</v>
      </c>
      <c r="QS163" s="1">
        <f t="shared" si="1013"/>
        <v>0</v>
      </c>
      <c r="QT163" s="1">
        <f t="shared" si="1014"/>
        <v>0</v>
      </c>
      <c r="QU163" s="1">
        <f t="shared" si="1015"/>
        <v>0</v>
      </c>
      <c r="QV163" s="1">
        <f t="shared" si="1016"/>
        <v>0</v>
      </c>
      <c r="QW163" s="1">
        <f t="shared" si="1017"/>
        <v>0</v>
      </c>
      <c r="QX163" s="1">
        <f t="shared" si="1018"/>
        <v>0</v>
      </c>
      <c r="QY163" s="1">
        <f t="shared" si="1019"/>
        <v>0</v>
      </c>
      <c r="QZ163" s="1">
        <f t="shared" si="1020"/>
        <v>0</v>
      </c>
      <c r="RA163" s="1">
        <f t="shared" si="1021"/>
        <v>0</v>
      </c>
      <c r="RB163" s="1">
        <f t="shared" si="1022"/>
        <v>0</v>
      </c>
      <c r="RC163" s="1">
        <f t="shared" si="1023"/>
        <v>265361779.49012518</v>
      </c>
      <c r="RD163" s="1">
        <f t="shared" si="1024"/>
        <v>6023373.1352689322</v>
      </c>
      <c r="RE163" s="1">
        <f t="shared" si="1025"/>
        <v>6021790.264483165</v>
      </c>
      <c r="RF163" s="1">
        <f t="shared" si="986"/>
        <v>277406942.88987726</v>
      </c>
      <c r="RG163" s="1">
        <f t="shared" si="987"/>
        <v>107525021.80001087</v>
      </c>
      <c r="RH163" s="72"/>
      <c r="RI163" s="91"/>
    </row>
    <row r="164" spans="1:477" x14ac:dyDescent="0.25">
      <c r="A164" s="89"/>
      <c r="B164" s="148">
        <v>1</v>
      </c>
      <c r="C164" s="111" t="s">
        <v>79</v>
      </c>
      <c r="D164" s="85">
        <f t="shared" si="913"/>
        <v>234</v>
      </c>
      <c r="E164" s="83">
        <f t="shared" si="989"/>
        <v>2049</v>
      </c>
      <c r="F164" s="68">
        <f t="shared" si="870"/>
        <v>40000</v>
      </c>
      <c r="G164" s="69">
        <f>VLOOKUP($C164,Input!$A$8:$HV$39,MATCH(G$21,Input!$A$6:$HV$6,0),FALSE)</f>
        <v>0.47619047619047616</v>
      </c>
      <c r="H164" s="123">
        <f>VLOOKUP($C164,Input!$A$8:$HV$39,MATCH(H$21,Input!$A$6:$HV$6,0),FALSE)</f>
        <v>0</v>
      </c>
      <c r="I164" s="70">
        <f>VLOOKUP($C164,Input!$A$8:$HV$39,MATCH(I$21,Input!$A$6:$HV$6,0),FALSE)</f>
        <v>14</v>
      </c>
      <c r="J164" s="1">
        <f>+IF($E164=J$22,VLOOKUP($C164,Input!$A$8:$AN$39,MATCH(J$21,Input!$A$6:$AN$6,0),FALSE)+$H164,0)*$D164</f>
        <v>0</v>
      </c>
      <c r="K164" s="1">
        <f>+IF($E164=K$22,VLOOKUP($C164,Input!$A$8:$AN$39,MATCH(K$21,Input!$A$6:$AN$6,0),FALSE)+$H164,0)*$D164</f>
        <v>0</v>
      </c>
      <c r="L164" s="1">
        <f>+IF($E164=L$22,VLOOKUP($C164,Input!$A$8:$AN$39,MATCH(L$21,Input!$A$6:$AN$6,0),FALSE)+$H164,0)*$D164</f>
        <v>0</v>
      </c>
      <c r="M164" s="1">
        <f>+IF($E164=M$22,VLOOKUP($C164,Input!$A$8:$AN$39,MATCH(M$21,Input!$A$6:$AN$6,0),FALSE)+$H164,0)*$D164</f>
        <v>0</v>
      </c>
      <c r="N164" s="1">
        <f>+IF($E164=N$22,VLOOKUP($C164,Input!$A$8:$AN$39,MATCH(N$21,Input!$A$6:$AN$6,0),FALSE)+$H164,0)*$D164</f>
        <v>0</v>
      </c>
      <c r="O164" s="1">
        <f>+IF($E164=O$22,VLOOKUP($C164,Input!$A$8:$AN$39,MATCH(O$21,Input!$A$6:$AN$6,0),FALSE)+$H164,0)*$D164</f>
        <v>0</v>
      </c>
      <c r="P164" s="1">
        <f>+IF($E164=P$22,VLOOKUP($C164,Input!$A$8:$AN$39,MATCH(P$21,Input!$A$6:$AN$6,0),FALSE)+$H164,0)*$D164</f>
        <v>0</v>
      </c>
      <c r="Q164" s="1">
        <f>+IF($E164=Q$22,VLOOKUP($C164,Input!$A$8:$AN$39,MATCH(Q$21,Input!$A$6:$AN$6,0),FALSE)+$H164,0)*$D164</f>
        <v>0</v>
      </c>
      <c r="R164" s="1">
        <f>+IF($E164=R$22,VLOOKUP($C164,Input!$A$8:$AN$39,MATCH(R$21,Input!$A$6:$AN$6,0),FALSE)+$H164,0)*$D164</f>
        <v>0</v>
      </c>
      <c r="S164" s="1">
        <f>+IF($E164=S$22,VLOOKUP($C164,Input!$A$8:$AN$39,MATCH(S$21,Input!$A$6:$AN$6,0),FALSE)+$H164,0)*$D164</f>
        <v>0</v>
      </c>
      <c r="T164" s="1">
        <f>+IF($E164=T$22,VLOOKUP($C164,Input!$A$8:$AN$39,MATCH(T$21,Input!$A$6:$AN$6,0),FALSE)+$H164,0)*$D164</f>
        <v>0</v>
      </c>
      <c r="U164" s="1">
        <f>+IF($E164=U$22,VLOOKUP($C164,Input!$A$8:$AN$39,MATCH(U$21,Input!$A$6:$AN$6,0),FALSE)+$H164,0)*$D164</f>
        <v>0</v>
      </c>
      <c r="V164" s="1">
        <f>+IF($E164=V$22,VLOOKUP($C164,Input!$A$8:$AN$39,MATCH(V$21,Input!$A$6:$AN$6,0),FALSE)+$H164,0)*$D164</f>
        <v>0</v>
      </c>
      <c r="W164" s="1">
        <f>+IF($E164=W$22,VLOOKUP($C164,Input!$A$8:$AN$39,MATCH(W$21,Input!$A$6:$AN$6,0),FALSE)+$H164,0)*$D164</f>
        <v>0</v>
      </c>
      <c r="X164" s="1">
        <f>+IF($E164=X$22,VLOOKUP($C164,Input!$A$8:$AN$39,MATCH(X$21,Input!$A$6:$AN$6,0),FALSE)+$H164,0)*$D164</f>
        <v>0</v>
      </c>
      <c r="Y164" s="1">
        <f>+IF($E164=Y$22,VLOOKUP($C164,Input!$A$8:$AN$39,MATCH(Y$21,Input!$A$6:$AN$6,0),FALSE)+$H164,0)*$D164</f>
        <v>0</v>
      </c>
      <c r="Z164" s="1">
        <f>+IF($E164=Z$22,VLOOKUP($C164,Input!$A$8:$AN$39,MATCH(Z$21,Input!$A$6:$AN$6,0),FALSE)+$H164,0)*$D164</f>
        <v>0</v>
      </c>
      <c r="AA164" s="1">
        <f>+IF($E164=AA$22,VLOOKUP($C164,Input!$A$8:$AN$39,MATCH(AA$21,Input!$A$6:$AN$6,0),FALSE)+$H164,0)*$D164</f>
        <v>0</v>
      </c>
      <c r="AB164" s="1">
        <f>+IF($E164=AB$22,VLOOKUP($C164,Input!$A$8:$AN$39,MATCH(AB$21,Input!$A$6:$AN$6,0),FALSE)+$H164,0)*$D164</f>
        <v>0</v>
      </c>
      <c r="AC164" s="1">
        <f>+IF($E164=AC$22,VLOOKUP($C164,Input!$A$8:$AN$39,MATCH(AC$21,Input!$A$6:$AN$6,0),FALSE)+$H164,0)*$D164</f>
        <v>0</v>
      </c>
      <c r="AD164" s="1">
        <f>+IF($E164=AD$22,VLOOKUP($C164,Input!$A$8:$AN$39,MATCH(AD$21,Input!$A$6:$AN$6,0),FALSE)+$H164,0)*$D164</f>
        <v>0</v>
      </c>
      <c r="AE164" s="1">
        <f>+IF($E164=AE$22,VLOOKUP($C164,Input!$A$8:$AN$39,MATCH(AE$21,Input!$A$6:$AN$6,0),FALSE)+$H164,0)*$D164</f>
        <v>0</v>
      </c>
      <c r="AF164" s="1">
        <f>+IF($E164=AF$22,VLOOKUP($C164,Input!$A$8:$AN$39,MATCH(AF$21,Input!$A$6:$AN$6,0),FALSE)+$H164,0)*$D164</f>
        <v>0</v>
      </c>
      <c r="AG164" s="1">
        <f>+IF($E164=AG$22,VLOOKUP($C164,Input!$A$8:$AN$39,MATCH(AG$21,Input!$A$6:$AN$6,0),FALSE)+$H164,0)*$D164</f>
        <v>0</v>
      </c>
      <c r="AH164" s="1">
        <f>+IF($E164=AH$22,VLOOKUP($C164,Input!$A$8:$AN$39,MATCH(AH$21,Input!$A$6:$AN$6,0),FALSE)+$H164,0)*$D164</f>
        <v>0</v>
      </c>
      <c r="AI164" s="1">
        <f>+IF($E164=AI$22,VLOOKUP($C164,Input!$A$8:$AN$39,MATCH(AI$21,Input!$A$6:$AN$6,0),FALSE)+$H164,0)*$D164</f>
        <v>0</v>
      </c>
      <c r="AJ164" s="1">
        <f>+IF($E164=AJ$22,VLOOKUP($C164,Input!$A$8:$AN$39,MATCH(AJ$21,Input!$A$6:$AN$6,0),FALSE)+$H164,0)*$D164</f>
        <v>0</v>
      </c>
      <c r="AK164" s="1">
        <f>+IF($E164=AK$22,VLOOKUP($C164,Input!$A$8:$AN$39,MATCH(AK$21,Input!$A$6:$AN$6,0),FALSE)+$H164,0)*$D164</f>
        <v>0</v>
      </c>
      <c r="AL164" s="1">
        <f>+IF($E164=AL$22,VLOOKUP($C164,Input!$A$8:$AN$39,MATCH(AL$21,Input!$A$6:$AN$6,0),FALSE)+$H164,0)*$D164</f>
        <v>0</v>
      </c>
      <c r="AM164" s="1">
        <f>+IF($E164=AM$22,VLOOKUP($C164,Input!$A$8:$AN$39,MATCH(AM$21,Input!$A$6:$AN$6,0),FALSE)+$H164,0)*$D164</f>
        <v>0</v>
      </c>
      <c r="AN164" s="1">
        <f>+IF($E164=AN$22,VLOOKUP($C164,Input!$A$8:$AN$39,MATCH(AN$21,Input!$A$6:$AN$6,0),FALSE)+$H164,0)*$D164</f>
        <v>0</v>
      </c>
      <c r="AO164" s="1">
        <f>+IF($E164=AO$22,VLOOKUP($C164,Input!$A$8:$AN$39,MATCH(AO$21,Input!$A$6:$AN$6,0),FALSE)+$H164,0)*$D164</f>
        <v>0</v>
      </c>
      <c r="AP164" s="1">
        <f>+IF($E164=AP$22,VLOOKUP($C164,Input!$A$8:$AN$39,MATCH(AP$21,Input!$A$6:$AN$6,0),FALSE)+$H164,0)*$D164</f>
        <v>0</v>
      </c>
      <c r="AQ164" s="1">
        <f>+IF($E164=AQ$22,VLOOKUP($C164,Input!$A$8:$AN$39,MATCH(AQ$21,Input!$A$6:$AN$6,0),FALSE)+$H164,0)*$D164</f>
        <v>257764335.53570518</v>
      </c>
      <c r="AR164" s="1">
        <f>+IF($E164=AR$22,VLOOKUP($C164,Input!$A$8:$AN$39,MATCH(AR$21,Input!$A$6:$AN$6,0),FALSE)+$H164,0)*$D164</f>
        <v>0</v>
      </c>
      <c r="AT164" t="str">
        <f>VLOOKUP($C164,Input!$A$8:$HV$39,MATCH(AT$21,Input!$A$6:$HV$6,0),FALSE)</f>
        <v>Parts and administrative cost</v>
      </c>
      <c r="AU164" s="1">
        <f>+IF($E164=AU$22,VLOOKUP($C164,Input!$A$8:$HV$39,MATCH(AU$21,Input!$A$6:$HV$6,0),FALSE),0)*$D164</f>
        <v>0</v>
      </c>
      <c r="AV164" s="1">
        <f>+IF($E164=AV$22,VLOOKUP($C164,Input!$A$8:$HV$39,MATCH(AV$21,Input!$A$6:$HV$6,0),FALSE),0)*$D164</f>
        <v>0</v>
      </c>
      <c r="AW164" s="1">
        <f>+IF($E164=AW$22,VLOOKUP($C164,Input!$A$8:$HV$39,MATCH(AW$21,Input!$A$6:$HV$6,0),FALSE),0)*$D164</f>
        <v>0</v>
      </c>
      <c r="AX164" s="1">
        <f>+IF($E164=AX$22,VLOOKUP($C164,Input!$A$8:$HV$39,MATCH(AX$21,Input!$A$6:$HV$6,0),FALSE),0)*$D164</f>
        <v>0</v>
      </c>
      <c r="AY164" s="1">
        <f>+IF($E164=AY$22,VLOOKUP($C164,Input!$A$8:$HV$39,MATCH(AY$21,Input!$A$6:$HV$6,0),FALSE),0)*$D164</f>
        <v>0</v>
      </c>
      <c r="AZ164" s="1">
        <f>+IF($E164=AZ$22,VLOOKUP($C164,Input!$A$8:$HV$39,MATCH(AZ$21,Input!$A$6:$HV$6,0),FALSE),0)*$D164</f>
        <v>0</v>
      </c>
      <c r="BA164" s="1">
        <f>+IF($E164=BA$22,VLOOKUP($C164,Input!$A$8:$HV$39,MATCH(BA$21,Input!$A$6:$HV$6,0),FALSE),0)*$D164</f>
        <v>0</v>
      </c>
      <c r="BB164" s="1">
        <f>+IF($E164=BB$22,VLOOKUP($C164,Input!$A$8:$HV$39,MATCH(BB$21,Input!$A$6:$HV$6,0),FALSE),0)*$D164</f>
        <v>0</v>
      </c>
      <c r="BC164" s="1">
        <f>+IF($E164=BC$22,VLOOKUP($C164,Input!$A$8:$HV$39,MATCH(BC$21,Input!$A$6:$HV$6,0),FALSE),0)*$D164</f>
        <v>0</v>
      </c>
      <c r="BD164" s="1">
        <f>+IF($E164=BD$22,VLOOKUP($C164,Input!$A$8:$HV$39,MATCH(BD$21,Input!$A$6:$HV$6,0),FALSE),0)*$D164</f>
        <v>0</v>
      </c>
      <c r="BE164" s="1">
        <f>+IF($E164=BE$22,VLOOKUP($C164,Input!$A$8:$HV$39,MATCH(BE$21,Input!$A$6:$HV$6,0),FALSE),0)*$D164</f>
        <v>0</v>
      </c>
      <c r="BF164" s="1">
        <f>+IF($E164=BF$22,VLOOKUP($C164,Input!$A$8:$HV$39,MATCH(BF$21,Input!$A$6:$HV$6,0),FALSE),0)*$D164</f>
        <v>0</v>
      </c>
      <c r="BG164" s="1">
        <f>+IF($E164=BG$22,VLOOKUP($C164,Input!$A$8:$HV$39,MATCH(BG$21,Input!$A$6:$HV$6,0),FALSE),0)*$D164</f>
        <v>0</v>
      </c>
      <c r="BH164" s="1">
        <f>+IF($E164=BH$22,VLOOKUP($C164,Input!$A$8:$HV$39,MATCH(BH$21,Input!$A$6:$HV$6,0),FALSE),0)*$D164</f>
        <v>0</v>
      </c>
      <c r="BI164" s="1">
        <f>+IF($E164=BI$22,VLOOKUP($C164,Input!$A$8:$HV$39,MATCH(BI$21,Input!$A$6:$HV$6,0),FALSE),0)*$D164</f>
        <v>0</v>
      </c>
      <c r="BJ164" s="1">
        <f>+IF($E164=BJ$22,VLOOKUP($C164,Input!$A$8:$HV$39,MATCH(BJ$21,Input!$A$6:$HV$6,0),FALSE),0)*$D164</f>
        <v>0</v>
      </c>
      <c r="BK164" s="1">
        <f>+IF($E164=BK$22,VLOOKUP($C164,Input!$A$8:$HV$39,MATCH(BK$21,Input!$A$6:$HV$6,0),FALSE),0)*$D164</f>
        <v>0</v>
      </c>
      <c r="BL164" s="1">
        <f>+IF($E164=BL$22,VLOOKUP($C164,Input!$A$8:$HV$39,MATCH(BL$21,Input!$A$6:$HV$6,0),FALSE),0)*$D164</f>
        <v>0</v>
      </c>
      <c r="BM164" s="1">
        <f>+IF($E164=BM$22,VLOOKUP($C164,Input!$A$8:$HV$39,MATCH(BM$21,Input!$A$6:$HV$6,0),FALSE),0)*$D164</f>
        <v>0</v>
      </c>
      <c r="BN164" s="1">
        <f>+IF($E164=BN$22,VLOOKUP($C164,Input!$A$8:$HV$39,MATCH(BN$21,Input!$A$6:$HV$6,0),FALSE),0)*$D164</f>
        <v>0</v>
      </c>
      <c r="BO164" s="1">
        <f>+IF($E164=BO$22,VLOOKUP($C164,Input!$A$8:$HV$39,MATCH(BO$21,Input!$A$6:$HV$6,0),FALSE),0)*$D164</f>
        <v>0</v>
      </c>
      <c r="BP164" s="1">
        <f>+IF($E164=BP$22,VLOOKUP($C164,Input!$A$8:$HV$39,MATCH(BP$21,Input!$A$6:$HV$6,0),FALSE),0)*$D164</f>
        <v>0</v>
      </c>
      <c r="BQ164" s="1">
        <f>+IF($E164=BQ$22,VLOOKUP($C164,Input!$A$8:$HV$39,MATCH(BQ$21,Input!$A$6:$HV$6,0),FALSE),0)*$D164</f>
        <v>0</v>
      </c>
      <c r="BR164" s="1">
        <f>+IF($E164=BR$22,VLOOKUP($C164,Input!$A$8:$HV$39,MATCH(BR$21,Input!$A$6:$HV$6,0),FALSE),0)*$D164</f>
        <v>0</v>
      </c>
      <c r="BS164" s="1">
        <f>+IF($E164=BS$22,VLOOKUP($C164,Input!$A$8:$HV$39,MATCH(BS$21,Input!$A$6:$HV$6,0),FALSE),0)*$D164</f>
        <v>0</v>
      </c>
      <c r="BT164" s="1">
        <f>+IF($E164=BT$22,VLOOKUP($C164,Input!$A$8:$HV$39,MATCH(BT$21,Input!$A$6:$HV$6,0),FALSE),0)*$D164</f>
        <v>0</v>
      </c>
      <c r="BU164" s="1">
        <f>+IF($E164=BU$22,VLOOKUP($C164,Input!$A$8:$HV$39,MATCH(BU$21,Input!$A$6:$HV$6,0),FALSE),0)*$D164</f>
        <v>0</v>
      </c>
      <c r="BV164" s="1">
        <f>+IF($E164=BV$22,VLOOKUP($C164,Input!$A$8:$HV$39,MATCH(BV$21,Input!$A$6:$HV$6,0),FALSE),0)*$D164</f>
        <v>0</v>
      </c>
      <c r="BW164" s="1">
        <f>+IF($E164=BW$22,VLOOKUP($C164,Input!$A$8:$HV$39,MATCH(BW$21,Input!$A$6:$HV$6,0),FALSE),0)*$D164</f>
        <v>0</v>
      </c>
      <c r="BX164" s="1">
        <f>+IF($E164=BX$22,VLOOKUP($C164,Input!$A$8:$HV$39,MATCH(BX$21,Input!$A$6:$HV$6,0),FALSE),0)*$D164</f>
        <v>0</v>
      </c>
      <c r="BY164" s="1">
        <f>+IF($E164=BY$22,VLOOKUP($C164,Input!$A$8:$HV$39,MATCH(BY$21,Input!$A$6:$HV$6,0),FALSE),0)*$D164</f>
        <v>0</v>
      </c>
      <c r="BZ164" s="1">
        <f>+IF($E164=BZ$22,VLOOKUP($C164,Input!$A$8:$HV$39,MATCH(BZ$21,Input!$A$6:$HV$6,0),FALSE),0)*$D164</f>
        <v>0</v>
      </c>
      <c r="CA164" s="1">
        <f>+IF($E164=CA$22,VLOOKUP($C164,Input!$A$8:$HV$39,MATCH(CA$21,Input!$A$6:$HV$6,0),FALSE),0)*$D164</f>
        <v>0</v>
      </c>
      <c r="CB164" s="1">
        <f>+IF($E164=CB$22,VLOOKUP($C164,Input!$A$8:$HV$39,MATCH(CB$21,Input!$A$6:$HV$6,0),FALSE),0)*$D164</f>
        <v>6444108.38839263</v>
      </c>
      <c r="CC164" s="1">
        <f>+IF($E164=CC$22,VLOOKUP($C164,Input!$A$8:$HV$39,MATCH(CC$21,Input!$A$6:$HV$6,0),FALSE),0)*$D164</f>
        <v>0</v>
      </c>
      <c r="CE164" t="str">
        <f>VLOOKUP($C164,Input!$A$8:$HV$39,MATCH(CE$21,Input!$A$6:$HV$6,0),FALSE)</f>
        <v>Replace Battery @ 7 Yr</v>
      </c>
      <c r="CF164" s="1">
        <f>IF($E164+$I164+$D$7&lt;=CF$22,0,IF(CF$22-$D$7&gt;=$E164,IF(COUNTIF($KZ164:LP164,"&gt;0")&gt;0,VLOOKUP($C164,Input!$A$8:$HV$21,MATCH($CE$21+COUNTIF($KZ164:LP164,"&gt;0"),Input!$A$6:$HV$6,0),FALSE),0),0))*$D164</f>
        <v>0</v>
      </c>
      <c r="CG164" s="1">
        <f>IF($E164+$I164+$D$7&lt;=CG$22,0,IF(CG$22-$D$7&gt;=$E164,IF(COUNTIF($KZ164:LQ164,"&gt;0")&gt;0,VLOOKUP($C164,Input!$A$8:$HV$21,MATCH($CE$21+COUNTIF($KZ164:LQ164,"&gt;0"),Input!$A$6:$HV$6,0),FALSE),0),0))*$D164</f>
        <v>0</v>
      </c>
      <c r="CH164" s="1">
        <f>IF($E164+$I164+$D$7&lt;=CH$22,0,IF(CH$22-$D$7&gt;=$E164,IF(COUNTIF($KZ164:LR164,"&gt;0")&gt;0,VLOOKUP($C164,Input!$A$8:$HV$21,MATCH($CE$21+COUNTIF($KZ164:LR164,"&gt;0"),Input!$A$6:$HV$6,0),FALSE),0),0))*$D164</f>
        <v>0</v>
      </c>
      <c r="CI164" s="1">
        <f>IF($E164+$I164+$D$7&lt;=CI$22,0,IF(CI$22-$D$7&gt;=$E164,IF(COUNTIF($KZ164:LS164,"&gt;0")&gt;0,VLOOKUP($C164,Input!$A$8:$HV$21,MATCH($CE$21+COUNTIF($KZ164:LS164,"&gt;0"),Input!$A$6:$HV$6,0),FALSE),0),0))*$D164</f>
        <v>0</v>
      </c>
      <c r="CJ164" s="1">
        <f>IF($E164+$I164+$D$7&lt;=CJ$22,0,IF(CJ$22-$D$7&gt;=$E164,IF(COUNTIF($KZ164:LT164,"&gt;0")&gt;0,VLOOKUP($C164,Input!$A$8:$HV$21,MATCH($CE$21+COUNTIF($KZ164:LT164,"&gt;0"),Input!$A$6:$HV$6,0),FALSE),0),0))*$D164</f>
        <v>0</v>
      </c>
      <c r="CK164" s="1">
        <f>IF($E164+$I164+$D$7&lt;=CK$22,0,IF(CK$22-$D$7&gt;=$E164,IF(COUNTIF($KZ164:LU164,"&gt;0")&gt;0,VLOOKUP($C164,Input!$A$8:$HV$21,MATCH($CE$21+COUNTIF($KZ164:LU164,"&gt;0"),Input!$A$6:$HV$6,0),FALSE),0),0))*$D164</f>
        <v>0</v>
      </c>
      <c r="CL164" s="1">
        <f>IF($E164+$I164+$D$7&lt;=CL$22,0,IF(CL$22-$D$7&gt;=$E164,IF(COUNTIF($KZ164:LV164,"&gt;0")&gt;0,VLOOKUP($C164,Input!$A$8:$HV$21,MATCH($CE$21+COUNTIF($KZ164:LV164,"&gt;0"),Input!$A$6:$HV$6,0),FALSE),0),0))*$D164</f>
        <v>0</v>
      </c>
      <c r="CM164" s="1">
        <f>IF($E164+$I164+$D$7&lt;=CM$22,0,IF(CM$22-$D$7&gt;=$E164,IF(COUNTIF($KZ164:LW164,"&gt;0")&gt;0,VLOOKUP($C164,Input!$A$8:$HV$21,MATCH($CE$21+COUNTIF($KZ164:LW164,"&gt;0"),Input!$A$6:$HV$6,0),FALSE),0),0))*$D164</f>
        <v>0</v>
      </c>
      <c r="CN164" s="1">
        <f>IF($E164+$I164+$D$7&lt;=CN$22,0,IF(CN$22-$D$7&gt;=$E164,IF(COUNTIF($KZ164:LX164,"&gt;0")&gt;0,VLOOKUP($C164,Input!$A$8:$HV$21,MATCH($CE$21+COUNTIF($KZ164:LX164,"&gt;0"),Input!$A$6:$HV$6,0),FALSE),0),0))*$D164</f>
        <v>0</v>
      </c>
      <c r="CO164" s="1">
        <f>IF($E164+$I164+$D$7&lt;=CO$22,0,IF(CO$22-$D$7&gt;=$E164,IF(COUNTIF($KZ164:LY164,"&gt;0")&gt;0,VLOOKUP($C164,Input!$A$8:$HV$21,MATCH($CE$21+COUNTIF($KZ164:LY164,"&gt;0"),Input!$A$6:$HV$6,0),FALSE),0),0))*$D164</f>
        <v>0</v>
      </c>
      <c r="CP164" s="1">
        <f>IF($E164+$I164+$D$7&lt;=CP$22,0,IF(CP$22-$D$7&gt;=$E164,IF(COUNTIF($KZ164:LZ164,"&gt;0")&gt;0,VLOOKUP($C164,Input!$A$8:$HV$21,MATCH($CE$21+COUNTIF($KZ164:LZ164,"&gt;0"),Input!$A$6:$HV$6,0),FALSE),0),0))*$D164</f>
        <v>0</v>
      </c>
      <c r="CQ164" s="1">
        <f>IF($E164+$I164+$D$7&lt;=CQ$22,0,IF(CQ$22-$D$7&gt;=$E164,IF(COUNTIF($KZ164:MA164,"&gt;0")&gt;0,VLOOKUP($C164,Input!$A$8:$HV$21,MATCH($CE$21+COUNTIF($KZ164:MA164,"&gt;0"),Input!$A$6:$HV$6,0),FALSE),0),0))*$D164</f>
        <v>0</v>
      </c>
      <c r="CR164" s="1">
        <f>IF($E164+$I164+$D$7&lt;=CR$22,0,IF(CR$22-$D$7&gt;=$E164,IF(COUNTIF($KZ164:MB164,"&gt;0")&gt;0,VLOOKUP($C164,Input!$A$8:$HV$21,MATCH($CE$21+COUNTIF($KZ164:MB164,"&gt;0"),Input!$A$6:$HV$6,0),FALSE),0),0))*$D164</f>
        <v>0</v>
      </c>
      <c r="CS164" s="1">
        <f>IF($E164+$I164+$D$7&lt;=CS$22,0,IF(CS$22-$D$7&gt;=$E164,IF(COUNTIF($KZ164:MC164,"&gt;0")&gt;0,VLOOKUP($C164,Input!$A$8:$HV$21,MATCH($CE$21+COUNTIF($KZ164:MC164,"&gt;0"),Input!$A$6:$HV$6,0),FALSE),0),0))*$D164</f>
        <v>0</v>
      </c>
      <c r="CT164" s="1">
        <f>IF($E164+$I164+$D$7&lt;=CT$22,0,IF(CT$22-$D$7&gt;=$E164,IF(COUNTIF($KZ164:MD164,"&gt;0")&gt;0,VLOOKUP($C164,Input!$A$8:$HV$21,MATCH($CE$21+COUNTIF($KZ164:MD164,"&gt;0"),Input!$A$6:$HV$6,0),FALSE),0),0))*$D164</f>
        <v>0</v>
      </c>
      <c r="CU164" s="1">
        <f>IF($E164+$I164+$D$7&lt;=CU$22,0,IF(CU$22-$D$7&gt;=$E164,IF(COUNTIF($KZ164:ME164,"&gt;0")&gt;0,VLOOKUP($C164,Input!$A$8:$HV$21,MATCH($CE$21+COUNTIF($KZ164:ME164,"&gt;0"),Input!$A$6:$HV$6,0),FALSE),0),0))*$D164</f>
        <v>0</v>
      </c>
      <c r="CV164" s="1">
        <f>IF($E164+$I164+$D$7&lt;=CV$22,0,IF(CV$22-$D$7&gt;=$E164,IF(COUNTIF($KZ164:MF164,"&gt;0")&gt;0,VLOOKUP($C164,Input!$A$8:$HV$21,MATCH($CE$21+COUNTIF($KZ164:MF164,"&gt;0"),Input!$A$6:$HV$6,0),FALSE),0),0))*$D164</f>
        <v>0</v>
      </c>
      <c r="CW164" s="1">
        <f>IF($E164+$I164+$D$7&lt;=CW$22,0,IF(CW$22-$D$7&gt;=$E164,IF(COUNTIF($KZ164:MG164,"&gt;0")&gt;0,VLOOKUP($C164,Input!$A$8:$HV$21,MATCH($CE$21+COUNTIF($KZ164:MG164,"&gt;0"),Input!$A$6:$HV$6,0),FALSE),0),0))*$D164</f>
        <v>0</v>
      </c>
      <c r="CX164" s="1">
        <f>IF($E164+$I164+$D$7&lt;=CX$22,0,IF(CX$22-$D$7&gt;=$E164,IF(COUNTIF($KZ164:MH164,"&gt;0")&gt;0,VLOOKUP($C164,Input!$A$8:$HV$21,MATCH($CE$21+COUNTIF($KZ164:MH164,"&gt;0"),Input!$A$6:$HV$6,0),FALSE),0),0))*$D164</f>
        <v>0</v>
      </c>
      <c r="CY164" s="1">
        <f>IF($E164+$I164+$D$7&lt;=CY$22,0,IF(CY$22-$D$7&gt;=$E164,IF(COUNTIF($KZ164:MI164,"&gt;0")&gt;0,VLOOKUP($C164,Input!$A$8:$HV$21,MATCH($CE$21+COUNTIF($KZ164:MI164,"&gt;0"),Input!$A$6:$HV$6,0),FALSE),0),0))*$D164</f>
        <v>0</v>
      </c>
      <c r="CZ164" s="1">
        <f>IF($E164+$I164+$D$7&lt;=CZ$22,0,IF(CZ$22-$D$7&gt;=$E164,IF(COUNTIF($KZ164:MJ164,"&gt;0")&gt;0,VLOOKUP($C164,Input!$A$8:$HV$21,MATCH($CE$21+COUNTIF($KZ164:MJ164,"&gt;0"),Input!$A$6:$HV$6,0),FALSE),0),0))*$D164</f>
        <v>0</v>
      </c>
      <c r="DA164" s="1">
        <f>IF($E164+$I164+$D$7&lt;=DA$22,0,IF(DA$22-$D$7&gt;=$E164,IF(COUNTIF($KZ164:MK164,"&gt;0")&gt;0,VLOOKUP($C164,Input!$A$8:$HV$21,MATCH($CE$21+COUNTIF($KZ164:MK164,"&gt;0"),Input!$A$6:$HV$6,0),FALSE),0),0))*$D164</f>
        <v>0</v>
      </c>
      <c r="DB164" s="1">
        <f>IF($E164+$I164+$D$7&lt;=DB$22,0,IF(DB$22-$D$7&gt;=$E164,IF(COUNTIF($KZ164:ML164,"&gt;0")&gt;0,VLOOKUP($C164,Input!$A$8:$HV$21,MATCH($CE$21+COUNTIF($KZ164:ML164,"&gt;0"),Input!$A$6:$HV$6,0),FALSE),0),0))*$D164</f>
        <v>0</v>
      </c>
      <c r="DC164" s="1">
        <f>IF($E164+$I164+$D$7&lt;=DC$22,0,IF(DC$22-$D$7&gt;=$E164,IF(COUNTIF($KZ164:MM164,"&gt;0")&gt;0,VLOOKUP($C164,Input!$A$8:$HV$21,MATCH($CE$21+COUNTIF($KZ164:MM164,"&gt;0"),Input!$A$6:$HV$6,0),FALSE),0),0))*$D164</f>
        <v>0</v>
      </c>
      <c r="DD164" s="1">
        <f>IF($E164+$I164+$D$7&lt;=DD$22,0,IF(DD$22-$D$7&gt;=$E164,IF(COUNTIF($KZ164:MN164,"&gt;0")&gt;0,VLOOKUP($C164,Input!$A$8:$HV$21,MATCH($CE$21+COUNTIF($KZ164:MN164,"&gt;0"),Input!$A$6:$HV$6,0),FALSE),0),0))*$D164</f>
        <v>0</v>
      </c>
      <c r="DE164" s="1">
        <f>IF($E164+$I164+$D$7&lt;=DE$22,0,IF(DE$22-$D$7&gt;=$E164,IF(COUNTIF($KZ164:MO164,"&gt;0")&gt;0,VLOOKUP($C164,Input!$A$8:$HV$21,MATCH($CE$21+COUNTIF($KZ164:MO164,"&gt;0"),Input!$A$6:$HV$6,0),FALSE),0),0))*$D164</f>
        <v>0</v>
      </c>
      <c r="DF164" s="1">
        <f>IF($E164+$I164+$D$7&lt;=DF$22,0,IF(DF$22-$D$7&gt;=$E164,IF(COUNTIF($KZ164:MP164,"&gt;0")&gt;0,VLOOKUP($C164,Input!$A$8:$HV$21,MATCH($CE$21+COUNTIF($KZ164:MP164,"&gt;0"),Input!$A$6:$HV$6,0),FALSE),0),0))*$D164</f>
        <v>0</v>
      </c>
      <c r="DG164" s="1">
        <f>IF($E164+$I164+$D$7&lt;=DG$22,0,IF(DG$22-$D$7&gt;=$E164,IF(COUNTIF($KZ164:MQ164,"&gt;0")&gt;0,VLOOKUP($C164,Input!$A$8:$HV$21,MATCH($CE$21+COUNTIF($KZ164:MQ164,"&gt;0"),Input!$A$6:$HV$6,0),FALSE),0),0))*$D164</f>
        <v>0</v>
      </c>
      <c r="DH164" s="1">
        <f>IF($E164+$I164+$D$7&lt;=DH$22,0,IF(DH$22-$D$7&gt;=$E164,IF(COUNTIF($KZ164:MR164,"&gt;0")&gt;0,VLOOKUP($C164,Input!$A$8:$HV$21,MATCH($CE$21+COUNTIF($KZ164:MR164,"&gt;0"),Input!$A$6:$HV$6,0),FALSE),0),0))*$D164</f>
        <v>0</v>
      </c>
      <c r="DI164" s="1">
        <f>IF($E164+$I164+$D$7&lt;=DI$22,0,IF(DI$22-$D$7&gt;=$E164,IF(COUNTIF($KZ164:MS164,"&gt;0")&gt;0,VLOOKUP($C164,Input!$A$8:$HV$21,MATCH($CE$21+COUNTIF($KZ164:MS164,"&gt;0"),Input!$A$6:$HV$6,0),FALSE),0),0))*$D164</f>
        <v>0</v>
      </c>
      <c r="DJ164" s="1">
        <f>IF($E164+$I164+$D$7&lt;=DJ$22,0,IF(DJ$22-$D$7&gt;=$E164,IF(COUNTIF($KZ164:MT164,"&gt;0")&gt;0,VLOOKUP($C164,Input!$A$8:$HV$21,MATCH($CE$21+COUNTIF($KZ164:MT164,"&gt;0"),Input!$A$6:$HV$6,0),FALSE),0),0))*$D164</f>
        <v>0</v>
      </c>
      <c r="DK164" s="1">
        <f>IF($E164+$I164+$D$7&lt;=DK$22,0,IF(DK$22-$D$7&gt;=$E164,IF(COUNTIF($KZ164:MU164,"&gt;0")&gt;0,VLOOKUP($C164,Input!$A$8:$HV$21,MATCH($CE$21+COUNTIF($KZ164:MU164,"&gt;0"),Input!$A$6:$HV$6,0),FALSE),0),0))*$D164</f>
        <v>0</v>
      </c>
      <c r="DL164" s="1">
        <f>IF($E164+$I164+$D$7&lt;=DL$22,0,IF(DL$22-$D$7&gt;=$E164,IF(COUNTIF($KZ164:MV164,"&gt;0")&gt;0,VLOOKUP($C164,Input!$A$8:$HV$21,MATCH($CE$21+COUNTIF($KZ164:MV164,"&gt;0"),Input!$A$6:$HV$6,0),FALSE),0),0))*$D164</f>
        <v>0</v>
      </c>
      <c r="DM164" s="1">
        <f>IF($E164+$I164+$D$7&lt;=DM$22,0,IF(DM$22-$D$7&gt;=$E164,IF(COUNTIF($KZ164:MW164,"&gt;0")&gt;0,VLOOKUP($C164,Input!$A$8:$HV$21,MATCH($CE$21+COUNTIF($KZ164:MW164,"&gt;0"),Input!$A$6:$HV$6,0),FALSE),0),0))*$D164</f>
        <v>0</v>
      </c>
      <c r="DN164" s="1">
        <f>IF($E164+$I164+$D$7&lt;=DN$22,0,IF(DN$22-$D$7&gt;=$E164,IF(COUNTIF($KZ164:MX164,"&gt;0")&gt;0,VLOOKUP($C164,Input!$A$8:$HV$21,MATCH($CE$21+COUNTIF($KZ164:MX164,"&gt;0"),Input!$A$6:$HV$6,0),FALSE),0),0))*$D164</f>
        <v>0</v>
      </c>
      <c r="DP164" t="str">
        <f>+VLOOKUP($C164,Input!$A$8:$GZ$39,MATCH(DP$21,Input!$A$6:$GZ$6,0),FALSE)</f>
        <v>Bus Maintenance at 0.6/mile</v>
      </c>
      <c r="DQ164" s="1">
        <f>IF($E164+$I164+$D$7&lt;=DQ$22,0,IF(DQ$22-$D$7&gt;=$E164,IF(COUNTIF($KZ164:LP164,"&gt;0")&gt;0,VLOOKUP($C164,Input!$A$8:$HV$21,MATCH($DP$21+COUNTIF($KZ164:LP164,"&gt;0"),Input!$A$6:$HV$6,0),FALSE),0),0))*$D164*$F164</f>
        <v>0</v>
      </c>
      <c r="DR164" s="1">
        <f>IF($E164+$I164+$D$7&lt;=DR$22,0,IF(DR$22-$D$7&gt;=$E164,IF(COUNTIF($KZ164:LQ164,"&gt;0")&gt;0,VLOOKUP($C164,Input!$A$8:$HV$21,MATCH($DP$21+COUNTIF($KZ164:LQ164,"&gt;0"),Input!$A$6:$HV$6,0),FALSE),0),0))*$D164*$F164</f>
        <v>0</v>
      </c>
      <c r="DS164" s="1">
        <f>IF($E164+$I164+$D$7&lt;=DS$22,0,IF(DS$22-$D$7&gt;=$E164,IF(COUNTIF($KZ164:LR164,"&gt;0")&gt;0,VLOOKUP($C164,Input!$A$8:$HV$21,MATCH($DP$21+COUNTIF($KZ164:LR164,"&gt;0"),Input!$A$6:$HV$6,0),FALSE),0),0))*$D164*$F164</f>
        <v>0</v>
      </c>
      <c r="DT164" s="1">
        <f>IF($E164+$I164+$D$7&lt;=DT$22,0,IF(DT$22-$D$7&gt;=$E164,IF(COUNTIF($KZ164:LS164,"&gt;0")&gt;0,VLOOKUP($C164,Input!$A$8:$HV$21,MATCH($DP$21+COUNTIF($KZ164:LS164,"&gt;0"),Input!$A$6:$HV$6,0),FALSE),0),0))*$D164*$F164</f>
        <v>0</v>
      </c>
      <c r="DU164" s="1">
        <f>IF($E164+$I164+$D$7&lt;=DU$22,0,IF(DU$22-$D$7&gt;=$E164,IF(COUNTIF($KZ164:LT164,"&gt;0")&gt;0,VLOOKUP($C164,Input!$A$8:$HV$21,MATCH($DP$21+COUNTIF($KZ164:LT164,"&gt;0"),Input!$A$6:$HV$6,0),FALSE),0),0))*$D164*$F164</f>
        <v>0</v>
      </c>
      <c r="DV164" s="1">
        <f>IF($E164+$I164+$D$7&lt;=DV$22,0,IF(DV$22-$D$7&gt;=$E164,IF(COUNTIF($KZ164:LU164,"&gt;0")&gt;0,VLOOKUP($C164,Input!$A$8:$HV$21,MATCH($DP$21+COUNTIF($KZ164:LU164,"&gt;0"),Input!$A$6:$HV$6,0),FALSE),0),0))*$D164*$F164</f>
        <v>0</v>
      </c>
      <c r="DW164" s="1">
        <f>IF($E164+$I164+$D$7&lt;=DW$22,0,IF(DW$22-$D$7&gt;=$E164,IF(COUNTIF($KZ164:LV164,"&gt;0")&gt;0,VLOOKUP($C164,Input!$A$8:$HV$21,MATCH($DP$21+COUNTIF($KZ164:LV164,"&gt;0"),Input!$A$6:$HV$6,0),FALSE),0),0))*$D164*$F164</f>
        <v>0</v>
      </c>
      <c r="DX164" s="1">
        <f>IF($E164+$I164+$D$7&lt;=DX$22,0,IF(DX$22-$D$7&gt;=$E164,IF(COUNTIF($KZ164:LW164,"&gt;0")&gt;0,VLOOKUP($C164,Input!$A$8:$HV$21,MATCH($DP$21+COUNTIF($KZ164:LW164,"&gt;0"),Input!$A$6:$HV$6,0),FALSE),0),0))*$D164*$F164</f>
        <v>0</v>
      </c>
      <c r="DY164" s="1">
        <f>IF($E164+$I164+$D$7&lt;=DY$22,0,IF(DY$22-$D$7&gt;=$E164,IF(COUNTIF($KZ164:LX164,"&gt;0")&gt;0,VLOOKUP($C164,Input!$A$8:$HV$21,MATCH($DP$21+COUNTIF($KZ164:LX164,"&gt;0"),Input!$A$6:$HV$6,0),FALSE),0),0))*$D164*$F164</f>
        <v>0</v>
      </c>
      <c r="DZ164" s="1">
        <f>IF($E164+$I164+$D$7&lt;=DZ$22,0,IF(DZ$22-$D$7&gt;=$E164,IF(COUNTIF($KZ164:LY164,"&gt;0")&gt;0,VLOOKUP($C164,Input!$A$8:$HV$21,MATCH($DP$21+COUNTIF($KZ164:LY164,"&gt;0"),Input!$A$6:$HV$6,0),FALSE),0),0))*$D164*$F164</f>
        <v>0</v>
      </c>
      <c r="EA164" s="1">
        <f>IF($E164+$I164+$D$7&lt;=EA$22,0,IF(EA$22-$D$7&gt;=$E164,IF(COUNTIF($KZ164:LZ164,"&gt;0")&gt;0,VLOOKUP($C164,Input!$A$8:$HV$21,MATCH($DP$21+COUNTIF($KZ164:LZ164,"&gt;0"),Input!$A$6:$HV$6,0),FALSE),0),0))*$D164*$F164</f>
        <v>0</v>
      </c>
      <c r="EB164" s="1">
        <f>IF($E164+$I164+$D$7&lt;=EB$22,0,IF(EB$22-$D$7&gt;=$E164,IF(COUNTIF($KZ164:MA164,"&gt;0")&gt;0,VLOOKUP($C164,Input!$A$8:$HV$21,MATCH($DP$21+COUNTIF($KZ164:MA164,"&gt;0"),Input!$A$6:$HV$6,0),FALSE),0),0))*$D164*$F164</f>
        <v>0</v>
      </c>
      <c r="EC164" s="1">
        <f>IF($E164+$I164+$D$7&lt;=EC$22,0,IF(EC$22-$D$7&gt;=$E164,IF(COUNTIF($KZ164:MB164,"&gt;0")&gt;0,VLOOKUP($C164,Input!$A$8:$HV$21,MATCH($DP$21+COUNTIF($KZ164:MB164,"&gt;0"),Input!$A$6:$HV$6,0),FALSE),0),0))*$D164*$F164</f>
        <v>0</v>
      </c>
      <c r="ED164" s="1">
        <f>IF($E164+$I164+$D$7&lt;=ED$22,0,IF(ED$22-$D$7&gt;=$E164,IF(COUNTIF($KZ164:MC164,"&gt;0")&gt;0,VLOOKUP($C164,Input!$A$8:$HV$21,MATCH($DP$21+COUNTIF($KZ164:MC164,"&gt;0"),Input!$A$6:$HV$6,0),FALSE),0),0))*$D164*$F164</f>
        <v>0</v>
      </c>
      <c r="EE164" s="1">
        <f>IF($E164+$I164+$D$7&lt;=EE$22,0,IF(EE$22-$D$7&gt;=$E164,IF(COUNTIF($KZ164:MD164,"&gt;0")&gt;0,VLOOKUP($C164,Input!$A$8:$HV$21,MATCH($DP$21+COUNTIF($KZ164:MD164,"&gt;0"),Input!$A$6:$HV$6,0),FALSE),0),0))*$D164*$F164</f>
        <v>0</v>
      </c>
      <c r="EF164" s="1">
        <f>IF($E164+$I164+$D$7&lt;=EF$22,0,IF(EF$22-$D$7&gt;=$E164,IF(COUNTIF($KZ164:ME164,"&gt;0")&gt;0,VLOOKUP($C164,Input!$A$8:$HV$21,MATCH($DP$21+COUNTIF($KZ164:ME164,"&gt;0"),Input!$A$6:$HV$6,0),FALSE),0),0))*$D164*$F164</f>
        <v>0</v>
      </c>
      <c r="EG164" s="1">
        <f>IF($E164+$I164+$D$7&lt;=EG$22,0,IF(EG$22-$D$7&gt;=$E164,IF(COUNTIF($KZ164:MF164,"&gt;0")&gt;0,VLOOKUP($C164,Input!$A$8:$HV$21,MATCH($DP$21+COUNTIF($KZ164:MF164,"&gt;0"),Input!$A$6:$HV$6,0),FALSE),0),0))*$D164*$F164</f>
        <v>0</v>
      </c>
      <c r="EH164" s="1">
        <f>IF($E164+$I164+$D$7&lt;=EH$22,0,IF(EH$22-$D$7&gt;=$E164,IF(COUNTIF($KZ164:MG164,"&gt;0")&gt;0,VLOOKUP($C164,Input!$A$8:$HV$21,MATCH($DP$21+COUNTIF($KZ164:MG164,"&gt;0"),Input!$A$6:$HV$6,0),FALSE),0),0))*$D164*$F164</f>
        <v>0</v>
      </c>
      <c r="EI164" s="1">
        <f>IF($E164+$I164+$D$7&lt;=EI$22,0,IF(EI$22-$D$7&gt;=$E164,IF(COUNTIF($KZ164:MH164,"&gt;0")&gt;0,VLOOKUP($C164,Input!$A$8:$HV$21,MATCH($DP$21+COUNTIF($KZ164:MH164,"&gt;0"),Input!$A$6:$HV$6,0),FALSE),0),0))*$D164*$F164</f>
        <v>0</v>
      </c>
      <c r="EJ164" s="1">
        <f>IF($E164+$I164+$D$7&lt;=EJ$22,0,IF(EJ$22-$D$7&gt;=$E164,IF(COUNTIF($KZ164:MI164,"&gt;0")&gt;0,VLOOKUP($C164,Input!$A$8:$HV$21,MATCH($DP$21+COUNTIF($KZ164:MI164,"&gt;0"),Input!$A$6:$HV$6,0),FALSE),0),0))*$D164*$F164</f>
        <v>0</v>
      </c>
      <c r="EK164" s="1">
        <f>IF($E164+$I164+$D$7&lt;=EK$22,0,IF(EK$22-$D$7&gt;=$E164,IF(COUNTIF($KZ164:MJ164,"&gt;0")&gt;0,VLOOKUP($C164,Input!$A$8:$HV$21,MATCH($DP$21+COUNTIF($KZ164:MJ164,"&gt;0"),Input!$A$6:$HV$6,0),FALSE),0),0))*$D164*$F164</f>
        <v>0</v>
      </c>
      <c r="EL164" s="1">
        <f>IF($E164+$I164+$D$7&lt;=EL$22,0,IF(EL$22-$D$7&gt;=$E164,IF(COUNTIF($KZ164:MK164,"&gt;0")&gt;0,VLOOKUP($C164,Input!$A$8:$HV$21,MATCH($DP$21+COUNTIF($KZ164:MK164,"&gt;0"),Input!$A$6:$HV$6,0),FALSE),0),0))*$D164*$F164</f>
        <v>0</v>
      </c>
      <c r="EM164" s="1">
        <f>IF($E164+$I164+$D$7&lt;=EM$22,0,IF(EM$22-$D$7&gt;=$E164,IF(COUNTIF($KZ164:ML164,"&gt;0")&gt;0,VLOOKUP($C164,Input!$A$8:$HV$21,MATCH($DP$21+COUNTIF($KZ164:ML164,"&gt;0"),Input!$A$6:$HV$6,0),FALSE),0),0))*$D164*$F164</f>
        <v>0</v>
      </c>
      <c r="EN164" s="1">
        <f>IF($E164+$I164+$D$7&lt;=EN$22,0,IF(EN$22-$D$7&gt;=$E164,IF(COUNTIF($KZ164:MM164,"&gt;0")&gt;0,VLOOKUP($C164,Input!$A$8:$HV$21,MATCH($DP$21+COUNTIF($KZ164:MM164,"&gt;0"),Input!$A$6:$HV$6,0),FALSE),0),0))*$D164*$F164</f>
        <v>0</v>
      </c>
      <c r="EO164" s="1">
        <f>IF($E164+$I164+$D$7&lt;=EO$22,0,IF(EO$22-$D$7&gt;=$E164,IF(COUNTIF($KZ164:MN164,"&gt;0")&gt;0,VLOOKUP($C164,Input!$A$8:$HV$21,MATCH($DP$21+COUNTIF($KZ164:MN164,"&gt;0"),Input!$A$6:$HV$6,0),FALSE),0),0))*$D164*$F164</f>
        <v>0</v>
      </c>
      <c r="EP164" s="1">
        <f>IF($E164+$I164+$D$7&lt;=EP$22,0,IF(EP$22-$D$7&gt;=$E164,IF(COUNTIF($KZ164:MO164,"&gt;0")&gt;0,VLOOKUP($C164,Input!$A$8:$HV$21,MATCH($DP$21+COUNTIF($KZ164:MO164,"&gt;0"),Input!$A$6:$HV$6,0),FALSE),0),0))*$D164*$F164</f>
        <v>0</v>
      </c>
      <c r="EQ164" s="1">
        <f>IF($E164+$I164+$D$7&lt;=EQ$22,0,IF(EQ$22-$D$7&gt;=$E164,IF(COUNTIF($KZ164:MP164,"&gt;0")&gt;0,VLOOKUP($C164,Input!$A$8:$HV$21,MATCH($DP$21+COUNTIF($KZ164:MP164,"&gt;0"),Input!$A$6:$HV$6,0),FALSE),0),0))*$D164*$F164</f>
        <v>0</v>
      </c>
      <c r="ER164" s="1">
        <f>IF($E164+$I164+$D$7&lt;=ER$22,0,IF(ER$22-$D$7&gt;=$E164,IF(COUNTIF($KZ164:MQ164,"&gt;0")&gt;0,VLOOKUP($C164,Input!$A$8:$HV$21,MATCH($DP$21+COUNTIF($KZ164:MQ164,"&gt;0"),Input!$A$6:$HV$6,0),FALSE),0),0))*$D164*$F164</f>
        <v>0</v>
      </c>
      <c r="ES164" s="1">
        <f>IF($E164+$I164+$D$7&lt;=ES$22,0,IF(ES$22-$D$7&gt;=$E164,IF(COUNTIF($KZ164:MR164,"&gt;0")&gt;0,VLOOKUP($C164,Input!$A$8:$HV$21,MATCH($DP$21+COUNTIF($KZ164:MR164,"&gt;0"),Input!$A$6:$HV$6,0),FALSE),0),0))*$D164*$F164</f>
        <v>0</v>
      </c>
      <c r="ET164" s="1">
        <f>IF($E164+$I164+$D$7&lt;=ET$22,0,IF(ET$22-$D$7&gt;=$E164,IF(COUNTIF($KZ164:MS164,"&gt;0")&gt;0,VLOOKUP($C164,Input!$A$8:$HV$21,MATCH($DP$21+COUNTIF($KZ164:MS164,"&gt;0"),Input!$A$6:$HV$6,0),FALSE),0),0))*$D164*$F164</f>
        <v>0</v>
      </c>
      <c r="EU164" s="1">
        <f>IF($E164+$I164+$D$7&lt;=EU$22,0,IF(EU$22-$D$7&gt;=$E164,IF(COUNTIF($KZ164:MT164,"&gt;0")&gt;0,VLOOKUP($C164,Input!$A$8:$HV$21,MATCH($DP$21+COUNTIF($KZ164:MT164,"&gt;0"),Input!$A$6:$HV$6,0),FALSE),0),0))*$D164*$F164</f>
        <v>0</v>
      </c>
      <c r="EV164" s="1">
        <f>IF($E164+$I164+$D$7&lt;=EV$22,0,IF(EV$22-$D$7&gt;=$E164,IF(COUNTIF($KZ164:MU164,"&gt;0")&gt;0,VLOOKUP($C164,Input!$A$8:$HV$21,MATCH($DP$21+COUNTIF($KZ164:MU164,"&gt;0"),Input!$A$6:$HV$6,0),FALSE),0),0))*$D164*$F164</f>
        <v>0</v>
      </c>
      <c r="EW164" s="1">
        <f>IF($E164+$I164+$D$7&lt;=EW$22,0,IF(EW$22-$D$7&gt;=$E164,IF(COUNTIF($KZ164:MV164,"&gt;0")&gt;0,VLOOKUP($C164,Input!$A$8:$HV$21,MATCH($DP$21+COUNTIF($KZ164:MV164,"&gt;0"),Input!$A$6:$HV$6,0),FALSE),0),0))*$D164*$F164</f>
        <v>0</v>
      </c>
      <c r="EX164" s="1">
        <f>IF($E164+$I164+$D$7&lt;=EX$22,0,IF(EX$22-$D$7&gt;=$E164,IF(COUNTIF($KZ164:MW164,"&gt;0")&gt;0,VLOOKUP($C164,Input!$A$8:$HV$21,MATCH($DP$21+COUNTIF($KZ164:MW164,"&gt;0"),Input!$A$6:$HV$6,0),FALSE),0),0))*$D164*$F164</f>
        <v>5616000</v>
      </c>
      <c r="EY164" s="1">
        <f>IF($E164+$I164+$D$7&lt;=EY$22,0,IF(EY$22-$D$7&gt;=$E164,IF(COUNTIF($KZ164:MX164,"&gt;0")&gt;0,VLOOKUP($C164,Input!$A$8:$HV$21,MATCH($DP$21+COUNTIF($KZ164:MX164,"&gt;0"),Input!$A$6:$HV$6,0),FALSE),0),0))*$D164*$F164</f>
        <v>5616000</v>
      </c>
      <c r="EZ164" s="1"/>
      <c r="FA164" t="str">
        <f>VLOOKUP($C164,Input!$A$8:$GZ$39,MATCH(FA$21,Input!$A$6:$GZ$6,0),FALSE)</f>
        <v>Charger installation; electrical upgrade</v>
      </c>
      <c r="FB164">
        <f>IF((VLOOKUP($C164,Input!$A$8:$GZ$39,MATCH(FB$21,Input!$A$6:$GZ$6,0),FALSE))="Y",$D164/VLOOKUP($C164,Input!$A$8:$GZ$39,MATCH(FC$21,Input!$A$6:$GZ$6,0),FALSE),0)</f>
        <v>0</v>
      </c>
      <c r="FC164">
        <f>IF((VLOOKUP($C164,Input!$A$8:$GZ$39,MATCH(FB$21,Input!$A$6:$GZ$6,0),FALSE))="Y",0,IF((VLOOKUP($C164,Input!$A$8:$GZ$39,MATCH(FC$21,Input!$A$6:$GZ$6,0),FALSE))&gt;0,$D164/VLOOKUP($C164,Input!$A$8:$GZ$39,MATCH(FC$21,Input!$A$6:$GZ$6,0),FALSE),0))</f>
        <v>234</v>
      </c>
      <c r="FD164" s="1">
        <f>+IF($E164=FD$22,VLOOKUP($C164,Input!$A$8:$GZ$39,MATCH(FD$21,Input!$A$6:$GZ$6,0),FALSE),0)*IF(FD$110&gt;=MAX(FC$110:$FD$110),MIN((FD$110-MAX(FC$110:$FD$110)),(FD$110-FC$110)),0)+IF($E164=FD$22,VLOOKUP($C164,Input!$A$8:$GZ$39,MATCH(FD$21,Input!$A$6:$GZ$6,0),FALSE),0)*IF(FD$109&gt;=MAX(FC$109:$FD$109),MIN((FD$109-MAX(FC$109:$FD$109)),(FD$109-FC$109)),0)</f>
        <v>0</v>
      </c>
      <c r="FE164" s="1">
        <f>+IF($E164=FE$22,VLOOKUP($C164,Input!$A$8:$GZ$39,MATCH(FE$21,Input!$A$6:$GZ$6,0),FALSE),0)*IF(FE$110&gt;=MAX(FD$110:$FD$110),MIN((FE$110-MAX(FD$110:$FD$110)),(FE$110-FD$110)),0)+IF($E164=FE$22,VLOOKUP($C164,Input!$A$8:$GZ$39,MATCH(FE$21,Input!$A$6:$GZ$6,0),FALSE),0)*IF(FE$109&gt;=MAX(FD$109:$FD$109),MIN((FE$109-MAX(FD$109:$FD$109)),(FE$109-FD$109)),0)</f>
        <v>0</v>
      </c>
      <c r="FF164" s="1">
        <f>+IF($E164=FF$22,VLOOKUP($C164,Input!$A$8:$GZ$39,MATCH(FF$21,Input!$A$6:$GZ$6,0),FALSE),0)*IF(FF$110&gt;=MAX($FD$110:FE$110),MIN((FF$110-MAX($FD$110:FE$110)),(FF$110-FE$110)),0)+IF($E164=FF$22,VLOOKUP($C164,Input!$A$8:$GZ$39,MATCH(FF$21,Input!$A$6:$GZ$6,0),FALSE),0)*IF(FF$109&gt;=MAX($FD$109:FE$109),MIN((FF$109-MAX($FD$109:FE$109)),(FF$109-FE$109)),0)</f>
        <v>0</v>
      </c>
      <c r="FG164" s="1">
        <f>+IF($E164=FG$22,VLOOKUP($C164,Input!$A$8:$GZ$39,MATCH(FG$21,Input!$A$6:$GZ$6,0),FALSE),0)*IF(FG$110&gt;=MAX($FD$110:FF$110),MIN((FG$110-MAX($FD$110:FF$110)),(FG$110-FF$110)),0)+IF($E164=FG$22,VLOOKUP($C164,Input!$A$8:$GZ$39,MATCH(FG$21,Input!$A$6:$GZ$6,0),FALSE),0)*IF(FG$109&gt;=MAX($FD$109:FF$109),MIN((FG$109-MAX($FD$109:FF$109)),(FG$109-FF$109)),0)</f>
        <v>0</v>
      </c>
      <c r="FH164" s="1">
        <f>+IF($E164=FH$22,VLOOKUP($C164,Input!$A$8:$GZ$39,MATCH(FH$21,Input!$A$6:$GZ$6,0),FALSE),0)*IF(FH$110&gt;=MAX($FD$110:FG$110),MIN((FH$110-MAX($FD$110:FG$110)),(FH$110-FG$110)),0)+IF($E164=FH$22,VLOOKUP($C164,Input!$A$8:$GZ$39,MATCH(FH$21,Input!$A$6:$GZ$6,0),FALSE),0)*IF(FH$109&gt;=MAX($FD$109:FG$109),MIN((FH$109-MAX($FD$109:FG$109)),(FH$109-FG$109)),0)</f>
        <v>0</v>
      </c>
      <c r="FI164" s="1">
        <f>+IF($E164=FI$22,VLOOKUP($C164,Input!$A$8:$GZ$39,MATCH(FI$21,Input!$A$6:$GZ$6,0),FALSE),0)*IF(FI$110&gt;=MAX($FD$110:FH$110),MIN((FI$110-MAX($FD$110:FH$110)),(FI$110-FH$110)),0)+IF($E164=FI$22,VLOOKUP($C164,Input!$A$8:$GZ$39,MATCH(FI$21,Input!$A$6:$GZ$6,0),FALSE),0)*IF(FI$109&gt;=MAX($FD$109:FH$109),MIN((FI$109-MAX($FD$109:FH$109)),(FI$109-FH$109)),0)</f>
        <v>0</v>
      </c>
      <c r="FJ164" s="1">
        <f>+IF($E164=FJ$22,VLOOKUP($C164,Input!$A$8:$GZ$39,MATCH(FJ$21,Input!$A$6:$GZ$6,0),FALSE),0)*IF(FJ$110&gt;=MAX($FD$110:FI$110),MIN((FJ$110-MAX($FD$110:FI$110)),(FJ$110-FI$110)),0)+IF($E164=FJ$22,VLOOKUP($C164,Input!$A$8:$GZ$39,MATCH(FJ$21,Input!$A$6:$GZ$6,0),FALSE),0)*IF(FJ$109&gt;=MAX($FD$109:FI$109),MIN((FJ$109-MAX($FD$109:FI$109)),(FJ$109-FI$109)),0)</f>
        <v>0</v>
      </c>
      <c r="FK164" s="1">
        <f>+IF($E164=FK$22,VLOOKUP($C164,Input!$A$8:$GZ$39,MATCH(FK$21,Input!$A$6:$GZ$6,0),FALSE),0)*IF(FK$110&gt;=MAX($FD$110:FJ$110),MIN((FK$110-MAX($FD$110:FJ$110)),(FK$110-FJ$110)),0)+IF($E164=FK$22,VLOOKUP($C164,Input!$A$8:$GZ$39,MATCH(FK$21,Input!$A$6:$GZ$6,0),FALSE),0)*IF(FK$109&gt;=MAX($FD$109:FJ$109),MIN((FK$109-MAX($FD$109:FJ$109)),(FK$109-FJ$109)),0)</f>
        <v>0</v>
      </c>
      <c r="FL164" s="1">
        <f>+IF($E164=FL$22,VLOOKUP($C164,Input!$A$8:$GZ$39,MATCH(FL$21,Input!$A$6:$GZ$6,0),FALSE),0)*IF(FL$110&gt;=MAX($FD$110:FK$110),MIN((FL$110-MAX($FD$110:FK$110)),(FL$110-FK$110)),0)+IF($E164=FL$22,VLOOKUP($C164,Input!$A$8:$GZ$39,MATCH(FL$21,Input!$A$6:$GZ$6,0),FALSE),0)*IF(FL$109&gt;=MAX($FD$109:FK$109),MIN((FL$109-MAX($FD$109:FK$109)),(FL$109-FK$109)),0)</f>
        <v>0</v>
      </c>
      <c r="FM164" s="1">
        <f>+IF($E164=FM$22,VLOOKUP($C164,Input!$A$8:$GZ$39,MATCH(FM$21,Input!$A$6:$GZ$6,0),FALSE),0)*IF(FM$110&gt;=MAX($FD$110:FL$110),MIN((FM$110-MAX($FD$110:FL$110)),(FM$110-FL$110)),0)+IF($E164=FM$22,VLOOKUP($C164,Input!$A$8:$GZ$39,MATCH(FM$21,Input!$A$6:$GZ$6,0),FALSE),0)*IF(FM$109&gt;=MAX($FD$109:FL$109),MIN((FM$109-MAX($FD$109:FL$109)),(FM$109-FL$109)),0)</f>
        <v>0</v>
      </c>
      <c r="FN164" s="1">
        <f>+IF($E164=FN$22,VLOOKUP($C164,Input!$A$8:$GZ$39,MATCH(FN$21,Input!$A$6:$GZ$6,0),FALSE),0)*IF(FN$110&gt;=MAX($FD$110:FM$110),MIN((FN$110-MAX($FD$110:FM$110)),(FN$110-FM$110)),0)+IF($E164=FN$22,VLOOKUP($C164,Input!$A$8:$GZ$39,MATCH(FN$21,Input!$A$6:$GZ$6,0),FALSE),0)*IF(FN$109&gt;=MAX($FD$109:FM$109),MIN((FN$109-MAX($FD$109:FM$109)),(FN$109-FM$109)),0)</f>
        <v>0</v>
      </c>
      <c r="FO164" s="1">
        <f>+IF($E164=FO$22,VLOOKUP($C164,Input!$A$8:$GZ$39,MATCH(FO$21,Input!$A$6:$GZ$6,0),FALSE),0)*IF(FO$110&gt;=MAX($FD$110:FN$110),MIN((FO$110-MAX($FD$110:FN$110)),(FO$110-FN$110)),0)+IF($E164=FO$22,VLOOKUP($C164,Input!$A$8:$GZ$39,MATCH(FO$21,Input!$A$6:$GZ$6,0),FALSE),0)*IF(FO$109&gt;=MAX($FD$109:FN$109),MIN((FO$109-MAX($FD$109:FN$109)),(FO$109-FN$109)),0)</f>
        <v>0</v>
      </c>
      <c r="FP164" s="1">
        <f>+IF($E164=FP$22,VLOOKUP($C164,Input!$A$8:$GZ$39,MATCH(FP$21,Input!$A$6:$GZ$6,0),FALSE),0)*IF(FP$110&gt;=MAX($FD$110:FO$110),MIN((FP$110-MAX($FD$110:FO$110)),(FP$110-FO$110)),0)+IF($E164=FP$22,VLOOKUP($C164,Input!$A$8:$GZ$39,MATCH(FP$21,Input!$A$6:$GZ$6,0),FALSE),0)*IF(FP$109&gt;=MAX($FD$109:FO$109),MIN((FP$109-MAX($FD$109:FO$109)),(FP$109-FO$109)),0)</f>
        <v>0</v>
      </c>
      <c r="FQ164" s="1">
        <f>+IF($E164=FQ$22,VLOOKUP($C164,Input!$A$8:$GZ$39,MATCH(FQ$21,Input!$A$6:$GZ$6,0),FALSE),0)*IF(FQ$110&gt;=MAX($FD$110:FP$110),MIN((FQ$110-MAX($FD$110:FP$110)),(FQ$110-FP$110)),0)+IF($E164=FQ$22,VLOOKUP($C164,Input!$A$8:$GZ$39,MATCH(FQ$21,Input!$A$6:$GZ$6,0),FALSE),0)*IF(FQ$109&gt;=MAX($FD$109:FP$109),MIN((FQ$109-MAX($FD$109:FP$109)),(FQ$109-FP$109)),0)</f>
        <v>0</v>
      </c>
      <c r="FR164" s="1">
        <f>+IF($E164=FR$22,VLOOKUP($C164,Input!$A$8:$GZ$39,MATCH(FR$21,Input!$A$6:$GZ$6,0),FALSE),0)*IF(FR$110&gt;=MAX($FD$110:FQ$110),MIN((FR$110-MAX($FD$110:FQ$110)),(FR$110-FQ$110)),0)+IF($E164=FR$22,VLOOKUP($C164,Input!$A$8:$GZ$39,MATCH(FR$21,Input!$A$6:$GZ$6,0),FALSE),0)*IF(FR$109&gt;=MAX($FD$109:FQ$109),MIN((FR$109-MAX($FD$109:FQ$109)),(FR$109-FQ$109)),0)</f>
        <v>0</v>
      </c>
      <c r="FS164" s="1">
        <f>+IF($E164=FS$22,VLOOKUP($C164,Input!$A$8:$GZ$39,MATCH(FS$21,Input!$A$6:$GZ$6,0),FALSE),0)*IF(FS$110&gt;=MAX($FD$110:FR$110),MIN((FS$110-MAX($FD$110:FR$110)),(FS$110-FR$110)),0)+IF($E164=FS$22,VLOOKUP($C164,Input!$A$8:$GZ$39,MATCH(FS$21,Input!$A$6:$GZ$6,0),FALSE),0)*IF(FS$109&gt;=MAX($FD$109:FR$109),MIN((FS$109-MAX($FD$109:FR$109)),(FS$109-FR$109)),0)</f>
        <v>0</v>
      </c>
      <c r="FT164" s="1">
        <f>+IF($E164=FT$22,VLOOKUP($C164,Input!$A$8:$GZ$39,MATCH(FT$21,Input!$A$6:$GZ$6,0),FALSE),0)*IF(FT$110&gt;=MAX($FD$110:FS$110),MIN((FT$110-MAX($FD$110:FS$110)),(FT$110-FS$110)),0)+IF($E164=FT$22,VLOOKUP($C164,Input!$A$8:$GZ$39,MATCH(FT$21,Input!$A$6:$GZ$6,0),FALSE),0)*IF(FT$109&gt;=MAX($FD$109:FS$109),MIN((FT$109-MAX($FD$109:FS$109)),(FT$109-FS$109)),0)</f>
        <v>0</v>
      </c>
      <c r="FU164" s="1">
        <f>+IF($E164=FU$22,VLOOKUP($C164,Input!$A$8:$GZ$39,MATCH(FU$21,Input!$A$6:$GZ$6,0),FALSE),0)*IF(FU$110&gt;=MAX($FD$110:FT$110),MIN((FU$110-MAX($FD$110:FT$110)),(FU$110-FT$110)),0)+IF($E164=FU$22,VLOOKUP($C164,Input!$A$8:$GZ$39,MATCH(FU$21,Input!$A$6:$GZ$6,0),FALSE),0)*IF(FU$109&gt;=MAX($FD$109:FT$109),MIN((FU$109-MAX($FD$109:FT$109)),(FU$109-FT$109)),0)</f>
        <v>0</v>
      </c>
      <c r="FV164" s="1">
        <f>+IF($E164=FV$22,VLOOKUP($C164,Input!$A$8:$GZ$39,MATCH(FV$21,Input!$A$6:$GZ$6,0),FALSE),0)*IF(FV$110&gt;=MAX($FD$110:FU$110),MIN((FV$110-MAX($FD$110:FU$110)),(FV$110-FU$110)),0)+IF($E164=FV$22,VLOOKUP($C164,Input!$A$8:$GZ$39,MATCH(FV$21,Input!$A$6:$GZ$6,0),FALSE),0)*IF(FV$109&gt;=MAX($FD$109:FU$109),MIN((FV$109-MAX($FD$109:FU$109)),(FV$109-FU$109)),0)</f>
        <v>0</v>
      </c>
      <c r="FW164" s="1">
        <f>+IF($E164=FW$22,VLOOKUP($C164,Input!$A$8:$GZ$39,MATCH(FW$21,Input!$A$6:$GZ$6,0),FALSE),0)*IF(FW$110&gt;=MAX($FD$110:FV$110),MIN((FW$110-MAX($FD$110:FV$110)),(FW$110-FV$110)),0)+IF($E164=FW$22,VLOOKUP($C164,Input!$A$8:$GZ$39,MATCH(FW$21,Input!$A$6:$GZ$6,0),FALSE),0)*IF(FW$109&gt;=MAX($FD$109:FV$109),MIN((FW$109-MAX($FD$109:FV$109)),(FW$109-FV$109)),0)</f>
        <v>0</v>
      </c>
      <c r="FX164" s="1">
        <f>+IF($E164=FX$22,VLOOKUP($C164,Input!$A$8:$GZ$39,MATCH(FX$21,Input!$A$6:$GZ$6,0),FALSE),0)*IF(FX$110&gt;=MAX($FD$110:FW$110),MIN((FX$110-MAX($FD$110:FW$110)),(FX$110-FW$110)),0)+IF($E164=FX$22,VLOOKUP($C164,Input!$A$8:$GZ$39,MATCH(FX$21,Input!$A$6:$GZ$6,0),FALSE),0)*IF(FX$109&gt;=MAX($FD$109:FW$109),MIN((FX$109-MAX($FD$109:FW$109)),(FX$109-FW$109)),0)</f>
        <v>0</v>
      </c>
      <c r="FY164" s="1">
        <f>+IF($E164=FY$22,VLOOKUP($C164,Input!$A$8:$GZ$39,MATCH(FY$21,Input!$A$6:$GZ$6,0),FALSE),0)*IF(FY$110&gt;=MAX($FD$110:FX$110),MIN((FY$110-MAX($FD$110:FX$110)),(FY$110-FX$110)),0)+IF($E164=FY$22,VLOOKUP($C164,Input!$A$8:$GZ$39,MATCH(FY$21,Input!$A$6:$GZ$6,0),FALSE),0)*IF(FY$109&gt;=MAX($FD$109:FX$109),MIN((FY$109-MAX($FD$109:FX$109)),(FY$109-FX$109)),0)</f>
        <v>0</v>
      </c>
      <c r="FZ164" s="1">
        <f>+IF($E164=FZ$22,VLOOKUP($C164,Input!$A$8:$GZ$39,MATCH(FZ$21,Input!$A$6:$GZ$6,0),FALSE),0)*IF(FZ$110&gt;=MAX($FD$110:FY$110),MIN((FZ$110-MAX($FD$110:FY$110)),(FZ$110-FY$110)),0)+IF($E164=FZ$22,VLOOKUP($C164,Input!$A$8:$GZ$39,MATCH(FZ$21,Input!$A$6:$GZ$6,0),FALSE),0)*IF(FZ$109&gt;=MAX($FD$109:FY$109),MIN((FZ$109-MAX($FD$109:FY$109)),(FZ$109-FY$109)),0)</f>
        <v>0</v>
      </c>
      <c r="GA164" s="1">
        <f>+IF($E164=GA$22,VLOOKUP($C164,Input!$A$8:$GZ$39,MATCH(GA$21,Input!$A$6:$GZ$6,0),FALSE),0)*IF(GA$110&gt;=MAX($FD$110:FZ$110),MIN((GA$110-MAX($FD$110:FZ$110)),(GA$110-FZ$110)),0)+IF($E164=GA$22,VLOOKUP($C164,Input!$A$8:$GZ$39,MATCH(GA$21,Input!$A$6:$GZ$6,0),FALSE),0)*IF(GA$109&gt;=MAX($FD$109:FZ$109),MIN((GA$109-MAX($FD$109:FZ$109)),(GA$109-FZ$109)),0)</f>
        <v>0</v>
      </c>
      <c r="GB164" s="1">
        <f>+IF($E164=GB$22,VLOOKUP($C164,Input!$A$8:$GZ$39,MATCH(GB$21,Input!$A$6:$GZ$6,0),FALSE),0)*IF(GB$110&gt;=MAX($FD$110:GA$110),MIN((GB$110-MAX($FD$110:GA$110)),(GB$110-GA$110)),0)+IF($E164=GB$22,VLOOKUP($C164,Input!$A$8:$GZ$39,MATCH(GB$21,Input!$A$6:$GZ$6,0),FALSE),0)*IF(GB$109&gt;=MAX($FD$109:GA$109),MIN((GB$109-MAX($FD$109:GA$109)),(GB$109-GA$109)),0)</f>
        <v>0</v>
      </c>
      <c r="GC164" s="1">
        <f>+IF($E164=GC$22,VLOOKUP($C164,Input!$A$8:$GZ$39,MATCH(GC$21,Input!$A$6:$GZ$6,0),FALSE),0)*IF(GC$110&gt;=MAX($FD$110:GB$110),MIN((GC$110-MAX($FD$110:GB$110)),(GC$110-GB$110)),0)+IF($E164=GC$22,VLOOKUP($C164,Input!$A$8:$GZ$39,MATCH(GC$21,Input!$A$6:$GZ$6,0),FALSE),0)*IF(GC$109&gt;=MAX($FD$109:GB$109),MIN((GC$109-MAX($FD$109:GB$109)),(GC$109-GB$109)),0)</f>
        <v>0</v>
      </c>
      <c r="GD164" s="1">
        <f>+IF($E164=GD$22,VLOOKUP($C164,Input!$A$8:$GZ$39,MATCH(GD$21,Input!$A$6:$GZ$6,0),FALSE),0)*IF(GD$110&gt;=MAX($FD$110:GC$110),MIN((GD$110-MAX($FD$110:GC$110)),(GD$110-GC$110)),0)+IF($E164=GD$22,VLOOKUP($C164,Input!$A$8:$GZ$39,MATCH(GD$21,Input!$A$6:$GZ$6,0),FALSE),0)*IF(GD$109&gt;=MAX($FD$109:GC$109),MIN((GD$109-MAX($FD$109:GC$109)),(GD$109-GC$109)),0)</f>
        <v>0</v>
      </c>
      <c r="GE164" s="1">
        <f>+IF($E164=GE$22,VLOOKUP($C164,Input!$A$8:$GZ$39,MATCH(GE$21,Input!$A$6:$GZ$6,0),FALSE),0)*IF(GE$110&gt;=MAX($FD$110:GD$110),MIN((GE$110-MAX($FD$110:GD$110)),(GE$110-GD$110)),0)+IF($E164=GE$22,VLOOKUP($C164,Input!$A$8:$GZ$39,MATCH(GE$21,Input!$A$6:$GZ$6,0),FALSE),0)*IF(GE$109&gt;=MAX($FD$109:GD$109),MIN((GE$109-MAX($FD$109:GD$109)),(GE$109-GD$109)),0)</f>
        <v>0</v>
      </c>
      <c r="GF164" s="1">
        <f>+IF($E164=GF$22,VLOOKUP($C164,Input!$A$8:$GZ$39,MATCH(GF$21,Input!$A$6:$GZ$6,0),FALSE),0)*IF(GF$110&gt;=MAX($FD$110:GE$110),MIN((GF$110-MAX($FD$110:GE$110)),(GF$110-GE$110)),0)+IF($E164=GF$22,VLOOKUP($C164,Input!$A$8:$GZ$39,MATCH(GF$21,Input!$A$6:$GZ$6,0),FALSE),0)*IF(GF$109&gt;=MAX($FD$109:GE$109),MIN((GF$109-MAX($FD$109:GE$109)),(GF$109-GE$109)),0)</f>
        <v>0</v>
      </c>
      <c r="GG164" s="1">
        <f>+IF($E164=GG$22,VLOOKUP($C164,Input!$A$8:$GZ$39,MATCH(GG$21,Input!$A$6:$GZ$6,0),FALSE),0)*IF(GG$110&gt;=MAX($FD$110:GF$110),MIN((GG$110-MAX($FD$110:GF$110)),(GG$110-GF$110)),0)+IF($E164=GG$22,VLOOKUP($C164,Input!$A$8:$GZ$39,MATCH(GG$21,Input!$A$6:$GZ$6,0),FALSE),0)*IF(GG$109&gt;=MAX($FD$109:GF$109),MIN((GG$109-MAX($FD$109:GF$109)),(GG$109-GF$109)),0)</f>
        <v>0</v>
      </c>
      <c r="GH164" s="1">
        <f>+IF($E164=GH$22,VLOOKUP($C164,Input!$A$8:$GZ$39,MATCH(GH$21,Input!$A$6:$GZ$6,0),FALSE),0)*IF(GH$110&gt;=MAX($FD$110:GG$110),MIN((GH$110-MAX($FD$110:GG$110)),(GH$110-GG$110)),0)+IF($E164=GH$22,VLOOKUP($C164,Input!$A$8:$GZ$39,MATCH(GH$21,Input!$A$6:$GZ$6,0),FALSE),0)*IF(GH$109&gt;=MAX($FD$109:GG$109),MIN((GH$109-MAX($FD$109:GG$109)),(GH$109-GG$109)),0)</f>
        <v>0</v>
      </c>
      <c r="GI164" s="1">
        <f>+IF($E164=GI$22,VLOOKUP($C164,Input!$A$8:$GZ$39,MATCH(GI$21,Input!$A$6:$GZ$6,0),FALSE),0)*IF(GI$110&gt;=MAX($FD$110:GH$110),MIN((GI$110-MAX($FD$110:GH$110)),(GI$110-GH$110)),0)+IF($E164=GI$22,VLOOKUP($C164,Input!$A$8:$GZ$39,MATCH(GI$21,Input!$A$6:$GZ$6,0),FALSE),0)*IF(GI$109&gt;=MAX($FD$109:GH$109),MIN((GI$109-MAX($FD$109:GH$109)),(GI$109-GH$109)),0)</f>
        <v>0</v>
      </c>
      <c r="GJ164" s="1">
        <f>+IF($E164=GJ$22,VLOOKUP($C164,Input!$A$8:$GZ$39,MATCH(GJ$21,Input!$A$6:$GZ$6,0),FALSE),0)*IF(GJ$110&gt;=MAX($FD$110:GI$110),MIN((GJ$110-MAX($FD$110:GI$110)),(GJ$110-GI$110)),0)+IF($E164=GJ$22,VLOOKUP($C164,Input!$A$8:$GZ$39,MATCH(GJ$21,Input!$A$6:$GZ$6,0),FALSE),0)*IF(GJ$109&gt;=MAX($FD$109:GI$109),MIN((GJ$109-MAX($FD$109:GI$109)),(GJ$109-GI$109)),0)</f>
        <v>0</v>
      </c>
      <c r="GK164" s="1">
        <f>+IF($E164=GK$22,VLOOKUP($C164,Input!$A$8:$GZ$39,MATCH(GK$21,Input!$A$6:$GZ$6,0),FALSE),0)*IF(GK$110&gt;=MAX($FD$110:GJ$110),MIN((GK$110-MAX($FD$110:GJ$110)),(GK$110-GJ$110)),0)+IF($E164=GK$22,VLOOKUP($C164,Input!$A$8:$GZ$39,MATCH(GK$21,Input!$A$6:$GZ$6,0),FALSE),0)*IF(GK$109&gt;=MAX($FD$109:GJ$109),MIN((GK$109-MAX($FD$109:GJ$109)),(GK$109-GJ$109)),0)</f>
        <v>0</v>
      </c>
      <c r="GL164" s="1">
        <f>+IF($E164=GL$22,VLOOKUP($C164,Input!$A$8:$GZ$39,MATCH(GL$21,Input!$A$6:$GZ$6,0),FALSE),0)*IF(GL$110&gt;=MAX($FD$110:GK$110),MIN((GL$110-MAX($FD$110:GK$110)),(GL$110-GK$110)),0)+IF($E164=GL$22,VLOOKUP($C164,Input!$A$8:$GZ$39,MATCH(GL$21,Input!$A$6:$GZ$6,0),FALSE),0)*IF(GL$109&gt;=MAX($FD$109:GK$109),MIN((GL$109-MAX($FD$109:GK$109)),(GL$109-GK$109)),0)</f>
        <v>0</v>
      </c>
      <c r="GM164" s="42"/>
      <c r="GN164" t="str">
        <f>VLOOKUP($C164,Input!$A$8:$GZ$39,MATCH(GN$21,Input!$A$6:$GZ$6,0),FALSE)</f>
        <v>Charger (60 kW)</v>
      </c>
      <c r="GO164">
        <f>IF((VLOOKUP($C164,Input!$A$8:$GZ$39,MATCH(GO$21,Input!$A$6:$GZ$6,0),FALSE))="Y",$D164/VLOOKUP($C164,Input!$A$8:$GZ$39,MATCH(GP$21,Input!$A$6:$GZ$6,0),FALSE),0)</f>
        <v>0</v>
      </c>
      <c r="GP164">
        <f>IF((VLOOKUP($C164,Input!$A$8:$GZ$39,MATCH(GO$21,Input!$A$6:$GZ$6,0),FALSE))="Y",0,IF((VLOOKUP($C164,Input!$A$8:$GZ$39,MATCH(GP$21,Input!$A$6:$GZ$6,0),FALSE))&gt;0,$D164/VLOOKUP($C164,Input!$A$8:$GZ$39,MATCH(GP$21,Input!$A$6:$GZ$6,0),FALSE),0))</f>
        <v>234</v>
      </c>
      <c r="GQ164" s="1">
        <f>+IF($E164=GQ$22,VLOOKUP($C164,Input!$A$8:$GZ$39,MATCH(GQ$21,Input!$A$6:$GZ$6,0),FALSE),0)*IF(GQ$110&gt;=MAX($GP$110:GP$110),MIN((GQ$110-MAX($GP$110:GP$110)),(GQ$110-GP$110)),0)+IF($E164=GQ$22,VLOOKUP($C164,Input!$A$8:$GZ$39,MATCH(GQ$21,Input!$A$6:$GZ$6,0),FALSE),0)*IF(GQ$109&gt;=MAX($GP$109:GP$109),MIN((GQ$109-MAX($GP$109:GP$109)),(GQ$109-GP$109)),0)</f>
        <v>0</v>
      </c>
      <c r="GR164" s="1">
        <f>+IF($E164=GR$22,VLOOKUP($C164,Input!$A$8:$GZ$39,MATCH(GR$21,Input!$A$6:$GZ$6,0),FALSE),0)*IF(GR$110&gt;=MAX($GP$110:GQ$110),MIN((GR$110-MAX($GP$110:GQ$110)),(GR$110-GQ$110)),0)+IF($E164=GR$22,VLOOKUP($C164,Input!$A$8:$GZ$39,MATCH(GR$21,Input!$A$6:$GZ$6,0),FALSE),0)*IF(GR$109&gt;=MAX($GP$109:GQ$109),MIN((GR$109-MAX($GP$109:GQ$109)),(GR$109-GQ$109)),0)</f>
        <v>0</v>
      </c>
      <c r="GS164" s="1">
        <f>+IF($E164=GS$22,VLOOKUP($C164,Input!$A$8:$GZ$39,MATCH(GS$21,Input!$A$6:$GZ$6,0),FALSE),0)*IF(GS$110&gt;=MAX($GP$110:GR$110),MIN((GS$110-MAX($GP$110:GR$110)),(GS$110-GR$110)),0)+IF($E164=GS$22,VLOOKUP($C164,Input!$A$8:$GZ$39,MATCH(GS$21,Input!$A$6:$GZ$6,0),FALSE),0)*IF(GS$109&gt;=MAX($GP$109:GR$109),MIN((GS$109-MAX($GP$109:GR$109)),(GS$109-GR$109)),0)</f>
        <v>0</v>
      </c>
      <c r="GT164" s="1">
        <f>+IF($E164=GT$22,VLOOKUP($C164,Input!$A$8:$GZ$39,MATCH(GT$21,Input!$A$6:$GZ$6,0),FALSE),0)*IF(GT$110&gt;=MAX($GP$110:GS$110),MIN((GT$110-MAX($GP$110:GS$110)),(GT$110-GS$110)),0)+IF($E164=GT$22,VLOOKUP($C164,Input!$A$8:$GZ$39,MATCH(GT$21,Input!$A$6:$GZ$6,0),FALSE),0)*IF(GT$109&gt;=MAX($GP$109:GS$109),MIN((GT$109-MAX($GP$109:GS$109)),(GT$109-GS$109)),0)</f>
        <v>0</v>
      </c>
      <c r="GU164" s="1">
        <f>+IF($E164=GU$22,VLOOKUP($C164,Input!$A$8:$GZ$39,MATCH(GU$21,Input!$A$6:$GZ$6,0),FALSE),0)*IF(GU$110&gt;=MAX($GP$110:GT$110),MIN((GU$110-MAX($GP$110:GT$110)),(GU$110-GT$110)),0)+IF($E164=GU$22,VLOOKUP($C164,Input!$A$8:$GZ$39,MATCH(GU$21,Input!$A$6:$GZ$6,0),FALSE),0)*IF(GU$109&gt;=MAX($GP$109:GT$109),MIN((GU$109-MAX($GP$109:GT$109)),(GU$109-GT$109)),0)</f>
        <v>0</v>
      </c>
      <c r="GV164" s="1">
        <f>+IF($E164=GV$22,VLOOKUP($C164,Input!$A$8:$GZ$39,MATCH(GV$21,Input!$A$6:$GZ$6,0),FALSE),0)*IF(GV$110&gt;=MAX($GP$110:GU$110),MIN((GV$110-MAX($GP$110:GU$110)),(GV$110-GU$110)),0)+IF($E164=GV$22,VLOOKUP($C164,Input!$A$8:$GZ$39,MATCH(GV$21,Input!$A$6:$GZ$6,0),FALSE),0)*IF(GV$109&gt;=MAX($GP$109:GU$109),MIN((GV$109-MAX($GP$109:GU$109)),(GV$109-GU$109)),0)</f>
        <v>0</v>
      </c>
      <c r="GW164" s="1">
        <f>+IF($E164=GW$22,VLOOKUP($C164,Input!$A$8:$GZ$39,MATCH(GW$21,Input!$A$6:$GZ$6,0),FALSE),0)*IF(GW$110&gt;=MAX($GP$110:GV$110),MIN((GW$110-MAX($GP$110:GV$110)),(GW$110-GV$110)),0)+IF($E164=GW$22,VLOOKUP($C164,Input!$A$8:$GZ$39,MATCH(GW$21,Input!$A$6:$GZ$6,0),FALSE),0)*IF(GW$109&gt;=MAX($GP$109:GV$109),MIN((GW$109-MAX($GP$109:GV$109)),(GW$109-GV$109)),0)</f>
        <v>0</v>
      </c>
      <c r="GX164" s="1">
        <f>+IF($E164=GX$22,VLOOKUP($C164,Input!$A$8:$GZ$39,MATCH(GX$21,Input!$A$6:$GZ$6,0),FALSE),0)*IF(GX$110&gt;=MAX($GP$110:GW$110),MIN((GX$110-MAX($GP$110:GW$110)),(GX$110-GW$110)),0)+IF($E164=GX$22,VLOOKUP($C164,Input!$A$8:$GZ$39,MATCH(GX$21,Input!$A$6:$GZ$6,0),FALSE),0)*IF(GX$109&gt;=MAX($GP$109:GW$109),MIN((GX$109-MAX($GP$109:GW$109)),(GX$109-GW$109)),0)</f>
        <v>0</v>
      </c>
      <c r="GY164" s="1">
        <f>+IF($E164=GY$22,VLOOKUP($C164,Input!$A$8:$GZ$39,MATCH(GY$21,Input!$A$6:$GZ$6,0),FALSE),0)*IF(GY$110&gt;=MAX($GP$110:GX$110),MIN((GY$110-MAX($GP$110:GX$110)),(GY$110-GX$110)),0)+IF($E164=GY$22,VLOOKUP($C164,Input!$A$8:$GZ$39,MATCH(GY$21,Input!$A$6:$GZ$6,0),FALSE),0)*IF(GY$109&gt;=MAX($GP$109:GX$109),MIN((GY$109-MAX($GP$109:GX$109)),(GY$109-GX$109)),0)</f>
        <v>0</v>
      </c>
      <c r="GZ164" s="1">
        <f>+IF($E164=GZ$22,VLOOKUP($C164,Input!$A$8:$GZ$39,MATCH(GZ$21,Input!$A$6:$GZ$6,0),FALSE),0)*IF(GZ$110&gt;=MAX($GP$110:GY$110),MIN((GZ$110-MAX($GP$110:GY$110)),(GZ$110-GY$110)),0)+IF($E164=GZ$22,VLOOKUP($C164,Input!$A$8:$GZ$39,MATCH(GZ$21,Input!$A$6:$GZ$6,0),FALSE),0)*IF(GZ$109&gt;=MAX($GP$109:GY$109),MIN((GZ$109-MAX($GP$109:GY$109)),(GZ$109-GY$109)),0)</f>
        <v>0</v>
      </c>
      <c r="HA164" s="1">
        <f>+IF($E164=HA$22,VLOOKUP($C164,Input!$A$8:$GZ$39,MATCH(HA$21,Input!$A$6:$GZ$6,0),FALSE),0)*IF(HA$110&gt;=MAX($GP$110:GZ$110),MIN((HA$110-MAX($GP$110:GZ$110)),(HA$110-GZ$110)),0)+IF($E164=HA$22,VLOOKUP($C164,Input!$A$8:$GZ$39,MATCH(HA$21,Input!$A$6:$GZ$6,0),FALSE),0)*IF(HA$109&gt;=MAX($GP$109:GZ$109),MIN((HA$109-MAX($GP$109:GZ$109)),(HA$109-GZ$109)),0)</f>
        <v>0</v>
      </c>
      <c r="HB164" s="1">
        <f>+IF($E164=HB$22,VLOOKUP($C164,Input!$A$8:$GZ$39,MATCH(HB$21,Input!$A$6:$GZ$6,0),FALSE),0)*IF(HB$110&gt;=MAX($GP$110:HA$110),MIN((HB$110-MAX($GP$110:HA$110)),(HB$110-HA$110)),0)+IF($E164=HB$22,VLOOKUP($C164,Input!$A$8:$GZ$39,MATCH(HB$21,Input!$A$6:$GZ$6,0),FALSE),0)*IF(HB$109&gt;=MAX($GP$109:HA$109),MIN((HB$109-MAX($GP$109:HA$109)),(HB$109-HA$109)),0)</f>
        <v>0</v>
      </c>
      <c r="HC164" s="1">
        <f>+IF($E164=HC$22,VLOOKUP($C164,Input!$A$8:$GZ$39,MATCH(HC$21,Input!$A$6:$GZ$6,0),FALSE),0)*IF(HC$110&gt;=MAX($GP$110:HB$110),MIN((HC$110-MAX($GP$110:HB$110)),(HC$110-HB$110)),0)+IF($E164=HC$22,VLOOKUP($C164,Input!$A$8:$GZ$39,MATCH(HC$21,Input!$A$6:$GZ$6,0),FALSE),0)*IF(HC$109&gt;=MAX($GP$109:HB$109),MIN((HC$109-MAX($GP$109:HB$109)),(HC$109-HB$109)),0)</f>
        <v>0</v>
      </c>
      <c r="HD164" s="1">
        <f>+IF($E164=HD$22,VLOOKUP($C164,Input!$A$8:$GZ$39,MATCH(HD$21,Input!$A$6:$GZ$6,0),FALSE),0)*IF(HD$110&gt;=MAX($GP$110:HC$110),MIN((HD$110-MAX($GP$110:HC$110)),(HD$110-HC$110)),0)+IF($E164=HD$22,VLOOKUP($C164,Input!$A$8:$GZ$39,MATCH(HD$21,Input!$A$6:$GZ$6,0),FALSE),0)*IF(HD$109&gt;=MAX($GP$109:HC$109),MIN((HD$109-MAX($GP$109:HC$109)),(HD$109-HC$109)),0)</f>
        <v>0</v>
      </c>
      <c r="HE164" s="1">
        <f>+IF($E164=HE$22,VLOOKUP($C164,Input!$A$8:$GZ$39,MATCH(HE$21,Input!$A$6:$GZ$6,0),FALSE),0)*IF(HE$110&gt;=MAX($GP$110:HD$110),MIN((HE$110-MAX($GP$110:HD$110)),(HE$110-HD$110)),0)+IF($E164=HE$22,VLOOKUP($C164,Input!$A$8:$GZ$39,MATCH(HE$21,Input!$A$6:$GZ$6,0),FALSE),0)*IF(HE$109&gt;=MAX($GP$109:HD$109),MIN((HE$109-MAX($GP$109:HD$109)),(HE$109-HD$109)),0)</f>
        <v>0</v>
      </c>
      <c r="HF164" s="1">
        <f>+IF($E164=HF$22,VLOOKUP($C164,Input!$A$8:$GZ$39,MATCH(HF$21,Input!$A$6:$GZ$6,0),FALSE),0)*IF(HF$110&gt;=MAX($GP$110:HE$110),MIN((HF$110-MAX($GP$110:HE$110)),(HF$110-HE$110)),0)+IF($E164=HF$22,VLOOKUP($C164,Input!$A$8:$GZ$39,MATCH(HF$21,Input!$A$6:$GZ$6,0),FALSE),0)*IF(HF$109&gt;=MAX($GP$109:HE$109),MIN((HF$109-MAX($GP$109:HE$109)),(HF$109-HE$109)),0)</f>
        <v>0</v>
      </c>
      <c r="HG164" s="1">
        <f>+IF($E164=HG$22,VLOOKUP($C164,Input!$A$8:$GZ$39,MATCH(HG$21,Input!$A$6:$GZ$6,0),FALSE),0)*IF(HG$110&gt;=MAX($GP$110:HF$110),MIN((HG$110-MAX($GP$110:HF$110)),(HG$110-HF$110)),0)+IF($E164=HG$22,VLOOKUP($C164,Input!$A$8:$GZ$39,MATCH(HG$21,Input!$A$6:$GZ$6,0),FALSE),0)*IF(HG$109&gt;=MAX($GP$109:HF$109),MIN((HG$109-MAX($GP$109:HF$109)),(HG$109-HF$109)),0)</f>
        <v>0</v>
      </c>
      <c r="HH164" s="1">
        <f>+IF($E164=HH$22,VLOOKUP($C164,Input!$A$8:$GZ$39,MATCH(HH$21,Input!$A$6:$GZ$6,0),FALSE),0)*IF(HH$110&gt;=MAX($GP$110:HG$110),MIN((HH$110-MAX($GP$110:HG$110)),(HH$110-HG$110)),0)+IF($E164=HH$22,VLOOKUP($C164,Input!$A$8:$GZ$39,MATCH(HH$21,Input!$A$6:$GZ$6,0),FALSE),0)*IF(HH$109&gt;=MAX($GP$109:HG$109),MIN((HH$109-MAX($GP$109:HG$109)),(HH$109-HG$109)),0)</f>
        <v>0</v>
      </c>
      <c r="HI164" s="1">
        <f>+IF($E164=HI$22,VLOOKUP($C164,Input!$A$8:$GZ$39,MATCH(HI$21,Input!$A$6:$GZ$6,0),FALSE),0)*IF(HI$110&gt;=MAX($GP$110:HH$110),MIN((HI$110-MAX($GP$110:HH$110)),(HI$110-HH$110)),0)+IF($E164=HI$22,VLOOKUP($C164,Input!$A$8:$GZ$39,MATCH(HI$21,Input!$A$6:$GZ$6,0),FALSE),0)*IF(HI$109&gt;=MAX($GP$109:HH$109),MIN((HI$109-MAX($GP$109:HH$109)),(HI$109-HH$109)),0)</f>
        <v>0</v>
      </c>
      <c r="HJ164" s="1">
        <f>+IF($E164=HJ$22,VLOOKUP($C164,Input!$A$8:$GZ$39,MATCH(HJ$21,Input!$A$6:$GZ$6,0),FALSE),0)*IF(HJ$110&gt;=MAX($GP$110:HI$110),MIN((HJ$110-MAX($GP$110:HI$110)),(HJ$110-HI$110)),0)+IF($E164=HJ$22,VLOOKUP($C164,Input!$A$8:$GZ$39,MATCH(HJ$21,Input!$A$6:$GZ$6,0),FALSE),0)*IF(HJ$109&gt;=MAX($GP$109:HI$109),MIN((HJ$109-MAX($GP$109:HI$109)),(HJ$109-HI$109)),0)</f>
        <v>0</v>
      </c>
      <c r="HK164" s="1">
        <f>+IF($E164=HK$22,VLOOKUP($C164,Input!$A$8:$GZ$39,MATCH(HK$21,Input!$A$6:$GZ$6,0),FALSE),0)*IF(HK$110&gt;=MAX($GP$110:HJ$110),MIN((HK$110-MAX($GP$110:HJ$110)),(HK$110-HJ$110)),0)+IF($E164=HK$22,VLOOKUP($C164,Input!$A$8:$GZ$39,MATCH(HK$21,Input!$A$6:$GZ$6,0),FALSE),0)*IF(HK$109&gt;=MAX($GP$109:HJ$109),MIN((HK$109-MAX($GP$109:HJ$109)),(HK$109-HJ$109)),0)</f>
        <v>0</v>
      </c>
      <c r="HL164" s="1">
        <f>+IF($E164=HL$22,VLOOKUP($C164,Input!$A$8:$GZ$39,MATCH(HL$21,Input!$A$6:$GZ$6,0),FALSE),0)*IF(HL$110&gt;=MAX($GP$110:HK$110),MIN((HL$110-MAX($GP$110:HK$110)),(HL$110-HK$110)),0)+IF($E164=HL$22,VLOOKUP($C164,Input!$A$8:$GZ$39,MATCH(HL$21,Input!$A$6:$GZ$6,0),FALSE),0)*IF(HL$109&gt;=MAX($GP$109:HK$109),MIN((HL$109-MAX($GP$109:HK$109)),(HL$109-HK$109)),0)</f>
        <v>0</v>
      </c>
      <c r="HM164" s="1">
        <f>+IF($E164=HM$22,VLOOKUP($C164,Input!$A$8:$GZ$39,MATCH(HM$21,Input!$A$6:$GZ$6,0),FALSE),0)*IF(HM$110&gt;=MAX($GP$110:HL$110),MIN((HM$110-MAX($GP$110:HL$110)),(HM$110-HL$110)),0)+IF($E164=HM$22,VLOOKUP($C164,Input!$A$8:$GZ$39,MATCH(HM$21,Input!$A$6:$GZ$6,0),FALSE),0)*IF(HM$109&gt;=MAX($GP$109:HL$109),MIN((HM$109-MAX($GP$109:HL$109)),(HM$109-HL$109)),0)</f>
        <v>0</v>
      </c>
      <c r="HN164" s="1">
        <f>+IF($E164=HN$22,VLOOKUP($C164,Input!$A$8:$GZ$39,MATCH(HN$21,Input!$A$6:$GZ$6,0),FALSE),0)*IF(HN$110&gt;=MAX($GP$110:HM$110),MIN((HN$110-MAX($GP$110:HM$110)),(HN$110-HM$110)),0)+IF($E164=HN$22,VLOOKUP($C164,Input!$A$8:$GZ$39,MATCH(HN$21,Input!$A$6:$GZ$6,0),FALSE),0)*IF(HN$109&gt;=MAX($GP$109:HM$109),MIN((HN$109-MAX($GP$109:HM$109)),(HN$109-HM$109)),0)</f>
        <v>0</v>
      </c>
      <c r="HO164" s="1">
        <f>+IF($E164=HO$22,VLOOKUP($C164,Input!$A$8:$GZ$39,MATCH(HO$21,Input!$A$6:$GZ$6,0),FALSE),0)*IF(HO$110&gt;=MAX($GP$110:HN$110),MIN((HO$110-MAX($GP$110:HN$110)),(HO$110-HN$110)),0)+IF($E164=HO$22,VLOOKUP($C164,Input!$A$8:$GZ$39,MATCH(HO$21,Input!$A$6:$GZ$6,0),FALSE),0)*IF(HO$109&gt;=MAX($GP$109:HN$109),MIN((HO$109-MAX($GP$109:HN$109)),(HO$109-HN$109)),0)</f>
        <v>0</v>
      </c>
      <c r="HP164" s="1">
        <f>+IF($E164=HP$22,VLOOKUP($C164,Input!$A$8:$GZ$39,MATCH(HP$21,Input!$A$6:$GZ$6,0),FALSE),0)*IF(HP$110&gt;=MAX($GP$110:HO$110),MIN((HP$110-MAX($GP$110:HO$110)),(HP$110-HO$110)),0)+IF($E164=HP$22,VLOOKUP($C164,Input!$A$8:$GZ$39,MATCH(HP$21,Input!$A$6:$GZ$6,0),FALSE),0)*IF(HP$109&gt;=MAX($GP$109:HO$109),MIN((HP$109-MAX($GP$109:HO$109)),(HP$109-HO$109)),0)</f>
        <v>0</v>
      </c>
      <c r="HQ164" s="1">
        <f>+IF($E164=HQ$22,VLOOKUP($C164,Input!$A$8:$GZ$39,MATCH(HQ$21,Input!$A$6:$GZ$6,0),FALSE),0)*IF(HQ$110&gt;=MAX($GP$110:HP$110),MIN((HQ$110-MAX($GP$110:HP$110)),(HQ$110-HP$110)),0)+IF($E164=HQ$22,VLOOKUP($C164,Input!$A$8:$GZ$39,MATCH(HQ$21,Input!$A$6:$GZ$6,0),FALSE),0)*IF(HQ$109&gt;=MAX($GP$109:HP$109),MIN((HQ$109-MAX($GP$109:HP$109)),(HQ$109-HP$109)),0)</f>
        <v>0</v>
      </c>
      <c r="HR164" s="1">
        <f>+IF($E164=HR$22,VLOOKUP($C164,Input!$A$8:$GZ$39,MATCH(HR$21,Input!$A$6:$GZ$6,0),FALSE),0)*IF(HR$110&gt;=MAX($GP$110:HQ$110),MIN((HR$110-MAX($GP$110:HQ$110)),(HR$110-HQ$110)),0)+IF($E164=HR$22,VLOOKUP($C164,Input!$A$8:$GZ$39,MATCH(HR$21,Input!$A$6:$GZ$6,0),FALSE),0)*IF(HR$109&gt;=MAX($GP$109:HQ$109),MIN((HR$109-MAX($GP$109:HQ$109)),(HR$109-HQ$109)),0)</f>
        <v>0</v>
      </c>
      <c r="HS164" s="1">
        <f>+IF($E164=HS$22,VLOOKUP($C164,Input!$A$8:$GZ$39,MATCH(HS$21,Input!$A$6:$GZ$6,0),FALSE),0)*IF(HS$110&gt;=MAX($GP$110:HR$110),MIN((HS$110-MAX($GP$110:HR$110)),(HS$110-HR$110)),0)+IF($E164=HS$22,VLOOKUP($C164,Input!$A$8:$GZ$39,MATCH(HS$21,Input!$A$6:$GZ$6,0),FALSE),0)*IF(HS$109&gt;=MAX($GP$109:HR$109),MIN((HS$109-MAX($GP$109:HR$109)),(HS$109-HR$109)),0)</f>
        <v>0</v>
      </c>
      <c r="HT164" s="1">
        <f>+IF($E164=HT$22,VLOOKUP($C164,Input!$A$8:$GZ$39,MATCH(HT$21,Input!$A$6:$GZ$6,0),FALSE),0)*IF(HT$110&gt;=MAX($GP$110:HS$110),MIN((HT$110-MAX($GP$110:HS$110)),(HT$110-HS$110)),0)+IF($E164=HT$22,VLOOKUP($C164,Input!$A$8:$GZ$39,MATCH(HT$21,Input!$A$6:$GZ$6,0),FALSE),0)*IF(HT$109&gt;=MAX($GP$109:HS$109),MIN((HT$109-MAX($GP$109:HS$109)),(HT$109-HS$109)),0)</f>
        <v>0</v>
      </c>
      <c r="HU164" s="1">
        <f>+IF($E164=HU$22,VLOOKUP($C164,Input!$A$8:$GZ$39,MATCH(HU$21,Input!$A$6:$GZ$6,0),FALSE),0)*IF(HU$110&gt;=MAX($GP$110:HT$110),MIN((HU$110-MAX($GP$110:HT$110)),(HU$110-HT$110)),0)+IF($E164=HU$22,VLOOKUP($C164,Input!$A$8:$GZ$39,MATCH(HU$21,Input!$A$6:$GZ$6,0),FALSE),0)*IF(HU$109&gt;=MAX($GP$109:HT$109),MIN((HU$109-MAX($GP$109:HT$109)),(HU$109-HT$109)),0)</f>
        <v>0</v>
      </c>
      <c r="HV164" s="1">
        <f>+IF($E164=HV$22,VLOOKUP($C164,Input!$A$8:$GZ$39,MATCH(HV$21,Input!$A$6:$GZ$6,0),FALSE),0)*IF(HV$110&gt;=MAX($GP$110:HU$110),MIN((HV$110-MAX($GP$110:HU$110)),(HV$110-HU$110)),0)+IF($E164=HV$22,VLOOKUP($C164,Input!$A$8:$GZ$39,MATCH(HV$21,Input!$A$6:$GZ$6,0),FALSE),0)*IF(HV$109&gt;=MAX($GP$109:HU$109),MIN((HV$109-MAX($GP$109:HU$109)),(HV$109-HU$109)),0)</f>
        <v>0</v>
      </c>
      <c r="HW164" s="1">
        <f>+IF($E164=HW$22,VLOOKUP($C164,Input!$A$8:$GZ$39,MATCH(HW$21,Input!$A$6:$GZ$6,0),FALSE),0)*IF(HW$110&gt;=MAX($GP$110:HV$110),MIN((HW$110-MAX($GP$110:HV$110)),(HW$110-HV$110)),0)+IF($E164=HW$22,VLOOKUP($C164,Input!$A$8:$GZ$39,MATCH(HW$21,Input!$A$6:$GZ$6,0),FALSE),0)*IF(HW$109&gt;=MAX($GP$109:HV$109),MIN((HW$109-MAX($GP$109:HV$109)),(HW$109-HV$109)),0)</f>
        <v>0</v>
      </c>
      <c r="HX164" s="1">
        <f>+IF($E164=HX$22,VLOOKUP($C164,Input!$A$8:$GZ$39,MATCH(HX$21,Input!$A$6:$GZ$6,0),FALSE),0)*IF(HX$110&gt;=MAX($GP$110:HW$110),MIN((HX$110-MAX($GP$110:HW$110)),(HX$110-HW$110)),0)+IF($E164=HX$22,VLOOKUP($C164,Input!$A$8:$GZ$39,MATCH(HX$21,Input!$A$6:$GZ$6,0),FALSE),0)*IF(HX$109&gt;=MAX($GP$109:HW$109),MIN((HX$109-MAX($GP$109:HW$109)),(HX$109-HW$109)),0)</f>
        <v>0</v>
      </c>
      <c r="HY164" s="1">
        <f>+IF($E164=HY$22,VLOOKUP($C164,Input!$A$8:$GZ$39,MATCH(HY$21,Input!$A$6:$GZ$6,0),FALSE),0)*IF(HY$110&gt;=MAX($GP$110:HX$110),MIN((HY$110-MAX($GP$110:HX$110)),(HY$110-HX$110)),0)+IF($E164=HY$22,VLOOKUP($C164,Input!$A$8:$GZ$39,MATCH(HY$21,Input!$A$6:$GZ$6,0),FALSE),0)*IF(HY$109&gt;=MAX($GP$109:HX$109),MIN((HY$109-MAX($GP$109:HX$109)),(HY$109-HX$109)),0)</f>
        <v>0</v>
      </c>
      <c r="HZ164" s="42"/>
      <c r="IA164" t="str">
        <f>VLOOKUP($C164,Input!$A$8:$IA$39,MATCH(IA$21,Input!$A$6:$IA$6,0),FALSE)</f>
        <v>Bus Maintenance Bay Upgrade (two bays share one shop charger)</v>
      </c>
      <c r="IB164" s="132">
        <f>IF((VLOOKUP($C164,Input!$A$8:$IA$39,MATCH(IB$21,Input!$A$6:$IA$6,0),FALSE))="Y",$D164/VLOOKUP($C164,Input!$A$8:$IA$39,MATCH(IC$21,Input!$A$6:$IA$6,0),FALSE),0)</f>
        <v>0</v>
      </c>
      <c r="IC164" s="132">
        <f>IF((VLOOKUP($C164,Input!$A$8:$IA$39,MATCH(IB$21,Input!$A$6:$IA$6,0),FALSE))="Y",0,IF((VLOOKUP($C164,Input!$A$8:$IA$39,MATCH(IC$21,Input!$A$6:$IA$6,0),FALSE))&gt;0,$D164/VLOOKUP($C164,Input!$A$8:$IA$39,MATCH(IC$21,Input!$A$6:$IA$6,0),FALSE),0))</f>
        <v>15.6</v>
      </c>
      <c r="ID164" s="1">
        <f>+IF($E164=ID$22,VLOOKUP($C164,Input!$A$8:$IA$39,MATCH(ID$21,Input!$A$6:$IA$6,0),FALSE),0)*IF(ID$110&gt;=MAX($IC$110:IC$110),MIN((ID$110-MAX($IC$110:IC$110)),(ID$110-IC$110)),0)+IF($E164=ID$22,VLOOKUP($C164,Input!$A$8:$IA$39,MATCH(ID$21,Input!$A$6:$IA$6,0),FALSE),0)*IF(ID$109&gt;=MAX($IC$109:IC$109),MIN((ID$109-MAX($IC$109:IC$109)),(ID$109-IC$109)),0)</f>
        <v>0</v>
      </c>
      <c r="IE164" s="1">
        <f>+IF($E164=IE$22,VLOOKUP($C164,Input!$A$8:$IA$39,MATCH(IE$21,Input!$A$6:$IA$6,0),FALSE),0)*IF(IE$110&gt;=MAX($IC$110:ID$110),MIN((IE$110-MAX($IC$110:ID$110)),(IE$110-ID$110)),0)+IF($E164=IE$22,VLOOKUP($C164,Input!$A$8:$IA$39,MATCH(IE$21,Input!$A$6:$IA$6,0),FALSE),0)*IF(IE$109&gt;=MAX($IC$109:ID$109),MIN((IE$109-MAX($IC$109:ID$109)),(IE$109-ID$109)),0)</f>
        <v>0</v>
      </c>
      <c r="IF164" s="1">
        <f>+IF($E164=IF$22,VLOOKUP($C164,Input!$A$8:$IA$39,MATCH(IF$21,Input!$A$6:$IA$6,0),FALSE),0)*IF(IF$110&gt;=MAX($IC$110:IE$110),MIN((IF$110-MAX($IC$110:IE$110)),(IF$110-IE$110)),0)+IF($E164=IF$22,VLOOKUP($C164,Input!$A$8:$IA$39,MATCH(IF$21,Input!$A$6:$IA$6,0),FALSE),0)*IF(IF$109&gt;=MAX($IC$109:IE$109),MIN((IF$109-MAX($IC$109:IE$109)),(IF$109-IE$109)),0)</f>
        <v>0</v>
      </c>
      <c r="IG164" s="1">
        <f>+IF($E164=IG$22,VLOOKUP($C164,Input!$A$8:$IA$39,MATCH(IG$21,Input!$A$6:$IA$6,0),FALSE),0)*IF(IG$110&gt;=MAX($IC$110:IF$110),MIN((IG$110-MAX($IC$110:IF$110)),(IG$110-IF$110)),0)+IF($E164=IG$22,VLOOKUP($C164,Input!$A$8:$IA$39,MATCH(IG$21,Input!$A$6:$IA$6,0),FALSE),0)*IF(IG$109&gt;=MAX($IC$109:IF$109),MIN((IG$109-MAX($IC$109:IF$109)),(IG$109-IF$109)),0)</f>
        <v>0</v>
      </c>
      <c r="IH164" s="1">
        <f>+IF($E164=IH$22,VLOOKUP($C164,Input!$A$8:$IA$39,MATCH(IH$21,Input!$A$6:$IA$6,0),FALSE),0)*IF(IH$110&gt;=MAX($IC$110:IG$110),MIN((IH$110-MAX($IC$110:IG$110)),(IH$110-IG$110)),0)+IF($E164=IH$22,VLOOKUP($C164,Input!$A$8:$IA$39,MATCH(IH$21,Input!$A$6:$IA$6,0),FALSE),0)*IF(IH$109&gt;=MAX($IC$109:IG$109),MIN((IH$109-MAX($IC$109:IG$109)),(IH$109-IG$109)),0)</f>
        <v>0</v>
      </c>
      <c r="II164" s="1">
        <f>+IF($E164=II$22,VLOOKUP($C164,Input!$A$8:$IA$39,MATCH(II$21,Input!$A$6:$IA$6,0),FALSE),0)*IF(II$110&gt;=MAX($IC$110:IH$110),MIN((II$110-MAX($IC$110:IH$110)),(II$110-IH$110)),0)+IF($E164=II$22,VLOOKUP($C164,Input!$A$8:$IA$39,MATCH(II$21,Input!$A$6:$IA$6,0),FALSE),0)*IF(II$109&gt;=MAX($IC$109:IH$109),MIN((II$109-MAX($IC$109:IH$109)),(II$109-IH$109)),0)</f>
        <v>0</v>
      </c>
      <c r="IJ164" s="1">
        <f>+IF($E164=IJ$22,VLOOKUP($C164,Input!$A$8:$IA$39,MATCH(IJ$21,Input!$A$6:$IA$6,0),FALSE),0)*IF(IJ$110&gt;=MAX($IC$110:II$110),MIN((IJ$110-MAX($IC$110:II$110)),(IJ$110-II$110)),0)+IF($E164=IJ$22,VLOOKUP($C164,Input!$A$8:$IA$39,MATCH(IJ$21,Input!$A$6:$IA$6,0),FALSE),0)*IF(IJ$109&gt;=MAX($IC$109:II$109),MIN((IJ$109-MAX($IC$109:II$109)),(IJ$109-II$109)),0)</f>
        <v>0</v>
      </c>
      <c r="IK164" s="1">
        <f>+IF($E164=IK$22,VLOOKUP($C164,Input!$A$8:$IA$39,MATCH(IK$21,Input!$A$6:$IA$6,0),FALSE),0)*IF(IK$110&gt;=MAX($IC$110:IJ$110),MIN((IK$110-MAX($IC$110:IJ$110)),(IK$110-IJ$110)),0)+IF($E164=IK$22,VLOOKUP($C164,Input!$A$8:$IA$39,MATCH(IK$21,Input!$A$6:$IA$6,0),FALSE),0)*IF(IK$109&gt;=MAX($IC$109:IJ$109),MIN((IK$109-MAX($IC$109:IJ$109)),(IK$109-IJ$109)),0)</f>
        <v>0</v>
      </c>
      <c r="IL164" s="1">
        <f>+IF($E164=IL$22,VLOOKUP($C164,Input!$A$8:$IA$39,MATCH(IL$21,Input!$A$6:$IA$6,0),FALSE),0)*IF(IL$110&gt;=MAX($IC$110:IK$110),MIN((IL$110-MAX($IC$110:IK$110)),(IL$110-IK$110)),0)+IF($E164=IL$22,VLOOKUP($C164,Input!$A$8:$IA$39,MATCH(IL$21,Input!$A$6:$IA$6,0),FALSE),0)*IF(IL$109&gt;=MAX($IC$109:IK$109),MIN((IL$109-MAX($IC$109:IK$109)),(IL$109-IK$109)),0)</f>
        <v>0</v>
      </c>
      <c r="IM164" s="1">
        <f>+IF($E164=IM$22,VLOOKUP($C164,Input!$A$8:$IA$39,MATCH(IM$21,Input!$A$6:$IA$6,0),FALSE),0)*IF(IM$110&gt;=MAX($IC$110:IL$110),MIN((IM$110-MAX($IC$110:IL$110)),(IM$110-IL$110)),0)+IF($E164=IM$22,VLOOKUP($C164,Input!$A$8:$IA$39,MATCH(IM$21,Input!$A$6:$IA$6,0),FALSE),0)*IF(IM$109&gt;=MAX($IC$109:IL$109),MIN((IM$109-MAX($IC$109:IL$109)),(IM$109-IL$109)),0)</f>
        <v>0</v>
      </c>
      <c r="IN164" s="1">
        <f>+IF($E164=IN$22,VLOOKUP($C164,Input!$A$8:$IA$39,MATCH(IN$21,Input!$A$6:$IA$6,0),FALSE),0)*IF(IN$110&gt;=MAX($IC$110:IM$110),MIN((IN$110-MAX($IC$110:IM$110)),(IN$110-IM$110)),0)+IF($E164=IN$22,VLOOKUP($C164,Input!$A$8:$IA$39,MATCH(IN$21,Input!$A$6:$IA$6,0),FALSE),0)*IF(IN$109&gt;=MAX($IC$109:IM$109),MIN((IN$109-MAX($IC$109:IM$109)),(IN$109-IM$109)),0)</f>
        <v>0</v>
      </c>
      <c r="IO164" s="1">
        <f>+IF($E164=IO$22,VLOOKUP($C164,Input!$A$8:$IA$39,MATCH(IO$21,Input!$A$6:$IA$6,0),FALSE),0)*IF(IO$110&gt;=MAX($IC$110:IN$110),MIN((IO$110-MAX($IC$110:IN$110)),(IO$110-IN$110)),0)+IF($E164=IO$22,VLOOKUP($C164,Input!$A$8:$IA$39,MATCH(IO$21,Input!$A$6:$IA$6,0),FALSE),0)*IF(IO$109&gt;=MAX($IC$109:IN$109),MIN((IO$109-MAX($IC$109:IN$109)),(IO$109-IN$109)),0)</f>
        <v>0</v>
      </c>
      <c r="IP164" s="1">
        <f>+IF($E164=IP$22,VLOOKUP($C164,Input!$A$8:$IA$39,MATCH(IP$21,Input!$A$6:$IA$6,0),FALSE),0)*IF(IP$110&gt;=MAX($IC$110:IO$110),MIN((IP$110-MAX($IC$110:IO$110)),(IP$110-IO$110)),0)+IF($E164=IP$22,VLOOKUP($C164,Input!$A$8:$IA$39,MATCH(IP$21,Input!$A$6:$IA$6,0),FALSE),0)*IF(IP$109&gt;=MAX($IC$109:IO$109),MIN((IP$109-MAX($IC$109:IO$109)),(IP$109-IO$109)),0)</f>
        <v>0</v>
      </c>
      <c r="IQ164" s="1">
        <f>+IF($E164=IQ$22,VLOOKUP($C164,Input!$A$8:$IA$39,MATCH(IQ$21,Input!$A$6:$IA$6,0),FALSE),0)*IF(IQ$110&gt;=MAX($IC$110:IP$110),MIN((IQ$110-MAX($IC$110:IP$110)),(IQ$110-IP$110)),0)+IF($E164=IQ$22,VLOOKUP($C164,Input!$A$8:$IA$39,MATCH(IQ$21,Input!$A$6:$IA$6,0),FALSE),0)*IF(IQ$109&gt;=MAX($IC$109:IP$109),MIN((IQ$109-MAX($IC$109:IP$109)),(IQ$109-IP$109)),0)</f>
        <v>0</v>
      </c>
      <c r="IR164" s="1">
        <f>+IF($E164=IR$22,VLOOKUP($C164,Input!$A$8:$IA$39,MATCH(IR$21,Input!$A$6:$IA$6,0),FALSE),0)*IF(IR$110&gt;=MAX($IC$110:IQ$110),MIN((IR$110-MAX($IC$110:IQ$110)),(IR$110-IQ$110)),0)+IF($E164=IR$22,VLOOKUP($C164,Input!$A$8:$IA$39,MATCH(IR$21,Input!$A$6:$IA$6,0),FALSE),0)*IF(IR$109&gt;=MAX($IC$109:IQ$109),MIN((IR$109-MAX($IC$109:IQ$109)),(IR$109-IQ$109)),0)</f>
        <v>0</v>
      </c>
      <c r="IS164" s="1">
        <f>+IF($E164=IS$22,VLOOKUP($C164,Input!$A$8:$IA$39,MATCH(IS$21,Input!$A$6:$IA$6,0),FALSE),0)*IF(IS$110&gt;=MAX($IC$110:IR$110),MIN((IS$110-MAX($IC$110:IR$110)),(IS$110-IR$110)),0)+IF($E164=IS$22,VLOOKUP($C164,Input!$A$8:$IA$39,MATCH(IS$21,Input!$A$6:$IA$6,0),FALSE),0)*IF(IS$109&gt;=MAX($IC$109:IR$109),MIN((IS$109-MAX($IC$109:IR$109)),(IS$109-IR$109)),0)</f>
        <v>0</v>
      </c>
      <c r="IT164" s="1">
        <f>+IF($E164=IT$22,VLOOKUP($C164,Input!$A$8:$IA$39,MATCH(IT$21,Input!$A$6:$IA$6,0),FALSE),0)*IF(IT$110&gt;=MAX($IC$110:IS$110),MIN((IT$110-MAX($IC$110:IS$110)),(IT$110-IS$110)),0)+IF($E164=IT$22,VLOOKUP($C164,Input!$A$8:$IA$39,MATCH(IT$21,Input!$A$6:$IA$6,0),FALSE),0)*IF(IT$109&gt;=MAX($IC$109:IS$109),MIN((IT$109-MAX($IC$109:IS$109)),(IT$109-IS$109)),0)</f>
        <v>0</v>
      </c>
      <c r="IU164" s="1">
        <f>+IF($E164=IU$22,VLOOKUP($C164,Input!$A$8:$IA$39,MATCH(IU$21,Input!$A$6:$IA$6,0),FALSE),0)*IF(IU$110&gt;=MAX($IC$110:IT$110),MIN((IU$110-MAX($IC$110:IT$110)),(IU$110-IT$110)),0)+IF($E164=IU$22,VLOOKUP($C164,Input!$A$8:$IA$39,MATCH(IU$21,Input!$A$6:$IA$6,0),FALSE),0)*IF(IU$109&gt;=MAX($IC$109:IT$109),MIN((IU$109-MAX($IC$109:IT$109)),(IU$109-IT$109)),0)</f>
        <v>0</v>
      </c>
      <c r="IV164" s="1">
        <f>+IF($E164=IV$22,VLOOKUP($C164,Input!$A$8:$IA$39,MATCH(IV$21,Input!$A$6:$IA$6,0),FALSE),0)*IF(IV$110&gt;=MAX($IC$110:IU$110),MIN((IV$110-MAX($IC$110:IU$110)),(IV$110-IU$110)),0)+IF($E164=IV$22,VLOOKUP($C164,Input!$A$8:$IA$39,MATCH(IV$21,Input!$A$6:$IA$6,0),FALSE),0)*IF(IV$109&gt;=MAX($IC$109:IU$109),MIN((IV$109-MAX($IC$109:IU$109)),(IV$109-IU$109)),0)</f>
        <v>0</v>
      </c>
      <c r="IW164" s="1">
        <f>+IF($E164=IW$22,VLOOKUP($C164,Input!$A$8:$IA$39,MATCH(IW$21,Input!$A$6:$IA$6,0),FALSE),0)*IF(IW$110&gt;=MAX($IC$110:IV$110),MIN((IW$110-MAX($IC$110:IV$110)),(IW$110-IV$110)),0)+IF($E164=IW$22,VLOOKUP($C164,Input!$A$8:$IA$39,MATCH(IW$21,Input!$A$6:$IA$6,0),FALSE),0)*IF(IW$109&gt;=MAX($IC$109:IV$109),MIN((IW$109-MAX($IC$109:IV$109)),(IW$109-IV$109)),0)</f>
        <v>0</v>
      </c>
      <c r="IX164" s="1">
        <f>+IF($E164=IX$22,VLOOKUP($C164,Input!$A$8:$IA$39,MATCH(IX$21,Input!$A$6:$IA$6,0),FALSE),0)*IF(IX$110&gt;=MAX($IC$110:IW$110),MIN((IX$110-MAX($IC$110:IW$110)),(IX$110-IW$110)),0)+IF($E164=IX$22,VLOOKUP($C164,Input!$A$8:$IA$39,MATCH(IX$21,Input!$A$6:$IA$6,0),FALSE),0)*IF(IX$109&gt;=MAX($IC$109:IW$109),MIN((IX$109-MAX($IC$109:IW$109)),(IX$109-IW$109)),0)</f>
        <v>0</v>
      </c>
      <c r="IY164" s="1">
        <f>+IF($E164=IY$22,VLOOKUP($C164,Input!$A$8:$IA$39,MATCH(IY$21,Input!$A$6:$IA$6,0),FALSE),0)*IF(IY$110&gt;=MAX($IC$110:IX$110),MIN((IY$110-MAX($IC$110:IX$110)),(IY$110-IX$110)),0)+IF($E164=IY$22,VLOOKUP($C164,Input!$A$8:$IA$39,MATCH(IY$21,Input!$A$6:$IA$6,0),FALSE),0)*IF(IY$109&gt;=MAX($IC$109:IX$109),MIN((IY$109-MAX($IC$109:IX$109)),(IY$109-IX$109)),0)</f>
        <v>0</v>
      </c>
      <c r="IZ164" s="1">
        <f>+IF($E164=IZ$22,VLOOKUP($C164,Input!$A$8:$IA$39,MATCH(IZ$21,Input!$A$6:$IA$6,0),FALSE),0)*IF(IZ$110&gt;=MAX($IC$110:IY$110),MIN((IZ$110-MAX($IC$110:IY$110)),(IZ$110-IY$110)),0)+IF($E164=IZ$22,VLOOKUP($C164,Input!$A$8:$IA$39,MATCH(IZ$21,Input!$A$6:$IA$6,0),FALSE),0)*IF(IZ$109&gt;=MAX($IC$109:IY$109),MIN((IZ$109-MAX($IC$109:IY$109)),(IZ$109-IY$109)),0)</f>
        <v>0</v>
      </c>
      <c r="JA164" s="1">
        <f>+IF($E164=JA$22,VLOOKUP($C164,Input!$A$8:$IA$39,MATCH(JA$21,Input!$A$6:$IA$6,0),FALSE),0)*IF(JA$110&gt;=MAX($IC$110:IZ$110),MIN((JA$110-MAX($IC$110:IZ$110)),(JA$110-IZ$110)),0)+IF($E164=JA$22,VLOOKUP($C164,Input!$A$8:$IA$39,MATCH(JA$21,Input!$A$6:$IA$6,0),FALSE),0)*IF(JA$109&gt;=MAX($IC$109:IZ$109),MIN((JA$109-MAX($IC$109:IZ$109)),(JA$109-IZ$109)),0)</f>
        <v>0</v>
      </c>
      <c r="JB164" s="1">
        <f>+IF($E164=JB$22,VLOOKUP($C164,Input!$A$8:$IA$39,MATCH(JB$21,Input!$A$6:$IA$6,0),FALSE),0)*IF(JB$110&gt;=MAX($IC$110:JA$110),MIN((JB$110-MAX($IC$110:JA$110)),(JB$110-JA$110)),0)+IF($E164=JB$22,VLOOKUP($C164,Input!$A$8:$IA$39,MATCH(JB$21,Input!$A$6:$IA$6,0),FALSE),0)*IF(JB$109&gt;=MAX($IC$109:JA$109),MIN((JB$109-MAX($IC$109:JA$109)),(JB$109-JA$109)),0)</f>
        <v>0</v>
      </c>
      <c r="JC164" s="1">
        <f>+IF($E164=JC$22,VLOOKUP($C164,Input!$A$8:$IA$39,MATCH(JC$21,Input!$A$6:$IA$6,0),FALSE),0)*IF(JC$110&gt;=MAX($IC$110:JB$110),MIN((JC$110-MAX($IC$110:JB$110)),(JC$110-JB$110)),0)+IF($E164=JC$22,VLOOKUP($C164,Input!$A$8:$IA$39,MATCH(JC$21,Input!$A$6:$IA$6,0),FALSE),0)*IF(JC$109&gt;=MAX($IC$109:JB$109),MIN((JC$109-MAX($IC$109:JB$109)),(JC$109-JB$109)),0)</f>
        <v>0</v>
      </c>
      <c r="JD164" s="1">
        <f>+IF($E164=JD$22,VLOOKUP($C164,Input!$A$8:$IA$39,MATCH(JD$21,Input!$A$6:$IA$6,0),FALSE),0)*IF(JD$110&gt;=MAX($IC$110:JC$110),MIN((JD$110-MAX($IC$110:JC$110)),(JD$110-JC$110)),0)+IF($E164=JD$22,VLOOKUP($C164,Input!$A$8:$IA$39,MATCH(JD$21,Input!$A$6:$IA$6,0),FALSE),0)*IF(JD$109&gt;=MAX($IC$109:JC$109),MIN((JD$109-MAX($IC$109:JC$109)),(JD$109-JC$109)),0)</f>
        <v>0</v>
      </c>
      <c r="JE164" s="1">
        <f>+IF($E164=JE$22,VLOOKUP($C164,Input!$A$8:$IA$39,MATCH(JE$21,Input!$A$6:$IA$6,0),FALSE),0)*IF(JE$110&gt;=MAX($IC$110:JD$110),MIN((JE$110-MAX($IC$110:JD$110)),(JE$110-JD$110)),0)+IF($E164=JE$22,VLOOKUP($C164,Input!$A$8:$IA$39,MATCH(JE$21,Input!$A$6:$IA$6,0),FALSE),0)*IF(JE$109&gt;=MAX($IC$109:JD$109),MIN((JE$109-MAX($IC$109:JD$109)),(JE$109-JD$109)),0)</f>
        <v>0</v>
      </c>
      <c r="JF164" s="1">
        <f>+IF($E164=JF$22,VLOOKUP($C164,Input!$A$8:$IA$39,MATCH(JF$21,Input!$A$6:$IA$6,0),FALSE),0)*IF(JF$110&gt;=MAX($IC$110:JE$110),MIN((JF$110-MAX($IC$110:JE$110)),(JF$110-JE$110)),0)+IF($E164=JF$22,VLOOKUP($C164,Input!$A$8:$IA$39,MATCH(JF$21,Input!$A$6:$IA$6,0),FALSE),0)*IF(JF$109&gt;=MAX($IC$109:JE$109),MIN((JF$109-MAX($IC$109:JE$109)),(JF$109-JE$109)),0)</f>
        <v>0</v>
      </c>
      <c r="JG164" s="1">
        <f>+IF($E164=JG$22,VLOOKUP($C164,Input!$A$8:$IA$39,MATCH(JG$21,Input!$A$6:$IA$6,0),FALSE),0)*IF(JG$110&gt;=MAX($IC$110:JF$110),MIN((JG$110-MAX($IC$110:JF$110)),(JG$110-JF$110)),0)+IF($E164=JG$22,VLOOKUP($C164,Input!$A$8:$IA$39,MATCH(JG$21,Input!$A$6:$IA$6,0),FALSE),0)*IF(JG$109&gt;=MAX($IC$109:JF$109),MIN((JG$109-MAX($IC$109:JF$109)),(JG$109-JF$109)),0)</f>
        <v>0</v>
      </c>
      <c r="JH164" s="1">
        <f>+IF($E164=JH$22,VLOOKUP($C164,Input!$A$8:$IA$39,MATCH(JH$21,Input!$A$6:$IA$6,0),FALSE),0)*IF(JH$110&gt;=MAX($IC$110:JG$110),MIN((JH$110-MAX($IC$110:JG$110)),(JH$110-JG$110)),0)+IF($E164=JH$22,VLOOKUP($C164,Input!$A$8:$IA$39,MATCH(JH$21,Input!$A$6:$IA$6,0),FALSE),0)*IF(JH$109&gt;=MAX($IC$109:JG$109),MIN((JH$109-MAX($IC$109:JG$109)),(JH$109-JG$109)),0)</f>
        <v>0</v>
      </c>
      <c r="JI164" s="1">
        <f>+IF($E164=JI$22,VLOOKUP($C164,Input!$A$8:$IA$39,MATCH(JI$21,Input!$A$6:$IA$6,0),FALSE),0)*IF(JI$110&gt;=MAX($IC$110:JH$110),MIN((JI$110-MAX($IC$110:JH$110)),(JI$110-JH$110)),0)+IF($E164=JI$22,VLOOKUP($C164,Input!$A$8:$IA$39,MATCH(JI$21,Input!$A$6:$IA$6,0),FALSE),0)*IF(JI$109&gt;=MAX($IC$109:JH$109),MIN((JI$109-MAX($IC$109:JH$109)),(JI$109-JH$109)),0)</f>
        <v>0</v>
      </c>
      <c r="JJ164" s="1">
        <f>+IF($E164=JJ$22,VLOOKUP($C164,Input!$A$8:$IA$39,MATCH(JJ$21,Input!$A$6:$IA$6,0),FALSE),0)*IF(JJ$110&gt;=MAX($IC$110:JI$110),MIN((JJ$110-MAX($IC$110:JI$110)),(JJ$110-JI$110)),0)+IF($E164=JJ$22,VLOOKUP($C164,Input!$A$8:$IA$39,MATCH(JJ$21,Input!$A$6:$IA$6,0),FALSE),0)*IF(JJ$109&gt;=MAX($IC$109:JI$109),MIN((JJ$109-MAX($IC$109:JI$109)),(JJ$109-JI$109)),0)</f>
        <v>0</v>
      </c>
      <c r="JK164" s="1">
        <f>+IF($E164=JK$22,VLOOKUP($C164,Input!$A$8:$IA$39,MATCH(JK$21,Input!$A$6:$IA$6,0),FALSE),0)*IF(JK$110&gt;=MAX($IC$110:JJ$110),MIN((JK$110-MAX($IC$110:JJ$110)),(JK$110-JJ$110)),0)+IF($E164=JK$22,VLOOKUP($C164,Input!$A$8:$IA$39,MATCH(JK$21,Input!$A$6:$IA$6,0),FALSE),0)*IF(JK$109&gt;=MAX($IC$109:JJ$109),MIN((JK$109-MAX($IC$109:JJ$109)),(JK$109-JJ$109)),0)</f>
        <v>0</v>
      </c>
      <c r="JL164" s="1">
        <f>+IF($E164=JL$22,VLOOKUP($C164,Input!$A$8:$IA$39,MATCH(JL$21,Input!$A$6:$IA$6,0),FALSE),0)*IF(JL$110&gt;=MAX($IC$110:JK$110),MIN((JL$110-MAX($IC$110:JK$110)),(JL$110-JK$110)),0)+IF($E164=JL$22,VLOOKUP($C164,Input!$A$8:$IA$39,MATCH(JL$21,Input!$A$6:$IA$6,0),FALSE),0)*IF(JL$109&gt;=MAX($IC$109:JK$109),MIN((JL$109-MAX($IC$109:JK$109)),(JL$109-JK$109)),0)</f>
        <v>0</v>
      </c>
      <c r="JN164" t="str">
        <f>+VLOOKUP($C164,Input!$A$8:$GZ$39,MATCH(JN$21,Input!$A$6:$GZ$6,0),FALSE)</f>
        <v>Charger Maintenance ($/kWh)</v>
      </c>
      <c r="JO164" s="1">
        <f>IF($E164+$I164+$D$7&lt;=JO$22,0,IF(JO$22-$D$7&gt;=$E164,VLOOKUP($C164,Input!$A$8:$GZ$39,MATCH(JO$21,Input!$A$6:$GZ$6,0),FALSE),0)*$F164/$G164)*$D164</f>
        <v>0</v>
      </c>
      <c r="JP164" s="1">
        <f>IF($E164+$I164+$D$7&lt;=JP$22,0,IF(JP$22-$D$7&gt;=$E164,VLOOKUP($C164,Input!$A$8:$GZ$39,MATCH(JP$21,Input!$A$6:$GZ$6,0),FALSE),0)*$F164/$G164)*$D164</f>
        <v>0</v>
      </c>
      <c r="JQ164" s="1">
        <f>IF($E164+$I164+$D$7&lt;=JQ$22,0,IF(JQ$22-$D$7&gt;=$E164,VLOOKUP($C164,Input!$A$8:$GZ$39,MATCH(JQ$21,Input!$A$6:$GZ$6,0),FALSE),0)*$F164/$G164)*$D164</f>
        <v>0</v>
      </c>
      <c r="JR164" s="1">
        <f>IF($E164+$I164+$D$7&lt;=JR$22,0,IF(JR$22-$D$7&gt;=$E164,VLOOKUP($C164,Input!$A$8:$GZ$39,MATCH(JR$21,Input!$A$6:$GZ$6,0),FALSE),0)*$F164/$G164)*$D164</f>
        <v>0</v>
      </c>
      <c r="JS164" s="1">
        <f>IF($E164+$I164+$D$7&lt;=JS$22,0,IF(JS$22-$D$7&gt;=$E164,VLOOKUP($C164,Input!$A$8:$GZ$39,MATCH(JS$21,Input!$A$6:$GZ$6,0),FALSE),0)*$F164/$G164)*$D164</f>
        <v>0</v>
      </c>
      <c r="JT164" s="1">
        <f>IF($E164+$I164+$D$7&lt;=JT$22,0,IF(JT$22-$D$7&gt;=$E164,VLOOKUP($C164,Input!$A$8:$GZ$39,MATCH(JT$21,Input!$A$6:$GZ$6,0),FALSE),0)*$F164/$G164)*$D164</f>
        <v>0</v>
      </c>
      <c r="JU164" s="1">
        <f>IF($E164+$I164+$D$7&lt;=JU$22,0,IF(JU$22-$D$7&gt;=$E164,VLOOKUP($C164,Input!$A$8:$GZ$39,MATCH(JU$21,Input!$A$6:$GZ$6,0),FALSE),0)*$F164/$G164)*$D164</f>
        <v>0</v>
      </c>
      <c r="JV164" s="1">
        <f>IF($E164+$I164+$D$7&lt;=JV$22,0,IF(JV$22-$D$7&gt;=$E164,VLOOKUP($C164,Input!$A$8:$GZ$39,MATCH(JV$21,Input!$A$6:$GZ$6,0),FALSE),0)*$F164/$G164)*$D164</f>
        <v>0</v>
      </c>
      <c r="JW164" s="1">
        <f>IF($E164+$I164+$D$7&lt;=JW$22,0,IF(JW$22-$D$7&gt;=$E164,VLOOKUP($C164,Input!$A$8:$GZ$39,MATCH(JW$21,Input!$A$6:$GZ$6,0),FALSE),0)*$F164/$G164)*$D164</f>
        <v>0</v>
      </c>
      <c r="JX164" s="1">
        <f>IF($E164+$I164+$D$7&lt;=JX$22,0,IF(JX$22-$D$7&gt;=$E164,VLOOKUP($C164,Input!$A$8:$GZ$39,MATCH(JX$21,Input!$A$6:$GZ$6,0),FALSE),0)*$F164/$G164)*$D164</f>
        <v>0</v>
      </c>
      <c r="JY164" s="1">
        <f>IF($E164+$I164+$D$7&lt;=JY$22,0,IF(JY$22-$D$7&gt;=$E164,VLOOKUP($C164,Input!$A$8:$GZ$39,MATCH(JY$21,Input!$A$6:$GZ$6,0),FALSE),0)*$F164/$G164)*$D164</f>
        <v>0</v>
      </c>
      <c r="JZ164" s="1">
        <f>IF($E164+$I164+$D$7&lt;=JZ$22,0,IF(JZ$22-$D$7&gt;=$E164,VLOOKUP($C164,Input!$A$8:$GZ$39,MATCH(JZ$21,Input!$A$6:$GZ$6,0),FALSE),0)*$F164/$G164)*$D164</f>
        <v>0</v>
      </c>
      <c r="KA164" s="1">
        <f>IF($E164+$I164+$D$7&lt;=KA$22,0,IF(KA$22-$D$7&gt;=$E164,VLOOKUP($C164,Input!$A$8:$GZ$39,MATCH(KA$21,Input!$A$6:$GZ$6,0),FALSE),0)*$F164/$G164)*$D164</f>
        <v>0</v>
      </c>
      <c r="KB164" s="1">
        <f>IF($E164+$I164+$D$7&lt;=KB$22,0,IF(KB$22-$D$7&gt;=$E164,VLOOKUP($C164,Input!$A$8:$GZ$39,MATCH(KB$21,Input!$A$6:$GZ$6,0),FALSE),0)*$F164/$G164)*$D164</f>
        <v>0</v>
      </c>
      <c r="KC164" s="1">
        <f>IF($E164+$I164+$D$7&lt;=KC$22,0,IF(KC$22-$D$7&gt;=$E164,VLOOKUP($C164,Input!$A$8:$GZ$39,MATCH(KC$21,Input!$A$6:$GZ$6,0),FALSE),0)*$F164/$G164)*$D164</f>
        <v>0</v>
      </c>
      <c r="KD164" s="1">
        <f>IF($E164+$I164+$D$7&lt;=KD$22,0,IF(KD$22-$D$7&gt;=$E164,VLOOKUP($C164,Input!$A$8:$GZ$39,MATCH(KD$21,Input!$A$6:$GZ$6,0),FALSE),0)*$F164/$G164)*$D164</f>
        <v>0</v>
      </c>
      <c r="KE164" s="1">
        <f>IF($E164+$I164+$D$7&lt;=KE$22,0,IF(KE$22-$D$7&gt;=$E164,VLOOKUP($C164,Input!$A$8:$GZ$39,MATCH(KE$21,Input!$A$6:$GZ$6,0),FALSE),0)*$F164/$G164)*$D164</f>
        <v>0</v>
      </c>
      <c r="KF164" s="1">
        <f>IF($E164+$I164+$D$7&lt;=KF$22,0,IF(KF$22-$D$7&gt;=$E164,VLOOKUP($C164,Input!$A$8:$GZ$39,MATCH(KF$21,Input!$A$6:$GZ$6,0),FALSE),0)*$F164/$G164)*$D164</f>
        <v>0</v>
      </c>
      <c r="KG164" s="1">
        <f>IF($E164+$I164+$D$7&lt;=KG$22,0,IF(KG$22-$D$7&gt;=$E164,VLOOKUP($C164,Input!$A$8:$GZ$39,MATCH(KG$21,Input!$A$6:$GZ$6,0),FALSE),0)*$F164/$G164)*$D164</f>
        <v>0</v>
      </c>
      <c r="KH164" s="1">
        <f>IF($E164+$I164+$D$7&lt;=KH$22,0,IF(KH$22-$D$7&gt;=$E164,VLOOKUP($C164,Input!$A$8:$GZ$39,MATCH(KH$21,Input!$A$6:$GZ$6,0),FALSE),0)*$F164/$G164)*$D164</f>
        <v>0</v>
      </c>
      <c r="KI164" s="1">
        <f>IF($E164+$I164+$D$7&lt;=KI$22,0,IF(KI$22-$D$7&gt;=$E164,VLOOKUP($C164,Input!$A$8:$GZ$39,MATCH(KI$21,Input!$A$6:$GZ$6,0),FALSE),0)*$F164/$G164)*$D164</f>
        <v>0</v>
      </c>
      <c r="KJ164" s="1">
        <f>IF($E164+$I164+$D$7&lt;=KJ$22,0,IF(KJ$22-$D$7&gt;=$E164,VLOOKUP($C164,Input!$A$8:$GZ$39,MATCH(KJ$21,Input!$A$6:$GZ$6,0),FALSE),0)*$F164/$G164)*$D164</f>
        <v>0</v>
      </c>
      <c r="KK164" s="1">
        <f>IF($E164+$I164+$D$7&lt;=KK$22,0,IF(KK$22-$D$7&gt;=$E164,VLOOKUP($C164,Input!$A$8:$GZ$39,MATCH(KK$21,Input!$A$6:$GZ$6,0),FALSE),0)*$F164/$G164)*$D164</f>
        <v>0</v>
      </c>
      <c r="KL164" s="1">
        <f>IF($E164+$I164+$D$7&lt;=KL$22,0,IF(KL$22-$D$7&gt;=$E164,VLOOKUP($C164,Input!$A$8:$GZ$39,MATCH(KL$21,Input!$A$6:$GZ$6,0),FALSE),0)*$F164/$G164)*$D164</f>
        <v>0</v>
      </c>
      <c r="KM164" s="1">
        <f>IF($E164+$I164+$D$7&lt;=KM$22,0,IF(KM$22-$D$7&gt;=$E164,VLOOKUP($C164,Input!$A$8:$GZ$39,MATCH(KM$21,Input!$A$6:$GZ$6,0),FALSE),0)*$F164/$G164)*$D164</f>
        <v>0</v>
      </c>
      <c r="KN164" s="1">
        <f>IF($E164+$I164+$D$7&lt;=KN$22,0,IF(KN$22-$D$7&gt;=$E164,VLOOKUP($C164,Input!$A$8:$GZ$39,MATCH(KN$21,Input!$A$6:$GZ$6,0),FALSE),0)*$F164/$G164)*$D164</f>
        <v>0</v>
      </c>
      <c r="KO164" s="1">
        <f>IF($E164+$I164+$D$7&lt;=KO$22,0,IF(KO$22-$D$7&gt;=$E164,VLOOKUP($C164,Input!$A$8:$GZ$39,MATCH(KO$21,Input!$A$6:$GZ$6,0),FALSE),0)*$F164/$G164)*$D164</f>
        <v>0</v>
      </c>
      <c r="KP164" s="1">
        <f>IF($E164+$I164+$D$7&lt;=KP$22,0,IF(KP$22-$D$7&gt;=$E164,VLOOKUP($C164,Input!$A$8:$GZ$39,MATCH(KP$21,Input!$A$6:$GZ$6,0),FALSE),0)*$F164/$G164)*$D164</f>
        <v>0</v>
      </c>
      <c r="KQ164" s="1">
        <f>IF($E164+$I164+$D$7&lt;=KQ$22,0,IF(KQ$22-$D$7&gt;=$E164,VLOOKUP($C164,Input!$A$8:$GZ$39,MATCH(KQ$21,Input!$A$6:$GZ$6,0),FALSE),0)*$F164/$G164)*$D164</f>
        <v>0</v>
      </c>
      <c r="KR164" s="1">
        <f>IF($E164+$I164+$D$7&lt;=KR$22,0,IF(KR$22-$D$7&gt;=$E164,VLOOKUP($C164,Input!$A$8:$GZ$39,MATCH(KR$21,Input!$A$6:$GZ$6,0),FALSE),0)*$F164/$G164)*$D164</f>
        <v>0</v>
      </c>
      <c r="KS164" s="1">
        <f>IF($E164+$I164+$D$7&lt;=KS$22,0,IF(KS$22-$D$7&gt;=$E164,VLOOKUP($C164,Input!$A$8:$GZ$39,MATCH(KS$21,Input!$A$6:$GZ$6,0),FALSE),0)*$F164/$G164)*$D164</f>
        <v>0</v>
      </c>
      <c r="KT164" s="1">
        <f>IF($E164+$I164+$D$7&lt;=KT$22,0,IF(KT$22-$D$7&gt;=$E164,VLOOKUP($C164,Input!$A$8:$GZ$39,MATCH(KT$21,Input!$A$6:$GZ$6,0),FALSE),0)*$F164/$G164)*$D164</f>
        <v>0</v>
      </c>
      <c r="KU164" s="1">
        <f>IF($E164+$I164+$D$7&lt;=KU$22,0,IF(KU$22-$D$7&gt;=$E164,VLOOKUP($C164,Input!$A$8:$GZ$39,MATCH(KU$21,Input!$A$6:$GZ$6,0),FALSE),0)*$F164/$G164)*$D164</f>
        <v>0</v>
      </c>
      <c r="KV164" s="1">
        <f>IF($E164+$I164+$D$7&lt;=KV$22,0,IF(KV$22-$D$7&gt;=$E164,VLOOKUP($C164,Input!$A$8:$GZ$39,MATCH(KV$21,Input!$A$6:$GZ$6,0),FALSE),0)*$F164/$G164)*$D164</f>
        <v>0</v>
      </c>
      <c r="KW164" s="1">
        <f>IF($E164+$I164+$D$7&lt;=KW$22,0,IF(KW$22-$D$7&gt;=$E164,VLOOKUP($C164,Input!$A$8:$GZ$39,MATCH(KW$21,Input!$A$6:$GZ$6,0),FALSE),0)*$F164/$G164)*$D164</f>
        <v>0</v>
      </c>
      <c r="KY164" t="str">
        <f>VLOOKUP($C164,Input!$A$8:$HV$39,MATCH(KY$21,Input!$A$6:$HV$6,0),FALSE)</f>
        <v>$/kWh from "Main Tab" selection for depot charging and it is scaled to EIA cost projections</v>
      </c>
      <c r="KZ164" s="1">
        <f>IF($E164+$I164+$D$7&lt;=KZ$22,0,IF(KZ$22-$D$7&gt;=$E164,VLOOKUP($C164,Input!$A$8:$HV$39,MATCH(KZ$21,Input!$A$6:$HV$6,0),FALSE)/$G164*$F164,0))*$D164</f>
        <v>0</v>
      </c>
      <c r="LA164" s="1">
        <f>IF($E164+$I164+$D$7&lt;=LA$22,0,IF(LA$22-$D$7&gt;=$E164,VLOOKUP($C164,Input!$A$8:$HV$39,MATCH(LA$21,Input!$A$6:$HV$6,0),FALSE)/$G164*$F164,0))*$D164</f>
        <v>0</v>
      </c>
      <c r="LB164" s="1">
        <f>IF($E164+$I164+$D$7&lt;=LB$22,0,IF(LB$22-$D$7&gt;=$E164,VLOOKUP($C164,Input!$A$8:$HV$39,MATCH(LB$21,Input!$A$6:$HV$6,0),FALSE)/$G164*$F164,0))*$D164</f>
        <v>0</v>
      </c>
      <c r="LC164" s="1">
        <f>IF($E164+$I164+$D$7&lt;=LC$22,0,IF(LC$22-$D$7&gt;=$E164,VLOOKUP($C164,Input!$A$8:$HV$39,MATCH(LC$21,Input!$A$6:$HV$6,0),FALSE)/$G164*$F164,0))*$D164</f>
        <v>0</v>
      </c>
      <c r="LD164" s="1">
        <f>IF($E164+$I164+$D$7&lt;=LD$22,0,IF(LD$22-$D$7&gt;=$E164,VLOOKUP($C164,Input!$A$8:$HV$39,MATCH(LD$21,Input!$A$6:$HV$6,0),FALSE)/$G164*$F164,0))*$D164</f>
        <v>0</v>
      </c>
      <c r="LE164" s="1">
        <f>IF($E164+$I164+$D$7&lt;=LE$22,0,IF(LE$22-$D$7&gt;=$E164,VLOOKUP($C164,Input!$A$8:$HV$39,MATCH(LE$21,Input!$A$6:$HV$6,0),FALSE)/$G164*$F164,0))*$D164</f>
        <v>0</v>
      </c>
      <c r="LF164" s="1">
        <f>IF($E164+$I164+$D$7&lt;=LF$22,0,IF(LF$22-$D$7&gt;=$E164,VLOOKUP($C164,Input!$A$8:$HV$39,MATCH(LF$21,Input!$A$6:$HV$6,0),FALSE)/$G164*$F164,0))*$D164</f>
        <v>0</v>
      </c>
      <c r="LG164" s="1">
        <f>IF($E164+$I164+$D$7&lt;=LG$22,0,IF(LG$22-$D$7&gt;=$E164,VLOOKUP($C164,Input!$A$8:$HV$39,MATCH(LG$21,Input!$A$6:$HV$6,0),FALSE)/$G164*$F164,0))*$D164</f>
        <v>0</v>
      </c>
      <c r="LH164" s="1">
        <f>IF($E164+$I164+$D$7&lt;=LH$22,0,IF(LH$22-$D$7&gt;=$E164,VLOOKUP($C164,Input!$A$8:$HV$39,MATCH(LH$21,Input!$A$6:$HV$6,0),FALSE)/$G164*$F164,0))*$D164</f>
        <v>0</v>
      </c>
      <c r="LI164" s="1">
        <f>IF($E164+$I164+$D$7&lt;=LI$22,0,IF(LI$22-$D$7&gt;=$E164,VLOOKUP($C164,Input!$A$8:$HV$39,MATCH(LI$21,Input!$A$6:$HV$6,0),FALSE)/$G164*$F164,0))*$D164</f>
        <v>0</v>
      </c>
      <c r="LJ164" s="1">
        <f>IF($E164+$I164+$D$7&lt;=LJ$22,0,IF(LJ$22-$D$7&gt;=$E164,VLOOKUP($C164,Input!$A$8:$HV$39,MATCH(LJ$21,Input!$A$6:$HV$6,0),FALSE)/$G164*$F164,0))*$D164</f>
        <v>0</v>
      </c>
      <c r="LK164" s="1">
        <f>IF($E164+$I164+$D$7&lt;=LK$22,0,IF(LK$22-$D$7&gt;=$E164,VLOOKUP($C164,Input!$A$8:$HV$39,MATCH(LK$21,Input!$A$6:$HV$6,0),FALSE)/$G164*$F164,0))*$D164</f>
        <v>0</v>
      </c>
      <c r="LL164" s="1">
        <f>IF($E164+$I164+$D$7&lt;=LL$22,0,IF(LL$22-$D$7&gt;=$E164,VLOOKUP($C164,Input!$A$8:$HV$39,MATCH(LL$21,Input!$A$6:$HV$6,0),FALSE)/$G164*$F164,0))*$D164</f>
        <v>0</v>
      </c>
      <c r="LM164" s="1">
        <f>IF($E164+$I164+$D$7&lt;=LM$22,0,IF(LM$22-$D$7&gt;=$E164,VLOOKUP($C164,Input!$A$8:$HV$39,MATCH(LM$21,Input!$A$6:$HV$6,0),FALSE)/$G164*$F164,0))*$D164</f>
        <v>0</v>
      </c>
      <c r="LN164" s="1">
        <f>IF($E164+$I164+$D$7&lt;=LN$22,0,IF(LN$22-$D$7&gt;=$E164,VLOOKUP($C164,Input!$A$8:$HV$39,MATCH(LN$21,Input!$A$6:$HV$6,0),FALSE)/$G164*$F164,0))*$D164</f>
        <v>0</v>
      </c>
      <c r="LO164" s="1">
        <f>IF($E164+$I164+$D$7&lt;=LO$22,0,IF(LO$22-$D$7&gt;=$E164,VLOOKUP($C164,Input!$A$8:$HV$39,MATCH(LO$21,Input!$A$6:$HV$6,0),FALSE)/$G164*$F164,0))*$D164</f>
        <v>0</v>
      </c>
      <c r="LP164" s="1">
        <f>IF($E164+$I164+$D$7&lt;=LP$22,0,IF(LP$22-$D$7&gt;=$E164,VLOOKUP($C164,Input!$A$8:$HV$39,MATCH(LP$21,Input!$A$6:$HV$6,0),FALSE)/$G164*$F164,0))*$D164</f>
        <v>0</v>
      </c>
      <c r="LQ164" s="1">
        <f>IF($E164+$I164+$D$7&lt;=LQ$22,0,IF(LQ$22-$D$7&gt;=$E164,VLOOKUP($C164,Input!$A$8:$HV$39,MATCH(LQ$21,Input!$A$6:$HV$6,0),FALSE)/$G164*$F164,0))*$D164</f>
        <v>0</v>
      </c>
      <c r="LR164" s="1">
        <f>IF($E164+$I164+$D$7&lt;=LR$22,0,IF(LR$22-$D$7&gt;=$E164,VLOOKUP($C164,Input!$A$8:$HV$39,MATCH(LR$21,Input!$A$6:$HV$6,0),FALSE)/$G164*$F164,0))*$D164</f>
        <v>0</v>
      </c>
      <c r="LS164" s="1">
        <f>IF($E164+$I164+$D$7&lt;=LS$22,0,IF(LS$22-$D$7&gt;=$E164,VLOOKUP($C164,Input!$A$8:$HV$39,MATCH(LS$21,Input!$A$6:$HV$6,0),FALSE)/$G164*$F164,0))*$D164</f>
        <v>0</v>
      </c>
      <c r="LT164" s="1">
        <f>IF($E164+$I164+$D$7&lt;=LT$22,0,IF(LT$22-$D$7&gt;=$E164,VLOOKUP($C164,Input!$A$8:$HV$39,MATCH(LT$21,Input!$A$6:$HV$6,0),FALSE)/$G164*$F164,0))*$D164</f>
        <v>0</v>
      </c>
      <c r="LU164" s="1">
        <f>IF($E164+$I164+$D$7&lt;=LU$22,0,IF(LU$22-$D$7&gt;=$E164,VLOOKUP($C164,Input!$A$8:$HV$39,MATCH(LU$21,Input!$A$6:$HV$6,0),FALSE)/$G164*$F164,0))*$D164</f>
        <v>0</v>
      </c>
      <c r="LV164" s="1">
        <f>IF($E164+$I164+$D$7&lt;=LV$22,0,IF(LV$22-$D$7&gt;=$E164,VLOOKUP($C164,Input!$A$8:$HV$39,MATCH(LV$21,Input!$A$6:$HV$6,0),FALSE)/$G164*$F164,0))*$D164</f>
        <v>0</v>
      </c>
      <c r="LW164" s="1">
        <f>IF($E164+$I164+$D$7&lt;=LW$22,0,IF(LW$22-$D$7&gt;=$E164,VLOOKUP($C164,Input!$A$8:$HV$39,MATCH(LW$21,Input!$A$6:$HV$6,0),FALSE)/$G164*$F164,0))*$D164</f>
        <v>0</v>
      </c>
      <c r="LX164" s="1">
        <f>IF($E164+$I164+$D$7&lt;=LX$22,0,IF(LX$22-$D$7&gt;=$E164,VLOOKUP($C164,Input!$A$8:$HV$39,MATCH(LX$21,Input!$A$6:$HV$6,0),FALSE)/$G164*$F164,0))*$D164</f>
        <v>0</v>
      </c>
      <c r="LY164" s="1">
        <f>IF($E164+$I164+$D$7&lt;=LY$22,0,IF(LY$22-$D$7&gt;=$E164,VLOOKUP($C164,Input!$A$8:$HV$39,MATCH(LY$21,Input!$A$6:$HV$6,0),FALSE)/$G164*$F164,0))*$D164</f>
        <v>0</v>
      </c>
      <c r="LZ164" s="1">
        <f>IF($E164+$I164+$D$7&lt;=LZ$22,0,IF(LZ$22-$D$7&gt;=$E164,VLOOKUP($C164,Input!$A$8:$HV$39,MATCH(LZ$21,Input!$A$6:$HV$6,0),FALSE)/$G164*$F164,0))*$D164</f>
        <v>0</v>
      </c>
      <c r="MA164" s="1">
        <f>IF($E164+$I164+$D$7&lt;=MA$22,0,IF(MA$22-$D$7&gt;=$E164,VLOOKUP($C164,Input!$A$8:$HV$39,MATCH(MA$21,Input!$A$6:$HV$6,0),FALSE)/$G164*$F164,0))*$D164</f>
        <v>0</v>
      </c>
      <c r="MB164" s="1">
        <f>IF($E164+$I164+$D$7&lt;=MB$22,0,IF(MB$22-$D$7&gt;=$E164,VLOOKUP($C164,Input!$A$8:$HV$39,MATCH(MB$21,Input!$A$6:$HV$6,0),FALSE)/$G164*$F164,0))*$D164</f>
        <v>0</v>
      </c>
      <c r="MC164" s="1">
        <f>IF($E164+$I164+$D$7&lt;=MC$22,0,IF(MC$22-$D$7&gt;=$E164,VLOOKUP($C164,Input!$A$8:$HV$39,MATCH(MC$21,Input!$A$6:$HV$6,0),FALSE)/$G164*$F164,0))*$D164</f>
        <v>0</v>
      </c>
      <c r="MD164" s="1">
        <f>IF($E164+$I164+$D$7&lt;=MD$22,0,IF(MD$22-$D$7&gt;=$E164,VLOOKUP($C164,Input!$A$8:$HV$39,MATCH(MD$21,Input!$A$6:$HV$6,0),FALSE)/$G164*$F164,0))*$D164</f>
        <v>0</v>
      </c>
      <c r="ME164" s="1">
        <f>IF($E164+$I164+$D$7&lt;=ME$22,0,IF(ME$22-$D$7&gt;=$E164,VLOOKUP($C164,Input!$A$8:$HV$39,MATCH(ME$21,Input!$A$6:$HV$6,0),FALSE)/$G164*$F164,0))*$D164</f>
        <v>0</v>
      </c>
      <c r="MF164" s="1">
        <f>IF($E164+$I164+$D$7&lt;=MF$22,0,IF(MF$22-$D$7&gt;=$E164,VLOOKUP($C164,Input!$A$8:$HV$39,MATCH(MF$21,Input!$A$6:$HV$6,0),FALSE)/$G164*$F164,0))*$D164</f>
        <v>0</v>
      </c>
      <c r="MG164" s="1">
        <f>IF($E164+$I164+$D$7&lt;=MG$22,0,IF(MG$22-$D$7&gt;=$E164,VLOOKUP($C164,Input!$A$8:$HV$39,MATCH(MG$21,Input!$A$6:$HV$6,0),FALSE)/$G164*$F164,0))*$D164</f>
        <v>0</v>
      </c>
      <c r="MH164" s="1">
        <f>IF($E164+$I164+$D$7&lt;=MH$22,0,IF(MH$22-$D$7&gt;=$E164,VLOOKUP($C164,Input!$A$8:$HV$39,MATCH(MH$21,Input!$A$6:$HV$6,0),FALSE)/$G164*$F164,0))*$D164</f>
        <v>0</v>
      </c>
      <c r="MI164" s="1">
        <f>IF($E164+$I164+$D$7&lt;=MI$22,0,IF(MI$22-$D$7&gt;=$E164,VLOOKUP($C164,Input!$A$8:$HV$39,MATCH(MI$21,Input!$A$6:$HV$6,0),FALSE)/$G164*$F164,0))*$D164</f>
        <v>0</v>
      </c>
      <c r="MJ164" s="1">
        <f>IF($E164+$I164+$D$7&lt;=MJ$22,0,IF(MJ$22-$D$7&gt;=$E164,VLOOKUP($C164,Input!$A$8:$HV$39,MATCH(MJ$21,Input!$A$6:$HV$6,0),FALSE)/$G164*$F164,0))*$D164</f>
        <v>0</v>
      </c>
      <c r="MK164" s="1">
        <f>IF($E164+$I164+$D$7&lt;=MK$22,0,IF(MK$22-$D$7&gt;=$E164,VLOOKUP($C164,Input!$A$8:$HV$39,MATCH(MK$21,Input!$A$6:$HV$6,0),FALSE)/$G164*$F164,0))*$D164</f>
        <v>0</v>
      </c>
      <c r="ML164" s="1">
        <f>IF($E164+$I164+$D$7&lt;=ML$22,0,IF(ML$22-$D$7&gt;=$E164,VLOOKUP($C164,Input!$A$8:$HV$39,MATCH(ML$21,Input!$A$6:$HV$6,0),FALSE)/$G164*$F164,0))*$D164</f>
        <v>0</v>
      </c>
      <c r="MM164" s="1">
        <f>IF($E164+$I164+$D$7&lt;=MM$22,0,IF(MM$22-$D$7&gt;=$E164,VLOOKUP($C164,Input!$A$8:$HV$39,MATCH(MM$21,Input!$A$6:$HV$6,0),FALSE)/$G164*$F164,0))*$D164</f>
        <v>0</v>
      </c>
      <c r="MN164" s="1">
        <f>IF($E164+$I164+$D$7&lt;=MN$22,0,IF(MN$22-$D$7&gt;=$E164,VLOOKUP($C164,Input!$A$8:$HV$39,MATCH(MN$21,Input!$A$6:$HV$6,0),FALSE)/$G164*$F164,0))*$D164</f>
        <v>0</v>
      </c>
      <c r="MO164" s="1">
        <f>IF($E164+$I164+$D$7&lt;=MO$22,0,IF(MO$22-$D$7&gt;=$E164,VLOOKUP($C164,Input!$A$8:$HV$39,MATCH(MO$21,Input!$A$6:$HV$6,0),FALSE)/$G164*$F164,0))*$D164</f>
        <v>0</v>
      </c>
      <c r="MP164" s="1">
        <f>IF($E164+$I164+$D$7&lt;=MP$22,0,IF(MP$22-$D$7&gt;=$E164,VLOOKUP($C164,Input!$A$8:$HV$39,MATCH(MP$21,Input!$A$6:$HV$6,0),FALSE)/$G164*$F164,0))*$D164</f>
        <v>0</v>
      </c>
      <c r="MQ164" s="1">
        <f>IF($E164+$I164+$D$7&lt;=MQ$22,0,IF(MQ$22-$D$7&gt;=$E164,VLOOKUP($C164,Input!$A$8:$HV$39,MATCH(MQ$21,Input!$A$6:$HV$6,0),FALSE)/$G164*$F164,0))*$D164</f>
        <v>0</v>
      </c>
      <c r="MR164" s="1">
        <f>IF($E164+$I164+$D$7&lt;=MR$22,0,IF(MR$22-$D$7&gt;=$E164,VLOOKUP($C164,Input!$A$8:$HV$39,MATCH(MR$21,Input!$A$6:$HV$6,0),FALSE)/$G164*$F164,0))*$D164</f>
        <v>0</v>
      </c>
      <c r="MS164" s="1">
        <f>IF($E164+$I164+$D$7&lt;=MS$22,0,IF(MS$22-$D$7&gt;=$E164,VLOOKUP($C164,Input!$A$8:$HV$39,MATCH(MS$21,Input!$A$6:$HV$6,0),FALSE)/$G164*$F164,0))*$D164</f>
        <v>0</v>
      </c>
      <c r="MT164" s="1">
        <f>IF($E164+$I164+$D$7&lt;=MT$22,0,IF(MT$22-$D$7&gt;=$E164,VLOOKUP($C164,Input!$A$8:$HV$39,MATCH(MT$21,Input!$A$6:$HV$6,0),FALSE)/$G164*$F164,0))*$D164</f>
        <v>0</v>
      </c>
      <c r="MU164" s="1">
        <f>IF($E164+$I164+$D$7&lt;=MU$22,0,IF(MU$22-$D$7&gt;=$E164,VLOOKUP($C164,Input!$A$8:$HV$39,MATCH(MU$21,Input!$A$6:$HV$6,0),FALSE)/$G164*$F164,0))*$D164</f>
        <v>0</v>
      </c>
      <c r="MV164" s="1">
        <f>IF($E164+$I164+$D$7&lt;=MV$22,0,IF(MV$22-$D$7&gt;=$E164,VLOOKUP($C164,Input!$A$8:$HV$39,MATCH(MV$21,Input!$A$6:$HV$6,0),FALSE)/$G164*$F164,0))*$D164</f>
        <v>0</v>
      </c>
      <c r="MW164" s="1">
        <f>IF($E164+$I164+$D$7&lt;=MW$22,0,IF(MW$22-$D$7&gt;=$E164,VLOOKUP($C164,Input!$A$8:$HV$39,MATCH(MW$21,Input!$A$6:$HV$6,0),FALSE)/$G164*$F164,0))*$D164</f>
        <v>2275957.7835889328</v>
      </c>
      <c r="MX164" s="1">
        <f>IF($E164+$I164+$D$7&lt;=MX$22,0,IF(MX$22-$D$7&gt;=$E164,VLOOKUP($C164,Input!$A$8:$HV$39,MATCH(MX$21,Input!$A$6:$HV$6,0),FALSE)/$G164*$F164,0))*$D164</f>
        <v>2274374.9128031656</v>
      </c>
      <c r="MZ164" t="str">
        <f>VLOOKUP($C164,Input!$A$8:$HV$39,MATCH(MZ$21,Input!$A$6:$HV$6,0),FALSE)</f>
        <v>Electricity LCFS Credit ($/kWh)</v>
      </c>
      <c r="NA164" s="1">
        <f>IF($E164+$I164+$D$7&lt;=NA$22,0,IF(NA$22-$D$7&gt;=$E164,-VLOOKUP($C164,Input!$A$8:$HV$39,MATCH(NA$21,Input!$A$6:$HV$6,0),FALSE)/$G164*$F164,0))*$D164*$G$4/100</f>
        <v>0</v>
      </c>
      <c r="NB164" s="1">
        <f>IF($E164+$I164+$D$7&lt;=NB$22,0,IF(NB$22-$D$7&gt;=$E164,-VLOOKUP($C164,Input!$A$8:$HV$39,MATCH(NB$21,Input!$A$6:$HV$6,0),FALSE)/$G164*$F164,0))*$D164*$G$4/100</f>
        <v>0</v>
      </c>
      <c r="NC164" s="1">
        <f>IF($E164+$I164+$D$7&lt;=NC$22,0,IF(NC$22-$D$7&gt;=$E164,-VLOOKUP($C164,Input!$A$8:$HV$39,MATCH(NC$21,Input!$A$6:$HV$6,0),FALSE)/$G164*$F164,0))*$D164*$G$4/100</f>
        <v>0</v>
      </c>
      <c r="ND164" s="1">
        <f>IF($E164+$I164+$D$7&lt;=ND$22,0,IF(ND$22-$D$7&gt;=$E164,-VLOOKUP($C164,Input!$A$8:$HV$39,MATCH(ND$21,Input!$A$6:$HV$6,0),FALSE)/$G164*$F164,0))*$D164*$G$4/100</f>
        <v>0</v>
      </c>
      <c r="NE164" s="1">
        <f>IF($E164+$I164+$D$7&lt;=NE$22,0,IF(NE$22-$D$7&gt;=$E164,-VLOOKUP($C164,Input!$A$8:$HV$39,MATCH(NE$21,Input!$A$6:$HV$6,0),FALSE)/$G164*$F164,0))*$D164*$G$4/100</f>
        <v>0</v>
      </c>
      <c r="NF164" s="1">
        <f>IF($E164+$I164+$D$7&lt;=NF$22,0,IF(NF$22-$D$7&gt;=$E164,-VLOOKUP($C164,Input!$A$8:$HV$39,MATCH(NF$21,Input!$A$6:$HV$6,0),FALSE)/$G164*$F164,0))*$D164*$G$4/100</f>
        <v>0</v>
      </c>
      <c r="NG164" s="1">
        <f>IF($E164+$I164+$D$7&lt;=NG$22,0,IF(NG$22-$D$7&gt;=$E164,-VLOOKUP($C164,Input!$A$8:$HV$39,MATCH(NG$21,Input!$A$6:$HV$6,0),FALSE)/$G164*$F164,0))*$D164*$G$4/100</f>
        <v>0</v>
      </c>
      <c r="NH164" s="1">
        <f>IF($E164+$I164+$D$7&lt;=NH$22,0,IF(NH$22-$D$7&gt;=$E164,-VLOOKUP($C164,Input!$A$8:$HV$39,MATCH(NH$21,Input!$A$6:$HV$6,0),FALSE)/$G164*$F164,0))*$D164*$G$4/100</f>
        <v>0</v>
      </c>
      <c r="NI164" s="1">
        <f>IF($E164+$I164+$D$7&lt;=NI$22,0,IF(NI$22-$D$7&gt;=$E164,-VLOOKUP($C164,Input!$A$8:$HV$39,MATCH(NI$21,Input!$A$6:$HV$6,0),FALSE)/$G164*$F164,0))*$D164*$G$4/100</f>
        <v>0</v>
      </c>
      <c r="NJ164" s="1">
        <f>IF($E164+$I164+$D$7&lt;=NJ$22,0,IF(NJ$22-$D$7&gt;=$E164,-VLOOKUP($C164,Input!$A$8:$HV$39,MATCH(NJ$21,Input!$A$6:$HV$6,0),FALSE)/$G164*$F164,0))*$D164*$G$4/100</f>
        <v>0</v>
      </c>
      <c r="NK164" s="1">
        <f>IF($E164+$I164+$D$7&lt;=NK$22,0,IF(NK$22-$D$7&gt;=$E164,-VLOOKUP($C164,Input!$A$8:$HV$39,MATCH(NK$21,Input!$A$6:$HV$6,0),FALSE)/$G164*$F164,0))*$D164*$G$4/100</f>
        <v>0</v>
      </c>
      <c r="NL164" s="1">
        <f>IF($E164+$I164+$D$7&lt;=NL$22,0,IF(NL$22-$D$7&gt;=$E164,-VLOOKUP($C164,Input!$A$8:$HV$39,MATCH(NL$21,Input!$A$6:$HV$6,0),FALSE)/$G164*$F164,0))*$D164*$G$4/100</f>
        <v>0</v>
      </c>
      <c r="NM164" s="1">
        <f>IF($E164+$I164+$D$7&lt;=NM$22,0,IF(NM$22-$D$7&gt;=$E164,-VLOOKUP($C164,Input!$A$8:$HV$39,MATCH(NM$21,Input!$A$6:$HV$6,0),FALSE)/$G164*$F164,0))*$D164*$G$4/100</f>
        <v>0</v>
      </c>
      <c r="NN164" s="1">
        <f>IF($E164+$I164+$D$7&lt;=NN$22,0,IF(NN$22-$D$7&gt;=$E164,-VLOOKUP($C164,Input!$A$8:$HV$39,MATCH(NN$21,Input!$A$6:$HV$6,0),FALSE)/$G164*$F164,0))*$D164*$G$4/100</f>
        <v>0</v>
      </c>
      <c r="NO164" s="1">
        <f>IF($E164+$I164+$D$7&lt;=NO$22,0,IF(NO$22-$D$7&gt;=$E164,-VLOOKUP($C164,Input!$A$8:$HV$39,MATCH(NO$21,Input!$A$6:$HV$6,0),FALSE)/$G164*$F164,0))*$D164*$G$4/100</f>
        <v>0</v>
      </c>
      <c r="NP164" s="1">
        <f>IF($E164+$I164+$D$7&lt;=NP$22,0,IF(NP$22-$D$7&gt;=$E164,-VLOOKUP($C164,Input!$A$8:$HV$39,MATCH(NP$21,Input!$A$6:$HV$6,0),FALSE)/$G164*$F164,0))*$D164*$G$4/100</f>
        <v>0</v>
      </c>
      <c r="NQ164" s="1">
        <f>IF($E164+$I164+$D$7&lt;=NQ$22,0,IF(NQ$22-$D$7&gt;=$E164,-VLOOKUP($C164,Input!$A$8:$HV$39,MATCH(NQ$21,Input!$A$6:$HV$6,0),FALSE)/$G164*$F164,0))*$D164*$G$4/100</f>
        <v>0</v>
      </c>
      <c r="NR164" s="1">
        <f>IF($E164+$I164+$D$7&lt;=NR$22,0,IF(NR$22-$D$7&gt;=$E164,-VLOOKUP($C164,Input!$A$8:$HV$39,MATCH(NR$21,Input!$A$6:$HV$6,0),FALSE)/$G164*$F164,0))*$D164*$G$4/100</f>
        <v>0</v>
      </c>
      <c r="NS164" s="1">
        <f>IF($E164+$I164+$D$7&lt;=NS$22,0,IF(NS$22-$D$7&gt;=$E164,-VLOOKUP($C164,Input!$A$8:$HV$39,MATCH(NS$21,Input!$A$6:$HV$6,0),FALSE)/$G164*$F164,0))*$D164*$G$4/100</f>
        <v>0</v>
      </c>
      <c r="NT164" s="1">
        <f>IF($E164+$I164+$D$7&lt;=NT$22,0,IF(NT$22-$D$7&gt;=$E164,-VLOOKUP($C164,Input!$A$8:$HV$39,MATCH(NT$21,Input!$A$6:$HV$6,0),FALSE)/$G164*$F164,0))*$D164*$G$4/100</f>
        <v>0</v>
      </c>
      <c r="NU164" s="1">
        <f>IF($E164+$I164+$D$7&lt;=NU$22,0,IF(NU$22-$D$7&gt;=$E164,-VLOOKUP($C164,Input!$A$8:$HV$39,MATCH(NU$21,Input!$A$6:$HV$6,0),FALSE)/$G164*$F164,0))*$D164*$G$4/100</f>
        <v>0</v>
      </c>
      <c r="NV164" s="1">
        <f>IF($E164+$I164+$D$7&lt;=NV$22,0,IF(NV$22-$D$7&gt;=$E164,-VLOOKUP($C164,Input!$A$8:$HV$39,MATCH(NV$21,Input!$A$6:$HV$6,0),FALSE)/$G164*$F164,0))*$D164*$G$4/100</f>
        <v>0</v>
      </c>
      <c r="NW164" s="1">
        <f>IF($E164+$I164+$D$7&lt;=NW$22,0,IF(NW$22-$D$7&gt;=$E164,-VLOOKUP($C164,Input!$A$8:$HV$39,MATCH(NW$21,Input!$A$6:$HV$6,0),FALSE)/$G164*$F164,0))*$D164*$G$4/100</f>
        <v>0</v>
      </c>
      <c r="NX164" s="1">
        <f>IF($E164+$I164+$D$7&lt;=NX$22,0,IF(NX$22-$D$7&gt;=$E164,-VLOOKUP($C164,Input!$A$8:$HV$39,MATCH(NX$21,Input!$A$6:$HV$6,0),FALSE)/$G164*$F164,0))*$D164*$G$4/100</f>
        <v>0</v>
      </c>
      <c r="NY164" s="1">
        <f>IF($E164+$I164+$D$7&lt;=NY$22,0,IF(NY$22-$D$7&gt;=$E164,-VLOOKUP($C164,Input!$A$8:$HV$39,MATCH(NY$21,Input!$A$6:$HV$6,0),FALSE)/$G164*$F164,0))*$D164*$G$4/100</f>
        <v>0</v>
      </c>
      <c r="NZ164" s="1">
        <f>IF($E164+$I164+$D$7&lt;=NZ$22,0,IF(NZ$22-$D$7&gt;=$E164,-VLOOKUP($C164,Input!$A$8:$HV$39,MATCH(NZ$21,Input!$A$6:$HV$6,0),FALSE)/$G164*$F164,0))*$D164*$G$4/100</f>
        <v>0</v>
      </c>
      <c r="OA164" s="1">
        <f>IF($E164+$I164+$D$7&lt;=OA$22,0,IF(OA$22-$D$7&gt;=$E164,-VLOOKUP($C164,Input!$A$8:$HV$39,MATCH(OA$21,Input!$A$6:$HV$6,0),FALSE)/$G164*$F164,0))*$D164*$G$4/100</f>
        <v>0</v>
      </c>
      <c r="OB164" s="1">
        <f>IF($E164+$I164+$D$7&lt;=OB$22,0,IF(OB$22-$D$7&gt;=$E164,-VLOOKUP($C164,Input!$A$8:$HV$39,MATCH(OB$21,Input!$A$6:$HV$6,0),FALSE)/$G164*$F164,0))*$D164*$G$4/100</f>
        <v>0</v>
      </c>
      <c r="OC164" s="1">
        <f>IF($E164+$I164+$D$7&lt;=OC$22,0,IF(OC$22-$D$7&gt;=$E164,-VLOOKUP($C164,Input!$A$8:$HV$39,MATCH(OC$21,Input!$A$6:$HV$6,0),FALSE)/$G164*$F164,0))*$D164*$G$4/100</f>
        <v>0</v>
      </c>
      <c r="OD164" s="1">
        <f>IF($E164+$I164+$D$7&lt;=OD$22,0,IF(OD$22-$D$7&gt;=$E164,-VLOOKUP($C164,Input!$A$8:$HV$39,MATCH(OD$21,Input!$A$6:$HV$6,0),FALSE)/$G164*$F164,0))*$D164*$G$4/100</f>
        <v>0</v>
      </c>
      <c r="OE164" s="1">
        <f>IF($E164+$I164+$D$7&lt;=OE$22,0,IF(OE$22-$D$7&gt;=$E164,-VLOOKUP($C164,Input!$A$8:$HV$39,MATCH(OE$21,Input!$A$6:$HV$6,0),FALSE)/$G164*$F164,0))*$D164*$G$4/100</f>
        <v>0</v>
      </c>
      <c r="OF164" s="1">
        <f>IF($E164+$I164+$D$7&lt;=OF$22,0,IF(OF$22-$D$7&gt;=$E164,-VLOOKUP($C164,Input!$A$8:$HV$39,MATCH(OF$21,Input!$A$6:$HV$6,0),FALSE)/$G164*$F164,0))*$D164*$G$4/100</f>
        <v>0</v>
      </c>
      <c r="OG164" s="1">
        <f>IF($E164+$I164+$D$7&lt;=OG$22,0,IF(OG$22-$D$7&gt;=$E164,-VLOOKUP($C164,Input!$A$8:$HV$39,MATCH(OG$21,Input!$A$6:$HV$6,0),FALSE)/$G164*$F164,0))*$D164*$G$4/100</f>
        <v>0</v>
      </c>
      <c r="OH164" s="1">
        <f>IF($E164+$I164+$D$7&lt;=OH$22,0,IF(OH$22-$D$7&gt;=$E164,-VLOOKUP($C164,Input!$A$8:$HV$39,MATCH(OH$21,Input!$A$6:$HV$6,0),FALSE)/$G164*$F164,0))*$D164*$G$4/100</f>
        <v>-1985584.6483200002</v>
      </c>
      <c r="OI164" s="1">
        <f>IF($E164+$I164+$D$7&lt;=OI$22,0,IF(OI$22-$D$7&gt;=$E164,-VLOOKUP($C164,Input!$A$8:$HV$39,MATCH(OI$21,Input!$A$6:$HV$6,0),FALSE)/$G164*$F164,0))*$D164*$G$4/100</f>
        <v>-1985584.6483200002</v>
      </c>
      <c r="OK164" t="str">
        <f>VLOOKUP($C164,Input!$A$8:$HW$39,MATCH(OK$21,Input!$A$6:$HW$6,0),FALSE)</f>
        <v>Charger Inspection Maint ($/year)</v>
      </c>
      <c r="OL164" s="1">
        <f>IF($E164+$I164+$D$7&lt;=OL$22,0,IF(OL$22-$D$7&gt;=$E164,IF(COUNTIF($KZ164:LP164,"&gt;0")&gt;0,VLOOKUP($C164,Input!$A$8:$HV$21,MATCH($OK$21+COUNTIF($KZ164:LP164,"&gt;0"),Input!$A$6:$HV$6,0),FALSE),0),0))*$D164</f>
        <v>0</v>
      </c>
      <c r="OM164" s="1">
        <f>IF($E164+$I164+$D$7&lt;=OM$22,0,IF(OM$22-$D$7&gt;=$E164,IF(COUNTIF($KZ164:LQ164,"&gt;0")&gt;0,VLOOKUP($C164,Input!$A$8:$HV$21,MATCH($OK$21+COUNTIF($KZ164:LQ164,"&gt;0"),Input!$A$6:$HV$6,0),FALSE),0),0))*$D164</f>
        <v>0</v>
      </c>
      <c r="ON164" s="1">
        <f>IF($E164+$I164+$D$7&lt;=ON$22,0,IF(ON$22-$D$7&gt;=$E164,IF(COUNTIF($KZ164:LR164,"&gt;0")&gt;0,VLOOKUP($C164,Input!$A$8:$HV$21,MATCH($OK$21+COUNTIF($KZ164:LR164,"&gt;0"),Input!$A$6:$HV$6,0),FALSE),0),0))*$D164</f>
        <v>0</v>
      </c>
      <c r="OO164" s="1">
        <f>IF($E164+$I164+$D$7&lt;=OO$22,0,IF(OO$22-$D$7&gt;=$E164,IF(COUNTIF($KZ164:LS164,"&gt;0")&gt;0,VLOOKUP($C164,Input!$A$8:$HV$21,MATCH($OK$21+COUNTIF($KZ164:LS164,"&gt;0"),Input!$A$6:$HV$6,0),FALSE),0),0))*$D164</f>
        <v>0</v>
      </c>
      <c r="OP164" s="1">
        <f>IF($E164+$I164+$D$7&lt;=OP$22,0,IF(OP$22-$D$7&gt;=$E164,IF(COUNTIF($KZ164:LT164,"&gt;0")&gt;0,VLOOKUP($C164,Input!$A$8:$HV$21,MATCH($OK$21+COUNTIF($KZ164:LT164,"&gt;0"),Input!$A$6:$HV$6,0),FALSE),0),0))*$D164</f>
        <v>0</v>
      </c>
      <c r="OQ164" s="1">
        <f>IF($E164+$I164+$D$7&lt;=OQ$22,0,IF(OQ$22-$D$7&gt;=$E164,IF(COUNTIF($KZ164:LU164,"&gt;0")&gt;0,VLOOKUP($C164,Input!$A$8:$HV$21,MATCH($OK$21+COUNTIF($KZ164:LU164,"&gt;0"),Input!$A$6:$HV$6,0),FALSE),0),0))*$D164</f>
        <v>0</v>
      </c>
      <c r="OR164" s="1">
        <f>IF($E164+$I164+$D$7&lt;=OR$22,0,IF(OR$22-$D$7&gt;=$E164,IF(COUNTIF($KZ164:LV164,"&gt;0")&gt;0,VLOOKUP($C164,Input!$A$8:$HV$21,MATCH($OK$21+COUNTIF($KZ164:LV164,"&gt;0"),Input!$A$6:$HV$6,0),FALSE),0),0))*$D164</f>
        <v>0</v>
      </c>
      <c r="OS164" s="1">
        <f>IF($E164+$I164+$D$7&lt;=OS$22,0,IF(OS$22-$D$7&gt;=$E164,IF(COUNTIF($KZ164:LW164,"&gt;0")&gt;0,VLOOKUP($C164,Input!$A$8:$HV$21,MATCH($OK$21+COUNTIF($KZ164:LW164,"&gt;0"),Input!$A$6:$HV$6,0),FALSE),0),0))*$D164</f>
        <v>0</v>
      </c>
      <c r="OT164" s="1">
        <f>IF($E164+$I164+$D$7&lt;=OT$22,0,IF(OT$22-$D$7&gt;=$E164,IF(COUNTIF($KZ164:LX164,"&gt;0")&gt;0,VLOOKUP($C164,Input!$A$8:$HV$21,MATCH($OK$21+COUNTIF($KZ164:LX164,"&gt;0"),Input!$A$6:$HV$6,0),FALSE),0),0))*$D164</f>
        <v>0</v>
      </c>
      <c r="OU164" s="1">
        <f>IF($E164+$I164+$D$7&lt;=OU$22,0,IF(OU$22-$D$7&gt;=$E164,IF(COUNTIF($KZ164:LY164,"&gt;0")&gt;0,VLOOKUP($C164,Input!$A$8:$HV$21,MATCH($OK$21+COUNTIF($KZ164:LY164,"&gt;0"),Input!$A$6:$HV$6,0),FALSE),0),0))*$D164</f>
        <v>0</v>
      </c>
      <c r="OV164" s="1">
        <f>IF($E164+$I164+$D$7&lt;=OV$22,0,IF(OV$22-$D$7&gt;=$E164,IF(COUNTIF($KZ164:LZ164,"&gt;0")&gt;0,VLOOKUP($C164,Input!$A$8:$HV$21,MATCH($OK$21+COUNTIF($KZ164:LZ164,"&gt;0"),Input!$A$6:$HV$6,0),FALSE),0),0))*$D164</f>
        <v>0</v>
      </c>
      <c r="OW164" s="1">
        <f>IF($E164+$I164+$D$7&lt;=OW$22,0,IF(OW$22-$D$7&gt;=$E164,IF(COUNTIF($KZ164:MA164,"&gt;0")&gt;0,VLOOKUP($C164,Input!$A$8:$HV$21,MATCH($OK$21+COUNTIF($KZ164:MA164,"&gt;0"),Input!$A$6:$HV$6,0),FALSE),0),0))*$D164</f>
        <v>0</v>
      </c>
      <c r="OX164" s="1">
        <f>IF($E164+$I164+$D$7&lt;=OX$22,0,IF(OX$22-$D$7&gt;=$E164,IF(COUNTIF($KZ164:MB164,"&gt;0")&gt;0,VLOOKUP($C164,Input!$A$8:$HV$21,MATCH($OK$21+COUNTIF($KZ164:MB164,"&gt;0"),Input!$A$6:$HV$6,0),FALSE),0),0))*$D164</f>
        <v>0</v>
      </c>
      <c r="OY164" s="1">
        <f>IF($E164+$I164+$D$7&lt;=OY$22,0,IF(OY$22-$D$7&gt;=$E164,IF(COUNTIF($KZ164:MC164,"&gt;0")&gt;0,VLOOKUP($C164,Input!$A$8:$HV$21,MATCH($OK$21+COUNTIF($KZ164:MC164,"&gt;0"),Input!$A$6:$HV$6,0),FALSE),0),0))*$D164</f>
        <v>0</v>
      </c>
      <c r="OZ164" s="1">
        <f>IF($E164+$I164+$D$7&lt;=OZ$22,0,IF(OZ$22-$D$7&gt;=$E164,IF(COUNTIF($KZ164:MD164,"&gt;0")&gt;0,VLOOKUP($C164,Input!$A$8:$HV$21,MATCH($OK$21+COUNTIF($KZ164:MD164,"&gt;0"),Input!$A$6:$HV$6,0),FALSE),0),0))*$D164</f>
        <v>0</v>
      </c>
      <c r="PA164" s="1">
        <f>IF($E164+$I164+$D$7&lt;=PA$22,0,IF(PA$22-$D$7&gt;=$E164,IF(COUNTIF($KZ164:ME164,"&gt;0")&gt;0,VLOOKUP($C164,Input!$A$8:$HV$21,MATCH($OK$21+COUNTIF($KZ164:ME164,"&gt;0"),Input!$A$6:$HV$6,0),FALSE),0),0))*$D164</f>
        <v>0</v>
      </c>
      <c r="PB164" s="1">
        <f>IF($E164+$I164+$D$7&lt;=PB$22,0,IF(PB$22-$D$7&gt;=$E164,IF(COUNTIF($KZ164:MF164,"&gt;0")&gt;0,VLOOKUP($C164,Input!$A$8:$HV$21,MATCH($OK$21+COUNTIF($KZ164:MF164,"&gt;0"),Input!$A$6:$HV$6,0),FALSE),0),0))*$D164</f>
        <v>0</v>
      </c>
      <c r="PC164" s="1">
        <f>IF($E164+$I164+$D$7&lt;=PC$22,0,IF(PC$22-$D$7&gt;=$E164,IF(COUNTIF($KZ164:MG164,"&gt;0")&gt;0,VLOOKUP($C164,Input!$A$8:$HV$21,MATCH($OK$21+COUNTIF($KZ164:MG164,"&gt;0"),Input!$A$6:$HV$6,0),FALSE),0),0))*$D164</f>
        <v>0</v>
      </c>
      <c r="PD164" s="1">
        <f>IF($E164+$I164+$D$7&lt;=PD$22,0,IF(PD$22-$D$7&gt;=$E164,IF(COUNTIF($KZ164:MH164,"&gt;0")&gt;0,VLOOKUP($C164,Input!$A$8:$HV$21,MATCH($OK$21+COUNTIF($KZ164:MH164,"&gt;0"),Input!$A$6:$HV$6,0),FALSE),0),0))*$D164</f>
        <v>0</v>
      </c>
      <c r="PE164" s="1">
        <f>IF($E164+$I164+$D$7&lt;=PE$22,0,IF(PE$22-$D$7&gt;=$E164,IF(COUNTIF($KZ164:MI164,"&gt;0")&gt;0,VLOOKUP($C164,Input!$A$8:$HV$21,MATCH($OK$21+COUNTIF($KZ164:MI164,"&gt;0"),Input!$A$6:$HV$6,0),FALSE),0),0))*$D164</f>
        <v>0</v>
      </c>
      <c r="PF164" s="1">
        <f>IF($E164+$I164+$D$7&lt;=PF$22,0,IF(PF$22-$D$7&gt;=$E164,IF(COUNTIF($KZ164:MJ164,"&gt;0")&gt;0,VLOOKUP($C164,Input!$A$8:$HV$21,MATCH($OK$21+COUNTIF($KZ164:MJ164,"&gt;0"),Input!$A$6:$HV$6,0),FALSE),0),0))*$D164</f>
        <v>0</v>
      </c>
      <c r="PG164" s="1">
        <f>IF($E164+$I164+$D$7&lt;=PG$22,0,IF(PG$22-$D$7&gt;=$E164,IF(COUNTIF($KZ164:MK164,"&gt;0")&gt;0,VLOOKUP($C164,Input!$A$8:$HV$21,MATCH($OK$21+COUNTIF($KZ164:MK164,"&gt;0"),Input!$A$6:$HV$6,0),FALSE),0),0))*$D164</f>
        <v>0</v>
      </c>
      <c r="PH164" s="1">
        <f>IF($E164+$I164+$D$7&lt;=PH$22,0,IF(PH$22-$D$7&gt;=$E164,IF(COUNTIF($KZ164:ML164,"&gt;0")&gt;0,VLOOKUP($C164,Input!$A$8:$HV$21,MATCH($OK$21+COUNTIF($KZ164:ML164,"&gt;0"),Input!$A$6:$HV$6,0),FALSE),0),0))*$D164</f>
        <v>0</v>
      </c>
      <c r="PI164" s="1">
        <f>IF($E164+$I164+$D$7&lt;=PI$22,0,IF(PI$22-$D$7&gt;=$E164,IF(COUNTIF($KZ164:MM164,"&gt;0")&gt;0,VLOOKUP($C164,Input!$A$8:$HV$21,MATCH($OK$21+COUNTIF($KZ164:MM164,"&gt;0"),Input!$A$6:$HV$6,0),FALSE),0),0))*$D164</f>
        <v>0</v>
      </c>
      <c r="PJ164" s="1">
        <f>IF($E164+$I164+$D$7&lt;=PJ$22,0,IF(PJ$22-$D$7&gt;=$E164,IF(COUNTIF($KZ164:MN164,"&gt;0")&gt;0,VLOOKUP($C164,Input!$A$8:$HV$21,MATCH($OK$21+COUNTIF($KZ164:MN164,"&gt;0"),Input!$A$6:$HV$6,0),FALSE),0),0))*$D164</f>
        <v>0</v>
      </c>
      <c r="PK164" s="1">
        <f>IF($E164+$I164+$D$7&lt;=PK$22,0,IF(PK$22-$D$7&gt;=$E164,IF(COUNTIF($KZ164:MO164,"&gt;0")&gt;0,VLOOKUP($C164,Input!$A$8:$HV$21,MATCH($OK$21+COUNTIF($KZ164:MO164,"&gt;0"),Input!$A$6:$HV$6,0),FALSE),0),0))*$D164</f>
        <v>0</v>
      </c>
      <c r="PL164" s="1">
        <f>IF($E164+$I164+$D$7&lt;=PL$22,0,IF(PL$22-$D$7&gt;=$E164,IF(COUNTIF($KZ164:MP164,"&gt;0")&gt;0,VLOOKUP($C164,Input!$A$8:$HV$21,MATCH($OK$21+COUNTIF($KZ164:MP164,"&gt;0"),Input!$A$6:$HV$6,0),FALSE),0),0))*$D164</f>
        <v>0</v>
      </c>
      <c r="PM164" s="1">
        <f>IF($E164+$I164+$D$7&lt;=PM$22,0,IF(PM$22-$D$7&gt;=$E164,IF(COUNTIF($KZ164:MQ164,"&gt;0")&gt;0,VLOOKUP($C164,Input!$A$8:$HV$21,MATCH($OK$21+COUNTIF($KZ164:MQ164,"&gt;0"),Input!$A$6:$HV$6,0),FALSE),0),0))*$D164</f>
        <v>0</v>
      </c>
      <c r="PN164" s="1">
        <f>IF($E164+$I164+$D$7&lt;=PN$22,0,IF(PN$22-$D$7&gt;=$E164,IF(COUNTIF($KZ164:MR164,"&gt;0")&gt;0,VLOOKUP($C164,Input!$A$8:$HV$21,MATCH($OK$21+COUNTIF($KZ164:MR164,"&gt;0"),Input!$A$6:$HV$6,0),FALSE),0),0))*$D164</f>
        <v>0</v>
      </c>
      <c r="PO164" s="1">
        <f>IF($E164+$I164+$D$7&lt;=PO$22,0,IF(PO$22-$D$7&gt;=$E164,IF(COUNTIF($KZ164:MS164,"&gt;0")&gt;0,VLOOKUP($C164,Input!$A$8:$HV$21,MATCH($OK$21+COUNTIF($KZ164:MS164,"&gt;0"),Input!$A$6:$HV$6,0),FALSE),0),0))*$D164</f>
        <v>0</v>
      </c>
      <c r="PP164" s="1">
        <f>IF($E164+$I164+$D$7&lt;=PP$22,0,IF(PP$22-$D$7&gt;=$E164,IF(COUNTIF($KZ164:MT164,"&gt;0")&gt;0,VLOOKUP($C164,Input!$A$8:$HV$21,MATCH($OK$21+COUNTIF($KZ164:MT164,"&gt;0"),Input!$A$6:$HV$6,0),FALSE),0),0))*$D164</f>
        <v>0</v>
      </c>
      <c r="PQ164" s="1">
        <f>IF($E164+$I164+$D$7&lt;=PQ$22,0,IF(PQ$22-$D$7&gt;=$E164,IF(COUNTIF($KZ164:MU164,"&gt;0")&gt;0,VLOOKUP($C164,Input!$A$8:$HV$21,MATCH($OK$21+COUNTIF($KZ164:MU164,"&gt;0"),Input!$A$6:$HV$6,0),FALSE),0),0))*$D164</f>
        <v>0</v>
      </c>
      <c r="PR164" s="1">
        <f>IF($E164+$I164+$D$7&lt;=PR$22,0,IF(PR$22-$D$7&gt;=$E164,IF(COUNTIF($KZ164:MV164,"&gt;0")&gt;0,VLOOKUP($C164,Input!$A$8:$HV$21,MATCH($OK$21+COUNTIF($KZ164:MV164,"&gt;0"),Input!$A$6:$HV$6,0),FALSE),0),0))*$D164</f>
        <v>0</v>
      </c>
      <c r="PS164" s="1">
        <f>IF($E164+$I164+$D$7&lt;=PS$22,0,IF(PS$22-$D$7&gt;=$E164,IF(COUNTIF($KZ164:MW164,"&gt;0")&gt;0,VLOOKUP($C164,Input!$A$8:$HV$21,MATCH($OK$21+COUNTIF($KZ164:MW164,"&gt;0"),Input!$A$6:$HV$6,0),FALSE),0),0))*$D164</f>
        <v>117000</v>
      </c>
      <c r="PT164" s="1">
        <f>IF($E164+$I164+$D$7&lt;=PT$22,0,IF(PT$22-$D$7&gt;=$E164,IF(COUNTIF($KZ164:MX164,"&gt;0")&gt;0,VLOOKUP($C164,Input!$A$8:$HV$21,MATCH($OK$21+COUNTIF($KZ164:MX164,"&gt;0"),Input!$A$6:$HV$6,0),FALSE),0),0))*$D164</f>
        <v>117000</v>
      </c>
      <c r="PV164" s="1" t="str">
        <f t="shared" si="990"/>
        <v>2049 MY All In - 40' Proterra 550 kWh {234 Buses}</v>
      </c>
      <c r="PW164" s="1">
        <f t="shared" si="991"/>
        <v>0</v>
      </c>
      <c r="PX164" s="1">
        <f t="shared" si="992"/>
        <v>0</v>
      </c>
      <c r="PY164" s="1">
        <f t="shared" si="993"/>
        <v>0</v>
      </c>
      <c r="PZ164" s="1">
        <f t="shared" si="994"/>
        <v>0</v>
      </c>
      <c r="QA164" s="1">
        <f t="shared" si="995"/>
        <v>0</v>
      </c>
      <c r="QB164" s="1">
        <f t="shared" si="996"/>
        <v>0</v>
      </c>
      <c r="QC164" s="1">
        <f t="shared" si="997"/>
        <v>0</v>
      </c>
      <c r="QD164" s="1">
        <f t="shared" si="998"/>
        <v>0</v>
      </c>
      <c r="QE164" s="1">
        <f t="shared" si="999"/>
        <v>0</v>
      </c>
      <c r="QF164" s="1">
        <f t="shared" si="1000"/>
        <v>0</v>
      </c>
      <c r="QG164" s="1">
        <f t="shared" si="1001"/>
        <v>0</v>
      </c>
      <c r="QH164" s="1">
        <f t="shared" si="1002"/>
        <v>0</v>
      </c>
      <c r="QI164" s="1">
        <f t="shared" si="1003"/>
        <v>0</v>
      </c>
      <c r="QJ164" s="1">
        <f t="shared" si="1004"/>
        <v>0</v>
      </c>
      <c r="QK164" s="1">
        <f t="shared" si="1005"/>
        <v>0</v>
      </c>
      <c r="QL164" s="1">
        <f t="shared" si="1006"/>
        <v>0</v>
      </c>
      <c r="QM164" s="1">
        <f t="shared" si="1007"/>
        <v>0</v>
      </c>
      <c r="QN164" s="1">
        <f t="shared" si="1008"/>
        <v>0</v>
      </c>
      <c r="QO164" s="1">
        <f t="shared" si="1009"/>
        <v>0</v>
      </c>
      <c r="QP164" s="1">
        <f t="shared" si="1010"/>
        <v>0</v>
      </c>
      <c r="QQ164" s="1">
        <f t="shared" si="1011"/>
        <v>0</v>
      </c>
      <c r="QR164" s="1">
        <f t="shared" si="1012"/>
        <v>0</v>
      </c>
      <c r="QS164" s="1">
        <f t="shared" si="1013"/>
        <v>0</v>
      </c>
      <c r="QT164" s="1">
        <f t="shared" si="1014"/>
        <v>0</v>
      </c>
      <c r="QU164" s="1">
        <f t="shared" si="1015"/>
        <v>0</v>
      </c>
      <c r="QV164" s="1">
        <f t="shared" si="1016"/>
        <v>0</v>
      </c>
      <c r="QW164" s="1">
        <f t="shared" si="1017"/>
        <v>0</v>
      </c>
      <c r="QX164" s="1">
        <f t="shared" si="1018"/>
        <v>0</v>
      </c>
      <c r="QY164" s="1">
        <f t="shared" si="1019"/>
        <v>0</v>
      </c>
      <c r="QZ164" s="1">
        <f t="shared" si="1020"/>
        <v>0</v>
      </c>
      <c r="RA164" s="1">
        <f t="shared" si="1021"/>
        <v>0</v>
      </c>
      <c r="RB164" s="1">
        <f t="shared" si="1022"/>
        <v>0</v>
      </c>
      <c r="RC164" s="1">
        <f t="shared" si="1023"/>
        <v>0</v>
      </c>
      <c r="RD164" s="1">
        <f t="shared" si="1024"/>
        <v>270231817.0593667</v>
      </c>
      <c r="RE164" s="1">
        <f t="shared" si="1025"/>
        <v>6021790.264483165</v>
      </c>
      <c r="RF164" s="1">
        <f t="shared" si="986"/>
        <v>276253607.32384986</v>
      </c>
      <c r="RG164" s="1">
        <f t="shared" si="987"/>
        <v>104088733.34788384</v>
      </c>
      <c r="RH164" s="72"/>
      <c r="RI164" s="91"/>
    </row>
    <row r="165" spans="1:477" x14ac:dyDescent="0.25">
      <c r="A165" s="89"/>
      <c r="B165" s="148">
        <v>1</v>
      </c>
      <c r="C165" s="111" t="s">
        <v>79</v>
      </c>
      <c r="D165" s="85">
        <f t="shared" si="913"/>
        <v>234</v>
      </c>
      <c r="E165" s="83">
        <f t="shared" si="989"/>
        <v>2050</v>
      </c>
      <c r="F165" s="68">
        <f t="shared" si="870"/>
        <v>40000</v>
      </c>
      <c r="G165" s="69">
        <f>VLOOKUP($C165,Input!$A$8:$HV$39,MATCH(G$21,Input!$A$6:$HV$6,0),FALSE)</f>
        <v>0.47619047619047616</v>
      </c>
      <c r="H165" s="123">
        <f>VLOOKUP($C165,Input!$A$8:$HV$39,MATCH(H$21,Input!$A$6:$HV$6,0),FALSE)</f>
        <v>0</v>
      </c>
      <c r="I165" s="70">
        <f>VLOOKUP($C165,Input!$A$8:$HV$39,MATCH(I$21,Input!$A$6:$HV$6,0),FALSE)</f>
        <v>14</v>
      </c>
      <c r="J165" s="1">
        <f>+IF($E165=J$22,VLOOKUP($C165,Input!$A$8:$AN$39,MATCH(J$21,Input!$A$6:$AN$6,0),FALSE)+$H165,0)*$D165</f>
        <v>0</v>
      </c>
      <c r="K165" s="1">
        <f>+IF($E165=K$22,VLOOKUP($C165,Input!$A$8:$AN$39,MATCH(K$21,Input!$A$6:$AN$6,0),FALSE)+$H165,0)*$D165</f>
        <v>0</v>
      </c>
      <c r="L165" s="1">
        <f>+IF($E165=L$22,VLOOKUP($C165,Input!$A$8:$AN$39,MATCH(L$21,Input!$A$6:$AN$6,0),FALSE)+$H165,0)*$D165</f>
        <v>0</v>
      </c>
      <c r="M165" s="1">
        <f>+IF($E165=M$22,VLOOKUP($C165,Input!$A$8:$AN$39,MATCH(M$21,Input!$A$6:$AN$6,0),FALSE)+$H165,0)*$D165</f>
        <v>0</v>
      </c>
      <c r="N165" s="1">
        <f>+IF($E165=N$22,VLOOKUP($C165,Input!$A$8:$AN$39,MATCH(N$21,Input!$A$6:$AN$6,0),FALSE)+$H165,0)*$D165</f>
        <v>0</v>
      </c>
      <c r="O165" s="1">
        <f>+IF($E165=O$22,VLOOKUP($C165,Input!$A$8:$AN$39,MATCH(O$21,Input!$A$6:$AN$6,0),FALSE)+$H165,0)*$D165</f>
        <v>0</v>
      </c>
      <c r="P165" s="1">
        <f>+IF($E165=P$22,VLOOKUP($C165,Input!$A$8:$AN$39,MATCH(P$21,Input!$A$6:$AN$6,0),FALSE)+$H165,0)*$D165</f>
        <v>0</v>
      </c>
      <c r="Q165" s="1">
        <f>+IF($E165=Q$22,VLOOKUP($C165,Input!$A$8:$AN$39,MATCH(Q$21,Input!$A$6:$AN$6,0),FALSE)+$H165,0)*$D165</f>
        <v>0</v>
      </c>
      <c r="R165" s="1">
        <f>+IF($E165=R$22,VLOOKUP($C165,Input!$A$8:$AN$39,MATCH(R$21,Input!$A$6:$AN$6,0),FALSE)+$H165,0)*$D165</f>
        <v>0</v>
      </c>
      <c r="S165" s="1">
        <f>+IF($E165=S$22,VLOOKUP($C165,Input!$A$8:$AN$39,MATCH(S$21,Input!$A$6:$AN$6,0),FALSE)+$H165,0)*$D165</f>
        <v>0</v>
      </c>
      <c r="T165" s="1">
        <f>+IF($E165=T$22,VLOOKUP($C165,Input!$A$8:$AN$39,MATCH(T$21,Input!$A$6:$AN$6,0),FALSE)+$H165,0)*$D165</f>
        <v>0</v>
      </c>
      <c r="U165" s="1">
        <f>+IF($E165=U$22,VLOOKUP($C165,Input!$A$8:$AN$39,MATCH(U$21,Input!$A$6:$AN$6,0),FALSE)+$H165,0)*$D165</f>
        <v>0</v>
      </c>
      <c r="V165" s="1">
        <f>+IF($E165=V$22,VLOOKUP($C165,Input!$A$8:$AN$39,MATCH(V$21,Input!$A$6:$AN$6,0),FALSE)+$H165,0)*$D165</f>
        <v>0</v>
      </c>
      <c r="W165" s="1">
        <f>+IF($E165=W$22,VLOOKUP($C165,Input!$A$8:$AN$39,MATCH(W$21,Input!$A$6:$AN$6,0),FALSE)+$H165,0)*$D165</f>
        <v>0</v>
      </c>
      <c r="X165" s="1">
        <f>+IF($E165=X$22,VLOOKUP($C165,Input!$A$8:$AN$39,MATCH(X$21,Input!$A$6:$AN$6,0),FALSE)+$H165,0)*$D165</f>
        <v>0</v>
      </c>
      <c r="Y165" s="1">
        <f>+IF($E165=Y$22,VLOOKUP($C165,Input!$A$8:$AN$39,MATCH(Y$21,Input!$A$6:$AN$6,0),FALSE)+$H165,0)*$D165</f>
        <v>0</v>
      </c>
      <c r="Z165" s="1">
        <f>+IF($E165=Z$22,VLOOKUP($C165,Input!$A$8:$AN$39,MATCH(Z$21,Input!$A$6:$AN$6,0),FALSE)+$H165,0)*$D165</f>
        <v>0</v>
      </c>
      <c r="AA165" s="1">
        <f>+IF($E165=AA$22,VLOOKUP($C165,Input!$A$8:$AN$39,MATCH(AA$21,Input!$A$6:$AN$6,0),FALSE)+$H165,0)*$D165</f>
        <v>0</v>
      </c>
      <c r="AB165" s="1">
        <f>+IF($E165=AB$22,VLOOKUP($C165,Input!$A$8:$AN$39,MATCH(AB$21,Input!$A$6:$AN$6,0),FALSE)+$H165,0)*$D165</f>
        <v>0</v>
      </c>
      <c r="AC165" s="1">
        <f>+IF($E165=AC$22,VLOOKUP($C165,Input!$A$8:$AN$39,MATCH(AC$21,Input!$A$6:$AN$6,0),FALSE)+$H165,0)*$D165</f>
        <v>0</v>
      </c>
      <c r="AD165" s="1">
        <f>+IF($E165=AD$22,VLOOKUP($C165,Input!$A$8:$AN$39,MATCH(AD$21,Input!$A$6:$AN$6,0),FALSE)+$H165,0)*$D165</f>
        <v>0</v>
      </c>
      <c r="AE165" s="1">
        <f>+IF($E165=AE$22,VLOOKUP($C165,Input!$A$8:$AN$39,MATCH(AE$21,Input!$A$6:$AN$6,0),FALSE)+$H165,0)*$D165</f>
        <v>0</v>
      </c>
      <c r="AF165" s="1">
        <f>+IF($E165=AF$22,VLOOKUP($C165,Input!$A$8:$AN$39,MATCH(AF$21,Input!$A$6:$AN$6,0),FALSE)+$H165,0)*$D165</f>
        <v>0</v>
      </c>
      <c r="AG165" s="1">
        <f>+IF($E165=AG$22,VLOOKUP($C165,Input!$A$8:$AN$39,MATCH(AG$21,Input!$A$6:$AN$6,0),FALSE)+$H165,0)*$D165</f>
        <v>0</v>
      </c>
      <c r="AH165" s="1">
        <f>+IF($E165=AH$22,VLOOKUP($C165,Input!$A$8:$AN$39,MATCH(AH$21,Input!$A$6:$AN$6,0),FALSE)+$H165,0)*$D165</f>
        <v>0</v>
      </c>
      <c r="AI165" s="1">
        <f>+IF($E165=AI$22,VLOOKUP($C165,Input!$A$8:$AN$39,MATCH(AI$21,Input!$A$6:$AN$6,0),FALSE)+$H165,0)*$D165</f>
        <v>0</v>
      </c>
      <c r="AJ165" s="1">
        <f>+IF($E165=AJ$22,VLOOKUP($C165,Input!$A$8:$AN$39,MATCH(AJ$21,Input!$A$6:$AN$6,0),FALSE)+$H165,0)*$D165</f>
        <v>0</v>
      </c>
      <c r="AK165" s="1">
        <f>+IF($E165=AK$22,VLOOKUP($C165,Input!$A$8:$AN$39,MATCH(AK$21,Input!$A$6:$AN$6,0),FALSE)+$H165,0)*$D165</f>
        <v>0</v>
      </c>
      <c r="AL165" s="1">
        <f>+IF($E165=AL$22,VLOOKUP($C165,Input!$A$8:$AN$39,MATCH(AL$21,Input!$A$6:$AN$6,0),FALSE)+$H165,0)*$D165</f>
        <v>0</v>
      </c>
      <c r="AM165" s="1">
        <f>+IF($E165=AM$22,VLOOKUP($C165,Input!$A$8:$AN$39,MATCH(AM$21,Input!$A$6:$AN$6,0),FALSE)+$H165,0)*$D165</f>
        <v>0</v>
      </c>
      <c r="AN165" s="1">
        <f>+IF($E165=AN$22,VLOOKUP($C165,Input!$A$8:$AN$39,MATCH(AN$21,Input!$A$6:$AN$6,0),FALSE)+$H165,0)*$D165</f>
        <v>0</v>
      </c>
      <c r="AO165" s="1">
        <f>+IF($E165=AO$22,VLOOKUP($C165,Input!$A$8:$AN$39,MATCH(AO$21,Input!$A$6:$AN$6,0),FALSE)+$H165,0)*$D165</f>
        <v>0</v>
      </c>
      <c r="AP165" s="1">
        <f>+IF($E165=AP$22,VLOOKUP($C165,Input!$A$8:$AN$39,MATCH(AP$21,Input!$A$6:$AN$6,0),FALSE)+$H165,0)*$D165</f>
        <v>0</v>
      </c>
      <c r="AQ165" s="1">
        <f>+IF($E165=AQ$22,VLOOKUP($C165,Input!$A$8:$AN$39,MATCH(AQ$21,Input!$A$6:$AN$6,0),FALSE)+$H165,0)*$D165</f>
        <v>0</v>
      </c>
      <c r="AR165" s="1">
        <f>+IF($E165=AR$22,VLOOKUP($C165,Input!$A$8:$AN$39,MATCH(AR$21,Input!$A$6:$AN$6,0),FALSE)+$H165,0)*$D165</f>
        <v>262637872.36159751</v>
      </c>
      <c r="AT165" t="str">
        <f>VLOOKUP($C165,Input!$A$8:$HV$39,MATCH(AT$21,Input!$A$6:$HV$6,0),FALSE)</f>
        <v>Parts and administrative cost</v>
      </c>
      <c r="AU165" s="1">
        <f>+IF($E165=AU$22,VLOOKUP($C165,Input!$A$8:$HV$39,MATCH(AU$21,Input!$A$6:$HV$6,0),FALSE),0)*$D165</f>
        <v>0</v>
      </c>
      <c r="AV165" s="1">
        <f>+IF($E165=AV$22,VLOOKUP($C165,Input!$A$8:$HV$39,MATCH(AV$21,Input!$A$6:$HV$6,0),FALSE),0)*$D165</f>
        <v>0</v>
      </c>
      <c r="AW165" s="1">
        <f>+IF($E165=AW$22,VLOOKUP($C165,Input!$A$8:$HV$39,MATCH(AW$21,Input!$A$6:$HV$6,0),FALSE),0)*$D165</f>
        <v>0</v>
      </c>
      <c r="AX165" s="1">
        <f>+IF($E165=AX$22,VLOOKUP($C165,Input!$A$8:$HV$39,MATCH(AX$21,Input!$A$6:$HV$6,0),FALSE),0)*$D165</f>
        <v>0</v>
      </c>
      <c r="AY165" s="1">
        <f>+IF($E165=AY$22,VLOOKUP($C165,Input!$A$8:$HV$39,MATCH(AY$21,Input!$A$6:$HV$6,0),FALSE),0)*$D165</f>
        <v>0</v>
      </c>
      <c r="AZ165" s="1">
        <f>+IF($E165=AZ$22,VLOOKUP($C165,Input!$A$8:$HV$39,MATCH(AZ$21,Input!$A$6:$HV$6,0),FALSE),0)*$D165</f>
        <v>0</v>
      </c>
      <c r="BA165" s="1">
        <f>+IF($E165=BA$22,VLOOKUP($C165,Input!$A$8:$HV$39,MATCH(BA$21,Input!$A$6:$HV$6,0),FALSE),0)*$D165</f>
        <v>0</v>
      </c>
      <c r="BB165" s="1">
        <f>+IF($E165=BB$22,VLOOKUP($C165,Input!$A$8:$HV$39,MATCH(BB$21,Input!$A$6:$HV$6,0),FALSE),0)*$D165</f>
        <v>0</v>
      </c>
      <c r="BC165" s="1">
        <f>+IF($E165=BC$22,VLOOKUP($C165,Input!$A$8:$HV$39,MATCH(BC$21,Input!$A$6:$HV$6,0),FALSE),0)*$D165</f>
        <v>0</v>
      </c>
      <c r="BD165" s="1">
        <f>+IF($E165=BD$22,VLOOKUP($C165,Input!$A$8:$HV$39,MATCH(BD$21,Input!$A$6:$HV$6,0),FALSE),0)*$D165</f>
        <v>0</v>
      </c>
      <c r="BE165" s="1">
        <f>+IF($E165=BE$22,VLOOKUP($C165,Input!$A$8:$HV$39,MATCH(BE$21,Input!$A$6:$HV$6,0),FALSE),0)*$D165</f>
        <v>0</v>
      </c>
      <c r="BF165" s="1">
        <f>+IF($E165=BF$22,VLOOKUP($C165,Input!$A$8:$HV$39,MATCH(BF$21,Input!$A$6:$HV$6,0),FALSE),0)*$D165</f>
        <v>0</v>
      </c>
      <c r="BG165" s="1">
        <f>+IF($E165=BG$22,VLOOKUP($C165,Input!$A$8:$HV$39,MATCH(BG$21,Input!$A$6:$HV$6,0),FALSE),0)*$D165</f>
        <v>0</v>
      </c>
      <c r="BH165" s="1">
        <f>+IF($E165=BH$22,VLOOKUP($C165,Input!$A$8:$HV$39,MATCH(BH$21,Input!$A$6:$HV$6,0),FALSE),0)*$D165</f>
        <v>0</v>
      </c>
      <c r="BI165" s="1">
        <f>+IF($E165=BI$22,VLOOKUP($C165,Input!$A$8:$HV$39,MATCH(BI$21,Input!$A$6:$HV$6,0),FALSE),0)*$D165</f>
        <v>0</v>
      </c>
      <c r="BJ165" s="1">
        <f>+IF($E165=BJ$22,VLOOKUP($C165,Input!$A$8:$HV$39,MATCH(BJ$21,Input!$A$6:$HV$6,0),FALSE),0)*$D165</f>
        <v>0</v>
      </c>
      <c r="BK165" s="1">
        <f>+IF($E165=BK$22,VLOOKUP($C165,Input!$A$8:$HV$39,MATCH(BK$21,Input!$A$6:$HV$6,0),FALSE),0)*$D165</f>
        <v>0</v>
      </c>
      <c r="BL165" s="1">
        <f>+IF($E165=BL$22,VLOOKUP($C165,Input!$A$8:$HV$39,MATCH(BL$21,Input!$A$6:$HV$6,0),FALSE),0)*$D165</f>
        <v>0</v>
      </c>
      <c r="BM165" s="1">
        <f>+IF($E165=BM$22,VLOOKUP($C165,Input!$A$8:$HV$39,MATCH(BM$21,Input!$A$6:$HV$6,0),FALSE),0)*$D165</f>
        <v>0</v>
      </c>
      <c r="BN165" s="1">
        <f>+IF($E165=BN$22,VLOOKUP($C165,Input!$A$8:$HV$39,MATCH(BN$21,Input!$A$6:$HV$6,0),FALSE),0)*$D165</f>
        <v>0</v>
      </c>
      <c r="BO165" s="1">
        <f>+IF($E165=BO$22,VLOOKUP($C165,Input!$A$8:$HV$39,MATCH(BO$21,Input!$A$6:$HV$6,0),FALSE),0)*$D165</f>
        <v>0</v>
      </c>
      <c r="BP165" s="1">
        <f>+IF($E165=BP$22,VLOOKUP($C165,Input!$A$8:$HV$39,MATCH(BP$21,Input!$A$6:$HV$6,0),FALSE),0)*$D165</f>
        <v>0</v>
      </c>
      <c r="BQ165" s="1">
        <f>+IF($E165=BQ$22,VLOOKUP($C165,Input!$A$8:$HV$39,MATCH(BQ$21,Input!$A$6:$HV$6,0),FALSE),0)*$D165</f>
        <v>0</v>
      </c>
      <c r="BR165" s="1">
        <f>+IF($E165=BR$22,VLOOKUP($C165,Input!$A$8:$HV$39,MATCH(BR$21,Input!$A$6:$HV$6,0),FALSE),0)*$D165</f>
        <v>0</v>
      </c>
      <c r="BS165" s="1">
        <f>+IF($E165=BS$22,VLOOKUP($C165,Input!$A$8:$HV$39,MATCH(BS$21,Input!$A$6:$HV$6,0),FALSE),0)*$D165</f>
        <v>0</v>
      </c>
      <c r="BT165" s="1">
        <f>+IF($E165=BT$22,VLOOKUP($C165,Input!$A$8:$HV$39,MATCH(BT$21,Input!$A$6:$HV$6,0),FALSE),0)*$D165</f>
        <v>0</v>
      </c>
      <c r="BU165" s="1">
        <f>+IF($E165=BU$22,VLOOKUP($C165,Input!$A$8:$HV$39,MATCH(BU$21,Input!$A$6:$HV$6,0),FALSE),0)*$D165</f>
        <v>0</v>
      </c>
      <c r="BV165" s="1">
        <f>+IF($E165=BV$22,VLOOKUP($C165,Input!$A$8:$HV$39,MATCH(BV$21,Input!$A$6:$HV$6,0),FALSE),0)*$D165</f>
        <v>0</v>
      </c>
      <c r="BW165" s="1">
        <f>+IF($E165=BW$22,VLOOKUP($C165,Input!$A$8:$HV$39,MATCH(BW$21,Input!$A$6:$HV$6,0),FALSE),0)*$D165</f>
        <v>0</v>
      </c>
      <c r="BX165" s="1">
        <f>+IF($E165=BX$22,VLOOKUP($C165,Input!$A$8:$HV$39,MATCH(BX$21,Input!$A$6:$HV$6,0),FALSE),0)*$D165</f>
        <v>0</v>
      </c>
      <c r="BY165" s="1">
        <f>+IF($E165=BY$22,VLOOKUP($C165,Input!$A$8:$HV$39,MATCH(BY$21,Input!$A$6:$HV$6,0),FALSE),0)*$D165</f>
        <v>0</v>
      </c>
      <c r="BZ165" s="1">
        <f>+IF($E165=BZ$22,VLOOKUP($C165,Input!$A$8:$HV$39,MATCH(BZ$21,Input!$A$6:$HV$6,0),FALSE),0)*$D165</f>
        <v>0</v>
      </c>
      <c r="CA165" s="1">
        <f>+IF($E165=CA$22,VLOOKUP($C165,Input!$A$8:$HV$39,MATCH(CA$21,Input!$A$6:$HV$6,0),FALSE),0)*$D165</f>
        <v>0</v>
      </c>
      <c r="CB165" s="1">
        <f>+IF($E165=CB$22,VLOOKUP($C165,Input!$A$8:$HV$39,MATCH(CB$21,Input!$A$6:$HV$6,0),FALSE),0)*$D165</f>
        <v>0</v>
      </c>
      <c r="CC165" s="1">
        <f>+IF($E165=CC$22,VLOOKUP($C165,Input!$A$8:$HV$39,MATCH(CC$21,Input!$A$6:$HV$6,0),FALSE),0)*$D165</f>
        <v>6565946.8090399373</v>
      </c>
      <c r="CE165" t="str">
        <f>VLOOKUP($C165,Input!$A$8:$HV$39,MATCH(CE$21,Input!$A$6:$HV$6,0),FALSE)</f>
        <v>Replace Battery @ 7 Yr</v>
      </c>
      <c r="CF165" s="1">
        <f>IF($E165+$I165+$D$7&lt;=CF$22,0,IF(CF$22-$D$7&gt;=$E165,IF(COUNTIF($KZ165:LP165,"&gt;0")&gt;0,VLOOKUP($C165,Input!$A$8:$HV$21,MATCH($CE$21+COUNTIF($KZ165:LP165,"&gt;0"),Input!$A$6:$HV$6,0),FALSE),0),0))*$D165</f>
        <v>0</v>
      </c>
      <c r="CG165" s="1">
        <f>IF($E165+$I165+$D$7&lt;=CG$22,0,IF(CG$22-$D$7&gt;=$E165,IF(COUNTIF($KZ165:LQ165,"&gt;0")&gt;0,VLOOKUP($C165,Input!$A$8:$HV$21,MATCH($CE$21+COUNTIF($KZ165:LQ165,"&gt;0"),Input!$A$6:$HV$6,0),FALSE),0),0))*$D165</f>
        <v>0</v>
      </c>
      <c r="CH165" s="1">
        <f>IF($E165+$I165+$D$7&lt;=CH$22,0,IF(CH$22-$D$7&gt;=$E165,IF(COUNTIF($KZ165:LR165,"&gt;0")&gt;0,VLOOKUP($C165,Input!$A$8:$HV$21,MATCH($CE$21+COUNTIF($KZ165:LR165,"&gt;0"),Input!$A$6:$HV$6,0),FALSE),0),0))*$D165</f>
        <v>0</v>
      </c>
      <c r="CI165" s="1">
        <f>IF($E165+$I165+$D$7&lt;=CI$22,0,IF(CI$22-$D$7&gt;=$E165,IF(COUNTIF($KZ165:LS165,"&gt;0")&gt;0,VLOOKUP($C165,Input!$A$8:$HV$21,MATCH($CE$21+COUNTIF($KZ165:LS165,"&gt;0"),Input!$A$6:$HV$6,0),FALSE),0),0))*$D165</f>
        <v>0</v>
      </c>
      <c r="CJ165" s="1">
        <f>IF($E165+$I165+$D$7&lt;=CJ$22,0,IF(CJ$22-$D$7&gt;=$E165,IF(COUNTIF($KZ165:LT165,"&gt;0")&gt;0,VLOOKUP($C165,Input!$A$8:$HV$21,MATCH($CE$21+COUNTIF($KZ165:LT165,"&gt;0"),Input!$A$6:$HV$6,0),FALSE),0),0))*$D165</f>
        <v>0</v>
      </c>
      <c r="CK165" s="1">
        <f>IF($E165+$I165+$D$7&lt;=CK$22,0,IF(CK$22-$D$7&gt;=$E165,IF(COUNTIF($KZ165:LU165,"&gt;0")&gt;0,VLOOKUP($C165,Input!$A$8:$HV$21,MATCH($CE$21+COUNTIF($KZ165:LU165,"&gt;0"),Input!$A$6:$HV$6,0),FALSE),0),0))*$D165</f>
        <v>0</v>
      </c>
      <c r="CL165" s="1">
        <f>IF($E165+$I165+$D$7&lt;=CL$22,0,IF(CL$22-$D$7&gt;=$E165,IF(COUNTIF($KZ165:LV165,"&gt;0")&gt;0,VLOOKUP($C165,Input!$A$8:$HV$21,MATCH($CE$21+COUNTIF($KZ165:LV165,"&gt;0"),Input!$A$6:$HV$6,0),FALSE),0),0))*$D165</f>
        <v>0</v>
      </c>
      <c r="CM165" s="1">
        <f>IF($E165+$I165+$D$7&lt;=CM$22,0,IF(CM$22-$D$7&gt;=$E165,IF(COUNTIF($KZ165:LW165,"&gt;0")&gt;0,VLOOKUP($C165,Input!$A$8:$HV$21,MATCH($CE$21+COUNTIF($KZ165:LW165,"&gt;0"),Input!$A$6:$HV$6,0),FALSE),0),0))*$D165</f>
        <v>0</v>
      </c>
      <c r="CN165" s="1">
        <f>IF($E165+$I165+$D$7&lt;=CN$22,0,IF(CN$22-$D$7&gt;=$E165,IF(COUNTIF($KZ165:LX165,"&gt;0")&gt;0,VLOOKUP($C165,Input!$A$8:$HV$21,MATCH($CE$21+COUNTIF($KZ165:LX165,"&gt;0"),Input!$A$6:$HV$6,0),FALSE),0),0))*$D165</f>
        <v>0</v>
      </c>
      <c r="CO165" s="1">
        <f>IF($E165+$I165+$D$7&lt;=CO$22,0,IF(CO$22-$D$7&gt;=$E165,IF(COUNTIF($KZ165:LY165,"&gt;0")&gt;0,VLOOKUP($C165,Input!$A$8:$HV$21,MATCH($CE$21+COUNTIF($KZ165:LY165,"&gt;0"),Input!$A$6:$HV$6,0),FALSE),0),0))*$D165</f>
        <v>0</v>
      </c>
      <c r="CP165" s="1">
        <f>IF($E165+$I165+$D$7&lt;=CP$22,0,IF(CP$22-$D$7&gt;=$E165,IF(COUNTIF($KZ165:LZ165,"&gt;0")&gt;0,VLOOKUP($C165,Input!$A$8:$HV$21,MATCH($CE$21+COUNTIF($KZ165:LZ165,"&gt;0"),Input!$A$6:$HV$6,0),FALSE),0),0))*$D165</f>
        <v>0</v>
      </c>
      <c r="CQ165" s="1">
        <f>IF($E165+$I165+$D$7&lt;=CQ$22,0,IF(CQ$22-$D$7&gt;=$E165,IF(COUNTIF($KZ165:MA165,"&gt;0")&gt;0,VLOOKUP($C165,Input!$A$8:$HV$21,MATCH($CE$21+COUNTIF($KZ165:MA165,"&gt;0"),Input!$A$6:$HV$6,0),FALSE),0),0))*$D165</f>
        <v>0</v>
      </c>
      <c r="CR165" s="1">
        <f>IF($E165+$I165+$D$7&lt;=CR$22,0,IF(CR$22-$D$7&gt;=$E165,IF(COUNTIF($KZ165:MB165,"&gt;0")&gt;0,VLOOKUP($C165,Input!$A$8:$HV$21,MATCH($CE$21+COUNTIF($KZ165:MB165,"&gt;0"),Input!$A$6:$HV$6,0),FALSE),0),0))*$D165</f>
        <v>0</v>
      </c>
      <c r="CS165" s="1">
        <f>IF($E165+$I165+$D$7&lt;=CS$22,0,IF(CS$22-$D$7&gt;=$E165,IF(COUNTIF($KZ165:MC165,"&gt;0")&gt;0,VLOOKUP($C165,Input!$A$8:$HV$21,MATCH($CE$21+COUNTIF($KZ165:MC165,"&gt;0"),Input!$A$6:$HV$6,0),FALSE),0),0))*$D165</f>
        <v>0</v>
      </c>
      <c r="CT165" s="1">
        <f>IF($E165+$I165+$D$7&lt;=CT$22,0,IF(CT$22-$D$7&gt;=$E165,IF(COUNTIF($KZ165:MD165,"&gt;0")&gt;0,VLOOKUP($C165,Input!$A$8:$HV$21,MATCH($CE$21+COUNTIF($KZ165:MD165,"&gt;0"),Input!$A$6:$HV$6,0),FALSE),0),0))*$D165</f>
        <v>0</v>
      </c>
      <c r="CU165" s="1">
        <f>IF($E165+$I165+$D$7&lt;=CU$22,0,IF(CU$22-$D$7&gt;=$E165,IF(COUNTIF($KZ165:ME165,"&gt;0")&gt;0,VLOOKUP($C165,Input!$A$8:$HV$21,MATCH($CE$21+COUNTIF($KZ165:ME165,"&gt;0"),Input!$A$6:$HV$6,0),FALSE),0),0))*$D165</f>
        <v>0</v>
      </c>
      <c r="CV165" s="1">
        <f>IF($E165+$I165+$D$7&lt;=CV$22,0,IF(CV$22-$D$7&gt;=$E165,IF(COUNTIF($KZ165:MF165,"&gt;0")&gt;0,VLOOKUP($C165,Input!$A$8:$HV$21,MATCH($CE$21+COUNTIF($KZ165:MF165,"&gt;0"),Input!$A$6:$HV$6,0),FALSE),0),0))*$D165</f>
        <v>0</v>
      </c>
      <c r="CW165" s="1">
        <f>IF($E165+$I165+$D$7&lt;=CW$22,0,IF(CW$22-$D$7&gt;=$E165,IF(COUNTIF($KZ165:MG165,"&gt;0")&gt;0,VLOOKUP($C165,Input!$A$8:$HV$21,MATCH($CE$21+COUNTIF($KZ165:MG165,"&gt;0"),Input!$A$6:$HV$6,0),FALSE),0),0))*$D165</f>
        <v>0</v>
      </c>
      <c r="CX165" s="1">
        <f>IF($E165+$I165+$D$7&lt;=CX$22,0,IF(CX$22-$D$7&gt;=$E165,IF(COUNTIF($KZ165:MH165,"&gt;0")&gt;0,VLOOKUP($C165,Input!$A$8:$HV$21,MATCH($CE$21+COUNTIF($KZ165:MH165,"&gt;0"),Input!$A$6:$HV$6,0),FALSE),0),0))*$D165</f>
        <v>0</v>
      </c>
      <c r="CY165" s="1">
        <f>IF($E165+$I165+$D$7&lt;=CY$22,0,IF(CY$22-$D$7&gt;=$E165,IF(COUNTIF($KZ165:MI165,"&gt;0")&gt;0,VLOOKUP($C165,Input!$A$8:$HV$21,MATCH($CE$21+COUNTIF($KZ165:MI165,"&gt;0"),Input!$A$6:$HV$6,0),FALSE),0),0))*$D165</f>
        <v>0</v>
      </c>
      <c r="CZ165" s="1">
        <f>IF($E165+$I165+$D$7&lt;=CZ$22,0,IF(CZ$22-$D$7&gt;=$E165,IF(COUNTIF($KZ165:MJ165,"&gt;0")&gt;0,VLOOKUP($C165,Input!$A$8:$HV$21,MATCH($CE$21+COUNTIF($KZ165:MJ165,"&gt;0"),Input!$A$6:$HV$6,0),FALSE),0),0))*$D165</f>
        <v>0</v>
      </c>
      <c r="DA165" s="1">
        <f>IF($E165+$I165+$D$7&lt;=DA$22,0,IF(DA$22-$D$7&gt;=$E165,IF(COUNTIF($KZ165:MK165,"&gt;0")&gt;0,VLOOKUP($C165,Input!$A$8:$HV$21,MATCH($CE$21+COUNTIF($KZ165:MK165,"&gt;0"),Input!$A$6:$HV$6,0),FALSE),0),0))*$D165</f>
        <v>0</v>
      </c>
      <c r="DB165" s="1">
        <f>IF($E165+$I165+$D$7&lt;=DB$22,0,IF(DB$22-$D$7&gt;=$E165,IF(COUNTIF($KZ165:ML165,"&gt;0")&gt;0,VLOOKUP($C165,Input!$A$8:$HV$21,MATCH($CE$21+COUNTIF($KZ165:ML165,"&gt;0"),Input!$A$6:$HV$6,0),FALSE),0),0))*$D165</f>
        <v>0</v>
      </c>
      <c r="DC165" s="1">
        <f>IF($E165+$I165+$D$7&lt;=DC$22,0,IF(DC$22-$D$7&gt;=$E165,IF(COUNTIF($KZ165:MM165,"&gt;0")&gt;0,VLOOKUP($C165,Input!$A$8:$HV$21,MATCH($CE$21+COUNTIF($KZ165:MM165,"&gt;0"),Input!$A$6:$HV$6,0),FALSE),0),0))*$D165</f>
        <v>0</v>
      </c>
      <c r="DD165" s="1">
        <f>IF($E165+$I165+$D$7&lt;=DD$22,0,IF(DD$22-$D$7&gt;=$E165,IF(COUNTIF($KZ165:MN165,"&gt;0")&gt;0,VLOOKUP($C165,Input!$A$8:$HV$21,MATCH($CE$21+COUNTIF($KZ165:MN165,"&gt;0"),Input!$A$6:$HV$6,0),FALSE),0),0))*$D165</f>
        <v>0</v>
      </c>
      <c r="DE165" s="1">
        <f>IF($E165+$I165+$D$7&lt;=DE$22,0,IF(DE$22-$D$7&gt;=$E165,IF(COUNTIF($KZ165:MO165,"&gt;0")&gt;0,VLOOKUP($C165,Input!$A$8:$HV$21,MATCH($CE$21+COUNTIF($KZ165:MO165,"&gt;0"),Input!$A$6:$HV$6,0),FALSE),0),0))*$D165</f>
        <v>0</v>
      </c>
      <c r="DF165" s="1">
        <f>IF($E165+$I165+$D$7&lt;=DF$22,0,IF(DF$22-$D$7&gt;=$E165,IF(COUNTIF($KZ165:MP165,"&gt;0")&gt;0,VLOOKUP($C165,Input!$A$8:$HV$21,MATCH($CE$21+COUNTIF($KZ165:MP165,"&gt;0"),Input!$A$6:$HV$6,0),FALSE),0),0))*$D165</f>
        <v>0</v>
      </c>
      <c r="DG165" s="1">
        <f>IF($E165+$I165+$D$7&lt;=DG$22,0,IF(DG$22-$D$7&gt;=$E165,IF(COUNTIF($KZ165:MQ165,"&gt;0")&gt;0,VLOOKUP($C165,Input!$A$8:$HV$21,MATCH($CE$21+COUNTIF($KZ165:MQ165,"&gt;0"),Input!$A$6:$HV$6,0),FALSE),0),0))*$D165</f>
        <v>0</v>
      </c>
      <c r="DH165" s="1">
        <f>IF($E165+$I165+$D$7&lt;=DH$22,0,IF(DH$22-$D$7&gt;=$E165,IF(COUNTIF($KZ165:MR165,"&gt;0")&gt;0,VLOOKUP($C165,Input!$A$8:$HV$21,MATCH($CE$21+COUNTIF($KZ165:MR165,"&gt;0"),Input!$A$6:$HV$6,0),FALSE),0),0))*$D165</f>
        <v>0</v>
      </c>
      <c r="DI165" s="1">
        <f>IF($E165+$I165+$D$7&lt;=DI$22,0,IF(DI$22-$D$7&gt;=$E165,IF(COUNTIF($KZ165:MS165,"&gt;0")&gt;0,VLOOKUP($C165,Input!$A$8:$HV$21,MATCH($CE$21+COUNTIF($KZ165:MS165,"&gt;0"),Input!$A$6:$HV$6,0),FALSE),0),0))*$D165</f>
        <v>0</v>
      </c>
      <c r="DJ165" s="1">
        <f>IF($E165+$I165+$D$7&lt;=DJ$22,0,IF(DJ$22-$D$7&gt;=$E165,IF(COUNTIF($KZ165:MT165,"&gt;0")&gt;0,VLOOKUP($C165,Input!$A$8:$HV$21,MATCH($CE$21+COUNTIF($KZ165:MT165,"&gt;0"),Input!$A$6:$HV$6,0),FALSE),0),0))*$D165</f>
        <v>0</v>
      </c>
      <c r="DK165" s="1">
        <f>IF($E165+$I165+$D$7&lt;=DK$22,0,IF(DK$22-$D$7&gt;=$E165,IF(COUNTIF($KZ165:MU165,"&gt;0")&gt;0,VLOOKUP($C165,Input!$A$8:$HV$21,MATCH($CE$21+COUNTIF($KZ165:MU165,"&gt;0"),Input!$A$6:$HV$6,0),FALSE),0),0))*$D165</f>
        <v>0</v>
      </c>
      <c r="DL165" s="1">
        <f>IF($E165+$I165+$D$7&lt;=DL$22,0,IF(DL$22-$D$7&gt;=$E165,IF(COUNTIF($KZ165:MV165,"&gt;0")&gt;0,VLOOKUP($C165,Input!$A$8:$HV$21,MATCH($CE$21+COUNTIF($KZ165:MV165,"&gt;0"),Input!$A$6:$HV$6,0),FALSE),0),0))*$D165</f>
        <v>0</v>
      </c>
      <c r="DM165" s="1">
        <f>IF($E165+$I165+$D$7&lt;=DM$22,0,IF(DM$22-$D$7&gt;=$E165,IF(COUNTIF($KZ165:MW165,"&gt;0")&gt;0,VLOOKUP($C165,Input!$A$8:$HV$21,MATCH($CE$21+COUNTIF($KZ165:MW165,"&gt;0"),Input!$A$6:$HV$6,0),FALSE),0),0))*$D165</f>
        <v>0</v>
      </c>
      <c r="DN165" s="1">
        <f>IF($E165+$I165+$D$7&lt;=DN$22,0,IF(DN$22-$D$7&gt;=$E165,IF(COUNTIF($KZ165:MX165,"&gt;0")&gt;0,VLOOKUP($C165,Input!$A$8:$HV$21,MATCH($CE$21+COUNTIF($KZ165:MX165,"&gt;0"),Input!$A$6:$HV$6,0),FALSE),0),0))*$D165</f>
        <v>0</v>
      </c>
      <c r="DP165" t="str">
        <f>+VLOOKUP($C165,Input!$A$8:$GZ$39,MATCH(DP$21,Input!$A$6:$GZ$6,0),FALSE)</f>
        <v>Bus Maintenance at 0.6/mile</v>
      </c>
      <c r="DQ165" s="1">
        <f>IF($E165+$I165+$D$7&lt;=DQ$22,0,IF(DQ$22-$D$7&gt;=$E165,IF(COUNTIF($KZ165:LP165,"&gt;0")&gt;0,VLOOKUP($C165,Input!$A$8:$HV$21,MATCH($DP$21+COUNTIF($KZ165:LP165,"&gt;0"),Input!$A$6:$HV$6,0),FALSE),0),0))*$D165*$F165</f>
        <v>0</v>
      </c>
      <c r="DR165" s="1">
        <f>IF($E165+$I165+$D$7&lt;=DR$22,0,IF(DR$22-$D$7&gt;=$E165,IF(COUNTIF($KZ165:LQ165,"&gt;0")&gt;0,VLOOKUP($C165,Input!$A$8:$HV$21,MATCH($DP$21+COUNTIF($KZ165:LQ165,"&gt;0"),Input!$A$6:$HV$6,0),FALSE),0),0))*$D165*$F165</f>
        <v>0</v>
      </c>
      <c r="DS165" s="1">
        <f>IF($E165+$I165+$D$7&lt;=DS$22,0,IF(DS$22-$D$7&gt;=$E165,IF(COUNTIF($KZ165:LR165,"&gt;0")&gt;0,VLOOKUP($C165,Input!$A$8:$HV$21,MATCH($DP$21+COUNTIF($KZ165:LR165,"&gt;0"),Input!$A$6:$HV$6,0),FALSE),0),0))*$D165*$F165</f>
        <v>0</v>
      </c>
      <c r="DT165" s="1">
        <f>IF($E165+$I165+$D$7&lt;=DT$22,0,IF(DT$22-$D$7&gt;=$E165,IF(COUNTIF($KZ165:LS165,"&gt;0")&gt;0,VLOOKUP($C165,Input!$A$8:$HV$21,MATCH($DP$21+COUNTIF($KZ165:LS165,"&gt;0"),Input!$A$6:$HV$6,0),FALSE),0),0))*$D165*$F165</f>
        <v>0</v>
      </c>
      <c r="DU165" s="1">
        <f>IF($E165+$I165+$D$7&lt;=DU$22,0,IF(DU$22-$D$7&gt;=$E165,IF(COUNTIF($KZ165:LT165,"&gt;0")&gt;0,VLOOKUP($C165,Input!$A$8:$HV$21,MATCH($DP$21+COUNTIF($KZ165:LT165,"&gt;0"),Input!$A$6:$HV$6,0),FALSE),0),0))*$D165*$F165</f>
        <v>0</v>
      </c>
      <c r="DV165" s="1">
        <f>IF($E165+$I165+$D$7&lt;=DV$22,0,IF(DV$22-$D$7&gt;=$E165,IF(COUNTIF($KZ165:LU165,"&gt;0")&gt;0,VLOOKUP($C165,Input!$A$8:$HV$21,MATCH($DP$21+COUNTIF($KZ165:LU165,"&gt;0"),Input!$A$6:$HV$6,0),FALSE),0),0))*$D165*$F165</f>
        <v>0</v>
      </c>
      <c r="DW165" s="1">
        <f>IF($E165+$I165+$D$7&lt;=DW$22,0,IF(DW$22-$D$7&gt;=$E165,IF(COUNTIF($KZ165:LV165,"&gt;0")&gt;0,VLOOKUP($C165,Input!$A$8:$HV$21,MATCH($DP$21+COUNTIF($KZ165:LV165,"&gt;0"),Input!$A$6:$HV$6,0),FALSE),0),0))*$D165*$F165</f>
        <v>0</v>
      </c>
      <c r="DX165" s="1">
        <f>IF($E165+$I165+$D$7&lt;=DX$22,0,IF(DX$22-$D$7&gt;=$E165,IF(COUNTIF($KZ165:LW165,"&gt;0")&gt;0,VLOOKUP($C165,Input!$A$8:$HV$21,MATCH($DP$21+COUNTIF($KZ165:LW165,"&gt;0"),Input!$A$6:$HV$6,0),FALSE),0),0))*$D165*$F165</f>
        <v>0</v>
      </c>
      <c r="DY165" s="1">
        <f>IF($E165+$I165+$D$7&lt;=DY$22,0,IF(DY$22-$D$7&gt;=$E165,IF(COUNTIF($KZ165:LX165,"&gt;0")&gt;0,VLOOKUP($C165,Input!$A$8:$HV$21,MATCH($DP$21+COUNTIF($KZ165:LX165,"&gt;0"),Input!$A$6:$HV$6,0),FALSE),0),0))*$D165*$F165</f>
        <v>0</v>
      </c>
      <c r="DZ165" s="1">
        <f>IF($E165+$I165+$D$7&lt;=DZ$22,0,IF(DZ$22-$D$7&gt;=$E165,IF(COUNTIF($KZ165:LY165,"&gt;0")&gt;0,VLOOKUP($C165,Input!$A$8:$HV$21,MATCH($DP$21+COUNTIF($KZ165:LY165,"&gt;0"),Input!$A$6:$HV$6,0),FALSE),0),0))*$D165*$F165</f>
        <v>0</v>
      </c>
      <c r="EA165" s="1">
        <f>IF($E165+$I165+$D$7&lt;=EA$22,0,IF(EA$22-$D$7&gt;=$E165,IF(COUNTIF($KZ165:LZ165,"&gt;0")&gt;0,VLOOKUP($C165,Input!$A$8:$HV$21,MATCH($DP$21+COUNTIF($KZ165:LZ165,"&gt;0"),Input!$A$6:$HV$6,0),FALSE),0),0))*$D165*$F165</f>
        <v>0</v>
      </c>
      <c r="EB165" s="1">
        <f>IF($E165+$I165+$D$7&lt;=EB$22,0,IF(EB$22-$D$7&gt;=$E165,IF(COUNTIF($KZ165:MA165,"&gt;0")&gt;0,VLOOKUP($C165,Input!$A$8:$HV$21,MATCH($DP$21+COUNTIF($KZ165:MA165,"&gt;0"),Input!$A$6:$HV$6,0),FALSE),0),0))*$D165*$F165</f>
        <v>0</v>
      </c>
      <c r="EC165" s="1">
        <f>IF($E165+$I165+$D$7&lt;=EC$22,0,IF(EC$22-$D$7&gt;=$E165,IF(COUNTIF($KZ165:MB165,"&gt;0")&gt;0,VLOOKUP($C165,Input!$A$8:$HV$21,MATCH($DP$21+COUNTIF($KZ165:MB165,"&gt;0"),Input!$A$6:$HV$6,0),FALSE),0),0))*$D165*$F165</f>
        <v>0</v>
      </c>
      <c r="ED165" s="1">
        <f>IF($E165+$I165+$D$7&lt;=ED$22,0,IF(ED$22-$D$7&gt;=$E165,IF(COUNTIF($KZ165:MC165,"&gt;0")&gt;0,VLOOKUP($C165,Input!$A$8:$HV$21,MATCH($DP$21+COUNTIF($KZ165:MC165,"&gt;0"),Input!$A$6:$HV$6,0),FALSE),0),0))*$D165*$F165</f>
        <v>0</v>
      </c>
      <c r="EE165" s="1">
        <f>IF($E165+$I165+$D$7&lt;=EE$22,0,IF(EE$22-$D$7&gt;=$E165,IF(COUNTIF($KZ165:MD165,"&gt;0")&gt;0,VLOOKUP($C165,Input!$A$8:$HV$21,MATCH($DP$21+COUNTIF($KZ165:MD165,"&gt;0"),Input!$A$6:$HV$6,0),FALSE),0),0))*$D165*$F165</f>
        <v>0</v>
      </c>
      <c r="EF165" s="1">
        <f>IF($E165+$I165+$D$7&lt;=EF$22,0,IF(EF$22-$D$7&gt;=$E165,IF(COUNTIF($KZ165:ME165,"&gt;0")&gt;0,VLOOKUP($C165,Input!$A$8:$HV$21,MATCH($DP$21+COUNTIF($KZ165:ME165,"&gt;0"),Input!$A$6:$HV$6,0),FALSE),0),0))*$D165*$F165</f>
        <v>0</v>
      </c>
      <c r="EG165" s="1">
        <f>IF($E165+$I165+$D$7&lt;=EG$22,0,IF(EG$22-$D$7&gt;=$E165,IF(COUNTIF($KZ165:MF165,"&gt;0")&gt;0,VLOOKUP($C165,Input!$A$8:$HV$21,MATCH($DP$21+COUNTIF($KZ165:MF165,"&gt;0"),Input!$A$6:$HV$6,0),FALSE),0),0))*$D165*$F165</f>
        <v>0</v>
      </c>
      <c r="EH165" s="1">
        <f>IF($E165+$I165+$D$7&lt;=EH$22,0,IF(EH$22-$D$7&gt;=$E165,IF(COUNTIF($KZ165:MG165,"&gt;0")&gt;0,VLOOKUP($C165,Input!$A$8:$HV$21,MATCH($DP$21+COUNTIF($KZ165:MG165,"&gt;0"),Input!$A$6:$HV$6,0),FALSE),0),0))*$D165*$F165</f>
        <v>0</v>
      </c>
      <c r="EI165" s="1">
        <f>IF($E165+$I165+$D$7&lt;=EI$22,0,IF(EI$22-$D$7&gt;=$E165,IF(COUNTIF($KZ165:MH165,"&gt;0")&gt;0,VLOOKUP($C165,Input!$A$8:$HV$21,MATCH($DP$21+COUNTIF($KZ165:MH165,"&gt;0"),Input!$A$6:$HV$6,0),FALSE),0),0))*$D165*$F165</f>
        <v>0</v>
      </c>
      <c r="EJ165" s="1">
        <f>IF($E165+$I165+$D$7&lt;=EJ$22,0,IF(EJ$22-$D$7&gt;=$E165,IF(COUNTIF($KZ165:MI165,"&gt;0")&gt;0,VLOOKUP($C165,Input!$A$8:$HV$21,MATCH($DP$21+COUNTIF($KZ165:MI165,"&gt;0"),Input!$A$6:$HV$6,0),FALSE),0),0))*$D165*$F165</f>
        <v>0</v>
      </c>
      <c r="EK165" s="1">
        <f>IF($E165+$I165+$D$7&lt;=EK$22,0,IF(EK$22-$D$7&gt;=$E165,IF(COUNTIF($KZ165:MJ165,"&gt;0")&gt;0,VLOOKUP($C165,Input!$A$8:$HV$21,MATCH($DP$21+COUNTIF($KZ165:MJ165,"&gt;0"),Input!$A$6:$HV$6,0),FALSE),0),0))*$D165*$F165</f>
        <v>0</v>
      </c>
      <c r="EL165" s="1">
        <f>IF($E165+$I165+$D$7&lt;=EL$22,0,IF(EL$22-$D$7&gt;=$E165,IF(COUNTIF($KZ165:MK165,"&gt;0")&gt;0,VLOOKUP($C165,Input!$A$8:$HV$21,MATCH($DP$21+COUNTIF($KZ165:MK165,"&gt;0"),Input!$A$6:$HV$6,0),FALSE),0),0))*$D165*$F165</f>
        <v>0</v>
      </c>
      <c r="EM165" s="1">
        <f>IF($E165+$I165+$D$7&lt;=EM$22,0,IF(EM$22-$D$7&gt;=$E165,IF(COUNTIF($KZ165:ML165,"&gt;0")&gt;0,VLOOKUP($C165,Input!$A$8:$HV$21,MATCH($DP$21+COUNTIF($KZ165:ML165,"&gt;0"),Input!$A$6:$HV$6,0),FALSE),0),0))*$D165*$F165</f>
        <v>0</v>
      </c>
      <c r="EN165" s="1">
        <f>IF($E165+$I165+$D$7&lt;=EN$22,0,IF(EN$22-$D$7&gt;=$E165,IF(COUNTIF($KZ165:MM165,"&gt;0")&gt;0,VLOOKUP($C165,Input!$A$8:$HV$21,MATCH($DP$21+COUNTIF($KZ165:MM165,"&gt;0"),Input!$A$6:$HV$6,0),FALSE),0),0))*$D165*$F165</f>
        <v>0</v>
      </c>
      <c r="EO165" s="1">
        <f>IF($E165+$I165+$D$7&lt;=EO$22,0,IF(EO$22-$D$7&gt;=$E165,IF(COUNTIF($KZ165:MN165,"&gt;0")&gt;0,VLOOKUP($C165,Input!$A$8:$HV$21,MATCH($DP$21+COUNTIF($KZ165:MN165,"&gt;0"),Input!$A$6:$HV$6,0),FALSE),0),0))*$D165*$F165</f>
        <v>0</v>
      </c>
      <c r="EP165" s="1">
        <f>IF($E165+$I165+$D$7&lt;=EP$22,0,IF(EP$22-$D$7&gt;=$E165,IF(COUNTIF($KZ165:MO165,"&gt;0")&gt;0,VLOOKUP($C165,Input!$A$8:$HV$21,MATCH($DP$21+COUNTIF($KZ165:MO165,"&gt;0"),Input!$A$6:$HV$6,0),FALSE),0),0))*$D165*$F165</f>
        <v>0</v>
      </c>
      <c r="EQ165" s="1">
        <f>IF($E165+$I165+$D$7&lt;=EQ$22,0,IF(EQ$22-$D$7&gt;=$E165,IF(COUNTIF($KZ165:MP165,"&gt;0")&gt;0,VLOOKUP($C165,Input!$A$8:$HV$21,MATCH($DP$21+COUNTIF($KZ165:MP165,"&gt;0"),Input!$A$6:$HV$6,0),FALSE),0),0))*$D165*$F165</f>
        <v>0</v>
      </c>
      <c r="ER165" s="1">
        <f>IF($E165+$I165+$D$7&lt;=ER$22,0,IF(ER$22-$D$7&gt;=$E165,IF(COUNTIF($KZ165:MQ165,"&gt;0")&gt;0,VLOOKUP($C165,Input!$A$8:$HV$21,MATCH($DP$21+COUNTIF($KZ165:MQ165,"&gt;0"),Input!$A$6:$HV$6,0),FALSE),0),0))*$D165*$F165</f>
        <v>0</v>
      </c>
      <c r="ES165" s="1">
        <f>IF($E165+$I165+$D$7&lt;=ES$22,0,IF(ES$22-$D$7&gt;=$E165,IF(COUNTIF($KZ165:MR165,"&gt;0")&gt;0,VLOOKUP($C165,Input!$A$8:$HV$21,MATCH($DP$21+COUNTIF($KZ165:MR165,"&gt;0"),Input!$A$6:$HV$6,0),FALSE),0),0))*$D165*$F165</f>
        <v>0</v>
      </c>
      <c r="ET165" s="1">
        <f>IF($E165+$I165+$D$7&lt;=ET$22,0,IF(ET$22-$D$7&gt;=$E165,IF(COUNTIF($KZ165:MS165,"&gt;0")&gt;0,VLOOKUP($C165,Input!$A$8:$HV$21,MATCH($DP$21+COUNTIF($KZ165:MS165,"&gt;0"),Input!$A$6:$HV$6,0),FALSE),0),0))*$D165*$F165</f>
        <v>0</v>
      </c>
      <c r="EU165" s="1">
        <f>IF($E165+$I165+$D$7&lt;=EU$22,0,IF(EU$22-$D$7&gt;=$E165,IF(COUNTIF($KZ165:MT165,"&gt;0")&gt;0,VLOOKUP($C165,Input!$A$8:$HV$21,MATCH($DP$21+COUNTIF($KZ165:MT165,"&gt;0"),Input!$A$6:$HV$6,0),FALSE),0),0))*$D165*$F165</f>
        <v>0</v>
      </c>
      <c r="EV165" s="1">
        <f>IF($E165+$I165+$D$7&lt;=EV$22,0,IF(EV$22-$D$7&gt;=$E165,IF(COUNTIF($KZ165:MU165,"&gt;0")&gt;0,VLOOKUP($C165,Input!$A$8:$HV$21,MATCH($DP$21+COUNTIF($KZ165:MU165,"&gt;0"),Input!$A$6:$HV$6,0),FALSE),0),0))*$D165*$F165</f>
        <v>0</v>
      </c>
      <c r="EW165" s="1">
        <f>IF($E165+$I165+$D$7&lt;=EW$22,0,IF(EW$22-$D$7&gt;=$E165,IF(COUNTIF($KZ165:MV165,"&gt;0")&gt;0,VLOOKUP($C165,Input!$A$8:$HV$21,MATCH($DP$21+COUNTIF($KZ165:MV165,"&gt;0"),Input!$A$6:$HV$6,0),FALSE),0),0))*$D165*$F165</f>
        <v>0</v>
      </c>
      <c r="EX165" s="1">
        <f>IF($E165+$I165+$D$7&lt;=EX$22,0,IF(EX$22-$D$7&gt;=$E165,IF(COUNTIF($KZ165:MW165,"&gt;0")&gt;0,VLOOKUP($C165,Input!$A$8:$HV$21,MATCH($DP$21+COUNTIF($KZ165:MW165,"&gt;0"),Input!$A$6:$HV$6,0),FALSE),0),0))*$D165*$F165</f>
        <v>0</v>
      </c>
      <c r="EY165" s="1">
        <f>IF($E165+$I165+$D$7&lt;=EY$22,0,IF(EY$22-$D$7&gt;=$E165,IF(COUNTIF($KZ165:MX165,"&gt;0")&gt;0,VLOOKUP($C165,Input!$A$8:$HV$21,MATCH($DP$21+COUNTIF($KZ165:MX165,"&gt;0"),Input!$A$6:$HV$6,0),FALSE),0),0))*$D165*$F165</f>
        <v>5616000</v>
      </c>
      <c r="EZ165" s="1"/>
      <c r="FA165" t="str">
        <f>VLOOKUP($C165,Input!$A$8:$GZ$39,MATCH(FA$21,Input!$A$6:$GZ$6,0),FALSE)</f>
        <v>Charger installation; electrical upgrade</v>
      </c>
      <c r="FB165">
        <f>IF((VLOOKUP($C165,Input!$A$8:$GZ$39,MATCH(FB$21,Input!$A$6:$GZ$6,0),FALSE))="Y",$D165/VLOOKUP($C165,Input!$A$8:$GZ$39,MATCH(FC$21,Input!$A$6:$GZ$6,0),FALSE),0)</f>
        <v>0</v>
      </c>
      <c r="FC165">
        <f>IF((VLOOKUP($C165,Input!$A$8:$GZ$39,MATCH(FB$21,Input!$A$6:$GZ$6,0),FALSE))="Y",0,IF((VLOOKUP($C165,Input!$A$8:$GZ$39,MATCH(FC$21,Input!$A$6:$GZ$6,0),FALSE))&gt;0,$D165/VLOOKUP($C165,Input!$A$8:$GZ$39,MATCH(FC$21,Input!$A$6:$GZ$6,0),FALSE),0))</f>
        <v>234</v>
      </c>
      <c r="FD165" s="1">
        <f>+IF($E165=FD$22,VLOOKUP($C165,Input!$A$8:$GZ$39,MATCH(FD$21,Input!$A$6:$GZ$6,0),FALSE),0)*IF(FD$110&gt;=MAX(FC$110:$FD$110),MIN((FD$110-MAX(FC$110:$FD$110)),(FD$110-FC$110)),0)+IF($E165=FD$22,VLOOKUP($C165,Input!$A$8:$GZ$39,MATCH(FD$21,Input!$A$6:$GZ$6,0),FALSE),0)*IF(FD$109&gt;=MAX(FC$109:$FD$109),MIN((FD$109-MAX(FC$109:$FD$109)),(FD$109-FC$109)),0)</f>
        <v>0</v>
      </c>
      <c r="FE165" s="1">
        <f>+IF($E165=FE$22,VLOOKUP($C165,Input!$A$8:$GZ$39,MATCH(FE$21,Input!$A$6:$GZ$6,0),FALSE),0)*IF(FE$110&gt;=MAX(FD$110:$FD$110),MIN((FE$110-MAX(FD$110:$FD$110)),(FE$110-FD$110)),0)+IF($E165=FE$22,VLOOKUP($C165,Input!$A$8:$GZ$39,MATCH(FE$21,Input!$A$6:$GZ$6,0),FALSE),0)*IF(FE$109&gt;=MAX(FD$109:$FD$109),MIN((FE$109-MAX(FD$109:$FD$109)),(FE$109-FD$109)),0)</f>
        <v>0</v>
      </c>
      <c r="FF165" s="1">
        <f>+IF($E165=FF$22,VLOOKUP($C165,Input!$A$8:$GZ$39,MATCH(FF$21,Input!$A$6:$GZ$6,0),FALSE),0)*IF(FF$110&gt;=MAX($FD$110:FE$110),MIN((FF$110-MAX($FD$110:FE$110)),(FF$110-FE$110)),0)+IF($E165=FF$22,VLOOKUP($C165,Input!$A$8:$GZ$39,MATCH(FF$21,Input!$A$6:$GZ$6,0),FALSE),0)*IF(FF$109&gt;=MAX($FD$109:FE$109),MIN((FF$109-MAX($FD$109:FE$109)),(FF$109-FE$109)),0)</f>
        <v>0</v>
      </c>
      <c r="FG165" s="1">
        <f>+IF($E165=FG$22,VLOOKUP($C165,Input!$A$8:$GZ$39,MATCH(FG$21,Input!$A$6:$GZ$6,0),FALSE),0)*IF(FG$110&gt;=MAX($FD$110:FF$110),MIN((FG$110-MAX($FD$110:FF$110)),(FG$110-FF$110)),0)+IF($E165=FG$22,VLOOKUP($C165,Input!$A$8:$GZ$39,MATCH(FG$21,Input!$A$6:$GZ$6,0),FALSE),0)*IF(FG$109&gt;=MAX($FD$109:FF$109),MIN((FG$109-MAX($FD$109:FF$109)),(FG$109-FF$109)),0)</f>
        <v>0</v>
      </c>
      <c r="FH165" s="1">
        <f>+IF($E165=FH$22,VLOOKUP($C165,Input!$A$8:$GZ$39,MATCH(FH$21,Input!$A$6:$GZ$6,0),FALSE),0)*IF(FH$110&gt;=MAX($FD$110:FG$110),MIN((FH$110-MAX($FD$110:FG$110)),(FH$110-FG$110)),0)+IF($E165=FH$22,VLOOKUP($C165,Input!$A$8:$GZ$39,MATCH(FH$21,Input!$A$6:$GZ$6,0),FALSE),0)*IF(FH$109&gt;=MAX($FD$109:FG$109),MIN((FH$109-MAX($FD$109:FG$109)),(FH$109-FG$109)),0)</f>
        <v>0</v>
      </c>
      <c r="FI165" s="1">
        <f>+IF($E165=FI$22,VLOOKUP($C165,Input!$A$8:$GZ$39,MATCH(FI$21,Input!$A$6:$GZ$6,0),FALSE),0)*IF(FI$110&gt;=MAX($FD$110:FH$110),MIN((FI$110-MAX($FD$110:FH$110)),(FI$110-FH$110)),0)+IF($E165=FI$22,VLOOKUP($C165,Input!$A$8:$GZ$39,MATCH(FI$21,Input!$A$6:$GZ$6,0),FALSE),0)*IF(FI$109&gt;=MAX($FD$109:FH$109),MIN((FI$109-MAX($FD$109:FH$109)),(FI$109-FH$109)),0)</f>
        <v>0</v>
      </c>
      <c r="FJ165" s="1">
        <f>+IF($E165=FJ$22,VLOOKUP($C165,Input!$A$8:$GZ$39,MATCH(FJ$21,Input!$A$6:$GZ$6,0),FALSE),0)*IF(FJ$110&gt;=MAX($FD$110:FI$110),MIN((FJ$110-MAX($FD$110:FI$110)),(FJ$110-FI$110)),0)+IF($E165=FJ$22,VLOOKUP($C165,Input!$A$8:$GZ$39,MATCH(FJ$21,Input!$A$6:$GZ$6,0),FALSE),0)*IF(FJ$109&gt;=MAX($FD$109:FI$109),MIN((FJ$109-MAX($FD$109:FI$109)),(FJ$109-FI$109)),0)</f>
        <v>0</v>
      </c>
      <c r="FK165" s="1">
        <f>+IF($E165=FK$22,VLOOKUP($C165,Input!$A$8:$GZ$39,MATCH(FK$21,Input!$A$6:$GZ$6,0),FALSE),0)*IF(FK$110&gt;=MAX($FD$110:FJ$110),MIN((FK$110-MAX($FD$110:FJ$110)),(FK$110-FJ$110)),0)+IF($E165=FK$22,VLOOKUP($C165,Input!$A$8:$GZ$39,MATCH(FK$21,Input!$A$6:$GZ$6,0),FALSE),0)*IF(FK$109&gt;=MAX($FD$109:FJ$109),MIN((FK$109-MAX($FD$109:FJ$109)),(FK$109-FJ$109)),0)</f>
        <v>0</v>
      </c>
      <c r="FL165" s="1">
        <f>+IF($E165=FL$22,VLOOKUP($C165,Input!$A$8:$GZ$39,MATCH(FL$21,Input!$A$6:$GZ$6,0),FALSE),0)*IF(FL$110&gt;=MAX($FD$110:FK$110),MIN((FL$110-MAX($FD$110:FK$110)),(FL$110-FK$110)),0)+IF($E165=FL$22,VLOOKUP($C165,Input!$A$8:$GZ$39,MATCH(FL$21,Input!$A$6:$GZ$6,0),FALSE),0)*IF(FL$109&gt;=MAX($FD$109:FK$109),MIN((FL$109-MAX($FD$109:FK$109)),(FL$109-FK$109)),0)</f>
        <v>0</v>
      </c>
      <c r="FM165" s="1">
        <f>+IF($E165=FM$22,VLOOKUP($C165,Input!$A$8:$GZ$39,MATCH(FM$21,Input!$A$6:$GZ$6,0),FALSE),0)*IF(FM$110&gt;=MAX($FD$110:FL$110),MIN((FM$110-MAX($FD$110:FL$110)),(FM$110-FL$110)),0)+IF($E165=FM$22,VLOOKUP($C165,Input!$A$8:$GZ$39,MATCH(FM$21,Input!$A$6:$GZ$6,0),FALSE),0)*IF(FM$109&gt;=MAX($FD$109:FL$109),MIN((FM$109-MAX($FD$109:FL$109)),(FM$109-FL$109)),0)</f>
        <v>0</v>
      </c>
      <c r="FN165" s="1">
        <f>+IF($E165=FN$22,VLOOKUP($C165,Input!$A$8:$GZ$39,MATCH(FN$21,Input!$A$6:$GZ$6,0),FALSE),0)*IF(FN$110&gt;=MAX($FD$110:FM$110),MIN((FN$110-MAX($FD$110:FM$110)),(FN$110-FM$110)),0)+IF($E165=FN$22,VLOOKUP($C165,Input!$A$8:$GZ$39,MATCH(FN$21,Input!$A$6:$GZ$6,0),FALSE),0)*IF(FN$109&gt;=MAX($FD$109:FM$109),MIN((FN$109-MAX($FD$109:FM$109)),(FN$109-FM$109)),0)</f>
        <v>0</v>
      </c>
      <c r="FO165" s="1">
        <f>+IF($E165=FO$22,VLOOKUP($C165,Input!$A$8:$GZ$39,MATCH(FO$21,Input!$A$6:$GZ$6,0),FALSE),0)*IF(FO$110&gt;=MAX($FD$110:FN$110),MIN((FO$110-MAX($FD$110:FN$110)),(FO$110-FN$110)),0)+IF($E165=FO$22,VLOOKUP($C165,Input!$A$8:$GZ$39,MATCH(FO$21,Input!$A$6:$GZ$6,0),FALSE),0)*IF(FO$109&gt;=MAX($FD$109:FN$109),MIN((FO$109-MAX($FD$109:FN$109)),(FO$109-FN$109)),0)</f>
        <v>0</v>
      </c>
      <c r="FP165" s="1">
        <f>+IF($E165=FP$22,VLOOKUP($C165,Input!$A$8:$GZ$39,MATCH(FP$21,Input!$A$6:$GZ$6,0),FALSE),0)*IF(FP$110&gt;=MAX($FD$110:FO$110),MIN((FP$110-MAX($FD$110:FO$110)),(FP$110-FO$110)),0)+IF($E165=FP$22,VLOOKUP($C165,Input!$A$8:$GZ$39,MATCH(FP$21,Input!$A$6:$GZ$6,0),FALSE),0)*IF(FP$109&gt;=MAX($FD$109:FO$109),MIN((FP$109-MAX($FD$109:FO$109)),(FP$109-FO$109)),0)</f>
        <v>0</v>
      </c>
      <c r="FQ165" s="1">
        <f>+IF($E165=FQ$22,VLOOKUP($C165,Input!$A$8:$GZ$39,MATCH(FQ$21,Input!$A$6:$GZ$6,0),FALSE),0)*IF(FQ$110&gt;=MAX($FD$110:FP$110),MIN((FQ$110-MAX($FD$110:FP$110)),(FQ$110-FP$110)),0)+IF($E165=FQ$22,VLOOKUP($C165,Input!$A$8:$GZ$39,MATCH(FQ$21,Input!$A$6:$GZ$6,0),FALSE),0)*IF(FQ$109&gt;=MAX($FD$109:FP$109),MIN((FQ$109-MAX($FD$109:FP$109)),(FQ$109-FP$109)),0)</f>
        <v>0</v>
      </c>
      <c r="FR165" s="1">
        <f>+IF($E165=FR$22,VLOOKUP($C165,Input!$A$8:$GZ$39,MATCH(FR$21,Input!$A$6:$GZ$6,0),FALSE),0)*IF(FR$110&gt;=MAX($FD$110:FQ$110),MIN((FR$110-MAX($FD$110:FQ$110)),(FR$110-FQ$110)),0)+IF($E165=FR$22,VLOOKUP($C165,Input!$A$8:$GZ$39,MATCH(FR$21,Input!$A$6:$GZ$6,0),FALSE),0)*IF(FR$109&gt;=MAX($FD$109:FQ$109),MIN((FR$109-MAX($FD$109:FQ$109)),(FR$109-FQ$109)),0)</f>
        <v>0</v>
      </c>
      <c r="FS165" s="1">
        <f>+IF($E165=FS$22,VLOOKUP($C165,Input!$A$8:$GZ$39,MATCH(FS$21,Input!$A$6:$GZ$6,0),FALSE),0)*IF(FS$110&gt;=MAX($FD$110:FR$110),MIN((FS$110-MAX($FD$110:FR$110)),(FS$110-FR$110)),0)+IF($E165=FS$22,VLOOKUP($C165,Input!$A$8:$GZ$39,MATCH(FS$21,Input!$A$6:$GZ$6,0),FALSE),0)*IF(FS$109&gt;=MAX($FD$109:FR$109),MIN((FS$109-MAX($FD$109:FR$109)),(FS$109-FR$109)),0)</f>
        <v>0</v>
      </c>
      <c r="FT165" s="1">
        <f>+IF($E165=FT$22,VLOOKUP($C165,Input!$A$8:$GZ$39,MATCH(FT$21,Input!$A$6:$GZ$6,0),FALSE),0)*IF(FT$110&gt;=MAX($FD$110:FS$110),MIN((FT$110-MAX($FD$110:FS$110)),(FT$110-FS$110)),0)+IF($E165=FT$22,VLOOKUP($C165,Input!$A$8:$GZ$39,MATCH(FT$21,Input!$A$6:$GZ$6,0),FALSE),0)*IF(FT$109&gt;=MAX($FD$109:FS$109),MIN((FT$109-MAX($FD$109:FS$109)),(FT$109-FS$109)),0)</f>
        <v>0</v>
      </c>
      <c r="FU165" s="1">
        <f>+IF($E165=FU$22,VLOOKUP($C165,Input!$A$8:$GZ$39,MATCH(FU$21,Input!$A$6:$GZ$6,0),FALSE),0)*IF(FU$110&gt;=MAX($FD$110:FT$110),MIN((FU$110-MAX($FD$110:FT$110)),(FU$110-FT$110)),0)+IF($E165=FU$22,VLOOKUP($C165,Input!$A$8:$GZ$39,MATCH(FU$21,Input!$A$6:$GZ$6,0),FALSE),0)*IF(FU$109&gt;=MAX($FD$109:FT$109),MIN((FU$109-MAX($FD$109:FT$109)),(FU$109-FT$109)),0)</f>
        <v>0</v>
      </c>
      <c r="FV165" s="1">
        <f>+IF($E165=FV$22,VLOOKUP($C165,Input!$A$8:$GZ$39,MATCH(FV$21,Input!$A$6:$GZ$6,0),FALSE),0)*IF(FV$110&gt;=MAX($FD$110:FU$110),MIN((FV$110-MAX($FD$110:FU$110)),(FV$110-FU$110)),0)+IF($E165=FV$22,VLOOKUP($C165,Input!$A$8:$GZ$39,MATCH(FV$21,Input!$A$6:$GZ$6,0),FALSE),0)*IF(FV$109&gt;=MAX($FD$109:FU$109),MIN((FV$109-MAX($FD$109:FU$109)),(FV$109-FU$109)),0)</f>
        <v>0</v>
      </c>
      <c r="FW165" s="1">
        <f>+IF($E165=FW$22,VLOOKUP($C165,Input!$A$8:$GZ$39,MATCH(FW$21,Input!$A$6:$GZ$6,0),FALSE),0)*IF(FW$110&gt;=MAX($FD$110:FV$110),MIN((FW$110-MAX($FD$110:FV$110)),(FW$110-FV$110)),0)+IF($E165=FW$22,VLOOKUP($C165,Input!$A$8:$GZ$39,MATCH(FW$21,Input!$A$6:$GZ$6,0),FALSE),0)*IF(FW$109&gt;=MAX($FD$109:FV$109),MIN((FW$109-MAX($FD$109:FV$109)),(FW$109-FV$109)),0)</f>
        <v>0</v>
      </c>
      <c r="FX165" s="1">
        <f>+IF($E165=FX$22,VLOOKUP($C165,Input!$A$8:$GZ$39,MATCH(FX$21,Input!$A$6:$GZ$6,0),FALSE),0)*IF(FX$110&gt;=MAX($FD$110:FW$110),MIN((FX$110-MAX($FD$110:FW$110)),(FX$110-FW$110)),0)+IF($E165=FX$22,VLOOKUP($C165,Input!$A$8:$GZ$39,MATCH(FX$21,Input!$A$6:$GZ$6,0),FALSE),0)*IF(FX$109&gt;=MAX($FD$109:FW$109),MIN((FX$109-MAX($FD$109:FW$109)),(FX$109-FW$109)),0)</f>
        <v>0</v>
      </c>
      <c r="FY165" s="1">
        <f>+IF($E165=FY$22,VLOOKUP($C165,Input!$A$8:$GZ$39,MATCH(FY$21,Input!$A$6:$GZ$6,0),FALSE),0)*IF(FY$110&gt;=MAX($FD$110:FX$110),MIN((FY$110-MAX($FD$110:FX$110)),(FY$110-FX$110)),0)+IF($E165=FY$22,VLOOKUP($C165,Input!$A$8:$GZ$39,MATCH(FY$21,Input!$A$6:$GZ$6,0),FALSE),0)*IF(FY$109&gt;=MAX($FD$109:FX$109),MIN((FY$109-MAX($FD$109:FX$109)),(FY$109-FX$109)),0)</f>
        <v>0</v>
      </c>
      <c r="FZ165" s="1">
        <f>+IF($E165=FZ$22,VLOOKUP($C165,Input!$A$8:$GZ$39,MATCH(FZ$21,Input!$A$6:$GZ$6,0),FALSE),0)*IF(FZ$110&gt;=MAX($FD$110:FY$110),MIN((FZ$110-MAX($FD$110:FY$110)),(FZ$110-FY$110)),0)+IF($E165=FZ$22,VLOOKUP($C165,Input!$A$8:$GZ$39,MATCH(FZ$21,Input!$A$6:$GZ$6,0),FALSE),0)*IF(FZ$109&gt;=MAX($FD$109:FY$109),MIN((FZ$109-MAX($FD$109:FY$109)),(FZ$109-FY$109)),0)</f>
        <v>0</v>
      </c>
      <c r="GA165" s="1">
        <f>+IF($E165=GA$22,VLOOKUP($C165,Input!$A$8:$GZ$39,MATCH(GA$21,Input!$A$6:$GZ$6,0),FALSE),0)*IF(GA$110&gt;=MAX($FD$110:FZ$110),MIN((GA$110-MAX($FD$110:FZ$110)),(GA$110-FZ$110)),0)+IF($E165=GA$22,VLOOKUP($C165,Input!$A$8:$GZ$39,MATCH(GA$21,Input!$A$6:$GZ$6,0),FALSE),0)*IF(GA$109&gt;=MAX($FD$109:FZ$109),MIN((GA$109-MAX($FD$109:FZ$109)),(GA$109-FZ$109)),0)</f>
        <v>0</v>
      </c>
      <c r="GB165" s="1">
        <f>+IF($E165=GB$22,VLOOKUP($C165,Input!$A$8:$GZ$39,MATCH(GB$21,Input!$A$6:$GZ$6,0),FALSE),0)*IF(GB$110&gt;=MAX($FD$110:GA$110),MIN((GB$110-MAX($FD$110:GA$110)),(GB$110-GA$110)),0)+IF($E165=GB$22,VLOOKUP($C165,Input!$A$8:$GZ$39,MATCH(GB$21,Input!$A$6:$GZ$6,0),FALSE),0)*IF(GB$109&gt;=MAX($FD$109:GA$109),MIN((GB$109-MAX($FD$109:GA$109)),(GB$109-GA$109)),0)</f>
        <v>0</v>
      </c>
      <c r="GC165" s="1">
        <f>+IF($E165=GC$22,VLOOKUP($C165,Input!$A$8:$GZ$39,MATCH(GC$21,Input!$A$6:$GZ$6,0),FALSE),0)*IF(GC$110&gt;=MAX($FD$110:GB$110),MIN((GC$110-MAX($FD$110:GB$110)),(GC$110-GB$110)),0)+IF($E165=GC$22,VLOOKUP($C165,Input!$A$8:$GZ$39,MATCH(GC$21,Input!$A$6:$GZ$6,0),FALSE),0)*IF(GC$109&gt;=MAX($FD$109:GB$109),MIN((GC$109-MAX($FD$109:GB$109)),(GC$109-GB$109)),0)</f>
        <v>0</v>
      </c>
      <c r="GD165" s="1">
        <f>+IF($E165=GD$22,VLOOKUP($C165,Input!$A$8:$GZ$39,MATCH(GD$21,Input!$A$6:$GZ$6,0),FALSE),0)*IF(GD$110&gt;=MAX($FD$110:GC$110),MIN((GD$110-MAX($FD$110:GC$110)),(GD$110-GC$110)),0)+IF($E165=GD$22,VLOOKUP($C165,Input!$A$8:$GZ$39,MATCH(GD$21,Input!$A$6:$GZ$6,0),FALSE),0)*IF(GD$109&gt;=MAX($FD$109:GC$109),MIN((GD$109-MAX($FD$109:GC$109)),(GD$109-GC$109)),0)</f>
        <v>0</v>
      </c>
      <c r="GE165" s="1">
        <f>+IF($E165=GE$22,VLOOKUP($C165,Input!$A$8:$GZ$39,MATCH(GE$21,Input!$A$6:$GZ$6,0),FALSE),0)*IF(GE$110&gt;=MAX($FD$110:GD$110),MIN((GE$110-MAX($FD$110:GD$110)),(GE$110-GD$110)),0)+IF($E165=GE$22,VLOOKUP($C165,Input!$A$8:$GZ$39,MATCH(GE$21,Input!$A$6:$GZ$6,0),FALSE),0)*IF(GE$109&gt;=MAX($FD$109:GD$109),MIN((GE$109-MAX($FD$109:GD$109)),(GE$109-GD$109)),0)</f>
        <v>0</v>
      </c>
      <c r="GF165" s="1">
        <f>+IF($E165=GF$22,VLOOKUP($C165,Input!$A$8:$GZ$39,MATCH(GF$21,Input!$A$6:$GZ$6,0),FALSE),0)*IF(GF$110&gt;=MAX($FD$110:GE$110),MIN((GF$110-MAX($FD$110:GE$110)),(GF$110-GE$110)),0)+IF($E165=GF$22,VLOOKUP($C165,Input!$A$8:$GZ$39,MATCH(GF$21,Input!$A$6:$GZ$6,0),FALSE),0)*IF(GF$109&gt;=MAX($FD$109:GE$109),MIN((GF$109-MAX($FD$109:GE$109)),(GF$109-GE$109)),0)</f>
        <v>0</v>
      </c>
      <c r="GG165" s="1">
        <f>+IF($E165=GG$22,VLOOKUP($C165,Input!$A$8:$GZ$39,MATCH(GG$21,Input!$A$6:$GZ$6,0),FALSE),0)*IF(GG$110&gt;=MAX($FD$110:GF$110),MIN((GG$110-MAX($FD$110:GF$110)),(GG$110-GF$110)),0)+IF($E165=GG$22,VLOOKUP($C165,Input!$A$8:$GZ$39,MATCH(GG$21,Input!$A$6:$GZ$6,0),FALSE),0)*IF(GG$109&gt;=MAX($FD$109:GF$109),MIN((GG$109-MAX($FD$109:GF$109)),(GG$109-GF$109)),0)</f>
        <v>0</v>
      </c>
      <c r="GH165" s="1">
        <f>+IF($E165=GH$22,VLOOKUP($C165,Input!$A$8:$GZ$39,MATCH(GH$21,Input!$A$6:$GZ$6,0),FALSE),0)*IF(GH$110&gt;=MAX($FD$110:GG$110),MIN((GH$110-MAX($FD$110:GG$110)),(GH$110-GG$110)),0)+IF($E165=GH$22,VLOOKUP($C165,Input!$A$8:$GZ$39,MATCH(GH$21,Input!$A$6:$GZ$6,0),FALSE),0)*IF(GH$109&gt;=MAX($FD$109:GG$109),MIN((GH$109-MAX($FD$109:GG$109)),(GH$109-GG$109)),0)</f>
        <v>0</v>
      </c>
      <c r="GI165" s="1">
        <f>+IF($E165=GI$22,VLOOKUP($C165,Input!$A$8:$GZ$39,MATCH(GI$21,Input!$A$6:$GZ$6,0),FALSE),0)*IF(GI$110&gt;=MAX($FD$110:GH$110),MIN((GI$110-MAX($FD$110:GH$110)),(GI$110-GH$110)),0)+IF($E165=GI$22,VLOOKUP($C165,Input!$A$8:$GZ$39,MATCH(GI$21,Input!$A$6:$GZ$6,0),FALSE),0)*IF(GI$109&gt;=MAX($FD$109:GH$109),MIN((GI$109-MAX($FD$109:GH$109)),(GI$109-GH$109)),0)</f>
        <v>0</v>
      </c>
      <c r="GJ165" s="1">
        <f>+IF($E165=GJ$22,VLOOKUP($C165,Input!$A$8:$GZ$39,MATCH(GJ$21,Input!$A$6:$GZ$6,0),FALSE),0)*IF(GJ$110&gt;=MAX($FD$110:GI$110),MIN((GJ$110-MAX($FD$110:GI$110)),(GJ$110-GI$110)),0)+IF($E165=GJ$22,VLOOKUP($C165,Input!$A$8:$GZ$39,MATCH(GJ$21,Input!$A$6:$GZ$6,0),FALSE),0)*IF(GJ$109&gt;=MAX($FD$109:GI$109),MIN((GJ$109-MAX($FD$109:GI$109)),(GJ$109-GI$109)),0)</f>
        <v>0</v>
      </c>
      <c r="GK165" s="1">
        <f>+IF($E165=GK$22,VLOOKUP($C165,Input!$A$8:$GZ$39,MATCH(GK$21,Input!$A$6:$GZ$6,0),FALSE),0)*IF(GK$110&gt;=MAX($FD$110:GJ$110),MIN((GK$110-MAX($FD$110:GJ$110)),(GK$110-GJ$110)),0)+IF($E165=GK$22,VLOOKUP($C165,Input!$A$8:$GZ$39,MATCH(GK$21,Input!$A$6:$GZ$6,0),FALSE),0)*IF(GK$109&gt;=MAX($FD$109:GJ$109),MIN((GK$109-MAX($FD$109:GJ$109)),(GK$109-GJ$109)),0)</f>
        <v>0</v>
      </c>
      <c r="GL165" s="1">
        <f>+IF($E165=GL$22,VLOOKUP($C165,Input!$A$8:$GZ$39,MATCH(GL$21,Input!$A$6:$GZ$6,0),FALSE),0)*IF(GL$110&gt;=MAX($FD$110:GK$110),MIN((GL$110-MAX($FD$110:GK$110)),(GL$110-GK$110)),0)+IF($E165=GL$22,VLOOKUP($C165,Input!$A$8:$GZ$39,MATCH(GL$21,Input!$A$6:$GZ$6,0),FALSE),0)*IF(GL$109&gt;=MAX($FD$109:GK$109),MIN((GL$109-MAX($FD$109:GK$109)),(GL$109-GK$109)),0)</f>
        <v>0</v>
      </c>
      <c r="GM165" s="42"/>
      <c r="GN165" t="str">
        <f>VLOOKUP($C165,Input!$A$8:$GZ$39,MATCH(GN$21,Input!$A$6:$GZ$6,0),FALSE)</f>
        <v>Charger (60 kW)</v>
      </c>
      <c r="GO165">
        <f>IF((VLOOKUP($C165,Input!$A$8:$GZ$39,MATCH(GO$21,Input!$A$6:$GZ$6,0),FALSE))="Y",$D165/VLOOKUP($C165,Input!$A$8:$GZ$39,MATCH(GP$21,Input!$A$6:$GZ$6,0),FALSE),0)</f>
        <v>0</v>
      </c>
      <c r="GP165">
        <f>IF((VLOOKUP($C165,Input!$A$8:$GZ$39,MATCH(GO$21,Input!$A$6:$GZ$6,0),FALSE))="Y",0,IF((VLOOKUP($C165,Input!$A$8:$GZ$39,MATCH(GP$21,Input!$A$6:$GZ$6,0),FALSE))&gt;0,$D165/VLOOKUP($C165,Input!$A$8:$GZ$39,MATCH(GP$21,Input!$A$6:$GZ$6,0),FALSE),0))</f>
        <v>234</v>
      </c>
      <c r="GQ165" s="1">
        <f>+IF($E165=GQ$22,VLOOKUP($C165,Input!$A$8:$GZ$39,MATCH(GQ$21,Input!$A$6:$GZ$6,0),FALSE),0)*IF(GQ$110&gt;=MAX($GP$110:GP$110),MIN((GQ$110-MAX($GP$110:GP$110)),(GQ$110-GP$110)),0)+IF($E165=GQ$22,VLOOKUP($C165,Input!$A$8:$GZ$39,MATCH(GQ$21,Input!$A$6:$GZ$6,0),FALSE),0)*IF(GQ$109&gt;=MAX($GP$109:GP$109),MIN((GQ$109-MAX($GP$109:GP$109)),(GQ$109-GP$109)),0)</f>
        <v>0</v>
      </c>
      <c r="GR165" s="1">
        <f>+IF($E165=GR$22,VLOOKUP($C165,Input!$A$8:$GZ$39,MATCH(GR$21,Input!$A$6:$GZ$6,0),FALSE),0)*IF(GR$110&gt;=MAX($GP$110:GQ$110),MIN((GR$110-MAX($GP$110:GQ$110)),(GR$110-GQ$110)),0)+IF($E165=GR$22,VLOOKUP($C165,Input!$A$8:$GZ$39,MATCH(GR$21,Input!$A$6:$GZ$6,0),FALSE),0)*IF(GR$109&gt;=MAX($GP$109:GQ$109),MIN((GR$109-MAX($GP$109:GQ$109)),(GR$109-GQ$109)),0)</f>
        <v>0</v>
      </c>
      <c r="GS165" s="1">
        <f>+IF($E165=GS$22,VLOOKUP($C165,Input!$A$8:$GZ$39,MATCH(GS$21,Input!$A$6:$GZ$6,0),FALSE),0)*IF(GS$110&gt;=MAX($GP$110:GR$110),MIN((GS$110-MAX($GP$110:GR$110)),(GS$110-GR$110)),0)+IF($E165=GS$22,VLOOKUP($C165,Input!$A$8:$GZ$39,MATCH(GS$21,Input!$A$6:$GZ$6,0),FALSE),0)*IF(GS$109&gt;=MAX($GP$109:GR$109),MIN((GS$109-MAX($GP$109:GR$109)),(GS$109-GR$109)),0)</f>
        <v>0</v>
      </c>
      <c r="GT165" s="1">
        <f>+IF($E165=GT$22,VLOOKUP($C165,Input!$A$8:$GZ$39,MATCH(GT$21,Input!$A$6:$GZ$6,0),FALSE),0)*IF(GT$110&gt;=MAX($GP$110:GS$110),MIN((GT$110-MAX($GP$110:GS$110)),(GT$110-GS$110)),0)+IF($E165=GT$22,VLOOKUP($C165,Input!$A$8:$GZ$39,MATCH(GT$21,Input!$A$6:$GZ$6,0),FALSE),0)*IF(GT$109&gt;=MAX($GP$109:GS$109),MIN((GT$109-MAX($GP$109:GS$109)),(GT$109-GS$109)),0)</f>
        <v>0</v>
      </c>
      <c r="GU165" s="1">
        <f>+IF($E165=GU$22,VLOOKUP($C165,Input!$A$8:$GZ$39,MATCH(GU$21,Input!$A$6:$GZ$6,0),FALSE),0)*IF(GU$110&gt;=MAX($GP$110:GT$110),MIN((GU$110-MAX($GP$110:GT$110)),(GU$110-GT$110)),0)+IF($E165=GU$22,VLOOKUP($C165,Input!$A$8:$GZ$39,MATCH(GU$21,Input!$A$6:$GZ$6,0),FALSE),0)*IF(GU$109&gt;=MAX($GP$109:GT$109),MIN((GU$109-MAX($GP$109:GT$109)),(GU$109-GT$109)),0)</f>
        <v>0</v>
      </c>
      <c r="GV165" s="1">
        <f>+IF($E165=GV$22,VLOOKUP($C165,Input!$A$8:$GZ$39,MATCH(GV$21,Input!$A$6:$GZ$6,0),FALSE),0)*IF(GV$110&gt;=MAX($GP$110:GU$110),MIN((GV$110-MAX($GP$110:GU$110)),(GV$110-GU$110)),0)+IF($E165=GV$22,VLOOKUP($C165,Input!$A$8:$GZ$39,MATCH(GV$21,Input!$A$6:$GZ$6,0),FALSE),0)*IF(GV$109&gt;=MAX($GP$109:GU$109),MIN((GV$109-MAX($GP$109:GU$109)),(GV$109-GU$109)),0)</f>
        <v>0</v>
      </c>
      <c r="GW165" s="1">
        <f>+IF($E165=GW$22,VLOOKUP($C165,Input!$A$8:$GZ$39,MATCH(GW$21,Input!$A$6:$GZ$6,0),FALSE),0)*IF(GW$110&gt;=MAX($GP$110:GV$110),MIN((GW$110-MAX($GP$110:GV$110)),(GW$110-GV$110)),0)+IF($E165=GW$22,VLOOKUP($C165,Input!$A$8:$GZ$39,MATCH(GW$21,Input!$A$6:$GZ$6,0),FALSE),0)*IF(GW$109&gt;=MAX($GP$109:GV$109),MIN((GW$109-MAX($GP$109:GV$109)),(GW$109-GV$109)),0)</f>
        <v>0</v>
      </c>
      <c r="GX165" s="1">
        <f>+IF($E165=GX$22,VLOOKUP($C165,Input!$A$8:$GZ$39,MATCH(GX$21,Input!$A$6:$GZ$6,0),FALSE),0)*IF(GX$110&gt;=MAX($GP$110:GW$110),MIN((GX$110-MAX($GP$110:GW$110)),(GX$110-GW$110)),0)+IF($E165=GX$22,VLOOKUP($C165,Input!$A$8:$GZ$39,MATCH(GX$21,Input!$A$6:$GZ$6,0),FALSE),0)*IF(GX$109&gt;=MAX($GP$109:GW$109),MIN((GX$109-MAX($GP$109:GW$109)),(GX$109-GW$109)),0)</f>
        <v>0</v>
      </c>
      <c r="GY165" s="1">
        <f>+IF($E165=GY$22,VLOOKUP($C165,Input!$A$8:$GZ$39,MATCH(GY$21,Input!$A$6:$GZ$6,0),FALSE),0)*IF(GY$110&gt;=MAX($GP$110:GX$110),MIN((GY$110-MAX($GP$110:GX$110)),(GY$110-GX$110)),0)+IF($E165=GY$22,VLOOKUP($C165,Input!$A$8:$GZ$39,MATCH(GY$21,Input!$A$6:$GZ$6,0),FALSE),0)*IF(GY$109&gt;=MAX($GP$109:GX$109),MIN((GY$109-MAX($GP$109:GX$109)),(GY$109-GX$109)),0)</f>
        <v>0</v>
      </c>
      <c r="GZ165" s="1">
        <f>+IF($E165=GZ$22,VLOOKUP($C165,Input!$A$8:$GZ$39,MATCH(GZ$21,Input!$A$6:$GZ$6,0),FALSE),0)*IF(GZ$110&gt;=MAX($GP$110:GY$110),MIN((GZ$110-MAX($GP$110:GY$110)),(GZ$110-GY$110)),0)+IF($E165=GZ$22,VLOOKUP($C165,Input!$A$8:$GZ$39,MATCH(GZ$21,Input!$A$6:$GZ$6,0),FALSE),0)*IF(GZ$109&gt;=MAX($GP$109:GY$109),MIN((GZ$109-MAX($GP$109:GY$109)),(GZ$109-GY$109)),0)</f>
        <v>0</v>
      </c>
      <c r="HA165" s="1">
        <f>+IF($E165=HA$22,VLOOKUP($C165,Input!$A$8:$GZ$39,MATCH(HA$21,Input!$A$6:$GZ$6,0),FALSE),0)*IF(HA$110&gt;=MAX($GP$110:GZ$110),MIN((HA$110-MAX($GP$110:GZ$110)),(HA$110-GZ$110)),0)+IF($E165=HA$22,VLOOKUP($C165,Input!$A$8:$GZ$39,MATCH(HA$21,Input!$A$6:$GZ$6,0),FALSE),0)*IF(HA$109&gt;=MAX($GP$109:GZ$109),MIN((HA$109-MAX($GP$109:GZ$109)),(HA$109-GZ$109)),0)</f>
        <v>0</v>
      </c>
      <c r="HB165" s="1">
        <f>+IF($E165=HB$22,VLOOKUP($C165,Input!$A$8:$GZ$39,MATCH(HB$21,Input!$A$6:$GZ$6,0),FALSE),0)*IF(HB$110&gt;=MAX($GP$110:HA$110),MIN((HB$110-MAX($GP$110:HA$110)),(HB$110-HA$110)),0)+IF($E165=HB$22,VLOOKUP($C165,Input!$A$8:$GZ$39,MATCH(HB$21,Input!$A$6:$GZ$6,0),FALSE),0)*IF(HB$109&gt;=MAX($GP$109:HA$109),MIN((HB$109-MAX($GP$109:HA$109)),(HB$109-HA$109)),0)</f>
        <v>0</v>
      </c>
      <c r="HC165" s="1">
        <f>+IF($E165=HC$22,VLOOKUP($C165,Input!$A$8:$GZ$39,MATCH(HC$21,Input!$A$6:$GZ$6,0),FALSE),0)*IF(HC$110&gt;=MAX($GP$110:HB$110),MIN((HC$110-MAX($GP$110:HB$110)),(HC$110-HB$110)),0)+IF($E165=HC$22,VLOOKUP($C165,Input!$A$8:$GZ$39,MATCH(HC$21,Input!$A$6:$GZ$6,0),FALSE),0)*IF(HC$109&gt;=MAX($GP$109:HB$109),MIN((HC$109-MAX($GP$109:HB$109)),(HC$109-HB$109)),0)</f>
        <v>0</v>
      </c>
      <c r="HD165" s="1">
        <f>+IF($E165=HD$22,VLOOKUP($C165,Input!$A$8:$GZ$39,MATCH(HD$21,Input!$A$6:$GZ$6,0),FALSE),0)*IF(HD$110&gt;=MAX($GP$110:HC$110),MIN((HD$110-MAX($GP$110:HC$110)),(HD$110-HC$110)),0)+IF($E165=HD$22,VLOOKUP($C165,Input!$A$8:$GZ$39,MATCH(HD$21,Input!$A$6:$GZ$6,0),FALSE),0)*IF(HD$109&gt;=MAX($GP$109:HC$109),MIN((HD$109-MAX($GP$109:HC$109)),(HD$109-HC$109)),0)</f>
        <v>0</v>
      </c>
      <c r="HE165" s="1">
        <f>+IF($E165=HE$22,VLOOKUP($C165,Input!$A$8:$GZ$39,MATCH(HE$21,Input!$A$6:$GZ$6,0),FALSE),0)*IF(HE$110&gt;=MAX($GP$110:HD$110),MIN((HE$110-MAX($GP$110:HD$110)),(HE$110-HD$110)),0)+IF($E165=HE$22,VLOOKUP($C165,Input!$A$8:$GZ$39,MATCH(HE$21,Input!$A$6:$GZ$6,0),FALSE),0)*IF(HE$109&gt;=MAX($GP$109:HD$109),MIN((HE$109-MAX($GP$109:HD$109)),(HE$109-HD$109)),0)</f>
        <v>0</v>
      </c>
      <c r="HF165" s="1">
        <f>+IF($E165=HF$22,VLOOKUP($C165,Input!$A$8:$GZ$39,MATCH(HF$21,Input!$A$6:$GZ$6,0),FALSE),0)*IF(HF$110&gt;=MAX($GP$110:HE$110),MIN((HF$110-MAX($GP$110:HE$110)),(HF$110-HE$110)),0)+IF($E165=HF$22,VLOOKUP($C165,Input!$A$8:$GZ$39,MATCH(HF$21,Input!$A$6:$GZ$6,0),FALSE),0)*IF(HF$109&gt;=MAX($GP$109:HE$109),MIN((HF$109-MAX($GP$109:HE$109)),(HF$109-HE$109)),0)</f>
        <v>0</v>
      </c>
      <c r="HG165" s="1">
        <f>+IF($E165=HG$22,VLOOKUP($C165,Input!$A$8:$GZ$39,MATCH(HG$21,Input!$A$6:$GZ$6,0),FALSE),0)*IF(HG$110&gt;=MAX($GP$110:HF$110),MIN((HG$110-MAX($GP$110:HF$110)),(HG$110-HF$110)),0)+IF($E165=HG$22,VLOOKUP($C165,Input!$A$8:$GZ$39,MATCH(HG$21,Input!$A$6:$GZ$6,0),FALSE),0)*IF(HG$109&gt;=MAX($GP$109:HF$109),MIN((HG$109-MAX($GP$109:HF$109)),(HG$109-HF$109)),0)</f>
        <v>0</v>
      </c>
      <c r="HH165" s="1">
        <f>+IF($E165=HH$22,VLOOKUP($C165,Input!$A$8:$GZ$39,MATCH(HH$21,Input!$A$6:$GZ$6,0),FALSE),0)*IF(HH$110&gt;=MAX($GP$110:HG$110),MIN((HH$110-MAX($GP$110:HG$110)),(HH$110-HG$110)),0)+IF($E165=HH$22,VLOOKUP($C165,Input!$A$8:$GZ$39,MATCH(HH$21,Input!$A$6:$GZ$6,0),FALSE),0)*IF(HH$109&gt;=MAX($GP$109:HG$109),MIN((HH$109-MAX($GP$109:HG$109)),(HH$109-HG$109)),0)</f>
        <v>0</v>
      </c>
      <c r="HI165" s="1">
        <f>+IF($E165=HI$22,VLOOKUP($C165,Input!$A$8:$GZ$39,MATCH(HI$21,Input!$A$6:$GZ$6,0),FALSE),0)*IF(HI$110&gt;=MAX($GP$110:HH$110),MIN((HI$110-MAX($GP$110:HH$110)),(HI$110-HH$110)),0)+IF($E165=HI$22,VLOOKUP($C165,Input!$A$8:$GZ$39,MATCH(HI$21,Input!$A$6:$GZ$6,0),FALSE),0)*IF(HI$109&gt;=MAX($GP$109:HH$109),MIN((HI$109-MAX($GP$109:HH$109)),(HI$109-HH$109)),0)</f>
        <v>0</v>
      </c>
      <c r="HJ165" s="1">
        <f>+IF($E165=HJ$22,VLOOKUP($C165,Input!$A$8:$GZ$39,MATCH(HJ$21,Input!$A$6:$GZ$6,0),FALSE),0)*IF(HJ$110&gt;=MAX($GP$110:HI$110),MIN((HJ$110-MAX($GP$110:HI$110)),(HJ$110-HI$110)),0)+IF($E165=HJ$22,VLOOKUP($C165,Input!$A$8:$GZ$39,MATCH(HJ$21,Input!$A$6:$GZ$6,0),FALSE),0)*IF(HJ$109&gt;=MAX($GP$109:HI$109),MIN((HJ$109-MAX($GP$109:HI$109)),(HJ$109-HI$109)),0)</f>
        <v>0</v>
      </c>
      <c r="HK165" s="1">
        <f>+IF($E165=HK$22,VLOOKUP($C165,Input!$A$8:$GZ$39,MATCH(HK$21,Input!$A$6:$GZ$6,0),FALSE),0)*IF(HK$110&gt;=MAX($GP$110:HJ$110),MIN((HK$110-MAX($GP$110:HJ$110)),(HK$110-HJ$110)),0)+IF($E165=HK$22,VLOOKUP($C165,Input!$A$8:$GZ$39,MATCH(HK$21,Input!$A$6:$GZ$6,0),FALSE),0)*IF(HK$109&gt;=MAX($GP$109:HJ$109),MIN((HK$109-MAX($GP$109:HJ$109)),(HK$109-HJ$109)),0)</f>
        <v>0</v>
      </c>
      <c r="HL165" s="1">
        <f>+IF($E165=HL$22,VLOOKUP($C165,Input!$A$8:$GZ$39,MATCH(HL$21,Input!$A$6:$GZ$6,0),FALSE),0)*IF(HL$110&gt;=MAX($GP$110:HK$110),MIN((HL$110-MAX($GP$110:HK$110)),(HL$110-HK$110)),0)+IF($E165=HL$22,VLOOKUP($C165,Input!$A$8:$GZ$39,MATCH(HL$21,Input!$A$6:$GZ$6,0),FALSE),0)*IF(HL$109&gt;=MAX($GP$109:HK$109),MIN((HL$109-MAX($GP$109:HK$109)),(HL$109-HK$109)),0)</f>
        <v>0</v>
      </c>
      <c r="HM165" s="1">
        <f>+IF($E165=HM$22,VLOOKUP($C165,Input!$A$8:$GZ$39,MATCH(HM$21,Input!$A$6:$GZ$6,0),FALSE),0)*IF(HM$110&gt;=MAX($GP$110:HL$110),MIN((HM$110-MAX($GP$110:HL$110)),(HM$110-HL$110)),0)+IF($E165=HM$22,VLOOKUP($C165,Input!$A$8:$GZ$39,MATCH(HM$21,Input!$A$6:$GZ$6,0),FALSE),0)*IF(HM$109&gt;=MAX($GP$109:HL$109),MIN((HM$109-MAX($GP$109:HL$109)),(HM$109-HL$109)),0)</f>
        <v>0</v>
      </c>
      <c r="HN165" s="1">
        <f>+IF($E165=HN$22,VLOOKUP($C165,Input!$A$8:$GZ$39,MATCH(HN$21,Input!$A$6:$GZ$6,0),FALSE),0)*IF(HN$110&gt;=MAX($GP$110:HM$110),MIN((HN$110-MAX($GP$110:HM$110)),(HN$110-HM$110)),0)+IF($E165=HN$22,VLOOKUP($C165,Input!$A$8:$GZ$39,MATCH(HN$21,Input!$A$6:$GZ$6,0),FALSE),0)*IF(HN$109&gt;=MAX($GP$109:HM$109),MIN((HN$109-MAX($GP$109:HM$109)),(HN$109-HM$109)),0)</f>
        <v>0</v>
      </c>
      <c r="HO165" s="1">
        <f>+IF($E165=HO$22,VLOOKUP($C165,Input!$A$8:$GZ$39,MATCH(HO$21,Input!$A$6:$GZ$6,0),FALSE),0)*IF(HO$110&gt;=MAX($GP$110:HN$110),MIN((HO$110-MAX($GP$110:HN$110)),(HO$110-HN$110)),0)+IF($E165=HO$22,VLOOKUP($C165,Input!$A$8:$GZ$39,MATCH(HO$21,Input!$A$6:$GZ$6,0),FALSE),0)*IF(HO$109&gt;=MAX($GP$109:HN$109),MIN((HO$109-MAX($GP$109:HN$109)),(HO$109-HN$109)),0)</f>
        <v>0</v>
      </c>
      <c r="HP165" s="1">
        <f>+IF($E165=HP$22,VLOOKUP($C165,Input!$A$8:$GZ$39,MATCH(HP$21,Input!$A$6:$GZ$6,0),FALSE),0)*IF(HP$110&gt;=MAX($GP$110:HO$110),MIN((HP$110-MAX($GP$110:HO$110)),(HP$110-HO$110)),0)+IF($E165=HP$22,VLOOKUP($C165,Input!$A$8:$GZ$39,MATCH(HP$21,Input!$A$6:$GZ$6,0),FALSE),0)*IF(HP$109&gt;=MAX($GP$109:HO$109),MIN((HP$109-MAX($GP$109:HO$109)),(HP$109-HO$109)),0)</f>
        <v>0</v>
      </c>
      <c r="HQ165" s="1">
        <f>+IF($E165=HQ$22,VLOOKUP($C165,Input!$A$8:$GZ$39,MATCH(HQ$21,Input!$A$6:$GZ$6,0),FALSE),0)*IF(HQ$110&gt;=MAX($GP$110:HP$110),MIN((HQ$110-MAX($GP$110:HP$110)),(HQ$110-HP$110)),0)+IF($E165=HQ$22,VLOOKUP($C165,Input!$A$8:$GZ$39,MATCH(HQ$21,Input!$A$6:$GZ$6,0),FALSE),0)*IF(HQ$109&gt;=MAX($GP$109:HP$109),MIN((HQ$109-MAX($GP$109:HP$109)),(HQ$109-HP$109)),0)</f>
        <v>0</v>
      </c>
      <c r="HR165" s="1">
        <f>+IF($E165=HR$22,VLOOKUP($C165,Input!$A$8:$GZ$39,MATCH(HR$21,Input!$A$6:$GZ$6,0),FALSE),0)*IF(HR$110&gt;=MAX($GP$110:HQ$110),MIN((HR$110-MAX($GP$110:HQ$110)),(HR$110-HQ$110)),0)+IF($E165=HR$22,VLOOKUP($C165,Input!$A$8:$GZ$39,MATCH(HR$21,Input!$A$6:$GZ$6,0),FALSE),0)*IF(HR$109&gt;=MAX($GP$109:HQ$109),MIN((HR$109-MAX($GP$109:HQ$109)),(HR$109-HQ$109)),0)</f>
        <v>0</v>
      </c>
      <c r="HS165" s="1">
        <f>+IF($E165=HS$22,VLOOKUP($C165,Input!$A$8:$GZ$39,MATCH(HS$21,Input!$A$6:$GZ$6,0),FALSE),0)*IF(HS$110&gt;=MAX($GP$110:HR$110),MIN((HS$110-MAX($GP$110:HR$110)),(HS$110-HR$110)),0)+IF($E165=HS$22,VLOOKUP($C165,Input!$A$8:$GZ$39,MATCH(HS$21,Input!$A$6:$GZ$6,0),FALSE),0)*IF(HS$109&gt;=MAX($GP$109:HR$109),MIN((HS$109-MAX($GP$109:HR$109)),(HS$109-HR$109)),0)</f>
        <v>0</v>
      </c>
      <c r="HT165" s="1">
        <f>+IF($E165=HT$22,VLOOKUP($C165,Input!$A$8:$GZ$39,MATCH(HT$21,Input!$A$6:$GZ$6,0),FALSE),0)*IF(HT$110&gt;=MAX($GP$110:HS$110),MIN((HT$110-MAX($GP$110:HS$110)),(HT$110-HS$110)),0)+IF($E165=HT$22,VLOOKUP($C165,Input!$A$8:$GZ$39,MATCH(HT$21,Input!$A$6:$GZ$6,0),FALSE),0)*IF(HT$109&gt;=MAX($GP$109:HS$109),MIN((HT$109-MAX($GP$109:HS$109)),(HT$109-HS$109)),0)</f>
        <v>0</v>
      </c>
      <c r="HU165" s="1">
        <f>+IF($E165=HU$22,VLOOKUP($C165,Input!$A$8:$GZ$39,MATCH(HU$21,Input!$A$6:$GZ$6,0),FALSE),0)*IF(HU$110&gt;=MAX($GP$110:HT$110),MIN((HU$110-MAX($GP$110:HT$110)),(HU$110-HT$110)),0)+IF($E165=HU$22,VLOOKUP($C165,Input!$A$8:$GZ$39,MATCH(HU$21,Input!$A$6:$GZ$6,0),FALSE),0)*IF(HU$109&gt;=MAX($GP$109:HT$109),MIN((HU$109-MAX($GP$109:HT$109)),(HU$109-HT$109)),0)</f>
        <v>0</v>
      </c>
      <c r="HV165" s="1">
        <f>+IF($E165=HV$22,VLOOKUP($C165,Input!$A$8:$GZ$39,MATCH(HV$21,Input!$A$6:$GZ$6,0),FALSE),0)*IF(HV$110&gt;=MAX($GP$110:HU$110),MIN((HV$110-MAX($GP$110:HU$110)),(HV$110-HU$110)),0)+IF($E165=HV$22,VLOOKUP($C165,Input!$A$8:$GZ$39,MATCH(HV$21,Input!$A$6:$GZ$6,0),FALSE),0)*IF(HV$109&gt;=MAX($GP$109:HU$109),MIN((HV$109-MAX($GP$109:HU$109)),(HV$109-HU$109)),0)</f>
        <v>0</v>
      </c>
      <c r="HW165" s="1">
        <f>+IF($E165=HW$22,VLOOKUP($C165,Input!$A$8:$GZ$39,MATCH(HW$21,Input!$A$6:$GZ$6,0),FALSE),0)*IF(HW$110&gt;=MAX($GP$110:HV$110),MIN((HW$110-MAX($GP$110:HV$110)),(HW$110-HV$110)),0)+IF($E165=HW$22,VLOOKUP($C165,Input!$A$8:$GZ$39,MATCH(HW$21,Input!$A$6:$GZ$6,0),FALSE),0)*IF(HW$109&gt;=MAX($GP$109:HV$109),MIN((HW$109-MAX($GP$109:HV$109)),(HW$109-HV$109)),0)</f>
        <v>0</v>
      </c>
      <c r="HX165" s="1">
        <f>+IF($E165=HX$22,VLOOKUP($C165,Input!$A$8:$GZ$39,MATCH(HX$21,Input!$A$6:$GZ$6,0),FALSE),0)*IF(HX$110&gt;=MAX($GP$110:HW$110),MIN((HX$110-MAX($GP$110:HW$110)),(HX$110-HW$110)),0)+IF($E165=HX$22,VLOOKUP($C165,Input!$A$8:$GZ$39,MATCH(HX$21,Input!$A$6:$GZ$6,0),FALSE),0)*IF(HX$109&gt;=MAX($GP$109:HW$109),MIN((HX$109-MAX($GP$109:HW$109)),(HX$109-HW$109)),0)</f>
        <v>0</v>
      </c>
      <c r="HY165" s="1">
        <f>+IF($E165=HY$22,VLOOKUP($C165,Input!$A$8:$GZ$39,MATCH(HY$21,Input!$A$6:$GZ$6,0),FALSE),0)*IF(HY$110&gt;=MAX($GP$110:HX$110),MIN((HY$110-MAX($GP$110:HX$110)),(HY$110-HX$110)),0)+IF($E165=HY$22,VLOOKUP($C165,Input!$A$8:$GZ$39,MATCH(HY$21,Input!$A$6:$GZ$6,0),FALSE),0)*IF(HY$109&gt;=MAX($GP$109:HX$109),MIN((HY$109-MAX($GP$109:HX$109)),(HY$109-HX$109)),0)</f>
        <v>0</v>
      </c>
      <c r="HZ165" s="42"/>
      <c r="IA165" t="str">
        <f>VLOOKUP($C165,Input!$A$8:$IA$39,MATCH(IA$21,Input!$A$6:$IA$6,0),FALSE)</f>
        <v>Bus Maintenance Bay Upgrade (two bays share one shop charger)</v>
      </c>
      <c r="IB165" s="132">
        <f>IF((VLOOKUP($C165,Input!$A$8:$IA$39,MATCH(IB$21,Input!$A$6:$IA$6,0),FALSE))="Y",$D165/VLOOKUP($C165,Input!$A$8:$IA$39,MATCH(IC$21,Input!$A$6:$IA$6,0),FALSE),0)</f>
        <v>0</v>
      </c>
      <c r="IC165" s="132">
        <f>IF((VLOOKUP($C165,Input!$A$8:$IA$39,MATCH(IB$21,Input!$A$6:$IA$6,0),FALSE))="Y",0,IF((VLOOKUP($C165,Input!$A$8:$IA$39,MATCH(IC$21,Input!$A$6:$IA$6,0),FALSE))&gt;0,$D165/VLOOKUP($C165,Input!$A$8:$IA$39,MATCH(IC$21,Input!$A$6:$IA$6,0),FALSE),0))</f>
        <v>15.6</v>
      </c>
      <c r="ID165" s="1">
        <f>+IF($E165=ID$22,VLOOKUP($C165,Input!$A$8:$IA$39,MATCH(ID$21,Input!$A$6:$IA$6,0),FALSE),0)*IF(ID$110&gt;=MAX($IC$110:IC$110),MIN((ID$110-MAX($IC$110:IC$110)),(ID$110-IC$110)),0)+IF($E165=ID$22,VLOOKUP($C165,Input!$A$8:$IA$39,MATCH(ID$21,Input!$A$6:$IA$6,0),FALSE),0)*IF(ID$109&gt;=MAX($IC$109:IC$109),MIN((ID$109-MAX($IC$109:IC$109)),(ID$109-IC$109)),0)</f>
        <v>0</v>
      </c>
      <c r="IE165" s="1">
        <f>+IF($E165=IE$22,VLOOKUP($C165,Input!$A$8:$IA$39,MATCH(IE$21,Input!$A$6:$IA$6,0),FALSE),0)*IF(IE$110&gt;=MAX($IC$110:ID$110),MIN((IE$110-MAX($IC$110:ID$110)),(IE$110-ID$110)),0)+IF($E165=IE$22,VLOOKUP($C165,Input!$A$8:$IA$39,MATCH(IE$21,Input!$A$6:$IA$6,0),FALSE),0)*IF(IE$109&gt;=MAX($IC$109:ID$109),MIN((IE$109-MAX($IC$109:ID$109)),(IE$109-ID$109)),0)</f>
        <v>0</v>
      </c>
      <c r="IF165" s="1">
        <f>+IF($E165=IF$22,VLOOKUP($C165,Input!$A$8:$IA$39,MATCH(IF$21,Input!$A$6:$IA$6,0),FALSE),0)*IF(IF$110&gt;=MAX($IC$110:IE$110),MIN((IF$110-MAX($IC$110:IE$110)),(IF$110-IE$110)),0)+IF($E165=IF$22,VLOOKUP($C165,Input!$A$8:$IA$39,MATCH(IF$21,Input!$A$6:$IA$6,0),FALSE),0)*IF(IF$109&gt;=MAX($IC$109:IE$109),MIN((IF$109-MAX($IC$109:IE$109)),(IF$109-IE$109)),0)</f>
        <v>0</v>
      </c>
      <c r="IG165" s="1">
        <f>+IF($E165=IG$22,VLOOKUP($C165,Input!$A$8:$IA$39,MATCH(IG$21,Input!$A$6:$IA$6,0),FALSE),0)*IF(IG$110&gt;=MAX($IC$110:IF$110),MIN((IG$110-MAX($IC$110:IF$110)),(IG$110-IF$110)),0)+IF($E165=IG$22,VLOOKUP($C165,Input!$A$8:$IA$39,MATCH(IG$21,Input!$A$6:$IA$6,0),FALSE),0)*IF(IG$109&gt;=MAX($IC$109:IF$109),MIN((IG$109-MAX($IC$109:IF$109)),(IG$109-IF$109)),0)</f>
        <v>0</v>
      </c>
      <c r="IH165" s="1">
        <f>+IF($E165=IH$22,VLOOKUP($C165,Input!$A$8:$IA$39,MATCH(IH$21,Input!$A$6:$IA$6,0),FALSE),0)*IF(IH$110&gt;=MAX($IC$110:IG$110),MIN((IH$110-MAX($IC$110:IG$110)),(IH$110-IG$110)),0)+IF($E165=IH$22,VLOOKUP($C165,Input!$A$8:$IA$39,MATCH(IH$21,Input!$A$6:$IA$6,0),FALSE),0)*IF(IH$109&gt;=MAX($IC$109:IG$109),MIN((IH$109-MAX($IC$109:IG$109)),(IH$109-IG$109)),0)</f>
        <v>0</v>
      </c>
      <c r="II165" s="1">
        <f>+IF($E165=II$22,VLOOKUP($C165,Input!$A$8:$IA$39,MATCH(II$21,Input!$A$6:$IA$6,0),FALSE),0)*IF(II$110&gt;=MAX($IC$110:IH$110),MIN((II$110-MAX($IC$110:IH$110)),(II$110-IH$110)),0)+IF($E165=II$22,VLOOKUP($C165,Input!$A$8:$IA$39,MATCH(II$21,Input!$A$6:$IA$6,0),FALSE),0)*IF(II$109&gt;=MAX($IC$109:IH$109),MIN((II$109-MAX($IC$109:IH$109)),(II$109-IH$109)),0)</f>
        <v>0</v>
      </c>
      <c r="IJ165" s="1">
        <f>+IF($E165=IJ$22,VLOOKUP($C165,Input!$A$8:$IA$39,MATCH(IJ$21,Input!$A$6:$IA$6,0),FALSE),0)*IF(IJ$110&gt;=MAX($IC$110:II$110),MIN((IJ$110-MAX($IC$110:II$110)),(IJ$110-II$110)),0)+IF($E165=IJ$22,VLOOKUP($C165,Input!$A$8:$IA$39,MATCH(IJ$21,Input!$A$6:$IA$6,0),FALSE),0)*IF(IJ$109&gt;=MAX($IC$109:II$109),MIN((IJ$109-MAX($IC$109:II$109)),(IJ$109-II$109)),0)</f>
        <v>0</v>
      </c>
      <c r="IK165" s="1">
        <f>+IF($E165=IK$22,VLOOKUP($C165,Input!$A$8:$IA$39,MATCH(IK$21,Input!$A$6:$IA$6,0),FALSE),0)*IF(IK$110&gt;=MAX($IC$110:IJ$110),MIN((IK$110-MAX($IC$110:IJ$110)),(IK$110-IJ$110)),0)+IF($E165=IK$22,VLOOKUP($C165,Input!$A$8:$IA$39,MATCH(IK$21,Input!$A$6:$IA$6,0),FALSE),0)*IF(IK$109&gt;=MAX($IC$109:IJ$109),MIN((IK$109-MAX($IC$109:IJ$109)),(IK$109-IJ$109)),0)</f>
        <v>0</v>
      </c>
      <c r="IL165" s="1">
        <f>+IF($E165=IL$22,VLOOKUP($C165,Input!$A$8:$IA$39,MATCH(IL$21,Input!$A$6:$IA$6,0),FALSE),0)*IF(IL$110&gt;=MAX($IC$110:IK$110),MIN((IL$110-MAX($IC$110:IK$110)),(IL$110-IK$110)),0)+IF($E165=IL$22,VLOOKUP($C165,Input!$A$8:$IA$39,MATCH(IL$21,Input!$A$6:$IA$6,0),FALSE),0)*IF(IL$109&gt;=MAX($IC$109:IK$109),MIN((IL$109-MAX($IC$109:IK$109)),(IL$109-IK$109)),0)</f>
        <v>0</v>
      </c>
      <c r="IM165" s="1">
        <f>+IF($E165=IM$22,VLOOKUP($C165,Input!$A$8:$IA$39,MATCH(IM$21,Input!$A$6:$IA$6,0),FALSE),0)*IF(IM$110&gt;=MAX($IC$110:IL$110),MIN((IM$110-MAX($IC$110:IL$110)),(IM$110-IL$110)),0)+IF($E165=IM$22,VLOOKUP($C165,Input!$A$8:$IA$39,MATCH(IM$21,Input!$A$6:$IA$6,0),FALSE),0)*IF(IM$109&gt;=MAX($IC$109:IL$109),MIN((IM$109-MAX($IC$109:IL$109)),(IM$109-IL$109)),0)</f>
        <v>0</v>
      </c>
      <c r="IN165" s="1">
        <f>+IF($E165=IN$22,VLOOKUP($C165,Input!$A$8:$IA$39,MATCH(IN$21,Input!$A$6:$IA$6,0),FALSE),0)*IF(IN$110&gt;=MAX($IC$110:IM$110),MIN((IN$110-MAX($IC$110:IM$110)),(IN$110-IM$110)),0)+IF($E165=IN$22,VLOOKUP($C165,Input!$A$8:$IA$39,MATCH(IN$21,Input!$A$6:$IA$6,0),FALSE),0)*IF(IN$109&gt;=MAX($IC$109:IM$109),MIN((IN$109-MAX($IC$109:IM$109)),(IN$109-IM$109)),0)</f>
        <v>0</v>
      </c>
      <c r="IO165" s="1">
        <f>+IF($E165=IO$22,VLOOKUP($C165,Input!$A$8:$IA$39,MATCH(IO$21,Input!$A$6:$IA$6,0),FALSE),0)*IF(IO$110&gt;=MAX($IC$110:IN$110),MIN((IO$110-MAX($IC$110:IN$110)),(IO$110-IN$110)),0)+IF($E165=IO$22,VLOOKUP($C165,Input!$A$8:$IA$39,MATCH(IO$21,Input!$A$6:$IA$6,0),FALSE),0)*IF(IO$109&gt;=MAX($IC$109:IN$109),MIN((IO$109-MAX($IC$109:IN$109)),(IO$109-IN$109)),0)</f>
        <v>0</v>
      </c>
      <c r="IP165" s="1">
        <f>+IF($E165=IP$22,VLOOKUP($C165,Input!$A$8:$IA$39,MATCH(IP$21,Input!$A$6:$IA$6,0),FALSE),0)*IF(IP$110&gt;=MAX($IC$110:IO$110),MIN((IP$110-MAX($IC$110:IO$110)),(IP$110-IO$110)),0)+IF($E165=IP$22,VLOOKUP($C165,Input!$A$8:$IA$39,MATCH(IP$21,Input!$A$6:$IA$6,0),FALSE),0)*IF(IP$109&gt;=MAX($IC$109:IO$109),MIN((IP$109-MAX($IC$109:IO$109)),(IP$109-IO$109)),0)</f>
        <v>0</v>
      </c>
      <c r="IQ165" s="1">
        <f>+IF($E165=IQ$22,VLOOKUP($C165,Input!$A$8:$IA$39,MATCH(IQ$21,Input!$A$6:$IA$6,0),FALSE),0)*IF(IQ$110&gt;=MAX($IC$110:IP$110),MIN((IQ$110-MAX($IC$110:IP$110)),(IQ$110-IP$110)),0)+IF($E165=IQ$22,VLOOKUP($C165,Input!$A$8:$IA$39,MATCH(IQ$21,Input!$A$6:$IA$6,0),FALSE),0)*IF(IQ$109&gt;=MAX($IC$109:IP$109),MIN((IQ$109-MAX($IC$109:IP$109)),(IQ$109-IP$109)),0)</f>
        <v>0</v>
      </c>
      <c r="IR165" s="1">
        <f>+IF($E165=IR$22,VLOOKUP($C165,Input!$A$8:$IA$39,MATCH(IR$21,Input!$A$6:$IA$6,0),FALSE),0)*IF(IR$110&gt;=MAX($IC$110:IQ$110),MIN((IR$110-MAX($IC$110:IQ$110)),(IR$110-IQ$110)),0)+IF($E165=IR$22,VLOOKUP($C165,Input!$A$8:$IA$39,MATCH(IR$21,Input!$A$6:$IA$6,0),FALSE),0)*IF(IR$109&gt;=MAX($IC$109:IQ$109),MIN((IR$109-MAX($IC$109:IQ$109)),(IR$109-IQ$109)),0)</f>
        <v>0</v>
      </c>
      <c r="IS165" s="1">
        <f>+IF($E165=IS$22,VLOOKUP($C165,Input!$A$8:$IA$39,MATCH(IS$21,Input!$A$6:$IA$6,0),FALSE),0)*IF(IS$110&gt;=MAX($IC$110:IR$110),MIN((IS$110-MAX($IC$110:IR$110)),(IS$110-IR$110)),0)+IF($E165=IS$22,VLOOKUP($C165,Input!$A$8:$IA$39,MATCH(IS$21,Input!$A$6:$IA$6,0),FALSE),0)*IF(IS$109&gt;=MAX($IC$109:IR$109),MIN((IS$109-MAX($IC$109:IR$109)),(IS$109-IR$109)),0)</f>
        <v>0</v>
      </c>
      <c r="IT165" s="1">
        <f>+IF($E165=IT$22,VLOOKUP($C165,Input!$A$8:$IA$39,MATCH(IT$21,Input!$A$6:$IA$6,0),FALSE),0)*IF(IT$110&gt;=MAX($IC$110:IS$110),MIN((IT$110-MAX($IC$110:IS$110)),(IT$110-IS$110)),0)+IF($E165=IT$22,VLOOKUP($C165,Input!$A$8:$IA$39,MATCH(IT$21,Input!$A$6:$IA$6,0),FALSE),0)*IF(IT$109&gt;=MAX($IC$109:IS$109),MIN((IT$109-MAX($IC$109:IS$109)),(IT$109-IS$109)),0)</f>
        <v>0</v>
      </c>
      <c r="IU165" s="1">
        <f>+IF($E165=IU$22,VLOOKUP($C165,Input!$A$8:$IA$39,MATCH(IU$21,Input!$A$6:$IA$6,0),FALSE),0)*IF(IU$110&gt;=MAX($IC$110:IT$110),MIN((IU$110-MAX($IC$110:IT$110)),(IU$110-IT$110)),0)+IF($E165=IU$22,VLOOKUP($C165,Input!$A$8:$IA$39,MATCH(IU$21,Input!$A$6:$IA$6,0),FALSE),0)*IF(IU$109&gt;=MAX($IC$109:IT$109),MIN((IU$109-MAX($IC$109:IT$109)),(IU$109-IT$109)),0)</f>
        <v>0</v>
      </c>
      <c r="IV165" s="1">
        <f>+IF($E165=IV$22,VLOOKUP($C165,Input!$A$8:$IA$39,MATCH(IV$21,Input!$A$6:$IA$6,0),FALSE),0)*IF(IV$110&gt;=MAX($IC$110:IU$110),MIN((IV$110-MAX($IC$110:IU$110)),(IV$110-IU$110)),0)+IF($E165=IV$22,VLOOKUP($C165,Input!$A$8:$IA$39,MATCH(IV$21,Input!$A$6:$IA$6,0),FALSE),0)*IF(IV$109&gt;=MAX($IC$109:IU$109),MIN((IV$109-MAX($IC$109:IU$109)),(IV$109-IU$109)),0)</f>
        <v>0</v>
      </c>
      <c r="IW165" s="1">
        <f>+IF($E165=IW$22,VLOOKUP($C165,Input!$A$8:$IA$39,MATCH(IW$21,Input!$A$6:$IA$6,0),FALSE),0)*IF(IW$110&gt;=MAX($IC$110:IV$110),MIN((IW$110-MAX($IC$110:IV$110)),(IW$110-IV$110)),0)+IF($E165=IW$22,VLOOKUP($C165,Input!$A$8:$IA$39,MATCH(IW$21,Input!$A$6:$IA$6,0),FALSE),0)*IF(IW$109&gt;=MAX($IC$109:IV$109),MIN((IW$109-MAX($IC$109:IV$109)),(IW$109-IV$109)),0)</f>
        <v>0</v>
      </c>
      <c r="IX165" s="1">
        <f>+IF($E165=IX$22,VLOOKUP($C165,Input!$A$8:$IA$39,MATCH(IX$21,Input!$A$6:$IA$6,0),FALSE),0)*IF(IX$110&gt;=MAX($IC$110:IW$110),MIN((IX$110-MAX($IC$110:IW$110)),(IX$110-IW$110)),0)+IF($E165=IX$22,VLOOKUP($C165,Input!$A$8:$IA$39,MATCH(IX$21,Input!$A$6:$IA$6,0),FALSE),0)*IF(IX$109&gt;=MAX($IC$109:IW$109),MIN((IX$109-MAX($IC$109:IW$109)),(IX$109-IW$109)),0)</f>
        <v>0</v>
      </c>
      <c r="IY165" s="1">
        <f>+IF($E165=IY$22,VLOOKUP($C165,Input!$A$8:$IA$39,MATCH(IY$21,Input!$A$6:$IA$6,0),FALSE),0)*IF(IY$110&gt;=MAX($IC$110:IX$110),MIN((IY$110-MAX($IC$110:IX$110)),(IY$110-IX$110)),0)+IF($E165=IY$22,VLOOKUP($C165,Input!$A$8:$IA$39,MATCH(IY$21,Input!$A$6:$IA$6,0),FALSE),0)*IF(IY$109&gt;=MAX($IC$109:IX$109),MIN((IY$109-MAX($IC$109:IX$109)),(IY$109-IX$109)),0)</f>
        <v>0</v>
      </c>
      <c r="IZ165" s="1">
        <f>+IF($E165=IZ$22,VLOOKUP($C165,Input!$A$8:$IA$39,MATCH(IZ$21,Input!$A$6:$IA$6,0),FALSE),0)*IF(IZ$110&gt;=MAX($IC$110:IY$110),MIN((IZ$110-MAX($IC$110:IY$110)),(IZ$110-IY$110)),0)+IF($E165=IZ$22,VLOOKUP($C165,Input!$A$8:$IA$39,MATCH(IZ$21,Input!$A$6:$IA$6,0),FALSE),0)*IF(IZ$109&gt;=MAX($IC$109:IY$109),MIN((IZ$109-MAX($IC$109:IY$109)),(IZ$109-IY$109)),0)</f>
        <v>0</v>
      </c>
      <c r="JA165" s="1">
        <f>+IF($E165=JA$22,VLOOKUP($C165,Input!$A$8:$IA$39,MATCH(JA$21,Input!$A$6:$IA$6,0),FALSE),0)*IF(JA$110&gt;=MAX($IC$110:IZ$110),MIN((JA$110-MAX($IC$110:IZ$110)),(JA$110-IZ$110)),0)+IF($E165=JA$22,VLOOKUP($C165,Input!$A$8:$IA$39,MATCH(JA$21,Input!$A$6:$IA$6,0),FALSE),0)*IF(JA$109&gt;=MAX($IC$109:IZ$109),MIN((JA$109-MAX($IC$109:IZ$109)),(JA$109-IZ$109)),0)</f>
        <v>0</v>
      </c>
      <c r="JB165" s="1">
        <f>+IF($E165=JB$22,VLOOKUP($C165,Input!$A$8:$IA$39,MATCH(JB$21,Input!$A$6:$IA$6,0),FALSE),0)*IF(JB$110&gt;=MAX($IC$110:JA$110),MIN((JB$110-MAX($IC$110:JA$110)),(JB$110-JA$110)),0)+IF($E165=JB$22,VLOOKUP($C165,Input!$A$8:$IA$39,MATCH(JB$21,Input!$A$6:$IA$6,0),FALSE),0)*IF(JB$109&gt;=MAX($IC$109:JA$109),MIN((JB$109-MAX($IC$109:JA$109)),(JB$109-JA$109)),0)</f>
        <v>0</v>
      </c>
      <c r="JC165" s="1">
        <f>+IF($E165=JC$22,VLOOKUP($C165,Input!$A$8:$IA$39,MATCH(JC$21,Input!$A$6:$IA$6,0),FALSE),0)*IF(JC$110&gt;=MAX($IC$110:JB$110),MIN((JC$110-MAX($IC$110:JB$110)),(JC$110-JB$110)),0)+IF($E165=JC$22,VLOOKUP($C165,Input!$A$8:$IA$39,MATCH(JC$21,Input!$A$6:$IA$6,0),FALSE),0)*IF(JC$109&gt;=MAX($IC$109:JB$109),MIN((JC$109-MAX($IC$109:JB$109)),(JC$109-JB$109)),0)</f>
        <v>0</v>
      </c>
      <c r="JD165" s="1">
        <f>+IF($E165=JD$22,VLOOKUP($C165,Input!$A$8:$IA$39,MATCH(JD$21,Input!$A$6:$IA$6,0),FALSE),0)*IF(JD$110&gt;=MAX($IC$110:JC$110),MIN((JD$110-MAX($IC$110:JC$110)),(JD$110-JC$110)),0)+IF($E165=JD$22,VLOOKUP($C165,Input!$A$8:$IA$39,MATCH(JD$21,Input!$A$6:$IA$6,0),FALSE),0)*IF(JD$109&gt;=MAX($IC$109:JC$109),MIN((JD$109-MAX($IC$109:JC$109)),(JD$109-JC$109)),0)</f>
        <v>0</v>
      </c>
      <c r="JE165" s="1">
        <f>+IF($E165=JE$22,VLOOKUP($C165,Input!$A$8:$IA$39,MATCH(JE$21,Input!$A$6:$IA$6,0),FALSE),0)*IF(JE$110&gt;=MAX($IC$110:JD$110),MIN((JE$110-MAX($IC$110:JD$110)),(JE$110-JD$110)),0)+IF($E165=JE$22,VLOOKUP($C165,Input!$A$8:$IA$39,MATCH(JE$21,Input!$A$6:$IA$6,0),FALSE),0)*IF(JE$109&gt;=MAX($IC$109:JD$109),MIN((JE$109-MAX($IC$109:JD$109)),(JE$109-JD$109)),0)</f>
        <v>0</v>
      </c>
      <c r="JF165" s="1">
        <f>+IF($E165=JF$22,VLOOKUP($C165,Input!$A$8:$IA$39,MATCH(JF$21,Input!$A$6:$IA$6,0),FALSE),0)*IF(JF$110&gt;=MAX($IC$110:JE$110),MIN((JF$110-MAX($IC$110:JE$110)),(JF$110-JE$110)),0)+IF($E165=JF$22,VLOOKUP($C165,Input!$A$8:$IA$39,MATCH(JF$21,Input!$A$6:$IA$6,0),FALSE),0)*IF(JF$109&gt;=MAX($IC$109:JE$109),MIN((JF$109-MAX($IC$109:JE$109)),(JF$109-JE$109)),0)</f>
        <v>0</v>
      </c>
      <c r="JG165" s="1">
        <f>+IF($E165=JG$22,VLOOKUP($C165,Input!$A$8:$IA$39,MATCH(JG$21,Input!$A$6:$IA$6,0),FALSE),0)*IF(JG$110&gt;=MAX($IC$110:JF$110),MIN((JG$110-MAX($IC$110:JF$110)),(JG$110-JF$110)),0)+IF($E165=JG$22,VLOOKUP($C165,Input!$A$8:$IA$39,MATCH(JG$21,Input!$A$6:$IA$6,0),FALSE),0)*IF(JG$109&gt;=MAX($IC$109:JF$109),MIN((JG$109-MAX($IC$109:JF$109)),(JG$109-JF$109)),0)</f>
        <v>0</v>
      </c>
      <c r="JH165" s="1">
        <f>+IF($E165=JH$22,VLOOKUP($C165,Input!$A$8:$IA$39,MATCH(JH$21,Input!$A$6:$IA$6,0),FALSE),0)*IF(JH$110&gt;=MAX($IC$110:JG$110),MIN((JH$110-MAX($IC$110:JG$110)),(JH$110-JG$110)),0)+IF($E165=JH$22,VLOOKUP($C165,Input!$A$8:$IA$39,MATCH(JH$21,Input!$A$6:$IA$6,0),FALSE),0)*IF(JH$109&gt;=MAX($IC$109:JG$109),MIN((JH$109-MAX($IC$109:JG$109)),(JH$109-JG$109)),0)</f>
        <v>0</v>
      </c>
      <c r="JI165" s="1">
        <f>+IF($E165=JI$22,VLOOKUP($C165,Input!$A$8:$IA$39,MATCH(JI$21,Input!$A$6:$IA$6,0),FALSE),0)*IF(JI$110&gt;=MAX($IC$110:JH$110),MIN((JI$110-MAX($IC$110:JH$110)),(JI$110-JH$110)),0)+IF($E165=JI$22,VLOOKUP($C165,Input!$A$8:$IA$39,MATCH(JI$21,Input!$A$6:$IA$6,0),FALSE),0)*IF(JI$109&gt;=MAX($IC$109:JH$109),MIN((JI$109-MAX($IC$109:JH$109)),(JI$109-JH$109)),0)</f>
        <v>0</v>
      </c>
      <c r="JJ165" s="1">
        <f>+IF($E165=JJ$22,VLOOKUP($C165,Input!$A$8:$IA$39,MATCH(JJ$21,Input!$A$6:$IA$6,0),FALSE),0)*IF(JJ$110&gt;=MAX($IC$110:JI$110),MIN((JJ$110-MAX($IC$110:JI$110)),(JJ$110-JI$110)),0)+IF($E165=JJ$22,VLOOKUP($C165,Input!$A$8:$IA$39,MATCH(JJ$21,Input!$A$6:$IA$6,0),FALSE),0)*IF(JJ$109&gt;=MAX($IC$109:JI$109),MIN((JJ$109-MAX($IC$109:JI$109)),(JJ$109-JI$109)),0)</f>
        <v>0</v>
      </c>
      <c r="JK165" s="1">
        <f>+IF($E165=JK$22,VLOOKUP($C165,Input!$A$8:$IA$39,MATCH(JK$21,Input!$A$6:$IA$6,0),FALSE),0)*IF(JK$110&gt;=MAX($IC$110:JJ$110),MIN((JK$110-MAX($IC$110:JJ$110)),(JK$110-JJ$110)),0)+IF($E165=JK$22,VLOOKUP($C165,Input!$A$8:$IA$39,MATCH(JK$21,Input!$A$6:$IA$6,0),FALSE),0)*IF(JK$109&gt;=MAX($IC$109:JJ$109),MIN((JK$109-MAX($IC$109:JJ$109)),(JK$109-JJ$109)),0)</f>
        <v>0</v>
      </c>
      <c r="JL165" s="1">
        <f>+IF($E165=JL$22,VLOOKUP($C165,Input!$A$8:$IA$39,MATCH(JL$21,Input!$A$6:$IA$6,0),FALSE),0)*IF(JL$110&gt;=MAX($IC$110:JK$110),MIN((JL$110-MAX($IC$110:JK$110)),(JL$110-JK$110)),0)+IF($E165=JL$22,VLOOKUP($C165,Input!$A$8:$IA$39,MATCH(JL$21,Input!$A$6:$IA$6,0),FALSE),0)*IF(JL$109&gt;=MAX($IC$109:JK$109),MIN((JL$109-MAX($IC$109:JK$109)),(JL$109-JK$109)),0)</f>
        <v>0</v>
      </c>
      <c r="JN165" t="str">
        <f>+VLOOKUP($C165,Input!$A$8:$GZ$39,MATCH(JN$21,Input!$A$6:$GZ$6,0),FALSE)</f>
        <v>Charger Maintenance ($/kWh)</v>
      </c>
      <c r="JO165" s="1">
        <f>IF($E165+$I165+$D$7&lt;=JO$22,0,IF(JO$22-$D$7&gt;=$E165,VLOOKUP($C165,Input!$A$8:$GZ$39,MATCH(JO$21,Input!$A$6:$GZ$6,0),FALSE),0)*$F165/$G165)*$D165</f>
        <v>0</v>
      </c>
      <c r="JP165" s="1">
        <f>IF($E165+$I165+$D$7&lt;=JP$22,0,IF(JP$22-$D$7&gt;=$E165,VLOOKUP($C165,Input!$A$8:$GZ$39,MATCH(JP$21,Input!$A$6:$GZ$6,0),FALSE),0)*$F165/$G165)*$D165</f>
        <v>0</v>
      </c>
      <c r="JQ165" s="1">
        <f>IF($E165+$I165+$D$7&lt;=JQ$22,0,IF(JQ$22-$D$7&gt;=$E165,VLOOKUP($C165,Input!$A$8:$GZ$39,MATCH(JQ$21,Input!$A$6:$GZ$6,0),FALSE),0)*$F165/$G165)*$D165</f>
        <v>0</v>
      </c>
      <c r="JR165" s="1">
        <f>IF($E165+$I165+$D$7&lt;=JR$22,0,IF(JR$22-$D$7&gt;=$E165,VLOOKUP($C165,Input!$A$8:$GZ$39,MATCH(JR$21,Input!$A$6:$GZ$6,0),FALSE),0)*$F165/$G165)*$D165</f>
        <v>0</v>
      </c>
      <c r="JS165" s="1">
        <f>IF($E165+$I165+$D$7&lt;=JS$22,0,IF(JS$22-$D$7&gt;=$E165,VLOOKUP($C165,Input!$A$8:$GZ$39,MATCH(JS$21,Input!$A$6:$GZ$6,0),FALSE),0)*$F165/$G165)*$D165</f>
        <v>0</v>
      </c>
      <c r="JT165" s="1">
        <f>IF($E165+$I165+$D$7&lt;=JT$22,0,IF(JT$22-$D$7&gt;=$E165,VLOOKUP($C165,Input!$A$8:$GZ$39,MATCH(JT$21,Input!$A$6:$GZ$6,0),FALSE),0)*$F165/$G165)*$D165</f>
        <v>0</v>
      </c>
      <c r="JU165" s="1">
        <f>IF($E165+$I165+$D$7&lt;=JU$22,0,IF(JU$22-$D$7&gt;=$E165,VLOOKUP($C165,Input!$A$8:$GZ$39,MATCH(JU$21,Input!$A$6:$GZ$6,0),FALSE),0)*$F165/$G165)*$D165</f>
        <v>0</v>
      </c>
      <c r="JV165" s="1">
        <f>IF($E165+$I165+$D$7&lt;=JV$22,0,IF(JV$22-$D$7&gt;=$E165,VLOOKUP($C165,Input!$A$8:$GZ$39,MATCH(JV$21,Input!$A$6:$GZ$6,0),FALSE),0)*$F165/$G165)*$D165</f>
        <v>0</v>
      </c>
      <c r="JW165" s="1">
        <f>IF($E165+$I165+$D$7&lt;=JW$22,0,IF(JW$22-$D$7&gt;=$E165,VLOOKUP($C165,Input!$A$8:$GZ$39,MATCH(JW$21,Input!$A$6:$GZ$6,0),FALSE),0)*$F165/$G165)*$D165</f>
        <v>0</v>
      </c>
      <c r="JX165" s="1">
        <f>IF($E165+$I165+$D$7&lt;=JX$22,0,IF(JX$22-$D$7&gt;=$E165,VLOOKUP($C165,Input!$A$8:$GZ$39,MATCH(JX$21,Input!$A$6:$GZ$6,0),FALSE),0)*$F165/$G165)*$D165</f>
        <v>0</v>
      </c>
      <c r="JY165" s="1">
        <f>IF($E165+$I165+$D$7&lt;=JY$22,0,IF(JY$22-$D$7&gt;=$E165,VLOOKUP($C165,Input!$A$8:$GZ$39,MATCH(JY$21,Input!$A$6:$GZ$6,0),FALSE),0)*$F165/$G165)*$D165</f>
        <v>0</v>
      </c>
      <c r="JZ165" s="1">
        <f>IF($E165+$I165+$D$7&lt;=JZ$22,0,IF(JZ$22-$D$7&gt;=$E165,VLOOKUP($C165,Input!$A$8:$GZ$39,MATCH(JZ$21,Input!$A$6:$GZ$6,0),FALSE),0)*$F165/$G165)*$D165</f>
        <v>0</v>
      </c>
      <c r="KA165" s="1">
        <f>IF($E165+$I165+$D$7&lt;=KA$22,0,IF(KA$22-$D$7&gt;=$E165,VLOOKUP($C165,Input!$A$8:$GZ$39,MATCH(KA$21,Input!$A$6:$GZ$6,0),FALSE),0)*$F165/$G165)*$D165</f>
        <v>0</v>
      </c>
      <c r="KB165" s="1">
        <f>IF($E165+$I165+$D$7&lt;=KB$22,0,IF(KB$22-$D$7&gt;=$E165,VLOOKUP($C165,Input!$A$8:$GZ$39,MATCH(KB$21,Input!$A$6:$GZ$6,0),FALSE),0)*$F165/$G165)*$D165</f>
        <v>0</v>
      </c>
      <c r="KC165" s="1">
        <f>IF($E165+$I165+$D$7&lt;=KC$22,0,IF(KC$22-$D$7&gt;=$E165,VLOOKUP($C165,Input!$A$8:$GZ$39,MATCH(KC$21,Input!$A$6:$GZ$6,0),FALSE),0)*$F165/$G165)*$D165</f>
        <v>0</v>
      </c>
      <c r="KD165" s="1">
        <f>IF($E165+$I165+$D$7&lt;=KD$22,0,IF(KD$22-$D$7&gt;=$E165,VLOOKUP($C165,Input!$A$8:$GZ$39,MATCH(KD$21,Input!$A$6:$GZ$6,0),FALSE),0)*$F165/$G165)*$D165</f>
        <v>0</v>
      </c>
      <c r="KE165" s="1">
        <f>IF($E165+$I165+$D$7&lt;=KE$22,0,IF(KE$22-$D$7&gt;=$E165,VLOOKUP($C165,Input!$A$8:$GZ$39,MATCH(KE$21,Input!$A$6:$GZ$6,0),FALSE),0)*$F165/$G165)*$D165</f>
        <v>0</v>
      </c>
      <c r="KF165" s="1">
        <f>IF($E165+$I165+$D$7&lt;=KF$22,0,IF(KF$22-$D$7&gt;=$E165,VLOOKUP($C165,Input!$A$8:$GZ$39,MATCH(KF$21,Input!$A$6:$GZ$6,0),FALSE),0)*$F165/$G165)*$D165</f>
        <v>0</v>
      </c>
      <c r="KG165" s="1">
        <f>IF($E165+$I165+$D$7&lt;=KG$22,0,IF(KG$22-$D$7&gt;=$E165,VLOOKUP($C165,Input!$A$8:$GZ$39,MATCH(KG$21,Input!$A$6:$GZ$6,0),FALSE),0)*$F165/$G165)*$D165</f>
        <v>0</v>
      </c>
      <c r="KH165" s="1">
        <f>IF($E165+$I165+$D$7&lt;=KH$22,0,IF(KH$22-$D$7&gt;=$E165,VLOOKUP($C165,Input!$A$8:$GZ$39,MATCH(KH$21,Input!$A$6:$GZ$6,0),FALSE),0)*$F165/$G165)*$D165</f>
        <v>0</v>
      </c>
      <c r="KI165" s="1">
        <f>IF($E165+$I165+$D$7&lt;=KI$22,0,IF(KI$22-$D$7&gt;=$E165,VLOOKUP($C165,Input!$A$8:$GZ$39,MATCH(KI$21,Input!$A$6:$GZ$6,0),FALSE),0)*$F165/$G165)*$D165</f>
        <v>0</v>
      </c>
      <c r="KJ165" s="1">
        <f>IF($E165+$I165+$D$7&lt;=KJ$22,0,IF(KJ$22-$D$7&gt;=$E165,VLOOKUP($C165,Input!$A$8:$GZ$39,MATCH(KJ$21,Input!$A$6:$GZ$6,0),FALSE),0)*$F165/$G165)*$D165</f>
        <v>0</v>
      </c>
      <c r="KK165" s="1">
        <f>IF($E165+$I165+$D$7&lt;=KK$22,0,IF(KK$22-$D$7&gt;=$E165,VLOOKUP($C165,Input!$A$8:$GZ$39,MATCH(KK$21,Input!$A$6:$GZ$6,0),FALSE),0)*$F165/$G165)*$D165</f>
        <v>0</v>
      </c>
      <c r="KL165" s="1">
        <f>IF($E165+$I165+$D$7&lt;=KL$22,0,IF(KL$22-$D$7&gt;=$E165,VLOOKUP($C165,Input!$A$8:$GZ$39,MATCH(KL$21,Input!$A$6:$GZ$6,0),FALSE),0)*$F165/$G165)*$D165</f>
        <v>0</v>
      </c>
      <c r="KM165" s="1">
        <f>IF($E165+$I165+$D$7&lt;=KM$22,0,IF(KM$22-$D$7&gt;=$E165,VLOOKUP($C165,Input!$A$8:$GZ$39,MATCH(KM$21,Input!$A$6:$GZ$6,0),FALSE),0)*$F165/$G165)*$D165</f>
        <v>0</v>
      </c>
      <c r="KN165" s="1">
        <f>IF($E165+$I165+$D$7&lt;=KN$22,0,IF(KN$22-$D$7&gt;=$E165,VLOOKUP($C165,Input!$A$8:$GZ$39,MATCH(KN$21,Input!$A$6:$GZ$6,0),FALSE),0)*$F165/$G165)*$D165</f>
        <v>0</v>
      </c>
      <c r="KO165" s="1">
        <f>IF($E165+$I165+$D$7&lt;=KO$22,0,IF(KO$22-$D$7&gt;=$E165,VLOOKUP($C165,Input!$A$8:$GZ$39,MATCH(KO$21,Input!$A$6:$GZ$6,0),FALSE),0)*$F165/$G165)*$D165</f>
        <v>0</v>
      </c>
      <c r="KP165" s="1">
        <f>IF($E165+$I165+$D$7&lt;=KP$22,0,IF(KP$22-$D$7&gt;=$E165,VLOOKUP($C165,Input!$A$8:$GZ$39,MATCH(KP$21,Input!$A$6:$GZ$6,0),FALSE),0)*$F165/$G165)*$D165</f>
        <v>0</v>
      </c>
      <c r="KQ165" s="1">
        <f>IF($E165+$I165+$D$7&lt;=KQ$22,0,IF(KQ$22-$D$7&gt;=$E165,VLOOKUP($C165,Input!$A$8:$GZ$39,MATCH(KQ$21,Input!$A$6:$GZ$6,0),FALSE),0)*$F165/$G165)*$D165</f>
        <v>0</v>
      </c>
      <c r="KR165" s="1">
        <f>IF($E165+$I165+$D$7&lt;=KR$22,0,IF(KR$22-$D$7&gt;=$E165,VLOOKUP($C165,Input!$A$8:$GZ$39,MATCH(KR$21,Input!$A$6:$GZ$6,0),FALSE),0)*$F165/$G165)*$D165</f>
        <v>0</v>
      </c>
      <c r="KS165" s="1">
        <f>IF($E165+$I165+$D$7&lt;=KS$22,0,IF(KS$22-$D$7&gt;=$E165,VLOOKUP($C165,Input!$A$8:$GZ$39,MATCH(KS$21,Input!$A$6:$GZ$6,0),FALSE),0)*$F165/$G165)*$D165</f>
        <v>0</v>
      </c>
      <c r="KT165" s="1">
        <f>IF($E165+$I165+$D$7&lt;=KT$22,0,IF(KT$22-$D$7&gt;=$E165,VLOOKUP($C165,Input!$A$8:$GZ$39,MATCH(KT$21,Input!$A$6:$GZ$6,0),FALSE),0)*$F165/$G165)*$D165</f>
        <v>0</v>
      </c>
      <c r="KU165" s="1">
        <f>IF($E165+$I165+$D$7&lt;=KU$22,0,IF(KU$22-$D$7&gt;=$E165,VLOOKUP($C165,Input!$A$8:$GZ$39,MATCH(KU$21,Input!$A$6:$GZ$6,0),FALSE),0)*$F165/$G165)*$D165</f>
        <v>0</v>
      </c>
      <c r="KV165" s="1">
        <f>IF($E165+$I165+$D$7&lt;=KV$22,0,IF(KV$22-$D$7&gt;=$E165,VLOOKUP($C165,Input!$A$8:$GZ$39,MATCH(KV$21,Input!$A$6:$GZ$6,0),FALSE),0)*$F165/$G165)*$D165</f>
        <v>0</v>
      </c>
      <c r="KW165" s="1">
        <f>IF($E165+$I165+$D$7&lt;=KW$22,0,IF(KW$22-$D$7&gt;=$E165,VLOOKUP($C165,Input!$A$8:$GZ$39,MATCH(KW$21,Input!$A$6:$GZ$6,0),FALSE),0)*$F165/$G165)*$D165</f>
        <v>0</v>
      </c>
      <c r="KY165" t="str">
        <f>VLOOKUP($C165,Input!$A$8:$HV$39,MATCH(KY$21,Input!$A$6:$HV$6,0),FALSE)</f>
        <v>$/kWh from "Main Tab" selection for depot charging and it is scaled to EIA cost projections</v>
      </c>
      <c r="KZ165" s="1">
        <f>IF($E165+$I165+$D$7&lt;=KZ$22,0,IF(KZ$22-$D$7&gt;=$E165,VLOOKUP($C165,Input!$A$8:$HV$39,MATCH(KZ$21,Input!$A$6:$HV$6,0),FALSE)/$G165*$F165,0))*$D165</f>
        <v>0</v>
      </c>
      <c r="LA165" s="1">
        <f>IF($E165+$I165+$D$7&lt;=LA$22,0,IF(LA$22-$D$7&gt;=$E165,VLOOKUP($C165,Input!$A$8:$HV$39,MATCH(LA$21,Input!$A$6:$HV$6,0),FALSE)/$G165*$F165,0))*$D165</f>
        <v>0</v>
      </c>
      <c r="LB165" s="1">
        <f>IF($E165+$I165+$D$7&lt;=LB$22,0,IF(LB$22-$D$7&gt;=$E165,VLOOKUP($C165,Input!$A$8:$HV$39,MATCH(LB$21,Input!$A$6:$HV$6,0),FALSE)/$G165*$F165,0))*$D165</f>
        <v>0</v>
      </c>
      <c r="LC165" s="1">
        <f>IF($E165+$I165+$D$7&lt;=LC$22,0,IF(LC$22-$D$7&gt;=$E165,VLOOKUP($C165,Input!$A$8:$HV$39,MATCH(LC$21,Input!$A$6:$HV$6,0),FALSE)/$G165*$F165,0))*$D165</f>
        <v>0</v>
      </c>
      <c r="LD165" s="1">
        <f>IF($E165+$I165+$D$7&lt;=LD$22,0,IF(LD$22-$D$7&gt;=$E165,VLOOKUP($C165,Input!$A$8:$HV$39,MATCH(LD$21,Input!$A$6:$HV$6,0),FALSE)/$G165*$F165,0))*$D165</f>
        <v>0</v>
      </c>
      <c r="LE165" s="1">
        <f>IF($E165+$I165+$D$7&lt;=LE$22,0,IF(LE$22-$D$7&gt;=$E165,VLOOKUP($C165,Input!$A$8:$HV$39,MATCH(LE$21,Input!$A$6:$HV$6,0),FALSE)/$G165*$F165,0))*$D165</f>
        <v>0</v>
      </c>
      <c r="LF165" s="1">
        <f>IF($E165+$I165+$D$7&lt;=LF$22,0,IF(LF$22-$D$7&gt;=$E165,VLOOKUP($C165,Input!$A$8:$HV$39,MATCH(LF$21,Input!$A$6:$HV$6,0),FALSE)/$G165*$F165,0))*$D165</f>
        <v>0</v>
      </c>
      <c r="LG165" s="1">
        <f>IF($E165+$I165+$D$7&lt;=LG$22,0,IF(LG$22-$D$7&gt;=$E165,VLOOKUP($C165,Input!$A$8:$HV$39,MATCH(LG$21,Input!$A$6:$HV$6,0),FALSE)/$G165*$F165,0))*$D165</f>
        <v>0</v>
      </c>
      <c r="LH165" s="1">
        <f>IF($E165+$I165+$D$7&lt;=LH$22,0,IF(LH$22-$D$7&gt;=$E165,VLOOKUP($C165,Input!$A$8:$HV$39,MATCH(LH$21,Input!$A$6:$HV$6,0),FALSE)/$G165*$F165,0))*$D165</f>
        <v>0</v>
      </c>
      <c r="LI165" s="1">
        <f>IF($E165+$I165+$D$7&lt;=LI$22,0,IF(LI$22-$D$7&gt;=$E165,VLOOKUP($C165,Input!$A$8:$HV$39,MATCH(LI$21,Input!$A$6:$HV$6,0),FALSE)/$G165*$F165,0))*$D165</f>
        <v>0</v>
      </c>
      <c r="LJ165" s="1">
        <f>IF($E165+$I165+$D$7&lt;=LJ$22,0,IF(LJ$22-$D$7&gt;=$E165,VLOOKUP($C165,Input!$A$8:$HV$39,MATCH(LJ$21,Input!$A$6:$HV$6,0),FALSE)/$G165*$F165,0))*$D165</f>
        <v>0</v>
      </c>
      <c r="LK165" s="1">
        <f>IF($E165+$I165+$D$7&lt;=LK$22,0,IF(LK$22-$D$7&gt;=$E165,VLOOKUP($C165,Input!$A$8:$HV$39,MATCH(LK$21,Input!$A$6:$HV$6,0),FALSE)/$G165*$F165,0))*$D165</f>
        <v>0</v>
      </c>
      <c r="LL165" s="1">
        <f>IF($E165+$I165+$D$7&lt;=LL$22,0,IF(LL$22-$D$7&gt;=$E165,VLOOKUP($C165,Input!$A$8:$HV$39,MATCH(LL$21,Input!$A$6:$HV$6,0),FALSE)/$G165*$F165,0))*$D165</f>
        <v>0</v>
      </c>
      <c r="LM165" s="1">
        <f>IF($E165+$I165+$D$7&lt;=LM$22,0,IF(LM$22-$D$7&gt;=$E165,VLOOKUP($C165,Input!$A$8:$HV$39,MATCH(LM$21,Input!$A$6:$HV$6,0),FALSE)/$G165*$F165,0))*$D165</f>
        <v>0</v>
      </c>
      <c r="LN165" s="1">
        <f>IF($E165+$I165+$D$7&lt;=LN$22,0,IF(LN$22-$D$7&gt;=$E165,VLOOKUP($C165,Input!$A$8:$HV$39,MATCH(LN$21,Input!$A$6:$HV$6,0),FALSE)/$G165*$F165,0))*$D165</f>
        <v>0</v>
      </c>
      <c r="LO165" s="1">
        <f>IF($E165+$I165+$D$7&lt;=LO$22,0,IF(LO$22-$D$7&gt;=$E165,VLOOKUP($C165,Input!$A$8:$HV$39,MATCH(LO$21,Input!$A$6:$HV$6,0),FALSE)/$G165*$F165,0))*$D165</f>
        <v>0</v>
      </c>
      <c r="LP165" s="1">
        <f>IF($E165+$I165+$D$7&lt;=LP$22,0,IF(LP$22-$D$7&gt;=$E165,VLOOKUP($C165,Input!$A$8:$HV$39,MATCH(LP$21,Input!$A$6:$HV$6,0),FALSE)/$G165*$F165,0))*$D165</f>
        <v>0</v>
      </c>
      <c r="LQ165" s="1">
        <f>IF($E165+$I165+$D$7&lt;=LQ$22,0,IF(LQ$22-$D$7&gt;=$E165,VLOOKUP($C165,Input!$A$8:$HV$39,MATCH(LQ$21,Input!$A$6:$HV$6,0),FALSE)/$G165*$F165,0))*$D165</f>
        <v>0</v>
      </c>
      <c r="LR165" s="1">
        <f>IF($E165+$I165+$D$7&lt;=LR$22,0,IF(LR$22-$D$7&gt;=$E165,VLOOKUP($C165,Input!$A$8:$HV$39,MATCH(LR$21,Input!$A$6:$HV$6,0),FALSE)/$G165*$F165,0))*$D165</f>
        <v>0</v>
      </c>
      <c r="LS165" s="1">
        <f>IF($E165+$I165+$D$7&lt;=LS$22,0,IF(LS$22-$D$7&gt;=$E165,VLOOKUP($C165,Input!$A$8:$HV$39,MATCH(LS$21,Input!$A$6:$HV$6,0),FALSE)/$G165*$F165,0))*$D165</f>
        <v>0</v>
      </c>
      <c r="LT165" s="1">
        <f>IF($E165+$I165+$D$7&lt;=LT$22,0,IF(LT$22-$D$7&gt;=$E165,VLOOKUP($C165,Input!$A$8:$HV$39,MATCH(LT$21,Input!$A$6:$HV$6,0),FALSE)/$G165*$F165,0))*$D165</f>
        <v>0</v>
      </c>
      <c r="LU165" s="1">
        <f>IF($E165+$I165+$D$7&lt;=LU$22,0,IF(LU$22-$D$7&gt;=$E165,VLOOKUP($C165,Input!$A$8:$HV$39,MATCH(LU$21,Input!$A$6:$HV$6,0),FALSE)/$G165*$F165,0))*$D165</f>
        <v>0</v>
      </c>
      <c r="LV165" s="1">
        <f>IF($E165+$I165+$D$7&lt;=LV$22,0,IF(LV$22-$D$7&gt;=$E165,VLOOKUP($C165,Input!$A$8:$HV$39,MATCH(LV$21,Input!$A$6:$HV$6,0),FALSE)/$G165*$F165,0))*$D165</f>
        <v>0</v>
      </c>
      <c r="LW165" s="1">
        <f>IF($E165+$I165+$D$7&lt;=LW$22,0,IF(LW$22-$D$7&gt;=$E165,VLOOKUP($C165,Input!$A$8:$HV$39,MATCH(LW$21,Input!$A$6:$HV$6,0),FALSE)/$G165*$F165,0))*$D165</f>
        <v>0</v>
      </c>
      <c r="LX165" s="1">
        <f>IF($E165+$I165+$D$7&lt;=LX$22,0,IF(LX$22-$D$7&gt;=$E165,VLOOKUP($C165,Input!$A$8:$HV$39,MATCH(LX$21,Input!$A$6:$HV$6,0),FALSE)/$G165*$F165,0))*$D165</f>
        <v>0</v>
      </c>
      <c r="LY165" s="1">
        <f>IF($E165+$I165+$D$7&lt;=LY$22,0,IF(LY$22-$D$7&gt;=$E165,VLOOKUP($C165,Input!$A$8:$HV$39,MATCH(LY$21,Input!$A$6:$HV$6,0),FALSE)/$G165*$F165,0))*$D165</f>
        <v>0</v>
      </c>
      <c r="LZ165" s="1">
        <f>IF($E165+$I165+$D$7&lt;=LZ$22,0,IF(LZ$22-$D$7&gt;=$E165,VLOOKUP($C165,Input!$A$8:$HV$39,MATCH(LZ$21,Input!$A$6:$HV$6,0),FALSE)/$G165*$F165,0))*$D165</f>
        <v>0</v>
      </c>
      <c r="MA165" s="1">
        <f>IF($E165+$I165+$D$7&lt;=MA$22,0,IF(MA$22-$D$7&gt;=$E165,VLOOKUP($C165,Input!$A$8:$HV$39,MATCH(MA$21,Input!$A$6:$HV$6,0),FALSE)/$G165*$F165,0))*$D165</f>
        <v>0</v>
      </c>
      <c r="MB165" s="1">
        <f>IF($E165+$I165+$D$7&lt;=MB$22,0,IF(MB$22-$D$7&gt;=$E165,VLOOKUP($C165,Input!$A$8:$HV$39,MATCH(MB$21,Input!$A$6:$HV$6,0),FALSE)/$G165*$F165,0))*$D165</f>
        <v>0</v>
      </c>
      <c r="MC165" s="1">
        <f>IF($E165+$I165+$D$7&lt;=MC$22,0,IF(MC$22-$D$7&gt;=$E165,VLOOKUP($C165,Input!$A$8:$HV$39,MATCH(MC$21,Input!$A$6:$HV$6,0),FALSE)/$G165*$F165,0))*$D165</f>
        <v>0</v>
      </c>
      <c r="MD165" s="1">
        <f>IF($E165+$I165+$D$7&lt;=MD$22,0,IF(MD$22-$D$7&gt;=$E165,VLOOKUP($C165,Input!$A$8:$HV$39,MATCH(MD$21,Input!$A$6:$HV$6,0),FALSE)/$G165*$F165,0))*$D165</f>
        <v>0</v>
      </c>
      <c r="ME165" s="1">
        <f>IF($E165+$I165+$D$7&lt;=ME$22,0,IF(ME$22-$D$7&gt;=$E165,VLOOKUP($C165,Input!$A$8:$HV$39,MATCH(ME$21,Input!$A$6:$HV$6,0),FALSE)/$G165*$F165,0))*$D165</f>
        <v>0</v>
      </c>
      <c r="MF165" s="1">
        <f>IF($E165+$I165+$D$7&lt;=MF$22,0,IF(MF$22-$D$7&gt;=$E165,VLOOKUP($C165,Input!$A$8:$HV$39,MATCH(MF$21,Input!$A$6:$HV$6,0),FALSE)/$G165*$F165,0))*$D165</f>
        <v>0</v>
      </c>
      <c r="MG165" s="1">
        <f>IF($E165+$I165+$D$7&lt;=MG$22,0,IF(MG$22-$D$7&gt;=$E165,VLOOKUP($C165,Input!$A$8:$HV$39,MATCH(MG$21,Input!$A$6:$HV$6,0),FALSE)/$G165*$F165,0))*$D165</f>
        <v>0</v>
      </c>
      <c r="MH165" s="1">
        <f>IF($E165+$I165+$D$7&lt;=MH$22,0,IF(MH$22-$D$7&gt;=$E165,VLOOKUP($C165,Input!$A$8:$HV$39,MATCH(MH$21,Input!$A$6:$HV$6,0),FALSE)/$G165*$F165,0))*$D165</f>
        <v>0</v>
      </c>
      <c r="MI165" s="1">
        <f>IF($E165+$I165+$D$7&lt;=MI$22,0,IF(MI$22-$D$7&gt;=$E165,VLOOKUP($C165,Input!$A$8:$HV$39,MATCH(MI$21,Input!$A$6:$HV$6,0),FALSE)/$G165*$F165,0))*$D165</f>
        <v>0</v>
      </c>
      <c r="MJ165" s="1">
        <f>IF($E165+$I165+$D$7&lt;=MJ$22,0,IF(MJ$22-$D$7&gt;=$E165,VLOOKUP($C165,Input!$A$8:$HV$39,MATCH(MJ$21,Input!$A$6:$HV$6,0),FALSE)/$G165*$F165,0))*$D165</f>
        <v>0</v>
      </c>
      <c r="MK165" s="1">
        <f>IF($E165+$I165+$D$7&lt;=MK$22,0,IF(MK$22-$D$7&gt;=$E165,VLOOKUP($C165,Input!$A$8:$HV$39,MATCH(MK$21,Input!$A$6:$HV$6,0),FALSE)/$G165*$F165,0))*$D165</f>
        <v>0</v>
      </c>
      <c r="ML165" s="1">
        <f>IF($E165+$I165+$D$7&lt;=ML$22,0,IF(ML$22-$D$7&gt;=$E165,VLOOKUP($C165,Input!$A$8:$HV$39,MATCH(ML$21,Input!$A$6:$HV$6,0),FALSE)/$G165*$F165,0))*$D165</f>
        <v>0</v>
      </c>
      <c r="MM165" s="1">
        <f>IF($E165+$I165+$D$7&lt;=MM$22,0,IF(MM$22-$D$7&gt;=$E165,VLOOKUP($C165,Input!$A$8:$HV$39,MATCH(MM$21,Input!$A$6:$HV$6,0),FALSE)/$G165*$F165,0))*$D165</f>
        <v>0</v>
      </c>
      <c r="MN165" s="1">
        <f>IF($E165+$I165+$D$7&lt;=MN$22,0,IF(MN$22-$D$7&gt;=$E165,VLOOKUP($C165,Input!$A$8:$HV$39,MATCH(MN$21,Input!$A$6:$HV$6,0),FALSE)/$G165*$F165,0))*$D165</f>
        <v>0</v>
      </c>
      <c r="MO165" s="1">
        <f>IF($E165+$I165+$D$7&lt;=MO$22,0,IF(MO$22-$D$7&gt;=$E165,VLOOKUP($C165,Input!$A$8:$HV$39,MATCH(MO$21,Input!$A$6:$HV$6,0),FALSE)/$G165*$F165,0))*$D165</f>
        <v>0</v>
      </c>
      <c r="MP165" s="1">
        <f>IF($E165+$I165+$D$7&lt;=MP$22,0,IF(MP$22-$D$7&gt;=$E165,VLOOKUP($C165,Input!$A$8:$HV$39,MATCH(MP$21,Input!$A$6:$HV$6,0),FALSE)/$G165*$F165,0))*$D165</f>
        <v>0</v>
      </c>
      <c r="MQ165" s="1">
        <f>IF($E165+$I165+$D$7&lt;=MQ$22,0,IF(MQ$22-$D$7&gt;=$E165,VLOOKUP($C165,Input!$A$8:$HV$39,MATCH(MQ$21,Input!$A$6:$HV$6,0),FALSE)/$G165*$F165,0))*$D165</f>
        <v>0</v>
      </c>
      <c r="MR165" s="1">
        <f>IF($E165+$I165+$D$7&lt;=MR$22,0,IF(MR$22-$D$7&gt;=$E165,VLOOKUP($C165,Input!$A$8:$HV$39,MATCH(MR$21,Input!$A$6:$HV$6,0),FALSE)/$G165*$F165,0))*$D165</f>
        <v>0</v>
      </c>
      <c r="MS165" s="1">
        <f>IF($E165+$I165+$D$7&lt;=MS$22,0,IF(MS$22-$D$7&gt;=$E165,VLOOKUP($C165,Input!$A$8:$HV$39,MATCH(MS$21,Input!$A$6:$HV$6,0),FALSE)/$G165*$F165,0))*$D165</f>
        <v>0</v>
      </c>
      <c r="MT165" s="1">
        <f>IF($E165+$I165+$D$7&lt;=MT$22,0,IF(MT$22-$D$7&gt;=$E165,VLOOKUP($C165,Input!$A$8:$HV$39,MATCH(MT$21,Input!$A$6:$HV$6,0),FALSE)/$G165*$F165,0))*$D165</f>
        <v>0</v>
      </c>
      <c r="MU165" s="1">
        <f>IF($E165+$I165+$D$7&lt;=MU$22,0,IF(MU$22-$D$7&gt;=$E165,VLOOKUP($C165,Input!$A$8:$HV$39,MATCH(MU$21,Input!$A$6:$HV$6,0),FALSE)/$G165*$F165,0))*$D165</f>
        <v>0</v>
      </c>
      <c r="MV165" s="1">
        <f>IF($E165+$I165+$D$7&lt;=MV$22,0,IF(MV$22-$D$7&gt;=$E165,VLOOKUP($C165,Input!$A$8:$HV$39,MATCH(MV$21,Input!$A$6:$HV$6,0),FALSE)/$G165*$F165,0))*$D165</f>
        <v>0</v>
      </c>
      <c r="MW165" s="1">
        <f>IF($E165+$I165+$D$7&lt;=MW$22,0,IF(MW$22-$D$7&gt;=$E165,VLOOKUP($C165,Input!$A$8:$HV$39,MATCH(MW$21,Input!$A$6:$HV$6,0),FALSE)/$G165*$F165,0))*$D165</f>
        <v>0</v>
      </c>
      <c r="MX165" s="1">
        <f>IF($E165+$I165+$D$7&lt;=MX$22,0,IF(MX$22-$D$7&gt;=$E165,VLOOKUP($C165,Input!$A$8:$HV$39,MATCH(MX$21,Input!$A$6:$HV$6,0),FALSE)/$G165*$F165,0))*$D165</f>
        <v>2274374.9128031656</v>
      </c>
      <c r="MZ165" t="str">
        <f>VLOOKUP($C165,Input!$A$8:$HV$39,MATCH(MZ$21,Input!$A$6:$HV$6,0),FALSE)</f>
        <v>Electricity LCFS Credit ($/kWh)</v>
      </c>
      <c r="NA165" s="1">
        <f>IF($E165+$I165+$D$7&lt;=NA$22,0,IF(NA$22-$D$7&gt;=$E165,-VLOOKUP($C165,Input!$A$8:$HV$39,MATCH(NA$21,Input!$A$6:$HV$6,0),FALSE)/$G165*$F165,0))*$D165*$G$4/100</f>
        <v>0</v>
      </c>
      <c r="NB165" s="1">
        <f>IF($E165+$I165+$D$7&lt;=NB$22,0,IF(NB$22-$D$7&gt;=$E165,-VLOOKUP($C165,Input!$A$8:$HV$39,MATCH(NB$21,Input!$A$6:$HV$6,0),FALSE)/$G165*$F165,0))*$D165*$G$4/100</f>
        <v>0</v>
      </c>
      <c r="NC165" s="1">
        <f>IF($E165+$I165+$D$7&lt;=NC$22,0,IF(NC$22-$D$7&gt;=$E165,-VLOOKUP($C165,Input!$A$8:$HV$39,MATCH(NC$21,Input!$A$6:$HV$6,0),FALSE)/$G165*$F165,0))*$D165*$G$4/100</f>
        <v>0</v>
      </c>
      <c r="ND165" s="1">
        <f>IF($E165+$I165+$D$7&lt;=ND$22,0,IF(ND$22-$D$7&gt;=$E165,-VLOOKUP($C165,Input!$A$8:$HV$39,MATCH(ND$21,Input!$A$6:$HV$6,0),FALSE)/$G165*$F165,0))*$D165*$G$4/100</f>
        <v>0</v>
      </c>
      <c r="NE165" s="1">
        <f>IF($E165+$I165+$D$7&lt;=NE$22,0,IF(NE$22-$D$7&gt;=$E165,-VLOOKUP($C165,Input!$A$8:$HV$39,MATCH(NE$21,Input!$A$6:$HV$6,0),FALSE)/$G165*$F165,0))*$D165*$G$4/100</f>
        <v>0</v>
      </c>
      <c r="NF165" s="1">
        <f>IF($E165+$I165+$D$7&lt;=NF$22,0,IF(NF$22-$D$7&gt;=$E165,-VLOOKUP($C165,Input!$A$8:$HV$39,MATCH(NF$21,Input!$A$6:$HV$6,0),FALSE)/$G165*$F165,0))*$D165*$G$4/100</f>
        <v>0</v>
      </c>
      <c r="NG165" s="1">
        <f>IF($E165+$I165+$D$7&lt;=NG$22,0,IF(NG$22-$D$7&gt;=$E165,-VLOOKUP($C165,Input!$A$8:$HV$39,MATCH(NG$21,Input!$A$6:$HV$6,0),FALSE)/$G165*$F165,0))*$D165*$G$4/100</f>
        <v>0</v>
      </c>
      <c r="NH165" s="1">
        <f>IF($E165+$I165+$D$7&lt;=NH$22,0,IF(NH$22-$D$7&gt;=$E165,-VLOOKUP($C165,Input!$A$8:$HV$39,MATCH(NH$21,Input!$A$6:$HV$6,0),FALSE)/$G165*$F165,0))*$D165*$G$4/100</f>
        <v>0</v>
      </c>
      <c r="NI165" s="1">
        <f>IF($E165+$I165+$D$7&lt;=NI$22,0,IF(NI$22-$D$7&gt;=$E165,-VLOOKUP($C165,Input!$A$8:$HV$39,MATCH(NI$21,Input!$A$6:$HV$6,0),FALSE)/$G165*$F165,0))*$D165*$G$4/100</f>
        <v>0</v>
      </c>
      <c r="NJ165" s="1">
        <f>IF($E165+$I165+$D$7&lt;=NJ$22,0,IF(NJ$22-$D$7&gt;=$E165,-VLOOKUP($C165,Input!$A$8:$HV$39,MATCH(NJ$21,Input!$A$6:$HV$6,0),FALSE)/$G165*$F165,0))*$D165*$G$4/100</f>
        <v>0</v>
      </c>
      <c r="NK165" s="1">
        <f>IF($E165+$I165+$D$7&lt;=NK$22,0,IF(NK$22-$D$7&gt;=$E165,-VLOOKUP($C165,Input!$A$8:$HV$39,MATCH(NK$21,Input!$A$6:$HV$6,0),FALSE)/$G165*$F165,0))*$D165*$G$4/100</f>
        <v>0</v>
      </c>
      <c r="NL165" s="1">
        <f>IF($E165+$I165+$D$7&lt;=NL$22,0,IF(NL$22-$D$7&gt;=$E165,-VLOOKUP($C165,Input!$A$8:$HV$39,MATCH(NL$21,Input!$A$6:$HV$6,0),FALSE)/$G165*$F165,0))*$D165*$G$4/100</f>
        <v>0</v>
      </c>
      <c r="NM165" s="1">
        <f>IF($E165+$I165+$D$7&lt;=NM$22,0,IF(NM$22-$D$7&gt;=$E165,-VLOOKUP($C165,Input!$A$8:$HV$39,MATCH(NM$21,Input!$A$6:$HV$6,0),FALSE)/$G165*$F165,0))*$D165*$G$4/100</f>
        <v>0</v>
      </c>
      <c r="NN165" s="1">
        <f>IF($E165+$I165+$D$7&lt;=NN$22,0,IF(NN$22-$D$7&gt;=$E165,-VLOOKUP($C165,Input!$A$8:$HV$39,MATCH(NN$21,Input!$A$6:$HV$6,0),FALSE)/$G165*$F165,0))*$D165*$G$4/100</f>
        <v>0</v>
      </c>
      <c r="NO165" s="1">
        <f>IF($E165+$I165+$D$7&lt;=NO$22,0,IF(NO$22-$D$7&gt;=$E165,-VLOOKUP($C165,Input!$A$8:$HV$39,MATCH(NO$21,Input!$A$6:$HV$6,0),FALSE)/$G165*$F165,0))*$D165*$G$4/100</f>
        <v>0</v>
      </c>
      <c r="NP165" s="1">
        <f>IF($E165+$I165+$D$7&lt;=NP$22,0,IF(NP$22-$D$7&gt;=$E165,-VLOOKUP($C165,Input!$A$8:$HV$39,MATCH(NP$21,Input!$A$6:$HV$6,0),FALSE)/$G165*$F165,0))*$D165*$G$4/100</f>
        <v>0</v>
      </c>
      <c r="NQ165" s="1">
        <f>IF($E165+$I165+$D$7&lt;=NQ$22,0,IF(NQ$22-$D$7&gt;=$E165,-VLOOKUP($C165,Input!$A$8:$HV$39,MATCH(NQ$21,Input!$A$6:$HV$6,0),FALSE)/$G165*$F165,0))*$D165*$G$4/100</f>
        <v>0</v>
      </c>
      <c r="NR165" s="1">
        <f>IF($E165+$I165+$D$7&lt;=NR$22,0,IF(NR$22-$D$7&gt;=$E165,-VLOOKUP($C165,Input!$A$8:$HV$39,MATCH(NR$21,Input!$A$6:$HV$6,0),FALSE)/$G165*$F165,0))*$D165*$G$4/100</f>
        <v>0</v>
      </c>
      <c r="NS165" s="1">
        <f>IF($E165+$I165+$D$7&lt;=NS$22,0,IF(NS$22-$D$7&gt;=$E165,-VLOOKUP($C165,Input!$A$8:$HV$39,MATCH(NS$21,Input!$A$6:$HV$6,0),FALSE)/$G165*$F165,0))*$D165*$G$4/100</f>
        <v>0</v>
      </c>
      <c r="NT165" s="1">
        <f>IF($E165+$I165+$D$7&lt;=NT$22,0,IF(NT$22-$D$7&gt;=$E165,-VLOOKUP($C165,Input!$A$8:$HV$39,MATCH(NT$21,Input!$A$6:$HV$6,0),FALSE)/$G165*$F165,0))*$D165*$G$4/100</f>
        <v>0</v>
      </c>
      <c r="NU165" s="1">
        <f>IF($E165+$I165+$D$7&lt;=NU$22,0,IF(NU$22-$D$7&gt;=$E165,-VLOOKUP($C165,Input!$A$8:$HV$39,MATCH(NU$21,Input!$A$6:$HV$6,0),FALSE)/$G165*$F165,0))*$D165*$G$4/100</f>
        <v>0</v>
      </c>
      <c r="NV165" s="1">
        <f>IF($E165+$I165+$D$7&lt;=NV$22,0,IF(NV$22-$D$7&gt;=$E165,-VLOOKUP($C165,Input!$A$8:$HV$39,MATCH(NV$21,Input!$A$6:$HV$6,0),FALSE)/$G165*$F165,0))*$D165*$G$4/100</f>
        <v>0</v>
      </c>
      <c r="NW165" s="1">
        <f>IF($E165+$I165+$D$7&lt;=NW$22,0,IF(NW$22-$D$7&gt;=$E165,-VLOOKUP($C165,Input!$A$8:$HV$39,MATCH(NW$21,Input!$A$6:$HV$6,0),FALSE)/$G165*$F165,0))*$D165*$G$4/100</f>
        <v>0</v>
      </c>
      <c r="NX165" s="1">
        <f>IF($E165+$I165+$D$7&lt;=NX$22,0,IF(NX$22-$D$7&gt;=$E165,-VLOOKUP($C165,Input!$A$8:$HV$39,MATCH(NX$21,Input!$A$6:$HV$6,0),FALSE)/$G165*$F165,0))*$D165*$G$4/100</f>
        <v>0</v>
      </c>
      <c r="NY165" s="1">
        <f>IF($E165+$I165+$D$7&lt;=NY$22,0,IF(NY$22-$D$7&gt;=$E165,-VLOOKUP($C165,Input!$A$8:$HV$39,MATCH(NY$21,Input!$A$6:$HV$6,0),FALSE)/$G165*$F165,0))*$D165*$G$4/100</f>
        <v>0</v>
      </c>
      <c r="NZ165" s="1">
        <f>IF($E165+$I165+$D$7&lt;=NZ$22,0,IF(NZ$22-$D$7&gt;=$E165,-VLOOKUP($C165,Input!$A$8:$HV$39,MATCH(NZ$21,Input!$A$6:$HV$6,0),FALSE)/$G165*$F165,0))*$D165*$G$4/100</f>
        <v>0</v>
      </c>
      <c r="OA165" s="1">
        <f>IF($E165+$I165+$D$7&lt;=OA$22,0,IF(OA$22-$D$7&gt;=$E165,-VLOOKUP($C165,Input!$A$8:$HV$39,MATCH(OA$21,Input!$A$6:$HV$6,0),FALSE)/$G165*$F165,0))*$D165*$G$4/100</f>
        <v>0</v>
      </c>
      <c r="OB165" s="1">
        <f>IF($E165+$I165+$D$7&lt;=OB$22,0,IF(OB$22-$D$7&gt;=$E165,-VLOOKUP($C165,Input!$A$8:$HV$39,MATCH(OB$21,Input!$A$6:$HV$6,0),FALSE)/$G165*$F165,0))*$D165*$G$4/100</f>
        <v>0</v>
      </c>
      <c r="OC165" s="1">
        <f>IF($E165+$I165+$D$7&lt;=OC$22,0,IF(OC$22-$D$7&gt;=$E165,-VLOOKUP($C165,Input!$A$8:$HV$39,MATCH(OC$21,Input!$A$6:$HV$6,0),FALSE)/$G165*$F165,0))*$D165*$G$4/100</f>
        <v>0</v>
      </c>
      <c r="OD165" s="1">
        <f>IF($E165+$I165+$D$7&lt;=OD$22,0,IF(OD$22-$D$7&gt;=$E165,-VLOOKUP($C165,Input!$A$8:$HV$39,MATCH(OD$21,Input!$A$6:$HV$6,0),FALSE)/$G165*$F165,0))*$D165*$G$4/100</f>
        <v>0</v>
      </c>
      <c r="OE165" s="1">
        <f>IF($E165+$I165+$D$7&lt;=OE$22,0,IF(OE$22-$D$7&gt;=$E165,-VLOOKUP($C165,Input!$A$8:$HV$39,MATCH(OE$21,Input!$A$6:$HV$6,0),FALSE)/$G165*$F165,0))*$D165*$G$4/100</f>
        <v>0</v>
      </c>
      <c r="OF165" s="1">
        <f>IF($E165+$I165+$D$7&lt;=OF$22,0,IF(OF$22-$D$7&gt;=$E165,-VLOOKUP($C165,Input!$A$8:$HV$39,MATCH(OF$21,Input!$A$6:$HV$6,0),FALSE)/$G165*$F165,0))*$D165*$G$4/100</f>
        <v>0</v>
      </c>
      <c r="OG165" s="1">
        <f>IF($E165+$I165+$D$7&lt;=OG$22,0,IF(OG$22-$D$7&gt;=$E165,-VLOOKUP($C165,Input!$A$8:$HV$39,MATCH(OG$21,Input!$A$6:$HV$6,0),FALSE)/$G165*$F165,0))*$D165*$G$4/100</f>
        <v>0</v>
      </c>
      <c r="OH165" s="1">
        <f>IF($E165+$I165+$D$7&lt;=OH$22,0,IF(OH$22-$D$7&gt;=$E165,-VLOOKUP($C165,Input!$A$8:$HV$39,MATCH(OH$21,Input!$A$6:$HV$6,0),FALSE)/$G165*$F165,0))*$D165*$G$4/100</f>
        <v>0</v>
      </c>
      <c r="OI165" s="1">
        <f>IF($E165+$I165+$D$7&lt;=OI$22,0,IF(OI$22-$D$7&gt;=$E165,-VLOOKUP($C165,Input!$A$8:$HV$39,MATCH(OI$21,Input!$A$6:$HV$6,0),FALSE)/$G165*$F165,0))*$D165*$G$4/100</f>
        <v>-1985584.6483200002</v>
      </c>
      <c r="OK165" t="str">
        <f>VLOOKUP($C165,Input!$A$8:$HW$39,MATCH(OK$21,Input!$A$6:$HW$6,0),FALSE)</f>
        <v>Charger Inspection Maint ($/year)</v>
      </c>
      <c r="OL165" s="1">
        <f>IF($E165+$I165+$D$7&lt;=OL$22,0,IF(OL$22-$D$7&gt;=$E165,IF(COUNTIF($KZ165:LP165,"&gt;0")&gt;0,VLOOKUP($C165,Input!$A$8:$HV$21,MATCH($OK$21+COUNTIF($KZ165:LP165,"&gt;0"),Input!$A$6:$HV$6,0),FALSE),0),0))*$D165</f>
        <v>0</v>
      </c>
      <c r="OM165" s="1">
        <f>IF($E165+$I165+$D$7&lt;=OM$22,0,IF(OM$22-$D$7&gt;=$E165,IF(COUNTIF($KZ165:LQ165,"&gt;0")&gt;0,VLOOKUP($C165,Input!$A$8:$HV$21,MATCH($OK$21+COUNTIF($KZ165:LQ165,"&gt;0"),Input!$A$6:$HV$6,0),FALSE),0),0))*$D165</f>
        <v>0</v>
      </c>
      <c r="ON165" s="1">
        <f>IF($E165+$I165+$D$7&lt;=ON$22,0,IF(ON$22-$D$7&gt;=$E165,IF(COUNTIF($KZ165:LR165,"&gt;0")&gt;0,VLOOKUP($C165,Input!$A$8:$HV$21,MATCH($OK$21+COUNTIF($KZ165:LR165,"&gt;0"),Input!$A$6:$HV$6,0),FALSE),0),0))*$D165</f>
        <v>0</v>
      </c>
      <c r="OO165" s="1">
        <f>IF($E165+$I165+$D$7&lt;=OO$22,0,IF(OO$22-$D$7&gt;=$E165,IF(COUNTIF($KZ165:LS165,"&gt;0")&gt;0,VLOOKUP($C165,Input!$A$8:$HV$21,MATCH($OK$21+COUNTIF($KZ165:LS165,"&gt;0"),Input!$A$6:$HV$6,0),FALSE),0),0))*$D165</f>
        <v>0</v>
      </c>
      <c r="OP165" s="1">
        <f>IF($E165+$I165+$D$7&lt;=OP$22,0,IF(OP$22-$D$7&gt;=$E165,IF(COUNTIF($KZ165:LT165,"&gt;0")&gt;0,VLOOKUP($C165,Input!$A$8:$HV$21,MATCH($OK$21+COUNTIF($KZ165:LT165,"&gt;0"),Input!$A$6:$HV$6,0),FALSE),0),0))*$D165</f>
        <v>0</v>
      </c>
      <c r="OQ165" s="1">
        <f>IF($E165+$I165+$D$7&lt;=OQ$22,0,IF(OQ$22-$D$7&gt;=$E165,IF(COUNTIF($KZ165:LU165,"&gt;0")&gt;0,VLOOKUP($C165,Input!$A$8:$HV$21,MATCH($OK$21+COUNTIF($KZ165:LU165,"&gt;0"),Input!$A$6:$HV$6,0),FALSE),0),0))*$D165</f>
        <v>0</v>
      </c>
      <c r="OR165" s="1">
        <f>IF($E165+$I165+$D$7&lt;=OR$22,0,IF(OR$22-$D$7&gt;=$E165,IF(COUNTIF($KZ165:LV165,"&gt;0")&gt;0,VLOOKUP($C165,Input!$A$8:$HV$21,MATCH($OK$21+COUNTIF($KZ165:LV165,"&gt;0"),Input!$A$6:$HV$6,0),FALSE),0),0))*$D165</f>
        <v>0</v>
      </c>
      <c r="OS165" s="1">
        <f>IF($E165+$I165+$D$7&lt;=OS$22,0,IF(OS$22-$D$7&gt;=$E165,IF(COUNTIF($KZ165:LW165,"&gt;0")&gt;0,VLOOKUP($C165,Input!$A$8:$HV$21,MATCH($OK$21+COUNTIF($KZ165:LW165,"&gt;0"),Input!$A$6:$HV$6,0),FALSE),0),0))*$D165</f>
        <v>0</v>
      </c>
      <c r="OT165" s="1">
        <f>IF($E165+$I165+$D$7&lt;=OT$22,0,IF(OT$22-$D$7&gt;=$E165,IF(COUNTIF($KZ165:LX165,"&gt;0")&gt;0,VLOOKUP($C165,Input!$A$8:$HV$21,MATCH($OK$21+COUNTIF($KZ165:LX165,"&gt;0"),Input!$A$6:$HV$6,0),FALSE),0),0))*$D165</f>
        <v>0</v>
      </c>
      <c r="OU165" s="1">
        <f>IF($E165+$I165+$D$7&lt;=OU$22,0,IF(OU$22-$D$7&gt;=$E165,IF(COUNTIF($KZ165:LY165,"&gt;0")&gt;0,VLOOKUP($C165,Input!$A$8:$HV$21,MATCH($OK$21+COUNTIF($KZ165:LY165,"&gt;0"),Input!$A$6:$HV$6,0),FALSE),0),0))*$D165</f>
        <v>0</v>
      </c>
      <c r="OV165" s="1">
        <f>IF($E165+$I165+$D$7&lt;=OV$22,0,IF(OV$22-$D$7&gt;=$E165,IF(COUNTIF($KZ165:LZ165,"&gt;0")&gt;0,VLOOKUP($C165,Input!$A$8:$HV$21,MATCH($OK$21+COUNTIF($KZ165:LZ165,"&gt;0"),Input!$A$6:$HV$6,0),FALSE),0),0))*$D165</f>
        <v>0</v>
      </c>
      <c r="OW165" s="1">
        <f>IF($E165+$I165+$D$7&lt;=OW$22,0,IF(OW$22-$D$7&gt;=$E165,IF(COUNTIF($KZ165:MA165,"&gt;0")&gt;0,VLOOKUP($C165,Input!$A$8:$HV$21,MATCH($OK$21+COUNTIF($KZ165:MA165,"&gt;0"),Input!$A$6:$HV$6,0),FALSE),0),0))*$D165</f>
        <v>0</v>
      </c>
      <c r="OX165" s="1">
        <f>IF($E165+$I165+$D$7&lt;=OX$22,0,IF(OX$22-$D$7&gt;=$E165,IF(COUNTIF($KZ165:MB165,"&gt;0")&gt;0,VLOOKUP($C165,Input!$A$8:$HV$21,MATCH($OK$21+COUNTIF($KZ165:MB165,"&gt;0"),Input!$A$6:$HV$6,0),FALSE),0),0))*$D165</f>
        <v>0</v>
      </c>
      <c r="OY165" s="1">
        <f>IF($E165+$I165+$D$7&lt;=OY$22,0,IF(OY$22-$D$7&gt;=$E165,IF(COUNTIF($KZ165:MC165,"&gt;0")&gt;0,VLOOKUP($C165,Input!$A$8:$HV$21,MATCH($OK$21+COUNTIF($KZ165:MC165,"&gt;0"),Input!$A$6:$HV$6,0),FALSE),0),0))*$D165</f>
        <v>0</v>
      </c>
      <c r="OZ165" s="1">
        <f>IF($E165+$I165+$D$7&lt;=OZ$22,0,IF(OZ$22-$D$7&gt;=$E165,IF(COUNTIF($KZ165:MD165,"&gt;0")&gt;0,VLOOKUP($C165,Input!$A$8:$HV$21,MATCH($OK$21+COUNTIF($KZ165:MD165,"&gt;0"),Input!$A$6:$HV$6,0),FALSE),0),0))*$D165</f>
        <v>0</v>
      </c>
      <c r="PA165" s="1">
        <f>IF($E165+$I165+$D$7&lt;=PA$22,0,IF(PA$22-$D$7&gt;=$E165,IF(COUNTIF($KZ165:ME165,"&gt;0")&gt;0,VLOOKUP($C165,Input!$A$8:$HV$21,MATCH($OK$21+COUNTIF($KZ165:ME165,"&gt;0"),Input!$A$6:$HV$6,0),FALSE),0),0))*$D165</f>
        <v>0</v>
      </c>
      <c r="PB165" s="1">
        <f>IF($E165+$I165+$D$7&lt;=PB$22,0,IF(PB$22-$D$7&gt;=$E165,IF(COUNTIF($KZ165:MF165,"&gt;0")&gt;0,VLOOKUP($C165,Input!$A$8:$HV$21,MATCH($OK$21+COUNTIF($KZ165:MF165,"&gt;0"),Input!$A$6:$HV$6,0),FALSE),0),0))*$D165</f>
        <v>0</v>
      </c>
      <c r="PC165" s="1">
        <f>IF($E165+$I165+$D$7&lt;=PC$22,0,IF(PC$22-$D$7&gt;=$E165,IF(COUNTIF($KZ165:MG165,"&gt;0")&gt;0,VLOOKUP($C165,Input!$A$8:$HV$21,MATCH($OK$21+COUNTIF($KZ165:MG165,"&gt;0"),Input!$A$6:$HV$6,0),FALSE),0),0))*$D165</f>
        <v>0</v>
      </c>
      <c r="PD165" s="1">
        <f>IF($E165+$I165+$D$7&lt;=PD$22,0,IF(PD$22-$D$7&gt;=$E165,IF(COUNTIF($KZ165:MH165,"&gt;0")&gt;0,VLOOKUP($C165,Input!$A$8:$HV$21,MATCH($OK$21+COUNTIF($KZ165:MH165,"&gt;0"),Input!$A$6:$HV$6,0),FALSE),0),0))*$D165</f>
        <v>0</v>
      </c>
      <c r="PE165" s="1">
        <f>IF($E165+$I165+$D$7&lt;=PE$22,0,IF(PE$22-$D$7&gt;=$E165,IF(COUNTIF($KZ165:MI165,"&gt;0")&gt;0,VLOOKUP($C165,Input!$A$8:$HV$21,MATCH($OK$21+COUNTIF($KZ165:MI165,"&gt;0"),Input!$A$6:$HV$6,0),FALSE),0),0))*$D165</f>
        <v>0</v>
      </c>
      <c r="PF165" s="1">
        <f>IF($E165+$I165+$D$7&lt;=PF$22,0,IF(PF$22-$D$7&gt;=$E165,IF(COUNTIF($KZ165:MJ165,"&gt;0")&gt;0,VLOOKUP($C165,Input!$A$8:$HV$21,MATCH($OK$21+COUNTIF($KZ165:MJ165,"&gt;0"),Input!$A$6:$HV$6,0),FALSE),0),0))*$D165</f>
        <v>0</v>
      </c>
      <c r="PG165" s="1">
        <f>IF($E165+$I165+$D$7&lt;=PG$22,0,IF(PG$22-$D$7&gt;=$E165,IF(COUNTIF($KZ165:MK165,"&gt;0")&gt;0,VLOOKUP($C165,Input!$A$8:$HV$21,MATCH($OK$21+COUNTIF($KZ165:MK165,"&gt;0"),Input!$A$6:$HV$6,0),FALSE),0),0))*$D165</f>
        <v>0</v>
      </c>
      <c r="PH165" s="1">
        <f>IF($E165+$I165+$D$7&lt;=PH$22,0,IF(PH$22-$D$7&gt;=$E165,IF(COUNTIF($KZ165:ML165,"&gt;0")&gt;0,VLOOKUP($C165,Input!$A$8:$HV$21,MATCH($OK$21+COUNTIF($KZ165:ML165,"&gt;0"),Input!$A$6:$HV$6,0),FALSE),0),0))*$D165</f>
        <v>0</v>
      </c>
      <c r="PI165" s="1">
        <f>IF($E165+$I165+$D$7&lt;=PI$22,0,IF(PI$22-$D$7&gt;=$E165,IF(COUNTIF($KZ165:MM165,"&gt;0")&gt;0,VLOOKUP($C165,Input!$A$8:$HV$21,MATCH($OK$21+COUNTIF($KZ165:MM165,"&gt;0"),Input!$A$6:$HV$6,0),FALSE),0),0))*$D165</f>
        <v>0</v>
      </c>
      <c r="PJ165" s="1">
        <f>IF($E165+$I165+$D$7&lt;=PJ$22,0,IF(PJ$22-$D$7&gt;=$E165,IF(COUNTIF($KZ165:MN165,"&gt;0")&gt;0,VLOOKUP($C165,Input!$A$8:$HV$21,MATCH($OK$21+COUNTIF($KZ165:MN165,"&gt;0"),Input!$A$6:$HV$6,0),FALSE),0),0))*$D165</f>
        <v>0</v>
      </c>
      <c r="PK165" s="1">
        <f>IF($E165+$I165+$D$7&lt;=PK$22,0,IF(PK$22-$D$7&gt;=$E165,IF(COUNTIF($KZ165:MO165,"&gt;0")&gt;0,VLOOKUP($C165,Input!$A$8:$HV$21,MATCH($OK$21+COUNTIF($KZ165:MO165,"&gt;0"),Input!$A$6:$HV$6,0),FALSE),0),0))*$D165</f>
        <v>0</v>
      </c>
      <c r="PL165" s="1">
        <f>IF($E165+$I165+$D$7&lt;=PL$22,0,IF(PL$22-$D$7&gt;=$E165,IF(COUNTIF($KZ165:MP165,"&gt;0")&gt;0,VLOOKUP($C165,Input!$A$8:$HV$21,MATCH($OK$21+COUNTIF($KZ165:MP165,"&gt;0"),Input!$A$6:$HV$6,0),FALSE),0),0))*$D165</f>
        <v>0</v>
      </c>
      <c r="PM165" s="1">
        <f>IF($E165+$I165+$D$7&lt;=PM$22,0,IF(PM$22-$D$7&gt;=$E165,IF(COUNTIF($KZ165:MQ165,"&gt;0")&gt;0,VLOOKUP($C165,Input!$A$8:$HV$21,MATCH($OK$21+COUNTIF($KZ165:MQ165,"&gt;0"),Input!$A$6:$HV$6,0),FALSE),0),0))*$D165</f>
        <v>0</v>
      </c>
      <c r="PN165" s="1">
        <f>IF($E165+$I165+$D$7&lt;=PN$22,0,IF(PN$22-$D$7&gt;=$E165,IF(COUNTIF($KZ165:MR165,"&gt;0")&gt;0,VLOOKUP($C165,Input!$A$8:$HV$21,MATCH($OK$21+COUNTIF($KZ165:MR165,"&gt;0"),Input!$A$6:$HV$6,0),FALSE),0),0))*$D165</f>
        <v>0</v>
      </c>
      <c r="PO165" s="1">
        <f>IF($E165+$I165+$D$7&lt;=PO$22,0,IF(PO$22-$D$7&gt;=$E165,IF(COUNTIF($KZ165:MS165,"&gt;0")&gt;0,VLOOKUP($C165,Input!$A$8:$HV$21,MATCH($OK$21+COUNTIF($KZ165:MS165,"&gt;0"),Input!$A$6:$HV$6,0),FALSE),0),0))*$D165</f>
        <v>0</v>
      </c>
      <c r="PP165" s="1">
        <f>IF($E165+$I165+$D$7&lt;=PP$22,0,IF(PP$22-$D$7&gt;=$E165,IF(COUNTIF($KZ165:MT165,"&gt;0")&gt;0,VLOOKUP($C165,Input!$A$8:$HV$21,MATCH($OK$21+COUNTIF($KZ165:MT165,"&gt;0"),Input!$A$6:$HV$6,0),FALSE),0),0))*$D165</f>
        <v>0</v>
      </c>
      <c r="PQ165" s="1">
        <f>IF($E165+$I165+$D$7&lt;=PQ$22,0,IF(PQ$22-$D$7&gt;=$E165,IF(COUNTIF($KZ165:MU165,"&gt;0")&gt;0,VLOOKUP($C165,Input!$A$8:$HV$21,MATCH($OK$21+COUNTIF($KZ165:MU165,"&gt;0"),Input!$A$6:$HV$6,0),FALSE),0),0))*$D165</f>
        <v>0</v>
      </c>
      <c r="PR165" s="1">
        <f>IF($E165+$I165+$D$7&lt;=PR$22,0,IF(PR$22-$D$7&gt;=$E165,IF(COUNTIF($KZ165:MV165,"&gt;0")&gt;0,VLOOKUP($C165,Input!$A$8:$HV$21,MATCH($OK$21+COUNTIF($KZ165:MV165,"&gt;0"),Input!$A$6:$HV$6,0),FALSE),0),0))*$D165</f>
        <v>0</v>
      </c>
      <c r="PS165" s="1">
        <f>IF($E165+$I165+$D$7&lt;=PS$22,0,IF(PS$22-$D$7&gt;=$E165,IF(COUNTIF($KZ165:MW165,"&gt;0")&gt;0,VLOOKUP($C165,Input!$A$8:$HV$21,MATCH($OK$21+COUNTIF($KZ165:MW165,"&gt;0"),Input!$A$6:$HV$6,0),FALSE),0),0))*$D165</f>
        <v>0</v>
      </c>
      <c r="PT165" s="1">
        <f>IF($E165+$I165+$D$7&lt;=PT$22,0,IF(PT$22-$D$7&gt;=$E165,IF(COUNTIF($KZ165:MX165,"&gt;0")&gt;0,VLOOKUP($C165,Input!$A$8:$HV$21,MATCH($OK$21+COUNTIF($KZ165:MX165,"&gt;0"),Input!$A$6:$HV$6,0),FALSE),0),0))*$D165</f>
        <v>117000</v>
      </c>
      <c r="PV165" s="1" t="str">
        <f t="shared" si="990"/>
        <v>2050 MY All In - 40' Proterra 550 kWh {234 Buses}</v>
      </c>
      <c r="PW165" s="1">
        <f t="shared" si="991"/>
        <v>0</v>
      </c>
      <c r="PX165" s="1">
        <f t="shared" si="992"/>
        <v>0</v>
      </c>
      <c r="PY165" s="1">
        <f t="shared" si="993"/>
        <v>0</v>
      </c>
      <c r="PZ165" s="1">
        <f t="shared" si="994"/>
        <v>0</v>
      </c>
      <c r="QA165" s="1">
        <f t="shared" si="995"/>
        <v>0</v>
      </c>
      <c r="QB165" s="1">
        <f t="shared" si="996"/>
        <v>0</v>
      </c>
      <c r="QC165" s="1">
        <f t="shared" si="997"/>
        <v>0</v>
      </c>
      <c r="QD165" s="1">
        <f t="shared" si="998"/>
        <v>0</v>
      </c>
      <c r="QE165" s="1">
        <f t="shared" si="999"/>
        <v>0</v>
      </c>
      <c r="QF165" s="1">
        <f t="shared" si="1000"/>
        <v>0</v>
      </c>
      <c r="QG165" s="1">
        <f t="shared" si="1001"/>
        <v>0</v>
      </c>
      <c r="QH165" s="1">
        <f t="shared" si="1002"/>
        <v>0</v>
      </c>
      <c r="QI165" s="1">
        <f t="shared" si="1003"/>
        <v>0</v>
      </c>
      <c r="QJ165" s="1">
        <f t="shared" si="1004"/>
        <v>0</v>
      </c>
      <c r="QK165" s="1">
        <f t="shared" si="1005"/>
        <v>0</v>
      </c>
      <c r="QL165" s="1">
        <f t="shared" si="1006"/>
        <v>0</v>
      </c>
      <c r="QM165" s="1">
        <f t="shared" si="1007"/>
        <v>0</v>
      </c>
      <c r="QN165" s="1">
        <f t="shared" si="1008"/>
        <v>0</v>
      </c>
      <c r="QO165" s="1">
        <f t="shared" si="1009"/>
        <v>0</v>
      </c>
      <c r="QP165" s="1">
        <f t="shared" si="1010"/>
        <v>0</v>
      </c>
      <c r="QQ165" s="1">
        <f t="shared" si="1011"/>
        <v>0</v>
      </c>
      <c r="QR165" s="1">
        <f t="shared" si="1012"/>
        <v>0</v>
      </c>
      <c r="QS165" s="1">
        <f t="shared" si="1013"/>
        <v>0</v>
      </c>
      <c r="QT165" s="1">
        <f t="shared" si="1014"/>
        <v>0</v>
      </c>
      <c r="QU165" s="1">
        <f t="shared" si="1015"/>
        <v>0</v>
      </c>
      <c r="QV165" s="1">
        <f t="shared" si="1016"/>
        <v>0</v>
      </c>
      <c r="QW165" s="1">
        <f t="shared" si="1017"/>
        <v>0</v>
      </c>
      <c r="QX165" s="1">
        <f t="shared" si="1018"/>
        <v>0</v>
      </c>
      <c r="QY165" s="1">
        <f t="shared" si="1019"/>
        <v>0</v>
      </c>
      <c r="QZ165" s="1">
        <f t="shared" si="1020"/>
        <v>0</v>
      </c>
      <c r="RA165" s="1">
        <f t="shared" si="1021"/>
        <v>0</v>
      </c>
      <c r="RB165" s="1">
        <f t="shared" si="1022"/>
        <v>0</v>
      </c>
      <c r="RC165" s="1">
        <f t="shared" si="1023"/>
        <v>0</v>
      </c>
      <c r="RD165" s="1">
        <f t="shared" si="1024"/>
        <v>0</v>
      </c>
      <c r="RE165" s="1">
        <f t="shared" si="1025"/>
        <v>275225609.43512058</v>
      </c>
      <c r="RF165" s="1">
        <f t="shared" si="986"/>
        <v>275225609.43512058</v>
      </c>
      <c r="RG165" s="1">
        <f t="shared" si="987"/>
        <v>100744930.61228527</v>
      </c>
      <c r="RH165" s="72"/>
      <c r="RI165" s="91"/>
    </row>
    <row r="166" spans="1:477" s="3" customFormat="1" x14ac:dyDescent="0.25">
      <c r="A166" s="89"/>
      <c r="B166" s="149"/>
      <c r="C166" s="149"/>
      <c r="D166" s="85"/>
      <c r="E166" s="83"/>
      <c r="F166" s="150"/>
      <c r="G166" s="151"/>
      <c r="H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U166" s="42"/>
      <c r="AV166" s="42"/>
      <c r="AW166" s="42"/>
      <c r="AX166" s="42"/>
      <c r="AY166" s="42"/>
      <c r="AZ166" s="42"/>
      <c r="BA166" s="42"/>
      <c r="BB166" s="42"/>
      <c r="BC166" s="42"/>
      <c r="BD166" s="42"/>
      <c r="BE166" s="42"/>
      <c r="BF166" s="42"/>
      <c r="BG166" s="42"/>
      <c r="BH166" s="42"/>
      <c r="BI166" s="42"/>
      <c r="BJ166" s="42"/>
      <c r="BK166" s="42"/>
      <c r="BL166" s="42"/>
      <c r="BM166" s="42"/>
      <c r="BN166" s="42"/>
      <c r="BO166" s="42"/>
      <c r="BP166" s="42"/>
      <c r="BQ166" s="42"/>
      <c r="BR166" s="42"/>
      <c r="BS166" s="42"/>
      <c r="BT166" s="42"/>
      <c r="BU166" s="42"/>
      <c r="BV166" s="42"/>
      <c r="BW166" s="42"/>
      <c r="BX166" s="42"/>
      <c r="BY166" s="42"/>
      <c r="BZ166" s="42"/>
      <c r="CA166" s="42"/>
      <c r="CB166" s="42"/>
      <c r="CC166" s="42"/>
      <c r="CF166" s="42"/>
      <c r="CG166" s="42"/>
      <c r="CH166" s="42"/>
      <c r="CI166" s="42"/>
      <c r="CJ166" s="42"/>
      <c r="CK166" s="42"/>
      <c r="CL166" s="42"/>
      <c r="CM166" s="42"/>
      <c r="CN166" s="42"/>
      <c r="CO166" s="42"/>
      <c r="CP166" s="42"/>
      <c r="CQ166" s="42"/>
      <c r="CR166" s="42"/>
      <c r="CS166" s="42"/>
      <c r="CT166" s="42"/>
      <c r="CU166" s="42"/>
      <c r="CV166" s="42"/>
      <c r="CW166" s="42"/>
      <c r="CX166" s="42"/>
      <c r="CY166" s="42"/>
      <c r="CZ166" s="42"/>
      <c r="DA166" s="42"/>
      <c r="DB166" s="42"/>
      <c r="DC166" s="42"/>
      <c r="DD166" s="42"/>
      <c r="DE166" s="42"/>
      <c r="DF166" s="42"/>
      <c r="DG166" s="42"/>
      <c r="DH166" s="42"/>
      <c r="DI166" s="42"/>
      <c r="DJ166" s="42"/>
      <c r="DK166" s="42"/>
      <c r="DL166" s="42"/>
      <c r="DM166" s="42"/>
      <c r="DN166" s="42"/>
      <c r="DQ166" s="42"/>
      <c r="DR166" s="42"/>
      <c r="DS166" s="42"/>
      <c r="DT166" s="42"/>
      <c r="DU166" s="42"/>
      <c r="DV166" s="42"/>
      <c r="DW166" s="42"/>
      <c r="DX166" s="42"/>
      <c r="DY166" s="42"/>
      <c r="DZ166" s="42"/>
      <c r="EA166" s="42"/>
      <c r="EB166" s="42"/>
      <c r="EC166" s="42"/>
      <c r="ED166" s="42"/>
      <c r="EE166" s="42"/>
      <c r="EF166" s="42"/>
      <c r="EG166" s="42"/>
      <c r="EH166" s="42"/>
      <c r="EI166" s="42"/>
      <c r="EJ166" s="42"/>
      <c r="EK166" s="42"/>
      <c r="EL166" s="42"/>
      <c r="EM166" s="42"/>
      <c r="EN166" s="42"/>
      <c r="EO166" s="42"/>
      <c r="EP166" s="42"/>
      <c r="EQ166" s="42"/>
      <c r="ER166" s="42"/>
      <c r="ES166" s="42"/>
      <c r="ET166" s="42"/>
      <c r="EU166" s="42"/>
      <c r="EV166" s="42"/>
      <c r="EW166" s="42"/>
      <c r="EX166" s="42"/>
      <c r="EY166" s="42"/>
      <c r="EZ166" s="42"/>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42"/>
      <c r="GQ166" s="42"/>
      <c r="GR166" s="42"/>
      <c r="GS166" s="42"/>
      <c r="GT166" s="42"/>
      <c r="GU166" s="42"/>
      <c r="GV166" s="42"/>
      <c r="GW166" s="42"/>
      <c r="GX166" s="42"/>
      <c r="GY166" s="42"/>
      <c r="GZ166" s="42"/>
      <c r="HA166" s="42"/>
      <c r="HB166" s="42"/>
      <c r="HC166" s="42"/>
      <c r="HD166" s="42"/>
      <c r="HE166" s="42"/>
      <c r="HF166" s="42"/>
      <c r="HG166" s="42"/>
      <c r="HH166" s="42"/>
      <c r="HI166" s="42"/>
      <c r="HJ166" s="42"/>
      <c r="HK166" s="42"/>
      <c r="HL166" s="42"/>
      <c r="HM166" s="42"/>
      <c r="HN166" s="42"/>
      <c r="HO166" s="42"/>
      <c r="HP166" s="42"/>
      <c r="HQ166" s="42"/>
      <c r="HR166" s="42"/>
      <c r="HS166" s="42"/>
      <c r="HT166" s="42"/>
      <c r="HU166" s="42"/>
      <c r="HV166" s="42"/>
      <c r="HW166" s="42"/>
      <c r="HX166" s="42"/>
      <c r="HY166" s="42"/>
      <c r="HZ166" s="42"/>
      <c r="JO166" s="42"/>
      <c r="JP166" s="42"/>
      <c r="JQ166" s="42"/>
      <c r="JR166" s="42"/>
      <c r="JS166" s="42"/>
      <c r="JT166" s="42"/>
      <c r="JU166" s="42"/>
      <c r="JV166" s="42"/>
      <c r="JW166" s="42"/>
      <c r="JX166" s="42"/>
      <c r="JY166" s="42"/>
      <c r="JZ166" s="42"/>
      <c r="KA166" s="42"/>
      <c r="KB166" s="42"/>
      <c r="KC166" s="42"/>
      <c r="KD166" s="42"/>
      <c r="KE166" s="42"/>
      <c r="KF166" s="42"/>
      <c r="KG166" s="42"/>
      <c r="KH166" s="42"/>
      <c r="KI166" s="42"/>
      <c r="KJ166" s="42"/>
      <c r="KK166" s="42"/>
      <c r="KL166" s="42"/>
      <c r="KM166" s="42"/>
      <c r="KN166" s="42"/>
      <c r="KO166" s="42"/>
      <c r="KP166" s="42"/>
      <c r="KQ166" s="42"/>
      <c r="KR166" s="42"/>
      <c r="KS166" s="42"/>
      <c r="KT166" s="42"/>
      <c r="KU166" s="42"/>
      <c r="KV166" s="42"/>
      <c r="KW166" s="42"/>
      <c r="KZ166" s="42"/>
      <c r="LA166" s="42"/>
      <c r="LB166" s="42"/>
      <c r="LC166" s="42"/>
      <c r="LD166" s="42"/>
      <c r="LE166" s="42"/>
      <c r="LF166" s="42"/>
      <c r="LG166" s="42"/>
      <c r="LH166" s="42"/>
      <c r="LI166" s="42"/>
      <c r="LJ166" s="42"/>
      <c r="LK166" s="42"/>
      <c r="LL166" s="42"/>
      <c r="LM166" s="42"/>
      <c r="LN166" s="42"/>
      <c r="LO166" s="42"/>
      <c r="LP166" s="42"/>
      <c r="LQ166" s="42"/>
      <c r="LR166" s="42"/>
      <c r="LS166" s="42"/>
      <c r="LT166" s="42"/>
      <c r="LU166" s="42"/>
      <c r="LV166" s="42"/>
      <c r="LW166" s="42"/>
      <c r="LX166" s="42"/>
      <c r="LY166" s="42"/>
      <c r="LZ166" s="42"/>
      <c r="MA166" s="42"/>
      <c r="MB166" s="42"/>
      <c r="MC166" s="42"/>
      <c r="MD166" s="42"/>
      <c r="ME166" s="42"/>
      <c r="MF166" s="42"/>
      <c r="MG166" s="42"/>
      <c r="MH166" s="42"/>
      <c r="MI166" s="42"/>
      <c r="MJ166" s="42"/>
      <c r="MK166" s="42"/>
      <c r="ML166" s="42"/>
      <c r="MM166" s="42"/>
      <c r="MN166" s="42"/>
      <c r="MO166" s="42"/>
      <c r="MP166" s="42"/>
      <c r="MQ166" s="42"/>
      <c r="MR166" s="42"/>
      <c r="MS166" s="42"/>
      <c r="MT166" s="42"/>
      <c r="MU166" s="42"/>
      <c r="MV166" s="42"/>
      <c r="MW166" s="42"/>
      <c r="MX166" s="42"/>
      <c r="NA166" s="42"/>
      <c r="NB166" s="42"/>
      <c r="NC166" s="42"/>
      <c r="ND166" s="42"/>
      <c r="NE166" s="42"/>
      <c r="NF166" s="42"/>
      <c r="NG166" s="42"/>
      <c r="NH166" s="42"/>
      <c r="NI166" s="42"/>
      <c r="NJ166" s="42"/>
      <c r="NK166" s="42"/>
      <c r="NL166" s="42"/>
      <c r="NM166" s="42"/>
      <c r="NN166" s="42"/>
      <c r="NO166" s="42"/>
      <c r="NP166" s="42"/>
      <c r="NQ166" s="42"/>
      <c r="NR166" s="42"/>
      <c r="NS166" s="42"/>
      <c r="NT166" s="42"/>
      <c r="NU166" s="42"/>
      <c r="NV166" s="42"/>
      <c r="NW166" s="42"/>
      <c r="NX166" s="42"/>
      <c r="NY166" s="42"/>
      <c r="NZ166" s="42"/>
      <c r="OA166" s="42"/>
      <c r="OB166" s="42"/>
      <c r="OC166" s="42"/>
      <c r="OD166" s="42"/>
      <c r="OE166" s="42"/>
      <c r="OF166" s="42"/>
      <c r="OG166" s="42"/>
      <c r="OH166" s="42"/>
      <c r="OI166" s="42"/>
      <c r="OL166" s="42"/>
      <c r="OM166" s="42"/>
      <c r="ON166" s="42"/>
      <c r="OO166" s="42"/>
      <c r="OP166" s="42"/>
      <c r="OQ166" s="42"/>
      <c r="OR166" s="42"/>
      <c r="OS166" s="42"/>
      <c r="OT166" s="42"/>
      <c r="OU166" s="42"/>
      <c r="OV166" s="42"/>
      <c r="OW166" s="42"/>
      <c r="OX166" s="42"/>
      <c r="OY166" s="42"/>
      <c r="OZ166" s="42"/>
      <c r="PA166" s="42"/>
      <c r="PB166" s="42"/>
      <c r="PC166" s="42"/>
      <c r="PD166" s="42"/>
      <c r="PE166" s="42"/>
      <c r="PF166" s="42"/>
      <c r="PG166" s="42"/>
      <c r="PH166" s="42"/>
      <c r="PI166" s="42"/>
      <c r="PJ166" s="42"/>
      <c r="PK166" s="42"/>
      <c r="PL166" s="42"/>
      <c r="PM166" s="42"/>
      <c r="PN166" s="42"/>
      <c r="PO166" s="42"/>
      <c r="PP166" s="42"/>
      <c r="PQ166" s="42"/>
      <c r="PR166" s="42"/>
      <c r="PS166" s="42"/>
      <c r="PT166" s="42"/>
      <c r="PV166" s="42"/>
      <c r="PW166" s="1"/>
      <c r="PX166" s="1"/>
      <c r="PY166" s="1"/>
      <c r="PZ166" s="1"/>
      <c r="QA166" s="1"/>
      <c r="QB166" s="1"/>
      <c r="QC166" s="1"/>
      <c r="QD166" s="1"/>
      <c r="QE166" s="1"/>
      <c r="QF166" s="1"/>
      <c r="QG166" s="1"/>
      <c r="QH166" s="1"/>
      <c r="QI166" s="1"/>
      <c r="QJ166" s="1"/>
      <c r="QK166" s="1"/>
      <c r="QL166" s="1"/>
      <c r="QM166" s="1"/>
      <c r="QN166" s="1"/>
      <c r="QO166" s="1"/>
      <c r="QP166" s="1"/>
      <c r="QQ166" s="1"/>
      <c r="QR166" s="1"/>
      <c r="QS166" s="1"/>
      <c r="QT166" s="1"/>
      <c r="QU166" s="1"/>
      <c r="QV166" s="1"/>
      <c r="QW166" s="1"/>
      <c r="QX166" s="1"/>
      <c r="QY166" s="1"/>
      <c r="QZ166" s="1"/>
      <c r="RA166" s="1"/>
      <c r="RB166" s="1"/>
      <c r="RC166" s="1"/>
      <c r="RD166" s="1"/>
      <c r="RE166" s="1"/>
      <c r="RF166" s="42"/>
      <c r="RG166" s="33"/>
      <c r="RH166" s="72"/>
      <c r="RI166" s="91"/>
    </row>
    <row r="167" spans="1:477" hidden="1" outlineLevel="1" x14ac:dyDescent="0.25">
      <c r="A167" s="89"/>
      <c r="B167" s="149"/>
      <c r="C167" s="111" t="str">
        <f>+C39</f>
        <v>40' CNG w Midlife Rebuild</v>
      </c>
      <c r="D167" s="108">
        <f>+D39-SUMIFS($D$131:$D$165,$E$131:$E$165,E167)</f>
        <v>234</v>
      </c>
      <c r="E167" s="110">
        <f t="shared" ref="E167:E201" si="1026">+E131</f>
        <v>2016</v>
      </c>
      <c r="F167" s="68">
        <f t="shared" si="870"/>
        <v>40000</v>
      </c>
      <c r="G167" s="69">
        <f>VLOOKUP($C167,Input!$A$8:$HV$39,MATCH(G$21,Input!$A$6:$HV$6,0),FALSE)</f>
        <v>2.91</v>
      </c>
      <c r="H167" s="123">
        <f>VLOOKUP($C167,Input!$A$8:$HV$39,MATCH(H$21,Input!$A$6:$HV$6,0),FALSE)</f>
        <v>0</v>
      </c>
      <c r="I167" s="70">
        <f>VLOOKUP($C167,Input!$A$8:$HV$39,MATCH(I$21,Input!$A$6:$HV$6,0),FALSE)</f>
        <v>14</v>
      </c>
      <c r="J167" s="1">
        <f>+IF($E167=J$22,VLOOKUP($C167,Input!$A$8:$AN$39,MATCH(J$21,Input!$A$6:$AN$6,0),FALSE)+$H167,0)*$D167</f>
        <v>113490000</v>
      </c>
      <c r="K167" s="1">
        <f>+IF($E167=K$22,VLOOKUP($C167,Input!$A$8:$AN$39,MATCH(K$21,Input!$A$6:$AN$6,0),FALSE)+$H167,0)*$D167</f>
        <v>0</v>
      </c>
      <c r="L167" s="1">
        <f>+IF($E167=L$22,VLOOKUP($C167,Input!$A$8:$AN$39,MATCH(L$21,Input!$A$6:$AN$6,0),FALSE)+$H167,0)*$D167</f>
        <v>0</v>
      </c>
      <c r="M167" s="1">
        <f>+IF($E167=M$22,VLOOKUP($C167,Input!$A$8:$AN$39,MATCH(M$21,Input!$A$6:$AN$6,0),FALSE)+$H167,0)*$D167</f>
        <v>0</v>
      </c>
      <c r="N167" s="1">
        <f>+IF($E167=N$22,VLOOKUP($C167,Input!$A$8:$AN$39,MATCH(N$21,Input!$A$6:$AN$6,0),FALSE)+$H167,0)*$D167</f>
        <v>0</v>
      </c>
      <c r="O167" s="1">
        <f>+IF($E167=O$22,VLOOKUP($C167,Input!$A$8:$AN$39,MATCH(O$21,Input!$A$6:$AN$6,0),FALSE)+$H167,0)*$D167</f>
        <v>0</v>
      </c>
      <c r="P167" s="1">
        <f>+IF($E167=P$22,VLOOKUP($C167,Input!$A$8:$AN$39,MATCH(P$21,Input!$A$6:$AN$6,0),FALSE)+$H167,0)*$D167</f>
        <v>0</v>
      </c>
      <c r="Q167" s="1">
        <f>+IF($E167=Q$22,VLOOKUP($C167,Input!$A$8:$AN$39,MATCH(Q$21,Input!$A$6:$AN$6,0),FALSE)+$H167,0)*$D167</f>
        <v>0</v>
      </c>
      <c r="R167" s="1">
        <f>+IF($E167=R$22,VLOOKUP($C167,Input!$A$8:$AN$39,MATCH(R$21,Input!$A$6:$AN$6,0),FALSE)+$H167,0)*$D167</f>
        <v>0</v>
      </c>
      <c r="S167" s="1">
        <f>+IF($E167=S$22,VLOOKUP($C167,Input!$A$8:$AN$39,MATCH(S$21,Input!$A$6:$AN$6,0),FALSE)+$H167,0)*$D167</f>
        <v>0</v>
      </c>
      <c r="T167" s="1">
        <f>+IF($E167=T$22,VLOOKUP($C167,Input!$A$8:$AN$39,MATCH(T$21,Input!$A$6:$AN$6,0),FALSE)+$H167,0)*$D167</f>
        <v>0</v>
      </c>
      <c r="U167" s="1">
        <f>+IF($E167=U$22,VLOOKUP($C167,Input!$A$8:$AN$39,MATCH(U$21,Input!$A$6:$AN$6,0),FALSE)+$H167,0)*$D167</f>
        <v>0</v>
      </c>
      <c r="V167" s="1">
        <f>+IF($E167=V$22,VLOOKUP($C167,Input!$A$8:$AN$39,MATCH(V$21,Input!$A$6:$AN$6,0),FALSE)+$H167,0)*$D167</f>
        <v>0</v>
      </c>
      <c r="W167" s="1">
        <f>+IF($E167=W$22,VLOOKUP($C167,Input!$A$8:$AN$39,MATCH(W$21,Input!$A$6:$AN$6,0),FALSE)+$H167,0)*$D167</f>
        <v>0</v>
      </c>
      <c r="X167" s="1">
        <f>+IF($E167=X$22,VLOOKUP($C167,Input!$A$8:$AN$39,MATCH(X$21,Input!$A$6:$AN$6,0),FALSE)+$H167,0)*$D167</f>
        <v>0</v>
      </c>
      <c r="Y167" s="1">
        <f>+IF($E167=Y$22,VLOOKUP($C167,Input!$A$8:$AN$39,MATCH(Y$21,Input!$A$6:$AN$6,0),FALSE)+$H167,0)*$D167</f>
        <v>0</v>
      </c>
      <c r="Z167" s="1">
        <f>+IF($E167=Z$22,VLOOKUP($C167,Input!$A$8:$AN$39,MATCH(Z$21,Input!$A$6:$AN$6,0),FALSE)+$H167,0)*$D167</f>
        <v>0</v>
      </c>
      <c r="AA167" s="1">
        <f>+IF($E167=AA$22,VLOOKUP($C167,Input!$A$8:$AN$39,MATCH(AA$21,Input!$A$6:$AN$6,0),FALSE)+$H167,0)*$D167</f>
        <v>0</v>
      </c>
      <c r="AB167" s="1">
        <f>+IF($E167=AB$22,VLOOKUP($C167,Input!$A$8:$AN$39,MATCH(AB$21,Input!$A$6:$AN$6,0),FALSE)+$H167,0)*$D167</f>
        <v>0</v>
      </c>
      <c r="AC167" s="1">
        <f>+IF($E167=AC$22,VLOOKUP($C167,Input!$A$8:$AN$39,MATCH(AC$21,Input!$A$6:$AN$6,0),FALSE)+$H167,0)*$D167</f>
        <v>0</v>
      </c>
      <c r="AD167" s="1">
        <f>+IF($E167=AD$22,VLOOKUP($C167,Input!$A$8:$AN$39,MATCH(AD$21,Input!$A$6:$AN$6,0),FALSE)+$H167,0)*$D167</f>
        <v>0</v>
      </c>
      <c r="AE167" s="1">
        <f>+IF($E167=AE$22,VLOOKUP($C167,Input!$A$8:$AN$39,MATCH(AE$21,Input!$A$6:$AN$6,0),FALSE)+$H167,0)*$D167</f>
        <v>0</v>
      </c>
      <c r="AF167" s="1">
        <f>+IF($E167=AF$22,VLOOKUP($C167,Input!$A$8:$AN$39,MATCH(AF$21,Input!$A$6:$AN$6,0),FALSE)+$H167,0)*$D167</f>
        <v>0</v>
      </c>
      <c r="AG167" s="1">
        <f>+IF($E167=AG$22,VLOOKUP($C167,Input!$A$8:$AN$39,MATCH(AG$21,Input!$A$6:$AN$6,0),FALSE)+$H167,0)*$D167</f>
        <v>0</v>
      </c>
      <c r="AH167" s="1">
        <f>+IF($E167=AH$22,VLOOKUP($C167,Input!$A$8:$AN$39,MATCH(AH$21,Input!$A$6:$AN$6,0),FALSE)+$H167,0)*$D167</f>
        <v>0</v>
      </c>
      <c r="AI167" s="1">
        <f>+IF($E167=AI$22,VLOOKUP($C167,Input!$A$8:$AN$39,MATCH(AI$21,Input!$A$6:$AN$6,0),FALSE)+$H167,0)*$D167</f>
        <v>0</v>
      </c>
      <c r="AJ167" s="1">
        <f>+IF($E167=AJ$22,VLOOKUP($C167,Input!$A$8:$AN$39,MATCH(AJ$21,Input!$A$6:$AN$6,0),FALSE)+$H167,0)*$D167</f>
        <v>0</v>
      </c>
      <c r="AK167" s="1">
        <f>+IF($E167=AK$22,VLOOKUP($C167,Input!$A$8:$AN$39,MATCH(AK$21,Input!$A$6:$AN$6,0),FALSE)+$H167,0)*$D167</f>
        <v>0</v>
      </c>
      <c r="AL167" s="1">
        <f>+IF($E167=AL$22,VLOOKUP($C167,Input!$A$8:$AN$39,MATCH(AL$21,Input!$A$6:$AN$6,0),FALSE)+$H167,0)*$D167</f>
        <v>0</v>
      </c>
      <c r="AM167" s="1">
        <f>+IF($E167=AM$22,VLOOKUP($C167,Input!$A$8:$AN$39,MATCH(AM$21,Input!$A$6:$AN$6,0),FALSE)+$H167,0)*$D167</f>
        <v>0</v>
      </c>
      <c r="AN167" s="1">
        <f>+IF($E167=AN$22,VLOOKUP($C167,Input!$A$8:$AN$39,MATCH(AN$21,Input!$A$6:$AN$6,0),FALSE)+$H167,0)*$D167</f>
        <v>0</v>
      </c>
      <c r="AO167" s="1">
        <f>+IF($E167=AO$22,VLOOKUP($C167,Input!$A$8:$AN$39,MATCH(AO$21,Input!$A$6:$AN$6,0),FALSE)+$H167,0)*$D167</f>
        <v>0</v>
      </c>
      <c r="AP167" s="1">
        <f>+IF($E167=AP$22,VLOOKUP($C167,Input!$A$8:$AN$39,MATCH(AP$21,Input!$A$6:$AN$6,0),FALSE)+$H167,0)*$D167</f>
        <v>0</v>
      </c>
      <c r="AQ167" s="1">
        <f>+IF($E167=AQ$22,VLOOKUP($C167,Input!$A$8:$AN$39,MATCH(AQ$21,Input!$A$6:$AN$6,0),FALSE)+$H167,0)*$D167</f>
        <v>0</v>
      </c>
      <c r="AR167" s="1">
        <f>+IF($E167=AR$22,VLOOKUP($C167,Input!$A$8:$AN$39,MATCH(AR$21,Input!$A$6:$AN$6,0),FALSE)+$H167,0)*$D167</f>
        <v>0</v>
      </c>
      <c r="AT167" t="str">
        <f>VLOOKUP($C167,Input!$A$8:$HV$39,MATCH(AT$21,Input!$A$6:$HV$6,0),FALSE)</f>
        <v>Parts and administrative cost</v>
      </c>
      <c r="AU167" s="1">
        <f>+IF($E167=AU$22,VLOOKUP($C167,Input!$A$8:$HV$39,MATCH(AU$21,Input!$A$6:$HV$6,0),FALSE),0)*$D167</f>
        <v>2837250</v>
      </c>
      <c r="AV167" s="1">
        <f>+IF($E167=AV$22,VLOOKUP($C167,Input!$A$8:$HV$39,MATCH(AV$21,Input!$A$6:$HV$6,0),FALSE),0)*$D167</f>
        <v>0</v>
      </c>
      <c r="AW167" s="1">
        <f>+IF($E167=AW$22,VLOOKUP($C167,Input!$A$8:$HV$39,MATCH(AW$21,Input!$A$6:$HV$6,0),FALSE),0)*$D167</f>
        <v>0</v>
      </c>
      <c r="AX167" s="1">
        <f>+IF($E167=AX$22,VLOOKUP($C167,Input!$A$8:$HV$39,MATCH(AX$21,Input!$A$6:$HV$6,0),FALSE),0)*$D167</f>
        <v>0</v>
      </c>
      <c r="AY167" s="1">
        <f>+IF($E167=AY$22,VLOOKUP($C167,Input!$A$8:$HV$39,MATCH(AY$21,Input!$A$6:$HV$6,0),FALSE),0)*$D167</f>
        <v>0</v>
      </c>
      <c r="AZ167" s="1">
        <f>+IF($E167=AZ$22,VLOOKUP($C167,Input!$A$8:$HV$39,MATCH(AZ$21,Input!$A$6:$HV$6,0),FALSE),0)*$D167</f>
        <v>0</v>
      </c>
      <c r="BA167" s="1">
        <f>+IF($E167=BA$22,VLOOKUP($C167,Input!$A$8:$HV$39,MATCH(BA$21,Input!$A$6:$HV$6,0),FALSE),0)*$D167</f>
        <v>0</v>
      </c>
      <c r="BB167" s="1">
        <f>+IF($E167=BB$22,VLOOKUP($C167,Input!$A$8:$HV$39,MATCH(BB$21,Input!$A$6:$HV$6,0),FALSE),0)*$D167</f>
        <v>0</v>
      </c>
      <c r="BC167" s="1">
        <f>+IF($E167=BC$22,VLOOKUP($C167,Input!$A$8:$HV$39,MATCH(BC$21,Input!$A$6:$HV$6,0),FALSE),0)*$D167</f>
        <v>0</v>
      </c>
      <c r="BD167" s="1">
        <f>+IF($E167=BD$22,VLOOKUP($C167,Input!$A$8:$HV$39,MATCH(BD$21,Input!$A$6:$HV$6,0),FALSE),0)*$D167</f>
        <v>0</v>
      </c>
      <c r="BE167" s="1">
        <f>+IF($E167=BE$22,VLOOKUP($C167,Input!$A$8:$HV$39,MATCH(BE$21,Input!$A$6:$HV$6,0),FALSE),0)*$D167</f>
        <v>0</v>
      </c>
      <c r="BF167" s="1">
        <f>+IF($E167=BF$22,VLOOKUP($C167,Input!$A$8:$HV$39,MATCH(BF$21,Input!$A$6:$HV$6,0),FALSE),0)*$D167</f>
        <v>0</v>
      </c>
      <c r="BG167" s="1">
        <f>+IF($E167=BG$22,VLOOKUP($C167,Input!$A$8:$HV$39,MATCH(BG$21,Input!$A$6:$HV$6,0),FALSE),0)*$D167</f>
        <v>0</v>
      </c>
      <c r="BH167" s="1">
        <f>+IF($E167=BH$22,VLOOKUP($C167,Input!$A$8:$HV$39,MATCH(BH$21,Input!$A$6:$HV$6,0),FALSE),0)*$D167</f>
        <v>0</v>
      </c>
      <c r="BI167" s="1">
        <f>+IF($E167=BI$22,VLOOKUP($C167,Input!$A$8:$HV$39,MATCH(BI$21,Input!$A$6:$HV$6,0),FALSE),0)*$D167</f>
        <v>0</v>
      </c>
      <c r="BJ167" s="1">
        <f>+IF($E167=BJ$22,VLOOKUP($C167,Input!$A$8:$HV$39,MATCH(BJ$21,Input!$A$6:$HV$6,0),FALSE),0)*$D167</f>
        <v>0</v>
      </c>
      <c r="BK167" s="1">
        <f>+IF($E167=BK$22,VLOOKUP($C167,Input!$A$8:$HV$39,MATCH(BK$21,Input!$A$6:$HV$6,0),FALSE),0)*$D167</f>
        <v>0</v>
      </c>
      <c r="BL167" s="1">
        <f>+IF($E167=BL$22,VLOOKUP($C167,Input!$A$8:$HV$39,MATCH(BL$21,Input!$A$6:$HV$6,0),FALSE),0)*$D167</f>
        <v>0</v>
      </c>
      <c r="BM167" s="1">
        <f>+IF($E167=BM$22,VLOOKUP($C167,Input!$A$8:$HV$39,MATCH(BM$21,Input!$A$6:$HV$6,0),FALSE),0)*$D167</f>
        <v>0</v>
      </c>
      <c r="BN167" s="1">
        <f>+IF($E167=BN$22,VLOOKUP($C167,Input!$A$8:$HV$39,MATCH(BN$21,Input!$A$6:$HV$6,0),FALSE),0)*$D167</f>
        <v>0</v>
      </c>
      <c r="BO167" s="1">
        <f>+IF($E167=BO$22,VLOOKUP($C167,Input!$A$8:$HV$39,MATCH(BO$21,Input!$A$6:$HV$6,0),FALSE),0)*$D167</f>
        <v>0</v>
      </c>
      <c r="BP167" s="1">
        <f>+IF($E167=BP$22,VLOOKUP($C167,Input!$A$8:$HV$39,MATCH(BP$21,Input!$A$6:$HV$6,0),FALSE),0)*$D167</f>
        <v>0</v>
      </c>
      <c r="BQ167" s="1">
        <f>+IF($E167=BQ$22,VLOOKUP($C167,Input!$A$8:$HV$39,MATCH(BQ$21,Input!$A$6:$HV$6,0),FALSE),0)*$D167</f>
        <v>0</v>
      </c>
      <c r="BR167" s="1">
        <f>+IF($E167=BR$22,VLOOKUP($C167,Input!$A$8:$HV$39,MATCH(BR$21,Input!$A$6:$HV$6,0),FALSE),0)*$D167</f>
        <v>0</v>
      </c>
      <c r="BS167" s="1">
        <f>+IF($E167=BS$22,VLOOKUP($C167,Input!$A$8:$HV$39,MATCH(BS$21,Input!$A$6:$HV$6,0),FALSE),0)*$D167</f>
        <v>0</v>
      </c>
      <c r="BT167" s="1">
        <f>+IF($E167=BT$22,VLOOKUP($C167,Input!$A$8:$HV$39,MATCH(BT$21,Input!$A$6:$HV$6,0),FALSE),0)*$D167</f>
        <v>0</v>
      </c>
      <c r="BU167" s="1">
        <f>+IF($E167=BU$22,VLOOKUP($C167,Input!$A$8:$HV$39,MATCH(BU$21,Input!$A$6:$HV$6,0),FALSE),0)*$D167</f>
        <v>0</v>
      </c>
      <c r="BV167" s="1">
        <f>+IF($E167=BV$22,VLOOKUP($C167,Input!$A$8:$HV$39,MATCH(BV$21,Input!$A$6:$HV$6,0),FALSE),0)*$D167</f>
        <v>0</v>
      </c>
      <c r="BW167" s="1">
        <f>+IF($E167=BW$22,VLOOKUP($C167,Input!$A$8:$HV$39,MATCH(BW$21,Input!$A$6:$HV$6,0),FALSE),0)*$D167</f>
        <v>0</v>
      </c>
      <c r="BX167" s="1">
        <f>+IF($E167=BX$22,VLOOKUP($C167,Input!$A$8:$HV$39,MATCH(BX$21,Input!$A$6:$HV$6,0),FALSE),0)*$D167</f>
        <v>0</v>
      </c>
      <c r="BY167" s="1">
        <f>+IF($E167=BY$22,VLOOKUP($C167,Input!$A$8:$HV$39,MATCH(BY$21,Input!$A$6:$HV$6,0),FALSE),0)*$D167</f>
        <v>0</v>
      </c>
      <c r="BZ167" s="1">
        <f>+IF($E167=BZ$22,VLOOKUP($C167,Input!$A$8:$HV$39,MATCH(BZ$21,Input!$A$6:$HV$6,0),FALSE),0)*$D167</f>
        <v>0</v>
      </c>
      <c r="CA167" s="1">
        <f>+IF($E167=CA$22,VLOOKUP($C167,Input!$A$8:$HV$39,MATCH(CA$21,Input!$A$6:$HV$6,0),FALSE),0)*$D167</f>
        <v>0</v>
      </c>
      <c r="CB167" s="1">
        <f>+IF($E167=CB$22,VLOOKUP($C167,Input!$A$8:$HV$39,MATCH(CB$21,Input!$A$6:$HV$6,0),FALSE),0)*$D167</f>
        <v>0</v>
      </c>
      <c r="CC167" s="1">
        <f>+IF($E167=CC$22,VLOOKUP($C167,Input!$A$8:$HV$39,MATCH(CC$21,Input!$A$6:$HV$6,0),FALSE),0)*$D167</f>
        <v>0</v>
      </c>
      <c r="CE167" t="str">
        <f>VLOOKUP($C167,Input!$A$8:$HV$39,MATCH(CE$21,Input!$A$6:$HV$6,0),FALSE)</f>
        <v>Engine Rebuild @ 7 Yr</v>
      </c>
      <c r="CF167" s="1">
        <f>IF($E167+$I167+$D$7&lt;=CF$22,0,IF(CF$22-$D$7&gt;=$E167,IF(COUNTIF($KZ167:LP167,"&gt;0")&gt;0,VLOOKUP($C167,Input!$A$8:$HV$21,MATCH($CE$21+COUNTIF($KZ167:LP167,"&gt;0"),Input!$A$6:$HV$6,0),FALSE),0),0))*$D167</f>
        <v>0</v>
      </c>
      <c r="CG167" s="1">
        <f>IF($E167+$I167+$D$7&lt;=CG$22,0,IF(CG$22-$D$7&gt;=$E167,IF(COUNTIF($KZ167:LQ167,"&gt;0")&gt;0,VLOOKUP($C167,Input!$A$8:$HV$21,MATCH($CE$21+COUNTIF($KZ167:LQ167,"&gt;0"),Input!$A$6:$HV$6,0),FALSE),0),0))*$D167</f>
        <v>0</v>
      </c>
      <c r="CH167" s="1">
        <f>IF($E167+$I167+$D$7&lt;=CH$22,0,IF(CH$22-$D$7&gt;=$E167,IF(COUNTIF($KZ167:LR167,"&gt;0")&gt;0,VLOOKUP($C167,Input!$A$8:$HV$21,MATCH($CE$21+COUNTIF($KZ167:LR167,"&gt;0"),Input!$A$6:$HV$6,0),FALSE),0),0))*$D167</f>
        <v>0</v>
      </c>
      <c r="CI167" s="1">
        <f>IF($E167+$I167+$D$7&lt;=CI$22,0,IF(CI$22-$D$7&gt;=$E167,IF(COUNTIF($KZ167:LS167,"&gt;0")&gt;0,VLOOKUP($C167,Input!$A$8:$HV$21,MATCH($CE$21+COUNTIF($KZ167:LS167,"&gt;0"),Input!$A$6:$HV$6,0),FALSE),0),0))*$D167</f>
        <v>0</v>
      </c>
      <c r="CJ167" s="1">
        <f>IF($E167+$I167+$D$7&lt;=CJ$22,0,IF(CJ$22-$D$7&gt;=$E167,IF(COUNTIF($KZ167:LT167,"&gt;0")&gt;0,VLOOKUP($C167,Input!$A$8:$HV$21,MATCH($CE$21+COUNTIF($KZ167:LT167,"&gt;0"),Input!$A$6:$HV$6,0),FALSE),0),0))*$D167</f>
        <v>0</v>
      </c>
      <c r="CK167" s="1">
        <f>IF($E167+$I167+$D$7&lt;=CK$22,0,IF(CK$22-$D$7&gt;=$E167,IF(COUNTIF($KZ167:LU167,"&gt;0")&gt;0,VLOOKUP($C167,Input!$A$8:$HV$21,MATCH($CE$21+COUNTIF($KZ167:LU167,"&gt;0"),Input!$A$6:$HV$6,0),FALSE),0),0))*$D167</f>
        <v>0</v>
      </c>
      <c r="CL167" s="1">
        <f>IF($E167+$I167+$D$7&lt;=CL$22,0,IF(CL$22-$D$7&gt;=$E167,IF(COUNTIF($KZ167:LV167,"&gt;0")&gt;0,VLOOKUP($C167,Input!$A$8:$HV$21,MATCH($CE$21+COUNTIF($KZ167:LV167,"&gt;0"),Input!$A$6:$HV$6,0),FALSE),0),0))*$D167</f>
        <v>8190000</v>
      </c>
      <c r="CM167" s="1">
        <f>IF($E167+$I167+$D$7&lt;=CM$22,0,IF(CM$22-$D$7&gt;=$E167,IF(COUNTIF($KZ167:LW167,"&gt;0")&gt;0,VLOOKUP($C167,Input!$A$8:$HV$21,MATCH($CE$21+COUNTIF($KZ167:LW167,"&gt;0"),Input!$A$6:$HV$6,0),FALSE),0),0))*$D167</f>
        <v>0</v>
      </c>
      <c r="CN167" s="1">
        <f>IF($E167+$I167+$D$7&lt;=CN$22,0,IF(CN$22-$D$7&gt;=$E167,IF(COUNTIF($KZ167:LX167,"&gt;0")&gt;0,VLOOKUP($C167,Input!$A$8:$HV$21,MATCH($CE$21+COUNTIF($KZ167:LX167,"&gt;0"),Input!$A$6:$HV$6,0),FALSE),0),0))*$D167</f>
        <v>0</v>
      </c>
      <c r="CO167" s="1">
        <f>IF($E167+$I167+$D$7&lt;=CO$22,0,IF(CO$22-$D$7&gt;=$E167,IF(COUNTIF($KZ167:LY167,"&gt;0")&gt;0,VLOOKUP($C167,Input!$A$8:$HV$21,MATCH($CE$21+COUNTIF($KZ167:LY167,"&gt;0"),Input!$A$6:$HV$6,0),FALSE),0),0))*$D167</f>
        <v>0</v>
      </c>
      <c r="CP167" s="1">
        <f>IF($E167+$I167+$D$7&lt;=CP$22,0,IF(CP$22-$D$7&gt;=$E167,IF(COUNTIF($KZ167:LZ167,"&gt;0")&gt;0,VLOOKUP($C167,Input!$A$8:$HV$21,MATCH($CE$21+COUNTIF($KZ167:LZ167,"&gt;0"),Input!$A$6:$HV$6,0),FALSE),0),0))*$D167</f>
        <v>0</v>
      </c>
      <c r="CQ167" s="1">
        <f>IF($E167+$I167+$D$7&lt;=CQ$22,0,IF(CQ$22-$D$7&gt;=$E167,IF(COUNTIF($KZ167:MA167,"&gt;0")&gt;0,VLOOKUP($C167,Input!$A$8:$HV$21,MATCH($CE$21+COUNTIF($KZ167:MA167,"&gt;0"),Input!$A$6:$HV$6,0),FALSE),0),0))*$D167</f>
        <v>0</v>
      </c>
      <c r="CR167" s="1">
        <f>IF($E167+$I167+$D$7&lt;=CR$22,0,IF(CR$22-$D$7&gt;=$E167,IF(COUNTIF($KZ167:MB167,"&gt;0")&gt;0,VLOOKUP($C167,Input!$A$8:$HV$21,MATCH($CE$21+COUNTIF($KZ167:MB167,"&gt;0"),Input!$A$6:$HV$6,0),FALSE),0),0))*$D167</f>
        <v>0</v>
      </c>
      <c r="CS167" s="1">
        <f>IF($E167+$I167+$D$7&lt;=CS$22,0,IF(CS$22-$D$7&gt;=$E167,IF(COUNTIF($KZ167:MC167,"&gt;0")&gt;0,VLOOKUP($C167,Input!$A$8:$HV$21,MATCH($CE$21+COUNTIF($KZ167:MC167,"&gt;0"),Input!$A$6:$HV$6,0),FALSE),0),0))*$D167</f>
        <v>0</v>
      </c>
      <c r="CT167" s="1">
        <f>IF($E167+$I167+$D$7&lt;=CT$22,0,IF(CT$22-$D$7&gt;=$E167,IF(COUNTIF($KZ167:MD167,"&gt;0")&gt;0,VLOOKUP($C167,Input!$A$8:$HV$21,MATCH($CE$21+COUNTIF($KZ167:MD167,"&gt;0"),Input!$A$6:$HV$6,0),FALSE),0),0))*$D167</f>
        <v>0</v>
      </c>
      <c r="CU167" s="1">
        <f>IF($E167+$I167+$D$7&lt;=CU$22,0,IF(CU$22-$D$7&gt;=$E167,IF(COUNTIF($KZ167:ME167,"&gt;0")&gt;0,VLOOKUP($C167,Input!$A$8:$HV$21,MATCH($CE$21+COUNTIF($KZ167:ME167,"&gt;0"),Input!$A$6:$HV$6,0),FALSE),0),0))*$D167</f>
        <v>0</v>
      </c>
      <c r="CV167" s="1">
        <f>IF($E167+$I167+$D$7&lt;=CV$22,0,IF(CV$22-$D$7&gt;=$E167,IF(COUNTIF($KZ167:MF167,"&gt;0")&gt;0,VLOOKUP($C167,Input!$A$8:$HV$21,MATCH($CE$21+COUNTIF($KZ167:MF167,"&gt;0"),Input!$A$6:$HV$6,0),FALSE),0),0))*$D167</f>
        <v>0</v>
      </c>
      <c r="CW167" s="1">
        <f>IF($E167+$I167+$D$7&lt;=CW$22,0,IF(CW$22-$D$7&gt;=$E167,IF(COUNTIF($KZ167:MG167,"&gt;0")&gt;0,VLOOKUP($C167,Input!$A$8:$HV$21,MATCH($CE$21+COUNTIF($KZ167:MG167,"&gt;0"),Input!$A$6:$HV$6,0),FALSE),0),0))*$D167</f>
        <v>0</v>
      </c>
      <c r="CX167" s="1">
        <f>IF($E167+$I167+$D$7&lt;=CX$22,0,IF(CX$22-$D$7&gt;=$E167,IF(COUNTIF($KZ167:MH167,"&gt;0")&gt;0,VLOOKUP($C167,Input!$A$8:$HV$21,MATCH($CE$21+COUNTIF($KZ167:MH167,"&gt;0"),Input!$A$6:$HV$6,0),FALSE),0),0))*$D167</f>
        <v>0</v>
      </c>
      <c r="CY167" s="1">
        <f>IF($E167+$I167+$D$7&lt;=CY$22,0,IF(CY$22-$D$7&gt;=$E167,IF(COUNTIF($KZ167:MI167,"&gt;0")&gt;0,VLOOKUP($C167,Input!$A$8:$HV$21,MATCH($CE$21+COUNTIF($KZ167:MI167,"&gt;0"),Input!$A$6:$HV$6,0),FALSE),0),0))*$D167</f>
        <v>0</v>
      </c>
      <c r="CZ167" s="1">
        <f>IF($E167+$I167+$D$7&lt;=CZ$22,0,IF(CZ$22-$D$7&gt;=$E167,IF(COUNTIF($KZ167:MJ167,"&gt;0")&gt;0,VLOOKUP($C167,Input!$A$8:$HV$21,MATCH($CE$21+COUNTIF($KZ167:MJ167,"&gt;0"),Input!$A$6:$HV$6,0),FALSE),0),0))*$D167</f>
        <v>0</v>
      </c>
      <c r="DA167" s="1">
        <f>IF($E167+$I167+$D$7&lt;=DA$22,0,IF(DA$22-$D$7&gt;=$E167,IF(COUNTIF($KZ167:MK167,"&gt;0")&gt;0,VLOOKUP($C167,Input!$A$8:$HV$21,MATCH($CE$21+COUNTIF($KZ167:MK167,"&gt;0"),Input!$A$6:$HV$6,0),FALSE),0),0))*$D167</f>
        <v>0</v>
      </c>
      <c r="DB167" s="1">
        <f>IF($E167+$I167+$D$7&lt;=DB$22,0,IF(DB$22-$D$7&gt;=$E167,IF(COUNTIF($KZ167:ML167,"&gt;0")&gt;0,VLOOKUP($C167,Input!$A$8:$HV$21,MATCH($CE$21+COUNTIF($KZ167:ML167,"&gt;0"),Input!$A$6:$HV$6,0),FALSE),0),0))*$D167</f>
        <v>0</v>
      </c>
      <c r="DC167" s="1">
        <f>IF($E167+$I167+$D$7&lt;=DC$22,0,IF(DC$22-$D$7&gt;=$E167,IF(COUNTIF($KZ167:MM167,"&gt;0")&gt;0,VLOOKUP($C167,Input!$A$8:$HV$21,MATCH($CE$21+COUNTIF($KZ167:MM167,"&gt;0"),Input!$A$6:$HV$6,0),FALSE),0),0))*$D167</f>
        <v>0</v>
      </c>
      <c r="DD167" s="1">
        <f>IF($E167+$I167+$D$7&lt;=DD$22,0,IF(DD$22-$D$7&gt;=$E167,IF(COUNTIF($KZ167:MN167,"&gt;0")&gt;0,VLOOKUP($C167,Input!$A$8:$HV$21,MATCH($CE$21+COUNTIF($KZ167:MN167,"&gt;0"),Input!$A$6:$HV$6,0),FALSE),0),0))*$D167</f>
        <v>0</v>
      </c>
      <c r="DE167" s="1">
        <f>IF($E167+$I167+$D$7&lt;=DE$22,0,IF(DE$22-$D$7&gt;=$E167,IF(COUNTIF($KZ167:MO167,"&gt;0")&gt;0,VLOOKUP($C167,Input!$A$8:$HV$21,MATCH($CE$21+COUNTIF($KZ167:MO167,"&gt;0"),Input!$A$6:$HV$6,0),FALSE),0),0))*$D167</f>
        <v>0</v>
      </c>
      <c r="DF167" s="1">
        <f>IF($E167+$I167+$D$7&lt;=DF$22,0,IF(DF$22-$D$7&gt;=$E167,IF(COUNTIF($KZ167:MP167,"&gt;0")&gt;0,VLOOKUP($C167,Input!$A$8:$HV$21,MATCH($CE$21+COUNTIF($KZ167:MP167,"&gt;0"),Input!$A$6:$HV$6,0),FALSE),0),0))*$D167</f>
        <v>0</v>
      </c>
      <c r="DG167" s="1">
        <f>IF($E167+$I167+$D$7&lt;=DG$22,0,IF(DG$22-$D$7&gt;=$E167,IF(COUNTIF($KZ167:MQ167,"&gt;0")&gt;0,VLOOKUP($C167,Input!$A$8:$HV$21,MATCH($CE$21+COUNTIF($KZ167:MQ167,"&gt;0"),Input!$A$6:$HV$6,0),FALSE),0),0))*$D167</f>
        <v>0</v>
      </c>
      <c r="DH167" s="1">
        <f>IF($E167+$I167+$D$7&lt;=DH$22,0,IF(DH$22-$D$7&gt;=$E167,IF(COUNTIF($KZ167:MR167,"&gt;0")&gt;0,VLOOKUP($C167,Input!$A$8:$HV$21,MATCH($CE$21+COUNTIF($KZ167:MR167,"&gt;0"),Input!$A$6:$HV$6,0),FALSE),0),0))*$D167</f>
        <v>0</v>
      </c>
      <c r="DI167" s="1">
        <f>IF($E167+$I167+$D$7&lt;=DI$22,0,IF(DI$22-$D$7&gt;=$E167,IF(COUNTIF($KZ167:MS167,"&gt;0")&gt;0,VLOOKUP($C167,Input!$A$8:$HV$21,MATCH($CE$21+COUNTIF($KZ167:MS167,"&gt;0"),Input!$A$6:$HV$6,0),FALSE),0),0))*$D167</f>
        <v>0</v>
      </c>
      <c r="DJ167" s="1">
        <f>IF($E167+$I167+$D$7&lt;=DJ$22,0,IF(DJ$22-$D$7&gt;=$E167,IF(COUNTIF($KZ167:MT167,"&gt;0")&gt;0,VLOOKUP($C167,Input!$A$8:$HV$21,MATCH($CE$21+COUNTIF($KZ167:MT167,"&gt;0"),Input!$A$6:$HV$6,0),FALSE),0),0))*$D167</f>
        <v>0</v>
      </c>
      <c r="DK167" s="1">
        <f>IF($E167+$I167+$D$7&lt;=DK$22,0,IF(DK$22-$D$7&gt;=$E167,IF(COUNTIF($KZ167:MU167,"&gt;0")&gt;0,VLOOKUP($C167,Input!$A$8:$HV$21,MATCH($CE$21+COUNTIF($KZ167:MU167,"&gt;0"),Input!$A$6:$HV$6,0),FALSE),0),0))*$D167</f>
        <v>0</v>
      </c>
      <c r="DL167" s="1">
        <f>IF($E167+$I167+$D$7&lt;=DL$22,0,IF(DL$22-$D$7&gt;=$E167,IF(COUNTIF($KZ167:MV167,"&gt;0")&gt;0,VLOOKUP($C167,Input!$A$8:$HV$21,MATCH($CE$21+COUNTIF($KZ167:MV167,"&gt;0"),Input!$A$6:$HV$6,0),FALSE),0),0))*$D167</f>
        <v>0</v>
      </c>
      <c r="DM167" s="1">
        <f>IF($E167+$I167+$D$7&lt;=DM$22,0,IF(DM$22-$D$7&gt;=$E167,IF(COUNTIF($KZ167:MW167,"&gt;0")&gt;0,VLOOKUP($C167,Input!$A$8:$HV$21,MATCH($CE$21+COUNTIF($KZ167:MW167,"&gt;0"),Input!$A$6:$HV$6,0),FALSE),0),0))*$D167</f>
        <v>0</v>
      </c>
      <c r="DN167" s="1">
        <f>IF($E167+$I167+$D$7&lt;=DN$22,0,IF(DN$22-$D$7&gt;=$E167,IF(COUNTIF($KZ167:MX167,"&gt;0")&gt;0,VLOOKUP($C167,Input!$A$8:$HV$21,MATCH($CE$21+COUNTIF($KZ167:MX167,"&gt;0"),Input!$A$6:$HV$6,0),FALSE),0),0))*$D167</f>
        <v>0</v>
      </c>
      <c r="DP167" t="str">
        <f>+VLOOKUP($C167,Input!$A$8:$GZ$39,MATCH(DP$21,Input!$A$6:$GZ$6,0),FALSE)</f>
        <v>Bus Maintenance at 0.85/mile</v>
      </c>
      <c r="DQ167" s="1">
        <f>IF($E167+$I167+$D$7&lt;=DQ$22,0,IF(DQ$22-$D$7&gt;=$E167,IF(COUNTIF($KZ167:LP167,"&gt;0")&gt;0,VLOOKUP($C167,Input!$A$8:$HV$21,MATCH($DP$21+COUNTIF($KZ167:LP167,"&gt;0"),Input!$A$6:$HV$6,0),FALSE),0),0))*$D167*$F167</f>
        <v>7956000</v>
      </c>
      <c r="DR167" s="1">
        <f>IF($E167+$I167+$D$7&lt;=DR$22,0,IF(DR$22-$D$7&gt;=$E167,IF(COUNTIF($KZ167:LQ167,"&gt;0")&gt;0,VLOOKUP($C167,Input!$A$8:$HV$21,MATCH($DP$21+COUNTIF($KZ167:LQ167,"&gt;0"),Input!$A$6:$HV$6,0),FALSE),0),0))*$D167*$F167</f>
        <v>7956000</v>
      </c>
      <c r="DS167" s="1">
        <f>IF($E167+$I167+$D$7&lt;=DS$22,0,IF(DS$22-$D$7&gt;=$E167,IF(COUNTIF($KZ167:LR167,"&gt;0")&gt;0,VLOOKUP($C167,Input!$A$8:$HV$21,MATCH($DP$21+COUNTIF($KZ167:LR167,"&gt;0"),Input!$A$6:$HV$6,0),FALSE),0),0))*$D167*$F167</f>
        <v>7956000</v>
      </c>
      <c r="DT167" s="1">
        <f>IF($E167+$I167+$D$7&lt;=DT$22,0,IF(DT$22-$D$7&gt;=$E167,IF(COUNTIF($KZ167:LS167,"&gt;0")&gt;0,VLOOKUP($C167,Input!$A$8:$HV$21,MATCH($DP$21+COUNTIF($KZ167:LS167,"&gt;0"),Input!$A$6:$HV$6,0),FALSE),0),0))*$D167*$F167</f>
        <v>7956000</v>
      </c>
      <c r="DU167" s="1">
        <f>IF($E167+$I167+$D$7&lt;=DU$22,0,IF(DU$22-$D$7&gt;=$E167,IF(COUNTIF($KZ167:LT167,"&gt;0")&gt;0,VLOOKUP($C167,Input!$A$8:$HV$21,MATCH($DP$21+COUNTIF($KZ167:LT167,"&gt;0"),Input!$A$6:$HV$6,0),FALSE),0),0))*$D167*$F167</f>
        <v>7956000</v>
      </c>
      <c r="DV167" s="1">
        <f>IF($E167+$I167+$D$7&lt;=DV$22,0,IF(DV$22-$D$7&gt;=$E167,IF(COUNTIF($KZ167:LU167,"&gt;0")&gt;0,VLOOKUP($C167,Input!$A$8:$HV$21,MATCH($DP$21+COUNTIF($KZ167:LU167,"&gt;0"),Input!$A$6:$HV$6,0),FALSE),0),0))*$D167*$F167</f>
        <v>7956000</v>
      </c>
      <c r="DW167" s="1">
        <f>IF($E167+$I167+$D$7&lt;=DW$22,0,IF(DW$22-$D$7&gt;=$E167,IF(COUNTIF($KZ167:LV167,"&gt;0")&gt;0,VLOOKUP($C167,Input!$A$8:$HV$21,MATCH($DP$21+COUNTIF($KZ167:LV167,"&gt;0"),Input!$A$6:$HV$6,0),FALSE),0),0))*$D167*$F167</f>
        <v>7956000</v>
      </c>
      <c r="DX167" s="1">
        <f>IF($E167+$I167+$D$7&lt;=DX$22,0,IF(DX$22-$D$7&gt;=$E167,IF(COUNTIF($KZ167:LW167,"&gt;0")&gt;0,VLOOKUP($C167,Input!$A$8:$HV$21,MATCH($DP$21+COUNTIF($KZ167:LW167,"&gt;0"),Input!$A$6:$HV$6,0),FALSE),0),0))*$D167*$F167</f>
        <v>7956000</v>
      </c>
      <c r="DY167" s="1">
        <f>IF($E167+$I167+$D$7&lt;=DY$22,0,IF(DY$22-$D$7&gt;=$E167,IF(COUNTIF($KZ167:LX167,"&gt;0")&gt;0,VLOOKUP($C167,Input!$A$8:$HV$21,MATCH($DP$21+COUNTIF($KZ167:LX167,"&gt;0"),Input!$A$6:$HV$6,0),FALSE),0),0))*$D167*$F167</f>
        <v>7956000</v>
      </c>
      <c r="DZ167" s="1">
        <f>IF($E167+$I167+$D$7&lt;=DZ$22,0,IF(DZ$22-$D$7&gt;=$E167,IF(COUNTIF($KZ167:LY167,"&gt;0")&gt;0,VLOOKUP($C167,Input!$A$8:$HV$21,MATCH($DP$21+COUNTIF($KZ167:LY167,"&gt;0"),Input!$A$6:$HV$6,0),FALSE),0),0))*$D167*$F167</f>
        <v>7956000</v>
      </c>
      <c r="EA167" s="1">
        <f>IF($E167+$I167+$D$7&lt;=EA$22,0,IF(EA$22-$D$7&gt;=$E167,IF(COUNTIF($KZ167:LZ167,"&gt;0")&gt;0,VLOOKUP($C167,Input!$A$8:$HV$21,MATCH($DP$21+COUNTIF($KZ167:LZ167,"&gt;0"),Input!$A$6:$HV$6,0),FALSE),0),0))*$D167*$F167</f>
        <v>7956000</v>
      </c>
      <c r="EB167" s="1">
        <f>IF($E167+$I167+$D$7&lt;=EB$22,0,IF(EB$22-$D$7&gt;=$E167,IF(COUNTIF($KZ167:MA167,"&gt;0")&gt;0,VLOOKUP($C167,Input!$A$8:$HV$21,MATCH($DP$21+COUNTIF($KZ167:MA167,"&gt;0"),Input!$A$6:$HV$6,0),FALSE),0),0))*$D167*$F167</f>
        <v>7956000</v>
      </c>
      <c r="EC167" s="1">
        <f>IF($E167+$I167+$D$7&lt;=EC$22,0,IF(EC$22-$D$7&gt;=$E167,IF(COUNTIF($KZ167:MB167,"&gt;0")&gt;0,VLOOKUP($C167,Input!$A$8:$HV$21,MATCH($DP$21+COUNTIF($KZ167:MB167,"&gt;0"),Input!$A$6:$HV$6,0),FALSE),0),0))*$D167*$F167</f>
        <v>7956000</v>
      </c>
      <c r="ED167" s="1">
        <f>IF($E167+$I167+$D$7&lt;=ED$22,0,IF(ED$22-$D$7&gt;=$E167,IF(COUNTIF($KZ167:MC167,"&gt;0")&gt;0,VLOOKUP($C167,Input!$A$8:$HV$21,MATCH($DP$21+COUNTIF($KZ167:MC167,"&gt;0"),Input!$A$6:$HV$6,0),FALSE),0),0))*$D167*$F167</f>
        <v>7956000</v>
      </c>
      <c r="EE167" s="1">
        <f>IF($E167+$I167+$D$7&lt;=EE$22,0,IF(EE$22-$D$7&gt;=$E167,IF(COUNTIF($KZ167:MD167,"&gt;0")&gt;0,VLOOKUP($C167,Input!$A$8:$HV$21,MATCH($DP$21+COUNTIF($KZ167:MD167,"&gt;0"),Input!$A$6:$HV$6,0),FALSE),0),0))*$D167*$F167</f>
        <v>0</v>
      </c>
      <c r="EF167" s="1">
        <f>IF($E167+$I167+$D$7&lt;=EF$22,0,IF(EF$22-$D$7&gt;=$E167,IF(COUNTIF($KZ167:ME167,"&gt;0")&gt;0,VLOOKUP($C167,Input!$A$8:$HV$21,MATCH($DP$21+COUNTIF($KZ167:ME167,"&gt;0"),Input!$A$6:$HV$6,0),FALSE),0),0))*$D167*$F167</f>
        <v>0</v>
      </c>
      <c r="EG167" s="1">
        <f>IF($E167+$I167+$D$7&lt;=EG$22,0,IF(EG$22-$D$7&gt;=$E167,IF(COUNTIF($KZ167:MF167,"&gt;0")&gt;0,VLOOKUP($C167,Input!$A$8:$HV$21,MATCH($DP$21+COUNTIF($KZ167:MF167,"&gt;0"),Input!$A$6:$HV$6,0),FALSE),0),0))*$D167*$F167</f>
        <v>0</v>
      </c>
      <c r="EH167" s="1">
        <f>IF($E167+$I167+$D$7&lt;=EH$22,0,IF(EH$22-$D$7&gt;=$E167,IF(COUNTIF($KZ167:MG167,"&gt;0")&gt;0,VLOOKUP($C167,Input!$A$8:$HV$21,MATCH($DP$21+COUNTIF($KZ167:MG167,"&gt;0"),Input!$A$6:$HV$6,0),FALSE),0),0))*$D167*$F167</f>
        <v>0</v>
      </c>
      <c r="EI167" s="1">
        <f>IF($E167+$I167+$D$7&lt;=EI$22,0,IF(EI$22-$D$7&gt;=$E167,IF(COUNTIF($KZ167:MH167,"&gt;0")&gt;0,VLOOKUP($C167,Input!$A$8:$HV$21,MATCH($DP$21+COUNTIF($KZ167:MH167,"&gt;0"),Input!$A$6:$HV$6,0),FALSE),0),0))*$D167*$F167</f>
        <v>0</v>
      </c>
      <c r="EJ167" s="1">
        <f>IF($E167+$I167+$D$7&lt;=EJ$22,0,IF(EJ$22-$D$7&gt;=$E167,IF(COUNTIF($KZ167:MI167,"&gt;0")&gt;0,VLOOKUP($C167,Input!$A$8:$HV$21,MATCH($DP$21+COUNTIF($KZ167:MI167,"&gt;0"),Input!$A$6:$HV$6,0),FALSE),0),0))*$D167*$F167</f>
        <v>0</v>
      </c>
      <c r="EK167" s="1">
        <f>IF($E167+$I167+$D$7&lt;=EK$22,0,IF(EK$22-$D$7&gt;=$E167,IF(COUNTIF($KZ167:MJ167,"&gt;0")&gt;0,VLOOKUP($C167,Input!$A$8:$HV$21,MATCH($DP$21+COUNTIF($KZ167:MJ167,"&gt;0"),Input!$A$6:$HV$6,0),FALSE),0),0))*$D167*$F167</f>
        <v>0</v>
      </c>
      <c r="EL167" s="1">
        <f>IF($E167+$I167+$D$7&lt;=EL$22,0,IF(EL$22-$D$7&gt;=$E167,IF(COUNTIF($KZ167:MK167,"&gt;0")&gt;0,VLOOKUP($C167,Input!$A$8:$HV$21,MATCH($DP$21+COUNTIF($KZ167:MK167,"&gt;0"),Input!$A$6:$HV$6,0),FALSE),0),0))*$D167*$F167</f>
        <v>0</v>
      </c>
      <c r="EM167" s="1">
        <f>IF($E167+$I167+$D$7&lt;=EM$22,0,IF(EM$22-$D$7&gt;=$E167,IF(COUNTIF($KZ167:ML167,"&gt;0")&gt;0,VLOOKUP($C167,Input!$A$8:$HV$21,MATCH($DP$21+COUNTIF($KZ167:ML167,"&gt;0"),Input!$A$6:$HV$6,0),FALSE),0),0))*$D167*$F167</f>
        <v>0</v>
      </c>
      <c r="EN167" s="1">
        <f>IF($E167+$I167+$D$7&lt;=EN$22,0,IF(EN$22-$D$7&gt;=$E167,IF(COUNTIF($KZ167:MM167,"&gt;0")&gt;0,VLOOKUP($C167,Input!$A$8:$HV$21,MATCH($DP$21+COUNTIF($KZ167:MM167,"&gt;0"),Input!$A$6:$HV$6,0),FALSE),0),0))*$D167*$F167</f>
        <v>0</v>
      </c>
      <c r="EO167" s="1">
        <f>IF($E167+$I167+$D$7&lt;=EO$22,0,IF(EO$22-$D$7&gt;=$E167,IF(COUNTIF($KZ167:MN167,"&gt;0")&gt;0,VLOOKUP($C167,Input!$A$8:$HV$21,MATCH($DP$21+COUNTIF($KZ167:MN167,"&gt;0"),Input!$A$6:$HV$6,0),FALSE),0),0))*$D167*$F167</f>
        <v>0</v>
      </c>
      <c r="EP167" s="1">
        <f>IF($E167+$I167+$D$7&lt;=EP$22,0,IF(EP$22-$D$7&gt;=$E167,IF(COUNTIF($KZ167:MO167,"&gt;0")&gt;0,VLOOKUP($C167,Input!$A$8:$HV$21,MATCH($DP$21+COUNTIF($KZ167:MO167,"&gt;0"),Input!$A$6:$HV$6,0),FALSE),0),0))*$D167*$F167</f>
        <v>0</v>
      </c>
      <c r="EQ167" s="1">
        <f>IF($E167+$I167+$D$7&lt;=EQ$22,0,IF(EQ$22-$D$7&gt;=$E167,IF(COUNTIF($KZ167:MP167,"&gt;0")&gt;0,VLOOKUP($C167,Input!$A$8:$HV$21,MATCH($DP$21+COUNTIF($KZ167:MP167,"&gt;0"),Input!$A$6:$HV$6,0),FALSE),0),0))*$D167*$F167</f>
        <v>0</v>
      </c>
      <c r="ER167" s="1">
        <f>IF($E167+$I167+$D$7&lt;=ER$22,0,IF(ER$22-$D$7&gt;=$E167,IF(COUNTIF($KZ167:MQ167,"&gt;0")&gt;0,VLOOKUP($C167,Input!$A$8:$HV$21,MATCH($DP$21+COUNTIF($KZ167:MQ167,"&gt;0"),Input!$A$6:$HV$6,0),FALSE),0),0))*$D167*$F167</f>
        <v>0</v>
      </c>
      <c r="ES167" s="1">
        <f>IF($E167+$I167+$D$7&lt;=ES$22,0,IF(ES$22-$D$7&gt;=$E167,IF(COUNTIF($KZ167:MR167,"&gt;0")&gt;0,VLOOKUP($C167,Input!$A$8:$HV$21,MATCH($DP$21+COUNTIF($KZ167:MR167,"&gt;0"),Input!$A$6:$HV$6,0),FALSE),0),0))*$D167*$F167</f>
        <v>0</v>
      </c>
      <c r="ET167" s="1">
        <f>IF($E167+$I167+$D$7&lt;=ET$22,0,IF(ET$22-$D$7&gt;=$E167,IF(COUNTIF($KZ167:MS167,"&gt;0")&gt;0,VLOOKUP($C167,Input!$A$8:$HV$21,MATCH($DP$21+COUNTIF($KZ167:MS167,"&gt;0"),Input!$A$6:$HV$6,0),FALSE),0),0))*$D167*$F167</f>
        <v>0</v>
      </c>
      <c r="EU167" s="1">
        <f>IF($E167+$I167+$D$7&lt;=EU$22,0,IF(EU$22-$D$7&gt;=$E167,IF(COUNTIF($KZ167:MT167,"&gt;0")&gt;0,VLOOKUP($C167,Input!$A$8:$HV$21,MATCH($DP$21+COUNTIF($KZ167:MT167,"&gt;0"),Input!$A$6:$HV$6,0),FALSE),0),0))*$D167*$F167</f>
        <v>0</v>
      </c>
      <c r="EV167" s="1">
        <f>IF($E167+$I167+$D$7&lt;=EV$22,0,IF(EV$22-$D$7&gt;=$E167,IF(COUNTIF($KZ167:MU167,"&gt;0")&gt;0,VLOOKUP($C167,Input!$A$8:$HV$21,MATCH($DP$21+COUNTIF($KZ167:MU167,"&gt;0"),Input!$A$6:$HV$6,0),FALSE),0),0))*$D167*$F167</f>
        <v>0</v>
      </c>
      <c r="EW167" s="1">
        <f>IF($E167+$I167+$D$7&lt;=EW$22,0,IF(EW$22-$D$7&gt;=$E167,IF(COUNTIF($KZ167:MV167,"&gt;0")&gt;0,VLOOKUP($C167,Input!$A$8:$HV$21,MATCH($DP$21+COUNTIF($KZ167:MV167,"&gt;0"),Input!$A$6:$HV$6,0),FALSE),0),0))*$D167*$F167</f>
        <v>0</v>
      </c>
      <c r="EX167" s="1">
        <f>IF($E167+$I167+$D$7&lt;=EX$22,0,IF(EX$22-$D$7&gt;=$E167,IF(COUNTIF($KZ167:MW167,"&gt;0")&gt;0,VLOOKUP($C167,Input!$A$8:$HV$21,MATCH($DP$21+COUNTIF($KZ167:MW167,"&gt;0"),Input!$A$6:$HV$6,0),FALSE),0),0))*$D167*$F167</f>
        <v>0</v>
      </c>
      <c r="EY167" s="1">
        <f>IF($E167+$I167+$D$7&lt;=EY$22,0,IF(EY$22-$D$7&gt;=$E167,IF(COUNTIF($KZ167:MX167,"&gt;0")&gt;0,VLOOKUP($C167,Input!$A$8:$HV$21,MATCH($DP$21+COUNTIF($KZ167:MX167,"&gt;0"),Input!$A$6:$HV$6,0),FALSE),0),0))*$D167*$F167</f>
        <v>0</v>
      </c>
      <c r="EZ167" s="1"/>
      <c r="FA167" t="str">
        <f>VLOOKUP($C167,Input!$A$8:$GZ$39,MATCH(FA$21,Input!$A$6:$GZ$6,0),FALSE)</f>
        <v>NA</v>
      </c>
      <c r="FB167">
        <f>IF((VLOOKUP($C167,Input!$A$8:$GZ$39,MATCH(FB$21,Input!$A$6:$GZ$6,0),FALSE))="Y",$D167/VLOOKUP($C167,Input!$A$8:$GZ$39,MATCH(FC$21,Input!$A$6:$GZ$6,0),FALSE),0)</f>
        <v>0</v>
      </c>
      <c r="FC167">
        <f>IF((VLOOKUP($C167,Input!$A$8:$GZ$39,MATCH(FB$21,Input!$A$6:$GZ$6,0),FALSE))="Y",0,IF((VLOOKUP($C167,Input!$A$8:$GZ$39,MATCH(FC$21,Input!$A$6:$GZ$6,0),FALSE))&gt;0,$D167/VLOOKUP($C167,Input!$A$8:$GZ$39,MATCH(FC$21,Input!$A$6:$GZ$6,0),FALSE),0))</f>
        <v>0</v>
      </c>
      <c r="FD167" s="1">
        <f>+IF($E167=FD$22,VLOOKUP($C167,Input!$A$8:$GZ$39,MATCH(FD$21,Input!$A$6:$GZ$6,0),FALSE),0)*IF(FD$110&gt;=MAX(FC$110:$FD$110),MIN((FD$110-MAX(FC$110:$FD$110)),(FD$110-FC$110)),0)+IF($E167=FD$22,VLOOKUP($C167,Input!$A$8:$GZ$39,MATCH(FD$21,Input!$A$6:$GZ$6,0),FALSE),0)*IF(FD$109&gt;=MAX(FC$109:$FD$109),MIN((FD$109-MAX(FC$109:$FD$109)),(FD$109-FC$109)),0)</f>
        <v>0</v>
      </c>
      <c r="FE167" s="1">
        <f>+IF($E167=FE$22,VLOOKUP($C167,Input!$A$8:$GZ$39,MATCH(FE$21,Input!$A$6:$GZ$6,0),FALSE),0)*IF(FE$110&gt;=MAX(FD$110:$FD$110),MIN((FE$110-MAX(FD$110:$FD$110)),(FE$110-FD$110)),0)+IF($E167=FE$22,VLOOKUP($C167,Input!$A$8:$GZ$39,MATCH(FE$21,Input!$A$6:$GZ$6,0),FALSE),0)*IF(FE$109&gt;=MAX(FD$109:$FD$109),MIN((FE$109-MAX(FD$109:$FD$109)),(FE$109-FD$109)),0)</f>
        <v>0</v>
      </c>
      <c r="FF167" s="1">
        <f>+IF($E167=FF$22,VLOOKUP($C167,Input!$A$8:$GZ$39,MATCH(FF$21,Input!$A$6:$GZ$6,0),FALSE),0)*IF(FF$110&gt;=MAX($FD$110:FE$110),MIN((FF$110-MAX($FD$110:FE$110)),(FF$110-FE$110)),0)+IF($E167=FF$22,VLOOKUP($C167,Input!$A$8:$GZ$39,MATCH(FF$21,Input!$A$6:$GZ$6,0),FALSE),0)*IF(FF$109&gt;=MAX($FD$109:FE$109),MIN((FF$109-MAX($FD$109:FE$109)),(FF$109-FE$109)),0)</f>
        <v>0</v>
      </c>
      <c r="FG167" s="1">
        <f>+IF($E167=FG$22,VLOOKUP($C167,Input!$A$8:$GZ$39,MATCH(FG$21,Input!$A$6:$GZ$6,0),FALSE),0)*IF(FG$110&gt;=MAX($FD$110:FF$110),MIN((FG$110-MAX($FD$110:FF$110)),(FG$110-FF$110)),0)+IF($E167=FG$22,VLOOKUP($C167,Input!$A$8:$GZ$39,MATCH(FG$21,Input!$A$6:$GZ$6,0),FALSE),0)*IF(FG$109&gt;=MAX($FD$109:FF$109),MIN((FG$109-MAX($FD$109:FF$109)),(FG$109-FF$109)),0)</f>
        <v>0</v>
      </c>
      <c r="FH167" s="1">
        <f>+IF($E167=FH$22,VLOOKUP($C167,Input!$A$8:$GZ$39,MATCH(FH$21,Input!$A$6:$GZ$6,0),FALSE),0)*IF(FH$110&gt;=MAX($FD$110:FG$110),MIN((FH$110-MAX($FD$110:FG$110)),(FH$110-FG$110)),0)+IF($E167=FH$22,VLOOKUP($C167,Input!$A$8:$GZ$39,MATCH(FH$21,Input!$A$6:$GZ$6,0),FALSE),0)*IF(FH$109&gt;=MAX($FD$109:FG$109),MIN((FH$109-MAX($FD$109:FG$109)),(FH$109-FG$109)),0)</f>
        <v>0</v>
      </c>
      <c r="FI167" s="1">
        <f>+IF($E167=FI$22,VLOOKUP($C167,Input!$A$8:$GZ$39,MATCH(FI$21,Input!$A$6:$GZ$6,0),FALSE),0)*IF(FI$110&gt;=MAX($FD$110:FH$110),MIN((FI$110-MAX($FD$110:FH$110)),(FI$110-FH$110)),0)+IF($E167=FI$22,VLOOKUP($C167,Input!$A$8:$GZ$39,MATCH(FI$21,Input!$A$6:$GZ$6,0),FALSE),0)*IF(FI$109&gt;=MAX($FD$109:FH$109),MIN((FI$109-MAX($FD$109:FH$109)),(FI$109-FH$109)),0)</f>
        <v>0</v>
      </c>
      <c r="FJ167" s="1">
        <f>+IF($E167=FJ$22,VLOOKUP($C167,Input!$A$8:$GZ$39,MATCH(FJ$21,Input!$A$6:$GZ$6,0),FALSE),0)*IF(FJ$110&gt;=MAX($FD$110:FI$110),MIN((FJ$110-MAX($FD$110:FI$110)),(FJ$110-FI$110)),0)+IF($E167=FJ$22,VLOOKUP($C167,Input!$A$8:$GZ$39,MATCH(FJ$21,Input!$A$6:$GZ$6,0),FALSE),0)*IF(FJ$109&gt;=MAX($FD$109:FI$109),MIN((FJ$109-MAX($FD$109:FI$109)),(FJ$109-FI$109)),0)</f>
        <v>0</v>
      </c>
      <c r="FK167" s="1">
        <f>+IF($E167=FK$22,VLOOKUP($C167,Input!$A$8:$GZ$39,MATCH(FK$21,Input!$A$6:$GZ$6,0),FALSE),0)*IF(FK$110&gt;=MAX($FD$110:FJ$110),MIN((FK$110-MAX($FD$110:FJ$110)),(FK$110-FJ$110)),0)+IF($E167=FK$22,VLOOKUP($C167,Input!$A$8:$GZ$39,MATCH(FK$21,Input!$A$6:$GZ$6,0),FALSE),0)*IF(FK$109&gt;=MAX($FD$109:FJ$109),MIN((FK$109-MAX($FD$109:FJ$109)),(FK$109-FJ$109)),0)</f>
        <v>0</v>
      </c>
      <c r="FL167" s="1">
        <f>+IF($E167=FL$22,VLOOKUP($C167,Input!$A$8:$GZ$39,MATCH(FL$21,Input!$A$6:$GZ$6,0),FALSE),0)*IF(FL$110&gt;=MAX($FD$110:FK$110),MIN((FL$110-MAX($FD$110:FK$110)),(FL$110-FK$110)),0)+IF($E167=FL$22,VLOOKUP($C167,Input!$A$8:$GZ$39,MATCH(FL$21,Input!$A$6:$GZ$6,0),FALSE),0)*IF(FL$109&gt;=MAX($FD$109:FK$109),MIN((FL$109-MAX($FD$109:FK$109)),(FL$109-FK$109)),0)</f>
        <v>0</v>
      </c>
      <c r="FM167" s="1">
        <f>+IF($E167=FM$22,VLOOKUP($C167,Input!$A$8:$GZ$39,MATCH(FM$21,Input!$A$6:$GZ$6,0),FALSE),0)*IF(FM$110&gt;=MAX($FD$110:FL$110),MIN((FM$110-MAX($FD$110:FL$110)),(FM$110-FL$110)),0)+IF($E167=FM$22,VLOOKUP($C167,Input!$A$8:$GZ$39,MATCH(FM$21,Input!$A$6:$GZ$6,0),FALSE),0)*IF(FM$109&gt;=MAX($FD$109:FL$109),MIN((FM$109-MAX($FD$109:FL$109)),(FM$109-FL$109)),0)</f>
        <v>0</v>
      </c>
      <c r="FN167" s="1">
        <f>+IF($E167=FN$22,VLOOKUP($C167,Input!$A$8:$GZ$39,MATCH(FN$21,Input!$A$6:$GZ$6,0),FALSE),0)*IF(FN$110&gt;=MAX($FD$110:FM$110),MIN((FN$110-MAX($FD$110:FM$110)),(FN$110-FM$110)),0)+IF($E167=FN$22,VLOOKUP($C167,Input!$A$8:$GZ$39,MATCH(FN$21,Input!$A$6:$GZ$6,0),FALSE),0)*IF(FN$109&gt;=MAX($FD$109:FM$109),MIN((FN$109-MAX($FD$109:FM$109)),(FN$109-FM$109)),0)</f>
        <v>0</v>
      </c>
      <c r="FO167" s="1">
        <f>+IF($E167=FO$22,VLOOKUP($C167,Input!$A$8:$GZ$39,MATCH(FO$21,Input!$A$6:$GZ$6,0),FALSE),0)*IF(FO$110&gt;=MAX($FD$110:FN$110),MIN((FO$110-MAX($FD$110:FN$110)),(FO$110-FN$110)),0)+IF($E167=FO$22,VLOOKUP($C167,Input!$A$8:$GZ$39,MATCH(FO$21,Input!$A$6:$GZ$6,0),FALSE),0)*IF(FO$109&gt;=MAX($FD$109:FN$109),MIN((FO$109-MAX($FD$109:FN$109)),(FO$109-FN$109)),0)</f>
        <v>0</v>
      </c>
      <c r="FP167" s="1">
        <f>+IF($E167=FP$22,VLOOKUP($C167,Input!$A$8:$GZ$39,MATCH(FP$21,Input!$A$6:$GZ$6,0),FALSE),0)*IF(FP$110&gt;=MAX($FD$110:FO$110),MIN((FP$110-MAX($FD$110:FO$110)),(FP$110-FO$110)),0)+IF($E167=FP$22,VLOOKUP($C167,Input!$A$8:$GZ$39,MATCH(FP$21,Input!$A$6:$GZ$6,0),FALSE),0)*IF(FP$109&gt;=MAX($FD$109:FO$109),MIN((FP$109-MAX($FD$109:FO$109)),(FP$109-FO$109)),0)</f>
        <v>0</v>
      </c>
      <c r="FQ167" s="1">
        <f>+IF($E167=FQ$22,VLOOKUP($C167,Input!$A$8:$GZ$39,MATCH(FQ$21,Input!$A$6:$GZ$6,0),FALSE),0)*IF(FQ$110&gt;=MAX($FD$110:FP$110),MIN((FQ$110-MAX($FD$110:FP$110)),(FQ$110-FP$110)),0)+IF($E167=FQ$22,VLOOKUP($C167,Input!$A$8:$GZ$39,MATCH(FQ$21,Input!$A$6:$GZ$6,0),FALSE),0)*IF(FQ$109&gt;=MAX($FD$109:FP$109),MIN((FQ$109-MAX($FD$109:FP$109)),(FQ$109-FP$109)),0)</f>
        <v>0</v>
      </c>
      <c r="FR167" s="1">
        <f>+IF($E167=FR$22,VLOOKUP($C167,Input!$A$8:$GZ$39,MATCH(FR$21,Input!$A$6:$GZ$6,0),FALSE),0)*IF(FR$110&gt;=MAX($FD$110:FQ$110),MIN((FR$110-MAX($FD$110:FQ$110)),(FR$110-FQ$110)),0)+IF($E167=FR$22,VLOOKUP($C167,Input!$A$8:$GZ$39,MATCH(FR$21,Input!$A$6:$GZ$6,0),FALSE),0)*IF(FR$109&gt;=MAX($FD$109:FQ$109),MIN((FR$109-MAX($FD$109:FQ$109)),(FR$109-FQ$109)),0)</f>
        <v>0</v>
      </c>
      <c r="FS167" s="1">
        <f>+IF($E167=FS$22,VLOOKUP($C167,Input!$A$8:$GZ$39,MATCH(FS$21,Input!$A$6:$GZ$6,0),FALSE),0)*IF(FS$110&gt;=MAX($FD$110:FR$110),MIN((FS$110-MAX($FD$110:FR$110)),(FS$110-FR$110)),0)+IF($E167=FS$22,VLOOKUP($C167,Input!$A$8:$GZ$39,MATCH(FS$21,Input!$A$6:$GZ$6,0),FALSE),0)*IF(FS$109&gt;=MAX($FD$109:FR$109),MIN((FS$109-MAX($FD$109:FR$109)),(FS$109-FR$109)),0)</f>
        <v>0</v>
      </c>
      <c r="FT167" s="1">
        <f>+IF($E167=FT$22,VLOOKUP($C167,Input!$A$8:$GZ$39,MATCH(FT$21,Input!$A$6:$GZ$6,0),FALSE),0)*IF(FT$110&gt;=MAX($FD$110:FS$110),MIN((FT$110-MAX($FD$110:FS$110)),(FT$110-FS$110)),0)+IF($E167=FT$22,VLOOKUP($C167,Input!$A$8:$GZ$39,MATCH(FT$21,Input!$A$6:$GZ$6,0),FALSE),0)*IF(FT$109&gt;=MAX($FD$109:FS$109),MIN((FT$109-MAX($FD$109:FS$109)),(FT$109-FS$109)),0)</f>
        <v>0</v>
      </c>
      <c r="FU167" s="1">
        <f>+IF($E167=FU$22,VLOOKUP($C167,Input!$A$8:$GZ$39,MATCH(FU$21,Input!$A$6:$GZ$6,0),FALSE),0)*IF(FU$110&gt;=MAX($FD$110:FT$110),MIN((FU$110-MAX($FD$110:FT$110)),(FU$110-FT$110)),0)+IF($E167=FU$22,VLOOKUP($C167,Input!$A$8:$GZ$39,MATCH(FU$21,Input!$A$6:$GZ$6,0),FALSE),0)*IF(FU$109&gt;=MAX($FD$109:FT$109),MIN((FU$109-MAX($FD$109:FT$109)),(FU$109-FT$109)),0)</f>
        <v>0</v>
      </c>
      <c r="FV167" s="1">
        <f>+IF($E167=FV$22,VLOOKUP($C167,Input!$A$8:$GZ$39,MATCH(FV$21,Input!$A$6:$GZ$6,0),FALSE),0)*IF(FV$110&gt;=MAX($FD$110:FU$110),MIN((FV$110-MAX($FD$110:FU$110)),(FV$110-FU$110)),0)+IF($E167=FV$22,VLOOKUP($C167,Input!$A$8:$GZ$39,MATCH(FV$21,Input!$A$6:$GZ$6,0),FALSE),0)*IF(FV$109&gt;=MAX($FD$109:FU$109),MIN((FV$109-MAX($FD$109:FU$109)),(FV$109-FU$109)),0)</f>
        <v>0</v>
      </c>
      <c r="FW167" s="1">
        <f>+IF($E167=FW$22,VLOOKUP($C167,Input!$A$8:$GZ$39,MATCH(FW$21,Input!$A$6:$GZ$6,0),FALSE),0)*IF(FW$110&gt;=MAX($FD$110:FV$110),MIN((FW$110-MAX($FD$110:FV$110)),(FW$110-FV$110)),0)+IF($E167=FW$22,VLOOKUP($C167,Input!$A$8:$GZ$39,MATCH(FW$21,Input!$A$6:$GZ$6,0),FALSE),0)*IF(FW$109&gt;=MAX($FD$109:FV$109),MIN((FW$109-MAX($FD$109:FV$109)),(FW$109-FV$109)),0)</f>
        <v>0</v>
      </c>
      <c r="FX167" s="1">
        <f>+IF($E167=FX$22,VLOOKUP($C167,Input!$A$8:$GZ$39,MATCH(FX$21,Input!$A$6:$GZ$6,0),FALSE),0)*IF(FX$110&gt;=MAX($FD$110:FW$110),MIN((FX$110-MAX($FD$110:FW$110)),(FX$110-FW$110)),0)+IF($E167=FX$22,VLOOKUP($C167,Input!$A$8:$GZ$39,MATCH(FX$21,Input!$A$6:$GZ$6,0),FALSE),0)*IF(FX$109&gt;=MAX($FD$109:FW$109),MIN((FX$109-MAX($FD$109:FW$109)),(FX$109-FW$109)),0)</f>
        <v>0</v>
      </c>
      <c r="FY167" s="1">
        <f>+IF($E167=FY$22,VLOOKUP($C167,Input!$A$8:$GZ$39,MATCH(FY$21,Input!$A$6:$GZ$6,0),FALSE),0)*IF(FY$110&gt;=MAX($FD$110:FX$110),MIN((FY$110-MAX($FD$110:FX$110)),(FY$110-FX$110)),0)+IF($E167=FY$22,VLOOKUP($C167,Input!$A$8:$GZ$39,MATCH(FY$21,Input!$A$6:$GZ$6,0),FALSE),0)*IF(FY$109&gt;=MAX($FD$109:FX$109),MIN((FY$109-MAX($FD$109:FX$109)),(FY$109-FX$109)),0)</f>
        <v>0</v>
      </c>
      <c r="FZ167" s="1">
        <f>+IF($E167=FZ$22,VLOOKUP($C167,Input!$A$8:$GZ$39,MATCH(FZ$21,Input!$A$6:$GZ$6,0),FALSE),0)*IF(FZ$110&gt;=MAX($FD$110:FY$110),MIN((FZ$110-MAX($FD$110:FY$110)),(FZ$110-FY$110)),0)+IF($E167=FZ$22,VLOOKUP($C167,Input!$A$8:$GZ$39,MATCH(FZ$21,Input!$A$6:$GZ$6,0),FALSE),0)*IF(FZ$109&gt;=MAX($FD$109:FY$109),MIN((FZ$109-MAX($FD$109:FY$109)),(FZ$109-FY$109)),0)</f>
        <v>0</v>
      </c>
      <c r="GA167" s="1">
        <f>+IF($E167=GA$22,VLOOKUP($C167,Input!$A$8:$GZ$39,MATCH(GA$21,Input!$A$6:$GZ$6,0),FALSE),0)*IF(GA$110&gt;=MAX($FD$110:FZ$110),MIN((GA$110-MAX($FD$110:FZ$110)),(GA$110-FZ$110)),0)+IF($E167=GA$22,VLOOKUP($C167,Input!$A$8:$GZ$39,MATCH(GA$21,Input!$A$6:$GZ$6,0),FALSE),0)*IF(GA$109&gt;=MAX($FD$109:FZ$109),MIN((GA$109-MAX($FD$109:FZ$109)),(GA$109-FZ$109)),0)</f>
        <v>0</v>
      </c>
      <c r="GB167" s="1">
        <f>+IF($E167=GB$22,VLOOKUP($C167,Input!$A$8:$GZ$39,MATCH(GB$21,Input!$A$6:$GZ$6,0),FALSE),0)*IF(GB$110&gt;=MAX($FD$110:GA$110),MIN((GB$110-MAX($FD$110:GA$110)),(GB$110-GA$110)),0)+IF($E167=GB$22,VLOOKUP($C167,Input!$A$8:$GZ$39,MATCH(GB$21,Input!$A$6:$GZ$6,0),FALSE),0)*IF(GB$109&gt;=MAX($FD$109:GA$109),MIN((GB$109-MAX($FD$109:GA$109)),(GB$109-GA$109)),0)</f>
        <v>0</v>
      </c>
      <c r="GC167" s="1">
        <f>+IF($E167=GC$22,VLOOKUP($C167,Input!$A$8:$GZ$39,MATCH(GC$21,Input!$A$6:$GZ$6,0),FALSE),0)*IF(GC$110&gt;=MAX($FD$110:GB$110),MIN((GC$110-MAX($FD$110:GB$110)),(GC$110-GB$110)),0)+IF($E167=GC$22,VLOOKUP($C167,Input!$A$8:$GZ$39,MATCH(GC$21,Input!$A$6:$GZ$6,0),FALSE),0)*IF(GC$109&gt;=MAX($FD$109:GB$109),MIN((GC$109-MAX($FD$109:GB$109)),(GC$109-GB$109)),0)</f>
        <v>0</v>
      </c>
      <c r="GD167" s="1">
        <f>+IF($E167=GD$22,VLOOKUP($C167,Input!$A$8:$GZ$39,MATCH(GD$21,Input!$A$6:$GZ$6,0),FALSE),0)*IF(GD$110&gt;=MAX($FD$110:GC$110),MIN((GD$110-MAX($FD$110:GC$110)),(GD$110-GC$110)),0)+IF($E167=GD$22,VLOOKUP($C167,Input!$A$8:$GZ$39,MATCH(GD$21,Input!$A$6:$GZ$6,0),FALSE),0)*IF(GD$109&gt;=MAX($FD$109:GC$109),MIN((GD$109-MAX($FD$109:GC$109)),(GD$109-GC$109)),0)</f>
        <v>0</v>
      </c>
      <c r="GE167" s="1">
        <f>+IF($E167=GE$22,VLOOKUP($C167,Input!$A$8:$GZ$39,MATCH(GE$21,Input!$A$6:$GZ$6,0),FALSE),0)*IF(GE$110&gt;=MAX($FD$110:GD$110),MIN((GE$110-MAX($FD$110:GD$110)),(GE$110-GD$110)),0)+IF($E167=GE$22,VLOOKUP($C167,Input!$A$8:$GZ$39,MATCH(GE$21,Input!$A$6:$GZ$6,0),FALSE),0)*IF(GE$109&gt;=MAX($FD$109:GD$109),MIN((GE$109-MAX($FD$109:GD$109)),(GE$109-GD$109)),0)</f>
        <v>0</v>
      </c>
      <c r="GF167" s="1">
        <f>+IF($E167=GF$22,VLOOKUP($C167,Input!$A$8:$GZ$39,MATCH(GF$21,Input!$A$6:$GZ$6,0),FALSE),0)*IF(GF$110&gt;=MAX($FD$110:GE$110),MIN((GF$110-MAX($FD$110:GE$110)),(GF$110-GE$110)),0)+IF($E167=GF$22,VLOOKUP($C167,Input!$A$8:$GZ$39,MATCH(GF$21,Input!$A$6:$GZ$6,0),FALSE),0)*IF(GF$109&gt;=MAX($FD$109:GE$109),MIN((GF$109-MAX($FD$109:GE$109)),(GF$109-GE$109)),0)</f>
        <v>0</v>
      </c>
      <c r="GG167" s="1">
        <f>+IF($E167=GG$22,VLOOKUP($C167,Input!$A$8:$GZ$39,MATCH(GG$21,Input!$A$6:$GZ$6,0),FALSE),0)*IF(GG$110&gt;=MAX($FD$110:GF$110),MIN((GG$110-MAX($FD$110:GF$110)),(GG$110-GF$110)),0)+IF($E167=GG$22,VLOOKUP($C167,Input!$A$8:$GZ$39,MATCH(GG$21,Input!$A$6:$GZ$6,0),FALSE),0)*IF(GG$109&gt;=MAX($FD$109:GF$109),MIN((GG$109-MAX($FD$109:GF$109)),(GG$109-GF$109)),0)</f>
        <v>0</v>
      </c>
      <c r="GH167" s="1">
        <f>+IF($E167=GH$22,VLOOKUP($C167,Input!$A$8:$GZ$39,MATCH(GH$21,Input!$A$6:$GZ$6,0),FALSE),0)*IF(GH$110&gt;=MAX($FD$110:GG$110),MIN((GH$110-MAX($FD$110:GG$110)),(GH$110-GG$110)),0)+IF($E167=GH$22,VLOOKUP($C167,Input!$A$8:$GZ$39,MATCH(GH$21,Input!$A$6:$GZ$6,0),FALSE),0)*IF(GH$109&gt;=MAX($FD$109:GG$109),MIN((GH$109-MAX($FD$109:GG$109)),(GH$109-GG$109)),0)</f>
        <v>0</v>
      </c>
      <c r="GI167" s="1">
        <f>+IF($E167=GI$22,VLOOKUP($C167,Input!$A$8:$GZ$39,MATCH(GI$21,Input!$A$6:$GZ$6,0),FALSE),0)*IF(GI$110&gt;=MAX($FD$110:GH$110),MIN((GI$110-MAX($FD$110:GH$110)),(GI$110-GH$110)),0)+IF($E167=GI$22,VLOOKUP($C167,Input!$A$8:$GZ$39,MATCH(GI$21,Input!$A$6:$GZ$6,0),FALSE),0)*IF(GI$109&gt;=MAX($FD$109:GH$109),MIN((GI$109-MAX($FD$109:GH$109)),(GI$109-GH$109)),0)</f>
        <v>0</v>
      </c>
      <c r="GJ167" s="1">
        <f>+IF($E167=GJ$22,VLOOKUP($C167,Input!$A$8:$GZ$39,MATCH(GJ$21,Input!$A$6:$GZ$6,0),FALSE),0)*IF(GJ$110&gt;=MAX($FD$110:GI$110),MIN((GJ$110-MAX($FD$110:GI$110)),(GJ$110-GI$110)),0)+IF($E167=GJ$22,VLOOKUP($C167,Input!$A$8:$GZ$39,MATCH(GJ$21,Input!$A$6:$GZ$6,0),FALSE),0)*IF(GJ$109&gt;=MAX($FD$109:GI$109),MIN((GJ$109-MAX($FD$109:GI$109)),(GJ$109-GI$109)),0)</f>
        <v>0</v>
      </c>
      <c r="GK167" s="1">
        <f>+IF($E167=GK$22,VLOOKUP($C167,Input!$A$8:$GZ$39,MATCH(GK$21,Input!$A$6:$GZ$6,0),FALSE),0)*IF(GK$110&gt;=MAX($FD$110:GJ$110),MIN((GK$110-MAX($FD$110:GJ$110)),(GK$110-GJ$110)),0)+IF($E167=GK$22,VLOOKUP($C167,Input!$A$8:$GZ$39,MATCH(GK$21,Input!$A$6:$GZ$6,0),FALSE),0)*IF(GK$109&gt;=MAX($FD$109:GJ$109),MIN((GK$109-MAX($FD$109:GJ$109)),(GK$109-GJ$109)),0)</f>
        <v>0</v>
      </c>
      <c r="GL167" s="1">
        <f>+IF($E167=GL$22,VLOOKUP($C167,Input!$A$8:$GZ$39,MATCH(GL$21,Input!$A$6:$GZ$6,0),FALSE),0)*IF(GL$110&gt;=MAX($FD$110:GK$110),MIN((GL$110-MAX($FD$110:GK$110)),(GL$110-GK$110)),0)+IF($E167=GL$22,VLOOKUP($C167,Input!$A$8:$GZ$39,MATCH(GL$21,Input!$A$6:$GZ$6,0),FALSE),0)*IF(GL$109&gt;=MAX($FD$109:GK$109),MIN((GL$109-MAX($FD$109:GK$109)),(GL$109-GK$109)),0)</f>
        <v>0</v>
      </c>
      <c r="GM167" s="42"/>
      <c r="GN167" t="str">
        <f>VLOOKUP($C167,Input!$A$8:$GZ$39,MATCH(GN$21,Input!$A$6:$GZ$6,0),FALSE)</f>
        <v>NA</v>
      </c>
      <c r="GO167">
        <f>IF((VLOOKUP($C167,Input!$A$8:$GZ$39,MATCH(GO$21,Input!$A$6:$GZ$6,0),FALSE))="Y",$D167/VLOOKUP($C167,Input!$A$8:$GZ$39,MATCH(GP$21,Input!$A$6:$GZ$6,0),FALSE),0)</f>
        <v>0</v>
      </c>
      <c r="GP167">
        <f>IF((VLOOKUP($C167,Input!$A$8:$GZ$39,MATCH(GO$21,Input!$A$6:$GZ$6,0),FALSE))="Y",0,IF((VLOOKUP($C167,Input!$A$8:$GZ$39,MATCH(GP$21,Input!$A$6:$GZ$6,0),FALSE))&gt;0,$D167/VLOOKUP($C167,Input!$A$8:$GZ$39,MATCH(GP$21,Input!$A$6:$GZ$6,0),FALSE),0))</f>
        <v>0</v>
      </c>
      <c r="GQ167" s="1">
        <f>+IF($E167=GQ$22,VLOOKUP($C167,Input!$A$8:$GZ$39,MATCH(GQ$21,Input!$A$6:$GZ$6,0),FALSE),0)*IF(GQ$110&gt;=MAX($GP$110:GP$110),MIN((GQ$110-MAX($GP$110:GP$110)),(GQ$110-GP$110)),0)+IF($E167=GQ$22,VLOOKUP($C167,Input!$A$8:$GZ$39,MATCH(GQ$21,Input!$A$6:$GZ$6,0),FALSE),0)*IF(GQ$109&gt;=MAX($GP$109:GP$109),MIN((GQ$109-MAX($GP$109:GP$109)),(GQ$109-GP$109)),0)</f>
        <v>0</v>
      </c>
      <c r="GR167" s="1">
        <f>+IF($E167=GR$22,VLOOKUP($C167,Input!$A$8:$GZ$39,MATCH(GR$21,Input!$A$6:$GZ$6,0),FALSE),0)*IF(GR$110&gt;=MAX($GP$110:GQ$110),MIN((GR$110-MAX($GP$110:GQ$110)),(GR$110-GQ$110)),0)+IF($E167=GR$22,VLOOKUP($C167,Input!$A$8:$GZ$39,MATCH(GR$21,Input!$A$6:$GZ$6,0),FALSE),0)*IF(GR$109&gt;=MAX($GP$109:GQ$109),MIN((GR$109-MAX($GP$109:GQ$109)),(GR$109-GQ$109)),0)</f>
        <v>0</v>
      </c>
      <c r="GS167" s="1">
        <f>+IF($E167=GS$22,VLOOKUP($C167,Input!$A$8:$GZ$39,MATCH(GS$21,Input!$A$6:$GZ$6,0),FALSE),0)*IF(GS$110&gt;=MAX($GP$110:GR$110),MIN((GS$110-MAX($GP$110:GR$110)),(GS$110-GR$110)),0)+IF($E167=GS$22,VLOOKUP($C167,Input!$A$8:$GZ$39,MATCH(GS$21,Input!$A$6:$GZ$6,0),FALSE),0)*IF(GS$109&gt;=MAX($GP$109:GR$109),MIN((GS$109-MAX($GP$109:GR$109)),(GS$109-GR$109)),0)</f>
        <v>0</v>
      </c>
      <c r="GT167" s="1">
        <f>+IF($E167=GT$22,VLOOKUP($C167,Input!$A$8:$GZ$39,MATCH(GT$21,Input!$A$6:$GZ$6,0),FALSE),0)*IF(GT$110&gt;=MAX($GP$110:GS$110),MIN((GT$110-MAX($GP$110:GS$110)),(GT$110-GS$110)),0)+IF($E167=GT$22,VLOOKUP($C167,Input!$A$8:$GZ$39,MATCH(GT$21,Input!$A$6:$GZ$6,0),FALSE),0)*IF(GT$109&gt;=MAX($GP$109:GS$109),MIN((GT$109-MAX($GP$109:GS$109)),(GT$109-GS$109)),0)</f>
        <v>0</v>
      </c>
      <c r="GU167" s="1">
        <f>+IF($E167=GU$22,VLOOKUP($C167,Input!$A$8:$GZ$39,MATCH(GU$21,Input!$A$6:$GZ$6,0),FALSE),0)*IF(GU$110&gt;=MAX($GP$110:GT$110),MIN((GU$110-MAX($GP$110:GT$110)),(GU$110-GT$110)),0)+IF($E167=GU$22,VLOOKUP($C167,Input!$A$8:$GZ$39,MATCH(GU$21,Input!$A$6:$GZ$6,0),FALSE),0)*IF(GU$109&gt;=MAX($GP$109:GT$109),MIN((GU$109-MAX($GP$109:GT$109)),(GU$109-GT$109)),0)</f>
        <v>0</v>
      </c>
      <c r="GV167" s="1">
        <f>+IF($E167=GV$22,VLOOKUP($C167,Input!$A$8:$GZ$39,MATCH(GV$21,Input!$A$6:$GZ$6,0),FALSE),0)*IF(GV$110&gt;=MAX($GP$110:GU$110),MIN((GV$110-MAX($GP$110:GU$110)),(GV$110-GU$110)),0)+IF($E167=GV$22,VLOOKUP($C167,Input!$A$8:$GZ$39,MATCH(GV$21,Input!$A$6:$GZ$6,0),FALSE),0)*IF(GV$109&gt;=MAX($GP$109:GU$109),MIN((GV$109-MAX($GP$109:GU$109)),(GV$109-GU$109)),0)</f>
        <v>0</v>
      </c>
      <c r="GW167" s="1">
        <f>+IF($E167=GW$22,VLOOKUP($C167,Input!$A$8:$GZ$39,MATCH(GW$21,Input!$A$6:$GZ$6,0),FALSE),0)*IF(GW$110&gt;=MAX($GP$110:GV$110),MIN((GW$110-MAX($GP$110:GV$110)),(GW$110-GV$110)),0)+IF($E167=GW$22,VLOOKUP($C167,Input!$A$8:$GZ$39,MATCH(GW$21,Input!$A$6:$GZ$6,0),FALSE),0)*IF(GW$109&gt;=MAX($GP$109:GV$109),MIN((GW$109-MAX($GP$109:GV$109)),(GW$109-GV$109)),0)</f>
        <v>0</v>
      </c>
      <c r="GX167" s="1">
        <f>+IF($E167=GX$22,VLOOKUP($C167,Input!$A$8:$GZ$39,MATCH(GX$21,Input!$A$6:$GZ$6,0),FALSE),0)*IF(GX$110&gt;=MAX($GP$110:GW$110),MIN((GX$110-MAX($GP$110:GW$110)),(GX$110-GW$110)),0)+IF($E167=GX$22,VLOOKUP($C167,Input!$A$8:$GZ$39,MATCH(GX$21,Input!$A$6:$GZ$6,0),FALSE),0)*IF(GX$109&gt;=MAX($GP$109:GW$109),MIN((GX$109-MAX($GP$109:GW$109)),(GX$109-GW$109)),0)</f>
        <v>0</v>
      </c>
      <c r="GY167" s="1">
        <f>+IF($E167=GY$22,VLOOKUP($C167,Input!$A$8:$GZ$39,MATCH(GY$21,Input!$A$6:$GZ$6,0),FALSE),0)*IF(GY$110&gt;=MAX($GP$110:GX$110),MIN((GY$110-MAX($GP$110:GX$110)),(GY$110-GX$110)),0)+IF($E167=GY$22,VLOOKUP($C167,Input!$A$8:$GZ$39,MATCH(GY$21,Input!$A$6:$GZ$6,0),FALSE),0)*IF(GY$109&gt;=MAX($GP$109:GX$109),MIN((GY$109-MAX($GP$109:GX$109)),(GY$109-GX$109)),0)</f>
        <v>0</v>
      </c>
      <c r="GZ167" s="1">
        <f>+IF($E167=GZ$22,VLOOKUP($C167,Input!$A$8:$GZ$39,MATCH(GZ$21,Input!$A$6:$GZ$6,0),FALSE),0)*IF(GZ$110&gt;=MAX($GP$110:GY$110),MIN((GZ$110-MAX($GP$110:GY$110)),(GZ$110-GY$110)),0)+IF($E167=GZ$22,VLOOKUP($C167,Input!$A$8:$GZ$39,MATCH(GZ$21,Input!$A$6:$GZ$6,0),FALSE),0)*IF(GZ$109&gt;=MAX($GP$109:GY$109),MIN((GZ$109-MAX($GP$109:GY$109)),(GZ$109-GY$109)),0)</f>
        <v>0</v>
      </c>
      <c r="HA167" s="1">
        <f>+IF($E167=HA$22,VLOOKUP($C167,Input!$A$8:$GZ$39,MATCH(HA$21,Input!$A$6:$GZ$6,0),FALSE),0)*IF(HA$110&gt;=MAX($GP$110:GZ$110),MIN((HA$110-MAX($GP$110:GZ$110)),(HA$110-GZ$110)),0)+IF($E167=HA$22,VLOOKUP($C167,Input!$A$8:$GZ$39,MATCH(HA$21,Input!$A$6:$GZ$6,0),FALSE),0)*IF(HA$109&gt;=MAX($GP$109:GZ$109),MIN((HA$109-MAX($GP$109:GZ$109)),(HA$109-GZ$109)),0)</f>
        <v>0</v>
      </c>
      <c r="HB167" s="1">
        <f>+IF($E167=HB$22,VLOOKUP($C167,Input!$A$8:$GZ$39,MATCH(HB$21,Input!$A$6:$GZ$6,0),FALSE),0)*IF(HB$110&gt;=MAX($GP$110:HA$110),MIN((HB$110-MAX($GP$110:HA$110)),(HB$110-HA$110)),0)+IF($E167=HB$22,VLOOKUP($C167,Input!$A$8:$GZ$39,MATCH(HB$21,Input!$A$6:$GZ$6,0),FALSE),0)*IF(HB$109&gt;=MAX($GP$109:HA$109),MIN((HB$109-MAX($GP$109:HA$109)),(HB$109-HA$109)),0)</f>
        <v>0</v>
      </c>
      <c r="HC167" s="1">
        <f>+IF($E167=HC$22,VLOOKUP($C167,Input!$A$8:$GZ$39,MATCH(HC$21,Input!$A$6:$GZ$6,0),FALSE),0)*IF(HC$110&gt;=MAX($GP$110:HB$110),MIN((HC$110-MAX($GP$110:HB$110)),(HC$110-HB$110)),0)+IF($E167=HC$22,VLOOKUP($C167,Input!$A$8:$GZ$39,MATCH(HC$21,Input!$A$6:$GZ$6,0),FALSE),0)*IF(HC$109&gt;=MAX($GP$109:HB$109),MIN((HC$109-MAX($GP$109:HB$109)),(HC$109-HB$109)),0)</f>
        <v>0</v>
      </c>
      <c r="HD167" s="1">
        <f>+IF($E167=HD$22,VLOOKUP($C167,Input!$A$8:$GZ$39,MATCH(HD$21,Input!$A$6:$GZ$6,0),FALSE),0)*IF(HD$110&gt;=MAX($GP$110:HC$110),MIN((HD$110-MAX($GP$110:HC$110)),(HD$110-HC$110)),0)+IF($E167=HD$22,VLOOKUP($C167,Input!$A$8:$GZ$39,MATCH(HD$21,Input!$A$6:$GZ$6,0),FALSE),0)*IF(HD$109&gt;=MAX($GP$109:HC$109),MIN((HD$109-MAX($GP$109:HC$109)),(HD$109-HC$109)),0)</f>
        <v>0</v>
      </c>
      <c r="HE167" s="1">
        <f>+IF($E167=HE$22,VLOOKUP($C167,Input!$A$8:$GZ$39,MATCH(HE$21,Input!$A$6:$GZ$6,0),FALSE),0)*IF(HE$110&gt;=MAX($GP$110:HD$110),MIN((HE$110-MAX($GP$110:HD$110)),(HE$110-HD$110)),0)+IF($E167=HE$22,VLOOKUP($C167,Input!$A$8:$GZ$39,MATCH(HE$21,Input!$A$6:$GZ$6,0),FALSE),0)*IF(HE$109&gt;=MAX($GP$109:HD$109),MIN((HE$109-MAX($GP$109:HD$109)),(HE$109-HD$109)),0)</f>
        <v>0</v>
      </c>
      <c r="HF167" s="1">
        <f>+IF($E167=HF$22,VLOOKUP($C167,Input!$A$8:$GZ$39,MATCH(HF$21,Input!$A$6:$GZ$6,0),FALSE),0)*IF(HF$110&gt;=MAX($GP$110:HE$110),MIN((HF$110-MAX($GP$110:HE$110)),(HF$110-HE$110)),0)+IF($E167=HF$22,VLOOKUP($C167,Input!$A$8:$GZ$39,MATCH(HF$21,Input!$A$6:$GZ$6,0),FALSE),0)*IF(HF$109&gt;=MAX($GP$109:HE$109),MIN((HF$109-MAX($GP$109:HE$109)),(HF$109-HE$109)),0)</f>
        <v>0</v>
      </c>
      <c r="HG167" s="1">
        <f>+IF($E167=HG$22,VLOOKUP($C167,Input!$A$8:$GZ$39,MATCH(HG$21,Input!$A$6:$GZ$6,0),FALSE),0)*IF(HG$110&gt;=MAX($GP$110:HF$110),MIN((HG$110-MAX($GP$110:HF$110)),(HG$110-HF$110)),0)+IF($E167=HG$22,VLOOKUP($C167,Input!$A$8:$GZ$39,MATCH(HG$21,Input!$A$6:$GZ$6,0),FALSE),0)*IF(HG$109&gt;=MAX($GP$109:HF$109),MIN((HG$109-MAX($GP$109:HF$109)),(HG$109-HF$109)),0)</f>
        <v>0</v>
      </c>
      <c r="HH167" s="1">
        <f>+IF($E167=HH$22,VLOOKUP($C167,Input!$A$8:$GZ$39,MATCH(HH$21,Input!$A$6:$GZ$6,0),FALSE),0)*IF(HH$110&gt;=MAX($GP$110:HG$110),MIN((HH$110-MAX($GP$110:HG$110)),(HH$110-HG$110)),0)+IF($E167=HH$22,VLOOKUP($C167,Input!$A$8:$GZ$39,MATCH(HH$21,Input!$A$6:$GZ$6,0),FALSE),0)*IF(HH$109&gt;=MAX($GP$109:HG$109),MIN((HH$109-MAX($GP$109:HG$109)),(HH$109-HG$109)),0)</f>
        <v>0</v>
      </c>
      <c r="HI167" s="1">
        <f>+IF($E167=HI$22,VLOOKUP($C167,Input!$A$8:$GZ$39,MATCH(HI$21,Input!$A$6:$GZ$6,0),FALSE),0)*IF(HI$110&gt;=MAX($GP$110:HH$110),MIN((HI$110-MAX($GP$110:HH$110)),(HI$110-HH$110)),0)+IF($E167=HI$22,VLOOKUP($C167,Input!$A$8:$GZ$39,MATCH(HI$21,Input!$A$6:$GZ$6,0),FALSE),0)*IF(HI$109&gt;=MAX($GP$109:HH$109),MIN((HI$109-MAX($GP$109:HH$109)),(HI$109-HH$109)),0)</f>
        <v>0</v>
      </c>
      <c r="HJ167" s="1">
        <f>+IF($E167=HJ$22,VLOOKUP($C167,Input!$A$8:$GZ$39,MATCH(HJ$21,Input!$A$6:$GZ$6,0),FALSE),0)*IF(HJ$110&gt;=MAX($GP$110:HI$110),MIN((HJ$110-MAX($GP$110:HI$110)),(HJ$110-HI$110)),0)+IF($E167=HJ$22,VLOOKUP($C167,Input!$A$8:$GZ$39,MATCH(HJ$21,Input!$A$6:$GZ$6,0),FALSE),0)*IF(HJ$109&gt;=MAX($GP$109:HI$109),MIN((HJ$109-MAX($GP$109:HI$109)),(HJ$109-HI$109)),0)</f>
        <v>0</v>
      </c>
      <c r="HK167" s="1">
        <f>+IF($E167=HK$22,VLOOKUP($C167,Input!$A$8:$GZ$39,MATCH(HK$21,Input!$A$6:$GZ$6,0),FALSE),0)*IF(HK$110&gt;=MAX($GP$110:HJ$110),MIN((HK$110-MAX($GP$110:HJ$110)),(HK$110-HJ$110)),0)+IF($E167=HK$22,VLOOKUP($C167,Input!$A$8:$GZ$39,MATCH(HK$21,Input!$A$6:$GZ$6,0),FALSE),0)*IF(HK$109&gt;=MAX($GP$109:HJ$109),MIN((HK$109-MAX($GP$109:HJ$109)),(HK$109-HJ$109)),0)</f>
        <v>0</v>
      </c>
      <c r="HL167" s="1">
        <f>+IF($E167=HL$22,VLOOKUP($C167,Input!$A$8:$GZ$39,MATCH(HL$21,Input!$A$6:$GZ$6,0),FALSE),0)*IF(HL$110&gt;=MAX($GP$110:HK$110),MIN((HL$110-MAX($GP$110:HK$110)),(HL$110-HK$110)),0)+IF($E167=HL$22,VLOOKUP($C167,Input!$A$8:$GZ$39,MATCH(HL$21,Input!$A$6:$GZ$6,0),FALSE),0)*IF(HL$109&gt;=MAX($GP$109:HK$109),MIN((HL$109-MAX($GP$109:HK$109)),(HL$109-HK$109)),0)</f>
        <v>0</v>
      </c>
      <c r="HM167" s="1">
        <f>+IF($E167=HM$22,VLOOKUP($C167,Input!$A$8:$GZ$39,MATCH(HM$21,Input!$A$6:$GZ$6,0),FALSE),0)*IF(HM$110&gt;=MAX($GP$110:HL$110),MIN((HM$110-MAX($GP$110:HL$110)),(HM$110-HL$110)),0)+IF($E167=HM$22,VLOOKUP($C167,Input!$A$8:$GZ$39,MATCH(HM$21,Input!$A$6:$GZ$6,0),FALSE),0)*IF(HM$109&gt;=MAX($GP$109:HL$109),MIN((HM$109-MAX($GP$109:HL$109)),(HM$109-HL$109)),0)</f>
        <v>0</v>
      </c>
      <c r="HN167" s="1">
        <f>+IF($E167=HN$22,VLOOKUP($C167,Input!$A$8:$GZ$39,MATCH(HN$21,Input!$A$6:$GZ$6,0),FALSE),0)*IF(HN$110&gt;=MAX($GP$110:HM$110),MIN((HN$110-MAX($GP$110:HM$110)),(HN$110-HM$110)),0)+IF($E167=HN$22,VLOOKUP($C167,Input!$A$8:$GZ$39,MATCH(HN$21,Input!$A$6:$GZ$6,0),FALSE),0)*IF(HN$109&gt;=MAX($GP$109:HM$109),MIN((HN$109-MAX($GP$109:HM$109)),(HN$109-HM$109)),0)</f>
        <v>0</v>
      </c>
      <c r="HO167" s="1">
        <f>+IF($E167=HO$22,VLOOKUP($C167,Input!$A$8:$GZ$39,MATCH(HO$21,Input!$A$6:$GZ$6,0),FALSE),0)*IF(HO$110&gt;=MAX($GP$110:HN$110),MIN((HO$110-MAX($GP$110:HN$110)),(HO$110-HN$110)),0)+IF($E167=HO$22,VLOOKUP($C167,Input!$A$8:$GZ$39,MATCH(HO$21,Input!$A$6:$GZ$6,0),FALSE),0)*IF(HO$109&gt;=MAX($GP$109:HN$109),MIN((HO$109-MAX($GP$109:HN$109)),(HO$109-HN$109)),0)</f>
        <v>0</v>
      </c>
      <c r="HP167" s="1">
        <f>+IF($E167=HP$22,VLOOKUP($C167,Input!$A$8:$GZ$39,MATCH(HP$21,Input!$A$6:$GZ$6,0),FALSE),0)*IF(HP$110&gt;=MAX($GP$110:HO$110),MIN((HP$110-MAX($GP$110:HO$110)),(HP$110-HO$110)),0)+IF($E167=HP$22,VLOOKUP($C167,Input!$A$8:$GZ$39,MATCH(HP$21,Input!$A$6:$GZ$6,0),FALSE),0)*IF(HP$109&gt;=MAX($GP$109:HO$109),MIN((HP$109-MAX($GP$109:HO$109)),(HP$109-HO$109)),0)</f>
        <v>0</v>
      </c>
      <c r="HQ167" s="1">
        <f>+IF($E167=HQ$22,VLOOKUP($C167,Input!$A$8:$GZ$39,MATCH(HQ$21,Input!$A$6:$GZ$6,0),FALSE),0)*IF(HQ$110&gt;=MAX($GP$110:HP$110),MIN((HQ$110-MAX($GP$110:HP$110)),(HQ$110-HP$110)),0)+IF($E167=HQ$22,VLOOKUP($C167,Input!$A$8:$GZ$39,MATCH(HQ$21,Input!$A$6:$GZ$6,0),FALSE),0)*IF(HQ$109&gt;=MAX($GP$109:HP$109),MIN((HQ$109-MAX($GP$109:HP$109)),(HQ$109-HP$109)),0)</f>
        <v>0</v>
      </c>
      <c r="HR167" s="1">
        <f>+IF($E167=HR$22,VLOOKUP($C167,Input!$A$8:$GZ$39,MATCH(HR$21,Input!$A$6:$GZ$6,0),FALSE),0)*IF(HR$110&gt;=MAX($GP$110:HQ$110),MIN((HR$110-MAX($GP$110:HQ$110)),(HR$110-HQ$110)),0)+IF($E167=HR$22,VLOOKUP($C167,Input!$A$8:$GZ$39,MATCH(HR$21,Input!$A$6:$GZ$6,0),FALSE),0)*IF(HR$109&gt;=MAX($GP$109:HQ$109),MIN((HR$109-MAX($GP$109:HQ$109)),(HR$109-HQ$109)),0)</f>
        <v>0</v>
      </c>
      <c r="HS167" s="1">
        <f>+IF($E167=HS$22,VLOOKUP($C167,Input!$A$8:$GZ$39,MATCH(HS$21,Input!$A$6:$GZ$6,0),FALSE),0)*IF(HS$110&gt;=MAX($GP$110:HR$110),MIN((HS$110-MAX($GP$110:HR$110)),(HS$110-HR$110)),0)+IF($E167=HS$22,VLOOKUP($C167,Input!$A$8:$GZ$39,MATCH(HS$21,Input!$A$6:$GZ$6,0),FALSE),0)*IF(HS$109&gt;=MAX($GP$109:HR$109),MIN((HS$109-MAX($GP$109:HR$109)),(HS$109-HR$109)),0)</f>
        <v>0</v>
      </c>
      <c r="HT167" s="1">
        <f>+IF($E167=HT$22,VLOOKUP($C167,Input!$A$8:$GZ$39,MATCH(HT$21,Input!$A$6:$GZ$6,0),FALSE),0)*IF(HT$110&gt;=MAX($GP$110:HS$110),MIN((HT$110-MAX($GP$110:HS$110)),(HT$110-HS$110)),0)+IF($E167=HT$22,VLOOKUP($C167,Input!$A$8:$GZ$39,MATCH(HT$21,Input!$A$6:$GZ$6,0),FALSE),0)*IF(HT$109&gt;=MAX($GP$109:HS$109),MIN((HT$109-MAX($GP$109:HS$109)),(HT$109-HS$109)),0)</f>
        <v>0</v>
      </c>
      <c r="HU167" s="1">
        <f>+IF($E167=HU$22,VLOOKUP($C167,Input!$A$8:$GZ$39,MATCH(HU$21,Input!$A$6:$GZ$6,0),FALSE),0)*IF(HU$110&gt;=MAX($GP$110:HT$110),MIN((HU$110-MAX($GP$110:HT$110)),(HU$110-HT$110)),0)+IF($E167=HU$22,VLOOKUP($C167,Input!$A$8:$GZ$39,MATCH(HU$21,Input!$A$6:$GZ$6,0),FALSE),0)*IF(HU$109&gt;=MAX($GP$109:HT$109),MIN((HU$109-MAX($GP$109:HT$109)),(HU$109-HT$109)),0)</f>
        <v>0</v>
      </c>
      <c r="HV167" s="1">
        <f>+IF($E167=HV$22,VLOOKUP($C167,Input!$A$8:$GZ$39,MATCH(HV$21,Input!$A$6:$GZ$6,0),FALSE),0)*IF(HV$110&gt;=MAX($GP$110:HU$110),MIN((HV$110-MAX($GP$110:HU$110)),(HV$110-HU$110)),0)+IF($E167=HV$22,VLOOKUP($C167,Input!$A$8:$GZ$39,MATCH(HV$21,Input!$A$6:$GZ$6,0),FALSE),0)*IF(HV$109&gt;=MAX($GP$109:HU$109),MIN((HV$109-MAX($GP$109:HU$109)),(HV$109-HU$109)),0)</f>
        <v>0</v>
      </c>
      <c r="HW167" s="1">
        <f>+IF($E167=HW$22,VLOOKUP($C167,Input!$A$8:$GZ$39,MATCH(HW$21,Input!$A$6:$GZ$6,0),FALSE),0)*IF(HW$110&gt;=MAX($GP$110:HV$110),MIN((HW$110-MAX($GP$110:HV$110)),(HW$110-HV$110)),0)+IF($E167=HW$22,VLOOKUP($C167,Input!$A$8:$GZ$39,MATCH(HW$21,Input!$A$6:$GZ$6,0),FALSE),0)*IF(HW$109&gt;=MAX($GP$109:HV$109),MIN((HW$109-MAX($GP$109:HV$109)),(HW$109-HV$109)),0)</f>
        <v>0</v>
      </c>
      <c r="HX167" s="1">
        <f>+IF($E167=HX$22,VLOOKUP($C167,Input!$A$8:$GZ$39,MATCH(HX$21,Input!$A$6:$GZ$6,0),FALSE),0)*IF(HX$110&gt;=MAX($GP$110:HW$110),MIN((HX$110-MAX($GP$110:HW$110)),(HX$110-HW$110)),0)+IF($E167=HX$22,VLOOKUP($C167,Input!$A$8:$GZ$39,MATCH(HX$21,Input!$A$6:$GZ$6,0),FALSE),0)*IF(HX$109&gt;=MAX($GP$109:HW$109),MIN((HX$109-MAX($GP$109:HW$109)),(HX$109-HW$109)),0)</f>
        <v>0</v>
      </c>
      <c r="HY167" s="1">
        <f>+IF($E167=HY$22,VLOOKUP($C167,Input!$A$8:$GZ$39,MATCH(HY$21,Input!$A$6:$GZ$6,0),FALSE),0)*IF(HY$110&gt;=MAX($GP$110:HX$110),MIN((HY$110-MAX($GP$110:HX$110)),(HY$110-HX$110)),0)+IF($E167=HY$22,VLOOKUP($C167,Input!$A$8:$GZ$39,MATCH(HY$21,Input!$A$6:$GZ$6,0),FALSE),0)*IF(HY$109&gt;=MAX($GP$109:HX$109),MIN((HY$109-MAX($GP$109:HX$109)),(HY$109-HX$109)),0)</f>
        <v>0</v>
      </c>
      <c r="HZ167" s="42"/>
      <c r="IA167" t="str">
        <f>VLOOKUP($C167,Input!$A$8:$IA$39,MATCH(IA$21,Input!$A$6:$IA$6,0),FALSE)</f>
        <v>NA</v>
      </c>
      <c r="IB167" s="132">
        <f>IF((VLOOKUP($C167,Input!$A$8:$IA$39,MATCH(IB$21,Input!$A$6:$IA$6,0),FALSE))="Y",$D167/VLOOKUP($C167,Input!$A$8:$IA$39,MATCH(IC$21,Input!$A$6:$IA$6,0),FALSE),0)</f>
        <v>0</v>
      </c>
      <c r="IC167" s="132">
        <f>IF((VLOOKUP($C167,Input!$A$8:$IA$39,MATCH(IB$21,Input!$A$6:$IA$6,0),FALSE))="Y",0,IF((VLOOKUP($C167,Input!$A$8:$IA$39,MATCH(IC$21,Input!$A$6:$IA$6,0),FALSE))&gt;0,$D167/VLOOKUP($C167,Input!$A$8:$IA$39,MATCH(IC$21,Input!$A$6:$IA$6,0),FALSE),0))</f>
        <v>0</v>
      </c>
      <c r="ID167" s="1">
        <f>+IF($E167=ID$22,VLOOKUP($C167,Input!$A$8:$IA$39,MATCH(ID$21,Input!$A$6:$IA$6,0),FALSE),0)*IF(ID$110&gt;=MAX($IC$110:IC$110),MIN((ID$110-MAX($IC$110:IC$110)),(ID$110-IC$110)),0)+IF($E167=ID$22,VLOOKUP($C167,Input!$A$8:$IA$39,MATCH(ID$21,Input!$A$6:$IA$6,0),FALSE),0)*IF(ID$109&gt;=MAX($IC$109:IC$109),MIN((ID$109-MAX($IC$109:IC$109)),(ID$109-IC$109)),0)</f>
        <v>0</v>
      </c>
      <c r="IE167" s="1">
        <f>+IF($E167=IE$22,VLOOKUP($C167,Input!$A$8:$IA$39,MATCH(IE$21,Input!$A$6:$IA$6,0),FALSE),0)*IF(IE$110&gt;=MAX($IC$110:ID$110),MIN((IE$110-MAX($IC$110:ID$110)),(IE$110-ID$110)),0)+IF($E167=IE$22,VLOOKUP($C167,Input!$A$8:$IA$39,MATCH(IE$21,Input!$A$6:$IA$6,0),FALSE),0)*IF(IE$109&gt;=MAX($IC$109:ID$109),MIN((IE$109-MAX($IC$109:ID$109)),(IE$109-ID$109)),0)</f>
        <v>0</v>
      </c>
      <c r="IF167" s="1">
        <f>+IF($E167=IF$22,VLOOKUP($C167,Input!$A$8:$IA$39,MATCH(IF$21,Input!$A$6:$IA$6,0),FALSE),0)*IF(IF$110&gt;=MAX($IC$110:IE$110),MIN((IF$110-MAX($IC$110:IE$110)),(IF$110-IE$110)),0)+IF($E167=IF$22,VLOOKUP($C167,Input!$A$8:$IA$39,MATCH(IF$21,Input!$A$6:$IA$6,0),FALSE),0)*IF(IF$109&gt;=MAX($IC$109:IE$109),MIN((IF$109-MAX($IC$109:IE$109)),(IF$109-IE$109)),0)</f>
        <v>0</v>
      </c>
      <c r="IG167" s="1">
        <f>+IF($E167=IG$22,VLOOKUP($C167,Input!$A$8:$IA$39,MATCH(IG$21,Input!$A$6:$IA$6,0),FALSE),0)*IF(IG$110&gt;=MAX($IC$110:IF$110),MIN((IG$110-MAX($IC$110:IF$110)),(IG$110-IF$110)),0)+IF($E167=IG$22,VLOOKUP($C167,Input!$A$8:$IA$39,MATCH(IG$21,Input!$A$6:$IA$6,0),FALSE),0)*IF(IG$109&gt;=MAX($IC$109:IF$109),MIN((IG$109-MAX($IC$109:IF$109)),(IG$109-IF$109)),0)</f>
        <v>0</v>
      </c>
      <c r="IH167" s="1">
        <f>+IF($E167=IH$22,VLOOKUP($C167,Input!$A$8:$IA$39,MATCH(IH$21,Input!$A$6:$IA$6,0),FALSE),0)*IF(IH$110&gt;=MAX($IC$110:IG$110),MIN((IH$110-MAX($IC$110:IG$110)),(IH$110-IG$110)),0)+IF($E167=IH$22,VLOOKUP($C167,Input!$A$8:$IA$39,MATCH(IH$21,Input!$A$6:$IA$6,0),FALSE),0)*IF(IH$109&gt;=MAX($IC$109:IG$109),MIN((IH$109-MAX($IC$109:IG$109)),(IH$109-IG$109)),0)</f>
        <v>0</v>
      </c>
      <c r="II167" s="1">
        <f>+IF($E167=II$22,VLOOKUP($C167,Input!$A$8:$IA$39,MATCH(II$21,Input!$A$6:$IA$6,0),FALSE),0)*IF(II$110&gt;=MAX($IC$110:IH$110),MIN((II$110-MAX($IC$110:IH$110)),(II$110-IH$110)),0)+IF($E167=II$22,VLOOKUP($C167,Input!$A$8:$IA$39,MATCH(II$21,Input!$A$6:$IA$6,0),FALSE),0)*IF(II$109&gt;=MAX($IC$109:IH$109),MIN((II$109-MAX($IC$109:IH$109)),(II$109-IH$109)),0)</f>
        <v>0</v>
      </c>
      <c r="IJ167" s="1">
        <f>+IF($E167=IJ$22,VLOOKUP($C167,Input!$A$8:$IA$39,MATCH(IJ$21,Input!$A$6:$IA$6,0),FALSE),0)*IF(IJ$110&gt;=MAX($IC$110:II$110),MIN((IJ$110-MAX($IC$110:II$110)),(IJ$110-II$110)),0)+IF($E167=IJ$22,VLOOKUP($C167,Input!$A$8:$IA$39,MATCH(IJ$21,Input!$A$6:$IA$6,0),FALSE),0)*IF(IJ$109&gt;=MAX($IC$109:II$109),MIN((IJ$109-MAX($IC$109:II$109)),(IJ$109-II$109)),0)</f>
        <v>0</v>
      </c>
      <c r="IK167" s="1">
        <f>+IF($E167=IK$22,VLOOKUP($C167,Input!$A$8:$IA$39,MATCH(IK$21,Input!$A$6:$IA$6,0),FALSE),0)*IF(IK$110&gt;=MAX($IC$110:IJ$110),MIN((IK$110-MAX($IC$110:IJ$110)),(IK$110-IJ$110)),0)+IF($E167=IK$22,VLOOKUP($C167,Input!$A$8:$IA$39,MATCH(IK$21,Input!$A$6:$IA$6,0),FALSE),0)*IF(IK$109&gt;=MAX($IC$109:IJ$109),MIN((IK$109-MAX($IC$109:IJ$109)),(IK$109-IJ$109)),0)</f>
        <v>0</v>
      </c>
      <c r="IL167" s="1">
        <f>+IF($E167=IL$22,VLOOKUP($C167,Input!$A$8:$IA$39,MATCH(IL$21,Input!$A$6:$IA$6,0),FALSE),0)*IF(IL$110&gt;=MAX($IC$110:IK$110),MIN((IL$110-MAX($IC$110:IK$110)),(IL$110-IK$110)),0)+IF($E167=IL$22,VLOOKUP($C167,Input!$A$8:$IA$39,MATCH(IL$21,Input!$A$6:$IA$6,0),FALSE),0)*IF(IL$109&gt;=MAX($IC$109:IK$109),MIN((IL$109-MAX($IC$109:IK$109)),(IL$109-IK$109)),0)</f>
        <v>0</v>
      </c>
      <c r="IM167" s="1">
        <f>+IF($E167=IM$22,VLOOKUP($C167,Input!$A$8:$IA$39,MATCH(IM$21,Input!$A$6:$IA$6,0),FALSE),0)*IF(IM$110&gt;=MAX($IC$110:IL$110),MIN((IM$110-MAX($IC$110:IL$110)),(IM$110-IL$110)),0)+IF($E167=IM$22,VLOOKUP($C167,Input!$A$8:$IA$39,MATCH(IM$21,Input!$A$6:$IA$6,0),FALSE),0)*IF(IM$109&gt;=MAX($IC$109:IL$109),MIN((IM$109-MAX($IC$109:IL$109)),(IM$109-IL$109)),0)</f>
        <v>0</v>
      </c>
      <c r="IN167" s="1">
        <f>+IF($E167=IN$22,VLOOKUP($C167,Input!$A$8:$IA$39,MATCH(IN$21,Input!$A$6:$IA$6,0),FALSE),0)*IF(IN$110&gt;=MAX($IC$110:IM$110),MIN((IN$110-MAX($IC$110:IM$110)),(IN$110-IM$110)),0)+IF($E167=IN$22,VLOOKUP($C167,Input!$A$8:$IA$39,MATCH(IN$21,Input!$A$6:$IA$6,0),FALSE),0)*IF(IN$109&gt;=MAX($IC$109:IM$109),MIN((IN$109-MAX($IC$109:IM$109)),(IN$109-IM$109)),0)</f>
        <v>0</v>
      </c>
      <c r="IO167" s="1">
        <f>+IF($E167=IO$22,VLOOKUP($C167,Input!$A$8:$IA$39,MATCH(IO$21,Input!$A$6:$IA$6,0),FALSE),0)*IF(IO$110&gt;=MAX($IC$110:IN$110),MIN((IO$110-MAX($IC$110:IN$110)),(IO$110-IN$110)),0)+IF($E167=IO$22,VLOOKUP($C167,Input!$A$8:$IA$39,MATCH(IO$21,Input!$A$6:$IA$6,0),FALSE),0)*IF(IO$109&gt;=MAX($IC$109:IN$109),MIN((IO$109-MAX($IC$109:IN$109)),(IO$109-IN$109)),0)</f>
        <v>0</v>
      </c>
      <c r="IP167" s="1">
        <f>+IF($E167=IP$22,VLOOKUP($C167,Input!$A$8:$IA$39,MATCH(IP$21,Input!$A$6:$IA$6,0),FALSE),0)*IF(IP$110&gt;=MAX($IC$110:IO$110),MIN((IP$110-MAX($IC$110:IO$110)),(IP$110-IO$110)),0)+IF($E167=IP$22,VLOOKUP($C167,Input!$A$8:$IA$39,MATCH(IP$21,Input!$A$6:$IA$6,0),FALSE),0)*IF(IP$109&gt;=MAX($IC$109:IO$109),MIN((IP$109-MAX($IC$109:IO$109)),(IP$109-IO$109)),0)</f>
        <v>0</v>
      </c>
      <c r="IQ167" s="1">
        <f>+IF($E167=IQ$22,VLOOKUP($C167,Input!$A$8:$IA$39,MATCH(IQ$21,Input!$A$6:$IA$6,0),FALSE),0)*IF(IQ$110&gt;=MAX($IC$110:IP$110),MIN((IQ$110-MAX($IC$110:IP$110)),(IQ$110-IP$110)),0)+IF($E167=IQ$22,VLOOKUP($C167,Input!$A$8:$IA$39,MATCH(IQ$21,Input!$A$6:$IA$6,0),FALSE),0)*IF(IQ$109&gt;=MAX($IC$109:IP$109),MIN((IQ$109-MAX($IC$109:IP$109)),(IQ$109-IP$109)),0)</f>
        <v>0</v>
      </c>
      <c r="IR167" s="1">
        <f>+IF($E167=IR$22,VLOOKUP($C167,Input!$A$8:$IA$39,MATCH(IR$21,Input!$A$6:$IA$6,0),FALSE),0)*IF(IR$110&gt;=MAX($IC$110:IQ$110),MIN((IR$110-MAX($IC$110:IQ$110)),(IR$110-IQ$110)),0)+IF($E167=IR$22,VLOOKUP($C167,Input!$A$8:$IA$39,MATCH(IR$21,Input!$A$6:$IA$6,0),FALSE),0)*IF(IR$109&gt;=MAX($IC$109:IQ$109),MIN((IR$109-MAX($IC$109:IQ$109)),(IR$109-IQ$109)),0)</f>
        <v>0</v>
      </c>
      <c r="IS167" s="1">
        <f>+IF($E167=IS$22,VLOOKUP($C167,Input!$A$8:$IA$39,MATCH(IS$21,Input!$A$6:$IA$6,0),FALSE),0)*IF(IS$110&gt;=MAX($IC$110:IR$110),MIN((IS$110-MAX($IC$110:IR$110)),(IS$110-IR$110)),0)+IF($E167=IS$22,VLOOKUP($C167,Input!$A$8:$IA$39,MATCH(IS$21,Input!$A$6:$IA$6,0),FALSE),0)*IF(IS$109&gt;=MAX($IC$109:IR$109),MIN((IS$109-MAX($IC$109:IR$109)),(IS$109-IR$109)),0)</f>
        <v>0</v>
      </c>
      <c r="IT167" s="1">
        <f>+IF($E167=IT$22,VLOOKUP($C167,Input!$A$8:$IA$39,MATCH(IT$21,Input!$A$6:$IA$6,0),FALSE),0)*IF(IT$110&gt;=MAX($IC$110:IS$110),MIN((IT$110-MAX($IC$110:IS$110)),(IT$110-IS$110)),0)+IF($E167=IT$22,VLOOKUP($C167,Input!$A$8:$IA$39,MATCH(IT$21,Input!$A$6:$IA$6,0),FALSE),0)*IF(IT$109&gt;=MAX($IC$109:IS$109),MIN((IT$109-MAX($IC$109:IS$109)),(IT$109-IS$109)),0)</f>
        <v>0</v>
      </c>
      <c r="IU167" s="1">
        <f>+IF($E167=IU$22,VLOOKUP($C167,Input!$A$8:$IA$39,MATCH(IU$21,Input!$A$6:$IA$6,0),FALSE),0)*IF(IU$110&gt;=MAX($IC$110:IT$110),MIN((IU$110-MAX($IC$110:IT$110)),(IU$110-IT$110)),0)+IF($E167=IU$22,VLOOKUP($C167,Input!$A$8:$IA$39,MATCH(IU$21,Input!$A$6:$IA$6,0),FALSE),0)*IF(IU$109&gt;=MAX($IC$109:IT$109),MIN((IU$109-MAX($IC$109:IT$109)),(IU$109-IT$109)),0)</f>
        <v>0</v>
      </c>
      <c r="IV167" s="1">
        <f>+IF($E167=IV$22,VLOOKUP($C167,Input!$A$8:$IA$39,MATCH(IV$21,Input!$A$6:$IA$6,0),FALSE),0)*IF(IV$110&gt;=MAX($IC$110:IU$110),MIN((IV$110-MAX($IC$110:IU$110)),(IV$110-IU$110)),0)+IF($E167=IV$22,VLOOKUP($C167,Input!$A$8:$IA$39,MATCH(IV$21,Input!$A$6:$IA$6,0),FALSE),0)*IF(IV$109&gt;=MAX($IC$109:IU$109),MIN((IV$109-MAX($IC$109:IU$109)),(IV$109-IU$109)),0)</f>
        <v>0</v>
      </c>
      <c r="IW167" s="1">
        <f>+IF($E167=IW$22,VLOOKUP($C167,Input!$A$8:$IA$39,MATCH(IW$21,Input!$A$6:$IA$6,0),FALSE),0)*IF(IW$110&gt;=MAX($IC$110:IV$110),MIN((IW$110-MAX($IC$110:IV$110)),(IW$110-IV$110)),0)+IF($E167=IW$22,VLOOKUP($C167,Input!$A$8:$IA$39,MATCH(IW$21,Input!$A$6:$IA$6,0),FALSE),0)*IF(IW$109&gt;=MAX($IC$109:IV$109),MIN((IW$109-MAX($IC$109:IV$109)),(IW$109-IV$109)),0)</f>
        <v>0</v>
      </c>
      <c r="IX167" s="1">
        <f>+IF($E167=IX$22,VLOOKUP($C167,Input!$A$8:$IA$39,MATCH(IX$21,Input!$A$6:$IA$6,0),FALSE),0)*IF(IX$110&gt;=MAX($IC$110:IW$110),MIN((IX$110-MAX($IC$110:IW$110)),(IX$110-IW$110)),0)+IF($E167=IX$22,VLOOKUP($C167,Input!$A$8:$IA$39,MATCH(IX$21,Input!$A$6:$IA$6,0),FALSE),0)*IF(IX$109&gt;=MAX($IC$109:IW$109),MIN((IX$109-MAX($IC$109:IW$109)),(IX$109-IW$109)),0)</f>
        <v>0</v>
      </c>
      <c r="IY167" s="1">
        <f>+IF($E167=IY$22,VLOOKUP($C167,Input!$A$8:$IA$39,MATCH(IY$21,Input!$A$6:$IA$6,0),FALSE),0)*IF(IY$110&gt;=MAX($IC$110:IX$110),MIN((IY$110-MAX($IC$110:IX$110)),(IY$110-IX$110)),0)+IF($E167=IY$22,VLOOKUP($C167,Input!$A$8:$IA$39,MATCH(IY$21,Input!$A$6:$IA$6,0),FALSE),0)*IF(IY$109&gt;=MAX($IC$109:IX$109),MIN((IY$109-MAX($IC$109:IX$109)),(IY$109-IX$109)),0)</f>
        <v>0</v>
      </c>
      <c r="IZ167" s="1">
        <f>+IF($E167=IZ$22,VLOOKUP($C167,Input!$A$8:$IA$39,MATCH(IZ$21,Input!$A$6:$IA$6,0),FALSE),0)*IF(IZ$110&gt;=MAX($IC$110:IY$110),MIN((IZ$110-MAX($IC$110:IY$110)),(IZ$110-IY$110)),0)+IF($E167=IZ$22,VLOOKUP($C167,Input!$A$8:$IA$39,MATCH(IZ$21,Input!$A$6:$IA$6,0),FALSE),0)*IF(IZ$109&gt;=MAX($IC$109:IY$109),MIN((IZ$109-MAX($IC$109:IY$109)),(IZ$109-IY$109)),0)</f>
        <v>0</v>
      </c>
      <c r="JA167" s="1">
        <f>+IF($E167=JA$22,VLOOKUP($C167,Input!$A$8:$IA$39,MATCH(JA$21,Input!$A$6:$IA$6,0),FALSE),0)*IF(JA$110&gt;=MAX($IC$110:IZ$110),MIN((JA$110-MAX($IC$110:IZ$110)),(JA$110-IZ$110)),0)+IF($E167=JA$22,VLOOKUP($C167,Input!$A$8:$IA$39,MATCH(JA$21,Input!$A$6:$IA$6,0),FALSE),0)*IF(JA$109&gt;=MAX($IC$109:IZ$109),MIN((JA$109-MAX($IC$109:IZ$109)),(JA$109-IZ$109)),0)</f>
        <v>0</v>
      </c>
      <c r="JB167" s="1">
        <f>+IF($E167=JB$22,VLOOKUP($C167,Input!$A$8:$IA$39,MATCH(JB$21,Input!$A$6:$IA$6,0),FALSE),0)*IF(JB$110&gt;=MAX($IC$110:JA$110),MIN((JB$110-MAX($IC$110:JA$110)),(JB$110-JA$110)),0)+IF($E167=JB$22,VLOOKUP($C167,Input!$A$8:$IA$39,MATCH(JB$21,Input!$A$6:$IA$6,0),FALSE),0)*IF(JB$109&gt;=MAX($IC$109:JA$109),MIN((JB$109-MAX($IC$109:JA$109)),(JB$109-JA$109)),0)</f>
        <v>0</v>
      </c>
      <c r="JC167" s="1">
        <f>+IF($E167=JC$22,VLOOKUP($C167,Input!$A$8:$IA$39,MATCH(JC$21,Input!$A$6:$IA$6,0),FALSE),0)*IF(JC$110&gt;=MAX($IC$110:JB$110),MIN((JC$110-MAX($IC$110:JB$110)),(JC$110-JB$110)),0)+IF($E167=JC$22,VLOOKUP($C167,Input!$A$8:$IA$39,MATCH(JC$21,Input!$A$6:$IA$6,0),FALSE),0)*IF(JC$109&gt;=MAX($IC$109:JB$109),MIN((JC$109-MAX($IC$109:JB$109)),(JC$109-JB$109)),0)</f>
        <v>0</v>
      </c>
      <c r="JD167" s="1">
        <f>+IF($E167=JD$22,VLOOKUP($C167,Input!$A$8:$IA$39,MATCH(JD$21,Input!$A$6:$IA$6,0),FALSE),0)*IF(JD$110&gt;=MAX($IC$110:JC$110),MIN((JD$110-MAX($IC$110:JC$110)),(JD$110-JC$110)),0)+IF($E167=JD$22,VLOOKUP($C167,Input!$A$8:$IA$39,MATCH(JD$21,Input!$A$6:$IA$6,0),FALSE),0)*IF(JD$109&gt;=MAX($IC$109:JC$109),MIN((JD$109-MAX($IC$109:JC$109)),(JD$109-JC$109)),0)</f>
        <v>0</v>
      </c>
      <c r="JE167" s="1">
        <f>+IF($E167=JE$22,VLOOKUP($C167,Input!$A$8:$IA$39,MATCH(JE$21,Input!$A$6:$IA$6,0),FALSE),0)*IF(JE$110&gt;=MAX($IC$110:JD$110),MIN((JE$110-MAX($IC$110:JD$110)),(JE$110-JD$110)),0)+IF($E167=JE$22,VLOOKUP($C167,Input!$A$8:$IA$39,MATCH(JE$21,Input!$A$6:$IA$6,0),FALSE),0)*IF(JE$109&gt;=MAX($IC$109:JD$109),MIN((JE$109-MAX($IC$109:JD$109)),(JE$109-JD$109)),0)</f>
        <v>0</v>
      </c>
      <c r="JF167" s="1">
        <f>+IF($E167=JF$22,VLOOKUP($C167,Input!$A$8:$IA$39,MATCH(JF$21,Input!$A$6:$IA$6,0),FALSE),0)*IF(JF$110&gt;=MAX($IC$110:JE$110),MIN((JF$110-MAX($IC$110:JE$110)),(JF$110-JE$110)),0)+IF($E167=JF$22,VLOOKUP($C167,Input!$A$8:$IA$39,MATCH(JF$21,Input!$A$6:$IA$6,0),FALSE),0)*IF(JF$109&gt;=MAX($IC$109:JE$109),MIN((JF$109-MAX($IC$109:JE$109)),(JF$109-JE$109)),0)</f>
        <v>0</v>
      </c>
      <c r="JG167" s="1">
        <f>+IF($E167=JG$22,VLOOKUP($C167,Input!$A$8:$IA$39,MATCH(JG$21,Input!$A$6:$IA$6,0),FALSE),0)*IF(JG$110&gt;=MAX($IC$110:JF$110),MIN((JG$110-MAX($IC$110:JF$110)),(JG$110-JF$110)),0)+IF($E167=JG$22,VLOOKUP($C167,Input!$A$8:$IA$39,MATCH(JG$21,Input!$A$6:$IA$6,0),FALSE),0)*IF(JG$109&gt;=MAX($IC$109:JF$109),MIN((JG$109-MAX($IC$109:JF$109)),(JG$109-JF$109)),0)</f>
        <v>0</v>
      </c>
      <c r="JH167" s="1">
        <f>+IF($E167=JH$22,VLOOKUP($C167,Input!$A$8:$IA$39,MATCH(JH$21,Input!$A$6:$IA$6,0),FALSE),0)*IF(JH$110&gt;=MAX($IC$110:JG$110),MIN((JH$110-MAX($IC$110:JG$110)),(JH$110-JG$110)),0)+IF($E167=JH$22,VLOOKUP($C167,Input!$A$8:$IA$39,MATCH(JH$21,Input!$A$6:$IA$6,0),FALSE),0)*IF(JH$109&gt;=MAX($IC$109:JG$109),MIN((JH$109-MAX($IC$109:JG$109)),(JH$109-JG$109)),0)</f>
        <v>0</v>
      </c>
      <c r="JI167" s="1">
        <f>+IF($E167=JI$22,VLOOKUP($C167,Input!$A$8:$IA$39,MATCH(JI$21,Input!$A$6:$IA$6,0),FALSE),0)*IF(JI$110&gt;=MAX($IC$110:JH$110),MIN((JI$110-MAX($IC$110:JH$110)),(JI$110-JH$110)),0)+IF($E167=JI$22,VLOOKUP($C167,Input!$A$8:$IA$39,MATCH(JI$21,Input!$A$6:$IA$6,0),FALSE),0)*IF(JI$109&gt;=MAX($IC$109:JH$109),MIN((JI$109-MAX($IC$109:JH$109)),(JI$109-JH$109)),0)</f>
        <v>0</v>
      </c>
      <c r="JJ167" s="1">
        <f>+IF($E167=JJ$22,VLOOKUP($C167,Input!$A$8:$IA$39,MATCH(JJ$21,Input!$A$6:$IA$6,0),FALSE),0)*IF(JJ$110&gt;=MAX($IC$110:JI$110),MIN((JJ$110-MAX($IC$110:JI$110)),(JJ$110-JI$110)),0)+IF($E167=JJ$22,VLOOKUP($C167,Input!$A$8:$IA$39,MATCH(JJ$21,Input!$A$6:$IA$6,0),FALSE),0)*IF(JJ$109&gt;=MAX($IC$109:JI$109),MIN((JJ$109-MAX($IC$109:JI$109)),(JJ$109-JI$109)),0)</f>
        <v>0</v>
      </c>
      <c r="JK167" s="1">
        <f>+IF($E167=JK$22,VLOOKUP($C167,Input!$A$8:$IA$39,MATCH(JK$21,Input!$A$6:$IA$6,0),FALSE),0)*IF(JK$110&gt;=MAX($IC$110:JJ$110),MIN((JK$110-MAX($IC$110:JJ$110)),(JK$110-JJ$110)),0)+IF($E167=JK$22,VLOOKUP($C167,Input!$A$8:$IA$39,MATCH(JK$21,Input!$A$6:$IA$6,0),FALSE),0)*IF(JK$109&gt;=MAX($IC$109:JJ$109),MIN((JK$109-MAX($IC$109:JJ$109)),(JK$109-JJ$109)),0)</f>
        <v>0</v>
      </c>
      <c r="JL167" s="1">
        <f>+IF($E167=JL$22,VLOOKUP($C167,Input!$A$8:$IA$39,MATCH(JL$21,Input!$A$6:$IA$6,0),FALSE),0)*IF(JL$110&gt;=MAX($IC$110:JK$110),MIN((JL$110-MAX($IC$110:JK$110)),(JL$110-JK$110)),0)+IF($E167=JL$22,VLOOKUP($C167,Input!$A$8:$IA$39,MATCH(JL$21,Input!$A$6:$IA$6,0),FALSE),0)*IF(JL$109&gt;=MAX($IC$109:JK$109),MIN((JL$109-MAX($IC$109:JK$109)),(JL$109-JK$109)),0)</f>
        <v>0</v>
      </c>
      <c r="JN167" t="str">
        <f>+VLOOKUP($C167,Input!$A$8:$GZ$39,MATCH(JN$21,Input!$A$6:$GZ$6,0),FALSE)</f>
        <v>CNG Station Maint in fuel price</v>
      </c>
      <c r="JO167" s="1">
        <f>IF($E167+$I167+$D$7&lt;=JO$22,0,IF(JO$22-$D$7&gt;=$E167,VLOOKUP($C167,Input!$A$8:$GZ$39,MATCH(JO$21,Input!$A$6:$GZ$6,0),FALSE),0)*$F167/$G167)*$D167</f>
        <v>0</v>
      </c>
      <c r="JP167" s="1">
        <f>IF($E167+$I167+$D$7&lt;=JP$22,0,IF(JP$22-$D$7&gt;=$E167,VLOOKUP($C167,Input!$A$8:$GZ$39,MATCH(JP$21,Input!$A$6:$GZ$6,0),FALSE),0)*$F167/$G167)*$D167</f>
        <v>0</v>
      </c>
      <c r="JQ167" s="1">
        <f>IF($E167+$I167+$D$7&lt;=JQ$22,0,IF(JQ$22-$D$7&gt;=$E167,VLOOKUP($C167,Input!$A$8:$GZ$39,MATCH(JQ$21,Input!$A$6:$GZ$6,0),FALSE),0)*$F167/$G167)*$D167</f>
        <v>0</v>
      </c>
      <c r="JR167" s="1">
        <f>IF($E167+$I167+$D$7&lt;=JR$22,0,IF(JR$22-$D$7&gt;=$E167,VLOOKUP($C167,Input!$A$8:$GZ$39,MATCH(JR$21,Input!$A$6:$GZ$6,0),FALSE),0)*$F167/$G167)*$D167</f>
        <v>0</v>
      </c>
      <c r="JS167" s="1">
        <f>IF($E167+$I167+$D$7&lt;=JS$22,0,IF(JS$22-$D$7&gt;=$E167,VLOOKUP($C167,Input!$A$8:$GZ$39,MATCH(JS$21,Input!$A$6:$GZ$6,0),FALSE),0)*$F167/$G167)*$D167</f>
        <v>0</v>
      </c>
      <c r="JT167" s="1">
        <f>IF($E167+$I167+$D$7&lt;=JT$22,0,IF(JT$22-$D$7&gt;=$E167,VLOOKUP($C167,Input!$A$8:$GZ$39,MATCH(JT$21,Input!$A$6:$GZ$6,0),FALSE),0)*$F167/$G167)*$D167</f>
        <v>0</v>
      </c>
      <c r="JU167" s="1">
        <f>IF($E167+$I167+$D$7&lt;=JU$22,0,IF(JU$22-$D$7&gt;=$E167,VLOOKUP($C167,Input!$A$8:$GZ$39,MATCH(JU$21,Input!$A$6:$GZ$6,0),FALSE),0)*$F167/$G167)*$D167</f>
        <v>0</v>
      </c>
      <c r="JV167" s="1">
        <f>IF($E167+$I167+$D$7&lt;=JV$22,0,IF(JV$22-$D$7&gt;=$E167,VLOOKUP($C167,Input!$A$8:$GZ$39,MATCH(JV$21,Input!$A$6:$GZ$6,0),FALSE),0)*$F167/$G167)*$D167</f>
        <v>0</v>
      </c>
      <c r="JW167" s="1">
        <f>IF($E167+$I167+$D$7&lt;=JW$22,0,IF(JW$22-$D$7&gt;=$E167,VLOOKUP($C167,Input!$A$8:$GZ$39,MATCH(JW$21,Input!$A$6:$GZ$6,0),FALSE),0)*$F167/$G167)*$D167</f>
        <v>0</v>
      </c>
      <c r="JX167" s="1">
        <f>IF($E167+$I167+$D$7&lt;=JX$22,0,IF(JX$22-$D$7&gt;=$E167,VLOOKUP($C167,Input!$A$8:$GZ$39,MATCH(JX$21,Input!$A$6:$GZ$6,0),FALSE),0)*$F167/$G167)*$D167</f>
        <v>0</v>
      </c>
      <c r="JY167" s="1">
        <f>IF($E167+$I167+$D$7&lt;=JY$22,0,IF(JY$22-$D$7&gt;=$E167,VLOOKUP($C167,Input!$A$8:$GZ$39,MATCH(JY$21,Input!$A$6:$GZ$6,0),FALSE),0)*$F167/$G167)*$D167</f>
        <v>0</v>
      </c>
      <c r="JZ167" s="1">
        <f>IF($E167+$I167+$D$7&lt;=JZ$22,0,IF(JZ$22-$D$7&gt;=$E167,VLOOKUP($C167,Input!$A$8:$GZ$39,MATCH(JZ$21,Input!$A$6:$GZ$6,0),FALSE),0)*$F167/$G167)*$D167</f>
        <v>0</v>
      </c>
      <c r="KA167" s="1">
        <f>IF($E167+$I167+$D$7&lt;=KA$22,0,IF(KA$22-$D$7&gt;=$E167,VLOOKUP($C167,Input!$A$8:$GZ$39,MATCH(KA$21,Input!$A$6:$GZ$6,0),FALSE),0)*$F167/$G167)*$D167</f>
        <v>0</v>
      </c>
      <c r="KB167" s="1">
        <f>IF($E167+$I167+$D$7&lt;=KB$22,0,IF(KB$22-$D$7&gt;=$E167,VLOOKUP($C167,Input!$A$8:$GZ$39,MATCH(KB$21,Input!$A$6:$GZ$6,0),FALSE),0)*$F167/$G167)*$D167</f>
        <v>0</v>
      </c>
      <c r="KC167" s="1">
        <f>IF($E167+$I167+$D$7&lt;=KC$22,0,IF(KC$22-$D$7&gt;=$E167,VLOOKUP($C167,Input!$A$8:$GZ$39,MATCH(KC$21,Input!$A$6:$GZ$6,0),FALSE),0)*$F167/$G167)*$D167</f>
        <v>0</v>
      </c>
      <c r="KD167" s="1">
        <f>IF($E167+$I167+$D$7&lt;=KD$22,0,IF(KD$22-$D$7&gt;=$E167,VLOOKUP($C167,Input!$A$8:$GZ$39,MATCH(KD$21,Input!$A$6:$GZ$6,0),FALSE),0)*$F167/$G167)*$D167</f>
        <v>0</v>
      </c>
      <c r="KE167" s="1">
        <f>IF($E167+$I167+$D$7&lt;=KE$22,0,IF(KE$22-$D$7&gt;=$E167,VLOOKUP($C167,Input!$A$8:$GZ$39,MATCH(KE$21,Input!$A$6:$GZ$6,0),FALSE),0)*$F167/$G167)*$D167</f>
        <v>0</v>
      </c>
      <c r="KF167" s="1">
        <f>IF($E167+$I167+$D$7&lt;=KF$22,0,IF(KF$22-$D$7&gt;=$E167,VLOOKUP($C167,Input!$A$8:$GZ$39,MATCH(KF$21,Input!$A$6:$GZ$6,0),FALSE),0)*$F167/$G167)*$D167</f>
        <v>0</v>
      </c>
      <c r="KG167" s="1">
        <f>IF($E167+$I167+$D$7&lt;=KG$22,0,IF(KG$22-$D$7&gt;=$E167,VLOOKUP($C167,Input!$A$8:$GZ$39,MATCH(KG$21,Input!$A$6:$GZ$6,0),FALSE),0)*$F167/$G167)*$D167</f>
        <v>0</v>
      </c>
      <c r="KH167" s="1">
        <f>IF($E167+$I167+$D$7&lt;=KH$22,0,IF(KH$22-$D$7&gt;=$E167,VLOOKUP($C167,Input!$A$8:$GZ$39,MATCH(KH$21,Input!$A$6:$GZ$6,0),FALSE),0)*$F167/$G167)*$D167</f>
        <v>0</v>
      </c>
      <c r="KI167" s="1">
        <f>IF($E167+$I167+$D$7&lt;=KI$22,0,IF(KI$22-$D$7&gt;=$E167,VLOOKUP($C167,Input!$A$8:$GZ$39,MATCH(KI$21,Input!$A$6:$GZ$6,0),FALSE),0)*$F167/$G167)*$D167</f>
        <v>0</v>
      </c>
      <c r="KJ167" s="1">
        <f>IF($E167+$I167+$D$7&lt;=KJ$22,0,IF(KJ$22-$D$7&gt;=$E167,VLOOKUP($C167,Input!$A$8:$GZ$39,MATCH(KJ$21,Input!$A$6:$GZ$6,0),FALSE),0)*$F167/$G167)*$D167</f>
        <v>0</v>
      </c>
      <c r="KK167" s="1">
        <f>IF($E167+$I167+$D$7&lt;=KK$22,0,IF(KK$22-$D$7&gt;=$E167,VLOOKUP($C167,Input!$A$8:$GZ$39,MATCH(KK$21,Input!$A$6:$GZ$6,0),FALSE),0)*$F167/$G167)*$D167</f>
        <v>0</v>
      </c>
      <c r="KL167" s="1">
        <f>IF($E167+$I167+$D$7&lt;=KL$22,0,IF(KL$22-$D$7&gt;=$E167,VLOOKUP($C167,Input!$A$8:$GZ$39,MATCH(KL$21,Input!$A$6:$GZ$6,0),FALSE),0)*$F167/$G167)*$D167</f>
        <v>0</v>
      </c>
      <c r="KM167" s="1">
        <f>IF($E167+$I167+$D$7&lt;=KM$22,0,IF(KM$22-$D$7&gt;=$E167,VLOOKUP($C167,Input!$A$8:$GZ$39,MATCH(KM$21,Input!$A$6:$GZ$6,0),FALSE),0)*$F167/$G167)*$D167</f>
        <v>0</v>
      </c>
      <c r="KN167" s="1">
        <f>IF($E167+$I167+$D$7&lt;=KN$22,0,IF(KN$22-$D$7&gt;=$E167,VLOOKUP($C167,Input!$A$8:$GZ$39,MATCH(KN$21,Input!$A$6:$GZ$6,0),FALSE),0)*$F167/$G167)*$D167</f>
        <v>0</v>
      </c>
      <c r="KO167" s="1">
        <f>IF($E167+$I167+$D$7&lt;=KO$22,0,IF(KO$22-$D$7&gt;=$E167,VLOOKUP($C167,Input!$A$8:$GZ$39,MATCH(KO$21,Input!$A$6:$GZ$6,0),FALSE),0)*$F167/$G167)*$D167</f>
        <v>0</v>
      </c>
      <c r="KP167" s="1">
        <f>IF($E167+$I167+$D$7&lt;=KP$22,0,IF(KP$22-$D$7&gt;=$E167,VLOOKUP($C167,Input!$A$8:$GZ$39,MATCH(KP$21,Input!$A$6:$GZ$6,0),FALSE),0)*$F167/$G167)*$D167</f>
        <v>0</v>
      </c>
      <c r="KQ167" s="1">
        <f>IF($E167+$I167+$D$7&lt;=KQ$22,0,IF(KQ$22-$D$7&gt;=$E167,VLOOKUP($C167,Input!$A$8:$GZ$39,MATCH(KQ$21,Input!$A$6:$GZ$6,0),FALSE),0)*$F167/$G167)*$D167</f>
        <v>0</v>
      </c>
      <c r="KR167" s="1">
        <f>IF($E167+$I167+$D$7&lt;=KR$22,0,IF(KR$22-$D$7&gt;=$E167,VLOOKUP($C167,Input!$A$8:$GZ$39,MATCH(KR$21,Input!$A$6:$GZ$6,0),FALSE),0)*$F167/$G167)*$D167</f>
        <v>0</v>
      </c>
      <c r="KS167" s="1">
        <f>IF($E167+$I167+$D$7&lt;=KS$22,0,IF(KS$22-$D$7&gt;=$E167,VLOOKUP($C167,Input!$A$8:$GZ$39,MATCH(KS$21,Input!$A$6:$GZ$6,0),FALSE),0)*$F167/$G167)*$D167</f>
        <v>0</v>
      </c>
      <c r="KT167" s="1">
        <f>IF($E167+$I167+$D$7&lt;=KT$22,0,IF(KT$22-$D$7&gt;=$E167,VLOOKUP($C167,Input!$A$8:$GZ$39,MATCH(KT$21,Input!$A$6:$GZ$6,0),FALSE),0)*$F167/$G167)*$D167</f>
        <v>0</v>
      </c>
      <c r="KU167" s="1">
        <f>IF($E167+$I167+$D$7&lt;=KU$22,0,IF(KU$22-$D$7&gt;=$E167,VLOOKUP($C167,Input!$A$8:$GZ$39,MATCH(KU$21,Input!$A$6:$GZ$6,0),FALSE),0)*$F167/$G167)*$D167</f>
        <v>0</v>
      </c>
      <c r="KV167" s="1">
        <f>IF($E167+$I167+$D$7&lt;=KV$22,0,IF(KV$22-$D$7&gt;=$E167,VLOOKUP($C167,Input!$A$8:$GZ$39,MATCH(KV$21,Input!$A$6:$GZ$6,0),FALSE),0)*$F167/$G167)*$D167</f>
        <v>0</v>
      </c>
      <c r="KW167" s="1">
        <f>IF($E167+$I167+$D$7&lt;=KW$22,0,IF(KW$22-$D$7&gt;=$E167,VLOOKUP($C167,Input!$A$8:$GZ$39,MATCH(KW$21,Input!$A$6:$GZ$6,0),FALSE),0)*$F167/$G167)*$D167</f>
        <v>0</v>
      </c>
      <c r="KY167" t="str">
        <f>VLOOKUP($C167,Input!$A$8:$HV$39,MATCH(KY$21,Input!$A$6:$HV$6,0),FALSE)</f>
        <v xml:space="preserve">CNG (compressed and at pump, including station maintenance) </v>
      </c>
      <c r="KZ167" s="1">
        <f>IF($E167+$I167+$D$7&lt;=KZ$22,0,IF(KZ$22-$D$7&gt;=$E167,VLOOKUP($C167,Input!$A$8:$HV$39,MATCH(KZ$21,Input!$A$6:$HV$6,0),FALSE)/$G167*$F167,0))*$D167</f>
        <v>0</v>
      </c>
      <c r="LA167" s="1">
        <f>IF($E167+$I167+$D$7&lt;=LA$22,0,IF(LA$22-$D$7&gt;=$E167,VLOOKUP($C167,Input!$A$8:$HV$39,MATCH(LA$21,Input!$A$6:$HV$6,0),FALSE)/$G167*$F167,0))*$D167</f>
        <v>0</v>
      </c>
      <c r="LB167" s="1">
        <f>IF($E167+$I167+$D$7&lt;=LB$22,0,IF(LB$22-$D$7&gt;=$E167,VLOOKUP($C167,Input!$A$8:$HV$39,MATCH(LB$21,Input!$A$6:$HV$6,0),FALSE)/$G167*$F167,0))*$D167</f>
        <v>0</v>
      </c>
      <c r="LC167" s="1">
        <f>IF($E167+$I167+$D$7&lt;=LC$22,0,IF(LC$22-$D$7&gt;=$E167,VLOOKUP($C167,Input!$A$8:$HV$39,MATCH(LC$21,Input!$A$6:$HV$6,0),FALSE)/$G167*$F167,0))*$D167</f>
        <v>0</v>
      </c>
      <c r="LD167" s="1">
        <f>IF($E167+$I167+$D$7&lt;=LD$22,0,IF(LD$22-$D$7&gt;=$E167,VLOOKUP($C167,Input!$A$8:$HV$39,MATCH(LD$21,Input!$A$6:$HV$6,0),FALSE)/$G167*$F167,0))*$D167</f>
        <v>0</v>
      </c>
      <c r="LE167" s="1">
        <f>IF($E167+$I167+$D$7&lt;=LE$22,0,IF(LE$22-$D$7&gt;=$E167,VLOOKUP($C167,Input!$A$8:$HV$39,MATCH(LE$21,Input!$A$6:$HV$6,0),FALSE)/$G167*$F167,0))*$D167</f>
        <v>0</v>
      </c>
      <c r="LF167" s="1">
        <f>IF($E167+$I167+$D$7&lt;=LF$22,0,IF(LF$22-$D$7&gt;=$E167,VLOOKUP($C167,Input!$A$8:$HV$39,MATCH(LF$21,Input!$A$6:$HV$6,0),FALSE)/$G167*$F167,0))*$D167</f>
        <v>0</v>
      </c>
      <c r="LG167" s="1">
        <f>IF($E167+$I167+$D$7&lt;=LG$22,0,IF(LG$22-$D$7&gt;=$E167,VLOOKUP($C167,Input!$A$8:$HV$39,MATCH(LG$21,Input!$A$6:$HV$6,0),FALSE)/$G167*$F167,0))*$D167</f>
        <v>0</v>
      </c>
      <c r="LH167" s="1">
        <f>IF($E167+$I167+$D$7&lt;=LH$22,0,IF(LH$22-$D$7&gt;=$E167,VLOOKUP($C167,Input!$A$8:$HV$39,MATCH(LH$21,Input!$A$6:$HV$6,0),FALSE)/$G167*$F167,0))*$D167</f>
        <v>0</v>
      </c>
      <c r="LI167" s="1">
        <f>IF($E167+$I167+$D$7&lt;=LI$22,0,IF(LI$22-$D$7&gt;=$E167,VLOOKUP($C167,Input!$A$8:$HV$39,MATCH(LI$21,Input!$A$6:$HV$6,0),FALSE)/$G167*$F167,0))*$D167</f>
        <v>0</v>
      </c>
      <c r="LJ167" s="1">
        <f>IF($E167+$I167+$D$7&lt;=LJ$22,0,IF(LJ$22-$D$7&gt;=$E167,VLOOKUP($C167,Input!$A$8:$HV$39,MATCH(LJ$21,Input!$A$6:$HV$6,0),FALSE)/$G167*$F167,0))*$D167</f>
        <v>0</v>
      </c>
      <c r="LK167" s="1">
        <f>IF($E167+$I167+$D$7&lt;=LK$22,0,IF(LK$22-$D$7&gt;=$E167,VLOOKUP($C167,Input!$A$8:$HV$39,MATCH(LK$21,Input!$A$6:$HV$6,0),FALSE)/$G167*$F167,0))*$D167</f>
        <v>0</v>
      </c>
      <c r="LL167" s="1">
        <f>IF($E167+$I167+$D$7&lt;=LL$22,0,IF(LL$22-$D$7&gt;=$E167,VLOOKUP($C167,Input!$A$8:$HV$39,MATCH(LL$21,Input!$A$6:$HV$6,0),FALSE)/$G167*$F167,0))*$D167</f>
        <v>0</v>
      </c>
      <c r="LM167" s="1">
        <f>IF($E167+$I167+$D$7&lt;=LM$22,0,IF(LM$22-$D$7&gt;=$E167,VLOOKUP($C167,Input!$A$8:$HV$39,MATCH(LM$21,Input!$A$6:$HV$6,0),FALSE)/$G167*$F167,0))*$D167</f>
        <v>0</v>
      </c>
      <c r="LN167" s="1">
        <f>IF($E167+$I167+$D$7&lt;=LN$22,0,IF(LN$22-$D$7&gt;=$E167,VLOOKUP($C167,Input!$A$8:$HV$39,MATCH(LN$21,Input!$A$6:$HV$6,0),FALSE)/$G167*$F167,0))*$D167</f>
        <v>0</v>
      </c>
      <c r="LO167" s="1">
        <f>IF($E167+$I167+$D$7&lt;=LO$22,0,IF(LO$22-$D$7&gt;=$E167,VLOOKUP($C167,Input!$A$8:$HV$39,MATCH(LO$21,Input!$A$6:$HV$6,0),FALSE)/$G167*$F167,0))*$D167</f>
        <v>0</v>
      </c>
      <c r="LP167" s="1">
        <f>IF($E167+$I167+$D$7&lt;=LP$22,0,IF(LP$22-$D$7&gt;=$E167,VLOOKUP($C167,Input!$A$8:$HV$39,MATCH(LP$21,Input!$A$6:$HV$6,0),FALSE)/$G167*$F167,0))*$D167</f>
        <v>3602474.2268041242</v>
      </c>
      <c r="LQ167" s="1">
        <f>IF($E167+$I167+$D$7&lt;=LQ$22,0,IF(LQ$22-$D$7&gt;=$E167,VLOOKUP($C167,Input!$A$8:$HV$39,MATCH(LQ$21,Input!$A$6:$HV$6,0),FALSE)/$G167*$F167,0))*$D167</f>
        <v>4095062.0596988951</v>
      </c>
      <c r="LR167" s="1">
        <f>IF($E167+$I167+$D$7&lt;=LR$22,0,IF(LR$22-$D$7&gt;=$E167,VLOOKUP($C167,Input!$A$8:$HV$39,MATCH(LR$21,Input!$A$6:$HV$6,0),FALSE)/$G167*$F167,0))*$D167</f>
        <v>4354580.3338031322</v>
      </c>
      <c r="LS167" s="1">
        <f>IF($E167+$I167+$D$7&lt;=LS$22,0,IF(LS$22-$D$7&gt;=$E167,VLOOKUP($C167,Input!$A$8:$HV$39,MATCH(LS$21,Input!$A$6:$HV$6,0),FALSE)/$G167*$F167,0))*$D167</f>
        <v>4566065.837049745</v>
      </c>
      <c r="LT167" s="1">
        <f>IF($E167+$I167+$D$7&lt;=LT$22,0,IF(LT$22-$D$7&gt;=$E167,VLOOKUP($C167,Input!$A$8:$HV$39,MATCH(LT$21,Input!$A$6:$HV$6,0),FALSE)/$G167*$F167,0))*$D167</f>
        <v>4707696.1225886121</v>
      </c>
      <c r="LU167" s="1">
        <f>IF($E167+$I167+$D$7&lt;=LU$22,0,IF(LU$22-$D$7&gt;=$E167,VLOOKUP($C167,Input!$A$8:$HV$39,MATCH(LU$21,Input!$A$6:$HV$6,0),FALSE)/$G167*$F167,0))*$D167</f>
        <v>4726060.0490946593</v>
      </c>
      <c r="LV167" s="1">
        <f>IF($E167+$I167+$D$7&lt;=LV$22,0,IF(LV$22-$D$7&gt;=$E167,VLOOKUP($C167,Input!$A$8:$HV$39,MATCH(LV$21,Input!$A$6:$HV$6,0),FALSE)/$G167*$F167,0))*$D167</f>
        <v>4734825.1352958865</v>
      </c>
      <c r="LW167" s="1">
        <f>IF($E167+$I167+$D$7&lt;=LW$22,0,IF(LW$22-$D$7&gt;=$E167,VLOOKUP($C167,Input!$A$8:$HV$39,MATCH(LW$21,Input!$A$6:$HV$6,0),FALSE)/$G167*$F167,0))*$D167</f>
        <v>4755890.1460853657</v>
      </c>
      <c r="LX167" s="1">
        <f>IF($E167+$I167+$D$7&lt;=LX$22,0,IF(LX$22-$D$7&gt;=$E167,VLOOKUP($C167,Input!$A$8:$HV$39,MATCH(LX$21,Input!$A$6:$HV$6,0),FALSE)/$G167*$F167,0))*$D167</f>
        <v>4800185.7947109519</v>
      </c>
      <c r="LY167" s="1">
        <f>IF($E167+$I167+$D$7&lt;=LY$22,0,IF(LY$22-$D$7&gt;=$E167,VLOOKUP($C167,Input!$A$8:$HV$39,MATCH(LY$21,Input!$A$6:$HV$6,0),FALSE)/$G167*$F167,0))*$D167</f>
        <v>4931707.6323679043</v>
      </c>
      <c r="LZ167" s="1">
        <f>IF($E167+$I167+$D$7&lt;=LZ$22,0,IF(LZ$22-$D$7&gt;=$E167,VLOOKUP($C167,Input!$A$8:$HV$39,MATCH(LZ$21,Input!$A$6:$HV$6,0),FALSE)/$G167*$F167,0))*$D167</f>
        <v>5033420.7092612106</v>
      </c>
      <c r="MA167" s="1">
        <f>IF($E167+$I167+$D$7&lt;=MA$22,0,IF(MA$22-$D$7&gt;=$E167,VLOOKUP($C167,Input!$A$8:$HV$39,MATCH(MA$21,Input!$A$6:$HV$6,0),FALSE)/$G167*$F167,0))*$D167</f>
        <v>5855420.6033015018</v>
      </c>
      <c r="MB167" s="1">
        <f>IF($E167+$I167+$D$7&lt;=MB$22,0,IF(MB$22-$D$7&gt;=$E167,VLOOKUP($C167,Input!$A$8:$HV$39,MATCH(MB$21,Input!$A$6:$HV$6,0),FALSE)/$G167*$F167,0))*$D167</f>
        <v>5916065.9565362232</v>
      </c>
      <c r="MC167" s="1">
        <f>IF($E167+$I167+$D$7&lt;=MC$22,0,IF(MC$22-$D$7&gt;=$E167,VLOOKUP($C167,Input!$A$8:$HV$39,MATCH(MC$21,Input!$A$6:$HV$6,0),FALSE)/$G167*$F167,0))*$D167</f>
        <v>5969796.3206430851</v>
      </c>
      <c r="MD167" s="1">
        <f>IF($E167+$I167+$D$7&lt;=MD$22,0,IF(MD$22-$D$7&gt;=$E167,VLOOKUP($C167,Input!$A$8:$HV$39,MATCH(MD$21,Input!$A$6:$HV$6,0),FALSE)/$G167*$F167,0))*$D167</f>
        <v>0</v>
      </c>
      <c r="ME167" s="1">
        <f>IF($E167+$I167+$D$7&lt;=ME$22,0,IF(ME$22-$D$7&gt;=$E167,VLOOKUP($C167,Input!$A$8:$HV$39,MATCH(ME$21,Input!$A$6:$HV$6,0),FALSE)/$G167*$F167,0))*$D167</f>
        <v>0</v>
      </c>
      <c r="MF167" s="1">
        <f>IF($E167+$I167+$D$7&lt;=MF$22,0,IF(MF$22-$D$7&gt;=$E167,VLOOKUP($C167,Input!$A$8:$HV$39,MATCH(MF$21,Input!$A$6:$HV$6,0),FALSE)/$G167*$F167,0))*$D167</f>
        <v>0</v>
      </c>
      <c r="MG167" s="1">
        <f>IF($E167+$I167+$D$7&lt;=MG$22,0,IF(MG$22-$D$7&gt;=$E167,VLOOKUP($C167,Input!$A$8:$HV$39,MATCH(MG$21,Input!$A$6:$HV$6,0),FALSE)/$G167*$F167,0))*$D167</f>
        <v>0</v>
      </c>
      <c r="MH167" s="1">
        <f>IF($E167+$I167+$D$7&lt;=MH$22,0,IF(MH$22-$D$7&gt;=$E167,VLOOKUP($C167,Input!$A$8:$HV$39,MATCH(MH$21,Input!$A$6:$HV$6,0),FALSE)/$G167*$F167,0))*$D167</f>
        <v>0</v>
      </c>
      <c r="MI167" s="1">
        <f>IF($E167+$I167+$D$7&lt;=MI$22,0,IF(MI$22-$D$7&gt;=$E167,VLOOKUP($C167,Input!$A$8:$HV$39,MATCH(MI$21,Input!$A$6:$HV$6,0),FALSE)/$G167*$F167,0))*$D167</f>
        <v>0</v>
      </c>
      <c r="MJ167" s="1">
        <f>IF($E167+$I167+$D$7&lt;=MJ$22,0,IF(MJ$22-$D$7&gt;=$E167,VLOOKUP($C167,Input!$A$8:$HV$39,MATCH(MJ$21,Input!$A$6:$HV$6,0),FALSE)/$G167*$F167,0))*$D167</f>
        <v>0</v>
      </c>
      <c r="MK167" s="1">
        <f>IF($E167+$I167+$D$7&lt;=MK$22,0,IF(MK$22-$D$7&gt;=$E167,VLOOKUP($C167,Input!$A$8:$HV$39,MATCH(MK$21,Input!$A$6:$HV$6,0),FALSE)/$G167*$F167,0))*$D167</f>
        <v>0</v>
      </c>
      <c r="ML167" s="1">
        <f>IF($E167+$I167+$D$7&lt;=ML$22,0,IF(ML$22-$D$7&gt;=$E167,VLOOKUP($C167,Input!$A$8:$HV$39,MATCH(ML$21,Input!$A$6:$HV$6,0),FALSE)/$G167*$F167,0))*$D167</f>
        <v>0</v>
      </c>
      <c r="MM167" s="1">
        <f>IF($E167+$I167+$D$7&lt;=MM$22,0,IF(MM$22-$D$7&gt;=$E167,VLOOKUP($C167,Input!$A$8:$HV$39,MATCH(MM$21,Input!$A$6:$HV$6,0),FALSE)/$G167*$F167,0))*$D167</f>
        <v>0</v>
      </c>
      <c r="MN167" s="1">
        <f>IF($E167+$I167+$D$7&lt;=MN$22,0,IF(MN$22-$D$7&gt;=$E167,VLOOKUP($C167,Input!$A$8:$HV$39,MATCH(MN$21,Input!$A$6:$HV$6,0),FALSE)/$G167*$F167,0))*$D167</f>
        <v>0</v>
      </c>
      <c r="MO167" s="1">
        <f>IF($E167+$I167+$D$7&lt;=MO$22,0,IF(MO$22-$D$7&gt;=$E167,VLOOKUP($C167,Input!$A$8:$HV$39,MATCH(MO$21,Input!$A$6:$HV$6,0),FALSE)/$G167*$F167,0))*$D167</f>
        <v>0</v>
      </c>
      <c r="MP167" s="1">
        <f>IF($E167+$I167+$D$7&lt;=MP$22,0,IF(MP$22-$D$7&gt;=$E167,VLOOKUP($C167,Input!$A$8:$HV$39,MATCH(MP$21,Input!$A$6:$HV$6,0),FALSE)/$G167*$F167,0))*$D167</f>
        <v>0</v>
      </c>
      <c r="MQ167" s="1">
        <f>IF($E167+$I167+$D$7&lt;=MQ$22,0,IF(MQ$22-$D$7&gt;=$E167,VLOOKUP($C167,Input!$A$8:$HV$39,MATCH(MQ$21,Input!$A$6:$HV$6,0),FALSE)/$G167*$F167,0))*$D167</f>
        <v>0</v>
      </c>
      <c r="MR167" s="1">
        <f>IF($E167+$I167+$D$7&lt;=MR$22,0,IF(MR$22-$D$7&gt;=$E167,VLOOKUP($C167,Input!$A$8:$HV$39,MATCH(MR$21,Input!$A$6:$HV$6,0),FALSE)/$G167*$F167,0))*$D167</f>
        <v>0</v>
      </c>
      <c r="MS167" s="1">
        <f>IF($E167+$I167+$D$7&lt;=MS$22,0,IF(MS$22-$D$7&gt;=$E167,VLOOKUP($C167,Input!$A$8:$HV$39,MATCH(MS$21,Input!$A$6:$HV$6,0),FALSE)/$G167*$F167,0))*$D167</f>
        <v>0</v>
      </c>
      <c r="MT167" s="1">
        <f>IF($E167+$I167+$D$7&lt;=MT$22,0,IF(MT$22-$D$7&gt;=$E167,VLOOKUP($C167,Input!$A$8:$HV$39,MATCH(MT$21,Input!$A$6:$HV$6,0),FALSE)/$G167*$F167,0))*$D167</f>
        <v>0</v>
      </c>
      <c r="MU167" s="1">
        <f>IF($E167+$I167+$D$7&lt;=MU$22,0,IF(MU$22-$D$7&gt;=$E167,VLOOKUP($C167,Input!$A$8:$HV$39,MATCH(MU$21,Input!$A$6:$HV$6,0),FALSE)/$G167*$F167,0))*$D167</f>
        <v>0</v>
      </c>
      <c r="MV167" s="1">
        <f>IF($E167+$I167+$D$7&lt;=MV$22,0,IF(MV$22-$D$7&gt;=$E167,VLOOKUP($C167,Input!$A$8:$HV$39,MATCH(MV$21,Input!$A$6:$HV$6,0),FALSE)/$G167*$F167,0))*$D167</f>
        <v>0</v>
      </c>
      <c r="MW167" s="1">
        <f>IF($E167+$I167+$D$7&lt;=MW$22,0,IF(MW$22-$D$7&gt;=$E167,VLOOKUP($C167,Input!$A$8:$HV$39,MATCH(MW$21,Input!$A$6:$HV$6,0),FALSE)/$G167*$F167,0))*$D167</f>
        <v>0</v>
      </c>
      <c r="MX167" s="1">
        <f>IF($E167+$I167+$D$7&lt;=MX$22,0,IF(MX$22-$D$7&gt;=$E167,VLOOKUP($C167,Input!$A$8:$HV$39,MATCH(MX$21,Input!$A$6:$HV$6,0),FALSE)/$G167*$F167,0))*$D167</f>
        <v>0</v>
      </c>
      <c r="MZ167" t="str">
        <f>VLOOKUP($C167,Input!$A$8:$HV$39,MATCH(MZ$21,Input!$A$6:$HV$6,0),FALSE)</f>
        <v>Fossil CNG LCFS Credit ($/DGE)</v>
      </c>
      <c r="NA167" s="1">
        <f>IF($E167+$I167+$D$7&lt;=NA$22,0,IF(NA$22-$D$7&gt;=$E167,-VLOOKUP($C167,Input!$A$8:$HV$39,MATCH(NA$21,Input!$A$6:$HV$6,0),FALSE)/$G167*$F167,0))*$D167*$G$4/100</f>
        <v>-517858.66465979372</v>
      </c>
      <c r="NB167" s="1">
        <f>IF($E167+$I167+$D$7&lt;=NB$22,0,IF(NB$22-$D$7&gt;=$E167,-VLOOKUP($C167,Input!$A$8:$HV$39,MATCH(NB$21,Input!$A$6:$HV$6,0),FALSE)/$G167*$F167,0))*$D167*$G$4/100</f>
        <v>-458300.37674226821</v>
      </c>
      <c r="NC167" s="1">
        <f>IF($E167+$I167+$D$7&lt;=NC$22,0,IF(NC$22-$D$7&gt;=$E167,-VLOOKUP($C167,Input!$A$8:$HV$39,MATCH(NC$21,Input!$A$6:$HV$6,0),FALSE)/$G167*$F167,0))*$D167*$G$4/100</f>
        <v>-398742.08882474189</v>
      </c>
      <c r="ND167" s="1">
        <f>IF($E167+$I167+$D$7&lt;=ND$22,0,IF(ND$22-$D$7&gt;=$E167,-VLOOKUP($C167,Input!$A$8:$HV$39,MATCH(ND$21,Input!$A$6:$HV$6,0),FALSE)/$G167*$F167,0))*$D167*$G$4/100</f>
        <v>-299478.27562886622</v>
      </c>
      <c r="NE167" s="1">
        <f>IF($E167+$I167+$D$7&lt;=NE$22,0,IF(NE$22-$D$7&gt;=$E167,-VLOOKUP($C167,Input!$A$8:$HV$39,MATCH(NE$21,Input!$A$6:$HV$6,0),FALSE)/$G167*$F167,0))*$D167*$G$4/100</f>
        <v>-200214.46243298994</v>
      </c>
      <c r="NF167" s="1">
        <f>IF($E167+$I167+$D$7&lt;=NF$22,0,IF(NF$22-$D$7&gt;=$E167,-VLOOKUP($C167,Input!$A$8:$HV$39,MATCH(NF$21,Input!$A$6:$HV$6,0),FALSE)/$G167*$F167,0))*$D167*$G$4/100</f>
        <v>-200214.46243298994</v>
      </c>
      <c r="NG167" s="1">
        <f>IF($E167+$I167+$D$7&lt;=NG$22,0,IF(NG$22-$D$7&gt;=$E167,-VLOOKUP($C167,Input!$A$8:$HV$39,MATCH(NG$21,Input!$A$6:$HV$6,0),FALSE)/$G167*$F167,0))*$D167*$G$4/100</f>
        <v>-200214.46243298994</v>
      </c>
      <c r="NH167" s="1">
        <f>IF($E167+$I167+$D$7&lt;=NH$22,0,IF(NH$22-$D$7&gt;=$E167,-VLOOKUP($C167,Input!$A$8:$HV$39,MATCH(NH$21,Input!$A$6:$HV$6,0),FALSE)/$G167*$F167,0))*$D167*$G$4/100</f>
        <v>-200214.46243298994</v>
      </c>
      <c r="NI167" s="1">
        <f>IF($E167+$I167+$D$7&lt;=NI$22,0,IF(NI$22-$D$7&gt;=$E167,-VLOOKUP($C167,Input!$A$8:$HV$39,MATCH(NI$21,Input!$A$6:$HV$6,0),FALSE)/$G167*$F167,0))*$D167*$G$4/100</f>
        <v>-200214.46243298994</v>
      </c>
      <c r="NJ167" s="1">
        <f>IF($E167+$I167+$D$7&lt;=NJ$22,0,IF(NJ$22-$D$7&gt;=$E167,-VLOOKUP($C167,Input!$A$8:$HV$39,MATCH(NJ$21,Input!$A$6:$HV$6,0),FALSE)/$G167*$F167,0))*$D167*$G$4/100</f>
        <v>-200214.46243298994</v>
      </c>
      <c r="NK167" s="1">
        <f>IF($E167+$I167+$D$7&lt;=NK$22,0,IF(NK$22-$D$7&gt;=$E167,-VLOOKUP($C167,Input!$A$8:$HV$39,MATCH(NK$21,Input!$A$6:$HV$6,0),FALSE)/$G167*$F167,0))*$D167*$G$4/100</f>
        <v>-200214.46243298994</v>
      </c>
      <c r="NL167" s="1">
        <f>IF($E167+$I167+$D$7&lt;=NL$22,0,IF(NL$22-$D$7&gt;=$E167,-VLOOKUP($C167,Input!$A$8:$HV$39,MATCH(NL$21,Input!$A$6:$HV$6,0),FALSE)/$G167*$F167,0))*$D167*$G$4/100</f>
        <v>-200214.46243298994</v>
      </c>
      <c r="NM167" s="1">
        <f>IF($E167+$I167+$D$7&lt;=NM$22,0,IF(NM$22-$D$7&gt;=$E167,-VLOOKUP($C167,Input!$A$8:$HV$39,MATCH(NM$21,Input!$A$6:$HV$6,0),FALSE)/$G167*$F167,0))*$D167*$G$4/100</f>
        <v>-200214.46243298994</v>
      </c>
      <c r="NN167" s="1">
        <f>IF($E167+$I167+$D$7&lt;=NN$22,0,IF(NN$22-$D$7&gt;=$E167,-VLOOKUP($C167,Input!$A$8:$HV$39,MATCH(NN$21,Input!$A$6:$HV$6,0),FALSE)/$G167*$F167,0))*$D167*$G$4/100</f>
        <v>-200214.46243298994</v>
      </c>
      <c r="NO167" s="1">
        <f>IF($E167+$I167+$D$7&lt;=NO$22,0,IF(NO$22-$D$7&gt;=$E167,-VLOOKUP($C167,Input!$A$8:$HV$39,MATCH(NO$21,Input!$A$6:$HV$6,0),FALSE)/$G167*$F167,0))*$D167*$G$4/100</f>
        <v>0</v>
      </c>
      <c r="NP167" s="1">
        <f>IF($E167+$I167+$D$7&lt;=NP$22,0,IF(NP$22-$D$7&gt;=$E167,-VLOOKUP($C167,Input!$A$8:$HV$39,MATCH(NP$21,Input!$A$6:$HV$6,0),FALSE)/$G167*$F167,0))*$D167*$G$4/100</f>
        <v>0</v>
      </c>
      <c r="NQ167" s="1">
        <f>IF($E167+$I167+$D$7&lt;=NQ$22,0,IF(NQ$22-$D$7&gt;=$E167,-VLOOKUP($C167,Input!$A$8:$HV$39,MATCH(NQ$21,Input!$A$6:$HV$6,0),FALSE)/$G167*$F167,0))*$D167*$G$4/100</f>
        <v>0</v>
      </c>
      <c r="NR167" s="1">
        <f>IF($E167+$I167+$D$7&lt;=NR$22,0,IF(NR$22-$D$7&gt;=$E167,-VLOOKUP($C167,Input!$A$8:$HV$39,MATCH(NR$21,Input!$A$6:$HV$6,0),FALSE)/$G167*$F167,0))*$D167*$G$4/100</f>
        <v>0</v>
      </c>
      <c r="NS167" s="1">
        <f>IF($E167+$I167+$D$7&lt;=NS$22,0,IF(NS$22-$D$7&gt;=$E167,-VLOOKUP($C167,Input!$A$8:$HV$39,MATCH(NS$21,Input!$A$6:$HV$6,0),FALSE)/$G167*$F167,0))*$D167*$G$4/100</f>
        <v>0</v>
      </c>
      <c r="NT167" s="1">
        <f>IF($E167+$I167+$D$7&lt;=NT$22,0,IF(NT$22-$D$7&gt;=$E167,-VLOOKUP($C167,Input!$A$8:$HV$39,MATCH(NT$21,Input!$A$6:$HV$6,0),FALSE)/$G167*$F167,0))*$D167*$G$4/100</f>
        <v>0</v>
      </c>
      <c r="NU167" s="1">
        <f>IF($E167+$I167+$D$7&lt;=NU$22,0,IF(NU$22-$D$7&gt;=$E167,-VLOOKUP($C167,Input!$A$8:$HV$39,MATCH(NU$21,Input!$A$6:$HV$6,0),FALSE)/$G167*$F167,0))*$D167*$G$4/100</f>
        <v>0</v>
      </c>
      <c r="NV167" s="1">
        <f>IF($E167+$I167+$D$7&lt;=NV$22,0,IF(NV$22-$D$7&gt;=$E167,-VLOOKUP($C167,Input!$A$8:$HV$39,MATCH(NV$21,Input!$A$6:$HV$6,0),FALSE)/$G167*$F167,0))*$D167*$G$4/100</f>
        <v>0</v>
      </c>
      <c r="NW167" s="1">
        <f>IF($E167+$I167+$D$7&lt;=NW$22,0,IF(NW$22-$D$7&gt;=$E167,-VLOOKUP($C167,Input!$A$8:$HV$39,MATCH(NW$21,Input!$A$6:$HV$6,0),FALSE)/$G167*$F167,0))*$D167*$G$4/100</f>
        <v>0</v>
      </c>
      <c r="NX167" s="1">
        <f>IF($E167+$I167+$D$7&lt;=NX$22,0,IF(NX$22-$D$7&gt;=$E167,-VLOOKUP($C167,Input!$A$8:$HV$39,MATCH(NX$21,Input!$A$6:$HV$6,0),FALSE)/$G167*$F167,0))*$D167*$G$4/100</f>
        <v>0</v>
      </c>
      <c r="NY167" s="1">
        <f>IF($E167+$I167+$D$7&lt;=NY$22,0,IF(NY$22-$D$7&gt;=$E167,-VLOOKUP($C167,Input!$A$8:$HV$39,MATCH(NY$21,Input!$A$6:$HV$6,0),FALSE)/$G167*$F167,0))*$D167*$G$4/100</f>
        <v>0</v>
      </c>
      <c r="NZ167" s="1">
        <f>IF($E167+$I167+$D$7&lt;=NZ$22,0,IF(NZ$22-$D$7&gt;=$E167,-VLOOKUP($C167,Input!$A$8:$HV$39,MATCH(NZ$21,Input!$A$6:$HV$6,0),FALSE)/$G167*$F167,0))*$D167*$G$4/100</f>
        <v>0</v>
      </c>
      <c r="OA167" s="1">
        <f>IF($E167+$I167+$D$7&lt;=OA$22,0,IF(OA$22-$D$7&gt;=$E167,-VLOOKUP($C167,Input!$A$8:$HV$39,MATCH(OA$21,Input!$A$6:$HV$6,0),FALSE)/$G167*$F167,0))*$D167*$G$4/100</f>
        <v>0</v>
      </c>
      <c r="OB167" s="1">
        <f>IF($E167+$I167+$D$7&lt;=OB$22,0,IF(OB$22-$D$7&gt;=$E167,-VLOOKUP($C167,Input!$A$8:$HV$39,MATCH(OB$21,Input!$A$6:$HV$6,0),FALSE)/$G167*$F167,0))*$D167*$G$4/100</f>
        <v>0</v>
      </c>
      <c r="OC167" s="1">
        <f>IF($E167+$I167+$D$7&lt;=OC$22,0,IF(OC$22-$D$7&gt;=$E167,-VLOOKUP($C167,Input!$A$8:$HV$39,MATCH(OC$21,Input!$A$6:$HV$6,0),FALSE)/$G167*$F167,0))*$D167*$G$4/100</f>
        <v>0</v>
      </c>
      <c r="OD167" s="1">
        <f>IF($E167+$I167+$D$7&lt;=OD$22,0,IF(OD$22-$D$7&gt;=$E167,-VLOOKUP($C167,Input!$A$8:$HV$39,MATCH(OD$21,Input!$A$6:$HV$6,0),FALSE)/$G167*$F167,0))*$D167*$G$4/100</f>
        <v>0</v>
      </c>
      <c r="OE167" s="1">
        <f>IF($E167+$I167+$D$7&lt;=OE$22,0,IF(OE$22-$D$7&gt;=$E167,-VLOOKUP($C167,Input!$A$8:$HV$39,MATCH(OE$21,Input!$A$6:$HV$6,0),FALSE)/$G167*$F167,0))*$D167*$G$4/100</f>
        <v>0</v>
      </c>
      <c r="OF167" s="1">
        <f>IF($E167+$I167+$D$7&lt;=OF$22,0,IF(OF$22-$D$7&gt;=$E167,-VLOOKUP($C167,Input!$A$8:$HV$39,MATCH(OF$21,Input!$A$6:$HV$6,0),FALSE)/$G167*$F167,0))*$D167*$G$4/100</f>
        <v>0</v>
      </c>
      <c r="OG167" s="1">
        <f>IF($E167+$I167+$D$7&lt;=OG$22,0,IF(OG$22-$D$7&gt;=$E167,-VLOOKUP($C167,Input!$A$8:$HV$39,MATCH(OG$21,Input!$A$6:$HV$6,0),FALSE)/$G167*$F167,0))*$D167*$G$4/100</f>
        <v>0</v>
      </c>
      <c r="OH167" s="1">
        <f>IF($E167+$I167+$D$7&lt;=OH$22,0,IF(OH$22-$D$7&gt;=$E167,-VLOOKUP($C167,Input!$A$8:$HV$39,MATCH(OH$21,Input!$A$6:$HV$6,0),FALSE)/$G167*$F167,0))*$D167*$G$4/100</f>
        <v>0</v>
      </c>
      <c r="OI167" s="1">
        <f>IF($E167+$I167+$D$7&lt;=OI$22,0,IF(OI$22-$D$7&gt;=$E167,-VLOOKUP($C167,Input!$A$8:$HV$39,MATCH(OI$21,Input!$A$6:$HV$6,0),FALSE)/$G167*$F167,0))*$D167*$G$4/100</f>
        <v>0</v>
      </c>
      <c r="OK167" t="str">
        <f>VLOOKUP($C167,Input!$A$8:$HW$39,MATCH(OK$21,Input!$A$6:$HW$6,0),FALSE)</f>
        <v>NA</v>
      </c>
      <c r="OL167" s="1">
        <f>IF($E167+$I167+$D$7&lt;=OL$22,0,IF(OL$22-$D$7&gt;=$E167,IF(COUNTIF($KZ167:LP167,"&gt;0")&gt;0,VLOOKUP($C167,Input!$A$8:$HV$21,MATCH($OK$21+COUNTIF($KZ167:LP167,"&gt;0"),Input!$A$6:$HV$6,0),FALSE),0),0))*$D167</f>
        <v>0</v>
      </c>
      <c r="OM167" s="1">
        <f>IF($E167+$I167+$D$7&lt;=OM$22,0,IF(OM$22-$D$7&gt;=$E167,IF(COUNTIF($KZ167:LQ167,"&gt;0")&gt;0,VLOOKUP($C167,Input!$A$8:$HV$21,MATCH($OK$21+COUNTIF($KZ167:LQ167,"&gt;0"),Input!$A$6:$HV$6,0),FALSE),0),0))*$D167</f>
        <v>0</v>
      </c>
      <c r="ON167" s="1">
        <f>IF($E167+$I167+$D$7&lt;=ON$22,0,IF(ON$22-$D$7&gt;=$E167,IF(COUNTIF($KZ167:LR167,"&gt;0")&gt;0,VLOOKUP($C167,Input!$A$8:$HV$21,MATCH($OK$21+COUNTIF($KZ167:LR167,"&gt;0"),Input!$A$6:$HV$6,0),FALSE),0),0))*$D167</f>
        <v>0</v>
      </c>
      <c r="OO167" s="1">
        <f>IF($E167+$I167+$D$7&lt;=OO$22,0,IF(OO$22-$D$7&gt;=$E167,IF(COUNTIF($KZ167:LS167,"&gt;0")&gt;0,VLOOKUP($C167,Input!$A$8:$HV$21,MATCH($OK$21+COUNTIF($KZ167:LS167,"&gt;0"),Input!$A$6:$HV$6,0),FALSE),0),0))*$D167</f>
        <v>0</v>
      </c>
      <c r="OP167" s="1">
        <f>IF($E167+$I167+$D$7&lt;=OP$22,0,IF(OP$22-$D$7&gt;=$E167,IF(COUNTIF($KZ167:LT167,"&gt;0")&gt;0,VLOOKUP($C167,Input!$A$8:$HV$21,MATCH($OK$21+COUNTIF($KZ167:LT167,"&gt;0"),Input!$A$6:$HV$6,0),FALSE),0),0))*$D167</f>
        <v>0</v>
      </c>
      <c r="OQ167" s="1">
        <f>IF($E167+$I167+$D$7&lt;=OQ$22,0,IF(OQ$22-$D$7&gt;=$E167,IF(COUNTIF($KZ167:LU167,"&gt;0")&gt;0,VLOOKUP($C167,Input!$A$8:$HV$21,MATCH($OK$21+COUNTIF($KZ167:LU167,"&gt;0"),Input!$A$6:$HV$6,0),FALSE),0),0))*$D167</f>
        <v>0</v>
      </c>
      <c r="OR167" s="1">
        <f>IF($E167+$I167+$D$7&lt;=OR$22,0,IF(OR$22-$D$7&gt;=$E167,IF(COUNTIF($KZ167:LV167,"&gt;0")&gt;0,VLOOKUP($C167,Input!$A$8:$HV$21,MATCH($OK$21+COUNTIF($KZ167:LV167,"&gt;0"),Input!$A$6:$HV$6,0),FALSE),0),0))*$D167</f>
        <v>0</v>
      </c>
      <c r="OS167" s="1">
        <f>IF($E167+$I167+$D$7&lt;=OS$22,0,IF(OS$22-$D$7&gt;=$E167,IF(COUNTIF($KZ167:LW167,"&gt;0")&gt;0,VLOOKUP($C167,Input!$A$8:$HV$21,MATCH($OK$21+COUNTIF($KZ167:LW167,"&gt;0"),Input!$A$6:$HV$6,0),FALSE),0),0))*$D167</f>
        <v>0</v>
      </c>
      <c r="OT167" s="1">
        <f>IF($E167+$I167+$D$7&lt;=OT$22,0,IF(OT$22-$D$7&gt;=$E167,IF(COUNTIF($KZ167:LX167,"&gt;0")&gt;0,VLOOKUP($C167,Input!$A$8:$HV$21,MATCH($OK$21+COUNTIF($KZ167:LX167,"&gt;0"),Input!$A$6:$HV$6,0),FALSE),0),0))*$D167</f>
        <v>0</v>
      </c>
      <c r="OU167" s="1">
        <f>IF($E167+$I167+$D$7&lt;=OU$22,0,IF(OU$22-$D$7&gt;=$E167,IF(COUNTIF($KZ167:LY167,"&gt;0")&gt;0,VLOOKUP($C167,Input!$A$8:$HV$21,MATCH($OK$21+COUNTIF($KZ167:LY167,"&gt;0"),Input!$A$6:$HV$6,0),FALSE),0),0))*$D167</f>
        <v>0</v>
      </c>
      <c r="OV167" s="1">
        <f>IF($E167+$I167+$D$7&lt;=OV$22,0,IF(OV$22-$D$7&gt;=$E167,IF(COUNTIF($KZ167:LZ167,"&gt;0")&gt;0,VLOOKUP($C167,Input!$A$8:$HV$21,MATCH($OK$21+COUNTIF($KZ167:LZ167,"&gt;0"),Input!$A$6:$HV$6,0),FALSE),0),0))*$D167</f>
        <v>0</v>
      </c>
      <c r="OW167" s="1">
        <f>IF($E167+$I167+$D$7&lt;=OW$22,0,IF(OW$22-$D$7&gt;=$E167,IF(COUNTIF($KZ167:MA167,"&gt;0")&gt;0,VLOOKUP($C167,Input!$A$8:$HV$21,MATCH($OK$21+COUNTIF($KZ167:MA167,"&gt;0"),Input!$A$6:$HV$6,0),FALSE),0),0))*$D167</f>
        <v>0</v>
      </c>
      <c r="OX167" s="1">
        <f>IF($E167+$I167+$D$7&lt;=OX$22,0,IF(OX$22-$D$7&gt;=$E167,IF(COUNTIF($KZ167:MB167,"&gt;0")&gt;0,VLOOKUP($C167,Input!$A$8:$HV$21,MATCH($OK$21+COUNTIF($KZ167:MB167,"&gt;0"),Input!$A$6:$HV$6,0),FALSE),0),0))*$D167</f>
        <v>0</v>
      </c>
      <c r="OY167" s="1">
        <f>IF($E167+$I167+$D$7&lt;=OY$22,0,IF(OY$22-$D$7&gt;=$E167,IF(COUNTIF($KZ167:MC167,"&gt;0")&gt;0,VLOOKUP($C167,Input!$A$8:$HV$21,MATCH($OK$21+COUNTIF($KZ167:MC167,"&gt;0"),Input!$A$6:$HV$6,0),FALSE),0),0))*$D167</f>
        <v>0</v>
      </c>
      <c r="OZ167" s="1">
        <f>IF($E167+$I167+$D$7&lt;=OZ$22,0,IF(OZ$22-$D$7&gt;=$E167,IF(COUNTIF($KZ167:MD167,"&gt;0")&gt;0,VLOOKUP($C167,Input!$A$8:$HV$21,MATCH($OK$21+COUNTIF($KZ167:MD167,"&gt;0"),Input!$A$6:$HV$6,0),FALSE),0),0))*$D167</f>
        <v>0</v>
      </c>
      <c r="PA167" s="1">
        <f>IF($E167+$I167+$D$7&lt;=PA$22,0,IF(PA$22-$D$7&gt;=$E167,IF(COUNTIF($KZ167:ME167,"&gt;0")&gt;0,VLOOKUP($C167,Input!$A$8:$HV$21,MATCH($OK$21+COUNTIF($KZ167:ME167,"&gt;0"),Input!$A$6:$HV$6,0),FALSE),0),0))*$D167</f>
        <v>0</v>
      </c>
      <c r="PB167" s="1">
        <f>IF($E167+$I167+$D$7&lt;=PB$22,0,IF(PB$22-$D$7&gt;=$E167,IF(COUNTIF($KZ167:MF167,"&gt;0")&gt;0,VLOOKUP($C167,Input!$A$8:$HV$21,MATCH($OK$21+COUNTIF($KZ167:MF167,"&gt;0"),Input!$A$6:$HV$6,0),FALSE),0),0))*$D167</f>
        <v>0</v>
      </c>
      <c r="PC167" s="1">
        <f>IF($E167+$I167+$D$7&lt;=PC$22,0,IF(PC$22-$D$7&gt;=$E167,IF(COUNTIF($KZ167:MG167,"&gt;0")&gt;0,VLOOKUP($C167,Input!$A$8:$HV$21,MATCH($OK$21+COUNTIF($KZ167:MG167,"&gt;0"),Input!$A$6:$HV$6,0),FALSE),0),0))*$D167</f>
        <v>0</v>
      </c>
      <c r="PD167" s="1">
        <f>IF($E167+$I167+$D$7&lt;=PD$22,0,IF(PD$22-$D$7&gt;=$E167,IF(COUNTIF($KZ167:MH167,"&gt;0")&gt;0,VLOOKUP($C167,Input!$A$8:$HV$21,MATCH($OK$21+COUNTIF($KZ167:MH167,"&gt;0"),Input!$A$6:$HV$6,0),FALSE),0),0))*$D167</f>
        <v>0</v>
      </c>
      <c r="PE167" s="1">
        <f>IF($E167+$I167+$D$7&lt;=PE$22,0,IF(PE$22-$D$7&gt;=$E167,IF(COUNTIF($KZ167:MI167,"&gt;0")&gt;0,VLOOKUP($C167,Input!$A$8:$HV$21,MATCH($OK$21+COUNTIF($KZ167:MI167,"&gt;0"),Input!$A$6:$HV$6,0),FALSE),0),0))*$D167</f>
        <v>0</v>
      </c>
      <c r="PF167" s="1">
        <f>IF($E167+$I167+$D$7&lt;=PF$22,0,IF(PF$22-$D$7&gt;=$E167,IF(COUNTIF($KZ167:MJ167,"&gt;0")&gt;0,VLOOKUP($C167,Input!$A$8:$HV$21,MATCH($OK$21+COUNTIF($KZ167:MJ167,"&gt;0"),Input!$A$6:$HV$6,0),FALSE),0),0))*$D167</f>
        <v>0</v>
      </c>
      <c r="PG167" s="1">
        <f>IF($E167+$I167+$D$7&lt;=PG$22,0,IF(PG$22-$D$7&gt;=$E167,IF(COUNTIF($KZ167:MK167,"&gt;0")&gt;0,VLOOKUP($C167,Input!$A$8:$HV$21,MATCH($OK$21+COUNTIF($KZ167:MK167,"&gt;0"),Input!$A$6:$HV$6,0),FALSE),0),0))*$D167</f>
        <v>0</v>
      </c>
      <c r="PH167" s="1">
        <f>IF($E167+$I167+$D$7&lt;=PH$22,0,IF(PH$22-$D$7&gt;=$E167,IF(COUNTIF($KZ167:ML167,"&gt;0")&gt;0,VLOOKUP($C167,Input!$A$8:$HV$21,MATCH($OK$21+COUNTIF($KZ167:ML167,"&gt;0"),Input!$A$6:$HV$6,0),FALSE),0),0))*$D167</f>
        <v>0</v>
      </c>
      <c r="PI167" s="1">
        <f>IF($E167+$I167+$D$7&lt;=PI$22,0,IF(PI$22-$D$7&gt;=$E167,IF(COUNTIF($KZ167:MM167,"&gt;0")&gt;0,VLOOKUP($C167,Input!$A$8:$HV$21,MATCH($OK$21+COUNTIF($KZ167:MM167,"&gt;0"),Input!$A$6:$HV$6,0),FALSE),0),0))*$D167</f>
        <v>0</v>
      </c>
      <c r="PJ167" s="1">
        <f>IF($E167+$I167+$D$7&lt;=PJ$22,0,IF(PJ$22-$D$7&gt;=$E167,IF(COUNTIF($KZ167:MN167,"&gt;0")&gt;0,VLOOKUP($C167,Input!$A$8:$HV$21,MATCH($OK$21+COUNTIF($KZ167:MN167,"&gt;0"),Input!$A$6:$HV$6,0),FALSE),0),0))*$D167</f>
        <v>0</v>
      </c>
      <c r="PK167" s="1">
        <f>IF($E167+$I167+$D$7&lt;=PK$22,0,IF(PK$22-$D$7&gt;=$E167,IF(COUNTIF($KZ167:MO167,"&gt;0")&gt;0,VLOOKUP($C167,Input!$A$8:$HV$21,MATCH($OK$21+COUNTIF($KZ167:MO167,"&gt;0"),Input!$A$6:$HV$6,0),FALSE),0),0))*$D167</f>
        <v>0</v>
      </c>
      <c r="PL167" s="1">
        <f>IF($E167+$I167+$D$7&lt;=PL$22,0,IF(PL$22-$D$7&gt;=$E167,IF(COUNTIF($KZ167:MP167,"&gt;0")&gt;0,VLOOKUP($C167,Input!$A$8:$HV$21,MATCH($OK$21+COUNTIF($KZ167:MP167,"&gt;0"),Input!$A$6:$HV$6,0),FALSE),0),0))*$D167</f>
        <v>0</v>
      </c>
      <c r="PM167" s="1">
        <f>IF($E167+$I167+$D$7&lt;=PM$22,0,IF(PM$22-$D$7&gt;=$E167,IF(COUNTIF($KZ167:MQ167,"&gt;0")&gt;0,VLOOKUP($C167,Input!$A$8:$HV$21,MATCH($OK$21+COUNTIF($KZ167:MQ167,"&gt;0"),Input!$A$6:$HV$6,0),FALSE),0),0))*$D167</f>
        <v>0</v>
      </c>
      <c r="PN167" s="1">
        <f>IF($E167+$I167+$D$7&lt;=PN$22,0,IF(PN$22-$D$7&gt;=$E167,IF(COUNTIF($KZ167:MR167,"&gt;0")&gt;0,VLOOKUP($C167,Input!$A$8:$HV$21,MATCH($OK$21+COUNTIF($KZ167:MR167,"&gt;0"),Input!$A$6:$HV$6,0),FALSE),0),0))*$D167</f>
        <v>0</v>
      </c>
      <c r="PO167" s="1">
        <f>IF($E167+$I167+$D$7&lt;=PO$22,0,IF(PO$22-$D$7&gt;=$E167,IF(COUNTIF($KZ167:MS167,"&gt;0")&gt;0,VLOOKUP($C167,Input!$A$8:$HV$21,MATCH($OK$21+COUNTIF($KZ167:MS167,"&gt;0"),Input!$A$6:$HV$6,0),FALSE),0),0))*$D167</f>
        <v>0</v>
      </c>
      <c r="PP167" s="1">
        <f>IF($E167+$I167+$D$7&lt;=PP$22,0,IF(PP$22-$D$7&gt;=$E167,IF(COUNTIF($KZ167:MT167,"&gt;0")&gt;0,VLOOKUP($C167,Input!$A$8:$HV$21,MATCH($OK$21+COUNTIF($KZ167:MT167,"&gt;0"),Input!$A$6:$HV$6,0),FALSE),0),0))*$D167</f>
        <v>0</v>
      </c>
      <c r="PQ167" s="1">
        <f>IF($E167+$I167+$D$7&lt;=PQ$22,0,IF(PQ$22-$D$7&gt;=$E167,IF(COUNTIF($KZ167:MU167,"&gt;0")&gt;0,VLOOKUP($C167,Input!$A$8:$HV$21,MATCH($OK$21+COUNTIF($KZ167:MU167,"&gt;0"),Input!$A$6:$HV$6,0),FALSE),0),0))*$D167</f>
        <v>0</v>
      </c>
      <c r="PR167" s="1">
        <f>IF($E167+$I167+$D$7&lt;=PR$22,0,IF(PR$22-$D$7&gt;=$E167,IF(COUNTIF($KZ167:MV167,"&gt;0")&gt;0,VLOOKUP($C167,Input!$A$8:$HV$21,MATCH($OK$21+COUNTIF($KZ167:MV167,"&gt;0"),Input!$A$6:$HV$6,0),FALSE),0),0))*$D167</f>
        <v>0</v>
      </c>
      <c r="PS167" s="1">
        <f>IF($E167+$I167+$D$7&lt;=PS$22,0,IF(PS$22-$D$7&gt;=$E167,IF(COUNTIF($KZ167:MW167,"&gt;0")&gt;0,VLOOKUP($C167,Input!$A$8:$HV$21,MATCH($OK$21+COUNTIF($KZ167:MW167,"&gt;0"),Input!$A$6:$HV$6,0),FALSE),0),0))*$D167</f>
        <v>0</v>
      </c>
      <c r="PT167" s="1">
        <f>IF($E167+$I167+$D$7&lt;=PT$22,0,IF(PT$22-$D$7&gt;=$E167,IF(COUNTIF($KZ167:MX167,"&gt;0")&gt;0,VLOOKUP($C167,Input!$A$8:$HV$21,MATCH($OK$21+COUNTIF($KZ167:MX167,"&gt;0"),Input!$A$6:$HV$6,0),FALSE),0),0))*$D167</f>
        <v>0</v>
      </c>
      <c r="PV167" s="1" t="str">
        <f t="shared" ref="PV167" si="1027">E167&amp;" MY "&amp;C167&amp;" {"&amp;D167&amp;" Buses}"</f>
        <v>2016 MY 40' CNG w Midlife Rebuild {234 Buses}</v>
      </c>
      <c r="PW167" s="1">
        <f t="shared" si="951"/>
        <v>127367865.56214432</v>
      </c>
      <c r="PX167" s="1">
        <f t="shared" ref="PX167" si="1028">+K167+AV167+CG167+DR167+GR167+JP167+LQ167+NB167+OM167+IE167+FE167</f>
        <v>11592761.682956627</v>
      </c>
      <c r="PY167" s="1">
        <f t="shared" ref="PY167" si="1029">+L167+AW167+CH167+DS167+GS167+JQ167+LR167+NC167+ON167+IF167+FF167</f>
        <v>11911838.244978391</v>
      </c>
      <c r="PZ167" s="1">
        <f t="shared" ref="PZ167" si="1030">+M167+AX167+CI167+DT167+GT167+JR167+LS167+ND167+OO167+IG167+FG167</f>
        <v>12222587.561420878</v>
      </c>
      <c r="QA167" s="1">
        <f t="shared" ref="QA167" si="1031">+N167+AY167+CJ167+DU167+GU167+JS167+LT167+NE167+OP167+IH167+FH167</f>
        <v>12463481.660155622</v>
      </c>
      <c r="QB167" s="1">
        <f t="shared" ref="QB167" si="1032">+O167+AZ167+CK167+DV167+GV167+JT167+LU167+NF167+OQ167+II167+FI167</f>
        <v>12481845.586661668</v>
      </c>
      <c r="QC167" s="1">
        <f t="shared" ref="QC167" si="1033">+P167+BA167+CL167+DW167+GW167+JU167+LV167+NG167+OR167+IJ167+FJ167</f>
        <v>20680610.672862895</v>
      </c>
      <c r="QD167" s="1">
        <f t="shared" ref="QD167" si="1034">+Q167+BB167+CM167+DX167+GX167+JV167+LW167+NH167+OS167+IK167+FK167</f>
        <v>12511675.683652377</v>
      </c>
      <c r="QE167" s="1">
        <f t="shared" ref="QE167" si="1035">+R167+BC167+CN167+DY167+GY167+JW167+LX167+NI167+OT167+IL167+FL167</f>
        <v>12555971.332277963</v>
      </c>
      <c r="QF167" s="1">
        <f t="shared" ref="QF167" si="1036">+S167+BD167+CO167+DZ167+GZ167+JX167+LY167+NJ167+OU167+IM167+FM167</f>
        <v>12687493.169934915</v>
      </c>
      <c r="QG167" s="1">
        <f t="shared" ref="QG167" si="1037">+T167+BE167+CP167+EA167+HA167+JY167+LZ167+NK167+OV167+IN167+FN167</f>
        <v>12789206.246828221</v>
      </c>
      <c r="QH167" s="1">
        <f t="shared" ref="QH167" si="1038">+U167+BF167+CQ167+EB167+HB167+JZ167+MA167+NL167+OW167+IO167+FO167</f>
        <v>13611206.140868513</v>
      </c>
      <c r="QI167" s="1">
        <f t="shared" ref="QI167" si="1039">+V167+BG167+CR167+EC167+HC167+KA167+MB167+NM167+OX167+IP167+FP167</f>
        <v>13671851.494103232</v>
      </c>
      <c r="QJ167" s="1">
        <f t="shared" ref="QJ167" si="1040">+W167+BH167+CS167+ED167+HD167+KB167+MC167+NN167+OY167+IQ167+FQ167</f>
        <v>13725581.858210096</v>
      </c>
      <c r="QK167" s="1">
        <f t="shared" ref="QK167" si="1041">+X167+BI167+CT167+EE167+HE167+KC167+MD167+NO167+OZ167+IR167+FR167</f>
        <v>0</v>
      </c>
      <c r="QL167" s="1">
        <f t="shared" ref="QL167" si="1042">+Y167+BJ167+CU167+EF167+HF167+KD167+ME167+NP167+PA167+IS167+FS167</f>
        <v>0</v>
      </c>
      <c r="QM167" s="1">
        <f t="shared" ref="QM167" si="1043">+Z167+BK167+CV167+EG167+HG167+KE167+MF167+NQ167+PB167+IT167+FT167</f>
        <v>0</v>
      </c>
      <c r="QN167" s="1">
        <f t="shared" ref="QN167" si="1044">+AA167+BL167+CW167+EH167+HH167+KF167+MG167+NR167+PC167+IU167+FU167</f>
        <v>0</v>
      </c>
      <c r="QO167" s="1">
        <f t="shared" ref="QO167" si="1045">+AB167+BM167+CX167+EI167+HI167+KG167+MH167+NS167+PD167+IV167+FV167</f>
        <v>0</v>
      </c>
      <c r="QP167" s="1">
        <f t="shared" ref="QP167" si="1046">+AC167+BN167+CY167+EJ167+HJ167+KH167+MI167+NT167+PE167+IW167+FW167</f>
        <v>0</v>
      </c>
      <c r="QQ167" s="1">
        <f t="shared" ref="QQ167" si="1047">+AD167+BO167+CZ167+EK167+HK167+KI167+MJ167+NU167+PF167+IX167+FX167</f>
        <v>0</v>
      </c>
      <c r="QR167" s="1">
        <f t="shared" ref="QR167" si="1048">+AE167+BP167+DA167+EL167+HL167+KJ167+MK167+NV167+PG167+IY167+FY167</f>
        <v>0</v>
      </c>
      <c r="QS167" s="1">
        <f t="shared" ref="QS167" si="1049">+AF167+BQ167+DB167+EM167+HM167+KK167+ML167+NW167+PH167+IZ167+FZ167</f>
        <v>0</v>
      </c>
      <c r="QT167" s="1">
        <f t="shared" ref="QT167" si="1050">+AG167+BR167+DC167+EN167+HN167+KL167+MM167+NX167+PI167+JA167+GA167</f>
        <v>0</v>
      </c>
      <c r="QU167" s="1">
        <f t="shared" ref="QU167" si="1051">+AH167+BS167+DD167+EO167+HO167+KM167+MN167+NY167+PJ167+JB167+GB167</f>
        <v>0</v>
      </c>
      <c r="QV167" s="1">
        <f t="shared" ref="QV167" si="1052">+AI167+BT167+DE167+EP167+HP167+KN167+MO167+NZ167+PK167+JC167+GC167</f>
        <v>0</v>
      </c>
      <c r="QW167" s="1">
        <f t="shared" ref="QW167" si="1053">+AJ167+BU167+DF167+EQ167+HQ167+KO167+MP167+OA167+PL167+JD167+GD167</f>
        <v>0</v>
      </c>
      <c r="QX167" s="1">
        <f t="shared" ref="QX167" si="1054">+AK167+BV167+DG167+ER167+HR167+KP167+MQ167+OB167+PM167+JE167+GE167</f>
        <v>0</v>
      </c>
      <c r="QY167" s="1">
        <f t="shared" ref="QY167" si="1055">+AL167+BW167+DH167+ES167+HS167+KQ167+MR167+OC167+PN167+JF167+GF167</f>
        <v>0</v>
      </c>
      <c r="QZ167" s="1">
        <f t="shared" ref="QZ167" si="1056">+AM167+BX167+DI167+ET167+HT167+KR167+MS167+OD167+PO167+JG167+GG167</f>
        <v>0</v>
      </c>
      <c r="RA167" s="1">
        <f t="shared" ref="RA167" si="1057">+AN167+BY167+DJ167+EU167+HU167+KS167+MT167+OE167+PP167+JH167+GH167</f>
        <v>0</v>
      </c>
      <c r="RB167" s="1">
        <f t="shared" ref="RB167" si="1058">+AO167+BZ167+DK167+EV167+HV167+KT167+MU167+OF167+PQ167+JI167+GI167</f>
        <v>0</v>
      </c>
      <c r="RC167" s="1">
        <f t="shared" ref="RC167" si="1059">+AP167+CA167+DL167+EW167+HW167+KU167+MV167+OG167+PR167+JJ167+GJ167</f>
        <v>0</v>
      </c>
      <c r="RD167" s="1">
        <f t="shared" ref="RD167" si="1060">+AQ167+CB167+DM167+EX167+HX167+KV167+MW167+OH167+PS167+JK167+GK167</f>
        <v>0</v>
      </c>
      <c r="RE167" s="1">
        <f t="shared" ref="RE167" si="1061">+AR167+CC167+DN167+EY167+HY167+KW167+MX167+OI167+PT167+JL167+GL167</f>
        <v>0</v>
      </c>
      <c r="RF167" s="1">
        <f t="shared" ref="RF167" si="1062">SUM(PW167:RE167)</f>
        <v>300273976.89705575</v>
      </c>
      <c r="RG167" s="1">
        <f t="shared" ref="RG167" si="1063">PW167+NPV($D$8,PX167:RE167)</f>
        <v>268290555.03313494</v>
      </c>
      <c r="RH167" s="72"/>
      <c r="RI167" s="91"/>
    </row>
    <row r="168" spans="1:477" hidden="1" outlineLevel="1" x14ac:dyDescent="0.25">
      <c r="A168" s="89"/>
      <c r="B168" s="143"/>
      <c r="C168" s="111" t="str">
        <f t="shared" ref="C168:C201" si="1064">+C40</f>
        <v>40' CNG w Midlife Rebuild</v>
      </c>
      <c r="D168" s="108">
        <f t="shared" ref="D168:D201" si="1065">+D40-SUMIFS($D$131:$D$165,$E$131:$E$165,E168)</f>
        <v>234</v>
      </c>
      <c r="E168" s="110">
        <f t="shared" si="1026"/>
        <v>2017</v>
      </c>
      <c r="F168" s="68">
        <f t="shared" si="870"/>
        <v>40000</v>
      </c>
      <c r="G168" s="69">
        <f>VLOOKUP($C168,Input!$A$8:$HV$39,MATCH(G$21,Input!$A$6:$HV$6,0),FALSE)</f>
        <v>2.91</v>
      </c>
      <c r="H168" s="123">
        <f>VLOOKUP($C168,Input!$A$8:$HV$39,MATCH(H$21,Input!$A$6:$HV$6,0),FALSE)</f>
        <v>0</v>
      </c>
      <c r="I168" s="70">
        <f>VLOOKUP($C168,Input!$A$8:$HV$39,MATCH(I$21,Input!$A$6:$HV$6,0),FALSE)</f>
        <v>14</v>
      </c>
      <c r="J168" s="1">
        <f>+IF($E168=J$22,VLOOKUP($C168,Input!$A$8:$AN$39,MATCH(J$21,Input!$A$6:$AN$6,0),FALSE)+$H168,0)*$D168</f>
        <v>0</v>
      </c>
      <c r="K168" s="1">
        <f>+IF($E168=K$22,VLOOKUP($C168,Input!$A$8:$AN$39,MATCH(K$21,Input!$A$6:$AN$6,0),FALSE)+$H168,0)*$D168</f>
        <v>115885058.82352941</v>
      </c>
      <c r="L168" s="1">
        <f>+IF($E168=L$22,VLOOKUP($C168,Input!$A$8:$AN$39,MATCH(L$21,Input!$A$6:$AN$6,0),FALSE)+$H168,0)*$D168</f>
        <v>0</v>
      </c>
      <c r="M168" s="1">
        <f>+IF($E168=M$22,VLOOKUP($C168,Input!$A$8:$AN$39,MATCH(M$21,Input!$A$6:$AN$6,0),FALSE)+$H168,0)*$D168</f>
        <v>0</v>
      </c>
      <c r="N168" s="1">
        <f>+IF($E168=N$22,VLOOKUP($C168,Input!$A$8:$AN$39,MATCH(N$21,Input!$A$6:$AN$6,0),FALSE)+$H168,0)*$D168</f>
        <v>0</v>
      </c>
      <c r="O168" s="1">
        <f>+IF($E168=O$22,VLOOKUP($C168,Input!$A$8:$AN$39,MATCH(O$21,Input!$A$6:$AN$6,0),FALSE)+$H168,0)*$D168</f>
        <v>0</v>
      </c>
      <c r="P168" s="1">
        <f>+IF($E168=P$22,VLOOKUP($C168,Input!$A$8:$AN$39,MATCH(P$21,Input!$A$6:$AN$6,0),FALSE)+$H168,0)*$D168</f>
        <v>0</v>
      </c>
      <c r="Q168" s="1">
        <f>+IF($E168=Q$22,VLOOKUP($C168,Input!$A$8:$AN$39,MATCH(Q$21,Input!$A$6:$AN$6,0),FALSE)+$H168,0)*$D168</f>
        <v>0</v>
      </c>
      <c r="R168" s="1">
        <f>+IF($E168=R$22,VLOOKUP($C168,Input!$A$8:$AN$39,MATCH(R$21,Input!$A$6:$AN$6,0),FALSE)+$H168,0)*$D168</f>
        <v>0</v>
      </c>
      <c r="S168" s="1">
        <f>+IF($E168=S$22,VLOOKUP($C168,Input!$A$8:$AN$39,MATCH(S$21,Input!$A$6:$AN$6,0),FALSE)+$H168,0)*$D168</f>
        <v>0</v>
      </c>
      <c r="T168" s="1">
        <f>+IF($E168=T$22,VLOOKUP($C168,Input!$A$8:$AN$39,MATCH(T$21,Input!$A$6:$AN$6,0),FALSE)+$H168,0)*$D168</f>
        <v>0</v>
      </c>
      <c r="U168" s="1">
        <f>+IF($E168=U$22,VLOOKUP($C168,Input!$A$8:$AN$39,MATCH(U$21,Input!$A$6:$AN$6,0),FALSE)+$H168,0)*$D168</f>
        <v>0</v>
      </c>
      <c r="V168" s="1">
        <f>+IF($E168=V$22,VLOOKUP($C168,Input!$A$8:$AN$39,MATCH(V$21,Input!$A$6:$AN$6,0),FALSE)+$H168,0)*$D168</f>
        <v>0</v>
      </c>
      <c r="W168" s="1">
        <f>+IF($E168=W$22,VLOOKUP($C168,Input!$A$8:$AN$39,MATCH(W$21,Input!$A$6:$AN$6,0),FALSE)+$H168,0)*$D168</f>
        <v>0</v>
      </c>
      <c r="X168" s="1">
        <f>+IF($E168=X$22,VLOOKUP($C168,Input!$A$8:$AN$39,MATCH(X$21,Input!$A$6:$AN$6,0),FALSE)+$H168,0)*$D168</f>
        <v>0</v>
      </c>
      <c r="Y168" s="1">
        <f>+IF($E168=Y$22,VLOOKUP($C168,Input!$A$8:$AN$39,MATCH(Y$21,Input!$A$6:$AN$6,0),FALSE)+$H168,0)*$D168</f>
        <v>0</v>
      </c>
      <c r="Z168" s="1">
        <f>+IF($E168=Z$22,VLOOKUP($C168,Input!$A$8:$AN$39,MATCH(Z$21,Input!$A$6:$AN$6,0),FALSE)+$H168,0)*$D168</f>
        <v>0</v>
      </c>
      <c r="AA168" s="1">
        <f>+IF($E168=AA$22,VLOOKUP($C168,Input!$A$8:$AN$39,MATCH(AA$21,Input!$A$6:$AN$6,0),FALSE)+$H168,0)*$D168</f>
        <v>0</v>
      </c>
      <c r="AB168" s="1">
        <f>+IF($E168=AB$22,VLOOKUP($C168,Input!$A$8:$AN$39,MATCH(AB$21,Input!$A$6:$AN$6,0),FALSE)+$H168,0)*$D168</f>
        <v>0</v>
      </c>
      <c r="AC168" s="1">
        <f>+IF($E168=AC$22,VLOOKUP($C168,Input!$A$8:$AN$39,MATCH(AC$21,Input!$A$6:$AN$6,0),FALSE)+$H168,0)*$D168</f>
        <v>0</v>
      </c>
      <c r="AD168" s="1">
        <f>+IF($E168=AD$22,VLOOKUP($C168,Input!$A$8:$AN$39,MATCH(AD$21,Input!$A$6:$AN$6,0),FALSE)+$H168,0)*$D168</f>
        <v>0</v>
      </c>
      <c r="AE168" s="1">
        <f>+IF($E168=AE$22,VLOOKUP($C168,Input!$A$8:$AN$39,MATCH(AE$21,Input!$A$6:$AN$6,0),FALSE)+$H168,0)*$D168</f>
        <v>0</v>
      </c>
      <c r="AF168" s="1">
        <f>+IF($E168=AF$22,VLOOKUP($C168,Input!$A$8:$AN$39,MATCH(AF$21,Input!$A$6:$AN$6,0),FALSE)+$H168,0)*$D168</f>
        <v>0</v>
      </c>
      <c r="AG168" s="1">
        <f>+IF($E168=AG$22,VLOOKUP($C168,Input!$A$8:$AN$39,MATCH(AG$21,Input!$A$6:$AN$6,0),FALSE)+$H168,0)*$D168</f>
        <v>0</v>
      </c>
      <c r="AH168" s="1">
        <f>+IF($E168=AH$22,VLOOKUP($C168,Input!$A$8:$AN$39,MATCH(AH$21,Input!$A$6:$AN$6,0),FALSE)+$H168,0)*$D168</f>
        <v>0</v>
      </c>
      <c r="AI168" s="1">
        <f>+IF($E168=AI$22,VLOOKUP($C168,Input!$A$8:$AN$39,MATCH(AI$21,Input!$A$6:$AN$6,0),FALSE)+$H168,0)*$D168</f>
        <v>0</v>
      </c>
      <c r="AJ168" s="1">
        <f>+IF($E168=AJ$22,VLOOKUP($C168,Input!$A$8:$AN$39,MATCH(AJ$21,Input!$A$6:$AN$6,0),FALSE)+$H168,0)*$D168</f>
        <v>0</v>
      </c>
      <c r="AK168" s="1">
        <f>+IF($E168=AK$22,VLOOKUP($C168,Input!$A$8:$AN$39,MATCH(AK$21,Input!$A$6:$AN$6,0),FALSE)+$H168,0)*$D168</f>
        <v>0</v>
      </c>
      <c r="AL168" s="1">
        <f>+IF($E168=AL$22,VLOOKUP($C168,Input!$A$8:$AN$39,MATCH(AL$21,Input!$A$6:$AN$6,0),FALSE)+$H168,0)*$D168</f>
        <v>0</v>
      </c>
      <c r="AM168" s="1">
        <f>+IF($E168=AM$22,VLOOKUP($C168,Input!$A$8:$AN$39,MATCH(AM$21,Input!$A$6:$AN$6,0),FALSE)+$H168,0)*$D168</f>
        <v>0</v>
      </c>
      <c r="AN168" s="1">
        <f>+IF($E168=AN$22,VLOOKUP($C168,Input!$A$8:$AN$39,MATCH(AN$21,Input!$A$6:$AN$6,0),FALSE)+$H168,0)*$D168</f>
        <v>0</v>
      </c>
      <c r="AO168" s="1">
        <f>+IF($E168=AO$22,VLOOKUP($C168,Input!$A$8:$AN$39,MATCH(AO$21,Input!$A$6:$AN$6,0),FALSE)+$H168,0)*$D168</f>
        <v>0</v>
      </c>
      <c r="AP168" s="1">
        <f>+IF($E168=AP$22,VLOOKUP($C168,Input!$A$8:$AN$39,MATCH(AP$21,Input!$A$6:$AN$6,0),FALSE)+$H168,0)*$D168</f>
        <v>0</v>
      </c>
      <c r="AQ168" s="1">
        <f>+IF($E168=AQ$22,VLOOKUP($C168,Input!$A$8:$AN$39,MATCH(AQ$21,Input!$A$6:$AN$6,0),FALSE)+$H168,0)*$D168</f>
        <v>0</v>
      </c>
      <c r="AR168" s="1">
        <f>+IF($E168=AR$22,VLOOKUP($C168,Input!$A$8:$AN$39,MATCH(AR$21,Input!$A$6:$AN$6,0),FALSE)+$H168,0)*$D168</f>
        <v>0</v>
      </c>
      <c r="AT168" t="str">
        <f>VLOOKUP($C168,Input!$A$8:$HV$39,MATCH(AT$21,Input!$A$6:$HV$6,0),FALSE)</f>
        <v>Parts and administrative cost</v>
      </c>
      <c r="AU168" s="1">
        <f>+IF($E168=AU$22,VLOOKUP($C168,Input!$A$8:$HV$39,MATCH(AU$21,Input!$A$6:$HV$6,0),FALSE),0)*$D168</f>
        <v>0</v>
      </c>
      <c r="AV168" s="1">
        <f>+IF($E168=AV$22,VLOOKUP($C168,Input!$A$8:$HV$39,MATCH(AV$21,Input!$A$6:$HV$6,0),FALSE),0)*$D168</f>
        <v>2897126.4705882352</v>
      </c>
      <c r="AW168" s="1">
        <f>+IF($E168=AW$22,VLOOKUP($C168,Input!$A$8:$HV$39,MATCH(AW$21,Input!$A$6:$HV$6,0),FALSE),0)*$D168</f>
        <v>0</v>
      </c>
      <c r="AX168" s="1">
        <f>+IF($E168=AX$22,VLOOKUP($C168,Input!$A$8:$HV$39,MATCH(AX$21,Input!$A$6:$HV$6,0),FALSE),0)*$D168</f>
        <v>0</v>
      </c>
      <c r="AY168" s="1">
        <f>+IF($E168=AY$22,VLOOKUP($C168,Input!$A$8:$HV$39,MATCH(AY$21,Input!$A$6:$HV$6,0),FALSE),0)*$D168</f>
        <v>0</v>
      </c>
      <c r="AZ168" s="1">
        <f>+IF($E168=AZ$22,VLOOKUP($C168,Input!$A$8:$HV$39,MATCH(AZ$21,Input!$A$6:$HV$6,0),FALSE),0)*$D168</f>
        <v>0</v>
      </c>
      <c r="BA168" s="1">
        <f>+IF($E168=BA$22,VLOOKUP($C168,Input!$A$8:$HV$39,MATCH(BA$21,Input!$A$6:$HV$6,0),FALSE),0)*$D168</f>
        <v>0</v>
      </c>
      <c r="BB168" s="1">
        <f>+IF($E168=BB$22,VLOOKUP($C168,Input!$A$8:$HV$39,MATCH(BB$21,Input!$A$6:$HV$6,0),FALSE),0)*$D168</f>
        <v>0</v>
      </c>
      <c r="BC168" s="1">
        <f>+IF($E168=BC$22,VLOOKUP($C168,Input!$A$8:$HV$39,MATCH(BC$21,Input!$A$6:$HV$6,0),FALSE),0)*$D168</f>
        <v>0</v>
      </c>
      <c r="BD168" s="1">
        <f>+IF($E168=BD$22,VLOOKUP($C168,Input!$A$8:$HV$39,MATCH(BD$21,Input!$A$6:$HV$6,0),FALSE),0)*$D168</f>
        <v>0</v>
      </c>
      <c r="BE168" s="1">
        <f>+IF($E168=BE$22,VLOOKUP($C168,Input!$A$8:$HV$39,MATCH(BE$21,Input!$A$6:$HV$6,0),FALSE),0)*$D168</f>
        <v>0</v>
      </c>
      <c r="BF168" s="1">
        <f>+IF($E168=BF$22,VLOOKUP($C168,Input!$A$8:$HV$39,MATCH(BF$21,Input!$A$6:$HV$6,0),FALSE),0)*$D168</f>
        <v>0</v>
      </c>
      <c r="BG168" s="1">
        <f>+IF($E168=BG$22,VLOOKUP($C168,Input!$A$8:$HV$39,MATCH(BG$21,Input!$A$6:$HV$6,0),FALSE),0)*$D168</f>
        <v>0</v>
      </c>
      <c r="BH168" s="1">
        <f>+IF($E168=BH$22,VLOOKUP($C168,Input!$A$8:$HV$39,MATCH(BH$21,Input!$A$6:$HV$6,0),FALSE),0)*$D168</f>
        <v>0</v>
      </c>
      <c r="BI168" s="1">
        <f>+IF($E168=BI$22,VLOOKUP($C168,Input!$A$8:$HV$39,MATCH(BI$21,Input!$A$6:$HV$6,0),FALSE),0)*$D168</f>
        <v>0</v>
      </c>
      <c r="BJ168" s="1">
        <f>+IF($E168=BJ$22,VLOOKUP($C168,Input!$A$8:$HV$39,MATCH(BJ$21,Input!$A$6:$HV$6,0),FALSE),0)*$D168</f>
        <v>0</v>
      </c>
      <c r="BK168" s="1">
        <f>+IF($E168=BK$22,VLOOKUP($C168,Input!$A$8:$HV$39,MATCH(BK$21,Input!$A$6:$HV$6,0),FALSE),0)*$D168</f>
        <v>0</v>
      </c>
      <c r="BL168" s="1">
        <f>+IF($E168=BL$22,VLOOKUP($C168,Input!$A$8:$HV$39,MATCH(BL$21,Input!$A$6:$HV$6,0),FALSE),0)*$D168</f>
        <v>0</v>
      </c>
      <c r="BM168" s="1">
        <f>+IF($E168=BM$22,VLOOKUP($C168,Input!$A$8:$HV$39,MATCH(BM$21,Input!$A$6:$HV$6,0),FALSE),0)*$D168</f>
        <v>0</v>
      </c>
      <c r="BN168" s="1">
        <f>+IF($E168=BN$22,VLOOKUP($C168,Input!$A$8:$HV$39,MATCH(BN$21,Input!$A$6:$HV$6,0),FALSE),0)*$D168</f>
        <v>0</v>
      </c>
      <c r="BO168" s="1">
        <f>+IF($E168=BO$22,VLOOKUP($C168,Input!$A$8:$HV$39,MATCH(BO$21,Input!$A$6:$HV$6,0),FALSE),0)*$D168</f>
        <v>0</v>
      </c>
      <c r="BP168" s="1">
        <f>+IF($E168=BP$22,VLOOKUP($C168,Input!$A$8:$HV$39,MATCH(BP$21,Input!$A$6:$HV$6,0),FALSE),0)*$D168</f>
        <v>0</v>
      </c>
      <c r="BQ168" s="1">
        <f>+IF($E168=BQ$22,VLOOKUP($C168,Input!$A$8:$HV$39,MATCH(BQ$21,Input!$A$6:$HV$6,0),FALSE),0)*$D168</f>
        <v>0</v>
      </c>
      <c r="BR168" s="1">
        <f>+IF($E168=BR$22,VLOOKUP($C168,Input!$A$8:$HV$39,MATCH(BR$21,Input!$A$6:$HV$6,0),FALSE),0)*$D168</f>
        <v>0</v>
      </c>
      <c r="BS168" s="1">
        <f>+IF($E168=BS$22,VLOOKUP($C168,Input!$A$8:$HV$39,MATCH(BS$21,Input!$A$6:$HV$6,0),FALSE),0)*$D168</f>
        <v>0</v>
      </c>
      <c r="BT168" s="1">
        <f>+IF($E168=BT$22,VLOOKUP($C168,Input!$A$8:$HV$39,MATCH(BT$21,Input!$A$6:$HV$6,0),FALSE),0)*$D168</f>
        <v>0</v>
      </c>
      <c r="BU168" s="1">
        <f>+IF($E168=BU$22,VLOOKUP($C168,Input!$A$8:$HV$39,MATCH(BU$21,Input!$A$6:$HV$6,0),FALSE),0)*$D168</f>
        <v>0</v>
      </c>
      <c r="BV168" s="1">
        <f>+IF($E168=BV$22,VLOOKUP($C168,Input!$A$8:$HV$39,MATCH(BV$21,Input!$A$6:$HV$6,0),FALSE),0)*$D168</f>
        <v>0</v>
      </c>
      <c r="BW168" s="1">
        <f>+IF($E168=BW$22,VLOOKUP($C168,Input!$A$8:$HV$39,MATCH(BW$21,Input!$A$6:$HV$6,0),FALSE),0)*$D168</f>
        <v>0</v>
      </c>
      <c r="BX168" s="1">
        <f>+IF($E168=BX$22,VLOOKUP($C168,Input!$A$8:$HV$39,MATCH(BX$21,Input!$A$6:$HV$6,0),FALSE),0)*$D168</f>
        <v>0</v>
      </c>
      <c r="BY168" s="1">
        <f>+IF($E168=BY$22,VLOOKUP($C168,Input!$A$8:$HV$39,MATCH(BY$21,Input!$A$6:$HV$6,0),FALSE),0)*$D168</f>
        <v>0</v>
      </c>
      <c r="BZ168" s="1">
        <f>+IF($E168=BZ$22,VLOOKUP($C168,Input!$A$8:$HV$39,MATCH(BZ$21,Input!$A$6:$HV$6,0),FALSE),0)*$D168</f>
        <v>0</v>
      </c>
      <c r="CA168" s="1">
        <f>+IF($E168=CA$22,VLOOKUP($C168,Input!$A$8:$HV$39,MATCH(CA$21,Input!$A$6:$HV$6,0),FALSE),0)*$D168</f>
        <v>0</v>
      </c>
      <c r="CB168" s="1">
        <f>+IF($E168=CB$22,VLOOKUP($C168,Input!$A$8:$HV$39,MATCH(CB$21,Input!$A$6:$HV$6,0),FALSE),0)*$D168</f>
        <v>0</v>
      </c>
      <c r="CC168" s="1">
        <f>+IF($E168=CC$22,VLOOKUP($C168,Input!$A$8:$HV$39,MATCH(CC$21,Input!$A$6:$HV$6,0),FALSE),0)*$D168</f>
        <v>0</v>
      </c>
      <c r="CE168" t="str">
        <f>VLOOKUP($C168,Input!$A$8:$HV$39,MATCH(CE$21,Input!$A$6:$HV$6,0),FALSE)</f>
        <v>Engine Rebuild @ 7 Yr</v>
      </c>
      <c r="CF168" s="1">
        <f>IF($E168+$I168+$D$7&lt;=CF$22,0,IF(CF$22-$D$7&gt;=$E168,IF(COUNTIF($KZ168:LP168,"&gt;0")&gt;0,VLOOKUP($C168,Input!$A$8:$HV$21,MATCH($CE$21+COUNTIF($KZ168:LP168,"&gt;0"),Input!$A$6:$HV$6,0),FALSE),0),0))*$D168</f>
        <v>0</v>
      </c>
      <c r="CG168" s="1">
        <f>IF($E168+$I168+$D$7&lt;=CG$22,0,IF(CG$22-$D$7&gt;=$E168,IF(COUNTIF($KZ168:LQ168,"&gt;0")&gt;0,VLOOKUP($C168,Input!$A$8:$HV$21,MATCH($CE$21+COUNTIF($KZ168:LQ168,"&gt;0"),Input!$A$6:$HV$6,0),FALSE),0),0))*$D168</f>
        <v>0</v>
      </c>
      <c r="CH168" s="1">
        <f>IF($E168+$I168+$D$7&lt;=CH$22,0,IF(CH$22-$D$7&gt;=$E168,IF(COUNTIF($KZ168:LR168,"&gt;0")&gt;0,VLOOKUP($C168,Input!$A$8:$HV$21,MATCH($CE$21+COUNTIF($KZ168:LR168,"&gt;0"),Input!$A$6:$HV$6,0),FALSE),0),0))*$D168</f>
        <v>0</v>
      </c>
      <c r="CI168" s="1">
        <f>IF($E168+$I168+$D$7&lt;=CI$22,0,IF(CI$22-$D$7&gt;=$E168,IF(COUNTIF($KZ168:LS168,"&gt;0")&gt;0,VLOOKUP($C168,Input!$A$8:$HV$21,MATCH($CE$21+COUNTIF($KZ168:LS168,"&gt;0"),Input!$A$6:$HV$6,0),FALSE),0),0))*$D168</f>
        <v>0</v>
      </c>
      <c r="CJ168" s="1">
        <f>IF($E168+$I168+$D$7&lt;=CJ$22,0,IF(CJ$22-$D$7&gt;=$E168,IF(COUNTIF($KZ168:LT168,"&gt;0")&gt;0,VLOOKUP($C168,Input!$A$8:$HV$21,MATCH($CE$21+COUNTIF($KZ168:LT168,"&gt;0"),Input!$A$6:$HV$6,0),FALSE),0),0))*$D168</f>
        <v>0</v>
      </c>
      <c r="CK168" s="1">
        <f>IF($E168+$I168+$D$7&lt;=CK$22,0,IF(CK$22-$D$7&gt;=$E168,IF(COUNTIF($KZ168:LU168,"&gt;0")&gt;0,VLOOKUP($C168,Input!$A$8:$HV$21,MATCH($CE$21+COUNTIF($KZ168:LU168,"&gt;0"),Input!$A$6:$HV$6,0),FALSE),0),0))*$D168</f>
        <v>0</v>
      </c>
      <c r="CL168" s="1">
        <f>IF($E168+$I168+$D$7&lt;=CL$22,0,IF(CL$22-$D$7&gt;=$E168,IF(COUNTIF($KZ168:LV168,"&gt;0")&gt;0,VLOOKUP($C168,Input!$A$8:$HV$21,MATCH($CE$21+COUNTIF($KZ168:LV168,"&gt;0"),Input!$A$6:$HV$6,0),FALSE),0),0))*$D168</f>
        <v>0</v>
      </c>
      <c r="CM168" s="1">
        <f>IF($E168+$I168+$D$7&lt;=CM$22,0,IF(CM$22-$D$7&gt;=$E168,IF(COUNTIF($KZ168:LW168,"&gt;0")&gt;0,VLOOKUP($C168,Input!$A$8:$HV$21,MATCH($CE$21+COUNTIF($KZ168:LW168,"&gt;0"),Input!$A$6:$HV$6,0),FALSE),0),0))*$D168</f>
        <v>8190000</v>
      </c>
      <c r="CN168" s="1">
        <f>IF($E168+$I168+$D$7&lt;=CN$22,0,IF(CN$22-$D$7&gt;=$E168,IF(COUNTIF($KZ168:LX168,"&gt;0")&gt;0,VLOOKUP($C168,Input!$A$8:$HV$21,MATCH($CE$21+COUNTIF($KZ168:LX168,"&gt;0"),Input!$A$6:$HV$6,0),FALSE),0),0))*$D168</f>
        <v>0</v>
      </c>
      <c r="CO168" s="1">
        <f>IF($E168+$I168+$D$7&lt;=CO$22,0,IF(CO$22-$D$7&gt;=$E168,IF(COUNTIF($KZ168:LY168,"&gt;0")&gt;0,VLOOKUP($C168,Input!$A$8:$HV$21,MATCH($CE$21+COUNTIF($KZ168:LY168,"&gt;0"),Input!$A$6:$HV$6,0),FALSE),0),0))*$D168</f>
        <v>0</v>
      </c>
      <c r="CP168" s="1">
        <f>IF($E168+$I168+$D$7&lt;=CP$22,0,IF(CP$22-$D$7&gt;=$E168,IF(COUNTIF($KZ168:LZ168,"&gt;0")&gt;0,VLOOKUP($C168,Input!$A$8:$HV$21,MATCH($CE$21+COUNTIF($KZ168:LZ168,"&gt;0"),Input!$A$6:$HV$6,0),FALSE),0),0))*$D168</f>
        <v>0</v>
      </c>
      <c r="CQ168" s="1">
        <f>IF($E168+$I168+$D$7&lt;=CQ$22,0,IF(CQ$22-$D$7&gt;=$E168,IF(COUNTIF($KZ168:MA168,"&gt;0")&gt;0,VLOOKUP($C168,Input!$A$8:$HV$21,MATCH($CE$21+COUNTIF($KZ168:MA168,"&gt;0"),Input!$A$6:$HV$6,0),FALSE),0),0))*$D168</f>
        <v>0</v>
      </c>
      <c r="CR168" s="1">
        <f>IF($E168+$I168+$D$7&lt;=CR$22,0,IF(CR$22-$D$7&gt;=$E168,IF(COUNTIF($KZ168:MB168,"&gt;0")&gt;0,VLOOKUP($C168,Input!$A$8:$HV$21,MATCH($CE$21+COUNTIF($KZ168:MB168,"&gt;0"),Input!$A$6:$HV$6,0),FALSE),0),0))*$D168</f>
        <v>0</v>
      </c>
      <c r="CS168" s="1">
        <f>IF($E168+$I168+$D$7&lt;=CS$22,0,IF(CS$22-$D$7&gt;=$E168,IF(COUNTIF($KZ168:MC168,"&gt;0")&gt;0,VLOOKUP($C168,Input!$A$8:$HV$21,MATCH($CE$21+COUNTIF($KZ168:MC168,"&gt;0"),Input!$A$6:$HV$6,0),FALSE),0),0))*$D168</f>
        <v>0</v>
      </c>
      <c r="CT168" s="1">
        <f>IF($E168+$I168+$D$7&lt;=CT$22,0,IF(CT$22-$D$7&gt;=$E168,IF(COUNTIF($KZ168:MD168,"&gt;0")&gt;0,VLOOKUP($C168,Input!$A$8:$HV$21,MATCH($CE$21+COUNTIF($KZ168:MD168,"&gt;0"),Input!$A$6:$HV$6,0),FALSE),0),0))*$D168</f>
        <v>0</v>
      </c>
      <c r="CU168" s="1">
        <f>IF($E168+$I168+$D$7&lt;=CU$22,0,IF(CU$22-$D$7&gt;=$E168,IF(COUNTIF($KZ168:ME168,"&gt;0")&gt;0,VLOOKUP($C168,Input!$A$8:$HV$21,MATCH($CE$21+COUNTIF($KZ168:ME168,"&gt;0"),Input!$A$6:$HV$6,0),FALSE),0),0))*$D168</f>
        <v>0</v>
      </c>
      <c r="CV168" s="1">
        <f>IF($E168+$I168+$D$7&lt;=CV$22,0,IF(CV$22-$D$7&gt;=$E168,IF(COUNTIF($KZ168:MF168,"&gt;0")&gt;0,VLOOKUP($C168,Input!$A$8:$HV$21,MATCH($CE$21+COUNTIF($KZ168:MF168,"&gt;0"),Input!$A$6:$HV$6,0),FALSE),0),0))*$D168</f>
        <v>0</v>
      </c>
      <c r="CW168" s="1">
        <f>IF($E168+$I168+$D$7&lt;=CW$22,0,IF(CW$22-$D$7&gt;=$E168,IF(COUNTIF($KZ168:MG168,"&gt;0")&gt;0,VLOOKUP($C168,Input!$A$8:$HV$21,MATCH($CE$21+COUNTIF($KZ168:MG168,"&gt;0"),Input!$A$6:$HV$6,0),FALSE),0),0))*$D168</f>
        <v>0</v>
      </c>
      <c r="CX168" s="1">
        <f>IF($E168+$I168+$D$7&lt;=CX$22,0,IF(CX$22-$D$7&gt;=$E168,IF(COUNTIF($KZ168:MH168,"&gt;0")&gt;0,VLOOKUP($C168,Input!$A$8:$HV$21,MATCH($CE$21+COUNTIF($KZ168:MH168,"&gt;0"),Input!$A$6:$HV$6,0),FALSE),0),0))*$D168</f>
        <v>0</v>
      </c>
      <c r="CY168" s="1">
        <f>IF($E168+$I168+$D$7&lt;=CY$22,0,IF(CY$22-$D$7&gt;=$E168,IF(COUNTIF($KZ168:MI168,"&gt;0")&gt;0,VLOOKUP($C168,Input!$A$8:$HV$21,MATCH($CE$21+COUNTIF($KZ168:MI168,"&gt;0"),Input!$A$6:$HV$6,0),FALSE),0),0))*$D168</f>
        <v>0</v>
      </c>
      <c r="CZ168" s="1">
        <f>IF($E168+$I168+$D$7&lt;=CZ$22,0,IF(CZ$22-$D$7&gt;=$E168,IF(COUNTIF($KZ168:MJ168,"&gt;0")&gt;0,VLOOKUP($C168,Input!$A$8:$HV$21,MATCH($CE$21+COUNTIF($KZ168:MJ168,"&gt;0"),Input!$A$6:$HV$6,0),FALSE),0),0))*$D168</f>
        <v>0</v>
      </c>
      <c r="DA168" s="1">
        <f>IF($E168+$I168+$D$7&lt;=DA$22,0,IF(DA$22-$D$7&gt;=$E168,IF(COUNTIF($KZ168:MK168,"&gt;0")&gt;0,VLOOKUP($C168,Input!$A$8:$HV$21,MATCH($CE$21+COUNTIF($KZ168:MK168,"&gt;0"),Input!$A$6:$HV$6,0),FALSE),0),0))*$D168</f>
        <v>0</v>
      </c>
      <c r="DB168" s="1">
        <f>IF($E168+$I168+$D$7&lt;=DB$22,0,IF(DB$22-$D$7&gt;=$E168,IF(COUNTIF($KZ168:ML168,"&gt;0")&gt;0,VLOOKUP($C168,Input!$A$8:$HV$21,MATCH($CE$21+COUNTIF($KZ168:ML168,"&gt;0"),Input!$A$6:$HV$6,0),FALSE),0),0))*$D168</f>
        <v>0</v>
      </c>
      <c r="DC168" s="1">
        <f>IF($E168+$I168+$D$7&lt;=DC$22,0,IF(DC$22-$D$7&gt;=$E168,IF(COUNTIF($KZ168:MM168,"&gt;0")&gt;0,VLOOKUP($C168,Input!$A$8:$HV$21,MATCH($CE$21+COUNTIF($KZ168:MM168,"&gt;0"),Input!$A$6:$HV$6,0),FALSE),0),0))*$D168</f>
        <v>0</v>
      </c>
      <c r="DD168" s="1">
        <f>IF($E168+$I168+$D$7&lt;=DD$22,0,IF(DD$22-$D$7&gt;=$E168,IF(COUNTIF($KZ168:MN168,"&gt;0")&gt;0,VLOOKUP($C168,Input!$A$8:$HV$21,MATCH($CE$21+COUNTIF($KZ168:MN168,"&gt;0"),Input!$A$6:$HV$6,0),FALSE),0),0))*$D168</f>
        <v>0</v>
      </c>
      <c r="DE168" s="1">
        <f>IF($E168+$I168+$D$7&lt;=DE$22,0,IF(DE$22-$D$7&gt;=$E168,IF(COUNTIF($KZ168:MO168,"&gt;0")&gt;0,VLOOKUP($C168,Input!$A$8:$HV$21,MATCH($CE$21+COUNTIF($KZ168:MO168,"&gt;0"),Input!$A$6:$HV$6,0),FALSE),0),0))*$D168</f>
        <v>0</v>
      </c>
      <c r="DF168" s="1">
        <f>IF($E168+$I168+$D$7&lt;=DF$22,0,IF(DF$22-$D$7&gt;=$E168,IF(COUNTIF($KZ168:MP168,"&gt;0")&gt;0,VLOOKUP($C168,Input!$A$8:$HV$21,MATCH($CE$21+COUNTIF($KZ168:MP168,"&gt;0"),Input!$A$6:$HV$6,0),FALSE),0),0))*$D168</f>
        <v>0</v>
      </c>
      <c r="DG168" s="1">
        <f>IF($E168+$I168+$D$7&lt;=DG$22,0,IF(DG$22-$D$7&gt;=$E168,IF(COUNTIF($KZ168:MQ168,"&gt;0")&gt;0,VLOOKUP($C168,Input!$A$8:$HV$21,MATCH($CE$21+COUNTIF($KZ168:MQ168,"&gt;0"),Input!$A$6:$HV$6,0),FALSE),0),0))*$D168</f>
        <v>0</v>
      </c>
      <c r="DH168" s="1">
        <f>IF($E168+$I168+$D$7&lt;=DH$22,0,IF(DH$22-$D$7&gt;=$E168,IF(COUNTIF($KZ168:MR168,"&gt;0")&gt;0,VLOOKUP($C168,Input!$A$8:$HV$21,MATCH($CE$21+COUNTIF($KZ168:MR168,"&gt;0"),Input!$A$6:$HV$6,0),FALSE),0),0))*$D168</f>
        <v>0</v>
      </c>
      <c r="DI168" s="1">
        <f>IF($E168+$I168+$D$7&lt;=DI$22,0,IF(DI$22-$D$7&gt;=$E168,IF(COUNTIF($KZ168:MS168,"&gt;0")&gt;0,VLOOKUP($C168,Input!$A$8:$HV$21,MATCH($CE$21+COUNTIF($KZ168:MS168,"&gt;0"),Input!$A$6:$HV$6,0),FALSE),0),0))*$D168</f>
        <v>0</v>
      </c>
      <c r="DJ168" s="1">
        <f>IF($E168+$I168+$D$7&lt;=DJ$22,0,IF(DJ$22-$D$7&gt;=$E168,IF(COUNTIF($KZ168:MT168,"&gt;0")&gt;0,VLOOKUP($C168,Input!$A$8:$HV$21,MATCH($CE$21+COUNTIF($KZ168:MT168,"&gt;0"),Input!$A$6:$HV$6,0),FALSE),0),0))*$D168</f>
        <v>0</v>
      </c>
      <c r="DK168" s="1">
        <f>IF($E168+$I168+$D$7&lt;=DK$22,0,IF(DK$22-$D$7&gt;=$E168,IF(COUNTIF($KZ168:MU168,"&gt;0")&gt;0,VLOOKUP($C168,Input!$A$8:$HV$21,MATCH($CE$21+COUNTIF($KZ168:MU168,"&gt;0"),Input!$A$6:$HV$6,0),FALSE),0),0))*$D168</f>
        <v>0</v>
      </c>
      <c r="DL168" s="1">
        <f>IF($E168+$I168+$D$7&lt;=DL$22,0,IF(DL$22-$D$7&gt;=$E168,IF(COUNTIF($KZ168:MV168,"&gt;0")&gt;0,VLOOKUP($C168,Input!$A$8:$HV$21,MATCH($CE$21+COUNTIF($KZ168:MV168,"&gt;0"),Input!$A$6:$HV$6,0),FALSE),0),0))*$D168</f>
        <v>0</v>
      </c>
      <c r="DM168" s="1">
        <f>IF($E168+$I168+$D$7&lt;=DM$22,0,IF(DM$22-$D$7&gt;=$E168,IF(COUNTIF($KZ168:MW168,"&gt;0")&gt;0,VLOOKUP($C168,Input!$A$8:$HV$21,MATCH($CE$21+COUNTIF($KZ168:MW168,"&gt;0"),Input!$A$6:$HV$6,0),FALSE),0),0))*$D168</f>
        <v>0</v>
      </c>
      <c r="DN168" s="1">
        <f>IF($E168+$I168+$D$7&lt;=DN$22,0,IF(DN$22-$D$7&gt;=$E168,IF(COUNTIF($KZ168:MX168,"&gt;0")&gt;0,VLOOKUP($C168,Input!$A$8:$HV$21,MATCH($CE$21+COUNTIF($KZ168:MX168,"&gt;0"),Input!$A$6:$HV$6,0),FALSE),0),0))*$D168</f>
        <v>0</v>
      </c>
      <c r="DP168" t="str">
        <f>+VLOOKUP($C168,Input!$A$8:$GZ$39,MATCH(DP$21,Input!$A$6:$GZ$6,0),FALSE)</f>
        <v>Bus Maintenance at 0.85/mile</v>
      </c>
      <c r="DQ168" s="1">
        <f>IF($E168+$I168+$D$7&lt;=DQ$22,0,IF(DQ$22-$D$7&gt;=$E168,IF(COUNTIF($KZ168:LP168,"&gt;0")&gt;0,VLOOKUP($C168,Input!$A$8:$HV$21,MATCH($DP$21+COUNTIF($KZ168:LP168,"&gt;0"),Input!$A$6:$HV$6,0),FALSE),0),0))*$D168*$F168</f>
        <v>0</v>
      </c>
      <c r="DR168" s="1">
        <f>IF($E168+$I168+$D$7&lt;=DR$22,0,IF(DR$22-$D$7&gt;=$E168,IF(COUNTIF($KZ168:LQ168,"&gt;0")&gt;0,VLOOKUP($C168,Input!$A$8:$HV$21,MATCH($DP$21+COUNTIF($KZ168:LQ168,"&gt;0"),Input!$A$6:$HV$6,0),FALSE),0),0))*$D168*$F168</f>
        <v>7956000</v>
      </c>
      <c r="DS168" s="1">
        <f>IF($E168+$I168+$D$7&lt;=DS$22,0,IF(DS$22-$D$7&gt;=$E168,IF(COUNTIF($KZ168:LR168,"&gt;0")&gt;0,VLOOKUP($C168,Input!$A$8:$HV$21,MATCH($DP$21+COUNTIF($KZ168:LR168,"&gt;0"),Input!$A$6:$HV$6,0),FALSE),0),0))*$D168*$F168</f>
        <v>7956000</v>
      </c>
      <c r="DT168" s="1">
        <f>IF($E168+$I168+$D$7&lt;=DT$22,0,IF(DT$22-$D$7&gt;=$E168,IF(COUNTIF($KZ168:LS168,"&gt;0")&gt;0,VLOOKUP($C168,Input!$A$8:$HV$21,MATCH($DP$21+COUNTIF($KZ168:LS168,"&gt;0"),Input!$A$6:$HV$6,0),FALSE),0),0))*$D168*$F168</f>
        <v>7956000</v>
      </c>
      <c r="DU168" s="1">
        <f>IF($E168+$I168+$D$7&lt;=DU$22,0,IF(DU$22-$D$7&gt;=$E168,IF(COUNTIF($KZ168:LT168,"&gt;0")&gt;0,VLOOKUP($C168,Input!$A$8:$HV$21,MATCH($DP$21+COUNTIF($KZ168:LT168,"&gt;0"),Input!$A$6:$HV$6,0),FALSE),0),0))*$D168*$F168</f>
        <v>7956000</v>
      </c>
      <c r="DV168" s="1">
        <f>IF($E168+$I168+$D$7&lt;=DV$22,0,IF(DV$22-$D$7&gt;=$E168,IF(COUNTIF($KZ168:LU168,"&gt;0")&gt;0,VLOOKUP($C168,Input!$A$8:$HV$21,MATCH($DP$21+COUNTIF($KZ168:LU168,"&gt;0"),Input!$A$6:$HV$6,0),FALSE),0),0))*$D168*$F168</f>
        <v>7956000</v>
      </c>
      <c r="DW168" s="1">
        <f>IF($E168+$I168+$D$7&lt;=DW$22,0,IF(DW$22-$D$7&gt;=$E168,IF(COUNTIF($KZ168:LV168,"&gt;0")&gt;0,VLOOKUP($C168,Input!$A$8:$HV$21,MATCH($DP$21+COUNTIF($KZ168:LV168,"&gt;0"),Input!$A$6:$HV$6,0),FALSE),0),0))*$D168*$F168</f>
        <v>7956000</v>
      </c>
      <c r="DX168" s="1">
        <f>IF($E168+$I168+$D$7&lt;=DX$22,0,IF(DX$22-$D$7&gt;=$E168,IF(COUNTIF($KZ168:LW168,"&gt;0")&gt;0,VLOOKUP($C168,Input!$A$8:$HV$21,MATCH($DP$21+COUNTIF($KZ168:LW168,"&gt;0"),Input!$A$6:$HV$6,0),FALSE),0),0))*$D168*$F168</f>
        <v>7956000</v>
      </c>
      <c r="DY168" s="1">
        <f>IF($E168+$I168+$D$7&lt;=DY$22,0,IF(DY$22-$D$7&gt;=$E168,IF(COUNTIF($KZ168:LX168,"&gt;0")&gt;0,VLOOKUP($C168,Input!$A$8:$HV$21,MATCH($DP$21+COUNTIF($KZ168:LX168,"&gt;0"),Input!$A$6:$HV$6,0),FALSE),0),0))*$D168*$F168</f>
        <v>7956000</v>
      </c>
      <c r="DZ168" s="1">
        <f>IF($E168+$I168+$D$7&lt;=DZ$22,0,IF(DZ$22-$D$7&gt;=$E168,IF(COUNTIF($KZ168:LY168,"&gt;0")&gt;0,VLOOKUP($C168,Input!$A$8:$HV$21,MATCH($DP$21+COUNTIF($KZ168:LY168,"&gt;0"),Input!$A$6:$HV$6,0),FALSE),0),0))*$D168*$F168</f>
        <v>7956000</v>
      </c>
      <c r="EA168" s="1">
        <f>IF($E168+$I168+$D$7&lt;=EA$22,0,IF(EA$22-$D$7&gt;=$E168,IF(COUNTIF($KZ168:LZ168,"&gt;0")&gt;0,VLOOKUP($C168,Input!$A$8:$HV$21,MATCH($DP$21+COUNTIF($KZ168:LZ168,"&gt;0"),Input!$A$6:$HV$6,0),FALSE),0),0))*$D168*$F168</f>
        <v>7956000</v>
      </c>
      <c r="EB168" s="1">
        <f>IF($E168+$I168+$D$7&lt;=EB$22,0,IF(EB$22-$D$7&gt;=$E168,IF(COUNTIF($KZ168:MA168,"&gt;0")&gt;0,VLOOKUP($C168,Input!$A$8:$HV$21,MATCH($DP$21+COUNTIF($KZ168:MA168,"&gt;0"),Input!$A$6:$HV$6,0),FALSE),0),0))*$D168*$F168</f>
        <v>7956000</v>
      </c>
      <c r="EC168" s="1">
        <f>IF($E168+$I168+$D$7&lt;=EC$22,0,IF(EC$22-$D$7&gt;=$E168,IF(COUNTIF($KZ168:MB168,"&gt;0")&gt;0,VLOOKUP($C168,Input!$A$8:$HV$21,MATCH($DP$21+COUNTIF($KZ168:MB168,"&gt;0"),Input!$A$6:$HV$6,0),FALSE),0),0))*$D168*$F168</f>
        <v>7956000</v>
      </c>
      <c r="ED168" s="1">
        <f>IF($E168+$I168+$D$7&lt;=ED$22,0,IF(ED$22-$D$7&gt;=$E168,IF(COUNTIF($KZ168:MC168,"&gt;0")&gt;0,VLOOKUP($C168,Input!$A$8:$HV$21,MATCH($DP$21+COUNTIF($KZ168:MC168,"&gt;0"),Input!$A$6:$HV$6,0),FALSE),0),0))*$D168*$F168</f>
        <v>7956000</v>
      </c>
      <c r="EE168" s="1">
        <f>IF($E168+$I168+$D$7&lt;=EE$22,0,IF(EE$22-$D$7&gt;=$E168,IF(COUNTIF($KZ168:MD168,"&gt;0")&gt;0,VLOOKUP($C168,Input!$A$8:$HV$21,MATCH($DP$21+COUNTIF($KZ168:MD168,"&gt;0"),Input!$A$6:$HV$6,0),FALSE),0),0))*$D168*$F168</f>
        <v>7956000</v>
      </c>
      <c r="EF168" s="1">
        <f>IF($E168+$I168+$D$7&lt;=EF$22,0,IF(EF$22-$D$7&gt;=$E168,IF(COUNTIF($KZ168:ME168,"&gt;0")&gt;0,VLOOKUP($C168,Input!$A$8:$HV$21,MATCH($DP$21+COUNTIF($KZ168:ME168,"&gt;0"),Input!$A$6:$HV$6,0),FALSE),0),0))*$D168*$F168</f>
        <v>0</v>
      </c>
      <c r="EG168" s="1">
        <f>IF($E168+$I168+$D$7&lt;=EG$22,0,IF(EG$22-$D$7&gt;=$E168,IF(COUNTIF($KZ168:MF168,"&gt;0")&gt;0,VLOOKUP($C168,Input!$A$8:$HV$21,MATCH($DP$21+COUNTIF($KZ168:MF168,"&gt;0"),Input!$A$6:$HV$6,0),FALSE),0),0))*$D168*$F168</f>
        <v>0</v>
      </c>
      <c r="EH168" s="1">
        <f>IF($E168+$I168+$D$7&lt;=EH$22,0,IF(EH$22-$D$7&gt;=$E168,IF(COUNTIF($KZ168:MG168,"&gt;0")&gt;0,VLOOKUP($C168,Input!$A$8:$HV$21,MATCH($DP$21+COUNTIF($KZ168:MG168,"&gt;0"),Input!$A$6:$HV$6,0),FALSE),0),0))*$D168*$F168</f>
        <v>0</v>
      </c>
      <c r="EI168" s="1">
        <f>IF($E168+$I168+$D$7&lt;=EI$22,0,IF(EI$22-$D$7&gt;=$E168,IF(COUNTIF($KZ168:MH168,"&gt;0")&gt;0,VLOOKUP($C168,Input!$A$8:$HV$21,MATCH($DP$21+COUNTIF($KZ168:MH168,"&gt;0"),Input!$A$6:$HV$6,0),FALSE),0),0))*$D168*$F168</f>
        <v>0</v>
      </c>
      <c r="EJ168" s="1">
        <f>IF($E168+$I168+$D$7&lt;=EJ$22,0,IF(EJ$22-$D$7&gt;=$E168,IF(COUNTIF($KZ168:MI168,"&gt;0")&gt;0,VLOOKUP($C168,Input!$A$8:$HV$21,MATCH($DP$21+COUNTIF($KZ168:MI168,"&gt;0"),Input!$A$6:$HV$6,0),FALSE),0),0))*$D168*$F168</f>
        <v>0</v>
      </c>
      <c r="EK168" s="1">
        <f>IF($E168+$I168+$D$7&lt;=EK$22,0,IF(EK$22-$D$7&gt;=$E168,IF(COUNTIF($KZ168:MJ168,"&gt;0")&gt;0,VLOOKUP($C168,Input!$A$8:$HV$21,MATCH($DP$21+COUNTIF($KZ168:MJ168,"&gt;0"),Input!$A$6:$HV$6,0),FALSE),0),0))*$D168*$F168</f>
        <v>0</v>
      </c>
      <c r="EL168" s="1">
        <f>IF($E168+$I168+$D$7&lt;=EL$22,0,IF(EL$22-$D$7&gt;=$E168,IF(COUNTIF($KZ168:MK168,"&gt;0")&gt;0,VLOOKUP($C168,Input!$A$8:$HV$21,MATCH($DP$21+COUNTIF($KZ168:MK168,"&gt;0"),Input!$A$6:$HV$6,0),FALSE),0),0))*$D168*$F168</f>
        <v>0</v>
      </c>
      <c r="EM168" s="1">
        <f>IF($E168+$I168+$D$7&lt;=EM$22,0,IF(EM$22-$D$7&gt;=$E168,IF(COUNTIF($KZ168:ML168,"&gt;0")&gt;0,VLOOKUP($C168,Input!$A$8:$HV$21,MATCH($DP$21+COUNTIF($KZ168:ML168,"&gt;0"),Input!$A$6:$HV$6,0),FALSE),0),0))*$D168*$F168</f>
        <v>0</v>
      </c>
      <c r="EN168" s="1">
        <f>IF($E168+$I168+$D$7&lt;=EN$22,0,IF(EN$22-$D$7&gt;=$E168,IF(COUNTIF($KZ168:MM168,"&gt;0")&gt;0,VLOOKUP($C168,Input!$A$8:$HV$21,MATCH($DP$21+COUNTIF($KZ168:MM168,"&gt;0"),Input!$A$6:$HV$6,0),FALSE),0),0))*$D168*$F168</f>
        <v>0</v>
      </c>
      <c r="EO168" s="1">
        <f>IF($E168+$I168+$D$7&lt;=EO$22,0,IF(EO$22-$D$7&gt;=$E168,IF(COUNTIF($KZ168:MN168,"&gt;0")&gt;0,VLOOKUP($C168,Input!$A$8:$HV$21,MATCH($DP$21+COUNTIF($KZ168:MN168,"&gt;0"),Input!$A$6:$HV$6,0),FALSE),0),0))*$D168*$F168</f>
        <v>0</v>
      </c>
      <c r="EP168" s="1">
        <f>IF($E168+$I168+$D$7&lt;=EP$22,0,IF(EP$22-$D$7&gt;=$E168,IF(COUNTIF($KZ168:MO168,"&gt;0")&gt;0,VLOOKUP($C168,Input!$A$8:$HV$21,MATCH($DP$21+COUNTIF($KZ168:MO168,"&gt;0"),Input!$A$6:$HV$6,0),FALSE),0),0))*$D168*$F168</f>
        <v>0</v>
      </c>
      <c r="EQ168" s="1">
        <f>IF($E168+$I168+$D$7&lt;=EQ$22,0,IF(EQ$22-$D$7&gt;=$E168,IF(COUNTIF($KZ168:MP168,"&gt;0")&gt;0,VLOOKUP($C168,Input!$A$8:$HV$21,MATCH($DP$21+COUNTIF($KZ168:MP168,"&gt;0"),Input!$A$6:$HV$6,0),FALSE),0),0))*$D168*$F168</f>
        <v>0</v>
      </c>
      <c r="ER168" s="1">
        <f>IF($E168+$I168+$D$7&lt;=ER$22,0,IF(ER$22-$D$7&gt;=$E168,IF(COUNTIF($KZ168:MQ168,"&gt;0")&gt;0,VLOOKUP($C168,Input!$A$8:$HV$21,MATCH($DP$21+COUNTIF($KZ168:MQ168,"&gt;0"),Input!$A$6:$HV$6,0),FALSE),0),0))*$D168*$F168</f>
        <v>0</v>
      </c>
      <c r="ES168" s="1">
        <f>IF($E168+$I168+$D$7&lt;=ES$22,0,IF(ES$22-$D$7&gt;=$E168,IF(COUNTIF($KZ168:MR168,"&gt;0")&gt;0,VLOOKUP($C168,Input!$A$8:$HV$21,MATCH($DP$21+COUNTIF($KZ168:MR168,"&gt;0"),Input!$A$6:$HV$6,0),FALSE),0),0))*$D168*$F168</f>
        <v>0</v>
      </c>
      <c r="ET168" s="1">
        <f>IF($E168+$I168+$D$7&lt;=ET$22,0,IF(ET$22-$D$7&gt;=$E168,IF(COUNTIF($KZ168:MS168,"&gt;0")&gt;0,VLOOKUP($C168,Input!$A$8:$HV$21,MATCH($DP$21+COUNTIF($KZ168:MS168,"&gt;0"),Input!$A$6:$HV$6,0),FALSE),0),0))*$D168*$F168</f>
        <v>0</v>
      </c>
      <c r="EU168" s="1">
        <f>IF($E168+$I168+$D$7&lt;=EU$22,0,IF(EU$22-$D$7&gt;=$E168,IF(COUNTIF($KZ168:MT168,"&gt;0")&gt;0,VLOOKUP($C168,Input!$A$8:$HV$21,MATCH($DP$21+COUNTIF($KZ168:MT168,"&gt;0"),Input!$A$6:$HV$6,0),FALSE),0),0))*$D168*$F168</f>
        <v>0</v>
      </c>
      <c r="EV168" s="1">
        <f>IF($E168+$I168+$D$7&lt;=EV$22,0,IF(EV$22-$D$7&gt;=$E168,IF(COUNTIF($KZ168:MU168,"&gt;0")&gt;0,VLOOKUP($C168,Input!$A$8:$HV$21,MATCH($DP$21+COUNTIF($KZ168:MU168,"&gt;0"),Input!$A$6:$HV$6,0),FALSE),0),0))*$D168*$F168</f>
        <v>0</v>
      </c>
      <c r="EW168" s="1">
        <f>IF($E168+$I168+$D$7&lt;=EW$22,0,IF(EW$22-$D$7&gt;=$E168,IF(COUNTIF($KZ168:MV168,"&gt;0")&gt;0,VLOOKUP($C168,Input!$A$8:$HV$21,MATCH($DP$21+COUNTIF($KZ168:MV168,"&gt;0"),Input!$A$6:$HV$6,0),FALSE),0),0))*$D168*$F168</f>
        <v>0</v>
      </c>
      <c r="EX168" s="1">
        <f>IF($E168+$I168+$D$7&lt;=EX$22,0,IF(EX$22-$D$7&gt;=$E168,IF(COUNTIF($KZ168:MW168,"&gt;0")&gt;0,VLOOKUP($C168,Input!$A$8:$HV$21,MATCH($DP$21+COUNTIF($KZ168:MW168,"&gt;0"),Input!$A$6:$HV$6,0),FALSE),0),0))*$D168*$F168</f>
        <v>0</v>
      </c>
      <c r="EY168" s="1">
        <f>IF($E168+$I168+$D$7&lt;=EY$22,0,IF(EY$22-$D$7&gt;=$E168,IF(COUNTIF($KZ168:MX168,"&gt;0")&gt;0,VLOOKUP($C168,Input!$A$8:$HV$21,MATCH($DP$21+COUNTIF($KZ168:MX168,"&gt;0"),Input!$A$6:$HV$6,0),FALSE),0),0))*$D168*$F168</f>
        <v>0</v>
      </c>
      <c r="EZ168" s="1"/>
      <c r="FA168" t="str">
        <f>VLOOKUP($C168,Input!$A$8:$GZ$39,MATCH(FA$21,Input!$A$6:$GZ$6,0),FALSE)</f>
        <v>NA</v>
      </c>
      <c r="FB168">
        <f>IF((VLOOKUP($C168,Input!$A$8:$GZ$39,MATCH(FB$21,Input!$A$6:$GZ$6,0),FALSE))="Y",$D168/VLOOKUP($C168,Input!$A$8:$GZ$39,MATCH(FC$21,Input!$A$6:$GZ$6,0),FALSE),0)</f>
        <v>0</v>
      </c>
      <c r="FC168">
        <f>IF((VLOOKUP($C168,Input!$A$8:$GZ$39,MATCH(FB$21,Input!$A$6:$GZ$6,0),FALSE))="Y",0,IF((VLOOKUP($C168,Input!$A$8:$GZ$39,MATCH(FC$21,Input!$A$6:$GZ$6,0),FALSE))&gt;0,$D168/VLOOKUP($C168,Input!$A$8:$GZ$39,MATCH(FC$21,Input!$A$6:$GZ$6,0),FALSE),0))</f>
        <v>0</v>
      </c>
      <c r="FD168" s="1">
        <f>+IF($E168=FD$22,VLOOKUP($C168,Input!$A$8:$GZ$39,MATCH(FD$21,Input!$A$6:$GZ$6,0),FALSE),0)*IF(FD$110&gt;=MAX(FC$110:$FD$110),MIN((FD$110-MAX(FC$110:$FD$110)),(FD$110-FC$110)),0)+IF($E168=FD$22,VLOOKUP($C168,Input!$A$8:$GZ$39,MATCH(FD$21,Input!$A$6:$GZ$6,0),FALSE),0)*IF(FD$109&gt;=MAX(FC$109:$FD$109),MIN((FD$109-MAX(FC$109:$FD$109)),(FD$109-FC$109)),0)</f>
        <v>0</v>
      </c>
      <c r="FE168" s="1">
        <f>+IF($E168=FE$22,VLOOKUP($C168,Input!$A$8:$GZ$39,MATCH(FE$21,Input!$A$6:$GZ$6,0),FALSE),0)*IF(FE$110&gt;=MAX(FD$110:$FD$110),MIN((FE$110-MAX(FD$110:$FD$110)),(FE$110-FD$110)),0)+IF($E168=FE$22,VLOOKUP($C168,Input!$A$8:$GZ$39,MATCH(FE$21,Input!$A$6:$GZ$6,0),FALSE),0)*IF(FE$109&gt;=MAX(FD$109:$FD$109),MIN((FE$109-MAX(FD$109:$FD$109)),(FE$109-FD$109)),0)</f>
        <v>0</v>
      </c>
      <c r="FF168" s="1">
        <f>+IF($E168=FF$22,VLOOKUP($C168,Input!$A$8:$GZ$39,MATCH(FF$21,Input!$A$6:$GZ$6,0),FALSE),0)*IF(FF$110&gt;=MAX($FD$110:FE$110),MIN((FF$110-MAX($FD$110:FE$110)),(FF$110-FE$110)),0)+IF($E168=FF$22,VLOOKUP($C168,Input!$A$8:$GZ$39,MATCH(FF$21,Input!$A$6:$GZ$6,0),FALSE),0)*IF(FF$109&gt;=MAX($FD$109:FE$109),MIN((FF$109-MAX($FD$109:FE$109)),(FF$109-FE$109)),0)</f>
        <v>0</v>
      </c>
      <c r="FG168" s="1">
        <f>+IF($E168=FG$22,VLOOKUP($C168,Input!$A$8:$GZ$39,MATCH(FG$21,Input!$A$6:$GZ$6,0),FALSE),0)*IF(FG$110&gt;=MAX($FD$110:FF$110),MIN((FG$110-MAX($FD$110:FF$110)),(FG$110-FF$110)),0)+IF($E168=FG$22,VLOOKUP($C168,Input!$A$8:$GZ$39,MATCH(FG$21,Input!$A$6:$GZ$6,0),FALSE),0)*IF(FG$109&gt;=MAX($FD$109:FF$109),MIN((FG$109-MAX($FD$109:FF$109)),(FG$109-FF$109)),0)</f>
        <v>0</v>
      </c>
      <c r="FH168" s="1">
        <f>+IF($E168=FH$22,VLOOKUP($C168,Input!$A$8:$GZ$39,MATCH(FH$21,Input!$A$6:$GZ$6,0),FALSE),0)*IF(FH$110&gt;=MAX($FD$110:FG$110),MIN((FH$110-MAX($FD$110:FG$110)),(FH$110-FG$110)),0)+IF($E168=FH$22,VLOOKUP($C168,Input!$A$8:$GZ$39,MATCH(FH$21,Input!$A$6:$GZ$6,0),FALSE),0)*IF(FH$109&gt;=MAX($FD$109:FG$109),MIN((FH$109-MAX($FD$109:FG$109)),(FH$109-FG$109)),0)</f>
        <v>0</v>
      </c>
      <c r="FI168" s="1">
        <f>+IF($E168=FI$22,VLOOKUP($C168,Input!$A$8:$GZ$39,MATCH(FI$21,Input!$A$6:$GZ$6,0),FALSE),0)*IF(FI$110&gt;=MAX($FD$110:FH$110),MIN((FI$110-MAX($FD$110:FH$110)),(FI$110-FH$110)),0)+IF($E168=FI$22,VLOOKUP($C168,Input!$A$8:$GZ$39,MATCH(FI$21,Input!$A$6:$GZ$6,0),FALSE),0)*IF(FI$109&gt;=MAX($FD$109:FH$109),MIN((FI$109-MAX($FD$109:FH$109)),(FI$109-FH$109)),0)</f>
        <v>0</v>
      </c>
      <c r="FJ168" s="1">
        <f>+IF($E168=FJ$22,VLOOKUP($C168,Input!$A$8:$GZ$39,MATCH(FJ$21,Input!$A$6:$GZ$6,0),FALSE),0)*IF(FJ$110&gt;=MAX($FD$110:FI$110),MIN((FJ$110-MAX($FD$110:FI$110)),(FJ$110-FI$110)),0)+IF($E168=FJ$22,VLOOKUP($C168,Input!$A$8:$GZ$39,MATCH(FJ$21,Input!$A$6:$GZ$6,0),FALSE),0)*IF(FJ$109&gt;=MAX($FD$109:FI$109),MIN((FJ$109-MAX($FD$109:FI$109)),(FJ$109-FI$109)),0)</f>
        <v>0</v>
      </c>
      <c r="FK168" s="1">
        <f>+IF($E168=FK$22,VLOOKUP($C168,Input!$A$8:$GZ$39,MATCH(FK$21,Input!$A$6:$GZ$6,0),FALSE),0)*IF(FK$110&gt;=MAX($FD$110:FJ$110),MIN((FK$110-MAX($FD$110:FJ$110)),(FK$110-FJ$110)),0)+IF($E168=FK$22,VLOOKUP($C168,Input!$A$8:$GZ$39,MATCH(FK$21,Input!$A$6:$GZ$6,0),FALSE),0)*IF(FK$109&gt;=MAX($FD$109:FJ$109),MIN((FK$109-MAX($FD$109:FJ$109)),(FK$109-FJ$109)),0)</f>
        <v>0</v>
      </c>
      <c r="FL168" s="1">
        <f>+IF($E168=FL$22,VLOOKUP($C168,Input!$A$8:$GZ$39,MATCH(FL$21,Input!$A$6:$GZ$6,0),FALSE),0)*IF(FL$110&gt;=MAX($FD$110:FK$110),MIN((FL$110-MAX($FD$110:FK$110)),(FL$110-FK$110)),0)+IF($E168=FL$22,VLOOKUP($C168,Input!$A$8:$GZ$39,MATCH(FL$21,Input!$A$6:$GZ$6,0),FALSE),0)*IF(FL$109&gt;=MAX($FD$109:FK$109),MIN((FL$109-MAX($FD$109:FK$109)),(FL$109-FK$109)),0)</f>
        <v>0</v>
      </c>
      <c r="FM168" s="1">
        <f>+IF($E168=FM$22,VLOOKUP($C168,Input!$A$8:$GZ$39,MATCH(FM$21,Input!$A$6:$GZ$6,0),FALSE),0)*IF(FM$110&gt;=MAX($FD$110:FL$110),MIN((FM$110-MAX($FD$110:FL$110)),(FM$110-FL$110)),0)+IF($E168=FM$22,VLOOKUP($C168,Input!$A$8:$GZ$39,MATCH(FM$21,Input!$A$6:$GZ$6,0),FALSE),0)*IF(FM$109&gt;=MAX($FD$109:FL$109),MIN((FM$109-MAX($FD$109:FL$109)),(FM$109-FL$109)),0)</f>
        <v>0</v>
      </c>
      <c r="FN168" s="1">
        <f>+IF($E168=FN$22,VLOOKUP($C168,Input!$A$8:$GZ$39,MATCH(FN$21,Input!$A$6:$GZ$6,0),FALSE),0)*IF(FN$110&gt;=MAX($FD$110:FM$110),MIN((FN$110-MAX($FD$110:FM$110)),(FN$110-FM$110)),0)+IF($E168=FN$22,VLOOKUP($C168,Input!$A$8:$GZ$39,MATCH(FN$21,Input!$A$6:$GZ$6,0),FALSE),0)*IF(FN$109&gt;=MAX($FD$109:FM$109),MIN((FN$109-MAX($FD$109:FM$109)),(FN$109-FM$109)),0)</f>
        <v>0</v>
      </c>
      <c r="FO168" s="1">
        <f>+IF($E168=FO$22,VLOOKUP($C168,Input!$A$8:$GZ$39,MATCH(FO$21,Input!$A$6:$GZ$6,0),FALSE),0)*IF(FO$110&gt;=MAX($FD$110:FN$110),MIN((FO$110-MAX($FD$110:FN$110)),(FO$110-FN$110)),0)+IF($E168=FO$22,VLOOKUP($C168,Input!$A$8:$GZ$39,MATCH(FO$21,Input!$A$6:$GZ$6,0),FALSE),0)*IF(FO$109&gt;=MAX($FD$109:FN$109),MIN((FO$109-MAX($FD$109:FN$109)),(FO$109-FN$109)),0)</f>
        <v>0</v>
      </c>
      <c r="FP168" s="1">
        <f>+IF($E168=FP$22,VLOOKUP($C168,Input!$A$8:$GZ$39,MATCH(FP$21,Input!$A$6:$GZ$6,0),FALSE),0)*IF(FP$110&gt;=MAX($FD$110:FO$110),MIN((FP$110-MAX($FD$110:FO$110)),(FP$110-FO$110)),0)+IF($E168=FP$22,VLOOKUP($C168,Input!$A$8:$GZ$39,MATCH(FP$21,Input!$A$6:$GZ$6,0),FALSE),0)*IF(FP$109&gt;=MAX($FD$109:FO$109),MIN((FP$109-MAX($FD$109:FO$109)),(FP$109-FO$109)),0)</f>
        <v>0</v>
      </c>
      <c r="FQ168" s="1">
        <f>+IF($E168=FQ$22,VLOOKUP($C168,Input!$A$8:$GZ$39,MATCH(FQ$21,Input!$A$6:$GZ$6,0),FALSE),0)*IF(FQ$110&gt;=MAX($FD$110:FP$110),MIN((FQ$110-MAX($FD$110:FP$110)),(FQ$110-FP$110)),0)+IF($E168=FQ$22,VLOOKUP($C168,Input!$A$8:$GZ$39,MATCH(FQ$21,Input!$A$6:$GZ$6,0),FALSE),0)*IF(FQ$109&gt;=MAX($FD$109:FP$109),MIN((FQ$109-MAX($FD$109:FP$109)),(FQ$109-FP$109)),0)</f>
        <v>0</v>
      </c>
      <c r="FR168" s="1">
        <f>+IF($E168=FR$22,VLOOKUP($C168,Input!$A$8:$GZ$39,MATCH(FR$21,Input!$A$6:$GZ$6,0),FALSE),0)*IF(FR$110&gt;=MAX($FD$110:FQ$110),MIN((FR$110-MAX($FD$110:FQ$110)),(FR$110-FQ$110)),0)+IF($E168=FR$22,VLOOKUP($C168,Input!$A$8:$GZ$39,MATCH(FR$21,Input!$A$6:$GZ$6,0),FALSE),0)*IF(FR$109&gt;=MAX($FD$109:FQ$109),MIN((FR$109-MAX($FD$109:FQ$109)),(FR$109-FQ$109)),0)</f>
        <v>0</v>
      </c>
      <c r="FS168" s="1">
        <f>+IF($E168=FS$22,VLOOKUP($C168,Input!$A$8:$GZ$39,MATCH(FS$21,Input!$A$6:$GZ$6,0),FALSE),0)*IF(FS$110&gt;=MAX($FD$110:FR$110),MIN((FS$110-MAX($FD$110:FR$110)),(FS$110-FR$110)),0)+IF($E168=FS$22,VLOOKUP($C168,Input!$A$8:$GZ$39,MATCH(FS$21,Input!$A$6:$GZ$6,0),FALSE),0)*IF(FS$109&gt;=MAX($FD$109:FR$109),MIN((FS$109-MAX($FD$109:FR$109)),(FS$109-FR$109)),0)</f>
        <v>0</v>
      </c>
      <c r="FT168" s="1">
        <f>+IF($E168=FT$22,VLOOKUP($C168,Input!$A$8:$GZ$39,MATCH(FT$21,Input!$A$6:$GZ$6,0),FALSE),0)*IF(FT$110&gt;=MAX($FD$110:FS$110),MIN((FT$110-MAX($FD$110:FS$110)),(FT$110-FS$110)),0)+IF($E168=FT$22,VLOOKUP($C168,Input!$A$8:$GZ$39,MATCH(FT$21,Input!$A$6:$GZ$6,0),FALSE),0)*IF(FT$109&gt;=MAX($FD$109:FS$109),MIN((FT$109-MAX($FD$109:FS$109)),(FT$109-FS$109)),0)</f>
        <v>0</v>
      </c>
      <c r="FU168" s="1">
        <f>+IF($E168=FU$22,VLOOKUP($C168,Input!$A$8:$GZ$39,MATCH(FU$21,Input!$A$6:$GZ$6,0),FALSE),0)*IF(FU$110&gt;=MAX($FD$110:FT$110),MIN((FU$110-MAX($FD$110:FT$110)),(FU$110-FT$110)),0)+IF($E168=FU$22,VLOOKUP($C168,Input!$A$8:$GZ$39,MATCH(FU$21,Input!$A$6:$GZ$6,0),FALSE),0)*IF(FU$109&gt;=MAX($FD$109:FT$109),MIN((FU$109-MAX($FD$109:FT$109)),(FU$109-FT$109)),0)</f>
        <v>0</v>
      </c>
      <c r="FV168" s="1">
        <f>+IF($E168=FV$22,VLOOKUP($C168,Input!$A$8:$GZ$39,MATCH(FV$21,Input!$A$6:$GZ$6,0),FALSE),0)*IF(FV$110&gt;=MAX($FD$110:FU$110),MIN((FV$110-MAX($FD$110:FU$110)),(FV$110-FU$110)),0)+IF($E168=FV$22,VLOOKUP($C168,Input!$A$8:$GZ$39,MATCH(FV$21,Input!$A$6:$GZ$6,0),FALSE),0)*IF(FV$109&gt;=MAX($FD$109:FU$109),MIN((FV$109-MAX($FD$109:FU$109)),(FV$109-FU$109)),0)</f>
        <v>0</v>
      </c>
      <c r="FW168" s="1">
        <f>+IF($E168=FW$22,VLOOKUP($C168,Input!$A$8:$GZ$39,MATCH(FW$21,Input!$A$6:$GZ$6,0),FALSE),0)*IF(FW$110&gt;=MAX($FD$110:FV$110),MIN((FW$110-MAX($FD$110:FV$110)),(FW$110-FV$110)),0)+IF($E168=FW$22,VLOOKUP($C168,Input!$A$8:$GZ$39,MATCH(FW$21,Input!$A$6:$GZ$6,0),FALSE),0)*IF(FW$109&gt;=MAX($FD$109:FV$109),MIN((FW$109-MAX($FD$109:FV$109)),(FW$109-FV$109)),0)</f>
        <v>0</v>
      </c>
      <c r="FX168" s="1">
        <f>+IF($E168=FX$22,VLOOKUP($C168,Input!$A$8:$GZ$39,MATCH(FX$21,Input!$A$6:$GZ$6,0),FALSE),0)*IF(FX$110&gt;=MAX($FD$110:FW$110),MIN((FX$110-MAX($FD$110:FW$110)),(FX$110-FW$110)),0)+IF($E168=FX$22,VLOOKUP($C168,Input!$A$8:$GZ$39,MATCH(FX$21,Input!$A$6:$GZ$6,0),FALSE),0)*IF(FX$109&gt;=MAX($FD$109:FW$109),MIN((FX$109-MAX($FD$109:FW$109)),(FX$109-FW$109)),0)</f>
        <v>0</v>
      </c>
      <c r="FY168" s="1">
        <f>+IF($E168=FY$22,VLOOKUP($C168,Input!$A$8:$GZ$39,MATCH(FY$21,Input!$A$6:$GZ$6,0),FALSE),0)*IF(FY$110&gt;=MAX($FD$110:FX$110),MIN((FY$110-MAX($FD$110:FX$110)),(FY$110-FX$110)),0)+IF($E168=FY$22,VLOOKUP($C168,Input!$A$8:$GZ$39,MATCH(FY$21,Input!$A$6:$GZ$6,0),FALSE),0)*IF(FY$109&gt;=MAX($FD$109:FX$109),MIN((FY$109-MAX($FD$109:FX$109)),(FY$109-FX$109)),0)</f>
        <v>0</v>
      </c>
      <c r="FZ168" s="1">
        <f>+IF($E168=FZ$22,VLOOKUP($C168,Input!$A$8:$GZ$39,MATCH(FZ$21,Input!$A$6:$GZ$6,0),FALSE),0)*IF(FZ$110&gt;=MAX($FD$110:FY$110),MIN((FZ$110-MAX($FD$110:FY$110)),(FZ$110-FY$110)),0)+IF($E168=FZ$22,VLOOKUP($C168,Input!$A$8:$GZ$39,MATCH(FZ$21,Input!$A$6:$GZ$6,0),FALSE),0)*IF(FZ$109&gt;=MAX($FD$109:FY$109),MIN((FZ$109-MAX($FD$109:FY$109)),(FZ$109-FY$109)),0)</f>
        <v>0</v>
      </c>
      <c r="GA168" s="1">
        <f>+IF($E168=GA$22,VLOOKUP($C168,Input!$A$8:$GZ$39,MATCH(GA$21,Input!$A$6:$GZ$6,0),FALSE),0)*IF(GA$110&gt;=MAX($FD$110:FZ$110),MIN((GA$110-MAX($FD$110:FZ$110)),(GA$110-FZ$110)),0)+IF($E168=GA$22,VLOOKUP($C168,Input!$A$8:$GZ$39,MATCH(GA$21,Input!$A$6:$GZ$6,0),FALSE),0)*IF(GA$109&gt;=MAX($FD$109:FZ$109),MIN((GA$109-MAX($FD$109:FZ$109)),(GA$109-FZ$109)),0)</f>
        <v>0</v>
      </c>
      <c r="GB168" s="1">
        <f>+IF($E168=GB$22,VLOOKUP($C168,Input!$A$8:$GZ$39,MATCH(GB$21,Input!$A$6:$GZ$6,0),FALSE),0)*IF(GB$110&gt;=MAX($FD$110:GA$110),MIN((GB$110-MAX($FD$110:GA$110)),(GB$110-GA$110)),0)+IF($E168=GB$22,VLOOKUP($C168,Input!$A$8:$GZ$39,MATCH(GB$21,Input!$A$6:$GZ$6,0),FALSE),0)*IF(GB$109&gt;=MAX($FD$109:GA$109),MIN((GB$109-MAX($FD$109:GA$109)),(GB$109-GA$109)),0)</f>
        <v>0</v>
      </c>
      <c r="GC168" s="1">
        <f>+IF($E168=GC$22,VLOOKUP($C168,Input!$A$8:$GZ$39,MATCH(GC$21,Input!$A$6:$GZ$6,0),FALSE),0)*IF(GC$110&gt;=MAX($FD$110:GB$110),MIN((GC$110-MAX($FD$110:GB$110)),(GC$110-GB$110)),0)+IF($E168=GC$22,VLOOKUP($C168,Input!$A$8:$GZ$39,MATCH(GC$21,Input!$A$6:$GZ$6,0),FALSE),0)*IF(GC$109&gt;=MAX($FD$109:GB$109),MIN((GC$109-MAX($FD$109:GB$109)),(GC$109-GB$109)),0)</f>
        <v>0</v>
      </c>
      <c r="GD168" s="1">
        <f>+IF($E168=GD$22,VLOOKUP($C168,Input!$A$8:$GZ$39,MATCH(GD$21,Input!$A$6:$GZ$6,0),FALSE),0)*IF(GD$110&gt;=MAX($FD$110:GC$110),MIN((GD$110-MAX($FD$110:GC$110)),(GD$110-GC$110)),0)+IF($E168=GD$22,VLOOKUP($C168,Input!$A$8:$GZ$39,MATCH(GD$21,Input!$A$6:$GZ$6,0),FALSE),0)*IF(GD$109&gt;=MAX($FD$109:GC$109),MIN((GD$109-MAX($FD$109:GC$109)),(GD$109-GC$109)),0)</f>
        <v>0</v>
      </c>
      <c r="GE168" s="1">
        <f>+IF($E168=GE$22,VLOOKUP($C168,Input!$A$8:$GZ$39,MATCH(GE$21,Input!$A$6:$GZ$6,0),FALSE),0)*IF(GE$110&gt;=MAX($FD$110:GD$110),MIN((GE$110-MAX($FD$110:GD$110)),(GE$110-GD$110)),0)+IF($E168=GE$22,VLOOKUP($C168,Input!$A$8:$GZ$39,MATCH(GE$21,Input!$A$6:$GZ$6,0),FALSE),0)*IF(GE$109&gt;=MAX($FD$109:GD$109),MIN((GE$109-MAX($FD$109:GD$109)),(GE$109-GD$109)),0)</f>
        <v>0</v>
      </c>
      <c r="GF168" s="1">
        <f>+IF($E168=GF$22,VLOOKUP($C168,Input!$A$8:$GZ$39,MATCH(GF$21,Input!$A$6:$GZ$6,0),FALSE),0)*IF(GF$110&gt;=MAX($FD$110:GE$110),MIN((GF$110-MAX($FD$110:GE$110)),(GF$110-GE$110)),0)+IF($E168=GF$22,VLOOKUP($C168,Input!$A$8:$GZ$39,MATCH(GF$21,Input!$A$6:$GZ$6,0),FALSE),0)*IF(GF$109&gt;=MAX($FD$109:GE$109),MIN((GF$109-MAX($FD$109:GE$109)),(GF$109-GE$109)),0)</f>
        <v>0</v>
      </c>
      <c r="GG168" s="1">
        <f>+IF($E168=GG$22,VLOOKUP($C168,Input!$A$8:$GZ$39,MATCH(GG$21,Input!$A$6:$GZ$6,0),FALSE),0)*IF(GG$110&gt;=MAX($FD$110:GF$110),MIN((GG$110-MAX($FD$110:GF$110)),(GG$110-GF$110)),0)+IF($E168=GG$22,VLOOKUP($C168,Input!$A$8:$GZ$39,MATCH(GG$21,Input!$A$6:$GZ$6,0),FALSE),0)*IF(GG$109&gt;=MAX($FD$109:GF$109),MIN((GG$109-MAX($FD$109:GF$109)),(GG$109-GF$109)),0)</f>
        <v>0</v>
      </c>
      <c r="GH168" s="1">
        <f>+IF($E168=GH$22,VLOOKUP($C168,Input!$A$8:$GZ$39,MATCH(GH$21,Input!$A$6:$GZ$6,0),FALSE),0)*IF(GH$110&gt;=MAX($FD$110:GG$110),MIN((GH$110-MAX($FD$110:GG$110)),(GH$110-GG$110)),0)+IF($E168=GH$22,VLOOKUP($C168,Input!$A$8:$GZ$39,MATCH(GH$21,Input!$A$6:$GZ$6,0),FALSE),0)*IF(GH$109&gt;=MAX($FD$109:GG$109),MIN((GH$109-MAX($FD$109:GG$109)),(GH$109-GG$109)),0)</f>
        <v>0</v>
      </c>
      <c r="GI168" s="1">
        <f>+IF($E168=GI$22,VLOOKUP($C168,Input!$A$8:$GZ$39,MATCH(GI$21,Input!$A$6:$GZ$6,0),FALSE),0)*IF(GI$110&gt;=MAX($FD$110:GH$110),MIN((GI$110-MAX($FD$110:GH$110)),(GI$110-GH$110)),0)+IF($E168=GI$22,VLOOKUP($C168,Input!$A$8:$GZ$39,MATCH(GI$21,Input!$A$6:$GZ$6,0),FALSE),0)*IF(GI$109&gt;=MAX($FD$109:GH$109),MIN((GI$109-MAX($FD$109:GH$109)),(GI$109-GH$109)),0)</f>
        <v>0</v>
      </c>
      <c r="GJ168" s="1">
        <f>+IF($E168=GJ$22,VLOOKUP($C168,Input!$A$8:$GZ$39,MATCH(GJ$21,Input!$A$6:$GZ$6,0),FALSE),0)*IF(GJ$110&gt;=MAX($FD$110:GI$110),MIN((GJ$110-MAX($FD$110:GI$110)),(GJ$110-GI$110)),0)+IF($E168=GJ$22,VLOOKUP($C168,Input!$A$8:$GZ$39,MATCH(GJ$21,Input!$A$6:$GZ$6,0),FALSE),0)*IF(GJ$109&gt;=MAX($FD$109:GI$109),MIN((GJ$109-MAX($FD$109:GI$109)),(GJ$109-GI$109)),0)</f>
        <v>0</v>
      </c>
      <c r="GK168" s="1">
        <f>+IF($E168=GK$22,VLOOKUP($C168,Input!$A$8:$GZ$39,MATCH(GK$21,Input!$A$6:$GZ$6,0),FALSE),0)*IF(GK$110&gt;=MAX($FD$110:GJ$110),MIN((GK$110-MAX($FD$110:GJ$110)),(GK$110-GJ$110)),0)+IF($E168=GK$22,VLOOKUP($C168,Input!$A$8:$GZ$39,MATCH(GK$21,Input!$A$6:$GZ$6,0),FALSE),0)*IF(GK$109&gt;=MAX($FD$109:GJ$109),MIN((GK$109-MAX($FD$109:GJ$109)),(GK$109-GJ$109)),0)</f>
        <v>0</v>
      </c>
      <c r="GL168" s="1">
        <f>+IF($E168=GL$22,VLOOKUP($C168,Input!$A$8:$GZ$39,MATCH(GL$21,Input!$A$6:$GZ$6,0),FALSE),0)*IF(GL$110&gt;=MAX($FD$110:GK$110),MIN((GL$110-MAX($FD$110:GK$110)),(GL$110-GK$110)),0)+IF($E168=GL$22,VLOOKUP($C168,Input!$A$8:$GZ$39,MATCH(GL$21,Input!$A$6:$GZ$6,0),FALSE),0)*IF(GL$109&gt;=MAX($FD$109:GK$109),MIN((GL$109-MAX($FD$109:GK$109)),(GL$109-GK$109)),0)</f>
        <v>0</v>
      </c>
      <c r="GM168" s="42"/>
      <c r="GN168" t="str">
        <f>VLOOKUP($C168,Input!$A$8:$GZ$39,MATCH(GN$21,Input!$A$6:$GZ$6,0),FALSE)</f>
        <v>NA</v>
      </c>
      <c r="GO168">
        <f>IF((VLOOKUP($C168,Input!$A$8:$GZ$39,MATCH(GO$21,Input!$A$6:$GZ$6,0),FALSE))="Y",$D168/VLOOKUP($C168,Input!$A$8:$GZ$39,MATCH(GP$21,Input!$A$6:$GZ$6,0),FALSE),0)</f>
        <v>0</v>
      </c>
      <c r="GP168">
        <f>IF((VLOOKUP($C168,Input!$A$8:$GZ$39,MATCH(GO$21,Input!$A$6:$GZ$6,0),FALSE))="Y",0,IF((VLOOKUP($C168,Input!$A$8:$GZ$39,MATCH(GP$21,Input!$A$6:$GZ$6,0),FALSE))&gt;0,$D168/VLOOKUP($C168,Input!$A$8:$GZ$39,MATCH(GP$21,Input!$A$6:$GZ$6,0),FALSE),0))</f>
        <v>0</v>
      </c>
      <c r="GQ168" s="1">
        <f>+IF($E168=GQ$22,VLOOKUP($C168,Input!$A$8:$GZ$39,MATCH(GQ$21,Input!$A$6:$GZ$6,0),FALSE),0)*IF(GQ$110&gt;=MAX($GP$110:GP$110),MIN((GQ$110-MAX($GP$110:GP$110)),(GQ$110-GP$110)),0)+IF($E168=GQ$22,VLOOKUP($C168,Input!$A$8:$GZ$39,MATCH(GQ$21,Input!$A$6:$GZ$6,0),FALSE),0)*IF(GQ$109&gt;=MAX($GP$109:GP$109),MIN((GQ$109-MAX($GP$109:GP$109)),(GQ$109-GP$109)),0)</f>
        <v>0</v>
      </c>
      <c r="GR168" s="1">
        <f>+IF($E168=GR$22,VLOOKUP($C168,Input!$A$8:$GZ$39,MATCH(GR$21,Input!$A$6:$GZ$6,0),FALSE),0)*IF(GR$110&gt;=MAX($GP$110:GQ$110),MIN((GR$110-MAX($GP$110:GQ$110)),(GR$110-GQ$110)),0)+IF($E168=GR$22,VLOOKUP($C168,Input!$A$8:$GZ$39,MATCH(GR$21,Input!$A$6:$GZ$6,0),FALSE),0)*IF(GR$109&gt;=MAX($GP$109:GQ$109),MIN((GR$109-MAX($GP$109:GQ$109)),(GR$109-GQ$109)),0)</f>
        <v>0</v>
      </c>
      <c r="GS168" s="1">
        <f>+IF($E168=GS$22,VLOOKUP($C168,Input!$A$8:$GZ$39,MATCH(GS$21,Input!$A$6:$GZ$6,0),FALSE),0)*IF(GS$110&gt;=MAX($GP$110:GR$110),MIN((GS$110-MAX($GP$110:GR$110)),(GS$110-GR$110)),0)+IF($E168=GS$22,VLOOKUP($C168,Input!$A$8:$GZ$39,MATCH(GS$21,Input!$A$6:$GZ$6,0),FALSE),0)*IF(GS$109&gt;=MAX($GP$109:GR$109),MIN((GS$109-MAX($GP$109:GR$109)),(GS$109-GR$109)),0)</f>
        <v>0</v>
      </c>
      <c r="GT168" s="1">
        <f>+IF($E168=GT$22,VLOOKUP($C168,Input!$A$8:$GZ$39,MATCH(GT$21,Input!$A$6:$GZ$6,0),FALSE),0)*IF(GT$110&gt;=MAX($GP$110:GS$110),MIN((GT$110-MAX($GP$110:GS$110)),(GT$110-GS$110)),0)+IF($E168=GT$22,VLOOKUP($C168,Input!$A$8:$GZ$39,MATCH(GT$21,Input!$A$6:$GZ$6,0),FALSE),0)*IF(GT$109&gt;=MAX($GP$109:GS$109),MIN((GT$109-MAX($GP$109:GS$109)),(GT$109-GS$109)),0)</f>
        <v>0</v>
      </c>
      <c r="GU168" s="1">
        <f>+IF($E168=GU$22,VLOOKUP($C168,Input!$A$8:$GZ$39,MATCH(GU$21,Input!$A$6:$GZ$6,0),FALSE),0)*IF(GU$110&gt;=MAX($GP$110:GT$110),MIN((GU$110-MAX($GP$110:GT$110)),(GU$110-GT$110)),0)+IF($E168=GU$22,VLOOKUP($C168,Input!$A$8:$GZ$39,MATCH(GU$21,Input!$A$6:$GZ$6,0),FALSE),0)*IF(GU$109&gt;=MAX($GP$109:GT$109),MIN((GU$109-MAX($GP$109:GT$109)),(GU$109-GT$109)),0)</f>
        <v>0</v>
      </c>
      <c r="GV168" s="1">
        <f>+IF($E168=GV$22,VLOOKUP($C168,Input!$A$8:$GZ$39,MATCH(GV$21,Input!$A$6:$GZ$6,0),FALSE),0)*IF(GV$110&gt;=MAX($GP$110:GU$110),MIN((GV$110-MAX($GP$110:GU$110)),(GV$110-GU$110)),0)+IF($E168=GV$22,VLOOKUP($C168,Input!$A$8:$GZ$39,MATCH(GV$21,Input!$A$6:$GZ$6,0),FALSE),0)*IF(GV$109&gt;=MAX($GP$109:GU$109),MIN((GV$109-MAX($GP$109:GU$109)),(GV$109-GU$109)),0)</f>
        <v>0</v>
      </c>
      <c r="GW168" s="1">
        <f>+IF($E168=GW$22,VLOOKUP($C168,Input!$A$8:$GZ$39,MATCH(GW$21,Input!$A$6:$GZ$6,0),FALSE),0)*IF(GW$110&gt;=MAX($GP$110:GV$110),MIN((GW$110-MAX($GP$110:GV$110)),(GW$110-GV$110)),0)+IF($E168=GW$22,VLOOKUP($C168,Input!$A$8:$GZ$39,MATCH(GW$21,Input!$A$6:$GZ$6,0),FALSE),0)*IF(GW$109&gt;=MAX($GP$109:GV$109),MIN((GW$109-MAX($GP$109:GV$109)),(GW$109-GV$109)),0)</f>
        <v>0</v>
      </c>
      <c r="GX168" s="1">
        <f>+IF($E168=GX$22,VLOOKUP($C168,Input!$A$8:$GZ$39,MATCH(GX$21,Input!$A$6:$GZ$6,0),FALSE),0)*IF(GX$110&gt;=MAX($GP$110:GW$110),MIN((GX$110-MAX($GP$110:GW$110)),(GX$110-GW$110)),0)+IF($E168=GX$22,VLOOKUP($C168,Input!$A$8:$GZ$39,MATCH(GX$21,Input!$A$6:$GZ$6,0),FALSE),0)*IF(GX$109&gt;=MAX($GP$109:GW$109),MIN((GX$109-MAX($GP$109:GW$109)),(GX$109-GW$109)),0)</f>
        <v>0</v>
      </c>
      <c r="GY168" s="1">
        <f>+IF($E168=GY$22,VLOOKUP($C168,Input!$A$8:$GZ$39,MATCH(GY$21,Input!$A$6:$GZ$6,0),FALSE),0)*IF(GY$110&gt;=MAX($GP$110:GX$110),MIN((GY$110-MAX($GP$110:GX$110)),(GY$110-GX$110)),0)+IF($E168=GY$22,VLOOKUP($C168,Input!$A$8:$GZ$39,MATCH(GY$21,Input!$A$6:$GZ$6,0),FALSE),0)*IF(GY$109&gt;=MAX($GP$109:GX$109),MIN((GY$109-MAX($GP$109:GX$109)),(GY$109-GX$109)),0)</f>
        <v>0</v>
      </c>
      <c r="GZ168" s="1">
        <f>+IF($E168=GZ$22,VLOOKUP($C168,Input!$A$8:$GZ$39,MATCH(GZ$21,Input!$A$6:$GZ$6,0),FALSE),0)*IF(GZ$110&gt;=MAX($GP$110:GY$110),MIN((GZ$110-MAX($GP$110:GY$110)),(GZ$110-GY$110)),0)+IF($E168=GZ$22,VLOOKUP($C168,Input!$A$8:$GZ$39,MATCH(GZ$21,Input!$A$6:$GZ$6,0),FALSE),0)*IF(GZ$109&gt;=MAX($GP$109:GY$109),MIN((GZ$109-MAX($GP$109:GY$109)),(GZ$109-GY$109)),0)</f>
        <v>0</v>
      </c>
      <c r="HA168" s="1">
        <f>+IF($E168=HA$22,VLOOKUP($C168,Input!$A$8:$GZ$39,MATCH(HA$21,Input!$A$6:$GZ$6,0),FALSE),0)*IF(HA$110&gt;=MAX($GP$110:GZ$110),MIN((HA$110-MAX($GP$110:GZ$110)),(HA$110-GZ$110)),0)+IF($E168=HA$22,VLOOKUP($C168,Input!$A$8:$GZ$39,MATCH(HA$21,Input!$A$6:$GZ$6,0),FALSE),0)*IF(HA$109&gt;=MAX($GP$109:GZ$109),MIN((HA$109-MAX($GP$109:GZ$109)),(HA$109-GZ$109)),0)</f>
        <v>0</v>
      </c>
      <c r="HB168" s="1">
        <f>+IF($E168=HB$22,VLOOKUP($C168,Input!$A$8:$GZ$39,MATCH(HB$21,Input!$A$6:$GZ$6,0),FALSE),0)*IF(HB$110&gt;=MAX($GP$110:HA$110),MIN((HB$110-MAX($GP$110:HA$110)),(HB$110-HA$110)),0)+IF($E168=HB$22,VLOOKUP($C168,Input!$A$8:$GZ$39,MATCH(HB$21,Input!$A$6:$GZ$6,0),FALSE),0)*IF(HB$109&gt;=MAX($GP$109:HA$109),MIN((HB$109-MAX($GP$109:HA$109)),(HB$109-HA$109)),0)</f>
        <v>0</v>
      </c>
      <c r="HC168" s="1">
        <f>+IF($E168=HC$22,VLOOKUP($C168,Input!$A$8:$GZ$39,MATCH(HC$21,Input!$A$6:$GZ$6,0),FALSE),0)*IF(HC$110&gt;=MAX($GP$110:HB$110),MIN((HC$110-MAX($GP$110:HB$110)),(HC$110-HB$110)),0)+IF($E168=HC$22,VLOOKUP($C168,Input!$A$8:$GZ$39,MATCH(HC$21,Input!$A$6:$GZ$6,0),FALSE),0)*IF(HC$109&gt;=MAX($GP$109:HB$109),MIN((HC$109-MAX($GP$109:HB$109)),(HC$109-HB$109)),0)</f>
        <v>0</v>
      </c>
      <c r="HD168" s="1">
        <f>+IF($E168=HD$22,VLOOKUP($C168,Input!$A$8:$GZ$39,MATCH(HD$21,Input!$A$6:$GZ$6,0),FALSE),0)*IF(HD$110&gt;=MAX($GP$110:HC$110),MIN((HD$110-MAX($GP$110:HC$110)),(HD$110-HC$110)),0)+IF($E168=HD$22,VLOOKUP($C168,Input!$A$8:$GZ$39,MATCH(HD$21,Input!$A$6:$GZ$6,0),FALSE),0)*IF(HD$109&gt;=MAX($GP$109:HC$109),MIN((HD$109-MAX($GP$109:HC$109)),(HD$109-HC$109)),0)</f>
        <v>0</v>
      </c>
      <c r="HE168" s="1">
        <f>+IF($E168=HE$22,VLOOKUP($C168,Input!$A$8:$GZ$39,MATCH(HE$21,Input!$A$6:$GZ$6,0),FALSE),0)*IF(HE$110&gt;=MAX($GP$110:HD$110),MIN((HE$110-MAX($GP$110:HD$110)),(HE$110-HD$110)),0)+IF($E168=HE$22,VLOOKUP($C168,Input!$A$8:$GZ$39,MATCH(HE$21,Input!$A$6:$GZ$6,0),FALSE),0)*IF(HE$109&gt;=MAX($GP$109:HD$109),MIN((HE$109-MAX($GP$109:HD$109)),(HE$109-HD$109)),0)</f>
        <v>0</v>
      </c>
      <c r="HF168" s="1">
        <f>+IF($E168=HF$22,VLOOKUP($C168,Input!$A$8:$GZ$39,MATCH(HF$21,Input!$A$6:$GZ$6,0),FALSE),0)*IF(HF$110&gt;=MAX($GP$110:HE$110),MIN((HF$110-MAX($GP$110:HE$110)),(HF$110-HE$110)),0)+IF($E168=HF$22,VLOOKUP($C168,Input!$A$8:$GZ$39,MATCH(HF$21,Input!$A$6:$GZ$6,0),FALSE),0)*IF(HF$109&gt;=MAX($GP$109:HE$109),MIN((HF$109-MAX($GP$109:HE$109)),(HF$109-HE$109)),0)</f>
        <v>0</v>
      </c>
      <c r="HG168" s="1">
        <f>+IF($E168=HG$22,VLOOKUP($C168,Input!$A$8:$GZ$39,MATCH(HG$21,Input!$A$6:$GZ$6,0),FALSE),0)*IF(HG$110&gt;=MAX($GP$110:HF$110),MIN((HG$110-MAX($GP$110:HF$110)),(HG$110-HF$110)),0)+IF($E168=HG$22,VLOOKUP($C168,Input!$A$8:$GZ$39,MATCH(HG$21,Input!$A$6:$GZ$6,0),FALSE),0)*IF(HG$109&gt;=MAX($GP$109:HF$109),MIN((HG$109-MAX($GP$109:HF$109)),(HG$109-HF$109)),0)</f>
        <v>0</v>
      </c>
      <c r="HH168" s="1">
        <f>+IF($E168=HH$22,VLOOKUP($C168,Input!$A$8:$GZ$39,MATCH(HH$21,Input!$A$6:$GZ$6,0),FALSE),0)*IF(HH$110&gt;=MAX($GP$110:HG$110),MIN((HH$110-MAX($GP$110:HG$110)),(HH$110-HG$110)),0)+IF($E168=HH$22,VLOOKUP($C168,Input!$A$8:$GZ$39,MATCH(HH$21,Input!$A$6:$GZ$6,0),FALSE),0)*IF(HH$109&gt;=MAX($GP$109:HG$109),MIN((HH$109-MAX($GP$109:HG$109)),(HH$109-HG$109)),0)</f>
        <v>0</v>
      </c>
      <c r="HI168" s="1">
        <f>+IF($E168=HI$22,VLOOKUP($C168,Input!$A$8:$GZ$39,MATCH(HI$21,Input!$A$6:$GZ$6,0),FALSE),0)*IF(HI$110&gt;=MAX($GP$110:HH$110),MIN((HI$110-MAX($GP$110:HH$110)),(HI$110-HH$110)),0)+IF($E168=HI$22,VLOOKUP($C168,Input!$A$8:$GZ$39,MATCH(HI$21,Input!$A$6:$GZ$6,0),FALSE),0)*IF(HI$109&gt;=MAX($GP$109:HH$109),MIN((HI$109-MAX($GP$109:HH$109)),(HI$109-HH$109)),0)</f>
        <v>0</v>
      </c>
      <c r="HJ168" s="1">
        <f>+IF($E168=HJ$22,VLOOKUP($C168,Input!$A$8:$GZ$39,MATCH(HJ$21,Input!$A$6:$GZ$6,0),FALSE),0)*IF(HJ$110&gt;=MAX($GP$110:HI$110),MIN((HJ$110-MAX($GP$110:HI$110)),(HJ$110-HI$110)),0)+IF($E168=HJ$22,VLOOKUP($C168,Input!$A$8:$GZ$39,MATCH(HJ$21,Input!$A$6:$GZ$6,0),FALSE),0)*IF(HJ$109&gt;=MAX($GP$109:HI$109),MIN((HJ$109-MAX($GP$109:HI$109)),(HJ$109-HI$109)),0)</f>
        <v>0</v>
      </c>
      <c r="HK168" s="1">
        <f>+IF($E168=HK$22,VLOOKUP($C168,Input!$A$8:$GZ$39,MATCH(HK$21,Input!$A$6:$GZ$6,0),FALSE),0)*IF(HK$110&gt;=MAX($GP$110:HJ$110),MIN((HK$110-MAX($GP$110:HJ$110)),(HK$110-HJ$110)),0)+IF($E168=HK$22,VLOOKUP($C168,Input!$A$8:$GZ$39,MATCH(HK$21,Input!$A$6:$GZ$6,0),FALSE),0)*IF(HK$109&gt;=MAX($GP$109:HJ$109),MIN((HK$109-MAX($GP$109:HJ$109)),(HK$109-HJ$109)),0)</f>
        <v>0</v>
      </c>
      <c r="HL168" s="1">
        <f>+IF($E168=HL$22,VLOOKUP($C168,Input!$A$8:$GZ$39,MATCH(HL$21,Input!$A$6:$GZ$6,0),FALSE),0)*IF(HL$110&gt;=MAX($GP$110:HK$110),MIN((HL$110-MAX($GP$110:HK$110)),(HL$110-HK$110)),0)+IF($E168=HL$22,VLOOKUP($C168,Input!$A$8:$GZ$39,MATCH(HL$21,Input!$A$6:$GZ$6,0),FALSE),0)*IF(HL$109&gt;=MAX($GP$109:HK$109),MIN((HL$109-MAX($GP$109:HK$109)),(HL$109-HK$109)),0)</f>
        <v>0</v>
      </c>
      <c r="HM168" s="1">
        <f>+IF($E168=HM$22,VLOOKUP($C168,Input!$A$8:$GZ$39,MATCH(HM$21,Input!$A$6:$GZ$6,0),FALSE),0)*IF(HM$110&gt;=MAX($GP$110:HL$110),MIN((HM$110-MAX($GP$110:HL$110)),(HM$110-HL$110)),0)+IF($E168=HM$22,VLOOKUP($C168,Input!$A$8:$GZ$39,MATCH(HM$21,Input!$A$6:$GZ$6,0),FALSE),0)*IF(HM$109&gt;=MAX($GP$109:HL$109),MIN((HM$109-MAX($GP$109:HL$109)),(HM$109-HL$109)),0)</f>
        <v>0</v>
      </c>
      <c r="HN168" s="1">
        <f>+IF($E168=HN$22,VLOOKUP($C168,Input!$A$8:$GZ$39,MATCH(HN$21,Input!$A$6:$GZ$6,0),FALSE),0)*IF(HN$110&gt;=MAX($GP$110:HM$110),MIN((HN$110-MAX($GP$110:HM$110)),(HN$110-HM$110)),0)+IF($E168=HN$22,VLOOKUP($C168,Input!$A$8:$GZ$39,MATCH(HN$21,Input!$A$6:$GZ$6,0),FALSE),0)*IF(HN$109&gt;=MAX($GP$109:HM$109),MIN((HN$109-MAX($GP$109:HM$109)),(HN$109-HM$109)),0)</f>
        <v>0</v>
      </c>
      <c r="HO168" s="1">
        <f>+IF($E168=HO$22,VLOOKUP($C168,Input!$A$8:$GZ$39,MATCH(HO$21,Input!$A$6:$GZ$6,0),FALSE),0)*IF(HO$110&gt;=MAX($GP$110:HN$110),MIN((HO$110-MAX($GP$110:HN$110)),(HO$110-HN$110)),0)+IF($E168=HO$22,VLOOKUP($C168,Input!$A$8:$GZ$39,MATCH(HO$21,Input!$A$6:$GZ$6,0),FALSE),0)*IF(HO$109&gt;=MAX($GP$109:HN$109),MIN((HO$109-MAX($GP$109:HN$109)),(HO$109-HN$109)),0)</f>
        <v>0</v>
      </c>
      <c r="HP168" s="1">
        <f>+IF($E168=HP$22,VLOOKUP($C168,Input!$A$8:$GZ$39,MATCH(HP$21,Input!$A$6:$GZ$6,0),FALSE),0)*IF(HP$110&gt;=MAX($GP$110:HO$110),MIN((HP$110-MAX($GP$110:HO$110)),(HP$110-HO$110)),0)+IF($E168=HP$22,VLOOKUP($C168,Input!$A$8:$GZ$39,MATCH(HP$21,Input!$A$6:$GZ$6,0),FALSE),0)*IF(HP$109&gt;=MAX($GP$109:HO$109),MIN((HP$109-MAX($GP$109:HO$109)),(HP$109-HO$109)),0)</f>
        <v>0</v>
      </c>
      <c r="HQ168" s="1">
        <f>+IF($E168=HQ$22,VLOOKUP($C168,Input!$A$8:$GZ$39,MATCH(HQ$21,Input!$A$6:$GZ$6,0),FALSE),0)*IF(HQ$110&gt;=MAX($GP$110:HP$110),MIN((HQ$110-MAX($GP$110:HP$110)),(HQ$110-HP$110)),0)+IF($E168=HQ$22,VLOOKUP($C168,Input!$A$8:$GZ$39,MATCH(HQ$21,Input!$A$6:$GZ$6,0),FALSE),0)*IF(HQ$109&gt;=MAX($GP$109:HP$109),MIN((HQ$109-MAX($GP$109:HP$109)),(HQ$109-HP$109)),0)</f>
        <v>0</v>
      </c>
      <c r="HR168" s="1">
        <f>+IF($E168=HR$22,VLOOKUP($C168,Input!$A$8:$GZ$39,MATCH(HR$21,Input!$A$6:$GZ$6,0),FALSE),0)*IF(HR$110&gt;=MAX($GP$110:HQ$110),MIN((HR$110-MAX($GP$110:HQ$110)),(HR$110-HQ$110)),0)+IF($E168=HR$22,VLOOKUP($C168,Input!$A$8:$GZ$39,MATCH(HR$21,Input!$A$6:$GZ$6,0),FALSE),0)*IF(HR$109&gt;=MAX($GP$109:HQ$109),MIN((HR$109-MAX($GP$109:HQ$109)),(HR$109-HQ$109)),0)</f>
        <v>0</v>
      </c>
      <c r="HS168" s="1">
        <f>+IF($E168=HS$22,VLOOKUP($C168,Input!$A$8:$GZ$39,MATCH(HS$21,Input!$A$6:$GZ$6,0),FALSE),0)*IF(HS$110&gt;=MAX($GP$110:HR$110),MIN((HS$110-MAX($GP$110:HR$110)),(HS$110-HR$110)),0)+IF($E168=HS$22,VLOOKUP($C168,Input!$A$8:$GZ$39,MATCH(HS$21,Input!$A$6:$GZ$6,0),FALSE),0)*IF(HS$109&gt;=MAX($GP$109:HR$109),MIN((HS$109-MAX($GP$109:HR$109)),(HS$109-HR$109)),0)</f>
        <v>0</v>
      </c>
      <c r="HT168" s="1">
        <f>+IF($E168=HT$22,VLOOKUP($C168,Input!$A$8:$GZ$39,MATCH(HT$21,Input!$A$6:$GZ$6,0),FALSE),0)*IF(HT$110&gt;=MAX($GP$110:HS$110),MIN((HT$110-MAX($GP$110:HS$110)),(HT$110-HS$110)),0)+IF($E168=HT$22,VLOOKUP($C168,Input!$A$8:$GZ$39,MATCH(HT$21,Input!$A$6:$GZ$6,0),FALSE),0)*IF(HT$109&gt;=MAX($GP$109:HS$109),MIN((HT$109-MAX($GP$109:HS$109)),(HT$109-HS$109)),0)</f>
        <v>0</v>
      </c>
      <c r="HU168" s="1">
        <f>+IF($E168=HU$22,VLOOKUP($C168,Input!$A$8:$GZ$39,MATCH(HU$21,Input!$A$6:$GZ$6,0),FALSE),0)*IF(HU$110&gt;=MAX($GP$110:HT$110),MIN((HU$110-MAX($GP$110:HT$110)),(HU$110-HT$110)),0)+IF($E168=HU$22,VLOOKUP($C168,Input!$A$8:$GZ$39,MATCH(HU$21,Input!$A$6:$GZ$6,0),FALSE),0)*IF(HU$109&gt;=MAX($GP$109:HT$109),MIN((HU$109-MAX($GP$109:HT$109)),(HU$109-HT$109)),0)</f>
        <v>0</v>
      </c>
      <c r="HV168" s="1">
        <f>+IF($E168=HV$22,VLOOKUP($C168,Input!$A$8:$GZ$39,MATCH(HV$21,Input!$A$6:$GZ$6,0),FALSE),0)*IF(HV$110&gt;=MAX($GP$110:HU$110),MIN((HV$110-MAX($GP$110:HU$110)),(HV$110-HU$110)),0)+IF($E168=HV$22,VLOOKUP($C168,Input!$A$8:$GZ$39,MATCH(HV$21,Input!$A$6:$GZ$6,0),FALSE),0)*IF(HV$109&gt;=MAX($GP$109:HU$109),MIN((HV$109-MAX($GP$109:HU$109)),(HV$109-HU$109)),0)</f>
        <v>0</v>
      </c>
      <c r="HW168" s="1">
        <f>+IF($E168=HW$22,VLOOKUP($C168,Input!$A$8:$GZ$39,MATCH(HW$21,Input!$A$6:$GZ$6,0),FALSE),0)*IF(HW$110&gt;=MAX($GP$110:HV$110),MIN((HW$110-MAX($GP$110:HV$110)),(HW$110-HV$110)),0)+IF($E168=HW$22,VLOOKUP($C168,Input!$A$8:$GZ$39,MATCH(HW$21,Input!$A$6:$GZ$6,0),FALSE),0)*IF(HW$109&gt;=MAX($GP$109:HV$109),MIN((HW$109-MAX($GP$109:HV$109)),(HW$109-HV$109)),0)</f>
        <v>0</v>
      </c>
      <c r="HX168" s="1">
        <f>+IF($E168=HX$22,VLOOKUP($C168,Input!$A$8:$GZ$39,MATCH(HX$21,Input!$A$6:$GZ$6,0),FALSE),0)*IF(HX$110&gt;=MAX($GP$110:HW$110),MIN((HX$110-MAX($GP$110:HW$110)),(HX$110-HW$110)),0)+IF($E168=HX$22,VLOOKUP($C168,Input!$A$8:$GZ$39,MATCH(HX$21,Input!$A$6:$GZ$6,0),FALSE),0)*IF(HX$109&gt;=MAX($GP$109:HW$109),MIN((HX$109-MAX($GP$109:HW$109)),(HX$109-HW$109)),0)</f>
        <v>0</v>
      </c>
      <c r="HY168" s="1">
        <f>+IF($E168=HY$22,VLOOKUP($C168,Input!$A$8:$GZ$39,MATCH(HY$21,Input!$A$6:$GZ$6,0),FALSE),0)*IF(HY$110&gt;=MAX($GP$110:HX$110),MIN((HY$110-MAX($GP$110:HX$110)),(HY$110-HX$110)),0)+IF($E168=HY$22,VLOOKUP($C168,Input!$A$8:$GZ$39,MATCH(HY$21,Input!$A$6:$GZ$6,0),FALSE),0)*IF(HY$109&gt;=MAX($GP$109:HX$109),MIN((HY$109-MAX($GP$109:HX$109)),(HY$109-HX$109)),0)</f>
        <v>0</v>
      </c>
      <c r="HZ168" s="42"/>
      <c r="IA168" t="str">
        <f>VLOOKUP($C168,Input!$A$8:$IA$39,MATCH(IA$21,Input!$A$6:$IA$6,0),FALSE)</f>
        <v>NA</v>
      </c>
      <c r="IB168" s="132">
        <f>IF((VLOOKUP($C168,Input!$A$8:$IA$39,MATCH(IB$21,Input!$A$6:$IA$6,0),FALSE))="Y",$D168/VLOOKUP($C168,Input!$A$8:$IA$39,MATCH(IC$21,Input!$A$6:$IA$6,0),FALSE),0)</f>
        <v>0</v>
      </c>
      <c r="IC168" s="132">
        <f>IF((VLOOKUP($C168,Input!$A$8:$IA$39,MATCH(IB$21,Input!$A$6:$IA$6,0),FALSE))="Y",0,IF((VLOOKUP($C168,Input!$A$8:$IA$39,MATCH(IC$21,Input!$A$6:$IA$6,0),FALSE))&gt;0,$D168/VLOOKUP($C168,Input!$A$8:$IA$39,MATCH(IC$21,Input!$A$6:$IA$6,0),FALSE),0))</f>
        <v>0</v>
      </c>
      <c r="ID168" s="1">
        <f>+IF($E168=ID$22,VLOOKUP($C168,Input!$A$8:$IA$39,MATCH(ID$21,Input!$A$6:$IA$6,0),FALSE),0)*IF(ID$110&gt;=MAX($IC$110:IC$110),MIN((ID$110-MAX($IC$110:IC$110)),(ID$110-IC$110)),0)+IF($E168=ID$22,VLOOKUP($C168,Input!$A$8:$IA$39,MATCH(ID$21,Input!$A$6:$IA$6,0),FALSE),0)*IF(ID$109&gt;=MAX($IC$109:IC$109),MIN((ID$109-MAX($IC$109:IC$109)),(ID$109-IC$109)),0)</f>
        <v>0</v>
      </c>
      <c r="IE168" s="1">
        <f>+IF($E168=IE$22,VLOOKUP($C168,Input!$A$8:$IA$39,MATCH(IE$21,Input!$A$6:$IA$6,0),FALSE),0)*IF(IE$110&gt;=MAX($IC$110:ID$110),MIN((IE$110-MAX($IC$110:ID$110)),(IE$110-ID$110)),0)+IF($E168=IE$22,VLOOKUP($C168,Input!$A$8:$IA$39,MATCH(IE$21,Input!$A$6:$IA$6,0),FALSE),0)*IF(IE$109&gt;=MAX($IC$109:ID$109),MIN((IE$109-MAX($IC$109:ID$109)),(IE$109-ID$109)),0)</f>
        <v>0</v>
      </c>
      <c r="IF168" s="1">
        <f>+IF($E168=IF$22,VLOOKUP($C168,Input!$A$8:$IA$39,MATCH(IF$21,Input!$A$6:$IA$6,0),FALSE),0)*IF(IF$110&gt;=MAX($IC$110:IE$110),MIN((IF$110-MAX($IC$110:IE$110)),(IF$110-IE$110)),0)+IF($E168=IF$22,VLOOKUP($C168,Input!$A$8:$IA$39,MATCH(IF$21,Input!$A$6:$IA$6,0),FALSE),0)*IF(IF$109&gt;=MAX($IC$109:IE$109),MIN((IF$109-MAX($IC$109:IE$109)),(IF$109-IE$109)),0)</f>
        <v>0</v>
      </c>
      <c r="IG168" s="1">
        <f>+IF($E168=IG$22,VLOOKUP($C168,Input!$A$8:$IA$39,MATCH(IG$21,Input!$A$6:$IA$6,0),FALSE),0)*IF(IG$110&gt;=MAX($IC$110:IF$110),MIN((IG$110-MAX($IC$110:IF$110)),(IG$110-IF$110)),0)+IF($E168=IG$22,VLOOKUP($C168,Input!$A$8:$IA$39,MATCH(IG$21,Input!$A$6:$IA$6,0),FALSE),0)*IF(IG$109&gt;=MAX($IC$109:IF$109),MIN((IG$109-MAX($IC$109:IF$109)),(IG$109-IF$109)),0)</f>
        <v>0</v>
      </c>
      <c r="IH168" s="1">
        <f>+IF($E168=IH$22,VLOOKUP($C168,Input!$A$8:$IA$39,MATCH(IH$21,Input!$A$6:$IA$6,0),FALSE),0)*IF(IH$110&gt;=MAX($IC$110:IG$110),MIN((IH$110-MAX($IC$110:IG$110)),(IH$110-IG$110)),0)+IF($E168=IH$22,VLOOKUP($C168,Input!$A$8:$IA$39,MATCH(IH$21,Input!$A$6:$IA$6,0),FALSE),0)*IF(IH$109&gt;=MAX($IC$109:IG$109),MIN((IH$109-MAX($IC$109:IG$109)),(IH$109-IG$109)),0)</f>
        <v>0</v>
      </c>
      <c r="II168" s="1">
        <f>+IF($E168=II$22,VLOOKUP($C168,Input!$A$8:$IA$39,MATCH(II$21,Input!$A$6:$IA$6,0),FALSE),0)*IF(II$110&gt;=MAX($IC$110:IH$110),MIN((II$110-MAX($IC$110:IH$110)),(II$110-IH$110)),0)+IF($E168=II$22,VLOOKUP($C168,Input!$A$8:$IA$39,MATCH(II$21,Input!$A$6:$IA$6,0),FALSE),0)*IF(II$109&gt;=MAX($IC$109:IH$109),MIN((II$109-MAX($IC$109:IH$109)),(II$109-IH$109)),0)</f>
        <v>0</v>
      </c>
      <c r="IJ168" s="1">
        <f>+IF($E168=IJ$22,VLOOKUP($C168,Input!$A$8:$IA$39,MATCH(IJ$21,Input!$A$6:$IA$6,0),FALSE),0)*IF(IJ$110&gt;=MAX($IC$110:II$110),MIN((IJ$110-MAX($IC$110:II$110)),(IJ$110-II$110)),0)+IF($E168=IJ$22,VLOOKUP($C168,Input!$A$8:$IA$39,MATCH(IJ$21,Input!$A$6:$IA$6,0),FALSE),0)*IF(IJ$109&gt;=MAX($IC$109:II$109),MIN((IJ$109-MAX($IC$109:II$109)),(IJ$109-II$109)),0)</f>
        <v>0</v>
      </c>
      <c r="IK168" s="1">
        <f>+IF($E168=IK$22,VLOOKUP($C168,Input!$A$8:$IA$39,MATCH(IK$21,Input!$A$6:$IA$6,0),FALSE),0)*IF(IK$110&gt;=MAX($IC$110:IJ$110),MIN((IK$110-MAX($IC$110:IJ$110)),(IK$110-IJ$110)),0)+IF($E168=IK$22,VLOOKUP($C168,Input!$A$8:$IA$39,MATCH(IK$21,Input!$A$6:$IA$6,0),FALSE),0)*IF(IK$109&gt;=MAX($IC$109:IJ$109),MIN((IK$109-MAX($IC$109:IJ$109)),(IK$109-IJ$109)),0)</f>
        <v>0</v>
      </c>
      <c r="IL168" s="1">
        <f>+IF($E168=IL$22,VLOOKUP($C168,Input!$A$8:$IA$39,MATCH(IL$21,Input!$A$6:$IA$6,0),FALSE),0)*IF(IL$110&gt;=MAX($IC$110:IK$110),MIN((IL$110-MAX($IC$110:IK$110)),(IL$110-IK$110)),0)+IF($E168=IL$22,VLOOKUP($C168,Input!$A$8:$IA$39,MATCH(IL$21,Input!$A$6:$IA$6,0),FALSE),0)*IF(IL$109&gt;=MAX($IC$109:IK$109),MIN((IL$109-MAX($IC$109:IK$109)),(IL$109-IK$109)),0)</f>
        <v>0</v>
      </c>
      <c r="IM168" s="1">
        <f>+IF($E168=IM$22,VLOOKUP($C168,Input!$A$8:$IA$39,MATCH(IM$21,Input!$A$6:$IA$6,0),FALSE),0)*IF(IM$110&gt;=MAX($IC$110:IL$110),MIN((IM$110-MAX($IC$110:IL$110)),(IM$110-IL$110)),0)+IF($E168=IM$22,VLOOKUP($C168,Input!$A$8:$IA$39,MATCH(IM$21,Input!$A$6:$IA$6,0),FALSE),0)*IF(IM$109&gt;=MAX($IC$109:IL$109),MIN((IM$109-MAX($IC$109:IL$109)),(IM$109-IL$109)),0)</f>
        <v>0</v>
      </c>
      <c r="IN168" s="1">
        <f>+IF($E168=IN$22,VLOOKUP($C168,Input!$A$8:$IA$39,MATCH(IN$21,Input!$A$6:$IA$6,0),FALSE),0)*IF(IN$110&gt;=MAX($IC$110:IM$110),MIN((IN$110-MAX($IC$110:IM$110)),(IN$110-IM$110)),0)+IF($E168=IN$22,VLOOKUP($C168,Input!$A$8:$IA$39,MATCH(IN$21,Input!$A$6:$IA$6,0),FALSE),0)*IF(IN$109&gt;=MAX($IC$109:IM$109),MIN((IN$109-MAX($IC$109:IM$109)),(IN$109-IM$109)),0)</f>
        <v>0</v>
      </c>
      <c r="IO168" s="1">
        <f>+IF($E168=IO$22,VLOOKUP($C168,Input!$A$8:$IA$39,MATCH(IO$21,Input!$A$6:$IA$6,0),FALSE),0)*IF(IO$110&gt;=MAX($IC$110:IN$110),MIN((IO$110-MAX($IC$110:IN$110)),(IO$110-IN$110)),0)+IF($E168=IO$22,VLOOKUP($C168,Input!$A$8:$IA$39,MATCH(IO$21,Input!$A$6:$IA$6,0),FALSE),0)*IF(IO$109&gt;=MAX($IC$109:IN$109),MIN((IO$109-MAX($IC$109:IN$109)),(IO$109-IN$109)),0)</f>
        <v>0</v>
      </c>
      <c r="IP168" s="1">
        <f>+IF($E168=IP$22,VLOOKUP($C168,Input!$A$8:$IA$39,MATCH(IP$21,Input!$A$6:$IA$6,0),FALSE),0)*IF(IP$110&gt;=MAX($IC$110:IO$110),MIN((IP$110-MAX($IC$110:IO$110)),(IP$110-IO$110)),0)+IF($E168=IP$22,VLOOKUP($C168,Input!$A$8:$IA$39,MATCH(IP$21,Input!$A$6:$IA$6,0),FALSE),0)*IF(IP$109&gt;=MAX($IC$109:IO$109),MIN((IP$109-MAX($IC$109:IO$109)),(IP$109-IO$109)),0)</f>
        <v>0</v>
      </c>
      <c r="IQ168" s="1">
        <f>+IF($E168=IQ$22,VLOOKUP($C168,Input!$A$8:$IA$39,MATCH(IQ$21,Input!$A$6:$IA$6,0),FALSE),0)*IF(IQ$110&gt;=MAX($IC$110:IP$110),MIN((IQ$110-MAX($IC$110:IP$110)),(IQ$110-IP$110)),0)+IF($E168=IQ$22,VLOOKUP($C168,Input!$A$8:$IA$39,MATCH(IQ$21,Input!$A$6:$IA$6,0),FALSE),0)*IF(IQ$109&gt;=MAX($IC$109:IP$109),MIN((IQ$109-MAX($IC$109:IP$109)),(IQ$109-IP$109)),0)</f>
        <v>0</v>
      </c>
      <c r="IR168" s="1">
        <f>+IF($E168=IR$22,VLOOKUP($C168,Input!$A$8:$IA$39,MATCH(IR$21,Input!$A$6:$IA$6,0),FALSE),0)*IF(IR$110&gt;=MAX($IC$110:IQ$110),MIN((IR$110-MAX($IC$110:IQ$110)),(IR$110-IQ$110)),0)+IF($E168=IR$22,VLOOKUP($C168,Input!$A$8:$IA$39,MATCH(IR$21,Input!$A$6:$IA$6,0),FALSE),0)*IF(IR$109&gt;=MAX($IC$109:IQ$109),MIN((IR$109-MAX($IC$109:IQ$109)),(IR$109-IQ$109)),0)</f>
        <v>0</v>
      </c>
      <c r="IS168" s="1">
        <f>+IF($E168=IS$22,VLOOKUP($C168,Input!$A$8:$IA$39,MATCH(IS$21,Input!$A$6:$IA$6,0),FALSE),0)*IF(IS$110&gt;=MAX($IC$110:IR$110),MIN((IS$110-MAX($IC$110:IR$110)),(IS$110-IR$110)),0)+IF($E168=IS$22,VLOOKUP($C168,Input!$A$8:$IA$39,MATCH(IS$21,Input!$A$6:$IA$6,0),FALSE),0)*IF(IS$109&gt;=MAX($IC$109:IR$109),MIN((IS$109-MAX($IC$109:IR$109)),(IS$109-IR$109)),0)</f>
        <v>0</v>
      </c>
      <c r="IT168" s="1">
        <f>+IF($E168=IT$22,VLOOKUP($C168,Input!$A$8:$IA$39,MATCH(IT$21,Input!$A$6:$IA$6,0),FALSE),0)*IF(IT$110&gt;=MAX($IC$110:IS$110),MIN((IT$110-MAX($IC$110:IS$110)),(IT$110-IS$110)),0)+IF($E168=IT$22,VLOOKUP($C168,Input!$A$8:$IA$39,MATCH(IT$21,Input!$A$6:$IA$6,0),FALSE),0)*IF(IT$109&gt;=MAX($IC$109:IS$109),MIN((IT$109-MAX($IC$109:IS$109)),(IT$109-IS$109)),0)</f>
        <v>0</v>
      </c>
      <c r="IU168" s="1">
        <f>+IF($E168=IU$22,VLOOKUP($C168,Input!$A$8:$IA$39,MATCH(IU$21,Input!$A$6:$IA$6,0),FALSE),0)*IF(IU$110&gt;=MAX($IC$110:IT$110),MIN((IU$110-MAX($IC$110:IT$110)),(IU$110-IT$110)),0)+IF($E168=IU$22,VLOOKUP($C168,Input!$A$8:$IA$39,MATCH(IU$21,Input!$A$6:$IA$6,0),FALSE),0)*IF(IU$109&gt;=MAX($IC$109:IT$109),MIN((IU$109-MAX($IC$109:IT$109)),(IU$109-IT$109)),0)</f>
        <v>0</v>
      </c>
      <c r="IV168" s="1">
        <f>+IF($E168=IV$22,VLOOKUP($C168,Input!$A$8:$IA$39,MATCH(IV$21,Input!$A$6:$IA$6,0),FALSE),0)*IF(IV$110&gt;=MAX($IC$110:IU$110),MIN((IV$110-MAX($IC$110:IU$110)),(IV$110-IU$110)),0)+IF($E168=IV$22,VLOOKUP($C168,Input!$A$8:$IA$39,MATCH(IV$21,Input!$A$6:$IA$6,0),FALSE),0)*IF(IV$109&gt;=MAX($IC$109:IU$109),MIN((IV$109-MAX($IC$109:IU$109)),(IV$109-IU$109)),0)</f>
        <v>0</v>
      </c>
      <c r="IW168" s="1">
        <f>+IF($E168=IW$22,VLOOKUP($C168,Input!$A$8:$IA$39,MATCH(IW$21,Input!$A$6:$IA$6,0),FALSE),0)*IF(IW$110&gt;=MAX($IC$110:IV$110),MIN((IW$110-MAX($IC$110:IV$110)),(IW$110-IV$110)),0)+IF($E168=IW$22,VLOOKUP($C168,Input!$A$8:$IA$39,MATCH(IW$21,Input!$A$6:$IA$6,0),FALSE),0)*IF(IW$109&gt;=MAX($IC$109:IV$109),MIN((IW$109-MAX($IC$109:IV$109)),(IW$109-IV$109)),0)</f>
        <v>0</v>
      </c>
      <c r="IX168" s="1">
        <f>+IF($E168=IX$22,VLOOKUP($C168,Input!$A$8:$IA$39,MATCH(IX$21,Input!$A$6:$IA$6,0),FALSE),0)*IF(IX$110&gt;=MAX($IC$110:IW$110),MIN((IX$110-MAX($IC$110:IW$110)),(IX$110-IW$110)),0)+IF($E168=IX$22,VLOOKUP($C168,Input!$A$8:$IA$39,MATCH(IX$21,Input!$A$6:$IA$6,0),FALSE),0)*IF(IX$109&gt;=MAX($IC$109:IW$109),MIN((IX$109-MAX($IC$109:IW$109)),(IX$109-IW$109)),0)</f>
        <v>0</v>
      </c>
      <c r="IY168" s="1">
        <f>+IF($E168=IY$22,VLOOKUP($C168,Input!$A$8:$IA$39,MATCH(IY$21,Input!$A$6:$IA$6,0),FALSE),0)*IF(IY$110&gt;=MAX($IC$110:IX$110),MIN((IY$110-MAX($IC$110:IX$110)),(IY$110-IX$110)),0)+IF($E168=IY$22,VLOOKUP($C168,Input!$A$8:$IA$39,MATCH(IY$21,Input!$A$6:$IA$6,0),FALSE),0)*IF(IY$109&gt;=MAX($IC$109:IX$109),MIN((IY$109-MAX($IC$109:IX$109)),(IY$109-IX$109)),0)</f>
        <v>0</v>
      </c>
      <c r="IZ168" s="1">
        <f>+IF($E168=IZ$22,VLOOKUP($C168,Input!$A$8:$IA$39,MATCH(IZ$21,Input!$A$6:$IA$6,0),FALSE),0)*IF(IZ$110&gt;=MAX($IC$110:IY$110),MIN((IZ$110-MAX($IC$110:IY$110)),(IZ$110-IY$110)),0)+IF($E168=IZ$22,VLOOKUP($C168,Input!$A$8:$IA$39,MATCH(IZ$21,Input!$A$6:$IA$6,0),FALSE),0)*IF(IZ$109&gt;=MAX($IC$109:IY$109),MIN((IZ$109-MAX($IC$109:IY$109)),(IZ$109-IY$109)),0)</f>
        <v>0</v>
      </c>
      <c r="JA168" s="1">
        <f>+IF($E168=JA$22,VLOOKUP($C168,Input!$A$8:$IA$39,MATCH(JA$21,Input!$A$6:$IA$6,0),FALSE),0)*IF(JA$110&gt;=MAX($IC$110:IZ$110),MIN((JA$110-MAX($IC$110:IZ$110)),(JA$110-IZ$110)),0)+IF($E168=JA$22,VLOOKUP($C168,Input!$A$8:$IA$39,MATCH(JA$21,Input!$A$6:$IA$6,0),FALSE),0)*IF(JA$109&gt;=MAX($IC$109:IZ$109),MIN((JA$109-MAX($IC$109:IZ$109)),(JA$109-IZ$109)),0)</f>
        <v>0</v>
      </c>
      <c r="JB168" s="1">
        <f>+IF($E168=JB$22,VLOOKUP($C168,Input!$A$8:$IA$39,MATCH(JB$21,Input!$A$6:$IA$6,0),FALSE),0)*IF(JB$110&gt;=MAX($IC$110:JA$110),MIN((JB$110-MAX($IC$110:JA$110)),(JB$110-JA$110)),0)+IF($E168=JB$22,VLOOKUP($C168,Input!$A$8:$IA$39,MATCH(JB$21,Input!$A$6:$IA$6,0),FALSE),0)*IF(JB$109&gt;=MAX($IC$109:JA$109),MIN((JB$109-MAX($IC$109:JA$109)),(JB$109-JA$109)),0)</f>
        <v>0</v>
      </c>
      <c r="JC168" s="1">
        <f>+IF($E168=JC$22,VLOOKUP($C168,Input!$A$8:$IA$39,MATCH(JC$21,Input!$A$6:$IA$6,0),FALSE),0)*IF(JC$110&gt;=MAX($IC$110:JB$110),MIN((JC$110-MAX($IC$110:JB$110)),(JC$110-JB$110)),0)+IF($E168=JC$22,VLOOKUP($C168,Input!$A$8:$IA$39,MATCH(JC$21,Input!$A$6:$IA$6,0),FALSE),0)*IF(JC$109&gt;=MAX($IC$109:JB$109),MIN((JC$109-MAX($IC$109:JB$109)),(JC$109-JB$109)),0)</f>
        <v>0</v>
      </c>
      <c r="JD168" s="1">
        <f>+IF($E168=JD$22,VLOOKUP($C168,Input!$A$8:$IA$39,MATCH(JD$21,Input!$A$6:$IA$6,0),FALSE),0)*IF(JD$110&gt;=MAX($IC$110:JC$110),MIN((JD$110-MAX($IC$110:JC$110)),(JD$110-JC$110)),0)+IF($E168=JD$22,VLOOKUP($C168,Input!$A$8:$IA$39,MATCH(JD$21,Input!$A$6:$IA$6,0),FALSE),0)*IF(JD$109&gt;=MAX($IC$109:JC$109),MIN((JD$109-MAX($IC$109:JC$109)),(JD$109-JC$109)),0)</f>
        <v>0</v>
      </c>
      <c r="JE168" s="1">
        <f>+IF($E168=JE$22,VLOOKUP($C168,Input!$A$8:$IA$39,MATCH(JE$21,Input!$A$6:$IA$6,0),FALSE),0)*IF(JE$110&gt;=MAX($IC$110:JD$110),MIN((JE$110-MAX($IC$110:JD$110)),(JE$110-JD$110)),0)+IF($E168=JE$22,VLOOKUP($C168,Input!$A$8:$IA$39,MATCH(JE$21,Input!$A$6:$IA$6,0),FALSE),0)*IF(JE$109&gt;=MAX($IC$109:JD$109),MIN((JE$109-MAX($IC$109:JD$109)),(JE$109-JD$109)),0)</f>
        <v>0</v>
      </c>
      <c r="JF168" s="1">
        <f>+IF($E168=JF$22,VLOOKUP($C168,Input!$A$8:$IA$39,MATCH(JF$21,Input!$A$6:$IA$6,0),FALSE),0)*IF(JF$110&gt;=MAX($IC$110:JE$110),MIN((JF$110-MAX($IC$110:JE$110)),(JF$110-JE$110)),0)+IF($E168=JF$22,VLOOKUP($C168,Input!$A$8:$IA$39,MATCH(JF$21,Input!$A$6:$IA$6,0),FALSE),0)*IF(JF$109&gt;=MAX($IC$109:JE$109),MIN((JF$109-MAX($IC$109:JE$109)),(JF$109-JE$109)),0)</f>
        <v>0</v>
      </c>
      <c r="JG168" s="1">
        <f>+IF($E168=JG$22,VLOOKUP($C168,Input!$A$8:$IA$39,MATCH(JG$21,Input!$A$6:$IA$6,0),FALSE),0)*IF(JG$110&gt;=MAX($IC$110:JF$110),MIN((JG$110-MAX($IC$110:JF$110)),(JG$110-JF$110)),0)+IF($E168=JG$22,VLOOKUP($C168,Input!$A$8:$IA$39,MATCH(JG$21,Input!$A$6:$IA$6,0),FALSE),0)*IF(JG$109&gt;=MAX($IC$109:JF$109),MIN((JG$109-MAX($IC$109:JF$109)),(JG$109-JF$109)),0)</f>
        <v>0</v>
      </c>
      <c r="JH168" s="1">
        <f>+IF($E168=JH$22,VLOOKUP($C168,Input!$A$8:$IA$39,MATCH(JH$21,Input!$A$6:$IA$6,0),FALSE),0)*IF(JH$110&gt;=MAX($IC$110:JG$110),MIN((JH$110-MAX($IC$110:JG$110)),(JH$110-JG$110)),0)+IF($E168=JH$22,VLOOKUP($C168,Input!$A$8:$IA$39,MATCH(JH$21,Input!$A$6:$IA$6,0),FALSE),0)*IF(JH$109&gt;=MAX($IC$109:JG$109),MIN((JH$109-MAX($IC$109:JG$109)),(JH$109-JG$109)),0)</f>
        <v>0</v>
      </c>
      <c r="JI168" s="1">
        <f>+IF($E168=JI$22,VLOOKUP($C168,Input!$A$8:$IA$39,MATCH(JI$21,Input!$A$6:$IA$6,0),FALSE),0)*IF(JI$110&gt;=MAX($IC$110:JH$110),MIN((JI$110-MAX($IC$110:JH$110)),(JI$110-JH$110)),0)+IF($E168=JI$22,VLOOKUP($C168,Input!$A$8:$IA$39,MATCH(JI$21,Input!$A$6:$IA$6,0),FALSE),0)*IF(JI$109&gt;=MAX($IC$109:JH$109),MIN((JI$109-MAX($IC$109:JH$109)),(JI$109-JH$109)),0)</f>
        <v>0</v>
      </c>
      <c r="JJ168" s="1">
        <f>+IF($E168=JJ$22,VLOOKUP($C168,Input!$A$8:$IA$39,MATCH(JJ$21,Input!$A$6:$IA$6,0),FALSE),0)*IF(JJ$110&gt;=MAX($IC$110:JI$110),MIN((JJ$110-MAX($IC$110:JI$110)),(JJ$110-JI$110)),0)+IF($E168=JJ$22,VLOOKUP($C168,Input!$A$8:$IA$39,MATCH(JJ$21,Input!$A$6:$IA$6,0),FALSE),0)*IF(JJ$109&gt;=MAX($IC$109:JI$109),MIN((JJ$109-MAX($IC$109:JI$109)),(JJ$109-JI$109)),0)</f>
        <v>0</v>
      </c>
      <c r="JK168" s="1">
        <f>+IF($E168=JK$22,VLOOKUP($C168,Input!$A$8:$IA$39,MATCH(JK$21,Input!$A$6:$IA$6,0),FALSE),0)*IF(JK$110&gt;=MAX($IC$110:JJ$110),MIN((JK$110-MAX($IC$110:JJ$110)),(JK$110-JJ$110)),0)+IF($E168=JK$22,VLOOKUP($C168,Input!$A$8:$IA$39,MATCH(JK$21,Input!$A$6:$IA$6,0),FALSE),0)*IF(JK$109&gt;=MAX($IC$109:JJ$109),MIN((JK$109-MAX($IC$109:JJ$109)),(JK$109-JJ$109)),0)</f>
        <v>0</v>
      </c>
      <c r="JL168" s="1">
        <f>+IF($E168=JL$22,VLOOKUP($C168,Input!$A$8:$IA$39,MATCH(JL$21,Input!$A$6:$IA$6,0),FALSE),0)*IF(JL$110&gt;=MAX($IC$110:JK$110),MIN((JL$110-MAX($IC$110:JK$110)),(JL$110-JK$110)),0)+IF($E168=JL$22,VLOOKUP($C168,Input!$A$8:$IA$39,MATCH(JL$21,Input!$A$6:$IA$6,0),FALSE),0)*IF(JL$109&gt;=MAX($IC$109:JK$109),MIN((JL$109-MAX($IC$109:JK$109)),(JL$109-JK$109)),0)</f>
        <v>0</v>
      </c>
      <c r="JN168" t="str">
        <f>+VLOOKUP($C168,Input!$A$8:$GZ$39,MATCH(JN$21,Input!$A$6:$GZ$6,0),FALSE)</f>
        <v>CNG Station Maint in fuel price</v>
      </c>
      <c r="JO168" s="1">
        <f>IF($E168+$I168+$D$7&lt;=JO$22,0,IF(JO$22-$D$7&gt;=$E168,VLOOKUP($C168,Input!$A$8:$GZ$39,MATCH(JO$21,Input!$A$6:$GZ$6,0),FALSE),0)*$F168/$G168)*$D168</f>
        <v>0</v>
      </c>
      <c r="JP168" s="1">
        <f>IF($E168+$I168+$D$7&lt;=JP$22,0,IF(JP$22-$D$7&gt;=$E168,VLOOKUP($C168,Input!$A$8:$GZ$39,MATCH(JP$21,Input!$A$6:$GZ$6,0),FALSE),0)*$F168/$G168)*$D168</f>
        <v>0</v>
      </c>
      <c r="JQ168" s="1">
        <f>IF($E168+$I168+$D$7&lt;=JQ$22,0,IF(JQ$22-$D$7&gt;=$E168,VLOOKUP($C168,Input!$A$8:$GZ$39,MATCH(JQ$21,Input!$A$6:$GZ$6,0),FALSE),0)*$F168/$G168)*$D168</f>
        <v>0</v>
      </c>
      <c r="JR168" s="1">
        <f>IF($E168+$I168+$D$7&lt;=JR$22,0,IF(JR$22-$D$7&gt;=$E168,VLOOKUP($C168,Input!$A$8:$GZ$39,MATCH(JR$21,Input!$A$6:$GZ$6,0),FALSE),0)*$F168/$G168)*$D168</f>
        <v>0</v>
      </c>
      <c r="JS168" s="1">
        <f>IF($E168+$I168+$D$7&lt;=JS$22,0,IF(JS$22-$D$7&gt;=$E168,VLOOKUP($C168,Input!$A$8:$GZ$39,MATCH(JS$21,Input!$A$6:$GZ$6,0),FALSE),0)*$F168/$G168)*$D168</f>
        <v>0</v>
      </c>
      <c r="JT168" s="1">
        <f>IF($E168+$I168+$D$7&lt;=JT$22,0,IF(JT$22-$D$7&gt;=$E168,VLOOKUP($C168,Input!$A$8:$GZ$39,MATCH(JT$21,Input!$A$6:$GZ$6,0),FALSE),0)*$F168/$G168)*$D168</f>
        <v>0</v>
      </c>
      <c r="JU168" s="1">
        <f>IF($E168+$I168+$D$7&lt;=JU$22,0,IF(JU$22-$D$7&gt;=$E168,VLOOKUP($C168,Input!$A$8:$GZ$39,MATCH(JU$21,Input!$A$6:$GZ$6,0),FALSE),0)*$F168/$G168)*$D168</f>
        <v>0</v>
      </c>
      <c r="JV168" s="1">
        <f>IF($E168+$I168+$D$7&lt;=JV$22,0,IF(JV$22-$D$7&gt;=$E168,VLOOKUP($C168,Input!$A$8:$GZ$39,MATCH(JV$21,Input!$A$6:$GZ$6,0),FALSE),0)*$F168/$G168)*$D168</f>
        <v>0</v>
      </c>
      <c r="JW168" s="1">
        <f>IF($E168+$I168+$D$7&lt;=JW$22,0,IF(JW$22-$D$7&gt;=$E168,VLOOKUP($C168,Input!$A$8:$GZ$39,MATCH(JW$21,Input!$A$6:$GZ$6,0),FALSE),0)*$F168/$G168)*$D168</f>
        <v>0</v>
      </c>
      <c r="JX168" s="1">
        <f>IF($E168+$I168+$D$7&lt;=JX$22,0,IF(JX$22-$D$7&gt;=$E168,VLOOKUP($C168,Input!$A$8:$GZ$39,MATCH(JX$21,Input!$A$6:$GZ$6,0),FALSE),0)*$F168/$G168)*$D168</f>
        <v>0</v>
      </c>
      <c r="JY168" s="1">
        <f>IF($E168+$I168+$D$7&lt;=JY$22,0,IF(JY$22-$D$7&gt;=$E168,VLOOKUP($C168,Input!$A$8:$GZ$39,MATCH(JY$21,Input!$A$6:$GZ$6,0),FALSE),0)*$F168/$G168)*$D168</f>
        <v>0</v>
      </c>
      <c r="JZ168" s="1">
        <f>IF($E168+$I168+$D$7&lt;=JZ$22,0,IF(JZ$22-$D$7&gt;=$E168,VLOOKUP($C168,Input!$A$8:$GZ$39,MATCH(JZ$21,Input!$A$6:$GZ$6,0),FALSE),0)*$F168/$G168)*$D168</f>
        <v>0</v>
      </c>
      <c r="KA168" s="1">
        <f>IF($E168+$I168+$D$7&lt;=KA$22,0,IF(KA$22-$D$7&gt;=$E168,VLOOKUP($C168,Input!$A$8:$GZ$39,MATCH(KA$21,Input!$A$6:$GZ$6,0),FALSE),0)*$F168/$G168)*$D168</f>
        <v>0</v>
      </c>
      <c r="KB168" s="1">
        <f>IF($E168+$I168+$D$7&lt;=KB$22,0,IF(KB$22-$D$7&gt;=$E168,VLOOKUP($C168,Input!$A$8:$GZ$39,MATCH(KB$21,Input!$A$6:$GZ$6,0),FALSE),0)*$F168/$G168)*$D168</f>
        <v>0</v>
      </c>
      <c r="KC168" s="1">
        <f>IF($E168+$I168+$D$7&lt;=KC$22,0,IF(KC$22-$D$7&gt;=$E168,VLOOKUP($C168,Input!$A$8:$GZ$39,MATCH(KC$21,Input!$A$6:$GZ$6,0),FALSE),0)*$F168/$G168)*$D168</f>
        <v>0</v>
      </c>
      <c r="KD168" s="1">
        <f>IF($E168+$I168+$D$7&lt;=KD$22,0,IF(KD$22-$D$7&gt;=$E168,VLOOKUP($C168,Input!$A$8:$GZ$39,MATCH(KD$21,Input!$A$6:$GZ$6,0),FALSE),0)*$F168/$G168)*$D168</f>
        <v>0</v>
      </c>
      <c r="KE168" s="1">
        <f>IF($E168+$I168+$D$7&lt;=KE$22,0,IF(KE$22-$D$7&gt;=$E168,VLOOKUP($C168,Input!$A$8:$GZ$39,MATCH(KE$21,Input!$A$6:$GZ$6,0),FALSE),0)*$F168/$G168)*$D168</f>
        <v>0</v>
      </c>
      <c r="KF168" s="1">
        <f>IF($E168+$I168+$D$7&lt;=KF$22,0,IF(KF$22-$D$7&gt;=$E168,VLOOKUP($C168,Input!$A$8:$GZ$39,MATCH(KF$21,Input!$A$6:$GZ$6,0),FALSE),0)*$F168/$G168)*$D168</f>
        <v>0</v>
      </c>
      <c r="KG168" s="1">
        <f>IF($E168+$I168+$D$7&lt;=KG$22,0,IF(KG$22-$D$7&gt;=$E168,VLOOKUP($C168,Input!$A$8:$GZ$39,MATCH(KG$21,Input!$A$6:$GZ$6,0),FALSE),0)*$F168/$G168)*$D168</f>
        <v>0</v>
      </c>
      <c r="KH168" s="1">
        <f>IF($E168+$I168+$D$7&lt;=KH$22,0,IF(KH$22-$D$7&gt;=$E168,VLOOKUP($C168,Input!$A$8:$GZ$39,MATCH(KH$21,Input!$A$6:$GZ$6,0),FALSE),0)*$F168/$G168)*$D168</f>
        <v>0</v>
      </c>
      <c r="KI168" s="1">
        <f>IF($E168+$I168+$D$7&lt;=KI$22,0,IF(KI$22-$D$7&gt;=$E168,VLOOKUP($C168,Input!$A$8:$GZ$39,MATCH(KI$21,Input!$A$6:$GZ$6,0),FALSE),0)*$F168/$G168)*$D168</f>
        <v>0</v>
      </c>
      <c r="KJ168" s="1">
        <f>IF($E168+$I168+$D$7&lt;=KJ$22,0,IF(KJ$22-$D$7&gt;=$E168,VLOOKUP($C168,Input!$A$8:$GZ$39,MATCH(KJ$21,Input!$A$6:$GZ$6,0),FALSE),0)*$F168/$G168)*$D168</f>
        <v>0</v>
      </c>
      <c r="KK168" s="1">
        <f>IF($E168+$I168+$D$7&lt;=KK$22,0,IF(KK$22-$D$7&gt;=$E168,VLOOKUP($C168,Input!$A$8:$GZ$39,MATCH(KK$21,Input!$A$6:$GZ$6,0),FALSE),0)*$F168/$G168)*$D168</f>
        <v>0</v>
      </c>
      <c r="KL168" s="1">
        <f>IF($E168+$I168+$D$7&lt;=KL$22,0,IF(KL$22-$D$7&gt;=$E168,VLOOKUP($C168,Input!$A$8:$GZ$39,MATCH(KL$21,Input!$A$6:$GZ$6,0),FALSE),0)*$F168/$G168)*$D168</f>
        <v>0</v>
      </c>
      <c r="KM168" s="1">
        <f>IF($E168+$I168+$D$7&lt;=KM$22,0,IF(KM$22-$D$7&gt;=$E168,VLOOKUP($C168,Input!$A$8:$GZ$39,MATCH(KM$21,Input!$A$6:$GZ$6,0),FALSE),0)*$F168/$G168)*$D168</f>
        <v>0</v>
      </c>
      <c r="KN168" s="1">
        <f>IF($E168+$I168+$D$7&lt;=KN$22,0,IF(KN$22-$D$7&gt;=$E168,VLOOKUP($C168,Input!$A$8:$GZ$39,MATCH(KN$21,Input!$A$6:$GZ$6,0),FALSE),0)*$F168/$G168)*$D168</f>
        <v>0</v>
      </c>
      <c r="KO168" s="1">
        <f>IF($E168+$I168+$D$7&lt;=KO$22,0,IF(KO$22-$D$7&gt;=$E168,VLOOKUP($C168,Input!$A$8:$GZ$39,MATCH(KO$21,Input!$A$6:$GZ$6,0),FALSE),0)*$F168/$G168)*$D168</f>
        <v>0</v>
      </c>
      <c r="KP168" s="1">
        <f>IF($E168+$I168+$D$7&lt;=KP$22,0,IF(KP$22-$D$7&gt;=$E168,VLOOKUP($C168,Input!$A$8:$GZ$39,MATCH(KP$21,Input!$A$6:$GZ$6,0),FALSE),0)*$F168/$G168)*$D168</f>
        <v>0</v>
      </c>
      <c r="KQ168" s="1">
        <f>IF($E168+$I168+$D$7&lt;=KQ$22,0,IF(KQ$22-$D$7&gt;=$E168,VLOOKUP($C168,Input!$A$8:$GZ$39,MATCH(KQ$21,Input!$A$6:$GZ$6,0),FALSE),0)*$F168/$G168)*$D168</f>
        <v>0</v>
      </c>
      <c r="KR168" s="1">
        <f>IF($E168+$I168+$D$7&lt;=KR$22,0,IF(KR$22-$D$7&gt;=$E168,VLOOKUP($C168,Input!$A$8:$GZ$39,MATCH(KR$21,Input!$A$6:$GZ$6,0),FALSE),0)*$F168/$G168)*$D168</f>
        <v>0</v>
      </c>
      <c r="KS168" s="1">
        <f>IF($E168+$I168+$D$7&lt;=KS$22,0,IF(KS$22-$D$7&gt;=$E168,VLOOKUP($C168,Input!$A$8:$GZ$39,MATCH(KS$21,Input!$A$6:$GZ$6,0),FALSE),0)*$F168/$G168)*$D168</f>
        <v>0</v>
      </c>
      <c r="KT168" s="1">
        <f>IF($E168+$I168+$D$7&lt;=KT$22,0,IF(KT$22-$D$7&gt;=$E168,VLOOKUP($C168,Input!$A$8:$GZ$39,MATCH(KT$21,Input!$A$6:$GZ$6,0),FALSE),0)*$F168/$G168)*$D168</f>
        <v>0</v>
      </c>
      <c r="KU168" s="1">
        <f>IF($E168+$I168+$D$7&lt;=KU$22,0,IF(KU$22-$D$7&gt;=$E168,VLOOKUP($C168,Input!$A$8:$GZ$39,MATCH(KU$21,Input!$A$6:$GZ$6,0),FALSE),0)*$F168/$G168)*$D168</f>
        <v>0</v>
      </c>
      <c r="KV168" s="1">
        <f>IF($E168+$I168+$D$7&lt;=KV$22,0,IF(KV$22-$D$7&gt;=$E168,VLOOKUP($C168,Input!$A$8:$GZ$39,MATCH(KV$21,Input!$A$6:$GZ$6,0),FALSE),0)*$F168/$G168)*$D168</f>
        <v>0</v>
      </c>
      <c r="KW168" s="1">
        <f>IF($E168+$I168+$D$7&lt;=KW$22,0,IF(KW$22-$D$7&gt;=$E168,VLOOKUP($C168,Input!$A$8:$GZ$39,MATCH(KW$21,Input!$A$6:$GZ$6,0),FALSE),0)*$F168/$G168)*$D168</f>
        <v>0</v>
      </c>
      <c r="KY168" t="str">
        <f>VLOOKUP($C168,Input!$A$8:$HV$39,MATCH(KY$21,Input!$A$6:$HV$6,0),FALSE)</f>
        <v xml:space="preserve">CNG (compressed and at pump, including station maintenance) </v>
      </c>
      <c r="KZ168" s="1">
        <f>IF($E168+$I168+$D$7&lt;=KZ$22,0,IF(KZ$22-$D$7&gt;=$E168,VLOOKUP($C168,Input!$A$8:$HV$39,MATCH(KZ$21,Input!$A$6:$HV$6,0),FALSE)/$G168*$F168,0))*$D168</f>
        <v>0</v>
      </c>
      <c r="LA168" s="1">
        <f>IF($E168+$I168+$D$7&lt;=LA$22,0,IF(LA$22-$D$7&gt;=$E168,VLOOKUP($C168,Input!$A$8:$HV$39,MATCH(LA$21,Input!$A$6:$HV$6,0),FALSE)/$G168*$F168,0))*$D168</f>
        <v>0</v>
      </c>
      <c r="LB168" s="1">
        <f>IF($E168+$I168+$D$7&lt;=LB$22,0,IF(LB$22-$D$7&gt;=$E168,VLOOKUP($C168,Input!$A$8:$HV$39,MATCH(LB$21,Input!$A$6:$HV$6,0),FALSE)/$G168*$F168,0))*$D168</f>
        <v>0</v>
      </c>
      <c r="LC168" s="1">
        <f>IF($E168+$I168+$D$7&lt;=LC$22,0,IF(LC$22-$D$7&gt;=$E168,VLOOKUP($C168,Input!$A$8:$HV$39,MATCH(LC$21,Input!$A$6:$HV$6,0),FALSE)/$G168*$F168,0))*$D168</f>
        <v>0</v>
      </c>
      <c r="LD168" s="1">
        <f>IF($E168+$I168+$D$7&lt;=LD$22,0,IF(LD$22-$D$7&gt;=$E168,VLOOKUP($C168,Input!$A$8:$HV$39,MATCH(LD$21,Input!$A$6:$HV$6,0),FALSE)/$G168*$F168,0))*$D168</f>
        <v>0</v>
      </c>
      <c r="LE168" s="1">
        <f>IF($E168+$I168+$D$7&lt;=LE$22,0,IF(LE$22-$D$7&gt;=$E168,VLOOKUP($C168,Input!$A$8:$HV$39,MATCH(LE$21,Input!$A$6:$HV$6,0),FALSE)/$G168*$F168,0))*$D168</f>
        <v>0</v>
      </c>
      <c r="LF168" s="1">
        <f>IF($E168+$I168+$D$7&lt;=LF$22,0,IF(LF$22-$D$7&gt;=$E168,VLOOKUP($C168,Input!$A$8:$HV$39,MATCH(LF$21,Input!$A$6:$HV$6,0),FALSE)/$G168*$F168,0))*$D168</f>
        <v>0</v>
      </c>
      <c r="LG168" s="1">
        <f>IF($E168+$I168+$D$7&lt;=LG$22,0,IF(LG$22-$D$7&gt;=$E168,VLOOKUP($C168,Input!$A$8:$HV$39,MATCH(LG$21,Input!$A$6:$HV$6,0),FALSE)/$G168*$F168,0))*$D168</f>
        <v>0</v>
      </c>
      <c r="LH168" s="1">
        <f>IF($E168+$I168+$D$7&lt;=LH$22,0,IF(LH$22-$D$7&gt;=$E168,VLOOKUP($C168,Input!$A$8:$HV$39,MATCH(LH$21,Input!$A$6:$HV$6,0),FALSE)/$G168*$F168,0))*$D168</f>
        <v>0</v>
      </c>
      <c r="LI168" s="1">
        <f>IF($E168+$I168+$D$7&lt;=LI$22,0,IF(LI$22-$D$7&gt;=$E168,VLOOKUP($C168,Input!$A$8:$HV$39,MATCH(LI$21,Input!$A$6:$HV$6,0),FALSE)/$G168*$F168,0))*$D168</f>
        <v>0</v>
      </c>
      <c r="LJ168" s="1">
        <f>IF($E168+$I168+$D$7&lt;=LJ$22,0,IF(LJ$22-$D$7&gt;=$E168,VLOOKUP($C168,Input!$A$8:$HV$39,MATCH(LJ$21,Input!$A$6:$HV$6,0),FALSE)/$G168*$F168,0))*$D168</f>
        <v>0</v>
      </c>
      <c r="LK168" s="1">
        <f>IF($E168+$I168+$D$7&lt;=LK$22,0,IF(LK$22-$D$7&gt;=$E168,VLOOKUP($C168,Input!$A$8:$HV$39,MATCH(LK$21,Input!$A$6:$HV$6,0),FALSE)/$G168*$F168,0))*$D168</f>
        <v>0</v>
      </c>
      <c r="LL168" s="1">
        <f>IF($E168+$I168+$D$7&lt;=LL$22,0,IF(LL$22-$D$7&gt;=$E168,VLOOKUP($C168,Input!$A$8:$HV$39,MATCH(LL$21,Input!$A$6:$HV$6,0),FALSE)/$G168*$F168,0))*$D168</f>
        <v>0</v>
      </c>
      <c r="LM168" s="1">
        <f>IF($E168+$I168+$D$7&lt;=LM$22,0,IF(LM$22-$D$7&gt;=$E168,VLOOKUP($C168,Input!$A$8:$HV$39,MATCH(LM$21,Input!$A$6:$HV$6,0),FALSE)/$G168*$F168,0))*$D168</f>
        <v>0</v>
      </c>
      <c r="LN168" s="1">
        <f>IF($E168+$I168+$D$7&lt;=LN$22,0,IF(LN$22-$D$7&gt;=$E168,VLOOKUP($C168,Input!$A$8:$HV$39,MATCH(LN$21,Input!$A$6:$HV$6,0),FALSE)/$G168*$F168,0))*$D168</f>
        <v>0</v>
      </c>
      <c r="LO168" s="1">
        <f>IF($E168+$I168+$D$7&lt;=LO$22,0,IF(LO$22-$D$7&gt;=$E168,VLOOKUP($C168,Input!$A$8:$HV$39,MATCH(LO$21,Input!$A$6:$HV$6,0),FALSE)/$G168*$F168,0))*$D168</f>
        <v>0</v>
      </c>
      <c r="LP168" s="1">
        <f>IF($E168+$I168+$D$7&lt;=LP$22,0,IF(LP$22-$D$7&gt;=$E168,VLOOKUP($C168,Input!$A$8:$HV$39,MATCH(LP$21,Input!$A$6:$HV$6,0),FALSE)/$G168*$F168,0))*$D168</f>
        <v>0</v>
      </c>
      <c r="LQ168" s="1">
        <f>IF($E168+$I168+$D$7&lt;=LQ$22,0,IF(LQ$22-$D$7&gt;=$E168,VLOOKUP($C168,Input!$A$8:$HV$39,MATCH(LQ$21,Input!$A$6:$HV$6,0),FALSE)/$G168*$F168,0))*$D168</f>
        <v>4095062.0596988951</v>
      </c>
      <c r="LR168" s="1">
        <f>IF($E168+$I168+$D$7&lt;=LR$22,0,IF(LR$22-$D$7&gt;=$E168,VLOOKUP($C168,Input!$A$8:$HV$39,MATCH(LR$21,Input!$A$6:$HV$6,0),FALSE)/$G168*$F168,0))*$D168</f>
        <v>4354580.3338031322</v>
      </c>
      <c r="LS168" s="1">
        <f>IF($E168+$I168+$D$7&lt;=LS$22,0,IF(LS$22-$D$7&gt;=$E168,VLOOKUP($C168,Input!$A$8:$HV$39,MATCH(LS$21,Input!$A$6:$HV$6,0),FALSE)/$G168*$F168,0))*$D168</f>
        <v>4566065.837049745</v>
      </c>
      <c r="LT168" s="1">
        <f>IF($E168+$I168+$D$7&lt;=LT$22,0,IF(LT$22-$D$7&gt;=$E168,VLOOKUP($C168,Input!$A$8:$HV$39,MATCH(LT$21,Input!$A$6:$HV$6,0),FALSE)/$G168*$F168,0))*$D168</f>
        <v>4707696.1225886121</v>
      </c>
      <c r="LU168" s="1">
        <f>IF($E168+$I168+$D$7&lt;=LU$22,0,IF(LU$22-$D$7&gt;=$E168,VLOOKUP($C168,Input!$A$8:$HV$39,MATCH(LU$21,Input!$A$6:$HV$6,0),FALSE)/$G168*$F168,0))*$D168</f>
        <v>4726060.0490946593</v>
      </c>
      <c r="LV168" s="1">
        <f>IF($E168+$I168+$D$7&lt;=LV$22,0,IF(LV$22-$D$7&gt;=$E168,VLOOKUP($C168,Input!$A$8:$HV$39,MATCH(LV$21,Input!$A$6:$HV$6,0),FALSE)/$G168*$F168,0))*$D168</f>
        <v>4734825.1352958865</v>
      </c>
      <c r="LW168" s="1">
        <f>IF($E168+$I168+$D$7&lt;=LW$22,0,IF(LW$22-$D$7&gt;=$E168,VLOOKUP($C168,Input!$A$8:$HV$39,MATCH(LW$21,Input!$A$6:$HV$6,0),FALSE)/$G168*$F168,0))*$D168</f>
        <v>4755890.1460853657</v>
      </c>
      <c r="LX168" s="1">
        <f>IF($E168+$I168+$D$7&lt;=LX$22,0,IF(LX$22-$D$7&gt;=$E168,VLOOKUP($C168,Input!$A$8:$HV$39,MATCH(LX$21,Input!$A$6:$HV$6,0),FALSE)/$G168*$F168,0))*$D168</f>
        <v>4800185.7947109519</v>
      </c>
      <c r="LY168" s="1">
        <f>IF($E168+$I168+$D$7&lt;=LY$22,0,IF(LY$22-$D$7&gt;=$E168,VLOOKUP($C168,Input!$A$8:$HV$39,MATCH(LY$21,Input!$A$6:$HV$6,0),FALSE)/$G168*$F168,0))*$D168</f>
        <v>4931707.6323679043</v>
      </c>
      <c r="LZ168" s="1">
        <f>IF($E168+$I168+$D$7&lt;=LZ$22,0,IF(LZ$22-$D$7&gt;=$E168,VLOOKUP($C168,Input!$A$8:$HV$39,MATCH(LZ$21,Input!$A$6:$HV$6,0),FALSE)/$G168*$F168,0))*$D168</f>
        <v>5033420.7092612106</v>
      </c>
      <c r="MA168" s="1">
        <f>IF($E168+$I168+$D$7&lt;=MA$22,0,IF(MA$22-$D$7&gt;=$E168,VLOOKUP($C168,Input!$A$8:$HV$39,MATCH(MA$21,Input!$A$6:$HV$6,0),FALSE)/$G168*$F168,0))*$D168</f>
        <v>5855420.6033015018</v>
      </c>
      <c r="MB168" s="1">
        <f>IF($E168+$I168+$D$7&lt;=MB$22,0,IF(MB$22-$D$7&gt;=$E168,VLOOKUP($C168,Input!$A$8:$HV$39,MATCH(MB$21,Input!$A$6:$HV$6,0),FALSE)/$G168*$F168,0))*$D168</f>
        <v>5916065.9565362232</v>
      </c>
      <c r="MC168" s="1">
        <f>IF($E168+$I168+$D$7&lt;=MC$22,0,IF(MC$22-$D$7&gt;=$E168,VLOOKUP($C168,Input!$A$8:$HV$39,MATCH(MC$21,Input!$A$6:$HV$6,0),FALSE)/$G168*$F168,0))*$D168</f>
        <v>5969796.3206430851</v>
      </c>
      <c r="MD168" s="1">
        <f>IF($E168+$I168+$D$7&lt;=MD$22,0,IF(MD$22-$D$7&gt;=$E168,VLOOKUP($C168,Input!$A$8:$HV$39,MATCH(MD$21,Input!$A$6:$HV$6,0),FALSE)/$G168*$F168,0))*$D168</f>
        <v>5983430.9903587857</v>
      </c>
      <c r="ME168" s="1">
        <f>IF($E168+$I168+$D$7&lt;=ME$22,0,IF(ME$22-$D$7&gt;=$E168,VLOOKUP($C168,Input!$A$8:$HV$39,MATCH(ME$21,Input!$A$6:$HV$6,0),FALSE)/$G168*$F168,0))*$D168</f>
        <v>0</v>
      </c>
      <c r="MF168" s="1">
        <f>IF($E168+$I168+$D$7&lt;=MF$22,0,IF(MF$22-$D$7&gt;=$E168,VLOOKUP($C168,Input!$A$8:$HV$39,MATCH(MF$21,Input!$A$6:$HV$6,0),FALSE)/$G168*$F168,0))*$D168</f>
        <v>0</v>
      </c>
      <c r="MG168" s="1">
        <f>IF($E168+$I168+$D$7&lt;=MG$22,0,IF(MG$22-$D$7&gt;=$E168,VLOOKUP($C168,Input!$A$8:$HV$39,MATCH(MG$21,Input!$A$6:$HV$6,0),FALSE)/$G168*$F168,0))*$D168</f>
        <v>0</v>
      </c>
      <c r="MH168" s="1">
        <f>IF($E168+$I168+$D$7&lt;=MH$22,0,IF(MH$22-$D$7&gt;=$E168,VLOOKUP($C168,Input!$A$8:$HV$39,MATCH(MH$21,Input!$A$6:$HV$6,0),FALSE)/$G168*$F168,0))*$D168</f>
        <v>0</v>
      </c>
      <c r="MI168" s="1">
        <f>IF($E168+$I168+$D$7&lt;=MI$22,0,IF(MI$22-$D$7&gt;=$E168,VLOOKUP($C168,Input!$A$8:$HV$39,MATCH(MI$21,Input!$A$6:$HV$6,0),FALSE)/$G168*$F168,0))*$D168</f>
        <v>0</v>
      </c>
      <c r="MJ168" s="1">
        <f>IF($E168+$I168+$D$7&lt;=MJ$22,0,IF(MJ$22-$D$7&gt;=$E168,VLOOKUP($C168,Input!$A$8:$HV$39,MATCH(MJ$21,Input!$A$6:$HV$6,0),FALSE)/$G168*$F168,0))*$D168</f>
        <v>0</v>
      </c>
      <c r="MK168" s="1">
        <f>IF($E168+$I168+$D$7&lt;=MK$22,0,IF(MK$22-$D$7&gt;=$E168,VLOOKUP($C168,Input!$A$8:$HV$39,MATCH(MK$21,Input!$A$6:$HV$6,0),FALSE)/$G168*$F168,0))*$D168</f>
        <v>0</v>
      </c>
      <c r="ML168" s="1">
        <f>IF($E168+$I168+$D$7&lt;=ML$22,0,IF(ML$22-$D$7&gt;=$E168,VLOOKUP($C168,Input!$A$8:$HV$39,MATCH(ML$21,Input!$A$6:$HV$6,0),FALSE)/$G168*$F168,0))*$D168</f>
        <v>0</v>
      </c>
      <c r="MM168" s="1">
        <f>IF($E168+$I168+$D$7&lt;=MM$22,0,IF(MM$22-$D$7&gt;=$E168,VLOOKUP($C168,Input!$A$8:$HV$39,MATCH(MM$21,Input!$A$6:$HV$6,0),FALSE)/$G168*$F168,0))*$D168</f>
        <v>0</v>
      </c>
      <c r="MN168" s="1">
        <f>IF($E168+$I168+$D$7&lt;=MN$22,0,IF(MN$22-$D$7&gt;=$E168,VLOOKUP($C168,Input!$A$8:$HV$39,MATCH(MN$21,Input!$A$6:$HV$6,0),FALSE)/$G168*$F168,0))*$D168</f>
        <v>0</v>
      </c>
      <c r="MO168" s="1">
        <f>IF($E168+$I168+$D$7&lt;=MO$22,0,IF(MO$22-$D$7&gt;=$E168,VLOOKUP($C168,Input!$A$8:$HV$39,MATCH(MO$21,Input!$A$6:$HV$6,0),FALSE)/$G168*$F168,0))*$D168</f>
        <v>0</v>
      </c>
      <c r="MP168" s="1">
        <f>IF($E168+$I168+$D$7&lt;=MP$22,0,IF(MP$22-$D$7&gt;=$E168,VLOOKUP($C168,Input!$A$8:$HV$39,MATCH(MP$21,Input!$A$6:$HV$6,0),FALSE)/$G168*$F168,0))*$D168</f>
        <v>0</v>
      </c>
      <c r="MQ168" s="1">
        <f>IF($E168+$I168+$D$7&lt;=MQ$22,0,IF(MQ$22-$D$7&gt;=$E168,VLOOKUP($C168,Input!$A$8:$HV$39,MATCH(MQ$21,Input!$A$6:$HV$6,0),FALSE)/$G168*$F168,0))*$D168</f>
        <v>0</v>
      </c>
      <c r="MR168" s="1">
        <f>IF($E168+$I168+$D$7&lt;=MR$22,0,IF(MR$22-$D$7&gt;=$E168,VLOOKUP($C168,Input!$A$8:$HV$39,MATCH(MR$21,Input!$A$6:$HV$6,0),FALSE)/$G168*$F168,0))*$D168</f>
        <v>0</v>
      </c>
      <c r="MS168" s="1">
        <f>IF($E168+$I168+$D$7&lt;=MS$22,0,IF(MS$22-$D$7&gt;=$E168,VLOOKUP($C168,Input!$A$8:$HV$39,MATCH(MS$21,Input!$A$6:$HV$6,0),FALSE)/$G168*$F168,0))*$D168</f>
        <v>0</v>
      </c>
      <c r="MT168" s="1">
        <f>IF($E168+$I168+$D$7&lt;=MT$22,0,IF(MT$22-$D$7&gt;=$E168,VLOOKUP($C168,Input!$A$8:$HV$39,MATCH(MT$21,Input!$A$6:$HV$6,0),FALSE)/$G168*$F168,0))*$D168</f>
        <v>0</v>
      </c>
      <c r="MU168" s="1">
        <f>IF($E168+$I168+$D$7&lt;=MU$22,0,IF(MU$22-$D$7&gt;=$E168,VLOOKUP($C168,Input!$A$8:$HV$39,MATCH(MU$21,Input!$A$6:$HV$6,0),FALSE)/$G168*$F168,0))*$D168</f>
        <v>0</v>
      </c>
      <c r="MV168" s="1">
        <f>IF($E168+$I168+$D$7&lt;=MV$22,0,IF(MV$22-$D$7&gt;=$E168,VLOOKUP($C168,Input!$A$8:$HV$39,MATCH(MV$21,Input!$A$6:$HV$6,0),FALSE)/$G168*$F168,0))*$D168</f>
        <v>0</v>
      </c>
      <c r="MW168" s="1">
        <f>IF($E168+$I168+$D$7&lt;=MW$22,0,IF(MW$22-$D$7&gt;=$E168,VLOOKUP($C168,Input!$A$8:$HV$39,MATCH(MW$21,Input!$A$6:$HV$6,0),FALSE)/$G168*$F168,0))*$D168</f>
        <v>0</v>
      </c>
      <c r="MX168" s="1">
        <f>IF($E168+$I168+$D$7&lt;=MX$22,0,IF(MX$22-$D$7&gt;=$E168,VLOOKUP($C168,Input!$A$8:$HV$39,MATCH(MX$21,Input!$A$6:$HV$6,0),FALSE)/$G168*$F168,0))*$D168</f>
        <v>0</v>
      </c>
      <c r="MZ168" t="str">
        <f>VLOOKUP($C168,Input!$A$8:$HV$39,MATCH(MZ$21,Input!$A$6:$HV$6,0),FALSE)</f>
        <v>Fossil CNG LCFS Credit ($/DGE)</v>
      </c>
      <c r="NA168" s="1">
        <f>IF($E168+$I168+$D$7&lt;=NA$22,0,IF(NA$22-$D$7&gt;=$E168,-VLOOKUP($C168,Input!$A$8:$HV$39,MATCH(NA$21,Input!$A$6:$HV$6,0),FALSE)/$G168*$F168,0))*$D168*$G$4/100</f>
        <v>0</v>
      </c>
      <c r="NB168" s="1">
        <f>IF($E168+$I168+$D$7&lt;=NB$22,0,IF(NB$22-$D$7&gt;=$E168,-VLOOKUP($C168,Input!$A$8:$HV$39,MATCH(NB$21,Input!$A$6:$HV$6,0),FALSE)/$G168*$F168,0))*$D168*$G$4/100</f>
        <v>-458300.37674226821</v>
      </c>
      <c r="NC168" s="1">
        <f>IF($E168+$I168+$D$7&lt;=NC$22,0,IF(NC$22-$D$7&gt;=$E168,-VLOOKUP($C168,Input!$A$8:$HV$39,MATCH(NC$21,Input!$A$6:$HV$6,0),FALSE)/$G168*$F168,0))*$D168*$G$4/100</f>
        <v>-398742.08882474189</v>
      </c>
      <c r="ND168" s="1">
        <f>IF($E168+$I168+$D$7&lt;=ND$22,0,IF(ND$22-$D$7&gt;=$E168,-VLOOKUP($C168,Input!$A$8:$HV$39,MATCH(ND$21,Input!$A$6:$HV$6,0),FALSE)/$G168*$F168,0))*$D168*$G$4/100</f>
        <v>-299478.27562886622</v>
      </c>
      <c r="NE168" s="1">
        <f>IF($E168+$I168+$D$7&lt;=NE$22,0,IF(NE$22-$D$7&gt;=$E168,-VLOOKUP($C168,Input!$A$8:$HV$39,MATCH(NE$21,Input!$A$6:$HV$6,0),FALSE)/$G168*$F168,0))*$D168*$G$4/100</f>
        <v>-200214.46243298994</v>
      </c>
      <c r="NF168" s="1">
        <f>IF($E168+$I168+$D$7&lt;=NF$22,0,IF(NF$22-$D$7&gt;=$E168,-VLOOKUP($C168,Input!$A$8:$HV$39,MATCH(NF$21,Input!$A$6:$HV$6,0),FALSE)/$G168*$F168,0))*$D168*$G$4/100</f>
        <v>-200214.46243298994</v>
      </c>
      <c r="NG168" s="1">
        <f>IF($E168+$I168+$D$7&lt;=NG$22,0,IF(NG$22-$D$7&gt;=$E168,-VLOOKUP($C168,Input!$A$8:$HV$39,MATCH(NG$21,Input!$A$6:$HV$6,0),FALSE)/$G168*$F168,0))*$D168*$G$4/100</f>
        <v>-200214.46243298994</v>
      </c>
      <c r="NH168" s="1">
        <f>IF($E168+$I168+$D$7&lt;=NH$22,0,IF(NH$22-$D$7&gt;=$E168,-VLOOKUP($C168,Input!$A$8:$HV$39,MATCH(NH$21,Input!$A$6:$HV$6,0),FALSE)/$G168*$F168,0))*$D168*$G$4/100</f>
        <v>-200214.46243298994</v>
      </c>
      <c r="NI168" s="1">
        <f>IF($E168+$I168+$D$7&lt;=NI$22,0,IF(NI$22-$D$7&gt;=$E168,-VLOOKUP($C168,Input!$A$8:$HV$39,MATCH(NI$21,Input!$A$6:$HV$6,0),FALSE)/$G168*$F168,0))*$D168*$G$4/100</f>
        <v>-200214.46243298994</v>
      </c>
      <c r="NJ168" s="1">
        <f>IF($E168+$I168+$D$7&lt;=NJ$22,0,IF(NJ$22-$D$7&gt;=$E168,-VLOOKUP($C168,Input!$A$8:$HV$39,MATCH(NJ$21,Input!$A$6:$HV$6,0),FALSE)/$G168*$F168,0))*$D168*$G$4/100</f>
        <v>-200214.46243298994</v>
      </c>
      <c r="NK168" s="1">
        <f>IF($E168+$I168+$D$7&lt;=NK$22,0,IF(NK$22-$D$7&gt;=$E168,-VLOOKUP($C168,Input!$A$8:$HV$39,MATCH(NK$21,Input!$A$6:$HV$6,0),FALSE)/$G168*$F168,0))*$D168*$G$4/100</f>
        <v>-200214.46243298994</v>
      </c>
      <c r="NL168" s="1">
        <f>IF($E168+$I168+$D$7&lt;=NL$22,0,IF(NL$22-$D$7&gt;=$E168,-VLOOKUP($C168,Input!$A$8:$HV$39,MATCH(NL$21,Input!$A$6:$HV$6,0),FALSE)/$G168*$F168,0))*$D168*$G$4/100</f>
        <v>-200214.46243298994</v>
      </c>
      <c r="NM168" s="1">
        <f>IF($E168+$I168+$D$7&lt;=NM$22,0,IF(NM$22-$D$7&gt;=$E168,-VLOOKUP($C168,Input!$A$8:$HV$39,MATCH(NM$21,Input!$A$6:$HV$6,0),FALSE)/$G168*$F168,0))*$D168*$G$4/100</f>
        <v>-200214.46243298994</v>
      </c>
      <c r="NN168" s="1">
        <f>IF($E168+$I168+$D$7&lt;=NN$22,0,IF(NN$22-$D$7&gt;=$E168,-VLOOKUP($C168,Input!$A$8:$HV$39,MATCH(NN$21,Input!$A$6:$HV$6,0),FALSE)/$G168*$F168,0))*$D168*$G$4/100</f>
        <v>-200214.46243298994</v>
      </c>
      <c r="NO168" s="1">
        <f>IF($E168+$I168+$D$7&lt;=NO$22,0,IF(NO$22-$D$7&gt;=$E168,-VLOOKUP($C168,Input!$A$8:$HV$39,MATCH(NO$21,Input!$A$6:$HV$6,0),FALSE)/$G168*$F168,0))*$D168*$G$4/100</f>
        <v>-200214.46243298994</v>
      </c>
      <c r="NP168" s="1">
        <f>IF($E168+$I168+$D$7&lt;=NP$22,0,IF(NP$22-$D$7&gt;=$E168,-VLOOKUP($C168,Input!$A$8:$HV$39,MATCH(NP$21,Input!$A$6:$HV$6,0),FALSE)/$G168*$F168,0))*$D168*$G$4/100</f>
        <v>0</v>
      </c>
      <c r="NQ168" s="1">
        <f>IF($E168+$I168+$D$7&lt;=NQ$22,0,IF(NQ$22-$D$7&gt;=$E168,-VLOOKUP($C168,Input!$A$8:$HV$39,MATCH(NQ$21,Input!$A$6:$HV$6,0),FALSE)/$G168*$F168,0))*$D168*$G$4/100</f>
        <v>0</v>
      </c>
      <c r="NR168" s="1">
        <f>IF($E168+$I168+$D$7&lt;=NR$22,0,IF(NR$22-$D$7&gt;=$E168,-VLOOKUP($C168,Input!$A$8:$HV$39,MATCH(NR$21,Input!$A$6:$HV$6,0),FALSE)/$G168*$F168,0))*$D168*$G$4/100</f>
        <v>0</v>
      </c>
      <c r="NS168" s="1">
        <f>IF($E168+$I168+$D$7&lt;=NS$22,0,IF(NS$22-$D$7&gt;=$E168,-VLOOKUP($C168,Input!$A$8:$HV$39,MATCH(NS$21,Input!$A$6:$HV$6,0),FALSE)/$G168*$F168,0))*$D168*$G$4/100</f>
        <v>0</v>
      </c>
      <c r="NT168" s="1">
        <f>IF($E168+$I168+$D$7&lt;=NT$22,0,IF(NT$22-$D$7&gt;=$E168,-VLOOKUP($C168,Input!$A$8:$HV$39,MATCH(NT$21,Input!$A$6:$HV$6,0),FALSE)/$G168*$F168,0))*$D168*$G$4/100</f>
        <v>0</v>
      </c>
      <c r="NU168" s="1">
        <f>IF($E168+$I168+$D$7&lt;=NU$22,0,IF(NU$22-$D$7&gt;=$E168,-VLOOKUP($C168,Input!$A$8:$HV$39,MATCH(NU$21,Input!$A$6:$HV$6,0),FALSE)/$G168*$F168,0))*$D168*$G$4/100</f>
        <v>0</v>
      </c>
      <c r="NV168" s="1">
        <f>IF($E168+$I168+$D$7&lt;=NV$22,0,IF(NV$22-$D$7&gt;=$E168,-VLOOKUP($C168,Input!$A$8:$HV$39,MATCH(NV$21,Input!$A$6:$HV$6,0),FALSE)/$G168*$F168,0))*$D168*$G$4/100</f>
        <v>0</v>
      </c>
      <c r="NW168" s="1">
        <f>IF($E168+$I168+$D$7&lt;=NW$22,0,IF(NW$22-$D$7&gt;=$E168,-VLOOKUP($C168,Input!$A$8:$HV$39,MATCH(NW$21,Input!$A$6:$HV$6,0),FALSE)/$G168*$F168,0))*$D168*$G$4/100</f>
        <v>0</v>
      </c>
      <c r="NX168" s="1">
        <f>IF($E168+$I168+$D$7&lt;=NX$22,0,IF(NX$22-$D$7&gt;=$E168,-VLOOKUP($C168,Input!$A$8:$HV$39,MATCH(NX$21,Input!$A$6:$HV$6,0),FALSE)/$G168*$F168,0))*$D168*$G$4/100</f>
        <v>0</v>
      </c>
      <c r="NY168" s="1">
        <f>IF($E168+$I168+$D$7&lt;=NY$22,0,IF(NY$22-$D$7&gt;=$E168,-VLOOKUP($C168,Input!$A$8:$HV$39,MATCH(NY$21,Input!$A$6:$HV$6,0),FALSE)/$G168*$F168,0))*$D168*$G$4/100</f>
        <v>0</v>
      </c>
      <c r="NZ168" s="1">
        <f>IF($E168+$I168+$D$7&lt;=NZ$22,0,IF(NZ$22-$D$7&gt;=$E168,-VLOOKUP($C168,Input!$A$8:$HV$39,MATCH(NZ$21,Input!$A$6:$HV$6,0),FALSE)/$G168*$F168,0))*$D168*$G$4/100</f>
        <v>0</v>
      </c>
      <c r="OA168" s="1">
        <f>IF($E168+$I168+$D$7&lt;=OA$22,0,IF(OA$22-$D$7&gt;=$E168,-VLOOKUP($C168,Input!$A$8:$HV$39,MATCH(OA$21,Input!$A$6:$HV$6,0),FALSE)/$G168*$F168,0))*$D168*$G$4/100</f>
        <v>0</v>
      </c>
      <c r="OB168" s="1">
        <f>IF($E168+$I168+$D$7&lt;=OB$22,0,IF(OB$22-$D$7&gt;=$E168,-VLOOKUP($C168,Input!$A$8:$HV$39,MATCH(OB$21,Input!$A$6:$HV$6,0),FALSE)/$G168*$F168,0))*$D168*$G$4/100</f>
        <v>0</v>
      </c>
      <c r="OC168" s="1">
        <f>IF($E168+$I168+$D$7&lt;=OC$22,0,IF(OC$22-$D$7&gt;=$E168,-VLOOKUP($C168,Input!$A$8:$HV$39,MATCH(OC$21,Input!$A$6:$HV$6,0),FALSE)/$G168*$F168,0))*$D168*$G$4/100</f>
        <v>0</v>
      </c>
      <c r="OD168" s="1">
        <f>IF($E168+$I168+$D$7&lt;=OD$22,0,IF(OD$22-$D$7&gt;=$E168,-VLOOKUP($C168,Input!$A$8:$HV$39,MATCH(OD$21,Input!$A$6:$HV$6,0),FALSE)/$G168*$F168,0))*$D168*$G$4/100</f>
        <v>0</v>
      </c>
      <c r="OE168" s="1">
        <f>IF($E168+$I168+$D$7&lt;=OE$22,0,IF(OE$22-$D$7&gt;=$E168,-VLOOKUP($C168,Input!$A$8:$HV$39,MATCH(OE$21,Input!$A$6:$HV$6,0),FALSE)/$G168*$F168,0))*$D168*$G$4/100</f>
        <v>0</v>
      </c>
      <c r="OF168" s="1">
        <f>IF($E168+$I168+$D$7&lt;=OF$22,0,IF(OF$22-$D$7&gt;=$E168,-VLOOKUP($C168,Input!$A$8:$HV$39,MATCH(OF$21,Input!$A$6:$HV$6,0),FALSE)/$G168*$F168,0))*$D168*$G$4/100</f>
        <v>0</v>
      </c>
      <c r="OG168" s="1">
        <f>IF($E168+$I168+$D$7&lt;=OG$22,0,IF(OG$22-$D$7&gt;=$E168,-VLOOKUP($C168,Input!$A$8:$HV$39,MATCH(OG$21,Input!$A$6:$HV$6,0),FALSE)/$G168*$F168,0))*$D168*$G$4/100</f>
        <v>0</v>
      </c>
      <c r="OH168" s="1">
        <f>IF($E168+$I168+$D$7&lt;=OH$22,0,IF(OH$22-$D$7&gt;=$E168,-VLOOKUP($C168,Input!$A$8:$HV$39,MATCH(OH$21,Input!$A$6:$HV$6,0),FALSE)/$G168*$F168,0))*$D168*$G$4/100</f>
        <v>0</v>
      </c>
      <c r="OI168" s="1">
        <f>IF($E168+$I168+$D$7&lt;=OI$22,0,IF(OI$22-$D$7&gt;=$E168,-VLOOKUP($C168,Input!$A$8:$HV$39,MATCH(OI$21,Input!$A$6:$HV$6,0),FALSE)/$G168*$F168,0))*$D168*$G$4/100</f>
        <v>0</v>
      </c>
      <c r="OK168" t="str">
        <f>VLOOKUP($C168,Input!$A$8:$HW$39,MATCH(OK$21,Input!$A$6:$HW$6,0),FALSE)</f>
        <v>NA</v>
      </c>
      <c r="OL168" s="1">
        <f>IF($E168+$I168+$D$7&lt;=OL$22,0,IF(OL$22-$D$7&gt;=$E168,IF(COUNTIF($KZ168:LP168,"&gt;0")&gt;0,VLOOKUP($C168,Input!$A$8:$HV$21,MATCH($OK$21+COUNTIF($KZ168:LP168,"&gt;0"),Input!$A$6:$HV$6,0),FALSE),0),0))*$D168</f>
        <v>0</v>
      </c>
      <c r="OM168" s="1">
        <f>IF($E168+$I168+$D$7&lt;=OM$22,0,IF(OM$22-$D$7&gt;=$E168,IF(COUNTIF($KZ168:LQ168,"&gt;0")&gt;0,VLOOKUP($C168,Input!$A$8:$HV$21,MATCH($OK$21+COUNTIF($KZ168:LQ168,"&gt;0"),Input!$A$6:$HV$6,0),FALSE),0),0))*$D168</f>
        <v>0</v>
      </c>
      <c r="ON168" s="1">
        <f>IF($E168+$I168+$D$7&lt;=ON$22,0,IF(ON$22-$D$7&gt;=$E168,IF(COUNTIF($KZ168:LR168,"&gt;0")&gt;0,VLOOKUP($C168,Input!$A$8:$HV$21,MATCH($OK$21+COUNTIF($KZ168:LR168,"&gt;0"),Input!$A$6:$HV$6,0),FALSE),0),0))*$D168</f>
        <v>0</v>
      </c>
      <c r="OO168" s="1">
        <f>IF($E168+$I168+$D$7&lt;=OO$22,0,IF(OO$22-$D$7&gt;=$E168,IF(COUNTIF($KZ168:LS168,"&gt;0")&gt;0,VLOOKUP($C168,Input!$A$8:$HV$21,MATCH($OK$21+COUNTIF($KZ168:LS168,"&gt;0"),Input!$A$6:$HV$6,0),FALSE),0),0))*$D168</f>
        <v>0</v>
      </c>
      <c r="OP168" s="1">
        <f>IF($E168+$I168+$D$7&lt;=OP$22,0,IF(OP$22-$D$7&gt;=$E168,IF(COUNTIF($KZ168:LT168,"&gt;0")&gt;0,VLOOKUP($C168,Input!$A$8:$HV$21,MATCH($OK$21+COUNTIF($KZ168:LT168,"&gt;0"),Input!$A$6:$HV$6,0),FALSE),0),0))*$D168</f>
        <v>0</v>
      </c>
      <c r="OQ168" s="1">
        <f>IF($E168+$I168+$D$7&lt;=OQ$22,0,IF(OQ$22-$D$7&gt;=$E168,IF(COUNTIF($KZ168:LU168,"&gt;0")&gt;0,VLOOKUP($C168,Input!$A$8:$HV$21,MATCH($OK$21+COUNTIF($KZ168:LU168,"&gt;0"),Input!$A$6:$HV$6,0),FALSE),0),0))*$D168</f>
        <v>0</v>
      </c>
      <c r="OR168" s="1">
        <f>IF($E168+$I168+$D$7&lt;=OR$22,0,IF(OR$22-$D$7&gt;=$E168,IF(COUNTIF($KZ168:LV168,"&gt;0")&gt;0,VLOOKUP($C168,Input!$A$8:$HV$21,MATCH($OK$21+COUNTIF($KZ168:LV168,"&gt;0"),Input!$A$6:$HV$6,0),FALSE),0),0))*$D168</f>
        <v>0</v>
      </c>
      <c r="OS168" s="1">
        <f>IF($E168+$I168+$D$7&lt;=OS$22,0,IF(OS$22-$D$7&gt;=$E168,IF(COUNTIF($KZ168:LW168,"&gt;0")&gt;0,VLOOKUP($C168,Input!$A$8:$HV$21,MATCH($OK$21+COUNTIF($KZ168:LW168,"&gt;0"),Input!$A$6:$HV$6,0),FALSE),0),0))*$D168</f>
        <v>0</v>
      </c>
      <c r="OT168" s="1">
        <f>IF($E168+$I168+$D$7&lt;=OT$22,0,IF(OT$22-$D$7&gt;=$E168,IF(COUNTIF($KZ168:LX168,"&gt;0")&gt;0,VLOOKUP($C168,Input!$A$8:$HV$21,MATCH($OK$21+COUNTIF($KZ168:LX168,"&gt;0"),Input!$A$6:$HV$6,0),FALSE),0),0))*$D168</f>
        <v>0</v>
      </c>
      <c r="OU168" s="1">
        <f>IF($E168+$I168+$D$7&lt;=OU$22,0,IF(OU$22-$D$7&gt;=$E168,IF(COUNTIF($KZ168:LY168,"&gt;0")&gt;0,VLOOKUP($C168,Input!$A$8:$HV$21,MATCH($OK$21+COUNTIF($KZ168:LY168,"&gt;0"),Input!$A$6:$HV$6,0),FALSE),0),0))*$D168</f>
        <v>0</v>
      </c>
      <c r="OV168" s="1">
        <f>IF($E168+$I168+$D$7&lt;=OV$22,0,IF(OV$22-$D$7&gt;=$E168,IF(COUNTIF($KZ168:LZ168,"&gt;0")&gt;0,VLOOKUP($C168,Input!$A$8:$HV$21,MATCH($OK$21+COUNTIF($KZ168:LZ168,"&gt;0"),Input!$A$6:$HV$6,0),FALSE),0),0))*$D168</f>
        <v>0</v>
      </c>
      <c r="OW168" s="1">
        <f>IF($E168+$I168+$D$7&lt;=OW$22,0,IF(OW$22-$D$7&gt;=$E168,IF(COUNTIF($KZ168:MA168,"&gt;0")&gt;0,VLOOKUP($C168,Input!$A$8:$HV$21,MATCH($OK$21+COUNTIF($KZ168:MA168,"&gt;0"),Input!$A$6:$HV$6,0),FALSE),0),0))*$D168</f>
        <v>0</v>
      </c>
      <c r="OX168" s="1">
        <f>IF($E168+$I168+$D$7&lt;=OX$22,0,IF(OX$22-$D$7&gt;=$E168,IF(COUNTIF($KZ168:MB168,"&gt;0")&gt;0,VLOOKUP($C168,Input!$A$8:$HV$21,MATCH($OK$21+COUNTIF($KZ168:MB168,"&gt;0"),Input!$A$6:$HV$6,0),FALSE),0),0))*$D168</f>
        <v>0</v>
      </c>
      <c r="OY168" s="1">
        <f>IF($E168+$I168+$D$7&lt;=OY$22,0,IF(OY$22-$D$7&gt;=$E168,IF(COUNTIF($KZ168:MC168,"&gt;0")&gt;0,VLOOKUP($C168,Input!$A$8:$HV$21,MATCH($OK$21+COUNTIF($KZ168:MC168,"&gt;0"),Input!$A$6:$HV$6,0),FALSE),0),0))*$D168</f>
        <v>0</v>
      </c>
      <c r="OZ168" s="1">
        <f>IF($E168+$I168+$D$7&lt;=OZ$22,0,IF(OZ$22-$D$7&gt;=$E168,IF(COUNTIF($KZ168:MD168,"&gt;0")&gt;0,VLOOKUP($C168,Input!$A$8:$HV$21,MATCH($OK$21+COUNTIF($KZ168:MD168,"&gt;0"),Input!$A$6:$HV$6,0),FALSE),0),0))*$D168</f>
        <v>0</v>
      </c>
      <c r="PA168" s="1">
        <f>IF($E168+$I168+$D$7&lt;=PA$22,0,IF(PA$22-$D$7&gt;=$E168,IF(COUNTIF($KZ168:ME168,"&gt;0")&gt;0,VLOOKUP($C168,Input!$A$8:$HV$21,MATCH($OK$21+COUNTIF($KZ168:ME168,"&gt;0"),Input!$A$6:$HV$6,0),FALSE),0),0))*$D168</f>
        <v>0</v>
      </c>
      <c r="PB168" s="1">
        <f>IF($E168+$I168+$D$7&lt;=PB$22,0,IF(PB$22-$D$7&gt;=$E168,IF(COUNTIF($KZ168:MF168,"&gt;0")&gt;0,VLOOKUP($C168,Input!$A$8:$HV$21,MATCH($OK$21+COUNTIF($KZ168:MF168,"&gt;0"),Input!$A$6:$HV$6,0),FALSE),0),0))*$D168</f>
        <v>0</v>
      </c>
      <c r="PC168" s="1">
        <f>IF($E168+$I168+$D$7&lt;=PC$22,0,IF(PC$22-$D$7&gt;=$E168,IF(COUNTIF($KZ168:MG168,"&gt;0")&gt;0,VLOOKUP($C168,Input!$A$8:$HV$21,MATCH($OK$21+COUNTIF($KZ168:MG168,"&gt;0"),Input!$A$6:$HV$6,0),FALSE),0),0))*$D168</f>
        <v>0</v>
      </c>
      <c r="PD168" s="1">
        <f>IF($E168+$I168+$D$7&lt;=PD$22,0,IF(PD$22-$D$7&gt;=$E168,IF(COUNTIF($KZ168:MH168,"&gt;0")&gt;0,VLOOKUP($C168,Input!$A$8:$HV$21,MATCH($OK$21+COUNTIF($KZ168:MH168,"&gt;0"),Input!$A$6:$HV$6,0),FALSE),0),0))*$D168</f>
        <v>0</v>
      </c>
      <c r="PE168" s="1">
        <f>IF($E168+$I168+$D$7&lt;=PE$22,0,IF(PE$22-$D$7&gt;=$E168,IF(COUNTIF($KZ168:MI168,"&gt;0")&gt;0,VLOOKUP($C168,Input!$A$8:$HV$21,MATCH($OK$21+COUNTIF($KZ168:MI168,"&gt;0"),Input!$A$6:$HV$6,0),FALSE),0),0))*$D168</f>
        <v>0</v>
      </c>
      <c r="PF168" s="1">
        <f>IF($E168+$I168+$D$7&lt;=PF$22,0,IF(PF$22-$D$7&gt;=$E168,IF(COUNTIF($KZ168:MJ168,"&gt;0")&gt;0,VLOOKUP($C168,Input!$A$8:$HV$21,MATCH($OK$21+COUNTIF($KZ168:MJ168,"&gt;0"),Input!$A$6:$HV$6,0),FALSE),0),0))*$D168</f>
        <v>0</v>
      </c>
      <c r="PG168" s="1">
        <f>IF($E168+$I168+$D$7&lt;=PG$22,0,IF(PG$22-$D$7&gt;=$E168,IF(COUNTIF($KZ168:MK168,"&gt;0")&gt;0,VLOOKUP($C168,Input!$A$8:$HV$21,MATCH($OK$21+COUNTIF($KZ168:MK168,"&gt;0"),Input!$A$6:$HV$6,0),FALSE),0),0))*$D168</f>
        <v>0</v>
      </c>
      <c r="PH168" s="1">
        <f>IF($E168+$I168+$D$7&lt;=PH$22,0,IF(PH$22-$D$7&gt;=$E168,IF(COUNTIF($KZ168:ML168,"&gt;0")&gt;0,VLOOKUP($C168,Input!$A$8:$HV$21,MATCH($OK$21+COUNTIF($KZ168:ML168,"&gt;0"),Input!$A$6:$HV$6,0),FALSE),0),0))*$D168</f>
        <v>0</v>
      </c>
      <c r="PI168" s="1">
        <f>IF($E168+$I168+$D$7&lt;=PI$22,0,IF(PI$22-$D$7&gt;=$E168,IF(COUNTIF($KZ168:MM168,"&gt;0")&gt;0,VLOOKUP($C168,Input!$A$8:$HV$21,MATCH($OK$21+COUNTIF($KZ168:MM168,"&gt;0"),Input!$A$6:$HV$6,0),FALSE),0),0))*$D168</f>
        <v>0</v>
      </c>
      <c r="PJ168" s="1">
        <f>IF($E168+$I168+$D$7&lt;=PJ$22,0,IF(PJ$22-$D$7&gt;=$E168,IF(COUNTIF($KZ168:MN168,"&gt;0")&gt;0,VLOOKUP($C168,Input!$A$8:$HV$21,MATCH($OK$21+COUNTIF($KZ168:MN168,"&gt;0"),Input!$A$6:$HV$6,0),FALSE),0),0))*$D168</f>
        <v>0</v>
      </c>
      <c r="PK168" s="1">
        <f>IF($E168+$I168+$D$7&lt;=PK$22,0,IF(PK$22-$D$7&gt;=$E168,IF(COUNTIF($KZ168:MO168,"&gt;0")&gt;0,VLOOKUP($C168,Input!$A$8:$HV$21,MATCH($OK$21+COUNTIF($KZ168:MO168,"&gt;0"),Input!$A$6:$HV$6,0),FALSE),0),0))*$D168</f>
        <v>0</v>
      </c>
      <c r="PL168" s="1">
        <f>IF($E168+$I168+$D$7&lt;=PL$22,0,IF(PL$22-$D$7&gt;=$E168,IF(COUNTIF($KZ168:MP168,"&gt;0")&gt;0,VLOOKUP($C168,Input!$A$8:$HV$21,MATCH($OK$21+COUNTIF($KZ168:MP168,"&gt;0"),Input!$A$6:$HV$6,0),FALSE),0),0))*$D168</f>
        <v>0</v>
      </c>
      <c r="PM168" s="1">
        <f>IF($E168+$I168+$D$7&lt;=PM$22,0,IF(PM$22-$D$7&gt;=$E168,IF(COUNTIF($KZ168:MQ168,"&gt;0")&gt;0,VLOOKUP($C168,Input!$A$8:$HV$21,MATCH($OK$21+COUNTIF($KZ168:MQ168,"&gt;0"),Input!$A$6:$HV$6,0),FALSE),0),0))*$D168</f>
        <v>0</v>
      </c>
      <c r="PN168" s="1">
        <f>IF($E168+$I168+$D$7&lt;=PN$22,0,IF(PN$22-$D$7&gt;=$E168,IF(COUNTIF($KZ168:MR168,"&gt;0")&gt;0,VLOOKUP($C168,Input!$A$8:$HV$21,MATCH($OK$21+COUNTIF($KZ168:MR168,"&gt;0"),Input!$A$6:$HV$6,0),FALSE),0),0))*$D168</f>
        <v>0</v>
      </c>
      <c r="PO168" s="1">
        <f>IF($E168+$I168+$D$7&lt;=PO$22,0,IF(PO$22-$D$7&gt;=$E168,IF(COUNTIF($KZ168:MS168,"&gt;0")&gt;0,VLOOKUP($C168,Input!$A$8:$HV$21,MATCH($OK$21+COUNTIF($KZ168:MS168,"&gt;0"),Input!$A$6:$HV$6,0),FALSE),0),0))*$D168</f>
        <v>0</v>
      </c>
      <c r="PP168" s="1">
        <f>IF($E168+$I168+$D$7&lt;=PP$22,0,IF(PP$22-$D$7&gt;=$E168,IF(COUNTIF($KZ168:MT168,"&gt;0")&gt;0,VLOOKUP($C168,Input!$A$8:$HV$21,MATCH($OK$21+COUNTIF($KZ168:MT168,"&gt;0"),Input!$A$6:$HV$6,0),FALSE),0),0))*$D168</f>
        <v>0</v>
      </c>
      <c r="PQ168" s="1">
        <f>IF($E168+$I168+$D$7&lt;=PQ$22,0,IF(PQ$22-$D$7&gt;=$E168,IF(COUNTIF($KZ168:MU168,"&gt;0")&gt;0,VLOOKUP($C168,Input!$A$8:$HV$21,MATCH($OK$21+COUNTIF($KZ168:MU168,"&gt;0"),Input!$A$6:$HV$6,0),FALSE),0),0))*$D168</f>
        <v>0</v>
      </c>
      <c r="PR168" s="1">
        <f>IF($E168+$I168+$D$7&lt;=PR$22,0,IF(PR$22-$D$7&gt;=$E168,IF(COUNTIF($KZ168:MV168,"&gt;0")&gt;0,VLOOKUP($C168,Input!$A$8:$HV$21,MATCH($OK$21+COUNTIF($KZ168:MV168,"&gt;0"),Input!$A$6:$HV$6,0),FALSE),0),0))*$D168</f>
        <v>0</v>
      </c>
      <c r="PS168" s="1">
        <f>IF($E168+$I168+$D$7&lt;=PS$22,0,IF(PS$22-$D$7&gt;=$E168,IF(COUNTIF($KZ168:MW168,"&gt;0")&gt;0,VLOOKUP($C168,Input!$A$8:$HV$21,MATCH($OK$21+COUNTIF($KZ168:MW168,"&gt;0"),Input!$A$6:$HV$6,0),FALSE),0),0))*$D168</f>
        <v>0</v>
      </c>
      <c r="PT168" s="1">
        <f>IF($E168+$I168+$D$7&lt;=PT$22,0,IF(PT$22-$D$7&gt;=$E168,IF(COUNTIF($KZ168:MX168,"&gt;0")&gt;0,VLOOKUP($C168,Input!$A$8:$HV$21,MATCH($OK$21+COUNTIF($KZ168:MX168,"&gt;0"),Input!$A$6:$HV$6,0),FALSE),0),0))*$D168</f>
        <v>0</v>
      </c>
      <c r="PV168" s="1" t="str">
        <f t="shared" ref="PV168:PV191" si="1066">E168&amp;" MY "&amp;C168&amp;" {"&amp;D168&amp;" Buses}"</f>
        <v>2017 MY 40' CNG w Midlife Rebuild {234 Buses}</v>
      </c>
      <c r="PW168" s="1">
        <f t="shared" ref="PW168:PW191" si="1067">+J168+AU168+CF168+DQ168+GQ168+JO168+LP168+NA168+OL168+ID168+FD168</f>
        <v>0</v>
      </c>
      <c r="PX168" s="1">
        <f t="shared" ref="PX168:PX191" si="1068">+K168+AV168+CG168+DR168+GR168+JP168+LQ168+NB168+OM168+IE168+FE168</f>
        <v>130374946.97707427</v>
      </c>
      <c r="PY168" s="1">
        <f t="shared" ref="PY168:PY191" si="1069">+L168+AW168+CH168+DS168+GS168+JQ168+LR168+NC168+ON168+IF168+FF168</f>
        <v>11911838.244978391</v>
      </c>
      <c r="PZ168" s="1">
        <f t="shared" ref="PZ168:PZ191" si="1070">+M168+AX168+CI168+DT168+GT168+JR168+LS168+ND168+OO168+IG168+FG168</f>
        <v>12222587.561420878</v>
      </c>
      <c r="QA168" s="1">
        <f t="shared" ref="QA168:QA191" si="1071">+N168+AY168+CJ168+DU168+GU168+JS168+LT168+NE168+OP168+IH168+FH168</f>
        <v>12463481.660155622</v>
      </c>
      <c r="QB168" s="1">
        <f t="shared" ref="QB168:QB191" si="1072">+O168+AZ168+CK168+DV168+GV168+JT168+LU168+NF168+OQ168+II168+FI168</f>
        <v>12481845.586661668</v>
      </c>
      <c r="QC168" s="1">
        <f t="shared" ref="QC168:QC191" si="1073">+P168+BA168+CL168+DW168+GW168+JU168+LV168+NG168+OR168+IJ168+FJ168</f>
        <v>12490610.672862897</v>
      </c>
      <c r="QD168" s="1">
        <f t="shared" ref="QD168:QD191" si="1074">+Q168+BB168+CM168+DX168+GX168+JV168+LW168+NH168+OS168+IK168+FK168</f>
        <v>20701675.683652375</v>
      </c>
      <c r="QE168" s="1">
        <f t="shared" ref="QE168:QE191" si="1075">+R168+BC168+CN168+DY168+GY168+JW168+LX168+NI168+OT168+IL168+FL168</f>
        <v>12555971.332277963</v>
      </c>
      <c r="QF168" s="1">
        <f t="shared" ref="QF168:QF191" si="1076">+S168+BD168+CO168+DZ168+GZ168+JX168+LY168+NJ168+OU168+IM168+FM168</f>
        <v>12687493.169934915</v>
      </c>
      <c r="QG168" s="1">
        <f t="shared" ref="QG168:QG191" si="1077">+T168+BE168+CP168+EA168+HA168+JY168+LZ168+NK168+OV168+IN168+FN168</f>
        <v>12789206.246828221</v>
      </c>
      <c r="QH168" s="1">
        <f t="shared" ref="QH168:QH191" si="1078">+U168+BF168+CQ168+EB168+HB168+JZ168+MA168+NL168+OW168+IO168+FO168</f>
        <v>13611206.140868513</v>
      </c>
      <c r="QI168" s="1">
        <f t="shared" ref="QI168:QI191" si="1079">+V168+BG168+CR168+EC168+HC168+KA168+MB168+NM168+OX168+IP168+FP168</f>
        <v>13671851.494103232</v>
      </c>
      <c r="QJ168" s="1">
        <f t="shared" ref="QJ168:QJ191" si="1080">+W168+BH168+CS168+ED168+HD168+KB168+MC168+NN168+OY168+IQ168+FQ168</f>
        <v>13725581.858210096</v>
      </c>
      <c r="QK168" s="1">
        <f t="shared" ref="QK168:QK191" si="1081">+X168+BI168+CT168+EE168+HE168+KC168+MD168+NO168+OZ168+IR168+FR168</f>
        <v>13739216.527925795</v>
      </c>
      <c r="QL168" s="1">
        <f t="shared" ref="QL168:QL191" si="1082">+Y168+BJ168+CU168+EF168+HF168+KD168+ME168+NP168+PA168+IS168+FS168</f>
        <v>0</v>
      </c>
      <c r="QM168" s="1">
        <f t="shared" ref="QM168:QM191" si="1083">+Z168+BK168+CV168+EG168+HG168+KE168+MF168+NQ168+PB168+IT168+FT168</f>
        <v>0</v>
      </c>
      <c r="QN168" s="1">
        <f t="shared" ref="QN168:QN191" si="1084">+AA168+BL168+CW168+EH168+HH168+KF168+MG168+NR168+PC168+IU168+FU168</f>
        <v>0</v>
      </c>
      <c r="QO168" s="1">
        <f t="shared" ref="QO168:QO191" si="1085">+AB168+BM168+CX168+EI168+HI168+KG168+MH168+NS168+PD168+IV168+FV168</f>
        <v>0</v>
      </c>
      <c r="QP168" s="1">
        <f t="shared" ref="QP168:QP191" si="1086">+AC168+BN168+CY168+EJ168+HJ168+KH168+MI168+NT168+PE168+IW168+FW168</f>
        <v>0</v>
      </c>
      <c r="QQ168" s="1">
        <f t="shared" ref="QQ168:QQ191" si="1087">+AD168+BO168+CZ168+EK168+HK168+KI168+MJ168+NU168+PF168+IX168+FX168</f>
        <v>0</v>
      </c>
      <c r="QR168" s="1">
        <f t="shared" ref="QR168:QR191" si="1088">+AE168+BP168+DA168+EL168+HL168+KJ168+MK168+NV168+PG168+IY168+FY168</f>
        <v>0</v>
      </c>
      <c r="QS168" s="1">
        <f t="shared" ref="QS168:QS191" si="1089">+AF168+BQ168+DB168+EM168+HM168+KK168+ML168+NW168+PH168+IZ168+FZ168</f>
        <v>0</v>
      </c>
      <c r="QT168" s="1">
        <f t="shared" ref="QT168:QT191" si="1090">+AG168+BR168+DC168+EN168+HN168+KL168+MM168+NX168+PI168+JA168+GA168</f>
        <v>0</v>
      </c>
      <c r="QU168" s="1">
        <f t="shared" ref="QU168:QU191" si="1091">+AH168+BS168+DD168+EO168+HO168+KM168+MN168+NY168+PJ168+JB168+GB168</f>
        <v>0</v>
      </c>
      <c r="QV168" s="1">
        <f t="shared" ref="QV168:QV191" si="1092">+AI168+BT168+DE168+EP168+HP168+KN168+MO168+NZ168+PK168+JC168+GC168</f>
        <v>0</v>
      </c>
      <c r="QW168" s="1">
        <f t="shared" ref="QW168:QW191" si="1093">+AJ168+BU168+DF168+EQ168+HQ168+KO168+MP168+OA168+PL168+JD168+GD168</f>
        <v>0</v>
      </c>
      <c r="QX168" s="1">
        <f t="shared" ref="QX168:QX191" si="1094">+AK168+BV168+DG168+ER168+HR168+KP168+MQ168+OB168+PM168+JE168+GE168</f>
        <v>0</v>
      </c>
      <c r="QY168" s="1">
        <f t="shared" ref="QY168:QY191" si="1095">+AL168+BW168+DH168+ES168+HS168+KQ168+MR168+OC168+PN168+JF168+GF168</f>
        <v>0</v>
      </c>
      <c r="QZ168" s="1">
        <f t="shared" ref="QZ168:QZ191" si="1096">+AM168+BX168+DI168+ET168+HT168+KR168+MS168+OD168+PO168+JG168+GG168</f>
        <v>0</v>
      </c>
      <c r="RA168" s="1">
        <f t="shared" ref="RA168:RA191" si="1097">+AN168+BY168+DJ168+EU168+HU168+KS168+MT168+OE168+PP168+JH168+GH168</f>
        <v>0</v>
      </c>
      <c r="RB168" s="1">
        <f t="shared" ref="RB168:RB191" si="1098">+AO168+BZ168+DK168+EV168+HV168+KT168+MU168+OF168+PQ168+JI168+GI168</f>
        <v>0</v>
      </c>
      <c r="RC168" s="1">
        <f t="shared" ref="RC168:RC191" si="1099">+AP168+CA168+DL168+EW168+HW168+KU168+MV168+OG168+PR168+JJ168+GJ168</f>
        <v>0</v>
      </c>
      <c r="RD168" s="1">
        <f t="shared" ref="RD168:RD191" si="1100">+AQ168+CB168+DM168+EX168+HX168+KV168+MW168+OH168+PS168+JK168+GK168</f>
        <v>0</v>
      </c>
      <c r="RE168" s="1">
        <f t="shared" ref="RE168:RE191" si="1101">+AR168+CC168+DN168+EY168+HY168+KW168+MX168+OI168+PT168+JL168+GL168</f>
        <v>0</v>
      </c>
      <c r="RF168" s="1">
        <f t="shared" ref="RF168:RF201" si="1102">SUM(PW168:RE168)</f>
        <v>305427513.15695482</v>
      </c>
      <c r="RG168" s="1">
        <f t="shared" ref="RG168:RG201" si="1103">PW168+NPV($D$8,PX168:RE168)</f>
        <v>265128663.5655517</v>
      </c>
      <c r="RH168" s="72"/>
      <c r="RI168" s="91"/>
    </row>
    <row r="169" spans="1:477" hidden="1" outlineLevel="1" x14ac:dyDescent="0.25">
      <c r="A169" s="89"/>
      <c r="B169" s="143"/>
      <c r="C169" s="111" t="str">
        <f t="shared" si="1064"/>
        <v>40' CNG w Midlife Rebuild</v>
      </c>
      <c r="D169" s="108">
        <f t="shared" si="1065"/>
        <v>187</v>
      </c>
      <c r="E169" s="110">
        <f t="shared" si="1026"/>
        <v>2018</v>
      </c>
      <c r="F169" s="68">
        <f t="shared" si="870"/>
        <v>40000</v>
      </c>
      <c r="G169" s="69">
        <f>VLOOKUP($C169,Input!$A$8:$HV$39,MATCH(G$21,Input!$A$6:$HV$6,0),FALSE)</f>
        <v>2.91</v>
      </c>
      <c r="H169" s="123">
        <f>VLOOKUP($C169,Input!$A$8:$HV$39,MATCH(H$21,Input!$A$6:$HV$6,0),FALSE)</f>
        <v>0</v>
      </c>
      <c r="I169" s="70">
        <f>VLOOKUP($C169,Input!$A$8:$HV$39,MATCH(I$21,Input!$A$6:$HV$6,0),FALSE)</f>
        <v>14</v>
      </c>
      <c r="J169" s="1">
        <f>+IF($E169=J$22,VLOOKUP($C169,Input!$A$8:$AN$39,MATCH(J$21,Input!$A$6:$AN$6,0),FALSE)+$H169,0)*$D169</f>
        <v>0</v>
      </c>
      <c r="K169" s="1">
        <f>+IF($E169=K$22,VLOOKUP($C169,Input!$A$8:$AN$39,MATCH(K$21,Input!$A$6:$AN$6,0),FALSE)+$H169,0)*$D169</f>
        <v>0</v>
      </c>
      <c r="L169" s="1">
        <f>+IF($E169=L$22,VLOOKUP($C169,Input!$A$8:$AN$39,MATCH(L$21,Input!$A$6:$AN$6,0),FALSE)+$H169,0)*$D169</f>
        <v>94568035.294117659</v>
      </c>
      <c r="M169" s="1">
        <f>+IF($E169=M$22,VLOOKUP($C169,Input!$A$8:$AN$39,MATCH(M$21,Input!$A$6:$AN$6,0),FALSE)+$H169,0)*$D169</f>
        <v>0</v>
      </c>
      <c r="N169" s="1">
        <f>+IF($E169=N$22,VLOOKUP($C169,Input!$A$8:$AN$39,MATCH(N$21,Input!$A$6:$AN$6,0),FALSE)+$H169,0)*$D169</f>
        <v>0</v>
      </c>
      <c r="O169" s="1">
        <f>+IF($E169=O$22,VLOOKUP($C169,Input!$A$8:$AN$39,MATCH(O$21,Input!$A$6:$AN$6,0),FALSE)+$H169,0)*$D169</f>
        <v>0</v>
      </c>
      <c r="P169" s="1">
        <f>+IF($E169=P$22,VLOOKUP($C169,Input!$A$8:$AN$39,MATCH(P$21,Input!$A$6:$AN$6,0),FALSE)+$H169,0)*$D169</f>
        <v>0</v>
      </c>
      <c r="Q169" s="1">
        <f>+IF($E169=Q$22,VLOOKUP($C169,Input!$A$8:$AN$39,MATCH(Q$21,Input!$A$6:$AN$6,0),FALSE)+$H169,0)*$D169</f>
        <v>0</v>
      </c>
      <c r="R169" s="1">
        <f>+IF($E169=R$22,VLOOKUP($C169,Input!$A$8:$AN$39,MATCH(R$21,Input!$A$6:$AN$6,0),FALSE)+$H169,0)*$D169</f>
        <v>0</v>
      </c>
      <c r="S169" s="1">
        <f>+IF($E169=S$22,VLOOKUP($C169,Input!$A$8:$AN$39,MATCH(S$21,Input!$A$6:$AN$6,0),FALSE)+$H169,0)*$D169</f>
        <v>0</v>
      </c>
      <c r="T169" s="1">
        <f>+IF($E169=T$22,VLOOKUP($C169,Input!$A$8:$AN$39,MATCH(T$21,Input!$A$6:$AN$6,0),FALSE)+$H169,0)*$D169</f>
        <v>0</v>
      </c>
      <c r="U169" s="1">
        <f>+IF($E169=U$22,VLOOKUP($C169,Input!$A$8:$AN$39,MATCH(U$21,Input!$A$6:$AN$6,0),FALSE)+$H169,0)*$D169</f>
        <v>0</v>
      </c>
      <c r="V169" s="1">
        <f>+IF($E169=V$22,VLOOKUP($C169,Input!$A$8:$AN$39,MATCH(V$21,Input!$A$6:$AN$6,0),FALSE)+$H169,0)*$D169</f>
        <v>0</v>
      </c>
      <c r="W169" s="1">
        <f>+IF($E169=W$22,VLOOKUP($C169,Input!$A$8:$AN$39,MATCH(W$21,Input!$A$6:$AN$6,0),FALSE)+$H169,0)*$D169</f>
        <v>0</v>
      </c>
      <c r="X169" s="1">
        <f>+IF($E169=X$22,VLOOKUP($C169,Input!$A$8:$AN$39,MATCH(X$21,Input!$A$6:$AN$6,0),FALSE)+$H169,0)*$D169</f>
        <v>0</v>
      </c>
      <c r="Y169" s="1">
        <f>+IF($E169=Y$22,VLOOKUP($C169,Input!$A$8:$AN$39,MATCH(Y$21,Input!$A$6:$AN$6,0),FALSE)+$H169,0)*$D169</f>
        <v>0</v>
      </c>
      <c r="Z169" s="1">
        <f>+IF($E169=Z$22,VLOOKUP($C169,Input!$A$8:$AN$39,MATCH(Z$21,Input!$A$6:$AN$6,0),FALSE)+$H169,0)*$D169</f>
        <v>0</v>
      </c>
      <c r="AA169" s="1">
        <f>+IF($E169=AA$22,VLOOKUP($C169,Input!$A$8:$AN$39,MATCH(AA$21,Input!$A$6:$AN$6,0),FALSE)+$H169,0)*$D169</f>
        <v>0</v>
      </c>
      <c r="AB169" s="1">
        <f>+IF($E169=AB$22,VLOOKUP($C169,Input!$A$8:$AN$39,MATCH(AB$21,Input!$A$6:$AN$6,0),FALSE)+$H169,0)*$D169</f>
        <v>0</v>
      </c>
      <c r="AC169" s="1">
        <f>+IF($E169=AC$22,VLOOKUP($C169,Input!$A$8:$AN$39,MATCH(AC$21,Input!$A$6:$AN$6,0),FALSE)+$H169,0)*$D169</f>
        <v>0</v>
      </c>
      <c r="AD169" s="1">
        <f>+IF($E169=AD$22,VLOOKUP($C169,Input!$A$8:$AN$39,MATCH(AD$21,Input!$A$6:$AN$6,0),FALSE)+$H169,0)*$D169</f>
        <v>0</v>
      </c>
      <c r="AE169" s="1">
        <f>+IF($E169=AE$22,VLOOKUP($C169,Input!$A$8:$AN$39,MATCH(AE$21,Input!$A$6:$AN$6,0),FALSE)+$H169,0)*$D169</f>
        <v>0</v>
      </c>
      <c r="AF169" s="1">
        <f>+IF($E169=AF$22,VLOOKUP($C169,Input!$A$8:$AN$39,MATCH(AF$21,Input!$A$6:$AN$6,0),FALSE)+$H169,0)*$D169</f>
        <v>0</v>
      </c>
      <c r="AG169" s="1">
        <f>+IF($E169=AG$22,VLOOKUP($C169,Input!$A$8:$AN$39,MATCH(AG$21,Input!$A$6:$AN$6,0),FALSE)+$H169,0)*$D169</f>
        <v>0</v>
      </c>
      <c r="AH169" s="1">
        <f>+IF($E169=AH$22,VLOOKUP($C169,Input!$A$8:$AN$39,MATCH(AH$21,Input!$A$6:$AN$6,0),FALSE)+$H169,0)*$D169</f>
        <v>0</v>
      </c>
      <c r="AI169" s="1">
        <f>+IF($E169=AI$22,VLOOKUP($C169,Input!$A$8:$AN$39,MATCH(AI$21,Input!$A$6:$AN$6,0),FALSE)+$H169,0)*$D169</f>
        <v>0</v>
      </c>
      <c r="AJ169" s="1">
        <f>+IF($E169=AJ$22,VLOOKUP($C169,Input!$A$8:$AN$39,MATCH(AJ$21,Input!$A$6:$AN$6,0),FALSE)+$H169,0)*$D169</f>
        <v>0</v>
      </c>
      <c r="AK169" s="1">
        <f>+IF($E169=AK$22,VLOOKUP($C169,Input!$A$8:$AN$39,MATCH(AK$21,Input!$A$6:$AN$6,0),FALSE)+$H169,0)*$D169</f>
        <v>0</v>
      </c>
      <c r="AL169" s="1">
        <f>+IF($E169=AL$22,VLOOKUP($C169,Input!$A$8:$AN$39,MATCH(AL$21,Input!$A$6:$AN$6,0),FALSE)+$H169,0)*$D169</f>
        <v>0</v>
      </c>
      <c r="AM169" s="1">
        <f>+IF($E169=AM$22,VLOOKUP($C169,Input!$A$8:$AN$39,MATCH(AM$21,Input!$A$6:$AN$6,0),FALSE)+$H169,0)*$D169</f>
        <v>0</v>
      </c>
      <c r="AN169" s="1">
        <f>+IF($E169=AN$22,VLOOKUP($C169,Input!$A$8:$AN$39,MATCH(AN$21,Input!$A$6:$AN$6,0),FALSE)+$H169,0)*$D169</f>
        <v>0</v>
      </c>
      <c r="AO169" s="1">
        <f>+IF($E169=AO$22,VLOOKUP($C169,Input!$A$8:$AN$39,MATCH(AO$21,Input!$A$6:$AN$6,0),FALSE)+$H169,0)*$D169</f>
        <v>0</v>
      </c>
      <c r="AP169" s="1">
        <f>+IF($E169=AP$22,VLOOKUP($C169,Input!$A$8:$AN$39,MATCH(AP$21,Input!$A$6:$AN$6,0),FALSE)+$H169,0)*$D169</f>
        <v>0</v>
      </c>
      <c r="AQ169" s="1">
        <f>+IF($E169=AQ$22,VLOOKUP($C169,Input!$A$8:$AN$39,MATCH(AQ$21,Input!$A$6:$AN$6,0),FALSE)+$H169,0)*$D169</f>
        <v>0</v>
      </c>
      <c r="AR169" s="1">
        <f>+IF($E169=AR$22,VLOOKUP($C169,Input!$A$8:$AN$39,MATCH(AR$21,Input!$A$6:$AN$6,0),FALSE)+$H169,0)*$D169</f>
        <v>0</v>
      </c>
      <c r="AT169" t="str">
        <f>VLOOKUP($C169,Input!$A$8:$HV$39,MATCH(AT$21,Input!$A$6:$HV$6,0),FALSE)</f>
        <v>Parts and administrative cost</v>
      </c>
      <c r="AU169" s="1">
        <f>+IF($E169=AU$22,VLOOKUP($C169,Input!$A$8:$HV$39,MATCH(AU$21,Input!$A$6:$HV$6,0),FALSE),0)*$D169</f>
        <v>0</v>
      </c>
      <c r="AV169" s="1">
        <f>+IF($E169=AV$22,VLOOKUP($C169,Input!$A$8:$HV$39,MATCH(AV$21,Input!$A$6:$HV$6,0),FALSE),0)*$D169</f>
        <v>0</v>
      </c>
      <c r="AW169" s="1">
        <f>+IF($E169=AW$22,VLOOKUP($C169,Input!$A$8:$HV$39,MATCH(AW$21,Input!$A$6:$HV$6,0),FALSE),0)*$D169</f>
        <v>2364200.8823529417</v>
      </c>
      <c r="AX169" s="1">
        <f>+IF($E169=AX$22,VLOOKUP($C169,Input!$A$8:$HV$39,MATCH(AX$21,Input!$A$6:$HV$6,0),FALSE),0)*$D169</f>
        <v>0</v>
      </c>
      <c r="AY169" s="1">
        <f>+IF($E169=AY$22,VLOOKUP($C169,Input!$A$8:$HV$39,MATCH(AY$21,Input!$A$6:$HV$6,0),FALSE),0)*$D169</f>
        <v>0</v>
      </c>
      <c r="AZ169" s="1">
        <f>+IF($E169=AZ$22,VLOOKUP($C169,Input!$A$8:$HV$39,MATCH(AZ$21,Input!$A$6:$HV$6,0),FALSE),0)*$D169</f>
        <v>0</v>
      </c>
      <c r="BA169" s="1">
        <f>+IF($E169=BA$22,VLOOKUP($C169,Input!$A$8:$HV$39,MATCH(BA$21,Input!$A$6:$HV$6,0),FALSE),0)*$D169</f>
        <v>0</v>
      </c>
      <c r="BB169" s="1">
        <f>+IF($E169=BB$22,VLOOKUP($C169,Input!$A$8:$HV$39,MATCH(BB$21,Input!$A$6:$HV$6,0),FALSE),0)*$D169</f>
        <v>0</v>
      </c>
      <c r="BC169" s="1">
        <f>+IF($E169=BC$22,VLOOKUP($C169,Input!$A$8:$HV$39,MATCH(BC$21,Input!$A$6:$HV$6,0),FALSE),0)*$D169</f>
        <v>0</v>
      </c>
      <c r="BD169" s="1">
        <f>+IF($E169=BD$22,VLOOKUP($C169,Input!$A$8:$HV$39,MATCH(BD$21,Input!$A$6:$HV$6,0),FALSE),0)*$D169</f>
        <v>0</v>
      </c>
      <c r="BE169" s="1">
        <f>+IF($E169=BE$22,VLOOKUP($C169,Input!$A$8:$HV$39,MATCH(BE$21,Input!$A$6:$HV$6,0),FALSE),0)*$D169</f>
        <v>0</v>
      </c>
      <c r="BF169" s="1">
        <f>+IF($E169=BF$22,VLOOKUP($C169,Input!$A$8:$HV$39,MATCH(BF$21,Input!$A$6:$HV$6,0),FALSE),0)*$D169</f>
        <v>0</v>
      </c>
      <c r="BG169" s="1">
        <f>+IF($E169=BG$22,VLOOKUP($C169,Input!$A$8:$HV$39,MATCH(BG$21,Input!$A$6:$HV$6,0),FALSE),0)*$D169</f>
        <v>0</v>
      </c>
      <c r="BH169" s="1">
        <f>+IF($E169=BH$22,VLOOKUP($C169,Input!$A$8:$HV$39,MATCH(BH$21,Input!$A$6:$HV$6,0),FALSE),0)*$D169</f>
        <v>0</v>
      </c>
      <c r="BI169" s="1">
        <f>+IF($E169=BI$22,VLOOKUP($C169,Input!$A$8:$HV$39,MATCH(BI$21,Input!$A$6:$HV$6,0),FALSE),0)*$D169</f>
        <v>0</v>
      </c>
      <c r="BJ169" s="1">
        <f>+IF($E169=BJ$22,VLOOKUP($C169,Input!$A$8:$HV$39,MATCH(BJ$21,Input!$A$6:$HV$6,0),FALSE),0)*$D169</f>
        <v>0</v>
      </c>
      <c r="BK169" s="1">
        <f>+IF($E169=BK$22,VLOOKUP($C169,Input!$A$8:$HV$39,MATCH(BK$21,Input!$A$6:$HV$6,0),FALSE),0)*$D169</f>
        <v>0</v>
      </c>
      <c r="BL169" s="1">
        <f>+IF($E169=BL$22,VLOOKUP($C169,Input!$A$8:$HV$39,MATCH(BL$21,Input!$A$6:$HV$6,0),FALSE),0)*$D169</f>
        <v>0</v>
      </c>
      <c r="BM169" s="1">
        <f>+IF($E169=BM$22,VLOOKUP($C169,Input!$A$8:$HV$39,MATCH(BM$21,Input!$A$6:$HV$6,0),FALSE),0)*$D169</f>
        <v>0</v>
      </c>
      <c r="BN169" s="1">
        <f>+IF($E169=BN$22,VLOOKUP($C169,Input!$A$8:$HV$39,MATCH(BN$21,Input!$A$6:$HV$6,0),FALSE),0)*$D169</f>
        <v>0</v>
      </c>
      <c r="BO169" s="1">
        <f>+IF($E169=BO$22,VLOOKUP($C169,Input!$A$8:$HV$39,MATCH(BO$21,Input!$A$6:$HV$6,0),FALSE),0)*$D169</f>
        <v>0</v>
      </c>
      <c r="BP169" s="1">
        <f>+IF($E169=BP$22,VLOOKUP($C169,Input!$A$8:$HV$39,MATCH(BP$21,Input!$A$6:$HV$6,0),FALSE),0)*$D169</f>
        <v>0</v>
      </c>
      <c r="BQ169" s="1">
        <f>+IF($E169=BQ$22,VLOOKUP($C169,Input!$A$8:$HV$39,MATCH(BQ$21,Input!$A$6:$HV$6,0),FALSE),0)*$D169</f>
        <v>0</v>
      </c>
      <c r="BR169" s="1">
        <f>+IF($E169=BR$22,VLOOKUP($C169,Input!$A$8:$HV$39,MATCH(BR$21,Input!$A$6:$HV$6,0),FALSE),0)*$D169</f>
        <v>0</v>
      </c>
      <c r="BS169" s="1">
        <f>+IF($E169=BS$22,VLOOKUP($C169,Input!$A$8:$HV$39,MATCH(BS$21,Input!$A$6:$HV$6,0),FALSE),0)*$D169</f>
        <v>0</v>
      </c>
      <c r="BT169" s="1">
        <f>+IF($E169=BT$22,VLOOKUP($C169,Input!$A$8:$HV$39,MATCH(BT$21,Input!$A$6:$HV$6,0),FALSE),0)*$D169</f>
        <v>0</v>
      </c>
      <c r="BU169" s="1">
        <f>+IF($E169=BU$22,VLOOKUP($C169,Input!$A$8:$HV$39,MATCH(BU$21,Input!$A$6:$HV$6,0),FALSE),0)*$D169</f>
        <v>0</v>
      </c>
      <c r="BV169" s="1">
        <f>+IF($E169=BV$22,VLOOKUP($C169,Input!$A$8:$HV$39,MATCH(BV$21,Input!$A$6:$HV$6,0),FALSE),0)*$D169</f>
        <v>0</v>
      </c>
      <c r="BW169" s="1">
        <f>+IF($E169=BW$22,VLOOKUP($C169,Input!$A$8:$HV$39,MATCH(BW$21,Input!$A$6:$HV$6,0),FALSE),0)*$D169</f>
        <v>0</v>
      </c>
      <c r="BX169" s="1">
        <f>+IF($E169=BX$22,VLOOKUP($C169,Input!$A$8:$HV$39,MATCH(BX$21,Input!$A$6:$HV$6,0),FALSE),0)*$D169</f>
        <v>0</v>
      </c>
      <c r="BY169" s="1">
        <f>+IF($E169=BY$22,VLOOKUP($C169,Input!$A$8:$HV$39,MATCH(BY$21,Input!$A$6:$HV$6,0),FALSE),0)*$D169</f>
        <v>0</v>
      </c>
      <c r="BZ169" s="1">
        <f>+IF($E169=BZ$22,VLOOKUP($C169,Input!$A$8:$HV$39,MATCH(BZ$21,Input!$A$6:$HV$6,0),FALSE),0)*$D169</f>
        <v>0</v>
      </c>
      <c r="CA169" s="1">
        <f>+IF($E169=CA$22,VLOOKUP($C169,Input!$A$8:$HV$39,MATCH(CA$21,Input!$A$6:$HV$6,0),FALSE),0)*$D169</f>
        <v>0</v>
      </c>
      <c r="CB169" s="1">
        <f>+IF($E169=CB$22,VLOOKUP($C169,Input!$A$8:$HV$39,MATCH(CB$21,Input!$A$6:$HV$6,0),FALSE),0)*$D169</f>
        <v>0</v>
      </c>
      <c r="CC169" s="1">
        <f>+IF($E169=CC$22,VLOOKUP($C169,Input!$A$8:$HV$39,MATCH(CC$21,Input!$A$6:$HV$6,0),FALSE),0)*$D169</f>
        <v>0</v>
      </c>
      <c r="CE169" t="str">
        <f>VLOOKUP($C169,Input!$A$8:$HV$39,MATCH(CE$21,Input!$A$6:$HV$6,0),FALSE)</f>
        <v>Engine Rebuild @ 7 Yr</v>
      </c>
      <c r="CF169" s="1">
        <f>IF($E169+$I169+$D$7&lt;=CF$22,0,IF(CF$22-$D$7&gt;=$E169,IF(COUNTIF($KZ169:LP169,"&gt;0")&gt;0,VLOOKUP($C169,Input!$A$8:$HV$21,MATCH($CE$21+COUNTIF($KZ169:LP169,"&gt;0"),Input!$A$6:$HV$6,0),FALSE),0),0))*$D169</f>
        <v>0</v>
      </c>
      <c r="CG169" s="1">
        <f>IF($E169+$I169+$D$7&lt;=CG$22,0,IF(CG$22-$D$7&gt;=$E169,IF(COUNTIF($KZ169:LQ169,"&gt;0")&gt;0,VLOOKUP($C169,Input!$A$8:$HV$21,MATCH($CE$21+COUNTIF($KZ169:LQ169,"&gt;0"),Input!$A$6:$HV$6,0),FALSE),0),0))*$D169</f>
        <v>0</v>
      </c>
      <c r="CH169" s="1">
        <f>IF($E169+$I169+$D$7&lt;=CH$22,0,IF(CH$22-$D$7&gt;=$E169,IF(COUNTIF($KZ169:LR169,"&gt;0")&gt;0,VLOOKUP($C169,Input!$A$8:$HV$21,MATCH($CE$21+COUNTIF($KZ169:LR169,"&gt;0"),Input!$A$6:$HV$6,0),FALSE),0),0))*$D169</f>
        <v>0</v>
      </c>
      <c r="CI169" s="1">
        <f>IF($E169+$I169+$D$7&lt;=CI$22,0,IF(CI$22-$D$7&gt;=$E169,IF(COUNTIF($KZ169:LS169,"&gt;0")&gt;0,VLOOKUP($C169,Input!$A$8:$HV$21,MATCH($CE$21+COUNTIF($KZ169:LS169,"&gt;0"),Input!$A$6:$HV$6,0),FALSE),0),0))*$D169</f>
        <v>0</v>
      </c>
      <c r="CJ169" s="1">
        <f>IF($E169+$I169+$D$7&lt;=CJ$22,0,IF(CJ$22-$D$7&gt;=$E169,IF(COUNTIF($KZ169:LT169,"&gt;0")&gt;0,VLOOKUP($C169,Input!$A$8:$HV$21,MATCH($CE$21+COUNTIF($KZ169:LT169,"&gt;0"),Input!$A$6:$HV$6,0),FALSE),0),0))*$D169</f>
        <v>0</v>
      </c>
      <c r="CK169" s="1">
        <f>IF($E169+$I169+$D$7&lt;=CK$22,0,IF(CK$22-$D$7&gt;=$E169,IF(COUNTIF($KZ169:LU169,"&gt;0")&gt;0,VLOOKUP($C169,Input!$A$8:$HV$21,MATCH($CE$21+COUNTIF($KZ169:LU169,"&gt;0"),Input!$A$6:$HV$6,0),FALSE),0),0))*$D169</f>
        <v>0</v>
      </c>
      <c r="CL169" s="1">
        <f>IF($E169+$I169+$D$7&lt;=CL$22,0,IF(CL$22-$D$7&gt;=$E169,IF(COUNTIF($KZ169:LV169,"&gt;0")&gt;0,VLOOKUP($C169,Input!$A$8:$HV$21,MATCH($CE$21+COUNTIF($KZ169:LV169,"&gt;0"),Input!$A$6:$HV$6,0),FALSE),0),0))*$D169</f>
        <v>0</v>
      </c>
      <c r="CM169" s="1">
        <f>IF($E169+$I169+$D$7&lt;=CM$22,0,IF(CM$22-$D$7&gt;=$E169,IF(COUNTIF($KZ169:LW169,"&gt;0")&gt;0,VLOOKUP($C169,Input!$A$8:$HV$21,MATCH($CE$21+COUNTIF($KZ169:LW169,"&gt;0"),Input!$A$6:$HV$6,0),FALSE),0),0))*$D169</f>
        <v>0</v>
      </c>
      <c r="CN169" s="1">
        <f>IF($E169+$I169+$D$7&lt;=CN$22,0,IF(CN$22-$D$7&gt;=$E169,IF(COUNTIF($KZ169:LX169,"&gt;0")&gt;0,VLOOKUP($C169,Input!$A$8:$HV$21,MATCH($CE$21+COUNTIF($KZ169:LX169,"&gt;0"),Input!$A$6:$HV$6,0),FALSE),0),0))*$D169</f>
        <v>6545000</v>
      </c>
      <c r="CO169" s="1">
        <f>IF($E169+$I169+$D$7&lt;=CO$22,0,IF(CO$22-$D$7&gt;=$E169,IF(COUNTIF($KZ169:LY169,"&gt;0")&gt;0,VLOOKUP($C169,Input!$A$8:$HV$21,MATCH($CE$21+COUNTIF($KZ169:LY169,"&gt;0"),Input!$A$6:$HV$6,0),FALSE),0),0))*$D169</f>
        <v>0</v>
      </c>
      <c r="CP169" s="1">
        <f>IF($E169+$I169+$D$7&lt;=CP$22,0,IF(CP$22-$D$7&gt;=$E169,IF(COUNTIF($KZ169:LZ169,"&gt;0")&gt;0,VLOOKUP($C169,Input!$A$8:$HV$21,MATCH($CE$21+COUNTIF($KZ169:LZ169,"&gt;0"),Input!$A$6:$HV$6,0),FALSE),0),0))*$D169</f>
        <v>0</v>
      </c>
      <c r="CQ169" s="1">
        <f>IF($E169+$I169+$D$7&lt;=CQ$22,0,IF(CQ$22-$D$7&gt;=$E169,IF(COUNTIF($KZ169:MA169,"&gt;0")&gt;0,VLOOKUP($C169,Input!$A$8:$HV$21,MATCH($CE$21+COUNTIF($KZ169:MA169,"&gt;0"),Input!$A$6:$HV$6,0),FALSE),0),0))*$D169</f>
        <v>0</v>
      </c>
      <c r="CR169" s="1">
        <f>IF($E169+$I169+$D$7&lt;=CR$22,0,IF(CR$22-$D$7&gt;=$E169,IF(COUNTIF($KZ169:MB169,"&gt;0")&gt;0,VLOOKUP($C169,Input!$A$8:$HV$21,MATCH($CE$21+COUNTIF($KZ169:MB169,"&gt;0"),Input!$A$6:$HV$6,0),FALSE),0),0))*$D169</f>
        <v>0</v>
      </c>
      <c r="CS169" s="1">
        <f>IF($E169+$I169+$D$7&lt;=CS$22,0,IF(CS$22-$D$7&gt;=$E169,IF(COUNTIF($KZ169:MC169,"&gt;0")&gt;0,VLOOKUP($C169,Input!$A$8:$HV$21,MATCH($CE$21+COUNTIF($KZ169:MC169,"&gt;0"),Input!$A$6:$HV$6,0),FALSE),0),0))*$D169</f>
        <v>0</v>
      </c>
      <c r="CT169" s="1">
        <f>IF($E169+$I169+$D$7&lt;=CT$22,0,IF(CT$22-$D$7&gt;=$E169,IF(COUNTIF($KZ169:MD169,"&gt;0")&gt;0,VLOOKUP($C169,Input!$A$8:$HV$21,MATCH($CE$21+COUNTIF($KZ169:MD169,"&gt;0"),Input!$A$6:$HV$6,0),FALSE),0),0))*$D169</f>
        <v>0</v>
      </c>
      <c r="CU169" s="1">
        <f>IF($E169+$I169+$D$7&lt;=CU$22,0,IF(CU$22-$D$7&gt;=$E169,IF(COUNTIF($KZ169:ME169,"&gt;0")&gt;0,VLOOKUP($C169,Input!$A$8:$HV$21,MATCH($CE$21+COUNTIF($KZ169:ME169,"&gt;0"),Input!$A$6:$HV$6,0),FALSE),0),0))*$D169</f>
        <v>0</v>
      </c>
      <c r="CV169" s="1">
        <f>IF($E169+$I169+$D$7&lt;=CV$22,0,IF(CV$22-$D$7&gt;=$E169,IF(COUNTIF($KZ169:MF169,"&gt;0")&gt;0,VLOOKUP($C169,Input!$A$8:$HV$21,MATCH($CE$21+COUNTIF($KZ169:MF169,"&gt;0"),Input!$A$6:$HV$6,0),FALSE),0),0))*$D169</f>
        <v>0</v>
      </c>
      <c r="CW169" s="1">
        <f>IF($E169+$I169+$D$7&lt;=CW$22,0,IF(CW$22-$D$7&gt;=$E169,IF(COUNTIF($KZ169:MG169,"&gt;0")&gt;0,VLOOKUP($C169,Input!$A$8:$HV$21,MATCH($CE$21+COUNTIF($KZ169:MG169,"&gt;0"),Input!$A$6:$HV$6,0),FALSE),0),0))*$D169</f>
        <v>0</v>
      </c>
      <c r="CX169" s="1">
        <f>IF($E169+$I169+$D$7&lt;=CX$22,0,IF(CX$22-$D$7&gt;=$E169,IF(COUNTIF($KZ169:MH169,"&gt;0")&gt;0,VLOOKUP($C169,Input!$A$8:$HV$21,MATCH($CE$21+COUNTIF($KZ169:MH169,"&gt;0"),Input!$A$6:$HV$6,0),FALSE),0),0))*$D169</f>
        <v>0</v>
      </c>
      <c r="CY169" s="1">
        <f>IF($E169+$I169+$D$7&lt;=CY$22,0,IF(CY$22-$D$7&gt;=$E169,IF(COUNTIF($KZ169:MI169,"&gt;0")&gt;0,VLOOKUP($C169,Input!$A$8:$HV$21,MATCH($CE$21+COUNTIF($KZ169:MI169,"&gt;0"),Input!$A$6:$HV$6,0),FALSE),0),0))*$D169</f>
        <v>0</v>
      </c>
      <c r="CZ169" s="1">
        <f>IF($E169+$I169+$D$7&lt;=CZ$22,0,IF(CZ$22-$D$7&gt;=$E169,IF(COUNTIF($KZ169:MJ169,"&gt;0")&gt;0,VLOOKUP($C169,Input!$A$8:$HV$21,MATCH($CE$21+COUNTIF($KZ169:MJ169,"&gt;0"),Input!$A$6:$HV$6,0),FALSE),0),0))*$D169</f>
        <v>0</v>
      </c>
      <c r="DA169" s="1">
        <f>IF($E169+$I169+$D$7&lt;=DA$22,0,IF(DA$22-$D$7&gt;=$E169,IF(COUNTIF($KZ169:MK169,"&gt;0")&gt;0,VLOOKUP($C169,Input!$A$8:$HV$21,MATCH($CE$21+COUNTIF($KZ169:MK169,"&gt;0"),Input!$A$6:$HV$6,0),FALSE),0),0))*$D169</f>
        <v>0</v>
      </c>
      <c r="DB169" s="1">
        <f>IF($E169+$I169+$D$7&lt;=DB$22,0,IF(DB$22-$D$7&gt;=$E169,IF(COUNTIF($KZ169:ML169,"&gt;0")&gt;0,VLOOKUP($C169,Input!$A$8:$HV$21,MATCH($CE$21+COUNTIF($KZ169:ML169,"&gt;0"),Input!$A$6:$HV$6,0),FALSE),0),0))*$D169</f>
        <v>0</v>
      </c>
      <c r="DC169" s="1">
        <f>IF($E169+$I169+$D$7&lt;=DC$22,0,IF(DC$22-$D$7&gt;=$E169,IF(COUNTIF($KZ169:MM169,"&gt;0")&gt;0,VLOOKUP($C169,Input!$A$8:$HV$21,MATCH($CE$21+COUNTIF($KZ169:MM169,"&gt;0"),Input!$A$6:$HV$6,0),FALSE),0),0))*$D169</f>
        <v>0</v>
      </c>
      <c r="DD169" s="1">
        <f>IF($E169+$I169+$D$7&lt;=DD$22,0,IF(DD$22-$D$7&gt;=$E169,IF(COUNTIF($KZ169:MN169,"&gt;0")&gt;0,VLOOKUP($C169,Input!$A$8:$HV$21,MATCH($CE$21+COUNTIF($KZ169:MN169,"&gt;0"),Input!$A$6:$HV$6,0),FALSE),0),0))*$D169</f>
        <v>0</v>
      </c>
      <c r="DE169" s="1">
        <f>IF($E169+$I169+$D$7&lt;=DE$22,0,IF(DE$22-$D$7&gt;=$E169,IF(COUNTIF($KZ169:MO169,"&gt;0")&gt;0,VLOOKUP($C169,Input!$A$8:$HV$21,MATCH($CE$21+COUNTIF($KZ169:MO169,"&gt;0"),Input!$A$6:$HV$6,0),FALSE),0),0))*$D169</f>
        <v>0</v>
      </c>
      <c r="DF169" s="1">
        <f>IF($E169+$I169+$D$7&lt;=DF$22,0,IF(DF$22-$D$7&gt;=$E169,IF(COUNTIF($KZ169:MP169,"&gt;0")&gt;0,VLOOKUP($C169,Input!$A$8:$HV$21,MATCH($CE$21+COUNTIF($KZ169:MP169,"&gt;0"),Input!$A$6:$HV$6,0),FALSE),0),0))*$D169</f>
        <v>0</v>
      </c>
      <c r="DG169" s="1">
        <f>IF($E169+$I169+$D$7&lt;=DG$22,0,IF(DG$22-$D$7&gt;=$E169,IF(COUNTIF($KZ169:MQ169,"&gt;0")&gt;0,VLOOKUP($C169,Input!$A$8:$HV$21,MATCH($CE$21+COUNTIF($KZ169:MQ169,"&gt;0"),Input!$A$6:$HV$6,0),FALSE),0),0))*$D169</f>
        <v>0</v>
      </c>
      <c r="DH169" s="1">
        <f>IF($E169+$I169+$D$7&lt;=DH$22,0,IF(DH$22-$D$7&gt;=$E169,IF(COUNTIF($KZ169:MR169,"&gt;0")&gt;0,VLOOKUP($C169,Input!$A$8:$HV$21,MATCH($CE$21+COUNTIF($KZ169:MR169,"&gt;0"),Input!$A$6:$HV$6,0),FALSE),0),0))*$D169</f>
        <v>0</v>
      </c>
      <c r="DI169" s="1">
        <f>IF($E169+$I169+$D$7&lt;=DI$22,0,IF(DI$22-$D$7&gt;=$E169,IF(COUNTIF($KZ169:MS169,"&gt;0")&gt;0,VLOOKUP($C169,Input!$A$8:$HV$21,MATCH($CE$21+COUNTIF($KZ169:MS169,"&gt;0"),Input!$A$6:$HV$6,0),FALSE),0),0))*$D169</f>
        <v>0</v>
      </c>
      <c r="DJ169" s="1">
        <f>IF($E169+$I169+$D$7&lt;=DJ$22,0,IF(DJ$22-$D$7&gt;=$E169,IF(COUNTIF($KZ169:MT169,"&gt;0")&gt;0,VLOOKUP($C169,Input!$A$8:$HV$21,MATCH($CE$21+COUNTIF($KZ169:MT169,"&gt;0"),Input!$A$6:$HV$6,0),FALSE),0),0))*$D169</f>
        <v>0</v>
      </c>
      <c r="DK169" s="1">
        <f>IF($E169+$I169+$D$7&lt;=DK$22,0,IF(DK$22-$D$7&gt;=$E169,IF(COUNTIF($KZ169:MU169,"&gt;0")&gt;0,VLOOKUP($C169,Input!$A$8:$HV$21,MATCH($CE$21+COUNTIF($KZ169:MU169,"&gt;0"),Input!$A$6:$HV$6,0),FALSE),0),0))*$D169</f>
        <v>0</v>
      </c>
      <c r="DL169" s="1">
        <f>IF($E169+$I169+$D$7&lt;=DL$22,0,IF(DL$22-$D$7&gt;=$E169,IF(COUNTIF($KZ169:MV169,"&gt;0")&gt;0,VLOOKUP($C169,Input!$A$8:$HV$21,MATCH($CE$21+COUNTIF($KZ169:MV169,"&gt;0"),Input!$A$6:$HV$6,0),FALSE),0),0))*$D169</f>
        <v>0</v>
      </c>
      <c r="DM169" s="1">
        <f>IF($E169+$I169+$D$7&lt;=DM$22,0,IF(DM$22-$D$7&gt;=$E169,IF(COUNTIF($KZ169:MW169,"&gt;0")&gt;0,VLOOKUP($C169,Input!$A$8:$HV$21,MATCH($CE$21+COUNTIF($KZ169:MW169,"&gt;0"),Input!$A$6:$HV$6,0),FALSE),0),0))*$D169</f>
        <v>0</v>
      </c>
      <c r="DN169" s="1">
        <f>IF($E169+$I169+$D$7&lt;=DN$22,0,IF(DN$22-$D$7&gt;=$E169,IF(COUNTIF($KZ169:MX169,"&gt;0")&gt;0,VLOOKUP($C169,Input!$A$8:$HV$21,MATCH($CE$21+COUNTIF($KZ169:MX169,"&gt;0"),Input!$A$6:$HV$6,0),FALSE),0),0))*$D169</f>
        <v>0</v>
      </c>
      <c r="DP169" t="str">
        <f>+VLOOKUP($C169,Input!$A$8:$GZ$39,MATCH(DP$21,Input!$A$6:$GZ$6,0),FALSE)</f>
        <v>Bus Maintenance at 0.85/mile</v>
      </c>
      <c r="DQ169" s="1">
        <f>IF($E169+$I169+$D$7&lt;=DQ$22,0,IF(DQ$22-$D$7&gt;=$E169,IF(COUNTIF($KZ169:LP169,"&gt;0")&gt;0,VLOOKUP($C169,Input!$A$8:$HV$21,MATCH($DP$21+COUNTIF($KZ169:LP169,"&gt;0"),Input!$A$6:$HV$6,0),FALSE),0),0))*$D169*$F169</f>
        <v>0</v>
      </c>
      <c r="DR169" s="1">
        <f>IF($E169+$I169+$D$7&lt;=DR$22,0,IF(DR$22-$D$7&gt;=$E169,IF(COUNTIF($KZ169:LQ169,"&gt;0")&gt;0,VLOOKUP($C169,Input!$A$8:$HV$21,MATCH($DP$21+COUNTIF($KZ169:LQ169,"&gt;0"),Input!$A$6:$HV$6,0),FALSE),0),0))*$D169*$F169</f>
        <v>0</v>
      </c>
      <c r="DS169" s="1">
        <f>IF($E169+$I169+$D$7&lt;=DS$22,0,IF(DS$22-$D$7&gt;=$E169,IF(COUNTIF($KZ169:LR169,"&gt;0")&gt;0,VLOOKUP($C169,Input!$A$8:$HV$21,MATCH($DP$21+COUNTIF($KZ169:LR169,"&gt;0"),Input!$A$6:$HV$6,0),FALSE),0),0))*$D169*$F169</f>
        <v>6358000</v>
      </c>
      <c r="DT169" s="1">
        <f>IF($E169+$I169+$D$7&lt;=DT$22,0,IF(DT$22-$D$7&gt;=$E169,IF(COUNTIF($KZ169:LS169,"&gt;0")&gt;0,VLOOKUP($C169,Input!$A$8:$HV$21,MATCH($DP$21+COUNTIF($KZ169:LS169,"&gt;0"),Input!$A$6:$HV$6,0),FALSE),0),0))*$D169*$F169</f>
        <v>6358000</v>
      </c>
      <c r="DU169" s="1">
        <f>IF($E169+$I169+$D$7&lt;=DU$22,0,IF(DU$22-$D$7&gt;=$E169,IF(COUNTIF($KZ169:LT169,"&gt;0")&gt;0,VLOOKUP($C169,Input!$A$8:$HV$21,MATCH($DP$21+COUNTIF($KZ169:LT169,"&gt;0"),Input!$A$6:$HV$6,0),FALSE),0),0))*$D169*$F169</f>
        <v>6358000</v>
      </c>
      <c r="DV169" s="1">
        <f>IF($E169+$I169+$D$7&lt;=DV$22,0,IF(DV$22-$D$7&gt;=$E169,IF(COUNTIF($KZ169:LU169,"&gt;0")&gt;0,VLOOKUP($C169,Input!$A$8:$HV$21,MATCH($DP$21+COUNTIF($KZ169:LU169,"&gt;0"),Input!$A$6:$HV$6,0),FALSE),0),0))*$D169*$F169</f>
        <v>6358000</v>
      </c>
      <c r="DW169" s="1">
        <f>IF($E169+$I169+$D$7&lt;=DW$22,0,IF(DW$22-$D$7&gt;=$E169,IF(COUNTIF($KZ169:LV169,"&gt;0")&gt;0,VLOOKUP($C169,Input!$A$8:$HV$21,MATCH($DP$21+COUNTIF($KZ169:LV169,"&gt;0"),Input!$A$6:$HV$6,0),FALSE),0),0))*$D169*$F169</f>
        <v>6358000</v>
      </c>
      <c r="DX169" s="1">
        <f>IF($E169+$I169+$D$7&lt;=DX$22,0,IF(DX$22-$D$7&gt;=$E169,IF(COUNTIF($KZ169:LW169,"&gt;0")&gt;0,VLOOKUP($C169,Input!$A$8:$HV$21,MATCH($DP$21+COUNTIF($KZ169:LW169,"&gt;0"),Input!$A$6:$HV$6,0),FALSE),0),0))*$D169*$F169</f>
        <v>6358000</v>
      </c>
      <c r="DY169" s="1">
        <f>IF($E169+$I169+$D$7&lt;=DY$22,0,IF(DY$22-$D$7&gt;=$E169,IF(COUNTIF($KZ169:LX169,"&gt;0")&gt;0,VLOOKUP($C169,Input!$A$8:$HV$21,MATCH($DP$21+COUNTIF($KZ169:LX169,"&gt;0"),Input!$A$6:$HV$6,0),FALSE),0),0))*$D169*$F169</f>
        <v>6358000</v>
      </c>
      <c r="DZ169" s="1">
        <f>IF($E169+$I169+$D$7&lt;=DZ$22,0,IF(DZ$22-$D$7&gt;=$E169,IF(COUNTIF($KZ169:LY169,"&gt;0")&gt;0,VLOOKUP($C169,Input!$A$8:$HV$21,MATCH($DP$21+COUNTIF($KZ169:LY169,"&gt;0"),Input!$A$6:$HV$6,0),FALSE),0),0))*$D169*$F169</f>
        <v>6358000</v>
      </c>
      <c r="EA169" s="1">
        <f>IF($E169+$I169+$D$7&lt;=EA$22,0,IF(EA$22-$D$7&gt;=$E169,IF(COUNTIF($KZ169:LZ169,"&gt;0")&gt;0,VLOOKUP($C169,Input!$A$8:$HV$21,MATCH($DP$21+COUNTIF($KZ169:LZ169,"&gt;0"),Input!$A$6:$HV$6,0),FALSE),0),0))*$D169*$F169</f>
        <v>6358000</v>
      </c>
      <c r="EB169" s="1">
        <f>IF($E169+$I169+$D$7&lt;=EB$22,0,IF(EB$22-$D$7&gt;=$E169,IF(COUNTIF($KZ169:MA169,"&gt;0")&gt;0,VLOOKUP($C169,Input!$A$8:$HV$21,MATCH($DP$21+COUNTIF($KZ169:MA169,"&gt;0"),Input!$A$6:$HV$6,0),FALSE),0),0))*$D169*$F169</f>
        <v>6358000</v>
      </c>
      <c r="EC169" s="1">
        <f>IF($E169+$I169+$D$7&lt;=EC$22,0,IF(EC$22-$D$7&gt;=$E169,IF(COUNTIF($KZ169:MB169,"&gt;0")&gt;0,VLOOKUP($C169,Input!$A$8:$HV$21,MATCH($DP$21+COUNTIF($KZ169:MB169,"&gt;0"),Input!$A$6:$HV$6,0),FALSE),0),0))*$D169*$F169</f>
        <v>6358000</v>
      </c>
      <c r="ED169" s="1">
        <f>IF($E169+$I169+$D$7&lt;=ED$22,0,IF(ED$22-$D$7&gt;=$E169,IF(COUNTIF($KZ169:MC169,"&gt;0")&gt;0,VLOOKUP($C169,Input!$A$8:$HV$21,MATCH($DP$21+COUNTIF($KZ169:MC169,"&gt;0"),Input!$A$6:$HV$6,0),FALSE),0),0))*$D169*$F169</f>
        <v>6358000</v>
      </c>
      <c r="EE169" s="1">
        <f>IF($E169+$I169+$D$7&lt;=EE$22,0,IF(EE$22-$D$7&gt;=$E169,IF(COUNTIF($KZ169:MD169,"&gt;0")&gt;0,VLOOKUP($C169,Input!$A$8:$HV$21,MATCH($DP$21+COUNTIF($KZ169:MD169,"&gt;0"),Input!$A$6:$HV$6,0),FALSE),0),0))*$D169*$F169</f>
        <v>6358000</v>
      </c>
      <c r="EF169" s="1">
        <f>IF($E169+$I169+$D$7&lt;=EF$22,0,IF(EF$22-$D$7&gt;=$E169,IF(COUNTIF($KZ169:ME169,"&gt;0")&gt;0,VLOOKUP($C169,Input!$A$8:$HV$21,MATCH($DP$21+COUNTIF($KZ169:ME169,"&gt;0"),Input!$A$6:$HV$6,0),FALSE),0),0))*$D169*$F169</f>
        <v>6358000</v>
      </c>
      <c r="EG169" s="1">
        <f>IF($E169+$I169+$D$7&lt;=EG$22,0,IF(EG$22-$D$7&gt;=$E169,IF(COUNTIF($KZ169:MF169,"&gt;0")&gt;0,VLOOKUP($C169,Input!$A$8:$HV$21,MATCH($DP$21+COUNTIF($KZ169:MF169,"&gt;0"),Input!$A$6:$HV$6,0),FALSE),0),0))*$D169*$F169</f>
        <v>0</v>
      </c>
      <c r="EH169" s="1">
        <f>IF($E169+$I169+$D$7&lt;=EH$22,0,IF(EH$22-$D$7&gt;=$E169,IF(COUNTIF($KZ169:MG169,"&gt;0")&gt;0,VLOOKUP($C169,Input!$A$8:$HV$21,MATCH($DP$21+COUNTIF($KZ169:MG169,"&gt;0"),Input!$A$6:$HV$6,0),FALSE),0),0))*$D169*$F169</f>
        <v>0</v>
      </c>
      <c r="EI169" s="1">
        <f>IF($E169+$I169+$D$7&lt;=EI$22,0,IF(EI$22-$D$7&gt;=$E169,IF(COUNTIF($KZ169:MH169,"&gt;0")&gt;0,VLOOKUP($C169,Input!$A$8:$HV$21,MATCH($DP$21+COUNTIF($KZ169:MH169,"&gt;0"),Input!$A$6:$HV$6,0),FALSE),0),0))*$D169*$F169</f>
        <v>0</v>
      </c>
      <c r="EJ169" s="1">
        <f>IF($E169+$I169+$D$7&lt;=EJ$22,0,IF(EJ$22-$D$7&gt;=$E169,IF(COUNTIF($KZ169:MI169,"&gt;0")&gt;0,VLOOKUP($C169,Input!$A$8:$HV$21,MATCH($DP$21+COUNTIF($KZ169:MI169,"&gt;0"),Input!$A$6:$HV$6,0),FALSE),0),0))*$D169*$F169</f>
        <v>0</v>
      </c>
      <c r="EK169" s="1">
        <f>IF($E169+$I169+$D$7&lt;=EK$22,0,IF(EK$22-$D$7&gt;=$E169,IF(COUNTIF($KZ169:MJ169,"&gt;0")&gt;0,VLOOKUP($C169,Input!$A$8:$HV$21,MATCH($DP$21+COUNTIF($KZ169:MJ169,"&gt;0"),Input!$A$6:$HV$6,0),FALSE),0),0))*$D169*$F169</f>
        <v>0</v>
      </c>
      <c r="EL169" s="1">
        <f>IF($E169+$I169+$D$7&lt;=EL$22,0,IF(EL$22-$D$7&gt;=$E169,IF(COUNTIF($KZ169:MK169,"&gt;0")&gt;0,VLOOKUP($C169,Input!$A$8:$HV$21,MATCH($DP$21+COUNTIF($KZ169:MK169,"&gt;0"),Input!$A$6:$HV$6,0),FALSE),0),0))*$D169*$F169</f>
        <v>0</v>
      </c>
      <c r="EM169" s="1">
        <f>IF($E169+$I169+$D$7&lt;=EM$22,0,IF(EM$22-$D$7&gt;=$E169,IF(COUNTIF($KZ169:ML169,"&gt;0")&gt;0,VLOOKUP($C169,Input!$A$8:$HV$21,MATCH($DP$21+COUNTIF($KZ169:ML169,"&gt;0"),Input!$A$6:$HV$6,0),FALSE),0),0))*$D169*$F169</f>
        <v>0</v>
      </c>
      <c r="EN169" s="1">
        <f>IF($E169+$I169+$D$7&lt;=EN$22,0,IF(EN$22-$D$7&gt;=$E169,IF(COUNTIF($KZ169:MM169,"&gt;0")&gt;0,VLOOKUP($C169,Input!$A$8:$HV$21,MATCH($DP$21+COUNTIF($KZ169:MM169,"&gt;0"),Input!$A$6:$HV$6,0),FALSE),0),0))*$D169*$F169</f>
        <v>0</v>
      </c>
      <c r="EO169" s="1">
        <f>IF($E169+$I169+$D$7&lt;=EO$22,0,IF(EO$22-$D$7&gt;=$E169,IF(COUNTIF($KZ169:MN169,"&gt;0")&gt;0,VLOOKUP($C169,Input!$A$8:$HV$21,MATCH($DP$21+COUNTIF($KZ169:MN169,"&gt;0"),Input!$A$6:$HV$6,0),FALSE),0),0))*$D169*$F169</f>
        <v>0</v>
      </c>
      <c r="EP169" s="1">
        <f>IF($E169+$I169+$D$7&lt;=EP$22,0,IF(EP$22-$D$7&gt;=$E169,IF(COUNTIF($KZ169:MO169,"&gt;0")&gt;0,VLOOKUP($C169,Input!$A$8:$HV$21,MATCH($DP$21+COUNTIF($KZ169:MO169,"&gt;0"),Input!$A$6:$HV$6,0),FALSE),0),0))*$D169*$F169</f>
        <v>0</v>
      </c>
      <c r="EQ169" s="1">
        <f>IF($E169+$I169+$D$7&lt;=EQ$22,0,IF(EQ$22-$D$7&gt;=$E169,IF(COUNTIF($KZ169:MP169,"&gt;0")&gt;0,VLOOKUP($C169,Input!$A$8:$HV$21,MATCH($DP$21+COUNTIF($KZ169:MP169,"&gt;0"),Input!$A$6:$HV$6,0),FALSE),0),0))*$D169*$F169</f>
        <v>0</v>
      </c>
      <c r="ER169" s="1">
        <f>IF($E169+$I169+$D$7&lt;=ER$22,0,IF(ER$22-$D$7&gt;=$E169,IF(COUNTIF($KZ169:MQ169,"&gt;0")&gt;0,VLOOKUP($C169,Input!$A$8:$HV$21,MATCH($DP$21+COUNTIF($KZ169:MQ169,"&gt;0"),Input!$A$6:$HV$6,0),FALSE),0),0))*$D169*$F169</f>
        <v>0</v>
      </c>
      <c r="ES169" s="1">
        <f>IF($E169+$I169+$D$7&lt;=ES$22,0,IF(ES$22-$D$7&gt;=$E169,IF(COUNTIF($KZ169:MR169,"&gt;0")&gt;0,VLOOKUP($C169,Input!$A$8:$HV$21,MATCH($DP$21+COUNTIF($KZ169:MR169,"&gt;0"),Input!$A$6:$HV$6,0),FALSE),0),0))*$D169*$F169</f>
        <v>0</v>
      </c>
      <c r="ET169" s="1">
        <f>IF($E169+$I169+$D$7&lt;=ET$22,0,IF(ET$22-$D$7&gt;=$E169,IF(COUNTIF($KZ169:MS169,"&gt;0")&gt;0,VLOOKUP($C169,Input!$A$8:$HV$21,MATCH($DP$21+COUNTIF($KZ169:MS169,"&gt;0"),Input!$A$6:$HV$6,0),FALSE),0),0))*$D169*$F169</f>
        <v>0</v>
      </c>
      <c r="EU169" s="1">
        <f>IF($E169+$I169+$D$7&lt;=EU$22,0,IF(EU$22-$D$7&gt;=$E169,IF(COUNTIF($KZ169:MT169,"&gt;0")&gt;0,VLOOKUP($C169,Input!$A$8:$HV$21,MATCH($DP$21+COUNTIF($KZ169:MT169,"&gt;0"),Input!$A$6:$HV$6,0),FALSE),0),0))*$D169*$F169</f>
        <v>0</v>
      </c>
      <c r="EV169" s="1">
        <f>IF($E169+$I169+$D$7&lt;=EV$22,0,IF(EV$22-$D$7&gt;=$E169,IF(COUNTIF($KZ169:MU169,"&gt;0")&gt;0,VLOOKUP($C169,Input!$A$8:$HV$21,MATCH($DP$21+COUNTIF($KZ169:MU169,"&gt;0"),Input!$A$6:$HV$6,0),FALSE),0),0))*$D169*$F169</f>
        <v>0</v>
      </c>
      <c r="EW169" s="1">
        <f>IF($E169+$I169+$D$7&lt;=EW$22,0,IF(EW$22-$D$7&gt;=$E169,IF(COUNTIF($KZ169:MV169,"&gt;0")&gt;0,VLOOKUP($C169,Input!$A$8:$HV$21,MATCH($DP$21+COUNTIF($KZ169:MV169,"&gt;0"),Input!$A$6:$HV$6,0),FALSE),0),0))*$D169*$F169</f>
        <v>0</v>
      </c>
      <c r="EX169" s="1">
        <f>IF($E169+$I169+$D$7&lt;=EX$22,0,IF(EX$22-$D$7&gt;=$E169,IF(COUNTIF($KZ169:MW169,"&gt;0")&gt;0,VLOOKUP($C169,Input!$A$8:$HV$21,MATCH($DP$21+COUNTIF($KZ169:MW169,"&gt;0"),Input!$A$6:$HV$6,0),FALSE),0),0))*$D169*$F169</f>
        <v>0</v>
      </c>
      <c r="EY169" s="1">
        <f>IF($E169+$I169+$D$7&lt;=EY$22,0,IF(EY$22-$D$7&gt;=$E169,IF(COUNTIF($KZ169:MX169,"&gt;0")&gt;0,VLOOKUP($C169,Input!$A$8:$HV$21,MATCH($DP$21+COUNTIF($KZ169:MX169,"&gt;0"),Input!$A$6:$HV$6,0),FALSE),0),0))*$D169*$F169</f>
        <v>0</v>
      </c>
      <c r="EZ169" s="1"/>
      <c r="FA169" t="str">
        <f>VLOOKUP($C169,Input!$A$8:$GZ$39,MATCH(FA$21,Input!$A$6:$GZ$6,0),FALSE)</f>
        <v>NA</v>
      </c>
      <c r="FB169">
        <f>IF((VLOOKUP($C169,Input!$A$8:$GZ$39,MATCH(FB$21,Input!$A$6:$GZ$6,0),FALSE))="Y",$D169/VLOOKUP($C169,Input!$A$8:$GZ$39,MATCH(FC$21,Input!$A$6:$GZ$6,0),FALSE),0)</f>
        <v>0</v>
      </c>
      <c r="FC169">
        <f>IF((VLOOKUP($C169,Input!$A$8:$GZ$39,MATCH(FB$21,Input!$A$6:$GZ$6,0),FALSE))="Y",0,IF((VLOOKUP($C169,Input!$A$8:$GZ$39,MATCH(FC$21,Input!$A$6:$GZ$6,0),FALSE))&gt;0,$D169/VLOOKUP($C169,Input!$A$8:$GZ$39,MATCH(FC$21,Input!$A$6:$GZ$6,0),FALSE),0))</f>
        <v>0</v>
      </c>
      <c r="FD169" s="1">
        <f>+IF($E169=FD$22,VLOOKUP($C169,Input!$A$8:$GZ$39,MATCH(FD$21,Input!$A$6:$GZ$6,0),FALSE),0)*IF(FD$110&gt;=MAX(FC$110:$FD$110),MIN((FD$110-MAX(FC$110:$FD$110)),(FD$110-FC$110)),0)+IF($E169=FD$22,VLOOKUP($C169,Input!$A$8:$GZ$39,MATCH(FD$21,Input!$A$6:$GZ$6,0),FALSE),0)*IF(FD$109&gt;=MAX(FC$109:$FD$109),MIN((FD$109-MAX(FC$109:$FD$109)),(FD$109-FC$109)),0)</f>
        <v>0</v>
      </c>
      <c r="FE169" s="1">
        <f>+IF($E169=FE$22,VLOOKUP($C169,Input!$A$8:$GZ$39,MATCH(FE$21,Input!$A$6:$GZ$6,0),FALSE),0)*IF(FE$110&gt;=MAX(FD$110:$FD$110),MIN((FE$110-MAX(FD$110:$FD$110)),(FE$110-FD$110)),0)+IF($E169=FE$22,VLOOKUP($C169,Input!$A$8:$GZ$39,MATCH(FE$21,Input!$A$6:$GZ$6,0),FALSE),0)*IF(FE$109&gt;=MAX(FD$109:$FD$109),MIN((FE$109-MAX(FD$109:$FD$109)),(FE$109-FD$109)),0)</f>
        <v>0</v>
      </c>
      <c r="FF169" s="1">
        <f>+IF($E169=FF$22,VLOOKUP($C169,Input!$A$8:$GZ$39,MATCH(FF$21,Input!$A$6:$GZ$6,0),FALSE),0)*IF(FF$110&gt;=MAX($FD$110:FE$110),MIN((FF$110-MAX($FD$110:FE$110)),(FF$110-FE$110)),0)+IF($E169=FF$22,VLOOKUP($C169,Input!$A$8:$GZ$39,MATCH(FF$21,Input!$A$6:$GZ$6,0),FALSE),0)*IF(FF$109&gt;=MAX($FD$109:FE$109),MIN((FF$109-MAX($FD$109:FE$109)),(FF$109-FE$109)),0)</f>
        <v>0</v>
      </c>
      <c r="FG169" s="1">
        <f>+IF($E169=FG$22,VLOOKUP($C169,Input!$A$8:$GZ$39,MATCH(FG$21,Input!$A$6:$GZ$6,0),FALSE),0)*IF(FG$110&gt;=MAX($FD$110:FF$110),MIN((FG$110-MAX($FD$110:FF$110)),(FG$110-FF$110)),0)+IF($E169=FG$22,VLOOKUP($C169,Input!$A$8:$GZ$39,MATCH(FG$21,Input!$A$6:$GZ$6,0),FALSE),0)*IF(FG$109&gt;=MAX($FD$109:FF$109),MIN((FG$109-MAX($FD$109:FF$109)),(FG$109-FF$109)),0)</f>
        <v>0</v>
      </c>
      <c r="FH169" s="1">
        <f>+IF($E169=FH$22,VLOOKUP($C169,Input!$A$8:$GZ$39,MATCH(FH$21,Input!$A$6:$GZ$6,0),FALSE),0)*IF(FH$110&gt;=MAX($FD$110:FG$110),MIN((FH$110-MAX($FD$110:FG$110)),(FH$110-FG$110)),0)+IF($E169=FH$22,VLOOKUP($C169,Input!$A$8:$GZ$39,MATCH(FH$21,Input!$A$6:$GZ$6,0),FALSE),0)*IF(FH$109&gt;=MAX($FD$109:FG$109),MIN((FH$109-MAX($FD$109:FG$109)),(FH$109-FG$109)),0)</f>
        <v>0</v>
      </c>
      <c r="FI169" s="1">
        <f>+IF($E169=FI$22,VLOOKUP($C169,Input!$A$8:$GZ$39,MATCH(FI$21,Input!$A$6:$GZ$6,0),FALSE),0)*IF(FI$110&gt;=MAX($FD$110:FH$110),MIN((FI$110-MAX($FD$110:FH$110)),(FI$110-FH$110)),0)+IF($E169=FI$22,VLOOKUP($C169,Input!$A$8:$GZ$39,MATCH(FI$21,Input!$A$6:$GZ$6,0),FALSE),0)*IF(FI$109&gt;=MAX($FD$109:FH$109),MIN((FI$109-MAX($FD$109:FH$109)),(FI$109-FH$109)),0)</f>
        <v>0</v>
      </c>
      <c r="FJ169" s="1">
        <f>+IF($E169=FJ$22,VLOOKUP($C169,Input!$A$8:$GZ$39,MATCH(FJ$21,Input!$A$6:$GZ$6,0),FALSE),0)*IF(FJ$110&gt;=MAX($FD$110:FI$110),MIN((FJ$110-MAX($FD$110:FI$110)),(FJ$110-FI$110)),0)+IF($E169=FJ$22,VLOOKUP($C169,Input!$A$8:$GZ$39,MATCH(FJ$21,Input!$A$6:$GZ$6,0),FALSE),0)*IF(FJ$109&gt;=MAX($FD$109:FI$109),MIN((FJ$109-MAX($FD$109:FI$109)),(FJ$109-FI$109)),0)</f>
        <v>0</v>
      </c>
      <c r="FK169" s="1">
        <f>+IF($E169=FK$22,VLOOKUP($C169,Input!$A$8:$GZ$39,MATCH(FK$21,Input!$A$6:$GZ$6,0),FALSE),0)*IF(FK$110&gt;=MAX($FD$110:FJ$110),MIN((FK$110-MAX($FD$110:FJ$110)),(FK$110-FJ$110)),0)+IF($E169=FK$22,VLOOKUP($C169,Input!$A$8:$GZ$39,MATCH(FK$21,Input!$A$6:$GZ$6,0),FALSE),0)*IF(FK$109&gt;=MAX($FD$109:FJ$109),MIN((FK$109-MAX($FD$109:FJ$109)),(FK$109-FJ$109)),0)</f>
        <v>0</v>
      </c>
      <c r="FL169" s="1">
        <f>+IF($E169=FL$22,VLOOKUP($C169,Input!$A$8:$GZ$39,MATCH(FL$21,Input!$A$6:$GZ$6,0),FALSE),0)*IF(FL$110&gt;=MAX($FD$110:FK$110),MIN((FL$110-MAX($FD$110:FK$110)),(FL$110-FK$110)),0)+IF($E169=FL$22,VLOOKUP($C169,Input!$A$8:$GZ$39,MATCH(FL$21,Input!$A$6:$GZ$6,0),FALSE),0)*IF(FL$109&gt;=MAX($FD$109:FK$109),MIN((FL$109-MAX($FD$109:FK$109)),(FL$109-FK$109)),0)</f>
        <v>0</v>
      </c>
      <c r="FM169" s="1">
        <f>+IF($E169=FM$22,VLOOKUP($C169,Input!$A$8:$GZ$39,MATCH(FM$21,Input!$A$6:$GZ$6,0),FALSE),0)*IF(FM$110&gt;=MAX($FD$110:FL$110),MIN((FM$110-MAX($FD$110:FL$110)),(FM$110-FL$110)),0)+IF($E169=FM$22,VLOOKUP($C169,Input!$A$8:$GZ$39,MATCH(FM$21,Input!$A$6:$GZ$6,0),FALSE),0)*IF(FM$109&gt;=MAX($FD$109:FL$109),MIN((FM$109-MAX($FD$109:FL$109)),(FM$109-FL$109)),0)</f>
        <v>0</v>
      </c>
      <c r="FN169" s="1">
        <f>+IF($E169=FN$22,VLOOKUP($C169,Input!$A$8:$GZ$39,MATCH(FN$21,Input!$A$6:$GZ$6,0),FALSE),0)*IF(FN$110&gt;=MAX($FD$110:FM$110),MIN((FN$110-MAX($FD$110:FM$110)),(FN$110-FM$110)),0)+IF($E169=FN$22,VLOOKUP($C169,Input!$A$8:$GZ$39,MATCH(FN$21,Input!$A$6:$GZ$6,0),FALSE),0)*IF(FN$109&gt;=MAX($FD$109:FM$109),MIN((FN$109-MAX($FD$109:FM$109)),(FN$109-FM$109)),0)</f>
        <v>0</v>
      </c>
      <c r="FO169" s="1">
        <f>+IF($E169=FO$22,VLOOKUP($C169,Input!$A$8:$GZ$39,MATCH(FO$21,Input!$A$6:$GZ$6,0),FALSE),0)*IF(FO$110&gt;=MAX($FD$110:FN$110),MIN((FO$110-MAX($FD$110:FN$110)),(FO$110-FN$110)),0)+IF($E169=FO$22,VLOOKUP($C169,Input!$A$8:$GZ$39,MATCH(FO$21,Input!$A$6:$GZ$6,0),FALSE),0)*IF(FO$109&gt;=MAX($FD$109:FN$109),MIN((FO$109-MAX($FD$109:FN$109)),(FO$109-FN$109)),0)</f>
        <v>0</v>
      </c>
      <c r="FP169" s="1">
        <f>+IF($E169=FP$22,VLOOKUP($C169,Input!$A$8:$GZ$39,MATCH(FP$21,Input!$A$6:$GZ$6,0),FALSE),0)*IF(FP$110&gt;=MAX($FD$110:FO$110),MIN((FP$110-MAX($FD$110:FO$110)),(FP$110-FO$110)),0)+IF($E169=FP$22,VLOOKUP($C169,Input!$A$8:$GZ$39,MATCH(FP$21,Input!$A$6:$GZ$6,0),FALSE),0)*IF(FP$109&gt;=MAX($FD$109:FO$109),MIN((FP$109-MAX($FD$109:FO$109)),(FP$109-FO$109)),0)</f>
        <v>0</v>
      </c>
      <c r="FQ169" s="1">
        <f>+IF($E169=FQ$22,VLOOKUP($C169,Input!$A$8:$GZ$39,MATCH(FQ$21,Input!$A$6:$GZ$6,0),FALSE),0)*IF(FQ$110&gt;=MAX($FD$110:FP$110),MIN((FQ$110-MAX($FD$110:FP$110)),(FQ$110-FP$110)),0)+IF($E169=FQ$22,VLOOKUP($C169,Input!$A$8:$GZ$39,MATCH(FQ$21,Input!$A$6:$GZ$6,0),FALSE),0)*IF(FQ$109&gt;=MAX($FD$109:FP$109),MIN((FQ$109-MAX($FD$109:FP$109)),(FQ$109-FP$109)),0)</f>
        <v>0</v>
      </c>
      <c r="FR169" s="1">
        <f>+IF($E169=FR$22,VLOOKUP($C169,Input!$A$8:$GZ$39,MATCH(FR$21,Input!$A$6:$GZ$6,0),FALSE),0)*IF(FR$110&gt;=MAX($FD$110:FQ$110),MIN((FR$110-MAX($FD$110:FQ$110)),(FR$110-FQ$110)),0)+IF($E169=FR$22,VLOOKUP($C169,Input!$A$8:$GZ$39,MATCH(FR$21,Input!$A$6:$GZ$6,0),FALSE),0)*IF(FR$109&gt;=MAX($FD$109:FQ$109),MIN((FR$109-MAX($FD$109:FQ$109)),(FR$109-FQ$109)),0)</f>
        <v>0</v>
      </c>
      <c r="FS169" s="1">
        <f>+IF($E169=FS$22,VLOOKUP($C169,Input!$A$8:$GZ$39,MATCH(FS$21,Input!$A$6:$GZ$6,0),FALSE),0)*IF(FS$110&gt;=MAX($FD$110:FR$110),MIN((FS$110-MAX($FD$110:FR$110)),(FS$110-FR$110)),0)+IF($E169=FS$22,VLOOKUP($C169,Input!$A$8:$GZ$39,MATCH(FS$21,Input!$A$6:$GZ$6,0),FALSE),0)*IF(FS$109&gt;=MAX($FD$109:FR$109),MIN((FS$109-MAX($FD$109:FR$109)),(FS$109-FR$109)),0)</f>
        <v>0</v>
      </c>
      <c r="FT169" s="1">
        <f>+IF($E169=FT$22,VLOOKUP($C169,Input!$A$8:$GZ$39,MATCH(FT$21,Input!$A$6:$GZ$6,0),FALSE),0)*IF(FT$110&gt;=MAX($FD$110:FS$110),MIN((FT$110-MAX($FD$110:FS$110)),(FT$110-FS$110)),0)+IF($E169=FT$22,VLOOKUP($C169,Input!$A$8:$GZ$39,MATCH(FT$21,Input!$A$6:$GZ$6,0),FALSE),0)*IF(FT$109&gt;=MAX($FD$109:FS$109),MIN((FT$109-MAX($FD$109:FS$109)),(FT$109-FS$109)),0)</f>
        <v>0</v>
      </c>
      <c r="FU169" s="1">
        <f>+IF($E169=FU$22,VLOOKUP($C169,Input!$A$8:$GZ$39,MATCH(FU$21,Input!$A$6:$GZ$6,0),FALSE),0)*IF(FU$110&gt;=MAX($FD$110:FT$110),MIN((FU$110-MAX($FD$110:FT$110)),(FU$110-FT$110)),0)+IF($E169=FU$22,VLOOKUP($C169,Input!$A$8:$GZ$39,MATCH(FU$21,Input!$A$6:$GZ$6,0),FALSE),0)*IF(FU$109&gt;=MAX($FD$109:FT$109),MIN((FU$109-MAX($FD$109:FT$109)),(FU$109-FT$109)),0)</f>
        <v>0</v>
      </c>
      <c r="FV169" s="1">
        <f>+IF($E169=FV$22,VLOOKUP($C169,Input!$A$8:$GZ$39,MATCH(FV$21,Input!$A$6:$GZ$6,0),FALSE),0)*IF(FV$110&gt;=MAX($FD$110:FU$110),MIN((FV$110-MAX($FD$110:FU$110)),(FV$110-FU$110)),0)+IF($E169=FV$22,VLOOKUP($C169,Input!$A$8:$GZ$39,MATCH(FV$21,Input!$A$6:$GZ$6,0),FALSE),0)*IF(FV$109&gt;=MAX($FD$109:FU$109),MIN((FV$109-MAX($FD$109:FU$109)),(FV$109-FU$109)),0)</f>
        <v>0</v>
      </c>
      <c r="FW169" s="1">
        <f>+IF($E169=FW$22,VLOOKUP($C169,Input!$A$8:$GZ$39,MATCH(FW$21,Input!$A$6:$GZ$6,0),FALSE),0)*IF(FW$110&gt;=MAX($FD$110:FV$110),MIN((FW$110-MAX($FD$110:FV$110)),(FW$110-FV$110)),0)+IF($E169=FW$22,VLOOKUP($C169,Input!$A$8:$GZ$39,MATCH(FW$21,Input!$A$6:$GZ$6,0),FALSE),0)*IF(FW$109&gt;=MAX($FD$109:FV$109),MIN((FW$109-MAX($FD$109:FV$109)),(FW$109-FV$109)),0)</f>
        <v>0</v>
      </c>
      <c r="FX169" s="1">
        <f>+IF($E169=FX$22,VLOOKUP($C169,Input!$A$8:$GZ$39,MATCH(FX$21,Input!$A$6:$GZ$6,0),FALSE),0)*IF(FX$110&gt;=MAX($FD$110:FW$110),MIN((FX$110-MAX($FD$110:FW$110)),(FX$110-FW$110)),0)+IF($E169=FX$22,VLOOKUP($C169,Input!$A$8:$GZ$39,MATCH(FX$21,Input!$A$6:$GZ$6,0),FALSE),0)*IF(FX$109&gt;=MAX($FD$109:FW$109),MIN((FX$109-MAX($FD$109:FW$109)),(FX$109-FW$109)),0)</f>
        <v>0</v>
      </c>
      <c r="FY169" s="1">
        <f>+IF($E169=FY$22,VLOOKUP($C169,Input!$A$8:$GZ$39,MATCH(FY$21,Input!$A$6:$GZ$6,0),FALSE),0)*IF(FY$110&gt;=MAX($FD$110:FX$110),MIN((FY$110-MAX($FD$110:FX$110)),(FY$110-FX$110)),0)+IF($E169=FY$22,VLOOKUP($C169,Input!$A$8:$GZ$39,MATCH(FY$21,Input!$A$6:$GZ$6,0),FALSE),0)*IF(FY$109&gt;=MAX($FD$109:FX$109),MIN((FY$109-MAX($FD$109:FX$109)),(FY$109-FX$109)),0)</f>
        <v>0</v>
      </c>
      <c r="FZ169" s="1">
        <f>+IF($E169=FZ$22,VLOOKUP($C169,Input!$A$8:$GZ$39,MATCH(FZ$21,Input!$A$6:$GZ$6,0),FALSE),0)*IF(FZ$110&gt;=MAX($FD$110:FY$110),MIN((FZ$110-MAX($FD$110:FY$110)),(FZ$110-FY$110)),0)+IF($E169=FZ$22,VLOOKUP($C169,Input!$A$8:$GZ$39,MATCH(FZ$21,Input!$A$6:$GZ$6,0),FALSE),0)*IF(FZ$109&gt;=MAX($FD$109:FY$109),MIN((FZ$109-MAX($FD$109:FY$109)),(FZ$109-FY$109)),0)</f>
        <v>0</v>
      </c>
      <c r="GA169" s="1">
        <f>+IF($E169=GA$22,VLOOKUP($C169,Input!$A$8:$GZ$39,MATCH(GA$21,Input!$A$6:$GZ$6,0),FALSE),0)*IF(GA$110&gt;=MAX($FD$110:FZ$110),MIN((GA$110-MAX($FD$110:FZ$110)),(GA$110-FZ$110)),0)+IF($E169=GA$22,VLOOKUP($C169,Input!$A$8:$GZ$39,MATCH(GA$21,Input!$A$6:$GZ$6,0),FALSE),0)*IF(GA$109&gt;=MAX($FD$109:FZ$109),MIN((GA$109-MAX($FD$109:FZ$109)),(GA$109-FZ$109)),0)</f>
        <v>0</v>
      </c>
      <c r="GB169" s="1">
        <f>+IF($E169=GB$22,VLOOKUP($C169,Input!$A$8:$GZ$39,MATCH(GB$21,Input!$A$6:$GZ$6,0),FALSE),0)*IF(GB$110&gt;=MAX($FD$110:GA$110),MIN((GB$110-MAX($FD$110:GA$110)),(GB$110-GA$110)),0)+IF($E169=GB$22,VLOOKUP($C169,Input!$A$8:$GZ$39,MATCH(GB$21,Input!$A$6:$GZ$6,0),FALSE),0)*IF(GB$109&gt;=MAX($FD$109:GA$109),MIN((GB$109-MAX($FD$109:GA$109)),(GB$109-GA$109)),0)</f>
        <v>0</v>
      </c>
      <c r="GC169" s="1">
        <f>+IF($E169=GC$22,VLOOKUP($C169,Input!$A$8:$GZ$39,MATCH(GC$21,Input!$A$6:$GZ$6,0),FALSE),0)*IF(GC$110&gt;=MAX($FD$110:GB$110),MIN((GC$110-MAX($FD$110:GB$110)),(GC$110-GB$110)),0)+IF($E169=GC$22,VLOOKUP($C169,Input!$A$8:$GZ$39,MATCH(GC$21,Input!$A$6:$GZ$6,0),FALSE),0)*IF(GC$109&gt;=MAX($FD$109:GB$109),MIN((GC$109-MAX($FD$109:GB$109)),(GC$109-GB$109)),0)</f>
        <v>0</v>
      </c>
      <c r="GD169" s="1">
        <f>+IF($E169=GD$22,VLOOKUP($C169,Input!$A$8:$GZ$39,MATCH(GD$21,Input!$A$6:$GZ$6,0),FALSE),0)*IF(GD$110&gt;=MAX($FD$110:GC$110),MIN((GD$110-MAX($FD$110:GC$110)),(GD$110-GC$110)),0)+IF($E169=GD$22,VLOOKUP($C169,Input!$A$8:$GZ$39,MATCH(GD$21,Input!$A$6:$GZ$6,0),FALSE),0)*IF(GD$109&gt;=MAX($FD$109:GC$109),MIN((GD$109-MAX($FD$109:GC$109)),(GD$109-GC$109)),0)</f>
        <v>0</v>
      </c>
      <c r="GE169" s="1">
        <f>+IF($E169=GE$22,VLOOKUP($C169,Input!$A$8:$GZ$39,MATCH(GE$21,Input!$A$6:$GZ$6,0),FALSE),0)*IF(GE$110&gt;=MAX($FD$110:GD$110),MIN((GE$110-MAX($FD$110:GD$110)),(GE$110-GD$110)),0)+IF($E169=GE$22,VLOOKUP($C169,Input!$A$8:$GZ$39,MATCH(GE$21,Input!$A$6:$GZ$6,0),FALSE),0)*IF(GE$109&gt;=MAX($FD$109:GD$109),MIN((GE$109-MAX($FD$109:GD$109)),(GE$109-GD$109)),0)</f>
        <v>0</v>
      </c>
      <c r="GF169" s="1">
        <f>+IF($E169=GF$22,VLOOKUP($C169,Input!$A$8:$GZ$39,MATCH(GF$21,Input!$A$6:$GZ$6,0),FALSE),0)*IF(GF$110&gt;=MAX($FD$110:GE$110),MIN((GF$110-MAX($FD$110:GE$110)),(GF$110-GE$110)),0)+IF($E169=GF$22,VLOOKUP($C169,Input!$A$8:$GZ$39,MATCH(GF$21,Input!$A$6:$GZ$6,0),FALSE),0)*IF(GF$109&gt;=MAX($FD$109:GE$109),MIN((GF$109-MAX($FD$109:GE$109)),(GF$109-GE$109)),0)</f>
        <v>0</v>
      </c>
      <c r="GG169" s="1">
        <f>+IF($E169=GG$22,VLOOKUP($C169,Input!$A$8:$GZ$39,MATCH(GG$21,Input!$A$6:$GZ$6,0),FALSE),0)*IF(GG$110&gt;=MAX($FD$110:GF$110),MIN((GG$110-MAX($FD$110:GF$110)),(GG$110-GF$110)),0)+IF($E169=GG$22,VLOOKUP($C169,Input!$A$8:$GZ$39,MATCH(GG$21,Input!$A$6:$GZ$6,0),FALSE),0)*IF(GG$109&gt;=MAX($FD$109:GF$109),MIN((GG$109-MAX($FD$109:GF$109)),(GG$109-GF$109)),0)</f>
        <v>0</v>
      </c>
      <c r="GH169" s="1">
        <f>+IF($E169=GH$22,VLOOKUP($C169,Input!$A$8:$GZ$39,MATCH(GH$21,Input!$A$6:$GZ$6,0),FALSE),0)*IF(GH$110&gt;=MAX($FD$110:GG$110),MIN((GH$110-MAX($FD$110:GG$110)),(GH$110-GG$110)),0)+IF($E169=GH$22,VLOOKUP($C169,Input!$A$8:$GZ$39,MATCH(GH$21,Input!$A$6:$GZ$6,0),FALSE),0)*IF(GH$109&gt;=MAX($FD$109:GG$109),MIN((GH$109-MAX($FD$109:GG$109)),(GH$109-GG$109)),0)</f>
        <v>0</v>
      </c>
      <c r="GI169" s="1">
        <f>+IF($E169=GI$22,VLOOKUP($C169,Input!$A$8:$GZ$39,MATCH(GI$21,Input!$A$6:$GZ$6,0),FALSE),0)*IF(GI$110&gt;=MAX($FD$110:GH$110),MIN((GI$110-MAX($FD$110:GH$110)),(GI$110-GH$110)),0)+IF($E169=GI$22,VLOOKUP($C169,Input!$A$8:$GZ$39,MATCH(GI$21,Input!$A$6:$GZ$6,0),FALSE),0)*IF(GI$109&gt;=MAX($FD$109:GH$109),MIN((GI$109-MAX($FD$109:GH$109)),(GI$109-GH$109)),0)</f>
        <v>0</v>
      </c>
      <c r="GJ169" s="1">
        <f>+IF($E169=GJ$22,VLOOKUP($C169,Input!$A$8:$GZ$39,MATCH(GJ$21,Input!$A$6:$GZ$6,0),FALSE),0)*IF(GJ$110&gt;=MAX($FD$110:GI$110),MIN((GJ$110-MAX($FD$110:GI$110)),(GJ$110-GI$110)),0)+IF($E169=GJ$22,VLOOKUP($C169,Input!$A$8:$GZ$39,MATCH(GJ$21,Input!$A$6:$GZ$6,0),FALSE),0)*IF(GJ$109&gt;=MAX($FD$109:GI$109),MIN((GJ$109-MAX($FD$109:GI$109)),(GJ$109-GI$109)),0)</f>
        <v>0</v>
      </c>
      <c r="GK169" s="1">
        <f>+IF($E169=GK$22,VLOOKUP($C169,Input!$A$8:$GZ$39,MATCH(GK$21,Input!$A$6:$GZ$6,0),FALSE),0)*IF(GK$110&gt;=MAX($FD$110:GJ$110),MIN((GK$110-MAX($FD$110:GJ$110)),(GK$110-GJ$110)),0)+IF($E169=GK$22,VLOOKUP($C169,Input!$A$8:$GZ$39,MATCH(GK$21,Input!$A$6:$GZ$6,0),FALSE),0)*IF(GK$109&gt;=MAX($FD$109:GJ$109),MIN((GK$109-MAX($FD$109:GJ$109)),(GK$109-GJ$109)),0)</f>
        <v>0</v>
      </c>
      <c r="GL169" s="1">
        <f>+IF($E169=GL$22,VLOOKUP($C169,Input!$A$8:$GZ$39,MATCH(GL$21,Input!$A$6:$GZ$6,0),FALSE),0)*IF(GL$110&gt;=MAX($FD$110:GK$110),MIN((GL$110-MAX($FD$110:GK$110)),(GL$110-GK$110)),0)+IF($E169=GL$22,VLOOKUP($C169,Input!$A$8:$GZ$39,MATCH(GL$21,Input!$A$6:$GZ$6,0),FALSE),0)*IF(GL$109&gt;=MAX($FD$109:GK$109),MIN((GL$109-MAX($FD$109:GK$109)),(GL$109-GK$109)),0)</f>
        <v>0</v>
      </c>
      <c r="GM169" s="42"/>
      <c r="GN169" t="str">
        <f>VLOOKUP($C169,Input!$A$8:$GZ$39,MATCH(GN$21,Input!$A$6:$GZ$6,0),FALSE)</f>
        <v>NA</v>
      </c>
      <c r="GO169">
        <f>IF((VLOOKUP($C169,Input!$A$8:$GZ$39,MATCH(GO$21,Input!$A$6:$GZ$6,0),FALSE))="Y",$D169/VLOOKUP($C169,Input!$A$8:$GZ$39,MATCH(GP$21,Input!$A$6:$GZ$6,0),FALSE),0)</f>
        <v>0</v>
      </c>
      <c r="GP169">
        <f>IF((VLOOKUP($C169,Input!$A$8:$GZ$39,MATCH(GO$21,Input!$A$6:$GZ$6,0),FALSE))="Y",0,IF((VLOOKUP($C169,Input!$A$8:$GZ$39,MATCH(GP$21,Input!$A$6:$GZ$6,0),FALSE))&gt;0,$D169/VLOOKUP($C169,Input!$A$8:$GZ$39,MATCH(GP$21,Input!$A$6:$GZ$6,0),FALSE),0))</f>
        <v>0</v>
      </c>
      <c r="GQ169" s="1">
        <f>+IF($E169=GQ$22,VLOOKUP($C169,Input!$A$8:$GZ$39,MATCH(GQ$21,Input!$A$6:$GZ$6,0),FALSE),0)*IF(GQ$110&gt;=MAX($GP$110:GP$110),MIN((GQ$110-MAX($GP$110:GP$110)),(GQ$110-GP$110)),0)+IF($E169=GQ$22,VLOOKUP($C169,Input!$A$8:$GZ$39,MATCH(GQ$21,Input!$A$6:$GZ$6,0),FALSE),0)*IF(GQ$109&gt;=MAX($GP$109:GP$109),MIN((GQ$109-MAX($GP$109:GP$109)),(GQ$109-GP$109)),0)</f>
        <v>0</v>
      </c>
      <c r="GR169" s="1">
        <f>+IF($E169=GR$22,VLOOKUP($C169,Input!$A$8:$GZ$39,MATCH(GR$21,Input!$A$6:$GZ$6,0),FALSE),0)*IF(GR$110&gt;=MAX($GP$110:GQ$110),MIN((GR$110-MAX($GP$110:GQ$110)),(GR$110-GQ$110)),0)+IF($E169=GR$22,VLOOKUP($C169,Input!$A$8:$GZ$39,MATCH(GR$21,Input!$A$6:$GZ$6,0),FALSE),0)*IF(GR$109&gt;=MAX($GP$109:GQ$109),MIN((GR$109-MAX($GP$109:GQ$109)),(GR$109-GQ$109)),0)</f>
        <v>0</v>
      </c>
      <c r="GS169" s="1">
        <f>+IF($E169=GS$22,VLOOKUP($C169,Input!$A$8:$GZ$39,MATCH(GS$21,Input!$A$6:$GZ$6,0),FALSE),0)*IF(GS$110&gt;=MAX($GP$110:GR$110),MIN((GS$110-MAX($GP$110:GR$110)),(GS$110-GR$110)),0)+IF($E169=GS$22,VLOOKUP($C169,Input!$A$8:$GZ$39,MATCH(GS$21,Input!$A$6:$GZ$6,0),FALSE),0)*IF(GS$109&gt;=MAX($GP$109:GR$109),MIN((GS$109-MAX($GP$109:GR$109)),(GS$109-GR$109)),0)</f>
        <v>0</v>
      </c>
      <c r="GT169" s="1">
        <f>+IF($E169=GT$22,VLOOKUP($C169,Input!$A$8:$GZ$39,MATCH(GT$21,Input!$A$6:$GZ$6,0),FALSE),0)*IF(GT$110&gt;=MAX($GP$110:GS$110),MIN((GT$110-MAX($GP$110:GS$110)),(GT$110-GS$110)),0)+IF($E169=GT$22,VLOOKUP($C169,Input!$A$8:$GZ$39,MATCH(GT$21,Input!$A$6:$GZ$6,0),FALSE),0)*IF(GT$109&gt;=MAX($GP$109:GS$109),MIN((GT$109-MAX($GP$109:GS$109)),(GT$109-GS$109)),0)</f>
        <v>0</v>
      </c>
      <c r="GU169" s="1">
        <f>+IF($E169=GU$22,VLOOKUP($C169,Input!$A$8:$GZ$39,MATCH(GU$21,Input!$A$6:$GZ$6,0),FALSE),0)*IF(GU$110&gt;=MAX($GP$110:GT$110),MIN((GU$110-MAX($GP$110:GT$110)),(GU$110-GT$110)),0)+IF($E169=GU$22,VLOOKUP($C169,Input!$A$8:$GZ$39,MATCH(GU$21,Input!$A$6:$GZ$6,0),FALSE),0)*IF(GU$109&gt;=MAX($GP$109:GT$109),MIN((GU$109-MAX($GP$109:GT$109)),(GU$109-GT$109)),0)</f>
        <v>0</v>
      </c>
      <c r="GV169" s="1">
        <f>+IF($E169=GV$22,VLOOKUP($C169,Input!$A$8:$GZ$39,MATCH(GV$21,Input!$A$6:$GZ$6,0),FALSE),0)*IF(GV$110&gt;=MAX($GP$110:GU$110),MIN((GV$110-MAX($GP$110:GU$110)),(GV$110-GU$110)),0)+IF($E169=GV$22,VLOOKUP($C169,Input!$A$8:$GZ$39,MATCH(GV$21,Input!$A$6:$GZ$6,0),FALSE),0)*IF(GV$109&gt;=MAX($GP$109:GU$109),MIN((GV$109-MAX($GP$109:GU$109)),(GV$109-GU$109)),0)</f>
        <v>0</v>
      </c>
      <c r="GW169" s="1">
        <f>+IF($E169=GW$22,VLOOKUP($C169,Input!$A$8:$GZ$39,MATCH(GW$21,Input!$A$6:$GZ$6,0),FALSE),0)*IF(GW$110&gt;=MAX($GP$110:GV$110),MIN((GW$110-MAX($GP$110:GV$110)),(GW$110-GV$110)),0)+IF($E169=GW$22,VLOOKUP($C169,Input!$A$8:$GZ$39,MATCH(GW$21,Input!$A$6:$GZ$6,0),FALSE),0)*IF(GW$109&gt;=MAX($GP$109:GV$109),MIN((GW$109-MAX($GP$109:GV$109)),(GW$109-GV$109)),0)</f>
        <v>0</v>
      </c>
      <c r="GX169" s="1">
        <f>+IF($E169=GX$22,VLOOKUP($C169,Input!$A$8:$GZ$39,MATCH(GX$21,Input!$A$6:$GZ$6,0),FALSE),0)*IF(GX$110&gt;=MAX($GP$110:GW$110),MIN((GX$110-MAX($GP$110:GW$110)),(GX$110-GW$110)),0)+IF($E169=GX$22,VLOOKUP($C169,Input!$A$8:$GZ$39,MATCH(GX$21,Input!$A$6:$GZ$6,0),FALSE),0)*IF(GX$109&gt;=MAX($GP$109:GW$109),MIN((GX$109-MAX($GP$109:GW$109)),(GX$109-GW$109)),0)</f>
        <v>0</v>
      </c>
      <c r="GY169" s="1">
        <f>+IF($E169=GY$22,VLOOKUP($C169,Input!$A$8:$GZ$39,MATCH(GY$21,Input!$A$6:$GZ$6,0),FALSE),0)*IF(GY$110&gt;=MAX($GP$110:GX$110),MIN((GY$110-MAX($GP$110:GX$110)),(GY$110-GX$110)),0)+IF($E169=GY$22,VLOOKUP($C169,Input!$A$8:$GZ$39,MATCH(GY$21,Input!$A$6:$GZ$6,0),FALSE),0)*IF(GY$109&gt;=MAX($GP$109:GX$109),MIN((GY$109-MAX($GP$109:GX$109)),(GY$109-GX$109)),0)</f>
        <v>0</v>
      </c>
      <c r="GZ169" s="1">
        <f>+IF($E169=GZ$22,VLOOKUP($C169,Input!$A$8:$GZ$39,MATCH(GZ$21,Input!$A$6:$GZ$6,0),FALSE),0)*IF(GZ$110&gt;=MAX($GP$110:GY$110),MIN((GZ$110-MAX($GP$110:GY$110)),(GZ$110-GY$110)),0)+IF($E169=GZ$22,VLOOKUP($C169,Input!$A$8:$GZ$39,MATCH(GZ$21,Input!$A$6:$GZ$6,0),FALSE),0)*IF(GZ$109&gt;=MAX($GP$109:GY$109),MIN((GZ$109-MAX($GP$109:GY$109)),(GZ$109-GY$109)),0)</f>
        <v>0</v>
      </c>
      <c r="HA169" s="1">
        <f>+IF($E169=HA$22,VLOOKUP($C169,Input!$A$8:$GZ$39,MATCH(HA$21,Input!$A$6:$GZ$6,0),FALSE),0)*IF(HA$110&gt;=MAX($GP$110:GZ$110),MIN((HA$110-MAX($GP$110:GZ$110)),(HA$110-GZ$110)),0)+IF($E169=HA$22,VLOOKUP($C169,Input!$A$8:$GZ$39,MATCH(HA$21,Input!$A$6:$GZ$6,0),FALSE),0)*IF(HA$109&gt;=MAX($GP$109:GZ$109),MIN((HA$109-MAX($GP$109:GZ$109)),(HA$109-GZ$109)),0)</f>
        <v>0</v>
      </c>
      <c r="HB169" s="1">
        <f>+IF($E169=HB$22,VLOOKUP($C169,Input!$A$8:$GZ$39,MATCH(HB$21,Input!$A$6:$GZ$6,0),FALSE),0)*IF(HB$110&gt;=MAX($GP$110:HA$110),MIN((HB$110-MAX($GP$110:HA$110)),(HB$110-HA$110)),0)+IF($E169=HB$22,VLOOKUP($C169,Input!$A$8:$GZ$39,MATCH(HB$21,Input!$A$6:$GZ$6,0),FALSE),0)*IF(HB$109&gt;=MAX($GP$109:HA$109),MIN((HB$109-MAX($GP$109:HA$109)),(HB$109-HA$109)),0)</f>
        <v>0</v>
      </c>
      <c r="HC169" s="1">
        <f>+IF($E169=HC$22,VLOOKUP($C169,Input!$A$8:$GZ$39,MATCH(HC$21,Input!$A$6:$GZ$6,0),FALSE),0)*IF(HC$110&gt;=MAX($GP$110:HB$110),MIN((HC$110-MAX($GP$110:HB$110)),(HC$110-HB$110)),0)+IF($E169=HC$22,VLOOKUP($C169,Input!$A$8:$GZ$39,MATCH(HC$21,Input!$A$6:$GZ$6,0),FALSE),0)*IF(HC$109&gt;=MAX($GP$109:HB$109),MIN((HC$109-MAX($GP$109:HB$109)),(HC$109-HB$109)),0)</f>
        <v>0</v>
      </c>
      <c r="HD169" s="1">
        <f>+IF($E169=HD$22,VLOOKUP($C169,Input!$A$8:$GZ$39,MATCH(HD$21,Input!$A$6:$GZ$6,0),FALSE),0)*IF(HD$110&gt;=MAX($GP$110:HC$110),MIN((HD$110-MAX($GP$110:HC$110)),(HD$110-HC$110)),0)+IF($E169=HD$22,VLOOKUP($C169,Input!$A$8:$GZ$39,MATCH(HD$21,Input!$A$6:$GZ$6,0),FALSE),0)*IF(HD$109&gt;=MAX($GP$109:HC$109),MIN((HD$109-MAX($GP$109:HC$109)),(HD$109-HC$109)),0)</f>
        <v>0</v>
      </c>
      <c r="HE169" s="1">
        <f>+IF($E169=HE$22,VLOOKUP($C169,Input!$A$8:$GZ$39,MATCH(HE$21,Input!$A$6:$GZ$6,0),FALSE),0)*IF(HE$110&gt;=MAX($GP$110:HD$110),MIN((HE$110-MAX($GP$110:HD$110)),(HE$110-HD$110)),0)+IF($E169=HE$22,VLOOKUP($C169,Input!$A$8:$GZ$39,MATCH(HE$21,Input!$A$6:$GZ$6,0),FALSE),0)*IF(HE$109&gt;=MAX($GP$109:HD$109),MIN((HE$109-MAX($GP$109:HD$109)),(HE$109-HD$109)),0)</f>
        <v>0</v>
      </c>
      <c r="HF169" s="1">
        <f>+IF($E169=HF$22,VLOOKUP($C169,Input!$A$8:$GZ$39,MATCH(HF$21,Input!$A$6:$GZ$6,0),FALSE),0)*IF(HF$110&gt;=MAX($GP$110:HE$110),MIN((HF$110-MAX($GP$110:HE$110)),(HF$110-HE$110)),0)+IF($E169=HF$22,VLOOKUP($C169,Input!$A$8:$GZ$39,MATCH(HF$21,Input!$A$6:$GZ$6,0),FALSE),0)*IF(HF$109&gt;=MAX($GP$109:HE$109),MIN((HF$109-MAX($GP$109:HE$109)),(HF$109-HE$109)),0)</f>
        <v>0</v>
      </c>
      <c r="HG169" s="1">
        <f>+IF($E169=HG$22,VLOOKUP($C169,Input!$A$8:$GZ$39,MATCH(HG$21,Input!$A$6:$GZ$6,0),FALSE),0)*IF(HG$110&gt;=MAX($GP$110:HF$110),MIN((HG$110-MAX($GP$110:HF$110)),(HG$110-HF$110)),0)+IF($E169=HG$22,VLOOKUP($C169,Input!$A$8:$GZ$39,MATCH(HG$21,Input!$A$6:$GZ$6,0),FALSE),0)*IF(HG$109&gt;=MAX($GP$109:HF$109),MIN((HG$109-MAX($GP$109:HF$109)),(HG$109-HF$109)),0)</f>
        <v>0</v>
      </c>
      <c r="HH169" s="1">
        <f>+IF($E169=HH$22,VLOOKUP($C169,Input!$A$8:$GZ$39,MATCH(HH$21,Input!$A$6:$GZ$6,0),FALSE),0)*IF(HH$110&gt;=MAX($GP$110:HG$110),MIN((HH$110-MAX($GP$110:HG$110)),(HH$110-HG$110)),0)+IF($E169=HH$22,VLOOKUP($C169,Input!$A$8:$GZ$39,MATCH(HH$21,Input!$A$6:$GZ$6,0),FALSE),0)*IF(HH$109&gt;=MAX($GP$109:HG$109),MIN((HH$109-MAX($GP$109:HG$109)),(HH$109-HG$109)),0)</f>
        <v>0</v>
      </c>
      <c r="HI169" s="1">
        <f>+IF($E169=HI$22,VLOOKUP($C169,Input!$A$8:$GZ$39,MATCH(HI$21,Input!$A$6:$GZ$6,0),FALSE),0)*IF(HI$110&gt;=MAX($GP$110:HH$110),MIN((HI$110-MAX($GP$110:HH$110)),(HI$110-HH$110)),0)+IF($E169=HI$22,VLOOKUP($C169,Input!$A$8:$GZ$39,MATCH(HI$21,Input!$A$6:$GZ$6,0),FALSE),0)*IF(HI$109&gt;=MAX($GP$109:HH$109),MIN((HI$109-MAX($GP$109:HH$109)),(HI$109-HH$109)),0)</f>
        <v>0</v>
      </c>
      <c r="HJ169" s="1">
        <f>+IF($E169=HJ$22,VLOOKUP($C169,Input!$A$8:$GZ$39,MATCH(HJ$21,Input!$A$6:$GZ$6,0),FALSE),0)*IF(HJ$110&gt;=MAX($GP$110:HI$110),MIN((HJ$110-MAX($GP$110:HI$110)),(HJ$110-HI$110)),0)+IF($E169=HJ$22,VLOOKUP($C169,Input!$A$8:$GZ$39,MATCH(HJ$21,Input!$A$6:$GZ$6,0),FALSE),0)*IF(HJ$109&gt;=MAX($GP$109:HI$109),MIN((HJ$109-MAX($GP$109:HI$109)),(HJ$109-HI$109)),0)</f>
        <v>0</v>
      </c>
      <c r="HK169" s="1">
        <f>+IF($E169=HK$22,VLOOKUP($C169,Input!$A$8:$GZ$39,MATCH(HK$21,Input!$A$6:$GZ$6,0),FALSE),0)*IF(HK$110&gt;=MAX($GP$110:HJ$110),MIN((HK$110-MAX($GP$110:HJ$110)),(HK$110-HJ$110)),0)+IF($E169=HK$22,VLOOKUP($C169,Input!$A$8:$GZ$39,MATCH(HK$21,Input!$A$6:$GZ$6,0),FALSE),0)*IF(HK$109&gt;=MAX($GP$109:HJ$109),MIN((HK$109-MAX($GP$109:HJ$109)),(HK$109-HJ$109)),0)</f>
        <v>0</v>
      </c>
      <c r="HL169" s="1">
        <f>+IF($E169=HL$22,VLOOKUP($C169,Input!$A$8:$GZ$39,MATCH(HL$21,Input!$A$6:$GZ$6,0),FALSE),0)*IF(HL$110&gt;=MAX($GP$110:HK$110),MIN((HL$110-MAX($GP$110:HK$110)),(HL$110-HK$110)),0)+IF($E169=HL$22,VLOOKUP($C169,Input!$A$8:$GZ$39,MATCH(HL$21,Input!$A$6:$GZ$6,0),FALSE),0)*IF(HL$109&gt;=MAX($GP$109:HK$109),MIN((HL$109-MAX($GP$109:HK$109)),(HL$109-HK$109)),0)</f>
        <v>0</v>
      </c>
      <c r="HM169" s="1">
        <f>+IF($E169=HM$22,VLOOKUP($C169,Input!$A$8:$GZ$39,MATCH(HM$21,Input!$A$6:$GZ$6,0),FALSE),0)*IF(HM$110&gt;=MAX($GP$110:HL$110),MIN((HM$110-MAX($GP$110:HL$110)),(HM$110-HL$110)),0)+IF($E169=HM$22,VLOOKUP($C169,Input!$A$8:$GZ$39,MATCH(HM$21,Input!$A$6:$GZ$6,0),FALSE),0)*IF(HM$109&gt;=MAX($GP$109:HL$109),MIN((HM$109-MAX($GP$109:HL$109)),(HM$109-HL$109)),0)</f>
        <v>0</v>
      </c>
      <c r="HN169" s="1">
        <f>+IF($E169=HN$22,VLOOKUP($C169,Input!$A$8:$GZ$39,MATCH(HN$21,Input!$A$6:$GZ$6,0),FALSE),0)*IF(HN$110&gt;=MAX($GP$110:HM$110),MIN((HN$110-MAX($GP$110:HM$110)),(HN$110-HM$110)),0)+IF($E169=HN$22,VLOOKUP($C169,Input!$A$8:$GZ$39,MATCH(HN$21,Input!$A$6:$GZ$6,0),FALSE),0)*IF(HN$109&gt;=MAX($GP$109:HM$109),MIN((HN$109-MAX($GP$109:HM$109)),(HN$109-HM$109)),0)</f>
        <v>0</v>
      </c>
      <c r="HO169" s="1">
        <f>+IF($E169=HO$22,VLOOKUP($C169,Input!$A$8:$GZ$39,MATCH(HO$21,Input!$A$6:$GZ$6,0),FALSE),0)*IF(HO$110&gt;=MAX($GP$110:HN$110),MIN((HO$110-MAX($GP$110:HN$110)),(HO$110-HN$110)),0)+IF($E169=HO$22,VLOOKUP($C169,Input!$A$8:$GZ$39,MATCH(HO$21,Input!$A$6:$GZ$6,0),FALSE),0)*IF(HO$109&gt;=MAX($GP$109:HN$109),MIN((HO$109-MAX($GP$109:HN$109)),(HO$109-HN$109)),0)</f>
        <v>0</v>
      </c>
      <c r="HP169" s="1">
        <f>+IF($E169=HP$22,VLOOKUP($C169,Input!$A$8:$GZ$39,MATCH(HP$21,Input!$A$6:$GZ$6,0),FALSE),0)*IF(HP$110&gt;=MAX($GP$110:HO$110),MIN((HP$110-MAX($GP$110:HO$110)),(HP$110-HO$110)),0)+IF($E169=HP$22,VLOOKUP($C169,Input!$A$8:$GZ$39,MATCH(HP$21,Input!$A$6:$GZ$6,0),FALSE),0)*IF(HP$109&gt;=MAX($GP$109:HO$109),MIN((HP$109-MAX($GP$109:HO$109)),(HP$109-HO$109)),0)</f>
        <v>0</v>
      </c>
      <c r="HQ169" s="1">
        <f>+IF($E169=HQ$22,VLOOKUP($C169,Input!$A$8:$GZ$39,MATCH(HQ$21,Input!$A$6:$GZ$6,0),FALSE),0)*IF(HQ$110&gt;=MAX($GP$110:HP$110),MIN((HQ$110-MAX($GP$110:HP$110)),(HQ$110-HP$110)),0)+IF($E169=HQ$22,VLOOKUP($C169,Input!$A$8:$GZ$39,MATCH(HQ$21,Input!$A$6:$GZ$6,0),FALSE),0)*IF(HQ$109&gt;=MAX($GP$109:HP$109),MIN((HQ$109-MAX($GP$109:HP$109)),(HQ$109-HP$109)),0)</f>
        <v>0</v>
      </c>
      <c r="HR169" s="1">
        <f>+IF($E169=HR$22,VLOOKUP($C169,Input!$A$8:$GZ$39,MATCH(HR$21,Input!$A$6:$GZ$6,0),FALSE),0)*IF(HR$110&gt;=MAX($GP$110:HQ$110),MIN((HR$110-MAX($GP$110:HQ$110)),(HR$110-HQ$110)),0)+IF($E169=HR$22,VLOOKUP($C169,Input!$A$8:$GZ$39,MATCH(HR$21,Input!$A$6:$GZ$6,0),FALSE),0)*IF(HR$109&gt;=MAX($GP$109:HQ$109),MIN((HR$109-MAX($GP$109:HQ$109)),(HR$109-HQ$109)),0)</f>
        <v>0</v>
      </c>
      <c r="HS169" s="1">
        <f>+IF($E169=HS$22,VLOOKUP($C169,Input!$A$8:$GZ$39,MATCH(HS$21,Input!$A$6:$GZ$6,0),FALSE),0)*IF(HS$110&gt;=MAX($GP$110:HR$110),MIN((HS$110-MAX($GP$110:HR$110)),(HS$110-HR$110)),0)+IF($E169=HS$22,VLOOKUP($C169,Input!$A$8:$GZ$39,MATCH(HS$21,Input!$A$6:$GZ$6,0),FALSE),0)*IF(HS$109&gt;=MAX($GP$109:HR$109),MIN((HS$109-MAX($GP$109:HR$109)),(HS$109-HR$109)),0)</f>
        <v>0</v>
      </c>
      <c r="HT169" s="1">
        <f>+IF($E169=HT$22,VLOOKUP($C169,Input!$A$8:$GZ$39,MATCH(HT$21,Input!$A$6:$GZ$6,0),FALSE),0)*IF(HT$110&gt;=MAX($GP$110:HS$110),MIN((HT$110-MAX($GP$110:HS$110)),(HT$110-HS$110)),0)+IF($E169=HT$22,VLOOKUP($C169,Input!$A$8:$GZ$39,MATCH(HT$21,Input!$A$6:$GZ$6,0),FALSE),0)*IF(HT$109&gt;=MAX($GP$109:HS$109),MIN((HT$109-MAX($GP$109:HS$109)),(HT$109-HS$109)),0)</f>
        <v>0</v>
      </c>
      <c r="HU169" s="1">
        <f>+IF($E169=HU$22,VLOOKUP($C169,Input!$A$8:$GZ$39,MATCH(HU$21,Input!$A$6:$GZ$6,0),FALSE),0)*IF(HU$110&gt;=MAX($GP$110:HT$110),MIN((HU$110-MAX($GP$110:HT$110)),(HU$110-HT$110)),0)+IF($E169=HU$22,VLOOKUP($C169,Input!$A$8:$GZ$39,MATCH(HU$21,Input!$A$6:$GZ$6,0),FALSE),0)*IF(HU$109&gt;=MAX($GP$109:HT$109),MIN((HU$109-MAX($GP$109:HT$109)),(HU$109-HT$109)),0)</f>
        <v>0</v>
      </c>
      <c r="HV169" s="1">
        <f>+IF($E169=HV$22,VLOOKUP($C169,Input!$A$8:$GZ$39,MATCH(HV$21,Input!$A$6:$GZ$6,0),FALSE),0)*IF(HV$110&gt;=MAX($GP$110:HU$110),MIN((HV$110-MAX($GP$110:HU$110)),(HV$110-HU$110)),0)+IF($E169=HV$22,VLOOKUP($C169,Input!$A$8:$GZ$39,MATCH(HV$21,Input!$A$6:$GZ$6,0),FALSE),0)*IF(HV$109&gt;=MAX($GP$109:HU$109),MIN((HV$109-MAX($GP$109:HU$109)),(HV$109-HU$109)),0)</f>
        <v>0</v>
      </c>
      <c r="HW169" s="1">
        <f>+IF($E169=HW$22,VLOOKUP($C169,Input!$A$8:$GZ$39,MATCH(HW$21,Input!$A$6:$GZ$6,0),FALSE),0)*IF(HW$110&gt;=MAX($GP$110:HV$110),MIN((HW$110-MAX($GP$110:HV$110)),(HW$110-HV$110)),0)+IF($E169=HW$22,VLOOKUP($C169,Input!$A$8:$GZ$39,MATCH(HW$21,Input!$A$6:$GZ$6,0),FALSE),0)*IF(HW$109&gt;=MAX($GP$109:HV$109),MIN((HW$109-MAX($GP$109:HV$109)),(HW$109-HV$109)),0)</f>
        <v>0</v>
      </c>
      <c r="HX169" s="1">
        <f>+IF($E169=HX$22,VLOOKUP($C169,Input!$A$8:$GZ$39,MATCH(HX$21,Input!$A$6:$GZ$6,0),FALSE),0)*IF(HX$110&gt;=MAX($GP$110:HW$110),MIN((HX$110-MAX($GP$110:HW$110)),(HX$110-HW$110)),0)+IF($E169=HX$22,VLOOKUP($C169,Input!$A$8:$GZ$39,MATCH(HX$21,Input!$A$6:$GZ$6,0),FALSE),0)*IF(HX$109&gt;=MAX($GP$109:HW$109),MIN((HX$109-MAX($GP$109:HW$109)),(HX$109-HW$109)),0)</f>
        <v>0</v>
      </c>
      <c r="HY169" s="1">
        <f>+IF($E169=HY$22,VLOOKUP($C169,Input!$A$8:$GZ$39,MATCH(HY$21,Input!$A$6:$GZ$6,0),FALSE),0)*IF(HY$110&gt;=MAX($GP$110:HX$110),MIN((HY$110-MAX($GP$110:HX$110)),(HY$110-HX$110)),0)+IF($E169=HY$22,VLOOKUP($C169,Input!$A$8:$GZ$39,MATCH(HY$21,Input!$A$6:$GZ$6,0),FALSE),0)*IF(HY$109&gt;=MAX($GP$109:HX$109),MIN((HY$109-MAX($GP$109:HX$109)),(HY$109-HX$109)),0)</f>
        <v>0</v>
      </c>
      <c r="HZ169" s="42"/>
      <c r="IA169" t="str">
        <f>VLOOKUP($C169,Input!$A$8:$IA$39,MATCH(IA$21,Input!$A$6:$IA$6,0),FALSE)</f>
        <v>NA</v>
      </c>
      <c r="IB169" s="132">
        <f>IF((VLOOKUP($C169,Input!$A$8:$IA$39,MATCH(IB$21,Input!$A$6:$IA$6,0),FALSE))="Y",$D169/VLOOKUP($C169,Input!$A$8:$IA$39,MATCH(IC$21,Input!$A$6:$IA$6,0),FALSE),0)</f>
        <v>0</v>
      </c>
      <c r="IC169" s="132">
        <f>IF((VLOOKUP($C169,Input!$A$8:$IA$39,MATCH(IB$21,Input!$A$6:$IA$6,0),FALSE))="Y",0,IF((VLOOKUP($C169,Input!$A$8:$IA$39,MATCH(IC$21,Input!$A$6:$IA$6,0),FALSE))&gt;0,$D169/VLOOKUP($C169,Input!$A$8:$IA$39,MATCH(IC$21,Input!$A$6:$IA$6,0),FALSE),0))</f>
        <v>0</v>
      </c>
      <c r="ID169" s="1">
        <f>+IF($E169=ID$22,VLOOKUP($C169,Input!$A$8:$IA$39,MATCH(ID$21,Input!$A$6:$IA$6,0),FALSE),0)*IF(ID$110&gt;=MAX($IC$110:IC$110),MIN((ID$110-MAX($IC$110:IC$110)),(ID$110-IC$110)),0)+IF($E169=ID$22,VLOOKUP($C169,Input!$A$8:$IA$39,MATCH(ID$21,Input!$A$6:$IA$6,0),FALSE),0)*IF(ID$109&gt;=MAX($IC$109:IC$109),MIN((ID$109-MAX($IC$109:IC$109)),(ID$109-IC$109)),0)</f>
        <v>0</v>
      </c>
      <c r="IE169" s="1">
        <f>+IF($E169=IE$22,VLOOKUP($C169,Input!$A$8:$IA$39,MATCH(IE$21,Input!$A$6:$IA$6,0),FALSE),0)*IF(IE$110&gt;=MAX($IC$110:ID$110),MIN((IE$110-MAX($IC$110:ID$110)),(IE$110-ID$110)),0)+IF($E169=IE$22,VLOOKUP($C169,Input!$A$8:$IA$39,MATCH(IE$21,Input!$A$6:$IA$6,0),FALSE),0)*IF(IE$109&gt;=MAX($IC$109:ID$109),MIN((IE$109-MAX($IC$109:ID$109)),(IE$109-ID$109)),0)</f>
        <v>0</v>
      </c>
      <c r="IF169" s="1">
        <f>+IF($E169=IF$22,VLOOKUP($C169,Input!$A$8:$IA$39,MATCH(IF$21,Input!$A$6:$IA$6,0),FALSE),0)*IF(IF$110&gt;=MAX($IC$110:IE$110),MIN((IF$110-MAX($IC$110:IE$110)),(IF$110-IE$110)),0)+IF($E169=IF$22,VLOOKUP($C169,Input!$A$8:$IA$39,MATCH(IF$21,Input!$A$6:$IA$6,0),FALSE),0)*IF(IF$109&gt;=MAX($IC$109:IE$109),MIN((IF$109-MAX($IC$109:IE$109)),(IF$109-IE$109)),0)</f>
        <v>0</v>
      </c>
      <c r="IG169" s="1">
        <f>+IF($E169=IG$22,VLOOKUP($C169,Input!$A$8:$IA$39,MATCH(IG$21,Input!$A$6:$IA$6,0),FALSE),0)*IF(IG$110&gt;=MAX($IC$110:IF$110),MIN((IG$110-MAX($IC$110:IF$110)),(IG$110-IF$110)),0)+IF($E169=IG$22,VLOOKUP($C169,Input!$A$8:$IA$39,MATCH(IG$21,Input!$A$6:$IA$6,0),FALSE),0)*IF(IG$109&gt;=MAX($IC$109:IF$109),MIN((IG$109-MAX($IC$109:IF$109)),(IG$109-IF$109)),0)</f>
        <v>0</v>
      </c>
      <c r="IH169" s="1">
        <f>+IF($E169=IH$22,VLOOKUP($C169,Input!$A$8:$IA$39,MATCH(IH$21,Input!$A$6:$IA$6,0),FALSE),0)*IF(IH$110&gt;=MAX($IC$110:IG$110),MIN((IH$110-MAX($IC$110:IG$110)),(IH$110-IG$110)),0)+IF($E169=IH$22,VLOOKUP($C169,Input!$A$8:$IA$39,MATCH(IH$21,Input!$A$6:$IA$6,0),FALSE),0)*IF(IH$109&gt;=MAX($IC$109:IG$109),MIN((IH$109-MAX($IC$109:IG$109)),(IH$109-IG$109)),0)</f>
        <v>0</v>
      </c>
      <c r="II169" s="1">
        <f>+IF($E169=II$22,VLOOKUP($C169,Input!$A$8:$IA$39,MATCH(II$21,Input!$A$6:$IA$6,0),FALSE),0)*IF(II$110&gt;=MAX($IC$110:IH$110),MIN((II$110-MAX($IC$110:IH$110)),(II$110-IH$110)),0)+IF($E169=II$22,VLOOKUP($C169,Input!$A$8:$IA$39,MATCH(II$21,Input!$A$6:$IA$6,0),FALSE),0)*IF(II$109&gt;=MAX($IC$109:IH$109),MIN((II$109-MAX($IC$109:IH$109)),(II$109-IH$109)),0)</f>
        <v>0</v>
      </c>
      <c r="IJ169" s="1">
        <f>+IF($E169=IJ$22,VLOOKUP($C169,Input!$A$8:$IA$39,MATCH(IJ$21,Input!$A$6:$IA$6,0),FALSE),0)*IF(IJ$110&gt;=MAX($IC$110:II$110),MIN((IJ$110-MAX($IC$110:II$110)),(IJ$110-II$110)),0)+IF($E169=IJ$22,VLOOKUP($C169,Input!$A$8:$IA$39,MATCH(IJ$21,Input!$A$6:$IA$6,0),FALSE),0)*IF(IJ$109&gt;=MAX($IC$109:II$109),MIN((IJ$109-MAX($IC$109:II$109)),(IJ$109-II$109)),0)</f>
        <v>0</v>
      </c>
      <c r="IK169" s="1">
        <f>+IF($E169=IK$22,VLOOKUP($C169,Input!$A$8:$IA$39,MATCH(IK$21,Input!$A$6:$IA$6,0),FALSE),0)*IF(IK$110&gt;=MAX($IC$110:IJ$110),MIN((IK$110-MAX($IC$110:IJ$110)),(IK$110-IJ$110)),0)+IF($E169=IK$22,VLOOKUP($C169,Input!$A$8:$IA$39,MATCH(IK$21,Input!$A$6:$IA$6,0),FALSE),0)*IF(IK$109&gt;=MAX($IC$109:IJ$109),MIN((IK$109-MAX($IC$109:IJ$109)),(IK$109-IJ$109)),0)</f>
        <v>0</v>
      </c>
      <c r="IL169" s="1">
        <f>+IF($E169=IL$22,VLOOKUP($C169,Input!$A$8:$IA$39,MATCH(IL$21,Input!$A$6:$IA$6,0),FALSE),0)*IF(IL$110&gt;=MAX($IC$110:IK$110),MIN((IL$110-MAX($IC$110:IK$110)),(IL$110-IK$110)),0)+IF($E169=IL$22,VLOOKUP($C169,Input!$A$8:$IA$39,MATCH(IL$21,Input!$A$6:$IA$6,0),FALSE),0)*IF(IL$109&gt;=MAX($IC$109:IK$109),MIN((IL$109-MAX($IC$109:IK$109)),(IL$109-IK$109)),0)</f>
        <v>0</v>
      </c>
      <c r="IM169" s="1">
        <f>+IF($E169=IM$22,VLOOKUP($C169,Input!$A$8:$IA$39,MATCH(IM$21,Input!$A$6:$IA$6,0),FALSE),0)*IF(IM$110&gt;=MAX($IC$110:IL$110),MIN((IM$110-MAX($IC$110:IL$110)),(IM$110-IL$110)),0)+IF($E169=IM$22,VLOOKUP($C169,Input!$A$8:$IA$39,MATCH(IM$21,Input!$A$6:$IA$6,0),FALSE),0)*IF(IM$109&gt;=MAX($IC$109:IL$109),MIN((IM$109-MAX($IC$109:IL$109)),(IM$109-IL$109)),0)</f>
        <v>0</v>
      </c>
      <c r="IN169" s="1">
        <f>+IF($E169=IN$22,VLOOKUP($C169,Input!$A$8:$IA$39,MATCH(IN$21,Input!$A$6:$IA$6,0),FALSE),0)*IF(IN$110&gt;=MAX($IC$110:IM$110),MIN((IN$110-MAX($IC$110:IM$110)),(IN$110-IM$110)),0)+IF($E169=IN$22,VLOOKUP($C169,Input!$A$8:$IA$39,MATCH(IN$21,Input!$A$6:$IA$6,0),FALSE),0)*IF(IN$109&gt;=MAX($IC$109:IM$109),MIN((IN$109-MAX($IC$109:IM$109)),(IN$109-IM$109)),0)</f>
        <v>0</v>
      </c>
      <c r="IO169" s="1">
        <f>+IF($E169=IO$22,VLOOKUP($C169,Input!$A$8:$IA$39,MATCH(IO$21,Input!$A$6:$IA$6,0),FALSE),0)*IF(IO$110&gt;=MAX($IC$110:IN$110),MIN((IO$110-MAX($IC$110:IN$110)),(IO$110-IN$110)),0)+IF($E169=IO$22,VLOOKUP($C169,Input!$A$8:$IA$39,MATCH(IO$21,Input!$A$6:$IA$6,0),FALSE),0)*IF(IO$109&gt;=MAX($IC$109:IN$109),MIN((IO$109-MAX($IC$109:IN$109)),(IO$109-IN$109)),0)</f>
        <v>0</v>
      </c>
      <c r="IP169" s="1">
        <f>+IF($E169=IP$22,VLOOKUP($C169,Input!$A$8:$IA$39,MATCH(IP$21,Input!$A$6:$IA$6,0),FALSE),0)*IF(IP$110&gt;=MAX($IC$110:IO$110),MIN((IP$110-MAX($IC$110:IO$110)),(IP$110-IO$110)),0)+IF($E169=IP$22,VLOOKUP($C169,Input!$A$8:$IA$39,MATCH(IP$21,Input!$A$6:$IA$6,0),FALSE),0)*IF(IP$109&gt;=MAX($IC$109:IO$109),MIN((IP$109-MAX($IC$109:IO$109)),(IP$109-IO$109)),0)</f>
        <v>0</v>
      </c>
      <c r="IQ169" s="1">
        <f>+IF($E169=IQ$22,VLOOKUP($C169,Input!$A$8:$IA$39,MATCH(IQ$21,Input!$A$6:$IA$6,0),FALSE),0)*IF(IQ$110&gt;=MAX($IC$110:IP$110),MIN((IQ$110-MAX($IC$110:IP$110)),(IQ$110-IP$110)),0)+IF($E169=IQ$22,VLOOKUP($C169,Input!$A$8:$IA$39,MATCH(IQ$21,Input!$A$6:$IA$6,0),FALSE),0)*IF(IQ$109&gt;=MAX($IC$109:IP$109),MIN((IQ$109-MAX($IC$109:IP$109)),(IQ$109-IP$109)),0)</f>
        <v>0</v>
      </c>
      <c r="IR169" s="1">
        <f>+IF($E169=IR$22,VLOOKUP($C169,Input!$A$8:$IA$39,MATCH(IR$21,Input!$A$6:$IA$6,0),FALSE),0)*IF(IR$110&gt;=MAX($IC$110:IQ$110),MIN((IR$110-MAX($IC$110:IQ$110)),(IR$110-IQ$110)),0)+IF($E169=IR$22,VLOOKUP($C169,Input!$A$8:$IA$39,MATCH(IR$21,Input!$A$6:$IA$6,0),FALSE),0)*IF(IR$109&gt;=MAX($IC$109:IQ$109),MIN((IR$109-MAX($IC$109:IQ$109)),(IR$109-IQ$109)),0)</f>
        <v>0</v>
      </c>
      <c r="IS169" s="1">
        <f>+IF($E169=IS$22,VLOOKUP($C169,Input!$A$8:$IA$39,MATCH(IS$21,Input!$A$6:$IA$6,0),FALSE),0)*IF(IS$110&gt;=MAX($IC$110:IR$110),MIN((IS$110-MAX($IC$110:IR$110)),(IS$110-IR$110)),0)+IF($E169=IS$22,VLOOKUP($C169,Input!$A$8:$IA$39,MATCH(IS$21,Input!$A$6:$IA$6,0),FALSE),0)*IF(IS$109&gt;=MAX($IC$109:IR$109),MIN((IS$109-MAX($IC$109:IR$109)),(IS$109-IR$109)),0)</f>
        <v>0</v>
      </c>
      <c r="IT169" s="1">
        <f>+IF($E169=IT$22,VLOOKUP($C169,Input!$A$8:$IA$39,MATCH(IT$21,Input!$A$6:$IA$6,0),FALSE),0)*IF(IT$110&gt;=MAX($IC$110:IS$110),MIN((IT$110-MAX($IC$110:IS$110)),(IT$110-IS$110)),0)+IF($E169=IT$22,VLOOKUP($C169,Input!$A$8:$IA$39,MATCH(IT$21,Input!$A$6:$IA$6,0),FALSE),0)*IF(IT$109&gt;=MAX($IC$109:IS$109),MIN((IT$109-MAX($IC$109:IS$109)),(IT$109-IS$109)),0)</f>
        <v>0</v>
      </c>
      <c r="IU169" s="1">
        <f>+IF($E169=IU$22,VLOOKUP($C169,Input!$A$8:$IA$39,MATCH(IU$21,Input!$A$6:$IA$6,0),FALSE),0)*IF(IU$110&gt;=MAX($IC$110:IT$110),MIN((IU$110-MAX($IC$110:IT$110)),(IU$110-IT$110)),0)+IF($E169=IU$22,VLOOKUP($C169,Input!$A$8:$IA$39,MATCH(IU$21,Input!$A$6:$IA$6,0),FALSE),0)*IF(IU$109&gt;=MAX($IC$109:IT$109),MIN((IU$109-MAX($IC$109:IT$109)),(IU$109-IT$109)),0)</f>
        <v>0</v>
      </c>
      <c r="IV169" s="1">
        <f>+IF($E169=IV$22,VLOOKUP($C169,Input!$A$8:$IA$39,MATCH(IV$21,Input!$A$6:$IA$6,0),FALSE),0)*IF(IV$110&gt;=MAX($IC$110:IU$110),MIN((IV$110-MAX($IC$110:IU$110)),(IV$110-IU$110)),0)+IF($E169=IV$22,VLOOKUP($C169,Input!$A$8:$IA$39,MATCH(IV$21,Input!$A$6:$IA$6,0),FALSE),0)*IF(IV$109&gt;=MAX($IC$109:IU$109),MIN((IV$109-MAX($IC$109:IU$109)),(IV$109-IU$109)),0)</f>
        <v>0</v>
      </c>
      <c r="IW169" s="1">
        <f>+IF($E169=IW$22,VLOOKUP($C169,Input!$A$8:$IA$39,MATCH(IW$21,Input!$A$6:$IA$6,0),FALSE),0)*IF(IW$110&gt;=MAX($IC$110:IV$110),MIN((IW$110-MAX($IC$110:IV$110)),(IW$110-IV$110)),0)+IF($E169=IW$22,VLOOKUP($C169,Input!$A$8:$IA$39,MATCH(IW$21,Input!$A$6:$IA$6,0),FALSE),0)*IF(IW$109&gt;=MAX($IC$109:IV$109),MIN((IW$109-MAX($IC$109:IV$109)),(IW$109-IV$109)),0)</f>
        <v>0</v>
      </c>
      <c r="IX169" s="1">
        <f>+IF($E169=IX$22,VLOOKUP($C169,Input!$A$8:$IA$39,MATCH(IX$21,Input!$A$6:$IA$6,0),FALSE),0)*IF(IX$110&gt;=MAX($IC$110:IW$110),MIN((IX$110-MAX($IC$110:IW$110)),(IX$110-IW$110)),0)+IF($E169=IX$22,VLOOKUP($C169,Input!$A$8:$IA$39,MATCH(IX$21,Input!$A$6:$IA$6,0),FALSE),0)*IF(IX$109&gt;=MAX($IC$109:IW$109),MIN((IX$109-MAX($IC$109:IW$109)),(IX$109-IW$109)),0)</f>
        <v>0</v>
      </c>
      <c r="IY169" s="1">
        <f>+IF($E169=IY$22,VLOOKUP($C169,Input!$A$8:$IA$39,MATCH(IY$21,Input!$A$6:$IA$6,0),FALSE),0)*IF(IY$110&gt;=MAX($IC$110:IX$110),MIN((IY$110-MAX($IC$110:IX$110)),(IY$110-IX$110)),0)+IF($E169=IY$22,VLOOKUP($C169,Input!$A$8:$IA$39,MATCH(IY$21,Input!$A$6:$IA$6,0),FALSE),0)*IF(IY$109&gt;=MAX($IC$109:IX$109),MIN((IY$109-MAX($IC$109:IX$109)),(IY$109-IX$109)),0)</f>
        <v>0</v>
      </c>
      <c r="IZ169" s="1">
        <f>+IF($E169=IZ$22,VLOOKUP($C169,Input!$A$8:$IA$39,MATCH(IZ$21,Input!$A$6:$IA$6,0),FALSE),0)*IF(IZ$110&gt;=MAX($IC$110:IY$110),MIN((IZ$110-MAX($IC$110:IY$110)),(IZ$110-IY$110)),0)+IF($E169=IZ$22,VLOOKUP($C169,Input!$A$8:$IA$39,MATCH(IZ$21,Input!$A$6:$IA$6,0),FALSE),0)*IF(IZ$109&gt;=MAX($IC$109:IY$109),MIN((IZ$109-MAX($IC$109:IY$109)),(IZ$109-IY$109)),0)</f>
        <v>0</v>
      </c>
      <c r="JA169" s="1">
        <f>+IF($E169=JA$22,VLOOKUP($C169,Input!$A$8:$IA$39,MATCH(JA$21,Input!$A$6:$IA$6,0),FALSE),0)*IF(JA$110&gt;=MAX($IC$110:IZ$110),MIN((JA$110-MAX($IC$110:IZ$110)),(JA$110-IZ$110)),0)+IF($E169=JA$22,VLOOKUP($C169,Input!$A$8:$IA$39,MATCH(JA$21,Input!$A$6:$IA$6,0),FALSE),0)*IF(JA$109&gt;=MAX($IC$109:IZ$109),MIN((JA$109-MAX($IC$109:IZ$109)),(JA$109-IZ$109)),0)</f>
        <v>0</v>
      </c>
      <c r="JB169" s="1">
        <f>+IF($E169=JB$22,VLOOKUP($C169,Input!$A$8:$IA$39,MATCH(JB$21,Input!$A$6:$IA$6,0),FALSE),0)*IF(JB$110&gt;=MAX($IC$110:JA$110),MIN((JB$110-MAX($IC$110:JA$110)),(JB$110-JA$110)),0)+IF($E169=JB$22,VLOOKUP($C169,Input!$A$8:$IA$39,MATCH(JB$21,Input!$A$6:$IA$6,0),FALSE),0)*IF(JB$109&gt;=MAX($IC$109:JA$109),MIN((JB$109-MAX($IC$109:JA$109)),(JB$109-JA$109)),0)</f>
        <v>0</v>
      </c>
      <c r="JC169" s="1">
        <f>+IF($E169=JC$22,VLOOKUP($C169,Input!$A$8:$IA$39,MATCH(JC$21,Input!$A$6:$IA$6,0),FALSE),0)*IF(JC$110&gt;=MAX($IC$110:JB$110),MIN((JC$110-MAX($IC$110:JB$110)),(JC$110-JB$110)),0)+IF($E169=JC$22,VLOOKUP($C169,Input!$A$8:$IA$39,MATCH(JC$21,Input!$A$6:$IA$6,0),FALSE),0)*IF(JC$109&gt;=MAX($IC$109:JB$109),MIN((JC$109-MAX($IC$109:JB$109)),(JC$109-JB$109)),0)</f>
        <v>0</v>
      </c>
      <c r="JD169" s="1">
        <f>+IF($E169=JD$22,VLOOKUP($C169,Input!$A$8:$IA$39,MATCH(JD$21,Input!$A$6:$IA$6,0),FALSE),0)*IF(JD$110&gt;=MAX($IC$110:JC$110),MIN((JD$110-MAX($IC$110:JC$110)),(JD$110-JC$110)),0)+IF($E169=JD$22,VLOOKUP($C169,Input!$A$8:$IA$39,MATCH(JD$21,Input!$A$6:$IA$6,0),FALSE),0)*IF(JD$109&gt;=MAX($IC$109:JC$109),MIN((JD$109-MAX($IC$109:JC$109)),(JD$109-JC$109)),0)</f>
        <v>0</v>
      </c>
      <c r="JE169" s="1">
        <f>+IF($E169=JE$22,VLOOKUP($C169,Input!$A$8:$IA$39,MATCH(JE$21,Input!$A$6:$IA$6,0),FALSE),0)*IF(JE$110&gt;=MAX($IC$110:JD$110),MIN((JE$110-MAX($IC$110:JD$110)),(JE$110-JD$110)),0)+IF($E169=JE$22,VLOOKUP($C169,Input!$A$8:$IA$39,MATCH(JE$21,Input!$A$6:$IA$6,0),FALSE),0)*IF(JE$109&gt;=MAX($IC$109:JD$109),MIN((JE$109-MAX($IC$109:JD$109)),(JE$109-JD$109)),0)</f>
        <v>0</v>
      </c>
      <c r="JF169" s="1">
        <f>+IF($E169=JF$22,VLOOKUP($C169,Input!$A$8:$IA$39,MATCH(JF$21,Input!$A$6:$IA$6,0),FALSE),0)*IF(JF$110&gt;=MAX($IC$110:JE$110),MIN((JF$110-MAX($IC$110:JE$110)),(JF$110-JE$110)),0)+IF($E169=JF$22,VLOOKUP($C169,Input!$A$8:$IA$39,MATCH(JF$21,Input!$A$6:$IA$6,0),FALSE),0)*IF(JF$109&gt;=MAX($IC$109:JE$109),MIN((JF$109-MAX($IC$109:JE$109)),(JF$109-JE$109)),0)</f>
        <v>0</v>
      </c>
      <c r="JG169" s="1">
        <f>+IF($E169=JG$22,VLOOKUP($C169,Input!$A$8:$IA$39,MATCH(JG$21,Input!$A$6:$IA$6,0),FALSE),0)*IF(JG$110&gt;=MAX($IC$110:JF$110),MIN((JG$110-MAX($IC$110:JF$110)),(JG$110-JF$110)),0)+IF($E169=JG$22,VLOOKUP($C169,Input!$A$8:$IA$39,MATCH(JG$21,Input!$A$6:$IA$6,0),FALSE),0)*IF(JG$109&gt;=MAX($IC$109:JF$109),MIN((JG$109-MAX($IC$109:JF$109)),(JG$109-JF$109)),0)</f>
        <v>0</v>
      </c>
      <c r="JH169" s="1">
        <f>+IF($E169=JH$22,VLOOKUP($C169,Input!$A$8:$IA$39,MATCH(JH$21,Input!$A$6:$IA$6,0),FALSE),0)*IF(JH$110&gt;=MAX($IC$110:JG$110),MIN((JH$110-MAX($IC$110:JG$110)),(JH$110-JG$110)),0)+IF($E169=JH$22,VLOOKUP($C169,Input!$A$8:$IA$39,MATCH(JH$21,Input!$A$6:$IA$6,0),FALSE),0)*IF(JH$109&gt;=MAX($IC$109:JG$109),MIN((JH$109-MAX($IC$109:JG$109)),(JH$109-JG$109)),0)</f>
        <v>0</v>
      </c>
      <c r="JI169" s="1">
        <f>+IF($E169=JI$22,VLOOKUP($C169,Input!$A$8:$IA$39,MATCH(JI$21,Input!$A$6:$IA$6,0),FALSE),0)*IF(JI$110&gt;=MAX($IC$110:JH$110),MIN((JI$110-MAX($IC$110:JH$110)),(JI$110-JH$110)),0)+IF($E169=JI$22,VLOOKUP($C169,Input!$A$8:$IA$39,MATCH(JI$21,Input!$A$6:$IA$6,0),FALSE),0)*IF(JI$109&gt;=MAX($IC$109:JH$109),MIN((JI$109-MAX($IC$109:JH$109)),(JI$109-JH$109)),0)</f>
        <v>0</v>
      </c>
      <c r="JJ169" s="1">
        <f>+IF($E169=JJ$22,VLOOKUP($C169,Input!$A$8:$IA$39,MATCH(JJ$21,Input!$A$6:$IA$6,0),FALSE),0)*IF(JJ$110&gt;=MAX($IC$110:JI$110),MIN((JJ$110-MAX($IC$110:JI$110)),(JJ$110-JI$110)),0)+IF($E169=JJ$22,VLOOKUP($C169,Input!$A$8:$IA$39,MATCH(JJ$21,Input!$A$6:$IA$6,0),FALSE),0)*IF(JJ$109&gt;=MAX($IC$109:JI$109),MIN((JJ$109-MAX($IC$109:JI$109)),(JJ$109-JI$109)),0)</f>
        <v>0</v>
      </c>
      <c r="JK169" s="1">
        <f>+IF($E169=JK$22,VLOOKUP($C169,Input!$A$8:$IA$39,MATCH(JK$21,Input!$A$6:$IA$6,0),FALSE),0)*IF(JK$110&gt;=MAX($IC$110:JJ$110),MIN((JK$110-MAX($IC$110:JJ$110)),(JK$110-JJ$110)),0)+IF($E169=JK$22,VLOOKUP($C169,Input!$A$8:$IA$39,MATCH(JK$21,Input!$A$6:$IA$6,0),FALSE),0)*IF(JK$109&gt;=MAX($IC$109:JJ$109),MIN((JK$109-MAX($IC$109:JJ$109)),(JK$109-JJ$109)),0)</f>
        <v>0</v>
      </c>
      <c r="JL169" s="1">
        <f>+IF($E169=JL$22,VLOOKUP($C169,Input!$A$8:$IA$39,MATCH(JL$21,Input!$A$6:$IA$6,0),FALSE),0)*IF(JL$110&gt;=MAX($IC$110:JK$110),MIN((JL$110-MAX($IC$110:JK$110)),(JL$110-JK$110)),0)+IF($E169=JL$22,VLOOKUP($C169,Input!$A$8:$IA$39,MATCH(JL$21,Input!$A$6:$IA$6,0),FALSE),0)*IF(JL$109&gt;=MAX($IC$109:JK$109),MIN((JL$109-MAX($IC$109:JK$109)),(JL$109-JK$109)),0)</f>
        <v>0</v>
      </c>
      <c r="JN169" t="str">
        <f>+VLOOKUP($C169,Input!$A$8:$GZ$39,MATCH(JN$21,Input!$A$6:$GZ$6,0),FALSE)</f>
        <v>CNG Station Maint in fuel price</v>
      </c>
      <c r="JO169" s="1">
        <f>IF($E169+$I169+$D$7&lt;=JO$22,0,IF(JO$22-$D$7&gt;=$E169,VLOOKUP($C169,Input!$A$8:$GZ$39,MATCH(JO$21,Input!$A$6:$GZ$6,0),FALSE),0)*$F169/$G169)*$D169</f>
        <v>0</v>
      </c>
      <c r="JP169" s="1">
        <f>IF($E169+$I169+$D$7&lt;=JP$22,0,IF(JP$22-$D$7&gt;=$E169,VLOOKUP($C169,Input!$A$8:$GZ$39,MATCH(JP$21,Input!$A$6:$GZ$6,0),FALSE),0)*$F169/$G169)*$D169</f>
        <v>0</v>
      </c>
      <c r="JQ169" s="1">
        <f>IF($E169+$I169+$D$7&lt;=JQ$22,0,IF(JQ$22-$D$7&gt;=$E169,VLOOKUP($C169,Input!$A$8:$GZ$39,MATCH(JQ$21,Input!$A$6:$GZ$6,0),FALSE),0)*$F169/$G169)*$D169</f>
        <v>0</v>
      </c>
      <c r="JR169" s="1">
        <f>IF($E169+$I169+$D$7&lt;=JR$22,0,IF(JR$22-$D$7&gt;=$E169,VLOOKUP($C169,Input!$A$8:$GZ$39,MATCH(JR$21,Input!$A$6:$GZ$6,0),FALSE),0)*$F169/$G169)*$D169</f>
        <v>0</v>
      </c>
      <c r="JS169" s="1">
        <f>IF($E169+$I169+$D$7&lt;=JS$22,0,IF(JS$22-$D$7&gt;=$E169,VLOOKUP($C169,Input!$A$8:$GZ$39,MATCH(JS$21,Input!$A$6:$GZ$6,0),FALSE),0)*$F169/$G169)*$D169</f>
        <v>0</v>
      </c>
      <c r="JT169" s="1">
        <f>IF($E169+$I169+$D$7&lt;=JT$22,0,IF(JT$22-$D$7&gt;=$E169,VLOOKUP($C169,Input!$A$8:$GZ$39,MATCH(JT$21,Input!$A$6:$GZ$6,0),FALSE),0)*$F169/$G169)*$D169</f>
        <v>0</v>
      </c>
      <c r="JU169" s="1">
        <f>IF($E169+$I169+$D$7&lt;=JU$22,0,IF(JU$22-$D$7&gt;=$E169,VLOOKUP($C169,Input!$A$8:$GZ$39,MATCH(JU$21,Input!$A$6:$GZ$6,0),FALSE),0)*$F169/$G169)*$D169</f>
        <v>0</v>
      </c>
      <c r="JV169" s="1">
        <f>IF($E169+$I169+$D$7&lt;=JV$22,0,IF(JV$22-$D$7&gt;=$E169,VLOOKUP($C169,Input!$A$8:$GZ$39,MATCH(JV$21,Input!$A$6:$GZ$6,0),FALSE),0)*$F169/$G169)*$D169</f>
        <v>0</v>
      </c>
      <c r="JW169" s="1">
        <f>IF($E169+$I169+$D$7&lt;=JW$22,0,IF(JW$22-$D$7&gt;=$E169,VLOOKUP($C169,Input!$A$8:$GZ$39,MATCH(JW$21,Input!$A$6:$GZ$6,0),FALSE),0)*$F169/$G169)*$D169</f>
        <v>0</v>
      </c>
      <c r="JX169" s="1">
        <f>IF($E169+$I169+$D$7&lt;=JX$22,0,IF(JX$22-$D$7&gt;=$E169,VLOOKUP($C169,Input!$A$8:$GZ$39,MATCH(JX$21,Input!$A$6:$GZ$6,0),FALSE),0)*$F169/$G169)*$D169</f>
        <v>0</v>
      </c>
      <c r="JY169" s="1">
        <f>IF($E169+$I169+$D$7&lt;=JY$22,0,IF(JY$22-$D$7&gt;=$E169,VLOOKUP($C169,Input!$A$8:$GZ$39,MATCH(JY$21,Input!$A$6:$GZ$6,0),FALSE),0)*$F169/$G169)*$D169</f>
        <v>0</v>
      </c>
      <c r="JZ169" s="1">
        <f>IF($E169+$I169+$D$7&lt;=JZ$22,0,IF(JZ$22-$D$7&gt;=$E169,VLOOKUP($C169,Input!$A$8:$GZ$39,MATCH(JZ$21,Input!$A$6:$GZ$6,0),FALSE),0)*$F169/$G169)*$D169</f>
        <v>0</v>
      </c>
      <c r="KA169" s="1">
        <f>IF($E169+$I169+$D$7&lt;=KA$22,0,IF(KA$22-$D$7&gt;=$E169,VLOOKUP($C169,Input!$A$8:$GZ$39,MATCH(KA$21,Input!$A$6:$GZ$6,0),FALSE),0)*$F169/$G169)*$D169</f>
        <v>0</v>
      </c>
      <c r="KB169" s="1">
        <f>IF($E169+$I169+$D$7&lt;=KB$22,0,IF(KB$22-$D$7&gt;=$E169,VLOOKUP($C169,Input!$A$8:$GZ$39,MATCH(KB$21,Input!$A$6:$GZ$6,0),FALSE),0)*$F169/$G169)*$D169</f>
        <v>0</v>
      </c>
      <c r="KC169" s="1">
        <f>IF($E169+$I169+$D$7&lt;=KC$22,0,IF(KC$22-$D$7&gt;=$E169,VLOOKUP($C169,Input!$A$8:$GZ$39,MATCH(KC$21,Input!$A$6:$GZ$6,0),FALSE),0)*$F169/$G169)*$D169</f>
        <v>0</v>
      </c>
      <c r="KD169" s="1">
        <f>IF($E169+$I169+$D$7&lt;=KD$22,0,IF(KD$22-$D$7&gt;=$E169,VLOOKUP($C169,Input!$A$8:$GZ$39,MATCH(KD$21,Input!$A$6:$GZ$6,0),FALSE),0)*$F169/$G169)*$D169</f>
        <v>0</v>
      </c>
      <c r="KE169" s="1">
        <f>IF($E169+$I169+$D$7&lt;=KE$22,0,IF(KE$22-$D$7&gt;=$E169,VLOOKUP($C169,Input!$A$8:$GZ$39,MATCH(KE$21,Input!$A$6:$GZ$6,0),FALSE),0)*$F169/$G169)*$D169</f>
        <v>0</v>
      </c>
      <c r="KF169" s="1">
        <f>IF($E169+$I169+$D$7&lt;=KF$22,0,IF(KF$22-$D$7&gt;=$E169,VLOOKUP($C169,Input!$A$8:$GZ$39,MATCH(KF$21,Input!$A$6:$GZ$6,0),FALSE),0)*$F169/$G169)*$D169</f>
        <v>0</v>
      </c>
      <c r="KG169" s="1">
        <f>IF($E169+$I169+$D$7&lt;=KG$22,0,IF(KG$22-$D$7&gt;=$E169,VLOOKUP($C169,Input!$A$8:$GZ$39,MATCH(KG$21,Input!$A$6:$GZ$6,0),FALSE),0)*$F169/$G169)*$D169</f>
        <v>0</v>
      </c>
      <c r="KH169" s="1">
        <f>IF($E169+$I169+$D$7&lt;=KH$22,0,IF(KH$22-$D$7&gt;=$E169,VLOOKUP($C169,Input!$A$8:$GZ$39,MATCH(KH$21,Input!$A$6:$GZ$6,0),FALSE),0)*$F169/$G169)*$D169</f>
        <v>0</v>
      </c>
      <c r="KI169" s="1">
        <f>IF($E169+$I169+$D$7&lt;=KI$22,0,IF(KI$22-$D$7&gt;=$E169,VLOOKUP($C169,Input!$A$8:$GZ$39,MATCH(KI$21,Input!$A$6:$GZ$6,0),FALSE),0)*$F169/$G169)*$D169</f>
        <v>0</v>
      </c>
      <c r="KJ169" s="1">
        <f>IF($E169+$I169+$D$7&lt;=KJ$22,0,IF(KJ$22-$D$7&gt;=$E169,VLOOKUP($C169,Input!$A$8:$GZ$39,MATCH(KJ$21,Input!$A$6:$GZ$6,0),FALSE),0)*$F169/$G169)*$D169</f>
        <v>0</v>
      </c>
      <c r="KK169" s="1">
        <f>IF($E169+$I169+$D$7&lt;=KK$22,0,IF(KK$22-$D$7&gt;=$E169,VLOOKUP($C169,Input!$A$8:$GZ$39,MATCH(KK$21,Input!$A$6:$GZ$6,0),FALSE),0)*$F169/$G169)*$D169</f>
        <v>0</v>
      </c>
      <c r="KL169" s="1">
        <f>IF($E169+$I169+$D$7&lt;=KL$22,0,IF(KL$22-$D$7&gt;=$E169,VLOOKUP($C169,Input!$A$8:$GZ$39,MATCH(KL$21,Input!$A$6:$GZ$6,0),FALSE),0)*$F169/$G169)*$D169</f>
        <v>0</v>
      </c>
      <c r="KM169" s="1">
        <f>IF($E169+$I169+$D$7&lt;=KM$22,0,IF(KM$22-$D$7&gt;=$E169,VLOOKUP($C169,Input!$A$8:$GZ$39,MATCH(KM$21,Input!$A$6:$GZ$6,0),FALSE),0)*$F169/$G169)*$D169</f>
        <v>0</v>
      </c>
      <c r="KN169" s="1">
        <f>IF($E169+$I169+$D$7&lt;=KN$22,0,IF(KN$22-$D$7&gt;=$E169,VLOOKUP($C169,Input!$A$8:$GZ$39,MATCH(KN$21,Input!$A$6:$GZ$6,0),FALSE),0)*$F169/$G169)*$D169</f>
        <v>0</v>
      </c>
      <c r="KO169" s="1">
        <f>IF($E169+$I169+$D$7&lt;=KO$22,0,IF(KO$22-$D$7&gt;=$E169,VLOOKUP($C169,Input!$A$8:$GZ$39,MATCH(KO$21,Input!$A$6:$GZ$6,0),FALSE),0)*$F169/$G169)*$D169</f>
        <v>0</v>
      </c>
      <c r="KP169" s="1">
        <f>IF($E169+$I169+$D$7&lt;=KP$22,0,IF(KP$22-$D$7&gt;=$E169,VLOOKUP($C169,Input!$A$8:$GZ$39,MATCH(KP$21,Input!$A$6:$GZ$6,0),FALSE),0)*$F169/$G169)*$D169</f>
        <v>0</v>
      </c>
      <c r="KQ169" s="1">
        <f>IF($E169+$I169+$D$7&lt;=KQ$22,0,IF(KQ$22-$D$7&gt;=$E169,VLOOKUP($C169,Input!$A$8:$GZ$39,MATCH(KQ$21,Input!$A$6:$GZ$6,0),FALSE),0)*$F169/$G169)*$D169</f>
        <v>0</v>
      </c>
      <c r="KR169" s="1">
        <f>IF($E169+$I169+$D$7&lt;=KR$22,0,IF(KR$22-$D$7&gt;=$E169,VLOOKUP($C169,Input!$A$8:$GZ$39,MATCH(KR$21,Input!$A$6:$GZ$6,0),FALSE),0)*$F169/$G169)*$D169</f>
        <v>0</v>
      </c>
      <c r="KS169" s="1">
        <f>IF($E169+$I169+$D$7&lt;=KS$22,0,IF(KS$22-$D$7&gt;=$E169,VLOOKUP($C169,Input!$A$8:$GZ$39,MATCH(KS$21,Input!$A$6:$GZ$6,0),FALSE),0)*$F169/$G169)*$D169</f>
        <v>0</v>
      </c>
      <c r="KT169" s="1">
        <f>IF($E169+$I169+$D$7&lt;=KT$22,0,IF(KT$22-$D$7&gt;=$E169,VLOOKUP($C169,Input!$A$8:$GZ$39,MATCH(KT$21,Input!$A$6:$GZ$6,0),FALSE),0)*$F169/$G169)*$D169</f>
        <v>0</v>
      </c>
      <c r="KU169" s="1">
        <f>IF($E169+$I169+$D$7&lt;=KU$22,0,IF(KU$22-$D$7&gt;=$E169,VLOOKUP($C169,Input!$A$8:$GZ$39,MATCH(KU$21,Input!$A$6:$GZ$6,0),FALSE),0)*$F169/$G169)*$D169</f>
        <v>0</v>
      </c>
      <c r="KV169" s="1">
        <f>IF($E169+$I169+$D$7&lt;=KV$22,0,IF(KV$22-$D$7&gt;=$E169,VLOOKUP($C169,Input!$A$8:$GZ$39,MATCH(KV$21,Input!$A$6:$GZ$6,0),FALSE),0)*$F169/$G169)*$D169</f>
        <v>0</v>
      </c>
      <c r="KW169" s="1">
        <f>IF($E169+$I169+$D$7&lt;=KW$22,0,IF(KW$22-$D$7&gt;=$E169,VLOOKUP($C169,Input!$A$8:$GZ$39,MATCH(KW$21,Input!$A$6:$GZ$6,0),FALSE),0)*$F169/$G169)*$D169</f>
        <v>0</v>
      </c>
      <c r="KY169" t="str">
        <f>VLOOKUP($C169,Input!$A$8:$HV$39,MATCH(KY$21,Input!$A$6:$HV$6,0),FALSE)</f>
        <v xml:space="preserve">CNG (compressed and at pump, including station maintenance) </v>
      </c>
      <c r="KZ169" s="1">
        <f>IF($E169+$I169+$D$7&lt;=KZ$22,0,IF(KZ$22-$D$7&gt;=$E169,VLOOKUP($C169,Input!$A$8:$HV$39,MATCH(KZ$21,Input!$A$6:$HV$6,0),FALSE)/$G169*$F169,0))*$D169</f>
        <v>0</v>
      </c>
      <c r="LA169" s="1">
        <f>IF($E169+$I169+$D$7&lt;=LA$22,0,IF(LA$22-$D$7&gt;=$E169,VLOOKUP($C169,Input!$A$8:$HV$39,MATCH(LA$21,Input!$A$6:$HV$6,0),FALSE)/$G169*$F169,0))*$D169</f>
        <v>0</v>
      </c>
      <c r="LB169" s="1">
        <f>IF($E169+$I169+$D$7&lt;=LB$22,0,IF(LB$22-$D$7&gt;=$E169,VLOOKUP($C169,Input!$A$8:$HV$39,MATCH(LB$21,Input!$A$6:$HV$6,0),FALSE)/$G169*$F169,0))*$D169</f>
        <v>0</v>
      </c>
      <c r="LC169" s="1">
        <f>IF($E169+$I169+$D$7&lt;=LC$22,0,IF(LC$22-$D$7&gt;=$E169,VLOOKUP($C169,Input!$A$8:$HV$39,MATCH(LC$21,Input!$A$6:$HV$6,0),FALSE)/$G169*$F169,0))*$D169</f>
        <v>0</v>
      </c>
      <c r="LD169" s="1">
        <f>IF($E169+$I169+$D$7&lt;=LD$22,0,IF(LD$22-$D$7&gt;=$E169,VLOOKUP($C169,Input!$A$8:$HV$39,MATCH(LD$21,Input!$A$6:$HV$6,0),FALSE)/$G169*$F169,0))*$D169</f>
        <v>0</v>
      </c>
      <c r="LE169" s="1">
        <f>IF($E169+$I169+$D$7&lt;=LE$22,0,IF(LE$22-$D$7&gt;=$E169,VLOOKUP($C169,Input!$A$8:$HV$39,MATCH(LE$21,Input!$A$6:$HV$6,0),FALSE)/$G169*$F169,0))*$D169</f>
        <v>0</v>
      </c>
      <c r="LF169" s="1">
        <f>IF($E169+$I169+$D$7&lt;=LF$22,0,IF(LF$22-$D$7&gt;=$E169,VLOOKUP($C169,Input!$A$8:$HV$39,MATCH(LF$21,Input!$A$6:$HV$6,0),FALSE)/$G169*$F169,0))*$D169</f>
        <v>0</v>
      </c>
      <c r="LG169" s="1">
        <f>IF($E169+$I169+$D$7&lt;=LG$22,0,IF(LG$22-$D$7&gt;=$E169,VLOOKUP($C169,Input!$A$8:$HV$39,MATCH(LG$21,Input!$A$6:$HV$6,0),FALSE)/$G169*$F169,0))*$D169</f>
        <v>0</v>
      </c>
      <c r="LH169" s="1">
        <f>IF($E169+$I169+$D$7&lt;=LH$22,0,IF(LH$22-$D$7&gt;=$E169,VLOOKUP($C169,Input!$A$8:$HV$39,MATCH(LH$21,Input!$A$6:$HV$6,0),FALSE)/$G169*$F169,0))*$D169</f>
        <v>0</v>
      </c>
      <c r="LI169" s="1">
        <f>IF($E169+$I169+$D$7&lt;=LI$22,0,IF(LI$22-$D$7&gt;=$E169,VLOOKUP($C169,Input!$A$8:$HV$39,MATCH(LI$21,Input!$A$6:$HV$6,0),FALSE)/$G169*$F169,0))*$D169</f>
        <v>0</v>
      </c>
      <c r="LJ169" s="1">
        <f>IF($E169+$I169+$D$7&lt;=LJ$22,0,IF(LJ$22-$D$7&gt;=$E169,VLOOKUP($C169,Input!$A$8:$HV$39,MATCH(LJ$21,Input!$A$6:$HV$6,0),FALSE)/$G169*$F169,0))*$D169</f>
        <v>0</v>
      </c>
      <c r="LK169" s="1">
        <f>IF($E169+$I169+$D$7&lt;=LK$22,0,IF(LK$22-$D$7&gt;=$E169,VLOOKUP($C169,Input!$A$8:$HV$39,MATCH(LK$21,Input!$A$6:$HV$6,0),FALSE)/$G169*$F169,0))*$D169</f>
        <v>0</v>
      </c>
      <c r="LL169" s="1">
        <f>IF($E169+$I169+$D$7&lt;=LL$22,0,IF(LL$22-$D$7&gt;=$E169,VLOOKUP($C169,Input!$A$8:$HV$39,MATCH(LL$21,Input!$A$6:$HV$6,0),FALSE)/$G169*$F169,0))*$D169</f>
        <v>0</v>
      </c>
      <c r="LM169" s="1">
        <f>IF($E169+$I169+$D$7&lt;=LM$22,0,IF(LM$22-$D$7&gt;=$E169,VLOOKUP($C169,Input!$A$8:$HV$39,MATCH(LM$21,Input!$A$6:$HV$6,0),FALSE)/$G169*$F169,0))*$D169</f>
        <v>0</v>
      </c>
      <c r="LN169" s="1">
        <f>IF($E169+$I169+$D$7&lt;=LN$22,0,IF(LN$22-$D$7&gt;=$E169,VLOOKUP($C169,Input!$A$8:$HV$39,MATCH(LN$21,Input!$A$6:$HV$6,0),FALSE)/$G169*$F169,0))*$D169</f>
        <v>0</v>
      </c>
      <c r="LO169" s="1">
        <f>IF($E169+$I169+$D$7&lt;=LO$22,0,IF(LO$22-$D$7&gt;=$E169,VLOOKUP($C169,Input!$A$8:$HV$39,MATCH(LO$21,Input!$A$6:$HV$6,0),FALSE)/$G169*$F169,0))*$D169</f>
        <v>0</v>
      </c>
      <c r="LP169" s="1">
        <f>IF($E169+$I169+$D$7&lt;=LP$22,0,IF(LP$22-$D$7&gt;=$E169,VLOOKUP($C169,Input!$A$8:$HV$39,MATCH(LP$21,Input!$A$6:$HV$6,0),FALSE)/$G169*$F169,0))*$D169</f>
        <v>0</v>
      </c>
      <c r="LQ169" s="1">
        <f>IF($E169+$I169+$D$7&lt;=LQ$22,0,IF(LQ$22-$D$7&gt;=$E169,VLOOKUP($C169,Input!$A$8:$HV$39,MATCH(LQ$21,Input!$A$6:$HV$6,0),FALSE)/$G169*$F169,0))*$D169</f>
        <v>0</v>
      </c>
      <c r="LR169" s="1">
        <f>IF($E169+$I169+$D$7&lt;=LR$22,0,IF(LR$22-$D$7&gt;=$E169,VLOOKUP($C169,Input!$A$8:$HV$39,MATCH(LR$21,Input!$A$6:$HV$6,0),FALSE)/$G169*$F169,0))*$D169</f>
        <v>3479942.4035093407</v>
      </c>
      <c r="LS169" s="1">
        <f>IF($E169+$I169+$D$7&lt;=LS$22,0,IF(LS$22-$D$7&gt;=$E169,VLOOKUP($C169,Input!$A$8:$HV$39,MATCH(LS$21,Input!$A$6:$HV$6,0),FALSE)/$G169*$F169,0))*$D169</f>
        <v>3648950.0492662489</v>
      </c>
      <c r="LT169" s="1">
        <f>IF($E169+$I169+$D$7&lt;=LT$22,0,IF(LT$22-$D$7&gt;=$E169,VLOOKUP($C169,Input!$A$8:$HV$39,MATCH(LT$21,Input!$A$6:$HV$6,0),FALSE)/$G169*$F169,0))*$D169</f>
        <v>3762133.2261712411</v>
      </c>
      <c r="LU169" s="1">
        <f>IF($E169+$I169+$D$7&lt;=LU$22,0,IF(LU$22-$D$7&gt;=$E169,VLOOKUP($C169,Input!$A$8:$HV$39,MATCH(LU$21,Input!$A$6:$HV$6,0),FALSE)/$G169*$F169,0))*$D169</f>
        <v>3776808.6717123985</v>
      </c>
      <c r="LV169" s="1">
        <f>IF($E169+$I169+$D$7&lt;=LV$22,0,IF(LV$22-$D$7&gt;=$E169,VLOOKUP($C169,Input!$A$8:$HV$39,MATCH(LV$21,Input!$A$6:$HV$6,0),FALSE)/$G169*$F169,0))*$D169</f>
        <v>3783813.2491467129</v>
      </c>
      <c r="LW169" s="1">
        <f>IF($E169+$I169+$D$7&lt;=LW$22,0,IF(LW$22-$D$7&gt;=$E169,VLOOKUP($C169,Input!$A$8:$HV$39,MATCH(LW$21,Input!$A$6:$HV$6,0),FALSE)/$G169*$F169,0))*$D169</f>
        <v>3800647.2534955698</v>
      </c>
      <c r="LX169" s="1">
        <f>IF($E169+$I169+$D$7&lt;=LX$22,0,IF(LX$22-$D$7&gt;=$E169,VLOOKUP($C169,Input!$A$8:$HV$39,MATCH(LX$21,Input!$A$6:$HV$6,0),FALSE)/$G169*$F169,0))*$D169</f>
        <v>3836045.9128672988</v>
      </c>
      <c r="LY169" s="1">
        <f>IF($E169+$I169+$D$7&lt;=LY$22,0,IF(LY$22-$D$7&gt;=$E169,VLOOKUP($C169,Input!$A$8:$HV$39,MATCH(LY$21,Input!$A$6:$HV$6,0),FALSE)/$G169*$F169,0))*$D169</f>
        <v>3941150.9711658037</v>
      </c>
      <c r="LZ169" s="1">
        <f>IF($E169+$I169+$D$7&lt;=LZ$22,0,IF(LZ$22-$D$7&gt;=$E169,VLOOKUP($C169,Input!$A$8:$HV$39,MATCH(LZ$21,Input!$A$6:$HV$6,0),FALSE)/$G169*$F169,0))*$D169</f>
        <v>4022434.4984266944</v>
      </c>
      <c r="MA169" s="1">
        <f>IF($E169+$I169+$D$7&lt;=MA$22,0,IF(MA$22-$D$7&gt;=$E169,VLOOKUP($C169,Input!$A$8:$HV$39,MATCH(MA$21,Input!$A$6:$HV$6,0),FALSE)/$G169*$F169,0))*$D169</f>
        <v>4679331.8496469269</v>
      </c>
      <c r="MB169" s="1">
        <f>IF($E169+$I169+$D$7&lt;=MB$22,0,IF(MB$22-$D$7&gt;=$E169,VLOOKUP($C169,Input!$A$8:$HV$39,MATCH(MB$21,Input!$A$6:$HV$6,0),FALSE)/$G169*$F169,0))*$D169</f>
        <v>4727796.2985994602</v>
      </c>
      <c r="MC169" s="1">
        <f>IF($E169+$I169+$D$7&lt;=MC$22,0,IF(MC$22-$D$7&gt;=$E169,VLOOKUP($C169,Input!$A$8:$HV$39,MATCH(MC$21,Input!$A$6:$HV$6,0),FALSE)/$G169*$F169,0))*$D169</f>
        <v>4770734.6664968245</v>
      </c>
      <c r="MD169" s="1">
        <f>IF($E169+$I169+$D$7&lt;=MD$22,0,IF(MD$22-$D$7&gt;=$E169,VLOOKUP($C169,Input!$A$8:$HV$39,MATCH(MD$21,Input!$A$6:$HV$6,0),FALSE)/$G169*$F169,0))*$D169</f>
        <v>4781630.7487055259</v>
      </c>
      <c r="ME169" s="1">
        <f>IF($E169+$I169+$D$7&lt;=ME$22,0,IF(ME$22-$D$7&gt;=$E169,VLOOKUP($C169,Input!$A$8:$HV$39,MATCH(ME$21,Input!$A$6:$HV$6,0),FALSE)/$G169*$F169,0))*$D169</f>
        <v>4882451.8071828838</v>
      </c>
      <c r="MF169" s="1">
        <f>IF($E169+$I169+$D$7&lt;=MF$22,0,IF(MF$22-$D$7&gt;=$E169,VLOOKUP($C169,Input!$A$8:$HV$39,MATCH(MF$21,Input!$A$6:$HV$6,0),FALSE)/$G169*$F169,0))*$D169</f>
        <v>0</v>
      </c>
      <c r="MG169" s="1">
        <f>IF($E169+$I169+$D$7&lt;=MG$22,0,IF(MG$22-$D$7&gt;=$E169,VLOOKUP($C169,Input!$A$8:$HV$39,MATCH(MG$21,Input!$A$6:$HV$6,0),FALSE)/$G169*$F169,0))*$D169</f>
        <v>0</v>
      </c>
      <c r="MH169" s="1">
        <f>IF($E169+$I169+$D$7&lt;=MH$22,0,IF(MH$22-$D$7&gt;=$E169,VLOOKUP($C169,Input!$A$8:$HV$39,MATCH(MH$21,Input!$A$6:$HV$6,0),FALSE)/$G169*$F169,0))*$D169</f>
        <v>0</v>
      </c>
      <c r="MI169" s="1">
        <f>IF($E169+$I169+$D$7&lt;=MI$22,0,IF(MI$22-$D$7&gt;=$E169,VLOOKUP($C169,Input!$A$8:$HV$39,MATCH(MI$21,Input!$A$6:$HV$6,0),FALSE)/$G169*$F169,0))*$D169</f>
        <v>0</v>
      </c>
      <c r="MJ169" s="1">
        <f>IF($E169+$I169+$D$7&lt;=MJ$22,0,IF(MJ$22-$D$7&gt;=$E169,VLOOKUP($C169,Input!$A$8:$HV$39,MATCH(MJ$21,Input!$A$6:$HV$6,0),FALSE)/$G169*$F169,0))*$D169</f>
        <v>0</v>
      </c>
      <c r="MK169" s="1">
        <f>IF($E169+$I169+$D$7&lt;=MK$22,0,IF(MK$22-$D$7&gt;=$E169,VLOOKUP($C169,Input!$A$8:$HV$39,MATCH(MK$21,Input!$A$6:$HV$6,0),FALSE)/$G169*$F169,0))*$D169</f>
        <v>0</v>
      </c>
      <c r="ML169" s="1">
        <f>IF($E169+$I169+$D$7&lt;=ML$22,0,IF(ML$22-$D$7&gt;=$E169,VLOOKUP($C169,Input!$A$8:$HV$39,MATCH(ML$21,Input!$A$6:$HV$6,0),FALSE)/$G169*$F169,0))*$D169</f>
        <v>0</v>
      </c>
      <c r="MM169" s="1">
        <f>IF($E169+$I169+$D$7&lt;=MM$22,0,IF(MM$22-$D$7&gt;=$E169,VLOOKUP($C169,Input!$A$8:$HV$39,MATCH(MM$21,Input!$A$6:$HV$6,0),FALSE)/$G169*$F169,0))*$D169</f>
        <v>0</v>
      </c>
      <c r="MN169" s="1">
        <f>IF($E169+$I169+$D$7&lt;=MN$22,0,IF(MN$22-$D$7&gt;=$E169,VLOOKUP($C169,Input!$A$8:$HV$39,MATCH(MN$21,Input!$A$6:$HV$6,0),FALSE)/$G169*$F169,0))*$D169</f>
        <v>0</v>
      </c>
      <c r="MO169" s="1">
        <f>IF($E169+$I169+$D$7&lt;=MO$22,0,IF(MO$22-$D$7&gt;=$E169,VLOOKUP($C169,Input!$A$8:$HV$39,MATCH(MO$21,Input!$A$6:$HV$6,0),FALSE)/$G169*$F169,0))*$D169</f>
        <v>0</v>
      </c>
      <c r="MP169" s="1">
        <f>IF($E169+$I169+$D$7&lt;=MP$22,0,IF(MP$22-$D$7&gt;=$E169,VLOOKUP($C169,Input!$A$8:$HV$39,MATCH(MP$21,Input!$A$6:$HV$6,0),FALSE)/$G169*$F169,0))*$D169</f>
        <v>0</v>
      </c>
      <c r="MQ169" s="1">
        <f>IF($E169+$I169+$D$7&lt;=MQ$22,0,IF(MQ$22-$D$7&gt;=$E169,VLOOKUP($C169,Input!$A$8:$HV$39,MATCH(MQ$21,Input!$A$6:$HV$6,0),FALSE)/$G169*$F169,0))*$D169</f>
        <v>0</v>
      </c>
      <c r="MR169" s="1">
        <f>IF($E169+$I169+$D$7&lt;=MR$22,0,IF(MR$22-$D$7&gt;=$E169,VLOOKUP($C169,Input!$A$8:$HV$39,MATCH(MR$21,Input!$A$6:$HV$6,0),FALSE)/$G169*$F169,0))*$D169</f>
        <v>0</v>
      </c>
      <c r="MS169" s="1">
        <f>IF($E169+$I169+$D$7&lt;=MS$22,0,IF(MS$22-$D$7&gt;=$E169,VLOOKUP($C169,Input!$A$8:$HV$39,MATCH(MS$21,Input!$A$6:$HV$6,0),FALSE)/$G169*$F169,0))*$D169</f>
        <v>0</v>
      </c>
      <c r="MT169" s="1">
        <f>IF($E169+$I169+$D$7&lt;=MT$22,0,IF(MT$22-$D$7&gt;=$E169,VLOOKUP($C169,Input!$A$8:$HV$39,MATCH(MT$21,Input!$A$6:$HV$6,0),FALSE)/$G169*$F169,0))*$D169</f>
        <v>0</v>
      </c>
      <c r="MU169" s="1">
        <f>IF($E169+$I169+$D$7&lt;=MU$22,0,IF(MU$22-$D$7&gt;=$E169,VLOOKUP($C169,Input!$A$8:$HV$39,MATCH(MU$21,Input!$A$6:$HV$6,0),FALSE)/$G169*$F169,0))*$D169</f>
        <v>0</v>
      </c>
      <c r="MV169" s="1">
        <f>IF($E169+$I169+$D$7&lt;=MV$22,0,IF(MV$22-$D$7&gt;=$E169,VLOOKUP($C169,Input!$A$8:$HV$39,MATCH(MV$21,Input!$A$6:$HV$6,0),FALSE)/$G169*$F169,0))*$D169</f>
        <v>0</v>
      </c>
      <c r="MW169" s="1">
        <f>IF($E169+$I169+$D$7&lt;=MW$22,0,IF(MW$22-$D$7&gt;=$E169,VLOOKUP($C169,Input!$A$8:$HV$39,MATCH(MW$21,Input!$A$6:$HV$6,0),FALSE)/$G169*$F169,0))*$D169</f>
        <v>0</v>
      </c>
      <c r="MX169" s="1">
        <f>IF($E169+$I169+$D$7&lt;=MX$22,0,IF(MX$22-$D$7&gt;=$E169,VLOOKUP($C169,Input!$A$8:$HV$39,MATCH(MX$21,Input!$A$6:$HV$6,0),FALSE)/$G169*$F169,0))*$D169</f>
        <v>0</v>
      </c>
      <c r="MZ169" t="str">
        <f>VLOOKUP($C169,Input!$A$8:$HV$39,MATCH(MZ$21,Input!$A$6:$HV$6,0),FALSE)</f>
        <v>Fossil CNG LCFS Credit ($/DGE)</v>
      </c>
      <c r="NA169" s="1">
        <f>IF($E169+$I169+$D$7&lt;=NA$22,0,IF(NA$22-$D$7&gt;=$E169,-VLOOKUP($C169,Input!$A$8:$HV$39,MATCH(NA$21,Input!$A$6:$HV$6,0),FALSE)/$G169*$F169,0))*$D169*$G$4/100</f>
        <v>0</v>
      </c>
      <c r="NB169" s="1">
        <f>IF($E169+$I169+$D$7&lt;=NB$22,0,IF(NB$22-$D$7&gt;=$E169,-VLOOKUP($C169,Input!$A$8:$HV$39,MATCH(NB$21,Input!$A$6:$HV$6,0),FALSE)/$G169*$F169,0))*$D169*$G$4/100</f>
        <v>0</v>
      </c>
      <c r="NC169" s="1">
        <f>IF($E169+$I169+$D$7&lt;=NC$22,0,IF(NC$22-$D$7&gt;=$E169,-VLOOKUP($C169,Input!$A$8:$HV$39,MATCH(NC$21,Input!$A$6:$HV$6,0),FALSE)/$G169*$F169,0))*$D169*$G$4/100</f>
        <v>-318652.86585566984</v>
      </c>
      <c r="ND169" s="1">
        <f>IF($E169+$I169+$D$7&lt;=ND$22,0,IF(ND$22-$D$7&gt;=$E169,-VLOOKUP($C169,Input!$A$8:$HV$39,MATCH(ND$21,Input!$A$6:$HV$6,0),FALSE)/$G169*$F169,0))*$D169*$G$4/100</f>
        <v>-239326.65616494865</v>
      </c>
      <c r="NE169" s="1">
        <f>IF($E169+$I169+$D$7&lt;=NE$22,0,IF(NE$22-$D$7&gt;=$E169,-VLOOKUP($C169,Input!$A$8:$HV$39,MATCH(NE$21,Input!$A$6:$HV$6,0),FALSE)/$G169*$F169,0))*$D169*$G$4/100</f>
        <v>-160000.44647422698</v>
      </c>
      <c r="NF169" s="1">
        <f>IF($E169+$I169+$D$7&lt;=NF$22,0,IF(NF$22-$D$7&gt;=$E169,-VLOOKUP($C169,Input!$A$8:$HV$39,MATCH(NF$21,Input!$A$6:$HV$6,0),FALSE)/$G169*$F169,0))*$D169*$G$4/100</f>
        <v>-160000.44647422698</v>
      </c>
      <c r="NG169" s="1">
        <f>IF($E169+$I169+$D$7&lt;=NG$22,0,IF(NG$22-$D$7&gt;=$E169,-VLOOKUP($C169,Input!$A$8:$HV$39,MATCH(NG$21,Input!$A$6:$HV$6,0),FALSE)/$G169*$F169,0))*$D169*$G$4/100</f>
        <v>-160000.44647422698</v>
      </c>
      <c r="NH169" s="1">
        <f>IF($E169+$I169+$D$7&lt;=NH$22,0,IF(NH$22-$D$7&gt;=$E169,-VLOOKUP($C169,Input!$A$8:$HV$39,MATCH(NH$21,Input!$A$6:$HV$6,0),FALSE)/$G169*$F169,0))*$D169*$G$4/100</f>
        <v>-160000.44647422698</v>
      </c>
      <c r="NI169" s="1">
        <f>IF($E169+$I169+$D$7&lt;=NI$22,0,IF(NI$22-$D$7&gt;=$E169,-VLOOKUP($C169,Input!$A$8:$HV$39,MATCH(NI$21,Input!$A$6:$HV$6,0),FALSE)/$G169*$F169,0))*$D169*$G$4/100</f>
        <v>-160000.44647422698</v>
      </c>
      <c r="NJ169" s="1">
        <f>IF($E169+$I169+$D$7&lt;=NJ$22,0,IF(NJ$22-$D$7&gt;=$E169,-VLOOKUP($C169,Input!$A$8:$HV$39,MATCH(NJ$21,Input!$A$6:$HV$6,0),FALSE)/$G169*$F169,0))*$D169*$G$4/100</f>
        <v>-160000.44647422698</v>
      </c>
      <c r="NK169" s="1">
        <f>IF($E169+$I169+$D$7&lt;=NK$22,0,IF(NK$22-$D$7&gt;=$E169,-VLOOKUP($C169,Input!$A$8:$HV$39,MATCH(NK$21,Input!$A$6:$HV$6,0),FALSE)/$G169*$F169,0))*$D169*$G$4/100</f>
        <v>-160000.44647422698</v>
      </c>
      <c r="NL169" s="1">
        <f>IF($E169+$I169+$D$7&lt;=NL$22,0,IF(NL$22-$D$7&gt;=$E169,-VLOOKUP($C169,Input!$A$8:$HV$39,MATCH(NL$21,Input!$A$6:$HV$6,0),FALSE)/$G169*$F169,0))*$D169*$G$4/100</f>
        <v>-160000.44647422698</v>
      </c>
      <c r="NM169" s="1">
        <f>IF($E169+$I169+$D$7&lt;=NM$22,0,IF(NM$22-$D$7&gt;=$E169,-VLOOKUP($C169,Input!$A$8:$HV$39,MATCH(NM$21,Input!$A$6:$HV$6,0),FALSE)/$G169*$F169,0))*$D169*$G$4/100</f>
        <v>-160000.44647422698</v>
      </c>
      <c r="NN169" s="1">
        <f>IF($E169+$I169+$D$7&lt;=NN$22,0,IF(NN$22-$D$7&gt;=$E169,-VLOOKUP($C169,Input!$A$8:$HV$39,MATCH(NN$21,Input!$A$6:$HV$6,0),FALSE)/$G169*$F169,0))*$D169*$G$4/100</f>
        <v>-160000.44647422698</v>
      </c>
      <c r="NO169" s="1">
        <f>IF($E169+$I169+$D$7&lt;=NO$22,0,IF(NO$22-$D$7&gt;=$E169,-VLOOKUP($C169,Input!$A$8:$HV$39,MATCH(NO$21,Input!$A$6:$HV$6,0),FALSE)/$G169*$F169,0))*$D169*$G$4/100</f>
        <v>-160000.44647422698</v>
      </c>
      <c r="NP169" s="1">
        <f>IF($E169+$I169+$D$7&lt;=NP$22,0,IF(NP$22-$D$7&gt;=$E169,-VLOOKUP($C169,Input!$A$8:$HV$39,MATCH(NP$21,Input!$A$6:$HV$6,0),FALSE)/$G169*$F169,0))*$D169*$G$4/100</f>
        <v>-160000.44647422698</v>
      </c>
      <c r="NQ169" s="1">
        <f>IF($E169+$I169+$D$7&lt;=NQ$22,0,IF(NQ$22-$D$7&gt;=$E169,-VLOOKUP($C169,Input!$A$8:$HV$39,MATCH(NQ$21,Input!$A$6:$HV$6,0),FALSE)/$G169*$F169,0))*$D169*$G$4/100</f>
        <v>0</v>
      </c>
      <c r="NR169" s="1">
        <f>IF($E169+$I169+$D$7&lt;=NR$22,0,IF(NR$22-$D$7&gt;=$E169,-VLOOKUP($C169,Input!$A$8:$HV$39,MATCH(NR$21,Input!$A$6:$HV$6,0),FALSE)/$G169*$F169,0))*$D169*$G$4/100</f>
        <v>0</v>
      </c>
      <c r="NS169" s="1">
        <f>IF($E169+$I169+$D$7&lt;=NS$22,0,IF(NS$22-$D$7&gt;=$E169,-VLOOKUP($C169,Input!$A$8:$HV$39,MATCH(NS$21,Input!$A$6:$HV$6,0),FALSE)/$G169*$F169,0))*$D169*$G$4/100</f>
        <v>0</v>
      </c>
      <c r="NT169" s="1">
        <f>IF($E169+$I169+$D$7&lt;=NT$22,0,IF(NT$22-$D$7&gt;=$E169,-VLOOKUP($C169,Input!$A$8:$HV$39,MATCH(NT$21,Input!$A$6:$HV$6,0),FALSE)/$G169*$F169,0))*$D169*$G$4/100</f>
        <v>0</v>
      </c>
      <c r="NU169" s="1">
        <f>IF($E169+$I169+$D$7&lt;=NU$22,0,IF(NU$22-$D$7&gt;=$E169,-VLOOKUP($C169,Input!$A$8:$HV$39,MATCH(NU$21,Input!$A$6:$HV$6,0),FALSE)/$G169*$F169,0))*$D169*$G$4/100</f>
        <v>0</v>
      </c>
      <c r="NV169" s="1">
        <f>IF($E169+$I169+$D$7&lt;=NV$22,0,IF(NV$22-$D$7&gt;=$E169,-VLOOKUP($C169,Input!$A$8:$HV$39,MATCH(NV$21,Input!$A$6:$HV$6,0),FALSE)/$G169*$F169,0))*$D169*$G$4/100</f>
        <v>0</v>
      </c>
      <c r="NW169" s="1">
        <f>IF($E169+$I169+$D$7&lt;=NW$22,0,IF(NW$22-$D$7&gt;=$E169,-VLOOKUP($C169,Input!$A$8:$HV$39,MATCH(NW$21,Input!$A$6:$HV$6,0),FALSE)/$G169*$F169,0))*$D169*$G$4/100</f>
        <v>0</v>
      </c>
      <c r="NX169" s="1">
        <f>IF($E169+$I169+$D$7&lt;=NX$22,0,IF(NX$22-$D$7&gt;=$E169,-VLOOKUP($C169,Input!$A$8:$HV$39,MATCH(NX$21,Input!$A$6:$HV$6,0),FALSE)/$G169*$F169,0))*$D169*$G$4/100</f>
        <v>0</v>
      </c>
      <c r="NY169" s="1">
        <f>IF($E169+$I169+$D$7&lt;=NY$22,0,IF(NY$22-$D$7&gt;=$E169,-VLOOKUP($C169,Input!$A$8:$HV$39,MATCH(NY$21,Input!$A$6:$HV$6,0),FALSE)/$G169*$F169,0))*$D169*$G$4/100</f>
        <v>0</v>
      </c>
      <c r="NZ169" s="1">
        <f>IF($E169+$I169+$D$7&lt;=NZ$22,0,IF(NZ$22-$D$7&gt;=$E169,-VLOOKUP($C169,Input!$A$8:$HV$39,MATCH(NZ$21,Input!$A$6:$HV$6,0),FALSE)/$G169*$F169,0))*$D169*$G$4/100</f>
        <v>0</v>
      </c>
      <c r="OA169" s="1">
        <f>IF($E169+$I169+$D$7&lt;=OA$22,0,IF(OA$22-$D$7&gt;=$E169,-VLOOKUP($C169,Input!$A$8:$HV$39,MATCH(OA$21,Input!$A$6:$HV$6,0),FALSE)/$G169*$F169,0))*$D169*$G$4/100</f>
        <v>0</v>
      </c>
      <c r="OB169" s="1">
        <f>IF($E169+$I169+$D$7&lt;=OB$22,0,IF(OB$22-$D$7&gt;=$E169,-VLOOKUP($C169,Input!$A$8:$HV$39,MATCH(OB$21,Input!$A$6:$HV$6,0),FALSE)/$G169*$F169,0))*$D169*$G$4/100</f>
        <v>0</v>
      </c>
      <c r="OC169" s="1">
        <f>IF($E169+$I169+$D$7&lt;=OC$22,0,IF(OC$22-$D$7&gt;=$E169,-VLOOKUP($C169,Input!$A$8:$HV$39,MATCH(OC$21,Input!$A$6:$HV$6,0),FALSE)/$G169*$F169,0))*$D169*$G$4/100</f>
        <v>0</v>
      </c>
      <c r="OD169" s="1">
        <f>IF($E169+$I169+$D$7&lt;=OD$22,0,IF(OD$22-$D$7&gt;=$E169,-VLOOKUP($C169,Input!$A$8:$HV$39,MATCH(OD$21,Input!$A$6:$HV$6,0),FALSE)/$G169*$F169,0))*$D169*$G$4/100</f>
        <v>0</v>
      </c>
      <c r="OE169" s="1">
        <f>IF($E169+$I169+$D$7&lt;=OE$22,0,IF(OE$22-$D$7&gt;=$E169,-VLOOKUP($C169,Input!$A$8:$HV$39,MATCH(OE$21,Input!$A$6:$HV$6,0),FALSE)/$G169*$F169,0))*$D169*$G$4/100</f>
        <v>0</v>
      </c>
      <c r="OF169" s="1">
        <f>IF($E169+$I169+$D$7&lt;=OF$22,0,IF(OF$22-$D$7&gt;=$E169,-VLOOKUP($C169,Input!$A$8:$HV$39,MATCH(OF$21,Input!$A$6:$HV$6,0),FALSE)/$G169*$F169,0))*$D169*$G$4/100</f>
        <v>0</v>
      </c>
      <c r="OG169" s="1">
        <f>IF($E169+$I169+$D$7&lt;=OG$22,0,IF(OG$22-$D$7&gt;=$E169,-VLOOKUP($C169,Input!$A$8:$HV$39,MATCH(OG$21,Input!$A$6:$HV$6,0),FALSE)/$G169*$F169,0))*$D169*$G$4/100</f>
        <v>0</v>
      </c>
      <c r="OH169" s="1">
        <f>IF($E169+$I169+$D$7&lt;=OH$22,0,IF(OH$22-$D$7&gt;=$E169,-VLOOKUP($C169,Input!$A$8:$HV$39,MATCH(OH$21,Input!$A$6:$HV$6,0),FALSE)/$G169*$F169,0))*$D169*$G$4/100</f>
        <v>0</v>
      </c>
      <c r="OI169" s="1">
        <f>IF($E169+$I169+$D$7&lt;=OI$22,0,IF(OI$22-$D$7&gt;=$E169,-VLOOKUP($C169,Input!$A$8:$HV$39,MATCH(OI$21,Input!$A$6:$HV$6,0),FALSE)/$G169*$F169,0))*$D169*$G$4/100</f>
        <v>0</v>
      </c>
      <c r="OK169" t="str">
        <f>VLOOKUP($C169,Input!$A$8:$HW$39,MATCH(OK$21,Input!$A$6:$HW$6,0),FALSE)</f>
        <v>NA</v>
      </c>
      <c r="OL169" s="1">
        <f>IF($E169+$I169+$D$7&lt;=OL$22,0,IF(OL$22-$D$7&gt;=$E169,IF(COUNTIF($KZ169:LP169,"&gt;0")&gt;0,VLOOKUP($C169,Input!$A$8:$HV$21,MATCH($OK$21+COUNTIF($KZ169:LP169,"&gt;0"),Input!$A$6:$HV$6,0),FALSE),0),0))*$D169</f>
        <v>0</v>
      </c>
      <c r="OM169" s="1">
        <f>IF($E169+$I169+$D$7&lt;=OM$22,0,IF(OM$22-$D$7&gt;=$E169,IF(COUNTIF($KZ169:LQ169,"&gt;0")&gt;0,VLOOKUP($C169,Input!$A$8:$HV$21,MATCH($OK$21+COUNTIF($KZ169:LQ169,"&gt;0"),Input!$A$6:$HV$6,0),FALSE),0),0))*$D169</f>
        <v>0</v>
      </c>
      <c r="ON169" s="1">
        <f>IF($E169+$I169+$D$7&lt;=ON$22,0,IF(ON$22-$D$7&gt;=$E169,IF(COUNTIF($KZ169:LR169,"&gt;0")&gt;0,VLOOKUP($C169,Input!$A$8:$HV$21,MATCH($OK$21+COUNTIF($KZ169:LR169,"&gt;0"),Input!$A$6:$HV$6,0),FALSE),0),0))*$D169</f>
        <v>0</v>
      </c>
      <c r="OO169" s="1">
        <f>IF($E169+$I169+$D$7&lt;=OO$22,0,IF(OO$22-$D$7&gt;=$E169,IF(COUNTIF($KZ169:LS169,"&gt;0")&gt;0,VLOOKUP($C169,Input!$A$8:$HV$21,MATCH($OK$21+COUNTIF($KZ169:LS169,"&gt;0"),Input!$A$6:$HV$6,0),FALSE),0),0))*$D169</f>
        <v>0</v>
      </c>
      <c r="OP169" s="1">
        <f>IF($E169+$I169+$D$7&lt;=OP$22,0,IF(OP$22-$D$7&gt;=$E169,IF(COUNTIF($KZ169:LT169,"&gt;0")&gt;0,VLOOKUP($C169,Input!$A$8:$HV$21,MATCH($OK$21+COUNTIF($KZ169:LT169,"&gt;0"),Input!$A$6:$HV$6,0),FALSE),0),0))*$D169</f>
        <v>0</v>
      </c>
      <c r="OQ169" s="1">
        <f>IF($E169+$I169+$D$7&lt;=OQ$22,0,IF(OQ$22-$D$7&gt;=$E169,IF(COUNTIF($KZ169:LU169,"&gt;0")&gt;0,VLOOKUP($C169,Input!$A$8:$HV$21,MATCH($OK$21+COUNTIF($KZ169:LU169,"&gt;0"),Input!$A$6:$HV$6,0),FALSE),0),0))*$D169</f>
        <v>0</v>
      </c>
      <c r="OR169" s="1">
        <f>IF($E169+$I169+$D$7&lt;=OR$22,0,IF(OR$22-$D$7&gt;=$E169,IF(COUNTIF($KZ169:LV169,"&gt;0")&gt;0,VLOOKUP($C169,Input!$A$8:$HV$21,MATCH($OK$21+COUNTIF($KZ169:LV169,"&gt;0"),Input!$A$6:$HV$6,0),FALSE),0),0))*$D169</f>
        <v>0</v>
      </c>
      <c r="OS169" s="1">
        <f>IF($E169+$I169+$D$7&lt;=OS$22,0,IF(OS$22-$D$7&gt;=$E169,IF(COUNTIF($KZ169:LW169,"&gt;0")&gt;0,VLOOKUP($C169,Input!$A$8:$HV$21,MATCH($OK$21+COUNTIF($KZ169:LW169,"&gt;0"),Input!$A$6:$HV$6,0),FALSE),0),0))*$D169</f>
        <v>0</v>
      </c>
      <c r="OT169" s="1">
        <f>IF($E169+$I169+$D$7&lt;=OT$22,0,IF(OT$22-$D$7&gt;=$E169,IF(COUNTIF($KZ169:LX169,"&gt;0")&gt;0,VLOOKUP($C169,Input!$A$8:$HV$21,MATCH($OK$21+COUNTIF($KZ169:LX169,"&gt;0"),Input!$A$6:$HV$6,0),FALSE),0),0))*$D169</f>
        <v>0</v>
      </c>
      <c r="OU169" s="1">
        <f>IF($E169+$I169+$D$7&lt;=OU$22,0,IF(OU$22-$D$7&gt;=$E169,IF(COUNTIF($KZ169:LY169,"&gt;0")&gt;0,VLOOKUP($C169,Input!$A$8:$HV$21,MATCH($OK$21+COUNTIF($KZ169:LY169,"&gt;0"),Input!$A$6:$HV$6,0),FALSE),0),0))*$D169</f>
        <v>0</v>
      </c>
      <c r="OV169" s="1">
        <f>IF($E169+$I169+$D$7&lt;=OV$22,0,IF(OV$22-$D$7&gt;=$E169,IF(COUNTIF($KZ169:LZ169,"&gt;0")&gt;0,VLOOKUP($C169,Input!$A$8:$HV$21,MATCH($OK$21+COUNTIF($KZ169:LZ169,"&gt;0"),Input!$A$6:$HV$6,0),FALSE),0),0))*$D169</f>
        <v>0</v>
      </c>
      <c r="OW169" s="1">
        <f>IF($E169+$I169+$D$7&lt;=OW$22,0,IF(OW$22-$D$7&gt;=$E169,IF(COUNTIF($KZ169:MA169,"&gt;0")&gt;0,VLOOKUP($C169,Input!$A$8:$HV$21,MATCH($OK$21+COUNTIF($KZ169:MA169,"&gt;0"),Input!$A$6:$HV$6,0),FALSE),0),0))*$D169</f>
        <v>0</v>
      </c>
      <c r="OX169" s="1">
        <f>IF($E169+$I169+$D$7&lt;=OX$22,0,IF(OX$22-$D$7&gt;=$E169,IF(COUNTIF($KZ169:MB169,"&gt;0")&gt;0,VLOOKUP($C169,Input!$A$8:$HV$21,MATCH($OK$21+COUNTIF($KZ169:MB169,"&gt;0"),Input!$A$6:$HV$6,0),FALSE),0),0))*$D169</f>
        <v>0</v>
      </c>
      <c r="OY169" s="1">
        <f>IF($E169+$I169+$D$7&lt;=OY$22,0,IF(OY$22-$D$7&gt;=$E169,IF(COUNTIF($KZ169:MC169,"&gt;0")&gt;0,VLOOKUP($C169,Input!$A$8:$HV$21,MATCH($OK$21+COUNTIF($KZ169:MC169,"&gt;0"),Input!$A$6:$HV$6,0),FALSE),0),0))*$D169</f>
        <v>0</v>
      </c>
      <c r="OZ169" s="1">
        <f>IF($E169+$I169+$D$7&lt;=OZ$22,0,IF(OZ$22-$D$7&gt;=$E169,IF(COUNTIF($KZ169:MD169,"&gt;0")&gt;0,VLOOKUP($C169,Input!$A$8:$HV$21,MATCH($OK$21+COUNTIF($KZ169:MD169,"&gt;0"),Input!$A$6:$HV$6,0),FALSE),0),0))*$D169</f>
        <v>0</v>
      </c>
      <c r="PA169" s="1">
        <f>IF($E169+$I169+$D$7&lt;=PA$22,0,IF(PA$22-$D$7&gt;=$E169,IF(COUNTIF($KZ169:ME169,"&gt;0")&gt;0,VLOOKUP($C169,Input!$A$8:$HV$21,MATCH($OK$21+COUNTIF($KZ169:ME169,"&gt;0"),Input!$A$6:$HV$6,0),FALSE),0),0))*$D169</f>
        <v>0</v>
      </c>
      <c r="PB169" s="1">
        <f>IF($E169+$I169+$D$7&lt;=PB$22,0,IF(PB$22-$D$7&gt;=$E169,IF(COUNTIF($KZ169:MF169,"&gt;0")&gt;0,VLOOKUP($C169,Input!$A$8:$HV$21,MATCH($OK$21+COUNTIF($KZ169:MF169,"&gt;0"),Input!$A$6:$HV$6,0),FALSE),0),0))*$D169</f>
        <v>0</v>
      </c>
      <c r="PC169" s="1">
        <f>IF($E169+$I169+$D$7&lt;=PC$22,0,IF(PC$22-$D$7&gt;=$E169,IF(COUNTIF($KZ169:MG169,"&gt;0")&gt;0,VLOOKUP($C169,Input!$A$8:$HV$21,MATCH($OK$21+COUNTIF($KZ169:MG169,"&gt;0"),Input!$A$6:$HV$6,0),FALSE),0),0))*$D169</f>
        <v>0</v>
      </c>
      <c r="PD169" s="1">
        <f>IF($E169+$I169+$D$7&lt;=PD$22,0,IF(PD$22-$D$7&gt;=$E169,IF(COUNTIF($KZ169:MH169,"&gt;0")&gt;0,VLOOKUP($C169,Input!$A$8:$HV$21,MATCH($OK$21+COUNTIF($KZ169:MH169,"&gt;0"),Input!$A$6:$HV$6,0),FALSE),0),0))*$D169</f>
        <v>0</v>
      </c>
      <c r="PE169" s="1">
        <f>IF($E169+$I169+$D$7&lt;=PE$22,0,IF(PE$22-$D$7&gt;=$E169,IF(COUNTIF($KZ169:MI169,"&gt;0")&gt;0,VLOOKUP($C169,Input!$A$8:$HV$21,MATCH($OK$21+COUNTIF($KZ169:MI169,"&gt;0"),Input!$A$6:$HV$6,0),FALSE),0),0))*$D169</f>
        <v>0</v>
      </c>
      <c r="PF169" s="1">
        <f>IF($E169+$I169+$D$7&lt;=PF$22,0,IF(PF$22-$D$7&gt;=$E169,IF(COUNTIF($KZ169:MJ169,"&gt;0")&gt;0,VLOOKUP($C169,Input!$A$8:$HV$21,MATCH($OK$21+COUNTIF($KZ169:MJ169,"&gt;0"),Input!$A$6:$HV$6,0),FALSE),0),0))*$D169</f>
        <v>0</v>
      </c>
      <c r="PG169" s="1">
        <f>IF($E169+$I169+$D$7&lt;=PG$22,0,IF(PG$22-$D$7&gt;=$E169,IF(COUNTIF($KZ169:MK169,"&gt;0")&gt;0,VLOOKUP($C169,Input!$A$8:$HV$21,MATCH($OK$21+COUNTIF($KZ169:MK169,"&gt;0"),Input!$A$6:$HV$6,0),FALSE),0),0))*$D169</f>
        <v>0</v>
      </c>
      <c r="PH169" s="1">
        <f>IF($E169+$I169+$D$7&lt;=PH$22,0,IF(PH$22-$D$7&gt;=$E169,IF(COUNTIF($KZ169:ML169,"&gt;0")&gt;0,VLOOKUP($C169,Input!$A$8:$HV$21,MATCH($OK$21+COUNTIF($KZ169:ML169,"&gt;0"),Input!$A$6:$HV$6,0),FALSE),0),0))*$D169</f>
        <v>0</v>
      </c>
      <c r="PI169" s="1">
        <f>IF($E169+$I169+$D$7&lt;=PI$22,0,IF(PI$22-$D$7&gt;=$E169,IF(COUNTIF($KZ169:MM169,"&gt;0")&gt;0,VLOOKUP($C169,Input!$A$8:$HV$21,MATCH($OK$21+COUNTIF($KZ169:MM169,"&gt;0"),Input!$A$6:$HV$6,0),FALSE),0),0))*$D169</f>
        <v>0</v>
      </c>
      <c r="PJ169" s="1">
        <f>IF($E169+$I169+$D$7&lt;=PJ$22,0,IF(PJ$22-$D$7&gt;=$E169,IF(COUNTIF($KZ169:MN169,"&gt;0")&gt;0,VLOOKUP($C169,Input!$A$8:$HV$21,MATCH($OK$21+COUNTIF($KZ169:MN169,"&gt;0"),Input!$A$6:$HV$6,0),FALSE),0),0))*$D169</f>
        <v>0</v>
      </c>
      <c r="PK169" s="1">
        <f>IF($E169+$I169+$D$7&lt;=PK$22,0,IF(PK$22-$D$7&gt;=$E169,IF(COUNTIF($KZ169:MO169,"&gt;0")&gt;0,VLOOKUP($C169,Input!$A$8:$HV$21,MATCH($OK$21+COUNTIF($KZ169:MO169,"&gt;0"),Input!$A$6:$HV$6,0),FALSE),0),0))*$D169</f>
        <v>0</v>
      </c>
      <c r="PL169" s="1">
        <f>IF($E169+$I169+$D$7&lt;=PL$22,0,IF(PL$22-$D$7&gt;=$E169,IF(COUNTIF($KZ169:MP169,"&gt;0")&gt;0,VLOOKUP($C169,Input!$A$8:$HV$21,MATCH($OK$21+COUNTIF($KZ169:MP169,"&gt;0"),Input!$A$6:$HV$6,0),FALSE),0),0))*$D169</f>
        <v>0</v>
      </c>
      <c r="PM169" s="1">
        <f>IF($E169+$I169+$D$7&lt;=PM$22,0,IF(PM$22-$D$7&gt;=$E169,IF(COUNTIF($KZ169:MQ169,"&gt;0")&gt;0,VLOOKUP($C169,Input!$A$8:$HV$21,MATCH($OK$21+COUNTIF($KZ169:MQ169,"&gt;0"),Input!$A$6:$HV$6,0),FALSE),0),0))*$D169</f>
        <v>0</v>
      </c>
      <c r="PN169" s="1">
        <f>IF($E169+$I169+$D$7&lt;=PN$22,0,IF(PN$22-$D$7&gt;=$E169,IF(COUNTIF($KZ169:MR169,"&gt;0")&gt;0,VLOOKUP($C169,Input!$A$8:$HV$21,MATCH($OK$21+COUNTIF($KZ169:MR169,"&gt;0"),Input!$A$6:$HV$6,0),FALSE),0),0))*$D169</f>
        <v>0</v>
      </c>
      <c r="PO169" s="1">
        <f>IF($E169+$I169+$D$7&lt;=PO$22,0,IF(PO$22-$D$7&gt;=$E169,IF(COUNTIF($KZ169:MS169,"&gt;0")&gt;0,VLOOKUP($C169,Input!$A$8:$HV$21,MATCH($OK$21+COUNTIF($KZ169:MS169,"&gt;0"),Input!$A$6:$HV$6,0),FALSE),0),0))*$D169</f>
        <v>0</v>
      </c>
      <c r="PP169" s="1">
        <f>IF($E169+$I169+$D$7&lt;=PP$22,0,IF(PP$22-$D$7&gt;=$E169,IF(COUNTIF($KZ169:MT169,"&gt;0")&gt;0,VLOOKUP($C169,Input!$A$8:$HV$21,MATCH($OK$21+COUNTIF($KZ169:MT169,"&gt;0"),Input!$A$6:$HV$6,0),FALSE),0),0))*$D169</f>
        <v>0</v>
      </c>
      <c r="PQ169" s="1">
        <f>IF($E169+$I169+$D$7&lt;=PQ$22,0,IF(PQ$22-$D$7&gt;=$E169,IF(COUNTIF($KZ169:MU169,"&gt;0")&gt;0,VLOOKUP($C169,Input!$A$8:$HV$21,MATCH($OK$21+COUNTIF($KZ169:MU169,"&gt;0"),Input!$A$6:$HV$6,0),FALSE),0),0))*$D169</f>
        <v>0</v>
      </c>
      <c r="PR169" s="1">
        <f>IF($E169+$I169+$D$7&lt;=PR$22,0,IF(PR$22-$D$7&gt;=$E169,IF(COUNTIF($KZ169:MV169,"&gt;0")&gt;0,VLOOKUP($C169,Input!$A$8:$HV$21,MATCH($OK$21+COUNTIF($KZ169:MV169,"&gt;0"),Input!$A$6:$HV$6,0),FALSE),0),0))*$D169</f>
        <v>0</v>
      </c>
      <c r="PS169" s="1">
        <f>IF($E169+$I169+$D$7&lt;=PS$22,0,IF(PS$22-$D$7&gt;=$E169,IF(COUNTIF($KZ169:MW169,"&gt;0")&gt;0,VLOOKUP($C169,Input!$A$8:$HV$21,MATCH($OK$21+COUNTIF($KZ169:MW169,"&gt;0"),Input!$A$6:$HV$6,0),FALSE),0),0))*$D169</f>
        <v>0</v>
      </c>
      <c r="PT169" s="1">
        <f>IF($E169+$I169+$D$7&lt;=PT$22,0,IF(PT$22-$D$7&gt;=$E169,IF(COUNTIF($KZ169:MX169,"&gt;0")&gt;0,VLOOKUP($C169,Input!$A$8:$HV$21,MATCH($OK$21+COUNTIF($KZ169:MX169,"&gt;0"),Input!$A$6:$HV$6,0),FALSE),0),0))*$D169</f>
        <v>0</v>
      </c>
      <c r="PV169" s="1" t="str">
        <f t="shared" si="1066"/>
        <v>2018 MY 40' CNG w Midlife Rebuild {187 Buses}</v>
      </c>
      <c r="PW169" s="1">
        <f t="shared" si="1067"/>
        <v>0</v>
      </c>
      <c r="PX169" s="1">
        <f t="shared" si="1068"/>
        <v>0</v>
      </c>
      <c r="PY169" s="1">
        <f t="shared" si="1069"/>
        <v>106451525.71412428</v>
      </c>
      <c r="PZ169" s="1">
        <f t="shared" si="1070"/>
        <v>9767623.393101301</v>
      </c>
      <c r="QA169" s="1">
        <f t="shared" si="1071"/>
        <v>9960132.779697014</v>
      </c>
      <c r="QB169" s="1">
        <f t="shared" si="1072"/>
        <v>9974808.2252381723</v>
      </c>
      <c r="QC169" s="1">
        <f t="shared" si="1073"/>
        <v>9981812.8026724868</v>
      </c>
      <c r="QD169" s="1">
        <f t="shared" si="1074"/>
        <v>9998646.8070213441</v>
      </c>
      <c r="QE169" s="1">
        <f t="shared" si="1075"/>
        <v>16579045.466393072</v>
      </c>
      <c r="QF169" s="1">
        <f t="shared" si="1076"/>
        <v>10139150.524691578</v>
      </c>
      <c r="QG169" s="1">
        <f t="shared" si="1077"/>
        <v>10220434.051952468</v>
      </c>
      <c r="QH169" s="1">
        <f t="shared" si="1078"/>
        <v>10877331.4031727</v>
      </c>
      <c r="QI169" s="1">
        <f t="shared" si="1079"/>
        <v>10925795.852125233</v>
      </c>
      <c r="QJ169" s="1">
        <f t="shared" si="1080"/>
        <v>10968734.220022598</v>
      </c>
      <c r="QK169" s="1">
        <f t="shared" si="1081"/>
        <v>10979630.302231299</v>
      </c>
      <c r="QL169" s="1">
        <f t="shared" si="1082"/>
        <v>11080451.360708658</v>
      </c>
      <c r="QM169" s="1">
        <f t="shared" si="1083"/>
        <v>0</v>
      </c>
      <c r="QN169" s="1">
        <f t="shared" si="1084"/>
        <v>0</v>
      </c>
      <c r="QO169" s="1">
        <f t="shared" si="1085"/>
        <v>0</v>
      </c>
      <c r="QP169" s="1">
        <f t="shared" si="1086"/>
        <v>0</v>
      </c>
      <c r="QQ169" s="1">
        <f t="shared" si="1087"/>
        <v>0</v>
      </c>
      <c r="QR169" s="1">
        <f t="shared" si="1088"/>
        <v>0</v>
      </c>
      <c r="QS169" s="1">
        <f t="shared" si="1089"/>
        <v>0</v>
      </c>
      <c r="QT169" s="1">
        <f t="shared" si="1090"/>
        <v>0</v>
      </c>
      <c r="QU169" s="1">
        <f t="shared" si="1091"/>
        <v>0</v>
      </c>
      <c r="QV169" s="1">
        <f t="shared" si="1092"/>
        <v>0</v>
      </c>
      <c r="QW169" s="1">
        <f t="shared" si="1093"/>
        <v>0</v>
      </c>
      <c r="QX169" s="1">
        <f t="shared" si="1094"/>
        <v>0</v>
      </c>
      <c r="QY169" s="1">
        <f t="shared" si="1095"/>
        <v>0</v>
      </c>
      <c r="QZ169" s="1">
        <f t="shared" si="1096"/>
        <v>0</v>
      </c>
      <c r="RA169" s="1">
        <f t="shared" si="1097"/>
        <v>0</v>
      </c>
      <c r="RB169" s="1">
        <f t="shared" si="1098"/>
        <v>0</v>
      </c>
      <c r="RC169" s="1">
        <f t="shared" si="1099"/>
        <v>0</v>
      </c>
      <c r="RD169" s="1">
        <f t="shared" si="1100"/>
        <v>0</v>
      </c>
      <c r="RE169" s="1">
        <f t="shared" si="1101"/>
        <v>0</v>
      </c>
      <c r="RF169" s="1">
        <f t="shared" si="1102"/>
        <v>247905122.90315223</v>
      </c>
      <c r="RG169" s="1">
        <f t="shared" si="1103"/>
        <v>209047465.2846539</v>
      </c>
      <c r="RH169" s="72"/>
      <c r="RI169" s="91"/>
    </row>
    <row r="170" spans="1:477" hidden="1" outlineLevel="1" x14ac:dyDescent="0.25">
      <c r="A170" s="89"/>
      <c r="B170" s="143"/>
      <c r="C170" s="111" t="str">
        <f t="shared" si="1064"/>
        <v>40' CNG w Midlife Rebuild</v>
      </c>
      <c r="D170" s="108">
        <f t="shared" si="1065"/>
        <v>187</v>
      </c>
      <c r="E170" s="110">
        <f t="shared" si="1026"/>
        <v>2019</v>
      </c>
      <c r="F170" s="68">
        <f t="shared" si="870"/>
        <v>40000</v>
      </c>
      <c r="G170" s="69">
        <f>VLOOKUP($C170,Input!$A$8:$HV$39,MATCH(G$21,Input!$A$6:$HV$6,0),FALSE)</f>
        <v>2.91</v>
      </c>
      <c r="H170" s="123">
        <f>VLOOKUP($C170,Input!$A$8:$HV$39,MATCH(H$21,Input!$A$6:$HV$6,0),FALSE)</f>
        <v>0</v>
      </c>
      <c r="I170" s="70">
        <f>VLOOKUP($C170,Input!$A$8:$HV$39,MATCH(I$21,Input!$A$6:$HV$6,0),FALSE)</f>
        <v>14</v>
      </c>
      <c r="J170" s="1">
        <f>+IF($E170=J$22,VLOOKUP($C170,Input!$A$8:$AN$39,MATCH(J$21,Input!$A$6:$AN$6,0),FALSE)+$H170,0)*$D170</f>
        <v>0</v>
      </c>
      <c r="K170" s="1">
        <f>+IF($E170=K$22,VLOOKUP($C170,Input!$A$8:$AN$39,MATCH(K$21,Input!$A$6:$AN$6,0),FALSE)+$H170,0)*$D170</f>
        <v>0</v>
      </c>
      <c r="L170" s="1">
        <f>+IF($E170=L$22,VLOOKUP($C170,Input!$A$8:$AN$39,MATCH(L$21,Input!$A$6:$AN$6,0),FALSE)+$H170,0)*$D170</f>
        <v>0</v>
      </c>
      <c r="M170" s="1">
        <f>+IF($E170=M$22,VLOOKUP($C170,Input!$A$8:$AN$39,MATCH(M$21,Input!$A$6:$AN$6,0),FALSE)+$H170,0)*$D170</f>
        <v>96573165.53633219</v>
      </c>
      <c r="N170" s="1">
        <f>+IF($E170=N$22,VLOOKUP($C170,Input!$A$8:$AN$39,MATCH(N$21,Input!$A$6:$AN$6,0),FALSE)+$H170,0)*$D170</f>
        <v>0</v>
      </c>
      <c r="O170" s="1">
        <f>+IF($E170=O$22,VLOOKUP($C170,Input!$A$8:$AN$39,MATCH(O$21,Input!$A$6:$AN$6,0),FALSE)+$H170,0)*$D170</f>
        <v>0</v>
      </c>
      <c r="P170" s="1">
        <f>+IF($E170=P$22,VLOOKUP($C170,Input!$A$8:$AN$39,MATCH(P$21,Input!$A$6:$AN$6,0),FALSE)+$H170,0)*$D170</f>
        <v>0</v>
      </c>
      <c r="Q170" s="1">
        <f>+IF($E170=Q$22,VLOOKUP($C170,Input!$A$8:$AN$39,MATCH(Q$21,Input!$A$6:$AN$6,0),FALSE)+$H170,0)*$D170</f>
        <v>0</v>
      </c>
      <c r="R170" s="1">
        <f>+IF($E170=R$22,VLOOKUP($C170,Input!$A$8:$AN$39,MATCH(R$21,Input!$A$6:$AN$6,0),FALSE)+$H170,0)*$D170</f>
        <v>0</v>
      </c>
      <c r="S170" s="1">
        <f>+IF($E170=S$22,VLOOKUP($C170,Input!$A$8:$AN$39,MATCH(S$21,Input!$A$6:$AN$6,0),FALSE)+$H170,0)*$D170</f>
        <v>0</v>
      </c>
      <c r="T170" s="1">
        <f>+IF($E170=T$22,VLOOKUP($C170,Input!$A$8:$AN$39,MATCH(T$21,Input!$A$6:$AN$6,0),FALSE)+$H170,0)*$D170</f>
        <v>0</v>
      </c>
      <c r="U170" s="1">
        <f>+IF($E170=U$22,VLOOKUP($C170,Input!$A$8:$AN$39,MATCH(U$21,Input!$A$6:$AN$6,0),FALSE)+$H170,0)*$D170</f>
        <v>0</v>
      </c>
      <c r="V170" s="1">
        <f>+IF($E170=V$22,VLOOKUP($C170,Input!$A$8:$AN$39,MATCH(V$21,Input!$A$6:$AN$6,0),FALSE)+$H170,0)*$D170</f>
        <v>0</v>
      </c>
      <c r="W170" s="1">
        <f>+IF($E170=W$22,VLOOKUP($C170,Input!$A$8:$AN$39,MATCH(W$21,Input!$A$6:$AN$6,0),FALSE)+$H170,0)*$D170</f>
        <v>0</v>
      </c>
      <c r="X170" s="1">
        <f>+IF($E170=X$22,VLOOKUP($C170,Input!$A$8:$AN$39,MATCH(X$21,Input!$A$6:$AN$6,0),FALSE)+$H170,0)*$D170</f>
        <v>0</v>
      </c>
      <c r="Y170" s="1">
        <f>+IF($E170=Y$22,VLOOKUP($C170,Input!$A$8:$AN$39,MATCH(Y$21,Input!$A$6:$AN$6,0),FALSE)+$H170,0)*$D170</f>
        <v>0</v>
      </c>
      <c r="Z170" s="1">
        <f>+IF($E170=Z$22,VLOOKUP($C170,Input!$A$8:$AN$39,MATCH(Z$21,Input!$A$6:$AN$6,0),FALSE)+$H170,0)*$D170</f>
        <v>0</v>
      </c>
      <c r="AA170" s="1">
        <f>+IF($E170=AA$22,VLOOKUP($C170,Input!$A$8:$AN$39,MATCH(AA$21,Input!$A$6:$AN$6,0),FALSE)+$H170,0)*$D170</f>
        <v>0</v>
      </c>
      <c r="AB170" s="1">
        <f>+IF($E170=AB$22,VLOOKUP($C170,Input!$A$8:$AN$39,MATCH(AB$21,Input!$A$6:$AN$6,0),FALSE)+$H170,0)*$D170</f>
        <v>0</v>
      </c>
      <c r="AC170" s="1">
        <f>+IF($E170=AC$22,VLOOKUP($C170,Input!$A$8:$AN$39,MATCH(AC$21,Input!$A$6:$AN$6,0),FALSE)+$H170,0)*$D170</f>
        <v>0</v>
      </c>
      <c r="AD170" s="1">
        <f>+IF($E170=AD$22,VLOOKUP($C170,Input!$A$8:$AN$39,MATCH(AD$21,Input!$A$6:$AN$6,0),FALSE)+$H170,0)*$D170</f>
        <v>0</v>
      </c>
      <c r="AE170" s="1">
        <f>+IF($E170=AE$22,VLOOKUP($C170,Input!$A$8:$AN$39,MATCH(AE$21,Input!$A$6:$AN$6,0),FALSE)+$H170,0)*$D170</f>
        <v>0</v>
      </c>
      <c r="AF170" s="1">
        <f>+IF($E170=AF$22,VLOOKUP($C170,Input!$A$8:$AN$39,MATCH(AF$21,Input!$A$6:$AN$6,0),FALSE)+$H170,0)*$D170</f>
        <v>0</v>
      </c>
      <c r="AG170" s="1">
        <f>+IF($E170=AG$22,VLOOKUP($C170,Input!$A$8:$AN$39,MATCH(AG$21,Input!$A$6:$AN$6,0),FALSE)+$H170,0)*$D170</f>
        <v>0</v>
      </c>
      <c r="AH170" s="1">
        <f>+IF($E170=AH$22,VLOOKUP($C170,Input!$A$8:$AN$39,MATCH(AH$21,Input!$A$6:$AN$6,0),FALSE)+$H170,0)*$D170</f>
        <v>0</v>
      </c>
      <c r="AI170" s="1">
        <f>+IF($E170=AI$22,VLOOKUP($C170,Input!$A$8:$AN$39,MATCH(AI$21,Input!$A$6:$AN$6,0),FALSE)+$H170,0)*$D170</f>
        <v>0</v>
      </c>
      <c r="AJ170" s="1">
        <f>+IF($E170=AJ$22,VLOOKUP($C170,Input!$A$8:$AN$39,MATCH(AJ$21,Input!$A$6:$AN$6,0),FALSE)+$H170,0)*$D170</f>
        <v>0</v>
      </c>
      <c r="AK170" s="1">
        <f>+IF($E170=AK$22,VLOOKUP($C170,Input!$A$8:$AN$39,MATCH(AK$21,Input!$A$6:$AN$6,0),FALSE)+$H170,0)*$D170</f>
        <v>0</v>
      </c>
      <c r="AL170" s="1">
        <f>+IF($E170=AL$22,VLOOKUP($C170,Input!$A$8:$AN$39,MATCH(AL$21,Input!$A$6:$AN$6,0),FALSE)+$H170,0)*$D170</f>
        <v>0</v>
      </c>
      <c r="AM170" s="1">
        <f>+IF($E170=AM$22,VLOOKUP($C170,Input!$A$8:$AN$39,MATCH(AM$21,Input!$A$6:$AN$6,0),FALSE)+$H170,0)*$D170</f>
        <v>0</v>
      </c>
      <c r="AN170" s="1">
        <f>+IF($E170=AN$22,VLOOKUP($C170,Input!$A$8:$AN$39,MATCH(AN$21,Input!$A$6:$AN$6,0),FALSE)+$H170,0)*$D170</f>
        <v>0</v>
      </c>
      <c r="AO170" s="1">
        <f>+IF($E170=AO$22,VLOOKUP($C170,Input!$A$8:$AN$39,MATCH(AO$21,Input!$A$6:$AN$6,0),FALSE)+$H170,0)*$D170</f>
        <v>0</v>
      </c>
      <c r="AP170" s="1">
        <f>+IF($E170=AP$22,VLOOKUP($C170,Input!$A$8:$AN$39,MATCH(AP$21,Input!$A$6:$AN$6,0),FALSE)+$H170,0)*$D170</f>
        <v>0</v>
      </c>
      <c r="AQ170" s="1">
        <f>+IF($E170=AQ$22,VLOOKUP($C170,Input!$A$8:$AN$39,MATCH(AQ$21,Input!$A$6:$AN$6,0),FALSE)+$H170,0)*$D170</f>
        <v>0</v>
      </c>
      <c r="AR170" s="1">
        <f>+IF($E170=AR$22,VLOOKUP($C170,Input!$A$8:$AN$39,MATCH(AR$21,Input!$A$6:$AN$6,0),FALSE)+$H170,0)*$D170</f>
        <v>0</v>
      </c>
      <c r="AT170" t="str">
        <f>VLOOKUP($C170,Input!$A$8:$HV$39,MATCH(AT$21,Input!$A$6:$HV$6,0),FALSE)</f>
        <v>Parts and administrative cost</v>
      </c>
      <c r="AU170" s="1">
        <f>+IF($E170=AU$22,VLOOKUP($C170,Input!$A$8:$HV$39,MATCH(AU$21,Input!$A$6:$HV$6,0),FALSE),0)*$D170</f>
        <v>0</v>
      </c>
      <c r="AV170" s="1">
        <f>+IF($E170=AV$22,VLOOKUP($C170,Input!$A$8:$HV$39,MATCH(AV$21,Input!$A$6:$HV$6,0),FALSE),0)*$D170</f>
        <v>0</v>
      </c>
      <c r="AW170" s="1">
        <f>+IF($E170=AW$22,VLOOKUP($C170,Input!$A$8:$HV$39,MATCH(AW$21,Input!$A$6:$HV$6,0),FALSE),0)*$D170</f>
        <v>0</v>
      </c>
      <c r="AX170" s="1">
        <f>+IF($E170=AX$22,VLOOKUP($C170,Input!$A$8:$HV$39,MATCH(AX$21,Input!$A$6:$HV$6,0),FALSE),0)*$D170</f>
        <v>2414329.1384083051</v>
      </c>
      <c r="AY170" s="1">
        <f>+IF($E170=AY$22,VLOOKUP($C170,Input!$A$8:$HV$39,MATCH(AY$21,Input!$A$6:$HV$6,0),FALSE),0)*$D170</f>
        <v>0</v>
      </c>
      <c r="AZ170" s="1">
        <f>+IF($E170=AZ$22,VLOOKUP($C170,Input!$A$8:$HV$39,MATCH(AZ$21,Input!$A$6:$HV$6,0),FALSE),0)*$D170</f>
        <v>0</v>
      </c>
      <c r="BA170" s="1">
        <f>+IF($E170=BA$22,VLOOKUP($C170,Input!$A$8:$HV$39,MATCH(BA$21,Input!$A$6:$HV$6,0),FALSE),0)*$D170</f>
        <v>0</v>
      </c>
      <c r="BB170" s="1">
        <f>+IF($E170=BB$22,VLOOKUP($C170,Input!$A$8:$HV$39,MATCH(BB$21,Input!$A$6:$HV$6,0),FALSE),0)*$D170</f>
        <v>0</v>
      </c>
      <c r="BC170" s="1">
        <f>+IF($E170=BC$22,VLOOKUP($C170,Input!$A$8:$HV$39,MATCH(BC$21,Input!$A$6:$HV$6,0),FALSE),0)*$D170</f>
        <v>0</v>
      </c>
      <c r="BD170" s="1">
        <f>+IF($E170=BD$22,VLOOKUP($C170,Input!$A$8:$HV$39,MATCH(BD$21,Input!$A$6:$HV$6,0),FALSE),0)*$D170</f>
        <v>0</v>
      </c>
      <c r="BE170" s="1">
        <f>+IF($E170=BE$22,VLOOKUP($C170,Input!$A$8:$HV$39,MATCH(BE$21,Input!$A$6:$HV$6,0),FALSE),0)*$D170</f>
        <v>0</v>
      </c>
      <c r="BF170" s="1">
        <f>+IF($E170=BF$22,VLOOKUP($C170,Input!$A$8:$HV$39,MATCH(BF$21,Input!$A$6:$HV$6,0),FALSE),0)*$D170</f>
        <v>0</v>
      </c>
      <c r="BG170" s="1">
        <f>+IF($E170=BG$22,VLOOKUP($C170,Input!$A$8:$HV$39,MATCH(BG$21,Input!$A$6:$HV$6,0),FALSE),0)*$D170</f>
        <v>0</v>
      </c>
      <c r="BH170" s="1">
        <f>+IF($E170=BH$22,VLOOKUP($C170,Input!$A$8:$HV$39,MATCH(BH$21,Input!$A$6:$HV$6,0),FALSE),0)*$D170</f>
        <v>0</v>
      </c>
      <c r="BI170" s="1">
        <f>+IF($E170=BI$22,VLOOKUP($C170,Input!$A$8:$HV$39,MATCH(BI$21,Input!$A$6:$HV$6,0),FALSE),0)*$D170</f>
        <v>0</v>
      </c>
      <c r="BJ170" s="1">
        <f>+IF($E170=BJ$22,VLOOKUP($C170,Input!$A$8:$HV$39,MATCH(BJ$21,Input!$A$6:$HV$6,0),FALSE),0)*$D170</f>
        <v>0</v>
      </c>
      <c r="BK170" s="1">
        <f>+IF($E170=BK$22,VLOOKUP($C170,Input!$A$8:$HV$39,MATCH(BK$21,Input!$A$6:$HV$6,0),FALSE),0)*$D170</f>
        <v>0</v>
      </c>
      <c r="BL170" s="1">
        <f>+IF($E170=BL$22,VLOOKUP($C170,Input!$A$8:$HV$39,MATCH(BL$21,Input!$A$6:$HV$6,0),FALSE),0)*$D170</f>
        <v>0</v>
      </c>
      <c r="BM170" s="1">
        <f>+IF($E170=BM$22,VLOOKUP($C170,Input!$A$8:$HV$39,MATCH(BM$21,Input!$A$6:$HV$6,0),FALSE),0)*$D170</f>
        <v>0</v>
      </c>
      <c r="BN170" s="1">
        <f>+IF($E170=BN$22,VLOOKUP($C170,Input!$A$8:$HV$39,MATCH(BN$21,Input!$A$6:$HV$6,0),FALSE),0)*$D170</f>
        <v>0</v>
      </c>
      <c r="BO170" s="1">
        <f>+IF($E170=BO$22,VLOOKUP($C170,Input!$A$8:$HV$39,MATCH(BO$21,Input!$A$6:$HV$6,0),FALSE),0)*$D170</f>
        <v>0</v>
      </c>
      <c r="BP170" s="1">
        <f>+IF($E170=BP$22,VLOOKUP($C170,Input!$A$8:$HV$39,MATCH(BP$21,Input!$A$6:$HV$6,0),FALSE),0)*$D170</f>
        <v>0</v>
      </c>
      <c r="BQ170" s="1">
        <f>+IF($E170=BQ$22,VLOOKUP($C170,Input!$A$8:$HV$39,MATCH(BQ$21,Input!$A$6:$HV$6,0),FALSE),0)*$D170</f>
        <v>0</v>
      </c>
      <c r="BR170" s="1">
        <f>+IF($E170=BR$22,VLOOKUP($C170,Input!$A$8:$HV$39,MATCH(BR$21,Input!$A$6:$HV$6,0),FALSE),0)*$D170</f>
        <v>0</v>
      </c>
      <c r="BS170" s="1">
        <f>+IF($E170=BS$22,VLOOKUP($C170,Input!$A$8:$HV$39,MATCH(BS$21,Input!$A$6:$HV$6,0),FALSE),0)*$D170</f>
        <v>0</v>
      </c>
      <c r="BT170" s="1">
        <f>+IF($E170=BT$22,VLOOKUP($C170,Input!$A$8:$HV$39,MATCH(BT$21,Input!$A$6:$HV$6,0),FALSE),0)*$D170</f>
        <v>0</v>
      </c>
      <c r="BU170" s="1">
        <f>+IF($E170=BU$22,VLOOKUP($C170,Input!$A$8:$HV$39,MATCH(BU$21,Input!$A$6:$HV$6,0),FALSE),0)*$D170</f>
        <v>0</v>
      </c>
      <c r="BV170" s="1">
        <f>+IF($E170=BV$22,VLOOKUP($C170,Input!$A$8:$HV$39,MATCH(BV$21,Input!$A$6:$HV$6,0),FALSE),0)*$D170</f>
        <v>0</v>
      </c>
      <c r="BW170" s="1">
        <f>+IF($E170=BW$22,VLOOKUP($C170,Input!$A$8:$HV$39,MATCH(BW$21,Input!$A$6:$HV$6,0),FALSE),0)*$D170</f>
        <v>0</v>
      </c>
      <c r="BX170" s="1">
        <f>+IF($E170=BX$22,VLOOKUP($C170,Input!$A$8:$HV$39,MATCH(BX$21,Input!$A$6:$HV$6,0),FALSE),0)*$D170</f>
        <v>0</v>
      </c>
      <c r="BY170" s="1">
        <f>+IF($E170=BY$22,VLOOKUP($C170,Input!$A$8:$HV$39,MATCH(BY$21,Input!$A$6:$HV$6,0),FALSE),0)*$D170</f>
        <v>0</v>
      </c>
      <c r="BZ170" s="1">
        <f>+IF($E170=BZ$22,VLOOKUP($C170,Input!$A$8:$HV$39,MATCH(BZ$21,Input!$A$6:$HV$6,0),FALSE),0)*$D170</f>
        <v>0</v>
      </c>
      <c r="CA170" s="1">
        <f>+IF($E170=CA$22,VLOOKUP($C170,Input!$A$8:$HV$39,MATCH(CA$21,Input!$A$6:$HV$6,0),FALSE),0)*$D170</f>
        <v>0</v>
      </c>
      <c r="CB170" s="1">
        <f>+IF($E170=CB$22,VLOOKUP($C170,Input!$A$8:$HV$39,MATCH(CB$21,Input!$A$6:$HV$6,0),FALSE),0)*$D170</f>
        <v>0</v>
      </c>
      <c r="CC170" s="1">
        <f>+IF($E170=CC$22,VLOOKUP($C170,Input!$A$8:$HV$39,MATCH(CC$21,Input!$A$6:$HV$6,0),FALSE),0)*$D170</f>
        <v>0</v>
      </c>
      <c r="CE170" t="str">
        <f>VLOOKUP($C170,Input!$A$8:$HV$39,MATCH(CE$21,Input!$A$6:$HV$6,0),FALSE)</f>
        <v>Engine Rebuild @ 7 Yr</v>
      </c>
      <c r="CF170" s="1">
        <f>IF($E170+$I170+$D$7&lt;=CF$22,0,IF(CF$22-$D$7&gt;=$E170,IF(COUNTIF($KZ170:LP170,"&gt;0")&gt;0,VLOOKUP($C170,Input!$A$8:$HV$21,MATCH($CE$21+COUNTIF($KZ170:LP170,"&gt;0"),Input!$A$6:$HV$6,0),FALSE),0),0))*$D170</f>
        <v>0</v>
      </c>
      <c r="CG170" s="1">
        <f>IF($E170+$I170+$D$7&lt;=CG$22,0,IF(CG$22-$D$7&gt;=$E170,IF(COUNTIF($KZ170:LQ170,"&gt;0")&gt;0,VLOOKUP($C170,Input!$A$8:$HV$21,MATCH($CE$21+COUNTIF($KZ170:LQ170,"&gt;0"),Input!$A$6:$HV$6,0),FALSE),0),0))*$D170</f>
        <v>0</v>
      </c>
      <c r="CH170" s="1">
        <f>IF($E170+$I170+$D$7&lt;=CH$22,0,IF(CH$22-$D$7&gt;=$E170,IF(COUNTIF($KZ170:LR170,"&gt;0")&gt;0,VLOOKUP($C170,Input!$A$8:$HV$21,MATCH($CE$21+COUNTIF($KZ170:LR170,"&gt;0"),Input!$A$6:$HV$6,0),FALSE),0),0))*$D170</f>
        <v>0</v>
      </c>
      <c r="CI170" s="1">
        <f>IF($E170+$I170+$D$7&lt;=CI$22,0,IF(CI$22-$D$7&gt;=$E170,IF(COUNTIF($KZ170:LS170,"&gt;0")&gt;0,VLOOKUP($C170,Input!$A$8:$HV$21,MATCH($CE$21+COUNTIF($KZ170:LS170,"&gt;0"),Input!$A$6:$HV$6,0),FALSE),0),0))*$D170</f>
        <v>0</v>
      </c>
      <c r="CJ170" s="1">
        <f>IF($E170+$I170+$D$7&lt;=CJ$22,0,IF(CJ$22-$D$7&gt;=$E170,IF(COUNTIF($KZ170:LT170,"&gt;0")&gt;0,VLOOKUP($C170,Input!$A$8:$HV$21,MATCH($CE$21+COUNTIF($KZ170:LT170,"&gt;0"),Input!$A$6:$HV$6,0),FALSE),0),0))*$D170</f>
        <v>0</v>
      </c>
      <c r="CK170" s="1">
        <f>IF($E170+$I170+$D$7&lt;=CK$22,0,IF(CK$22-$D$7&gt;=$E170,IF(COUNTIF($KZ170:LU170,"&gt;0")&gt;0,VLOOKUP($C170,Input!$A$8:$HV$21,MATCH($CE$21+COUNTIF($KZ170:LU170,"&gt;0"),Input!$A$6:$HV$6,0),FALSE),0),0))*$D170</f>
        <v>0</v>
      </c>
      <c r="CL170" s="1">
        <f>IF($E170+$I170+$D$7&lt;=CL$22,0,IF(CL$22-$D$7&gt;=$E170,IF(COUNTIF($KZ170:LV170,"&gt;0")&gt;0,VLOOKUP($C170,Input!$A$8:$HV$21,MATCH($CE$21+COUNTIF($KZ170:LV170,"&gt;0"),Input!$A$6:$HV$6,0),FALSE),0),0))*$D170</f>
        <v>0</v>
      </c>
      <c r="CM170" s="1">
        <f>IF($E170+$I170+$D$7&lt;=CM$22,0,IF(CM$22-$D$7&gt;=$E170,IF(COUNTIF($KZ170:LW170,"&gt;0")&gt;0,VLOOKUP($C170,Input!$A$8:$HV$21,MATCH($CE$21+COUNTIF($KZ170:LW170,"&gt;0"),Input!$A$6:$HV$6,0),FALSE),0),0))*$D170</f>
        <v>0</v>
      </c>
      <c r="CN170" s="1">
        <f>IF($E170+$I170+$D$7&lt;=CN$22,0,IF(CN$22-$D$7&gt;=$E170,IF(COUNTIF($KZ170:LX170,"&gt;0")&gt;0,VLOOKUP($C170,Input!$A$8:$HV$21,MATCH($CE$21+COUNTIF($KZ170:LX170,"&gt;0"),Input!$A$6:$HV$6,0),FALSE),0),0))*$D170</f>
        <v>0</v>
      </c>
      <c r="CO170" s="1">
        <f>IF($E170+$I170+$D$7&lt;=CO$22,0,IF(CO$22-$D$7&gt;=$E170,IF(COUNTIF($KZ170:LY170,"&gt;0")&gt;0,VLOOKUP($C170,Input!$A$8:$HV$21,MATCH($CE$21+COUNTIF($KZ170:LY170,"&gt;0"),Input!$A$6:$HV$6,0),FALSE),0),0))*$D170</f>
        <v>6545000</v>
      </c>
      <c r="CP170" s="1">
        <f>IF($E170+$I170+$D$7&lt;=CP$22,0,IF(CP$22-$D$7&gt;=$E170,IF(COUNTIF($KZ170:LZ170,"&gt;0")&gt;0,VLOOKUP($C170,Input!$A$8:$HV$21,MATCH($CE$21+COUNTIF($KZ170:LZ170,"&gt;0"),Input!$A$6:$HV$6,0),FALSE),0),0))*$D170</f>
        <v>0</v>
      </c>
      <c r="CQ170" s="1">
        <f>IF($E170+$I170+$D$7&lt;=CQ$22,0,IF(CQ$22-$D$7&gt;=$E170,IF(COUNTIF($KZ170:MA170,"&gt;0")&gt;0,VLOOKUP($C170,Input!$A$8:$HV$21,MATCH($CE$21+COUNTIF($KZ170:MA170,"&gt;0"),Input!$A$6:$HV$6,0),FALSE),0),0))*$D170</f>
        <v>0</v>
      </c>
      <c r="CR170" s="1">
        <f>IF($E170+$I170+$D$7&lt;=CR$22,0,IF(CR$22-$D$7&gt;=$E170,IF(COUNTIF($KZ170:MB170,"&gt;0")&gt;0,VLOOKUP($C170,Input!$A$8:$HV$21,MATCH($CE$21+COUNTIF($KZ170:MB170,"&gt;0"),Input!$A$6:$HV$6,0),FALSE),0),0))*$D170</f>
        <v>0</v>
      </c>
      <c r="CS170" s="1">
        <f>IF($E170+$I170+$D$7&lt;=CS$22,0,IF(CS$22-$D$7&gt;=$E170,IF(COUNTIF($KZ170:MC170,"&gt;0")&gt;0,VLOOKUP($C170,Input!$A$8:$HV$21,MATCH($CE$21+COUNTIF($KZ170:MC170,"&gt;0"),Input!$A$6:$HV$6,0),FALSE),0),0))*$D170</f>
        <v>0</v>
      </c>
      <c r="CT170" s="1">
        <f>IF($E170+$I170+$D$7&lt;=CT$22,0,IF(CT$22-$D$7&gt;=$E170,IF(COUNTIF($KZ170:MD170,"&gt;0")&gt;0,VLOOKUP($C170,Input!$A$8:$HV$21,MATCH($CE$21+COUNTIF($KZ170:MD170,"&gt;0"),Input!$A$6:$HV$6,0),FALSE),0),0))*$D170</f>
        <v>0</v>
      </c>
      <c r="CU170" s="1">
        <f>IF($E170+$I170+$D$7&lt;=CU$22,0,IF(CU$22-$D$7&gt;=$E170,IF(COUNTIF($KZ170:ME170,"&gt;0")&gt;0,VLOOKUP($C170,Input!$A$8:$HV$21,MATCH($CE$21+COUNTIF($KZ170:ME170,"&gt;0"),Input!$A$6:$HV$6,0),FALSE),0),0))*$D170</f>
        <v>0</v>
      </c>
      <c r="CV170" s="1">
        <f>IF($E170+$I170+$D$7&lt;=CV$22,0,IF(CV$22-$D$7&gt;=$E170,IF(COUNTIF($KZ170:MF170,"&gt;0")&gt;0,VLOOKUP($C170,Input!$A$8:$HV$21,MATCH($CE$21+COUNTIF($KZ170:MF170,"&gt;0"),Input!$A$6:$HV$6,0),FALSE),0),0))*$D170</f>
        <v>0</v>
      </c>
      <c r="CW170" s="1">
        <f>IF($E170+$I170+$D$7&lt;=CW$22,0,IF(CW$22-$D$7&gt;=$E170,IF(COUNTIF($KZ170:MG170,"&gt;0")&gt;0,VLOOKUP($C170,Input!$A$8:$HV$21,MATCH($CE$21+COUNTIF($KZ170:MG170,"&gt;0"),Input!$A$6:$HV$6,0),FALSE),0),0))*$D170</f>
        <v>0</v>
      </c>
      <c r="CX170" s="1">
        <f>IF($E170+$I170+$D$7&lt;=CX$22,0,IF(CX$22-$D$7&gt;=$E170,IF(COUNTIF($KZ170:MH170,"&gt;0")&gt;0,VLOOKUP($C170,Input!$A$8:$HV$21,MATCH($CE$21+COUNTIF($KZ170:MH170,"&gt;0"),Input!$A$6:$HV$6,0),FALSE),0),0))*$D170</f>
        <v>0</v>
      </c>
      <c r="CY170" s="1">
        <f>IF($E170+$I170+$D$7&lt;=CY$22,0,IF(CY$22-$D$7&gt;=$E170,IF(COUNTIF($KZ170:MI170,"&gt;0")&gt;0,VLOOKUP($C170,Input!$A$8:$HV$21,MATCH($CE$21+COUNTIF($KZ170:MI170,"&gt;0"),Input!$A$6:$HV$6,0),FALSE),0),0))*$D170</f>
        <v>0</v>
      </c>
      <c r="CZ170" s="1">
        <f>IF($E170+$I170+$D$7&lt;=CZ$22,0,IF(CZ$22-$D$7&gt;=$E170,IF(COUNTIF($KZ170:MJ170,"&gt;0")&gt;0,VLOOKUP($C170,Input!$A$8:$HV$21,MATCH($CE$21+COUNTIF($KZ170:MJ170,"&gt;0"),Input!$A$6:$HV$6,0),FALSE),0),0))*$D170</f>
        <v>0</v>
      </c>
      <c r="DA170" s="1">
        <f>IF($E170+$I170+$D$7&lt;=DA$22,0,IF(DA$22-$D$7&gt;=$E170,IF(COUNTIF($KZ170:MK170,"&gt;0")&gt;0,VLOOKUP($C170,Input!$A$8:$HV$21,MATCH($CE$21+COUNTIF($KZ170:MK170,"&gt;0"),Input!$A$6:$HV$6,0),FALSE),0),0))*$D170</f>
        <v>0</v>
      </c>
      <c r="DB170" s="1">
        <f>IF($E170+$I170+$D$7&lt;=DB$22,0,IF(DB$22-$D$7&gt;=$E170,IF(COUNTIF($KZ170:ML170,"&gt;0")&gt;0,VLOOKUP($C170,Input!$A$8:$HV$21,MATCH($CE$21+COUNTIF($KZ170:ML170,"&gt;0"),Input!$A$6:$HV$6,0),FALSE),0),0))*$D170</f>
        <v>0</v>
      </c>
      <c r="DC170" s="1">
        <f>IF($E170+$I170+$D$7&lt;=DC$22,0,IF(DC$22-$D$7&gt;=$E170,IF(COUNTIF($KZ170:MM170,"&gt;0")&gt;0,VLOOKUP($C170,Input!$A$8:$HV$21,MATCH($CE$21+COUNTIF($KZ170:MM170,"&gt;0"),Input!$A$6:$HV$6,0),FALSE),0),0))*$D170</f>
        <v>0</v>
      </c>
      <c r="DD170" s="1">
        <f>IF($E170+$I170+$D$7&lt;=DD$22,0,IF(DD$22-$D$7&gt;=$E170,IF(COUNTIF($KZ170:MN170,"&gt;0")&gt;0,VLOOKUP($C170,Input!$A$8:$HV$21,MATCH($CE$21+COUNTIF($KZ170:MN170,"&gt;0"),Input!$A$6:$HV$6,0),FALSE),0),0))*$D170</f>
        <v>0</v>
      </c>
      <c r="DE170" s="1">
        <f>IF($E170+$I170+$D$7&lt;=DE$22,0,IF(DE$22-$D$7&gt;=$E170,IF(COUNTIF($KZ170:MO170,"&gt;0")&gt;0,VLOOKUP($C170,Input!$A$8:$HV$21,MATCH($CE$21+COUNTIF($KZ170:MO170,"&gt;0"),Input!$A$6:$HV$6,0),FALSE),0),0))*$D170</f>
        <v>0</v>
      </c>
      <c r="DF170" s="1">
        <f>IF($E170+$I170+$D$7&lt;=DF$22,0,IF(DF$22-$D$7&gt;=$E170,IF(COUNTIF($KZ170:MP170,"&gt;0")&gt;0,VLOOKUP($C170,Input!$A$8:$HV$21,MATCH($CE$21+COUNTIF($KZ170:MP170,"&gt;0"),Input!$A$6:$HV$6,0),FALSE),0),0))*$D170</f>
        <v>0</v>
      </c>
      <c r="DG170" s="1">
        <f>IF($E170+$I170+$D$7&lt;=DG$22,0,IF(DG$22-$D$7&gt;=$E170,IF(COUNTIF($KZ170:MQ170,"&gt;0")&gt;0,VLOOKUP($C170,Input!$A$8:$HV$21,MATCH($CE$21+COUNTIF($KZ170:MQ170,"&gt;0"),Input!$A$6:$HV$6,0),FALSE),0),0))*$D170</f>
        <v>0</v>
      </c>
      <c r="DH170" s="1">
        <f>IF($E170+$I170+$D$7&lt;=DH$22,0,IF(DH$22-$D$7&gt;=$E170,IF(COUNTIF($KZ170:MR170,"&gt;0")&gt;0,VLOOKUP($C170,Input!$A$8:$HV$21,MATCH($CE$21+COUNTIF($KZ170:MR170,"&gt;0"),Input!$A$6:$HV$6,0),FALSE),0),0))*$D170</f>
        <v>0</v>
      </c>
      <c r="DI170" s="1">
        <f>IF($E170+$I170+$D$7&lt;=DI$22,0,IF(DI$22-$D$7&gt;=$E170,IF(COUNTIF($KZ170:MS170,"&gt;0")&gt;0,VLOOKUP($C170,Input!$A$8:$HV$21,MATCH($CE$21+COUNTIF($KZ170:MS170,"&gt;0"),Input!$A$6:$HV$6,0),FALSE),0),0))*$D170</f>
        <v>0</v>
      </c>
      <c r="DJ170" s="1">
        <f>IF($E170+$I170+$D$7&lt;=DJ$22,0,IF(DJ$22-$D$7&gt;=$E170,IF(COUNTIF($KZ170:MT170,"&gt;0")&gt;0,VLOOKUP($C170,Input!$A$8:$HV$21,MATCH($CE$21+COUNTIF($KZ170:MT170,"&gt;0"),Input!$A$6:$HV$6,0),FALSE),0),0))*$D170</f>
        <v>0</v>
      </c>
      <c r="DK170" s="1">
        <f>IF($E170+$I170+$D$7&lt;=DK$22,0,IF(DK$22-$D$7&gt;=$E170,IF(COUNTIF($KZ170:MU170,"&gt;0")&gt;0,VLOOKUP($C170,Input!$A$8:$HV$21,MATCH($CE$21+COUNTIF($KZ170:MU170,"&gt;0"),Input!$A$6:$HV$6,0),FALSE),0),0))*$D170</f>
        <v>0</v>
      </c>
      <c r="DL170" s="1">
        <f>IF($E170+$I170+$D$7&lt;=DL$22,0,IF(DL$22-$D$7&gt;=$E170,IF(COUNTIF($KZ170:MV170,"&gt;0")&gt;0,VLOOKUP($C170,Input!$A$8:$HV$21,MATCH($CE$21+COUNTIF($KZ170:MV170,"&gt;0"),Input!$A$6:$HV$6,0),FALSE),0),0))*$D170</f>
        <v>0</v>
      </c>
      <c r="DM170" s="1">
        <f>IF($E170+$I170+$D$7&lt;=DM$22,0,IF(DM$22-$D$7&gt;=$E170,IF(COUNTIF($KZ170:MW170,"&gt;0")&gt;0,VLOOKUP($C170,Input!$A$8:$HV$21,MATCH($CE$21+COUNTIF($KZ170:MW170,"&gt;0"),Input!$A$6:$HV$6,0),FALSE),0),0))*$D170</f>
        <v>0</v>
      </c>
      <c r="DN170" s="1">
        <f>IF($E170+$I170+$D$7&lt;=DN$22,0,IF(DN$22-$D$7&gt;=$E170,IF(COUNTIF($KZ170:MX170,"&gt;0")&gt;0,VLOOKUP($C170,Input!$A$8:$HV$21,MATCH($CE$21+COUNTIF($KZ170:MX170,"&gt;0"),Input!$A$6:$HV$6,0),FALSE),0),0))*$D170</f>
        <v>0</v>
      </c>
      <c r="DP170" t="str">
        <f>+VLOOKUP($C170,Input!$A$8:$GZ$39,MATCH(DP$21,Input!$A$6:$GZ$6,0),FALSE)</f>
        <v>Bus Maintenance at 0.85/mile</v>
      </c>
      <c r="DQ170" s="1">
        <f>IF($E170+$I170+$D$7&lt;=DQ$22,0,IF(DQ$22-$D$7&gt;=$E170,IF(COUNTIF($KZ170:LP170,"&gt;0")&gt;0,VLOOKUP($C170,Input!$A$8:$HV$21,MATCH($DP$21+COUNTIF($KZ170:LP170,"&gt;0"),Input!$A$6:$HV$6,0),FALSE),0),0))*$D170*$F170</f>
        <v>0</v>
      </c>
      <c r="DR170" s="1">
        <f>IF($E170+$I170+$D$7&lt;=DR$22,0,IF(DR$22-$D$7&gt;=$E170,IF(COUNTIF($KZ170:LQ170,"&gt;0")&gt;0,VLOOKUP($C170,Input!$A$8:$HV$21,MATCH($DP$21+COUNTIF($KZ170:LQ170,"&gt;0"),Input!$A$6:$HV$6,0),FALSE),0),0))*$D170*$F170</f>
        <v>0</v>
      </c>
      <c r="DS170" s="1">
        <f>IF($E170+$I170+$D$7&lt;=DS$22,0,IF(DS$22-$D$7&gt;=$E170,IF(COUNTIF($KZ170:LR170,"&gt;0")&gt;0,VLOOKUP($C170,Input!$A$8:$HV$21,MATCH($DP$21+COUNTIF($KZ170:LR170,"&gt;0"),Input!$A$6:$HV$6,0),FALSE),0),0))*$D170*$F170</f>
        <v>0</v>
      </c>
      <c r="DT170" s="1">
        <f>IF($E170+$I170+$D$7&lt;=DT$22,0,IF(DT$22-$D$7&gt;=$E170,IF(COUNTIF($KZ170:LS170,"&gt;0")&gt;0,VLOOKUP($C170,Input!$A$8:$HV$21,MATCH($DP$21+COUNTIF($KZ170:LS170,"&gt;0"),Input!$A$6:$HV$6,0),FALSE),0),0))*$D170*$F170</f>
        <v>6358000</v>
      </c>
      <c r="DU170" s="1">
        <f>IF($E170+$I170+$D$7&lt;=DU$22,0,IF(DU$22-$D$7&gt;=$E170,IF(COUNTIF($KZ170:LT170,"&gt;0")&gt;0,VLOOKUP($C170,Input!$A$8:$HV$21,MATCH($DP$21+COUNTIF($KZ170:LT170,"&gt;0"),Input!$A$6:$HV$6,0),FALSE),0),0))*$D170*$F170</f>
        <v>6358000</v>
      </c>
      <c r="DV170" s="1">
        <f>IF($E170+$I170+$D$7&lt;=DV$22,0,IF(DV$22-$D$7&gt;=$E170,IF(COUNTIF($KZ170:LU170,"&gt;0")&gt;0,VLOOKUP($C170,Input!$A$8:$HV$21,MATCH($DP$21+COUNTIF($KZ170:LU170,"&gt;0"),Input!$A$6:$HV$6,0),FALSE),0),0))*$D170*$F170</f>
        <v>6358000</v>
      </c>
      <c r="DW170" s="1">
        <f>IF($E170+$I170+$D$7&lt;=DW$22,0,IF(DW$22-$D$7&gt;=$E170,IF(COUNTIF($KZ170:LV170,"&gt;0")&gt;0,VLOOKUP($C170,Input!$A$8:$HV$21,MATCH($DP$21+COUNTIF($KZ170:LV170,"&gt;0"),Input!$A$6:$HV$6,0),FALSE),0),0))*$D170*$F170</f>
        <v>6358000</v>
      </c>
      <c r="DX170" s="1">
        <f>IF($E170+$I170+$D$7&lt;=DX$22,0,IF(DX$22-$D$7&gt;=$E170,IF(COUNTIF($KZ170:LW170,"&gt;0")&gt;0,VLOOKUP($C170,Input!$A$8:$HV$21,MATCH($DP$21+COUNTIF($KZ170:LW170,"&gt;0"),Input!$A$6:$HV$6,0),FALSE),0),0))*$D170*$F170</f>
        <v>6358000</v>
      </c>
      <c r="DY170" s="1">
        <f>IF($E170+$I170+$D$7&lt;=DY$22,0,IF(DY$22-$D$7&gt;=$E170,IF(COUNTIF($KZ170:LX170,"&gt;0")&gt;0,VLOOKUP($C170,Input!$A$8:$HV$21,MATCH($DP$21+COUNTIF($KZ170:LX170,"&gt;0"),Input!$A$6:$HV$6,0),FALSE),0),0))*$D170*$F170</f>
        <v>6358000</v>
      </c>
      <c r="DZ170" s="1">
        <f>IF($E170+$I170+$D$7&lt;=DZ$22,0,IF(DZ$22-$D$7&gt;=$E170,IF(COUNTIF($KZ170:LY170,"&gt;0")&gt;0,VLOOKUP($C170,Input!$A$8:$HV$21,MATCH($DP$21+COUNTIF($KZ170:LY170,"&gt;0"),Input!$A$6:$HV$6,0),FALSE),0),0))*$D170*$F170</f>
        <v>6358000</v>
      </c>
      <c r="EA170" s="1">
        <f>IF($E170+$I170+$D$7&lt;=EA$22,0,IF(EA$22-$D$7&gt;=$E170,IF(COUNTIF($KZ170:LZ170,"&gt;0")&gt;0,VLOOKUP($C170,Input!$A$8:$HV$21,MATCH($DP$21+COUNTIF($KZ170:LZ170,"&gt;0"),Input!$A$6:$HV$6,0),FALSE),0),0))*$D170*$F170</f>
        <v>6358000</v>
      </c>
      <c r="EB170" s="1">
        <f>IF($E170+$I170+$D$7&lt;=EB$22,0,IF(EB$22-$D$7&gt;=$E170,IF(COUNTIF($KZ170:MA170,"&gt;0")&gt;0,VLOOKUP($C170,Input!$A$8:$HV$21,MATCH($DP$21+COUNTIF($KZ170:MA170,"&gt;0"),Input!$A$6:$HV$6,0),FALSE),0),0))*$D170*$F170</f>
        <v>6358000</v>
      </c>
      <c r="EC170" s="1">
        <f>IF($E170+$I170+$D$7&lt;=EC$22,0,IF(EC$22-$D$7&gt;=$E170,IF(COUNTIF($KZ170:MB170,"&gt;0")&gt;0,VLOOKUP($C170,Input!$A$8:$HV$21,MATCH($DP$21+COUNTIF($KZ170:MB170,"&gt;0"),Input!$A$6:$HV$6,0),FALSE),0),0))*$D170*$F170</f>
        <v>6358000</v>
      </c>
      <c r="ED170" s="1">
        <f>IF($E170+$I170+$D$7&lt;=ED$22,0,IF(ED$22-$D$7&gt;=$E170,IF(COUNTIF($KZ170:MC170,"&gt;0")&gt;0,VLOOKUP($C170,Input!$A$8:$HV$21,MATCH($DP$21+COUNTIF($KZ170:MC170,"&gt;0"),Input!$A$6:$HV$6,0),FALSE),0),0))*$D170*$F170</f>
        <v>6358000</v>
      </c>
      <c r="EE170" s="1">
        <f>IF($E170+$I170+$D$7&lt;=EE$22,0,IF(EE$22-$D$7&gt;=$E170,IF(COUNTIF($KZ170:MD170,"&gt;0")&gt;0,VLOOKUP($C170,Input!$A$8:$HV$21,MATCH($DP$21+COUNTIF($KZ170:MD170,"&gt;0"),Input!$A$6:$HV$6,0),FALSE),0),0))*$D170*$F170</f>
        <v>6358000</v>
      </c>
      <c r="EF170" s="1">
        <f>IF($E170+$I170+$D$7&lt;=EF$22,0,IF(EF$22-$D$7&gt;=$E170,IF(COUNTIF($KZ170:ME170,"&gt;0")&gt;0,VLOOKUP($C170,Input!$A$8:$HV$21,MATCH($DP$21+COUNTIF($KZ170:ME170,"&gt;0"),Input!$A$6:$HV$6,0),FALSE),0),0))*$D170*$F170</f>
        <v>6358000</v>
      </c>
      <c r="EG170" s="1">
        <f>IF($E170+$I170+$D$7&lt;=EG$22,0,IF(EG$22-$D$7&gt;=$E170,IF(COUNTIF($KZ170:MF170,"&gt;0")&gt;0,VLOOKUP($C170,Input!$A$8:$HV$21,MATCH($DP$21+COUNTIF($KZ170:MF170,"&gt;0"),Input!$A$6:$HV$6,0),FALSE),0),0))*$D170*$F170</f>
        <v>6358000</v>
      </c>
      <c r="EH170" s="1">
        <f>IF($E170+$I170+$D$7&lt;=EH$22,0,IF(EH$22-$D$7&gt;=$E170,IF(COUNTIF($KZ170:MG170,"&gt;0")&gt;0,VLOOKUP($C170,Input!$A$8:$HV$21,MATCH($DP$21+COUNTIF($KZ170:MG170,"&gt;0"),Input!$A$6:$HV$6,0),FALSE),0),0))*$D170*$F170</f>
        <v>0</v>
      </c>
      <c r="EI170" s="1">
        <f>IF($E170+$I170+$D$7&lt;=EI$22,0,IF(EI$22-$D$7&gt;=$E170,IF(COUNTIF($KZ170:MH170,"&gt;0")&gt;0,VLOOKUP($C170,Input!$A$8:$HV$21,MATCH($DP$21+COUNTIF($KZ170:MH170,"&gt;0"),Input!$A$6:$HV$6,0),FALSE),0),0))*$D170*$F170</f>
        <v>0</v>
      </c>
      <c r="EJ170" s="1">
        <f>IF($E170+$I170+$D$7&lt;=EJ$22,0,IF(EJ$22-$D$7&gt;=$E170,IF(COUNTIF($KZ170:MI170,"&gt;0")&gt;0,VLOOKUP($C170,Input!$A$8:$HV$21,MATCH($DP$21+COUNTIF($KZ170:MI170,"&gt;0"),Input!$A$6:$HV$6,0),FALSE),0),0))*$D170*$F170</f>
        <v>0</v>
      </c>
      <c r="EK170" s="1">
        <f>IF($E170+$I170+$D$7&lt;=EK$22,0,IF(EK$22-$D$7&gt;=$E170,IF(COUNTIF($KZ170:MJ170,"&gt;0")&gt;0,VLOOKUP($C170,Input!$A$8:$HV$21,MATCH($DP$21+COUNTIF($KZ170:MJ170,"&gt;0"),Input!$A$6:$HV$6,0),FALSE),0),0))*$D170*$F170</f>
        <v>0</v>
      </c>
      <c r="EL170" s="1">
        <f>IF($E170+$I170+$D$7&lt;=EL$22,0,IF(EL$22-$D$7&gt;=$E170,IF(COUNTIF($KZ170:MK170,"&gt;0")&gt;0,VLOOKUP($C170,Input!$A$8:$HV$21,MATCH($DP$21+COUNTIF($KZ170:MK170,"&gt;0"),Input!$A$6:$HV$6,0),FALSE),0),0))*$D170*$F170</f>
        <v>0</v>
      </c>
      <c r="EM170" s="1">
        <f>IF($E170+$I170+$D$7&lt;=EM$22,0,IF(EM$22-$D$7&gt;=$E170,IF(COUNTIF($KZ170:ML170,"&gt;0")&gt;0,VLOOKUP($C170,Input!$A$8:$HV$21,MATCH($DP$21+COUNTIF($KZ170:ML170,"&gt;0"),Input!$A$6:$HV$6,0),FALSE),0),0))*$D170*$F170</f>
        <v>0</v>
      </c>
      <c r="EN170" s="1">
        <f>IF($E170+$I170+$D$7&lt;=EN$22,0,IF(EN$22-$D$7&gt;=$E170,IF(COUNTIF($KZ170:MM170,"&gt;0")&gt;0,VLOOKUP($C170,Input!$A$8:$HV$21,MATCH($DP$21+COUNTIF($KZ170:MM170,"&gt;0"),Input!$A$6:$HV$6,0),FALSE),0),0))*$D170*$F170</f>
        <v>0</v>
      </c>
      <c r="EO170" s="1">
        <f>IF($E170+$I170+$D$7&lt;=EO$22,0,IF(EO$22-$D$7&gt;=$E170,IF(COUNTIF($KZ170:MN170,"&gt;0")&gt;0,VLOOKUP($C170,Input!$A$8:$HV$21,MATCH($DP$21+COUNTIF($KZ170:MN170,"&gt;0"),Input!$A$6:$HV$6,0),FALSE),0),0))*$D170*$F170</f>
        <v>0</v>
      </c>
      <c r="EP170" s="1">
        <f>IF($E170+$I170+$D$7&lt;=EP$22,0,IF(EP$22-$D$7&gt;=$E170,IF(COUNTIF($KZ170:MO170,"&gt;0")&gt;0,VLOOKUP($C170,Input!$A$8:$HV$21,MATCH($DP$21+COUNTIF($KZ170:MO170,"&gt;0"),Input!$A$6:$HV$6,0),FALSE),0),0))*$D170*$F170</f>
        <v>0</v>
      </c>
      <c r="EQ170" s="1">
        <f>IF($E170+$I170+$D$7&lt;=EQ$22,0,IF(EQ$22-$D$7&gt;=$E170,IF(COUNTIF($KZ170:MP170,"&gt;0")&gt;0,VLOOKUP($C170,Input!$A$8:$HV$21,MATCH($DP$21+COUNTIF($KZ170:MP170,"&gt;0"),Input!$A$6:$HV$6,0),FALSE),0),0))*$D170*$F170</f>
        <v>0</v>
      </c>
      <c r="ER170" s="1">
        <f>IF($E170+$I170+$D$7&lt;=ER$22,0,IF(ER$22-$D$7&gt;=$E170,IF(COUNTIF($KZ170:MQ170,"&gt;0")&gt;0,VLOOKUP($C170,Input!$A$8:$HV$21,MATCH($DP$21+COUNTIF($KZ170:MQ170,"&gt;0"),Input!$A$6:$HV$6,0),FALSE),0),0))*$D170*$F170</f>
        <v>0</v>
      </c>
      <c r="ES170" s="1">
        <f>IF($E170+$I170+$D$7&lt;=ES$22,0,IF(ES$22-$D$7&gt;=$E170,IF(COUNTIF($KZ170:MR170,"&gt;0")&gt;0,VLOOKUP($C170,Input!$A$8:$HV$21,MATCH($DP$21+COUNTIF($KZ170:MR170,"&gt;0"),Input!$A$6:$HV$6,0),FALSE),0),0))*$D170*$F170</f>
        <v>0</v>
      </c>
      <c r="ET170" s="1">
        <f>IF($E170+$I170+$D$7&lt;=ET$22,0,IF(ET$22-$D$7&gt;=$E170,IF(COUNTIF($KZ170:MS170,"&gt;0")&gt;0,VLOOKUP($C170,Input!$A$8:$HV$21,MATCH($DP$21+COUNTIF($KZ170:MS170,"&gt;0"),Input!$A$6:$HV$6,0),FALSE),0),0))*$D170*$F170</f>
        <v>0</v>
      </c>
      <c r="EU170" s="1">
        <f>IF($E170+$I170+$D$7&lt;=EU$22,0,IF(EU$22-$D$7&gt;=$E170,IF(COUNTIF($KZ170:MT170,"&gt;0")&gt;0,VLOOKUP($C170,Input!$A$8:$HV$21,MATCH($DP$21+COUNTIF($KZ170:MT170,"&gt;0"),Input!$A$6:$HV$6,0),FALSE),0),0))*$D170*$F170</f>
        <v>0</v>
      </c>
      <c r="EV170" s="1">
        <f>IF($E170+$I170+$D$7&lt;=EV$22,0,IF(EV$22-$D$7&gt;=$E170,IF(COUNTIF($KZ170:MU170,"&gt;0")&gt;0,VLOOKUP($C170,Input!$A$8:$HV$21,MATCH($DP$21+COUNTIF($KZ170:MU170,"&gt;0"),Input!$A$6:$HV$6,0),FALSE),0),0))*$D170*$F170</f>
        <v>0</v>
      </c>
      <c r="EW170" s="1">
        <f>IF($E170+$I170+$D$7&lt;=EW$22,0,IF(EW$22-$D$7&gt;=$E170,IF(COUNTIF($KZ170:MV170,"&gt;0")&gt;0,VLOOKUP($C170,Input!$A$8:$HV$21,MATCH($DP$21+COUNTIF($KZ170:MV170,"&gt;0"),Input!$A$6:$HV$6,0),FALSE),0),0))*$D170*$F170</f>
        <v>0</v>
      </c>
      <c r="EX170" s="1">
        <f>IF($E170+$I170+$D$7&lt;=EX$22,0,IF(EX$22-$D$7&gt;=$E170,IF(COUNTIF($KZ170:MW170,"&gt;0")&gt;0,VLOOKUP($C170,Input!$A$8:$HV$21,MATCH($DP$21+COUNTIF($KZ170:MW170,"&gt;0"),Input!$A$6:$HV$6,0),FALSE),0),0))*$D170*$F170</f>
        <v>0</v>
      </c>
      <c r="EY170" s="1">
        <f>IF($E170+$I170+$D$7&lt;=EY$22,0,IF(EY$22-$D$7&gt;=$E170,IF(COUNTIF($KZ170:MX170,"&gt;0")&gt;0,VLOOKUP($C170,Input!$A$8:$HV$21,MATCH($DP$21+COUNTIF($KZ170:MX170,"&gt;0"),Input!$A$6:$HV$6,0),FALSE),0),0))*$D170*$F170</f>
        <v>0</v>
      </c>
      <c r="EZ170" s="1"/>
      <c r="FA170" t="str">
        <f>VLOOKUP($C170,Input!$A$8:$GZ$39,MATCH(FA$21,Input!$A$6:$GZ$6,0),FALSE)</f>
        <v>NA</v>
      </c>
      <c r="FB170">
        <f>IF((VLOOKUP($C170,Input!$A$8:$GZ$39,MATCH(FB$21,Input!$A$6:$GZ$6,0),FALSE))="Y",$D170/VLOOKUP($C170,Input!$A$8:$GZ$39,MATCH(FC$21,Input!$A$6:$GZ$6,0),FALSE),0)</f>
        <v>0</v>
      </c>
      <c r="FC170">
        <f>IF((VLOOKUP($C170,Input!$A$8:$GZ$39,MATCH(FB$21,Input!$A$6:$GZ$6,0),FALSE))="Y",0,IF((VLOOKUP($C170,Input!$A$8:$GZ$39,MATCH(FC$21,Input!$A$6:$GZ$6,0),FALSE))&gt;0,$D170/VLOOKUP($C170,Input!$A$8:$GZ$39,MATCH(FC$21,Input!$A$6:$GZ$6,0),FALSE),0))</f>
        <v>0</v>
      </c>
      <c r="FD170" s="1">
        <f>+IF($E170=FD$22,VLOOKUP($C170,Input!$A$8:$GZ$39,MATCH(FD$21,Input!$A$6:$GZ$6,0),FALSE),0)*IF(FD$110&gt;=MAX(FC$110:$FD$110),MIN((FD$110-MAX(FC$110:$FD$110)),(FD$110-FC$110)),0)+IF($E170=FD$22,VLOOKUP($C170,Input!$A$8:$GZ$39,MATCH(FD$21,Input!$A$6:$GZ$6,0),FALSE),0)*IF(FD$109&gt;=MAX(FC$109:$FD$109),MIN((FD$109-MAX(FC$109:$FD$109)),(FD$109-FC$109)),0)</f>
        <v>0</v>
      </c>
      <c r="FE170" s="1">
        <f>+IF($E170=FE$22,VLOOKUP($C170,Input!$A$8:$GZ$39,MATCH(FE$21,Input!$A$6:$GZ$6,0),FALSE),0)*IF(FE$110&gt;=MAX(FD$110:$FD$110),MIN((FE$110-MAX(FD$110:$FD$110)),(FE$110-FD$110)),0)+IF($E170=FE$22,VLOOKUP($C170,Input!$A$8:$GZ$39,MATCH(FE$21,Input!$A$6:$GZ$6,0),FALSE),0)*IF(FE$109&gt;=MAX(FD$109:$FD$109),MIN((FE$109-MAX(FD$109:$FD$109)),(FE$109-FD$109)),0)</f>
        <v>0</v>
      </c>
      <c r="FF170" s="1">
        <f>+IF($E170=FF$22,VLOOKUP($C170,Input!$A$8:$GZ$39,MATCH(FF$21,Input!$A$6:$GZ$6,0),FALSE),0)*IF(FF$110&gt;=MAX($FD$110:FE$110),MIN((FF$110-MAX($FD$110:FE$110)),(FF$110-FE$110)),0)+IF($E170=FF$22,VLOOKUP($C170,Input!$A$8:$GZ$39,MATCH(FF$21,Input!$A$6:$GZ$6,0),FALSE),0)*IF(FF$109&gt;=MAX($FD$109:FE$109),MIN((FF$109-MAX($FD$109:FE$109)),(FF$109-FE$109)),0)</f>
        <v>0</v>
      </c>
      <c r="FG170" s="1">
        <f>+IF($E170=FG$22,VLOOKUP($C170,Input!$A$8:$GZ$39,MATCH(FG$21,Input!$A$6:$GZ$6,0),FALSE),0)*IF(FG$110&gt;=MAX($FD$110:FF$110),MIN((FG$110-MAX($FD$110:FF$110)),(FG$110-FF$110)),0)+IF($E170=FG$22,VLOOKUP($C170,Input!$A$8:$GZ$39,MATCH(FG$21,Input!$A$6:$GZ$6,0),FALSE),0)*IF(FG$109&gt;=MAX($FD$109:FF$109),MIN((FG$109-MAX($FD$109:FF$109)),(FG$109-FF$109)),0)</f>
        <v>0</v>
      </c>
      <c r="FH170" s="1">
        <f>+IF($E170=FH$22,VLOOKUP($C170,Input!$A$8:$GZ$39,MATCH(FH$21,Input!$A$6:$GZ$6,0),FALSE),0)*IF(FH$110&gt;=MAX($FD$110:FG$110),MIN((FH$110-MAX($FD$110:FG$110)),(FH$110-FG$110)),0)+IF($E170=FH$22,VLOOKUP($C170,Input!$A$8:$GZ$39,MATCH(FH$21,Input!$A$6:$GZ$6,0),FALSE),0)*IF(FH$109&gt;=MAX($FD$109:FG$109),MIN((FH$109-MAX($FD$109:FG$109)),(FH$109-FG$109)),0)</f>
        <v>0</v>
      </c>
      <c r="FI170" s="1">
        <f>+IF($E170=FI$22,VLOOKUP($C170,Input!$A$8:$GZ$39,MATCH(FI$21,Input!$A$6:$GZ$6,0),FALSE),0)*IF(FI$110&gt;=MAX($FD$110:FH$110),MIN((FI$110-MAX($FD$110:FH$110)),(FI$110-FH$110)),0)+IF($E170=FI$22,VLOOKUP($C170,Input!$A$8:$GZ$39,MATCH(FI$21,Input!$A$6:$GZ$6,0),FALSE),0)*IF(FI$109&gt;=MAX($FD$109:FH$109),MIN((FI$109-MAX($FD$109:FH$109)),(FI$109-FH$109)),0)</f>
        <v>0</v>
      </c>
      <c r="FJ170" s="1">
        <f>+IF($E170=FJ$22,VLOOKUP($C170,Input!$A$8:$GZ$39,MATCH(FJ$21,Input!$A$6:$GZ$6,0),FALSE),0)*IF(FJ$110&gt;=MAX($FD$110:FI$110),MIN((FJ$110-MAX($FD$110:FI$110)),(FJ$110-FI$110)),0)+IF($E170=FJ$22,VLOOKUP($C170,Input!$A$8:$GZ$39,MATCH(FJ$21,Input!$A$6:$GZ$6,0),FALSE),0)*IF(FJ$109&gt;=MAX($FD$109:FI$109),MIN((FJ$109-MAX($FD$109:FI$109)),(FJ$109-FI$109)),0)</f>
        <v>0</v>
      </c>
      <c r="FK170" s="1">
        <f>+IF($E170=FK$22,VLOOKUP($C170,Input!$A$8:$GZ$39,MATCH(FK$21,Input!$A$6:$GZ$6,0),FALSE),0)*IF(FK$110&gt;=MAX($FD$110:FJ$110),MIN((FK$110-MAX($FD$110:FJ$110)),(FK$110-FJ$110)),0)+IF($E170=FK$22,VLOOKUP($C170,Input!$A$8:$GZ$39,MATCH(FK$21,Input!$A$6:$GZ$6,0),FALSE),0)*IF(FK$109&gt;=MAX($FD$109:FJ$109),MIN((FK$109-MAX($FD$109:FJ$109)),(FK$109-FJ$109)),0)</f>
        <v>0</v>
      </c>
      <c r="FL170" s="1">
        <f>+IF($E170=FL$22,VLOOKUP($C170,Input!$A$8:$GZ$39,MATCH(FL$21,Input!$A$6:$GZ$6,0),FALSE),0)*IF(FL$110&gt;=MAX($FD$110:FK$110),MIN((FL$110-MAX($FD$110:FK$110)),(FL$110-FK$110)),0)+IF($E170=FL$22,VLOOKUP($C170,Input!$A$8:$GZ$39,MATCH(FL$21,Input!$A$6:$GZ$6,0),FALSE),0)*IF(FL$109&gt;=MAX($FD$109:FK$109),MIN((FL$109-MAX($FD$109:FK$109)),(FL$109-FK$109)),0)</f>
        <v>0</v>
      </c>
      <c r="FM170" s="1">
        <f>+IF($E170=FM$22,VLOOKUP($C170,Input!$A$8:$GZ$39,MATCH(FM$21,Input!$A$6:$GZ$6,0),FALSE),0)*IF(FM$110&gt;=MAX($FD$110:FL$110),MIN((FM$110-MAX($FD$110:FL$110)),(FM$110-FL$110)),0)+IF($E170=FM$22,VLOOKUP($C170,Input!$A$8:$GZ$39,MATCH(FM$21,Input!$A$6:$GZ$6,0),FALSE),0)*IF(FM$109&gt;=MAX($FD$109:FL$109),MIN((FM$109-MAX($FD$109:FL$109)),(FM$109-FL$109)),0)</f>
        <v>0</v>
      </c>
      <c r="FN170" s="1">
        <f>+IF($E170=FN$22,VLOOKUP($C170,Input!$A$8:$GZ$39,MATCH(FN$21,Input!$A$6:$GZ$6,0),FALSE),0)*IF(FN$110&gt;=MAX($FD$110:FM$110),MIN((FN$110-MAX($FD$110:FM$110)),(FN$110-FM$110)),0)+IF($E170=FN$22,VLOOKUP($C170,Input!$A$8:$GZ$39,MATCH(FN$21,Input!$A$6:$GZ$6,0),FALSE),0)*IF(FN$109&gt;=MAX($FD$109:FM$109),MIN((FN$109-MAX($FD$109:FM$109)),(FN$109-FM$109)),0)</f>
        <v>0</v>
      </c>
      <c r="FO170" s="1">
        <f>+IF($E170=FO$22,VLOOKUP($C170,Input!$A$8:$GZ$39,MATCH(FO$21,Input!$A$6:$GZ$6,0),FALSE),0)*IF(FO$110&gt;=MAX($FD$110:FN$110),MIN((FO$110-MAX($FD$110:FN$110)),(FO$110-FN$110)),0)+IF($E170=FO$22,VLOOKUP($C170,Input!$A$8:$GZ$39,MATCH(FO$21,Input!$A$6:$GZ$6,0),FALSE),0)*IF(FO$109&gt;=MAX($FD$109:FN$109),MIN((FO$109-MAX($FD$109:FN$109)),(FO$109-FN$109)),0)</f>
        <v>0</v>
      </c>
      <c r="FP170" s="1">
        <f>+IF($E170=FP$22,VLOOKUP($C170,Input!$A$8:$GZ$39,MATCH(FP$21,Input!$A$6:$GZ$6,0),FALSE),0)*IF(FP$110&gt;=MAX($FD$110:FO$110),MIN((FP$110-MAX($FD$110:FO$110)),(FP$110-FO$110)),0)+IF($E170=FP$22,VLOOKUP($C170,Input!$A$8:$GZ$39,MATCH(FP$21,Input!$A$6:$GZ$6,0),FALSE),0)*IF(FP$109&gt;=MAX($FD$109:FO$109),MIN((FP$109-MAX($FD$109:FO$109)),(FP$109-FO$109)),0)</f>
        <v>0</v>
      </c>
      <c r="FQ170" s="1">
        <f>+IF($E170=FQ$22,VLOOKUP($C170,Input!$A$8:$GZ$39,MATCH(FQ$21,Input!$A$6:$GZ$6,0),FALSE),0)*IF(FQ$110&gt;=MAX($FD$110:FP$110),MIN((FQ$110-MAX($FD$110:FP$110)),(FQ$110-FP$110)),0)+IF($E170=FQ$22,VLOOKUP($C170,Input!$A$8:$GZ$39,MATCH(FQ$21,Input!$A$6:$GZ$6,0),FALSE),0)*IF(FQ$109&gt;=MAX($FD$109:FP$109),MIN((FQ$109-MAX($FD$109:FP$109)),(FQ$109-FP$109)),0)</f>
        <v>0</v>
      </c>
      <c r="FR170" s="1">
        <f>+IF($E170=FR$22,VLOOKUP($C170,Input!$A$8:$GZ$39,MATCH(FR$21,Input!$A$6:$GZ$6,0),FALSE),0)*IF(FR$110&gt;=MAX($FD$110:FQ$110),MIN((FR$110-MAX($FD$110:FQ$110)),(FR$110-FQ$110)),0)+IF($E170=FR$22,VLOOKUP($C170,Input!$A$8:$GZ$39,MATCH(FR$21,Input!$A$6:$GZ$6,0),FALSE),0)*IF(FR$109&gt;=MAX($FD$109:FQ$109),MIN((FR$109-MAX($FD$109:FQ$109)),(FR$109-FQ$109)),0)</f>
        <v>0</v>
      </c>
      <c r="FS170" s="1">
        <f>+IF($E170=FS$22,VLOOKUP($C170,Input!$A$8:$GZ$39,MATCH(FS$21,Input!$A$6:$GZ$6,0),FALSE),0)*IF(FS$110&gt;=MAX($FD$110:FR$110),MIN((FS$110-MAX($FD$110:FR$110)),(FS$110-FR$110)),0)+IF($E170=FS$22,VLOOKUP($C170,Input!$A$8:$GZ$39,MATCH(FS$21,Input!$A$6:$GZ$6,0),FALSE),0)*IF(FS$109&gt;=MAX($FD$109:FR$109),MIN((FS$109-MAX($FD$109:FR$109)),(FS$109-FR$109)),0)</f>
        <v>0</v>
      </c>
      <c r="FT170" s="1">
        <f>+IF($E170=FT$22,VLOOKUP($C170,Input!$A$8:$GZ$39,MATCH(FT$21,Input!$A$6:$GZ$6,0),FALSE),0)*IF(FT$110&gt;=MAX($FD$110:FS$110),MIN((FT$110-MAX($FD$110:FS$110)),(FT$110-FS$110)),0)+IF($E170=FT$22,VLOOKUP($C170,Input!$A$8:$GZ$39,MATCH(FT$21,Input!$A$6:$GZ$6,0),FALSE),0)*IF(FT$109&gt;=MAX($FD$109:FS$109),MIN((FT$109-MAX($FD$109:FS$109)),(FT$109-FS$109)),0)</f>
        <v>0</v>
      </c>
      <c r="FU170" s="1">
        <f>+IF($E170=FU$22,VLOOKUP($C170,Input!$A$8:$GZ$39,MATCH(FU$21,Input!$A$6:$GZ$6,0),FALSE),0)*IF(FU$110&gt;=MAX($FD$110:FT$110),MIN((FU$110-MAX($FD$110:FT$110)),(FU$110-FT$110)),0)+IF($E170=FU$22,VLOOKUP($C170,Input!$A$8:$GZ$39,MATCH(FU$21,Input!$A$6:$GZ$6,0),FALSE),0)*IF(FU$109&gt;=MAX($FD$109:FT$109),MIN((FU$109-MAX($FD$109:FT$109)),(FU$109-FT$109)),0)</f>
        <v>0</v>
      </c>
      <c r="FV170" s="1">
        <f>+IF($E170=FV$22,VLOOKUP($C170,Input!$A$8:$GZ$39,MATCH(FV$21,Input!$A$6:$GZ$6,0),FALSE),0)*IF(FV$110&gt;=MAX($FD$110:FU$110),MIN((FV$110-MAX($FD$110:FU$110)),(FV$110-FU$110)),0)+IF($E170=FV$22,VLOOKUP($C170,Input!$A$8:$GZ$39,MATCH(FV$21,Input!$A$6:$GZ$6,0),FALSE),0)*IF(FV$109&gt;=MAX($FD$109:FU$109),MIN((FV$109-MAX($FD$109:FU$109)),(FV$109-FU$109)),0)</f>
        <v>0</v>
      </c>
      <c r="FW170" s="1">
        <f>+IF($E170=FW$22,VLOOKUP($C170,Input!$A$8:$GZ$39,MATCH(FW$21,Input!$A$6:$GZ$6,0),FALSE),0)*IF(FW$110&gt;=MAX($FD$110:FV$110),MIN((FW$110-MAX($FD$110:FV$110)),(FW$110-FV$110)),0)+IF($E170=FW$22,VLOOKUP($C170,Input!$A$8:$GZ$39,MATCH(FW$21,Input!$A$6:$GZ$6,0),FALSE),0)*IF(FW$109&gt;=MAX($FD$109:FV$109),MIN((FW$109-MAX($FD$109:FV$109)),(FW$109-FV$109)),0)</f>
        <v>0</v>
      </c>
      <c r="FX170" s="1">
        <f>+IF($E170=FX$22,VLOOKUP($C170,Input!$A$8:$GZ$39,MATCH(FX$21,Input!$A$6:$GZ$6,0),FALSE),0)*IF(FX$110&gt;=MAX($FD$110:FW$110),MIN((FX$110-MAX($FD$110:FW$110)),(FX$110-FW$110)),0)+IF($E170=FX$22,VLOOKUP($C170,Input!$A$8:$GZ$39,MATCH(FX$21,Input!$A$6:$GZ$6,0),FALSE),0)*IF(FX$109&gt;=MAX($FD$109:FW$109),MIN((FX$109-MAX($FD$109:FW$109)),(FX$109-FW$109)),0)</f>
        <v>0</v>
      </c>
      <c r="FY170" s="1">
        <f>+IF($E170=FY$22,VLOOKUP($C170,Input!$A$8:$GZ$39,MATCH(FY$21,Input!$A$6:$GZ$6,0),FALSE),0)*IF(FY$110&gt;=MAX($FD$110:FX$110),MIN((FY$110-MAX($FD$110:FX$110)),(FY$110-FX$110)),0)+IF($E170=FY$22,VLOOKUP($C170,Input!$A$8:$GZ$39,MATCH(FY$21,Input!$A$6:$GZ$6,0),FALSE),0)*IF(FY$109&gt;=MAX($FD$109:FX$109),MIN((FY$109-MAX($FD$109:FX$109)),(FY$109-FX$109)),0)</f>
        <v>0</v>
      </c>
      <c r="FZ170" s="1">
        <f>+IF($E170=FZ$22,VLOOKUP($C170,Input!$A$8:$GZ$39,MATCH(FZ$21,Input!$A$6:$GZ$6,0),FALSE),0)*IF(FZ$110&gt;=MAX($FD$110:FY$110),MIN((FZ$110-MAX($FD$110:FY$110)),(FZ$110-FY$110)),0)+IF($E170=FZ$22,VLOOKUP($C170,Input!$A$8:$GZ$39,MATCH(FZ$21,Input!$A$6:$GZ$6,0),FALSE),0)*IF(FZ$109&gt;=MAX($FD$109:FY$109),MIN((FZ$109-MAX($FD$109:FY$109)),(FZ$109-FY$109)),0)</f>
        <v>0</v>
      </c>
      <c r="GA170" s="1">
        <f>+IF($E170=GA$22,VLOOKUP($C170,Input!$A$8:$GZ$39,MATCH(GA$21,Input!$A$6:$GZ$6,0),FALSE),0)*IF(GA$110&gt;=MAX($FD$110:FZ$110),MIN((GA$110-MAX($FD$110:FZ$110)),(GA$110-FZ$110)),0)+IF($E170=GA$22,VLOOKUP($C170,Input!$A$8:$GZ$39,MATCH(GA$21,Input!$A$6:$GZ$6,0),FALSE),0)*IF(GA$109&gt;=MAX($FD$109:FZ$109),MIN((GA$109-MAX($FD$109:FZ$109)),(GA$109-FZ$109)),0)</f>
        <v>0</v>
      </c>
      <c r="GB170" s="1">
        <f>+IF($E170=GB$22,VLOOKUP($C170,Input!$A$8:$GZ$39,MATCH(GB$21,Input!$A$6:$GZ$6,0),FALSE),0)*IF(GB$110&gt;=MAX($FD$110:GA$110),MIN((GB$110-MAX($FD$110:GA$110)),(GB$110-GA$110)),0)+IF($E170=GB$22,VLOOKUP($C170,Input!$A$8:$GZ$39,MATCH(GB$21,Input!$A$6:$GZ$6,0),FALSE),0)*IF(GB$109&gt;=MAX($FD$109:GA$109),MIN((GB$109-MAX($FD$109:GA$109)),(GB$109-GA$109)),0)</f>
        <v>0</v>
      </c>
      <c r="GC170" s="1">
        <f>+IF($E170=GC$22,VLOOKUP($C170,Input!$A$8:$GZ$39,MATCH(GC$21,Input!$A$6:$GZ$6,0),FALSE),0)*IF(GC$110&gt;=MAX($FD$110:GB$110),MIN((GC$110-MAX($FD$110:GB$110)),(GC$110-GB$110)),0)+IF($E170=GC$22,VLOOKUP($C170,Input!$A$8:$GZ$39,MATCH(GC$21,Input!$A$6:$GZ$6,0),FALSE),0)*IF(GC$109&gt;=MAX($FD$109:GB$109),MIN((GC$109-MAX($FD$109:GB$109)),(GC$109-GB$109)),0)</f>
        <v>0</v>
      </c>
      <c r="GD170" s="1">
        <f>+IF($E170=GD$22,VLOOKUP($C170,Input!$A$8:$GZ$39,MATCH(GD$21,Input!$A$6:$GZ$6,0),FALSE),0)*IF(GD$110&gt;=MAX($FD$110:GC$110),MIN((GD$110-MAX($FD$110:GC$110)),(GD$110-GC$110)),0)+IF($E170=GD$22,VLOOKUP($C170,Input!$A$8:$GZ$39,MATCH(GD$21,Input!$A$6:$GZ$6,0),FALSE),0)*IF(GD$109&gt;=MAX($FD$109:GC$109),MIN((GD$109-MAX($FD$109:GC$109)),(GD$109-GC$109)),0)</f>
        <v>0</v>
      </c>
      <c r="GE170" s="1">
        <f>+IF($E170=GE$22,VLOOKUP($C170,Input!$A$8:$GZ$39,MATCH(GE$21,Input!$A$6:$GZ$6,0),FALSE),0)*IF(GE$110&gt;=MAX($FD$110:GD$110),MIN((GE$110-MAX($FD$110:GD$110)),(GE$110-GD$110)),0)+IF($E170=GE$22,VLOOKUP($C170,Input!$A$8:$GZ$39,MATCH(GE$21,Input!$A$6:$GZ$6,0),FALSE),0)*IF(GE$109&gt;=MAX($FD$109:GD$109),MIN((GE$109-MAX($FD$109:GD$109)),(GE$109-GD$109)),0)</f>
        <v>0</v>
      </c>
      <c r="GF170" s="1">
        <f>+IF($E170=GF$22,VLOOKUP($C170,Input!$A$8:$GZ$39,MATCH(GF$21,Input!$A$6:$GZ$6,0),FALSE),0)*IF(GF$110&gt;=MAX($FD$110:GE$110),MIN((GF$110-MAX($FD$110:GE$110)),(GF$110-GE$110)),0)+IF($E170=GF$22,VLOOKUP($C170,Input!$A$8:$GZ$39,MATCH(GF$21,Input!$A$6:$GZ$6,0),FALSE),0)*IF(GF$109&gt;=MAX($FD$109:GE$109),MIN((GF$109-MAX($FD$109:GE$109)),(GF$109-GE$109)),0)</f>
        <v>0</v>
      </c>
      <c r="GG170" s="1">
        <f>+IF($E170=GG$22,VLOOKUP($C170,Input!$A$8:$GZ$39,MATCH(GG$21,Input!$A$6:$GZ$6,0),FALSE),0)*IF(GG$110&gt;=MAX($FD$110:GF$110),MIN((GG$110-MAX($FD$110:GF$110)),(GG$110-GF$110)),0)+IF($E170=GG$22,VLOOKUP($C170,Input!$A$8:$GZ$39,MATCH(GG$21,Input!$A$6:$GZ$6,0),FALSE),0)*IF(GG$109&gt;=MAX($FD$109:GF$109),MIN((GG$109-MAX($FD$109:GF$109)),(GG$109-GF$109)),0)</f>
        <v>0</v>
      </c>
      <c r="GH170" s="1">
        <f>+IF($E170=GH$22,VLOOKUP($C170,Input!$A$8:$GZ$39,MATCH(GH$21,Input!$A$6:$GZ$6,0),FALSE),0)*IF(GH$110&gt;=MAX($FD$110:GG$110),MIN((GH$110-MAX($FD$110:GG$110)),(GH$110-GG$110)),0)+IF($E170=GH$22,VLOOKUP($C170,Input!$A$8:$GZ$39,MATCH(GH$21,Input!$A$6:$GZ$6,0),FALSE),0)*IF(GH$109&gt;=MAX($FD$109:GG$109),MIN((GH$109-MAX($FD$109:GG$109)),(GH$109-GG$109)),0)</f>
        <v>0</v>
      </c>
      <c r="GI170" s="1">
        <f>+IF($E170=GI$22,VLOOKUP($C170,Input!$A$8:$GZ$39,MATCH(GI$21,Input!$A$6:$GZ$6,0),FALSE),0)*IF(GI$110&gt;=MAX($FD$110:GH$110),MIN((GI$110-MAX($FD$110:GH$110)),(GI$110-GH$110)),0)+IF($E170=GI$22,VLOOKUP($C170,Input!$A$8:$GZ$39,MATCH(GI$21,Input!$A$6:$GZ$6,0),FALSE),0)*IF(GI$109&gt;=MAX($FD$109:GH$109),MIN((GI$109-MAX($FD$109:GH$109)),(GI$109-GH$109)),0)</f>
        <v>0</v>
      </c>
      <c r="GJ170" s="1">
        <f>+IF($E170=GJ$22,VLOOKUP($C170,Input!$A$8:$GZ$39,MATCH(GJ$21,Input!$A$6:$GZ$6,0),FALSE),0)*IF(GJ$110&gt;=MAX($FD$110:GI$110),MIN((GJ$110-MAX($FD$110:GI$110)),(GJ$110-GI$110)),0)+IF($E170=GJ$22,VLOOKUP($C170,Input!$A$8:$GZ$39,MATCH(GJ$21,Input!$A$6:$GZ$6,0),FALSE),0)*IF(GJ$109&gt;=MAX($FD$109:GI$109),MIN((GJ$109-MAX($FD$109:GI$109)),(GJ$109-GI$109)),0)</f>
        <v>0</v>
      </c>
      <c r="GK170" s="1">
        <f>+IF($E170=GK$22,VLOOKUP($C170,Input!$A$8:$GZ$39,MATCH(GK$21,Input!$A$6:$GZ$6,0),FALSE),0)*IF(GK$110&gt;=MAX($FD$110:GJ$110),MIN((GK$110-MAX($FD$110:GJ$110)),(GK$110-GJ$110)),0)+IF($E170=GK$22,VLOOKUP($C170,Input!$A$8:$GZ$39,MATCH(GK$21,Input!$A$6:$GZ$6,0),FALSE),0)*IF(GK$109&gt;=MAX($FD$109:GJ$109),MIN((GK$109-MAX($FD$109:GJ$109)),(GK$109-GJ$109)),0)</f>
        <v>0</v>
      </c>
      <c r="GL170" s="1">
        <f>+IF($E170=GL$22,VLOOKUP($C170,Input!$A$8:$GZ$39,MATCH(GL$21,Input!$A$6:$GZ$6,0),FALSE),0)*IF(GL$110&gt;=MAX($FD$110:GK$110),MIN((GL$110-MAX($FD$110:GK$110)),(GL$110-GK$110)),0)+IF($E170=GL$22,VLOOKUP($C170,Input!$A$8:$GZ$39,MATCH(GL$21,Input!$A$6:$GZ$6,0),FALSE),0)*IF(GL$109&gt;=MAX($FD$109:GK$109),MIN((GL$109-MAX($FD$109:GK$109)),(GL$109-GK$109)),0)</f>
        <v>0</v>
      </c>
      <c r="GM170" s="42"/>
      <c r="GN170" t="str">
        <f>VLOOKUP($C170,Input!$A$8:$GZ$39,MATCH(GN$21,Input!$A$6:$GZ$6,0),FALSE)</f>
        <v>NA</v>
      </c>
      <c r="GO170">
        <f>IF((VLOOKUP($C170,Input!$A$8:$GZ$39,MATCH(GO$21,Input!$A$6:$GZ$6,0),FALSE))="Y",$D170/VLOOKUP($C170,Input!$A$8:$GZ$39,MATCH(GP$21,Input!$A$6:$GZ$6,0),FALSE),0)</f>
        <v>0</v>
      </c>
      <c r="GP170">
        <f>IF((VLOOKUP($C170,Input!$A$8:$GZ$39,MATCH(GO$21,Input!$A$6:$GZ$6,0),FALSE))="Y",0,IF((VLOOKUP($C170,Input!$A$8:$GZ$39,MATCH(GP$21,Input!$A$6:$GZ$6,0),FALSE))&gt;0,$D170/VLOOKUP($C170,Input!$A$8:$GZ$39,MATCH(GP$21,Input!$A$6:$GZ$6,0),FALSE),0))</f>
        <v>0</v>
      </c>
      <c r="GQ170" s="1">
        <f>+IF($E170=GQ$22,VLOOKUP($C170,Input!$A$8:$GZ$39,MATCH(GQ$21,Input!$A$6:$GZ$6,0),FALSE),0)*IF(GQ$110&gt;=MAX($GP$110:GP$110),MIN((GQ$110-MAX($GP$110:GP$110)),(GQ$110-GP$110)),0)+IF($E170=GQ$22,VLOOKUP($C170,Input!$A$8:$GZ$39,MATCH(GQ$21,Input!$A$6:$GZ$6,0),FALSE),0)*IF(GQ$109&gt;=MAX($GP$109:GP$109),MIN((GQ$109-MAX($GP$109:GP$109)),(GQ$109-GP$109)),0)</f>
        <v>0</v>
      </c>
      <c r="GR170" s="1">
        <f>+IF($E170=GR$22,VLOOKUP($C170,Input!$A$8:$GZ$39,MATCH(GR$21,Input!$A$6:$GZ$6,0),FALSE),0)*IF(GR$110&gt;=MAX($GP$110:GQ$110),MIN((GR$110-MAX($GP$110:GQ$110)),(GR$110-GQ$110)),0)+IF($E170=GR$22,VLOOKUP($C170,Input!$A$8:$GZ$39,MATCH(GR$21,Input!$A$6:$GZ$6,0),FALSE),0)*IF(GR$109&gt;=MAX($GP$109:GQ$109),MIN((GR$109-MAX($GP$109:GQ$109)),(GR$109-GQ$109)),0)</f>
        <v>0</v>
      </c>
      <c r="GS170" s="1">
        <f>+IF($E170=GS$22,VLOOKUP($C170,Input!$A$8:$GZ$39,MATCH(GS$21,Input!$A$6:$GZ$6,0),FALSE),0)*IF(GS$110&gt;=MAX($GP$110:GR$110),MIN((GS$110-MAX($GP$110:GR$110)),(GS$110-GR$110)),0)+IF($E170=GS$22,VLOOKUP($C170,Input!$A$8:$GZ$39,MATCH(GS$21,Input!$A$6:$GZ$6,0),FALSE),0)*IF(GS$109&gt;=MAX($GP$109:GR$109),MIN((GS$109-MAX($GP$109:GR$109)),(GS$109-GR$109)),0)</f>
        <v>0</v>
      </c>
      <c r="GT170" s="1">
        <f>+IF($E170=GT$22,VLOOKUP($C170,Input!$A$8:$GZ$39,MATCH(GT$21,Input!$A$6:$GZ$6,0),FALSE),0)*IF(GT$110&gt;=MAX($GP$110:GS$110),MIN((GT$110-MAX($GP$110:GS$110)),(GT$110-GS$110)),0)+IF($E170=GT$22,VLOOKUP($C170,Input!$A$8:$GZ$39,MATCH(GT$21,Input!$A$6:$GZ$6,0),FALSE),0)*IF(GT$109&gt;=MAX($GP$109:GS$109),MIN((GT$109-MAX($GP$109:GS$109)),(GT$109-GS$109)),0)</f>
        <v>0</v>
      </c>
      <c r="GU170" s="1">
        <f>+IF($E170=GU$22,VLOOKUP($C170,Input!$A$8:$GZ$39,MATCH(GU$21,Input!$A$6:$GZ$6,0),FALSE),0)*IF(GU$110&gt;=MAX($GP$110:GT$110),MIN((GU$110-MAX($GP$110:GT$110)),(GU$110-GT$110)),0)+IF($E170=GU$22,VLOOKUP($C170,Input!$A$8:$GZ$39,MATCH(GU$21,Input!$A$6:$GZ$6,0),FALSE),0)*IF(GU$109&gt;=MAX($GP$109:GT$109),MIN((GU$109-MAX($GP$109:GT$109)),(GU$109-GT$109)),0)</f>
        <v>0</v>
      </c>
      <c r="GV170" s="1">
        <f>+IF($E170=GV$22,VLOOKUP($C170,Input!$A$8:$GZ$39,MATCH(GV$21,Input!$A$6:$GZ$6,0),FALSE),0)*IF(GV$110&gt;=MAX($GP$110:GU$110),MIN((GV$110-MAX($GP$110:GU$110)),(GV$110-GU$110)),0)+IF($E170=GV$22,VLOOKUP($C170,Input!$A$8:$GZ$39,MATCH(GV$21,Input!$A$6:$GZ$6,0),FALSE),0)*IF(GV$109&gt;=MAX($GP$109:GU$109),MIN((GV$109-MAX($GP$109:GU$109)),(GV$109-GU$109)),0)</f>
        <v>0</v>
      </c>
      <c r="GW170" s="1">
        <f>+IF($E170=GW$22,VLOOKUP($C170,Input!$A$8:$GZ$39,MATCH(GW$21,Input!$A$6:$GZ$6,0),FALSE),0)*IF(GW$110&gt;=MAX($GP$110:GV$110),MIN((GW$110-MAX($GP$110:GV$110)),(GW$110-GV$110)),0)+IF($E170=GW$22,VLOOKUP($C170,Input!$A$8:$GZ$39,MATCH(GW$21,Input!$A$6:$GZ$6,0),FALSE),0)*IF(GW$109&gt;=MAX($GP$109:GV$109),MIN((GW$109-MAX($GP$109:GV$109)),(GW$109-GV$109)),0)</f>
        <v>0</v>
      </c>
      <c r="GX170" s="1">
        <f>+IF($E170=GX$22,VLOOKUP($C170,Input!$A$8:$GZ$39,MATCH(GX$21,Input!$A$6:$GZ$6,0),FALSE),0)*IF(GX$110&gt;=MAX($GP$110:GW$110),MIN((GX$110-MAX($GP$110:GW$110)),(GX$110-GW$110)),0)+IF($E170=GX$22,VLOOKUP($C170,Input!$A$8:$GZ$39,MATCH(GX$21,Input!$A$6:$GZ$6,0),FALSE),0)*IF(GX$109&gt;=MAX($GP$109:GW$109),MIN((GX$109-MAX($GP$109:GW$109)),(GX$109-GW$109)),0)</f>
        <v>0</v>
      </c>
      <c r="GY170" s="1">
        <f>+IF($E170=GY$22,VLOOKUP($C170,Input!$A$8:$GZ$39,MATCH(GY$21,Input!$A$6:$GZ$6,0),FALSE),0)*IF(GY$110&gt;=MAX($GP$110:GX$110),MIN((GY$110-MAX($GP$110:GX$110)),(GY$110-GX$110)),0)+IF($E170=GY$22,VLOOKUP($C170,Input!$A$8:$GZ$39,MATCH(GY$21,Input!$A$6:$GZ$6,0),FALSE),0)*IF(GY$109&gt;=MAX($GP$109:GX$109),MIN((GY$109-MAX($GP$109:GX$109)),(GY$109-GX$109)),0)</f>
        <v>0</v>
      </c>
      <c r="GZ170" s="1">
        <f>+IF($E170=GZ$22,VLOOKUP($C170,Input!$A$8:$GZ$39,MATCH(GZ$21,Input!$A$6:$GZ$6,0),FALSE),0)*IF(GZ$110&gt;=MAX($GP$110:GY$110),MIN((GZ$110-MAX($GP$110:GY$110)),(GZ$110-GY$110)),0)+IF($E170=GZ$22,VLOOKUP($C170,Input!$A$8:$GZ$39,MATCH(GZ$21,Input!$A$6:$GZ$6,0),FALSE),0)*IF(GZ$109&gt;=MAX($GP$109:GY$109),MIN((GZ$109-MAX($GP$109:GY$109)),(GZ$109-GY$109)),0)</f>
        <v>0</v>
      </c>
      <c r="HA170" s="1">
        <f>+IF($E170=HA$22,VLOOKUP($C170,Input!$A$8:$GZ$39,MATCH(HA$21,Input!$A$6:$GZ$6,0),FALSE),0)*IF(HA$110&gt;=MAX($GP$110:GZ$110),MIN((HA$110-MAX($GP$110:GZ$110)),(HA$110-GZ$110)),0)+IF($E170=HA$22,VLOOKUP($C170,Input!$A$8:$GZ$39,MATCH(HA$21,Input!$A$6:$GZ$6,0),FALSE),0)*IF(HA$109&gt;=MAX($GP$109:GZ$109),MIN((HA$109-MAX($GP$109:GZ$109)),(HA$109-GZ$109)),0)</f>
        <v>0</v>
      </c>
      <c r="HB170" s="1">
        <f>+IF($E170=HB$22,VLOOKUP($C170,Input!$A$8:$GZ$39,MATCH(HB$21,Input!$A$6:$GZ$6,0),FALSE),0)*IF(HB$110&gt;=MAX($GP$110:HA$110),MIN((HB$110-MAX($GP$110:HA$110)),(HB$110-HA$110)),0)+IF($E170=HB$22,VLOOKUP($C170,Input!$A$8:$GZ$39,MATCH(HB$21,Input!$A$6:$GZ$6,0),FALSE),0)*IF(HB$109&gt;=MAX($GP$109:HA$109),MIN((HB$109-MAX($GP$109:HA$109)),(HB$109-HA$109)),0)</f>
        <v>0</v>
      </c>
      <c r="HC170" s="1">
        <f>+IF($E170=HC$22,VLOOKUP($C170,Input!$A$8:$GZ$39,MATCH(HC$21,Input!$A$6:$GZ$6,0),FALSE),0)*IF(HC$110&gt;=MAX($GP$110:HB$110),MIN((HC$110-MAX($GP$110:HB$110)),(HC$110-HB$110)),0)+IF($E170=HC$22,VLOOKUP($C170,Input!$A$8:$GZ$39,MATCH(HC$21,Input!$A$6:$GZ$6,0),FALSE),0)*IF(HC$109&gt;=MAX($GP$109:HB$109),MIN((HC$109-MAX($GP$109:HB$109)),(HC$109-HB$109)),0)</f>
        <v>0</v>
      </c>
      <c r="HD170" s="1">
        <f>+IF($E170=HD$22,VLOOKUP($C170,Input!$A$8:$GZ$39,MATCH(HD$21,Input!$A$6:$GZ$6,0),FALSE),0)*IF(HD$110&gt;=MAX($GP$110:HC$110),MIN((HD$110-MAX($GP$110:HC$110)),(HD$110-HC$110)),0)+IF($E170=HD$22,VLOOKUP($C170,Input!$A$8:$GZ$39,MATCH(HD$21,Input!$A$6:$GZ$6,0),FALSE),0)*IF(HD$109&gt;=MAX($GP$109:HC$109),MIN((HD$109-MAX($GP$109:HC$109)),(HD$109-HC$109)),0)</f>
        <v>0</v>
      </c>
      <c r="HE170" s="1">
        <f>+IF($E170=HE$22,VLOOKUP($C170,Input!$A$8:$GZ$39,MATCH(HE$21,Input!$A$6:$GZ$6,0),FALSE),0)*IF(HE$110&gt;=MAX($GP$110:HD$110),MIN((HE$110-MAX($GP$110:HD$110)),(HE$110-HD$110)),0)+IF($E170=HE$22,VLOOKUP($C170,Input!$A$8:$GZ$39,MATCH(HE$21,Input!$A$6:$GZ$6,0),FALSE),0)*IF(HE$109&gt;=MAX($GP$109:HD$109),MIN((HE$109-MAX($GP$109:HD$109)),(HE$109-HD$109)),0)</f>
        <v>0</v>
      </c>
      <c r="HF170" s="1">
        <f>+IF($E170=HF$22,VLOOKUP($C170,Input!$A$8:$GZ$39,MATCH(HF$21,Input!$A$6:$GZ$6,0),FALSE),0)*IF(HF$110&gt;=MAX($GP$110:HE$110),MIN((HF$110-MAX($GP$110:HE$110)),(HF$110-HE$110)),0)+IF($E170=HF$22,VLOOKUP($C170,Input!$A$8:$GZ$39,MATCH(HF$21,Input!$A$6:$GZ$6,0),FALSE),0)*IF(HF$109&gt;=MAX($GP$109:HE$109),MIN((HF$109-MAX($GP$109:HE$109)),(HF$109-HE$109)),0)</f>
        <v>0</v>
      </c>
      <c r="HG170" s="1">
        <f>+IF($E170=HG$22,VLOOKUP($C170,Input!$A$8:$GZ$39,MATCH(HG$21,Input!$A$6:$GZ$6,0),FALSE),0)*IF(HG$110&gt;=MAX($GP$110:HF$110),MIN((HG$110-MAX($GP$110:HF$110)),(HG$110-HF$110)),0)+IF($E170=HG$22,VLOOKUP($C170,Input!$A$8:$GZ$39,MATCH(HG$21,Input!$A$6:$GZ$6,0),FALSE),0)*IF(HG$109&gt;=MAX($GP$109:HF$109),MIN((HG$109-MAX($GP$109:HF$109)),(HG$109-HF$109)),0)</f>
        <v>0</v>
      </c>
      <c r="HH170" s="1">
        <f>+IF($E170=HH$22,VLOOKUP($C170,Input!$A$8:$GZ$39,MATCH(HH$21,Input!$A$6:$GZ$6,0),FALSE),0)*IF(HH$110&gt;=MAX($GP$110:HG$110),MIN((HH$110-MAX($GP$110:HG$110)),(HH$110-HG$110)),0)+IF($E170=HH$22,VLOOKUP($C170,Input!$A$8:$GZ$39,MATCH(HH$21,Input!$A$6:$GZ$6,0),FALSE),0)*IF(HH$109&gt;=MAX($GP$109:HG$109),MIN((HH$109-MAX($GP$109:HG$109)),(HH$109-HG$109)),0)</f>
        <v>0</v>
      </c>
      <c r="HI170" s="1">
        <f>+IF($E170=HI$22,VLOOKUP($C170,Input!$A$8:$GZ$39,MATCH(HI$21,Input!$A$6:$GZ$6,0),FALSE),0)*IF(HI$110&gt;=MAX($GP$110:HH$110),MIN((HI$110-MAX($GP$110:HH$110)),(HI$110-HH$110)),0)+IF($E170=HI$22,VLOOKUP($C170,Input!$A$8:$GZ$39,MATCH(HI$21,Input!$A$6:$GZ$6,0),FALSE),0)*IF(HI$109&gt;=MAX($GP$109:HH$109),MIN((HI$109-MAX($GP$109:HH$109)),(HI$109-HH$109)),0)</f>
        <v>0</v>
      </c>
      <c r="HJ170" s="1">
        <f>+IF($E170=HJ$22,VLOOKUP($C170,Input!$A$8:$GZ$39,MATCH(HJ$21,Input!$A$6:$GZ$6,0),FALSE),0)*IF(HJ$110&gt;=MAX($GP$110:HI$110),MIN((HJ$110-MAX($GP$110:HI$110)),(HJ$110-HI$110)),0)+IF($E170=HJ$22,VLOOKUP($C170,Input!$A$8:$GZ$39,MATCH(HJ$21,Input!$A$6:$GZ$6,0),FALSE),0)*IF(HJ$109&gt;=MAX($GP$109:HI$109),MIN((HJ$109-MAX($GP$109:HI$109)),(HJ$109-HI$109)),0)</f>
        <v>0</v>
      </c>
      <c r="HK170" s="1">
        <f>+IF($E170=HK$22,VLOOKUP($C170,Input!$A$8:$GZ$39,MATCH(HK$21,Input!$A$6:$GZ$6,0),FALSE),0)*IF(HK$110&gt;=MAX($GP$110:HJ$110),MIN((HK$110-MAX($GP$110:HJ$110)),(HK$110-HJ$110)),0)+IF($E170=HK$22,VLOOKUP($C170,Input!$A$8:$GZ$39,MATCH(HK$21,Input!$A$6:$GZ$6,0),FALSE),0)*IF(HK$109&gt;=MAX($GP$109:HJ$109),MIN((HK$109-MAX($GP$109:HJ$109)),(HK$109-HJ$109)),0)</f>
        <v>0</v>
      </c>
      <c r="HL170" s="1">
        <f>+IF($E170=HL$22,VLOOKUP($C170,Input!$A$8:$GZ$39,MATCH(HL$21,Input!$A$6:$GZ$6,0),FALSE),0)*IF(HL$110&gt;=MAX($GP$110:HK$110),MIN((HL$110-MAX($GP$110:HK$110)),(HL$110-HK$110)),0)+IF($E170=HL$22,VLOOKUP($C170,Input!$A$8:$GZ$39,MATCH(HL$21,Input!$A$6:$GZ$6,0),FALSE),0)*IF(HL$109&gt;=MAX($GP$109:HK$109),MIN((HL$109-MAX($GP$109:HK$109)),(HL$109-HK$109)),0)</f>
        <v>0</v>
      </c>
      <c r="HM170" s="1">
        <f>+IF($E170=HM$22,VLOOKUP($C170,Input!$A$8:$GZ$39,MATCH(HM$21,Input!$A$6:$GZ$6,0),FALSE),0)*IF(HM$110&gt;=MAX($GP$110:HL$110),MIN((HM$110-MAX($GP$110:HL$110)),(HM$110-HL$110)),0)+IF($E170=HM$22,VLOOKUP($C170,Input!$A$8:$GZ$39,MATCH(HM$21,Input!$A$6:$GZ$6,0),FALSE),0)*IF(HM$109&gt;=MAX($GP$109:HL$109),MIN((HM$109-MAX($GP$109:HL$109)),(HM$109-HL$109)),0)</f>
        <v>0</v>
      </c>
      <c r="HN170" s="1">
        <f>+IF($E170=HN$22,VLOOKUP($C170,Input!$A$8:$GZ$39,MATCH(HN$21,Input!$A$6:$GZ$6,0),FALSE),0)*IF(HN$110&gt;=MAX($GP$110:HM$110),MIN((HN$110-MAX($GP$110:HM$110)),(HN$110-HM$110)),0)+IF($E170=HN$22,VLOOKUP($C170,Input!$A$8:$GZ$39,MATCH(HN$21,Input!$A$6:$GZ$6,0),FALSE),0)*IF(HN$109&gt;=MAX($GP$109:HM$109),MIN((HN$109-MAX($GP$109:HM$109)),(HN$109-HM$109)),0)</f>
        <v>0</v>
      </c>
      <c r="HO170" s="1">
        <f>+IF($E170=HO$22,VLOOKUP($C170,Input!$A$8:$GZ$39,MATCH(HO$21,Input!$A$6:$GZ$6,0),FALSE),0)*IF(HO$110&gt;=MAX($GP$110:HN$110),MIN((HO$110-MAX($GP$110:HN$110)),(HO$110-HN$110)),0)+IF($E170=HO$22,VLOOKUP($C170,Input!$A$8:$GZ$39,MATCH(HO$21,Input!$A$6:$GZ$6,0),FALSE),0)*IF(HO$109&gt;=MAX($GP$109:HN$109),MIN((HO$109-MAX($GP$109:HN$109)),(HO$109-HN$109)),0)</f>
        <v>0</v>
      </c>
      <c r="HP170" s="1">
        <f>+IF($E170=HP$22,VLOOKUP($C170,Input!$A$8:$GZ$39,MATCH(HP$21,Input!$A$6:$GZ$6,0),FALSE),0)*IF(HP$110&gt;=MAX($GP$110:HO$110),MIN((HP$110-MAX($GP$110:HO$110)),(HP$110-HO$110)),0)+IF($E170=HP$22,VLOOKUP($C170,Input!$A$8:$GZ$39,MATCH(HP$21,Input!$A$6:$GZ$6,0),FALSE),0)*IF(HP$109&gt;=MAX($GP$109:HO$109),MIN((HP$109-MAX($GP$109:HO$109)),(HP$109-HO$109)),0)</f>
        <v>0</v>
      </c>
      <c r="HQ170" s="1">
        <f>+IF($E170=HQ$22,VLOOKUP($C170,Input!$A$8:$GZ$39,MATCH(HQ$21,Input!$A$6:$GZ$6,0),FALSE),0)*IF(HQ$110&gt;=MAX($GP$110:HP$110),MIN((HQ$110-MAX($GP$110:HP$110)),(HQ$110-HP$110)),0)+IF($E170=HQ$22,VLOOKUP($C170,Input!$A$8:$GZ$39,MATCH(HQ$21,Input!$A$6:$GZ$6,0),FALSE),0)*IF(HQ$109&gt;=MAX($GP$109:HP$109),MIN((HQ$109-MAX($GP$109:HP$109)),(HQ$109-HP$109)),0)</f>
        <v>0</v>
      </c>
      <c r="HR170" s="1">
        <f>+IF($E170=HR$22,VLOOKUP($C170,Input!$A$8:$GZ$39,MATCH(HR$21,Input!$A$6:$GZ$6,0),FALSE),0)*IF(HR$110&gt;=MAX($GP$110:HQ$110),MIN((HR$110-MAX($GP$110:HQ$110)),(HR$110-HQ$110)),0)+IF($E170=HR$22,VLOOKUP($C170,Input!$A$8:$GZ$39,MATCH(HR$21,Input!$A$6:$GZ$6,0),FALSE),0)*IF(HR$109&gt;=MAX($GP$109:HQ$109),MIN((HR$109-MAX($GP$109:HQ$109)),(HR$109-HQ$109)),0)</f>
        <v>0</v>
      </c>
      <c r="HS170" s="1">
        <f>+IF($E170=HS$22,VLOOKUP($C170,Input!$A$8:$GZ$39,MATCH(HS$21,Input!$A$6:$GZ$6,0),FALSE),0)*IF(HS$110&gt;=MAX($GP$110:HR$110),MIN((HS$110-MAX($GP$110:HR$110)),(HS$110-HR$110)),0)+IF($E170=HS$22,VLOOKUP($C170,Input!$A$8:$GZ$39,MATCH(HS$21,Input!$A$6:$GZ$6,0),FALSE),0)*IF(HS$109&gt;=MAX($GP$109:HR$109),MIN((HS$109-MAX($GP$109:HR$109)),(HS$109-HR$109)),0)</f>
        <v>0</v>
      </c>
      <c r="HT170" s="1">
        <f>+IF($E170=HT$22,VLOOKUP($C170,Input!$A$8:$GZ$39,MATCH(HT$21,Input!$A$6:$GZ$6,0),FALSE),0)*IF(HT$110&gt;=MAX($GP$110:HS$110),MIN((HT$110-MAX($GP$110:HS$110)),(HT$110-HS$110)),0)+IF($E170=HT$22,VLOOKUP($C170,Input!$A$8:$GZ$39,MATCH(HT$21,Input!$A$6:$GZ$6,0),FALSE),0)*IF(HT$109&gt;=MAX($GP$109:HS$109),MIN((HT$109-MAX($GP$109:HS$109)),(HT$109-HS$109)),0)</f>
        <v>0</v>
      </c>
      <c r="HU170" s="1">
        <f>+IF($E170=HU$22,VLOOKUP($C170,Input!$A$8:$GZ$39,MATCH(HU$21,Input!$A$6:$GZ$6,0),FALSE),0)*IF(HU$110&gt;=MAX($GP$110:HT$110),MIN((HU$110-MAX($GP$110:HT$110)),(HU$110-HT$110)),0)+IF($E170=HU$22,VLOOKUP($C170,Input!$A$8:$GZ$39,MATCH(HU$21,Input!$A$6:$GZ$6,0),FALSE),0)*IF(HU$109&gt;=MAX($GP$109:HT$109),MIN((HU$109-MAX($GP$109:HT$109)),(HU$109-HT$109)),0)</f>
        <v>0</v>
      </c>
      <c r="HV170" s="1">
        <f>+IF($E170=HV$22,VLOOKUP($C170,Input!$A$8:$GZ$39,MATCH(HV$21,Input!$A$6:$GZ$6,0),FALSE),0)*IF(HV$110&gt;=MAX($GP$110:HU$110),MIN((HV$110-MAX($GP$110:HU$110)),(HV$110-HU$110)),0)+IF($E170=HV$22,VLOOKUP($C170,Input!$A$8:$GZ$39,MATCH(HV$21,Input!$A$6:$GZ$6,0),FALSE),0)*IF(HV$109&gt;=MAX($GP$109:HU$109),MIN((HV$109-MAX($GP$109:HU$109)),(HV$109-HU$109)),0)</f>
        <v>0</v>
      </c>
      <c r="HW170" s="1">
        <f>+IF($E170=HW$22,VLOOKUP($C170,Input!$A$8:$GZ$39,MATCH(HW$21,Input!$A$6:$GZ$6,0),FALSE),0)*IF(HW$110&gt;=MAX($GP$110:HV$110),MIN((HW$110-MAX($GP$110:HV$110)),(HW$110-HV$110)),0)+IF($E170=HW$22,VLOOKUP($C170,Input!$A$8:$GZ$39,MATCH(HW$21,Input!$A$6:$GZ$6,0),FALSE),0)*IF(HW$109&gt;=MAX($GP$109:HV$109),MIN((HW$109-MAX($GP$109:HV$109)),(HW$109-HV$109)),0)</f>
        <v>0</v>
      </c>
      <c r="HX170" s="1">
        <f>+IF($E170=HX$22,VLOOKUP($C170,Input!$A$8:$GZ$39,MATCH(HX$21,Input!$A$6:$GZ$6,0),FALSE),0)*IF(HX$110&gt;=MAX($GP$110:HW$110),MIN((HX$110-MAX($GP$110:HW$110)),(HX$110-HW$110)),0)+IF($E170=HX$22,VLOOKUP($C170,Input!$A$8:$GZ$39,MATCH(HX$21,Input!$A$6:$GZ$6,0),FALSE),0)*IF(HX$109&gt;=MAX($GP$109:HW$109),MIN((HX$109-MAX($GP$109:HW$109)),(HX$109-HW$109)),0)</f>
        <v>0</v>
      </c>
      <c r="HY170" s="1">
        <f>+IF($E170=HY$22,VLOOKUP($C170,Input!$A$8:$GZ$39,MATCH(HY$21,Input!$A$6:$GZ$6,0),FALSE),0)*IF(HY$110&gt;=MAX($GP$110:HX$110),MIN((HY$110-MAX($GP$110:HX$110)),(HY$110-HX$110)),0)+IF($E170=HY$22,VLOOKUP($C170,Input!$A$8:$GZ$39,MATCH(HY$21,Input!$A$6:$GZ$6,0),FALSE),0)*IF(HY$109&gt;=MAX($GP$109:HX$109),MIN((HY$109-MAX($GP$109:HX$109)),(HY$109-HX$109)),0)</f>
        <v>0</v>
      </c>
      <c r="HZ170" s="42"/>
      <c r="IA170" t="str">
        <f>VLOOKUP($C170,Input!$A$8:$IA$39,MATCH(IA$21,Input!$A$6:$IA$6,0),FALSE)</f>
        <v>NA</v>
      </c>
      <c r="IB170" s="132">
        <f>IF((VLOOKUP($C170,Input!$A$8:$IA$39,MATCH(IB$21,Input!$A$6:$IA$6,0),FALSE))="Y",$D170/VLOOKUP($C170,Input!$A$8:$IA$39,MATCH(IC$21,Input!$A$6:$IA$6,0),FALSE),0)</f>
        <v>0</v>
      </c>
      <c r="IC170" s="132">
        <f>IF((VLOOKUP($C170,Input!$A$8:$IA$39,MATCH(IB$21,Input!$A$6:$IA$6,0),FALSE))="Y",0,IF((VLOOKUP($C170,Input!$A$8:$IA$39,MATCH(IC$21,Input!$A$6:$IA$6,0),FALSE))&gt;0,$D170/VLOOKUP($C170,Input!$A$8:$IA$39,MATCH(IC$21,Input!$A$6:$IA$6,0),FALSE),0))</f>
        <v>0</v>
      </c>
      <c r="ID170" s="1">
        <f>+IF($E170=ID$22,VLOOKUP($C170,Input!$A$8:$IA$39,MATCH(ID$21,Input!$A$6:$IA$6,0),FALSE),0)*IF(ID$110&gt;=MAX($IC$110:IC$110),MIN((ID$110-MAX($IC$110:IC$110)),(ID$110-IC$110)),0)+IF($E170=ID$22,VLOOKUP($C170,Input!$A$8:$IA$39,MATCH(ID$21,Input!$A$6:$IA$6,0),FALSE),0)*IF(ID$109&gt;=MAX($IC$109:IC$109),MIN((ID$109-MAX($IC$109:IC$109)),(ID$109-IC$109)),0)</f>
        <v>0</v>
      </c>
      <c r="IE170" s="1">
        <f>+IF($E170=IE$22,VLOOKUP($C170,Input!$A$8:$IA$39,MATCH(IE$21,Input!$A$6:$IA$6,0),FALSE),0)*IF(IE$110&gt;=MAX($IC$110:ID$110),MIN((IE$110-MAX($IC$110:ID$110)),(IE$110-ID$110)),0)+IF($E170=IE$22,VLOOKUP($C170,Input!$A$8:$IA$39,MATCH(IE$21,Input!$A$6:$IA$6,0),FALSE),0)*IF(IE$109&gt;=MAX($IC$109:ID$109),MIN((IE$109-MAX($IC$109:ID$109)),(IE$109-ID$109)),0)</f>
        <v>0</v>
      </c>
      <c r="IF170" s="1">
        <f>+IF($E170=IF$22,VLOOKUP($C170,Input!$A$8:$IA$39,MATCH(IF$21,Input!$A$6:$IA$6,0),FALSE),0)*IF(IF$110&gt;=MAX($IC$110:IE$110),MIN((IF$110-MAX($IC$110:IE$110)),(IF$110-IE$110)),0)+IF($E170=IF$22,VLOOKUP($C170,Input!$A$8:$IA$39,MATCH(IF$21,Input!$A$6:$IA$6,0),FALSE),0)*IF(IF$109&gt;=MAX($IC$109:IE$109),MIN((IF$109-MAX($IC$109:IE$109)),(IF$109-IE$109)),0)</f>
        <v>0</v>
      </c>
      <c r="IG170" s="1">
        <f>+IF($E170=IG$22,VLOOKUP($C170,Input!$A$8:$IA$39,MATCH(IG$21,Input!$A$6:$IA$6,0),FALSE),0)*IF(IG$110&gt;=MAX($IC$110:IF$110),MIN((IG$110-MAX($IC$110:IF$110)),(IG$110-IF$110)),0)+IF($E170=IG$22,VLOOKUP($C170,Input!$A$8:$IA$39,MATCH(IG$21,Input!$A$6:$IA$6,0),FALSE),0)*IF(IG$109&gt;=MAX($IC$109:IF$109),MIN((IG$109-MAX($IC$109:IF$109)),(IG$109-IF$109)),0)</f>
        <v>0</v>
      </c>
      <c r="IH170" s="1">
        <f>+IF($E170=IH$22,VLOOKUP($C170,Input!$A$8:$IA$39,MATCH(IH$21,Input!$A$6:$IA$6,0),FALSE),0)*IF(IH$110&gt;=MAX($IC$110:IG$110),MIN((IH$110-MAX($IC$110:IG$110)),(IH$110-IG$110)),0)+IF($E170=IH$22,VLOOKUP($C170,Input!$A$8:$IA$39,MATCH(IH$21,Input!$A$6:$IA$6,0),FALSE),0)*IF(IH$109&gt;=MAX($IC$109:IG$109),MIN((IH$109-MAX($IC$109:IG$109)),(IH$109-IG$109)),0)</f>
        <v>0</v>
      </c>
      <c r="II170" s="1">
        <f>+IF($E170=II$22,VLOOKUP($C170,Input!$A$8:$IA$39,MATCH(II$21,Input!$A$6:$IA$6,0),FALSE),0)*IF(II$110&gt;=MAX($IC$110:IH$110),MIN((II$110-MAX($IC$110:IH$110)),(II$110-IH$110)),0)+IF($E170=II$22,VLOOKUP($C170,Input!$A$8:$IA$39,MATCH(II$21,Input!$A$6:$IA$6,0),FALSE),0)*IF(II$109&gt;=MAX($IC$109:IH$109),MIN((II$109-MAX($IC$109:IH$109)),(II$109-IH$109)),0)</f>
        <v>0</v>
      </c>
      <c r="IJ170" s="1">
        <f>+IF($E170=IJ$22,VLOOKUP($C170,Input!$A$8:$IA$39,MATCH(IJ$21,Input!$A$6:$IA$6,0),FALSE),0)*IF(IJ$110&gt;=MAX($IC$110:II$110),MIN((IJ$110-MAX($IC$110:II$110)),(IJ$110-II$110)),0)+IF($E170=IJ$22,VLOOKUP($C170,Input!$A$8:$IA$39,MATCH(IJ$21,Input!$A$6:$IA$6,0),FALSE),0)*IF(IJ$109&gt;=MAX($IC$109:II$109),MIN((IJ$109-MAX($IC$109:II$109)),(IJ$109-II$109)),0)</f>
        <v>0</v>
      </c>
      <c r="IK170" s="1">
        <f>+IF($E170=IK$22,VLOOKUP($C170,Input!$A$8:$IA$39,MATCH(IK$21,Input!$A$6:$IA$6,0),FALSE),0)*IF(IK$110&gt;=MAX($IC$110:IJ$110),MIN((IK$110-MAX($IC$110:IJ$110)),(IK$110-IJ$110)),0)+IF($E170=IK$22,VLOOKUP($C170,Input!$A$8:$IA$39,MATCH(IK$21,Input!$A$6:$IA$6,0),FALSE),0)*IF(IK$109&gt;=MAX($IC$109:IJ$109),MIN((IK$109-MAX($IC$109:IJ$109)),(IK$109-IJ$109)),0)</f>
        <v>0</v>
      </c>
      <c r="IL170" s="1">
        <f>+IF($E170=IL$22,VLOOKUP($C170,Input!$A$8:$IA$39,MATCH(IL$21,Input!$A$6:$IA$6,0),FALSE),0)*IF(IL$110&gt;=MAX($IC$110:IK$110),MIN((IL$110-MAX($IC$110:IK$110)),(IL$110-IK$110)),0)+IF($E170=IL$22,VLOOKUP($C170,Input!$A$8:$IA$39,MATCH(IL$21,Input!$A$6:$IA$6,0),FALSE),0)*IF(IL$109&gt;=MAX($IC$109:IK$109),MIN((IL$109-MAX($IC$109:IK$109)),(IL$109-IK$109)),0)</f>
        <v>0</v>
      </c>
      <c r="IM170" s="1">
        <f>+IF($E170=IM$22,VLOOKUP($C170,Input!$A$8:$IA$39,MATCH(IM$21,Input!$A$6:$IA$6,0),FALSE),0)*IF(IM$110&gt;=MAX($IC$110:IL$110),MIN((IM$110-MAX($IC$110:IL$110)),(IM$110-IL$110)),0)+IF($E170=IM$22,VLOOKUP($C170,Input!$A$8:$IA$39,MATCH(IM$21,Input!$A$6:$IA$6,0),FALSE),0)*IF(IM$109&gt;=MAX($IC$109:IL$109),MIN((IM$109-MAX($IC$109:IL$109)),(IM$109-IL$109)),0)</f>
        <v>0</v>
      </c>
      <c r="IN170" s="1">
        <f>+IF($E170=IN$22,VLOOKUP($C170,Input!$A$8:$IA$39,MATCH(IN$21,Input!$A$6:$IA$6,0),FALSE),0)*IF(IN$110&gt;=MAX($IC$110:IM$110),MIN((IN$110-MAX($IC$110:IM$110)),(IN$110-IM$110)),0)+IF($E170=IN$22,VLOOKUP($C170,Input!$A$8:$IA$39,MATCH(IN$21,Input!$A$6:$IA$6,0),FALSE),0)*IF(IN$109&gt;=MAX($IC$109:IM$109),MIN((IN$109-MAX($IC$109:IM$109)),(IN$109-IM$109)),0)</f>
        <v>0</v>
      </c>
      <c r="IO170" s="1">
        <f>+IF($E170=IO$22,VLOOKUP($C170,Input!$A$8:$IA$39,MATCH(IO$21,Input!$A$6:$IA$6,0),FALSE),0)*IF(IO$110&gt;=MAX($IC$110:IN$110),MIN((IO$110-MAX($IC$110:IN$110)),(IO$110-IN$110)),0)+IF($E170=IO$22,VLOOKUP($C170,Input!$A$8:$IA$39,MATCH(IO$21,Input!$A$6:$IA$6,0),FALSE),0)*IF(IO$109&gt;=MAX($IC$109:IN$109),MIN((IO$109-MAX($IC$109:IN$109)),(IO$109-IN$109)),0)</f>
        <v>0</v>
      </c>
      <c r="IP170" s="1">
        <f>+IF($E170=IP$22,VLOOKUP($C170,Input!$A$8:$IA$39,MATCH(IP$21,Input!$A$6:$IA$6,0),FALSE),0)*IF(IP$110&gt;=MAX($IC$110:IO$110),MIN((IP$110-MAX($IC$110:IO$110)),(IP$110-IO$110)),0)+IF($E170=IP$22,VLOOKUP($C170,Input!$A$8:$IA$39,MATCH(IP$21,Input!$A$6:$IA$6,0),FALSE),0)*IF(IP$109&gt;=MAX($IC$109:IO$109),MIN((IP$109-MAX($IC$109:IO$109)),(IP$109-IO$109)),0)</f>
        <v>0</v>
      </c>
      <c r="IQ170" s="1">
        <f>+IF($E170=IQ$22,VLOOKUP($C170,Input!$A$8:$IA$39,MATCH(IQ$21,Input!$A$6:$IA$6,0),FALSE),0)*IF(IQ$110&gt;=MAX($IC$110:IP$110),MIN((IQ$110-MAX($IC$110:IP$110)),(IQ$110-IP$110)),0)+IF($E170=IQ$22,VLOOKUP($C170,Input!$A$8:$IA$39,MATCH(IQ$21,Input!$A$6:$IA$6,0),FALSE),0)*IF(IQ$109&gt;=MAX($IC$109:IP$109),MIN((IQ$109-MAX($IC$109:IP$109)),(IQ$109-IP$109)),0)</f>
        <v>0</v>
      </c>
      <c r="IR170" s="1">
        <f>+IF($E170=IR$22,VLOOKUP($C170,Input!$A$8:$IA$39,MATCH(IR$21,Input!$A$6:$IA$6,0),FALSE),0)*IF(IR$110&gt;=MAX($IC$110:IQ$110),MIN((IR$110-MAX($IC$110:IQ$110)),(IR$110-IQ$110)),0)+IF($E170=IR$22,VLOOKUP($C170,Input!$A$8:$IA$39,MATCH(IR$21,Input!$A$6:$IA$6,0),FALSE),0)*IF(IR$109&gt;=MAX($IC$109:IQ$109),MIN((IR$109-MAX($IC$109:IQ$109)),(IR$109-IQ$109)),0)</f>
        <v>0</v>
      </c>
      <c r="IS170" s="1">
        <f>+IF($E170=IS$22,VLOOKUP($C170,Input!$A$8:$IA$39,MATCH(IS$21,Input!$A$6:$IA$6,0),FALSE),0)*IF(IS$110&gt;=MAX($IC$110:IR$110),MIN((IS$110-MAX($IC$110:IR$110)),(IS$110-IR$110)),0)+IF($E170=IS$22,VLOOKUP($C170,Input!$A$8:$IA$39,MATCH(IS$21,Input!$A$6:$IA$6,0),FALSE),0)*IF(IS$109&gt;=MAX($IC$109:IR$109),MIN((IS$109-MAX($IC$109:IR$109)),(IS$109-IR$109)),0)</f>
        <v>0</v>
      </c>
      <c r="IT170" s="1">
        <f>+IF($E170=IT$22,VLOOKUP($C170,Input!$A$8:$IA$39,MATCH(IT$21,Input!$A$6:$IA$6,0),FALSE),0)*IF(IT$110&gt;=MAX($IC$110:IS$110),MIN((IT$110-MAX($IC$110:IS$110)),(IT$110-IS$110)),0)+IF($E170=IT$22,VLOOKUP($C170,Input!$A$8:$IA$39,MATCH(IT$21,Input!$A$6:$IA$6,0),FALSE),0)*IF(IT$109&gt;=MAX($IC$109:IS$109),MIN((IT$109-MAX($IC$109:IS$109)),(IT$109-IS$109)),0)</f>
        <v>0</v>
      </c>
      <c r="IU170" s="1">
        <f>+IF($E170=IU$22,VLOOKUP($C170,Input!$A$8:$IA$39,MATCH(IU$21,Input!$A$6:$IA$6,0),FALSE),0)*IF(IU$110&gt;=MAX($IC$110:IT$110),MIN((IU$110-MAX($IC$110:IT$110)),(IU$110-IT$110)),0)+IF($E170=IU$22,VLOOKUP($C170,Input!$A$8:$IA$39,MATCH(IU$21,Input!$A$6:$IA$6,0),FALSE),0)*IF(IU$109&gt;=MAX($IC$109:IT$109),MIN((IU$109-MAX($IC$109:IT$109)),(IU$109-IT$109)),0)</f>
        <v>0</v>
      </c>
      <c r="IV170" s="1">
        <f>+IF($E170=IV$22,VLOOKUP($C170,Input!$A$8:$IA$39,MATCH(IV$21,Input!$A$6:$IA$6,0),FALSE),0)*IF(IV$110&gt;=MAX($IC$110:IU$110),MIN((IV$110-MAX($IC$110:IU$110)),(IV$110-IU$110)),0)+IF($E170=IV$22,VLOOKUP($C170,Input!$A$8:$IA$39,MATCH(IV$21,Input!$A$6:$IA$6,0),FALSE),0)*IF(IV$109&gt;=MAX($IC$109:IU$109),MIN((IV$109-MAX($IC$109:IU$109)),(IV$109-IU$109)),0)</f>
        <v>0</v>
      </c>
      <c r="IW170" s="1">
        <f>+IF($E170=IW$22,VLOOKUP($C170,Input!$A$8:$IA$39,MATCH(IW$21,Input!$A$6:$IA$6,0),FALSE),0)*IF(IW$110&gt;=MAX($IC$110:IV$110),MIN((IW$110-MAX($IC$110:IV$110)),(IW$110-IV$110)),0)+IF($E170=IW$22,VLOOKUP($C170,Input!$A$8:$IA$39,MATCH(IW$21,Input!$A$6:$IA$6,0),FALSE),0)*IF(IW$109&gt;=MAX($IC$109:IV$109),MIN((IW$109-MAX($IC$109:IV$109)),(IW$109-IV$109)),0)</f>
        <v>0</v>
      </c>
      <c r="IX170" s="1">
        <f>+IF($E170=IX$22,VLOOKUP($C170,Input!$A$8:$IA$39,MATCH(IX$21,Input!$A$6:$IA$6,0),FALSE),0)*IF(IX$110&gt;=MAX($IC$110:IW$110),MIN((IX$110-MAX($IC$110:IW$110)),(IX$110-IW$110)),0)+IF($E170=IX$22,VLOOKUP($C170,Input!$A$8:$IA$39,MATCH(IX$21,Input!$A$6:$IA$6,0),FALSE),0)*IF(IX$109&gt;=MAX($IC$109:IW$109),MIN((IX$109-MAX($IC$109:IW$109)),(IX$109-IW$109)),0)</f>
        <v>0</v>
      </c>
      <c r="IY170" s="1">
        <f>+IF($E170=IY$22,VLOOKUP($C170,Input!$A$8:$IA$39,MATCH(IY$21,Input!$A$6:$IA$6,0),FALSE),0)*IF(IY$110&gt;=MAX($IC$110:IX$110),MIN((IY$110-MAX($IC$110:IX$110)),(IY$110-IX$110)),0)+IF($E170=IY$22,VLOOKUP($C170,Input!$A$8:$IA$39,MATCH(IY$21,Input!$A$6:$IA$6,0),FALSE),0)*IF(IY$109&gt;=MAX($IC$109:IX$109),MIN((IY$109-MAX($IC$109:IX$109)),(IY$109-IX$109)),0)</f>
        <v>0</v>
      </c>
      <c r="IZ170" s="1">
        <f>+IF($E170=IZ$22,VLOOKUP($C170,Input!$A$8:$IA$39,MATCH(IZ$21,Input!$A$6:$IA$6,0),FALSE),0)*IF(IZ$110&gt;=MAX($IC$110:IY$110),MIN((IZ$110-MAX($IC$110:IY$110)),(IZ$110-IY$110)),0)+IF($E170=IZ$22,VLOOKUP($C170,Input!$A$8:$IA$39,MATCH(IZ$21,Input!$A$6:$IA$6,0),FALSE),0)*IF(IZ$109&gt;=MAX($IC$109:IY$109),MIN((IZ$109-MAX($IC$109:IY$109)),(IZ$109-IY$109)),0)</f>
        <v>0</v>
      </c>
      <c r="JA170" s="1">
        <f>+IF($E170=JA$22,VLOOKUP($C170,Input!$A$8:$IA$39,MATCH(JA$21,Input!$A$6:$IA$6,0),FALSE),0)*IF(JA$110&gt;=MAX($IC$110:IZ$110),MIN((JA$110-MAX($IC$110:IZ$110)),(JA$110-IZ$110)),0)+IF($E170=JA$22,VLOOKUP($C170,Input!$A$8:$IA$39,MATCH(JA$21,Input!$A$6:$IA$6,0),FALSE),0)*IF(JA$109&gt;=MAX($IC$109:IZ$109),MIN((JA$109-MAX($IC$109:IZ$109)),(JA$109-IZ$109)),0)</f>
        <v>0</v>
      </c>
      <c r="JB170" s="1">
        <f>+IF($E170=JB$22,VLOOKUP($C170,Input!$A$8:$IA$39,MATCH(JB$21,Input!$A$6:$IA$6,0),FALSE),0)*IF(JB$110&gt;=MAX($IC$110:JA$110),MIN((JB$110-MAX($IC$110:JA$110)),(JB$110-JA$110)),0)+IF($E170=JB$22,VLOOKUP($C170,Input!$A$8:$IA$39,MATCH(JB$21,Input!$A$6:$IA$6,0),FALSE),0)*IF(JB$109&gt;=MAX($IC$109:JA$109),MIN((JB$109-MAX($IC$109:JA$109)),(JB$109-JA$109)),0)</f>
        <v>0</v>
      </c>
      <c r="JC170" s="1">
        <f>+IF($E170=JC$22,VLOOKUP($C170,Input!$A$8:$IA$39,MATCH(JC$21,Input!$A$6:$IA$6,0),FALSE),0)*IF(JC$110&gt;=MAX($IC$110:JB$110),MIN((JC$110-MAX($IC$110:JB$110)),(JC$110-JB$110)),0)+IF($E170=JC$22,VLOOKUP($C170,Input!$A$8:$IA$39,MATCH(JC$21,Input!$A$6:$IA$6,0),FALSE),0)*IF(JC$109&gt;=MAX($IC$109:JB$109),MIN((JC$109-MAX($IC$109:JB$109)),(JC$109-JB$109)),0)</f>
        <v>0</v>
      </c>
      <c r="JD170" s="1">
        <f>+IF($E170=JD$22,VLOOKUP($C170,Input!$A$8:$IA$39,MATCH(JD$21,Input!$A$6:$IA$6,0),FALSE),0)*IF(JD$110&gt;=MAX($IC$110:JC$110),MIN((JD$110-MAX($IC$110:JC$110)),(JD$110-JC$110)),0)+IF($E170=JD$22,VLOOKUP($C170,Input!$A$8:$IA$39,MATCH(JD$21,Input!$A$6:$IA$6,0),FALSE),0)*IF(JD$109&gt;=MAX($IC$109:JC$109),MIN((JD$109-MAX($IC$109:JC$109)),(JD$109-JC$109)),0)</f>
        <v>0</v>
      </c>
      <c r="JE170" s="1">
        <f>+IF($E170=JE$22,VLOOKUP($C170,Input!$A$8:$IA$39,MATCH(JE$21,Input!$A$6:$IA$6,0),FALSE),0)*IF(JE$110&gt;=MAX($IC$110:JD$110),MIN((JE$110-MAX($IC$110:JD$110)),(JE$110-JD$110)),0)+IF($E170=JE$22,VLOOKUP($C170,Input!$A$8:$IA$39,MATCH(JE$21,Input!$A$6:$IA$6,0),FALSE),0)*IF(JE$109&gt;=MAX($IC$109:JD$109),MIN((JE$109-MAX($IC$109:JD$109)),(JE$109-JD$109)),0)</f>
        <v>0</v>
      </c>
      <c r="JF170" s="1">
        <f>+IF($E170=JF$22,VLOOKUP($C170,Input!$A$8:$IA$39,MATCH(JF$21,Input!$A$6:$IA$6,0),FALSE),0)*IF(JF$110&gt;=MAX($IC$110:JE$110),MIN((JF$110-MAX($IC$110:JE$110)),(JF$110-JE$110)),0)+IF($E170=JF$22,VLOOKUP($C170,Input!$A$8:$IA$39,MATCH(JF$21,Input!$A$6:$IA$6,0),FALSE),0)*IF(JF$109&gt;=MAX($IC$109:JE$109),MIN((JF$109-MAX($IC$109:JE$109)),(JF$109-JE$109)),0)</f>
        <v>0</v>
      </c>
      <c r="JG170" s="1">
        <f>+IF($E170=JG$22,VLOOKUP($C170,Input!$A$8:$IA$39,MATCH(JG$21,Input!$A$6:$IA$6,0),FALSE),0)*IF(JG$110&gt;=MAX($IC$110:JF$110),MIN((JG$110-MAX($IC$110:JF$110)),(JG$110-JF$110)),0)+IF($E170=JG$22,VLOOKUP($C170,Input!$A$8:$IA$39,MATCH(JG$21,Input!$A$6:$IA$6,0),FALSE),0)*IF(JG$109&gt;=MAX($IC$109:JF$109),MIN((JG$109-MAX($IC$109:JF$109)),(JG$109-JF$109)),0)</f>
        <v>0</v>
      </c>
      <c r="JH170" s="1">
        <f>+IF($E170=JH$22,VLOOKUP($C170,Input!$A$8:$IA$39,MATCH(JH$21,Input!$A$6:$IA$6,0),FALSE),0)*IF(JH$110&gt;=MAX($IC$110:JG$110),MIN((JH$110-MAX($IC$110:JG$110)),(JH$110-JG$110)),0)+IF($E170=JH$22,VLOOKUP($C170,Input!$A$8:$IA$39,MATCH(JH$21,Input!$A$6:$IA$6,0),FALSE),0)*IF(JH$109&gt;=MAX($IC$109:JG$109),MIN((JH$109-MAX($IC$109:JG$109)),(JH$109-JG$109)),0)</f>
        <v>0</v>
      </c>
      <c r="JI170" s="1">
        <f>+IF($E170=JI$22,VLOOKUP($C170,Input!$A$8:$IA$39,MATCH(JI$21,Input!$A$6:$IA$6,0),FALSE),0)*IF(JI$110&gt;=MAX($IC$110:JH$110),MIN((JI$110-MAX($IC$110:JH$110)),(JI$110-JH$110)),0)+IF($E170=JI$22,VLOOKUP($C170,Input!$A$8:$IA$39,MATCH(JI$21,Input!$A$6:$IA$6,0),FALSE),0)*IF(JI$109&gt;=MAX($IC$109:JH$109),MIN((JI$109-MAX($IC$109:JH$109)),(JI$109-JH$109)),0)</f>
        <v>0</v>
      </c>
      <c r="JJ170" s="1">
        <f>+IF($E170=JJ$22,VLOOKUP($C170,Input!$A$8:$IA$39,MATCH(JJ$21,Input!$A$6:$IA$6,0),FALSE),0)*IF(JJ$110&gt;=MAX($IC$110:JI$110),MIN((JJ$110-MAX($IC$110:JI$110)),(JJ$110-JI$110)),0)+IF($E170=JJ$22,VLOOKUP($C170,Input!$A$8:$IA$39,MATCH(JJ$21,Input!$A$6:$IA$6,0),FALSE),0)*IF(JJ$109&gt;=MAX($IC$109:JI$109),MIN((JJ$109-MAX($IC$109:JI$109)),(JJ$109-JI$109)),0)</f>
        <v>0</v>
      </c>
      <c r="JK170" s="1">
        <f>+IF($E170=JK$22,VLOOKUP($C170,Input!$A$8:$IA$39,MATCH(JK$21,Input!$A$6:$IA$6,0),FALSE),0)*IF(JK$110&gt;=MAX($IC$110:JJ$110),MIN((JK$110-MAX($IC$110:JJ$110)),(JK$110-JJ$110)),0)+IF($E170=JK$22,VLOOKUP($C170,Input!$A$8:$IA$39,MATCH(JK$21,Input!$A$6:$IA$6,0),FALSE),0)*IF(JK$109&gt;=MAX($IC$109:JJ$109),MIN((JK$109-MAX($IC$109:JJ$109)),(JK$109-JJ$109)),0)</f>
        <v>0</v>
      </c>
      <c r="JL170" s="1">
        <f>+IF($E170=JL$22,VLOOKUP($C170,Input!$A$8:$IA$39,MATCH(JL$21,Input!$A$6:$IA$6,0),FALSE),0)*IF(JL$110&gt;=MAX($IC$110:JK$110),MIN((JL$110-MAX($IC$110:JK$110)),(JL$110-JK$110)),0)+IF($E170=JL$22,VLOOKUP($C170,Input!$A$8:$IA$39,MATCH(JL$21,Input!$A$6:$IA$6,0),FALSE),0)*IF(JL$109&gt;=MAX($IC$109:JK$109),MIN((JL$109-MAX($IC$109:JK$109)),(JL$109-JK$109)),0)</f>
        <v>0</v>
      </c>
      <c r="JN170" t="str">
        <f>+VLOOKUP($C170,Input!$A$8:$GZ$39,MATCH(JN$21,Input!$A$6:$GZ$6,0),FALSE)</f>
        <v>CNG Station Maint in fuel price</v>
      </c>
      <c r="JO170" s="1">
        <f>IF($E170+$I170+$D$7&lt;=JO$22,0,IF(JO$22-$D$7&gt;=$E170,VLOOKUP($C170,Input!$A$8:$GZ$39,MATCH(JO$21,Input!$A$6:$GZ$6,0),FALSE),0)*$F170/$G170)*$D170</f>
        <v>0</v>
      </c>
      <c r="JP170" s="1">
        <f>IF($E170+$I170+$D$7&lt;=JP$22,0,IF(JP$22-$D$7&gt;=$E170,VLOOKUP($C170,Input!$A$8:$GZ$39,MATCH(JP$21,Input!$A$6:$GZ$6,0),FALSE),0)*$F170/$G170)*$D170</f>
        <v>0</v>
      </c>
      <c r="JQ170" s="1">
        <f>IF($E170+$I170+$D$7&lt;=JQ$22,0,IF(JQ$22-$D$7&gt;=$E170,VLOOKUP($C170,Input!$A$8:$GZ$39,MATCH(JQ$21,Input!$A$6:$GZ$6,0),FALSE),0)*$F170/$G170)*$D170</f>
        <v>0</v>
      </c>
      <c r="JR170" s="1">
        <f>IF($E170+$I170+$D$7&lt;=JR$22,0,IF(JR$22-$D$7&gt;=$E170,VLOOKUP($C170,Input!$A$8:$GZ$39,MATCH(JR$21,Input!$A$6:$GZ$6,0),FALSE),0)*$F170/$G170)*$D170</f>
        <v>0</v>
      </c>
      <c r="JS170" s="1">
        <f>IF($E170+$I170+$D$7&lt;=JS$22,0,IF(JS$22-$D$7&gt;=$E170,VLOOKUP($C170,Input!$A$8:$GZ$39,MATCH(JS$21,Input!$A$6:$GZ$6,0),FALSE),0)*$F170/$G170)*$D170</f>
        <v>0</v>
      </c>
      <c r="JT170" s="1">
        <f>IF($E170+$I170+$D$7&lt;=JT$22,0,IF(JT$22-$D$7&gt;=$E170,VLOOKUP($C170,Input!$A$8:$GZ$39,MATCH(JT$21,Input!$A$6:$GZ$6,0),FALSE),0)*$F170/$G170)*$D170</f>
        <v>0</v>
      </c>
      <c r="JU170" s="1">
        <f>IF($E170+$I170+$D$7&lt;=JU$22,0,IF(JU$22-$D$7&gt;=$E170,VLOOKUP($C170,Input!$A$8:$GZ$39,MATCH(JU$21,Input!$A$6:$GZ$6,0),FALSE),0)*$F170/$G170)*$D170</f>
        <v>0</v>
      </c>
      <c r="JV170" s="1">
        <f>IF($E170+$I170+$D$7&lt;=JV$22,0,IF(JV$22-$D$7&gt;=$E170,VLOOKUP($C170,Input!$A$8:$GZ$39,MATCH(JV$21,Input!$A$6:$GZ$6,0),FALSE),0)*$F170/$G170)*$D170</f>
        <v>0</v>
      </c>
      <c r="JW170" s="1">
        <f>IF($E170+$I170+$D$7&lt;=JW$22,0,IF(JW$22-$D$7&gt;=$E170,VLOOKUP($C170,Input!$A$8:$GZ$39,MATCH(JW$21,Input!$A$6:$GZ$6,0),FALSE),0)*$F170/$G170)*$D170</f>
        <v>0</v>
      </c>
      <c r="JX170" s="1">
        <f>IF($E170+$I170+$D$7&lt;=JX$22,0,IF(JX$22-$D$7&gt;=$E170,VLOOKUP($C170,Input!$A$8:$GZ$39,MATCH(JX$21,Input!$A$6:$GZ$6,0),FALSE),0)*$F170/$G170)*$D170</f>
        <v>0</v>
      </c>
      <c r="JY170" s="1">
        <f>IF($E170+$I170+$D$7&lt;=JY$22,0,IF(JY$22-$D$7&gt;=$E170,VLOOKUP($C170,Input!$A$8:$GZ$39,MATCH(JY$21,Input!$A$6:$GZ$6,0),FALSE),0)*$F170/$G170)*$D170</f>
        <v>0</v>
      </c>
      <c r="JZ170" s="1">
        <f>IF($E170+$I170+$D$7&lt;=JZ$22,0,IF(JZ$22-$D$7&gt;=$E170,VLOOKUP($C170,Input!$A$8:$GZ$39,MATCH(JZ$21,Input!$A$6:$GZ$6,0),FALSE),0)*$F170/$G170)*$D170</f>
        <v>0</v>
      </c>
      <c r="KA170" s="1">
        <f>IF($E170+$I170+$D$7&lt;=KA$22,0,IF(KA$22-$D$7&gt;=$E170,VLOOKUP($C170,Input!$A$8:$GZ$39,MATCH(KA$21,Input!$A$6:$GZ$6,0),FALSE),0)*$F170/$G170)*$D170</f>
        <v>0</v>
      </c>
      <c r="KB170" s="1">
        <f>IF($E170+$I170+$D$7&lt;=KB$22,0,IF(KB$22-$D$7&gt;=$E170,VLOOKUP($C170,Input!$A$8:$GZ$39,MATCH(KB$21,Input!$A$6:$GZ$6,0),FALSE),0)*$F170/$G170)*$D170</f>
        <v>0</v>
      </c>
      <c r="KC170" s="1">
        <f>IF($E170+$I170+$D$7&lt;=KC$22,0,IF(KC$22-$D$7&gt;=$E170,VLOOKUP($C170,Input!$A$8:$GZ$39,MATCH(KC$21,Input!$A$6:$GZ$6,0),FALSE),0)*$F170/$G170)*$D170</f>
        <v>0</v>
      </c>
      <c r="KD170" s="1">
        <f>IF($E170+$I170+$D$7&lt;=KD$22,0,IF(KD$22-$D$7&gt;=$E170,VLOOKUP($C170,Input!$A$8:$GZ$39,MATCH(KD$21,Input!$A$6:$GZ$6,0),FALSE),0)*$F170/$G170)*$D170</f>
        <v>0</v>
      </c>
      <c r="KE170" s="1">
        <f>IF($E170+$I170+$D$7&lt;=KE$22,0,IF(KE$22-$D$7&gt;=$E170,VLOOKUP($C170,Input!$A$8:$GZ$39,MATCH(KE$21,Input!$A$6:$GZ$6,0),FALSE),0)*$F170/$G170)*$D170</f>
        <v>0</v>
      </c>
      <c r="KF170" s="1">
        <f>IF($E170+$I170+$D$7&lt;=KF$22,0,IF(KF$22-$D$7&gt;=$E170,VLOOKUP($C170,Input!$A$8:$GZ$39,MATCH(KF$21,Input!$A$6:$GZ$6,0),FALSE),0)*$F170/$G170)*$D170</f>
        <v>0</v>
      </c>
      <c r="KG170" s="1">
        <f>IF($E170+$I170+$D$7&lt;=KG$22,0,IF(KG$22-$D$7&gt;=$E170,VLOOKUP($C170,Input!$A$8:$GZ$39,MATCH(KG$21,Input!$A$6:$GZ$6,0),FALSE),0)*$F170/$G170)*$D170</f>
        <v>0</v>
      </c>
      <c r="KH170" s="1">
        <f>IF($E170+$I170+$D$7&lt;=KH$22,0,IF(KH$22-$D$7&gt;=$E170,VLOOKUP($C170,Input!$A$8:$GZ$39,MATCH(KH$21,Input!$A$6:$GZ$6,0),FALSE),0)*$F170/$G170)*$D170</f>
        <v>0</v>
      </c>
      <c r="KI170" s="1">
        <f>IF($E170+$I170+$D$7&lt;=KI$22,0,IF(KI$22-$D$7&gt;=$E170,VLOOKUP($C170,Input!$A$8:$GZ$39,MATCH(KI$21,Input!$A$6:$GZ$6,0),FALSE),0)*$F170/$G170)*$D170</f>
        <v>0</v>
      </c>
      <c r="KJ170" s="1">
        <f>IF($E170+$I170+$D$7&lt;=KJ$22,0,IF(KJ$22-$D$7&gt;=$E170,VLOOKUP($C170,Input!$A$8:$GZ$39,MATCH(KJ$21,Input!$A$6:$GZ$6,0),FALSE),0)*$F170/$G170)*$D170</f>
        <v>0</v>
      </c>
      <c r="KK170" s="1">
        <f>IF($E170+$I170+$D$7&lt;=KK$22,0,IF(KK$22-$D$7&gt;=$E170,VLOOKUP($C170,Input!$A$8:$GZ$39,MATCH(KK$21,Input!$A$6:$GZ$6,0),FALSE),0)*$F170/$G170)*$D170</f>
        <v>0</v>
      </c>
      <c r="KL170" s="1">
        <f>IF($E170+$I170+$D$7&lt;=KL$22,0,IF(KL$22-$D$7&gt;=$E170,VLOOKUP($C170,Input!$A$8:$GZ$39,MATCH(KL$21,Input!$A$6:$GZ$6,0),FALSE),0)*$F170/$G170)*$D170</f>
        <v>0</v>
      </c>
      <c r="KM170" s="1">
        <f>IF($E170+$I170+$D$7&lt;=KM$22,0,IF(KM$22-$D$7&gt;=$E170,VLOOKUP($C170,Input!$A$8:$GZ$39,MATCH(KM$21,Input!$A$6:$GZ$6,0),FALSE),0)*$F170/$G170)*$D170</f>
        <v>0</v>
      </c>
      <c r="KN170" s="1">
        <f>IF($E170+$I170+$D$7&lt;=KN$22,0,IF(KN$22-$D$7&gt;=$E170,VLOOKUP($C170,Input!$A$8:$GZ$39,MATCH(KN$21,Input!$A$6:$GZ$6,0),FALSE),0)*$F170/$G170)*$D170</f>
        <v>0</v>
      </c>
      <c r="KO170" s="1">
        <f>IF($E170+$I170+$D$7&lt;=KO$22,0,IF(KO$22-$D$7&gt;=$E170,VLOOKUP($C170,Input!$A$8:$GZ$39,MATCH(KO$21,Input!$A$6:$GZ$6,0),FALSE),0)*$F170/$G170)*$D170</f>
        <v>0</v>
      </c>
      <c r="KP170" s="1">
        <f>IF($E170+$I170+$D$7&lt;=KP$22,0,IF(KP$22-$D$7&gt;=$E170,VLOOKUP($C170,Input!$A$8:$GZ$39,MATCH(KP$21,Input!$A$6:$GZ$6,0),FALSE),0)*$F170/$G170)*$D170</f>
        <v>0</v>
      </c>
      <c r="KQ170" s="1">
        <f>IF($E170+$I170+$D$7&lt;=KQ$22,0,IF(KQ$22-$D$7&gt;=$E170,VLOOKUP($C170,Input!$A$8:$GZ$39,MATCH(KQ$21,Input!$A$6:$GZ$6,0),FALSE),0)*$F170/$G170)*$D170</f>
        <v>0</v>
      </c>
      <c r="KR170" s="1">
        <f>IF($E170+$I170+$D$7&lt;=KR$22,0,IF(KR$22-$D$7&gt;=$E170,VLOOKUP($C170,Input!$A$8:$GZ$39,MATCH(KR$21,Input!$A$6:$GZ$6,0),FALSE),0)*$F170/$G170)*$D170</f>
        <v>0</v>
      </c>
      <c r="KS170" s="1">
        <f>IF($E170+$I170+$D$7&lt;=KS$22,0,IF(KS$22-$D$7&gt;=$E170,VLOOKUP($C170,Input!$A$8:$GZ$39,MATCH(KS$21,Input!$A$6:$GZ$6,0),FALSE),0)*$F170/$G170)*$D170</f>
        <v>0</v>
      </c>
      <c r="KT170" s="1">
        <f>IF($E170+$I170+$D$7&lt;=KT$22,0,IF(KT$22-$D$7&gt;=$E170,VLOOKUP($C170,Input!$A$8:$GZ$39,MATCH(KT$21,Input!$A$6:$GZ$6,0),FALSE),0)*$F170/$G170)*$D170</f>
        <v>0</v>
      </c>
      <c r="KU170" s="1">
        <f>IF($E170+$I170+$D$7&lt;=KU$22,0,IF(KU$22-$D$7&gt;=$E170,VLOOKUP($C170,Input!$A$8:$GZ$39,MATCH(KU$21,Input!$A$6:$GZ$6,0),FALSE),0)*$F170/$G170)*$D170</f>
        <v>0</v>
      </c>
      <c r="KV170" s="1">
        <f>IF($E170+$I170+$D$7&lt;=KV$22,0,IF(KV$22-$D$7&gt;=$E170,VLOOKUP($C170,Input!$A$8:$GZ$39,MATCH(KV$21,Input!$A$6:$GZ$6,0),FALSE),0)*$F170/$G170)*$D170</f>
        <v>0</v>
      </c>
      <c r="KW170" s="1">
        <f>IF($E170+$I170+$D$7&lt;=KW$22,0,IF(KW$22-$D$7&gt;=$E170,VLOOKUP($C170,Input!$A$8:$GZ$39,MATCH(KW$21,Input!$A$6:$GZ$6,0),FALSE),0)*$F170/$G170)*$D170</f>
        <v>0</v>
      </c>
      <c r="KY170" t="str">
        <f>VLOOKUP($C170,Input!$A$8:$HV$39,MATCH(KY$21,Input!$A$6:$HV$6,0),FALSE)</f>
        <v xml:space="preserve">CNG (compressed and at pump, including station maintenance) </v>
      </c>
      <c r="KZ170" s="1">
        <f>IF($E170+$I170+$D$7&lt;=KZ$22,0,IF(KZ$22-$D$7&gt;=$E170,VLOOKUP($C170,Input!$A$8:$HV$39,MATCH(KZ$21,Input!$A$6:$HV$6,0),FALSE)/$G170*$F170,0))*$D170</f>
        <v>0</v>
      </c>
      <c r="LA170" s="1">
        <f>IF($E170+$I170+$D$7&lt;=LA$22,0,IF(LA$22-$D$7&gt;=$E170,VLOOKUP($C170,Input!$A$8:$HV$39,MATCH(LA$21,Input!$A$6:$HV$6,0),FALSE)/$G170*$F170,0))*$D170</f>
        <v>0</v>
      </c>
      <c r="LB170" s="1">
        <f>IF($E170+$I170+$D$7&lt;=LB$22,0,IF(LB$22-$D$7&gt;=$E170,VLOOKUP($C170,Input!$A$8:$HV$39,MATCH(LB$21,Input!$A$6:$HV$6,0),FALSE)/$G170*$F170,0))*$D170</f>
        <v>0</v>
      </c>
      <c r="LC170" s="1">
        <f>IF($E170+$I170+$D$7&lt;=LC$22,0,IF(LC$22-$D$7&gt;=$E170,VLOOKUP($C170,Input!$A$8:$HV$39,MATCH(LC$21,Input!$A$6:$HV$6,0),FALSE)/$G170*$F170,0))*$D170</f>
        <v>0</v>
      </c>
      <c r="LD170" s="1">
        <f>IF($E170+$I170+$D$7&lt;=LD$22,0,IF(LD$22-$D$7&gt;=$E170,VLOOKUP($C170,Input!$A$8:$HV$39,MATCH(LD$21,Input!$A$6:$HV$6,0),FALSE)/$G170*$F170,0))*$D170</f>
        <v>0</v>
      </c>
      <c r="LE170" s="1">
        <f>IF($E170+$I170+$D$7&lt;=LE$22,0,IF(LE$22-$D$7&gt;=$E170,VLOOKUP($C170,Input!$A$8:$HV$39,MATCH(LE$21,Input!$A$6:$HV$6,0),FALSE)/$G170*$F170,0))*$D170</f>
        <v>0</v>
      </c>
      <c r="LF170" s="1">
        <f>IF($E170+$I170+$D$7&lt;=LF$22,0,IF(LF$22-$D$7&gt;=$E170,VLOOKUP($C170,Input!$A$8:$HV$39,MATCH(LF$21,Input!$A$6:$HV$6,0),FALSE)/$G170*$F170,0))*$D170</f>
        <v>0</v>
      </c>
      <c r="LG170" s="1">
        <f>IF($E170+$I170+$D$7&lt;=LG$22,0,IF(LG$22-$D$7&gt;=$E170,VLOOKUP($C170,Input!$A$8:$HV$39,MATCH(LG$21,Input!$A$6:$HV$6,0),FALSE)/$G170*$F170,0))*$D170</f>
        <v>0</v>
      </c>
      <c r="LH170" s="1">
        <f>IF($E170+$I170+$D$7&lt;=LH$22,0,IF(LH$22-$D$7&gt;=$E170,VLOOKUP($C170,Input!$A$8:$HV$39,MATCH(LH$21,Input!$A$6:$HV$6,0),FALSE)/$G170*$F170,0))*$D170</f>
        <v>0</v>
      </c>
      <c r="LI170" s="1">
        <f>IF($E170+$I170+$D$7&lt;=LI$22,0,IF(LI$22-$D$7&gt;=$E170,VLOOKUP($C170,Input!$A$8:$HV$39,MATCH(LI$21,Input!$A$6:$HV$6,0),FALSE)/$G170*$F170,0))*$D170</f>
        <v>0</v>
      </c>
      <c r="LJ170" s="1">
        <f>IF($E170+$I170+$D$7&lt;=LJ$22,0,IF(LJ$22-$D$7&gt;=$E170,VLOOKUP($C170,Input!$A$8:$HV$39,MATCH(LJ$21,Input!$A$6:$HV$6,0),FALSE)/$G170*$F170,0))*$D170</f>
        <v>0</v>
      </c>
      <c r="LK170" s="1">
        <f>IF($E170+$I170+$D$7&lt;=LK$22,0,IF(LK$22-$D$7&gt;=$E170,VLOOKUP($C170,Input!$A$8:$HV$39,MATCH(LK$21,Input!$A$6:$HV$6,0),FALSE)/$G170*$F170,0))*$D170</f>
        <v>0</v>
      </c>
      <c r="LL170" s="1">
        <f>IF($E170+$I170+$D$7&lt;=LL$22,0,IF(LL$22-$D$7&gt;=$E170,VLOOKUP($C170,Input!$A$8:$HV$39,MATCH(LL$21,Input!$A$6:$HV$6,0),FALSE)/$G170*$F170,0))*$D170</f>
        <v>0</v>
      </c>
      <c r="LM170" s="1">
        <f>IF($E170+$I170+$D$7&lt;=LM$22,0,IF(LM$22-$D$7&gt;=$E170,VLOOKUP($C170,Input!$A$8:$HV$39,MATCH(LM$21,Input!$A$6:$HV$6,0),FALSE)/$G170*$F170,0))*$D170</f>
        <v>0</v>
      </c>
      <c r="LN170" s="1">
        <f>IF($E170+$I170+$D$7&lt;=LN$22,0,IF(LN$22-$D$7&gt;=$E170,VLOOKUP($C170,Input!$A$8:$HV$39,MATCH(LN$21,Input!$A$6:$HV$6,0),FALSE)/$G170*$F170,0))*$D170</f>
        <v>0</v>
      </c>
      <c r="LO170" s="1">
        <f>IF($E170+$I170+$D$7&lt;=LO$22,0,IF(LO$22-$D$7&gt;=$E170,VLOOKUP($C170,Input!$A$8:$HV$39,MATCH(LO$21,Input!$A$6:$HV$6,0),FALSE)/$G170*$F170,0))*$D170</f>
        <v>0</v>
      </c>
      <c r="LP170" s="1">
        <f>IF($E170+$I170+$D$7&lt;=LP$22,0,IF(LP$22-$D$7&gt;=$E170,VLOOKUP($C170,Input!$A$8:$HV$39,MATCH(LP$21,Input!$A$6:$HV$6,0),FALSE)/$G170*$F170,0))*$D170</f>
        <v>0</v>
      </c>
      <c r="LQ170" s="1">
        <f>IF($E170+$I170+$D$7&lt;=LQ$22,0,IF(LQ$22-$D$7&gt;=$E170,VLOOKUP($C170,Input!$A$8:$HV$39,MATCH(LQ$21,Input!$A$6:$HV$6,0),FALSE)/$G170*$F170,0))*$D170</f>
        <v>0</v>
      </c>
      <c r="LR170" s="1">
        <f>IF($E170+$I170+$D$7&lt;=LR$22,0,IF(LR$22-$D$7&gt;=$E170,VLOOKUP($C170,Input!$A$8:$HV$39,MATCH(LR$21,Input!$A$6:$HV$6,0),FALSE)/$G170*$F170,0))*$D170</f>
        <v>0</v>
      </c>
      <c r="LS170" s="1">
        <f>IF($E170+$I170+$D$7&lt;=LS$22,0,IF(LS$22-$D$7&gt;=$E170,VLOOKUP($C170,Input!$A$8:$HV$39,MATCH(LS$21,Input!$A$6:$HV$6,0),FALSE)/$G170*$F170,0))*$D170</f>
        <v>3648950.0492662489</v>
      </c>
      <c r="LT170" s="1">
        <f>IF($E170+$I170+$D$7&lt;=LT$22,0,IF(LT$22-$D$7&gt;=$E170,VLOOKUP($C170,Input!$A$8:$HV$39,MATCH(LT$21,Input!$A$6:$HV$6,0),FALSE)/$G170*$F170,0))*$D170</f>
        <v>3762133.2261712411</v>
      </c>
      <c r="LU170" s="1">
        <f>IF($E170+$I170+$D$7&lt;=LU$22,0,IF(LU$22-$D$7&gt;=$E170,VLOOKUP($C170,Input!$A$8:$HV$39,MATCH(LU$21,Input!$A$6:$HV$6,0),FALSE)/$G170*$F170,0))*$D170</f>
        <v>3776808.6717123985</v>
      </c>
      <c r="LV170" s="1">
        <f>IF($E170+$I170+$D$7&lt;=LV$22,0,IF(LV$22-$D$7&gt;=$E170,VLOOKUP($C170,Input!$A$8:$HV$39,MATCH(LV$21,Input!$A$6:$HV$6,0),FALSE)/$G170*$F170,0))*$D170</f>
        <v>3783813.2491467129</v>
      </c>
      <c r="LW170" s="1">
        <f>IF($E170+$I170+$D$7&lt;=LW$22,0,IF(LW$22-$D$7&gt;=$E170,VLOOKUP($C170,Input!$A$8:$HV$39,MATCH(LW$21,Input!$A$6:$HV$6,0),FALSE)/$G170*$F170,0))*$D170</f>
        <v>3800647.2534955698</v>
      </c>
      <c r="LX170" s="1">
        <f>IF($E170+$I170+$D$7&lt;=LX$22,0,IF(LX$22-$D$7&gt;=$E170,VLOOKUP($C170,Input!$A$8:$HV$39,MATCH(LX$21,Input!$A$6:$HV$6,0),FALSE)/$G170*$F170,0))*$D170</f>
        <v>3836045.9128672988</v>
      </c>
      <c r="LY170" s="1">
        <f>IF($E170+$I170+$D$7&lt;=LY$22,0,IF(LY$22-$D$7&gt;=$E170,VLOOKUP($C170,Input!$A$8:$HV$39,MATCH(LY$21,Input!$A$6:$HV$6,0),FALSE)/$G170*$F170,0))*$D170</f>
        <v>3941150.9711658037</v>
      </c>
      <c r="LZ170" s="1">
        <f>IF($E170+$I170+$D$7&lt;=LZ$22,0,IF(LZ$22-$D$7&gt;=$E170,VLOOKUP($C170,Input!$A$8:$HV$39,MATCH(LZ$21,Input!$A$6:$HV$6,0),FALSE)/$G170*$F170,0))*$D170</f>
        <v>4022434.4984266944</v>
      </c>
      <c r="MA170" s="1">
        <f>IF($E170+$I170+$D$7&lt;=MA$22,0,IF(MA$22-$D$7&gt;=$E170,VLOOKUP($C170,Input!$A$8:$HV$39,MATCH(MA$21,Input!$A$6:$HV$6,0),FALSE)/$G170*$F170,0))*$D170</f>
        <v>4679331.8496469269</v>
      </c>
      <c r="MB170" s="1">
        <f>IF($E170+$I170+$D$7&lt;=MB$22,0,IF(MB$22-$D$7&gt;=$E170,VLOOKUP($C170,Input!$A$8:$HV$39,MATCH(MB$21,Input!$A$6:$HV$6,0),FALSE)/$G170*$F170,0))*$D170</f>
        <v>4727796.2985994602</v>
      </c>
      <c r="MC170" s="1">
        <f>IF($E170+$I170+$D$7&lt;=MC$22,0,IF(MC$22-$D$7&gt;=$E170,VLOOKUP($C170,Input!$A$8:$HV$39,MATCH(MC$21,Input!$A$6:$HV$6,0),FALSE)/$G170*$F170,0))*$D170</f>
        <v>4770734.6664968245</v>
      </c>
      <c r="MD170" s="1">
        <f>IF($E170+$I170+$D$7&lt;=MD$22,0,IF(MD$22-$D$7&gt;=$E170,VLOOKUP($C170,Input!$A$8:$HV$39,MATCH(MD$21,Input!$A$6:$HV$6,0),FALSE)/$G170*$F170,0))*$D170</f>
        <v>4781630.7487055259</v>
      </c>
      <c r="ME170" s="1">
        <f>IF($E170+$I170+$D$7&lt;=ME$22,0,IF(ME$22-$D$7&gt;=$E170,VLOOKUP($C170,Input!$A$8:$HV$39,MATCH(ME$21,Input!$A$6:$HV$6,0),FALSE)/$G170*$F170,0))*$D170</f>
        <v>4882451.8071828838</v>
      </c>
      <c r="MF170" s="1">
        <f>IF($E170+$I170+$D$7&lt;=MF$22,0,IF(MF$22-$D$7&gt;=$E170,VLOOKUP($C170,Input!$A$8:$HV$39,MATCH(MF$21,Input!$A$6:$HV$6,0),FALSE)/$G170*$F170,0))*$D170</f>
        <v>4897003.306919801</v>
      </c>
      <c r="MG170" s="1">
        <f>IF($E170+$I170+$D$7&lt;=MG$22,0,IF(MG$22-$D$7&gt;=$E170,VLOOKUP($C170,Input!$A$8:$HV$39,MATCH(MG$21,Input!$A$6:$HV$6,0),FALSE)/$G170*$F170,0))*$D170</f>
        <v>0</v>
      </c>
      <c r="MH170" s="1">
        <f>IF($E170+$I170+$D$7&lt;=MH$22,0,IF(MH$22-$D$7&gt;=$E170,VLOOKUP($C170,Input!$A$8:$HV$39,MATCH(MH$21,Input!$A$6:$HV$6,0),FALSE)/$G170*$F170,0))*$D170</f>
        <v>0</v>
      </c>
      <c r="MI170" s="1">
        <f>IF($E170+$I170+$D$7&lt;=MI$22,0,IF(MI$22-$D$7&gt;=$E170,VLOOKUP($C170,Input!$A$8:$HV$39,MATCH(MI$21,Input!$A$6:$HV$6,0),FALSE)/$G170*$F170,0))*$D170</f>
        <v>0</v>
      </c>
      <c r="MJ170" s="1">
        <f>IF($E170+$I170+$D$7&lt;=MJ$22,0,IF(MJ$22-$D$7&gt;=$E170,VLOOKUP($C170,Input!$A$8:$HV$39,MATCH(MJ$21,Input!$A$6:$HV$6,0),FALSE)/$G170*$F170,0))*$D170</f>
        <v>0</v>
      </c>
      <c r="MK170" s="1">
        <f>IF($E170+$I170+$D$7&lt;=MK$22,0,IF(MK$22-$D$7&gt;=$E170,VLOOKUP($C170,Input!$A$8:$HV$39,MATCH(MK$21,Input!$A$6:$HV$6,0),FALSE)/$G170*$F170,0))*$D170</f>
        <v>0</v>
      </c>
      <c r="ML170" s="1">
        <f>IF($E170+$I170+$D$7&lt;=ML$22,0,IF(ML$22-$D$7&gt;=$E170,VLOOKUP($C170,Input!$A$8:$HV$39,MATCH(ML$21,Input!$A$6:$HV$6,0),FALSE)/$G170*$F170,0))*$D170</f>
        <v>0</v>
      </c>
      <c r="MM170" s="1">
        <f>IF($E170+$I170+$D$7&lt;=MM$22,0,IF(MM$22-$D$7&gt;=$E170,VLOOKUP($C170,Input!$A$8:$HV$39,MATCH(MM$21,Input!$A$6:$HV$6,0),FALSE)/$G170*$F170,0))*$D170</f>
        <v>0</v>
      </c>
      <c r="MN170" s="1">
        <f>IF($E170+$I170+$D$7&lt;=MN$22,0,IF(MN$22-$D$7&gt;=$E170,VLOOKUP($C170,Input!$A$8:$HV$39,MATCH(MN$21,Input!$A$6:$HV$6,0),FALSE)/$G170*$F170,0))*$D170</f>
        <v>0</v>
      </c>
      <c r="MO170" s="1">
        <f>IF($E170+$I170+$D$7&lt;=MO$22,0,IF(MO$22-$D$7&gt;=$E170,VLOOKUP($C170,Input!$A$8:$HV$39,MATCH(MO$21,Input!$A$6:$HV$6,0),FALSE)/$G170*$F170,0))*$D170</f>
        <v>0</v>
      </c>
      <c r="MP170" s="1">
        <f>IF($E170+$I170+$D$7&lt;=MP$22,0,IF(MP$22-$D$7&gt;=$E170,VLOOKUP($C170,Input!$A$8:$HV$39,MATCH(MP$21,Input!$A$6:$HV$6,0),FALSE)/$G170*$F170,0))*$D170</f>
        <v>0</v>
      </c>
      <c r="MQ170" s="1">
        <f>IF($E170+$I170+$D$7&lt;=MQ$22,0,IF(MQ$22-$D$7&gt;=$E170,VLOOKUP($C170,Input!$A$8:$HV$39,MATCH(MQ$21,Input!$A$6:$HV$6,0),FALSE)/$G170*$F170,0))*$D170</f>
        <v>0</v>
      </c>
      <c r="MR170" s="1">
        <f>IF($E170+$I170+$D$7&lt;=MR$22,0,IF(MR$22-$D$7&gt;=$E170,VLOOKUP($C170,Input!$A$8:$HV$39,MATCH(MR$21,Input!$A$6:$HV$6,0),FALSE)/$G170*$F170,0))*$D170</f>
        <v>0</v>
      </c>
      <c r="MS170" s="1">
        <f>IF($E170+$I170+$D$7&lt;=MS$22,0,IF(MS$22-$D$7&gt;=$E170,VLOOKUP($C170,Input!$A$8:$HV$39,MATCH(MS$21,Input!$A$6:$HV$6,0),FALSE)/$G170*$F170,0))*$D170</f>
        <v>0</v>
      </c>
      <c r="MT170" s="1">
        <f>IF($E170+$I170+$D$7&lt;=MT$22,0,IF(MT$22-$D$7&gt;=$E170,VLOOKUP($C170,Input!$A$8:$HV$39,MATCH(MT$21,Input!$A$6:$HV$6,0),FALSE)/$G170*$F170,0))*$D170</f>
        <v>0</v>
      </c>
      <c r="MU170" s="1">
        <f>IF($E170+$I170+$D$7&lt;=MU$22,0,IF(MU$22-$D$7&gt;=$E170,VLOOKUP($C170,Input!$A$8:$HV$39,MATCH(MU$21,Input!$A$6:$HV$6,0),FALSE)/$G170*$F170,0))*$D170</f>
        <v>0</v>
      </c>
      <c r="MV170" s="1">
        <f>IF($E170+$I170+$D$7&lt;=MV$22,0,IF(MV$22-$D$7&gt;=$E170,VLOOKUP($C170,Input!$A$8:$HV$39,MATCH(MV$21,Input!$A$6:$HV$6,0),FALSE)/$G170*$F170,0))*$D170</f>
        <v>0</v>
      </c>
      <c r="MW170" s="1">
        <f>IF($E170+$I170+$D$7&lt;=MW$22,0,IF(MW$22-$D$7&gt;=$E170,VLOOKUP($C170,Input!$A$8:$HV$39,MATCH(MW$21,Input!$A$6:$HV$6,0),FALSE)/$G170*$F170,0))*$D170</f>
        <v>0</v>
      </c>
      <c r="MX170" s="1">
        <f>IF($E170+$I170+$D$7&lt;=MX$22,0,IF(MX$22-$D$7&gt;=$E170,VLOOKUP($C170,Input!$A$8:$HV$39,MATCH(MX$21,Input!$A$6:$HV$6,0),FALSE)/$G170*$F170,0))*$D170</f>
        <v>0</v>
      </c>
      <c r="MZ170" t="str">
        <f>VLOOKUP($C170,Input!$A$8:$HV$39,MATCH(MZ$21,Input!$A$6:$HV$6,0),FALSE)</f>
        <v>Fossil CNG LCFS Credit ($/DGE)</v>
      </c>
      <c r="NA170" s="1">
        <f>IF($E170+$I170+$D$7&lt;=NA$22,0,IF(NA$22-$D$7&gt;=$E170,-VLOOKUP($C170,Input!$A$8:$HV$39,MATCH(NA$21,Input!$A$6:$HV$6,0),FALSE)/$G170*$F170,0))*$D170*$G$4/100</f>
        <v>0</v>
      </c>
      <c r="NB170" s="1">
        <f>IF($E170+$I170+$D$7&lt;=NB$22,0,IF(NB$22-$D$7&gt;=$E170,-VLOOKUP($C170,Input!$A$8:$HV$39,MATCH(NB$21,Input!$A$6:$HV$6,0),FALSE)/$G170*$F170,0))*$D170*$G$4/100</f>
        <v>0</v>
      </c>
      <c r="NC170" s="1">
        <f>IF($E170+$I170+$D$7&lt;=NC$22,0,IF(NC$22-$D$7&gt;=$E170,-VLOOKUP($C170,Input!$A$8:$HV$39,MATCH(NC$21,Input!$A$6:$HV$6,0),FALSE)/$G170*$F170,0))*$D170*$G$4/100</f>
        <v>0</v>
      </c>
      <c r="ND170" s="1">
        <f>IF($E170+$I170+$D$7&lt;=ND$22,0,IF(ND$22-$D$7&gt;=$E170,-VLOOKUP($C170,Input!$A$8:$HV$39,MATCH(ND$21,Input!$A$6:$HV$6,0),FALSE)/$G170*$F170,0))*$D170*$G$4/100</f>
        <v>-239326.65616494865</v>
      </c>
      <c r="NE170" s="1">
        <f>IF($E170+$I170+$D$7&lt;=NE$22,0,IF(NE$22-$D$7&gt;=$E170,-VLOOKUP($C170,Input!$A$8:$HV$39,MATCH(NE$21,Input!$A$6:$HV$6,0),FALSE)/$G170*$F170,0))*$D170*$G$4/100</f>
        <v>-160000.44647422698</v>
      </c>
      <c r="NF170" s="1">
        <f>IF($E170+$I170+$D$7&lt;=NF$22,0,IF(NF$22-$D$7&gt;=$E170,-VLOOKUP($C170,Input!$A$8:$HV$39,MATCH(NF$21,Input!$A$6:$HV$6,0),FALSE)/$G170*$F170,0))*$D170*$G$4/100</f>
        <v>-160000.44647422698</v>
      </c>
      <c r="NG170" s="1">
        <f>IF($E170+$I170+$D$7&lt;=NG$22,0,IF(NG$22-$D$7&gt;=$E170,-VLOOKUP($C170,Input!$A$8:$HV$39,MATCH(NG$21,Input!$A$6:$HV$6,0),FALSE)/$G170*$F170,0))*$D170*$G$4/100</f>
        <v>-160000.44647422698</v>
      </c>
      <c r="NH170" s="1">
        <f>IF($E170+$I170+$D$7&lt;=NH$22,0,IF(NH$22-$D$7&gt;=$E170,-VLOOKUP($C170,Input!$A$8:$HV$39,MATCH(NH$21,Input!$A$6:$HV$6,0),FALSE)/$G170*$F170,0))*$D170*$G$4/100</f>
        <v>-160000.44647422698</v>
      </c>
      <c r="NI170" s="1">
        <f>IF($E170+$I170+$D$7&lt;=NI$22,0,IF(NI$22-$D$7&gt;=$E170,-VLOOKUP($C170,Input!$A$8:$HV$39,MATCH(NI$21,Input!$A$6:$HV$6,0),FALSE)/$G170*$F170,0))*$D170*$G$4/100</f>
        <v>-160000.44647422698</v>
      </c>
      <c r="NJ170" s="1">
        <f>IF($E170+$I170+$D$7&lt;=NJ$22,0,IF(NJ$22-$D$7&gt;=$E170,-VLOOKUP($C170,Input!$A$8:$HV$39,MATCH(NJ$21,Input!$A$6:$HV$6,0),FALSE)/$G170*$F170,0))*$D170*$G$4/100</f>
        <v>-160000.44647422698</v>
      </c>
      <c r="NK170" s="1">
        <f>IF($E170+$I170+$D$7&lt;=NK$22,0,IF(NK$22-$D$7&gt;=$E170,-VLOOKUP($C170,Input!$A$8:$HV$39,MATCH(NK$21,Input!$A$6:$HV$6,0),FALSE)/$G170*$F170,0))*$D170*$G$4/100</f>
        <v>-160000.44647422698</v>
      </c>
      <c r="NL170" s="1">
        <f>IF($E170+$I170+$D$7&lt;=NL$22,0,IF(NL$22-$D$7&gt;=$E170,-VLOOKUP($C170,Input!$A$8:$HV$39,MATCH(NL$21,Input!$A$6:$HV$6,0),FALSE)/$G170*$F170,0))*$D170*$G$4/100</f>
        <v>-160000.44647422698</v>
      </c>
      <c r="NM170" s="1">
        <f>IF($E170+$I170+$D$7&lt;=NM$22,0,IF(NM$22-$D$7&gt;=$E170,-VLOOKUP($C170,Input!$A$8:$HV$39,MATCH(NM$21,Input!$A$6:$HV$6,0),FALSE)/$G170*$F170,0))*$D170*$G$4/100</f>
        <v>-160000.44647422698</v>
      </c>
      <c r="NN170" s="1">
        <f>IF($E170+$I170+$D$7&lt;=NN$22,0,IF(NN$22-$D$7&gt;=$E170,-VLOOKUP($C170,Input!$A$8:$HV$39,MATCH(NN$21,Input!$A$6:$HV$6,0),FALSE)/$G170*$F170,0))*$D170*$G$4/100</f>
        <v>-160000.44647422698</v>
      </c>
      <c r="NO170" s="1">
        <f>IF($E170+$I170+$D$7&lt;=NO$22,0,IF(NO$22-$D$7&gt;=$E170,-VLOOKUP($C170,Input!$A$8:$HV$39,MATCH(NO$21,Input!$A$6:$HV$6,0),FALSE)/$G170*$F170,0))*$D170*$G$4/100</f>
        <v>-160000.44647422698</v>
      </c>
      <c r="NP170" s="1">
        <f>IF($E170+$I170+$D$7&lt;=NP$22,0,IF(NP$22-$D$7&gt;=$E170,-VLOOKUP($C170,Input!$A$8:$HV$39,MATCH(NP$21,Input!$A$6:$HV$6,0),FALSE)/$G170*$F170,0))*$D170*$G$4/100</f>
        <v>-160000.44647422698</v>
      </c>
      <c r="NQ170" s="1">
        <f>IF($E170+$I170+$D$7&lt;=NQ$22,0,IF(NQ$22-$D$7&gt;=$E170,-VLOOKUP($C170,Input!$A$8:$HV$39,MATCH(NQ$21,Input!$A$6:$HV$6,0),FALSE)/$G170*$F170,0))*$D170*$G$4/100</f>
        <v>-160000.44647422698</v>
      </c>
      <c r="NR170" s="1">
        <f>IF($E170+$I170+$D$7&lt;=NR$22,0,IF(NR$22-$D$7&gt;=$E170,-VLOOKUP($C170,Input!$A$8:$HV$39,MATCH(NR$21,Input!$A$6:$HV$6,0),FALSE)/$G170*$F170,0))*$D170*$G$4/100</f>
        <v>0</v>
      </c>
      <c r="NS170" s="1">
        <f>IF($E170+$I170+$D$7&lt;=NS$22,0,IF(NS$22-$D$7&gt;=$E170,-VLOOKUP($C170,Input!$A$8:$HV$39,MATCH(NS$21,Input!$A$6:$HV$6,0),FALSE)/$G170*$F170,0))*$D170*$G$4/100</f>
        <v>0</v>
      </c>
      <c r="NT170" s="1">
        <f>IF($E170+$I170+$D$7&lt;=NT$22,0,IF(NT$22-$D$7&gt;=$E170,-VLOOKUP($C170,Input!$A$8:$HV$39,MATCH(NT$21,Input!$A$6:$HV$6,0),FALSE)/$G170*$F170,0))*$D170*$G$4/100</f>
        <v>0</v>
      </c>
      <c r="NU170" s="1">
        <f>IF($E170+$I170+$D$7&lt;=NU$22,0,IF(NU$22-$D$7&gt;=$E170,-VLOOKUP($C170,Input!$A$8:$HV$39,MATCH(NU$21,Input!$A$6:$HV$6,0),FALSE)/$G170*$F170,0))*$D170*$G$4/100</f>
        <v>0</v>
      </c>
      <c r="NV170" s="1">
        <f>IF($E170+$I170+$D$7&lt;=NV$22,0,IF(NV$22-$D$7&gt;=$E170,-VLOOKUP($C170,Input!$A$8:$HV$39,MATCH(NV$21,Input!$A$6:$HV$6,0),FALSE)/$G170*$F170,0))*$D170*$G$4/100</f>
        <v>0</v>
      </c>
      <c r="NW170" s="1">
        <f>IF($E170+$I170+$D$7&lt;=NW$22,0,IF(NW$22-$D$7&gt;=$E170,-VLOOKUP($C170,Input!$A$8:$HV$39,MATCH(NW$21,Input!$A$6:$HV$6,0),FALSE)/$G170*$F170,0))*$D170*$G$4/100</f>
        <v>0</v>
      </c>
      <c r="NX170" s="1">
        <f>IF($E170+$I170+$D$7&lt;=NX$22,0,IF(NX$22-$D$7&gt;=$E170,-VLOOKUP($C170,Input!$A$8:$HV$39,MATCH(NX$21,Input!$A$6:$HV$6,0),FALSE)/$G170*$F170,0))*$D170*$G$4/100</f>
        <v>0</v>
      </c>
      <c r="NY170" s="1">
        <f>IF($E170+$I170+$D$7&lt;=NY$22,0,IF(NY$22-$D$7&gt;=$E170,-VLOOKUP($C170,Input!$A$8:$HV$39,MATCH(NY$21,Input!$A$6:$HV$6,0),FALSE)/$G170*$F170,0))*$D170*$G$4/100</f>
        <v>0</v>
      </c>
      <c r="NZ170" s="1">
        <f>IF($E170+$I170+$D$7&lt;=NZ$22,0,IF(NZ$22-$D$7&gt;=$E170,-VLOOKUP($C170,Input!$A$8:$HV$39,MATCH(NZ$21,Input!$A$6:$HV$6,0),FALSE)/$G170*$F170,0))*$D170*$G$4/100</f>
        <v>0</v>
      </c>
      <c r="OA170" s="1">
        <f>IF($E170+$I170+$D$7&lt;=OA$22,0,IF(OA$22-$D$7&gt;=$E170,-VLOOKUP($C170,Input!$A$8:$HV$39,MATCH(OA$21,Input!$A$6:$HV$6,0),FALSE)/$G170*$F170,0))*$D170*$G$4/100</f>
        <v>0</v>
      </c>
      <c r="OB170" s="1">
        <f>IF($E170+$I170+$D$7&lt;=OB$22,0,IF(OB$22-$D$7&gt;=$E170,-VLOOKUP($C170,Input!$A$8:$HV$39,MATCH(OB$21,Input!$A$6:$HV$6,0),FALSE)/$G170*$F170,0))*$D170*$G$4/100</f>
        <v>0</v>
      </c>
      <c r="OC170" s="1">
        <f>IF($E170+$I170+$D$7&lt;=OC$22,0,IF(OC$22-$D$7&gt;=$E170,-VLOOKUP($C170,Input!$A$8:$HV$39,MATCH(OC$21,Input!$A$6:$HV$6,0),FALSE)/$G170*$F170,0))*$D170*$G$4/100</f>
        <v>0</v>
      </c>
      <c r="OD170" s="1">
        <f>IF($E170+$I170+$D$7&lt;=OD$22,0,IF(OD$22-$D$7&gt;=$E170,-VLOOKUP($C170,Input!$A$8:$HV$39,MATCH(OD$21,Input!$A$6:$HV$6,0),FALSE)/$G170*$F170,0))*$D170*$G$4/100</f>
        <v>0</v>
      </c>
      <c r="OE170" s="1">
        <f>IF($E170+$I170+$D$7&lt;=OE$22,0,IF(OE$22-$D$7&gt;=$E170,-VLOOKUP($C170,Input!$A$8:$HV$39,MATCH(OE$21,Input!$A$6:$HV$6,0),FALSE)/$G170*$F170,0))*$D170*$G$4/100</f>
        <v>0</v>
      </c>
      <c r="OF170" s="1">
        <f>IF($E170+$I170+$D$7&lt;=OF$22,0,IF(OF$22-$D$7&gt;=$E170,-VLOOKUP($C170,Input!$A$8:$HV$39,MATCH(OF$21,Input!$A$6:$HV$6,0),FALSE)/$G170*$F170,0))*$D170*$G$4/100</f>
        <v>0</v>
      </c>
      <c r="OG170" s="1">
        <f>IF($E170+$I170+$D$7&lt;=OG$22,0,IF(OG$22-$D$7&gt;=$E170,-VLOOKUP($C170,Input!$A$8:$HV$39,MATCH(OG$21,Input!$A$6:$HV$6,0),FALSE)/$G170*$F170,0))*$D170*$G$4/100</f>
        <v>0</v>
      </c>
      <c r="OH170" s="1">
        <f>IF($E170+$I170+$D$7&lt;=OH$22,0,IF(OH$22-$D$7&gt;=$E170,-VLOOKUP($C170,Input!$A$8:$HV$39,MATCH(OH$21,Input!$A$6:$HV$6,0),FALSE)/$G170*$F170,0))*$D170*$G$4/100</f>
        <v>0</v>
      </c>
      <c r="OI170" s="1">
        <f>IF($E170+$I170+$D$7&lt;=OI$22,0,IF(OI$22-$D$7&gt;=$E170,-VLOOKUP($C170,Input!$A$8:$HV$39,MATCH(OI$21,Input!$A$6:$HV$6,0),FALSE)/$G170*$F170,0))*$D170*$G$4/100</f>
        <v>0</v>
      </c>
      <c r="OK170" t="str">
        <f>VLOOKUP($C170,Input!$A$8:$HW$39,MATCH(OK$21,Input!$A$6:$HW$6,0),FALSE)</f>
        <v>NA</v>
      </c>
      <c r="OL170" s="1">
        <f>IF($E170+$I170+$D$7&lt;=OL$22,0,IF(OL$22-$D$7&gt;=$E170,IF(COUNTIF($KZ170:LP170,"&gt;0")&gt;0,VLOOKUP($C170,Input!$A$8:$HV$21,MATCH($OK$21+COUNTIF($KZ170:LP170,"&gt;0"),Input!$A$6:$HV$6,0),FALSE),0),0))*$D170</f>
        <v>0</v>
      </c>
      <c r="OM170" s="1">
        <f>IF($E170+$I170+$D$7&lt;=OM$22,0,IF(OM$22-$D$7&gt;=$E170,IF(COUNTIF($KZ170:LQ170,"&gt;0")&gt;0,VLOOKUP($C170,Input!$A$8:$HV$21,MATCH($OK$21+COUNTIF($KZ170:LQ170,"&gt;0"),Input!$A$6:$HV$6,0),FALSE),0),0))*$D170</f>
        <v>0</v>
      </c>
      <c r="ON170" s="1">
        <f>IF($E170+$I170+$D$7&lt;=ON$22,0,IF(ON$22-$D$7&gt;=$E170,IF(COUNTIF($KZ170:LR170,"&gt;0")&gt;0,VLOOKUP($C170,Input!$A$8:$HV$21,MATCH($OK$21+COUNTIF($KZ170:LR170,"&gt;0"),Input!$A$6:$HV$6,0),FALSE),0),0))*$D170</f>
        <v>0</v>
      </c>
      <c r="OO170" s="1">
        <f>IF($E170+$I170+$D$7&lt;=OO$22,0,IF(OO$22-$D$7&gt;=$E170,IF(COUNTIF($KZ170:LS170,"&gt;0")&gt;0,VLOOKUP($C170,Input!$A$8:$HV$21,MATCH($OK$21+COUNTIF($KZ170:LS170,"&gt;0"),Input!$A$6:$HV$6,0),FALSE),0),0))*$D170</f>
        <v>0</v>
      </c>
      <c r="OP170" s="1">
        <f>IF($E170+$I170+$D$7&lt;=OP$22,0,IF(OP$22-$D$7&gt;=$E170,IF(COUNTIF($KZ170:LT170,"&gt;0")&gt;0,VLOOKUP($C170,Input!$A$8:$HV$21,MATCH($OK$21+COUNTIF($KZ170:LT170,"&gt;0"),Input!$A$6:$HV$6,0),FALSE),0),0))*$D170</f>
        <v>0</v>
      </c>
      <c r="OQ170" s="1">
        <f>IF($E170+$I170+$D$7&lt;=OQ$22,0,IF(OQ$22-$D$7&gt;=$E170,IF(COUNTIF($KZ170:LU170,"&gt;0")&gt;0,VLOOKUP($C170,Input!$A$8:$HV$21,MATCH($OK$21+COUNTIF($KZ170:LU170,"&gt;0"),Input!$A$6:$HV$6,0),FALSE),0),0))*$D170</f>
        <v>0</v>
      </c>
      <c r="OR170" s="1">
        <f>IF($E170+$I170+$D$7&lt;=OR$22,0,IF(OR$22-$D$7&gt;=$E170,IF(COUNTIF($KZ170:LV170,"&gt;0")&gt;0,VLOOKUP($C170,Input!$A$8:$HV$21,MATCH($OK$21+COUNTIF($KZ170:LV170,"&gt;0"),Input!$A$6:$HV$6,0),FALSE),0),0))*$D170</f>
        <v>0</v>
      </c>
      <c r="OS170" s="1">
        <f>IF($E170+$I170+$D$7&lt;=OS$22,0,IF(OS$22-$D$7&gt;=$E170,IF(COUNTIF($KZ170:LW170,"&gt;0")&gt;0,VLOOKUP($C170,Input!$A$8:$HV$21,MATCH($OK$21+COUNTIF($KZ170:LW170,"&gt;0"),Input!$A$6:$HV$6,0),FALSE),0),0))*$D170</f>
        <v>0</v>
      </c>
      <c r="OT170" s="1">
        <f>IF($E170+$I170+$D$7&lt;=OT$22,0,IF(OT$22-$D$7&gt;=$E170,IF(COUNTIF($KZ170:LX170,"&gt;0")&gt;0,VLOOKUP($C170,Input!$A$8:$HV$21,MATCH($OK$21+COUNTIF($KZ170:LX170,"&gt;0"),Input!$A$6:$HV$6,0),FALSE),0),0))*$D170</f>
        <v>0</v>
      </c>
      <c r="OU170" s="1">
        <f>IF($E170+$I170+$D$7&lt;=OU$22,0,IF(OU$22-$D$7&gt;=$E170,IF(COUNTIF($KZ170:LY170,"&gt;0")&gt;0,VLOOKUP($C170,Input!$A$8:$HV$21,MATCH($OK$21+COUNTIF($KZ170:LY170,"&gt;0"),Input!$A$6:$HV$6,0),FALSE),0),0))*$D170</f>
        <v>0</v>
      </c>
      <c r="OV170" s="1">
        <f>IF($E170+$I170+$D$7&lt;=OV$22,0,IF(OV$22-$D$7&gt;=$E170,IF(COUNTIF($KZ170:LZ170,"&gt;0")&gt;0,VLOOKUP($C170,Input!$A$8:$HV$21,MATCH($OK$21+COUNTIF($KZ170:LZ170,"&gt;0"),Input!$A$6:$HV$6,0),FALSE),0),0))*$D170</f>
        <v>0</v>
      </c>
      <c r="OW170" s="1">
        <f>IF($E170+$I170+$D$7&lt;=OW$22,0,IF(OW$22-$D$7&gt;=$E170,IF(COUNTIF($KZ170:MA170,"&gt;0")&gt;0,VLOOKUP($C170,Input!$A$8:$HV$21,MATCH($OK$21+COUNTIF($KZ170:MA170,"&gt;0"),Input!$A$6:$HV$6,0),FALSE),0),0))*$D170</f>
        <v>0</v>
      </c>
      <c r="OX170" s="1">
        <f>IF($E170+$I170+$D$7&lt;=OX$22,0,IF(OX$22-$D$7&gt;=$E170,IF(COUNTIF($KZ170:MB170,"&gt;0")&gt;0,VLOOKUP($C170,Input!$A$8:$HV$21,MATCH($OK$21+COUNTIF($KZ170:MB170,"&gt;0"),Input!$A$6:$HV$6,0),FALSE),0),0))*$D170</f>
        <v>0</v>
      </c>
      <c r="OY170" s="1">
        <f>IF($E170+$I170+$D$7&lt;=OY$22,0,IF(OY$22-$D$7&gt;=$E170,IF(COUNTIF($KZ170:MC170,"&gt;0")&gt;0,VLOOKUP($C170,Input!$A$8:$HV$21,MATCH($OK$21+COUNTIF($KZ170:MC170,"&gt;0"),Input!$A$6:$HV$6,0),FALSE),0),0))*$D170</f>
        <v>0</v>
      </c>
      <c r="OZ170" s="1">
        <f>IF($E170+$I170+$D$7&lt;=OZ$22,0,IF(OZ$22-$D$7&gt;=$E170,IF(COUNTIF($KZ170:MD170,"&gt;0")&gt;0,VLOOKUP($C170,Input!$A$8:$HV$21,MATCH($OK$21+COUNTIF($KZ170:MD170,"&gt;0"),Input!$A$6:$HV$6,0),FALSE),0),0))*$D170</f>
        <v>0</v>
      </c>
      <c r="PA170" s="1">
        <f>IF($E170+$I170+$D$7&lt;=PA$22,0,IF(PA$22-$D$7&gt;=$E170,IF(COUNTIF($KZ170:ME170,"&gt;0")&gt;0,VLOOKUP($C170,Input!$A$8:$HV$21,MATCH($OK$21+COUNTIF($KZ170:ME170,"&gt;0"),Input!$A$6:$HV$6,0),FALSE),0),0))*$D170</f>
        <v>0</v>
      </c>
      <c r="PB170" s="1">
        <f>IF($E170+$I170+$D$7&lt;=PB$22,0,IF(PB$22-$D$7&gt;=$E170,IF(COUNTIF($KZ170:MF170,"&gt;0")&gt;0,VLOOKUP($C170,Input!$A$8:$HV$21,MATCH($OK$21+COUNTIF($KZ170:MF170,"&gt;0"),Input!$A$6:$HV$6,0),FALSE),0),0))*$D170</f>
        <v>0</v>
      </c>
      <c r="PC170" s="1">
        <f>IF($E170+$I170+$D$7&lt;=PC$22,0,IF(PC$22-$D$7&gt;=$E170,IF(COUNTIF($KZ170:MG170,"&gt;0")&gt;0,VLOOKUP($C170,Input!$A$8:$HV$21,MATCH($OK$21+COUNTIF($KZ170:MG170,"&gt;0"),Input!$A$6:$HV$6,0),FALSE),0),0))*$D170</f>
        <v>0</v>
      </c>
      <c r="PD170" s="1">
        <f>IF($E170+$I170+$D$7&lt;=PD$22,0,IF(PD$22-$D$7&gt;=$E170,IF(COUNTIF($KZ170:MH170,"&gt;0")&gt;0,VLOOKUP($C170,Input!$A$8:$HV$21,MATCH($OK$21+COUNTIF($KZ170:MH170,"&gt;0"),Input!$A$6:$HV$6,0),FALSE),0),0))*$D170</f>
        <v>0</v>
      </c>
      <c r="PE170" s="1">
        <f>IF($E170+$I170+$D$7&lt;=PE$22,0,IF(PE$22-$D$7&gt;=$E170,IF(COUNTIF($KZ170:MI170,"&gt;0")&gt;0,VLOOKUP($C170,Input!$A$8:$HV$21,MATCH($OK$21+COUNTIF($KZ170:MI170,"&gt;0"),Input!$A$6:$HV$6,0),FALSE),0),0))*$D170</f>
        <v>0</v>
      </c>
      <c r="PF170" s="1">
        <f>IF($E170+$I170+$D$7&lt;=PF$22,0,IF(PF$22-$D$7&gt;=$E170,IF(COUNTIF($KZ170:MJ170,"&gt;0")&gt;0,VLOOKUP($C170,Input!$A$8:$HV$21,MATCH($OK$21+COUNTIF($KZ170:MJ170,"&gt;0"),Input!$A$6:$HV$6,0),FALSE),0),0))*$D170</f>
        <v>0</v>
      </c>
      <c r="PG170" s="1">
        <f>IF($E170+$I170+$D$7&lt;=PG$22,0,IF(PG$22-$D$7&gt;=$E170,IF(COUNTIF($KZ170:MK170,"&gt;0")&gt;0,VLOOKUP($C170,Input!$A$8:$HV$21,MATCH($OK$21+COUNTIF($KZ170:MK170,"&gt;0"),Input!$A$6:$HV$6,0),FALSE),0),0))*$D170</f>
        <v>0</v>
      </c>
      <c r="PH170" s="1">
        <f>IF($E170+$I170+$D$7&lt;=PH$22,0,IF(PH$22-$D$7&gt;=$E170,IF(COUNTIF($KZ170:ML170,"&gt;0")&gt;0,VLOOKUP($C170,Input!$A$8:$HV$21,MATCH($OK$21+COUNTIF($KZ170:ML170,"&gt;0"),Input!$A$6:$HV$6,0),FALSE),0),0))*$D170</f>
        <v>0</v>
      </c>
      <c r="PI170" s="1">
        <f>IF($E170+$I170+$D$7&lt;=PI$22,0,IF(PI$22-$D$7&gt;=$E170,IF(COUNTIF($KZ170:MM170,"&gt;0")&gt;0,VLOOKUP($C170,Input!$A$8:$HV$21,MATCH($OK$21+COUNTIF($KZ170:MM170,"&gt;0"),Input!$A$6:$HV$6,0),FALSE),0),0))*$D170</f>
        <v>0</v>
      </c>
      <c r="PJ170" s="1">
        <f>IF($E170+$I170+$D$7&lt;=PJ$22,0,IF(PJ$22-$D$7&gt;=$E170,IF(COUNTIF($KZ170:MN170,"&gt;0")&gt;0,VLOOKUP($C170,Input!$A$8:$HV$21,MATCH($OK$21+COUNTIF($KZ170:MN170,"&gt;0"),Input!$A$6:$HV$6,0),FALSE),0),0))*$D170</f>
        <v>0</v>
      </c>
      <c r="PK170" s="1">
        <f>IF($E170+$I170+$D$7&lt;=PK$22,0,IF(PK$22-$D$7&gt;=$E170,IF(COUNTIF($KZ170:MO170,"&gt;0")&gt;0,VLOOKUP($C170,Input!$A$8:$HV$21,MATCH($OK$21+COUNTIF($KZ170:MO170,"&gt;0"),Input!$A$6:$HV$6,0),FALSE),0),0))*$D170</f>
        <v>0</v>
      </c>
      <c r="PL170" s="1">
        <f>IF($E170+$I170+$D$7&lt;=PL$22,0,IF(PL$22-$D$7&gt;=$E170,IF(COUNTIF($KZ170:MP170,"&gt;0")&gt;0,VLOOKUP($C170,Input!$A$8:$HV$21,MATCH($OK$21+COUNTIF($KZ170:MP170,"&gt;0"),Input!$A$6:$HV$6,0),FALSE),0),0))*$D170</f>
        <v>0</v>
      </c>
      <c r="PM170" s="1">
        <f>IF($E170+$I170+$D$7&lt;=PM$22,0,IF(PM$22-$D$7&gt;=$E170,IF(COUNTIF($KZ170:MQ170,"&gt;0")&gt;0,VLOOKUP($C170,Input!$A$8:$HV$21,MATCH($OK$21+COUNTIF($KZ170:MQ170,"&gt;0"),Input!$A$6:$HV$6,0),FALSE),0),0))*$D170</f>
        <v>0</v>
      </c>
      <c r="PN170" s="1">
        <f>IF($E170+$I170+$D$7&lt;=PN$22,0,IF(PN$22-$D$7&gt;=$E170,IF(COUNTIF($KZ170:MR170,"&gt;0")&gt;0,VLOOKUP($C170,Input!$A$8:$HV$21,MATCH($OK$21+COUNTIF($KZ170:MR170,"&gt;0"),Input!$A$6:$HV$6,0),FALSE),0),0))*$D170</f>
        <v>0</v>
      </c>
      <c r="PO170" s="1">
        <f>IF($E170+$I170+$D$7&lt;=PO$22,0,IF(PO$22-$D$7&gt;=$E170,IF(COUNTIF($KZ170:MS170,"&gt;0")&gt;0,VLOOKUP($C170,Input!$A$8:$HV$21,MATCH($OK$21+COUNTIF($KZ170:MS170,"&gt;0"),Input!$A$6:$HV$6,0),FALSE),0),0))*$D170</f>
        <v>0</v>
      </c>
      <c r="PP170" s="1">
        <f>IF($E170+$I170+$D$7&lt;=PP$22,0,IF(PP$22-$D$7&gt;=$E170,IF(COUNTIF($KZ170:MT170,"&gt;0")&gt;0,VLOOKUP($C170,Input!$A$8:$HV$21,MATCH($OK$21+COUNTIF($KZ170:MT170,"&gt;0"),Input!$A$6:$HV$6,0),FALSE),0),0))*$D170</f>
        <v>0</v>
      </c>
      <c r="PQ170" s="1">
        <f>IF($E170+$I170+$D$7&lt;=PQ$22,0,IF(PQ$22-$D$7&gt;=$E170,IF(COUNTIF($KZ170:MU170,"&gt;0")&gt;0,VLOOKUP($C170,Input!$A$8:$HV$21,MATCH($OK$21+COUNTIF($KZ170:MU170,"&gt;0"),Input!$A$6:$HV$6,0),FALSE),0),0))*$D170</f>
        <v>0</v>
      </c>
      <c r="PR170" s="1">
        <f>IF($E170+$I170+$D$7&lt;=PR$22,0,IF(PR$22-$D$7&gt;=$E170,IF(COUNTIF($KZ170:MV170,"&gt;0")&gt;0,VLOOKUP($C170,Input!$A$8:$HV$21,MATCH($OK$21+COUNTIF($KZ170:MV170,"&gt;0"),Input!$A$6:$HV$6,0),FALSE),0),0))*$D170</f>
        <v>0</v>
      </c>
      <c r="PS170" s="1">
        <f>IF($E170+$I170+$D$7&lt;=PS$22,0,IF(PS$22-$D$7&gt;=$E170,IF(COUNTIF($KZ170:MW170,"&gt;0")&gt;0,VLOOKUP($C170,Input!$A$8:$HV$21,MATCH($OK$21+COUNTIF($KZ170:MW170,"&gt;0"),Input!$A$6:$HV$6,0),FALSE),0),0))*$D170</f>
        <v>0</v>
      </c>
      <c r="PT170" s="1">
        <f>IF($E170+$I170+$D$7&lt;=PT$22,0,IF(PT$22-$D$7&gt;=$E170,IF(COUNTIF($KZ170:MX170,"&gt;0")&gt;0,VLOOKUP($C170,Input!$A$8:$HV$21,MATCH($OK$21+COUNTIF($KZ170:MX170,"&gt;0"),Input!$A$6:$HV$6,0),FALSE),0),0))*$D170</f>
        <v>0</v>
      </c>
      <c r="PV170" s="1" t="str">
        <f t="shared" si="1066"/>
        <v>2019 MY 40' CNG w Midlife Rebuild {187 Buses}</v>
      </c>
      <c r="PW170" s="1">
        <f t="shared" si="1067"/>
        <v>0</v>
      </c>
      <c r="PX170" s="1">
        <f t="shared" si="1068"/>
        <v>0</v>
      </c>
      <c r="PY170" s="1">
        <f t="shared" si="1069"/>
        <v>0</v>
      </c>
      <c r="PZ170" s="1">
        <f t="shared" si="1070"/>
        <v>108755118.0678418</v>
      </c>
      <c r="QA170" s="1">
        <f t="shared" si="1071"/>
        <v>9960132.779697014</v>
      </c>
      <c r="QB170" s="1">
        <f t="shared" si="1072"/>
        <v>9974808.2252381723</v>
      </c>
      <c r="QC170" s="1">
        <f t="shared" si="1073"/>
        <v>9981812.8026724868</v>
      </c>
      <c r="QD170" s="1">
        <f t="shared" si="1074"/>
        <v>9998646.8070213441</v>
      </c>
      <c r="QE170" s="1">
        <f t="shared" si="1075"/>
        <v>10034045.466393072</v>
      </c>
      <c r="QF170" s="1">
        <f t="shared" si="1076"/>
        <v>16684150.524691576</v>
      </c>
      <c r="QG170" s="1">
        <f t="shared" si="1077"/>
        <v>10220434.051952468</v>
      </c>
      <c r="QH170" s="1">
        <f t="shared" si="1078"/>
        <v>10877331.4031727</v>
      </c>
      <c r="QI170" s="1">
        <f t="shared" si="1079"/>
        <v>10925795.852125233</v>
      </c>
      <c r="QJ170" s="1">
        <f t="shared" si="1080"/>
        <v>10968734.220022598</v>
      </c>
      <c r="QK170" s="1">
        <f t="shared" si="1081"/>
        <v>10979630.302231299</v>
      </c>
      <c r="QL170" s="1">
        <f t="shared" si="1082"/>
        <v>11080451.360708658</v>
      </c>
      <c r="QM170" s="1">
        <f t="shared" si="1083"/>
        <v>11095002.860445576</v>
      </c>
      <c r="QN170" s="1">
        <f t="shared" si="1084"/>
        <v>0</v>
      </c>
      <c r="QO170" s="1">
        <f t="shared" si="1085"/>
        <v>0</v>
      </c>
      <c r="QP170" s="1">
        <f t="shared" si="1086"/>
        <v>0</v>
      </c>
      <c r="QQ170" s="1">
        <f t="shared" si="1087"/>
        <v>0</v>
      </c>
      <c r="QR170" s="1">
        <f t="shared" si="1088"/>
        <v>0</v>
      </c>
      <c r="QS170" s="1">
        <f t="shared" si="1089"/>
        <v>0</v>
      </c>
      <c r="QT170" s="1">
        <f t="shared" si="1090"/>
        <v>0</v>
      </c>
      <c r="QU170" s="1">
        <f t="shared" si="1091"/>
        <v>0</v>
      </c>
      <c r="QV170" s="1">
        <f t="shared" si="1092"/>
        <v>0</v>
      </c>
      <c r="QW170" s="1">
        <f t="shared" si="1093"/>
        <v>0</v>
      </c>
      <c r="QX170" s="1">
        <f t="shared" si="1094"/>
        <v>0</v>
      </c>
      <c r="QY170" s="1">
        <f t="shared" si="1095"/>
        <v>0</v>
      </c>
      <c r="QZ170" s="1">
        <f t="shared" si="1096"/>
        <v>0</v>
      </c>
      <c r="RA170" s="1">
        <f t="shared" si="1097"/>
        <v>0</v>
      </c>
      <c r="RB170" s="1">
        <f t="shared" si="1098"/>
        <v>0</v>
      </c>
      <c r="RC170" s="1">
        <f t="shared" si="1099"/>
        <v>0</v>
      </c>
      <c r="RD170" s="1">
        <f t="shared" si="1100"/>
        <v>0</v>
      </c>
      <c r="RE170" s="1">
        <f t="shared" si="1101"/>
        <v>0</v>
      </c>
      <c r="RF170" s="1">
        <f t="shared" si="1102"/>
        <v>251536094.72421405</v>
      </c>
      <c r="RG170" s="1">
        <f t="shared" si="1103"/>
        <v>206057825.80511439</v>
      </c>
      <c r="RH170" s="72"/>
      <c r="RI170" s="91"/>
    </row>
    <row r="171" spans="1:477" hidden="1" outlineLevel="1" x14ac:dyDescent="0.25">
      <c r="A171" s="89"/>
      <c r="B171" s="143"/>
      <c r="C171" s="111" t="str">
        <f t="shared" si="1064"/>
        <v>40' CNG w Midlife Rebuild</v>
      </c>
      <c r="D171" s="108">
        <f t="shared" si="1065"/>
        <v>187</v>
      </c>
      <c r="E171" s="110">
        <f t="shared" si="1026"/>
        <v>2020</v>
      </c>
      <c r="F171" s="68">
        <f t="shared" si="870"/>
        <v>40000</v>
      </c>
      <c r="G171" s="69">
        <f>VLOOKUP($C171,Input!$A$8:$HV$39,MATCH(G$21,Input!$A$6:$HV$6,0),FALSE)</f>
        <v>2.91</v>
      </c>
      <c r="H171" s="123">
        <f>VLOOKUP($C171,Input!$A$8:$HV$39,MATCH(H$21,Input!$A$6:$HV$6,0),FALSE)</f>
        <v>0</v>
      </c>
      <c r="I171" s="70">
        <f>VLOOKUP($C171,Input!$A$8:$HV$39,MATCH(I$21,Input!$A$6:$HV$6,0),FALSE)</f>
        <v>14</v>
      </c>
      <c r="J171" s="1">
        <f>+IF($E171=J$22,VLOOKUP($C171,Input!$A$8:$AN$39,MATCH(J$21,Input!$A$6:$AN$6,0),FALSE)+$H171,0)*$D171</f>
        <v>0</v>
      </c>
      <c r="K171" s="1">
        <f>+IF($E171=K$22,VLOOKUP($C171,Input!$A$8:$AN$39,MATCH(K$21,Input!$A$6:$AN$6,0),FALSE)+$H171,0)*$D171</f>
        <v>0</v>
      </c>
      <c r="L171" s="1">
        <f>+IF($E171=L$22,VLOOKUP($C171,Input!$A$8:$AN$39,MATCH(L$21,Input!$A$6:$AN$6,0),FALSE)+$H171,0)*$D171</f>
        <v>0</v>
      </c>
      <c r="M171" s="1">
        <f>+IF($E171=M$22,VLOOKUP($C171,Input!$A$8:$AN$39,MATCH(M$21,Input!$A$6:$AN$6,0),FALSE)+$H171,0)*$D171</f>
        <v>0</v>
      </c>
      <c r="N171" s="1">
        <f>+IF($E171=N$22,VLOOKUP($C171,Input!$A$8:$AN$39,MATCH(N$21,Input!$A$6:$AN$6,0),FALSE)+$H171,0)*$D171</f>
        <v>98625475.313657656</v>
      </c>
      <c r="O171" s="1">
        <f>+IF($E171=O$22,VLOOKUP($C171,Input!$A$8:$AN$39,MATCH(O$21,Input!$A$6:$AN$6,0),FALSE)+$H171,0)*$D171</f>
        <v>0</v>
      </c>
      <c r="P171" s="1">
        <f>+IF($E171=P$22,VLOOKUP($C171,Input!$A$8:$AN$39,MATCH(P$21,Input!$A$6:$AN$6,0),FALSE)+$H171,0)*$D171</f>
        <v>0</v>
      </c>
      <c r="Q171" s="1">
        <f>+IF($E171=Q$22,VLOOKUP($C171,Input!$A$8:$AN$39,MATCH(Q$21,Input!$A$6:$AN$6,0),FALSE)+$H171,0)*$D171</f>
        <v>0</v>
      </c>
      <c r="R171" s="1">
        <f>+IF($E171=R$22,VLOOKUP($C171,Input!$A$8:$AN$39,MATCH(R$21,Input!$A$6:$AN$6,0),FALSE)+$H171,0)*$D171</f>
        <v>0</v>
      </c>
      <c r="S171" s="1">
        <f>+IF($E171=S$22,VLOOKUP($C171,Input!$A$8:$AN$39,MATCH(S$21,Input!$A$6:$AN$6,0),FALSE)+$H171,0)*$D171</f>
        <v>0</v>
      </c>
      <c r="T171" s="1">
        <f>+IF($E171=T$22,VLOOKUP($C171,Input!$A$8:$AN$39,MATCH(T$21,Input!$A$6:$AN$6,0),FALSE)+$H171,0)*$D171</f>
        <v>0</v>
      </c>
      <c r="U171" s="1">
        <f>+IF($E171=U$22,VLOOKUP($C171,Input!$A$8:$AN$39,MATCH(U$21,Input!$A$6:$AN$6,0),FALSE)+$H171,0)*$D171</f>
        <v>0</v>
      </c>
      <c r="V171" s="1">
        <f>+IF($E171=V$22,VLOOKUP($C171,Input!$A$8:$AN$39,MATCH(V$21,Input!$A$6:$AN$6,0),FALSE)+$H171,0)*$D171</f>
        <v>0</v>
      </c>
      <c r="W171" s="1">
        <f>+IF($E171=W$22,VLOOKUP($C171,Input!$A$8:$AN$39,MATCH(W$21,Input!$A$6:$AN$6,0),FALSE)+$H171,0)*$D171</f>
        <v>0</v>
      </c>
      <c r="X171" s="1">
        <f>+IF($E171=X$22,VLOOKUP($C171,Input!$A$8:$AN$39,MATCH(X$21,Input!$A$6:$AN$6,0),FALSE)+$H171,0)*$D171</f>
        <v>0</v>
      </c>
      <c r="Y171" s="1">
        <f>+IF($E171=Y$22,VLOOKUP($C171,Input!$A$8:$AN$39,MATCH(Y$21,Input!$A$6:$AN$6,0),FALSE)+$H171,0)*$D171</f>
        <v>0</v>
      </c>
      <c r="Z171" s="1">
        <f>+IF($E171=Z$22,VLOOKUP($C171,Input!$A$8:$AN$39,MATCH(Z$21,Input!$A$6:$AN$6,0),FALSE)+$H171,0)*$D171</f>
        <v>0</v>
      </c>
      <c r="AA171" s="1">
        <f>+IF($E171=AA$22,VLOOKUP($C171,Input!$A$8:$AN$39,MATCH(AA$21,Input!$A$6:$AN$6,0),FALSE)+$H171,0)*$D171</f>
        <v>0</v>
      </c>
      <c r="AB171" s="1">
        <f>+IF($E171=AB$22,VLOOKUP($C171,Input!$A$8:$AN$39,MATCH(AB$21,Input!$A$6:$AN$6,0),FALSE)+$H171,0)*$D171</f>
        <v>0</v>
      </c>
      <c r="AC171" s="1">
        <f>+IF($E171=AC$22,VLOOKUP($C171,Input!$A$8:$AN$39,MATCH(AC$21,Input!$A$6:$AN$6,0),FALSE)+$H171,0)*$D171</f>
        <v>0</v>
      </c>
      <c r="AD171" s="1">
        <f>+IF($E171=AD$22,VLOOKUP($C171,Input!$A$8:$AN$39,MATCH(AD$21,Input!$A$6:$AN$6,0),FALSE)+$H171,0)*$D171</f>
        <v>0</v>
      </c>
      <c r="AE171" s="1">
        <f>+IF($E171=AE$22,VLOOKUP($C171,Input!$A$8:$AN$39,MATCH(AE$21,Input!$A$6:$AN$6,0),FALSE)+$H171,0)*$D171</f>
        <v>0</v>
      </c>
      <c r="AF171" s="1">
        <f>+IF($E171=AF$22,VLOOKUP($C171,Input!$A$8:$AN$39,MATCH(AF$21,Input!$A$6:$AN$6,0),FALSE)+$H171,0)*$D171</f>
        <v>0</v>
      </c>
      <c r="AG171" s="1">
        <f>+IF($E171=AG$22,VLOOKUP($C171,Input!$A$8:$AN$39,MATCH(AG$21,Input!$A$6:$AN$6,0),FALSE)+$H171,0)*$D171</f>
        <v>0</v>
      </c>
      <c r="AH171" s="1">
        <f>+IF($E171=AH$22,VLOOKUP($C171,Input!$A$8:$AN$39,MATCH(AH$21,Input!$A$6:$AN$6,0),FALSE)+$H171,0)*$D171</f>
        <v>0</v>
      </c>
      <c r="AI171" s="1">
        <f>+IF($E171=AI$22,VLOOKUP($C171,Input!$A$8:$AN$39,MATCH(AI$21,Input!$A$6:$AN$6,0),FALSE)+$H171,0)*$D171</f>
        <v>0</v>
      </c>
      <c r="AJ171" s="1">
        <f>+IF($E171=AJ$22,VLOOKUP($C171,Input!$A$8:$AN$39,MATCH(AJ$21,Input!$A$6:$AN$6,0),FALSE)+$H171,0)*$D171</f>
        <v>0</v>
      </c>
      <c r="AK171" s="1">
        <f>+IF($E171=AK$22,VLOOKUP($C171,Input!$A$8:$AN$39,MATCH(AK$21,Input!$A$6:$AN$6,0),FALSE)+$H171,0)*$D171</f>
        <v>0</v>
      </c>
      <c r="AL171" s="1">
        <f>+IF($E171=AL$22,VLOOKUP($C171,Input!$A$8:$AN$39,MATCH(AL$21,Input!$A$6:$AN$6,0),FALSE)+$H171,0)*$D171</f>
        <v>0</v>
      </c>
      <c r="AM171" s="1">
        <f>+IF($E171=AM$22,VLOOKUP($C171,Input!$A$8:$AN$39,MATCH(AM$21,Input!$A$6:$AN$6,0),FALSE)+$H171,0)*$D171</f>
        <v>0</v>
      </c>
      <c r="AN171" s="1">
        <f>+IF($E171=AN$22,VLOOKUP($C171,Input!$A$8:$AN$39,MATCH(AN$21,Input!$A$6:$AN$6,0),FALSE)+$H171,0)*$D171</f>
        <v>0</v>
      </c>
      <c r="AO171" s="1">
        <f>+IF($E171=AO$22,VLOOKUP($C171,Input!$A$8:$AN$39,MATCH(AO$21,Input!$A$6:$AN$6,0),FALSE)+$H171,0)*$D171</f>
        <v>0</v>
      </c>
      <c r="AP171" s="1">
        <f>+IF($E171=AP$22,VLOOKUP($C171,Input!$A$8:$AN$39,MATCH(AP$21,Input!$A$6:$AN$6,0),FALSE)+$H171,0)*$D171</f>
        <v>0</v>
      </c>
      <c r="AQ171" s="1">
        <f>+IF($E171=AQ$22,VLOOKUP($C171,Input!$A$8:$AN$39,MATCH(AQ$21,Input!$A$6:$AN$6,0),FALSE)+$H171,0)*$D171</f>
        <v>0</v>
      </c>
      <c r="AR171" s="1">
        <f>+IF($E171=AR$22,VLOOKUP($C171,Input!$A$8:$AN$39,MATCH(AR$21,Input!$A$6:$AN$6,0),FALSE)+$H171,0)*$D171</f>
        <v>0</v>
      </c>
      <c r="AT171" t="str">
        <f>VLOOKUP($C171,Input!$A$8:$HV$39,MATCH(AT$21,Input!$A$6:$HV$6,0),FALSE)</f>
        <v>Parts and administrative cost</v>
      </c>
      <c r="AU171" s="1">
        <f>+IF($E171=AU$22,VLOOKUP($C171,Input!$A$8:$HV$39,MATCH(AU$21,Input!$A$6:$HV$6,0),FALSE),0)*$D171</f>
        <v>0</v>
      </c>
      <c r="AV171" s="1">
        <f>+IF($E171=AV$22,VLOOKUP($C171,Input!$A$8:$HV$39,MATCH(AV$21,Input!$A$6:$HV$6,0),FALSE),0)*$D171</f>
        <v>0</v>
      </c>
      <c r="AW171" s="1">
        <f>+IF($E171=AW$22,VLOOKUP($C171,Input!$A$8:$HV$39,MATCH(AW$21,Input!$A$6:$HV$6,0),FALSE),0)*$D171</f>
        <v>0</v>
      </c>
      <c r="AX171" s="1">
        <f>+IF($E171=AX$22,VLOOKUP($C171,Input!$A$8:$HV$39,MATCH(AX$21,Input!$A$6:$HV$6,0),FALSE),0)*$D171</f>
        <v>0</v>
      </c>
      <c r="AY171" s="1">
        <f>+IF($E171=AY$22,VLOOKUP($C171,Input!$A$8:$HV$39,MATCH(AY$21,Input!$A$6:$HV$6,0),FALSE),0)*$D171</f>
        <v>2465636.8828414413</v>
      </c>
      <c r="AZ171" s="1">
        <f>+IF($E171=AZ$22,VLOOKUP($C171,Input!$A$8:$HV$39,MATCH(AZ$21,Input!$A$6:$HV$6,0),FALSE),0)*$D171</f>
        <v>0</v>
      </c>
      <c r="BA171" s="1">
        <f>+IF($E171=BA$22,VLOOKUP($C171,Input!$A$8:$HV$39,MATCH(BA$21,Input!$A$6:$HV$6,0),FALSE),0)*$D171</f>
        <v>0</v>
      </c>
      <c r="BB171" s="1">
        <f>+IF($E171=BB$22,VLOOKUP($C171,Input!$A$8:$HV$39,MATCH(BB$21,Input!$A$6:$HV$6,0),FALSE),0)*$D171</f>
        <v>0</v>
      </c>
      <c r="BC171" s="1">
        <f>+IF($E171=BC$22,VLOOKUP($C171,Input!$A$8:$HV$39,MATCH(BC$21,Input!$A$6:$HV$6,0),FALSE),0)*$D171</f>
        <v>0</v>
      </c>
      <c r="BD171" s="1">
        <f>+IF($E171=BD$22,VLOOKUP($C171,Input!$A$8:$HV$39,MATCH(BD$21,Input!$A$6:$HV$6,0),FALSE),0)*$D171</f>
        <v>0</v>
      </c>
      <c r="BE171" s="1">
        <f>+IF($E171=BE$22,VLOOKUP($C171,Input!$A$8:$HV$39,MATCH(BE$21,Input!$A$6:$HV$6,0),FALSE),0)*$D171</f>
        <v>0</v>
      </c>
      <c r="BF171" s="1">
        <f>+IF($E171=BF$22,VLOOKUP($C171,Input!$A$8:$HV$39,MATCH(BF$21,Input!$A$6:$HV$6,0),FALSE),0)*$D171</f>
        <v>0</v>
      </c>
      <c r="BG171" s="1">
        <f>+IF($E171=BG$22,VLOOKUP($C171,Input!$A$8:$HV$39,MATCH(BG$21,Input!$A$6:$HV$6,0),FALSE),0)*$D171</f>
        <v>0</v>
      </c>
      <c r="BH171" s="1">
        <f>+IF($E171=BH$22,VLOOKUP($C171,Input!$A$8:$HV$39,MATCH(BH$21,Input!$A$6:$HV$6,0),FALSE),0)*$D171</f>
        <v>0</v>
      </c>
      <c r="BI171" s="1">
        <f>+IF($E171=BI$22,VLOOKUP($C171,Input!$A$8:$HV$39,MATCH(BI$21,Input!$A$6:$HV$6,0),FALSE),0)*$D171</f>
        <v>0</v>
      </c>
      <c r="BJ171" s="1">
        <f>+IF($E171=BJ$22,VLOOKUP($C171,Input!$A$8:$HV$39,MATCH(BJ$21,Input!$A$6:$HV$6,0),FALSE),0)*$D171</f>
        <v>0</v>
      </c>
      <c r="BK171" s="1">
        <f>+IF($E171=BK$22,VLOOKUP($C171,Input!$A$8:$HV$39,MATCH(BK$21,Input!$A$6:$HV$6,0),FALSE),0)*$D171</f>
        <v>0</v>
      </c>
      <c r="BL171" s="1">
        <f>+IF($E171=BL$22,VLOOKUP($C171,Input!$A$8:$HV$39,MATCH(BL$21,Input!$A$6:$HV$6,0),FALSE),0)*$D171</f>
        <v>0</v>
      </c>
      <c r="BM171" s="1">
        <f>+IF($E171=BM$22,VLOOKUP($C171,Input!$A$8:$HV$39,MATCH(BM$21,Input!$A$6:$HV$6,0),FALSE),0)*$D171</f>
        <v>0</v>
      </c>
      <c r="BN171" s="1">
        <f>+IF($E171=BN$22,VLOOKUP($C171,Input!$A$8:$HV$39,MATCH(BN$21,Input!$A$6:$HV$6,0),FALSE),0)*$D171</f>
        <v>0</v>
      </c>
      <c r="BO171" s="1">
        <f>+IF($E171=BO$22,VLOOKUP($C171,Input!$A$8:$HV$39,MATCH(BO$21,Input!$A$6:$HV$6,0),FALSE),0)*$D171</f>
        <v>0</v>
      </c>
      <c r="BP171" s="1">
        <f>+IF($E171=BP$22,VLOOKUP($C171,Input!$A$8:$HV$39,MATCH(BP$21,Input!$A$6:$HV$6,0),FALSE),0)*$D171</f>
        <v>0</v>
      </c>
      <c r="BQ171" s="1">
        <f>+IF($E171=BQ$22,VLOOKUP($C171,Input!$A$8:$HV$39,MATCH(BQ$21,Input!$A$6:$HV$6,0),FALSE),0)*$D171</f>
        <v>0</v>
      </c>
      <c r="BR171" s="1">
        <f>+IF($E171=BR$22,VLOOKUP($C171,Input!$A$8:$HV$39,MATCH(BR$21,Input!$A$6:$HV$6,0),FALSE),0)*$D171</f>
        <v>0</v>
      </c>
      <c r="BS171" s="1">
        <f>+IF($E171=BS$22,VLOOKUP($C171,Input!$A$8:$HV$39,MATCH(BS$21,Input!$A$6:$HV$6,0),FALSE),0)*$D171</f>
        <v>0</v>
      </c>
      <c r="BT171" s="1">
        <f>+IF($E171=BT$22,VLOOKUP($C171,Input!$A$8:$HV$39,MATCH(BT$21,Input!$A$6:$HV$6,0),FALSE),0)*$D171</f>
        <v>0</v>
      </c>
      <c r="BU171" s="1">
        <f>+IF($E171=BU$22,VLOOKUP($C171,Input!$A$8:$HV$39,MATCH(BU$21,Input!$A$6:$HV$6,0),FALSE),0)*$D171</f>
        <v>0</v>
      </c>
      <c r="BV171" s="1">
        <f>+IF($E171=BV$22,VLOOKUP($C171,Input!$A$8:$HV$39,MATCH(BV$21,Input!$A$6:$HV$6,0),FALSE),0)*$D171</f>
        <v>0</v>
      </c>
      <c r="BW171" s="1">
        <f>+IF($E171=BW$22,VLOOKUP($C171,Input!$A$8:$HV$39,MATCH(BW$21,Input!$A$6:$HV$6,0),FALSE),0)*$D171</f>
        <v>0</v>
      </c>
      <c r="BX171" s="1">
        <f>+IF($E171=BX$22,VLOOKUP($C171,Input!$A$8:$HV$39,MATCH(BX$21,Input!$A$6:$HV$6,0),FALSE),0)*$D171</f>
        <v>0</v>
      </c>
      <c r="BY171" s="1">
        <f>+IF($E171=BY$22,VLOOKUP($C171,Input!$A$8:$HV$39,MATCH(BY$21,Input!$A$6:$HV$6,0),FALSE),0)*$D171</f>
        <v>0</v>
      </c>
      <c r="BZ171" s="1">
        <f>+IF($E171=BZ$22,VLOOKUP($C171,Input!$A$8:$HV$39,MATCH(BZ$21,Input!$A$6:$HV$6,0),FALSE),0)*$D171</f>
        <v>0</v>
      </c>
      <c r="CA171" s="1">
        <f>+IF($E171=CA$22,VLOOKUP($C171,Input!$A$8:$HV$39,MATCH(CA$21,Input!$A$6:$HV$6,0),FALSE),0)*$D171</f>
        <v>0</v>
      </c>
      <c r="CB171" s="1">
        <f>+IF($E171=CB$22,VLOOKUP($C171,Input!$A$8:$HV$39,MATCH(CB$21,Input!$A$6:$HV$6,0),FALSE),0)*$D171</f>
        <v>0</v>
      </c>
      <c r="CC171" s="1">
        <f>+IF($E171=CC$22,VLOOKUP($C171,Input!$A$8:$HV$39,MATCH(CC$21,Input!$A$6:$HV$6,0),FALSE),0)*$D171</f>
        <v>0</v>
      </c>
      <c r="CE171" t="str">
        <f>VLOOKUP($C171,Input!$A$8:$HV$39,MATCH(CE$21,Input!$A$6:$HV$6,0),FALSE)</f>
        <v>Engine Rebuild @ 7 Yr</v>
      </c>
      <c r="CF171" s="1">
        <f>IF($E171+$I171+$D$7&lt;=CF$22,0,IF(CF$22-$D$7&gt;=$E171,IF(COUNTIF($KZ171:LP171,"&gt;0")&gt;0,VLOOKUP($C171,Input!$A$8:$HV$21,MATCH($CE$21+COUNTIF($KZ171:LP171,"&gt;0"),Input!$A$6:$HV$6,0),FALSE),0),0))*$D171</f>
        <v>0</v>
      </c>
      <c r="CG171" s="1">
        <f>IF($E171+$I171+$D$7&lt;=CG$22,0,IF(CG$22-$D$7&gt;=$E171,IF(COUNTIF($KZ171:LQ171,"&gt;0")&gt;0,VLOOKUP($C171,Input!$A$8:$HV$21,MATCH($CE$21+COUNTIF($KZ171:LQ171,"&gt;0"),Input!$A$6:$HV$6,0),FALSE),0),0))*$D171</f>
        <v>0</v>
      </c>
      <c r="CH171" s="1">
        <f>IF($E171+$I171+$D$7&lt;=CH$22,0,IF(CH$22-$D$7&gt;=$E171,IF(COUNTIF($KZ171:LR171,"&gt;0")&gt;0,VLOOKUP($C171,Input!$A$8:$HV$21,MATCH($CE$21+COUNTIF($KZ171:LR171,"&gt;0"),Input!$A$6:$HV$6,0),FALSE),0),0))*$D171</f>
        <v>0</v>
      </c>
      <c r="CI171" s="1">
        <f>IF($E171+$I171+$D$7&lt;=CI$22,0,IF(CI$22-$D$7&gt;=$E171,IF(COUNTIF($KZ171:LS171,"&gt;0")&gt;0,VLOOKUP($C171,Input!$A$8:$HV$21,MATCH($CE$21+COUNTIF($KZ171:LS171,"&gt;0"),Input!$A$6:$HV$6,0),FALSE),0),0))*$D171</f>
        <v>0</v>
      </c>
      <c r="CJ171" s="1">
        <f>IF($E171+$I171+$D$7&lt;=CJ$22,0,IF(CJ$22-$D$7&gt;=$E171,IF(COUNTIF($KZ171:LT171,"&gt;0")&gt;0,VLOOKUP($C171,Input!$A$8:$HV$21,MATCH($CE$21+COUNTIF($KZ171:LT171,"&gt;0"),Input!$A$6:$HV$6,0),FALSE),0),0))*$D171</f>
        <v>0</v>
      </c>
      <c r="CK171" s="1">
        <f>IF($E171+$I171+$D$7&lt;=CK$22,0,IF(CK$22-$D$7&gt;=$E171,IF(COUNTIF($KZ171:LU171,"&gt;0")&gt;0,VLOOKUP($C171,Input!$A$8:$HV$21,MATCH($CE$21+COUNTIF($KZ171:LU171,"&gt;0"),Input!$A$6:$HV$6,0),FALSE),0),0))*$D171</f>
        <v>0</v>
      </c>
      <c r="CL171" s="1">
        <f>IF($E171+$I171+$D$7&lt;=CL$22,0,IF(CL$22-$D$7&gt;=$E171,IF(COUNTIF($KZ171:LV171,"&gt;0")&gt;0,VLOOKUP($C171,Input!$A$8:$HV$21,MATCH($CE$21+COUNTIF($KZ171:LV171,"&gt;0"),Input!$A$6:$HV$6,0),FALSE),0),0))*$D171</f>
        <v>0</v>
      </c>
      <c r="CM171" s="1">
        <f>IF($E171+$I171+$D$7&lt;=CM$22,0,IF(CM$22-$D$7&gt;=$E171,IF(COUNTIF($KZ171:LW171,"&gt;0")&gt;0,VLOOKUP($C171,Input!$A$8:$HV$21,MATCH($CE$21+COUNTIF($KZ171:LW171,"&gt;0"),Input!$A$6:$HV$6,0),FALSE),0),0))*$D171</f>
        <v>0</v>
      </c>
      <c r="CN171" s="1">
        <f>IF($E171+$I171+$D$7&lt;=CN$22,0,IF(CN$22-$D$7&gt;=$E171,IF(COUNTIF($KZ171:LX171,"&gt;0")&gt;0,VLOOKUP($C171,Input!$A$8:$HV$21,MATCH($CE$21+COUNTIF($KZ171:LX171,"&gt;0"),Input!$A$6:$HV$6,0),FALSE),0),0))*$D171</f>
        <v>0</v>
      </c>
      <c r="CO171" s="1">
        <f>IF($E171+$I171+$D$7&lt;=CO$22,0,IF(CO$22-$D$7&gt;=$E171,IF(COUNTIF($KZ171:LY171,"&gt;0")&gt;0,VLOOKUP($C171,Input!$A$8:$HV$21,MATCH($CE$21+COUNTIF($KZ171:LY171,"&gt;0"),Input!$A$6:$HV$6,0),FALSE),0),0))*$D171</f>
        <v>0</v>
      </c>
      <c r="CP171" s="1">
        <f>IF($E171+$I171+$D$7&lt;=CP$22,0,IF(CP$22-$D$7&gt;=$E171,IF(COUNTIF($KZ171:LZ171,"&gt;0")&gt;0,VLOOKUP($C171,Input!$A$8:$HV$21,MATCH($CE$21+COUNTIF($KZ171:LZ171,"&gt;0"),Input!$A$6:$HV$6,0),FALSE),0),0))*$D171</f>
        <v>6545000</v>
      </c>
      <c r="CQ171" s="1">
        <f>IF($E171+$I171+$D$7&lt;=CQ$22,0,IF(CQ$22-$D$7&gt;=$E171,IF(COUNTIF($KZ171:MA171,"&gt;0")&gt;0,VLOOKUP($C171,Input!$A$8:$HV$21,MATCH($CE$21+COUNTIF($KZ171:MA171,"&gt;0"),Input!$A$6:$HV$6,0),FALSE),0),0))*$D171</f>
        <v>0</v>
      </c>
      <c r="CR171" s="1">
        <f>IF($E171+$I171+$D$7&lt;=CR$22,0,IF(CR$22-$D$7&gt;=$E171,IF(COUNTIF($KZ171:MB171,"&gt;0")&gt;0,VLOOKUP($C171,Input!$A$8:$HV$21,MATCH($CE$21+COUNTIF($KZ171:MB171,"&gt;0"),Input!$A$6:$HV$6,0),FALSE),0),0))*$D171</f>
        <v>0</v>
      </c>
      <c r="CS171" s="1">
        <f>IF($E171+$I171+$D$7&lt;=CS$22,0,IF(CS$22-$D$7&gt;=$E171,IF(COUNTIF($KZ171:MC171,"&gt;0")&gt;0,VLOOKUP($C171,Input!$A$8:$HV$21,MATCH($CE$21+COUNTIF($KZ171:MC171,"&gt;0"),Input!$A$6:$HV$6,0),FALSE),0),0))*$D171</f>
        <v>0</v>
      </c>
      <c r="CT171" s="1">
        <f>IF($E171+$I171+$D$7&lt;=CT$22,0,IF(CT$22-$D$7&gt;=$E171,IF(COUNTIF($KZ171:MD171,"&gt;0")&gt;0,VLOOKUP($C171,Input!$A$8:$HV$21,MATCH($CE$21+COUNTIF($KZ171:MD171,"&gt;0"),Input!$A$6:$HV$6,0),FALSE),0),0))*$D171</f>
        <v>0</v>
      </c>
      <c r="CU171" s="1">
        <f>IF($E171+$I171+$D$7&lt;=CU$22,0,IF(CU$22-$D$7&gt;=$E171,IF(COUNTIF($KZ171:ME171,"&gt;0")&gt;0,VLOOKUP($C171,Input!$A$8:$HV$21,MATCH($CE$21+COUNTIF($KZ171:ME171,"&gt;0"),Input!$A$6:$HV$6,0),FALSE),0),0))*$D171</f>
        <v>0</v>
      </c>
      <c r="CV171" s="1">
        <f>IF($E171+$I171+$D$7&lt;=CV$22,0,IF(CV$22-$D$7&gt;=$E171,IF(COUNTIF($KZ171:MF171,"&gt;0")&gt;0,VLOOKUP($C171,Input!$A$8:$HV$21,MATCH($CE$21+COUNTIF($KZ171:MF171,"&gt;0"),Input!$A$6:$HV$6,0),FALSE),0),0))*$D171</f>
        <v>0</v>
      </c>
      <c r="CW171" s="1">
        <f>IF($E171+$I171+$D$7&lt;=CW$22,0,IF(CW$22-$D$7&gt;=$E171,IF(COUNTIF($KZ171:MG171,"&gt;0")&gt;0,VLOOKUP($C171,Input!$A$8:$HV$21,MATCH($CE$21+COUNTIF($KZ171:MG171,"&gt;0"),Input!$A$6:$HV$6,0),FALSE),0),0))*$D171</f>
        <v>0</v>
      </c>
      <c r="CX171" s="1">
        <f>IF($E171+$I171+$D$7&lt;=CX$22,0,IF(CX$22-$D$7&gt;=$E171,IF(COUNTIF($KZ171:MH171,"&gt;0")&gt;0,VLOOKUP($C171,Input!$A$8:$HV$21,MATCH($CE$21+COUNTIF($KZ171:MH171,"&gt;0"),Input!$A$6:$HV$6,0),FALSE),0),0))*$D171</f>
        <v>0</v>
      </c>
      <c r="CY171" s="1">
        <f>IF($E171+$I171+$D$7&lt;=CY$22,0,IF(CY$22-$D$7&gt;=$E171,IF(COUNTIF($KZ171:MI171,"&gt;0")&gt;0,VLOOKUP($C171,Input!$A$8:$HV$21,MATCH($CE$21+COUNTIF($KZ171:MI171,"&gt;0"),Input!$A$6:$HV$6,0),FALSE),0),0))*$D171</f>
        <v>0</v>
      </c>
      <c r="CZ171" s="1">
        <f>IF($E171+$I171+$D$7&lt;=CZ$22,0,IF(CZ$22-$D$7&gt;=$E171,IF(COUNTIF($KZ171:MJ171,"&gt;0")&gt;0,VLOOKUP($C171,Input!$A$8:$HV$21,MATCH($CE$21+COUNTIF($KZ171:MJ171,"&gt;0"),Input!$A$6:$HV$6,0),FALSE),0),0))*$D171</f>
        <v>0</v>
      </c>
      <c r="DA171" s="1">
        <f>IF($E171+$I171+$D$7&lt;=DA$22,0,IF(DA$22-$D$7&gt;=$E171,IF(COUNTIF($KZ171:MK171,"&gt;0")&gt;0,VLOOKUP($C171,Input!$A$8:$HV$21,MATCH($CE$21+COUNTIF($KZ171:MK171,"&gt;0"),Input!$A$6:$HV$6,0),FALSE),0),0))*$D171</f>
        <v>0</v>
      </c>
      <c r="DB171" s="1">
        <f>IF($E171+$I171+$D$7&lt;=DB$22,0,IF(DB$22-$D$7&gt;=$E171,IF(COUNTIF($KZ171:ML171,"&gt;0")&gt;0,VLOOKUP($C171,Input!$A$8:$HV$21,MATCH($CE$21+COUNTIF($KZ171:ML171,"&gt;0"),Input!$A$6:$HV$6,0),FALSE),0),0))*$D171</f>
        <v>0</v>
      </c>
      <c r="DC171" s="1">
        <f>IF($E171+$I171+$D$7&lt;=DC$22,0,IF(DC$22-$D$7&gt;=$E171,IF(COUNTIF($KZ171:MM171,"&gt;0")&gt;0,VLOOKUP($C171,Input!$A$8:$HV$21,MATCH($CE$21+COUNTIF($KZ171:MM171,"&gt;0"),Input!$A$6:$HV$6,0),FALSE),0),0))*$D171</f>
        <v>0</v>
      </c>
      <c r="DD171" s="1">
        <f>IF($E171+$I171+$D$7&lt;=DD$22,0,IF(DD$22-$D$7&gt;=$E171,IF(COUNTIF($KZ171:MN171,"&gt;0")&gt;0,VLOOKUP($C171,Input!$A$8:$HV$21,MATCH($CE$21+COUNTIF($KZ171:MN171,"&gt;0"),Input!$A$6:$HV$6,0),FALSE),0),0))*$D171</f>
        <v>0</v>
      </c>
      <c r="DE171" s="1">
        <f>IF($E171+$I171+$D$7&lt;=DE$22,0,IF(DE$22-$D$7&gt;=$E171,IF(COUNTIF($KZ171:MO171,"&gt;0")&gt;0,VLOOKUP($C171,Input!$A$8:$HV$21,MATCH($CE$21+COUNTIF($KZ171:MO171,"&gt;0"),Input!$A$6:$HV$6,0),FALSE),0),0))*$D171</f>
        <v>0</v>
      </c>
      <c r="DF171" s="1">
        <f>IF($E171+$I171+$D$7&lt;=DF$22,0,IF(DF$22-$D$7&gt;=$E171,IF(COUNTIF($KZ171:MP171,"&gt;0")&gt;0,VLOOKUP($C171,Input!$A$8:$HV$21,MATCH($CE$21+COUNTIF($KZ171:MP171,"&gt;0"),Input!$A$6:$HV$6,0),FALSE),0),0))*$D171</f>
        <v>0</v>
      </c>
      <c r="DG171" s="1">
        <f>IF($E171+$I171+$D$7&lt;=DG$22,0,IF(DG$22-$D$7&gt;=$E171,IF(COUNTIF($KZ171:MQ171,"&gt;0")&gt;0,VLOOKUP($C171,Input!$A$8:$HV$21,MATCH($CE$21+COUNTIF($KZ171:MQ171,"&gt;0"),Input!$A$6:$HV$6,0),FALSE),0),0))*$D171</f>
        <v>0</v>
      </c>
      <c r="DH171" s="1">
        <f>IF($E171+$I171+$D$7&lt;=DH$22,0,IF(DH$22-$D$7&gt;=$E171,IF(COUNTIF($KZ171:MR171,"&gt;0")&gt;0,VLOOKUP($C171,Input!$A$8:$HV$21,MATCH($CE$21+COUNTIF($KZ171:MR171,"&gt;0"),Input!$A$6:$HV$6,0),FALSE),0),0))*$D171</f>
        <v>0</v>
      </c>
      <c r="DI171" s="1">
        <f>IF($E171+$I171+$D$7&lt;=DI$22,0,IF(DI$22-$D$7&gt;=$E171,IF(COUNTIF($KZ171:MS171,"&gt;0")&gt;0,VLOOKUP($C171,Input!$A$8:$HV$21,MATCH($CE$21+COUNTIF($KZ171:MS171,"&gt;0"),Input!$A$6:$HV$6,0),FALSE),0),0))*$D171</f>
        <v>0</v>
      </c>
      <c r="DJ171" s="1">
        <f>IF($E171+$I171+$D$7&lt;=DJ$22,0,IF(DJ$22-$D$7&gt;=$E171,IF(COUNTIF($KZ171:MT171,"&gt;0")&gt;0,VLOOKUP($C171,Input!$A$8:$HV$21,MATCH($CE$21+COUNTIF($KZ171:MT171,"&gt;0"),Input!$A$6:$HV$6,0),FALSE),0),0))*$D171</f>
        <v>0</v>
      </c>
      <c r="DK171" s="1">
        <f>IF($E171+$I171+$D$7&lt;=DK$22,0,IF(DK$22-$D$7&gt;=$E171,IF(COUNTIF($KZ171:MU171,"&gt;0")&gt;0,VLOOKUP($C171,Input!$A$8:$HV$21,MATCH($CE$21+COUNTIF($KZ171:MU171,"&gt;0"),Input!$A$6:$HV$6,0),FALSE),0),0))*$D171</f>
        <v>0</v>
      </c>
      <c r="DL171" s="1">
        <f>IF($E171+$I171+$D$7&lt;=DL$22,0,IF(DL$22-$D$7&gt;=$E171,IF(COUNTIF($KZ171:MV171,"&gt;0")&gt;0,VLOOKUP($C171,Input!$A$8:$HV$21,MATCH($CE$21+COUNTIF($KZ171:MV171,"&gt;0"),Input!$A$6:$HV$6,0),FALSE),0),0))*$D171</f>
        <v>0</v>
      </c>
      <c r="DM171" s="1">
        <f>IF($E171+$I171+$D$7&lt;=DM$22,0,IF(DM$22-$D$7&gt;=$E171,IF(COUNTIF($KZ171:MW171,"&gt;0")&gt;0,VLOOKUP($C171,Input!$A$8:$HV$21,MATCH($CE$21+COUNTIF($KZ171:MW171,"&gt;0"),Input!$A$6:$HV$6,0),FALSE),0),0))*$D171</f>
        <v>0</v>
      </c>
      <c r="DN171" s="1">
        <f>IF($E171+$I171+$D$7&lt;=DN$22,0,IF(DN$22-$D$7&gt;=$E171,IF(COUNTIF($KZ171:MX171,"&gt;0")&gt;0,VLOOKUP($C171,Input!$A$8:$HV$21,MATCH($CE$21+COUNTIF($KZ171:MX171,"&gt;0"),Input!$A$6:$HV$6,0),FALSE),0),0))*$D171</f>
        <v>0</v>
      </c>
      <c r="DP171" t="str">
        <f>+VLOOKUP($C171,Input!$A$8:$GZ$39,MATCH(DP$21,Input!$A$6:$GZ$6,0),FALSE)</f>
        <v>Bus Maintenance at 0.85/mile</v>
      </c>
      <c r="DQ171" s="1">
        <f>IF($E171+$I171+$D$7&lt;=DQ$22,0,IF(DQ$22-$D$7&gt;=$E171,IF(COUNTIF($KZ171:LP171,"&gt;0")&gt;0,VLOOKUP($C171,Input!$A$8:$HV$21,MATCH($DP$21+COUNTIF($KZ171:LP171,"&gt;0"),Input!$A$6:$HV$6,0),FALSE),0),0))*$D171*$F171</f>
        <v>0</v>
      </c>
      <c r="DR171" s="1">
        <f>IF($E171+$I171+$D$7&lt;=DR$22,0,IF(DR$22-$D$7&gt;=$E171,IF(COUNTIF($KZ171:LQ171,"&gt;0")&gt;0,VLOOKUP($C171,Input!$A$8:$HV$21,MATCH($DP$21+COUNTIF($KZ171:LQ171,"&gt;0"),Input!$A$6:$HV$6,0),FALSE),0),0))*$D171*$F171</f>
        <v>0</v>
      </c>
      <c r="DS171" s="1">
        <f>IF($E171+$I171+$D$7&lt;=DS$22,0,IF(DS$22-$D$7&gt;=$E171,IF(COUNTIF($KZ171:LR171,"&gt;0")&gt;0,VLOOKUP($C171,Input!$A$8:$HV$21,MATCH($DP$21+COUNTIF($KZ171:LR171,"&gt;0"),Input!$A$6:$HV$6,0),FALSE),0),0))*$D171*$F171</f>
        <v>0</v>
      </c>
      <c r="DT171" s="1">
        <f>IF($E171+$I171+$D$7&lt;=DT$22,0,IF(DT$22-$D$7&gt;=$E171,IF(COUNTIF($KZ171:LS171,"&gt;0")&gt;0,VLOOKUP($C171,Input!$A$8:$HV$21,MATCH($DP$21+COUNTIF($KZ171:LS171,"&gt;0"),Input!$A$6:$HV$6,0),FALSE),0),0))*$D171*$F171</f>
        <v>0</v>
      </c>
      <c r="DU171" s="1">
        <f>IF($E171+$I171+$D$7&lt;=DU$22,0,IF(DU$22-$D$7&gt;=$E171,IF(COUNTIF($KZ171:LT171,"&gt;0")&gt;0,VLOOKUP($C171,Input!$A$8:$HV$21,MATCH($DP$21+COUNTIF($KZ171:LT171,"&gt;0"),Input!$A$6:$HV$6,0),FALSE),0),0))*$D171*$F171</f>
        <v>6358000</v>
      </c>
      <c r="DV171" s="1">
        <f>IF($E171+$I171+$D$7&lt;=DV$22,0,IF(DV$22-$D$7&gt;=$E171,IF(COUNTIF($KZ171:LU171,"&gt;0")&gt;0,VLOOKUP($C171,Input!$A$8:$HV$21,MATCH($DP$21+COUNTIF($KZ171:LU171,"&gt;0"),Input!$A$6:$HV$6,0),FALSE),0),0))*$D171*$F171</f>
        <v>6358000</v>
      </c>
      <c r="DW171" s="1">
        <f>IF($E171+$I171+$D$7&lt;=DW$22,0,IF(DW$22-$D$7&gt;=$E171,IF(COUNTIF($KZ171:LV171,"&gt;0")&gt;0,VLOOKUP($C171,Input!$A$8:$HV$21,MATCH($DP$21+COUNTIF($KZ171:LV171,"&gt;0"),Input!$A$6:$HV$6,0),FALSE),0),0))*$D171*$F171</f>
        <v>6358000</v>
      </c>
      <c r="DX171" s="1">
        <f>IF($E171+$I171+$D$7&lt;=DX$22,0,IF(DX$22-$D$7&gt;=$E171,IF(COUNTIF($KZ171:LW171,"&gt;0")&gt;0,VLOOKUP($C171,Input!$A$8:$HV$21,MATCH($DP$21+COUNTIF($KZ171:LW171,"&gt;0"),Input!$A$6:$HV$6,0),FALSE),0),0))*$D171*$F171</f>
        <v>6358000</v>
      </c>
      <c r="DY171" s="1">
        <f>IF($E171+$I171+$D$7&lt;=DY$22,0,IF(DY$22-$D$7&gt;=$E171,IF(COUNTIF($KZ171:LX171,"&gt;0")&gt;0,VLOOKUP($C171,Input!$A$8:$HV$21,MATCH($DP$21+COUNTIF($KZ171:LX171,"&gt;0"),Input!$A$6:$HV$6,0),FALSE),0),0))*$D171*$F171</f>
        <v>6358000</v>
      </c>
      <c r="DZ171" s="1">
        <f>IF($E171+$I171+$D$7&lt;=DZ$22,0,IF(DZ$22-$D$7&gt;=$E171,IF(COUNTIF($KZ171:LY171,"&gt;0")&gt;0,VLOOKUP($C171,Input!$A$8:$HV$21,MATCH($DP$21+COUNTIF($KZ171:LY171,"&gt;0"),Input!$A$6:$HV$6,0),FALSE),0),0))*$D171*$F171</f>
        <v>6358000</v>
      </c>
      <c r="EA171" s="1">
        <f>IF($E171+$I171+$D$7&lt;=EA$22,0,IF(EA$22-$D$7&gt;=$E171,IF(COUNTIF($KZ171:LZ171,"&gt;0")&gt;0,VLOOKUP($C171,Input!$A$8:$HV$21,MATCH($DP$21+COUNTIF($KZ171:LZ171,"&gt;0"),Input!$A$6:$HV$6,0),FALSE),0),0))*$D171*$F171</f>
        <v>6358000</v>
      </c>
      <c r="EB171" s="1">
        <f>IF($E171+$I171+$D$7&lt;=EB$22,0,IF(EB$22-$D$7&gt;=$E171,IF(COUNTIF($KZ171:MA171,"&gt;0")&gt;0,VLOOKUP($C171,Input!$A$8:$HV$21,MATCH($DP$21+COUNTIF($KZ171:MA171,"&gt;0"),Input!$A$6:$HV$6,0),FALSE),0),0))*$D171*$F171</f>
        <v>6358000</v>
      </c>
      <c r="EC171" s="1">
        <f>IF($E171+$I171+$D$7&lt;=EC$22,0,IF(EC$22-$D$7&gt;=$E171,IF(COUNTIF($KZ171:MB171,"&gt;0")&gt;0,VLOOKUP($C171,Input!$A$8:$HV$21,MATCH($DP$21+COUNTIF($KZ171:MB171,"&gt;0"),Input!$A$6:$HV$6,0),FALSE),0),0))*$D171*$F171</f>
        <v>6358000</v>
      </c>
      <c r="ED171" s="1">
        <f>IF($E171+$I171+$D$7&lt;=ED$22,0,IF(ED$22-$D$7&gt;=$E171,IF(COUNTIF($KZ171:MC171,"&gt;0")&gt;0,VLOOKUP($C171,Input!$A$8:$HV$21,MATCH($DP$21+COUNTIF($KZ171:MC171,"&gt;0"),Input!$A$6:$HV$6,0),FALSE),0),0))*$D171*$F171</f>
        <v>6358000</v>
      </c>
      <c r="EE171" s="1">
        <f>IF($E171+$I171+$D$7&lt;=EE$22,0,IF(EE$22-$D$7&gt;=$E171,IF(COUNTIF($KZ171:MD171,"&gt;0")&gt;0,VLOOKUP($C171,Input!$A$8:$HV$21,MATCH($DP$21+COUNTIF($KZ171:MD171,"&gt;0"),Input!$A$6:$HV$6,0),FALSE),0),0))*$D171*$F171</f>
        <v>6358000</v>
      </c>
      <c r="EF171" s="1">
        <f>IF($E171+$I171+$D$7&lt;=EF$22,0,IF(EF$22-$D$7&gt;=$E171,IF(COUNTIF($KZ171:ME171,"&gt;0")&gt;0,VLOOKUP($C171,Input!$A$8:$HV$21,MATCH($DP$21+COUNTIF($KZ171:ME171,"&gt;0"),Input!$A$6:$HV$6,0),FALSE),0),0))*$D171*$F171</f>
        <v>6358000</v>
      </c>
      <c r="EG171" s="1">
        <f>IF($E171+$I171+$D$7&lt;=EG$22,0,IF(EG$22-$D$7&gt;=$E171,IF(COUNTIF($KZ171:MF171,"&gt;0")&gt;0,VLOOKUP($C171,Input!$A$8:$HV$21,MATCH($DP$21+COUNTIF($KZ171:MF171,"&gt;0"),Input!$A$6:$HV$6,0),FALSE),0),0))*$D171*$F171</f>
        <v>6358000</v>
      </c>
      <c r="EH171" s="1">
        <f>IF($E171+$I171+$D$7&lt;=EH$22,0,IF(EH$22-$D$7&gt;=$E171,IF(COUNTIF($KZ171:MG171,"&gt;0")&gt;0,VLOOKUP($C171,Input!$A$8:$HV$21,MATCH($DP$21+COUNTIF($KZ171:MG171,"&gt;0"),Input!$A$6:$HV$6,0),FALSE),0),0))*$D171*$F171</f>
        <v>6358000</v>
      </c>
      <c r="EI171" s="1">
        <f>IF($E171+$I171+$D$7&lt;=EI$22,0,IF(EI$22-$D$7&gt;=$E171,IF(COUNTIF($KZ171:MH171,"&gt;0")&gt;0,VLOOKUP($C171,Input!$A$8:$HV$21,MATCH($DP$21+COUNTIF($KZ171:MH171,"&gt;0"),Input!$A$6:$HV$6,0),FALSE),0),0))*$D171*$F171</f>
        <v>0</v>
      </c>
      <c r="EJ171" s="1">
        <f>IF($E171+$I171+$D$7&lt;=EJ$22,0,IF(EJ$22-$D$7&gt;=$E171,IF(COUNTIF($KZ171:MI171,"&gt;0")&gt;0,VLOOKUP($C171,Input!$A$8:$HV$21,MATCH($DP$21+COUNTIF($KZ171:MI171,"&gt;0"),Input!$A$6:$HV$6,0),FALSE),0),0))*$D171*$F171</f>
        <v>0</v>
      </c>
      <c r="EK171" s="1">
        <f>IF($E171+$I171+$D$7&lt;=EK$22,0,IF(EK$22-$D$7&gt;=$E171,IF(COUNTIF($KZ171:MJ171,"&gt;0")&gt;0,VLOOKUP($C171,Input!$A$8:$HV$21,MATCH($DP$21+COUNTIF($KZ171:MJ171,"&gt;0"),Input!$A$6:$HV$6,0),FALSE),0),0))*$D171*$F171</f>
        <v>0</v>
      </c>
      <c r="EL171" s="1">
        <f>IF($E171+$I171+$D$7&lt;=EL$22,0,IF(EL$22-$D$7&gt;=$E171,IF(COUNTIF($KZ171:MK171,"&gt;0")&gt;0,VLOOKUP($C171,Input!$A$8:$HV$21,MATCH($DP$21+COUNTIF($KZ171:MK171,"&gt;0"),Input!$A$6:$HV$6,0),FALSE),0),0))*$D171*$F171</f>
        <v>0</v>
      </c>
      <c r="EM171" s="1">
        <f>IF($E171+$I171+$D$7&lt;=EM$22,0,IF(EM$22-$D$7&gt;=$E171,IF(COUNTIF($KZ171:ML171,"&gt;0")&gt;0,VLOOKUP($C171,Input!$A$8:$HV$21,MATCH($DP$21+COUNTIF($KZ171:ML171,"&gt;0"),Input!$A$6:$HV$6,0),FALSE),0),0))*$D171*$F171</f>
        <v>0</v>
      </c>
      <c r="EN171" s="1">
        <f>IF($E171+$I171+$D$7&lt;=EN$22,0,IF(EN$22-$D$7&gt;=$E171,IF(COUNTIF($KZ171:MM171,"&gt;0")&gt;0,VLOOKUP($C171,Input!$A$8:$HV$21,MATCH($DP$21+COUNTIF($KZ171:MM171,"&gt;0"),Input!$A$6:$HV$6,0),FALSE),0),0))*$D171*$F171</f>
        <v>0</v>
      </c>
      <c r="EO171" s="1">
        <f>IF($E171+$I171+$D$7&lt;=EO$22,0,IF(EO$22-$D$7&gt;=$E171,IF(COUNTIF($KZ171:MN171,"&gt;0")&gt;0,VLOOKUP($C171,Input!$A$8:$HV$21,MATCH($DP$21+COUNTIF($KZ171:MN171,"&gt;0"),Input!$A$6:$HV$6,0),FALSE),0),0))*$D171*$F171</f>
        <v>0</v>
      </c>
      <c r="EP171" s="1">
        <f>IF($E171+$I171+$D$7&lt;=EP$22,0,IF(EP$22-$D$7&gt;=$E171,IF(COUNTIF($KZ171:MO171,"&gt;0")&gt;0,VLOOKUP($C171,Input!$A$8:$HV$21,MATCH($DP$21+COUNTIF($KZ171:MO171,"&gt;0"),Input!$A$6:$HV$6,0),FALSE),0),0))*$D171*$F171</f>
        <v>0</v>
      </c>
      <c r="EQ171" s="1">
        <f>IF($E171+$I171+$D$7&lt;=EQ$22,0,IF(EQ$22-$D$7&gt;=$E171,IF(COUNTIF($KZ171:MP171,"&gt;0")&gt;0,VLOOKUP($C171,Input!$A$8:$HV$21,MATCH($DP$21+COUNTIF($KZ171:MP171,"&gt;0"),Input!$A$6:$HV$6,0),FALSE),0),0))*$D171*$F171</f>
        <v>0</v>
      </c>
      <c r="ER171" s="1">
        <f>IF($E171+$I171+$D$7&lt;=ER$22,0,IF(ER$22-$D$7&gt;=$E171,IF(COUNTIF($KZ171:MQ171,"&gt;0")&gt;0,VLOOKUP($C171,Input!$A$8:$HV$21,MATCH($DP$21+COUNTIF($KZ171:MQ171,"&gt;0"),Input!$A$6:$HV$6,0),FALSE),0),0))*$D171*$F171</f>
        <v>0</v>
      </c>
      <c r="ES171" s="1">
        <f>IF($E171+$I171+$D$7&lt;=ES$22,0,IF(ES$22-$D$7&gt;=$E171,IF(COUNTIF($KZ171:MR171,"&gt;0")&gt;0,VLOOKUP($C171,Input!$A$8:$HV$21,MATCH($DP$21+COUNTIF($KZ171:MR171,"&gt;0"),Input!$A$6:$HV$6,0),FALSE),0),0))*$D171*$F171</f>
        <v>0</v>
      </c>
      <c r="ET171" s="1">
        <f>IF($E171+$I171+$D$7&lt;=ET$22,0,IF(ET$22-$D$7&gt;=$E171,IF(COUNTIF($KZ171:MS171,"&gt;0")&gt;0,VLOOKUP($C171,Input!$A$8:$HV$21,MATCH($DP$21+COUNTIF($KZ171:MS171,"&gt;0"),Input!$A$6:$HV$6,0),FALSE),0),0))*$D171*$F171</f>
        <v>0</v>
      </c>
      <c r="EU171" s="1">
        <f>IF($E171+$I171+$D$7&lt;=EU$22,0,IF(EU$22-$D$7&gt;=$E171,IF(COUNTIF($KZ171:MT171,"&gt;0")&gt;0,VLOOKUP($C171,Input!$A$8:$HV$21,MATCH($DP$21+COUNTIF($KZ171:MT171,"&gt;0"),Input!$A$6:$HV$6,0),FALSE),0),0))*$D171*$F171</f>
        <v>0</v>
      </c>
      <c r="EV171" s="1">
        <f>IF($E171+$I171+$D$7&lt;=EV$22,0,IF(EV$22-$D$7&gt;=$E171,IF(COUNTIF($KZ171:MU171,"&gt;0")&gt;0,VLOOKUP($C171,Input!$A$8:$HV$21,MATCH($DP$21+COUNTIF($KZ171:MU171,"&gt;0"),Input!$A$6:$HV$6,0),FALSE),0),0))*$D171*$F171</f>
        <v>0</v>
      </c>
      <c r="EW171" s="1">
        <f>IF($E171+$I171+$D$7&lt;=EW$22,0,IF(EW$22-$D$7&gt;=$E171,IF(COUNTIF($KZ171:MV171,"&gt;0")&gt;0,VLOOKUP($C171,Input!$A$8:$HV$21,MATCH($DP$21+COUNTIF($KZ171:MV171,"&gt;0"),Input!$A$6:$HV$6,0),FALSE),0),0))*$D171*$F171</f>
        <v>0</v>
      </c>
      <c r="EX171" s="1">
        <f>IF($E171+$I171+$D$7&lt;=EX$22,0,IF(EX$22-$D$7&gt;=$E171,IF(COUNTIF($KZ171:MW171,"&gt;0")&gt;0,VLOOKUP($C171,Input!$A$8:$HV$21,MATCH($DP$21+COUNTIF($KZ171:MW171,"&gt;0"),Input!$A$6:$HV$6,0),FALSE),0),0))*$D171*$F171</f>
        <v>0</v>
      </c>
      <c r="EY171" s="1">
        <f>IF($E171+$I171+$D$7&lt;=EY$22,0,IF(EY$22-$D$7&gt;=$E171,IF(COUNTIF($KZ171:MX171,"&gt;0")&gt;0,VLOOKUP($C171,Input!$A$8:$HV$21,MATCH($DP$21+COUNTIF($KZ171:MX171,"&gt;0"),Input!$A$6:$HV$6,0),FALSE),0),0))*$D171*$F171</f>
        <v>0</v>
      </c>
      <c r="EZ171" s="1"/>
      <c r="FA171" t="str">
        <f>VLOOKUP($C171,Input!$A$8:$GZ$39,MATCH(FA$21,Input!$A$6:$GZ$6,0),FALSE)</f>
        <v>NA</v>
      </c>
      <c r="FB171">
        <f>IF((VLOOKUP($C171,Input!$A$8:$GZ$39,MATCH(FB$21,Input!$A$6:$GZ$6,0),FALSE))="Y",$D171/VLOOKUP($C171,Input!$A$8:$GZ$39,MATCH(FC$21,Input!$A$6:$GZ$6,0),FALSE),0)</f>
        <v>0</v>
      </c>
      <c r="FC171">
        <f>IF((VLOOKUP($C171,Input!$A$8:$GZ$39,MATCH(FB$21,Input!$A$6:$GZ$6,0),FALSE))="Y",0,IF((VLOOKUP($C171,Input!$A$8:$GZ$39,MATCH(FC$21,Input!$A$6:$GZ$6,0),FALSE))&gt;0,$D171/VLOOKUP($C171,Input!$A$8:$GZ$39,MATCH(FC$21,Input!$A$6:$GZ$6,0),FALSE),0))</f>
        <v>0</v>
      </c>
      <c r="FD171" s="1">
        <f>+IF($E171=FD$22,VLOOKUP($C171,Input!$A$8:$GZ$39,MATCH(FD$21,Input!$A$6:$GZ$6,0),FALSE),0)*IF(FD$110&gt;=MAX(FC$110:$FD$110),MIN((FD$110-MAX(FC$110:$FD$110)),(FD$110-FC$110)),0)+IF($E171=FD$22,VLOOKUP($C171,Input!$A$8:$GZ$39,MATCH(FD$21,Input!$A$6:$GZ$6,0),FALSE),0)*IF(FD$109&gt;=MAX(FC$109:$FD$109),MIN((FD$109-MAX(FC$109:$FD$109)),(FD$109-FC$109)),0)</f>
        <v>0</v>
      </c>
      <c r="FE171" s="1">
        <f>+IF($E171=FE$22,VLOOKUP($C171,Input!$A$8:$GZ$39,MATCH(FE$21,Input!$A$6:$GZ$6,0),FALSE),0)*IF(FE$110&gt;=MAX(FD$110:$FD$110),MIN((FE$110-MAX(FD$110:$FD$110)),(FE$110-FD$110)),0)+IF($E171=FE$22,VLOOKUP($C171,Input!$A$8:$GZ$39,MATCH(FE$21,Input!$A$6:$GZ$6,0),FALSE),0)*IF(FE$109&gt;=MAX(FD$109:$FD$109),MIN((FE$109-MAX(FD$109:$FD$109)),(FE$109-FD$109)),0)</f>
        <v>0</v>
      </c>
      <c r="FF171" s="1">
        <f>+IF($E171=FF$22,VLOOKUP($C171,Input!$A$8:$GZ$39,MATCH(FF$21,Input!$A$6:$GZ$6,0),FALSE),0)*IF(FF$110&gt;=MAX($FD$110:FE$110),MIN((FF$110-MAX($FD$110:FE$110)),(FF$110-FE$110)),0)+IF($E171=FF$22,VLOOKUP($C171,Input!$A$8:$GZ$39,MATCH(FF$21,Input!$A$6:$GZ$6,0),FALSE),0)*IF(FF$109&gt;=MAX($FD$109:FE$109),MIN((FF$109-MAX($FD$109:FE$109)),(FF$109-FE$109)),0)</f>
        <v>0</v>
      </c>
      <c r="FG171" s="1">
        <f>+IF($E171=FG$22,VLOOKUP($C171,Input!$A$8:$GZ$39,MATCH(FG$21,Input!$A$6:$GZ$6,0),FALSE),0)*IF(FG$110&gt;=MAX($FD$110:FF$110),MIN((FG$110-MAX($FD$110:FF$110)),(FG$110-FF$110)),0)+IF($E171=FG$22,VLOOKUP($C171,Input!$A$8:$GZ$39,MATCH(FG$21,Input!$A$6:$GZ$6,0),FALSE),0)*IF(FG$109&gt;=MAX($FD$109:FF$109),MIN((FG$109-MAX($FD$109:FF$109)),(FG$109-FF$109)),0)</f>
        <v>0</v>
      </c>
      <c r="FH171" s="1">
        <f>+IF($E171=FH$22,VLOOKUP($C171,Input!$A$8:$GZ$39,MATCH(FH$21,Input!$A$6:$GZ$6,0),FALSE),0)*IF(FH$110&gt;=MAX($FD$110:FG$110),MIN((FH$110-MAX($FD$110:FG$110)),(FH$110-FG$110)),0)+IF($E171=FH$22,VLOOKUP($C171,Input!$A$8:$GZ$39,MATCH(FH$21,Input!$A$6:$GZ$6,0),FALSE),0)*IF(FH$109&gt;=MAX($FD$109:FG$109),MIN((FH$109-MAX($FD$109:FG$109)),(FH$109-FG$109)),0)</f>
        <v>0</v>
      </c>
      <c r="FI171" s="1">
        <f>+IF($E171=FI$22,VLOOKUP($C171,Input!$A$8:$GZ$39,MATCH(FI$21,Input!$A$6:$GZ$6,0),FALSE),0)*IF(FI$110&gt;=MAX($FD$110:FH$110),MIN((FI$110-MAX($FD$110:FH$110)),(FI$110-FH$110)),0)+IF($E171=FI$22,VLOOKUP($C171,Input!$A$8:$GZ$39,MATCH(FI$21,Input!$A$6:$GZ$6,0),FALSE),0)*IF(FI$109&gt;=MAX($FD$109:FH$109),MIN((FI$109-MAX($FD$109:FH$109)),(FI$109-FH$109)),0)</f>
        <v>0</v>
      </c>
      <c r="FJ171" s="1">
        <f>+IF($E171=FJ$22,VLOOKUP($C171,Input!$A$8:$GZ$39,MATCH(FJ$21,Input!$A$6:$GZ$6,0),FALSE),0)*IF(FJ$110&gt;=MAX($FD$110:FI$110),MIN((FJ$110-MAX($FD$110:FI$110)),(FJ$110-FI$110)),0)+IF($E171=FJ$22,VLOOKUP($C171,Input!$A$8:$GZ$39,MATCH(FJ$21,Input!$A$6:$GZ$6,0),FALSE),0)*IF(FJ$109&gt;=MAX($FD$109:FI$109),MIN((FJ$109-MAX($FD$109:FI$109)),(FJ$109-FI$109)),0)</f>
        <v>0</v>
      </c>
      <c r="FK171" s="1">
        <f>+IF($E171=FK$22,VLOOKUP($C171,Input!$A$8:$GZ$39,MATCH(FK$21,Input!$A$6:$GZ$6,0),FALSE),0)*IF(FK$110&gt;=MAX($FD$110:FJ$110),MIN((FK$110-MAX($FD$110:FJ$110)),(FK$110-FJ$110)),0)+IF($E171=FK$22,VLOOKUP($C171,Input!$A$8:$GZ$39,MATCH(FK$21,Input!$A$6:$GZ$6,0),FALSE),0)*IF(FK$109&gt;=MAX($FD$109:FJ$109),MIN((FK$109-MAX($FD$109:FJ$109)),(FK$109-FJ$109)),0)</f>
        <v>0</v>
      </c>
      <c r="FL171" s="1">
        <f>+IF($E171=FL$22,VLOOKUP($C171,Input!$A$8:$GZ$39,MATCH(FL$21,Input!$A$6:$GZ$6,0),FALSE),0)*IF(FL$110&gt;=MAX($FD$110:FK$110),MIN((FL$110-MAX($FD$110:FK$110)),(FL$110-FK$110)),0)+IF($E171=FL$22,VLOOKUP($C171,Input!$A$8:$GZ$39,MATCH(FL$21,Input!$A$6:$GZ$6,0),FALSE),0)*IF(FL$109&gt;=MAX($FD$109:FK$109),MIN((FL$109-MAX($FD$109:FK$109)),(FL$109-FK$109)),0)</f>
        <v>0</v>
      </c>
      <c r="FM171" s="1">
        <f>+IF($E171=FM$22,VLOOKUP($C171,Input!$A$8:$GZ$39,MATCH(FM$21,Input!$A$6:$GZ$6,0),FALSE),0)*IF(FM$110&gt;=MAX($FD$110:FL$110),MIN((FM$110-MAX($FD$110:FL$110)),(FM$110-FL$110)),0)+IF($E171=FM$22,VLOOKUP($C171,Input!$A$8:$GZ$39,MATCH(FM$21,Input!$A$6:$GZ$6,0),FALSE),0)*IF(FM$109&gt;=MAX($FD$109:FL$109),MIN((FM$109-MAX($FD$109:FL$109)),(FM$109-FL$109)),0)</f>
        <v>0</v>
      </c>
      <c r="FN171" s="1">
        <f>+IF($E171=FN$22,VLOOKUP($C171,Input!$A$8:$GZ$39,MATCH(FN$21,Input!$A$6:$GZ$6,0),FALSE),0)*IF(FN$110&gt;=MAX($FD$110:FM$110),MIN((FN$110-MAX($FD$110:FM$110)),(FN$110-FM$110)),0)+IF($E171=FN$22,VLOOKUP($C171,Input!$A$8:$GZ$39,MATCH(FN$21,Input!$A$6:$GZ$6,0),FALSE),0)*IF(FN$109&gt;=MAX($FD$109:FM$109),MIN((FN$109-MAX($FD$109:FM$109)),(FN$109-FM$109)),0)</f>
        <v>0</v>
      </c>
      <c r="FO171" s="1">
        <f>+IF($E171=FO$22,VLOOKUP($C171,Input!$A$8:$GZ$39,MATCH(FO$21,Input!$A$6:$GZ$6,0),FALSE),0)*IF(FO$110&gt;=MAX($FD$110:FN$110),MIN((FO$110-MAX($FD$110:FN$110)),(FO$110-FN$110)),0)+IF($E171=FO$22,VLOOKUP($C171,Input!$A$8:$GZ$39,MATCH(FO$21,Input!$A$6:$GZ$6,0),FALSE),0)*IF(FO$109&gt;=MAX($FD$109:FN$109),MIN((FO$109-MAX($FD$109:FN$109)),(FO$109-FN$109)),0)</f>
        <v>0</v>
      </c>
      <c r="FP171" s="1">
        <f>+IF($E171=FP$22,VLOOKUP($C171,Input!$A$8:$GZ$39,MATCH(FP$21,Input!$A$6:$GZ$6,0),FALSE),0)*IF(FP$110&gt;=MAX($FD$110:FO$110),MIN((FP$110-MAX($FD$110:FO$110)),(FP$110-FO$110)),0)+IF($E171=FP$22,VLOOKUP($C171,Input!$A$8:$GZ$39,MATCH(FP$21,Input!$A$6:$GZ$6,0),FALSE),0)*IF(FP$109&gt;=MAX($FD$109:FO$109),MIN((FP$109-MAX($FD$109:FO$109)),(FP$109-FO$109)),0)</f>
        <v>0</v>
      </c>
      <c r="FQ171" s="1">
        <f>+IF($E171=FQ$22,VLOOKUP($C171,Input!$A$8:$GZ$39,MATCH(FQ$21,Input!$A$6:$GZ$6,0),FALSE),0)*IF(FQ$110&gt;=MAX($FD$110:FP$110),MIN((FQ$110-MAX($FD$110:FP$110)),(FQ$110-FP$110)),0)+IF($E171=FQ$22,VLOOKUP($C171,Input!$A$8:$GZ$39,MATCH(FQ$21,Input!$A$6:$GZ$6,0),FALSE),0)*IF(FQ$109&gt;=MAX($FD$109:FP$109),MIN((FQ$109-MAX($FD$109:FP$109)),(FQ$109-FP$109)),0)</f>
        <v>0</v>
      </c>
      <c r="FR171" s="1">
        <f>+IF($E171=FR$22,VLOOKUP($C171,Input!$A$8:$GZ$39,MATCH(FR$21,Input!$A$6:$GZ$6,0),FALSE),0)*IF(FR$110&gt;=MAX($FD$110:FQ$110),MIN((FR$110-MAX($FD$110:FQ$110)),(FR$110-FQ$110)),0)+IF($E171=FR$22,VLOOKUP($C171,Input!$A$8:$GZ$39,MATCH(FR$21,Input!$A$6:$GZ$6,0),FALSE),0)*IF(FR$109&gt;=MAX($FD$109:FQ$109),MIN((FR$109-MAX($FD$109:FQ$109)),(FR$109-FQ$109)),0)</f>
        <v>0</v>
      </c>
      <c r="FS171" s="1">
        <f>+IF($E171=FS$22,VLOOKUP($C171,Input!$A$8:$GZ$39,MATCH(FS$21,Input!$A$6:$GZ$6,0),FALSE),0)*IF(FS$110&gt;=MAX($FD$110:FR$110),MIN((FS$110-MAX($FD$110:FR$110)),(FS$110-FR$110)),0)+IF($E171=FS$22,VLOOKUP($C171,Input!$A$8:$GZ$39,MATCH(FS$21,Input!$A$6:$GZ$6,0),FALSE),0)*IF(FS$109&gt;=MAX($FD$109:FR$109),MIN((FS$109-MAX($FD$109:FR$109)),(FS$109-FR$109)),0)</f>
        <v>0</v>
      </c>
      <c r="FT171" s="1">
        <f>+IF($E171=FT$22,VLOOKUP($C171,Input!$A$8:$GZ$39,MATCH(FT$21,Input!$A$6:$GZ$6,0),FALSE),0)*IF(FT$110&gt;=MAX($FD$110:FS$110),MIN((FT$110-MAX($FD$110:FS$110)),(FT$110-FS$110)),0)+IF($E171=FT$22,VLOOKUP($C171,Input!$A$8:$GZ$39,MATCH(FT$21,Input!$A$6:$GZ$6,0),FALSE),0)*IF(FT$109&gt;=MAX($FD$109:FS$109),MIN((FT$109-MAX($FD$109:FS$109)),(FT$109-FS$109)),0)</f>
        <v>0</v>
      </c>
      <c r="FU171" s="1">
        <f>+IF($E171=FU$22,VLOOKUP($C171,Input!$A$8:$GZ$39,MATCH(FU$21,Input!$A$6:$GZ$6,0),FALSE),0)*IF(FU$110&gt;=MAX($FD$110:FT$110),MIN((FU$110-MAX($FD$110:FT$110)),(FU$110-FT$110)),0)+IF($E171=FU$22,VLOOKUP($C171,Input!$A$8:$GZ$39,MATCH(FU$21,Input!$A$6:$GZ$6,0),FALSE),0)*IF(FU$109&gt;=MAX($FD$109:FT$109),MIN((FU$109-MAX($FD$109:FT$109)),(FU$109-FT$109)),0)</f>
        <v>0</v>
      </c>
      <c r="FV171" s="1">
        <f>+IF($E171=FV$22,VLOOKUP($C171,Input!$A$8:$GZ$39,MATCH(FV$21,Input!$A$6:$GZ$6,0),FALSE),0)*IF(FV$110&gt;=MAX($FD$110:FU$110),MIN((FV$110-MAX($FD$110:FU$110)),(FV$110-FU$110)),0)+IF($E171=FV$22,VLOOKUP($C171,Input!$A$8:$GZ$39,MATCH(FV$21,Input!$A$6:$GZ$6,0),FALSE),0)*IF(FV$109&gt;=MAX($FD$109:FU$109),MIN((FV$109-MAX($FD$109:FU$109)),(FV$109-FU$109)),0)</f>
        <v>0</v>
      </c>
      <c r="FW171" s="1">
        <f>+IF($E171=FW$22,VLOOKUP($C171,Input!$A$8:$GZ$39,MATCH(FW$21,Input!$A$6:$GZ$6,0),FALSE),0)*IF(FW$110&gt;=MAX($FD$110:FV$110),MIN((FW$110-MAX($FD$110:FV$110)),(FW$110-FV$110)),0)+IF($E171=FW$22,VLOOKUP($C171,Input!$A$8:$GZ$39,MATCH(FW$21,Input!$A$6:$GZ$6,0),FALSE),0)*IF(FW$109&gt;=MAX($FD$109:FV$109),MIN((FW$109-MAX($FD$109:FV$109)),(FW$109-FV$109)),0)</f>
        <v>0</v>
      </c>
      <c r="FX171" s="1">
        <f>+IF($E171=FX$22,VLOOKUP($C171,Input!$A$8:$GZ$39,MATCH(FX$21,Input!$A$6:$GZ$6,0),FALSE),0)*IF(FX$110&gt;=MAX($FD$110:FW$110),MIN((FX$110-MAX($FD$110:FW$110)),(FX$110-FW$110)),0)+IF($E171=FX$22,VLOOKUP($C171,Input!$A$8:$GZ$39,MATCH(FX$21,Input!$A$6:$GZ$6,0),FALSE),0)*IF(FX$109&gt;=MAX($FD$109:FW$109),MIN((FX$109-MAX($FD$109:FW$109)),(FX$109-FW$109)),0)</f>
        <v>0</v>
      </c>
      <c r="FY171" s="1">
        <f>+IF($E171=FY$22,VLOOKUP($C171,Input!$A$8:$GZ$39,MATCH(FY$21,Input!$A$6:$GZ$6,0),FALSE),0)*IF(FY$110&gt;=MAX($FD$110:FX$110),MIN((FY$110-MAX($FD$110:FX$110)),(FY$110-FX$110)),0)+IF($E171=FY$22,VLOOKUP($C171,Input!$A$8:$GZ$39,MATCH(FY$21,Input!$A$6:$GZ$6,0),FALSE),0)*IF(FY$109&gt;=MAX($FD$109:FX$109),MIN((FY$109-MAX($FD$109:FX$109)),(FY$109-FX$109)),0)</f>
        <v>0</v>
      </c>
      <c r="FZ171" s="1">
        <f>+IF($E171=FZ$22,VLOOKUP($C171,Input!$A$8:$GZ$39,MATCH(FZ$21,Input!$A$6:$GZ$6,0),FALSE),0)*IF(FZ$110&gt;=MAX($FD$110:FY$110),MIN((FZ$110-MAX($FD$110:FY$110)),(FZ$110-FY$110)),0)+IF($E171=FZ$22,VLOOKUP($C171,Input!$A$8:$GZ$39,MATCH(FZ$21,Input!$A$6:$GZ$6,0),FALSE),0)*IF(FZ$109&gt;=MAX($FD$109:FY$109),MIN((FZ$109-MAX($FD$109:FY$109)),(FZ$109-FY$109)),0)</f>
        <v>0</v>
      </c>
      <c r="GA171" s="1">
        <f>+IF($E171=GA$22,VLOOKUP($C171,Input!$A$8:$GZ$39,MATCH(GA$21,Input!$A$6:$GZ$6,0),FALSE),0)*IF(GA$110&gt;=MAX($FD$110:FZ$110),MIN((GA$110-MAX($FD$110:FZ$110)),(GA$110-FZ$110)),0)+IF($E171=GA$22,VLOOKUP($C171,Input!$A$8:$GZ$39,MATCH(GA$21,Input!$A$6:$GZ$6,0),FALSE),0)*IF(GA$109&gt;=MAX($FD$109:FZ$109),MIN((GA$109-MAX($FD$109:FZ$109)),(GA$109-FZ$109)),0)</f>
        <v>0</v>
      </c>
      <c r="GB171" s="1">
        <f>+IF($E171=GB$22,VLOOKUP($C171,Input!$A$8:$GZ$39,MATCH(GB$21,Input!$A$6:$GZ$6,0),FALSE),0)*IF(GB$110&gt;=MAX($FD$110:GA$110),MIN((GB$110-MAX($FD$110:GA$110)),(GB$110-GA$110)),0)+IF($E171=GB$22,VLOOKUP($C171,Input!$A$8:$GZ$39,MATCH(GB$21,Input!$A$6:$GZ$6,0),FALSE),0)*IF(GB$109&gt;=MAX($FD$109:GA$109),MIN((GB$109-MAX($FD$109:GA$109)),(GB$109-GA$109)),0)</f>
        <v>0</v>
      </c>
      <c r="GC171" s="1">
        <f>+IF($E171=GC$22,VLOOKUP($C171,Input!$A$8:$GZ$39,MATCH(GC$21,Input!$A$6:$GZ$6,0),FALSE),0)*IF(GC$110&gt;=MAX($FD$110:GB$110),MIN((GC$110-MAX($FD$110:GB$110)),(GC$110-GB$110)),0)+IF($E171=GC$22,VLOOKUP($C171,Input!$A$8:$GZ$39,MATCH(GC$21,Input!$A$6:$GZ$6,0),FALSE),0)*IF(GC$109&gt;=MAX($FD$109:GB$109),MIN((GC$109-MAX($FD$109:GB$109)),(GC$109-GB$109)),0)</f>
        <v>0</v>
      </c>
      <c r="GD171" s="1">
        <f>+IF($E171=GD$22,VLOOKUP($C171,Input!$A$8:$GZ$39,MATCH(GD$21,Input!$A$6:$GZ$6,0),FALSE),0)*IF(GD$110&gt;=MAX($FD$110:GC$110),MIN((GD$110-MAX($FD$110:GC$110)),(GD$110-GC$110)),0)+IF($E171=GD$22,VLOOKUP($C171,Input!$A$8:$GZ$39,MATCH(GD$21,Input!$A$6:$GZ$6,0),FALSE),0)*IF(GD$109&gt;=MAX($FD$109:GC$109),MIN((GD$109-MAX($FD$109:GC$109)),(GD$109-GC$109)),0)</f>
        <v>0</v>
      </c>
      <c r="GE171" s="1">
        <f>+IF($E171=GE$22,VLOOKUP($C171,Input!$A$8:$GZ$39,MATCH(GE$21,Input!$A$6:$GZ$6,0),FALSE),0)*IF(GE$110&gt;=MAX($FD$110:GD$110),MIN((GE$110-MAX($FD$110:GD$110)),(GE$110-GD$110)),0)+IF($E171=GE$22,VLOOKUP($C171,Input!$A$8:$GZ$39,MATCH(GE$21,Input!$A$6:$GZ$6,0),FALSE),0)*IF(GE$109&gt;=MAX($FD$109:GD$109),MIN((GE$109-MAX($FD$109:GD$109)),(GE$109-GD$109)),0)</f>
        <v>0</v>
      </c>
      <c r="GF171" s="1">
        <f>+IF($E171=GF$22,VLOOKUP($C171,Input!$A$8:$GZ$39,MATCH(GF$21,Input!$A$6:$GZ$6,0),FALSE),0)*IF(GF$110&gt;=MAX($FD$110:GE$110),MIN((GF$110-MAX($FD$110:GE$110)),(GF$110-GE$110)),0)+IF($E171=GF$22,VLOOKUP($C171,Input!$A$8:$GZ$39,MATCH(GF$21,Input!$A$6:$GZ$6,0),FALSE),0)*IF(GF$109&gt;=MAX($FD$109:GE$109),MIN((GF$109-MAX($FD$109:GE$109)),(GF$109-GE$109)),0)</f>
        <v>0</v>
      </c>
      <c r="GG171" s="1">
        <f>+IF($E171=GG$22,VLOOKUP($C171,Input!$A$8:$GZ$39,MATCH(GG$21,Input!$A$6:$GZ$6,0),FALSE),0)*IF(GG$110&gt;=MAX($FD$110:GF$110),MIN((GG$110-MAX($FD$110:GF$110)),(GG$110-GF$110)),0)+IF($E171=GG$22,VLOOKUP($C171,Input!$A$8:$GZ$39,MATCH(GG$21,Input!$A$6:$GZ$6,0),FALSE),0)*IF(GG$109&gt;=MAX($FD$109:GF$109),MIN((GG$109-MAX($FD$109:GF$109)),(GG$109-GF$109)),0)</f>
        <v>0</v>
      </c>
      <c r="GH171" s="1">
        <f>+IF($E171=GH$22,VLOOKUP($C171,Input!$A$8:$GZ$39,MATCH(GH$21,Input!$A$6:$GZ$6,0),FALSE),0)*IF(GH$110&gt;=MAX($FD$110:GG$110),MIN((GH$110-MAX($FD$110:GG$110)),(GH$110-GG$110)),0)+IF($E171=GH$22,VLOOKUP($C171,Input!$A$8:$GZ$39,MATCH(GH$21,Input!$A$6:$GZ$6,0),FALSE),0)*IF(GH$109&gt;=MAX($FD$109:GG$109),MIN((GH$109-MAX($FD$109:GG$109)),(GH$109-GG$109)),0)</f>
        <v>0</v>
      </c>
      <c r="GI171" s="1">
        <f>+IF($E171=GI$22,VLOOKUP($C171,Input!$A$8:$GZ$39,MATCH(GI$21,Input!$A$6:$GZ$6,0),FALSE),0)*IF(GI$110&gt;=MAX($FD$110:GH$110),MIN((GI$110-MAX($FD$110:GH$110)),(GI$110-GH$110)),0)+IF($E171=GI$22,VLOOKUP($C171,Input!$A$8:$GZ$39,MATCH(GI$21,Input!$A$6:$GZ$6,0),FALSE),0)*IF(GI$109&gt;=MAX($FD$109:GH$109),MIN((GI$109-MAX($FD$109:GH$109)),(GI$109-GH$109)),0)</f>
        <v>0</v>
      </c>
      <c r="GJ171" s="1">
        <f>+IF($E171=GJ$22,VLOOKUP($C171,Input!$A$8:$GZ$39,MATCH(GJ$21,Input!$A$6:$GZ$6,0),FALSE),0)*IF(GJ$110&gt;=MAX($FD$110:GI$110),MIN((GJ$110-MAX($FD$110:GI$110)),(GJ$110-GI$110)),0)+IF($E171=GJ$22,VLOOKUP($C171,Input!$A$8:$GZ$39,MATCH(GJ$21,Input!$A$6:$GZ$6,0),FALSE),0)*IF(GJ$109&gt;=MAX($FD$109:GI$109),MIN((GJ$109-MAX($FD$109:GI$109)),(GJ$109-GI$109)),0)</f>
        <v>0</v>
      </c>
      <c r="GK171" s="1">
        <f>+IF($E171=GK$22,VLOOKUP($C171,Input!$A$8:$GZ$39,MATCH(GK$21,Input!$A$6:$GZ$6,0),FALSE),0)*IF(GK$110&gt;=MAX($FD$110:GJ$110),MIN((GK$110-MAX($FD$110:GJ$110)),(GK$110-GJ$110)),0)+IF($E171=GK$22,VLOOKUP($C171,Input!$A$8:$GZ$39,MATCH(GK$21,Input!$A$6:$GZ$6,0),FALSE),0)*IF(GK$109&gt;=MAX($FD$109:GJ$109),MIN((GK$109-MAX($FD$109:GJ$109)),(GK$109-GJ$109)),0)</f>
        <v>0</v>
      </c>
      <c r="GL171" s="1">
        <f>+IF($E171=GL$22,VLOOKUP($C171,Input!$A$8:$GZ$39,MATCH(GL$21,Input!$A$6:$GZ$6,0),FALSE),0)*IF(GL$110&gt;=MAX($FD$110:GK$110),MIN((GL$110-MAX($FD$110:GK$110)),(GL$110-GK$110)),0)+IF($E171=GL$22,VLOOKUP($C171,Input!$A$8:$GZ$39,MATCH(GL$21,Input!$A$6:$GZ$6,0),FALSE),0)*IF(GL$109&gt;=MAX($FD$109:GK$109),MIN((GL$109-MAX($FD$109:GK$109)),(GL$109-GK$109)),0)</f>
        <v>0</v>
      </c>
      <c r="GM171" s="42"/>
      <c r="GN171" t="str">
        <f>VLOOKUP($C171,Input!$A$8:$GZ$39,MATCH(GN$21,Input!$A$6:$GZ$6,0),FALSE)</f>
        <v>NA</v>
      </c>
      <c r="GO171">
        <f>IF((VLOOKUP($C171,Input!$A$8:$GZ$39,MATCH(GO$21,Input!$A$6:$GZ$6,0),FALSE))="Y",$D171/VLOOKUP($C171,Input!$A$8:$GZ$39,MATCH(GP$21,Input!$A$6:$GZ$6,0),FALSE),0)</f>
        <v>0</v>
      </c>
      <c r="GP171">
        <f>IF((VLOOKUP($C171,Input!$A$8:$GZ$39,MATCH(GO$21,Input!$A$6:$GZ$6,0),FALSE))="Y",0,IF((VLOOKUP($C171,Input!$A$8:$GZ$39,MATCH(GP$21,Input!$A$6:$GZ$6,0),FALSE))&gt;0,$D171/VLOOKUP($C171,Input!$A$8:$GZ$39,MATCH(GP$21,Input!$A$6:$GZ$6,0),FALSE),0))</f>
        <v>0</v>
      </c>
      <c r="GQ171" s="1">
        <f>+IF($E171=GQ$22,VLOOKUP($C171,Input!$A$8:$GZ$39,MATCH(GQ$21,Input!$A$6:$GZ$6,0),FALSE),0)*IF(GQ$110&gt;=MAX($GP$110:GP$110),MIN((GQ$110-MAX($GP$110:GP$110)),(GQ$110-GP$110)),0)+IF($E171=GQ$22,VLOOKUP($C171,Input!$A$8:$GZ$39,MATCH(GQ$21,Input!$A$6:$GZ$6,0),FALSE),0)*IF(GQ$109&gt;=MAX($GP$109:GP$109),MIN((GQ$109-MAX($GP$109:GP$109)),(GQ$109-GP$109)),0)</f>
        <v>0</v>
      </c>
      <c r="GR171" s="1">
        <f>+IF($E171=GR$22,VLOOKUP($C171,Input!$A$8:$GZ$39,MATCH(GR$21,Input!$A$6:$GZ$6,0),FALSE),0)*IF(GR$110&gt;=MAX($GP$110:GQ$110),MIN((GR$110-MAX($GP$110:GQ$110)),(GR$110-GQ$110)),0)+IF($E171=GR$22,VLOOKUP($C171,Input!$A$8:$GZ$39,MATCH(GR$21,Input!$A$6:$GZ$6,0),FALSE),0)*IF(GR$109&gt;=MAX($GP$109:GQ$109),MIN((GR$109-MAX($GP$109:GQ$109)),(GR$109-GQ$109)),0)</f>
        <v>0</v>
      </c>
      <c r="GS171" s="1">
        <f>+IF($E171=GS$22,VLOOKUP($C171,Input!$A$8:$GZ$39,MATCH(GS$21,Input!$A$6:$GZ$6,0),FALSE),0)*IF(GS$110&gt;=MAX($GP$110:GR$110),MIN((GS$110-MAX($GP$110:GR$110)),(GS$110-GR$110)),0)+IF($E171=GS$22,VLOOKUP($C171,Input!$A$8:$GZ$39,MATCH(GS$21,Input!$A$6:$GZ$6,0),FALSE),0)*IF(GS$109&gt;=MAX($GP$109:GR$109),MIN((GS$109-MAX($GP$109:GR$109)),(GS$109-GR$109)),0)</f>
        <v>0</v>
      </c>
      <c r="GT171" s="1">
        <f>+IF($E171=GT$22,VLOOKUP($C171,Input!$A$8:$GZ$39,MATCH(GT$21,Input!$A$6:$GZ$6,0),FALSE),0)*IF(GT$110&gt;=MAX($GP$110:GS$110),MIN((GT$110-MAX($GP$110:GS$110)),(GT$110-GS$110)),0)+IF($E171=GT$22,VLOOKUP($C171,Input!$A$8:$GZ$39,MATCH(GT$21,Input!$A$6:$GZ$6,0),FALSE),0)*IF(GT$109&gt;=MAX($GP$109:GS$109),MIN((GT$109-MAX($GP$109:GS$109)),(GT$109-GS$109)),0)</f>
        <v>0</v>
      </c>
      <c r="GU171" s="1">
        <f>+IF($E171=GU$22,VLOOKUP($C171,Input!$A$8:$GZ$39,MATCH(GU$21,Input!$A$6:$GZ$6,0),FALSE),0)*IF(GU$110&gt;=MAX($GP$110:GT$110),MIN((GU$110-MAX($GP$110:GT$110)),(GU$110-GT$110)),0)+IF($E171=GU$22,VLOOKUP($C171,Input!$A$8:$GZ$39,MATCH(GU$21,Input!$A$6:$GZ$6,0),FALSE),0)*IF(GU$109&gt;=MAX($GP$109:GT$109),MIN((GU$109-MAX($GP$109:GT$109)),(GU$109-GT$109)),0)</f>
        <v>0</v>
      </c>
      <c r="GV171" s="1">
        <f>+IF($E171=GV$22,VLOOKUP($C171,Input!$A$8:$GZ$39,MATCH(GV$21,Input!$A$6:$GZ$6,0),FALSE),0)*IF(GV$110&gt;=MAX($GP$110:GU$110),MIN((GV$110-MAX($GP$110:GU$110)),(GV$110-GU$110)),0)+IF($E171=GV$22,VLOOKUP($C171,Input!$A$8:$GZ$39,MATCH(GV$21,Input!$A$6:$GZ$6,0),FALSE),0)*IF(GV$109&gt;=MAX($GP$109:GU$109),MIN((GV$109-MAX($GP$109:GU$109)),(GV$109-GU$109)),0)</f>
        <v>0</v>
      </c>
      <c r="GW171" s="1">
        <f>+IF($E171=GW$22,VLOOKUP($C171,Input!$A$8:$GZ$39,MATCH(GW$21,Input!$A$6:$GZ$6,0),FALSE),0)*IF(GW$110&gt;=MAX($GP$110:GV$110),MIN((GW$110-MAX($GP$110:GV$110)),(GW$110-GV$110)),0)+IF($E171=GW$22,VLOOKUP($C171,Input!$A$8:$GZ$39,MATCH(GW$21,Input!$A$6:$GZ$6,0),FALSE),0)*IF(GW$109&gt;=MAX($GP$109:GV$109),MIN((GW$109-MAX($GP$109:GV$109)),(GW$109-GV$109)),0)</f>
        <v>0</v>
      </c>
      <c r="GX171" s="1">
        <f>+IF($E171=GX$22,VLOOKUP($C171,Input!$A$8:$GZ$39,MATCH(GX$21,Input!$A$6:$GZ$6,0),FALSE),0)*IF(GX$110&gt;=MAX($GP$110:GW$110),MIN((GX$110-MAX($GP$110:GW$110)),(GX$110-GW$110)),0)+IF($E171=GX$22,VLOOKUP($C171,Input!$A$8:$GZ$39,MATCH(GX$21,Input!$A$6:$GZ$6,0),FALSE),0)*IF(GX$109&gt;=MAX($GP$109:GW$109),MIN((GX$109-MAX($GP$109:GW$109)),(GX$109-GW$109)),0)</f>
        <v>0</v>
      </c>
      <c r="GY171" s="1">
        <f>+IF($E171=GY$22,VLOOKUP($C171,Input!$A$8:$GZ$39,MATCH(GY$21,Input!$A$6:$GZ$6,0),FALSE),0)*IF(GY$110&gt;=MAX($GP$110:GX$110),MIN((GY$110-MAX($GP$110:GX$110)),(GY$110-GX$110)),0)+IF($E171=GY$22,VLOOKUP($C171,Input!$A$8:$GZ$39,MATCH(GY$21,Input!$A$6:$GZ$6,0),FALSE),0)*IF(GY$109&gt;=MAX($GP$109:GX$109),MIN((GY$109-MAX($GP$109:GX$109)),(GY$109-GX$109)),0)</f>
        <v>0</v>
      </c>
      <c r="GZ171" s="1">
        <f>+IF($E171=GZ$22,VLOOKUP($C171,Input!$A$8:$GZ$39,MATCH(GZ$21,Input!$A$6:$GZ$6,0),FALSE),0)*IF(GZ$110&gt;=MAX($GP$110:GY$110),MIN((GZ$110-MAX($GP$110:GY$110)),(GZ$110-GY$110)),0)+IF($E171=GZ$22,VLOOKUP($C171,Input!$A$8:$GZ$39,MATCH(GZ$21,Input!$A$6:$GZ$6,0),FALSE),0)*IF(GZ$109&gt;=MAX($GP$109:GY$109),MIN((GZ$109-MAX($GP$109:GY$109)),(GZ$109-GY$109)),0)</f>
        <v>0</v>
      </c>
      <c r="HA171" s="1">
        <f>+IF($E171=HA$22,VLOOKUP($C171,Input!$A$8:$GZ$39,MATCH(HA$21,Input!$A$6:$GZ$6,0),FALSE),0)*IF(HA$110&gt;=MAX($GP$110:GZ$110),MIN((HA$110-MAX($GP$110:GZ$110)),(HA$110-GZ$110)),0)+IF($E171=HA$22,VLOOKUP($C171,Input!$A$8:$GZ$39,MATCH(HA$21,Input!$A$6:$GZ$6,0),FALSE),0)*IF(HA$109&gt;=MAX($GP$109:GZ$109),MIN((HA$109-MAX($GP$109:GZ$109)),(HA$109-GZ$109)),0)</f>
        <v>0</v>
      </c>
      <c r="HB171" s="1">
        <f>+IF($E171=HB$22,VLOOKUP($C171,Input!$A$8:$GZ$39,MATCH(HB$21,Input!$A$6:$GZ$6,0),FALSE),0)*IF(HB$110&gt;=MAX($GP$110:HA$110),MIN((HB$110-MAX($GP$110:HA$110)),(HB$110-HA$110)),0)+IF($E171=HB$22,VLOOKUP($C171,Input!$A$8:$GZ$39,MATCH(HB$21,Input!$A$6:$GZ$6,0),FALSE),0)*IF(HB$109&gt;=MAX($GP$109:HA$109),MIN((HB$109-MAX($GP$109:HA$109)),(HB$109-HA$109)),0)</f>
        <v>0</v>
      </c>
      <c r="HC171" s="1">
        <f>+IF($E171=HC$22,VLOOKUP($C171,Input!$A$8:$GZ$39,MATCH(HC$21,Input!$A$6:$GZ$6,0),FALSE),0)*IF(HC$110&gt;=MAX($GP$110:HB$110),MIN((HC$110-MAX($GP$110:HB$110)),(HC$110-HB$110)),0)+IF($E171=HC$22,VLOOKUP($C171,Input!$A$8:$GZ$39,MATCH(HC$21,Input!$A$6:$GZ$6,0),FALSE),0)*IF(HC$109&gt;=MAX($GP$109:HB$109),MIN((HC$109-MAX($GP$109:HB$109)),(HC$109-HB$109)),0)</f>
        <v>0</v>
      </c>
      <c r="HD171" s="1">
        <f>+IF($E171=HD$22,VLOOKUP($C171,Input!$A$8:$GZ$39,MATCH(HD$21,Input!$A$6:$GZ$6,0),FALSE),0)*IF(HD$110&gt;=MAX($GP$110:HC$110),MIN((HD$110-MAX($GP$110:HC$110)),(HD$110-HC$110)),0)+IF($E171=HD$22,VLOOKUP($C171,Input!$A$8:$GZ$39,MATCH(HD$21,Input!$A$6:$GZ$6,0),FALSE),0)*IF(HD$109&gt;=MAX($GP$109:HC$109),MIN((HD$109-MAX($GP$109:HC$109)),(HD$109-HC$109)),0)</f>
        <v>0</v>
      </c>
      <c r="HE171" s="1">
        <f>+IF($E171=HE$22,VLOOKUP($C171,Input!$A$8:$GZ$39,MATCH(HE$21,Input!$A$6:$GZ$6,0),FALSE),0)*IF(HE$110&gt;=MAX($GP$110:HD$110),MIN((HE$110-MAX($GP$110:HD$110)),(HE$110-HD$110)),0)+IF($E171=HE$22,VLOOKUP($C171,Input!$A$8:$GZ$39,MATCH(HE$21,Input!$A$6:$GZ$6,0),FALSE),0)*IF(HE$109&gt;=MAX($GP$109:HD$109),MIN((HE$109-MAX($GP$109:HD$109)),(HE$109-HD$109)),0)</f>
        <v>0</v>
      </c>
      <c r="HF171" s="1">
        <f>+IF($E171=HF$22,VLOOKUP($C171,Input!$A$8:$GZ$39,MATCH(HF$21,Input!$A$6:$GZ$6,0),FALSE),0)*IF(HF$110&gt;=MAX($GP$110:HE$110),MIN((HF$110-MAX($GP$110:HE$110)),(HF$110-HE$110)),0)+IF($E171=HF$22,VLOOKUP($C171,Input!$A$8:$GZ$39,MATCH(HF$21,Input!$A$6:$GZ$6,0),FALSE),0)*IF(HF$109&gt;=MAX($GP$109:HE$109),MIN((HF$109-MAX($GP$109:HE$109)),(HF$109-HE$109)),0)</f>
        <v>0</v>
      </c>
      <c r="HG171" s="1">
        <f>+IF($E171=HG$22,VLOOKUP($C171,Input!$A$8:$GZ$39,MATCH(HG$21,Input!$A$6:$GZ$6,0),FALSE),0)*IF(HG$110&gt;=MAX($GP$110:HF$110),MIN((HG$110-MAX($GP$110:HF$110)),(HG$110-HF$110)),0)+IF($E171=HG$22,VLOOKUP($C171,Input!$A$8:$GZ$39,MATCH(HG$21,Input!$A$6:$GZ$6,0),FALSE),0)*IF(HG$109&gt;=MAX($GP$109:HF$109),MIN((HG$109-MAX($GP$109:HF$109)),(HG$109-HF$109)),0)</f>
        <v>0</v>
      </c>
      <c r="HH171" s="1">
        <f>+IF($E171=HH$22,VLOOKUP($C171,Input!$A$8:$GZ$39,MATCH(HH$21,Input!$A$6:$GZ$6,0),FALSE),0)*IF(HH$110&gt;=MAX($GP$110:HG$110),MIN((HH$110-MAX($GP$110:HG$110)),(HH$110-HG$110)),0)+IF($E171=HH$22,VLOOKUP($C171,Input!$A$8:$GZ$39,MATCH(HH$21,Input!$A$6:$GZ$6,0),FALSE),0)*IF(HH$109&gt;=MAX($GP$109:HG$109),MIN((HH$109-MAX($GP$109:HG$109)),(HH$109-HG$109)),0)</f>
        <v>0</v>
      </c>
      <c r="HI171" s="1">
        <f>+IF($E171=HI$22,VLOOKUP($C171,Input!$A$8:$GZ$39,MATCH(HI$21,Input!$A$6:$GZ$6,0),FALSE),0)*IF(HI$110&gt;=MAX($GP$110:HH$110),MIN((HI$110-MAX($GP$110:HH$110)),(HI$110-HH$110)),0)+IF($E171=HI$22,VLOOKUP($C171,Input!$A$8:$GZ$39,MATCH(HI$21,Input!$A$6:$GZ$6,0),FALSE),0)*IF(HI$109&gt;=MAX($GP$109:HH$109),MIN((HI$109-MAX($GP$109:HH$109)),(HI$109-HH$109)),0)</f>
        <v>0</v>
      </c>
      <c r="HJ171" s="1">
        <f>+IF($E171=HJ$22,VLOOKUP($C171,Input!$A$8:$GZ$39,MATCH(HJ$21,Input!$A$6:$GZ$6,0),FALSE),0)*IF(HJ$110&gt;=MAX($GP$110:HI$110),MIN((HJ$110-MAX($GP$110:HI$110)),(HJ$110-HI$110)),0)+IF($E171=HJ$22,VLOOKUP($C171,Input!$A$8:$GZ$39,MATCH(HJ$21,Input!$A$6:$GZ$6,0),FALSE),0)*IF(HJ$109&gt;=MAX($GP$109:HI$109),MIN((HJ$109-MAX($GP$109:HI$109)),(HJ$109-HI$109)),0)</f>
        <v>0</v>
      </c>
      <c r="HK171" s="1">
        <f>+IF($E171=HK$22,VLOOKUP($C171,Input!$A$8:$GZ$39,MATCH(HK$21,Input!$A$6:$GZ$6,0),FALSE),0)*IF(HK$110&gt;=MAX($GP$110:HJ$110),MIN((HK$110-MAX($GP$110:HJ$110)),(HK$110-HJ$110)),0)+IF($E171=HK$22,VLOOKUP($C171,Input!$A$8:$GZ$39,MATCH(HK$21,Input!$A$6:$GZ$6,0),FALSE),0)*IF(HK$109&gt;=MAX($GP$109:HJ$109),MIN((HK$109-MAX($GP$109:HJ$109)),(HK$109-HJ$109)),0)</f>
        <v>0</v>
      </c>
      <c r="HL171" s="1">
        <f>+IF($E171=HL$22,VLOOKUP($C171,Input!$A$8:$GZ$39,MATCH(HL$21,Input!$A$6:$GZ$6,0),FALSE),0)*IF(HL$110&gt;=MAX($GP$110:HK$110),MIN((HL$110-MAX($GP$110:HK$110)),(HL$110-HK$110)),0)+IF($E171=HL$22,VLOOKUP($C171,Input!$A$8:$GZ$39,MATCH(HL$21,Input!$A$6:$GZ$6,0),FALSE),0)*IF(HL$109&gt;=MAX($GP$109:HK$109),MIN((HL$109-MAX($GP$109:HK$109)),(HL$109-HK$109)),0)</f>
        <v>0</v>
      </c>
      <c r="HM171" s="1">
        <f>+IF($E171=HM$22,VLOOKUP($C171,Input!$A$8:$GZ$39,MATCH(HM$21,Input!$A$6:$GZ$6,0),FALSE),0)*IF(HM$110&gt;=MAX($GP$110:HL$110),MIN((HM$110-MAX($GP$110:HL$110)),(HM$110-HL$110)),0)+IF($E171=HM$22,VLOOKUP($C171,Input!$A$8:$GZ$39,MATCH(HM$21,Input!$A$6:$GZ$6,0),FALSE),0)*IF(HM$109&gt;=MAX($GP$109:HL$109),MIN((HM$109-MAX($GP$109:HL$109)),(HM$109-HL$109)),0)</f>
        <v>0</v>
      </c>
      <c r="HN171" s="1">
        <f>+IF($E171=HN$22,VLOOKUP($C171,Input!$A$8:$GZ$39,MATCH(HN$21,Input!$A$6:$GZ$6,0),FALSE),0)*IF(HN$110&gt;=MAX($GP$110:HM$110),MIN((HN$110-MAX($GP$110:HM$110)),(HN$110-HM$110)),0)+IF($E171=HN$22,VLOOKUP($C171,Input!$A$8:$GZ$39,MATCH(HN$21,Input!$A$6:$GZ$6,0),FALSE),0)*IF(HN$109&gt;=MAX($GP$109:HM$109),MIN((HN$109-MAX($GP$109:HM$109)),(HN$109-HM$109)),0)</f>
        <v>0</v>
      </c>
      <c r="HO171" s="1">
        <f>+IF($E171=HO$22,VLOOKUP($C171,Input!$A$8:$GZ$39,MATCH(HO$21,Input!$A$6:$GZ$6,0),FALSE),0)*IF(HO$110&gt;=MAX($GP$110:HN$110),MIN((HO$110-MAX($GP$110:HN$110)),(HO$110-HN$110)),0)+IF($E171=HO$22,VLOOKUP($C171,Input!$A$8:$GZ$39,MATCH(HO$21,Input!$A$6:$GZ$6,0),FALSE),0)*IF(HO$109&gt;=MAX($GP$109:HN$109),MIN((HO$109-MAX($GP$109:HN$109)),(HO$109-HN$109)),0)</f>
        <v>0</v>
      </c>
      <c r="HP171" s="1">
        <f>+IF($E171=HP$22,VLOOKUP($C171,Input!$A$8:$GZ$39,MATCH(HP$21,Input!$A$6:$GZ$6,0),FALSE),0)*IF(HP$110&gt;=MAX($GP$110:HO$110),MIN((HP$110-MAX($GP$110:HO$110)),(HP$110-HO$110)),0)+IF($E171=HP$22,VLOOKUP($C171,Input!$A$8:$GZ$39,MATCH(HP$21,Input!$A$6:$GZ$6,0),FALSE),0)*IF(HP$109&gt;=MAX($GP$109:HO$109),MIN((HP$109-MAX($GP$109:HO$109)),(HP$109-HO$109)),0)</f>
        <v>0</v>
      </c>
      <c r="HQ171" s="1">
        <f>+IF($E171=HQ$22,VLOOKUP($C171,Input!$A$8:$GZ$39,MATCH(HQ$21,Input!$A$6:$GZ$6,0),FALSE),0)*IF(HQ$110&gt;=MAX($GP$110:HP$110),MIN((HQ$110-MAX($GP$110:HP$110)),(HQ$110-HP$110)),0)+IF($E171=HQ$22,VLOOKUP($C171,Input!$A$8:$GZ$39,MATCH(HQ$21,Input!$A$6:$GZ$6,0),FALSE),0)*IF(HQ$109&gt;=MAX($GP$109:HP$109),MIN((HQ$109-MAX($GP$109:HP$109)),(HQ$109-HP$109)),0)</f>
        <v>0</v>
      </c>
      <c r="HR171" s="1">
        <f>+IF($E171=HR$22,VLOOKUP($C171,Input!$A$8:$GZ$39,MATCH(HR$21,Input!$A$6:$GZ$6,0),FALSE),0)*IF(HR$110&gt;=MAX($GP$110:HQ$110),MIN((HR$110-MAX($GP$110:HQ$110)),(HR$110-HQ$110)),0)+IF($E171=HR$22,VLOOKUP($C171,Input!$A$8:$GZ$39,MATCH(HR$21,Input!$A$6:$GZ$6,0),FALSE),0)*IF(HR$109&gt;=MAX($GP$109:HQ$109),MIN((HR$109-MAX($GP$109:HQ$109)),(HR$109-HQ$109)),0)</f>
        <v>0</v>
      </c>
      <c r="HS171" s="1">
        <f>+IF($E171=HS$22,VLOOKUP($C171,Input!$A$8:$GZ$39,MATCH(HS$21,Input!$A$6:$GZ$6,0),FALSE),0)*IF(HS$110&gt;=MAX($GP$110:HR$110),MIN((HS$110-MAX($GP$110:HR$110)),(HS$110-HR$110)),0)+IF($E171=HS$22,VLOOKUP($C171,Input!$A$8:$GZ$39,MATCH(HS$21,Input!$A$6:$GZ$6,0),FALSE),0)*IF(HS$109&gt;=MAX($GP$109:HR$109),MIN((HS$109-MAX($GP$109:HR$109)),(HS$109-HR$109)),0)</f>
        <v>0</v>
      </c>
      <c r="HT171" s="1">
        <f>+IF($E171=HT$22,VLOOKUP($C171,Input!$A$8:$GZ$39,MATCH(HT$21,Input!$A$6:$GZ$6,0),FALSE),0)*IF(HT$110&gt;=MAX($GP$110:HS$110),MIN((HT$110-MAX($GP$110:HS$110)),(HT$110-HS$110)),0)+IF($E171=HT$22,VLOOKUP($C171,Input!$A$8:$GZ$39,MATCH(HT$21,Input!$A$6:$GZ$6,0),FALSE),0)*IF(HT$109&gt;=MAX($GP$109:HS$109),MIN((HT$109-MAX($GP$109:HS$109)),(HT$109-HS$109)),0)</f>
        <v>0</v>
      </c>
      <c r="HU171" s="1">
        <f>+IF($E171=HU$22,VLOOKUP($C171,Input!$A$8:$GZ$39,MATCH(HU$21,Input!$A$6:$GZ$6,0),FALSE),0)*IF(HU$110&gt;=MAX($GP$110:HT$110),MIN((HU$110-MAX($GP$110:HT$110)),(HU$110-HT$110)),0)+IF($E171=HU$22,VLOOKUP($C171,Input!$A$8:$GZ$39,MATCH(HU$21,Input!$A$6:$GZ$6,0),FALSE),0)*IF(HU$109&gt;=MAX($GP$109:HT$109),MIN((HU$109-MAX($GP$109:HT$109)),(HU$109-HT$109)),0)</f>
        <v>0</v>
      </c>
      <c r="HV171" s="1">
        <f>+IF($E171=HV$22,VLOOKUP($C171,Input!$A$8:$GZ$39,MATCH(HV$21,Input!$A$6:$GZ$6,0),FALSE),0)*IF(HV$110&gt;=MAX($GP$110:HU$110),MIN((HV$110-MAX($GP$110:HU$110)),(HV$110-HU$110)),0)+IF($E171=HV$22,VLOOKUP($C171,Input!$A$8:$GZ$39,MATCH(HV$21,Input!$A$6:$GZ$6,0),FALSE),0)*IF(HV$109&gt;=MAX($GP$109:HU$109),MIN((HV$109-MAX($GP$109:HU$109)),(HV$109-HU$109)),0)</f>
        <v>0</v>
      </c>
      <c r="HW171" s="1">
        <f>+IF($E171=HW$22,VLOOKUP($C171,Input!$A$8:$GZ$39,MATCH(HW$21,Input!$A$6:$GZ$6,0),FALSE),0)*IF(HW$110&gt;=MAX($GP$110:HV$110),MIN((HW$110-MAX($GP$110:HV$110)),(HW$110-HV$110)),0)+IF($E171=HW$22,VLOOKUP($C171,Input!$A$8:$GZ$39,MATCH(HW$21,Input!$A$6:$GZ$6,0),FALSE),0)*IF(HW$109&gt;=MAX($GP$109:HV$109),MIN((HW$109-MAX($GP$109:HV$109)),(HW$109-HV$109)),0)</f>
        <v>0</v>
      </c>
      <c r="HX171" s="1">
        <f>+IF($E171=HX$22,VLOOKUP($C171,Input!$A$8:$GZ$39,MATCH(HX$21,Input!$A$6:$GZ$6,0),FALSE),0)*IF(HX$110&gt;=MAX($GP$110:HW$110),MIN((HX$110-MAX($GP$110:HW$110)),(HX$110-HW$110)),0)+IF($E171=HX$22,VLOOKUP($C171,Input!$A$8:$GZ$39,MATCH(HX$21,Input!$A$6:$GZ$6,0),FALSE),0)*IF(HX$109&gt;=MAX($GP$109:HW$109),MIN((HX$109-MAX($GP$109:HW$109)),(HX$109-HW$109)),0)</f>
        <v>0</v>
      </c>
      <c r="HY171" s="1">
        <f>+IF($E171=HY$22,VLOOKUP($C171,Input!$A$8:$GZ$39,MATCH(HY$21,Input!$A$6:$GZ$6,0),FALSE),0)*IF(HY$110&gt;=MAX($GP$110:HX$110),MIN((HY$110-MAX($GP$110:HX$110)),(HY$110-HX$110)),0)+IF($E171=HY$22,VLOOKUP($C171,Input!$A$8:$GZ$39,MATCH(HY$21,Input!$A$6:$GZ$6,0),FALSE),0)*IF(HY$109&gt;=MAX($GP$109:HX$109),MIN((HY$109-MAX($GP$109:HX$109)),(HY$109-HX$109)),0)</f>
        <v>0</v>
      </c>
      <c r="HZ171" s="42"/>
      <c r="IA171" t="str">
        <f>VLOOKUP($C171,Input!$A$8:$IA$39,MATCH(IA$21,Input!$A$6:$IA$6,0),FALSE)</f>
        <v>NA</v>
      </c>
      <c r="IB171" s="132">
        <f>IF((VLOOKUP($C171,Input!$A$8:$IA$39,MATCH(IB$21,Input!$A$6:$IA$6,0),FALSE))="Y",$D171/VLOOKUP($C171,Input!$A$8:$IA$39,MATCH(IC$21,Input!$A$6:$IA$6,0),FALSE),0)</f>
        <v>0</v>
      </c>
      <c r="IC171" s="132">
        <f>IF((VLOOKUP($C171,Input!$A$8:$IA$39,MATCH(IB$21,Input!$A$6:$IA$6,0),FALSE))="Y",0,IF((VLOOKUP($C171,Input!$A$8:$IA$39,MATCH(IC$21,Input!$A$6:$IA$6,0),FALSE))&gt;0,$D171/VLOOKUP($C171,Input!$A$8:$IA$39,MATCH(IC$21,Input!$A$6:$IA$6,0),FALSE),0))</f>
        <v>0</v>
      </c>
      <c r="ID171" s="1">
        <f>+IF($E171=ID$22,VLOOKUP($C171,Input!$A$8:$IA$39,MATCH(ID$21,Input!$A$6:$IA$6,0),FALSE),0)*IF(ID$110&gt;=MAX($IC$110:IC$110),MIN((ID$110-MAX($IC$110:IC$110)),(ID$110-IC$110)),0)+IF($E171=ID$22,VLOOKUP($C171,Input!$A$8:$IA$39,MATCH(ID$21,Input!$A$6:$IA$6,0),FALSE),0)*IF(ID$109&gt;=MAX($IC$109:IC$109),MIN((ID$109-MAX($IC$109:IC$109)),(ID$109-IC$109)),0)</f>
        <v>0</v>
      </c>
      <c r="IE171" s="1">
        <f>+IF($E171=IE$22,VLOOKUP($C171,Input!$A$8:$IA$39,MATCH(IE$21,Input!$A$6:$IA$6,0),FALSE),0)*IF(IE$110&gt;=MAX($IC$110:ID$110),MIN((IE$110-MAX($IC$110:ID$110)),(IE$110-ID$110)),0)+IF($E171=IE$22,VLOOKUP($C171,Input!$A$8:$IA$39,MATCH(IE$21,Input!$A$6:$IA$6,0),FALSE),0)*IF(IE$109&gt;=MAX($IC$109:ID$109),MIN((IE$109-MAX($IC$109:ID$109)),(IE$109-ID$109)),0)</f>
        <v>0</v>
      </c>
      <c r="IF171" s="1">
        <f>+IF($E171=IF$22,VLOOKUP($C171,Input!$A$8:$IA$39,MATCH(IF$21,Input!$A$6:$IA$6,0),FALSE),0)*IF(IF$110&gt;=MAX($IC$110:IE$110),MIN((IF$110-MAX($IC$110:IE$110)),(IF$110-IE$110)),0)+IF($E171=IF$22,VLOOKUP($C171,Input!$A$8:$IA$39,MATCH(IF$21,Input!$A$6:$IA$6,0),FALSE),0)*IF(IF$109&gt;=MAX($IC$109:IE$109),MIN((IF$109-MAX($IC$109:IE$109)),(IF$109-IE$109)),0)</f>
        <v>0</v>
      </c>
      <c r="IG171" s="1">
        <f>+IF($E171=IG$22,VLOOKUP($C171,Input!$A$8:$IA$39,MATCH(IG$21,Input!$A$6:$IA$6,0),FALSE),0)*IF(IG$110&gt;=MAX($IC$110:IF$110),MIN((IG$110-MAX($IC$110:IF$110)),(IG$110-IF$110)),0)+IF($E171=IG$22,VLOOKUP($C171,Input!$A$8:$IA$39,MATCH(IG$21,Input!$A$6:$IA$6,0),FALSE),0)*IF(IG$109&gt;=MAX($IC$109:IF$109),MIN((IG$109-MAX($IC$109:IF$109)),(IG$109-IF$109)),0)</f>
        <v>0</v>
      </c>
      <c r="IH171" s="1">
        <f>+IF($E171=IH$22,VLOOKUP($C171,Input!$A$8:$IA$39,MATCH(IH$21,Input!$A$6:$IA$6,0),FALSE),0)*IF(IH$110&gt;=MAX($IC$110:IG$110),MIN((IH$110-MAX($IC$110:IG$110)),(IH$110-IG$110)),0)+IF($E171=IH$22,VLOOKUP($C171,Input!$A$8:$IA$39,MATCH(IH$21,Input!$A$6:$IA$6,0),FALSE),0)*IF(IH$109&gt;=MAX($IC$109:IG$109),MIN((IH$109-MAX($IC$109:IG$109)),(IH$109-IG$109)),0)</f>
        <v>0</v>
      </c>
      <c r="II171" s="1">
        <f>+IF($E171=II$22,VLOOKUP($C171,Input!$A$8:$IA$39,MATCH(II$21,Input!$A$6:$IA$6,0),FALSE),0)*IF(II$110&gt;=MAX($IC$110:IH$110),MIN((II$110-MAX($IC$110:IH$110)),(II$110-IH$110)),0)+IF($E171=II$22,VLOOKUP($C171,Input!$A$8:$IA$39,MATCH(II$21,Input!$A$6:$IA$6,0),FALSE),0)*IF(II$109&gt;=MAX($IC$109:IH$109),MIN((II$109-MAX($IC$109:IH$109)),(II$109-IH$109)),0)</f>
        <v>0</v>
      </c>
      <c r="IJ171" s="1">
        <f>+IF($E171=IJ$22,VLOOKUP($C171,Input!$A$8:$IA$39,MATCH(IJ$21,Input!$A$6:$IA$6,0),FALSE),0)*IF(IJ$110&gt;=MAX($IC$110:II$110),MIN((IJ$110-MAX($IC$110:II$110)),(IJ$110-II$110)),0)+IF($E171=IJ$22,VLOOKUP($C171,Input!$A$8:$IA$39,MATCH(IJ$21,Input!$A$6:$IA$6,0),FALSE),0)*IF(IJ$109&gt;=MAX($IC$109:II$109),MIN((IJ$109-MAX($IC$109:II$109)),(IJ$109-II$109)),0)</f>
        <v>0</v>
      </c>
      <c r="IK171" s="1">
        <f>+IF($E171=IK$22,VLOOKUP($C171,Input!$A$8:$IA$39,MATCH(IK$21,Input!$A$6:$IA$6,0),FALSE),0)*IF(IK$110&gt;=MAX($IC$110:IJ$110),MIN((IK$110-MAX($IC$110:IJ$110)),(IK$110-IJ$110)),0)+IF($E171=IK$22,VLOOKUP($C171,Input!$A$8:$IA$39,MATCH(IK$21,Input!$A$6:$IA$6,0),FALSE),0)*IF(IK$109&gt;=MAX($IC$109:IJ$109),MIN((IK$109-MAX($IC$109:IJ$109)),(IK$109-IJ$109)),0)</f>
        <v>0</v>
      </c>
      <c r="IL171" s="1">
        <f>+IF($E171=IL$22,VLOOKUP($C171,Input!$A$8:$IA$39,MATCH(IL$21,Input!$A$6:$IA$6,0),FALSE),0)*IF(IL$110&gt;=MAX($IC$110:IK$110),MIN((IL$110-MAX($IC$110:IK$110)),(IL$110-IK$110)),0)+IF($E171=IL$22,VLOOKUP($C171,Input!$A$8:$IA$39,MATCH(IL$21,Input!$A$6:$IA$6,0),FALSE),0)*IF(IL$109&gt;=MAX($IC$109:IK$109),MIN((IL$109-MAX($IC$109:IK$109)),(IL$109-IK$109)),0)</f>
        <v>0</v>
      </c>
      <c r="IM171" s="1">
        <f>+IF($E171=IM$22,VLOOKUP($C171,Input!$A$8:$IA$39,MATCH(IM$21,Input!$A$6:$IA$6,0),FALSE),0)*IF(IM$110&gt;=MAX($IC$110:IL$110),MIN((IM$110-MAX($IC$110:IL$110)),(IM$110-IL$110)),0)+IF($E171=IM$22,VLOOKUP($C171,Input!$A$8:$IA$39,MATCH(IM$21,Input!$A$6:$IA$6,0),FALSE),0)*IF(IM$109&gt;=MAX($IC$109:IL$109),MIN((IM$109-MAX($IC$109:IL$109)),(IM$109-IL$109)),0)</f>
        <v>0</v>
      </c>
      <c r="IN171" s="1">
        <f>+IF($E171=IN$22,VLOOKUP($C171,Input!$A$8:$IA$39,MATCH(IN$21,Input!$A$6:$IA$6,0),FALSE),0)*IF(IN$110&gt;=MAX($IC$110:IM$110),MIN((IN$110-MAX($IC$110:IM$110)),(IN$110-IM$110)),0)+IF($E171=IN$22,VLOOKUP($C171,Input!$A$8:$IA$39,MATCH(IN$21,Input!$A$6:$IA$6,0),FALSE),0)*IF(IN$109&gt;=MAX($IC$109:IM$109),MIN((IN$109-MAX($IC$109:IM$109)),(IN$109-IM$109)),0)</f>
        <v>0</v>
      </c>
      <c r="IO171" s="1">
        <f>+IF($E171=IO$22,VLOOKUP($C171,Input!$A$8:$IA$39,MATCH(IO$21,Input!$A$6:$IA$6,0),FALSE),0)*IF(IO$110&gt;=MAX($IC$110:IN$110),MIN((IO$110-MAX($IC$110:IN$110)),(IO$110-IN$110)),0)+IF($E171=IO$22,VLOOKUP($C171,Input!$A$8:$IA$39,MATCH(IO$21,Input!$A$6:$IA$6,0),FALSE),0)*IF(IO$109&gt;=MAX($IC$109:IN$109),MIN((IO$109-MAX($IC$109:IN$109)),(IO$109-IN$109)),0)</f>
        <v>0</v>
      </c>
      <c r="IP171" s="1">
        <f>+IF($E171=IP$22,VLOOKUP($C171,Input!$A$8:$IA$39,MATCH(IP$21,Input!$A$6:$IA$6,0),FALSE),0)*IF(IP$110&gt;=MAX($IC$110:IO$110),MIN((IP$110-MAX($IC$110:IO$110)),(IP$110-IO$110)),0)+IF($E171=IP$22,VLOOKUP($C171,Input!$A$8:$IA$39,MATCH(IP$21,Input!$A$6:$IA$6,0),FALSE),0)*IF(IP$109&gt;=MAX($IC$109:IO$109),MIN((IP$109-MAX($IC$109:IO$109)),(IP$109-IO$109)),0)</f>
        <v>0</v>
      </c>
      <c r="IQ171" s="1">
        <f>+IF($E171=IQ$22,VLOOKUP($C171,Input!$A$8:$IA$39,MATCH(IQ$21,Input!$A$6:$IA$6,0),FALSE),0)*IF(IQ$110&gt;=MAX($IC$110:IP$110),MIN((IQ$110-MAX($IC$110:IP$110)),(IQ$110-IP$110)),0)+IF($E171=IQ$22,VLOOKUP($C171,Input!$A$8:$IA$39,MATCH(IQ$21,Input!$A$6:$IA$6,0),FALSE),0)*IF(IQ$109&gt;=MAX($IC$109:IP$109),MIN((IQ$109-MAX($IC$109:IP$109)),(IQ$109-IP$109)),0)</f>
        <v>0</v>
      </c>
      <c r="IR171" s="1">
        <f>+IF($E171=IR$22,VLOOKUP($C171,Input!$A$8:$IA$39,MATCH(IR$21,Input!$A$6:$IA$6,0),FALSE),0)*IF(IR$110&gt;=MAX($IC$110:IQ$110),MIN((IR$110-MAX($IC$110:IQ$110)),(IR$110-IQ$110)),0)+IF($E171=IR$22,VLOOKUP($C171,Input!$A$8:$IA$39,MATCH(IR$21,Input!$A$6:$IA$6,0),FALSE),0)*IF(IR$109&gt;=MAX($IC$109:IQ$109),MIN((IR$109-MAX($IC$109:IQ$109)),(IR$109-IQ$109)),0)</f>
        <v>0</v>
      </c>
      <c r="IS171" s="1">
        <f>+IF($E171=IS$22,VLOOKUP($C171,Input!$A$8:$IA$39,MATCH(IS$21,Input!$A$6:$IA$6,0),FALSE),0)*IF(IS$110&gt;=MAX($IC$110:IR$110),MIN((IS$110-MAX($IC$110:IR$110)),(IS$110-IR$110)),0)+IF($E171=IS$22,VLOOKUP($C171,Input!$A$8:$IA$39,MATCH(IS$21,Input!$A$6:$IA$6,0),FALSE),0)*IF(IS$109&gt;=MAX($IC$109:IR$109),MIN((IS$109-MAX($IC$109:IR$109)),(IS$109-IR$109)),0)</f>
        <v>0</v>
      </c>
      <c r="IT171" s="1">
        <f>+IF($E171=IT$22,VLOOKUP($C171,Input!$A$8:$IA$39,MATCH(IT$21,Input!$A$6:$IA$6,0),FALSE),0)*IF(IT$110&gt;=MAX($IC$110:IS$110),MIN((IT$110-MAX($IC$110:IS$110)),(IT$110-IS$110)),0)+IF($E171=IT$22,VLOOKUP($C171,Input!$A$8:$IA$39,MATCH(IT$21,Input!$A$6:$IA$6,0),FALSE),0)*IF(IT$109&gt;=MAX($IC$109:IS$109),MIN((IT$109-MAX($IC$109:IS$109)),(IT$109-IS$109)),0)</f>
        <v>0</v>
      </c>
      <c r="IU171" s="1">
        <f>+IF($E171=IU$22,VLOOKUP($C171,Input!$A$8:$IA$39,MATCH(IU$21,Input!$A$6:$IA$6,0),FALSE),0)*IF(IU$110&gt;=MAX($IC$110:IT$110),MIN((IU$110-MAX($IC$110:IT$110)),(IU$110-IT$110)),0)+IF($E171=IU$22,VLOOKUP($C171,Input!$A$8:$IA$39,MATCH(IU$21,Input!$A$6:$IA$6,0),FALSE),0)*IF(IU$109&gt;=MAX($IC$109:IT$109),MIN((IU$109-MAX($IC$109:IT$109)),(IU$109-IT$109)),0)</f>
        <v>0</v>
      </c>
      <c r="IV171" s="1">
        <f>+IF($E171=IV$22,VLOOKUP($C171,Input!$A$8:$IA$39,MATCH(IV$21,Input!$A$6:$IA$6,0),FALSE),0)*IF(IV$110&gt;=MAX($IC$110:IU$110),MIN((IV$110-MAX($IC$110:IU$110)),(IV$110-IU$110)),0)+IF($E171=IV$22,VLOOKUP($C171,Input!$A$8:$IA$39,MATCH(IV$21,Input!$A$6:$IA$6,0),FALSE),0)*IF(IV$109&gt;=MAX($IC$109:IU$109),MIN((IV$109-MAX($IC$109:IU$109)),(IV$109-IU$109)),0)</f>
        <v>0</v>
      </c>
      <c r="IW171" s="1">
        <f>+IF($E171=IW$22,VLOOKUP($C171,Input!$A$8:$IA$39,MATCH(IW$21,Input!$A$6:$IA$6,0),FALSE),0)*IF(IW$110&gt;=MAX($IC$110:IV$110),MIN((IW$110-MAX($IC$110:IV$110)),(IW$110-IV$110)),0)+IF($E171=IW$22,VLOOKUP($C171,Input!$A$8:$IA$39,MATCH(IW$21,Input!$A$6:$IA$6,0),FALSE),0)*IF(IW$109&gt;=MAX($IC$109:IV$109),MIN((IW$109-MAX($IC$109:IV$109)),(IW$109-IV$109)),0)</f>
        <v>0</v>
      </c>
      <c r="IX171" s="1">
        <f>+IF($E171=IX$22,VLOOKUP($C171,Input!$A$8:$IA$39,MATCH(IX$21,Input!$A$6:$IA$6,0),FALSE),0)*IF(IX$110&gt;=MAX($IC$110:IW$110),MIN((IX$110-MAX($IC$110:IW$110)),(IX$110-IW$110)),0)+IF($E171=IX$22,VLOOKUP($C171,Input!$A$8:$IA$39,MATCH(IX$21,Input!$A$6:$IA$6,0),FALSE),0)*IF(IX$109&gt;=MAX($IC$109:IW$109),MIN((IX$109-MAX($IC$109:IW$109)),(IX$109-IW$109)),0)</f>
        <v>0</v>
      </c>
      <c r="IY171" s="1">
        <f>+IF($E171=IY$22,VLOOKUP($C171,Input!$A$8:$IA$39,MATCH(IY$21,Input!$A$6:$IA$6,0),FALSE),0)*IF(IY$110&gt;=MAX($IC$110:IX$110),MIN((IY$110-MAX($IC$110:IX$110)),(IY$110-IX$110)),0)+IF($E171=IY$22,VLOOKUP($C171,Input!$A$8:$IA$39,MATCH(IY$21,Input!$A$6:$IA$6,0),FALSE),0)*IF(IY$109&gt;=MAX($IC$109:IX$109),MIN((IY$109-MAX($IC$109:IX$109)),(IY$109-IX$109)),0)</f>
        <v>0</v>
      </c>
      <c r="IZ171" s="1">
        <f>+IF($E171=IZ$22,VLOOKUP($C171,Input!$A$8:$IA$39,MATCH(IZ$21,Input!$A$6:$IA$6,0),FALSE),0)*IF(IZ$110&gt;=MAX($IC$110:IY$110),MIN((IZ$110-MAX($IC$110:IY$110)),(IZ$110-IY$110)),0)+IF($E171=IZ$22,VLOOKUP($C171,Input!$A$8:$IA$39,MATCH(IZ$21,Input!$A$6:$IA$6,0),FALSE),0)*IF(IZ$109&gt;=MAX($IC$109:IY$109),MIN((IZ$109-MAX($IC$109:IY$109)),(IZ$109-IY$109)),0)</f>
        <v>0</v>
      </c>
      <c r="JA171" s="1">
        <f>+IF($E171=JA$22,VLOOKUP($C171,Input!$A$8:$IA$39,MATCH(JA$21,Input!$A$6:$IA$6,0),FALSE),0)*IF(JA$110&gt;=MAX($IC$110:IZ$110),MIN((JA$110-MAX($IC$110:IZ$110)),(JA$110-IZ$110)),0)+IF($E171=JA$22,VLOOKUP($C171,Input!$A$8:$IA$39,MATCH(JA$21,Input!$A$6:$IA$6,0),FALSE),0)*IF(JA$109&gt;=MAX($IC$109:IZ$109),MIN((JA$109-MAX($IC$109:IZ$109)),(JA$109-IZ$109)),0)</f>
        <v>0</v>
      </c>
      <c r="JB171" s="1">
        <f>+IF($E171=JB$22,VLOOKUP($C171,Input!$A$8:$IA$39,MATCH(JB$21,Input!$A$6:$IA$6,0),FALSE),0)*IF(JB$110&gt;=MAX($IC$110:JA$110),MIN((JB$110-MAX($IC$110:JA$110)),(JB$110-JA$110)),0)+IF($E171=JB$22,VLOOKUP($C171,Input!$A$8:$IA$39,MATCH(JB$21,Input!$A$6:$IA$6,0),FALSE),0)*IF(JB$109&gt;=MAX($IC$109:JA$109),MIN((JB$109-MAX($IC$109:JA$109)),(JB$109-JA$109)),0)</f>
        <v>0</v>
      </c>
      <c r="JC171" s="1">
        <f>+IF($E171=JC$22,VLOOKUP($C171,Input!$A$8:$IA$39,MATCH(JC$21,Input!$A$6:$IA$6,0),FALSE),0)*IF(JC$110&gt;=MAX($IC$110:JB$110),MIN((JC$110-MAX($IC$110:JB$110)),(JC$110-JB$110)),0)+IF($E171=JC$22,VLOOKUP($C171,Input!$A$8:$IA$39,MATCH(JC$21,Input!$A$6:$IA$6,0),FALSE),0)*IF(JC$109&gt;=MAX($IC$109:JB$109),MIN((JC$109-MAX($IC$109:JB$109)),(JC$109-JB$109)),0)</f>
        <v>0</v>
      </c>
      <c r="JD171" s="1">
        <f>+IF($E171=JD$22,VLOOKUP($C171,Input!$A$8:$IA$39,MATCH(JD$21,Input!$A$6:$IA$6,0),FALSE),0)*IF(JD$110&gt;=MAX($IC$110:JC$110),MIN((JD$110-MAX($IC$110:JC$110)),(JD$110-JC$110)),0)+IF($E171=JD$22,VLOOKUP($C171,Input!$A$8:$IA$39,MATCH(JD$21,Input!$A$6:$IA$6,0),FALSE),0)*IF(JD$109&gt;=MAX($IC$109:JC$109),MIN((JD$109-MAX($IC$109:JC$109)),(JD$109-JC$109)),0)</f>
        <v>0</v>
      </c>
      <c r="JE171" s="1">
        <f>+IF($E171=JE$22,VLOOKUP($C171,Input!$A$8:$IA$39,MATCH(JE$21,Input!$A$6:$IA$6,0),FALSE),0)*IF(JE$110&gt;=MAX($IC$110:JD$110),MIN((JE$110-MAX($IC$110:JD$110)),(JE$110-JD$110)),0)+IF($E171=JE$22,VLOOKUP($C171,Input!$A$8:$IA$39,MATCH(JE$21,Input!$A$6:$IA$6,0),FALSE),0)*IF(JE$109&gt;=MAX($IC$109:JD$109),MIN((JE$109-MAX($IC$109:JD$109)),(JE$109-JD$109)),0)</f>
        <v>0</v>
      </c>
      <c r="JF171" s="1">
        <f>+IF($E171=JF$22,VLOOKUP($C171,Input!$A$8:$IA$39,MATCH(JF$21,Input!$A$6:$IA$6,0),FALSE),0)*IF(JF$110&gt;=MAX($IC$110:JE$110),MIN((JF$110-MAX($IC$110:JE$110)),(JF$110-JE$110)),0)+IF($E171=JF$22,VLOOKUP($C171,Input!$A$8:$IA$39,MATCH(JF$21,Input!$A$6:$IA$6,0),FALSE),0)*IF(JF$109&gt;=MAX($IC$109:JE$109),MIN((JF$109-MAX($IC$109:JE$109)),(JF$109-JE$109)),0)</f>
        <v>0</v>
      </c>
      <c r="JG171" s="1">
        <f>+IF($E171=JG$22,VLOOKUP($C171,Input!$A$8:$IA$39,MATCH(JG$21,Input!$A$6:$IA$6,0),FALSE),0)*IF(JG$110&gt;=MAX($IC$110:JF$110),MIN((JG$110-MAX($IC$110:JF$110)),(JG$110-JF$110)),0)+IF($E171=JG$22,VLOOKUP($C171,Input!$A$8:$IA$39,MATCH(JG$21,Input!$A$6:$IA$6,0),FALSE),0)*IF(JG$109&gt;=MAX($IC$109:JF$109),MIN((JG$109-MAX($IC$109:JF$109)),(JG$109-JF$109)),0)</f>
        <v>0</v>
      </c>
      <c r="JH171" s="1">
        <f>+IF($E171=JH$22,VLOOKUP($C171,Input!$A$8:$IA$39,MATCH(JH$21,Input!$A$6:$IA$6,0),FALSE),0)*IF(JH$110&gt;=MAX($IC$110:JG$110),MIN((JH$110-MAX($IC$110:JG$110)),(JH$110-JG$110)),0)+IF($E171=JH$22,VLOOKUP($C171,Input!$A$8:$IA$39,MATCH(JH$21,Input!$A$6:$IA$6,0),FALSE),0)*IF(JH$109&gt;=MAX($IC$109:JG$109),MIN((JH$109-MAX($IC$109:JG$109)),(JH$109-JG$109)),0)</f>
        <v>0</v>
      </c>
      <c r="JI171" s="1">
        <f>+IF($E171=JI$22,VLOOKUP($C171,Input!$A$8:$IA$39,MATCH(JI$21,Input!$A$6:$IA$6,0),FALSE),0)*IF(JI$110&gt;=MAX($IC$110:JH$110),MIN((JI$110-MAX($IC$110:JH$110)),(JI$110-JH$110)),0)+IF($E171=JI$22,VLOOKUP($C171,Input!$A$8:$IA$39,MATCH(JI$21,Input!$A$6:$IA$6,0),FALSE),0)*IF(JI$109&gt;=MAX($IC$109:JH$109),MIN((JI$109-MAX($IC$109:JH$109)),(JI$109-JH$109)),0)</f>
        <v>0</v>
      </c>
      <c r="JJ171" s="1">
        <f>+IF($E171=JJ$22,VLOOKUP($C171,Input!$A$8:$IA$39,MATCH(JJ$21,Input!$A$6:$IA$6,0),FALSE),0)*IF(JJ$110&gt;=MAX($IC$110:JI$110),MIN((JJ$110-MAX($IC$110:JI$110)),(JJ$110-JI$110)),0)+IF($E171=JJ$22,VLOOKUP($C171,Input!$A$8:$IA$39,MATCH(JJ$21,Input!$A$6:$IA$6,0),FALSE),0)*IF(JJ$109&gt;=MAX($IC$109:JI$109),MIN((JJ$109-MAX($IC$109:JI$109)),(JJ$109-JI$109)),0)</f>
        <v>0</v>
      </c>
      <c r="JK171" s="1">
        <f>+IF($E171=JK$22,VLOOKUP($C171,Input!$A$8:$IA$39,MATCH(JK$21,Input!$A$6:$IA$6,0),FALSE),0)*IF(JK$110&gt;=MAX($IC$110:JJ$110),MIN((JK$110-MAX($IC$110:JJ$110)),(JK$110-JJ$110)),0)+IF($E171=JK$22,VLOOKUP($C171,Input!$A$8:$IA$39,MATCH(JK$21,Input!$A$6:$IA$6,0),FALSE),0)*IF(JK$109&gt;=MAX($IC$109:JJ$109),MIN((JK$109-MAX($IC$109:JJ$109)),(JK$109-JJ$109)),0)</f>
        <v>0</v>
      </c>
      <c r="JL171" s="1">
        <f>+IF($E171=JL$22,VLOOKUP($C171,Input!$A$8:$IA$39,MATCH(JL$21,Input!$A$6:$IA$6,0),FALSE),0)*IF(JL$110&gt;=MAX($IC$110:JK$110),MIN((JL$110-MAX($IC$110:JK$110)),(JL$110-JK$110)),0)+IF($E171=JL$22,VLOOKUP($C171,Input!$A$8:$IA$39,MATCH(JL$21,Input!$A$6:$IA$6,0),FALSE),0)*IF(JL$109&gt;=MAX($IC$109:JK$109),MIN((JL$109-MAX($IC$109:JK$109)),(JL$109-JK$109)),0)</f>
        <v>0</v>
      </c>
      <c r="JN171" t="str">
        <f>+VLOOKUP($C171,Input!$A$8:$GZ$39,MATCH(JN$21,Input!$A$6:$GZ$6,0),FALSE)</f>
        <v>CNG Station Maint in fuel price</v>
      </c>
      <c r="JO171" s="1">
        <f>IF($E171+$I171+$D$7&lt;=JO$22,0,IF(JO$22-$D$7&gt;=$E171,VLOOKUP($C171,Input!$A$8:$GZ$39,MATCH(JO$21,Input!$A$6:$GZ$6,0),FALSE),0)*$F171/$G171)*$D171</f>
        <v>0</v>
      </c>
      <c r="JP171" s="1">
        <f>IF($E171+$I171+$D$7&lt;=JP$22,0,IF(JP$22-$D$7&gt;=$E171,VLOOKUP($C171,Input!$A$8:$GZ$39,MATCH(JP$21,Input!$A$6:$GZ$6,0),FALSE),0)*$F171/$G171)*$D171</f>
        <v>0</v>
      </c>
      <c r="JQ171" s="1">
        <f>IF($E171+$I171+$D$7&lt;=JQ$22,0,IF(JQ$22-$D$7&gt;=$E171,VLOOKUP($C171,Input!$A$8:$GZ$39,MATCH(JQ$21,Input!$A$6:$GZ$6,0),FALSE),0)*$F171/$G171)*$D171</f>
        <v>0</v>
      </c>
      <c r="JR171" s="1">
        <f>IF($E171+$I171+$D$7&lt;=JR$22,0,IF(JR$22-$D$7&gt;=$E171,VLOOKUP($C171,Input!$A$8:$GZ$39,MATCH(JR$21,Input!$A$6:$GZ$6,0),FALSE),0)*$F171/$G171)*$D171</f>
        <v>0</v>
      </c>
      <c r="JS171" s="1">
        <f>IF($E171+$I171+$D$7&lt;=JS$22,0,IF(JS$22-$D$7&gt;=$E171,VLOOKUP($C171,Input!$A$8:$GZ$39,MATCH(JS$21,Input!$A$6:$GZ$6,0),FALSE),0)*$F171/$G171)*$D171</f>
        <v>0</v>
      </c>
      <c r="JT171" s="1">
        <f>IF($E171+$I171+$D$7&lt;=JT$22,0,IF(JT$22-$D$7&gt;=$E171,VLOOKUP($C171,Input!$A$8:$GZ$39,MATCH(JT$21,Input!$A$6:$GZ$6,0),FALSE),0)*$F171/$G171)*$D171</f>
        <v>0</v>
      </c>
      <c r="JU171" s="1">
        <f>IF($E171+$I171+$D$7&lt;=JU$22,0,IF(JU$22-$D$7&gt;=$E171,VLOOKUP($C171,Input!$A$8:$GZ$39,MATCH(JU$21,Input!$A$6:$GZ$6,0),FALSE),0)*$F171/$G171)*$D171</f>
        <v>0</v>
      </c>
      <c r="JV171" s="1">
        <f>IF($E171+$I171+$D$7&lt;=JV$22,0,IF(JV$22-$D$7&gt;=$E171,VLOOKUP($C171,Input!$A$8:$GZ$39,MATCH(JV$21,Input!$A$6:$GZ$6,0),FALSE),0)*$F171/$G171)*$D171</f>
        <v>0</v>
      </c>
      <c r="JW171" s="1">
        <f>IF($E171+$I171+$D$7&lt;=JW$22,0,IF(JW$22-$D$7&gt;=$E171,VLOOKUP($C171,Input!$A$8:$GZ$39,MATCH(JW$21,Input!$A$6:$GZ$6,0),FALSE),0)*$F171/$G171)*$D171</f>
        <v>0</v>
      </c>
      <c r="JX171" s="1">
        <f>IF($E171+$I171+$D$7&lt;=JX$22,0,IF(JX$22-$D$7&gt;=$E171,VLOOKUP($C171,Input!$A$8:$GZ$39,MATCH(JX$21,Input!$A$6:$GZ$6,0),FALSE),0)*$F171/$G171)*$D171</f>
        <v>0</v>
      </c>
      <c r="JY171" s="1">
        <f>IF($E171+$I171+$D$7&lt;=JY$22,0,IF(JY$22-$D$7&gt;=$E171,VLOOKUP($C171,Input!$A$8:$GZ$39,MATCH(JY$21,Input!$A$6:$GZ$6,0),FALSE),0)*$F171/$G171)*$D171</f>
        <v>0</v>
      </c>
      <c r="JZ171" s="1">
        <f>IF($E171+$I171+$D$7&lt;=JZ$22,0,IF(JZ$22-$D$7&gt;=$E171,VLOOKUP($C171,Input!$A$8:$GZ$39,MATCH(JZ$21,Input!$A$6:$GZ$6,0),FALSE),0)*$F171/$G171)*$D171</f>
        <v>0</v>
      </c>
      <c r="KA171" s="1">
        <f>IF($E171+$I171+$D$7&lt;=KA$22,0,IF(KA$22-$D$7&gt;=$E171,VLOOKUP($C171,Input!$A$8:$GZ$39,MATCH(KA$21,Input!$A$6:$GZ$6,0),FALSE),0)*$F171/$G171)*$D171</f>
        <v>0</v>
      </c>
      <c r="KB171" s="1">
        <f>IF($E171+$I171+$D$7&lt;=KB$22,0,IF(KB$22-$D$7&gt;=$E171,VLOOKUP($C171,Input!$A$8:$GZ$39,MATCH(KB$21,Input!$A$6:$GZ$6,0),FALSE),0)*$F171/$G171)*$D171</f>
        <v>0</v>
      </c>
      <c r="KC171" s="1">
        <f>IF($E171+$I171+$D$7&lt;=KC$22,0,IF(KC$22-$D$7&gt;=$E171,VLOOKUP($C171,Input!$A$8:$GZ$39,MATCH(KC$21,Input!$A$6:$GZ$6,0),FALSE),0)*$F171/$G171)*$D171</f>
        <v>0</v>
      </c>
      <c r="KD171" s="1">
        <f>IF($E171+$I171+$D$7&lt;=KD$22,0,IF(KD$22-$D$7&gt;=$E171,VLOOKUP($C171,Input!$A$8:$GZ$39,MATCH(KD$21,Input!$A$6:$GZ$6,0),FALSE),0)*$F171/$G171)*$D171</f>
        <v>0</v>
      </c>
      <c r="KE171" s="1">
        <f>IF($E171+$I171+$D$7&lt;=KE$22,0,IF(KE$22-$D$7&gt;=$E171,VLOOKUP($C171,Input!$A$8:$GZ$39,MATCH(KE$21,Input!$A$6:$GZ$6,0),FALSE),0)*$F171/$G171)*$D171</f>
        <v>0</v>
      </c>
      <c r="KF171" s="1">
        <f>IF($E171+$I171+$D$7&lt;=KF$22,0,IF(KF$22-$D$7&gt;=$E171,VLOOKUP($C171,Input!$A$8:$GZ$39,MATCH(KF$21,Input!$A$6:$GZ$6,0),FALSE),0)*$F171/$G171)*$D171</f>
        <v>0</v>
      </c>
      <c r="KG171" s="1">
        <f>IF($E171+$I171+$D$7&lt;=KG$22,0,IF(KG$22-$D$7&gt;=$E171,VLOOKUP($C171,Input!$A$8:$GZ$39,MATCH(KG$21,Input!$A$6:$GZ$6,0),FALSE),0)*$F171/$G171)*$D171</f>
        <v>0</v>
      </c>
      <c r="KH171" s="1">
        <f>IF($E171+$I171+$D$7&lt;=KH$22,0,IF(KH$22-$D$7&gt;=$E171,VLOOKUP($C171,Input!$A$8:$GZ$39,MATCH(KH$21,Input!$A$6:$GZ$6,0),FALSE),0)*$F171/$G171)*$D171</f>
        <v>0</v>
      </c>
      <c r="KI171" s="1">
        <f>IF($E171+$I171+$D$7&lt;=KI$22,0,IF(KI$22-$D$7&gt;=$E171,VLOOKUP($C171,Input!$A$8:$GZ$39,MATCH(KI$21,Input!$A$6:$GZ$6,0),FALSE),0)*$F171/$G171)*$D171</f>
        <v>0</v>
      </c>
      <c r="KJ171" s="1">
        <f>IF($E171+$I171+$D$7&lt;=KJ$22,0,IF(KJ$22-$D$7&gt;=$E171,VLOOKUP($C171,Input!$A$8:$GZ$39,MATCH(KJ$21,Input!$A$6:$GZ$6,0),FALSE),0)*$F171/$G171)*$D171</f>
        <v>0</v>
      </c>
      <c r="KK171" s="1">
        <f>IF($E171+$I171+$D$7&lt;=KK$22,0,IF(KK$22-$D$7&gt;=$E171,VLOOKUP($C171,Input!$A$8:$GZ$39,MATCH(KK$21,Input!$A$6:$GZ$6,0),FALSE),0)*$F171/$G171)*$D171</f>
        <v>0</v>
      </c>
      <c r="KL171" s="1">
        <f>IF($E171+$I171+$D$7&lt;=KL$22,0,IF(KL$22-$D$7&gt;=$E171,VLOOKUP($C171,Input!$A$8:$GZ$39,MATCH(KL$21,Input!$A$6:$GZ$6,0),FALSE),0)*$F171/$G171)*$D171</f>
        <v>0</v>
      </c>
      <c r="KM171" s="1">
        <f>IF($E171+$I171+$D$7&lt;=KM$22,0,IF(KM$22-$D$7&gt;=$E171,VLOOKUP($C171,Input!$A$8:$GZ$39,MATCH(KM$21,Input!$A$6:$GZ$6,0),FALSE),0)*$F171/$G171)*$D171</f>
        <v>0</v>
      </c>
      <c r="KN171" s="1">
        <f>IF($E171+$I171+$D$7&lt;=KN$22,0,IF(KN$22-$D$7&gt;=$E171,VLOOKUP($C171,Input!$A$8:$GZ$39,MATCH(KN$21,Input!$A$6:$GZ$6,0),FALSE),0)*$F171/$G171)*$D171</f>
        <v>0</v>
      </c>
      <c r="KO171" s="1">
        <f>IF($E171+$I171+$D$7&lt;=KO$22,0,IF(KO$22-$D$7&gt;=$E171,VLOOKUP($C171,Input!$A$8:$GZ$39,MATCH(KO$21,Input!$A$6:$GZ$6,0),FALSE),0)*$F171/$G171)*$D171</f>
        <v>0</v>
      </c>
      <c r="KP171" s="1">
        <f>IF($E171+$I171+$D$7&lt;=KP$22,0,IF(KP$22-$D$7&gt;=$E171,VLOOKUP($C171,Input!$A$8:$GZ$39,MATCH(KP$21,Input!$A$6:$GZ$6,0),FALSE),0)*$F171/$G171)*$D171</f>
        <v>0</v>
      </c>
      <c r="KQ171" s="1">
        <f>IF($E171+$I171+$D$7&lt;=KQ$22,0,IF(KQ$22-$D$7&gt;=$E171,VLOOKUP($C171,Input!$A$8:$GZ$39,MATCH(KQ$21,Input!$A$6:$GZ$6,0),FALSE),0)*$F171/$G171)*$D171</f>
        <v>0</v>
      </c>
      <c r="KR171" s="1">
        <f>IF($E171+$I171+$D$7&lt;=KR$22,0,IF(KR$22-$D$7&gt;=$E171,VLOOKUP($C171,Input!$A$8:$GZ$39,MATCH(KR$21,Input!$A$6:$GZ$6,0),FALSE),0)*$F171/$G171)*$D171</f>
        <v>0</v>
      </c>
      <c r="KS171" s="1">
        <f>IF($E171+$I171+$D$7&lt;=KS$22,0,IF(KS$22-$D$7&gt;=$E171,VLOOKUP($C171,Input!$A$8:$GZ$39,MATCH(KS$21,Input!$A$6:$GZ$6,0),FALSE),0)*$F171/$G171)*$D171</f>
        <v>0</v>
      </c>
      <c r="KT171" s="1">
        <f>IF($E171+$I171+$D$7&lt;=KT$22,0,IF(KT$22-$D$7&gt;=$E171,VLOOKUP($C171,Input!$A$8:$GZ$39,MATCH(KT$21,Input!$A$6:$GZ$6,0),FALSE),0)*$F171/$G171)*$D171</f>
        <v>0</v>
      </c>
      <c r="KU171" s="1">
        <f>IF($E171+$I171+$D$7&lt;=KU$22,0,IF(KU$22-$D$7&gt;=$E171,VLOOKUP($C171,Input!$A$8:$GZ$39,MATCH(KU$21,Input!$A$6:$GZ$6,0),FALSE),0)*$F171/$G171)*$D171</f>
        <v>0</v>
      </c>
      <c r="KV171" s="1">
        <f>IF($E171+$I171+$D$7&lt;=KV$22,0,IF(KV$22-$D$7&gt;=$E171,VLOOKUP($C171,Input!$A$8:$GZ$39,MATCH(KV$21,Input!$A$6:$GZ$6,0),FALSE),0)*$F171/$G171)*$D171</f>
        <v>0</v>
      </c>
      <c r="KW171" s="1">
        <f>IF($E171+$I171+$D$7&lt;=KW$22,0,IF(KW$22-$D$7&gt;=$E171,VLOOKUP($C171,Input!$A$8:$GZ$39,MATCH(KW$21,Input!$A$6:$GZ$6,0),FALSE),0)*$F171/$G171)*$D171</f>
        <v>0</v>
      </c>
      <c r="KY171" t="str">
        <f>VLOOKUP($C171,Input!$A$8:$HV$39,MATCH(KY$21,Input!$A$6:$HV$6,0),FALSE)</f>
        <v xml:space="preserve">CNG (compressed and at pump, including station maintenance) </v>
      </c>
      <c r="KZ171" s="1">
        <f>IF($E171+$I171+$D$7&lt;=KZ$22,0,IF(KZ$22-$D$7&gt;=$E171,VLOOKUP($C171,Input!$A$8:$HV$39,MATCH(KZ$21,Input!$A$6:$HV$6,0),FALSE)/$G171*$F171,0))*$D171</f>
        <v>0</v>
      </c>
      <c r="LA171" s="1">
        <f>IF($E171+$I171+$D$7&lt;=LA$22,0,IF(LA$22-$D$7&gt;=$E171,VLOOKUP($C171,Input!$A$8:$HV$39,MATCH(LA$21,Input!$A$6:$HV$6,0),FALSE)/$G171*$F171,0))*$D171</f>
        <v>0</v>
      </c>
      <c r="LB171" s="1">
        <f>IF($E171+$I171+$D$7&lt;=LB$22,0,IF(LB$22-$D$7&gt;=$E171,VLOOKUP($C171,Input!$A$8:$HV$39,MATCH(LB$21,Input!$A$6:$HV$6,0),FALSE)/$G171*$F171,0))*$D171</f>
        <v>0</v>
      </c>
      <c r="LC171" s="1">
        <f>IF($E171+$I171+$D$7&lt;=LC$22,0,IF(LC$22-$D$7&gt;=$E171,VLOOKUP($C171,Input!$A$8:$HV$39,MATCH(LC$21,Input!$A$6:$HV$6,0),FALSE)/$G171*$F171,0))*$D171</f>
        <v>0</v>
      </c>
      <c r="LD171" s="1">
        <f>IF($E171+$I171+$D$7&lt;=LD$22,0,IF(LD$22-$D$7&gt;=$E171,VLOOKUP($C171,Input!$A$8:$HV$39,MATCH(LD$21,Input!$A$6:$HV$6,0),FALSE)/$G171*$F171,0))*$D171</f>
        <v>0</v>
      </c>
      <c r="LE171" s="1">
        <f>IF($E171+$I171+$D$7&lt;=LE$22,0,IF(LE$22-$D$7&gt;=$E171,VLOOKUP($C171,Input!$A$8:$HV$39,MATCH(LE$21,Input!$A$6:$HV$6,0),FALSE)/$G171*$F171,0))*$D171</f>
        <v>0</v>
      </c>
      <c r="LF171" s="1">
        <f>IF($E171+$I171+$D$7&lt;=LF$22,0,IF(LF$22-$D$7&gt;=$E171,VLOOKUP($C171,Input!$A$8:$HV$39,MATCH(LF$21,Input!$A$6:$HV$6,0),FALSE)/$G171*$F171,0))*$D171</f>
        <v>0</v>
      </c>
      <c r="LG171" s="1">
        <f>IF($E171+$I171+$D$7&lt;=LG$22,0,IF(LG$22-$D$7&gt;=$E171,VLOOKUP($C171,Input!$A$8:$HV$39,MATCH(LG$21,Input!$A$6:$HV$6,0),FALSE)/$G171*$F171,0))*$D171</f>
        <v>0</v>
      </c>
      <c r="LH171" s="1">
        <f>IF($E171+$I171+$D$7&lt;=LH$22,0,IF(LH$22-$D$7&gt;=$E171,VLOOKUP($C171,Input!$A$8:$HV$39,MATCH(LH$21,Input!$A$6:$HV$6,0),FALSE)/$G171*$F171,0))*$D171</f>
        <v>0</v>
      </c>
      <c r="LI171" s="1">
        <f>IF($E171+$I171+$D$7&lt;=LI$22,0,IF(LI$22-$D$7&gt;=$E171,VLOOKUP($C171,Input!$A$8:$HV$39,MATCH(LI$21,Input!$A$6:$HV$6,0),FALSE)/$G171*$F171,0))*$D171</f>
        <v>0</v>
      </c>
      <c r="LJ171" s="1">
        <f>IF($E171+$I171+$D$7&lt;=LJ$22,0,IF(LJ$22-$D$7&gt;=$E171,VLOOKUP($C171,Input!$A$8:$HV$39,MATCH(LJ$21,Input!$A$6:$HV$6,0),FALSE)/$G171*$F171,0))*$D171</f>
        <v>0</v>
      </c>
      <c r="LK171" s="1">
        <f>IF($E171+$I171+$D$7&lt;=LK$22,0,IF(LK$22-$D$7&gt;=$E171,VLOOKUP($C171,Input!$A$8:$HV$39,MATCH(LK$21,Input!$A$6:$HV$6,0),FALSE)/$G171*$F171,0))*$D171</f>
        <v>0</v>
      </c>
      <c r="LL171" s="1">
        <f>IF($E171+$I171+$D$7&lt;=LL$22,0,IF(LL$22-$D$7&gt;=$E171,VLOOKUP($C171,Input!$A$8:$HV$39,MATCH(LL$21,Input!$A$6:$HV$6,0),FALSE)/$G171*$F171,0))*$D171</f>
        <v>0</v>
      </c>
      <c r="LM171" s="1">
        <f>IF($E171+$I171+$D$7&lt;=LM$22,0,IF(LM$22-$D$7&gt;=$E171,VLOOKUP($C171,Input!$A$8:$HV$39,MATCH(LM$21,Input!$A$6:$HV$6,0),FALSE)/$G171*$F171,0))*$D171</f>
        <v>0</v>
      </c>
      <c r="LN171" s="1">
        <f>IF($E171+$I171+$D$7&lt;=LN$22,0,IF(LN$22-$D$7&gt;=$E171,VLOOKUP($C171,Input!$A$8:$HV$39,MATCH(LN$21,Input!$A$6:$HV$6,0),FALSE)/$G171*$F171,0))*$D171</f>
        <v>0</v>
      </c>
      <c r="LO171" s="1">
        <f>IF($E171+$I171+$D$7&lt;=LO$22,0,IF(LO$22-$D$7&gt;=$E171,VLOOKUP($C171,Input!$A$8:$HV$39,MATCH(LO$21,Input!$A$6:$HV$6,0),FALSE)/$G171*$F171,0))*$D171</f>
        <v>0</v>
      </c>
      <c r="LP171" s="1">
        <f>IF($E171+$I171+$D$7&lt;=LP$22,0,IF(LP$22-$D$7&gt;=$E171,VLOOKUP($C171,Input!$A$8:$HV$39,MATCH(LP$21,Input!$A$6:$HV$6,0),FALSE)/$G171*$F171,0))*$D171</f>
        <v>0</v>
      </c>
      <c r="LQ171" s="1">
        <f>IF($E171+$I171+$D$7&lt;=LQ$22,0,IF(LQ$22-$D$7&gt;=$E171,VLOOKUP($C171,Input!$A$8:$HV$39,MATCH(LQ$21,Input!$A$6:$HV$6,0),FALSE)/$G171*$F171,0))*$D171</f>
        <v>0</v>
      </c>
      <c r="LR171" s="1">
        <f>IF($E171+$I171+$D$7&lt;=LR$22,0,IF(LR$22-$D$7&gt;=$E171,VLOOKUP($C171,Input!$A$8:$HV$39,MATCH(LR$21,Input!$A$6:$HV$6,0),FALSE)/$G171*$F171,0))*$D171</f>
        <v>0</v>
      </c>
      <c r="LS171" s="1">
        <f>IF($E171+$I171+$D$7&lt;=LS$22,0,IF(LS$22-$D$7&gt;=$E171,VLOOKUP($C171,Input!$A$8:$HV$39,MATCH(LS$21,Input!$A$6:$HV$6,0),FALSE)/$G171*$F171,0))*$D171</f>
        <v>0</v>
      </c>
      <c r="LT171" s="1">
        <f>IF($E171+$I171+$D$7&lt;=LT$22,0,IF(LT$22-$D$7&gt;=$E171,VLOOKUP($C171,Input!$A$8:$HV$39,MATCH(LT$21,Input!$A$6:$HV$6,0),FALSE)/$G171*$F171,0))*$D171</f>
        <v>3762133.2261712411</v>
      </c>
      <c r="LU171" s="1">
        <f>IF($E171+$I171+$D$7&lt;=LU$22,0,IF(LU$22-$D$7&gt;=$E171,VLOOKUP($C171,Input!$A$8:$HV$39,MATCH(LU$21,Input!$A$6:$HV$6,0),FALSE)/$G171*$F171,0))*$D171</f>
        <v>3776808.6717123985</v>
      </c>
      <c r="LV171" s="1">
        <f>IF($E171+$I171+$D$7&lt;=LV$22,0,IF(LV$22-$D$7&gt;=$E171,VLOOKUP($C171,Input!$A$8:$HV$39,MATCH(LV$21,Input!$A$6:$HV$6,0),FALSE)/$G171*$F171,0))*$D171</f>
        <v>3783813.2491467129</v>
      </c>
      <c r="LW171" s="1">
        <f>IF($E171+$I171+$D$7&lt;=LW$22,0,IF(LW$22-$D$7&gt;=$E171,VLOOKUP($C171,Input!$A$8:$HV$39,MATCH(LW$21,Input!$A$6:$HV$6,0),FALSE)/$G171*$F171,0))*$D171</f>
        <v>3800647.2534955698</v>
      </c>
      <c r="LX171" s="1">
        <f>IF($E171+$I171+$D$7&lt;=LX$22,0,IF(LX$22-$D$7&gt;=$E171,VLOOKUP($C171,Input!$A$8:$HV$39,MATCH(LX$21,Input!$A$6:$HV$6,0),FALSE)/$G171*$F171,0))*$D171</f>
        <v>3836045.9128672988</v>
      </c>
      <c r="LY171" s="1">
        <f>IF($E171+$I171+$D$7&lt;=LY$22,0,IF(LY$22-$D$7&gt;=$E171,VLOOKUP($C171,Input!$A$8:$HV$39,MATCH(LY$21,Input!$A$6:$HV$6,0),FALSE)/$G171*$F171,0))*$D171</f>
        <v>3941150.9711658037</v>
      </c>
      <c r="LZ171" s="1">
        <f>IF($E171+$I171+$D$7&lt;=LZ$22,0,IF(LZ$22-$D$7&gt;=$E171,VLOOKUP($C171,Input!$A$8:$HV$39,MATCH(LZ$21,Input!$A$6:$HV$6,0),FALSE)/$G171*$F171,0))*$D171</f>
        <v>4022434.4984266944</v>
      </c>
      <c r="MA171" s="1">
        <f>IF($E171+$I171+$D$7&lt;=MA$22,0,IF(MA$22-$D$7&gt;=$E171,VLOOKUP($C171,Input!$A$8:$HV$39,MATCH(MA$21,Input!$A$6:$HV$6,0),FALSE)/$G171*$F171,0))*$D171</f>
        <v>4679331.8496469269</v>
      </c>
      <c r="MB171" s="1">
        <f>IF($E171+$I171+$D$7&lt;=MB$22,0,IF(MB$22-$D$7&gt;=$E171,VLOOKUP($C171,Input!$A$8:$HV$39,MATCH(MB$21,Input!$A$6:$HV$6,0),FALSE)/$G171*$F171,0))*$D171</f>
        <v>4727796.2985994602</v>
      </c>
      <c r="MC171" s="1">
        <f>IF($E171+$I171+$D$7&lt;=MC$22,0,IF(MC$22-$D$7&gt;=$E171,VLOOKUP($C171,Input!$A$8:$HV$39,MATCH(MC$21,Input!$A$6:$HV$6,0),FALSE)/$G171*$F171,0))*$D171</f>
        <v>4770734.6664968245</v>
      </c>
      <c r="MD171" s="1">
        <f>IF($E171+$I171+$D$7&lt;=MD$22,0,IF(MD$22-$D$7&gt;=$E171,VLOOKUP($C171,Input!$A$8:$HV$39,MATCH(MD$21,Input!$A$6:$HV$6,0),FALSE)/$G171*$F171,0))*$D171</f>
        <v>4781630.7487055259</v>
      </c>
      <c r="ME171" s="1">
        <f>IF($E171+$I171+$D$7&lt;=ME$22,0,IF(ME$22-$D$7&gt;=$E171,VLOOKUP($C171,Input!$A$8:$HV$39,MATCH(ME$21,Input!$A$6:$HV$6,0),FALSE)/$G171*$F171,0))*$D171</f>
        <v>4882451.8071828838</v>
      </c>
      <c r="MF171" s="1">
        <f>IF($E171+$I171+$D$7&lt;=MF$22,0,IF(MF$22-$D$7&gt;=$E171,VLOOKUP($C171,Input!$A$8:$HV$39,MATCH(MF$21,Input!$A$6:$HV$6,0),FALSE)/$G171*$F171,0))*$D171</f>
        <v>4897003.306919801</v>
      </c>
      <c r="MG171" s="1">
        <f>IF($E171+$I171+$D$7&lt;=MG$22,0,IF(MG$22-$D$7&gt;=$E171,VLOOKUP($C171,Input!$A$8:$HV$39,MATCH(MG$21,Input!$A$6:$HV$6,0),FALSE)/$G171*$F171,0))*$D171</f>
        <v>4904168.2269421415</v>
      </c>
      <c r="MH171" s="1">
        <f>IF($E171+$I171+$D$7&lt;=MH$22,0,IF(MH$22-$D$7&gt;=$E171,VLOOKUP($C171,Input!$A$8:$HV$39,MATCH(MH$21,Input!$A$6:$HV$6,0),FALSE)/$G171*$F171,0))*$D171</f>
        <v>0</v>
      </c>
      <c r="MI171" s="1">
        <f>IF($E171+$I171+$D$7&lt;=MI$22,0,IF(MI$22-$D$7&gt;=$E171,VLOOKUP($C171,Input!$A$8:$HV$39,MATCH(MI$21,Input!$A$6:$HV$6,0),FALSE)/$G171*$F171,0))*$D171</f>
        <v>0</v>
      </c>
      <c r="MJ171" s="1">
        <f>IF($E171+$I171+$D$7&lt;=MJ$22,0,IF(MJ$22-$D$7&gt;=$E171,VLOOKUP($C171,Input!$A$8:$HV$39,MATCH(MJ$21,Input!$A$6:$HV$6,0),FALSE)/$G171*$F171,0))*$D171</f>
        <v>0</v>
      </c>
      <c r="MK171" s="1">
        <f>IF($E171+$I171+$D$7&lt;=MK$22,0,IF(MK$22-$D$7&gt;=$E171,VLOOKUP($C171,Input!$A$8:$HV$39,MATCH(MK$21,Input!$A$6:$HV$6,0),FALSE)/$G171*$F171,0))*$D171</f>
        <v>0</v>
      </c>
      <c r="ML171" s="1">
        <f>IF($E171+$I171+$D$7&lt;=ML$22,0,IF(ML$22-$D$7&gt;=$E171,VLOOKUP($C171,Input!$A$8:$HV$39,MATCH(ML$21,Input!$A$6:$HV$6,0),FALSE)/$G171*$F171,0))*$D171</f>
        <v>0</v>
      </c>
      <c r="MM171" s="1">
        <f>IF($E171+$I171+$D$7&lt;=MM$22,0,IF(MM$22-$D$7&gt;=$E171,VLOOKUP($C171,Input!$A$8:$HV$39,MATCH(MM$21,Input!$A$6:$HV$6,0),FALSE)/$G171*$F171,0))*$D171</f>
        <v>0</v>
      </c>
      <c r="MN171" s="1">
        <f>IF($E171+$I171+$D$7&lt;=MN$22,0,IF(MN$22-$D$7&gt;=$E171,VLOOKUP($C171,Input!$A$8:$HV$39,MATCH(MN$21,Input!$A$6:$HV$6,0),FALSE)/$G171*$F171,0))*$D171</f>
        <v>0</v>
      </c>
      <c r="MO171" s="1">
        <f>IF($E171+$I171+$D$7&lt;=MO$22,0,IF(MO$22-$D$7&gt;=$E171,VLOOKUP($C171,Input!$A$8:$HV$39,MATCH(MO$21,Input!$A$6:$HV$6,0),FALSE)/$G171*$F171,0))*$D171</f>
        <v>0</v>
      </c>
      <c r="MP171" s="1">
        <f>IF($E171+$I171+$D$7&lt;=MP$22,0,IF(MP$22-$D$7&gt;=$E171,VLOOKUP($C171,Input!$A$8:$HV$39,MATCH(MP$21,Input!$A$6:$HV$6,0),FALSE)/$G171*$F171,0))*$D171</f>
        <v>0</v>
      </c>
      <c r="MQ171" s="1">
        <f>IF($E171+$I171+$D$7&lt;=MQ$22,0,IF(MQ$22-$D$7&gt;=$E171,VLOOKUP($C171,Input!$A$8:$HV$39,MATCH(MQ$21,Input!$A$6:$HV$6,0),FALSE)/$G171*$F171,0))*$D171</f>
        <v>0</v>
      </c>
      <c r="MR171" s="1">
        <f>IF($E171+$I171+$D$7&lt;=MR$22,0,IF(MR$22-$D$7&gt;=$E171,VLOOKUP($C171,Input!$A$8:$HV$39,MATCH(MR$21,Input!$A$6:$HV$6,0),FALSE)/$G171*$F171,0))*$D171</f>
        <v>0</v>
      </c>
      <c r="MS171" s="1">
        <f>IF($E171+$I171+$D$7&lt;=MS$22,0,IF(MS$22-$D$7&gt;=$E171,VLOOKUP($C171,Input!$A$8:$HV$39,MATCH(MS$21,Input!$A$6:$HV$6,0),FALSE)/$G171*$F171,0))*$D171</f>
        <v>0</v>
      </c>
      <c r="MT171" s="1">
        <f>IF($E171+$I171+$D$7&lt;=MT$22,0,IF(MT$22-$D$7&gt;=$E171,VLOOKUP($C171,Input!$A$8:$HV$39,MATCH(MT$21,Input!$A$6:$HV$6,0),FALSE)/$G171*$F171,0))*$D171</f>
        <v>0</v>
      </c>
      <c r="MU171" s="1">
        <f>IF($E171+$I171+$D$7&lt;=MU$22,0,IF(MU$22-$D$7&gt;=$E171,VLOOKUP($C171,Input!$A$8:$HV$39,MATCH(MU$21,Input!$A$6:$HV$6,0),FALSE)/$G171*$F171,0))*$D171</f>
        <v>0</v>
      </c>
      <c r="MV171" s="1">
        <f>IF($E171+$I171+$D$7&lt;=MV$22,0,IF(MV$22-$D$7&gt;=$E171,VLOOKUP($C171,Input!$A$8:$HV$39,MATCH(MV$21,Input!$A$6:$HV$6,0),FALSE)/$G171*$F171,0))*$D171</f>
        <v>0</v>
      </c>
      <c r="MW171" s="1">
        <f>IF($E171+$I171+$D$7&lt;=MW$22,0,IF(MW$22-$D$7&gt;=$E171,VLOOKUP($C171,Input!$A$8:$HV$39,MATCH(MW$21,Input!$A$6:$HV$6,0),FALSE)/$G171*$F171,0))*$D171</f>
        <v>0</v>
      </c>
      <c r="MX171" s="1">
        <f>IF($E171+$I171+$D$7&lt;=MX$22,0,IF(MX$22-$D$7&gt;=$E171,VLOOKUP($C171,Input!$A$8:$HV$39,MATCH(MX$21,Input!$A$6:$HV$6,0),FALSE)/$G171*$F171,0))*$D171</f>
        <v>0</v>
      </c>
      <c r="MZ171" t="str">
        <f>VLOOKUP($C171,Input!$A$8:$HV$39,MATCH(MZ$21,Input!$A$6:$HV$6,0),FALSE)</f>
        <v>Fossil CNG LCFS Credit ($/DGE)</v>
      </c>
      <c r="NA171" s="1">
        <f>IF($E171+$I171+$D$7&lt;=NA$22,0,IF(NA$22-$D$7&gt;=$E171,-VLOOKUP($C171,Input!$A$8:$HV$39,MATCH(NA$21,Input!$A$6:$HV$6,0),FALSE)/$G171*$F171,0))*$D171*$G$4/100</f>
        <v>0</v>
      </c>
      <c r="NB171" s="1">
        <f>IF($E171+$I171+$D$7&lt;=NB$22,0,IF(NB$22-$D$7&gt;=$E171,-VLOOKUP($C171,Input!$A$8:$HV$39,MATCH(NB$21,Input!$A$6:$HV$6,0),FALSE)/$G171*$F171,0))*$D171*$G$4/100</f>
        <v>0</v>
      </c>
      <c r="NC171" s="1">
        <f>IF($E171+$I171+$D$7&lt;=NC$22,0,IF(NC$22-$D$7&gt;=$E171,-VLOOKUP($C171,Input!$A$8:$HV$39,MATCH(NC$21,Input!$A$6:$HV$6,0),FALSE)/$G171*$F171,0))*$D171*$G$4/100</f>
        <v>0</v>
      </c>
      <c r="ND171" s="1">
        <f>IF($E171+$I171+$D$7&lt;=ND$22,0,IF(ND$22-$D$7&gt;=$E171,-VLOOKUP($C171,Input!$A$8:$HV$39,MATCH(ND$21,Input!$A$6:$HV$6,0),FALSE)/$G171*$F171,0))*$D171*$G$4/100</f>
        <v>0</v>
      </c>
      <c r="NE171" s="1">
        <f>IF($E171+$I171+$D$7&lt;=NE$22,0,IF(NE$22-$D$7&gt;=$E171,-VLOOKUP($C171,Input!$A$8:$HV$39,MATCH(NE$21,Input!$A$6:$HV$6,0),FALSE)/$G171*$F171,0))*$D171*$G$4/100</f>
        <v>-160000.44647422698</v>
      </c>
      <c r="NF171" s="1">
        <f>IF($E171+$I171+$D$7&lt;=NF$22,0,IF(NF$22-$D$7&gt;=$E171,-VLOOKUP($C171,Input!$A$8:$HV$39,MATCH(NF$21,Input!$A$6:$HV$6,0),FALSE)/$G171*$F171,0))*$D171*$G$4/100</f>
        <v>-160000.44647422698</v>
      </c>
      <c r="NG171" s="1">
        <f>IF($E171+$I171+$D$7&lt;=NG$22,0,IF(NG$22-$D$7&gt;=$E171,-VLOOKUP($C171,Input!$A$8:$HV$39,MATCH(NG$21,Input!$A$6:$HV$6,0),FALSE)/$G171*$F171,0))*$D171*$G$4/100</f>
        <v>-160000.44647422698</v>
      </c>
      <c r="NH171" s="1">
        <f>IF($E171+$I171+$D$7&lt;=NH$22,0,IF(NH$22-$D$7&gt;=$E171,-VLOOKUP($C171,Input!$A$8:$HV$39,MATCH(NH$21,Input!$A$6:$HV$6,0),FALSE)/$G171*$F171,0))*$D171*$G$4/100</f>
        <v>-160000.44647422698</v>
      </c>
      <c r="NI171" s="1">
        <f>IF($E171+$I171+$D$7&lt;=NI$22,0,IF(NI$22-$D$7&gt;=$E171,-VLOOKUP($C171,Input!$A$8:$HV$39,MATCH(NI$21,Input!$A$6:$HV$6,0),FALSE)/$G171*$F171,0))*$D171*$G$4/100</f>
        <v>-160000.44647422698</v>
      </c>
      <c r="NJ171" s="1">
        <f>IF($E171+$I171+$D$7&lt;=NJ$22,0,IF(NJ$22-$D$7&gt;=$E171,-VLOOKUP($C171,Input!$A$8:$HV$39,MATCH(NJ$21,Input!$A$6:$HV$6,0),FALSE)/$G171*$F171,0))*$D171*$G$4/100</f>
        <v>-160000.44647422698</v>
      </c>
      <c r="NK171" s="1">
        <f>IF($E171+$I171+$D$7&lt;=NK$22,0,IF(NK$22-$D$7&gt;=$E171,-VLOOKUP($C171,Input!$A$8:$HV$39,MATCH(NK$21,Input!$A$6:$HV$6,0),FALSE)/$G171*$F171,0))*$D171*$G$4/100</f>
        <v>-160000.44647422698</v>
      </c>
      <c r="NL171" s="1">
        <f>IF($E171+$I171+$D$7&lt;=NL$22,0,IF(NL$22-$D$7&gt;=$E171,-VLOOKUP($C171,Input!$A$8:$HV$39,MATCH(NL$21,Input!$A$6:$HV$6,0),FALSE)/$G171*$F171,0))*$D171*$G$4/100</f>
        <v>-160000.44647422698</v>
      </c>
      <c r="NM171" s="1">
        <f>IF($E171+$I171+$D$7&lt;=NM$22,0,IF(NM$22-$D$7&gt;=$E171,-VLOOKUP($C171,Input!$A$8:$HV$39,MATCH(NM$21,Input!$A$6:$HV$6,0),FALSE)/$G171*$F171,0))*$D171*$G$4/100</f>
        <v>-160000.44647422698</v>
      </c>
      <c r="NN171" s="1">
        <f>IF($E171+$I171+$D$7&lt;=NN$22,0,IF(NN$22-$D$7&gt;=$E171,-VLOOKUP($C171,Input!$A$8:$HV$39,MATCH(NN$21,Input!$A$6:$HV$6,0),FALSE)/$G171*$F171,0))*$D171*$G$4/100</f>
        <v>-160000.44647422698</v>
      </c>
      <c r="NO171" s="1">
        <f>IF($E171+$I171+$D$7&lt;=NO$22,0,IF(NO$22-$D$7&gt;=$E171,-VLOOKUP($C171,Input!$A$8:$HV$39,MATCH(NO$21,Input!$A$6:$HV$6,0),FALSE)/$G171*$F171,0))*$D171*$G$4/100</f>
        <v>-160000.44647422698</v>
      </c>
      <c r="NP171" s="1">
        <f>IF($E171+$I171+$D$7&lt;=NP$22,0,IF(NP$22-$D$7&gt;=$E171,-VLOOKUP($C171,Input!$A$8:$HV$39,MATCH(NP$21,Input!$A$6:$HV$6,0),FALSE)/$G171*$F171,0))*$D171*$G$4/100</f>
        <v>-160000.44647422698</v>
      </c>
      <c r="NQ171" s="1">
        <f>IF($E171+$I171+$D$7&lt;=NQ$22,0,IF(NQ$22-$D$7&gt;=$E171,-VLOOKUP($C171,Input!$A$8:$HV$39,MATCH(NQ$21,Input!$A$6:$HV$6,0),FALSE)/$G171*$F171,0))*$D171*$G$4/100</f>
        <v>-160000.44647422698</v>
      </c>
      <c r="NR171" s="1">
        <f>IF($E171+$I171+$D$7&lt;=NR$22,0,IF(NR$22-$D$7&gt;=$E171,-VLOOKUP($C171,Input!$A$8:$HV$39,MATCH(NR$21,Input!$A$6:$HV$6,0),FALSE)/$G171*$F171,0))*$D171*$G$4/100</f>
        <v>-160000.44647422698</v>
      </c>
      <c r="NS171" s="1">
        <f>IF($E171+$I171+$D$7&lt;=NS$22,0,IF(NS$22-$D$7&gt;=$E171,-VLOOKUP($C171,Input!$A$8:$HV$39,MATCH(NS$21,Input!$A$6:$HV$6,0),FALSE)/$G171*$F171,0))*$D171*$G$4/100</f>
        <v>0</v>
      </c>
      <c r="NT171" s="1">
        <f>IF($E171+$I171+$D$7&lt;=NT$22,0,IF(NT$22-$D$7&gt;=$E171,-VLOOKUP($C171,Input!$A$8:$HV$39,MATCH(NT$21,Input!$A$6:$HV$6,0),FALSE)/$G171*$F171,0))*$D171*$G$4/100</f>
        <v>0</v>
      </c>
      <c r="NU171" s="1">
        <f>IF($E171+$I171+$D$7&lt;=NU$22,0,IF(NU$22-$D$7&gt;=$E171,-VLOOKUP($C171,Input!$A$8:$HV$39,MATCH(NU$21,Input!$A$6:$HV$6,0),FALSE)/$G171*$F171,0))*$D171*$G$4/100</f>
        <v>0</v>
      </c>
      <c r="NV171" s="1">
        <f>IF($E171+$I171+$D$7&lt;=NV$22,0,IF(NV$22-$D$7&gt;=$E171,-VLOOKUP($C171,Input!$A$8:$HV$39,MATCH(NV$21,Input!$A$6:$HV$6,0),FALSE)/$G171*$F171,0))*$D171*$G$4/100</f>
        <v>0</v>
      </c>
      <c r="NW171" s="1">
        <f>IF($E171+$I171+$D$7&lt;=NW$22,0,IF(NW$22-$D$7&gt;=$E171,-VLOOKUP($C171,Input!$A$8:$HV$39,MATCH(NW$21,Input!$A$6:$HV$6,0),FALSE)/$G171*$F171,0))*$D171*$G$4/100</f>
        <v>0</v>
      </c>
      <c r="NX171" s="1">
        <f>IF($E171+$I171+$D$7&lt;=NX$22,0,IF(NX$22-$D$7&gt;=$E171,-VLOOKUP($C171,Input!$A$8:$HV$39,MATCH(NX$21,Input!$A$6:$HV$6,0),FALSE)/$G171*$F171,0))*$D171*$G$4/100</f>
        <v>0</v>
      </c>
      <c r="NY171" s="1">
        <f>IF($E171+$I171+$D$7&lt;=NY$22,0,IF(NY$22-$D$7&gt;=$E171,-VLOOKUP($C171,Input!$A$8:$HV$39,MATCH(NY$21,Input!$A$6:$HV$6,0),FALSE)/$G171*$F171,0))*$D171*$G$4/100</f>
        <v>0</v>
      </c>
      <c r="NZ171" s="1">
        <f>IF($E171+$I171+$D$7&lt;=NZ$22,0,IF(NZ$22-$D$7&gt;=$E171,-VLOOKUP($C171,Input!$A$8:$HV$39,MATCH(NZ$21,Input!$A$6:$HV$6,0),FALSE)/$G171*$F171,0))*$D171*$G$4/100</f>
        <v>0</v>
      </c>
      <c r="OA171" s="1">
        <f>IF($E171+$I171+$D$7&lt;=OA$22,0,IF(OA$22-$D$7&gt;=$E171,-VLOOKUP($C171,Input!$A$8:$HV$39,MATCH(OA$21,Input!$A$6:$HV$6,0),FALSE)/$G171*$F171,0))*$D171*$G$4/100</f>
        <v>0</v>
      </c>
      <c r="OB171" s="1">
        <f>IF($E171+$I171+$D$7&lt;=OB$22,0,IF(OB$22-$D$7&gt;=$E171,-VLOOKUP($C171,Input!$A$8:$HV$39,MATCH(OB$21,Input!$A$6:$HV$6,0),FALSE)/$G171*$F171,0))*$D171*$G$4/100</f>
        <v>0</v>
      </c>
      <c r="OC171" s="1">
        <f>IF($E171+$I171+$D$7&lt;=OC$22,0,IF(OC$22-$D$7&gt;=$E171,-VLOOKUP($C171,Input!$A$8:$HV$39,MATCH(OC$21,Input!$A$6:$HV$6,0),FALSE)/$G171*$F171,0))*$D171*$G$4/100</f>
        <v>0</v>
      </c>
      <c r="OD171" s="1">
        <f>IF($E171+$I171+$D$7&lt;=OD$22,0,IF(OD$22-$D$7&gt;=$E171,-VLOOKUP($C171,Input!$A$8:$HV$39,MATCH(OD$21,Input!$A$6:$HV$6,0),FALSE)/$G171*$F171,0))*$D171*$G$4/100</f>
        <v>0</v>
      </c>
      <c r="OE171" s="1">
        <f>IF($E171+$I171+$D$7&lt;=OE$22,0,IF(OE$22-$D$7&gt;=$E171,-VLOOKUP($C171,Input!$A$8:$HV$39,MATCH(OE$21,Input!$A$6:$HV$6,0),FALSE)/$G171*$F171,0))*$D171*$G$4/100</f>
        <v>0</v>
      </c>
      <c r="OF171" s="1">
        <f>IF($E171+$I171+$D$7&lt;=OF$22,0,IF(OF$22-$D$7&gt;=$E171,-VLOOKUP($C171,Input!$A$8:$HV$39,MATCH(OF$21,Input!$A$6:$HV$6,0),FALSE)/$G171*$F171,0))*$D171*$G$4/100</f>
        <v>0</v>
      </c>
      <c r="OG171" s="1">
        <f>IF($E171+$I171+$D$7&lt;=OG$22,0,IF(OG$22-$D$7&gt;=$E171,-VLOOKUP($C171,Input!$A$8:$HV$39,MATCH(OG$21,Input!$A$6:$HV$6,0),FALSE)/$G171*$F171,0))*$D171*$G$4/100</f>
        <v>0</v>
      </c>
      <c r="OH171" s="1">
        <f>IF($E171+$I171+$D$7&lt;=OH$22,0,IF(OH$22-$D$7&gt;=$E171,-VLOOKUP($C171,Input!$A$8:$HV$39,MATCH(OH$21,Input!$A$6:$HV$6,0),FALSE)/$G171*$F171,0))*$D171*$G$4/100</f>
        <v>0</v>
      </c>
      <c r="OI171" s="1">
        <f>IF($E171+$I171+$D$7&lt;=OI$22,0,IF(OI$22-$D$7&gt;=$E171,-VLOOKUP($C171,Input!$A$8:$HV$39,MATCH(OI$21,Input!$A$6:$HV$6,0),FALSE)/$G171*$F171,0))*$D171*$G$4/100</f>
        <v>0</v>
      </c>
      <c r="OK171" t="str">
        <f>VLOOKUP($C171,Input!$A$8:$HW$39,MATCH(OK$21,Input!$A$6:$HW$6,0),FALSE)</f>
        <v>NA</v>
      </c>
      <c r="OL171" s="1">
        <f>IF($E171+$I171+$D$7&lt;=OL$22,0,IF(OL$22-$D$7&gt;=$E171,IF(COUNTIF($KZ171:LP171,"&gt;0")&gt;0,VLOOKUP($C171,Input!$A$8:$HV$21,MATCH($OK$21+COUNTIF($KZ171:LP171,"&gt;0"),Input!$A$6:$HV$6,0),FALSE),0),0))*$D171</f>
        <v>0</v>
      </c>
      <c r="OM171" s="1">
        <f>IF($E171+$I171+$D$7&lt;=OM$22,0,IF(OM$22-$D$7&gt;=$E171,IF(COUNTIF($KZ171:LQ171,"&gt;0")&gt;0,VLOOKUP($C171,Input!$A$8:$HV$21,MATCH($OK$21+COUNTIF($KZ171:LQ171,"&gt;0"),Input!$A$6:$HV$6,0),FALSE),0),0))*$D171</f>
        <v>0</v>
      </c>
      <c r="ON171" s="1">
        <f>IF($E171+$I171+$D$7&lt;=ON$22,0,IF(ON$22-$D$7&gt;=$E171,IF(COUNTIF($KZ171:LR171,"&gt;0")&gt;0,VLOOKUP($C171,Input!$A$8:$HV$21,MATCH($OK$21+COUNTIF($KZ171:LR171,"&gt;0"),Input!$A$6:$HV$6,0),FALSE),0),0))*$D171</f>
        <v>0</v>
      </c>
      <c r="OO171" s="1">
        <f>IF($E171+$I171+$D$7&lt;=OO$22,0,IF(OO$22-$D$7&gt;=$E171,IF(COUNTIF($KZ171:LS171,"&gt;0")&gt;0,VLOOKUP($C171,Input!$A$8:$HV$21,MATCH($OK$21+COUNTIF($KZ171:LS171,"&gt;0"),Input!$A$6:$HV$6,0),FALSE),0),0))*$D171</f>
        <v>0</v>
      </c>
      <c r="OP171" s="1">
        <f>IF($E171+$I171+$D$7&lt;=OP$22,0,IF(OP$22-$D$7&gt;=$E171,IF(COUNTIF($KZ171:LT171,"&gt;0")&gt;0,VLOOKUP($C171,Input!$A$8:$HV$21,MATCH($OK$21+COUNTIF($KZ171:LT171,"&gt;0"),Input!$A$6:$HV$6,0),FALSE),0),0))*$D171</f>
        <v>0</v>
      </c>
      <c r="OQ171" s="1">
        <f>IF($E171+$I171+$D$7&lt;=OQ$22,0,IF(OQ$22-$D$7&gt;=$E171,IF(COUNTIF($KZ171:LU171,"&gt;0")&gt;0,VLOOKUP($C171,Input!$A$8:$HV$21,MATCH($OK$21+COUNTIF($KZ171:LU171,"&gt;0"),Input!$A$6:$HV$6,0),FALSE),0),0))*$D171</f>
        <v>0</v>
      </c>
      <c r="OR171" s="1">
        <f>IF($E171+$I171+$D$7&lt;=OR$22,0,IF(OR$22-$D$7&gt;=$E171,IF(COUNTIF($KZ171:LV171,"&gt;0")&gt;0,VLOOKUP($C171,Input!$A$8:$HV$21,MATCH($OK$21+COUNTIF($KZ171:LV171,"&gt;0"),Input!$A$6:$HV$6,0),FALSE),0),0))*$D171</f>
        <v>0</v>
      </c>
      <c r="OS171" s="1">
        <f>IF($E171+$I171+$D$7&lt;=OS$22,0,IF(OS$22-$D$7&gt;=$E171,IF(COUNTIF($KZ171:LW171,"&gt;0")&gt;0,VLOOKUP($C171,Input!$A$8:$HV$21,MATCH($OK$21+COUNTIF($KZ171:LW171,"&gt;0"),Input!$A$6:$HV$6,0),FALSE),0),0))*$D171</f>
        <v>0</v>
      </c>
      <c r="OT171" s="1">
        <f>IF($E171+$I171+$D$7&lt;=OT$22,0,IF(OT$22-$D$7&gt;=$E171,IF(COUNTIF($KZ171:LX171,"&gt;0")&gt;0,VLOOKUP($C171,Input!$A$8:$HV$21,MATCH($OK$21+COUNTIF($KZ171:LX171,"&gt;0"),Input!$A$6:$HV$6,0),FALSE),0),0))*$D171</f>
        <v>0</v>
      </c>
      <c r="OU171" s="1">
        <f>IF($E171+$I171+$D$7&lt;=OU$22,0,IF(OU$22-$D$7&gt;=$E171,IF(COUNTIF($KZ171:LY171,"&gt;0")&gt;0,VLOOKUP($C171,Input!$A$8:$HV$21,MATCH($OK$21+COUNTIF($KZ171:LY171,"&gt;0"),Input!$A$6:$HV$6,0),FALSE),0),0))*$D171</f>
        <v>0</v>
      </c>
      <c r="OV171" s="1">
        <f>IF($E171+$I171+$D$7&lt;=OV$22,0,IF(OV$22-$D$7&gt;=$E171,IF(COUNTIF($KZ171:LZ171,"&gt;0")&gt;0,VLOOKUP($C171,Input!$A$8:$HV$21,MATCH($OK$21+COUNTIF($KZ171:LZ171,"&gt;0"),Input!$A$6:$HV$6,0),FALSE),0),0))*$D171</f>
        <v>0</v>
      </c>
      <c r="OW171" s="1">
        <f>IF($E171+$I171+$D$7&lt;=OW$22,0,IF(OW$22-$D$7&gt;=$E171,IF(COUNTIF($KZ171:MA171,"&gt;0")&gt;0,VLOOKUP($C171,Input!$A$8:$HV$21,MATCH($OK$21+COUNTIF($KZ171:MA171,"&gt;0"),Input!$A$6:$HV$6,0),FALSE),0),0))*$D171</f>
        <v>0</v>
      </c>
      <c r="OX171" s="1">
        <f>IF($E171+$I171+$D$7&lt;=OX$22,0,IF(OX$22-$D$7&gt;=$E171,IF(COUNTIF($KZ171:MB171,"&gt;0")&gt;0,VLOOKUP($C171,Input!$A$8:$HV$21,MATCH($OK$21+COUNTIF($KZ171:MB171,"&gt;0"),Input!$A$6:$HV$6,0),FALSE),0),0))*$D171</f>
        <v>0</v>
      </c>
      <c r="OY171" s="1">
        <f>IF($E171+$I171+$D$7&lt;=OY$22,0,IF(OY$22-$D$7&gt;=$E171,IF(COUNTIF($KZ171:MC171,"&gt;0")&gt;0,VLOOKUP($C171,Input!$A$8:$HV$21,MATCH($OK$21+COUNTIF($KZ171:MC171,"&gt;0"),Input!$A$6:$HV$6,0),FALSE),0),0))*$D171</f>
        <v>0</v>
      </c>
      <c r="OZ171" s="1">
        <f>IF($E171+$I171+$D$7&lt;=OZ$22,0,IF(OZ$22-$D$7&gt;=$E171,IF(COUNTIF($KZ171:MD171,"&gt;0")&gt;0,VLOOKUP($C171,Input!$A$8:$HV$21,MATCH($OK$21+COUNTIF($KZ171:MD171,"&gt;0"),Input!$A$6:$HV$6,0),FALSE),0),0))*$D171</f>
        <v>0</v>
      </c>
      <c r="PA171" s="1">
        <f>IF($E171+$I171+$D$7&lt;=PA$22,0,IF(PA$22-$D$7&gt;=$E171,IF(COUNTIF($KZ171:ME171,"&gt;0")&gt;0,VLOOKUP($C171,Input!$A$8:$HV$21,MATCH($OK$21+COUNTIF($KZ171:ME171,"&gt;0"),Input!$A$6:$HV$6,0),FALSE),0),0))*$D171</f>
        <v>0</v>
      </c>
      <c r="PB171" s="1">
        <f>IF($E171+$I171+$D$7&lt;=PB$22,0,IF(PB$22-$D$7&gt;=$E171,IF(COUNTIF($KZ171:MF171,"&gt;0")&gt;0,VLOOKUP($C171,Input!$A$8:$HV$21,MATCH($OK$21+COUNTIF($KZ171:MF171,"&gt;0"),Input!$A$6:$HV$6,0),FALSE),0),0))*$D171</f>
        <v>0</v>
      </c>
      <c r="PC171" s="1">
        <f>IF($E171+$I171+$D$7&lt;=PC$22,0,IF(PC$22-$D$7&gt;=$E171,IF(COUNTIF($KZ171:MG171,"&gt;0")&gt;0,VLOOKUP($C171,Input!$A$8:$HV$21,MATCH($OK$21+COUNTIF($KZ171:MG171,"&gt;0"),Input!$A$6:$HV$6,0),FALSE),0),0))*$D171</f>
        <v>0</v>
      </c>
      <c r="PD171" s="1">
        <f>IF($E171+$I171+$D$7&lt;=PD$22,0,IF(PD$22-$D$7&gt;=$E171,IF(COUNTIF($KZ171:MH171,"&gt;0")&gt;0,VLOOKUP($C171,Input!$A$8:$HV$21,MATCH($OK$21+COUNTIF($KZ171:MH171,"&gt;0"),Input!$A$6:$HV$6,0),FALSE),0),0))*$D171</f>
        <v>0</v>
      </c>
      <c r="PE171" s="1">
        <f>IF($E171+$I171+$D$7&lt;=PE$22,0,IF(PE$22-$D$7&gt;=$E171,IF(COUNTIF($KZ171:MI171,"&gt;0")&gt;0,VLOOKUP($C171,Input!$A$8:$HV$21,MATCH($OK$21+COUNTIF($KZ171:MI171,"&gt;0"),Input!$A$6:$HV$6,0),FALSE),0),0))*$D171</f>
        <v>0</v>
      </c>
      <c r="PF171" s="1">
        <f>IF($E171+$I171+$D$7&lt;=PF$22,0,IF(PF$22-$D$7&gt;=$E171,IF(COUNTIF($KZ171:MJ171,"&gt;0")&gt;0,VLOOKUP($C171,Input!$A$8:$HV$21,MATCH($OK$21+COUNTIF($KZ171:MJ171,"&gt;0"),Input!$A$6:$HV$6,0),FALSE),0),0))*$D171</f>
        <v>0</v>
      </c>
      <c r="PG171" s="1">
        <f>IF($E171+$I171+$D$7&lt;=PG$22,0,IF(PG$22-$D$7&gt;=$E171,IF(COUNTIF($KZ171:MK171,"&gt;0")&gt;0,VLOOKUP($C171,Input!$A$8:$HV$21,MATCH($OK$21+COUNTIF($KZ171:MK171,"&gt;0"),Input!$A$6:$HV$6,0),FALSE),0),0))*$D171</f>
        <v>0</v>
      </c>
      <c r="PH171" s="1">
        <f>IF($E171+$I171+$D$7&lt;=PH$22,0,IF(PH$22-$D$7&gt;=$E171,IF(COUNTIF($KZ171:ML171,"&gt;0")&gt;0,VLOOKUP($C171,Input!$A$8:$HV$21,MATCH($OK$21+COUNTIF($KZ171:ML171,"&gt;0"),Input!$A$6:$HV$6,0),FALSE),0),0))*$D171</f>
        <v>0</v>
      </c>
      <c r="PI171" s="1">
        <f>IF($E171+$I171+$D$7&lt;=PI$22,0,IF(PI$22-$D$7&gt;=$E171,IF(COUNTIF($KZ171:MM171,"&gt;0")&gt;0,VLOOKUP($C171,Input!$A$8:$HV$21,MATCH($OK$21+COUNTIF($KZ171:MM171,"&gt;0"),Input!$A$6:$HV$6,0),FALSE),0),0))*$D171</f>
        <v>0</v>
      </c>
      <c r="PJ171" s="1">
        <f>IF($E171+$I171+$D$7&lt;=PJ$22,0,IF(PJ$22-$D$7&gt;=$E171,IF(COUNTIF($KZ171:MN171,"&gt;0")&gt;0,VLOOKUP($C171,Input!$A$8:$HV$21,MATCH($OK$21+COUNTIF($KZ171:MN171,"&gt;0"),Input!$A$6:$HV$6,0),FALSE),0),0))*$D171</f>
        <v>0</v>
      </c>
      <c r="PK171" s="1">
        <f>IF($E171+$I171+$D$7&lt;=PK$22,0,IF(PK$22-$D$7&gt;=$E171,IF(COUNTIF($KZ171:MO171,"&gt;0")&gt;0,VLOOKUP($C171,Input!$A$8:$HV$21,MATCH($OK$21+COUNTIF($KZ171:MO171,"&gt;0"),Input!$A$6:$HV$6,0),FALSE),0),0))*$D171</f>
        <v>0</v>
      </c>
      <c r="PL171" s="1">
        <f>IF($E171+$I171+$D$7&lt;=PL$22,0,IF(PL$22-$D$7&gt;=$E171,IF(COUNTIF($KZ171:MP171,"&gt;0")&gt;0,VLOOKUP($C171,Input!$A$8:$HV$21,MATCH($OK$21+COUNTIF($KZ171:MP171,"&gt;0"),Input!$A$6:$HV$6,0),FALSE),0),0))*$D171</f>
        <v>0</v>
      </c>
      <c r="PM171" s="1">
        <f>IF($E171+$I171+$D$7&lt;=PM$22,0,IF(PM$22-$D$7&gt;=$E171,IF(COUNTIF($KZ171:MQ171,"&gt;0")&gt;0,VLOOKUP($C171,Input!$A$8:$HV$21,MATCH($OK$21+COUNTIF($KZ171:MQ171,"&gt;0"),Input!$A$6:$HV$6,0),FALSE),0),0))*$D171</f>
        <v>0</v>
      </c>
      <c r="PN171" s="1">
        <f>IF($E171+$I171+$D$7&lt;=PN$22,0,IF(PN$22-$D$7&gt;=$E171,IF(COUNTIF($KZ171:MR171,"&gt;0")&gt;0,VLOOKUP($C171,Input!$A$8:$HV$21,MATCH($OK$21+COUNTIF($KZ171:MR171,"&gt;0"),Input!$A$6:$HV$6,0),FALSE),0),0))*$D171</f>
        <v>0</v>
      </c>
      <c r="PO171" s="1">
        <f>IF($E171+$I171+$D$7&lt;=PO$22,0,IF(PO$22-$D$7&gt;=$E171,IF(COUNTIF($KZ171:MS171,"&gt;0")&gt;0,VLOOKUP($C171,Input!$A$8:$HV$21,MATCH($OK$21+COUNTIF($KZ171:MS171,"&gt;0"),Input!$A$6:$HV$6,0),FALSE),0),0))*$D171</f>
        <v>0</v>
      </c>
      <c r="PP171" s="1">
        <f>IF($E171+$I171+$D$7&lt;=PP$22,0,IF(PP$22-$D$7&gt;=$E171,IF(COUNTIF($KZ171:MT171,"&gt;0")&gt;0,VLOOKUP($C171,Input!$A$8:$HV$21,MATCH($OK$21+COUNTIF($KZ171:MT171,"&gt;0"),Input!$A$6:$HV$6,0),FALSE),0),0))*$D171</f>
        <v>0</v>
      </c>
      <c r="PQ171" s="1">
        <f>IF($E171+$I171+$D$7&lt;=PQ$22,0,IF(PQ$22-$D$7&gt;=$E171,IF(COUNTIF($KZ171:MU171,"&gt;0")&gt;0,VLOOKUP($C171,Input!$A$8:$HV$21,MATCH($OK$21+COUNTIF($KZ171:MU171,"&gt;0"),Input!$A$6:$HV$6,0),FALSE),0),0))*$D171</f>
        <v>0</v>
      </c>
      <c r="PR171" s="1">
        <f>IF($E171+$I171+$D$7&lt;=PR$22,0,IF(PR$22-$D$7&gt;=$E171,IF(COUNTIF($KZ171:MV171,"&gt;0")&gt;0,VLOOKUP($C171,Input!$A$8:$HV$21,MATCH($OK$21+COUNTIF($KZ171:MV171,"&gt;0"),Input!$A$6:$HV$6,0),FALSE),0),0))*$D171</f>
        <v>0</v>
      </c>
      <c r="PS171" s="1">
        <f>IF($E171+$I171+$D$7&lt;=PS$22,0,IF(PS$22-$D$7&gt;=$E171,IF(COUNTIF($KZ171:MW171,"&gt;0")&gt;0,VLOOKUP($C171,Input!$A$8:$HV$21,MATCH($OK$21+COUNTIF($KZ171:MW171,"&gt;0"),Input!$A$6:$HV$6,0),FALSE),0),0))*$D171</f>
        <v>0</v>
      </c>
      <c r="PT171" s="1">
        <f>IF($E171+$I171+$D$7&lt;=PT$22,0,IF(PT$22-$D$7&gt;=$E171,IF(COUNTIF($KZ171:MX171,"&gt;0")&gt;0,VLOOKUP($C171,Input!$A$8:$HV$21,MATCH($OK$21+COUNTIF($KZ171:MX171,"&gt;0"),Input!$A$6:$HV$6,0),FALSE),0),0))*$D171</f>
        <v>0</v>
      </c>
      <c r="PV171" s="1" t="str">
        <f t="shared" si="1066"/>
        <v>2020 MY 40' CNG w Midlife Rebuild {187 Buses}</v>
      </c>
      <c r="PW171" s="1">
        <f t="shared" si="1067"/>
        <v>0</v>
      </c>
      <c r="PX171" s="1">
        <f t="shared" si="1068"/>
        <v>0</v>
      </c>
      <c r="PY171" s="1">
        <f t="shared" si="1069"/>
        <v>0</v>
      </c>
      <c r="PZ171" s="1">
        <f t="shared" si="1070"/>
        <v>0</v>
      </c>
      <c r="QA171" s="1">
        <f t="shared" si="1071"/>
        <v>111051244.97619611</v>
      </c>
      <c r="QB171" s="1">
        <f t="shared" si="1072"/>
        <v>9974808.2252381723</v>
      </c>
      <c r="QC171" s="1">
        <f t="shared" si="1073"/>
        <v>9981812.8026724868</v>
      </c>
      <c r="QD171" s="1">
        <f t="shared" si="1074"/>
        <v>9998646.8070213441</v>
      </c>
      <c r="QE171" s="1">
        <f t="shared" si="1075"/>
        <v>10034045.466393072</v>
      </c>
      <c r="QF171" s="1">
        <f t="shared" si="1076"/>
        <v>10139150.524691578</v>
      </c>
      <c r="QG171" s="1">
        <f t="shared" si="1077"/>
        <v>16765434.051952468</v>
      </c>
      <c r="QH171" s="1">
        <f t="shared" si="1078"/>
        <v>10877331.4031727</v>
      </c>
      <c r="QI171" s="1">
        <f t="shared" si="1079"/>
        <v>10925795.852125233</v>
      </c>
      <c r="QJ171" s="1">
        <f t="shared" si="1080"/>
        <v>10968734.220022598</v>
      </c>
      <c r="QK171" s="1">
        <f t="shared" si="1081"/>
        <v>10979630.302231299</v>
      </c>
      <c r="QL171" s="1">
        <f t="shared" si="1082"/>
        <v>11080451.360708658</v>
      </c>
      <c r="QM171" s="1">
        <f t="shared" si="1083"/>
        <v>11095002.860445576</v>
      </c>
      <c r="QN171" s="1">
        <f t="shared" si="1084"/>
        <v>11102167.780467914</v>
      </c>
      <c r="QO171" s="1">
        <f t="shared" si="1085"/>
        <v>0</v>
      </c>
      <c r="QP171" s="1">
        <f t="shared" si="1086"/>
        <v>0</v>
      </c>
      <c r="QQ171" s="1">
        <f t="shared" si="1087"/>
        <v>0</v>
      </c>
      <c r="QR171" s="1">
        <f t="shared" si="1088"/>
        <v>0</v>
      </c>
      <c r="QS171" s="1">
        <f t="shared" si="1089"/>
        <v>0</v>
      </c>
      <c r="QT171" s="1">
        <f t="shared" si="1090"/>
        <v>0</v>
      </c>
      <c r="QU171" s="1">
        <f t="shared" si="1091"/>
        <v>0</v>
      </c>
      <c r="QV171" s="1">
        <f t="shared" si="1092"/>
        <v>0</v>
      </c>
      <c r="QW171" s="1">
        <f t="shared" si="1093"/>
        <v>0</v>
      </c>
      <c r="QX171" s="1">
        <f t="shared" si="1094"/>
        <v>0</v>
      </c>
      <c r="QY171" s="1">
        <f t="shared" si="1095"/>
        <v>0</v>
      </c>
      <c r="QZ171" s="1">
        <f t="shared" si="1096"/>
        <v>0</v>
      </c>
      <c r="RA171" s="1">
        <f t="shared" si="1097"/>
        <v>0</v>
      </c>
      <c r="RB171" s="1">
        <f t="shared" si="1098"/>
        <v>0</v>
      </c>
      <c r="RC171" s="1">
        <f t="shared" si="1099"/>
        <v>0</v>
      </c>
      <c r="RD171" s="1">
        <f t="shared" si="1100"/>
        <v>0</v>
      </c>
      <c r="RE171" s="1">
        <f t="shared" si="1101"/>
        <v>0</v>
      </c>
      <c r="RF171" s="1">
        <f t="shared" si="1102"/>
        <v>254974256.63333926</v>
      </c>
      <c r="RG171" s="1">
        <f t="shared" si="1103"/>
        <v>202920521.6908631</v>
      </c>
      <c r="RH171" s="72"/>
      <c r="RI171" s="91"/>
    </row>
    <row r="172" spans="1:477" hidden="1" outlineLevel="1" x14ac:dyDescent="0.25">
      <c r="A172" s="89"/>
      <c r="B172" s="143"/>
      <c r="C172" s="111" t="str">
        <f t="shared" si="1064"/>
        <v>40' CNG w Midlife Rebuild</v>
      </c>
      <c r="D172" s="108">
        <f t="shared" si="1065"/>
        <v>187</v>
      </c>
      <c r="E172" s="110">
        <f t="shared" si="1026"/>
        <v>2021</v>
      </c>
      <c r="F172" s="68">
        <f t="shared" si="870"/>
        <v>40000</v>
      </c>
      <c r="G172" s="69">
        <f>VLOOKUP($C172,Input!$A$8:$HV$39,MATCH(G$21,Input!$A$6:$HV$6,0),FALSE)</f>
        <v>2.91</v>
      </c>
      <c r="H172" s="123">
        <f>VLOOKUP($C172,Input!$A$8:$HV$39,MATCH(H$21,Input!$A$6:$HV$6,0),FALSE)</f>
        <v>0</v>
      </c>
      <c r="I172" s="70">
        <f>VLOOKUP($C172,Input!$A$8:$HV$39,MATCH(I$21,Input!$A$6:$HV$6,0),FALSE)</f>
        <v>14</v>
      </c>
      <c r="J172" s="1">
        <f>+IF($E172=J$22,VLOOKUP($C172,Input!$A$8:$AN$39,MATCH(J$21,Input!$A$6:$AN$6,0),FALSE)+$H172,0)*$D172</f>
        <v>0</v>
      </c>
      <c r="K172" s="1">
        <f>+IF($E172=K$22,VLOOKUP($C172,Input!$A$8:$AN$39,MATCH(K$21,Input!$A$6:$AN$6,0),FALSE)+$H172,0)*$D172</f>
        <v>0</v>
      </c>
      <c r="L172" s="1">
        <f>+IF($E172=L$22,VLOOKUP($C172,Input!$A$8:$AN$39,MATCH(L$21,Input!$A$6:$AN$6,0),FALSE)+$H172,0)*$D172</f>
        <v>0</v>
      </c>
      <c r="M172" s="1">
        <f>+IF($E172=M$22,VLOOKUP($C172,Input!$A$8:$AN$39,MATCH(M$21,Input!$A$6:$AN$6,0),FALSE)+$H172,0)*$D172</f>
        <v>0</v>
      </c>
      <c r="N172" s="1">
        <f>+IF($E172=N$22,VLOOKUP($C172,Input!$A$8:$AN$39,MATCH(N$21,Input!$A$6:$AN$6,0),FALSE)+$H172,0)*$D172</f>
        <v>0</v>
      </c>
      <c r="O172" s="1">
        <f>+IF($E172=O$22,VLOOKUP($C172,Input!$A$8:$AN$39,MATCH(O$21,Input!$A$6:$AN$6,0),FALSE)+$H172,0)*$D172</f>
        <v>100726074.73280254</v>
      </c>
      <c r="P172" s="1">
        <f>+IF($E172=P$22,VLOOKUP($C172,Input!$A$8:$AN$39,MATCH(P$21,Input!$A$6:$AN$6,0),FALSE)+$H172,0)*$D172</f>
        <v>0</v>
      </c>
      <c r="Q172" s="1">
        <f>+IF($E172=Q$22,VLOOKUP($C172,Input!$A$8:$AN$39,MATCH(Q$21,Input!$A$6:$AN$6,0),FALSE)+$H172,0)*$D172</f>
        <v>0</v>
      </c>
      <c r="R172" s="1">
        <f>+IF($E172=R$22,VLOOKUP($C172,Input!$A$8:$AN$39,MATCH(R$21,Input!$A$6:$AN$6,0),FALSE)+$H172,0)*$D172</f>
        <v>0</v>
      </c>
      <c r="S172" s="1">
        <f>+IF($E172=S$22,VLOOKUP($C172,Input!$A$8:$AN$39,MATCH(S$21,Input!$A$6:$AN$6,0),FALSE)+$H172,0)*$D172</f>
        <v>0</v>
      </c>
      <c r="T172" s="1">
        <f>+IF($E172=T$22,VLOOKUP($C172,Input!$A$8:$AN$39,MATCH(T$21,Input!$A$6:$AN$6,0),FALSE)+$H172,0)*$D172</f>
        <v>0</v>
      </c>
      <c r="U172" s="1">
        <f>+IF($E172=U$22,VLOOKUP($C172,Input!$A$8:$AN$39,MATCH(U$21,Input!$A$6:$AN$6,0),FALSE)+$H172,0)*$D172</f>
        <v>0</v>
      </c>
      <c r="V172" s="1">
        <f>+IF($E172=V$22,VLOOKUP($C172,Input!$A$8:$AN$39,MATCH(V$21,Input!$A$6:$AN$6,0),FALSE)+$H172,0)*$D172</f>
        <v>0</v>
      </c>
      <c r="W172" s="1">
        <f>+IF($E172=W$22,VLOOKUP($C172,Input!$A$8:$AN$39,MATCH(W$21,Input!$A$6:$AN$6,0),FALSE)+$H172,0)*$D172</f>
        <v>0</v>
      </c>
      <c r="X172" s="1">
        <f>+IF($E172=X$22,VLOOKUP($C172,Input!$A$8:$AN$39,MATCH(X$21,Input!$A$6:$AN$6,0),FALSE)+$H172,0)*$D172</f>
        <v>0</v>
      </c>
      <c r="Y172" s="1">
        <f>+IF($E172=Y$22,VLOOKUP($C172,Input!$A$8:$AN$39,MATCH(Y$21,Input!$A$6:$AN$6,0),FALSE)+$H172,0)*$D172</f>
        <v>0</v>
      </c>
      <c r="Z172" s="1">
        <f>+IF($E172=Z$22,VLOOKUP($C172,Input!$A$8:$AN$39,MATCH(Z$21,Input!$A$6:$AN$6,0),FALSE)+$H172,0)*$D172</f>
        <v>0</v>
      </c>
      <c r="AA172" s="1">
        <f>+IF($E172=AA$22,VLOOKUP($C172,Input!$A$8:$AN$39,MATCH(AA$21,Input!$A$6:$AN$6,0),FALSE)+$H172,0)*$D172</f>
        <v>0</v>
      </c>
      <c r="AB172" s="1">
        <f>+IF($E172=AB$22,VLOOKUP($C172,Input!$A$8:$AN$39,MATCH(AB$21,Input!$A$6:$AN$6,0),FALSE)+$H172,0)*$D172</f>
        <v>0</v>
      </c>
      <c r="AC172" s="1">
        <f>+IF($E172=AC$22,VLOOKUP($C172,Input!$A$8:$AN$39,MATCH(AC$21,Input!$A$6:$AN$6,0),FALSE)+$H172,0)*$D172</f>
        <v>0</v>
      </c>
      <c r="AD172" s="1">
        <f>+IF($E172=AD$22,VLOOKUP($C172,Input!$A$8:$AN$39,MATCH(AD$21,Input!$A$6:$AN$6,0),FALSE)+$H172,0)*$D172</f>
        <v>0</v>
      </c>
      <c r="AE172" s="1">
        <f>+IF($E172=AE$22,VLOOKUP($C172,Input!$A$8:$AN$39,MATCH(AE$21,Input!$A$6:$AN$6,0),FALSE)+$H172,0)*$D172</f>
        <v>0</v>
      </c>
      <c r="AF172" s="1">
        <f>+IF($E172=AF$22,VLOOKUP($C172,Input!$A$8:$AN$39,MATCH(AF$21,Input!$A$6:$AN$6,0),FALSE)+$H172,0)*$D172</f>
        <v>0</v>
      </c>
      <c r="AG172" s="1">
        <f>+IF($E172=AG$22,VLOOKUP($C172,Input!$A$8:$AN$39,MATCH(AG$21,Input!$A$6:$AN$6,0),FALSE)+$H172,0)*$D172</f>
        <v>0</v>
      </c>
      <c r="AH172" s="1">
        <f>+IF($E172=AH$22,VLOOKUP($C172,Input!$A$8:$AN$39,MATCH(AH$21,Input!$A$6:$AN$6,0),FALSE)+$H172,0)*$D172</f>
        <v>0</v>
      </c>
      <c r="AI172" s="1">
        <f>+IF($E172=AI$22,VLOOKUP($C172,Input!$A$8:$AN$39,MATCH(AI$21,Input!$A$6:$AN$6,0),FALSE)+$H172,0)*$D172</f>
        <v>0</v>
      </c>
      <c r="AJ172" s="1">
        <f>+IF($E172=AJ$22,VLOOKUP($C172,Input!$A$8:$AN$39,MATCH(AJ$21,Input!$A$6:$AN$6,0),FALSE)+$H172,0)*$D172</f>
        <v>0</v>
      </c>
      <c r="AK172" s="1">
        <f>+IF($E172=AK$22,VLOOKUP($C172,Input!$A$8:$AN$39,MATCH(AK$21,Input!$A$6:$AN$6,0),FALSE)+$H172,0)*$D172</f>
        <v>0</v>
      </c>
      <c r="AL172" s="1">
        <f>+IF($E172=AL$22,VLOOKUP($C172,Input!$A$8:$AN$39,MATCH(AL$21,Input!$A$6:$AN$6,0),FALSE)+$H172,0)*$D172</f>
        <v>0</v>
      </c>
      <c r="AM172" s="1">
        <f>+IF($E172=AM$22,VLOOKUP($C172,Input!$A$8:$AN$39,MATCH(AM$21,Input!$A$6:$AN$6,0),FALSE)+$H172,0)*$D172</f>
        <v>0</v>
      </c>
      <c r="AN172" s="1">
        <f>+IF($E172=AN$22,VLOOKUP($C172,Input!$A$8:$AN$39,MATCH(AN$21,Input!$A$6:$AN$6,0),FALSE)+$H172,0)*$D172</f>
        <v>0</v>
      </c>
      <c r="AO172" s="1">
        <f>+IF($E172=AO$22,VLOOKUP($C172,Input!$A$8:$AN$39,MATCH(AO$21,Input!$A$6:$AN$6,0),FALSE)+$H172,0)*$D172</f>
        <v>0</v>
      </c>
      <c r="AP172" s="1">
        <f>+IF($E172=AP$22,VLOOKUP($C172,Input!$A$8:$AN$39,MATCH(AP$21,Input!$A$6:$AN$6,0),FALSE)+$H172,0)*$D172</f>
        <v>0</v>
      </c>
      <c r="AQ172" s="1">
        <f>+IF($E172=AQ$22,VLOOKUP($C172,Input!$A$8:$AN$39,MATCH(AQ$21,Input!$A$6:$AN$6,0),FALSE)+$H172,0)*$D172</f>
        <v>0</v>
      </c>
      <c r="AR172" s="1">
        <f>+IF($E172=AR$22,VLOOKUP($C172,Input!$A$8:$AN$39,MATCH(AR$21,Input!$A$6:$AN$6,0),FALSE)+$H172,0)*$D172</f>
        <v>0</v>
      </c>
      <c r="AT172" t="str">
        <f>VLOOKUP($C172,Input!$A$8:$HV$39,MATCH(AT$21,Input!$A$6:$HV$6,0),FALSE)</f>
        <v>Parts and administrative cost</v>
      </c>
      <c r="AU172" s="1">
        <f>+IF($E172=AU$22,VLOOKUP($C172,Input!$A$8:$HV$39,MATCH(AU$21,Input!$A$6:$HV$6,0),FALSE),0)*$D172</f>
        <v>0</v>
      </c>
      <c r="AV172" s="1">
        <f>+IF($E172=AV$22,VLOOKUP($C172,Input!$A$8:$HV$39,MATCH(AV$21,Input!$A$6:$HV$6,0),FALSE),0)*$D172</f>
        <v>0</v>
      </c>
      <c r="AW172" s="1">
        <f>+IF($E172=AW$22,VLOOKUP($C172,Input!$A$8:$HV$39,MATCH(AW$21,Input!$A$6:$HV$6,0),FALSE),0)*$D172</f>
        <v>0</v>
      </c>
      <c r="AX172" s="1">
        <f>+IF($E172=AX$22,VLOOKUP($C172,Input!$A$8:$HV$39,MATCH(AX$21,Input!$A$6:$HV$6,0),FALSE),0)*$D172</f>
        <v>0</v>
      </c>
      <c r="AY172" s="1">
        <f>+IF($E172=AY$22,VLOOKUP($C172,Input!$A$8:$HV$39,MATCH(AY$21,Input!$A$6:$HV$6,0),FALSE),0)*$D172</f>
        <v>0</v>
      </c>
      <c r="AZ172" s="1">
        <f>+IF($E172=AZ$22,VLOOKUP($C172,Input!$A$8:$HV$39,MATCH(AZ$21,Input!$A$6:$HV$6,0),FALSE),0)*$D172</f>
        <v>2518151.8683200637</v>
      </c>
      <c r="BA172" s="1">
        <f>+IF($E172=BA$22,VLOOKUP($C172,Input!$A$8:$HV$39,MATCH(BA$21,Input!$A$6:$HV$6,0),FALSE),0)*$D172</f>
        <v>0</v>
      </c>
      <c r="BB172" s="1">
        <f>+IF($E172=BB$22,VLOOKUP($C172,Input!$A$8:$HV$39,MATCH(BB$21,Input!$A$6:$HV$6,0),FALSE),0)*$D172</f>
        <v>0</v>
      </c>
      <c r="BC172" s="1">
        <f>+IF($E172=BC$22,VLOOKUP($C172,Input!$A$8:$HV$39,MATCH(BC$21,Input!$A$6:$HV$6,0),FALSE),0)*$D172</f>
        <v>0</v>
      </c>
      <c r="BD172" s="1">
        <f>+IF($E172=BD$22,VLOOKUP($C172,Input!$A$8:$HV$39,MATCH(BD$21,Input!$A$6:$HV$6,0),FALSE),0)*$D172</f>
        <v>0</v>
      </c>
      <c r="BE172" s="1">
        <f>+IF($E172=BE$22,VLOOKUP($C172,Input!$A$8:$HV$39,MATCH(BE$21,Input!$A$6:$HV$6,0),FALSE),0)*$D172</f>
        <v>0</v>
      </c>
      <c r="BF172" s="1">
        <f>+IF($E172=BF$22,VLOOKUP($C172,Input!$A$8:$HV$39,MATCH(BF$21,Input!$A$6:$HV$6,0),FALSE),0)*$D172</f>
        <v>0</v>
      </c>
      <c r="BG172" s="1">
        <f>+IF($E172=BG$22,VLOOKUP($C172,Input!$A$8:$HV$39,MATCH(BG$21,Input!$A$6:$HV$6,0),FALSE),0)*$D172</f>
        <v>0</v>
      </c>
      <c r="BH172" s="1">
        <f>+IF($E172=BH$22,VLOOKUP($C172,Input!$A$8:$HV$39,MATCH(BH$21,Input!$A$6:$HV$6,0),FALSE),0)*$D172</f>
        <v>0</v>
      </c>
      <c r="BI172" s="1">
        <f>+IF($E172=BI$22,VLOOKUP($C172,Input!$A$8:$HV$39,MATCH(BI$21,Input!$A$6:$HV$6,0),FALSE),0)*$D172</f>
        <v>0</v>
      </c>
      <c r="BJ172" s="1">
        <f>+IF($E172=BJ$22,VLOOKUP($C172,Input!$A$8:$HV$39,MATCH(BJ$21,Input!$A$6:$HV$6,0),FALSE),0)*$D172</f>
        <v>0</v>
      </c>
      <c r="BK172" s="1">
        <f>+IF($E172=BK$22,VLOOKUP($C172,Input!$A$8:$HV$39,MATCH(BK$21,Input!$A$6:$HV$6,0),FALSE),0)*$D172</f>
        <v>0</v>
      </c>
      <c r="BL172" s="1">
        <f>+IF($E172=BL$22,VLOOKUP($C172,Input!$A$8:$HV$39,MATCH(BL$21,Input!$A$6:$HV$6,0),FALSE),0)*$D172</f>
        <v>0</v>
      </c>
      <c r="BM172" s="1">
        <f>+IF($E172=BM$22,VLOOKUP($C172,Input!$A$8:$HV$39,MATCH(BM$21,Input!$A$6:$HV$6,0),FALSE),0)*$D172</f>
        <v>0</v>
      </c>
      <c r="BN172" s="1">
        <f>+IF($E172=BN$22,VLOOKUP($C172,Input!$A$8:$HV$39,MATCH(BN$21,Input!$A$6:$HV$6,0),FALSE),0)*$D172</f>
        <v>0</v>
      </c>
      <c r="BO172" s="1">
        <f>+IF($E172=BO$22,VLOOKUP($C172,Input!$A$8:$HV$39,MATCH(BO$21,Input!$A$6:$HV$6,0),FALSE),0)*$D172</f>
        <v>0</v>
      </c>
      <c r="BP172" s="1">
        <f>+IF($E172=BP$22,VLOOKUP($C172,Input!$A$8:$HV$39,MATCH(BP$21,Input!$A$6:$HV$6,0),FALSE),0)*$D172</f>
        <v>0</v>
      </c>
      <c r="BQ172" s="1">
        <f>+IF($E172=BQ$22,VLOOKUP($C172,Input!$A$8:$HV$39,MATCH(BQ$21,Input!$A$6:$HV$6,0),FALSE),0)*$D172</f>
        <v>0</v>
      </c>
      <c r="BR172" s="1">
        <f>+IF($E172=BR$22,VLOOKUP($C172,Input!$A$8:$HV$39,MATCH(BR$21,Input!$A$6:$HV$6,0),FALSE),0)*$D172</f>
        <v>0</v>
      </c>
      <c r="BS172" s="1">
        <f>+IF($E172=BS$22,VLOOKUP($C172,Input!$A$8:$HV$39,MATCH(BS$21,Input!$A$6:$HV$6,0),FALSE),0)*$D172</f>
        <v>0</v>
      </c>
      <c r="BT172" s="1">
        <f>+IF($E172=BT$22,VLOOKUP($C172,Input!$A$8:$HV$39,MATCH(BT$21,Input!$A$6:$HV$6,0),FALSE),0)*$D172</f>
        <v>0</v>
      </c>
      <c r="BU172" s="1">
        <f>+IF($E172=BU$22,VLOOKUP($C172,Input!$A$8:$HV$39,MATCH(BU$21,Input!$A$6:$HV$6,0),FALSE),0)*$D172</f>
        <v>0</v>
      </c>
      <c r="BV172" s="1">
        <f>+IF($E172=BV$22,VLOOKUP($C172,Input!$A$8:$HV$39,MATCH(BV$21,Input!$A$6:$HV$6,0),FALSE),0)*$D172</f>
        <v>0</v>
      </c>
      <c r="BW172" s="1">
        <f>+IF($E172=BW$22,VLOOKUP($C172,Input!$A$8:$HV$39,MATCH(BW$21,Input!$A$6:$HV$6,0),FALSE),0)*$D172</f>
        <v>0</v>
      </c>
      <c r="BX172" s="1">
        <f>+IF($E172=BX$22,VLOOKUP($C172,Input!$A$8:$HV$39,MATCH(BX$21,Input!$A$6:$HV$6,0),FALSE),0)*$D172</f>
        <v>0</v>
      </c>
      <c r="BY172" s="1">
        <f>+IF($E172=BY$22,VLOOKUP($C172,Input!$A$8:$HV$39,MATCH(BY$21,Input!$A$6:$HV$6,0),FALSE),0)*$D172</f>
        <v>0</v>
      </c>
      <c r="BZ172" s="1">
        <f>+IF($E172=BZ$22,VLOOKUP($C172,Input!$A$8:$HV$39,MATCH(BZ$21,Input!$A$6:$HV$6,0),FALSE),0)*$D172</f>
        <v>0</v>
      </c>
      <c r="CA172" s="1">
        <f>+IF($E172=CA$22,VLOOKUP($C172,Input!$A$8:$HV$39,MATCH(CA$21,Input!$A$6:$HV$6,0),FALSE),0)*$D172</f>
        <v>0</v>
      </c>
      <c r="CB172" s="1">
        <f>+IF($E172=CB$22,VLOOKUP($C172,Input!$A$8:$HV$39,MATCH(CB$21,Input!$A$6:$HV$6,0),FALSE),0)*$D172</f>
        <v>0</v>
      </c>
      <c r="CC172" s="1">
        <f>+IF($E172=CC$22,VLOOKUP($C172,Input!$A$8:$HV$39,MATCH(CC$21,Input!$A$6:$HV$6,0),FALSE),0)*$D172</f>
        <v>0</v>
      </c>
      <c r="CE172" t="str">
        <f>VLOOKUP($C172,Input!$A$8:$HV$39,MATCH(CE$21,Input!$A$6:$HV$6,0),FALSE)</f>
        <v>Engine Rebuild @ 7 Yr</v>
      </c>
      <c r="CF172" s="1">
        <f>IF($E172+$I172+$D$7&lt;=CF$22,0,IF(CF$22-$D$7&gt;=$E172,IF(COUNTIF($KZ172:LP172,"&gt;0")&gt;0,VLOOKUP($C172,Input!$A$8:$HV$21,MATCH($CE$21+COUNTIF($KZ172:LP172,"&gt;0"),Input!$A$6:$HV$6,0),FALSE),0),0))*$D172</f>
        <v>0</v>
      </c>
      <c r="CG172" s="1">
        <f>IF($E172+$I172+$D$7&lt;=CG$22,0,IF(CG$22-$D$7&gt;=$E172,IF(COUNTIF($KZ172:LQ172,"&gt;0")&gt;0,VLOOKUP($C172,Input!$A$8:$HV$21,MATCH($CE$21+COUNTIF($KZ172:LQ172,"&gt;0"),Input!$A$6:$HV$6,0),FALSE),0),0))*$D172</f>
        <v>0</v>
      </c>
      <c r="CH172" s="1">
        <f>IF($E172+$I172+$D$7&lt;=CH$22,0,IF(CH$22-$D$7&gt;=$E172,IF(COUNTIF($KZ172:LR172,"&gt;0")&gt;0,VLOOKUP($C172,Input!$A$8:$HV$21,MATCH($CE$21+COUNTIF($KZ172:LR172,"&gt;0"),Input!$A$6:$HV$6,0),FALSE),0),0))*$D172</f>
        <v>0</v>
      </c>
      <c r="CI172" s="1">
        <f>IF($E172+$I172+$D$7&lt;=CI$22,0,IF(CI$22-$D$7&gt;=$E172,IF(COUNTIF($KZ172:LS172,"&gt;0")&gt;0,VLOOKUP($C172,Input!$A$8:$HV$21,MATCH($CE$21+COUNTIF($KZ172:LS172,"&gt;0"),Input!$A$6:$HV$6,0),FALSE),0),0))*$D172</f>
        <v>0</v>
      </c>
      <c r="CJ172" s="1">
        <f>IF($E172+$I172+$D$7&lt;=CJ$22,0,IF(CJ$22-$D$7&gt;=$E172,IF(COUNTIF($KZ172:LT172,"&gt;0")&gt;0,VLOOKUP($C172,Input!$A$8:$HV$21,MATCH($CE$21+COUNTIF($KZ172:LT172,"&gt;0"),Input!$A$6:$HV$6,0),FALSE),0),0))*$D172</f>
        <v>0</v>
      </c>
      <c r="CK172" s="1">
        <f>IF($E172+$I172+$D$7&lt;=CK$22,0,IF(CK$22-$D$7&gt;=$E172,IF(COUNTIF($KZ172:LU172,"&gt;0")&gt;0,VLOOKUP($C172,Input!$A$8:$HV$21,MATCH($CE$21+COUNTIF($KZ172:LU172,"&gt;0"),Input!$A$6:$HV$6,0),FALSE),0),0))*$D172</f>
        <v>0</v>
      </c>
      <c r="CL172" s="1">
        <f>IF($E172+$I172+$D$7&lt;=CL$22,0,IF(CL$22-$D$7&gt;=$E172,IF(COUNTIF($KZ172:LV172,"&gt;0")&gt;0,VLOOKUP($C172,Input!$A$8:$HV$21,MATCH($CE$21+COUNTIF($KZ172:LV172,"&gt;0"),Input!$A$6:$HV$6,0),FALSE),0),0))*$D172</f>
        <v>0</v>
      </c>
      <c r="CM172" s="1">
        <f>IF($E172+$I172+$D$7&lt;=CM$22,0,IF(CM$22-$D$7&gt;=$E172,IF(COUNTIF($KZ172:LW172,"&gt;0")&gt;0,VLOOKUP($C172,Input!$A$8:$HV$21,MATCH($CE$21+COUNTIF($KZ172:LW172,"&gt;0"),Input!$A$6:$HV$6,0),FALSE),0),0))*$D172</f>
        <v>0</v>
      </c>
      <c r="CN172" s="1">
        <f>IF($E172+$I172+$D$7&lt;=CN$22,0,IF(CN$22-$D$7&gt;=$E172,IF(COUNTIF($KZ172:LX172,"&gt;0")&gt;0,VLOOKUP($C172,Input!$A$8:$HV$21,MATCH($CE$21+COUNTIF($KZ172:LX172,"&gt;0"),Input!$A$6:$HV$6,0),FALSE),0),0))*$D172</f>
        <v>0</v>
      </c>
      <c r="CO172" s="1">
        <f>IF($E172+$I172+$D$7&lt;=CO$22,0,IF(CO$22-$D$7&gt;=$E172,IF(COUNTIF($KZ172:LY172,"&gt;0")&gt;0,VLOOKUP($C172,Input!$A$8:$HV$21,MATCH($CE$21+COUNTIF($KZ172:LY172,"&gt;0"),Input!$A$6:$HV$6,0),FALSE),0),0))*$D172</f>
        <v>0</v>
      </c>
      <c r="CP172" s="1">
        <f>IF($E172+$I172+$D$7&lt;=CP$22,0,IF(CP$22-$D$7&gt;=$E172,IF(COUNTIF($KZ172:LZ172,"&gt;0")&gt;0,VLOOKUP($C172,Input!$A$8:$HV$21,MATCH($CE$21+COUNTIF($KZ172:LZ172,"&gt;0"),Input!$A$6:$HV$6,0),FALSE),0),0))*$D172</f>
        <v>0</v>
      </c>
      <c r="CQ172" s="1">
        <f>IF($E172+$I172+$D$7&lt;=CQ$22,0,IF(CQ$22-$D$7&gt;=$E172,IF(COUNTIF($KZ172:MA172,"&gt;0")&gt;0,VLOOKUP($C172,Input!$A$8:$HV$21,MATCH($CE$21+COUNTIF($KZ172:MA172,"&gt;0"),Input!$A$6:$HV$6,0),FALSE),0),0))*$D172</f>
        <v>6545000</v>
      </c>
      <c r="CR172" s="1">
        <f>IF($E172+$I172+$D$7&lt;=CR$22,0,IF(CR$22-$D$7&gt;=$E172,IF(COUNTIF($KZ172:MB172,"&gt;0")&gt;0,VLOOKUP($C172,Input!$A$8:$HV$21,MATCH($CE$21+COUNTIF($KZ172:MB172,"&gt;0"),Input!$A$6:$HV$6,0),FALSE),0),0))*$D172</f>
        <v>0</v>
      </c>
      <c r="CS172" s="1">
        <f>IF($E172+$I172+$D$7&lt;=CS$22,0,IF(CS$22-$D$7&gt;=$E172,IF(COUNTIF($KZ172:MC172,"&gt;0")&gt;0,VLOOKUP($C172,Input!$A$8:$HV$21,MATCH($CE$21+COUNTIF($KZ172:MC172,"&gt;0"),Input!$A$6:$HV$6,0),FALSE),0),0))*$D172</f>
        <v>0</v>
      </c>
      <c r="CT172" s="1">
        <f>IF($E172+$I172+$D$7&lt;=CT$22,0,IF(CT$22-$D$7&gt;=$E172,IF(COUNTIF($KZ172:MD172,"&gt;0")&gt;0,VLOOKUP($C172,Input!$A$8:$HV$21,MATCH($CE$21+COUNTIF($KZ172:MD172,"&gt;0"),Input!$A$6:$HV$6,0),FALSE),0),0))*$D172</f>
        <v>0</v>
      </c>
      <c r="CU172" s="1">
        <f>IF($E172+$I172+$D$7&lt;=CU$22,0,IF(CU$22-$D$7&gt;=$E172,IF(COUNTIF($KZ172:ME172,"&gt;0")&gt;0,VLOOKUP($C172,Input!$A$8:$HV$21,MATCH($CE$21+COUNTIF($KZ172:ME172,"&gt;0"),Input!$A$6:$HV$6,0),FALSE),0),0))*$D172</f>
        <v>0</v>
      </c>
      <c r="CV172" s="1">
        <f>IF($E172+$I172+$D$7&lt;=CV$22,0,IF(CV$22-$D$7&gt;=$E172,IF(COUNTIF($KZ172:MF172,"&gt;0")&gt;0,VLOOKUP($C172,Input!$A$8:$HV$21,MATCH($CE$21+COUNTIF($KZ172:MF172,"&gt;0"),Input!$A$6:$HV$6,0),FALSE),0),0))*$D172</f>
        <v>0</v>
      </c>
      <c r="CW172" s="1">
        <f>IF($E172+$I172+$D$7&lt;=CW$22,0,IF(CW$22-$D$7&gt;=$E172,IF(COUNTIF($KZ172:MG172,"&gt;0")&gt;0,VLOOKUP($C172,Input!$A$8:$HV$21,MATCH($CE$21+COUNTIF($KZ172:MG172,"&gt;0"),Input!$A$6:$HV$6,0),FALSE),0),0))*$D172</f>
        <v>0</v>
      </c>
      <c r="CX172" s="1">
        <f>IF($E172+$I172+$D$7&lt;=CX$22,0,IF(CX$22-$D$7&gt;=$E172,IF(COUNTIF($KZ172:MH172,"&gt;0")&gt;0,VLOOKUP($C172,Input!$A$8:$HV$21,MATCH($CE$21+COUNTIF($KZ172:MH172,"&gt;0"),Input!$A$6:$HV$6,0),FALSE),0),0))*$D172</f>
        <v>0</v>
      </c>
      <c r="CY172" s="1">
        <f>IF($E172+$I172+$D$7&lt;=CY$22,0,IF(CY$22-$D$7&gt;=$E172,IF(COUNTIF($KZ172:MI172,"&gt;0")&gt;0,VLOOKUP($C172,Input!$A$8:$HV$21,MATCH($CE$21+COUNTIF($KZ172:MI172,"&gt;0"),Input!$A$6:$HV$6,0),FALSE),0),0))*$D172</f>
        <v>0</v>
      </c>
      <c r="CZ172" s="1">
        <f>IF($E172+$I172+$D$7&lt;=CZ$22,0,IF(CZ$22-$D$7&gt;=$E172,IF(COUNTIF($KZ172:MJ172,"&gt;0")&gt;0,VLOOKUP($C172,Input!$A$8:$HV$21,MATCH($CE$21+COUNTIF($KZ172:MJ172,"&gt;0"),Input!$A$6:$HV$6,0),FALSE),0),0))*$D172</f>
        <v>0</v>
      </c>
      <c r="DA172" s="1">
        <f>IF($E172+$I172+$D$7&lt;=DA$22,0,IF(DA$22-$D$7&gt;=$E172,IF(COUNTIF($KZ172:MK172,"&gt;0")&gt;0,VLOOKUP($C172,Input!$A$8:$HV$21,MATCH($CE$21+COUNTIF($KZ172:MK172,"&gt;0"),Input!$A$6:$HV$6,0),FALSE),0),0))*$D172</f>
        <v>0</v>
      </c>
      <c r="DB172" s="1">
        <f>IF($E172+$I172+$D$7&lt;=DB$22,0,IF(DB$22-$D$7&gt;=$E172,IF(COUNTIF($KZ172:ML172,"&gt;0")&gt;0,VLOOKUP($C172,Input!$A$8:$HV$21,MATCH($CE$21+COUNTIF($KZ172:ML172,"&gt;0"),Input!$A$6:$HV$6,0),FALSE),0),0))*$D172</f>
        <v>0</v>
      </c>
      <c r="DC172" s="1">
        <f>IF($E172+$I172+$D$7&lt;=DC$22,0,IF(DC$22-$D$7&gt;=$E172,IF(COUNTIF($KZ172:MM172,"&gt;0")&gt;0,VLOOKUP($C172,Input!$A$8:$HV$21,MATCH($CE$21+COUNTIF($KZ172:MM172,"&gt;0"),Input!$A$6:$HV$6,0),FALSE),0),0))*$D172</f>
        <v>0</v>
      </c>
      <c r="DD172" s="1">
        <f>IF($E172+$I172+$D$7&lt;=DD$22,0,IF(DD$22-$D$7&gt;=$E172,IF(COUNTIF($KZ172:MN172,"&gt;0")&gt;0,VLOOKUP($C172,Input!$A$8:$HV$21,MATCH($CE$21+COUNTIF($KZ172:MN172,"&gt;0"),Input!$A$6:$HV$6,0),FALSE),0),0))*$D172</f>
        <v>0</v>
      </c>
      <c r="DE172" s="1">
        <f>IF($E172+$I172+$D$7&lt;=DE$22,0,IF(DE$22-$D$7&gt;=$E172,IF(COUNTIF($KZ172:MO172,"&gt;0")&gt;0,VLOOKUP($C172,Input!$A$8:$HV$21,MATCH($CE$21+COUNTIF($KZ172:MO172,"&gt;0"),Input!$A$6:$HV$6,0),FALSE),0),0))*$D172</f>
        <v>0</v>
      </c>
      <c r="DF172" s="1">
        <f>IF($E172+$I172+$D$7&lt;=DF$22,0,IF(DF$22-$D$7&gt;=$E172,IF(COUNTIF($KZ172:MP172,"&gt;0")&gt;0,VLOOKUP($C172,Input!$A$8:$HV$21,MATCH($CE$21+COUNTIF($KZ172:MP172,"&gt;0"),Input!$A$6:$HV$6,0),FALSE),0),0))*$D172</f>
        <v>0</v>
      </c>
      <c r="DG172" s="1">
        <f>IF($E172+$I172+$D$7&lt;=DG$22,0,IF(DG$22-$D$7&gt;=$E172,IF(COUNTIF($KZ172:MQ172,"&gt;0")&gt;0,VLOOKUP($C172,Input!$A$8:$HV$21,MATCH($CE$21+COUNTIF($KZ172:MQ172,"&gt;0"),Input!$A$6:$HV$6,0),FALSE),0),0))*$D172</f>
        <v>0</v>
      </c>
      <c r="DH172" s="1">
        <f>IF($E172+$I172+$D$7&lt;=DH$22,0,IF(DH$22-$D$7&gt;=$E172,IF(COUNTIF($KZ172:MR172,"&gt;0")&gt;0,VLOOKUP($C172,Input!$A$8:$HV$21,MATCH($CE$21+COUNTIF($KZ172:MR172,"&gt;0"),Input!$A$6:$HV$6,0),FALSE),0),0))*$D172</f>
        <v>0</v>
      </c>
      <c r="DI172" s="1">
        <f>IF($E172+$I172+$D$7&lt;=DI$22,0,IF(DI$22-$D$7&gt;=$E172,IF(COUNTIF($KZ172:MS172,"&gt;0")&gt;0,VLOOKUP($C172,Input!$A$8:$HV$21,MATCH($CE$21+COUNTIF($KZ172:MS172,"&gt;0"),Input!$A$6:$HV$6,0),FALSE),0),0))*$D172</f>
        <v>0</v>
      </c>
      <c r="DJ172" s="1">
        <f>IF($E172+$I172+$D$7&lt;=DJ$22,0,IF(DJ$22-$D$7&gt;=$E172,IF(COUNTIF($KZ172:MT172,"&gt;0")&gt;0,VLOOKUP($C172,Input!$A$8:$HV$21,MATCH($CE$21+COUNTIF($KZ172:MT172,"&gt;0"),Input!$A$6:$HV$6,0),FALSE),0),0))*$D172</f>
        <v>0</v>
      </c>
      <c r="DK172" s="1">
        <f>IF($E172+$I172+$D$7&lt;=DK$22,0,IF(DK$22-$D$7&gt;=$E172,IF(COUNTIF($KZ172:MU172,"&gt;0")&gt;0,VLOOKUP($C172,Input!$A$8:$HV$21,MATCH($CE$21+COUNTIF($KZ172:MU172,"&gt;0"),Input!$A$6:$HV$6,0),FALSE),0),0))*$D172</f>
        <v>0</v>
      </c>
      <c r="DL172" s="1">
        <f>IF($E172+$I172+$D$7&lt;=DL$22,0,IF(DL$22-$D$7&gt;=$E172,IF(COUNTIF($KZ172:MV172,"&gt;0")&gt;0,VLOOKUP($C172,Input!$A$8:$HV$21,MATCH($CE$21+COUNTIF($KZ172:MV172,"&gt;0"),Input!$A$6:$HV$6,0),FALSE),0),0))*$D172</f>
        <v>0</v>
      </c>
      <c r="DM172" s="1">
        <f>IF($E172+$I172+$D$7&lt;=DM$22,0,IF(DM$22-$D$7&gt;=$E172,IF(COUNTIF($KZ172:MW172,"&gt;0")&gt;0,VLOOKUP($C172,Input!$A$8:$HV$21,MATCH($CE$21+COUNTIF($KZ172:MW172,"&gt;0"),Input!$A$6:$HV$6,0),FALSE),0),0))*$D172</f>
        <v>0</v>
      </c>
      <c r="DN172" s="1">
        <f>IF($E172+$I172+$D$7&lt;=DN$22,0,IF(DN$22-$D$7&gt;=$E172,IF(COUNTIF($KZ172:MX172,"&gt;0")&gt;0,VLOOKUP($C172,Input!$A$8:$HV$21,MATCH($CE$21+COUNTIF($KZ172:MX172,"&gt;0"),Input!$A$6:$HV$6,0),FALSE),0),0))*$D172</f>
        <v>0</v>
      </c>
      <c r="DP172" t="str">
        <f>+VLOOKUP($C172,Input!$A$8:$GZ$39,MATCH(DP$21,Input!$A$6:$GZ$6,0),FALSE)</f>
        <v>Bus Maintenance at 0.85/mile</v>
      </c>
      <c r="DQ172" s="1">
        <f>IF($E172+$I172+$D$7&lt;=DQ$22,0,IF(DQ$22-$D$7&gt;=$E172,IF(COUNTIF($KZ172:LP172,"&gt;0")&gt;0,VLOOKUP($C172,Input!$A$8:$HV$21,MATCH($DP$21+COUNTIF($KZ172:LP172,"&gt;0"),Input!$A$6:$HV$6,0),FALSE),0),0))*$D172*$F172</f>
        <v>0</v>
      </c>
      <c r="DR172" s="1">
        <f>IF($E172+$I172+$D$7&lt;=DR$22,0,IF(DR$22-$D$7&gt;=$E172,IF(COUNTIF($KZ172:LQ172,"&gt;0")&gt;0,VLOOKUP($C172,Input!$A$8:$HV$21,MATCH($DP$21+COUNTIF($KZ172:LQ172,"&gt;0"),Input!$A$6:$HV$6,0),FALSE),0),0))*$D172*$F172</f>
        <v>0</v>
      </c>
      <c r="DS172" s="1">
        <f>IF($E172+$I172+$D$7&lt;=DS$22,0,IF(DS$22-$D$7&gt;=$E172,IF(COUNTIF($KZ172:LR172,"&gt;0")&gt;0,VLOOKUP($C172,Input!$A$8:$HV$21,MATCH($DP$21+COUNTIF($KZ172:LR172,"&gt;0"),Input!$A$6:$HV$6,0),FALSE),0),0))*$D172*$F172</f>
        <v>0</v>
      </c>
      <c r="DT172" s="1">
        <f>IF($E172+$I172+$D$7&lt;=DT$22,0,IF(DT$22-$D$7&gt;=$E172,IF(COUNTIF($KZ172:LS172,"&gt;0")&gt;0,VLOOKUP($C172,Input!$A$8:$HV$21,MATCH($DP$21+COUNTIF($KZ172:LS172,"&gt;0"),Input!$A$6:$HV$6,0),FALSE),0),0))*$D172*$F172</f>
        <v>0</v>
      </c>
      <c r="DU172" s="1">
        <f>IF($E172+$I172+$D$7&lt;=DU$22,0,IF(DU$22-$D$7&gt;=$E172,IF(COUNTIF($KZ172:LT172,"&gt;0")&gt;0,VLOOKUP($C172,Input!$A$8:$HV$21,MATCH($DP$21+COUNTIF($KZ172:LT172,"&gt;0"),Input!$A$6:$HV$6,0),FALSE),0),0))*$D172*$F172</f>
        <v>0</v>
      </c>
      <c r="DV172" s="1">
        <f>IF($E172+$I172+$D$7&lt;=DV$22,0,IF(DV$22-$D$7&gt;=$E172,IF(COUNTIF($KZ172:LU172,"&gt;0")&gt;0,VLOOKUP($C172,Input!$A$8:$HV$21,MATCH($DP$21+COUNTIF($KZ172:LU172,"&gt;0"),Input!$A$6:$HV$6,0),FALSE),0),0))*$D172*$F172</f>
        <v>6358000</v>
      </c>
      <c r="DW172" s="1">
        <f>IF($E172+$I172+$D$7&lt;=DW$22,0,IF(DW$22-$D$7&gt;=$E172,IF(COUNTIF($KZ172:LV172,"&gt;0")&gt;0,VLOOKUP($C172,Input!$A$8:$HV$21,MATCH($DP$21+COUNTIF($KZ172:LV172,"&gt;0"),Input!$A$6:$HV$6,0),FALSE),0),0))*$D172*$F172</f>
        <v>6358000</v>
      </c>
      <c r="DX172" s="1">
        <f>IF($E172+$I172+$D$7&lt;=DX$22,0,IF(DX$22-$D$7&gt;=$E172,IF(COUNTIF($KZ172:LW172,"&gt;0")&gt;0,VLOOKUP($C172,Input!$A$8:$HV$21,MATCH($DP$21+COUNTIF($KZ172:LW172,"&gt;0"),Input!$A$6:$HV$6,0),FALSE),0),0))*$D172*$F172</f>
        <v>6358000</v>
      </c>
      <c r="DY172" s="1">
        <f>IF($E172+$I172+$D$7&lt;=DY$22,0,IF(DY$22-$D$7&gt;=$E172,IF(COUNTIF($KZ172:LX172,"&gt;0")&gt;0,VLOOKUP($C172,Input!$A$8:$HV$21,MATCH($DP$21+COUNTIF($KZ172:LX172,"&gt;0"),Input!$A$6:$HV$6,0),FALSE),0),0))*$D172*$F172</f>
        <v>6358000</v>
      </c>
      <c r="DZ172" s="1">
        <f>IF($E172+$I172+$D$7&lt;=DZ$22,0,IF(DZ$22-$D$7&gt;=$E172,IF(COUNTIF($KZ172:LY172,"&gt;0")&gt;0,VLOOKUP($C172,Input!$A$8:$HV$21,MATCH($DP$21+COUNTIF($KZ172:LY172,"&gt;0"),Input!$A$6:$HV$6,0),FALSE),0),0))*$D172*$F172</f>
        <v>6358000</v>
      </c>
      <c r="EA172" s="1">
        <f>IF($E172+$I172+$D$7&lt;=EA$22,0,IF(EA$22-$D$7&gt;=$E172,IF(COUNTIF($KZ172:LZ172,"&gt;0")&gt;0,VLOOKUP($C172,Input!$A$8:$HV$21,MATCH($DP$21+COUNTIF($KZ172:LZ172,"&gt;0"),Input!$A$6:$HV$6,0),FALSE),0),0))*$D172*$F172</f>
        <v>6358000</v>
      </c>
      <c r="EB172" s="1">
        <f>IF($E172+$I172+$D$7&lt;=EB$22,0,IF(EB$22-$D$7&gt;=$E172,IF(COUNTIF($KZ172:MA172,"&gt;0")&gt;0,VLOOKUP($C172,Input!$A$8:$HV$21,MATCH($DP$21+COUNTIF($KZ172:MA172,"&gt;0"),Input!$A$6:$HV$6,0),FALSE),0),0))*$D172*$F172</f>
        <v>6358000</v>
      </c>
      <c r="EC172" s="1">
        <f>IF($E172+$I172+$D$7&lt;=EC$22,0,IF(EC$22-$D$7&gt;=$E172,IF(COUNTIF($KZ172:MB172,"&gt;0")&gt;0,VLOOKUP($C172,Input!$A$8:$HV$21,MATCH($DP$21+COUNTIF($KZ172:MB172,"&gt;0"),Input!$A$6:$HV$6,0),FALSE),0),0))*$D172*$F172</f>
        <v>6358000</v>
      </c>
      <c r="ED172" s="1">
        <f>IF($E172+$I172+$D$7&lt;=ED$22,0,IF(ED$22-$D$7&gt;=$E172,IF(COUNTIF($KZ172:MC172,"&gt;0")&gt;0,VLOOKUP($C172,Input!$A$8:$HV$21,MATCH($DP$21+COUNTIF($KZ172:MC172,"&gt;0"),Input!$A$6:$HV$6,0),FALSE),0),0))*$D172*$F172</f>
        <v>6358000</v>
      </c>
      <c r="EE172" s="1">
        <f>IF($E172+$I172+$D$7&lt;=EE$22,0,IF(EE$22-$D$7&gt;=$E172,IF(COUNTIF($KZ172:MD172,"&gt;0")&gt;0,VLOOKUP($C172,Input!$A$8:$HV$21,MATCH($DP$21+COUNTIF($KZ172:MD172,"&gt;0"),Input!$A$6:$HV$6,0),FALSE),0),0))*$D172*$F172</f>
        <v>6358000</v>
      </c>
      <c r="EF172" s="1">
        <f>IF($E172+$I172+$D$7&lt;=EF$22,0,IF(EF$22-$D$7&gt;=$E172,IF(COUNTIF($KZ172:ME172,"&gt;0")&gt;0,VLOOKUP($C172,Input!$A$8:$HV$21,MATCH($DP$21+COUNTIF($KZ172:ME172,"&gt;0"),Input!$A$6:$HV$6,0),FALSE),0),0))*$D172*$F172</f>
        <v>6358000</v>
      </c>
      <c r="EG172" s="1">
        <f>IF($E172+$I172+$D$7&lt;=EG$22,0,IF(EG$22-$D$7&gt;=$E172,IF(COUNTIF($KZ172:MF172,"&gt;0")&gt;0,VLOOKUP($C172,Input!$A$8:$HV$21,MATCH($DP$21+COUNTIF($KZ172:MF172,"&gt;0"),Input!$A$6:$HV$6,0),FALSE),0),0))*$D172*$F172</f>
        <v>6358000</v>
      </c>
      <c r="EH172" s="1">
        <f>IF($E172+$I172+$D$7&lt;=EH$22,0,IF(EH$22-$D$7&gt;=$E172,IF(COUNTIF($KZ172:MG172,"&gt;0")&gt;0,VLOOKUP($C172,Input!$A$8:$HV$21,MATCH($DP$21+COUNTIF($KZ172:MG172,"&gt;0"),Input!$A$6:$HV$6,0),FALSE),0),0))*$D172*$F172</f>
        <v>6358000</v>
      </c>
      <c r="EI172" s="1">
        <f>IF($E172+$I172+$D$7&lt;=EI$22,0,IF(EI$22-$D$7&gt;=$E172,IF(COUNTIF($KZ172:MH172,"&gt;0")&gt;0,VLOOKUP($C172,Input!$A$8:$HV$21,MATCH($DP$21+COUNTIF($KZ172:MH172,"&gt;0"),Input!$A$6:$HV$6,0),FALSE),0),0))*$D172*$F172</f>
        <v>6358000</v>
      </c>
      <c r="EJ172" s="1">
        <f>IF($E172+$I172+$D$7&lt;=EJ$22,0,IF(EJ$22-$D$7&gt;=$E172,IF(COUNTIF($KZ172:MI172,"&gt;0")&gt;0,VLOOKUP($C172,Input!$A$8:$HV$21,MATCH($DP$21+COUNTIF($KZ172:MI172,"&gt;0"),Input!$A$6:$HV$6,0),FALSE),0),0))*$D172*$F172</f>
        <v>0</v>
      </c>
      <c r="EK172" s="1">
        <f>IF($E172+$I172+$D$7&lt;=EK$22,0,IF(EK$22-$D$7&gt;=$E172,IF(COUNTIF($KZ172:MJ172,"&gt;0")&gt;0,VLOOKUP($C172,Input!$A$8:$HV$21,MATCH($DP$21+COUNTIF($KZ172:MJ172,"&gt;0"),Input!$A$6:$HV$6,0),FALSE),0),0))*$D172*$F172</f>
        <v>0</v>
      </c>
      <c r="EL172" s="1">
        <f>IF($E172+$I172+$D$7&lt;=EL$22,0,IF(EL$22-$D$7&gt;=$E172,IF(COUNTIF($KZ172:MK172,"&gt;0")&gt;0,VLOOKUP($C172,Input!$A$8:$HV$21,MATCH($DP$21+COUNTIF($KZ172:MK172,"&gt;0"),Input!$A$6:$HV$6,0),FALSE),0),0))*$D172*$F172</f>
        <v>0</v>
      </c>
      <c r="EM172" s="1">
        <f>IF($E172+$I172+$D$7&lt;=EM$22,0,IF(EM$22-$D$7&gt;=$E172,IF(COUNTIF($KZ172:ML172,"&gt;0")&gt;0,VLOOKUP($C172,Input!$A$8:$HV$21,MATCH($DP$21+COUNTIF($KZ172:ML172,"&gt;0"),Input!$A$6:$HV$6,0),FALSE),0),0))*$D172*$F172</f>
        <v>0</v>
      </c>
      <c r="EN172" s="1">
        <f>IF($E172+$I172+$D$7&lt;=EN$22,0,IF(EN$22-$D$7&gt;=$E172,IF(COUNTIF($KZ172:MM172,"&gt;0")&gt;0,VLOOKUP($C172,Input!$A$8:$HV$21,MATCH($DP$21+COUNTIF($KZ172:MM172,"&gt;0"),Input!$A$6:$HV$6,0),FALSE),0),0))*$D172*$F172</f>
        <v>0</v>
      </c>
      <c r="EO172" s="1">
        <f>IF($E172+$I172+$D$7&lt;=EO$22,0,IF(EO$22-$D$7&gt;=$E172,IF(COUNTIF($KZ172:MN172,"&gt;0")&gt;0,VLOOKUP($C172,Input!$A$8:$HV$21,MATCH($DP$21+COUNTIF($KZ172:MN172,"&gt;0"),Input!$A$6:$HV$6,0),FALSE),0),0))*$D172*$F172</f>
        <v>0</v>
      </c>
      <c r="EP172" s="1">
        <f>IF($E172+$I172+$D$7&lt;=EP$22,0,IF(EP$22-$D$7&gt;=$E172,IF(COUNTIF($KZ172:MO172,"&gt;0")&gt;0,VLOOKUP($C172,Input!$A$8:$HV$21,MATCH($DP$21+COUNTIF($KZ172:MO172,"&gt;0"),Input!$A$6:$HV$6,0),FALSE),0),0))*$D172*$F172</f>
        <v>0</v>
      </c>
      <c r="EQ172" s="1">
        <f>IF($E172+$I172+$D$7&lt;=EQ$22,0,IF(EQ$22-$D$7&gt;=$E172,IF(COUNTIF($KZ172:MP172,"&gt;0")&gt;0,VLOOKUP($C172,Input!$A$8:$HV$21,MATCH($DP$21+COUNTIF($KZ172:MP172,"&gt;0"),Input!$A$6:$HV$6,0),FALSE),0),0))*$D172*$F172</f>
        <v>0</v>
      </c>
      <c r="ER172" s="1">
        <f>IF($E172+$I172+$D$7&lt;=ER$22,0,IF(ER$22-$D$7&gt;=$E172,IF(COUNTIF($KZ172:MQ172,"&gt;0")&gt;0,VLOOKUP($C172,Input!$A$8:$HV$21,MATCH($DP$21+COUNTIF($KZ172:MQ172,"&gt;0"),Input!$A$6:$HV$6,0),FALSE),0),0))*$D172*$F172</f>
        <v>0</v>
      </c>
      <c r="ES172" s="1">
        <f>IF($E172+$I172+$D$7&lt;=ES$22,0,IF(ES$22-$D$7&gt;=$E172,IF(COUNTIF($KZ172:MR172,"&gt;0")&gt;0,VLOOKUP($C172,Input!$A$8:$HV$21,MATCH($DP$21+COUNTIF($KZ172:MR172,"&gt;0"),Input!$A$6:$HV$6,0),FALSE),0),0))*$D172*$F172</f>
        <v>0</v>
      </c>
      <c r="ET172" s="1">
        <f>IF($E172+$I172+$D$7&lt;=ET$22,0,IF(ET$22-$D$7&gt;=$E172,IF(COUNTIF($KZ172:MS172,"&gt;0")&gt;0,VLOOKUP($C172,Input!$A$8:$HV$21,MATCH($DP$21+COUNTIF($KZ172:MS172,"&gt;0"),Input!$A$6:$HV$6,0),FALSE),0),0))*$D172*$F172</f>
        <v>0</v>
      </c>
      <c r="EU172" s="1">
        <f>IF($E172+$I172+$D$7&lt;=EU$22,0,IF(EU$22-$D$7&gt;=$E172,IF(COUNTIF($KZ172:MT172,"&gt;0")&gt;0,VLOOKUP($C172,Input!$A$8:$HV$21,MATCH($DP$21+COUNTIF($KZ172:MT172,"&gt;0"),Input!$A$6:$HV$6,0),FALSE),0),0))*$D172*$F172</f>
        <v>0</v>
      </c>
      <c r="EV172" s="1">
        <f>IF($E172+$I172+$D$7&lt;=EV$22,0,IF(EV$22-$D$7&gt;=$E172,IF(COUNTIF($KZ172:MU172,"&gt;0")&gt;0,VLOOKUP($C172,Input!$A$8:$HV$21,MATCH($DP$21+COUNTIF($KZ172:MU172,"&gt;0"),Input!$A$6:$HV$6,0),FALSE),0),0))*$D172*$F172</f>
        <v>0</v>
      </c>
      <c r="EW172" s="1">
        <f>IF($E172+$I172+$D$7&lt;=EW$22,0,IF(EW$22-$D$7&gt;=$E172,IF(COUNTIF($KZ172:MV172,"&gt;0")&gt;0,VLOOKUP($C172,Input!$A$8:$HV$21,MATCH($DP$21+COUNTIF($KZ172:MV172,"&gt;0"),Input!$A$6:$HV$6,0),FALSE),0),0))*$D172*$F172</f>
        <v>0</v>
      </c>
      <c r="EX172" s="1">
        <f>IF($E172+$I172+$D$7&lt;=EX$22,0,IF(EX$22-$D$7&gt;=$E172,IF(COUNTIF($KZ172:MW172,"&gt;0")&gt;0,VLOOKUP($C172,Input!$A$8:$HV$21,MATCH($DP$21+COUNTIF($KZ172:MW172,"&gt;0"),Input!$A$6:$HV$6,0),FALSE),0),0))*$D172*$F172</f>
        <v>0</v>
      </c>
      <c r="EY172" s="1">
        <f>IF($E172+$I172+$D$7&lt;=EY$22,0,IF(EY$22-$D$7&gt;=$E172,IF(COUNTIF($KZ172:MX172,"&gt;0")&gt;0,VLOOKUP($C172,Input!$A$8:$HV$21,MATCH($DP$21+COUNTIF($KZ172:MX172,"&gt;0"),Input!$A$6:$HV$6,0),FALSE),0),0))*$D172*$F172</f>
        <v>0</v>
      </c>
      <c r="EZ172" s="1"/>
      <c r="FA172" t="str">
        <f>VLOOKUP($C172,Input!$A$8:$GZ$39,MATCH(FA$21,Input!$A$6:$GZ$6,0),FALSE)</f>
        <v>NA</v>
      </c>
      <c r="FB172">
        <f>IF((VLOOKUP($C172,Input!$A$8:$GZ$39,MATCH(FB$21,Input!$A$6:$GZ$6,0),FALSE))="Y",$D172/VLOOKUP($C172,Input!$A$8:$GZ$39,MATCH(FC$21,Input!$A$6:$GZ$6,0),FALSE),0)</f>
        <v>0</v>
      </c>
      <c r="FC172">
        <f>IF((VLOOKUP($C172,Input!$A$8:$GZ$39,MATCH(FB$21,Input!$A$6:$GZ$6,0),FALSE))="Y",0,IF((VLOOKUP($C172,Input!$A$8:$GZ$39,MATCH(FC$21,Input!$A$6:$GZ$6,0),FALSE))&gt;0,$D172/VLOOKUP($C172,Input!$A$8:$GZ$39,MATCH(FC$21,Input!$A$6:$GZ$6,0),FALSE),0))</f>
        <v>0</v>
      </c>
      <c r="FD172" s="1">
        <f>+IF($E172=FD$22,VLOOKUP($C172,Input!$A$8:$GZ$39,MATCH(FD$21,Input!$A$6:$GZ$6,0),FALSE),0)*IF(FD$110&gt;=MAX(FC$110:$FD$110),MIN((FD$110-MAX(FC$110:$FD$110)),(FD$110-FC$110)),0)+IF($E172=FD$22,VLOOKUP($C172,Input!$A$8:$GZ$39,MATCH(FD$21,Input!$A$6:$GZ$6,0),FALSE),0)*IF(FD$109&gt;=MAX(FC$109:$FD$109),MIN((FD$109-MAX(FC$109:$FD$109)),(FD$109-FC$109)),0)</f>
        <v>0</v>
      </c>
      <c r="FE172" s="1">
        <f>+IF($E172=FE$22,VLOOKUP($C172,Input!$A$8:$GZ$39,MATCH(FE$21,Input!$A$6:$GZ$6,0),FALSE),0)*IF(FE$110&gt;=MAX(FD$110:$FD$110),MIN((FE$110-MAX(FD$110:$FD$110)),(FE$110-FD$110)),0)+IF($E172=FE$22,VLOOKUP($C172,Input!$A$8:$GZ$39,MATCH(FE$21,Input!$A$6:$GZ$6,0),FALSE),0)*IF(FE$109&gt;=MAX(FD$109:$FD$109),MIN((FE$109-MAX(FD$109:$FD$109)),(FE$109-FD$109)),0)</f>
        <v>0</v>
      </c>
      <c r="FF172" s="1">
        <f>+IF($E172=FF$22,VLOOKUP($C172,Input!$A$8:$GZ$39,MATCH(FF$21,Input!$A$6:$GZ$6,0),FALSE),0)*IF(FF$110&gt;=MAX($FD$110:FE$110),MIN((FF$110-MAX($FD$110:FE$110)),(FF$110-FE$110)),0)+IF($E172=FF$22,VLOOKUP($C172,Input!$A$8:$GZ$39,MATCH(FF$21,Input!$A$6:$GZ$6,0),FALSE),0)*IF(FF$109&gt;=MAX($FD$109:FE$109),MIN((FF$109-MAX($FD$109:FE$109)),(FF$109-FE$109)),0)</f>
        <v>0</v>
      </c>
      <c r="FG172" s="1">
        <f>+IF($E172=FG$22,VLOOKUP($C172,Input!$A$8:$GZ$39,MATCH(FG$21,Input!$A$6:$GZ$6,0),FALSE),0)*IF(FG$110&gt;=MAX($FD$110:FF$110),MIN((FG$110-MAX($FD$110:FF$110)),(FG$110-FF$110)),0)+IF($E172=FG$22,VLOOKUP($C172,Input!$A$8:$GZ$39,MATCH(FG$21,Input!$A$6:$GZ$6,0),FALSE),0)*IF(FG$109&gt;=MAX($FD$109:FF$109),MIN((FG$109-MAX($FD$109:FF$109)),(FG$109-FF$109)),0)</f>
        <v>0</v>
      </c>
      <c r="FH172" s="1">
        <f>+IF($E172=FH$22,VLOOKUP($C172,Input!$A$8:$GZ$39,MATCH(FH$21,Input!$A$6:$GZ$6,0),FALSE),0)*IF(FH$110&gt;=MAX($FD$110:FG$110),MIN((FH$110-MAX($FD$110:FG$110)),(FH$110-FG$110)),0)+IF($E172=FH$22,VLOOKUP($C172,Input!$A$8:$GZ$39,MATCH(FH$21,Input!$A$6:$GZ$6,0),FALSE),0)*IF(FH$109&gt;=MAX($FD$109:FG$109),MIN((FH$109-MAX($FD$109:FG$109)),(FH$109-FG$109)),0)</f>
        <v>0</v>
      </c>
      <c r="FI172" s="1">
        <f>+IF($E172=FI$22,VLOOKUP($C172,Input!$A$8:$GZ$39,MATCH(FI$21,Input!$A$6:$GZ$6,0),FALSE),0)*IF(FI$110&gt;=MAX($FD$110:FH$110),MIN((FI$110-MAX($FD$110:FH$110)),(FI$110-FH$110)),0)+IF($E172=FI$22,VLOOKUP($C172,Input!$A$8:$GZ$39,MATCH(FI$21,Input!$A$6:$GZ$6,0),FALSE),0)*IF(FI$109&gt;=MAX($FD$109:FH$109),MIN((FI$109-MAX($FD$109:FH$109)),(FI$109-FH$109)),0)</f>
        <v>0</v>
      </c>
      <c r="FJ172" s="1">
        <f>+IF($E172=FJ$22,VLOOKUP($C172,Input!$A$8:$GZ$39,MATCH(FJ$21,Input!$A$6:$GZ$6,0),FALSE),0)*IF(FJ$110&gt;=MAX($FD$110:FI$110),MIN((FJ$110-MAX($FD$110:FI$110)),(FJ$110-FI$110)),0)+IF($E172=FJ$22,VLOOKUP($C172,Input!$A$8:$GZ$39,MATCH(FJ$21,Input!$A$6:$GZ$6,0),FALSE),0)*IF(FJ$109&gt;=MAX($FD$109:FI$109),MIN((FJ$109-MAX($FD$109:FI$109)),(FJ$109-FI$109)),0)</f>
        <v>0</v>
      </c>
      <c r="FK172" s="1">
        <f>+IF($E172=FK$22,VLOOKUP($C172,Input!$A$8:$GZ$39,MATCH(FK$21,Input!$A$6:$GZ$6,0),FALSE),0)*IF(FK$110&gt;=MAX($FD$110:FJ$110),MIN((FK$110-MAX($FD$110:FJ$110)),(FK$110-FJ$110)),0)+IF($E172=FK$22,VLOOKUP($C172,Input!$A$8:$GZ$39,MATCH(FK$21,Input!$A$6:$GZ$6,0),FALSE),0)*IF(FK$109&gt;=MAX($FD$109:FJ$109),MIN((FK$109-MAX($FD$109:FJ$109)),(FK$109-FJ$109)),0)</f>
        <v>0</v>
      </c>
      <c r="FL172" s="1">
        <f>+IF($E172=FL$22,VLOOKUP($C172,Input!$A$8:$GZ$39,MATCH(FL$21,Input!$A$6:$GZ$6,0),FALSE),0)*IF(FL$110&gt;=MAX($FD$110:FK$110),MIN((FL$110-MAX($FD$110:FK$110)),(FL$110-FK$110)),0)+IF($E172=FL$22,VLOOKUP($C172,Input!$A$8:$GZ$39,MATCH(FL$21,Input!$A$6:$GZ$6,0),FALSE),0)*IF(FL$109&gt;=MAX($FD$109:FK$109),MIN((FL$109-MAX($FD$109:FK$109)),(FL$109-FK$109)),0)</f>
        <v>0</v>
      </c>
      <c r="FM172" s="1">
        <f>+IF($E172=FM$22,VLOOKUP($C172,Input!$A$8:$GZ$39,MATCH(FM$21,Input!$A$6:$GZ$6,0),FALSE),0)*IF(FM$110&gt;=MAX($FD$110:FL$110),MIN((FM$110-MAX($FD$110:FL$110)),(FM$110-FL$110)),0)+IF($E172=FM$22,VLOOKUP($C172,Input!$A$8:$GZ$39,MATCH(FM$21,Input!$A$6:$GZ$6,0),FALSE),0)*IF(FM$109&gt;=MAX($FD$109:FL$109),MIN((FM$109-MAX($FD$109:FL$109)),(FM$109-FL$109)),0)</f>
        <v>0</v>
      </c>
      <c r="FN172" s="1">
        <f>+IF($E172=FN$22,VLOOKUP($C172,Input!$A$8:$GZ$39,MATCH(FN$21,Input!$A$6:$GZ$6,0),FALSE),0)*IF(FN$110&gt;=MAX($FD$110:FM$110),MIN((FN$110-MAX($FD$110:FM$110)),(FN$110-FM$110)),0)+IF($E172=FN$22,VLOOKUP($C172,Input!$A$8:$GZ$39,MATCH(FN$21,Input!$A$6:$GZ$6,0),FALSE),0)*IF(FN$109&gt;=MAX($FD$109:FM$109),MIN((FN$109-MAX($FD$109:FM$109)),(FN$109-FM$109)),0)</f>
        <v>0</v>
      </c>
      <c r="FO172" s="1">
        <f>+IF($E172=FO$22,VLOOKUP($C172,Input!$A$8:$GZ$39,MATCH(FO$21,Input!$A$6:$GZ$6,0),FALSE),0)*IF(FO$110&gt;=MAX($FD$110:FN$110),MIN((FO$110-MAX($FD$110:FN$110)),(FO$110-FN$110)),0)+IF($E172=FO$22,VLOOKUP($C172,Input!$A$8:$GZ$39,MATCH(FO$21,Input!$A$6:$GZ$6,0),FALSE),0)*IF(FO$109&gt;=MAX($FD$109:FN$109),MIN((FO$109-MAX($FD$109:FN$109)),(FO$109-FN$109)),0)</f>
        <v>0</v>
      </c>
      <c r="FP172" s="1">
        <f>+IF($E172=FP$22,VLOOKUP($C172,Input!$A$8:$GZ$39,MATCH(FP$21,Input!$A$6:$GZ$6,0),FALSE),0)*IF(FP$110&gt;=MAX($FD$110:FO$110),MIN((FP$110-MAX($FD$110:FO$110)),(FP$110-FO$110)),0)+IF($E172=FP$22,VLOOKUP($C172,Input!$A$8:$GZ$39,MATCH(FP$21,Input!$A$6:$GZ$6,0),FALSE),0)*IF(FP$109&gt;=MAX($FD$109:FO$109),MIN((FP$109-MAX($FD$109:FO$109)),(FP$109-FO$109)),0)</f>
        <v>0</v>
      </c>
      <c r="FQ172" s="1">
        <f>+IF($E172=FQ$22,VLOOKUP($C172,Input!$A$8:$GZ$39,MATCH(FQ$21,Input!$A$6:$GZ$6,0),FALSE),0)*IF(FQ$110&gt;=MAX($FD$110:FP$110),MIN((FQ$110-MAX($FD$110:FP$110)),(FQ$110-FP$110)),0)+IF($E172=FQ$22,VLOOKUP($C172,Input!$A$8:$GZ$39,MATCH(FQ$21,Input!$A$6:$GZ$6,0),FALSE),0)*IF(FQ$109&gt;=MAX($FD$109:FP$109),MIN((FQ$109-MAX($FD$109:FP$109)),(FQ$109-FP$109)),0)</f>
        <v>0</v>
      </c>
      <c r="FR172" s="1">
        <f>+IF($E172=FR$22,VLOOKUP($C172,Input!$A$8:$GZ$39,MATCH(FR$21,Input!$A$6:$GZ$6,0),FALSE),0)*IF(FR$110&gt;=MAX($FD$110:FQ$110),MIN((FR$110-MAX($FD$110:FQ$110)),(FR$110-FQ$110)),0)+IF($E172=FR$22,VLOOKUP($C172,Input!$A$8:$GZ$39,MATCH(FR$21,Input!$A$6:$GZ$6,0),FALSE),0)*IF(FR$109&gt;=MAX($FD$109:FQ$109),MIN((FR$109-MAX($FD$109:FQ$109)),(FR$109-FQ$109)),0)</f>
        <v>0</v>
      </c>
      <c r="FS172" s="1">
        <f>+IF($E172=FS$22,VLOOKUP($C172,Input!$A$8:$GZ$39,MATCH(FS$21,Input!$A$6:$GZ$6,0),FALSE),0)*IF(FS$110&gt;=MAX($FD$110:FR$110),MIN((FS$110-MAX($FD$110:FR$110)),(FS$110-FR$110)),0)+IF($E172=FS$22,VLOOKUP($C172,Input!$A$8:$GZ$39,MATCH(FS$21,Input!$A$6:$GZ$6,0),FALSE),0)*IF(FS$109&gt;=MAX($FD$109:FR$109),MIN((FS$109-MAX($FD$109:FR$109)),(FS$109-FR$109)),0)</f>
        <v>0</v>
      </c>
      <c r="FT172" s="1">
        <f>+IF($E172=FT$22,VLOOKUP($C172,Input!$A$8:$GZ$39,MATCH(FT$21,Input!$A$6:$GZ$6,0),FALSE),0)*IF(FT$110&gt;=MAX($FD$110:FS$110),MIN((FT$110-MAX($FD$110:FS$110)),(FT$110-FS$110)),0)+IF($E172=FT$22,VLOOKUP($C172,Input!$A$8:$GZ$39,MATCH(FT$21,Input!$A$6:$GZ$6,0),FALSE),0)*IF(FT$109&gt;=MAX($FD$109:FS$109),MIN((FT$109-MAX($FD$109:FS$109)),(FT$109-FS$109)),0)</f>
        <v>0</v>
      </c>
      <c r="FU172" s="1">
        <f>+IF($E172=FU$22,VLOOKUP($C172,Input!$A$8:$GZ$39,MATCH(FU$21,Input!$A$6:$GZ$6,0),FALSE),0)*IF(FU$110&gt;=MAX($FD$110:FT$110),MIN((FU$110-MAX($FD$110:FT$110)),(FU$110-FT$110)),0)+IF($E172=FU$22,VLOOKUP($C172,Input!$A$8:$GZ$39,MATCH(FU$21,Input!$A$6:$GZ$6,0),FALSE),0)*IF(FU$109&gt;=MAX($FD$109:FT$109),MIN((FU$109-MAX($FD$109:FT$109)),(FU$109-FT$109)),0)</f>
        <v>0</v>
      </c>
      <c r="FV172" s="1">
        <f>+IF($E172=FV$22,VLOOKUP($C172,Input!$A$8:$GZ$39,MATCH(FV$21,Input!$A$6:$GZ$6,0),FALSE),0)*IF(FV$110&gt;=MAX($FD$110:FU$110),MIN((FV$110-MAX($FD$110:FU$110)),(FV$110-FU$110)),0)+IF($E172=FV$22,VLOOKUP($C172,Input!$A$8:$GZ$39,MATCH(FV$21,Input!$A$6:$GZ$6,0),FALSE),0)*IF(FV$109&gt;=MAX($FD$109:FU$109),MIN((FV$109-MAX($FD$109:FU$109)),(FV$109-FU$109)),0)</f>
        <v>0</v>
      </c>
      <c r="FW172" s="1">
        <f>+IF($E172=FW$22,VLOOKUP($C172,Input!$A$8:$GZ$39,MATCH(FW$21,Input!$A$6:$GZ$6,0),FALSE),0)*IF(FW$110&gt;=MAX($FD$110:FV$110),MIN((FW$110-MAX($FD$110:FV$110)),(FW$110-FV$110)),0)+IF($E172=FW$22,VLOOKUP($C172,Input!$A$8:$GZ$39,MATCH(FW$21,Input!$A$6:$GZ$6,0),FALSE),0)*IF(FW$109&gt;=MAX($FD$109:FV$109),MIN((FW$109-MAX($FD$109:FV$109)),(FW$109-FV$109)),0)</f>
        <v>0</v>
      </c>
      <c r="FX172" s="1">
        <f>+IF($E172=FX$22,VLOOKUP($C172,Input!$A$8:$GZ$39,MATCH(FX$21,Input!$A$6:$GZ$6,0),FALSE),0)*IF(FX$110&gt;=MAX($FD$110:FW$110),MIN((FX$110-MAX($FD$110:FW$110)),(FX$110-FW$110)),0)+IF($E172=FX$22,VLOOKUP($C172,Input!$A$8:$GZ$39,MATCH(FX$21,Input!$A$6:$GZ$6,0),FALSE),0)*IF(FX$109&gt;=MAX($FD$109:FW$109),MIN((FX$109-MAX($FD$109:FW$109)),(FX$109-FW$109)),0)</f>
        <v>0</v>
      </c>
      <c r="FY172" s="1">
        <f>+IF($E172=FY$22,VLOOKUP($C172,Input!$A$8:$GZ$39,MATCH(FY$21,Input!$A$6:$GZ$6,0),FALSE),0)*IF(FY$110&gt;=MAX($FD$110:FX$110),MIN((FY$110-MAX($FD$110:FX$110)),(FY$110-FX$110)),0)+IF($E172=FY$22,VLOOKUP($C172,Input!$A$8:$GZ$39,MATCH(FY$21,Input!$A$6:$GZ$6,0),FALSE),0)*IF(FY$109&gt;=MAX($FD$109:FX$109),MIN((FY$109-MAX($FD$109:FX$109)),(FY$109-FX$109)),0)</f>
        <v>0</v>
      </c>
      <c r="FZ172" s="1">
        <f>+IF($E172=FZ$22,VLOOKUP($C172,Input!$A$8:$GZ$39,MATCH(FZ$21,Input!$A$6:$GZ$6,0),FALSE),0)*IF(FZ$110&gt;=MAX($FD$110:FY$110),MIN((FZ$110-MAX($FD$110:FY$110)),(FZ$110-FY$110)),0)+IF($E172=FZ$22,VLOOKUP($C172,Input!$A$8:$GZ$39,MATCH(FZ$21,Input!$A$6:$GZ$6,0),FALSE),0)*IF(FZ$109&gt;=MAX($FD$109:FY$109),MIN((FZ$109-MAX($FD$109:FY$109)),(FZ$109-FY$109)),0)</f>
        <v>0</v>
      </c>
      <c r="GA172" s="1">
        <f>+IF($E172=GA$22,VLOOKUP($C172,Input!$A$8:$GZ$39,MATCH(GA$21,Input!$A$6:$GZ$6,0),FALSE),0)*IF(GA$110&gt;=MAX($FD$110:FZ$110),MIN((GA$110-MAX($FD$110:FZ$110)),(GA$110-FZ$110)),0)+IF($E172=GA$22,VLOOKUP($C172,Input!$A$8:$GZ$39,MATCH(GA$21,Input!$A$6:$GZ$6,0),FALSE),0)*IF(GA$109&gt;=MAX($FD$109:FZ$109),MIN((GA$109-MAX($FD$109:FZ$109)),(GA$109-FZ$109)),0)</f>
        <v>0</v>
      </c>
      <c r="GB172" s="1">
        <f>+IF($E172=GB$22,VLOOKUP($C172,Input!$A$8:$GZ$39,MATCH(GB$21,Input!$A$6:$GZ$6,0),FALSE),0)*IF(GB$110&gt;=MAX($FD$110:GA$110),MIN((GB$110-MAX($FD$110:GA$110)),(GB$110-GA$110)),0)+IF($E172=GB$22,VLOOKUP($C172,Input!$A$8:$GZ$39,MATCH(GB$21,Input!$A$6:$GZ$6,0),FALSE),0)*IF(GB$109&gt;=MAX($FD$109:GA$109),MIN((GB$109-MAX($FD$109:GA$109)),(GB$109-GA$109)),0)</f>
        <v>0</v>
      </c>
      <c r="GC172" s="1">
        <f>+IF($E172=GC$22,VLOOKUP($C172,Input!$A$8:$GZ$39,MATCH(GC$21,Input!$A$6:$GZ$6,0),FALSE),0)*IF(GC$110&gt;=MAX($FD$110:GB$110),MIN((GC$110-MAX($FD$110:GB$110)),(GC$110-GB$110)),0)+IF($E172=GC$22,VLOOKUP($C172,Input!$A$8:$GZ$39,MATCH(GC$21,Input!$A$6:$GZ$6,0),FALSE),0)*IF(GC$109&gt;=MAX($FD$109:GB$109),MIN((GC$109-MAX($FD$109:GB$109)),(GC$109-GB$109)),0)</f>
        <v>0</v>
      </c>
      <c r="GD172" s="1">
        <f>+IF($E172=GD$22,VLOOKUP($C172,Input!$A$8:$GZ$39,MATCH(GD$21,Input!$A$6:$GZ$6,0),FALSE),0)*IF(GD$110&gt;=MAX($FD$110:GC$110),MIN((GD$110-MAX($FD$110:GC$110)),(GD$110-GC$110)),0)+IF($E172=GD$22,VLOOKUP($C172,Input!$A$8:$GZ$39,MATCH(GD$21,Input!$A$6:$GZ$6,0),FALSE),0)*IF(GD$109&gt;=MAX($FD$109:GC$109),MIN((GD$109-MAX($FD$109:GC$109)),(GD$109-GC$109)),0)</f>
        <v>0</v>
      </c>
      <c r="GE172" s="1">
        <f>+IF($E172=GE$22,VLOOKUP($C172,Input!$A$8:$GZ$39,MATCH(GE$21,Input!$A$6:$GZ$6,0),FALSE),0)*IF(GE$110&gt;=MAX($FD$110:GD$110),MIN((GE$110-MAX($FD$110:GD$110)),(GE$110-GD$110)),0)+IF($E172=GE$22,VLOOKUP($C172,Input!$A$8:$GZ$39,MATCH(GE$21,Input!$A$6:$GZ$6,0),FALSE),0)*IF(GE$109&gt;=MAX($FD$109:GD$109),MIN((GE$109-MAX($FD$109:GD$109)),(GE$109-GD$109)),0)</f>
        <v>0</v>
      </c>
      <c r="GF172" s="1">
        <f>+IF($E172=GF$22,VLOOKUP($C172,Input!$A$8:$GZ$39,MATCH(GF$21,Input!$A$6:$GZ$6,0),FALSE),0)*IF(GF$110&gt;=MAX($FD$110:GE$110),MIN((GF$110-MAX($FD$110:GE$110)),(GF$110-GE$110)),0)+IF($E172=GF$22,VLOOKUP($C172,Input!$A$8:$GZ$39,MATCH(GF$21,Input!$A$6:$GZ$6,0),FALSE),0)*IF(GF$109&gt;=MAX($FD$109:GE$109),MIN((GF$109-MAX($FD$109:GE$109)),(GF$109-GE$109)),0)</f>
        <v>0</v>
      </c>
      <c r="GG172" s="1">
        <f>+IF($E172=GG$22,VLOOKUP($C172,Input!$A$8:$GZ$39,MATCH(GG$21,Input!$A$6:$GZ$6,0),FALSE),0)*IF(GG$110&gt;=MAX($FD$110:GF$110),MIN((GG$110-MAX($FD$110:GF$110)),(GG$110-GF$110)),0)+IF($E172=GG$22,VLOOKUP($C172,Input!$A$8:$GZ$39,MATCH(GG$21,Input!$A$6:$GZ$6,0),FALSE),0)*IF(GG$109&gt;=MAX($FD$109:GF$109),MIN((GG$109-MAX($FD$109:GF$109)),(GG$109-GF$109)),0)</f>
        <v>0</v>
      </c>
      <c r="GH172" s="1">
        <f>+IF($E172=GH$22,VLOOKUP($C172,Input!$A$8:$GZ$39,MATCH(GH$21,Input!$A$6:$GZ$6,0),FALSE),0)*IF(GH$110&gt;=MAX($FD$110:GG$110),MIN((GH$110-MAX($FD$110:GG$110)),(GH$110-GG$110)),0)+IF($E172=GH$22,VLOOKUP($C172,Input!$A$8:$GZ$39,MATCH(GH$21,Input!$A$6:$GZ$6,0),FALSE),0)*IF(GH$109&gt;=MAX($FD$109:GG$109),MIN((GH$109-MAX($FD$109:GG$109)),(GH$109-GG$109)),0)</f>
        <v>0</v>
      </c>
      <c r="GI172" s="1">
        <f>+IF($E172=GI$22,VLOOKUP($C172,Input!$A$8:$GZ$39,MATCH(GI$21,Input!$A$6:$GZ$6,0),FALSE),0)*IF(GI$110&gt;=MAX($FD$110:GH$110),MIN((GI$110-MAX($FD$110:GH$110)),(GI$110-GH$110)),0)+IF($E172=GI$22,VLOOKUP($C172,Input!$A$8:$GZ$39,MATCH(GI$21,Input!$A$6:$GZ$6,0),FALSE),0)*IF(GI$109&gt;=MAX($FD$109:GH$109),MIN((GI$109-MAX($FD$109:GH$109)),(GI$109-GH$109)),0)</f>
        <v>0</v>
      </c>
      <c r="GJ172" s="1">
        <f>+IF($E172=GJ$22,VLOOKUP($C172,Input!$A$8:$GZ$39,MATCH(GJ$21,Input!$A$6:$GZ$6,0),FALSE),0)*IF(GJ$110&gt;=MAX($FD$110:GI$110),MIN((GJ$110-MAX($FD$110:GI$110)),(GJ$110-GI$110)),0)+IF($E172=GJ$22,VLOOKUP($C172,Input!$A$8:$GZ$39,MATCH(GJ$21,Input!$A$6:$GZ$6,0),FALSE),0)*IF(GJ$109&gt;=MAX($FD$109:GI$109),MIN((GJ$109-MAX($FD$109:GI$109)),(GJ$109-GI$109)),0)</f>
        <v>0</v>
      </c>
      <c r="GK172" s="1">
        <f>+IF($E172=GK$22,VLOOKUP($C172,Input!$A$8:$GZ$39,MATCH(GK$21,Input!$A$6:$GZ$6,0),FALSE),0)*IF(GK$110&gt;=MAX($FD$110:GJ$110),MIN((GK$110-MAX($FD$110:GJ$110)),(GK$110-GJ$110)),0)+IF($E172=GK$22,VLOOKUP($C172,Input!$A$8:$GZ$39,MATCH(GK$21,Input!$A$6:$GZ$6,0),FALSE),0)*IF(GK$109&gt;=MAX($FD$109:GJ$109),MIN((GK$109-MAX($FD$109:GJ$109)),(GK$109-GJ$109)),0)</f>
        <v>0</v>
      </c>
      <c r="GL172" s="1">
        <f>+IF($E172=GL$22,VLOOKUP($C172,Input!$A$8:$GZ$39,MATCH(GL$21,Input!$A$6:$GZ$6,0),FALSE),0)*IF(GL$110&gt;=MAX($FD$110:GK$110),MIN((GL$110-MAX($FD$110:GK$110)),(GL$110-GK$110)),0)+IF($E172=GL$22,VLOOKUP($C172,Input!$A$8:$GZ$39,MATCH(GL$21,Input!$A$6:$GZ$6,0),FALSE),0)*IF(GL$109&gt;=MAX($FD$109:GK$109),MIN((GL$109-MAX($FD$109:GK$109)),(GL$109-GK$109)),0)</f>
        <v>0</v>
      </c>
      <c r="GM172" s="42"/>
      <c r="GN172" t="str">
        <f>VLOOKUP($C172,Input!$A$8:$GZ$39,MATCH(GN$21,Input!$A$6:$GZ$6,0),FALSE)</f>
        <v>NA</v>
      </c>
      <c r="GO172">
        <f>IF((VLOOKUP($C172,Input!$A$8:$GZ$39,MATCH(GO$21,Input!$A$6:$GZ$6,0),FALSE))="Y",$D172/VLOOKUP($C172,Input!$A$8:$GZ$39,MATCH(GP$21,Input!$A$6:$GZ$6,0),FALSE),0)</f>
        <v>0</v>
      </c>
      <c r="GP172">
        <f>IF((VLOOKUP($C172,Input!$A$8:$GZ$39,MATCH(GO$21,Input!$A$6:$GZ$6,0),FALSE))="Y",0,IF((VLOOKUP($C172,Input!$A$8:$GZ$39,MATCH(GP$21,Input!$A$6:$GZ$6,0),FALSE))&gt;0,$D172/VLOOKUP($C172,Input!$A$8:$GZ$39,MATCH(GP$21,Input!$A$6:$GZ$6,0),FALSE),0))</f>
        <v>0</v>
      </c>
      <c r="GQ172" s="1">
        <f>+IF($E172=GQ$22,VLOOKUP($C172,Input!$A$8:$GZ$39,MATCH(GQ$21,Input!$A$6:$GZ$6,0),FALSE),0)*IF(GQ$110&gt;=MAX($GP$110:GP$110),MIN((GQ$110-MAX($GP$110:GP$110)),(GQ$110-GP$110)),0)+IF($E172=GQ$22,VLOOKUP($C172,Input!$A$8:$GZ$39,MATCH(GQ$21,Input!$A$6:$GZ$6,0),FALSE),0)*IF(GQ$109&gt;=MAX($GP$109:GP$109),MIN((GQ$109-MAX($GP$109:GP$109)),(GQ$109-GP$109)),0)</f>
        <v>0</v>
      </c>
      <c r="GR172" s="1">
        <f>+IF($E172=GR$22,VLOOKUP($C172,Input!$A$8:$GZ$39,MATCH(GR$21,Input!$A$6:$GZ$6,0),FALSE),0)*IF(GR$110&gt;=MAX($GP$110:GQ$110),MIN((GR$110-MAX($GP$110:GQ$110)),(GR$110-GQ$110)),0)+IF($E172=GR$22,VLOOKUP($C172,Input!$A$8:$GZ$39,MATCH(GR$21,Input!$A$6:$GZ$6,0),FALSE),0)*IF(GR$109&gt;=MAX($GP$109:GQ$109),MIN((GR$109-MAX($GP$109:GQ$109)),(GR$109-GQ$109)),0)</f>
        <v>0</v>
      </c>
      <c r="GS172" s="1">
        <f>+IF($E172=GS$22,VLOOKUP($C172,Input!$A$8:$GZ$39,MATCH(GS$21,Input!$A$6:$GZ$6,0),FALSE),0)*IF(GS$110&gt;=MAX($GP$110:GR$110),MIN((GS$110-MAX($GP$110:GR$110)),(GS$110-GR$110)),0)+IF($E172=GS$22,VLOOKUP($C172,Input!$A$8:$GZ$39,MATCH(GS$21,Input!$A$6:$GZ$6,0),FALSE),0)*IF(GS$109&gt;=MAX($GP$109:GR$109),MIN((GS$109-MAX($GP$109:GR$109)),(GS$109-GR$109)),0)</f>
        <v>0</v>
      </c>
      <c r="GT172" s="1">
        <f>+IF($E172=GT$22,VLOOKUP($C172,Input!$A$8:$GZ$39,MATCH(GT$21,Input!$A$6:$GZ$6,0),FALSE),0)*IF(GT$110&gt;=MAX($GP$110:GS$110),MIN((GT$110-MAX($GP$110:GS$110)),(GT$110-GS$110)),0)+IF($E172=GT$22,VLOOKUP($C172,Input!$A$8:$GZ$39,MATCH(GT$21,Input!$A$6:$GZ$6,0),FALSE),0)*IF(GT$109&gt;=MAX($GP$109:GS$109),MIN((GT$109-MAX($GP$109:GS$109)),(GT$109-GS$109)),0)</f>
        <v>0</v>
      </c>
      <c r="GU172" s="1">
        <f>+IF($E172=GU$22,VLOOKUP($C172,Input!$A$8:$GZ$39,MATCH(GU$21,Input!$A$6:$GZ$6,0),FALSE),0)*IF(GU$110&gt;=MAX($GP$110:GT$110),MIN((GU$110-MAX($GP$110:GT$110)),(GU$110-GT$110)),0)+IF($E172=GU$22,VLOOKUP($C172,Input!$A$8:$GZ$39,MATCH(GU$21,Input!$A$6:$GZ$6,0),FALSE),0)*IF(GU$109&gt;=MAX($GP$109:GT$109),MIN((GU$109-MAX($GP$109:GT$109)),(GU$109-GT$109)),0)</f>
        <v>0</v>
      </c>
      <c r="GV172" s="1">
        <f>+IF($E172=GV$22,VLOOKUP($C172,Input!$A$8:$GZ$39,MATCH(GV$21,Input!$A$6:$GZ$6,0),FALSE),0)*IF(GV$110&gt;=MAX($GP$110:GU$110),MIN((GV$110-MAX($GP$110:GU$110)),(GV$110-GU$110)),0)+IF($E172=GV$22,VLOOKUP($C172,Input!$A$8:$GZ$39,MATCH(GV$21,Input!$A$6:$GZ$6,0),FALSE),0)*IF(GV$109&gt;=MAX($GP$109:GU$109),MIN((GV$109-MAX($GP$109:GU$109)),(GV$109-GU$109)),0)</f>
        <v>0</v>
      </c>
      <c r="GW172" s="1">
        <f>+IF($E172=GW$22,VLOOKUP($C172,Input!$A$8:$GZ$39,MATCH(GW$21,Input!$A$6:$GZ$6,0),FALSE),0)*IF(GW$110&gt;=MAX($GP$110:GV$110),MIN((GW$110-MAX($GP$110:GV$110)),(GW$110-GV$110)),0)+IF($E172=GW$22,VLOOKUP($C172,Input!$A$8:$GZ$39,MATCH(GW$21,Input!$A$6:$GZ$6,0),FALSE),0)*IF(GW$109&gt;=MAX($GP$109:GV$109),MIN((GW$109-MAX($GP$109:GV$109)),(GW$109-GV$109)),0)</f>
        <v>0</v>
      </c>
      <c r="GX172" s="1">
        <f>+IF($E172=GX$22,VLOOKUP($C172,Input!$A$8:$GZ$39,MATCH(GX$21,Input!$A$6:$GZ$6,0),FALSE),0)*IF(GX$110&gt;=MAX($GP$110:GW$110),MIN((GX$110-MAX($GP$110:GW$110)),(GX$110-GW$110)),0)+IF($E172=GX$22,VLOOKUP($C172,Input!$A$8:$GZ$39,MATCH(GX$21,Input!$A$6:$GZ$6,0),FALSE),0)*IF(GX$109&gt;=MAX($GP$109:GW$109),MIN((GX$109-MAX($GP$109:GW$109)),(GX$109-GW$109)),0)</f>
        <v>0</v>
      </c>
      <c r="GY172" s="1">
        <f>+IF($E172=GY$22,VLOOKUP($C172,Input!$A$8:$GZ$39,MATCH(GY$21,Input!$A$6:$GZ$6,0),FALSE),0)*IF(GY$110&gt;=MAX($GP$110:GX$110),MIN((GY$110-MAX($GP$110:GX$110)),(GY$110-GX$110)),0)+IF($E172=GY$22,VLOOKUP($C172,Input!$A$8:$GZ$39,MATCH(GY$21,Input!$A$6:$GZ$6,0),FALSE),0)*IF(GY$109&gt;=MAX($GP$109:GX$109),MIN((GY$109-MAX($GP$109:GX$109)),(GY$109-GX$109)),0)</f>
        <v>0</v>
      </c>
      <c r="GZ172" s="1">
        <f>+IF($E172=GZ$22,VLOOKUP($C172,Input!$A$8:$GZ$39,MATCH(GZ$21,Input!$A$6:$GZ$6,0),FALSE),0)*IF(GZ$110&gt;=MAX($GP$110:GY$110),MIN((GZ$110-MAX($GP$110:GY$110)),(GZ$110-GY$110)),0)+IF($E172=GZ$22,VLOOKUP($C172,Input!$A$8:$GZ$39,MATCH(GZ$21,Input!$A$6:$GZ$6,0),FALSE),0)*IF(GZ$109&gt;=MAX($GP$109:GY$109),MIN((GZ$109-MAX($GP$109:GY$109)),(GZ$109-GY$109)),0)</f>
        <v>0</v>
      </c>
      <c r="HA172" s="1">
        <f>+IF($E172=HA$22,VLOOKUP($C172,Input!$A$8:$GZ$39,MATCH(HA$21,Input!$A$6:$GZ$6,0),FALSE),0)*IF(HA$110&gt;=MAX($GP$110:GZ$110),MIN((HA$110-MAX($GP$110:GZ$110)),(HA$110-GZ$110)),0)+IF($E172=HA$22,VLOOKUP($C172,Input!$A$8:$GZ$39,MATCH(HA$21,Input!$A$6:$GZ$6,0),FALSE),0)*IF(HA$109&gt;=MAX($GP$109:GZ$109),MIN((HA$109-MAX($GP$109:GZ$109)),(HA$109-GZ$109)),0)</f>
        <v>0</v>
      </c>
      <c r="HB172" s="1">
        <f>+IF($E172=HB$22,VLOOKUP($C172,Input!$A$8:$GZ$39,MATCH(HB$21,Input!$A$6:$GZ$6,0),FALSE),0)*IF(HB$110&gt;=MAX($GP$110:HA$110),MIN((HB$110-MAX($GP$110:HA$110)),(HB$110-HA$110)),0)+IF($E172=HB$22,VLOOKUP($C172,Input!$A$8:$GZ$39,MATCH(HB$21,Input!$A$6:$GZ$6,0),FALSE),0)*IF(HB$109&gt;=MAX($GP$109:HA$109),MIN((HB$109-MAX($GP$109:HA$109)),(HB$109-HA$109)),0)</f>
        <v>0</v>
      </c>
      <c r="HC172" s="1">
        <f>+IF($E172=HC$22,VLOOKUP($C172,Input!$A$8:$GZ$39,MATCH(HC$21,Input!$A$6:$GZ$6,0),FALSE),0)*IF(HC$110&gt;=MAX($GP$110:HB$110),MIN((HC$110-MAX($GP$110:HB$110)),(HC$110-HB$110)),0)+IF($E172=HC$22,VLOOKUP($C172,Input!$A$8:$GZ$39,MATCH(HC$21,Input!$A$6:$GZ$6,0),FALSE),0)*IF(HC$109&gt;=MAX($GP$109:HB$109),MIN((HC$109-MAX($GP$109:HB$109)),(HC$109-HB$109)),0)</f>
        <v>0</v>
      </c>
      <c r="HD172" s="1">
        <f>+IF($E172=HD$22,VLOOKUP($C172,Input!$A$8:$GZ$39,MATCH(HD$21,Input!$A$6:$GZ$6,0),FALSE),0)*IF(HD$110&gt;=MAX($GP$110:HC$110),MIN((HD$110-MAX($GP$110:HC$110)),(HD$110-HC$110)),0)+IF($E172=HD$22,VLOOKUP($C172,Input!$A$8:$GZ$39,MATCH(HD$21,Input!$A$6:$GZ$6,0),FALSE),0)*IF(HD$109&gt;=MAX($GP$109:HC$109),MIN((HD$109-MAX($GP$109:HC$109)),(HD$109-HC$109)),0)</f>
        <v>0</v>
      </c>
      <c r="HE172" s="1">
        <f>+IF($E172=HE$22,VLOOKUP($C172,Input!$A$8:$GZ$39,MATCH(HE$21,Input!$A$6:$GZ$6,0),FALSE),0)*IF(HE$110&gt;=MAX($GP$110:HD$110),MIN((HE$110-MAX($GP$110:HD$110)),(HE$110-HD$110)),0)+IF($E172=HE$22,VLOOKUP($C172,Input!$A$8:$GZ$39,MATCH(HE$21,Input!$A$6:$GZ$6,0),FALSE),0)*IF(HE$109&gt;=MAX($GP$109:HD$109),MIN((HE$109-MAX($GP$109:HD$109)),(HE$109-HD$109)),0)</f>
        <v>0</v>
      </c>
      <c r="HF172" s="1">
        <f>+IF($E172=HF$22,VLOOKUP($C172,Input!$A$8:$GZ$39,MATCH(HF$21,Input!$A$6:$GZ$6,0),FALSE),0)*IF(HF$110&gt;=MAX($GP$110:HE$110),MIN((HF$110-MAX($GP$110:HE$110)),(HF$110-HE$110)),0)+IF($E172=HF$22,VLOOKUP($C172,Input!$A$8:$GZ$39,MATCH(HF$21,Input!$A$6:$GZ$6,0),FALSE),0)*IF(HF$109&gt;=MAX($GP$109:HE$109),MIN((HF$109-MAX($GP$109:HE$109)),(HF$109-HE$109)),0)</f>
        <v>0</v>
      </c>
      <c r="HG172" s="1">
        <f>+IF($E172=HG$22,VLOOKUP($C172,Input!$A$8:$GZ$39,MATCH(HG$21,Input!$A$6:$GZ$6,0),FALSE),0)*IF(HG$110&gt;=MAX($GP$110:HF$110),MIN((HG$110-MAX($GP$110:HF$110)),(HG$110-HF$110)),0)+IF($E172=HG$22,VLOOKUP($C172,Input!$A$8:$GZ$39,MATCH(HG$21,Input!$A$6:$GZ$6,0),FALSE),0)*IF(HG$109&gt;=MAX($GP$109:HF$109),MIN((HG$109-MAX($GP$109:HF$109)),(HG$109-HF$109)),0)</f>
        <v>0</v>
      </c>
      <c r="HH172" s="1">
        <f>+IF($E172=HH$22,VLOOKUP($C172,Input!$A$8:$GZ$39,MATCH(HH$21,Input!$A$6:$GZ$6,0),FALSE),0)*IF(HH$110&gt;=MAX($GP$110:HG$110),MIN((HH$110-MAX($GP$110:HG$110)),(HH$110-HG$110)),0)+IF($E172=HH$22,VLOOKUP($C172,Input!$A$8:$GZ$39,MATCH(HH$21,Input!$A$6:$GZ$6,0),FALSE),0)*IF(HH$109&gt;=MAX($GP$109:HG$109),MIN((HH$109-MAX($GP$109:HG$109)),(HH$109-HG$109)),0)</f>
        <v>0</v>
      </c>
      <c r="HI172" s="1">
        <f>+IF($E172=HI$22,VLOOKUP($C172,Input!$A$8:$GZ$39,MATCH(HI$21,Input!$A$6:$GZ$6,0),FALSE),0)*IF(HI$110&gt;=MAX($GP$110:HH$110),MIN((HI$110-MAX($GP$110:HH$110)),(HI$110-HH$110)),0)+IF($E172=HI$22,VLOOKUP($C172,Input!$A$8:$GZ$39,MATCH(HI$21,Input!$A$6:$GZ$6,0),FALSE),0)*IF(HI$109&gt;=MAX($GP$109:HH$109),MIN((HI$109-MAX($GP$109:HH$109)),(HI$109-HH$109)),0)</f>
        <v>0</v>
      </c>
      <c r="HJ172" s="1">
        <f>+IF($E172=HJ$22,VLOOKUP($C172,Input!$A$8:$GZ$39,MATCH(HJ$21,Input!$A$6:$GZ$6,0),FALSE),0)*IF(HJ$110&gt;=MAX($GP$110:HI$110),MIN((HJ$110-MAX($GP$110:HI$110)),(HJ$110-HI$110)),0)+IF($E172=HJ$22,VLOOKUP($C172,Input!$A$8:$GZ$39,MATCH(HJ$21,Input!$A$6:$GZ$6,0),FALSE),0)*IF(HJ$109&gt;=MAX($GP$109:HI$109),MIN((HJ$109-MAX($GP$109:HI$109)),(HJ$109-HI$109)),0)</f>
        <v>0</v>
      </c>
      <c r="HK172" s="1">
        <f>+IF($E172=HK$22,VLOOKUP($C172,Input!$A$8:$GZ$39,MATCH(HK$21,Input!$A$6:$GZ$6,0),FALSE),0)*IF(HK$110&gt;=MAX($GP$110:HJ$110),MIN((HK$110-MAX($GP$110:HJ$110)),(HK$110-HJ$110)),0)+IF($E172=HK$22,VLOOKUP($C172,Input!$A$8:$GZ$39,MATCH(HK$21,Input!$A$6:$GZ$6,0),FALSE),0)*IF(HK$109&gt;=MAX($GP$109:HJ$109),MIN((HK$109-MAX($GP$109:HJ$109)),(HK$109-HJ$109)),0)</f>
        <v>0</v>
      </c>
      <c r="HL172" s="1">
        <f>+IF($E172=HL$22,VLOOKUP($C172,Input!$A$8:$GZ$39,MATCH(HL$21,Input!$A$6:$GZ$6,0),FALSE),0)*IF(HL$110&gt;=MAX($GP$110:HK$110),MIN((HL$110-MAX($GP$110:HK$110)),(HL$110-HK$110)),0)+IF($E172=HL$22,VLOOKUP($C172,Input!$A$8:$GZ$39,MATCH(HL$21,Input!$A$6:$GZ$6,0),FALSE),0)*IF(HL$109&gt;=MAX($GP$109:HK$109),MIN((HL$109-MAX($GP$109:HK$109)),(HL$109-HK$109)),0)</f>
        <v>0</v>
      </c>
      <c r="HM172" s="1">
        <f>+IF($E172=HM$22,VLOOKUP($C172,Input!$A$8:$GZ$39,MATCH(HM$21,Input!$A$6:$GZ$6,0),FALSE),0)*IF(HM$110&gt;=MAX($GP$110:HL$110),MIN((HM$110-MAX($GP$110:HL$110)),(HM$110-HL$110)),0)+IF($E172=HM$22,VLOOKUP($C172,Input!$A$8:$GZ$39,MATCH(HM$21,Input!$A$6:$GZ$6,0),FALSE),0)*IF(HM$109&gt;=MAX($GP$109:HL$109),MIN((HM$109-MAX($GP$109:HL$109)),(HM$109-HL$109)),0)</f>
        <v>0</v>
      </c>
      <c r="HN172" s="1">
        <f>+IF($E172=HN$22,VLOOKUP($C172,Input!$A$8:$GZ$39,MATCH(HN$21,Input!$A$6:$GZ$6,0),FALSE),0)*IF(HN$110&gt;=MAX($GP$110:HM$110),MIN((HN$110-MAX($GP$110:HM$110)),(HN$110-HM$110)),0)+IF($E172=HN$22,VLOOKUP($C172,Input!$A$8:$GZ$39,MATCH(HN$21,Input!$A$6:$GZ$6,0),FALSE),0)*IF(HN$109&gt;=MAX($GP$109:HM$109),MIN((HN$109-MAX($GP$109:HM$109)),(HN$109-HM$109)),0)</f>
        <v>0</v>
      </c>
      <c r="HO172" s="1">
        <f>+IF($E172=HO$22,VLOOKUP($C172,Input!$A$8:$GZ$39,MATCH(HO$21,Input!$A$6:$GZ$6,0),FALSE),0)*IF(HO$110&gt;=MAX($GP$110:HN$110),MIN((HO$110-MAX($GP$110:HN$110)),(HO$110-HN$110)),0)+IF($E172=HO$22,VLOOKUP($C172,Input!$A$8:$GZ$39,MATCH(HO$21,Input!$A$6:$GZ$6,0),FALSE),0)*IF(HO$109&gt;=MAX($GP$109:HN$109),MIN((HO$109-MAX($GP$109:HN$109)),(HO$109-HN$109)),0)</f>
        <v>0</v>
      </c>
      <c r="HP172" s="1">
        <f>+IF($E172=HP$22,VLOOKUP($C172,Input!$A$8:$GZ$39,MATCH(HP$21,Input!$A$6:$GZ$6,0),FALSE),0)*IF(HP$110&gt;=MAX($GP$110:HO$110),MIN((HP$110-MAX($GP$110:HO$110)),(HP$110-HO$110)),0)+IF($E172=HP$22,VLOOKUP($C172,Input!$A$8:$GZ$39,MATCH(HP$21,Input!$A$6:$GZ$6,0),FALSE),0)*IF(HP$109&gt;=MAX($GP$109:HO$109),MIN((HP$109-MAX($GP$109:HO$109)),(HP$109-HO$109)),0)</f>
        <v>0</v>
      </c>
      <c r="HQ172" s="1">
        <f>+IF($E172=HQ$22,VLOOKUP($C172,Input!$A$8:$GZ$39,MATCH(HQ$21,Input!$A$6:$GZ$6,0),FALSE),0)*IF(HQ$110&gt;=MAX($GP$110:HP$110),MIN((HQ$110-MAX($GP$110:HP$110)),(HQ$110-HP$110)),0)+IF($E172=HQ$22,VLOOKUP($C172,Input!$A$8:$GZ$39,MATCH(HQ$21,Input!$A$6:$GZ$6,0),FALSE),0)*IF(HQ$109&gt;=MAX($GP$109:HP$109),MIN((HQ$109-MAX($GP$109:HP$109)),(HQ$109-HP$109)),0)</f>
        <v>0</v>
      </c>
      <c r="HR172" s="1">
        <f>+IF($E172=HR$22,VLOOKUP($C172,Input!$A$8:$GZ$39,MATCH(HR$21,Input!$A$6:$GZ$6,0),FALSE),0)*IF(HR$110&gt;=MAX($GP$110:HQ$110),MIN((HR$110-MAX($GP$110:HQ$110)),(HR$110-HQ$110)),0)+IF($E172=HR$22,VLOOKUP($C172,Input!$A$8:$GZ$39,MATCH(HR$21,Input!$A$6:$GZ$6,0),FALSE),0)*IF(HR$109&gt;=MAX($GP$109:HQ$109),MIN((HR$109-MAX($GP$109:HQ$109)),(HR$109-HQ$109)),0)</f>
        <v>0</v>
      </c>
      <c r="HS172" s="1">
        <f>+IF($E172=HS$22,VLOOKUP($C172,Input!$A$8:$GZ$39,MATCH(HS$21,Input!$A$6:$GZ$6,0),FALSE),0)*IF(HS$110&gt;=MAX($GP$110:HR$110),MIN((HS$110-MAX($GP$110:HR$110)),(HS$110-HR$110)),0)+IF($E172=HS$22,VLOOKUP($C172,Input!$A$8:$GZ$39,MATCH(HS$21,Input!$A$6:$GZ$6,0),FALSE),0)*IF(HS$109&gt;=MAX($GP$109:HR$109),MIN((HS$109-MAX($GP$109:HR$109)),(HS$109-HR$109)),0)</f>
        <v>0</v>
      </c>
      <c r="HT172" s="1">
        <f>+IF($E172=HT$22,VLOOKUP($C172,Input!$A$8:$GZ$39,MATCH(HT$21,Input!$A$6:$GZ$6,0),FALSE),0)*IF(HT$110&gt;=MAX($GP$110:HS$110),MIN((HT$110-MAX($GP$110:HS$110)),(HT$110-HS$110)),0)+IF($E172=HT$22,VLOOKUP($C172,Input!$A$8:$GZ$39,MATCH(HT$21,Input!$A$6:$GZ$6,0),FALSE),0)*IF(HT$109&gt;=MAX($GP$109:HS$109),MIN((HT$109-MAX($GP$109:HS$109)),(HT$109-HS$109)),0)</f>
        <v>0</v>
      </c>
      <c r="HU172" s="1">
        <f>+IF($E172=HU$22,VLOOKUP($C172,Input!$A$8:$GZ$39,MATCH(HU$21,Input!$A$6:$GZ$6,0),FALSE),0)*IF(HU$110&gt;=MAX($GP$110:HT$110),MIN((HU$110-MAX($GP$110:HT$110)),(HU$110-HT$110)),0)+IF($E172=HU$22,VLOOKUP($C172,Input!$A$8:$GZ$39,MATCH(HU$21,Input!$A$6:$GZ$6,0),FALSE),0)*IF(HU$109&gt;=MAX($GP$109:HT$109),MIN((HU$109-MAX($GP$109:HT$109)),(HU$109-HT$109)),0)</f>
        <v>0</v>
      </c>
      <c r="HV172" s="1">
        <f>+IF($E172=HV$22,VLOOKUP($C172,Input!$A$8:$GZ$39,MATCH(HV$21,Input!$A$6:$GZ$6,0),FALSE),0)*IF(HV$110&gt;=MAX($GP$110:HU$110),MIN((HV$110-MAX($GP$110:HU$110)),(HV$110-HU$110)),0)+IF($E172=HV$22,VLOOKUP($C172,Input!$A$8:$GZ$39,MATCH(HV$21,Input!$A$6:$GZ$6,0),FALSE),0)*IF(HV$109&gt;=MAX($GP$109:HU$109),MIN((HV$109-MAX($GP$109:HU$109)),(HV$109-HU$109)),0)</f>
        <v>0</v>
      </c>
      <c r="HW172" s="1">
        <f>+IF($E172=HW$22,VLOOKUP($C172,Input!$A$8:$GZ$39,MATCH(HW$21,Input!$A$6:$GZ$6,0),FALSE),0)*IF(HW$110&gt;=MAX($GP$110:HV$110),MIN((HW$110-MAX($GP$110:HV$110)),(HW$110-HV$110)),0)+IF($E172=HW$22,VLOOKUP($C172,Input!$A$8:$GZ$39,MATCH(HW$21,Input!$A$6:$GZ$6,0),FALSE),0)*IF(HW$109&gt;=MAX($GP$109:HV$109),MIN((HW$109-MAX($GP$109:HV$109)),(HW$109-HV$109)),0)</f>
        <v>0</v>
      </c>
      <c r="HX172" s="1">
        <f>+IF($E172=HX$22,VLOOKUP($C172,Input!$A$8:$GZ$39,MATCH(HX$21,Input!$A$6:$GZ$6,0),FALSE),0)*IF(HX$110&gt;=MAX($GP$110:HW$110),MIN((HX$110-MAX($GP$110:HW$110)),(HX$110-HW$110)),0)+IF($E172=HX$22,VLOOKUP($C172,Input!$A$8:$GZ$39,MATCH(HX$21,Input!$A$6:$GZ$6,0),FALSE),0)*IF(HX$109&gt;=MAX($GP$109:HW$109),MIN((HX$109-MAX($GP$109:HW$109)),(HX$109-HW$109)),0)</f>
        <v>0</v>
      </c>
      <c r="HY172" s="1">
        <f>+IF($E172=HY$22,VLOOKUP($C172,Input!$A$8:$GZ$39,MATCH(HY$21,Input!$A$6:$GZ$6,0),FALSE),0)*IF(HY$110&gt;=MAX($GP$110:HX$110),MIN((HY$110-MAX($GP$110:HX$110)),(HY$110-HX$110)),0)+IF($E172=HY$22,VLOOKUP($C172,Input!$A$8:$GZ$39,MATCH(HY$21,Input!$A$6:$GZ$6,0),FALSE),0)*IF(HY$109&gt;=MAX($GP$109:HX$109),MIN((HY$109-MAX($GP$109:HX$109)),(HY$109-HX$109)),0)</f>
        <v>0</v>
      </c>
      <c r="HZ172" s="42"/>
      <c r="IA172" t="str">
        <f>VLOOKUP($C172,Input!$A$8:$IA$39,MATCH(IA$21,Input!$A$6:$IA$6,0),FALSE)</f>
        <v>NA</v>
      </c>
      <c r="IB172" s="132">
        <f>IF((VLOOKUP($C172,Input!$A$8:$IA$39,MATCH(IB$21,Input!$A$6:$IA$6,0),FALSE))="Y",$D172/VLOOKUP($C172,Input!$A$8:$IA$39,MATCH(IC$21,Input!$A$6:$IA$6,0),FALSE),0)</f>
        <v>0</v>
      </c>
      <c r="IC172" s="132">
        <f>IF((VLOOKUP($C172,Input!$A$8:$IA$39,MATCH(IB$21,Input!$A$6:$IA$6,0),FALSE))="Y",0,IF((VLOOKUP($C172,Input!$A$8:$IA$39,MATCH(IC$21,Input!$A$6:$IA$6,0),FALSE))&gt;0,$D172/VLOOKUP($C172,Input!$A$8:$IA$39,MATCH(IC$21,Input!$A$6:$IA$6,0),FALSE),0))</f>
        <v>0</v>
      </c>
      <c r="ID172" s="1">
        <f>+IF($E172=ID$22,VLOOKUP($C172,Input!$A$8:$IA$39,MATCH(ID$21,Input!$A$6:$IA$6,0),FALSE),0)*IF(ID$110&gt;=MAX($IC$110:IC$110),MIN((ID$110-MAX($IC$110:IC$110)),(ID$110-IC$110)),0)+IF($E172=ID$22,VLOOKUP($C172,Input!$A$8:$IA$39,MATCH(ID$21,Input!$A$6:$IA$6,0),FALSE),0)*IF(ID$109&gt;=MAX($IC$109:IC$109),MIN((ID$109-MAX($IC$109:IC$109)),(ID$109-IC$109)),0)</f>
        <v>0</v>
      </c>
      <c r="IE172" s="1">
        <f>+IF($E172=IE$22,VLOOKUP($C172,Input!$A$8:$IA$39,MATCH(IE$21,Input!$A$6:$IA$6,0),FALSE),0)*IF(IE$110&gt;=MAX($IC$110:ID$110),MIN((IE$110-MAX($IC$110:ID$110)),(IE$110-ID$110)),0)+IF($E172=IE$22,VLOOKUP($C172,Input!$A$8:$IA$39,MATCH(IE$21,Input!$A$6:$IA$6,0),FALSE),0)*IF(IE$109&gt;=MAX($IC$109:ID$109),MIN((IE$109-MAX($IC$109:ID$109)),(IE$109-ID$109)),0)</f>
        <v>0</v>
      </c>
      <c r="IF172" s="1">
        <f>+IF($E172=IF$22,VLOOKUP($C172,Input!$A$8:$IA$39,MATCH(IF$21,Input!$A$6:$IA$6,0),FALSE),0)*IF(IF$110&gt;=MAX($IC$110:IE$110),MIN((IF$110-MAX($IC$110:IE$110)),(IF$110-IE$110)),0)+IF($E172=IF$22,VLOOKUP($C172,Input!$A$8:$IA$39,MATCH(IF$21,Input!$A$6:$IA$6,0),FALSE),0)*IF(IF$109&gt;=MAX($IC$109:IE$109),MIN((IF$109-MAX($IC$109:IE$109)),(IF$109-IE$109)),0)</f>
        <v>0</v>
      </c>
      <c r="IG172" s="1">
        <f>+IF($E172=IG$22,VLOOKUP($C172,Input!$A$8:$IA$39,MATCH(IG$21,Input!$A$6:$IA$6,0),FALSE),0)*IF(IG$110&gt;=MAX($IC$110:IF$110),MIN((IG$110-MAX($IC$110:IF$110)),(IG$110-IF$110)),0)+IF($E172=IG$22,VLOOKUP($C172,Input!$A$8:$IA$39,MATCH(IG$21,Input!$A$6:$IA$6,0),FALSE),0)*IF(IG$109&gt;=MAX($IC$109:IF$109),MIN((IG$109-MAX($IC$109:IF$109)),(IG$109-IF$109)),0)</f>
        <v>0</v>
      </c>
      <c r="IH172" s="1">
        <f>+IF($E172=IH$22,VLOOKUP($C172,Input!$A$8:$IA$39,MATCH(IH$21,Input!$A$6:$IA$6,0),FALSE),0)*IF(IH$110&gt;=MAX($IC$110:IG$110),MIN((IH$110-MAX($IC$110:IG$110)),(IH$110-IG$110)),0)+IF($E172=IH$22,VLOOKUP($C172,Input!$A$8:$IA$39,MATCH(IH$21,Input!$A$6:$IA$6,0),FALSE),0)*IF(IH$109&gt;=MAX($IC$109:IG$109),MIN((IH$109-MAX($IC$109:IG$109)),(IH$109-IG$109)),0)</f>
        <v>0</v>
      </c>
      <c r="II172" s="1">
        <f>+IF($E172=II$22,VLOOKUP($C172,Input!$A$8:$IA$39,MATCH(II$21,Input!$A$6:$IA$6,0),FALSE),0)*IF(II$110&gt;=MAX($IC$110:IH$110),MIN((II$110-MAX($IC$110:IH$110)),(II$110-IH$110)),0)+IF($E172=II$22,VLOOKUP($C172,Input!$A$8:$IA$39,MATCH(II$21,Input!$A$6:$IA$6,0),FALSE),0)*IF(II$109&gt;=MAX($IC$109:IH$109),MIN((II$109-MAX($IC$109:IH$109)),(II$109-IH$109)),0)</f>
        <v>0</v>
      </c>
      <c r="IJ172" s="1">
        <f>+IF($E172=IJ$22,VLOOKUP($C172,Input!$A$8:$IA$39,MATCH(IJ$21,Input!$A$6:$IA$6,0),FALSE),0)*IF(IJ$110&gt;=MAX($IC$110:II$110),MIN((IJ$110-MAX($IC$110:II$110)),(IJ$110-II$110)),0)+IF($E172=IJ$22,VLOOKUP($C172,Input!$A$8:$IA$39,MATCH(IJ$21,Input!$A$6:$IA$6,0),FALSE),0)*IF(IJ$109&gt;=MAX($IC$109:II$109),MIN((IJ$109-MAX($IC$109:II$109)),(IJ$109-II$109)),0)</f>
        <v>0</v>
      </c>
      <c r="IK172" s="1">
        <f>+IF($E172=IK$22,VLOOKUP($C172,Input!$A$8:$IA$39,MATCH(IK$21,Input!$A$6:$IA$6,0),FALSE),0)*IF(IK$110&gt;=MAX($IC$110:IJ$110),MIN((IK$110-MAX($IC$110:IJ$110)),(IK$110-IJ$110)),0)+IF($E172=IK$22,VLOOKUP($C172,Input!$A$8:$IA$39,MATCH(IK$21,Input!$A$6:$IA$6,0),FALSE),0)*IF(IK$109&gt;=MAX($IC$109:IJ$109),MIN((IK$109-MAX($IC$109:IJ$109)),(IK$109-IJ$109)),0)</f>
        <v>0</v>
      </c>
      <c r="IL172" s="1">
        <f>+IF($E172=IL$22,VLOOKUP($C172,Input!$A$8:$IA$39,MATCH(IL$21,Input!$A$6:$IA$6,0),FALSE),0)*IF(IL$110&gt;=MAX($IC$110:IK$110),MIN((IL$110-MAX($IC$110:IK$110)),(IL$110-IK$110)),0)+IF($E172=IL$22,VLOOKUP($C172,Input!$A$8:$IA$39,MATCH(IL$21,Input!$A$6:$IA$6,0),FALSE),0)*IF(IL$109&gt;=MAX($IC$109:IK$109),MIN((IL$109-MAX($IC$109:IK$109)),(IL$109-IK$109)),0)</f>
        <v>0</v>
      </c>
      <c r="IM172" s="1">
        <f>+IF($E172=IM$22,VLOOKUP($C172,Input!$A$8:$IA$39,MATCH(IM$21,Input!$A$6:$IA$6,0),FALSE),0)*IF(IM$110&gt;=MAX($IC$110:IL$110),MIN((IM$110-MAX($IC$110:IL$110)),(IM$110-IL$110)),0)+IF($E172=IM$22,VLOOKUP($C172,Input!$A$8:$IA$39,MATCH(IM$21,Input!$A$6:$IA$6,0),FALSE),0)*IF(IM$109&gt;=MAX($IC$109:IL$109),MIN((IM$109-MAX($IC$109:IL$109)),(IM$109-IL$109)),0)</f>
        <v>0</v>
      </c>
      <c r="IN172" s="1">
        <f>+IF($E172=IN$22,VLOOKUP($C172,Input!$A$8:$IA$39,MATCH(IN$21,Input!$A$6:$IA$6,0),FALSE),0)*IF(IN$110&gt;=MAX($IC$110:IM$110),MIN((IN$110-MAX($IC$110:IM$110)),(IN$110-IM$110)),0)+IF($E172=IN$22,VLOOKUP($C172,Input!$A$8:$IA$39,MATCH(IN$21,Input!$A$6:$IA$6,0),FALSE),0)*IF(IN$109&gt;=MAX($IC$109:IM$109),MIN((IN$109-MAX($IC$109:IM$109)),(IN$109-IM$109)),0)</f>
        <v>0</v>
      </c>
      <c r="IO172" s="1">
        <f>+IF($E172=IO$22,VLOOKUP($C172,Input!$A$8:$IA$39,MATCH(IO$21,Input!$A$6:$IA$6,0),FALSE),0)*IF(IO$110&gt;=MAX($IC$110:IN$110),MIN((IO$110-MAX($IC$110:IN$110)),(IO$110-IN$110)),0)+IF($E172=IO$22,VLOOKUP($C172,Input!$A$8:$IA$39,MATCH(IO$21,Input!$A$6:$IA$6,0),FALSE),0)*IF(IO$109&gt;=MAX($IC$109:IN$109),MIN((IO$109-MAX($IC$109:IN$109)),(IO$109-IN$109)),0)</f>
        <v>0</v>
      </c>
      <c r="IP172" s="1">
        <f>+IF($E172=IP$22,VLOOKUP($C172,Input!$A$8:$IA$39,MATCH(IP$21,Input!$A$6:$IA$6,0),FALSE),0)*IF(IP$110&gt;=MAX($IC$110:IO$110),MIN((IP$110-MAX($IC$110:IO$110)),(IP$110-IO$110)),0)+IF($E172=IP$22,VLOOKUP($C172,Input!$A$8:$IA$39,MATCH(IP$21,Input!$A$6:$IA$6,0),FALSE),0)*IF(IP$109&gt;=MAX($IC$109:IO$109),MIN((IP$109-MAX($IC$109:IO$109)),(IP$109-IO$109)),0)</f>
        <v>0</v>
      </c>
      <c r="IQ172" s="1">
        <f>+IF($E172=IQ$22,VLOOKUP($C172,Input!$A$8:$IA$39,MATCH(IQ$21,Input!$A$6:$IA$6,0),FALSE),0)*IF(IQ$110&gt;=MAX($IC$110:IP$110),MIN((IQ$110-MAX($IC$110:IP$110)),(IQ$110-IP$110)),0)+IF($E172=IQ$22,VLOOKUP($C172,Input!$A$8:$IA$39,MATCH(IQ$21,Input!$A$6:$IA$6,0),FALSE),0)*IF(IQ$109&gt;=MAX($IC$109:IP$109),MIN((IQ$109-MAX($IC$109:IP$109)),(IQ$109-IP$109)),0)</f>
        <v>0</v>
      </c>
      <c r="IR172" s="1">
        <f>+IF($E172=IR$22,VLOOKUP($C172,Input!$A$8:$IA$39,MATCH(IR$21,Input!$A$6:$IA$6,0),FALSE),0)*IF(IR$110&gt;=MAX($IC$110:IQ$110),MIN((IR$110-MAX($IC$110:IQ$110)),(IR$110-IQ$110)),0)+IF($E172=IR$22,VLOOKUP($C172,Input!$A$8:$IA$39,MATCH(IR$21,Input!$A$6:$IA$6,0),FALSE),0)*IF(IR$109&gt;=MAX($IC$109:IQ$109),MIN((IR$109-MAX($IC$109:IQ$109)),(IR$109-IQ$109)),0)</f>
        <v>0</v>
      </c>
      <c r="IS172" s="1">
        <f>+IF($E172=IS$22,VLOOKUP($C172,Input!$A$8:$IA$39,MATCH(IS$21,Input!$A$6:$IA$6,0),FALSE),0)*IF(IS$110&gt;=MAX($IC$110:IR$110),MIN((IS$110-MAX($IC$110:IR$110)),(IS$110-IR$110)),0)+IF($E172=IS$22,VLOOKUP($C172,Input!$A$8:$IA$39,MATCH(IS$21,Input!$A$6:$IA$6,0),FALSE),0)*IF(IS$109&gt;=MAX($IC$109:IR$109),MIN((IS$109-MAX($IC$109:IR$109)),(IS$109-IR$109)),0)</f>
        <v>0</v>
      </c>
      <c r="IT172" s="1">
        <f>+IF($E172=IT$22,VLOOKUP($C172,Input!$A$8:$IA$39,MATCH(IT$21,Input!$A$6:$IA$6,0),FALSE),0)*IF(IT$110&gt;=MAX($IC$110:IS$110),MIN((IT$110-MAX($IC$110:IS$110)),(IT$110-IS$110)),0)+IF($E172=IT$22,VLOOKUP($C172,Input!$A$8:$IA$39,MATCH(IT$21,Input!$A$6:$IA$6,0),FALSE),0)*IF(IT$109&gt;=MAX($IC$109:IS$109),MIN((IT$109-MAX($IC$109:IS$109)),(IT$109-IS$109)),0)</f>
        <v>0</v>
      </c>
      <c r="IU172" s="1">
        <f>+IF($E172=IU$22,VLOOKUP($C172,Input!$A$8:$IA$39,MATCH(IU$21,Input!$A$6:$IA$6,0),FALSE),0)*IF(IU$110&gt;=MAX($IC$110:IT$110),MIN((IU$110-MAX($IC$110:IT$110)),(IU$110-IT$110)),0)+IF($E172=IU$22,VLOOKUP($C172,Input!$A$8:$IA$39,MATCH(IU$21,Input!$A$6:$IA$6,0),FALSE),0)*IF(IU$109&gt;=MAX($IC$109:IT$109),MIN((IU$109-MAX($IC$109:IT$109)),(IU$109-IT$109)),0)</f>
        <v>0</v>
      </c>
      <c r="IV172" s="1">
        <f>+IF($E172=IV$22,VLOOKUP($C172,Input!$A$8:$IA$39,MATCH(IV$21,Input!$A$6:$IA$6,0),FALSE),0)*IF(IV$110&gt;=MAX($IC$110:IU$110),MIN((IV$110-MAX($IC$110:IU$110)),(IV$110-IU$110)),0)+IF($E172=IV$22,VLOOKUP($C172,Input!$A$8:$IA$39,MATCH(IV$21,Input!$A$6:$IA$6,0),FALSE),0)*IF(IV$109&gt;=MAX($IC$109:IU$109),MIN((IV$109-MAX($IC$109:IU$109)),(IV$109-IU$109)),0)</f>
        <v>0</v>
      </c>
      <c r="IW172" s="1">
        <f>+IF($E172=IW$22,VLOOKUP($C172,Input!$A$8:$IA$39,MATCH(IW$21,Input!$A$6:$IA$6,0),FALSE),0)*IF(IW$110&gt;=MAX($IC$110:IV$110),MIN((IW$110-MAX($IC$110:IV$110)),(IW$110-IV$110)),0)+IF($E172=IW$22,VLOOKUP($C172,Input!$A$8:$IA$39,MATCH(IW$21,Input!$A$6:$IA$6,0),FALSE),0)*IF(IW$109&gt;=MAX($IC$109:IV$109),MIN((IW$109-MAX($IC$109:IV$109)),(IW$109-IV$109)),0)</f>
        <v>0</v>
      </c>
      <c r="IX172" s="1">
        <f>+IF($E172=IX$22,VLOOKUP($C172,Input!$A$8:$IA$39,MATCH(IX$21,Input!$A$6:$IA$6,0),FALSE),0)*IF(IX$110&gt;=MAX($IC$110:IW$110),MIN((IX$110-MAX($IC$110:IW$110)),(IX$110-IW$110)),0)+IF($E172=IX$22,VLOOKUP($C172,Input!$A$8:$IA$39,MATCH(IX$21,Input!$A$6:$IA$6,0),FALSE),0)*IF(IX$109&gt;=MAX($IC$109:IW$109),MIN((IX$109-MAX($IC$109:IW$109)),(IX$109-IW$109)),0)</f>
        <v>0</v>
      </c>
      <c r="IY172" s="1">
        <f>+IF($E172=IY$22,VLOOKUP($C172,Input!$A$8:$IA$39,MATCH(IY$21,Input!$A$6:$IA$6,0),FALSE),0)*IF(IY$110&gt;=MAX($IC$110:IX$110),MIN((IY$110-MAX($IC$110:IX$110)),(IY$110-IX$110)),0)+IF($E172=IY$22,VLOOKUP($C172,Input!$A$8:$IA$39,MATCH(IY$21,Input!$A$6:$IA$6,0),FALSE),0)*IF(IY$109&gt;=MAX($IC$109:IX$109),MIN((IY$109-MAX($IC$109:IX$109)),(IY$109-IX$109)),0)</f>
        <v>0</v>
      </c>
      <c r="IZ172" s="1">
        <f>+IF($E172=IZ$22,VLOOKUP($C172,Input!$A$8:$IA$39,MATCH(IZ$21,Input!$A$6:$IA$6,0),FALSE),0)*IF(IZ$110&gt;=MAX($IC$110:IY$110),MIN((IZ$110-MAX($IC$110:IY$110)),(IZ$110-IY$110)),0)+IF($E172=IZ$22,VLOOKUP($C172,Input!$A$8:$IA$39,MATCH(IZ$21,Input!$A$6:$IA$6,0),FALSE),0)*IF(IZ$109&gt;=MAX($IC$109:IY$109),MIN((IZ$109-MAX($IC$109:IY$109)),(IZ$109-IY$109)),0)</f>
        <v>0</v>
      </c>
      <c r="JA172" s="1">
        <f>+IF($E172=JA$22,VLOOKUP($C172,Input!$A$8:$IA$39,MATCH(JA$21,Input!$A$6:$IA$6,0),FALSE),0)*IF(JA$110&gt;=MAX($IC$110:IZ$110),MIN((JA$110-MAX($IC$110:IZ$110)),(JA$110-IZ$110)),0)+IF($E172=JA$22,VLOOKUP($C172,Input!$A$8:$IA$39,MATCH(JA$21,Input!$A$6:$IA$6,0),FALSE),0)*IF(JA$109&gt;=MAX($IC$109:IZ$109),MIN((JA$109-MAX($IC$109:IZ$109)),(JA$109-IZ$109)),0)</f>
        <v>0</v>
      </c>
      <c r="JB172" s="1">
        <f>+IF($E172=JB$22,VLOOKUP($C172,Input!$A$8:$IA$39,MATCH(JB$21,Input!$A$6:$IA$6,0),FALSE),0)*IF(JB$110&gt;=MAX($IC$110:JA$110),MIN((JB$110-MAX($IC$110:JA$110)),(JB$110-JA$110)),0)+IF($E172=JB$22,VLOOKUP($C172,Input!$A$8:$IA$39,MATCH(JB$21,Input!$A$6:$IA$6,0),FALSE),0)*IF(JB$109&gt;=MAX($IC$109:JA$109),MIN((JB$109-MAX($IC$109:JA$109)),(JB$109-JA$109)),0)</f>
        <v>0</v>
      </c>
      <c r="JC172" s="1">
        <f>+IF($E172=JC$22,VLOOKUP($C172,Input!$A$8:$IA$39,MATCH(JC$21,Input!$A$6:$IA$6,0),FALSE),0)*IF(JC$110&gt;=MAX($IC$110:JB$110),MIN((JC$110-MAX($IC$110:JB$110)),(JC$110-JB$110)),0)+IF($E172=JC$22,VLOOKUP($C172,Input!$A$8:$IA$39,MATCH(JC$21,Input!$A$6:$IA$6,0),FALSE),0)*IF(JC$109&gt;=MAX($IC$109:JB$109),MIN((JC$109-MAX($IC$109:JB$109)),(JC$109-JB$109)),0)</f>
        <v>0</v>
      </c>
      <c r="JD172" s="1">
        <f>+IF($E172=JD$22,VLOOKUP($C172,Input!$A$8:$IA$39,MATCH(JD$21,Input!$A$6:$IA$6,0),FALSE),0)*IF(JD$110&gt;=MAX($IC$110:JC$110),MIN((JD$110-MAX($IC$110:JC$110)),(JD$110-JC$110)),0)+IF($E172=JD$22,VLOOKUP($C172,Input!$A$8:$IA$39,MATCH(JD$21,Input!$A$6:$IA$6,0),FALSE),0)*IF(JD$109&gt;=MAX($IC$109:JC$109),MIN((JD$109-MAX($IC$109:JC$109)),(JD$109-JC$109)),0)</f>
        <v>0</v>
      </c>
      <c r="JE172" s="1">
        <f>+IF($E172=JE$22,VLOOKUP($C172,Input!$A$8:$IA$39,MATCH(JE$21,Input!$A$6:$IA$6,0),FALSE),0)*IF(JE$110&gt;=MAX($IC$110:JD$110),MIN((JE$110-MAX($IC$110:JD$110)),(JE$110-JD$110)),0)+IF($E172=JE$22,VLOOKUP($C172,Input!$A$8:$IA$39,MATCH(JE$21,Input!$A$6:$IA$6,0),FALSE),0)*IF(JE$109&gt;=MAX($IC$109:JD$109),MIN((JE$109-MAX($IC$109:JD$109)),(JE$109-JD$109)),0)</f>
        <v>0</v>
      </c>
      <c r="JF172" s="1">
        <f>+IF($E172=JF$22,VLOOKUP($C172,Input!$A$8:$IA$39,MATCH(JF$21,Input!$A$6:$IA$6,0),FALSE),0)*IF(JF$110&gt;=MAX($IC$110:JE$110),MIN((JF$110-MAX($IC$110:JE$110)),(JF$110-JE$110)),0)+IF($E172=JF$22,VLOOKUP($C172,Input!$A$8:$IA$39,MATCH(JF$21,Input!$A$6:$IA$6,0),FALSE),0)*IF(JF$109&gt;=MAX($IC$109:JE$109),MIN((JF$109-MAX($IC$109:JE$109)),(JF$109-JE$109)),0)</f>
        <v>0</v>
      </c>
      <c r="JG172" s="1">
        <f>+IF($E172=JG$22,VLOOKUP($C172,Input!$A$8:$IA$39,MATCH(JG$21,Input!$A$6:$IA$6,0),FALSE),0)*IF(JG$110&gt;=MAX($IC$110:JF$110),MIN((JG$110-MAX($IC$110:JF$110)),(JG$110-JF$110)),0)+IF($E172=JG$22,VLOOKUP($C172,Input!$A$8:$IA$39,MATCH(JG$21,Input!$A$6:$IA$6,0),FALSE),0)*IF(JG$109&gt;=MAX($IC$109:JF$109),MIN((JG$109-MAX($IC$109:JF$109)),(JG$109-JF$109)),0)</f>
        <v>0</v>
      </c>
      <c r="JH172" s="1">
        <f>+IF($E172=JH$22,VLOOKUP($C172,Input!$A$8:$IA$39,MATCH(JH$21,Input!$A$6:$IA$6,0),FALSE),0)*IF(JH$110&gt;=MAX($IC$110:JG$110),MIN((JH$110-MAX($IC$110:JG$110)),(JH$110-JG$110)),0)+IF($E172=JH$22,VLOOKUP($C172,Input!$A$8:$IA$39,MATCH(JH$21,Input!$A$6:$IA$6,0),FALSE),0)*IF(JH$109&gt;=MAX($IC$109:JG$109),MIN((JH$109-MAX($IC$109:JG$109)),(JH$109-JG$109)),0)</f>
        <v>0</v>
      </c>
      <c r="JI172" s="1">
        <f>+IF($E172=JI$22,VLOOKUP($C172,Input!$A$8:$IA$39,MATCH(JI$21,Input!$A$6:$IA$6,0),FALSE),0)*IF(JI$110&gt;=MAX($IC$110:JH$110),MIN((JI$110-MAX($IC$110:JH$110)),(JI$110-JH$110)),0)+IF($E172=JI$22,VLOOKUP($C172,Input!$A$8:$IA$39,MATCH(JI$21,Input!$A$6:$IA$6,0),FALSE),0)*IF(JI$109&gt;=MAX($IC$109:JH$109),MIN((JI$109-MAX($IC$109:JH$109)),(JI$109-JH$109)),0)</f>
        <v>0</v>
      </c>
      <c r="JJ172" s="1">
        <f>+IF($E172=JJ$22,VLOOKUP($C172,Input!$A$8:$IA$39,MATCH(JJ$21,Input!$A$6:$IA$6,0),FALSE),0)*IF(JJ$110&gt;=MAX($IC$110:JI$110),MIN((JJ$110-MAX($IC$110:JI$110)),(JJ$110-JI$110)),0)+IF($E172=JJ$22,VLOOKUP($C172,Input!$A$8:$IA$39,MATCH(JJ$21,Input!$A$6:$IA$6,0),FALSE),0)*IF(JJ$109&gt;=MAX($IC$109:JI$109),MIN((JJ$109-MAX($IC$109:JI$109)),(JJ$109-JI$109)),0)</f>
        <v>0</v>
      </c>
      <c r="JK172" s="1">
        <f>+IF($E172=JK$22,VLOOKUP($C172,Input!$A$8:$IA$39,MATCH(JK$21,Input!$A$6:$IA$6,0),FALSE),0)*IF(JK$110&gt;=MAX($IC$110:JJ$110),MIN((JK$110-MAX($IC$110:JJ$110)),(JK$110-JJ$110)),0)+IF($E172=JK$22,VLOOKUP($C172,Input!$A$8:$IA$39,MATCH(JK$21,Input!$A$6:$IA$6,0),FALSE),0)*IF(JK$109&gt;=MAX($IC$109:JJ$109),MIN((JK$109-MAX($IC$109:JJ$109)),(JK$109-JJ$109)),0)</f>
        <v>0</v>
      </c>
      <c r="JL172" s="1">
        <f>+IF($E172=JL$22,VLOOKUP($C172,Input!$A$8:$IA$39,MATCH(JL$21,Input!$A$6:$IA$6,0),FALSE),0)*IF(JL$110&gt;=MAX($IC$110:JK$110),MIN((JL$110-MAX($IC$110:JK$110)),(JL$110-JK$110)),0)+IF($E172=JL$22,VLOOKUP($C172,Input!$A$8:$IA$39,MATCH(JL$21,Input!$A$6:$IA$6,0),FALSE),0)*IF(JL$109&gt;=MAX($IC$109:JK$109),MIN((JL$109-MAX($IC$109:JK$109)),(JL$109-JK$109)),0)</f>
        <v>0</v>
      </c>
      <c r="JN172" t="str">
        <f>+VLOOKUP($C172,Input!$A$8:$GZ$39,MATCH(JN$21,Input!$A$6:$GZ$6,0),FALSE)</f>
        <v>CNG Station Maint in fuel price</v>
      </c>
      <c r="JO172" s="1">
        <f>IF($E172+$I172+$D$7&lt;=JO$22,0,IF(JO$22-$D$7&gt;=$E172,VLOOKUP($C172,Input!$A$8:$GZ$39,MATCH(JO$21,Input!$A$6:$GZ$6,0),FALSE),0)*$F172/$G172)*$D172</f>
        <v>0</v>
      </c>
      <c r="JP172" s="1">
        <f>IF($E172+$I172+$D$7&lt;=JP$22,0,IF(JP$22-$D$7&gt;=$E172,VLOOKUP($C172,Input!$A$8:$GZ$39,MATCH(JP$21,Input!$A$6:$GZ$6,0),FALSE),0)*$F172/$G172)*$D172</f>
        <v>0</v>
      </c>
      <c r="JQ172" s="1">
        <f>IF($E172+$I172+$D$7&lt;=JQ$22,0,IF(JQ$22-$D$7&gt;=$E172,VLOOKUP($C172,Input!$A$8:$GZ$39,MATCH(JQ$21,Input!$A$6:$GZ$6,0),FALSE),0)*$F172/$G172)*$D172</f>
        <v>0</v>
      </c>
      <c r="JR172" s="1">
        <f>IF($E172+$I172+$D$7&lt;=JR$22,0,IF(JR$22-$D$7&gt;=$E172,VLOOKUP($C172,Input!$A$8:$GZ$39,MATCH(JR$21,Input!$A$6:$GZ$6,0),FALSE),0)*$F172/$G172)*$D172</f>
        <v>0</v>
      </c>
      <c r="JS172" s="1">
        <f>IF($E172+$I172+$D$7&lt;=JS$22,0,IF(JS$22-$D$7&gt;=$E172,VLOOKUP($C172,Input!$A$8:$GZ$39,MATCH(JS$21,Input!$A$6:$GZ$6,0),FALSE),0)*$F172/$G172)*$D172</f>
        <v>0</v>
      </c>
      <c r="JT172" s="1">
        <f>IF($E172+$I172+$D$7&lt;=JT$22,0,IF(JT$22-$D$7&gt;=$E172,VLOOKUP($C172,Input!$A$8:$GZ$39,MATCH(JT$21,Input!$A$6:$GZ$6,0),FALSE),0)*$F172/$G172)*$D172</f>
        <v>0</v>
      </c>
      <c r="JU172" s="1">
        <f>IF($E172+$I172+$D$7&lt;=JU$22,0,IF(JU$22-$D$7&gt;=$E172,VLOOKUP($C172,Input!$A$8:$GZ$39,MATCH(JU$21,Input!$A$6:$GZ$6,0),FALSE),0)*$F172/$G172)*$D172</f>
        <v>0</v>
      </c>
      <c r="JV172" s="1">
        <f>IF($E172+$I172+$D$7&lt;=JV$22,0,IF(JV$22-$D$7&gt;=$E172,VLOOKUP($C172,Input!$A$8:$GZ$39,MATCH(JV$21,Input!$A$6:$GZ$6,0),FALSE),0)*$F172/$G172)*$D172</f>
        <v>0</v>
      </c>
      <c r="JW172" s="1">
        <f>IF($E172+$I172+$D$7&lt;=JW$22,0,IF(JW$22-$D$7&gt;=$E172,VLOOKUP($C172,Input!$A$8:$GZ$39,MATCH(JW$21,Input!$A$6:$GZ$6,0),FALSE),0)*$F172/$G172)*$D172</f>
        <v>0</v>
      </c>
      <c r="JX172" s="1">
        <f>IF($E172+$I172+$D$7&lt;=JX$22,0,IF(JX$22-$D$7&gt;=$E172,VLOOKUP($C172,Input!$A$8:$GZ$39,MATCH(JX$21,Input!$A$6:$GZ$6,0),FALSE),0)*$F172/$G172)*$D172</f>
        <v>0</v>
      </c>
      <c r="JY172" s="1">
        <f>IF($E172+$I172+$D$7&lt;=JY$22,0,IF(JY$22-$D$7&gt;=$E172,VLOOKUP($C172,Input!$A$8:$GZ$39,MATCH(JY$21,Input!$A$6:$GZ$6,0),FALSE),0)*$F172/$G172)*$D172</f>
        <v>0</v>
      </c>
      <c r="JZ172" s="1">
        <f>IF($E172+$I172+$D$7&lt;=JZ$22,0,IF(JZ$22-$D$7&gt;=$E172,VLOOKUP($C172,Input!$A$8:$GZ$39,MATCH(JZ$21,Input!$A$6:$GZ$6,0),FALSE),0)*$F172/$G172)*$D172</f>
        <v>0</v>
      </c>
      <c r="KA172" s="1">
        <f>IF($E172+$I172+$D$7&lt;=KA$22,0,IF(KA$22-$D$7&gt;=$E172,VLOOKUP($C172,Input!$A$8:$GZ$39,MATCH(KA$21,Input!$A$6:$GZ$6,0),FALSE),0)*$F172/$G172)*$D172</f>
        <v>0</v>
      </c>
      <c r="KB172" s="1">
        <f>IF($E172+$I172+$D$7&lt;=KB$22,0,IF(KB$22-$D$7&gt;=$E172,VLOOKUP($C172,Input!$A$8:$GZ$39,MATCH(KB$21,Input!$A$6:$GZ$6,0),FALSE),0)*$F172/$G172)*$D172</f>
        <v>0</v>
      </c>
      <c r="KC172" s="1">
        <f>IF($E172+$I172+$D$7&lt;=KC$22,0,IF(KC$22-$D$7&gt;=$E172,VLOOKUP($C172,Input!$A$8:$GZ$39,MATCH(KC$21,Input!$A$6:$GZ$6,0),FALSE),0)*$F172/$G172)*$D172</f>
        <v>0</v>
      </c>
      <c r="KD172" s="1">
        <f>IF($E172+$I172+$D$7&lt;=KD$22,0,IF(KD$22-$D$7&gt;=$E172,VLOOKUP($C172,Input!$A$8:$GZ$39,MATCH(KD$21,Input!$A$6:$GZ$6,0),FALSE),0)*$F172/$G172)*$D172</f>
        <v>0</v>
      </c>
      <c r="KE172" s="1">
        <f>IF($E172+$I172+$D$7&lt;=KE$22,0,IF(KE$22-$D$7&gt;=$E172,VLOOKUP($C172,Input!$A$8:$GZ$39,MATCH(KE$21,Input!$A$6:$GZ$6,0),FALSE),0)*$F172/$G172)*$D172</f>
        <v>0</v>
      </c>
      <c r="KF172" s="1">
        <f>IF($E172+$I172+$D$7&lt;=KF$22,0,IF(KF$22-$D$7&gt;=$E172,VLOOKUP($C172,Input!$A$8:$GZ$39,MATCH(KF$21,Input!$A$6:$GZ$6,0),FALSE),0)*$F172/$G172)*$D172</f>
        <v>0</v>
      </c>
      <c r="KG172" s="1">
        <f>IF($E172+$I172+$D$7&lt;=KG$22,0,IF(KG$22-$D$7&gt;=$E172,VLOOKUP($C172,Input!$A$8:$GZ$39,MATCH(KG$21,Input!$A$6:$GZ$6,0),FALSE),0)*$F172/$G172)*$D172</f>
        <v>0</v>
      </c>
      <c r="KH172" s="1">
        <f>IF($E172+$I172+$D$7&lt;=KH$22,0,IF(KH$22-$D$7&gt;=$E172,VLOOKUP($C172,Input!$A$8:$GZ$39,MATCH(KH$21,Input!$A$6:$GZ$6,0),FALSE),0)*$F172/$G172)*$D172</f>
        <v>0</v>
      </c>
      <c r="KI172" s="1">
        <f>IF($E172+$I172+$D$7&lt;=KI$22,0,IF(KI$22-$D$7&gt;=$E172,VLOOKUP($C172,Input!$A$8:$GZ$39,MATCH(KI$21,Input!$A$6:$GZ$6,0),FALSE),0)*$F172/$G172)*$D172</f>
        <v>0</v>
      </c>
      <c r="KJ172" s="1">
        <f>IF($E172+$I172+$D$7&lt;=KJ$22,0,IF(KJ$22-$D$7&gt;=$E172,VLOOKUP($C172,Input!$A$8:$GZ$39,MATCH(KJ$21,Input!$A$6:$GZ$6,0),FALSE),0)*$F172/$G172)*$D172</f>
        <v>0</v>
      </c>
      <c r="KK172" s="1">
        <f>IF($E172+$I172+$D$7&lt;=KK$22,0,IF(KK$22-$D$7&gt;=$E172,VLOOKUP($C172,Input!$A$8:$GZ$39,MATCH(KK$21,Input!$A$6:$GZ$6,0),FALSE),0)*$F172/$G172)*$D172</f>
        <v>0</v>
      </c>
      <c r="KL172" s="1">
        <f>IF($E172+$I172+$D$7&lt;=KL$22,0,IF(KL$22-$D$7&gt;=$E172,VLOOKUP($C172,Input!$A$8:$GZ$39,MATCH(KL$21,Input!$A$6:$GZ$6,0),FALSE),0)*$F172/$G172)*$D172</f>
        <v>0</v>
      </c>
      <c r="KM172" s="1">
        <f>IF($E172+$I172+$D$7&lt;=KM$22,0,IF(KM$22-$D$7&gt;=$E172,VLOOKUP($C172,Input!$A$8:$GZ$39,MATCH(KM$21,Input!$A$6:$GZ$6,0),FALSE),0)*$F172/$G172)*$D172</f>
        <v>0</v>
      </c>
      <c r="KN172" s="1">
        <f>IF($E172+$I172+$D$7&lt;=KN$22,0,IF(KN$22-$D$7&gt;=$E172,VLOOKUP($C172,Input!$A$8:$GZ$39,MATCH(KN$21,Input!$A$6:$GZ$6,0),FALSE),0)*$F172/$G172)*$D172</f>
        <v>0</v>
      </c>
      <c r="KO172" s="1">
        <f>IF($E172+$I172+$D$7&lt;=KO$22,0,IF(KO$22-$D$7&gt;=$E172,VLOOKUP($C172,Input!$A$8:$GZ$39,MATCH(KO$21,Input!$A$6:$GZ$6,0),FALSE),0)*$F172/$G172)*$D172</f>
        <v>0</v>
      </c>
      <c r="KP172" s="1">
        <f>IF($E172+$I172+$D$7&lt;=KP$22,0,IF(KP$22-$D$7&gt;=$E172,VLOOKUP($C172,Input!$A$8:$GZ$39,MATCH(KP$21,Input!$A$6:$GZ$6,0),FALSE),0)*$F172/$G172)*$D172</f>
        <v>0</v>
      </c>
      <c r="KQ172" s="1">
        <f>IF($E172+$I172+$D$7&lt;=KQ$22,0,IF(KQ$22-$D$7&gt;=$E172,VLOOKUP($C172,Input!$A$8:$GZ$39,MATCH(KQ$21,Input!$A$6:$GZ$6,0),FALSE),0)*$F172/$G172)*$D172</f>
        <v>0</v>
      </c>
      <c r="KR172" s="1">
        <f>IF($E172+$I172+$D$7&lt;=KR$22,0,IF(KR$22-$D$7&gt;=$E172,VLOOKUP($C172,Input!$A$8:$GZ$39,MATCH(KR$21,Input!$A$6:$GZ$6,0),FALSE),0)*$F172/$G172)*$D172</f>
        <v>0</v>
      </c>
      <c r="KS172" s="1">
        <f>IF($E172+$I172+$D$7&lt;=KS$22,0,IF(KS$22-$D$7&gt;=$E172,VLOOKUP($C172,Input!$A$8:$GZ$39,MATCH(KS$21,Input!$A$6:$GZ$6,0),FALSE),0)*$F172/$G172)*$D172</f>
        <v>0</v>
      </c>
      <c r="KT172" s="1">
        <f>IF($E172+$I172+$D$7&lt;=KT$22,0,IF(KT$22-$D$7&gt;=$E172,VLOOKUP($C172,Input!$A$8:$GZ$39,MATCH(KT$21,Input!$A$6:$GZ$6,0),FALSE),0)*$F172/$G172)*$D172</f>
        <v>0</v>
      </c>
      <c r="KU172" s="1">
        <f>IF($E172+$I172+$D$7&lt;=KU$22,0,IF(KU$22-$D$7&gt;=$E172,VLOOKUP($C172,Input!$A$8:$GZ$39,MATCH(KU$21,Input!$A$6:$GZ$6,0),FALSE),0)*$F172/$G172)*$D172</f>
        <v>0</v>
      </c>
      <c r="KV172" s="1">
        <f>IF($E172+$I172+$D$7&lt;=KV$22,0,IF(KV$22-$D$7&gt;=$E172,VLOOKUP($C172,Input!$A$8:$GZ$39,MATCH(KV$21,Input!$A$6:$GZ$6,0),FALSE),0)*$F172/$G172)*$D172</f>
        <v>0</v>
      </c>
      <c r="KW172" s="1">
        <f>IF($E172+$I172+$D$7&lt;=KW$22,0,IF(KW$22-$D$7&gt;=$E172,VLOOKUP($C172,Input!$A$8:$GZ$39,MATCH(KW$21,Input!$A$6:$GZ$6,0),FALSE),0)*$F172/$G172)*$D172</f>
        <v>0</v>
      </c>
      <c r="KY172" t="str">
        <f>VLOOKUP($C172,Input!$A$8:$HV$39,MATCH(KY$21,Input!$A$6:$HV$6,0),FALSE)</f>
        <v xml:space="preserve">CNG (compressed and at pump, including station maintenance) </v>
      </c>
      <c r="KZ172" s="1">
        <f>IF($E172+$I172+$D$7&lt;=KZ$22,0,IF(KZ$22-$D$7&gt;=$E172,VLOOKUP($C172,Input!$A$8:$HV$39,MATCH(KZ$21,Input!$A$6:$HV$6,0),FALSE)/$G172*$F172,0))*$D172</f>
        <v>0</v>
      </c>
      <c r="LA172" s="1">
        <f>IF($E172+$I172+$D$7&lt;=LA$22,0,IF(LA$22-$D$7&gt;=$E172,VLOOKUP($C172,Input!$A$8:$HV$39,MATCH(LA$21,Input!$A$6:$HV$6,0),FALSE)/$G172*$F172,0))*$D172</f>
        <v>0</v>
      </c>
      <c r="LB172" s="1">
        <f>IF($E172+$I172+$D$7&lt;=LB$22,0,IF(LB$22-$D$7&gt;=$E172,VLOOKUP($C172,Input!$A$8:$HV$39,MATCH(LB$21,Input!$A$6:$HV$6,0),FALSE)/$G172*$F172,0))*$D172</f>
        <v>0</v>
      </c>
      <c r="LC172" s="1">
        <f>IF($E172+$I172+$D$7&lt;=LC$22,0,IF(LC$22-$D$7&gt;=$E172,VLOOKUP($C172,Input!$A$8:$HV$39,MATCH(LC$21,Input!$A$6:$HV$6,0),FALSE)/$G172*$F172,0))*$D172</f>
        <v>0</v>
      </c>
      <c r="LD172" s="1">
        <f>IF($E172+$I172+$D$7&lt;=LD$22,0,IF(LD$22-$D$7&gt;=$E172,VLOOKUP($C172,Input!$A$8:$HV$39,MATCH(LD$21,Input!$A$6:$HV$6,0),FALSE)/$G172*$F172,0))*$D172</f>
        <v>0</v>
      </c>
      <c r="LE172" s="1">
        <f>IF($E172+$I172+$D$7&lt;=LE$22,0,IF(LE$22-$D$7&gt;=$E172,VLOOKUP($C172,Input!$A$8:$HV$39,MATCH(LE$21,Input!$A$6:$HV$6,0),FALSE)/$G172*$F172,0))*$D172</f>
        <v>0</v>
      </c>
      <c r="LF172" s="1">
        <f>IF($E172+$I172+$D$7&lt;=LF$22,0,IF(LF$22-$D$7&gt;=$E172,VLOOKUP($C172,Input!$A$8:$HV$39,MATCH(LF$21,Input!$A$6:$HV$6,0),FALSE)/$G172*$F172,0))*$D172</f>
        <v>0</v>
      </c>
      <c r="LG172" s="1">
        <f>IF($E172+$I172+$D$7&lt;=LG$22,0,IF(LG$22-$D$7&gt;=$E172,VLOOKUP($C172,Input!$A$8:$HV$39,MATCH(LG$21,Input!$A$6:$HV$6,0),FALSE)/$G172*$F172,0))*$D172</f>
        <v>0</v>
      </c>
      <c r="LH172" s="1">
        <f>IF($E172+$I172+$D$7&lt;=LH$22,0,IF(LH$22-$D$7&gt;=$E172,VLOOKUP($C172,Input!$A$8:$HV$39,MATCH(LH$21,Input!$A$6:$HV$6,0),FALSE)/$G172*$F172,0))*$D172</f>
        <v>0</v>
      </c>
      <c r="LI172" s="1">
        <f>IF($E172+$I172+$D$7&lt;=LI$22,0,IF(LI$22-$D$7&gt;=$E172,VLOOKUP($C172,Input!$A$8:$HV$39,MATCH(LI$21,Input!$A$6:$HV$6,0),FALSE)/$G172*$F172,0))*$D172</f>
        <v>0</v>
      </c>
      <c r="LJ172" s="1">
        <f>IF($E172+$I172+$D$7&lt;=LJ$22,0,IF(LJ$22-$D$7&gt;=$E172,VLOOKUP($C172,Input!$A$8:$HV$39,MATCH(LJ$21,Input!$A$6:$HV$6,0),FALSE)/$G172*$F172,0))*$D172</f>
        <v>0</v>
      </c>
      <c r="LK172" s="1">
        <f>IF($E172+$I172+$D$7&lt;=LK$22,0,IF(LK$22-$D$7&gt;=$E172,VLOOKUP($C172,Input!$A$8:$HV$39,MATCH(LK$21,Input!$A$6:$HV$6,0),FALSE)/$G172*$F172,0))*$D172</f>
        <v>0</v>
      </c>
      <c r="LL172" s="1">
        <f>IF($E172+$I172+$D$7&lt;=LL$22,0,IF(LL$22-$D$7&gt;=$E172,VLOOKUP($C172,Input!$A$8:$HV$39,MATCH(LL$21,Input!$A$6:$HV$6,0),FALSE)/$G172*$F172,0))*$D172</f>
        <v>0</v>
      </c>
      <c r="LM172" s="1">
        <f>IF($E172+$I172+$D$7&lt;=LM$22,0,IF(LM$22-$D$7&gt;=$E172,VLOOKUP($C172,Input!$A$8:$HV$39,MATCH(LM$21,Input!$A$6:$HV$6,0),FALSE)/$G172*$F172,0))*$D172</f>
        <v>0</v>
      </c>
      <c r="LN172" s="1">
        <f>IF($E172+$I172+$D$7&lt;=LN$22,0,IF(LN$22-$D$7&gt;=$E172,VLOOKUP($C172,Input!$A$8:$HV$39,MATCH(LN$21,Input!$A$6:$HV$6,0),FALSE)/$G172*$F172,0))*$D172</f>
        <v>0</v>
      </c>
      <c r="LO172" s="1">
        <f>IF($E172+$I172+$D$7&lt;=LO$22,0,IF(LO$22-$D$7&gt;=$E172,VLOOKUP($C172,Input!$A$8:$HV$39,MATCH(LO$21,Input!$A$6:$HV$6,0),FALSE)/$G172*$F172,0))*$D172</f>
        <v>0</v>
      </c>
      <c r="LP172" s="1">
        <f>IF($E172+$I172+$D$7&lt;=LP$22,0,IF(LP$22-$D$7&gt;=$E172,VLOOKUP($C172,Input!$A$8:$HV$39,MATCH(LP$21,Input!$A$6:$HV$6,0),FALSE)/$G172*$F172,0))*$D172</f>
        <v>0</v>
      </c>
      <c r="LQ172" s="1">
        <f>IF($E172+$I172+$D$7&lt;=LQ$22,0,IF(LQ$22-$D$7&gt;=$E172,VLOOKUP($C172,Input!$A$8:$HV$39,MATCH(LQ$21,Input!$A$6:$HV$6,0),FALSE)/$G172*$F172,0))*$D172</f>
        <v>0</v>
      </c>
      <c r="LR172" s="1">
        <f>IF($E172+$I172+$D$7&lt;=LR$22,0,IF(LR$22-$D$7&gt;=$E172,VLOOKUP($C172,Input!$A$8:$HV$39,MATCH(LR$21,Input!$A$6:$HV$6,0),FALSE)/$G172*$F172,0))*$D172</f>
        <v>0</v>
      </c>
      <c r="LS172" s="1">
        <f>IF($E172+$I172+$D$7&lt;=LS$22,0,IF(LS$22-$D$7&gt;=$E172,VLOOKUP($C172,Input!$A$8:$HV$39,MATCH(LS$21,Input!$A$6:$HV$6,0),FALSE)/$G172*$F172,0))*$D172</f>
        <v>0</v>
      </c>
      <c r="LT172" s="1">
        <f>IF($E172+$I172+$D$7&lt;=LT$22,0,IF(LT$22-$D$7&gt;=$E172,VLOOKUP($C172,Input!$A$8:$HV$39,MATCH(LT$21,Input!$A$6:$HV$6,0),FALSE)/$G172*$F172,0))*$D172</f>
        <v>0</v>
      </c>
      <c r="LU172" s="1">
        <f>IF($E172+$I172+$D$7&lt;=LU$22,0,IF(LU$22-$D$7&gt;=$E172,VLOOKUP($C172,Input!$A$8:$HV$39,MATCH(LU$21,Input!$A$6:$HV$6,0),FALSE)/$G172*$F172,0))*$D172</f>
        <v>3776808.6717123985</v>
      </c>
      <c r="LV172" s="1">
        <f>IF($E172+$I172+$D$7&lt;=LV$22,0,IF(LV$22-$D$7&gt;=$E172,VLOOKUP($C172,Input!$A$8:$HV$39,MATCH(LV$21,Input!$A$6:$HV$6,0),FALSE)/$G172*$F172,0))*$D172</f>
        <v>3783813.2491467129</v>
      </c>
      <c r="LW172" s="1">
        <f>IF($E172+$I172+$D$7&lt;=LW$22,0,IF(LW$22-$D$7&gt;=$E172,VLOOKUP($C172,Input!$A$8:$HV$39,MATCH(LW$21,Input!$A$6:$HV$6,0),FALSE)/$G172*$F172,0))*$D172</f>
        <v>3800647.2534955698</v>
      </c>
      <c r="LX172" s="1">
        <f>IF($E172+$I172+$D$7&lt;=LX$22,0,IF(LX$22-$D$7&gt;=$E172,VLOOKUP($C172,Input!$A$8:$HV$39,MATCH(LX$21,Input!$A$6:$HV$6,0),FALSE)/$G172*$F172,0))*$D172</f>
        <v>3836045.9128672988</v>
      </c>
      <c r="LY172" s="1">
        <f>IF($E172+$I172+$D$7&lt;=LY$22,0,IF(LY$22-$D$7&gt;=$E172,VLOOKUP($C172,Input!$A$8:$HV$39,MATCH(LY$21,Input!$A$6:$HV$6,0),FALSE)/$G172*$F172,0))*$D172</f>
        <v>3941150.9711658037</v>
      </c>
      <c r="LZ172" s="1">
        <f>IF($E172+$I172+$D$7&lt;=LZ$22,0,IF(LZ$22-$D$7&gt;=$E172,VLOOKUP($C172,Input!$A$8:$HV$39,MATCH(LZ$21,Input!$A$6:$HV$6,0),FALSE)/$G172*$F172,0))*$D172</f>
        <v>4022434.4984266944</v>
      </c>
      <c r="MA172" s="1">
        <f>IF($E172+$I172+$D$7&lt;=MA$22,0,IF(MA$22-$D$7&gt;=$E172,VLOOKUP($C172,Input!$A$8:$HV$39,MATCH(MA$21,Input!$A$6:$HV$6,0),FALSE)/$G172*$F172,0))*$D172</f>
        <v>4679331.8496469269</v>
      </c>
      <c r="MB172" s="1">
        <f>IF($E172+$I172+$D$7&lt;=MB$22,0,IF(MB$22-$D$7&gt;=$E172,VLOOKUP($C172,Input!$A$8:$HV$39,MATCH(MB$21,Input!$A$6:$HV$6,0),FALSE)/$G172*$F172,0))*$D172</f>
        <v>4727796.2985994602</v>
      </c>
      <c r="MC172" s="1">
        <f>IF($E172+$I172+$D$7&lt;=MC$22,0,IF(MC$22-$D$7&gt;=$E172,VLOOKUP($C172,Input!$A$8:$HV$39,MATCH(MC$21,Input!$A$6:$HV$6,0),FALSE)/$G172*$F172,0))*$D172</f>
        <v>4770734.6664968245</v>
      </c>
      <c r="MD172" s="1">
        <f>IF($E172+$I172+$D$7&lt;=MD$22,0,IF(MD$22-$D$7&gt;=$E172,VLOOKUP($C172,Input!$A$8:$HV$39,MATCH(MD$21,Input!$A$6:$HV$6,0),FALSE)/$G172*$F172,0))*$D172</f>
        <v>4781630.7487055259</v>
      </c>
      <c r="ME172" s="1">
        <f>IF($E172+$I172+$D$7&lt;=ME$22,0,IF(ME$22-$D$7&gt;=$E172,VLOOKUP($C172,Input!$A$8:$HV$39,MATCH(ME$21,Input!$A$6:$HV$6,0),FALSE)/$G172*$F172,0))*$D172</f>
        <v>4882451.8071828838</v>
      </c>
      <c r="MF172" s="1">
        <f>IF($E172+$I172+$D$7&lt;=MF$22,0,IF(MF$22-$D$7&gt;=$E172,VLOOKUP($C172,Input!$A$8:$HV$39,MATCH(MF$21,Input!$A$6:$HV$6,0),FALSE)/$G172*$F172,0))*$D172</f>
        <v>4897003.306919801</v>
      </c>
      <c r="MG172" s="1">
        <f>IF($E172+$I172+$D$7&lt;=MG$22,0,IF(MG$22-$D$7&gt;=$E172,VLOOKUP($C172,Input!$A$8:$HV$39,MATCH(MG$21,Input!$A$6:$HV$6,0),FALSE)/$G172*$F172,0))*$D172</f>
        <v>4904168.2269421415</v>
      </c>
      <c r="MH172" s="1">
        <f>IF($E172+$I172+$D$7&lt;=MH$22,0,IF(MH$22-$D$7&gt;=$E172,VLOOKUP($C172,Input!$A$8:$HV$39,MATCH(MH$21,Input!$A$6:$HV$6,0),FALSE)/$G172*$F172,0))*$D172</f>
        <v>4925318.0373105872</v>
      </c>
      <c r="MI172" s="1">
        <f>IF($E172+$I172+$D$7&lt;=MI$22,0,IF(MI$22-$D$7&gt;=$E172,VLOOKUP($C172,Input!$A$8:$HV$39,MATCH(MI$21,Input!$A$6:$HV$6,0),FALSE)/$G172*$F172,0))*$D172</f>
        <v>0</v>
      </c>
      <c r="MJ172" s="1">
        <f>IF($E172+$I172+$D$7&lt;=MJ$22,0,IF(MJ$22-$D$7&gt;=$E172,VLOOKUP($C172,Input!$A$8:$HV$39,MATCH(MJ$21,Input!$A$6:$HV$6,0),FALSE)/$G172*$F172,0))*$D172</f>
        <v>0</v>
      </c>
      <c r="MK172" s="1">
        <f>IF($E172+$I172+$D$7&lt;=MK$22,0,IF(MK$22-$D$7&gt;=$E172,VLOOKUP($C172,Input!$A$8:$HV$39,MATCH(MK$21,Input!$A$6:$HV$6,0),FALSE)/$G172*$F172,0))*$D172</f>
        <v>0</v>
      </c>
      <c r="ML172" s="1">
        <f>IF($E172+$I172+$D$7&lt;=ML$22,0,IF(ML$22-$D$7&gt;=$E172,VLOOKUP($C172,Input!$A$8:$HV$39,MATCH(ML$21,Input!$A$6:$HV$6,0),FALSE)/$G172*$F172,0))*$D172</f>
        <v>0</v>
      </c>
      <c r="MM172" s="1">
        <f>IF($E172+$I172+$D$7&lt;=MM$22,0,IF(MM$22-$D$7&gt;=$E172,VLOOKUP($C172,Input!$A$8:$HV$39,MATCH(MM$21,Input!$A$6:$HV$6,0),FALSE)/$G172*$F172,0))*$D172</f>
        <v>0</v>
      </c>
      <c r="MN172" s="1">
        <f>IF($E172+$I172+$D$7&lt;=MN$22,0,IF(MN$22-$D$7&gt;=$E172,VLOOKUP($C172,Input!$A$8:$HV$39,MATCH(MN$21,Input!$A$6:$HV$6,0),FALSE)/$G172*$F172,0))*$D172</f>
        <v>0</v>
      </c>
      <c r="MO172" s="1">
        <f>IF($E172+$I172+$D$7&lt;=MO$22,0,IF(MO$22-$D$7&gt;=$E172,VLOOKUP($C172,Input!$A$8:$HV$39,MATCH(MO$21,Input!$A$6:$HV$6,0),FALSE)/$G172*$F172,0))*$D172</f>
        <v>0</v>
      </c>
      <c r="MP172" s="1">
        <f>IF($E172+$I172+$D$7&lt;=MP$22,0,IF(MP$22-$D$7&gt;=$E172,VLOOKUP($C172,Input!$A$8:$HV$39,MATCH(MP$21,Input!$A$6:$HV$6,0),FALSE)/$G172*$F172,0))*$D172</f>
        <v>0</v>
      </c>
      <c r="MQ172" s="1">
        <f>IF($E172+$I172+$D$7&lt;=MQ$22,0,IF(MQ$22-$D$7&gt;=$E172,VLOOKUP($C172,Input!$A$8:$HV$39,MATCH(MQ$21,Input!$A$6:$HV$6,0),FALSE)/$G172*$F172,0))*$D172</f>
        <v>0</v>
      </c>
      <c r="MR172" s="1">
        <f>IF($E172+$I172+$D$7&lt;=MR$22,0,IF(MR$22-$D$7&gt;=$E172,VLOOKUP($C172,Input!$A$8:$HV$39,MATCH(MR$21,Input!$A$6:$HV$6,0),FALSE)/$G172*$F172,0))*$D172</f>
        <v>0</v>
      </c>
      <c r="MS172" s="1">
        <f>IF($E172+$I172+$D$7&lt;=MS$22,0,IF(MS$22-$D$7&gt;=$E172,VLOOKUP($C172,Input!$A$8:$HV$39,MATCH(MS$21,Input!$A$6:$HV$6,0),FALSE)/$G172*$F172,0))*$D172</f>
        <v>0</v>
      </c>
      <c r="MT172" s="1">
        <f>IF($E172+$I172+$D$7&lt;=MT$22,0,IF(MT$22-$D$7&gt;=$E172,VLOOKUP($C172,Input!$A$8:$HV$39,MATCH(MT$21,Input!$A$6:$HV$6,0),FALSE)/$G172*$F172,0))*$D172</f>
        <v>0</v>
      </c>
      <c r="MU172" s="1">
        <f>IF($E172+$I172+$D$7&lt;=MU$22,0,IF(MU$22-$D$7&gt;=$E172,VLOOKUP($C172,Input!$A$8:$HV$39,MATCH(MU$21,Input!$A$6:$HV$6,0),FALSE)/$G172*$F172,0))*$D172</f>
        <v>0</v>
      </c>
      <c r="MV172" s="1">
        <f>IF($E172+$I172+$D$7&lt;=MV$22,0,IF(MV$22-$D$7&gt;=$E172,VLOOKUP($C172,Input!$A$8:$HV$39,MATCH(MV$21,Input!$A$6:$HV$6,0),FALSE)/$G172*$F172,0))*$D172</f>
        <v>0</v>
      </c>
      <c r="MW172" s="1">
        <f>IF($E172+$I172+$D$7&lt;=MW$22,0,IF(MW$22-$D$7&gt;=$E172,VLOOKUP($C172,Input!$A$8:$HV$39,MATCH(MW$21,Input!$A$6:$HV$6,0),FALSE)/$G172*$F172,0))*$D172</f>
        <v>0</v>
      </c>
      <c r="MX172" s="1">
        <f>IF($E172+$I172+$D$7&lt;=MX$22,0,IF(MX$22-$D$7&gt;=$E172,VLOOKUP($C172,Input!$A$8:$HV$39,MATCH(MX$21,Input!$A$6:$HV$6,0),FALSE)/$G172*$F172,0))*$D172</f>
        <v>0</v>
      </c>
      <c r="MZ172" t="str">
        <f>VLOOKUP($C172,Input!$A$8:$HV$39,MATCH(MZ$21,Input!$A$6:$HV$6,0),FALSE)</f>
        <v>Fossil CNG LCFS Credit ($/DGE)</v>
      </c>
      <c r="NA172" s="1">
        <f>IF($E172+$I172+$D$7&lt;=NA$22,0,IF(NA$22-$D$7&gt;=$E172,-VLOOKUP($C172,Input!$A$8:$HV$39,MATCH(NA$21,Input!$A$6:$HV$6,0),FALSE)/$G172*$F172,0))*$D172*$G$4/100</f>
        <v>0</v>
      </c>
      <c r="NB172" s="1">
        <f>IF($E172+$I172+$D$7&lt;=NB$22,0,IF(NB$22-$D$7&gt;=$E172,-VLOOKUP($C172,Input!$A$8:$HV$39,MATCH(NB$21,Input!$A$6:$HV$6,0),FALSE)/$G172*$F172,0))*$D172*$G$4/100</f>
        <v>0</v>
      </c>
      <c r="NC172" s="1">
        <f>IF($E172+$I172+$D$7&lt;=NC$22,0,IF(NC$22-$D$7&gt;=$E172,-VLOOKUP($C172,Input!$A$8:$HV$39,MATCH(NC$21,Input!$A$6:$HV$6,0),FALSE)/$G172*$F172,0))*$D172*$G$4/100</f>
        <v>0</v>
      </c>
      <c r="ND172" s="1">
        <f>IF($E172+$I172+$D$7&lt;=ND$22,0,IF(ND$22-$D$7&gt;=$E172,-VLOOKUP($C172,Input!$A$8:$HV$39,MATCH(ND$21,Input!$A$6:$HV$6,0),FALSE)/$G172*$F172,0))*$D172*$G$4/100</f>
        <v>0</v>
      </c>
      <c r="NE172" s="1">
        <f>IF($E172+$I172+$D$7&lt;=NE$22,0,IF(NE$22-$D$7&gt;=$E172,-VLOOKUP($C172,Input!$A$8:$HV$39,MATCH(NE$21,Input!$A$6:$HV$6,0),FALSE)/$G172*$F172,0))*$D172*$G$4/100</f>
        <v>0</v>
      </c>
      <c r="NF172" s="1">
        <f>IF($E172+$I172+$D$7&lt;=NF$22,0,IF(NF$22-$D$7&gt;=$E172,-VLOOKUP($C172,Input!$A$8:$HV$39,MATCH(NF$21,Input!$A$6:$HV$6,0),FALSE)/$G172*$F172,0))*$D172*$G$4/100</f>
        <v>-160000.44647422698</v>
      </c>
      <c r="NG172" s="1">
        <f>IF($E172+$I172+$D$7&lt;=NG$22,0,IF(NG$22-$D$7&gt;=$E172,-VLOOKUP($C172,Input!$A$8:$HV$39,MATCH(NG$21,Input!$A$6:$HV$6,0),FALSE)/$G172*$F172,0))*$D172*$G$4/100</f>
        <v>-160000.44647422698</v>
      </c>
      <c r="NH172" s="1">
        <f>IF($E172+$I172+$D$7&lt;=NH$22,0,IF(NH$22-$D$7&gt;=$E172,-VLOOKUP($C172,Input!$A$8:$HV$39,MATCH(NH$21,Input!$A$6:$HV$6,0),FALSE)/$G172*$F172,0))*$D172*$G$4/100</f>
        <v>-160000.44647422698</v>
      </c>
      <c r="NI172" s="1">
        <f>IF($E172+$I172+$D$7&lt;=NI$22,0,IF(NI$22-$D$7&gt;=$E172,-VLOOKUP($C172,Input!$A$8:$HV$39,MATCH(NI$21,Input!$A$6:$HV$6,0),FALSE)/$G172*$F172,0))*$D172*$G$4/100</f>
        <v>-160000.44647422698</v>
      </c>
      <c r="NJ172" s="1">
        <f>IF($E172+$I172+$D$7&lt;=NJ$22,0,IF(NJ$22-$D$7&gt;=$E172,-VLOOKUP($C172,Input!$A$8:$HV$39,MATCH(NJ$21,Input!$A$6:$HV$6,0),FALSE)/$G172*$F172,0))*$D172*$G$4/100</f>
        <v>-160000.44647422698</v>
      </c>
      <c r="NK172" s="1">
        <f>IF($E172+$I172+$D$7&lt;=NK$22,0,IF(NK$22-$D$7&gt;=$E172,-VLOOKUP($C172,Input!$A$8:$HV$39,MATCH(NK$21,Input!$A$6:$HV$6,0),FALSE)/$G172*$F172,0))*$D172*$G$4/100</f>
        <v>-160000.44647422698</v>
      </c>
      <c r="NL172" s="1">
        <f>IF($E172+$I172+$D$7&lt;=NL$22,0,IF(NL$22-$D$7&gt;=$E172,-VLOOKUP($C172,Input!$A$8:$HV$39,MATCH(NL$21,Input!$A$6:$HV$6,0),FALSE)/$G172*$F172,0))*$D172*$G$4/100</f>
        <v>-160000.44647422698</v>
      </c>
      <c r="NM172" s="1">
        <f>IF($E172+$I172+$D$7&lt;=NM$22,0,IF(NM$22-$D$7&gt;=$E172,-VLOOKUP($C172,Input!$A$8:$HV$39,MATCH(NM$21,Input!$A$6:$HV$6,0),FALSE)/$G172*$F172,0))*$D172*$G$4/100</f>
        <v>-160000.44647422698</v>
      </c>
      <c r="NN172" s="1">
        <f>IF($E172+$I172+$D$7&lt;=NN$22,0,IF(NN$22-$D$7&gt;=$E172,-VLOOKUP($C172,Input!$A$8:$HV$39,MATCH(NN$21,Input!$A$6:$HV$6,0),FALSE)/$G172*$F172,0))*$D172*$G$4/100</f>
        <v>-160000.44647422698</v>
      </c>
      <c r="NO172" s="1">
        <f>IF($E172+$I172+$D$7&lt;=NO$22,0,IF(NO$22-$D$7&gt;=$E172,-VLOOKUP($C172,Input!$A$8:$HV$39,MATCH(NO$21,Input!$A$6:$HV$6,0),FALSE)/$G172*$F172,0))*$D172*$G$4/100</f>
        <v>-160000.44647422698</v>
      </c>
      <c r="NP172" s="1">
        <f>IF($E172+$I172+$D$7&lt;=NP$22,0,IF(NP$22-$D$7&gt;=$E172,-VLOOKUP($C172,Input!$A$8:$HV$39,MATCH(NP$21,Input!$A$6:$HV$6,0),FALSE)/$G172*$F172,0))*$D172*$G$4/100</f>
        <v>-160000.44647422698</v>
      </c>
      <c r="NQ172" s="1">
        <f>IF($E172+$I172+$D$7&lt;=NQ$22,0,IF(NQ$22-$D$7&gt;=$E172,-VLOOKUP($C172,Input!$A$8:$HV$39,MATCH(NQ$21,Input!$A$6:$HV$6,0),FALSE)/$G172*$F172,0))*$D172*$G$4/100</f>
        <v>-160000.44647422698</v>
      </c>
      <c r="NR172" s="1">
        <f>IF($E172+$I172+$D$7&lt;=NR$22,0,IF(NR$22-$D$7&gt;=$E172,-VLOOKUP($C172,Input!$A$8:$HV$39,MATCH(NR$21,Input!$A$6:$HV$6,0),FALSE)/$G172*$F172,0))*$D172*$G$4/100</f>
        <v>-160000.44647422698</v>
      </c>
      <c r="NS172" s="1">
        <f>IF($E172+$I172+$D$7&lt;=NS$22,0,IF(NS$22-$D$7&gt;=$E172,-VLOOKUP($C172,Input!$A$8:$HV$39,MATCH(NS$21,Input!$A$6:$HV$6,0),FALSE)/$G172*$F172,0))*$D172*$G$4/100</f>
        <v>-160000.44647422698</v>
      </c>
      <c r="NT172" s="1">
        <f>IF($E172+$I172+$D$7&lt;=NT$22,0,IF(NT$22-$D$7&gt;=$E172,-VLOOKUP($C172,Input!$A$8:$HV$39,MATCH(NT$21,Input!$A$6:$HV$6,0),FALSE)/$G172*$F172,0))*$D172*$G$4/100</f>
        <v>0</v>
      </c>
      <c r="NU172" s="1">
        <f>IF($E172+$I172+$D$7&lt;=NU$22,0,IF(NU$22-$D$7&gt;=$E172,-VLOOKUP($C172,Input!$A$8:$HV$39,MATCH(NU$21,Input!$A$6:$HV$6,0),FALSE)/$G172*$F172,0))*$D172*$G$4/100</f>
        <v>0</v>
      </c>
      <c r="NV172" s="1">
        <f>IF($E172+$I172+$D$7&lt;=NV$22,0,IF(NV$22-$D$7&gt;=$E172,-VLOOKUP($C172,Input!$A$8:$HV$39,MATCH(NV$21,Input!$A$6:$HV$6,0),FALSE)/$G172*$F172,0))*$D172*$G$4/100</f>
        <v>0</v>
      </c>
      <c r="NW172" s="1">
        <f>IF($E172+$I172+$D$7&lt;=NW$22,0,IF(NW$22-$D$7&gt;=$E172,-VLOOKUP($C172,Input!$A$8:$HV$39,MATCH(NW$21,Input!$A$6:$HV$6,0),FALSE)/$G172*$F172,0))*$D172*$G$4/100</f>
        <v>0</v>
      </c>
      <c r="NX172" s="1">
        <f>IF($E172+$I172+$D$7&lt;=NX$22,0,IF(NX$22-$D$7&gt;=$E172,-VLOOKUP($C172,Input!$A$8:$HV$39,MATCH(NX$21,Input!$A$6:$HV$6,0),FALSE)/$G172*$F172,0))*$D172*$G$4/100</f>
        <v>0</v>
      </c>
      <c r="NY172" s="1">
        <f>IF($E172+$I172+$D$7&lt;=NY$22,0,IF(NY$22-$D$7&gt;=$E172,-VLOOKUP($C172,Input!$A$8:$HV$39,MATCH(NY$21,Input!$A$6:$HV$6,0),FALSE)/$G172*$F172,0))*$D172*$G$4/100</f>
        <v>0</v>
      </c>
      <c r="NZ172" s="1">
        <f>IF($E172+$I172+$D$7&lt;=NZ$22,0,IF(NZ$22-$D$7&gt;=$E172,-VLOOKUP($C172,Input!$A$8:$HV$39,MATCH(NZ$21,Input!$A$6:$HV$6,0),FALSE)/$G172*$F172,0))*$D172*$G$4/100</f>
        <v>0</v>
      </c>
      <c r="OA172" s="1">
        <f>IF($E172+$I172+$D$7&lt;=OA$22,0,IF(OA$22-$D$7&gt;=$E172,-VLOOKUP($C172,Input!$A$8:$HV$39,MATCH(OA$21,Input!$A$6:$HV$6,0),FALSE)/$G172*$F172,0))*$D172*$G$4/100</f>
        <v>0</v>
      </c>
      <c r="OB172" s="1">
        <f>IF($E172+$I172+$D$7&lt;=OB$22,0,IF(OB$22-$D$7&gt;=$E172,-VLOOKUP($C172,Input!$A$8:$HV$39,MATCH(OB$21,Input!$A$6:$HV$6,0),FALSE)/$G172*$F172,0))*$D172*$G$4/100</f>
        <v>0</v>
      </c>
      <c r="OC172" s="1">
        <f>IF($E172+$I172+$D$7&lt;=OC$22,0,IF(OC$22-$D$7&gt;=$E172,-VLOOKUP($C172,Input!$A$8:$HV$39,MATCH(OC$21,Input!$A$6:$HV$6,0),FALSE)/$G172*$F172,0))*$D172*$G$4/100</f>
        <v>0</v>
      </c>
      <c r="OD172" s="1">
        <f>IF($E172+$I172+$D$7&lt;=OD$22,0,IF(OD$22-$D$7&gt;=$E172,-VLOOKUP($C172,Input!$A$8:$HV$39,MATCH(OD$21,Input!$A$6:$HV$6,0),FALSE)/$G172*$F172,0))*$D172*$G$4/100</f>
        <v>0</v>
      </c>
      <c r="OE172" s="1">
        <f>IF($E172+$I172+$D$7&lt;=OE$22,0,IF(OE$22-$D$7&gt;=$E172,-VLOOKUP($C172,Input!$A$8:$HV$39,MATCH(OE$21,Input!$A$6:$HV$6,0),FALSE)/$G172*$F172,0))*$D172*$G$4/100</f>
        <v>0</v>
      </c>
      <c r="OF172" s="1">
        <f>IF($E172+$I172+$D$7&lt;=OF$22,0,IF(OF$22-$D$7&gt;=$E172,-VLOOKUP($C172,Input!$A$8:$HV$39,MATCH(OF$21,Input!$A$6:$HV$6,0),FALSE)/$G172*$F172,0))*$D172*$G$4/100</f>
        <v>0</v>
      </c>
      <c r="OG172" s="1">
        <f>IF($E172+$I172+$D$7&lt;=OG$22,0,IF(OG$22-$D$7&gt;=$E172,-VLOOKUP($C172,Input!$A$8:$HV$39,MATCH(OG$21,Input!$A$6:$HV$6,0),FALSE)/$G172*$F172,0))*$D172*$G$4/100</f>
        <v>0</v>
      </c>
      <c r="OH172" s="1">
        <f>IF($E172+$I172+$D$7&lt;=OH$22,0,IF(OH$22-$D$7&gt;=$E172,-VLOOKUP($C172,Input!$A$8:$HV$39,MATCH(OH$21,Input!$A$6:$HV$6,0),FALSE)/$G172*$F172,0))*$D172*$G$4/100</f>
        <v>0</v>
      </c>
      <c r="OI172" s="1">
        <f>IF($E172+$I172+$D$7&lt;=OI$22,0,IF(OI$22-$D$7&gt;=$E172,-VLOOKUP($C172,Input!$A$8:$HV$39,MATCH(OI$21,Input!$A$6:$HV$6,0),FALSE)/$G172*$F172,0))*$D172*$G$4/100</f>
        <v>0</v>
      </c>
      <c r="OK172" t="str">
        <f>VLOOKUP($C172,Input!$A$8:$HW$39,MATCH(OK$21,Input!$A$6:$HW$6,0),FALSE)</f>
        <v>NA</v>
      </c>
      <c r="OL172" s="1">
        <f>IF($E172+$I172+$D$7&lt;=OL$22,0,IF(OL$22-$D$7&gt;=$E172,IF(COUNTIF($KZ172:LP172,"&gt;0")&gt;0,VLOOKUP($C172,Input!$A$8:$HV$21,MATCH($OK$21+COUNTIF($KZ172:LP172,"&gt;0"),Input!$A$6:$HV$6,0),FALSE),0),0))*$D172</f>
        <v>0</v>
      </c>
      <c r="OM172" s="1">
        <f>IF($E172+$I172+$D$7&lt;=OM$22,0,IF(OM$22-$D$7&gt;=$E172,IF(COUNTIF($KZ172:LQ172,"&gt;0")&gt;0,VLOOKUP($C172,Input!$A$8:$HV$21,MATCH($OK$21+COUNTIF($KZ172:LQ172,"&gt;0"),Input!$A$6:$HV$6,0),FALSE),0),0))*$D172</f>
        <v>0</v>
      </c>
      <c r="ON172" s="1">
        <f>IF($E172+$I172+$D$7&lt;=ON$22,0,IF(ON$22-$D$7&gt;=$E172,IF(COUNTIF($KZ172:LR172,"&gt;0")&gt;0,VLOOKUP($C172,Input!$A$8:$HV$21,MATCH($OK$21+COUNTIF($KZ172:LR172,"&gt;0"),Input!$A$6:$HV$6,0),FALSE),0),0))*$D172</f>
        <v>0</v>
      </c>
      <c r="OO172" s="1">
        <f>IF($E172+$I172+$D$7&lt;=OO$22,0,IF(OO$22-$D$7&gt;=$E172,IF(COUNTIF($KZ172:LS172,"&gt;0")&gt;0,VLOOKUP($C172,Input!$A$8:$HV$21,MATCH($OK$21+COUNTIF($KZ172:LS172,"&gt;0"),Input!$A$6:$HV$6,0),FALSE),0),0))*$D172</f>
        <v>0</v>
      </c>
      <c r="OP172" s="1">
        <f>IF($E172+$I172+$D$7&lt;=OP$22,0,IF(OP$22-$D$7&gt;=$E172,IF(COUNTIF($KZ172:LT172,"&gt;0")&gt;0,VLOOKUP($C172,Input!$A$8:$HV$21,MATCH($OK$21+COUNTIF($KZ172:LT172,"&gt;0"),Input!$A$6:$HV$6,0),FALSE),0),0))*$D172</f>
        <v>0</v>
      </c>
      <c r="OQ172" s="1">
        <f>IF($E172+$I172+$D$7&lt;=OQ$22,0,IF(OQ$22-$D$7&gt;=$E172,IF(COUNTIF($KZ172:LU172,"&gt;0")&gt;0,VLOOKUP($C172,Input!$A$8:$HV$21,MATCH($OK$21+COUNTIF($KZ172:LU172,"&gt;0"),Input!$A$6:$HV$6,0),FALSE),0),0))*$D172</f>
        <v>0</v>
      </c>
      <c r="OR172" s="1">
        <f>IF($E172+$I172+$D$7&lt;=OR$22,0,IF(OR$22-$D$7&gt;=$E172,IF(COUNTIF($KZ172:LV172,"&gt;0")&gt;0,VLOOKUP($C172,Input!$A$8:$HV$21,MATCH($OK$21+COUNTIF($KZ172:LV172,"&gt;0"),Input!$A$6:$HV$6,0),FALSE),0),0))*$D172</f>
        <v>0</v>
      </c>
      <c r="OS172" s="1">
        <f>IF($E172+$I172+$D$7&lt;=OS$22,0,IF(OS$22-$D$7&gt;=$E172,IF(COUNTIF($KZ172:LW172,"&gt;0")&gt;0,VLOOKUP($C172,Input!$A$8:$HV$21,MATCH($OK$21+COUNTIF($KZ172:LW172,"&gt;0"),Input!$A$6:$HV$6,0),FALSE),0),0))*$D172</f>
        <v>0</v>
      </c>
      <c r="OT172" s="1">
        <f>IF($E172+$I172+$D$7&lt;=OT$22,0,IF(OT$22-$D$7&gt;=$E172,IF(COUNTIF($KZ172:LX172,"&gt;0")&gt;0,VLOOKUP($C172,Input!$A$8:$HV$21,MATCH($OK$21+COUNTIF($KZ172:LX172,"&gt;0"),Input!$A$6:$HV$6,0),FALSE),0),0))*$D172</f>
        <v>0</v>
      </c>
      <c r="OU172" s="1">
        <f>IF($E172+$I172+$D$7&lt;=OU$22,0,IF(OU$22-$D$7&gt;=$E172,IF(COUNTIF($KZ172:LY172,"&gt;0")&gt;0,VLOOKUP($C172,Input!$A$8:$HV$21,MATCH($OK$21+COUNTIF($KZ172:LY172,"&gt;0"),Input!$A$6:$HV$6,0),FALSE),0),0))*$D172</f>
        <v>0</v>
      </c>
      <c r="OV172" s="1">
        <f>IF($E172+$I172+$D$7&lt;=OV$22,0,IF(OV$22-$D$7&gt;=$E172,IF(COUNTIF($KZ172:LZ172,"&gt;0")&gt;0,VLOOKUP($C172,Input!$A$8:$HV$21,MATCH($OK$21+COUNTIF($KZ172:LZ172,"&gt;0"),Input!$A$6:$HV$6,0),FALSE),0),0))*$D172</f>
        <v>0</v>
      </c>
      <c r="OW172" s="1">
        <f>IF($E172+$I172+$D$7&lt;=OW$22,0,IF(OW$22-$D$7&gt;=$E172,IF(COUNTIF($KZ172:MA172,"&gt;0")&gt;0,VLOOKUP($C172,Input!$A$8:$HV$21,MATCH($OK$21+COUNTIF($KZ172:MA172,"&gt;0"),Input!$A$6:$HV$6,0),FALSE),0),0))*$D172</f>
        <v>0</v>
      </c>
      <c r="OX172" s="1">
        <f>IF($E172+$I172+$D$7&lt;=OX$22,0,IF(OX$22-$D$7&gt;=$E172,IF(COUNTIF($KZ172:MB172,"&gt;0")&gt;0,VLOOKUP($C172,Input!$A$8:$HV$21,MATCH($OK$21+COUNTIF($KZ172:MB172,"&gt;0"),Input!$A$6:$HV$6,0),FALSE),0),0))*$D172</f>
        <v>0</v>
      </c>
      <c r="OY172" s="1">
        <f>IF($E172+$I172+$D$7&lt;=OY$22,0,IF(OY$22-$D$7&gt;=$E172,IF(COUNTIF($KZ172:MC172,"&gt;0")&gt;0,VLOOKUP($C172,Input!$A$8:$HV$21,MATCH($OK$21+COUNTIF($KZ172:MC172,"&gt;0"),Input!$A$6:$HV$6,0),FALSE),0),0))*$D172</f>
        <v>0</v>
      </c>
      <c r="OZ172" s="1">
        <f>IF($E172+$I172+$D$7&lt;=OZ$22,0,IF(OZ$22-$D$7&gt;=$E172,IF(COUNTIF($KZ172:MD172,"&gt;0")&gt;0,VLOOKUP($C172,Input!$A$8:$HV$21,MATCH($OK$21+COUNTIF($KZ172:MD172,"&gt;0"),Input!$A$6:$HV$6,0),FALSE),0),0))*$D172</f>
        <v>0</v>
      </c>
      <c r="PA172" s="1">
        <f>IF($E172+$I172+$D$7&lt;=PA$22,0,IF(PA$22-$D$7&gt;=$E172,IF(COUNTIF($KZ172:ME172,"&gt;0")&gt;0,VLOOKUP($C172,Input!$A$8:$HV$21,MATCH($OK$21+COUNTIF($KZ172:ME172,"&gt;0"),Input!$A$6:$HV$6,0),FALSE),0),0))*$D172</f>
        <v>0</v>
      </c>
      <c r="PB172" s="1">
        <f>IF($E172+$I172+$D$7&lt;=PB$22,0,IF(PB$22-$D$7&gt;=$E172,IF(COUNTIF($KZ172:MF172,"&gt;0")&gt;0,VLOOKUP($C172,Input!$A$8:$HV$21,MATCH($OK$21+COUNTIF($KZ172:MF172,"&gt;0"),Input!$A$6:$HV$6,0),FALSE),0),0))*$D172</f>
        <v>0</v>
      </c>
      <c r="PC172" s="1">
        <f>IF($E172+$I172+$D$7&lt;=PC$22,0,IF(PC$22-$D$7&gt;=$E172,IF(COUNTIF($KZ172:MG172,"&gt;0")&gt;0,VLOOKUP($C172,Input!$A$8:$HV$21,MATCH($OK$21+COUNTIF($KZ172:MG172,"&gt;0"),Input!$A$6:$HV$6,0),FALSE),0),0))*$D172</f>
        <v>0</v>
      </c>
      <c r="PD172" s="1">
        <f>IF($E172+$I172+$D$7&lt;=PD$22,0,IF(PD$22-$D$7&gt;=$E172,IF(COUNTIF($KZ172:MH172,"&gt;0")&gt;0,VLOOKUP($C172,Input!$A$8:$HV$21,MATCH($OK$21+COUNTIF($KZ172:MH172,"&gt;0"),Input!$A$6:$HV$6,0),FALSE),0),0))*$D172</f>
        <v>0</v>
      </c>
      <c r="PE172" s="1">
        <f>IF($E172+$I172+$D$7&lt;=PE$22,0,IF(PE$22-$D$7&gt;=$E172,IF(COUNTIF($KZ172:MI172,"&gt;0")&gt;0,VLOOKUP($C172,Input!$A$8:$HV$21,MATCH($OK$21+COUNTIF($KZ172:MI172,"&gt;0"),Input!$A$6:$HV$6,0),FALSE),0),0))*$D172</f>
        <v>0</v>
      </c>
      <c r="PF172" s="1">
        <f>IF($E172+$I172+$D$7&lt;=PF$22,0,IF(PF$22-$D$7&gt;=$E172,IF(COUNTIF($KZ172:MJ172,"&gt;0")&gt;0,VLOOKUP($C172,Input!$A$8:$HV$21,MATCH($OK$21+COUNTIF($KZ172:MJ172,"&gt;0"),Input!$A$6:$HV$6,0),FALSE),0),0))*$D172</f>
        <v>0</v>
      </c>
      <c r="PG172" s="1">
        <f>IF($E172+$I172+$D$7&lt;=PG$22,0,IF(PG$22-$D$7&gt;=$E172,IF(COUNTIF($KZ172:MK172,"&gt;0")&gt;0,VLOOKUP($C172,Input!$A$8:$HV$21,MATCH($OK$21+COUNTIF($KZ172:MK172,"&gt;0"),Input!$A$6:$HV$6,0),FALSE),0),0))*$D172</f>
        <v>0</v>
      </c>
      <c r="PH172" s="1">
        <f>IF($E172+$I172+$D$7&lt;=PH$22,0,IF(PH$22-$D$7&gt;=$E172,IF(COUNTIF($KZ172:ML172,"&gt;0")&gt;0,VLOOKUP($C172,Input!$A$8:$HV$21,MATCH($OK$21+COUNTIF($KZ172:ML172,"&gt;0"),Input!$A$6:$HV$6,0),FALSE),0),0))*$D172</f>
        <v>0</v>
      </c>
      <c r="PI172" s="1">
        <f>IF($E172+$I172+$D$7&lt;=PI$22,0,IF(PI$22-$D$7&gt;=$E172,IF(COUNTIF($KZ172:MM172,"&gt;0")&gt;0,VLOOKUP($C172,Input!$A$8:$HV$21,MATCH($OK$21+COUNTIF($KZ172:MM172,"&gt;0"),Input!$A$6:$HV$6,0),FALSE),0),0))*$D172</f>
        <v>0</v>
      </c>
      <c r="PJ172" s="1">
        <f>IF($E172+$I172+$D$7&lt;=PJ$22,0,IF(PJ$22-$D$7&gt;=$E172,IF(COUNTIF($KZ172:MN172,"&gt;0")&gt;0,VLOOKUP($C172,Input!$A$8:$HV$21,MATCH($OK$21+COUNTIF($KZ172:MN172,"&gt;0"),Input!$A$6:$HV$6,0),FALSE),0),0))*$D172</f>
        <v>0</v>
      </c>
      <c r="PK172" s="1">
        <f>IF($E172+$I172+$D$7&lt;=PK$22,0,IF(PK$22-$D$7&gt;=$E172,IF(COUNTIF($KZ172:MO172,"&gt;0")&gt;0,VLOOKUP($C172,Input!$A$8:$HV$21,MATCH($OK$21+COUNTIF($KZ172:MO172,"&gt;0"),Input!$A$6:$HV$6,0),FALSE),0),0))*$D172</f>
        <v>0</v>
      </c>
      <c r="PL172" s="1">
        <f>IF($E172+$I172+$D$7&lt;=PL$22,0,IF(PL$22-$D$7&gt;=$E172,IF(COUNTIF($KZ172:MP172,"&gt;0")&gt;0,VLOOKUP($C172,Input!$A$8:$HV$21,MATCH($OK$21+COUNTIF($KZ172:MP172,"&gt;0"),Input!$A$6:$HV$6,0),FALSE),0),0))*$D172</f>
        <v>0</v>
      </c>
      <c r="PM172" s="1">
        <f>IF($E172+$I172+$D$7&lt;=PM$22,0,IF(PM$22-$D$7&gt;=$E172,IF(COUNTIF($KZ172:MQ172,"&gt;0")&gt;0,VLOOKUP($C172,Input!$A$8:$HV$21,MATCH($OK$21+COUNTIF($KZ172:MQ172,"&gt;0"),Input!$A$6:$HV$6,0),FALSE),0),0))*$D172</f>
        <v>0</v>
      </c>
      <c r="PN172" s="1">
        <f>IF($E172+$I172+$D$7&lt;=PN$22,0,IF(PN$22-$D$7&gt;=$E172,IF(COUNTIF($KZ172:MR172,"&gt;0")&gt;0,VLOOKUP($C172,Input!$A$8:$HV$21,MATCH($OK$21+COUNTIF($KZ172:MR172,"&gt;0"),Input!$A$6:$HV$6,0),FALSE),0),0))*$D172</f>
        <v>0</v>
      </c>
      <c r="PO172" s="1">
        <f>IF($E172+$I172+$D$7&lt;=PO$22,0,IF(PO$22-$D$7&gt;=$E172,IF(COUNTIF($KZ172:MS172,"&gt;0")&gt;0,VLOOKUP($C172,Input!$A$8:$HV$21,MATCH($OK$21+COUNTIF($KZ172:MS172,"&gt;0"),Input!$A$6:$HV$6,0),FALSE),0),0))*$D172</f>
        <v>0</v>
      </c>
      <c r="PP172" s="1">
        <f>IF($E172+$I172+$D$7&lt;=PP$22,0,IF(PP$22-$D$7&gt;=$E172,IF(COUNTIF($KZ172:MT172,"&gt;0")&gt;0,VLOOKUP($C172,Input!$A$8:$HV$21,MATCH($OK$21+COUNTIF($KZ172:MT172,"&gt;0"),Input!$A$6:$HV$6,0),FALSE),0),0))*$D172</f>
        <v>0</v>
      </c>
      <c r="PQ172" s="1">
        <f>IF($E172+$I172+$D$7&lt;=PQ$22,0,IF(PQ$22-$D$7&gt;=$E172,IF(COUNTIF($KZ172:MU172,"&gt;0")&gt;0,VLOOKUP($C172,Input!$A$8:$HV$21,MATCH($OK$21+COUNTIF($KZ172:MU172,"&gt;0"),Input!$A$6:$HV$6,0),FALSE),0),0))*$D172</f>
        <v>0</v>
      </c>
      <c r="PR172" s="1">
        <f>IF($E172+$I172+$D$7&lt;=PR$22,0,IF(PR$22-$D$7&gt;=$E172,IF(COUNTIF($KZ172:MV172,"&gt;0")&gt;0,VLOOKUP($C172,Input!$A$8:$HV$21,MATCH($OK$21+COUNTIF($KZ172:MV172,"&gt;0"),Input!$A$6:$HV$6,0),FALSE),0),0))*$D172</f>
        <v>0</v>
      </c>
      <c r="PS172" s="1">
        <f>IF($E172+$I172+$D$7&lt;=PS$22,0,IF(PS$22-$D$7&gt;=$E172,IF(COUNTIF($KZ172:MW172,"&gt;0")&gt;0,VLOOKUP($C172,Input!$A$8:$HV$21,MATCH($OK$21+COUNTIF($KZ172:MW172,"&gt;0"),Input!$A$6:$HV$6,0),FALSE),0),0))*$D172</f>
        <v>0</v>
      </c>
      <c r="PT172" s="1">
        <f>IF($E172+$I172+$D$7&lt;=PT$22,0,IF(PT$22-$D$7&gt;=$E172,IF(COUNTIF($KZ172:MX172,"&gt;0")&gt;0,VLOOKUP($C172,Input!$A$8:$HV$21,MATCH($OK$21+COUNTIF($KZ172:MX172,"&gt;0"),Input!$A$6:$HV$6,0),FALSE),0),0))*$D172</f>
        <v>0</v>
      </c>
      <c r="PV172" s="1" t="str">
        <f t="shared" si="1066"/>
        <v>2021 MY 40' CNG w Midlife Rebuild {187 Buses}</v>
      </c>
      <c r="PW172" s="1">
        <f t="shared" si="1067"/>
        <v>0</v>
      </c>
      <c r="PX172" s="1">
        <f t="shared" si="1068"/>
        <v>0</v>
      </c>
      <c r="PY172" s="1">
        <f t="shared" si="1069"/>
        <v>0</v>
      </c>
      <c r="PZ172" s="1">
        <f t="shared" si="1070"/>
        <v>0</v>
      </c>
      <c r="QA172" s="1">
        <f t="shared" si="1071"/>
        <v>0</v>
      </c>
      <c r="QB172" s="1">
        <f t="shared" si="1072"/>
        <v>113219034.82636078</v>
      </c>
      <c r="QC172" s="1">
        <f t="shared" si="1073"/>
        <v>9981812.8026724868</v>
      </c>
      <c r="QD172" s="1">
        <f t="shared" si="1074"/>
        <v>9998646.8070213441</v>
      </c>
      <c r="QE172" s="1">
        <f t="shared" si="1075"/>
        <v>10034045.466393072</v>
      </c>
      <c r="QF172" s="1">
        <f t="shared" si="1076"/>
        <v>10139150.524691578</v>
      </c>
      <c r="QG172" s="1">
        <f t="shared" si="1077"/>
        <v>10220434.051952468</v>
      </c>
      <c r="QH172" s="1">
        <f t="shared" si="1078"/>
        <v>17422331.403172698</v>
      </c>
      <c r="QI172" s="1">
        <f t="shared" si="1079"/>
        <v>10925795.852125233</v>
      </c>
      <c r="QJ172" s="1">
        <f t="shared" si="1080"/>
        <v>10968734.220022598</v>
      </c>
      <c r="QK172" s="1">
        <f t="shared" si="1081"/>
        <v>10979630.302231299</v>
      </c>
      <c r="QL172" s="1">
        <f t="shared" si="1082"/>
        <v>11080451.360708658</v>
      </c>
      <c r="QM172" s="1">
        <f t="shared" si="1083"/>
        <v>11095002.860445576</v>
      </c>
      <c r="QN172" s="1">
        <f t="shared" si="1084"/>
        <v>11102167.780467914</v>
      </c>
      <c r="QO172" s="1">
        <f t="shared" si="1085"/>
        <v>11123317.590836361</v>
      </c>
      <c r="QP172" s="1">
        <f t="shared" si="1086"/>
        <v>0</v>
      </c>
      <c r="QQ172" s="1">
        <f t="shared" si="1087"/>
        <v>0</v>
      </c>
      <c r="QR172" s="1">
        <f t="shared" si="1088"/>
        <v>0</v>
      </c>
      <c r="QS172" s="1">
        <f t="shared" si="1089"/>
        <v>0</v>
      </c>
      <c r="QT172" s="1">
        <f t="shared" si="1090"/>
        <v>0</v>
      </c>
      <c r="QU172" s="1">
        <f t="shared" si="1091"/>
        <v>0</v>
      </c>
      <c r="QV172" s="1">
        <f t="shared" si="1092"/>
        <v>0</v>
      </c>
      <c r="QW172" s="1">
        <f t="shared" si="1093"/>
        <v>0</v>
      </c>
      <c r="QX172" s="1">
        <f t="shared" si="1094"/>
        <v>0</v>
      </c>
      <c r="QY172" s="1">
        <f t="shared" si="1095"/>
        <v>0</v>
      </c>
      <c r="QZ172" s="1">
        <f t="shared" si="1096"/>
        <v>0</v>
      </c>
      <c r="RA172" s="1">
        <f t="shared" si="1097"/>
        <v>0</v>
      </c>
      <c r="RB172" s="1">
        <f t="shared" si="1098"/>
        <v>0</v>
      </c>
      <c r="RC172" s="1">
        <f t="shared" si="1099"/>
        <v>0</v>
      </c>
      <c r="RD172" s="1">
        <f t="shared" si="1100"/>
        <v>0</v>
      </c>
      <c r="RE172" s="1">
        <f t="shared" si="1101"/>
        <v>0</v>
      </c>
      <c r="RF172" s="1">
        <f t="shared" si="1102"/>
        <v>258290555.84910214</v>
      </c>
      <c r="RG172" s="1">
        <f t="shared" si="1103"/>
        <v>199704235.03167859</v>
      </c>
      <c r="RH172" s="72"/>
      <c r="RI172" s="91"/>
    </row>
    <row r="173" spans="1:477" hidden="1" outlineLevel="1" x14ac:dyDescent="0.25">
      <c r="A173" s="89"/>
      <c r="B173" s="143"/>
      <c r="C173" s="111" t="str">
        <f t="shared" si="1064"/>
        <v>40' CNG w Midlife Rebuild</v>
      </c>
      <c r="D173" s="108">
        <f t="shared" si="1065"/>
        <v>187</v>
      </c>
      <c r="E173" s="110">
        <f t="shared" si="1026"/>
        <v>2022</v>
      </c>
      <c r="F173" s="68">
        <f t="shared" si="870"/>
        <v>40000</v>
      </c>
      <c r="G173" s="69">
        <f>VLOOKUP($C173,Input!$A$8:$HV$39,MATCH(G$21,Input!$A$6:$HV$6,0),FALSE)</f>
        <v>2.91</v>
      </c>
      <c r="H173" s="123">
        <f>VLOOKUP($C173,Input!$A$8:$HV$39,MATCH(H$21,Input!$A$6:$HV$6,0),FALSE)</f>
        <v>0</v>
      </c>
      <c r="I173" s="70">
        <f>VLOOKUP($C173,Input!$A$8:$HV$39,MATCH(I$21,Input!$A$6:$HV$6,0),FALSE)</f>
        <v>14</v>
      </c>
      <c r="J173" s="1">
        <f>+IF($E173=J$22,VLOOKUP($C173,Input!$A$8:$AN$39,MATCH(J$21,Input!$A$6:$AN$6,0),FALSE)+$H173,0)*$D173</f>
        <v>0</v>
      </c>
      <c r="K173" s="1">
        <f>+IF($E173=K$22,VLOOKUP($C173,Input!$A$8:$AN$39,MATCH(K$21,Input!$A$6:$AN$6,0),FALSE)+$H173,0)*$D173</f>
        <v>0</v>
      </c>
      <c r="L173" s="1">
        <f>+IF($E173=L$22,VLOOKUP($C173,Input!$A$8:$AN$39,MATCH(L$21,Input!$A$6:$AN$6,0),FALSE)+$H173,0)*$D173</f>
        <v>0</v>
      </c>
      <c r="M173" s="1">
        <f>+IF($E173=M$22,VLOOKUP($C173,Input!$A$8:$AN$39,MATCH(M$21,Input!$A$6:$AN$6,0),FALSE)+$H173,0)*$D173</f>
        <v>0</v>
      </c>
      <c r="N173" s="1">
        <f>+IF($E173=N$22,VLOOKUP($C173,Input!$A$8:$AN$39,MATCH(N$21,Input!$A$6:$AN$6,0),FALSE)+$H173,0)*$D173</f>
        <v>0</v>
      </c>
      <c r="O173" s="1">
        <f>+IF($E173=O$22,VLOOKUP($C173,Input!$A$8:$AN$39,MATCH(O$21,Input!$A$6:$AN$6,0),FALSE)+$H173,0)*$D173</f>
        <v>0</v>
      </c>
      <c r="P173" s="1">
        <f>+IF($E173=P$22,VLOOKUP($C173,Input!$A$8:$AN$39,MATCH(P$21,Input!$A$6:$AN$6,0),FALSE)+$H173,0)*$D173</f>
        <v>102876100.02063316</v>
      </c>
      <c r="Q173" s="1">
        <f>+IF($E173=Q$22,VLOOKUP($C173,Input!$A$8:$AN$39,MATCH(Q$21,Input!$A$6:$AN$6,0),FALSE)+$H173,0)*$D173</f>
        <v>0</v>
      </c>
      <c r="R173" s="1">
        <f>+IF($E173=R$22,VLOOKUP($C173,Input!$A$8:$AN$39,MATCH(R$21,Input!$A$6:$AN$6,0),FALSE)+$H173,0)*$D173</f>
        <v>0</v>
      </c>
      <c r="S173" s="1">
        <f>+IF($E173=S$22,VLOOKUP($C173,Input!$A$8:$AN$39,MATCH(S$21,Input!$A$6:$AN$6,0),FALSE)+$H173,0)*$D173</f>
        <v>0</v>
      </c>
      <c r="T173" s="1">
        <f>+IF($E173=T$22,VLOOKUP($C173,Input!$A$8:$AN$39,MATCH(T$21,Input!$A$6:$AN$6,0),FALSE)+$H173,0)*$D173</f>
        <v>0</v>
      </c>
      <c r="U173" s="1">
        <f>+IF($E173=U$22,VLOOKUP($C173,Input!$A$8:$AN$39,MATCH(U$21,Input!$A$6:$AN$6,0),FALSE)+$H173,0)*$D173</f>
        <v>0</v>
      </c>
      <c r="V173" s="1">
        <f>+IF($E173=V$22,VLOOKUP($C173,Input!$A$8:$AN$39,MATCH(V$21,Input!$A$6:$AN$6,0),FALSE)+$H173,0)*$D173</f>
        <v>0</v>
      </c>
      <c r="W173" s="1">
        <f>+IF($E173=W$22,VLOOKUP($C173,Input!$A$8:$AN$39,MATCH(W$21,Input!$A$6:$AN$6,0),FALSE)+$H173,0)*$D173</f>
        <v>0</v>
      </c>
      <c r="X173" s="1">
        <f>+IF($E173=X$22,VLOOKUP($C173,Input!$A$8:$AN$39,MATCH(X$21,Input!$A$6:$AN$6,0),FALSE)+$H173,0)*$D173</f>
        <v>0</v>
      </c>
      <c r="Y173" s="1">
        <f>+IF($E173=Y$22,VLOOKUP($C173,Input!$A$8:$AN$39,MATCH(Y$21,Input!$A$6:$AN$6,0),FALSE)+$H173,0)*$D173</f>
        <v>0</v>
      </c>
      <c r="Z173" s="1">
        <f>+IF($E173=Z$22,VLOOKUP($C173,Input!$A$8:$AN$39,MATCH(Z$21,Input!$A$6:$AN$6,0),FALSE)+$H173,0)*$D173</f>
        <v>0</v>
      </c>
      <c r="AA173" s="1">
        <f>+IF($E173=AA$22,VLOOKUP($C173,Input!$A$8:$AN$39,MATCH(AA$21,Input!$A$6:$AN$6,0),FALSE)+$H173,0)*$D173</f>
        <v>0</v>
      </c>
      <c r="AB173" s="1">
        <f>+IF($E173=AB$22,VLOOKUP($C173,Input!$A$8:$AN$39,MATCH(AB$21,Input!$A$6:$AN$6,0),FALSE)+$H173,0)*$D173</f>
        <v>0</v>
      </c>
      <c r="AC173" s="1">
        <f>+IF($E173=AC$22,VLOOKUP($C173,Input!$A$8:$AN$39,MATCH(AC$21,Input!$A$6:$AN$6,0),FALSE)+$H173,0)*$D173</f>
        <v>0</v>
      </c>
      <c r="AD173" s="1">
        <f>+IF($E173=AD$22,VLOOKUP($C173,Input!$A$8:$AN$39,MATCH(AD$21,Input!$A$6:$AN$6,0),FALSE)+$H173,0)*$D173</f>
        <v>0</v>
      </c>
      <c r="AE173" s="1">
        <f>+IF($E173=AE$22,VLOOKUP($C173,Input!$A$8:$AN$39,MATCH(AE$21,Input!$A$6:$AN$6,0),FALSE)+$H173,0)*$D173</f>
        <v>0</v>
      </c>
      <c r="AF173" s="1">
        <f>+IF($E173=AF$22,VLOOKUP($C173,Input!$A$8:$AN$39,MATCH(AF$21,Input!$A$6:$AN$6,0),FALSE)+$H173,0)*$D173</f>
        <v>0</v>
      </c>
      <c r="AG173" s="1">
        <f>+IF($E173=AG$22,VLOOKUP($C173,Input!$A$8:$AN$39,MATCH(AG$21,Input!$A$6:$AN$6,0),FALSE)+$H173,0)*$D173</f>
        <v>0</v>
      </c>
      <c r="AH173" s="1">
        <f>+IF($E173=AH$22,VLOOKUP($C173,Input!$A$8:$AN$39,MATCH(AH$21,Input!$A$6:$AN$6,0),FALSE)+$H173,0)*$D173</f>
        <v>0</v>
      </c>
      <c r="AI173" s="1">
        <f>+IF($E173=AI$22,VLOOKUP($C173,Input!$A$8:$AN$39,MATCH(AI$21,Input!$A$6:$AN$6,0),FALSE)+$H173,0)*$D173</f>
        <v>0</v>
      </c>
      <c r="AJ173" s="1">
        <f>+IF($E173=AJ$22,VLOOKUP($C173,Input!$A$8:$AN$39,MATCH(AJ$21,Input!$A$6:$AN$6,0),FALSE)+$H173,0)*$D173</f>
        <v>0</v>
      </c>
      <c r="AK173" s="1">
        <f>+IF($E173=AK$22,VLOOKUP($C173,Input!$A$8:$AN$39,MATCH(AK$21,Input!$A$6:$AN$6,0),FALSE)+$H173,0)*$D173</f>
        <v>0</v>
      </c>
      <c r="AL173" s="1">
        <f>+IF($E173=AL$22,VLOOKUP($C173,Input!$A$8:$AN$39,MATCH(AL$21,Input!$A$6:$AN$6,0),FALSE)+$H173,0)*$D173</f>
        <v>0</v>
      </c>
      <c r="AM173" s="1">
        <f>+IF($E173=AM$22,VLOOKUP($C173,Input!$A$8:$AN$39,MATCH(AM$21,Input!$A$6:$AN$6,0),FALSE)+$H173,0)*$D173</f>
        <v>0</v>
      </c>
      <c r="AN173" s="1">
        <f>+IF($E173=AN$22,VLOOKUP($C173,Input!$A$8:$AN$39,MATCH(AN$21,Input!$A$6:$AN$6,0),FALSE)+$H173,0)*$D173</f>
        <v>0</v>
      </c>
      <c r="AO173" s="1">
        <f>+IF($E173=AO$22,VLOOKUP($C173,Input!$A$8:$AN$39,MATCH(AO$21,Input!$A$6:$AN$6,0),FALSE)+$H173,0)*$D173</f>
        <v>0</v>
      </c>
      <c r="AP173" s="1">
        <f>+IF($E173=AP$22,VLOOKUP($C173,Input!$A$8:$AN$39,MATCH(AP$21,Input!$A$6:$AN$6,0),FALSE)+$H173,0)*$D173</f>
        <v>0</v>
      </c>
      <c r="AQ173" s="1">
        <f>+IF($E173=AQ$22,VLOOKUP($C173,Input!$A$8:$AN$39,MATCH(AQ$21,Input!$A$6:$AN$6,0),FALSE)+$H173,0)*$D173</f>
        <v>0</v>
      </c>
      <c r="AR173" s="1">
        <f>+IF($E173=AR$22,VLOOKUP($C173,Input!$A$8:$AN$39,MATCH(AR$21,Input!$A$6:$AN$6,0),FALSE)+$H173,0)*$D173</f>
        <v>0</v>
      </c>
      <c r="AT173" t="str">
        <f>VLOOKUP($C173,Input!$A$8:$HV$39,MATCH(AT$21,Input!$A$6:$HV$6,0),FALSE)</f>
        <v>Parts and administrative cost</v>
      </c>
      <c r="AU173" s="1">
        <f>+IF($E173=AU$22,VLOOKUP($C173,Input!$A$8:$HV$39,MATCH(AU$21,Input!$A$6:$HV$6,0),FALSE),0)*$D173</f>
        <v>0</v>
      </c>
      <c r="AV173" s="1">
        <f>+IF($E173=AV$22,VLOOKUP($C173,Input!$A$8:$HV$39,MATCH(AV$21,Input!$A$6:$HV$6,0),FALSE),0)*$D173</f>
        <v>0</v>
      </c>
      <c r="AW173" s="1">
        <f>+IF($E173=AW$22,VLOOKUP($C173,Input!$A$8:$HV$39,MATCH(AW$21,Input!$A$6:$HV$6,0),FALSE),0)*$D173</f>
        <v>0</v>
      </c>
      <c r="AX173" s="1">
        <f>+IF($E173=AX$22,VLOOKUP($C173,Input!$A$8:$HV$39,MATCH(AX$21,Input!$A$6:$HV$6,0),FALSE),0)*$D173</f>
        <v>0</v>
      </c>
      <c r="AY173" s="1">
        <f>+IF($E173=AY$22,VLOOKUP($C173,Input!$A$8:$HV$39,MATCH(AY$21,Input!$A$6:$HV$6,0),FALSE),0)*$D173</f>
        <v>0</v>
      </c>
      <c r="AZ173" s="1">
        <f>+IF($E173=AZ$22,VLOOKUP($C173,Input!$A$8:$HV$39,MATCH(AZ$21,Input!$A$6:$HV$6,0),FALSE),0)*$D173</f>
        <v>0</v>
      </c>
      <c r="BA173" s="1">
        <f>+IF($E173=BA$22,VLOOKUP($C173,Input!$A$8:$HV$39,MATCH(BA$21,Input!$A$6:$HV$6,0),FALSE),0)*$D173</f>
        <v>2571902.5005158293</v>
      </c>
      <c r="BB173" s="1">
        <f>+IF($E173=BB$22,VLOOKUP($C173,Input!$A$8:$HV$39,MATCH(BB$21,Input!$A$6:$HV$6,0),FALSE),0)*$D173</f>
        <v>0</v>
      </c>
      <c r="BC173" s="1">
        <f>+IF($E173=BC$22,VLOOKUP($C173,Input!$A$8:$HV$39,MATCH(BC$21,Input!$A$6:$HV$6,0),FALSE),0)*$D173</f>
        <v>0</v>
      </c>
      <c r="BD173" s="1">
        <f>+IF($E173=BD$22,VLOOKUP($C173,Input!$A$8:$HV$39,MATCH(BD$21,Input!$A$6:$HV$6,0),FALSE),0)*$D173</f>
        <v>0</v>
      </c>
      <c r="BE173" s="1">
        <f>+IF($E173=BE$22,VLOOKUP($C173,Input!$A$8:$HV$39,MATCH(BE$21,Input!$A$6:$HV$6,0),FALSE),0)*$D173</f>
        <v>0</v>
      </c>
      <c r="BF173" s="1">
        <f>+IF($E173=BF$22,VLOOKUP($C173,Input!$A$8:$HV$39,MATCH(BF$21,Input!$A$6:$HV$6,0),FALSE),0)*$D173</f>
        <v>0</v>
      </c>
      <c r="BG173" s="1">
        <f>+IF($E173=BG$22,VLOOKUP($C173,Input!$A$8:$HV$39,MATCH(BG$21,Input!$A$6:$HV$6,0),FALSE),0)*$D173</f>
        <v>0</v>
      </c>
      <c r="BH173" s="1">
        <f>+IF($E173=BH$22,VLOOKUP($C173,Input!$A$8:$HV$39,MATCH(BH$21,Input!$A$6:$HV$6,0),FALSE),0)*$D173</f>
        <v>0</v>
      </c>
      <c r="BI173" s="1">
        <f>+IF($E173=BI$22,VLOOKUP($C173,Input!$A$8:$HV$39,MATCH(BI$21,Input!$A$6:$HV$6,0),FALSE),0)*$D173</f>
        <v>0</v>
      </c>
      <c r="BJ173" s="1">
        <f>+IF($E173=BJ$22,VLOOKUP($C173,Input!$A$8:$HV$39,MATCH(BJ$21,Input!$A$6:$HV$6,0),FALSE),0)*$D173</f>
        <v>0</v>
      </c>
      <c r="BK173" s="1">
        <f>+IF($E173=BK$22,VLOOKUP($C173,Input!$A$8:$HV$39,MATCH(BK$21,Input!$A$6:$HV$6,0),FALSE),0)*$D173</f>
        <v>0</v>
      </c>
      <c r="BL173" s="1">
        <f>+IF($E173=BL$22,VLOOKUP($C173,Input!$A$8:$HV$39,MATCH(BL$21,Input!$A$6:$HV$6,0),FALSE),0)*$D173</f>
        <v>0</v>
      </c>
      <c r="BM173" s="1">
        <f>+IF($E173=BM$22,VLOOKUP($C173,Input!$A$8:$HV$39,MATCH(BM$21,Input!$A$6:$HV$6,0),FALSE),0)*$D173</f>
        <v>0</v>
      </c>
      <c r="BN173" s="1">
        <f>+IF($E173=BN$22,VLOOKUP($C173,Input!$A$8:$HV$39,MATCH(BN$21,Input!$A$6:$HV$6,0),FALSE),0)*$D173</f>
        <v>0</v>
      </c>
      <c r="BO173" s="1">
        <f>+IF($E173=BO$22,VLOOKUP($C173,Input!$A$8:$HV$39,MATCH(BO$21,Input!$A$6:$HV$6,0),FALSE),0)*$D173</f>
        <v>0</v>
      </c>
      <c r="BP173" s="1">
        <f>+IF($E173=BP$22,VLOOKUP($C173,Input!$A$8:$HV$39,MATCH(BP$21,Input!$A$6:$HV$6,0),FALSE),0)*$D173</f>
        <v>0</v>
      </c>
      <c r="BQ173" s="1">
        <f>+IF($E173=BQ$22,VLOOKUP($C173,Input!$A$8:$HV$39,MATCH(BQ$21,Input!$A$6:$HV$6,0),FALSE),0)*$D173</f>
        <v>0</v>
      </c>
      <c r="BR173" s="1">
        <f>+IF($E173=BR$22,VLOOKUP($C173,Input!$A$8:$HV$39,MATCH(BR$21,Input!$A$6:$HV$6,0),FALSE),0)*$D173</f>
        <v>0</v>
      </c>
      <c r="BS173" s="1">
        <f>+IF($E173=BS$22,VLOOKUP($C173,Input!$A$8:$HV$39,MATCH(BS$21,Input!$A$6:$HV$6,0),FALSE),0)*$D173</f>
        <v>0</v>
      </c>
      <c r="BT173" s="1">
        <f>+IF($E173=BT$22,VLOOKUP($C173,Input!$A$8:$HV$39,MATCH(BT$21,Input!$A$6:$HV$6,0),FALSE),0)*$D173</f>
        <v>0</v>
      </c>
      <c r="BU173" s="1">
        <f>+IF($E173=BU$22,VLOOKUP($C173,Input!$A$8:$HV$39,MATCH(BU$21,Input!$A$6:$HV$6,0),FALSE),0)*$D173</f>
        <v>0</v>
      </c>
      <c r="BV173" s="1">
        <f>+IF($E173=BV$22,VLOOKUP($C173,Input!$A$8:$HV$39,MATCH(BV$21,Input!$A$6:$HV$6,0),FALSE),0)*$D173</f>
        <v>0</v>
      </c>
      <c r="BW173" s="1">
        <f>+IF($E173=BW$22,VLOOKUP($C173,Input!$A$8:$HV$39,MATCH(BW$21,Input!$A$6:$HV$6,0),FALSE),0)*$D173</f>
        <v>0</v>
      </c>
      <c r="BX173" s="1">
        <f>+IF($E173=BX$22,VLOOKUP($C173,Input!$A$8:$HV$39,MATCH(BX$21,Input!$A$6:$HV$6,0),FALSE),0)*$D173</f>
        <v>0</v>
      </c>
      <c r="BY173" s="1">
        <f>+IF($E173=BY$22,VLOOKUP($C173,Input!$A$8:$HV$39,MATCH(BY$21,Input!$A$6:$HV$6,0),FALSE),0)*$D173</f>
        <v>0</v>
      </c>
      <c r="BZ173" s="1">
        <f>+IF($E173=BZ$22,VLOOKUP($C173,Input!$A$8:$HV$39,MATCH(BZ$21,Input!$A$6:$HV$6,0),FALSE),0)*$D173</f>
        <v>0</v>
      </c>
      <c r="CA173" s="1">
        <f>+IF($E173=CA$22,VLOOKUP($C173,Input!$A$8:$HV$39,MATCH(CA$21,Input!$A$6:$HV$6,0),FALSE),0)*$D173</f>
        <v>0</v>
      </c>
      <c r="CB173" s="1">
        <f>+IF($E173=CB$22,VLOOKUP($C173,Input!$A$8:$HV$39,MATCH(CB$21,Input!$A$6:$HV$6,0),FALSE),0)*$D173</f>
        <v>0</v>
      </c>
      <c r="CC173" s="1">
        <f>+IF($E173=CC$22,VLOOKUP($C173,Input!$A$8:$HV$39,MATCH(CC$21,Input!$A$6:$HV$6,0),FALSE),0)*$D173</f>
        <v>0</v>
      </c>
      <c r="CE173" t="str">
        <f>VLOOKUP($C173,Input!$A$8:$HV$39,MATCH(CE$21,Input!$A$6:$HV$6,0),FALSE)</f>
        <v>Engine Rebuild @ 7 Yr</v>
      </c>
      <c r="CF173" s="1">
        <f>IF($E173+$I173+$D$7&lt;=CF$22,0,IF(CF$22-$D$7&gt;=$E173,IF(COUNTIF($KZ173:LP173,"&gt;0")&gt;0,VLOOKUP($C173,Input!$A$8:$HV$21,MATCH($CE$21+COUNTIF($KZ173:LP173,"&gt;0"),Input!$A$6:$HV$6,0),FALSE),0),0))*$D173</f>
        <v>0</v>
      </c>
      <c r="CG173" s="1">
        <f>IF($E173+$I173+$D$7&lt;=CG$22,0,IF(CG$22-$D$7&gt;=$E173,IF(COUNTIF($KZ173:LQ173,"&gt;0")&gt;0,VLOOKUP($C173,Input!$A$8:$HV$21,MATCH($CE$21+COUNTIF($KZ173:LQ173,"&gt;0"),Input!$A$6:$HV$6,0),FALSE),0),0))*$D173</f>
        <v>0</v>
      </c>
      <c r="CH173" s="1">
        <f>IF($E173+$I173+$D$7&lt;=CH$22,0,IF(CH$22-$D$7&gt;=$E173,IF(COUNTIF($KZ173:LR173,"&gt;0")&gt;0,VLOOKUP($C173,Input!$A$8:$HV$21,MATCH($CE$21+COUNTIF($KZ173:LR173,"&gt;0"),Input!$A$6:$HV$6,0),FALSE),0),0))*$D173</f>
        <v>0</v>
      </c>
      <c r="CI173" s="1">
        <f>IF($E173+$I173+$D$7&lt;=CI$22,0,IF(CI$22-$D$7&gt;=$E173,IF(COUNTIF($KZ173:LS173,"&gt;0")&gt;0,VLOOKUP($C173,Input!$A$8:$HV$21,MATCH($CE$21+COUNTIF($KZ173:LS173,"&gt;0"),Input!$A$6:$HV$6,0),FALSE),0),0))*$D173</f>
        <v>0</v>
      </c>
      <c r="CJ173" s="1">
        <f>IF($E173+$I173+$D$7&lt;=CJ$22,0,IF(CJ$22-$D$7&gt;=$E173,IF(COUNTIF($KZ173:LT173,"&gt;0")&gt;0,VLOOKUP($C173,Input!$A$8:$HV$21,MATCH($CE$21+COUNTIF($KZ173:LT173,"&gt;0"),Input!$A$6:$HV$6,0),FALSE),0),0))*$D173</f>
        <v>0</v>
      </c>
      <c r="CK173" s="1">
        <f>IF($E173+$I173+$D$7&lt;=CK$22,0,IF(CK$22-$D$7&gt;=$E173,IF(COUNTIF($KZ173:LU173,"&gt;0")&gt;0,VLOOKUP($C173,Input!$A$8:$HV$21,MATCH($CE$21+COUNTIF($KZ173:LU173,"&gt;0"),Input!$A$6:$HV$6,0),FALSE),0),0))*$D173</f>
        <v>0</v>
      </c>
      <c r="CL173" s="1">
        <f>IF($E173+$I173+$D$7&lt;=CL$22,0,IF(CL$22-$D$7&gt;=$E173,IF(COUNTIF($KZ173:LV173,"&gt;0")&gt;0,VLOOKUP($C173,Input!$A$8:$HV$21,MATCH($CE$21+COUNTIF($KZ173:LV173,"&gt;0"),Input!$A$6:$HV$6,0),FALSE),0),0))*$D173</f>
        <v>0</v>
      </c>
      <c r="CM173" s="1">
        <f>IF($E173+$I173+$D$7&lt;=CM$22,0,IF(CM$22-$D$7&gt;=$E173,IF(COUNTIF($KZ173:LW173,"&gt;0")&gt;0,VLOOKUP($C173,Input!$A$8:$HV$21,MATCH($CE$21+COUNTIF($KZ173:LW173,"&gt;0"),Input!$A$6:$HV$6,0),FALSE),0),0))*$D173</f>
        <v>0</v>
      </c>
      <c r="CN173" s="1">
        <f>IF($E173+$I173+$D$7&lt;=CN$22,0,IF(CN$22-$D$7&gt;=$E173,IF(COUNTIF($KZ173:LX173,"&gt;0")&gt;0,VLOOKUP($C173,Input!$A$8:$HV$21,MATCH($CE$21+COUNTIF($KZ173:LX173,"&gt;0"),Input!$A$6:$HV$6,0),FALSE),0),0))*$D173</f>
        <v>0</v>
      </c>
      <c r="CO173" s="1">
        <f>IF($E173+$I173+$D$7&lt;=CO$22,0,IF(CO$22-$D$7&gt;=$E173,IF(COUNTIF($KZ173:LY173,"&gt;0")&gt;0,VLOOKUP($C173,Input!$A$8:$HV$21,MATCH($CE$21+COUNTIF($KZ173:LY173,"&gt;0"),Input!$A$6:$HV$6,0),FALSE),0),0))*$D173</f>
        <v>0</v>
      </c>
      <c r="CP173" s="1">
        <f>IF($E173+$I173+$D$7&lt;=CP$22,0,IF(CP$22-$D$7&gt;=$E173,IF(COUNTIF($KZ173:LZ173,"&gt;0")&gt;0,VLOOKUP($C173,Input!$A$8:$HV$21,MATCH($CE$21+COUNTIF($KZ173:LZ173,"&gt;0"),Input!$A$6:$HV$6,0),FALSE),0),0))*$D173</f>
        <v>0</v>
      </c>
      <c r="CQ173" s="1">
        <f>IF($E173+$I173+$D$7&lt;=CQ$22,0,IF(CQ$22-$D$7&gt;=$E173,IF(COUNTIF($KZ173:MA173,"&gt;0")&gt;0,VLOOKUP($C173,Input!$A$8:$HV$21,MATCH($CE$21+COUNTIF($KZ173:MA173,"&gt;0"),Input!$A$6:$HV$6,0),FALSE),0),0))*$D173</f>
        <v>0</v>
      </c>
      <c r="CR173" s="1">
        <f>IF($E173+$I173+$D$7&lt;=CR$22,0,IF(CR$22-$D$7&gt;=$E173,IF(COUNTIF($KZ173:MB173,"&gt;0")&gt;0,VLOOKUP($C173,Input!$A$8:$HV$21,MATCH($CE$21+COUNTIF($KZ173:MB173,"&gt;0"),Input!$A$6:$HV$6,0),FALSE),0),0))*$D173</f>
        <v>6545000</v>
      </c>
      <c r="CS173" s="1">
        <f>IF($E173+$I173+$D$7&lt;=CS$22,0,IF(CS$22-$D$7&gt;=$E173,IF(COUNTIF($KZ173:MC173,"&gt;0")&gt;0,VLOOKUP($C173,Input!$A$8:$HV$21,MATCH($CE$21+COUNTIF($KZ173:MC173,"&gt;0"),Input!$A$6:$HV$6,0),FALSE),0),0))*$D173</f>
        <v>0</v>
      </c>
      <c r="CT173" s="1">
        <f>IF($E173+$I173+$D$7&lt;=CT$22,0,IF(CT$22-$D$7&gt;=$E173,IF(COUNTIF($KZ173:MD173,"&gt;0")&gt;0,VLOOKUP($C173,Input!$A$8:$HV$21,MATCH($CE$21+COUNTIF($KZ173:MD173,"&gt;0"),Input!$A$6:$HV$6,0),FALSE),0),0))*$D173</f>
        <v>0</v>
      </c>
      <c r="CU173" s="1">
        <f>IF($E173+$I173+$D$7&lt;=CU$22,0,IF(CU$22-$D$7&gt;=$E173,IF(COUNTIF($KZ173:ME173,"&gt;0")&gt;0,VLOOKUP($C173,Input!$A$8:$HV$21,MATCH($CE$21+COUNTIF($KZ173:ME173,"&gt;0"),Input!$A$6:$HV$6,0),FALSE),0),0))*$D173</f>
        <v>0</v>
      </c>
      <c r="CV173" s="1">
        <f>IF($E173+$I173+$D$7&lt;=CV$22,0,IF(CV$22-$D$7&gt;=$E173,IF(COUNTIF($KZ173:MF173,"&gt;0")&gt;0,VLOOKUP($C173,Input!$A$8:$HV$21,MATCH($CE$21+COUNTIF($KZ173:MF173,"&gt;0"),Input!$A$6:$HV$6,0),FALSE),0),0))*$D173</f>
        <v>0</v>
      </c>
      <c r="CW173" s="1">
        <f>IF($E173+$I173+$D$7&lt;=CW$22,0,IF(CW$22-$D$7&gt;=$E173,IF(COUNTIF($KZ173:MG173,"&gt;0")&gt;0,VLOOKUP($C173,Input!$A$8:$HV$21,MATCH($CE$21+COUNTIF($KZ173:MG173,"&gt;0"),Input!$A$6:$HV$6,0),FALSE),0),0))*$D173</f>
        <v>0</v>
      </c>
      <c r="CX173" s="1">
        <f>IF($E173+$I173+$D$7&lt;=CX$22,0,IF(CX$22-$D$7&gt;=$E173,IF(COUNTIF($KZ173:MH173,"&gt;0")&gt;0,VLOOKUP($C173,Input!$A$8:$HV$21,MATCH($CE$21+COUNTIF($KZ173:MH173,"&gt;0"),Input!$A$6:$HV$6,0),FALSE),0),0))*$D173</f>
        <v>0</v>
      </c>
      <c r="CY173" s="1">
        <f>IF($E173+$I173+$D$7&lt;=CY$22,0,IF(CY$22-$D$7&gt;=$E173,IF(COUNTIF($KZ173:MI173,"&gt;0")&gt;0,VLOOKUP($C173,Input!$A$8:$HV$21,MATCH($CE$21+COUNTIF($KZ173:MI173,"&gt;0"),Input!$A$6:$HV$6,0),FALSE),0),0))*$D173</f>
        <v>0</v>
      </c>
      <c r="CZ173" s="1">
        <f>IF($E173+$I173+$D$7&lt;=CZ$22,0,IF(CZ$22-$D$7&gt;=$E173,IF(COUNTIF($KZ173:MJ173,"&gt;0")&gt;0,VLOOKUP($C173,Input!$A$8:$HV$21,MATCH($CE$21+COUNTIF($KZ173:MJ173,"&gt;0"),Input!$A$6:$HV$6,0),FALSE),0),0))*$D173</f>
        <v>0</v>
      </c>
      <c r="DA173" s="1">
        <f>IF($E173+$I173+$D$7&lt;=DA$22,0,IF(DA$22-$D$7&gt;=$E173,IF(COUNTIF($KZ173:MK173,"&gt;0")&gt;0,VLOOKUP($C173,Input!$A$8:$HV$21,MATCH($CE$21+COUNTIF($KZ173:MK173,"&gt;0"),Input!$A$6:$HV$6,0),FALSE),0),0))*$D173</f>
        <v>0</v>
      </c>
      <c r="DB173" s="1">
        <f>IF($E173+$I173+$D$7&lt;=DB$22,0,IF(DB$22-$D$7&gt;=$E173,IF(COUNTIF($KZ173:ML173,"&gt;0")&gt;0,VLOOKUP($C173,Input!$A$8:$HV$21,MATCH($CE$21+COUNTIF($KZ173:ML173,"&gt;0"),Input!$A$6:$HV$6,0),FALSE),0),0))*$D173</f>
        <v>0</v>
      </c>
      <c r="DC173" s="1">
        <f>IF($E173+$I173+$D$7&lt;=DC$22,0,IF(DC$22-$D$7&gt;=$E173,IF(COUNTIF($KZ173:MM173,"&gt;0")&gt;0,VLOOKUP($C173,Input!$A$8:$HV$21,MATCH($CE$21+COUNTIF($KZ173:MM173,"&gt;0"),Input!$A$6:$HV$6,0),FALSE),0),0))*$D173</f>
        <v>0</v>
      </c>
      <c r="DD173" s="1">
        <f>IF($E173+$I173+$D$7&lt;=DD$22,0,IF(DD$22-$D$7&gt;=$E173,IF(COUNTIF($KZ173:MN173,"&gt;0")&gt;0,VLOOKUP($C173,Input!$A$8:$HV$21,MATCH($CE$21+COUNTIF($KZ173:MN173,"&gt;0"),Input!$A$6:$HV$6,0),FALSE),0),0))*$D173</f>
        <v>0</v>
      </c>
      <c r="DE173" s="1">
        <f>IF($E173+$I173+$D$7&lt;=DE$22,0,IF(DE$22-$D$7&gt;=$E173,IF(COUNTIF($KZ173:MO173,"&gt;0")&gt;0,VLOOKUP($C173,Input!$A$8:$HV$21,MATCH($CE$21+COUNTIF($KZ173:MO173,"&gt;0"),Input!$A$6:$HV$6,0),FALSE),0),0))*$D173</f>
        <v>0</v>
      </c>
      <c r="DF173" s="1">
        <f>IF($E173+$I173+$D$7&lt;=DF$22,0,IF(DF$22-$D$7&gt;=$E173,IF(COUNTIF($KZ173:MP173,"&gt;0")&gt;0,VLOOKUP($C173,Input!$A$8:$HV$21,MATCH($CE$21+COUNTIF($KZ173:MP173,"&gt;0"),Input!$A$6:$HV$6,0),FALSE),0),0))*$D173</f>
        <v>0</v>
      </c>
      <c r="DG173" s="1">
        <f>IF($E173+$I173+$D$7&lt;=DG$22,0,IF(DG$22-$D$7&gt;=$E173,IF(COUNTIF($KZ173:MQ173,"&gt;0")&gt;0,VLOOKUP($C173,Input!$A$8:$HV$21,MATCH($CE$21+COUNTIF($KZ173:MQ173,"&gt;0"),Input!$A$6:$HV$6,0),FALSE),0),0))*$D173</f>
        <v>0</v>
      </c>
      <c r="DH173" s="1">
        <f>IF($E173+$I173+$D$7&lt;=DH$22,0,IF(DH$22-$D$7&gt;=$E173,IF(COUNTIF($KZ173:MR173,"&gt;0")&gt;0,VLOOKUP($C173,Input!$A$8:$HV$21,MATCH($CE$21+COUNTIF($KZ173:MR173,"&gt;0"),Input!$A$6:$HV$6,0),FALSE),0),0))*$D173</f>
        <v>0</v>
      </c>
      <c r="DI173" s="1">
        <f>IF($E173+$I173+$D$7&lt;=DI$22,0,IF(DI$22-$D$7&gt;=$E173,IF(COUNTIF($KZ173:MS173,"&gt;0")&gt;0,VLOOKUP($C173,Input!$A$8:$HV$21,MATCH($CE$21+COUNTIF($KZ173:MS173,"&gt;0"),Input!$A$6:$HV$6,0),FALSE),0),0))*$D173</f>
        <v>0</v>
      </c>
      <c r="DJ173" s="1">
        <f>IF($E173+$I173+$D$7&lt;=DJ$22,0,IF(DJ$22-$D$7&gt;=$E173,IF(COUNTIF($KZ173:MT173,"&gt;0")&gt;0,VLOOKUP($C173,Input!$A$8:$HV$21,MATCH($CE$21+COUNTIF($KZ173:MT173,"&gt;0"),Input!$A$6:$HV$6,0),FALSE),0),0))*$D173</f>
        <v>0</v>
      </c>
      <c r="DK173" s="1">
        <f>IF($E173+$I173+$D$7&lt;=DK$22,0,IF(DK$22-$D$7&gt;=$E173,IF(COUNTIF($KZ173:MU173,"&gt;0")&gt;0,VLOOKUP($C173,Input!$A$8:$HV$21,MATCH($CE$21+COUNTIF($KZ173:MU173,"&gt;0"),Input!$A$6:$HV$6,0),FALSE),0),0))*$D173</f>
        <v>0</v>
      </c>
      <c r="DL173" s="1">
        <f>IF($E173+$I173+$D$7&lt;=DL$22,0,IF(DL$22-$D$7&gt;=$E173,IF(COUNTIF($KZ173:MV173,"&gt;0")&gt;0,VLOOKUP($C173,Input!$A$8:$HV$21,MATCH($CE$21+COUNTIF($KZ173:MV173,"&gt;0"),Input!$A$6:$HV$6,0),FALSE),0),0))*$D173</f>
        <v>0</v>
      </c>
      <c r="DM173" s="1">
        <f>IF($E173+$I173+$D$7&lt;=DM$22,0,IF(DM$22-$D$7&gt;=$E173,IF(COUNTIF($KZ173:MW173,"&gt;0")&gt;0,VLOOKUP($C173,Input!$A$8:$HV$21,MATCH($CE$21+COUNTIF($KZ173:MW173,"&gt;0"),Input!$A$6:$HV$6,0),FALSE),0),0))*$D173</f>
        <v>0</v>
      </c>
      <c r="DN173" s="1">
        <f>IF($E173+$I173+$D$7&lt;=DN$22,0,IF(DN$22-$D$7&gt;=$E173,IF(COUNTIF($KZ173:MX173,"&gt;0")&gt;0,VLOOKUP($C173,Input!$A$8:$HV$21,MATCH($CE$21+COUNTIF($KZ173:MX173,"&gt;0"),Input!$A$6:$HV$6,0),FALSE),0),0))*$D173</f>
        <v>0</v>
      </c>
      <c r="DP173" t="str">
        <f>+VLOOKUP($C173,Input!$A$8:$GZ$39,MATCH(DP$21,Input!$A$6:$GZ$6,0),FALSE)</f>
        <v>Bus Maintenance at 0.85/mile</v>
      </c>
      <c r="DQ173" s="1">
        <f>IF($E173+$I173+$D$7&lt;=DQ$22,0,IF(DQ$22-$D$7&gt;=$E173,IF(COUNTIF($KZ173:LP173,"&gt;0")&gt;0,VLOOKUP($C173,Input!$A$8:$HV$21,MATCH($DP$21+COUNTIF($KZ173:LP173,"&gt;0"),Input!$A$6:$HV$6,0),FALSE),0),0))*$D173*$F173</f>
        <v>0</v>
      </c>
      <c r="DR173" s="1">
        <f>IF($E173+$I173+$D$7&lt;=DR$22,0,IF(DR$22-$D$7&gt;=$E173,IF(COUNTIF($KZ173:LQ173,"&gt;0")&gt;0,VLOOKUP($C173,Input!$A$8:$HV$21,MATCH($DP$21+COUNTIF($KZ173:LQ173,"&gt;0"),Input!$A$6:$HV$6,0),FALSE),0),0))*$D173*$F173</f>
        <v>0</v>
      </c>
      <c r="DS173" s="1">
        <f>IF($E173+$I173+$D$7&lt;=DS$22,0,IF(DS$22-$D$7&gt;=$E173,IF(COUNTIF($KZ173:LR173,"&gt;0")&gt;0,VLOOKUP($C173,Input!$A$8:$HV$21,MATCH($DP$21+COUNTIF($KZ173:LR173,"&gt;0"),Input!$A$6:$HV$6,0),FALSE),0),0))*$D173*$F173</f>
        <v>0</v>
      </c>
      <c r="DT173" s="1">
        <f>IF($E173+$I173+$D$7&lt;=DT$22,0,IF(DT$22-$D$7&gt;=$E173,IF(COUNTIF($KZ173:LS173,"&gt;0")&gt;0,VLOOKUP($C173,Input!$A$8:$HV$21,MATCH($DP$21+COUNTIF($KZ173:LS173,"&gt;0"),Input!$A$6:$HV$6,0),FALSE),0),0))*$D173*$F173</f>
        <v>0</v>
      </c>
      <c r="DU173" s="1">
        <f>IF($E173+$I173+$D$7&lt;=DU$22,0,IF(DU$22-$D$7&gt;=$E173,IF(COUNTIF($KZ173:LT173,"&gt;0")&gt;0,VLOOKUP($C173,Input!$A$8:$HV$21,MATCH($DP$21+COUNTIF($KZ173:LT173,"&gt;0"),Input!$A$6:$HV$6,0),FALSE),0),0))*$D173*$F173</f>
        <v>0</v>
      </c>
      <c r="DV173" s="1">
        <f>IF($E173+$I173+$D$7&lt;=DV$22,0,IF(DV$22-$D$7&gt;=$E173,IF(COUNTIF($KZ173:LU173,"&gt;0")&gt;0,VLOOKUP($C173,Input!$A$8:$HV$21,MATCH($DP$21+COUNTIF($KZ173:LU173,"&gt;0"),Input!$A$6:$HV$6,0),FALSE),0),0))*$D173*$F173</f>
        <v>0</v>
      </c>
      <c r="DW173" s="1">
        <f>IF($E173+$I173+$D$7&lt;=DW$22,0,IF(DW$22-$D$7&gt;=$E173,IF(COUNTIF($KZ173:LV173,"&gt;0")&gt;0,VLOOKUP($C173,Input!$A$8:$HV$21,MATCH($DP$21+COUNTIF($KZ173:LV173,"&gt;0"),Input!$A$6:$HV$6,0),FALSE),0),0))*$D173*$F173</f>
        <v>6358000</v>
      </c>
      <c r="DX173" s="1">
        <f>IF($E173+$I173+$D$7&lt;=DX$22,0,IF(DX$22-$D$7&gt;=$E173,IF(COUNTIF($KZ173:LW173,"&gt;0")&gt;0,VLOOKUP($C173,Input!$A$8:$HV$21,MATCH($DP$21+COUNTIF($KZ173:LW173,"&gt;0"),Input!$A$6:$HV$6,0),FALSE),0),0))*$D173*$F173</f>
        <v>6358000</v>
      </c>
      <c r="DY173" s="1">
        <f>IF($E173+$I173+$D$7&lt;=DY$22,0,IF(DY$22-$D$7&gt;=$E173,IF(COUNTIF($KZ173:LX173,"&gt;0")&gt;0,VLOOKUP($C173,Input!$A$8:$HV$21,MATCH($DP$21+COUNTIF($KZ173:LX173,"&gt;0"),Input!$A$6:$HV$6,0),FALSE),0),0))*$D173*$F173</f>
        <v>6358000</v>
      </c>
      <c r="DZ173" s="1">
        <f>IF($E173+$I173+$D$7&lt;=DZ$22,0,IF(DZ$22-$D$7&gt;=$E173,IF(COUNTIF($KZ173:LY173,"&gt;0")&gt;0,VLOOKUP($C173,Input!$A$8:$HV$21,MATCH($DP$21+COUNTIF($KZ173:LY173,"&gt;0"),Input!$A$6:$HV$6,0),FALSE),0),0))*$D173*$F173</f>
        <v>6358000</v>
      </c>
      <c r="EA173" s="1">
        <f>IF($E173+$I173+$D$7&lt;=EA$22,0,IF(EA$22-$D$7&gt;=$E173,IF(COUNTIF($KZ173:LZ173,"&gt;0")&gt;0,VLOOKUP($C173,Input!$A$8:$HV$21,MATCH($DP$21+COUNTIF($KZ173:LZ173,"&gt;0"),Input!$A$6:$HV$6,0),FALSE),0),0))*$D173*$F173</f>
        <v>6358000</v>
      </c>
      <c r="EB173" s="1">
        <f>IF($E173+$I173+$D$7&lt;=EB$22,0,IF(EB$22-$D$7&gt;=$E173,IF(COUNTIF($KZ173:MA173,"&gt;0")&gt;0,VLOOKUP($C173,Input!$A$8:$HV$21,MATCH($DP$21+COUNTIF($KZ173:MA173,"&gt;0"),Input!$A$6:$HV$6,0),FALSE),0),0))*$D173*$F173</f>
        <v>6358000</v>
      </c>
      <c r="EC173" s="1">
        <f>IF($E173+$I173+$D$7&lt;=EC$22,0,IF(EC$22-$D$7&gt;=$E173,IF(COUNTIF($KZ173:MB173,"&gt;0")&gt;0,VLOOKUP($C173,Input!$A$8:$HV$21,MATCH($DP$21+COUNTIF($KZ173:MB173,"&gt;0"),Input!$A$6:$HV$6,0),FALSE),0),0))*$D173*$F173</f>
        <v>6358000</v>
      </c>
      <c r="ED173" s="1">
        <f>IF($E173+$I173+$D$7&lt;=ED$22,0,IF(ED$22-$D$7&gt;=$E173,IF(COUNTIF($KZ173:MC173,"&gt;0")&gt;0,VLOOKUP($C173,Input!$A$8:$HV$21,MATCH($DP$21+COUNTIF($KZ173:MC173,"&gt;0"),Input!$A$6:$HV$6,0),FALSE),0),0))*$D173*$F173</f>
        <v>6358000</v>
      </c>
      <c r="EE173" s="1">
        <f>IF($E173+$I173+$D$7&lt;=EE$22,0,IF(EE$22-$D$7&gt;=$E173,IF(COUNTIF($KZ173:MD173,"&gt;0")&gt;0,VLOOKUP($C173,Input!$A$8:$HV$21,MATCH($DP$21+COUNTIF($KZ173:MD173,"&gt;0"),Input!$A$6:$HV$6,0),FALSE),0),0))*$D173*$F173</f>
        <v>6358000</v>
      </c>
      <c r="EF173" s="1">
        <f>IF($E173+$I173+$D$7&lt;=EF$22,0,IF(EF$22-$D$7&gt;=$E173,IF(COUNTIF($KZ173:ME173,"&gt;0")&gt;0,VLOOKUP($C173,Input!$A$8:$HV$21,MATCH($DP$21+COUNTIF($KZ173:ME173,"&gt;0"),Input!$A$6:$HV$6,0),FALSE),0),0))*$D173*$F173</f>
        <v>6358000</v>
      </c>
      <c r="EG173" s="1">
        <f>IF($E173+$I173+$D$7&lt;=EG$22,0,IF(EG$22-$D$7&gt;=$E173,IF(COUNTIF($KZ173:MF173,"&gt;0")&gt;0,VLOOKUP($C173,Input!$A$8:$HV$21,MATCH($DP$21+COUNTIF($KZ173:MF173,"&gt;0"),Input!$A$6:$HV$6,0),FALSE),0),0))*$D173*$F173</f>
        <v>6358000</v>
      </c>
      <c r="EH173" s="1">
        <f>IF($E173+$I173+$D$7&lt;=EH$22,0,IF(EH$22-$D$7&gt;=$E173,IF(COUNTIF($KZ173:MG173,"&gt;0")&gt;0,VLOOKUP($C173,Input!$A$8:$HV$21,MATCH($DP$21+COUNTIF($KZ173:MG173,"&gt;0"),Input!$A$6:$HV$6,0),FALSE),0),0))*$D173*$F173</f>
        <v>6358000</v>
      </c>
      <c r="EI173" s="1">
        <f>IF($E173+$I173+$D$7&lt;=EI$22,0,IF(EI$22-$D$7&gt;=$E173,IF(COUNTIF($KZ173:MH173,"&gt;0")&gt;0,VLOOKUP($C173,Input!$A$8:$HV$21,MATCH($DP$21+COUNTIF($KZ173:MH173,"&gt;0"),Input!$A$6:$HV$6,0),FALSE),0),0))*$D173*$F173</f>
        <v>6358000</v>
      </c>
      <c r="EJ173" s="1">
        <f>IF($E173+$I173+$D$7&lt;=EJ$22,0,IF(EJ$22-$D$7&gt;=$E173,IF(COUNTIF($KZ173:MI173,"&gt;0")&gt;0,VLOOKUP($C173,Input!$A$8:$HV$21,MATCH($DP$21+COUNTIF($KZ173:MI173,"&gt;0"),Input!$A$6:$HV$6,0),FALSE),0),0))*$D173*$F173</f>
        <v>6358000</v>
      </c>
      <c r="EK173" s="1">
        <f>IF($E173+$I173+$D$7&lt;=EK$22,0,IF(EK$22-$D$7&gt;=$E173,IF(COUNTIF($KZ173:MJ173,"&gt;0")&gt;0,VLOOKUP($C173,Input!$A$8:$HV$21,MATCH($DP$21+COUNTIF($KZ173:MJ173,"&gt;0"),Input!$A$6:$HV$6,0),FALSE),0),0))*$D173*$F173</f>
        <v>0</v>
      </c>
      <c r="EL173" s="1">
        <f>IF($E173+$I173+$D$7&lt;=EL$22,0,IF(EL$22-$D$7&gt;=$E173,IF(COUNTIF($KZ173:MK173,"&gt;0")&gt;0,VLOOKUP($C173,Input!$A$8:$HV$21,MATCH($DP$21+COUNTIF($KZ173:MK173,"&gt;0"),Input!$A$6:$HV$6,0),FALSE),0),0))*$D173*$F173</f>
        <v>0</v>
      </c>
      <c r="EM173" s="1">
        <f>IF($E173+$I173+$D$7&lt;=EM$22,0,IF(EM$22-$D$7&gt;=$E173,IF(COUNTIF($KZ173:ML173,"&gt;0")&gt;0,VLOOKUP($C173,Input!$A$8:$HV$21,MATCH($DP$21+COUNTIF($KZ173:ML173,"&gt;0"),Input!$A$6:$HV$6,0),FALSE),0),0))*$D173*$F173</f>
        <v>0</v>
      </c>
      <c r="EN173" s="1">
        <f>IF($E173+$I173+$D$7&lt;=EN$22,0,IF(EN$22-$D$7&gt;=$E173,IF(COUNTIF($KZ173:MM173,"&gt;0")&gt;0,VLOOKUP($C173,Input!$A$8:$HV$21,MATCH($DP$21+COUNTIF($KZ173:MM173,"&gt;0"),Input!$A$6:$HV$6,0),FALSE),0),0))*$D173*$F173</f>
        <v>0</v>
      </c>
      <c r="EO173" s="1">
        <f>IF($E173+$I173+$D$7&lt;=EO$22,0,IF(EO$22-$D$7&gt;=$E173,IF(COUNTIF($KZ173:MN173,"&gt;0")&gt;0,VLOOKUP($C173,Input!$A$8:$HV$21,MATCH($DP$21+COUNTIF($KZ173:MN173,"&gt;0"),Input!$A$6:$HV$6,0),FALSE),0),0))*$D173*$F173</f>
        <v>0</v>
      </c>
      <c r="EP173" s="1">
        <f>IF($E173+$I173+$D$7&lt;=EP$22,0,IF(EP$22-$D$7&gt;=$E173,IF(COUNTIF($KZ173:MO173,"&gt;0")&gt;0,VLOOKUP($C173,Input!$A$8:$HV$21,MATCH($DP$21+COUNTIF($KZ173:MO173,"&gt;0"),Input!$A$6:$HV$6,0),FALSE),0),0))*$D173*$F173</f>
        <v>0</v>
      </c>
      <c r="EQ173" s="1">
        <f>IF($E173+$I173+$D$7&lt;=EQ$22,0,IF(EQ$22-$D$7&gt;=$E173,IF(COUNTIF($KZ173:MP173,"&gt;0")&gt;0,VLOOKUP($C173,Input!$A$8:$HV$21,MATCH($DP$21+COUNTIF($KZ173:MP173,"&gt;0"),Input!$A$6:$HV$6,0),FALSE),0),0))*$D173*$F173</f>
        <v>0</v>
      </c>
      <c r="ER173" s="1">
        <f>IF($E173+$I173+$D$7&lt;=ER$22,0,IF(ER$22-$D$7&gt;=$E173,IF(COUNTIF($KZ173:MQ173,"&gt;0")&gt;0,VLOOKUP($C173,Input!$A$8:$HV$21,MATCH($DP$21+COUNTIF($KZ173:MQ173,"&gt;0"),Input!$A$6:$HV$6,0),FALSE),0),0))*$D173*$F173</f>
        <v>0</v>
      </c>
      <c r="ES173" s="1">
        <f>IF($E173+$I173+$D$7&lt;=ES$22,0,IF(ES$22-$D$7&gt;=$E173,IF(COUNTIF($KZ173:MR173,"&gt;0")&gt;0,VLOOKUP($C173,Input!$A$8:$HV$21,MATCH($DP$21+COUNTIF($KZ173:MR173,"&gt;0"),Input!$A$6:$HV$6,0),FALSE),0),0))*$D173*$F173</f>
        <v>0</v>
      </c>
      <c r="ET173" s="1">
        <f>IF($E173+$I173+$D$7&lt;=ET$22,0,IF(ET$22-$D$7&gt;=$E173,IF(COUNTIF($KZ173:MS173,"&gt;0")&gt;0,VLOOKUP($C173,Input!$A$8:$HV$21,MATCH($DP$21+COUNTIF($KZ173:MS173,"&gt;0"),Input!$A$6:$HV$6,0),FALSE),0),0))*$D173*$F173</f>
        <v>0</v>
      </c>
      <c r="EU173" s="1">
        <f>IF($E173+$I173+$D$7&lt;=EU$22,0,IF(EU$22-$D$7&gt;=$E173,IF(COUNTIF($KZ173:MT173,"&gt;0")&gt;0,VLOOKUP($C173,Input!$A$8:$HV$21,MATCH($DP$21+COUNTIF($KZ173:MT173,"&gt;0"),Input!$A$6:$HV$6,0),FALSE),0),0))*$D173*$F173</f>
        <v>0</v>
      </c>
      <c r="EV173" s="1">
        <f>IF($E173+$I173+$D$7&lt;=EV$22,0,IF(EV$22-$D$7&gt;=$E173,IF(COUNTIF($KZ173:MU173,"&gt;0")&gt;0,VLOOKUP($C173,Input!$A$8:$HV$21,MATCH($DP$21+COUNTIF($KZ173:MU173,"&gt;0"),Input!$A$6:$HV$6,0),FALSE),0),0))*$D173*$F173</f>
        <v>0</v>
      </c>
      <c r="EW173" s="1">
        <f>IF($E173+$I173+$D$7&lt;=EW$22,0,IF(EW$22-$D$7&gt;=$E173,IF(COUNTIF($KZ173:MV173,"&gt;0")&gt;0,VLOOKUP($C173,Input!$A$8:$HV$21,MATCH($DP$21+COUNTIF($KZ173:MV173,"&gt;0"),Input!$A$6:$HV$6,0),FALSE),0),0))*$D173*$F173</f>
        <v>0</v>
      </c>
      <c r="EX173" s="1">
        <f>IF($E173+$I173+$D$7&lt;=EX$22,0,IF(EX$22-$D$7&gt;=$E173,IF(COUNTIF($KZ173:MW173,"&gt;0")&gt;0,VLOOKUP($C173,Input!$A$8:$HV$21,MATCH($DP$21+COUNTIF($KZ173:MW173,"&gt;0"),Input!$A$6:$HV$6,0),FALSE),0),0))*$D173*$F173</f>
        <v>0</v>
      </c>
      <c r="EY173" s="1">
        <f>IF($E173+$I173+$D$7&lt;=EY$22,0,IF(EY$22-$D$7&gt;=$E173,IF(COUNTIF($KZ173:MX173,"&gt;0")&gt;0,VLOOKUP($C173,Input!$A$8:$HV$21,MATCH($DP$21+COUNTIF($KZ173:MX173,"&gt;0"),Input!$A$6:$HV$6,0),FALSE),0),0))*$D173*$F173</f>
        <v>0</v>
      </c>
      <c r="EZ173" s="1"/>
      <c r="FA173" t="str">
        <f>VLOOKUP($C173,Input!$A$8:$GZ$39,MATCH(FA$21,Input!$A$6:$GZ$6,0),FALSE)</f>
        <v>NA</v>
      </c>
      <c r="FB173">
        <f>IF((VLOOKUP($C173,Input!$A$8:$GZ$39,MATCH(FB$21,Input!$A$6:$GZ$6,0),FALSE))="Y",$D173/VLOOKUP($C173,Input!$A$8:$GZ$39,MATCH(FC$21,Input!$A$6:$GZ$6,0),FALSE),0)</f>
        <v>0</v>
      </c>
      <c r="FC173">
        <f>IF((VLOOKUP($C173,Input!$A$8:$GZ$39,MATCH(FB$21,Input!$A$6:$GZ$6,0),FALSE))="Y",0,IF((VLOOKUP($C173,Input!$A$8:$GZ$39,MATCH(FC$21,Input!$A$6:$GZ$6,0),FALSE))&gt;0,$D173/VLOOKUP($C173,Input!$A$8:$GZ$39,MATCH(FC$21,Input!$A$6:$GZ$6,0),FALSE),0))</f>
        <v>0</v>
      </c>
      <c r="FD173" s="1">
        <f>+IF($E173=FD$22,VLOOKUP($C173,Input!$A$8:$GZ$39,MATCH(FD$21,Input!$A$6:$GZ$6,0),FALSE),0)*IF(FD$110&gt;=MAX(FC$110:$FD$110),MIN((FD$110-MAX(FC$110:$FD$110)),(FD$110-FC$110)),0)+IF($E173=FD$22,VLOOKUP($C173,Input!$A$8:$GZ$39,MATCH(FD$21,Input!$A$6:$GZ$6,0),FALSE),0)*IF(FD$109&gt;=MAX(FC$109:$FD$109),MIN((FD$109-MAX(FC$109:$FD$109)),(FD$109-FC$109)),0)</f>
        <v>0</v>
      </c>
      <c r="FE173" s="1">
        <f>+IF($E173=FE$22,VLOOKUP($C173,Input!$A$8:$GZ$39,MATCH(FE$21,Input!$A$6:$GZ$6,0),FALSE),0)*IF(FE$110&gt;=MAX(FD$110:$FD$110),MIN((FE$110-MAX(FD$110:$FD$110)),(FE$110-FD$110)),0)+IF($E173=FE$22,VLOOKUP($C173,Input!$A$8:$GZ$39,MATCH(FE$21,Input!$A$6:$GZ$6,0),FALSE),0)*IF(FE$109&gt;=MAX(FD$109:$FD$109),MIN((FE$109-MAX(FD$109:$FD$109)),(FE$109-FD$109)),0)</f>
        <v>0</v>
      </c>
      <c r="FF173" s="1">
        <f>+IF($E173=FF$22,VLOOKUP($C173,Input!$A$8:$GZ$39,MATCH(FF$21,Input!$A$6:$GZ$6,0),FALSE),0)*IF(FF$110&gt;=MAX($FD$110:FE$110),MIN((FF$110-MAX($FD$110:FE$110)),(FF$110-FE$110)),0)+IF($E173=FF$22,VLOOKUP($C173,Input!$A$8:$GZ$39,MATCH(FF$21,Input!$A$6:$GZ$6,0),FALSE),0)*IF(FF$109&gt;=MAX($FD$109:FE$109),MIN((FF$109-MAX($FD$109:FE$109)),(FF$109-FE$109)),0)</f>
        <v>0</v>
      </c>
      <c r="FG173" s="1">
        <f>+IF($E173=FG$22,VLOOKUP($C173,Input!$A$8:$GZ$39,MATCH(FG$21,Input!$A$6:$GZ$6,0),FALSE),0)*IF(FG$110&gt;=MAX($FD$110:FF$110),MIN((FG$110-MAX($FD$110:FF$110)),(FG$110-FF$110)),0)+IF($E173=FG$22,VLOOKUP($C173,Input!$A$8:$GZ$39,MATCH(FG$21,Input!$A$6:$GZ$6,0),FALSE),0)*IF(FG$109&gt;=MAX($FD$109:FF$109),MIN((FG$109-MAX($FD$109:FF$109)),(FG$109-FF$109)),0)</f>
        <v>0</v>
      </c>
      <c r="FH173" s="1">
        <f>+IF($E173=FH$22,VLOOKUP($C173,Input!$A$8:$GZ$39,MATCH(FH$21,Input!$A$6:$GZ$6,0),FALSE),0)*IF(FH$110&gt;=MAX($FD$110:FG$110),MIN((FH$110-MAX($FD$110:FG$110)),(FH$110-FG$110)),0)+IF($E173=FH$22,VLOOKUP($C173,Input!$A$8:$GZ$39,MATCH(FH$21,Input!$A$6:$GZ$6,0),FALSE),0)*IF(FH$109&gt;=MAX($FD$109:FG$109),MIN((FH$109-MAX($FD$109:FG$109)),(FH$109-FG$109)),0)</f>
        <v>0</v>
      </c>
      <c r="FI173" s="1">
        <f>+IF($E173=FI$22,VLOOKUP($C173,Input!$A$8:$GZ$39,MATCH(FI$21,Input!$A$6:$GZ$6,0),FALSE),0)*IF(FI$110&gt;=MAX($FD$110:FH$110),MIN((FI$110-MAX($FD$110:FH$110)),(FI$110-FH$110)),0)+IF($E173=FI$22,VLOOKUP($C173,Input!$A$8:$GZ$39,MATCH(FI$21,Input!$A$6:$GZ$6,0),FALSE),0)*IF(FI$109&gt;=MAX($FD$109:FH$109),MIN((FI$109-MAX($FD$109:FH$109)),(FI$109-FH$109)),0)</f>
        <v>0</v>
      </c>
      <c r="FJ173" s="1">
        <f>+IF($E173=FJ$22,VLOOKUP($C173,Input!$A$8:$GZ$39,MATCH(FJ$21,Input!$A$6:$GZ$6,0),FALSE),0)*IF(FJ$110&gt;=MAX($FD$110:FI$110),MIN((FJ$110-MAX($FD$110:FI$110)),(FJ$110-FI$110)),0)+IF($E173=FJ$22,VLOOKUP($C173,Input!$A$8:$GZ$39,MATCH(FJ$21,Input!$A$6:$GZ$6,0),FALSE),0)*IF(FJ$109&gt;=MAX($FD$109:FI$109),MIN((FJ$109-MAX($FD$109:FI$109)),(FJ$109-FI$109)),0)</f>
        <v>0</v>
      </c>
      <c r="FK173" s="1">
        <f>+IF($E173=FK$22,VLOOKUP($C173,Input!$A$8:$GZ$39,MATCH(FK$21,Input!$A$6:$GZ$6,0),FALSE),0)*IF(FK$110&gt;=MAX($FD$110:FJ$110),MIN((FK$110-MAX($FD$110:FJ$110)),(FK$110-FJ$110)),0)+IF($E173=FK$22,VLOOKUP($C173,Input!$A$8:$GZ$39,MATCH(FK$21,Input!$A$6:$GZ$6,0),FALSE),0)*IF(FK$109&gt;=MAX($FD$109:FJ$109),MIN((FK$109-MAX($FD$109:FJ$109)),(FK$109-FJ$109)),0)</f>
        <v>0</v>
      </c>
      <c r="FL173" s="1">
        <f>+IF($E173=FL$22,VLOOKUP($C173,Input!$A$8:$GZ$39,MATCH(FL$21,Input!$A$6:$GZ$6,0),FALSE),0)*IF(FL$110&gt;=MAX($FD$110:FK$110),MIN((FL$110-MAX($FD$110:FK$110)),(FL$110-FK$110)),0)+IF($E173=FL$22,VLOOKUP($C173,Input!$A$8:$GZ$39,MATCH(FL$21,Input!$A$6:$GZ$6,0),FALSE),0)*IF(FL$109&gt;=MAX($FD$109:FK$109),MIN((FL$109-MAX($FD$109:FK$109)),(FL$109-FK$109)),0)</f>
        <v>0</v>
      </c>
      <c r="FM173" s="1">
        <f>+IF($E173=FM$22,VLOOKUP($C173,Input!$A$8:$GZ$39,MATCH(FM$21,Input!$A$6:$GZ$6,0),FALSE),0)*IF(FM$110&gt;=MAX($FD$110:FL$110),MIN((FM$110-MAX($FD$110:FL$110)),(FM$110-FL$110)),0)+IF($E173=FM$22,VLOOKUP($C173,Input!$A$8:$GZ$39,MATCH(FM$21,Input!$A$6:$GZ$6,0),FALSE),0)*IF(FM$109&gt;=MAX($FD$109:FL$109),MIN((FM$109-MAX($FD$109:FL$109)),(FM$109-FL$109)),0)</f>
        <v>0</v>
      </c>
      <c r="FN173" s="1">
        <f>+IF($E173=FN$22,VLOOKUP($C173,Input!$A$8:$GZ$39,MATCH(FN$21,Input!$A$6:$GZ$6,0),FALSE),0)*IF(FN$110&gt;=MAX($FD$110:FM$110),MIN((FN$110-MAX($FD$110:FM$110)),(FN$110-FM$110)),0)+IF($E173=FN$22,VLOOKUP($C173,Input!$A$8:$GZ$39,MATCH(FN$21,Input!$A$6:$GZ$6,0),FALSE),0)*IF(FN$109&gt;=MAX($FD$109:FM$109),MIN((FN$109-MAX($FD$109:FM$109)),(FN$109-FM$109)),0)</f>
        <v>0</v>
      </c>
      <c r="FO173" s="1">
        <f>+IF($E173=FO$22,VLOOKUP($C173,Input!$A$8:$GZ$39,MATCH(FO$21,Input!$A$6:$GZ$6,0),FALSE),0)*IF(FO$110&gt;=MAX($FD$110:FN$110),MIN((FO$110-MAX($FD$110:FN$110)),(FO$110-FN$110)),0)+IF($E173=FO$22,VLOOKUP($C173,Input!$A$8:$GZ$39,MATCH(FO$21,Input!$A$6:$GZ$6,0),FALSE),0)*IF(FO$109&gt;=MAX($FD$109:FN$109),MIN((FO$109-MAX($FD$109:FN$109)),(FO$109-FN$109)),0)</f>
        <v>0</v>
      </c>
      <c r="FP173" s="1">
        <f>+IF($E173=FP$22,VLOOKUP($C173,Input!$A$8:$GZ$39,MATCH(FP$21,Input!$A$6:$GZ$6,0),FALSE),0)*IF(FP$110&gt;=MAX($FD$110:FO$110),MIN((FP$110-MAX($FD$110:FO$110)),(FP$110-FO$110)),0)+IF($E173=FP$22,VLOOKUP($C173,Input!$A$8:$GZ$39,MATCH(FP$21,Input!$A$6:$GZ$6,0),FALSE),0)*IF(FP$109&gt;=MAX($FD$109:FO$109),MIN((FP$109-MAX($FD$109:FO$109)),(FP$109-FO$109)),0)</f>
        <v>0</v>
      </c>
      <c r="FQ173" s="1">
        <f>+IF($E173=FQ$22,VLOOKUP($C173,Input!$A$8:$GZ$39,MATCH(FQ$21,Input!$A$6:$GZ$6,0),FALSE),0)*IF(FQ$110&gt;=MAX($FD$110:FP$110),MIN((FQ$110-MAX($FD$110:FP$110)),(FQ$110-FP$110)),0)+IF($E173=FQ$22,VLOOKUP($C173,Input!$A$8:$GZ$39,MATCH(FQ$21,Input!$A$6:$GZ$6,0),FALSE),0)*IF(FQ$109&gt;=MAX($FD$109:FP$109),MIN((FQ$109-MAX($FD$109:FP$109)),(FQ$109-FP$109)),0)</f>
        <v>0</v>
      </c>
      <c r="FR173" s="1">
        <f>+IF($E173=FR$22,VLOOKUP($C173,Input!$A$8:$GZ$39,MATCH(FR$21,Input!$A$6:$GZ$6,0),FALSE),0)*IF(FR$110&gt;=MAX($FD$110:FQ$110),MIN((FR$110-MAX($FD$110:FQ$110)),(FR$110-FQ$110)),0)+IF($E173=FR$22,VLOOKUP($C173,Input!$A$8:$GZ$39,MATCH(FR$21,Input!$A$6:$GZ$6,0),FALSE),0)*IF(FR$109&gt;=MAX($FD$109:FQ$109),MIN((FR$109-MAX($FD$109:FQ$109)),(FR$109-FQ$109)),0)</f>
        <v>0</v>
      </c>
      <c r="FS173" s="1">
        <f>+IF($E173=FS$22,VLOOKUP($C173,Input!$A$8:$GZ$39,MATCH(FS$21,Input!$A$6:$GZ$6,0),FALSE),0)*IF(FS$110&gt;=MAX($FD$110:FR$110),MIN((FS$110-MAX($FD$110:FR$110)),(FS$110-FR$110)),0)+IF($E173=FS$22,VLOOKUP($C173,Input!$A$8:$GZ$39,MATCH(FS$21,Input!$A$6:$GZ$6,0),FALSE),0)*IF(FS$109&gt;=MAX($FD$109:FR$109),MIN((FS$109-MAX($FD$109:FR$109)),(FS$109-FR$109)),0)</f>
        <v>0</v>
      </c>
      <c r="FT173" s="1">
        <f>+IF($E173=FT$22,VLOOKUP($C173,Input!$A$8:$GZ$39,MATCH(FT$21,Input!$A$6:$GZ$6,0),FALSE),0)*IF(FT$110&gt;=MAX($FD$110:FS$110),MIN((FT$110-MAX($FD$110:FS$110)),(FT$110-FS$110)),0)+IF($E173=FT$22,VLOOKUP($C173,Input!$A$8:$GZ$39,MATCH(FT$21,Input!$A$6:$GZ$6,0),FALSE),0)*IF(FT$109&gt;=MAX($FD$109:FS$109),MIN((FT$109-MAX($FD$109:FS$109)),(FT$109-FS$109)),0)</f>
        <v>0</v>
      </c>
      <c r="FU173" s="1">
        <f>+IF($E173=FU$22,VLOOKUP($C173,Input!$A$8:$GZ$39,MATCH(FU$21,Input!$A$6:$GZ$6,0),FALSE),0)*IF(FU$110&gt;=MAX($FD$110:FT$110),MIN((FU$110-MAX($FD$110:FT$110)),(FU$110-FT$110)),0)+IF($E173=FU$22,VLOOKUP($C173,Input!$A$8:$GZ$39,MATCH(FU$21,Input!$A$6:$GZ$6,0),FALSE),0)*IF(FU$109&gt;=MAX($FD$109:FT$109),MIN((FU$109-MAX($FD$109:FT$109)),(FU$109-FT$109)),0)</f>
        <v>0</v>
      </c>
      <c r="FV173" s="1">
        <f>+IF($E173=FV$22,VLOOKUP($C173,Input!$A$8:$GZ$39,MATCH(FV$21,Input!$A$6:$GZ$6,0),FALSE),0)*IF(FV$110&gt;=MAX($FD$110:FU$110),MIN((FV$110-MAX($FD$110:FU$110)),(FV$110-FU$110)),0)+IF($E173=FV$22,VLOOKUP($C173,Input!$A$8:$GZ$39,MATCH(FV$21,Input!$A$6:$GZ$6,0),FALSE),0)*IF(FV$109&gt;=MAX($FD$109:FU$109),MIN((FV$109-MAX($FD$109:FU$109)),(FV$109-FU$109)),0)</f>
        <v>0</v>
      </c>
      <c r="FW173" s="1">
        <f>+IF($E173=FW$22,VLOOKUP($C173,Input!$A$8:$GZ$39,MATCH(FW$21,Input!$A$6:$GZ$6,0),FALSE),0)*IF(FW$110&gt;=MAX($FD$110:FV$110),MIN((FW$110-MAX($FD$110:FV$110)),(FW$110-FV$110)),0)+IF($E173=FW$22,VLOOKUP($C173,Input!$A$8:$GZ$39,MATCH(FW$21,Input!$A$6:$GZ$6,0),FALSE),0)*IF(FW$109&gt;=MAX($FD$109:FV$109),MIN((FW$109-MAX($FD$109:FV$109)),(FW$109-FV$109)),0)</f>
        <v>0</v>
      </c>
      <c r="FX173" s="1">
        <f>+IF($E173=FX$22,VLOOKUP($C173,Input!$A$8:$GZ$39,MATCH(FX$21,Input!$A$6:$GZ$6,0),FALSE),0)*IF(FX$110&gt;=MAX($FD$110:FW$110),MIN((FX$110-MAX($FD$110:FW$110)),(FX$110-FW$110)),0)+IF($E173=FX$22,VLOOKUP($C173,Input!$A$8:$GZ$39,MATCH(FX$21,Input!$A$6:$GZ$6,0),FALSE),0)*IF(FX$109&gt;=MAX($FD$109:FW$109),MIN((FX$109-MAX($FD$109:FW$109)),(FX$109-FW$109)),0)</f>
        <v>0</v>
      </c>
      <c r="FY173" s="1">
        <f>+IF($E173=FY$22,VLOOKUP($C173,Input!$A$8:$GZ$39,MATCH(FY$21,Input!$A$6:$GZ$6,0),FALSE),0)*IF(FY$110&gt;=MAX($FD$110:FX$110),MIN((FY$110-MAX($FD$110:FX$110)),(FY$110-FX$110)),0)+IF($E173=FY$22,VLOOKUP($C173,Input!$A$8:$GZ$39,MATCH(FY$21,Input!$A$6:$GZ$6,0),FALSE),0)*IF(FY$109&gt;=MAX($FD$109:FX$109),MIN((FY$109-MAX($FD$109:FX$109)),(FY$109-FX$109)),0)</f>
        <v>0</v>
      </c>
      <c r="FZ173" s="1">
        <f>+IF($E173=FZ$22,VLOOKUP($C173,Input!$A$8:$GZ$39,MATCH(FZ$21,Input!$A$6:$GZ$6,0),FALSE),0)*IF(FZ$110&gt;=MAX($FD$110:FY$110),MIN((FZ$110-MAX($FD$110:FY$110)),(FZ$110-FY$110)),0)+IF($E173=FZ$22,VLOOKUP($C173,Input!$A$8:$GZ$39,MATCH(FZ$21,Input!$A$6:$GZ$6,0),FALSE),0)*IF(FZ$109&gt;=MAX($FD$109:FY$109),MIN((FZ$109-MAX($FD$109:FY$109)),(FZ$109-FY$109)),0)</f>
        <v>0</v>
      </c>
      <c r="GA173" s="1">
        <f>+IF($E173=GA$22,VLOOKUP($C173,Input!$A$8:$GZ$39,MATCH(GA$21,Input!$A$6:$GZ$6,0),FALSE),0)*IF(GA$110&gt;=MAX($FD$110:FZ$110),MIN((GA$110-MAX($FD$110:FZ$110)),(GA$110-FZ$110)),0)+IF($E173=GA$22,VLOOKUP($C173,Input!$A$8:$GZ$39,MATCH(GA$21,Input!$A$6:$GZ$6,0),FALSE),0)*IF(GA$109&gt;=MAX($FD$109:FZ$109),MIN((GA$109-MAX($FD$109:FZ$109)),(GA$109-FZ$109)),0)</f>
        <v>0</v>
      </c>
      <c r="GB173" s="1">
        <f>+IF($E173=GB$22,VLOOKUP($C173,Input!$A$8:$GZ$39,MATCH(GB$21,Input!$A$6:$GZ$6,0),FALSE),0)*IF(GB$110&gt;=MAX($FD$110:GA$110),MIN((GB$110-MAX($FD$110:GA$110)),(GB$110-GA$110)),0)+IF($E173=GB$22,VLOOKUP($C173,Input!$A$8:$GZ$39,MATCH(GB$21,Input!$A$6:$GZ$6,0),FALSE),0)*IF(GB$109&gt;=MAX($FD$109:GA$109),MIN((GB$109-MAX($FD$109:GA$109)),(GB$109-GA$109)),0)</f>
        <v>0</v>
      </c>
      <c r="GC173" s="1">
        <f>+IF($E173=GC$22,VLOOKUP($C173,Input!$A$8:$GZ$39,MATCH(GC$21,Input!$A$6:$GZ$6,0),FALSE),0)*IF(GC$110&gt;=MAX($FD$110:GB$110),MIN((GC$110-MAX($FD$110:GB$110)),(GC$110-GB$110)),0)+IF($E173=GC$22,VLOOKUP($C173,Input!$A$8:$GZ$39,MATCH(GC$21,Input!$A$6:$GZ$6,0),FALSE),0)*IF(GC$109&gt;=MAX($FD$109:GB$109),MIN((GC$109-MAX($FD$109:GB$109)),(GC$109-GB$109)),0)</f>
        <v>0</v>
      </c>
      <c r="GD173" s="1">
        <f>+IF($E173=GD$22,VLOOKUP($C173,Input!$A$8:$GZ$39,MATCH(GD$21,Input!$A$6:$GZ$6,0),FALSE),0)*IF(GD$110&gt;=MAX($FD$110:GC$110),MIN((GD$110-MAX($FD$110:GC$110)),(GD$110-GC$110)),0)+IF($E173=GD$22,VLOOKUP($C173,Input!$A$8:$GZ$39,MATCH(GD$21,Input!$A$6:$GZ$6,0),FALSE),0)*IF(GD$109&gt;=MAX($FD$109:GC$109),MIN((GD$109-MAX($FD$109:GC$109)),(GD$109-GC$109)),0)</f>
        <v>0</v>
      </c>
      <c r="GE173" s="1">
        <f>+IF($E173=GE$22,VLOOKUP($C173,Input!$A$8:$GZ$39,MATCH(GE$21,Input!$A$6:$GZ$6,0),FALSE),0)*IF(GE$110&gt;=MAX($FD$110:GD$110),MIN((GE$110-MAX($FD$110:GD$110)),(GE$110-GD$110)),0)+IF($E173=GE$22,VLOOKUP($C173,Input!$A$8:$GZ$39,MATCH(GE$21,Input!$A$6:$GZ$6,0),FALSE),0)*IF(GE$109&gt;=MAX($FD$109:GD$109),MIN((GE$109-MAX($FD$109:GD$109)),(GE$109-GD$109)),0)</f>
        <v>0</v>
      </c>
      <c r="GF173" s="1">
        <f>+IF($E173=GF$22,VLOOKUP($C173,Input!$A$8:$GZ$39,MATCH(GF$21,Input!$A$6:$GZ$6,0),FALSE),0)*IF(GF$110&gt;=MAX($FD$110:GE$110),MIN((GF$110-MAX($FD$110:GE$110)),(GF$110-GE$110)),0)+IF($E173=GF$22,VLOOKUP($C173,Input!$A$8:$GZ$39,MATCH(GF$21,Input!$A$6:$GZ$6,0),FALSE),0)*IF(GF$109&gt;=MAX($FD$109:GE$109),MIN((GF$109-MAX($FD$109:GE$109)),(GF$109-GE$109)),0)</f>
        <v>0</v>
      </c>
      <c r="GG173" s="1">
        <f>+IF($E173=GG$22,VLOOKUP($C173,Input!$A$8:$GZ$39,MATCH(GG$21,Input!$A$6:$GZ$6,0),FALSE),0)*IF(GG$110&gt;=MAX($FD$110:GF$110),MIN((GG$110-MAX($FD$110:GF$110)),(GG$110-GF$110)),0)+IF($E173=GG$22,VLOOKUP($C173,Input!$A$8:$GZ$39,MATCH(GG$21,Input!$A$6:$GZ$6,0),FALSE),0)*IF(GG$109&gt;=MAX($FD$109:GF$109),MIN((GG$109-MAX($FD$109:GF$109)),(GG$109-GF$109)),0)</f>
        <v>0</v>
      </c>
      <c r="GH173" s="1">
        <f>+IF($E173=GH$22,VLOOKUP($C173,Input!$A$8:$GZ$39,MATCH(GH$21,Input!$A$6:$GZ$6,0),FALSE),0)*IF(GH$110&gt;=MAX($FD$110:GG$110),MIN((GH$110-MAX($FD$110:GG$110)),(GH$110-GG$110)),0)+IF($E173=GH$22,VLOOKUP($C173,Input!$A$8:$GZ$39,MATCH(GH$21,Input!$A$6:$GZ$6,0),FALSE),0)*IF(GH$109&gt;=MAX($FD$109:GG$109),MIN((GH$109-MAX($FD$109:GG$109)),(GH$109-GG$109)),0)</f>
        <v>0</v>
      </c>
      <c r="GI173" s="1">
        <f>+IF($E173=GI$22,VLOOKUP($C173,Input!$A$8:$GZ$39,MATCH(GI$21,Input!$A$6:$GZ$6,0),FALSE),0)*IF(GI$110&gt;=MAX($FD$110:GH$110),MIN((GI$110-MAX($FD$110:GH$110)),(GI$110-GH$110)),0)+IF($E173=GI$22,VLOOKUP($C173,Input!$A$8:$GZ$39,MATCH(GI$21,Input!$A$6:$GZ$6,0),FALSE),0)*IF(GI$109&gt;=MAX($FD$109:GH$109),MIN((GI$109-MAX($FD$109:GH$109)),(GI$109-GH$109)),0)</f>
        <v>0</v>
      </c>
      <c r="GJ173" s="1">
        <f>+IF($E173=GJ$22,VLOOKUP($C173,Input!$A$8:$GZ$39,MATCH(GJ$21,Input!$A$6:$GZ$6,0),FALSE),0)*IF(GJ$110&gt;=MAX($FD$110:GI$110),MIN((GJ$110-MAX($FD$110:GI$110)),(GJ$110-GI$110)),0)+IF($E173=GJ$22,VLOOKUP($C173,Input!$A$8:$GZ$39,MATCH(GJ$21,Input!$A$6:$GZ$6,0),FALSE),0)*IF(GJ$109&gt;=MAX($FD$109:GI$109),MIN((GJ$109-MAX($FD$109:GI$109)),(GJ$109-GI$109)),0)</f>
        <v>0</v>
      </c>
      <c r="GK173" s="1">
        <f>+IF($E173=GK$22,VLOOKUP($C173,Input!$A$8:$GZ$39,MATCH(GK$21,Input!$A$6:$GZ$6,0),FALSE),0)*IF(GK$110&gt;=MAX($FD$110:GJ$110),MIN((GK$110-MAX($FD$110:GJ$110)),(GK$110-GJ$110)),0)+IF($E173=GK$22,VLOOKUP($C173,Input!$A$8:$GZ$39,MATCH(GK$21,Input!$A$6:$GZ$6,0),FALSE),0)*IF(GK$109&gt;=MAX($FD$109:GJ$109),MIN((GK$109-MAX($FD$109:GJ$109)),(GK$109-GJ$109)),0)</f>
        <v>0</v>
      </c>
      <c r="GL173" s="1">
        <f>+IF($E173=GL$22,VLOOKUP($C173,Input!$A$8:$GZ$39,MATCH(GL$21,Input!$A$6:$GZ$6,0),FALSE),0)*IF(GL$110&gt;=MAX($FD$110:GK$110),MIN((GL$110-MAX($FD$110:GK$110)),(GL$110-GK$110)),0)+IF($E173=GL$22,VLOOKUP($C173,Input!$A$8:$GZ$39,MATCH(GL$21,Input!$A$6:$GZ$6,0),FALSE),0)*IF(GL$109&gt;=MAX($FD$109:GK$109),MIN((GL$109-MAX($FD$109:GK$109)),(GL$109-GK$109)),0)</f>
        <v>0</v>
      </c>
      <c r="GM173" s="42"/>
      <c r="GN173" t="str">
        <f>VLOOKUP($C173,Input!$A$8:$GZ$39,MATCH(GN$21,Input!$A$6:$GZ$6,0),FALSE)</f>
        <v>NA</v>
      </c>
      <c r="GO173">
        <f>IF((VLOOKUP($C173,Input!$A$8:$GZ$39,MATCH(GO$21,Input!$A$6:$GZ$6,0),FALSE))="Y",$D173/VLOOKUP($C173,Input!$A$8:$GZ$39,MATCH(GP$21,Input!$A$6:$GZ$6,0),FALSE),0)</f>
        <v>0</v>
      </c>
      <c r="GP173">
        <f>IF((VLOOKUP($C173,Input!$A$8:$GZ$39,MATCH(GO$21,Input!$A$6:$GZ$6,0),FALSE))="Y",0,IF((VLOOKUP($C173,Input!$A$8:$GZ$39,MATCH(GP$21,Input!$A$6:$GZ$6,0),FALSE))&gt;0,$D173/VLOOKUP($C173,Input!$A$8:$GZ$39,MATCH(GP$21,Input!$A$6:$GZ$6,0),FALSE),0))</f>
        <v>0</v>
      </c>
      <c r="GQ173" s="1">
        <f>+IF($E173=GQ$22,VLOOKUP($C173,Input!$A$8:$GZ$39,MATCH(GQ$21,Input!$A$6:$GZ$6,0),FALSE),0)*IF(GQ$110&gt;=MAX($GP$110:GP$110),MIN((GQ$110-MAX($GP$110:GP$110)),(GQ$110-GP$110)),0)+IF($E173=GQ$22,VLOOKUP($C173,Input!$A$8:$GZ$39,MATCH(GQ$21,Input!$A$6:$GZ$6,0),FALSE),0)*IF(GQ$109&gt;=MAX($GP$109:GP$109),MIN((GQ$109-MAX($GP$109:GP$109)),(GQ$109-GP$109)),0)</f>
        <v>0</v>
      </c>
      <c r="GR173" s="1">
        <f>+IF($E173=GR$22,VLOOKUP($C173,Input!$A$8:$GZ$39,MATCH(GR$21,Input!$A$6:$GZ$6,0),FALSE),0)*IF(GR$110&gt;=MAX($GP$110:GQ$110),MIN((GR$110-MAX($GP$110:GQ$110)),(GR$110-GQ$110)),0)+IF($E173=GR$22,VLOOKUP($C173,Input!$A$8:$GZ$39,MATCH(GR$21,Input!$A$6:$GZ$6,0),FALSE),0)*IF(GR$109&gt;=MAX($GP$109:GQ$109),MIN((GR$109-MAX($GP$109:GQ$109)),(GR$109-GQ$109)),0)</f>
        <v>0</v>
      </c>
      <c r="GS173" s="1">
        <f>+IF($E173=GS$22,VLOOKUP($C173,Input!$A$8:$GZ$39,MATCH(GS$21,Input!$A$6:$GZ$6,0),FALSE),0)*IF(GS$110&gt;=MAX($GP$110:GR$110),MIN((GS$110-MAX($GP$110:GR$110)),(GS$110-GR$110)),0)+IF($E173=GS$22,VLOOKUP($C173,Input!$A$8:$GZ$39,MATCH(GS$21,Input!$A$6:$GZ$6,0),FALSE),0)*IF(GS$109&gt;=MAX($GP$109:GR$109),MIN((GS$109-MAX($GP$109:GR$109)),(GS$109-GR$109)),0)</f>
        <v>0</v>
      </c>
      <c r="GT173" s="1">
        <f>+IF($E173=GT$22,VLOOKUP($C173,Input!$A$8:$GZ$39,MATCH(GT$21,Input!$A$6:$GZ$6,0),FALSE),0)*IF(GT$110&gt;=MAX($GP$110:GS$110),MIN((GT$110-MAX($GP$110:GS$110)),(GT$110-GS$110)),0)+IF($E173=GT$22,VLOOKUP($C173,Input!$A$8:$GZ$39,MATCH(GT$21,Input!$A$6:$GZ$6,0),FALSE),0)*IF(GT$109&gt;=MAX($GP$109:GS$109),MIN((GT$109-MAX($GP$109:GS$109)),(GT$109-GS$109)),0)</f>
        <v>0</v>
      </c>
      <c r="GU173" s="1">
        <f>+IF($E173=GU$22,VLOOKUP($C173,Input!$A$8:$GZ$39,MATCH(GU$21,Input!$A$6:$GZ$6,0),FALSE),0)*IF(GU$110&gt;=MAX($GP$110:GT$110),MIN((GU$110-MAX($GP$110:GT$110)),(GU$110-GT$110)),0)+IF($E173=GU$22,VLOOKUP($C173,Input!$A$8:$GZ$39,MATCH(GU$21,Input!$A$6:$GZ$6,0),FALSE),0)*IF(GU$109&gt;=MAX($GP$109:GT$109),MIN((GU$109-MAX($GP$109:GT$109)),(GU$109-GT$109)),0)</f>
        <v>0</v>
      </c>
      <c r="GV173" s="1">
        <f>+IF($E173=GV$22,VLOOKUP($C173,Input!$A$8:$GZ$39,MATCH(GV$21,Input!$A$6:$GZ$6,0),FALSE),0)*IF(GV$110&gt;=MAX($GP$110:GU$110),MIN((GV$110-MAX($GP$110:GU$110)),(GV$110-GU$110)),0)+IF($E173=GV$22,VLOOKUP($C173,Input!$A$8:$GZ$39,MATCH(GV$21,Input!$A$6:$GZ$6,0),FALSE),0)*IF(GV$109&gt;=MAX($GP$109:GU$109),MIN((GV$109-MAX($GP$109:GU$109)),(GV$109-GU$109)),0)</f>
        <v>0</v>
      </c>
      <c r="GW173" s="1">
        <f>+IF($E173=GW$22,VLOOKUP($C173,Input!$A$8:$GZ$39,MATCH(GW$21,Input!$A$6:$GZ$6,0),FALSE),0)*IF(GW$110&gt;=MAX($GP$110:GV$110),MIN((GW$110-MAX($GP$110:GV$110)),(GW$110-GV$110)),0)+IF($E173=GW$22,VLOOKUP($C173,Input!$A$8:$GZ$39,MATCH(GW$21,Input!$A$6:$GZ$6,0),FALSE),0)*IF(GW$109&gt;=MAX($GP$109:GV$109),MIN((GW$109-MAX($GP$109:GV$109)),(GW$109-GV$109)),0)</f>
        <v>0</v>
      </c>
      <c r="GX173" s="1">
        <f>+IF($E173=GX$22,VLOOKUP($C173,Input!$A$8:$GZ$39,MATCH(GX$21,Input!$A$6:$GZ$6,0),FALSE),0)*IF(GX$110&gt;=MAX($GP$110:GW$110),MIN((GX$110-MAX($GP$110:GW$110)),(GX$110-GW$110)),0)+IF($E173=GX$22,VLOOKUP($C173,Input!$A$8:$GZ$39,MATCH(GX$21,Input!$A$6:$GZ$6,0),FALSE),0)*IF(GX$109&gt;=MAX($GP$109:GW$109),MIN((GX$109-MAX($GP$109:GW$109)),(GX$109-GW$109)),0)</f>
        <v>0</v>
      </c>
      <c r="GY173" s="1">
        <f>+IF($E173=GY$22,VLOOKUP($C173,Input!$A$8:$GZ$39,MATCH(GY$21,Input!$A$6:$GZ$6,0),FALSE),0)*IF(GY$110&gt;=MAX($GP$110:GX$110),MIN((GY$110-MAX($GP$110:GX$110)),(GY$110-GX$110)),0)+IF($E173=GY$22,VLOOKUP($C173,Input!$A$8:$GZ$39,MATCH(GY$21,Input!$A$6:$GZ$6,0),FALSE),0)*IF(GY$109&gt;=MAX($GP$109:GX$109),MIN((GY$109-MAX($GP$109:GX$109)),(GY$109-GX$109)),0)</f>
        <v>0</v>
      </c>
      <c r="GZ173" s="1">
        <f>+IF($E173=GZ$22,VLOOKUP($C173,Input!$A$8:$GZ$39,MATCH(GZ$21,Input!$A$6:$GZ$6,0),FALSE),0)*IF(GZ$110&gt;=MAX($GP$110:GY$110),MIN((GZ$110-MAX($GP$110:GY$110)),(GZ$110-GY$110)),0)+IF($E173=GZ$22,VLOOKUP($C173,Input!$A$8:$GZ$39,MATCH(GZ$21,Input!$A$6:$GZ$6,0),FALSE),0)*IF(GZ$109&gt;=MAX($GP$109:GY$109),MIN((GZ$109-MAX($GP$109:GY$109)),(GZ$109-GY$109)),0)</f>
        <v>0</v>
      </c>
      <c r="HA173" s="1">
        <f>+IF($E173=HA$22,VLOOKUP($C173,Input!$A$8:$GZ$39,MATCH(HA$21,Input!$A$6:$GZ$6,0),FALSE),0)*IF(HA$110&gt;=MAX($GP$110:GZ$110),MIN((HA$110-MAX($GP$110:GZ$110)),(HA$110-GZ$110)),0)+IF($E173=HA$22,VLOOKUP($C173,Input!$A$8:$GZ$39,MATCH(HA$21,Input!$A$6:$GZ$6,0),FALSE),0)*IF(HA$109&gt;=MAX($GP$109:GZ$109),MIN((HA$109-MAX($GP$109:GZ$109)),(HA$109-GZ$109)),0)</f>
        <v>0</v>
      </c>
      <c r="HB173" s="1">
        <f>+IF($E173=HB$22,VLOOKUP($C173,Input!$A$8:$GZ$39,MATCH(HB$21,Input!$A$6:$GZ$6,0),FALSE),0)*IF(HB$110&gt;=MAX($GP$110:HA$110),MIN((HB$110-MAX($GP$110:HA$110)),(HB$110-HA$110)),0)+IF($E173=HB$22,VLOOKUP($C173,Input!$A$8:$GZ$39,MATCH(HB$21,Input!$A$6:$GZ$6,0),FALSE),0)*IF(HB$109&gt;=MAX($GP$109:HA$109),MIN((HB$109-MAX($GP$109:HA$109)),(HB$109-HA$109)),0)</f>
        <v>0</v>
      </c>
      <c r="HC173" s="1">
        <f>+IF($E173=HC$22,VLOOKUP($C173,Input!$A$8:$GZ$39,MATCH(HC$21,Input!$A$6:$GZ$6,0),FALSE),0)*IF(HC$110&gt;=MAX($GP$110:HB$110),MIN((HC$110-MAX($GP$110:HB$110)),(HC$110-HB$110)),0)+IF($E173=HC$22,VLOOKUP($C173,Input!$A$8:$GZ$39,MATCH(HC$21,Input!$A$6:$GZ$6,0),FALSE),0)*IF(HC$109&gt;=MAX($GP$109:HB$109),MIN((HC$109-MAX($GP$109:HB$109)),(HC$109-HB$109)),0)</f>
        <v>0</v>
      </c>
      <c r="HD173" s="1">
        <f>+IF($E173=HD$22,VLOOKUP($C173,Input!$A$8:$GZ$39,MATCH(HD$21,Input!$A$6:$GZ$6,0),FALSE),0)*IF(HD$110&gt;=MAX($GP$110:HC$110),MIN((HD$110-MAX($GP$110:HC$110)),(HD$110-HC$110)),0)+IF($E173=HD$22,VLOOKUP($C173,Input!$A$8:$GZ$39,MATCH(HD$21,Input!$A$6:$GZ$6,0),FALSE),0)*IF(HD$109&gt;=MAX($GP$109:HC$109),MIN((HD$109-MAX($GP$109:HC$109)),(HD$109-HC$109)),0)</f>
        <v>0</v>
      </c>
      <c r="HE173" s="1">
        <f>+IF($E173=HE$22,VLOOKUP($C173,Input!$A$8:$GZ$39,MATCH(HE$21,Input!$A$6:$GZ$6,0),FALSE),0)*IF(HE$110&gt;=MAX($GP$110:HD$110),MIN((HE$110-MAX($GP$110:HD$110)),(HE$110-HD$110)),0)+IF($E173=HE$22,VLOOKUP($C173,Input!$A$8:$GZ$39,MATCH(HE$21,Input!$A$6:$GZ$6,0),FALSE),0)*IF(HE$109&gt;=MAX($GP$109:HD$109),MIN((HE$109-MAX($GP$109:HD$109)),(HE$109-HD$109)),0)</f>
        <v>0</v>
      </c>
      <c r="HF173" s="1">
        <f>+IF($E173=HF$22,VLOOKUP($C173,Input!$A$8:$GZ$39,MATCH(HF$21,Input!$A$6:$GZ$6,0),FALSE),0)*IF(HF$110&gt;=MAX($GP$110:HE$110),MIN((HF$110-MAX($GP$110:HE$110)),(HF$110-HE$110)),0)+IF($E173=HF$22,VLOOKUP($C173,Input!$A$8:$GZ$39,MATCH(HF$21,Input!$A$6:$GZ$6,0),FALSE),0)*IF(HF$109&gt;=MAX($GP$109:HE$109),MIN((HF$109-MAX($GP$109:HE$109)),(HF$109-HE$109)),0)</f>
        <v>0</v>
      </c>
      <c r="HG173" s="1">
        <f>+IF($E173=HG$22,VLOOKUP($C173,Input!$A$8:$GZ$39,MATCH(HG$21,Input!$A$6:$GZ$6,0),FALSE),0)*IF(HG$110&gt;=MAX($GP$110:HF$110),MIN((HG$110-MAX($GP$110:HF$110)),(HG$110-HF$110)),0)+IF($E173=HG$22,VLOOKUP($C173,Input!$A$8:$GZ$39,MATCH(HG$21,Input!$A$6:$GZ$6,0),FALSE),0)*IF(HG$109&gt;=MAX($GP$109:HF$109),MIN((HG$109-MAX($GP$109:HF$109)),(HG$109-HF$109)),0)</f>
        <v>0</v>
      </c>
      <c r="HH173" s="1">
        <f>+IF($E173=HH$22,VLOOKUP($C173,Input!$A$8:$GZ$39,MATCH(HH$21,Input!$A$6:$GZ$6,0),FALSE),0)*IF(HH$110&gt;=MAX($GP$110:HG$110),MIN((HH$110-MAX($GP$110:HG$110)),(HH$110-HG$110)),0)+IF($E173=HH$22,VLOOKUP($C173,Input!$A$8:$GZ$39,MATCH(HH$21,Input!$A$6:$GZ$6,0),FALSE),0)*IF(HH$109&gt;=MAX($GP$109:HG$109),MIN((HH$109-MAX($GP$109:HG$109)),(HH$109-HG$109)),0)</f>
        <v>0</v>
      </c>
      <c r="HI173" s="1">
        <f>+IF($E173=HI$22,VLOOKUP($C173,Input!$A$8:$GZ$39,MATCH(HI$21,Input!$A$6:$GZ$6,0),FALSE),0)*IF(HI$110&gt;=MAX($GP$110:HH$110),MIN((HI$110-MAX($GP$110:HH$110)),(HI$110-HH$110)),0)+IF($E173=HI$22,VLOOKUP($C173,Input!$A$8:$GZ$39,MATCH(HI$21,Input!$A$6:$GZ$6,0),FALSE),0)*IF(HI$109&gt;=MAX($GP$109:HH$109),MIN((HI$109-MAX($GP$109:HH$109)),(HI$109-HH$109)),0)</f>
        <v>0</v>
      </c>
      <c r="HJ173" s="1">
        <f>+IF($E173=HJ$22,VLOOKUP($C173,Input!$A$8:$GZ$39,MATCH(HJ$21,Input!$A$6:$GZ$6,0),FALSE),0)*IF(HJ$110&gt;=MAX($GP$110:HI$110),MIN((HJ$110-MAX($GP$110:HI$110)),(HJ$110-HI$110)),0)+IF($E173=HJ$22,VLOOKUP($C173,Input!$A$8:$GZ$39,MATCH(HJ$21,Input!$A$6:$GZ$6,0),FALSE),0)*IF(HJ$109&gt;=MAX($GP$109:HI$109),MIN((HJ$109-MAX($GP$109:HI$109)),(HJ$109-HI$109)),0)</f>
        <v>0</v>
      </c>
      <c r="HK173" s="1">
        <f>+IF($E173=HK$22,VLOOKUP($C173,Input!$A$8:$GZ$39,MATCH(HK$21,Input!$A$6:$GZ$6,0),FALSE),0)*IF(HK$110&gt;=MAX($GP$110:HJ$110),MIN((HK$110-MAX($GP$110:HJ$110)),(HK$110-HJ$110)),0)+IF($E173=HK$22,VLOOKUP($C173,Input!$A$8:$GZ$39,MATCH(HK$21,Input!$A$6:$GZ$6,0),FALSE),0)*IF(HK$109&gt;=MAX($GP$109:HJ$109),MIN((HK$109-MAX($GP$109:HJ$109)),(HK$109-HJ$109)),0)</f>
        <v>0</v>
      </c>
      <c r="HL173" s="1">
        <f>+IF($E173=HL$22,VLOOKUP($C173,Input!$A$8:$GZ$39,MATCH(HL$21,Input!$A$6:$GZ$6,0),FALSE),0)*IF(HL$110&gt;=MAX($GP$110:HK$110),MIN((HL$110-MAX($GP$110:HK$110)),(HL$110-HK$110)),0)+IF($E173=HL$22,VLOOKUP($C173,Input!$A$8:$GZ$39,MATCH(HL$21,Input!$A$6:$GZ$6,0),FALSE),0)*IF(HL$109&gt;=MAX($GP$109:HK$109),MIN((HL$109-MAX($GP$109:HK$109)),(HL$109-HK$109)),0)</f>
        <v>0</v>
      </c>
      <c r="HM173" s="1">
        <f>+IF($E173=HM$22,VLOOKUP($C173,Input!$A$8:$GZ$39,MATCH(HM$21,Input!$A$6:$GZ$6,0),FALSE),0)*IF(HM$110&gt;=MAX($GP$110:HL$110),MIN((HM$110-MAX($GP$110:HL$110)),(HM$110-HL$110)),0)+IF($E173=HM$22,VLOOKUP($C173,Input!$A$8:$GZ$39,MATCH(HM$21,Input!$A$6:$GZ$6,0),FALSE),0)*IF(HM$109&gt;=MAX($GP$109:HL$109),MIN((HM$109-MAX($GP$109:HL$109)),(HM$109-HL$109)),0)</f>
        <v>0</v>
      </c>
      <c r="HN173" s="1">
        <f>+IF($E173=HN$22,VLOOKUP($C173,Input!$A$8:$GZ$39,MATCH(HN$21,Input!$A$6:$GZ$6,0),FALSE),0)*IF(HN$110&gt;=MAX($GP$110:HM$110),MIN((HN$110-MAX($GP$110:HM$110)),(HN$110-HM$110)),0)+IF($E173=HN$22,VLOOKUP($C173,Input!$A$8:$GZ$39,MATCH(HN$21,Input!$A$6:$GZ$6,0),FALSE),0)*IF(HN$109&gt;=MAX($GP$109:HM$109),MIN((HN$109-MAX($GP$109:HM$109)),(HN$109-HM$109)),0)</f>
        <v>0</v>
      </c>
      <c r="HO173" s="1">
        <f>+IF($E173=HO$22,VLOOKUP($C173,Input!$A$8:$GZ$39,MATCH(HO$21,Input!$A$6:$GZ$6,0),FALSE),0)*IF(HO$110&gt;=MAX($GP$110:HN$110),MIN((HO$110-MAX($GP$110:HN$110)),(HO$110-HN$110)),0)+IF($E173=HO$22,VLOOKUP($C173,Input!$A$8:$GZ$39,MATCH(HO$21,Input!$A$6:$GZ$6,0),FALSE),0)*IF(HO$109&gt;=MAX($GP$109:HN$109),MIN((HO$109-MAX($GP$109:HN$109)),(HO$109-HN$109)),0)</f>
        <v>0</v>
      </c>
      <c r="HP173" s="1">
        <f>+IF($E173=HP$22,VLOOKUP($C173,Input!$A$8:$GZ$39,MATCH(HP$21,Input!$A$6:$GZ$6,0),FALSE),0)*IF(HP$110&gt;=MAX($GP$110:HO$110),MIN((HP$110-MAX($GP$110:HO$110)),(HP$110-HO$110)),0)+IF($E173=HP$22,VLOOKUP($C173,Input!$A$8:$GZ$39,MATCH(HP$21,Input!$A$6:$GZ$6,0),FALSE),0)*IF(HP$109&gt;=MAX($GP$109:HO$109),MIN((HP$109-MAX($GP$109:HO$109)),(HP$109-HO$109)),0)</f>
        <v>0</v>
      </c>
      <c r="HQ173" s="1">
        <f>+IF($E173=HQ$22,VLOOKUP($C173,Input!$A$8:$GZ$39,MATCH(HQ$21,Input!$A$6:$GZ$6,0),FALSE),0)*IF(HQ$110&gt;=MAX($GP$110:HP$110),MIN((HQ$110-MAX($GP$110:HP$110)),(HQ$110-HP$110)),0)+IF($E173=HQ$22,VLOOKUP($C173,Input!$A$8:$GZ$39,MATCH(HQ$21,Input!$A$6:$GZ$6,0),FALSE),0)*IF(HQ$109&gt;=MAX($GP$109:HP$109),MIN((HQ$109-MAX($GP$109:HP$109)),(HQ$109-HP$109)),0)</f>
        <v>0</v>
      </c>
      <c r="HR173" s="1">
        <f>+IF($E173=HR$22,VLOOKUP($C173,Input!$A$8:$GZ$39,MATCH(HR$21,Input!$A$6:$GZ$6,0),FALSE),0)*IF(HR$110&gt;=MAX($GP$110:HQ$110),MIN((HR$110-MAX($GP$110:HQ$110)),(HR$110-HQ$110)),0)+IF($E173=HR$22,VLOOKUP($C173,Input!$A$8:$GZ$39,MATCH(HR$21,Input!$A$6:$GZ$6,0),FALSE),0)*IF(HR$109&gt;=MAX($GP$109:HQ$109),MIN((HR$109-MAX($GP$109:HQ$109)),(HR$109-HQ$109)),0)</f>
        <v>0</v>
      </c>
      <c r="HS173" s="1">
        <f>+IF($E173=HS$22,VLOOKUP($C173,Input!$A$8:$GZ$39,MATCH(HS$21,Input!$A$6:$GZ$6,0),FALSE),0)*IF(HS$110&gt;=MAX($GP$110:HR$110),MIN((HS$110-MAX($GP$110:HR$110)),(HS$110-HR$110)),0)+IF($E173=HS$22,VLOOKUP($C173,Input!$A$8:$GZ$39,MATCH(HS$21,Input!$A$6:$GZ$6,0),FALSE),0)*IF(HS$109&gt;=MAX($GP$109:HR$109),MIN((HS$109-MAX($GP$109:HR$109)),(HS$109-HR$109)),0)</f>
        <v>0</v>
      </c>
      <c r="HT173" s="1">
        <f>+IF($E173=HT$22,VLOOKUP($C173,Input!$A$8:$GZ$39,MATCH(HT$21,Input!$A$6:$GZ$6,0),FALSE),0)*IF(HT$110&gt;=MAX($GP$110:HS$110),MIN((HT$110-MAX($GP$110:HS$110)),(HT$110-HS$110)),0)+IF($E173=HT$22,VLOOKUP($C173,Input!$A$8:$GZ$39,MATCH(HT$21,Input!$A$6:$GZ$6,0),FALSE),0)*IF(HT$109&gt;=MAX($GP$109:HS$109),MIN((HT$109-MAX($GP$109:HS$109)),(HT$109-HS$109)),0)</f>
        <v>0</v>
      </c>
      <c r="HU173" s="1">
        <f>+IF($E173=HU$22,VLOOKUP($C173,Input!$A$8:$GZ$39,MATCH(HU$21,Input!$A$6:$GZ$6,0),FALSE),0)*IF(HU$110&gt;=MAX($GP$110:HT$110),MIN((HU$110-MAX($GP$110:HT$110)),(HU$110-HT$110)),0)+IF($E173=HU$22,VLOOKUP($C173,Input!$A$8:$GZ$39,MATCH(HU$21,Input!$A$6:$GZ$6,0),FALSE),0)*IF(HU$109&gt;=MAX($GP$109:HT$109),MIN((HU$109-MAX($GP$109:HT$109)),(HU$109-HT$109)),0)</f>
        <v>0</v>
      </c>
      <c r="HV173" s="1">
        <f>+IF($E173=HV$22,VLOOKUP($C173,Input!$A$8:$GZ$39,MATCH(HV$21,Input!$A$6:$GZ$6,0),FALSE),0)*IF(HV$110&gt;=MAX($GP$110:HU$110),MIN((HV$110-MAX($GP$110:HU$110)),(HV$110-HU$110)),0)+IF($E173=HV$22,VLOOKUP($C173,Input!$A$8:$GZ$39,MATCH(HV$21,Input!$A$6:$GZ$6,0),FALSE),0)*IF(HV$109&gt;=MAX($GP$109:HU$109),MIN((HV$109-MAX($GP$109:HU$109)),(HV$109-HU$109)),0)</f>
        <v>0</v>
      </c>
      <c r="HW173" s="1">
        <f>+IF($E173=HW$22,VLOOKUP($C173,Input!$A$8:$GZ$39,MATCH(HW$21,Input!$A$6:$GZ$6,0),FALSE),0)*IF(HW$110&gt;=MAX($GP$110:HV$110),MIN((HW$110-MAX($GP$110:HV$110)),(HW$110-HV$110)),0)+IF($E173=HW$22,VLOOKUP($C173,Input!$A$8:$GZ$39,MATCH(HW$21,Input!$A$6:$GZ$6,0),FALSE),0)*IF(HW$109&gt;=MAX($GP$109:HV$109),MIN((HW$109-MAX($GP$109:HV$109)),(HW$109-HV$109)),0)</f>
        <v>0</v>
      </c>
      <c r="HX173" s="1">
        <f>+IF($E173=HX$22,VLOOKUP($C173,Input!$A$8:$GZ$39,MATCH(HX$21,Input!$A$6:$GZ$6,0),FALSE),0)*IF(HX$110&gt;=MAX($GP$110:HW$110),MIN((HX$110-MAX($GP$110:HW$110)),(HX$110-HW$110)),0)+IF($E173=HX$22,VLOOKUP($C173,Input!$A$8:$GZ$39,MATCH(HX$21,Input!$A$6:$GZ$6,0),FALSE),0)*IF(HX$109&gt;=MAX($GP$109:HW$109),MIN((HX$109-MAX($GP$109:HW$109)),(HX$109-HW$109)),0)</f>
        <v>0</v>
      </c>
      <c r="HY173" s="1">
        <f>+IF($E173=HY$22,VLOOKUP($C173,Input!$A$8:$GZ$39,MATCH(HY$21,Input!$A$6:$GZ$6,0),FALSE),0)*IF(HY$110&gt;=MAX($GP$110:HX$110),MIN((HY$110-MAX($GP$110:HX$110)),(HY$110-HX$110)),0)+IF($E173=HY$22,VLOOKUP($C173,Input!$A$8:$GZ$39,MATCH(HY$21,Input!$A$6:$GZ$6,0),FALSE),0)*IF(HY$109&gt;=MAX($GP$109:HX$109),MIN((HY$109-MAX($GP$109:HX$109)),(HY$109-HX$109)),0)</f>
        <v>0</v>
      </c>
      <c r="HZ173" s="42"/>
      <c r="IA173" t="str">
        <f>VLOOKUP($C173,Input!$A$8:$IA$39,MATCH(IA$21,Input!$A$6:$IA$6,0),FALSE)</f>
        <v>NA</v>
      </c>
      <c r="IB173" s="132">
        <f>IF((VLOOKUP($C173,Input!$A$8:$IA$39,MATCH(IB$21,Input!$A$6:$IA$6,0),FALSE))="Y",$D173/VLOOKUP($C173,Input!$A$8:$IA$39,MATCH(IC$21,Input!$A$6:$IA$6,0),FALSE),0)</f>
        <v>0</v>
      </c>
      <c r="IC173" s="132">
        <f>IF((VLOOKUP($C173,Input!$A$8:$IA$39,MATCH(IB$21,Input!$A$6:$IA$6,0),FALSE))="Y",0,IF((VLOOKUP($C173,Input!$A$8:$IA$39,MATCH(IC$21,Input!$A$6:$IA$6,0),FALSE))&gt;0,$D173/VLOOKUP($C173,Input!$A$8:$IA$39,MATCH(IC$21,Input!$A$6:$IA$6,0),FALSE),0))</f>
        <v>0</v>
      </c>
      <c r="ID173" s="1">
        <f>+IF($E173=ID$22,VLOOKUP($C173,Input!$A$8:$IA$39,MATCH(ID$21,Input!$A$6:$IA$6,0),FALSE),0)*IF(ID$110&gt;=MAX($IC$110:IC$110),MIN((ID$110-MAX($IC$110:IC$110)),(ID$110-IC$110)),0)+IF($E173=ID$22,VLOOKUP($C173,Input!$A$8:$IA$39,MATCH(ID$21,Input!$A$6:$IA$6,0),FALSE),0)*IF(ID$109&gt;=MAX($IC$109:IC$109),MIN((ID$109-MAX($IC$109:IC$109)),(ID$109-IC$109)),0)</f>
        <v>0</v>
      </c>
      <c r="IE173" s="1">
        <f>+IF($E173=IE$22,VLOOKUP($C173,Input!$A$8:$IA$39,MATCH(IE$21,Input!$A$6:$IA$6,0),FALSE),0)*IF(IE$110&gt;=MAX($IC$110:ID$110),MIN((IE$110-MAX($IC$110:ID$110)),(IE$110-ID$110)),0)+IF($E173=IE$22,VLOOKUP($C173,Input!$A$8:$IA$39,MATCH(IE$21,Input!$A$6:$IA$6,0),FALSE),0)*IF(IE$109&gt;=MAX($IC$109:ID$109),MIN((IE$109-MAX($IC$109:ID$109)),(IE$109-ID$109)),0)</f>
        <v>0</v>
      </c>
      <c r="IF173" s="1">
        <f>+IF($E173=IF$22,VLOOKUP($C173,Input!$A$8:$IA$39,MATCH(IF$21,Input!$A$6:$IA$6,0),FALSE),0)*IF(IF$110&gt;=MAX($IC$110:IE$110),MIN((IF$110-MAX($IC$110:IE$110)),(IF$110-IE$110)),0)+IF($E173=IF$22,VLOOKUP($C173,Input!$A$8:$IA$39,MATCH(IF$21,Input!$A$6:$IA$6,0),FALSE),0)*IF(IF$109&gt;=MAX($IC$109:IE$109),MIN((IF$109-MAX($IC$109:IE$109)),(IF$109-IE$109)),0)</f>
        <v>0</v>
      </c>
      <c r="IG173" s="1">
        <f>+IF($E173=IG$22,VLOOKUP($C173,Input!$A$8:$IA$39,MATCH(IG$21,Input!$A$6:$IA$6,0),FALSE),0)*IF(IG$110&gt;=MAX($IC$110:IF$110),MIN((IG$110-MAX($IC$110:IF$110)),(IG$110-IF$110)),0)+IF($E173=IG$22,VLOOKUP($C173,Input!$A$8:$IA$39,MATCH(IG$21,Input!$A$6:$IA$6,0),FALSE),0)*IF(IG$109&gt;=MAX($IC$109:IF$109),MIN((IG$109-MAX($IC$109:IF$109)),(IG$109-IF$109)),0)</f>
        <v>0</v>
      </c>
      <c r="IH173" s="1">
        <f>+IF($E173=IH$22,VLOOKUP($C173,Input!$A$8:$IA$39,MATCH(IH$21,Input!$A$6:$IA$6,0),FALSE),0)*IF(IH$110&gt;=MAX($IC$110:IG$110),MIN((IH$110-MAX($IC$110:IG$110)),(IH$110-IG$110)),0)+IF($E173=IH$22,VLOOKUP($C173,Input!$A$8:$IA$39,MATCH(IH$21,Input!$A$6:$IA$6,0),FALSE),0)*IF(IH$109&gt;=MAX($IC$109:IG$109),MIN((IH$109-MAX($IC$109:IG$109)),(IH$109-IG$109)),0)</f>
        <v>0</v>
      </c>
      <c r="II173" s="1">
        <f>+IF($E173=II$22,VLOOKUP($C173,Input!$A$8:$IA$39,MATCH(II$21,Input!$A$6:$IA$6,0),FALSE),0)*IF(II$110&gt;=MAX($IC$110:IH$110),MIN((II$110-MAX($IC$110:IH$110)),(II$110-IH$110)),0)+IF($E173=II$22,VLOOKUP($C173,Input!$A$8:$IA$39,MATCH(II$21,Input!$A$6:$IA$6,0),FALSE),0)*IF(II$109&gt;=MAX($IC$109:IH$109),MIN((II$109-MAX($IC$109:IH$109)),(II$109-IH$109)),0)</f>
        <v>0</v>
      </c>
      <c r="IJ173" s="1">
        <f>+IF($E173=IJ$22,VLOOKUP($C173,Input!$A$8:$IA$39,MATCH(IJ$21,Input!$A$6:$IA$6,0),FALSE),0)*IF(IJ$110&gt;=MAX($IC$110:II$110),MIN((IJ$110-MAX($IC$110:II$110)),(IJ$110-II$110)),0)+IF($E173=IJ$22,VLOOKUP($C173,Input!$A$8:$IA$39,MATCH(IJ$21,Input!$A$6:$IA$6,0),FALSE),0)*IF(IJ$109&gt;=MAX($IC$109:II$109),MIN((IJ$109-MAX($IC$109:II$109)),(IJ$109-II$109)),0)</f>
        <v>0</v>
      </c>
      <c r="IK173" s="1">
        <f>+IF($E173=IK$22,VLOOKUP($C173,Input!$A$8:$IA$39,MATCH(IK$21,Input!$A$6:$IA$6,0),FALSE),0)*IF(IK$110&gt;=MAX($IC$110:IJ$110),MIN((IK$110-MAX($IC$110:IJ$110)),(IK$110-IJ$110)),0)+IF($E173=IK$22,VLOOKUP($C173,Input!$A$8:$IA$39,MATCH(IK$21,Input!$A$6:$IA$6,0),FALSE),0)*IF(IK$109&gt;=MAX($IC$109:IJ$109),MIN((IK$109-MAX($IC$109:IJ$109)),(IK$109-IJ$109)),0)</f>
        <v>0</v>
      </c>
      <c r="IL173" s="1">
        <f>+IF($E173=IL$22,VLOOKUP($C173,Input!$A$8:$IA$39,MATCH(IL$21,Input!$A$6:$IA$6,0),FALSE),0)*IF(IL$110&gt;=MAX($IC$110:IK$110),MIN((IL$110-MAX($IC$110:IK$110)),(IL$110-IK$110)),0)+IF($E173=IL$22,VLOOKUP($C173,Input!$A$8:$IA$39,MATCH(IL$21,Input!$A$6:$IA$6,0),FALSE),0)*IF(IL$109&gt;=MAX($IC$109:IK$109),MIN((IL$109-MAX($IC$109:IK$109)),(IL$109-IK$109)),0)</f>
        <v>0</v>
      </c>
      <c r="IM173" s="1">
        <f>+IF($E173=IM$22,VLOOKUP($C173,Input!$A$8:$IA$39,MATCH(IM$21,Input!$A$6:$IA$6,0),FALSE),0)*IF(IM$110&gt;=MAX($IC$110:IL$110),MIN((IM$110-MAX($IC$110:IL$110)),(IM$110-IL$110)),0)+IF($E173=IM$22,VLOOKUP($C173,Input!$A$8:$IA$39,MATCH(IM$21,Input!$A$6:$IA$6,0),FALSE),0)*IF(IM$109&gt;=MAX($IC$109:IL$109),MIN((IM$109-MAX($IC$109:IL$109)),(IM$109-IL$109)),0)</f>
        <v>0</v>
      </c>
      <c r="IN173" s="1">
        <f>+IF($E173=IN$22,VLOOKUP($C173,Input!$A$8:$IA$39,MATCH(IN$21,Input!$A$6:$IA$6,0),FALSE),0)*IF(IN$110&gt;=MAX($IC$110:IM$110),MIN((IN$110-MAX($IC$110:IM$110)),(IN$110-IM$110)),0)+IF($E173=IN$22,VLOOKUP($C173,Input!$A$8:$IA$39,MATCH(IN$21,Input!$A$6:$IA$6,0),FALSE),0)*IF(IN$109&gt;=MAX($IC$109:IM$109),MIN((IN$109-MAX($IC$109:IM$109)),(IN$109-IM$109)),0)</f>
        <v>0</v>
      </c>
      <c r="IO173" s="1">
        <f>+IF($E173=IO$22,VLOOKUP($C173,Input!$A$8:$IA$39,MATCH(IO$21,Input!$A$6:$IA$6,0),FALSE),0)*IF(IO$110&gt;=MAX($IC$110:IN$110),MIN((IO$110-MAX($IC$110:IN$110)),(IO$110-IN$110)),0)+IF($E173=IO$22,VLOOKUP($C173,Input!$A$8:$IA$39,MATCH(IO$21,Input!$A$6:$IA$6,0),FALSE),0)*IF(IO$109&gt;=MAX($IC$109:IN$109),MIN((IO$109-MAX($IC$109:IN$109)),(IO$109-IN$109)),0)</f>
        <v>0</v>
      </c>
      <c r="IP173" s="1">
        <f>+IF($E173=IP$22,VLOOKUP($C173,Input!$A$8:$IA$39,MATCH(IP$21,Input!$A$6:$IA$6,0),FALSE),0)*IF(IP$110&gt;=MAX($IC$110:IO$110),MIN((IP$110-MAX($IC$110:IO$110)),(IP$110-IO$110)),0)+IF($E173=IP$22,VLOOKUP($C173,Input!$A$8:$IA$39,MATCH(IP$21,Input!$A$6:$IA$6,0),FALSE),0)*IF(IP$109&gt;=MAX($IC$109:IO$109),MIN((IP$109-MAX($IC$109:IO$109)),(IP$109-IO$109)),0)</f>
        <v>0</v>
      </c>
      <c r="IQ173" s="1">
        <f>+IF($E173=IQ$22,VLOOKUP($C173,Input!$A$8:$IA$39,MATCH(IQ$21,Input!$A$6:$IA$6,0),FALSE),0)*IF(IQ$110&gt;=MAX($IC$110:IP$110),MIN((IQ$110-MAX($IC$110:IP$110)),(IQ$110-IP$110)),0)+IF($E173=IQ$22,VLOOKUP($C173,Input!$A$8:$IA$39,MATCH(IQ$21,Input!$A$6:$IA$6,0),FALSE),0)*IF(IQ$109&gt;=MAX($IC$109:IP$109),MIN((IQ$109-MAX($IC$109:IP$109)),(IQ$109-IP$109)),0)</f>
        <v>0</v>
      </c>
      <c r="IR173" s="1">
        <f>+IF($E173=IR$22,VLOOKUP($C173,Input!$A$8:$IA$39,MATCH(IR$21,Input!$A$6:$IA$6,0),FALSE),0)*IF(IR$110&gt;=MAX($IC$110:IQ$110),MIN((IR$110-MAX($IC$110:IQ$110)),(IR$110-IQ$110)),0)+IF($E173=IR$22,VLOOKUP($C173,Input!$A$8:$IA$39,MATCH(IR$21,Input!$A$6:$IA$6,0),FALSE),0)*IF(IR$109&gt;=MAX($IC$109:IQ$109),MIN((IR$109-MAX($IC$109:IQ$109)),(IR$109-IQ$109)),0)</f>
        <v>0</v>
      </c>
      <c r="IS173" s="1">
        <f>+IF($E173=IS$22,VLOOKUP($C173,Input!$A$8:$IA$39,MATCH(IS$21,Input!$A$6:$IA$6,0),FALSE),0)*IF(IS$110&gt;=MAX($IC$110:IR$110),MIN((IS$110-MAX($IC$110:IR$110)),(IS$110-IR$110)),0)+IF($E173=IS$22,VLOOKUP($C173,Input!$A$8:$IA$39,MATCH(IS$21,Input!$A$6:$IA$6,0),FALSE),0)*IF(IS$109&gt;=MAX($IC$109:IR$109),MIN((IS$109-MAX($IC$109:IR$109)),(IS$109-IR$109)),0)</f>
        <v>0</v>
      </c>
      <c r="IT173" s="1">
        <f>+IF($E173=IT$22,VLOOKUP($C173,Input!$A$8:$IA$39,MATCH(IT$21,Input!$A$6:$IA$6,0),FALSE),0)*IF(IT$110&gt;=MAX($IC$110:IS$110),MIN((IT$110-MAX($IC$110:IS$110)),(IT$110-IS$110)),0)+IF($E173=IT$22,VLOOKUP($C173,Input!$A$8:$IA$39,MATCH(IT$21,Input!$A$6:$IA$6,0),FALSE),0)*IF(IT$109&gt;=MAX($IC$109:IS$109),MIN((IT$109-MAX($IC$109:IS$109)),(IT$109-IS$109)),0)</f>
        <v>0</v>
      </c>
      <c r="IU173" s="1">
        <f>+IF($E173=IU$22,VLOOKUP($C173,Input!$A$8:$IA$39,MATCH(IU$21,Input!$A$6:$IA$6,0),FALSE),0)*IF(IU$110&gt;=MAX($IC$110:IT$110),MIN((IU$110-MAX($IC$110:IT$110)),(IU$110-IT$110)),0)+IF($E173=IU$22,VLOOKUP($C173,Input!$A$8:$IA$39,MATCH(IU$21,Input!$A$6:$IA$6,0),FALSE),0)*IF(IU$109&gt;=MAX($IC$109:IT$109),MIN((IU$109-MAX($IC$109:IT$109)),(IU$109-IT$109)),0)</f>
        <v>0</v>
      </c>
      <c r="IV173" s="1">
        <f>+IF($E173=IV$22,VLOOKUP($C173,Input!$A$8:$IA$39,MATCH(IV$21,Input!$A$6:$IA$6,0),FALSE),0)*IF(IV$110&gt;=MAX($IC$110:IU$110),MIN((IV$110-MAX($IC$110:IU$110)),(IV$110-IU$110)),0)+IF($E173=IV$22,VLOOKUP($C173,Input!$A$8:$IA$39,MATCH(IV$21,Input!$A$6:$IA$6,0),FALSE),0)*IF(IV$109&gt;=MAX($IC$109:IU$109),MIN((IV$109-MAX($IC$109:IU$109)),(IV$109-IU$109)),0)</f>
        <v>0</v>
      </c>
      <c r="IW173" s="1">
        <f>+IF($E173=IW$22,VLOOKUP($C173,Input!$A$8:$IA$39,MATCH(IW$21,Input!$A$6:$IA$6,0),FALSE),0)*IF(IW$110&gt;=MAX($IC$110:IV$110),MIN((IW$110-MAX($IC$110:IV$110)),(IW$110-IV$110)),0)+IF($E173=IW$22,VLOOKUP($C173,Input!$A$8:$IA$39,MATCH(IW$21,Input!$A$6:$IA$6,0),FALSE),0)*IF(IW$109&gt;=MAX($IC$109:IV$109),MIN((IW$109-MAX($IC$109:IV$109)),(IW$109-IV$109)),0)</f>
        <v>0</v>
      </c>
      <c r="IX173" s="1">
        <f>+IF($E173=IX$22,VLOOKUP($C173,Input!$A$8:$IA$39,MATCH(IX$21,Input!$A$6:$IA$6,0),FALSE),0)*IF(IX$110&gt;=MAX($IC$110:IW$110),MIN((IX$110-MAX($IC$110:IW$110)),(IX$110-IW$110)),0)+IF($E173=IX$22,VLOOKUP($C173,Input!$A$8:$IA$39,MATCH(IX$21,Input!$A$6:$IA$6,0),FALSE),0)*IF(IX$109&gt;=MAX($IC$109:IW$109),MIN((IX$109-MAX($IC$109:IW$109)),(IX$109-IW$109)),0)</f>
        <v>0</v>
      </c>
      <c r="IY173" s="1">
        <f>+IF($E173=IY$22,VLOOKUP($C173,Input!$A$8:$IA$39,MATCH(IY$21,Input!$A$6:$IA$6,0),FALSE),0)*IF(IY$110&gt;=MAX($IC$110:IX$110),MIN((IY$110-MAX($IC$110:IX$110)),(IY$110-IX$110)),0)+IF($E173=IY$22,VLOOKUP($C173,Input!$A$8:$IA$39,MATCH(IY$21,Input!$A$6:$IA$6,0),FALSE),0)*IF(IY$109&gt;=MAX($IC$109:IX$109),MIN((IY$109-MAX($IC$109:IX$109)),(IY$109-IX$109)),0)</f>
        <v>0</v>
      </c>
      <c r="IZ173" s="1">
        <f>+IF($E173=IZ$22,VLOOKUP($C173,Input!$A$8:$IA$39,MATCH(IZ$21,Input!$A$6:$IA$6,0),FALSE),0)*IF(IZ$110&gt;=MAX($IC$110:IY$110),MIN((IZ$110-MAX($IC$110:IY$110)),(IZ$110-IY$110)),0)+IF($E173=IZ$22,VLOOKUP($C173,Input!$A$8:$IA$39,MATCH(IZ$21,Input!$A$6:$IA$6,0),FALSE),0)*IF(IZ$109&gt;=MAX($IC$109:IY$109),MIN((IZ$109-MAX($IC$109:IY$109)),(IZ$109-IY$109)),0)</f>
        <v>0</v>
      </c>
      <c r="JA173" s="1">
        <f>+IF($E173=JA$22,VLOOKUP($C173,Input!$A$8:$IA$39,MATCH(JA$21,Input!$A$6:$IA$6,0),FALSE),0)*IF(JA$110&gt;=MAX($IC$110:IZ$110),MIN((JA$110-MAX($IC$110:IZ$110)),(JA$110-IZ$110)),0)+IF($E173=JA$22,VLOOKUP($C173,Input!$A$8:$IA$39,MATCH(JA$21,Input!$A$6:$IA$6,0),FALSE),0)*IF(JA$109&gt;=MAX($IC$109:IZ$109),MIN((JA$109-MAX($IC$109:IZ$109)),(JA$109-IZ$109)),0)</f>
        <v>0</v>
      </c>
      <c r="JB173" s="1">
        <f>+IF($E173=JB$22,VLOOKUP($C173,Input!$A$8:$IA$39,MATCH(JB$21,Input!$A$6:$IA$6,0),FALSE),0)*IF(JB$110&gt;=MAX($IC$110:JA$110),MIN((JB$110-MAX($IC$110:JA$110)),(JB$110-JA$110)),0)+IF($E173=JB$22,VLOOKUP($C173,Input!$A$8:$IA$39,MATCH(JB$21,Input!$A$6:$IA$6,0),FALSE),0)*IF(JB$109&gt;=MAX($IC$109:JA$109),MIN((JB$109-MAX($IC$109:JA$109)),(JB$109-JA$109)),0)</f>
        <v>0</v>
      </c>
      <c r="JC173" s="1">
        <f>+IF($E173=JC$22,VLOOKUP($C173,Input!$A$8:$IA$39,MATCH(JC$21,Input!$A$6:$IA$6,0),FALSE),0)*IF(JC$110&gt;=MAX($IC$110:JB$110),MIN((JC$110-MAX($IC$110:JB$110)),(JC$110-JB$110)),0)+IF($E173=JC$22,VLOOKUP($C173,Input!$A$8:$IA$39,MATCH(JC$21,Input!$A$6:$IA$6,0),FALSE),0)*IF(JC$109&gt;=MAX($IC$109:JB$109),MIN((JC$109-MAX($IC$109:JB$109)),(JC$109-JB$109)),0)</f>
        <v>0</v>
      </c>
      <c r="JD173" s="1">
        <f>+IF($E173=JD$22,VLOOKUP($C173,Input!$A$8:$IA$39,MATCH(JD$21,Input!$A$6:$IA$6,0),FALSE),0)*IF(JD$110&gt;=MAX($IC$110:JC$110),MIN((JD$110-MAX($IC$110:JC$110)),(JD$110-JC$110)),0)+IF($E173=JD$22,VLOOKUP($C173,Input!$A$8:$IA$39,MATCH(JD$21,Input!$A$6:$IA$6,0),FALSE),0)*IF(JD$109&gt;=MAX($IC$109:JC$109),MIN((JD$109-MAX($IC$109:JC$109)),(JD$109-JC$109)),0)</f>
        <v>0</v>
      </c>
      <c r="JE173" s="1">
        <f>+IF($E173=JE$22,VLOOKUP($C173,Input!$A$8:$IA$39,MATCH(JE$21,Input!$A$6:$IA$6,0),FALSE),0)*IF(JE$110&gt;=MAX($IC$110:JD$110),MIN((JE$110-MAX($IC$110:JD$110)),(JE$110-JD$110)),0)+IF($E173=JE$22,VLOOKUP($C173,Input!$A$8:$IA$39,MATCH(JE$21,Input!$A$6:$IA$6,0),FALSE),0)*IF(JE$109&gt;=MAX($IC$109:JD$109),MIN((JE$109-MAX($IC$109:JD$109)),(JE$109-JD$109)),0)</f>
        <v>0</v>
      </c>
      <c r="JF173" s="1">
        <f>+IF($E173=JF$22,VLOOKUP($C173,Input!$A$8:$IA$39,MATCH(JF$21,Input!$A$6:$IA$6,0),FALSE),0)*IF(JF$110&gt;=MAX($IC$110:JE$110),MIN((JF$110-MAX($IC$110:JE$110)),(JF$110-JE$110)),0)+IF($E173=JF$22,VLOOKUP($C173,Input!$A$8:$IA$39,MATCH(JF$21,Input!$A$6:$IA$6,0),FALSE),0)*IF(JF$109&gt;=MAX($IC$109:JE$109),MIN((JF$109-MAX($IC$109:JE$109)),(JF$109-JE$109)),0)</f>
        <v>0</v>
      </c>
      <c r="JG173" s="1">
        <f>+IF($E173=JG$22,VLOOKUP($C173,Input!$A$8:$IA$39,MATCH(JG$21,Input!$A$6:$IA$6,0),FALSE),0)*IF(JG$110&gt;=MAX($IC$110:JF$110),MIN((JG$110-MAX($IC$110:JF$110)),(JG$110-JF$110)),0)+IF($E173=JG$22,VLOOKUP($C173,Input!$A$8:$IA$39,MATCH(JG$21,Input!$A$6:$IA$6,0),FALSE),0)*IF(JG$109&gt;=MAX($IC$109:JF$109),MIN((JG$109-MAX($IC$109:JF$109)),(JG$109-JF$109)),0)</f>
        <v>0</v>
      </c>
      <c r="JH173" s="1">
        <f>+IF($E173=JH$22,VLOOKUP($C173,Input!$A$8:$IA$39,MATCH(JH$21,Input!$A$6:$IA$6,0),FALSE),0)*IF(JH$110&gt;=MAX($IC$110:JG$110),MIN((JH$110-MAX($IC$110:JG$110)),(JH$110-JG$110)),0)+IF($E173=JH$22,VLOOKUP($C173,Input!$A$8:$IA$39,MATCH(JH$21,Input!$A$6:$IA$6,0),FALSE),0)*IF(JH$109&gt;=MAX($IC$109:JG$109),MIN((JH$109-MAX($IC$109:JG$109)),(JH$109-JG$109)),0)</f>
        <v>0</v>
      </c>
      <c r="JI173" s="1">
        <f>+IF($E173=JI$22,VLOOKUP($C173,Input!$A$8:$IA$39,MATCH(JI$21,Input!$A$6:$IA$6,0),FALSE),0)*IF(JI$110&gt;=MAX($IC$110:JH$110),MIN((JI$110-MAX($IC$110:JH$110)),(JI$110-JH$110)),0)+IF($E173=JI$22,VLOOKUP($C173,Input!$A$8:$IA$39,MATCH(JI$21,Input!$A$6:$IA$6,0),FALSE),0)*IF(JI$109&gt;=MAX($IC$109:JH$109),MIN((JI$109-MAX($IC$109:JH$109)),(JI$109-JH$109)),0)</f>
        <v>0</v>
      </c>
      <c r="JJ173" s="1">
        <f>+IF($E173=JJ$22,VLOOKUP($C173,Input!$A$8:$IA$39,MATCH(JJ$21,Input!$A$6:$IA$6,0),FALSE),0)*IF(JJ$110&gt;=MAX($IC$110:JI$110),MIN((JJ$110-MAX($IC$110:JI$110)),(JJ$110-JI$110)),0)+IF($E173=JJ$22,VLOOKUP($C173,Input!$A$8:$IA$39,MATCH(JJ$21,Input!$A$6:$IA$6,0),FALSE),0)*IF(JJ$109&gt;=MAX($IC$109:JI$109),MIN((JJ$109-MAX($IC$109:JI$109)),(JJ$109-JI$109)),0)</f>
        <v>0</v>
      </c>
      <c r="JK173" s="1">
        <f>+IF($E173=JK$22,VLOOKUP($C173,Input!$A$8:$IA$39,MATCH(JK$21,Input!$A$6:$IA$6,0),FALSE),0)*IF(JK$110&gt;=MAX($IC$110:JJ$110),MIN((JK$110-MAX($IC$110:JJ$110)),(JK$110-JJ$110)),0)+IF($E173=JK$22,VLOOKUP($C173,Input!$A$8:$IA$39,MATCH(JK$21,Input!$A$6:$IA$6,0),FALSE),0)*IF(JK$109&gt;=MAX($IC$109:JJ$109),MIN((JK$109-MAX($IC$109:JJ$109)),(JK$109-JJ$109)),0)</f>
        <v>0</v>
      </c>
      <c r="JL173" s="1">
        <f>+IF($E173=JL$22,VLOOKUP($C173,Input!$A$8:$IA$39,MATCH(JL$21,Input!$A$6:$IA$6,0),FALSE),0)*IF(JL$110&gt;=MAX($IC$110:JK$110),MIN((JL$110-MAX($IC$110:JK$110)),(JL$110-JK$110)),0)+IF($E173=JL$22,VLOOKUP($C173,Input!$A$8:$IA$39,MATCH(JL$21,Input!$A$6:$IA$6,0),FALSE),0)*IF(JL$109&gt;=MAX($IC$109:JK$109),MIN((JL$109-MAX($IC$109:JK$109)),(JL$109-JK$109)),0)</f>
        <v>0</v>
      </c>
      <c r="JN173" t="str">
        <f>+VLOOKUP($C173,Input!$A$8:$GZ$39,MATCH(JN$21,Input!$A$6:$GZ$6,0),FALSE)</f>
        <v>CNG Station Maint in fuel price</v>
      </c>
      <c r="JO173" s="1">
        <f>IF($E173+$I173+$D$7&lt;=JO$22,0,IF(JO$22-$D$7&gt;=$E173,VLOOKUP($C173,Input!$A$8:$GZ$39,MATCH(JO$21,Input!$A$6:$GZ$6,0),FALSE),0)*$F173/$G173)*$D173</f>
        <v>0</v>
      </c>
      <c r="JP173" s="1">
        <f>IF($E173+$I173+$D$7&lt;=JP$22,0,IF(JP$22-$D$7&gt;=$E173,VLOOKUP($C173,Input!$A$8:$GZ$39,MATCH(JP$21,Input!$A$6:$GZ$6,0),FALSE),0)*$F173/$G173)*$D173</f>
        <v>0</v>
      </c>
      <c r="JQ173" s="1">
        <f>IF($E173+$I173+$D$7&lt;=JQ$22,0,IF(JQ$22-$D$7&gt;=$E173,VLOOKUP($C173,Input!$A$8:$GZ$39,MATCH(JQ$21,Input!$A$6:$GZ$6,0),FALSE),0)*$F173/$G173)*$D173</f>
        <v>0</v>
      </c>
      <c r="JR173" s="1">
        <f>IF($E173+$I173+$D$7&lt;=JR$22,0,IF(JR$22-$D$7&gt;=$E173,VLOOKUP($C173,Input!$A$8:$GZ$39,MATCH(JR$21,Input!$A$6:$GZ$6,0),FALSE),0)*$F173/$G173)*$D173</f>
        <v>0</v>
      </c>
      <c r="JS173" s="1">
        <f>IF($E173+$I173+$D$7&lt;=JS$22,0,IF(JS$22-$D$7&gt;=$E173,VLOOKUP($C173,Input!$A$8:$GZ$39,MATCH(JS$21,Input!$A$6:$GZ$6,0),FALSE),0)*$F173/$G173)*$D173</f>
        <v>0</v>
      </c>
      <c r="JT173" s="1">
        <f>IF($E173+$I173+$D$7&lt;=JT$22,0,IF(JT$22-$D$7&gt;=$E173,VLOOKUP($C173,Input!$A$8:$GZ$39,MATCH(JT$21,Input!$A$6:$GZ$6,0),FALSE),0)*$F173/$G173)*$D173</f>
        <v>0</v>
      </c>
      <c r="JU173" s="1">
        <f>IF($E173+$I173+$D$7&lt;=JU$22,0,IF(JU$22-$D$7&gt;=$E173,VLOOKUP($C173,Input!$A$8:$GZ$39,MATCH(JU$21,Input!$A$6:$GZ$6,0),FALSE),0)*$F173/$G173)*$D173</f>
        <v>0</v>
      </c>
      <c r="JV173" s="1">
        <f>IF($E173+$I173+$D$7&lt;=JV$22,0,IF(JV$22-$D$7&gt;=$E173,VLOOKUP($C173,Input!$A$8:$GZ$39,MATCH(JV$21,Input!$A$6:$GZ$6,0),FALSE),0)*$F173/$G173)*$D173</f>
        <v>0</v>
      </c>
      <c r="JW173" s="1">
        <f>IF($E173+$I173+$D$7&lt;=JW$22,0,IF(JW$22-$D$7&gt;=$E173,VLOOKUP($C173,Input!$A$8:$GZ$39,MATCH(JW$21,Input!$A$6:$GZ$6,0),FALSE),0)*$F173/$G173)*$D173</f>
        <v>0</v>
      </c>
      <c r="JX173" s="1">
        <f>IF($E173+$I173+$D$7&lt;=JX$22,0,IF(JX$22-$D$7&gt;=$E173,VLOOKUP($C173,Input!$A$8:$GZ$39,MATCH(JX$21,Input!$A$6:$GZ$6,0),FALSE),0)*$F173/$G173)*$D173</f>
        <v>0</v>
      </c>
      <c r="JY173" s="1">
        <f>IF($E173+$I173+$D$7&lt;=JY$22,0,IF(JY$22-$D$7&gt;=$E173,VLOOKUP($C173,Input!$A$8:$GZ$39,MATCH(JY$21,Input!$A$6:$GZ$6,0),FALSE),0)*$F173/$G173)*$D173</f>
        <v>0</v>
      </c>
      <c r="JZ173" s="1">
        <f>IF($E173+$I173+$D$7&lt;=JZ$22,0,IF(JZ$22-$D$7&gt;=$E173,VLOOKUP($C173,Input!$A$8:$GZ$39,MATCH(JZ$21,Input!$A$6:$GZ$6,0),FALSE),0)*$F173/$G173)*$D173</f>
        <v>0</v>
      </c>
      <c r="KA173" s="1">
        <f>IF($E173+$I173+$D$7&lt;=KA$22,0,IF(KA$22-$D$7&gt;=$E173,VLOOKUP($C173,Input!$A$8:$GZ$39,MATCH(KA$21,Input!$A$6:$GZ$6,0),FALSE),0)*$F173/$G173)*$D173</f>
        <v>0</v>
      </c>
      <c r="KB173" s="1">
        <f>IF($E173+$I173+$D$7&lt;=KB$22,0,IF(KB$22-$D$7&gt;=$E173,VLOOKUP($C173,Input!$A$8:$GZ$39,MATCH(KB$21,Input!$A$6:$GZ$6,0),FALSE),0)*$F173/$G173)*$D173</f>
        <v>0</v>
      </c>
      <c r="KC173" s="1">
        <f>IF($E173+$I173+$D$7&lt;=KC$22,0,IF(KC$22-$D$7&gt;=$E173,VLOOKUP($C173,Input!$A$8:$GZ$39,MATCH(KC$21,Input!$A$6:$GZ$6,0),FALSE),0)*$F173/$G173)*$D173</f>
        <v>0</v>
      </c>
      <c r="KD173" s="1">
        <f>IF($E173+$I173+$D$7&lt;=KD$22,0,IF(KD$22-$D$7&gt;=$E173,VLOOKUP($C173,Input!$A$8:$GZ$39,MATCH(KD$21,Input!$A$6:$GZ$6,0),FALSE),0)*$F173/$G173)*$D173</f>
        <v>0</v>
      </c>
      <c r="KE173" s="1">
        <f>IF($E173+$I173+$D$7&lt;=KE$22,0,IF(KE$22-$D$7&gt;=$E173,VLOOKUP($C173,Input!$A$8:$GZ$39,MATCH(KE$21,Input!$A$6:$GZ$6,0),FALSE),0)*$F173/$G173)*$D173</f>
        <v>0</v>
      </c>
      <c r="KF173" s="1">
        <f>IF($E173+$I173+$D$7&lt;=KF$22,0,IF(KF$22-$D$7&gt;=$E173,VLOOKUP($C173,Input!$A$8:$GZ$39,MATCH(KF$21,Input!$A$6:$GZ$6,0),FALSE),0)*$F173/$G173)*$D173</f>
        <v>0</v>
      </c>
      <c r="KG173" s="1">
        <f>IF($E173+$I173+$D$7&lt;=KG$22,0,IF(KG$22-$D$7&gt;=$E173,VLOOKUP($C173,Input!$A$8:$GZ$39,MATCH(KG$21,Input!$A$6:$GZ$6,0),FALSE),0)*$F173/$G173)*$D173</f>
        <v>0</v>
      </c>
      <c r="KH173" s="1">
        <f>IF($E173+$I173+$D$7&lt;=KH$22,0,IF(KH$22-$D$7&gt;=$E173,VLOOKUP($C173,Input!$A$8:$GZ$39,MATCH(KH$21,Input!$A$6:$GZ$6,0),FALSE),0)*$F173/$G173)*$D173</f>
        <v>0</v>
      </c>
      <c r="KI173" s="1">
        <f>IF($E173+$I173+$D$7&lt;=KI$22,0,IF(KI$22-$D$7&gt;=$E173,VLOOKUP($C173,Input!$A$8:$GZ$39,MATCH(KI$21,Input!$A$6:$GZ$6,0),FALSE),0)*$F173/$G173)*$D173</f>
        <v>0</v>
      </c>
      <c r="KJ173" s="1">
        <f>IF($E173+$I173+$D$7&lt;=KJ$22,0,IF(KJ$22-$D$7&gt;=$E173,VLOOKUP($C173,Input!$A$8:$GZ$39,MATCH(KJ$21,Input!$A$6:$GZ$6,0),FALSE),0)*$F173/$G173)*$D173</f>
        <v>0</v>
      </c>
      <c r="KK173" s="1">
        <f>IF($E173+$I173+$D$7&lt;=KK$22,0,IF(KK$22-$D$7&gt;=$E173,VLOOKUP($C173,Input!$A$8:$GZ$39,MATCH(KK$21,Input!$A$6:$GZ$6,0),FALSE),0)*$F173/$G173)*$D173</f>
        <v>0</v>
      </c>
      <c r="KL173" s="1">
        <f>IF($E173+$I173+$D$7&lt;=KL$22,0,IF(KL$22-$D$7&gt;=$E173,VLOOKUP($C173,Input!$A$8:$GZ$39,MATCH(KL$21,Input!$A$6:$GZ$6,0),FALSE),0)*$F173/$G173)*$D173</f>
        <v>0</v>
      </c>
      <c r="KM173" s="1">
        <f>IF($E173+$I173+$D$7&lt;=KM$22,0,IF(KM$22-$D$7&gt;=$E173,VLOOKUP($C173,Input!$A$8:$GZ$39,MATCH(KM$21,Input!$A$6:$GZ$6,0),FALSE),0)*$F173/$G173)*$D173</f>
        <v>0</v>
      </c>
      <c r="KN173" s="1">
        <f>IF($E173+$I173+$D$7&lt;=KN$22,0,IF(KN$22-$D$7&gt;=$E173,VLOOKUP($C173,Input!$A$8:$GZ$39,MATCH(KN$21,Input!$A$6:$GZ$6,0),FALSE),0)*$F173/$G173)*$D173</f>
        <v>0</v>
      </c>
      <c r="KO173" s="1">
        <f>IF($E173+$I173+$D$7&lt;=KO$22,0,IF(KO$22-$D$7&gt;=$E173,VLOOKUP($C173,Input!$A$8:$GZ$39,MATCH(KO$21,Input!$A$6:$GZ$6,0),FALSE),0)*$F173/$G173)*$D173</f>
        <v>0</v>
      </c>
      <c r="KP173" s="1">
        <f>IF($E173+$I173+$D$7&lt;=KP$22,0,IF(KP$22-$D$7&gt;=$E173,VLOOKUP($C173,Input!$A$8:$GZ$39,MATCH(KP$21,Input!$A$6:$GZ$6,0),FALSE),0)*$F173/$G173)*$D173</f>
        <v>0</v>
      </c>
      <c r="KQ173" s="1">
        <f>IF($E173+$I173+$D$7&lt;=KQ$22,0,IF(KQ$22-$D$7&gt;=$E173,VLOOKUP($C173,Input!$A$8:$GZ$39,MATCH(KQ$21,Input!$A$6:$GZ$6,0),FALSE),0)*$F173/$G173)*$D173</f>
        <v>0</v>
      </c>
      <c r="KR173" s="1">
        <f>IF($E173+$I173+$D$7&lt;=KR$22,0,IF(KR$22-$D$7&gt;=$E173,VLOOKUP($C173,Input!$A$8:$GZ$39,MATCH(KR$21,Input!$A$6:$GZ$6,0),FALSE),0)*$F173/$G173)*$D173</f>
        <v>0</v>
      </c>
      <c r="KS173" s="1">
        <f>IF($E173+$I173+$D$7&lt;=KS$22,0,IF(KS$22-$D$7&gt;=$E173,VLOOKUP($C173,Input!$A$8:$GZ$39,MATCH(KS$21,Input!$A$6:$GZ$6,0),FALSE),0)*$F173/$G173)*$D173</f>
        <v>0</v>
      </c>
      <c r="KT173" s="1">
        <f>IF($E173+$I173+$D$7&lt;=KT$22,0,IF(KT$22-$D$7&gt;=$E173,VLOOKUP($C173,Input!$A$8:$GZ$39,MATCH(KT$21,Input!$A$6:$GZ$6,0),FALSE),0)*$F173/$G173)*$D173</f>
        <v>0</v>
      </c>
      <c r="KU173" s="1">
        <f>IF($E173+$I173+$D$7&lt;=KU$22,0,IF(KU$22-$D$7&gt;=$E173,VLOOKUP($C173,Input!$A$8:$GZ$39,MATCH(KU$21,Input!$A$6:$GZ$6,0),FALSE),0)*$F173/$G173)*$D173</f>
        <v>0</v>
      </c>
      <c r="KV173" s="1">
        <f>IF($E173+$I173+$D$7&lt;=KV$22,0,IF(KV$22-$D$7&gt;=$E173,VLOOKUP($C173,Input!$A$8:$GZ$39,MATCH(KV$21,Input!$A$6:$GZ$6,0),FALSE),0)*$F173/$G173)*$D173</f>
        <v>0</v>
      </c>
      <c r="KW173" s="1">
        <f>IF($E173+$I173+$D$7&lt;=KW$22,0,IF(KW$22-$D$7&gt;=$E173,VLOOKUP($C173,Input!$A$8:$GZ$39,MATCH(KW$21,Input!$A$6:$GZ$6,0),FALSE),0)*$F173/$G173)*$D173</f>
        <v>0</v>
      </c>
      <c r="KY173" t="str">
        <f>VLOOKUP($C173,Input!$A$8:$HV$39,MATCH(KY$21,Input!$A$6:$HV$6,0),FALSE)</f>
        <v xml:space="preserve">CNG (compressed and at pump, including station maintenance) </v>
      </c>
      <c r="KZ173" s="1">
        <f>IF($E173+$I173+$D$7&lt;=KZ$22,0,IF(KZ$22-$D$7&gt;=$E173,VLOOKUP($C173,Input!$A$8:$HV$39,MATCH(KZ$21,Input!$A$6:$HV$6,0),FALSE)/$G173*$F173,0))*$D173</f>
        <v>0</v>
      </c>
      <c r="LA173" s="1">
        <f>IF($E173+$I173+$D$7&lt;=LA$22,0,IF(LA$22-$D$7&gt;=$E173,VLOOKUP($C173,Input!$A$8:$HV$39,MATCH(LA$21,Input!$A$6:$HV$6,0),FALSE)/$G173*$F173,0))*$D173</f>
        <v>0</v>
      </c>
      <c r="LB173" s="1">
        <f>IF($E173+$I173+$D$7&lt;=LB$22,0,IF(LB$22-$D$7&gt;=$E173,VLOOKUP($C173,Input!$A$8:$HV$39,MATCH(LB$21,Input!$A$6:$HV$6,0),FALSE)/$G173*$F173,0))*$D173</f>
        <v>0</v>
      </c>
      <c r="LC173" s="1">
        <f>IF($E173+$I173+$D$7&lt;=LC$22,0,IF(LC$22-$D$7&gt;=$E173,VLOOKUP($C173,Input!$A$8:$HV$39,MATCH(LC$21,Input!$A$6:$HV$6,0),FALSE)/$G173*$F173,0))*$D173</f>
        <v>0</v>
      </c>
      <c r="LD173" s="1">
        <f>IF($E173+$I173+$D$7&lt;=LD$22,0,IF(LD$22-$D$7&gt;=$E173,VLOOKUP($C173,Input!$A$8:$HV$39,MATCH(LD$21,Input!$A$6:$HV$6,0),FALSE)/$G173*$F173,0))*$D173</f>
        <v>0</v>
      </c>
      <c r="LE173" s="1">
        <f>IF($E173+$I173+$D$7&lt;=LE$22,0,IF(LE$22-$D$7&gt;=$E173,VLOOKUP($C173,Input!$A$8:$HV$39,MATCH(LE$21,Input!$A$6:$HV$6,0),FALSE)/$G173*$F173,0))*$D173</f>
        <v>0</v>
      </c>
      <c r="LF173" s="1">
        <f>IF($E173+$I173+$D$7&lt;=LF$22,0,IF(LF$22-$D$7&gt;=$E173,VLOOKUP($C173,Input!$A$8:$HV$39,MATCH(LF$21,Input!$A$6:$HV$6,0),FALSE)/$G173*$F173,0))*$D173</f>
        <v>0</v>
      </c>
      <c r="LG173" s="1">
        <f>IF($E173+$I173+$D$7&lt;=LG$22,0,IF(LG$22-$D$7&gt;=$E173,VLOOKUP($C173,Input!$A$8:$HV$39,MATCH(LG$21,Input!$A$6:$HV$6,0),FALSE)/$G173*$F173,0))*$D173</f>
        <v>0</v>
      </c>
      <c r="LH173" s="1">
        <f>IF($E173+$I173+$D$7&lt;=LH$22,0,IF(LH$22-$D$7&gt;=$E173,VLOOKUP($C173,Input!$A$8:$HV$39,MATCH(LH$21,Input!$A$6:$HV$6,0),FALSE)/$G173*$F173,0))*$D173</f>
        <v>0</v>
      </c>
      <c r="LI173" s="1">
        <f>IF($E173+$I173+$D$7&lt;=LI$22,0,IF(LI$22-$D$7&gt;=$E173,VLOOKUP($C173,Input!$A$8:$HV$39,MATCH(LI$21,Input!$A$6:$HV$6,0),FALSE)/$G173*$F173,0))*$D173</f>
        <v>0</v>
      </c>
      <c r="LJ173" s="1">
        <f>IF($E173+$I173+$D$7&lt;=LJ$22,0,IF(LJ$22-$D$7&gt;=$E173,VLOOKUP($C173,Input!$A$8:$HV$39,MATCH(LJ$21,Input!$A$6:$HV$6,0),FALSE)/$G173*$F173,0))*$D173</f>
        <v>0</v>
      </c>
      <c r="LK173" s="1">
        <f>IF($E173+$I173+$D$7&lt;=LK$22,0,IF(LK$22-$D$7&gt;=$E173,VLOOKUP($C173,Input!$A$8:$HV$39,MATCH(LK$21,Input!$A$6:$HV$6,0),FALSE)/$G173*$F173,0))*$D173</f>
        <v>0</v>
      </c>
      <c r="LL173" s="1">
        <f>IF($E173+$I173+$D$7&lt;=LL$22,0,IF(LL$22-$D$7&gt;=$E173,VLOOKUP($C173,Input!$A$8:$HV$39,MATCH(LL$21,Input!$A$6:$HV$6,0),FALSE)/$G173*$F173,0))*$D173</f>
        <v>0</v>
      </c>
      <c r="LM173" s="1">
        <f>IF($E173+$I173+$D$7&lt;=LM$22,0,IF(LM$22-$D$7&gt;=$E173,VLOOKUP($C173,Input!$A$8:$HV$39,MATCH(LM$21,Input!$A$6:$HV$6,0),FALSE)/$G173*$F173,0))*$D173</f>
        <v>0</v>
      </c>
      <c r="LN173" s="1">
        <f>IF($E173+$I173+$D$7&lt;=LN$22,0,IF(LN$22-$D$7&gt;=$E173,VLOOKUP($C173,Input!$A$8:$HV$39,MATCH(LN$21,Input!$A$6:$HV$6,0),FALSE)/$G173*$F173,0))*$D173</f>
        <v>0</v>
      </c>
      <c r="LO173" s="1">
        <f>IF($E173+$I173+$D$7&lt;=LO$22,0,IF(LO$22-$D$7&gt;=$E173,VLOOKUP($C173,Input!$A$8:$HV$39,MATCH(LO$21,Input!$A$6:$HV$6,0),FALSE)/$G173*$F173,0))*$D173</f>
        <v>0</v>
      </c>
      <c r="LP173" s="1">
        <f>IF($E173+$I173+$D$7&lt;=LP$22,0,IF(LP$22-$D$7&gt;=$E173,VLOOKUP($C173,Input!$A$8:$HV$39,MATCH(LP$21,Input!$A$6:$HV$6,0),FALSE)/$G173*$F173,0))*$D173</f>
        <v>0</v>
      </c>
      <c r="LQ173" s="1">
        <f>IF($E173+$I173+$D$7&lt;=LQ$22,0,IF(LQ$22-$D$7&gt;=$E173,VLOOKUP($C173,Input!$A$8:$HV$39,MATCH(LQ$21,Input!$A$6:$HV$6,0),FALSE)/$G173*$F173,0))*$D173</f>
        <v>0</v>
      </c>
      <c r="LR173" s="1">
        <f>IF($E173+$I173+$D$7&lt;=LR$22,0,IF(LR$22-$D$7&gt;=$E173,VLOOKUP($C173,Input!$A$8:$HV$39,MATCH(LR$21,Input!$A$6:$HV$6,0),FALSE)/$G173*$F173,0))*$D173</f>
        <v>0</v>
      </c>
      <c r="LS173" s="1">
        <f>IF($E173+$I173+$D$7&lt;=LS$22,0,IF(LS$22-$D$7&gt;=$E173,VLOOKUP($C173,Input!$A$8:$HV$39,MATCH(LS$21,Input!$A$6:$HV$6,0),FALSE)/$G173*$F173,0))*$D173</f>
        <v>0</v>
      </c>
      <c r="LT173" s="1">
        <f>IF($E173+$I173+$D$7&lt;=LT$22,0,IF(LT$22-$D$7&gt;=$E173,VLOOKUP($C173,Input!$A$8:$HV$39,MATCH(LT$21,Input!$A$6:$HV$6,0),FALSE)/$G173*$F173,0))*$D173</f>
        <v>0</v>
      </c>
      <c r="LU173" s="1">
        <f>IF($E173+$I173+$D$7&lt;=LU$22,0,IF(LU$22-$D$7&gt;=$E173,VLOOKUP($C173,Input!$A$8:$HV$39,MATCH(LU$21,Input!$A$6:$HV$6,0),FALSE)/$G173*$F173,0))*$D173</f>
        <v>0</v>
      </c>
      <c r="LV173" s="1">
        <f>IF($E173+$I173+$D$7&lt;=LV$22,0,IF(LV$22-$D$7&gt;=$E173,VLOOKUP($C173,Input!$A$8:$HV$39,MATCH(LV$21,Input!$A$6:$HV$6,0),FALSE)/$G173*$F173,0))*$D173</f>
        <v>3783813.2491467129</v>
      </c>
      <c r="LW173" s="1">
        <f>IF($E173+$I173+$D$7&lt;=LW$22,0,IF(LW$22-$D$7&gt;=$E173,VLOOKUP($C173,Input!$A$8:$HV$39,MATCH(LW$21,Input!$A$6:$HV$6,0),FALSE)/$G173*$F173,0))*$D173</f>
        <v>3800647.2534955698</v>
      </c>
      <c r="LX173" s="1">
        <f>IF($E173+$I173+$D$7&lt;=LX$22,0,IF(LX$22-$D$7&gt;=$E173,VLOOKUP($C173,Input!$A$8:$HV$39,MATCH(LX$21,Input!$A$6:$HV$6,0),FALSE)/$G173*$F173,0))*$D173</f>
        <v>3836045.9128672988</v>
      </c>
      <c r="LY173" s="1">
        <f>IF($E173+$I173+$D$7&lt;=LY$22,0,IF(LY$22-$D$7&gt;=$E173,VLOOKUP($C173,Input!$A$8:$HV$39,MATCH(LY$21,Input!$A$6:$HV$6,0),FALSE)/$G173*$F173,0))*$D173</f>
        <v>3941150.9711658037</v>
      </c>
      <c r="LZ173" s="1">
        <f>IF($E173+$I173+$D$7&lt;=LZ$22,0,IF(LZ$22-$D$7&gt;=$E173,VLOOKUP($C173,Input!$A$8:$HV$39,MATCH(LZ$21,Input!$A$6:$HV$6,0),FALSE)/$G173*$F173,0))*$D173</f>
        <v>4022434.4984266944</v>
      </c>
      <c r="MA173" s="1">
        <f>IF($E173+$I173+$D$7&lt;=MA$22,0,IF(MA$22-$D$7&gt;=$E173,VLOOKUP($C173,Input!$A$8:$HV$39,MATCH(MA$21,Input!$A$6:$HV$6,0),FALSE)/$G173*$F173,0))*$D173</f>
        <v>4679331.8496469269</v>
      </c>
      <c r="MB173" s="1">
        <f>IF($E173+$I173+$D$7&lt;=MB$22,0,IF(MB$22-$D$7&gt;=$E173,VLOOKUP($C173,Input!$A$8:$HV$39,MATCH(MB$21,Input!$A$6:$HV$6,0),FALSE)/$G173*$F173,0))*$D173</f>
        <v>4727796.2985994602</v>
      </c>
      <c r="MC173" s="1">
        <f>IF($E173+$I173+$D$7&lt;=MC$22,0,IF(MC$22-$D$7&gt;=$E173,VLOOKUP($C173,Input!$A$8:$HV$39,MATCH(MC$21,Input!$A$6:$HV$6,0),FALSE)/$G173*$F173,0))*$D173</f>
        <v>4770734.6664968245</v>
      </c>
      <c r="MD173" s="1">
        <f>IF($E173+$I173+$D$7&lt;=MD$22,0,IF(MD$22-$D$7&gt;=$E173,VLOOKUP($C173,Input!$A$8:$HV$39,MATCH(MD$21,Input!$A$6:$HV$6,0),FALSE)/$G173*$F173,0))*$D173</f>
        <v>4781630.7487055259</v>
      </c>
      <c r="ME173" s="1">
        <f>IF($E173+$I173+$D$7&lt;=ME$22,0,IF(ME$22-$D$7&gt;=$E173,VLOOKUP($C173,Input!$A$8:$HV$39,MATCH(ME$21,Input!$A$6:$HV$6,0),FALSE)/$G173*$F173,0))*$D173</f>
        <v>4882451.8071828838</v>
      </c>
      <c r="MF173" s="1">
        <f>IF($E173+$I173+$D$7&lt;=MF$22,0,IF(MF$22-$D$7&gt;=$E173,VLOOKUP($C173,Input!$A$8:$HV$39,MATCH(MF$21,Input!$A$6:$HV$6,0),FALSE)/$G173*$F173,0))*$D173</f>
        <v>4897003.306919801</v>
      </c>
      <c r="MG173" s="1">
        <f>IF($E173+$I173+$D$7&lt;=MG$22,0,IF(MG$22-$D$7&gt;=$E173,VLOOKUP($C173,Input!$A$8:$HV$39,MATCH(MG$21,Input!$A$6:$HV$6,0),FALSE)/$G173*$F173,0))*$D173</f>
        <v>4904168.2269421415</v>
      </c>
      <c r="MH173" s="1">
        <f>IF($E173+$I173+$D$7&lt;=MH$22,0,IF(MH$22-$D$7&gt;=$E173,VLOOKUP($C173,Input!$A$8:$HV$39,MATCH(MH$21,Input!$A$6:$HV$6,0),FALSE)/$G173*$F173,0))*$D173</f>
        <v>4925318.0373105872</v>
      </c>
      <c r="MI173" s="1">
        <f>IF($E173+$I173+$D$7&lt;=MI$22,0,IF(MI$22-$D$7&gt;=$E173,VLOOKUP($C173,Input!$A$8:$HV$39,MATCH(MI$21,Input!$A$6:$HV$6,0),FALSE)/$G173*$F173,0))*$D173</f>
        <v>4955305.7081596553</v>
      </c>
      <c r="MJ173" s="1">
        <f>IF($E173+$I173+$D$7&lt;=MJ$22,0,IF(MJ$22-$D$7&gt;=$E173,VLOOKUP($C173,Input!$A$8:$HV$39,MATCH(MJ$21,Input!$A$6:$HV$6,0),FALSE)/$G173*$F173,0))*$D173</f>
        <v>0</v>
      </c>
      <c r="MK173" s="1">
        <f>IF($E173+$I173+$D$7&lt;=MK$22,0,IF(MK$22-$D$7&gt;=$E173,VLOOKUP($C173,Input!$A$8:$HV$39,MATCH(MK$21,Input!$A$6:$HV$6,0),FALSE)/$G173*$F173,0))*$D173</f>
        <v>0</v>
      </c>
      <c r="ML173" s="1">
        <f>IF($E173+$I173+$D$7&lt;=ML$22,0,IF(ML$22-$D$7&gt;=$E173,VLOOKUP($C173,Input!$A$8:$HV$39,MATCH(ML$21,Input!$A$6:$HV$6,0),FALSE)/$G173*$F173,0))*$D173</f>
        <v>0</v>
      </c>
      <c r="MM173" s="1">
        <f>IF($E173+$I173+$D$7&lt;=MM$22,0,IF(MM$22-$D$7&gt;=$E173,VLOOKUP($C173,Input!$A$8:$HV$39,MATCH(MM$21,Input!$A$6:$HV$6,0),FALSE)/$G173*$F173,0))*$D173</f>
        <v>0</v>
      </c>
      <c r="MN173" s="1">
        <f>IF($E173+$I173+$D$7&lt;=MN$22,0,IF(MN$22-$D$7&gt;=$E173,VLOOKUP($C173,Input!$A$8:$HV$39,MATCH(MN$21,Input!$A$6:$HV$6,0),FALSE)/$G173*$F173,0))*$D173</f>
        <v>0</v>
      </c>
      <c r="MO173" s="1">
        <f>IF($E173+$I173+$D$7&lt;=MO$22,0,IF(MO$22-$D$7&gt;=$E173,VLOOKUP($C173,Input!$A$8:$HV$39,MATCH(MO$21,Input!$A$6:$HV$6,0),FALSE)/$G173*$F173,0))*$D173</f>
        <v>0</v>
      </c>
      <c r="MP173" s="1">
        <f>IF($E173+$I173+$D$7&lt;=MP$22,0,IF(MP$22-$D$7&gt;=$E173,VLOOKUP($C173,Input!$A$8:$HV$39,MATCH(MP$21,Input!$A$6:$HV$6,0),FALSE)/$G173*$F173,0))*$D173</f>
        <v>0</v>
      </c>
      <c r="MQ173" s="1">
        <f>IF($E173+$I173+$D$7&lt;=MQ$22,0,IF(MQ$22-$D$7&gt;=$E173,VLOOKUP($C173,Input!$A$8:$HV$39,MATCH(MQ$21,Input!$A$6:$HV$6,0),FALSE)/$G173*$F173,0))*$D173</f>
        <v>0</v>
      </c>
      <c r="MR173" s="1">
        <f>IF($E173+$I173+$D$7&lt;=MR$22,0,IF(MR$22-$D$7&gt;=$E173,VLOOKUP($C173,Input!$A$8:$HV$39,MATCH(MR$21,Input!$A$6:$HV$6,0),FALSE)/$G173*$F173,0))*$D173</f>
        <v>0</v>
      </c>
      <c r="MS173" s="1">
        <f>IF($E173+$I173+$D$7&lt;=MS$22,0,IF(MS$22-$D$7&gt;=$E173,VLOOKUP($C173,Input!$A$8:$HV$39,MATCH(MS$21,Input!$A$6:$HV$6,0),FALSE)/$G173*$F173,0))*$D173</f>
        <v>0</v>
      </c>
      <c r="MT173" s="1">
        <f>IF($E173+$I173+$D$7&lt;=MT$22,0,IF(MT$22-$D$7&gt;=$E173,VLOOKUP($C173,Input!$A$8:$HV$39,MATCH(MT$21,Input!$A$6:$HV$6,0),FALSE)/$G173*$F173,0))*$D173</f>
        <v>0</v>
      </c>
      <c r="MU173" s="1">
        <f>IF($E173+$I173+$D$7&lt;=MU$22,0,IF(MU$22-$D$7&gt;=$E173,VLOOKUP($C173,Input!$A$8:$HV$39,MATCH(MU$21,Input!$A$6:$HV$6,0),FALSE)/$G173*$F173,0))*$D173</f>
        <v>0</v>
      </c>
      <c r="MV173" s="1">
        <f>IF($E173+$I173+$D$7&lt;=MV$22,0,IF(MV$22-$D$7&gt;=$E173,VLOOKUP($C173,Input!$A$8:$HV$39,MATCH(MV$21,Input!$A$6:$HV$6,0),FALSE)/$G173*$F173,0))*$D173</f>
        <v>0</v>
      </c>
      <c r="MW173" s="1">
        <f>IF($E173+$I173+$D$7&lt;=MW$22,0,IF(MW$22-$D$7&gt;=$E173,VLOOKUP($C173,Input!$A$8:$HV$39,MATCH(MW$21,Input!$A$6:$HV$6,0),FALSE)/$G173*$F173,0))*$D173</f>
        <v>0</v>
      </c>
      <c r="MX173" s="1">
        <f>IF($E173+$I173+$D$7&lt;=MX$22,0,IF(MX$22-$D$7&gt;=$E173,VLOOKUP($C173,Input!$A$8:$HV$39,MATCH(MX$21,Input!$A$6:$HV$6,0),FALSE)/$G173*$F173,0))*$D173</f>
        <v>0</v>
      </c>
      <c r="MZ173" t="str">
        <f>VLOOKUP($C173,Input!$A$8:$HV$39,MATCH(MZ$21,Input!$A$6:$HV$6,0),FALSE)</f>
        <v>Fossil CNG LCFS Credit ($/DGE)</v>
      </c>
      <c r="NA173" s="1">
        <f>IF($E173+$I173+$D$7&lt;=NA$22,0,IF(NA$22-$D$7&gt;=$E173,-VLOOKUP($C173,Input!$A$8:$HV$39,MATCH(NA$21,Input!$A$6:$HV$6,0),FALSE)/$G173*$F173,0))*$D173*$G$4/100</f>
        <v>0</v>
      </c>
      <c r="NB173" s="1">
        <f>IF($E173+$I173+$D$7&lt;=NB$22,0,IF(NB$22-$D$7&gt;=$E173,-VLOOKUP($C173,Input!$A$8:$HV$39,MATCH(NB$21,Input!$A$6:$HV$6,0),FALSE)/$G173*$F173,0))*$D173*$G$4/100</f>
        <v>0</v>
      </c>
      <c r="NC173" s="1">
        <f>IF($E173+$I173+$D$7&lt;=NC$22,0,IF(NC$22-$D$7&gt;=$E173,-VLOOKUP($C173,Input!$A$8:$HV$39,MATCH(NC$21,Input!$A$6:$HV$6,0),FALSE)/$G173*$F173,0))*$D173*$G$4/100</f>
        <v>0</v>
      </c>
      <c r="ND173" s="1">
        <f>IF($E173+$I173+$D$7&lt;=ND$22,0,IF(ND$22-$D$7&gt;=$E173,-VLOOKUP($C173,Input!$A$8:$HV$39,MATCH(ND$21,Input!$A$6:$HV$6,0),FALSE)/$G173*$F173,0))*$D173*$G$4/100</f>
        <v>0</v>
      </c>
      <c r="NE173" s="1">
        <f>IF($E173+$I173+$D$7&lt;=NE$22,0,IF(NE$22-$D$7&gt;=$E173,-VLOOKUP($C173,Input!$A$8:$HV$39,MATCH(NE$21,Input!$A$6:$HV$6,0),FALSE)/$G173*$F173,0))*$D173*$G$4/100</f>
        <v>0</v>
      </c>
      <c r="NF173" s="1">
        <f>IF($E173+$I173+$D$7&lt;=NF$22,0,IF(NF$22-$D$7&gt;=$E173,-VLOOKUP($C173,Input!$A$8:$HV$39,MATCH(NF$21,Input!$A$6:$HV$6,0),FALSE)/$G173*$F173,0))*$D173*$G$4/100</f>
        <v>0</v>
      </c>
      <c r="NG173" s="1">
        <f>IF($E173+$I173+$D$7&lt;=NG$22,0,IF(NG$22-$D$7&gt;=$E173,-VLOOKUP($C173,Input!$A$8:$HV$39,MATCH(NG$21,Input!$A$6:$HV$6,0),FALSE)/$G173*$F173,0))*$D173*$G$4/100</f>
        <v>-160000.44647422698</v>
      </c>
      <c r="NH173" s="1">
        <f>IF($E173+$I173+$D$7&lt;=NH$22,0,IF(NH$22-$D$7&gt;=$E173,-VLOOKUP($C173,Input!$A$8:$HV$39,MATCH(NH$21,Input!$A$6:$HV$6,0),FALSE)/$G173*$F173,0))*$D173*$G$4/100</f>
        <v>-160000.44647422698</v>
      </c>
      <c r="NI173" s="1">
        <f>IF($E173+$I173+$D$7&lt;=NI$22,0,IF(NI$22-$D$7&gt;=$E173,-VLOOKUP($C173,Input!$A$8:$HV$39,MATCH(NI$21,Input!$A$6:$HV$6,0),FALSE)/$G173*$F173,0))*$D173*$G$4/100</f>
        <v>-160000.44647422698</v>
      </c>
      <c r="NJ173" s="1">
        <f>IF($E173+$I173+$D$7&lt;=NJ$22,0,IF(NJ$22-$D$7&gt;=$E173,-VLOOKUP($C173,Input!$A$8:$HV$39,MATCH(NJ$21,Input!$A$6:$HV$6,0),FALSE)/$G173*$F173,0))*$D173*$G$4/100</f>
        <v>-160000.44647422698</v>
      </c>
      <c r="NK173" s="1">
        <f>IF($E173+$I173+$D$7&lt;=NK$22,0,IF(NK$22-$D$7&gt;=$E173,-VLOOKUP($C173,Input!$A$8:$HV$39,MATCH(NK$21,Input!$A$6:$HV$6,0),FALSE)/$G173*$F173,0))*$D173*$G$4/100</f>
        <v>-160000.44647422698</v>
      </c>
      <c r="NL173" s="1">
        <f>IF($E173+$I173+$D$7&lt;=NL$22,0,IF(NL$22-$D$7&gt;=$E173,-VLOOKUP($C173,Input!$A$8:$HV$39,MATCH(NL$21,Input!$A$6:$HV$6,0),FALSE)/$G173*$F173,0))*$D173*$G$4/100</f>
        <v>-160000.44647422698</v>
      </c>
      <c r="NM173" s="1">
        <f>IF($E173+$I173+$D$7&lt;=NM$22,0,IF(NM$22-$D$7&gt;=$E173,-VLOOKUP($C173,Input!$A$8:$HV$39,MATCH(NM$21,Input!$A$6:$HV$6,0),FALSE)/$G173*$F173,0))*$D173*$G$4/100</f>
        <v>-160000.44647422698</v>
      </c>
      <c r="NN173" s="1">
        <f>IF($E173+$I173+$D$7&lt;=NN$22,0,IF(NN$22-$D$7&gt;=$E173,-VLOOKUP($C173,Input!$A$8:$HV$39,MATCH(NN$21,Input!$A$6:$HV$6,0),FALSE)/$G173*$F173,0))*$D173*$G$4/100</f>
        <v>-160000.44647422698</v>
      </c>
      <c r="NO173" s="1">
        <f>IF($E173+$I173+$D$7&lt;=NO$22,0,IF(NO$22-$D$7&gt;=$E173,-VLOOKUP($C173,Input!$A$8:$HV$39,MATCH(NO$21,Input!$A$6:$HV$6,0),FALSE)/$G173*$F173,0))*$D173*$G$4/100</f>
        <v>-160000.44647422698</v>
      </c>
      <c r="NP173" s="1">
        <f>IF($E173+$I173+$D$7&lt;=NP$22,0,IF(NP$22-$D$7&gt;=$E173,-VLOOKUP($C173,Input!$A$8:$HV$39,MATCH(NP$21,Input!$A$6:$HV$6,0),FALSE)/$G173*$F173,0))*$D173*$G$4/100</f>
        <v>-160000.44647422698</v>
      </c>
      <c r="NQ173" s="1">
        <f>IF($E173+$I173+$D$7&lt;=NQ$22,0,IF(NQ$22-$D$7&gt;=$E173,-VLOOKUP($C173,Input!$A$8:$HV$39,MATCH(NQ$21,Input!$A$6:$HV$6,0),FALSE)/$G173*$F173,0))*$D173*$G$4/100</f>
        <v>-160000.44647422698</v>
      </c>
      <c r="NR173" s="1">
        <f>IF($E173+$I173+$D$7&lt;=NR$22,0,IF(NR$22-$D$7&gt;=$E173,-VLOOKUP($C173,Input!$A$8:$HV$39,MATCH(NR$21,Input!$A$6:$HV$6,0),FALSE)/$G173*$F173,0))*$D173*$G$4/100</f>
        <v>-160000.44647422698</v>
      </c>
      <c r="NS173" s="1">
        <f>IF($E173+$I173+$D$7&lt;=NS$22,0,IF(NS$22-$D$7&gt;=$E173,-VLOOKUP($C173,Input!$A$8:$HV$39,MATCH(NS$21,Input!$A$6:$HV$6,0),FALSE)/$G173*$F173,0))*$D173*$G$4/100</f>
        <v>-160000.44647422698</v>
      </c>
      <c r="NT173" s="1">
        <f>IF($E173+$I173+$D$7&lt;=NT$22,0,IF(NT$22-$D$7&gt;=$E173,-VLOOKUP($C173,Input!$A$8:$HV$39,MATCH(NT$21,Input!$A$6:$HV$6,0),FALSE)/$G173*$F173,0))*$D173*$G$4/100</f>
        <v>-160000.44647422698</v>
      </c>
      <c r="NU173" s="1">
        <f>IF($E173+$I173+$D$7&lt;=NU$22,0,IF(NU$22-$D$7&gt;=$E173,-VLOOKUP($C173,Input!$A$8:$HV$39,MATCH(NU$21,Input!$A$6:$HV$6,0),FALSE)/$G173*$F173,0))*$D173*$G$4/100</f>
        <v>0</v>
      </c>
      <c r="NV173" s="1">
        <f>IF($E173+$I173+$D$7&lt;=NV$22,0,IF(NV$22-$D$7&gt;=$E173,-VLOOKUP($C173,Input!$A$8:$HV$39,MATCH(NV$21,Input!$A$6:$HV$6,0),FALSE)/$G173*$F173,0))*$D173*$G$4/100</f>
        <v>0</v>
      </c>
      <c r="NW173" s="1">
        <f>IF($E173+$I173+$D$7&lt;=NW$22,0,IF(NW$22-$D$7&gt;=$E173,-VLOOKUP($C173,Input!$A$8:$HV$39,MATCH(NW$21,Input!$A$6:$HV$6,0),FALSE)/$G173*$F173,0))*$D173*$G$4/100</f>
        <v>0</v>
      </c>
      <c r="NX173" s="1">
        <f>IF($E173+$I173+$D$7&lt;=NX$22,0,IF(NX$22-$D$7&gt;=$E173,-VLOOKUP($C173,Input!$A$8:$HV$39,MATCH(NX$21,Input!$A$6:$HV$6,0),FALSE)/$G173*$F173,0))*$D173*$G$4/100</f>
        <v>0</v>
      </c>
      <c r="NY173" s="1">
        <f>IF($E173+$I173+$D$7&lt;=NY$22,0,IF(NY$22-$D$7&gt;=$E173,-VLOOKUP($C173,Input!$A$8:$HV$39,MATCH(NY$21,Input!$A$6:$HV$6,0),FALSE)/$G173*$F173,0))*$D173*$G$4/100</f>
        <v>0</v>
      </c>
      <c r="NZ173" s="1">
        <f>IF($E173+$I173+$D$7&lt;=NZ$22,0,IF(NZ$22-$D$7&gt;=$E173,-VLOOKUP($C173,Input!$A$8:$HV$39,MATCH(NZ$21,Input!$A$6:$HV$6,0),FALSE)/$G173*$F173,0))*$D173*$G$4/100</f>
        <v>0</v>
      </c>
      <c r="OA173" s="1">
        <f>IF($E173+$I173+$D$7&lt;=OA$22,0,IF(OA$22-$D$7&gt;=$E173,-VLOOKUP($C173,Input!$A$8:$HV$39,MATCH(OA$21,Input!$A$6:$HV$6,0),FALSE)/$G173*$F173,0))*$D173*$G$4/100</f>
        <v>0</v>
      </c>
      <c r="OB173" s="1">
        <f>IF($E173+$I173+$D$7&lt;=OB$22,0,IF(OB$22-$D$7&gt;=$E173,-VLOOKUP($C173,Input!$A$8:$HV$39,MATCH(OB$21,Input!$A$6:$HV$6,0),FALSE)/$G173*$F173,0))*$D173*$G$4/100</f>
        <v>0</v>
      </c>
      <c r="OC173" s="1">
        <f>IF($E173+$I173+$D$7&lt;=OC$22,0,IF(OC$22-$D$7&gt;=$E173,-VLOOKUP($C173,Input!$A$8:$HV$39,MATCH(OC$21,Input!$A$6:$HV$6,0),FALSE)/$G173*$F173,0))*$D173*$G$4/100</f>
        <v>0</v>
      </c>
      <c r="OD173" s="1">
        <f>IF($E173+$I173+$D$7&lt;=OD$22,0,IF(OD$22-$D$7&gt;=$E173,-VLOOKUP($C173,Input!$A$8:$HV$39,MATCH(OD$21,Input!$A$6:$HV$6,0),FALSE)/$G173*$F173,0))*$D173*$G$4/100</f>
        <v>0</v>
      </c>
      <c r="OE173" s="1">
        <f>IF($E173+$I173+$D$7&lt;=OE$22,0,IF(OE$22-$D$7&gt;=$E173,-VLOOKUP($C173,Input!$A$8:$HV$39,MATCH(OE$21,Input!$A$6:$HV$6,0),FALSE)/$G173*$F173,0))*$D173*$G$4/100</f>
        <v>0</v>
      </c>
      <c r="OF173" s="1">
        <f>IF($E173+$I173+$D$7&lt;=OF$22,0,IF(OF$22-$D$7&gt;=$E173,-VLOOKUP($C173,Input!$A$8:$HV$39,MATCH(OF$21,Input!$A$6:$HV$6,0),FALSE)/$G173*$F173,0))*$D173*$G$4/100</f>
        <v>0</v>
      </c>
      <c r="OG173" s="1">
        <f>IF($E173+$I173+$D$7&lt;=OG$22,0,IF(OG$22-$D$7&gt;=$E173,-VLOOKUP($C173,Input!$A$8:$HV$39,MATCH(OG$21,Input!$A$6:$HV$6,0),FALSE)/$G173*$F173,0))*$D173*$G$4/100</f>
        <v>0</v>
      </c>
      <c r="OH173" s="1">
        <f>IF($E173+$I173+$D$7&lt;=OH$22,0,IF(OH$22-$D$7&gt;=$E173,-VLOOKUP($C173,Input!$A$8:$HV$39,MATCH(OH$21,Input!$A$6:$HV$6,0),FALSE)/$G173*$F173,0))*$D173*$G$4/100</f>
        <v>0</v>
      </c>
      <c r="OI173" s="1">
        <f>IF($E173+$I173+$D$7&lt;=OI$22,0,IF(OI$22-$D$7&gt;=$E173,-VLOOKUP($C173,Input!$A$8:$HV$39,MATCH(OI$21,Input!$A$6:$HV$6,0),FALSE)/$G173*$F173,0))*$D173*$G$4/100</f>
        <v>0</v>
      </c>
      <c r="OK173" t="str">
        <f>VLOOKUP($C173,Input!$A$8:$HW$39,MATCH(OK$21,Input!$A$6:$HW$6,0),FALSE)</f>
        <v>NA</v>
      </c>
      <c r="OL173" s="1">
        <f>IF($E173+$I173+$D$7&lt;=OL$22,0,IF(OL$22-$D$7&gt;=$E173,IF(COUNTIF($KZ173:LP173,"&gt;0")&gt;0,VLOOKUP($C173,Input!$A$8:$HV$21,MATCH($OK$21+COUNTIF($KZ173:LP173,"&gt;0"),Input!$A$6:$HV$6,0),FALSE),0),0))*$D173</f>
        <v>0</v>
      </c>
      <c r="OM173" s="1">
        <f>IF($E173+$I173+$D$7&lt;=OM$22,0,IF(OM$22-$D$7&gt;=$E173,IF(COUNTIF($KZ173:LQ173,"&gt;0")&gt;0,VLOOKUP($C173,Input!$A$8:$HV$21,MATCH($OK$21+COUNTIF($KZ173:LQ173,"&gt;0"),Input!$A$6:$HV$6,0),FALSE),0),0))*$D173</f>
        <v>0</v>
      </c>
      <c r="ON173" s="1">
        <f>IF($E173+$I173+$D$7&lt;=ON$22,0,IF(ON$22-$D$7&gt;=$E173,IF(COUNTIF($KZ173:LR173,"&gt;0")&gt;0,VLOOKUP($C173,Input!$A$8:$HV$21,MATCH($OK$21+COUNTIF($KZ173:LR173,"&gt;0"),Input!$A$6:$HV$6,0),FALSE),0),0))*$D173</f>
        <v>0</v>
      </c>
      <c r="OO173" s="1">
        <f>IF($E173+$I173+$D$7&lt;=OO$22,0,IF(OO$22-$D$7&gt;=$E173,IF(COUNTIF($KZ173:LS173,"&gt;0")&gt;0,VLOOKUP($C173,Input!$A$8:$HV$21,MATCH($OK$21+COUNTIF($KZ173:LS173,"&gt;0"),Input!$A$6:$HV$6,0),FALSE),0),0))*$D173</f>
        <v>0</v>
      </c>
      <c r="OP173" s="1">
        <f>IF($E173+$I173+$D$7&lt;=OP$22,0,IF(OP$22-$D$7&gt;=$E173,IF(COUNTIF($KZ173:LT173,"&gt;0")&gt;0,VLOOKUP($C173,Input!$A$8:$HV$21,MATCH($OK$21+COUNTIF($KZ173:LT173,"&gt;0"),Input!$A$6:$HV$6,0),FALSE),0),0))*$D173</f>
        <v>0</v>
      </c>
      <c r="OQ173" s="1">
        <f>IF($E173+$I173+$D$7&lt;=OQ$22,0,IF(OQ$22-$D$7&gt;=$E173,IF(COUNTIF($KZ173:LU173,"&gt;0")&gt;0,VLOOKUP($C173,Input!$A$8:$HV$21,MATCH($OK$21+COUNTIF($KZ173:LU173,"&gt;0"),Input!$A$6:$HV$6,0),FALSE),0),0))*$D173</f>
        <v>0</v>
      </c>
      <c r="OR173" s="1">
        <f>IF($E173+$I173+$D$7&lt;=OR$22,0,IF(OR$22-$D$7&gt;=$E173,IF(COUNTIF($KZ173:LV173,"&gt;0")&gt;0,VLOOKUP($C173,Input!$A$8:$HV$21,MATCH($OK$21+COUNTIF($KZ173:LV173,"&gt;0"),Input!$A$6:$HV$6,0),FALSE),0),0))*$D173</f>
        <v>0</v>
      </c>
      <c r="OS173" s="1">
        <f>IF($E173+$I173+$D$7&lt;=OS$22,0,IF(OS$22-$D$7&gt;=$E173,IF(COUNTIF($KZ173:LW173,"&gt;0")&gt;0,VLOOKUP($C173,Input!$A$8:$HV$21,MATCH($OK$21+COUNTIF($KZ173:LW173,"&gt;0"),Input!$A$6:$HV$6,0),FALSE),0),0))*$D173</f>
        <v>0</v>
      </c>
      <c r="OT173" s="1">
        <f>IF($E173+$I173+$D$7&lt;=OT$22,0,IF(OT$22-$D$7&gt;=$E173,IF(COUNTIF($KZ173:LX173,"&gt;0")&gt;0,VLOOKUP($C173,Input!$A$8:$HV$21,MATCH($OK$21+COUNTIF($KZ173:LX173,"&gt;0"),Input!$A$6:$HV$6,0),FALSE),0),0))*$D173</f>
        <v>0</v>
      </c>
      <c r="OU173" s="1">
        <f>IF($E173+$I173+$D$7&lt;=OU$22,0,IF(OU$22-$D$7&gt;=$E173,IF(COUNTIF($KZ173:LY173,"&gt;0")&gt;0,VLOOKUP($C173,Input!$A$8:$HV$21,MATCH($OK$21+COUNTIF($KZ173:LY173,"&gt;0"),Input!$A$6:$HV$6,0),FALSE),0),0))*$D173</f>
        <v>0</v>
      </c>
      <c r="OV173" s="1">
        <f>IF($E173+$I173+$D$7&lt;=OV$22,0,IF(OV$22-$D$7&gt;=$E173,IF(COUNTIF($KZ173:LZ173,"&gt;0")&gt;0,VLOOKUP($C173,Input!$A$8:$HV$21,MATCH($OK$21+COUNTIF($KZ173:LZ173,"&gt;0"),Input!$A$6:$HV$6,0),FALSE),0),0))*$D173</f>
        <v>0</v>
      </c>
      <c r="OW173" s="1">
        <f>IF($E173+$I173+$D$7&lt;=OW$22,0,IF(OW$22-$D$7&gt;=$E173,IF(COUNTIF($KZ173:MA173,"&gt;0")&gt;0,VLOOKUP($C173,Input!$A$8:$HV$21,MATCH($OK$21+COUNTIF($KZ173:MA173,"&gt;0"),Input!$A$6:$HV$6,0),FALSE),0),0))*$D173</f>
        <v>0</v>
      </c>
      <c r="OX173" s="1">
        <f>IF($E173+$I173+$D$7&lt;=OX$22,0,IF(OX$22-$D$7&gt;=$E173,IF(COUNTIF($KZ173:MB173,"&gt;0")&gt;0,VLOOKUP($C173,Input!$A$8:$HV$21,MATCH($OK$21+COUNTIF($KZ173:MB173,"&gt;0"),Input!$A$6:$HV$6,0),FALSE),0),0))*$D173</f>
        <v>0</v>
      </c>
      <c r="OY173" s="1">
        <f>IF($E173+$I173+$D$7&lt;=OY$22,0,IF(OY$22-$D$7&gt;=$E173,IF(COUNTIF($KZ173:MC173,"&gt;0")&gt;0,VLOOKUP($C173,Input!$A$8:$HV$21,MATCH($OK$21+COUNTIF($KZ173:MC173,"&gt;0"),Input!$A$6:$HV$6,0),FALSE),0),0))*$D173</f>
        <v>0</v>
      </c>
      <c r="OZ173" s="1">
        <f>IF($E173+$I173+$D$7&lt;=OZ$22,0,IF(OZ$22-$D$7&gt;=$E173,IF(COUNTIF($KZ173:MD173,"&gt;0")&gt;0,VLOOKUP($C173,Input!$A$8:$HV$21,MATCH($OK$21+COUNTIF($KZ173:MD173,"&gt;0"),Input!$A$6:$HV$6,0),FALSE),0),0))*$D173</f>
        <v>0</v>
      </c>
      <c r="PA173" s="1">
        <f>IF($E173+$I173+$D$7&lt;=PA$22,0,IF(PA$22-$D$7&gt;=$E173,IF(COUNTIF($KZ173:ME173,"&gt;0")&gt;0,VLOOKUP($C173,Input!$A$8:$HV$21,MATCH($OK$21+COUNTIF($KZ173:ME173,"&gt;0"),Input!$A$6:$HV$6,0),FALSE),0),0))*$D173</f>
        <v>0</v>
      </c>
      <c r="PB173" s="1">
        <f>IF($E173+$I173+$D$7&lt;=PB$22,0,IF(PB$22-$D$7&gt;=$E173,IF(COUNTIF($KZ173:MF173,"&gt;0")&gt;0,VLOOKUP($C173,Input!$A$8:$HV$21,MATCH($OK$21+COUNTIF($KZ173:MF173,"&gt;0"),Input!$A$6:$HV$6,0),FALSE),0),0))*$D173</f>
        <v>0</v>
      </c>
      <c r="PC173" s="1">
        <f>IF($E173+$I173+$D$7&lt;=PC$22,0,IF(PC$22-$D$7&gt;=$E173,IF(COUNTIF($KZ173:MG173,"&gt;0")&gt;0,VLOOKUP($C173,Input!$A$8:$HV$21,MATCH($OK$21+COUNTIF($KZ173:MG173,"&gt;0"),Input!$A$6:$HV$6,0),FALSE),0),0))*$D173</f>
        <v>0</v>
      </c>
      <c r="PD173" s="1">
        <f>IF($E173+$I173+$D$7&lt;=PD$22,0,IF(PD$22-$D$7&gt;=$E173,IF(COUNTIF($KZ173:MH173,"&gt;0")&gt;0,VLOOKUP($C173,Input!$A$8:$HV$21,MATCH($OK$21+COUNTIF($KZ173:MH173,"&gt;0"),Input!$A$6:$HV$6,0),FALSE),0),0))*$D173</f>
        <v>0</v>
      </c>
      <c r="PE173" s="1">
        <f>IF($E173+$I173+$D$7&lt;=PE$22,0,IF(PE$22-$D$7&gt;=$E173,IF(COUNTIF($KZ173:MI173,"&gt;0")&gt;0,VLOOKUP($C173,Input!$A$8:$HV$21,MATCH($OK$21+COUNTIF($KZ173:MI173,"&gt;0"),Input!$A$6:$HV$6,0),FALSE),0),0))*$D173</f>
        <v>0</v>
      </c>
      <c r="PF173" s="1">
        <f>IF($E173+$I173+$D$7&lt;=PF$22,0,IF(PF$22-$D$7&gt;=$E173,IF(COUNTIF($KZ173:MJ173,"&gt;0")&gt;0,VLOOKUP($C173,Input!$A$8:$HV$21,MATCH($OK$21+COUNTIF($KZ173:MJ173,"&gt;0"),Input!$A$6:$HV$6,0),FALSE),0),0))*$D173</f>
        <v>0</v>
      </c>
      <c r="PG173" s="1">
        <f>IF($E173+$I173+$D$7&lt;=PG$22,0,IF(PG$22-$D$7&gt;=$E173,IF(COUNTIF($KZ173:MK173,"&gt;0")&gt;0,VLOOKUP($C173,Input!$A$8:$HV$21,MATCH($OK$21+COUNTIF($KZ173:MK173,"&gt;0"),Input!$A$6:$HV$6,0),FALSE),0),0))*$D173</f>
        <v>0</v>
      </c>
      <c r="PH173" s="1">
        <f>IF($E173+$I173+$D$7&lt;=PH$22,0,IF(PH$22-$D$7&gt;=$E173,IF(COUNTIF($KZ173:ML173,"&gt;0")&gt;0,VLOOKUP($C173,Input!$A$8:$HV$21,MATCH($OK$21+COUNTIF($KZ173:ML173,"&gt;0"),Input!$A$6:$HV$6,0),FALSE),0),0))*$D173</f>
        <v>0</v>
      </c>
      <c r="PI173" s="1">
        <f>IF($E173+$I173+$D$7&lt;=PI$22,0,IF(PI$22-$D$7&gt;=$E173,IF(COUNTIF($KZ173:MM173,"&gt;0")&gt;0,VLOOKUP($C173,Input!$A$8:$HV$21,MATCH($OK$21+COUNTIF($KZ173:MM173,"&gt;0"),Input!$A$6:$HV$6,0),FALSE),0),0))*$D173</f>
        <v>0</v>
      </c>
      <c r="PJ173" s="1">
        <f>IF($E173+$I173+$D$7&lt;=PJ$22,0,IF(PJ$22-$D$7&gt;=$E173,IF(COUNTIF($KZ173:MN173,"&gt;0")&gt;0,VLOOKUP($C173,Input!$A$8:$HV$21,MATCH($OK$21+COUNTIF($KZ173:MN173,"&gt;0"),Input!$A$6:$HV$6,0),FALSE),0),0))*$D173</f>
        <v>0</v>
      </c>
      <c r="PK173" s="1">
        <f>IF($E173+$I173+$D$7&lt;=PK$22,0,IF(PK$22-$D$7&gt;=$E173,IF(COUNTIF($KZ173:MO173,"&gt;0")&gt;0,VLOOKUP($C173,Input!$A$8:$HV$21,MATCH($OK$21+COUNTIF($KZ173:MO173,"&gt;0"),Input!$A$6:$HV$6,0),FALSE),0),0))*$D173</f>
        <v>0</v>
      </c>
      <c r="PL173" s="1">
        <f>IF($E173+$I173+$D$7&lt;=PL$22,0,IF(PL$22-$D$7&gt;=$E173,IF(COUNTIF($KZ173:MP173,"&gt;0")&gt;0,VLOOKUP($C173,Input!$A$8:$HV$21,MATCH($OK$21+COUNTIF($KZ173:MP173,"&gt;0"),Input!$A$6:$HV$6,0),FALSE),0),0))*$D173</f>
        <v>0</v>
      </c>
      <c r="PM173" s="1">
        <f>IF($E173+$I173+$D$7&lt;=PM$22,0,IF(PM$22-$D$7&gt;=$E173,IF(COUNTIF($KZ173:MQ173,"&gt;0")&gt;0,VLOOKUP($C173,Input!$A$8:$HV$21,MATCH($OK$21+COUNTIF($KZ173:MQ173,"&gt;0"),Input!$A$6:$HV$6,0),FALSE),0),0))*$D173</f>
        <v>0</v>
      </c>
      <c r="PN173" s="1">
        <f>IF($E173+$I173+$D$7&lt;=PN$22,0,IF(PN$22-$D$7&gt;=$E173,IF(COUNTIF($KZ173:MR173,"&gt;0")&gt;0,VLOOKUP($C173,Input!$A$8:$HV$21,MATCH($OK$21+COUNTIF($KZ173:MR173,"&gt;0"),Input!$A$6:$HV$6,0),FALSE),0),0))*$D173</f>
        <v>0</v>
      </c>
      <c r="PO173" s="1">
        <f>IF($E173+$I173+$D$7&lt;=PO$22,0,IF(PO$22-$D$7&gt;=$E173,IF(COUNTIF($KZ173:MS173,"&gt;0")&gt;0,VLOOKUP($C173,Input!$A$8:$HV$21,MATCH($OK$21+COUNTIF($KZ173:MS173,"&gt;0"),Input!$A$6:$HV$6,0),FALSE),0),0))*$D173</f>
        <v>0</v>
      </c>
      <c r="PP173" s="1">
        <f>IF($E173+$I173+$D$7&lt;=PP$22,0,IF(PP$22-$D$7&gt;=$E173,IF(COUNTIF($KZ173:MT173,"&gt;0")&gt;0,VLOOKUP($C173,Input!$A$8:$HV$21,MATCH($OK$21+COUNTIF($KZ173:MT173,"&gt;0"),Input!$A$6:$HV$6,0),FALSE),0),0))*$D173</f>
        <v>0</v>
      </c>
      <c r="PQ173" s="1">
        <f>IF($E173+$I173+$D$7&lt;=PQ$22,0,IF(PQ$22-$D$7&gt;=$E173,IF(COUNTIF($KZ173:MU173,"&gt;0")&gt;0,VLOOKUP($C173,Input!$A$8:$HV$21,MATCH($OK$21+COUNTIF($KZ173:MU173,"&gt;0"),Input!$A$6:$HV$6,0),FALSE),0),0))*$D173</f>
        <v>0</v>
      </c>
      <c r="PR173" s="1">
        <f>IF($E173+$I173+$D$7&lt;=PR$22,0,IF(PR$22-$D$7&gt;=$E173,IF(COUNTIF($KZ173:MV173,"&gt;0")&gt;0,VLOOKUP($C173,Input!$A$8:$HV$21,MATCH($OK$21+COUNTIF($KZ173:MV173,"&gt;0"),Input!$A$6:$HV$6,0),FALSE),0),0))*$D173</f>
        <v>0</v>
      </c>
      <c r="PS173" s="1">
        <f>IF($E173+$I173+$D$7&lt;=PS$22,0,IF(PS$22-$D$7&gt;=$E173,IF(COUNTIF($KZ173:MW173,"&gt;0")&gt;0,VLOOKUP($C173,Input!$A$8:$HV$21,MATCH($OK$21+COUNTIF($KZ173:MW173,"&gt;0"),Input!$A$6:$HV$6,0),FALSE),0),0))*$D173</f>
        <v>0</v>
      </c>
      <c r="PT173" s="1">
        <f>IF($E173+$I173+$D$7&lt;=PT$22,0,IF(PT$22-$D$7&gt;=$E173,IF(COUNTIF($KZ173:MX173,"&gt;0")&gt;0,VLOOKUP($C173,Input!$A$8:$HV$21,MATCH($OK$21+COUNTIF($KZ173:MX173,"&gt;0"),Input!$A$6:$HV$6,0),FALSE),0),0))*$D173</f>
        <v>0</v>
      </c>
      <c r="PV173" s="1" t="str">
        <f t="shared" si="1066"/>
        <v>2022 MY 40' CNG w Midlife Rebuild {187 Buses}</v>
      </c>
      <c r="PW173" s="1">
        <f t="shared" si="1067"/>
        <v>0</v>
      </c>
      <c r="PX173" s="1">
        <f t="shared" si="1068"/>
        <v>0</v>
      </c>
      <c r="PY173" s="1">
        <f t="shared" si="1069"/>
        <v>0</v>
      </c>
      <c r="PZ173" s="1">
        <f t="shared" si="1070"/>
        <v>0</v>
      </c>
      <c r="QA173" s="1">
        <f t="shared" si="1071"/>
        <v>0</v>
      </c>
      <c r="QB173" s="1">
        <f t="shared" si="1072"/>
        <v>0</v>
      </c>
      <c r="QC173" s="1">
        <f t="shared" si="1073"/>
        <v>115429815.32382149</v>
      </c>
      <c r="QD173" s="1">
        <f t="shared" si="1074"/>
        <v>9998646.8070213441</v>
      </c>
      <c r="QE173" s="1">
        <f t="shared" si="1075"/>
        <v>10034045.466393072</v>
      </c>
      <c r="QF173" s="1">
        <f t="shared" si="1076"/>
        <v>10139150.524691578</v>
      </c>
      <c r="QG173" s="1">
        <f t="shared" si="1077"/>
        <v>10220434.051952468</v>
      </c>
      <c r="QH173" s="1">
        <f t="shared" si="1078"/>
        <v>10877331.4031727</v>
      </c>
      <c r="QI173" s="1">
        <f t="shared" si="1079"/>
        <v>17470795.852125231</v>
      </c>
      <c r="QJ173" s="1">
        <f t="shared" si="1080"/>
        <v>10968734.220022598</v>
      </c>
      <c r="QK173" s="1">
        <f t="shared" si="1081"/>
        <v>10979630.302231299</v>
      </c>
      <c r="QL173" s="1">
        <f t="shared" si="1082"/>
        <v>11080451.360708658</v>
      </c>
      <c r="QM173" s="1">
        <f t="shared" si="1083"/>
        <v>11095002.860445576</v>
      </c>
      <c r="QN173" s="1">
        <f t="shared" si="1084"/>
        <v>11102167.780467914</v>
      </c>
      <c r="QO173" s="1">
        <f t="shared" si="1085"/>
        <v>11123317.590836361</v>
      </c>
      <c r="QP173" s="1">
        <f t="shared" si="1086"/>
        <v>11153305.261685429</v>
      </c>
      <c r="QQ173" s="1">
        <f t="shared" si="1087"/>
        <v>0</v>
      </c>
      <c r="QR173" s="1">
        <f t="shared" si="1088"/>
        <v>0</v>
      </c>
      <c r="QS173" s="1">
        <f t="shared" si="1089"/>
        <v>0</v>
      </c>
      <c r="QT173" s="1">
        <f t="shared" si="1090"/>
        <v>0</v>
      </c>
      <c r="QU173" s="1">
        <f t="shared" si="1091"/>
        <v>0</v>
      </c>
      <c r="QV173" s="1">
        <f t="shared" si="1092"/>
        <v>0</v>
      </c>
      <c r="QW173" s="1">
        <f t="shared" si="1093"/>
        <v>0</v>
      </c>
      <c r="QX173" s="1">
        <f t="shared" si="1094"/>
        <v>0</v>
      </c>
      <c r="QY173" s="1">
        <f t="shared" si="1095"/>
        <v>0</v>
      </c>
      <c r="QZ173" s="1">
        <f t="shared" si="1096"/>
        <v>0</v>
      </c>
      <c r="RA173" s="1">
        <f t="shared" si="1097"/>
        <v>0</v>
      </c>
      <c r="RB173" s="1">
        <f t="shared" si="1098"/>
        <v>0</v>
      </c>
      <c r="RC173" s="1">
        <f t="shared" si="1099"/>
        <v>0</v>
      </c>
      <c r="RD173" s="1">
        <f t="shared" si="1100"/>
        <v>0</v>
      </c>
      <c r="RE173" s="1">
        <f t="shared" si="1101"/>
        <v>0</v>
      </c>
      <c r="RF173" s="1">
        <f t="shared" si="1102"/>
        <v>261672828.80557579</v>
      </c>
      <c r="RG173" s="1">
        <f t="shared" si="1103"/>
        <v>196574401.245195</v>
      </c>
      <c r="RH173" s="72"/>
      <c r="RI173" s="91"/>
    </row>
    <row r="174" spans="1:477" hidden="1" outlineLevel="1" x14ac:dyDescent="0.25">
      <c r="A174" s="89"/>
      <c r="B174" s="143"/>
      <c r="C174" s="111" t="str">
        <f t="shared" si="1064"/>
        <v>40' CNG w Midlife Rebuild</v>
      </c>
      <c r="D174" s="108">
        <f t="shared" si="1065"/>
        <v>187</v>
      </c>
      <c r="E174" s="110">
        <f t="shared" si="1026"/>
        <v>2023</v>
      </c>
      <c r="F174" s="68">
        <f t="shared" si="870"/>
        <v>40000</v>
      </c>
      <c r="G174" s="69">
        <f>VLOOKUP($C174,Input!$A$8:$HV$39,MATCH(G$21,Input!$A$6:$HV$6,0),FALSE)</f>
        <v>2.91</v>
      </c>
      <c r="H174" s="123">
        <f>VLOOKUP($C174,Input!$A$8:$HV$39,MATCH(H$21,Input!$A$6:$HV$6,0),FALSE)</f>
        <v>0</v>
      </c>
      <c r="I174" s="70">
        <f>VLOOKUP($C174,Input!$A$8:$HV$39,MATCH(I$21,Input!$A$6:$HV$6,0),FALSE)</f>
        <v>14</v>
      </c>
      <c r="J174" s="1">
        <f>+IF($E174=J$22,VLOOKUP($C174,Input!$A$8:$AN$39,MATCH(J$21,Input!$A$6:$AN$6,0),FALSE)+$H174,0)*$D174</f>
        <v>0</v>
      </c>
      <c r="K174" s="1">
        <f>+IF($E174=K$22,VLOOKUP($C174,Input!$A$8:$AN$39,MATCH(K$21,Input!$A$6:$AN$6,0),FALSE)+$H174,0)*$D174</f>
        <v>0</v>
      </c>
      <c r="L174" s="1">
        <f>+IF($E174=L$22,VLOOKUP($C174,Input!$A$8:$AN$39,MATCH(L$21,Input!$A$6:$AN$6,0),FALSE)+$H174,0)*$D174</f>
        <v>0</v>
      </c>
      <c r="M174" s="1">
        <f>+IF($E174=M$22,VLOOKUP($C174,Input!$A$8:$AN$39,MATCH(M$21,Input!$A$6:$AN$6,0),FALSE)+$H174,0)*$D174</f>
        <v>0</v>
      </c>
      <c r="N174" s="1">
        <f>+IF($E174=N$22,VLOOKUP($C174,Input!$A$8:$AN$39,MATCH(N$21,Input!$A$6:$AN$6,0),FALSE)+$H174,0)*$D174</f>
        <v>0</v>
      </c>
      <c r="O174" s="1">
        <f>+IF($E174=O$22,VLOOKUP($C174,Input!$A$8:$AN$39,MATCH(O$21,Input!$A$6:$AN$6,0),FALSE)+$H174,0)*$D174</f>
        <v>0</v>
      </c>
      <c r="P174" s="1">
        <f>+IF($E174=P$22,VLOOKUP($C174,Input!$A$8:$AN$39,MATCH(P$21,Input!$A$6:$AN$6,0),FALSE)+$H174,0)*$D174</f>
        <v>0</v>
      </c>
      <c r="Q174" s="1">
        <f>+IF($E174=Q$22,VLOOKUP($C174,Input!$A$8:$AN$39,MATCH(Q$21,Input!$A$6:$AN$6,0),FALSE)+$H174,0)*$D174</f>
        <v>105076714.13876575</v>
      </c>
      <c r="R174" s="1">
        <f>+IF($E174=R$22,VLOOKUP($C174,Input!$A$8:$AN$39,MATCH(R$21,Input!$A$6:$AN$6,0),FALSE)+$H174,0)*$D174</f>
        <v>0</v>
      </c>
      <c r="S174" s="1">
        <f>+IF($E174=S$22,VLOOKUP($C174,Input!$A$8:$AN$39,MATCH(S$21,Input!$A$6:$AN$6,0),FALSE)+$H174,0)*$D174</f>
        <v>0</v>
      </c>
      <c r="T174" s="1">
        <f>+IF($E174=T$22,VLOOKUP($C174,Input!$A$8:$AN$39,MATCH(T$21,Input!$A$6:$AN$6,0),FALSE)+$H174,0)*$D174</f>
        <v>0</v>
      </c>
      <c r="U174" s="1">
        <f>+IF($E174=U$22,VLOOKUP($C174,Input!$A$8:$AN$39,MATCH(U$21,Input!$A$6:$AN$6,0),FALSE)+$H174,0)*$D174</f>
        <v>0</v>
      </c>
      <c r="V174" s="1">
        <f>+IF($E174=V$22,VLOOKUP($C174,Input!$A$8:$AN$39,MATCH(V$21,Input!$A$6:$AN$6,0),FALSE)+$H174,0)*$D174</f>
        <v>0</v>
      </c>
      <c r="W174" s="1">
        <f>+IF($E174=W$22,VLOOKUP($C174,Input!$A$8:$AN$39,MATCH(W$21,Input!$A$6:$AN$6,0),FALSE)+$H174,0)*$D174</f>
        <v>0</v>
      </c>
      <c r="X174" s="1">
        <f>+IF($E174=X$22,VLOOKUP($C174,Input!$A$8:$AN$39,MATCH(X$21,Input!$A$6:$AN$6,0),FALSE)+$H174,0)*$D174</f>
        <v>0</v>
      </c>
      <c r="Y174" s="1">
        <f>+IF($E174=Y$22,VLOOKUP($C174,Input!$A$8:$AN$39,MATCH(Y$21,Input!$A$6:$AN$6,0),FALSE)+$H174,0)*$D174</f>
        <v>0</v>
      </c>
      <c r="Z174" s="1">
        <f>+IF($E174=Z$22,VLOOKUP($C174,Input!$A$8:$AN$39,MATCH(Z$21,Input!$A$6:$AN$6,0),FALSE)+$H174,0)*$D174</f>
        <v>0</v>
      </c>
      <c r="AA174" s="1">
        <f>+IF($E174=AA$22,VLOOKUP($C174,Input!$A$8:$AN$39,MATCH(AA$21,Input!$A$6:$AN$6,0),FALSE)+$H174,0)*$D174</f>
        <v>0</v>
      </c>
      <c r="AB174" s="1">
        <f>+IF($E174=AB$22,VLOOKUP($C174,Input!$A$8:$AN$39,MATCH(AB$21,Input!$A$6:$AN$6,0),FALSE)+$H174,0)*$D174</f>
        <v>0</v>
      </c>
      <c r="AC174" s="1">
        <f>+IF($E174=AC$22,VLOOKUP($C174,Input!$A$8:$AN$39,MATCH(AC$21,Input!$A$6:$AN$6,0),FALSE)+$H174,0)*$D174</f>
        <v>0</v>
      </c>
      <c r="AD174" s="1">
        <f>+IF($E174=AD$22,VLOOKUP($C174,Input!$A$8:$AN$39,MATCH(AD$21,Input!$A$6:$AN$6,0),FALSE)+$H174,0)*$D174</f>
        <v>0</v>
      </c>
      <c r="AE174" s="1">
        <f>+IF($E174=AE$22,VLOOKUP($C174,Input!$A$8:$AN$39,MATCH(AE$21,Input!$A$6:$AN$6,0),FALSE)+$H174,0)*$D174</f>
        <v>0</v>
      </c>
      <c r="AF174" s="1">
        <f>+IF($E174=AF$22,VLOOKUP($C174,Input!$A$8:$AN$39,MATCH(AF$21,Input!$A$6:$AN$6,0),FALSE)+$H174,0)*$D174</f>
        <v>0</v>
      </c>
      <c r="AG174" s="1">
        <f>+IF($E174=AG$22,VLOOKUP($C174,Input!$A$8:$AN$39,MATCH(AG$21,Input!$A$6:$AN$6,0),FALSE)+$H174,0)*$D174</f>
        <v>0</v>
      </c>
      <c r="AH174" s="1">
        <f>+IF($E174=AH$22,VLOOKUP($C174,Input!$A$8:$AN$39,MATCH(AH$21,Input!$A$6:$AN$6,0),FALSE)+$H174,0)*$D174</f>
        <v>0</v>
      </c>
      <c r="AI174" s="1">
        <f>+IF($E174=AI$22,VLOOKUP($C174,Input!$A$8:$AN$39,MATCH(AI$21,Input!$A$6:$AN$6,0),FALSE)+$H174,0)*$D174</f>
        <v>0</v>
      </c>
      <c r="AJ174" s="1">
        <f>+IF($E174=AJ$22,VLOOKUP($C174,Input!$A$8:$AN$39,MATCH(AJ$21,Input!$A$6:$AN$6,0),FALSE)+$H174,0)*$D174</f>
        <v>0</v>
      </c>
      <c r="AK174" s="1">
        <f>+IF($E174=AK$22,VLOOKUP($C174,Input!$A$8:$AN$39,MATCH(AK$21,Input!$A$6:$AN$6,0),FALSE)+$H174,0)*$D174</f>
        <v>0</v>
      </c>
      <c r="AL174" s="1">
        <f>+IF($E174=AL$22,VLOOKUP($C174,Input!$A$8:$AN$39,MATCH(AL$21,Input!$A$6:$AN$6,0),FALSE)+$H174,0)*$D174</f>
        <v>0</v>
      </c>
      <c r="AM174" s="1">
        <f>+IF($E174=AM$22,VLOOKUP($C174,Input!$A$8:$AN$39,MATCH(AM$21,Input!$A$6:$AN$6,0),FALSE)+$H174,0)*$D174</f>
        <v>0</v>
      </c>
      <c r="AN174" s="1">
        <f>+IF($E174=AN$22,VLOOKUP($C174,Input!$A$8:$AN$39,MATCH(AN$21,Input!$A$6:$AN$6,0),FALSE)+$H174,0)*$D174</f>
        <v>0</v>
      </c>
      <c r="AO174" s="1">
        <f>+IF($E174=AO$22,VLOOKUP($C174,Input!$A$8:$AN$39,MATCH(AO$21,Input!$A$6:$AN$6,0),FALSE)+$H174,0)*$D174</f>
        <v>0</v>
      </c>
      <c r="AP174" s="1">
        <f>+IF($E174=AP$22,VLOOKUP($C174,Input!$A$8:$AN$39,MATCH(AP$21,Input!$A$6:$AN$6,0),FALSE)+$H174,0)*$D174</f>
        <v>0</v>
      </c>
      <c r="AQ174" s="1">
        <f>+IF($E174=AQ$22,VLOOKUP($C174,Input!$A$8:$AN$39,MATCH(AQ$21,Input!$A$6:$AN$6,0),FALSE)+$H174,0)*$D174</f>
        <v>0</v>
      </c>
      <c r="AR174" s="1">
        <f>+IF($E174=AR$22,VLOOKUP($C174,Input!$A$8:$AN$39,MATCH(AR$21,Input!$A$6:$AN$6,0),FALSE)+$H174,0)*$D174</f>
        <v>0</v>
      </c>
      <c r="AT174" t="str">
        <f>VLOOKUP($C174,Input!$A$8:$HV$39,MATCH(AT$21,Input!$A$6:$HV$6,0),FALSE)</f>
        <v>Parts and administrative cost</v>
      </c>
      <c r="AU174" s="1">
        <f>+IF($E174=AU$22,VLOOKUP($C174,Input!$A$8:$HV$39,MATCH(AU$21,Input!$A$6:$HV$6,0),FALSE),0)*$D174</f>
        <v>0</v>
      </c>
      <c r="AV174" s="1">
        <f>+IF($E174=AV$22,VLOOKUP($C174,Input!$A$8:$HV$39,MATCH(AV$21,Input!$A$6:$HV$6,0),FALSE),0)*$D174</f>
        <v>0</v>
      </c>
      <c r="AW174" s="1">
        <f>+IF($E174=AW$22,VLOOKUP($C174,Input!$A$8:$HV$39,MATCH(AW$21,Input!$A$6:$HV$6,0),FALSE),0)*$D174</f>
        <v>0</v>
      </c>
      <c r="AX174" s="1">
        <f>+IF($E174=AX$22,VLOOKUP($C174,Input!$A$8:$HV$39,MATCH(AX$21,Input!$A$6:$HV$6,0),FALSE),0)*$D174</f>
        <v>0</v>
      </c>
      <c r="AY174" s="1">
        <f>+IF($E174=AY$22,VLOOKUP($C174,Input!$A$8:$HV$39,MATCH(AY$21,Input!$A$6:$HV$6,0),FALSE),0)*$D174</f>
        <v>0</v>
      </c>
      <c r="AZ174" s="1">
        <f>+IF($E174=AZ$22,VLOOKUP($C174,Input!$A$8:$HV$39,MATCH(AZ$21,Input!$A$6:$HV$6,0),FALSE),0)*$D174</f>
        <v>0</v>
      </c>
      <c r="BA174" s="1">
        <f>+IF($E174=BA$22,VLOOKUP($C174,Input!$A$8:$HV$39,MATCH(BA$21,Input!$A$6:$HV$6,0),FALSE),0)*$D174</f>
        <v>0</v>
      </c>
      <c r="BB174" s="1">
        <f>+IF($E174=BB$22,VLOOKUP($C174,Input!$A$8:$HV$39,MATCH(BB$21,Input!$A$6:$HV$6,0),FALSE),0)*$D174</f>
        <v>2626917.8534691441</v>
      </c>
      <c r="BC174" s="1">
        <f>+IF($E174=BC$22,VLOOKUP($C174,Input!$A$8:$HV$39,MATCH(BC$21,Input!$A$6:$HV$6,0),FALSE),0)*$D174</f>
        <v>0</v>
      </c>
      <c r="BD174" s="1">
        <f>+IF($E174=BD$22,VLOOKUP($C174,Input!$A$8:$HV$39,MATCH(BD$21,Input!$A$6:$HV$6,0),FALSE),0)*$D174</f>
        <v>0</v>
      </c>
      <c r="BE174" s="1">
        <f>+IF($E174=BE$22,VLOOKUP($C174,Input!$A$8:$HV$39,MATCH(BE$21,Input!$A$6:$HV$6,0),FALSE),0)*$D174</f>
        <v>0</v>
      </c>
      <c r="BF174" s="1">
        <f>+IF($E174=BF$22,VLOOKUP($C174,Input!$A$8:$HV$39,MATCH(BF$21,Input!$A$6:$HV$6,0),FALSE),0)*$D174</f>
        <v>0</v>
      </c>
      <c r="BG174" s="1">
        <f>+IF($E174=BG$22,VLOOKUP($C174,Input!$A$8:$HV$39,MATCH(BG$21,Input!$A$6:$HV$6,0),FALSE),0)*$D174</f>
        <v>0</v>
      </c>
      <c r="BH174" s="1">
        <f>+IF($E174=BH$22,VLOOKUP($C174,Input!$A$8:$HV$39,MATCH(BH$21,Input!$A$6:$HV$6,0),FALSE),0)*$D174</f>
        <v>0</v>
      </c>
      <c r="BI174" s="1">
        <f>+IF($E174=BI$22,VLOOKUP($C174,Input!$A$8:$HV$39,MATCH(BI$21,Input!$A$6:$HV$6,0),FALSE),0)*$D174</f>
        <v>0</v>
      </c>
      <c r="BJ174" s="1">
        <f>+IF($E174=BJ$22,VLOOKUP($C174,Input!$A$8:$HV$39,MATCH(BJ$21,Input!$A$6:$HV$6,0),FALSE),0)*$D174</f>
        <v>0</v>
      </c>
      <c r="BK174" s="1">
        <f>+IF($E174=BK$22,VLOOKUP($C174,Input!$A$8:$HV$39,MATCH(BK$21,Input!$A$6:$HV$6,0),FALSE),0)*$D174</f>
        <v>0</v>
      </c>
      <c r="BL174" s="1">
        <f>+IF($E174=BL$22,VLOOKUP($C174,Input!$A$8:$HV$39,MATCH(BL$21,Input!$A$6:$HV$6,0),FALSE),0)*$D174</f>
        <v>0</v>
      </c>
      <c r="BM174" s="1">
        <f>+IF($E174=BM$22,VLOOKUP($C174,Input!$A$8:$HV$39,MATCH(BM$21,Input!$A$6:$HV$6,0),FALSE),0)*$D174</f>
        <v>0</v>
      </c>
      <c r="BN174" s="1">
        <f>+IF($E174=BN$22,VLOOKUP($C174,Input!$A$8:$HV$39,MATCH(BN$21,Input!$A$6:$HV$6,0),FALSE),0)*$D174</f>
        <v>0</v>
      </c>
      <c r="BO174" s="1">
        <f>+IF($E174=BO$22,VLOOKUP($C174,Input!$A$8:$HV$39,MATCH(BO$21,Input!$A$6:$HV$6,0),FALSE),0)*$D174</f>
        <v>0</v>
      </c>
      <c r="BP174" s="1">
        <f>+IF($E174=BP$22,VLOOKUP($C174,Input!$A$8:$HV$39,MATCH(BP$21,Input!$A$6:$HV$6,0),FALSE),0)*$D174</f>
        <v>0</v>
      </c>
      <c r="BQ174" s="1">
        <f>+IF($E174=BQ$22,VLOOKUP($C174,Input!$A$8:$HV$39,MATCH(BQ$21,Input!$A$6:$HV$6,0),FALSE),0)*$D174</f>
        <v>0</v>
      </c>
      <c r="BR174" s="1">
        <f>+IF($E174=BR$22,VLOOKUP($C174,Input!$A$8:$HV$39,MATCH(BR$21,Input!$A$6:$HV$6,0),FALSE),0)*$D174</f>
        <v>0</v>
      </c>
      <c r="BS174" s="1">
        <f>+IF($E174=BS$22,VLOOKUP($C174,Input!$A$8:$HV$39,MATCH(BS$21,Input!$A$6:$HV$6,0),FALSE),0)*$D174</f>
        <v>0</v>
      </c>
      <c r="BT174" s="1">
        <f>+IF($E174=BT$22,VLOOKUP($C174,Input!$A$8:$HV$39,MATCH(BT$21,Input!$A$6:$HV$6,0),FALSE),0)*$D174</f>
        <v>0</v>
      </c>
      <c r="BU174" s="1">
        <f>+IF($E174=BU$22,VLOOKUP($C174,Input!$A$8:$HV$39,MATCH(BU$21,Input!$A$6:$HV$6,0),FALSE),0)*$D174</f>
        <v>0</v>
      </c>
      <c r="BV174" s="1">
        <f>+IF($E174=BV$22,VLOOKUP($C174,Input!$A$8:$HV$39,MATCH(BV$21,Input!$A$6:$HV$6,0),FALSE),0)*$D174</f>
        <v>0</v>
      </c>
      <c r="BW174" s="1">
        <f>+IF($E174=BW$22,VLOOKUP($C174,Input!$A$8:$HV$39,MATCH(BW$21,Input!$A$6:$HV$6,0),FALSE),0)*$D174</f>
        <v>0</v>
      </c>
      <c r="BX174" s="1">
        <f>+IF($E174=BX$22,VLOOKUP($C174,Input!$A$8:$HV$39,MATCH(BX$21,Input!$A$6:$HV$6,0),FALSE),0)*$D174</f>
        <v>0</v>
      </c>
      <c r="BY174" s="1">
        <f>+IF($E174=BY$22,VLOOKUP($C174,Input!$A$8:$HV$39,MATCH(BY$21,Input!$A$6:$HV$6,0),FALSE),0)*$D174</f>
        <v>0</v>
      </c>
      <c r="BZ174" s="1">
        <f>+IF($E174=BZ$22,VLOOKUP($C174,Input!$A$8:$HV$39,MATCH(BZ$21,Input!$A$6:$HV$6,0),FALSE),0)*$D174</f>
        <v>0</v>
      </c>
      <c r="CA174" s="1">
        <f>+IF($E174=CA$22,VLOOKUP($C174,Input!$A$8:$HV$39,MATCH(CA$21,Input!$A$6:$HV$6,0),FALSE),0)*$D174</f>
        <v>0</v>
      </c>
      <c r="CB174" s="1">
        <f>+IF($E174=CB$22,VLOOKUP($C174,Input!$A$8:$HV$39,MATCH(CB$21,Input!$A$6:$HV$6,0),FALSE),0)*$D174</f>
        <v>0</v>
      </c>
      <c r="CC174" s="1">
        <f>+IF($E174=CC$22,VLOOKUP($C174,Input!$A$8:$HV$39,MATCH(CC$21,Input!$A$6:$HV$6,0),FALSE),0)*$D174</f>
        <v>0</v>
      </c>
      <c r="CE174" t="str">
        <f>VLOOKUP($C174,Input!$A$8:$HV$39,MATCH(CE$21,Input!$A$6:$HV$6,0),FALSE)</f>
        <v>Engine Rebuild @ 7 Yr</v>
      </c>
      <c r="CF174" s="1">
        <f>IF($E174+$I174+$D$7&lt;=CF$22,0,IF(CF$22-$D$7&gt;=$E174,IF(COUNTIF($KZ174:LP174,"&gt;0")&gt;0,VLOOKUP($C174,Input!$A$8:$HV$21,MATCH($CE$21+COUNTIF($KZ174:LP174,"&gt;0"),Input!$A$6:$HV$6,0),FALSE),0),0))*$D174</f>
        <v>0</v>
      </c>
      <c r="CG174" s="1">
        <f>IF($E174+$I174+$D$7&lt;=CG$22,0,IF(CG$22-$D$7&gt;=$E174,IF(COUNTIF($KZ174:LQ174,"&gt;0")&gt;0,VLOOKUP($C174,Input!$A$8:$HV$21,MATCH($CE$21+COUNTIF($KZ174:LQ174,"&gt;0"),Input!$A$6:$HV$6,0),FALSE),0),0))*$D174</f>
        <v>0</v>
      </c>
      <c r="CH174" s="1">
        <f>IF($E174+$I174+$D$7&lt;=CH$22,0,IF(CH$22-$D$7&gt;=$E174,IF(COUNTIF($KZ174:LR174,"&gt;0")&gt;0,VLOOKUP($C174,Input!$A$8:$HV$21,MATCH($CE$21+COUNTIF($KZ174:LR174,"&gt;0"),Input!$A$6:$HV$6,0),FALSE),0),0))*$D174</f>
        <v>0</v>
      </c>
      <c r="CI174" s="1">
        <f>IF($E174+$I174+$D$7&lt;=CI$22,0,IF(CI$22-$D$7&gt;=$E174,IF(COUNTIF($KZ174:LS174,"&gt;0")&gt;0,VLOOKUP($C174,Input!$A$8:$HV$21,MATCH($CE$21+COUNTIF($KZ174:LS174,"&gt;0"),Input!$A$6:$HV$6,0),FALSE),0),0))*$D174</f>
        <v>0</v>
      </c>
      <c r="CJ174" s="1">
        <f>IF($E174+$I174+$D$7&lt;=CJ$22,0,IF(CJ$22-$D$7&gt;=$E174,IF(COUNTIF($KZ174:LT174,"&gt;0")&gt;0,VLOOKUP($C174,Input!$A$8:$HV$21,MATCH($CE$21+COUNTIF($KZ174:LT174,"&gt;0"),Input!$A$6:$HV$6,0),FALSE),0),0))*$D174</f>
        <v>0</v>
      </c>
      <c r="CK174" s="1">
        <f>IF($E174+$I174+$D$7&lt;=CK$22,0,IF(CK$22-$D$7&gt;=$E174,IF(COUNTIF($KZ174:LU174,"&gt;0")&gt;0,VLOOKUP($C174,Input!$A$8:$HV$21,MATCH($CE$21+COUNTIF($KZ174:LU174,"&gt;0"),Input!$A$6:$HV$6,0),FALSE),0),0))*$D174</f>
        <v>0</v>
      </c>
      <c r="CL174" s="1">
        <f>IF($E174+$I174+$D$7&lt;=CL$22,0,IF(CL$22-$D$7&gt;=$E174,IF(COUNTIF($KZ174:LV174,"&gt;0")&gt;0,VLOOKUP($C174,Input!$A$8:$HV$21,MATCH($CE$21+COUNTIF($KZ174:LV174,"&gt;0"),Input!$A$6:$HV$6,0),FALSE),0),0))*$D174</f>
        <v>0</v>
      </c>
      <c r="CM174" s="1">
        <f>IF($E174+$I174+$D$7&lt;=CM$22,0,IF(CM$22-$D$7&gt;=$E174,IF(COUNTIF($KZ174:LW174,"&gt;0")&gt;0,VLOOKUP($C174,Input!$A$8:$HV$21,MATCH($CE$21+COUNTIF($KZ174:LW174,"&gt;0"),Input!$A$6:$HV$6,0),FALSE),0),0))*$D174</f>
        <v>0</v>
      </c>
      <c r="CN174" s="1">
        <f>IF($E174+$I174+$D$7&lt;=CN$22,0,IF(CN$22-$D$7&gt;=$E174,IF(COUNTIF($KZ174:LX174,"&gt;0")&gt;0,VLOOKUP($C174,Input!$A$8:$HV$21,MATCH($CE$21+COUNTIF($KZ174:LX174,"&gt;0"),Input!$A$6:$HV$6,0),FALSE),0),0))*$D174</f>
        <v>0</v>
      </c>
      <c r="CO174" s="1">
        <f>IF($E174+$I174+$D$7&lt;=CO$22,0,IF(CO$22-$D$7&gt;=$E174,IF(COUNTIF($KZ174:LY174,"&gt;0")&gt;0,VLOOKUP($C174,Input!$A$8:$HV$21,MATCH($CE$21+COUNTIF($KZ174:LY174,"&gt;0"),Input!$A$6:$HV$6,0),FALSE),0),0))*$D174</f>
        <v>0</v>
      </c>
      <c r="CP174" s="1">
        <f>IF($E174+$I174+$D$7&lt;=CP$22,0,IF(CP$22-$D$7&gt;=$E174,IF(COUNTIF($KZ174:LZ174,"&gt;0")&gt;0,VLOOKUP($C174,Input!$A$8:$HV$21,MATCH($CE$21+COUNTIF($KZ174:LZ174,"&gt;0"),Input!$A$6:$HV$6,0),FALSE),0),0))*$D174</f>
        <v>0</v>
      </c>
      <c r="CQ174" s="1">
        <f>IF($E174+$I174+$D$7&lt;=CQ$22,0,IF(CQ$22-$D$7&gt;=$E174,IF(COUNTIF($KZ174:MA174,"&gt;0")&gt;0,VLOOKUP($C174,Input!$A$8:$HV$21,MATCH($CE$21+COUNTIF($KZ174:MA174,"&gt;0"),Input!$A$6:$HV$6,0),FALSE),0),0))*$D174</f>
        <v>0</v>
      </c>
      <c r="CR174" s="1">
        <f>IF($E174+$I174+$D$7&lt;=CR$22,0,IF(CR$22-$D$7&gt;=$E174,IF(COUNTIF($KZ174:MB174,"&gt;0")&gt;0,VLOOKUP($C174,Input!$A$8:$HV$21,MATCH($CE$21+COUNTIF($KZ174:MB174,"&gt;0"),Input!$A$6:$HV$6,0),FALSE),0),0))*$D174</f>
        <v>0</v>
      </c>
      <c r="CS174" s="1">
        <f>IF($E174+$I174+$D$7&lt;=CS$22,0,IF(CS$22-$D$7&gt;=$E174,IF(COUNTIF($KZ174:MC174,"&gt;0")&gt;0,VLOOKUP($C174,Input!$A$8:$HV$21,MATCH($CE$21+COUNTIF($KZ174:MC174,"&gt;0"),Input!$A$6:$HV$6,0),FALSE),0),0))*$D174</f>
        <v>6545000</v>
      </c>
      <c r="CT174" s="1">
        <f>IF($E174+$I174+$D$7&lt;=CT$22,0,IF(CT$22-$D$7&gt;=$E174,IF(COUNTIF($KZ174:MD174,"&gt;0")&gt;0,VLOOKUP($C174,Input!$A$8:$HV$21,MATCH($CE$21+COUNTIF($KZ174:MD174,"&gt;0"),Input!$A$6:$HV$6,0),FALSE),0),0))*$D174</f>
        <v>0</v>
      </c>
      <c r="CU174" s="1">
        <f>IF($E174+$I174+$D$7&lt;=CU$22,0,IF(CU$22-$D$7&gt;=$E174,IF(COUNTIF($KZ174:ME174,"&gt;0")&gt;0,VLOOKUP($C174,Input!$A$8:$HV$21,MATCH($CE$21+COUNTIF($KZ174:ME174,"&gt;0"),Input!$A$6:$HV$6,0),FALSE),0),0))*$D174</f>
        <v>0</v>
      </c>
      <c r="CV174" s="1">
        <f>IF($E174+$I174+$D$7&lt;=CV$22,0,IF(CV$22-$D$7&gt;=$E174,IF(COUNTIF($KZ174:MF174,"&gt;0")&gt;0,VLOOKUP($C174,Input!$A$8:$HV$21,MATCH($CE$21+COUNTIF($KZ174:MF174,"&gt;0"),Input!$A$6:$HV$6,0),FALSE),0),0))*$D174</f>
        <v>0</v>
      </c>
      <c r="CW174" s="1">
        <f>IF($E174+$I174+$D$7&lt;=CW$22,0,IF(CW$22-$D$7&gt;=$E174,IF(COUNTIF($KZ174:MG174,"&gt;0")&gt;0,VLOOKUP($C174,Input!$A$8:$HV$21,MATCH($CE$21+COUNTIF($KZ174:MG174,"&gt;0"),Input!$A$6:$HV$6,0),FALSE),0),0))*$D174</f>
        <v>0</v>
      </c>
      <c r="CX174" s="1">
        <f>IF($E174+$I174+$D$7&lt;=CX$22,0,IF(CX$22-$D$7&gt;=$E174,IF(COUNTIF($KZ174:MH174,"&gt;0")&gt;0,VLOOKUP($C174,Input!$A$8:$HV$21,MATCH($CE$21+COUNTIF($KZ174:MH174,"&gt;0"),Input!$A$6:$HV$6,0),FALSE),0),0))*$D174</f>
        <v>0</v>
      </c>
      <c r="CY174" s="1">
        <f>IF($E174+$I174+$D$7&lt;=CY$22,0,IF(CY$22-$D$7&gt;=$E174,IF(COUNTIF($KZ174:MI174,"&gt;0")&gt;0,VLOOKUP($C174,Input!$A$8:$HV$21,MATCH($CE$21+COUNTIF($KZ174:MI174,"&gt;0"),Input!$A$6:$HV$6,0),FALSE),0),0))*$D174</f>
        <v>0</v>
      </c>
      <c r="CZ174" s="1">
        <f>IF($E174+$I174+$D$7&lt;=CZ$22,0,IF(CZ$22-$D$7&gt;=$E174,IF(COUNTIF($KZ174:MJ174,"&gt;0")&gt;0,VLOOKUP($C174,Input!$A$8:$HV$21,MATCH($CE$21+COUNTIF($KZ174:MJ174,"&gt;0"),Input!$A$6:$HV$6,0),FALSE),0),0))*$D174</f>
        <v>0</v>
      </c>
      <c r="DA174" s="1">
        <f>IF($E174+$I174+$D$7&lt;=DA$22,0,IF(DA$22-$D$7&gt;=$E174,IF(COUNTIF($KZ174:MK174,"&gt;0")&gt;0,VLOOKUP($C174,Input!$A$8:$HV$21,MATCH($CE$21+COUNTIF($KZ174:MK174,"&gt;0"),Input!$A$6:$HV$6,0),FALSE),0),0))*$D174</f>
        <v>0</v>
      </c>
      <c r="DB174" s="1">
        <f>IF($E174+$I174+$D$7&lt;=DB$22,0,IF(DB$22-$D$7&gt;=$E174,IF(COUNTIF($KZ174:ML174,"&gt;0")&gt;0,VLOOKUP($C174,Input!$A$8:$HV$21,MATCH($CE$21+COUNTIF($KZ174:ML174,"&gt;0"),Input!$A$6:$HV$6,0),FALSE),0),0))*$D174</f>
        <v>0</v>
      </c>
      <c r="DC174" s="1">
        <f>IF($E174+$I174+$D$7&lt;=DC$22,0,IF(DC$22-$D$7&gt;=$E174,IF(COUNTIF($KZ174:MM174,"&gt;0")&gt;0,VLOOKUP($C174,Input!$A$8:$HV$21,MATCH($CE$21+COUNTIF($KZ174:MM174,"&gt;0"),Input!$A$6:$HV$6,0),FALSE),0),0))*$D174</f>
        <v>0</v>
      </c>
      <c r="DD174" s="1">
        <f>IF($E174+$I174+$D$7&lt;=DD$22,0,IF(DD$22-$D$7&gt;=$E174,IF(COUNTIF($KZ174:MN174,"&gt;0")&gt;0,VLOOKUP($C174,Input!$A$8:$HV$21,MATCH($CE$21+COUNTIF($KZ174:MN174,"&gt;0"),Input!$A$6:$HV$6,0),FALSE),0),0))*$D174</f>
        <v>0</v>
      </c>
      <c r="DE174" s="1">
        <f>IF($E174+$I174+$D$7&lt;=DE$22,0,IF(DE$22-$D$7&gt;=$E174,IF(COUNTIF($KZ174:MO174,"&gt;0")&gt;0,VLOOKUP($C174,Input!$A$8:$HV$21,MATCH($CE$21+COUNTIF($KZ174:MO174,"&gt;0"),Input!$A$6:$HV$6,0),FALSE),0),0))*$D174</f>
        <v>0</v>
      </c>
      <c r="DF174" s="1">
        <f>IF($E174+$I174+$D$7&lt;=DF$22,0,IF(DF$22-$D$7&gt;=$E174,IF(COUNTIF($KZ174:MP174,"&gt;0")&gt;0,VLOOKUP($C174,Input!$A$8:$HV$21,MATCH($CE$21+COUNTIF($KZ174:MP174,"&gt;0"),Input!$A$6:$HV$6,0),FALSE),0),0))*$D174</f>
        <v>0</v>
      </c>
      <c r="DG174" s="1">
        <f>IF($E174+$I174+$D$7&lt;=DG$22,0,IF(DG$22-$D$7&gt;=$E174,IF(COUNTIF($KZ174:MQ174,"&gt;0")&gt;0,VLOOKUP($C174,Input!$A$8:$HV$21,MATCH($CE$21+COUNTIF($KZ174:MQ174,"&gt;0"),Input!$A$6:$HV$6,0),FALSE),0),0))*$D174</f>
        <v>0</v>
      </c>
      <c r="DH174" s="1">
        <f>IF($E174+$I174+$D$7&lt;=DH$22,0,IF(DH$22-$D$7&gt;=$E174,IF(COUNTIF($KZ174:MR174,"&gt;0")&gt;0,VLOOKUP($C174,Input!$A$8:$HV$21,MATCH($CE$21+COUNTIF($KZ174:MR174,"&gt;0"),Input!$A$6:$HV$6,0),FALSE),0),0))*$D174</f>
        <v>0</v>
      </c>
      <c r="DI174" s="1">
        <f>IF($E174+$I174+$D$7&lt;=DI$22,0,IF(DI$22-$D$7&gt;=$E174,IF(COUNTIF($KZ174:MS174,"&gt;0")&gt;0,VLOOKUP($C174,Input!$A$8:$HV$21,MATCH($CE$21+COUNTIF($KZ174:MS174,"&gt;0"),Input!$A$6:$HV$6,0),FALSE),0),0))*$D174</f>
        <v>0</v>
      </c>
      <c r="DJ174" s="1">
        <f>IF($E174+$I174+$D$7&lt;=DJ$22,0,IF(DJ$22-$D$7&gt;=$E174,IF(COUNTIF($KZ174:MT174,"&gt;0")&gt;0,VLOOKUP($C174,Input!$A$8:$HV$21,MATCH($CE$21+COUNTIF($KZ174:MT174,"&gt;0"),Input!$A$6:$HV$6,0),FALSE),0),0))*$D174</f>
        <v>0</v>
      </c>
      <c r="DK174" s="1">
        <f>IF($E174+$I174+$D$7&lt;=DK$22,0,IF(DK$22-$D$7&gt;=$E174,IF(COUNTIF($KZ174:MU174,"&gt;0")&gt;0,VLOOKUP($C174,Input!$A$8:$HV$21,MATCH($CE$21+COUNTIF($KZ174:MU174,"&gt;0"),Input!$A$6:$HV$6,0),FALSE),0),0))*$D174</f>
        <v>0</v>
      </c>
      <c r="DL174" s="1">
        <f>IF($E174+$I174+$D$7&lt;=DL$22,0,IF(DL$22-$D$7&gt;=$E174,IF(COUNTIF($KZ174:MV174,"&gt;0")&gt;0,VLOOKUP($C174,Input!$A$8:$HV$21,MATCH($CE$21+COUNTIF($KZ174:MV174,"&gt;0"),Input!$A$6:$HV$6,0),FALSE),0),0))*$D174</f>
        <v>0</v>
      </c>
      <c r="DM174" s="1">
        <f>IF($E174+$I174+$D$7&lt;=DM$22,0,IF(DM$22-$D$7&gt;=$E174,IF(COUNTIF($KZ174:MW174,"&gt;0")&gt;0,VLOOKUP($C174,Input!$A$8:$HV$21,MATCH($CE$21+COUNTIF($KZ174:MW174,"&gt;0"),Input!$A$6:$HV$6,0),FALSE),0),0))*$D174</f>
        <v>0</v>
      </c>
      <c r="DN174" s="1">
        <f>IF($E174+$I174+$D$7&lt;=DN$22,0,IF(DN$22-$D$7&gt;=$E174,IF(COUNTIF($KZ174:MX174,"&gt;0")&gt;0,VLOOKUP($C174,Input!$A$8:$HV$21,MATCH($CE$21+COUNTIF($KZ174:MX174,"&gt;0"),Input!$A$6:$HV$6,0),FALSE),0),0))*$D174</f>
        <v>0</v>
      </c>
      <c r="DP174" t="str">
        <f>+VLOOKUP($C174,Input!$A$8:$GZ$39,MATCH(DP$21,Input!$A$6:$GZ$6,0),FALSE)</f>
        <v>Bus Maintenance at 0.85/mile</v>
      </c>
      <c r="DQ174" s="1">
        <f>IF($E174+$I174+$D$7&lt;=DQ$22,0,IF(DQ$22-$D$7&gt;=$E174,IF(COUNTIF($KZ174:LP174,"&gt;0")&gt;0,VLOOKUP($C174,Input!$A$8:$HV$21,MATCH($DP$21+COUNTIF($KZ174:LP174,"&gt;0"),Input!$A$6:$HV$6,0),FALSE),0),0))*$D174*$F174</f>
        <v>0</v>
      </c>
      <c r="DR174" s="1">
        <f>IF($E174+$I174+$D$7&lt;=DR$22,0,IF(DR$22-$D$7&gt;=$E174,IF(COUNTIF($KZ174:LQ174,"&gt;0")&gt;0,VLOOKUP($C174,Input!$A$8:$HV$21,MATCH($DP$21+COUNTIF($KZ174:LQ174,"&gt;0"),Input!$A$6:$HV$6,0),FALSE),0),0))*$D174*$F174</f>
        <v>0</v>
      </c>
      <c r="DS174" s="1">
        <f>IF($E174+$I174+$D$7&lt;=DS$22,0,IF(DS$22-$D$7&gt;=$E174,IF(COUNTIF($KZ174:LR174,"&gt;0")&gt;0,VLOOKUP($C174,Input!$A$8:$HV$21,MATCH($DP$21+COUNTIF($KZ174:LR174,"&gt;0"),Input!$A$6:$HV$6,0),FALSE),0),0))*$D174*$F174</f>
        <v>0</v>
      </c>
      <c r="DT174" s="1">
        <f>IF($E174+$I174+$D$7&lt;=DT$22,0,IF(DT$22-$D$7&gt;=$E174,IF(COUNTIF($KZ174:LS174,"&gt;0")&gt;0,VLOOKUP($C174,Input!$A$8:$HV$21,MATCH($DP$21+COUNTIF($KZ174:LS174,"&gt;0"),Input!$A$6:$HV$6,0),FALSE),0),0))*$D174*$F174</f>
        <v>0</v>
      </c>
      <c r="DU174" s="1">
        <f>IF($E174+$I174+$D$7&lt;=DU$22,0,IF(DU$22-$D$7&gt;=$E174,IF(COUNTIF($KZ174:LT174,"&gt;0")&gt;0,VLOOKUP($C174,Input!$A$8:$HV$21,MATCH($DP$21+COUNTIF($KZ174:LT174,"&gt;0"),Input!$A$6:$HV$6,0),FALSE),0),0))*$D174*$F174</f>
        <v>0</v>
      </c>
      <c r="DV174" s="1">
        <f>IF($E174+$I174+$D$7&lt;=DV$22,0,IF(DV$22-$D$7&gt;=$E174,IF(COUNTIF($KZ174:LU174,"&gt;0")&gt;0,VLOOKUP($C174,Input!$A$8:$HV$21,MATCH($DP$21+COUNTIF($KZ174:LU174,"&gt;0"),Input!$A$6:$HV$6,0),FALSE),0),0))*$D174*$F174</f>
        <v>0</v>
      </c>
      <c r="DW174" s="1">
        <f>IF($E174+$I174+$D$7&lt;=DW$22,0,IF(DW$22-$D$7&gt;=$E174,IF(COUNTIF($KZ174:LV174,"&gt;0")&gt;0,VLOOKUP($C174,Input!$A$8:$HV$21,MATCH($DP$21+COUNTIF($KZ174:LV174,"&gt;0"),Input!$A$6:$HV$6,0),FALSE),0),0))*$D174*$F174</f>
        <v>0</v>
      </c>
      <c r="DX174" s="1">
        <f>IF($E174+$I174+$D$7&lt;=DX$22,0,IF(DX$22-$D$7&gt;=$E174,IF(COUNTIF($KZ174:LW174,"&gt;0")&gt;0,VLOOKUP($C174,Input!$A$8:$HV$21,MATCH($DP$21+COUNTIF($KZ174:LW174,"&gt;0"),Input!$A$6:$HV$6,0),FALSE),0),0))*$D174*$F174</f>
        <v>6358000</v>
      </c>
      <c r="DY174" s="1">
        <f>IF($E174+$I174+$D$7&lt;=DY$22,0,IF(DY$22-$D$7&gt;=$E174,IF(COUNTIF($KZ174:LX174,"&gt;0")&gt;0,VLOOKUP($C174,Input!$A$8:$HV$21,MATCH($DP$21+COUNTIF($KZ174:LX174,"&gt;0"),Input!$A$6:$HV$6,0),FALSE),0),0))*$D174*$F174</f>
        <v>6358000</v>
      </c>
      <c r="DZ174" s="1">
        <f>IF($E174+$I174+$D$7&lt;=DZ$22,0,IF(DZ$22-$D$7&gt;=$E174,IF(COUNTIF($KZ174:LY174,"&gt;0")&gt;0,VLOOKUP($C174,Input!$A$8:$HV$21,MATCH($DP$21+COUNTIF($KZ174:LY174,"&gt;0"),Input!$A$6:$HV$6,0),FALSE),0),0))*$D174*$F174</f>
        <v>6358000</v>
      </c>
      <c r="EA174" s="1">
        <f>IF($E174+$I174+$D$7&lt;=EA$22,0,IF(EA$22-$D$7&gt;=$E174,IF(COUNTIF($KZ174:LZ174,"&gt;0")&gt;0,VLOOKUP($C174,Input!$A$8:$HV$21,MATCH($DP$21+COUNTIF($KZ174:LZ174,"&gt;0"),Input!$A$6:$HV$6,0),FALSE),0),0))*$D174*$F174</f>
        <v>6358000</v>
      </c>
      <c r="EB174" s="1">
        <f>IF($E174+$I174+$D$7&lt;=EB$22,0,IF(EB$22-$D$7&gt;=$E174,IF(COUNTIF($KZ174:MA174,"&gt;0")&gt;0,VLOOKUP($C174,Input!$A$8:$HV$21,MATCH($DP$21+COUNTIF($KZ174:MA174,"&gt;0"),Input!$A$6:$HV$6,0),FALSE),0),0))*$D174*$F174</f>
        <v>6358000</v>
      </c>
      <c r="EC174" s="1">
        <f>IF($E174+$I174+$D$7&lt;=EC$22,0,IF(EC$22-$D$7&gt;=$E174,IF(COUNTIF($KZ174:MB174,"&gt;0")&gt;0,VLOOKUP($C174,Input!$A$8:$HV$21,MATCH($DP$21+COUNTIF($KZ174:MB174,"&gt;0"),Input!$A$6:$HV$6,0),FALSE),0),0))*$D174*$F174</f>
        <v>6358000</v>
      </c>
      <c r="ED174" s="1">
        <f>IF($E174+$I174+$D$7&lt;=ED$22,0,IF(ED$22-$D$7&gt;=$E174,IF(COUNTIF($KZ174:MC174,"&gt;0")&gt;0,VLOOKUP($C174,Input!$A$8:$HV$21,MATCH($DP$21+COUNTIF($KZ174:MC174,"&gt;0"),Input!$A$6:$HV$6,0),FALSE),0),0))*$D174*$F174</f>
        <v>6358000</v>
      </c>
      <c r="EE174" s="1">
        <f>IF($E174+$I174+$D$7&lt;=EE$22,0,IF(EE$22-$D$7&gt;=$E174,IF(COUNTIF($KZ174:MD174,"&gt;0")&gt;0,VLOOKUP($C174,Input!$A$8:$HV$21,MATCH($DP$21+COUNTIF($KZ174:MD174,"&gt;0"),Input!$A$6:$HV$6,0),FALSE),0),0))*$D174*$F174</f>
        <v>6358000</v>
      </c>
      <c r="EF174" s="1">
        <f>IF($E174+$I174+$D$7&lt;=EF$22,0,IF(EF$22-$D$7&gt;=$E174,IF(COUNTIF($KZ174:ME174,"&gt;0")&gt;0,VLOOKUP($C174,Input!$A$8:$HV$21,MATCH($DP$21+COUNTIF($KZ174:ME174,"&gt;0"),Input!$A$6:$HV$6,0),FALSE),0),0))*$D174*$F174</f>
        <v>6358000</v>
      </c>
      <c r="EG174" s="1">
        <f>IF($E174+$I174+$D$7&lt;=EG$22,0,IF(EG$22-$D$7&gt;=$E174,IF(COUNTIF($KZ174:MF174,"&gt;0")&gt;0,VLOOKUP($C174,Input!$A$8:$HV$21,MATCH($DP$21+COUNTIF($KZ174:MF174,"&gt;0"),Input!$A$6:$HV$6,0),FALSE),0),0))*$D174*$F174</f>
        <v>6358000</v>
      </c>
      <c r="EH174" s="1">
        <f>IF($E174+$I174+$D$7&lt;=EH$22,0,IF(EH$22-$D$7&gt;=$E174,IF(COUNTIF($KZ174:MG174,"&gt;0")&gt;0,VLOOKUP($C174,Input!$A$8:$HV$21,MATCH($DP$21+COUNTIF($KZ174:MG174,"&gt;0"),Input!$A$6:$HV$6,0),FALSE),0),0))*$D174*$F174</f>
        <v>6358000</v>
      </c>
      <c r="EI174" s="1">
        <f>IF($E174+$I174+$D$7&lt;=EI$22,0,IF(EI$22-$D$7&gt;=$E174,IF(COUNTIF($KZ174:MH174,"&gt;0")&gt;0,VLOOKUP($C174,Input!$A$8:$HV$21,MATCH($DP$21+COUNTIF($KZ174:MH174,"&gt;0"),Input!$A$6:$HV$6,0),FALSE),0),0))*$D174*$F174</f>
        <v>6358000</v>
      </c>
      <c r="EJ174" s="1">
        <f>IF($E174+$I174+$D$7&lt;=EJ$22,0,IF(EJ$22-$D$7&gt;=$E174,IF(COUNTIF($KZ174:MI174,"&gt;0")&gt;0,VLOOKUP($C174,Input!$A$8:$HV$21,MATCH($DP$21+COUNTIF($KZ174:MI174,"&gt;0"),Input!$A$6:$HV$6,0),FALSE),0),0))*$D174*$F174</f>
        <v>6358000</v>
      </c>
      <c r="EK174" s="1">
        <f>IF($E174+$I174+$D$7&lt;=EK$22,0,IF(EK$22-$D$7&gt;=$E174,IF(COUNTIF($KZ174:MJ174,"&gt;0")&gt;0,VLOOKUP($C174,Input!$A$8:$HV$21,MATCH($DP$21+COUNTIF($KZ174:MJ174,"&gt;0"),Input!$A$6:$HV$6,0),FALSE),0),0))*$D174*$F174</f>
        <v>6358000</v>
      </c>
      <c r="EL174" s="1">
        <f>IF($E174+$I174+$D$7&lt;=EL$22,0,IF(EL$22-$D$7&gt;=$E174,IF(COUNTIF($KZ174:MK174,"&gt;0")&gt;0,VLOOKUP($C174,Input!$A$8:$HV$21,MATCH($DP$21+COUNTIF($KZ174:MK174,"&gt;0"),Input!$A$6:$HV$6,0),FALSE),0),0))*$D174*$F174</f>
        <v>0</v>
      </c>
      <c r="EM174" s="1">
        <f>IF($E174+$I174+$D$7&lt;=EM$22,0,IF(EM$22-$D$7&gt;=$E174,IF(COUNTIF($KZ174:ML174,"&gt;0")&gt;0,VLOOKUP($C174,Input!$A$8:$HV$21,MATCH($DP$21+COUNTIF($KZ174:ML174,"&gt;0"),Input!$A$6:$HV$6,0),FALSE),0),0))*$D174*$F174</f>
        <v>0</v>
      </c>
      <c r="EN174" s="1">
        <f>IF($E174+$I174+$D$7&lt;=EN$22,0,IF(EN$22-$D$7&gt;=$E174,IF(COUNTIF($KZ174:MM174,"&gt;0")&gt;0,VLOOKUP($C174,Input!$A$8:$HV$21,MATCH($DP$21+COUNTIF($KZ174:MM174,"&gt;0"),Input!$A$6:$HV$6,0),FALSE),0),0))*$D174*$F174</f>
        <v>0</v>
      </c>
      <c r="EO174" s="1">
        <f>IF($E174+$I174+$D$7&lt;=EO$22,0,IF(EO$22-$D$7&gt;=$E174,IF(COUNTIF($KZ174:MN174,"&gt;0")&gt;0,VLOOKUP($C174,Input!$A$8:$HV$21,MATCH($DP$21+COUNTIF($KZ174:MN174,"&gt;0"),Input!$A$6:$HV$6,0),FALSE),0),0))*$D174*$F174</f>
        <v>0</v>
      </c>
      <c r="EP174" s="1">
        <f>IF($E174+$I174+$D$7&lt;=EP$22,0,IF(EP$22-$D$7&gt;=$E174,IF(COUNTIF($KZ174:MO174,"&gt;0")&gt;0,VLOOKUP($C174,Input!$A$8:$HV$21,MATCH($DP$21+COUNTIF($KZ174:MO174,"&gt;0"),Input!$A$6:$HV$6,0),FALSE),0),0))*$D174*$F174</f>
        <v>0</v>
      </c>
      <c r="EQ174" s="1">
        <f>IF($E174+$I174+$D$7&lt;=EQ$22,0,IF(EQ$22-$D$7&gt;=$E174,IF(COUNTIF($KZ174:MP174,"&gt;0")&gt;0,VLOOKUP($C174,Input!$A$8:$HV$21,MATCH($DP$21+COUNTIF($KZ174:MP174,"&gt;0"),Input!$A$6:$HV$6,0),FALSE),0),0))*$D174*$F174</f>
        <v>0</v>
      </c>
      <c r="ER174" s="1">
        <f>IF($E174+$I174+$D$7&lt;=ER$22,0,IF(ER$22-$D$7&gt;=$E174,IF(COUNTIF($KZ174:MQ174,"&gt;0")&gt;0,VLOOKUP($C174,Input!$A$8:$HV$21,MATCH($DP$21+COUNTIF($KZ174:MQ174,"&gt;0"),Input!$A$6:$HV$6,0),FALSE),0),0))*$D174*$F174</f>
        <v>0</v>
      </c>
      <c r="ES174" s="1">
        <f>IF($E174+$I174+$D$7&lt;=ES$22,0,IF(ES$22-$D$7&gt;=$E174,IF(COUNTIF($KZ174:MR174,"&gt;0")&gt;0,VLOOKUP($C174,Input!$A$8:$HV$21,MATCH($DP$21+COUNTIF($KZ174:MR174,"&gt;0"),Input!$A$6:$HV$6,0),FALSE),0),0))*$D174*$F174</f>
        <v>0</v>
      </c>
      <c r="ET174" s="1">
        <f>IF($E174+$I174+$D$7&lt;=ET$22,0,IF(ET$22-$D$7&gt;=$E174,IF(COUNTIF($KZ174:MS174,"&gt;0")&gt;0,VLOOKUP($C174,Input!$A$8:$HV$21,MATCH($DP$21+COUNTIF($KZ174:MS174,"&gt;0"),Input!$A$6:$HV$6,0),FALSE),0),0))*$D174*$F174</f>
        <v>0</v>
      </c>
      <c r="EU174" s="1">
        <f>IF($E174+$I174+$D$7&lt;=EU$22,0,IF(EU$22-$D$7&gt;=$E174,IF(COUNTIF($KZ174:MT174,"&gt;0")&gt;0,VLOOKUP($C174,Input!$A$8:$HV$21,MATCH($DP$21+COUNTIF($KZ174:MT174,"&gt;0"),Input!$A$6:$HV$6,0),FALSE),0),0))*$D174*$F174</f>
        <v>0</v>
      </c>
      <c r="EV174" s="1">
        <f>IF($E174+$I174+$D$7&lt;=EV$22,0,IF(EV$22-$D$7&gt;=$E174,IF(COUNTIF($KZ174:MU174,"&gt;0")&gt;0,VLOOKUP($C174,Input!$A$8:$HV$21,MATCH($DP$21+COUNTIF($KZ174:MU174,"&gt;0"),Input!$A$6:$HV$6,0),FALSE),0),0))*$D174*$F174</f>
        <v>0</v>
      </c>
      <c r="EW174" s="1">
        <f>IF($E174+$I174+$D$7&lt;=EW$22,0,IF(EW$22-$D$7&gt;=$E174,IF(COUNTIF($KZ174:MV174,"&gt;0")&gt;0,VLOOKUP($C174,Input!$A$8:$HV$21,MATCH($DP$21+COUNTIF($KZ174:MV174,"&gt;0"),Input!$A$6:$HV$6,0),FALSE),0),0))*$D174*$F174</f>
        <v>0</v>
      </c>
      <c r="EX174" s="1">
        <f>IF($E174+$I174+$D$7&lt;=EX$22,0,IF(EX$22-$D$7&gt;=$E174,IF(COUNTIF($KZ174:MW174,"&gt;0")&gt;0,VLOOKUP($C174,Input!$A$8:$HV$21,MATCH($DP$21+COUNTIF($KZ174:MW174,"&gt;0"),Input!$A$6:$HV$6,0),FALSE),0),0))*$D174*$F174</f>
        <v>0</v>
      </c>
      <c r="EY174" s="1">
        <f>IF($E174+$I174+$D$7&lt;=EY$22,0,IF(EY$22-$D$7&gt;=$E174,IF(COUNTIF($KZ174:MX174,"&gt;0")&gt;0,VLOOKUP($C174,Input!$A$8:$HV$21,MATCH($DP$21+COUNTIF($KZ174:MX174,"&gt;0"),Input!$A$6:$HV$6,0),FALSE),0),0))*$D174*$F174</f>
        <v>0</v>
      </c>
      <c r="EZ174" s="1"/>
      <c r="FA174" t="str">
        <f>VLOOKUP($C174,Input!$A$8:$GZ$39,MATCH(FA$21,Input!$A$6:$GZ$6,0),FALSE)</f>
        <v>NA</v>
      </c>
      <c r="FB174">
        <f>IF((VLOOKUP($C174,Input!$A$8:$GZ$39,MATCH(FB$21,Input!$A$6:$GZ$6,0),FALSE))="Y",$D174/VLOOKUP($C174,Input!$A$8:$GZ$39,MATCH(FC$21,Input!$A$6:$GZ$6,0),FALSE),0)</f>
        <v>0</v>
      </c>
      <c r="FC174">
        <f>IF((VLOOKUP($C174,Input!$A$8:$GZ$39,MATCH(FB$21,Input!$A$6:$GZ$6,0),FALSE))="Y",0,IF((VLOOKUP($C174,Input!$A$8:$GZ$39,MATCH(FC$21,Input!$A$6:$GZ$6,0),FALSE))&gt;0,$D174/VLOOKUP($C174,Input!$A$8:$GZ$39,MATCH(FC$21,Input!$A$6:$GZ$6,0),FALSE),0))</f>
        <v>0</v>
      </c>
      <c r="FD174" s="1">
        <f>+IF($E174=FD$22,VLOOKUP($C174,Input!$A$8:$GZ$39,MATCH(FD$21,Input!$A$6:$GZ$6,0),FALSE),0)*IF(FD$110&gt;=MAX(FC$110:$FD$110),MIN((FD$110-MAX(FC$110:$FD$110)),(FD$110-FC$110)),0)+IF($E174=FD$22,VLOOKUP($C174,Input!$A$8:$GZ$39,MATCH(FD$21,Input!$A$6:$GZ$6,0),FALSE),0)*IF(FD$109&gt;=MAX(FC$109:$FD$109),MIN((FD$109-MAX(FC$109:$FD$109)),(FD$109-FC$109)),0)</f>
        <v>0</v>
      </c>
      <c r="FE174" s="1">
        <f>+IF($E174=FE$22,VLOOKUP($C174,Input!$A$8:$GZ$39,MATCH(FE$21,Input!$A$6:$GZ$6,0),FALSE),0)*IF(FE$110&gt;=MAX(FD$110:$FD$110),MIN((FE$110-MAX(FD$110:$FD$110)),(FE$110-FD$110)),0)+IF($E174=FE$22,VLOOKUP($C174,Input!$A$8:$GZ$39,MATCH(FE$21,Input!$A$6:$GZ$6,0),FALSE),0)*IF(FE$109&gt;=MAX(FD$109:$FD$109),MIN((FE$109-MAX(FD$109:$FD$109)),(FE$109-FD$109)),0)</f>
        <v>0</v>
      </c>
      <c r="FF174" s="1">
        <f>+IF($E174=FF$22,VLOOKUP($C174,Input!$A$8:$GZ$39,MATCH(FF$21,Input!$A$6:$GZ$6,0),FALSE),0)*IF(FF$110&gt;=MAX($FD$110:FE$110),MIN((FF$110-MAX($FD$110:FE$110)),(FF$110-FE$110)),0)+IF($E174=FF$22,VLOOKUP($C174,Input!$A$8:$GZ$39,MATCH(FF$21,Input!$A$6:$GZ$6,0),FALSE),0)*IF(FF$109&gt;=MAX($FD$109:FE$109),MIN((FF$109-MAX($FD$109:FE$109)),(FF$109-FE$109)),0)</f>
        <v>0</v>
      </c>
      <c r="FG174" s="1">
        <f>+IF($E174=FG$22,VLOOKUP($C174,Input!$A$8:$GZ$39,MATCH(FG$21,Input!$A$6:$GZ$6,0),FALSE),0)*IF(FG$110&gt;=MAX($FD$110:FF$110),MIN((FG$110-MAX($FD$110:FF$110)),(FG$110-FF$110)),0)+IF($E174=FG$22,VLOOKUP($C174,Input!$A$8:$GZ$39,MATCH(FG$21,Input!$A$6:$GZ$6,0),FALSE),0)*IF(FG$109&gt;=MAX($FD$109:FF$109),MIN((FG$109-MAX($FD$109:FF$109)),(FG$109-FF$109)),0)</f>
        <v>0</v>
      </c>
      <c r="FH174" s="1">
        <f>+IF($E174=FH$22,VLOOKUP($C174,Input!$A$8:$GZ$39,MATCH(FH$21,Input!$A$6:$GZ$6,0),FALSE),0)*IF(FH$110&gt;=MAX($FD$110:FG$110),MIN((FH$110-MAX($FD$110:FG$110)),(FH$110-FG$110)),0)+IF($E174=FH$22,VLOOKUP($C174,Input!$A$8:$GZ$39,MATCH(FH$21,Input!$A$6:$GZ$6,0),FALSE),0)*IF(FH$109&gt;=MAX($FD$109:FG$109),MIN((FH$109-MAX($FD$109:FG$109)),(FH$109-FG$109)),0)</f>
        <v>0</v>
      </c>
      <c r="FI174" s="1">
        <f>+IF($E174=FI$22,VLOOKUP($C174,Input!$A$8:$GZ$39,MATCH(FI$21,Input!$A$6:$GZ$6,0),FALSE),0)*IF(FI$110&gt;=MAX($FD$110:FH$110),MIN((FI$110-MAX($FD$110:FH$110)),(FI$110-FH$110)),0)+IF($E174=FI$22,VLOOKUP($C174,Input!$A$8:$GZ$39,MATCH(FI$21,Input!$A$6:$GZ$6,0),FALSE),0)*IF(FI$109&gt;=MAX($FD$109:FH$109),MIN((FI$109-MAX($FD$109:FH$109)),(FI$109-FH$109)),0)</f>
        <v>0</v>
      </c>
      <c r="FJ174" s="1">
        <f>+IF($E174=FJ$22,VLOOKUP($C174,Input!$A$8:$GZ$39,MATCH(FJ$21,Input!$A$6:$GZ$6,0),FALSE),0)*IF(FJ$110&gt;=MAX($FD$110:FI$110),MIN((FJ$110-MAX($FD$110:FI$110)),(FJ$110-FI$110)),0)+IF($E174=FJ$22,VLOOKUP($C174,Input!$A$8:$GZ$39,MATCH(FJ$21,Input!$A$6:$GZ$6,0),FALSE),0)*IF(FJ$109&gt;=MAX($FD$109:FI$109),MIN((FJ$109-MAX($FD$109:FI$109)),(FJ$109-FI$109)),0)</f>
        <v>0</v>
      </c>
      <c r="FK174" s="1">
        <f>+IF($E174=FK$22,VLOOKUP($C174,Input!$A$8:$GZ$39,MATCH(FK$21,Input!$A$6:$GZ$6,0),FALSE),0)*IF(FK$110&gt;=MAX($FD$110:FJ$110),MIN((FK$110-MAX($FD$110:FJ$110)),(FK$110-FJ$110)),0)+IF($E174=FK$22,VLOOKUP($C174,Input!$A$8:$GZ$39,MATCH(FK$21,Input!$A$6:$GZ$6,0),FALSE),0)*IF(FK$109&gt;=MAX($FD$109:FJ$109),MIN((FK$109-MAX($FD$109:FJ$109)),(FK$109-FJ$109)),0)</f>
        <v>0</v>
      </c>
      <c r="FL174" s="1">
        <f>+IF($E174=FL$22,VLOOKUP($C174,Input!$A$8:$GZ$39,MATCH(FL$21,Input!$A$6:$GZ$6,0),FALSE),0)*IF(FL$110&gt;=MAX($FD$110:FK$110),MIN((FL$110-MAX($FD$110:FK$110)),(FL$110-FK$110)),0)+IF($E174=FL$22,VLOOKUP($C174,Input!$A$8:$GZ$39,MATCH(FL$21,Input!$A$6:$GZ$6,0),FALSE),0)*IF(FL$109&gt;=MAX($FD$109:FK$109),MIN((FL$109-MAX($FD$109:FK$109)),(FL$109-FK$109)),0)</f>
        <v>0</v>
      </c>
      <c r="FM174" s="1">
        <f>+IF($E174=FM$22,VLOOKUP($C174,Input!$A$8:$GZ$39,MATCH(FM$21,Input!$A$6:$GZ$6,0),FALSE),0)*IF(FM$110&gt;=MAX($FD$110:FL$110),MIN((FM$110-MAX($FD$110:FL$110)),(FM$110-FL$110)),0)+IF($E174=FM$22,VLOOKUP($C174,Input!$A$8:$GZ$39,MATCH(FM$21,Input!$A$6:$GZ$6,0),FALSE),0)*IF(FM$109&gt;=MAX($FD$109:FL$109),MIN((FM$109-MAX($FD$109:FL$109)),(FM$109-FL$109)),0)</f>
        <v>0</v>
      </c>
      <c r="FN174" s="1">
        <f>+IF($E174=FN$22,VLOOKUP($C174,Input!$A$8:$GZ$39,MATCH(FN$21,Input!$A$6:$GZ$6,0),FALSE),0)*IF(FN$110&gt;=MAX($FD$110:FM$110),MIN((FN$110-MAX($FD$110:FM$110)),(FN$110-FM$110)),0)+IF($E174=FN$22,VLOOKUP($C174,Input!$A$8:$GZ$39,MATCH(FN$21,Input!$A$6:$GZ$6,0),FALSE),0)*IF(FN$109&gt;=MAX($FD$109:FM$109),MIN((FN$109-MAX($FD$109:FM$109)),(FN$109-FM$109)),0)</f>
        <v>0</v>
      </c>
      <c r="FO174" s="1">
        <f>+IF($E174=FO$22,VLOOKUP($C174,Input!$A$8:$GZ$39,MATCH(FO$21,Input!$A$6:$GZ$6,0),FALSE),0)*IF(FO$110&gt;=MAX($FD$110:FN$110),MIN((FO$110-MAX($FD$110:FN$110)),(FO$110-FN$110)),0)+IF($E174=FO$22,VLOOKUP($C174,Input!$A$8:$GZ$39,MATCH(FO$21,Input!$A$6:$GZ$6,0),FALSE),0)*IF(FO$109&gt;=MAX($FD$109:FN$109),MIN((FO$109-MAX($FD$109:FN$109)),(FO$109-FN$109)),0)</f>
        <v>0</v>
      </c>
      <c r="FP174" s="1">
        <f>+IF($E174=FP$22,VLOOKUP($C174,Input!$A$8:$GZ$39,MATCH(FP$21,Input!$A$6:$GZ$6,0),FALSE),0)*IF(FP$110&gt;=MAX($FD$110:FO$110),MIN((FP$110-MAX($FD$110:FO$110)),(FP$110-FO$110)),0)+IF($E174=FP$22,VLOOKUP($C174,Input!$A$8:$GZ$39,MATCH(FP$21,Input!$A$6:$GZ$6,0),FALSE),0)*IF(FP$109&gt;=MAX($FD$109:FO$109),MIN((FP$109-MAX($FD$109:FO$109)),(FP$109-FO$109)),0)</f>
        <v>0</v>
      </c>
      <c r="FQ174" s="1">
        <f>+IF($E174=FQ$22,VLOOKUP($C174,Input!$A$8:$GZ$39,MATCH(FQ$21,Input!$A$6:$GZ$6,0),FALSE),0)*IF(FQ$110&gt;=MAX($FD$110:FP$110),MIN((FQ$110-MAX($FD$110:FP$110)),(FQ$110-FP$110)),0)+IF($E174=FQ$22,VLOOKUP($C174,Input!$A$8:$GZ$39,MATCH(FQ$21,Input!$A$6:$GZ$6,0),FALSE),0)*IF(FQ$109&gt;=MAX($FD$109:FP$109),MIN((FQ$109-MAX($FD$109:FP$109)),(FQ$109-FP$109)),0)</f>
        <v>0</v>
      </c>
      <c r="FR174" s="1">
        <f>+IF($E174=FR$22,VLOOKUP($C174,Input!$A$8:$GZ$39,MATCH(FR$21,Input!$A$6:$GZ$6,0),FALSE),0)*IF(FR$110&gt;=MAX($FD$110:FQ$110),MIN((FR$110-MAX($FD$110:FQ$110)),(FR$110-FQ$110)),0)+IF($E174=FR$22,VLOOKUP($C174,Input!$A$8:$GZ$39,MATCH(FR$21,Input!$A$6:$GZ$6,0),FALSE),0)*IF(FR$109&gt;=MAX($FD$109:FQ$109),MIN((FR$109-MAX($FD$109:FQ$109)),(FR$109-FQ$109)),0)</f>
        <v>0</v>
      </c>
      <c r="FS174" s="1">
        <f>+IF($E174=FS$22,VLOOKUP($C174,Input!$A$8:$GZ$39,MATCH(FS$21,Input!$A$6:$GZ$6,0),FALSE),0)*IF(FS$110&gt;=MAX($FD$110:FR$110),MIN((FS$110-MAX($FD$110:FR$110)),(FS$110-FR$110)),0)+IF($E174=FS$22,VLOOKUP($C174,Input!$A$8:$GZ$39,MATCH(FS$21,Input!$A$6:$GZ$6,0),FALSE),0)*IF(FS$109&gt;=MAX($FD$109:FR$109),MIN((FS$109-MAX($FD$109:FR$109)),(FS$109-FR$109)),0)</f>
        <v>0</v>
      </c>
      <c r="FT174" s="1">
        <f>+IF($E174=FT$22,VLOOKUP($C174,Input!$A$8:$GZ$39,MATCH(FT$21,Input!$A$6:$GZ$6,0),FALSE),0)*IF(FT$110&gt;=MAX($FD$110:FS$110),MIN((FT$110-MAX($FD$110:FS$110)),(FT$110-FS$110)),0)+IF($E174=FT$22,VLOOKUP($C174,Input!$A$8:$GZ$39,MATCH(FT$21,Input!$A$6:$GZ$6,0),FALSE),0)*IF(FT$109&gt;=MAX($FD$109:FS$109),MIN((FT$109-MAX($FD$109:FS$109)),(FT$109-FS$109)),0)</f>
        <v>0</v>
      </c>
      <c r="FU174" s="1">
        <f>+IF($E174=FU$22,VLOOKUP($C174,Input!$A$8:$GZ$39,MATCH(FU$21,Input!$A$6:$GZ$6,0),FALSE),0)*IF(FU$110&gt;=MAX($FD$110:FT$110),MIN((FU$110-MAX($FD$110:FT$110)),(FU$110-FT$110)),0)+IF($E174=FU$22,VLOOKUP($C174,Input!$A$8:$GZ$39,MATCH(FU$21,Input!$A$6:$GZ$6,0),FALSE),0)*IF(FU$109&gt;=MAX($FD$109:FT$109),MIN((FU$109-MAX($FD$109:FT$109)),(FU$109-FT$109)),0)</f>
        <v>0</v>
      </c>
      <c r="FV174" s="1">
        <f>+IF($E174=FV$22,VLOOKUP($C174,Input!$A$8:$GZ$39,MATCH(FV$21,Input!$A$6:$GZ$6,0),FALSE),0)*IF(FV$110&gt;=MAX($FD$110:FU$110),MIN((FV$110-MAX($FD$110:FU$110)),(FV$110-FU$110)),0)+IF($E174=FV$22,VLOOKUP($C174,Input!$A$8:$GZ$39,MATCH(FV$21,Input!$A$6:$GZ$6,0),FALSE),0)*IF(FV$109&gt;=MAX($FD$109:FU$109),MIN((FV$109-MAX($FD$109:FU$109)),(FV$109-FU$109)),0)</f>
        <v>0</v>
      </c>
      <c r="FW174" s="1">
        <f>+IF($E174=FW$22,VLOOKUP($C174,Input!$A$8:$GZ$39,MATCH(FW$21,Input!$A$6:$GZ$6,0),FALSE),0)*IF(FW$110&gt;=MAX($FD$110:FV$110),MIN((FW$110-MAX($FD$110:FV$110)),(FW$110-FV$110)),0)+IF($E174=FW$22,VLOOKUP($C174,Input!$A$8:$GZ$39,MATCH(FW$21,Input!$A$6:$GZ$6,0),FALSE),0)*IF(FW$109&gt;=MAX($FD$109:FV$109),MIN((FW$109-MAX($FD$109:FV$109)),(FW$109-FV$109)),0)</f>
        <v>0</v>
      </c>
      <c r="FX174" s="1">
        <f>+IF($E174=FX$22,VLOOKUP($C174,Input!$A$8:$GZ$39,MATCH(FX$21,Input!$A$6:$GZ$6,0),FALSE),0)*IF(FX$110&gt;=MAX($FD$110:FW$110),MIN((FX$110-MAX($FD$110:FW$110)),(FX$110-FW$110)),0)+IF($E174=FX$22,VLOOKUP($C174,Input!$A$8:$GZ$39,MATCH(FX$21,Input!$A$6:$GZ$6,0),FALSE),0)*IF(FX$109&gt;=MAX($FD$109:FW$109),MIN((FX$109-MAX($FD$109:FW$109)),(FX$109-FW$109)),0)</f>
        <v>0</v>
      </c>
      <c r="FY174" s="1">
        <f>+IF($E174=FY$22,VLOOKUP($C174,Input!$A$8:$GZ$39,MATCH(FY$21,Input!$A$6:$GZ$6,0),FALSE),0)*IF(FY$110&gt;=MAX($FD$110:FX$110),MIN((FY$110-MAX($FD$110:FX$110)),(FY$110-FX$110)),0)+IF($E174=FY$22,VLOOKUP($C174,Input!$A$8:$GZ$39,MATCH(FY$21,Input!$A$6:$GZ$6,0),FALSE),0)*IF(FY$109&gt;=MAX($FD$109:FX$109),MIN((FY$109-MAX($FD$109:FX$109)),(FY$109-FX$109)),0)</f>
        <v>0</v>
      </c>
      <c r="FZ174" s="1">
        <f>+IF($E174=FZ$22,VLOOKUP($C174,Input!$A$8:$GZ$39,MATCH(FZ$21,Input!$A$6:$GZ$6,0),FALSE),0)*IF(FZ$110&gt;=MAX($FD$110:FY$110),MIN((FZ$110-MAX($FD$110:FY$110)),(FZ$110-FY$110)),0)+IF($E174=FZ$22,VLOOKUP($C174,Input!$A$8:$GZ$39,MATCH(FZ$21,Input!$A$6:$GZ$6,0),FALSE),0)*IF(FZ$109&gt;=MAX($FD$109:FY$109),MIN((FZ$109-MAX($FD$109:FY$109)),(FZ$109-FY$109)),0)</f>
        <v>0</v>
      </c>
      <c r="GA174" s="1">
        <f>+IF($E174=GA$22,VLOOKUP($C174,Input!$A$8:$GZ$39,MATCH(GA$21,Input!$A$6:$GZ$6,0),FALSE),0)*IF(GA$110&gt;=MAX($FD$110:FZ$110),MIN((GA$110-MAX($FD$110:FZ$110)),(GA$110-FZ$110)),0)+IF($E174=GA$22,VLOOKUP($C174,Input!$A$8:$GZ$39,MATCH(GA$21,Input!$A$6:$GZ$6,0),FALSE),0)*IF(GA$109&gt;=MAX($FD$109:FZ$109),MIN((GA$109-MAX($FD$109:FZ$109)),(GA$109-FZ$109)),0)</f>
        <v>0</v>
      </c>
      <c r="GB174" s="1">
        <f>+IF($E174=GB$22,VLOOKUP($C174,Input!$A$8:$GZ$39,MATCH(GB$21,Input!$A$6:$GZ$6,0),FALSE),0)*IF(GB$110&gt;=MAX($FD$110:GA$110),MIN((GB$110-MAX($FD$110:GA$110)),(GB$110-GA$110)),0)+IF($E174=GB$22,VLOOKUP($C174,Input!$A$8:$GZ$39,MATCH(GB$21,Input!$A$6:$GZ$6,0),FALSE),0)*IF(GB$109&gt;=MAX($FD$109:GA$109),MIN((GB$109-MAX($FD$109:GA$109)),(GB$109-GA$109)),0)</f>
        <v>0</v>
      </c>
      <c r="GC174" s="1">
        <f>+IF($E174=GC$22,VLOOKUP($C174,Input!$A$8:$GZ$39,MATCH(GC$21,Input!$A$6:$GZ$6,0),FALSE),0)*IF(GC$110&gt;=MAX($FD$110:GB$110),MIN((GC$110-MAX($FD$110:GB$110)),(GC$110-GB$110)),0)+IF($E174=GC$22,VLOOKUP($C174,Input!$A$8:$GZ$39,MATCH(GC$21,Input!$A$6:$GZ$6,0),FALSE),0)*IF(GC$109&gt;=MAX($FD$109:GB$109),MIN((GC$109-MAX($FD$109:GB$109)),(GC$109-GB$109)),0)</f>
        <v>0</v>
      </c>
      <c r="GD174" s="1">
        <f>+IF($E174=GD$22,VLOOKUP($C174,Input!$A$8:$GZ$39,MATCH(GD$21,Input!$A$6:$GZ$6,0),FALSE),0)*IF(GD$110&gt;=MAX($FD$110:GC$110),MIN((GD$110-MAX($FD$110:GC$110)),(GD$110-GC$110)),0)+IF($E174=GD$22,VLOOKUP($C174,Input!$A$8:$GZ$39,MATCH(GD$21,Input!$A$6:$GZ$6,0),FALSE),0)*IF(GD$109&gt;=MAX($FD$109:GC$109),MIN((GD$109-MAX($FD$109:GC$109)),(GD$109-GC$109)),0)</f>
        <v>0</v>
      </c>
      <c r="GE174" s="1">
        <f>+IF($E174=GE$22,VLOOKUP($C174,Input!$A$8:$GZ$39,MATCH(GE$21,Input!$A$6:$GZ$6,0),FALSE),0)*IF(GE$110&gt;=MAX($FD$110:GD$110),MIN((GE$110-MAX($FD$110:GD$110)),(GE$110-GD$110)),0)+IF($E174=GE$22,VLOOKUP($C174,Input!$A$8:$GZ$39,MATCH(GE$21,Input!$A$6:$GZ$6,0),FALSE),0)*IF(GE$109&gt;=MAX($FD$109:GD$109),MIN((GE$109-MAX($FD$109:GD$109)),(GE$109-GD$109)),0)</f>
        <v>0</v>
      </c>
      <c r="GF174" s="1">
        <f>+IF($E174=GF$22,VLOOKUP($C174,Input!$A$8:$GZ$39,MATCH(GF$21,Input!$A$6:$GZ$6,0),FALSE),0)*IF(GF$110&gt;=MAX($FD$110:GE$110),MIN((GF$110-MAX($FD$110:GE$110)),(GF$110-GE$110)),0)+IF($E174=GF$22,VLOOKUP($C174,Input!$A$8:$GZ$39,MATCH(GF$21,Input!$A$6:$GZ$6,0),FALSE),0)*IF(GF$109&gt;=MAX($FD$109:GE$109),MIN((GF$109-MAX($FD$109:GE$109)),(GF$109-GE$109)),0)</f>
        <v>0</v>
      </c>
      <c r="GG174" s="1">
        <f>+IF($E174=GG$22,VLOOKUP($C174,Input!$A$8:$GZ$39,MATCH(GG$21,Input!$A$6:$GZ$6,0),FALSE),0)*IF(GG$110&gt;=MAX($FD$110:GF$110),MIN((GG$110-MAX($FD$110:GF$110)),(GG$110-GF$110)),0)+IF($E174=GG$22,VLOOKUP($C174,Input!$A$8:$GZ$39,MATCH(GG$21,Input!$A$6:$GZ$6,0),FALSE),0)*IF(GG$109&gt;=MAX($FD$109:GF$109),MIN((GG$109-MAX($FD$109:GF$109)),(GG$109-GF$109)),0)</f>
        <v>0</v>
      </c>
      <c r="GH174" s="1">
        <f>+IF($E174=GH$22,VLOOKUP($C174,Input!$A$8:$GZ$39,MATCH(GH$21,Input!$A$6:$GZ$6,0),FALSE),0)*IF(GH$110&gt;=MAX($FD$110:GG$110),MIN((GH$110-MAX($FD$110:GG$110)),(GH$110-GG$110)),0)+IF($E174=GH$22,VLOOKUP($C174,Input!$A$8:$GZ$39,MATCH(GH$21,Input!$A$6:$GZ$6,0),FALSE),0)*IF(GH$109&gt;=MAX($FD$109:GG$109),MIN((GH$109-MAX($FD$109:GG$109)),(GH$109-GG$109)),0)</f>
        <v>0</v>
      </c>
      <c r="GI174" s="1">
        <f>+IF($E174=GI$22,VLOOKUP($C174,Input!$A$8:$GZ$39,MATCH(GI$21,Input!$A$6:$GZ$6,0),FALSE),0)*IF(GI$110&gt;=MAX($FD$110:GH$110),MIN((GI$110-MAX($FD$110:GH$110)),(GI$110-GH$110)),0)+IF($E174=GI$22,VLOOKUP($C174,Input!$A$8:$GZ$39,MATCH(GI$21,Input!$A$6:$GZ$6,0),FALSE),0)*IF(GI$109&gt;=MAX($FD$109:GH$109),MIN((GI$109-MAX($FD$109:GH$109)),(GI$109-GH$109)),0)</f>
        <v>0</v>
      </c>
      <c r="GJ174" s="1">
        <f>+IF($E174=GJ$22,VLOOKUP($C174,Input!$A$8:$GZ$39,MATCH(GJ$21,Input!$A$6:$GZ$6,0),FALSE),0)*IF(GJ$110&gt;=MAX($FD$110:GI$110),MIN((GJ$110-MAX($FD$110:GI$110)),(GJ$110-GI$110)),0)+IF($E174=GJ$22,VLOOKUP($C174,Input!$A$8:$GZ$39,MATCH(GJ$21,Input!$A$6:$GZ$6,0),FALSE),0)*IF(GJ$109&gt;=MAX($FD$109:GI$109),MIN((GJ$109-MAX($FD$109:GI$109)),(GJ$109-GI$109)),0)</f>
        <v>0</v>
      </c>
      <c r="GK174" s="1">
        <f>+IF($E174=GK$22,VLOOKUP($C174,Input!$A$8:$GZ$39,MATCH(GK$21,Input!$A$6:$GZ$6,0),FALSE),0)*IF(GK$110&gt;=MAX($FD$110:GJ$110),MIN((GK$110-MAX($FD$110:GJ$110)),(GK$110-GJ$110)),0)+IF($E174=GK$22,VLOOKUP($C174,Input!$A$8:$GZ$39,MATCH(GK$21,Input!$A$6:$GZ$6,0),FALSE),0)*IF(GK$109&gt;=MAX($FD$109:GJ$109),MIN((GK$109-MAX($FD$109:GJ$109)),(GK$109-GJ$109)),0)</f>
        <v>0</v>
      </c>
      <c r="GL174" s="1">
        <f>+IF($E174=GL$22,VLOOKUP($C174,Input!$A$8:$GZ$39,MATCH(GL$21,Input!$A$6:$GZ$6,0),FALSE),0)*IF(GL$110&gt;=MAX($FD$110:GK$110),MIN((GL$110-MAX($FD$110:GK$110)),(GL$110-GK$110)),0)+IF($E174=GL$22,VLOOKUP($C174,Input!$A$8:$GZ$39,MATCH(GL$21,Input!$A$6:$GZ$6,0),FALSE),0)*IF(GL$109&gt;=MAX($FD$109:GK$109),MIN((GL$109-MAX($FD$109:GK$109)),(GL$109-GK$109)),0)</f>
        <v>0</v>
      </c>
      <c r="GM174" s="42"/>
      <c r="GN174" t="str">
        <f>VLOOKUP($C174,Input!$A$8:$GZ$39,MATCH(GN$21,Input!$A$6:$GZ$6,0),FALSE)</f>
        <v>NA</v>
      </c>
      <c r="GO174">
        <f>IF((VLOOKUP($C174,Input!$A$8:$GZ$39,MATCH(GO$21,Input!$A$6:$GZ$6,0),FALSE))="Y",$D174/VLOOKUP($C174,Input!$A$8:$GZ$39,MATCH(GP$21,Input!$A$6:$GZ$6,0),FALSE),0)</f>
        <v>0</v>
      </c>
      <c r="GP174">
        <f>IF((VLOOKUP($C174,Input!$A$8:$GZ$39,MATCH(GO$21,Input!$A$6:$GZ$6,0),FALSE))="Y",0,IF((VLOOKUP($C174,Input!$A$8:$GZ$39,MATCH(GP$21,Input!$A$6:$GZ$6,0),FALSE))&gt;0,$D174/VLOOKUP($C174,Input!$A$8:$GZ$39,MATCH(GP$21,Input!$A$6:$GZ$6,0),FALSE),0))</f>
        <v>0</v>
      </c>
      <c r="GQ174" s="1">
        <f>+IF($E174=GQ$22,VLOOKUP($C174,Input!$A$8:$GZ$39,MATCH(GQ$21,Input!$A$6:$GZ$6,0),FALSE),0)*IF(GQ$110&gt;=MAX($GP$110:GP$110),MIN((GQ$110-MAX($GP$110:GP$110)),(GQ$110-GP$110)),0)+IF($E174=GQ$22,VLOOKUP($C174,Input!$A$8:$GZ$39,MATCH(GQ$21,Input!$A$6:$GZ$6,0),FALSE),0)*IF(GQ$109&gt;=MAX($GP$109:GP$109),MIN((GQ$109-MAX($GP$109:GP$109)),(GQ$109-GP$109)),0)</f>
        <v>0</v>
      </c>
      <c r="GR174" s="1">
        <f>+IF($E174=GR$22,VLOOKUP($C174,Input!$A$8:$GZ$39,MATCH(GR$21,Input!$A$6:$GZ$6,0),FALSE),0)*IF(GR$110&gt;=MAX($GP$110:GQ$110),MIN((GR$110-MAX($GP$110:GQ$110)),(GR$110-GQ$110)),0)+IF($E174=GR$22,VLOOKUP($C174,Input!$A$8:$GZ$39,MATCH(GR$21,Input!$A$6:$GZ$6,0),FALSE),0)*IF(GR$109&gt;=MAX($GP$109:GQ$109),MIN((GR$109-MAX($GP$109:GQ$109)),(GR$109-GQ$109)),0)</f>
        <v>0</v>
      </c>
      <c r="GS174" s="1">
        <f>+IF($E174=GS$22,VLOOKUP($C174,Input!$A$8:$GZ$39,MATCH(GS$21,Input!$A$6:$GZ$6,0),FALSE),0)*IF(GS$110&gt;=MAX($GP$110:GR$110),MIN((GS$110-MAX($GP$110:GR$110)),(GS$110-GR$110)),0)+IF($E174=GS$22,VLOOKUP($C174,Input!$A$8:$GZ$39,MATCH(GS$21,Input!$A$6:$GZ$6,0),FALSE),0)*IF(GS$109&gt;=MAX($GP$109:GR$109),MIN((GS$109-MAX($GP$109:GR$109)),(GS$109-GR$109)),0)</f>
        <v>0</v>
      </c>
      <c r="GT174" s="1">
        <f>+IF($E174=GT$22,VLOOKUP($C174,Input!$A$8:$GZ$39,MATCH(GT$21,Input!$A$6:$GZ$6,0),FALSE),0)*IF(GT$110&gt;=MAX($GP$110:GS$110),MIN((GT$110-MAX($GP$110:GS$110)),(GT$110-GS$110)),0)+IF($E174=GT$22,VLOOKUP($C174,Input!$A$8:$GZ$39,MATCH(GT$21,Input!$A$6:$GZ$6,0),FALSE),0)*IF(GT$109&gt;=MAX($GP$109:GS$109),MIN((GT$109-MAX($GP$109:GS$109)),(GT$109-GS$109)),0)</f>
        <v>0</v>
      </c>
      <c r="GU174" s="1">
        <f>+IF($E174=GU$22,VLOOKUP($C174,Input!$A$8:$GZ$39,MATCH(GU$21,Input!$A$6:$GZ$6,0),FALSE),0)*IF(GU$110&gt;=MAX($GP$110:GT$110),MIN((GU$110-MAX($GP$110:GT$110)),(GU$110-GT$110)),0)+IF($E174=GU$22,VLOOKUP($C174,Input!$A$8:$GZ$39,MATCH(GU$21,Input!$A$6:$GZ$6,0),FALSE),0)*IF(GU$109&gt;=MAX($GP$109:GT$109),MIN((GU$109-MAX($GP$109:GT$109)),(GU$109-GT$109)),0)</f>
        <v>0</v>
      </c>
      <c r="GV174" s="1">
        <f>+IF($E174=GV$22,VLOOKUP($C174,Input!$A$8:$GZ$39,MATCH(GV$21,Input!$A$6:$GZ$6,0),FALSE),0)*IF(GV$110&gt;=MAX($GP$110:GU$110),MIN((GV$110-MAX($GP$110:GU$110)),(GV$110-GU$110)),0)+IF($E174=GV$22,VLOOKUP($C174,Input!$A$8:$GZ$39,MATCH(GV$21,Input!$A$6:$GZ$6,0),FALSE),0)*IF(GV$109&gt;=MAX($GP$109:GU$109),MIN((GV$109-MAX($GP$109:GU$109)),(GV$109-GU$109)),0)</f>
        <v>0</v>
      </c>
      <c r="GW174" s="1">
        <f>+IF($E174=GW$22,VLOOKUP($C174,Input!$A$8:$GZ$39,MATCH(GW$21,Input!$A$6:$GZ$6,0),FALSE),0)*IF(GW$110&gt;=MAX($GP$110:GV$110),MIN((GW$110-MAX($GP$110:GV$110)),(GW$110-GV$110)),0)+IF($E174=GW$22,VLOOKUP($C174,Input!$A$8:$GZ$39,MATCH(GW$21,Input!$A$6:$GZ$6,0),FALSE),0)*IF(GW$109&gt;=MAX($GP$109:GV$109),MIN((GW$109-MAX($GP$109:GV$109)),(GW$109-GV$109)),0)</f>
        <v>0</v>
      </c>
      <c r="GX174" s="1">
        <f>+IF($E174=GX$22,VLOOKUP($C174,Input!$A$8:$GZ$39,MATCH(GX$21,Input!$A$6:$GZ$6,0),FALSE),0)*IF(GX$110&gt;=MAX($GP$110:GW$110),MIN((GX$110-MAX($GP$110:GW$110)),(GX$110-GW$110)),0)+IF($E174=GX$22,VLOOKUP($C174,Input!$A$8:$GZ$39,MATCH(GX$21,Input!$A$6:$GZ$6,0),FALSE),0)*IF(GX$109&gt;=MAX($GP$109:GW$109),MIN((GX$109-MAX($GP$109:GW$109)),(GX$109-GW$109)),0)</f>
        <v>0</v>
      </c>
      <c r="GY174" s="1">
        <f>+IF($E174=GY$22,VLOOKUP($C174,Input!$A$8:$GZ$39,MATCH(GY$21,Input!$A$6:$GZ$6,0),FALSE),0)*IF(GY$110&gt;=MAX($GP$110:GX$110),MIN((GY$110-MAX($GP$110:GX$110)),(GY$110-GX$110)),0)+IF($E174=GY$22,VLOOKUP($C174,Input!$A$8:$GZ$39,MATCH(GY$21,Input!$A$6:$GZ$6,0),FALSE),0)*IF(GY$109&gt;=MAX($GP$109:GX$109),MIN((GY$109-MAX($GP$109:GX$109)),(GY$109-GX$109)),0)</f>
        <v>0</v>
      </c>
      <c r="GZ174" s="1">
        <f>+IF($E174=GZ$22,VLOOKUP($C174,Input!$A$8:$GZ$39,MATCH(GZ$21,Input!$A$6:$GZ$6,0),FALSE),0)*IF(GZ$110&gt;=MAX($GP$110:GY$110),MIN((GZ$110-MAX($GP$110:GY$110)),(GZ$110-GY$110)),0)+IF($E174=GZ$22,VLOOKUP($C174,Input!$A$8:$GZ$39,MATCH(GZ$21,Input!$A$6:$GZ$6,0),FALSE),0)*IF(GZ$109&gt;=MAX($GP$109:GY$109),MIN((GZ$109-MAX($GP$109:GY$109)),(GZ$109-GY$109)),0)</f>
        <v>0</v>
      </c>
      <c r="HA174" s="1">
        <f>+IF($E174=HA$22,VLOOKUP($C174,Input!$A$8:$GZ$39,MATCH(HA$21,Input!$A$6:$GZ$6,0),FALSE),0)*IF(HA$110&gt;=MAX($GP$110:GZ$110),MIN((HA$110-MAX($GP$110:GZ$110)),(HA$110-GZ$110)),0)+IF($E174=HA$22,VLOOKUP($C174,Input!$A$8:$GZ$39,MATCH(HA$21,Input!$A$6:$GZ$6,0),FALSE),0)*IF(HA$109&gt;=MAX($GP$109:GZ$109),MIN((HA$109-MAX($GP$109:GZ$109)),(HA$109-GZ$109)),0)</f>
        <v>0</v>
      </c>
      <c r="HB174" s="1">
        <f>+IF($E174=HB$22,VLOOKUP($C174,Input!$A$8:$GZ$39,MATCH(HB$21,Input!$A$6:$GZ$6,0),FALSE),0)*IF(HB$110&gt;=MAX($GP$110:HA$110),MIN((HB$110-MAX($GP$110:HA$110)),(HB$110-HA$110)),0)+IF($E174=HB$22,VLOOKUP($C174,Input!$A$8:$GZ$39,MATCH(HB$21,Input!$A$6:$GZ$6,0),FALSE),0)*IF(HB$109&gt;=MAX($GP$109:HA$109),MIN((HB$109-MAX($GP$109:HA$109)),(HB$109-HA$109)),0)</f>
        <v>0</v>
      </c>
      <c r="HC174" s="1">
        <f>+IF($E174=HC$22,VLOOKUP($C174,Input!$A$8:$GZ$39,MATCH(HC$21,Input!$A$6:$GZ$6,0),FALSE),0)*IF(HC$110&gt;=MAX($GP$110:HB$110),MIN((HC$110-MAX($GP$110:HB$110)),(HC$110-HB$110)),0)+IF($E174=HC$22,VLOOKUP($C174,Input!$A$8:$GZ$39,MATCH(HC$21,Input!$A$6:$GZ$6,0),FALSE),0)*IF(HC$109&gt;=MAX($GP$109:HB$109),MIN((HC$109-MAX($GP$109:HB$109)),(HC$109-HB$109)),0)</f>
        <v>0</v>
      </c>
      <c r="HD174" s="1">
        <f>+IF($E174=HD$22,VLOOKUP($C174,Input!$A$8:$GZ$39,MATCH(HD$21,Input!$A$6:$GZ$6,0),FALSE),0)*IF(HD$110&gt;=MAX($GP$110:HC$110),MIN((HD$110-MAX($GP$110:HC$110)),(HD$110-HC$110)),0)+IF($E174=HD$22,VLOOKUP($C174,Input!$A$8:$GZ$39,MATCH(HD$21,Input!$A$6:$GZ$6,0),FALSE),0)*IF(HD$109&gt;=MAX($GP$109:HC$109),MIN((HD$109-MAX($GP$109:HC$109)),(HD$109-HC$109)),0)</f>
        <v>0</v>
      </c>
      <c r="HE174" s="1">
        <f>+IF($E174=HE$22,VLOOKUP($C174,Input!$A$8:$GZ$39,MATCH(HE$21,Input!$A$6:$GZ$6,0),FALSE),0)*IF(HE$110&gt;=MAX($GP$110:HD$110),MIN((HE$110-MAX($GP$110:HD$110)),(HE$110-HD$110)),0)+IF($E174=HE$22,VLOOKUP($C174,Input!$A$8:$GZ$39,MATCH(HE$21,Input!$A$6:$GZ$6,0),FALSE),0)*IF(HE$109&gt;=MAX($GP$109:HD$109),MIN((HE$109-MAX($GP$109:HD$109)),(HE$109-HD$109)),0)</f>
        <v>0</v>
      </c>
      <c r="HF174" s="1">
        <f>+IF($E174=HF$22,VLOOKUP($C174,Input!$A$8:$GZ$39,MATCH(HF$21,Input!$A$6:$GZ$6,0),FALSE),0)*IF(HF$110&gt;=MAX($GP$110:HE$110),MIN((HF$110-MAX($GP$110:HE$110)),(HF$110-HE$110)),0)+IF($E174=HF$22,VLOOKUP($C174,Input!$A$8:$GZ$39,MATCH(HF$21,Input!$A$6:$GZ$6,0),FALSE),0)*IF(HF$109&gt;=MAX($GP$109:HE$109),MIN((HF$109-MAX($GP$109:HE$109)),(HF$109-HE$109)),0)</f>
        <v>0</v>
      </c>
      <c r="HG174" s="1">
        <f>+IF($E174=HG$22,VLOOKUP($C174,Input!$A$8:$GZ$39,MATCH(HG$21,Input!$A$6:$GZ$6,0),FALSE),0)*IF(HG$110&gt;=MAX($GP$110:HF$110),MIN((HG$110-MAX($GP$110:HF$110)),(HG$110-HF$110)),0)+IF($E174=HG$22,VLOOKUP($C174,Input!$A$8:$GZ$39,MATCH(HG$21,Input!$A$6:$GZ$6,0),FALSE),0)*IF(HG$109&gt;=MAX($GP$109:HF$109),MIN((HG$109-MAX($GP$109:HF$109)),(HG$109-HF$109)),0)</f>
        <v>0</v>
      </c>
      <c r="HH174" s="1">
        <f>+IF($E174=HH$22,VLOOKUP($C174,Input!$A$8:$GZ$39,MATCH(HH$21,Input!$A$6:$GZ$6,0),FALSE),0)*IF(HH$110&gt;=MAX($GP$110:HG$110),MIN((HH$110-MAX($GP$110:HG$110)),(HH$110-HG$110)),0)+IF($E174=HH$22,VLOOKUP($C174,Input!$A$8:$GZ$39,MATCH(HH$21,Input!$A$6:$GZ$6,0),FALSE),0)*IF(HH$109&gt;=MAX($GP$109:HG$109),MIN((HH$109-MAX($GP$109:HG$109)),(HH$109-HG$109)),0)</f>
        <v>0</v>
      </c>
      <c r="HI174" s="1">
        <f>+IF($E174=HI$22,VLOOKUP($C174,Input!$A$8:$GZ$39,MATCH(HI$21,Input!$A$6:$GZ$6,0),FALSE),0)*IF(HI$110&gt;=MAX($GP$110:HH$110),MIN((HI$110-MAX($GP$110:HH$110)),(HI$110-HH$110)),0)+IF($E174=HI$22,VLOOKUP($C174,Input!$A$8:$GZ$39,MATCH(HI$21,Input!$A$6:$GZ$6,0),FALSE),0)*IF(HI$109&gt;=MAX($GP$109:HH$109),MIN((HI$109-MAX($GP$109:HH$109)),(HI$109-HH$109)),0)</f>
        <v>0</v>
      </c>
      <c r="HJ174" s="1">
        <f>+IF($E174=HJ$22,VLOOKUP($C174,Input!$A$8:$GZ$39,MATCH(HJ$21,Input!$A$6:$GZ$6,0),FALSE),0)*IF(HJ$110&gt;=MAX($GP$110:HI$110),MIN((HJ$110-MAX($GP$110:HI$110)),(HJ$110-HI$110)),0)+IF($E174=HJ$22,VLOOKUP($C174,Input!$A$8:$GZ$39,MATCH(HJ$21,Input!$A$6:$GZ$6,0),FALSE),0)*IF(HJ$109&gt;=MAX($GP$109:HI$109),MIN((HJ$109-MAX($GP$109:HI$109)),(HJ$109-HI$109)),0)</f>
        <v>0</v>
      </c>
      <c r="HK174" s="1">
        <f>+IF($E174=HK$22,VLOOKUP($C174,Input!$A$8:$GZ$39,MATCH(HK$21,Input!$A$6:$GZ$6,0),FALSE),0)*IF(HK$110&gt;=MAX($GP$110:HJ$110),MIN((HK$110-MAX($GP$110:HJ$110)),(HK$110-HJ$110)),0)+IF($E174=HK$22,VLOOKUP($C174,Input!$A$8:$GZ$39,MATCH(HK$21,Input!$A$6:$GZ$6,0),FALSE),0)*IF(HK$109&gt;=MAX($GP$109:HJ$109),MIN((HK$109-MAX($GP$109:HJ$109)),(HK$109-HJ$109)),0)</f>
        <v>0</v>
      </c>
      <c r="HL174" s="1">
        <f>+IF($E174=HL$22,VLOOKUP($C174,Input!$A$8:$GZ$39,MATCH(HL$21,Input!$A$6:$GZ$6,0),FALSE),0)*IF(HL$110&gt;=MAX($GP$110:HK$110),MIN((HL$110-MAX($GP$110:HK$110)),(HL$110-HK$110)),0)+IF($E174=HL$22,VLOOKUP($C174,Input!$A$8:$GZ$39,MATCH(HL$21,Input!$A$6:$GZ$6,0),FALSE),0)*IF(HL$109&gt;=MAX($GP$109:HK$109),MIN((HL$109-MAX($GP$109:HK$109)),(HL$109-HK$109)),0)</f>
        <v>0</v>
      </c>
      <c r="HM174" s="1">
        <f>+IF($E174=HM$22,VLOOKUP($C174,Input!$A$8:$GZ$39,MATCH(HM$21,Input!$A$6:$GZ$6,0),FALSE),0)*IF(HM$110&gt;=MAX($GP$110:HL$110),MIN((HM$110-MAX($GP$110:HL$110)),(HM$110-HL$110)),0)+IF($E174=HM$22,VLOOKUP($C174,Input!$A$8:$GZ$39,MATCH(HM$21,Input!$A$6:$GZ$6,0),FALSE),0)*IF(HM$109&gt;=MAX($GP$109:HL$109),MIN((HM$109-MAX($GP$109:HL$109)),(HM$109-HL$109)),0)</f>
        <v>0</v>
      </c>
      <c r="HN174" s="1">
        <f>+IF($E174=HN$22,VLOOKUP($C174,Input!$A$8:$GZ$39,MATCH(HN$21,Input!$A$6:$GZ$6,0),FALSE),0)*IF(HN$110&gt;=MAX($GP$110:HM$110),MIN((HN$110-MAX($GP$110:HM$110)),(HN$110-HM$110)),0)+IF($E174=HN$22,VLOOKUP($C174,Input!$A$8:$GZ$39,MATCH(HN$21,Input!$A$6:$GZ$6,0),FALSE),0)*IF(HN$109&gt;=MAX($GP$109:HM$109),MIN((HN$109-MAX($GP$109:HM$109)),(HN$109-HM$109)),0)</f>
        <v>0</v>
      </c>
      <c r="HO174" s="1">
        <f>+IF($E174=HO$22,VLOOKUP($C174,Input!$A$8:$GZ$39,MATCH(HO$21,Input!$A$6:$GZ$6,0),FALSE),0)*IF(HO$110&gt;=MAX($GP$110:HN$110),MIN((HO$110-MAX($GP$110:HN$110)),(HO$110-HN$110)),0)+IF($E174=HO$22,VLOOKUP($C174,Input!$A$8:$GZ$39,MATCH(HO$21,Input!$A$6:$GZ$6,0),FALSE),0)*IF(HO$109&gt;=MAX($GP$109:HN$109),MIN((HO$109-MAX($GP$109:HN$109)),(HO$109-HN$109)),0)</f>
        <v>0</v>
      </c>
      <c r="HP174" s="1">
        <f>+IF($E174=HP$22,VLOOKUP($C174,Input!$A$8:$GZ$39,MATCH(HP$21,Input!$A$6:$GZ$6,0),FALSE),0)*IF(HP$110&gt;=MAX($GP$110:HO$110),MIN((HP$110-MAX($GP$110:HO$110)),(HP$110-HO$110)),0)+IF($E174=HP$22,VLOOKUP($C174,Input!$A$8:$GZ$39,MATCH(HP$21,Input!$A$6:$GZ$6,0),FALSE),0)*IF(HP$109&gt;=MAX($GP$109:HO$109),MIN((HP$109-MAX($GP$109:HO$109)),(HP$109-HO$109)),0)</f>
        <v>0</v>
      </c>
      <c r="HQ174" s="1">
        <f>+IF($E174=HQ$22,VLOOKUP($C174,Input!$A$8:$GZ$39,MATCH(HQ$21,Input!$A$6:$GZ$6,0),FALSE),0)*IF(HQ$110&gt;=MAX($GP$110:HP$110),MIN((HQ$110-MAX($GP$110:HP$110)),(HQ$110-HP$110)),0)+IF($E174=HQ$22,VLOOKUP($C174,Input!$A$8:$GZ$39,MATCH(HQ$21,Input!$A$6:$GZ$6,0),FALSE),0)*IF(HQ$109&gt;=MAX($GP$109:HP$109),MIN((HQ$109-MAX($GP$109:HP$109)),(HQ$109-HP$109)),0)</f>
        <v>0</v>
      </c>
      <c r="HR174" s="1">
        <f>+IF($E174=HR$22,VLOOKUP($C174,Input!$A$8:$GZ$39,MATCH(HR$21,Input!$A$6:$GZ$6,0),FALSE),0)*IF(HR$110&gt;=MAX($GP$110:HQ$110),MIN((HR$110-MAX($GP$110:HQ$110)),(HR$110-HQ$110)),0)+IF($E174=HR$22,VLOOKUP($C174,Input!$A$8:$GZ$39,MATCH(HR$21,Input!$A$6:$GZ$6,0),FALSE),0)*IF(HR$109&gt;=MAX($GP$109:HQ$109),MIN((HR$109-MAX($GP$109:HQ$109)),(HR$109-HQ$109)),0)</f>
        <v>0</v>
      </c>
      <c r="HS174" s="1">
        <f>+IF($E174=HS$22,VLOOKUP($C174,Input!$A$8:$GZ$39,MATCH(HS$21,Input!$A$6:$GZ$6,0),FALSE),0)*IF(HS$110&gt;=MAX($GP$110:HR$110),MIN((HS$110-MAX($GP$110:HR$110)),(HS$110-HR$110)),0)+IF($E174=HS$22,VLOOKUP($C174,Input!$A$8:$GZ$39,MATCH(HS$21,Input!$A$6:$GZ$6,0),FALSE),0)*IF(HS$109&gt;=MAX($GP$109:HR$109),MIN((HS$109-MAX($GP$109:HR$109)),(HS$109-HR$109)),0)</f>
        <v>0</v>
      </c>
      <c r="HT174" s="1">
        <f>+IF($E174=HT$22,VLOOKUP($C174,Input!$A$8:$GZ$39,MATCH(HT$21,Input!$A$6:$GZ$6,0),FALSE),0)*IF(HT$110&gt;=MAX($GP$110:HS$110),MIN((HT$110-MAX($GP$110:HS$110)),(HT$110-HS$110)),0)+IF($E174=HT$22,VLOOKUP($C174,Input!$A$8:$GZ$39,MATCH(HT$21,Input!$A$6:$GZ$6,0),FALSE),0)*IF(HT$109&gt;=MAX($GP$109:HS$109),MIN((HT$109-MAX($GP$109:HS$109)),(HT$109-HS$109)),0)</f>
        <v>0</v>
      </c>
      <c r="HU174" s="1">
        <f>+IF($E174=HU$22,VLOOKUP($C174,Input!$A$8:$GZ$39,MATCH(HU$21,Input!$A$6:$GZ$6,0),FALSE),0)*IF(HU$110&gt;=MAX($GP$110:HT$110),MIN((HU$110-MAX($GP$110:HT$110)),(HU$110-HT$110)),0)+IF($E174=HU$22,VLOOKUP($C174,Input!$A$8:$GZ$39,MATCH(HU$21,Input!$A$6:$GZ$6,0),FALSE),0)*IF(HU$109&gt;=MAX($GP$109:HT$109),MIN((HU$109-MAX($GP$109:HT$109)),(HU$109-HT$109)),0)</f>
        <v>0</v>
      </c>
      <c r="HV174" s="1">
        <f>+IF($E174=HV$22,VLOOKUP($C174,Input!$A$8:$GZ$39,MATCH(HV$21,Input!$A$6:$GZ$6,0),FALSE),0)*IF(HV$110&gt;=MAX($GP$110:HU$110),MIN((HV$110-MAX($GP$110:HU$110)),(HV$110-HU$110)),0)+IF($E174=HV$22,VLOOKUP($C174,Input!$A$8:$GZ$39,MATCH(HV$21,Input!$A$6:$GZ$6,0),FALSE),0)*IF(HV$109&gt;=MAX($GP$109:HU$109),MIN((HV$109-MAX($GP$109:HU$109)),(HV$109-HU$109)),0)</f>
        <v>0</v>
      </c>
      <c r="HW174" s="1">
        <f>+IF($E174=HW$22,VLOOKUP($C174,Input!$A$8:$GZ$39,MATCH(HW$21,Input!$A$6:$GZ$6,0),FALSE),0)*IF(HW$110&gt;=MAX($GP$110:HV$110),MIN((HW$110-MAX($GP$110:HV$110)),(HW$110-HV$110)),0)+IF($E174=HW$22,VLOOKUP($C174,Input!$A$8:$GZ$39,MATCH(HW$21,Input!$A$6:$GZ$6,0),FALSE),0)*IF(HW$109&gt;=MAX($GP$109:HV$109),MIN((HW$109-MAX($GP$109:HV$109)),(HW$109-HV$109)),0)</f>
        <v>0</v>
      </c>
      <c r="HX174" s="1">
        <f>+IF($E174=HX$22,VLOOKUP($C174,Input!$A$8:$GZ$39,MATCH(HX$21,Input!$A$6:$GZ$6,0),FALSE),0)*IF(HX$110&gt;=MAX($GP$110:HW$110),MIN((HX$110-MAX($GP$110:HW$110)),(HX$110-HW$110)),0)+IF($E174=HX$22,VLOOKUP($C174,Input!$A$8:$GZ$39,MATCH(HX$21,Input!$A$6:$GZ$6,0),FALSE),0)*IF(HX$109&gt;=MAX($GP$109:HW$109),MIN((HX$109-MAX($GP$109:HW$109)),(HX$109-HW$109)),0)</f>
        <v>0</v>
      </c>
      <c r="HY174" s="1">
        <f>+IF($E174=HY$22,VLOOKUP($C174,Input!$A$8:$GZ$39,MATCH(HY$21,Input!$A$6:$GZ$6,0),FALSE),0)*IF(HY$110&gt;=MAX($GP$110:HX$110),MIN((HY$110-MAX($GP$110:HX$110)),(HY$110-HX$110)),0)+IF($E174=HY$22,VLOOKUP($C174,Input!$A$8:$GZ$39,MATCH(HY$21,Input!$A$6:$GZ$6,0),FALSE),0)*IF(HY$109&gt;=MAX($GP$109:HX$109),MIN((HY$109-MAX($GP$109:HX$109)),(HY$109-HX$109)),0)</f>
        <v>0</v>
      </c>
      <c r="HZ174" s="42"/>
      <c r="IA174" t="str">
        <f>VLOOKUP($C174,Input!$A$8:$IA$39,MATCH(IA$21,Input!$A$6:$IA$6,0),FALSE)</f>
        <v>NA</v>
      </c>
      <c r="IB174" s="132">
        <f>IF((VLOOKUP($C174,Input!$A$8:$IA$39,MATCH(IB$21,Input!$A$6:$IA$6,0),FALSE))="Y",$D174/VLOOKUP($C174,Input!$A$8:$IA$39,MATCH(IC$21,Input!$A$6:$IA$6,0),FALSE),0)</f>
        <v>0</v>
      </c>
      <c r="IC174" s="132">
        <f>IF((VLOOKUP($C174,Input!$A$8:$IA$39,MATCH(IB$21,Input!$A$6:$IA$6,0),FALSE))="Y",0,IF((VLOOKUP($C174,Input!$A$8:$IA$39,MATCH(IC$21,Input!$A$6:$IA$6,0),FALSE))&gt;0,$D174/VLOOKUP($C174,Input!$A$8:$IA$39,MATCH(IC$21,Input!$A$6:$IA$6,0),FALSE),0))</f>
        <v>0</v>
      </c>
      <c r="ID174" s="1">
        <f>+IF($E174=ID$22,VLOOKUP($C174,Input!$A$8:$IA$39,MATCH(ID$21,Input!$A$6:$IA$6,0),FALSE),0)*IF(ID$110&gt;=MAX($IC$110:IC$110),MIN((ID$110-MAX($IC$110:IC$110)),(ID$110-IC$110)),0)+IF($E174=ID$22,VLOOKUP($C174,Input!$A$8:$IA$39,MATCH(ID$21,Input!$A$6:$IA$6,0),FALSE),0)*IF(ID$109&gt;=MAX($IC$109:IC$109),MIN((ID$109-MAX($IC$109:IC$109)),(ID$109-IC$109)),0)</f>
        <v>0</v>
      </c>
      <c r="IE174" s="1">
        <f>+IF($E174=IE$22,VLOOKUP($C174,Input!$A$8:$IA$39,MATCH(IE$21,Input!$A$6:$IA$6,0),FALSE),0)*IF(IE$110&gt;=MAX($IC$110:ID$110),MIN((IE$110-MAX($IC$110:ID$110)),(IE$110-ID$110)),0)+IF($E174=IE$22,VLOOKUP($C174,Input!$A$8:$IA$39,MATCH(IE$21,Input!$A$6:$IA$6,0),FALSE),0)*IF(IE$109&gt;=MAX($IC$109:ID$109),MIN((IE$109-MAX($IC$109:ID$109)),(IE$109-ID$109)),0)</f>
        <v>0</v>
      </c>
      <c r="IF174" s="1">
        <f>+IF($E174=IF$22,VLOOKUP($C174,Input!$A$8:$IA$39,MATCH(IF$21,Input!$A$6:$IA$6,0),FALSE),0)*IF(IF$110&gt;=MAX($IC$110:IE$110),MIN((IF$110-MAX($IC$110:IE$110)),(IF$110-IE$110)),0)+IF($E174=IF$22,VLOOKUP($C174,Input!$A$8:$IA$39,MATCH(IF$21,Input!$A$6:$IA$6,0),FALSE),0)*IF(IF$109&gt;=MAX($IC$109:IE$109),MIN((IF$109-MAX($IC$109:IE$109)),(IF$109-IE$109)),0)</f>
        <v>0</v>
      </c>
      <c r="IG174" s="1">
        <f>+IF($E174=IG$22,VLOOKUP($C174,Input!$A$8:$IA$39,MATCH(IG$21,Input!$A$6:$IA$6,0),FALSE),0)*IF(IG$110&gt;=MAX($IC$110:IF$110),MIN((IG$110-MAX($IC$110:IF$110)),(IG$110-IF$110)),0)+IF($E174=IG$22,VLOOKUP($C174,Input!$A$8:$IA$39,MATCH(IG$21,Input!$A$6:$IA$6,0),FALSE),0)*IF(IG$109&gt;=MAX($IC$109:IF$109),MIN((IG$109-MAX($IC$109:IF$109)),(IG$109-IF$109)),0)</f>
        <v>0</v>
      </c>
      <c r="IH174" s="1">
        <f>+IF($E174=IH$22,VLOOKUP($C174,Input!$A$8:$IA$39,MATCH(IH$21,Input!$A$6:$IA$6,0),FALSE),0)*IF(IH$110&gt;=MAX($IC$110:IG$110),MIN((IH$110-MAX($IC$110:IG$110)),(IH$110-IG$110)),0)+IF($E174=IH$22,VLOOKUP($C174,Input!$A$8:$IA$39,MATCH(IH$21,Input!$A$6:$IA$6,0),FALSE),0)*IF(IH$109&gt;=MAX($IC$109:IG$109),MIN((IH$109-MAX($IC$109:IG$109)),(IH$109-IG$109)),0)</f>
        <v>0</v>
      </c>
      <c r="II174" s="1">
        <f>+IF($E174=II$22,VLOOKUP($C174,Input!$A$8:$IA$39,MATCH(II$21,Input!$A$6:$IA$6,0),FALSE),0)*IF(II$110&gt;=MAX($IC$110:IH$110),MIN((II$110-MAX($IC$110:IH$110)),(II$110-IH$110)),0)+IF($E174=II$22,VLOOKUP($C174,Input!$A$8:$IA$39,MATCH(II$21,Input!$A$6:$IA$6,0),FALSE),0)*IF(II$109&gt;=MAX($IC$109:IH$109),MIN((II$109-MAX($IC$109:IH$109)),(II$109-IH$109)),0)</f>
        <v>0</v>
      </c>
      <c r="IJ174" s="1">
        <f>+IF($E174=IJ$22,VLOOKUP($C174,Input!$A$8:$IA$39,MATCH(IJ$21,Input!$A$6:$IA$6,0),FALSE),0)*IF(IJ$110&gt;=MAX($IC$110:II$110),MIN((IJ$110-MAX($IC$110:II$110)),(IJ$110-II$110)),0)+IF($E174=IJ$22,VLOOKUP($C174,Input!$A$8:$IA$39,MATCH(IJ$21,Input!$A$6:$IA$6,0),FALSE),0)*IF(IJ$109&gt;=MAX($IC$109:II$109),MIN((IJ$109-MAX($IC$109:II$109)),(IJ$109-II$109)),0)</f>
        <v>0</v>
      </c>
      <c r="IK174" s="1">
        <f>+IF($E174=IK$22,VLOOKUP($C174,Input!$A$8:$IA$39,MATCH(IK$21,Input!$A$6:$IA$6,0),FALSE),0)*IF(IK$110&gt;=MAX($IC$110:IJ$110),MIN((IK$110-MAX($IC$110:IJ$110)),(IK$110-IJ$110)),0)+IF($E174=IK$22,VLOOKUP($C174,Input!$A$8:$IA$39,MATCH(IK$21,Input!$A$6:$IA$6,0),FALSE),0)*IF(IK$109&gt;=MAX($IC$109:IJ$109),MIN((IK$109-MAX($IC$109:IJ$109)),(IK$109-IJ$109)),0)</f>
        <v>0</v>
      </c>
      <c r="IL174" s="1">
        <f>+IF($E174=IL$22,VLOOKUP($C174,Input!$A$8:$IA$39,MATCH(IL$21,Input!$A$6:$IA$6,0),FALSE),0)*IF(IL$110&gt;=MAX($IC$110:IK$110),MIN((IL$110-MAX($IC$110:IK$110)),(IL$110-IK$110)),0)+IF($E174=IL$22,VLOOKUP($C174,Input!$A$8:$IA$39,MATCH(IL$21,Input!$A$6:$IA$6,0),FALSE),0)*IF(IL$109&gt;=MAX($IC$109:IK$109),MIN((IL$109-MAX($IC$109:IK$109)),(IL$109-IK$109)),0)</f>
        <v>0</v>
      </c>
      <c r="IM174" s="1">
        <f>+IF($E174=IM$22,VLOOKUP($C174,Input!$A$8:$IA$39,MATCH(IM$21,Input!$A$6:$IA$6,0),FALSE),0)*IF(IM$110&gt;=MAX($IC$110:IL$110),MIN((IM$110-MAX($IC$110:IL$110)),(IM$110-IL$110)),0)+IF($E174=IM$22,VLOOKUP($C174,Input!$A$8:$IA$39,MATCH(IM$21,Input!$A$6:$IA$6,0),FALSE),0)*IF(IM$109&gt;=MAX($IC$109:IL$109),MIN((IM$109-MAX($IC$109:IL$109)),(IM$109-IL$109)),0)</f>
        <v>0</v>
      </c>
      <c r="IN174" s="1">
        <f>+IF($E174=IN$22,VLOOKUP($C174,Input!$A$8:$IA$39,MATCH(IN$21,Input!$A$6:$IA$6,0),FALSE),0)*IF(IN$110&gt;=MAX($IC$110:IM$110),MIN((IN$110-MAX($IC$110:IM$110)),(IN$110-IM$110)),0)+IF($E174=IN$22,VLOOKUP($C174,Input!$A$8:$IA$39,MATCH(IN$21,Input!$A$6:$IA$6,0),FALSE),0)*IF(IN$109&gt;=MAX($IC$109:IM$109),MIN((IN$109-MAX($IC$109:IM$109)),(IN$109-IM$109)),0)</f>
        <v>0</v>
      </c>
      <c r="IO174" s="1">
        <f>+IF($E174=IO$22,VLOOKUP($C174,Input!$A$8:$IA$39,MATCH(IO$21,Input!$A$6:$IA$6,0),FALSE),0)*IF(IO$110&gt;=MAX($IC$110:IN$110),MIN((IO$110-MAX($IC$110:IN$110)),(IO$110-IN$110)),0)+IF($E174=IO$22,VLOOKUP($C174,Input!$A$8:$IA$39,MATCH(IO$21,Input!$A$6:$IA$6,0),FALSE),0)*IF(IO$109&gt;=MAX($IC$109:IN$109),MIN((IO$109-MAX($IC$109:IN$109)),(IO$109-IN$109)),0)</f>
        <v>0</v>
      </c>
      <c r="IP174" s="1">
        <f>+IF($E174=IP$22,VLOOKUP($C174,Input!$A$8:$IA$39,MATCH(IP$21,Input!$A$6:$IA$6,0),FALSE),0)*IF(IP$110&gt;=MAX($IC$110:IO$110),MIN((IP$110-MAX($IC$110:IO$110)),(IP$110-IO$110)),0)+IF($E174=IP$22,VLOOKUP($C174,Input!$A$8:$IA$39,MATCH(IP$21,Input!$A$6:$IA$6,0),FALSE),0)*IF(IP$109&gt;=MAX($IC$109:IO$109),MIN((IP$109-MAX($IC$109:IO$109)),(IP$109-IO$109)),0)</f>
        <v>0</v>
      </c>
      <c r="IQ174" s="1">
        <f>+IF($E174=IQ$22,VLOOKUP($C174,Input!$A$8:$IA$39,MATCH(IQ$21,Input!$A$6:$IA$6,0),FALSE),0)*IF(IQ$110&gt;=MAX($IC$110:IP$110),MIN((IQ$110-MAX($IC$110:IP$110)),(IQ$110-IP$110)),0)+IF($E174=IQ$22,VLOOKUP($C174,Input!$A$8:$IA$39,MATCH(IQ$21,Input!$A$6:$IA$6,0),FALSE),0)*IF(IQ$109&gt;=MAX($IC$109:IP$109),MIN((IQ$109-MAX($IC$109:IP$109)),(IQ$109-IP$109)),0)</f>
        <v>0</v>
      </c>
      <c r="IR174" s="1">
        <f>+IF($E174=IR$22,VLOOKUP($C174,Input!$A$8:$IA$39,MATCH(IR$21,Input!$A$6:$IA$6,0),FALSE),0)*IF(IR$110&gt;=MAX($IC$110:IQ$110),MIN((IR$110-MAX($IC$110:IQ$110)),(IR$110-IQ$110)),0)+IF($E174=IR$22,VLOOKUP($C174,Input!$A$8:$IA$39,MATCH(IR$21,Input!$A$6:$IA$6,0),FALSE),0)*IF(IR$109&gt;=MAX($IC$109:IQ$109),MIN((IR$109-MAX($IC$109:IQ$109)),(IR$109-IQ$109)),0)</f>
        <v>0</v>
      </c>
      <c r="IS174" s="1">
        <f>+IF($E174=IS$22,VLOOKUP($C174,Input!$A$8:$IA$39,MATCH(IS$21,Input!$A$6:$IA$6,0),FALSE),0)*IF(IS$110&gt;=MAX($IC$110:IR$110),MIN((IS$110-MAX($IC$110:IR$110)),(IS$110-IR$110)),0)+IF($E174=IS$22,VLOOKUP($C174,Input!$A$8:$IA$39,MATCH(IS$21,Input!$A$6:$IA$6,0),FALSE),0)*IF(IS$109&gt;=MAX($IC$109:IR$109),MIN((IS$109-MAX($IC$109:IR$109)),(IS$109-IR$109)),0)</f>
        <v>0</v>
      </c>
      <c r="IT174" s="1">
        <f>+IF($E174=IT$22,VLOOKUP($C174,Input!$A$8:$IA$39,MATCH(IT$21,Input!$A$6:$IA$6,0),FALSE),0)*IF(IT$110&gt;=MAX($IC$110:IS$110),MIN((IT$110-MAX($IC$110:IS$110)),(IT$110-IS$110)),0)+IF($E174=IT$22,VLOOKUP($C174,Input!$A$8:$IA$39,MATCH(IT$21,Input!$A$6:$IA$6,0),FALSE),0)*IF(IT$109&gt;=MAX($IC$109:IS$109),MIN((IT$109-MAX($IC$109:IS$109)),(IT$109-IS$109)),0)</f>
        <v>0</v>
      </c>
      <c r="IU174" s="1">
        <f>+IF($E174=IU$22,VLOOKUP($C174,Input!$A$8:$IA$39,MATCH(IU$21,Input!$A$6:$IA$6,0),FALSE),0)*IF(IU$110&gt;=MAX($IC$110:IT$110),MIN((IU$110-MAX($IC$110:IT$110)),(IU$110-IT$110)),0)+IF($E174=IU$22,VLOOKUP($C174,Input!$A$8:$IA$39,MATCH(IU$21,Input!$A$6:$IA$6,0),FALSE),0)*IF(IU$109&gt;=MAX($IC$109:IT$109),MIN((IU$109-MAX($IC$109:IT$109)),(IU$109-IT$109)),0)</f>
        <v>0</v>
      </c>
      <c r="IV174" s="1">
        <f>+IF($E174=IV$22,VLOOKUP($C174,Input!$A$8:$IA$39,MATCH(IV$21,Input!$A$6:$IA$6,0),FALSE),0)*IF(IV$110&gt;=MAX($IC$110:IU$110),MIN((IV$110-MAX($IC$110:IU$110)),(IV$110-IU$110)),0)+IF($E174=IV$22,VLOOKUP($C174,Input!$A$8:$IA$39,MATCH(IV$21,Input!$A$6:$IA$6,0),FALSE),0)*IF(IV$109&gt;=MAX($IC$109:IU$109),MIN((IV$109-MAX($IC$109:IU$109)),(IV$109-IU$109)),0)</f>
        <v>0</v>
      </c>
      <c r="IW174" s="1">
        <f>+IF($E174=IW$22,VLOOKUP($C174,Input!$A$8:$IA$39,MATCH(IW$21,Input!$A$6:$IA$6,0),FALSE),0)*IF(IW$110&gt;=MAX($IC$110:IV$110),MIN((IW$110-MAX($IC$110:IV$110)),(IW$110-IV$110)),0)+IF($E174=IW$22,VLOOKUP($C174,Input!$A$8:$IA$39,MATCH(IW$21,Input!$A$6:$IA$6,0),FALSE),0)*IF(IW$109&gt;=MAX($IC$109:IV$109),MIN((IW$109-MAX($IC$109:IV$109)),(IW$109-IV$109)),0)</f>
        <v>0</v>
      </c>
      <c r="IX174" s="1">
        <f>+IF($E174=IX$22,VLOOKUP($C174,Input!$A$8:$IA$39,MATCH(IX$21,Input!$A$6:$IA$6,0),FALSE),0)*IF(IX$110&gt;=MAX($IC$110:IW$110),MIN((IX$110-MAX($IC$110:IW$110)),(IX$110-IW$110)),0)+IF($E174=IX$22,VLOOKUP($C174,Input!$A$8:$IA$39,MATCH(IX$21,Input!$A$6:$IA$6,0),FALSE),0)*IF(IX$109&gt;=MAX($IC$109:IW$109),MIN((IX$109-MAX($IC$109:IW$109)),(IX$109-IW$109)),0)</f>
        <v>0</v>
      </c>
      <c r="IY174" s="1">
        <f>+IF($E174=IY$22,VLOOKUP($C174,Input!$A$8:$IA$39,MATCH(IY$21,Input!$A$6:$IA$6,0),FALSE),0)*IF(IY$110&gt;=MAX($IC$110:IX$110),MIN((IY$110-MAX($IC$110:IX$110)),(IY$110-IX$110)),0)+IF($E174=IY$22,VLOOKUP($C174,Input!$A$8:$IA$39,MATCH(IY$21,Input!$A$6:$IA$6,0),FALSE),0)*IF(IY$109&gt;=MAX($IC$109:IX$109),MIN((IY$109-MAX($IC$109:IX$109)),(IY$109-IX$109)),0)</f>
        <v>0</v>
      </c>
      <c r="IZ174" s="1">
        <f>+IF($E174=IZ$22,VLOOKUP($C174,Input!$A$8:$IA$39,MATCH(IZ$21,Input!$A$6:$IA$6,0),FALSE),0)*IF(IZ$110&gt;=MAX($IC$110:IY$110),MIN((IZ$110-MAX($IC$110:IY$110)),(IZ$110-IY$110)),0)+IF($E174=IZ$22,VLOOKUP($C174,Input!$A$8:$IA$39,MATCH(IZ$21,Input!$A$6:$IA$6,0),FALSE),0)*IF(IZ$109&gt;=MAX($IC$109:IY$109),MIN((IZ$109-MAX($IC$109:IY$109)),(IZ$109-IY$109)),0)</f>
        <v>0</v>
      </c>
      <c r="JA174" s="1">
        <f>+IF($E174=JA$22,VLOOKUP($C174,Input!$A$8:$IA$39,MATCH(JA$21,Input!$A$6:$IA$6,0),FALSE),0)*IF(JA$110&gt;=MAX($IC$110:IZ$110),MIN((JA$110-MAX($IC$110:IZ$110)),(JA$110-IZ$110)),0)+IF($E174=JA$22,VLOOKUP($C174,Input!$A$8:$IA$39,MATCH(JA$21,Input!$A$6:$IA$6,0),FALSE),0)*IF(JA$109&gt;=MAX($IC$109:IZ$109),MIN((JA$109-MAX($IC$109:IZ$109)),(JA$109-IZ$109)),0)</f>
        <v>0</v>
      </c>
      <c r="JB174" s="1">
        <f>+IF($E174=JB$22,VLOOKUP($C174,Input!$A$8:$IA$39,MATCH(JB$21,Input!$A$6:$IA$6,0),FALSE),0)*IF(JB$110&gt;=MAX($IC$110:JA$110),MIN((JB$110-MAX($IC$110:JA$110)),(JB$110-JA$110)),0)+IF($E174=JB$22,VLOOKUP($C174,Input!$A$8:$IA$39,MATCH(JB$21,Input!$A$6:$IA$6,0),FALSE),0)*IF(JB$109&gt;=MAX($IC$109:JA$109),MIN((JB$109-MAX($IC$109:JA$109)),(JB$109-JA$109)),0)</f>
        <v>0</v>
      </c>
      <c r="JC174" s="1">
        <f>+IF($E174=JC$22,VLOOKUP($C174,Input!$A$8:$IA$39,MATCH(JC$21,Input!$A$6:$IA$6,0),FALSE),0)*IF(JC$110&gt;=MAX($IC$110:JB$110),MIN((JC$110-MAX($IC$110:JB$110)),(JC$110-JB$110)),0)+IF($E174=JC$22,VLOOKUP($C174,Input!$A$8:$IA$39,MATCH(JC$21,Input!$A$6:$IA$6,0),FALSE),0)*IF(JC$109&gt;=MAX($IC$109:JB$109),MIN((JC$109-MAX($IC$109:JB$109)),(JC$109-JB$109)),0)</f>
        <v>0</v>
      </c>
      <c r="JD174" s="1">
        <f>+IF($E174=JD$22,VLOOKUP($C174,Input!$A$8:$IA$39,MATCH(JD$21,Input!$A$6:$IA$6,0),FALSE),0)*IF(JD$110&gt;=MAX($IC$110:JC$110),MIN((JD$110-MAX($IC$110:JC$110)),(JD$110-JC$110)),0)+IF($E174=JD$22,VLOOKUP($C174,Input!$A$8:$IA$39,MATCH(JD$21,Input!$A$6:$IA$6,0),FALSE),0)*IF(JD$109&gt;=MAX($IC$109:JC$109),MIN((JD$109-MAX($IC$109:JC$109)),(JD$109-JC$109)),0)</f>
        <v>0</v>
      </c>
      <c r="JE174" s="1">
        <f>+IF($E174=JE$22,VLOOKUP($C174,Input!$A$8:$IA$39,MATCH(JE$21,Input!$A$6:$IA$6,0),FALSE),0)*IF(JE$110&gt;=MAX($IC$110:JD$110),MIN((JE$110-MAX($IC$110:JD$110)),(JE$110-JD$110)),0)+IF($E174=JE$22,VLOOKUP($C174,Input!$A$8:$IA$39,MATCH(JE$21,Input!$A$6:$IA$6,0),FALSE),0)*IF(JE$109&gt;=MAX($IC$109:JD$109),MIN((JE$109-MAX($IC$109:JD$109)),(JE$109-JD$109)),0)</f>
        <v>0</v>
      </c>
      <c r="JF174" s="1">
        <f>+IF($E174=JF$22,VLOOKUP($C174,Input!$A$8:$IA$39,MATCH(JF$21,Input!$A$6:$IA$6,0),FALSE),0)*IF(JF$110&gt;=MAX($IC$110:JE$110),MIN((JF$110-MAX($IC$110:JE$110)),(JF$110-JE$110)),0)+IF($E174=JF$22,VLOOKUP($C174,Input!$A$8:$IA$39,MATCH(JF$21,Input!$A$6:$IA$6,0),FALSE),0)*IF(JF$109&gt;=MAX($IC$109:JE$109),MIN((JF$109-MAX($IC$109:JE$109)),(JF$109-JE$109)),0)</f>
        <v>0</v>
      </c>
      <c r="JG174" s="1">
        <f>+IF($E174=JG$22,VLOOKUP($C174,Input!$A$8:$IA$39,MATCH(JG$21,Input!$A$6:$IA$6,0),FALSE),0)*IF(JG$110&gt;=MAX($IC$110:JF$110),MIN((JG$110-MAX($IC$110:JF$110)),(JG$110-JF$110)),0)+IF($E174=JG$22,VLOOKUP($C174,Input!$A$8:$IA$39,MATCH(JG$21,Input!$A$6:$IA$6,0),FALSE),0)*IF(JG$109&gt;=MAX($IC$109:JF$109),MIN((JG$109-MAX($IC$109:JF$109)),(JG$109-JF$109)),0)</f>
        <v>0</v>
      </c>
      <c r="JH174" s="1">
        <f>+IF($E174=JH$22,VLOOKUP($C174,Input!$A$8:$IA$39,MATCH(JH$21,Input!$A$6:$IA$6,0),FALSE),0)*IF(JH$110&gt;=MAX($IC$110:JG$110),MIN((JH$110-MAX($IC$110:JG$110)),(JH$110-JG$110)),0)+IF($E174=JH$22,VLOOKUP($C174,Input!$A$8:$IA$39,MATCH(JH$21,Input!$A$6:$IA$6,0),FALSE),0)*IF(JH$109&gt;=MAX($IC$109:JG$109),MIN((JH$109-MAX($IC$109:JG$109)),(JH$109-JG$109)),0)</f>
        <v>0</v>
      </c>
      <c r="JI174" s="1">
        <f>+IF($E174=JI$22,VLOOKUP($C174,Input!$A$8:$IA$39,MATCH(JI$21,Input!$A$6:$IA$6,0),FALSE),0)*IF(JI$110&gt;=MAX($IC$110:JH$110),MIN((JI$110-MAX($IC$110:JH$110)),(JI$110-JH$110)),0)+IF($E174=JI$22,VLOOKUP($C174,Input!$A$8:$IA$39,MATCH(JI$21,Input!$A$6:$IA$6,0),FALSE),0)*IF(JI$109&gt;=MAX($IC$109:JH$109),MIN((JI$109-MAX($IC$109:JH$109)),(JI$109-JH$109)),0)</f>
        <v>0</v>
      </c>
      <c r="JJ174" s="1">
        <f>+IF($E174=JJ$22,VLOOKUP($C174,Input!$A$8:$IA$39,MATCH(JJ$21,Input!$A$6:$IA$6,0),FALSE),0)*IF(JJ$110&gt;=MAX($IC$110:JI$110),MIN((JJ$110-MAX($IC$110:JI$110)),(JJ$110-JI$110)),0)+IF($E174=JJ$22,VLOOKUP($C174,Input!$A$8:$IA$39,MATCH(JJ$21,Input!$A$6:$IA$6,0),FALSE),0)*IF(JJ$109&gt;=MAX($IC$109:JI$109),MIN((JJ$109-MAX($IC$109:JI$109)),(JJ$109-JI$109)),0)</f>
        <v>0</v>
      </c>
      <c r="JK174" s="1">
        <f>+IF($E174=JK$22,VLOOKUP($C174,Input!$A$8:$IA$39,MATCH(JK$21,Input!$A$6:$IA$6,0),FALSE),0)*IF(JK$110&gt;=MAX($IC$110:JJ$110),MIN((JK$110-MAX($IC$110:JJ$110)),(JK$110-JJ$110)),0)+IF($E174=JK$22,VLOOKUP($C174,Input!$A$8:$IA$39,MATCH(JK$21,Input!$A$6:$IA$6,0),FALSE),0)*IF(JK$109&gt;=MAX($IC$109:JJ$109),MIN((JK$109-MAX($IC$109:JJ$109)),(JK$109-JJ$109)),0)</f>
        <v>0</v>
      </c>
      <c r="JL174" s="1">
        <f>+IF($E174=JL$22,VLOOKUP($C174,Input!$A$8:$IA$39,MATCH(JL$21,Input!$A$6:$IA$6,0),FALSE),0)*IF(JL$110&gt;=MAX($IC$110:JK$110),MIN((JL$110-MAX($IC$110:JK$110)),(JL$110-JK$110)),0)+IF($E174=JL$22,VLOOKUP($C174,Input!$A$8:$IA$39,MATCH(JL$21,Input!$A$6:$IA$6,0),FALSE),0)*IF(JL$109&gt;=MAX($IC$109:JK$109),MIN((JL$109-MAX($IC$109:JK$109)),(JL$109-JK$109)),0)</f>
        <v>0</v>
      </c>
      <c r="JN174" t="str">
        <f>+VLOOKUP($C174,Input!$A$8:$GZ$39,MATCH(JN$21,Input!$A$6:$GZ$6,0),FALSE)</f>
        <v>CNG Station Maint in fuel price</v>
      </c>
      <c r="JO174" s="1">
        <f>IF($E174+$I174+$D$7&lt;=JO$22,0,IF(JO$22-$D$7&gt;=$E174,VLOOKUP($C174,Input!$A$8:$GZ$39,MATCH(JO$21,Input!$A$6:$GZ$6,0),FALSE),0)*$F174/$G174)*$D174</f>
        <v>0</v>
      </c>
      <c r="JP174" s="1">
        <f>IF($E174+$I174+$D$7&lt;=JP$22,0,IF(JP$22-$D$7&gt;=$E174,VLOOKUP($C174,Input!$A$8:$GZ$39,MATCH(JP$21,Input!$A$6:$GZ$6,0),FALSE),0)*$F174/$G174)*$D174</f>
        <v>0</v>
      </c>
      <c r="JQ174" s="1">
        <f>IF($E174+$I174+$D$7&lt;=JQ$22,0,IF(JQ$22-$D$7&gt;=$E174,VLOOKUP($C174,Input!$A$8:$GZ$39,MATCH(JQ$21,Input!$A$6:$GZ$6,0),FALSE),0)*$F174/$G174)*$D174</f>
        <v>0</v>
      </c>
      <c r="JR174" s="1">
        <f>IF($E174+$I174+$D$7&lt;=JR$22,0,IF(JR$22-$D$7&gt;=$E174,VLOOKUP($C174,Input!$A$8:$GZ$39,MATCH(JR$21,Input!$A$6:$GZ$6,0),FALSE),0)*$F174/$G174)*$D174</f>
        <v>0</v>
      </c>
      <c r="JS174" s="1">
        <f>IF($E174+$I174+$D$7&lt;=JS$22,0,IF(JS$22-$D$7&gt;=$E174,VLOOKUP($C174,Input!$A$8:$GZ$39,MATCH(JS$21,Input!$A$6:$GZ$6,0),FALSE),0)*$F174/$G174)*$D174</f>
        <v>0</v>
      </c>
      <c r="JT174" s="1">
        <f>IF($E174+$I174+$D$7&lt;=JT$22,0,IF(JT$22-$D$7&gt;=$E174,VLOOKUP($C174,Input!$A$8:$GZ$39,MATCH(JT$21,Input!$A$6:$GZ$6,0),FALSE),0)*$F174/$G174)*$D174</f>
        <v>0</v>
      </c>
      <c r="JU174" s="1">
        <f>IF($E174+$I174+$D$7&lt;=JU$22,0,IF(JU$22-$D$7&gt;=$E174,VLOOKUP($C174,Input!$A$8:$GZ$39,MATCH(JU$21,Input!$A$6:$GZ$6,0),FALSE),0)*$F174/$G174)*$D174</f>
        <v>0</v>
      </c>
      <c r="JV174" s="1">
        <f>IF($E174+$I174+$D$7&lt;=JV$22,0,IF(JV$22-$D$7&gt;=$E174,VLOOKUP($C174,Input!$A$8:$GZ$39,MATCH(JV$21,Input!$A$6:$GZ$6,0),FALSE),0)*$F174/$G174)*$D174</f>
        <v>0</v>
      </c>
      <c r="JW174" s="1">
        <f>IF($E174+$I174+$D$7&lt;=JW$22,0,IF(JW$22-$D$7&gt;=$E174,VLOOKUP($C174,Input!$A$8:$GZ$39,MATCH(JW$21,Input!$A$6:$GZ$6,0),FALSE),0)*$F174/$G174)*$D174</f>
        <v>0</v>
      </c>
      <c r="JX174" s="1">
        <f>IF($E174+$I174+$D$7&lt;=JX$22,0,IF(JX$22-$D$7&gt;=$E174,VLOOKUP($C174,Input!$A$8:$GZ$39,MATCH(JX$21,Input!$A$6:$GZ$6,0),FALSE),0)*$F174/$G174)*$D174</f>
        <v>0</v>
      </c>
      <c r="JY174" s="1">
        <f>IF($E174+$I174+$D$7&lt;=JY$22,0,IF(JY$22-$D$7&gt;=$E174,VLOOKUP($C174,Input!$A$8:$GZ$39,MATCH(JY$21,Input!$A$6:$GZ$6,0),FALSE),0)*$F174/$G174)*$D174</f>
        <v>0</v>
      </c>
      <c r="JZ174" s="1">
        <f>IF($E174+$I174+$D$7&lt;=JZ$22,0,IF(JZ$22-$D$7&gt;=$E174,VLOOKUP($C174,Input!$A$8:$GZ$39,MATCH(JZ$21,Input!$A$6:$GZ$6,0),FALSE),0)*$F174/$G174)*$D174</f>
        <v>0</v>
      </c>
      <c r="KA174" s="1">
        <f>IF($E174+$I174+$D$7&lt;=KA$22,0,IF(KA$22-$D$7&gt;=$E174,VLOOKUP($C174,Input!$A$8:$GZ$39,MATCH(KA$21,Input!$A$6:$GZ$6,0),FALSE),0)*$F174/$G174)*$D174</f>
        <v>0</v>
      </c>
      <c r="KB174" s="1">
        <f>IF($E174+$I174+$D$7&lt;=KB$22,0,IF(KB$22-$D$7&gt;=$E174,VLOOKUP($C174,Input!$A$8:$GZ$39,MATCH(KB$21,Input!$A$6:$GZ$6,0),FALSE),0)*$F174/$G174)*$D174</f>
        <v>0</v>
      </c>
      <c r="KC174" s="1">
        <f>IF($E174+$I174+$D$7&lt;=KC$22,0,IF(KC$22-$D$7&gt;=$E174,VLOOKUP($C174,Input!$A$8:$GZ$39,MATCH(KC$21,Input!$A$6:$GZ$6,0),FALSE),0)*$F174/$G174)*$D174</f>
        <v>0</v>
      </c>
      <c r="KD174" s="1">
        <f>IF($E174+$I174+$D$7&lt;=KD$22,0,IF(KD$22-$D$7&gt;=$E174,VLOOKUP($C174,Input!$A$8:$GZ$39,MATCH(KD$21,Input!$A$6:$GZ$6,0),FALSE),0)*$F174/$G174)*$D174</f>
        <v>0</v>
      </c>
      <c r="KE174" s="1">
        <f>IF($E174+$I174+$D$7&lt;=KE$22,0,IF(KE$22-$D$7&gt;=$E174,VLOOKUP($C174,Input!$A$8:$GZ$39,MATCH(KE$21,Input!$A$6:$GZ$6,0),FALSE),0)*$F174/$G174)*$D174</f>
        <v>0</v>
      </c>
      <c r="KF174" s="1">
        <f>IF($E174+$I174+$D$7&lt;=KF$22,0,IF(KF$22-$D$7&gt;=$E174,VLOOKUP($C174,Input!$A$8:$GZ$39,MATCH(KF$21,Input!$A$6:$GZ$6,0),FALSE),0)*$F174/$G174)*$D174</f>
        <v>0</v>
      </c>
      <c r="KG174" s="1">
        <f>IF($E174+$I174+$D$7&lt;=KG$22,0,IF(KG$22-$D$7&gt;=$E174,VLOOKUP($C174,Input!$A$8:$GZ$39,MATCH(KG$21,Input!$A$6:$GZ$6,0),FALSE),0)*$F174/$G174)*$D174</f>
        <v>0</v>
      </c>
      <c r="KH174" s="1">
        <f>IF($E174+$I174+$D$7&lt;=KH$22,0,IF(KH$22-$D$7&gt;=$E174,VLOOKUP($C174,Input!$A$8:$GZ$39,MATCH(KH$21,Input!$A$6:$GZ$6,0),FALSE),0)*$F174/$G174)*$D174</f>
        <v>0</v>
      </c>
      <c r="KI174" s="1">
        <f>IF($E174+$I174+$D$7&lt;=KI$22,0,IF(KI$22-$D$7&gt;=$E174,VLOOKUP($C174,Input!$A$8:$GZ$39,MATCH(KI$21,Input!$A$6:$GZ$6,0),FALSE),0)*$F174/$G174)*$D174</f>
        <v>0</v>
      </c>
      <c r="KJ174" s="1">
        <f>IF($E174+$I174+$D$7&lt;=KJ$22,0,IF(KJ$22-$D$7&gt;=$E174,VLOOKUP($C174,Input!$A$8:$GZ$39,MATCH(KJ$21,Input!$A$6:$GZ$6,0),FALSE),0)*$F174/$G174)*$D174</f>
        <v>0</v>
      </c>
      <c r="KK174" s="1">
        <f>IF($E174+$I174+$D$7&lt;=KK$22,0,IF(KK$22-$D$7&gt;=$E174,VLOOKUP($C174,Input!$A$8:$GZ$39,MATCH(KK$21,Input!$A$6:$GZ$6,0),FALSE),0)*$F174/$G174)*$D174</f>
        <v>0</v>
      </c>
      <c r="KL174" s="1">
        <f>IF($E174+$I174+$D$7&lt;=KL$22,0,IF(KL$22-$D$7&gt;=$E174,VLOOKUP($C174,Input!$A$8:$GZ$39,MATCH(KL$21,Input!$A$6:$GZ$6,0),FALSE),0)*$F174/$G174)*$D174</f>
        <v>0</v>
      </c>
      <c r="KM174" s="1">
        <f>IF($E174+$I174+$D$7&lt;=KM$22,0,IF(KM$22-$D$7&gt;=$E174,VLOOKUP($C174,Input!$A$8:$GZ$39,MATCH(KM$21,Input!$A$6:$GZ$6,0),FALSE),0)*$F174/$G174)*$D174</f>
        <v>0</v>
      </c>
      <c r="KN174" s="1">
        <f>IF($E174+$I174+$D$7&lt;=KN$22,0,IF(KN$22-$D$7&gt;=$E174,VLOOKUP($C174,Input!$A$8:$GZ$39,MATCH(KN$21,Input!$A$6:$GZ$6,0),FALSE),0)*$F174/$G174)*$D174</f>
        <v>0</v>
      </c>
      <c r="KO174" s="1">
        <f>IF($E174+$I174+$D$7&lt;=KO$22,0,IF(KO$22-$D$7&gt;=$E174,VLOOKUP($C174,Input!$A$8:$GZ$39,MATCH(KO$21,Input!$A$6:$GZ$6,0),FALSE),0)*$F174/$G174)*$D174</f>
        <v>0</v>
      </c>
      <c r="KP174" s="1">
        <f>IF($E174+$I174+$D$7&lt;=KP$22,0,IF(KP$22-$D$7&gt;=$E174,VLOOKUP($C174,Input!$A$8:$GZ$39,MATCH(KP$21,Input!$A$6:$GZ$6,0),FALSE),0)*$F174/$G174)*$D174</f>
        <v>0</v>
      </c>
      <c r="KQ174" s="1">
        <f>IF($E174+$I174+$D$7&lt;=KQ$22,0,IF(KQ$22-$D$7&gt;=$E174,VLOOKUP($C174,Input!$A$8:$GZ$39,MATCH(KQ$21,Input!$A$6:$GZ$6,0),FALSE),0)*$F174/$G174)*$D174</f>
        <v>0</v>
      </c>
      <c r="KR174" s="1">
        <f>IF($E174+$I174+$D$7&lt;=KR$22,0,IF(KR$22-$D$7&gt;=$E174,VLOOKUP($C174,Input!$A$8:$GZ$39,MATCH(KR$21,Input!$A$6:$GZ$6,0),FALSE),0)*$F174/$G174)*$D174</f>
        <v>0</v>
      </c>
      <c r="KS174" s="1">
        <f>IF($E174+$I174+$D$7&lt;=KS$22,0,IF(KS$22-$D$7&gt;=$E174,VLOOKUP($C174,Input!$A$8:$GZ$39,MATCH(KS$21,Input!$A$6:$GZ$6,0),FALSE),0)*$F174/$G174)*$D174</f>
        <v>0</v>
      </c>
      <c r="KT174" s="1">
        <f>IF($E174+$I174+$D$7&lt;=KT$22,0,IF(KT$22-$D$7&gt;=$E174,VLOOKUP($C174,Input!$A$8:$GZ$39,MATCH(KT$21,Input!$A$6:$GZ$6,0),FALSE),0)*$F174/$G174)*$D174</f>
        <v>0</v>
      </c>
      <c r="KU174" s="1">
        <f>IF($E174+$I174+$D$7&lt;=KU$22,0,IF(KU$22-$D$7&gt;=$E174,VLOOKUP($C174,Input!$A$8:$GZ$39,MATCH(KU$21,Input!$A$6:$GZ$6,0),FALSE),0)*$F174/$G174)*$D174</f>
        <v>0</v>
      </c>
      <c r="KV174" s="1">
        <f>IF($E174+$I174+$D$7&lt;=KV$22,0,IF(KV$22-$D$7&gt;=$E174,VLOOKUP($C174,Input!$A$8:$GZ$39,MATCH(KV$21,Input!$A$6:$GZ$6,0),FALSE),0)*$F174/$G174)*$D174</f>
        <v>0</v>
      </c>
      <c r="KW174" s="1">
        <f>IF($E174+$I174+$D$7&lt;=KW$22,0,IF(KW$22-$D$7&gt;=$E174,VLOOKUP($C174,Input!$A$8:$GZ$39,MATCH(KW$21,Input!$A$6:$GZ$6,0),FALSE),0)*$F174/$G174)*$D174</f>
        <v>0</v>
      </c>
      <c r="KY174" t="str">
        <f>VLOOKUP($C174,Input!$A$8:$HV$39,MATCH(KY$21,Input!$A$6:$HV$6,0),FALSE)</f>
        <v xml:space="preserve">CNG (compressed and at pump, including station maintenance) </v>
      </c>
      <c r="KZ174" s="1">
        <f>IF($E174+$I174+$D$7&lt;=KZ$22,0,IF(KZ$22-$D$7&gt;=$E174,VLOOKUP($C174,Input!$A$8:$HV$39,MATCH(KZ$21,Input!$A$6:$HV$6,0),FALSE)/$G174*$F174,0))*$D174</f>
        <v>0</v>
      </c>
      <c r="LA174" s="1">
        <f>IF($E174+$I174+$D$7&lt;=LA$22,0,IF(LA$22-$D$7&gt;=$E174,VLOOKUP($C174,Input!$A$8:$HV$39,MATCH(LA$21,Input!$A$6:$HV$6,0),FALSE)/$G174*$F174,0))*$D174</f>
        <v>0</v>
      </c>
      <c r="LB174" s="1">
        <f>IF($E174+$I174+$D$7&lt;=LB$22,0,IF(LB$22-$D$7&gt;=$E174,VLOOKUP($C174,Input!$A$8:$HV$39,MATCH(LB$21,Input!$A$6:$HV$6,0),FALSE)/$G174*$F174,0))*$D174</f>
        <v>0</v>
      </c>
      <c r="LC174" s="1">
        <f>IF($E174+$I174+$D$7&lt;=LC$22,0,IF(LC$22-$D$7&gt;=$E174,VLOOKUP($C174,Input!$A$8:$HV$39,MATCH(LC$21,Input!$A$6:$HV$6,0),FALSE)/$G174*$F174,0))*$D174</f>
        <v>0</v>
      </c>
      <c r="LD174" s="1">
        <f>IF($E174+$I174+$D$7&lt;=LD$22,0,IF(LD$22-$D$7&gt;=$E174,VLOOKUP($C174,Input!$A$8:$HV$39,MATCH(LD$21,Input!$A$6:$HV$6,0),FALSE)/$G174*$F174,0))*$D174</f>
        <v>0</v>
      </c>
      <c r="LE174" s="1">
        <f>IF($E174+$I174+$D$7&lt;=LE$22,0,IF(LE$22-$D$7&gt;=$E174,VLOOKUP($C174,Input!$A$8:$HV$39,MATCH(LE$21,Input!$A$6:$HV$6,0),FALSE)/$G174*$F174,0))*$D174</f>
        <v>0</v>
      </c>
      <c r="LF174" s="1">
        <f>IF($E174+$I174+$D$7&lt;=LF$22,0,IF(LF$22-$D$7&gt;=$E174,VLOOKUP($C174,Input!$A$8:$HV$39,MATCH(LF$21,Input!$A$6:$HV$6,0),FALSE)/$G174*$F174,0))*$D174</f>
        <v>0</v>
      </c>
      <c r="LG174" s="1">
        <f>IF($E174+$I174+$D$7&lt;=LG$22,0,IF(LG$22-$D$7&gt;=$E174,VLOOKUP($C174,Input!$A$8:$HV$39,MATCH(LG$21,Input!$A$6:$HV$6,0),FALSE)/$G174*$F174,0))*$D174</f>
        <v>0</v>
      </c>
      <c r="LH174" s="1">
        <f>IF($E174+$I174+$D$7&lt;=LH$22,0,IF(LH$22-$D$7&gt;=$E174,VLOOKUP($C174,Input!$A$8:$HV$39,MATCH(LH$21,Input!$A$6:$HV$6,0),FALSE)/$G174*$F174,0))*$D174</f>
        <v>0</v>
      </c>
      <c r="LI174" s="1">
        <f>IF($E174+$I174+$D$7&lt;=LI$22,0,IF(LI$22-$D$7&gt;=$E174,VLOOKUP($C174,Input!$A$8:$HV$39,MATCH(LI$21,Input!$A$6:$HV$6,0),FALSE)/$G174*$F174,0))*$D174</f>
        <v>0</v>
      </c>
      <c r="LJ174" s="1">
        <f>IF($E174+$I174+$D$7&lt;=LJ$22,0,IF(LJ$22-$D$7&gt;=$E174,VLOOKUP($C174,Input!$A$8:$HV$39,MATCH(LJ$21,Input!$A$6:$HV$6,0),FALSE)/$G174*$F174,0))*$D174</f>
        <v>0</v>
      </c>
      <c r="LK174" s="1">
        <f>IF($E174+$I174+$D$7&lt;=LK$22,0,IF(LK$22-$D$7&gt;=$E174,VLOOKUP($C174,Input!$A$8:$HV$39,MATCH(LK$21,Input!$A$6:$HV$6,0),FALSE)/$G174*$F174,0))*$D174</f>
        <v>0</v>
      </c>
      <c r="LL174" s="1">
        <f>IF($E174+$I174+$D$7&lt;=LL$22,0,IF(LL$22-$D$7&gt;=$E174,VLOOKUP($C174,Input!$A$8:$HV$39,MATCH(LL$21,Input!$A$6:$HV$6,0),FALSE)/$G174*$F174,0))*$D174</f>
        <v>0</v>
      </c>
      <c r="LM174" s="1">
        <f>IF($E174+$I174+$D$7&lt;=LM$22,0,IF(LM$22-$D$7&gt;=$E174,VLOOKUP($C174,Input!$A$8:$HV$39,MATCH(LM$21,Input!$A$6:$HV$6,0),FALSE)/$G174*$F174,0))*$D174</f>
        <v>0</v>
      </c>
      <c r="LN174" s="1">
        <f>IF($E174+$I174+$D$7&lt;=LN$22,0,IF(LN$22-$D$7&gt;=$E174,VLOOKUP($C174,Input!$A$8:$HV$39,MATCH(LN$21,Input!$A$6:$HV$6,0),FALSE)/$G174*$F174,0))*$D174</f>
        <v>0</v>
      </c>
      <c r="LO174" s="1">
        <f>IF($E174+$I174+$D$7&lt;=LO$22,0,IF(LO$22-$D$7&gt;=$E174,VLOOKUP($C174,Input!$A$8:$HV$39,MATCH(LO$21,Input!$A$6:$HV$6,0),FALSE)/$G174*$F174,0))*$D174</f>
        <v>0</v>
      </c>
      <c r="LP174" s="1">
        <f>IF($E174+$I174+$D$7&lt;=LP$22,0,IF(LP$22-$D$7&gt;=$E174,VLOOKUP($C174,Input!$A$8:$HV$39,MATCH(LP$21,Input!$A$6:$HV$6,0),FALSE)/$G174*$F174,0))*$D174</f>
        <v>0</v>
      </c>
      <c r="LQ174" s="1">
        <f>IF($E174+$I174+$D$7&lt;=LQ$22,0,IF(LQ$22-$D$7&gt;=$E174,VLOOKUP($C174,Input!$A$8:$HV$39,MATCH(LQ$21,Input!$A$6:$HV$6,0),FALSE)/$G174*$F174,0))*$D174</f>
        <v>0</v>
      </c>
      <c r="LR174" s="1">
        <f>IF($E174+$I174+$D$7&lt;=LR$22,0,IF(LR$22-$D$7&gt;=$E174,VLOOKUP($C174,Input!$A$8:$HV$39,MATCH(LR$21,Input!$A$6:$HV$6,0),FALSE)/$G174*$F174,0))*$D174</f>
        <v>0</v>
      </c>
      <c r="LS174" s="1">
        <f>IF($E174+$I174+$D$7&lt;=LS$22,0,IF(LS$22-$D$7&gt;=$E174,VLOOKUP($C174,Input!$A$8:$HV$39,MATCH(LS$21,Input!$A$6:$HV$6,0),FALSE)/$G174*$F174,0))*$D174</f>
        <v>0</v>
      </c>
      <c r="LT174" s="1">
        <f>IF($E174+$I174+$D$7&lt;=LT$22,0,IF(LT$22-$D$7&gt;=$E174,VLOOKUP($C174,Input!$A$8:$HV$39,MATCH(LT$21,Input!$A$6:$HV$6,0),FALSE)/$G174*$F174,0))*$D174</f>
        <v>0</v>
      </c>
      <c r="LU174" s="1">
        <f>IF($E174+$I174+$D$7&lt;=LU$22,0,IF(LU$22-$D$7&gt;=$E174,VLOOKUP($C174,Input!$A$8:$HV$39,MATCH(LU$21,Input!$A$6:$HV$6,0),FALSE)/$G174*$F174,0))*$D174</f>
        <v>0</v>
      </c>
      <c r="LV174" s="1">
        <f>IF($E174+$I174+$D$7&lt;=LV$22,0,IF(LV$22-$D$7&gt;=$E174,VLOOKUP($C174,Input!$A$8:$HV$39,MATCH(LV$21,Input!$A$6:$HV$6,0),FALSE)/$G174*$F174,0))*$D174</f>
        <v>0</v>
      </c>
      <c r="LW174" s="1">
        <f>IF($E174+$I174+$D$7&lt;=LW$22,0,IF(LW$22-$D$7&gt;=$E174,VLOOKUP($C174,Input!$A$8:$HV$39,MATCH(LW$21,Input!$A$6:$HV$6,0),FALSE)/$G174*$F174,0))*$D174</f>
        <v>3800647.2534955698</v>
      </c>
      <c r="LX174" s="1">
        <f>IF($E174+$I174+$D$7&lt;=LX$22,0,IF(LX$22-$D$7&gt;=$E174,VLOOKUP($C174,Input!$A$8:$HV$39,MATCH(LX$21,Input!$A$6:$HV$6,0),FALSE)/$G174*$F174,0))*$D174</f>
        <v>3836045.9128672988</v>
      </c>
      <c r="LY174" s="1">
        <f>IF($E174+$I174+$D$7&lt;=LY$22,0,IF(LY$22-$D$7&gt;=$E174,VLOOKUP($C174,Input!$A$8:$HV$39,MATCH(LY$21,Input!$A$6:$HV$6,0),FALSE)/$G174*$F174,0))*$D174</f>
        <v>3941150.9711658037</v>
      </c>
      <c r="LZ174" s="1">
        <f>IF($E174+$I174+$D$7&lt;=LZ$22,0,IF(LZ$22-$D$7&gt;=$E174,VLOOKUP($C174,Input!$A$8:$HV$39,MATCH(LZ$21,Input!$A$6:$HV$6,0),FALSE)/$G174*$F174,0))*$D174</f>
        <v>4022434.4984266944</v>
      </c>
      <c r="MA174" s="1">
        <f>IF($E174+$I174+$D$7&lt;=MA$22,0,IF(MA$22-$D$7&gt;=$E174,VLOOKUP($C174,Input!$A$8:$HV$39,MATCH(MA$21,Input!$A$6:$HV$6,0),FALSE)/$G174*$F174,0))*$D174</f>
        <v>4679331.8496469269</v>
      </c>
      <c r="MB174" s="1">
        <f>IF($E174+$I174+$D$7&lt;=MB$22,0,IF(MB$22-$D$7&gt;=$E174,VLOOKUP($C174,Input!$A$8:$HV$39,MATCH(MB$21,Input!$A$6:$HV$6,0),FALSE)/$G174*$F174,0))*$D174</f>
        <v>4727796.2985994602</v>
      </c>
      <c r="MC174" s="1">
        <f>IF($E174+$I174+$D$7&lt;=MC$22,0,IF(MC$22-$D$7&gt;=$E174,VLOOKUP($C174,Input!$A$8:$HV$39,MATCH(MC$21,Input!$A$6:$HV$6,0),FALSE)/$G174*$F174,0))*$D174</f>
        <v>4770734.6664968245</v>
      </c>
      <c r="MD174" s="1">
        <f>IF($E174+$I174+$D$7&lt;=MD$22,0,IF(MD$22-$D$7&gt;=$E174,VLOOKUP($C174,Input!$A$8:$HV$39,MATCH(MD$21,Input!$A$6:$HV$6,0),FALSE)/$G174*$F174,0))*$D174</f>
        <v>4781630.7487055259</v>
      </c>
      <c r="ME174" s="1">
        <f>IF($E174+$I174+$D$7&lt;=ME$22,0,IF(ME$22-$D$7&gt;=$E174,VLOOKUP($C174,Input!$A$8:$HV$39,MATCH(ME$21,Input!$A$6:$HV$6,0),FALSE)/$G174*$F174,0))*$D174</f>
        <v>4882451.8071828838</v>
      </c>
      <c r="MF174" s="1">
        <f>IF($E174+$I174+$D$7&lt;=MF$22,0,IF(MF$22-$D$7&gt;=$E174,VLOOKUP($C174,Input!$A$8:$HV$39,MATCH(MF$21,Input!$A$6:$HV$6,0),FALSE)/$G174*$F174,0))*$D174</f>
        <v>4897003.306919801</v>
      </c>
      <c r="MG174" s="1">
        <f>IF($E174+$I174+$D$7&lt;=MG$22,0,IF(MG$22-$D$7&gt;=$E174,VLOOKUP($C174,Input!$A$8:$HV$39,MATCH(MG$21,Input!$A$6:$HV$6,0),FALSE)/$G174*$F174,0))*$D174</f>
        <v>4904168.2269421415</v>
      </c>
      <c r="MH174" s="1">
        <f>IF($E174+$I174+$D$7&lt;=MH$22,0,IF(MH$22-$D$7&gt;=$E174,VLOOKUP($C174,Input!$A$8:$HV$39,MATCH(MH$21,Input!$A$6:$HV$6,0),FALSE)/$G174*$F174,0))*$D174</f>
        <v>4925318.0373105872</v>
      </c>
      <c r="MI174" s="1">
        <f>IF($E174+$I174+$D$7&lt;=MI$22,0,IF(MI$22-$D$7&gt;=$E174,VLOOKUP($C174,Input!$A$8:$HV$39,MATCH(MI$21,Input!$A$6:$HV$6,0),FALSE)/$G174*$F174,0))*$D174</f>
        <v>4955305.7081596553</v>
      </c>
      <c r="MJ174" s="1">
        <f>IF($E174+$I174+$D$7&lt;=MJ$22,0,IF(MJ$22-$D$7&gt;=$E174,VLOOKUP($C174,Input!$A$8:$HV$39,MATCH(MJ$21,Input!$A$6:$HV$6,0),FALSE)/$G174*$F174,0))*$D174</f>
        <v>4983161.707915171</v>
      </c>
      <c r="MK174" s="1">
        <f>IF($E174+$I174+$D$7&lt;=MK$22,0,IF(MK$22-$D$7&gt;=$E174,VLOOKUP($C174,Input!$A$8:$HV$39,MATCH(MK$21,Input!$A$6:$HV$6,0),FALSE)/$G174*$F174,0))*$D174</f>
        <v>0</v>
      </c>
      <c r="ML174" s="1">
        <f>IF($E174+$I174+$D$7&lt;=ML$22,0,IF(ML$22-$D$7&gt;=$E174,VLOOKUP($C174,Input!$A$8:$HV$39,MATCH(ML$21,Input!$A$6:$HV$6,0),FALSE)/$G174*$F174,0))*$D174</f>
        <v>0</v>
      </c>
      <c r="MM174" s="1">
        <f>IF($E174+$I174+$D$7&lt;=MM$22,0,IF(MM$22-$D$7&gt;=$E174,VLOOKUP($C174,Input!$A$8:$HV$39,MATCH(MM$21,Input!$A$6:$HV$6,0),FALSE)/$G174*$F174,0))*$D174</f>
        <v>0</v>
      </c>
      <c r="MN174" s="1">
        <f>IF($E174+$I174+$D$7&lt;=MN$22,0,IF(MN$22-$D$7&gt;=$E174,VLOOKUP($C174,Input!$A$8:$HV$39,MATCH(MN$21,Input!$A$6:$HV$6,0),FALSE)/$G174*$F174,0))*$D174</f>
        <v>0</v>
      </c>
      <c r="MO174" s="1">
        <f>IF($E174+$I174+$D$7&lt;=MO$22,0,IF(MO$22-$D$7&gt;=$E174,VLOOKUP($C174,Input!$A$8:$HV$39,MATCH(MO$21,Input!$A$6:$HV$6,0),FALSE)/$G174*$F174,0))*$D174</f>
        <v>0</v>
      </c>
      <c r="MP174" s="1">
        <f>IF($E174+$I174+$D$7&lt;=MP$22,0,IF(MP$22-$D$7&gt;=$E174,VLOOKUP($C174,Input!$A$8:$HV$39,MATCH(MP$21,Input!$A$6:$HV$6,0),FALSE)/$G174*$F174,0))*$D174</f>
        <v>0</v>
      </c>
      <c r="MQ174" s="1">
        <f>IF($E174+$I174+$D$7&lt;=MQ$22,0,IF(MQ$22-$D$7&gt;=$E174,VLOOKUP($C174,Input!$A$8:$HV$39,MATCH(MQ$21,Input!$A$6:$HV$6,0),FALSE)/$G174*$F174,0))*$D174</f>
        <v>0</v>
      </c>
      <c r="MR174" s="1">
        <f>IF($E174+$I174+$D$7&lt;=MR$22,0,IF(MR$22-$D$7&gt;=$E174,VLOOKUP($C174,Input!$A$8:$HV$39,MATCH(MR$21,Input!$A$6:$HV$6,0),FALSE)/$G174*$F174,0))*$D174</f>
        <v>0</v>
      </c>
      <c r="MS174" s="1">
        <f>IF($E174+$I174+$D$7&lt;=MS$22,0,IF(MS$22-$D$7&gt;=$E174,VLOOKUP($C174,Input!$A$8:$HV$39,MATCH(MS$21,Input!$A$6:$HV$6,0),FALSE)/$G174*$F174,0))*$D174</f>
        <v>0</v>
      </c>
      <c r="MT174" s="1">
        <f>IF($E174+$I174+$D$7&lt;=MT$22,0,IF(MT$22-$D$7&gt;=$E174,VLOOKUP($C174,Input!$A$8:$HV$39,MATCH(MT$21,Input!$A$6:$HV$6,0),FALSE)/$G174*$F174,0))*$D174</f>
        <v>0</v>
      </c>
      <c r="MU174" s="1">
        <f>IF($E174+$I174+$D$7&lt;=MU$22,0,IF(MU$22-$D$7&gt;=$E174,VLOOKUP($C174,Input!$A$8:$HV$39,MATCH(MU$21,Input!$A$6:$HV$6,0),FALSE)/$G174*$F174,0))*$D174</f>
        <v>0</v>
      </c>
      <c r="MV174" s="1">
        <f>IF($E174+$I174+$D$7&lt;=MV$22,0,IF(MV$22-$D$7&gt;=$E174,VLOOKUP($C174,Input!$A$8:$HV$39,MATCH(MV$21,Input!$A$6:$HV$6,0),FALSE)/$G174*$F174,0))*$D174</f>
        <v>0</v>
      </c>
      <c r="MW174" s="1">
        <f>IF($E174+$I174+$D$7&lt;=MW$22,0,IF(MW$22-$D$7&gt;=$E174,VLOOKUP($C174,Input!$A$8:$HV$39,MATCH(MW$21,Input!$A$6:$HV$6,0),FALSE)/$G174*$F174,0))*$D174</f>
        <v>0</v>
      </c>
      <c r="MX174" s="1">
        <f>IF($E174+$I174+$D$7&lt;=MX$22,0,IF(MX$22-$D$7&gt;=$E174,VLOOKUP($C174,Input!$A$8:$HV$39,MATCH(MX$21,Input!$A$6:$HV$6,0),FALSE)/$G174*$F174,0))*$D174</f>
        <v>0</v>
      </c>
      <c r="MZ174" t="str">
        <f>VLOOKUP($C174,Input!$A$8:$HV$39,MATCH(MZ$21,Input!$A$6:$HV$6,0),FALSE)</f>
        <v>Fossil CNG LCFS Credit ($/DGE)</v>
      </c>
      <c r="NA174" s="1">
        <f>IF($E174+$I174+$D$7&lt;=NA$22,0,IF(NA$22-$D$7&gt;=$E174,-VLOOKUP($C174,Input!$A$8:$HV$39,MATCH(NA$21,Input!$A$6:$HV$6,0),FALSE)/$G174*$F174,0))*$D174*$G$4/100</f>
        <v>0</v>
      </c>
      <c r="NB174" s="1">
        <f>IF($E174+$I174+$D$7&lt;=NB$22,0,IF(NB$22-$D$7&gt;=$E174,-VLOOKUP($C174,Input!$A$8:$HV$39,MATCH(NB$21,Input!$A$6:$HV$6,0),FALSE)/$G174*$F174,0))*$D174*$G$4/100</f>
        <v>0</v>
      </c>
      <c r="NC174" s="1">
        <f>IF($E174+$I174+$D$7&lt;=NC$22,0,IF(NC$22-$D$7&gt;=$E174,-VLOOKUP($C174,Input!$A$8:$HV$39,MATCH(NC$21,Input!$A$6:$HV$6,0),FALSE)/$G174*$F174,0))*$D174*$G$4/100</f>
        <v>0</v>
      </c>
      <c r="ND174" s="1">
        <f>IF($E174+$I174+$D$7&lt;=ND$22,0,IF(ND$22-$D$7&gt;=$E174,-VLOOKUP($C174,Input!$A$8:$HV$39,MATCH(ND$21,Input!$A$6:$HV$6,0),FALSE)/$G174*$F174,0))*$D174*$G$4/100</f>
        <v>0</v>
      </c>
      <c r="NE174" s="1">
        <f>IF($E174+$I174+$D$7&lt;=NE$22,0,IF(NE$22-$D$7&gt;=$E174,-VLOOKUP($C174,Input!$A$8:$HV$39,MATCH(NE$21,Input!$A$6:$HV$6,0),FALSE)/$G174*$F174,0))*$D174*$G$4/100</f>
        <v>0</v>
      </c>
      <c r="NF174" s="1">
        <f>IF($E174+$I174+$D$7&lt;=NF$22,0,IF(NF$22-$D$7&gt;=$E174,-VLOOKUP($C174,Input!$A$8:$HV$39,MATCH(NF$21,Input!$A$6:$HV$6,0),FALSE)/$G174*$F174,0))*$D174*$G$4/100</f>
        <v>0</v>
      </c>
      <c r="NG174" s="1">
        <f>IF($E174+$I174+$D$7&lt;=NG$22,0,IF(NG$22-$D$7&gt;=$E174,-VLOOKUP($C174,Input!$A$8:$HV$39,MATCH(NG$21,Input!$A$6:$HV$6,0),FALSE)/$G174*$F174,0))*$D174*$G$4/100</f>
        <v>0</v>
      </c>
      <c r="NH174" s="1">
        <f>IF($E174+$I174+$D$7&lt;=NH$22,0,IF(NH$22-$D$7&gt;=$E174,-VLOOKUP($C174,Input!$A$8:$HV$39,MATCH(NH$21,Input!$A$6:$HV$6,0),FALSE)/$G174*$F174,0))*$D174*$G$4/100</f>
        <v>-160000.44647422698</v>
      </c>
      <c r="NI174" s="1">
        <f>IF($E174+$I174+$D$7&lt;=NI$22,0,IF(NI$22-$D$7&gt;=$E174,-VLOOKUP($C174,Input!$A$8:$HV$39,MATCH(NI$21,Input!$A$6:$HV$6,0),FALSE)/$G174*$F174,0))*$D174*$G$4/100</f>
        <v>-160000.44647422698</v>
      </c>
      <c r="NJ174" s="1">
        <f>IF($E174+$I174+$D$7&lt;=NJ$22,0,IF(NJ$22-$D$7&gt;=$E174,-VLOOKUP($C174,Input!$A$8:$HV$39,MATCH(NJ$21,Input!$A$6:$HV$6,0),FALSE)/$G174*$F174,0))*$D174*$G$4/100</f>
        <v>-160000.44647422698</v>
      </c>
      <c r="NK174" s="1">
        <f>IF($E174+$I174+$D$7&lt;=NK$22,0,IF(NK$22-$D$7&gt;=$E174,-VLOOKUP($C174,Input!$A$8:$HV$39,MATCH(NK$21,Input!$A$6:$HV$6,0),FALSE)/$G174*$F174,0))*$D174*$G$4/100</f>
        <v>-160000.44647422698</v>
      </c>
      <c r="NL174" s="1">
        <f>IF($E174+$I174+$D$7&lt;=NL$22,0,IF(NL$22-$D$7&gt;=$E174,-VLOOKUP($C174,Input!$A$8:$HV$39,MATCH(NL$21,Input!$A$6:$HV$6,0),FALSE)/$G174*$F174,0))*$D174*$G$4/100</f>
        <v>-160000.44647422698</v>
      </c>
      <c r="NM174" s="1">
        <f>IF($E174+$I174+$D$7&lt;=NM$22,0,IF(NM$22-$D$7&gt;=$E174,-VLOOKUP($C174,Input!$A$8:$HV$39,MATCH(NM$21,Input!$A$6:$HV$6,0),FALSE)/$G174*$F174,0))*$D174*$G$4/100</f>
        <v>-160000.44647422698</v>
      </c>
      <c r="NN174" s="1">
        <f>IF($E174+$I174+$D$7&lt;=NN$22,0,IF(NN$22-$D$7&gt;=$E174,-VLOOKUP($C174,Input!$A$8:$HV$39,MATCH(NN$21,Input!$A$6:$HV$6,0),FALSE)/$G174*$F174,0))*$D174*$G$4/100</f>
        <v>-160000.44647422698</v>
      </c>
      <c r="NO174" s="1">
        <f>IF($E174+$I174+$D$7&lt;=NO$22,0,IF(NO$22-$D$7&gt;=$E174,-VLOOKUP($C174,Input!$A$8:$HV$39,MATCH(NO$21,Input!$A$6:$HV$6,0),FALSE)/$G174*$F174,0))*$D174*$G$4/100</f>
        <v>-160000.44647422698</v>
      </c>
      <c r="NP174" s="1">
        <f>IF($E174+$I174+$D$7&lt;=NP$22,0,IF(NP$22-$D$7&gt;=$E174,-VLOOKUP($C174,Input!$A$8:$HV$39,MATCH(NP$21,Input!$A$6:$HV$6,0),FALSE)/$G174*$F174,0))*$D174*$G$4/100</f>
        <v>-160000.44647422698</v>
      </c>
      <c r="NQ174" s="1">
        <f>IF($E174+$I174+$D$7&lt;=NQ$22,0,IF(NQ$22-$D$7&gt;=$E174,-VLOOKUP($C174,Input!$A$8:$HV$39,MATCH(NQ$21,Input!$A$6:$HV$6,0),FALSE)/$G174*$F174,0))*$D174*$G$4/100</f>
        <v>-160000.44647422698</v>
      </c>
      <c r="NR174" s="1">
        <f>IF($E174+$I174+$D$7&lt;=NR$22,0,IF(NR$22-$D$7&gt;=$E174,-VLOOKUP($C174,Input!$A$8:$HV$39,MATCH(NR$21,Input!$A$6:$HV$6,0),FALSE)/$G174*$F174,0))*$D174*$G$4/100</f>
        <v>-160000.44647422698</v>
      </c>
      <c r="NS174" s="1">
        <f>IF($E174+$I174+$D$7&lt;=NS$22,0,IF(NS$22-$D$7&gt;=$E174,-VLOOKUP($C174,Input!$A$8:$HV$39,MATCH(NS$21,Input!$A$6:$HV$6,0),FALSE)/$G174*$F174,0))*$D174*$G$4/100</f>
        <v>-160000.44647422698</v>
      </c>
      <c r="NT174" s="1">
        <f>IF($E174+$I174+$D$7&lt;=NT$22,0,IF(NT$22-$D$7&gt;=$E174,-VLOOKUP($C174,Input!$A$8:$HV$39,MATCH(NT$21,Input!$A$6:$HV$6,0),FALSE)/$G174*$F174,0))*$D174*$G$4/100</f>
        <v>-160000.44647422698</v>
      </c>
      <c r="NU174" s="1">
        <f>IF($E174+$I174+$D$7&lt;=NU$22,0,IF(NU$22-$D$7&gt;=$E174,-VLOOKUP($C174,Input!$A$8:$HV$39,MATCH(NU$21,Input!$A$6:$HV$6,0),FALSE)/$G174*$F174,0))*$D174*$G$4/100</f>
        <v>-160000.44647422698</v>
      </c>
      <c r="NV174" s="1">
        <f>IF($E174+$I174+$D$7&lt;=NV$22,0,IF(NV$22-$D$7&gt;=$E174,-VLOOKUP($C174,Input!$A$8:$HV$39,MATCH(NV$21,Input!$A$6:$HV$6,0),FALSE)/$G174*$F174,0))*$D174*$G$4/100</f>
        <v>0</v>
      </c>
      <c r="NW174" s="1">
        <f>IF($E174+$I174+$D$7&lt;=NW$22,0,IF(NW$22-$D$7&gt;=$E174,-VLOOKUP($C174,Input!$A$8:$HV$39,MATCH(NW$21,Input!$A$6:$HV$6,0),FALSE)/$G174*$F174,0))*$D174*$G$4/100</f>
        <v>0</v>
      </c>
      <c r="NX174" s="1">
        <f>IF($E174+$I174+$D$7&lt;=NX$22,0,IF(NX$22-$D$7&gt;=$E174,-VLOOKUP($C174,Input!$A$8:$HV$39,MATCH(NX$21,Input!$A$6:$HV$6,0),FALSE)/$G174*$F174,0))*$D174*$G$4/100</f>
        <v>0</v>
      </c>
      <c r="NY174" s="1">
        <f>IF($E174+$I174+$D$7&lt;=NY$22,0,IF(NY$22-$D$7&gt;=$E174,-VLOOKUP($C174,Input!$A$8:$HV$39,MATCH(NY$21,Input!$A$6:$HV$6,0),FALSE)/$G174*$F174,0))*$D174*$G$4/100</f>
        <v>0</v>
      </c>
      <c r="NZ174" s="1">
        <f>IF($E174+$I174+$D$7&lt;=NZ$22,0,IF(NZ$22-$D$7&gt;=$E174,-VLOOKUP($C174,Input!$A$8:$HV$39,MATCH(NZ$21,Input!$A$6:$HV$6,0),FALSE)/$G174*$F174,0))*$D174*$G$4/100</f>
        <v>0</v>
      </c>
      <c r="OA174" s="1">
        <f>IF($E174+$I174+$D$7&lt;=OA$22,0,IF(OA$22-$D$7&gt;=$E174,-VLOOKUP($C174,Input!$A$8:$HV$39,MATCH(OA$21,Input!$A$6:$HV$6,0),FALSE)/$G174*$F174,0))*$D174*$G$4/100</f>
        <v>0</v>
      </c>
      <c r="OB174" s="1">
        <f>IF($E174+$I174+$D$7&lt;=OB$22,0,IF(OB$22-$D$7&gt;=$E174,-VLOOKUP($C174,Input!$A$8:$HV$39,MATCH(OB$21,Input!$A$6:$HV$6,0),FALSE)/$G174*$F174,0))*$D174*$G$4/100</f>
        <v>0</v>
      </c>
      <c r="OC174" s="1">
        <f>IF($E174+$I174+$D$7&lt;=OC$22,0,IF(OC$22-$D$7&gt;=$E174,-VLOOKUP($C174,Input!$A$8:$HV$39,MATCH(OC$21,Input!$A$6:$HV$6,0),FALSE)/$G174*$F174,0))*$D174*$G$4/100</f>
        <v>0</v>
      </c>
      <c r="OD174" s="1">
        <f>IF($E174+$I174+$D$7&lt;=OD$22,0,IF(OD$22-$D$7&gt;=$E174,-VLOOKUP($C174,Input!$A$8:$HV$39,MATCH(OD$21,Input!$A$6:$HV$6,0),FALSE)/$G174*$F174,0))*$D174*$G$4/100</f>
        <v>0</v>
      </c>
      <c r="OE174" s="1">
        <f>IF($E174+$I174+$D$7&lt;=OE$22,0,IF(OE$22-$D$7&gt;=$E174,-VLOOKUP($C174,Input!$A$8:$HV$39,MATCH(OE$21,Input!$A$6:$HV$6,0),FALSE)/$G174*$F174,0))*$D174*$G$4/100</f>
        <v>0</v>
      </c>
      <c r="OF174" s="1">
        <f>IF($E174+$I174+$D$7&lt;=OF$22,0,IF(OF$22-$D$7&gt;=$E174,-VLOOKUP($C174,Input!$A$8:$HV$39,MATCH(OF$21,Input!$A$6:$HV$6,0),FALSE)/$G174*$F174,0))*$D174*$G$4/100</f>
        <v>0</v>
      </c>
      <c r="OG174" s="1">
        <f>IF($E174+$I174+$D$7&lt;=OG$22,0,IF(OG$22-$D$7&gt;=$E174,-VLOOKUP($C174,Input!$A$8:$HV$39,MATCH(OG$21,Input!$A$6:$HV$6,0),FALSE)/$G174*$F174,0))*$D174*$G$4/100</f>
        <v>0</v>
      </c>
      <c r="OH174" s="1">
        <f>IF($E174+$I174+$D$7&lt;=OH$22,0,IF(OH$22-$D$7&gt;=$E174,-VLOOKUP($C174,Input!$A$8:$HV$39,MATCH(OH$21,Input!$A$6:$HV$6,0),FALSE)/$G174*$F174,0))*$D174*$G$4/100</f>
        <v>0</v>
      </c>
      <c r="OI174" s="1">
        <f>IF($E174+$I174+$D$7&lt;=OI$22,0,IF(OI$22-$D$7&gt;=$E174,-VLOOKUP($C174,Input!$A$8:$HV$39,MATCH(OI$21,Input!$A$6:$HV$6,0),FALSE)/$G174*$F174,0))*$D174*$G$4/100</f>
        <v>0</v>
      </c>
      <c r="OK174" t="str">
        <f>VLOOKUP($C174,Input!$A$8:$HW$39,MATCH(OK$21,Input!$A$6:$HW$6,0),FALSE)</f>
        <v>NA</v>
      </c>
      <c r="OL174" s="1">
        <f>IF($E174+$I174+$D$7&lt;=OL$22,0,IF(OL$22-$D$7&gt;=$E174,IF(COUNTIF($KZ174:LP174,"&gt;0")&gt;0,VLOOKUP($C174,Input!$A$8:$HV$21,MATCH($OK$21+COUNTIF($KZ174:LP174,"&gt;0"),Input!$A$6:$HV$6,0),FALSE),0),0))*$D174</f>
        <v>0</v>
      </c>
      <c r="OM174" s="1">
        <f>IF($E174+$I174+$D$7&lt;=OM$22,0,IF(OM$22-$D$7&gt;=$E174,IF(COUNTIF($KZ174:LQ174,"&gt;0")&gt;0,VLOOKUP($C174,Input!$A$8:$HV$21,MATCH($OK$21+COUNTIF($KZ174:LQ174,"&gt;0"),Input!$A$6:$HV$6,0),FALSE),0),0))*$D174</f>
        <v>0</v>
      </c>
      <c r="ON174" s="1">
        <f>IF($E174+$I174+$D$7&lt;=ON$22,0,IF(ON$22-$D$7&gt;=$E174,IF(COUNTIF($KZ174:LR174,"&gt;0")&gt;0,VLOOKUP($C174,Input!$A$8:$HV$21,MATCH($OK$21+COUNTIF($KZ174:LR174,"&gt;0"),Input!$A$6:$HV$6,0),FALSE),0),0))*$D174</f>
        <v>0</v>
      </c>
      <c r="OO174" s="1">
        <f>IF($E174+$I174+$D$7&lt;=OO$22,0,IF(OO$22-$D$7&gt;=$E174,IF(COUNTIF($KZ174:LS174,"&gt;0")&gt;0,VLOOKUP($C174,Input!$A$8:$HV$21,MATCH($OK$21+COUNTIF($KZ174:LS174,"&gt;0"),Input!$A$6:$HV$6,0),FALSE),0),0))*$D174</f>
        <v>0</v>
      </c>
      <c r="OP174" s="1">
        <f>IF($E174+$I174+$D$7&lt;=OP$22,0,IF(OP$22-$D$7&gt;=$E174,IF(COUNTIF($KZ174:LT174,"&gt;0")&gt;0,VLOOKUP($C174,Input!$A$8:$HV$21,MATCH($OK$21+COUNTIF($KZ174:LT174,"&gt;0"),Input!$A$6:$HV$6,0),FALSE),0),0))*$D174</f>
        <v>0</v>
      </c>
      <c r="OQ174" s="1">
        <f>IF($E174+$I174+$D$7&lt;=OQ$22,0,IF(OQ$22-$D$7&gt;=$E174,IF(COUNTIF($KZ174:LU174,"&gt;0")&gt;0,VLOOKUP($C174,Input!$A$8:$HV$21,MATCH($OK$21+COUNTIF($KZ174:LU174,"&gt;0"),Input!$A$6:$HV$6,0),FALSE),0),0))*$D174</f>
        <v>0</v>
      </c>
      <c r="OR174" s="1">
        <f>IF($E174+$I174+$D$7&lt;=OR$22,0,IF(OR$22-$D$7&gt;=$E174,IF(COUNTIF($KZ174:LV174,"&gt;0")&gt;0,VLOOKUP($C174,Input!$A$8:$HV$21,MATCH($OK$21+COUNTIF($KZ174:LV174,"&gt;0"),Input!$A$6:$HV$6,0),FALSE),0),0))*$D174</f>
        <v>0</v>
      </c>
      <c r="OS174" s="1">
        <f>IF($E174+$I174+$D$7&lt;=OS$22,0,IF(OS$22-$D$7&gt;=$E174,IF(COUNTIF($KZ174:LW174,"&gt;0")&gt;0,VLOOKUP($C174,Input!$A$8:$HV$21,MATCH($OK$21+COUNTIF($KZ174:LW174,"&gt;0"),Input!$A$6:$HV$6,0),FALSE),0),0))*$D174</f>
        <v>0</v>
      </c>
      <c r="OT174" s="1">
        <f>IF($E174+$I174+$D$7&lt;=OT$22,0,IF(OT$22-$D$7&gt;=$E174,IF(COUNTIF($KZ174:LX174,"&gt;0")&gt;0,VLOOKUP($C174,Input!$A$8:$HV$21,MATCH($OK$21+COUNTIF($KZ174:LX174,"&gt;0"),Input!$A$6:$HV$6,0),FALSE),0),0))*$D174</f>
        <v>0</v>
      </c>
      <c r="OU174" s="1">
        <f>IF($E174+$I174+$D$7&lt;=OU$22,0,IF(OU$22-$D$7&gt;=$E174,IF(COUNTIF($KZ174:LY174,"&gt;0")&gt;0,VLOOKUP($C174,Input!$A$8:$HV$21,MATCH($OK$21+COUNTIF($KZ174:LY174,"&gt;0"),Input!$A$6:$HV$6,0),FALSE),0),0))*$D174</f>
        <v>0</v>
      </c>
      <c r="OV174" s="1">
        <f>IF($E174+$I174+$D$7&lt;=OV$22,0,IF(OV$22-$D$7&gt;=$E174,IF(COUNTIF($KZ174:LZ174,"&gt;0")&gt;0,VLOOKUP($C174,Input!$A$8:$HV$21,MATCH($OK$21+COUNTIF($KZ174:LZ174,"&gt;0"),Input!$A$6:$HV$6,0),FALSE),0),0))*$D174</f>
        <v>0</v>
      </c>
      <c r="OW174" s="1">
        <f>IF($E174+$I174+$D$7&lt;=OW$22,0,IF(OW$22-$D$7&gt;=$E174,IF(COUNTIF($KZ174:MA174,"&gt;0")&gt;0,VLOOKUP($C174,Input!$A$8:$HV$21,MATCH($OK$21+COUNTIF($KZ174:MA174,"&gt;0"),Input!$A$6:$HV$6,0),FALSE),0),0))*$D174</f>
        <v>0</v>
      </c>
      <c r="OX174" s="1">
        <f>IF($E174+$I174+$D$7&lt;=OX$22,0,IF(OX$22-$D$7&gt;=$E174,IF(COUNTIF($KZ174:MB174,"&gt;0")&gt;0,VLOOKUP($C174,Input!$A$8:$HV$21,MATCH($OK$21+COUNTIF($KZ174:MB174,"&gt;0"),Input!$A$6:$HV$6,0),FALSE),0),0))*$D174</f>
        <v>0</v>
      </c>
      <c r="OY174" s="1">
        <f>IF($E174+$I174+$D$7&lt;=OY$22,0,IF(OY$22-$D$7&gt;=$E174,IF(COUNTIF($KZ174:MC174,"&gt;0")&gt;0,VLOOKUP($C174,Input!$A$8:$HV$21,MATCH($OK$21+COUNTIF($KZ174:MC174,"&gt;0"),Input!$A$6:$HV$6,0),FALSE),0),0))*$D174</f>
        <v>0</v>
      </c>
      <c r="OZ174" s="1">
        <f>IF($E174+$I174+$D$7&lt;=OZ$22,0,IF(OZ$22-$D$7&gt;=$E174,IF(COUNTIF($KZ174:MD174,"&gt;0")&gt;0,VLOOKUP($C174,Input!$A$8:$HV$21,MATCH($OK$21+COUNTIF($KZ174:MD174,"&gt;0"),Input!$A$6:$HV$6,0),FALSE),0),0))*$D174</f>
        <v>0</v>
      </c>
      <c r="PA174" s="1">
        <f>IF($E174+$I174+$D$7&lt;=PA$22,0,IF(PA$22-$D$7&gt;=$E174,IF(COUNTIF($KZ174:ME174,"&gt;0")&gt;0,VLOOKUP($C174,Input!$A$8:$HV$21,MATCH($OK$21+COUNTIF($KZ174:ME174,"&gt;0"),Input!$A$6:$HV$6,0),FALSE),0),0))*$D174</f>
        <v>0</v>
      </c>
      <c r="PB174" s="1">
        <f>IF($E174+$I174+$D$7&lt;=PB$22,0,IF(PB$22-$D$7&gt;=$E174,IF(COUNTIF($KZ174:MF174,"&gt;0")&gt;0,VLOOKUP($C174,Input!$A$8:$HV$21,MATCH($OK$21+COUNTIF($KZ174:MF174,"&gt;0"),Input!$A$6:$HV$6,0),FALSE),0),0))*$D174</f>
        <v>0</v>
      </c>
      <c r="PC174" s="1">
        <f>IF($E174+$I174+$D$7&lt;=PC$22,0,IF(PC$22-$D$7&gt;=$E174,IF(COUNTIF($KZ174:MG174,"&gt;0")&gt;0,VLOOKUP($C174,Input!$A$8:$HV$21,MATCH($OK$21+COUNTIF($KZ174:MG174,"&gt;0"),Input!$A$6:$HV$6,0),FALSE),0),0))*$D174</f>
        <v>0</v>
      </c>
      <c r="PD174" s="1">
        <f>IF($E174+$I174+$D$7&lt;=PD$22,0,IF(PD$22-$D$7&gt;=$E174,IF(COUNTIF($KZ174:MH174,"&gt;0")&gt;0,VLOOKUP($C174,Input!$A$8:$HV$21,MATCH($OK$21+COUNTIF($KZ174:MH174,"&gt;0"),Input!$A$6:$HV$6,0),FALSE),0),0))*$D174</f>
        <v>0</v>
      </c>
      <c r="PE174" s="1">
        <f>IF($E174+$I174+$D$7&lt;=PE$22,0,IF(PE$22-$D$7&gt;=$E174,IF(COUNTIF($KZ174:MI174,"&gt;0")&gt;0,VLOOKUP($C174,Input!$A$8:$HV$21,MATCH($OK$21+COUNTIF($KZ174:MI174,"&gt;0"),Input!$A$6:$HV$6,0),FALSE),0),0))*$D174</f>
        <v>0</v>
      </c>
      <c r="PF174" s="1">
        <f>IF($E174+$I174+$D$7&lt;=PF$22,0,IF(PF$22-$D$7&gt;=$E174,IF(COUNTIF($KZ174:MJ174,"&gt;0")&gt;0,VLOOKUP($C174,Input!$A$8:$HV$21,MATCH($OK$21+COUNTIF($KZ174:MJ174,"&gt;0"),Input!$A$6:$HV$6,0),FALSE),0),0))*$D174</f>
        <v>0</v>
      </c>
      <c r="PG174" s="1">
        <f>IF($E174+$I174+$D$7&lt;=PG$22,0,IF(PG$22-$D$7&gt;=$E174,IF(COUNTIF($KZ174:MK174,"&gt;0")&gt;0,VLOOKUP($C174,Input!$A$8:$HV$21,MATCH($OK$21+COUNTIF($KZ174:MK174,"&gt;0"),Input!$A$6:$HV$6,0),FALSE),0),0))*$D174</f>
        <v>0</v>
      </c>
      <c r="PH174" s="1">
        <f>IF($E174+$I174+$D$7&lt;=PH$22,0,IF(PH$22-$D$7&gt;=$E174,IF(COUNTIF($KZ174:ML174,"&gt;0")&gt;0,VLOOKUP($C174,Input!$A$8:$HV$21,MATCH($OK$21+COUNTIF($KZ174:ML174,"&gt;0"),Input!$A$6:$HV$6,0),FALSE),0),0))*$D174</f>
        <v>0</v>
      </c>
      <c r="PI174" s="1">
        <f>IF($E174+$I174+$D$7&lt;=PI$22,0,IF(PI$22-$D$7&gt;=$E174,IF(COUNTIF($KZ174:MM174,"&gt;0")&gt;0,VLOOKUP($C174,Input!$A$8:$HV$21,MATCH($OK$21+COUNTIF($KZ174:MM174,"&gt;0"),Input!$A$6:$HV$6,0),FALSE),0),0))*$D174</f>
        <v>0</v>
      </c>
      <c r="PJ174" s="1">
        <f>IF($E174+$I174+$D$7&lt;=PJ$22,0,IF(PJ$22-$D$7&gt;=$E174,IF(COUNTIF($KZ174:MN174,"&gt;0")&gt;0,VLOOKUP($C174,Input!$A$8:$HV$21,MATCH($OK$21+COUNTIF($KZ174:MN174,"&gt;0"),Input!$A$6:$HV$6,0),FALSE),0),0))*$D174</f>
        <v>0</v>
      </c>
      <c r="PK174" s="1">
        <f>IF($E174+$I174+$D$7&lt;=PK$22,0,IF(PK$22-$D$7&gt;=$E174,IF(COUNTIF($KZ174:MO174,"&gt;0")&gt;0,VLOOKUP($C174,Input!$A$8:$HV$21,MATCH($OK$21+COUNTIF($KZ174:MO174,"&gt;0"),Input!$A$6:$HV$6,0),FALSE),0),0))*$D174</f>
        <v>0</v>
      </c>
      <c r="PL174" s="1">
        <f>IF($E174+$I174+$D$7&lt;=PL$22,0,IF(PL$22-$D$7&gt;=$E174,IF(COUNTIF($KZ174:MP174,"&gt;0")&gt;0,VLOOKUP($C174,Input!$A$8:$HV$21,MATCH($OK$21+COUNTIF($KZ174:MP174,"&gt;0"),Input!$A$6:$HV$6,0),FALSE),0),0))*$D174</f>
        <v>0</v>
      </c>
      <c r="PM174" s="1">
        <f>IF($E174+$I174+$D$7&lt;=PM$22,0,IF(PM$22-$D$7&gt;=$E174,IF(COUNTIF($KZ174:MQ174,"&gt;0")&gt;0,VLOOKUP($C174,Input!$A$8:$HV$21,MATCH($OK$21+COUNTIF($KZ174:MQ174,"&gt;0"),Input!$A$6:$HV$6,0),FALSE),0),0))*$D174</f>
        <v>0</v>
      </c>
      <c r="PN174" s="1">
        <f>IF($E174+$I174+$D$7&lt;=PN$22,0,IF(PN$22-$D$7&gt;=$E174,IF(COUNTIF($KZ174:MR174,"&gt;0")&gt;0,VLOOKUP($C174,Input!$A$8:$HV$21,MATCH($OK$21+COUNTIF($KZ174:MR174,"&gt;0"),Input!$A$6:$HV$6,0),FALSE),0),0))*$D174</f>
        <v>0</v>
      </c>
      <c r="PO174" s="1">
        <f>IF($E174+$I174+$D$7&lt;=PO$22,0,IF(PO$22-$D$7&gt;=$E174,IF(COUNTIF($KZ174:MS174,"&gt;0")&gt;0,VLOOKUP($C174,Input!$A$8:$HV$21,MATCH($OK$21+COUNTIF($KZ174:MS174,"&gt;0"),Input!$A$6:$HV$6,0),FALSE),0),0))*$D174</f>
        <v>0</v>
      </c>
      <c r="PP174" s="1">
        <f>IF($E174+$I174+$D$7&lt;=PP$22,0,IF(PP$22-$D$7&gt;=$E174,IF(COUNTIF($KZ174:MT174,"&gt;0")&gt;0,VLOOKUP($C174,Input!$A$8:$HV$21,MATCH($OK$21+COUNTIF($KZ174:MT174,"&gt;0"),Input!$A$6:$HV$6,0),FALSE),0),0))*$D174</f>
        <v>0</v>
      </c>
      <c r="PQ174" s="1">
        <f>IF($E174+$I174+$D$7&lt;=PQ$22,0,IF(PQ$22-$D$7&gt;=$E174,IF(COUNTIF($KZ174:MU174,"&gt;0")&gt;0,VLOOKUP($C174,Input!$A$8:$HV$21,MATCH($OK$21+COUNTIF($KZ174:MU174,"&gt;0"),Input!$A$6:$HV$6,0),FALSE),0),0))*$D174</f>
        <v>0</v>
      </c>
      <c r="PR174" s="1">
        <f>IF($E174+$I174+$D$7&lt;=PR$22,0,IF(PR$22-$D$7&gt;=$E174,IF(COUNTIF($KZ174:MV174,"&gt;0")&gt;0,VLOOKUP($C174,Input!$A$8:$HV$21,MATCH($OK$21+COUNTIF($KZ174:MV174,"&gt;0"),Input!$A$6:$HV$6,0),FALSE),0),0))*$D174</f>
        <v>0</v>
      </c>
      <c r="PS174" s="1">
        <f>IF($E174+$I174+$D$7&lt;=PS$22,0,IF(PS$22-$D$7&gt;=$E174,IF(COUNTIF($KZ174:MW174,"&gt;0")&gt;0,VLOOKUP($C174,Input!$A$8:$HV$21,MATCH($OK$21+COUNTIF($KZ174:MW174,"&gt;0"),Input!$A$6:$HV$6,0),FALSE),0),0))*$D174</f>
        <v>0</v>
      </c>
      <c r="PT174" s="1">
        <f>IF($E174+$I174+$D$7&lt;=PT$22,0,IF(PT$22-$D$7&gt;=$E174,IF(COUNTIF($KZ174:MX174,"&gt;0")&gt;0,VLOOKUP($C174,Input!$A$8:$HV$21,MATCH($OK$21+COUNTIF($KZ174:MX174,"&gt;0"),Input!$A$6:$HV$6,0),FALSE),0),0))*$D174</f>
        <v>0</v>
      </c>
      <c r="PV174" s="1" t="str">
        <f t="shared" si="1066"/>
        <v>2023 MY 40' CNG w Midlife Rebuild {187 Buses}</v>
      </c>
      <c r="PW174" s="1">
        <f t="shared" si="1067"/>
        <v>0</v>
      </c>
      <c r="PX174" s="1">
        <f t="shared" si="1068"/>
        <v>0</v>
      </c>
      <c r="PY174" s="1">
        <f t="shared" si="1069"/>
        <v>0</v>
      </c>
      <c r="PZ174" s="1">
        <f t="shared" si="1070"/>
        <v>0</v>
      </c>
      <c r="QA174" s="1">
        <f t="shared" si="1071"/>
        <v>0</v>
      </c>
      <c r="QB174" s="1">
        <f t="shared" si="1072"/>
        <v>0</v>
      </c>
      <c r="QC174" s="1">
        <f t="shared" si="1073"/>
        <v>0</v>
      </c>
      <c r="QD174" s="1">
        <f t="shared" si="1074"/>
        <v>117702278.79925625</v>
      </c>
      <c r="QE174" s="1">
        <f t="shared" si="1075"/>
        <v>10034045.466393072</v>
      </c>
      <c r="QF174" s="1">
        <f t="shared" si="1076"/>
        <v>10139150.524691578</v>
      </c>
      <c r="QG174" s="1">
        <f t="shared" si="1077"/>
        <v>10220434.051952468</v>
      </c>
      <c r="QH174" s="1">
        <f t="shared" si="1078"/>
        <v>10877331.4031727</v>
      </c>
      <c r="QI174" s="1">
        <f t="shared" si="1079"/>
        <v>10925795.852125233</v>
      </c>
      <c r="QJ174" s="1">
        <f t="shared" si="1080"/>
        <v>17513734.220022596</v>
      </c>
      <c r="QK174" s="1">
        <f t="shared" si="1081"/>
        <v>10979630.302231299</v>
      </c>
      <c r="QL174" s="1">
        <f t="shared" si="1082"/>
        <v>11080451.360708658</v>
      </c>
      <c r="QM174" s="1">
        <f t="shared" si="1083"/>
        <v>11095002.860445576</v>
      </c>
      <c r="QN174" s="1">
        <f t="shared" si="1084"/>
        <v>11102167.780467914</v>
      </c>
      <c r="QO174" s="1">
        <f t="shared" si="1085"/>
        <v>11123317.590836361</v>
      </c>
      <c r="QP174" s="1">
        <f t="shared" si="1086"/>
        <v>11153305.261685429</v>
      </c>
      <c r="QQ174" s="1">
        <f t="shared" si="1087"/>
        <v>11181161.261440946</v>
      </c>
      <c r="QR174" s="1">
        <f t="shared" si="1088"/>
        <v>0</v>
      </c>
      <c r="QS174" s="1">
        <f t="shared" si="1089"/>
        <v>0</v>
      </c>
      <c r="QT174" s="1">
        <f t="shared" si="1090"/>
        <v>0</v>
      </c>
      <c r="QU174" s="1">
        <f t="shared" si="1091"/>
        <v>0</v>
      </c>
      <c r="QV174" s="1">
        <f t="shared" si="1092"/>
        <v>0</v>
      </c>
      <c r="QW174" s="1">
        <f t="shared" si="1093"/>
        <v>0</v>
      </c>
      <c r="QX174" s="1">
        <f t="shared" si="1094"/>
        <v>0</v>
      </c>
      <c r="QY174" s="1">
        <f t="shared" si="1095"/>
        <v>0</v>
      </c>
      <c r="QZ174" s="1">
        <f t="shared" si="1096"/>
        <v>0</v>
      </c>
      <c r="RA174" s="1">
        <f t="shared" si="1097"/>
        <v>0</v>
      </c>
      <c r="RB174" s="1">
        <f t="shared" si="1098"/>
        <v>0</v>
      </c>
      <c r="RC174" s="1">
        <f t="shared" si="1099"/>
        <v>0</v>
      </c>
      <c r="RD174" s="1">
        <f t="shared" si="1100"/>
        <v>0</v>
      </c>
      <c r="RE174" s="1">
        <f t="shared" si="1101"/>
        <v>0</v>
      </c>
      <c r="RF174" s="1">
        <f t="shared" si="1102"/>
        <v>265127806.73543012</v>
      </c>
      <c r="RG174" s="1">
        <f t="shared" si="1103"/>
        <v>193533690.17182723</v>
      </c>
      <c r="RH174" s="72"/>
      <c r="RI174" s="91"/>
    </row>
    <row r="175" spans="1:477" hidden="1" outlineLevel="1" x14ac:dyDescent="0.25">
      <c r="A175" s="89"/>
      <c r="B175" s="143"/>
      <c r="C175" s="111" t="str">
        <f t="shared" si="1064"/>
        <v>40' CNG w Midlife Rebuild</v>
      </c>
      <c r="D175" s="108">
        <f t="shared" si="1065"/>
        <v>187</v>
      </c>
      <c r="E175" s="110">
        <f t="shared" si="1026"/>
        <v>2024</v>
      </c>
      <c r="F175" s="68">
        <f t="shared" si="870"/>
        <v>40000</v>
      </c>
      <c r="G175" s="69">
        <f>VLOOKUP($C175,Input!$A$8:$HV$39,MATCH(G$21,Input!$A$6:$HV$6,0),FALSE)</f>
        <v>2.91</v>
      </c>
      <c r="H175" s="123">
        <f>VLOOKUP($C175,Input!$A$8:$HV$39,MATCH(H$21,Input!$A$6:$HV$6,0),FALSE)</f>
        <v>0</v>
      </c>
      <c r="I175" s="70">
        <f>VLOOKUP($C175,Input!$A$8:$HV$39,MATCH(I$21,Input!$A$6:$HV$6,0),FALSE)</f>
        <v>14</v>
      </c>
      <c r="J175" s="1">
        <f>+IF($E175=J$22,VLOOKUP($C175,Input!$A$8:$AN$39,MATCH(J$21,Input!$A$6:$AN$6,0),FALSE)+$H175,0)*$D175</f>
        <v>0</v>
      </c>
      <c r="K175" s="1">
        <f>+IF($E175=K$22,VLOOKUP($C175,Input!$A$8:$AN$39,MATCH(K$21,Input!$A$6:$AN$6,0),FALSE)+$H175,0)*$D175</f>
        <v>0</v>
      </c>
      <c r="L175" s="1">
        <f>+IF($E175=L$22,VLOOKUP($C175,Input!$A$8:$AN$39,MATCH(L$21,Input!$A$6:$AN$6,0),FALSE)+$H175,0)*$D175</f>
        <v>0</v>
      </c>
      <c r="M175" s="1">
        <f>+IF($E175=M$22,VLOOKUP($C175,Input!$A$8:$AN$39,MATCH(M$21,Input!$A$6:$AN$6,0),FALSE)+$H175,0)*$D175</f>
        <v>0</v>
      </c>
      <c r="N175" s="1">
        <f>+IF($E175=N$22,VLOOKUP($C175,Input!$A$8:$AN$39,MATCH(N$21,Input!$A$6:$AN$6,0),FALSE)+$H175,0)*$D175</f>
        <v>0</v>
      </c>
      <c r="O175" s="1">
        <f>+IF($E175=O$22,VLOOKUP($C175,Input!$A$8:$AN$39,MATCH(O$21,Input!$A$6:$AN$6,0),FALSE)+$H175,0)*$D175</f>
        <v>0</v>
      </c>
      <c r="P175" s="1">
        <f>+IF($E175=P$22,VLOOKUP($C175,Input!$A$8:$AN$39,MATCH(P$21,Input!$A$6:$AN$6,0),FALSE)+$H175,0)*$D175</f>
        <v>0</v>
      </c>
      <c r="Q175" s="1">
        <f>+IF($E175=Q$22,VLOOKUP($C175,Input!$A$8:$AN$39,MATCH(Q$21,Input!$A$6:$AN$6,0),FALSE)+$H175,0)*$D175</f>
        <v>0</v>
      </c>
      <c r="R175" s="1">
        <f>+IF($E175=R$22,VLOOKUP($C175,Input!$A$8:$AN$39,MATCH(R$21,Input!$A$6:$AN$6,0),FALSE)+$H175,0)*$D175</f>
        <v>107329107.41261907</v>
      </c>
      <c r="S175" s="1">
        <f>+IF($E175=S$22,VLOOKUP($C175,Input!$A$8:$AN$39,MATCH(S$21,Input!$A$6:$AN$6,0),FALSE)+$H175,0)*$D175</f>
        <v>0</v>
      </c>
      <c r="T175" s="1">
        <f>+IF($E175=T$22,VLOOKUP($C175,Input!$A$8:$AN$39,MATCH(T$21,Input!$A$6:$AN$6,0),FALSE)+$H175,0)*$D175</f>
        <v>0</v>
      </c>
      <c r="U175" s="1">
        <f>+IF($E175=U$22,VLOOKUP($C175,Input!$A$8:$AN$39,MATCH(U$21,Input!$A$6:$AN$6,0),FALSE)+$H175,0)*$D175</f>
        <v>0</v>
      </c>
      <c r="V175" s="1">
        <f>+IF($E175=V$22,VLOOKUP($C175,Input!$A$8:$AN$39,MATCH(V$21,Input!$A$6:$AN$6,0),FALSE)+$H175,0)*$D175</f>
        <v>0</v>
      </c>
      <c r="W175" s="1">
        <f>+IF($E175=W$22,VLOOKUP($C175,Input!$A$8:$AN$39,MATCH(W$21,Input!$A$6:$AN$6,0),FALSE)+$H175,0)*$D175</f>
        <v>0</v>
      </c>
      <c r="X175" s="1">
        <f>+IF($E175=X$22,VLOOKUP($C175,Input!$A$8:$AN$39,MATCH(X$21,Input!$A$6:$AN$6,0),FALSE)+$H175,0)*$D175</f>
        <v>0</v>
      </c>
      <c r="Y175" s="1">
        <f>+IF($E175=Y$22,VLOOKUP($C175,Input!$A$8:$AN$39,MATCH(Y$21,Input!$A$6:$AN$6,0),FALSE)+$H175,0)*$D175</f>
        <v>0</v>
      </c>
      <c r="Z175" s="1">
        <f>+IF($E175=Z$22,VLOOKUP($C175,Input!$A$8:$AN$39,MATCH(Z$21,Input!$A$6:$AN$6,0),FALSE)+$H175,0)*$D175</f>
        <v>0</v>
      </c>
      <c r="AA175" s="1">
        <f>+IF($E175=AA$22,VLOOKUP($C175,Input!$A$8:$AN$39,MATCH(AA$21,Input!$A$6:$AN$6,0),FALSE)+$H175,0)*$D175</f>
        <v>0</v>
      </c>
      <c r="AB175" s="1">
        <f>+IF($E175=AB$22,VLOOKUP($C175,Input!$A$8:$AN$39,MATCH(AB$21,Input!$A$6:$AN$6,0),FALSE)+$H175,0)*$D175</f>
        <v>0</v>
      </c>
      <c r="AC175" s="1">
        <f>+IF($E175=AC$22,VLOOKUP($C175,Input!$A$8:$AN$39,MATCH(AC$21,Input!$A$6:$AN$6,0),FALSE)+$H175,0)*$D175</f>
        <v>0</v>
      </c>
      <c r="AD175" s="1">
        <f>+IF($E175=AD$22,VLOOKUP($C175,Input!$A$8:$AN$39,MATCH(AD$21,Input!$A$6:$AN$6,0),FALSE)+$H175,0)*$D175</f>
        <v>0</v>
      </c>
      <c r="AE175" s="1">
        <f>+IF($E175=AE$22,VLOOKUP($C175,Input!$A$8:$AN$39,MATCH(AE$21,Input!$A$6:$AN$6,0),FALSE)+$H175,0)*$D175</f>
        <v>0</v>
      </c>
      <c r="AF175" s="1">
        <f>+IF($E175=AF$22,VLOOKUP($C175,Input!$A$8:$AN$39,MATCH(AF$21,Input!$A$6:$AN$6,0),FALSE)+$H175,0)*$D175</f>
        <v>0</v>
      </c>
      <c r="AG175" s="1">
        <f>+IF($E175=AG$22,VLOOKUP($C175,Input!$A$8:$AN$39,MATCH(AG$21,Input!$A$6:$AN$6,0),FALSE)+$H175,0)*$D175</f>
        <v>0</v>
      </c>
      <c r="AH175" s="1">
        <f>+IF($E175=AH$22,VLOOKUP($C175,Input!$A$8:$AN$39,MATCH(AH$21,Input!$A$6:$AN$6,0),FALSE)+$H175,0)*$D175</f>
        <v>0</v>
      </c>
      <c r="AI175" s="1">
        <f>+IF($E175=AI$22,VLOOKUP($C175,Input!$A$8:$AN$39,MATCH(AI$21,Input!$A$6:$AN$6,0),FALSE)+$H175,0)*$D175</f>
        <v>0</v>
      </c>
      <c r="AJ175" s="1">
        <f>+IF($E175=AJ$22,VLOOKUP($C175,Input!$A$8:$AN$39,MATCH(AJ$21,Input!$A$6:$AN$6,0),FALSE)+$H175,0)*$D175</f>
        <v>0</v>
      </c>
      <c r="AK175" s="1">
        <f>+IF($E175=AK$22,VLOOKUP($C175,Input!$A$8:$AN$39,MATCH(AK$21,Input!$A$6:$AN$6,0),FALSE)+$H175,0)*$D175</f>
        <v>0</v>
      </c>
      <c r="AL175" s="1">
        <f>+IF($E175=AL$22,VLOOKUP($C175,Input!$A$8:$AN$39,MATCH(AL$21,Input!$A$6:$AN$6,0),FALSE)+$H175,0)*$D175</f>
        <v>0</v>
      </c>
      <c r="AM175" s="1">
        <f>+IF($E175=AM$22,VLOOKUP($C175,Input!$A$8:$AN$39,MATCH(AM$21,Input!$A$6:$AN$6,0),FALSE)+$H175,0)*$D175</f>
        <v>0</v>
      </c>
      <c r="AN175" s="1">
        <f>+IF($E175=AN$22,VLOOKUP($C175,Input!$A$8:$AN$39,MATCH(AN$21,Input!$A$6:$AN$6,0),FALSE)+$H175,0)*$D175</f>
        <v>0</v>
      </c>
      <c r="AO175" s="1">
        <f>+IF($E175=AO$22,VLOOKUP($C175,Input!$A$8:$AN$39,MATCH(AO$21,Input!$A$6:$AN$6,0),FALSE)+$H175,0)*$D175</f>
        <v>0</v>
      </c>
      <c r="AP175" s="1">
        <f>+IF($E175=AP$22,VLOOKUP($C175,Input!$A$8:$AN$39,MATCH(AP$21,Input!$A$6:$AN$6,0),FALSE)+$H175,0)*$D175</f>
        <v>0</v>
      </c>
      <c r="AQ175" s="1">
        <f>+IF($E175=AQ$22,VLOOKUP($C175,Input!$A$8:$AN$39,MATCH(AQ$21,Input!$A$6:$AN$6,0),FALSE)+$H175,0)*$D175</f>
        <v>0</v>
      </c>
      <c r="AR175" s="1">
        <f>+IF($E175=AR$22,VLOOKUP($C175,Input!$A$8:$AN$39,MATCH(AR$21,Input!$A$6:$AN$6,0),FALSE)+$H175,0)*$D175</f>
        <v>0</v>
      </c>
      <c r="AT175" t="str">
        <f>VLOOKUP($C175,Input!$A$8:$HV$39,MATCH(AT$21,Input!$A$6:$HV$6,0),FALSE)</f>
        <v>Parts and administrative cost</v>
      </c>
      <c r="AU175" s="1">
        <f>+IF($E175=AU$22,VLOOKUP($C175,Input!$A$8:$HV$39,MATCH(AU$21,Input!$A$6:$HV$6,0),FALSE),0)*$D175</f>
        <v>0</v>
      </c>
      <c r="AV175" s="1">
        <f>+IF($E175=AV$22,VLOOKUP($C175,Input!$A$8:$HV$39,MATCH(AV$21,Input!$A$6:$HV$6,0),FALSE),0)*$D175</f>
        <v>0</v>
      </c>
      <c r="AW175" s="1">
        <f>+IF($E175=AW$22,VLOOKUP($C175,Input!$A$8:$HV$39,MATCH(AW$21,Input!$A$6:$HV$6,0),FALSE),0)*$D175</f>
        <v>0</v>
      </c>
      <c r="AX175" s="1">
        <f>+IF($E175=AX$22,VLOOKUP($C175,Input!$A$8:$HV$39,MATCH(AX$21,Input!$A$6:$HV$6,0),FALSE),0)*$D175</f>
        <v>0</v>
      </c>
      <c r="AY175" s="1">
        <f>+IF($E175=AY$22,VLOOKUP($C175,Input!$A$8:$HV$39,MATCH(AY$21,Input!$A$6:$HV$6,0),FALSE),0)*$D175</f>
        <v>0</v>
      </c>
      <c r="AZ175" s="1">
        <f>+IF($E175=AZ$22,VLOOKUP($C175,Input!$A$8:$HV$39,MATCH(AZ$21,Input!$A$6:$HV$6,0),FALSE),0)*$D175</f>
        <v>0</v>
      </c>
      <c r="BA175" s="1">
        <f>+IF($E175=BA$22,VLOOKUP($C175,Input!$A$8:$HV$39,MATCH(BA$21,Input!$A$6:$HV$6,0),FALSE),0)*$D175</f>
        <v>0</v>
      </c>
      <c r="BB175" s="1">
        <f>+IF($E175=BB$22,VLOOKUP($C175,Input!$A$8:$HV$39,MATCH(BB$21,Input!$A$6:$HV$6,0),FALSE),0)*$D175</f>
        <v>0</v>
      </c>
      <c r="BC175" s="1">
        <f>+IF($E175=BC$22,VLOOKUP($C175,Input!$A$8:$HV$39,MATCH(BC$21,Input!$A$6:$HV$6,0),FALSE),0)*$D175</f>
        <v>2683227.6853154767</v>
      </c>
      <c r="BD175" s="1">
        <f>+IF($E175=BD$22,VLOOKUP($C175,Input!$A$8:$HV$39,MATCH(BD$21,Input!$A$6:$HV$6,0),FALSE),0)*$D175</f>
        <v>0</v>
      </c>
      <c r="BE175" s="1">
        <f>+IF($E175=BE$22,VLOOKUP($C175,Input!$A$8:$HV$39,MATCH(BE$21,Input!$A$6:$HV$6,0),FALSE),0)*$D175</f>
        <v>0</v>
      </c>
      <c r="BF175" s="1">
        <f>+IF($E175=BF$22,VLOOKUP($C175,Input!$A$8:$HV$39,MATCH(BF$21,Input!$A$6:$HV$6,0),FALSE),0)*$D175</f>
        <v>0</v>
      </c>
      <c r="BG175" s="1">
        <f>+IF($E175=BG$22,VLOOKUP($C175,Input!$A$8:$HV$39,MATCH(BG$21,Input!$A$6:$HV$6,0),FALSE),0)*$D175</f>
        <v>0</v>
      </c>
      <c r="BH175" s="1">
        <f>+IF($E175=BH$22,VLOOKUP($C175,Input!$A$8:$HV$39,MATCH(BH$21,Input!$A$6:$HV$6,0),FALSE),0)*$D175</f>
        <v>0</v>
      </c>
      <c r="BI175" s="1">
        <f>+IF($E175=BI$22,VLOOKUP($C175,Input!$A$8:$HV$39,MATCH(BI$21,Input!$A$6:$HV$6,0),FALSE),0)*$D175</f>
        <v>0</v>
      </c>
      <c r="BJ175" s="1">
        <f>+IF($E175=BJ$22,VLOOKUP($C175,Input!$A$8:$HV$39,MATCH(BJ$21,Input!$A$6:$HV$6,0),FALSE),0)*$D175</f>
        <v>0</v>
      </c>
      <c r="BK175" s="1">
        <f>+IF($E175=BK$22,VLOOKUP($C175,Input!$A$8:$HV$39,MATCH(BK$21,Input!$A$6:$HV$6,0),FALSE),0)*$D175</f>
        <v>0</v>
      </c>
      <c r="BL175" s="1">
        <f>+IF($E175=BL$22,VLOOKUP($C175,Input!$A$8:$HV$39,MATCH(BL$21,Input!$A$6:$HV$6,0),FALSE),0)*$D175</f>
        <v>0</v>
      </c>
      <c r="BM175" s="1">
        <f>+IF($E175=BM$22,VLOOKUP($C175,Input!$A$8:$HV$39,MATCH(BM$21,Input!$A$6:$HV$6,0),FALSE),0)*$D175</f>
        <v>0</v>
      </c>
      <c r="BN175" s="1">
        <f>+IF($E175=BN$22,VLOOKUP($C175,Input!$A$8:$HV$39,MATCH(BN$21,Input!$A$6:$HV$6,0),FALSE),0)*$D175</f>
        <v>0</v>
      </c>
      <c r="BO175" s="1">
        <f>+IF($E175=BO$22,VLOOKUP($C175,Input!$A$8:$HV$39,MATCH(BO$21,Input!$A$6:$HV$6,0),FALSE),0)*$D175</f>
        <v>0</v>
      </c>
      <c r="BP175" s="1">
        <f>+IF($E175=BP$22,VLOOKUP($C175,Input!$A$8:$HV$39,MATCH(BP$21,Input!$A$6:$HV$6,0),FALSE),0)*$D175</f>
        <v>0</v>
      </c>
      <c r="BQ175" s="1">
        <f>+IF($E175=BQ$22,VLOOKUP($C175,Input!$A$8:$HV$39,MATCH(BQ$21,Input!$A$6:$HV$6,0),FALSE),0)*$D175</f>
        <v>0</v>
      </c>
      <c r="BR175" s="1">
        <f>+IF($E175=BR$22,VLOOKUP($C175,Input!$A$8:$HV$39,MATCH(BR$21,Input!$A$6:$HV$6,0),FALSE),0)*$D175</f>
        <v>0</v>
      </c>
      <c r="BS175" s="1">
        <f>+IF($E175=BS$22,VLOOKUP($C175,Input!$A$8:$HV$39,MATCH(BS$21,Input!$A$6:$HV$6,0),FALSE),0)*$D175</f>
        <v>0</v>
      </c>
      <c r="BT175" s="1">
        <f>+IF($E175=BT$22,VLOOKUP($C175,Input!$A$8:$HV$39,MATCH(BT$21,Input!$A$6:$HV$6,0),FALSE),0)*$D175</f>
        <v>0</v>
      </c>
      <c r="BU175" s="1">
        <f>+IF($E175=BU$22,VLOOKUP($C175,Input!$A$8:$HV$39,MATCH(BU$21,Input!$A$6:$HV$6,0),FALSE),0)*$D175</f>
        <v>0</v>
      </c>
      <c r="BV175" s="1">
        <f>+IF($E175=BV$22,VLOOKUP($C175,Input!$A$8:$HV$39,MATCH(BV$21,Input!$A$6:$HV$6,0),FALSE),0)*$D175</f>
        <v>0</v>
      </c>
      <c r="BW175" s="1">
        <f>+IF($E175=BW$22,VLOOKUP($C175,Input!$A$8:$HV$39,MATCH(BW$21,Input!$A$6:$HV$6,0),FALSE),0)*$D175</f>
        <v>0</v>
      </c>
      <c r="BX175" s="1">
        <f>+IF($E175=BX$22,VLOOKUP($C175,Input!$A$8:$HV$39,MATCH(BX$21,Input!$A$6:$HV$6,0),FALSE),0)*$D175</f>
        <v>0</v>
      </c>
      <c r="BY175" s="1">
        <f>+IF($E175=BY$22,VLOOKUP($C175,Input!$A$8:$HV$39,MATCH(BY$21,Input!$A$6:$HV$6,0),FALSE),0)*$D175</f>
        <v>0</v>
      </c>
      <c r="BZ175" s="1">
        <f>+IF($E175=BZ$22,VLOOKUP($C175,Input!$A$8:$HV$39,MATCH(BZ$21,Input!$A$6:$HV$6,0),FALSE),0)*$D175</f>
        <v>0</v>
      </c>
      <c r="CA175" s="1">
        <f>+IF($E175=CA$22,VLOOKUP($C175,Input!$A$8:$HV$39,MATCH(CA$21,Input!$A$6:$HV$6,0),FALSE),0)*$D175</f>
        <v>0</v>
      </c>
      <c r="CB175" s="1">
        <f>+IF($E175=CB$22,VLOOKUP($C175,Input!$A$8:$HV$39,MATCH(CB$21,Input!$A$6:$HV$6,0),FALSE),0)*$D175</f>
        <v>0</v>
      </c>
      <c r="CC175" s="1">
        <f>+IF($E175=CC$22,VLOOKUP($C175,Input!$A$8:$HV$39,MATCH(CC$21,Input!$A$6:$HV$6,0),FALSE),0)*$D175</f>
        <v>0</v>
      </c>
      <c r="CE175" t="str">
        <f>VLOOKUP($C175,Input!$A$8:$HV$39,MATCH(CE$21,Input!$A$6:$HV$6,0),FALSE)</f>
        <v>Engine Rebuild @ 7 Yr</v>
      </c>
      <c r="CF175" s="1">
        <f>IF($E175+$I175+$D$7&lt;=CF$22,0,IF(CF$22-$D$7&gt;=$E175,IF(COUNTIF($KZ175:LP175,"&gt;0")&gt;0,VLOOKUP($C175,Input!$A$8:$HV$21,MATCH($CE$21+COUNTIF($KZ175:LP175,"&gt;0"),Input!$A$6:$HV$6,0),FALSE),0),0))*$D175</f>
        <v>0</v>
      </c>
      <c r="CG175" s="1">
        <f>IF($E175+$I175+$D$7&lt;=CG$22,0,IF(CG$22-$D$7&gt;=$E175,IF(COUNTIF($KZ175:LQ175,"&gt;0")&gt;0,VLOOKUP($C175,Input!$A$8:$HV$21,MATCH($CE$21+COUNTIF($KZ175:LQ175,"&gt;0"),Input!$A$6:$HV$6,0),FALSE),0),0))*$D175</f>
        <v>0</v>
      </c>
      <c r="CH175" s="1">
        <f>IF($E175+$I175+$D$7&lt;=CH$22,0,IF(CH$22-$D$7&gt;=$E175,IF(COUNTIF($KZ175:LR175,"&gt;0")&gt;0,VLOOKUP($C175,Input!$A$8:$HV$21,MATCH($CE$21+COUNTIF($KZ175:LR175,"&gt;0"),Input!$A$6:$HV$6,0),FALSE),0),0))*$D175</f>
        <v>0</v>
      </c>
      <c r="CI175" s="1">
        <f>IF($E175+$I175+$D$7&lt;=CI$22,0,IF(CI$22-$D$7&gt;=$E175,IF(COUNTIF($KZ175:LS175,"&gt;0")&gt;0,VLOOKUP($C175,Input!$A$8:$HV$21,MATCH($CE$21+COUNTIF($KZ175:LS175,"&gt;0"),Input!$A$6:$HV$6,0),FALSE),0),0))*$D175</f>
        <v>0</v>
      </c>
      <c r="CJ175" s="1">
        <f>IF($E175+$I175+$D$7&lt;=CJ$22,0,IF(CJ$22-$D$7&gt;=$E175,IF(COUNTIF($KZ175:LT175,"&gt;0")&gt;0,VLOOKUP($C175,Input!$A$8:$HV$21,MATCH($CE$21+COUNTIF($KZ175:LT175,"&gt;0"),Input!$A$6:$HV$6,0),FALSE),0),0))*$D175</f>
        <v>0</v>
      </c>
      <c r="CK175" s="1">
        <f>IF($E175+$I175+$D$7&lt;=CK$22,0,IF(CK$22-$D$7&gt;=$E175,IF(COUNTIF($KZ175:LU175,"&gt;0")&gt;0,VLOOKUP($C175,Input!$A$8:$HV$21,MATCH($CE$21+COUNTIF($KZ175:LU175,"&gt;0"),Input!$A$6:$HV$6,0),FALSE),0),0))*$D175</f>
        <v>0</v>
      </c>
      <c r="CL175" s="1">
        <f>IF($E175+$I175+$D$7&lt;=CL$22,0,IF(CL$22-$D$7&gt;=$E175,IF(COUNTIF($KZ175:LV175,"&gt;0")&gt;0,VLOOKUP($C175,Input!$A$8:$HV$21,MATCH($CE$21+COUNTIF($KZ175:LV175,"&gt;0"),Input!$A$6:$HV$6,0),FALSE),0),0))*$D175</f>
        <v>0</v>
      </c>
      <c r="CM175" s="1">
        <f>IF($E175+$I175+$D$7&lt;=CM$22,0,IF(CM$22-$D$7&gt;=$E175,IF(COUNTIF($KZ175:LW175,"&gt;0")&gt;0,VLOOKUP($C175,Input!$A$8:$HV$21,MATCH($CE$21+COUNTIF($KZ175:LW175,"&gt;0"),Input!$A$6:$HV$6,0),FALSE),0),0))*$D175</f>
        <v>0</v>
      </c>
      <c r="CN175" s="1">
        <f>IF($E175+$I175+$D$7&lt;=CN$22,0,IF(CN$22-$D$7&gt;=$E175,IF(COUNTIF($KZ175:LX175,"&gt;0")&gt;0,VLOOKUP($C175,Input!$A$8:$HV$21,MATCH($CE$21+COUNTIF($KZ175:LX175,"&gt;0"),Input!$A$6:$HV$6,0),FALSE),0),0))*$D175</f>
        <v>0</v>
      </c>
      <c r="CO175" s="1">
        <f>IF($E175+$I175+$D$7&lt;=CO$22,0,IF(CO$22-$D$7&gt;=$E175,IF(COUNTIF($KZ175:LY175,"&gt;0")&gt;0,VLOOKUP($C175,Input!$A$8:$HV$21,MATCH($CE$21+COUNTIF($KZ175:LY175,"&gt;0"),Input!$A$6:$HV$6,0),FALSE),0),0))*$D175</f>
        <v>0</v>
      </c>
      <c r="CP175" s="1">
        <f>IF($E175+$I175+$D$7&lt;=CP$22,0,IF(CP$22-$D$7&gt;=$E175,IF(COUNTIF($KZ175:LZ175,"&gt;0")&gt;0,VLOOKUP($C175,Input!$A$8:$HV$21,MATCH($CE$21+COUNTIF($KZ175:LZ175,"&gt;0"),Input!$A$6:$HV$6,0),FALSE),0),0))*$D175</f>
        <v>0</v>
      </c>
      <c r="CQ175" s="1">
        <f>IF($E175+$I175+$D$7&lt;=CQ$22,0,IF(CQ$22-$D$7&gt;=$E175,IF(COUNTIF($KZ175:MA175,"&gt;0")&gt;0,VLOOKUP($C175,Input!$A$8:$HV$21,MATCH($CE$21+COUNTIF($KZ175:MA175,"&gt;0"),Input!$A$6:$HV$6,0),FALSE),0),0))*$D175</f>
        <v>0</v>
      </c>
      <c r="CR175" s="1">
        <f>IF($E175+$I175+$D$7&lt;=CR$22,0,IF(CR$22-$D$7&gt;=$E175,IF(COUNTIF($KZ175:MB175,"&gt;0")&gt;0,VLOOKUP($C175,Input!$A$8:$HV$21,MATCH($CE$21+COUNTIF($KZ175:MB175,"&gt;0"),Input!$A$6:$HV$6,0),FALSE),0),0))*$D175</f>
        <v>0</v>
      </c>
      <c r="CS175" s="1">
        <f>IF($E175+$I175+$D$7&lt;=CS$22,0,IF(CS$22-$D$7&gt;=$E175,IF(COUNTIF($KZ175:MC175,"&gt;0")&gt;0,VLOOKUP($C175,Input!$A$8:$HV$21,MATCH($CE$21+COUNTIF($KZ175:MC175,"&gt;0"),Input!$A$6:$HV$6,0),FALSE),0),0))*$D175</f>
        <v>0</v>
      </c>
      <c r="CT175" s="1">
        <f>IF($E175+$I175+$D$7&lt;=CT$22,0,IF(CT$22-$D$7&gt;=$E175,IF(COUNTIF($KZ175:MD175,"&gt;0")&gt;0,VLOOKUP($C175,Input!$A$8:$HV$21,MATCH($CE$21+COUNTIF($KZ175:MD175,"&gt;0"),Input!$A$6:$HV$6,0),FALSE),0),0))*$D175</f>
        <v>6545000</v>
      </c>
      <c r="CU175" s="1">
        <f>IF($E175+$I175+$D$7&lt;=CU$22,0,IF(CU$22-$D$7&gt;=$E175,IF(COUNTIF($KZ175:ME175,"&gt;0")&gt;0,VLOOKUP($C175,Input!$A$8:$HV$21,MATCH($CE$21+COUNTIF($KZ175:ME175,"&gt;0"),Input!$A$6:$HV$6,0),FALSE),0),0))*$D175</f>
        <v>0</v>
      </c>
      <c r="CV175" s="1">
        <f>IF($E175+$I175+$D$7&lt;=CV$22,0,IF(CV$22-$D$7&gt;=$E175,IF(COUNTIF($KZ175:MF175,"&gt;0")&gt;0,VLOOKUP($C175,Input!$A$8:$HV$21,MATCH($CE$21+COUNTIF($KZ175:MF175,"&gt;0"),Input!$A$6:$HV$6,0),FALSE),0),0))*$D175</f>
        <v>0</v>
      </c>
      <c r="CW175" s="1">
        <f>IF($E175+$I175+$D$7&lt;=CW$22,0,IF(CW$22-$D$7&gt;=$E175,IF(COUNTIF($KZ175:MG175,"&gt;0")&gt;0,VLOOKUP($C175,Input!$A$8:$HV$21,MATCH($CE$21+COUNTIF($KZ175:MG175,"&gt;0"),Input!$A$6:$HV$6,0),FALSE),0),0))*$D175</f>
        <v>0</v>
      </c>
      <c r="CX175" s="1">
        <f>IF($E175+$I175+$D$7&lt;=CX$22,0,IF(CX$22-$D$7&gt;=$E175,IF(COUNTIF($KZ175:MH175,"&gt;0")&gt;0,VLOOKUP($C175,Input!$A$8:$HV$21,MATCH($CE$21+COUNTIF($KZ175:MH175,"&gt;0"),Input!$A$6:$HV$6,0),FALSE),0),0))*$D175</f>
        <v>0</v>
      </c>
      <c r="CY175" s="1">
        <f>IF($E175+$I175+$D$7&lt;=CY$22,0,IF(CY$22-$D$7&gt;=$E175,IF(COUNTIF($KZ175:MI175,"&gt;0")&gt;0,VLOOKUP($C175,Input!$A$8:$HV$21,MATCH($CE$21+COUNTIF($KZ175:MI175,"&gt;0"),Input!$A$6:$HV$6,0),FALSE),0),0))*$D175</f>
        <v>0</v>
      </c>
      <c r="CZ175" s="1">
        <f>IF($E175+$I175+$D$7&lt;=CZ$22,0,IF(CZ$22-$D$7&gt;=$E175,IF(COUNTIF($KZ175:MJ175,"&gt;0")&gt;0,VLOOKUP($C175,Input!$A$8:$HV$21,MATCH($CE$21+COUNTIF($KZ175:MJ175,"&gt;0"),Input!$A$6:$HV$6,0),FALSE),0),0))*$D175</f>
        <v>0</v>
      </c>
      <c r="DA175" s="1">
        <f>IF($E175+$I175+$D$7&lt;=DA$22,0,IF(DA$22-$D$7&gt;=$E175,IF(COUNTIF($KZ175:MK175,"&gt;0")&gt;0,VLOOKUP($C175,Input!$A$8:$HV$21,MATCH($CE$21+COUNTIF($KZ175:MK175,"&gt;0"),Input!$A$6:$HV$6,0),FALSE),0),0))*$D175</f>
        <v>0</v>
      </c>
      <c r="DB175" s="1">
        <f>IF($E175+$I175+$D$7&lt;=DB$22,0,IF(DB$22-$D$7&gt;=$E175,IF(COUNTIF($KZ175:ML175,"&gt;0")&gt;0,VLOOKUP($C175,Input!$A$8:$HV$21,MATCH($CE$21+COUNTIF($KZ175:ML175,"&gt;0"),Input!$A$6:$HV$6,0),FALSE),0),0))*$D175</f>
        <v>0</v>
      </c>
      <c r="DC175" s="1">
        <f>IF($E175+$I175+$D$7&lt;=DC$22,0,IF(DC$22-$D$7&gt;=$E175,IF(COUNTIF($KZ175:MM175,"&gt;0")&gt;0,VLOOKUP($C175,Input!$A$8:$HV$21,MATCH($CE$21+COUNTIF($KZ175:MM175,"&gt;0"),Input!$A$6:$HV$6,0),FALSE),0),0))*$D175</f>
        <v>0</v>
      </c>
      <c r="DD175" s="1">
        <f>IF($E175+$I175+$D$7&lt;=DD$22,0,IF(DD$22-$D$7&gt;=$E175,IF(COUNTIF($KZ175:MN175,"&gt;0")&gt;0,VLOOKUP($C175,Input!$A$8:$HV$21,MATCH($CE$21+COUNTIF($KZ175:MN175,"&gt;0"),Input!$A$6:$HV$6,0),FALSE),0),0))*$D175</f>
        <v>0</v>
      </c>
      <c r="DE175" s="1">
        <f>IF($E175+$I175+$D$7&lt;=DE$22,0,IF(DE$22-$D$7&gt;=$E175,IF(COUNTIF($KZ175:MO175,"&gt;0")&gt;0,VLOOKUP($C175,Input!$A$8:$HV$21,MATCH($CE$21+COUNTIF($KZ175:MO175,"&gt;0"),Input!$A$6:$HV$6,0),FALSE),0),0))*$D175</f>
        <v>0</v>
      </c>
      <c r="DF175" s="1">
        <f>IF($E175+$I175+$D$7&lt;=DF$22,0,IF(DF$22-$D$7&gt;=$E175,IF(COUNTIF($KZ175:MP175,"&gt;0")&gt;0,VLOOKUP($C175,Input!$A$8:$HV$21,MATCH($CE$21+COUNTIF($KZ175:MP175,"&gt;0"),Input!$A$6:$HV$6,0),FALSE),0),0))*$D175</f>
        <v>0</v>
      </c>
      <c r="DG175" s="1">
        <f>IF($E175+$I175+$D$7&lt;=DG$22,0,IF(DG$22-$D$7&gt;=$E175,IF(COUNTIF($KZ175:MQ175,"&gt;0")&gt;0,VLOOKUP($C175,Input!$A$8:$HV$21,MATCH($CE$21+COUNTIF($KZ175:MQ175,"&gt;0"),Input!$A$6:$HV$6,0),FALSE),0),0))*$D175</f>
        <v>0</v>
      </c>
      <c r="DH175" s="1">
        <f>IF($E175+$I175+$D$7&lt;=DH$22,0,IF(DH$22-$D$7&gt;=$E175,IF(COUNTIF($KZ175:MR175,"&gt;0")&gt;0,VLOOKUP($C175,Input!$A$8:$HV$21,MATCH($CE$21+COUNTIF($KZ175:MR175,"&gt;0"),Input!$A$6:$HV$6,0),FALSE),0),0))*$D175</f>
        <v>0</v>
      </c>
      <c r="DI175" s="1">
        <f>IF($E175+$I175+$D$7&lt;=DI$22,0,IF(DI$22-$D$7&gt;=$E175,IF(COUNTIF($KZ175:MS175,"&gt;0")&gt;0,VLOOKUP($C175,Input!$A$8:$HV$21,MATCH($CE$21+COUNTIF($KZ175:MS175,"&gt;0"),Input!$A$6:$HV$6,0),FALSE),0),0))*$D175</f>
        <v>0</v>
      </c>
      <c r="DJ175" s="1">
        <f>IF($E175+$I175+$D$7&lt;=DJ$22,0,IF(DJ$22-$D$7&gt;=$E175,IF(COUNTIF($KZ175:MT175,"&gt;0")&gt;0,VLOOKUP($C175,Input!$A$8:$HV$21,MATCH($CE$21+COUNTIF($KZ175:MT175,"&gt;0"),Input!$A$6:$HV$6,0),FALSE),0),0))*$D175</f>
        <v>0</v>
      </c>
      <c r="DK175" s="1">
        <f>IF($E175+$I175+$D$7&lt;=DK$22,0,IF(DK$22-$D$7&gt;=$E175,IF(COUNTIF($KZ175:MU175,"&gt;0")&gt;0,VLOOKUP($C175,Input!$A$8:$HV$21,MATCH($CE$21+COUNTIF($KZ175:MU175,"&gt;0"),Input!$A$6:$HV$6,0),FALSE),0),0))*$D175</f>
        <v>0</v>
      </c>
      <c r="DL175" s="1">
        <f>IF($E175+$I175+$D$7&lt;=DL$22,0,IF(DL$22-$D$7&gt;=$E175,IF(COUNTIF($KZ175:MV175,"&gt;0")&gt;0,VLOOKUP($C175,Input!$A$8:$HV$21,MATCH($CE$21+COUNTIF($KZ175:MV175,"&gt;0"),Input!$A$6:$HV$6,0),FALSE),0),0))*$D175</f>
        <v>0</v>
      </c>
      <c r="DM175" s="1">
        <f>IF($E175+$I175+$D$7&lt;=DM$22,0,IF(DM$22-$D$7&gt;=$E175,IF(COUNTIF($KZ175:MW175,"&gt;0")&gt;0,VLOOKUP($C175,Input!$A$8:$HV$21,MATCH($CE$21+COUNTIF($KZ175:MW175,"&gt;0"),Input!$A$6:$HV$6,0),FALSE),0),0))*$D175</f>
        <v>0</v>
      </c>
      <c r="DN175" s="1">
        <f>IF($E175+$I175+$D$7&lt;=DN$22,0,IF(DN$22-$D$7&gt;=$E175,IF(COUNTIF($KZ175:MX175,"&gt;0")&gt;0,VLOOKUP($C175,Input!$A$8:$HV$21,MATCH($CE$21+COUNTIF($KZ175:MX175,"&gt;0"),Input!$A$6:$HV$6,0),FALSE),0),0))*$D175</f>
        <v>0</v>
      </c>
      <c r="DP175" t="str">
        <f>+VLOOKUP($C175,Input!$A$8:$GZ$39,MATCH(DP$21,Input!$A$6:$GZ$6,0),FALSE)</f>
        <v>Bus Maintenance at 0.85/mile</v>
      </c>
      <c r="DQ175" s="1">
        <f>IF($E175+$I175+$D$7&lt;=DQ$22,0,IF(DQ$22-$D$7&gt;=$E175,IF(COUNTIF($KZ175:LP175,"&gt;0")&gt;0,VLOOKUP($C175,Input!$A$8:$HV$21,MATCH($DP$21+COUNTIF($KZ175:LP175,"&gt;0"),Input!$A$6:$HV$6,0),FALSE),0),0))*$D175*$F175</f>
        <v>0</v>
      </c>
      <c r="DR175" s="1">
        <f>IF($E175+$I175+$D$7&lt;=DR$22,0,IF(DR$22-$D$7&gt;=$E175,IF(COUNTIF($KZ175:LQ175,"&gt;0")&gt;0,VLOOKUP($C175,Input!$A$8:$HV$21,MATCH($DP$21+COUNTIF($KZ175:LQ175,"&gt;0"),Input!$A$6:$HV$6,0),FALSE),0),0))*$D175*$F175</f>
        <v>0</v>
      </c>
      <c r="DS175" s="1">
        <f>IF($E175+$I175+$D$7&lt;=DS$22,0,IF(DS$22-$D$7&gt;=$E175,IF(COUNTIF($KZ175:LR175,"&gt;0")&gt;0,VLOOKUP($C175,Input!$A$8:$HV$21,MATCH($DP$21+COUNTIF($KZ175:LR175,"&gt;0"),Input!$A$6:$HV$6,0),FALSE),0),0))*$D175*$F175</f>
        <v>0</v>
      </c>
      <c r="DT175" s="1">
        <f>IF($E175+$I175+$D$7&lt;=DT$22,0,IF(DT$22-$D$7&gt;=$E175,IF(COUNTIF($KZ175:LS175,"&gt;0")&gt;0,VLOOKUP($C175,Input!$A$8:$HV$21,MATCH($DP$21+COUNTIF($KZ175:LS175,"&gt;0"),Input!$A$6:$HV$6,0),FALSE),0),0))*$D175*$F175</f>
        <v>0</v>
      </c>
      <c r="DU175" s="1">
        <f>IF($E175+$I175+$D$7&lt;=DU$22,0,IF(DU$22-$D$7&gt;=$E175,IF(COUNTIF($KZ175:LT175,"&gt;0")&gt;0,VLOOKUP($C175,Input!$A$8:$HV$21,MATCH($DP$21+COUNTIF($KZ175:LT175,"&gt;0"),Input!$A$6:$HV$6,0),FALSE),0),0))*$D175*$F175</f>
        <v>0</v>
      </c>
      <c r="DV175" s="1">
        <f>IF($E175+$I175+$D$7&lt;=DV$22,0,IF(DV$22-$D$7&gt;=$E175,IF(COUNTIF($KZ175:LU175,"&gt;0")&gt;0,VLOOKUP($C175,Input!$A$8:$HV$21,MATCH($DP$21+COUNTIF($KZ175:LU175,"&gt;0"),Input!$A$6:$HV$6,0),FALSE),0),0))*$D175*$F175</f>
        <v>0</v>
      </c>
      <c r="DW175" s="1">
        <f>IF($E175+$I175+$D$7&lt;=DW$22,0,IF(DW$22-$D$7&gt;=$E175,IF(COUNTIF($KZ175:LV175,"&gt;0")&gt;0,VLOOKUP($C175,Input!$A$8:$HV$21,MATCH($DP$21+COUNTIF($KZ175:LV175,"&gt;0"),Input!$A$6:$HV$6,0),FALSE),0),0))*$D175*$F175</f>
        <v>0</v>
      </c>
      <c r="DX175" s="1">
        <f>IF($E175+$I175+$D$7&lt;=DX$22,0,IF(DX$22-$D$7&gt;=$E175,IF(COUNTIF($KZ175:LW175,"&gt;0")&gt;0,VLOOKUP($C175,Input!$A$8:$HV$21,MATCH($DP$21+COUNTIF($KZ175:LW175,"&gt;0"),Input!$A$6:$HV$6,0),FALSE),0),0))*$D175*$F175</f>
        <v>0</v>
      </c>
      <c r="DY175" s="1">
        <f>IF($E175+$I175+$D$7&lt;=DY$22,0,IF(DY$22-$D$7&gt;=$E175,IF(COUNTIF($KZ175:LX175,"&gt;0")&gt;0,VLOOKUP($C175,Input!$A$8:$HV$21,MATCH($DP$21+COUNTIF($KZ175:LX175,"&gt;0"),Input!$A$6:$HV$6,0),FALSE),0),0))*$D175*$F175</f>
        <v>6358000</v>
      </c>
      <c r="DZ175" s="1">
        <f>IF($E175+$I175+$D$7&lt;=DZ$22,0,IF(DZ$22-$D$7&gt;=$E175,IF(COUNTIF($KZ175:LY175,"&gt;0")&gt;0,VLOOKUP($C175,Input!$A$8:$HV$21,MATCH($DP$21+COUNTIF($KZ175:LY175,"&gt;0"),Input!$A$6:$HV$6,0),FALSE),0),0))*$D175*$F175</f>
        <v>6358000</v>
      </c>
      <c r="EA175" s="1">
        <f>IF($E175+$I175+$D$7&lt;=EA$22,0,IF(EA$22-$D$7&gt;=$E175,IF(COUNTIF($KZ175:LZ175,"&gt;0")&gt;0,VLOOKUP($C175,Input!$A$8:$HV$21,MATCH($DP$21+COUNTIF($KZ175:LZ175,"&gt;0"),Input!$A$6:$HV$6,0),FALSE),0),0))*$D175*$F175</f>
        <v>6358000</v>
      </c>
      <c r="EB175" s="1">
        <f>IF($E175+$I175+$D$7&lt;=EB$22,0,IF(EB$22-$D$7&gt;=$E175,IF(COUNTIF($KZ175:MA175,"&gt;0")&gt;0,VLOOKUP($C175,Input!$A$8:$HV$21,MATCH($DP$21+COUNTIF($KZ175:MA175,"&gt;0"),Input!$A$6:$HV$6,0),FALSE),0),0))*$D175*$F175</f>
        <v>6358000</v>
      </c>
      <c r="EC175" s="1">
        <f>IF($E175+$I175+$D$7&lt;=EC$22,0,IF(EC$22-$D$7&gt;=$E175,IF(COUNTIF($KZ175:MB175,"&gt;0")&gt;0,VLOOKUP($C175,Input!$A$8:$HV$21,MATCH($DP$21+COUNTIF($KZ175:MB175,"&gt;0"),Input!$A$6:$HV$6,0),FALSE),0),0))*$D175*$F175</f>
        <v>6358000</v>
      </c>
      <c r="ED175" s="1">
        <f>IF($E175+$I175+$D$7&lt;=ED$22,0,IF(ED$22-$D$7&gt;=$E175,IF(COUNTIF($KZ175:MC175,"&gt;0")&gt;0,VLOOKUP($C175,Input!$A$8:$HV$21,MATCH($DP$21+COUNTIF($KZ175:MC175,"&gt;0"),Input!$A$6:$HV$6,0),FALSE),0),0))*$D175*$F175</f>
        <v>6358000</v>
      </c>
      <c r="EE175" s="1">
        <f>IF($E175+$I175+$D$7&lt;=EE$22,0,IF(EE$22-$D$7&gt;=$E175,IF(COUNTIF($KZ175:MD175,"&gt;0")&gt;0,VLOOKUP($C175,Input!$A$8:$HV$21,MATCH($DP$21+COUNTIF($KZ175:MD175,"&gt;0"),Input!$A$6:$HV$6,0),FALSE),0),0))*$D175*$F175</f>
        <v>6358000</v>
      </c>
      <c r="EF175" s="1">
        <f>IF($E175+$I175+$D$7&lt;=EF$22,0,IF(EF$22-$D$7&gt;=$E175,IF(COUNTIF($KZ175:ME175,"&gt;0")&gt;0,VLOOKUP($C175,Input!$A$8:$HV$21,MATCH($DP$21+COUNTIF($KZ175:ME175,"&gt;0"),Input!$A$6:$HV$6,0),FALSE),0),0))*$D175*$F175</f>
        <v>6358000</v>
      </c>
      <c r="EG175" s="1">
        <f>IF($E175+$I175+$D$7&lt;=EG$22,0,IF(EG$22-$D$7&gt;=$E175,IF(COUNTIF($KZ175:MF175,"&gt;0")&gt;0,VLOOKUP($C175,Input!$A$8:$HV$21,MATCH($DP$21+COUNTIF($KZ175:MF175,"&gt;0"),Input!$A$6:$HV$6,0),FALSE),0),0))*$D175*$F175</f>
        <v>6358000</v>
      </c>
      <c r="EH175" s="1">
        <f>IF($E175+$I175+$D$7&lt;=EH$22,0,IF(EH$22-$D$7&gt;=$E175,IF(COUNTIF($KZ175:MG175,"&gt;0")&gt;0,VLOOKUP($C175,Input!$A$8:$HV$21,MATCH($DP$21+COUNTIF($KZ175:MG175,"&gt;0"),Input!$A$6:$HV$6,0),FALSE),0),0))*$D175*$F175</f>
        <v>6358000</v>
      </c>
      <c r="EI175" s="1">
        <f>IF($E175+$I175+$D$7&lt;=EI$22,0,IF(EI$22-$D$7&gt;=$E175,IF(COUNTIF($KZ175:MH175,"&gt;0")&gt;0,VLOOKUP($C175,Input!$A$8:$HV$21,MATCH($DP$21+COUNTIF($KZ175:MH175,"&gt;0"),Input!$A$6:$HV$6,0),FALSE),0),0))*$D175*$F175</f>
        <v>6358000</v>
      </c>
      <c r="EJ175" s="1">
        <f>IF($E175+$I175+$D$7&lt;=EJ$22,0,IF(EJ$22-$D$7&gt;=$E175,IF(COUNTIF($KZ175:MI175,"&gt;0")&gt;0,VLOOKUP($C175,Input!$A$8:$HV$21,MATCH($DP$21+COUNTIF($KZ175:MI175,"&gt;0"),Input!$A$6:$HV$6,0),FALSE),0),0))*$D175*$F175</f>
        <v>6358000</v>
      </c>
      <c r="EK175" s="1">
        <f>IF($E175+$I175+$D$7&lt;=EK$22,0,IF(EK$22-$D$7&gt;=$E175,IF(COUNTIF($KZ175:MJ175,"&gt;0")&gt;0,VLOOKUP($C175,Input!$A$8:$HV$21,MATCH($DP$21+COUNTIF($KZ175:MJ175,"&gt;0"),Input!$A$6:$HV$6,0),FALSE),0),0))*$D175*$F175</f>
        <v>6358000</v>
      </c>
      <c r="EL175" s="1">
        <f>IF($E175+$I175+$D$7&lt;=EL$22,0,IF(EL$22-$D$7&gt;=$E175,IF(COUNTIF($KZ175:MK175,"&gt;0")&gt;0,VLOOKUP($C175,Input!$A$8:$HV$21,MATCH($DP$21+COUNTIF($KZ175:MK175,"&gt;0"),Input!$A$6:$HV$6,0),FALSE),0),0))*$D175*$F175</f>
        <v>6358000</v>
      </c>
      <c r="EM175" s="1">
        <f>IF($E175+$I175+$D$7&lt;=EM$22,0,IF(EM$22-$D$7&gt;=$E175,IF(COUNTIF($KZ175:ML175,"&gt;0")&gt;0,VLOOKUP($C175,Input!$A$8:$HV$21,MATCH($DP$21+COUNTIF($KZ175:ML175,"&gt;0"),Input!$A$6:$HV$6,0),FALSE),0),0))*$D175*$F175</f>
        <v>0</v>
      </c>
      <c r="EN175" s="1">
        <f>IF($E175+$I175+$D$7&lt;=EN$22,0,IF(EN$22-$D$7&gt;=$E175,IF(COUNTIF($KZ175:MM175,"&gt;0")&gt;0,VLOOKUP($C175,Input!$A$8:$HV$21,MATCH($DP$21+COUNTIF($KZ175:MM175,"&gt;0"),Input!$A$6:$HV$6,0),FALSE),0),0))*$D175*$F175</f>
        <v>0</v>
      </c>
      <c r="EO175" s="1">
        <f>IF($E175+$I175+$D$7&lt;=EO$22,0,IF(EO$22-$D$7&gt;=$E175,IF(COUNTIF($KZ175:MN175,"&gt;0")&gt;0,VLOOKUP($C175,Input!$A$8:$HV$21,MATCH($DP$21+COUNTIF($KZ175:MN175,"&gt;0"),Input!$A$6:$HV$6,0),FALSE),0),0))*$D175*$F175</f>
        <v>0</v>
      </c>
      <c r="EP175" s="1">
        <f>IF($E175+$I175+$D$7&lt;=EP$22,0,IF(EP$22-$D$7&gt;=$E175,IF(COUNTIF($KZ175:MO175,"&gt;0")&gt;0,VLOOKUP($C175,Input!$A$8:$HV$21,MATCH($DP$21+COUNTIF($KZ175:MO175,"&gt;0"),Input!$A$6:$HV$6,0),FALSE),0),0))*$D175*$F175</f>
        <v>0</v>
      </c>
      <c r="EQ175" s="1">
        <f>IF($E175+$I175+$D$7&lt;=EQ$22,0,IF(EQ$22-$D$7&gt;=$E175,IF(COUNTIF($KZ175:MP175,"&gt;0")&gt;0,VLOOKUP($C175,Input!$A$8:$HV$21,MATCH($DP$21+COUNTIF($KZ175:MP175,"&gt;0"),Input!$A$6:$HV$6,0),FALSE),0),0))*$D175*$F175</f>
        <v>0</v>
      </c>
      <c r="ER175" s="1">
        <f>IF($E175+$I175+$D$7&lt;=ER$22,0,IF(ER$22-$D$7&gt;=$E175,IF(COUNTIF($KZ175:MQ175,"&gt;0")&gt;0,VLOOKUP($C175,Input!$A$8:$HV$21,MATCH($DP$21+COUNTIF($KZ175:MQ175,"&gt;0"),Input!$A$6:$HV$6,0),FALSE),0),0))*$D175*$F175</f>
        <v>0</v>
      </c>
      <c r="ES175" s="1">
        <f>IF($E175+$I175+$D$7&lt;=ES$22,0,IF(ES$22-$D$7&gt;=$E175,IF(COUNTIF($KZ175:MR175,"&gt;0")&gt;0,VLOOKUP($C175,Input!$A$8:$HV$21,MATCH($DP$21+COUNTIF($KZ175:MR175,"&gt;0"),Input!$A$6:$HV$6,0),FALSE),0),0))*$D175*$F175</f>
        <v>0</v>
      </c>
      <c r="ET175" s="1">
        <f>IF($E175+$I175+$D$7&lt;=ET$22,0,IF(ET$22-$D$7&gt;=$E175,IF(COUNTIF($KZ175:MS175,"&gt;0")&gt;0,VLOOKUP($C175,Input!$A$8:$HV$21,MATCH($DP$21+COUNTIF($KZ175:MS175,"&gt;0"),Input!$A$6:$HV$6,0),FALSE),0),0))*$D175*$F175</f>
        <v>0</v>
      </c>
      <c r="EU175" s="1">
        <f>IF($E175+$I175+$D$7&lt;=EU$22,0,IF(EU$22-$D$7&gt;=$E175,IF(COUNTIF($KZ175:MT175,"&gt;0")&gt;0,VLOOKUP($C175,Input!$A$8:$HV$21,MATCH($DP$21+COUNTIF($KZ175:MT175,"&gt;0"),Input!$A$6:$HV$6,0),FALSE),0),0))*$D175*$F175</f>
        <v>0</v>
      </c>
      <c r="EV175" s="1">
        <f>IF($E175+$I175+$D$7&lt;=EV$22,0,IF(EV$22-$D$7&gt;=$E175,IF(COUNTIF($KZ175:MU175,"&gt;0")&gt;0,VLOOKUP($C175,Input!$A$8:$HV$21,MATCH($DP$21+COUNTIF($KZ175:MU175,"&gt;0"),Input!$A$6:$HV$6,0),FALSE),0),0))*$D175*$F175</f>
        <v>0</v>
      </c>
      <c r="EW175" s="1">
        <f>IF($E175+$I175+$D$7&lt;=EW$22,0,IF(EW$22-$D$7&gt;=$E175,IF(COUNTIF($KZ175:MV175,"&gt;0")&gt;0,VLOOKUP($C175,Input!$A$8:$HV$21,MATCH($DP$21+COUNTIF($KZ175:MV175,"&gt;0"),Input!$A$6:$HV$6,0),FALSE),0),0))*$D175*$F175</f>
        <v>0</v>
      </c>
      <c r="EX175" s="1">
        <f>IF($E175+$I175+$D$7&lt;=EX$22,0,IF(EX$22-$D$7&gt;=$E175,IF(COUNTIF($KZ175:MW175,"&gt;0")&gt;0,VLOOKUP($C175,Input!$A$8:$HV$21,MATCH($DP$21+COUNTIF($KZ175:MW175,"&gt;0"),Input!$A$6:$HV$6,0),FALSE),0),0))*$D175*$F175</f>
        <v>0</v>
      </c>
      <c r="EY175" s="1">
        <f>IF($E175+$I175+$D$7&lt;=EY$22,0,IF(EY$22-$D$7&gt;=$E175,IF(COUNTIF($KZ175:MX175,"&gt;0")&gt;0,VLOOKUP($C175,Input!$A$8:$HV$21,MATCH($DP$21+COUNTIF($KZ175:MX175,"&gt;0"),Input!$A$6:$HV$6,0),FALSE),0),0))*$D175*$F175</f>
        <v>0</v>
      </c>
      <c r="EZ175" s="1"/>
      <c r="FA175" t="str">
        <f>VLOOKUP($C175,Input!$A$8:$GZ$39,MATCH(FA$21,Input!$A$6:$GZ$6,0),FALSE)</f>
        <v>NA</v>
      </c>
      <c r="FB175">
        <f>IF((VLOOKUP($C175,Input!$A$8:$GZ$39,MATCH(FB$21,Input!$A$6:$GZ$6,0),FALSE))="Y",$D175/VLOOKUP($C175,Input!$A$8:$GZ$39,MATCH(FC$21,Input!$A$6:$GZ$6,0),FALSE),0)</f>
        <v>0</v>
      </c>
      <c r="FC175">
        <f>IF((VLOOKUP($C175,Input!$A$8:$GZ$39,MATCH(FB$21,Input!$A$6:$GZ$6,0),FALSE))="Y",0,IF((VLOOKUP($C175,Input!$A$8:$GZ$39,MATCH(FC$21,Input!$A$6:$GZ$6,0),FALSE))&gt;0,$D175/VLOOKUP($C175,Input!$A$8:$GZ$39,MATCH(FC$21,Input!$A$6:$GZ$6,0),FALSE),0))</f>
        <v>0</v>
      </c>
      <c r="FD175" s="1">
        <f>+IF($E175=FD$22,VLOOKUP($C175,Input!$A$8:$GZ$39,MATCH(FD$21,Input!$A$6:$GZ$6,0),FALSE),0)*IF(FD$110&gt;=MAX(FC$110:$FD$110),MIN((FD$110-MAX(FC$110:$FD$110)),(FD$110-FC$110)),0)+IF($E175=FD$22,VLOOKUP($C175,Input!$A$8:$GZ$39,MATCH(FD$21,Input!$A$6:$GZ$6,0),FALSE),0)*IF(FD$109&gt;=MAX(FC$109:$FD$109),MIN((FD$109-MAX(FC$109:$FD$109)),(FD$109-FC$109)),0)</f>
        <v>0</v>
      </c>
      <c r="FE175" s="1">
        <f>+IF($E175=FE$22,VLOOKUP($C175,Input!$A$8:$GZ$39,MATCH(FE$21,Input!$A$6:$GZ$6,0),FALSE),0)*IF(FE$110&gt;=MAX(FD$110:$FD$110),MIN((FE$110-MAX(FD$110:$FD$110)),(FE$110-FD$110)),0)+IF($E175=FE$22,VLOOKUP($C175,Input!$A$8:$GZ$39,MATCH(FE$21,Input!$A$6:$GZ$6,0),FALSE),0)*IF(FE$109&gt;=MAX(FD$109:$FD$109),MIN((FE$109-MAX(FD$109:$FD$109)),(FE$109-FD$109)),0)</f>
        <v>0</v>
      </c>
      <c r="FF175" s="1">
        <f>+IF($E175=FF$22,VLOOKUP($C175,Input!$A$8:$GZ$39,MATCH(FF$21,Input!$A$6:$GZ$6,0),FALSE),0)*IF(FF$110&gt;=MAX($FD$110:FE$110),MIN((FF$110-MAX($FD$110:FE$110)),(FF$110-FE$110)),0)+IF($E175=FF$22,VLOOKUP($C175,Input!$A$8:$GZ$39,MATCH(FF$21,Input!$A$6:$GZ$6,0),FALSE),0)*IF(FF$109&gt;=MAX($FD$109:FE$109),MIN((FF$109-MAX($FD$109:FE$109)),(FF$109-FE$109)),0)</f>
        <v>0</v>
      </c>
      <c r="FG175" s="1">
        <f>+IF($E175=FG$22,VLOOKUP($C175,Input!$A$8:$GZ$39,MATCH(FG$21,Input!$A$6:$GZ$6,0),FALSE),0)*IF(FG$110&gt;=MAX($FD$110:FF$110),MIN((FG$110-MAX($FD$110:FF$110)),(FG$110-FF$110)),0)+IF($E175=FG$22,VLOOKUP($C175,Input!$A$8:$GZ$39,MATCH(FG$21,Input!$A$6:$GZ$6,0),FALSE),0)*IF(FG$109&gt;=MAX($FD$109:FF$109),MIN((FG$109-MAX($FD$109:FF$109)),(FG$109-FF$109)),0)</f>
        <v>0</v>
      </c>
      <c r="FH175" s="1">
        <f>+IF($E175=FH$22,VLOOKUP($C175,Input!$A$8:$GZ$39,MATCH(FH$21,Input!$A$6:$GZ$6,0),FALSE),0)*IF(FH$110&gt;=MAX($FD$110:FG$110),MIN((FH$110-MAX($FD$110:FG$110)),(FH$110-FG$110)),0)+IF($E175=FH$22,VLOOKUP($C175,Input!$A$8:$GZ$39,MATCH(FH$21,Input!$A$6:$GZ$6,0),FALSE),0)*IF(FH$109&gt;=MAX($FD$109:FG$109),MIN((FH$109-MAX($FD$109:FG$109)),(FH$109-FG$109)),0)</f>
        <v>0</v>
      </c>
      <c r="FI175" s="1">
        <f>+IF($E175=FI$22,VLOOKUP($C175,Input!$A$8:$GZ$39,MATCH(FI$21,Input!$A$6:$GZ$6,0),FALSE),0)*IF(FI$110&gt;=MAX($FD$110:FH$110),MIN((FI$110-MAX($FD$110:FH$110)),(FI$110-FH$110)),0)+IF($E175=FI$22,VLOOKUP($C175,Input!$A$8:$GZ$39,MATCH(FI$21,Input!$A$6:$GZ$6,0),FALSE),0)*IF(FI$109&gt;=MAX($FD$109:FH$109),MIN((FI$109-MAX($FD$109:FH$109)),(FI$109-FH$109)),0)</f>
        <v>0</v>
      </c>
      <c r="FJ175" s="1">
        <f>+IF($E175=FJ$22,VLOOKUP($C175,Input!$A$8:$GZ$39,MATCH(FJ$21,Input!$A$6:$GZ$6,0),FALSE),0)*IF(FJ$110&gt;=MAX($FD$110:FI$110),MIN((FJ$110-MAX($FD$110:FI$110)),(FJ$110-FI$110)),0)+IF($E175=FJ$22,VLOOKUP($C175,Input!$A$8:$GZ$39,MATCH(FJ$21,Input!$A$6:$GZ$6,0),FALSE),0)*IF(FJ$109&gt;=MAX($FD$109:FI$109),MIN((FJ$109-MAX($FD$109:FI$109)),(FJ$109-FI$109)),0)</f>
        <v>0</v>
      </c>
      <c r="FK175" s="1">
        <f>+IF($E175=FK$22,VLOOKUP($C175,Input!$A$8:$GZ$39,MATCH(FK$21,Input!$A$6:$GZ$6,0),FALSE),0)*IF(FK$110&gt;=MAX($FD$110:FJ$110),MIN((FK$110-MAX($FD$110:FJ$110)),(FK$110-FJ$110)),0)+IF($E175=FK$22,VLOOKUP($C175,Input!$A$8:$GZ$39,MATCH(FK$21,Input!$A$6:$GZ$6,0),FALSE),0)*IF(FK$109&gt;=MAX($FD$109:FJ$109),MIN((FK$109-MAX($FD$109:FJ$109)),(FK$109-FJ$109)),0)</f>
        <v>0</v>
      </c>
      <c r="FL175" s="1">
        <f>+IF($E175=FL$22,VLOOKUP($C175,Input!$A$8:$GZ$39,MATCH(FL$21,Input!$A$6:$GZ$6,0),FALSE),0)*IF(FL$110&gt;=MAX($FD$110:FK$110),MIN((FL$110-MAX($FD$110:FK$110)),(FL$110-FK$110)),0)+IF($E175=FL$22,VLOOKUP($C175,Input!$A$8:$GZ$39,MATCH(FL$21,Input!$A$6:$GZ$6,0),FALSE),0)*IF(FL$109&gt;=MAX($FD$109:FK$109),MIN((FL$109-MAX($FD$109:FK$109)),(FL$109-FK$109)),0)</f>
        <v>0</v>
      </c>
      <c r="FM175" s="1">
        <f>+IF($E175=FM$22,VLOOKUP($C175,Input!$A$8:$GZ$39,MATCH(FM$21,Input!$A$6:$GZ$6,0),FALSE),0)*IF(FM$110&gt;=MAX($FD$110:FL$110),MIN((FM$110-MAX($FD$110:FL$110)),(FM$110-FL$110)),0)+IF($E175=FM$22,VLOOKUP($C175,Input!$A$8:$GZ$39,MATCH(FM$21,Input!$A$6:$GZ$6,0),FALSE),0)*IF(FM$109&gt;=MAX($FD$109:FL$109),MIN((FM$109-MAX($FD$109:FL$109)),(FM$109-FL$109)),0)</f>
        <v>0</v>
      </c>
      <c r="FN175" s="1">
        <f>+IF($E175=FN$22,VLOOKUP($C175,Input!$A$8:$GZ$39,MATCH(FN$21,Input!$A$6:$GZ$6,0),FALSE),0)*IF(FN$110&gt;=MAX($FD$110:FM$110),MIN((FN$110-MAX($FD$110:FM$110)),(FN$110-FM$110)),0)+IF($E175=FN$22,VLOOKUP($C175,Input!$A$8:$GZ$39,MATCH(FN$21,Input!$A$6:$GZ$6,0),FALSE),0)*IF(FN$109&gt;=MAX($FD$109:FM$109),MIN((FN$109-MAX($FD$109:FM$109)),(FN$109-FM$109)),0)</f>
        <v>0</v>
      </c>
      <c r="FO175" s="1">
        <f>+IF($E175=FO$22,VLOOKUP($C175,Input!$A$8:$GZ$39,MATCH(FO$21,Input!$A$6:$GZ$6,0),FALSE),0)*IF(FO$110&gt;=MAX($FD$110:FN$110),MIN((FO$110-MAX($FD$110:FN$110)),(FO$110-FN$110)),0)+IF($E175=FO$22,VLOOKUP($C175,Input!$A$8:$GZ$39,MATCH(FO$21,Input!$A$6:$GZ$6,0),FALSE),0)*IF(FO$109&gt;=MAX($FD$109:FN$109),MIN((FO$109-MAX($FD$109:FN$109)),(FO$109-FN$109)),0)</f>
        <v>0</v>
      </c>
      <c r="FP175" s="1">
        <f>+IF($E175=FP$22,VLOOKUP($C175,Input!$A$8:$GZ$39,MATCH(FP$21,Input!$A$6:$GZ$6,0),FALSE),0)*IF(FP$110&gt;=MAX($FD$110:FO$110),MIN((FP$110-MAX($FD$110:FO$110)),(FP$110-FO$110)),0)+IF($E175=FP$22,VLOOKUP($C175,Input!$A$8:$GZ$39,MATCH(FP$21,Input!$A$6:$GZ$6,0),FALSE),0)*IF(FP$109&gt;=MAX($FD$109:FO$109),MIN((FP$109-MAX($FD$109:FO$109)),(FP$109-FO$109)),0)</f>
        <v>0</v>
      </c>
      <c r="FQ175" s="1">
        <f>+IF($E175=FQ$22,VLOOKUP($C175,Input!$A$8:$GZ$39,MATCH(FQ$21,Input!$A$6:$GZ$6,0),FALSE),0)*IF(FQ$110&gt;=MAX($FD$110:FP$110),MIN((FQ$110-MAX($FD$110:FP$110)),(FQ$110-FP$110)),0)+IF($E175=FQ$22,VLOOKUP($C175,Input!$A$8:$GZ$39,MATCH(FQ$21,Input!$A$6:$GZ$6,0),FALSE),0)*IF(FQ$109&gt;=MAX($FD$109:FP$109),MIN((FQ$109-MAX($FD$109:FP$109)),(FQ$109-FP$109)),0)</f>
        <v>0</v>
      </c>
      <c r="FR175" s="1">
        <f>+IF($E175=FR$22,VLOOKUP($C175,Input!$A$8:$GZ$39,MATCH(FR$21,Input!$A$6:$GZ$6,0),FALSE),0)*IF(FR$110&gt;=MAX($FD$110:FQ$110),MIN((FR$110-MAX($FD$110:FQ$110)),(FR$110-FQ$110)),0)+IF($E175=FR$22,VLOOKUP($C175,Input!$A$8:$GZ$39,MATCH(FR$21,Input!$A$6:$GZ$6,0),FALSE),0)*IF(FR$109&gt;=MAX($FD$109:FQ$109),MIN((FR$109-MAX($FD$109:FQ$109)),(FR$109-FQ$109)),0)</f>
        <v>0</v>
      </c>
      <c r="FS175" s="1">
        <f>+IF($E175=FS$22,VLOOKUP($C175,Input!$A$8:$GZ$39,MATCH(FS$21,Input!$A$6:$GZ$6,0),FALSE),0)*IF(FS$110&gt;=MAX($FD$110:FR$110),MIN((FS$110-MAX($FD$110:FR$110)),(FS$110-FR$110)),0)+IF($E175=FS$22,VLOOKUP($C175,Input!$A$8:$GZ$39,MATCH(FS$21,Input!$A$6:$GZ$6,0),FALSE),0)*IF(FS$109&gt;=MAX($FD$109:FR$109),MIN((FS$109-MAX($FD$109:FR$109)),(FS$109-FR$109)),0)</f>
        <v>0</v>
      </c>
      <c r="FT175" s="1">
        <f>+IF($E175=FT$22,VLOOKUP($C175,Input!$A$8:$GZ$39,MATCH(FT$21,Input!$A$6:$GZ$6,0),FALSE),0)*IF(FT$110&gt;=MAX($FD$110:FS$110),MIN((FT$110-MAX($FD$110:FS$110)),(FT$110-FS$110)),0)+IF($E175=FT$22,VLOOKUP($C175,Input!$A$8:$GZ$39,MATCH(FT$21,Input!$A$6:$GZ$6,0),FALSE),0)*IF(FT$109&gt;=MAX($FD$109:FS$109),MIN((FT$109-MAX($FD$109:FS$109)),(FT$109-FS$109)),0)</f>
        <v>0</v>
      </c>
      <c r="FU175" s="1">
        <f>+IF($E175=FU$22,VLOOKUP($C175,Input!$A$8:$GZ$39,MATCH(FU$21,Input!$A$6:$GZ$6,0),FALSE),0)*IF(FU$110&gt;=MAX($FD$110:FT$110),MIN((FU$110-MAX($FD$110:FT$110)),(FU$110-FT$110)),0)+IF($E175=FU$22,VLOOKUP($C175,Input!$A$8:$GZ$39,MATCH(FU$21,Input!$A$6:$GZ$6,0),FALSE),0)*IF(FU$109&gt;=MAX($FD$109:FT$109),MIN((FU$109-MAX($FD$109:FT$109)),(FU$109-FT$109)),0)</f>
        <v>0</v>
      </c>
      <c r="FV175" s="1">
        <f>+IF($E175=FV$22,VLOOKUP($C175,Input!$A$8:$GZ$39,MATCH(FV$21,Input!$A$6:$GZ$6,0),FALSE),0)*IF(FV$110&gt;=MAX($FD$110:FU$110),MIN((FV$110-MAX($FD$110:FU$110)),(FV$110-FU$110)),0)+IF($E175=FV$22,VLOOKUP($C175,Input!$A$8:$GZ$39,MATCH(FV$21,Input!$A$6:$GZ$6,0),FALSE),0)*IF(FV$109&gt;=MAX($FD$109:FU$109),MIN((FV$109-MAX($FD$109:FU$109)),(FV$109-FU$109)),0)</f>
        <v>0</v>
      </c>
      <c r="FW175" s="1">
        <f>+IF($E175=FW$22,VLOOKUP($C175,Input!$A$8:$GZ$39,MATCH(FW$21,Input!$A$6:$GZ$6,0),FALSE),0)*IF(FW$110&gt;=MAX($FD$110:FV$110),MIN((FW$110-MAX($FD$110:FV$110)),(FW$110-FV$110)),0)+IF($E175=FW$22,VLOOKUP($C175,Input!$A$8:$GZ$39,MATCH(FW$21,Input!$A$6:$GZ$6,0),FALSE),0)*IF(FW$109&gt;=MAX($FD$109:FV$109),MIN((FW$109-MAX($FD$109:FV$109)),(FW$109-FV$109)),0)</f>
        <v>0</v>
      </c>
      <c r="FX175" s="1">
        <f>+IF($E175=FX$22,VLOOKUP($C175,Input!$A$8:$GZ$39,MATCH(FX$21,Input!$A$6:$GZ$6,0),FALSE),0)*IF(FX$110&gt;=MAX($FD$110:FW$110),MIN((FX$110-MAX($FD$110:FW$110)),(FX$110-FW$110)),0)+IF($E175=FX$22,VLOOKUP($C175,Input!$A$8:$GZ$39,MATCH(FX$21,Input!$A$6:$GZ$6,0),FALSE),0)*IF(FX$109&gt;=MAX($FD$109:FW$109),MIN((FX$109-MAX($FD$109:FW$109)),(FX$109-FW$109)),0)</f>
        <v>0</v>
      </c>
      <c r="FY175" s="1">
        <f>+IF($E175=FY$22,VLOOKUP($C175,Input!$A$8:$GZ$39,MATCH(FY$21,Input!$A$6:$GZ$6,0),FALSE),0)*IF(FY$110&gt;=MAX($FD$110:FX$110),MIN((FY$110-MAX($FD$110:FX$110)),(FY$110-FX$110)),0)+IF($E175=FY$22,VLOOKUP($C175,Input!$A$8:$GZ$39,MATCH(FY$21,Input!$A$6:$GZ$6,0),FALSE),0)*IF(FY$109&gt;=MAX($FD$109:FX$109),MIN((FY$109-MAX($FD$109:FX$109)),(FY$109-FX$109)),0)</f>
        <v>0</v>
      </c>
      <c r="FZ175" s="1">
        <f>+IF($E175=FZ$22,VLOOKUP($C175,Input!$A$8:$GZ$39,MATCH(FZ$21,Input!$A$6:$GZ$6,0),FALSE),0)*IF(FZ$110&gt;=MAX($FD$110:FY$110),MIN((FZ$110-MAX($FD$110:FY$110)),(FZ$110-FY$110)),0)+IF($E175=FZ$22,VLOOKUP($C175,Input!$A$8:$GZ$39,MATCH(FZ$21,Input!$A$6:$GZ$6,0),FALSE),0)*IF(FZ$109&gt;=MAX($FD$109:FY$109),MIN((FZ$109-MAX($FD$109:FY$109)),(FZ$109-FY$109)),0)</f>
        <v>0</v>
      </c>
      <c r="GA175" s="1">
        <f>+IF($E175=GA$22,VLOOKUP($C175,Input!$A$8:$GZ$39,MATCH(GA$21,Input!$A$6:$GZ$6,0),FALSE),0)*IF(GA$110&gt;=MAX($FD$110:FZ$110),MIN((GA$110-MAX($FD$110:FZ$110)),(GA$110-FZ$110)),0)+IF($E175=GA$22,VLOOKUP($C175,Input!$A$8:$GZ$39,MATCH(GA$21,Input!$A$6:$GZ$6,0),FALSE),0)*IF(GA$109&gt;=MAX($FD$109:FZ$109),MIN((GA$109-MAX($FD$109:FZ$109)),(GA$109-FZ$109)),0)</f>
        <v>0</v>
      </c>
      <c r="GB175" s="1">
        <f>+IF($E175=GB$22,VLOOKUP($C175,Input!$A$8:$GZ$39,MATCH(GB$21,Input!$A$6:$GZ$6,0),FALSE),0)*IF(GB$110&gt;=MAX($FD$110:GA$110),MIN((GB$110-MAX($FD$110:GA$110)),(GB$110-GA$110)),0)+IF($E175=GB$22,VLOOKUP($C175,Input!$A$8:$GZ$39,MATCH(GB$21,Input!$A$6:$GZ$6,0),FALSE),0)*IF(GB$109&gt;=MAX($FD$109:GA$109),MIN((GB$109-MAX($FD$109:GA$109)),(GB$109-GA$109)),0)</f>
        <v>0</v>
      </c>
      <c r="GC175" s="1">
        <f>+IF($E175=GC$22,VLOOKUP($C175,Input!$A$8:$GZ$39,MATCH(GC$21,Input!$A$6:$GZ$6,0),FALSE),0)*IF(GC$110&gt;=MAX($FD$110:GB$110),MIN((GC$110-MAX($FD$110:GB$110)),(GC$110-GB$110)),0)+IF($E175=GC$22,VLOOKUP($C175,Input!$A$8:$GZ$39,MATCH(GC$21,Input!$A$6:$GZ$6,0),FALSE),0)*IF(GC$109&gt;=MAX($FD$109:GB$109),MIN((GC$109-MAX($FD$109:GB$109)),(GC$109-GB$109)),0)</f>
        <v>0</v>
      </c>
      <c r="GD175" s="1">
        <f>+IF($E175=GD$22,VLOOKUP($C175,Input!$A$8:$GZ$39,MATCH(GD$21,Input!$A$6:$GZ$6,0),FALSE),0)*IF(GD$110&gt;=MAX($FD$110:GC$110),MIN((GD$110-MAX($FD$110:GC$110)),(GD$110-GC$110)),0)+IF($E175=GD$22,VLOOKUP($C175,Input!$A$8:$GZ$39,MATCH(GD$21,Input!$A$6:$GZ$6,0),FALSE),0)*IF(GD$109&gt;=MAX($FD$109:GC$109),MIN((GD$109-MAX($FD$109:GC$109)),(GD$109-GC$109)),0)</f>
        <v>0</v>
      </c>
      <c r="GE175" s="1">
        <f>+IF($E175=GE$22,VLOOKUP($C175,Input!$A$8:$GZ$39,MATCH(GE$21,Input!$A$6:$GZ$6,0),FALSE),0)*IF(GE$110&gt;=MAX($FD$110:GD$110),MIN((GE$110-MAX($FD$110:GD$110)),(GE$110-GD$110)),0)+IF($E175=GE$22,VLOOKUP($C175,Input!$A$8:$GZ$39,MATCH(GE$21,Input!$A$6:$GZ$6,0),FALSE),0)*IF(GE$109&gt;=MAX($FD$109:GD$109),MIN((GE$109-MAX($FD$109:GD$109)),(GE$109-GD$109)),0)</f>
        <v>0</v>
      </c>
      <c r="GF175" s="1">
        <f>+IF($E175=GF$22,VLOOKUP($C175,Input!$A$8:$GZ$39,MATCH(GF$21,Input!$A$6:$GZ$6,0),FALSE),0)*IF(GF$110&gt;=MAX($FD$110:GE$110),MIN((GF$110-MAX($FD$110:GE$110)),(GF$110-GE$110)),0)+IF($E175=GF$22,VLOOKUP($C175,Input!$A$8:$GZ$39,MATCH(GF$21,Input!$A$6:$GZ$6,0),FALSE),0)*IF(GF$109&gt;=MAX($FD$109:GE$109),MIN((GF$109-MAX($FD$109:GE$109)),(GF$109-GE$109)),0)</f>
        <v>0</v>
      </c>
      <c r="GG175" s="1">
        <f>+IF($E175=GG$22,VLOOKUP($C175,Input!$A$8:$GZ$39,MATCH(GG$21,Input!$A$6:$GZ$6,0),FALSE),0)*IF(GG$110&gt;=MAX($FD$110:GF$110),MIN((GG$110-MAX($FD$110:GF$110)),(GG$110-GF$110)),0)+IF($E175=GG$22,VLOOKUP($C175,Input!$A$8:$GZ$39,MATCH(GG$21,Input!$A$6:$GZ$6,0),FALSE),0)*IF(GG$109&gt;=MAX($FD$109:GF$109),MIN((GG$109-MAX($FD$109:GF$109)),(GG$109-GF$109)),0)</f>
        <v>0</v>
      </c>
      <c r="GH175" s="1">
        <f>+IF($E175=GH$22,VLOOKUP($C175,Input!$A$8:$GZ$39,MATCH(GH$21,Input!$A$6:$GZ$6,0),FALSE),0)*IF(GH$110&gt;=MAX($FD$110:GG$110),MIN((GH$110-MAX($FD$110:GG$110)),(GH$110-GG$110)),0)+IF($E175=GH$22,VLOOKUP($C175,Input!$A$8:$GZ$39,MATCH(GH$21,Input!$A$6:$GZ$6,0),FALSE),0)*IF(GH$109&gt;=MAX($FD$109:GG$109),MIN((GH$109-MAX($FD$109:GG$109)),(GH$109-GG$109)),0)</f>
        <v>0</v>
      </c>
      <c r="GI175" s="1">
        <f>+IF($E175=GI$22,VLOOKUP($C175,Input!$A$8:$GZ$39,MATCH(GI$21,Input!$A$6:$GZ$6,0),FALSE),0)*IF(GI$110&gt;=MAX($FD$110:GH$110),MIN((GI$110-MAX($FD$110:GH$110)),(GI$110-GH$110)),0)+IF($E175=GI$22,VLOOKUP($C175,Input!$A$8:$GZ$39,MATCH(GI$21,Input!$A$6:$GZ$6,0),FALSE),0)*IF(GI$109&gt;=MAX($FD$109:GH$109),MIN((GI$109-MAX($FD$109:GH$109)),(GI$109-GH$109)),0)</f>
        <v>0</v>
      </c>
      <c r="GJ175" s="1">
        <f>+IF($E175=GJ$22,VLOOKUP($C175,Input!$A$8:$GZ$39,MATCH(GJ$21,Input!$A$6:$GZ$6,0),FALSE),0)*IF(GJ$110&gt;=MAX($FD$110:GI$110),MIN((GJ$110-MAX($FD$110:GI$110)),(GJ$110-GI$110)),0)+IF($E175=GJ$22,VLOOKUP($C175,Input!$A$8:$GZ$39,MATCH(GJ$21,Input!$A$6:$GZ$6,0),FALSE),0)*IF(GJ$109&gt;=MAX($FD$109:GI$109),MIN((GJ$109-MAX($FD$109:GI$109)),(GJ$109-GI$109)),0)</f>
        <v>0</v>
      </c>
      <c r="GK175" s="1">
        <f>+IF($E175=GK$22,VLOOKUP($C175,Input!$A$8:$GZ$39,MATCH(GK$21,Input!$A$6:$GZ$6,0),FALSE),0)*IF(GK$110&gt;=MAX($FD$110:GJ$110),MIN((GK$110-MAX($FD$110:GJ$110)),(GK$110-GJ$110)),0)+IF($E175=GK$22,VLOOKUP($C175,Input!$A$8:$GZ$39,MATCH(GK$21,Input!$A$6:$GZ$6,0),FALSE),0)*IF(GK$109&gt;=MAX($FD$109:GJ$109),MIN((GK$109-MAX($FD$109:GJ$109)),(GK$109-GJ$109)),0)</f>
        <v>0</v>
      </c>
      <c r="GL175" s="1">
        <f>+IF($E175=GL$22,VLOOKUP($C175,Input!$A$8:$GZ$39,MATCH(GL$21,Input!$A$6:$GZ$6,0),FALSE),0)*IF(GL$110&gt;=MAX($FD$110:GK$110),MIN((GL$110-MAX($FD$110:GK$110)),(GL$110-GK$110)),0)+IF($E175=GL$22,VLOOKUP($C175,Input!$A$8:$GZ$39,MATCH(GL$21,Input!$A$6:$GZ$6,0),FALSE),0)*IF(GL$109&gt;=MAX($FD$109:GK$109),MIN((GL$109-MAX($FD$109:GK$109)),(GL$109-GK$109)),0)</f>
        <v>0</v>
      </c>
      <c r="GM175" s="42"/>
      <c r="GN175" t="str">
        <f>VLOOKUP($C175,Input!$A$8:$GZ$39,MATCH(GN$21,Input!$A$6:$GZ$6,0),FALSE)</f>
        <v>NA</v>
      </c>
      <c r="GO175">
        <f>IF((VLOOKUP($C175,Input!$A$8:$GZ$39,MATCH(GO$21,Input!$A$6:$GZ$6,0),FALSE))="Y",$D175/VLOOKUP($C175,Input!$A$8:$GZ$39,MATCH(GP$21,Input!$A$6:$GZ$6,0),FALSE),0)</f>
        <v>0</v>
      </c>
      <c r="GP175">
        <f>IF((VLOOKUP($C175,Input!$A$8:$GZ$39,MATCH(GO$21,Input!$A$6:$GZ$6,0),FALSE))="Y",0,IF((VLOOKUP($C175,Input!$A$8:$GZ$39,MATCH(GP$21,Input!$A$6:$GZ$6,0),FALSE))&gt;0,$D175/VLOOKUP($C175,Input!$A$8:$GZ$39,MATCH(GP$21,Input!$A$6:$GZ$6,0),FALSE),0))</f>
        <v>0</v>
      </c>
      <c r="GQ175" s="1">
        <f>+IF($E175=GQ$22,VLOOKUP($C175,Input!$A$8:$GZ$39,MATCH(GQ$21,Input!$A$6:$GZ$6,0),FALSE),0)*IF(GQ$110&gt;=MAX($GP$110:GP$110),MIN((GQ$110-MAX($GP$110:GP$110)),(GQ$110-GP$110)),0)+IF($E175=GQ$22,VLOOKUP($C175,Input!$A$8:$GZ$39,MATCH(GQ$21,Input!$A$6:$GZ$6,0),FALSE),0)*IF(GQ$109&gt;=MAX($GP$109:GP$109),MIN((GQ$109-MAX($GP$109:GP$109)),(GQ$109-GP$109)),0)</f>
        <v>0</v>
      </c>
      <c r="GR175" s="1">
        <f>+IF($E175=GR$22,VLOOKUP($C175,Input!$A$8:$GZ$39,MATCH(GR$21,Input!$A$6:$GZ$6,0),FALSE),0)*IF(GR$110&gt;=MAX($GP$110:GQ$110),MIN((GR$110-MAX($GP$110:GQ$110)),(GR$110-GQ$110)),0)+IF($E175=GR$22,VLOOKUP($C175,Input!$A$8:$GZ$39,MATCH(GR$21,Input!$A$6:$GZ$6,0),FALSE),0)*IF(GR$109&gt;=MAX($GP$109:GQ$109),MIN((GR$109-MAX($GP$109:GQ$109)),(GR$109-GQ$109)),0)</f>
        <v>0</v>
      </c>
      <c r="GS175" s="1">
        <f>+IF($E175=GS$22,VLOOKUP($C175,Input!$A$8:$GZ$39,MATCH(GS$21,Input!$A$6:$GZ$6,0),FALSE),0)*IF(GS$110&gt;=MAX($GP$110:GR$110),MIN((GS$110-MAX($GP$110:GR$110)),(GS$110-GR$110)),0)+IF($E175=GS$22,VLOOKUP($C175,Input!$A$8:$GZ$39,MATCH(GS$21,Input!$A$6:$GZ$6,0),FALSE),0)*IF(GS$109&gt;=MAX($GP$109:GR$109),MIN((GS$109-MAX($GP$109:GR$109)),(GS$109-GR$109)),0)</f>
        <v>0</v>
      </c>
      <c r="GT175" s="1">
        <f>+IF($E175=GT$22,VLOOKUP($C175,Input!$A$8:$GZ$39,MATCH(GT$21,Input!$A$6:$GZ$6,0),FALSE),0)*IF(GT$110&gt;=MAX($GP$110:GS$110),MIN((GT$110-MAX($GP$110:GS$110)),(GT$110-GS$110)),0)+IF($E175=GT$22,VLOOKUP($C175,Input!$A$8:$GZ$39,MATCH(GT$21,Input!$A$6:$GZ$6,0),FALSE),0)*IF(GT$109&gt;=MAX($GP$109:GS$109),MIN((GT$109-MAX($GP$109:GS$109)),(GT$109-GS$109)),0)</f>
        <v>0</v>
      </c>
      <c r="GU175" s="1">
        <f>+IF($E175=GU$22,VLOOKUP($C175,Input!$A$8:$GZ$39,MATCH(GU$21,Input!$A$6:$GZ$6,0),FALSE),0)*IF(GU$110&gt;=MAX($GP$110:GT$110),MIN((GU$110-MAX($GP$110:GT$110)),(GU$110-GT$110)),0)+IF($E175=GU$22,VLOOKUP($C175,Input!$A$8:$GZ$39,MATCH(GU$21,Input!$A$6:$GZ$6,0),FALSE),0)*IF(GU$109&gt;=MAX($GP$109:GT$109),MIN((GU$109-MAX($GP$109:GT$109)),(GU$109-GT$109)),0)</f>
        <v>0</v>
      </c>
      <c r="GV175" s="1">
        <f>+IF($E175=GV$22,VLOOKUP($C175,Input!$A$8:$GZ$39,MATCH(GV$21,Input!$A$6:$GZ$6,0),FALSE),0)*IF(GV$110&gt;=MAX($GP$110:GU$110),MIN((GV$110-MAX($GP$110:GU$110)),(GV$110-GU$110)),0)+IF($E175=GV$22,VLOOKUP($C175,Input!$A$8:$GZ$39,MATCH(GV$21,Input!$A$6:$GZ$6,0),FALSE),0)*IF(GV$109&gt;=MAX($GP$109:GU$109),MIN((GV$109-MAX($GP$109:GU$109)),(GV$109-GU$109)),0)</f>
        <v>0</v>
      </c>
      <c r="GW175" s="1">
        <f>+IF($E175=GW$22,VLOOKUP($C175,Input!$A$8:$GZ$39,MATCH(GW$21,Input!$A$6:$GZ$6,0),FALSE),0)*IF(GW$110&gt;=MAX($GP$110:GV$110),MIN((GW$110-MAX($GP$110:GV$110)),(GW$110-GV$110)),0)+IF($E175=GW$22,VLOOKUP($C175,Input!$A$8:$GZ$39,MATCH(GW$21,Input!$A$6:$GZ$6,0),FALSE),0)*IF(GW$109&gt;=MAX($GP$109:GV$109),MIN((GW$109-MAX($GP$109:GV$109)),(GW$109-GV$109)),0)</f>
        <v>0</v>
      </c>
      <c r="GX175" s="1">
        <f>+IF($E175=GX$22,VLOOKUP($C175,Input!$A$8:$GZ$39,MATCH(GX$21,Input!$A$6:$GZ$6,0),FALSE),0)*IF(GX$110&gt;=MAX($GP$110:GW$110),MIN((GX$110-MAX($GP$110:GW$110)),(GX$110-GW$110)),0)+IF($E175=GX$22,VLOOKUP($C175,Input!$A$8:$GZ$39,MATCH(GX$21,Input!$A$6:$GZ$6,0),FALSE),0)*IF(GX$109&gt;=MAX($GP$109:GW$109),MIN((GX$109-MAX($GP$109:GW$109)),(GX$109-GW$109)),0)</f>
        <v>0</v>
      </c>
      <c r="GY175" s="1">
        <f>+IF($E175=GY$22,VLOOKUP($C175,Input!$A$8:$GZ$39,MATCH(GY$21,Input!$A$6:$GZ$6,0),FALSE),0)*IF(GY$110&gt;=MAX($GP$110:GX$110),MIN((GY$110-MAX($GP$110:GX$110)),(GY$110-GX$110)),0)+IF($E175=GY$22,VLOOKUP($C175,Input!$A$8:$GZ$39,MATCH(GY$21,Input!$A$6:$GZ$6,0),FALSE),0)*IF(GY$109&gt;=MAX($GP$109:GX$109),MIN((GY$109-MAX($GP$109:GX$109)),(GY$109-GX$109)),0)</f>
        <v>0</v>
      </c>
      <c r="GZ175" s="1">
        <f>+IF($E175=GZ$22,VLOOKUP($C175,Input!$A$8:$GZ$39,MATCH(GZ$21,Input!$A$6:$GZ$6,0),FALSE),0)*IF(GZ$110&gt;=MAX($GP$110:GY$110),MIN((GZ$110-MAX($GP$110:GY$110)),(GZ$110-GY$110)),0)+IF($E175=GZ$22,VLOOKUP($C175,Input!$A$8:$GZ$39,MATCH(GZ$21,Input!$A$6:$GZ$6,0),FALSE),0)*IF(GZ$109&gt;=MAX($GP$109:GY$109),MIN((GZ$109-MAX($GP$109:GY$109)),(GZ$109-GY$109)),0)</f>
        <v>0</v>
      </c>
      <c r="HA175" s="1">
        <f>+IF($E175=HA$22,VLOOKUP($C175,Input!$A$8:$GZ$39,MATCH(HA$21,Input!$A$6:$GZ$6,0),FALSE),0)*IF(HA$110&gt;=MAX($GP$110:GZ$110),MIN((HA$110-MAX($GP$110:GZ$110)),(HA$110-GZ$110)),0)+IF($E175=HA$22,VLOOKUP($C175,Input!$A$8:$GZ$39,MATCH(HA$21,Input!$A$6:$GZ$6,0),FALSE),0)*IF(HA$109&gt;=MAX($GP$109:GZ$109),MIN((HA$109-MAX($GP$109:GZ$109)),(HA$109-GZ$109)),0)</f>
        <v>0</v>
      </c>
      <c r="HB175" s="1">
        <f>+IF($E175=HB$22,VLOOKUP($C175,Input!$A$8:$GZ$39,MATCH(HB$21,Input!$A$6:$GZ$6,0),FALSE),0)*IF(HB$110&gt;=MAX($GP$110:HA$110),MIN((HB$110-MAX($GP$110:HA$110)),(HB$110-HA$110)),0)+IF($E175=HB$22,VLOOKUP($C175,Input!$A$8:$GZ$39,MATCH(HB$21,Input!$A$6:$GZ$6,0),FALSE),0)*IF(HB$109&gt;=MAX($GP$109:HA$109),MIN((HB$109-MAX($GP$109:HA$109)),(HB$109-HA$109)),0)</f>
        <v>0</v>
      </c>
      <c r="HC175" s="1">
        <f>+IF($E175=HC$22,VLOOKUP($C175,Input!$A$8:$GZ$39,MATCH(HC$21,Input!$A$6:$GZ$6,0),FALSE),0)*IF(HC$110&gt;=MAX($GP$110:HB$110),MIN((HC$110-MAX($GP$110:HB$110)),(HC$110-HB$110)),0)+IF($E175=HC$22,VLOOKUP($C175,Input!$A$8:$GZ$39,MATCH(HC$21,Input!$A$6:$GZ$6,0),FALSE),0)*IF(HC$109&gt;=MAX($GP$109:HB$109),MIN((HC$109-MAX($GP$109:HB$109)),(HC$109-HB$109)),0)</f>
        <v>0</v>
      </c>
      <c r="HD175" s="1">
        <f>+IF($E175=HD$22,VLOOKUP($C175,Input!$A$8:$GZ$39,MATCH(HD$21,Input!$A$6:$GZ$6,0),FALSE),0)*IF(HD$110&gt;=MAX($GP$110:HC$110),MIN((HD$110-MAX($GP$110:HC$110)),(HD$110-HC$110)),0)+IF($E175=HD$22,VLOOKUP($C175,Input!$A$8:$GZ$39,MATCH(HD$21,Input!$A$6:$GZ$6,0),FALSE),0)*IF(HD$109&gt;=MAX($GP$109:HC$109),MIN((HD$109-MAX($GP$109:HC$109)),(HD$109-HC$109)),0)</f>
        <v>0</v>
      </c>
      <c r="HE175" s="1">
        <f>+IF($E175=HE$22,VLOOKUP($C175,Input!$A$8:$GZ$39,MATCH(HE$21,Input!$A$6:$GZ$6,0),FALSE),0)*IF(HE$110&gt;=MAX($GP$110:HD$110),MIN((HE$110-MAX($GP$110:HD$110)),(HE$110-HD$110)),0)+IF($E175=HE$22,VLOOKUP($C175,Input!$A$8:$GZ$39,MATCH(HE$21,Input!$A$6:$GZ$6,0),FALSE),0)*IF(HE$109&gt;=MAX($GP$109:HD$109),MIN((HE$109-MAX($GP$109:HD$109)),(HE$109-HD$109)),0)</f>
        <v>0</v>
      </c>
      <c r="HF175" s="1">
        <f>+IF($E175=HF$22,VLOOKUP($C175,Input!$A$8:$GZ$39,MATCH(HF$21,Input!$A$6:$GZ$6,0),FALSE),0)*IF(HF$110&gt;=MAX($GP$110:HE$110),MIN((HF$110-MAX($GP$110:HE$110)),(HF$110-HE$110)),0)+IF($E175=HF$22,VLOOKUP($C175,Input!$A$8:$GZ$39,MATCH(HF$21,Input!$A$6:$GZ$6,0),FALSE),0)*IF(HF$109&gt;=MAX($GP$109:HE$109),MIN((HF$109-MAX($GP$109:HE$109)),(HF$109-HE$109)),0)</f>
        <v>0</v>
      </c>
      <c r="HG175" s="1">
        <f>+IF($E175=HG$22,VLOOKUP($C175,Input!$A$8:$GZ$39,MATCH(HG$21,Input!$A$6:$GZ$6,0),FALSE),0)*IF(HG$110&gt;=MAX($GP$110:HF$110),MIN((HG$110-MAX($GP$110:HF$110)),(HG$110-HF$110)),0)+IF($E175=HG$22,VLOOKUP($C175,Input!$A$8:$GZ$39,MATCH(HG$21,Input!$A$6:$GZ$6,0),FALSE),0)*IF(HG$109&gt;=MAX($GP$109:HF$109),MIN((HG$109-MAX($GP$109:HF$109)),(HG$109-HF$109)),0)</f>
        <v>0</v>
      </c>
      <c r="HH175" s="1">
        <f>+IF($E175=HH$22,VLOOKUP($C175,Input!$A$8:$GZ$39,MATCH(HH$21,Input!$A$6:$GZ$6,0),FALSE),0)*IF(HH$110&gt;=MAX($GP$110:HG$110),MIN((HH$110-MAX($GP$110:HG$110)),(HH$110-HG$110)),0)+IF($E175=HH$22,VLOOKUP($C175,Input!$A$8:$GZ$39,MATCH(HH$21,Input!$A$6:$GZ$6,0),FALSE),0)*IF(HH$109&gt;=MAX($GP$109:HG$109),MIN((HH$109-MAX($GP$109:HG$109)),(HH$109-HG$109)),0)</f>
        <v>0</v>
      </c>
      <c r="HI175" s="1">
        <f>+IF($E175=HI$22,VLOOKUP($C175,Input!$A$8:$GZ$39,MATCH(HI$21,Input!$A$6:$GZ$6,0),FALSE),0)*IF(HI$110&gt;=MAX($GP$110:HH$110),MIN((HI$110-MAX($GP$110:HH$110)),(HI$110-HH$110)),0)+IF($E175=HI$22,VLOOKUP($C175,Input!$A$8:$GZ$39,MATCH(HI$21,Input!$A$6:$GZ$6,0),FALSE),0)*IF(HI$109&gt;=MAX($GP$109:HH$109),MIN((HI$109-MAX($GP$109:HH$109)),(HI$109-HH$109)),0)</f>
        <v>0</v>
      </c>
      <c r="HJ175" s="1">
        <f>+IF($E175=HJ$22,VLOOKUP($C175,Input!$A$8:$GZ$39,MATCH(HJ$21,Input!$A$6:$GZ$6,0),FALSE),0)*IF(HJ$110&gt;=MAX($GP$110:HI$110),MIN((HJ$110-MAX($GP$110:HI$110)),(HJ$110-HI$110)),0)+IF($E175=HJ$22,VLOOKUP($C175,Input!$A$8:$GZ$39,MATCH(HJ$21,Input!$A$6:$GZ$6,0),FALSE),0)*IF(HJ$109&gt;=MAX($GP$109:HI$109),MIN((HJ$109-MAX($GP$109:HI$109)),(HJ$109-HI$109)),0)</f>
        <v>0</v>
      </c>
      <c r="HK175" s="1">
        <f>+IF($E175=HK$22,VLOOKUP($C175,Input!$A$8:$GZ$39,MATCH(HK$21,Input!$A$6:$GZ$6,0),FALSE),0)*IF(HK$110&gt;=MAX($GP$110:HJ$110),MIN((HK$110-MAX($GP$110:HJ$110)),(HK$110-HJ$110)),0)+IF($E175=HK$22,VLOOKUP($C175,Input!$A$8:$GZ$39,MATCH(HK$21,Input!$A$6:$GZ$6,0),FALSE),0)*IF(HK$109&gt;=MAX($GP$109:HJ$109),MIN((HK$109-MAX($GP$109:HJ$109)),(HK$109-HJ$109)),0)</f>
        <v>0</v>
      </c>
      <c r="HL175" s="1">
        <f>+IF($E175=HL$22,VLOOKUP($C175,Input!$A$8:$GZ$39,MATCH(HL$21,Input!$A$6:$GZ$6,0),FALSE),0)*IF(HL$110&gt;=MAX($GP$110:HK$110),MIN((HL$110-MAX($GP$110:HK$110)),(HL$110-HK$110)),0)+IF($E175=HL$22,VLOOKUP($C175,Input!$A$8:$GZ$39,MATCH(HL$21,Input!$A$6:$GZ$6,0),FALSE),0)*IF(HL$109&gt;=MAX($GP$109:HK$109),MIN((HL$109-MAX($GP$109:HK$109)),(HL$109-HK$109)),0)</f>
        <v>0</v>
      </c>
      <c r="HM175" s="1">
        <f>+IF($E175=HM$22,VLOOKUP($C175,Input!$A$8:$GZ$39,MATCH(HM$21,Input!$A$6:$GZ$6,0),FALSE),0)*IF(HM$110&gt;=MAX($GP$110:HL$110),MIN((HM$110-MAX($GP$110:HL$110)),(HM$110-HL$110)),0)+IF($E175=HM$22,VLOOKUP($C175,Input!$A$8:$GZ$39,MATCH(HM$21,Input!$A$6:$GZ$6,0),FALSE),0)*IF(HM$109&gt;=MAX($GP$109:HL$109),MIN((HM$109-MAX($GP$109:HL$109)),(HM$109-HL$109)),0)</f>
        <v>0</v>
      </c>
      <c r="HN175" s="1">
        <f>+IF($E175=HN$22,VLOOKUP($C175,Input!$A$8:$GZ$39,MATCH(HN$21,Input!$A$6:$GZ$6,0),FALSE),0)*IF(HN$110&gt;=MAX($GP$110:HM$110),MIN((HN$110-MAX($GP$110:HM$110)),(HN$110-HM$110)),0)+IF($E175=HN$22,VLOOKUP($C175,Input!$A$8:$GZ$39,MATCH(HN$21,Input!$A$6:$GZ$6,0),FALSE),0)*IF(HN$109&gt;=MAX($GP$109:HM$109),MIN((HN$109-MAX($GP$109:HM$109)),(HN$109-HM$109)),0)</f>
        <v>0</v>
      </c>
      <c r="HO175" s="1">
        <f>+IF($E175=HO$22,VLOOKUP($C175,Input!$A$8:$GZ$39,MATCH(HO$21,Input!$A$6:$GZ$6,0),FALSE),0)*IF(HO$110&gt;=MAX($GP$110:HN$110),MIN((HO$110-MAX($GP$110:HN$110)),(HO$110-HN$110)),0)+IF($E175=HO$22,VLOOKUP($C175,Input!$A$8:$GZ$39,MATCH(HO$21,Input!$A$6:$GZ$6,0),FALSE),0)*IF(HO$109&gt;=MAX($GP$109:HN$109),MIN((HO$109-MAX($GP$109:HN$109)),(HO$109-HN$109)),0)</f>
        <v>0</v>
      </c>
      <c r="HP175" s="1">
        <f>+IF($E175=HP$22,VLOOKUP($C175,Input!$A$8:$GZ$39,MATCH(HP$21,Input!$A$6:$GZ$6,0),FALSE),0)*IF(HP$110&gt;=MAX($GP$110:HO$110),MIN((HP$110-MAX($GP$110:HO$110)),(HP$110-HO$110)),0)+IF($E175=HP$22,VLOOKUP($C175,Input!$A$8:$GZ$39,MATCH(HP$21,Input!$A$6:$GZ$6,0),FALSE),0)*IF(HP$109&gt;=MAX($GP$109:HO$109),MIN((HP$109-MAX($GP$109:HO$109)),(HP$109-HO$109)),0)</f>
        <v>0</v>
      </c>
      <c r="HQ175" s="1">
        <f>+IF($E175=HQ$22,VLOOKUP($C175,Input!$A$8:$GZ$39,MATCH(HQ$21,Input!$A$6:$GZ$6,0),FALSE),0)*IF(HQ$110&gt;=MAX($GP$110:HP$110),MIN((HQ$110-MAX($GP$110:HP$110)),(HQ$110-HP$110)),0)+IF($E175=HQ$22,VLOOKUP($C175,Input!$A$8:$GZ$39,MATCH(HQ$21,Input!$A$6:$GZ$6,0),FALSE),0)*IF(HQ$109&gt;=MAX($GP$109:HP$109),MIN((HQ$109-MAX($GP$109:HP$109)),(HQ$109-HP$109)),0)</f>
        <v>0</v>
      </c>
      <c r="HR175" s="1">
        <f>+IF($E175=HR$22,VLOOKUP($C175,Input!$A$8:$GZ$39,MATCH(HR$21,Input!$A$6:$GZ$6,0),FALSE),0)*IF(HR$110&gt;=MAX($GP$110:HQ$110),MIN((HR$110-MAX($GP$110:HQ$110)),(HR$110-HQ$110)),0)+IF($E175=HR$22,VLOOKUP($C175,Input!$A$8:$GZ$39,MATCH(HR$21,Input!$A$6:$GZ$6,0),FALSE),0)*IF(HR$109&gt;=MAX($GP$109:HQ$109),MIN((HR$109-MAX($GP$109:HQ$109)),(HR$109-HQ$109)),0)</f>
        <v>0</v>
      </c>
      <c r="HS175" s="1">
        <f>+IF($E175=HS$22,VLOOKUP($C175,Input!$A$8:$GZ$39,MATCH(HS$21,Input!$A$6:$GZ$6,0),FALSE),0)*IF(HS$110&gt;=MAX($GP$110:HR$110),MIN((HS$110-MAX($GP$110:HR$110)),(HS$110-HR$110)),0)+IF($E175=HS$22,VLOOKUP($C175,Input!$A$8:$GZ$39,MATCH(HS$21,Input!$A$6:$GZ$6,0),FALSE),0)*IF(HS$109&gt;=MAX($GP$109:HR$109),MIN((HS$109-MAX($GP$109:HR$109)),(HS$109-HR$109)),0)</f>
        <v>0</v>
      </c>
      <c r="HT175" s="1">
        <f>+IF($E175=HT$22,VLOOKUP($C175,Input!$A$8:$GZ$39,MATCH(HT$21,Input!$A$6:$GZ$6,0),FALSE),0)*IF(HT$110&gt;=MAX($GP$110:HS$110),MIN((HT$110-MAX($GP$110:HS$110)),(HT$110-HS$110)),0)+IF($E175=HT$22,VLOOKUP($C175,Input!$A$8:$GZ$39,MATCH(HT$21,Input!$A$6:$GZ$6,0),FALSE),0)*IF(HT$109&gt;=MAX($GP$109:HS$109),MIN((HT$109-MAX($GP$109:HS$109)),(HT$109-HS$109)),0)</f>
        <v>0</v>
      </c>
      <c r="HU175" s="1">
        <f>+IF($E175=HU$22,VLOOKUP($C175,Input!$A$8:$GZ$39,MATCH(HU$21,Input!$A$6:$GZ$6,0),FALSE),0)*IF(HU$110&gt;=MAX($GP$110:HT$110),MIN((HU$110-MAX($GP$110:HT$110)),(HU$110-HT$110)),0)+IF($E175=HU$22,VLOOKUP($C175,Input!$A$8:$GZ$39,MATCH(HU$21,Input!$A$6:$GZ$6,0),FALSE),0)*IF(HU$109&gt;=MAX($GP$109:HT$109),MIN((HU$109-MAX($GP$109:HT$109)),(HU$109-HT$109)),0)</f>
        <v>0</v>
      </c>
      <c r="HV175" s="1">
        <f>+IF($E175=HV$22,VLOOKUP($C175,Input!$A$8:$GZ$39,MATCH(HV$21,Input!$A$6:$GZ$6,0),FALSE),0)*IF(HV$110&gt;=MAX($GP$110:HU$110),MIN((HV$110-MAX($GP$110:HU$110)),(HV$110-HU$110)),0)+IF($E175=HV$22,VLOOKUP($C175,Input!$A$8:$GZ$39,MATCH(HV$21,Input!$A$6:$GZ$6,0),FALSE),0)*IF(HV$109&gt;=MAX($GP$109:HU$109),MIN((HV$109-MAX($GP$109:HU$109)),(HV$109-HU$109)),0)</f>
        <v>0</v>
      </c>
      <c r="HW175" s="1">
        <f>+IF($E175=HW$22,VLOOKUP($C175,Input!$A$8:$GZ$39,MATCH(HW$21,Input!$A$6:$GZ$6,0),FALSE),0)*IF(HW$110&gt;=MAX($GP$110:HV$110),MIN((HW$110-MAX($GP$110:HV$110)),(HW$110-HV$110)),0)+IF($E175=HW$22,VLOOKUP($C175,Input!$A$8:$GZ$39,MATCH(HW$21,Input!$A$6:$GZ$6,0),FALSE),0)*IF(HW$109&gt;=MAX($GP$109:HV$109),MIN((HW$109-MAX($GP$109:HV$109)),(HW$109-HV$109)),0)</f>
        <v>0</v>
      </c>
      <c r="HX175" s="1">
        <f>+IF($E175=HX$22,VLOOKUP($C175,Input!$A$8:$GZ$39,MATCH(HX$21,Input!$A$6:$GZ$6,0),FALSE),0)*IF(HX$110&gt;=MAX($GP$110:HW$110),MIN((HX$110-MAX($GP$110:HW$110)),(HX$110-HW$110)),0)+IF($E175=HX$22,VLOOKUP($C175,Input!$A$8:$GZ$39,MATCH(HX$21,Input!$A$6:$GZ$6,0),FALSE),0)*IF(HX$109&gt;=MAX($GP$109:HW$109),MIN((HX$109-MAX($GP$109:HW$109)),(HX$109-HW$109)),0)</f>
        <v>0</v>
      </c>
      <c r="HY175" s="1">
        <f>+IF($E175=HY$22,VLOOKUP($C175,Input!$A$8:$GZ$39,MATCH(HY$21,Input!$A$6:$GZ$6,0),FALSE),0)*IF(HY$110&gt;=MAX($GP$110:HX$110),MIN((HY$110-MAX($GP$110:HX$110)),(HY$110-HX$110)),0)+IF($E175=HY$22,VLOOKUP($C175,Input!$A$8:$GZ$39,MATCH(HY$21,Input!$A$6:$GZ$6,0),FALSE),0)*IF(HY$109&gt;=MAX($GP$109:HX$109),MIN((HY$109-MAX($GP$109:HX$109)),(HY$109-HX$109)),0)</f>
        <v>0</v>
      </c>
      <c r="HZ175" s="42"/>
      <c r="IA175" t="str">
        <f>VLOOKUP($C175,Input!$A$8:$IA$39,MATCH(IA$21,Input!$A$6:$IA$6,0),FALSE)</f>
        <v>NA</v>
      </c>
      <c r="IB175" s="132">
        <f>IF((VLOOKUP($C175,Input!$A$8:$IA$39,MATCH(IB$21,Input!$A$6:$IA$6,0),FALSE))="Y",$D175/VLOOKUP($C175,Input!$A$8:$IA$39,MATCH(IC$21,Input!$A$6:$IA$6,0),FALSE),0)</f>
        <v>0</v>
      </c>
      <c r="IC175" s="132">
        <f>IF((VLOOKUP($C175,Input!$A$8:$IA$39,MATCH(IB$21,Input!$A$6:$IA$6,0),FALSE))="Y",0,IF((VLOOKUP($C175,Input!$A$8:$IA$39,MATCH(IC$21,Input!$A$6:$IA$6,0),FALSE))&gt;0,$D175/VLOOKUP($C175,Input!$A$8:$IA$39,MATCH(IC$21,Input!$A$6:$IA$6,0),FALSE),0))</f>
        <v>0</v>
      </c>
      <c r="ID175" s="1">
        <f>+IF($E175=ID$22,VLOOKUP($C175,Input!$A$8:$IA$39,MATCH(ID$21,Input!$A$6:$IA$6,0),FALSE),0)*IF(ID$110&gt;=MAX($IC$110:IC$110),MIN((ID$110-MAX($IC$110:IC$110)),(ID$110-IC$110)),0)+IF($E175=ID$22,VLOOKUP($C175,Input!$A$8:$IA$39,MATCH(ID$21,Input!$A$6:$IA$6,0),FALSE),0)*IF(ID$109&gt;=MAX($IC$109:IC$109),MIN((ID$109-MAX($IC$109:IC$109)),(ID$109-IC$109)),0)</f>
        <v>0</v>
      </c>
      <c r="IE175" s="1">
        <f>+IF($E175=IE$22,VLOOKUP($C175,Input!$A$8:$IA$39,MATCH(IE$21,Input!$A$6:$IA$6,0),FALSE),0)*IF(IE$110&gt;=MAX($IC$110:ID$110),MIN((IE$110-MAX($IC$110:ID$110)),(IE$110-ID$110)),0)+IF($E175=IE$22,VLOOKUP($C175,Input!$A$8:$IA$39,MATCH(IE$21,Input!$A$6:$IA$6,0),FALSE),0)*IF(IE$109&gt;=MAX($IC$109:ID$109),MIN((IE$109-MAX($IC$109:ID$109)),(IE$109-ID$109)),0)</f>
        <v>0</v>
      </c>
      <c r="IF175" s="1">
        <f>+IF($E175=IF$22,VLOOKUP($C175,Input!$A$8:$IA$39,MATCH(IF$21,Input!$A$6:$IA$6,0),FALSE),0)*IF(IF$110&gt;=MAX($IC$110:IE$110),MIN((IF$110-MAX($IC$110:IE$110)),(IF$110-IE$110)),0)+IF($E175=IF$22,VLOOKUP($C175,Input!$A$8:$IA$39,MATCH(IF$21,Input!$A$6:$IA$6,0),FALSE),0)*IF(IF$109&gt;=MAX($IC$109:IE$109),MIN((IF$109-MAX($IC$109:IE$109)),(IF$109-IE$109)),0)</f>
        <v>0</v>
      </c>
      <c r="IG175" s="1">
        <f>+IF($E175=IG$22,VLOOKUP($C175,Input!$A$8:$IA$39,MATCH(IG$21,Input!$A$6:$IA$6,0),FALSE),0)*IF(IG$110&gt;=MAX($IC$110:IF$110),MIN((IG$110-MAX($IC$110:IF$110)),(IG$110-IF$110)),0)+IF($E175=IG$22,VLOOKUP($C175,Input!$A$8:$IA$39,MATCH(IG$21,Input!$A$6:$IA$6,0),FALSE),0)*IF(IG$109&gt;=MAX($IC$109:IF$109),MIN((IG$109-MAX($IC$109:IF$109)),(IG$109-IF$109)),0)</f>
        <v>0</v>
      </c>
      <c r="IH175" s="1">
        <f>+IF($E175=IH$22,VLOOKUP($C175,Input!$A$8:$IA$39,MATCH(IH$21,Input!$A$6:$IA$6,0),FALSE),0)*IF(IH$110&gt;=MAX($IC$110:IG$110),MIN((IH$110-MAX($IC$110:IG$110)),(IH$110-IG$110)),0)+IF($E175=IH$22,VLOOKUP($C175,Input!$A$8:$IA$39,MATCH(IH$21,Input!$A$6:$IA$6,0),FALSE),0)*IF(IH$109&gt;=MAX($IC$109:IG$109),MIN((IH$109-MAX($IC$109:IG$109)),(IH$109-IG$109)),0)</f>
        <v>0</v>
      </c>
      <c r="II175" s="1">
        <f>+IF($E175=II$22,VLOOKUP($C175,Input!$A$8:$IA$39,MATCH(II$21,Input!$A$6:$IA$6,0),FALSE),0)*IF(II$110&gt;=MAX($IC$110:IH$110),MIN((II$110-MAX($IC$110:IH$110)),(II$110-IH$110)),0)+IF($E175=II$22,VLOOKUP($C175,Input!$A$8:$IA$39,MATCH(II$21,Input!$A$6:$IA$6,0),FALSE),0)*IF(II$109&gt;=MAX($IC$109:IH$109),MIN((II$109-MAX($IC$109:IH$109)),(II$109-IH$109)),0)</f>
        <v>0</v>
      </c>
      <c r="IJ175" s="1">
        <f>+IF($E175=IJ$22,VLOOKUP($C175,Input!$A$8:$IA$39,MATCH(IJ$21,Input!$A$6:$IA$6,0),FALSE),0)*IF(IJ$110&gt;=MAX($IC$110:II$110),MIN((IJ$110-MAX($IC$110:II$110)),(IJ$110-II$110)),0)+IF($E175=IJ$22,VLOOKUP($C175,Input!$A$8:$IA$39,MATCH(IJ$21,Input!$A$6:$IA$6,0),FALSE),0)*IF(IJ$109&gt;=MAX($IC$109:II$109),MIN((IJ$109-MAX($IC$109:II$109)),(IJ$109-II$109)),0)</f>
        <v>0</v>
      </c>
      <c r="IK175" s="1">
        <f>+IF($E175=IK$22,VLOOKUP($C175,Input!$A$8:$IA$39,MATCH(IK$21,Input!$A$6:$IA$6,0),FALSE),0)*IF(IK$110&gt;=MAX($IC$110:IJ$110),MIN((IK$110-MAX($IC$110:IJ$110)),(IK$110-IJ$110)),0)+IF($E175=IK$22,VLOOKUP($C175,Input!$A$8:$IA$39,MATCH(IK$21,Input!$A$6:$IA$6,0),FALSE),0)*IF(IK$109&gt;=MAX($IC$109:IJ$109),MIN((IK$109-MAX($IC$109:IJ$109)),(IK$109-IJ$109)),0)</f>
        <v>0</v>
      </c>
      <c r="IL175" s="1">
        <f>+IF($E175=IL$22,VLOOKUP($C175,Input!$A$8:$IA$39,MATCH(IL$21,Input!$A$6:$IA$6,0),FALSE),0)*IF(IL$110&gt;=MAX($IC$110:IK$110),MIN((IL$110-MAX($IC$110:IK$110)),(IL$110-IK$110)),0)+IF($E175=IL$22,VLOOKUP($C175,Input!$A$8:$IA$39,MATCH(IL$21,Input!$A$6:$IA$6,0),FALSE),0)*IF(IL$109&gt;=MAX($IC$109:IK$109),MIN((IL$109-MAX($IC$109:IK$109)),(IL$109-IK$109)),0)</f>
        <v>0</v>
      </c>
      <c r="IM175" s="1">
        <f>+IF($E175=IM$22,VLOOKUP($C175,Input!$A$8:$IA$39,MATCH(IM$21,Input!$A$6:$IA$6,0),FALSE),0)*IF(IM$110&gt;=MAX($IC$110:IL$110),MIN((IM$110-MAX($IC$110:IL$110)),(IM$110-IL$110)),0)+IF($E175=IM$22,VLOOKUP($C175,Input!$A$8:$IA$39,MATCH(IM$21,Input!$A$6:$IA$6,0),FALSE),0)*IF(IM$109&gt;=MAX($IC$109:IL$109),MIN((IM$109-MAX($IC$109:IL$109)),(IM$109-IL$109)),0)</f>
        <v>0</v>
      </c>
      <c r="IN175" s="1">
        <f>+IF($E175=IN$22,VLOOKUP($C175,Input!$A$8:$IA$39,MATCH(IN$21,Input!$A$6:$IA$6,0),FALSE),0)*IF(IN$110&gt;=MAX($IC$110:IM$110),MIN((IN$110-MAX($IC$110:IM$110)),(IN$110-IM$110)),0)+IF($E175=IN$22,VLOOKUP($C175,Input!$A$8:$IA$39,MATCH(IN$21,Input!$A$6:$IA$6,0),FALSE),0)*IF(IN$109&gt;=MAX($IC$109:IM$109),MIN((IN$109-MAX($IC$109:IM$109)),(IN$109-IM$109)),0)</f>
        <v>0</v>
      </c>
      <c r="IO175" s="1">
        <f>+IF($E175=IO$22,VLOOKUP($C175,Input!$A$8:$IA$39,MATCH(IO$21,Input!$A$6:$IA$6,0),FALSE),0)*IF(IO$110&gt;=MAX($IC$110:IN$110),MIN((IO$110-MAX($IC$110:IN$110)),(IO$110-IN$110)),0)+IF($E175=IO$22,VLOOKUP($C175,Input!$A$8:$IA$39,MATCH(IO$21,Input!$A$6:$IA$6,0),FALSE),0)*IF(IO$109&gt;=MAX($IC$109:IN$109),MIN((IO$109-MAX($IC$109:IN$109)),(IO$109-IN$109)),0)</f>
        <v>0</v>
      </c>
      <c r="IP175" s="1">
        <f>+IF($E175=IP$22,VLOOKUP($C175,Input!$A$8:$IA$39,MATCH(IP$21,Input!$A$6:$IA$6,0),FALSE),0)*IF(IP$110&gt;=MAX($IC$110:IO$110),MIN((IP$110-MAX($IC$110:IO$110)),(IP$110-IO$110)),0)+IF($E175=IP$22,VLOOKUP($C175,Input!$A$8:$IA$39,MATCH(IP$21,Input!$A$6:$IA$6,0),FALSE),0)*IF(IP$109&gt;=MAX($IC$109:IO$109),MIN((IP$109-MAX($IC$109:IO$109)),(IP$109-IO$109)),0)</f>
        <v>0</v>
      </c>
      <c r="IQ175" s="1">
        <f>+IF($E175=IQ$22,VLOOKUP($C175,Input!$A$8:$IA$39,MATCH(IQ$21,Input!$A$6:$IA$6,0),FALSE),0)*IF(IQ$110&gt;=MAX($IC$110:IP$110),MIN((IQ$110-MAX($IC$110:IP$110)),(IQ$110-IP$110)),0)+IF($E175=IQ$22,VLOOKUP($C175,Input!$A$8:$IA$39,MATCH(IQ$21,Input!$A$6:$IA$6,0),FALSE),0)*IF(IQ$109&gt;=MAX($IC$109:IP$109),MIN((IQ$109-MAX($IC$109:IP$109)),(IQ$109-IP$109)),0)</f>
        <v>0</v>
      </c>
      <c r="IR175" s="1">
        <f>+IF($E175=IR$22,VLOOKUP($C175,Input!$A$8:$IA$39,MATCH(IR$21,Input!$A$6:$IA$6,0),FALSE),0)*IF(IR$110&gt;=MAX($IC$110:IQ$110),MIN((IR$110-MAX($IC$110:IQ$110)),(IR$110-IQ$110)),0)+IF($E175=IR$22,VLOOKUP($C175,Input!$A$8:$IA$39,MATCH(IR$21,Input!$A$6:$IA$6,0),FALSE),0)*IF(IR$109&gt;=MAX($IC$109:IQ$109),MIN((IR$109-MAX($IC$109:IQ$109)),(IR$109-IQ$109)),0)</f>
        <v>0</v>
      </c>
      <c r="IS175" s="1">
        <f>+IF($E175=IS$22,VLOOKUP($C175,Input!$A$8:$IA$39,MATCH(IS$21,Input!$A$6:$IA$6,0),FALSE),0)*IF(IS$110&gt;=MAX($IC$110:IR$110),MIN((IS$110-MAX($IC$110:IR$110)),(IS$110-IR$110)),0)+IF($E175=IS$22,VLOOKUP($C175,Input!$A$8:$IA$39,MATCH(IS$21,Input!$A$6:$IA$6,0),FALSE),0)*IF(IS$109&gt;=MAX($IC$109:IR$109),MIN((IS$109-MAX($IC$109:IR$109)),(IS$109-IR$109)),0)</f>
        <v>0</v>
      </c>
      <c r="IT175" s="1">
        <f>+IF($E175=IT$22,VLOOKUP($C175,Input!$A$8:$IA$39,MATCH(IT$21,Input!$A$6:$IA$6,0),FALSE),0)*IF(IT$110&gt;=MAX($IC$110:IS$110),MIN((IT$110-MAX($IC$110:IS$110)),(IT$110-IS$110)),0)+IF($E175=IT$22,VLOOKUP($C175,Input!$A$8:$IA$39,MATCH(IT$21,Input!$A$6:$IA$6,0),FALSE),0)*IF(IT$109&gt;=MAX($IC$109:IS$109),MIN((IT$109-MAX($IC$109:IS$109)),(IT$109-IS$109)),0)</f>
        <v>0</v>
      </c>
      <c r="IU175" s="1">
        <f>+IF($E175=IU$22,VLOOKUP($C175,Input!$A$8:$IA$39,MATCH(IU$21,Input!$A$6:$IA$6,0),FALSE),0)*IF(IU$110&gt;=MAX($IC$110:IT$110),MIN((IU$110-MAX($IC$110:IT$110)),(IU$110-IT$110)),0)+IF($E175=IU$22,VLOOKUP($C175,Input!$A$8:$IA$39,MATCH(IU$21,Input!$A$6:$IA$6,0),FALSE),0)*IF(IU$109&gt;=MAX($IC$109:IT$109),MIN((IU$109-MAX($IC$109:IT$109)),(IU$109-IT$109)),0)</f>
        <v>0</v>
      </c>
      <c r="IV175" s="1">
        <f>+IF($E175=IV$22,VLOOKUP($C175,Input!$A$8:$IA$39,MATCH(IV$21,Input!$A$6:$IA$6,0),FALSE),0)*IF(IV$110&gt;=MAX($IC$110:IU$110),MIN((IV$110-MAX($IC$110:IU$110)),(IV$110-IU$110)),0)+IF($E175=IV$22,VLOOKUP($C175,Input!$A$8:$IA$39,MATCH(IV$21,Input!$A$6:$IA$6,0),FALSE),0)*IF(IV$109&gt;=MAX($IC$109:IU$109),MIN((IV$109-MAX($IC$109:IU$109)),(IV$109-IU$109)),0)</f>
        <v>0</v>
      </c>
      <c r="IW175" s="1">
        <f>+IF($E175=IW$22,VLOOKUP($C175,Input!$A$8:$IA$39,MATCH(IW$21,Input!$A$6:$IA$6,0),FALSE),0)*IF(IW$110&gt;=MAX($IC$110:IV$110),MIN((IW$110-MAX($IC$110:IV$110)),(IW$110-IV$110)),0)+IF($E175=IW$22,VLOOKUP($C175,Input!$A$8:$IA$39,MATCH(IW$21,Input!$A$6:$IA$6,0),FALSE),0)*IF(IW$109&gt;=MAX($IC$109:IV$109),MIN((IW$109-MAX($IC$109:IV$109)),(IW$109-IV$109)),0)</f>
        <v>0</v>
      </c>
      <c r="IX175" s="1">
        <f>+IF($E175=IX$22,VLOOKUP($C175,Input!$A$8:$IA$39,MATCH(IX$21,Input!$A$6:$IA$6,0),FALSE),0)*IF(IX$110&gt;=MAX($IC$110:IW$110),MIN((IX$110-MAX($IC$110:IW$110)),(IX$110-IW$110)),0)+IF($E175=IX$22,VLOOKUP($C175,Input!$A$8:$IA$39,MATCH(IX$21,Input!$A$6:$IA$6,0),FALSE),0)*IF(IX$109&gt;=MAX($IC$109:IW$109),MIN((IX$109-MAX($IC$109:IW$109)),(IX$109-IW$109)),0)</f>
        <v>0</v>
      </c>
      <c r="IY175" s="1">
        <f>+IF($E175=IY$22,VLOOKUP($C175,Input!$A$8:$IA$39,MATCH(IY$21,Input!$A$6:$IA$6,0),FALSE),0)*IF(IY$110&gt;=MAX($IC$110:IX$110),MIN((IY$110-MAX($IC$110:IX$110)),(IY$110-IX$110)),0)+IF($E175=IY$22,VLOOKUP($C175,Input!$A$8:$IA$39,MATCH(IY$21,Input!$A$6:$IA$6,0),FALSE),0)*IF(IY$109&gt;=MAX($IC$109:IX$109),MIN((IY$109-MAX($IC$109:IX$109)),(IY$109-IX$109)),0)</f>
        <v>0</v>
      </c>
      <c r="IZ175" s="1">
        <f>+IF($E175=IZ$22,VLOOKUP($C175,Input!$A$8:$IA$39,MATCH(IZ$21,Input!$A$6:$IA$6,0),FALSE),0)*IF(IZ$110&gt;=MAX($IC$110:IY$110),MIN((IZ$110-MAX($IC$110:IY$110)),(IZ$110-IY$110)),0)+IF($E175=IZ$22,VLOOKUP($C175,Input!$A$8:$IA$39,MATCH(IZ$21,Input!$A$6:$IA$6,0),FALSE),0)*IF(IZ$109&gt;=MAX($IC$109:IY$109),MIN((IZ$109-MAX($IC$109:IY$109)),(IZ$109-IY$109)),0)</f>
        <v>0</v>
      </c>
      <c r="JA175" s="1">
        <f>+IF($E175=JA$22,VLOOKUP($C175,Input!$A$8:$IA$39,MATCH(JA$21,Input!$A$6:$IA$6,0),FALSE),0)*IF(JA$110&gt;=MAX($IC$110:IZ$110),MIN((JA$110-MAX($IC$110:IZ$110)),(JA$110-IZ$110)),0)+IF($E175=JA$22,VLOOKUP($C175,Input!$A$8:$IA$39,MATCH(JA$21,Input!$A$6:$IA$6,0),FALSE),0)*IF(JA$109&gt;=MAX($IC$109:IZ$109),MIN((JA$109-MAX($IC$109:IZ$109)),(JA$109-IZ$109)),0)</f>
        <v>0</v>
      </c>
      <c r="JB175" s="1">
        <f>+IF($E175=JB$22,VLOOKUP($C175,Input!$A$8:$IA$39,MATCH(JB$21,Input!$A$6:$IA$6,0),FALSE),0)*IF(JB$110&gt;=MAX($IC$110:JA$110),MIN((JB$110-MAX($IC$110:JA$110)),(JB$110-JA$110)),0)+IF($E175=JB$22,VLOOKUP($C175,Input!$A$8:$IA$39,MATCH(JB$21,Input!$A$6:$IA$6,0),FALSE),0)*IF(JB$109&gt;=MAX($IC$109:JA$109),MIN((JB$109-MAX($IC$109:JA$109)),(JB$109-JA$109)),0)</f>
        <v>0</v>
      </c>
      <c r="JC175" s="1">
        <f>+IF($E175=JC$22,VLOOKUP($C175,Input!$A$8:$IA$39,MATCH(JC$21,Input!$A$6:$IA$6,0),FALSE),0)*IF(JC$110&gt;=MAX($IC$110:JB$110),MIN((JC$110-MAX($IC$110:JB$110)),(JC$110-JB$110)),0)+IF($E175=JC$22,VLOOKUP($C175,Input!$A$8:$IA$39,MATCH(JC$21,Input!$A$6:$IA$6,0),FALSE),0)*IF(JC$109&gt;=MAX($IC$109:JB$109),MIN((JC$109-MAX($IC$109:JB$109)),(JC$109-JB$109)),0)</f>
        <v>0</v>
      </c>
      <c r="JD175" s="1">
        <f>+IF($E175=JD$22,VLOOKUP($C175,Input!$A$8:$IA$39,MATCH(JD$21,Input!$A$6:$IA$6,0),FALSE),0)*IF(JD$110&gt;=MAX($IC$110:JC$110),MIN((JD$110-MAX($IC$110:JC$110)),(JD$110-JC$110)),0)+IF($E175=JD$22,VLOOKUP($C175,Input!$A$8:$IA$39,MATCH(JD$21,Input!$A$6:$IA$6,0),FALSE),0)*IF(JD$109&gt;=MAX($IC$109:JC$109),MIN((JD$109-MAX($IC$109:JC$109)),(JD$109-JC$109)),0)</f>
        <v>0</v>
      </c>
      <c r="JE175" s="1">
        <f>+IF($E175=JE$22,VLOOKUP($C175,Input!$A$8:$IA$39,MATCH(JE$21,Input!$A$6:$IA$6,0),FALSE),0)*IF(JE$110&gt;=MAX($IC$110:JD$110),MIN((JE$110-MAX($IC$110:JD$110)),(JE$110-JD$110)),0)+IF($E175=JE$22,VLOOKUP($C175,Input!$A$8:$IA$39,MATCH(JE$21,Input!$A$6:$IA$6,0),FALSE),0)*IF(JE$109&gt;=MAX($IC$109:JD$109),MIN((JE$109-MAX($IC$109:JD$109)),(JE$109-JD$109)),0)</f>
        <v>0</v>
      </c>
      <c r="JF175" s="1">
        <f>+IF($E175=JF$22,VLOOKUP($C175,Input!$A$8:$IA$39,MATCH(JF$21,Input!$A$6:$IA$6,0),FALSE),0)*IF(JF$110&gt;=MAX($IC$110:JE$110),MIN((JF$110-MAX($IC$110:JE$110)),(JF$110-JE$110)),0)+IF($E175=JF$22,VLOOKUP($C175,Input!$A$8:$IA$39,MATCH(JF$21,Input!$A$6:$IA$6,0),FALSE),0)*IF(JF$109&gt;=MAX($IC$109:JE$109),MIN((JF$109-MAX($IC$109:JE$109)),(JF$109-JE$109)),0)</f>
        <v>0</v>
      </c>
      <c r="JG175" s="1">
        <f>+IF($E175=JG$22,VLOOKUP($C175,Input!$A$8:$IA$39,MATCH(JG$21,Input!$A$6:$IA$6,0),FALSE),0)*IF(JG$110&gt;=MAX($IC$110:JF$110),MIN((JG$110-MAX($IC$110:JF$110)),(JG$110-JF$110)),0)+IF($E175=JG$22,VLOOKUP($C175,Input!$A$8:$IA$39,MATCH(JG$21,Input!$A$6:$IA$6,0),FALSE),0)*IF(JG$109&gt;=MAX($IC$109:JF$109),MIN((JG$109-MAX($IC$109:JF$109)),(JG$109-JF$109)),0)</f>
        <v>0</v>
      </c>
      <c r="JH175" s="1">
        <f>+IF($E175=JH$22,VLOOKUP($C175,Input!$A$8:$IA$39,MATCH(JH$21,Input!$A$6:$IA$6,0),FALSE),0)*IF(JH$110&gt;=MAX($IC$110:JG$110),MIN((JH$110-MAX($IC$110:JG$110)),(JH$110-JG$110)),0)+IF($E175=JH$22,VLOOKUP($C175,Input!$A$8:$IA$39,MATCH(JH$21,Input!$A$6:$IA$6,0),FALSE),0)*IF(JH$109&gt;=MAX($IC$109:JG$109),MIN((JH$109-MAX($IC$109:JG$109)),(JH$109-JG$109)),0)</f>
        <v>0</v>
      </c>
      <c r="JI175" s="1">
        <f>+IF($E175=JI$22,VLOOKUP($C175,Input!$A$8:$IA$39,MATCH(JI$21,Input!$A$6:$IA$6,0),FALSE),0)*IF(JI$110&gt;=MAX($IC$110:JH$110),MIN((JI$110-MAX($IC$110:JH$110)),(JI$110-JH$110)),0)+IF($E175=JI$22,VLOOKUP($C175,Input!$A$8:$IA$39,MATCH(JI$21,Input!$A$6:$IA$6,0),FALSE),0)*IF(JI$109&gt;=MAX($IC$109:JH$109),MIN((JI$109-MAX($IC$109:JH$109)),(JI$109-JH$109)),0)</f>
        <v>0</v>
      </c>
      <c r="JJ175" s="1">
        <f>+IF($E175=JJ$22,VLOOKUP($C175,Input!$A$8:$IA$39,MATCH(JJ$21,Input!$A$6:$IA$6,0),FALSE),0)*IF(JJ$110&gt;=MAX($IC$110:JI$110),MIN((JJ$110-MAX($IC$110:JI$110)),(JJ$110-JI$110)),0)+IF($E175=JJ$22,VLOOKUP($C175,Input!$A$8:$IA$39,MATCH(JJ$21,Input!$A$6:$IA$6,0),FALSE),0)*IF(JJ$109&gt;=MAX($IC$109:JI$109),MIN((JJ$109-MAX($IC$109:JI$109)),(JJ$109-JI$109)),0)</f>
        <v>0</v>
      </c>
      <c r="JK175" s="1">
        <f>+IF($E175=JK$22,VLOOKUP($C175,Input!$A$8:$IA$39,MATCH(JK$21,Input!$A$6:$IA$6,0),FALSE),0)*IF(JK$110&gt;=MAX($IC$110:JJ$110),MIN((JK$110-MAX($IC$110:JJ$110)),(JK$110-JJ$110)),0)+IF($E175=JK$22,VLOOKUP($C175,Input!$A$8:$IA$39,MATCH(JK$21,Input!$A$6:$IA$6,0),FALSE),0)*IF(JK$109&gt;=MAX($IC$109:JJ$109),MIN((JK$109-MAX($IC$109:JJ$109)),(JK$109-JJ$109)),0)</f>
        <v>0</v>
      </c>
      <c r="JL175" s="1">
        <f>+IF($E175=JL$22,VLOOKUP($C175,Input!$A$8:$IA$39,MATCH(JL$21,Input!$A$6:$IA$6,0),FALSE),0)*IF(JL$110&gt;=MAX($IC$110:JK$110),MIN((JL$110-MAX($IC$110:JK$110)),(JL$110-JK$110)),0)+IF($E175=JL$22,VLOOKUP($C175,Input!$A$8:$IA$39,MATCH(JL$21,Input!$A$6:$IA$6,0),FALSE),0)*IF(JL$109&gt;=MAX($IC$109:JK$109),MIN((JL$109-MAX($IC$109:JK$109)),(JL$109-JK$109)),0)</f>
        <v>0</v>
      </c>
      <c r="JN175" t="str">
        <f>+VLOOKUP($C175,Input!$A$8:$GZ$39,MATCH(JN$21,Input!$A$6:$GZ$6,0),FALSE)</f>
        <v>CNG Station Maint in fuel price</v>
      </c>
      <c r="JO175" s="1">
        <f>IF($E175+$I175+$D$7&lt;=JO$22,0,IF(JO$22-$D$7&gt;=$E175,VLOOKUP($C175,Input!$A$8:$GZ$39,MATCH(JO$21,Input!$A$6:$GZ$6,0),FALSE),0)*$F175/$G175)*$D175</f>
        <v>0</v>
      </c>
      <c r="JP175" s="1">
        <f>IF($E175+$I175+$D$7&lt;=JP$22,0,IF(JP$22-$D$7&gt;=$E175,VLOOKUP($C175,Input!$A$8:$GZ$39,MATCH(JP$21,Input!$A$6:$GZ$6,0),FALSE),0)*$F175/$G175)*$D175</f>
        <v>0</v>
      </c>
      <c r="JQ175" s="1">
        <f>IF($E175+$I175+$D$7&lt;=JQ$22,0,IF(JQ$22-$D$7&gt;=$E175,VLOOKUP($C175,Input!$A$8:$GZ$39,MATCH(JQ$21,Input!$A$6:$GZ$6,0),FALSE),0)*$F175/$G175)*$D175</f>
        <v>0</v>
      </c>
      <c r="JR175" s="1">
        <f>IF($E175+$I175+$D$7&lt;=JR$22,0,IF(JR$22-$D$7&gt;=$E175,VLOOKUP($C175,Input!$A$8:$GZ$39,MATCH(JR$21,Input!$A$6:$GZ$6,0),FALSE),0)*$F175/$G175)*$D175</f>
        <v>0</v>
      </c>
      <c r="JS175" s="1">
        <f>IF($E175+$I175+$D$7&lt;=JS$22,0,IF(JS$22-$D$7&gt;=$E175,VLOOKUP($C175,Input!$A$8:$GZ$39,MATCH(JS$21,Input!$A$6:$GZ$6,0),FALSE),0)*$F175/$G175)*$D175</f>
        <v>0</v>
      </c>
      <c r="JT175" s="1">
        <f>IF($E175+$I175+$D$7&lt;=JT$22,0,IF(JT$22-$D$7&gt;=$E175,VLOOKUP($C175,Input!$A$8:$GZ$39,MATCH(JT$21,Input!$A$6:$GZ$6,0),FALSE),0)*$F175/$G175)*$D175</f>
        <v>0</v>
      </c>
      <c r="JU175" s="1">
        <f>IF($E175+$I175+$D$7&lt;=JU$22,0,IF(JU$22-$D$7&gt;=$E175,VLOOKUP($C175,Input!$A$8:$GZ$39,MATCH(JU$21,Input!$A$6:$GZ$6,0),FALSE),0)*$F175/$G175)*$D175</f>
        <v>0</v>
      </c>
      <c r="JV175" s="1">
        <f>IF($E175+$I175+$D$7&lt;=JV$22,0,IF(JV$22-$D$7&gt;=$E175,VLOOKUP($C175,Input!$A$8:$GZ$39,MATCH(JV$21,Input!$A$6:$GZ$6,0),FALSE),0)*$F175/$G175)*$D175</f>
        <v>0</v>
      </c>
      <c r="JW175" s="1">
        <f>IF($E175+$I175+$D$7&lt;=JW$22,0,IF(JW$22-$D$7&gt;=$E175,VLOOKUP($C175,Input!$A$8:$GZ$39,MATCH(JW$21,Input!$A$6:$GZ$6,0),FALSE),0)*$F175/$G175)*$D175</f>
        <v>0</v>
      </c>
      <c r="JX175" s="1">
        <f>IF($E175+$I175+$D$7&lt;=JX$22,0,IF(JX$22-$D$7&gt;=$E175,VLOOKUP($C175,Input!$A$8:$GZ$39,MATCH(JX$21,Input!$A$6:$GZ$6,0),FALSE),0)*$F175/$G175)*$D175</f>
        <v>0</v>
      </c>
      <c r="JY175" s="1">
        <f>IF($E175+$I175+$D$7&lt;=JY$22,0,IF(JY$22-$D$7&gt;=$E175,VLOOKUP($C175,Input!$A$8:$GZ$39,MATCH(JY$21,Input!$A$6:$GZ$6,0),FALSE),0)*$F175/$G175)*$D175</f>
        <v>0</v>
      </c>
      <c r="JZ175" s="1">
        <f>IF($E175+$I175+$D$7&lt;=JZ$22,0,IF(JZ$22-$D$7&gt;=$E175,VLOOKUP($C175,Input!$A$8:$GZ$39,MATCH(JZ$21,Input!$A$6:$GZ$6,0),FALSE),0)*$F175/$G175)*$D175</f>
        <v>0</v>
      </c>
      <c r="KA175" s="1">
        <f>IF($E175+$I175+$D$7&lt;=KA$22,0,IF(KA$22-$D$7&gt;=$E175,VLOOKUP($C175,Input!$A$8:$GZ$39,MATCH(KA$21,Input!$A$6:$GZ$6,0),FALSE),0)*$F175/$G175)*$D175</f>
        <v>0</v>
      </c>
      <c r="KB175" s="1">
        <f>IF($E175+$I175+$D$7&lt;=KB$22,0,IF(KB$22-$D$7&gt;=$E175,VLOOKUP($C175,Input!$A$8:$GZ$39,MATCH(KB$21,Input!$A$6:$GZ$6,0),FALSE),0)*$F175/$G175)*$D175</f>
        <v>0</v>
      </c>
      <c r="KC175" s="1">
        <f>IF($E175+$I175+$D$7&lt;=KC$22,0,IF(KC$22-$D$7&gt;=$E175,VLOOKUP($C175,Input!$A$8:$GZ$39,MATCH(KC$21,Input!$A$6:$GZ$6,0),FALSE),0)*$F175/$G175)*$D175</f>
        <v>0</v>
      </c>
      <c r="KD175" s="1">
        <f>IF($E175+$I175+$D$7&lt;=KD$22,0,IF(KD$22-$D$7&gt;=$E175,VLOOKUP($C175,Input!$A$8:$GZ$39,MATCH(KD$21,Input!$A$6:$GZ$6,0),FALSE),0)*$F175/$G175)*$D175</f>
        <v>0</v>
      </c>
      <c r="KE175" s="1">
        <f>IF($E175+$I175+$D$7&lt;=KE$22,0,IF(KE$22-$D$7&gt;=$E175,VLOOKUP($C175,Input!$A$8:$GZ$39,MATCH(KE$21,Input!$A$6:$GZ$6,0),FALSE),0)*$F175/$G175)*$D175</f>
        <v>0</v>
      </c>
      <c r="KF175" s="1">
        <f>IF($E175+$I175+$D$7&lt;=KF$22,0,IF(KF$22-$D$7&gt;=$E175,VLOOKUP($C175,Input!$A$8:$GZ$39,MATCH(KF$21,Input!$A$6:$GZ$6,0),FALSE),0)*$F175/$G175)*$D175</f>
        <v>0</v>
      </c>
      <c r="KG175" s="1">
        <f>IF($E175+$I175+$D$7&lt;=KG$22,0,IF(KG$22-$D$7&gt;=$E175,VLOOKUP($C175,Input!$A$8:$GZ$39,MATCH(KG$21,Input!$A$6:$GZ$6,0),FALSE),0)*$F175/$G175)*$D175</f>
        <v>0</v>
      </c>
      <c r="KH175" s="1">
        <f>IF($E175+$I175+$D$7&lt;=KH$22,0,IF(KH$22-$D$7&gt;=$E175,VLOOKUP($C175,Input!$A$8:$GZ$39,MATCH(KH$21,Input!$A$6:$GZ$6,0),FALSE),0)*$F175/$G175)*$D175</f>
        <v>0</v>
      </c>
      <c r="KI175" s="1">
        <f>IF($E175+$I175+$D$7&lt;=KI$22,0,IF(KI$22-$D$7&gt;=$E175,VLOOKUP($C175,Input!$A$8:$GZ$39,MATCH(KI$21,Input!$A$6:$GZ$6,0),FALSE),0)*$F175/$G175)*$D175</f>
        <v>0</v>
      </c>
      <c r="KJ175" s="1">
        <f>IF($E175+$I175+$D$7&lt;=KJ$22,0,IF(KJ$22-$D$7&gt;=$E175,VLOOKUP($C175,Input!$A$8:$GZ$39,MATCH(KJ$21,Input!$A$6:$GZ$6,0),FALSE),0)*$F175/$G175)*$D175</f>
        <v>0</v>
      </c>
      <c r="KK175" s="1">
        <f>IF($E175+$I175+$D$7&lt;=KK$22,0,IF(KK$22-$D$7&gt;=$E175,VLOOKUP($C175,Input!$A$8:$GZ$39,MATCH(KK$21,Input!$A$6:$GZ$6,0),FALSE),0)*$F175/$G175)*$D175</f>
        <v>0</v>
      </c>
      <c r="KL175" s="1">
        <f>IF($E175+$I175+$D$7&lt;=KL$22,0,IF(KL$22-$D$7&gt;=$E175,VLOOKUP($C175,Input!$A$8:$GZ$39,MATCH(KL$21,Input!$A$6:$GZ$6,0),FALSE),0)*$F175/$G175)*$D175</f>
        <v>0</v>
      </c>
      <c r="KM175" s="1">
        <f>IF($E175+$I175+$D$7&lt;=KM$22,0,IF(KM$22-$D$7&gt;=$E175,VLOOKUP($C175,Input!$A$8:$GZ$39,MATCH(KM$21,Input!$A$6:$GZ$6,0),FALSE),0)*$F175/$G175)*$D175</f>
        <v>0</v>
      </c>
      <c r="KN175" s="1">
        <f>IF($E175+$I175+$D$7&lt;=KN$22,0,IF(KN$22-$D$7&gt;=$E175,VLOOKUP($C175,Input!$A$8:$GZ$39,MATCH(KN$21,Input!$A$6:$GZ$6,0),FALSE),0)*$F175/$G175)*$D175</f>
        <v>0</v>
      </c>
      <c r="KO175" s="1">
        <f>IF($E175+$I175+$D$7&lt;=KO$22,0,IF(KO$22-$D$7&gt;=$E175,VLOOKUP($C175,Input!$A$8:$GZ$39,MATCH(KO$21,Input!$A$6:$GZ$6,0),FALSE),0)*$F175/$G175)*$D175</f>
        <v>0</v>
      </c>
      <c r="KP175" s="1">
        <f>IF($E175+$I175+$D$7&lt;=KP$22,0,IF(KP$22-$D$7&gt;=$E175,VLOOKUP($C175,Input!$A$8:$GZ$39,MATCH(KP$21,Input!$A$6:$GZ$6,0),FALSE),0)*$F175/$G175)*$D175</f>
        <v>0</v>
      </c>
      <c r="KQ175" s="1">
        <f>IF($E175+$I175+$D$7&lt;=KQ$22,0,IF(KQ$22-$D$7&gt;=$E175,VLOOKUP($C175,Input!$A$8:$GZ$39,MATCH(KQ$21,Input!$A$6:$GZ$6,0),FALSE),0)*$F175/$G175)*$D175</f>
        <v>0</v>
      </c>
      <c r="KR175" s="1">
        <f>IF($E175+$I175+$D$7&lt;=KR$22,0,IF(KR$22-$D$7&gt;=$E175,VLOOKUP($C175,Input!$A$8:$GZ$39,MATCH(KR$21,Input!$A$6:$GZ$6,0),FALSE),0)*$F175/$G175)*$D175</f>
        <v>0</v>
      </c>
      <c r="KS175" s="1">
        <f>IF($E175+$I175+$D$7&lt;=KS$22,0,IF(KS$22-$D$7&gt;=$E175,VLOOKUP($C175,Input!$A$8:$GZ$39,MATCH(KS$21,Input!$A$6:$GZ$6,0),FALSE),0)*$F175/$G175)*$D175</f>
        <v>0</v>
      </c>
      <c r="KT175" s="1">
        <f>IF($E175+$I175+$D$7&lt;=KT$22,0,IF(KT$22-$D$7&gt;=$E175,VLOOKUP($C175,Input!$A$8:$GZ$39,MATCH(KT$21,Input!$A$6:$GZ$6,0),FALSE),0)*$F175/$G175)*$D175</f>
        <v>0</v>
      </c>
      <c r="KU175" s="1">
        <f>IF($E175+$I175+$D$7&lt;=KU$22,0,IF(KU$22-$D$7&gt;=$E175,VLOOKUP($C175,Input!$A$8:$GZ$39,MATCH(KU$21,Input!$A$6:$GZ$6,0),FALSE),0)*$F175/$G175)*$D175</f>
        <v>0</v>
      </c>
      <c r="KV175" s="1">
        <f>IF($E175+$I175+$D$7&lt;=KV$22,0,IF(KV$22-$D$7&gt;=$E175,VLOOKUP($C175,Input!$A$8:$GZ$39,MATCH(KV$21,Input!$A$6:$GZ$6,0),FALSE),0)*$F175/$G175)*$D175</f>
        <v>0</v>
      </c>
      <c r="KW175" s="1">
        <f>IF($E175+$I175+$D$7&lt;=KW$22,0,IF(KW$22-$D$7&gt;=$E175,VLOOKUP($C175,Input!$A$8:$GZ$39,MATCH(KW$21,Input!$A$6:$GZ$6,0),FALSE),0)*$F175/$G175)*$D175</f>
        <v>0</v>
      </c>
      <c r="KY175" t="str">
        <f>VLOOKUP($C175,Input!$A$8:$HV$39,MATCH(KY$21,Input!$A$6:$HV$6,0),FALSE)</f>
        <v xml:space="preserve">CNG (compressed and at pump, including station maintenance) </v>
      </c>
      <c r="KZ175" s="1">
        <f>IF($E175+$I175+$D$7&lt;=KZ$22,0,IF(KZ$22-$D$7&gt;=$E175,VLOOKUP($C175,Input!$A$8:$HV$39,MATCH(KZ$21,Input!$A$6:$HV$6,0),FALSE)/$G175*$F175,0))*$D175</f>
        <v>0</v>
      </c>
      <c r="LA175" s="1">
        <f>IF($E175+$I175+$D$7&lt;=LA$22,0,IF(LA$22-$D$7&gt;=$E175,VLOOKUP($C175,Input!$A$8:$HV$39,MATCH(LA$21,Input!$A$6:$HV$6,0),FALSE)/$G175*$F175,0))*$D175</f>
        <v>0</v>
      </c>
      <c r="LB175" s="1">
        <f>IF($E175+$I175+$D$7&lt;=LB$22,0,IF(LB$22-$D$7&gt;=$E175,VLOOKUP($C175,Input!$A$8:$HV$39,MATCH(LB$21,Input!$A$6:$HV$6,0),FALSE)/$G175*$F175,0))*$D175</f>
        <v>0</v>
      </c>
      <c r="LC175" s="1">
        <f>IF($E175+$I175+$D$7&lt;=LC$22,0,IF(LC$22-$D$7&gt;=$E175,VLOOKUP($C175,Input!$A$8:$HV$39,MATCH(LC$21,Input!$A$6:$HV$6,0),FALSE)/$G175*$F175,0))*$D175</f>
        <v>0</v>
      </c>
      <c r="LD175" s="1">
        <f>IF($E175+$I175+$D$7&lt;=LD$22,0,IF(LD$22-$D$7&gt;=$E175,VLOOKUP($C175,Input!$A$8:$HV$39,MATCH(LD$21,Input!$A$6:$HV$6,0),FALSE)/$G175*$F175,0))*$D175</f>
        <v>0</v>
      </c>
      <c r="LE175" s="1">
        <f>IF($E175+$I175+$D$7&lt;=LE$22,0,IF(LE$22-$D$7&gt;=$E175,VLOOKUP($C175,Input!$A$8:$HV$39,MATCH(LE$21,Input!$A$6:$HV$6,0),FALSE)/$G175*$F175,0))*$D175</f>
        <v>0</v>
      </c>
      <c r="LF175" s="1">
        <f>IF($E175+$I175+$D$7&lt;=LF$22,0,IF(LF$22-$D$7&gt;=$E175,VLOOKUP($C175,Input!$A$8:$HV$39,MATCH(LF$21,Input!$A$6:$HV$6,0),FALSE)/$G175*$F175,0))*$D175</f>
        <v>0</v>
      </c>
      <c r="LG175" s="1">
        <f>IF($E175+$I175+$D$7&lt;=LG$22,0,IF(LG$22-$D$7&gt;=$E175,VLOOKUP($C175,Input!$A$8:$HV$39,MATCH(LG$21,Input!$A$6:$HV$6,0),FALSE)/$G175*$F175,0))*$D175</f>
        <v>0</v>
      </c>
      <c r="LH175" s="1">
        <f>IF($E175+$I175+$D$7&lt;=LH$22,0,IF(LH$22-$D$7&gt;=$E175,VLOOKUP($C175,Input!$A$8:$HV$39,MATCH(LH$21,Input!$A$6:$HV$6,0),FALSE)/$G175*$F175,0))*$D175</f>
        <v>0</v>
      </c>
      <c r="LI175" s="1">
        <f>IF($E175+$I175+$D$7&lt;=LI$22,0,IF(LI$22-$D$7&gt;=$E175,VLOOKUP($C175,Input!$A$8:$HV$39,MATCH(LI$21,Input!$A$6:$HV$6,0),FALSE)/$G175*$F175,0))*$D175</f>
        <v>0</v>
      </c>
      <c r="LJ175" s="1">
        <f>IF($E175+$I175+$D$7&lt;=LJ$22,0,IF(LJ$22-$D$7&gt;=$E175,VLOOKUP($C175,Input!$A$8:$HV$39,MATCH(LJ$21,Input!$A$6:$HV$6,0),FALSE)/$G175*$F175,0))*$D175</f>
        <v>0</v>
      </c>
      <c r="LK175" s="1">
        <f>IF($E175+$I175+$D$7&lt;=LK$22,0,IF(LK$22-$D$7&gt;=$E175,VLOOKUP($C175,Input!$A$8:$HV$39,MATCH(LK$21,Input!$A$6:$HV$6,0),FALSE)/$G175*$F175,0))*$D175</f>
        <v>0</v>
      </c>
      <c r="LL175" s="1">
        <f>IF($E175+$I175+$D$7&lt;=LL$22,0,IF(LL$22-$D$7&gt;=$E175,VLOOKUP($C175,Input!$A$8:$HV$39,MATCH(LL$21,Input!$A$6:$HV$6,0),FALSE)/$G175*$F175,0))*$D175</f>
        <v>0</v>
      </c>
      <c r="LM175" s="1">
        <f>IF($E175+$I175+$D$7&lt;=LM$22,0,IF(LM$22-$D$7&gt;=$E175,VLOOKUP($C175,Input!$A$8:$HV$39,MATCH(LM$21,Input!$A$6:$HV$6,0),FALSE)/$G175*$F175,0))*$D175</f>
        <v>0</v>
      </c>
      <c r="LN175" s="1">
        <f>IF($E175+$I175+$D$7&lt;=LN$22,0,IF(LN$22-$D$7&gt;=$E175,VLOOKUP($C175,Input!$A$8:$HV$39,MATCH(LN$21,Input!$A$6:$HV$6,0),FALSE)/$G175*$F175,0))*$D175</f>
        <v>0</v>
      </c>
      <c r="LO175" s="1">
        <f>IF($E175+$I175+$D$7&lt;=LO$22,0,IF(LO$22-$D$7&gt;=$E175,VLOOKUP($C175,Input!$A$8:$HV$39,MATCH(LO$21,Input!$A$6:$HV$6,0),FALSE)/$G175*$F175,0))*$D175</f>
        <v>0</v>
      </c>
      <c r="LP175" s="1">
        <f>IF($E175+$I175+$D$7&lt;=LP$22,0,IF(LP$22-$D$7&gt;=$E175,VLOOKUP($C175,Input!$A$8:$HV$39,MATCH(LP$21,Input!$A$6:$HV$6,0),FALSE)/$G175*$F175,0))*$D175</f>
        <v>0</v>
      </c>
      <c r="LQ175" s="1">
        <f>IF($E175+$I175+$D$7&lt;=LQ$22,0,IF(LQ$22-$D$7&gt;=$E175,VLOOKUP($C175,Input!$A$8:$HV$39,MATCH(LQ$21,Input!$A$6:$HV$6,0),FALSE)/$G175*$F175,0))*$D175</f>
        <v>0</v>
      </c>
      <c r="LR175" s="1">
        <f>IF($E175+$I175+$D$7&lt;=LR$22,0,IF(LR$22-$D$7&gt;=$E175,VLOOKUP($C175,Input!$A$8:$HV$39,MATCH(LR$21,Input!$A$6:$HV$6,0),FALSE)/$G175*$F175,0))*$D175</f>
        <v>0</v>
      </c>
      <c r="LS175" s="1">
        <f>IF($E175+$I175+$D$7&lt;=LS$22,0,IF(LS$22-$D$7&gt;=$E175,VLOOKUP($C175,Input!$A$8:$HV$39,MATCH(LS$21,Input!$A$6:$HV$6,0),FALSE)/$G175*$F175,0))*$D175</f>
        <v>0</v>
      </c>
      <c r="LT175" s="1">
        <f>IF($E175+$I175+$D$7&lt;=LT$22,0,IF(LT$22-$D$7&gt;=$E175,VLOOKUP($C175,Input!$A$8:$HV$39,MATCH(LT$21,Input!$A$6:$HV$6,0),FALSE)/$G175*$F175,0))*$D175</f>
        <v>0</v>
      </c>
      <c r="LU175" s="1">
        <f>IF($E175+$I175+$D$7&lt;=LU$22,0,IF(LU$22-$D$7&gt;=$E175,VLOOKUP($C175,Input!$A$8:$HV$39,MATCH(LU$21,Input!$A$6:$HV$6,0),FALSE)/$G175*$F175,0))*$D175</f>
        <v>0</v>
      </c>
      <c r="LV175" s="1">
        <f>IF($E175+$I175+$D$7&lt;=LV$22,0,IF(LV$22-$D$7&gt;=$E175,VLOOKUP($C175,Input!$A$8:$HV$39,MATCH(LV$21,Input!$A$6:$HV$6,0),FALSE)/$G175*$F175,0))*$D175</f>
        <v>0</v>
      </c>
      <c r="LW175" s="1">
        <f>IF($E175+$I175+$D$7&lt;=LW$22,0,IF(LW$22-$D$7&gt;=$E175,VLOOKUP($C175,Input!$A$8:$HV$39,MATCH(LW$21,Input!$A$6:$HV$6,0),FALSE)/$G175*$F175,0))*$D175</f>
        <v>0</v>
      </c>
      <c r="LX175" s="1">
        <f>IF($E175+$I175+$D$7&lt;=LX$22,0,IF(LX$22-$D$7&gt;=$E175,VLOOKUP($C175,Input!$A$8:$HV$39,MATCH(LX$21,Input!$A$6:$HV$6,0),FALSE)/$G175*$F175,0))*$D175</f>
        <v>3836045.9128672988</v>
      </c>
      <c r="LY175" s="1">
        <f>IF($E175+$I175+$D$7&lt;=LY$22,0,IF(LY$22-$D$7&gt;=$E175,VLOOKUP($C175,Input!$A$8:$HV$39,MATCH(LY$21,Input!$A$6:$HV$6,0),FALSE)/$G175*$F175,0))*$D175</f>
        <v>3941150.9711658037</v>
      </c>
      <c r="LZ175" s="1">
        <f>IF($E175+$I175+$D$7&lt;=LZ$22,0,IF(LZ$22-$D$7&gt;=$E175,VLOOKUP($C175,Input!$A$8:$HV$39,MATCH(LZ$21,Input!$A$6:$HV$6,0),FALSE)/$G175*$F175,0))*$D175</f>
        <v>4022434.4984266944</v>
      </c>
      <c r="MA175" s="1">
        <f>IF($E175+$I175+$D$7&lt;=MA$22,0,IF(MA$22-$D$7&gt;=$E175,VLOOKUP($C175,Input!$A$8:$HV$39,MATCH(MA$21,Input!$A$6:$HV$6,0),FALSE)/$G175*$F175,0))*$D175</f>
        <v>4679331.8496469269</v>
      </c>
      <c r="MB175" s="1">
        <f>IF($E175+$I175+$D$7&lt;=MB$22,0,IF(MB$22-$D$7&gt;=$E175,VLOOKUP($C175,Input!$A$8:$HV$39,MATCH(MB$21,Input!$A$6:$HV$6,0),FALSE)/$G175*$F175,0))*$D175</f>
        <v>4727796.2985994602</v>
      </c>
      <c r="MC175" s="1">
        <f>IF($E175+$I175+$D$7&lt;=MC$22,0,IF(MC$22-$D$7&gt;=$E175,VLOOKUP($C175,Input!$A$8:$HV$39,MATCH(MC$21,Input!$A$6:$HV$6,0),FALSE)/$G175*$F175,0))*$D175</f>
        <v>4770734.6664968245</v>
      </c>
      <c r="MD175" s="1">
        <f>IF($E175+$I175+$D$7&lt;=MD$22,0,IF(MD$22-$D$7&gt;=$E175,VLOOKUP($C175,Input!$A$8:$HV$39,MATCH(MD$21,Input!$A$6:$HV$6,0),FALSE)/$G175*$F175,0))*$D175</f>
        <v>4781630.7487055259</v>
      </c>
      <c r="ME175" s="1">
        <f>IF($E175+$I175+$D$7&lt;=ME$22,0,IF(ME$22-$D$7&gt;=$E175,VLOOKUP($C175,Input!$A$8:$HV$39,MATCH(ME$21,Input!$A$6:$HV$6,0),FALSE)/$G175*$F175,0))*$D175</f>
        <v>4882451.8071828838</v>
      </c>
      <c r="MF175" s="1">
        <f>IF($E175+$I175+$D$7&lt;=MF$22,0,IF(MF$22-$D$7&gt;=$E175,VLOOKUP($C175,Input!$A$8:$HV$39,MATCH(MF$21,Input!$A$6:$HV$6,0),FALSE)/$G175*$F175,0))*$D175</f>
        <v>4897003.306919801</v>
      </c>
      <c r="MG175" s="1">
        <f>IF($E175+$I175+$D$7&lt;=MG$22,0,IF(MG$22-$D$7&gt;=$E175,VLOOKUP($C175,Input!$A$8:$HV$39,MATCH(MG$21,Input!$A$6:$HV$6,0),FALSE)/$G175*$F175,0))*$D175</f>
        <v>4904168.2269421415</v>
      </c>
      <c r="MH175" s="1">
        <f>IF($E175+$I175+$D$7&lt;=MH$22,0,IF(MH$22-$D$7&gt;=$E175,VLOOKUP($C175,Input!$A$8:$HV$39,MATCH(MH$21,Input!$A$6:$HV$6,0),FALSE)/$G175*$F175,0))*$D175</f>
        <v>4925318.0373105872</v>
      </c>
      <c r="MI175" s="1">
        <f>IF($E175+$I175+$D$7&lt;=MI$22,0,IF(MI$22-$D$7&gt;=$E175,VLOOKUP($C175,Input!$A$8:$HV$39,MATCH(MI$21,Input!$A$6:$HV$6,0),FALSE)/$G175*$F175,0))*$D175</f>
        <v>4955305.7081596553</v>
      </c>
      <c r="MJ175" s="1">
        <f>IF($E175+$I175+$D$7&lt;=MJ$22,0,IF(MJ$22-$D$7&gt;=$E175,VLOOKUP($C175,Input!$A$8:$HV$39,MATCH(MJ$21,Input!$A$6:$HV$6,0),FALSE)/$G175*$F175,0))*$D175</f>
        <v>4983161.707915171</v>
      </c>
      <c r="MK175" s="1">
        <f>IF($E175+$I175+$D$7&lt;=MK$22,0,IF(MK$22-$D$7&gt;=$E175,VLOOKUP($C175,Input!$A$8:$HV$39,MATCH(MK$21,Input!$A$6:$HV$6,0),FALSE)/$G175*$F175,0))*$D175</f>
        <v>4993598.7315896517</v>
      </c>
      <c r="ML175" s="1">
        <f>IF($E175+$I175+$D$7&lt;=ML$22,0,IF(ML$22-$D$7&gt;=$E175,VLOOKUP($C175,Input!$A$8:$HV$39,MATCH(ML$21,Input!$A$6:$HV$6,0),FALSE)/$G175*$F175,0))*$D175</f>
        <v>0</v>
      </c>
      <c r="MM175" s="1">
        <f>IF($E175+$I175+$D$7&lt;=MM$22,0,IF(MM$22-$D$7&gt;=$E175,VLOOKUP($C175,Input!$A$8:$HV$39,MATCH(MM$21,Input!$A$6:$HV$6,0),FALSE)/$G175*$F175,0))*$D175</f>
        <v>0</v>
      </c>
      <c r="MN175" s="1">
        <f>IF($E175+$I175+$D$7&lt;=MN$22,0,IF(MN$22-$D$7&gt;=$E175,VLOOKUP($C175,Input!$A$8:$HV$39,MATCH(MN$21,Input!$A$6:$HV$6,0),FALSE)/$G175*$F175,0))*$D175</f>
        <v>0</v>
      </c>
      <c r="MO175" s="1">
        <f>IF($E175+$I175+$D$7&lt;=MO$22,0,IF(MO$22-$D$7&gt;=$E175,VLOOKUP($C175,Input!$A$8:$HV$39,MATCH(MO$21,Input!$A$6:$HV$6,0),FALSE)/$G175*$F175,0))*$D175</f>
        <v>0</v>
      </c>
      <c r="MP175" s="1">
        <f>IF($E175+$I175+$D$7&lt;=MP$22,0,IF(MP$22-$D$7&gt;=$E175,VLOOKUP($C175,Input!$A$8:$HV$39,MATCH(MP$21,Input!$A$6:$HV$6,0),FALSE)/$G175*$F175,0))*$D175</f>
        <v>0</v>
      </c>
      <c r="MQ175" s="1">
        <f>IF($E175+$I175+$D$7&lt;=MQ$22,0,IF(MQ$22-$D$7&gt;=$E175,VLOOKUP($C175,Input!$A$8:$HV$39,MATCH(MQ$21,Input!$A$6:$HV$6,0),FALSE)/$G175*$F175,0))*$D175</f>
        <v>0</v>
      </c>
      <c r="MR175" s="1">
        <f>IF($E175+$I175+$D$7&lt;=MR$22,0,IF(MR$22-$D$7&gt;=$E175,VLOOKUP($C175,Input!$A$8:$HV$39,MATCH(MR$21,Input!$A$6:$HV$6,0),FALSE)/$G175*$F175,0))*$D175</f>
        <v>0</v>
      </c>
      <c r="MS175" s="1">
        <f>IF($E175+$I175+$D$7&lt;=MS$22,0,IF(MS$22-$D$7&gt;=$E175,VLOOKUP($C175,Input!$A$8:$HV$39,MATCH(MS$21,Input!$A$6:$HV$6,0),FALSE)/$G175*$F175,0))*$D175</f>
        <v>0</v>
      </c>
      <c r="MT175" s="1">
        <f>IF($E175+$I175+$D$7&lt;=MT$22,0,IF(MT$22-$D$7&gt;=$E175,VLOOKUP($C175,Input!$A$8:$HV$39,MATCH(MT$21,Input!$A$6:$HV$6,0),FALSE)/$G175*$F175,0))*$D175</f>
        <v>0</v>
      </c>
      <c r="MU175" s="1">
        <f>IF($E175+$I175+$D$7&lt;=MU$22,0,IF(MU$22-$D$7&gt;=$E175,VLOOKUP($C175,Input!$A$8:$HV$39,MATCH(MU$21,Input!$A$6:$HV$6,0),FALSE)/$G175*$F175,0))*$D175</f>
        <v>0</v>
      </c>
      <c r="MV175" s="1">
        <f>IF($E175+$I175+$D$7&lt;=MV$22,0,IF(MV$22-$D$7&gt;=$E175,VLOOKUP($C175,Input!$A$8:$HV$39,MATCH(MV$21,Input!$A$6:$HV$6,0),FALSE)/$G175*$F175,0))*$D175</f>
        <v>0</v>
      </c>
      <c r="MW175" s="1">
        <f>IF($E175+$I175+$D$7&lt;=MW$22,0,IF(MW$22-$D$7&gt;=$E175,VLOOKUP($C175,Input!$A$8:$HV$39,MATCH(MW$21,Input!$A$6:$HV$6,0),FALSE)/$G175*$F175,0))*$D175</f>
        <v>0</v>
      </c>
      <c r="MX175" s="1">
        <f>IF($E175+$I175+$D$7&lt;=MX$22,0,IF(MX$22-$D$7&gt;=$E175,VLOOKUP($C175,Input!$A$8:$HV$39,MATCH(MX$21,Input!$A$6:$HV$6,0),FALSE)/$G175*$F175,0))*$D175</f>
        <v>0</v>
      </c>
      <c r="MZ175" t="str">
        <f>VLOOKUP($C175,Input!$A$8:$HV$39,MATCH(MZ$21,Input!$A$6:$HV$6,0),FALSE)</f>
        <v>Fossil CNG LCFS Credit ($/DGE)</v>
      </c>
      <c r="NA175" s="1">
        <f>IF($E175+$I175+$D$7&lt;=NA$22,0,IF(NA$22-$D$7&gt;=$E175,-VLOOKUP($C175,Input!$A$8:$HV$39,MATCH(NA$21,Input!$A$6:$HV$6,0),FALSE)/$G175*$F175,0))*$D175*$G$4/100</f>
        <v>0</v>
      </c>
      <c r="NB175" s="1">
        <f>IF($E175+$I175+$D$7&lt;=NB$22,0,IF(NB$22-$D$7&gt;=$E175,-VLOOKUP($C175,Input!$A$8:$HV$39,MATCH(NB$21,Input!$A$6:$HV$6,0),FALSE)/$G175*$F175,0))*$D175*$G$4/100</f>
        <v>0</v>
      </c>
      <c r="NC175" s="1">
        <f>IF($E175+$I175+$D$7&lt;=NC$22,0,IF(NC$22-$D$7&gt;=$E175,-VLOOKUP($C175,Input!$A$8:$HV$39,MATCH(NC$21,Input!$A$6:$HV$6,0),FALSE)/$G175*$F175,0))*$D175*$G$4/100</f>
        <v>0</v>
      </c>
      <c r="ND175" s="1">
        <f>IF($E175+$I175+$D$7&lt;=ND$22,0,IF(ND$22-$D$7&gt;=$E175,-VLOOKUP($C175,Input!$A$8:$HV$39,MATCH(ND$21,Input!$A$6:$HV$6,0),FALSE)/$G175*$F175,0))*$D175*$G$4/100</f>
        <v>0</v>
      </c>
      <c r="NE175" s="1">
        <f>IF($E175+$I175+$D$7&lt;=NE$22,0,IF(NE$22-$D$7&gt;=$E175,-VLOOKUP($C175,Input!$A$8:$HV$39,MATCH(NE$21,Input!$A$6:$HV$6,0),FALSE)/$G175*$F175,0))*$D175*$G$4/100</f>
        <v>0</v>
      </c>
      <c r="NF175" s="1">
        <f>IF($E175+$I175+$D$7&lt;=NF$22,0,IF(NF$22-$D$7&gt;=$E175,-VLOOKUP($C175,Input!$A$8:$HV$39,MATCH(NF$21,Input!$A$6:$HV$6,0),FALSE)/$G175*$F175,0))*$D175*$G$4/100</f>
        <v>0</v>
      </c>
      <c r="NG175" s="1">
        <f>IF($E175+$I175+$D$7&lt;=NG$22,0,IF(NG$22-$D$7&gt;=$E175,-VLOOKUP($C175,Input!$A$8:$HV$39,MATCH(NG$21,Input!$A$6:$HV$6,0),FALSE)/$G175*$F175,0))*$D175*$G$4/100</f>
        <v>0</v>
      </c>
      <c r="NH175" s="1">
        <f>IF($E175+$I175+$D$7&lt;=NH$22,0,IF(NH$22-$D$7&gt;=$E175,-VLOOKUP($C175,Input!$A$8:$HV$39,MATCH(NH$21,Input!$A$6:$HV$6,0),FALSE)/$G175*$F175,0))*$D175*$G$4/100</f>
        <v>0</v>
      </c>
      <c r="NI175" s="1">
        <f>IF($E175+$I175+$D$7&lt;=NI$22,0,IF(NI$22-$D$7&gt;=$E175,-VLOOKUP($C175,Input!$A$8:$HV$39,MATCH(NI$21,Input!$A$6:$HV$6,0),FALSE)/$G175*$F175,0))*$D175*$G$4/100</f>
        <v>-160000.44647422698</v>
      </c>
      <c r="NJ175" s="1">
        <f>IF($E175+$I175+$D$7&lt;=NJ$22,0,IF(NJ$22-$D$7&gt;=$E175,-VLOOKUP($C175,Input!$A$8:$HV$39,MATCH(NJ$21,Input!$A$6:$HV$6,0),FALSE)/$G175*$F175,0))*$D175*$G$4/100</f>
        <v>-160000.44647422698</v>
      </c>
      <c r="NK175" s="1">
        <f>IF($E175+$I175+$D$7&lt;=NK$22,0,IF(NK$22-$D$7&gt;=$E175,-VLOOKUP($C175,Input!$A$8:$HV$39,MATCH(NK$21,Input!$A$6:$HV$6,0),FALSE)/$G175*$F175,0))*$D175*$G$4/100</f>
        <v>-160000.44647422698</v>
      </c>
      <c r="NL175" s="1">
        <f>IF($E175+$I175+$D$7&lt;=NL$22,0,IF(NL$22-$D$7&gt;=$E175,-VLOOKUP($C175,Input!$A$8:$HV$39,MATCH(NL$21,Input!$A$6:$HV$6,0),FALSE)/$G175*$F175,0))*$D175*$G$4/100</f>
        <v>-160000.44647422698</v>
      </c>
      <c r="NM175" s="1">
        <f>IF($E175+$I175+$D$7&lt;=NM$22,0,IF(NM$22-$D$7&gt;=$E175,-VLOOKUP($C175,Input!$A$8:$HV$39,MATCH(NM$21,Input!$A$6:$HV$6,0),FALSE)/$G175*$F175,0))*$D175*$G$4/100</f>
        <v>-160000.44647422698</v>
      </c>
      <c r="NN175" s="1">
        <f>IF($E175+$I175+$D$7&lt;=NN$22,0,IF(NN$22-$D$7&gt;=$E175,-VLOOKUP($C175,Input!$A$8:$HV$39,MATCH(NN$21,Input!$A$6:$HV$6,0),FALSE)/$G175*$F175,0))*$D175*$G$4/100</f>
        <v>-160000.44647422698</v>
      </c>
      <c r="NO175" s="1">
        <f>IF($E175+$I175+$D$7&lt;=NO$22,0,IF(NO$22-$D$7&gt;=$E175,-VLOOKUP($C175,Input!$A$8:$HV$39,MATCH(NO$21,Input!$A$6:$HV$6,0),FALSE)/$G175*$F175,0))*$D175*$G$4/100</f>
        <v>-160000.44647422698</v>
      </c>
      <c r="NP175" s="1">
        <f>IF($E175+$I175+$D$7&lt;=NP$22,0,IF(NP$22-$D$7&gt;=$E175,-VLOOKUP($C175,Input!$A$8:$HV$39,MATCH(NP$21,Input!$A$6:$HV$6,0),FALSE)/$G175*$F175,0))*$D175*$G$4/100</f>
        <v>-160000.44647422698</v>
      </c>
      <c r="NQ175" s="1">
        <f>IF($E175+$I175+$D$7&lt;=NQ$22,0,IF(NQ$22-$D$7&gt;=$E175,-VLOOKUP($C175,Input!$A$8:$HV$39,MATCH(NQ$21,Input!$A$6:$HV$6,0),FALSE)/$G175*$F175,0))*$D175*$G$4/100</f>
        <v>-160000.44647422698</v>
      </c>
      <c r="NR175" s="1">
        <f>IF($E175+$I175+$D$7&lt;=NR$22,0,IF(NR$22-$D$7&gt;=$E175,-VLOOKUP($C175,Input!$A$8:$HV$39,MATCH(NR$21,Input!$A$6:$HV$6,0),FALSE)/$G175*$F175,0))*$D175*$G$4/100</f>
        <v>-160000.44647422698</v>
      </c>
      <c r="NS175" s="1">
        <f>IF($E175+$I175+$D$7&lt;=NS$22,0,IF(NS$22-$D$7&gt;=$E175,-VLOOKUP($C175,Input!$A$8:$HV$39,MATCH(NS$21,Input!$A$6:$HV$6,0),FALSE)/$G175*$F175,0))*$D175*$G$4/100</f>
        <v>-160000.44647422698</v>
      </c>
      <c r="NT175" s="1">
        <f>IF($E175+$I175+$D$7&lt;=NT$22,0,IF(NT$22-$D$7&gt;=$E175,-VLOOKUP($C175,Input!$A$8:$HV$39,MATCH(NT$21,Input!$A$6:$HV$6,0),FALSE)/$G175*$F175,0))*$D175*$G$4/100</f>
        <v>-160000.44647422698</v>
      </c>
      <c r="NU175" s="1">
        <f>IF($E175+$I175+$D$7&lt;=NU$22,0,IF(NU$22-$D$7&gt;=$E175,-VLOOKUP($C175,Input!$A$8:$HV$39,MATCH(NU$21,Input!$A$6:$HV$6,0),FALSE)/$G175*$F175,0))*$D175*$G$4/100</f>
        <v>-160000.44647422698</v>
      </c>
      <c r="NV175" s="1">
        <f>IF($E175+$I175+$D$7&lt;=NV$22,0,IF(NV$22-$D$7&gt;=$E175,-VLOOKUP($C175,Input!$A$8:$HV$39,MATCH(NV$21,Input!$A$6:$HV$6,0),FALSE)/$G175*$F175,0))*$D175*$G$4/100</f>
        <v>-160000.44647422698</v>
      </c>
      <c r="NW175" s="1">
        <f>IF($E175+$I175+$D$7&lt;=NW$22,0,IF(NW$22-$D$7&gt;=$E175,-VLOOKUP($C175,Input!$A$8:$HV$39,MATCH(NW$21,Input!$A$6:$HV$6,0),FALSE)/$G175*$F175,0))*$D175*$G$4/100</f>
        <v>0</v>
      </c>
      <c r="NX175" s="1">
        <f>IF($E175+$I175+$D$7&lt;=NX$22,0,IF(NX$22-$D$7&gt;=$E175,-VLOOKUP($C175,Input!$A$8:$HV$39,MATCH(NX$21,Input!$A$6:$HV$6,0),FALSE)/$G175*$F175,0))*$D175*$G$4/100</f>
        <v>0</v>
      </c>
      <c r="NY175" s="1">
        <f>IF($E175+$I175+$D$7&lt;=NY$22,0,IF(NY$22-$D$7&gt;=$E175,-VLOOKUP($C175,Input!$A$8:$HV$39,MATCH(NY$21,Input!$A$6:$HV$6,0),FALSE)/$G175*$F175,0))*$D175*$G$4/100</f>
        <v>0</v>
      </c>
      <c r="NZ175" s="1">
        <f>IF($E175+$I175+$D$7&lt;=NZ$22,0,IF(NZ$22-$D$7&gt;=$E175,-VLOOKUP($C175,Input!$A$8:$HV$39,MATCH(NZ$21,Input!$A$6:$HV$6,0),FALSE)/$G175*$F175,0))*$D175*$G$4/100</f>
        <v>0</v>
      </c>
      <c r="OA175" s="1">
        <f>IF($E175+$I175+$D$7&lt;=OA$22,0,IF(OA$22-$D$7&gt;=$E175,-VLOOKUP($C175,Input!$A$8:$HV$39,MATCH(OA$21,Input!$A$6:$HV$6,0),FALSE)/$G175*$F175,0))*$D175*$G$4/100</f>
        <v>0</v>
      </c>
      <c r="OB175" s="1">
        <f>IF($E175+$I175+$D$7&lt;=OB$22,0,IF(OB$22-$D$7&gt;=$E175,-VLOOKUP($C175,Input!$A$8:$HV$39,MATCH(OB$21,Input!$A$6:$HV$6,0),FALSE)/$G175*$F175,0))*$D175*$G$4/100</f>
        <v>0</v>
      </c>
      <c r="OC175" s="1">
        <f>IF($E175+$I175+$D$7&lt;=OC$22,0,IF(OC$22-$D$7&gt;=$E175,-VLOOKUP($C175,Input!$A$8:$HV$39,MATCH(OC$21,Input!$A$6:$HV$6,0),FALSE)/$G175*$F175,0))*$D175*$G$4/100</f>
        <v>0</v>
      </c>
      <c r="OD175" s="1">
        <f>IF($E175+$I175+$D$7&lt;=OD$22,0,IF(OD$22-$D$7&gt;=$E175,-VLOOKUP($C175,Input!$A$8:$HV$39,MATCH(OD$21,Input!$A$6:$HV$6,0),FALSE)/$G175*$F175,0))*$D175*$G$4/100</f>
        <v>0</v>
      </c>
      <c r="OE175" s="1">
        <f>IF($E175+$I175+$D$7&lt;=OE$22,0,IF(OE$22-$D$7&gt;=$E175,-VLOOKUP($C175,Input!$A$8:$HV$39,MATCH(OE$21,Input!$A$6:$HV$6,0),FALSE)/$G175*$F175,0))*$D175*$G$4/100</f>
        <v>0</v>
      </c>
      <c r="OF175" s="1">
        <f>IF($E175+$I175+$D$7&lt;=OF$22,0,IF(OF$22-$D$7&gt;=$E175,-VLOOKUP($C175,Input!$A$8:$HV$39,MATCH(OF$21,Input!$A$6:$HV$6,0),FALSE)/$G175*$F175,0))*$D175*$G$4/100</f>
        <v>0</v>
      </c>
      <c r="OG175" s="1">
        <f>IF($E175+$I175+$D$7&lt;=OG$22,0,IF(OG$22-$D$7&gt;=$E175,-VLOOKUP($C175,Input!$A$8:$HV$39,MATCH(OG$21,Input!$A$6:$HV$6,0),FALSE)/$G175*$F175,0))*$D175*$G$4/100</f>
        <v>0</v>
      </c>
      <c r="OH175" s="1">
        <f>IF($E175+$I175+$D$7&lt;=OH$22,0,IF(OH$22-$D$7&gt;=$E175,-VLOOKUP($C175,Input!$A$8:$HV$39,MATCH(OH$21,Input!$A$6:$HV$6,0),FALSE)/$G175*$F175,0))*$D175*$G$4/100</f>
        <v>0</v>
      </c>
      <c r="OI175" s="1">
        <f>IF($E175+$I175+$D$7&lt;=OI$22,0,IF(OI$22-$D$7&gt;=$E175,-VLOOKUP($C175,Input!$A$8:$HV$39,MATCH(OI$21,Input!$A$6:$HV$6,0),FALSE)/$G175*$F175,0))*$D175*$G$4/100</f>
        <v>0</v>
      </c>
      <c r="OK175" t="str">
        <f>VLOOKUP($C175,Input!$A$8:$HW$39,MATCH(OK$21,Input!$A$6:$HW$6,0),FALSE)</f>
        <v>NA</v>
      </c>
      <c r="OL175" s="1">
        <f>IF($E175+$I175+$D$7&lt;=OL$22,0,IF(OL$22-$D$7&gt;=$E175,IF(COUNTIF($KZ175:LP175,"&gt;0")&gt;0,VLOOKUP($C175,Input!$A$8:$HV$21,MATCH($OK$21+COUNTIF($KZ175:LP175,"&gt;0"),Input!$A$6:$HV$6,0),FALSE),0),0))*$D175</f>
        <v>0</v>
      </c>
      <c r="OM175" s="1">
        <f>IF($E175+$I175+$D$7&lt;=OM$22,0,IF(OM$22-$D$7&gt;=$E175,IF(COUNTIF($KZ175:LQ175,"&gt;0")&gt;0,VLOOKUP($C175,Input!$A$8:$HV$21,MATCH($OK$21+COUNTIF($KZ175:LQ175,"&gt;0"),Input!$A$6:$HV$6,0),FALSE),0),0))*$D175</f>
        <v>0</v>
      </c>
      <c r="ON175" s="1">
        <f>IF($E175+$I175+$D$7&lt;=ON$22,0,IF(ON$22-$D$7&gt;=$E175,IF(COUNTIF($KZ175:LR175,"&gt;0")&gt;0,VLOOKUP($C175,Input!$A$8:$HV$21,MATCH($OK$21+COUNTIF($KZ175:LR175,"&gt;0"),Input!$A$6:$HV$6,0),FALSE),0),0))*$D175</f>
        <v>0</v>
      </c>
      <c r="OO175" s="1">
        <f>IF($E175+$I175+$D$7&lt;=OO$22,0,IF(OO$22-$D$7&gt;=$E175,IF(COUNTIF($KZ175:LS175,"&gt;0")&gt;0,VLOOKUP($C175,Input!$A$8:$HV$21,MATCH($OK$21+COUNTIF($KZ175:LS175,"&gt;0"),Input!$A$6:$HV$6,0),FALSE),0),0))*$D175</f>
        <v>0</v>
      </c>
      <c r="OP175" s="1">
        <f>IF($E175+$I175+$D$7&lt;=OP$22,0,IF(OP$22-$D$7&gt;=$E175,IF(COUNTIF($KZ175:LT175,"&gt;0")&gt;0,VLOOKUP($C175,Input!$A$8:$HV$21,MATCH($OK$21+COUNTIF($KZ175:LT175,"&gt;0"),Input!$A$6:$HV$6,0),FALSE),0),0))*$D175</f>
        <v>0</v>
      </c>
      <c r="OQ175" s="1">
        <f>IF($E175+$I175+$D$7&lt;=OQ$22,0,IF(OQ$22-$D$7&gt;=$E175,IF(COUNTIF($KZ175:LU175,"&gt;0")&gt;0,VLOOKUP($C175,Input!$A$8:$HV$21,MATCH($OK$21+COUNTIF($KZ175:LU175,"&gt;0"),Input!$A$6:$HV$6,0),FALSE),0),0))*$D175</f>
        <v>0</v>
      </c>
      <c r="OR175" s="1">
        <f>IF($E175+$I175+$D$7&lt;=OR$22,0,IF(OR$22-$D$7&gt;=$E175,IF(COUNTIF($KZ175:LV175,"&gt;0")&gt;0,VLOOKUP($C175,Input!$A$8:$HV$21,MATCH($OK$21+COUNTIF($KZ175:LV175,"&gt;0"),Input!$A$6:$HV$6,0),FALSE),0),0))*$D175</f>
        <v>0</v>
      </c>
      <c r="OS175" s="1">
        <f>IF($E175+$I175+$D$7&lt;=OS$22,0,IF(OS$22-$D$7&gt;=$E175,IF(COUNTIF($KZ175:LW175,"&gt;0")&gt;0,VLOOKUP($C175,Input!$A$8:$HV$21,MATCH($OK$21+COUNTIF($KZ175:LW175,"&gt;0"),Input!$A$6:$HV$6,0),FALSE),0),0))*$D175</f>
        <v>0</v>
      </c>
      <c r="OT175" s="1">
        <f>IF($E175+$I175+$D$7&lt;=OT$22,0,IF(OT$22-$D$7&gt;=$E175,IF(COUNTIF($KZ175:LX175,"&gt;0")&gt;0,VLOOKUP($C175,Input!$A$8:$HV$21,MATCH($OK$21+COUNTIF($KZ175:LX175,"&gt;0"),Input!$A$6:$HV$6,0),FALSE),0),0))*$D175</f>
        <v>0</v>
      </c>
      <c r="OU175" s="1">
        <f>IF($E175+$I175+$D$7&lt;=OU$22,0,IF(OU$22-$D$7&gt;=$E175,IF(COUNTIF($KZ175:LY175,"&gt;0")&gt;0,VLOOKUP($C175,Input!$A$8:$HV$21,MATCH($OK$21+COUNTIF($KZ175:LY175,"&gt;0"),Input!$A$6:$HV$6,0),FALSE),0),0))*$D175</f>
        <v>0</v>
      </c>
      <c r="OV175" s="1">
        <f>IF($E175+$I175+$D$7&lt;=OV$22,0,IF(OV$22-$D$7&gt;=$E175,IF(COUNTIF($KZ175:LZ175,"&gt;0")&gt;0,VLOOKUP($C175,Input!$A$8:$HV$21,MATCH($OK$21+COUNTIF($KZ175:LZ175,"&gt;0"),Input!$A$6:$HV$6,0),FALSE),0),0))*$D175</f>
        <v>0</v>
      </c>
      <c r="OW175" s="1">
        <f>IF($E175+$I175+$D$7&lt;=OW$22,0,IF(OW$22-$D$7&gt;=$E175,IF(COUNTIF($KZ175:MA175,"&gt;0")&gt;0,VLOOKUP($C175,Input!$A$8:$HV$21,MATCH($OK$21+COUNTIF($KZ175:MA175,"&gt;0"),Input!$A$6:$HV$6,0),FALSE),0),0))*$D175</f>
        <v>0</v>
      </c>
      <c r="OX175" s="1">
        <f>IF($E175+$I175+$D$7&lt;=OX$22,0,IF(OX$22-$D$7&gt;=$E175,IF(COUNTIF($KZ175:MB175,"&gt;0")&gt;0,VLOOKUP($C175,Input!$A$8:$HV$21,MATCH($OK$21+COUNTIF($KZ175:MB175,"&gt;0"),Input!$A$6:$HV$6,0),FALSE),0),0))*$D175</f>
        <v>0</v>
      </c>
      <c r="OY175" s="1">
        <f>IF($E175+$I175+$D$7&lt;=OY$22,0,IF(OY$22-$D$7&gt;=$E175,IF(COUNTIF($KZ175:MC175,"&gt;0")&gt;0,VLOOKUP($C175,Input!$A$8:$HV$21,MATCH($OK$21+COUNTIF($KZ175:MC175,"&gt;0"),Input!$A$6:$HV$6,0),FALSE),0),0))*$D175</f>
        <v>0</v>
      </c>
      <c r="OZ175" s="1">
        <f>IF($E175+$I175+$D$7&lt;=OZ$22,0,IF(OZ$22-$D$7&gt;=$E175,IF(COUNTIF($KZ175:MD175,"&gt;0")&gt;0,VLOOKUP($C175,Input!$A$8:$HV$21,MATCH($OK$21+COUNTIF($KZ175:MD175,"&gt;0"),Input!$A$6:$HV$6,0),FALSE),0),0))*$D175</f>
        <v>0</v>
      </c>
      <c r="PA175" s="1">
        <f>IF($E175+$I175+$D$7&lt;=PA$22,0,IF(PA$22-$D$7&gt;=$E175,IF(COUNTIF($KZ175:ME175,"&gt;0")&gt;0,VLOOKUP($C175,Input!$A$8:$HV$21,MATCH($OK$21+COUNTIF($KZ175:ME175,"&gt;0"),Input!$A$6:$HV$6,0),FALSE),0),0))*$D175</f>
        <v>0</v>
      </c>
      <c r="PB175" s="1">
        <f>IF($E175+$I175+$D$7&lt;=PB$22,0,IF(PB$22-$D$7&gt;=$E175,IF(COUNTIF($KZ175:MF175,"&gt;0")&gt;0,VLOOKUP($C175,Input!$A$8:$HV$21,MATCH($OK$21+COUNTIF($KZ175:MF175,"&gt;0"),Input!$A$6:$HV$6,0),FALSE),0),0))*$D175</f>
        <v>0</v>
      </c>
      <c r="PC175" s="1">
        <f>IF($E175+$I175+$D$7&lt;=PC$22,0,IF(PC$22-$D$7&gt;=$E175,IF(COUNTIF($KZ175:MG175,"&gt;0")&gt;0,VLOOKUP($C175,Input!$A$8:$HV$21,MATCH($OK$21+COUNTIF($KZ175:MG175,"&gt;0"),Input!$A$6:$HV$6,0),FALSE),0),0))*$D175</f>
        <v>0</v>
      </c>
      <c r="PD175" s="1">
        <f>IF($E175+$I175+$D$7&lt;=PD$22,0,IF(PD$22-$D$7&gt;=$E175,IF(COUNTIF($KZ175:MH175,"&gt;0")&gt;0,VLOOKUP($C175,Input!$A$8:$HV$21,MATCH($OK$21+COUNTIF($KZ175:MH175,"&gt;0"),Input!$A$6:$HV$6,0),FALSE),0),0))*$D175</f>
        <v>0</v>
      </c>
      <c r="PE175" s="1">
        <f>IF($E175+$I175+$D$7&lt;=PE$22,0,IF(PE$22-$D$7&gt;=$E175,IF(COUNTIF($KZ175:MI175,"&gt;0")&gt;0,VLOOKUP($C175,Input!$A$8:$HV$21,MATCH($OK$21+COUNTIF($KZ175:MI175,"&gt;0"),Input!$A$6:$HV$6,0),FALSE),0),0))*$D175</f>
        <v>0</v>
      </c>
      <c r="PF175" s="1">
        <f>IF($E175+$I175+$D$7&lt;=PF$22,0,IF(PF$22-$D$7&gt;=$E175,IF(COUNTIF($KZ175:MJ175,"&gt;0")&gt;0,VLOOKUP($C175,Input!$A$8:$HV$21,MATCH($OK$21+COUNTIF($KZ175:MJ175,"&gt;0"),Input!$A$6:$HV$6,0),FALSE),0),0))*$D175</f>
        <v>0</v>
      </c>
      <c r="PG175" s="1">
        <f>IF($E175+$I175+$D$7&lt;=PG$22,0,IF(PG$22-$D$7&gt;=$E175,IF(COUNTIF($KZ175:MK175,"&gt;0")&gt;0,VLOOKUP($C175,Input!$A$8:$HV$21,MATCH($OK$21+COUNTIF($KZ175:MK175,"&gt;0"),Input!$A$6:$HV$6,0),FALSE),0),0))*$D175</f>
        <v>0</v>
      </c>
      <c r="PH175" s="1">
        <f>IF($E175+$I175+$D$7&lt;=PH$22,0,IF(PH$22-$D$7&gt;=$E175,IF(COUNTIF($KZ175:ML175,"&gt;0")&gt;0,VLOOKUP($C175,Input!$A$8:$HV$21,MATCH($OK$21+COUNTIF($KZ175:ML175,"&gt;0"),Input!$A$6:$HV$6,0),FALSE),0),0))*$D175</f>
        <v>0</v>
      </c>
      <c r="PI175" s="1">
        <f>IF($E175+$I175+$D$7&lt;=PI$22,0,IF(PI$22-$D$7&gt;=$E175,IF(COUNTIF($KZ175:MM175,"&gt;0")&gt;0,VLOOKUP($C175,Input!$A$8:$HV$21,MATCH($OK$21+COUNTIF($KZ175:MM175,"&gt;0"),Input!$A$6:$HV$6,0),FALSE),0),0))*$D175</f>
        <v>0</v>
      </c>
      <c r="PJ175" s="1">
        <f>IF($E175+$I175+$D$7&lt;=PJ$22,0,IF(PJ$22-$D$7&gt;=$E175,IF(COUNTIF($KZ175:MN175,"&gt;0")&gt;0,VLOOKUP($C175,Input!$A$8:$HV$21,MATCH($OK$21+COUNTIF($KZ175:MN175,"&gt;0"),Input!$A$6:$HV$6,0),FALSE),0),0))*$D175</f>
        <v>0</v>
      </c>
      <c r="PK175" s="1">
        <f>IF($E175+$I175+$D$7&lt;=PK$22,0,IF(PK$22-$D$7&gt;=$E175,IF(COUNTIF($KZ175:MO175,"&gt;0")&gt;0,VLOOKUP($C175,Input!$A$8:$HV$21,MATCH($OK$21+COUNTIF($KZ175:MO175,"&gt;0"),Input!$A$6:$HV$6,0),FALSE),0),0))*$D175</f>
        <v>0</v>
      </c>
      <c r="PL175" s="1">
        <f>IF($E175+$I175+$D$7&lt;=PL$22,0,IF(PL$22-$D$7&gt;=$E175,IF(COUNTIF($KZ175:MP175,"&gt;0")&gt;0,VLOOKUP($C175,Input!$A$8:$HV$21,MATCH($OK$21+COUNTIF($KZ175:MP175,"&gt;0"),Input!$A$6:$HV$6,0),FALSE),0),0))*$D175</f>
        <v>0</v>
      </c>
      <c r="PM175" s="1">
        <f>IF($E175+$I175+$D$7&lt;=PM$22,0,IF(PM$22-$D$7&gt;=$E175,IF(COUNTIF($KZ175:MQ175,"&gt;0")&gt;0,VLOOKUP($C175,Input!$A$8:$HV$21,MATCH($OK$21+COUNTIF($KZ175:MQ175,"&gt;0"),Input!$A$6:$HV$6,0),FALSE),0),0))*$D175</f>
        <v>0</v>
      </c>
      <c r="PN175" s="1">
        <f>IF($E175+$I175+$D$7&lt;=PN$22,0,IF(PN$22-$D$7&gt;=$E175,IF(COUNTIF($KZ175:MR175,"&gt;0")&gt;0,VLOOKUP($C175,Input!$A$8:$HV$21,MATCH($OK$21+COUNTIF($KZ175:MR175,"&gt;0"),Input!$A$6:$HV$6,0),FALSE),0),0))*$D175</f>
        <v>0</v>
      </c>
      <c r="PO175" s="1">
        <f>IF($E175+$I175+$D$7&lt;=PO$22,0,IF(PO$22-$D$7&gt;=$E175,IF(COUNTIF($KZ175:MS175,"&gt;0")&gt;0,VLOOKUP($C175,Input!$A$8:$HV$21,MATCH($OK$21+COUNTIF($KZ175:MS175,"&gt;0"),Input!$A$6:$HV$6,0),FALSE),0),0))*$D175</f>
        <v>0</v>
      </c>
      <c r="PP175" s="1">
        <f>IF($E175+$I175+$D$7&lt;=PP$22,0,IF(PP$22-$D$7&gt;=$E175,IF(COUNTIF($KZ175:MT175,"&gt;0")&gt;0,VLOOKUP($C175,Input!$A$8:$HV$21,MATCH($OK$21+COUNTIF($KZ175:MT175,"&gt;0"),Input!$A$6:$HV$6,0),FALSE),0),0))*$D175</f>
        <v>0</v>
      </c>
      <c r="PQ175" s="1">
        <f>IF($E175+$I175+$D$7&lt;=PQ$22,0,IF(PQ$22-$D$7&gt;=$E175,IF(COUNTIF($KZ175:MU175,"&gt;0")&gt;0,VLOOKUP($C175,Input!$A$8:$HV$21,MATCH($OK$21+COUNTIF($KZ175:MU175,"&gt;0"),Input!$A$6:$HV$6,0),FALSE),0),0))*$D175</f>
        <v>0</v>
      </c>
      <c r="PR175" s="1">
        <f>IF($E175+$I175+$D$7&lt;=PR$22,0,IF(PR$22-$D$7&gt;=$E175,IF(COUNTIF($KZ175:MV175,"&gt;0")&gt;0,VLOOKUP($C175,Input!$A$8:$HV$21,MATCH($OK$21+COUNTIF($KZ175:MV175,"&gt;0"),Input!$A$6:$HV$6,0),FALSE),0),0))*$D175</f>
        <v>0</v>
      </c>
      <c r="PS175" s="1">
        <f>IF($E175+$I175+$D$7&lt;=PS$22,0,IF(PS$22-$D$7&gt;=$E175,IF(COUNTIF($KZ175:MW175,"&gt;0")&gt;0,VLOOKUP($C175,Input!$A$8:$HV$21,MATCH($OK$21+COUNTIF($KZ175:MW175,"&gt;0"),Input!$A$6:$HV$6,0),FALSE),0),0))*$D175</f>
        <v>0</v>
      </c>
      <c r="PT175" s="1">
        <f>IF($E175+$I175+$D$7&lt;=PT$22,0,IF(PT$22-$D$7&gt;=$E175,IF(COUNTIF($KZ175:MX175,"&gt;0")&gt;0,VLOOKUP($C175,Input!$A$8:$HV$21,MATCH($OK$21+COUNTIF($KZ175:MX175,"&gt;0"),Input!$A$6:$HV$6,0),FALSE),0),0))*$D175</f>
        <v>0</v>
      </c>
      <c r="PV175" s="1" t="str">
        <f t="shared" si="1066"/>
        <v>2024 MY 40' CNG w Midlife Rebuild {187 Buses}</v>
      </c>
      <c r="PW175" s="1">
        <f t="shared" si="1067"/>
        <v>0</v>
      </c>
      <c r="PX175" s="1">
        <f t="shared" si="1068"/>
        <v>0</v>
      </c>
      <c r="PY175" s="1">
        <f t="shared" si="1069"/>
        <v>0</v>
      </c>
      <c r="PZ175" s="1">
        <f t="shared" si="1070"/>
        <v>0</v>
      </c>
      <c r="QA175" s="1">
        <f t="shared" si="1071"/>
        <v>0</v>
      </c>
      <c r="QB175" s="1">
        <f t="shared" si="1072"/>
        <v>0</v>
      </c>
      <c r="QC175" s="1">
        <f t="shared" si="1073"/>
        <v>0</v>
      </c>
      <c r="QD175" s="1">
        <f t="shared" si="1074"/>
        <v>0</v>
      </c>
      <c r="QE175" s="1">
        <f t="shared" si="1075"/>
        <v>120046380.56432761</v>
      </c>
      <c r="QF175" s="1">
        <f t="shared" si="1076"/>
        <v>10139150.524691578</v>
      </c>
      <c r="QG175" s="1">
        <f t="shared" si="1077"/>
        <v>10220434.051952468</v>
      </c>
      <c r="QH175" s="1">
        <f t="shared" si="1078"/>
        <v>10877331.4031727</v>
      </c>
      <c r="QI175" s="1">
        <f t="shared" si="1079"/>
        <v>10925795.852125233</v>
      </c>
      <c r="QJ175" s="1">
        <f t="shared" si="1080"/>
        <v>10968734.220022598</v>
      </c>
      <c r="QK175" s="1">
        <f t="shared" si="1081"/>
        <v>17524630.302231297</v>
      </c>
      <c r="QL175" s="1">
        <f t="shared" si="1082"/>
        <v>11080451.360708658</v>
      </c>
      <c r="QM175" s="1">
        <f t="shared" si="1083"/>
        <v>11095002.860445576</v>
      </c>
      <c r="QN175" s="1">
        <f t="shared" si="1084"/>
        <v>11102167.780467914</v>
      </c>
      <c r="QO175" s="1">
        <f t="shared" si="1085"/>
        <v>11123317.590836361</v>
      </c>
      <c r="QP175" s="1">
        <f t="shared" si="1086"/>
        <v>11153305.261685429</v>
      </c>
      <c r="QQ175" s="1">
        <f t="shared" si="1087"/>
        <v>11181161.261440946</v>
      </c>
      <c r="QR175" s="1">
        <f t="shared" si="1088"/>
        <v>11191598.285115426</v>
      </c>
      <c r="QS175" s="1">
        <f t="shared" si="1089"/>
        <v>0</v>
      </c>
      <c r="QT175" s="1">
        <f t="shared" si="1090"/>
        <v>0</v>
      </c>
      <c r="QU175" s="1">
        <f t="shared" si="1091"/>
        <v>0</v>
      </c>
      <c r="QV175" s="1">
        <f t="shared" si="1092"/>
        <v>0</v>
      </c>
      <c r="QW175" s="1">
        <f t="shared" si="1093"/>
        <v>0</v>
      </c>
      <c r="QX175" s="1">
        <f t="shared" si="1094"/>
        <v>0</v>
      </c>
      <c r="QY175" s="1">
        <f t="shared" si="1095"/>
        <v>0</v>
      </c>
      <c r="QZ175" s="1">
        <f t="shared" si="1096"/>
        <v>0</v>
      </c>
      <c r="RA175" s="1">
        <f t="shared" si="1097"/>
        <v>0</v>
      </c>
      <c r="RB175" s="1">
        <f t="shared" si="1098"/>
        <v>0</v>
      </c>
      <c r="RC175" s="1">
        <f t="shared" si="1099"/>
        <v>0</v>
      </c>
      <c r="RD175" s="1">
        <f t="shared" si="1100"/>
        <v>0</v>
      </c>
      <c r="RE175" s="1">
        <f t="shared" si="1101"/>
        <v>0</v>
      </c>
      <c r="RF175" s="1">
        <f t="shared" si="1102"/>
        <v>268629461.31922382</v>
      </c>
      <c r="RG175" s="1">
        <f t="shared" si="1103"/>
        <v>190561944.70238823</v>
      </c>
      <c r="RH175" s="72"/>
      <c r="RI175" s="91"/>
    </row>
    <row r="176" spans="1:477" hidden="1" outlineLevel="1" x14ac:dyDescent="0.25">
      <c r="A176" s="89"/>
      <c r="B176" s="143"/>
      <c r="C176" s="111" t="str">
        <f t="shared" si="1064"/>
        <v>40' CNG w Midlife Rebuild</v>
      </c>
      <c r="D176" s="108">
        <f t="shared" si="1065"/>
        <v>117</v>
      </c>
      <c r="E176" s="110">
        <f t="shared" si="1026"/>
        <v>2025</v>
      </c>
      <c r="F176" s="68">
        <f t="shared" si="870"/>
        <v>40000</v>
      </c>
      <c r="G176" s="69">
        <f>VLOOKUP($C176,Input!$A$8:$HV$39,MATCH(G$21,Input!$A$6:$HV$6,0),FALSE)</f>
        <v>2.91</v>
      </c>
      <c r="H176" s="123">
        <f>VLOOKUP($C176,Input!$A$8:$HV$39,MATCH(H$21,Input!$A$6:$HV$6,0),FALSE)</f>
        <v>0</v>
      </c>
      <c r="I176" s="70">
        <f>VLOOKUP($C176,Input!$A$8:$HV$39,MATCH(I$21,Input!$A$6:$HV$6,0),FALSE)</f>
        <v>14</v>
      </c>
      <c r="J176" s="1">
        <f>+IF($E176=J$22,VLOOKUP($C176,Input!$A$8:$AN$39,MATCH(J$21,Input!$A$6:$AN$6,0),FALSE)+$H176,0)*$D176</f>
        <v>0</v>
      </c>
      <c r="K176" s="1">
        <f>+IF($E176=K$22,VLOOKUP($C176,Input!$A$8:$AN$39,MATCH(K$21,Input!$A$6:$AN$6,0),FALSE)+$H176,0)*$D176</f>
        <v>0</v>
      </c>
      <c r="L176" s="1">
        <f>+IF($E176=L$22,VLOOKUP($C176,Input!$A$8:$AN$39,MATCH(L$21,Input!$A$6:$AN$6,0),FALSE)+$H176,0)*$D176</f>
        <v>0</v>
      </c>
      <c r="M176" s="1">
        <f>+IF($E176=M$22,VLOOKUP($C176,Input!$A$8:$AN$39,MATCH(M$21,Input!$A$6:$AN$6,0),FALSE)+$H176,0)*$D176</f>
        <v>0</v>
      </c>
      <c r="N176" s="1">
        <f>+IF($E176=N$22,VLOOKUP($C176,Input!$A$8:$AN$39,MATCH(N$21,Input!$A$6:$AN$6,0),FALSE)+$H176,0)*$D176</f>
        <v>0</v>
      </c>
      <c r="O176" s="1">
        <f>+IF($E176=O$22,VLOOKUP($C176,Input!$A$8:$AN$39,MATCH(O$21,Input!$A$6:$AN$6,0),FALSE)+$H176,0)*$D176</f>
        <v>0</v>
      </c>
      <c r="P176" s="1">
        <f>+IF($E176=P$22,VLOOKUP($C176,Input!$A$8:$AN$39,MATCH(P$21,Input!$A$6:$AN$6,0),FALSE)+$H176,0)*$D176</f>
        <v>0</v>
      </c>
      <c r="Q176" s="1">
        <f>+IF($E176=Q$22,VLOOKUP($C176,Input!$A$8:$AN$39,MATCH(Q$21,Input!$A$6:$AN$6,0),FALSE)+$H176,0)*$D176</f>
        <v>0</v>
      </c>
      <c r="R176" s="1">
        <f>+IF($E176=R$22,VLOOKUP($C176,Input!$A$8:$AN$39,MATCH(R$21,Input!$A$6:$AN$6,0),FALSE)+$H176,0)*$D176</f>
        <v>0</v>
      </c>
      <c r="S176" s="1">
        <f>+IF($E176=S$22,VLOOKUP($C176,Input!$A$8:$AN$39,MATCH(S$21,Input!$A$6:$AN$6,0),FALSE)+$H176,0)*$D176</f>
        <v>68594846.451906204</v>
      </c>
      <c r="T176" s="1">
        <f>+IF($E176=T$22,VLOOKUP($C176,Input!$A$8:$AN$39,MATCH(T$21,Input!$A$6:$AN$6,0),FALSE)+$H176,0)*$D176</f>
        <v>0</v>
      </c>
      <c r="U176" s="1">
        <f>+IF($E176=U$22,VLOOKUP($C176,Input!$A$8:$AN$39,MATCH(U$21,Input!$A$6:$AN$6,0),FALSE)+$H176,0)*$D176</f>
        <v>0</v>
      </c>
      <c r="V176" s="1">
        <f>+IF($E176=V$22,VLOOKUP($C176,Input!$A$8:$AN$39,MATCH(V$21,Input!$A$6:$AN$6,0),FALSE)+$H176,0)*$D176</f>
        <v>0</v>
      </c>
      <c r="W176" s="1">
        <f>+IF($E176=W$22,VLOOKUP($C176,Input!$A$8:$AN$39,MATCH(W$21,Input!$A$6:$AN$6,0),FALSE)+$H176,0)*$D176</f>
        <v>0</v>
      </c>
      <c r="X176" s="1">
        <f>+IF($E176=X$22,VLOOKUP($C176,Input!$A$8:$AN$39,MATCH(X$21,Input!$A$6:$AN$6,0),FALSE)+$H176,0)*$D176</f>
        <v>0</v>
      </c>
      <c r="Y176" s="1">
        <f>+IF($E176=Y$22,VLOOKUP($C176,Input!$A$8:$AN$39,MATCH(Y$21,Input!$A$6:$AN$6,0),FALSE)+$H176,0)*$D176</f>
        <v>0</v>
      </c>
      <c r="Z176" s="1">
        <f>+IF($E176=Z$22,VLOOKUP($C176,Input!$A$8:$AN$39,MATCH(Z$21,Input!$A$6:$AN$6,0),FALSE)+$H176,0)*$D176</f>
        <v>0</v>
      </c>
      <c r="AA176" s="1">
        <f>+IF($E176=AA$22,VLOOKUP($C176,Input!$A$8:$AN$39,MATCH(AA$21,Input!$A$6:$AN$6,0),FALSE)+$H176,0)*$D176</f>
        <v>0</v>
      </c>
      <c r="AB176" s="1">
        <f>+IF($E176=AB$22,VLOOKUP($C176,Input!$A$8:$AN$39,MATCH(AB$21,Input!$A$6:$AN$6,0),FALSE)+$H176,0)*$D176</f>
        <v>0</v>
      </c>
      <c r="AC176" s="1">
        <f>+IF($E176=AC$22,VLOOKUP($C176,Input!$A$8:$AN$39,MATCH(AC$21,Input!$A$6:$AN$6,0),FALSE)+$H176,0)*$D176</f>
        <v>0</v>
      </c>
      <c r="AD176" s="1">
        <f>+IF($E176=AD$22,VLOOKUP($C176,Input!$A$8:$AN$39,MATCH(AD$21,Input!$A$6:$AN$6,0),FALSE)+$H176,0)*$D176</f>
        <v>0</v>
      </c>
      <c r="AE176" s="1">
        <f>+IF($E176=AE$22,VLOOKUP($C176,Input!$A$8:$AN$39,MATCH(AE$21,Input!$A$6:$AN$6,0),FALSE)+$H176,0)*$D176</f>
        <v>0</v>
      </c>
      <c r="AF176" s="1">
        <f>+IF($E176=AF$22,VLOOKUP($C176,Input!$A$8:$AN$39,MATCH(AF$21,Input!$A$6:$AN$6,0),FALSE)+$H176,0)*$D176</f>
        <v>0</v>
      </c>
      <c r="AG176" s="1">
        <f>+IF($E176=AG$22,VLOOKUP($C176,Input!$A$8:$AN$39,MATCH(AG$21,Input!$A$6:$AN$6,0),FALSE)+$H176,0)*$D176</f>
        <v>0</v>
      </c>
      <c r="AH176" s="1">
        <f>+IF($E176=AH$22,VLOOKUP($C176,Input!$A$8:$AN$39,MATCH(AH$21,Input!$A$6:$AN$6,0),FALSE)+$H176,0)*$D176</f>
        <v>0</v>
      </c>
      <c r="AI176" s="1">
        <f>+IF($E176=AI$22,VLOOKUP($C176,Input!$A$8:$AN$39,MATCH(AI$21,Input!$A$6:$AN$6,0),FALSE)+$H176,0)*$D176</f>
        <v>0</v>
      </c>
      <c r="AJ176" s="1">
        <f>+IF($E176=AJ$22,VLOOKUP($C176,Input!$A$8:$AN$39,MATCH(AJ$21,Input!$A$6:$AN$6,0),FALSE)+$H176,0)*$D176</f>
        <v>0</v>
      </c>
      <c r="AK176" s="1">
        <f>+IF($E176=AK$22,VLOOKUP($C176,Input!$A$8:$AN$39,MATCH(AK$21,Input!$A$6:$AN$6,0),FALSE)+$H176,0)*$D176</f>
        <v>0</v>
      </c>
      <c r="AL176" s="1">
        <f>+IF($E176=AL$22,VLOOKUP($C176,Input!$A$8:$AN$39,MATCH(AL$21,Input!$A$6:$AN$6,0),FALSE)+$H176,0)*$D176</f>
        <v>0</v>
      </c>
      <c r="AM176" s="1">
        <f>+IF($E176=AM$22,VLOOKUP($C176,Input!$A$8:$AN$39,MATCH(AM$21,Input!$A$6:$AN$6,0),FALSE)+$H176,0)*$D176</f>
        <v>0</v>
      </c>
      <c r="AN176" s="1">
        <f>+IF($E176=AN$22,VLOOKUP($C176,Input!$A$8:$AN$39,MATCH(AN$21,Input!$A$6:$AN$6,0),FALSE)+$H176,0)*$D176</f>
        <v>0</v>
      </c>
      <c r="AO176" s="1">
        <f>+IF($E176=AO$22,VLOOKUP($C176,Input!$A$8:$AN$39,MATCH(AO$21,Input!$A$6:$AN$6,0),FALSE)+$H176,0)*$D176</f>
        <v>0</v>
      </c>
      <c r="AP176" s="1">
        <f>+IF($E176=AP$22,VLOOKUP($C176,Input!$A$8:$AN$39,MATCH(AP$21,Input!$A$6:$AN$6,0),FALSE)+$H176,0)*$D176</f>
        <v>0</v>
      </c>
      <c r="AQ176" s="1">
        <f>+IF($E176=AQ$22,VLOOKUP($C176,Input!$A$8:$AN$39,MATCH(AQ$21,Input!$A$6:$AN$6,0),FALSE)+$H176,0)*$D176</f>
        <v>0</v>
      </c>
      <c r="AR176" s="1">
        <f>+IF($E176=AR$22,VLOOKUP($C176,Input!$A$8:$AN$39,MATCH(AR$21,Input!$A$6:$AN$6,0),FALSE)+$H176,0)*$D176</f>
        <v>0</v>
      </c>
      <c r="AT176" t="str">
        <f>VLOOKUP($C176,Input!$A$8:$HV$39,MATCH(AT$21,Input!$A$6:$HV$6,0),FALSE)</f>
        <v>Parts and administrative cost</v>
      </c>
      <c r="AU176" s="1">
        <f>+IF($E176=AU$22,VLOOKUP($C176,Input!$A$8:$HV$39,MATCH(AU$21,Input!$A$6:$HV$6,0),FALSE),0)*$D176</f>
        <v>0</v>
      </c>
      <c r="AV176" s="1">
        <f>+IF($E176=AV$22,VLOOKUP($C176,Input!$A$8:$HV$39,MATCH(AV$21,Input!$A$6:$HV$6,0),FALSE),0)*$D176</f>
        <v>0</v>
      </c>
      <c r="AW176" s="1">
        <f>+IF($E176=AW$22,VLOOKUP($C176,Input!$A$8:$HV$39,MATCH(AW$21,Input!$A$6:$HV$6,0),FALSE),0)*$D176</f>
        <v>0</v>
      </c>
      <c r="AX176" s="1">
        <f>+IF($E176=AX$22,VLOOKUP($C176,Input!$A$8:$HV$39,MATCH(AX$21,Input!$A$6:$HV$6,0),FALSE),0)*$D176</f>
        <v>0</v>
      </c>
      <c r="AY176" s="1">
        <f>+IF($E176=AY$22,VLOOKUP($C176,Input!$A$8:$HV$39,MATCH(AY$21,Input!$A$6:$HV$6,0),FALSE),0)*$D176</f>
        <v>0</v>
      </c>
      <c r="AZ176" s="1">
        <f>+IF($E176=AZ$22,VLOOKUP($C176,Input!$A$8:$HV$39,MATCH(AZ$21,Input!$A$6:$HV$6,0),FALSE),0)*$D176</f>
        <v>0</v>
      </c>
      <c r="BA176" s="1">
        <f>+IF($E176=BA$22,VLOOKUP($C176,Input!$A$8:$HV$39,MATCH(BA$21,Input!$A$6:$HV$6,0),FALSE),0)*$D176</f>
        <v>0</v>
      </c>
      <c r="BB176" s="1">
        <f>+IF($E176=BB$22,VLOOKUP($C176,Input!$A$8:$HV$39,MATCH(BB$21,Input!$A$6:$HV$6,0),FALSE),0)*$D176</f>
        <v>0</v>
      </c>
      <c r="BC176" s="1">
        <f>+IF($E176=BC$22,VLOOKUP($C176,Input!$A$8:$HV$39,MATCH(BC$21,Input!$A$6:$HV$6,0),FALSE),0)*$D176</f>
        <v>0</v>
      </c>
      <c r="BD176" s="1">
        <f>+IF($E176=BD$22,VLOOKUP($C176,Input!$A$8:$HV$39,MATCH(BD$21,Input!$A$6:$HV$6,0),FALSE),0)*$D176</f>
        <v>1714871.1612976554</v>
      </c>
      <c r="BE176" s="1">
        <f>+IF($E176=BE$22,VLOOKUP($C176,Input!$A$8:$HV$39,MATCH(BE$21,Input!$A$6:$HV$6,0),FALSE),0)*$D176</f>
        <v>0</v>
      </c>
      <c r="BF176" s="1">
        <f>+IF($E176=BF$22,VLOOKUP($C176,Input!$A$8:$HV$39,MATCH(BF$21,Input!$A$6:$HV$6,0),FALSE),0)*$D176</f>
        <v>0</v>
      </c>
      <c r="BG176" s="1">
        <f>+IF($E176=BG$22,VLOOKUP($C176,Input!$A$8:$HV$39,MATCH(BG$21,Input!$A$6:$HV$6,0),FALSE),0)*$D176</f>
        <v>0</v>
      </c>
      <c r="BH176" s="1">
        <f>+IF($E176=BH$22,VLOOKUP($C176,Input!$A$8:$HV$39,MATCH(BH$21,Input!$A$6:$HV$6,0),FALSE),0)*$D176</f>
        <v>0</v>
      </c>
      <c r="BI176" s="1">
        <f>+IF($E176=BI$22,VLOOKUP($C176,Input!$A$8:$HV$39,MATCH(BI$21,Input!$A$6:$HV$6,0),FALSE),0)*$D176</f>
        <v>0</v>
      </c>
      <c r="BJ176" s="1">
        <f>+IF($E176=BJ$22,VLOOKUP($C176,Input!$A$8:$HV$39,MATCH(BJ$21,Input!$A$6:$HV$6,0),FALSE),0)*$D176</f>
        <v>0</v>
      </c>
      <c r="BK176" s="1">
        <f>+IF($E176=BK$22,VLOOKUP($C176,Input!$A$8:$HV$39,MATCH(BK$21,Input!$A$6:$HV$6,0),FALSE),0)*$D176</f>
        <v>0</v>
      </c>
      <c r="BL176" s="1">
        <f>+IF($E176=BL$22,VLOOKUP($C176,Input!$A$8:$HV$39,MATCH(BL$21,Input!$A$6:$HV$6,0),FALSE),0)*$D176</f>
        <v>0</v>
      </c>
      <c r="BM176" s="1">
        <f>+IF($E176=BM$22,VLOOKUP($C176,Input!$A$8:$HV$39,MATCH(BM$21,Input!$A$6:$HV$6,0),FALSE),0)*$D176</f>
        <v>0</v>
      </c>
      <c r="BN176" s="1">
        <f>+IF($E176=BN$22,VLOOKUP($C176,Input!$A$8:$HV$39,MATCH(BN$21,Input!$A$6:$HV$6,0),FALSE),0)*$D176</f>
        <v>0</v>
      </c>
      <c r="BO176" s="1">
        <f>+IF($E176=BO$22,VLOOKUP($C176,Input!$A$8:$HV$39,MATCH(BO$21,Input!$A$6:$HV$6,0),FALSE),0)*$D176</f>
        <v>0</v>
      </c>
      <c r="BP176" s="1">
        <f>+IF($E176=BP$22,VLOOKUP($C176,Input!$A$8:$HV$39,MATCH(BP$21,Input!$A$6:$HV$6,0),FALSE),0)*$D176</f>
        <v>0</v>
      </c>
      <c r="BQ176" s="1">
        <f>+IF($E176=BQ$22,VLOOKUP($C176,Input!$A$8:$HV$39,MATCH(BQ$21,Input!$A$6:$HV$6,0),FALSE),0)*$D176</f>
        <v>0</v>
      </c>
      <c r="BR176" s="1">
        <f>+IF($E176=BR$22,VLOOKUP($C176,Input!$A$8:$HV$39,MATCH(BR$21,Input!$A$6:$HV$6,0),FALSE),0)*$D176</f>
        <v>0</v>
      </c>
      <c r="BS176" s="1">
        <f>+IF($E176=BS$22,VLOOKUP($C176,Input!$A$8:$HV$39,MATCH(BS$21,Input!$A$6:$HV$6,0),FALSE),0)*$D176</f>
        <v>0</v>
      </c>
      <c r="BT176" s="1">
        <f>+IF($E176=BT$22,VLOOKUP($C176,Input!$A$8:$HV$39,MATCH(BT$21,Input!$A$6:$HV$6,0),FALSE),0)*$D176</f>
        <v>0</v>
      </c>
      <c r="BU176" s="1">
        <f>+IF($E176=BU$22,VLOOKUP($C176,Input!$A$8:$HV$39,MATCH(BU$21,Input!$A$6:$HV$6,0),FALSE),0)*$D176</f>
        <v>0</v>
      </c>
      <c r="BV176" s="1">
        <f>+IF($E176=BV$22,VLOOKUP($C176,Input!$A$8:$HV$39,MATCH(BV$21,Input!$A$6:$HV$6,0),FALSE),0)*$D176</f>
        <v>0</v>
      </c>
      <c r="BW176" s="1">
        <f>+IF($E176=BW$22,VLOOKUP($C176,Input!$A$8:$HV$39,MATCH(BW$21,Input!$A$6:$HV$6,0),FALSE),0)*$D176</f>
        <v>0</v>
      </c>
      <c r="BX176" s="1">
        <f>+IF($E176=BX$22,VLOOKUP($C176,Input!$A$8:$HV$39,MATCH(BX$21,Input!$A$6:$HV$6,0),FALSE),0)*$D176</f>
        <v>0</v>
      </c>
      <c r="BY176" s="1">
        <f>+IF($E176=BY$22,VLOOKUP($C176,Input!$A$8:$HV$39,MATCH(BY$21,Input!$A$6:$HV$6,0),FALSE),0)*$D176</f>
        <v>0</v>
      </c>
      <c r="BZ176" s="1">
        <f>+IF($E176=BZ$22,VLOOKUP($C176,Input!$A$8:$HV$39,MATCH(BZ$21,Input!$A$6:$HV$6,0),FALSE),0)*$D176</f>
        <v>0</v>
      </c>
      <c r="CA176" s="1">
        <f>+IF($E176=CA$22,VLOOKUP($C176,Input!$A$8:$HV$39,MATCH(CA$21,Input!$A$6:$HV$6,0),FALSE),0)*$D176</f>
        <v>0</v>
      </c>
      <c r="CB176" s="1">
        <f>+IF($E176=CB$22,VLOOKUP($C176,Input!$A$8:$HV$39,MATCH(CB$21,Input!$A$6:$HV$6,0),FALSE),0)*$D176</f>
        <v>0</v>
      </c>
      <c r="CC176" s="1">
        <f>+IF($E176=CC$22,VLOOKUP($C176,Input!$A$8:$HV$39,MATCH(CC$21,Input!$A$6:$HV$6,0),FALSE),0)*$D176</f>
        <v>0</v>
      </c>
      <c r="CE176" t="str">
        <f>VLOOKUP($C176,Input!$A$8:$HV$39,MATCH(CE$21,Input!$A$6:$HV$6,0),FALSE)</f>
        <v>Engine Rebuild @ 7 Yr</v>
      </c>
      <c r="CF176" s="1">
        <f>IF($E176+$I176+$D$7&lt;=CF$22,0,IF(CF$22-$D$7&gt;=$E176,IF(COUNTIF($KZ176:LP176,"&gt;0")&gt;0,VLOOKUP($C176,Input!$A$8:$HV$21,MATCH($CE$21+COUNTIF($KZ176:LP176,"&gt;0"),Input!$A$6:$HV$6,0),FALSE),0),0))*$D176</f>
        <v>0</v>
      </c>
      <c r="CG176" s="1">
        <f>IF($E176+$I176+$D$7&lt;=CG$22,0,IF(CG$22-$D$7&gt;=$E176,IF(COUNTIF($KZ176:LQ176,"&gt;0")&gt;0,VLOOKUP($C176,Input!$A$8:$HV$21,MATCH($CE$21+COUNTIF($KZ176:LQ176,"&gt;0"),Input!$A$6:$HV$6,0),FALSE),0),0))*$D176</f>
        <v>0</v>
      </c>
      <c r="CH176" s="1">
        <f>IF($E176+$I176+$D$7&lt;=CH$22,0,IF(CH$22-$D$7&gt;=$E176,IF(COUNTIF($KZ176:LR176,"&gt;0")&gt;0,VLOOKUP($C176,Input!$A$8:$HV$21,MATCH($CE$21+COUNTIF($KZ176:LR176,"&gt;0"),Input!$A$6:$HV$6,0),FALSE),0),0))*$D176</f>
        <v>0</v>
      </c>
      <c r="CI176" s="1">
        <f>IF($E176+$I176+$D$7&lt;=CI$22,0,IF(CI$22-$D$7&gt;=$E176,IF(COUNTIF($KZ176:LS176,"&gt;0")&gt;0,VLOOKUP($C176,Input!$A$8:$HV$21,MATCH($CE$21+COUNTIF($KZ176:LS176,"&gt;0"),Input!$A$6:$HV$6,0),FALSE),0),0))*$D176</f>
        <v>0</v>
      </c>
      <c r="CJ176" s="1">
        <f>IF($E176+$I176+$D$7&lt;=CJ$22,0,IF(CJ$22-$D$7&gt;=$E176,IF(COUNTIF($KZ176:LT176,"&gt;0")&gt;0,VLOOKUP($C176,Input!$A$8:$HV$21,MATCH($CE$21+COUNTIF($KZ176:LT176,"&gt;0"),Input!$A$6:$HV$6,0),FALSE),0),0))*$D176</f>
        <v>0</v>
      </c>
      <c r="CK176" s="1">
        <f>IF($E176+$I176+$D$7&lt;=CK$22,0,IF(CK$22-$D$7&gt;=$E176,IF(COUNTIF($KZ176:LU176,"&gt;0")&gt;0,VLOOKUP($C176,Input!$A$8:$HV$21,MATCH($CE$21+COUNTIF($KZ176:LU176,"&gt;0"),Input!$A$6:$HV$6,0),FALSE),0),0))*$D176</f>
        <v>0</v>
      </c>
      <c r="CL176" s="1">
        <f>IF($E176+$I176+$D$7&lt;=CL$22,0,IF(CL$22-$D$7&gt;=$E176,IF(COUNTIF($KZ176:LV176,"&gt;0")&gt;0,VLOOKUP($C176,Input!$A$8:$HV$21,MATCH($CE$21+COUNTIF($KZ176:LV176,"&gt;0"),Input!$A$6:$HV$6,0),FALSE),0),0))*$D176</f>
        <v>0</v>
      </c>
      <c r="CM176" s="1">
        <f>IF($E176+$I176+$D$7&lt;=CM$22,0,IF(CM$22-$D$7&gt;=$E176,IF(COUNTIF($KZ176:LW176,"&gt;0")&gt;0,VLOOKUP($C176,Input!$A$8:$HV$21,MATCH($CE$21+COUNTIF($KZ176:LW176,"&gt;0"),Input!$A$6:$HV$6,0),FALSE),0),0))*$D176</f>
        <v>0</v>
      </c>
      <c r="CN176" s="1">
        <f>IF($E176+$I176+$D$7&lt;=CN$22,0,IF(CN$22-$D$7&gt;=$E176,IF(COUNTIF($KZ176:LX176,"&gt;0")&gt;0,VLOOKUP($C176,Input!$A$8:$HV$21,MATCH($CE$21+COUNTIF($KZ176:LX176,"&gt;0"),Input!$A$6:$HV$6,0),FALSE),0),0))*$D176</f>
        <v>0</v>
      </c>
      <c r="CO176" s="1">
        <f>IF($E176+$I176+$D$7&lt;=CO$22,0,IF(CO$22-$D$7&gt;=$E176,IF(COUNTIF($KZ176:LY176,"&gt;0")&gt;0,VLOOKUP($C176,Input!$A$8:$HV$21,MATCH($CE$21+COUNTIF($KZ176:LY176,"&gt;0"),Input!$A$6:$HV$6,0),FALSE),0),0))*$D176</f>
        <v>0</v>
      </c>
      <c r="CP176" s="1">
        <f>IF($E176+$I176+$D$7&lt;=CP$22,0,IF(CP$22-$D$7&gt;=$E176,IF(COUNTIF($KZ176:LZ176,"&gt;0")&gt;0,VLOOKUP($C176,Input!$A$8:$HV$21,MATCH($CE$21+COUNTIF($KZ176:LZ176,"&gt;0"),Input!$A$6:$HV$6,0),FALSE),0),0))*$D176</f>
        <v>0</v>
      </c>
      <c r="CQ176" s="1">
        <f>IF($E176+$I176+$D$7&lt;=CQ$22,0,IF(CQ$22-$D$7&gt;=$E176,IF(COUNTIF($KZ176:MA176,"&gt;0")&gt;0,VLOOKUP($C176,Input!$A$8:$HV$21,MATCH($CE$21+COUNTIF($KZ176:MA176,"&gt;0"),Input!$A$6:$HV$6,0),FALSE),0),0))*$D176</f>
        <v>0</v>
      </c>
      <c r="CR176" s="1">
        <f>IF($E176+$I176+$D$7&lt;=CR$22,0,IF(CR$22-$D$7&gt;=$E176,IF(COUNTIF($KZ176:MB176,"&gt;0")&gt;0,VLOOKUP($C176,Input!$A$8:$HV$21,MATCH($CE$21+COUNTIF($KZ176:MB176,"&gt;0"),Input!$A$6:$HV$6,0),FALSE),0),0))*$D176</f>
        <v>0</v>
      </c>
      <c r="CS176" s="1">
        <f>IF($E176+$I176+$D$7&lt;=CS$22,0,IF(CS$22-$D$7&gt;=$E176,IF(COUNTIF($KZ176:MC176,"&gt;0")&gt;0,VLOOKUP($C176,Input!$A$8:$HV$21,MATCH($CE$21+COUNTIF($KZ176:MC176,"&gt;0"),Input!$A$6:$HV$6,0),FALSE),0),0))*$D176</f>
        <v>0</v>
      </c>
      <c r="CT176" s="1">
        <f>IF($E176+$I176+$D$7&lt;=CT$22,0,IF(CT$22-$D$7&gt;=$E176,IF(COUNTIF($KZ176:MD176,"&gt;0")&gt;0,VLOOKUP($C176,Input!$A$8:$HV$21,MATCH($CE$21+COUNTIF($KZ176:MD176,"&gt;0"),Input!$A$6:$HV$6,0),FALSE),0),0))*$D176</f>
        <v>0</v>
      </c>
      <c r="CU176" s="1">
        <f>IF($E176+$I176+$D$7&lt;=CU$22,0,IF(CU$22-$D$7&gt;=$E176,IF(COUNTIF($KZ176:ME176,"&gt;0")&gt;0,VLOOKUP($C176,Input!$A$8:$HV$21,MATCH($CE$21+COUNTIF($KZ176:ME176,"&gt;0"),Input!$A$6:$HV$6,0),FALSE),0),0))*$D176</f>
        <v>4095000</v>
      </c>
      <c r="CV176" s="1">
        <f>IF($E176+$I176+$D$7&lt;=CV$22,0,IF(CV$22-$D$7&gt;=$E176,IF(COUNTIF($KZ176:MF176,"&gt;0")&gt;0,VLOOKUP($C176,Input!$A$8:$HV$21,MATCH($CE$21+COUNTIF($KZ176:MF176,"&gt;0"),Input!$A$6:$HV$6,0),FALSE),0),0))*$D176</f>
        <v>0</v>
      </c>
      <c r="CW176" s="1">
        <f>IF($E176+$I176+$D$7&lt;=CW$22,0,IF(CW$22-$D$7&gt;=$E176,IF(COUNTIF($KZ176:MG176,"&gt;0")&gt;0,VLOOKUP($C176,Input!$A$8:$HV$21,MATCH($CE$21+COUNTIF($KZ176:MG176,"&gt;0"),Input!$A$6:$HV$6,0),FALSE),0),0))*$D176</f>
        <v>0</v>
      </c>
      <c r="CX176" s="1">
        <f>IF($E176+$I176+$D$7&lt;=CX$22,0,IF(CX$22-$D$7&gt;=$E176,IF(COUNTIF($KZ176:MH176,"&gt;0")&gt;0,VLOOKUP($C176,Input!$A$8:$HV$21,MATCH($CE$21+COUNTIF($KZ176:MH176,"&gt;0"),Input!$A$6:$HV$6,0),FALSE),0),0))*$D176</f>
        <v>0</v>
      </c>
      <c r="CY176" s="1">
        <f>IF($E176+$I176+$D$7&lt;=CY$22,0,IF(CY$22-$D$7&gt;=$E176,IF(COUNTIF($KZ176:MI176,"&gt;0")&gt;0,VLOOKUP($C176,Input!$A$8:$HV$21,MATCH($CE$21+COUNTIF($KZ176:MI176,"&gt;0"),Input!$A$6:$HV$6,0),FALSE),0),0))*$D176</f>
        <v>0</v>
      </c>
      <c r="CZ176" s="1">
        <f>IF($E176+$I176+$D$7&lt;=CZ$22,0,IF(CZ$22-$D$7&gt;=$E176,IF(COUNTIF($KZ176:MJ176,"&gt;0")&gt;0,VLOOKUP($C176,Input!$A$8:$HV$21,MATCH($CE$21+COUNTIF($KZ176:MJ176,"&gt;0"),Input!$A$6:$HV$6,0),FALSE),0),0))*$D176</f>
        <v>0</v>
      </c>
      <c r="DA176" s="1">
        <f>IF($E176+$I176+$D$7&lt;=DA$22,0,IF(DA$22-$D$7&gt;=$E176,IF(COUNTIF($KZ176:MK176,"&gt;0")&gt;0,VLOOKUP($C176,Input!$A$8:$HV$21,MATCH($CE$21+COUNTIF($KZ176:MK176,"&gt;0"),Input!$A$6:$HV$6,0),FALSE),0),0))*$D176</f>
        <v>0</v>
      </c>
      <c r="DB176" s="1">
        <f>IF($E176+$I176+$D$7&lt;=DB$22,0,IF(DB$22-$D$7&gt;=$E176,IF(COUNTIF($KZ176:ML176,"&gt;0")&gt;0,VLOOKUP($C176,Input!$A$8:$HV$21,MATCH($CE$21+COUNTIF($KZ176:ML176,"&gt;0"),Input!$A$6:$HV$6,0),FALSE),0),0))*$D176</f>
        <v>0</v>
      </c>
      <c r="DC176" s="1">
        <f>IF($E176+$I176+$D$7&lt;=DC$22,0,IF(DC$22-$D$7&gt;=$E176,IF(COUNTIF($KZ176:MM176,"&gt;0")&gt;0,VLOOKUP($C176,Input!$A$8:$HV$21,MATCH($CE$21+COUNTIF($KZ176:MM176,"&gt;0"),Input!$A$6:$HV$6,0),FALSE),0),0))*$D176</f>
        <v>0</v>
      </c>
      <c r="DD176" s="1">
        <f>IF($E176+$I176+$D$7&lt;=DD$22,0,IF(DD$22-$D$7&gt;=$E176,IF(COUNTIF($KZ176:MN176,"&gt;0")&gt;0,VLOOKUP($C176,Input!$A$8:$HV$21,MATCH($CE$21+COUNTIF($KZ176:MN176,"&gt;0"),Input!$A$6:$HV$6,0),FALSE),0),0))*$D176</f>
        <v>0</v>
      </c>
      <c r="DE176" s="1">
        <f>IF($E176+$I176+$D$7&lt;=DE$22,0,IF(DE$22-$D$7&gt;=$E176,IF(COUNTIF($KZ176:MO176,"&gt;0")&gt;0,VLOOKUP($C176,Input!$A$8:$HV$21,MATCH($CE$21+COUNTIF($KZ176:MO176,"&gt;0"),Input!$A$6:$HV$6,0),FALSE),0),0))*$D176</f>
        <v>0</v>
      </c>
      <c r="DF176" s="1">
        <f>IF($E176+$I176+$D$7&lt;=DF$22,0,IF(DF$22-$D$7&gt;=$E176,IF(COUNTIF($KZ176:MP176,"&gt;0")&gt;0,VLOOKUP($C176,Input!$A$8:$HV$21,MATCH($CE$21+COUNTIF($KZ176:MP176,"&gt;0"),Input!$A$6:$HV$6,0),FALSE),0),0))*$D176</f>
        <v>0</v>
      </c>
      <c r="DG176" s="1">
        <f>IF($E176+$I176+$D$7&lt;=DG$22,0,IF(DG$22-$D$7&gt;=$E176,IF(COUNTIF($KZ176:MQ176,"&gt;0")&gt;0,VLOOKUP($C176,Input!$A$8:$HV$21,MATCH($CE$21+COUNTIF($KZ176:MQ176,"&gt;0"),Input!$A$6:$HV$6,0),FALSE),0),0))*$D176</f>
        <v>0</v>
      </c>
      <c r="DH176" s="1">
        <f>IF($E176+$I176+$D$7&lt;=DH$22,0,IF(DH$22-$D$7&gt;=$E176,IF(COUNTIF($KZ176:MR176,"&gt;0")&gt;0,VLOOKUP($C176,Input!$A$8:$HV$21,MATCH($CE$21+COUNTIF($KZ176:MR176,"&gt;0"),Input!$A$6:$HV$6,0),FALSE),0),0))*$D176</f>
        <v>0</v>
      </c>
      <c r="DI176" s="1">
        <f>IF($E176+$I176+$D$7&lt;=DI$22,0,IF(DI$22-$D$7&gt;=$E176,IF(COUNTIF($KZ176:MS176,"&gt;0")&gt;0,VLOOKUP($C176,Input!$A$8:$HV$21,MATCH($CE$21+COUNTIF($KZ176:MS176,"&gt;0"),Input!$A$6:$HV$6,0),FALSE),0),0))*$D176</f>
        <v>0</v>
      </c>
      <c r="DJ176" s="1">
        <f>IF($E176+$I176+$D$7&lt;=DJ$22,0,IF(DJ$22-$D$7&gt;=$E176,IF(COUNTIF($KZ176:MT176,"&gt;0")&gt;0,VLOOKUP($C176,Input!$A$8:$HV$21,MATCH($CE$21+COUNTIF($KZ176:MT176,"&gt;0"),Input!$A$6:$HV$6,0),FALSE),0),0))*$D176</f>
        <v>0</v>
      </c>
      <c r="DK176" s="1">
        <f>IF($E176+$I176+$D$7&lt;=DK$22,0,IF(DK$22-$D$7&gt;=$E176,IF(COUNTIF($KZ176:MU176,"&gt;0")&gt;0,VLOOKUP($C176,Input!$A$8:$HV$21,MATCH($CE$21+COUNTIF($KZ176:MU176,"&gt;0"),Input!$A$6:$HV$6,0),FALSE),0),0))*$D176</f>
        <v>0</v>
      </c>
      <c r="DL176" s="1">
        <f>IF($E176+$I176+$D$7&lt;=DL$22,0,IF(DL$22-$D$7&gt;=$E176,IF(COUNTIF($KZ176:MV176,"&gt;0")&gt;0,VLOOKUP($C176,Input!$A$8:$HV$21,MATCH($CE$21+COUNTIF($KZ176:MV176,"&gt;0"),Input!$A$6:$HV$6,0),FALSE),0),0))*$D176</f>
        <v>0</v>
      </c>
      <c r="DM176" s="1">
        <f>IF($E176+$I176+$D$7&lt;=DM$22,0,IF(DM$22-$D$7&gt;=$E176,IF(COUNTIF($KZ176:MW176,"&gt;0")&gt;0,VLOOKUP($C176,Input!$A$8:$HV$21,MATCH($CE$21+COUNTIF($KZ176:MW176,"&gt;0"),Input!$A$6:$HV$6,0),FALSE),0),0))*$D176</f>
        <v>0</v>
      </c>
      <c r="DN176" s="1">
        <f>IF($E176+$I176+$D$7&lt;=DN$22,0,IF(DN$22-$D$7&gt;=$E176,IF(COUNTIF($KZ176:MX176,"&gt;0")&gt;0,VLOOKUP($C176,Input!$A$8:$HV$21,MATCH($CE$21+COUNTIF($KZ176:MX176,"&gt;0"),Input!$A$6:$HV$6,0),FALSE),0),0))*$D176</f>
        <v>0</v>
      </c>
      <c r="DP176" t="str">
        <f>+VLOOKUP($C176,Input!$A$8:$GZ$39,MATCH(DP$21,Input!$A$6:$GZ$6,0),FALSE)</f>
        <v>Bus Maintenance at 0.85/mile</v>
      </c>
      <c r="DQ176" s="1">
        <f>IF($E176+$I176+$D$7&lt;=DQ$22,0,IF(DQ$22-$D$7&gt;=$E176,IF(COUNTIF($KZ176:LP176,"&gt;0")&gt;0,VLOOKUP($C176,Input!$A$8:$HV$21,MATCH($DP$21+COUNTIF($KZ176:LP176,"&gt;0"),Input!$A$6:$HV$6,0),FALSE),0),0))*$D176*$F176</f>
        <v>0</v>
      </c>
      <c r="DR176" s="1">
        <f>IF($E176+$I176+$D$7&lt;=DR$22,0,IF(DR$22-$D$7&gt;=$E176,IF(COUNTIF($KZ176:LQ176,"&gt;0")&gt;0,VLOOKUP($C176,Input!$A$8:$HV$21,MATCH($DP$21+COUNTIF($KZ176:LQ176,"&gt;0"),Input!$A$6:$HV$6,0),FALSE),0),0))*$D176*$F176</f>
        <v>0</v>
      </c>
      <c r="DS176" s="1">
        <f>IF($E176+$I176+$D$7&lt;=DS$22,0,IF(DS$22-$D$7&gt;=$E176,IF(COUNTIF($KZ176:LR176,"&gt;0")&gt;0,VLOOKUP($C176,Input!$A$8:$HV$21,MATCH($DP$21+COUNTIF($KZ176:LR176,"&gt;0"),Input!$A$6:$HV$6,0),FALSE),0),0))*$D176*$F176</f>
        <v>0</v>
      </c>
      <c r="DT176" s="1">
        <f>IF($E176+$I176+$D$7&lt;=DT$22,0,IF(DT$22-$D$7&gt;=$E176,IF(COUNTIF($KZ176:LS176,"&gt;0")&gt;0,VLOOKUP($C176,Input!$A$8:$HV$21,MATCH($DP$21+COUNTIF($KZ176:LS176,"&gt;0"),Input!$A$6:$HV$6,0),FALSE),0),0))*$D176*$F176</f>
        <v>0</v>
      </c>
      <c r="DU176" s="1">
        <f>IF($E176+$I176+$D$7&lt;=DU$22,0,IF(DU$22-$D$7&gt;=$E176,IF(COUNTIF($KZ176:LT176,"&gt;0")&gt;0,VLOOKUP($C176,Input!$A$8:$HV$21,MATCH($DP$21+COUNTIF($KZ176:LT176,"&gt;0"),Input!$A$6:$HV$6,0),FALSE),0),0))*$D176*$F176</f>
        <v>0</v>
      </c>
      <c r="DV176" s="1">
        <f>IF($E176+$I176+$D$7&lt;=DV$22,0,IF(DV$22-$D$7&gt;=$E176,IF(COUNTIF($KZ176:LU176,"&gt;0")&gt;0,VLOOKUP($C176,Input!$A$8:$HV$21,MATCH($DP$21+COUNTIF($KZ176:LU176,"&gt;0"),Input!$A$6:$HV$6,0),FALSE),0),0))*$D176*$F176</f>
        <v>0</v>
      </c>
      <c r="DW176" s="1">
        <f>IF($E176+$I176+$D$7&lt;=DW$22,0,IF(DW$22-$D$7&gt;=$E176,IF(COUNTIF($KZ176:LV176,"&gt;0")&gt;0,VLOOKUP($C176,Input!$A$8:$HV$21,MATCH($DP$21+COUNTIF($KZ176:LV176,"&gt;0"),Input!$A$6:$HV$6,0),FALSE),0),0))*$D176*$F176</f>
        <v>0</v>
      </c>
      <c r="DX176" s="1">
        <f>IF($E176+$I176+$D$7&lt;=DX$22,0,IF(DX$22-$D$7&gt;=$E176,IF(COUNTIF($KZ176:LW176,"&gt;0")&gt;0,VLOOKUP($C176,Input!$A$8:$HV$21,MATCH($DP$21+COUNTIF($KZ176:LW176,"&gt;0"),Input!$A$6:$HV$6,0),FALSE),0),0))*$D176*$F176</f>
        <v>0</v>
      </c>
      <c r="DY176" s="1">
        <f>IF($E176+$I176+$D$7&lt;=DY$22,0,IF(DY$22-$D$7&gt;=$E176,IF(COUNTIF($KZ176:LX176,"&gt;0")&gt;0,VLOOKUP($C176,Input!$A$8:$HV$21,MATCH($DP$21+COUNTIF($KZ176:LX176,"&gt;0"),Input!$A$6:$HV$6,0),FALSE),0),0))*$D176*$F176</f>
        <v>0</v>
      </c>
      <c r="DZ176" s="1">
        <f>IF($E176+$I176+$D$7&lt;=DZ$22,0,IF(DZ$22-$D$7&gt;=$E176,IF(COUNTIF($KZ176:LY176,"&gt;0")&gt;0,VLOOKUP($C176,Input!$A$8:$HV$21,MATCH($DP$21+COUNTIF($KZ176:LY176,"&gt;0"),Input!$A$6:$HV$6,0),FALSE),0),0))*$D176*$F176</f>
        <v>3978000</v>
      </c>
      <c r="EA176" s="1">
        <f>IF($E176+$I176+$D$7&lt;=EA$22,0,IF(EA$22-$D$7&gt;=$E176,IF(COUNTIF($KZ176:LZ176,"&gt;0")&gt;0,VLOOKUP($C176,Input!$A$8:$HV$21,MATCH($DP$21+COUNTIF($KZ176:LZ176,"&gt;0"),Input!$A$6:$HV$6,0),FALSE),0),0))*$D176*$F176</f>
        <v>3978000</v>
      </c>
      <c r="EB176" s="1">
        <f>IF($E176+$I176+$D$7&lt;=EB$22,0,IF(EB$22-$D$7&gt;=$E176,IF(COUNTIF($KZ176:MA176,"&gt;0")&gt;0,VLOOKUP($C176,Input!$A$8:$HV$21,MATCH($DP$21+COUNTIF($KZ176:MA176,"&gt;0"),Input!$A$6:$HV$6,0),FALSE),0),0))*$D176*$F176</f>
        <v>3978000</v>
      </c>
      <c r="EC176" s="1">
        <f>IF($E176+$I176+$D$7&lt;=EC$22,0,IF(EC$22-$D$7&gt;=$E176,IF(COUNTIF($KZ176:MB176,"&gt;0")&gt;0,VLOOKUP($C176,Input!$A$8:$HV$21,MATCH($DP$21+COUNTIF($KZ176:MB176,"&gt;0"),Input!$A$6:$HV$6,0),FALSE),0),0))*$D176*$F176</f>
        <v>3978000</v>
      </c>
      <c r="ED176" s="1">
        <f>IF($E176+$I176+$D$7&lt;=ED$22,0,IF(ED$22-$D$7&gt;=$E176,IF(COUNTIF($KZ176:MC176,"&gt;0")&gt;0,VLOOKUP($C176,Input!$A$8:$HV$21,MATCH($DP$21+COUNTIF($KZ176:MC176,"&gt;0"),Input!$A$6:$HV$6,0),FALSE),0),0))*$D176*$F176</f>
        <v>3978000</v>
      </c>
      <c r="EE176" s="1">
        <f>IF($E176+$I176+$D$7&lt;=EE$22,0,IF(EE$22-$D$7&gt;=$E176,IF(COUNTIF($KZ176:MD176,"&gt;0")&gt;0,VLOOKUP($C176,Input!$A$8:$HV$21,MATCH($DP$21+COUNTIF($KZ176:MD176,"&gt;0"),Input!$A$6:$HV$6,0),FALSE),0),0))*$D176*$F176</f>
        <v>3978000</v>
      </c>
      <c r="EF176" s="1">
        <f>IF($E176+$I176+$D$7&lt;=EF$22,0,IF(EF$22-$D$7&gt;=$E176,IF(COUNTIF($KZ176:ME176,"&gt;0")&gt;0,VLOOKUP($C176,Input!$A$8:$HV$21,MATCH($DP$21+COUNTIF($KZ176:ME176,"&gt;0"),Input!$A$6:$HV$6,0),FALSE),0),0))*$D176*$F176</f>
        <v>3978000</v>
      </c>
      <c r="EG176" s="1">
        <f>IF($E176+$I176+$D$7&lt;=EG$22,0,IF(EG$22-$D$7&gt;=$E176,IF(COUNTIF($KZ176:MF176,"&gt;0")&gt;0,VLOOKUP($C176,Input!$A$8:$HV$21,MATCH($DP$21+COUNTIF($KZ176:MF176,"&gt;0"),Input!$A$6:$HV$6,0),FALSE),0),0))*$D176*$F176</f>
        <v>3978000</v>
      </c>
      <c r="EH176" s="1">
        <f>IF($E176+$I176+$D$7&lt;=EH$22,0,IF(EH$22-$D$7&gt;=$E176,IF(COUNTIF($KZ176:MG176,"&gt;0")&gt;0,VLOOKUP($C176,Input!$A$8:$HV$21,MATCH($DP$21+COUNTIF($KZ176:MG176,"&gt;0"),Input!$A$6:$HV$6,0),FALSE),0),0))*$D176*$F176</f>
        <v>3978000</v>
      </c>
      <c r="EI176" s="1">
        <f>IF($E176+$I176+$D$7&lt;=EI$22,0,IF(EI$22-$D$7&gt;=$E176,IF(COUNTIF($KZ176:MH176,"&gt;0")&gt;0,VLOOKUP($C176,Input!$A$8:$HV$21,MATCH($DP$21+COUNTIF($KZ176:MH176,"&gt;0"),Input!$A$6:$HV$6,0),FALSE),0),0))*$D176*$F176</f>
        <v>3978000</v>
      </c>
      <c r="EJ176" s="1">
        <f>IF($E176+$I176+$D$7&lt;=EJ$22,0,IF(EJ$22-$D$7&gt;=$E176,IF(COUNTIF($KZ176:MI176,"&gt;0")&gt;0,VLOOKUP($C176,Input!$A$8:$HV$21,MATCH($DP$21+COUNTIF($KZ176:MI176,"&gt;0"),Input!$A$6:$HV$6,0),FALSE),0),0))*$D176*$F176</f>
        <v>3978000</v>
      </c>
      <c r="EK176" s="1">
        <f>IF($E176+$I176+$D$7&lt;=EK$22,0,IF(EK$22-$D$7&gt;=$E176,IF(COUNTIF($KZ176:MJ176,"&gt;0")&gt;0,VLOOKUP($C176,Input!$A$8:$HV$21,MATCH($DP$21+COUNTIF($KZ176:MJ176,"&gt;0"),Input!$A$6:$HV$6,0),FALSE),0),0))*$D176*$F176</f>
        <v>3978000</v>
      </c>
      <c r="EL176" s="1">
        <f>IF($E176+$I176+$D$7&lt;=EL$22,0,IF(EL$22-$D$7&gt;=$E176,IF(COUNTIF($KZ176:MK176,"&gt;0")&gt;0,VLOOKUP($C176,Input!$A$8:$HV$21,MATCH($DP$21+COUNTIF($KZ176:MK176,"&gt;0"),Input!$A$6:$HV$6,0),FALSE),0),0))*$D176*$F176</f>
        <v>3978000</v>
      </c>
      <c r="EM176" s="1">
        <f>IF($E176+$I176+$D$7&lt;=EM$22,0,IF(EM$22-$D$7&gt;=$E176,IF(COUNTIF($KZ176:ML176,"&gt;0")&gt;0,VLOOKUP($C176,Input!$A$8:$HV$21,MATCH($DP$21+COUNTIF($KZ176:ML176,"&gt;0"),Input!$A$6:$HV$6,0),FALSE),0),0))*$D176*$F176</f>
        <v>3978000</v>
      </c>
      <c r="EN176" s="1">
        <f>IF($E176+$I176+$D$7&lt;=EN$22,0,IF(EN$22-$D$7&gt;=$E176,IF(COUNTIF($KZ176:MM176,"&gt;0")&gt;0,VLOOKUP($C176,Input!$A$8:$HV$21,MATCH($DP$21+COUNTIF($KZ176:MM176,"&gt;0"),Input!$A$6:$HV$6,0),FALSE),0),0))*$D176*$F176</f>
        <v>0</v>
      </c>
      <c r="EO176" s="1">
        <f>IF($E176+$I176+$D$7&lt;=EO$22,0,IF(EO$22-$D$7&gt;=$E176,IF(COUNTIF($KZ176:MN176,"&gt;0")&gt;0,VLOOKUP($C176,Input!$A$8:$HV$21,MATCH($DP$21+COUNTIF($KZ176:MN176,"&gt;0"),Input!$A$6:$HV$6,0),FALSE),0),0))*$D176*$F176</f>
        <v>0</v>
      </c>
      <c r="EP176" s="1">
        <f>IF($E176+$I176+$D$7&lt;=EP$22,0,IF(EP$22-$D$7&gt;=$E176,IF(COUNTIF($KZ176:MO176,"&gt;0")&gt;0,VLOOKUP($C176,Input!$A$8:$HV$21,MATCH($DP$21+COUNTIF($KZ176:MO176,"&gt;0"),Input!$A$6:$HV$6,0),FALSE),0),0))*$D176*$F176</f>
        <v>0</v>
      </c>
      <c r="EQ176" s="1">
        <f>IF($E176+$I176+$D$7&lt;=EQ$22,0,IF(EQ$22-$D$7&gt;=$E176,IF(COUNTIF($KZ176:MP176,"&gt;0")&gt;0,VLOOKUP($C176,Input!$A$8:$HV$21,MATCH($DP$21+COUNTIF($KZ176:MP176,"&gt;0"),Input!$A$6:$HV$6,0),FALSE),0),0))*$D176*$F176</f>
        <v>0</v>
      </c>
      <c r="ER176" s="1">
        <f>IF($E176+$I176+$D$7&lt;=ER$22,0,IF(ER$22-$D$7&gt;=$E176,IF(COUNTIF($KZ176:MQ176,"&gt;0")&gt;0,VLOOKUP($C176,Input!$A$8:$HV$21,MATCH($DP$21+COUNTIF($KZ176:MQ176,"&gt;0"),Input!$A$6:$HV$6,0),FALSE),0),0))*$D176*$F176</f>
        <v>0</v>
      </c>
      <c r="ES176" s="1">
        <f>IF($E176+$I176+$D$7&lt;=ES$22,0,IF(ES$22-$D$7&gt;=$E176,IF(COUNTIF($KZ176:MR176,"&gt;0")&gt;0,VLOOKUP($C176,Input!$A$8:$HV$21,MATCH($DP$21+COUNTIF($KZ176:MR176,"&gt;0"),Input!$A$6:$HV$6,0),FALSE),0),0))*$D176*$F176</f>
        <v>0</v>
      </c>
      <c r="ET176" s="1">
        <f>IF($E176+$I176+$D$7&lt;=ET$22,0,IF(ET$22-$D$7&gt;=$E176,IF(COUNTIF($KZ176:MS176,"&gt;0")&gt;0,VLOOKUP($C176,Input!$A$8:$HV$21,MATCH($DP$21+COUNTIF($KZ176:MS176,"&gt;0"),Input!$A$6:$HV$6,0),FALSE),0),0))*$D176*$F176</f>
        <v>0</v>
      </c>
      <c r="EU176" s="1">
        <f>IF($E176+$I176+$D$7&lt;=EU$22,0,IF(EU$22-$D$7&gt;=$E176,IF(COUNTIF($KZ176:MT176,"&gt;0")&gt;0,VLOOKUP($C176,Input!$A$8:$HV$21,MATCH($DP$21+COUNTIF($KZ176:MT176,"&gt;0"),Input!$A$6:$HV$6,0),FALSE),0),0))*$D176*$F176</f>
        <v>0</v>
      </c>
      <c r="EV176" s="1">
        <f>IF($E176+$I176+$D$7&lt;=EV$22,0,IF(EV$22-$D$7&gt;=$E176,IF(COUNTIF($KZ176:MU176,"&gt;0")&gt;0,VLOOKUP($C176,Input!$A$8:$HV$21,MATCH($DP$21+COUNTIF($KZ176:MU176,"&gt;0"),Input!$A$6:$HV$6,0),FALSE),0),0))*$D176*$F176</f>
        <v>0</v>
      </c>
      <c r="EW176" s="1">
        <f>IF($E176+$I176+$D$7&lt;=EW$22,0,IF(EW$22-$D$7&gt;=$E176,IF(COUNTIF($KZ176:MV176,"&gt;0")&gt;0,VLOOKUP($C176,Input!$A$8:$HV$21,MATCH($DP$21+COUNTIF($KZ176:MV176,"&gt;0"),Input!$A$6:$HV$6,0),FALSE),0),0))*$D176*$F176</f>
        <v>0</v>
      </c>
      <c r="EX176" s="1">
        <f>IF($E176+$I176+$D$7&lt;=EX$22,0,IF(EX$22-$D$7&gt;=$E176,IF(COUNTIF($KZ176:MW176,"&gt;0")&gt;0,VLOOKUP($C176,Input!$A$8:$HV$21,MATCH($DP$21+COUNTIF($KZ176:MW176,"&gt;0"),Input!$A$6:$HV$6,0),FALSE),0),0))*$D176*$F176</f>
        <v>0</v>
      </c>
      <c r="EY176" s="1">
        <f>IF($E176+$I176+$D$7&lt;=EY$22,0,IF(EY$22-$D$7&gt;=$E176,IF(COUNTIF($KZ176:MX176,"&gt;0")&gt;0,VLOOKUP($C176,Input!$A$8:$HV$21,MATCH($DP$21+COUNTIF($KZ176:MX176,"&gt;0"),Input!$A$6:$HV$6,0),FALSE),0),0))*$D176*$F176</f>
        <v>0</v>
      </c>
      <c r="EZ176" s="1"/>
      <c r="FA176" t="str">
        <f>VLOOKUP($C176,Input!$A$8:$GZ$39,MATCH(FA$21,Input!$A$6:$GZ$6,0),FALSE)</f>
        <v>NA</v>
      </c>
      <c r="FB176">
        <f>IF((VLOOKUP($C176,Input!$A$8:$GZ$39,MATCH(FB$21,Input!$A$6:$GZ$6,0),FALSE))="Y",$D176/VLOOKUP($C176,Input!$A$8:$GZ$39,MATCH(FC$21,Input!$A$6:$GZ$6,0),FALSE),0)</f>
        <v>0</v>
      </c>
      <c r="FC176">
        <f>IF((VLOOKUP($C176,Input!$A$8:$GZ$39,MATCH(FB$21,Input!$A$6:$GZ$6,0),FALSE))="Y",0,IF((VLOOKUP($C176,Input!$A$8:$GZ$39,MATCH(FC$21,Input!$A$6:$GZ$6,0),FALSE))&gt;0,$D176/VLOOKUP($C176,Input!$A$8:$GZ$39,MATCH(FC$21,Input!$A$6:$GZ$6,0),FALSE),0))</f>
        <v>0</v>
      </c>
      <c r="FD176" s="1">
        <f>+IF($E176=FD$22,VLOOKUP($C176,Input!$A$8:$GZ$39,MATCH(FD$21,Input!$A$6:$GZ$6,0),FALSE),0)*IF(FD$110&gt;=MAX(FC$110:$FD$110),MIN((FD$110-MAX(FC$110:$FD$110)),(FD$110-FC$110)),0)+IF($E176=FD$22,VLOOKUP($C176,Input!$A$8:$GZ$39,MATCH(FD$21,Input!$A$6:$GZ$6,0),FALSE),0)*IF(FD$109&gt;=MAX(FC$109:$FD$109),MIN((FD$109-MAX(FC$109:$FD$109)),(FD$109-FC$109)),0)</f>
        <v>0</v>
      </c>
      <c r="FE176" s="1">
        <f>+IF($E176=FE$22,VLOOKUP($C176,Input!$A$8:$GZ$39,MATCH(FE$21,Input!$A$6:$GZ$6,0),FALSE),0)*IF(FE$110&gt;=MAX(FD$110:$FD$110),MIN((FE$110-MAX(FD$110:$FD$110)),(FE$110-FD$110)),0)+IF($E176=FE$22,VLOOKUP($C176,Input!$A$8:$GZ$39,MATCH(FE$21,Input!$A$6:$GZ$6,0),FALSE),0)*IF(FE$109&gt;=MAX(FD$109:$FD$109),MIN((FE$109-MAX(FD$109:$FD$109)),(FE$109-FD$109)),0)</f>
        <v>0</v>
      </c>
      <c r="FF176" s="1">
        <f>+IF($E176=FF$22,VLOOKUP($C176,Input!$A$8:$GZ$39,MATCH(FF$21,Input!$A$6:$GZ$6,0),FALSE),0)*IF(FF$110&gt;=MAX($FD$110:FE$110),MIN((FF$110-MAX($FD$110:FE$110)),(FF$110-FE$110)),0)+IF($E176=FF$22,VLOOKUP($C176,Input!$A$8:$GZ$39,MATCH(FF$21,Input!$A$6:$GZ$6,0),FALSE),0)*IF(FF$109&gt;=MAX($FD$109:FE$109),MIN((FF$109-MAX($FD$109:FE$109)),(FF$109-FE$109)),0)</f>
        <v>0</v>
      </c>
      <c r="FG176" s="1">
        <f>+IF($E176=FG$22,VLOOKUP($C176,Input!$A$8:$GZ$39,MATCH(FG$21,Input!$A$6:$GZ$6,0),FALSE),0)*IF(FG$110&gt;=MAX($FD$110:FF$110),MIN((FG$110-MAX($FD$110:FF$110)),(FG$110-FF$110)),0)+IF($E176=FG$22,VLOOKUP($C176,Input!$A$8:$GZ$39,MATCH(FG$21,Input!$A$6:$GZ$6,0),FALSE),0)*IF(FG$109&gt;=MAX($FD$109:FF$109),MIN((FG$109-MAX($FD$109:FF$109)),(FG$109-FF$109)),0)</f>
        <v>0</v>
      </c>
      <c r="FH176" s="1">
        <f>+IF($E176=FH$22,VLOOKUP($C176,Input!$A$8:$GZ$39,MATCH(FH$21,Input!$A$6:$GZ$6,0),FALSE),0)*IF(FH$110&gt;=MAX($FD$110:FG$110),MIN((FH$110-MAX($FD$110:FG$110)),(FH$110-FG$110)),0)+IF($E176=FH$22,VLOOKUP($C176,Input!$A$8:$GZ$39,MATCH(FH$21,Input!$A$6:$GZ$6,0),FALSE),0)*IF(FH$109&gt;=MAX($FD$109:FG$109),MIN((FH$109-MAX($FD$109:FG$109)),(FH$109-FG$109)),0)</f>
        <v>0</v>
      </c>
      <c r="FI176" s="1">
        <f>+IF($E176=FI$22,VLOOKUP($C176,Input!$A$8:$GZ$39,MATCH(FI$21,Input!$A$6:$GZ$6,0),FALSE),0)*IF(FI$110&gt;=MAX($FD$110:FH$110),MIN((FI$110-MAX($FD$110:FH$110)),(FI$110-FH$110)),0)+IF($E176=FI$22,VLOOKUP($C176,Input!$A$8:$GZ$39,MATCH(FI$21,Input!$A$6:$GZ$6,0),FALSE),0)*IF(FI$109&gt;=MAX($FD$109:FH$109),MIN((FI$109-MAX($FD$109:FH$109)),(FI$109-FH$109)),0)</f>
        <v>0</v>
      </c>
      <c r="FJ176" s="1">
        <f>+IF($E176=FJ$22,VLOOKUP($C176,Input!$A$8:$GZ$39,MATCH(FJ$21,Input!$A$6:$GZ$6,0),FALSE),0)*IF(FJ$110&gt;=MAX($FD$110:FI$110),MIN((FJ$110-MAX($FD$110:FI$110)),(FJ$110-FI$110)),0)+IF($E176=FJ$22,VLOOKUP($C176,Input!$A$8:$GZ$39,MATCH(FJ$21,Input!$A$6:$GZ$6,0),FALSE),0)*IF(FJ$109&gt;=MAX($FD$109:FI$109),MIN((FJ$109-MAX($FD$109:FI$109)),(FJ$109-FI$109)),0)</f>
        <v>0</v>
      </c>
      <c r="FK176" s="1">
        <f>+IF($E176=FK$22,VLOOKUP($C176,Input!$A$8:$GZ$39,MATCH(FK$21,Input!$A$6:$GZ$6,0),FALSE),0)*IF(FK$110&gt;=MAX($FD$110:FJ$110),MIN((FK$110-MAX($FD$110:FJ$110)),(FK$110-FJ$110)),0)+IF($E176=FK$22,VLOOKUP($C176,Input!$A$8:$GZ$39,MATCH(FK$21,Input!$A$6:$GZ$6,0),FALSE),0)*IF(FK$109&gt;=MAX($FD$109:FJ$109),MIN((FK$109-MAX($FD$109:FJ$109)),(FK$109-FJ$109)),0)</f>
        <v>0</v>
      </c>
      <c r="FL176" s="1">
        <f>+IF($E176=FL$22,VLOOKUP($C176,Input!$A$8:$GZ$39,MATCH(FL$21,Input!$A$6:$GZ$6,0),FALSE),0)*IF(FL$110&gt;=MAX($FD$110:FK$110),MIN((FL$110-MAX($FD$110:FK$110)),(FL$110-FK$110)),0)+IF($E176=FL$22,VLOOKUP($C176,Input!$A$8:$GZ$39,MATCH(FL$21,Input!$A$6:$GZ$6,0),FALSE),0)*IF(FL$109&gt;=MAX($FD$109:FK$109),MIN((FL$109-MAX($FD$109:FK$109)),(FL$109-FK$109)),0)</f>
        <v>0</v>
      </c>
      <c r="FM176" s="1">
        <f>+IF($E176=FM$22,VLOOKUP($C176,Input!$A$8:$GZ$39,MATCH(FM$21,Input!$A$6:$GZ$6,0),FALSE),0)*IF(FM$110&gt;=MAX($FD$110:FL$110),MIN((FM$110-MAX($FD$110:FL$110)),(FM$110-FL$110)),0)+IF($E176=FM$22,VLOOKUP($C176,Input!$A$8:$GZ$39,MATCH(FM$21,Input!$A$6:$GZ$6,0),FALSE),0)*IF(FM$109&gt;=MAX($FD$109:FL$109),MIN((FM$109-MAX($FD$109:FL$109)),(FM$109-FL$109)),0)</f>
        <v>0</v>
      </c>
      <c r="FN176" s="1">
        <f>+IF($E176=FN$22,VLOOKUP($C176,Input!$A$8:$GZ$39,MATCH(FN$21,Input!$A$6:$GZ$6,0),FALSE),0)*IF(FN$110&gt;=MAX($FD$110:FM$110),MIN((FN$110-MAX($FD$110:FM$110)),(FN$110-FM$110)),0)+IF($E176=FN$22,VLOOKUP($C176,Input!$A$8:$GZ$39,MATCH(FN$21,Input!$A$6:$GZ$6,0),FALSE),0)*IF(FN$109&gt;=MAX($FD$109:FM$109),MIN((FN$109-MAX($FD$109:FM$109)),(FN$109-FM$109)),0)</f>
        <v>0</v>
      </c>
      <c r="FO176" s="1">
        <f>+IF($E176=FO$22,VLOOKUP($C176,Input!$A$8:$GZ$39,MATCH(FO$21,Input!$A$6:$GZ$6,0),FALSE),0)*IF(FO$110&gt;=MAX($FD$110:FN$110),MIN((FO$110-MAX($FD$110:FN$110)),(FO$110-FN$110)),0)+IF($E176=FO$22,VLOOKUP($C176,Input!$A$8:$GZ$39,MATCH(FO$21,Input!$A$6:$GZ$6,0),FALSE),0)*IF(FO$109&gt;=MAX($FD$109:FN$109),MIN((FO$109-MAX($FD$109:FN$109)),(FO$109-FN$109)),0)</f>
        <v>0</v>
      </c>
      <c r="FP176" s="1">
        <f>+IF($E176=FP$22,VLOOKUP($C176,Input!$A$8:$GZ$39,MATCH(FP$21,Input!$A$6:$GZ$6,0),FALSE),0)*IF(FP$110&gt;=MAX($FD$110:FO$110),MIN((FP$110-MAX($FD$110:FO$110)),(FP$110-FO$110)),0)+IF($E176=FP$22,VLOOKUP($C176,Input!$A$8:$GZ$39,MATCH(FP$21,Input!$A$6:$GZ$6,0),FALSE),0)*IF(FP$109&gt;=MAX($FD$109:FO$109),MIN((FP$109-MAX($FD$109:FO$109)),(FP$109-FO$109)),0)</f>
        <v>0</v>
      </c>
      <c r="FQ176" s="1">
        <f>+IF($E176=FQ$22,VLOOKUP($C176,Input!$A$8:$GZ$39,MATCH(FQ$21,Input!$A$6:$GZ$6,0),FALSE),0)*IF(FQ$110&gt;=MAX($FD$110:FP$110),MIN((FQ$110-MAX($FD$110:FP$110)),(FQ$110-FP$110)),0)+IF($E176=FQ$22,VLOOKUP($C176,Input!$A$8:$GZ$39,MATCH(FQ$21,Input!$A$6:$GZ$6,0),FALSE),0)*IF(FQ$109&gt;=MAX($FD$109:FP$109),MIN((FQ$109-MAX($FD$109:FP$109)),(FQ$109-FP$109)),0)</f>
        <v>0</v>
      </c>
      <c r="FR176" s="1">
        <f>+IF($E176=FR$22,VLOOKUP($C176,Input!$A$8:$GZ$39,MATCH(FR$21,Input!$A$6:$GZ$6,0),FALSE),0)*IF(FR$110&gt;=MAX($FD$110:FQ$110),MIN((FR$110-MAX($FD$110:FQ$110)),(FR$110-FQ$110)),0)+IF($E176=FR$22,VLOOKUP($C176,Input!$A$8:$GZ$39,MATCH(FR$21,Input!$A$6:$GZ$6,0),FALSE),0)*IF(FR$109&gt;=MAX($FD$109:FQ$109),MIN((FR$109-MAX($FD$109:FQ$109)),(FR$109-FQ$109)),0)</f>
        <v>0</v>
      </c>
      <c r="FS176" s="1">
        <f>+IF($E176=FS$22,VLOOKUP($C176,Input!$A$8:$GZ$39,MATCH(FS$21,Input!$A$6:$GZ$6,0),FALSE),0)*IF(FS$110&gt;=MAX($FD$110:FR$110),MIN((FS$110-MAX($FD$110:FR$110)),(FS$110-FR$110)),0)+IF($E176=FS$22,VLOOKUP($C176,Input!$A$8:$GZ$39,MATCH(FS$21,Input!$A$6:$GZ$6,0),FALSE),0)*IF(FS$109&gt;=MAX($FD$109:FR$109),MIN((FS$109-MAX($FD$109:FR$109)),(FS$109-FR$109)),0)</f>
        <v>0</v>
      </c>
      <c r="FT176" s="1">
        <f>+IF($E176=FT$22,VLOOKUP($C176,Input!$A$8:$GZ$39,MATCH(FT$21,Input!$A$6:$GZ$6,0),FALSE),0)*IF(FT$110&gt;=MAX($FD$110:FS$110),MIN((FT$110-MAX($FD$110:FS$110)),(FT$110-FS$110)),0)+IF($E176=FT$22,VLOOKUP($C176,Input!$A$8:$GZ$39,MATCH(FT$21,Input!$A$6:$GZ$6,0),FALSE),0)*IF(FT$109&gt;=MAX($FD$109:FS$109),MIN((FT$109-MAX($FD$109:FS$109)),(FT$109-FS$109)),0)</f>
        <v>0</v>
      </c>
      <c r="FU176" s="1">
        <f>+IF($E176=FU$22,VLOOKUP($C176,Input!$A$8:$GZ$39,MATCH(FU$21,Input!$A$6:$GZ$6,0),FALSE),0)*IF(FU$110&gt;=MAX($FD$110:FT$110),MIN((FU$110-MAX($FD$110:FT$110)),(FU$110-FT$110)),0)+IF($E176=FU$22,VLOOKUP($C176,Input!$A$8:$GZ$39,MATCH(FU$21,Input!$A$6:$GZ$6,0),FALSE),0)*IF(FU$109&gt;=MAX($FD$109:FT$109),MIN((FU$109-MAX($FD$109:FT$109)),(FU$109-FT$109)),0)</f>
        <v>0</v>
      </c>
      <c r="FV176" s="1">
        <f>+IF($E176=FV$22,VLOOKUP($C176,Input!$A$8:$GZ$39,MATCH(FV$21,Input!$A$6:$GZ$6,0),FALSE),0)*IF(FV$110&gt;=MAX($FD$110:FU$110),MIN((FV$110-MAX($FD$110:FU$110)),(FV$110-FU$110)),0)+IF($E176=FV$22,VLOOKUP($C176,Input!$A$8:$GZ$39,MATCH(FV$21,Input!$A$6:$GZ$6,0),FALSE),0)*IF(FV$109&gt;=MAX($FD$109:FU$109),MIN((FV$109-MAX($FD$109:FU$109)),(FV$109-FU$109)),0)</f>
        <v>0</v>
      </c>
      <c r="FW176" s="1">
        <f>+IF($E176=FW$22,VLOOKUP($C176,Input!$A$8:$GZ$39,MATCH(FW$21,Input!$A$6:$GZ$6,0),FALSE),0)*IF(FW$110&gt;=MAX($FD$110:FV$110),MIN((FW$110-MAX($FD$110:FV$110)),(FW$110-FV$110)),0)+IF($E176=FW$22,VLOOKUP($C176,Input!$A$8:$GZ$39,MATCH(FW$21,Input!$A$6:$GZ$6,0),FALSE),0)*IF(FW$109&gt;=MAX($FD$109:FV$109),MIN((FW$109-MAX($FD$109:FV$109)),(FW$109-FV$109)),0)</f>
        <v>0</v>
      </c>
      <c r="FX176" s="1">
        <f>+IF($E176=FX$22,VLOOKUP($C176,Input!$A$8:$GZ$39,MATCH(FX$21,Input!$A$6:$GZ$6,0),FALSE),0)*IF(FX$110&gt;=MAX($FD$110:FW$110),MIN((FX$110-MAX($FD$110:FW$110)),(FX$110-FW$110)),0)+IF($E176=FX$22,VLOOKUP($C176,Input!$A$8:$GZ$39,MATCH(FX$21,Input!$A$6:$GZ$6,0),FALSE),0)*IF(FX$109&gt;=MAX($FD$109:FW$109),MIN((FX$109-MAX($FD$109:FW$109)),(FX$109-FW$109)),0)</f>
        <v>0</v>
      </c>
      <c r="FY176" s="1">
        <f>+IF($E176=FY$22,VLOOKUP($C176,Input!$A$8:$GZ$39,MATCH(FY$21,Input!$A$6:$GZ$6,0),FALSE),0)*IF(FY$110&gt;=MAX($FD$110:FX$110),MIN((FY$110-MAX($FD$110:FX$110)),(FY$110-FX$110)),0)+IF($E176=FY$22,VLOOKUP($C176,Input!$A$8:$GZ$39,MATCH(FY$21,Input!$A$6:$GZ$6,0),FALSE),0)*IF(FY$109&gt;=MAX($FD$109:FX$109),MIN((FY$109-MAX($FD$109:FX$109)),(FY$109-FX$109)),0)</f>
        <v>0</v>
      </c>
      <c r="FZ176" s="1">
        <f>+IF($E176=FZ$22,VLOOKUP($C176,Input!$A$8:$GZ$39,MATCH(FZ$21,Input!$A$6:$GZ$6,0),FALSE),0)*IF(FZ$110&gt;=MAX($FD$110:FY$110),MIN((FZ$110-MAX($FD$110:FY$110)),(FZ$110-FY$110)),0)+IF($E176=FZ$22,VLOOKUP($C176,Input!$A$8:$GZ$39,MATCH(FZ$21,Input!$A$6:$GZ$6,0),FALSE),0)*IF(FZ$109&gt;=MAX($FD$109:FY$109),MIN((FZ$109-MAX($FD$109:FY$109)),(FZ$109-FY$109)),0)</f>
        <v>0</v>
      </c>
      <c r="GA176" s="1">
        <f>+IF($E176=GA$22,VLOOKUP($C176,Input!$A$8:$GZ$39,MATCH(GA$21,Input!$A$6:$GZ$6,0),FALSE),0)*IF(GA$110&gt;=MAX($FD$110:FZ$110),MIN((GA$110-MAX($FD$110:FZ$110)),(GA$110-FZ$110)),0)+IF($E176=GA$22,VLOOKUP($C176,Input!$A$8:$GZ$39,MATCH(GA$21,Input!$A$6:$GZ$6,0),FALSE),0)*IF(GA$109&gt;=MAX($FD$109:FZ$109),MIN((GA$109-MAX($FD$109:FZ$109)),(GA$109-FZ$109)),0)</f>
        <v>0</v>
      </c>
      <c r="GB176" s="1">
        <f>+IF($E176=GB$22,VLOOKUP($C176,Input!$A$8:$GZ$39,MATCH(GB$21,Input!$A$6:$GZ$6,0),FALSE),0)*IF(GB$110&gt;=MAX($FD$110:GA$110),MIN((GB$110-MAX($FD$110:GA$110)),(GB$110-GA$110)),0)+IF($E176=GB$22,VLOOKUP($C176,Input!$A$8:$GZ$39,MATCH(GB$21,Input!$A$6:$GZ$6,0),FALSE),0)*IF(GB$109&gt;=MAX($FD$109:GA$109),MIN((GB$109-MAX($FD$109:GA$109)),(GB$109-GA$109)),0)</f>
        <v>0</v>
      </c>
      <c r="GC176" s="1">
        <f>+IF($E176=GC$22,VLOOKUP($C176,Input!$A$8:$GZ$39,MATCH(GC$21,Input!$A$6:$GZ$6,0),FALSE),0)*IF(GC$110&gt;=MAX($FD$110:GB$110),MIN((GC$110-MAX($FD$110:GB$110)),(GC$110-GB$110)),0)+IF($E176=GC$22,VLOOKUP($C176,Input!$A$8:$GZ$39,MATCH(GC$21,Input!$A$6:$GZ$6,0),FALSE),0)*IF(GC$109&gt;=MAX($FD$109:GB$109),MIN((GC$109-MAX($FD$109:GB$109)),(GC$109-GB$109)),0)</f>
        <v>0</v>
      </c>
      <c r="GD176" s="1">
        <f>+IF($E176=GD$22,VLOOKUP($C176,Input!$A$8:$GZ$39,MATCH(GD$21,Input!$A$6:$GZ$6,0),FALSE),0)*IF(GD$110&gt;=MAX($FD$110:GC$110),MIN((GD$110-MAX($FD$110:GC$110)),(GD$110-GC$110)),0)+IF($E176=GD$22,VLOOKUP($C176,Input!$A$8:$GZ$39,MATCH(GD$21,Input!$A$6:$GZ$6,0),FALSE),0)*IF(GD$109&gt;=MAX($FD$109:GC$109),MIN((GD$109-MAX($FD$109:GC$109)),(GD$109-GC$109)),0)</f>
        <v>0</v>
      </c>
      <c r="GE176" s="1">
        <f>+IF($E176=GE$22,VLOOKUP($C176,Input!$A$8:$GZ$39,MATCH(GE$21,Input!$A$6:$GZ$6,0),FALSE),0)*IF(GE$110&gt;=MAX($FD$110:GD$110),MIN((GE$110-MAX($FD$110:GD$110)),(GE$110-GD$110)),0)+IF($E176=GE$22,VLOOKUP($C176,Input!$A$8:$GZ$39,MATCH(GE$21,Input!$A$6:$GZ$6,0),FALSE),0)*IF(GE$109&gt;=MAX($FD$109:GD$109),MIN((GE$109-MAX($FD$109:GD$109)),(GE$109-GD$109)),0)</f>
        <v>0</v>
      </c>
      <c r="GF176" s="1">
        <f>+IF($E176=GF$22,VLOOKUP($C176,Input!$A$8:$GZ$39,MATCH(GF$21,Input!$A$6:$GZ$6,0),FALSE),0)*IF(GF$110&gt;=MAX($FD$110:GE$110),MIN((GF$110-MAX($FD$110:GE$110)),(GF$110-GE$110)),0)+IF($E176=GF$22,VLOOKUP($C176,Input!$A$8:$GZ$39,MATCH(GF$21,Input!$A$6:$GZ$6,0),FALSE),0)*IF(GF$109&gt;=MAX($FD$109:GE$109),MIN((GF$109-MAX($FD$109:GE$109)),(GF$109-GE$109)),0)</f>
        <v>0</v>
      </c>
      <c r="GG176" s="1">
        <f>+IF($E176=GG$22,VLOOKUP($C176,Input!$A$8:$GZ$39,MATCH(GG$21,Input!$A$6:$GZ$6,0),FALSE),0)*IF(GG$110&gt;=MAX($FD$110:GF$110),MIN((GG$110-MAX($FD$110:GF$110)),(GG$110-GF$110)),0)+IF($E176=GG$22,VLOOKUP($C176,Input!$A$8:$GZ$39,MATCH(GG$21,Input!$A$6:$GZ$6,0),FALSE),0)*IF(GG$109&gt;=MAX($FD$109:GF$109),MIN((GG$109-MAX($FD$109:GF$109)),(GG$109-GF$109)),0)</f>
        <v>0</v>
      </c>
      <c r="GH176" s="1">
        <f>+IF($E176=GH$22,VLOOKUP($C176,Input!$A$8:$GZ$39,MATCH(GH$21,Input!$A$6:$GZ$6,0),FALSE),0)*IF(GH$110&gt;=MAX($FD$110:GG$110),MIN((GH$110-MAX($FD$110:GG$110)),(GH$110-GG$110)),0)+IF($E176=GH$22,VLOOKUP($C176,Input!$A$8:$GZ$39,MATCH(GH$21,Input!$A$6:$GZ$6,0),FALSE),0)*IF(GH$109&gt;=MAX($FD$109:GG$109),MIN((GH$109-MAX($FD$109:GG$109)),(GH$109-GG$109)),0)</f>
        <v>0</v>
      </c>
      <c r="GI176" s="1">
        <f>+IF($E176=GI$22,VLOOKUP($C176,Input!$A$8:$GZ$39,MATCH(GI$21,Input!$A$6:$GZ$6,0),FALSE),0)*IF(GI$110&gt;=MAX($FD$110:GH$110),MIN((GI$110-MAX($FD$110:GH$110)),(GI$110-GH$110)),0)+IF($E176=GI$22,VLOOKUP($C176,Input!$A$8:$GZ$39,MATCH(GI$21,Input!$A$6:$GZ$6,0),FALSE),0)*IF(GI$109&gt;=MAX($FD$109:GH$109),MIN((GI$109-MAX($FD$109:GH$109)),(GI$109-GH$109)),0)</f>
        <v>0</v>
      </c>
      <c r="GJ176" s="1">
        <f>+IF($E176=GJ$22,VLOOKUP($C176,Input!$A$8:$GZ$39,MATCH(GJ$21,Input!$A$6:$GZ$6,0),FALSE),0)*IF(GJ$110&gt;=MAX($FD$110:GI$110),MIN((GJ$110-MAX($FD$110:GI$110)),(GJ$110-GI$110)),0)+IF($E176=GJ$22,VLOOKUP($C176,Input!$A$8:$GZ$39,MATCH(GJ$21,Input!$A$6:$GZ$6,0),FALSE),0)*IF(GJ$109&gt;=MAX($FD$109:GI$109),MIN((GJ$109-MAX($FD$109:GI$109)),(GJ$109-GI$109)),0)</f>
        <v>0</v>
      </c>
      <c r="GK176" s="1">
        <f>+IF($E176=GK$22,VLOOKUP($C176,Input!$A$8:$GZ$39,MATCH(GK$21,Input!$A$6:$GZ$6,0),FALSE),0)*IF(GK$110&gt;=MAX($FD$110:GJ$110),MIN((GK$110-MAX($FD$110:GJ$110)),(GK$110-GJ$110)),0)+IF($E176=GK$22,VLOOKUP($C176,Input!$A$8:$GZ$39,MATCH(GK$21,Input!$A$6:$GZ$6,0),FALSE),0)*IF(GK$109&gt;=MAX($FD$109:GJ$109),MIN((GK$109-MAX($FD$109:GJ$109)),(GK$109-GJ$109)),0)</f>
        <v>0</v>
      </c>
      <c r="GL176" s="1">
        <f>+IF($E176=GL$22,VLOOKUP($C176,Input!$A$8:$GZ$39,MATCH(GL$21,Input!$A$6:$GZ$6,0),FALSE),0)*IF(GL$110&gt;=MAX($FD$110:GK$110),MIN((GL$110-MAX($FD$110:GK$110)),(GL$110-GK$110)),0)+IF($E176=GL$22,VLOOKUP($C176,Input!$A$8:$GZ$39,MATCH(GL$21,Input!$A$6:$GZ$6,0),FALSE),0)*IF(GL$109&gt;=MAX($FD$109:GK$109),MIN((GL$109-MAX($FD$109:GK$109)),(GL$109-GK$109)),0)</f>
        <v>0</v>
      </c>
      <c r="GM176" s="42"/>
      <c r="GN176" t="str">
        <f>VLOOKUP($C176,Input!$A$8:$GZ$39,MATCH(GN$21,Input!$A$6:$GZ$6,0),FALSE)</f>
        <v>NA</v>
      </c>
      <c r="GO176">
        <f>IF((VLOOKUP($C176,Input!$A$8:$GZ$39,MATCH(GO$21,Input!$A$6:$GZ$6,0),FALSE))="Y",$D176/VLOOKUP($C176,Input!$A$8:$GZ$39,MATCH(GP$21,Input!$A$6:$GZ$6,0),FALSE),0)</f>
        <v>0</v>
      </c>
      <c r="GP176">
        <f>IF((VLOOKUP($C176,Input!$A$8:$GZ$39,MATCH(GO$21,Input!$A$6:$GZ$6,0),FALSE))="Y",0,IF((VLOOKUP($C176,Input!$A$8:$GZ$39,MATCH(GP$21,Input!$A$6:$GZ$6,0),FALSE))&gt;0,$D176/VLOOKUP($C176,Input!$A$8:$GZ$39,MATCH(GP$21,Input!$A$6:$GZ$6,0),FALSE),0))</f>
        <v>0</v>
      </c>
      <c r="GQ176" s="1">
        <f>+IF($E176=GQ$22,VLOOKUP($C176,Input!$A$8:$GZ$39,MATCH(GQ$21,Input!$A$6:$GZ$6,0),FALSE),0)*IF(GQ$110&gt;=MAX($GP$110:GP$110),MIN((GQ$110-MAX($GP$110:GP$110)),(GQ$110-GP$110)),0)+IF($E176=GQ$22,VLOOKUP($C176,Input!$A$8:$GZ$39,MATCH(GQ$21,Input!$A$6:$GZ$6,0),FALSE),0)*IF(GQ$109&gt;=MAX($GP$109:GP$109),MIN((GQ$109-MAX($GP$109:GP$109)),(GQ$109-GP$109)),0)</f>
        <v>0</v>
      </c>
      <c r="GR176" s="1">
        <f>+IF($E176=GR$22,VLOOKUP($C176,Input!$A$8:$GZ$39,MATCH(GR$21,Input!$A$6:$GZ$6,0),FALSE),0)*IF(GR$110&gt;=MAX($GP$110:GQ$110),MIN((GR$110-MAX($GP$110:GQ$110)),(GR$110-GQ$110)),0)+IF($E176=GR$22,VLOOKUP($C176,Input!$A$8:$GZ$39,MATCH(GR$21,Input!$A$6:$GZ$6,0),FALSE),0)*IF(GR$109&gt;=MAX($GP$109:GQ$109),MIN((GR$109-MAX($GP$109:GQ$109)),(GR$109-GQ$109)),0)</f>
        <v>0</v>
      </c>
      <c r="GS176" s="1">
        <f>+IF($E176=GS$22,VLOOKUP($C176,Input!$A$8:$GZ$39,MATCH(GS$21,Input!$A$6:$GZ$6,0),FALSE),0)*IF(GS$110&gt;=MAX($GP$110:GR$110),MIN((GS$110-MAX($GP$110:GR$110)),(GS$110-GR$110)),0)+IF($E176=GS$22,VLOOKUP($C176,Input!$A$8:$GZ$39,MATCH(GS$21,Input!$A$6:$GZ$6,0),FALSE),0)*IF(GS$109&gt;=MAX($GP$109:GR$109),MIN((GS$109-MAX($GP$109:GR$109)),(GS$109-GR$109)),0)</f>
        <v>0</v>
      </c>
      <c r="GT176" s="1">
        <f>+IF($E176=GT$22,VLOOKUP($C176,Input!$A$8:$GZ$39,MATCH(GT$21,Input!$A$6:$GZ$6,0),FALSE),0)*IF(GT$110&gt;=MAX($GP$110:GS$110),MIN((GT$110-MAX($GP$110:GS$110)),(GT$110-GS$110)),0)+IF($E176=GT$22,VLOOKUP($C176,Input!$A$8:$GZ$39,MATCH(GT$21,Input!$A$6:$GZ$6,0),FALSE),0)*IF(GT$109&gt;=MAX($GP$109:GS$109),MIN((GT$109-MAX($GP$109:GS$109)),(GT$109-GS$109)),0)</f>
        <v>0</v>
      </c>
      <c r="GU176" s="1">
        <f>+IF($E176=GU$22,VLOOKUP($C176,Input!$A$8:$GZ$39,MATCH(GU$21,Input!$A$6:$GZ$6,0),FALSE),0)*IF(GU$110&gt;=MAX($GP$110:GT$110),MIN((GU$110-MAX($GP$110:GT$110)),(GU$110-GT$110)),0)+IF($E176=GU$22,VLOOKUP($C176,Input!$A$8:$GZ$39,MATCH(GU$21,Input!$A$6:$GZ$6,0),FALSE),0)*IF(GU$109&gt;=MAX($GP$109:GT$109),MIN((GU$109-MAX($GP$109:GT$109)),(GU$109-GT$109)),0)</f>
        <v>0</v>
      </c>
      <c r="GV176" s="1">
        <f>+IF($E176=GV$22,VLOOKUP($C176,Input!$A$8:$GZ$39,MATCH(GV$21,Input!$A$6:$GZ$6,0),FALSE),0)*IF(GV$110&gt;=MAX($GP$110:GU$110),MIN((GV$110-MAX($GP$110:GU$110)),(GV$110-GU$110)),0)+IF($E176=GV$22,VLOOKUP($C176,Input!$A$8:$GZ$39,MATCH(GV$21,Input!$A$6:$GZ$6,0),FALSE),0)*IF(GV$109&gt;=MAX($GP$109:GU$109),MIN((GV$109-MAX($GP$109:GU$109)),(GV$109-GU$109)),0)</f>
        <v>0</v>
      </c>
      <c r="GW176" s="1">
        <f>+IF($E176=GW$22,VLOOKUP($C176,Input!$A$8:$GZ$39,MATCH(GW$21,Input!$A$6:$GZ$6,0),FALSE),0)*IF(GW$110&gt;=MAX($GP$110:GV$110),MIN((GW$110-MAX($GP$110:GV$110)),(GW$110-GV$110)),0)+IF($E176=GW$22,VLOOKUP($C176,Input!$A$8:$GZ$39,MATCH(GW$21,Input!$A$6:$GZ$6,0),FALSE),0)*IF(GW$109&gt;=MAX($GP$109:GV$109),MIN((GW$109-MAX($GP$109:GV$109)),(GW$109-GV$109)),0)</f>
        <v>0</v>
      </c>
      <c r="GX176" s="1">
        <f>+IF($E176=GX$22,VLOOKUP($C176,Input!$A$8:$GZ$39,MATCH(GX$21,Input!$A$6:$GZ$6,0),FALSE),0)*IF(GX$110&gt;=MAX($GP$110:GW$110),MIN((GX$110-MAX($GP$110:GW$110)),(GX$110-GW$110)),0)+IF($E176=GX$22,VLOOKUP($C176,Input!$A$8:$GZ$39,MATCH(GX$21,Input!$A$6:$GZ$6,0),FALSE),0)*IF(GX$109&gt;=MAX($GP$109:GW$109),MIN((GX$109-MAX($GP$109:GW$109)),(GX$109-GW$109)),0)</f>
        <v>0</v>
      </c>
      <c r="GY176" s="1">
        <f>+IF($E176=GY$22,VLOOKUP($C176,Input!$A$8:$GZ$39,MATCH(GY$21,Input!$A$6:$GZ$6,0),FALSE),0)*IF(GY$110&gt;=MAX($GP$110:GX$110),MIN((GY$110-MAX($GP$110:GX$110)),(GY$110-GX$110)),0)+IF($E176=GY$22,VLOOKUP($C176,Input!$A$8:$GZ$39,MATCH(GY$21,Input!$A$6:$GZ$6,0),FALSE),0)*IF(GY$109&gt;=MAX($GP$109:GX$109),MIN((GY$109-MAX($GP$109:GX$109)),(GY$109-GX$109)),0)</f>
        <v>0</v>
      </c>
      <c r="GZ176" s="1">
        <f>+IF($E176=GZ$22,VLOOKUP($C176,Input!$A$8:$GZ$39,MATCH(GZ$21,Input!$A$6:$GZ$6,0),FALSE),0)*IF(GZ$110&gt;=MAX($GP$110:GY$110),MIN((GZ$110-MAX($GP$110:GY$110)),(GZ$110-GY$110)),0)+IF($E176=GZ$22,VLOOKUP($C176,Input!$A$8:$GZ$39,MATCH(GZ$21,Input!$A$6:$GZ$6,0),FALSE),0)*IF(GZ$109&gt;=MAX($GP$109:GY$109),MIN((GZ$109-MAX($GP$109:GY$109)),(GZ$109-GY$109)),0)</f>
        <v>0</v>
      </c>
      <c r="HA176" s="1">
        <f>+IF($E176=HA$22,VLOOKUP($C176,Input!$A$8:$GZ$39,MATCH(HA$21,Input!$A$6:$GZ$6,0),FALSE),0)*IF(HA$110&gt;=MAX($GP$110:GZ$110),MIN((HA$110-MAX($GP$110:GZ$110)),(HA$110-GZ$110)),0)+IF($E176=HA$22,VLOOKUP($C176,Input!$A$8:$GZ$39,MATCH(HA$21,Input!$A$6:$GZ$6,0),FALSE),0)*IF(HA$109&gt;=MAX($GP$109:GZ$109),MIN((HA$109-MAX($GP$109:GZ$109)),(HA$109-GZ$109)),0)</f>
        <v>0</v>
      </c>
      <c r="HB176" s="1">
        <f>+IF($E176=HB$22,VLOOKUP($C176,Input!$A$8:$GZ$39,MATCH(HB$21,Input!$A$6:$GZ$6,0),FALSE),0)*IF(HB$110&gt;=MAX($GP$110:HA$110),MIN((HB$110-MAX($GP$110:HA$110)),(HB$110-HA$110)),0)+IF($E176=HB$22,VLOOKUP($C176,Input!$A$8:$GZ$39,MATCH(HB$21,Input!$A$6:$GZ$6,0),FALSE),0)*IF(HB$109&gt;=MAX($GP$109:HA$109),MIN((HB$109-MAX($GP$109:HA$109)),(HB$109-HA$109)),0)</f>
        <v>0</v>
      </c>
      <c r="HC176" s="1">
        <f>+IF($E176=HC$22,VLOOKUP($C176,Input!$A$8:$GZ$39,MATCH(HC$21,Input!$A$6:$GZ$6,0),FALSE),0)*IF(HC$110&gt;=MAX($GP$110:HB$110),MIN((HC$110-MAX($GP$110:HB$110)),(HC$110-HB$110)),0)+IF($E176=HC$22,VLOOKUP($C176,Input!$A$8:$GZ$39,MATCH(HC$21,Input!$A$6:$GZ$6,0),FALSE),0)*IF(HC$109&gt;=MAX($GP$109:HB$109),MIN((HC$109-MAX($GP$109:HB$109)),(HC$109-HB$109)),0)</f>
        <v>0</v>
      </c>
      <c r="HD176" s="1">
        <f>+IF($E176=HD$22,VLOOKUP($C176,Input!$A$8:$GZ$39,MATCH(HD$21,Input!$A$6:$GZ$6,0),FALSE),0)*IF(HD$110&gt;=MAX($GP$110:HC$110),MIN((HD$110-MAX($GP$110:HC$110)),(HD$110-HC$110)),0)+IF($E176=HD$22,VLOOKUP($C176,Input!$A$8:$GZ$39,MATCH(HD$21,Input!$A$6:$GZ$6,0),FALSE),0)*IF(HD$109&gt;=MAX($GP$109:HC$109),MIN((HD$109-MAX($GP$109:HC$109)),(HD$109-HC$109)),0)</f>
        <v>0</v>
      </c>
      <c r="HE176" s="1">
        <f>+IF($E176=HE$22,VLOOKUP($C176,Input!$A$8:$GZ$39,MATCH(HE$21,Input!$A$6:$GZ$6,0),FALSE),0)*IF(HE$110&gt;=MAX($GP$110:HD$110),MIN((HE$110-MAX($GP$110:HD$110)),(HE$110-HD$110)),0)+IF($E176=HE$22,VLOOKUP($C176,Input!$A$8:$GZ$39,MATCH(HE$21,Input!$A$6:$GZ$6,0),FALSE),0)*IF(HE$109&gt;=MAX($GP$109:HD$109),MIN((HE$109-MAX($GP$109:HD$109)),(HE$109-HD$109)),0)</f>
        <v>0</v>
      </c>
      <c r="HF176" s="1">
        <f>+IF($E176=HF$22,VLOOKUP($C176,Input!$A$8:$GZ$39,MATCH(HF$21,Input!$A$6:$GZ$6,0),FALSE),0)*IF(HF$110&gt;=MAX($GP$110:HE$110),MIN((HF$110-MAX($GP$110:HE$110)),(HF$110-HE$110)),0)+IF($E176=HF$22,VLOOKUP($C176,Input!$A$8:$GZ$39,MATCH(HF$21,Input!$A$6:$GZ$6,0),FALSE),0)*IF(HF$109&gt;=MAX($GP$109:HE$109),MIN((HF$109-MAX($GP$109:HE$109)),(HF$109-HE$109)),0)</f>
        <v>0</v>
      </c>
      <c r="HG176" s="1">
        <f>+IF($E176=HG$22,VLOOKUP($C176,Input!$A$8:$GZ$39,MATCH(HG$21,Input!$A$6:$GZ$6,0),FALSE),0)*IF(HG$110&gt;=MAX($GP$110:HF$110),MIN((HG$110-MAX($GP$110:HF$110)),(HG$110-HF$110)),0)+IF($E176=HG$22,VLOOKUP($C176,Input!$A$8:$GZ$39,MATCH(HG$21,Input!$A$6:$GZ$6,0),FALSE),0)*IF(HG$109&gt;=MAX($GP$109:HF$109),MIN((HG$109-MAX($GP$109:HF$109)),(HG$109-HF$109)),0)</f>
        <v>0</v>
      </c>
      <c r="HH176" s="1">
        <f>+IF($E176=HH$22,VLOOKUP($C176,Input!$A$8:$GZ$39,MATCH(HH$21,Input!$A$6:$GZ$6,0),FALSE),0)*IF(HH$110&gt;=MAX($GP$110:HG$110),MIN((HH$110-MAX($GP$110:HG$110)),(HH$110-HG$110)),0)+IF($E176=HH$22,VLOOKUP($C176,Input!$A$8:$GZ$39,MATCH(HH$21,Input!$A$6:$GZ$6,0),FALSE),0)*IF(HH$109&gt;=MAX($GP$109:HG$109),MIN((HH$109-MAX($GP$109:HG$109)),(HH$109-HG$109)),0)</f>
        <v>0</v>
      </c>
      <c r="HI176" s="1">
        <f>+IF($E176=HI$22,VLOOKUP($C176,Input!$A$8:$GZ$39,MATCH(HI$21,Input!$A$6:$GZ$6,0),FALSE),0)*IF(HI$110&gt;=MAX($GP$110:HH$110),MIN((HI$110-MAX($GP$110:HH$110)),(HI$110-HH$110)),0)+IF($E176=HI$22,VLOOKUP($C176,Input!$A$8:$GZ$39,MATCH(HI$21,Input!$A$6:$GZ$6,0),FALSE),0)*IF(HI$109&gt;=MAX($GP$109:HH$109),MIN((HI$109-MAX($GP$109:HH$109)),(HI$109-HH$109)),0)</f>
        <v>0</v>
      </c>
      <c r="HJ176" s="1">
        <f>+IF($E176=HJ$22,VLOOKUP($C176,Input!$A$8:$GZ$39,MATCH(HJ$21,Input!$A$6:$GZ$6,0),FALSE),0)*IF(HJ$110&gt;=MAX($GP$110:HI$110),MIN((HJ$110-MAX($GP$110:HI$110)),(HJ$110-HI$110)),0)+IF($E176=HJ$22,VLOOKUP($C176,Input!$A$8:$GZ$39,MATCH(HJ$21,Input!$A$6:$GZ$6,0),FALSE),0)*IF(HJ$109&gt;=MAX($GP$109:HI$109),MIN((HJ$109-MAX($GP$109:HI$109)),(HJ$109-HI$109)),0)</f>
        <v>0</v>
      </c>
      <c r="HK176" s="1">
        <f>+IF($E176=HK$22,VLOOKUP($C176,Input!$A$8:$GZ$39,MATCH(HK$21,Input!$A$6:$GZ$6,0),FALSE),0)*IF(HK$110&gt;=MAX($GP$110:HJ$110),MIN((HK$110-MAX($GP$110:HJ$110)),(HK$110-HJ$110)),0)+IF($E176=HK$22,VLOOKUP($C176,Input!$A$8:$GZ$39,MATCH(HK$21,Input!$A$6:$GZ$6,0),FALSE),0)*IF(HK$109&gt;=MAX($GP$109:HJ$109),MIN((HK$109-MAX($GP$109:HJ$109)),(HK$109-HJ$109)),0)</f>
        <v>0</v>
      </c>
      <c r="HL176" s="1">
        <f>+IF($E176=HL$22,VLOOKUP($C176,Input!$A$8:$GZ$39,MATCH(HL$21,Input!$A$6:$GZ$6,0),FALSE),0)*IF(HL$110&gt;=MAX($GP$110:HK$110),MIN((HL$110-MAX($GP$110:HK$110)),(HL$110-HK$110)),0)+IF($E176=HL$22,VLOOKUP($C176,Input!$A$8:$GZ$39,MATCH(HL$21,Input!$A$6:$GZ$6,0),FALSE),0)*IF(HL$109&gt;=MAX($GP$109:HK$109),MIN((HL$109-MAX($GP$109:HK$109)),(HL$109-HK$109)),0)</f>
        <v>0</v>
      </c>
      <c r="HM176" s="1">
        <f>+IF($E176=HM$22,VLOOKUP($C176,Input!$A$8:$GZ$39,MATCH(HM$21,Input!$A$6:$GZ$6,0),FALSE),0)*IF(HM$110&gt;=MAX($GP$110:HL$110),MIN((HM$110-MAX($GP$110:HL$110)),(HM$110-HL$110)),0)+IF($E176=HM$22,VLOOKUP($C176,Input!$A$8:$GZ$39,MATCH(HM$21,Input!$A$6:$GZ$6,0),FALSE),0)*IF(HM$109&gt;=MAX($GP$109:HL$109),MIN((HM$109-MAX($GP$109:HL$109)),(HM$109-HL$109)),0)</f>
        <v>0</v>
      </c>
      <c r="HN176" s="1">
        <f>+IF($E176=HN$22,VLOOKUP($C176,Input!$A$8:$GZ$39,MATCH(HN$21,Input!$A$6:$GZ$6,0),FALSE),0)*IF(HN$110&gt;=MAX($GP$110:HM$110),MIN((HN$110-MAX($GP$110:HM$110)),(HN$110-HM$110)),0)+IF($E176=HN$22,VLOOKUP($C176,Input!$A$8:$GZ$39,MATCH(HN$21,Input!$A$6:$GZ$6,0),FALSE),0)*IF(HN$109&gt;=MAX($GP$109:HM$109),MIN((HN$109-MAX($GP$109:HM$109)),(HN$109-HM$109)),0)</f>
        <v>0</v>
      </c>
      <c r="HO176" s="1">
        <f>+IF($E176=HO$22,VLOOKUP($C176,Input!$A$8:$GZ$39,MATCH(HO$21,Input!$A$6:$GZ$6,0),FALSE),0)*IF(HO$110&gt;=MAX($GP$110:HN$110),MIN((HO$110-MAX($GP$110:HN$110)),(HO$110-HN$110)),0)+IF($E176=HO$22,VLOOKUP($C176,Input!$A$8:$GZ$39,MATCH(HO$21,Input!$A$6:$GZ$6,0),FALSE),0)*IF(HO$109&gt;=MAX($GP$109:HN$109),MIN((HO$109-MAX($GP$109:HN$109)),(HO$109-HN$109)),0)</f>
        <v>0</v>
      </c>
      <c r="HP176" s="1">
        <f>+IF($E176=HP$22,VLOOKUP($C176,Input!$A$8:$GZ$39,MATCH(HP$21,Input!$A$6:$GZ$6,0),FALSE),0)*IF(HP$110&gt;=MAX($GP$110:HO$110),MIN((HP$110-MAX($GP$110:HO$110)),(HP$110-HO$110)),0)+IF($E176=HP$22,VLOOKUP($C176,Input!$A$8:$GZ$39,MATCH(HP$21,Input!$A$6:$GZ$6,0),FALSE),0)*IF(HP$109&gt;=MAX($GP$109:HO$109),MIN((HP$109-MAX($GP$109:HO$109)),(HP$109-HO$109)),0)</f>
        <v>0</v>
      </c>
      <c r="HQ176" s="1">
        <f>+IF($E176=HQ$22,VLOOKUP($C176,Input!$A$8:$GZ$39,MATCH(HQ$21,Input!$A$6:$GZ$6,0),FALSE),0)*IF(HQ$110&gt;=MAX($GP$110:HP$110),MIN((HQ$110-MAX($GP$110:HP$110)),(HQ$110-HP$110)),0)+IF($E176=HQ$22,VLOOKUP($C176,Input!$A$8:$GZ$39,MATCH(HQ$21,Input!$A$6:$GZ$6,0),FALSE),0)*IF(HQ$109&gt;=MAX($GP$109:HP$109),MIN((HQ$109-MAX($GP$109:HP$109)),(HQ$109-HP$109)),0)</f>
        <v>0</v>
      </c>
      <c r="HR176" s="1">
        <f>+IF($E176=HR$22,VLOOKUP($C176,Input!$A$8:$GZ$39,MATCH(HR$21,Input!$A$6:$GZ$6,0),FALSE),0)*IF(HR$110&gt;=MAX($GP$110:HQ$110),MIN((HR$110-MAX($GP$110:HQ$110)),(HR$110-HQ$110)),0)+IF($E176=HR$22,VLOOKUP($C176,Input!$A$8:$GZ$39,MATCH(HR$21,Input!$A$6:$GZ$6,0),FALSE),0)*IF(HR$109&gt;=MAX($GP$109:HQ$109),MIN((HR$109-MAX($GP$109:HQ$109)),(HR$109-HQ$109)),0)</f>
        <v>0</v>
      </c>
      <c r="HS176" s="1">
        <f>+IF($E176=HS$22,VLOOKUP($C176,Input!$A$8:$GZ$39,MATCH(HS$21,Input!$A$6:$GZ$6,0),FALSE),0)*IF(HS$110&gt;=MAX($GP$110:HR$110),MIN((HS$110-MAX($GP$110:HR$110)),(HS$110-HR$110)),0)+IF($E176=HS$22,VLOOKUP($C176,Input!$A$8:$GZ$39,MATCH(HS$21,Input!$A$6:$GZ$6,0),FALSE),0)*IF(HS$109&gt;=MAX($GP$109:HR$109),MIN((HS$109-MAX($GP$109:HR$109)),(HS$109-HR$109)),0)</f>
        <v>0</v>
      </c>
      <c r="HT176" s="1">
        <f>+IF($E176=HT$22,VLOOKUP($C176,Input!$A$8:$GZ$39,MATCH(HT$21,Input!$A$6:$GZ$6,0),FALSE),0)*IF(HT$110&gt;=MAX($GP$110:HS$110),MIN((HT$110-MAX($GP$110:HS$110)),(HT$110-HS$110)),0)+IF($E176=HT$22,VLOOKUP($C176,Input!$A$8:$GZ$39,MATCH(HT$21,Input!$A$6:$GZ$6,0),FALSE),0)*IF(HT$109&gt;=MAX($GP$109:HS$109),MIN((HT$109-MAX($GP$109:HS$109)),(HT$109-HS$109)),0)</f>
        <v>0</v>
      </c>
      <c r="HU176" s="1">
        <f>+IF($E176=HU$22,VLOOKUP($C176,Input!$A$8:$GZ$39,MATCH(HU$21,Input!$A$6:$GZ$6,0),FALSE),0)*IF(HU$110&gt;=MAX($GP$110:HT$110),MIN((HU$110-MAX($GP$110:HT$110)),(HU$110-HT$110)),0)+IF($E176=HU$22,VLOOKUP($C176,Input!$A$8:$GZ$39,MATCH(HU$21,Input!$A$6:$GZ$6,0),FALSE),0)*IF(HU$109&gt;=MAX($GP$109:HT$109),MIN((HU$109-MAX($GP$109:HT$109)),(HU$109-HT$109)),0)</f>
        <v>0</v>
      </c>
      <c r="HV176" s="1">
        <f>+IF($E176=HV$22,VLOOKUP($C176,Input!$A$8:$GZ$39,MATCH(HV$21,Input!$A$6:$GZ$6,0),FALSE),0)*IF(HV$110&gt;=MAX($GP$110:HU$110),MIN((HV$110-MAX($GP$110:HU$110)),(HV$110-HU$110)),0)+IF($E176=HV$22,VLOOKUP($C176,Input!$A$8:$GZ$39,MATCH(HV$21,Input!$A$6:$GZ$6,0),FALSE),0)*IF(HV$109&gt;=MAX($GP$109:HU$109),MIN((HV$109-MAX($GP$109:HU$109)),(HV$109-HU$109)),0)</f>
        <v>0</v>
      </c>
      <c r="HW176" s="1">
        <f>+IF($E176=HW$22,VLOOKUP($C176,Input!$A$8:$GZ$39,MATCH(HW$21,Input!$A$6:$GZ$6,0),FALSE),0)*IF(HW$110&gt;=MAX($GP$110:HV$110),MIN((HW$110-MAX($GP$110:HV$110)),(HW$110-HV$110)),0)+IF($E176=HW$22,VLOOKUP($C176,Input!$A$8:$GZ$39,MATCH(HW$21,Input!$A$6:$GZ$6,0),FALSE),0)*IF(HW$109&gt;=MAX($GP$109:HV$109),MIN((HW$109-MAX($GP$109:HV$109)),(HW$109-HV$109)),0)</f>
        <v>0</v>
      </c>
      <c r="HX176" s="1">
        <f>+IF($E176=HX$22,VLOOKUP($C176,Input!$A$8:$GZ$39,MATCH(HX$21,Input!$A$6:$GZ$6,0),FALSE),0)*IF(HX$110&gt;=MAX($GP$110:HW$110),MIN((HX$110-MAX($GP$110:HW$110)),(HX$110-HW$110)),0)+IF($E176=HX$22,VLOOKUP($C176,Input!$A$8:$GZ$39,MATCH(HX$21,Input!$A$6:$GZ$6,0),FALSE),0)*IF(HX$109&gt;=MAX($GP$109:HW$109),MIN((HX$109-MAX($GP$109:HW$109)),(HX$109-HW$109)),0)</f>
        <v>0</v>
      </c>
      <c r="HY176" s="1">
        <f>+IF($E176=HY$22,VLOOKUP($C176,Input!$A$8:$GZ$39,MATCH(HY$21,Input!$A$6:$GZ$6,0),FALSE),0)*IF(HY$110&gt;=MAX($GP$110:HX$110),MIN((HY$110-MAX($GP$110:HX$110)),(HY$110-HX$110)),0)+IF($E176=HY$22,VLOOKUP($C176,Input!$A$8:$GZ$39,MATCH(HY$21,Input!$A$6:$GZ$6,0),FALSE),0)*IF(HY$109&gt;=MAX($GP$109:HX$109),MIN((HY$109-MAX($GP$109:HX$109)),(HY$109-HX$109)),0)</f>
        <v>0</v>
      </c>
      <c r="HZ176" s="42"/>
      <c r="IA176" t="str">
        <f>VLOOKUP($C176,Input!$A$8:$IA$39,MATCH(IA$21,Input!$A$6:$IA$6,0),FALSE)</f>
        <v>NA</v>
      </c>
      <c r="IB176" s="132">
        <f>IF((VLOOKUP($C176,Input!$A$8:$IA$39,MATCH(IB$21,Input!$A$6:$IA$6,0),FALSE))="Y",$D176/VLOOKUP($C176,Input!$A$8:$IA$39,MATCH(IC$21,Input!$A$6:$IA$6,0),FALSE),0)</f>
        <v>0</v>
      </c>
      <c r="IC176" s="132">
        <f>IF((VLOOKUP($C176,Input!$A$8:$IA$39,MATCH(IB$21,Input!$A$6:$IA$6,0),FALSE))="Y",0,IF((VLOOKUP($C176,Input!$A$8:$IA$39,MATCH(IC$21,Input!$A$6:$IA$6,0),FALSE))&gt;0,$D176/VLOOKUP($C176,Input!$A$8:$IA$39,MATCH(IC$21,Input!$A$6:$IA$6,0),FALSE),0))</f>
        <v>0</v>
      </c>
      <c r="ID176" s="1">
        <f>+IF($E176=ID$22,VLOOKUP($C176,Input!$A$8:$IA$39,MATCH(ID$21,Input!$A$6:$IA$6,0),FALSE),0)*IF(ID$110&gt;=MAX($IC$110:IC$110),MIN((ID$110-MAX($IC$110:IC$110)),(ID$110-IC$110)),0)+IF($E176=ID$22,VLOOKUP($C176,Input!$A$8:$IA$39,MATCH(ID$21,Input!$A$6:$IA$6,0),FALSE),0)*IF(ID$109&gt;=MAX($IC$109:IC$109),MIN((ID$109-MAX($IC$109:IC$109)),(ID$109-IC$109)),0)</f>
        <v>0</v>
      </c>
      <c r="IE176" s="1">
        <f>+IF($E176=IE$22,VLOOKUP($C176,Input!$A$8:$IA$39,MATCH(IE$21,Input!$A$6:$IA$6,0),FALSE),0)*IF(IE$110&gt;=MAX($IC$110:ID$110),MIN((IE$110-MAX($IC$110:ID$110)),(IE$110-ID$110)),0)+IF($E176=IE$22,VLOOKUP($C176,Input!$A$8:$IA$39,MATCH(IE$21,Input!$A$6:$IA$6,0),FALSE),0)*IF(IE$109&gt;=MAX($IC$109:ID$109),MIN((IE$109-MAX($IC$109:ID$109)),(IE$109-ID$109)),0)</f>
        <v>0</v>
      </c>
      <c r="IF176" s="1">
        <f>+IF($E176=IF$22,VLOOKUP($C176,Input!$A$8:$IA$39,MATCH(IF$21,Input!$A$6:$IA$6,0),FALSE),0)*IF(IF$110&gt;=MAX($IC$110:IE$110),MIN((IF$110-MAX($IC$110:IE$110)),(IF$110-IE$110)),0)+IF($E176=IF$22,VLOOKUP($C176,Input!$A$8:$IA$39,MATCH(IF$21,Input!$A$6:$IA$6,0),FALSE),0)*IF(IF$109&gt;=MAX($IC$109:IE$109),MIN((IF$109-MAX($IC$109:IE$109)),(IF$109-IE$109)),0)</f>
        <v>0</v>
      </c>
      <c r="IG176" s="1">
        <f>+IF($E176=IG$22,VLOOKUP($C176,Input!$A$8:$IA$39,MATCH(IG$21,Input!$A$6:$IA$6,0),FALSE),0)*IF(IG$110&gt;=MAX($IC$110:IF$110),MIN((IG$110-MAX($IC$110:IF$110)),(IG$110-IF$110)),0)+IF($E176=IG$22,VLOOKUP($C176,Input!$A$8:$IA$39,MATCH(IG$21,Input!$A$6:$IA$6,0),FALSE),0)*IF(IG$109&gt;=MAX($IC$109:IF$109),MIN((IG$109-MAX($IC$109:IF$109)),(IG$109-IF$109)),0)</f>
        <v>0</v>
      </c>
      <c r="IH176" s="1">
        <f>+IF($E176=IH$22,VLOOKUP($C176,Input!$A$8:$IA$39,MATCH(IH$21,Input!$A$6:$IA$6,0),FALSE),0)*IF(IH$110&gt;=MAX($IC$110:IG$110),MIN((IH$110-MAX($IC$110:IG$110)),(IH$110-IG$110)),0)+IF($E176=IH$22,VLOOKUP($C176,Input!$A$8:$IA$39,MATCH(IH$21,Input!$A$6:$IA$6,0),FALSE),0)*IF(IH$109&gt;=MAX($IC$109:IG$109),MIN((IH$109-MAX($IC$109:IG$109)),(IH$109-IG$109)),0)</f>
        <v>0</v>
      </c>
      <c r="II176" s="1">
        <f>+IF($E176=II$22,VLOOKUP($C176,Input!$A$8:$IA$39,MATCH(II$21,Input!$A$6:$IA$6,0),FALSE),0)*IF(II$110&gt;=MAX($IC$110:IH$110),MIN((II$110-MAX($IC$110:IH$110)),(II$110-IH$110)),0)+IF($E176=II$22,VLOOKUP($C176,Input!$A$8:$IA$39,MATCH(II$21,Input!$A$6:$IA$6,0),FALSE),0)*IF(II$109&gt;=MAX($IC$109:IH$109),MIN((II$109-MAX($IC$109:IH$109)),(II$109-IH$109)),0)</f>
        <v>0</v>
      </c>
      <c r="IJ176" s="1">
        <f>+IF($E176=IJ$22,VLOOKUP($C176,Input!$A$8:$IA$39,MATCH(IJ$21,Input!$A$6:$IA$6,0),FALSE),0)*IF(IJ$110&gt;=MAX($IC$110:II$110),MIN((IJ$110-MAX($IC$110:II$110)),(IJ$110-II$110)),0)+IF($E176=IJ$22,VLOOKUP($C176,Input!$A$8:$IA$39,MATCH(IJ$21,Input!$A$6:$IA$6,0),FALSE),0)*IF(IJ$109&gt;=MAX($IC$109:II$109),MIN((IJ$109-MAX($IC$109:II$109)),(IJ$109-II$109)),0)</f>
        <v>0</v>
      </c>
      <c r="IK176" s="1">
        <f>+IF($E176=IK$22,VLOOKUP($C176,Input!$A$8:$IA$39,MATCH(IK$21,Input!$A$6:$IA$6,0),FALSE),0)*IF(IK$110&gt;=MAX($IC$110:IJ$110),MIN((IK$110-MAX($IC$110:IJ$110)),(IK$110-IJ$110)),0)+IF($E176=IK$22,VLOOKUP($C176,Input!$A$8:$IA$39,MATCH(IK$21,Input!$A$6:$IA$6,0),FALSE),0)*IF(IK$109&gt;=MAX($IC$109:IJ$109),MIN((IK$109-MAX($IC$109:IJ$109)),(IK$109-IJ$109)),0)</f>
        <v>0</v>
      </c>
      <c r="IL176" s="1">
        <f>+IF($E176=IL$22,VLOOKUP($C176,Input!$A$8:$IA$39,MATCH(IL$21,Input!$A$6:$IA$6,0),FALSE),0)*IF(IL$110&gt;=MAX($IC$110:IK$110),MIN((IL$110-MAX($IC$110:IK$110)),(IL$110-IK$110)),0)+IF($E176=IL$22,VLOOKUP($C176,Input!$A$8:$IA$39,MATCH(IL$21,Input!$A$6:$IA$6,0),FALSE),0)*IF(IL$109&gt;=MAX($IC$109:IK$109),MIN((IL$109-MAX($IC$109:IK$109)),(IL$109-IK$109)),0)</f>
        <v>0</v>
      </c>
      <c r="IM176" s="1">
        <f>+IF($E176=IM$22,VLOOKUP($C176,Input!$A$8:$IA$39,MATCH(IM$21,Input!$A$6:$IA$6,0),FALSE),0)*IF(IM$110&gt;=MAX($IC$110:IL$110),MIN((IM$110-MAX($IC$110:IL$110)),(IM$110-IL$110)),0)+IF($E176=IM$22,VLOOKUP($C176,Input!$A$8:$IA$39,MATCH(IM$21,Input!$A$6:$IA$6,0),FALSE),0)*IF(IM$109&gt;=MAX($IC$109:IL$109),MIN((IM$109-MAX($IC$109:IL$109)),(IM$109-IL$109)),0)</f>
        <v>0</v>
      </c>
      <c r="IN176" s="1">
        <f>+IF($E176=IN$22,VLOOKUP($C176,Input!$A$8:$IA$39,MATCH(IN$21,Input!$A$6:$IA$6,0),FALSE),0)*IF(IN$110&gt;=MAX($IC$110:IM$110),MIN((IN$110-MAX($IC$110:IM$110)),(IN$110-IM$110)),0)+IF($E176=IN$22,VLOOKUP($C176,Input!$A$8:$IA$39,MATCH(IN$21,Input!$A$6:$IA$6,0),FALSE),0)*IF(IN$109&gt;=MAX($IC$109:IM$109),MIN((IN$109-MAX($IC$109:IM$109)),(IN$109-IM$109)),0)</f>
        <v>0</v>
      </c>
      <c r="IO176" s="1">
        <f>+IF($E176=IO$22,VLOOKUP($C176,Input!$A$8:$IA$39,MATCH(IO$21,Input!$A$6:$IA$6,0),FALSE),0)*IF(IO$110&gt;=MAX($IC$110:IN$110),MIN((IO$110-MAX($IC$110:IN$110)),(IO$110-IN$110)),0)+IF($E176=IO$22,VLOOKUP($C176,Input!$A$8:$IA$39,MATCH(IO$21,Input!$A$6:$IA$6,0),FALSE),0)*IF(IO$109&gt;=MAX($IC$109:IN$109),MIN((IO$109-MAX($IC$109:IN$109)),(IO$109-IN$109)),0)</f>
        <v>0</v>
      </c>
      <c r="IP176" s="1">
        <f>+IF($E176=IP$22,VLOOKUP($C176,Input!$A$8:$IA$39,MATCH(IP$21,Input!$A$6:$IA$6,0),FALSE),0)*IF(IP$110&gt;=MAX($IC$110:IO$110),MIN((IP$110-MAX($IC$110:IO$110)),(IP$110-IO$110)),0)+IF($E176=IP$22,VLOOKUP($C176,Input!$A$8:$IA$39,MATCH(IP$21,Input!$A$6:$IA$6,0),FALSE),0)*IF(IP$109&gt;=MAX($IC$109:IO$109),MIN((IP$109-MAX($IC$109:IO$109)),(IP$109-IO$109)),0)</f>
        <v>0</v>
      </c>
      <c r="IQ176" s="1">
        <f>+IF($E176=IQ$22,VLOOKUP($C176,Input!$A$8:$IA$39,MATCH(IQ$21,Input!$A$6:$IA$6,0),FALSE),0)*IF(IQ$110&gt;=MAX($IC$110:IP$110),MIN((IQ$110-MAX($IC$110:IP$110)),(IQ$110-IP$110)),0)+IF($E176=IQ$22,VLOOKUP($C176,Input!$A$8:$IA$39,MATCH(IQ$21,Input!$A$6:$IA$6,0),FALSE),0)*IF(IQ$109&gt;=MAX($IC$109:IP$109),MIN((IQ$109-MAX($IC$109:IP$109)),(IQ$109-IP$109)),0)</f>
        <v>0</v>
      </c>
      <c r="IR176" s="1">
        <f>+IF($E176=IR$22,VLOOKUP($C176,Input!$A$8:$IA$39,MATCH(IR$21,Input!$A$6:$IA$6,0),FALSE),0)*IF(IR$110&gt;=MAX($IC$110:IQ$110),MIN((IR$110-MAX($IC$110:IQ$110)),(IR$110-IQ$110)),0)+IF($E176=IR$22,VLOOKUP($C176,Input!$A$8:$IA$39,MATCH(IR$21,Input!$A$6:$IA$6,0),FALSE),0)*IF(IR$109&gt;=MAX($IC$109:IQ$109),MIN((IR$109-MAX($IC$109:IQ$109)),(IR$109-IQ$109)),0)</f>
        <v>0</v>
      </c>
      <c r="IS176" s="1">
        <f>+IF($E176=IS$22,VLOOKUP($C176,Input!$A$8:$IA$39,MATCH(IS$21,Input!$A$6:$IA$6,0),FALSE),0)*IF(IS$110&gt;=MAX($IC$110:IR$110),MIN((IS$110-MAX($IC$110:IR$110)),(IS$110-IR$110)),0)+IF($E176=IS$22,VLOOKUP($C176,Input!$A$8:$IA$39,MATCH(IS$21,Input!$A$6:$IA$6,0),FALSE),0)*IF(IS$109&gt;=MAX($IC$109:IR$109),MIN((IS$109-MAX($IC$109:IR$109)),(IS$109-IR$109)),0)</f>
        <v>0</v>
      </c>
      <c r="IT176" s="1">
        <f>+IF($E176=IT$22,VLOOKUP($C176,Input!$A$8:$IA$39,MATCH(IT$21,Input!$A$6:$IA$6,0),FALSE),0)*IF(IT$110&gt;=MAX($IC$110:IS$110),MIN((IT$110-MAX($IC$110:IS$110)),(IT$110-IS$110)),0)+IF($E176=IT$22,VLOOKUP($C176,Input!$A$8:$IA$39,MATCH(IT$21,Input!$A$6:$IA$6,0),FALSE),0)*IF(IT$109&gt;=MAX($IC$109:IS$109),MIN((IT$109-MAX($IC$109:IS$109)),(IT$109-IS$109)),0)</f>
        <v>0</v>
      </c>
      <c r="IU176" s="1">
        <f>+IF($E176=IU$22,VLOOKUP($C176,Input!$A$8:$IA$39,MATCH(IU$21,Input!$A$6:$IA$6,0),FALSE),0)*IF(IU$110&gt;=MAX($IC$110:IT$110),MIN((IU$110-MAX($IC$110:IT$110)),(IU$110-IT$110)),0)+IF($E176=IU$22,VLOOKUP($C176,Input!$A$8:$IA$39,MATCH(IU$21,Input!$A$6:$IA$6,0),FALSE),0)*IF(IU$109&gt;=MAX($IC$109:IT$109),MIN((IU$109-MAX($IC$109:IT$109)),(IU$109-IT$109)),0)</f>
        <v>0</v>
      </c>
      <c r="IV176" s="1">
        <f>+IF($E176=IV$22,VLOOKUP($C176,Input!$A$8:$IA$39,MATCH(IV$21,Input!$A$6:$IA$6,0),FALSE),0)*IF(IV$110&gt;=MAX($IC$110:IU$110),MIN((IV$110-MAX($IC$110:IU$110)),(IV$110-IU$110)),0)+IF($E176=IV$22,VLOOKUP($C176,Input!$A$8:$IA$39,MATCH(IV$21,Input!$A$6:$IA$6,0),FALSE),0)*IF(IV$109&gt;=MAX($IC$109:IU$109),MIN((IV$109-MAX($IC$109:IU$109)),(IV$109-IU$109)),0)</f>
        <v>0</v>
      </c>
      <c r="IW176" s="1">
        <f>+IF($E176=IW$22,VLOOKUP($C176,Input!$A$8:$IA$39,MATCH(IW$21,Input!$A$6:$IA$6,0),FALSE),0)*IF(IW$110&gt;=MAX($IC$110:IV$110),MIN((IW$110-MAX($IC$110:IV$110)),(IW$110-IV$110)),0)+IF($E176=IW$22,VLOOKUP($C176,Input!$A$8:$IA$39,MATCH(IW$21,Input!$A$6:$IA$6,0),FALSE),0)*IF(IW$109&gt;=MAX($IC$109:IV$109),MIN((IW$109-MAX($IC$109:IV$109)),(IW$109-IV$109)),0)</f>
        <v>0</v>
      </c>
      <c r="IX176" s="1">
        <f>+IF($E176=IX$22,VLOOKUP($C176,Input!$A$8:$IA$39,MATCH(IX$21,Input!$A$6:$IA$6,0),FALSE),0)*IF(IX$110&gt;=MAX($IC$110:IW$110),MIN((IX$110-MAX($IC$110:IW$110)),(IX$110-IW$110)),0)+IF($E176=IX$22,VLOOKUP($C176,Input!$A$8:$IA$39,MATCH(IX$21,Input!$A$6:$IA$6,0),FALSE),0)*IF(IX$109&gt;=MAX($IC$109:IW$109),MIN((IX$109-MAX($IC$109:IW$109)),(IX$109-IW$109)),0)</f>
        <v>0</v>
      </c>
      <c r="IY176" s="1">
        <f>+IF($E176=IY$22,VLOOKUP($C176,Input!$A$8:$IA$39,MATCH(IY$21,Input!$A$6:$IA$6,0),FALSE),0)*IF(IY$110&gt;=MAX($IC$110:IX$110),MIN((IY$110-MAX($IC$110:IX$110)),(IY$110-IX$110)),0)+IF($E176=IY$22,VLOOKUP($C176,Input!$A$8:$IA$39,MATCH(IY$21,Input!$A$6:$IA$6,0),FALSE),0)*IF(IY$109&gt;=MAX($IC$109:IX$109),MIN((IY$109-MAX($IC$109:IX$109)),(IY$109-IX$109)),0)</f>
        <v>0</v>
      </c>
      <c r="IZ176" s="1">
        <f>+IF($E176=IZ$22,VLOOKUP($C176,Input!$A$8:$IA$39,MATCH(IZ$21,Input!$A$6:$IA$6,0),FALSE),0)*IF(IZ$110&gt;=MAX($IC$110:IY$110),MIN((IZ$110-MAX($IC$110:IY$110)),(IZ$110-IY$110)),0)+IF($E176=IZ$22,VLOOKUP($C176,Input!$A$8:$IA$39,MATCH(IZ$21,Input!$A$6:$IA$6,0),FALSE),0)*IF(IZ$109&gt;=MAX($IC$109:IY$109),MIN((IZ$109-MAX($IC$109:IY$109)),(IZ$109-IY$109)),0)</f>
        <v>0</v>
      </c>
      <c r="JA176" s="1">
        <f>+IF($E176=JA$22,VLOOKUP($C176,Input!$A$8:$IA$39,MATCH(JA$21,Input!$A$6:$IA$6,0),FALSE),0)*IF(JA$110&gt;=MAX($IC$110:IZ$110),MIN((JA$110-MAX($IC$110:IZ$110)),(JA$110-IZ$110)),0)+IF($E176=JA$22,VLOOKUP($C176,Input!$A$8:$IA$39,MATCH(JA$21,Input!$A$6:$IA$6,0),FALSE),0)*IF(JA$109&gt;=MAX($IC$109:IZ$109),MIN((JA$109-MAX($IC$109:IZ$109)),(JA$109-IZ$109)),0)</f>
        <v>0</v>
      </c>
      <c r="JB176" s="1">
        <f>+IF($E176=JB$22,VLOOKUP($C176,Input!$A$8:$IA$39,MATCH(JB$21,Input!$A$6:$IA$6,0),FALSE),0)*IF(JB$110&gt;=MAX($IC$110:JA$110),MIN((JB$110-MAX($IC$110:JA$110)),(JB$110-JA$110)),0)+IF($E176=JB$22,VLOOKUP($C176,Input!$A$8:$IA$39,MATCH(JB$21,Input!$A$6:$IA$6,0),FALSE),0)*IF(JB$109&gt;=MAX($IC$109:JA$109),MIN((JB$109-MAX($IC$109:JA$109)),(JB$109-JA$109)),0)</f>
        <v>0</v>
      </c>
      <c r="JC176" s="1">
        <f>+IF($E176=JC$22,VLOOKUP($C176,Input!$A$8:$IA$39,MATCH(JC$21,Input!$A$6:$IA$6,0),FALSE),0)*IF(JC$110&gt;=MAX($IC$110:JB$110),MIN((JC$110-MAX($IC$110:JB$110)),(JC$110-JB$110)),0)+IF($E176=JC$22,VLOOKUP($C176,Input!$A$8:$IA$39,MATCH(JC$21,Input!$A$6:$IA$6,0),FALSE),0)*IF(JC$109&gt;=MAX($IC$109:JB$109),MIN((JC$109-MAX($IC$109:JB$109)),(JC$109-JB$109)),0)</f>
        <v>0</v>
      </c>
      <c r="JD176" s="1">
        <f>+IF($E176=JD$22,VLOOKUP($C176,Input!$A$8:$IA$39,MATCH(JD$21,Input!$A$6:$IA$6,0),FALSE),0)*IF(JD$110&gt;=MAX($IC$110:JC$110),MIN((JD$110-MAX($IC$110:JC$110)),(JD$110-JC$110)),0)+IF($E176=JD$22,VLOOKUP($C176,Input!$A$8:$IA$39,MATCH(JD$21,Input!$A$6:$IA$6,0),FALSE),0)*IF(JD$109&gt;=MAX($IC$109:JC$109),MIN((JD$109-MAX($IC$109:JC$109)),(JD$109-JC$109)),0)</f>
        <v>0</v>
      </c>
      <c r="JE176" s="1">
        <f>+IF($E176=JE$22,VLOOKUP($C176,Input!$A$8:$IA$39,MATCH(JE$21,Input!$A$6:$IA$6,0),FALSE),0)*IF(JE$110&gt;=MAX($IC$110:JD$110),MIN((JE$110-MAX($IC$110:JD$110)),(JE$110-JD$110)),0)+IF($E176=JE$22,VLOOKUP($C176,Input!$A$8:$IA$39,MATCH(JE$21,Input!$A$6:$IA$6,0),FALSE),0)*IF(JE$109&gt;=MAX($IC$109:JD$109),MIN((JE$109-MAX($IC$109:JD$109)),(JE$109-JD$109)),0)</f>
        <v>0</v>
      </c>
      <c r="JF176" s="1">
        <f>+IF($E176=JF$22,VLOOKUP($C176,Input!$A$8:$IA$39,MATCH(JF$21,Input!$A$6:$IA$6,0),FALSE),0)*IF(JF$110&gt;=MAX($IC$110:JE$110),MIN((JF$110-MAX($IC$110:JE$110)),(JF$110-JE$110)),0)+IF($E176=JF$22,VLOOKUP($C176,Input!$A$8:$IA$39,MATCH(JF$21,Input!$A$6:$IA$6,0),FALSE),0)*IF(JF$109&gt;=MAX($IC$109:JE$109),MIN((JF$109-MAX($IC$109:JE$109)),(JF$109-JE$109)),0)</f>
        <v>0</v>
      </c>
      <c r="JG176" s="1">
        <f>+IF($E176=JG$22,VLOOKUP($C176,Input!$A$8:$IA$39,MATCH(JG$21,Input!$A$6:$IA$6,0),FALSE),0)*IF(JG$110&gt;=MAX($IC$110:JF$110),MIN((JG$110-MAX($IC$110:JF$110)),(JG$110-JF$110)),0)+IF($E176=JG$22,VLOOKUP($C176,Input!$A$8:$IA$39,MATCH(JG$21,Input!$A$6:$IA$6,0),FALSE),0)*IF(JG$109&gt;=MAX($IC$109:JF$109),MIN((JG$109-MAX($IC$109:JF$109)),(JG$109-JF$109)),0)</f>
        <v>0</v>
      </c>
      <c r="JH176" s="1">
        <f>+IF($E176=JH$22,VLOOKUP($C176,Input!$A$8:$IA$39,MATCH(JH$21,Input!$A$6:$IA$6,0),FALSE),0)*IF(JH$110&gt;=MAX($IC$110:JG$110),MIN((JH$110-MAX($IC$110:JG$110)),(JH$110-JG$110)),0)+IF($E176=JH$22,VLOOKUP($C176,Input!$A$8:$IA$39,MATCH(JH$21,Input!$A$6:$IA$6,0),FALSE),0)*IF(JH$109&gt;=MAX($IC$109:JG$109),MIN((JH$109-MAX($IC$109:JG$109)),(JH$109-JG$109)),0)</f>
        <v>0</v>
      </c>
      <c r="JI176" s="1">
        <f>+IF($E176=JI$22,VLOOKUP($C176,Input!$A$8:$IA$39,MATCH(JI$21,Input!$A$6:$IA$6,0),FALSE),0)*IF(JI$110&gt;=MAX($IC$110:JH$110),MIN((JI$110-MAX($IC$110:JH$110)),(JI$110-JH$110)),0)+IF($E176=JI$22,VLOOKUP($C176,Input!$A$8:$IA$39,MATCH(JI$21,Input!$A$6:$IA$6,0),FALSE),0)*IF(JI$109&gt;=MAX($IC$109:JH$109),MIN((JI$109-MAX($IC$109:JH$109)),(JI$109-JH$109)),0)</f>
        <v>0</v>
      </c>
      <c r="JJ176" s="1">
        <f>+IF($E176=JJ$22,VLOOKUP($C176,Input!$A$8:$IA$39,MATCH(JJ$21,Input!$A$6:$IA$6,0),FALSE),0)*IF(JJ$110&gt;=MAX($IC$110:JI$110),MIN((JJ$110-MAX($IC$110:JI$110)),(JJ$110-JI$110)),0)+IF($E176=JJ$22,VLOOKUP($C176,Input!$A$8:$IA$39,MATCH(JJ$21,Input!$A$6:$IA$6,0),FALSE),0)*IF(JJ$109&gt;=MAX($IC$109:JI$109),MIN((JJ$109-MAX($IC$109:JI$109)),(JJ$109-JI$109)),0)</f>
        <v>0</v>
      </c>
      <c r="JK176" s="1">
        <f>+IF($E176=JK$22,VLOOKUP($C176,Input!$A$8:$IA$39,MATCH(JK$21,Input!$A$6:$IA$6,0),FALSE),0)*IF(JK$110&gt;=MAX($IC$110:JJ$110),MIN((JK$110-MAX($IC$110:JJ$110)),(JK$110-JJ$110)),0)+IF($E176=JK$22,VLOOKUP($C176,Input!$A$8:$IA$39,MATCH(JK$21,Input!$A$6:$IA$6,0),FALSE),0)*IF(JK$109&gt;=MAX($IC$109:JJ$109),MIN((JK$109-MAX($IC$109:JJ$109)),(JK$109-JJ$109)),0)</f>
        <v>0</v>
      </c>
      <c r="JL176" s="1">
        <f>+IF($E176=JL$22,VLOOKUP($C176,Input!$A$8:$IA$39,MATCH(JL$21,Input!$A$6:$IA$6,0),FALSE),0)*IF(JL$110&gt;=MAX($IC$110:JK$110),MIN((JL$110-MAX($IC$110:JK$110)),(JL$110-JK$110)),0)+IF($E176=JL$22,VLOOKUP($C176,Input!$A$8:$IA$39,MATCH(JL$21,Input!$A$6:$IA$6,0),FALSE),0)*IF(JL$109&gt;=MAX($IC$109:JK$109),MIN((JL$109-MAX($IC$109:JK$109)),(JL$109-JK$109)),0)</f>
        <v>0</v>
      </c>
      <c r="JN176" t="str">
        <f>+VLOOKUP($C176,Input!$A$8:$GZ$39,MATCH(JN$21,Input!$A$6:$GZ$6,0),FALSE)</f>
        <v>CNG Station Maint in fuel price</v>
      </c>
      <c r="JO176" s="1">
        <f>IF($E176+$I176+$D$7&lt;=JO$22,0,IF(JO$22-$D$7&gt;=$E176,VLOOKUP($C176,Input!$A$8:$GZ$39,MATCH(JO$21,Input!$A$6:$GZ$6,0),FALSE),0)*$F176/$G176)*$D176</f>
        <v>0</v>
      </c>
      <c r="JP176" s="1">
        <f>IF($E176+$I176+$D$7&lt;=JP$22,0,IF(JP$22-$D$7&gt;=$E176,VLOOKUP($C176,Input!$A$8:$GZ$39,MATCH(JP$21,Input!$A$6:$GZ$6,0),FALSE),0)*$F176/$G176)*$D176</f>
        <v>0</v>
      </c>
      <c r="JQ176" s="1">
        <f>IF($E176+$I176+$D$7&lt;=JQ$22,0,IF(JQ$22-$D$7&gt;=$E176,VLOOKUP($C176,Input!$A$8:$GZ$39,MATCH(JQ$21,Input!$A$6:$GZ$6,0),FALSE),0)*$F176/$G176)*$D176</f>
        <v>0</v>
      </c>
      <c r="JR176" s="1">
        <f>IF($E176+$I176+$D$7&lt;=JR$22,0,IF(JR$22-$D$7&gt;=$E176,VLOOKUP($C176,Input!$A$8:$GZ$39,MATCH(JR$21,Input!$A$6:$GZ$6,0),FALSE),0)*$F176/$G176)*$D176</f>
        <v>0</v>
      </c>
      <c r="JS176" s="1">
        <f>IF($E176+$I176+$D$7&lt;=JS$22,0,IF(JS$22-$D$7&gt;=$E176,VLOOKUP($C176,Input!$A$8:$GZ$39,MATCH(JS$21,Input!$A$6:$GZ$6,0),FALSE),0)*$F176/$G176)*$D176</f>
        <v>0</v>
      </c>
      <c r="JT176" s="1">
        <f>IF($E176+$I176+$D$7&lt;=JT$22,0,IF(JT$22-$D$7&gt;=$E176,VLOOKUP($C176,Input!$A$8:$GZ$39,MATCH(JT$21,Input!$A$6:$GZ$6,0),FALSE),0)*$F176/$G176)*$D176</f>
        <v>0</v>
      </c>
      <c r="JU176" s="1">
        <f>IF($E176+$I176+$D$7&lt;=JU$22,0,IF(JU$22-$D$7&gt;=$E176,VLOOKUP($C176,Input!$A$8:$GZ$39,MATCH(JU$21,Input!$A$6:$GZ$6,0),FALSE),0)*$F176/$G176)*$D176</f>
        <v>0</v>
      </c>
      <c r="JV176" s="1">
        <f>IF($E176+$I176+$D$7&lt;=JV$22,0,IF(JV$22-$D$7&gt;=$E176,VLOOKUP($C176,Input!$A$8:$GZ$39,MATCH(JV$21,Input!$A$6:$GZ$6,0),FALSE),0)*$F176/$G176)*$D176</f>
        <v>0</v>
      </c>
      <c r="JW176" s="1">
        <f>IF($E176+$I176+$D$7&lt;=JW$22,0,IF(JW$22-$D$7&gt;=$E176,VLOOKUP($C176,Input!$A$8:$GZ$39,MATCH(JW$21,Input!$A$6:$GZ$6,0),FALSE),0)*$F176/$G176)*$D176</f>
        <v>0</v>
      </c>
      <c r="JX176" s="1">
        <f>IF($E176+$I176+$D$7&lt;=JX$22,0,IF(JX$22-$D$7&gt;=$E176,VLOOKUP($C176,Input!$A$8:$GZ$39,MATCH(JX$21,Input!$A$6:$GZ$6,0),FALSE),0)*$F176/$G176)*$D176</f>
        <v>0</v>
      </c>
      <c r="JY176" s="1">
        <f>IF($E176+$I176+$D$7&lt;=JY$22,0,IF(JY$22-$D$7&gt;=$E176,VLOOKUP($C176,Input!$A$8:$GZ$39,MATCH(JY$21,Input!$A$6:$GZ$6,0),FALSE),0)*$F176/$G176)*$D176</f>
        <v>0</v>
      </c>
      <c r="JZ176" s="1">
        <f>IF($E176+$I176+$D$7&lt;=JZ$22,0,IF(JZ$22-$D$7&gt;=$E176,VLOOKUP($C176,Input!$A$8:$GZ$39,MATCH(JZ$21,Input!$A$6:$GZ$6,0),FALSE),0)*$F176/$G176)*$D176</f>
        <v>0</v>
      </c>
      <c r="KA176" s="1">
        <f>IF($E176+$I176+$D$7&lt;=KA$22,0,IF(KA$22-$D$7&gt;=$E176,VLOOKUP($C176,Input!$A$8:$GZ$39,MATCH(KA$21,Input!$A$6:$GZ$6,0),FALSE),0)*$F176/$G176)*$D176</f>
        <v>0</v>
      </c>
      <c r="KB176" s="1">
        <f>IF($E176+$I176+$D$7&lt;=KB$22,0,IF(KB$22-$D$7&gt;=$E176,VLOOKUP($C176,Input!$A$8:$GZ$39,MATCH(KB$21,Input!$A$6:$GZ$6,0),FALSE),0)*$F176/$G176)*$D176</f>
        <v>0</v>
      </c>
      <c r="KC176" s="1">
        <f>IF($E176+$I176+$D$7&lt;=KC$22,0,IF(KC$22-$D$7&gt;=$E176,VLOOKUP($C176,Input!$A$8:$GZ$39,MATCH(KC$21,Input!$A$6:$GZ$6,0),FALSE),0)*$F176/$G176)*$D176</f>
        <v>0</v>
      </c>
      <c r="KD176" s="1">
        <f>IF($E176+$I176+$D$7&lt;=KD$22,0,IF(KD$22-$D$7&gt;=$E176,VLOOKUP($C176,Input!$A$8:$GZ$39,MATCH(KD$21,Input!$A$6:$GZ$6,0),FALSE),0)*$F176/$G176)*$D176</f>
        <v>0</v>
      </c>
      <c r="KE176" s="1">
        <f>IF($E176+$I176+$D$7&lt;=KE$22,0,IF(KE$22-$D$7&gt;=$E176,VLOOKUP($C176,Input!$A$8:$GZ$39,MATCH(KE$21,Input!$A$6:$GZ$6,0),FALSE),0)*$F176/$G176)*$D176</f>
        <v>0</v>
      </c>
      <c r="KF176" s="1">
        <f>IF($E176+$I176+$D$7&lt;=KF$22,0,IF(KF$22-$D$7&gt;=$E176,VLOOKUP($C176,Input!$A$8:$GZ$39,MATCH(KF$21,Input!$A$6:$GZ$6,0),FALSE),0)*$F176/$G176)*$D176</f>
        <v>0</v>
      </c>
      <c r="KG176" s="1">
        <f>IF($E176+$I176+$D$7&lt;=KG$22,0,IF(KG$22-$D$7&gt;=$E176,VLOOKUP($C176,Input!$A$8:$GZ$39,MATCH(KG$21,Input!$A$6:$GZ$6,0),FALSE),0)*$F176/$G176)*$D176</f>
        <v>0</v>
      </c>
      <c r="KH176" s="1">
        <f>IF($E176+$I176+$D$7&lt;=KH$22,0,IF(KH$22-$D$7&gt;=$E176,VLOOKUP($C176,Input!$A$8:$GZ$39,MATCH(KH$21,Input!$A$6:$GZ$6,0),FALSE),0)*$F176/$G176)*$D176</f>
        <v>0</v>
      </c>
      <c r="KI176" s="1">
        <f>IF($E176+$I176+$D$7&lt;=KI$22,0,IF(KI$22-$D$7&gt;=$E176,VLOOKUP($C176,Input!$A$8:$GZ$39,MATCH(KI$21,Input!$A$6:$GZ$6,0),FALSE),0)*$F176/$G176)*$D176</f>
        <v>0</v>
      </c>
      <c r="KJ176" s="1">
        <f>IF($E176+$I176+$D$7&lt;=KJ$22,0,IF(KJ$22-$D$7&gt;=$E176,VLOOKUP($C176,Input!$A$8:$GZ$39,MATCH(KJ$21,Input!$A$6:$GZ$6,0),FALSE),0)*$F176/$G176)*$D176</f>
        <v>0</v>
      </c>
      <c r="KK176" s="1">
        <f>IF($E176+$I176+$D$7&lt;=KK$22,0,IF(KK$22-$D$7&gt;=$E176,VLOOKUP($C176,Input!$A$8:$GZ$39,MATCH(KK$21,Input!$A$6:$GZ$6,0),FALSE),0)*$F176/$G176)*$D176</f>
        <v>0</v>
      </c>
      <c r="KL176" s="1">
        <f>IF($E176+$I176+$D$7&lt;=KL$22,0,IF(KL$22-$D$7&gt;=$E176,VLOOKUP($C176,Input!$A$8:$GZ$39,MATCH(KL$21,Input!$A$6:$GZ$6,0),FALSE),0)*$F176/$G176)*$D176</f>
        <v>0</v>
      </c>
      <c r="KM176" s="1">
        <f>IF($E176+$I176+$D$7&lt;=KM$22,0,IF(KM$22-$D$7&gt;=$E176,VLOOKUP($C176,Input!$A$8:$GZ$39,MATCH(KM$21,Input!$A$6:$GZ$6,0),FALSE),0)*$F176/$G176)*$D176</f>
        <v>0</v>
      </c>
      <c r="KN176" s="1">
        <f>IF($E176+$I176+$D$7&lt;=KN$22,0,IF(KN$22-$D$7&gt;=$E176,VLOOKUP($C176,Input!$A$8:$GZ$39,MATCH(KN$21,Input!$A$6:$GZ$6,0),FALSE),0)*$F176/$G176)*$D176</f>
        <v>0</v>
      </c>
      <c r="KO176" s="1">
        <f>IF($E176+$I176+$D$7&lt;=KO$22,0,IF(KO$22-$D$7&gt;=$E176,VLOOKUP($C176,Input!$A$8:$GZ$39,MATCH(KO$21,Input!$A$6:$GZ$6,0),FALSE),0)*$F176/$G176)*$D176</f>
        <v>0</v>
      </c>
      <c r="KP176" s="1">
        <f>IF($E176+$I176+$D$7&lt;=KP$22,0,IF(KP$22-$D$7&gt;=$E176,VLOOKUP($C176,Input!$A$8:$GZ$39,MATCH(KP$21,Input!$A$6:$GZ$6,0),FALSE),0)*$F176/$G176)*$D176</f>
        <v>0</v>
      </c>
      <c r="KQ176" s="1">
        <f>IF($E176+$I176+$D$7&lt;=KQ$22,0,IF(KQ$22-$D$7&gt;=$E176,VLOOKUP($C176,Input!$A$8:$GZ$39,MATCH(KQ$21,Input!$A$6:$GZ$6,0),FALSE),0)*$F176/$G176)*$D176</f>
        <v>0</v>
      </c>
      <c r="KR176" s="1">
        <f>IF($E176+$I176+$D$7&lt;=KR$22,0,IF(KR$22-$D$7&gt;=$E176,VLOOKUP($C176,Input!$A$8:$GZ$39,MATCH(KR$21,Input!$A$6:$GZ$6,0),FALSE),0)*$F176/$G176)*$D176</f>
        <v>0</v>
      </c>
      <c r="KS176" s="1">
        <f>IF($E176+$I176+$D$7&lt;=KS$22,0,IF(KS$22-$D$7&gt;=$E176,VLOOKUP($C176,Input!$A$8:$GZ$39,MATCH(KS$21,Input!$A$6:$GZ$6,0),FALSE),0)*$F176/$G176)*$D176</f>
        <v>0</v>
      </c>
      <c r="KT176" s="1">
        <f>IF($E176+$I176+$D$7&lt;=KT$22,0,IF(KT$22-$D$7&gt;=$E176,VLOOKUP($C176,Input!$A$8:$GZ$39,MATCH(KT$21,Input!$A$6:$GZ$6,0),FALSE),0)*$F176/$G176)*$D176</f>
        <v>0</v>
      </c>
      <c r="KU176" s="1">
        <f>IF($E176+$I176+$D$7&lt;=KU$22,0,IF(KU$22-$D$7&gt;=$E176,VLOOKUP($C176,Input!$A$8:$GZ$39,MATCH(KU$21,Input!$A$6:$GZ$6,0),FALSE),0)*$F176/$G176)*$D176</f>
        <v>0</v>
      </c>
      <c r="KV176" s="1">
        <f>IF($E176+$I176+$D$7&lt;=KV$22,0,IF(KV$22-$D$7&gt;=$E176,VLOOKUP($C176,Input!$A$8:$GZ$39,MATCH(KV$21,Input!$A$6:$GZ$6,0),FALSE),0)*$F176/$G176)*$D176</f>
        <v>0</v>
      </c>
      <c r="KW176" s="1">
        <f>IF($E176+$I176+$D$7&lt;=KW$22,0,IF(KW$22-$D$7&gt;=$E176,VLOOKUP($C176,Input!$A$8:$GZ$39,MATCH(KW$21,Input!$A$6:$GZ$6,0),FALSE),0)*$F176/$G176)*$D176</f>
        <v>0</v>
      </c>
      <c r="KY176" t="str">
        <f>VLOOKUP($C176,Input!$A$8:$HV$39,MATCH(KY$21,Input!$A$6:$HV$6,0),FALSE)</f>
        <v xml:space="preserve">CNG (compressed and at pump, including station maintenance) </v>
      </c>
      <c r="KZ176" s="1">
        <f>IF($E176+$I176+$D$7&lt;=KZ$22,0,IF(KZ$22-$D$7&gt;=$E176,VLOOKUP($C176,Input!$A$8:$HV$39,MATCH(KZ$21,Input!$A$6:$HV$6,0),FALSE)/$G176*$F176,0))*$D176</f>
        <v>0</v>
      </c>
      <c r="LA176" s="1">
        <f>IF($E176+$I176+$D$7&lt;=LA$22,0,IF(LA$22-$D$7&gt;=$E176,VLOOKUP($C176,Input!$A$8:$HV$39,MATCH(LA$21,Input!$A$6:$HV$6,0),FALSE)/$G176*$F176,0))*$D176</f>
        <v>0</v>
      </c>
      <c r="LB176" s="1">
        <f>IF($E176+$I176+$D$7&lt;=LB$22,0,IF(LB$22-$D$7&gt;=$E176,VLOOKUP($C176,Input!$A$8:$HV$39,MATCH(LB$21,Input!$A$6:$HV$6,0),FALSE)/$G176*$F176,0))*$D176</f>
        <v>0</v>
      </c>
      <c r="LC176" s="1">
        <f>IF($E176+$I176+$D$7&lt;=LC$22,0,IF(LC$22-$D$7&gt;=$E176,VLOOKUP($C176,Input!$A$8:$HV$39,MATCH(LC$21,Input!$A$6:$HV$6,0),FALSE)/$G176*$F176,0))*$D176</f>
        <v>0</v>
      </c>
      <c r="LD176" s="1">
        <f>IF($E176+$I176+$D$7&lt;=LD$22,0,IF(LD$22-$D$7&gt;=$E176,VLOOKUP($C176,Input!$A$8:$HV$39,MATCH(LD$21,Input!$A$6:$HV$6,0),FALSE)/$G176*$F176,0))*$D176</f>
        <v>0</v>
      </c>
      <c r="LE176" s="1">
        <f>IF($E176+$I176+$D$7&lt;=LE$22,0,IF(LE$22-$D$7&gt;=$E176,VLOOKUP($C176,Input!$A$8:$HV$39,MATCH(LE$21,Input!$A$6:$HV$6,0),FALSE)/$G176*$F176,0))*$D176</f>
        <v>0</v>
      </c>
      <c r="LF176" s="1">
        <f>IF($E176+$I176+$D$7&lt;=LF$22,0,IF(LF$22-$D$7&gt;=$E176,VLOOKUP($C176,Input!$A$8:$HV$39,MATCH(LF$21,Input!$A$6:$HV$6,0),FALSE)/$G176*$F176,0))*$D176</f>
        <v>0</v>
      </c>
      <c r="LG176" s="1">
        <f>IF($E176+$I176+$D$7&lt;=LG$22,0,IF(LG$22-$D$7&gt;=$E176,VLOOKUP($C176,Input!$A$8:$HV$39,MATCH(LG$21,Input!$A$6:$HV$6,0),FALSE)/$G176*$F176,0))*$D176</f>
        <v>0</v>
      </c>
      <c r="LH176" s="1">
        <f>IF($E176+$I176+$D$7&lt;=LH$22,0,IF(LH$22-$D$7&gt;=$E176,VLOOKUP($C176,Input!$A$8:$HV$39,MATCH(LH$21,Input!$A$6:$HV$6,0),FALSE)/$G176*$F176,0))*$D176</f>
        <v>0</v>
      </c>
      <c r="LI176" s="1">
        <f>IF($E176+$I176+$D$7&lt;=LI$22,0,IF(LI$22-$D$7&gt;=$E176,VLOOKUP($C176,Input!$A$8:$HV$39,MATCH(LI$21,Input!$A$6:$HV$6,0),FALSE)/$G176*$F176,0))*$D176</f>
        <v>0</v>
      </c>
      <c r="LJ176" s="1">
        <f>IF($E176+$I176+$D$7&lt;=LJ$22,0,IF(LJ$22-$D$7&gt;=$E176,VLOOKUP($C176,Input!$A$8:$HV$39,MATCH(LJ$21,Input!$A$6:$HV$6,0),FALSE)/$G176*$F176,0))*$D176</f>
        <v>0</v>
      </c>
      <c r="LK176" s="1">
        <f>IF($E176+$I176+$D$7&lt;=LK$22,0,IF(LK$22-$D$7&gt;=$E176,VLOOKUP($C176,Input!$A$8:$HV$39,MATCH(LK$21,Input!$A$6:$HV$6,0),FALSE)/$G176*$F176,0))*$D176</f>
        <v>0</v>
      </c>
      <c r="LL176" s="1">
        <f>IF($E176+$I176+$D$7&lt;=LL$22,0,IF(LL$22-$D$7&gt;=$E176,VLOOKUP($C176,Input!$A$8:$HV$39,MATCH(LL$21,Input!$A$6:$HV$6,0),FALSE)/$G176*$F176,0))*$D176</f>
        <v>0</v>
      </c>
      <c r="LM176" s="1">
        <f>IF($E176+$I176+$D$7&lt;=LM$22,0,IF(LM$22-$D$7&gt;=$E176,VLOOKUP($C176,Input!$A$8:$HV$39,MATCH(LM$21,Input!$A$6:$HV$6,0),FALSE)/$G176*$F176,0))*$D176</f>
        <v>0</v>
      </c>
      <c r="LN176" s="1">
        <f>IF($E176+$I176+$D$7&lt;=LN$22,0,IF(LN$22-$D$7&gt;=$E176,VLOOKUP($C176,Input!$A$8:$HV$39,MATCH(LN$21,Input!$A$6:$HV$6,0),FALSE)/$G176*$F176,0))*$D176</f>
        <v>0</v>
      </c>
      <c r="LO176" s="1">
        <f>IF($E176+$I176+$D$7&lt;=LO$22,0,IF(LO$22-$D$7&gt;=$E176,VLOOKUP($C176,Input!$A$8:$HV$39,MATCH(LO$21,Input!$A$6:$HV$6,0),FALSE)/$G176*$F176,0))*$D176</f>
        <v>0</v>
      </c>
      <c r="LP176" s="1">
        <f>IF($E176+$I176+$D$7&lt;=LP$22,0,IF(LP$22-$D$7&gt;=$E176,VLOOKUP($C176,Input!$A$8:$HV$39,MATCH(LP$21,Input!$A$6:$HV$6,0),FALSE)/$G176*$F176,0))*$D176</f>
        <v>0</v>
      </c>
      <c r="LQ176" s="1">
        <f>IF($E176+$I176+$D$7&lt;=LQ$22,0,IF(LQ$22-$D$7&gt;=$E176,VLOOKUP($C176,Input!$A$8:$HV$39,MATCH(LQ$21,Input!$A$6:$HV$6,0),FALSE)/$G176*$F176,0))*$D176</f>
        <v>0</v>
      </c>
      <c r="LR176" s="1">
        <f>IF($E176+$I176+$D$7&lt;=LR$22,0,IF(LR$22-$D$7&gt;=$E176,VLOOKUP($C176,Input!$A$8:$HV$39,MATCH(LR$21,Input!$A$6:$HV$6,0),FALSE)/$G176*$F176,0))*$D176</f>
        <v>0</v>
      </c>
      <c r="LS176" s="1">
        <f>IF($E176+$I176+$D$7&lt;=LS$22,0,IF(LS$22-$D$7&gt;=$E176,VLOOKUP($C176,Input!$A$8:$HV$39,MATCH(LS$21,Input!$A$6:$HV$6,0),FALSE)/$G176*$F176,0))*$D176</f>
        <v>0</v>
      </c>
      <c r="LT176" s="1">
        <f>IF($E176+$I176+$D$7&lt;=LT$22,0,IF(LT$22-$D$7&gt;=$E176,VLOOKUP($C176,Input!$A$8:$HV$39,MATCH(LT$21,Input!$A$6:$HV$6,0),FALSE)/$G176*$F176,0))*$D176</f>
        <v>0</v>
      </c>
      <c r="LU176" s="1">
        <f>IF($E176+$I176+$D$7&lt;=LU$22,0,IF(LU$22-$D$7&gt;=$E176,VLOOKUP($C176,Input!$A$8:$HV$39,MATCH(LU$21,Input!$A$6:$HV$6,0),FALSE)/$G176*$F176,0))*$D176</f>
        <v>0</v>
      </c>
      <c r="LV176" s="1">
        <f>IF($E176+$I176+$D$7&lt;=LV$22,0,IF(LV$22-$D$7&gt;=$E176,VLOOKUP($C176,Input!$A$8:$HV$39,MATCH(LV$21,Input!$A$6:$HV$6,0),FALSE)/$G176*$F176,0))*$D176</f>
        <v>0</v>
      </c>
      <c r="LW176" s="1">
        <f>IF($E176+$I176+$D$7&lt;=LW$22,0,IF(LW$22-$D$7&gt;=$E176,VLOOKUP($C176,Input!$A$8:$HV$39,MATCH(LW$21,Input!$A$6:$HV$6,0),FALSE)/$G176*$F176,0))*$D176</f>
        <v>0</v>
      </c>
      <c r="LX176" s="1">
        <f>IF($E176+$I176+$D$7&lt;=LX$22,0,IF(LX$22-$D$7&gt;=$E176,VLOOKUP($C176,Input!$A$8:$HV$39,MATCH(LX$21,Input!$A$6:$HV$6,0),FALSE)/$G176*$F176,0))*$D176</f>
        <v>0</v>
      </c>
      <c r="LY176" s="1">
        <f>IF($E176+$I176+$D$7&lt;=LY$22,0,IF(LY$22-$D$7&gt;=$E176,VLOOKUP($C176,Input!$A$8:$HV$39,MATCH(LY$21,Input!$A$6:$HV$6,0),FALSE)/$G176*$F176,0))*$D176</f>
        <v>2465853.8161839521</v>
      </c>
      <c r="LZ176" s="1">
        <f>IF($E176+$I176+$D$7&lt;=LZ$22,0,IF(LZ$22-$D$7&gt;=$E176,VLOOKUP($C176,Input!$A$8:$HV$39,MATCH(LZ$21,Input!$A$6:$HV$6,0),FALSE)/$G176*$F176,0))*$D176</f>
        <v>2516710.3546306053</v>
      </c>
      <c r="MA176" s="1">
        <f>IF($E176+$I176+$D$7&lt;=MA$22,0,IF(MA$22-$D$7&gt;=$E176,VLOOKUP($C176,Input!$A$8:$HV$39,MATCH(MA$21,Input!$A$6:$HV$6,0),FALSE)/$G176*$F176,0))*$D176</f>
        <v>2927710.3016507509</v>
      </c>
      <c r="MB176" s="1">
        <f>IF($E176+$I176+$D$7&lt;=MB$22,0,IF(MB$22-$D$7&gt;=$E176,VLOOKUP($C176,Input!$A$8:$HV$39,MATCH(MB$21,Input!$A$6:$HV$6,0),FALSE)/$G176*$F176,0))*$D176</f>
        <v>2958032.9782681116</v>
      </c>
      <c r="MC176" s="1">
        <f>IF($E176+$I176+$D$7&lt;=MC$22,0,IF(MC$22-$D$7&gt;=$E176,VLOOKUP($C176,Input!$A$8:$HV$39,MATCH(MC$21,Input!$A$6:$HV$6,0),FALSE)/$G176*$F176,0))*$D176</f>
        <v>2984898.1603215425</v>
      </c>
      <c r="MD176" s="1">
        <f>IF($E176+$I176+$D$7&lt;=MD$22,0,IF(MD$22-$D$7&gt;=$E176,VLOOKUP($C176,Input!$A$8:$HV$39,MATCH(MD$21,Input!$A$6:$HV$6,0),FALSE)/$G176*$F176,0))*$D176</f>
        <v>2991715.4951793929</v>
      </c>
      <c r="ME176" s="1">
        <f>IF($E176+$I176+$D$7&lt;=ME$22,0,IF(ME$22-$D$7&gt;=$E176,VLOOKUP($C176,Input!$A$8:$HV$39,MATCH(ME$21,Input!$A$6:$HV$6,0),FALSE)/$G176*$F176,0))*$D176</f>
        <v>3054796.0504834088</v>
      </c>
      <c r="MF176" s="1">
        <f>IF($E176+$I176+$D$7&lt;=MF$22,0,IF(MF$22-$D$7&gt;=$E176,VLOOKUP($C176,Input!$A$8:$HV$39,MATCH(MF$21,Input!$A$6:$HV$6,0),FALSE)/$G176*$F176,0))*$D176</f>
        <v>3063900.4647573088</v>
      </c>
      <c r="MG176" s="1">
        <f>IF($E176+$I176+$D$7&lt;=MG$22,0,IF(MG$22-$D$7&gt;=$E176,VLOOKUP($C176,Input!$A$8:$HV$39,MATCH(MG$21,Input!$A$6:$HV$6,0),FALSE)/$G176*$F176,0))*$D176</f>
        <v>3068383.3291563131</v>
      </c>
      <c r="MH176" s="1">
        <f>IF($E176+$I176+$D$7&lt;=MH$22,0,IF(MH$22-$D$7&gt;=$E176,VLOOKUP($C176,Input!$A$8:$HV$39,MATCH(MH$21,Input!$A$6:$HV$6,0),FALSE)/$G176*$F176,0))*$D176</f>
        <v>3081616.0982103674</v>
      </c>
      <c r="MI176" s="1">
        <f>IF($E176+$I176+$D$7&lt;=MI$22,0,IF(MI$22-$D$7&gt;=$E176,VLOOKUP($C176,Input!$A$8:$HV$39,MATCH(MI$21,Input!$A$6:$HV$6,0),FALSE)/$G176*$F176,0))*$D176</f>
        <v>3100378.4377255593</v>
      </c>
      <c r="MJ176" s="1">
        <f>IF($E176+$I176+$D$7&lt;=MJ$22,0,IF(MJ$22-$D$7&gt;=$E176,VLOOKUP($C176,Input!$A$8:$HV$39,MATCH(MJ$21,Input!$A$6:$HV$6,0),FALSE)/$G176*$F176,0))*$D176</f>
        <v>3117807.0578934494</v>
      </c>
      <c r="MK176" s="1">
        <f>IF($E176+$I176+$D$7&lt;=MK$22,0,IF(MK$22-$D$7&gt;=$E176,VLOOKUP($C176,Input!$A$8:$HV$39,MATCH(MK$21,Input!$A$6:$HV$6,0),FALSE)/$G176*$F176,0))*$D176</f>
        <v>3124337.1743101026</v>
      </c>
      <c r="ML176" s="1">
        <f>IF($E176+$I176+$D$7&lt;=ML$22,0,IF(ML$22-$D$7&gt;=$E176,VLOOKUP($C176,Input!$A$8:$HV$39,MATCH(ML$21,Input!$A$6:$HV$6,0),FALSE)/$G176*$F176,0))*$D176</f>
        <v>3125437.0157838594</v>
      </c>
      <c r="MM176" s="1">
        <f>IF($E176+$I176+$D$7&lt;=MM$22,0,IF(MM$22-$D$7&gt;=$E176,VLOOKUP($C176,Input!$A$8:$HV$39,MATCH(MM$21,Input!$A$6:$HV$6,0),FALSE)/$G176*$F176,0))*$D176</f>
        <v>0</v>
      </c>
      <c r="MN176" s="1">
        <f>IF($E176+$I176+$D$7&lt;=MN$22,0,IF(MN$22-$D$7&gt;=$E176,VLOOKUP($C176,Input!$A$8:$HV$39,MATCH(MN$21,Input!$A$6:$HV$6,0),FALSE)/$G176*$F176,0))*$D176</f>
        <v>0</v>
      </c>
      <c r="MO176" s="1">
        <f>IF($E176+$I176+$D$7&lt;=MO$22,0,IF(MO$22-$D$7&gt;=$E176,VLOOKUP($C176,Input!$A$8:$HV$39,MATCH(MO$21,Input!$A$6:$HV$6,0),FALSE)/$G176*$F176,0))*$D176</f>
        <v>0</v>
      </c>
      <c r="MP176" s="1">
        <f>IF($E176+$I176+$D$7&lt;=MP$22,0,IF(MP$22-$D$7&gt;=$E176,VLOOKUP($C176,Input!$A$8:$HV$39,MATCH(MP$21,Input!$A$6:$HV$6,0),FALSE)/$G176*$F176,0))*$D176</f>
        <v>0</v>
      </c>
      <c r="MQ176" s="1">
        <f>IF($E176+$I176+$D$7&lt;=MQ$22,0,IF(MQ$22-$D$7&gt;=$E176,VLOOKUP($C176,Input!$A$8:$HV$39,MATCH(MQ$21,Input!$A$6:$HV$6,0),FALSE)/$G176*$F176,0))*$D176</f>
        <v>0</v>
      </c>
      <c r="MR176" s="1">
        <f>IF($E176+$I176+$D$7&lt;=MR$22,0,IF(MR$22-$D$7&gt;=$E176,VLOOKUP($C176,Input!$A$8:$HV$39,MATCH(MR$21,Input!$A$6:$HV$6,0),FALSE)/$G176*$F176,0))*$D176</f>
        <v>0</v>
      </c>
      <c r="MS176" s="1">
        <f>IF($E176+$I176+$D$7&lt;=MS$22,0,IF(MS$22-$D$7&gt;=$E176,VLOOKUP($C176,Input!$A$8:$HV$39,MATCH(MS$21,Input!$A$6:$HV$6,0),FALSE)/$G176*$F176,0))*$D176</f>
        <v>0</v>
      </c>
      <c r="MT176" s="1">
        <f>IF($E176+$I176+$D$7&lt;=MT$22,0,IF(MT$22-$D$7&gt;=$E176,VLOOKUP($C176,Input!$A$8:$HV$39,MATCH(MT$21,Input!$A$6:$HV$6,0),FALSE)/$G176*$F176,0))*$D176</f>
        <v>0</v>
      </c>
      <c r="MU176" s="1">
        <f>IF($E176+$I176+$D$7&lt;=MU$22,0,IF(MU$22-$D$7&gt;=$E176,VLOOKUP($C176,Input!$A$8:$HV$39,MATCH(MU$21,Input!$A$6:$HV$6,0),FALSE)/$G176*$F176,0))*$D176</f>
        <v>0</v>
      </c>
      <c r="MV176" s="1">
        <f>IF($E176+$I176+$D$7&lt;=MV$22,0,IF(MV$22-$D$7&gt;=$E176,VLOOKUP($C176,Input!$A$8:$HV$39,MATCH(MV$21,Input!$A$6:$HV$6,0),FALSE)/$G176*$F176,0))*$D176</f>
        <v>0</v>
      </c>
      <c r="MW176" s="1">
        <f>IF($E176+$I176+$D$7&lt;=MW$22,0,IF(MW$22-$D$7&gt;=$E176,VLOOKUP($C176,Input!$A$8:$HV$39,MATCH(MW$21,Input!$A$6:$HV$6,0),FALSE)/$G176*$F176,0))*$D176</f>
        <v>0</v>
      </c>
      <c r="MX176" s="1">
        <f>IF($E176+$I176+$D$7&lt;=MX$22,0,IF(MX$22-$D$7&gt;=$E176,VLOOKUP($C176,Input!$A$8:$HV$39,MATCH(MX$21,Input!$A$6:$HV$6,0),FALSE)/$G176*$F176,0))*$D176</f>
        <v>0</v>
      </c>
      <c r="MZ176" t="str">
        <f>VLOOKUP($C176,Input!$A$8:$HV$39,MATCH(MZ$21,Input!$A$6:$HV$6,0),FALSE)</f>
        <v>Fossil CNG LCFS Credit ($/DGE)</v>
      </c>
      <c r="NA176" s="1">
        <f>IF($E176+$I176+$D$7&lt;=NA$22,0,IF(NA$22-$D$7&gt;=$E176,-VLOOKUP($C176,Input!$A$8:$HV$39,MATCH(NA$21,Input!$A$6:$HV$6,0),FALSE)/$G176*$F176,0))*$D176*$G$4/100</f>
        <v>0</v>
      </c>
      <c r="NB176" s="1">
        <f>IF($E176+$I176+$D$7&lt;=NB$22,0,IF(NB$22-$D$7&gt;=$E176,-VLOOKUP($C176,Input!$A$8:$HV$39,MATCH(NB$21,Input!$A$6:$HV$6,0),FALSE)/$G176*$F176,0))*$D176*$G$4/100</f>
        <v>0</v>
      </c>
      <c r="NC176" s="1">
        <f>IF($E176+$I176+$D$7&lt;=NC$22,0,IF(NC$22-$D$7&gt;=$E176,-VLOOKUP($C176,Input!$A$8:$HV$39,MATCH(NC$21,Input!$A$6:$HV$6,0),FALSE)/$G176*$F176,0))*$D176*$G$4/100</f>
        <v>0</v>
      </c>
      <c r="ND176" s="1">
        <f>IF($E176+$I176+$D$7&lt;=ND$22,0,IF(ND$22-$D$7&gt;=$E176,-VLOOKUP($C176,Input!$A$8:$HV$39,MATCH(ND$21,Input!$A$6:$HV$6,0),FALSE)/$G176*$F176,0))*$D176*$G$4/100</f>
        <v>0</v>
      </c>
      <c r="NE176" s="1">
        <f>IF($E176+$I176+$D$7&lt;=NE$22,0,IF(NE$22-$D$7&gt;=$E176,-VLOOKUP($C176,Input!$A$8:$HV$39,MATCH(NE$21,Input!$A$6:$HV$6,0),FALSE)/$G176*$F176,0))*$D176*$G$4/100</f>
        <v>0</v>
      </c>
      <c r="NF176" s="1">
        <f>IF($E176+$I176+$D$7&lt;=NF$22,0,IF(NF$22-$D$7&gt;=$E176,-VLOOKUP($C176,Input!$A$8:$HV$39,MATCH(NF$21,Input!$A$6:$HV$6,0),FALSE)/$G176*$F176,0))*$D176*$G$4/100</f>
        <v>0</v>
      </c>
      <c r="NG176" s="1">
        <f>IF($E176+$I176+$D$7&lt;=NG$22,0,IF(NG$22-$D$7&gt;=$E176,-VLOOKUP($C176,Input!$A$8:$HV$39,MATCH(NG$21,Input!$A$6:$HV$6,0),FALSE)/$G176*$F176,0))*$D176*$G$4/100</f>
        <v>0</v>
      </c>
      <c r="NH176" s="1">
        <f>IF($E176+$I176+$D$7&lt;=NH$22,0,IF(NH$22-$D$7&gt;=$E176,-VLOOKUP($C176,Input!$A$8:$HV$39,MATCH(NH$21,Input!$A$6:$HV$6,0),FALSE)/$G176*$F176,0))*$D176*$G$4/100</f>
        <v>0</v>
      </c>
      <c r="NI176" s="1">
        <f>IF($E176+$I176+$D$7&lt;=NI$22,0,IF(NI$22-$D$7&gt;=$E176,-VLOOKUP($C176,Input!$A$8:$HV$39,MATCH(NI$21,Input!$A$6:$HV$6,0),FALSE)/$G176*$F176,0))*$D176*$G$4/100</f>
        <v>0</v>
      </c>
      <c r="NJ176" s="1">
        <f>IF($E176+$I176+$D$7&lt;=NJ$22,0,IF(NJ$22-$D$7&gt;=$E176,-VLOOKUP($C176,Input!$A$8:$HV$39,MATCH(NJ$21,Input!$A$6:$HV$6,0),FALSE)/$G176*$F176,0))*$D176*$G$4/100</f>
        <v>-100107.23121649497</v>
      </c>
      <c r="NK176" s="1">
        <f>IF($E176+$I176+$D$7&lt;=NK$22,0,IF(NK$22-$D$7&gt;=$E176,-VLOOKUP($C176,Input!$A$8:$HV$39,MATCH(NK$21,Input!$A$6:$HV$6,0),FALSE)/$G176*$F176,0))*$D176*$G$4/100</f>
        <v>-100107.23121649497</v>
      </c>
      <c r="NL176" s="1">
        <f>IF($E176+$I176+$D$7&lt;=NL$22,0,IF(NL$22-$D$7&gt;=$E176,-VLOOKUP($C176,Input!$A$8:$HV$39,MATCH(NL$21,Input!$A$6:$HV$6,0),FALSE)/$G176*$F176,0))*$D176*$G$4/100</f>
        <v>-100107.23121649497</v>
      </c>
      <c r="NM176" s="1">
        <f>IF($E176+$I176+$D$7&lt;=NM$22,0,IF(NM$22-$D$7&gt;=$E176,-VLOOKUP($C176,Input!$A$8:$HV$39,MATCH(NM$21,Input!$A$6:$HV$6,0),FALSE)/$G176*$F176,0))*$D176*$G$4/100</f>
        <v>-100107.23121649497</v>
      </c>
      <c r="NN176" s="1">
        <f>IF($E176+$I176+$D$7&lt;=NN$22,0,IF(NN$22-$D$7&gt;=$E176,-VLOOKUP($C176,Input!$A$8:$HV$39,MATCH(NN$21,Input!$A$6:$HV$6,0),FALSE)/$G176*$F176,0))*$D176*$G$4/100</f>
        <v>-100107.23121649497</v>
      </c>
      <c r="NO176" s="1">
        <f>IF($E176+$I176+$D$7&lt;=NO$22,0,IF(NO$22-$D$7&gt;=$E176,-VLOOKUP($C176,Input!$A$8:$HV$39,MATCH(NO$21,Input!$A$6:$HV$6,0),FALSE)/$G176*$F176,0))*$D176*$G$4/100</f>
        <v>-100107.23121649497</v>
      </c>
      <c r="NP176" s="1">
        <f>IF($E176+$I176+$D$7&lt;=NP$22,0,IF(NP$22-$D$7&gt;=$E176,-VLOOKUP($C176,Input!$A$8:$HV$39,MATCH(NP$21,Input!$A$6:$HV$6,0),FALSE)/$G176*$F176,0))*$D176*$G$4/100</f>
        <v>-100107.23121649497</v>
      </c>
      <c r="NQ176" s="1">
        <f>IF($E176+$I176+$D$7&lt;=NQ$22,0,IF(NQ$22-$D$7&gt;=$E176,-VLOOKUP($C176,Input!$A$8:$HV$39,MATCH(NQ$21,Input!$A$6:$HV$6,0),FALSE)/$G176*$F176,0))*$D176*$G$4/100</f>
        <v>-100107.23121649497</v>
      </c>
      <c r="NR176" s="1">
        <f>IF($E176+$I176+$D$7&lt;=NR$22,0,IF(NR$22-$D$7&gt;=$E176,-VLOOKUP($C176,Input!$A$8:$HV$39,MATCH(NR$21,Input!$A$6:$HV$6,0),FALSE)/$G176*$F176,0))*$D176*$G$4/100</f>
        <v>-100107.23121649497</v>
      </c>
      <c r="NS176" s="1">
        <f>IF($E176+$I176+$D$7&lt;=NS$22,0,IF(NS$22-$D$7&gt;=$E176,-VLOOKUP($C176,Input!$A$8:$HV$39,MATCH(NS$21,Input!$A$6:$HV$6,0),FALSE)/$G176*$F176,0))*$D176*$G$4/100</f>
        <v>-100107.23121649497</v>
      </c>
      <c r="NT176" s="1">
        <f>IF($E176+$I176+$D$7&lt;=NT$22,0,IF(NT$22-$D$7&gt;=$E176,-VLOOKUP($C176,Input!$A$8:$HV$39,MATCH(NT$21,Input!$A$6:$HV$6,0),FALSE)/$G176*$F176,0))*$D176*$G$4/100</f>
        <v>-100107.23121649497</v>
      </c>
      <c r="NU176" s="1">
        <f>IF($E176+$I176+$D$7&lt;=NU$22,0,IF(NU$22-$D$7&gt;=$E176,-VLOOKUP($C176,Input!$A$8:$HV$39,MATCH(NU$21,Input!$A$6:$HV$6,0),FALSE)/$G176*$F176,0))*$D176*$G$4/100</f>
        <v>-100107.23121649497</v>
      </c>
      <c r="NV176" s="1">
        <f>IF($E176+$I176+$D$7&lt;=NV$22,0,IF(NV$22-$D$7&gt;=$E176,-VLOOKUP($C176,Input!$A$8:$HV$39,MATCH(NV$21,Input!$A$6:$HV$6,0),FALSE)/$G176*$F176,0))*$D176*$G$4/100</f>
        <v>-100107.23121649497</v>
      </c>
      <c r="NW176" s="1">
        <f>IF($E176+$I176+$D$7&lt;=NW$22,0,IF(NW$22-$D$7&gt;=$E176,-VLOOKUP($C176,Input!$A$8:$HV$39,MATCH(NW$21,Input!$A$6:$HV$6,0),FALSE)/$G176*$F176,0))*$D176*$G$4/100</f>
        <v>-100107.23121649497</v>
      </c>
      <c r="NX176" s="1">
        <f>IF($E176+$I176+$D$7&lt;=NX$22,0,IF(NX$22-$D$7&gt;=$E176,-VLOOKUP($C176,Input!$A$8:$HV$39,MATCH(NX$21,Input!$A$6:$HV$6,0),FALSE)/$G176*$F176,0))*$D176*$G$4/100</f>
        <v>0</v>
      </c>
      <c r="NY176" s="1">
        <f>IF($E176+$I176+$D$7&lt;=NY$22,0,IF(NY$22-$D$7&gt;=$E176,-VLOOKUP($C176,Input!$A$8:$HV$39,MATCH(NY$21,Input!$A$6:$HV$6,0),FALSE)/$G176*$F176,0))*$D176*$G$4/100</f>
        <v>0</v>
      </c>
      <c r="NZ176" s="1">
        <f>IF($E176+$I176+$D$7&lt;=NZ$22,0,IF(NZ$22-$D$7&gt;=$E176,-VLOOKUP($C176,Input!$A$8:$HV$39,MATCH(NZ$21,Input!$A$6:$HV$6,0),FALSE)/$G176*$F176,0))*$D176*$G$4/100</f>
        <v>0</v>
      </c>
      <c r="OA176" s="1">
        <f>IF($E176+$I176+$D$7&lt;=OA$22,0,IF(OA$22-$D$7&gt;=$E176,-VLOOKUP($C176,Input!$A$8:$HV$39,MATCH(OA$21,Input!$A$6:$HV$6,0),FALSE)/$G176*$F176,0))*$D176*$G$4/100</f>
        <v>0</v>
      </c>
      <c r="OB176" s="1">
        <f>IF($E176+$I176+$D$7&lt;=OB$22,0,IF(OB$22-$D$7&gt;=$E176,-VLOOKUP($C176,Input!$A$8:$HV$39,MATCH(OB$21,Input!$A$6:$HV$6,0),FALSE)/$G176*$F176,0))*$D176*$G$4/100</f>
        <v>0</v>
      </c>
      <c r="OC176" s="1">
        <f>IF($E176+$I176+$D$7&lt;=OC$22,0,IF(OC$22-$D$7&gt;=$E176,-VLOOKUP($C176,Input!$A$8:$HV$39,MATCH(OC$21,Input!$A$6:$HV$6,0),FALSE)/$G176*$F176,0))*$D176*$G$4/100</f>
        <v>0</v>
      </c>
      <c r="OD176" s="1">
        <f>IF($E176+$I176+$D$7&lt;=OD$22,0,IF(OD$22-$D$7&gt;=$E176,-VLOOKUP($C176,Input!$A$8:$HV$39,MATCH(OD$21,Input!$A$6:$HV$6,0),FALSE)/$G176*$F176,0))*$D176*$G$4/100</f>
        <v>0</v>
      </c>
      <c r="OE176" s="1">
        <f>IF($E176+$I176+$D$7&lt;=OE$22,0,IF(OE$22-$D$7&gt;=$E176,-VLOOKUP($C176,Input!$A$8:$HV$39,MATCH(OE$21,Input!$A$6:$HV$6,0),FALSE)/$G176*$F176,0))*$D176*$G$4/100</f>
        <v>0</v>
      </c>
      <c r="OF176" s="1">
        <f>IF($E176+$I176+$D$7&lt;=OF$22,0,IF(OF$22-$D$7&gt;=$E176,-VLOOKUP($C176,Input!$A$8:$HV$39,MATCH(OF$21,Input!$A$6:$HV$6,0),FALSE)/$G176*$F176,0))*$D176*$G$4/100</f>
        <v>0</v>
      </c>
      <c r="OG176" s="1">
        <f>IF($E176+$I176+$D$7&lt;=OG$22,0,IF(OG$22-$D$7&gt;=$E176,-VLOOKUP($C176,Input!$A$8:$HV$39,MATCH(OG$21,Input!$A$6:$HV$6,0),FALSE)/$G176*$F176,0))*$D176*$G$4/100</f>
        <v>0</v>
      </c>
      <c r="OH176" s="1">
        <f>IF($E176+$I176+$D$7&lt;=OH$22,0,IF(OH$22-$D$7&gt;=$E176,-VLOOKUP($C176,Input!$A$8:$HV$39,MATCH(OH$21,Input!$A$6:$HV$6,0),FALSE)/$G176*$F176,0))*$D176*$G$4/100</f>
        <v>0</v>
      </c>
      <c r="OI176" s="1">
        <f>IF($E176+$I176+$D$7&lt;=OI$22,0,IF(OI$22-$D$7&gt;=$E176,-VLOOKUP($C176,Input!$A$8:$HV$39,MATCH(OI$21,Input!$A$6:$HV$6,0),FALSE)/$G176*$F176,0))*$D176*$G$4/100</f>
        <v>0</v>
      </c>
      <c r="OK176" t="str">
        <f>VLOOKUP($C176,Input!$A$8:$HW$39,MATCH(OK$21,Input!$A$6:$HW$6,0),FALSE)</f>
        <v>NA</v>
      </c>
      <c r="OL176" s="1">
        <f>IF($E176+$I176+$D$7&lt;=OL$22,0,IF(OL$22-$D$7&gt;=$E176,IF(COUNTIF($KZ176:LP176,"&gt;0")&gt;0,VLOOKUP($C176,Input!$A$8:$HV$21,MATCH($OK$21+COUNTIF($KZ176:LP176,"&gt;0"),Input!$A$6:$HV$6,0),FALSE),0),0))*$D176</f>
        <v>0</v>
      </c>
      <c r="OM176" s="1">
        <f>IF($E176+$I176+$D$7&lt;=OM$22,0,IF(OM$22-$D$7&gt;=$E176,IF(COUNTIF($KZ176:LQ176,"&gt;0")&gt;0,VLOOKUP($C176,Input!$A$8:$HV$21,MATCH($OK$21+COUNTIF($KZ176:LQ176,"&gt;0"),Input!$A$6:$HV$6,0),FALSE),0),0))*$D176</f>
        <v>0</v>
      </c>
      <c r="ON176" s="1">
        <f>IF($E176+$I176+$D$7&lt;=ON$22,0,IF(ON$22-$D$7&gt;=$E176,IF(COUNTIF($KZ176:LR176,"&gt;0")&gt;0,VLOOKUP($C176,Input!$A$8:$HV$21,MATCH($OK$21+COUNTIF($KZ176:LR176,"&gt;0"),Input!$A$6:$HV$6,0),FALSE),0),0))*$D176</f>
        <v>0</v>
      </c>
      <c r="OO176" s="1">
        <f>IF($E176+$I176+$D$7&lt;=OO$22,0,IF(OO$22-$D$7&gt;=$E176,IF(COUNTIF($KZ176:LS176,"&gt;0")&gt;0,VLOOKUP($C176,Input!$A$8:$HV$21,MATCH($OK$21+COUNTIF($KZ176:LS176,"&gt;0"),Input!$A$6:$HV$6,0),FALSE),0),0))*$D176</f>
        <v>0</v>
      </c>
      <c r="OP176" s="1">
        <f>IF($E176+$I176+$D$7&lt;=OP$22,0,IF(OP$22-$D$7&gt;=$E176,IF(COUNTIF($KZ176:LT176,"&gt;0")&gt;0,VLOOKUP($C176,Input!$A$8:$HV$21,MATCH($OK$21+COUNTIF($KZ176:LT176,"&gt;0"),Input!$A$6:$HV$6,0),FALSE),0),0))*$D176</f>
        <v>0</v>
      </c>
      <c r="OQ176" s="1">
        <f>IF($E176+$I176+$D$7&lt;=OQ$22,0,IF(OQ$22-$D$7&gt;=$E176,IF(COUNTIF($KZ176:LU176,"&gt;0")&gt;0,VLOOKUP($C176,Input!$A$8:$HV$21,MATCH($OK$21+COUNTIF($KZ176:LU176,"&gt;0"),Input!$A$6:$HV$6,0),FALSE),0),0))*$D176</f>
        <v>0</v>
      </c>
      <c r="OR176" s="1">
        <f>IF($E176+$I176+$D$7&lt;=OR$22,0,IF(OR$22-$D$7&gt;=$E176,IF(COUNTIF($KZ176:LV176,"&gt;0")&gt;0,VLOOKUP($C176,Input!$A$8:$HV$21,MATCH($OK$21+COUNTIF($KZ176:LV176,"&gt;0"),Input!$A$6:$HV$6,0),FALSE),0),0))*$D176</f>
        <v>0</v>
      </c>
      <c r="OS176" s="1">
        <f>IF($E176+$I176+$D$7&lt;=OS$22,0,IF(OS$22-$D$7&gt;=$E176,IF(COUNTIF($KZ176:LW176,"&gt;0")&gt;0,VLOOKUP($C176,Input!$A$8:$HV$21,MATCH($OK$21+COUNTIF($KZ176:LW176,"&gt;0"),Input!$A$6:$HV$6,0),FALSE),0),0))*$D176</f>
        <v>0</v>
      </c>
      <c r="OT176" s="1">
        <f>IF($E176+$I176+$D$7&lt;=OT$22,0,IF(OT$22-$D$7&gt;=$E176,IF(COUNTIF($KZ176:LX176,"&gt;0")&gt;0,VLOOKUP($C176,Input!$A$8:$HV$21,MATCH($OK$21+COUNTIF($KZ176:LX176,"&gt;0"),Input!$A$6:$HV$6,0),FALSE),0),0))*$D176</f>
        <v>0</v>
      </c>
      <c r="OU176" s="1">
        <f>IF($E176+$I176+$D$7&lt;=OU$22,0,IF(OU$22-$D$7&gt;=$E176,IF(COUNTIF($KZ176:LY176,"&gt;0")&gt;0,VLOOKUP($C176,Input!$A$8:$HV$21,MATCH($OK$21+COUNTIF($KZ176:LY176,"&gt;0"),Input!$A$6:$HV$6,0),FALSE),0),0))*$D176</f>
        <v>0</v>
      </c>
      <c r="OV176" s="1">
        <f>IF($E176+$I176+$D$7&lt;=OV$22,0,IF(OV$22-$D$7&gt;=$E176,IF(COUNTIF($KZ176:LZ176,"&gt;0")&gt;0,VLOOKUP($C176,Input!$A$8:$HV$21,MATCH($OK$21+COUNTIF($KZ176:LZ176,"&gt;0"),Input!$A$6:$HV$6,0),FALSE),0),0))*$D176</f>
        <v>0</v>
      </c>
      <c r="OW176" s="1">
        <f>IF($E176+$I176+$D$7&lt;=OW$22,0,IF(OW$22-$D$7&gt;=$E176,IF(COUNTIF($KZ176:MA176,"&gt;0")&gt;0,VLOOKUP($C176,Input!$A$8:$HV$21,MATCH($OK$21+COUNTIF($KZ176:MA176,"&gt;0"),Input!$A$6:$HV$6,0),FALSE),0),0))*$D176</f>
        <v>0</v>
      </c>
      <c r="OX176" s="1">
        <f>IF($E176+$I176+$D$7&lt;=OX$22,0,IF(OX$22-$D$7&gt;=$E176,IF(COUNTIF($KZ176:MB176,"&gt;0")&gt;0,VLOOKUP($C176,Input!$A$8:$HV$21,MATCH($OK$21+COUNTIF($KZ176:MB176,"&gt;0"),Input!$A$6:$HV$6,0),FALSE),0),0))*$D176</f>
        <v>0</v>
      </c>
      <c r="OY176" s="1">
        <f>IF($E176+$I176+$D$7&lt;=OY$22,0,IF(OY$22-$D$7&gt;=$E176,IF(COUNTIF($KZ176:MC176,"&gt;0")&gt;0,VLOOKUP($C176,Input!$A$8:$HV$21,MATCH($OK$21+COUNTIF($KZ176:MC176,"&gt;0"),Input!$A$6:$HV$6,0),FALSE),0),0))*$D176</f>
        <v>0</v>
      </c>
      <c r="OZ176" s="1">
        <f>IF($E176+$I176+$D$7&lt;=OZ$22,0,IF(OZ$22-$D$7&gt;=$E176,IF(COUNTIF($KZ176:MD176,"&gt;0")&gt;0,VLOOKUP($C176,Input!$A$8:$HV$21,MATCH($OK$21+COUNTIF($KZ176:MD176,"&gt;0"),Input!$A$6:$HV$6,0),FALSE),0),0))*$D176</f>
        <v>0</v>
      </c>
      <c r="PA176" s="1">
        <f>IF($E176+$I176+$D$7&lt;=PA$22,0,IF(PA$22-$D$7&gt;=$E176,IF(COUNTIF($KZ176:ME176,"&gt;0")&gt;0,VLOOKUP($C176,Input!$A$8:$HV$21,MATCH($OK$21+COUNTIF($KZ176:ME176,"&gt;0"),Input!$A$6:$HV$6,0),FALSE),0),0))*$D176</f>
        <v>0</v>
      </c>
      <c r="PB176" s="1">
        <f>IF($E176+$I176+$D$7&lt;=PB$22,0,IF(PB$22-$D$7&gt;=$E176,IF(COUNTIF($KZ176:MF176,"&gt;0")&gt;0,VLOOKUP($C176,Input!$A$8:$HV$21,MATCH($OK$21+COUNTIF($KZ176:MF176,"&gt;0"),Input!$A$6:$HV$6,0),FALSE),0),0))*$D176</f>
        <v>0</v>
      </c>
      <c r="PC176" s="1">
        <f>IF($E176+$I176+$D$7&lt;=PC$22,0,IF(PC$22-$D$7&gt;=$E176,IF(COUNTIF($KZ176:MG176,"&gt;0")&gt;0,VLOOKUP($C176,Input!$A$8:$HV$21,MATCH($OK$21+COUNTIF($KZ176:MG176,"&gt;0"),Input!$A$6:$HV$6,0),FALSE),0),0))*$D176</f>
        <v>0</v>
      </c>
      <c r="PD176" s="1">
        <f>IF($E176+$I176+$D$7&lt;=PD$22,0,IF(PD$22-$D$7&gt;=$E176,IF(COUNTIF($KZ176:MH176,"&gt;0")&gt;0,VLOOKUP($C176,Input!$A$8:$HV$21,MATCH($OK$21+COUNTIF($KZ176:MH176,"&gt;0"),Input!$A$6:$HV$6,0),FALSE),0),0))*$D176</f>
        <v>0</v>
      </c>
      <c r="PE176" s="1">
        <f>IF($E176+$I176+$D$7&lt;=PE$22,0,IF(PE$22-$D$7&gt;=$E176,IF(COUNTIF($KZ176:MI176,"&gt;0")&gt;0,VLOOKUP($C176,Input!$A$8:$HV$21,MATCH($OK$21+COUNTIF($KZ176:MI176,"&gt;0"),Input!$A$6:$HV$6,0),FALSE),0),0))*$D176</f>
        <v>0</v>
      </c>
      <c r="PF176" s="1">
        <f>IF($E176+$I176+$D$7&lt;=PF$22,0,IF(PF$22-$D$7&gt;=$E176,IF(COUNTIF($KZ176:MJ176,"&gt;0")&gt;0,VLOOKUP($C176,Input!$A$8:$HV$21,MATCH($OK$21+COUNTIF($KZ176:MJ176,"&gt;0"),Input!$A$6:$HV$6,0),FALSE),0),0))*$D176</f>
        <v>0</v>
      </c>
      <c r="PG176" s="1">
        <f>IF($E176+$I176+$D$7&lt;=PG$22,0,IF(PG$22-$D$7&gt;=$E176,IF(COUNTIF($KZ176:MK176,"&gt;0")&gt;0,VLOOKUP($C176,Input!$A$8:$HV$21,MATCH($OK$21+COUNTIF($KZ176:MK176,"&gt;0"),Input!$A$6:$HV$6,0),FALSE),0),0))*$D176</f>
        <v>0</v>
      </c>
      <c r="PH176" s="1">
        <f>IF($E176+$I176+$D$7&lt;=PH$22,0,IF(PH$22-$D$7&gt;=$E176,IF(COUNTIF($KZ176:ML176,"&gt;0")&gt;0,VLOOKUP($C176,Input!$A$8:$HV$21,MATCH($OK$21+COUNTIF($KZ176:ML176,"&gt;0"),Input!$A$6:$HV$6,0),FALSE),0),0))*$D176</f>
        <v>0</v>
      </c>
      <c r="PI176" s="1">
        <f>IF($E176+$I176+$D$7&lt;=PI$22,0,IF(PI$22-$D$7&gt;=$E176,IF(COUNTIF($KZ176:MM176,"&gt;0")&gt;0,VLOOKUP($C176,Input!$A$8:$HV$21,MATCH($OK$21+COUNTIF($KZ176:MM176,"&gt;0"),Input!$A$6:$HV$6,0),FALSE),0),0))*$D176</f>
        <v>0</v>
      </c>
      <c r="PJ176" s="1">
        <f>IF($E176+$I176+$D$7&lt;=PJ$22,0,IF(PJ$22-$D$7&gt;=$E176,IF(COUNTIF($KZ176:MN176,"&gt;0")&gt;0,VLOOKUP($C176,Input!$A$8:$HV$21,MATCH($OK$21+COUNTIF($KZ176:MN176,"&gt;0"),Input!$A$6:$HV$6,0),FALSE),0),0))*$D176</f>
        <v>0</v>
      </c>
      <c r="PK176" s="1">
        <f>IF($E176+$I176+$D$7&lt;=PK$22,0,IF(PK$22-$D$7&gt;=$E176,IF(COUNTIF($KZ176:MO176,"&gt;0")&gt;0,VLOOKUP($C176,Input!$A$8:$HV$21,MATCH($OK$21+COUNTIF($KZ176:MO176,"&gt;0"),Input!$A$6:$HV$6,0),FALSE),0),0))*$D176</f>
        <v>0</v>
      </c>
      <c r="PL176" s="1">
        <f>IF($E176+$I176+$D$7&lt;=PL$22,0,IF(PL$22-$D$7&gt;=$E176,IF(COUNTIF($KZ176:MP176,"&gt;0")&gt;0,VLOOKUP($C176,Input!$A$8:$HV$21,MATCH($OK$21+COUNTIF($KZ176:MP176,"&gt;0"),Input!$A$6:$HV$6,0),FALSE),0),0))*$D176</f>
        <v>0</v>
      </c>
      <c r="PM176" s="1">
        <f>IF($E176+$I176+$D$7&lt;=PM$22,0,IF(PM$22-$D$7&gt;=$E176,IF(COUNTIF($KZ176:MQ176,"&gt;0")&gt;0,VLOOKUP($C176,Input!$A$8:$HV$21,MATCH($OK$21+COUNTIF($KZ176:MQ176,"&gt;0"),Input!$A$6:$HV$6,0),FALSE),0),0))*$D176</f>
        <v>0</v>
      </c>
      <c r="PN176" s="1">
        <f>IF($E176+$I176+$D$7&lt;=PN$22,0,IF(PN$22-$D$7&gt;=$E176,IF(COUNTIF($KZ176:MR176,"&gt;0")&gt;0,VLOOKUP($C176,Input!$A$8:$HV$21,MATCH($OK$21+COUNTIF($KZ176:MR176,"&gt;0"),Input!$A$6:$HV$6,0),FALSE),0),0))*$D176</f>
        <v>0</v>
      </c>
      <c r="PO176" s="1">
        <f>IF($E176+$I176+$D$7&lt;=PO$22,0,IF(PO$22-$D$7&gt;=$E176,IF(COUNTIF($KZ176:MS176,"&gt;0")&gt;0,VLOOKUP($C176,Input!$A$8:$HV$21,MATCH($OK$21+COUNTIF($KZ176:MS176,"&gt;0"),Input!$A$6:$HV$6,0),FALSE),0),0))*$D176</f>
        <v>0</v>
      </c>
      <c r="PP176" s="1">
        <f>IF($E176+$I176+$D$7&lt;=PP$22,0,IF(PP$22-$D$7&gt;=$E176,IF(COUNTIF($KZ176:MT176,"&gt;0")&gt;0,VLOOKUP($C176,Input!$A$8:$HV$21,MATCH($OK$21+COUNTIF($KZ176:MT176,"&gt;0"),Input!$A$6:$HV$6,0),FALSE),0),0))*$D176</f>
        <v>0</v>
      </c>
      <c r="PQ176" s="1">
        <f>IF($E176+$I176+$D$7&lt;=PQ$22,0,IF(PQ$22-$D$7&gt;=$E176,IF(COUNTIF($KZ176:MU176,"&gt;0")&gt;0,VLOOKUP($C176,Input!$A$8:$HV$21,MATCH($OK$21+COUNTIF($KZ176:MU176,"&gt;0"),Input!$A$6:$HV$6,0),FALSE),0),0))*$D176</f>
        <v>0</v>
      </c>
      <c r="PR176" s="1">
        <f>IF($E176+$I176+$D$7&lt;=PR$22,0,IF(PR$22-$D$7&gt;=$E176,IF(COUNTIF($KZ176:MV176,"&gt;0")&gt;0,VLOOKUP($C176,Input!$A$8:$HV$21,MATCH($OK$21+COUNTIF($KZ176:MV176,"&gt;0"),Input!$A$6:$HV$6,0),FALSE),0),0))*$D176</f>
        <v>0</v>
      </c>
      <c r="PS176" s="1">
        <f>IF($E176+$I176+$D$7&lt;=PS$22,0,IF(PS$22-$D$7&gt;=$E176,IF(COUNTIF($KZ176:MW176,"&gt;0")&gt;0,VLOOKUP($C176,Input!$A$8:$HV$21,MATCH($OK$21+COUNTIF($KZ176:MW176,"&gt;0"),Input!$A$6:$HV$6,0),FALSE),0),0))*$D176</f>
        <v>0</v>
      </c>
      <c r="PT176" s="1">
        <f>IF($E176+$I176+$D$7&lt;=PT$22,0,IF(PT$22-$D$7&gt;=$E176,IF(COUNTIF($KZ176:MX176,"&gt;0")&gt;0,VLOOKUP($C176,Input!$A$8:$HV$21,MATCH($OK$21+COUNTIF($KZ176:MX176,"&gt;0"),Input!$A$6:$HV$6,0),FALSE),0),0))*$D176</f>
        <v>0</v>
      </c>
      <c r="PV176" s="1" t="str">
        <f t="shared" si="1066"/>
        <v>2025 MY 40' CNG w Midlife Rebuild {117 Buses}</v>
      </c>
      <c r="PW176" s="1">
        <f t="shared" si="1067"/>
        <v>0</v>
      </c>
      <c r="PX176" s="1">
        <f t="shared" si="1068"/>
        <v>0</v>
      </c>
      <c r="PY176" s="1">
        <f t="shared" si="1069"/>
        <v>0</v>
      </c>
      <c r="PZ176" s="1">
        <f t="shared" si="1070"/>
        <v>0</v>
      </c>
      <c r="QA176" s="1">
        <f t="shared" si="1071"/>
        <v>0</v>
      </c>
      <c r="QB176" s="1">
        <f t="shared" si="1072"/>
        <v>0</v>
      </c>
      <c r="QC176" s="1">
        <f t="shared" si="1073"/>
        <v>0</v>
      </c>
      <c r="QD176" s="1">
        <f t="shared" si="1074"/>
        <v>0</v>
      </c>
      <c r="QE176" s="1">
        <f t="shared" si="1075"/>
        <v>0</v>
      </c>
      <c r="QF176" s="1">
        <f t="shared" si="1076"/>
        <v>76653464.198171318</v>
      </c>
      <c r="QG176" s="1">
        <f t="shared" si="1077"/>
        <v>6394603.1234141104</v>
      </c>
      <c r="QH176" s="1">
        <f t="shared" si="1078"/>
        <v>6805603.0704342565</v>
      </c>
      <c r="QI176" s="1">
        <f t="shared" si="1079"/>
        <v>6835925.7470516162</v>
      </c>
      <c r="QJ176" s="1">
        <f t="shared" si="1080"/>
        <v>6862790.9291050481</v>
      </c>
      <c r="QK176" s="1">
        <f t="shared" si="1081"/>
        <v>6869608.2639628975</v>
      </c>
      <c r="QL176" s="1">
        <f t="shared" si="1082"/>
        <v>11027688.819266913</v>
      </c>
      <c r="QM176" s="1">
        <f t="shared" si="1083"/>
        <v>6941793.2335408134</v>
      </c>
      <c r="QN176" s="1">
        <f t="shared" si="1084"/>
        <v>6946276.0979398182</v>
      </c>
      <c r="QO176" s="1">
        <f t="shared" si="1085"/>
        <v>6959508.8669938724</v>
      </c>
      <c r="QP176" s="1">
        <f t="shared" si="1086"/>
        <v>6978271.206509064</v>
      </c>
      <c r="QQ176" s="1">
        <f t="shared" si="1087"/>
        <v>6995699.8266769545</v>
      </c>
      <c r="QR176" s="1">
        <f t="shared" si="1088"/>
        <v>7002229.9430936081</v>
      </c>
      <c r="QS176" s="1">
        <f t="shared" si="1089"/>
        <v>7003329.7845673645</v>
      </c>
      <c r="QT176" s="1">
        <f t="shared" si="1090"/>
        <v>0</v>
      </c>
      <c r="QU176" s="1">
        <f t="shared" si="1091"/>
        <v>0</v>
      </c>
      <c r="QV176" s="1">
        <f t="shared" si="1092"/>
        <v>0</v>
      </c>
      <c r="QW176" s="1">
        <f t="shared" si="1093"/>
        <v>0</v>
      </c>
      <c r="QX176" s="1">
        <f t="shared" si="1094"/>
        <v>0</v>
      </c>
      <c r="QY176" s="1">
        <f t="shared" si="1095"/>
        <v>0</v>
      </c>
      <c r="QZ176" s="1">
        <f t="shared" si="1096"/>
        <v>0</v>
      </c>
      <c r="RA176" s="1">
        <f t="shared" si="1097"/>
        <v>0</v>
      </c>
      <c r="RB176" s="1">
        <f t="shared" si="1098"/>
        <v>0</v>
      </c>
      <c r="RC176" s="1">
        <f t="shared" si="1099"/>
        <v>0</v>
      </c>
      <c r="RD176" s="1">
        <f t="shared" si="1100"/>
        <v>0</v>
      </c>
      <c r="RE176" s="1">
        <f t="shared" si="1101"/>
        <v>0</v>
      </c>
      <c r="RF176" s="1">
        <f t="shared" si="1102"/>
        <v>170276793.11072764</v>
      </c>
      <c r="RG176" s="1">
        <f t="shared" si="1103"/>
        <v>117399351.07613894</v>
      </c>
      <c r="RH176" s="72"/>
      <c r="RI176" s="91"/>
    </row>
    <row r="177" spans="1:477" hidden="1" outlineLevel="1" x14ac:dyDescent="0.25">
      <c r="A177" s="89"/>
      <c r="B177" s="143"/>
      <c r="C177" s="111" t="str">
        <f t="shared" si="1064"/>
        <v>40' CNG w Midlife Rebuild</v>
      </c>
      <c r="D177" s="108">
        <f t="shared" si="1065"/>
        <v>117</v>
      </c>
      <c r="E177" s="110">
        <f t="shared" si="1026"/>
        <v>2026</v>
      </c>
      <c r="F177" s="68">
        <f t="shared" si="870"/>
        <v>40000</v>
      </c>
      <c r="G177" s="69">
        <f>VLOOKUP($C177,Input!$A$8:$HV$39,MATCH(G$21,Input!$A$6:$HV$6,0),FALSE)</f>
        <v>2.91</v>
      </c>
      <c r="H177" s="123">
        <f>VLOOKUP($C177,Input!$A$8:$HV$39,MATCH(H$21,Input!$A$6:$HV$6,0),FALSE)</f>
        <v>0</v>
      </c>
      <c r="I177" s="70">
        <f>VLOOKUP($C177,Input!$A$8:$HV$39,MATCH(I$21,Input!$A$6:$HV$6,0),FALSE)</f>
        <v>14</v>
      </c>
      <c r="J177" s="1">
        <f>+IF($E177=J$22,VLOOKUP($C177,Input!$A$8:$AN$39,MATCH(J$21,Input!$A$6:$AN$6,0),FALSE)+$H177,0)*$D177</f>
        <v>0</v>
      </c>
      <c r="K177" s="1">
        <f>+IF($E177=K$22,VLOOKUP($C177,Input!$A$8:$AN$39,MATCH(K$21,Input!$A$6:$AN$6,0),FALSE)+$H177,0)*$D177</f>
        <v>0</v>
      </c>
      <c r="L177" s="1">
        <f>+IF($E177=L$22,VLOOKUP($C177,Input!$A$8:$AN$39,MATCH(L$21,Input!$A$6:$AN$6,0),FALSE)+$H177,0)*$D177</f>
        <v>0</v>
      </c>
      <c r="M177" s="1">
        <f>+IF($E177=M$22,VLOOKUP($C177,Input!$A$8:$AN$39,MATCH(M$21,Input!$A$6:$AN$6,0),FALSE)+$H177,0)*$D177</f>
        <v>0</v>
      </c>
      <c r="N177" s="1">
        <f>+IF($E177=N$22,VLOOKUP($C177,Input!$A$8:$AN$39,MATCH(N$21,Input!$A$6:$AN$6,0),FALSE)+$H177,0)*$D177</f>
        <v>0</v>
      </c>
      <c r="O177" s="1">
        <f>+IF($E177=O$22,VLOOKUP($C177,Input!$A$8:$AN$39,MATCH(O$21,Input!$A$6:$AN$6,0),FALSE)+$H177,0)*$D177</f>
        <v>0</v>
      </c>
      <c r="P177" s="1">
        <f>+IF($E177=P$22,VLOOKUP($C177,Input!$A$8:$AN$39,MATCH(P$21,Input!$A$6:$AN$6,0),FALSE)+$H177,0)*$D177</f>
        <v>0</v>
      </c>
      <c r="Q177" s="1">
        <f>+IF($E177=Q$22,VLOOKUP($C177,Input!$A$8:$AN$39,MATCH(Q$21,Input!$A$6:$AN$6,0),FALSE)+$H177,0)*$D177</f>
        <v>0</v>
      </c>
      <c r="R177" s="1">
        <f>+IF($E177=R$22,VLOOKUP($C177,Input!$A$8:$AN$39,MATCH(R$21,Input!$A$6:$AN$6,0),FALSE)+$H177,0)*$D177</f>
        <v>0</v>
      </c>
      <c r="S177" s="1">
        <f>+IF($E177=S$22,VLOOKUP($C177,Input!$A$8:$AN$39,MATCH(S$21,Input!$A$6:$AN$6,0),FALSE)+$H177,0)*$D177</f>
        <v>0</v>
      </c>
      <c r="T177" s="1">
        <f>+IF($E177=T$22,VLOOKUP($C177,Input!$A$8:$AN$39,MATCH(T$21,Input!$A$6:$AN$6,0),FALSE)+$H177,0)*$D177</f>
        <v>70071195.78018637</v>
      </c>
      <c r="U177" s="1">
        <f>+IF($E177=U$22,VLOOKUP($C177,Input!$A$8:$AN$39,MATCH(U$21,Input!$A$6:$AN$6,0),FALSE)+$H177,0)*$D177</f>
        <v>0</v>
      </c>
      <c r="V177" s="1">
        <f>+IF($E177=V$22,VLOOKUP($C177,Input!$A$8:$AN$39,MATCH(V$21,Input!$A$6:$AN$6,0),FALSE)+$H177,0)*$D177</f>
        <v>0</v>
      </c>
      <c r="W177" s="1">
        <f>+IF($E177=W$22,VLOOKUP($C177,Input!$A$8:$AN$39,MATCH(W$21,Input!$A$6:$AN$6,0),FALSE)+$H177,0)*$D177</f>
        <v>0</v>
      </c>
      <c r="X177" s="1">
        <f>+IF($E177=X$22,VLOOKUP($C177,Input!$A$8:$AN$39,MATCH(X$21,Input!$A$6:$AN$6,0),FALSE)+$H177,0)*$D177</f>
        <v>0</v>
      </c>
      <c r="Y177" s="1">
        <f>+IF($E177=Y$22,VLOOKUP($C177,Input!$A$8:$AN$39,MATCH(Y$21,Input!$A$6:$AN$6,0),FALSE)+$H177,0)*$D177</f>
        <v>0</v>
      </c>
      <c r="Z177" s="1">
        <f>+IF($E177=Z$22,VLOOKUP($C177,Input!$A$8:$AN$39,MATCH(Z$21,Input!$A$6:$AN$6,0),FALSE)+$H177,0)*$D177</f>
        <v>0</v>
      </c>
      <c r="AA177" s="1">
        <f>+IF($E177=AA$22,VLOOKUP($C177,Input!$A$8:$AN$39,MATCH(AA$21,Input!$A$6:$AN$6,0),FALSE)+$H177,0)*$D177</f>
        <v>0</v>
      </c>
      <c r="AB177" s="1">
        <f>+IF($E177=AB$22,VLOOKUP($C177,Input!$A$8:$AN$39,MATCH(AB$21,Input!$A$6:$AN$6,0),FALSE)+$H177,0)*$D177</f>
        <v>0</v>
      </c>
      <c r="AC177" s="1">
        <f>+IF($E177=AC$22,VLOOKUP($C177,Input!$A$8:$AN$39,MATCH(AC$21,Input!$A$6:$AN$6,0),FALSE)+$H177,0)*$D177</f>
        <v>0</v>
      </c>
      <c r="AD177" s="1">
        <f>+IF($E177=AD$22,VLOOKUP($C177,Input!$A$8:$AN$39,MATCH(AD$21,Input!$A$6:$AN$6,0),FALSE)+$H177,0)*$D177</f>
        <v>0</v>
      </c>
      <c r="AE177" s="1">
        <f>+IF($E177=AE$22,VLOOKUP($C177,Input!$A$8:$AN$39,MATCH(AE$21,Input!$A$6:$AN$6,0),FALSE)+$H177,0)*$D177</f>
        <v>0</v>
      </c>
      <c r="AF177" s="1">
        <f>+IF($E177=AF$22,VLOOKUP($C177,Input!$A$8:$AN$39,MATCH(AF$21,Input!$A$6:$AN$6,0),FALSE)+$H177,0)*$D177</f>
        <v>0</v>
      </c>
      <c r="AG177" s="1">
        <f>+IF($E177=AG$22,VLOOKUP($C177,Input!$A$8:$AN$39,MATCH(AG$21,Input!$A$6:$AN$6,0),FALSE)+$H177,0)*$D177</f>
        <v>0</v>
      </c>
      <c r="AH177" s="1">
        <f>+IF($E177=AH$22,VLOOKUP($C177,Input!$A$8:$AN$39,MATCH(AH$21,Input!$A$6:$AN$6,0),FALSE)+$H177,0)*$D177</f>
        <v>0</v>
      </c>
      <c r="AI177" s="1">
        <f>+IF($E177=AI$22,VLOOKUP($C177,Input!$A$8:$AN$39,MATCH(AI$21,Input!$A$6:$AN$6,0),FALSE)+$H177,0)*$D177</f>
        <v>0</v>
      </c>
      <c r="AJ177" s="1">
        <f>+IF($E177=AJ$22,VLOOKUP($C177,Input!$A$8:$AN$39,MATCH(AJ$21,Input!$A$6:$AN$6,0),FALSE)+$H177,0)*$D177</f>
        <v>0</v>
      </c>
      <c r="AK177" s="1">
        <f>+IF($E177=AK$22,VLOOKUP($C177,Input!$A$8:$AN$39,MATCH(AK$21,Input!$A$6:$AN$6,0),FALSE)+$H177,0)*$D177</f>
        <v>0</v>
      </c>
      <c r="AL177" s="1">
        <f>+IF($E177=AL$22,VLOOKUP($C177,Input!$A$8:$AN$39,MATCH(AL$21,Input!$A$6:$AN$6,0),FALSE)+$H177,0)*$D177</f>
        <v>0</v>
      </c>
      <c r="AM177" s="1">
        <f>+IF($E177=AM$22,VLOOKUP($C177,Input!$A$8:$AN$39,MATCH(AM$21,Input!$A$6:$AN$6,0),FALSE)+$H177,0)*$D177</f>
        <v>0</v>
      </c>
      <c r="AN177" s="1">
        <f>+IF($E177=AN$22,VLOOKUP($C177,Input!$A$8:$AN$39,MATCH(AN$21,Input!$A$6:$AN$6,0),FALSE)+$H177,0)*$D177</f>
        <v>0</v>
      </c>
      <c r="AO177" s="1">
        <f>+IF($E177=AO$22,VLOOKUP($C177,Input!$A$8:$AN$39,MATCH(AO$21,Input!$A$6:$AN$6,0),FALSE)+$H177,0)*$D177</f>
        <v>0</v>
      </c>
      <c r="AP177" s="1">
        <f>+IF($E177=AP$22,VLOOKUP($C177,Input!$A$8:$AN$39,MATCH(AP$21,Input!$A$6:$AN$6,0),FALSE)+$H177,0)*$D177</f>
        <v>0</v>
      </c>
      <c r="AQ177" s="1">
        <f>+IF($E177=AQ$22,VLOOKUP($C177,Input!$A$8:$AN$39,MATCH(AQ$21,Input!$A$6:$AN$6,0),FALSE)+$H177,0)*$D177</f>
        <v>0</v>
      </c>
      <c r="AR177" s="1">
        <f>+IF($E177=AR$22,VLOOKUP($C177,Input!$A$8:$AN$39,MATCH(AR$21,Input!$A$6:$AN$6,0),FALSE)+$H177,0)*$D177</f>
        <v>0</v>
      </c>
      <c r="AT177" t="str">
        <f>VLOOKUP($C177,Input!$A$8:$HV$39,MATCH(AT$21,Input!$A$6:$HV$6,0),FALSE)</f>
        <v>Parts and administrative cost</v>
      </c>
      <c r="AU177" s="1">
        <f>+IF($E177=AU$22,VLOOKUP($C177,Input!$A$8:$HV$39,MATCH(AU$21,Input!$A$6:$HV$6,0),FALSE),0)*$D177</f>
        <v>0</v>
      </c>
      <c r="AV177" s="1">
        <f>+IF($E177=AV$22,VLOOKUP($C177,Input!$A$8:$HV$39,MATCH(AV$21,Input!$A$6:$HV$6,0),FALSE),0)*$D177</f>
        <v>0</v>
      </c>
      <c r="AW177" s="1">
        <f>+IF($E177=AW$22,VLOOKUP($C177,Input!$A$8:$HV$39,MATCH(AW$21,Input!$A$6:$HV$6,0),FALSE),0)*$D177</f>
        <v>0</v>
      </c>
      <c r="AX177" s="1">
        <f>+IF($E177=AX$22,VLOOKUP($C177,Input!$A$8:$HV$39,MATCH(AX$21,Input!$A$6:$HV$6,0),FALSE),0)*$D177</f>
        <v>0</v>
      </c>
      <c r="AY177" s="1">
        <f>+IF($E177=AY$22,VLOOKUP($C177,Input!$A$8:$HV$39,MATCH(AY$21,Input!$A$6:$HV$6,0),FALSE),0)*$D177</f>
        <v>0</v>
      </c>
      <c r="AZ177" s="1">
        <f>+IF($E177=AZ$22,VLOOKUP($C177,Input!$A$8:$HV$39,MATCH(AZ$21,Input!$A$6:$HV$6,0),FALSE),0)*$D177</f>
        <v>0</v>
      </c>
      <c r="BA177" s="1">
        <f>+IF($E177=BA$22,VLOOKUP($C177,Input!$A$8:$HV$39,MATCH(BA$21,Input!$A$6:$HV$6,0),FALSE),0)*$D177</f>
        <v>0</v>
      </c>
      <c r="BB177" s="1">
        <f>+IF($E177=BB$22,VLOOKUP($C177,Input!$A$8:$HV$39,MATCH(BB$21,Input!$A$6:$HV$6,0),FALSE),0)*$D177</f>
        <v>0</v>
      </c>
      <c r="BC177" s="1">
        <f>+IF($E177=BC$22,VLOOKUP($C177,Input!$A$8:$HV$39,MATCH(BC$21,Input!$A$6:$HV$6,0),FALSE),0)*$D177</f>
        <v>0</v>
      </c>
      <c r="BD177" s="1">
        <f>+IF($E177=BD$22,VLOOKUP($C177,Input!$A$8:$HV$39,MATCH(BD$21,Input!$A$6:$HV$6,0),FALSE),0)*$D177</f>
        <v>0</v>
      </c>
      <c r="BE177" s="1">
        <f>+IF($E177=BE$22,VLOOKUP($C177,Input!$A$8:$HV$39,MATCH(BE$21,Input!$A$6:$HV$6,0),FALSE),0)*$D177</f>
        <v>1751779.8945046593</v>
      </c>
      <c r="BF177" s="1">
        <f>+IF($E177=BF$22,VLOOKUP($C177,Input!$A$8:$HV$39,MATCH(BF$21,Input!$A$6:$HV$6,0),FALSE),0)*$D177</f>
        <v>0</v>
      </c>
      <c r="BG177" s="1">
        <f>+IF($E177=BG$22,VLOOKUP($C177,Input!$A$8:$HV$39,MATCH(BG$21,Input!$A$6:$HV$6,0),FALSE),0)*$D177</f>
        <v>0</v>
      </c>
      <c r="BH177" s="1">
        <f>+IF($E177=BH$22,VLOOKUP($C177,Input!$A$8:$HV$39,MATCH(BH$21,Input!$A$6:$HV$6,0),FALSE),0)*$D177</f>
        <v>0</v>
      </c>
      <c r="BI177" s="1">
        <f>+IF($E177=BI$22,VLOOKUP($C177,Input!$A$8:$HV$39,MATCH(BI$21,Input!$A$6:$HV$6,0),FALSE),0)*$D177</f>
        <v>0</v>
      </c>
      <c r="BJ177" s="1">
        <f>+IF($E177=BJ$22,VLOOKUP($C177,Input!$A$8:$HV$39,MATCH(BJ$21,Input!$A$6:$HV$6,0),FALSE),0)*$D177</f>
        <v>0</v>
      </c>
      <c r="BK177" s="1">
        <f>+IF($E177=BK$22,VLOOKUP($C177,Input!$A$8:$HV$39,MATCH(BK$21,Input!$A$6:$HV$6,0),FALSE),0)*$D177</f>
        <v>0</v>
      </c>
      <c r="BL177" s="1">
        <f>+IF($E177=BL$22,VLOOKUP($C177,Input!$A$8:$HV$39,MATCH(BL$21,Input!$A$6:$HV$6,0),FALSE),0)*$D177</f>
        <v>0</v>
      </c>
      <c r="BM177" s="1">
        <f>+IF($E177=BM$22,VLOOKUP($C177,Input!$A$8:$HV$39,MATCH(BM$21,Input!$A$6:$HV$6,0),FALSE),0)*$D177</f>
        <v>0</v>
      </c>
      <c r="BN177" s="1">
        <f>+IF($E177=BN$22,VLOOKUP($C177,Input!$A$8:$HV$39,MATCH(BN$21,Input!$A$6:$HV$6,0),FALSE),0)*$D177</f>
        <v>0</v>
      </c>
      <c r="BO177" s="1">
        <f>+IF($E177=BO$22,VLOOKUP($C177,Input!$A$8:$HV$39,MATCH(BO$21,Input!$A$6:$HV$6,0),FALSE),0)*$D177</f>
        <v>0</v>
      </c>
      <c r="BP177" s="1">
        <f>+IF($E177=BP$22,VLOOKUP($C177,Input!$A$8:$HV$39,MATCH(BP$21,Input!$A$6:$HV$6,0),FALSE),0)*$D177</f>
        <v>0</v>
      </c>
      <c r="BQ177" s="1">
        <f>+IF($E177=BQ$22,VLOOKUP($C177,Input!$A$8:$HV$39,MATCH(BQ$21,Input!$A$6:$HV$6,0),FALSE),0)*$D177</f>
        <v>0</v>
      </c>
      <c r="BR177" s="1">
        <f>+IF($E177=BR$22,VLOOKUP($C177,Input!$A$8:$HV$39,MATCH(BR$21,Input!$A$6:$HV$6,0),FALSE),0)*$D177</f>
        <v>0</v>
      </c>
      <c r="BS177" s="1">
        <f>+IF($E177=BS$22,VLOOKUP($C177,Input!$A$8:$HV$39,MATCH(BS$21,Input!$A$6:$HV$6,0),FALSE),0)*$D177</f>
        <v>0</v>
      </c>
      <c r="BT177" s="1">
        <f>+IF($E177=BT$22,VLOOKUP($C177,Input!$A$8:$HV$39,MATCH(BT$21,Input!$A$6:$HV$6,0),FALSE),0)*$D177</f>
        <v>0</v>
      </c>
      <c r="BU177" s="1">
        <f>+IF($E177=BU$22,VLOOKUP($C177,Input!$A$8:$HV$39,MATCH(BU$21,Input!$A$6:$HV$6,0),FALSE),0)*$D177</f>
        <v>0</v>
      </c>
      <c r="BV177" s="1">
        <f>+IF($E177=BV$22,VLOOKUP($C177,Input!$A$8:$HV$39,MATCH(BV$21,Input!$A$6:$HV$6,0),FALSE),0)*$D177</f>
        <v>0</v>
      </c>
      <c r="BW177" s="1">
        <f>+IF($E177=BW$22,VLOOKUP($C177,Input!$A$8:$HV$39,MATCH(BW$21,Input!$A$6:$HV$6,0),FALSE),0)*$D177</f>
        <v>0</v>
      </c>
      <c r="BX177" s="1">
        <f>+IF($E177=BX$22,VLOOKUP($C177,Input!$A$8:$HV$39,MATCH(BX$21,Input!$A$6:$HV$6,0),FALSE),0)*$D177</f>
        <v>0</v>
      </c>
      <c r="BY177" s="1">
        <f>+IF($E177=BY$22,VLOOKUP($C177,Input!$A$8:$HV$39,MATCH(BY$21,Input!$A$6:$HV$6,0),FALSE),0)*$D177</f>
        <v>0</v>
      </c>
      <c r="BZ177" s="1">
        <f>+IF($E177=BZ$22,VLOOKUP($C177,Input!$A$8:$HV$39,MATCH(BZ$21,Input!$A$6:$HV$6,0),FALSE),0)*$D177</f>
        <v>0</v>
      </c>
      <c r="CA177" s="1">
        <f>+IF($E177=CA$22,VLOOKUP($C177,Input!$A$8:$HV$39,MATCH(CA$21,Input!$A$6:$HV$6,0),FALSE),0)*$D177</f>
        <v>0</v>
      </c>
      <c r="CB177" s="1">
        <f>+IF($E177=CB$22,VLOOKUP($C177,Input!$A$8:$HV$39,MATCH(CB$21,Input!$A$6:$HV$6,0),FALSE),0)*$D177</f>
        <v>0</v>
      </c>
      <c r="CC177" s="1">
        <f>+IF($E177=CC$22,VLOOKUP($C177,Input!$A$8:$HV$39,MATCH(CC$21,Input!$A$6:$HV$6,0),FALSE),0)*$D177</f>
        <v>0</v>
      </c>
      <c r="CE177" t="str">
        <f>VLOOKUP($C177,Input!$A$8:$HV$39,MATCH(CE$21,Input!$A$6:$HV$6,0),FALSE)</f>
        <v>Engine Rebuild @ 7 Yr</v>
      </c>
      <c r="CF177" s="1">
        <f>IF($E177+$I177+$D$7&lt;=CF$22,0,IF(CF$22-$D$7&gt;=$E177,IF(COUNTIF($KZ177:LP177,"&gt;0")&gt;0,VLOOKUP($C177,Input!$A$8:$HV$21,MATCH($CE$21+COUNTIF($KZ177:LP177,"&gt;0"),Input!$A$6:$HV$6,0),FALSE),0),0))*$D177</f>
        <v>0</v>
      </c>
      <c r="CG177" s="1">
        <f>IF($E177+$I177+$D$7&lt;=CG$22,0,IF(CG$22-$D$7&gt;=$E177,IF(COUNTIF($KZ177:LQ177,"&gt;0")&gt;0,VLOOKUP($C177,Input!$A$8:$HV$21,MATCH($CE$21+COUNTIF($KZ177:LQ177,"&gt;0"),Input!$A$6:$HV$6,0),FALSE),0),0))*$D177</f>
        <v>0</v>
      </c>
      <c r="CH177" s="1">
        <f>IF($E177+$I177+$D$7&lt;=CH$22,0,IF(CH$22-$D$7&gt;=$E177,IF(COUNTIF($KZ177:LR177,"&gt;0")&gt;0,VLOOKUP($C177,Input!$A$8:$HV$21,MATCH($CE$21+COUNTIF($KZ177:LR177,"&gt;0"),Input!$A$6:$HV$6,0),FALSE),0),0))*$D177</f>
        <v>0</v>
      </c>
      <c r="CI177" s="1">
        <f>IF($E177+$I177+$D$7&lt;=CI$22,0,IF(CI$22-$D$7&gt;=$E177,IF(COUNTIF($KZ177:LS177,"&gt;0")&gt;0,VLOOKUP($C177,Input!$A$8:$HV$21,MATCH($CE$21+COUNTIF($KZ177:LS177,"&gt;0"),Input!$A$6:$HV$6,0),FALSE),0),0))*$D177</f>
        <v>0</v>
      </c>
      <c r="CJ177" s="1">
        <f>IF($E177+$I177+$D$7&lt;=CJ$22,0,IF(CJ$22-$D$7&gt;=$E177,IF(COUNTIF($KZ177:LT177,"&gt;0")&gt;0,VLOOKUP($C177,Input!$A$8:$HV$21,MATCH($CE$21+COUNTIF($KZ177:LT177,"&gt;0"),Input!$A$6:$HV$6,0),FALSE),0),0))*$D177</f>
        <v>0</v>
      </c>
      <c r="CK177" s="1">
        <f>IF($E177+$I177+$D$7&lt;=CK$22,0,IF(CK$22-$D$7&gt;=$E177,IF(COUNTIF($KZ177:LU177,"&gt;0")&gt;0,VLOOKUP($C177,Input!$A$8:$HV$21,MATCH($CE$21+COUNTIF($KZ177:LU177,"&gt;0"),Input!$A$6:$HV$6,0),FALSE),0),0))*$D177</f>
        <v>0</v>
      </c>
      <c r="CL177" s="1">
        <f>IF($E177+$I177+$D$7&lt;=CL$22,0,IF(CL$22-$D$7&gt;=$E177,IF(COUNTIF($KZ177:LV177,"&gt;0")&gt;0,VLOOKUP($C177,Input!$A$8:$HV$21,MATCH($CE$21+COUNTIF($KZ177:LV177,"&gt;0"),Input!$A$6:$HV$6,0),FALSE),0),0))*$D177</f>
        <v>0</v>
      </c>
      <c r="CM177" s="1">
        <f>IF($E177+$I177+$D$7&lt;=CM$22,0,IF(CM$22-$D$7&gt;=$E177,IF(COUNTIF($KZ177:LW177,"&gt;0")&gt;0,VLOOKUP($C177,Input!$A$8:$HV$21,MATCH($CE$21+COUNTIF($KZ177:LW177,"&gt;0"),Input!$A$6:$HV$6,0),FALSE),0),0))*$D177</f>
        <v>0</v>
      </c>
      <c r="CN177" s="1">
        <f>IF($E177+$I177+$D$7&lt;=CN$22,0,IF(CN$22-$D$7&gt;=$E177,IF(COUNTIF($KZ177:LX177,"&gt;0")&gt;0,VLOOKUP($C177,Input!$A$8:$HV$21,MATCH($CE$21+COUNTIF($KZ177:LX177,"&gt;0"),Input!$A$6:$HV$6,0),FALSE),0),0))*$D177</f>
        <v>0</v>
      </c>
      <c r="CO177" s="1">
        <f>IF($E177+$I177+$D$7&lt;=CO$22,0,IF(CO$22-$D$7&gt;=$E177,IF(COUNTIF($KZ177:LY177,"&gt;0")&gt;0,VLOOKUP($C177,Input!$A$8:$HV$21,MATCH($CE$21+COUNTIF($KZ177:LY177,"&gt;0"),Input!$A$6:$HV$6,0),FALSE),0),0))*$D177</f>
        <v>0</v>
      </c>
      <c r="CP177" s="1">
        <f>IF($E177+$I177+$D$7&lt;=CP$22,0,IF(CP$22-$D$7&gt;=$E177,IF(COUNTIF($KZ177:LZ177,"&gt;0")&gt;0,VLOOKUP($C177,Input!$A$8:$HV$21,MATCH($CE$21+COUNTIF($KZ177:LZ177,"&gt;0"),Input!$A$6:$HV$6,0),FALSE),0),0))*$D177</f>
        <v>0</v>
      </c>
      <c r="CQ177" s="1">
        <f>IF($E177+$I177+$D$7&lt;=CQ$22,0,IF(CQ$22-$D$7&gt;=$E177,IF(COUNTIF($KZ177:MA177,"&gt;0")&gt;0,VLOOKUP($C177,Input!$A$8:$HV$21,MATCH($CE$21+COUNTIF($KZ177:MA177,"&gt;0"),Input!$A$6:$HV$6,0),FALSE),0),0))*$D177</f>
        <v>0</v>
      </c>
      <c r="CR177" s="1">
        <f>IF($E177+$I177+$D$7&lt;=CR$22,0,IF(CR$22-$D$7&gt;=$E177,IF(COUNTIF($KZ177:MB177,"&gt;0")&gt;0,VLOOKUP($C177,Input!$A$8:$HV$21,MATCH($CE$21+COUNTIF($KZ177:MB177,"&gt;0"),Input!$A$6:$HV$6,0),FALSE),0),0))*$D177</f>
        <v>0</v>
      </c>
      <c r="CS177" s="1">
        <f>IF($E177+$I177+$D$7&lt;=CS$22,0,IF(CS$22-$D$7&gt;=$E177,IF(COUNTIF($KZ177:MC177,"&gt;0")&gt;0,VLOOKUP($C177,Input!$A$8:$HV$21,MATCH($CE$21+COUNTIF($KZ177:MC177,"&gt;0"),Input!$A$6:$HV$6,0),FALSE),0),0))*$D177</f>
        <v>0</v>
      </c>
      <c r="CT177" s="1">
        <f>IF($E177+$I177+$D$7&lt;=CT$22,0,IF(CT$22-$D$7&gt;=$E177,IF(COUNTIF($KZ177:MD177,"&gt;0")&gt;0,VLOOKUP($C177,Input!$A$8:$HV$21,MATCH($CE$21+COUNTIF($KZ177:MD177,"&gt;0"),Input!$A$6:$HV$6,0),FALSE),0),0))*$D177</f>
        <v>0</v>
      </c>
      <c r="CU177" s="1">
        <f>IF($E177+$I177+$D$7&lt;=CU$22,0,IF(CU$22-$D$7&gt;=$E177,IF(COUNTIF($KZ177:ME177,"&gt;0")&gt;0,VLOOKUP($C177,Input!$A$8:$HV$21,MATCH($CE$21+COUNTIF($KZ177:ME177,"&gt;0"),Input!$A$6:$HV$6,0),FALSE),0),0))*$D177</f>
        <v>0</v>
      </c>
      <c r="CV177" s="1">
        <f>IF($E177+$I177+$D$7&lt;=CV$22,0,IF(CV$22-$D$7&gt;=$E177,IF(COUNTIF($KZ177:MF177,"&gt;0")&gt;0,VLOOKUP($C177,Input!$A$8:$HV$21,MATCH($CE$21+COUNTIF($KZ177:MF177,"&gt;0"),Input!$A$6:$HV$6,0),FALSE),0),0))*$D177</f>
        <v>4095000</v>
      </c>
      <c r="CW177" s="1">
        <f>IF($E177+$I177+$D$7&lt;=CW$22,0,IF(CW$22-$D$7&gt;=$E177,IF(COUNTIF($KZ177:MG177,"&gt;0")&gt;0,VLOOKUP($C177,Input!$A$8:$HV$21,MATCH($CE$21+COUNTIF($KZ177:MG177,"&gt;0"),Input!$A$6:$HV$6,0),FALSE),0),0))*$D177</f>
        <v>0</v>
      </c>
      <c r="CX177" s="1">
        <f>IF($E177+$I177+$D$7&lt;=CX$22,0,IF(CX$22-$D$7&gt;=$E177,IF(COUNTIF($KZ177:MH177,"&gt;0")&gt;0,VLOOKUP($C177,Input!$A$8:$HV$21,MATCH($CE$21+COUNTIF($KZ177:MH177,"&gt;0"),Input!$A$6:$HV$6,0),FALSE),0),0))*$D177</f>
        <v>0</v>
      </c>
      <c r="CY177" s="1">
        <f>IF($E177+$I177+$D$7&lt;=CY$22,0,IF(CY$22-$D$7&gt;=$E177,IF(COUNTIF($KZ177:MI177,"&gt;0")&gt;0,VLOOKUP($C177,Input!$A$8:$HV$21,MATCH($CE$21+COUNTIF($KZ177:MI177,"&gt;0"),Input!$A$6:$HV$6,0),FALSE),0),0))*$D177</f>
        <v>0</v>
      </c>
      <c r="CZ177" s="1">
        <f>IF($E177+$I177+$D$7&lt;=CZ$22,0,IF(CZ$22-$D$7&gt;=$E177,IF(COUNTIF($KZ177:MJ177,"&gt;0")&gt;0,VLOOKUP($C177,Input!$A$8:$HV$21,MATCH($CE$21+COUNTIF($KZ177:MJ177,"&gt;0"),Input!$A$6:$HV$6,0),FALSE),0),0))*$D177</f>
        <v>0</v>
      </c>
      <c r="DA177" s="1">
        <f>IF($E177+$I177+$D$7&lt;=DA$22,0,IF(DA$22-$D$7&gt;=$E177,IF(COUNTIF($KZ177:MK177,"&gt;0")&gt;0,VLOOKUP($C177,Input!$A$8:$HV$21,MATCH($CE$21+COUNTIF($KZ177:MK177,"&gt;0"),Input!$A$6:$HV$6,0),FALSE),0),0))*$D177</f>
        <v>0</v>
      </c>
      <c r="DB177" s="1">
        <f>IF($E177+$I177+$D$7&lt;=DB$22,0,IF(DB$22-$D$7&gt;=$E177,IF(COUNTIF($KZ177:ML177,"&gt;0")&gt;0,VLOOKUP($C177,Input!$A$8:$HV$21,MATCH($CE$21+COUNTIF($KZ177:ML177,"&gt;0"),Input!$A$6:$HV$6,0),FALSE),0),0))*$D177</f>
        <v>0</v>
      </c>
      <c r="DC177" s="1">
        <f>IF($E177+$I177+$D$7&lt;=DC$22,0,IF(DC$22-$D$7&gt;=$E177,IF(COUNTIF($KZ177:MM177,"&gt;0")&gt;0,VLOOKUP($C177,Input!$A$8:$HV$21,MATCH($CE$21+COUNTIF($KZ177:MM177,"&gt;0"),Input!$A$6:$HV$6,0),FALSE),0),0))*$D177</f>
        <v>0</v>
      </c>
      <c r="DD177" s="1">
        <f>IF($E177+$I177+$D$7&lt;=DD$22,0,IF(DD$22-$D$7&gt;=$E177,IF(COUNTIF($KZ177:MN177,"&gt;0")&gt;0,VLOOKUP($C177,Input!$A$8:$HV$21,MATCH($CE$21+COUNTIF($KZ177:MN177,"&gt;0"),Input!$A$6:$HV$6,0),FALSE),0),0))*$D177</f>
        <v>0</v>
      </c>
      <c r="DE177" s="1">
        <f>IF($E177+$I177+$D$7&lt;=DE$22,0,IF(DE$22-$D$7&gt;=$E177,IF(COUNTIF($KZ177:MO177,"&gt;0")&gt;0,VLOOKUP($C177,Input!$A$8:$HV$21,MATCH($CE$21+COUNTIF($KZ177:MO177,"&gt;0"),Input!$A$6:$HV$6,0),FALSE),0),0))*$D177</f>
        <v>0</v>
      </c>
      <c r="DF177" s="1">
        <f>IF($E177+$I177+$D$7&lt;=DF$22,0,IF(DF$22-$D$7&gt;=$E177,IF(COUNTIF($KZ177:MP177,"&gt;0")&gt;0,VLOOKUP($C177,Input!$A$8:$HV$21,MATCH($CE$21+COUNTIF($KZ177:MP177,"&gt;0"),Input!$A$6:$HV$6,0),FALSE),0),0))*$D177</f>
        <v>0</v>
      </c>
      <c r="DG177" s="1">
        <f>IF($E177+$I177+$D$7&lt;=DG$22,0,IF(DG$22-$D$7&gt;=$E177,IF(COUNTIF($KZ177:MQ177,"&gt;0")&gt;0,VLOOKUP($C177,Input!$A$8:$HV$21,MATCH($CE$21+COUNTIF($KZ177:MQ177,"&gt;0"),Input!$A$6:$HV$6,0),FALSE),0),0))*$D177</f>
        <v>0</v>
      </c>
      <c r="DH177" s="1">
        <f>IF($E177+$I177+$D$7&lt;=DH$22,0,IF(DH$22-$D$7&gt;=$E177,IF(COUNTIF($KZ177:MR177,"&gt;0")&gt;0,VLOOKUP($C177,Input!$A$8:$HV$21,MATCH($CE$21+COUNTIF($KZ177:MR177,"&gt;0"),Input!$A$6:$HV$6,0),FALSE),0),0))*$D177</f>
        <v>0</v>
      </c>
      <c r="DI177" s="1">
        <f>IF($E177+$I177+$D$7&lt;=DI$22,0,IF(DI$22-$D$7&gt;=$E177,IF(COUNTIF($KZ177:MS177,"&gt;0")&gt;0,VLOOKUP($C177,Input!$A$8:$HV$21,MATCH($CE$21+COUNTIF($KZ177:MS177,"&gt;0"),Input!$A$6:$HV$6,0),FALSE),0),0))*$D177</f>
        <v>0</v>
      </c>
      <c r="DJ177" s="1">
        <f>IF($E177+$I177+$D$7&lt;=DJ$22,0,IF(DJ$22-$D$7&gt;=$E177,IF(COUNTIF($KZ177:MT177,"&gt;0")&gt;0,VLOOKUP($C177,Input!$A$8:$HV$21,MATCH($CE$21+COUNTIF($KZ177:MT177,"&gt;0"),Input!$A$6:$HV$6,0),FALSE),0),0))*$D177</f>
        <v>0</v>
      </c>
      <c r="DK177" s="1">
        <f>IF($E177+$I177+$D$7&lt;=DK$22,0,IF(DK$22-$D$7&gt;=$E177,IF(COUNTIF($KZ177:MU177,"&gt;0")&gt;0,VLOOKUP($C177,Input!$A$8:$HV$21,MATCH($CE$21+COUNTIF($KZ177:MU177,"&gt;0"),Input!$A$6:$HV$6,0),FALSE),0),0))*$D177</f>
        <v>0</v>
      </c>
      <c r="DL177" s="1">
        <f>IF($E177+$I177+$D$7&lt;=DL$22,0,IF(DL$22-$D$7&gt;=$E177,IF(COUNTIF($KZ177:MV177,"&gt;0")&gt;0,VLOOKUP($C177,Input!$A$8:$HV$21,MATCH($CE$21+COUNTIF($KZ177:MV177,"&gt;0"),Input!$A$6:$HV$6,0),FALSE),0),0))*$D177</f>
        <v>0</v>
      </c>
      <c r="DM177" s="1">
        <f>IF($E177+$I177+$D$7&lt;=DM$22,0,IF(DM$22-$D$7&gt;=$E177,IF(COUNTIF($KZ177:MW177,"&gt;0")&gt;0,VLOOKUP($C177,Input!$A$8:$HV$21,MATCH($CE$21+COUNTIF($KZ177:MW177,"&gt;0"),Input!$A$6:$HV$6,0),FALSE),0),0))*$D177</f>
        <v>0</v>
      </c>
      <c r="DN177" s="1">
        <f>IF($E177+$I177+$D$7&lt;=DN$22,0,IF(DN$22-$D$7&gt;=$E177,IF(COUNTIF($KZ177:MX177,"&gt;0")&gt;0,VLOOKUP($C177,Input!$A$8:$HV$21,MATCH($CE$21+COUNTIF($KZ177:MX177,"&gt;0"),Input!$A$6:$HV$6,0),FALSE),0),0))*$D177</f>
        <v>0</v>
      </c>
      <c r="DP177" t="str">
        <f>+VLOOKUP($C177,Input!$A$8:$GZ$39,MATCH(DP$21,Input!$A$6:$GZ$6,0),FALSE)</f>
        <v>Bus Maintenance at 0.85/mile</v>
      </c>
      <c r="DQ177" s="1">
        <f>IF($E177+$I177+$D$7&lt;=DQ$22,0,IF(DQ$22-$D$7&gt;=$E177,IF(COUNTIF($KZ177:LP177,"&gt;0")&gt;0,VLOOKUP($C177,Input!$A$8:$HV$21,MATCH($DP$21+COUNTIF($KZ177:LP177,"&gt;0"),Input!$A$6:$HV$6,0),FALSE),0),0))*$D177*$F177</f>
        <v>0</v>
      </c>
      <c r="DR177" s="1">
        <f>IF($E177+$I177+$D$7&lt;=DR$22,0,IF(DR$22-$D$7&gt;=$E177,IF(COUNTIF($KZ177:LQ177,"&gt;0")&gt;0,VLOOKUP($C177,Input!$A$8:$HV$21,MATCH($DP$21+COUNTIF($KZ177:LQ177,"&gt;0"),Input!$A$6:$HV$6,0),FALSE),0),0))*$D177*$F177</f>
        <v>0</v>
      </c>
      <c r="DS177" s="1">
        <f>IF($E177+$I177+$D$7&lt;=DS$22,0,IF(DS$22-$D$7&gt;=$E177,IF(COUNTIF($KZ177:LR177,"&gt;0")&gt;0,VLOOKUP($C177,Input!$A$8:$HV$21,MATCH($DP$21+COUNTIF($KZ177:LR177,"&gt;0"),Input!$A$6:$HV$6,0),FALSE),0),0))*$D177*$F177</f>
        <v>0</v>
      </c>
      <c r="DT177" s="1">
        <f>IF($E177+$I177+$D$7&lt;=DT$22,0,IF(DT$22-$D$7&gt;=$E177,IF(COUNTIF($KZ177:LS177,"&gt;0")&gt;0,VLOOKUP($C177,Input!$A$8:$HV$21,MATCH($DP$21+COUNTIF($KZ177:LS177,"&gt;0"),Input!$A$6:$HV$6,0),FALSE),0),0))*$D177*$F177</f>
        <v>0</v>
      </c>
      <c r="DU177" s="1">
        <f>IF($E177+$I177+$D$7&lt;=DU$22,0,IF(DU$22-$D$7&gt;=$E177,IF(COUNTIF($KZ177:LT177,"&gt;0")&gt;0,VLOOKUP($C177,Input!$A$8:$HV$21,MATCH($DP$21+COUNTIF($KZ177:LT177,"&gt;0"),Input!$A$6:$HV$6,0),FALSE),0),0))*$D177*$F177</f>
        <v>0</v>
      </c>
      <c r="DV177" s="1">
        <f>IF($E177+$I177+$D$7&lt;=DV$22,0,IF(DV$22-$D$7&gt;=$E177,IF(COUNTIF($KZ177:LU177,"&gt;0")&gt;0,VLOOKUP($C177,Input!$A$8:$HV$21,MATCH($DP$21+COUNTIF($KZ177:LU177,"&gt;0"),Input!$A$6:$HV$6,0),FALSE),0),0))*$D177*$F177</f>
        <v>0</v>
      </c>
      <c r="DW177" s="1">
        <f>IF($E177+$I177+$D$7&lt;=DW$22,0,IF(DW$22-$D$7&gt;=$E177,IF(COUNTIF($KZ177:LV177,"&gt;0")&gt;0,VLOOKUP($C177,Input!$A$8:$HV$21,MATCH($DP$21+COUNTIF($KZ177:LV177,"&gt;0"),Input!$A$6:$HV$6,0),FALSE),0),0))*$D177*$F177</f>
        <v>0</v>
      </c>
      <c r="DX177" s="1">
        <f>IF($E177+$I177+$D$7&lt;=DX$22,0,IF(DX$22-$D$7&gt;=$E177,IF(COUNTIF($KZ177:LW177,"&gt;0")&gt;0,VLOOKUP($C177,Input!$A$8:$HV$21,MATCH($DP$21+COUNTIF($KZ177:LW177,"&gt;0"),Input!$A$6:$HV$6,0),FALSE),0),0))*$D177*$F177</f>
        <v>0</v>
      </c>
      <c r="DY177" s="1">
        <f>IF($E177+$I177+$D$7&lt;=DY$22,0,IF(DY$22-$D$7&gt;=$E177,IF(COUNTIF($KZ177:LX177,"&gt;0")&gt;0,VLOOKUP($C177,Input!$A$8:$HV$21,MATCH($DP$21+COUNTIF($KZ177:LX177,"&gt;0"),Input!$A$6:$HV$6,0),FALSE),0),0))*$D177*$F177</f>
        <v>0</v>
      </c>
      <c r="DZ177" s="1">
        <f>IF($E177+$I177+$D$7&lt;=DZ$22,0,IF(DZ$22-$D$7&gt;=$E177,IF(COUNTIF($KZ177:LY177,"&gt;0")&gt;0,VLOOKUP($C177,Input!$A$8:$HV$21,MATCH($DP$21+COUNTIF($KZ177:LY177,"&gt;0"),Input!$A$6:$HV$6,0),FALSE),0),0))*$D177*$F177</f>
        <v>0</v>
      </c>
      <c r="EA177" s="1">
        <f>IF($E177+$I177+$D$7&lt;=EA$22,0,IF(EA$22-$D$7&gt;=$E177,IF(COUNTIF($KZ177:LZ177,"&gt;0")&gt;0,VLOOKUP($C177,Input!$A$8:$HV$21,MATCH($DP$21+COUNTIF($KZ177:LZ177,"&gt;0"),Input!$A$6:$HV$6,0),FALSE),0),0))*$D177*$F177</f>
        <v>3978000</v>
      </c>
      <c r="EB177" s="1">
        <f>IF($E177+$I177+$D$7&lt;=EB$22,0,IF(EB$22-$D$7&gt;=$E177,IF(COUNTIF($KZ177:MA177,"&gt;0")&gt;0,VLOOKUP($C177,Input!$A$8:$HV$21,MATCH($DP$21+COUNTIF($KZ177:MA177,"&gt;0"),Input!$A$6:$HV$6,0),FALSE),0),0))*$D177*$F177</f>
        <v>3978000</v>
      </c>
      <c r="EC177" s="1">
        <f>IF($E177+$I177+$D$7&lt;=EC$22,0,IF(EC$22-$D$7&gt;=$E177,IF(COUNTIF($KZ177:MB177,"&gt;0")&gt;0,VLOOKUP($C177,Input!$A$8:$HV$21,MATCH($DP$21+COUNTIF($KZ177:MB177,"&gt;0"),Input!$A$6:$HV$6,0),FALSE),0),0))*$D177*$F177</f>
        <v>3978000</v>
      </c>
      <c r="ED177" s="1">
        <f>IF($E177+$I177+$D$7&lt;=ED$22,0,IF(ED$22-$D$7&gt;=$E177,IF(COUNTIF($KZ177:MC177,"&gt;0")&gt;0,VLOOKUP($C177,Input!$A$8:$HV$21,MATCH($DP$21+COUNTIF($KZ177:MC177,"&gt;0"),Input!$A$6:$HV$6,0),FALSE),0),0))*$D177*$F177</f>
        <v>3978000</v>
      </c>
      <c r="EE177" s="1">
        <f>IF($E177+$I177+$D$7&lt;=EE$22,0,IF(EE$22-$D$7&gt;=$E177,IF(COUNTIF($KZ177:MD177,"&gt;0")&gt;0,VLOOKUP($C177,Input!$A$8:$HV$21,MATCH($DP$21+COUNTIF($KZ177:MD177,"&gt;0"),Input!$A$6:$HV$6,0),FALSE),0),0))*$D177*$F177</f>
        <v>3978000</v>
      </c>
      <c r="EF177" s="1">
        <f>IF($E177+$I177+$D$7&lt;=EF$22,0,IF(EF$22-$D$7&gt;=$E177,IF(COUNTIF($KZ177:ME177,"&gt;0")&gt;0,VLOOKUP($C177,Input!$A$8:$HV$21,MATCH($DP$21+COUNTIF($KZ177:ME177,"&gt;0"),Input!$A$6:$HV$6,0),FALSE),0),0))*$D177*$F177</f>
        <v>3978000</v>
      </c>
      <c r="EG177" s="1">
        <f>IF($E177+$I177+$D$7&lt;=EG$22,0,IF(EG$22-$D$7&gt;=$E177,IF(COUNTIF($KZ177:MF177,"&gt;0")&gt;0,VLOOKUP($C177,Input!$A$8:$HV$21,MATCH($DP$21+COUNTIF($KZ177:MF177,"&gt;0"),Input!$A$6:$HV$6,0),FALSE),0),0))*$D177*$F177</f>
        <v>3978000</v>
      </c>
      <c r="EH177" s="1">
        <f>IF($E177+$I177+$D$7&lt;=EH$22,0,IF(EH$22-$D$7&gt;=$E177,IF(COUNTIF($KZ177:MG177,"&gt;0")&gt;0,VLOOKUP($C177,Input!$A$8:$HV$21,MATCH($DP$21+COUNTIF($KZ177:MG177,"&gt;0"),Input!$A$6:$HV$6,0),FALSE),0),0))*$D177*$F177</f>
        <v>3978000</v>
      </c>
      <c r="EI177" s="1">
        <f>IF($E177+$I177+$D$7&lt;=EI$22,0,IF(EI$22-$D$7&gt;=$E177,IF(COUNTIF($KZ177:MH177,"&gt;0")&gt;0,VLOOKUP($C177,Input!$A$8:$HV$21,MATCH($DP$21+COUNTIF($KZ177:MH177,"&gt;0"),Input!$A$6:$HV$6,0),FALSE),0),0))*$D177*$F177</f>
        <v>3978000</v>
      </c>
      <c r="EJ177" s="1">
        <f>IF($E177+$I177+$D$7&lt;=EJ$22,0,IF(EJ$22-$D$7&gt;=$E177,IF(COUNTIF($KZ177:MI177,"&gt;0")&gt;0,VLOOKUP($C177,Input!$A$8:$HV$21,MATCH($DP$21+COUNTIF($KZ177:MI177,"&gt;0"),Input!$A$6:$HV$6,0),FALSE),0),0))*$D177*$F177</f>
        <v>3978000</v>
      </c>
      <c r="EK177" s="1">
        <f>IF($E177+$I177+$D$7&lt;=EK$22,0,IF(EK$22-$D$7&gt;=$E177,IF(COUNTIF($KZ177:MJ177,"&gt;0")&gt;0,VLOOKUP($C177,Input!$A$8:$HV$21,MATCH($DP$21+COUNTIF($KZ177:MJ177,"&gt;0"),Input!$A$6:$HV$6,0),FALSE),0),0))*$D177*$F177</f>
        <v>3978000</v>
      </c>
      <c r="EL177" s="1">
        <f>IF($E177+$I177+$D$7&lt;=EL$22,0,IF(EL$22-$D$7&gt;=$E177,IF(COUNTIF($KZ177:MK177,"&gt;0")&gt;0,VLOOKUP($C177,Input!$A$8:$HV$21,MATCH($DP$21+COUNTIF($KZ177:MK177,"&gt;0"),Input!$A$6:$HV$6,0),FALSE),0),0))*$D177*$F177</f>
        <v>3978000</v>
      </c>
      <c r="EM177" s="1">
        <f>IF($E177+$I177+$D$7&lt;=EM$22,0,IF(EM$22-$D$7&gt;=$E177,IF(COUNTIF($KZ177:ML177,"&gt;0")&gt;0,VLOOKUP($C177,Input!$A$8:$HV$21,MATCH($DP$21+COUNTIF($KZ177:ML177,"&gt;0"),Input!$A$6:$HV$6,0),FALSE),0),0))*$D177*$F177</f>
        <v>3978000</v>
      </c>
      <c r="EN177" s="1">
        <f>IF($E177+$I177+$D$7&lt;=EN$22,0,IF(EN$22-$D$7&gt;=$E177,IF(COUNTIF($KZ177:MM177,"&gt;0")&gt;0,VLOOKUP($C177,Input!$A$8:$HV$21,MATCH($DP$21+COUNTIF($KZ177:MM177,"&gt;0"),Input!$A$6:$HV$6,0),FALSE),0),0))*$D177*$F177</f>
        <v>3978000</v>
      </c>
      <c r="EO177" s="1">
        <f>IF($E177+$I177+$D$7&lt;=EO$22,0,IF(EO$22-$D$7&gt;=$E177,IF(COUNTIF($KZ177:MN177,"&gt;0")&gt;0,VLOOKUP($C177,Input!$A$8:$HV$21,MATCH($DP$21+COUNTIF($KZ177:MN177,"&gt;0"),Input!$A$6:$HV$6,0),FALSE),0),0))*$D177*$F177</f>
        <v>0</v>
      </c>
      <c r="EP177" s="1">
        <f>IF($E177+$I177+$D$7&lt;=EP$22,0,IF(EP$22-$D$7&gt;=$E177,IF(COUNTIF($KZ177:MO177,"&gt;0")&gt;0,VLOOKUP($C177,Input!$A$8:$HV$21,MATCH($DP$21+COUNTIF($KZ177:MO177,"&gt;0"),Input!$A$6:$HV$6,0),FALSE),0),0))*$D177*$F177</f>
        <v>0</v>
      </c>
      <c r="EQ177" s="1">
        <f>IF($E177+$I177+$D$7&lt;=EQ$22,0,IF(EQ$22-$D$7&gt;=$E177,IF(COUNTIF($KZ177:MP177,"&gt;0")&gt;0,VLOOKUP($C177,Input!$A$8:$HV$21,MATCH($DP$21+COUNTIF($KZ177:MP177,"&gt;0"),Input!$A$6:$HV$6,0),FALSE),0),0))*$D177*$F177</f>
        <v>0</v>
      </c>
      <c r="ER177" s="1">
        <f>IF($E177+$I177+$D$7&lt;=ER$22,0,IF(ER$22-$D$7&gt;=$E177,IF(COUNTIF($KZ177:MQ177,"&gt;0")&gt;0,VLOOKUP($C177,Input!$A$8:$HV$21,MATCH($DP$21+COUNTIF($KZ177:MQ177,"&gt;0"),Input!$A$6:$HV$6,0),FALSE),0),0))*$D177*$F177</f>
        <v>0</v>
      </c>
      <c r="ES177" s="1">
        <f>IF($E177+$I177+$D$7&lt;=ES$22,0,IF(ES$22-$D$7&gt;=$E177,IF(COUNTIF($KZ177:MR177,"&gt;0")&gt;0,VLOOKUP($C177,Input!$A$8:$HV$21,MATCH($DP$21+COUNTIF($KZ177:MR177,"&gt;0"),Input!$A$6:$HV$6,0),FALSE),0),0))*$D177*$F177</f>
        <v>0</v>
      </c>
      <c r="ET177" s="1">
        <f>IF($E177+$I177+$D$7&lt;=ET$22,0,IF(ET$22-$D$7&gt;=$E177,IF(COUNTIF($KZ177:MS177,"&gt;0")&gt;0,VLOOKUP($C177,Input!$A$8:$HV$21,MATCH($DP$21+COUNTIF($KZ177:MS177,"&gt;0"),Input!$A$6:$HV$6,0),FALSE),0),0))*$D177*$F177</f>
        <v>0</v>
      </c>
      <c r="EU177" s="1">
        <f>IF($E177+$I177+$D$7&lt;=EU$22,0,IF(EU$22-$D$7&gt;=$E177,IF(COUNTIF($KZ177:MT177,"&gt;0")&gt;0,VLOOKUP($C177,Input!$A$8:$HV$21,MATCH($DP$21+COUNTIF($KZ177:MT177,"&gt;0"),Input!$A$6:$HV$6,0),FALSE),0),0))*$D177*$F177</f>
        <v>0</v>
      </c>
      <c r="EV177" s="1">
        <f>IF($E177+$I177+$D$7&lt;=EV$22,0,IF(EV$22-$D$7&gt;=$E177,IF(COUNTIF($KZ177:MU177,"&gt;0")&gt;0,VLOOKUP($C177,Input!$A$8:$HV$21,MATCH($DP$21+COUNTIF($KZ177:MU177,"&gt;0"),Input!$A$6:$HV$6,0),FALSE),0),0))*$D177*$F177</f>
        <v>0</v>
      </c>
      <c r="EW177" s="1">
        <f>IF($E177+$I177+$D$7&lt;=EW$22,0,IF(EW$22-$D$7&gt;=$E177,IF(COUNTIF($KZ177:MV177,"&gt;0")&gt;0,VLOOKUP($C177,Input!$A$8:$HV$21,MATCH($DP$21+COUNTIF($KZ177:MV177,"&gt;0"),Input!$A$6:$HV$6,0),FALSE),0),0))*$D177*$F177</f>
        <v>0</v>
      </c>
      <c r="EX177" s="1">
        <f>IF($E177+$I177+$D$7&lt;=EX$22,0,IF(EX$22-$D$7&gt;=$E177,IF(COUNTIF($KZ177:MW177,"&gt;0")&gt;0,VLOOKUP($C177,Input!$A$8:$HV$21,MATCH($DP$21+COUNTIF($KZ177:MW177,"&gt;0"),Input!$A$6:$HV$6,0),FALSE),0),0))*$D177*$F177</f>
        <v>0</v>
      </c>
      <c r="EY177" s="1">
        <f>IF($E177+$I177+$D$7&lt;=EY$22,0,IF(EY$22-$D$7&gt;=$E177,IF(COUNTIF($KZ177:MX177,"&gt;0")&gt;0,VLOOKUP($C177,Input!$A$8:$HV$21,MATCH($DP$21+COUNTIF($KZ177:MX177,"&gt;0"),Input!$A$6:$HV$6,0),FALSE),0),0))*$D177*$F177</f>
        <v>0</v>
      </c>
      <c r="EZ177" s="1"/>
      <c r="FA177" t="str">
        <f>VLOOKUP($C177,Input!$A$8:$GZ$39,MATCH(FA$21,Input!$A$6:$GZ$6,0),FALSE)</f>
        <v>NA</v>
      </c>
      <c r="FB177">
        <f>IF((VLOOKUP($C177,Input!$A$8:$GZ$39,MATCH(FB$21,Input!$A$6:$GZ$6,0),FALSE))="Y",$D177/VLOOKUP($C177,Input!$A$8:$GZ$39,MATCH(FC$21,Input!$A$6:$GZ$6,0),FALSE),0)</f>
        <v>0</v>
      </c>
      <c r="FC177">
        <f>IF((VLOOKUP($C177,Input!$A$8:$GZ$39,MATCH(FB$21,Input!$A$6:$GZ$6,0),FALSE))="Y",0,IF((VLOOKUP($C177,Input!$A$8:$GZ$39,MATCH(FC$21,Input!$A$6:$GZ$6,0),FALSE))&gt;0,$D177/VLOOKUP($C177,Input!$A$8:$GZ$39,MATCH(FC$21,Input!$A$6:$GZ$6,0),FALSE),0))</f>
        <v>0</v>
      </c>
      <c r="FD177" s="1">
        <f>+IF($E177=FD$22,VLOOKUP($C177,Input!$A$8:$GZ$39,MATCH(FD$21,Input!$A$6:$GZ$6,0),FALSE),0)*IF(FD$110&gt;=MAX(FC$110:$FD$110),MIN((FD$110-MAX(FC$110:$FD$110)),(FD$110-FC$110)),0)+IF($E177=FD$22,VLOOKUP($C177,Input!$A$8:$GZ$39,MATCH(FD$21,Input!$A$6:$GZ$6,0),FALSE),0)*IF(FD$109&gt;=MAX(FC$109:$FD$109),MIN((FD$109-MAX(FC$109:$FD$109)),(FD$109-FC$109)),0)</f>
        <v>0</v>
      </c>
      <c r="FE177" s="1">
        <f>+IF($E177=FE$22,VLOOKUP($C177,Input!$A$8:$GZ$39,MATCH(FE$21,Input!$A$6:$GZ$6,0),FALSE),0)*IF(FE$110&gt;=MAX(FD$110:$FD$110),MIN((FE$110-MAX(FD$110:$FD$110)),(FE$110-FD$110)),0)+IF($E177=FE$22,VLOOKUP($C177,Input!$A$8:$GZ$39,MATCH(FE$21,Input!$A$6:$GZ$6,0),FALSE),0)*IF(FE$109&gt;=MAX(FD$109:$FD$109),MIN((FE$109-MAX(FD$109:$FD$109)),(FE$109-FD$109)),0)</f>
        <v>0</v>
      </c>
      <c r="FF177" s="1">
        <f>+IF($E177=FF$22,VLOOKUP($C177,Input!$A$8:$GZ$39,MATCH(FF$21,Input!$A$6:$GZ$6,0),FALSE),0)*IF(FF$110&gt;=MAX($FD$110:FE$110),MIN((FF$110-MAX($FD$110:FE$110)),(FF$110-FE$110)),0)+IF($E177=FF$22,VLOOKUP($C177,Input!$A$8:$GZ$39,MATCH(FF$21,Input!$A$6:$GZ$6,0),FALSE),0)*IF(FF$109&gt;=MAX($FD$109:FE$109),MIN((FF$109-MAX($FD$109:FE$109)),(FF$109-FE$109)),0)</f>
        <v>0</v>
      </c>
      <c r="FG177" s="1">
        <f>+IF($E177=FG$22,VLOOKUP($C177,Input!$A$8:$GZ$39,MATCH(FG$21,Input!$A$6:$GZ$6,0),FALSE),0)*IF(FG$110&gt;=MAX($FD$110:FF$110),MIN((FG$110-MAX($FD$110:FF$110)),(FG$110-FF$110)),0)+IF($E177=FG$22,VLOOKUP($C177,Input!$A$8:$GZ$39,MATCH(FG$21,Input!$A$6:$GZ$6,0),FALSE),0)*IF(FG$109&gt;=MAX($FD$109:FF$109),MIN((FG$109-MAX($FD$109:FF$109)),(FG$109-FF$109)),0)</f>
        <v>0</v>
      </c>
      <c r="FH177" s="1">
        <f>+IF($E177=FH$22,VLOOKUP($C177,Input!$A$8:$GZ$39,MATCH(FH$21,Input!$A$6:$GZ$6,0),FALSE),0)*IF(FH$110&gt;=MAX($FD$110:FG$110),MIN((FH$110-MAX($FD$110:FG$110)),(FH$110-FG$110)),0)+IF($E177=FH$22,VLOOKUP($C177,Input!$A$8:$GZ$39,MATCH(FH$21,Input!$A$6:$GZ$6,0),FALSE),0)*IF(FH$109&gt;=MAX($FD$109:FG$109),MIN((FH$109-MAX($FD$109:FG$109)),(FH$109-FG$109)),0)</f>
        <v>0</v>
      </c>
      <c r="FI177" s="1">
        <f>+IF($E177=FI$22,VLOOKUP($C177,Input!$A$8:$GZ$39,MATCH(FI$21,Input!$A$6:$GZ$6,0),FALSE),0)*IF(FI$110&gt;=MAX($FD$110:FH$110),MIN((FI$110-MAX($FD$110:FH$110)),(FI$110-FH$110)),0)+IF($E177=FI$22,VLOOKUP($C177,Input!$A$8:$GZ$39,MATCH(FI$21,Input!$A$6:$GZ$6,0),FALSE),0)*IF(FI$109&gt;=MAX($FD$109:FH$109),MIN((FI$109-MAX($FD$109:FH$109)),(FI$109-FH$109)),0)</f>
        <v>0</v>
      </c>
      <c r="FJ177" s="1">
        <f>+IF($E177=FJ$22,VLOOKUP($C177,Input!$A$8:$GZ$39,MATCH(FJ$21,Input!$A$6:$GZ$6,0),FALSE),0)*IF(FJ$110&gt;=MAX($FD$110:FI$110),MIN((FJ$110-MAX($FD$110:FI$110)),(FJ$110-FI$110)),0)+IF($E177=FJ$22,VLOOKUP($C177,Input!$A$8:$GZ$39,MATCH(FJ$21,Input!$A$6:$GZ$6,0),FALSE),0)*IF(FJ$109&gt;=MAX($FD$109:FI$109),MIN((FJ$109-MAX($FD$109:FI$109)),(FJ$109-FI$109)),0)</f>
        <v>0</v>
      </c>
      <c r="FK177" s="1">
        <f>+IF($E177=FK$22,VLOOKUP($C177,Input!$A$8:$GZ$39,MATCH(FK$21,Input!$A$6:$GZ$6,0),FALSE),0)*IF(FK$110&gt;=MAX($FD$110:FJ$110),MIN((FK$110-MAX($FD$110:FJ$110)),(FK$110-FJ$110)),0)+IF($E177=FK$22,VLOOKUP($C177,Input!$A$8:$GZ$39,MATCH(FK$21,Input!$A$6:$GZ$6,0),FALSE),0)*IF(FK$109&gt;=MAX($FD$109:FJ$109),MIN((FK$109-MAX($FD$109:FJ$109)),(FK$109-FJ$109)),0)</f>
        <v>0</v>
      </c>
      <c r="FL177" s="1">
        <f>+IF($E177=FL$22,VLOOKUP($C177,Input!$A$8:$GZ$39,MATCH(FL$21,Input!$A$6:$GZ$6,0),FALSE),0)*IF(FL$110&gt;=MAX($FD$110:FK$110),MIN((FL$110-MAX($FD$110:FK$110)),(FL$110-FK$110)),0)+IF($E177=FL$22,VLOOKUP($C177,Input!$A$8:$GZ$39,MATCH(FL$21,Input!$A$6:$GZ$6,0),FALSE),0)*IF(FL$109&gt;=MAX($FD$109:FK$109),MIN((FL$109-MAX($FD$109:FK$109)),(FL$109-FK$109)),0)</f>
        <v>0</v>
      </c>
      <c r="FM177" s="1">
        <f>+IF($E177=FM$22,VLOOKUP($C177,Input!$A$8:$GZ$39,MATCH(FM$21,Input!$A$6:$GZ$6,0),FALSE),0)*IF(FM$110&gt;=MAX($FD$110:FL$110),MIN((FM$110-MAX($FD$110:FL$110)),(FM$110-FL$110)),0)+IF($E177=FM$22,VLOOKUP($C177,Input!$A$8:$GZ$39,MATCH(FM$21,Input!$A$6:$GZ$6,0),FALSE),0)*IF(FM$109&gt;=MAX($FD$109:FL$109),MIN((FM$109-MAX($FD$109:FL$109)),(FM$109-FL$109)),0)</f>
        <v>0</v>
      </c>
      <c r="FN177" s="1">
        <f>+IF($E177=FN$22,VLOOKUP($C177,Input!$A$8:$GZ$39,MATCH(FN$21,Input!$A$6:$GZ$6,0),FALSE),0)*IF(FN$110&gt;=MAX($FD$110:FM$110),MIN((FN$110-MAX($FD$110:FM$110)),(FN$110-FM$110)),0)+IF($E177=FN$22,VLOOKUP($C177,Input!$A$8:$GZ$39,MATCH(FN$21,Input!$A$6:$GZ$6,0),FALSE),0)*IF(FN$109&gt;=MAX($FD$109:FM$109),MIN((FN$109-MAX($FD$109:FM$109)),(FN$109-FM$109)),0)</f>
        <v>0</v>
      </c>
      <c r="FO177" s="1">
        <f>+IF($E177=FO$22,VLOOKUP($C177,Input!$A$8:$GZ$39,MATCH(FO$21,Input!$A$6:$GZ$6,0),FALSE),0)*IF(FO$110&gt;=MAX($FD$110:FN$110),MIN((FO$110-MAX($FD$110:FN$110)),(FO$110-FN$110)),0)+IF($E177=FO$22,VLOOKUP($C177,Input!$A$8:$GZ$39,MATCH(FO$21,Input!$A$6:$GZ$6,0),FALSE),0)*IF(FO$109&gt;=MAX($FD$109:FN$109),MIN((FO$109-MAX($FD$109:FN$109)),(FO$109-FN$109)),0)</f>
        <v>0</v>
      </c>
      <c r="FP177" s="1">
        <f>+IF($E177=FP$22,VLOOKUP($C177,Input!$A$8:$GZ$39,MATCH(FP$21,Input!$A$6:$GZ$6,0),FALSE),0)*IF(FP$110&gt;=MAX($FD$110:FO$110),MIN((FP$110-MAX($FD$110:FO$110)),(FP$110-FO$110)),0)+IF($E177=FP$22,VLOOKUP($C177,Input!$A$8:$GZ$39,MATCH(FP$21,Input!$A$6:$GZ$6,0),FALSE),0)*IF(FP$109&gt;=MAX($FD$109:FO$109),MIN((FP$109-MAX($FD$109:FO$109)),(FP$109-FO$109)),0)</f>
        <v>0</v>
      </c>
      <c r="FQ177" s="1">
        <f>+IF($E177=FQ$22,VLOOKUP($C177,Input!$A$8:$GZ$39,MATCH(FQ$21,Input!$A$6:$GZ$6,0),FALSE),0)*IF(FQ$110&gt;=MAX($FD$110:FP$110),MIN((FQ$110-MAX($FD$110:FP$110)),(FQ$110-FP$110)),0)+IF($E177=FQ$22,VLOOKUP($C177,Input!$A$8:$GZ$39,MATCH(FQ$21,Input!$A$6:$GZ$6,0),FALSE),0)*IF(FQ$109&gt;=MAX($FD$109:FP$109),MIN((FQ$109-MAX($FD$109:FP$109)),(FQ$109-FP$109)),0)</f>
        <v>0</v>
      </c>
      <c r="FR177" s="1">
        <f>+IF($E177=FR$22,VLOOKUP($C177,Input!$A$8:$GZ$39,MATCH(FR$21,Input!$A$6:$GZ$6,0),FALSE),0)*IF(FR$110&gt;=MAX($FD$110:FQ$110),MIN((FR$110-MAX($FD$110:FQ$110)),(FR$110-FQ$110)),0)+IF($E177=FR$22,VLOOKUP($C177,Input!$A$8:$GZ$39,MATCH(FR$21,Input!$A$6:$GZ$6,0),FALSE),0)*IF(FR$109&gt;=MAX($FD$109:FQ$109),MIN((FR$109-MAX($FD$109:FQ$109)),(FR$109-FQ$109)),0)</f>
        <v>0</v>
      </c>
      <c r="FS177" s="1">
        <f>+IF($E177=FS$22,VLOOKUP($C177,Input!$A$8:$GZ$39,MATCH(FS$21,Input!$A$6:$GZ$6,0),FALSE),0)*IF(FS$110&gt;=MAX($FD$110:FR$110),MIN((FS$110-MAX($FD$110:FR$110)),(FS$110-FR$110)),0)+IF($E177=FS$22,VLOOKUP($C177,Input!$A$8:$GZ$39,MATCH(FS$21,Input!$A$6:$GZ$6,0),FALSE),0)*IF(FS$109&gt;=MAX($FD$109:FR$109),MIN((FS$109-MAX($FD$109:FR$109)),(FS$109-FR$109)),0)</f>
        <v>0</v>
      </c>
      <c r="FT177" s="1">
        <f>+IF($E177=FT$22,VLOOKUP($C177,Input!$A$8:$GZ$39,MATCH(FT$21,Input!$A$6:$GZ$6,0),FALSE),0)*IF(FT$110&gt;=MAX($FD$110:FS$110),MIN((FT$110-MAX($FD$110:FS$110)),(FT$110-FS$110)),0)+IF($E177=FT$22,VLOOKUP($C177,Input!$A$8:$GZ$39,MATCH(FT$21,Input!$A$6:$GZ$6,0),FALSE),0)*IF(FT$109&gt;=MAX($FD$109:FS$109),MIN((FT$109-MAX($FD$109:FS$109)),(FT$109-FS$109)),0)</f>
        <v>0</v>
      </c>
      <c r="FU177" s="1">
        <f>+IF($E177=FU$22,VLOOKUP($C177,Input!$A$8:$GZ$39,MATCH(FU$21,Input!$A$6:$GZ$6,0),FALSE),0)*IF(FU$110&gt;=MAX($FD$110:FT$110),MIN((FU$110-MAX($FD$110:FT$110)),(FU$110-FT$110)),0)+IF($E177=FU$22,VLOOKUP($C177,Input!$A$8:$GZ$39,MATCH(FU$21,Input!$A$6:$GZ$6,0),FALSE),0)*IF(FU$109&gt;=MAX($FD$109:FT$109),MIN((FU$109-MAX($FD$109:FT$109)),(FU$109-FT$109)),0)</f>
        <v>0</v>
      </c>
      <c r="FV177" s="1">
        <f>+IF($E177=FV$22,VLOOKUP($C177,Input!$A$8:$GZ$39,MATCH(FV$21,Input!$A$6:$GZ$6,0),FALSE),0)*IF(FV$110&gt;=MAX($FD$110:FU$110),MIN((FV$110-MAX($FD$110:FU$110)),(FV$110-FU$110)),0)+IF($E177=FV$22,VLOOKUP($C177,Input!$A$8:$GZ$39,MATCH(FV$21,Input!$A$6:$GZ$6,0),FALSE),0)*IF(FV$109&gt;=MAX($FD$109:FU$109),MIN((FV$109-MAX($FD$109:FU$109)),(FV$109-FU$109)),0)</f>
        <v>0</v>
      </c>
      <c r="FW177" s="1">
        <f>+IF($E177=FW$22,VLOOKUP($C177,Input!$A$8:$GZ$39,MATCH(FW$21,Input!$A$6:$GZ$6,0),FALSE),0)*IF(FW$110&gt;=MAX($FD$110:FV$110),MIN((FW$110-MAX($FD$110:FV$110)),(FW$110-FV$110)),0)+IF($E177=FW$22,VLOOKUP($C177,Input!$A$8:$GZ$39,MATCH(FW$21,Input!$A$6:$GZ$6,0),FALSE),0)*IF(FW$109&gt;=MAX($FD$109:FV$109),MIN((FW$109-MAX($FD$109:FV$109)),(FW$109-FV$109)),0)</f>
        <v>0</v>
      </c>
      <c r="FX177" s="1">
        <f>+IF($E177=FX$22,VLOOKUP($C177,Input!$A$8:$GZ$39,MATCH(FX$21,Input!$A$6:$GZ$6,0),FALSE),0)*IF(FX$110&gt;=MAX($FD$110:FW$110),MIN((FX$110-MAX($FD$110:FW$110)),(FX$110-FW$110)),0)+IF($E177=FX$22,VLOOKUP($C177,Input!$A$8:$GZ$39,MATCH(FX$21,Input!$A$6:$GZ$6,0),FALSE),0)*IF(FX$109&gt;=MAX($FD$109:FW$109),MIN((FX$109-MAX($FD$109:FW$109)),(FX$109-FW$109)),0)</f>
        <v>0</v>
      </c>
      <c r="FY177" s="1">
        <f>+IF($E177=FY$22,VLOOKUP($C177,Input!$A$8:$GZ$39,MATCH(FY$21,Input!$A$6:$GZ$6,0),FALSE),0)*IF(FY$110&gt;=MAX($FD$110:FX$110),MIN((FY$110-MAX($FD$110:FX$110)),(FY$110-FX$110)),0)+IF($E177=FY$22,VLOOKUP($C177,Input!$A$8:$GZ$39,MATCH(FY$21,Input!$A$6:$GZ$6,0),FALSE),0)*IF(FY$109&gt;=MAX($FD$109:FX$109),MIN((FY$109-MAX($FD$109:FX$109)),(FY$109-FX$109)),0)</f>
        <v>0</v>
      </c>
      <c r="FZ177" s="1">
        <f>+IF($E177=FZ$22,VLOOKUP($C177,Input!$A$8:$GZ$39,MATCH(FZ$21,Input!$A$6:$GZ$6,0),FALSE),0)*IF(FZ$110&gt;=MAX($FD$110:FY$110),MIN((FZ$110-MAX($FD$110:FY$110)),(FZ$110-FY$110)),0)+IF($E177=FZ$22,VLOOKUP($C177,Input!$A$8:$GZ$39,MATCH(FZ$21,Input!$A$6:$GZ$6,0),FALSE),0)*IF(FZ$109&gt;=MAX($FD$109:FY$109),MIN((FZ$109-MAX($FD$109:FY$109)),(FZ$109-FY$109)),0)</f>
        <v>0</v>
      </c>
      <c r="GA177" s="1">
        <f>+IF($E177=GA$22,VLOOKUP($C177,Input!$A$8:$GZ$39,MATCH(GA$21,Input!$A$6:$GZ$6,0),FALSE),0)*IF(GA$110&gt;=MAX($FD$110:FZ$110),MIN((GA$110-MAX($FD$110:FZ$110)),(GA$110-FZ$110)),0)+IF($E177=GA$22,VLOOKUP($C177,Input!$A$8:$GZ$39,MATCH(GA$21,Input!$A$6:$GZ$6,0),FALSE),0)*IF(GA$109&gt;=MAX($FD$109:FZ$109),MIN((GA$109-MAX($FD$109:FZ$109)),(GA$109-FZ$109)),0)</f>
        <v>0</v>
      </c>
      <c r="GB177" s="1">
        <f>+IF($E177=GB$22,VLOOKUP($C177,Input!$A$8:$GZ$39,MATCH(GB$21,Input!$A$6:$GZ$6,0),FALSE),0)*IF(GB$110&gt;=MAX($FD$110:GA$110),MIN((GB$110-MAX($FD$110:GA$110)),(GB$110-GA$110)),0)+IF($E177=GB$22,VLOOKUP($C177,Input!$A$8:$GZ$39,MATCH(GB$21,Input!$A$6:$GZ$6,0),FALSE),0)*IF(GB$109&gt;=MAX($FD$109:GA$109),MIN((GB$109-MAX($FD$109:GA$109)),(GB$109-GA$109)),0)</f>
        <v>0</v>
      </c>
      <c r="GC177" s="1">
        <f>+IF($E177=GC$22,VLOOKUP($C177,Input!$A$8:$GZ$39,MATCH(GC$21,Input!$A$6:$GZ$6,0),FALSE),0)*IF(GC$110&gt;=MAX($FD$110:GB$110),MIN((GC$110-MAX($FD$110:GB$110)),(GC$110-GB$110)),0)+IF($E177=GC$22,VLOOKUP($C177,Input!$A$8:$GZ$39,MATCH(GC$21,Input!$A$6:$GZ$6,0),FALSE),0)*IF(GC$109&gt;=MAX($FD$109:GB$109),MIN((GC$109-MAX($FD$109:GB$109)),(GC$109-GB$109)),0)</f>
        <v>0</v>
      </c>
      <c r="GD177" s="1">
        <f>+IF($E177=GD$22,VLOOKUP($C177,Input!$A$8:$GZ$39,MATCH(GD$21,Input!$A$6:$GZ$6,0),FALSE),0)*IF(GD$110&gt;=MAX($FD$110:GC$110),MIN((GD$110-MAX($FD$110:GC$110)),(GD$110-GC$110)),0)+IF($E177=GD$22,VLOOKUP($C177,Input!$A$8:$GZ$39,MATCH(GD$21,Input!$A$6:$GZ$6,0),FALSE),0)*IF(GD$109&gt;=MAX($FD$109:GC$109),MIN((GD$109-MAX($FD$109:GC$109)),(GD$109-GC$109)),0)</f>
        <v>0</v>
      </c>
      <c r="GE177" s="1">
        <f>+IF($E177=GE$22,VLOOKUP($C177,Input!$A$8:$GZ$39,MATCH(GE$21,Input!$A$6:$GZ$6,0),FALSE),0)*IF(GE$110&gt;=MAX($FD$110:GD$110),MIN((GE$110-MAX($FD$110:GD$110)),(GE$110-GD$110)),0)+IF($E177=GE$22,VLOOKUP($C177,Input!$A$8:$GZ$39,MATCH(GE$21,Input!$A$6:$GZ$6,0),FALSE),0)*IF(GE$109&gt;=MAX($FD$109:GD$109),MIN((GE$109-MAX($FD$109:GD$109)),(GE$109-GD$109)),0)</f>
        <v>0</v>
      </c>
      <c r="GF177" s="1">
        <f>+IF($E177=GF$22,VLOOKUP($C177,Input!$A$8:$GZ$39,MATCH(GF$21,Input!$A$6:$GZ$6,0),FALSE),0)*IF(GF$110&gt;=MAX($FD$110:GE$110),MIN((GF$110-MAX($FD$110:GE$110)),(GF$110-GE$110)),0)+IF($E177=GF$22,VLOOKUP($C177,Input!$A$8:$GZ$39,MATCH(GF$21,Input!$A$6:$GZ$6,0),FALSE),0)*IF(GF$109&gt;=MAX($FD$109:GE$109),MIN((GF$109-MAX($FD$109:GE$109)),(GF$109-GE$109)),0)</f>
        <v>0</v>
      </c>
      <c r="GG177" s="1">
        <f>+IF($E177=GG$22,VLOOKUP($C177,Input!$A$8:$GZ$39,MATCH(GG$21,Input!$A$6:$GZ$6,0),FALSE),0)*IF(GG$110&gt;=MAX($FD$110:GF$110),MIN((GG$110-MAX($FD$110:GF$110)),(GG$110-GF$110)),0)+IF($E177=GG$22,VLOOKUP($C177,Input!$A$8:$GZ$39,MATCH(GG$21,Input!$A$6:$GZ$6,0),FALSE),0)*IF(GG$109&gt;=MAX($FD$109:GF$109),MIN((GG$109-MAX($FD$109:GF$109)),(GG$109-GF$109)),0)</f>
        <v>0</v>
      </c>
      <c r="GH177" s="1">
        <f>+IF($E177=GH$22,VLOOKUP($C177,Input!$A$8:$GZ$39,MATCH(GH$21,Input!$A$6:$GZ$6,0),FALSE),0)*IF(GH$110&gt;=MAX($FD$110:GG$110),MIN((GH$110-MAX($FD$110:GG$110)),(GH$110-GG$110)),0)+IF($E177=GH$22,VLOOKUP($C177,Input!$A$8:$GZ$39,MATCH(GH$21,Input!$A$6:$GZ$6,0),FALSE),0)*IF(GH$109&gt;=MAX($FD$109:GG$109),MIN((GH$109-MAX($FD$109:GG$109)),(GH$109-GG$109)),0)</f>
        <v>0</v>
      </c>
      <c r="GI177" s="1">
        <f>+IF($E177=GI$22,VLOOKUP($C177,Input!$A$8:$GZ$39,MATCH(GI$21,Input!$A$6:$GZ$6,0),FALSE),0)*IF(GI$110&gt;=MAX($FD$110:GH$110),MIN((GI$110-MAX($FD$110:GH$110)),(GI$110-GH$110)),0)+IF($E177=GI$22,VLOOKUP($C177,Input!$A$8:$GZ$39,MATCH(GI$21,Input!$A$6:$GZ$6,0),FALSE),0)*IF(GI$109&gt;=MAX($FD$109:GH$109),MIN((GI$109-MAX($FD$109:GH$109)),(GI$109-GH$109)),0)</f>
        <v>0</v>
      </c>
      <c r="GJ177" s="1">
        <f>+IF($E177=GJ$22,VLOOKUP($C177,Input!$A$8:$GZ$39,MATCH(GJ$21,Input!$A$6:$GZ$6,0),FALSE),0)*IF(GJ$110&gt;=MAX($FD$110:GI$110),MIN((GJ$110-MAX($FD$110:GI$110)),(GJ$110-GI$110)),0)+IF($E177=GJ$22,VLOOKUP($C177,Input!$A$8:$GZ$39,MATCH(GJ$21,Input!$A$6:$GZ$6,0),FALSE),0)*IF(GJ$109&gt;=MAX($FD$109:GI$109),MIN((GJ$109-MAX($FD$109:GI$109)),(GJ$109-GI$109)),0)</f>
        <v>0</v>
      </c>
      <c r="GK177" s="1">
        <f>+IF($E177=GK$22,VLOOKUP($C177,Input!$A$8:$GZ$39,MATCH(GK$21,Input!$A$6:$GZ$6,0),FALSE),0)*IF(GK$110&gt;=MAX($FD$110:GJ$110),MIN((GK$110-MAX($FD$110:GJ$110)),(GK$110-GJ$110)),0)+IF($E177=GK$22,VLOOKUP($C177,Input!$A$8:$GZ$39,MATCH(GK$21,Input!$A$6:$GZ$6,0),FALSE),0)*IF(GK$109&gt;=MAX($FD$109:GJ$109),MIN((GK$109-MAX($FD$109:GJ$109)),(GK$109-GJ$109)),0)</f>
        <v>0</v>
      </c>
      <c r="GL177" s="1">
        <f>+IF($E177=GL$22,VLOOKUP($C177,Input!$A$8:$GZ$39,MATCH(GL$21,Input!$A$6:$GZ$6,0),FALSE),0)*IF(GL$110&gt;=MAX($FD$110:GK$110),MIN((GL$110-MAX($FD$110:GK$110)),(GL$110-GK$110)),0)+IF($E177=GL$22,VLOOKUP($C177,Input!$A$8:$GZ$39,MATCH(GL$21,Input!$A$6:$GZ$6,0),FALSE),0)*IF(GL$109&gt;=MAX($FD$109:GK$109),MIN((GL$109-MAX($FD$109:GK$109)),(GL$109-GK$109)),0)</f>
        <v>0</v>
      </c>
      <c r="GM177" s="42"/>
      <c r="GN177" t="str">
        <f>VLOOKUP($C177,Input!$A$8:$GZ$39,MATCH(GN$21,Input!$A$6:$GZ$6,0),FALSE)</f>
        <v>NA</v>
      </c>
      <c r="GO177">
        <f>IF((VLOOKUP($C177,Input!$A$8:$GZ$39,MATCH(GO$21,Input!$A$6:$GZ$6,0),FALSE))="Y",$D177/VLOOKUP($C177,Input!$A$8:$GZ$39,MATCH(GP$21,Input!$A$6:$GZ$6,0),FALSE),0)</f>
        <v>0</v>
      </c>
      <c r="GP177">
        <f>IF((VLOOKUP($C177,Input!$A$8:$GZ$39,MATCH(GO$21,Input!$A$6:$GZ$6,0),FALSE))="Y",0,IF((VLOOKUP($C177,Input!$A$8:$GZ$39,MATCH(GP$21,Input!$A$6:$GZ$6,0),FALSE))&gt;0,$D177/VLOOKUP($C177,Input!$A$8:$GZ$39,MATCH(GP$21,Input!$A$6:$GZ$6,0),FALSE),0))</f>
        <v>0</v>
      </c>
      <c r="GQ177" s="1">
        <f>+IF($E177=GQ$22,VLOOKUP($C177,Input!$A$8:$GZ$39,MATCH(GQ$21,Input!$A$6:$GZ$6,0),FALSE),0)*IF(GQ$110&gt;=MAX($GP$110:GP$110),MIN((GQ$110-MAX($GP$110:GP$110)),(GQ$110-GP$110)),0)+IF($E177=GQ$22,VLOOKUP($C177,Input!$A$8:$GZ$39,MATCH(GQ$21,Input!$A$6:$GZ$6,0),FALSE),0)*IF(GQ$109&gt;=MAX($GP$109:GP$109),MIN((GQ$109-MAX($GP$109:GP$109)),(GQ$109-GP$109)),0)</f>
        <v>0</v>
      </c>
      <c r="GR177" s="1">
        <f>+IF($E177=GR$22,VLOOKUP($C177,Input!$A$8:$GZ$39,MATCH(GR$21,Input!$A$6:$GZ$6,0),FALSE),0)*IF(GR$110&gt;=MAX($GP$110:GQ$110),MIN((GR$110-MAX($GP$110:GQ$110)),(GR$110-GQ$110)),0)+IF($E177=GR$22,VLOOKUP($C177,Input!$A$8:$GZ$39,MATCH(GR$21,Input!$A$6:$GZ$6,0),FALSE),0)*IF(GR$109&gt;=MAX($GP$109:GQ$109),MIN((GR$109-MAX($GP$109:GQ$109)),(GR$109-GQ$109)),0)</f>
        <v>0</v>
      </c>
      <c r="GS177" s="1">
        <f>+IF($E177=GS$22,VLOOKUP($C177,Input!$A$8:$GZ$39,MATCH(GS$21,Input!$A$6:$GZ$6,0),FALSE),0)*IF(GS$110&gt;=MAX($GP$110:GR$110),MIN((GS$110-MAX($GP$110:GR$110)),(GS$110-GR$110)),0)+IF($E177=GS$22,VLOOKUP($C177,Input!$A$8:$GZ$39,MATCH(GS$21,Input!$A$6:$GZ$6,0),FALSE),0)*IF(GS$109&gt;=MAX($GP$109:GR$109),MIN((GS$109-MAX($GP$109:GR$109)),(GS$109-GR$109)),0)</f>
        <v>0</v>
      </c>
      <c r="GT177" s="1">
        <f>+IF($E177=GT$22,VLOOKUP($C177,Input!$A$8:$GZ$39,MATCH(GT$21,Input!$A$6:$GZ$6,0),FALSE),0)*IF(GT$110&gt;=MAX($GP$110:GS$110),MIN((GT$110-MAX($GP$110:GS$110)),(GT$110-GS$110)),0)+IF($E177=GT$22,VLOOKUP($C177,Input!$A$8:$GZ$39,MATCH(GT$21,Input!$A$6:$GZ$6,0),FALSE),0)*IF(GT$109&gt;=MAX($GP$109:GS$109),MIN((GT$109-MAX($GP$109:GS$109)),(GT$109-GS$109)),0)</f>
        <v>0</v>
      </c>
      <c r="GU177" s="1">
        <f>+IF($E177=GU$22,VLOOKUP($C177,Input!$A$8:$GZ$39,MATCH(GU$21,Input!$A$6:$GZ$6,0),FALSE),0)*IF(GU$110&gt;=MAX($GP$110:GT$110),MIN((GU$110-MAX($GP$110:GT$110)),(GU$110-GT$110)),0)+IF($E177=GU$22,VLOOKUP($C177,Input!$A$8:$GZ$39,MATCH(GU$21,Input!$A$6:$GZ$6,0),FALSE),0)*IF(GU$109&gt;=MAX($GP$109:GT$109),MIN((GU$109-MAX($GP$109:GT$109)),(GU$109-GT$109)),0)</f>
        <v>0</v>
      </c>
      <c r="GV177" s="1">
        <f>+IF($E177=GV$22,VLOOKUP($C177,Input!$A$8:$GZ$39,MATCH(GV$21,Input!$A$6:$GZ$6,0),FALSE),0)*IF(GV$110&gt;=MAX($GP$110:GU$110),MIN((GV$110-MAX($GP$110:GU$110)),(GV$110-GU$110)),0)+IF($E177=GV$22,VLOOKUP($C177,Input!$A$8:$GZ$39,MATCH(GV$21,Input!$A$6:$GZ$6,0),FALSE),0)*IF(GV$109&gt;=MAX($GP$109:GU$109),MIN((GV$109-MAX($GP$109:GU$109)),(GV$109-GU$109)),0)</f>
        <v>0</v>
      </c>
      <c r="GW177" s="1">
        <f>+IF($E177=GW$22,VLOOKUP($C177,Input!$A$8:$GZ$39,MATCH(GW$21,Input!$A$6:$GZ$6,0),FALSE),0)*IF(GW$110&gt;=MAX($GP$110:GV$110),MIN((GW$110-MAX($GP$110:GV$110)),(GW$110-GV$110)),0)+IF($E177=GW$22,VLOOKUP($C177,Input!$A$8:$GZ$39,MATCH(GW$21,Input!$A$6:$GZ$6,0),FALSE),0)*IF(GW$109&gt;=MAX($GP$109:GV$109),MIN((GW$109-MAX($GP$109:GV$109)),(GW$109-GV$109)),0)</f>
        <v>0</v>
      </c>
      <c r="GX177" s="1">
        <f>+IF($E177=GX$22,VLOOKUP($C177,Input!$A$8:$GZ$39,MATCH(GX$21,Input!$A$6:$GZ$6,0),FALSE),0)*IF(GX$110&gt;=MAX($GP$110:GW$110),MIN((GX$110-MAX($GP$110:GW$110)),(GX$110-GW$110)),0)+IF($E177=GX$22,VLOOKUP($C177,Input!$A$8:$GZ$39,MATCH(GX$21,Input!$A$6:$GZ$6,0),FALSE),0)*IF(GX$109&gt;=MAX($GP$109:GW$109),MIN((GX$109-MAX($GP$109:GW$109)),(GX$109-GW$109)),0)</f>
        <v>0</v>
      </c>
      <c r="GY177" s="1">
        <f>+IF($E177=GY$22,VLOOKUP($C177,Input!$A$8:$GZ$39,MATCH(GY$21,Input!$A$6:$GZ$6,0),FALSE),0)*IF(GY$110&gt;=MAX($GP$110:GX$110),MIN((GY$110-MAX($GP$110:GX$110)),(GY$110-GX$110)),0)+IF($E177=GY$22,VLOOKUP($C177,Input!$A$8:$GZ$39,MATCH(GY$21,Input!$A$6:$GZ$6,0),FALSE),0)*IF(GY$109&gt;=MAX($GP$109:GX$109),MIN((GY$109-MAX($GP$109:GX$109)),(GY$109-GX$109)),0)</f>
        <v>0</v>
      </c>
      <c r="GZ177" s="1">
        <f>+IF($E177=GZ$22,VLOOKUP($C177,Input!$A$8:$GZ$39,MATCH(GZ$21,Input!$A$6:$GZ$6,0),FALSE),0)*IF(GZ$110&gt;=MAX($GP$110:GY$110),MIN((GZ$110-MAX($GP$110:GY$110)),(GZ$110-GY$110)),0)+IF($E177=GZ$22,VLOOKUP($C177,Input!$A$8:$GZ$39,MATCH(GZ$21,Input!$A$6:$GZ$6,0),FALSE),0)*IF(GZ$109&gt;=MAX($GP$109:GY$109),MIN((GZ$109-MAX($GP$109:GY$109)),(GZ$109-GY$109)),0)</f>
        <v>0</v>
      </c>
      <c r="HA177" s="1">
        <f>+IF($E177=HA$22,VLOOKUP($C177,Input!$A$8:$GZ$39,MATCH(HA$21,Input!$A$6:$GZ$6,0),FALSE),0)*IF(HA$110&gt;=MAX($GP$110:GZ$110),MIN((HA$110-MAX($GP$110:GZ$110)),(HA$110-GZ$110)),0)+IF($E177=HA$22,VLOOKUP($C177,Input!$A$8:$GZ$39,MATCH(HA$21,Input!$A$6:$GZ$6,0),FALSE),0)*IF(HA$109&gt;=MAX($GP$109:GZ$109),MIN((HA$109-MAX($GP$109:GZ$109)),(HA$109-GZ$109)),0)</f>
        <v>0</v>
      </c>
      <c r="HB177" s="1">
        <f>+IF($E177=HB$22,VLOOKUP($C177,Input!$A$8:$GZ$39,MATCH(HB$21,Input!$A$6:$GZ$6,0),FALSE),0)*IF(HB$110&gt;=MAX($GP$110:HA$110),MIN((HB$110-MAX($GP$110:HA$110)),(HB$110-HA$110)),0)+IF($E177=HB$22,VLOOKUP($C177,Input!$A$8:$GZ$39,MATCH(HB$21,Input!$A$6:$GZ$6,0),FALSE),0)*IF(HB$109&gt;=MAX($GP$109:HA$109),MIN((HB$109-MAX($GP$109:HA$109)),(HB$109-HA$109)),0)</f>
        <v>0</v>
      </c>
      <c r="HC177" s="1">
        <f>+IF($E177=HC$22,VLOOKUP($C177,Input!$A$8:$GZ$39,MATCH(HC$21,Input!$A$6:$GZ$6,0),FALSE),0)*IF(HC$110&gt;=MAX($GP$110:HB$110),MIN((HC$110-MAX($GP$110:HB$110)),(HC$110-HB$110)),0)+IF($E177=HC$22,VLOOKUP($C177,Input!$A$8:$GZ$39,MATCH(HC$21,Input!$A$6:$GZ$6,0),FALSE),0)*IF(HC$109&gt;=MAX($GP$109:HB$109),MIN((HC$109-MAX($GP$109:HB$109)),(HC$109-HB$109)),0)</f>
        <v>0</v>
      </c>
      <c r="HD177" s="1">
        <f>+IF($E177=HD$22,VLOOKUP($C177,Input!$A$8:$GZ$39,MATCH(HD$21,Input!$A$6:$GZ$6,0),FALSE),0)*IF(HD$110&gt;=MAX($GP$110:HC$110),MIN((HD$110-MAX($GP$110:HC$110)),(HD$110-HC$110)),0)+IF($E177=HD$22,VLOOKUP($C177,Input!$A$8:$GZ$39,MATCH(HD$21,Input!$A$6:$GZ$6,0),FALSE),0)*IF(HD$109&gt;=MAX($GP$109:HC$109),MIN((HD$109-MAX($GP$109:HC$109)),(HD$109-HC$109)),0)</f>
        <v>0</v>
      </c>
      <c r="HE177" s="1">
        <f>+IF($E177=HE$22,VLOOKUP($C177,Input!$A$8:$GZ$39,MATCH(HE$21,Input!$A$6:$GZ$6,0),FALSE),0)*IF(HE$110&gt;=MAX($GP$110:HD$110),MIN((HE$110-MAX($GP$110:HD$110)),(HE$110-HD$110)),0)+IF($E177=HE$22,VLOOKUP($C177,Input!$A$8:$GZ$39,MATCH(HE$21,Input!$A$6:$GZ$6,0),FALSE),0)*IF(HE$109&gt;=MAX($GP$109:HD$109),MIN((HE$109-MAX($GP$109:HD$109)),(HE$109-HD$109)),0)</f>
        <v>0</v>
      </c>
      <c r="HF177" s="1">
        <f>+IF($E177=HF$22,VLOOKUP($C177,Input!$A$8:$GZ$39,MATCH(HF$21,Input!$A$6:$GZ$6,0),FALSE),0)*IF(HF$110&gt;=MAX($GP$110:HE$110),MIN((HF$110-MAX($GP$110:HE$110)),(HF$110-HE$110)),0)+IF($E177=HF$22,VLOOKUP($C177,Input!$A$8:$GZ$39,MATCH(HF$21,Input!$A$6:$GZ$6,0),FALSE),0)*IF(HF$109&gt;=MAX($GP$109:HE$109),MIN((HF$109-MAX($GP$109:HE$109)),(HF$109-HE$109)),0)</f>
        <v>0</v>
      </c>
      <c r="HG177" s="1">
        <f>+IF($E177=HG$22,VLOOKUP($C177,Input!$A$8:$GZ$39,MATCH(HG$21,Input!$A$6:$GZ$6,0),FALSE),0)*IF(HG$110&gt;=MAX($GP$110:HF$110),MIN((HG$110-MAX($GP$110:HF$110)),(HG$110-HF$110)),0)+IF($E177=HG$22,VLOOKUP($C177,Input!$A$8:$GZ$39,MATCH(HG$21,Input!$A$6:$GZ$6,0),FALSE),0)*IF(HG$109&gt;=MAX($GP$109:HF$109),MIN((HG$109-MAX($GP$109:HF$109)),(HG$109-HF$109)),0)</f>
        <v>0</v>
      </c>
      <c r="HH177" s="1">
        <f>+IF($E177=HH$22,VLOOKUP($C177,Input!$A$8:$GZ$39,MATCH(HH$21,Input!$A$6:$GZ$6,0),FALSE),0)*IF(HH$110&gt;=MAX($GP$110:HG$110),MIN((HH$110-MAX($GP$110:HG$110)),(HH$110-HG$110)),0)+IF($E177=HH$22,VLOOKUP($C177,Input!$A$8:$GZ$39,MATCH(HH$21,Input!$A$6:$GZ$6,0),FALSE),0)*IF(HH$109&gt;=MAX($GP$109:HG$109),MIN((HH$109-MAX($GP$109:HG$109)),(HH$109-HG$109)),0)</f>
        <v>0</v>
      </c>
      <c r="HI177" s="1">
        <f>+IF($E177=HI$22,VLOOKUP($C177,Input!$A$8:$GZ$39,MATCH(HI$21,Input!$A$6:$GZ$6,0),FALSE),0)*IF(HI$110&gt;=MAX($GP$110:HH$110),MIN((HI$110-MAX($GP$110:HH$110)),(HI$110-HH$110)),0)+IF($E177=HI$22,VLOOKUP($C177,Input!$A$8:$GZ$39,MATCH(HI$21,Input!$A$6:$GZ$6,0),FALSE),0)*IF(HI$109&gt;=MAX($GP$109:HH$109),MIN((HI$109-MAX($GP$109:HH$109)),(HI$109-HH$109)),0)</f>
        <v>0</v>
      </c>
      <c r="HJ177" s="1">
        <f>+IF($E177=HJ$22,VLOOKUP($C177,Input!$A$8:$GZ$39,MATCH(HJ$21,Input!$A$6:$GZ$6,0),FALSE),0)*IF(HJ$110&gt;=MAX($GP$110:HI$110),MIN((HJ$110-MAX($GP$110:HI$110)),(HJ$110-HI$110)),0)+IF($E177=HJ$22,VLOOKUP($C177,Input!$A$8:$GZ$39,MATCH(HJ$21,Input!$A$6:$GZ$6,0),FALSE),0)*IF(HJ$109&gt;=MAX($GP$109:HI$109),MIN((HJ$109-MAX($GP$109:HI$109)),(HJ$109-HI$109)),0)</f>
        <v>0</v>
      </c>
      <c r="HK177" s="1">
        <f>+IF($E177=HK$22,VLOOKUP($C177,Input!$A$8:$GZ$39,MATCH(HK$21,Input!$A$6:$GZ$6,0),FALSE),0)*IF(HK$110&gt;=MAX($GP$110:HJ$110),MIN((HK$110-MAX($GP$110:HJ$110)),(HK$110-HJ$110)),0)+IF($E177=HK$22,VLOOKUP($C177,Input!$A$8:$GZ$39,MATCH(HK$21,Input!$A$6:$GZ$6,0),FALSE),0)*IF(HK$109&gt;=MAX($GP$109:HJ$109),MIN((HK$109-MAX($GP$109:HJ$109)),(HK$109-HJ$109)),0)</f>
        <v>0</v>
      </c>
      <c r="HL177" s="1">
        <f>+IF($E177=HL$22,VLOOKUP($C177,Input!$A$8:$GZ$39,MATCH(HL$21,Input!$A$6:$GZ$6,0),FALSE),0)*IF(HL$110&gt;=MAX($GP$110:HK$110),MIN((HL$110-MAX($GP$110:HK$110)),(HL$110-HK$110)),0)+IF($E177=HL$22,VLOOKUP($C177,Input!$A$8:$GZ$39,MATCH(HL$21,Input!$A$6:$GZ$6,0),FALSE),0)*IF(HL$109&gt;=MAX($GP$109:HK$109),MIN((HL$109-MAX($GP$109:HK$109)),(HL$109-HK$109)),0)</f>
        <v>0</v>
      </c>
      <c r="HM177" s="1">
        <f>+IF($E177=HM$22,VLOOKUP($C177,Input!$A$8:$GZ$39,MATCH(HM$21,Input!$A$6:$GZ$6,0),FALSE),0)*IF(HM$110&gt;=MAX($GP$110:HL$110),MIN((HM$110-MAX($GP$110:HL$110)),(HM$110-HL$110)),0)+IF($E177=HM$22,VLOOKUP($C177,Input!$A$8:$GZ$39,MATCH(HM$21,Input!$A$6:$GZ$6,0),FALSE),0)*IF(HM$109&gt;=MAX($GP$109:HL$109),MIN((HM$109-MAX($GP$109:HL$109)),(HM$109-HL$109)),0)</f>
        <v>0</v>
      </c>
      <c r="HN177" s="1">
        <f>+IF($E177=HN$22,VLOOKUP($C177,Input!$A$8:$GZ$39,MATCH(HN$21,Input!$A$6:$GZ$6,0),FALSE),0)*IF(HN$110&gt;=MAX($GP$110:HM$110),MIN((HN$110-MAX($GP$110:HM$110)),(HN$110-HM$110)),0)+IF($E177=HN$22,VLOOKUP($C177,Input!$A$8:$GZ$39,MATCH(HN$21,Input!$A$6:$GZ$6,0),FALSE),0)*IF(HN$109&gt;=MAX($GP$109:HM$109),MIN((HN$109-MAX($GP$109:HM$109)),(HN$109-HM$109)),0)</f>
        <v>0</v>
      </c>
      <c r="HO177" s="1">
        <f>+IF($E177=HO$22,VLOOKUP($C177,Input!$A$8:$GZ$39,MATCH(HO$21,Input!$A$6:$GZ$6,0),FALSE),0)*IF(HO$110&gt;=MAX($GP$110:HN$110),MIN((HO$110-MAX($GP$110:HN$110)),(HO$110-HN$110)),0)+IF($E177=HO$22,VLOOKUP($C177,Input!$A$8:$GZ$39,MATCH(HO$21,Input!$A$6:$GZ$6,0),FALSE),0)*IF(HO$109&gt;=MAX($GP$109:HN$109),MIN((HO$109-MAX($GP$109:HN$109)),(HO$109-HN$109)),0)</f>
        <v>0</v>
      </c>
      <c r="HP177" s="1">
        <f>+IF($E177=HP$22,VLOOKUP($C177,Input!$A$8:$GZ$39,MATCH(HP$21,Input!$A$6:$GZ$6,0),FALSE),0)*IF(HP$110&gt;=MAX($GP$110:HO$110),MIN((HP$110-MAX($GP$110:HO$110)),(HP$110-HO$110)),0)+IF($E177=HP$22,VLOOKUP($C177,Input!$A$8:$GZ$39,MATCH(HP$21,Input!$A$6:$GZ$6,0),FALSE),0)*IF(HP$109&gt;=MAX($GP$109:HO$109),MIN((HP$109-MAX($GP$109:HO$109)),(HP$109-HO$109)),0)</f>
        <v>0</v>
      </c>
      <c r="HQ177" s="1">
        <f>+IF($E177=HQ$22,VLOOKUP($C177,Input!$A$8:$GZ$39,MATCH(HQ$21,Input!$A$6:$GZ$6,0),FALSE),0)*IF(HQ$110&gt;=MAX($GP$110:HP$110),MIN((HQ$110-MAX($GP$110:HP$110)),(HQ$110-HP$110)),0)+IF($E177=HQ$22,VLOOKUP($C177,Input!$A$8:$GZ$39,MATCH(HQ$21,Input!$A$6:$GZ$6,0),FALSE),0)*IF(HQ$109&gt;=MAX($GP$109:HP$109),MIN((HQ$109-MAX($GP$109:HP$109)),(HQ$109-HP$109)),0)</f>
        <v>0</v>
      </c>
      <c r="HR177" s="1">
        <f>+IF($E177=HR$22,VLOOKUP($C177,Input!$A$8:$GZ$39,MATCH(HR$21,Input!$A$6:$GZ$6,0),FALSE),0)*IF(HR$110&gt;=MAX($GP$110:HQ$110),MIN((HR$110-MAX($GP$110:HQ$110)),(HR$110-HQ$110)),0)+IF($E177=HR$22,VLOOKUP($C177,Input!$A$8:$GZ$39,MATCH(HR$21,Input!$A$6:$GZ$6,0),FALSE),0)*IF(HR$109&gt;=MAX($GP$109:HQ$109),MIN((HR$109-MAX($GP$109:HQ$109)),(HR$109-HQ$109)),0)</f>
        <v>0</v>
      </c>
      <c r="HS177" s="1">
        <f>+IF($E177=HS$22,VLOOKUP($C177,Input!$A$8:$GZ$39,MATCH(HS$21,Input!$A$6:$GZ$6,0),FALSE),0)*IF(HS$110&gt;=MAX($GP$110:HR$110),MIN((HS$110-MAX($GP$110:HR$110)),(HS$110-HR$110)),0)+IF($E177=HS$22,VLOOKUP($C177,Input!$A$8:$GZ$39,MATCH(HS$21,Input!$A$6:$GZ$6,0),FALSE),0)*IF(HS$109&gt;=MAX($GP$109:HR$109),MIN((HS$109-MAX($GP$109:HR$109)),(HS$109-HR$109)),0)</f>
        <v>0</v>
      </c>
      <c r="HT177" s="1">
        <f>+IF($E177=HT$22,VLOOKUP($C177,Input!$A$8:$GZ$39,MATCH(HT$21,Input!$A$6:$GZ$6,0),FALSE),0)*IF(HT$110&gt;=MAX($GP$110:HS$110),MIN((HT$110-MAX($GP$110:HS$110)),(HT$110-HS$110)),0)+IF($E177=HT$22,VLOOKUP($C177,Input!$A$8:$GZ$39,MATCH(HT$21,Input!$A$6:$GZ$6,0),FALSE),0)*IF(HT$109&gt;=MAX($GP$109:HS$109),MIN((HT$109-MAX($GP$109:HS$109)),(HT$109-HS$109)),0)</f>
        <v>0</v>
      </c>
      <c r="HU177" s="1">
        <f>+IF($E177=HU$22,VLOOKUP($C177,Input!$A$8:$GZ$39,MATCH(HU$21,Input!$A$6:$GZ$6,0),FALSE),0)*IF(HU$110&gt;=MAX($GP$110:HT$110),MIN((HU$110-MAX($GP$110:HT$110)),(HU$110-HT$110)),0)+IF($E177=HU$22,VLOOKUP($C177,Input!$A$8:$GZ$39,MATCH(HU$21,Input!$A$6:$GZ$6,0),FALSE),0)*IF(HU$109&gt;=MAX($GP$109:HT$109),MIN((HU$109-MAX($GP$109:HT$109)),(HU$109-HT$109)),0)</f>
        <v>0</v>
      </c>
      <c r="HV177" s="1">
        <f>+IF($E177=HV$22,VLOOKUP($C177,Input!$A$8:$GZ$39,MATCH(HV$21,Input!$A$6:$GZ$6,0),FALSE),0)*IF(HV$110&gt;=MAX($GP$110:HU$110),MIN((HV$110-MAX($GP$110:HU$110)),(HV$110-HU$110)),0)+IF($E177=HV$22,VLOOKUP($C177,Input!$A$8:$GZ$39,MATCH(HV$21,Input!$A$6:$GZ$6,0),FALSE),0)*IF(HV$109&gt;=MAX($GP$109:HU$109),MIN((HV$109-MAX($GP$109:HU$109)),(HV$109-HU$109)),0)</f>
        <v>0</v>
      </c>
      <c r="HW177" s="1">
        <f>+IF($E177=HW$22,VLOOKUP($C177,Input!$A$8:$GZ$39,MATCH(HW$21,Input!$A$6:$GZ$6,0),FALSE),0)*IF(HW$110&gt;=MAX($GP$110:HV$110),MIN((HW$110-MAX($GP$110:HV$110)),(HW$110-HV$110)),0)+IF($E177=HW$22,VLOOKUP($C177,Input!$A$8:$GZ$39,MATCH(HW$21,Input!$A$6:$GZ$6,0),FALSE),0)*IF(HW$109&gt;=MAX($GP$109:HV$109),MIN((HW$109-MAX($GP$109:HV$109)),(HW$109-HV$109)),0)</f>
        <v>0</v>
      </c>
      <c r="HX177" s="1">
        <f>+IF($E177=HX$22,VLOOKUP($C177,Input!$A$8:$GZ$39,MATCH(HX$21,Input!$A$6:$GZ$6,0),FALSE),0)*IF(HX$110&gt;=MAX($GP$110:HW$110),MIN((HX$110-MAX($GP$110:HW$110)),(HX$110-HW$110)),0)+IF($E177=HX$22,VLOOKUP($C177,Input!$A$8:$GZ$39,MATCH(HX$21,Input!$A$6:$GZ$6,0),FALSE),0)*IF(HX$109&gt;=MAX($GP$109:HW$109),MIN((HX$109-MAX($GP$109:HW$109)),(HX$109-HW$109)),0)</f>
        <v>0</v>
      </c>
      <c r="HY177" s="1">
        <f>+IF($E177=HY$22,VLOOKUP($C177,Input!$A$8:$GZ$39,MATCH(HY$21,Input!$A$6:$GZ$6,0),FALSE),0)*IF(HY$110&gt;=MAX($GP$110:HX$110),MIN((HY$110-MAX($GP$110:HX$110)),(HY$110-HX$110)),0)+IF($E177=HY$22,VLOOKUP($C177,Input!$A$8:$GZ$39,MATCH(HY$21,Input!$A$6:$GZ$6,0),FALSE),0)*IF(HY$109&gt;=MAX($GP$109:HX$109),MIN((HY$109-MAX($GP$109:HX$109)),(HY$109-HX$109)),0)</f>
        <v>0</v>
      </c>
      <c r="HZ177" s="42"/>
      <c r="IA177" t="str">
        <f>VLOOKUP($C177,Input!$A$8:$IA$39,MATCH(IA$21,Input!$A$6:$IA$6,0),FALSE)</f>
        <v>NA</v>
      </c>
      <c r="IB177" s="132">
        <f>IF((VLOOKUP($C177,Input!$A$8:$IA$39,MATCH(IB$21,Input!$A$6:$IA$6,0),FALSE))="Y",$D177/VLOOKUP($C177,Input!$A$8:$IA$39,MATCH(IC$21,Input!$A$6:$IA$6,0),FALSE),0)</f>
        <v>0</v>
      </c>
      <c r="IC177" s="132">
        <f>IF((VLOOKUP($C177,Input!$A$8:$IA$39,MATCH(IB$21,Input!$A$6:$IA$6,0),FALSE))="Y",0,IF((VLOOKUP($C177,Input!$A$8:$IA$39,MATCH(IC$21,Input!$A$6:$IA$6,0),FALSE))&gt;0,$D177/VLOOKUP($C177,Input!$A$8:$IA$39,MATCH(IC$21,Input!$A$6:$IA$6,0),FALSE),0))</f>
        <v>0</v>
      </c>
      <c r="ID177" s="1">
        <f>+IF($E177=ID$22,VLOOKUP($C177,Input!$A$8:$IA$39,MATCH(ID$21,Input!$A$6:$IA$6,0),FALSE),0)*IF(ID$110&gt;=MAX($IC$110:IC$110),MIN((ID$110-MAX($IC$110:IC$110)),(ID$110-IC$110)),0)+IF($E177=ID$22,VLOOKUP($C177,Input!$A$8:$IA$39,MATCH(ID$21,Input!$A$6:$IA$6,0),FALSE),0)*IF(ID$109&gt;=MAX($IC$109:IC$109),MIN((ID$109-MAX($IC$109:IC$109)),(ID$109-IC$109)),0)</f>
        <v>0</v>
      </c>
      <c r="IE177" s="1">
        <f>+IF($E177=IE$22,VLOOKUP($C177,Input!$A$8:$IA$39,MATCH(IE$21,Input!$A$6:$IA$6,0),FALSE),0)*IF(IE$110&gt;=MAX($IC$110:ID$110),MIN((IE$110-MAX($IC$110:ID$110)),(IE$110-ID$110)),0)+IF($E177=IE$22,VLOOKUP($C177,Input!$A$8:$IA$39,MATCH(IE$21,Input!$A$6:$IA$6,0),FALSE),0)*IF(IE$109&gt;=MAX($IC$109:ID$109),MIN((IE$109-MAX($IC$109:ID$109)),(IE$109-ID$109)),0)</f>
        <v>0</v>
      </c>
      <c r="IF177" s="1">
        <f>+IF($E177=IF$22,VLOOKUP($C177,Input!$A$8:$IA$39,MATCH(IF$21,Input!$A$6:$IA$6,0),FALSE),0)*IF(IF$110&gt;=MAX($IC$110:IE$110),MIN((IF$110-MAX($IC$110:IE$110)),(IF$110-IE$110)),0)+IF($E177=IF$22,VLOOKUP($C177,Input!$A$8:$IA$39,MATCH(IF$21,Input!$A$6:$IA$6,0),FALSE),0)*IF(IF$109&gt;=MAX($IC$109:IE$109),MIN((IF$109-MAX($IC$109:IE$109)),(IF$109-IE$109)),0)</f>
        <v>0</v>
      </c>
      <c r="IG177" s="1">
        <f>+IF($E177=IG$22,VLOOKUP($C177,Input!$A$8:$IA$39,MATCH(IG$21,Input!$A$6:$IA$6,0),FALSE),0)*IF(IG$110&gt;=MAX($IC$110:IF$110),MIN((IG$110-MAX($IC$110:IF$110)),(IG$110-IF$110)),0)+IF($E177=IG$22,VLOOKUP($C177,Input!$A$8:$IA$39,MATCH(IG$21,Input!$A$6:$IA$6,0),FALSE),0)*IF(IG$109&gt;=MAX($IC$109:IF$109),MIN((IG$109-MAX($IC$109:IF$109)),(IG$109-IF$109)),0)</f>
        <v>0</v>
      </c>
      <c r="IH177" s="1">
        <f>+IF($E177=IH$22,VLOOKUP($C177,Input!$A$8:$IA$39,MATCH(IH$21,Input!$A$6:$IA$6,0),FALSE),0)*IF(IH$110&gt;=MAX($IC$110:IG$110),MIN((IH$110-MAX($IC$110:IG$110)),(IH$110-IG$110)),0)+IF($E177=IH$22,VLOOKUP($C177,Input!$A$8:$IA$39,MATCH(IH$21,Input!$A$6:$IA$6,0),FALSE),0)*IF(IH$109&gt;=MAX($IC$109:IG$109),MIN((IH$109-MAX($IC$109:IG$109)),(IH$109-IG$109)),0)</f>
        <v>0</v>
      </c>
      <c r="II177" s="1">
        <f>+IF($E177=II$22,VLOOKUP($C177,Input!$A$8:$IA$39,MATCH(II$21,Input!$A$6:$IA$6,0),FALSE),0)*IF(II$110&gt;=MAX($IC$110:IH$110),MIN((II$110-MAX($IC$110:IH$110)),(II$110-IH$110)),0)+IF($E177=II$22,VLOOKUP($C177,Input!$A$8:$IA$39,MATCH(II$21,Input!$A$6:$IA$6,0),FALSE),0)*IF(II$109&gt;=MAX($IC$109:IH$109),MIN((II$109-MAX($IC$109:IH$109)),(II$109-IH$109)),0)</f>
        <v>0</v>
      </c>
      <c r="IJ177" s="1">
        <f>+IF($E177=IJ$22,VLOOKUP($C177,Input!$A$8:$IA$39,MATCH(IJ$21,Input!$A$6:$IA$6,0),FALSE),0)*IF(IJ$110&gt;=MAX($IC$110:II$110),MIN((IJ$110-MAX($IC$110:II$110)),(IJ$110-II$110)),0)+IF($E177=IJ$22,VLOOKUP($C177,Input!$A$8:$IA$39,MATCH(IJ$21,Input!$A$6:$IA$6,0),FALSE),0)*IF(IJ$109&gt;=MAX($IC$109:II$109),MIN((IJ$109-MAX($IC$109:II$109)),(IJ$109-II$109)),0)</f>
        <v>0</v>
      </c>
      <c r="IK177" s="1">
        <f>+IF($E177=IK$22,VLOOKUP($C177,Input!$A$8:$IA$39,MATCH(IK$21,Input!$A$6:$IA$6,0),FALSE),0)*IF(IK$110&gt;=MAX($IC$110:IJ$110),MIN((IK$110-MAX($IC$110:IJ$110)),(IK$110-IJ$110)),0)+IF($E177=IK$22,VLOOKUP($C177,Input!$A$8:$IA$39,MATCH(IK$21,Input!$A$6:$IA$6,0),FALSE),0)*IF(IK$109&gt;=MAX($IC$109:IJ$109),MIN((IK$109-MAX($IC$109:IJ$109)),(IK$109-IJ$109)),0)</f>
        <v>0</v>
      </c>
      <c r="IL177" s="1">
        <f>+IF($E177=IL$22,VLOOKUP($C177,Input!$A$8:$IA$39,MATCH(IL$21,Input!$A$6:$IA$6,0),FALSE),0)*IF(IL$110&gt;=MAX($IC$110:IK$110),MIN((IL$110-MAX($IC$110:IK$110)),(IL$110-IK$110)),0)+IF($E177=IL$22,VLOOKUP($C177,Input!$A$8:$IA$39,MATCH(IL$21,Input!$A$6:$IA$6,0),FALSE),0)*IF(IL$109&gt;=MAX($IC$109:IK$109),MIN((IL$109-MAX($IC$109:IK$109)),(IL$109-IK$109)),0)</f>
        <v>0</v>
      </c>
      <c r="IM177" s="1">
        <f>+IF($E177=IM$22,VLOOKUP($C177,Input!$A$8:$IA$39,MATCH(IM$21,Input!$A$6:$IA$6,0),FALSE),0)*IF(IM$110&gt;=MAX($IC$110:IL$110),MIN((IM$110-MAX($IC$110:IL$110)),(IM$110-IL$110)),0)+IF($E177=IM$22,VLOOKUP($C177,Input!$A$8:$IA$39,MATCH(IM$21,Input!$A$6:$IA$6,0),FALSE),0)*IF(IM$109&gt;=MAX($IC$109:IL$109),MIN((IM$109-MAX($IC$109:IL$109)),(IM$109-IL$109)),0)</f>
        <v>0</v>
      </c>
      <c r="IN177" s="1">
        <f>+IF($E177=IN$22,VLOOKUP($C177,Input!$A$8:$IA$39,MATCH(IN$21,Input!$A$6:$IA$6,0),FALSE),0)*IF(IN$110&gt;=MAX($IC$110:IM$110),MIN((IN$110-MAX($IC$110:IM$110)),(IN$110-IM$110)),0)+IF($E177=IN$22,VLOOKUP($C177,Input!$A$8:$IA$39,MATCH(IN$21,Input!$A$6:$IA$6,0),FALSE),0)*IF(IN$109&gt;=MAX($IC$109:IM$109),MIN((IN$109-MAX($IC$109:IM$109)),(IN$109-IM$109)),0)</f>
        <v>0</v>
      </c>
      <c r="IO177" s="1">
        <f>+IF($E177=IO$22,VLOOKUP($C177,Input!$A$8:$IA$39,MATCH(IO$21,Input!$A$6:$IA$6,0),FALSE),0)*IF(IO$110&gt;=MAX($IC$110:IN$110),MIN((IO$110-MAX($IC$110:IN$110)),(IO$110-IN$110)),0)+IF($E177=IO$22,VLOOKUP($C177,Input!$A$8:$IA$39,MATCH(IO$21,Input!$A$6:$IA$6,0),FALSE),0)*IF(IO$109&gt;=MAX($IC$109:IN$109),MIN((IO$109-MAX($IC$109:IN$109)),(IO$109-IN$109)),0)</f>
        <v>0</v>
      </c>
      <c r="IP177" s="1">
        <f>+IF($E177=IP$22,VLOOKUP($C177,Input!$A$8:$IA$39,MATCH(IP$21,Input!$A$6:$IA$6,0),FALSE),0)*IF(IP$110&gt;=MAX($IC$110:IO$110),MIN((IP$110-MAX($IC$110:IO$110)),(IP$110-IO$110)),0)+IF($E177=IP$22,VLOOKUP($C177,Input!$A$8:$IA$39,MATCH(IP$21,Input!$A$6:$IA$6,0),FALSE),0)*IF(IP$109&gt;=MAX($IC$109:IO$109),MIN((IP$109-MAX($IC$109:IO$109)),(IP$109-IO$109)),0)</f>
        <v>0</v>
      </c>
      <c r="IQ177" s="1">
        <f>+IF($E177=IQ$22,VLOOKUP($C177,Input!$A$8:$IA$39,MATCH(IQ$21,Input!$A$6:$IA$6,0),FALSE),0)*IF(IQ$110&gt;=MAX($IC$110:IP$110),MIN((IQ$110-MAX($IC$110:IP$110)),(IQ$110-IP$110)),0)+IF($E177=IQ$22,VLOOKUP($C177,Input!$A$8:$IA$39,MATCH(IQ$21,Input!$A$6:$IA$6,0),FALSE),0)*IF(IQ$109&gt;=MAX($IC$109:IP$109),MIN((IQ$109-MAX($IC$109:IP$109)),(IQ$109-IP$109)),0)</f>
        <v>0</v>
      </c>
      <c r="IR177" s="1">
        <f>+IF($E177=IR$22,VLOOKUP($C177,Input!$A$8:$IA$39,MATCH(IR$21,Input!$A$6:$IA$6,0),FALSE),0)*IF(IR$110&gt;=MAX($IC$110:IQ$110),MIN((IR$110-MAX($IC$110:IQ$110)),(IR$110-IQ$110)),0)+IF($E177=IR$22,VLOOKUP($C177,Input!$A$8:$IA$39,MATCH(IR$21,Input!$A$6:$IA$6,0),FALSE),0)*IF(IR$109&gt;=MAX($IC$109:IQ$109),MIN((IR$109-MAX($IC$109:IQ$109)),(IR$109-IQ$109)),0)</f>
        <v>0</v>
      </c>
      <c r="IS177" s="1">
        <f>+IF($E177=IS$22,VLOOKUP($C177,Input!$A$8:$IA$39,MATCH(IS$21,Input!$A$6:$IA$6,0),FALSE),0)*IF(IS$110&gt;=MAX($IC$110:IR$110),MIN((IS$110-MAX($IC$110:IR$110)),(IS$110-IR$110)),0)+IF($E177=IS$22,VLOOKUP($C177,Input!$A$8:$IA$39,MATCH(IS$21,Input!$A$6:$IA$6,0),FALSE),0)*IF(IS$109&gt;=MAX($IC$109:IR$109),MIN((IS$109-MAX($IC$109:IR$109)),(IS$109-IR$109)),0)</f>
        <v>0</v>
      </c>
      <c r="IT177" s="1">
        <f>+IF($E177=IT$22,VLOOKUP($C177,Input!$A$8:$IA$39,MATCH(IT$21,Input!$A$6:$IA$6,0),FALSE),0)*IF(IT$110&gt;=MAX($IC$110:IS$110),MIN((IT$110-MAX($IC$110:IS$110)),(IT$110-IS$110)),0)+IF($E177=IT$22,VLOOKUP($C177,Input!$A$8:$IA$39,MATCH(IT$21,Input!$A$6:$IA$6,0),FALSE),0)*IF(IT$109&gt;=MAX($IC$109:IS$109),MIN((IT$109-MAX($IC$109:IS$109)),(IT$109-IS$109)),0)</f>
        <v>0</v>
      </c>
      <c r="IU177" s="1">
        <f>+IF($E177=IU$22,VLOOKUP($C177,Input!$A$8:$IA$39,MATCH(IU$21,Input!$A$6:$IA$6,0),FALSE),0)*IF(IU$110&gt;=MAX($IC$110:IT$110),MIN((IU$110-MAX($IC$110:IT$110)),(IU$110-IT$110)),0)+IF($E177=IU$22,VLOOKUP($C177,Input!$A$8:$IA$39,MATCH(IU$21,Input!$A$6:$IA$6,0),FALSE),0)*IF(IU$109&gt;=MAX($IC$109:IT$109),MIN((IU$109-MAX($IC$109:IT$109)),(IU$109-IT$109)),0)</f>
        <v>0</v>
      </c>
      <c r="IV177" s="1">
        <f>+IF($E177=IV$22,VLOOKUP($C177,Input!$A$8:$IA$39,MATCH(IV$21,Input!$A$6:$IA$6,0),FALSE),0)*IF(IV$110&gt;=MAX($IC$110:IU$110),MIN((IV$110-MAX($IC$110:IU$110)),(IV$110-IU$110)),0)+IF($E177=IV$22,VLOOKUP($C177,Input!$A$8:$IA$39,MATCH(IV$21,Input!$A$6:$IA$6,0),FALSE),0)*IF(IV$109&gt;=MAX($IC$109:IU$109),MIN((IV$109-MAX($IC$109:IU$109)),(IV$109-IU$109)),0)</f>
        <v>0</v>
      </c>
      <c r="IW177" s="1">
        <f>+IF($E177=IW$22,VLOOKUP($C177,Input!$A$8:$IA$39,MATCH(IW$21,Input!$A$6:$IA$6,0),FALSE),0)*IF(IW$110&gt;=MAX($IC$110:IV$110),MIN((IW$110-MAX($IC$110:IV$110)),(IW$110-IV$110)),0)+IF($E177=IW$22,VLOOKUP($C177,Input!$A$8:$IA$39,MATCH(IW$21,Input!$A$6:$IA$6,0),FALSE),0)*IF(IW$109&gt;=MAX($IC$109:IV$109),MIN((IW$109-MAX($IC$109:IV$109)),(IW$109-IV$109)),0)</f>
        <v>0</v>
      </c>
      <c r="IX177" s="1">
        <f>+IF($E177=IX$22,VLOOKUP($C177,Input!$A$8:$IA$39,MATCH(IX$21,Input!$A$6:$IA$6,0),FALSE),0)*IF(IX$110&gt;=MAX($IC$110:IW$110),MIN((IX$110-MAX($IC$110:IW$110)),(IX$110-IW$110)),0)+IF($E177=IX$22,VLOOKUP($C177,Input!$A$8:$IA$39,MATCH(IX$21,Input!$A$6:$IA$6,0),FALSE),0)*IF(IX$109&gt;=MAX($IC$109:IW$109),MIN((IX$109-MAX($IC$109:IW$109)),(IX$109-IW$109)),0)</f>
        <v>0</v>
      </c>
      <c r="IY177" s="1">
        <f>+IF($E177=IY$22,VLOOKUP($C177,Input!$A$8:$IA$39,MATCH(IY$21,Input!$A$6:$IA$6,0),FALSE),0)*IF(IY$110&gt;=MAX($IC$110:IX$110),MIN((IY$110-MAX($IC$110:IX$110)),(IY$110-IX$110)),0)+IF($E177=IY$22,VLOOKUP($C177,Input!$A$8:$IA$39,MATCH(IY$21,Input!$A$6:$IA$6,0),FALSE),0)*IF(IY$109&gt;=MAX($IC$109:IX$109),MIN((IY$109-MAX($IC$109:IX$109)),(IY$109-IX$109)),0)</f>
        <v>0</v>
      </c>
      <c r="IZ177" s="1">
        <f>+IF($E177=IZ$22,VLOOKUP($C177,Input!$A$8:$IA$39,MATCH(IZ$21,Input!$A$6:$IA$6,0),FALSE),0)*IF(IZ$110&gt;=MAX($IC$110:IY$110),MIN((IZ$110-MAX($IC$110:IY$110)),(IZ$110-IY$110)),0)+IF($E177=IZ$22,VLOOKUP($C177,Input!$A$8:$IA$39,MATCH(IZ$21,Input!$A$6:$IA$6,0),FALSE),0)*IF(IZ$109&gt;=MAX($IC$109:IY$109),MIN((IZ$109-MAX($IC$109:IY$109)),(IZ$109-IY$109)),0)</f>
        <v>0</v>
      </c>
      <c r="JA177" s="1">
        <f>+IF($E177=JA$22,VLOOKUP($C177,Input!$A$8:$IA$39,MATCH(JA$21,Input!$A$6:$IA$6,0),FALSE),0)*IF(JA$110&gt;=MAX($IC$110:IZ$110),MIN((JA$110-MAX($IC$110:IZ$110)),(JA$110-IZ$110)),0)+IF($E177=JA$22,VLOOKUP($C177,Input!$A$8:$IA$39,MATCH(JA$21,Input!$A$6:$IA$6,0),FALSE),0)*IF(JA$109&gt;=MAX($IC$109:IZ$109),MIN((JA$109-MAX($IC$109:IZ$109)),(JA$109-IZ$109)),0)</f>
        <v>0</v>
      </c>
      <c r="JB177" s="1">
        <f>+IF($E177=JB$22,VLOOKUP($C177,Input!$A$8:$IA$39,MATCH(JB$21,Input!$A$6:$IA$6,0),FALSE),0)*IF(JB$110&gt;=MAX($IC$110:JA$110),MIN((JB$110-MAX($IC$110:JA$110)),(JB$110-JA$110)),0)+IF($E177=JB$22,VLOOKUP($C177,Input!$A$8:$IA$39,MATCH(JB$21,Input!$A$6:$IA$6,0),FALSE),0)*IF(JB$109&gt;=MAX($IC$109:JA$109),MIN((JB$109-MAX($IC$109:JA$109)),(JB$109-JA$109)),0)</f>
        <v>0</v>
      </c>
      <c r="JC177" s="1">
        <f>+IF($E177=JC$22,VLOOKUP($C177,Input!$A$8:$IA$39,MATCH(JC$21,Input!$A$6:$IA$6,0),FALSE),0)*IF(JC$110&gt;=MAX($IC$110:JB$110),MIN((JC$110-MAX($IC$110:JB$110)),(JC$110-JB$110)),0)+IF($E177=JC$22,VLOOKUP($C177,Input!$A$8:$IA$39,MATCH(JC$21,Input!$A$6:$IA$6,0),FALSE),0)*IF(JC$109&gt;=MAX($IC$109:JB$109),MIN((JC$109-MAX($IC$109:JB$109)),(JC$109-JB$109)),0)</f>
        <v>0</v>
      </c>
      <c r="JD177" s="1">
        <f>+IF($E177=JD$22,VLOOKUP($C177,Input!$A$8:$IA$39,MATCH(JD$21,Input!$A$6:$IA$6,0),FALSE),0)*IF(JD$110&gt;=MAX($IC$110:JC$110),MIN((JD$110-MAX($IC$110:JC$110)),(JD$110-JC$110)),0)+IF($E177=JD$22,VLOOKUP($C177,Input!$A$8:$IA$39,MATCH(JD$21,Input!$A$6:$IA$6,0),FALSE),0)*IF(JD$109&gt;=MAX($IC$109:JC$109),MIN((JD$109-MAX($IC$109:JC$109)),(JD$109-JC$109)),0)</f>
        <v>0</v>
      </c>
      <c r="JE177" s="1">
        <f>+IF($E177=JE$22,VLOOKUP($C177,Input!$A$8:$IA$39,MATCH(JE$21,Input!$A$6:$IA$6,0),FALSE),0)*IF(JE$110&gt;=MAX($IC$110:JD$110),MIN((JE$110-MAX($IC$110:JD$110)),(JE$110-JD$110)),0)+IF($E177=JE$22,VLOOKUP($C177,Input!$A$8:$IA$39,MATCH(JE$21,Input!$A$6:$IA$6,0),FALSE),0)*IF(JE$109&gt;=MAX($IC$109:JD$109),MIN((JE$109-MAX($IC$109:JD$109)),(JE$109-JD$109)),0)</f>
        <v>0</v>
      </c>
      <c r="JF177" s="1">
        <f>+IF($E177=JF$22,VLOOKUP($C177,Input!$A$8:$IA$39,MATCH(JF$21,Input!$A$6:$IA$6,0),FALSE),0)*IF(JF$110&gt;=MAX($IC$110:JE$110),MIN((JF$110-MAX($IC$110:JE$110)),(JF$110-JE$110)),0)+IF($E177=JF$22,VLOOKUP($C177,Input!$A$8:$IA$39,MATCH(JF$21,Input!$A$6:$IA$6,0),FALSE),0)*IF(JF$109&gt;=MAX($IC$109:JE$109),MIN((JF$109-MAX($IC$109:JE$109)),(JF$109-JE$109)),0)</f>
        <v>0</v>
      </c>
      <c r="JG177" s="1">
        <f>+IF($E177=JG$22,VLOOKUP($C177,Input!$A$8:$IA$39,MATCH(JG$21,Input!$A$6:$IA$6,0),FALSE),0)*IF(JG$110&gt;=MAX($IC$110:JF$110),MIN((JG$110-MAX($IC$110:JF$110)),(JG$110-JF$110)),0)+IF($E177=JG$22,VLOOKUP($C177,Input!$A$8:$IA$39,MATCH(JG$21,Input!$A$6:$IA$6,0),FALSE),0)*IF(JG$109&gt;=MAX($IC$109:JF$109),MIN((JG$109-MAX($IC$109:JF$109)),(JG$109-JF$109)),0)</f>
        <v>0</v>
      </c>
      <c r="JH177" s="1">
        <f>+IF($E177=JH$22,VLOOKUP($C177,Input!$A$8:$IA$39,MATCH(JH$21,Input!$A$6:$IA$6,0),FALSE),0)*IF(JH$110&gt;=MAX($IC$110:JG$110),MIN((JH$110-MAX($IC$110:JG$110)),(JH$110-JG$110)),0)+IF($E177=JH$22,VLOOKUP($C177,Input!$A$8:$IA$39,MATCH(JH$21,Input!$A$6:$IA$6,0),FALSE),0)*IF(JH$109&gt;=MAX($IC$109:JG$109),MIN((JH$109-MAX($IC$109:JG$109)),(JH$109-JG$109)),0)</f>
        <v>0</v>
      </c>
      <c r="JI177" s="1">
        <f>+IF($E177=JI$22,VLOOKUP($C177,Input!$A$8:$IA$39,MATCH(JI$21,Input!$A$6:$IA$6,0),FALSE),0)*IF(JI$110&gt;=MAX($IC$110:JH$110),MIN((JI$110-MAX($IC$110:JH$110)),(JI$110-JH$110)),0)+IF($E177=JI$22,VLOOKUP($C177,Input!$A$8:$IA$39,MATCH(JI$21,Input!$A$6:$IA$6,0),FALSE),0)*IF(JI$109&gt;=MAX($IC$109:JH$109),MIN((JI$109-MAX($IC$109:JH$109)),(JI$109-JH$109)),0)</f>
        <v>0</v>
      </c>
      <c r="JJ177" s="1">
        <f>+IF($E177=JJ$22,VLOOKUP($C177,Input!$A$8:$IA$39,MATCH(JJ$21,Input!$A$6:$IA$6,0),FALSE),0)*IF(JJ$110&gt;=MAX($IC$110:JI$110),MIN((JJ$110-MAX($IC$110:JI$110)),(JJ$110-JI$110)),0)+IF($E177=JJ$22,VLOOKUP($C177,Input!$A$8:$IA$39,MATCH(JJ$21,Input!$A$6:$IA$6,0),FALSE),0)*IF(JJ$109&gt;=MAX($IC$109:JI$109),MIN((JJ$109-MAX($IC$109:JI$109)),(JJ$109-JI$109)),0)</f>
        <v>0</v>
      </c>
      <c r="JK177" s="1">
        <f>+IF($E177=JK$22,VLOOKUP($C177,Input!$A$8:$IA$39,MATCH(JK$21,Input!$A$6:$IA$6,0),FALSE),0)*IF(JK$110&gt;=MAX($IC$110:JJ$110),MIN((JK$110-MAX($IC$110:JJ$110)),(JK$110-JJ$110)),0)+IF($E177=JK$22,VLOOKUP($C177,Input!$A$8:$IA$39,MATCH(JK$21,Input!$A$6:$IA$6,0),FALSE),0)*IF(JK$109&gt;=MAX($IC$109:JJ$109),MIN((JK$109-MAX($IC$109:JJ$109)),(JK$109-JJ$109)),0)</f>
        <v>0</v>
      </c>
      <c r="JL177" s="1">
        <f>+IF($E177=JL$22,VLOOKUP($C177,Input!$A$8:$IA$39,MATCH(JL$21,Input!$A$6:$IA$6,0),FALSE),0)*IF(JL$110&gt;=MAX($IC$110:JK$110),MIN((JL$110-MAX($IC$110:JK$110)),(JL$110-JK$110)),0)+IF($E177=JL$22,VLOOKUP($C177,Input!$A$8:$IA$39,MATCH(JL$21,Input!$A$6:$IA$6,0),FALSE),0)*IF(JL$109&gt;=MAX($IC$109:JK$109),MIN((JL$109-MAX($IC$109:JK$109)),(JL$109-JK$109)),0)</f>
        <v>0</v>
      </c>
      <c r="JN177" t="str">
        <f>+VLOOKUP($C177,Input!$A$8:$GZ$39,MATCH(JN$21,Input!$A$6:$GZ$6,0),FALSE)</f>
        <v>CNG Station Maint in fuel price</v>
      </c>
      <c r="JO177" s="1">
        <f>IF($E177+$I177+$D$7&lt;=JO$22,0,IF(JO$22-$D$7&gt;=$E177,VLOOKUP($C177,Input!$A$8:$GZ$39,MATCH(JO$21,Input!$A$6:$GZ$6,0),FALSE),0)*$F177/$G177)*$D177</f>
        <v>0</v>
      </c>
      <c r="JP177" s="1">
        <f>IF($E177+$I177+$D$7&lt;=JP$22,0,IF(JP$22-$D$7&gt;=$E177,VLOOKUP($C177,Input!$A$8:$GZ$39,MATCH(JP$21,Input!$A$6:$GZ$6,0),FALSE),0)*$F177/$G177)*$D177</f>
        <v>0</v>
      </c>
      <c r="JQ177" s="1">
        <f>IF($E177+$I177+$D$7&lt;=JQ$22,0,IF(JQ$22-$D$7&gt;=$E177,VLOOKUP($C177,Input!$A$8:$GZ$39,MATCH(JQ$21,Input!$A$6:$GZ$6,0),FALSE),0)*$F177/$G177)*$D177</f>
        <v>0</v>
      </c>
      <c r="JR177" s="1">
        <f>IF($E177+$I177+$D$7&lt;=JR$22,0,IF(JR$22-$D$7&gt;=$E177,VLOOKUP($C177,Input!$A$8:$GZ$39,MATCH(JR$21,Input!$A$6:$GZ$6,0),FALSE),0)*$F177/$G177)*$D177</f>
        <v>0</v>
      </c>
      <c r="JS177" s="1">
        <f>IF($E177+$I177+$D$7&lt;=JS$22,0,IF(JS$22-$D$7&gt;=$E177,VLOOKUP($C177,Input!$A$8:$GZ$39,MATCH(JS$21,Input!$A$6:$GZ$6,0),FALSE),0)*$F177/$G177)*$D177</f>
        <v>0</v>
      </c>
      <c r="JT177" s="1">
        <f>IF($E177+$I177+$D$7&lt;=JT$22,0,IF(JT$22-$D$7&gt;=$E177,VLOOKUP($C177,Input!$A$8:$GZ$39,MATCH(JT$21,Input!$A$6:$GZ$6,0),FALSE),0)*$F177/$G177)*$D177</f>
        <v>0</v>
      </c>
      <c r="JU177" s="1">
        <f>IF($E177+$I177+$D$7&lt;=JU$22,0,IF(JU$22-$D$7&gt;=$E177,VLOOKUP($C177,Input!$A$8:$GZ$39,MATCH(JU$21,Input!$A$6:$GZ$6,0),FALSE),0)*$F177/$G177)*$D177</f>
        <v>0</v>
      </c>
      <c r="JV177" s="1">
        <f>IF($E177+$I177+$D$7&lt;=JV$22,0,IF(JV$22-$D$7&gt;=$E177,VLOOKUP($C177,Input!$A$8:$GZ$39,MATCH(JV$21,Input!$A$6:$GZ$6,0),FALSE),0)*$F177/$G177)*$D177</f>
        <v>0</v>
      </c>
      <c r="JW177" s="1">
        <f>IF($E177+$I177+$D$7&lt;=JW$22,0,IF(JW$22-$D$7&gt;=$E177,VLOOKUP($C177,Input!$A$8:$GZ$39,MATCH(JW$21,Input!$A$6:$GZ$6,0),FALSE),0)*$F177/$G177)*$D177</f>
        <v>0</v>
      </c>
      <c r="JX177" s="1">
        <f>IF($E177+$I177+$D$7&lt;=JX$22,0,IF(JX$22-$D$7&gt;=$E177,VLOOKUP($C177,Input!$A$8:$GZ$39,MATCH(JX$21,Input!$A$6:$GZ$6,0),FALSE),0)*$F177/$G177)*$D177</f>
        <v>0</v>
      </c>
      <c r="JY177" s="1">
        <f>IF($E177+$I177+$D$7&lt;=JY$22,0,IF(JY$22-$D$7&gt;=$E177,VLOOKUP($C177,Input!$A$8:$GZ$39,MATCH(JY$21,Input!$A$6:$GZ$6,0),FALSE),0)*$F177/$G177)*$D177</f>
        <v>0</v>
      </c>
      <c r="JZ177" s="1">
        <f>IF($E177+$I177+$D$7&lt;=JZ$22,0,IF(JZ$22-$D$7&gt;=$E177,VLOOKUP($C177,Input!$A$8:$GZ$39,MATCH(JZ$21,Input!$A$6:$GZ$6,0),FALSE),0)*$F177/$G177)*$D177</f>
        <v>0</v>
      </c>
      <c r="KA177" s="1">
        <f>IF($E177+$I177+$D$7&lt;=KA$22,0,IF(KA$22-$D$7&gt;=$E177,VLOOKUP($C177,Input!$A$8:$GZ$39,MATCH(KA$21,Input!$A$6:$GZ$6,0),FALSE),0)*$F177/$G177)*$D177</f>
        <v>0</v>
      </c>
      <c r="KB177" s="1">
        <f>IF($E177+$I177+$D$7&lt;=KB$22,0,IF(KB$22-$D$7&gt;=$E177,VLOOKUP($C177,Input!$A$8:$GZ$39,MATCH(KB$21,Input!$A$6:$GZ$6,0),FALSE),0)*$F177/$G177)*$D177</f>
        <v>0</v>
      </c>
      <c r="KC177" s="1">
        <f>IF($E177+$I177+$D$7&lt;=KC$22,0,IF(KC$22-$D$7&gt;=$E177,VLOOKUP($C177,Input!$A$8:$GZ$39,MATCH(KC$21,Input!$A$6:$GZ$6,0),FALSE),0)*$F177/$G177)*$D177</f>
        <v>0</v>
      </c>
      <c r="KD177" s="1">
        <f>IF($E177+$I177+$D$7&lt;=KD$22,0,IF(KD$22-$D$7&gt;=$E177,VLOOKUP($C177,Input!$A$8:$GZ$39,MATCH(KD$21,Input!$A$6:$GZ$6,0),FALSE),0)*$F177/$G177)*$D177</f>
        <v>0</v>
      </c>
      <c r="KE177" s="1">
        <f>IF($E177+$I177+$D$7&lt;=KE$22,0,IF(KE$22-$D$7&gt;=$E177,VLOOKUP($C177,Input!$A$8:$GZ$39,MATCH(KE$21,Input!$A$6:$GZ$6,0),FALSE),0)*$F177/$G177)*$D177</f>
        <v>0</v>
      </c>
      <c r="KF177" s="1">
        <f>IF($E177+$I177+$D$7&lt;=KF$22,0,IF(KF$22-$D$7&gt;=$E177,VLOOKUP($C177,Input!$A$8:$GZ$39,MATCH(KF$21,Input!$A$6:$GZ$6,0),FALSE),0)*$F177/$G177)*$D177</f>
        <v>0</v>
      </c>
      <c r="KG177" s="1">
        <f>IF($E177+$I177+$D$7&lt;=KG$22,0,IF(KG$22-$D$7&gt;=$E177,VLOOKUP($C177,Input!$A$8:$GZ$39,MATCH(KG$21,Input!$A$6:$GZ$6,0),FALSE),0)*$F177/$G177)*$D177</f>
        <v>0</v>
      </c>
      <c r="KH177" s="1">
        <f>IF($E177+$I177+$D$7&lt;=KH$22,0,IF(KH$22-$D$7&gt;=$E177,VLOOKUP($C177,Input!$A$8:$GZ$39,MATCH(KH$21,Input!$A$6:$GZ$6,0),FALSE),0)*$F177/$G177)*$D177</f>
        <v>0</v>
      </c>
      <c r="KI177" s="1">
        <f>IF($E177+$I177+$D$7&lt;=KI$22,0,IF(KI$22-$D$7&gt;=$E177,VLOOKUP($C177,Input!$A$8:$GZ$39,MATCH(KI$21,Input!$A$6:$GZ$6,0),FALSE),0)*$F177/$G177)*$D177</f>
        <v>0</v>
      </c>
      <c r="KJ177" s="1">
        <f>IF($E177+$I177+$D$7&lt;=KJ$22,0,IF(KJ$22-$D$7&gt;=$E177,VLOOKUP($C177,Input!$A$8:$GZ$39,MATCH(KJ$21,Input!$A$6:$GZ$6,0),FALSE),0)*$F177/$G177)*$D177</f>
        <v>0</v>
      </c>
      <c r="KK177" s="1">
        <f>IF($E177+$I177+$D$7&lt;=KK$22,0,IF(KK$22-$D$7&gt;=$E177,VLOOKUP($C177,Input!$A$8:$GZ$39,MATCH(KK$21,Input!$A$6:$GZ$6,0),FALSE),0)*$F177/$G177)*$D177</f>
        <v>0</v>
      </c>
      <c r="KL177" s="1">
        <f>IF($E177+$I177+$D$7&lt;=KL$22,0,IF(KL$22-$D$7&gt;=$E177,VLOOKUP($C177,Input!$A$8:$GZ$39,MATCH(KL$21,Input!$A$6:$GZ$6,0),FALSE),0)*$F177/$G177)*$D177</f>
        <v>0</v>
      </c>
      <c r="KM177" s="1">
        <f>IF($E177+$I177+$D$7&lt;=KM$22,0,IF(KM$22-$D$7&gt;=$E177,VLOOKUP($C177,Input!$A$8:$GZ$39,MATCH(KM$21,Input!$A$6:$GZ$6,0),FALSE),0)*$F177/$G177)*$D177</f>
        <v>0</v>
      </c>
      <c r="KN177" s="1">
        <f>IF($E177+$I177+$D$7&lt;=KN$22,0,IF(KN$22-$D$7&gt;=$E177,VLOOKUP($C177,Input!$A$8:$GZ$39,MATCH(KN$21,Input!$A$6:$GZ$6,0),FALSE),0)*$F177/$G177)*$D177</f>
        <v>0</v>
      </c>
      <c r="KO177" s="1">
        <f>IF($E177+$I177+$D$7&lt;=KO$22,0,IF(KO$22-$D$7&gt;=$E177,VLOOKUP($C177,Input!$A$8:$GZ$39,MATCH(KO$21,Input!$A$6:$GZ$6,0),FALSE),0)*$F177/$G177)*$D177</f>
        <v>0</v>
      </c>
      <c r="KP177" s="1">
        <f>IF($E177+$I177+$D$7&lt;=KP$22,0,IF(KP$22-$D$7&gt;=$E177,VLOOKUP($C177,Input!$A$8:$GZ$39,MATCH(KP$21,Input!$A$6:$GZ$6,0),FALSE),0)*$F177/$G177)*$D177</f>
        <v>0</v>
      </c>
      <c r="KQ177" s="1">
        <f>IF($E177+$I177+$D$7&lt;=KQ$22,0,IF(KQ$22-$D$7&gt;=$E177,VLOOKUP($C177,Input!$A$8:$GZ$39,MATCH(KQ$21,Input!$A$6:$GZ$6,0),FALSE),0)*$F177/$G177)*$D177</f>
        <v>0</v>
      </c>
      <c r="KR177" s="1">
        <f>IF($E177+$I177+$D$7&lt;=KR$22,0,IF(KR$22-$D$7&gt;=$E177,VLOOKUP($C177,Input!$A$8:$GZ$39,MATCH(KR$21,Input!$A$6:$GZ$6,0),FALSE),0)*$F177/$G177)*$D177</f>
        <v>0</v>
      </c>
      <c r="KS177" s="1">
        <f>IF($E177+$I177+$D$7&lt;=KS$22,0,IF(KS$22-$D$7&gt;=$E177,VLOOKUP($C177,Input!$A$8:$GZ$39,MATCH(KS$21,Input!$A$6:$GZ$6,0),FALSE),0)*$F177/$G177)*$D177</f>
        <v>0</v>
      </c>
      <c r="KT177" s="1">
        <f>IF($E177+$I177+$D$7&lt;=KT$22,0,IF(KT$22-$D$7&gt;=$E177,VLOOKUP($C177,Input!$A$8:$GZ$39,MATCH(KT$21,Input!$A$6:$GZ$6,0),FALSE),0)*$F177/$G177)*$D177</f>
        <v>0</v>
      </c>
      <c r="KU177" s="1">
        <f>IF($E177+$I177+$D$7&lt;=KU$22,0,IF(KU$22-$D$7&gt;=$E177,VLOOKUP($C177,Input!$A$8:$GZ$39,MATCH(KU$21,Input!$A$6:$GZ$6,0),FALSE),0)*$F177/$G177)*$D177</f>
        <v>0</v>
      </c>
      <c r="KV177" s="1">
        <f>IF($E177+$I177+$D$7&lt;=KV$22,0,IF(KV$22-$D$7&gt;=$E177,VLOOKUP($C177,Input!$A$8:$GZ$39,MATCH(KV$21,Input!$A$6:$GZ$6,0),FALSE),0)*$F177/$G177)*$D177</f>
        <v>0</v>
      </c>
      <c r="KW177" s="1">
        <f>IF($E177+$I177+$D$7&lt;=KW$22,0,IF(KW$22-$D$7&gt;=$E177,VLOOKUP($C177,Input!$A$8:$GZ$39,MATCH(KW$21,Input!$A$6:$GZ$6,0),FALSE),0)*$F177/$G177)*$D177</f>
        <v>0</v>
      </c>
      <c r="KY177" t="str">
        <f>VLOOKUP($C177,Input!$A$8:$HV$39,MATCH(KY$21,Input!$A$6:$HV$6,0),FALSE)</f>
        <v xml:space="preserve">CNG (compressed and at pump, including station maintenance) </v>
      </c>
      <c r="KZ177" s="1">
        <f>IF($E177+$I177+$D$7&lt;=KZ$22,0,IF(KZ$22-$D$7&gt;=$E177,VLOOKUP($C177,Input!$A$8:$HV$39,MATCH(KZ$21,Input!$A$6:$HV$6,0),FALSE)/$G177*$F177,0))*$D177</f>
        <v>0</v>
      </c>
      <c r="LA177" s="1">
        <f>IF($E177+$I177+$D$7&lt;=LA$22,0,IF(LA$22-$D$7&gt;=$E177,VLOOKUP($C177,Input!$A$8:$HV$39,MATCH(LA$21,Input!$A$6:$HV$6,0),FALSE)/$G177*$F177,0))*$D177</f>
        <v>0</v>
      </c>
      <c r="LB177" s="1">
        <f>IF($E177+$I177+$D$7&lt;=LB$22,0,IF(LB$22-$D$7&gt;=$E177,VLOOKUP($C177,Input!$A$8:$HV$39,MATCH(LB$21,Input!$A$6:$HV$6,0),FALSE)/$G177*$F177,0))*$D177</f>
        <v>0</v>
      </c>
      <c r="LC177" s="1">
        <f>IF($E177+$I177+$D$7&lt;=LC$22,0,IF(LC$22-$D$7&gt;=$E177,VLOOKUP($C177,Input!$A$8:$HV$39,MATCH(LC$21,Input!$A$6:$HV$6,0),FALSE)/$G177*$F177,0))*$D177</f>
        <v>0</v>
      </c>
      <c r="LD177" s="1">
        <f>IF($E177+$I177+$D$7&lt;=LD$22,0,IF(LD$22-$D$7&gt;=$E177,VLOOKUP($C177,Input!$A$8:$HV$39,MATCH(LD$21,Input!$A$6:$HV$6,0),FALSE)/$G177*$F177,0))*$D177</f>
        <v>0</v>
      </c>
      <c r="LE177" s="1">
        <f>IF($E177+$I177+$D$7&lt;=LE$22,0,IF(LE$22-$D$7&gt;=$E177,VLOOKUP($C177,Input!$A$8:$HV$39,MATCH(LE$21,Input!$A$6:$HV$6,0),FALSE)/$G177*$F177,0))*$D177</f>
        <v>0</v>
      </c>
      <c r="LF177" s="1">
        <f>IF($E177+$I177+$D$7&lt;=LF$22,0,IF(LF$22-$D$7&gt;=$E177,VLOOKUP($C177,Input!$A$8:$HV$39,MATCH(LF$21,Input!$A$6:$HV$6,0),FALSE)/$G177*$F177,0))*$D177</f>
        <v>0</v>
      </c>
      <c r="LG177" s="1">
        <f>IF($E177+$I177+$D$7&lt;=LG$22,0,IF(LG$22-$D$7&gt;=$E177,VLOOKUP($C177,Input!$A$8:$HV$39,MATCH(LG$21,Input!$A$6:$HV$6,0),FALSE)/$G177*$F177,0))*$D177</f>
        <v>0</v>
      </c>
      <c r="LH177" s="1">
        <f>IF($E177+$I177+$D$7&lt;=LH$22,0,IF(LH$22-$D$7&gt;=$E177,VLOOKUP($C177,Input!$A$8:$HV$39,MATCH(LH$21,Input!$A$6:$HV$6,0),FALSE)/$G177*$F177,0))*$D177</f>
        <v>0</v>
      </c>
      <c r="LI177" s="1">
        <f>IF($E177+$I177+$D$7&lt;=LI$22,0,IF(LI$22-$D$7&gt;=$E177,VLOOKUP($C177,Input!$A$8:$HV$39,MATCH(LI$21,Input!$A$6:$HV$6,0),FALSE)/$G177*$F177,0))*$D177</f>
        <v>0</v>
      </c>
      <c r="LJ177" s="1">
        <f>IF($E177+$I177+$D$7&lt;=LJ$22,0,IF(LJ$22-$D$7&gt;=$E177,VLOOKUP($C177,Input!$A$8:$HV$39,MATCH(LJ$21,Input!$A$6:$HV$6,0),FALSE)/$G177*$F177,0))*$D177</f>
        <v>0</v>
      </c>
      <c r="LK177" s="1">
        <f>IF($E177+$I177+$D$7&lt;=LK$22,0,IF(LK$22-$D$7&gt;=$E177,VLOOKUP($C177,Input!$A$8:$HV$39,MATCH(LK$21,Input!$A$6:$HV$6,0),FALSE)/$G177*$F177,0))*$D177</f>
        <v>0</v>
      </c>
      <c r="LL177" s="1">
        <f>IF($E177+$I177+$D$7&lt;=LL$22,0,IF(LL$22-$D$7&gt;=$E177,VLOOKUP($C177,Input!$A$8:$HV$39,MATCH(LL$21,Input!$A$6:$HV$6,0),FALSE)/$G177*$F177,0))*$D177</f>
        <v>0</v>
      </c>
      <c r="LM177" s="1">
        <f>IF($E177+$I177+$D$7&lt;=LM$22,0,IF(LM$22-$D$7&gt;=$E177,VLOOKUP($C177,Input!$A$8:$HV$39,MATCH(LM$21,Input!$A$6:$HV$6,0),FALSE)/$G177*$F177,0))*$D177</f>
        <v>0</v>
      </c>
      <c r="LN177" s="1">
        <f>IF($E177+$I177+$D$7&lt;=LN$22,0,IF(LN$22-$D$7&gt;=$E177,VLOOKUP($C177,Input!$A$8:$HV$39,MATCH(LN$21,Input!$A$6:$HV$6,0),FALSE)/$G177*$F177,0))*$D177</f>
        <v>0</v>
      </c>
      <c r="LO177" s="1">
        <f>IF($E177+$I177+$D$7&lt;=LO$22,0,IF(LO$22-$D$7&gt;=$E177,VLOOKUP($C177,Input!$A$8:$HV$39,MATCH(LO$21,Input!$A$6:$HV$6,0),FALSE)/$G177*$F177,0))*$D177</f>
        <v>0</v>
      </c>
      <c r="LP177" s="1">
        <f>IF($E177+$I177+$D$7&lt;=LP$22,0,IF(LP$22-$D$7&gt;=$E177,VLOOKUP($C177,Input!$A$8:$HV$39,MATCH(LP$21,Input!$A$6:$HV$6,0),FALSE)/$G177*$F177,0))*$D177</f>
        <v>0</v>
      </c>
      <c r="LQ177" s="1">
        <f>IF($E177+$I177+$D$7&lt;=LQ$22,0,IF(LQ$22-$D$7&gt;=$E177,VLOOKUP($C177,Input!$A$8:$HV$39,MATCH(LQ$21,Input!$A$6:$HV$6,0),FALSE)/$G177*$F177,0))*$D177</f>
        <v>0</v>
      </c>
      <c r="LR177" s="1">
        <f>IF($E177+$I177+$D$7&lt;=LR$22,0,IF(LR$22-$D$7&gt;=$E177,VLOOKUP($C177,Input!$A$8:$HV$39,MATCH(LR$21,Input!$A$6:$HV$6,0),FALSE)/$G177*$F177,0))*$D177</f>
        <v>0</v>
      </c>
      <c r="LS177" s="1">
        <f>IF($E177+$I177+$D$7&lt;=LS$22,0,IF(LS$22-$D$7&gt;=$E177,VLOOKUP($C177,Input!$A$8:$HV$39,MATCH(LS$21,Input!$A$6:$HV$6,0),FALSE)/$G177*$F177,0))*$D177</f>
        <v>0</v>
      </c>
      <c r="LT177" s="1">
        <f>IF($E177+$I177+$D$7&lt;=LT$22,0,IF(LT$22-$D$7&gt;=$E177,VLOOKUP($C177,Input!$A$8:$HV$39,MATCH(LT$21,Input!$A$6:$HV$6,0),FALSE)/$G177*$F177,0))*$D177</f>
        <v>0</v>
      </c>
      <c r="LU177" s="1">
        <f>IF($E177+$I177+$D$7&lt;=LU$22,0,IF(LU$22-$D$7&gt;=$E177,VLOOKUP($C177,Input!$A$8:$HV$39,MATCH(LU$21,Input!$A$6:$HV$6,0),FALSE)/$G177*$F177,0))*$D177</f>
        <v>0</v>
      </c>
      <c r="LV177" s="1">
        <f>IF($E177+$I177+$D$7&lt;=LV$22,0,IF(LV$22-$D$7&gt;=$E177,VLOOKUP($C177,Input!$A$8:$HV$39,MATCH(LV$21,Input!$A$6:$HV$6,0),FALSE)/$G177*$F177,0))*$D177</f>
        <v>0</v>
      </c>
      <c r="LW177" s="1">
        <f>IF($E177+$I177+$D$7&lt;=LW$22,0,IF(LW$22-$D$7&gt;=$E177,VLOOKUP($C177,Input!$A$8:$HV$39,MATCH(LW$21,Input!$A$6:$HV$6,0),FALSE)/$G177*$F177,0))*$D177</f>
        <v>0</v>
      </c>
      <c r="LX177" s="1">
        <f>IF($E177+$I177+$D$7&lt;=LX$22,0,IF(LX$22-$D$7&gt;=$E177,VLOOKUP($C177,Input!$A$8:$HV$39,MATCH(LX$21,Input!$A$6:$HV$6,0),FALSE)/$G177*$F177,0))*$D177</f>
        <v>0</v>
      </c>
      <c r="LY177" s="1">
        <f>IF($E177+$I177+$D$7&lt;=LY$22,0,IF(LY$22-$D$7&gt;=$E177,VLOOKUP($C177,Input!$A$8:$HV$39,MATCH(LY$21,Input!$A$6:$HV$6,0),FALSE)/$G177*$F177,0))*$D177</f>
        <v>0</v>
      </c>
      <c r="LZ177" s="1">
        <f>IF($E177+$I177+$D$7&lt;=LZ$22,0,IF(LZ$22-$D$7&gt;=$E177,VLOOKUP($C177,Input!$A$8:$HV$39,MATCH(LZ$21,Input!$A$6:$HV$6,0),FALSE)/$G177*$F177,0))*$D177</f>
        <v>2516710.3546306053</v>
      </c>
      <c r="MA177" s="1">
        <f>IF($E177+$I177+$D$7&lt;=MA$22,0,IF(MA$22-$D$7&gt;=$E177,VLOOKUP($C177,Input!$A$8:$HV$39,MATCH(MA$21,Input!$A$6:$HV$6,0),FALSE)/$G177*$F177,0))*$D177</f>
        <v>2927710.3016507509</v>
      </c>
      <c r="MB177" s="1">
        <f>IF($E177+$I177+$D$7&lt;=MB$22,0,IF(MB$22-$D$7&gt;=$E177,VLOOKUP($C177,Input!$A$8:$HV$39,MATCH(MB$21,Input!$A$6:$HV$6,0),FALSE)/$G177*$F177,0))*$D177</f>
        <v>2958032.9782681116</v>
      </c>
      <c r="MC177" s="1">
        <f>IF($E177+$I177+$D$7&lt;=MC$22,0,IF(MC$22-$D$7&gt;=$E177,VLOOKUP($C177,Input!$A$8:$HV$39,MATCH(MC$21,Input!$A$6:$HV$6,0),FALSE)/$G177*$F177,0))*$D177</f>
        <v>2984898.1603215425</v>
      </c>
      <c r="MD177" s="1">
        <f>IF($E177+$I177+$D$7&lt;=MD$22,0,IF(MD$22-$D$7&gt;=$E177,VLOOKUP($C177,Input!$A$8:$HV$39,MATCH(MD$21,Input!$A$6:$HV$6,0),FALSE)/$G177*$F177,0))*$D177</f>
        <v>2991715.4951793929</v>
      </c>
      <c r="ME177" s="1">
        <f>IF($E177+$I177+$D$7&lt;=ME$22,0,IF(ME$22-$D$7&gt;=$E177,VLOOKUP($C177,Input!$A$8:$HV$39,MATCH(ME$21,Input!$A$6:$HV$6,0),FALSE)/$G177*$F177,0))*$D177</f>
        <v>3054796.0504834088</v>
      </c>
      <c r="MF177" s="1">
        <f>IF($E177+$I177+$D$7&lt;=MF$22,0,IF(MF$22-$D$7&gt;=$E177,VLOOKUP($C177,Input!$A$8:$HV$39,MATCH(MF$21,Input!$A$6:$HV$6,0),FALSE)/$G177*$F177,0))*$D177</f>
        <v>3063900.4647573088</v>
      </c>
      <c r="MG177" s="1">
        <f>IF($E177+$I177+$D$7&lt;=MG$22,0,IF(MG$22-$D$7&gt;=$E177,VLOOKUP($C177,Input!$A$8:$HV$39,MATCH(MG$21,Input!$A$6:$HV$6,0),FALSE)/$G177*$F177,0))*$D177</f>
        <v>3068383.3291563131</v>
      </c>
      <c r="MH177" s="1">
        <f>IF($E177+$I177+$D$7&lt;=MH$22,0,IF(MH$22-$D$7&gt;=$E177,VLOOKUP($C177,Input!$A$8:$HV$39,MATCH(MH$21,Input!$A$6:$HV$6,0),FALSE)/$G177*$F177,0))*$D177</f>
        <v>3081616.0982103674</v>
      </c>
      <c r="MI177" s="1">
        <f>IF($E177+$I177+$D$7&lt;=MI$22,0,IF(MI$22-$D$7&gt;=$E177,VLOOKUP($C177,Input!$A$8:$HV$39,MATCH(MI$21,Input!$A$6:$HV$6,0),FALSE)/$G177*$F177,0))*$D177</f>
        <v>3100378.4377255593</v>
      </c>
      <c r="MJ177" s="1">
        <f>IF($E177+$I177+$D$7&lt;=MJ$22,0,IF(MJ$22-$D$7&gt;=$E177,VLOOKUP($C177,Input!$A$8:$HV$39,MATCH(MJ$21,Input!$A$6:$HV$6,0),FALSE)/$G177*$F177,0))*$D177</f>
        <v>3117807.0578934494</v>
      </c>
      <c r="MK177" s="1">
        <f>IF($E177+$I177+$D$7&lt;=MK$22,0,IF(MK$22-$D$7&gt;=$E177,VLOOKUP($C177,Input!$A$8:$HV$39,MATCH(MK$21,Input!$A$6:$HV$6,0),FALSE)/$G177*$F177,0))*$D177</f>
        <v>3124337.1743101026</v>
      </c>
      <c r="ML177" s="1">
        <f>IF($E177+$I177+$D$7&lt;=ML$22,0,IF(ML$22-$D$7&gt;=$E177,VLOOKUP($C177,Input!$A$8:$HV$39,MATCH(ML$21,Input!$A$6:$HV$6,0),FALSE)/$G177*$F177,0))*$D177</f>
        <v>3125437.0157838594</v>
      </c>
      <c r="MM177" s="1">
        <f>IF($E177+$I177+$D$7&lt;=MM$22,0,IF(MM$22-$D$7&gt;=$E177,VLOOKUP($C177,Input!$A$8:$HV$39,MATCH(MM$21,Input!$A$6:$HV$6,0),FALSE)/$G177*$F177,0))*$D177</f>
        <v>3134211.1288503828</v>
      </c>
      <c r="MN177" s="1">
        <f>IF($E177+$I177+$D$7&lt;=MN$22,0,IF(MN$22-$D$7&gt;=$E177,VLOOKUP($C177,Input!$A$8:$HV$39,MATCH(MN$21,Input!$A$6:$HV$6,0),FALSE)/$G177*$F177,0))*$D177</f>
        <v>0</v>
      </c>
      <c r="MO177" s="1">
        <f>IF($E177+$I177+$D$7&lt;=MO$22,0,IF(MO$22-$D$7&gt;=$E177,VLOOKUP($C177,Input!$A$8:$HV$39,MATCH(MO$21,Input!$A$6:$HV$6,0),FALSE)/$G177*$F177,0))*$D177</f>
        <v>0</v>
      </c>
      <c r="MP177" s="1">
        <f>IF($E177+$I177+$D$7&lt;=MP$22,0,IF(MP$22-$D$7&gt;=$E177,VLOOKUP($C177,Input!$A$8:$HV$39,MATCH(MP$21,Input!$A$6:$HV$6,0),FALSE)/$G177*$F177,0))*$D177</f>
        <v>0</v>
      </c>
      <c r="MQ177" s="1">
        <f>IF($E177+$I177+$D$7&lt;=MQ$22,0,IF(MQ$22-$D$7&gt;=$E177,VLOOKUP($C177,Input!$A$8:$HV$39,MATCH(MQ$21,Input!$A$6:$HV$6,0),FALSE)/$G177*$F177,0))*$D177</f>
        <v>0</v>
      </c>
      <c r="MR177" s="1">
        <f>IF($E177+$I177+$D$7&lt;=MR$22,0,IF(MR$22-$D$7&gt;=$E177,VLOOKUP($C177,Input!$A$8:$HV$39,MATCH(MR$21,Input!$A$6:$HV$6,0),FALSE)/$G177*$F177,0))*$D177</f>
        <v>0</v>
      </c>
      <c r="MS177" s="1">
        <f>IF($E177+$I177+$D$7&lt;=MS$22,0,IF(MS$22-$D$7&gt;=$E177,VLOOKUP($C177,Input!$A$8:$HV$39,MATCH(MS$21,Input!$A$6:$HV$6,0),FALSE)/$G177*$F177,0))*$D177</f>
        <v>0</v>
      </c>
      <c r="MT177" s="1">
        <f>IF($E177+$I177+$D$7&lt;=MT$22,0,IF(MT$22-$D$7&gt;=$E177,VLOOKUP($C177,Input!$A$8:$HV$39,MATCH(MT$21,Input!$A$6:$HV$6,0),FALSE)/$G177*$F177,0))*$D177</f>
        <v>0</v>
      </c>
      <c r="MU177" s="1">
        <f>IF($E177+$I177+$D$7&lt;=MU$22,0,IF(MU$22-$D$7&gt;=$E177,VLOOKUP($C177,Input!$A$8:$HV$39,MATCH(MU$21,Input!$A$6:$HV$6,0),FALSE)/$G177*$F177,0))*$D177</f>
        <v>0</v>
      </c>
      <c r="MV177" s="1">
        <f>IF($E177+$I177+$D$7&lt;=MV$22,0,IF(MV$22-$D$7&gt;=$E177,VLOOKUP($C177,Input!$A$8:$HV$39,MATCH(MV$21,Input!$A$6:$HV$6,0),FALSE)/$G177*$F177,0))*$D177</f>
        <v>0</v>
      </c>
      <c r="MW177" s="1">
        <f>IF($E177+$I177+$D$7&lt;=MW$22,0,IF(MW$22-$D$7&gt;=$E177,VLOOKUP($C177,Input!$A$8:$HV$39,MATCH(MW$21,Input!$A$6:$HV$6,0),FALSE)/$G177*$F177,0))*$D177</f>
        <v>0</v>
      </c>
      <c r="MX177" s="1">
        <f>IF($E177+$I177+$D$7&lt;=MX$22,0,IF(MX$22-$D$7&gt;=$E177,VLOOKUP($C177,Input!$A$8:$HV$39,MATCH(MX$21,Input!$A$6:$HV$6,0),FALSE)/$G177*$F177,0))*$D177</f>
        <v>0</v>
      </c>
      <c r="MZ177" t="str">
        <f>VLOOKUP($C177,Input!$A$8:$HV$39,MATCH(MZ$21,Input!$A$6:$HV$6,0),FALSE)</f>
        <v>Fossil CNG LCFS Credit ($/DGE)</v>
      </c>
      <c r="NA177" s="1">
        <f>IF($E177+$I177+$D$7&lt;=NA$22,0,IF(NA$22-$D$7&gt;=$E177,-VLOOKUP($C177,Input!$A$8:$HV$39,MATCH(NA$21,Input!$A$6:$HV$6,0),FALSE)/$G177*$F177,0))*$D177*$G$4/100</f>
        <v>0</v>
      </c>
      <c r="NB177" s="1">
        <f>IF($E177+$I177+$D$7&lt;=NB$22,0,IF(NB$22-$D$7&gt;=$E177,-VLOOKUP($C177,Input!$A$8:$HV$39,MATCH(NB$21,Input!$A$6:$HV$6,0),FALSE)/$G177*$F177,0))*$D177*$G$4/100</f>
        <v>0</v>
      </c>
      <c r="NC177" s="1">
        <f>IF($E177+$I177+$D$7&lt;=NC$22,0,IF(NC$22-$D$7&gt;=$E177,-VLOOKUP($C177,Input!$A$8:$HV$39,MATCH(NC$21,Input!$A$6:$HV$6,0),FALSE)/$G177*$F177,0))*$D177*$G$4/100</f>
        <v>0</v>
      </c>
      <c r="ND177" s="1">
        <f>IF($E177+$I177+$D$7&lt;=ND$22,0,IF(ND$22-$D$7&gt;=$E177,-VLOOKUP($C177,Input!$A$8:$HV$39,MATCH(ND$21,Input!$A$6:$HV$6,0),FALSE)/$G177*$F177,0))*$D177*$G$4/100</f>
        <v>0</v>
      </c>
      <c r="NE177" s="1">
        <f>IF($E177+$I177+$D$7&lt;=NE$22,0,IF(NE$22-$D$7&gt;=$E177,-VLOOKUP($C177,Input!$A$8:$HV$39,MATCH(NE$21,Input!$A$6:$HV$6,0),FALSE)/$G177*$F177,0))*$D177*$G$4/100</f>
        <v>0</v>
      </c>
      <c r="NF177" s="1">
        <f>IF($E177+$I177+$D$7&lt;=NF$22,0,IF(NF$22-$D$7&gt;=$E177,-VLOOKUP($C177,Input!$A$8:$HV$39,MATCH(NF$21,Input!$A$6:$HV$6,0),FALSE)/$G177*$F177,0))*$D177*$G$4/100</f>
        <v>0</v>
      </c>
      <c r="NG177" s="1">
        <f>IF($E177+$I177+$D$7&lt;=NG$22,0,IF(NG$22-$D$7&gt;=$E177,-VLOOKUP($C177,Input!$A$8:$HV$39,MATCH(NG$21,Input!$A$6:$HV$6,0),FALSE)/$G177*$F177,0))*$D177*$G$4/100</f>
        <v>0</v>
      </c>
      <c r="NH177" s="1">
        <f>IF($E177+$I177+$D$7&lt;=NH$22,0,IF(NH$22-$D$7&gt;=$E177,-VLOOKUP($C177,Input!$A$8:$HV$39,MATCH(NH$21,Input!$A$6:$HV$6,0),FALSE)/$G177*$F177,0))*$D177*$G$4/100</f>
        <v>0</v>
      </c>
      <c r="NI177" s="1">
        <f>IF($E177+$I177+$D$7&lt;=NI$22,0,IF(NI$22-$D$7&gt;=$E177,-VLOOKUP($C177,Input!$A$8:$HV$39,MATCH(NI$21,Input!$A$6:$HV$6,0),FALSE)/$G177*$F177,0))*$D177*$G$4/100</f>
        <v>0</v>
      </c>
      <c r="NJ177" s="1">
        <f>IF($E177+$I177+$D$7&lt;=NJ$22,0,IF(NJ$22-$D$7&gt;=$E177,-VLOOKUP($C177,Input!$A$8:$HV$39,MATCH(NJ$21,Input!$A$6:$HV$6,0),FALSE)/$G177*$F177,0))*$D177*$G$4/100</f>
        <v>0</v>
      </c>
      <c r="NK177" s="1">
        <f>IF($E177+$I177+$D$7&lt;=NK$22,0,IF(NK$22-$D$7&gt;=$E177,-VLOOKUP($C177,Input!$A$8:$HV$39,MATCH(NK$21,Input!$A$6:$HV$6,0),FALSE)/$G177*$F177,0))*$D177*$G$4/100</f>
        <v>-100107.23121649497</v>
      </c>
      <c r="NL177" s="1">
        <f>IF($E177+$I177+$D$7&lt;=NL$22,0,IF(NL$22-$D$7&gt;=$E177,-VLOOKUP($C177,Input!$A$8:$HV$39,MATCH(NL$21,Input!$A$6:$HV$6,0),FALSE)/$G177*$F177,0))*$D177*$G$4/100</f>
        <v>-100107.23121649497</v>
      </c>
      <c r="NM177" s="1">
        <f>IF($E177+$I177+$D$7&lt;=NM$22,0,IF(NM$22-$D$7&gt;=$E177,-VLOOKUP($C177,Input!$A$8:$HV$39,MATCH(NM$21,Input!$A$6:$HV$6,0),FALSE)/$G177*$F177,0))*$D177*$G$4/100</f>
        <v>-100107.23121649497</v>
      </c>
      <c r="NN177" s="1">
        <f>IF($E177+$I177+$D$7&lt;=NN$22,0,IF(NN$22-$D$7&gt;=$E177,-VLOOKUP($C177,Input!$A$8:$HV$39,MATCH(NN$21,Input!$A$6:$HV$6,0),FALSE)/$G177*$F177,0))*$D177*$G$4/100</f>
        <v>-100107.23121649497</v>
      </c>
      <c r="NO177" s="1">
        <f>IF($E177+$I177+$D$7&lt;=NO$22,0,IF(NO$22-$D$7&gt;=$E177,-VLOOKUP($C177,Input!$A$8:$HV$39,MATCH(NO$21,Input!$A$6:$HV$6,0),FALSE)/$G177*$F177,0))*$D177*$G$4/100</f>
        <v>-100107.23121649497</v>
      </c>
      <c r="NP177" s="1">
        <f>IF($E177+$I177+$D$7&lt;=NP$22,0,IF(NP$22-$D$7&gt;=$E177,-VLOOKUP($C177,Input!$A$8:$HV$39,MATCH(NP$21,Input!$A$6:$HV$6,0),FALSE)/$G177*$F177,0))*$D177*$G$4/100</f>
        <v>-100107.23121649497</v>
      </c>
      <c r="NQ177" s="1">
        <f>IF($E177+$I177+$D$7&lt;=NQ$22,0,IF(NQ$22-$D$7&gt;=$E177,-VLOOKUP($C177,Input!$A$8:$HV$39,MATCH(NQ$21,Input!$A$6:$HV$6,0),FALSE)/$G177*$F177,0))*$D177*$G$4/100</f>
        <v>-100107.23121649497</v>
      </c>
      <c r="NR177" s="1">
        <f>IF($E177+$I177+$D$7&lt;=NR$22,0,IF(NR$22-$D$7&gt;=$E177,-VLOOKUP($C177,Input!$A$8:$HV$39,MATCH(NR$21,Input!$A$6:$HV$6,0),FALSE)/$G177*$F177,0))*$D177*$G$4/100</f>
        <v>-100107.23121649497</v>
      </c>
      <c r="NS177" s="1">
        <f>IF($E177+$I177+$D$7&lt;=NS$22,0,IF(NS$22-$D$7&gt;=$E177,-VLOOKUP($C177,Input!$A$8:$HV$39,MATCH(NS$21,Input!$A$6:$HV$6,0),FALSE)/$G177*$F177,0))*$D177*$G$4/100</f>
        <v>-100107.23121649497</v>
      </c>
      <c r="NT177" s="1">
        <f>IF($E177+$I177+$D$7&lt;=NT$22,0,IF(NT$22-$D$7&gt;=$E177,-VLOOKUP($C177,Input!$A$8:$HV$39,MATCH(NT$21,Input!$A$6:$HV$6,0),FALSE)/$G177*$F177,0))*$D177*$G$4/100</f>
        <v>-100107.23121649497</v>
      </c>
      <c r="NU177" s="1">
        <f>IF($E177+$I177+$D$7&lt;=NU$22,0,IF(NU$22-$D$7&gt;=$E177,-VLOOKUP($C177,Input!$A$8:$HV$39,MATCH(NU$21,Input!$A$6:$HV$6,0),FALSE)/$G177*$F177,0))*$D177*$G$4/100</f>
        <v>-100107.23121649497</v>
      </c>
      <c r="NV177" s="1">
        <f>IF($E177+$I177+$D$7&lt;=NV$22,0,IF(NV$22-$D$7&gt;=$E177,-VLOOKUP($C177,Input!$A$8:$HV$39,MATCH(NV$21,Input!$A$6:$HV$6,0),FALSE)/$G177*$F177,0))*$D177*$G$4/100</f>
        <v>-100107.23121649497</v>
      </c>
      <c r="NW177" s="1">
        <f>IF($E177+$I177+$D$7&lt;=NW$22,0,IF(NW$22-$D$7&gt;=$E177,-VLOOKUP($C177,Input!$A$8:$HV$39,MATCH(NW$21,Input!$A$6:$HV$6,0),FALSE)/$G177*$F177,0))*$D177*$G$4/100</f>
        <v>-100107.23121649497</v>
      </c>
      <c r="NX177" s="1">
        <f>IF($E177+$I177+$D$7&lt;=NX$22,0,IF(NX$22-$D$7&gt;=$E177,-VLOOKUP($C177,Input!$A$8:$HV$39,MATCH(NX$21,Input!$A$6:$HV$6,0),FALSE)/$G177*$F177,0))*$D177*$G$4/100</f>
        <v>-100107.23121649497</v>
      </c>
      <c r="NY177" s="1">
        <f>IF($E177+$I177+$D$7&lt;=NY$22,0,IF(NY$22-$D$7&gt;=$E177,-VLOOKUP($C177,Input!$A$8:$HV$39,MATCH(NY$21,Input!$A$6:$HV$6,0),FALSE)/$G177*$F177,0))*$D177*$G$4/100</f>
        <v>0</v>
      </c>
      <c r="NZ177" s="1">
        <f>IF($E177+$I177+$D$7&lt;=NZ$22,0,IF(NZ$22-$D$7&gt;=$E177,-VLOOKUP($C177,Input!$A$8:$HV$39,MATCH(NZ$21,Input!$A$6:$HV$6,0),FALSE)/$G177*$F177,0))*$D177*$G$4/100</f>
        <v>0</v>
      </c>
      <c r="OA177" s="1">
        <f>IF($E177+$I177+$D$7&lt;=OA$22,0,IF(OA$22-$D$7&gt;=$E177,-VLOOKUP($C177,Input!$A$8:$HV$39,MATCH(OA$21,Input!$A$6:$HV$6,0),FALSE)/$G177*$F177,0))*$D177*$G$4/100</f>
        <v>0</v>
      </c>
      <c r="OB177" s="1">
        <f>IF($E177+$I177+$D$7&lt;=OB$22,0,IF(OB$22-$D$7&gt;=$E177,-VLOOKUP($C177,Input!$A$8:$HV$39,MATCH(OB$21,Input!$A$6:$HV$6,0),FALSE)/$G177*$F177,0))*$D177*$G$4/100</f>
        <v>0</v>
      </c>
      <c r="OC177" s="1">
        <f>IF($E177+$I177+$D$7&lt;=OC$22,0,IF(OC$22-$D$7&gt;=$E177,-VLOOKUP($C177,Input!$A$8:$HV$39,MATCH(OC$21,Input!$A$6:$HV$6,0),FALSE)/$G177*$F177,0))*$D177*$G$4/100</f>
        <v>0</v>
      </c>
      <c r="OD177" s="1">
        <f>IF($E177+$I177+$D$7&lt;=OD$22,0,IF(OD$22-$D$7&gt;=$E177,-VLOOKUP($C177,Input!$A$8:$HV$39,MATCH(OD$21,Input!$A$6:$HV$6,0),FALSE)/$G177*$F177,0))*$D177*$G$4/100</f>
        <v>0</v>
      </c>
      <c r="OE177" s="1">
        <f>IF($E177+$I177+$D$7&lt;=OE$22,0,IF(OE$22-$D$7&gt;=$E177,-VLOOKUP($C177,Input!$A$8:$HV$39,MATCH(OE$21,Input!$A$6:$HV$6,0),FALSE)/$G177*$F177,0))*$D177*$G$4/100</f>
        <v>0</v>
      </c>
      <c r="OF177" s="1">
        <f>IF($E177+$I177+$D$7&lt;=OF$22,0,IF(OF$22-$D$7&gt;=$E177,-VLOOKUP($C177,Input!$A$8:$HV$39,MATCH(OF$21,Input!$A$6:$HV$6,0),FALSE)/$G177*$F177,0))*$D177*$G$4/100</f>
        <v>0</v>
      </c>
      <c r="OG177" s="1">
        <f>IF($E177+$I177+$D$7&lt;=OG$22,0,IF(OG$22-$D$7&gt;=$E177,-VLOOKUP($C177,Input!$A$8:$HV$39,MATCH(OG$21,Input!$A$6:$HV$6,0),FALSE)/$G177*$F177,0))*$D177*$G$4/100</f>
        <v>0</v>
      </c>
      <c r="OH177" s="1">
        <f>IF($E177+$I177+$D$7&lt;=OH$22,0,IF(OH$22-$D$7&gt;=$E177,-VLOOKUP($C177,Input!$A$8:$HV$39,MATCH(OH$21,Input!$A$6:$HV$6,0),FALSE)/$G177*$F177,0))*$D177*$G$4/100</f>
        <v>0</v>
      </c>
      <c r="OI177" s="1">
        <f>IF($E177+$I177+$D$7&lt;=OI$22,0,IF(OI$22-$D$7&gt;=$E177,-VLOOKUP($C177,Input!$A$8:$HV$39,MATCH(OI$21,Input!$A$6:$HV$6,0),FALSE)/$G177*$F177,0))*$D177*$G$4/100</f>
        <v>0</v>
      </c>
      <c r="OK177" t="str">
        <f>VLOOKUP($C177,Input!$A$8:$HW$39,MATCH(OK$21,Input!$A$6:$HW$6,0),FALSE)</f>
        <v>NA</v>
      </c>
      <c r="OL177" s="1">
        <f>IF($E177+$I177+$D$7&lt;=OL$22,0,IF(OL$22-$D$7&gt;=$E177,IF(COUNTIF($KZ177:LP177,"&gt;0")&gt;0,VLOOKUP($C177,Input!$A$8:$HV$21,MATCH($OK$21+COUNTIF($KZ177:LP177,"&gt;0"),Input!$A$6:$HV$6,0),FALSE),0),0))*$D177</f>
        <v>0</v>
      </c>
      <c r="OM177" s="1">
        <f>IF($E177+$I177+$D$7&lt;=OM$22,0,IF(OM$22-$D$7&gt;=$E177,IF(COUNTIF($KZ177:LQ177,"&gt;0")&gt;0,VLOOKUP($C177,Input!$A$8:$HV$21,MATCH($OK$21+COUNTIF($KZ177:LQ177,"&gt;0"),Input!$A$6:$HV$6,0),FALSE),0),0))*$D177</f>
        <v>0</v>
      </c>
      <c r="ON177" s="1">
        <f>IF($E177+$I177+$D$7&lt;=ON$22,0,IF(ON$22-$D$7&gt;=$E177,IF(COUNTIF($KZ177:LR177,"&gt;0")&gt;0,VLOOKUP($C177,Input!$A$8:$HV$21,MATCH($OK$21+COUNTIF($KZ177:LR177,"&gt;0"),Input!$A$6:$HV$6,0),FALSE),0),0))*$D177</f>
        <v>0</v>
      </c>
      <c r="OO177" s="1">
        <f>IF($E177+$I177+$D$7&lt;=OO$22,0,IF(OO$22-$D$7&gt;=$E177,IF(COUNTIF($KZ177:LS177,"&gt;0")&gt;0,VLOOKUP($C177,Input!$A$8:$HV$21,MATCH($OK$21+COUNTIF($KZ177:LS177,"&gt;0"),Input!$A$6:$HV$6,0),FALSE),0),0))*$D177</f>
        <v>0</v>
      </c>
      <c r="OP177" s="1">
        <f>IF($E177+$I177+$D$7&lt;=OP$22,0,IF(OP$22-$D$7&gt;=$E177,IF(COUNTIF($KZ177:LT177,"&gt;0")&gt;0,VLOOKUP($C177,Input!$A$8:$HV$21,MATCH($OK$21+COUNTIF($KZ177:LT177,"&gt;0"),Input!$A$6:$HV$6,0),FALSE),0),0))*$D177</f>
        <v>0</v>
      </c>
      <c r="OQ177" s="1">
        <f>IF($E177+$I177+$D$7&lt;=OQ$22,0,IF(OQ$22-$D$7&gt;=$E177,IF(COUNTIF($KZ177:LU177,"&gt;0")&gt;0,VLOOKUP($C177,Input!$A$8:$HV$21,MATCH($OK$21+COUNTIF($KZ177:LU177,"&gt;0"),Input!$A$6:$HV$6,0),FALSE),0),0))*$D177</f>
        <v>0</v>
      </c>
      <c r="OR177" s="1">
        <f>IF($E177+$I177+$D$7&lt;=OR$22,0,IF(OR$22-$D$7&gt;=$E177,IF(COUNTIF($KZ177:LV177,"&gt;0")&gt;0,VLOOKUP($C177,Input!$A$8:$HV$21,MATCH($OK$21+COUNTIF($KZ177:LV177,"&gt;0"),Input!$A$6:$HV$6,0),FALSE),0),0))*$D177</f>
        <v>0</v>
      </c>
      <c r="OS177" s="1">
        <f>IF($E177+$I177+$D$7&lt;=OS$22,0,IF(OS$22-$D$7&gt;=$E177,IF(COUNTIF($KZ177:LW177,"&gt;0")&gt;0,VLOOKUP($C177,Input!$A$8:$HV$21,MATCH($OK$21+COUNTIF($KZ177:LW177,"&gt;0"),Input!$A$6:$HV$6,0),FALSE),0),0))*$D177</f>
        <v>0</v>
      </c>
      <c r="OT177" s="1">
        <f>IF($E177+$I177+$D$7&lt;=OT$22,0,IF(OT$22-$D$7&gt;=$E177,IF(COUNTIF($KZ177:LX177,"&gt;0")&gt;0,VLOOKUP($C177,Input!$A$8:$HV$21,MATCH($OK$21+COUNTIF($KZ177:LX177,"&gt;0"),Input!$A$6:$HV$6,0),FALSE),0),0))*$D177</f>
        <v>0</v>
      </c>
      <c r="OU177" s="1">
        <f>IF($E177+$I177+$D$7&lt;=OU$22,0,IF(OU$22-$D$7&gt;=$E177,IF(COUNTIF($KZ177:LY177,"&gt;0")&gt;0,VLOOKUP($C177,Input!$A$8:$HV$21,MATCH($OK$21+COUNTIF($KZ177:LY177,"&gt;0"),Input!$A$6:$HV$6,0),FALSE),0),0))*$D177</f>
        <v>0</v>
      </c>
      <c r="OV177" s="1">
        <f>IF($E177+$I177+$D$7&lt;=OV$22,0,IF(OV$22-$D$7&gt;=$E177,IF(COUNTIF($KZ177:LZ177,"&gt;0")&gt;0,VLOOKUP($C177,Input!$A$8:$HV$21,MATCH($OK$21+COUNTIF($KZ177:LZ177,"&gt;0"),Input!$A$6:$HV$6,0),FALSE),0),0))*$D177</f>
        <v>0</v>
      </c>
      <c r="OW177" s="1">
        <f>IF($E177+$I177+$D$7&lt;=OW$22,0,IF(OW$22-$D$7&gt;=$E177,IF(COUNTIF($KZ177:MA177,"&gt;0")&gt;0,VLOOKUP($C177,Input!$A$8:$HV$21,MATCH($OK$21+COUNTIF($KZ177:MA177,"&gt;0"),Input!$A$6:$HV$6,0),FALSE),0),0))*$D177</f>
        <v>0</v>
      </c>
      <c r="OX177" s="1">
        <f>IF($E177+$I177+$D$7&lt;=OX$22,0,IF(OX$22-$D$7&gt;=$E177,IF(COUNTIF($KZ177:MB177,"&gt;0")&gt;0,VLOOKUP($C177,Input!$A$8:$HV$21,MATCH($OK$21+COUNTIF($KZ177:MB177,"&gt;0"),Input!$A$6:$HV$6,0),FALSE),0),0))*$D177</f>
        <v>0</v>
      </c>
      <c r="OY177" s="1">
        <f>IF($E177+$I177+$D$7&lt;=OY$22,0,IF(OY$22-$D$7&gt;=$E177,IF(COUNTIF($KZ177:MC177,"&gt;0")&gt;0,VLOOKUP($C177,Input!$A$8:$HV$21,MATCH($OK$21+COUNTIF($KZ177:MC177,"&gt;0"),Input!$A$6:$HV$6,0),FALSE),0),0))*$D177</f>
        <v>0</v>
      </c>
      <c r="OZ177" s="1">
        <f>IF($E177+$I177+$D$7&lt;=OZ$22,0,IF(OZ$22-$D$7&gt;=$E177,IF(COUNTIF($KZ177:MD177,"&gt;0")&gt;0,VLOOKUP($C177,Input!$A$8:$HV$21,MATCH($OK$21+COUNTIF($KZ177:MD177,"&gt;0"),Input!$A$6:$HV$6,0),FALSE),0),0))*$D177</f>
        <v>0</v>
      </c>
      <c r="PA177" s="1">
        <f>IF($E177+$I177+$D$7&lt;=PA$22,0,IF(PA$22-$D$7&gt;=$E177,IF(COUNTIF($KZ177:ME177,"&gt;0")&gt;0,VLOOKUP($C177,Input!$A$8:$HV$21,MATCH($OK$21+COUNTIF($KZ177:ME177,"&gt;0"),Input!$A$6:$HV$6,0),FALSE),0),0))*$D177</f>
        <v>0</v>
      </c>
      <c r="PB177" s="1">
        <f>IF($E177+$I177+$D$7&lt;=PB$22,0,IF(PB$22-$D$7&gt;=$E177,IF(COUNTIF($KZ177:MF177,"&gt;0")&gt;0,VLOOKUP($C177,Input!$A$8:$HV$21,MATCH($OK$21+COUNTIF($KZ177:MF177,"&gt;0"),Input!$A$6:$HV$6,0),FALSE),0),0))*$D177</f>
        <v>0</v>
      </c>
      <c r="PC177" s="1">
        <f>IF($E177+$I177+$D$7&lt;=PC$22,0,IF(PC$22-$D$7&gt;=$E177,IF(COUNTIF($KZ177:MG177,"&gt;0")&gt;0,VLOOKUP($C177,Input!$A$8:$HV$21,MATCH($OK$21+COUNTIF($KZ177:MG177,"&gt;0"),Input!$A$6:$HV$6,0),FALSE),0),0))*$D177</f>
        <v>0</v>
      </c>
      <c r="PD177" s="1">
        <f>IF($E177+$I177+$D$7&lt;=PD$22,0,IF(PD$22-$D$7&gt;=$E177,IF(COUNTIF($KZ177:MH177,"&gt;0")&gt;0,VLOOKUP($C177,Input!$A$8:$HV$21,MATCH($OK$21+COUNTIF($KZ177:MH177,"&gt;0"),Input!$A$6:$HV$6,0),FALSE),0),0))*$D177</f>
        <v>0</v>
      </c>
      <c r="PE177" s="1">
        <f>IF($E177+$I177+$D$7&lt;=PE$22,0,IF(PE$22-$D$7&gt;=$E177,IF(COUNTIF($KZ177:MI177,"&gt;0")&gt;0,VLOOKUP($C177,Input!$A$8:$HV$21,MATCH($OK$21+COUNTIF($KZ177:MI177,"&gt;0"),Input!$A$6:$HV$6,0),FALSE),0),0))*$D177</f>
        <v>0</v>
      </c>
      <c r="PF177" s="1">
        <f>IF($E177+$I177+$D$7&lt;=PF$22,0,IF(PF$22-$D$7&gt;=$E177,IF(COUNTIF($KZ177:MJ177,"&gt;0")&gt;0,VLOOKUP($C177,Input!$A$8:$HV$21,MATCH($OK$21+COUNTIF($KZ177:MJ177,"&gt;0"),Input!$A$6:$HV$6,0),FALSE),0),0))*$D177</f>
        <v>0</v>
      </c>
      <c r="PG177" s="1">
        <f>IF($E177+$I177+$D$7&lt;=PG$22,0,IF(PG$22-$D$7&gt;=$E177,IF(COUNTIF($KZ177:MK177,"&gt;0")&gt;0,VLOOKUP($C177,Input!$A$8:$HV$21,MATCH($OK$21+COUNTIF($KZ177:MK177,"&gt;0"),Input!$A$6:$HV$6,0),FALSE),0),0))*$D177</f>
        <v>0</v>
      </c>
      <c r="PH177" s="1">
        <f>IF($E177+$I177+$D$7&lt;=PH$22,0,IF(PH$22-$D$7&gt;=$E177,IF(COUNTIF($KZ177:ML177,"&gt;0")&gt;0,VLOOKUP($C177,Input!$A$8:$HV$21,MATCH($OK$21+COUNTIF($KZ177:ML177,"&gt;0"),Input!$A$6:$HV$6,0),FALSE),0),0))*$D177</f>
        <v>0</v>
      </c>
      <c r="PI177" s="1">
        <f>IF($E177+$I177+$D$7&lt;=PI$22,0,IF(PI$22-$D$7&gt;=$E177,IF(COUNTIF($KZ177:MM177,"&gt;0")&gt;0,VLOOKUP($C177,Input!$A$8:$HV$21,MATCH($OK$21+COUNTIF($KZ177:MM177,"&gt;0"),Input!$A$6:$HV$6,0),FALSE),0),0))*$D177</f>
        <v>0</v>
      </c>
      <c r="PJ177" s="1">
        <f>IF($E177+$I177+$D$7&lt;=PJ$22,0,IF(PJ$22-$D$7&gt;=$E177,IF(COUNTIF($KZ177:MN177,"&gt;0")&gt;0,VLOOKUP($C177,Input!$A$8:$HV$21,MATCH($OK$21+COUNTIF($KZ177:MN177,"&gt;0"),Input!$A$6:$HV$6,0),FALSE),0),0))*$D177</f>
        <v>0</v>
      </c>
      <c r="PK177" s="1">
        <f>IF($E177+$I177+$D$7&lt;=PK$22,0,IF(PK$22-$D$7&gt;=$E177,IF(COUNTIF($KZ177:MO177,"&gt;0")&gt;0,VLOOKUP($C177,Input!$A$8:$HV$21,MATCH($OK$21+COUNTIF($KZ177:MO177,"&gt;0"),Input!$A$6:$HV$6,0),FALSE),0),0))*$D177</f>
        <v>0</v>
      </c>
      <c r="PL177" s="1">
        <f>IF($E177+$I177+$D$7&lt;=PL$22,0,IF(PL$22-$D$7&gt;=$E177,IF(COUNTIF($KZ177:MP177,"&gt;0")&gt;0,VLOOKUP($C177,Input!$A$8:$HV$21,MATCH($OK$21+COUNTIF($KZ177:MP177,"&gt;0"),Input!$A$6:$HV$6,0),FALSE),0),0))*$D177</f>
        <v>0</v>
      </c>
      <c r="PM177" s="1">
        <f>IF($E177+$I177+$D$7&lt;=PM$22,0,IF(PM$22-$D$7&gt;=$E177,IF(COUNTIF($KZ177:MQ177,"&gt;0")&gt;0,VLOOKUP($C177,Input!$A$8:$HV$21,MATCH($OK$21+COUNTIF($KZ177:MQ177,"&gt;0"),Input!$A$6:$HV$6,0),FALSE),0),0))*$D177</f>
        <v>0</v>
      </c>
      <c r="PN177" s="1">
        <f>IF($E177+$I177+$D$7&lt;=PN$22,0,IF(PN$22-$D$7&gt;=$E177,IF(COUNTIF($KZ177:MR177,"&gt;0")&gt;0,VLOOKUP($C177,Input!$A$8:$HV$21,MATCH($OK$21+COUNTIF($KZ177:MR177,"&gt;0"),Input!$A$6:$HV$6,0),FALSE),0),0))*$D177</f>
        <v>0</v>
      </c>
      <c r="PO177" s="1">
        <f>IF($E177+$I177+$D$7&lt;=PO$22,0,IF(PO$22-$D$7&gt;=$E177,IF(COUNTIF($KZ177:MS177,"&gt;0")&gt;0,VLOOKUP($C177,Input!$A$8:$HV$21,MATCH($OK$21+COUNTIF($KZ177:MS177,"&gt;0"),Input!$A$6:$HV$6,0),FALSE),0),0))*$D177</f>
        <v>0</v>
      </c>
      <c r="PP177" s="1">
        <f>IF($E177+$I177+$D$7&lt;=PP$22,0,IF(PP$22-$D$7&gt;=$E177,IF(COUNTIF($KZ177:MT177,"&gt;0")&gt;0,VLOOKUP($C177,Input!$A$8:$HV$21,MATCH($OK$21+COUNTIF($KZ177:MT177,"&gt;0"),Input!$A$6:$HV$6,0),FALSE),0),0))*$D177</f>
        <v>0</v>
      </c>
      <c r="PQ177" s="1">
        <f>IF($E177+$I177+$D$7&lt;=PQ$22,0,IF(PQ$22-$D$7&gt;=$E177,IF(COUNTIF($KZ177:MU177,"&gt;0")&gt;0,VLOOKUP($C177,Input!$A$8:$HV$21,MATCH($OK$21+COUNTIF($KZ177:MU177,"&gt;0"),Input!$A$6:$HV$6,0),FALSE),0),0))*$D177</f>
        <v>0</v>
      </c>
      <c r="PR177" s="1">
        <f>IF($E177+$I177+$D$7&lt;=PR$22,0,IF(PR$22-$D$7&gt;=$E177,IF(COUNTIF($KZ177:MV177,"&gt;0")&gt;0,VLOOKUP($C177,Input!$A$8:$HV$21,MATCH($OK$21+COUNTIF($KZ177:MV177,"&gt;0"),Input!$A$6:$HV$6,0),FALSE),0),0))*$D177</f>
        <v>0</v>
      </c>
      <c r="PS177" s="1">
        <f>IF($E177+$I177+$D$7&lt;=PS$22,0,IF(PS$22-$D$7&gt;=$E177,IF(COUNTIF($KZ177:MW177,"&gt;0")&gt;0,VLOOKUP($C177,Input!$A$8:$HV$21,MATCH($OK$21+COUNTIF($KZ177:MW177,"&gt;0"),Input!$A$6:$HV$6,0),FALSE),0),0))*$D177</f>
        <v>0</v>
      </c>
      <c r="PT177" s="1">
        <f>IF($E177+$I177+$D$7&lt;=PT$22,0,IF(PT$22-$D$7&gt;=$E177,IF(COUNTIF($KZ177:MX177,"&gt;0")&gt;0,VLOOKUP($C177,Input!$A$8:$HV$21,MATCH($OK$21+COUNTIF($KZ177:MX177,"&gt;0"),Input!$A$6:$HV$6,0),FALSE),0),0))*$D177</f>
        <v>0</v>
      </c>
      <c r="PV177" s="1" t="str">
        <f t="shared" si="1066"/>
        <v>2026 MY 40' CNG w Midlife Rebuild {117 Buses}</v>
      </c>
      <c r="PW177" s="1">
        <f t="shared" si="1067"/>
        <v>0</v>
      </c>
      <c r="PX177" s="1">
        <f t="shared" si="1068"/>
        <v>0</v>
      </c>
      <c r="PY177" s="1">
        <f t="shared" si="1069"/>
        <v>0</v>
      </c>
      <c r="PZ177" s="1">
        <f t="shared" si="1070"/>
        <v>0</v>
      </c>
      <c r="QA177" s="1">
        <f t="shared" si="1071"/>
        <v>0</v>
      </c>
      <c r="QB177" s="1">
        <f t="shared" si="1072"/>
        <v>0</v>
      </c>
      <c r="QC177" s="1">
        <f t="shared" si="1073"/>
        <v>0</v>
      </c>
      <c r="QD177" s="1">
        <f t="shared" si="1074"/>
        <v>0</v>
      </c>
      <c r="QE177" s="1">
        <f t="shared" si="1075"/>
        <v>0</v>
      </c>
      <c r="QF177" s="1">
        <f t="shared" si="1076"/>
        <v>0</v>
      </c>
      <c r="QG177" s="1">
        <f t="shared" si="1077"/>
        <v>78217578.79810515</v>
      </c>
      <c r="QH177" s="1">
        <f t="shared" si="1078"/>
        <v>6805603.0704342565</v>
      </c>
      <c r="QI177" s="1">
        <f t="shared" si="1079"/>
        <v>6835925.7470516162</v>
      </c>
      <c r="QJ177" s="1">
        <f t="shared" si="1080"/>
        <v>6862790.9291050481</v>
      </c>
      <c r="QK177" s="1">
        <f t="shared" si="1081"/>
        <v>6869608.2639628975</v>
      </c>
      <c r="QL177" s="1">
        <f t="shared" si="1082"/>
        <v>6932688.8192669144</v>
      </c>
      <c r="QM177" s="1">
        <f t="shared" si="1083"/>
        <v>11036793.233540813</v>
      </c>
      <c r="QN177" s="1">
        <f t="shared" si="1084"/>
        <v>6946276.0979398182</v>
      </c>
      <c r="QO177" s="1">
        <f t="shared" si="1085"/>
        <v>6959508.8669938724</v>
      </c>
      <c r="QP177" s="1">
        <f t="shared" si="1086"/>
        <v>6978271.206509064</v>
      </c>
      <c r="QQ177" s="1">
        <f t="shared" si="1087"/>
        <v>6995699.8266769545</v>
      </c>
      <c r="QR177" s="1">
        <f t="shared" si="1088"/>
        <v>7002229.9430936081</v>
      </c>
      <c r="QS177" s="1">
        <f t="shared" si="1089"/>
        <v>7003329.7845673645</v>
      </c>
      <c r="QT177" s="1">
        <f t="shared" si="1090"/>
        <v>7012103.8976338878</v>
      </c>
      <c r="QU177" s="1">
        <f t="shared" si="1091"/>
        <v>0</v>
      </c>
      <c r="QV177" s="1">
        <f t="shared" si="1092"/>
        <v>0</v>
      </c>
      <c r="QW177" s="1">
        <f t="shared" si="1093"/>
        <v>0</v>
      </c>
      <c r="QX177" s="1">
        <f t="shared" si="1094"/>
        <v>0</v>
      </c>
      <c r="QY177" s="1">
        <f t="shared" si="1095"/>
        <v>0</v>
      </c>
      <c r="QZ177" s="1">
        <f t="shared" si="1096"/>
        <v>0</v>
      </c>
      <c r="RA177" s="1">
        <f t="shared" si="1097"/>
        <v>0</v>
      </c>
      <c r="RB177" s="1">
        <f t="shared" si="1098"/>
        <v>0</v>
      </c>
      <c r="RC177" s="1">
        <f t="shared" si="1099"/>
        <v>0</v>
      </c>
      <c r="RD177" s="1">
        <f t="shared" si="1100"/>
        <v>0</v>
      </c>
      <c r="RE177" s="1">
        <f t="shared" si="1101"/>
        <v>0</v>
      </c>
      <c r="RF177" s="1">
        <f t="shared" si="1102"/>
        <v>172458408.48488122</v>
      </c>
      <c r="RG177" s="1">
        <f t="shared" si="1103"/>
        <v>115570311.79745001</v>
      </c>
      <c r="RH177" s="72"/>
      <c r="RI177" s="91"/>
    </row>
    <row r="178" spans="1:477" hidden="1" outlineLevel="1" x14ac:dyDescent="0.25">
      <c r="A178" s="89"/>
      <c r="B178" s="143"/>
      <c r="C178" s="111" t="str">
        <f t="shared" si="1064"/>
        <v>40' CNG w Midlife Rebuild</v>
      </c>
      <c r="D178" s="108">
        <f t="shared" si="1065"/>
        <v>0</v>
      </c>
      <c r="E178" s="110">
        <f t="shared" si="1026"/>
        <v>2027</v>
      </c>
      <c r="F178" s="68">
        <f t="shared" si="870"/>
        <v>40000</v>
      </c>
      <c r="G178" s="69">
        <f>VLOOKUP($C178,Input!$A$8:$HV$39,MATCH(G$21,Input!$A$6:$HV$6,0),FALSE)</f>
        <v>2.91</v>
      </c>
      <c r="H178" s="123">
        <f>VLOOKUP($C178,Input!$A$8:$HV$39,MATCH(H$21,Input!$A$6:$HV$6,0),FALSE)</f>
        <v>0</v>
      </c>
      <c r="I178" s="70">
        <f>VLOOKUP($C178,Input!$A$8:$HV$39,MATCH(I$21,Input!$A$6:$HV$6,0),FALSE)</f>
        <v>14</v>
      </c>
      <c r="J178" s="1">
        <f>+IF($E178=J$22,VLOOKUP($C178,Input!$A$8:$AN$39,MATCH(J$21,Input!$A$6:$AN$6,0),FALSE)+$H178,0)*$D178</f>
        <v>0</v>
      </c>
      <c r="K178" s="1">
        <f>+IF($E178=K$22,VLOOKUP($C178,Input!$A$8:$AN$39,MATCH(K$21,Input!$A$6:$AN$6,0),FALSE)+$H178,0)*$D178</f>
        <v>0</v>
      </c>
      <c r="L178" s="1">
        <f>+IF($E178=L$22,VLOOKUP($C178,Input!$A$8:$AN$39,MATCH(L$21,Input!$A$6:$AN$6,0),FALSE)+$H178,0)*$D178</f>
        <v>0</v>
      </c>
      <c r="M178" s="1">
        <f>+IF($E178=M$22,VLOOKUP($C178,Input!$A$8:$AN$39,MATCH(M$21,Input!$A$6:$AN$6,0),FALSE)+$H178,0)*$D178</f>
        <v>0</v>
      </c>
      <c r="N178" s="1">
        <f>+IF($E178=N$22,VLOOKUP($C178,Input!$A$8:$AN$39,MATCH(N$21,Input!$A$6:$AN$6,0),FALSE)+$H178,0)*$D178</f>
        <v>0</v>
      </c>
      <c r="O178" s="1">
        <f>+IF($E178=O$22,VLOOKUP($C178,Input!$A$8:$AN$39,MATCH(O$21,Input!$A$6:$AN$6,0),FALSE)+$H178,0)*$D178</f>
        <v>0</v>
      </c>
      <c r="P178" s="1">
        <f>+IF($E178=P$22,VLOOKUP($C178,Input!$A$8:$AN$39,MATCH(P$21,Input!$A$6:$AN$6,0),FALSE)+$H178,0)*$D178</f>
        <v>0</v>
      </c>
      <c r="Q178" s="1">
        <f>+IF($E178=Q$22,VLOOKUP($C178,Input!$A$8:$AN$39,MATCH(Q$21,Input!$A$6:$AN$6,0),FALSE)+$H178,0)*$D178</f>
        <v>0</v>
      </c>
      <c r="R178" s="1">
        <f>+IF($E178=R$22,VLOOKUP($C178,Input!$A$8:$AN$39,MATCH(R$21,Input!$A$6:$AN$6,0),FALSE)+$H178,0)*$D178</f>
        <v>0</v>
      </c>
      <c r="S178" s="1">
        <f>+IF($E178=S$22,VLOOKUP($C178,Input!$A$8:$AN$39,MATCH(S$21,Input!$A$6:$AN$6,0),FALSE)+$H178,0)*$D178</f>
        <v>0</v>
      </c>
      <c r="T178" s="1">
        <f>+IF($E178=T$22,VLOOKUP($C178,Input!$A$8:$AN$39,MATCH(T$21,Input!$A$6:$AN$6,0),FALSE)+$H178,0)*$D178</f>
        <v>0</v>
      </c>
      <c r="U178" s="1">
        <f>+IF($E178=U$22,VLOOKUP($C178,Input!$A$8:$AN$39,MATCH(U$21,Input!$A$6:$AN$6,0),FALSE)+$H178,0)*$D178</f>
        <v>0</v>
      </c>
      <c r="V178" s="1">
        <f>+IF($E178=V$22,VLOOKUP($C178,Input!$A$8:$AN$39,MATCH(V$21,Input!$A$6:$AN$6,0),FALSE)+$H178,0)*$D178</f>
        <v>0</v>
      </c>
      <c r="W178" s="1">
        <f>+IF($E178=W$22,VLOOKUP($C178,Input!$A$8:$AN$39,MATCH(W$21,Input!$A$6:$AN$6,0),FALSE)+$H178,0)*$D178</f>
        <v>0</v>
      </c>
      <c r="X178" s="1">
        <f>+IF($E178=X$22,VLOOKUP($C178,Input!$A$8:$AN$39,MATCH(X$21,Input!$A$6:$AN$6,0),FALSE)+$H178,0)*$D178</f>
        <v>0</v>
      </c>
      <c r="Y178" s="1">
        <f>+IF($E178=Y$22,VLOOKUP($C178,Input!$A$8:$AN$39,MATCH(Y$21,Input!$A$6:$AN$6,0),FALSE)+$H178,0)*$D178</f>
        <v>0</v>
      </c>
      <c r="Z178" s="1">
        <f>+IF($E178=Z$22,VLOOKUP($C178,Input!$A$8:$AN$39,MATCH(Z$21,Input!$A$6:$AN$6,0),FALSE)+$H178,0)*$D178</f>
        <v>0</v>
      </c>
      <c r="AA178" s="1">
        <f>+IF($E178=AA$22,VLOOKUP($C178,Input!$A$8:$AN$39,MATCH(AA$21,Input!$A$6:$AN$6,0),FALSE)+$H178,0)*$D178</f>
        <v>0</v>
      </c>
      <c r="AB178" s="1">
        <f>+IF($E178=AB$22,VLOOKUP($C178,Input!$A$8:$AN$39,MATCH(AB$21,Input!$A$6:$AN$6,0),FALSE)+$H178,0)*$D178</f>
        <v>0</v>
      </c>
      <c r="AC178" s="1">
        <f>+IF($E178=AC$22,VLOOKUP($C178,Input!$A$8:$AN$39,MATCH(AC$21,Input!$A$6:$AN$6,0),FALSE)+$H178,0)*$D178</f>
        <v>0</v>
      </c>
      <c r="AD178" s="1">
        <f>+IF($E178=AD$22,VLOOKUP($C178,Input!$A$8:$AN$39,MATCH(AD$21,Input!$A$6:$AN$6,0),FALSE)+$H178,0)*$D178</f>
        <v>0</v>
      </c>
      <c r="AE178" s="1">
        <f>+IF($E178=AE$22,VLOOKUP($C178,Input!$A$8:$AN$39,MATCH(AE$21,Input!$A$6:$AN$6,0),FALSE)+$H178,0)*$D178</f>
        <v>0</v>
      </c>
      <c r="AF178" s="1">
        <f>+IF($E178=AF$22,VLOOKUP($C178,Input!$A$8:$AN$39,MATCH(AF$21,Input!$A$6:$AN$6,0),FALSE)+$H178,0)*$D178</f>
        <v>0</v>
      </c>
      <c r="AG178" s="1">
        <f>+IF($E178=AG$22,VLOOKUP($C178,Input!$A$8:$AN$39,MATCH(AG$21,Input!$A$6:$AN$6,0),FALSE)+$H178,0)*$D178</f>
        <v>0</v>
      </c>
      <c r="AH178" s="1">
        <f>+IF($E178=AH$22,VLOOKUP($C178,Input!$A$8:$AN$39,MATCH(AH$21,Input!$A$6:$AN$6,0),FALSE)+$H178,0)*$D178</f>
        <v>0</v>
      </c>
      <c r="AI178" s="1">
        <f>+IF($E178=AI$22,VLOOKUP($C178,Input!$A$8:$AN$39,MATCH(AI$21,Input!$A$6:$AN$6,0),FALSE)+$H178,0)*$D178</f>
        <v>0</v>
      </c>
      <c r="AJ178" s="1">
        <f>+IF($E178=AJ$22,VLOOKUP($C178,Input!$A$8:$AN$39,MATCH(AJ$21,Input!$A$6:$AN$6,0),FALSE)+$H178,0)*$D178</f>
        <v>0</v>
      </c>
      <c r="AK178" s="1">
        <f>+IF($E178=AK$22,VLOOKUP($C178,Input!$A$8:$AN$39,MATCH(AK$21,Input!$A$6:$AN$6,0),FALSE)+$H178,0)*$D178</f>
        <v>0</v>
      </c>
      <c r="AL178" s="1">
        <f>+IF($E178=AL$22,VLOOKUP($C178,Input!$A$8:$AN$39,MATCH(AL$21,Input!$A$6:$AN$6,0),FALSE)+$H178,0)*$D178</f>
        <v>0</v>
      </c>
      <c r="AM178" s="1">
        <f>+IF($E178=AM$22,VLOOKUP($C178,Input!$A$8:$AN$39,MATCH(AM$21,Input!$A$6:$AN$6,0),FALSE)+$H178,0)*$D178</f>
        <v>0</v>
      </c>
      <c r="AN178" s="1">
        <f>+IF($E178=AN$22,VLOOKUP($C178,Input!$A$8:$AN$39,MATCH(AN$21,Input!$A$6:$AN$6,0),FALSE)+$H178,0)*$D178</f>
        <v>0</v>
      </c>
      <c r="AO178" s="1">
        <f>+IF($E178=AO$22,VLOOKUP($C178,Input!$A$8:$AN$39,MATCH(AO$21,Input!$A$6:$AN$6,0),FALSE)+$H178,0)*$D178</f>
        <v>0</v>
      </c>
      <c r="AP178" s="1">
        <f>+IF($E178=AP$22,VLOOKUP($C178,Input!$A$8:$AN$39,MATCH(AP$21,Input!$A$6:$AN$6,0),FALSE)+$H178,0)*$D178</f>
        <v>0</v>
      </c>
      <c r="AQ178" s="1">
        <f>+IF($E178=AQ$22,VLOOKUP($C178,Input!$A$8:$AN$39,MATCH(AQ$21,Input!$A$6:$AN$6,0),FALSE)+$H178,0)*$D178</f>
        <v>0</v>
      </c>
      <c r="AR178" s="1">
        <f>+IF($E178=AR$22,VLOOKUP($C178,Input!$A$8:$AN$39,MATCH(AR$21,Input!$A$6:$AN$6,0),FALSE)+$H178,0)*$D178</f>
        <v>0</v>
      </c>
      <c r="AT178" t="str">
        <f>VLOOKUP($C178,Input!$A$8:$HV$39,MATCH(AT$21,Input!$A$6:$HV$6,0),FALSE)</f>
        <v>Parts and administrative cost</v>
      </c>
      <c r="AU178" s="1">
        <f>+IF($E178=AU$22,VLOOKUP($C178,Input!$A$8:$HV$39,MATCH(AU$21,Input!$A$6:$HV$6,0),FALSE),0)*$D178</f>
        <v>0</v>
      </c>
      <c r="AV178" s="1">
        <f>+IF($E178=AV$22,VLOOKUP($C178,Input!$A$8:$HV$39,MATCH(AV$21,Input!$A$6:$HV$6,0),FALSE),0)*$D178</f>
        <v>0</v>
      </c>
      <c r="AW178" s="1">
        <f>+IF($E178=AW$22,VLOOKUP($C178,Input!$A$8:$HV$39,MATCH(AW$21,Input!$A$6:$HV$6,0),FALSE),0)*$D178</f>
        <v>0</v>
      </c>
      <c r="AX178" s="1">
        <f>+IF($E178=AX$22,VLOOKUP($C178,Input!$A$8:$HV$39,MATCH(AX$21,Input!$A$6:$HV$6,0),FALSE),0)*$D178</f>
        <v>0</v>
      </c>
      <c r="AY178" s="1">
        <f>+IF($E178=AY$22,VLOOKUP($C178,Input!$A$8:$HV$39,MATCH(AY$21,Input!$A$6:$HV$6,0),FALSE),0)*$D178</f>
        <v>0</v>
      </c>
      <c r="AZ178" s="1">
        <f>+IF($E178=AZ$22,VLOOKUP($C178,Input!$A$8:$HV$39,MATCH(AZ$21,Input!$A$6:$HV$6,0),FALSE),0)*$D178</f>
        <v>0</v>
      </c>
      <c r="BA178" s="1">
        <f>+IF($E178=BA$22,VLOOKUP($C178,Input!$A$8:$HV$39,MATCH(BA$21,Input!$A$6:$HV$6,0),FALSE),0)*$D178</f>
        <v>0</v>
      </c>
      <c r="BB178" s="1">
        <f>+IF($E178=BB$22,VLOOKUP($C178,Input!$A$8:$HV$39,MATCH(BB$21,Input!$A$6:$HV$6,0),FALSE),0)*$D178</f>
        <v>0</v>
      </c>
      <c r="BC178" s="1">
        <f>+IF($E178=BC$22,VLOOKUP($C178,Input!$A$8:$HV$39,MATCH(BC$21,Input!$A$6:$HV$6,0),FALSE),0)*$D178</f>
        <v>0</v>
      </c>
      <c r="BD178" s="1">
        <f>+IF($E178=BD$22,VLOOKUP($C178,Input!$A$8:$HV$39,MATCH(BD$21,Input!$A$6:$HV$6,0),FALSE),0)*$D178</f>
        <v>0</v>
      </c>
      <c r="BE178" s="1">
        <f>+IF($E178=BE$22,VLOOKUP($C178,Input!$A$8:$HV$39,MATCH(BE$21,Input!$A$6:$HV$6,0),FALSE),0)*$D178</f>
        <v>0</v>
      </c>
      <c r="BF178" s="1">
        <f>+IF($E178=BF$22,VLOOKUP($C178,Input!$A$8:$HV$39,MATCH(BF$21,Input!$A$6:$HV$6,0),FALSE),0)*$D178</f>
        <v>0</v>
      </c>
      <c r="BG178" s="1">
        <f>+IF($E178=BG$22,VLOOKUP($C178,Input!$A$8:$HV$39,MATCH(BG$21,Input!$A$6:$HV$6,0),FALSE),0)*$D178</f>
        <v>0</v>
      </c>
      <c r="BH178" s="1">
        <f>+IF($E178=BH$22,VLOOKUP($C178,Input!$A$8:$HV$39,MATCH(BH$21,Input!$A$6:$HV$6,0),FALSE),0)*$D178</f>
        <v>0</v>
      </c>
      <c r="BI178" s="1">
        <f>+IF($E178=BI$22,VLOOKUP($C178,Input!$A$8:$HV$39,MATCH(BI$21,Input!$A$6:$HV$6,0),FALSE),0)*$D178</f>
        <v>0</v>
      </c>
      <c r="BJ178" s="1">
        <f>+IF($E178=BJ$22,VLOOKUP($C178,Input!$A$8:$HV$39,MATCH(BJ$21,Input!$A$6:$HV$6,0),FALSE),0)*$D178</f>
        <v>0</v>
      </c>
      <c r="BK178" s="1">
        <f>+IF($E178=BK$22,VLOOKUP($C178,Input!$A$8:$HV$39,MATCH(BK$21,Input!$A$6:$HV$6,0),FALSE),0)*$D178</f>
        <v>0</v>
      </c>
      <c r="BL178" s="1">
        <f>+IF($E178=BL$22,VLOOKUP($C178,Input!$A$8:$HV$39,MATCH(BL$21,Input!$A$6:$HV$6,0),FALSE),0)*$D178</f>
        <v>0</v>
      </c>
      <c r="BM178" s="1">
        <f>+IF($E178=BM$22,VLOOKUP($C178,Input!$A$8:$HV$39,MATCH(BM$21,Input!$A$6:$HV$6,0),FALSE),0)*$D178</f>
        <v>0</v>
      </c>
      <c r="BN178" s="1">
        <f>+IF($E178=BN$22,VLOOKUP($C178,Input!$A$8:$HV$39,MATCH(BN$21,Input!$A$6:$HV$6,0),FALSE),0)*$D178</f>
        <v>0</v>
      </c>
      <c r="BO178" s="1">
        <f>+IF($E178=BO$22,VLOOKUP($C178,Input!$A$8:$HV$39,MATCH(BO$21,Input!$A$6:$HV$6,0),FALSE),0)*$D178</f>
        <v>0</v>
      </c>
      <c r="BP178" s="1">
        <f>+IF($E178=BP$22,VLOOKUP($C178,Input!$A$8:$HV$39,MATCH(BP$21,Input!$A$6:$HV$6,0),FALSE),0)*$D178</f>
        <v>0</v>
      </c>
      <c r="BQ178" s="1">
        <f>+IF($E178=BQ$22,VLOOKUP($C178,Input!$A$8:$HV$39,MATCH(BQ$21,Input!$A$6:$HV$6,0),FALSE),0)*$D178</f>
        <v>0</v>
      </c>
      <c r="BR178" s="1">
        <f>+IF($E178=BR$22,VLOOKUP($C178,Input!$A$8:$HV$39,MATCH(BR$21,Input!$A$6:$HV$6,0),FALSE),0)*$D178</f>
        <v>0</v>
      </c>
      <c r="BS178" s="1">
        <f>+IF($E178=BS$22,VLOOKUP($C178,Input!$A$8:$HV$39,MATCH(BS$21,Input!$A$6:$HV$6,0),FALSE),0)*$D178</f>
        <v>0</v>
      </c>
      <c r="BT178" s="1">
        <f>+IF($E178=BT$22,VLOOKUP($C178,Input!$A$8:$HV$39,MATCH(BT$21,Input!$A$6:$HV$6,0),FALSE),0)*$D178</f>
        <v>0</v>
      </c>
      <c r="BU178" s="1">
        <f>+IF($E178=BU$22,VLOOKUP($C178,Input!$A$8:$HV$39,MATCH(BU$21,Input!$A$6:$HV$6,0),FALSE),0)*$D178</f>
        <v>0</v>
      </c>
      <c r="BV178" s="1">
        <f>+IF($E178=BV$22,VLOOKUP($C178,Input!$A$8:$HV$39,MATCH(BV$21,Input!$A$6:$HV$6,0),FALSE),0)*$D178</f>
        <v>0</v>
      </c>
      <c r="BW178" s="1">
        <f>+IF($E178=BW$22,VLOOKUP($C178,Input!$A$8:$HV$39,MATCH(BW$21,Input!$A$6:$HV$6,0),FALSE),0)*$D178</f>
        <v>0</v>
      </c>
      <c r="BX178" s="1">
        <f>+IF($E178=BX$22,VLOOKUP($C178,Input!$A$8:$HV$39,MATCH(BX$21,Input!$A$6:$HV$6,0),FALSE),0)*$D178</f>
        <v>0</v>
      </c>
      <c r="BY178" s="1">
        <f>+IF($E178=BY$22,VLOOKUP($C178,Input!$A$8:$HV$39,MATCH(BY$21,Input!$A$6:$HV$6,0),FALSE),0)*$D178</f>
        <v>0</v>
      </c>
      <c r="BZ178" s="1">
        <f>+IF($E178=BZ$22,VLOOKUP($C178,Input!$A$8:$HV$39,MATCH(BZ$21,Input!$A$6:$HV$6,0),FALSE),0)*$D178</f>
        <v>0</v>
      </c>
      <c r="CA178" s="1">
        <f>+IF($E178=CA$22,VLOOKUP($C178,Input!$A$8:$HV$39,MATCH(CA$21,Input!$A$6:$HV$6,0),FALSE),0)*$D178</f>
        <v>0</v>
      </c>
      <c r="CB178" s="1">
        <f>+IF($E178=CB$22,VLOOKUP($C178,Input!$A$8:$HV$39,MATCH(CB$21,Input!$A$6:$HV$6,0),FALSE),0)*$D178</f>
        <v>0</v>
      </c>
      <c r="CC178" s="1">
        <f>+IF($E178=CC$22,VLOOKUP($C178,Input!$A$8:$HV$39,MATCH(CC$21,Input!$A$6:$HV$6,0),FALSE),0)*$D178</f>
        <v>0</v>
      </c>
      <c r="CE178" t="str">
        <f>VLOOKUP($C178,Input!$A$8:$HV$39,MATCH(CE$21,Input!$A$6:$HV$6,0),FALSE)</f>
        <v>Engine Rebuild @ 7 Yr</v>
      </c>
      <c r="CF178" s="1">
        <f>IF($E178+$I178+$D$7&lt;=CF$22,0,IF(CF$22-$D$7&gt;=$E178,IF(COUNTIF($KZ178:LP178,"&gt;0")&gt;0,VLOOKUP($C178,Input!$A$8:$HV$21,MATCH($CE$21+COUNTIF($KZ178:LP178,"&gt;0"),Input!$A$6:$HV$6,0),FALSE),0),0))*$D178</f>
        <v>0</v>
      </c>
      <c r="CG178" s="1">
        <f>IF($E178+$I178+$D$7&lt;=CG$22,0,IF(CG$22-$D$7&gt;=$E178,IF(COUNTIF($KZ178:LQ178,"&gt;0")&gt;0,VLOOKUP($C178,Input!$A$8:$HV$21,MATCH($CE$21+COUNTIF($KZ178:LQ178,"&gt;0"),Input!$A$6:$HV$6,0),FALSE),0),0))*$D178</f>
        <v>0</v>
      </c>
      <c r="CH178" s="1">
        <f>IF($E178+$I178+$D$7&lt;=CH$22,0,IF(CH$22-$D$7&gt;=$E178,IF(COUNTIF($KZ178:LR178,"&gt;0")&gt;0,VLOOKUP($C178,Input!$A$8:$HV$21,MATCH($CE$21+COUNTIF($KZ178:LR178,"&gt;0"),Input!$A$6:$HV$6,0),FALSE),0),0))*$D178</f>
        <v>0</v>
      </c>
      <c r="CI178" s="1">
        <f>IF($E178+$I178+$D$7&lt;=CI$22,0,IF(CI$22-$D$7&gt;=$E178,IF(COUNTIF($KZ178:LS178,"&gt;0")&gt;0,VLOOKUP($C178,Input!$A$8:$HV$21,MATCH($CE$21+COUNTIF($KZ178:LS178,"&gt;0"),Input!$A$6:$HV$6,0),FALSE),0),0))*$D178</f>
        <v>0</v>
      </c>
      <c r="CJ178" s="1">
        <f>IF($E178+$I178+$D$7&lt;=CJ$22,0,IF(CJ$22-$D$7&gt;=$E178,IF(COUNTIF($KZ178:LT178,"&gt;0")&gt;0,VLOOKUP($C178,Input!$A$8:$HV$21,MATCH($CE$21+COUNTIF($KZ178:LT178,"&gt;0"),Input!$A$6:$HV$6,0),FALSE),0),0))*$D178</f>
        <v>0</v>
      </c>
      <c r="CK178" s="1">
        <f>IF($E178+$I178+$D$7&lt;=CK$22,0,IF(CK$22-$D$7&gt;=$E178,IF(COUNTIF($KZ178:LU178,"&gt;0")&gt;0,VLOOKUP($C178,Input!$A$8:$HV$21,MATCH($CE$21+COUNTIF($KZ178:LU178,"&gt;0"),Input!$A$6:$HV$6,0),FALSE),0),0))*$D178</f>
        <v>0</v>
      </c>
      <c r="CL178" s="1">
        <f>IF($E178+$I178+$D$7&lt;=CL$22,0,IF(CL$22-$D$7&gt;=$E178,IF(COUNTIF($KZ178:LV178,"&gt;0")&gt;0,VLOOKUP($C178,Input!$A$8:$HV$21,MATCH($CE$21+COUNTIF($KZ178:LV178,"&gt;0"),Input!$A$6:$HV$6,0),FALSE),0),0))*$D178</f>
        <v>0</v>
      </c>
      <c r="CM178" s="1">
        <f>IF($E178+$I178+$D$7&lt;=CM$22,0,IF(CM$22-$D$7&gt;=$E178,IF(COUNTIF($KZ178:LW178,"&gt;0")&gt;0,VLOOKUP($C178,Input!$A$8:$HV$21,MATCH($CE$21+COUNTIF($KZ178:LW178,"&gt;0"),Input!$A$6:$HV$6,0),FALSE),0),0))*$D178</f>
        <v>0</v>
      </c>
      <c r="CN178" s="1">
        <f>IF($E178+$I178+$D$7&lt;=CN$22,0,IF(CN$22-$D$7&gt;=$E178,IF(COUNTIF($KZ178:LX178,"&gt;0")&gt;0,VLOOKUP($C178,Input!$A$8:$HV$21,MATCH($CE$21+COUNTIF($KZ178:LX178,"&gt;0"),Input!$A$6:$HV$6,0),FALSE),0),0))*$D178</f>
        <v>0</v>
      </c>
      <c r="CO178" s="1">
        <f>IF($E178+$I178+$D$7&lt;=CO$22,0,IF(CO$22-$D$7&gt;=$E178,IF(COUNTIF($KZ178:LY178,"&gt;0")&gt;0,VLOOKUP($C178,Input!$A$8:$HV$21,MATCH($CE$21+COUNTIF($KZ178:LY178,"&gt;0"),Input!$A$6:$HV$6,0),FALSE),0),0))*$D178</f>
        <v>0</v>
      </c>
      <c r="CP178" s="1">
        <f>IF($E178+$I178+$D$7&lt;=CP$22,0,IF(CP$22-$D$7&gt;=$E178,IF(COUNTIF($KZ178:LZ178,"&gt;0")&gt;0,VLOOKUP($C178,Input!$A$8:$HV$21,MATCH($CE$21+COUNTIF($KZ178:LZ178,"&gt;0"),Input!$A$6:$HV$6,0),FALSE),0),0))*$D178</f>
        <v>0</v>
      </c>
      <c r="CQ178" s="1">
        <f>IF($E178+$I178+$D$7&lt;=CQ$22,0,IF(CQ$22-$D$7&gt;=$E178,IF(COUNTIF($KZ178:MA178,"&gt;0")&gt;0,VLOOKUP($C178,Input!$A$8:$HV$21,MATCH($CE$21+COUNTIF($KZ178:MA178,"&gt;0"),Input!$A$6:$HV$6,0),FALSE),0),0))*$D178</f>
        <v>0</v>
      </c>
      <c r="CR178" s="1">
        <f>IF($E178+$I178+$D$7&lt;=CR$22,0,IF(CR$22-$D$7&gt;=$E178,IF(COUNTIF($KZ178:MB178,"&gt;0")&gt;0,VLOOKUP($C178,Input!$A$8:$HV$21,MATCH($CE$21+COUNTIF($KZ178:MB178,"&gt;0"),Input!$A$6:$HV$6,0),FALSE),0),0))*$D178</f>
        <v>0</v>
      </c>
      <c r="CS178" s="1">
        <f>IF($E178+$I178+$D$7&lt;=CS$22,0,IF(CS$22-$D$7&gt;=$E178,IF(COUNTIF($KZ178:MC178,"&gt;0")&gt;0,VLOOKUP($C178,Input!$A$8:$HV$21,MATCH($CE$21+COUNTIF($KZ178:MC178,"&gt;0"),Input!$A$6:$HV$6,0),FALSE),0),0))*$D178</f>
        <v>0</v>
      </c>
      <c r="CT178" s="1">
        <f>IF($E178+$I178+$D$7&lt;=CT$22,0,IF(CT$22-$D$7&gt;=$E178,IF(COUNTIF($KZ178:MD178,"&gt;0")&gt;0,VLOOKUP($C178,Input!$A$8:$HV$21,MATCH($CE$21+COUNTIF($KZ178:MD178,"&gt;0"),Input!$A$6:$HV$6,0),FALSE),0),0))*$D178</f>
        <v>0</v>
      </c>
      <c r="CU178" s="1">
        <f>IF($E178+$I178+$D$7&lt;=CU$22,0,IF(CU$22-$D$7&gt;=$E178,IF(COUNTIF($KZ178:ME178,"&gt;0")&gt;0,VLOOKUP($C178,Input!$A$8:$HV$21,MATCH($CE$21+COUNTIF($KZ178:ME178,"&gt;0"),Input!$A$6:$HV$6,0),FALSE),0),0))*$D178</f>
        <v>0</v>
      </c>
      <c r="CV178" s="1">
        <f>IF($E178+$I178+$D$7&lt;=CV$22,0,IF(CV$22-$D$7&gt;=$E178,IF(COUNTIF($KZ178:MF178,"&gt;0")&gt;0,VLOOKUP($C178,Input!$A$8:$HV$21,MATCH($CE$21+COUNTIF($KZ178:MF178,"&gt;0"),Input!$A$6:$HV$6,0),FALSE),0),0))*$D178</f>
        <v>0</v>
      </c>
      <c r="CW178" s="1">
        <f>IF($E178+$I178+$D$7&lt;=CW$22,0,IF(CW$22-$D$7&gt;=$E178,IF(COUNTIF($KZ178:MG178,"&gt;0")&gt;0,VLOOKUP($C178,Input!$A$8:$HV$21,MATCH($CE$21+COUNTIF($KZ178:MG178,"&gt;0"),Input!$A$6:$HV$6,0),FALSE),0),0))*$D178</f>
        <v>0</v>
      </c>
      <c r="CX178" s="1">
        <f>IF($E178+$I178+$D$7&lt;=CX$22,0,IF(CX$22-$D$7&gt;=$E178,IF(COUNTIF($KZ178:MH178,"&gt;0")&gt;0,VLOOKUP($C178,Input!$A$8:$HV$21,MATCH($CE$21+COUNTIF($KZ178:MH178,"&gt;0"),Input!$A$6:$HV$6,0),FALSE),0),0))*$D178</f>
        <v>0</v>
      </c>
      <c r="CY178" s="1">
        <f>IF($E178+$I178+$D$7&lt;=CY$22,0,IF(CY$22-$D$7&gt;=$E178,IF(COUNTIF($KZ178:MI178,"&gt;0")&gt;0,VLOOKUP($C178,Input!$A$8:$HV$21,MATCH($CE$21+COUNTIF($KZ178:MI178,"&gt;0"),Input!$A$6:$HV$6,0),FALSE),0),0))*$D178</f>
        <v>0</v>
      </c>
      <c r="CZ178" s="1">
        <f>IF($E178+$I178+$D$7&lt;=CZ$22,0,IF(CZ$22-$D$7&gt;=$E178,IF(COUNTIF($KZ178:MJ178,"&gt;0")&gt;0,VLOOKUP($C178,Input!$A$8:$HV$21,MATCH($CE$21+COUNTIF($KZ178:MJ178,"&gt;0"),Input!$A$6:$HV$6,0),FALSE),0),0))*$D178</f>
        <v>0</v>
      </c>
      <c r="DA178" s="1">
        <f>IF($E178+$I178+$D$7&lt;=DA$22,0,IF(DA$22-$D$7&gt;=$E178,IF(COUNTIF($KZ178:MK178,"&gt;0")&gt;0,VLOOKUP($C178,Input!$A$8:$HV$21,MATCH($CE$21+COUNTIF($KZ178:MK178,"&gt;0"),Input!$A$6:$HV$6,0),FALSE),0),0))*$D178</f>
        <v>0</v>
      </c>
      <c r="DB178" s="1">
        <f>IF($E178+$I178+$D$7&lt;=DB$22,0,IF(DB$22-$D$7&gt;=$E178,IF(COUNTIF($KZ178:ML178,"&gt;0")&gt;0,VLOOKUP($C178,Input!$A$8:$HV$21,MATCH($CE$21+COUNTIF($KZ178:ML178,"&gt;0"),Input!$A$6:$HV$6,0),FALSE),0),0))*$D178</f>
        <v>0</v>
      </c>
      <c r="DC178" s="1">
        <f>IF($E178+$I178+$D$7&lt;=DC$22,0,IF(DC$22-$D$7&gt;=$E178,IF(COUNTIF($KZ178:MM178,"&gt;0")&gt;0,VLOOKUP($C178,Input!$A$8:$HV$21,MATCH($CE$21+COUNTIF($KZ178:MM178,"&gt;0"),Input!$A$6:$HV$6,0),FALSE),0),0))*$D178</f>
        <v>0</v>
      </c>
      <c r="DD178" s="1">
        <f>IF($E178+$I178+$D$7&lt;=DD$22,0,IF(DD$22-$D$7&gt;=$E178,IF(COUNTIF($KZ178:MN178,"&gt;0")&gt;0,VLOOKUP($C178,Input!$A$8:$HV$21,MATCH($CE$21+COUNTIF($KZ178:MN178,"&gt;0"),Input!$A$6:$HV$6,0),FALSE),0),0))*$D178</f>
        <v>0</v>
      </c>
      <c r="DE178" s="1">
        <f>IF($E178+$I178+$D$7&lt;=DE$22,0,IF(DE$22-$D$7&gt;=$E178,IF(COUNTIF($KZ178:MO178,"&gt;0")&gt;0,VLOOKUP($C178,Input!$A$8:$HV$21,MATCH($CE$21+COUNTIF($KZ178:MO178,"&gt;0"),Input!$A$6:$HV$6,0),FALSE),0),0))*$D178</f>
        <v>0</v>
      </c>
      <c r="DF178" s="1">
        <f>IF($E178+$I178+$D$7&lt;=DF$22,0,IF(DF$22-$D$7&gt;=$E178,IF(COUNTIF($KZ178:MP178,"&gt;0")&gt;0,VLOOKUP($C178,Input!$A$8:$HV$21,MATCH($CE$21+COUNTIF($KZ178:MP178,"&gt;0"),Input!$A$6:$HV$6,0),FALSE),0),0))*$D178</f>
        <v>0</v>
      </c>
      <c r="DG178" s="1">
        <f>IF($E178+$I178+$D$7&lt;=DG$22,0,IF(DG$22-$D$7&gt;=$E178,IF(COUNTIF($KZ178:MQ178,"&gt;0")&gt;0,VLOOKUP($C178,Input!$A$8:$HV$21,MATCH($CE$21+COUNTIF($KZ178:MQ178,"&gt;0"),Input!$A$6:$HV$6,0),FALSE),0),0))*$D178</f>
        <v>0</v>
      </c>
      <c r="DH178" s="1">
        <f>IF($E178+$I178+$D$7&lt;=DH$22,0,IF(DH$22-$D$7&gt;=$E178,IF(COUNTIF($KZ178:MR178,"&gt;0")&gt;0,VLOOKUP($C178,Input!$A$8:$HV$21,MATCH($CE$21+COUNTIF($KZ178:MR178,"&gt;0"),Input!$A$6:$HV$6,0),FALSE),0),0))*$D178</f>
        <v>0</v>
      </c>
      <c r="DI178" s="1">
        <f>IF($E178+$I178+$D$7&lt;=DI$22,0,IF(DI$22-$D$7&gt;=$E178,IF(COUNTIF($KZ178:MS178,"&gt;0")&gt;0,VLOOKUP($C178,Input!$A$8:$HV$21,MATCH($CE$21+COUNTIF($KZ178:MS178,"&gt;0"),Input!$A$6:$HV$6,0),FALSE),0),0))*$D178</f>
        <v>0</v>
      </c>
      <c r="DJ178" s="1">
        <f>IF($E178+$I178+$D$7&lt;=DJ$22,0,IF(DJ$22-$D$7&gt;=$E178,IF(COUNTIF($KZ178:MT178,"&gt;0")&gt;0,VLOOKUP($C178,Input!$A$8:$HV$21,MATCH($CE$21+COUNTIF($KZ178:MT178,"&gt;0"),Input!$A$6:$HV$6,0),FALSE),0),0))*$D178</f>
        <v>0</v>
      </c>
      <c r="DK178" s="1">
        <f>IF($E178+$I178+$D$7&lt;=DK$22,0,IF(DK$22-$D$7&gt;=$E178,IF(COUNTIF($KZ178:MU178,"&gt;0")&gt;0,VLOOKUP($C178,Input!$A$8:$HV$21,MATCH($CE$21+COUNTIF($KZ178:MU178,"&gt;0"),Input!$A$6:$HV$6,0),FALSE),0),0))*$D178</f>
        <v>0</v>
      </c>
      <c r="DL178" s="1">
        <f>IF($E178+$I178+$D$7&lt;=DL$22,0,IF(DL$22-$D$7&gt;=$E178,IF(COUNTIF($KZ178:MV178,"&gt;0")&gt;0,VLOOKUP($C178,Input!$A$8:$HV$21,MATCH($CE$21+COUNTIF($KZ178:MV178,"&gt;0"),Input!$A$6:$HV$6,0),FALSE),0),0))*$D178</f>
        <v>0</v>
      </c>
      <c r="DM178" s="1">
        <f>IF($E178+$I178+$D$7&lt;=DM$22,0,IF(DM$22-$D$7&gt;=$E178,IF(COUNTIF($KZ178:MW178,"&gt;0")&gt;0,VLOOKUP($C178,Input!$A$8:$HV$21,MATCH($CE$21+COUNTIF($KZ178:MW178,"&gt;0"),Input!$A$6:$HV$6,0),FALSE),0),0))*$D178</f>
        <v>0</v>
      </c>
      <c r="DN178" s="1">
        <f>IF($E178+$I178+$D$7&lt;=DN$22,0,IF(DN$22-$D$7&gt;=$E178,IF(COUNTIF($KZ178:MX178,"&gt;0")&gt;0,VLOOKUP($C178,Input!$A$8:$HV$21,MATCH($CE$21+COUNTIF($KZ178:MX178,"&gt;0"),Input!$A$6:$HV$6,0),FALSE),0),0))*$D178</f>
        <v>0</v>
      </c>
      <c r="DP178" t="str">
        <f>+VLOOKUP($C178,Input!$A$8:$GZ$39,MATCH(DP$21,Input!$A$6:$GZ$6,0),FALSE)</f>
        <v>Bus Maintenance at 0.85/mile</v>
      </c>
      <c r="DQ178" s="1">
        <f>IF($E178+$I178+$D$7&lt;=DQ$22,0,IF(DQ$22-$D$7&gt;=$E178,IF(COUNTIF($KZ178:LP178,"&gt;0")&gt;0,VLOOKUP($C178,Input!$A$8:$HV$21,MATCH($DP$21+COUNTIF($KZ178:LP178,"&gt;0"),Input!$A$6:$HV$6,0),FALSE),0),0))*$D178*$F178</f>
        <v>0</v>
      </c>
      <c r="DR178" s="1">
        <f>IF($E178+$I178+$D$7&lt;=DR$22,0,IF(DR$22-$D$7&gt;=$E178,IF(COUNTIF($KZ178:LQ178,"&gt;0")&gt;0,VLOOKUP($C178,Input!$A$8:$HV$21,MATCH($DP$21+COUNTIF($KZ178:LQ178,"&gt;0"),Input!$A$6:$HV$6,0),FALSE),0),0))*$D178*$F178</f>
        <v>0</v>
      </c>
      <c r="DS178" s="1">
        <f>IF($E178+$I178+$D$7&lt;=DS$22,0,IF(DS$22-$D$7&gt;=$E178,IF(COUNTIF($KZ178:LR178,"&gt;0")&gt;0,VLOOKUP($C178,Input!$A$8:$HV$21,MATCH($DP$21+COUNTIF($KZ178:LR178,"&gt;0"),Input!$A$6:$HV$6,0),FALSE),0),0))*$D178*$F178</f>
        <v>0</v>
      </c>
      <c r="DT178" s="1">
        <f>IF($E178+$I178+$D$7&lt;=DT$22,0,IF(DT$22-$D$7&gt;=$E178,IF(COUNTIF($KZ178:LS178,"&gt;0")&gt;0,VLOOKUP($C178,Input!$A$8:$HV$21,MATCH($DP$21+COUNTIF($KZ178:LS178,"&gt;0"),Input!$A$6:$HV$6,0),FALSE),0),0))*$D178*$F178</f>
        <v>0</v>
      </c>
      <c r="DU178" s="1">
        <f>IF($E178+$I178+$D$7&lt;=DU$22,0,IF(DU$22-$D$7&gt;=$E178,IF(COUNTIF($KZ178:LT178,"&gt;0")&gt;0,VLOOKUP($C178,Input!$A$8:$HV$21,MATCH($DP$21+COUNTIF($KZ178:LT178,"&gt;0"),Input!$A$6:$HV$6,0),FALSE),0),0))*$D178*$F178</f>
        <v>0</v>
      </c>
      <c r="DV178" s="1">
        <f>IF($E178+$I178+$D$7&lt;=DV$22,0,IF(DV$22-$D$7&gt;=$E178,IF(COUNTIF($KZ178:LU178,"&gt;0")&gt;0,VLOOKUP($C178,Input!$A$8:$HV$21,MATCH($DP$21+COUNTIF($KZ178:LU178,"&gt;0"),Input!$A$6:$HV$6,0),FALSE),0),0))*$D178*$F178</f>
        <v>0</v>
      </c>
      <c r="DW178" s="1">
        <f>IF($E178+$I178+$D$7&lt;=DW$22,0,IF(DW$22-$D$7&gt;=$E178,IF(COUNTIF($KZ178:LV178,"&gt;0")&gt;0,VLOOKUP($C178,Input!$A$8:$HV$21,MATCH($DP$21+COUNTIF($KZ178:LV178,"&gt;0"),Input!$A$6:$HV$6,0),FALSE),0),0))*$D178*$F178</f>
        <v>0</v>
      </c>
      <c r="DX178" s="1">
        <f>IF($E178+$I178+$D$7&lt;=DX$22,0,IF(DX$22-$D$7&gt;=$E178,IF(COUNTIF($KZ178:LW178,"&gt;0")&gt;0,VLOOKUP($C178,Input!$A$8:$HV$21,MATCH($DP$21+COUNTIF($KZ178:LW178,"&gt;0"),Input!$A$6:$HV$6,0),FALSE),0),0))*$D178*$F178</f>
        <v>0</v>
      </c>
      <c r="DY178" s="1">
        <f>IF($E178+$I178+$D$7&lt;=DY$22,0,IF(DY$22-$D$7&gt;=$E178,IF(COUNTIF($KZ178:LX178,"&gt;0")&gt;0,VLOOKUP($C178,Input!$A$8:$HV$21,MATCH($DP$21+COUNTIF($KZ178:LX178,"&gt;0"),Input!$A$6:$HV$6,0),FALSE),0),0))*$D178*$F178</f>
        <v>0</v>
      </c>
      <c r="DZ178" s="1">
        <f>IF($E178+$I178+$D$7&lt;=DZ$22,0,IF(DZ$22-$D$7&gt;=$E178,IF(COUNTIF($KZ178:LY178,"&gt;0")&gt;0,VLOOKUP($C178,Input!$A$8:$HV$21,MATCH($DP$21+COUNTIF($KZ178:LY178,"&gt;0"),Input!$A$6:$HV$6,0),FALSE),0),0))*$D178*$F178</f>
        <v>0</v>
      </c>
      <c r="EA178" s="1">
        <f>IF($E178+$I178+$D$7&lt;=EA$22,0,IF(EA$22-$D$7&gt;=$E178,IF(COUNTIF($KZ178:LZ178,"&gt;0")&gt;0,VLOOKUP($C178,Input!$A$8:$HV$21,MATCH($DP$21+COUNTIF($KZ178:LZ178,"&gt;0"),Input!$A$6:$HV$6,0),FALSE),0),0))*$D178*$F178</f>
        <v>0</v>
      </c>
      <c r="EB178" s="1">
        <f>IF($E178+$I178+$D$7&lt;=EB$22,0,IF(EB$22-$D$7&gt;=$E178,IF(COUNTIF($KZ178:MA178,"&gt;0")&gt;0,VLOOKUP($C178,Input!$A$8:$HV$21,MATCH($DP$21+COUNTIF($KZ178:MA178,"&gt;0"),Input!$A$6:$HV$6,0),FALSE),0),0))*$D178*$F178</f>
        <v>0</v>
      </c>
      <c r="EC178" s="1">
        <f>IF($E178+$I178+$D$7&lt;=EC$22,0,IF(EC$22-$D$7&gt;=$E178,IF(COUNTIF($KZ178:MB178,"&gt;0")&gt;0,VLOOKUP($C178,Input!$A$8:$HV$21,MATCH($DP$21+COUNTIF($KZ178:MB178,"&gt;0"),Input!$A$6:$HV$6,0),FALSE),0),0))*$D178*$F178</f>
        <v>0</v>
      </c>
      <c r="ED178" s="1">
        <f>IF($E178+$I178+$D$7&lt;=ED$22,0,IF(ED$22-$D$7&gt;=$E178,IF(COUNTIF($KZ178:MC178,"&gt;0")&gt;0,VLOOKUP($C178,Input!$A$8:$HV$21,MATCH($DP$21+COUNTIF($KZ178:MC178,"&gt;0"),Input!$A$6:$HV$6,0),FALSE),0),0))*$D178*$F178</f>
        <v>0</v>
      </c>
      <c r="EE178" s="1">
        <f>IF($E178+$I178+$D$7&lt;=EE$22,0,IF(EE$22-$D$7&gt;=$E178,IF(COUNTIF($KZ178:MD178,"&gt;0")&gt;0,VLOOKUP($C178,Input!$A$8:$HV$21,MATCH($DP$21+COUNTIF($KZ178:MD178,"&gt;0"),Input!$A$6:$HV$6,0),FALSE),0),0))*$D178*$F178</f>
        <v>0</v>
      </c>
      <c r="EF178" s="1">
        <f>IF($E178+$I178+$D$7&lt;=EF$22,0,IF(EF$22-$D$7&gt;=$E178,IF(COUNTIF($KZ178:ME178,"&gt;0")&gt;0,VLOOKUP($C178,Input!$A$8:$HV$21,MATCH($DP$21+COUNTIF($KZ178:ME178,"&gt;0"),Input!$A$6:$HV$6,0),FALSE),0),0))*$D178*$F178</f>
        <v>0</v>
      </c>
      <c r="EG178" s="1">
        <f>IF($E178+$I178+$D$7&lt;=EG$22,0,IF(EG$22-$D$7&gt;=$E178,IF(COUNTIF($KZ178:MF178,"&gt;0")&gt;0,VLOOKUP($C178,Input!$A$8:$HV$21,MATCH($DP$21+COUNTIF($KZ178:MF178,"&gt;0"),Input!$A$6:$HV$6,0),FALSE),0),0))*$D178*$F178</f>
        <v>0</v>
      </c>
      <c r="EH178" s="1">
        <f>IF($E178+$I178+$D$7&lt;=EH$22,0,IF(EH$22-$D$7&gt;=$E178,IF(COUNTIF($KZ178:MG178,"&gt;0")&gt;0,VLOOKUP($C178,Input!$A$8:$HV$21,MATCH($DP$21+COUNTIF($KZ178:MG178,"&gt;0"),Input!$A$6:$HV$6,0),FALSE),0),0))*$D178*$F178</f>
        <v>0</v>
      </c>
      <c r="EI178" s="1">
        <f>IF($E178+$I178+$D$7&lt;=EI$22,0,IF(EI$22-$D$7&gt;=$E178,IF(COUNTIF($KZ178:MH178,"&gt;0")&gt;0,VLOOKUP($C178,Input!$A$8:$HV$21,MATCH($DP$21+COUNTIF($KZ178:MH178,"&gt;0"),Input!$A$6:$HV$6,0),FALSE),0),0))*$D178*$F178</f>
        <v>0</v>
      </c>
      <c r="EJ178" s="1">
        <f>IF($E178+$I178+$D$7&lt;=EJ$22,0,IF(EJ$22-$D$7&gt;=$E178,IF(COUNTIF($KZ178:MI178,"&gt;0")&gt;0,VLOOKUP($C178,Input!$A$8:$HV$21,MATCH($DP$21+COUNTIF($KZ178:MI178,"&gt;0"),Input!$A$6:$HV$6,0),FALSE),0),0))*$D178*$F178</f>
        <v>0</v>
      </c>
      <c r="EK178" s="1">
        <f>IF($E178+$I178+$D$7&lt;=EK$22,0,IF(EK$22-$D$7&gt;=$E178,IF(COUNTIF($KZ178:MJ178,"&gt;0")&gt;0,VLOOKUP($C178,Input!$A$8:$HV$21,MATCH($DP$21+COUNTIF($KZ178:MJ178,"&gt;0"),Input!$A$6:$HV$6,0),FALSE),0),0))*$D178*$F178</f>
        <v>0</v>
      </c>
      <c r="EL178" s="1">
        <f>IF($E178+$I178+$D$7&lt;=EL$22,0,IF(EL$22-$D$7&gt;=$E178,IF(COUNTIF($KZ178:MK178,"&gt;0")&gt;0,VLOOKUP($C178,Input!$A$8:$HV$21,MATCH($DP$21+COUNTIF($KZ178:MK178,"&gt;0"),Input!$A$6:$HV$6,0),FALSE),0),0))*$D178*$F178</f>
        <v>0</v>
      </c>
      <c r="EM178" s="1">
        <f>IF($E178+$I178+$D$7&lt;=EM$22,0,IF(EM$22-$D$7&gt;=$E178,IF(COUNTIF($KZ178:ML178,"&gt;0")&gt;0,VLOOKUP($C178,Input!$A$8:$HV$21,MATCH($DP$21+COUNTIF($KZ178:ML178,"&gt;0"),Input!$A$6:$HV$6,0),FALSE),0),0))*$D178*$F178</f>
        <v>0</v>
      </c>
      <c r="EN178" s="1">
        <f>IF($E178+$I178+$D$7&lt;=EN$22,0,IF(EN$22-$D$7&gt;=$E178,IF(COUNTIF($KZ178:MM178,"&gt;0")&gt;0,VLOOKUP($C178,Input!$A$8:$HV$21,MATCH($DP$21+COUNTIF($KZ178:MM178,"&gt;0"),Input!$A$6:$HV$6,0),FALSE),0),0))*$D178*$F178</f>
        <v>0</v>
      </c>
      <c r="EO178" s="1">
        <f>IF($E178+$I178+$D$7&lt;=EO$22,0,IF(EO$22-$D$7&gt;=$E178,IF(COUNTIF($KZ178:MN178,"&gt;0")&gt;0,VLOOKUP($C178,Input!$A$8:$HV$21,MATCH($DP$21+COUNTIF($KZ178:MN178,"&gt;0"),Input!$A$6:$HV$6,0),FALSE),0),0))*$D178*$F178</f>
        <v>0</v>
      </c>
      <c r="EP178" s="1">
        <f>IF($E178+$I178+$D$7&lt;=EP$22,0,IF(EP$22-$D$7&gt;=$E178,IF(COUNTIF($KZ178:MO178,"&gt;0")&gt;0,VLOOKUP($C178,Input!$A$8:$HV$21,MATCH($DP$21+COUNTIF($KZ178:MO178,"&gt;0"),Input!$A$6:$HV$6,0),FALSE),0),0))*$D178*$F178</f>
        <v>0</v>
      </c>
      <c r="EQ178" s="1">
        <f>IF($E178+$I178+$D$7&lt;=EQ$22,0,IF(EQ$22-$D$7&gt;=$E178,IF(COUNTIF($KZ178:MP178,"&gt;0")&gt;0,VLOOKUP($C178,Input!$A$8:$HV$21,MATCH($DP$21+COUNTIF($KZ178:MP178,"&gt;0"),Input!$A$6:$HV$6,0),FALSE),0),0))*$D178*$F178</f>
        <v>0</v>
      </c>
      <c r="ER178" s="1">
        <f>IF($E178+$I178+$D$7&lt;=ER$22,0,IF(ER$22-$D$7&gt;=$E178,IF(COUNTIF($KZ178:MQ178,"&gt;0")&gt;0,VLOOKUP($C178,Input!$A$8:$HV$21,MATCH($DP$21+COUNTIF($KZ178:MQ178,"&gt;0"),Input!$A$6:$HV$6,0),FALSE),0),0))*$D178*$F178</f>
        <v>0</v>
      </c>
      <c r="ES178" s="1">
        <f>IF($E178+$I178+$D$7&lt;=ES$22,0,IF(ES$22-$D$7&gt;=$E178,IF(COUNTIF($KZ178:MR178,"&gt;0")&gt;0,VLOOKUP($C178,Input!$A$8:$HV$21,MATCH($DP$21+COUNTIF($KZ178:MR178,"&gt;0"),Input!$A$6:$HV$6,0),FALSE),0),0))*$D178*$F178</f>
        <v>0</v>
      </c>
      <c r="ET178" s="1">
        <f>IF($E178+$I178+$D$7&lt;=ET$22,0,IF(ET$22-$D$7&gt;=$E178,IF(COUNTIF($KZ178:MS178,"&gt;0")&gt;0,VLOOKUP($C178,Input!$A$8:$HV$21,MATCH($DP$21+COUNTIF($KZ178:MS178,"&gt;0"),Input!$A$6:$HV$6,0),FALSE),0),0))*$D178*$F178</f>
        <v>0</v>
      </c>
      <c r="EU178" s="1">
        <f>IF($E178+$I178+$D$7&lt;=EU$22,0,IF(EU$22-$D$7&gt;=$E178,IF(COUNTIF($KZ178:MT178,"&gt;0")&gt;0,VLOOKUP($C178,Input!$A$8:$HV$21,MATCH($DP$21+COUNTIF($KZ178:MT178,"&gt;0"),Input!$A$6:$HV$6,0),FALSE),0),0))*$D178*$F178</f>
        <v>0</v>
      </c>
      <c r="EV178" s="1">
        <f>IF($E178+$I178+$D$7&lt;=EV$22,0,IF(EV$22-$D$7&gt;=$E178,IF(COUNTIF($KZ178:MU178,"&gt;0")&gt;0,VLOOKUP($C178,Input!$A$8:$HV$21,MATCH($DP$21+COUNTIF($KZ178:MU178,"&gt;0"),Input!$A$6:$HV$6,0),FALSE),0),0))*$D178*$F178</f>
        <v>0</v>
      </c>
      <c r="EW178" s="1">
        <f>IF($E178+$I178+$D$7&lt;=EW$22,0,IF(EW$22-$D$7&gt;=$E178,IF(COUNTIF($KZ178:MV178,"&gt;0")&gt;0,VLOOKUP($C178,Input!$A$8:$HV$21,MATCH($DP$21+COUNTIF($KZ178:MV178,"&gt;0"),Input!$A$6:$HV$6,0),FALSE),0),0))*$D178*$F178</f>
        <v>0</v>
      </c>
      <c r="EX178" s="1">
        <f>IF($E178+$I178+$D$7&lt;=EX$22,0,IF(EX$22-$D$7&gt;=$E178,IF(COUNTIF($KZ178:MW178,"&gt;0")&gt;0,VLOOKUP($C178,Input!$A$8:$HV$21,MATCH($DP$21+COUNTIF($KZ178:MW178,"&gt;0"),Input!$A$6:$HV$6,0),FALSE),0),0))*$D178*$F178</f>
        <v>0</v>
      </c>
      <c r="EY178" s="1">
        <f>IF($E178+$I178+$D$7&lt;=EY$22,0,IF(EY$22-$D$7&gt;=$E178,IF(COUNTIF($KZ178:MX178,"&gt;0")&gt;0,VLOOKUP($C178,Input!$A$8:$HV$21,MATCH($DP$21+COUNTIF($KZ178:MX178,"&gt;0"),Input!$A$6:$HV$6,0),FALSE),0),0))*$D178*$F178</f>
        <v>0</v>
      </c>
      <c r="EZ178" s="1"/>
      <c r="FA178" t="str">
        <f>VLOOKUP($C178,Input!$A$8:$GZ$39,MATCH(FA$21,Input!$A$6:$GZ$6,0),FALSE)</f>
        <v>NA</v>
      </c>
      <c r="FB178">
        <f>IF((VLOOKUP($C178,Input!$A$8:$GZ$39,MATCH(FB$21,Input!$A$6:$GZ$6,0),FALSE))="Y",$D178/VLOOKUP($C178,Input!$A$8:$GZ$39,MATCH(FC$21,Input!$A$6:$GZ$6,0),FALSE),0)</f>
        <v>0</v>
      </c>
      <c r="FC178">
        <f>IF((VLOOKUP($C178,Input!$A$8:$GZ$39,MATCH(FB$21,Input!$A$6:$GZ$6,0),FALSE))="Y",0,IF((VLOOKUP($C178,Input!$A$8:$GZ$39,MATCH(FC$21,Input!$A$6:$GZ$6,0),FALSE))&gt;0,$D178/VLOOKUP($C178,Input!$A$8:$GZ$39,MATCH(FC$21,Input!$A$6:$GZ$6,0),FALSE),0))</f>
        <v>0</v>
      </c>
      <c r="FD178" s="1">
        <f>+IF($E178=FD$22,VLOOKUP($C178,Input!$A$8:$GZ$39,MATCH(FD$21,Input!$A$6:$GZ$6,0),FALSE),0)*IF(FD$110&gt;=MAX(FC$110:$FD$110),MIN((FD$110-MAX(FC$110:$FD$110)),(FD$110-FC$110)),0)+IF($E178=FD$22,VLOOKUP($C178,Input!$A$8:$GZ$39,MATCH(FD$21,Input!$A$6:$GZ$6,0),FALSE),0)*IF(FD$109&gt;=MAX(FC$109:$FD$109),MIN((FD$109-MAX(FC$109:$FD$109)),(FD$109-FC$109)),0)</f>
        <v>0</v>
      </c>
      <c r="FE178" s="1">
        <f>+IF($E178=FE$22,VLOOKUP($C178,Input!$A$8:$GZ$39,MATCH(FE$21,Input!$A$6:$GZ$6,0),FALSE),0)*IF(FE$110&gt;=MAX(FD$110:$FD$110),MIN((FE$110-MAX(FD$110:$FD$110)),(FE$110-FD$110)),0)+IF($E178=FE$22,VLOOKUP($C178,Input!$A$8:$GZ$39,MATCH(FE$21,Input!$A$6:$GZ$6,0),FALSE),0)*IF(FE$109&gt;=MAX(FD$109:$FD$109),MIN((FE$109-MAX(FD$109:$FD$109)),(FE$109-FD$109)),0)</f>
        <v>0</v>
      </c>
      <c r="FF178" s="1">
        <f>+IF($E178=FF$22,VLOOKUP($C178,Input!$A$8:$GZ$39,MATCH(FF$21,Input!$A$6:$GZ$6,0),FALSE),0)*IF(FF$110&gt;=MAX($FD$110:FE$110),MIN((FF$110-MAX($FD$110:FE$110)),(FF$110-FE$110)),0)+IF($E178=FF$22,VLOOKUP($C178,Input!$A$8:$GZ$39,MATCH(FF$21,Input!$A$6:$GZ$6,0),FALSE),0)*IF(FF$109&gt;=MAX($FD$109:FE$109),MIN((FF$109-MAX($FD$109:FE$109)),(FF$109-FE$109)),0)</f>
        <v>0</v>
      </c>
      <c r="FG178" s="1">
        <f>+IF($E178=FG$22,VLOOKUP($C178,Input!$A$8:$GZ$39,MATCH(FG$21,Input!$A$6:$GZ$6,0),FALSE),0)*IF(FG$110&gt;=MAX($FD$110:FF$110),MIN((FG$110-MAX($FD$110:FF$110)),(FG$110-FF$110)),0)+IF($E178=FG$22,VLOOKUP($C178,Input!$A$8:$GZ$39,MATCH(FG$21,Input!$A$6:$GZ$6,0),FALSE),0)*IF(FG$109&gt;=MAX($FD$109:FF$109),MIN((FG$109-MAX($FD$109:FF$109)),(FG$109-FF$109)),0)</f>
        <v>0</v>
      </c>
      <c r="FH178" s="1">
        <f>+IF($E178=FH$22,VLOOKUP($C178,Input!$A$8:$GZ$39,MATCH(FH$21,Input!$A$6:$GZ$6,0),FALSE),0)*IF(FH$110&gt;=MAX($FD$110:FG$110),MIN((FH$110-MAX($FD$110:FG$110)),(FH$110-FG$110)),0)+IF($E178=FH$22,VLOOKUP($C178,Input!$A$8:$GZ$39,MATCH(FH$21,Input!$A$6:$GZ$6,0),FALSE),0)*IF(FH$109&gt;=MAX($FD$109:FG$109),MIN((FH$109-MAX($FD$109:FG$109)),(FH$109-FG$109)),0)</f>
        <v>0</v>
      </c>
      <c r="FI178" s="1">
        <f>+IF($E178=FI$22,VLOOKUP($C178,Input!$A$8:$GZ$39,MATCH(FI$21,Input!$A$6:$GZ$6,0),FALSE),0)*IF(FI$110&gt;=MAX($FD$110:FH$110),MIN((FI$110-MAX($FD$110:FH$110)),(FI$110-FH$110)),0)+IF($E178=FI$22,VLOOKUP($C178,Input!$A$8:$GZ$39,MATCH(FI$21,Input!$A$6:$GZ$6,0),FALSE),0)*IF(FI$109&gt;=MAX($FD$109:FH$109),MIN((FI$109-MAX($FD$109:FH$109)),(FI$109-FH$109)),0)</f>
        <v>0</v>
      </c>
      <c r="FJ178" s="1">
        <f>+IF($E178=FJ$22,VLOOKUP($C178,Input!$A$8:$GZ$39,MATCH(FJ$21,Input!$A$6:$GZ$6,0),FALSE),0)*IF(FJ$110&gt;=MAX($FD$110:FI$110),MIN((FJ$110-MAX($FD$110:FI$110)),(FJ$110-FI$110)),0)+IF($E178=FJ$22,VLOOKUP($C178,Input!$A$8:$GZ$39,MATCH(FJ$21,Input!$A$6:$GZ$6,0),FALSE),0)*IF(FJ$109&gt;=MAX($FD$109:FI$109),MIN((FJ$109-MAX($FD$109:FI$109)),(FJ$109-FI$109)),0)</f>
        <v>0</v>
      </c>
      <c r="FK178" s="1">
        <f>+IF($E178=FK$22,VLOOKUP($C178,Input!$A$8:$GZ$39,MATCH(FK$21,Input!$A$6:$GZ$6,0),FALSE),0)*IF(FK$110&gt;=MAX($FD$110:FJ$110),MIN((FK$110-MAX($FD$110:FJ$110)),(FK$110-FJ$110)),0)+IF($E178=FK$22,VLOOKUP($C178,Input!$A$8:$GZ$39,MATCH(FK$21,Input!$A$6:$GZ$6,0),FALSE),0)*IF(FK$109&gt;=MAX($FD$109:FJ$109),MIN((FK$109-MAX($FD$109:FJ$109)),(FK$109-FJ$109)),0)</f>
        <v>0</v>
      </c>
      <c r="FL178" s="1">
        <f>+IF($E178=FL$22,VLOOKUP($C178,Input!$A$8:$GZ$39,MATCH(FL$21,Input!$A$6:$GZ$6,0),FALSE),0)*IF(FL$110&gt;=MAX($FD$110:FK$110),MIN((FL$110-MAX($FD$110:FK$110)),(FL$110-FK$110)),0)+IF($E178=FL$22,VLOOKUP($C178,Input!$A$8:$GZ$39,MATCH(FL$21,Input!$A$6:$GZ$6,0),FALSE),0)*IF(FL$109&gt;=MAX($FD$109:FK$109),MIN((FL$109-MAX($FD$109:FK$109)),(FL$109-FK$109)),0)</f>
        <v>0</v>
      </c>
      <c r="FM178" s="1">
        <f>+IF($E178=FM$22,VLOOKUP($C178,Input!$A$8:$GZ$39,MATCH(FM$21,Input!$A$6:$GZ$6,0),FALSE),0)*IF(FM$110&gt;=MAX($FD$110:FL$110),MIN((FM$110-MAX($FD$110:FL$110)),(FM$110-FL$110)),0)+IF($E178=FM$22,VLOOKUP($C178,Input!$A$8:$GZ$39,MATCH(FM$21,Input!$A$6:$GZ$6,0),FALSE),0)*IF(FM$109&gt;=MAX($FD$109:FL$109),MIN((FM$109-MAX($FD$109:FL$109)),(FM$109-FL$109)),0)</f>
        <v>0</v>
      </c>
      <c r="FN178" s="1">
        <f>+IF($E178=FN$22,VLOOKUP($C178,Input!$A$8:$GZ$39,MATCH(FN$21,Input!$A$6:$GZ$6,0),FALSE),0)*IF(FN$110&gt;=MAX($FD$110:FM$110),MIN((FN$110-MAX($FD$110:FM$110)),(FN$110-FM$110)),0)+IF($E178=FN$22,VLOOKUP($C178,Input!$A$8:$GZ$39,MATCH(FN$21,Input!$A$6:$GZ$6,0),FALSE),0)*IF(FN$109&gt;=MAX($FD$109:FM$109),MIN((FN$109-MAX($FD$109:FM$109)),(FN$109-FM$109)),0)</f>
        <v>0</v>
      </c>
      <c r="FO178" s="1">
        <f>+IF($E178=FO$22,VLOOKUP($C178,Input!$A$8:$GZ$39,MATCH(FO$21,Input!$A$6:$GZ$6,0),FALSE),0)*IF(FO$110&gt;=MAX($FD$110:FN$110),MIN((FO$110-MAX($FD$110:FN$110)),(FO$110-FN$110)),0)+IF($E178=FO$22,VLOOKUP($C178,Input!$A$8:$GZ$39,MATCH(FO$21,Input!$A$6:$GZ$6,0),FALSE),0)*IF(FO$109&gt;=MAX($FD$109:FN$109),MIN((FO$109-MAX($FD$109:FN$109)),(FO$109-FN$109)),0)</f>
        <v>0</v>
      </c>
      <c r="FP178" s="1">
        <f>+IF($E178=FP$22,VLOOKUP($C178,Input!$A$8:$GZ$39,MATCH(FP$21,Input!$A$6:$GZ$6,0),FALSE),0)*IF(FP$110&gt;=MAX($FD$110:FO$110),MIN((FP$110-MAX($FD$110:FO$110)),(FP$110-FO$110)),0)+IF($E178=FP$22,VLOOKUP($C178,Input!$A$8:$GZ$39,MATCH(FP$21,Input!$A$6:$GZ$6,0),FALSE),0)*IF(FP$109&gt;=MAX($FD$109:FO$109),MIN((FP$109-MAX($FD$109:FO$109)),(FP$109-FO$109)),0)</f>
        <v>0</v>
      </c>
      <c r="FQ178" s="1">
        <f>+IF($E178=FQ$22,VLOOKUP($C178,Input!$A$8:$GZ$39,MATCH(FQ$21,Input!$A$6:$GZ$6,0),FALSE),0)*IF(FQ$110&gt;=MAX($FD$110:FP$110),MIN((FQ$110-MAX($FD$110:FP$110)),(FQ$110-FP$110)),0)+IF($E178=FQ$22,VLOOKUP($C178,Input!$A$8:$GZ$39,MATCH(FQ$21,Input!$A$6:$GZ$6,0),FALSE),0)*IF(FQ$109&gt;=MAX($FD$109:FP$109),MIN((FQ$109-MAX($FD$109:FP$109)),(FQ$109-FP$109)),0)</f>
        <v>0</v>
      </c>
      <c r="FR178" s="1">
        <f>+IF($E178=FR$22,VLOOKUP($C178,Input!$A$8:$GZ$39,MATCH(FR$21,Input!$A$6:$GZ$6,0),FALSE),0)*IF(FR$110&gt;=MAX($FD$110:FQ$110),MIN((FR$110-MAX($FD$110:FQ$110)),(FR$110-FQ$110)),0)+IF($E178=FR$22,VLOOKUP($C178,Input!$A$8:$GZ$39,MATCH(FR$21,Input!$A$6:$GZ$6,0),FALSE),0)*IF(FR$109&gt;=MAX($FD$109:FQ$109),MIN((FR$109-MAX($FD$109:FQ$109)),(FR$109-FQ$109)),0)</f>
        <v>0</v>
      </c>
      <c r="FS178" s="1">
        <f>+IF($E178=FS$22,VLOOKUP($C178,Input!$A$8:$GZ$39,MATCH(FS$21,Input!$A$6:$GZ$6,0),FALSE),0)*IF(FS$110&gt;=MAX($FD$110:FR$110),MIN((FS$110-MAX($FD$110:FR$110)),(FS$110-FR$110)),0)+IF($E178=FS$22,VLOOKUP($C178,Input!$A$8:$GZ$39,MATCH(FS$21,Input!$A$6:$GZ$6,0),FALSE),0)*IF(FS$109&gt;=MAX($FD$109:FR$109),MIN((FS$109-MAX($FD$109:FR$109)),(FS$109-FR$109)),0)</f>
        <v>0</v>
      </c>
      <c r="FT178" s="1">
        <f>+IF($E178=FT$22,VLOOKUP($C178,Input!$A$8:$GZ$39,MATCH(FT$21,Input!$A$6:$GZ$6,0),FALSE),0)*IF(FT$110&gt;=MAX($FD$110:FS$110),MIN((FT$110-MAX($FD$110:FS$110)),(FT$110-FS$110)),0)+IF($E178=FT$22,VLOOKUP($C178,Input!$A$8:$GZ$39,MATCH(FT$21,Input!$A$6:$GZ$6,0),FALSE),0)*IF(FT$109&gt;=MAX($FD$109:FS$109),MIN((FT$109-MAX($FD$109:FS$109)),(FT$109-FS$109)),0)</f>
        <v>0</v>
      </c>
      <c r="FU178" s="1">
        <f>+IF($E178=FU$22,VLOOKUP($C178,Input!$A$8:$GZ$39,MATCH(FU$21,Input!$A$6:$GZ$6,0),FALSE),0)*IF(FU$110&gt;=MAX($FD$110:FT$110),MIN((FU$110-MAX($FD$110:FT$110)),(FU$110-FT$110)),0)+IF($E178=FU$22,VLOOKUP($C178,Input!$A$8:$GZ$39,MATCH(FU$21,Input!$A$6:$GZ$6,0),FALSE),0)*IF(FU$109&gt;=MAX($FD$109:FT$109),MIN((FU$109-MAX($FD$109:FT$109)),(FU$109-FT$109)),0)</f>
        <v>0</v>
      </c>
      <c r="FV178" s="1">
        <f>+IF($E178=FV$22,VLOOKUP($C178,Input!$A$8:$GZ$39,MATCH(FV$21,Input!$A$6:$GZ$6,0),FALSE),0)*IF(FV$110&gt;=MAX($FD$110:FU$110),MIN((FV$110-MAX($FD$110:FU$110)),(FV$110-FU$110)),0)+IF($E178=FV$22,VLOOKUP($C178,Input!$A$8:$GZ$39,MATCH(FV$21,Input!$A$6:$GZ$6,0),FALSE),0)*IF(FV$109&gt;=MAX($FD$109:FU$109),MIN((FV$109-MAX($FD$109:FU$109)),(FV$109-FU$109)),0)</f>
        <v>0</v>
      </c>
      <c r="FW178" s="1">
        <f>+IF($E178=FW$22,VLOOKUP($C178,Input!$A$8:$GZ$39,MATCH(FW$21,Input!$A$6:$GZ$6,0),FALSE),0)*IF(FW$110&gt;=MAX($FD$110:FV$110),MIN((FW$110-MAX($FD$110:FV$110)),(FW$110-FV$110)),0)+IF($E178=FW$22,VLOOKUP($C178,Input!$A$8:$GZ$39,MATCH(FW$21,Input!$A$6:$GZ$6,0),FALSE),0)*IF(FW$109&gt;=MAX($FD$109:FV$109),MIN((FW$109-MAX($FD$109:FV$109)),(FW$109-FV$109)),0)</f>
        <v>0</v>
      </c>
      <c r="FX178" s="1">
        <f>+IF($E178=FX$22,VLOOKUP($C178,Input!$A$8:$GZ$39,MATCH(FX$21,Input!$A$6:$GZ$6,0),FALSE),0)*IF(FX$110&gt;=MAX($FD$110:FW$110),MIN((FX$110-MAX($FD$110:FW$110)),(FX$110-FW$110)),0)+IF($E178=FX$22,VLOOKUP($C178,Input!$A$8:$GZ$39,MATCH(FX$21,Input!$A$6:$GZ$6,0),FALSE),0)*IF(FX$109&gt;=MAX($FD$109:FW$109),MIN((FX$109-MAX($FD$109:FW$109)),(FX$109-FW$109)),0)</f>
        <v>0</v>
      </c>
      <c r="FY178" s="1">
        <f>+IF($E178=FY$22,VLOOKUP($C178,Input!$A$8:$GZ$39,MATCH(FY$21,Input!$A$6:$GZ$6,0),FALSE),0)*IF(FY$110&gt;=MAX($FD$110:FX$110),MIN((FY$110-MAX($FD$110:FX$110)),(FY$110-FX$110)),0)+IF($E178=FY$22,VLOOKUP($C178,Input!$A$8:$GZ$39,MATCH(FY$21,Input!$A$6:$GZ$6,0),FALSE),0)*IF(FY$109&gt;=MAX($FD$109:FX$109),MIN((FY$109-MAX($FD$109:FX$109)),(FY$109-FX$109)),0)</f>
        <v>0</v>
      </c>
      <c r="FZ178" s="1">
        <f>+IF($E178=FZ$22,VLOOKUP($C178,Input!$A$8:$GZ$39,MATCH(FZ$21,Input!$A$6:$GZ$6,0),FALSE),0)*IF(FZ$110&gt;=MAX($FD$110:FY$110),MIN((FZ$110-MAX($FD$110:FY$110)),(FZ$110-FY$110)),0)+IF($E178=FZ$22,VLOOKUP($C178,Input!$A$8:$GZ$39,MATCH(FZ$21,Input!$A$6:$GZ$6,0),FALSE),0)*IF(FZ$109&gt;=MAX($FD$109:FY$109),MIN((FZ$109-MAX($FD$109:FY$109)),(FZ$109-FY$109)),0)</f>
        <v>0</v>
      </c>
      <c r="GA178" s="1">
        <f>+IF($E178=GA$22,VLOOKUP($C178,Input!$A$8:$GZ$39,MATCH(GA$21,Input!$A$6:$GZ$6,0),FALSE),0)*IF(GA$110&gt;=MAX($FD$110:FZ$110),MIN((GA$110-MAX($FD$110:FZ$110)),(GA$110-FZ$110)),0)+IF($E178=GA$22,VLOOKUP($C178,Input!$A$8:$GZ$39,MATCH(GA$21,Input!$A$6:$GZ$6,0),FALSE),0)*IF(GA$109&gt;=MAX($FD$109:FZ$109),MIN((GA$109-MAX($FD$109:FZ$109)),(GA$109-FZ$109)),0)</f>
        <v>0</v>
      </c>
      <c r="GB178" s="1">
        <f>+IF($E178=GB$22,VLOOKUP($C178,Input!$A$8:$GZ$39,MATCH(GB$21,Input!$A$6:$GZ$6,0),FALSE),0)*IF(GB$110&gt;=MAX($FD$110:GA$110),MIN((GB$110-MAX($FD$110:GA$110)),(GB$110-GA$110)),0)+IF($E178=GB$22,VLOOKUP($C178,Input!$A$8:$GZ$39,MATCH(GB$21,Input!$A$6:$GZ$6,0),FALSE),0)*IF(GB$109&gt;=MAX($FD$109:GA$109),MIN((GB$109-MAX($FD$109:GA$109)),(GB$109-GA$109)),0)</f>
        <v>0</v>
      </c>
      <c r="GC178" s="1">
        <f>+IF($E178=GC$22,VLOOKUP($C178,Input!$A$8:$GZ$39,MATCH(GC$21,Input!$A$6:$GZ$6,0),FALSE),0)*IF(GC$110&gt;=MAX($FD$110:GB$110),MIN((GC$110-MAX($FD$110:GB$110)),(GC$110-GB$110)),0)+IF($E178=GC$22,VLOOKUP($C178,Input!$A$8:$GZ$39,MATCH(GC$21,Input!$A$6:$GZ$6,0),FALSE),0)*IF(GC$109&gt;=MAX($FD$109:GB$109),MIN((GC$109-MAX($FD$109:GB$109)),(GC$109-GB$109)),0)</f>
        <v>0</v>
      </c>
      <c r="GD178" s="1">
        <f>+IF($E178=GD$22,VLOOKUP($C178,Input!$A$8:$GZ$39,MATCH(GD$21,Input!$A$6:$GZ$6,0),FALSE),0)*IF(GD$110&gt;=MAX($FD$110:GC$110),MIN((GD$110-MAX($FD$110:GC$110)),(GD$110-GC$110)),0)+IF($E178=GD$22,VLOOKUP($C178,Input!$A$8:$GZ$39,MATCH(GD$21,Input!$A$6:$GZ$6,0),FALSE),0)*IF(GD$109&gt;=MAX($FD$109:GC$109),MIN((GD$109-MAX($FD$109:GC$109)),(GD$109-GC$109)),0)</f>
        <v>0</v>
      </c>
      <c r="GE178" s="1">
        <f>+IF($E178=GE$22,VLOOKUP($C178,Input!$A$8:$GZ$39,MATCH(GE$21,Input!$A$6:$GZ$6,0),FALSE),0)*IF(GE$110&gt;=MAX($FD$110:GD$110),MIN((GE$110-MAX($FD$110:GD$110)),(GE$110-GD$110)),0)+IF($E178=GE$22,VLOOKUP($C178,Input!$A$8:$GZ$39,MATCH(GE$21,Input!$A$6:$GZ$6,0),FALSE),0)*IF(GE$109&gt;=MAX($FD$109:GD$109),MIN((GE$109-MAX($FD$109:GD$109)),(GE$109-GD$109)),0)</f>
        <v>0</v>
      </c>
      <c r="GF178" s="1">
        <f>+IF($E178=GF$22,VLOOKUP($C178,Input!$A$8:$GZ$39,MATCH(GF$21,Input!$A$6:$GZ$6,0),FALSE),0)*IF(GF$110&gt;=MAX($FD$110:GE$110),MIN((GF$110-MAX($FD$110:GE$110)),(GF$110-GE$110)),0)+IF($E178=GF$22,VLOOKUP($C178,Input!$A$8:$GZ$39,MATCH(GF$21,Input!$A$6:$GZ$6,0),FALSE),0)*IF(GF$109&gt;=MAX($FD$109:GE$109),MIN((GF$109-MAX($FD$109:GE$109)),(GF$109-GE$109)),0)</f>
        <v>0</v>
      </c>
      <c r="GG178" s="1">
        <f>+IF($E178=GG$22,VLOOKUP($C178,Input!$A$8:$GZ$39,MATCH(GG$21,Input!$A$6:$GZ$6,0),FALSE),0)*IF(GG$110&gt;=MAX($FD$110:GF$110),MIN((GG$110-MAX($FD$110:GF$110)),(GG$110-GF$110)),0)+IF($E178=GG$22,VLOOKUP($C178,Input!$A$8:$GZ$39,MATCH(GG$21,Input!$A$6:$GZ$6,0),FALSE),0)*IF(GG$109&gt;=MAX($FD$109:GF$109),MIN((GG$109-MAX($FD$109:GF$109)),(GG$109-GF$109)),0)</f>
        <v>0</v>
      </c>
      <c r="GH178" s="1">
        <f>+IF($E178=GH$22,VLOOKUP($C178,Input!$A$8:$GZ$39,MATCH(GH$21,Input!$A$6:$GZ$6,0),FALSE),0)*IF(GH$110&gt;=MAX($FD$110:GG$110),MIN((GH$110-MAX($FD$110:GG$110)),(GH$110-GG$110)),0)+IF($E178=GH$22,VLOOKUP($C178,Input!$A$8:$GZ$39,MATCH(GH$21,Input!$A$6:$GZ$6,0),FALSE),0)*IF(GH$109&gt;=MAX($FD$109:GG$109),MIN((GH$109-MAX($FD$109:GG$109)),(GH$109-GG$109)),0)</f>
        <v>0</v>
      </c>
      <c r="GI178" s="1">
        <f>+IF($E178=GI$22,VLOOKUP($C178,Input!$A$8:$GZ$39,MATCH(GI$21,Input!$A$6:$GZ$6,0),FALSE),0)*IF(GI$110&gt;=MAX($FD$110:GH$110),MIN((GI$110-MAX($FD$110:GH$110)),(GI$110-GH$110)),0)+IF($E178=GI$22,VLOOKUP($C178,Input!$A$8:$GZ$39,MATCH(GI$21,Input!$A$6:$GZ$6,0),FALSE),0)*IF(GI$109&gt;=MAX($FD$109:GH$109),MIN((GI$109-MAX($FD$109:GH$109)),(GI$109-GH$109)),0)</f>
        <v>0</v>
      </c>
      <c r="GJ178" s="1">
        <f>+IF($E178=GJ$22,VLOOKUP($C178,Input!$A$8:$GZ$39,MATCH(GJ$21,Input!$A$6:$GZ$6,0),FALSE),0)*IF(GJ$110&gt;=MAX($FD$110:GI$110),MIN((GJ$110-MAX($FD$110:GI$110)),(GJ$110-GI$110)),0)+IF($E178=GJ$22,VLOOKUP($C178,Input!$A$8:$GZ$39,MATCH(GJ$21,Input!$A$6:$GZ$6,0),FALSE),0)*IF(GJ$109&gt;=MAX($FD$109:GI$109),MIN((GJ$109-MAX($FD$109:GI$109)),(GJ$109-GI$109)),0)</f>
        <v>0</v>
      </c>
      <c r="GK178" s="1">
        <f>+IF($E178=GK$22,VLOOKUP($C178,Input!$A$8:$GZ$39,MATCH(GK$21,Input!$A$6:$GZ$6,0),FALSE),0)*IF(GK$110&gt;=MAX($FD$110:GJ$110),MIN((GK$110-MAX($FD$110:GJ$110)),(GK$110-GJ$110)),0)+IF($E178=GK$22,VLOOKUP($C178,Input!$A$8:$GZ$39,MATCH(GK$21,Input!$A$6:$GZ$6,0),FALSE),0)*IF(GK$109&gt;=MAX($FD$109:GJ$109),MIN((GK$109-MAX($FD$109:GJ$109)),(GK$109-GJ$109)),0)</f>
        <v>0</v>
      </c>
      <c r="GL178" s="1">
        <f>+IF($E178=GL$22,VLOOKUP($C178,Input!$A$8:$GZ$39,MATCH(GL$21,Input!$A$6:$GZ$6,0),FALSE),0)*IF(GL$110&gt;=MAX($FD$110:GK$110),MIN((GL$110-MAX($FD$110:GK$110)),(GL$110-GK$110)),0)+IF($E178=GL$22,VLOOKUP($C178,Input!$A$8:$GZ$39,MATCH(GL$21,Input!$A$6:$GZ$6,0),FALSE),0)*IF(GL$109&gt;=MAX($FD$109:GK$109),MIN((GL$109-MAX($FD$109:GK$109)),(GL$109-GK$109)),0)</f>
        <v>0</v>
      </c>
      <c r="GM178" s="42"/>
      <c r="GN178" t="str">
        <f>VLOOKUP($C178,Input!$A$8:$GZ$39,MATCH(GN$21,Input!$A$6:$GZ$6,0),FALSE)</f>
        <v>NA</v>
      </c>
      <c r="GO178">
        <f>IF((VLOOKUP($C178,Input!$A$8:$GZ$39,MATCH(GO$21,Input!$A$6:$GZ$6,0),FALSE))="Y",$D178/VLOOKUP($C178,Input!$A$8:$GZ$39,MATCH(GP$21,Input!$A$6:$GZ$6,0),FALSE),0)</f>
        <v>0</v>
      </c>
      <c r="GP178">
        <f>IF((VLOOKUP($C178,Input!$A$8:$GZ$39,MATCH(GO$21,Input!$A$6:$GZ$6,0),FALSE))="Y",0,IF((VLOOKUP($C178,Input!$A$8:$GZ$39,MATCH(GP$21,Input!$A$6:$GZ$6,0),FALSE))&gt;0,$D178/VLOOKUP($C178,Input!$A$8:$GZ$39,MATCH(GP$21,Input!$A$6:$GZ$6,0),FALSE),0))</f>
        <v>0</v>
      </c>
      <c r="GQ178" s="1">
        <f>+IF($E178=GQ$22,VLOOKUP($C178,Input!$A$8:$GZ$39,MATCH(GQ$21,Input!$A$6:$GZ$6,0),FALSE),0)*IF(GQ$110&gt;=MAX($GP$110:GP$110),MIN((GQ$110-MAX($GP$110:GP$110)),(GQ$110-GP$110)),0)+IF($E178=GQ$22,VLOOKUP($C178,Input!$A$8:$GZ$39,MATCH(GQ$21,Input!$A$6:$GZ$6,0),FALSE),0)*IF(GQ$109&gt;=MAX($GP$109:GP$109),MIN((GQ$109-MAX($GP$109:GP$109)),(GQ$109-GP$109)),0)</f>
        <v>0</v>
      </c>
      <c r="GR178" s="1">
        <f>+IF($E178=GR$22,VLOOKUP($C178,Input!$A$8:$GZ$39,MATCH(GR$21,Input!$A$6:$GZ$6,0),FALSE),0)*IF(GR$110&gt;=MAX($GP$110:GQ$110),MIN((GR$110-MAX($GP$110:GQ$110)),(GR$110-GQ$110)),0)+IF($E178=GR$22,VLOOKUP($C178,Input!$A$8:$GZ$39,MATCH(GR$21,Input!$A$6:$GZ$6,0),FALSE),0)*IF(GR$109&gt;=MAX($GP$109:GQ$109),MIN((GR$109-MAX($GP$109:GQ$109)),(GR$109-GQ$109)),0)</f>
        <v>0</v>
      </c>
      <c r="GS178" s="1">
        <f>+IF($E178=GS$22,VLOOKUP($C178,Input!$A$8:$GZ$39,MATCH(GS$21,Input!$A$6:$GZ$6,0),FALSE),0)*IF(GS$110&gt;=MAX($GP$110:GR$110),MIN((GS$110-MAX($GP$110:GR$110)),(GS$110-GR$110)),0)+IF($E178=GS$22,VLOOKUP($C178,Input!$A$8:$GZ$39,MATCH(GS$21,Input!$A$6:$GZ$6,0),FALSE),0)*IF(GS$109&gt;=MAX($GP$109:GR$109),MIN((GS$109-MAX($GP$109:GR$109)),(GS$109-GR$109)),0)</f>
        <v>0</v>
      </c>
      <c r="GT178" s="1">
        <f>+IF($E178=GT$22,VLOOKUP($C178,Input!$A$8:$GZ$39,MATCH(GT$21,Input!$A$6:$GZ$6,0),FALSE),0)*IF(GT$110&gt;=MAX($GP$110:GS$110),MIN((GT$110-MAX($GP$110:GS$110)),(GT$110-GS$110)),0)+IF($E178=GT$22,VLOOKUP($C178,Input!$A$8:$GZ$39,MATCH(GT$21,Input!$A$6:$GZ$6,0),FALSE),0)*IF(GT$109&gt;=MAX($GP$109:GS$109),MIN((GT$109-MAX($GP$109:GS$109)),(GT$109-GS$109)),0)</f>
        <v>0</v>
      </c>
      <c r="GU178" s="1">
        <f>+IF($E178=GU$22,VLOOKUP($C178,Input!$A$8:$GZ$39,MATCH(GU$21,Input!$A$6:$GZ$6,0),FALSE),0)*IF(GU$110&gt;=MAX($GP$110:GT$110),MIN((GU$110-MAX($GP$110:GT$110)),(GU$110-GT$110)),0)+IF($E178=GU$22,VLOOKUP($C178,Input!$A$8:$GZ$39,MATCH(GU$21,Input!$A$6:$GZ$6,0),FALSE),0)*IF(GU$109&gt;=MAX($GP$109:GT$109),MIN((GU$109-MAX($GP$109:GT$109)),(GU$109-GT$109)),0)</f>
        <v>0</v>
      </c>
      <c r="GV178" s="1">
        <f>+IF($E178=GV$22,VLOOKUP($C178,Input!$A$8:$GZ$39,MATCH(GV$21,Input!$A$6:$GZ$6,0),FALSE),0)*IF(GV$110&gt;=MAX($GP$110:GU$110),MIN((GV$110-MAX($GP$110:GU$110)),(GV$110-GU$110)),0)+IF($E178=GV$22,VLOOKUP($C178,Input!$A$8:$GZ$39,MATCH(GV$21,Input!$A$6:$GZ$6,0),FALSE),0)*IF(GV$109&gt;=MAX($GP$109:GU$109),MIN((GV$109-MAX($GP$109:GU$109)),(GV$109-GU$109)),0)</f>
        <v>0</v>
      </c>
      <c r="GW178" s="1">
        <f>+IF($E178=GW$22,VLOOKUP($C178,Input!$A$8:$GZ$39,MATCH(GW$21,Input!$A$6:$GZ$6,0),FALSE),0)*IF(GW$110&gt;=MAX($GP$110:GV$110),MIN((GW$110-MAX($GP$110:GV$110)),(GW$110-GV$110)),0)+IF($E178=GW$22,VLOOKUP($C178,Input!$A$8:$GZ$39,MATCH(GW$21,Input!$A$6:$GZ$6,0),FALSE),0)*IF(GW$109&gt;=MAX($GP$109:GV$109),MIN((GW$109-MAX($GP$109:GV$109)),(GW$109-GV$109)),0)</f>
        <v>0</v>
      </c>
      <c r="GX178" s="1">
        <f>+IF($E178=GX$22,VLOOKUP($C178,Input!$A$8:$GZ$39,MATCH(GX$21,Input!$A$6:$GZ$6,0),FALSE),0)*IF(GX$110&gt;=MAX($GP$110:GW$110),MIN((GX$110-MAX($GP$110:GW$110)),(GX$110-GW$110)),0)+IF($E178=GX$22,VLOOKUP($C178,Input!$A$8:$GZ$39,MATCH(GX$21,Input!$A$6:$GZ$6,0),FALSE),0)*IF(GX$109&gt;=MAX($GP$109:GW$109),MIN((GX$109-MAX($GP$109:GW$109)),(GX$109-GW$109)),0)</f>
        <v>0</v>
      </c>
      <c r="GY178" s="1">
        <f>+IF($E178=GY$22,VLOOKUP($C178,Input!$A$8:$GZ$39,MATCH(GY$21,Input!$A$6:$GZ$6,0),FALSE),0)*IF(GY$110&gt;=MAX($GP$110:GX$110),MIN((GY$110-MAX($GP$110:GX$110)),(GY$110-GX$110)),0)+IF($E178=GY$22,VLOOKUP($C178,Input!$A$8:$GZ$39,MATCH(GY$21,Input!$A$6:$GZ$6,0),FALSE),0)*IF(GY$109&gt;=MAX($GP$109:GX$109),MIN((GY$109-MAX($GP$109:GX$109)),(GY$109-GX$109)),0)</f>
        <v>0</v>
      </c>
      <c r="GZ178" s="1">
        <f>+IF($E178=GZ$22,VLOOKUP($C178,Input!$A$8:$GZ$39,MATCH(GZ$21,Input!$A$6:$GZ$6,0),FALSE),0)*IF(GZ$110&gt;=MAX($GP$110:GY$110),MIN((GZ$110-MAX($GP$110:GY$110)),(GZ$110-GY$110)),0)+IF($E178=GZ$22,VLOOKUP($C178,Input!$A$8:$GZ$39,MATCH(GZ$21,Input!$A$6:$GZ$6,0),FALSE),0)*IF(GZ$109&gt;=MAX($GP$109:GY$109),MIN((GZ$109-MAX($GP$109:GY$109)),(GZ$109-GY$109)),0)</f>
        <v>0</v>
      </c>
      <c r="HA178" s="1">
        <f>+IF($E178=HA$22,VLOOKUP($C178,Input!$A$8:$GZ$39,MATCH(HA$21,Input!$A$6:$GZ$6,0),FALSE),0)*IF(HA$110&gt;=MAX($GP$110:GZ$110),MIN((HA$110-MAX($GP$110:GZ$110)),(HA$110-GZ$110)),0)+IF($E178=HA$22,VLOOKUP($C178,Input!$A$8:$GZ$39,MATCH(HA$21,Input!$A$6:$GZ$6,0),FALSE),0)*IF(HA$109&gt;=MAX($GP$109:GZ$109),MIN((HA$109-MAX($GP$109:GZ$109)),(HA$109-GZ$109)),0)</f>
        <v>0</v>
      </c>
      <c r="HB178" s="1">
        <f>+IF($E178=HB$22,VLOOKUP($C178,Input!$A$8:$GZ$39,MATCH(HB$21,Input!$A$6:$GZ$6,0),FALSE),0)*IF(HB$110&gt;=MAX($GP$110:HA$110),MIN((HB$110-MAX($GP$110:HA$110)),(HB$110-HA$110)),0)+IF($E178=HB$22,VLOOKUP($C178,Input!$A$8:$GZ$39,MATCH(HB$21,Input!$A$6:$GZ$6,0),FALSE),0)*IF(HB$109&gt;=MAX($GP$109:HA$109),MIN((HB$109-MAX($GP$109:HA$109)),(HB$109-HA$109)),0)</f>
        <v>0</v>
      </c>
      <c r="HC178" s="1">
        <f>+IF($E178=HC$22,VLOOKUP($C178,Input!$A$8:$GZ$39,MATCH(HC$21,Input!$A$6:$GZ$6,0),FALSE),0)*IF(HC$110&gt;=MAX($GP$110:HB$110),MIN((HC$110-MAX($GP$110:HB$110)),(HC$110-HB$110)),0)+IF($E178=HC$22,VLOOKUP($C178,Input!$A$8:$GZ$39,MATCH(HC$21,Input!$A$6:$GZ$6,0),FALSE),0)*IF(HC$109&gt;=MAX($GP$109:HB$109),MIN((HC$109-MAX($GP$109:HB$109)),(HC$109-HB$109)),0)</f>
        <v>0</v>
      </c>
      <c r="HD178" s="1">
        <f>+IF($E178=HD$22,VLOOKUP($C178,Input!$A$8:$GZ$39,MATCH(HD$21,Input!$A$6:$GZ$6,0),FALSE),0)*IF(HD$110&gt;=MAX($GP$110:HC$110),MIN((HD$110-MAX($GP$110:HC$110)),(HD$110-HC$110)),0)+IF($E178=HD$22,VLOOKUP($C178,Input!$A$8:$GZ$39,MATCH(HD$21,Input!$A$6:$GZ$6,0),FALSE),0)*IF(HD$109&gt;=MAX($GP$109:HC$109),MIN((HD$109-MAX($GP$109:HC$109)),(HD$109-HC$109)),0)</f>
        <v>0</v>
      </c>
      <c r="HE178" s="1">
        <f>+IF($E178=HE$22,VLOOKUP($C178,Input!$A$8:$GZ$39,MATCH(HE$21,Input!$A$6:$GZ$6,0),FALSE),0)*IF(HE$110&gt;=MAX($GP$110:HD$110),MIN((HE$110-MAX($GP$110:HD$110)),(HE$110-HD$110)),0)+IF($E178=HE$22,VLOOKUP($C178,Input!$A$8:$GZ$39,MATCH(HE$21,Input!$A$6:$GZ$6,0),FALSE),0)*IF(HE$109&gt;=MAX($GP$109:HD$109),MIN((HE$109-MAX($GP$109:HD$109)),(HE$109-HD$109)),0)</f>
        <v>0</v>
      </c>
      <c r="HF178" s="1">
        <f>+IF($E178=HF$22,VLOOKUP($C178,Input!$A$8:$GZ$39,MATCH(HF$21,Input!$A$6:$GZ$6,0),FALSE),0)*IF(HF$110&gt;=MAX($GP$110:HE$110),MIN((HF$110-MAX($GP$110:HE$110)),(HF$110-HE$110)),0)+IF($E178=HF$22,VLOOKUP($C178,Input!$A$8:$GZ$39,MATCH(HF$21,Input!$A$6:$GZ$6,0),FALSE),0)*IF(HF$109&gt;=MAX($GP$109:HE$109),MIN((HF$109-MAX($GP$109:HE$109)),(HF$109-HE$109)),0)</f>
        <v>0</v>
      </c>
      <c r="HG178" s="1">
        <f>+IF($E178=HG$22,VLOOKUP($C178,Input!$A$8:$GZ$39,MATCH(HG$21,Input!$A$6:$GZ$6,0),FALSE),0)*IF(HG$110&gt;=MAX($GP$110:HF$110),MIN((HG$110-MAX($GP$110:HF$110)),(HG$110-HF$110)),0)+IF($E178=HG$22,VLOOKUP($C178,Input!$A$8:$GZ$39,MATCH(HG$21,Input!$A$6:$GZ$6,0),FALSE),0)*IF(HG$109&gt;=MAX($GP$109:HF$109),MIN((HG$109-MAX($GP$109:HF$109)),(HG$109-HF$109)),0)</f>
        <v>0</v>
      </c>
      <c r="HH178" s="1">
        <f>+IF($E178=HH$22,VLOOKUP($C178,Input!$A$8:$GZ$39,MATCH(HH$21,Input!$A$6:$GZ$6,0),FALSE),0)*IF(HH$110&gt;=MAX($GP$110:HG$110),MIN((HH$110-MAX($GP$110:HG$110)),(HH$110-HG$110)),0)+IF($E178=HH$22,VLOOKUP($C178,Input!$A$8:$GZ$39,MATCH(HH$21,Input!$A$6:$GZ$6,0),FALSE),0)*IF(HH$109&gt;=MAX($GP$109:HG$109),MIN((HH$109-MAX($GP$109:HG$109)),(HH$109-HG$109)),0)</f>
        <v>0</v>
      </c>
      <c r="HI178" s="1">
        <f>+IF($E178=HI$22,VLOOKUP($C178,Input!$A$8:$GZ$39,MATCH(HI$21,Input!$A$6:$GZ$6,0),FALSE),0)*IF(HI$110&gt;=MAX($GP$110:HH$110),MIN((HI$110-MAX($GP$110:HH$110)),(HI$110-HH$110)),0)+IF($E178=HI$22,VLOOKUP($C178,Input!$A$8:$GZ$39,MATCH(HI$21,Input!$A$6:$GZ$6,0),FALSE),0)*IF(HI$109&gt;=MAX($GP$109:HH$109),MIN((HI$109-MAX($GP$109:HH$109)),(HI$109-HH$109)),0)</f>
        <v>0</v>
      </c>
      <c r="HJ178" s="1">
        <f>+IF($E178=HJ$22,VLOOKUP($C178,Input!$A$8:$GZ$39,MATCH(HJ$21,Input!$A$6:$GZ$6,0),FALSE),0)*IF(HJ$110&gt;=MAX($GP$110:HI$110),MIN((HJ$110-MAX($GP$110:HI$110)),(HJ$110-HI$110)),0)+IF($E178=HJ$22,VLOOKUP($C178,Input!$A$8:$GZ$39,MATCH(HJ$21,Input!$A$6:$GZ$6,0),FALSE),0)*IF(HJ$109&gt;=MAX($GP$109:HI$109),MIN((HJ$109-MAX($GP$109:HI$109)),(HJ$109-HI$109)),0)</f>
        <v>0</v>
      </c>
      <c r="HK178" s="1">
        <f>+IF($E178=HK$22,VLOOKUP($C178,Input!$A$8:$GZ$39,MATCH(HK$21,Input!$A$6:$GZ$6,0),FALSE),0)*IF(HK$110&gt;=MAX($GP$110:HJ$110),MIN((HK$110-MAX($GP$110:HJ$110)),(HK$110-HJ$110)),0)+IF($E178=HK$22,VLOOKUP($C178,Input!$A$8:$GZ$39,MATCH(HK$21,Input!$A$6:$GZ$6,0),FALSE),0)*IF(HK$109&gt;=MAX($GP$109:HJ$109),MIN((HK$109-MAX($GP$109:HJ$109)),(HK$109-HJ$109)),0)</f>
        <v>0</v>
      </c>
      <c r="HL178" s="1">
        <f>+IF($E178=HL$22,VLOOKUP($C178,Input!$A$8:$GZ$39,MATCH(HL$21,Input!$A$6:$GZ$6,0),FALSE),0)*IF(HL$110&gt;=MAX($GP$110:HK$110),MIN((HL$110-MAX($GP$110:HK$110)),(HL$110-HK$110)),0)+IF($E178=HL$22,VLOOKUP($C178,Input!$A$8:$GZ$39,MATCH(HL$21,Input!$A$6:$GZ$6,0),FALSE),0)*IF(HL$109&gt;=MAX($GP$109:HK$109),MIN((HL$109-MAX($GP$109:HK$109)),(HL$109-HK$109)),0)</f>
        <v>0</v>
      </c>
      <c r="HM178" s="1">
        <f>+IF($E178=HM$22,VLOOKUP($C178,Input!$A$8:$GZ$39,MATCH(HM$21,Input!$A$6:$GZ$6,0),FALSE),0)*IF(HM$110&gt;=MAX($GP$110:HL$110),MIN((HM$110-MAX($GP$110:HL$110)),(HM$110-HL$110)),0)+IF($E178=HM$22,VLOOKUP($C178,Input!$A$8:$GZ$39,MATCH(HM$21,Input!$A$6:$GZ$6,0),FALSE),0)*IF(HM$109&gt;=MAX($GP$109:HL$109),MIN((HM$109-MAX($GP$109:HL$109)),(HM$109-HL$109)),0)</f>
        <v>0</v>
      </c>
      <c r="HN178" s="1">
        <f>+IF($E178=HN$22,VLOOKUP($C178,Input!$A$8:$GZ$39,MATCH(HN$21,Input!$A$6:$GZ$6,0),FALSE),0)*IF(HN$110&gt;=MAX($GP$110:HM$110),MIN((HN$110-MAX($GP$110:HM$110)),(HN$110-HM$110)),0)+IF($E178=HN$22,VLOOKUP($C178,Input!$A$8:$GZ$39,MATCH(HN$21,Input!$A$6:$GZ$6,0),FALSE),0)*IF(HN$109&gt;=MAX($GP$109:HM$109),MIN((HN$109-MAX($GP$109:HM$109)),(HN$109-HM$109)),0)</f>
        <v>0</v>
      </c>
      <c r="HO178" s="1">
        <f>+IF($E178=HO$22,VLOOKUP($C178,Input!$A$8:$GZ$39,MATCH(HO$21,Input!$A$6:$GZ$6,0),FALSE),0)*IF(HO$110&gt;=MAX($GP$110:HN$110),MIN((HO$110-MAX($GP$110:HN$110)),(HO$110-HN$110)),0)+IF($E178=HO$22,VLOOKUP($C178,Input!$A$8:$GZ$39,MATCH(HO$21,Input!$A$6:$GZ$6,0),FALSE),0)*IF(HO$109&gt;=MAX($GP$109:HN$109),MIN((HO$109-MAX($GP$109:HN$109)),(HO$109-HN$109)),0)</f>
        <v>0</v>
      </c>
      <c r="HP178" s="1">
        <f>+IF($E178=HP$22,VLOOKUP($C178,Input!$A$8:$GZ$39,MATCH(HP$21,Input!$A$6:$GZ$6,0),FALSE),0)*IF(HP$110&gt;=MAX($GP$110:HO$110),MIN((HP$110-MAX($GP$110:HO$110)),(HP$110-HO$110)),0)+IF($E178=HP$22,VLOOKUP($C178,Input!$A$8:$GZ$39,MATCH(HP$21,Input!$A$6:$GZ$6,0),FALSE),0)*IF(HP$109&gt;=MAX($GP$109:HO$109),MIN((HP$109-MAX($GP$109:HO$109)),(HP$109-HO$109)),0)</f>
        <v>0</v>
      </c>
      <c r="HQ178" s="1">
        <f>+IF($E178=HQ$22,VLOOKUP($C178,Input!$A$8:$GZ$39,MATCH(HQ$21,Input!$A$6:$GZ$6,0),FALSE),0)*IF(HQ$110&gt;=MAX($GP$110:HP$110),MIN((HQ$110-MAX($GP$110:HP$110)),(HQ$110-HP$110)),0)+IF($E178=HQ$22,VLOOKUP($C178,Input!$A$8:$GZ$39,MATCH(HQ$21,Input!$A$6:$GZ$6,0),FALSE),0)*IF(HQ$109&gt;=MAX($GP$109:HP$109),MIN((HQ$109-MAX($GP$109:HP$109)),(HQ$109-HP$109)),0)</f>
        <v>0</v>
      </c>
      <c r="HR178" s="1">
        <f>+IF($E178=HR$22,VLOOKUP($C178,Input!$A$8:$GZ$39,MATCH(HR$21,Input!$A$6:$GZ$6,0),FALSE),0)*IF(HR$110&gt;=MAX($GP$110:HQ$110),MIN((HR$110-MAX($GP$110:HQ$110)),(HR$110-HQ$110)),0)+IF($E178=HR$22,VLOOKUP($C178,Input!$A$8:$GZ$39,MATCH(HR$21,Input!$A$6:$GZ$6,0),FALSE),0)*IF(HR$109&gt;=MAX($GP$109:HQ$109),MIN((HR$109-MAX($GP$109:HQ$109)),(HR$109-HQ$109)),0)</f>
        <v>0</v>
      </c>
      <c r="HS178" s="1">
        <f>+IF($E178=HS$22,VLOOKUP($C178,Input!$A$8:$GZ$39,MATCH(HS$21,Input!$A$6:$GZ$6,0),FALSE),0)*IF(HS$110&gt;=MAX($GP$110:HR$110),MIN((HS$110-MAX($GP$110:HR$110)),(HS$110-HR$110)),0)+IF($E178=HS$22,VLOOKUP($C178,Input!$A$8:$GZ$39,MATCH(HS$21,Input!$A$6:$GZ$6,0),FALSE),0)*IF(HS$109&gt;=MAX($GP$109:HR$109),MIN((HS$109-MAX($GP$109:HR$109)),(HS$109-HR$109)),0)</f>
        <v>0</v>
      </c>
      <c r="HT178" s="1">
        <f>+IF($E178=HT$22,VLOOKUP($C178,Input!$A$8:$GZ$39,MATCH(HT$21,Input!$A$6:$GZ$6,0),FALSE),0)*IF(HT$110&gt;=MAX($GP$110:HS$110),MIN((HT$110-MAX($GP$110:HS$110)),(HT$110-HS$110)),0)+IF($E178=HT$22,VLOOKUP($C178,Input!$A$8:$GZ$39,MATCH(HT$21,Input!$A$6:$GZ$6,0),FALSE),0)*IF(HT$109&gt;=MAX($GP$109:HS$109),MIN((HT$109-MAX($GP$109:HS$109)),(HT$109-HS$109)),0)</f>
        <v>0</v>
      </c>
      <c r="HU178" s="1">
        <f>+IF($E178=HU$22,VLOOKUP($C178,Input!$A$8:$GZ$39,MATCH(HU$21,Input!$A$6:$GZ$6,0),FALSE),0)*IF(HU$110&gt;=MAX($GP$110:HT$110),MIN((HU$110-MAX($GP$110:HT$110)),(HU$110-HT$110)),0)+IF($E178=HU$22,VLOOKUP($C178,Input!$A$8:$GZ$39,MATCH(HU$21,Input!$A$6:$GZ$6,0),FALSE),0)*IF(HU$109&gt;=MAX($GP$109:HT$109),MIN((HU$109-MAX($GP$109:HT$109)),(HU$109-HT$109)),0)</f>
        <v>0</v>
      </c>
      <c r="HV178" s="1">
        <f>+IF($E178=HV$22,VLOOKUP($C178,Input!$A$8:$GZ$39,MATCH(HV$21,Input!$A$6:$GZ$6,0),FALSE),0)*IF(HV$110&gt;=MAX($GP$110:HU$110),MIN((HV$110-MAX($GP$110:HU$110)),(HV$110-HU$110)),0)+IF($E178=HV$22,VLOOKUP($C178,Input!$A$8:$GZ$39,MATCH(HV$21,Input!$A$6:$GZ$6,0),FALSE),0)*IF(HV$109&gt;=MAX($GP$109:HU$109),MIN((HV$109-MAX($GP$109:HU$109)),(HV$109-HU$109)),0)</f>
        <v>0</v>
      </c>
      <c r="HW178" s="1">
        <f>+IF($E178=HW$22,VLOOKUP($C178,Input!$A$8:$GZ$39,MATCH(HW$21,Input!$A$6:$GZ$6,0),FALSE),0)*IF(HW$110&gt;=MAX($GP$110:HV$110),MIN((HW$110-MAX($GP$110:HV$110)),(HW$110-HV$110)),0)+IF($E178=HW$22,VLOOKUP($C178,Input!$A$8:$GZ$39,MATCH(HW$21,Input!$A$6:$GZ$6,0),FALSE),0)*IF(HW$109&gt;=MAX($GP$109:HV$109),MIN((HW$109-MAX($GP$109:HV$109)),(HW$109-HV$109)),0)</f>
        <v>0</v>
      </c>
      <c r="HX178" s="1">
        <f>+IF($E178=HX$22,VLOOKUP($C178,Input!$A$8:$GZ$39,MATCH(HX$21,Input!$A$6:$GZ$6,0),FALSE),0)*IF(HX$110&gt;=MAX($GP$110:HW$110),MIN((HX$110-MAX($GP$110:HW$110)),(HX$110-HW$110)),0)+IF($E178=HX$22,VLOOKUP($C178,Input!$A$8:$GZ$39,MATCH(HX$21,Input!$A$6:$GZ$6,0),FALSE),0)*IF(HX$109&gt;=MAX($GP$109:HW$109),MIN((HX$109-MAX($GP$109:HW$109)),(HX$109-HW$109)),0)</f>
        <v>0</v>
      </c>
      <c r="HY178" s="1">
        <f>+IF($E178=HY$22,VLOOKUP($C178,Input!$A$8:$GZ$39,MATCH(HY$21,Input!$A$6:$GZ$6,0),FALSE),0)*IF(HY$110&gt;=MAX($GP$110:HX$110),MIN((HY$110-MAX($GP$110:HX$110)),(HY$110-HX$110)),0)+IF($E178=HY$22,VLOOKUP($C178,Input!$A$8:$GZ$39,MATCH(HY$21,Input!$A$6:$GZ$6,0),FALSE),0)*IF(HY$109&gt;=MAX($GP$109:HX$109),MIN((HY$109-MAX($GP$109:HX$109)),(HY$109-HX$109)),0)</f>
        <v>0</v>
      </c>
      <c r="HZ178" s="42"/>
      <c r="IA178" t="str">
        <f>VLOOKUP($C178,Input!$A$8:$IA$39,MATCH(IA$21,Input!$A$6:$IA$6,0),FALSE)</f>
        <v>NA</v>
      </c>
      <c r="IB178" s="132">
        <f>IF((VLOOKUP($C178,Input!$A$8:$IA$39,MATCH(IB$21,Input!$A$6:$IA$6,0),FALSE))="Y",$D178/VLOOKUP($C178,Input!$A$8:$IA$39,MATCH(IC$21,Input!$A$6:$IA$6,0),FALSE),0)</f>
        <v>0</v>
      </c>
      <c r="IC178" s="132">
        <f>IF((VLOOKUP($C178,Input!$A$8:$IA$39,MATCH(IB$21,Input!$A$6:$IA$6,0),FALSE))="Y",0,IF((VLOOKUP($C178,Input!$A$8:$IA$39,MATCH(IC$21,Input!$A$6:$IA$6,0),FALSE))&gt;0,$D178/VLOOKUP($C178,Input!$A$8:$IA$39,MATCH(IC$21,Input!$A$6:$IA$6,0),FALSE),0))</f>
        <v>0</v>
      </c>
      <c r="ID178" s="1">
        <f>+IF($E178=ID$22,VLOOKUP($C178,Input!$A$8:$IA$39,MATCH(ID$21,Input!$A$6:$IA$6,0),FALSE),0)*IF(ID$110&gt;=MAX($IC$110:IC$110),MIN((ID$110-MAX($IC$110:IC$110)),(ID$110-IC$110)),0)+IF($E178=ID$22,VLOOKUP($C178,Input!$A$8:$IA$39,MATCH(ID$21,Input!$A$6:$IA$6,0),FALSE),0)*IF(ID$109&gt;=MAX($IC$109:IC$109),MIN((ID$109-MAX($IC$109:IC$109)),(ID$109-IC$109)),0)</f>
        <v>0</v>
      </c>
      <c r="IE178" s="1">
        <f>+IF($E178=IE$22,VLOOKUP($C178,Input!$A$8:$IA$39,MATCH(IE$21,Input!$A$6:$IA$6,0),FALSE),0)*IF(IE$110&gt;=MAX($IC$110:ID$110),MIN((IE$110-MAX($IC$110:ID$110)),(IE$110-ID$110)),0)+IF($E178=IE$22,VLOOKUP($C178,Input!$A$8:$IA$39,MATCH(IE$21,Input!$A$6:$IA$6,0),FALSE),0)*IF(IE$109&gt;=MAX($IC$109:ID$109),MIN((IE$109-MAX($IC$109:ID$109)),(IE$109-ID$109)),0)</f>
        <v>0</v>
      </c>
      <c r="IF178" s="1">
        <f>+IF($E178=IF$22,VLOOKUP($C178,Input!$A$8:$IA$39,MATCH(IF$21,Input!$A$6:$IA$6,0),FALSE),0)*IF(IF$110&gt;=MAX($IC$110:IE$110),MIN((IF$110-MAX($IC$110:IE$110)),(IF$110-IE$110)),0)+IF($E178=IF$22,VLOOKUP($C178,Input!$A$8:$IA$39,MATCH(IF$21,Input!$A$6:$IA$6,0),FALSE),0)*IF(IF$109&gt;=MAX($IC$109:IE$109),MIN((IF$109-MAX($IC$109:IE$109)),(IF$109-IE$109)),0)</f>
        <v>0</v>
      </c>
      <c r="IG178" s="1">
        <f>+IF($E178=IG$22,VLOOKUP($C178,Input!$A$8:$IA$39,MATCH(IG$21,Input!$A$6:$IA$6,0),FALSE),0)*IF(IG$110&gt;=MAX($IC$110:IF$110),MIN((IG$110-MAX($IC$110:IF$110)),(IG$110-IF$110)),0)+IF($E178=IG$22,VLOOKUP($C178,Input!$A$8:$IA$39,MATCH(IG$21,Input!$A$6:$IA$6,0),FALSE),0)*IF(IG$109&gt;=MAX($IC$109:IF$109),MIN((IG$109-MAX($IC$109:IF$109)),(IG$109-IF$109)),0)</f>
        <v>0</v>
      </c>
      <c r="IH178" s="1">
        <f>+IF($E178=IH$22,VLOOKUP($C178,Input!$A$8:$IA$39,MATCH(IH$21,Input!$A$6:$IA$6,0),FALSE),0)*IF(IH$110&gt;=MAX($IC$110:IG$110),MIN((IH$110-MAX($IC$110:IG$110)),(IH$110-IG$110)),0)+IF($E178=IH$22,VLOOKUP($C178,Input!$A$8:$IA$39,MATCH(IH$21,Input!$A$6:$IA$6,0),FALSE),0)*IF(IH$109&gt;=MAX($IC$109:IG$109),MIN((IH$109-MAX($IC$109:IG$109)),(IH$109-IG$109)),0)</f>
        <v>0</v>
      </c>
      <c r="II178" s="1">
        <f>+IF($E178=II$22,VLOOKUP($C178,Input!$A$8:$IA$39,MATCH(II$21,Input!$A$6:$IA$6,0),FALSE),0)*IF(II$110&gt;=MAX($IC$110:IH$110),MIN((II$110-MAX($IC$110:IH$110)),(II$110-IH$110)),0)+IF($E178=II$22,VLOOKUP($C178,Input!$A$8:$IA$39,MATCH(II$21,Input!$A$6:$IA$6,0),FALSE),0)*IF(II$109&gt;=MAX($IC$109:IH$109),MIN((II$109-MAX($IC$109:IH$109)),(II$109-IH$109)),0)</f>
        <v>0</v>
      </c>
      <c r="IJ178" s="1">
        <f>+IF($E178=IJ$22,VLOOKUP($C178,Input!$A$8:$IA$39,MATCH(IJ$21,Input!$A$6:$IA$6,0),FALSE),0)*IF(IJ$110&gt;=MAX($IC$110:II$110),MIN((IJ$110-MAX($IC$110:II$110)),(IJ$110-II$110)),0)+IF($E178=IJ$22,VLOOKUP($C178,Input!$A$8:$IA$39,MATCH(IJ$21,Input!$A$6:$IA$6,0),FALSE),0)*IF(IJ$109&gt;=MAX($IC$109:II$109),MIN((IJ$109-MAX($IC$109:II$109)),(IJ$109-II$109)),0)</f>
        <v>0</v>
      </c>
      <c r="IK178" s="1">
        <f>+IF($E178=IK$22,VLOOKUP($C178,Input!$A$8:$IA$39,MATCH(IK$21,Input!$A$6:$IA$6,0),FALSE),0)*IF(IK$110&gt;=MAX($IC$110:IJ$110),MIN((IK$110-MAX($IC$110:IJ$110)),(IK$110-IJ$110)),0)+IF($E178=IK$22,VLOOKUP($C178,Input!$A$8:$IA$39,MATCH(IK$21,Input!$A$6:$IA$6,0),FALSE),0)*IF(IK$109&gt;=MAX($IC$109:IJ$109),MIN((IK$109-MAX($IC$109:IJ$109)),(IK$109-IJ$109)),0)</f>
        <v>0</v>
      </c>
      <c r="IL178" s="1">
        <f>+IF($E178=IL$22,VLOOKUP($C178,Input!$A$8:$IA$39,MATCH(IL$21,Input!$A$6:$IA$6,0),FALSE),0)*IF(IL$110&gt;=MAX($IC$110:IK$110),MIN((IL$110-MAX($IC$110:IK$110)),(IL$110-IK$110)),0)+IF($E178=IL$22,VLOOKUP($C178,Input!$A$8:$IA$39,MATCH(IL$21,Input!$A$6:$IA$6,0),FALSE),0)*IF(IL$109&gt;=MAX($IC$109:IK$109),MIN((IL$109-MAX($IC$109:IK$109)),(IL$109-IK$109)),0)</f>
        <v>0</v>
      </c>
      <c r="IM178" s="1">
        <f>+IF($E178=IM$22,VLOOKUP($C178,Input!$A$8:$IA$39,MATCH(IM$21,Input!$A$6:$IA$6,0),FALSE),0)*IF(IM$110&gt;=MAX($IC$110:IL$110),MIN((IM$110-MAX($IC$110:IL$110)),(IM$110-IL$110)),0)+IF($E178=IM$22,VLOOKUP($C178,Input!$A$8:$IA$39,MATCH(IM$21,Input!$A$6:$IA$6,0),FALSE),0)*IF(IM$109&gt;=MAX($IC$109:IL$109),MIN((IM$109-MAX($IC$109:IL$109)),(IM$109-IL$109)),0)</f>
        <v>0</v>
      </c>
      <c r="IN178" s="1">
        <f>+IF($E178=IN$22,VLOOKUP($C178,Input!$A$8:$IA$39,MATCH(IN$21,Input!$A$6:$IA$6,0),FALSE),0)*IF(IN$110&gt;=MAX($IC$110:IM$110),MIN((IN$110-MAX($IC$110:IM$110)),(IN$110-IM$110)),0)+IF($E178=IN$22,VLOOKUP($C178,Input!$A$8:$IA$39,MATCH(IN$21,Input!$A$6:$IA$6,0),FALSE),0)*IF(IN$109&gt;=MAX($IC$109:IM$109),MIN((IN$109-MAX($IC$109:IM$109)),(IN$109-IM$109)),0)</f>
        <v>0</v>
      </c>
      <c r="IO178" s="1">
        <f>+IF($E178=IO$22,VLOOKUP($C178,Input!$A$8:$IA$39,MATCH(IO$21,Input!$A$6:$IA$6,0),FALSE),0)*IF(IO$110&gt;=MAX($IC$110:IN$110),MIN((IO$110-MAX($IC$110:IN$110)),(IO$110-IN$110)),0)+IF($E178=IO$22,VLOOKUP($C178,Input!$A$8:$IA$39,MATCH(IO$21,Input!$A$6:$IA$6,0),FALSE),0)*IF(IO$109&gt;=MAX($IC$109:IN$109),MIN((IO$109-MAX($IC$109:IN$109)),(IO$109-IN$109)),0)</f>
        <v>0</v>
      </c>
      <c r="IP178" s="1">
        <f>+IF($E178=IP$22,VLOOKUP($C178,Input!$A$8:$IA$39,MATCH(IP$21,Input!$A$6:$IA$6,0),FALSE),0)*IF(IP$110&gt;=MAX($IC$110:IO$110),MIN((IP$110-MAX($IC$110:IO$110)),(IP$110-IO$110)),0)+IF($E178=IP$22,VLOOKUP($C178,Input!$A$8:$IA$39,MATCH(IP$21,Input!$A$6:$IA$6,0),FALSE),0)*IF(IP$109&gt;=MAX($IC$109:IO$109),MIN((IP$109-MAX($IC$109:IO$109)),(IP$109-IO$109)),0)</f>
        <v>0</v>
      </c>
      <c r="IQ178" s="1">
        <f>+IF($E178=IQ$22,VLOOKUP($C178,Input!$A$8:$IA$39,MATCH(IQ$21,Input!$A$6:$IA$6,0),FALSE),0)*IF(IQ$110&gt;=MAX($IC$110:IP$110),MIN((IQ$110-MAX($IC$110:IP$110)),(IQ$110-IP$110)),0)+IF($E178=IQ$22,VLOOKUP($C178,Input!$A$8:$IA$39,MATCH(IQ$21,Input!$A$6:$IA$6,0),FALSE),0)*IF(IQ$109&gt;=MAX($IC$109:IP$109),MIN((IQ$109-MAX($IC$109:IP$109)),(IQ$109-IP$109)),0)</f>
        <v>0</v>
      </c>
      <c r="IR178" s="1">
        <f>+IF($E178=IR$22,VLOOKUP($C178,Input!$A$8:$IA$39,MATCH(IR$21,Input!$A$6:$IA$6,0),FALSE),0)*IF(IR$110&gt;=MAX($IC$110:IQ$110),MIN((IR$110-MAX($IC$110:IQ$110)),(IR$110-IQ$110)),0)+IF($E178=IR$22,VLOOKUP($C178,Input!$A$8:$IA$39,MATCH(IR$21,Input!$A$6:$IA$6,0),FALSE),0)*IF(IR$109&gt;=MAX($IC$109:IQ$109),MIN((IR$109-MAX($IC$109:IQ$109)),(IR$109-IQ$109)),0)</f>
        <v>0</v>
      </c>
      <c r="IS178" s="1">
        <f>+IF($E178=IS$22,VLOOKUP($C178,Input!$A$8:$IA$39,MATCH(IS$21,Input!$A$6:$IA$6,0),FALSE),0)*IF(IS$110&gt;=MAX($IC$110:IR$110),MIN((IS$110-MAX($IC$110:IR$110)),(IS$110-IR$110)),0)+IF($E178=IS$22,VLOOKUP($C178,Input!$A$8:$IA$39,MATCH(IS$21,Input!$A$6:$IA$6,0),FALSE),0)*IF(IS$109&gt;=MAX($IC$109:IR$109),MIN((IS$109-MAX($IC$109:IR$109)),(IS$109-IR$109)),0)</f>
        <v>0</v>
      </c>
      <c r="IT178" s="1">
        <f>+IF($E178=IT$22,VLOOKUP($C178,Input!$A$8:$IA$39,MATCH(IT$21,Input!$A$6:$IA$6,0),FALSE),0)*IF(IT$110&gt;=MAX($IC$110:IS$110),MIN((IT$110-MAX($IC$110:IS$110)),(IT$110-IS$110)),0)+IF($E178=IT$22,VLOOKUP($C178,Input!$A$8:$IA$39,MATCH(IT$21,Input!$A$6:$IA$6,0),FALSE),0)*IF(IT$109&gt;=MAX($IC$109:IS$109),MIN((IT$109-MAX($IC$109:IS$109)),(IT$109-IS$109)),0)</f>
        <v>0</v>
      </c>
      <c r="IU178" s="1">
        <f>+IF($E178=IU$22,VLOOKUP($C178,Input!$A$8:$IA$39,MATCH(IU$21,Input!$A$6:$IA$6,0),FALSE),0)*IF(IU$110&gt;=MAX($IC$110:IT$110),MIN((IU$110-MAX($IC$110:IT$110)),(IU$110-IT$110)),0)+IF($E178=IU$22,VLOOKUP($C178,Input!$A$8:$IA$39,MATCH(IU$21,Input!$A$6:$IA$6,0),FALSE),0)*IF(IU$109&gt;=MAX($IC$109:IT$109),MIN((IU$109-MAX($IC$109:IT$109)),(IU$109-IT$109)),0)</f>
        <v>0</v>
      </c>
      <c r="IV178" s="1">
        <f>+IF($E178=IV$22,VLOOKUP($C178,Input!$A$8:$IA$39,MATCH(IV$21,Input!$A$6:$IA$6,0),FALSE),0)*IF(IV$110&gt;=MAX($IC$110:IU$110),MIN((IV$110-MAX($IC$110:IU$110)),(IV$110-IU$110)),0)+IF($E178=IV$22,VLOOKUP($C178,Input!$A$8:$IA$39,MATCH(IV$21,Input!$A$6:$IA$6,0),FALSE),0)*IF(IV$109&gt;=MAX($IC$109:IU$109),MIN((IV$109-MAX($IC$109:IU$109)),(IV$109-IU$109)),0)</f>
        <v>0</v>
      </c>
      <c r="IW178" s="1">
        <f>+IF($E178=IW$22,VLOOKUP($C178,Input!$A$8:$IA$39,MATCH(IW$21,Input!$A$6:$IA$6,0),FALSE),0)*IF(IW$110&gt;=MAX($IC$110:IV$110),MIN((IW$110-MAX($IC$110:IV$110)),(IW$110-IV$110)),0)+IF($E178=IW$22,VLOOKUP($C178,Input!$A$8:$IA$39,MATCH(IW$21,Input!$A$6:$IA$6,0),FALSE),0)*IF(IW$109&gt;=MAX($IC$109:IV$109),MIN((IW$109-MAX($IC$109:IV$109)),(IW$109-IV$109)),0)</f>
        <v>0</v>
      </c>
      <c r="IX178" s="1">
        <f>+IF($E178=IX$22,VLOOKUP($C178,Input!$A$8:$IA$39,MATCH(IX$21,Input!$A$6:$IA$6,0),FALSE),0)*IF(IX$110&gt;=MAX($IC$110:IW$110),MIN((IX$110-MAX($IC$110:IW$110)),(IX$110-IW$110)),0)+IF($E178=IX$22,VLOOKUP($C178,Input!$A$8:$IA$39,MATCH(IX$21,Input!$A$6:$IA$6,0),FALSE),0)*IF(IX$109&gt;=MAX($IC$109:IW$109),MIN((IX$109-MAX($IC$109:IW$109)),(IX$109-IW$109)),0)</f>
        <v>0</v>
      </c>
      <c r="IY178" s="1">
        <f>+IF($E178=IY$22,VLOOKUP($C178,Input!$A$8:$IA$39,MATCH(IY$21,Input!$A$6:$IA$6,0),FALSE),0)*IF(IY$110&gt;=MAX($IC$110:IX$110),MIN((IY$110-MAX($IC$110:IX$110)),(IY$110-IX$110)),0)+IF($E178=IY$22,VLOOKUP($C178,Input!$A$8:$IA$39,MATCH(IY$21,Input!$A$6:$IA$6,0),FALSE),0)*IF(IY$109&gt;=MAX($IC$109:IX$109),MIN((IY$109-MAX($IC$109:IX$109)),(IY$109-IX$109)),0)</f>
        <v>0</v>
      </c>
      <c r="IZ178" s="1">
        <f>+IF($E178=IZ$22,VLOOKUP($C178,Input!$A$8:$IA$39,MATCH(IZ$21,Input!$A$6:$IA$6,0),FALSE),0)*IF(IZ$110&gt;=MAX($IC$110:IY$110),MIN((IZ$110-MAX($IC$110:IY$110)),(IZ$110-IY$110)),0)+IF($E178=IZ$22,VLOOKUP($C178,Input!$A$8:$IA$39,MATCH(IZ$21,Input!$A$6:$IA$6,0),FALSE),0)*IF(IZ$109&gt;=MAX($IC$109:IY$109),MIN((IZ$109-MAX($IC$109:IY$109)),(IZ$109-IY$109)),0)</f>
        <v>0</v>
      </c>
      <c r="JA178" s="1">
        <f>+IF($E178=JA$22,VLOOKUP($C178,Input!$A$8:$IA$39,MATCH(JA$21,Input!$A$6:$IA$6,0),FALSE),0)*IF(JA$110&gt;=MAX($IC$110:IZ$110),MIN((JA$110-MAX($IC$110:IZ$110)),(JA$110-IZ$110)),0)+IF($E178=JA$22,VLOOKUP($C178,Input!$A$8:$IA$39,MATCH(JA$21,Input!$A$6:$IA$6,0),FALSE),0)*IF(JA$109&gt;=MAX($IC$109:IZ$109),MIN((JA$109-MAX($IC$109:IZ$109)),(JA$109-IZ$109)),0)</f>
        <v>0</v>
      </c>
      <c r="JB178" s="1">
        <f>+IF($E178=JB$22,VLOOKUP($C178,Input!$A$8:$IA$39,MATCH(JB$21,Input!$A$6:$IA$6,0),FALSE),0)*IF(JB$110&gt;=MAX($IC$110:JA$110),MIN((JB$110-MAX($IC$110:JA$110)),(JB$110-JA$110)),0)+IF($E178=JB$22,VLOOKUP($C178,Input!$A$8:$IA$39,MATCH(JB$21,Input!$A$6:$IA$6,0),FALSE),0)*IF(JB$109&gt;=MAX($IC$109:JA$109),MIN((JB$109-MAX($IC$109:JA$109)),(JB$109-JA$109)),0)</f>
        <v>0</v>
      </c>
      <c r="JC178" s="1">
        <f>+IF($E178=JC$22,VLOOKUP($C178,Input!$A$8:$IA$39,MATCH(JC$21,Input!$A$6:$IA$6,0),FALSE),0)*IF(JC$110&gt;=MAX($IC$110:JB$110),MIN((JC$110-MAX($IC$110:JB$110)),(JC$110-JB$110)),0)+IF($E178=JC$22,VLOOKUP($C178,Input!$A$8:$IA$39,MATCH(JC$21,Input!$A$6:$IA$6,0),FALSE),0)*IF(JC$109&gt;=MAX($IC$109:JB$109),MIN((JC$109-MAX($IC$109:JB$109)),(JC$109-JB$109)),0)</f>
        <v>0</v>
      </c>
      <c r="JD178" s="1">
        <f>+IF($E178=JD$22,VLOOKUP($C178,Input!$A$8:$IA$39,MATCH(JD$21,Input!$A$6:$IA$6,0),FALSE),0)*IF(JD$110&gt;=MAX($IC$110:JC$110),MIN((JD$110-MAX($IC$110:JC$110)),(JD$110-JC$110)),0)+IF($E178=JD$22,VLOOKUP($C178,Input!$A$8:$IA$39,MATCH(JD$21,Input!$A$6:$IA$6,0),FALSE),0)*IF(JD$109&gt;=MAX($IC$109:JC$109),MIN((JD$109-MAX($IC$109:JC$109)),(JD$109-JC$109)),0)</f>
        <v>0</v>
      </c>
      <c r="JE178" s="1">
        <f>+IF($E178=JE$22,VLOOKUP($C178,Input!$A$8:$IA$39,MATCH(JE$21,Input!$A$6:$IA$6,0),FALSE),0)*IF(JE$110&gt;=MAX($IC$110:JD$110),MIN((JE$110-MAX($IC$110:JD$110)),(JE$110-JD$110)),0)+IF($E178=JE$22,VLOOKUP($C178,Input!$A$8:$IA$39,MATCH(JE$21,Input!$A$6:$IA$6,0),FALSE),0)*IF(JE$109&gt;=MAX($IC$109:JD$109),MIN((JE$109-MAX($IC$109:JD$109)),(JE$109-JD$109)),0)</f>
        <v>0</v>
      </c>
      <c r="JF178" s="1">
        <f>+IF($E178=JF$22,VLOOKUP($C178,Input!$A$8:$IA$39,MATCH(JF$21,Input!$A$6:$IA$6,0),FALSE),0)*IF(JF$110&gt;=MAX($IC$110:JE$110),MIN((JF$110-MAX($IC$110:JE$110)),(JF$110-JE$110)),0)+IF($E178=JF$22,VLOOKUP($C178,Input!$A$8:$IA$39,MATCH(JF$21,Input!$A$6:$IA$6,0),FALSE),0)*IF(JF$109&gt;=MAX($IC$109:JE$109),MIN((JF$109-MAX($IC$109:JE$109)),(JF$109-JE$109)),0)</f>
        <v>0</v>
      </c>
      <c r="JG178" s="1">
        <f>+IF($E178=JG$22,VLOOKUP($C178,Input!$A$8:$IA$39,MATCH(JG$21,Input!$A$6:$IA$6,0),FALSE),0)*IF(JG$110&gt;=MAX($IC$110:JF$110),MIN((JG$110-MAX($IC$110:JF$110)),(JG$110-JF$110)),0)+IF($E178=JG$22,VLOOKUP($C178,Input!$A$8:$IA$39,MATCH(JG$21,Input!$A$6:$IA$6,0),FALSE),0)*IF(JG$109&gt;=MAX($IC$109:JF$109),MIN((JG$109-MAX($IC$109:JF$109)),(JG$109-JF$109)),0)</f>
        <v>0</v>
      </c>
      <c r="JH178" s="1">
        <f>+IF($E178=JH$22,VLOOKUP($C178,Input!$A$8:$IA$39,MATCH(JH$21,Input!$A$6:$IA$6,0),FALSE),0)*IF(JH$110&gt;=MAX($IC$110:JG$110),MIN((JH$110-MAX($IC$110:JG$110)),(JH$110-JG$110)),0)+IF($E178=JH$22,VLOOKUP($C178,Input!$A$8:$IA$39,MATCH(JH$21,Input!$A$6:$IA$6,0),FALSE),0)*IF(JH$109&gt;=MAX($IC$109:JG$109),MIN((JH$109-MAX($IC$109:JG$109)),(JH$109-JG$109)),0)</f>
        <v>0</v>
      </c>
      <c r="JI178" s="1">
        <f>+IF($E178=JI$22,VLOOKUP($C178,Input!$A$8:$IA$39,MATCH(JI$21,Input!$A$6:$IA$6,0),FALSE),0)*IF(JI$110&gt;=MAX($IC$110:JH$110),MIN((JI$110-MAX($IC$110:JH$110)),(JI$110-JH$110)),0)+IF($E178=JI$22,VLOOKUP($C178,Input!$A$8:$IA$39,MATCH(JI$21,Input!$A$6:$IA$6,0),FALSE),0)*IF(JI$109&gt;=MAX($IC$109:JH$109),MIN((JI$109-MAX($IC$109:JH$109)),(JI$109-JH$109)),0)</f>
        <v>0</v>
      </c>
      <c r="JJ178" s="1">
        <f>+IF($E178=JJ$22,VLOOKUP($C178,Input!$A$8:$IA$39,MATCH(JJ$21,Input!$A$6:$IA$6,0),FALSE),0)*IF(JJ$110&gt;=MAX($IC$110:JI$110),MIN((JJ$110-MAX($IC$110:JI$110)),(JJ$110-JI$110)),0)+IF($E178=JJ$22,VLOOKUP($C178,Input!$A$8:$IA$39,MATCH(JJ$21,Input!$A$6:$IA$6,0),FALSE),0)*IF(JJ$109&gt;=MAX($IC$109:JI$109),MIN((JJ$109-MAX($IC$109:JI$109)),(JJ$109-JI$109)),0)</f>
        <v>0</v>
      </c>
      <c r="JK178" s="1">
        <f>+IF($E178=JK$22,VLOOKUP($C178,Input!$A$8:$IA$39,MATCH(JK$21,Input!$A$6:$IA$6,0),FALSE),0)*IF(JK$110&gt;=MAX($IC$110:JJ$110),MIN((JK$110-MAX($IC$110:JJ$110)),(JK$110-JJ$110)),0)+IF($E178=JK$22,VLOOKUP($C178,Input!$A$8:$IA$39,MATCH(JK$21,Input!$A$6:$IA$6,0),FALSE),0)*IF(JK$109&gt;=MAX($IC$109:JJ$109),MIN((JK$109-MAX($IC$109:JJ$109)),(JK$109-JJ$109)),0)</f>
        <v>0</v>
      </c>
      <c r="JL178" s="1">
        <f>+IF($E178=JL$22,VLOOKUP($C178,Input!$A$8:$IA$39,MATCH(JL$21,Input!$A$6:$IA$6,0),FALSE),0)*IF(JL$110&gt;=MAX($IC$110:JK$110),MIN((JL$110-MAX($IC$110:JK$110)),(JL$110-JK$110)),0)+IF($E178=JL$22,VLOOKUP($C178,Input!$A$8:$IA$39,MATCH(JL$21,Input!$A$6:$IA$6,0),FALSE),0)*IF(JL$109&gt;=MAX($IC$109:JK$109),MIN((JL$109-MAX($IC$109:JK$109)),(JL$109-JK$109)),0)</f>
        <v>0</v>
      </c>
      <c r="JN178" t="str">
        <f>+VLOOKUP($C178,Input!$A$8:$GZ$39,MATCH(JN$21,Input!$A$6:$GZ$6,0),FALSE)</f>
        <v>CNG Station Maint in fuel price</v>
      </c>
      <c r="JO178" s="1">
        <f>IF($E178+$I178+$D$7&lt;=JO$22,0,IF(JO$22-$D$7&gt;=$E178,VLOOKUP($C178,Input!$A$8:$GZ$39,MATCH(JO$21,Input!$A$6:$GZ$6,0),FALSE),0)*$F178/$G178)*$D178</f>
        <v>0</v>
      </c>
      <c r="JP178" s="1">
        <f>IF($E178+$I178+$D$7&lt;=JP$22,0,IF(JP$22-$D$7&gt;=$E178,VLOOKUP($C178,Input!$A$8:$GZ$39,MATCH(JP$21,Input!$A$6:$GZ$6,0),FALSE),0)*$F178/$G178)*$D178</f>
        <v>0</v>
      </c>
      <c r="JQ178" s="1">
        <f>IF($E178+$I178+$D$7&lt;=JQ$22,0,IF(JQ$22-$D$7&gt;=$E178,VLOOKUP($C178,Input!$A$8:$GZ$39,MATCH(JQ$21,Input!$A$6:$GZ$6,0),FALSE),0)*$F178/$G178)*$D178</f>
        <v>0</v>
      </c>
      <c r="JR178" s="1">
        <f>IF($E178+$I178+$D$7&lt;=JR$22,0,IF(JR$22-$D$7&gt;=$E178,VLOOKUP($C178,Input!$A$8:$GZ$39,MATCH(JR$21,Input!$A$6:$GZ$6,0),FALSE),0)*$F178/$G178)*$D178</f>
        <v>0</v>
      </c>
      <c r="JS178" s="1">
        <f>IF($E178+$I178+$D$7&lt;=JS$22,0,IF(JS$22-$D$7&gt;=$E178,VLOOKUP($C178,Input!$A$8:$GZ$39,MATCH(JS$21,Input!$A$6:$GZ$6,0),FALSE),0)*$F178/$G178)*$D178</f>
        <v>0</v>
      </c>
      <c r="JT178" s="1">
        <f>IF($E178+$I178+$D$7&lt;=JT$22,0,IF(JT$22-$D$7&gt;=$E178,VLOOKUP($C178,Input!$A$8:$GZ$39,MATCH(JT$21,Input!$A$6:$GZ$6,0),FALSE),0)*$F178/$G178)*$D178</f>
        <v>0</v>
      </c>
      <c r="JU178" s="1">
        <f>IF($E178+$I178+$D$7&lt;=JU$22,0,IF(JU$22-$D$7&gt;=$E178,VLOOKUP($C178,Input!$A$8:$GZ$39,MATCH(JU$21,Input!$A$6:$GZ$6,0),FALSE),0)*$F178/$G178)*$D178</f>
        <v>0</v>
      </c>
      <c r="JV178" s="1">
        <f>IF($E178+$I178+$D$7&lt;=JV$22,0,IF(JV$22-$D$7&gt;=$E178,VLOOKUP($C178,Input!$A$8:$GZ$39,MATCH(JV$21,Input!$A$6:$GZ$6,0),FALSE),0)*$F178/$G178)*$D178</f>
        <v>0</v>
      </c>
      <c r="JW178" s="1">
        <f>IF($E178+$I178+$D$7&lt;=JW$22,0,IF(JW$22-$D$7&gt;=$E178,VLOOKUP($C178,Input!$A$8:$GZ$39,MATCH(JW$21,Input!$A$6:$GZ$6,0),FALSE),0)*$F178/$G178)*$D178</f>
        <v>0</v>
      </c>
      <c r="JX178" s="1">
        <f>IF($E178+$I178+$D$7&lt;=JX$22,0,IF(JX$22-$D$7&gt;=$E178,VLOOKUP($C178,Input!$A$8:$GZ$39,MATCH(JX$21,Input!$A$6:$GZ$6,0),FALSE),0)*$F178/$G178)*$D178</f>
        <v>0</v>
      </c>
      <c r="JY178" s="1">
        <f>IF($E178+$I178+$D$7&lt;=JY$22,0,IF(JY$22-$D$7&gt;=$E178,VLOOKUP($C178,Input!$A$8:$GZ$39,MATCH(JY$21,Input!$A$6:$GZ$6,0),FALSE),0)*$F178/$G178)*$D178</f>
        <v>0</v>
      </c>
      <c r="JZ178" s="1">
        <f>IF($E178+$I178+$D$7&lt;=JZ$22,0,IF(JZ$22-$D$7&gt;=$E178,VLOOKUP($C178,Input!$A$8:$GZ$39,MATCH(JZ$21,Input!$A$6:$GZ$6,0),FALSE),0)*$F178/$G178)*$D178</f>
        <v>0</v>
      </c>
      <c r="KA178" s="1">
        <f>IF($E178+$I178+$D$7&lt;=KA$22,0,IF(KA$22-$D$7&gt;=$E178,VLOOKUP($C178,Input!$A$8:$GZ$39,MATCH(KA$21,Input!$A$6:$GZ$6,0),FALSE),0)*$F178/$G178)*$D178</f>
        <v>0</v>
      </c>
      <c r="KB178" s="1">
        <f>IF($E178+$I178+$D$7&lt;=KB$22,0,IF(KB$22-$D$7&gt;=$E178,VLOOKUP($C178,Input!$A$8:$GZ$39,MATCH(KB$21,Input!$A$6:$GZ$6,0),FALSE),0)*$F178/$G178)*$D178</f>
        <v>0</v>
      </c>
      <c r="KC178" s="1">
        <f>IF($E178+$I178+$D$7&lt;=KC$22,0,IF(KC$22-$D$7&gt;=$E178,VLOOKUP($C178,Input!$A$8:$GZ$39,MATCH(KC$21,Input!$A$6:$GZ$6,0),FALSE),0)*$F178/$G178)*$D178</f>
        <v>0</v>
      </c>
      <c r="KD178" s="1">
        <f>IF($E178+$I178+$D$7&lt;=KD$22,0,IF(KD$22-$D$7&gt;=$E178,VLOOKUP($C178,Input!$A$8:$GZ$39,MATCH(KD$21,Input!$A$6:$GZ$6,0),FALSE),0)*$F178/$G178)*$D178</f>
        <v>0</v>
      </c>
      <c r="KE178" s="1">
        <f>IF($E178+$I178+$D$7&lt;=KE$22,0,IF(KE$22-$D$7&gt;=$E178,VLOOKUP($C178,Input!$A$8:$GZ$39,MATCH(KE$21,Input!$A$6:$GZ$6,0),FALSE),0)*$F178/$G178)*$D178</f>
        <v>0</v>
      </c>
      <c r="KF178" s="1">
        <f>IF($E178+$I178+$D$7&lt;=KF$22,0,IF(KF$22-$D$7&gt;=$E178,VLOOKUP($C178,Input!$A$8:$GZ$39,MATCH(KF$21,Input!$A$6:$GZ$6,0),FALSE),0)*$F178/$G178)*$D178</f>
        <v>0</v>
      </c>
      <c r="KG178" s="1">
        <f>IF($E178+$I178+$D$7&lt;=KG$22,0,IF(KG$22-$D$7&gt;=$E178,VLOOKUP($C178,Input!$A$8:$GZ$39,MATCH(KG$21,Input!$A$6:$GZ$6,0),FALSE),0)*$F178/$G178)*$D178</f>
        <v>0</v>
      </c>
      <c r="KH178" s="1">
        <f>IF($E178+$I178+$D$7&lt;=KH$22,0,IF(KH$22-$D$7&gt;=$E178,VLOOKUP($C178,Input!$A$8:$GZ$39,MATCH(KH$21,Input!$A$6:$GZ$6,0),FALSE),0)*$F178/$G178)*$D178</f>
        <v>0</v>
      </c>
      <c r="KI178" s="1">
        <f>IF($E178+$I178+$D$7&lt;=KI$22,0,IF(KI$22-$D$7&gt;=$E178,VLOOKUP($C178,Input!$A$8:$GZ$39,MATCH(KI$21,Input!$A$6:$GZ$6,0),FALSE),0)*$F178/$G178)*$D178</f>
        <v>0</v>
      </c>
      <c r="KJ178" s="1">
        <f>IF($E178+$I178+$D$7&lt;=KJ$22,0,IF(KJ$22-$D$7&gt;=$E178,VLOOKUP($C178,Input!$A$8:$GZ$39,MATCH(KJ$21,Input!$A$6:$GZ$6,0),FALSE),0)*$F178/$G178)*$D178</f>
        <v>0</v>
      </c>
      <c r="KK178" s="1">
        <f>IF($E178+$I178+$D$7&lt;=KK$22,0,IF(KK$22-$D$7&gt;=$E178,VLOOKUP($C178,Input!$A$8:$GZ$39,MATCH(KK$21,Input!$A$6:$GZ$6,0),FALSE),0)*$F178/$G178)*$D178</f>
        <v>0</v>
      </c>
      <c r="KL178" s="1">
        <f>IF($E178+$I178+$D$7&lt;=KL$22,0,IF(KL$22-$D$7&gt;=$E178,VLOOKUP($C178,Input!$A$8:$GZ$39,MATCH(KL$21,Input!$A$6:$GZ$6,0),FALSE),0)*$F178/$G178)*$D178</f>
        <v>0</v>
      </c>
      <c r="KM178" s="1">
        <f>IF($E178+$I178+$D$7&lt;=KM$22,0,IF(KM$22-$D$7&gt;=$E178,VLOOKUP($C178,Input!$A$8:$GZ$39,MATCH(KM$21,Input!$A$6:$GZ$6,0),FALSE),0)*$F178/$G178)*$D178</f>
        <v>0</v>
      </c>
      <c r="KN178" s="1">
        <f>IF($E178+$I178+$D$7&lt;=KN$22,0,IF(KN$22-$D$7&gt;=$E178,VLOOKUP($C178,Input!$A$8:$GZ$39,MATCH(KN$21,Input!$A$6:$GZ$6,0),FALSE),0)*$F178/$G178)*$D178</f>
        <v>0</v>
      </c>
      <c r="KO178" s="1">
        <f>IF($E178+$I178+$D$7&lt;=KO$22,0,IF(KO$22-$D$7&gt;=$E178,VLOOKUP($C178,Input!$A$8:$GZ$39,MATCH(KO$21,Input!$A$6:$GZ$6,0),FALSE),0)*$F178/$G178)*$D178</f>
        <v>0</v>
      </c>
      <c r="KP178" s="1">
        <f>IF($E178+$I178+$D$7&lt;=KP$22,0,IF(KP$22-$D$7&gt;=$E178,VLOOKUP($C178,Input!$A$8:$GZ$39,MATCH(KP$21,Input!$A$6:$GZ$6,0),FALSE),0)*$F178/$G178)*$D178</f>
        <v>0</v>
      </c>
      <c r="KQ178" s="1">
        <f>IF($E178+$I178+$D$7&lt;=KQ$22,0,IF(KQ$22-$D$7&gt;=$E178,VLOOKUP($C178,Input!$A$8:$GZ$39,MATCH(KQ$21,Input!$A$6:$GZ$6,0),FALSE),0)*$F178/$G178)*$D178</f>
        <v>0</v>
      </c>
      <c r="KR178" s="1">
        <f>IF($E178+$I178+$D$7&lt;=KR$22,0,IF(KR$22-$D$7&gt;=$E178,VLOOKUP($C178,Input!$A$8:$GZ$39,MATCH(KR$21,Input!$A$6:$GZ$6,0),FALSE),0)*$F178/$G178)*$D178</f>
        <v>0</v>
      </c>
      <c r="KS178" s="1">
        <f>IF($E178+$I178+$D$7&lt;=KS$22,0,IF(KS$22-$D$7&gt;=$E178,VLOOKUP($C178,Input!$A$8:$GZ$39,MATCH(KS$21,Input!$A$6:$GZ$6,0),FALSE),0)*$F178/$G178)*$D178</f>
        <v>0</v>
      </c>
      <c r="KT178" s="1">
        <f>IF($E178+$I178+$D$7&lt;=KT$22,0,IF(KT$22-$D$7&gt;=$E178,VLOOKUP($C178,Input!$A$8:$GZ$39,MATCH(KT$21,Input!$A$6:$GZ$6,0),FALSE),0)*$F178/$G178)*$D178</f>
        <v>0</v>
      </c>
      <c r="KU178" s="1">
        <f>IF($E178+$I178+$D$7&lt;=KU$22,0,IF(KU$22-$D$7&gt;=$E178,VLOOKUP($C178,Input!$A$8:$GZ$39,MATCH(KU$21,Input!$A$6:$GZ$6,0),FALSE),0)*$F178/$G178)*$D178</f>
        <v>0</v>
      </c>
      <c r="KV178" s="1">
        <f>IF($E178+$I178+$D$7&lt;=KV$22,0,IF(KV$22-$D$7&gt;=$E178,VLOOKUP($C178,Input!$A$8:$GZ$39,MATCH(KV$21,Input!$A$6:$GZ$6,0),FALSE),0)*$F178/$G178)*$D178</f>
        <v>0</v>
      </c>
      <c r="KW178" s="1">
        <f>IF($E178+$I178+$D$7&lt;=KW$22,0,IF(KW$22-$D$7&gt;=$E178,VLOOKUP($C178,Input!$A$8:$GZ$39,MATCH(KW$21,Input!$A$6:$GZ$6,0),FALSE),0)*$F178/$G178)*$D178</f>
        <v>0</v>
      </c>
      <c r="KY178" t="str">
        <f>VLOOKUP($C178,Input!$A$8:$HV$39,MATCH(KY$21,Input!$A$6:$HV$6,0),FALSE)</f>
        <v xml:space="preserve">CNG (compressed and at pump, including station maintenance) </v>
      </c>
      <c r="KZ178" s="1">
        <f>IF($E178+$I178+$D$7&lt;=KZ$22,0,IF(KZ$22-$D$7&gt;=$E178,VLOOKUP($C178,Input!$A$8:$HV$39,MATCH(KZ$21,Input!$A$6:$HV$6,0),FALSE)/$G178*$F178,0))*$D178</f>
        <v>0</v>
      </c>
      <c r="LA178" s="1">
        <f>IF($E178+$I178+$D$7&lt;=LA$22,0,IF(LA$22-$D$7&gt;=$E178,VLOOKUP($C178,Input!$A$8:$HV$39,MATCH(LA$21,Input!$A$6:$HV$6,0),FALSE)/$G178*$F178,0))*$D178</f>
        <v>0</v>
      </c>
      <c r="LB178" s="1">
        <f>IF($E178+$I178+$D$7&lt;=LB$22,0,IF(LB$22-$D$7&gt;=$E178,VLOOKUP($C178,Input!$A$8:$HV$39,MATCH(LB$21,Input!$A$6:$HV$6,0),FALSE)/$G178*$F178,0))*$D178</f>
        <v>0</v>
      </c>
      <c r="LC178" s="1">
        <f>IF($E178+$I178+$D$7&lt;=LC$22,0,IF(LC$22-$D$7&gt;=$E178,VLOOKUP($C178,Input!$A$8:$HV$39,MATCH(LC$21,Input!$A$6:$HV$6,0),FALSE)/$G178*$F178,0))*$D178</f>
        <v>0</v>
      </c>
      <c r="LD178" s="1">
        <f>IF($E178+$I178+$D$7&lt;=LD$22,0,IF(LD$22-$D$7&gt;=$E178,VLOOKUP($C178,Input!$A$8:$HV$39,MATCH(LD$21,Input!$A$6:$HV$6,0),FALSE)/$G178*$F178,0))*$D178</f>
        <v>0</v>
      </c>
      <c r="LE178" s="1">
        <f>IF($E178+$I178+$D$7&lt;=LE$22,0,IF(LE$22-$D$7&gt;=$E178,VLOOKUP($C178,Input!$A$8:$HV$39,MATCH(LE$21,Input!$A$6:$HV$6,0),FALSE)/$G178*$F178,0))*$D178</f>
        <v>0</v>
      </c>
      <c r="LF178" s="1">
        <f>IF($E178+$I178+$D$7&lt;=LF$22,0,IF(LF$22-$D$7&gt;=$E178,VLOOKUP($C178,Input!$A$8:$HV$39,MATCH(LF$21,Input!$A$6:$HV$6,0),FALSE)/$G178*$F178,0))*$D178</f>
        <v>0</v>
      </c>
      <c r="LG178" s="1">
        <f>IF($E178+$I178+$D$7&lt;=LG$22,0,IF(LG$22-$D$7&gt;=$E178,VLOOKUP($C178,Input!$A$8:$HV$39,MATCH(LG$21,Input!$A$6:$HV$6,0),FALSE)/$G178*$F178,0))*$D178</f>
        <v>0</v>
      </c>
      <c r="LH178" s="1">
        <f>IF($E178+$I178+$D$7&lt;=LH$22,0,IF(LH$22-$D$7&gt;=$E178,VLOOKUP($C178,Input!$A$8:$HV$39,MATCH(LH$21,Input!$A$6:$HV$6,0),FALSE)/$G178*$F178,0))*$D178</f>
        <v>0</v>
      </c>
      <c r="LI178" s="1">
        <f>IF($E178+$I178+$D$7&lt;=LI$22,0,IF(LI$22-$D$7&gt;=$E178,VLOOKUP($C178,Input!$A$8:$HV$39,MATCH(LI$21,Input!$A$6:$HV$6,0),FALSE)/$G178*$F178,0))*$D178</f>
        <v>0</v>
      </c>
      <c r="LJ178" s="1">
        <f>IF($E178+$I178+$D$7&lt;=LJ$22,0,IF(LJ$22-$D$7&gt;=$E178,VLOOKUP($C178,Input!$A$8:$HV$39,MATCH(LJ$21,Input!$A$6:$HV$6,0),FALSE)/$G178*$F178,0))*$D178</f>
        <v>0</v>
      </c>
      <c r="LK178" s="1">
        <f>IF($E178+$I178+$D$7&lt;=LK$22,0,IF(LK$22-$D$7&gt;=$E178,VLOOKUP($C178,Input!$A$8:$HV$39,MATCH(LK$21,Input!$A$6:$HV$6,0),FALSE)/$G178*$F178,0))*$D178</f>
        <v>0</v>
      </c>
      <c r="LL178" s="1">
        <f>IF($E178+$I178+$D$7&lt;=LL$22,0,IF(LL$22-$D$7&gt;=$E178,VLOOKUP($C178,Input!$A$8:$HV$39,MATCH(LL$21,Input!$A$6:$HV$6,0),FALSE)/$G178*$F178,0))*$D178</f>
        <v>0</v>
      </c>
      <c r="LM178" s="1">
        <f>IF($E178+$I178+$D$7&lt;=LM$22,0,IF(LM$22-$D$7&gt;=$E178,VLOOKUP($C178,Input!$A$8:$HV$39,MATCH(LM$21,Input!$A$6:$HV$6,0),FALSE)/$G178*$F178,0))*$D178</f>
        <v>0</v>
      </c>
      <c r="LN178" s="1">
        <f>IF($E178+$I178+$D$7&lt;=LN$22,0,IF(LN$22-$D$7&gt;=$E178,VLOOKUP($C178,Input!$A$8:$HV$39,MATCH(LN$21,Input!$A$6:$HV$6,0),FALSE)/$G178*$F178,0))*$D178</f>
        <v>0</v>
      </c>
      <c r="LO178" s="1">
        <f>IF($E178+$I178+$D$7&lt;=LO$22,0,IF(LO$22-$D$7&gt;=$E178,VLOOKUP($C178,Input!$A$8:$HV$39,MATCH(LO$21,Input!$A$6:$HV$6,0),FALSE)/$G178*$F178,0))*$D178</f>
        <v>0</v>
      </c>
      <c r="LP178" s="1">
        <f>IF($E178+$I178+$D$7&lt;=LP$22,0,IF(LP$22-$D$7&gt;=$E178,VLOOKUP($C178,Input!$A$8:$HV$39,MATCH(LP$21,Input!$A$6:$HV$6,0),FALSE)/$G178*$F178,0))*$D178</f>
        <v>0</v>
      </c>
      <c r="LQ178" s="1">
        <f>IF($E178+$I178+$D$7&lt;=LQ$22,0,IF(LQ$22-$D$7&gt;=$E178,VLOOKUP($C178,Input!$A$8:$HV$39,MATCH(LQ$21,Input!$A$6:$HV$6,0),FALSE)/$G178*$F178,0))*$D178</f>
        <v>0</v>
      </c>
      <c r="LR178" s="1">
        <f>IF($E178+$I178+$D$7&lt;=LR$22,0,IF(LR$22-$D$7&gt;=$E178,VLOOKUP($C178,Input!$A$8:$HV$39,MATCH(LR$21,Input!$A$6:$HV$6,0),FALSE)/$G178*$F178,0))*$D178</f>
        <v>0</v>
      </c>
      <c r="LS178" s="1">
        <f>IF($E178+$I178+$D$7&lt;=LS$22,0,IF(LS$22-$D$7&gt;=$E178,VLOOKUP($C178,Input!$A$8:$HV$39,MATCH(LS$21,Input!$A$6:$HV$6,0),FALSE)/$G178*$F178,0))*$D178</f>
        <v>0</v>
      </c>
      <c r="LT178" s="1">
        <f>IF($E178+$I178+$D$7&lt;=LT$22,0,IF(LT$22-$D$7&gt;=$E178,VLOOKUP($C178,Input!$A$8:$HV$39,MATCH(LT$21,Input!$A$6:$HV$6,0),FALSE)/$G178*$F178,0))*$D178</f>
        <v>0</v>
      </c>
      <c r="LU178" s="1">
        <f>IF($E178+$I178+$D$7&lt;=LU$22,0,IF(LU$22-$D$7&gt;=$E178,VLOOKUP($C178,Input!$A$8:$HV$39,MATCH(LU$21,Input!$A$6:$HV$6,0),FALSE)/$G178*$F178,0))*$D178</f>
        <v>0</v>
      </c>
      <c r="LV178" s="1">
        <f>IF($E178+$I178+$D$7&lt;=LV$22,0,IF(LV$22-$D$7&gt;=$E178,VLOOKUP($C178,Input!$A$8:$HV$39,MATCH(LV$21,Input!$A$6:$HV$6,0),FALSE)/$G178*$F178,0))*$D178</f>
        <v>0</v>
      </c>
      <c r="LW178" s="1">
        <f>IF($E178+$I178+$D$7&lt;=LW$22,0,IF(LW$22-$D$7&gt;=$E178,VLOOKUP($C178,Input!$A$8:$HV$39,MATCH(LW$21,Input!$A$6:$HV$6,0),FALSE)/$G178*$F178,0))*$D178</f>
        <v>0</v>
      </c>
      <c r="LX178" s="1">
        <f>IF($E178+$I178+$D$7&lt;=LX$22,0,IF(LX$22-$D$7&gt;=$E178,VLOOKUP($C178,Input!$A$8:$HV$39,MATCH(LX$21,Input!$A$6:$HV$6,0),FALSE)/$G178*$F178,0))*$D178</f>
        <v>0</v>
      </c>
      <c r="LY178" s="1">
        <f>IF($E178+$I178+$D$7&lt;=LY$22,0,IF(LY$22-$D$7&gt;=$E178,VLOOKUP($C178,Input!$A$8:$HV$39,MATCH(LY$21,Input!$A$6:$HV$6,0),FALSE)/$G178*$F178,0))*$D178</f>
        <v>0</v>
      </c>
      <c r="LZ178" s="1">
        <f>IF($E178+$I178+$D$7&lt;=LZ$22,0,IF(LZ$22-$D$7&gt;=$E178,VLOOKUP($C178,Input!$A$8:$HV$39,MATCH(LZ$21,Input!$A$6:$HV$6,0),FALSE)/$G178*$F178,0))*$D178</f>
        <v>0</v>
      </c>
      <c r="MA178" s="1">
        <f>IF($E178+$I178+$D$7&lt;=MA$22,0,IF(MA$22-$D$7&gt;=$E178,VLOOKUP($C178,Input!$A$8:$HV$39,MATCH(MA$21,Input!$A$6:$HV$6,0),FALSE)/$G178*$F178,0))*$D178</f>
        <v>0</v>
      </c>
      <c r="MB178" s="1">
        <f>IF($E178+$I178+$D$7&lt;=MB$22,0,IF(MB$22-$D$7&gt;=$E178,VLOOKUP($C178,Input!$A$8:$HV$39,MATCH(MB$21,Input!$A$6:$HV$6,0),FALSE)/$G178*$F178,0))*$D178</f>
        <v>0</v>
      </c>
      <c r="MC178" s="1">
        <f>IF($E178+$I178+$D$7&lt;=MC$22,0,IF(MC$22-$D$7&gt;=$E178,VLOOKUP($C178,Input!$A$8:$HV$39,MATCH(MC$21,Input!$A$6:$HV$6,0),FALSE)/$G178*$F178,0))*$D178</f>
        <v>0</v>
      </c>
      <c r="MD178" s="1">
        <f>IF($E178+$I178+$D$7&lt;=MD$22,0,IF(MD$22-$D$7&gt;=$E178,VLOOKUP($C178,Input!$A$8:$HV$39,MATCH(MD$21,Input!$A$6:$HV$6,0),FALSE)/$G178*$F178,0))*$D178</f>
        <v>0</v>
      </c>
      <c r="ME178" s="1">
        <f>IF($E178+$I178+$D$7&lt;=ME$22,0,IF(ME$22-$D$7&gt;=$E178,VLOOKUP($C178,Input!$A$8:$HV$39,MATCH(ME$21,Input!$A$6:$HV$6,0),FALSE)/$G178*$F178,0))*$D178</f>
        <v>0</v>
      </c>
      <c r="MF178" s="1">
        <f>IF($E178+$I178+$D$7&lt;=MF$22,0,IF(MF$22-$D$7&gt;=$E178,VLOOKUP($C178,Input!$A$8:$HV$39,MATCH(MF$21,Input!$A$6:$HV$6,0),FALSE)/$G178*$F178,0))*$D178</f>
        <v>0</v>
      </c>
      <c r="MG178" s="1">
        <f>IF($E178+$I178+$D$7&lt;=MG$22,0,IF(MG$22-$D$7&gt;=$E178,VLOOKUP($C178,Input!$A$8:$HV$39,MATCH(MG$21,Input!$A$6:$HV$6,0),FALSE)/$G178*$F178,0))*$D178</f>
        <v>0</v>
      </c>
      <c r="MH178" s="1">
        <f>IF($E178+$I178+$D$7&lt;=MH$22,0,IF(MH$22-$D$7&gt;=$E178,VLOOKUP($C178,Input!$A$8:$HV$39,MATCH(MH$21,Input!$A$6:$HV$6,0),FALSE)/$G178*$F178,0))*$D178</f>
        <v>0</v>
      </c>
      <c r="MI178" s="1">
        <f>IF($E178+$I178+$D$7&lt;=MI$22,0,IF(MI$22-$D$7&gt;=$E178,VLOOKUP($C178,Input!$A$8:$HV$39,MATCH(MI$21,Input!$A$6:$HV$6,0),FALSE)/$G178*$F178,0))*$D178</f>
        <v>0</v>
      </c>
      <c r="MJ178" s="1">
        <f>IF($E178+$I178+$D$7&lt;=MJ$22,0,IF(MJ$22-$D$7&gt;=$E178,VLOOKUP($C178,Input!$A$8:$HV$39,MATCH(MJ$21,Input!$A$6:$HV$6,0),FALSE)/$G178*$F178,0))*$D178</f>
        <v>0</v>
      </c>
      <c r="MK178" s="1">
        <f>IF($E178+$I178+$D$7&lt;=MK$22,0,IF(MK$22-$D$7&gt;=$E178,VLOOKUP($C178,Input!$A$8:$HV$39,MATCH(MK$21,Input!$A$6:$HV$6,0),FALSE)/$G178*$F178,0))*$D178</f>
        <v>0</v>
      </c>
      <c r="ML178" s="1">
        <f>IF($E178+$I178+$D$7&lt;=ML$22,0,IF(ML$22-$D$7&gt;=$E178,VLOOKUP($C178,Input!$A$8:$HV$39,MATCH(ML$21,Input!$A$6:$HV$6,0),FALSE)/$G178*$F178,0))*$D178</f>
        <v>0</v>
      </c>
      <c r="MM178" s="1">
        <f>IF($E178+$I178+$D$7&lt;=MM$22,0,IF(MM$22-$D$7&gt;=$E178,VLOOKUP($C178,Input!$A$8:$HV$39,MATCH(MM$21,Input!$A$6:$HV$6,0),FALSE)/$G178*$F178,0))*$D178</f>
        <v>0</v>
      </c>
      <c r="MN178" s="1">
        <f>IF($E178+$I178+$D$7&lt;=MN$22,0,IF(MN$22-$D$7&gt;=$E178,VLOOKUP($C178,Input!$A$8:$HV$39,MATCH(MN$21,Input!$A$6:$HV$6,0),FALSE)/$G178*$F178,0))*$D178</f>
        <v>0</v>
      </c>
      <c r="MO178" s="1">
        <f>IF($E178+$I178+$D$7&lt;=MO$22,0,IF(MO$22-$D$7&gt;=$E178,VLOOKUP($C178,Input!$A$8:$HV$39,MATCH(MO$21,Input!$A$6:$HV$6,0),FALSE)/$G178*$F178,0))*$D178</f>
        <v>0</v>
      </c>
      <c r="MP178" s="1">
        <f>IF($E178+$I178+$D$7&lt;=MP$22,0,IF(MP$22-$D$7&gt;=$E178,VLOOKUP($C178,Input!$A$8:$HV$39,MATCH(MP$21,Input!$A$6:$HV$6,0),FALSE)/$G178*$F178,0))*$D178</f>
        <v>0</v>
      </c>
      <c r="MQ178" s="1">
        <f>IF($E178+$I178+$D$7&lt;=MQ$22,0,IF(MQ$22-$D$7&gt;=$E178,VLOOKUP($C178,Input!$A$8:$HV$39,MATCH(MQ$21,Input!$A$6:$HV$6,0),FALSE)/$G178*$F178,0))*$D178</f>
        <v>0</v>
      </c>
      <c r="MR178" s="1">
        <f>IF($E178+$I178+$D$7&lt;=MR$22,0,IF(MR$22-$D$7&gt;=$E178,VLOOKUP($C178,Input!$A$8:$HV$39,MATCH(MR$21,Input!$A$6:$HV$6,0),FALSE)/$G178*$F178,0))*$D178</f>
        <v>0</v>
      </c>
      <c r="MS178" s="1">
        <f>IF($E178+$I178+$D$7&lt;=MS$22,0,IF(MS$22-$D$7&gt;=$E178,VLOOKUP($C178,Input!$A$8:$HV$39,MATCH(MS$21,Input!$A$6:$HV$6,0),FALSE)/$G178*$F178,0))*$D178</f>
        <v>0</v>
      </c>
      <c r="MT178" s="1">
        <f>IF($E178+$I178+$D$7&lt;=MT$22,0,IF(MT$22-$D$7&gt;=$E178,VLOOKUP($C178,Input!$A$8:$HV$39,MATCH(MT$21,Input!$A$6:$HV$6,0),FALSE)/$G178*$F178,0))*$D178</f>
        <v>0</v>
      </c>
      <c r="MU178" s="1">
        <f>IF($E178+$I178+$D$7&lt;=MU$22,0,IF(MU$22-$D$7&gt;=$E178,VLOOKUP($C178,Input!$A$8:$HV$39,MATCH(MU$21,Input!$A$6:$HV$6,0),FALSE)/$G178*$F178,0))*$D178</f>
        <v>0</v>
      </c>
      <c r="MV178" s="1">
        <f>IF($E178+$I178+$D$7&lt;=MV$22,0,IF(MV$22-$D$7&gt;=$E178,VLOOKUP($C178,Input!$A$8:$HV$39,MATCH(MV$21,Input!$A$6:$HV$6,0),FALSE)/$G178*$F178,0))*$D178</f>
        <v>0</v>
      </c>
      <c r="MW178" s="1">
        <f>IF($E178+$I178+$D$7&lt;=MW$22,0,IF(MW$22-$D$7&gt;=$E178,VLOOKUP($C178,Input!$A$8:$HV$39,MATCH(MW$21,Input!$A$6:$HV$6,0),FALSE)/$G178*$F178,0))*$D178</f>
        <v>0</v>
      </c>
      <c r="MX178" s="1">
        <f>IF($E178+$I178+$D$7&lt;=MX$22,0,IF(MX$22-$D$7&gt;=$E178,VLOOKUP($C178,Input!$A$8:$HV$39,MATCH(MX$21,Input!$A$6:$HV$6,0),FALSE)/$G178*$F178,0))*$D178</f>
        <v>0</v>
      </c>
      <c r="MZ178" t="str">
        <f>VLOOKUP($C178,Input!$A$8:$HV$39,MATCH(MZ$21,Input!$A$6:$HV$6,0),FALSE)</f>
        <v>Fossil CNG LCFS Credit ($/DGE)</v>
      </c>
      <c r="NA178" s="1">
        <f>IF($E178+$I178+$D$7&lt;=NA$22,0,IF(NA$22-$D$7&gt;=$E178,-VLOOKUP($C178,Input!$A$8:$HV$39,MATCH(NA$21,Input!$A$6:$HV$6,0),FALSE)/$G178*$F178,0))*$D178*$G$4/100</f>
        <v>0</v>
      </c>
      <c r="NB178" s="1">
        <f>IF($E178+$I178+$D$7&lt;=NB$22,0,IF(NB$22-$D$7&gt;=$E178,-VLOOKUP($C178,Input!$A$8:$HV$39,MATCH(NB$21,Input!$A$6:$HV$6,0),FALSE)/$G178*$F178,0))*$D178*$G$4/100</f>
        <v>0</v>
      </c>
      <c r="NC178" s="1">
        <f>IF($E178+$I178+$D$7&lt;=NC$22,0,IF(NC$22-$D$7&gt;=$E178,-VLOOKUP($C178,Input!$A$8:$HV$39,MATCH(NC$21,Input!$A$6:$HV$6,0),FALSE)/$G178*$F178,0))*$D178*$G$4/100</f>
        <v>0</v>
      </c>
      <c r="ND178" s="1">
        <f>IF($E178+$I178+$D$7&lt;=ND$22,0,IF(ND$22-$D$7&gt;=$E178,-VLOOKUP($C178,Input!$A$8:$HV$39,MATCH(ND$21,Input!$A$6:$HV$6,0),FALSE)/$G178*$F178,0))*$D178*$G$4/100</f>
        <v>0</v>
      </c>
      <c r="NE178" s="1">
        <f>IF($E178+$I178+$D$7&lt;=NE$22,0,IF(NE$22-$D$7&gt;=$E178,-VLOOKUP($C178,Input!$A$8:$HV$39,MATCH(NE$21,Input!$A$6:$HV$6,0),FALSE)/$G178*$F178,0))*$D178*$G$4/100</f>
        <v>0</v>
      </c>
      <c r="NF178" s="1">
        <f>IF($E178+$I178+$D$7&lt;=NF$22,0,IF(NF$22-$D$7&gt;=$E178,-VLOOKUP($C178,Input!$A$8:$HV$39,MATCH(NF$21,Input!$A$6:$HV$6,0),FALSE)/$G178*$F178,0))*$D178*$G$4/100</f>
        <v>0</v>
      </c>
      <c r="NG178" s="1">
        <f>IF($E178+$I178+$D$7&lt;=NG$22,0,IF(NG$22-$D$7&gt;=$E178,-VLOOKUP($C178,Input!$A$8:$HV$39,MATCH(NG$21,Input!$A$6:$HV$6,0),FALSE)/$G178*$F178,0))*$D178*$G$4/100</f>
        <v>0</v>
      </c>
      <c r="NH178" s="1">
        <f>IF($E178+$I178+$D$7&lt;=NH$22,0,IF(NH$22-$D$7&gt;=$E178,-VLOOKUP($C178,Input!$A$8:$HV$39,MATCH(NH$21,Input!$A$6:$HV$6,0),FALSE)/$G178*$F178,0))*$D178*$G$4/100</f>
        <v>0</v>
      </c>
      <c r="NI178" s="1">
        <f>IF($E178+$I178+$D$7&lt;=NI$22,0,IF(NI$22-$D$7&gt;=$E178,-VLOOKUP($C178,Input!$A$8:$HV$39,MATCH(NI$21,Input!$A$6:$HV$6,0),FALSE)/$G178*$F178,0))*$D178*$G$4/100</f>
        <v>0</v>
      </c>
      <c r="NJ178" s="1">
        <f>IF($E178+$I178+$D$7&lt;=NJ$22,0,IF(NJ$22-$D$7&gt;=$E178,-VLOOKUP($C178,Input!$A$8:$HV$39,MATCH(NJ$21,Input!$A$6:$HV$6,0),FALSE)/$G178*$F178,0))*$D178*$G$4/100</f>
        <v>0</v>
      </c>
      <c r="NK178" s="1">
        <f>IF($E178+$I178+$D$7&lt;=NK$22,0,IF(NK$22-$D$7&gt;=$E178,-VLOOKUP($C178,Input!$A$8:$HV$39,MATCH(NK$21,Input!$A$6:$HV$6,0),FALSE)/$G178*$F178,0))*$D178*$G$4/100</f>
        <v>0</v>
      </c>
      <c r="NL178" s="1">
        <f>IF($E178+$I178+$D$7&lt;=NL$22,0,IF(NL$22-$D$7&gt;=$E178,-VLOOKUP($C178,Input!$A$8:$HV$39,MATCH(NL$21,Input!$A$6:$HV$6,0),FALSE)/$G178*$F178,0))*$D178*$G$4/100</f>
        <v>0</v>
      </c>
      <c r="NM178" s="1">
        <f>IF($E178+$I178+$D$7&lt;=NM$22,0,IF(NM$22-$D$7&gt;=$E178,-VLOOKUP($C178,Input!$A$8:$HV$39,MATCH(NM$21,Input!$A$6:$HV$6,0),FALSE)/$G178*$F178,0))*$D178*$G$4/100</f>
        <v>0</v>
      </c>
      <c r="NN178" s="1">
        <f>IF($E178+$I178+$D$7&lt;=NN$22,0,IF(NN$22-$D$7&gt;=$E178,-VLOOKUP($C178,Input!$A$8:$HV$39,MATCH(NN$21,Input!$A$6:$HV$6,0),FALSE)/$G178*$F178,0))*$D178*$G$4/100</f>
        <v>0</v>
      </c>
      <c r="NO178" s="1">
        <f>IF($E178+$I178+$D$7&lt;=NO$22,0,IF(NO$22-$D$7&gt;=$E178,-VLOOKUP($C178,Input!$A$8:$HV$39,MATCH(NO$21,Input!$A$6:$HV$6,0),FALSE)/$G178*$F178,0))*$D178*$G$4/100</f>
        <v>0</v>
      </c>
      <c r="NP178" s="1">
        <f>IF($E178+$I178+$D$7&lt;=NP$22,0,IF(NP$22-$D$7&gt;=$E178,-VLOOKUP($C178,Input!$A$8:$HV$39,MATCH(NP$21,Input!$A$6:$HV$6,0),FALSE)/$G178*$F178,0))*$D178*$G$4/100</f>
        <v>0</v>
      </c>
      <c r="NQ178" s="1">
        <f>IF($E178+$I178+$D$7&lt;=NQ$22,0,IF(NQ$22-$D$7&gt;=$E178,-VLOOKUP($C178,Input!$A$8:$HV$39,MATCH(NQ$21,Input!$A$6:$HV$6,0),FALSE)/$G178*$F178,0))*$D178*$G$4/100</f>
        <v>0</v>
      </c>
      <c r="NR178" s="1">
        <f>IF($E178+$I178+$D$7&lt;=NR$22,0,IF(NR$22-$D$7&gt;=$E178,-VLOOKUP($C178,Input!$A$8:$HV$39,MATCH(NR$21,Input!$A$6:$HV$6,0),FALSE)/$G178*$F178,0))*$D178*$G$4/100</f>
        <v>0</v>
      </c>
      <c r="NS178" s="1">
        <f>IF($E178+$I178+$D$7&lt;=NS$22,0,IF(NS$22-$D$7&gt;=$E178,-VLOOKUP($C178,Input!$A$8:$HV$39,MATCH(NS$21,Input!$A$6:$HV$6,0),FALSE)/$G178*$F178,0))*$D178*$G$4/100</f>
        <v>0</v>
      </c>
      <c r="NT178" s="1">
        <f>IF($E178+$I178+$D$7&lt;=NT$22,0,IF(NT$22-$D$7&gt;=$E178,-VLOOKUP($C178,Input!$A$8:$HV$39,MATCH(NT$21,Input!$A$6:$HV$6,0),FALSE)/$G178*$F178,0))*$D178*$G$4/100</f>
        <v>0</v>
      </c>
      <c r="NU178" s="1">
        <f>IF($E178+$I178+$D$7&lt;=NU$22,0,IF(NU$22-$D$7&gt;=$E178,-VLOOKUP($C178,Input!$A$8:$HV$39,MATCH(NU$21,Input!$A$6:$HV$6,0),FALSE)/$G178*$F178,0))*$D178*$G$4/100</f>
        <v>0</v>
      </c>
      <c r="NV178" s="1">
        <f>IF($E178+$I178+$D$7&lt;=NV$22,0,IF(NV$22-$D$7&gt;=$E178,-VLOOKUP($C178,Input!$A$8:$HV$39,MATCH(NV$21,Input!$A$6:$HV$6,0),FALSE)/$G178*$F178,0))*$D178*$G$4/100</f>
        <v>0</v>
      </c>
      <c r="NW178" s="1">
        <f>IF($E178+$I178+$D$7&lt;=NW$22,0,IF(NW$22-$D$7&gt;=$E178,-VLOOKUP($C178,Input!$A$8:$HV$39,MATCH(NW$21,Input!$A$6:$HV$6,0),FALSE)/$G178*$F178,0))*$D178*$G$4/100</f>
        <v>0</v>
      </c>
      <c r="NX178" s="1">
        <f>IF($E178+$I178+$D$7&lt;=NX$22,0,IF(NX$22-$D$7&gt;=$E178,-VLOOKUP($C178,Input!$A$8:$HV$39,MATCH(NX$21,Input!$A$6:$HV$6,0),FALSE)/$G178*$F178,0))*$D178*$G$4/100</f>
        <v>0</v>
      </c>
      <c r="NY178" s="1">
        <f>IF($E178+$I178+$D$7&lt;=NY$22,0,IF(NY$22-$D$7&gt;=$E178,-VLOOKUP($C178,Input!$A$8:$HV$39,MATCH(NY$21,Input!$A$6:$HV$6,0),FALSE)/$G178*$F178,0))*$D178*$G$4/100</f>
        <v>0</v>
      </c>
      <c r="NZ178" s="1">
        <f>IF($E178+$I178+$D$7&lt;=NZ$22,0,IF(NZ$22-$D$7&gt;=$E178,-VLOOKUP($C178,Input!$A$8:$HV$39,MATCH(NZ$21,Input!$A$6:$HV$6,0),FALSE)/$G178*$F178,0))*$D178*$G$4/100</f>
        <v>0</v>
      </c>
      <c r="OA178" s="1">
        <f>IF($E178+$I178+$D$7&lt;=OA$22,0,IF(OA$22-$D$7&gt;=$E178,-VLOOKUP($C178,Input!$A$8:$HV$39,MATCH(OA$21,Input!$A$6:$HV$6,0),FALSE)/$G178*$F178,0))*$D178*$G$4/100</f>
        <v>0</v>
      </c>
      <c r="OB178" s="1">
        <f>IF($E178+$I178+$D$7&lt;=OB$22,0,IF(OB$22-$D$7&gt;=$E178,-VLOOKUP($C178,Input!$A$8:$HV$39,MATCH(OB$21,Input!$A$6:$HV$6,0),FALSE)/$G178*$F178,0))*$D178*$G$4/100</f>
        <v>0</v>
      </c>
      <c r="OC178" s="1">
        <f>IF($E178+$I178+$D$7&lt;=OC$22,0,IF(OC$22-$D$7&gt;=$E178,-VLOOKUP($C178,Input!$A$8:$HV$39,MATCH(OC$21,Input!$A$6:$HV$6,0),FALSE)/$G178*$F178,0))*$D178*$G$4/100</f>
        <v>0</v>
      </c>
      <c r="OD178" s="1">
        <f>IF($E178+$I178+$D$7&lt;=OD$22,0,IF(OD$22-$D$7&gt;=$E178,-VLOOKUP($C178,Input!$A$8:$HV$39,MATCH(OD$21,Input!$A$6:$HV$6,0),FALSE)/$G178*$F178,0))*$D178*$G$4/100</f>
        <v>0</v>
      </c>
      <c r="OE178" s="1">
        <f>IF($E178+$I178+$D$7&lt;=OE$22,0,IF(OE$22-$D$7&gt;=$E178,-VLOOKUP($C178,Input!$A$8:$HV$39,MATCH(OE$21,Input!$A$6:$HV$6,0),FALSE)/$G178*$F178,0))*$D178*$G$4/100</f>
        <v>0</v>
      </c>
      <c r="OF178" s="1">
        <f>IF($E178+$I178+$D$7&lt;=OF$22,0,IF(OF$22-$D$7&gt;=$E178,-VLOOKUP($C178,Input!$A$8:$HV$39,MATCH(OF$21,Input!$A$6:$HV$6,0),FALSE)/$G178*$F178,0))*$D178*$G$4/100</f>
        <v>0</v>
      </c>
      <c r="OG178" s="1">
        <f>IF($E178+$I178+$D$7&lt;=OG$22,0,IF(OG$22-$D$7&gt;=$E178,-VLOOKUP($C178,Input!$A$8:$HV$39,MATCH(OG$21,Input!$A$6:$HV$6,0),FALSE)/$G178*$F178,0))*$D178*$G$4/100</f>
        <v>0</v>
      </c>
      <c r="OH178" s="1">
        <f>IF($E178+$I178+$D$7&lt;=OH$22,0,IF(OH$22-$D$7&gt;=$E178,-VLOOKUP($C178,Input!$A$8:$HV$39,MATCH(OH$21,Input!$A$6:$HV$6,0),FALSE)/$G178*$F178,0))*$D178*$G$4/100</f>
        <v>0</v>
      </c>
      <c r="OI178" s="1">
        <f>IF($E178+$I178+$D$7&lt;=OI$22,0,IF(OI$22-$D$7&gt;=$E178,-VLOOKUP($C178,Input!$A$8:$HV$39,MATCH(OI$21,Input!$A$6:$HV$6,0),FALSE)/$G178*$F178,0))*$D178*$G$4/100</f>
        <v>0</v>
      </c>
      <c r="OK178" t="str">
        <f>VLOOKUP($C178,Input!$A$8:$HW$39,MATCH(OK$21,Input!$A$6:$HW$6,0),FALSE)</f>
        <v>NA</v>
      </c>
      <c r="OL178" s="1">
        <f>IF($E178+$I178+$D$7&lt;=OL$22,0,IF(OL$22-$D$7&gt;=$E178,IF(COUNTIF($KZ178:LP178,"&gt;0")&gt;0,VLOOKUP($C178,Input!$A$8:$HV$21,MATCH($OK$21+COUNTIF($KZ178:LP178,"&gt;0"),Input!$A$6:$HV$6,0),FALSE),0),0))*$D178</f>
        <v>0</v>
      </c>
      <c r="OM178" s="1">
        <f>IF($E178+$I178+$D$7&lt;=OM$22,0,IF(OM$22-$D$7&gt;=$E178,IF(COUNTIF($KZ178:LQ178,"&gt;0")&gt;0,VLOOKUP($C178,Input!$A$8:$HV$21,MATCH($OK$21+COUNTIF($KZ178:LQ178,"&gt;0"),Input!$A$6:$HV$6,0),FALSE),0),0))*$D178</f>
        <v>0</v>
      </c>
      <c r="ON178" s="1">
        <f>IF($E178+$I178+$D$7&lt;=ON$22,0,IF(ON$22-$D$7&gt;=$E178,IF(COUNTIF($KZ178:LR178,"&gt;0")&gt;0,VLOOKUP($C178,Input!$A$8:$HV$21,MATCH($OK$21+COUNTIF($KZ178:LR178,"&gt;0"),Input!$A$6:$HV$6,0),FALSE),0),0))*$D178</f>
        <v>0</v>
      </c>
      <c r="OO178" s="1">
        <f>IF($E178+$I178+$D$7&lt;=OO$22,0,IF(OO$22-$D$7&gt;=$E178,IF(COUNTIF($KZ178:LS178,"&gt;0")&gt;0,VLOOKUP($C178,Input!$A$8:$HV$21,MATCH($OK$21+COUNTIF($KZ178:LS178,"&gt;0"),Input!$A$6:$HV$6,0),FALSE),0),0))*$D178</f>
        <v>0</v>
      </c>
      <c r="OP178" s="1">
        <f>IF($E178+$I178+$D$7&lt;=OP$22,0,IF(OP$22-$D$7&gt;=$E178,IF(COUNTIF($KZ178:LT178,"&gt;0")&gt;0,VLOOKUP($C178,Input!$A$8:$HV$21,MATCH($OK$21+COUNTIF($KZ178:LT178,"&gt;0"),Input!$A$6:$HV$6,0),FALSE),0),0))*$D178</f>
        <v>0</v>
      </c>
      <c r="OQ178" s="1">
        <f>IF($E178+$I178+$D$7&lt;=OQ$22,0,IF(OQ$22-$D$7&gt;=$E178,IF(COUNTIF($KZ178:LU178,"&gt;0")&gt;0,VLOOKUP($C178,Input!$A$8:$HV$21,MATCH($OK$21+COUNTIF($KZ178:LU178,"&gt;0"),Input!$A$6:$HV$6,0),FALSE),0),0))*$D178</f>
        <v>0</v>
      </c>
      <c r="OR178" s="1">
        <f>IF($E178+$I178+$D$7&lt;=OR$22,0,IF(OR$22-$D$7&gt;=$E178,IF(COUNTIF($KZ178:LV178,"&gt;0")&gt;0,VLOOKUP($C178,Input!$A$8:$HV$21,MATCH($OK$21+COUNTIF($KZ178:LV178,"&gt;0"),Input!$A$6:$HV$6,0),FALSE),0),0))*$D178</f>
        <v>0</v>
      </c>
      <c r="OS178" s="1">
        <f>IF($E178+$I178+$D$7&lt;=OS$22,0,IF(OS$22-$D$7&gt;=$E178,IF(COUNTIF($KZ178:LW178,"&gt;0")&gt;0,VLOOKUP($C178,Input!$A$8:$HV$21,MATCH($OK$21+COUNTIF($KZ178:LW178,"&gt;0"),Input!$A$6:$HV$6,0),FALSE),0),0))*$D178</f>
        <v>0</v>
      </c>
      <c r="OT178" s="1">
        <f>IF($E178+$I178+$D$7&lt;=OT$22,0,IF(OT$22-$D$7&gt;=$E178,IF(COUNTIF($KZ178:LX178,"&gt;0")&gt;0,VLOOKUP($C178,Input!$A$8:$HV$21,MATCH($OK$21+COUNTIF($KZ178:LX178,"&gt;0"),Input!$A$6:$HV$6,0),FALSE),0),0))*$D178</f>
        <v>0</v>
      </c>
      <c r="OU178" s="1">
        <f>IF($E178+$I178+$D$7&lt;=OU$22,0,IF(OU$22-$D$7&gt;=$E178,IF(COUNTIF($KZ178:LY178,"&gt;0")&gt;0,VLOOKUP($C178,Input!$A$8:$HV$21,MATCH($OK$21+COUNTIF($KZ178:LY178,"&gt;0"),Input!$A$6:$HV$6,0),FALSE),0),0))*$D178</f>
        <v>0</v>
      </c>
      <c r="OV178" s="1">
        <f>IF($E178+$I178+$D$7&lt;=OV$22,0,IF(OV$22-$D$7&gt;=$E178,IF(COUNTIF($KZ178:LZ178,"&gt;0")&gt;0,VLOOKUP($C178,Input!$A$8:$HV$21,MATCH($OK$21+COUNTIF($KZ178:LZ178,"&gt;0"),Input!$A$6:$HV$6,0),FALSE),0),0))*$D178</f>
        <v>0</v>
      </c>
      <c r="OW178" s="1">
        <f>IF($E178+$I178+$D$7&lt;=OW$22,0,IF(OW$22-$D$7&gt;=$E178,IF(COUNTIF($KZ178:MA178,"&gt;0")&gt;0,VLOOKUP($C178,Input!$A$8:$HV$21,MATCH($OK$21+COUNTIF($KZ178:MA178,"&gt;0"),Input!$A$6:$HV$6,0),FALSE),0),0))*$D178</f>
        <v>0</v>
      </c>
      <c r="OX178" s="1">
        <f>IF($E178+$I178+$D$7&lt;=OX$22,0,IF(OX$22-$D$7&gt;=$E178,IF(COUNTIF($KZ178:MB178,"&gt;0")&gt;0,VLOOKUP($C178,Input!$A$8:$HV$21,MATCH($OK$21+COUNTIF($KZ178:MB178,"&gt;0"),Input!$A$6:$HV$6,0),FALSE),0),0))*$D178</f>
        <v>0</v>
      </c>
      <c r="OY178" s="1">
        <f>IF($E178+$I178+$D$7&lt;=OY$22,0,IF(OY$22-$D$7&gt;=$E178,IF(COUNTIF($KZ178:MC178,"&gt;0")&gt;0,VLOOKUP($C178,Input!$A$8:$HV$21,MATCH($OK$21+COUNTIF($KZ178:MC178,"&gt;0"),Input!$A$6:$HV$6,0),FALSE),0),0))*$D178</f>
        <v>0</v>
      </c>
      <c r="OZ178" s="1">
        <f>IF($E178+$I178+$D$7&lt;=OZ$22,0,IF(OZ$22-$D$7&gt;=$E178,IF(COUNTIF($KZ178:MD178,"&gt;0")&gt;0,VLOOKUP($C178,Input!$A$8:$HV$21,MATCH($OK$21+COUNTIF($KZ178:MD178,"&gt;0"),Input!$A$6:$HV$6,0),FALSE),0),0))*$D178</f>
        <v>0</v>
      </c>
      <c r="PA178" s="1">
        <f>IF($E178+$I178+$D$7&lt;=PA$22,0,IF(PA$22-$D$7&gt;=$E178,IF(COUNTIF($KZ178:ME178,"&gt;0")&gt;0,VLOOKUP($C178,Input!$A$8:$HV$21,MATCH($OK$21+COUNTIF($KZ178:ME178,"&gt;0"),Input!$A$6:$HV$6,0),FALSE),0),0))*$D178</f>
        <v>0</v>
      </c>
      <c r="PB178" s="1">
        <f>IF($E178+$I178+$D$7&lt;=PB$22,0,IF(PB$22-$D$7&gt;=$E178,IF(COUNTIF($KZ178:MF178,"&gt;0")&gt;0,VLOOKUP($C178,Input!$A$8:$HV$21,MATCH($OK$21+COUNTIF($KZ178:MF178,"&gt;0"),Input!$A$6:$HV$6,0),FALSE),0),0))*$D178</f>
        <v>0</v>
      </c>
      <c r="PC178" s="1">
        <f>IF($E178+$I178+$D$7&lt;=PC$22,0,IF(PC$22-$D$7&gt;=$E178,IF(COUNTIF($KZ178:MG178,"&gt;0")&gt;0,VLOOKUP($C178,Input!$A$8:$HV$21,MATCH($OK$21+COUNTIF($KZ178:MG178,"&gt;0"),Input!$A$6:$HV$6,0),FALSE),0),0))*$D178</f>
        <v>0</v>
      </c>
      <c r="PD178" s="1">
        <f>IF($E178+$I178+$D$7&lt;=PD$22,0,IF(PD$22-$D$7&gt;=$E178,IF(COUNTIF($KZ178:MH178,"&gt;0")&gt;0,VLOOKUP($C178,Input!$A$8:$HV$21,MATCH($OK$21+COUNTIF($KZ178:MH178,"&gt;0"),Input!$A$6:$HV$6,0),FALSE),0),0))*$D178</f>
        <v>0</v>
      </c>
      <c r="PE178" s="1">
        <f>IF($E178+$I178+$D$7&lt;=PE$22,0,IF(PE$22-$D$7&gt;=$E178,IF(COUNTIF($KZ178:MI178,"&gt;0")&gt;0,VLOOKUP($C178,Input!$A$8:$HV$21,MATCH($OK$21+COUNTIF($KZ178:MI178,"&gt;0"),Input!$A$6:$HV$6,0),FALSE),0),0))*$D178</f>
        <v>0</v>
      </c>
      <c r="PF178" s="1">
        <f>IF($E178+$I178+$D$7&lt;=PF$22,0,IF(PF$22-$D$7&gt;=$E178,IF(COUNTIF($KZ178:MJ178,"&gt;0")&gt;0,VLOOKUP($C178,Input!$A$8:$HV$21,MATCH($OK$21+COUNTIF($KZ178:MJ178,"&gt;0"),Input!$A$6:$HV$6,0),FALSE),0),0))*$D178</f>
        <v>0</v>
      </c>
      <c r="PG178" s="1">
        <f>IF($E178+$I178+$D$7&lt;=PG$22,0,IF(PG$22-$D$7&gt;=$E178,IF(COUNTIF($KZ178:MK178,"&gt;0")&gt;0,VLOOKUP($C178,Input!$A$8:$HV$21,MATCH($OK$21+COUNTIF($KZ178:MK178,"&gt;0"),Input!$A$6:$HV$6,0),FALSE),0),0))*$D178</f>
        <v>0</v>
      </c>
      <c r="PH178" s="1">
        <f>IF($E178+$I178+$D$7&lt;=PH$22,0,IF(PH$22-$D$7&gt;=$E178,IF(COUNTIF($KZ178:ML178,"&gt;0")&gt;0,VLOOKUP($C178,Input!$A$8:$HV$21,MATCH($OK$21+COUNTIF($KZ178:ML178,"&gt;0"),Input!$A$6:$HV$6,0),FALSE),0),0))*$D178</f>
        <v>0</v>
      </c>
      <c r="PI178" s="1">
        <f>IF($E178+$I178+$D$7&lt;=PI$22,0,IF(PI$22-$D$7&gt;=$E178,IF(COUNTIF($KZ178:MM178,"&gt;0")&gt;0,VLOOKUP($C178,Input!$A$8:$HV$21,MATCH($OK$21+COUNTIF($KZ178:MM178,"&gt;0"),Input!$A$6:$HV$6,0),FALSE),0),0))*$D178</f>
        <v>0</v>
      </c>
      <c r="PJ178" s="1">
        <f>IF($E178+$I178+$D$7&lt;=PJ$22,0,IF(PJ$22-$D$7&gt;=$E178,IF(COUNTIF($KZ178:MN178,"&gt;0")&gt;0,VLOOKUP($C178,Input!$A$8:$HV$21,MATCH($OK$21+COUNTIF($KZ178:MN178,"&gt;0"),Input!$A$6:$HV$6,0),FALSE),0),0))*$D178</f>
        <v>0</v>
      </c>
      <c r="PK178" s="1">
        <f>IF($E178+$I178+$D$7&lt;=PK$22,0,IF(PK$22-$D$7&gt;=$E178,IF(COUNTIF($KZ178:MO178,"&gt;0")&gt;0,VLOOKUP($C178,Input!$A$8:$HV$21,MATCH($OK$21+COUNTIF($KZ178:MO178,"&gt;0"),Input!$A$6:$HV$6,0),FALSE),0),0))*$D178</f>
        <v>0</v>
      </c>
      <c r="PL178" s="1">
        <f>IF($E178+$I178+$D$7&lt;=PL$22,0,IF(PL$22-$D$7&gt;=$E178,IF(COUNTIF($KZ178:MP178,"&gt;0")&gt;0,VLOOKUP($C178,Input!$A$8:$HV$21,MATCH($OK$21+COUNTIF($KZ178:MP178,"&gt;0"),Input!$A$6:$HV$6,0),FALSE),0),0))*$D178</f>
        <v>0</v>
      </c>
      <c r="PM178" s="1">
        <f>IF($E178+$I178+$D$7&lt;=PM$22,0,IF(PM$22-$D$7&gt;=$E178,IF(COUNTIF($KZ178:MQ178,"&gt;0")&gt;0,VLOOKUP($C178,Input!$A$8:$HV$21,MATCH($OK$21+COUNTIF($KZ178:MQ178,"&gt;0"),Input!$A$6:$HV$6,0),FALSE),0),0))*$D178</f>
        <v>0</v>
      </c>
      <c r="PN178" s="1">
        <f>IF($E178+$I178+$D$7&lt;=PN$22,0,IF(PN$22-$D$7&gt;=$E178,IF(COUNTIF($KZ178:MR178,"&gt;0")&gt;0,VLOOKUP($C178,Input!$A$8:$HV$21,MATCH($OK$21+COUNTIF($KZ178:MR178,"&gt;0"),Input!$A$6:$HV$6,0),FALSE),0),0))*$D178</f>
        <v>0</v>
      </c>
      <c r="PO178" s="1">
        <f>IF($E178+$I178+$D$7&lt;=PO$22,0,IF(PO$22-$D$7&gt;=$E178,IF(COUNTIF($KZ178:MS178,"&gt;0")&gt;0,VLOOKUP($C178,Input!$A$8:$HV$21,MATCH($OK$21+COUNTIF($KZ178:MS178,"&gt;0"),Input!$A$6:$HV$6,0),FALSE),0),0))*$D178</f>
        <v>0</v>
      </c>
      <c r="PP178" s="1">
        <f>IF($E178+$I178+$D$7&lt;=PP$22,0,IF(PP$22-$D$7&gt;=$E178,IF(COUNTIF($KZ178:MT178,"&gt;0")&gt;0,VLOOKUP($C178,Input!$A$8:$HV$21,MATCH($OK$21+COUNTIF($KZ178:MT178,"&gt;0"),Input!$A$6:$HV$6,0),FALSE),0),0))*$D178</f>
        <v>0</v>
      </c>
      <c r="PQ178" s="1">
        <f>IF($E178+$I178+$D$7&lt;=PQ$22,0,IF(PQ$22-$D$7&gt;=$E178,IF(COUNTIF($KZ178:MU178,"&gt;0")&gt;0,VLOOKUP($C178,Input!$A$8:$HV$21,MATCH($OK$21+COUNTIF($KZ178:MU178,"&gt;0"),Input!$A$6:$HV$6,0),FALSE),0),0))*$D178</f>
        <v>0</v>
      </c>
      <c r="PR178" s="1">
        <f>IF($E178+$I178+$D$7&lt;=PR$22,0,IF(PR$22-$D$7&gt;=$E178,IF(COUNTIF($KZ178:MV178,"&gt;0")&gt;0,VLOOKUP($C178,Input!$A$8:$HV$21,MATCH($OK$21+COUNTIF($KZ178:MV178,"&gt;0"),Input!$A$6:$HV$6,0),FALSE),0),0))*$D178</f>
        <v>0</v>
      </c>
      <c r="PS178" s="1">
        <f>IF($E178+$I178+$D$7&lt;=PS$22,0,IF(PS$22-$D$7&gt;=$E178,IF(COUNTIF($KZ178:MW178,"&gt;0")&gt;0,VLOOKUP($C178,Input!$A$8:$HV$21,MATCH($OK$21+COUNTIF($KZ178:MW178,"&gt;0"),Input!$A$6:$HV$6,0),FALSE),0),0))*$D178</f>
        <v>0</v>
      </c>
      <c r="PT178" s="1">
        <f>IF($E178+$I178+$D$7&lt;=PT$22,0,IF(PT$22-$D$7&gt;=$E178,IF(COUNTIF($KZ178:MX178,"&gt;0")&gt;0,VLOOKUP($C178,Input!$A$8:$HV$21,MATCH($OK$21+COUNTIF($KZ178:MX178,"&gt;0"),Input!$A$6:$HV$6,0),FALSE),0),0))*$D178</f>
        <v>0</v>
      </c>
      <c r="PV178" s="1" t="str">
        <f t="shared" si="1066"/>
        <v>2027 MY 40' CNG w Midlife Rebuild {0 Buses}</v>
      </c>
      <c r="PW178" s="1">
        <f t="shared" si="1067"/>
        <v>0</v>
      </c>
      <c r="PX178" s="1">
        <f t="shared" si="1068"/>
        <v>0</v>
      </c>
      <c r="PY178" s="1">
        <f t="shared" si="1069"/>
        <v>0</v>
      </c>
      <c r="PZ178" s="1">
        <f t="shared" si="1070"/>
        <v>0</v>
      </c>
      <c r="QA178" s="1">
        <f t="shared" si="1071"/>
        <v>0</v>
      </c>
      <c r="QB178" s="1">
        <f t="shared" si="1072"/>
        <v>0</v>
      </c>
      <c r="QC178" s="1">
        <f t="shared" si="1073"/>
        <v>0</v>
      </c>
      <c r="QD178" s="1">
        <f t="shared" si="1074"/>
        <v>0</v>
      </c>
      <c r="QE178" s="1">
        <f t="shared" si="1075"/>
        <v>0</v>
      </c>
      <c r="QF178" s="1">
        <f t="shared" si="1076"/>
        <v>0</v>
      </c>
      <c r="QG178" s="1">
        <f t="shared" si="1077"/>
        <v>0</v>
      </c>
      <c r="QH178" s="1">
        <f t="shared" si="1078"/>
        <v>0</v>
      </c>
      <c r="QI178" s="1">
        <f t="shared" si="1079"/>
        <v>0</v>
      </c>
      <c r="QJ178" s="1">
        <f t="shared" si="1080"/>
        <v>0</v>
      </c>
      <c r="QK178" s="1">
        <f t="shared" si="1081"/>
        <v>0</v>
      </c>
      <c r="QL178" s="1">
        <f t="shared" si="1082"/>
        <v>0</v>
      </c>
      <c r="QM178" s="1">
        <f t="shared" si="1083"/>
        <v>0</v>
      </c>
      <c r="QN178" s="1">
        <f t="shared" si="1084"/>
        <v>0</v>
      </c>
      <c r="QO178" s="1">
        <f t="shared" si="1085"/>
        <v>0</v>
      </c>
      <c r="QP178" s="1">
        <f t="shared" si="1086"/>
        <v>0</v>
      </c>
      <c r="QQ178" s="1">
        <f t="shared" si="1087"/>
        <v>0</v>
      </c>
      <c r="QR178" s="1">
        <f t="shared" si="1088"/>
        <v>0</v>
      </c>
      <c r="QS178" s="1">
        <f t="shared" si="1089"/>
        <v>0</v>
      </c>
      <c r="QT178" s="1">
        <f t="shared" si="1090"/>
        <v>0</v>
      </c>
      <c r="QU178" s="1">
        <f t="shared" si="1091"/>
        <v>0</v>
      </c>
      <c r="QV178" s="1">
        <f t="shared" si="1092"/>
        <v>0</v>
      </c>
      <c r="QW178" s="1">
        <f t="shared" si="1093"/>
        <v>0</v>
      </c>
      <c r="QX178" s="1">
        <f t="shared" si="1094"/>
        <v>0</v>
      </c>
      <c r="QY178" s="1">
        <f t="shared" si="1095"/>
        <v>0</v>
      </c>
      <c r="QZ178" s="1">
        <f t="shared" si="1096"/>
        <v>0</v>
      </c>
      <c r="RA178" s="1">
        <f t="shared" si="1097"/>
        <v>0</v>
      </c>
      <c r="RB178" s="1">
        <f t="shared" si="1098"/>
        <v>0</v>
      </c>
      <c r="RC178" s="1">
        <f t="shared" si="1099"/>
        <v>0</v>
      </c>
      <c r="RD178" s="1">
        <f t="shared" si="1100"/>
        <v>0</v>
      </c>
      <c r="RE178" s="1">
        <f t="shared" si="1101"/>
        <v>0</v>
      </c>
      <c r="RF178" s="1">
        <f t="shared" si="1102"/>
        <v>0</v>
      </c>
      <c r="RG178" s="1">
        <f t="shared" si="1103"/>
        <v>0</v>
      </c>
      <c r="RH178" s="72"/>
      <c r="RI178" s="91"/>
    </row>
    <row r="179" spans="1:477" hidden="1" outlineLevel="1" x14ac:dyDescent="0.25">
      <c r="A179" s="89"/>
      <c r="B179" s="143"/>
      <c r="C179" s="111" t="str">
        <f t="shared" si="1064"/>
        <v>40' CNG w Midlife Rebuild</v>
      </c>
      <c r="D179" s="108">
        <f t="shared" si="1065"/>
        <v>0</v>
      </c>
      <c r="E179" s="110">
        <f t="shared" si="1026"/>
        <v>2028</v>
      </c>
      <c r="F179" s="68">
        <f t="shared" si="870"/>
        <v>40000</v>
      </c>
      <c r="G179" s="69">
        <f>VLOOKUP($C179,Input!$A$8:$HV$39,MATCH(G$21,Input!$A$6:$HV$6,0),FALSE)</f>
        <v>2.91</v>
      </c>
      <c r="H179" s="123">
        <f>VLOOKUP($C179,Input!$A$8:$HV$39,MATCH(H$21,Input!$A$6:$HV$6,0),FALSE)</f>
        <v>0</v>
      </c>
      <c r="I179" s="70">
        <f>VLOOKUP($C179,Input!$A$8:$HV$39,MATCH(I$21,Input!$A$6:$HV$6,0),FALSE)</f>
        <v>14</v>
      </c>
      <c r="J179" s="1">
        <f>+IF($E179=J$22,VLOOKUP($C179,Input!$A$8:$AN$39,MATCH(J$21,Input!$A$6:$AN$6,0),FALSE)+$H179,0)*$D179</f>
        <v>0</v>
      </c>
      <c r="K179" s="1">
        <f>+IF($E179=K$22,VLOOKUP($C179,Input!$A$8:$AN$39,MATCH(K$21,Input!$A$6:$AN$6,0),FALSE)+$H179,0)*$D179</f>
        <v>0</v>
      </c>
      <c r="L179" s="1">
        <f>+IF($E179=L$22,VLOOKUP($C179,Input!$A$8:$AN$39,MATCH(L$21,Input!$A$6:$AN$6,0),FALSE)+$H179,0)*$D179</f>
        <v>0</v>
      </c>
      <c r="M179" s="1">
        <f>+IF($E179=M$22,VLOOKUP($C179,Input!$A$8:$AN$39,MATCH(M$21,Input!$A$6:$AN$6,0),FALSE)+$H179,0)*$D179</f>
        <v>0</v>
      </c>
      <c r="N179" s="1">
        <f>+IF($E179=N$22,VLOOKUP($C179,Input!$A$8:$AN$39,MATCH(N$21,Input!$A$6:$AN$6,0),FALSE)+$H179,0)*$D179</f>
        <v>0</v>
      </c>
      <c r="O179" s="1">
        <f>+IF($E179=O$22,VLOOKUP($C179,Input!$A$8:$AN$39,MATCH(O$21,Input!$A$6:$AN$6,0),FALSE)+$H179,0)*$D179</f>
        <v>0</v>
      </c>
      <c r="P179" s="1">
        <f>+IF($E179=P$22,VLOOKUP($C179,Input!$A$8:$AN$39,MATCH(P$21,Input!$A$6:$AN$6,0),FALSE)+$H179,0)*$D179</f>
        <v>0</v>
      </c>
      <c r="Q179" s="1">
        <f>+IF($E179=Q$22,VLOOKUP($C179,Input!$A$8:$AN$39,MATCH(Q$21,Input!$A$6:$AN$6,0),FALSE)+$H179,0)*$D179</f>
        <v>0</v>
      </c>
      <c r="R179" s="1">
        <f>+IF($E179=R$22,VLOOKUP($C179,Input!$A$8:$AN$39,MATCH(R$21,Input!$A$6:$AN$6,0),FALSE)+$H179,0)*$D179</f>
        <v>0</v>
      </c>
      <c r="S179" s="1">
        <f>+IF($E179=S$22,VLOOKUP($C179,Input!$A$8:$AN$39,MATCH(S$21,Input!$A$6:$AN$6,0),FALSE)+$H179,0)*$D179</f>
        <v>0</v>
      </c>
      <c r="T179" s="1">
        <f>+IF($E179=T$22,VLOOKUP($C179,Input!$A$8:$AN$39,MATCH(T$21,Input!$A$6:$AN$6,0),FALSE)+$H179,0)*$D179</f>
        <v>0</v>
      </c>
      <c r="U179" s="1">
        <f>+IF($E179=U$22,VLOOKUP($C179,Input!$A$8:$AN$39,MATCH(U$21,Input!$A$6:$AN$6,0),FALSE)+$H179,0)*$D179</f>
        <v>0</v>
      </c>
      <c r="V179" s="1">
        <f>+IF($E179=V$22,VLOOKUP($C179,Input!$A$8:$AN$39,MATCH(V$21,Input!$A$6:$AN$6,0),FALSE)+$H179,0)*$D179</f>
        <v>0</v>
      </c>
      <c r="W179" s="1">
        <f>+IF($E179=W$22,VLOOKUP($C179,Input!$A$8:$AN$39,MATCH(W$21,Input!$A$6:$AN$6,0),FALSE)+$H179,0)*$D179</f>
        <v>0</v>
      </c>
      <c r="X179" s="1">
        <f>+IF($E179=X$22,VLOOKUP($C179,Input!$A$8:$AN$39,MATCH(X$21,Input!$A$6:$AN$6,0),FALSE)+$H179,0)*$D179</f>
        <v>0</v>
      </c>
      <c r="Y179" s="1">
        <f>+IF($E179=Y$22,VLOOKUP($C179,Input!$A$8:$AN$39,MATCH(Y$21,Input!$A$6:$AN$6,0),FALSE)+$H179,0)*$D179</f>
        <v>0</v>
      </c>
      <c r="Z179" s="1">
        <f>+IF($E179=Z$22,VLOOKUP($C179,Input!$A$8:$AN$39,MATCH(Z$21,Input!$A$6:$AN$6,0),FALSE)+$H179,0)*$D179</f>
        <v>0</v>
      </c>
      <c r="AA179" s="1">
        <f>+IF($E179=AA$22,VLOOKUP($C179,Input!$A$8:$AN$39,MATCH(AA$21,Input!$A$6:$AN$6,0),FALSE)+$H179,0)*$D179</f>
        <v>0</v>
      </c>
      <c r="AB179" s="1">
        <f>+IF($E179=AB$22,VLOOKUP($C179,Input!$A$8:$AN$39,MATCH(AB$21,Input!$A$6:$AN$6,0),FALSE)+$H179,0)*$D179</f>
        <v>0</v>
      </c>
      <c r="AC179" s="1">
        <f>+IF($E179=AC$22,VLOOKUP($C179,Input!$A$8:$AN$39,MATCH(AC$21,Input!$A$6:$AN$6,0),FALSE)+$H179,0)*$D179</f>
        <v>0</v>
      </c>
      <c r="AD179" s="1">
        <f>+IF($E179=AD$22,VLOOKUP($C179,Input!$A$8:$AN$39,MATCH(AD$21,Input!$A$6:$AN$6,0),FALSE)+$H179,0)*$D179</f>
        <v>0</v>
      </c>
      <c r="AE179" s="1">
        <f>+IF($E179=AE$22,VLOOKUP($C179,Input!$A$8:$AN$39,MATCH(AE$21,Input!$A$6:$AN$6,0),FALSE)+$H179,0)*$D179</f>
        <v>0</v>
      </c>
      <c r="AF179" s="1">
        <f>+IF($E179=AF$22,VLOOKUP($C179,Input!$A$8:$AN$39,MATCH(AF$21,Input!$A$6:$AN$6,0),FALSE)+$H179,0)*$D179</f>
        <v>0</v>
      </c>
      <c r="AG179" s="1">
        <f>+IF($E179=AG$22,VLOOKUP($C179,Input!$A$8:$AN$39,MATCH(AG$21,Input!$A$6:$AN$6,0),FALSE)+$H179,0)*$D179</f>
        <v>0</v>
      </c>
      <c r="AH179" s="1">
        <f>+IF($E179=AH$22,VLOOKUP($C179,Input!$A$8:$AN$39,MATCH(AH$21,Input!$A$6:$AN$6,0),FALSE)+$H179,0)*$D179</f>
        <v>0</v>
      </c>
      <c r="AI179" s="1">
        <f>+IF($E179=AI$22,VLOOKUP($C179,Input!$A$8:$AN$39,MATCH(AI$21,Input!$A$6:$AN$6,0),FALSE)+$H179,0)*$D179</f>
        <v>0</v>
      </c>
      <c r="AJ179" s="1">
        <f>+IF($E179=AJ$22,VLOOKUP($C179,Input!$A$8:$AN$39,MATCH(AJ$21,Input!$A$6:$AN$6,0),FALSE)+$H179,0)*$D179</f>
        <v>0</v>
      </c>
      <c r="AK179" s="1">
        <f>+IF($E179=AK$22,VLOOKUP($C179,Input!$A$8:$AN$39,MATCH(AK$21,Input!$A$6:$AN$6,0),FALSE)+$H179,0)*$D179</f>
        <v>0</v>
      </c>
      <c r="AL179" s="1">
        <f>+IF($E179=AL$22,VLOOKUP($C179,Input!$A$8:$AN$39,MATCH(AL$21,Input!$A$6:$AN$6,0),FALSE)+$H179,0)*$D179</f>
        <v>0</v>
      </c>
      <c r="AM179" s="1">
        <f>+IF($E179=AM$22,VLOOKUP($C179,Input!$A$8:$AN$39,MATCH(AM$21,Input!$A$6:$AN$6,0),FALSE)+$H179,0)*$D179</f>
        <v>0</v>
      </c>
      <c r="AN179" s="1">
        <f>+IF($E179=AN$22,VLOOKUP($C179,Input!$A$8:$AN$39,MATCH(AN$21,Input!$A$6:$AN$6,0),FALSE)+$H179,0)*$D179</f>
        <v>0</v>
      </c>
      <c r="AO179" s="1">
        <f>+IF($E179=AO$22,VLOOKUP($C179,Input!$A$8:$AN$39,MATCH(AO$21,Input!$A$6:$AN$6,0),FALSE)+$H179,0)*$D179</f>
        <v>0</v>
      </c>
      <c r="AP179" s="1">
        <f>+IF($E179=AP$22,VLOOKUP($C179,Input!$A$8:$AN$39,MATCH(AP$21,Input!$A$6:$AN$6,0),FALSE)+$H179,0)*$D179</f>
        <v>0</v>
      </c>
      <c r="AQ179" s="1">
        <f>+IF($E179=AQ$22,VLOOKUP($C179,Input!$A$8:$AN$39,MATCH(AQ$21,Input!$A$6:$AN$6,0),FALSE)+$H179,0)*$D179</f>
        <v>0</v>
      </c>
      <c r="AR179" s="1">
        <f>+IF($E179=AR$22,VLOOKUP($C179,Input!$A$8:$AN$39,MATCH(AR$21,Input!$A$6:$AN$6,0),FALSE)+$H179,0)*$D179</f>
        <v>0</v>
      </c>
      <c r="AT179" t="str">
        <f>VLOOKUP($C179,Input!$A$8:$HV$39,MATCH(AT$21,Input!$A$6:$HV$6,0),FALSE)</f>
        <v>Parts and administrative cost</v>
      </c>
      <c r="AU179" s="1">
        <f>+IF($E179=AU$22,VLOOKUP($C179,Input!$A$8:$HV$39,MATCH(AU$21,Input!$A$6:$HV$6,0),FALSE),0)*$D179</f>
        <v>0</v>
      </c>
      <c r="AV179" s="1">
        <f>+IF($E179=AV$22,VLOOKUP($C179,Input!$A$8:$HV$39,MATCH(AV$21,Input!$A$6:$HV$6,0),FALSE),0)*$D179</f>
        <v>0</v>
      </c>
      <c r="AW179" s="1">
        <f>+IF($E179=AW$22,VLOOKUP($C179,Input!$A$8:$HV$39,MATCH(AW$21,Input!$A$6:$HV$6,0),FALSE),0)*$D179</f>
        <v>0</v>
      </c>
      <c r="AX179" s="1">
        <f>+IF($E179=AX$22,VLOOKUP($C179,Input!$A$8:$HV$39,MATCH(AX$21,Input!$A$6:$HV$6,0),FALSE),0)*$D179</f>
        <v>0</v>
      </c>
      <c r="AY179" s="1">
        <f>+IF($E179=AY$22,VLOOKUP($C179,Input!$A$8:$HV$39,MATCH(AY$21,Input!$A$6:$HV$6,0),FALSE),0)*$D179</f>
        <v>0</v>
      </c>
      <c r="AZ179" s="1">
        <f>+IF($E179=AZ$22,VLOOKUP($C179,Input!$A$8:$HV$39,MATCH(AZ$21,Input!$A$6:$HV$6,0),FALSE),0)*$D179</f>
        <v>0</v>
      </c>
      <c r="BA179" s="1">
        <f>+IF($E179=BA$22,VLOOKUP($C179,Input!$A$8:$HV$39,MATCH(BA$21,Input!$A$6:$HV$6,0),FALSE),0)*$D179</f>
        <v>0</v>
      </c>
      <c r="BB179" s="1">
        <f>+IF($E179=BB$22,VLOOKUP($C179,Input!$A$8:$HV$39,MATCH(BB$21,Input!$A$6:$HV$6,0),FALSE),0)*$D179</f>
        <v>0</v>
      </c>
      <c r="BC179" s="1">
        <f>+IF($E179=BC$22,VLOOKUP($C179,Input!$A$8:$HV$39,MATCH(BC$21,Input!$A$6:$HV$6,0),FALSE),0)*$D179</f>
        <v>0</v>
      </c>
      <c r="BD179" s="1">
        <f>+IF($E179=BD$22,VLOOKUP($C179,Input!$A$8:$HV$39,MATCH(BD$21,Input!$A$6:$HV$6,0),FALSE),0)*$D179</f>
        <v>0</v>
      </c>
      <c r="BE179" s="1">
        <f>+IF($E179=BE$22,VLOOKUP($C179,Input!$A$8:$HV$39,MATCH(BE$21,Input!$A$6:$HV$6,0),FALSE),0)*$D179</f>
        <v>0</v>
      </c>
      <c r="BF179" s="1">
        <f>+IF($E179=BF$22,VLOOKUP($C179,Input!$A$8:$HV$39,MATCH(BF$21,Input!$A$6:$HV$6,0),FALSE),0)*$D179</f>
        <v>0</v>
      </c>
      <c r="BG179" s="1">
        <f>+IF($E179=BG$22,VLOOKUP($C179,Input!$A$8:$HV$39,MATCH(BG$21,Input!$A$6:$HV$6,0),FALSE),0)*$D179</f>
        <v>0</v>
      </c>
      <c r="BH179" s="1">
        <f>+IF($E179=BH$22,VLOOKUP($C179,Input!$A$8:$HV$39,MATCH(BH$21,Input!$A$6:$HV$6,0),FALSE),0)*$D179</f>
        <v>0</v>
      </c>
      <c r="BI179" s="1">
        <f>+IF($E179=BI$22,VLOOKUP($C179,Input!$A$8:$HV$39,MATCH(BI$21,Input!$A$6:$HV$6,0),FALSE),0)*$D179</f>
        <v>0</v>
      </c>
      <c r="BJ179" s="1">
        <f>+IF($E179=BJ$22,VLOOKUP($C179,Input!$A$8:$HV$39,MATCH(BJ$21,Input!$A$6:$HV$6,0),FALSE),0)*$D179</f>
        <v>0</v>
      </c>
      <c r="BK179" s="1">
        <f>+IF($E179=BK$22,VLOOKUP($C179,Input!$A$8:$HV$39,MATCH(BK$21,Input!$A$6:$HV$6,0),FALSE),0)*$D179</f>
        <v>0</v>
      </c>
      <c r="BL179" s="1">
        <f>+IF($E179=BL$22,VLOOKUP($C179,Input!$A$8:$HV$39,MATCH(BL$21,Input!$A$6:$HV$6,0),FALSE),0)*$D179</f>
        <v>0</v>
      </c>
      <c r="BM179" s="1">
        <f>+IF($E179=BM$22,VLOOKUP($C179,Input!$A$8:$HV$39,MATCH(BM$21,Input!$A$6:$HV$6,0),FALSE),0)*$D179</f>
        <v>0</v>
      </c>
      <c r="BN179" s="1">
        <f>+IF($E179=BN$22,VLOOKUP($C179,Input!$A$8:$HV$39,MATCH(BN$21,Input!$A$6:$HV$6,0),FALSE),0)*$D179</f>
        <v>0</v>
      </c>
      <c r="BO179" s="1">
        <f>+IF($E179=BO$22,VLOOKUP($C179,Input!$A$8:$HV$39,MATCH(BO$21,Input!$A$6:$HV$6,0),FALSE),0)*$D179</f>
        <v>0</v>
      </c>
      <c r="BP179" s="1">
        <f>+IF($E179=BP$22,VLOOKUP($C179,Input!$A$8:$HV$39,MATCH(BP$21,Input!$A$6:$HV$6,0),FALSE),0)*$D179</f>
        <v>0</v>
      </c>
      <c r="BQ179" s="1">
        <f>+IF($E179=BQ$22,VLOOKUP($C179,Input!$A$8:$HV$39,MATCH(BQ$21,Input!$A$6:$HV$6,0),FALSE),0)*$D179</f>
        <v>0</v>
      </c>
      <c r="BR179" s="1">
        <f>+IF($E179=BR$22,VLOOKUP($C179,Input!$A$8:$HV$39,MATCH(BR$21,Input!$A$6:$HV$6,0),FALSE),0)*$D179</f>
        <v>0</v>
      </c>
      <c r="BS179" s="1">
        <f>+IF($E179=BS$22,VLOOKUP($C179,Input!$A$8:$HV$39,MATCH(BS$21,Input!$A$6:$HV$6,0),FALSE),0)*$D179</f>
        <v>0</v>
      </c>
      <c r="BT179" s="1">
        <f>+IF($E179=BT$22,VLOOKUP($C179,Input!$A$8:$HV$39,MATCH(BT$21,Input!$A$6:$HV$6,0),FALSE),0)*$D179</f>
        <v>0</v>
      </c>
      <c r="BU179" s="1">
        <f>+IF($E179=BU$22,VLOOKUP($C179,Input!$A$8:$HV$39,MATCH(BU$21,Input!$A$6:$HV$6,0),FALSE),0)*$D179</f>
        <v>0</v>
      </c>
      <c r="BV179" s="1">
        <f>+IF($E179=BV$22,VLOOKUP($C179,Input!$A$8:$HV$39,MATCH(BV$21,Input!$A$6:$HV$6,0),FALSE),0)*$D179</f>
        <v>0</v>
      </c>
      <c r="BW179" s="1">
        <f>+IF($E179=BW$22,VLOOKUP($C179,Input!$A$8:$HV$39,MATCH(BW$21,Input!$A$6:$HV$6,0),FALSE),0)*$D179</f>
        <v>0</v>
      </c>
      <c r="BX179" s="1">
        <f>+IF($E179=BX$22,VLOOKUP($C179,Input!$A$8:$HV$39,MATCH(BX$21,Input!$A$6:$HV$6,0),FALSE),0)*$D179</f>
        <v>0</v>
      </c>
      <c r="BY179" s="1">
        <f>+IF($E179=BY$22,VLOOKUP($C179,Input!$A$8:$HV$39,MATCH(BY$21,Input!$A$6:$HV$6,0),FALSE),0)*$D179</f>
        <v>0</v>
      </c>
      <c r="BZ179" s="1">
        <f>+IF($E179=BZ$22,VLOOKUP($C179,Input!$A$8:$HV$39,MATCH(BZ$21,Input!$A$6:$HV$6,0),FALSE),0)*$D179</f>
        <v>0</v>
      </c>
      <c r="CA179" s="1">
        <f>+IF($E179=CA$22,VLOOKUP($C179,Input!$A$8:$HV$39,MATCH(CA$21,Input!$A$6:$HV$6,0),FALSE),0)*$D179</f>
        <v>0</v>
      </c>
      <c r="CB179" s="1">
        <f>+IF($E179=CB$22,VLOOKUP($C179,Input!$A$8:$HV$39,MATCH(CB$21,Input!$A$6:$HV$6,0),FALSE),0)*$D179</f>
        <v>0</v>
      </c>
      <c r="CC179" s="1">
        <f>+IF($E179=CC$22,VLOOKUP($C179,Input!$A$8:$HV$39,MATCH(CC$21,Input!$A$6:$HV$6,0),FALSE),0)*$D179</f>
        <v>0</v>
      </c>
      <c r="CE179" t="str">
        <f>VLOOKUP($C179,Input!$A$8:$HV$39,MATCH(CE$21,Input!$A$6:$HV$6,0),FALSE)</f>
        <v>Engine Rebuild @ 7 Yr</v>
      </c>
      <c r="CF179" s="1">
        <f>IF($E179+$I179+$D$7&lt;=CF$22,0,IF(CF$22-$D$7&gt;=$E179,IF(COUNTIF($KZ179:LP179,"&gt;0")&gt;0,VLOOKUP($C179,Input!$A$8:$HV$21,MATCH($CE$21+COUNTIF($KZ179:LP179,"&gt;0"),Input!$A$6:$HV$6,0),FALSE),0),0))*$D179</f>
        <v>0</v>
      </c>
      <c r="CG179" s="1">
        <f>IF($E179+$I179+$D$7&lt;=CG$22,0,IF(CG$22-$D$7&gt;=$E179,IF(COUNTIF($KZ179:LQ179,"&gt;0")&gt;0,VLOOKUP($C179,Input!$A$8:$HV$21,MATCH($CE$21+COUNTIF($KZ179:LQ179,"&gt;0"),Input!$A$6:$HV$6,0),FALSE),0),0))*$D179</f>
        <v>0</v>
      </c>
      <c r="CH179" s="1">
        <f>IF($E179+$I179+$D$7&lt;=CH$22,0,IF(CH$22-$D$7&gt;=$E179,IF(COUNTIF($KZ179:LR179,"&gt;0")&gt;0,VLOOKUP($C179,Input!$A$8:$HV$21,MATCH($CE$21+COUNTIF($KZ179:LR179,"&gt;0"),Input!$A$6:$HV$6,0),FALSE),0),0))*$D179</f>
        <v>0</v>
      </c>
      <c r="CI179" s="1">
        <f>IF($E179+$I179+$D$7&lt;=CI$22,0,IF(CI$22-$D$7&gt;=$E179,IF(COUNTIF($KZ179:LS179,"&gt;0")&gt;0,VLOOKUP($C179,Input!$A$8:$HV$21,MATCH($CE$21+COUNTIF($KZ179:LS179,"&gt;0"),Input!$A$6:$HV$6,0),FALSE),0),0))*$D179</f>
        <v>0</v>
      </c>
      <c r="CJ179" s="1">
        <f>IF($E179+$I179+$D$7&lt;=CJ$22,0,IF(CJ$22-$D$7&gt;=$E179,IF(COUNTIF($KZ179:LT179,"&gt;0")&gt;0,VLOOKUP($C179,Input!$A$8:$HV$21,MATCH($CE$21+COUNTIF($KZ179:LT179,"&gt;0"),Input!$A$6:$HV$6,0),FALSE),0),0))*$D179</f>
        <v>0</v>
      </c>
      <c r="CK179" s="1">
        <f>IF($E179+$I179+$D$7&lt;=CK$22,0,IF(CK$22-$D$7&gt;=$E179,IF(COUNTIF($KZ179:LU179,"&gt;0")&gt;0,VLOOKUP($C179,Input!$A$8:$HV$21,MATCH($CE$21+COUNTIF($KZ179:LU179,"&gt;0"),Input!$A$6:$HV$6,0),FALSE),0),0))*$D179</f>
        <v>0</v>
      </c>
      <c r="CL179" s="1">
        <f>IF($E179+$I179+$D$7&lt;=CL$22,0,IF(CL$22-$D$7&gt;=$E179,IF(COUNTIF($KZ179:LV179,"&gt;0")&gt;0,VLOOKUP($C179,Input!$A$8:$HV$21,MATCH($CE$21+COUNTIF($KZ179:LV179,"&gt;0"),Input!$A$6:$HV$6,0),FALSE),0),0))*$D179</f>
        <v>0</v>
      </c>
      <c r="CM179" s="1">
        <f>IF($E179+$I179+$D$7&lt;=CM$22,0,IF(CM$22-$D$7&gt;=$E179,IF(COUNTIF($KZ179:LW179,"&gt;0")&gt;0,VLOOKUP($C179,Input!$A$8:$HV$21,MATCH($CE$21+COUNTIF($KZ179:LW179,"&gt;0"),Input!$A$6:$HV$6,0),FALSE),0),0))*$D179</f>
        <v>0</v>
      </c>
      <c r="CN179" s="1">
        <f>IF($E179+$I179+$D$7&lt;=CN$22,0,IF(CN$22-$D$7&gt;=$E179,IF(COUNTIF($KZ179:LX179,"&gt;0")&gt;0,VLOOKUP($C179,Input!$A$8:$HV$21,MATCH($CE$21+COUNTIF($KZ179:LX179,"&gt;0"),Input!$A$6:$HV$6,0),FALSE),0),0))*$D179</f>
        <v>0</v>
      </c>
      <c r="CO179" s="1">
        <f>IF($E179+$I179+$D$7&lt;=CO$22,0,IF(CO$22-$D$7&gt;=$E179,IF(COUNTIF($KZ179:LY179,"&gt;0")&gt;0,VLOOKUP($C179,Input!$A$8:$HV$21,MATCH($CE$21+COUNTIF($KZ179:LY179,"&gt;0"),Input!$A$6:$HV$6,0),FALSE),0),0))*$D179</f>
        <v>0</v>
      </c>
      <c r="CP179" s="1">
        <f>IF($E179+$I179+$D$7&lt;=CP$22,0,IF(CP$22-$D$7&gt;=$E179,IF(COUNTIF($KZ179:LZ179,"&gt;0")&gt;0,VLOOKUP($C179,Input!$A$8:$HV$21,MATCH($CE$21+COUNTIF($KZ179:LZ179,"&gt;0"),Input!$A$6:$HV$6,0),FALSE),0),0))*$D179</f>
        <v>0</v>
      </c>
      <c r="CQ179" s="1">
        <f>IF($E179+$I179+$D$7&lt;=CQ$22,0,IF(CQ$22-$D$7&gt;=$E179,IF(COUNTIF($KZ179:MA179,"&gt;0")&gt;0,VLOOKUP($C179,Input!$A$8:$HV$21,MATCH($CE$21+COUNTIF($KZ179:MA179,"&gt;0"),Input!$A$6:$HV$6,0),FALSE),0),0))*$D179</f>
        <v>0</v>
      </c>
      <c r="CR179" s="1">
        <f>IF($E179+$I179+$D$7&lt;=CR$22,0,IF(CR$22-$D$7&gt;=$E179,IF(COUNTIF($KZ179:MB179,"&gt;0")&gt;0,VLOOKUP($C179,Input!$A$8:$HV$21,MATCH($CE$21+COUNTIF($KZ179:MB179,"&gt;0"),Input!$A$6:$HV$6,0),FALSE),0),0))*$D179</f>
        <v>0</v>
      </c>
      <c r="CS179" s="1">
        <f>IF($E179+$I179+$D$7&lt;=CS$22,0,IF(CS$22-$D$7&gt;=$E179,IF(COUNTIF($KZ179:MC179,"&gt;0")&gt;0,VLOOKUP($C179,Input!$A$8:$HV$21,MATCH($CE$21+COUNTIF($KZ179:MC179,"&gt;0"),Input!$A$6:$HV$6,0),FALSE),0),0))*$D179</f>
        <v>0</v>
      </c>
      <c r="CT179" s="1">
        <f>IF($E179+$I179+$D$7&lt;=CT$22,0,IF(CT$22-$D$7&gt;=$E179,IF(COUNTIF($KZ179:MD179,"&gt;0")&gt;0,VLOOKUP($C179,Input!$A$8:$HV$21,MATCH($CE$21+COUNTIF($KZ179:MD179,"&gt;0"),Input!$A$6:$HV$6,0),FALSE),0),0))*$D179</f>
        <v>0</v>
      </c>
      <c r="CU179" s="1">
        <f>IF($E179+$I179+$D$7&lt;=CU$22,0,IF(CU$22-$D$7&gt;=$E179,IF(COUNTIF($KZ179:ME179,"&gt;0")&gt;0,VLOOKUP($C179,Input!$A$8:$HV$21,MATCH($CE$21+COUNTIF($KZ179:ME179,"&gt;0"),Input!$A$6:$HV$6,0),FALSE),0),0))*$D179</f>
        <v>0</v>
      </c>
      <c r="CV179" s="1">
        <f>IF($E179+$I179+$D$7&lt;=CV$22,0,IF(CV$22-$D$7&gt;=$E179,IF(COUNTIF($KZ179:MF179,"&gt;0")&gt;0,VLOOKUP($C179,Input!$A$8:$HV$21,MATCH($CE$21+COUNTIF($KZ179:MF179,"&gt;0"),Input!$A$6:$HV$6,0),FALSE),0),0))*$D179</f>
        <v>0</v>
      </c>
      <c r="CW179" s="1">
        <f>IF($E179+$I179+$D$7&lt;=CW$22,0,IF(CW$22-$D$7&gt;=$E179,IF(COUNTIF($KZ179:MG179,"&gt;0")&gt;0,VLOOKUP($C179,Input!$A$8:$HV$21,MATCH($CE$21+COUNTIF($KZ179:MG179,"&gt;0"),Input!$A$6:$HV$6,0),FALSE),0),0))*$D179</f>
        <v>0</v>
      </c>
      <c r="CX179" s="1">
        <f>IF($E179+$I179+$D$7&lt;=CX$22,0,IF(CX$22-$D$7&gt;=$E179,IF(COUNTIF($KZ179:MH179,"&gt;0")&gt;0,VLOOKUP($C179,Input!$A$8:$HV$21,MATCH($CE$21+COUNTIF($KZ179:MH179,"&gt;0"),Input!$A$6:$HV$6,0),FALSE),0),0))*$D179</f>
        <v>0</v>
      </c>
      <c r="CY179" s="1">
        <f>IF($E179+$I179+$D$7&lt;=CY$22,0,IF(CY$22-$D$7&gt;=$E179,IF(COUNTIF($KZ179:MI179,"&gt;0")&gt;0,VLOOKUP($C179,Input!$A$8:$HV$21,MATCH($CE$21+COUNTIF($KZ179:MI179,"&gt;0"),Input!$A$6:$HV$6,0),FALSE),0),0))*$D179</f>
        <v>0</v>
      </c>
      <c r="CZ179" s="1">
        <f>IF($E179+$I179+$D$7&lt;=CZ$22,0,IF(CZ$22-$D$7&gt;=$E179,IF(COUNTIF($KZ179:MJ179,"&gt;0")&gt;0,VLOOKUP($C179,Input!$A$8:$HV$21,MATCH($CE$21+COUNTIF($KZ179:MJ179,"&gt;0"),Input!$A$6:$HV$6,0),FALSE),0),0))*$D179</f>
        <v>0</v>
      </c>
      <c r="DA179" s="1">
        <f>IF($E179+$I179+$D$7&lt;=DA$22,0,IF(DA$22-$D$7&gt;=$E179,IF(COUNTIF($KZ179:MK179,"&gt;0")&gt;0,VLOOKUP($C179,Input!$A$8:$HV$21,MATCH($CE$21+COUNTIF($KZ179:MK179,"&gt;0"),Input!$A$6:$HV$6,0),FALSE),0),0))*$D179</f>
        <v>0</v>
      </c>
      <c r="DB179" s="1">
        <f>IF($E179+$I179+$D$7&lt;=DB$22,0,IF(DB$22-$D$7&gt;=$E179,IF(COUNTIF($KZ179:ML179,"&gt;0")&gt;0,VLOOKUP($C179,Input!$A$8:$HV$21,MATCH($CE$21+COUNTIF($KZ179:ML179,"&gt;0"),Input!$A$6:$HV$6,0),FALSE),0),0))*$D179</f>
        <v>0</v>
      </c>
      <c r="DC179" s="1">
        <f>IF($E179+$I179+$D$7&lt;=DC$22,0,IF(DC$22-$D$7&gt;=$E179,IF(COUNTIF($KZ179:MM179,"&gt;0")&gt;0,VLOOKUP($C179,Input!$A$8:$HV$21,MATCH($CE$21+COUNTIF($KZ179:MM179,"&gt;0"),Input!$A$6:$HV$6,0),FALSE),0),0))*$D179</f>
        <v>0</v>
      </c>
      <c r="DD179" s="1">
        <f>IF($E179+$I179+$D$7&lt;=DD$22,0,IF(DD$22-$D$7&gt;=$E179,IF(COUNTIF($KZ179:MN179,"&gt;0")&gt;0,VLOOKUP($C179,Input!$A$8:$HV$21,MATCH($CE$21+COUNTIF($KZ179:MN179,"&gt;0"),Input!$A$6:$HV$6,0),FALSE),0),0))*$D179</f>
        <v>0</v>
      </c>
      <c r="DE179" s="1">
        <f>IF($E179+$I179+$D$7&lt;=DE$22,0,IF(DE$22-$D$7&gt;=$E179,IF(COUNTIF($KZ179:MO179,"&gt;0")&gt;0,VLOOKUP($C179,Input!$A$8:$HV$21,MATCH($CE$21+COUNTIF($KZ179:MO179,"&gt;0"),Input!$A$6:$HV$6,0),FALSE),0),0))*$D179</f>
        <v>0</v>
      </c>
      <c r="DF179" s="1">
        <f>IF($E179+$I179+$D$7&lt;=DF$22,0,IF(DF$22-$D$7&gt;=$E179,IF(COUNTIF($KZ179:MP179,"&gt;0")&gt;0,VLOOKUP($C179,Input!$A$8:$HV$21,MATCH($CE$21+COUNTIF($KZ179:MP179,"&gt;0"),Input!$A$6:$HV$6,0),FALSE),0),0))*$D179</f>
        <v>0</v>
      </c>
      <c r="DG179" s="1">
        <f>IF($E179+$I179+$D$7&lt;=DG$22,0,IF(DG$22-$D$7&gt;=$E179,IF(COUNTIF($KZ179:MQ179,"&gt;0")&gt;0,VLOOKUP($C179,Input!$A$8:$HV$21,MATCH($CE$21+COUNTIF($KZ179:MQ179,"&gt;0"),Input!$A$6:$HV$6,0),FALSE),0),0))*$D179</f>
        <v>0</v>
      </c>
      <c r="DH179" s="1">
        <f>IF($E179+$I179+$D$7&lt;=DH$22,0,IF(DH$22-$D$7&gt;=$E179,IF(COUNTIF($KZ179:MR179,"&gt;0")&gt;0,VLOOKUP($C179,Input!$A$8:$HV$21,MATCH($CE$21+COUNTIF($KZ179:MR179,"&gt;0"),Input!$A$6:$HV$6,0),FALSE),0),0))*$D179</f>
        <v>0</v>
      </c>
      <c r="DI179" s="1">
        <f>IF($E179+$I179+$D$7&lt;=DI$22,0,IF(DI$22-$D$7&gt;=$E179,IF(COUNTIF($KZ179:MS179,"&gt;0")&gt;0,VLOOKUP($C179,Input!$A$8:$HV$21,MATCH($CE$21+COUNTIF($KZ179:MS179,"&gt;0"),Input!$A$6:$HV$6,0),FALSE),0),0))*$D179</f>
        <v>0</v>
      </c>
      <c r="DJ179" s="1">
        <f>IF($E179+$I179+$D$7&lt;=DJ$22,0,IF(DJ$22-$D$7&gt;=$E179,IF(COUNTIF($KZ179:MT179,"&gt;0")&gt;0,VLOOKUP($C179,Input!$A$8:$HV$21,MATCH($CE$21+COUNTIF($KZ179:MT179,"&gt;0"),Input!$A$6:$HV$6,0),FALSE),0),0))*$D179</f>
        <v>0</v>
      </c>
      <c r="DK179" s="1">
        <f>IF($E179+$I179+$D$7&lt;=DK$22,0,IF(DK$22-$D$7&gt;=$E179,IF(COUNTIF($KZ179:MU179,"&gt;0")&gt;0,VLOOKUP($C179,Input!$A$8:$HV$21,MATCH($CE$21+COUNTIF($KZ179:MU179,"&gt;0"),Input!$A$6:$HV$6,0),FALSE),0),0))*$D179</f>
        <v>0</v>
      </c>
      <c r="DL179" s="1">
        <f>IF($E179+$I179+$D$7&lt;=DL$22,0,IF(DL$22-$D$7&gt;=$E179,IF(COUNTIF($KZ179:MV179,"&gt;0")&gt;0,VLOOKUP($C179,Input!$A$8:$HV$21,MATCH($CE$21+COUNTIF($KZ179:MV179,"&gt;0"),Input!$A$6:$HV$6,0),FALSE),0),0))*$D179</f>
        <v>0</v>
      </c>
      <c r="DM179" s="1">
        <f>IF($E179+$I179+$D$7&lt;=DM$22,0,IF(DM$22-$D$7&gt;=$E179,IF(COUNTIF($KZ179:MW179,"&gt;0")&gt;0,VLOOKUP($C179,Input!$A$8:$HV$21,MATCH($CE$21+COUNTIF($KZ179:MW179,"&gt;0"),Input!$A$6:$HV$6,0),FALSE),0),0))*$D179</f>
        <v>0</v>
      </c>
      <c r="DN179" s="1">
        <f>IF($E179+$I179+$D$7&lt;=DN$22,0,IF(DN$22-$D$7&gt;=$E179,IF(COUNTIF($KZ179:MX179,"&gt;0")&gt;0,VLOOKUP($C179,Input!$A$8:$HV$21,MATCH($CE$21+COUNTIF($KZ179:MX179,"&gt;0"),Input!$A$6:$HV$6,0),FALSE),0),0))*$D179</f>
        <v>0</v>
      </c>
      <c r="DP179" t="str">
        <f>+VLOOKUP($C179,Input!$A$8:$GZ$39,MATCH(DP$21,Input!$A$6:$GZ$6,0),FALSE)</f>
        <v>Bus Maintenance at 0.85/mile</v>
      </c>
      <c r="DQ179" s="1">
        <f>IF($E179+$I179+$D$7&lt;=DQ$22,0,IF(DQ$22-$D$7&gt;=$E179,IF(COUNTIF($KZ179:LP179,"&gt;0")&gt;0,VLOOKUP($C179,Input!$A$8:$HV$21,MATCH($DP$21+COUNTIF($KZ179:LP179,"&gt;0"),Input!$A$6:$HV$6,0),FALSE),0),0))*$D179*$F179</f>
        <v>0</v>
      </c>
      <c r="DR179" s="1">
        <f>IF($E179+$I179+$D$7&lt;=DR$22,0,IF(DR$22-$D$7&gt;=$E179,IF(COUNTIF($KZ179:LQ179,"&gt;0")&gt;0,VLOOKUP($C179,Input!$A$8:$HV$21,MATCH($DP$21+COUNTIF($KZ179:LQ179,"&gt;0"),Input!$A$6:$HV$6,0),FALSE),0),0))*$D179*$F179</f>
        <v>0</v>
      </c>
      <c r="DS179" s="1">
        <f>IF($E179+$I179+$D$7&lt;=DS$22,0,IF(DS$22-$D$7&gt;=$E179,IF(COUNTIF($KZ179:LR179,"&gt;0")&gt;0,VLOOKUP($C179,Input!$A$8:$HV$21,MATCH($DP$21+COUNTIF($KZ179:LR179,"&gt;0"),Input!$A$6:$HV$6,0),FALSE),0),0))*$D179*$F179</f>
        <v>0</v>
      </c>
      <c r="DT179" s="1">
        <f>IF($E179+$I179+$D$7&lt;=DT$22,0,IF(DT$22-$D$7&gt;=$E179,IF(COUNTIF($KZ179:LS179,"&gt;0")&gt;0,VLOOKUP($C179,Input!$A$8:$HV$21,MATCH($DP$21+COUNTIF($KZ179:LS179,"&gt;0"),Input!$A$6:$HV$6,0),FALSE),0),0))*$D179*$F179</f>
        <v>0</v>
      </c>
      <c r="DU179" s="1">
        <f>IF($E179+$I179+$D$7&lt;=DU$22,0,IF(DU$22-$D$7&gt;=$E179,IF(COUNTIF($KZ179:LT179,"&gt;0")&gt;0,VLOOKUP($C179,Input!$A$8:$HV$21,MATCH($DP$21+COUNTIF($KZ179:LT179,"&gt;0"),Input!$A$6:$HV$6,0),FALSE),0),0))*$D179*$F179</f>
        <v>0</v>
      </c>
      <c r="DV179" s="1">
        <f>IF($E179+$I179+$D$7&lt;=DV$22,0,IF(DV$22-$D$7&gt;=$E179,IF(COUNTIF($KZ179:LU179,"&gt;0")&gt;0,VLOOKUP($C179,Input!$A$8:$HV$21,MATCH($DP$21+COUNTIF($KZ179:LU179,"&gt;0"),Input!$A$6:$HV$6,0),FALSE),0),0))*$D179*$F179</f>
        <v>0</v>
      </c>
      <c r="DW179" s="1">
        <f>IF($E179+$I179+$D$7&lt;=DW$22,0,IF(DW$22-$D$7&gt;=$E179,IF(COUNTIF($KZ179:LV179,"&gt;0")&gt;0,VLOOKUP($C179,Input!$A$8:$HV$21,MATCH($DP$21+COUNTIF($KZ179:LV179,"&gt;0"),Input!$A$6:$HV$6,0),FALSE),0),0))*$D179*$F179</f>
        <v>0</v>
      </c>
      <c r="DX179" s="1">
        <f>IF($E179+$I179+$D$7&lt;=DX$22,0,IF(DX$22-$D$7&gt;=$E179,IF(COUNTIF($KZ179:LW179,"&gt;0")&gt;0,VLOOKUP($C179,Input!$A$8:$HV$21,MATCH($DP$21+COUNTIF($KZ179:LW179,"&gt;0"),Input!$A$6:$HV$6,0),FALSE),0),0))*$D179*$F179</f>
        <v>0</v>
      </c>
      <c r="DY179" s="1">
        <f>IF($E179+$I179+$D$7&lt;=DY$22,0,IF(DY$22-$D$7&gt;=$E179,IF(COUNTIF($KZ179:LX179,"&gt;0")&gt;0,VLOOKUP($C179,Input!$A$8:$HV$21,MATCH($DP$21+COUNTIF($KZ179:LX179,"&gt;0"),Input!$A$6:$HV$6,0),FALSE),0),0))*$D179*$F179</f>
        <v>0</v>
      </c>
      <c r="DZ179" s="1">
        <f>IF($E179+$I179+$D$7&lt;=DZ$22,0,IF(DZ$22-$D$7&gt;=$E179,IF(COUNTIF($KZ179:LY179,"&gt;0")&gt;0,VLOOKUP($C179,Input!$A$8:$HV$21,MATCH($DP$21+COUNTIF($KZ179:LY179,"&gt;0"),Input!$A$6:$HV$6,0),FALSE),0),0))*$D179*$F179</f>
        <v>0</v>
      </c>
      <c r="EA179" s="1">
        <f>IF($E179+$I179+$D$7&lt;=EA$22,0,IF(EA$22-$D$7&gt;=$E179,IF(COUNTIF($KZ179:LZ179,"&gt;0")&gt;0,VLOOKUP($C179,Input!$A$8:$HV$21,MATCH($DP$21+COUNTIF($KZ179:LZ179,"&gt;0"),Input!$A$6:$HV$6,0),FALSE),0),0))*$D179*$F179</f>
        <v>0</v>
      </c>
      <c r="EB179" s="1">
        <f>IF($E179+$I179+$D$7&lt;=EB$22,0,IF(EB$22-$D$7&gt;=$E179,IF(COUNTIF($KZ179:MA179,"&gt;0")&gt;0,VLOOKUP($C179,Input!$A$8:$HV$21,MATCH($DP$21+COUNTIF($KZ179:MA179,"&gt;0"),Input!$A$6:$HV$6,0),FALSE),0),0))*$D179*$F179</f>
        <v>0</v>
      </c>
      <c r="EC179" s="1">
        <f>IF($E179+$I179+$D$7&lt;=EC$22,0,IF(EC$22-$D$7&gt;=$E179,IF(COUNTIF($KZ179:MB179,"&gt;0")&gt;0,VLOOKUP($C179,Input!$A$8:$HV$21,MATCH($DP$21+COUNTIF($KZ179:MB179,"&gt;0"),Input!$A$6:$HV$6,0),FALSE),0),0))*$D179*$F179</f>
        <v>0</v>
      </c>
      <c r="ED179" s="1">
        <f>IF($E179+$I179+$D$7&lt;=ED$22,0,IF(ED$22-$D$7&gt;=$E179,IF(COUNTIF($KZ179:MC179,"&gt;0")&gt;0,VLOOKUP($C179,Input!$A$8:$HV$21,MATCH($DP$21+COUNTIF($KZ179:MC179,"&gt;0"),Input!$A$6:$HV$6,0),FALSE),0),0))*$D179*$F179</f>
        <v>0</v>
      </c>
      <c r="EE179" s="1">
        <f>IF($E179+$I179+$D$7&lt;=EE$22,0,IF(EE$22-$D$7&gt;=$E179,IF(COUNTIF($KZ179:MD179,"&gt;0")&gt;0,VLOOKUP($C179,Input!$A$8:$HV$21,MATCH($DP$21+COUNTIF($KZ179:MD179,"&gt;0"),Input!$A$6:$HV$6,0),FALSE),0),0))*$D179*$F179</f>
        <v>0</v>
      </c>
      <c r="EF179" s="1">
        <f>IF($E179+$I179+$D$7&lt;=EF$22,0,IF(EF$22-$D$7&gt;=$E179,IF(COUNTIF($KZ179:ME179,"&gt;0")&gt;0,VLOOKUP($C179,Input!$A$8:$HV$21,MATCH($DP$21+COUNTIF($KZ179:ME179,"&gt;0"),Input!$A$6:$HV$6,0),FALSE),0),0))*$D179*$F179</f>
        <v>0</v>
      </c>
      <c r="EG179" s="1">
        <f>IF($E179+$I179+$D$7&lt;=EG$22,0,IF(EG$22-$D$7&gt;=$E179,IF(COUNTIF($KZ179:MF179,"&gt;0")&gt;0,VLOOKUP($C179,Input!$A$8:$HV$21,MATCH($DP$21+COUNTIF($KZ179:MF179,"&gt;0"),Input!$A$6:$HV$6,0),FALSE),0),0))*$D179*$F179</f>
        <v>0</v>
      </c>
      <c r="EH179" s="1">
        <f>IF($E179+$I179+$D$7&lt;=EH$22,0,IF(EH$22-$D$7&gt;=$E179,IF(COUNTIF($KZ179:MG179,"&gt;0")&gt;0,VLOOKUP($C179,Input!$A$8:$HV$21,MATCH($DP$21+COUNTIF($KZ179:MG179,"&gt;0"),Input!$A$6:$HV$6,0),FALSE),0),0))*$D179*$F179</f>
        <v>0</v>
      </c>
      <c r="EI179" s="1">
        <f>IF($E179+$I179+$D$7&lt;=EI$22,0,IF(EI$22-$D$7&gt;=$E179,IF(COUNTIF($KZ179:MH179,"&gt;0")&gt;0,VLOOKUP($C179,Input!$A$8:$HV$21,MATCH($DP$21+COUNTIF($KZ179:MH179,"&gt;0"),Input!$A$6:$HV$6,0),FALSE),0),0))*$D179*$F179</f>
        <v>0</v>
      </c>
      <c r="EJ179" s="1">
        <f>IF($E179+$I179+$D$7&lt;=EJ$22,0,IF(EJ$22-$D$7&gt;=$E179,IF(COUNTIF($KZ179:MI179,"&gt;0")&gt;0,VLOOKUP($C179,Input!$A$8:$HV$21,MATCH($DP$21+COUNTIF($KZ179:MI179,"&gt;0"),Input!$A$6:$HV$6,0),FALSE),0),0))*$D179*$F179</f>
        <v>0</v>
      </c>
      <c r="EK179" s="1">
        <f>IF($E179+$I179+$D$7&lt;=EK$22,0,IF(EK$22-$D$7&gt;=$E179,IF(COUNTIF($KZ179:MJ179,"&gt;0")&gt;0,VLOOKUP($C179,Input!$A$8:$HV$21,MATCH($DP$21+COUNTIF($KZ179:MJ179,"&gt;0"),Input!$A$6:$HV$6,0),FALSE),0),0))*$D179*$F179</f>
        <v>0</v>
      </c>
      <c r="EL179" s="1">
        <f>IF($E179+$I179+$D$7&lt;=EL$22,0,IF(EL$22-$D$7&gt;=$E179,IF(COUNTIF($KZ179:MK179,"&gt;0")&gt;0,VLOOKUP($C179,Input!$A$8:$HV$21,MATCH($DP$21+COUNTIF($KZ179:MK179,"&gt;0"),Input!$A$6:$HV$6,0),FALSE),0),0))*$D179*$F179</f>
        <v>0</v>
      </c>
      <c r="EM179" s="1">
        <f>IF($E179+$I179+$D$7&lt;=EM$22,0,IF(EM$22-$D$7&gt;=$E179,IF(COUNTIF($KZ179:ML179,"&gt;0")&gt;0,VLOOKUP($C179,Input!$A$8:$HV$21,MATCH($DP$21+COUNTIF($KZ179:ML179,"&gt;0"),Input!$A$6:$HV$6,0),FALSE),0),0))*$D179*$F179</f>
        <v>0</v>
      </c>
      <c r="EN179" s="1">
        <f>IF($E179+$I179+$D$7&lt;=EN$22,0,IF(EN$22-$D$7&gt;=$E179,IF(COUNTIF($KZ179:MM179,"&gt;0")&gt;0,VLOOKUP($C179,Input!$A$8:$HV$21,MATCH($DP$21+COUNTIF($KZ179:MM179,"&gt;0"),Input!$A$6:$HV$6,0),FALSE),0),0))*$D179*$F179</f>
        <v>0</v>
      </c>
      <c r="EO179" s="1">
        <f>IF($E179+$I179+$D$7&lt;=EO$22,0,IF(EO$22-$D$7&gt;=$E179,IF(COUNTIF($KZ179:MN179,"&gt;0")&gt;0,VLOOKUP($C179,Input!$A$8:$HV$21,MATCH($DP$21+COUNTIF($KZ179:MN179,"&gt;0"),Input!$A$6:$HV$6,0),FALSE),0),0))*$D179*$F179</f>
        <v>0</v>
      </c>
      <c r="EP179" s="1">
        <f>IF($E179+$I179+$D$7&lt;=EP$22,0,IF(EP$22-$D$7&gt;=$E179,IF(COUNTIF($KZ179:MO179,"&gt;0")&gt;0,VLOOKUP($C179,Input!$A$8:$HV$21,MATCH($DP$21+COUNTIF($KZ179:MO179,"&gt;0"),Input!$A$6:$HV$6,0),FALSE),0),0))*$D179*$F179</f>
        <v>0</v>
      </c>
      <c r="EQ179" s="1">
        <f>IF($E179+$I179+$D$7&lt;=EQ$22,0,IF(EQ$22-$D$7&gt;=$E179,IF(COUNTIF($KZ179:MP179,"&gt;0")&gt;0,VLOOKUP($C179,Input!$A$8:$HV$21,MATCH($DP$21+COUNTIF($KZ179:MP179,"&gt;0"),Input!$A$6:$HV$6,0),FALSE),0),0))*$D179*$F179</f>
        <v>0</v>
      </c>
      <c r="ER179" s="1">
        <f>IF($E179+$I179+$D$7&lt;=ER$22,0,IF(ER$22-$D$7&gt;=$E179,IF(COUNTIF($KZ179:MQ179,"&gt;0")&gt;0,VLOOKUP($C179,Input!$A$8:$HV$21,MATCH($DP$21+COUNTIF($KZ179:MQ179,"&gt;0"),Input!$A$6:$HV$6,0),FALSE),0),0))*$D179*$F179</f>
        <v>0</v>
      </c>
      <c r="ES179" s="1">
        <f>IF($E179+$I179+$D$7&lt;=ES$22,0,IF(ES$22-$D$7&gt;=$E179,IF(COUNTIF($KZ179:MR179,"&gt;0")&gt;0,VLOOKUP($C179,Input!$A$8:$HV$21,MATCH($DP$21+COUNTIF($KZ179:MR179,"&gt;0"),Input!$A$6:$HV$6,0),FALSE),0),0))*$D179*$F179</f>
        <v>0</v>
      </c>
      <c r="ET179" s="1">
        <f>IF($E179+$I179+$D$7&lt;=ET$22,0,IF(ET$22-$D$7&gt;=$E179,IF(COUNTIF($KZ179:MS179,"&gt;0")&gt;0,VLOOKUP($C179,Input!$A$8:$HV$21,MATCH($DP$21+COUNTIF($KZ179:MS179,"&gt;0"),Input!$A$6:$HV$6,0),FALSE),0),0))*$D179*$F179</f>
        <v>0</v>
      </c>
      <c r="EU179" s="1">
        <f>IF($E179+$I179+$D$7&lt;=EU$22,0,IF(EU$22-$D$7&gt;=$E179,IF(COUNTIF($KZ179:MT179,"&gt;0")&gt;0,VLOOKUP($C179,Input!$A$8:$HV$21,MATCH($DP$21+COUNTIF($KZ179:MT179,"&gt;0"),Input!$A$6:$HV$6,0),FALSE),0),0))*$D179*$F179</f>
        <v>0</v>
      </c>
      <c r="EV179" s="1">
        <f>IF($E179+$I179+$D$7&lt;=EV$22,0,IF(EV$22-$D$7&gt;=$E179,IF(COUNTIF($KZ179:MU179,"&gt;0")&gt;0,VLOOKUP($C179,Input!$A$8:$HV$21,MATCH($DP$21+COUNTIF($KZ179:MU179,"&gt;0"),Input!$A$6:$HV$6,0),FALSE),0),0))*$D179*$F179</f>
        <v>0</v>
      </c>
      <c r="EW179" s="1">
        <f>IF($E179+$I179+$D$7&lt;=EW$22,0,IF(EW$22-$D$7&gt;=$E179,IF(COUNTIF($KZ179:MV179,"&gt;0")&gt;0,VLOOKUP($C179,Input!$A$8:$HV$21,MATCH($DP$21+COUNTIF($KZ179:MV179,"&gt;0"),Input!$A$6:$HV$6,0),FALSE),0),0))*$D179*$F179</f>
        <v>0</v>
      </c>
      <c r="EX179" s="1">
        <f>IF($E179+$I179+$D$7&lt;=EX$22,0,IF(EX$22-$D$7&gt;=$E179,IF(COUNTIF($KZ179:MW179,"&gt;0")&gt;0,VLOOKUP($C179,Input!$A$8:$HV$21,MATCH($DP$21+COUNTIF($KZ179:MW179,"&gt;0"),Input!$A$6:$HV$6,0),FALSE),0),0))*$D179*$F179</f>
        <v>0</v>
      </c>
      <c r="EY179" s="1">
        <f>IF($E179+$I179+$D$7&lt;=EY$22,0,IF(EY$22-$D$7&gt;=$E179,IF(COUNTIF($KZ179:MX179,"&gt;0")&gt;0,VLOOKUP($C179,Input!$A$8:$HV$21,MATCH($DP$21+COUNTIF($KZ179:MX179,"&gt;0"),Input!$A$6:$HV$6,0),FALSE),0),0))*$D179*$F179</f>
        <v>0</v>
      </c>
      <c r="EZ179" s="1"/>
      <c r="FA179" t="str">
        <f>VLOOKUP($C179,Input!$A$8:$GZ$39,MATCH(FA$21,Input!$A$6:$GZ$6,0),FALSE)</f>
        <v>NA</v>
      </c>
      <c r="FB179">
        <f>IF((VLOOKUP($C179,Input!$A$8:$GZ$39,MATCH(FB$21,Input!$A$6:$GZ$6,0),FALSE))="Y",$D179/VLOOKUP($C179,Input!$A$8:$GZ$39,MATCH(FC$21,Input!$A$6:$GZ$6,0),FALSE),0)</f>
        <v>0</v>
      </c>
      <c r="FC179">
        <f>IF((VLOOKUP($C179,Input!$A$8:$GZ$39,MATCH(FB$21,Input!$A$6:$GZ$6,0),FALSE))="Y",0,IF((VLOOKUP($C179,Input!$A$8:$GZ$39,MATCH(FC$21,Input!$A$6:$GZ$6,0),FALSE))&gt;0,$D179/VLOOKUP($C179,Input!$A$8:$GZ$39,MATCH(FC$21,Input!$A$6:$GZ$6,0),FALSE),0))</f>
        <v>0</v>
      </c>
      <c r="FD179" s="1">
        <f>+IF($E179=FD$22,VLOOKUP($C179,Input!$A$8:$GZ$39,MATCH(FD$21,Input!$A$6:$GZ$6,0),FALSE),0)*IF(FD$110&gt;=MAX(FC$110:$FD$110),MIN((FD$110-MAX(FC$110:$FD$110)),(FD$110-FC$110)),0)+IF($E179=FD$22,VLOOKUP($C179,Input!$A$8:$GZ$39,MATCH(FD$21,Input!$A$6:$GZ$6,0),FALSE),0)*IF(FD$109&gt;=MAX(FC$109:$FD$109),MIN((FD$109-MAX(FC$109:$FD$109)),(FD$109-FC$109)),0)</f>
        <v>0</v>
      </c>
      <c r="FE179" s="1">
        <f>+IF($E179=FE$22,VLOOKUP($C179,Input!$A$8:$GZ$39,MATCH(FE$21,Input!$A$6:$GZ$6,0),FALSE),0)*IF(FE$110&gt;=MAX(FD$110:$FD$110),MIN((FE$110-MAX(FD$110:$FD$110)),(FE$110-FD$110)),0)+IF($E179=FE$22,VLOOKUP($C179,Input!$A$8:$GZ$39,MATCH(FE$21,Input!$A$6:$GZ$6,0),FALSE),0)*IF(FE$109&gt;=MAX(FD$109:$FD$109),MIN((FE$109-MAX(FD$109:$FD$109)),(FE$109-FD$109)),0)</f>
        <v>0</v>
      </c>
      <c r="FF179" s="1">
        <f>+IF($E179=FF$22,VLOOKUP($C179,Input!$A$8:$GZ$39,MATCH(FF$21,Input!$A$6:$GZ$6,0),FALSE),0)*IF(FF$110&gt;=MAX($FD$110:FE$110),MIN((FF$110-MAX($FD$110:FE$110)),(FF$110-FE$110)),0)+IF($E179=FF$22,VLOOKUP($C179,Input!$A$8:$GZ$39,MATCH(FF$21,Input!$A$6:$GZ$6,0),FALSE),0)*IF(FF$109&gt;=MAX($FD$109:FE$109),MIN((FF$109-MAX($FD$109:FE$109)),(FF$109-FE$109)),0)</f>
        <v>0</v>
      </c>
      <c r="FG179" s="1">
        <f>+IF($E179=FG$22,VLOOKUP($C179,Input!$A$8:$GZ$39,MATCH(FG$21,Input!$A$6:$GZ$6,0),FALSE),0)*IF(FG$110&gt;=MAX($FD$110:FF$110),MIN((FG$110-MAX($FD$110:FF$110)),(FG$110-FF$110)),0)+IF($E179=FG$22,VLOOKUP($C179,Input!$A$8:$GZ$39,MATCH(FG$21,Input!$A$6:$GZ$6,0),FALSE),0)*IF(FG$109&gt;=MAX($FD$109:FF$109),MIN((FG$109-MAX($FD$109:FF$109)),(FG$109-FF$109)),0)</f>
        <v>0</v>
      </c>
      <c r="FH179" s="1">
        <f>+IF($E179=FH$22,VLOOKUP($C179,Input!$A$8:$GZ$39,MATCH(FH$21,Input!$A$6:$GZ$6,0),FALSE),0)*IF(FH$110&gt;=MAX($FD$110:FG$110),MIN((FH$110-MAX($FD$110:FG$110)),(FH$110-FG$110)),0)+IF($E179=FH$22,VLOOKUP($C179,Input!$A$8:$GZ$39,MATCH(FH$21,Input!$A$6:$GZ$6,0),FALSE),0)*IF(FH$109&gt;=MAX($FD$109:FG$109),MIN((FH$109-MAX($FD$109:FG$109)),(FH$109-FG$109)),0)</f>
        <v>0</v>
      </c>
      <c r="FI179" s="1">
        <f>+IF($E179=FI$22,VLOOKUP($C179,Input!$A$8:$GZ$39,MATCH(FI$21,Input!$A$6:$GZ$6,0),FALSE),0)*IF(FI$110&gt;=MAX($FD$110:FH$110),MIN((FI$110-MAX($FD$110:FH$110)),(FI$110-FH$110)),0)+IF($E179=FI$22,VLOOKUP($C179,Input!$A$8:$GZ$39,MATCH(FI$21,Input!$A$6:$GZ$6,0),FALSE),0)*IF(FI$109&gt;=MAX($FD$109:FH$109),MIN((FI$109-MAX($FD$109:FH$109)),(FI$109-FH$109)),0)</f>
        <v>0</v>
      </c>
      <c r="FJ179" s="1">
        <f>+IF($E179=FJ$22,VLOOKUP($C179,Input!$A$8:$GZ$39,MATCH(FJ$21,Input!$A$6:$GZ$6,0),FALSE),0)*IF(FJ$110&gt;=MAX($FD$110:FI$110),MIN((FJ$110-MAX($FD$110:FI$110)),(FJ$110-FI$110)),0)+IF($E179=FJ$22,VLOOKUP($C179,Input!$A$8:$GZ$39,MATCH(FJ$21,Input!$A$6:$GZ$6,0),FALSE),0)*IF(FJ$109&gt;=MAX($FD$109:FI$109),MIN((FJ$109-MAX($FD$109:FI$109)),(FJ$109-FI$109)),0)</f>
        <v>0</v>
      </c>
      <c r="FK179" s="1">
        <f>+IF($E179=FK$22,VLOOKUP($C179,Input!$A$8:$GZ$39,MATCH(FK$21,Input!$A$6:$GZ$6,0),FALSE),0)*IF(FK$110&gt;=MAX($FD$110:FJ$110),MIN((FK$110-MAX($FD$110:FJ$110)),(FK$110-FJ$110)),0)+IF($E179=FK$22,VLOOKUP($C179,Input!$A$8:$GZ$39,MATCH(FK$21,Input!$A$6:$GZ$6,0),FALSE),0)*IF(FK$109&gt;=MAX($FD$109:FJ$109),MIN((FK$109-MAX($FD$109:FJ$109)),(FK$109-FJ$109)),0)</f>
        <v>0</v>
      </c>
      <c r="FL179" s="1">
        <f>+IF($E179=FL$22,VLOOKUP($C179,Input!$A$8:$GZ$39,MATCH(FL$21,Input!$A$6:$GZ$6,0),FALSE),0)*IF(FL$110&gt;=MAX($FD$110:FK$110),MIN((FL$110-MAX($FD$110:FK$110)),(FL$110-FK$110)),0)+IF($E179=FL$22,VLOOKUP($C179,Input!$A$8:$GZ$39,MATCH(FL$21,Input!$A$6:$GZ$6,0),FALSE),0)*IF(FL$109&gt;=MAX($FD$109:FK$109),MIN((FL$109-MAX($FD$109:FK$109)),(FL$109-FK$109)),0)</f>
        <v>0</v>
      </c>
      <c r="FM179" s="1">
        <f>+IF($E179=FM$22,VLOOKUP($C179,Input!$A$8:$GZ$39,MATCH(FM$21,Input!$A$6:$GZ$6,0),FALSE),0)*IF(FM$110&gt;=MAX($FD$110:FL$110),MIN((FM$110-MAX($FD$110:FL$110)),(FM$110-FL$110)),0)+IF($E179=FM$22,VLOOKUP($C179,Input!$A$8:$GZ$39,MATCH(FM$21,Input!$A$6:$GZ$6,0),FALSE),0)*IF(FM$109&gt;=MAX($FD$109:FL$109),MIN((FM$109-MAX($FD$109:FL$109)),(FM$109-FL$109)),0)</f>
        <v>0</v>
      </c>
      <c r="FN179" s="1">
        <f>+IF($E179=FN$22,VLOOKUP($C179,Input!$A$8:$GZ$39,MATCH(FN$21,Input!$A$6:$GZ$6,0),FALSE),0)*IF(FN$110&gt;=MAX($FD$110:FM$110),MIN((FN$110-MAX($FD$110:FM$110)),(FN$110-FM$110)),0)+IF($E179=FN$22,VLOOKUP($C179,Input!$A$8:$GZ$39,MATCH(FN$21,Input!$A$6:$GZ$6,0),FALSE),0)*IF(FN$109&gt;=MAX($FD$109:FM$109),MIN((FN$109-MAX($FD$109:FM$109)),(FN$109-FM$109)),0)</f>
        <v>0</v>
      </c>
      <c r="FO179" s="1">
        <f>+IF($E179=FO$22,VLOOKUP($C179,Input!$A$8:$GZ$39,MATCH(FO$21,Input!$A$6:$GZ$6,0),FALSE),0)*IF(FO$110&gt;=MAX($FD$110:FN$110),MIN((FO$110-MAX($FD$110:FN$110)),(FO$110-FN$110)),0)+IF($E179=FO$22,VLOOKUP($C179,Input!$A$8:$GZ$39,MATCH(FO$21,Input!$A$6:$GZ$6,0),FALSE),0)*IF(FO$109&gt;=MAX($FD$109:FN$109),MIN((FO$109-MAX($FD$109:FN$109)),(FO$109-FN$109)),0)</f>
        <v>0</v>
      </c>
      <c r="FP179" s="1">
        <f>+IF($E179=FP$22,VLOOKUP($C179,Input!$A$8:$GZ$39,MATCH(FP$21,Input!$A$6:$GZ$6,0),FALSE),0)*IF(FP$110&gt;=MAX($FD$110:FO$110),MIN((FP$110-MAX($FD$110:FO$110)),(FP$110-FO$110)),0)+IF($E179=FP$22,VLOOKUP($C179,Input!$A$8:$GZ$39,MATCH(FP$21,Input!$A$6:$GZ$6,0),FALSE),0)*IF(FP$109&gt;=MAX($FD$109:FO$109),MIN((FP$109-MAX($FD$109:FO$109)),(FP$109-FO$109)),0)</f>
        <v>0</v>
      </c>
      <c r="FQ179" s="1">
        <f>+IF($E179=FQ$22,VLOOKUP($C179,Input!$A$8:$GZ$39,MATCH(FQ$21,Input!$A$6:$GZ$6,0),FALSE),0)*IF(FQ$110&gt;=MAX($FD$110:FP$110),MIN((FQ$110-MAX($FD$110:FP$110)),(FQ$110-FP$110)),0)+IF($E179=FQ$22,VLOOKUP($C179,Input!$A$8:$GZ$39,MATCH(FQ$21,Input!$A$6:$GZ$6,0),FALSE),0)*IF(FQ$109&gt;=MAX($FD$109:FP$109),MIN((FQ$109-MAX($FD$109:FP$109)),(FQ$109-FP$109)),0)</f>
        <v>0</v>
      </c>
      <c r="FR179" s="1">
        <f>+IF($E179=FR$22,VLOOKUP($C179,Input!$A$8:$GZ$39,MATCH(FR$21,Input!$A$6:$GZ$6,0),FALSE),0)*IF(FR$110&gt;=MAX($FD$110:FQ$110),MIN((FR$110-MAX($FD$110:FQ$110)),(FR$110-FQ$110)),0)+IF($E179=FR$22,VLOOKUP($C179,Input!$A$8:$GZ$39,MATCH(FR$21,Input!$A$6:$GZ$6,0),FALSE),0)*IF(FR$109&gt;=MAX($FD$109:FQ$109),MIN((FR$109-MAX($FD$109:FQ$109)),(FR$109-FQ$109)),0)</f>
        <v>0</v>
      </c>
      <c r="FS179" s="1">
        <f>+IF($E179=FS$22,VLOOKUP($C179,Input!$A$8:$GZ$39,MATCH(FS$21,Input!$A$6:$GZ$6,0),FALSE),0)*IF(FS$110&gt;=MAX($FD$110:FR$110),MIN((FS$110-MAX($FD$110:FR$110)),(FS$110-FR$110)),0)+IF($E179=FS$22,VLOOKUP($C179,Input!$A$8:$GZ$39,MATCH(FS$21,Input!$A$6:$GZ$6,0),FALSE),0)*IF(FS$109&gt;=MAX($FD$109:FR$109),MIN((FS$109-MAX($FD$109:FR$109)),(FS$109-FR$109)),0)</f>
        <v>0</v>
      </c>
      <c r="FT179" s="1">
        <f>+IF($E179=FT$22,VLOOKUP($C179,Input!$A$8:$GZ$39,MATCH(FT$21,Input!$A$6:$GZ$6,0),FALSE),0)*IF(FT$110&gt;=MAX($FD$110:FS$110),MIN((FT$110-MAX($FD$110:FS$110)),(FT$110-FS$110)),0)+IF($E179=FT$22,VLOOKUP($C179,Input!$A$8:$GZ$39,MATCH(FT$21,Input!$A$6:$GZ$6,0),FALSE),0)*IF(FT$109&gt;=MAX($FD$109:FS$109),MIN((FT$109-MAX($FD$109:FS$109)),(FT$109-FS$109)),0)</f>
        <v>0</v>
      </c>
      <c r="FU179" s="1">
        <f>+IF($E179=FU$22,VLOOKUP($C179,Input!$A$8:$GZ$39,MATCH(FU$21,Input!$A$6:$GZ$6,0),FALSE),0)*IF(FU$110&gt;=MAX($FD$110:FT$110),MIN((FU$110-MAX($FD$110:FT$110)),(FU$110-FT$110)),0)+IF($E179=FU$22,VLOOKUP($C179,Input!$A$8:$GZ$39,MATCH(FU$21,Input!$A$6:$GZ$6,0),FALSE),0)*IF(FU$109&gt;=MAX($FD$109:FT$109),MIN((FU$109-MAX($FD$109:FT$109)),(FU$109-FT$109)),0)</f>
        <v>0</v>
      </c>
      <c r="FV179" s="1">
        <f>+IF($E179=FV$22,VLOOKUP($C179,Input!$A$8:$GZ$39,MATCH(FV$21,Input!$A$6:$GZ$6,0),FALSE),0)*IF(FV$110&gt;=MAX($FD$110:FU$110),MIN((FV$110-MAX($FD$110:FU$110)),(FV$110-FU$110)),0)+IF($E179=FV$22,VLOOKUP($C179,Input!$A$8:$GZ$39,MATCH(FV$21,Input!$A$6:$GZ$6,0),FALSE),0)*IF(FV$109&gt;=MAX($FD$109:FU$109),MIN((FV$109-MAX($FD$109:FU$109)),(FV$109-FU$109)),0)</f>
        <v>0</v>
      </c>
      <c r="FW179" s="1">
        <f>+IF($E179=FW$22,VLOOKUP($C179,Input!$A$8:$GZ$39,MATCH(FW$21,Input!$A$6:$GZ$6,0),FALSE),0)*IF(FW$110&gt;=MAX($FD$110:FV$110),MIN((FW$110-MAX($FD$110:FV$110)),(FW$110-FV$110)),0)+IF($E179=FW$22,VLOOKUP($C179,Input!$A$8:$GZ$39,MATCH(FW$21,Input!$A$6:$GZ$6,0),FALSE),0)*IF(FW$109&gt;=MAX($FD$109:FV$109),MIN((FW$109-MAX($FD$109:FV$109)),(FW$109-FV$109)),0)</f>
        <v>0</v>
      </c>
      <c r="FX179" s="1">
        <f>+IF($E179=FX$22,VLOOKUP($C179,Input!$A$8:$GZ$39,MATCH(FX$21,Input!$A$6:$GZ$6,0),FALSE),0)*IF(FX$110&gt;=MAX($FD$110:FW$110),MIN((FX$110-MAX($FD$110:FW$110)),(FX$110-FW$110)),0)+IF($E179=FX$22,VLOOKUP($C179,Input!$A$8:$GZ$39,MATCH(FX$21,Input!$A$6:$GZ$6,0),FALSE),0)*IF(FX$109&gt;=MAX($FD$109:FW$109),MIN((FX$109-MAX($FD$109:FW$109)),(FX$109-FW$109)),0)</f>
        <v>0</v>
      </c>
      <c r="FY179" s="1">
        <f>+IF($E179=FY$22,VLOOKUP($C179,Input!$A$8:$GZ$39,MATCH(FY$21,Input!$A$6:$GZ$6,0),FALSE),0)*IF(FY$110&gt;=MAX($FD$110:FX$110),MIN((FY$110-MAX($FD$110:FX$110)),(FY$110-FX$110)),0)+IF($E179=FY$22,VLOOKUP($C179,Input!$A$8:$GZ$39,MATCH(FY$21,Input!$A$6:$GZ$6,0),FALSE),0)*IF(FY$109&gt;=MAX($FD$109:FX$109),MIN((FY$109-MAX($FD$109:FX$109)),(FY$109-FX$109)),0)</f>
        <v>0</v>
      </c>
      <c r="FZ179" s="1">
        <f>+IF($E179=FZ$22,VLOOKUP($C179,Input!$A$8:$GZ$39,MATCH(FZ$21,Input!$A$6:$GZ$6,0),FALSE),0)*IF(FZ$110&gt;=MAX($FD$110:FY$110),MIN((FZ$110-MAX($FD$110:FY$110)),(FZ$110-FY$110)),0)+IF($E179=FZ$22,VLOOKUP($C179,Input!$A$8:$GZ$39,MATCH(FZ$21,Input!$A$6:$GZ$6,0),FALSE),0)*IF(FZ$109&gt;=MAX($FD$109:FY$109),MIN((FZ$109-MAX($FD$109:FY$109)),(FZ$109-FY$109)),0)</f>
        <v>0</v>
      </c>
      <c r="GA179" s="1">
        <f>+IF($E179=GA$22,VLOOKUP($C179,Input!$A$8:$GZ$39,MATCH(GA$21,Input!$A$6:$GZ$6,0),FALSE),0)*IF(GA$110&gt;=MAX($FD$110:FZ$110),MIN((GA$110-MAX($FD$110:FZ$110)),(GA$110-FZ$110)),0)+IF($E179=GA$22,VLOOKUP($C179,Input!$A$8:$GZ$39,MATCH(GA$21,Input!$A$6:$GZ$6,0),FALSE),0)*IF(GA$109&gt;=MAX($FD$109:FZ$109),MIN((GA$109-MAX($FD$109:FZ$109)),(GA$109-FZ$109)),0)</f>
        <v>0</v>
      </c>
      <c r="GB179" s="1">
        <f>+IF($E179=GB$22,VLOOKUP($C179,Input!$A$8:$GZ$39,MATCH(GB$21,Input!$A$6:$GZ$6,0),FALSE),0)*IF(GB$110&gt;=MAX($FD$110:GA$110),MIN((GB$110-MAX($FD$110:GA$110)),(GB$110-GA$110)),0)+IF($E179=GB$22,VLOOKUP($C179,Input!$A$8:$GZ$39,MATCH(GB$21,Input!$A$6:$GZ$6,0),FALSE),0)*IF(GB$109&gt;=MAX($FD$109:GA$109),MIN((GB$109-MAX($FD$109:GA$109)),(GB$109-GA$109)),0)</f>
        <v>0</v>
      </c>
      <c r="GC179" s="1">
        <f>+IF($E179=GC$22,VLOOKUP($C179,Input!$A$8:$GZ$39,MATCH(GC$21,Input!$A$6:$GZ$6,0),FALSE),0)*IF(GC$110&gt;=MAX($FD$110:GB$110),MIN((GC$110-MAX($FD$110:GB$110)),(GC$110-GB$110)),0)+IF($E179=GC$22,VLOOKUP($C179,Input!$A$8:$GZ$39,MATCH(GC$21,Input!$A$6:$GZ$6,0),FALSE),0)*IF(GC$109&gt;=MAX($FD$109:GB$109),MIN((GC$109-MAX($FD$109:GB$109)),(GC$109-GB$109)),0)</f>
        <v>0</v>
      </c>
      <c r="GD179" s="1">
        <f>+IF($E179=GD$22,VLOOKUP($C179,Input!$A$8:$GZ$39,MATCH(GD$21,Input!$A$6:$GZ$6,0),FALSE),0)*IF(GD$110&gt;=MAX($FD$110:GC$110),MIN((GD$110-MAX($FD$110:GC$110)),(GD$110-GC$110)),0)+IF($E179=GD$22,VLOOKUP($C179,Input!$A$8:$GZ$39,MATCH(GD$21,Input!$A$6:$GZ$6,0),FALSE),0)*IF(GD$109&gt;=MAX($FD$109:GC$109),MIN((GD$109-MAX($FD$109:GC$109)),(GD$109-GC$109)),0)</f>
        <v>0</v>
      </c>
      <c r="GE179" s="1">
        <f>+IF($E179=GE$22,VLOOKUP($C179,Input!$A$8:$GZ$39,MATCH(GE$21,Input!$A$6:$GZ$6,0),FALSE),0)*IF(GE$110&gt;=MAX($FD$110:GD$110),MIN((GE$110-MAX($FD$110:GD$110)),(GE$110-GD$110)),0)+IF($E179=GE$22,VLOOKUP($C179,Input!$A$8:$GZ$39,MATCH(GE$21,Input!$A$6:$GZ$6,0),FALSE),0)*IF(GE$109&gt;=MAX($FD$109:GD$109),MIN((GE$109-MAX($FD$109:GD$109)),(GE$109-GD$109)),0)</f>
        <v>0</v>
      </c>
      <c r="GF179" s="1">
        <f>+IF($E179=GF$22,VLOOKUP($C179,Input!$A$8:$GZ$39,MATCH(GF$21,Input!$A$6:$GZ$6,0),FALSE),0)*IF(GF$110&gt;=MAX($FD$110:GE$110),MIN((GF$110-MAX($FD$110:GE$110)),(GF$110-GE$110)),0)+IF($E179=GF$22,VLOOKUP($C179,Input!$A$8:$GZ$39,MATCH(GF$21,Input!$A$6:$GZ$6,0),FALSE),0)*IF(GF$109&gt;=MAX($FD$109:GE$109),MIN((GF$109-MAX($FD$109:GE$109)),(GF$109-GE$109)),0)</f>
        <v>0</v>
      </c>
      <c r="GG179" s="1">
        <f>+IF($E179=GG$22,VLOOKUP($C179,Input!$A$8:$GZ$39,MATCH(GG$21,Input!$A$6:$GZ$6,0),FALSE),0)*IF(GG$110&gt;=MAX($FD$110:GF$110),MIN((GG$110-MAX($FD$110:GF$110)),(GG$110-GF$110)),0)+IF($E179=GG$22,VLOOKUP($C179,Input!$A$8:$GZ$39,MATCH(GG$21,Input!$A$6:$GZ$6,0),FALSE),0)*IF(GG$109&gt;=MAX($FD$109:GF$109),MIN((GG$109-MAX($FD$109:GF$109)),(GG$109-GF$109)),0)</f>
        <v>0</v>
      </c>
      <c r="GH179" s="1">
        <f>+IF($E179=GH$22,VLOOKUP($C179,Input!$A$8:$GZ$39,MATCH(GH$21,Input!$A$6:$GZ$6,0),FALSE),0)*IF(GH$110&gt;=MAX($FD$110:GG$110),MIN((GH$110-MAX($FD$110:GG$110)),(GH$110-GG$110)),0)+IF($E179=GH$22,VLOOKUP($C179,Input!$A$8:$GZ$39,MATCH(GH$21,Input!$A$6:$GZ$6,0),FALSE),0)*IF(GH$109&gt;=MAX($FD$109:GG$109),MIN((GH$109-MAX($FD$109:GG$109)),(GH$109-GG$109)),0)</f>
        <v>0</v>
      </c>
      <c r="GI179" s="1">
        <f>+IF($E179=GI$22,VLOOKUP($C179,Input!$A$8:$GZ$39,MATCH(GI$21,Input!$A$6:$GZ$6,0),FALSE),0)*IF(GI$110&gt;=MAX($FD$110:GH$110),MIN((GI$110-MAX($FD$110:GH$110)),(GI$110-GH$110)),0)+IF($E179=GI$22,VLOOKUP($C179,Input!$A$8:$GZ$39,MATCH(GI$21,Input!$A$6:$GZ$6,0),FALSE),0)*IF(GI$109&gt;=MAX($FD$109:GH$109),MIN((GI$109-MAX($FD$109:GH$109)),(GI$109-GH$109)),0)</f>
        <v>0</v>
      </c>
      <c r="GJ179" s="1">
        <f>+IF($E179=GJ$22,VLOOKUP($C179,Input!$A$8:$GZ$39,MATCH(GJ$21,Input!$A$6:$GZ$6,0),FALSE),0)*IF(GJ$110&gt;=MAX($FD$110:GI$110),MIN((GJ$110-MAX($FD$110:GI$110)),(GJ$110-GI$110)),0)+IF($E179=GJ$22,VLOOKUP($C179,Input!$A$8:$GZ$39,MATCH(GJ$21,Input!$A$6:$GZ$6,0),FALSE),0)*IF(GJ$109&gt;=MAX($FD$109:GI$109),MIN((GJ$109-MAX($FD$109:GI$109)),(GJ$109-GI$109)),0)</f>
        <v>0</v>
      </c>
      <c r="GK179" s="1">
        <f>+IF($E179=GK$22,VLOOKUP($C179,Input!$A$8:$GZ$39,MATCH(GK$21,Input!$A$6:$GZ$6,0),FALSE),0)*IF(GK$110&gt;=MAX($FD$110:GJ$110),MIN((GK$110-MAX($FD$110:GJ$110)),(GK$110-GJ$110)),0)+IF($E179=GK$22,VLOOKUP($C179,Input!$A$8:$GZ$39,MATCH(GK$21,Input!$A$6:$GZ$6,0),FALSE),0)*IF(GK$109&gt;=MAX($FD$109:GJ$109),MIN((GK$109-MAX($FD$109:GJ$109)),(GK$109-GJ$109)),0)</f>
        <v>0</v>
      </c>
      <c r="GL179" s="1">
        <f>+IF($E179=GL$22,VLOOKUP($C179,Input!$A$8:$GZ$39,MATCH(GL$21,Input!$A$6:$GZ$6,0),FALSE),0)*IF(GL$110&gt;=MAX($FD$110:GK$110),MIN((GL$110-MAX($FD$110:GK$110)),(GL$110-GK$110)),0)+IF($E179=GL$22,VLOOKUP($C179,Input!$A$8:$GZ$39,MATCH(GL$21,Input!$A$6:$GZ$6,0),FALSE),0)*IF(GL$109&gt;=MAX($FD$109:GK$109),MIN((GL$109-MAX($FD$109:GK$109)),(GL$109-GK$109)),0)</f>
        <v>0</v>
      </c>
      <c r="GM179" s="42"/>
      <c r="GN179" t="str">
        <f>VLOOKUP($C179,Input!$A$8:$GZ$39,MATCH(GN$21,Input!$A$6:$GZ$6,0),FALSE)</f>
        <v>NA</v>
      </c>
      <c r="GO179">
        <f>IF((VLOOKUP($C179,Input!$A$8:$GZ$39,MATCH(GO$21,Input!$A$6:$GZ$6,0),FALSE))="Y",$D179/VLOOKUP($C179,Input!$A$8:$GZ$39,MATCH(GP$21,Input!$A$6:$GZ$6,0),FALSE),0)</f>
        <v>0</v>
      </c>
      <c r="GP179">
        <f>IF((VLOOKUP($C179,Input!$A$8:$GZ$39,MATCH(GO$21,Input!$A$6:$GZ$6,0),FALSE))="Y",0,IF((VLOOKUP($C179,Input!$A$8:$GZ$39,MATCH(GP$21,Input!$A$6:$GZ$6,0),FALSE))&gt;0,$D179/VLOOKUP($C179,Input!$A$8:$GZ$39,MATCH(GP$21,Input!$A$6:$GZ$6,0),FALSE),0))</f>
        <v>0</v>
      </c>
      <c r="GQ179" s="1">
        <f>+IF($E179=GQ$22,VLOOKUP($C179,Input!$A$8:$GZ$39,MATCH(GQ$21,Input!$A$6:$GZ$6,0),FALSE),0)*IF(GQ$110&gt;=MAX($GP$110:GP$110),MIN((GQ$110-MAX($GP$110:GP$110)),(GQ$110-GP$110)),0)+IF($E179=GQ$22,VLOOKUP($C179,Input!$A$8:$GZ$39,MATCH(GQ$21,Input!$A$6:$GZ$6,0),FALSE),0)*IF(GQ$109&gt;=MAX($GP$109:GP$109),MIN((GQ$109-MAX($GP$109:GP$109)),(GQ$109-GP$109)),0)</f>
        <v>0</v>
      </c>
      <c r="GR179" s="1">
        <f>+IF($E179=GR$22,VLOOKUP($C179,Input!$A$8:$GZ$39,MATCH(GR$21,Input!$A$6:$GZ$6,0),FALSE),0)*IF(GR$110&gt;=MAX($GP$110:GQ$110),MIN((GR$110-MAX($GP$110:GQ$110)),(GR$110-GQ$110)),0)+IF($E179=GR$22,VLOOKUP($C179,Input!$A$8:$GZ$39,MATCH(GR$21,Input!$A$6:$GZ$6,0),FALSE),0)*IF(GR$109&gt;=MAX($GP$109:GQ$109),MIN((GR$109-MAX($GP$109:GQ$109)),(GR$109-GQ$109)),0)</f>
        <v>0</v>
      </c>
      <c r="GS179" s="1">
        <f>+IF($E179=GS$22,VLOOKUP($C179,Input!$A$8:$GZ$39,MATCH(GS$21,Input!$A$6:$GZ$6,0),FALSE),0)*IF(GS$110&gt;=MAX($GP$110:GR$110),MIN((GS$110-MAX($GP$110:GR$110)),(GS$110-GR$110)),0)+IF($E179=GS$22,VLOOKUP($C179,Input!$A$8:$GZ$39,MATCH(GS$21,Input!$A$6:$GZ$6,0),FALSE),0)*IF(GS$109&gt;=MAX($GP$109:GR$109),MIN((GS$109-MAX($GP$109:GR$109)),(GS$109-GR$109)),0)</f>
        <v>0</v>
      </c>
      <c r="GT179" s="1">
        <f>+IF($E179=GT$22,VLOOKUP($C179,Input!$A$8:$GZ$39,MATCH(GT$21,Input!$A$6:$GZ$6,0),FALSE),0)*IF(GT$110&gt;=MAX($GP$110:GS$110),MIN((GT$110-MAX($GP$110:GS$110)),(GT$110-GS$110)),0)+IF($E179=GT$22,VLOOKUP($C179,Input!$A$8:$GZ$39,MATCH(GT$21,Input!$A$6:$GZ$6,0),FALSE),0)*IF(GT$109&gt;=MAX($GP$109:GS$109),MIN((GT$109-MAX($GP$109:GS$109)),(GT$109-GS$109)),0)</f>
        <v>0</v>
      </c>
      <c r="GU179" s="1">
        <f>+IF($E179=GU$22,VLOOKUP($C179,Input!$A$8:$GZ$39,MATCH(GU$21,Input!$A$6:$GZ$6,0),FALSE),0)*IF(GU$110&gt;=MAX($GP$110:GT$110),MIN((GU$110-MAX($GP$110:GT$110)),(GU$110-GT$110)),0)+IF($E179=GU$22,VLOOKUP($C179,Input!$A$8:$GZ$39,MATCH(GU$21,Input!$A$6:$GZ$6,0),FALSE),0)*IF(GU$109&gt;=MAX($GP$109:GT$109),MIN((GU$109-MAX($GP$109:GT$109)),(GU$109-GT$109)),0)</f>
        <v>0</v>
      </c>
      <c r="GV179" s="1">
        <f>+IF($E179=GV$22,VLOOKUP($C179,Input!$A$8:$GZ$39,MATCH(GV$21,Input!$A$6:$GZ$6,0),FALSE),0)*IF(GV$110&gt;=MAX($GP$110:GU$110),MIN((GV$110-MAX($GP$110:GU$110)),(GV$110-GU$110)),0)+IF($E179=GV$22,VLOOKUP($C179,Input!$A$8:$GZ$39,MATCH(GV$21,Input!$A$6:$GZ$6,0),FALSE),0)*IF(GV$109&gt;=MAX($GP$109:GU$109),MIN((GV$109-MAX($GP$109:GU$109)),(GV$109-GU$109)),0)</f>
        <v>0</v>
      </c>
      <c r="GW179" s="1">
        <f>+IF($E179=GW$22,VLOOKUP($C179,Input!$A$8:$GZ$39,MATCH(GW$21,Input!$A$6:$GZ$6,0),FALSE),0)*IF(GW$110&gt;=MAX($GP$110:GV$110),MIN((GW$110-MAX($GP$110:GV$110)),(GW$110-GV$110)),0)+IF($E179=GW$22,VLOOKUP($C179,Input!$A$8:$GZ$39,MATCH(GW$21,Input!$A$6:$GZ$6,0),FALSE),0)*IF(GW$109&gt;=MAX($GP$109:GV$109),MIN((GW$109-MAX($GP$109:GV$109)),(GW$109-GV$109)),0)</f>
        <v>0</v>
      </c>
      <c r="GX179" s="1">
        <f>+IF($E179=GX$22,VLOOKUP($C179,Input!$A$8:$GZ$39,MATCH(GX$21,Input!$A$6:$GZ$6,0),FALSE),0)*IF(GX$110&gt;=MAX($GP$110:GW$110),MIN((GX$110-MAX($GP$110:GW$110)),(GX$110-GW$110)),0)+IF($E179=GX$22,VLOOKUP($C179,Input!$A$8:$GZ$39,MATCH(GX$21,Input!$A$6:$GZ$6,0),FALSE),0)*IF(GX$109&gt;=MAX($GP$109:GW$109),MIN((GX$109-MAX($GP$109:GW$109)),(GX$109-GW$109)),0)</f>
        <v>0</v>
      </c>
      <c r="GY179" s="1">
        <f>+IF($E179=GY$22,VLOOKUP($C179,Input!$A$8:$GZ$39,MATCH(GY$21,Input!$A$6:$GZ$6,0),FALSE),0)*IF(GY$110&gt;=MAX($GP$110:GX$110),MIN((GY$110-MAX($GP$110:GX$110)),(GY$110-GX$110)),0)+IF($E179=GY$22,VLOOKUP($C179,Input!$A$8:$GZ$39,MATCH(GY$21,Input!$A$6:$GZ$6,0),FALSE),0)*IF(GY$109&gt;=MAX($GP$109:GX$109),MIN((GY$109-MAX($GP$109:GX$109)),(GY$109-GX$109)),0)</f>
        <v>0</v>
      </c>
      <c r="GZ179" s="1">
        <f>+IF($E179=GZ$22,VLOOKUP($C179,Input!$A$8:$GZ$39,MATCH(GZ$21,Input!$A$6:$GZ$6,0),FALSE),0)*IF(GZ$110&gt;=MAX($GP$110:GY$110),MIN((GZ$110-MAX($GP$110:GY$110)),(GZ$110-GY$110)),0)+IF($E179=GZ$22,VLOOKUP($C179,Input!$A$8:$GZ$39,MATCH(GZ$21,Input!$A$6:$GZ$6,0),FALSE),0)*IF(GZ$109&gt;=MAX($GP$109:GY$109),MIN((GZ$109-MAX($GP$109:GY$109)),(GZ$109-GY$109)),0)</f>
        <v>0</v>
      </c>
      <c r="HA179" s="1">
        <f>+IF($E179=HA$22,VLOOKUP($C179,Input!$A$8:$GZ$39,MATCH(HA$21,Input!$A$6:$GZ$6,0),FALSE),0)*IF(HA$110&gt;=MAX($GP$110:GZ$110),MIN((HA$110-MAX($GP$110:GZ$110)),(HA$110-GZ$110)),0)+IF($E179=HA$22,VLOOKUP($C179,Input!$A$8:$GZ$39,MATCH(HA$21,Input!$A$6:$GZ$6,0),FALSE),0)*IF(HA$109&gt;=MAX($GP$109:GZ$109),MIN((HA$109-MAX($GP$109:GZ$109)),(HA$109-GZ$109)),0)</f>
        <v>0</v>
      </c>
      <c r="HB179" s="1">
        <f>+IF($E179=HB$22,VLOOKUP($C179,Input!$A$8:$GZ$39,MATCH(HB$21,Input!$A$6:$GZ$6,0),FALSE),0)*IF(HB$110&gt;=MAX($GP$110:HA$110),MIN((HB$110-MAX($GP$110:HA$110)),(HB$110-HA$110)),0)+IF($E179=HB$22,VLOOKUP($C179,Input!$A$8:$GZ$39,MATCH(HB$21,Input!$A$6:$GZ$6,0),FALSE),0)*IF(HB$109&gt;=MAX($GP$109:HA$109),MIN((HB$109-MAX($GP$109:HA$109)),(HB$109-HA$109)),0)</f>
        <v>0</v>
      </c>
      <c r="HC179" s="1">
        <f>+IF($E179=HC$22,VLOOKUP($C179,Input!$A$8:$GZ$39,MATCH(HC$21,Input!$A$6:$GZ$6,0),FALSE),0)*IF(HC$110&gt;=MAX($GP$110:HB$110),MIN((HC$110-MAX($GP$110:HB$110)),(HC$110-HB$110)),0)+IF($E179=HC$22,VLOOKUP($C179,Input!$A$8:$GZ$39,MATCH(HC$21,Input!$A$6:$GZ$6,0),FALSE),0)*IF(HC$109&gt;=MAX($GP$109:HB$109),MIN((HC$109-MAX($GP$109:HB$109)),(HC$109-HB$109)),0)</f>
        <v>0</v>
      </c>
      <c r="HD179" s="1">
        <f>+IF($E179=HD$22,VLOOKUP($C179,Input!$A$8:$GZ$39,MATCH(HD$21,Input!$A$6:$GZ$6,0),FALSE),0)*IF(HD$110&gt;=MAX($GP$110:HC$110),MIN((HD$110-MAX($GP$110:HC$110)),(HD$110-HC$110)),0)+IF($E179=HD$22,VLOOKUP($C179,Input!$A$8:$GZ$39,MATCH(HD$21,Input!$A$6:$GZ$6,0),FALSE),0)*IF(HD$109&gt;=MAX($GP$109:HC$109),MIN((HD$109-MAX($GP$109:HC$109)),(HD$109-HC$109)),0)</f>
        <v>0</v>
      </c>
      <c r="HE179" s="1">
        <f>+IF($E179=HE$22,VLOOKUP($C179,Input!$A$8:$GZ$39,MATCH(HE$21,Input!$A$6:$GZ$6,0),FALSE),0)*IF(HE$110&gt;=MAX($GP$110:HD$110),MIN((HE$110-MAX($GP$110:HD$110)),(HE$110-HD$110)),0)+IF($E179=HE$22,VLOOKUP($C179,Input!$A$8:$GZ$39,MATCH(HE$21,Input!$A$6:$GZ$6,0),FALSE),0)*IF(HE$109&gt;=MAX($GP$109:HD$109),MIN((HE$109-MAX($GP$109:HD$109)),(HE$109-HD$109)),0)</f>
        <v>0</v>
      </c>
      <c r="HF179" s="1">
        <f>+IF($E179=HF$22,VLOOKUP($C179,Input!$A$8:$GZ$39,MATCH(HF$21,Input!$A$6:$GZ$6,0),FALSE),0)*IF(HF$110&gt;=MAX($GP$110:HE$110),MIN((HF$110-MAX($GP$110:HE$110)),(HF$110-HE$110)),0)+IF($E179=HF$22,VLOOKUP($C179,Input!$A$8:$GZ$39,MATCH(HF$21,Input!$A$6:$GZ$6,0),FALSE),0)*IF(HF$109&gt;=MAX($GP$109:HE$109),MIN((HF$109-MAX($GP$109:HE$109)),(HF$109-HE$109)),0)</f>
        <v>0</v>
      </c>
      <c r="HG179" s="1">
        <f>+IF($E179=HG$22,VLOOKUP($C179,Input!$A$8:$GZ$39,MATCH(HG$21,Input!$A$6:$GZ$6,0),FALSE),0)*IF(HG$110&gt;=MAX($GP$110:HF$110),MIN((HG$110-MAX($GP$110:HF$110)),(HG$110-HF$110)),0)+IF($E179=HG$22,VLOOKUP($C179,Input!$A$8:$GZ$39,MATCH(HG$21,Input!$A$6:$GZ$6,0),FALSE),0)*IF(HG$109&gt;=MAX($GP$109:HF$109),MIN((HG$109-MAX($GP$109:HF$109)),(HG$109-HF$109)),0)</f>
        <v>0</v>
      </c>
      <c r="HH179" s="1">
        <f>+IF($E179=HH$22,VLOOKUP($C179,Input!$A$8:$GZ$39,MATCH(HH$21,Input!$A$6:$GZ$6,0),FALSE),0)*IF(HH$110&gt;=MAX($GP$110:HG$110),MIN((HH$110-MAX($GP$110:HG$110)),(HH$110-HG$110)),0)+IF($E179=HH$22,VLOOKUP($C179,Input!$A$8:$GZ$39,MATCH(HH$21,Input!$A$6:$GZ$6,0),FALSE),0)*IF(HH$109&gt;=MAX($GP$109:HG$109),MIN((HH$109-MAX($GP$109:HG$109)),(HH$109-HG$109)),0)</f>
        <v>0</v>
      </c>
      <c r="HI179" s="1">
        <f>+IF($E179=HI$22,VLOOKUP($C179,Input!$A$8:$GZ$39,MATCH(HI$21,Input!$A$6:$GZ$6,0),FALSE),0)*IF(HI$110&gt;=MAX($GP$110:HH$110),MIN((HI$110-MAX($GP$110:HH$110)),(HI$110-HH$110)),0)+IF($E179=HI$22,VLOOKUP($C179,Input!$A$8:$GZ$39,MATCH(HI$21,Input!$A$6:$GZ$6,0),FALSE),0)*IF(HI$109&gt;=MAX($GP$109:HH$109),MIN((HI$109-MAX($GP$109:HH$109)),(HI$109-HH$109)),0)</f>
        <v>0</v>
      </c>
      <c r="HJ179" s="1">
        <f>+IF($E179=HJ$22,VLOOKUP($C179,Input!$A$8:$GZ$39,MATCH(HJ$21,Input!$A$6:$GZ$6,0),FALSE),0)*IF(HJ$110&gt;=MAX($GP$110:HI$110),MIN((HJ$110-MAX($GP$110:HI$110)),(HJ$110-HI$110)),0)+IF($E179=HJ$22,VLOOKUP($C179,Input!$A$8:$GZ$39,MATCH(HJ$21,Input!$A$6:$GZ$6,0),FALSE),0)*IF(HJ$109&gt;=MAX($GP$109:HI$109),MIN((HJ$109-MAX($GP$109:HI$109)),(HJ$109-HI$109)),0)</f>
        <v>0</v>
      </c>
      <c r="HK179" s="1">
        <f>+IF($E179=HK$22,VLOOKUP($C179,Input!$A$8:$GZ$39,MATCH(HK$21,Input!$A$6:$GZ$6,0),FALSE),0)*IF(HK$110&gt;=MAX($GP$110:HJ$110),MIN((HK$110-MAX($GP$110:HJ$110)),(HK$110-HJ$110)),0)+IF($E179=HK$22,VLOOKUP($C179,Input!$A$8:$GZ$39,MATCH(HK$21,Input!$A$6:$GZ$6,0),FALSE),0)*IF(HK$109&gt;=MAX($GP$109:HJ$109),MIN((HK$109-MAX($GP$109:HJ$109)),(HK$109-HJ$109)),0)</f>
        <v>0</v>
      </c>
      <c r="HL179" s="1">
        <f>+IF($E179=HL$22,VLOOKUP($C179,Input!$A$8:$GZ$39,MATCH(HL$21,Input!$A$6:$GZ$6,0),FALSE),0)*IF(HL$110&gt;=MAX($GP$110:HK$110),MIN((HL$110-MAX($GP$110:HK$110)),(HL$110-HK$110)),0)+IF($E179=HL$22,VLOOKUP($C179,Input!$A$8:$GZ$39,MATCH(HL$21,Input!$A$6:$GZ$6,0),FALSE),0)*IF(HL$109&gt;=MAX($GP$109:HK$109),MIN((HL$109-MAX($GP$109:HK$109)),(HL$109-HK$109)),0)</f>
        <v>0</v>
      </c>
      <c r="HM179" s="1">
        <f>+IF($E179=HM$22,VLOOKUP($C179,Input!$A$8:$GZ$39,MATCH(HM$21,Input!$A$6:$GZ$6,0),FALSE),0)*IF(HM$110&gt;=MAX($GP$110:HL$110),MIN((HM$110-MAX($GP$110:HL$110)),(HM$110-HL$110)),0)+IF($E179=HM$22,VLOOKUP($C179,Input!$A$8:$GZ$39,MATCH(HM$21,Input!$A$6:$GZ$6,0),FALSE),0)*IF(HM$109&gt;=MAX($GP$109:HL$109),MIN((HM$109-MAX($GP$109:HL$109)),(HM$109-HL$109)),0)</f>
        <v>0</v>
      </c>
      <c r="HN179" s="1">
        <f>+IF($E179=HN$22,VLOOKUP($C179,Input!$A$8:$GZ$39,MATCH(HN$21,Input!$A$6:$GZ$6,0),FALSE),0)*IF(HN$110&gt;=MAX($GP$110:HM$110),MIN((HN$110-MAX($GP$110:HM$110)),(HN$110-HM$110)),0)+IF($E179=HN$22,VLOOKUP($C179,Input!$A$8:$GZ$39,MATCH(HN$21,Input!$A$6:$GZ$6,0),FALSE),0)*IF(HN$109&gt;=MAX($GP$109:HM$109),MIN((HN$109-MAX($GP$109:HM$109)),(HN$109-HM$109)),0)</f>
        <v>0</v>
      </c>
      <c r="HO179" s="1">
        <f>+IF($E179=HO$22,VLOOKUP($C179,Input!$A$8:$GZ$39,MATCH(HO$21,Input!$A$6:$GZ$6,0),FALSE),0)*IF(HO$110&gt;=MAX($GP$110:HN$110),MIN((HO$110-MAX($GP$110:HN$110)),(HO$110-HN$110)),0)+IF($E179=HO$22,VLOOKUP($C179,Input!$A$8:$GZ$39,MATCH(HO$21,Input!$A$6:$GZ$6,0),FALSE),0)*IF(HO$109&gt;=MAX($GP$109:HN$109),MIN((HO$109-MAX($GP$109:HN$109)),(HO$109-HN$109)),0)</f>
        <v>0</v>
      </c>
      <c r="HP179" s="1">
        <f>+IF($E179=HP$22,VLOOKUP($C179,Input!$A$8:$GZ$39,MATCH(HP$21,Input!$A$6:$GZ$6,0),FALSE),0)*IF(HP$110&gt;=MAX($GP$110:HO$110),MIN((HP$110-MAX($GP$110:HO$110)),(HP$110-HO$110)),0)+IF($E179=HP$22,VLOOKUP($C179,Input!$A$8:$GZ$39,MATCH(HP$21,Input!$A$6:$GZ$6,0),FALSE),0)*IF(HP$109&gt;=MAX($GP$109:HO$109),MIN((HP$109-MAX($GP$109:HO$109)),(HP$109-HO$109)),0)</f>
        <v>0</v>
      </c>
      <c r="HQ179" s="1">
        <f>+IF($E179=HQ$22,VLOOKUP($C179,Input!$A$8:$GZ$39,MATCH(HQ$21,Input!$A$6:$GZ$6,0),FALSE),0)*IF(HQ$110&gt;=MAX($GP$110:HP$110),MIN((HQ$110-MAX($GP$110:HP$110)),(HQ$110-HP$110)),0)+IF($E179=HQ$22,VLOOKUP($C179,Input!$A$8:$GZ$39,MATCH(HQ$21,Input!$A$6:$GZ$6,0),FALSE),0)*IF(HQ$109&gt;=MAX($GP$109:HP$109),MIN((HQ$109-MAX($GP$109:HP$109)),(HQ$109-HP$109)),0)</f>
        <v>0</v>
      </c>
      <c r="HR179" s="1">
        <f>+IF($E179=HR$22,VLOOKUP($C179,Input!$A$8:$GZ$39,MATCH(HR$21,Input!$A$6:$GZ$6,0),FALSE),0)*IF(HR$110&gt;=MAX($GP$110:HQ$110),MIN((HR$110-MAX($GP$110:HQ$110)),(HR$110-HQ$110)),0)+IF($E179=HR$22,VLOOKUP($C179,Input!$A$8:$GZ$39,MATCH(HR$21,Input!$A$6:$GZ$6,0),FALSE),0)*IF(HR$109&gt;=MAX($GP$109:HQ$109),MIN((HR$109-MAX($GP$109:HQ$109)),(HR$109-HQ$109)),0)</f>
        <v>0</v>
      </c>
      <c r="HS179" s="1">
        <f>+IF($E179=HS$22,VLOOKUP($C179,Input!$A$8:$GZ$39,MATCH(HS$21,Input!$A$6:$GZ$6,0),FALSE),0)*IF(HS$110&gt;=MAX($GP$110:HR$110),MIN((HS$110-MAX($GP$110:HR$110)),(HS$110-HR$110)),0)+IF($E179=HS$22,VLOOKUP($C179,Input!$A$8:$GZ$39,MATCH(HS$21,Input!$A$6:$GZ$6,0),FALSE),0)*IF(HS$109&gt;=MAX($GP$109:HR$109),MIN((HS$109-MAX($GP$109:HR$109)),(HS$109-HR$109)),0)</f>
        <v>0</v>
      </c>
      <c r="HT179" s="1">
        <f>+IF($E179=HT$22,VLOOKUP($C179,Input!$A$8:$GZ$39,MATCH(HT$21,Input!$A$6:$GZ$6,0),FALSE),0)*IF(HT$110&gt;=MAX($GP$110:HS$110),MIN((HT$110-MAX($GP$110:HS$110)),(HT$110-HS$110)),0)+IF($E179=HT$22,VLOOKUP($C179,Input!$A$8:$GZ$39,MATCH(HT$21,Input!$A$6:$GZ$6,0),FALSE),0)*IF(HT$109&gt;=MAX($GP$109:HS$109),MIN((HT$109-MAX($GP$109:HS$109)),(HT$109-HS$109)),0)</f>
        <v>0</v>
      </c>
      <c r="HU179" s="1">
        <f>+IF($E179=HU$22,VLOOKUP($C179,Input!$A$8:$GZ$39,MATCH(HU$21,Input!$A$6:$GZ$6,0),FALSE),0)*IF(HU$110&gt;=MAX($GP$110:HT$110),MIN((HU$110-MAX($GP$110:HT$110)),(HU$110-HT$110)),0)+IF($E179=HU$22,VLOOKUP($C179,Input!$A$8:$GZ$39,MATCH(HU$21,Input!$A$6:$GZ$6,0),FALSE),0)*IF(HU$109&gt;=MAX($GP$109:HT$109),MIN((HU$109-MAX($GP$109:HT$109)),(HU$109-HT$109)),0)</f>
        <v>0</v>
      </c>
      <c r="HV179" s="1">
        <f>+IF($E179=HV$22,VLOOKUP($C179,Input!$A$8:$GZ$39,MATCH(HV$21,Input!$A$6:$GZ$6,0),FALSE),0)*IF(HV$110&gt;=MAX($GP$110:HU$110),MIN((HV$110-MAX($GP$110:HU$110)),(HV$110-HU$110)),0)+IF($E179=HV$22,VLOOKUP($C179,Input!$A$8:$GZ$39,MATCH(HV$21,Input!$A$6:$GZ$6,0),FALSE),0)*IF(HV$109&gt;=MAX($GP$109:HU$109),MIN((HV$109-MAX($GP$109:HU$109)),(HV$109-HU$109)),0)</f>
        <v>0</v>
      </c>
      <c r="HW179" s="1">
        <f>+IF($E179=HW$22,VLOOKUP($C179,Input!$A$8:$GZ$39,MATCH(HW$21,Input!$A$6:$GZ$6,0),FALSE),0)*IF(HW$110&gt;=MAX($GP$110:HV$110),MIN((HW$110-MAX($GP$110:HV$110)),(HW$110-HV$110)),0)+IF($E179=HW$22,VLOOKUP($C179,Input!$A$8:$GZ$39,MATCH(HW$21,Input!$A$6:$GZ$6,0),FALSE),0)*IF(HW$109&gt;=MAX($GP$109:HV$109),MIN((HW$109-MAX($GP$109:HV$109)),(HW$109-HV$109)),0)</f>
        <v>0</v>
      </c>
      <c r="HX179" s="1">
        <f>+IF($E179=HX$22,VLOOKUP($C179,Input!$A$8:$GZ$39,MATCH(HX$21,Input!$A$6:$GZ$6,0),FALSE),0)*IF(HX$110&gt;=MAX($GP$110:HW$110),MIN((HX$110-MAX($GP$110:HW$110)),(HX$110-HW$110)),0)+IF($E179=HX$22,VLOOKUP($C179,Input!$A$8:$GZ$39,MATCH(HX$21,Input!$A$6:$GZ$6,0),FALSE),0)*IF(HX$109&gt;=MAX($GP$109:HW$109),MIN((HX$109-MAX($GP$109:HW$109)),(HX$109-HW$109)),0)</f>
        <v>0</v>
      </c>
      <c r="HY179" s="1">
        <f>+IF($E179=HY$22,VLOOKUP($C179,Input!$A$8:$GZ$39,MATCH(HY$21,Input!$A$6:$GZ$6,0),FALSE),0)*IF(HY$110&gt;=MAX($GP$110:HX$110),MIN((HY$110-MAX($GP$110:HX$110)),(HY$110-HX$110)),0)+IF($E179=HY$22,VLOOKUP($C179,Input!$A$8:$GZ$39,MATCH(HY$21,Input!$A$6:$GZ$6,0),FALSE),0)*IF(HY$109&gt;=MAX($GP$109:HX$109),MIN((HY$109-MAX($GP$109:HX$109)),(HY$109-HX$109)),0)</f>
        <v>0</v>
      </c>
      <c r="HZ179" s="42"/>
      <c r="IA179" t="str">
        <f>VLOOKUP($C179,Input!$A$8:$IA$39,MATCH(IA$21,Input!$A$6:$IA$6,0),FALSE)</f>
        <v>NA</v>
      </c>
      <c r="IB179" s="132">
        <f>IF((VLOOKUP($C179,Input!$A$8:$IA$39,MATCH(IB$21,Input!$A$6:$IA$6,0),FALSE))="Y",$D179/VLOOKUP($C179,Input!$A$8:$IA$39,MATCH(IC$21,Input!$A$6:$IA$6,0),FALSE),0)</f>
        <v>0</v>
      </c>
      <c r="IC179" s="132">
        <f>IF((VLOOKUP($C179,Input!$A$8:$IA$39,MATCH(IB$21,Input!$A$6:$IA$6,0),FALSE))="Y",0,IF((VLOOKUP($C179,Input!$A$8:$IA$39,MATCH(IC$21,Input!$A$6:$IA$6,0),FALSE))&gt;0,$D179/VLOOKUP($C179,Input!$A$8:$IA$39,MATCH(IC$21,Input!$A$6:$IA$6,0),FALSE),0))</f>
        <v>0</v>
      </c>
      <c r="ID179" s="1">
        <f>+IF($E179=ID$22,VLOOKUP($C179,Input!$A$8:$IA$39,MATCH(ID$21,Input!$A$6:$IA$6,0),FALSE),0)*IF(ID$110&gt;=MAX($IC$110:IC$110),MIN((ID$110-MAX($IC$110:IC$110)),(ID$110-IC$110)),0)+IF($E179=ID$22,VLOOKUP($C179,Input!$A$8:$IA$39,MATCH(ID$21,Input!$A$6:$IA$6,0),FALSE),0)*IF(ID$109&gt;=MAX($IC$109:IC$109),MIN((ID$109-MAX($IC$109:IC$109)),(ID$109-IC$109)),0)</f>
        <v>0</v>
      </c>
      <c r="IE179" s="1">
        <f>+IF($E179=IE$22,VLOOKUP($C179,Input!$A$8:$IA$39,MATCH(IE$21,Input!$A$6:$IA$6,0),FALSE),0)*IF(IE$110&gt;=MAX($IC$110:ID$110),MIN((IE$110-MAX($IC$110:ID$110)),(IE$110-ID$110)),0)+IF($E179=IE$22,VLOOKUP($C179,Input!$A$8:$IA$39,MATCH(IE$21,Input!$A$6:$IA$6,0),FALSE),0)*IF(IE$109&gt;=MAX($IC$109:ID$109),MIN((IE$109-MAX($IC$109:ID$109)),(IE$109-ID$109)),0)</f>
        <v>0</v>
      </c>
      <c r="IF179" s="1">
        <f>+IF($E179=IF$22,VLOOKUP($C179,Input!$A$8:$IA$39,MATCH(IF$21,Input!$A$6:$IA$6,0),FALSE),0)*IF(IF$110&gt;=MAX($IC$110:IE$110),MIN((IF$110-MAX($IC$110:IE$110)),(IF$110-IE$110)),0)+IF($E179=IF$22,VLOOKUP($C179,Input!$A$8:$IA$39,MATCH(IF$21,Input!$A$6:$IA$6,0),FALSE),0)*IF(IF$109&gt;=MAX($IC$109:IE$109),MIN((IF$109-MAX($IC$109:IE$109)),(IF$109-IE$109)),0)</f>
        <v>0</v>
      </c>
      <c r="IG179" s="1">
        <f>+IF($E179=IG$22,VLOOKUP($C179,Input!$A$8:$IA$39,MATCH(IG$21,Input!$A$6:$IA$6,0),FALSE),0)*IF(IG$110&gt;=MAX($IC$110:IF$110),MIN((IG$110-MAX($IC$110:IF$110)),(IG$110-IF$110)),0)+IF($E179=IG$22,VLOOKUP($C179,Input!$A$8:$IA$39,MATCH(IG$21,Input!$A$6:$IA$6,0),FALSE),0)*IF(IG$109&gt;=MAX($IC$109:IF$109),MIN((IG$109-MAX($IC$109:IF$109)),(IG$109-IF$109)),0)</f>
        <v>0</v>
      </c>
      <c r="IH179" s="1">
        <f>+IF($E179=IH$22,VLOOKUP($C179,Input!$A$8:$IA$39,MATCH(IH$21,Input!$A$6:$IA$6,0),FALSE),0)*IF(IH$110&gt;=MAX($IC$110:IG$110),MIN((IH$110-MAX($IC$110:IG$110)),(IH$110-IG$110)),0)+IF($E179=IH$22,VLOOKUP($C179,Input!$A$8:$IA$39,MATCH(IH$21,Input!$A$6:$IA$6,0),FALSE),0)*IF(IH$109&gt;=MAX($IC$109:IG$109),MIN((IH$109-MAX($IC$109:IG$109)),(IH$109-IG$109)),0)</f>
        <v>0</v>
      </c>
      <c r="II179" s="1">
        <f>+IF($E179=II$22,VLOOKUP($C179,Input!$A$8:$IA$39,MATCH(II$21,Input!$A$6:$IA$6,0),FALSE),0)*IF(II$110&gt;=MAX($IC$110:IH$110),MIN((II$110-MAX($IC$110:IH$110)),(II$110-IH$110)),0)+IF($E179=II$22,VLOOKUP($C179,Input!$A$8:$IA$39,MATCH(II$21,Input!$A$6:$IA$6,0),FALSE),0)*IF(II$109&gt;=MAX($IC$109:IH$109),MIN((II$109-MAX($IC$109:IH$109)),(II$109-IH$109)),0)</f>
        <v>0</v>
      </c>
      <c r="IJ179" s="1">
        <f>+IF($E179=IJ$22,VLOOKUP($C179,Input!$A$8:$IA$39,MATCH(IJ$21,Input!$A$6:$IA$6,0),FALSE),0)*IF(IJ$110&gt;=MAX($IC$110:II$110),MIN((IJ$110-MAX($IC$110:II$110)),(IJ$110-II$110)),0)+IF($E179=IJ$22,VLOOKUP($C179,Input!$A$8:$IA$39,MATCH(IJ$21,Input!$A$6:$IA$6,0),FALSE),0)*IF(IJ$109&gt;=MAX($IC$109:II$109),MIN((IJ$109-MAX($IC$109:II$109)),(IJ$109-II$109)),0)</f>
        <v>0</v>
      </c>
      <c r="IK179" s="1">
        <f>+IF($E179=IK$22,VLOOKUP($C179,Input!$A$8:$IA$39,MATCH(IK$21,Input!$A$6:$IA$6,0),FALSE),0)*IF(IK$110&gt;=MAX($IC$110:IJ$110),MIN((IK$110-MAX($IC$110:IJ$110)),(IK$110-IJ$110)),0)+IF($E179=IK$22,VLOOKUP($C179,Input!$A$8:$IA$39,MATCH(IK$21,Input!$A$6:$IA$6,0),FALSE),0)*IF(IK$109&gt;=MAX($IC$109:IJ$109),MIN((IK$109-MAX($IC$109:IJ$109)),(IK$109-IJ$109)),0)</f>
        <v>0</v>
      </c>
      <c r="IL179" s="1">
        <f>+IF($E179=IL$22,VLOOKUP($C179,Input!$A$8:$IA$39,MATCH(IL$21,Input!$A$6:$IA$6,0),FALSE),0)*IF(IL$110&gt;=MAX($IC$110:IK$110),MIN((IL$110-MAX($IC$110:IK$110)),(IL$110-IK$110)),0)+IF($E179=IL$22,VLOOKUP($C179,Input!$A$8:$IA$39,MATCH(IL$21,Input!$A$6:$IA$6,0),FALSE),0)*IF(IL$109&gt;=MAX($IC$109:IK$109),MIN((IL$109-MAX($IC$109:IK$109)),(IL$109-IK$109)),0)</f>
        <v>0</v>
      </c>
      <c r="IM179" s="1">
        <f>+IF($E179=IM$22,VLOOKUP($C179,Input!$A$8:$IA$39,MATCH(IM$21,Input!$A$6:$IA$6,0),FALSE),0)*IF(IM$110&gt;=MAX($IC$110:IL$110),MIN((IM$110-MAX($IC$110:IL$110)),(IM$110-IL$110)),0)+IF($E179=IM$22,VLOOKUP($C179,Input!$A$8:$IA$39,MATCH(IM$21,Input!$A$6:$IA$6,0),FALSE),0)*IF(IM$109&gt;=MAX($IC$109:IL$109),MIN((IM$109-MAX($IC$109:IL$109)),(IM$109-IL$109)),0)</f>
        <v>0</v>
      </c>
      <c r="IN179" s="1">
        <f>+IF($E179=IN$22,VLOOKUP($C179,Input!$A$8:$IA$39,MATCH(IN$21,Input!$A$6:$IA$6,0),FALSE),0)*IF(IN$110&gt;=MAX($IC$110:IM$110),MIN((IN$110-MAX($IC$110:IM$110)),(IN$110-IM$110)),0)+IF($E179=IN$22,VLOOKUP($C179,Input!$A$8:$IA$39,MATCH(IN$21,Input!$A$6:$IA$6,0),FALSE),0)*IF(IN$109&gt;=MAX($IC$109:IM$109),MIN((IN$109-MAX($IC$109:IM$109)),(IN$109-IM$109)),0)</f>
        <v>0</v>
      </c>
      <c r="IO179" s="1">
        <f>+IF($E179=IO$22,VLOOKUP($C179,Input!$A$8:$IA$39,MATCH(IO$21,Input!$A$6:$IA$6,0),FALSE),0)*IF(IO$110&gt;=MAX($IC$110:IN$110),MIN((IO$110-MAX($IC$110:IN$110)),(IO$110-IN$110)),0)+IF($E179=IO$22,VLOOKUP($C179,Input!$A$8:$IA$39,MATCH(IO$21,Input!$A$6:$IA$6,0),FALSE),0)*IF(IO$109&gt;=MAX($IC$109:IN$109),MIN((IO$109-MAX($IC$109:IN$109)),(IO$109-IN$109)),0)</f>
        <v>0</v>
      </c>
      <c r="IP179" s="1">
        <f>+IF($E179=IP$22,VLOOKUP($C179,Input!$A$8:$IA$39,MATCH(IP$21,Input!$A$6:$IA$6,0),FALSE),0)*IF(IP$110&gt;=MAX($IC$110:IO$110),MIN((IP$110-MAX($IC$110:IO$110)),(IP$110-IO$110)),0)+IF($E179=IP$22,VLOOKUP($C179,Input!$A$8:$IA$39,MATCH(IP$21,Input!$A$6:$IA$6,0),FALSE),0)*IF(IP$109&gt;=MAX($IC$109:IO$109),MIN((IP$109-MAX($IC$109:IO$109)),(IP$109-IO$109)),0)</f>
        <v>0</v>
      </c>
      <c r="IQ179" s="1">
        <f>+IF($E179=IQ$22,VLOOKUP($C179,Input!$A$8:$IA$39,MATCH(IQ$21,Input!$A$6:$IA$6,0),FALSE),0)*IF(IQ$110&gt;=MAX($IC$110:IP$110),MIN((IQ$110-MAX($IC$110:IP$110)),(IQ$110-IP$110)),0)+IF($E179=IQ$22,VLOOKUP($C179,Input!$A$8:$IA$39,MATCH(IQ$21,Input!$A$6:$IA$6,0),FALSE),0)*IF(IQ$109&gt;=MAX($IC$109:IP$109),MIN((IQ$109-MAX($IC$109:IP$109)),(IQ$109-IP$109)),0)</f>
        <v>0</v>
      </c>
      <c r="IR179" s="1">
        <f>+IF($E179=IR$22,VLOOKUP($C179,Input!$A$8:$IA$39,MATCH(IR$21,Input!$A$6:$IA$6,0),FALSE),0)*IF(IR$110&gt;=MAX($IC$110:IQ$110),MIN((IR$110-MAX($IC$110:IQ$110)),(IR$110-IQ$110)),0)+IF($E179=IR$22,VLOOKUP($C179,Input!$A$8:$IA$39,MATCH(IR$21,Input!$A$6:$IA$6,0),FALSE),0)*IF(IR$109&gt;=MAX($IC$109:IQ$109),MIN((IR$109-MAX($IC$109:IQ$109)),(IR$109-IQ$109)),0)</f>
        <v>0</v>
      </c>
      <c r="IS179" s="1">
        <f>+IF($E179=IS$22,VLOOKUP($C179,Input!$A$8:$IA$39,MATCH(IS$21,Input!$A$6:$IA$6,0),FALSE),0)*IF(IS$110&gt;=MAX($IC$110:IR$110),MIN((IS$110-MAX($IC$110:IR$110)),(IS$110-IR$110)),0)+IF($E179=IS$22,VLOOKUP($C179,Input!$A$8:$IA$39,MATCH(IS$21,Input!$A$6:$IA$6,0),FALSE),0)*IF(IS$109&gt;=MAX($IC$109:IR$109),MIN((IS$109-MAX($IC$109:IR$109)),(IS$109-IR$109)),0)</f>
        <v>0</v>
      </c>
      <c r="IT179" s="1">
        <f>+IF($E179=IT$22,VLOOKUP($C179,Input!$A$8:$IA$39,MATCH(IT$21,Input!$A$6:$IA$6,0),FALSE),0)*IF(IT$110&gt;=MAX($IC$110:IS$110),MIN((IT$110-MAX($IC$110:IS$110)),(IT$110-IS$110)),0)+IF($E179=IT$22,VLOOKUP($C179,Input!$A$8:$IA$39,MATCH(IT$21,Input!$A$6:$IA$6,0),FALSE),0)*IF(IT$109&gt;=MAX($IC$109:IS$109),MIN((IT$109-MAX($IC$109:IS$109)),(IT$109-IS$109)),0)</f>
        <v>0</v>
      </c>
      <c r="IU179" s="1">
        <f>+IF($E179=IU$22,VLOOKUP($C179,Input!$A$8:$IA$39,MATCH(IU$21,Input!$A$6:$IA$6,0),FALSE),0)*IF(IU$110&gt;=MAX($IC$110:IT$110),MIN((IU$110-MAX($IC$110:IT$110)),(IU$110-IT$110)),0)+IF($E179=IU$22,VLOOKUP($C179,Input!$A$8:$IA$39,MATCH(IU$21,Input!$A$6:$IA$6,0),FALSE),0)*IF(IU$109&gt;=MAX($IC$109:IT$109),MIN((IU$109-MAX($IC$109:IT$109)),(IU$109-IT$109)),0)</f>
        <v>0</v>
      </c>
      <c r="IV179" s="1">
        <f>+IF($E179=IV$22,VLOOKUP($C179,Input!$A$8:$IA$39,MATCH(IV$21,Input!$A$6:$IA$6,0),FALSE),0)*IF(IV$110&gt;=MAX($IC$110:IU$110),MIN((IV$110-MAX($IC$110:IU$110)),(IV$110-IU$110)),0)+IF($E179=IV$22,VLOOKUP($C179,Input!$A$8:$IA$39,MATCH(IV$21,Input!$A$6:$IA$6,0),FALSE),0)*IF(IV$109&gt;=MAX($IC$109:IU$109),MIN((IV$109-MAX($IC$109:IU$109)),(IV$109-IU$109)),0)</f>
        <v>0</v>
      </c>
      <c r="IW179" s="1">
        <f>+IF($E179=IW$22,VLOOKUP($C179,Input!$A$8:$IA$39,MATCH(IW$21,Input!$A$6:$IA$6,0),FALSE),0)*IF(IW$110&gt;=MAX($IC$110:IV$110),MIN((IW$110-MAX($IC$110:IV$110)),(IW$110-IV$110)),0)+IF($E179=IW$22,VLOOKUP($C179,Input!$A$8:$IA$39,MATCH(IW$21,Input!$A$6:$IA$6,0),FALSE),0)*IF(IW$109&gt;=MAX($IC$109:IV$109),MIN((IW$109-MAX($IC$109:IV$109)),(IW$109-IV$109)),0)</f>
        <v>0</v>
      </c>
      <c r="IX179" s="1">
        <f>+IF($E179=IX$22,VLOOKUP($C179,Input!$A$8:$IA$39,MATCH(IX$21,Input!$A$6:$IA$6,0),FALSE),0)*IF(IX$110&gt;=MAX($IC$110:IW$110),MIN((IX$110-MAX($IC$110:IW$110)),(IX$110-IW$110)),0)+IF($E179=IX$22,VLOOKUP($C179,Input!$A$8:$IA$39,MATCH(IX$21,Input!$A$6:$IA$6,0),FALSE),0)*IF(IX$109&gt;=MAX($IC$109:IW$109),MIN((IX$109-MAX($IC$109:IW$109)),(IX$109-IW$109)),0)</f>
        <v>0</v>
      </c>
      <c r="IY179" s="1">
        <f>+IF($E179=IY$22,VLOOKUP($C179,Input!$A$8:$IA$39,MATCH(IY$21,Input!$A$6:$IA$6,0),FALSE),0)*IF(IY$110&gt;=MAX($IC$110:IX$110),MIN((IY$110-MAX($IC$110:IX$110)),(IY$110-IX$110)),0)+IF($E179=IY$22,VLOOKUP($C179,Input!$A$8:$IA$39,MATCH(IY$21,Input!$A$6:$IA$6,0),FALSE),0)*IF(IY$109&gt;=MAX($IC$109:IX$109),MIN((IY$109-MAX($IC$109:IX$109)),(IY$109-IX$109)),0)</f>
        <v>0</v>
      </c>
      <c r="IZ179" s="1">
        <f>+IF($E179=IZ$22,VLOOKUP($C179,Input!$A$8:$IA$39,MATCH(IZ$21,Input!$A$6:$IA$6,0),FALSE),0)*IF(IZ$110&gt;=MAX($IC$110:IY$110),MIN((IZ$110-MAX($IC$110:IY$110)),(IZ$110-IY$110)),0)+IF($E179=IZ$22,VLOOKUP($C179,Input!$A$8:$IA$39,MATCH(IZ$21,Input!$A$6:$IA$6,0),FALSE),0)*IF(IZ$109&gt;=MAX($IC$109:IY$109),MIN((IZ$109-MAX($IC$109:IY$109)),(IZ$109-IY$109)),0)</f>
        <v>0</v>
      </c>
      <c r="JA179" s="1">
        <f>+IF($E179=JA$22,VLOOKUP($C179,Input!$A$8:$IA$39,MATCH(JA$21,Input!$A$6:$IA$6,0),FALSE),0)*IF(JA$110&gt;=MAX($IC$110:IZ$110),MIN((JA$110-MAX($IC$110:IZ$110)),(JA$110-IZ$110)),0)+IF($E179=JA$22,VLOOKUP($C179,Input!$A$8:$IA$39,MATCH(JA$21,Input!$A$6:$IA$6,0),FALSE),0)*IF(JA$109&gt;=MAX($IC$109:IZ$109),MIN((JA$109-MAX($IC$109:IZ$109)),(JA$109-IZ$109)),0)</f>
        <v>0</v>
      </c>
      <c r="JB179" s="1">
        <f>+IF($E179=JB$22,VLOOKUP($C179,Input!$A$8:$IA$39,MATCH(JB$21,Input!$A$6:$IA$6,0),FALSE),0)*IF(JB$110&gt;=MAX($IC$110:JA$110),MIN((JB$110-MAX($IC$110:JA$110)),(JB$110-JA$110)),0)+IF($E179=JB$22,VLOOKUP($C179,Input!$A$8:$IA$39,MATCH(JB$21,Input!$A$6:$IA$6,0),FALSE),0)*IF(JB$109&gt;=MAX($IC$109:JA$109),MIN((JB$109-MAX($IC$109:JA$109)),(JB$109-JA$109)),0)</f>
        <v>0</v>
      </c>
      <c r="JC179" s="1">
        <f>+IF($E179=JC$22,VLOOKUP($C179,Input!$A$8:$IA$39,MATCH(JC$21,Input!$A$6:$IA$6,0),FALSE),0)*IF(JC$110&gt;=MAX($IC$110:JB$110),MIN((JC$110-MAX($IC$110:JB$110)),(JC$110-JB$110)),0)+IF($E179=JC$22,VLOOKUP($C179,Input!$A$8:$IA$39,MATCH(JC$21,Input!$A$6:$IA$6,0),FALSE),0)*IF(JC$109&gt;=MAX($IC$109:JB$109),MIN((JC$109-MAX($IC$109:JB$109)),(JC$109-JB$109)),0)</f>
        <v>0</v>
      </c>
      <c r="JD179" s="1">
        <f>+IF($E179=JD$22,VLOOKUP($C179,Input!$A$8:$IA$39,MATCH(JD$21,Input!$A$6:$IA$6,0),FALSE),0)*IF(JD$110&gt;=MAX($IC$110:JC$110),MIN((JD$110-MAX($IC$110:JC$110)),(JD$110-JC$110)),0)+IF($E179=JD$22,VLOOKUP($C179,Input!$A$8:$IA$39,MATCH(JD$21,Input!$A$6:$IA$6,0),FALSE),0)*IF(JD$109&gt;=MAX($IC$109:JC$109),MIN((JD$109-MAX($IC$109:JC$109)),(JD$109-JC$109)),0)</f>
        <v>0</v>
      </c>
      <c r="JE179" s="1">
        <f>+IF($E179=JE$22,VLOOKUP($C179,Input!$A$8:$IA$39,MATCH(JE$21,Input!$A$6:$IA$6,0),FALSE),0)*IF(JE$110&gt;=MAX($IC$110:JD$110),MIN((JE$110-MAX($IC$110:JD$110)),(JE$110-JD$110)),0)+IF($E179=JE$22,VLOOKUP($C179,Input!$A$8:$IA$39,MATCH(JE$21,Input!$A$6:$IA$6,0),FALSE),0)*IF(JE$109&gt;=MAX($IC$109:JD$109),MIN((JE$109-MAX($IC$109:JD$109)),(JE$109-JD$109)),0)</f>
        <v>0</v>
      </c>
      <c r="JF179" s="1">
        <f>+IF($E179=JF$22,VLOOKUP($C179,Input!$A$8:$IA$39,MATCH(JF$21,Input!$A$6:$IA$6,0),FALSE),0)*IF(JF$110&gt;=MAX($IC$110:JE$110),MIN((JF$110-MAX($IC$110:JE$110)),(JF$110-JE$110)),0)+IF($E179=JF$22,VLOOKUP($C179,Input!$A$8:$IA$39,MATCH(JF$21,Input!$A$6:$IA$6,0),FALSE),0)*IF(JF$109&gt;=MAX($IC$109:JE$109),MIN((JF$109-MAX($IC$109:JE$109)),(JF$109-JE$109)),0)</f>
        <v>0</v>
      </c>
      <c r="JG179" s="1">
        <f>+IF($E179=JG$22,VLOOKUP($C179,Input!$A$8:$IA$39,MATCH(JG$21,Input!$A$6:$IA$6,0),FALSE),0)*IF(JG$110&gt;=MAX($IC$110:JF$110),MIN((JG$110-MAX($IC$110:JF$110)),(JG$110-JF$110)),0)+IF($E179=JG$22,VLOOKUP($C179,Input!$A$8:$IA$39,MATCH(JG$21,Input!$A$6:$IA$6,0),FALSE),0)*IF(JG$109&gt;=MAX($IC$109:JF$109),MIN((JG$109-MAX($IC$109:JF$109)),(JG$109-JF$109)),0)</f>
        <v>0</v>
      </c>
      <c r="JH179" s="1">
        <f>+IF($E179=JH$22,VLOOKUP($C179,Input!$A$8:$IA$39,MATCH(JH$21,Input!$A$6:$IA$6,0),FALSE),0)*IF(JH$110&gt;=MAX($IC$110:JG$110),MIN((JH$110-MAX($IC$110:JG$110)),(JH$110-JG$110)),0)+IF($E179=JH$22,VLOOKUP($C179,Input!$A$8:$IA$39,MATCH(JH$21,Input!$A$6:$IA$6,0),FALSE),0)*IF(JH$109&gt;=MAX($IC$109:JG$109),MIN((JH$109-MAX($IC$109:JG$109)),(JH$109-JG$109)),0)</f>
        <v>0</v>
      </c>
      <c r="JI179" s="1">
        <f>+IF($E179=JI$22,VLOOKUP($C179,Input!$A$8:$IA$39,MATCH(JI$21,Input!$A$6:$IA$6,0),FALSE),0)*IF(JI$110&gt;=MAX($IC$110:JH$110),MIN((JI$110-MAX($IC$110:JH$110)),(JI$110-JH$110)),0)+IF($E179=JI$22,VLOOKUP($C179,Input!$A$8:$IA$39,MATCH(JI$21,Input!$A$6:$IA$6,0),FALSE),0)*IF(JI$109&gt;=MAX($IC$109:JH$109),MIN((JI$109-MAX($IC$109:JH$109)),(JI$109-JH$109)),0)</f>
        <v>0</v>
      </c>
      <c r="JJ179" s="1">
        <f>+IF($E179=JJ$22,VLOOKUP($C179,Input!$A$8:$IA$39,MATCH(JJ$21,Input!$A$6:$IA$6,0),FALSE),0)*IF(JJ$110&gt;=MAX($IC$110:JI$110),MIN((JJ$110-MAX($IC$110:JI$110)),(JJ$110-JI$110)),0)+IF($E179=JJ$22,VLOOKUP($C179,Input!$A$8:$IA$39,MATCH(JJ$21,Input!$A$6:$IA$6,0),FALSE),0)*IF(JJ$109&gt;=MAX($IC$109:JI$109),MIN((JJ$109-MAX($IC$109:JI$109)),(JJ$109-JI$109)),0)</f>
        <v>0</v>
      </c>
      <c r="JK179" s="1">
        <f>+IF($E179=JK$22,VLOOKUP($C179,Input!$A$8:$IA$39,MATCH(JK$21,Input!$A$6:$IA$6,0),FALSE),0)*IF(JK$110&gt;=MAX($IC$110:JJ$110),MIN((JK$110-MAX($IC$110:JJ$110)),(JK$110-JJ$110)),0)+IF($E179=JK$22,VLOOKUP($C179,Input!$A$8:$IA$39,MATCH(JK$21,Input!$A$6:$IA$6,0),FALSE),0)*IF(JK$109&gt;=MAX($IC$109:JJ$109),MIN((JK$109-MAX($IC$109:JJ$109)),(JK$109-JJ$109)),0)</f>
        <v>0</v>
      </c>
      <c r="JL179" s="1">
        <f>+IF($E179=JL$22,VLOOKUP($C179,Input!$A$8:$IA$39,MATCH(JL$21,Input!$A$6:$IA$6,0),FALSE),0)*IF(JL$110&gt;=MAX($IC$110:JK$110),MIN((JL$110-MAX($IC$110:JK$110)),(JL$110-JK$110)),0)+IF($E179=JL$22,VLOOKUP($C179,Input!$A$8:$IA$39,MATCH(JL$21,Input!$A$6:$IA$6,0),FALSE),0)*IF(JL$109&gt;=MAX($IC$109:JK$109),MIN((JL$109-MAX($IC$109:JK$109)),(JL$109-JK$109)),0)</f>
        <v>0</v>
      </c>
      <c r="JN179" t="str">
        <f>+VLOOKUP($C179,Input!$A$8:$GZ$39,MATCH(JN$21,Input!$A$6:$GZ$6,0),FALSE)</f>
        <v>CNG Station Maint in fuel price</v>
      </c>
      <c r="JO179" s="1">
        <f>IF($E179+$I179+$D$7&lt;=JO$22,0,IF(JO$22-$D$7&gt;=$E179,VLOOKUP($C179,Input!$A$8:$GZ$39,MATCH(JO$21,Input!$A$6:$GZ$6,0),FALSE),0)*$F179/$G179)*$D179</f>
        <v>0</v>
      </c>
      <c r="JP179" s="1">
        <f>IF($E179+$I179+$D$7&lt;=JP$22,0,IF(JP$22-$D$7&gt;=$E179,VLOOKUP($C179,Input!$A$8:$GZ$39,MATCH(JP$21,Input!$A$6:$GZ$6,0),FALSE),0)*$F179/$G179)*$D179</f>
        <v>0</v>
      </c>
      <c r="JQ179" s="1">
        <f>IF($E179+$I179+$D$7&lt;=JQ$22,0,IF(JQ$22-$D$7&gt;=$E179,VLOOKUP($C179,Input!$A$8:$GZ$39,MATCH(JQ$21,Input!$A$6:$GZ$6,0),FALSE),0)*$F179/$G179)*$D179</f>
        <v>0</v>
      </c>
      <c r="JR179" s="1">
        <f>IF($E179+$I179+$D$7&lt;=JR$22,0,IF(JR$22-$D$7&gt;=$E179,VLOOKUP($C179,Input!$A$8:$GZ$39,MATCH(JR$21,Input!$A$6:$GZ$6,0),FALSE),0)*$F179/$G179)*$D179</f>
        <v>0</v>
      </c>
      <c r="JS179" s="1">
        <f>IF($E179+$I179+$D$7&lt;=JS$22,0,IF(JS$22-$D$7&gt;=$E179,VLOOKUP($C179,Input!$A$8:$GZ$39,MATCH(JS$21,Input!$A$6:$GZ$6,0),FALSE),0)*$F179/$G179)*$D179</f>
        <v>0</v>
      </c>
      <c r="JT179" s="1">
        <f>IF($E179+$I179+$D$7&lt;=JT$22,0,IF(JT$22-$D$7&gt;=$E179,VLOOKUP($C179,Input!$A$8:$GZ$39,MATCH(JT$21,Input!$A$6:$GZ$6,0),FALSE),0)*$F179/$G179)*$D179</f>
        <v>0</v>
      </c>
      <c r="JU179" s="1">
        <f>IF($E179+$I179+$D$7&lt;=JU$22,0,IF(JU$22-$D$7&gt;=$E179,VLOOKUP($C179,Input!$A$8:$GZ$39,MATCH(JU$21,Input!$A$6:$GZ$6,0),FALSE),0)*$F179/$G179)*$D179</f>
        <v>0</v>
      </c>
      <c r="JV179" s="1">
        <f>IF($E179+$I179+$D$7&lt;=JV$22,0,IF(JV$22-$D$7&gt;=$E179,VLOOKUP($C179,Input!$A$8:$GZ$39,MATCH(JV$21,Input!$A$6:$GZ$6,0),FALSE),0)*$F179/$G179)*$D179</f>
        <v>0</v>
      </c>
      <c r="JW179" s="1">
        <f>IF($E179+$I179+$D$7&lt;=JW$22,0,IF(JW$22-$D$7&gt;=$E179,VLOOKUP($C179,Input!$A$8:$GZ$39,MATCH(JW$21,Input!$A$6:$GZ$6,0),FALSE),0)*$F179/$G179)*$D179</f>
        <v>0</v>
      </c>
      <c r="JX179" s="1">
        <f>IF($E179+$I179+$D$7&lt;=JX$22,0,IF(JX$22-$D$7&gt;=$E179,VLOOKUP($C179,Input!$A$8:$GZ$39,MATCH(JX$21,Input!$A$6:$GZ$6,0),FALSE),0)*$F179/$G179)*$D179</f>
        <v>0</v>
      </c>
      <c r="JY179" s="1">
        <f>IF($E179+$I179+$D$7&lt;=JY$22,0,IF(JY$22-$D$7&gt;=$E179,VLOOKUP($C179,Input!$A$8:$GZ$39,MATCH(JY$21,Input!$A$6:$GZ$6,0),FALSE),0)*$F179/$G179)*$D179</f>
        <v>0</v>
      </c>
      <c r="JZ179" s="1">
        <f>IF($E179+$I179+$D$7&lt;=JZ$22,0,IF(JZ$22-$D$7&gt;=$E179,VLOOKUP($C179,Input!$A$8:$GZ$39,MATCH(JZ$21,Input!$A$6:$GZ$6,0),FALSE),0)*$F179/$G179)*$D179</f>
        <v>0</v>
      </c>
      <c r="KA179" s="1">
        <f>IF($E179+$I179+$D$7&lt;=KA$22,0,IF(KA$22-$D$7&gt;=$E179,VLOOKUP($C179,Input!$A$8:$GZ$39,MATCH(KA$21,Input!$A$6:$GZ$6,0),FALSE),0)*$F179/$G179)*$D179</f>
        <v>0</v>
      </c>
      <c r="KB179" s="1">
        <f>IF($E179+$I179+$D$7&lt;=KB$22,0,IF(KB$22-$D$7&gt;=$E179,VLOOKUP($C179,Input!$A$8:$GZ$39,MATCH(KB$21,Input!$A$6:$GZ$6,0),FALSE),0)*$F179/$G179)*$D179</f>
        <v>0</v>
      </c>
      <c r="KC179" s="1">
        <f>IF($E179+$I179+$D$7&lt;=KC$22,0,IF(KC$22-$D$7&gt;=$E179,VLOOKUP($C179,Input!$A$8:$GZ$39,MATCH(KC$21,Input!$A$6:$GZ$6,0),FALSE),0)*$F179/$G179)*$D179</f>
        <v>0</v>
      </c>
      <c r="KD179" s="1">
        <f>IF($E179+$I179+$D$7&lt;=KD$22,0,IF(KD$22-$D$7&gt;=$E179,VLOOKUP($C179,Input!$A$8:$GZ$39,MATCH(KD$21,Input!$A$6:$GZ$6,0),FALSE),0)*$F179/$G179)*$D179</f>
        <v>0</v>
      </c>
      <c r="KE179" s="1">
        <f>IF($E179+$I179+$D$7&lt;=KE$22,0,IF(KE$22-$D$7&gt;=$E179,VLOOKUP($C179,Input!$A$8:$GZ$39,MATCH(KE$21,Input!$A$6:$GZ$6,0),FALSE),0)*$F179/$G179)*$D179</f>
        <v>0</v>
      </c>
      <c r="KF179" s="1">
        <f>IF($E179+$I179+$D$7&lt;=KF$22,0,IF(KF$22-$D$7&gt;=$E179,VLOOKUP($C179,Input!$A$8:$GZ$39,MATCH(KF$21,Input!$A$6:$GZ$6,0),FALSE),0)*$F179/$G179)*$D179</f>
        <v>0</v>
      </c>
      <c r="KG179" s="1">
        <f>IF($E179+$I179+$D$7&lt;=KG$22,0,IF(KG$22-$D$7&gt;=$E179,VLOOKUP($C179,Input!$A$8:$GZ$39,MATCH(KG$21,Input!$A$6:$GZ$6,0),FALSE),0)*$F179/$G179)*$D179</f>
        <v>0</v>
      </c>
      <c r="KH179" s="1">
        <f>IF($E179+$I179+$D$7&lt;=KH$22,0,IF(KH$22-$D$7&gt;=$E179,VLOOKUP($C179,Input!$A$8:$GZ$39,MATCH(KH$21,Input!$A$6:$GZ$6,0),FALSE),0)*$F179/$G179)*$D179</f>
        <v>0</v>
      </c>
      <c r="KI179" s="1">
        <f>IF($E179+$I179+$D$7&lt;=KI$22,0,IF(KI$22-$D$7&gt;=$E179,VLOOKUP($C179,Input!$A$8:$GZ$39,MATCH(KI$21,Input!$A$6:$GZ$6,0),FALSE),0)*$F179/$G179)*$D179</f>
        <v>0</v>
      </c>
      <c r="KJ179" s="1">
        <f>IF($E179+$I179+$D$7&lt;=KJ$22,0,IF(KJ$22-$D$7&gt;=$E179,VLOOKUP($C179,Input!$A$8:$GZ$39,MATCH(KJ$21,Input!$A$6:$GZ$6,0),FALSE),0)*$F179/$G179)*$D179</f>
        <v>0</v>
      </c>
      <c r="KK179" s="1">
        <f>IF($E179+$I179+$D$7&lt;=KK$22,0,IF(KK$22-$D$7&gt;=$E179,VLOOKUP($C179,Input!$A$8:$GZ$39,MATCH(KK$21,Input!$A$6:$GZ$6,0),FALSE),0)*$F179/$G179)*$D179</f>
        <v>0</v>
      </c>
      <c r="KL179" s="1">
        <f>IF($E179+$I179+$D$7&lt;=KL$22,0,IF(KL$22-$D$7&gt;=$E179,VLOOKUP($C179,Input!$A$8:$GZ$39,MATCH(KL$21,Input!$A$6:$GZ$6,0),FALSE),0)*$F179/$G179)*$D179</f>
        <v>0</v>
      </c>
      <c r="KM179" s="1">
        <f>IF($E179+$I179+$D$7&lt;=KM$22,0,IF(KM$22-$D$7&gt;=$E179,VLOOKUP($C179,Input!$A$8:$GZ$39,MATCH(KM$21,Input!$A$6:$GZ$6,0),FALSE),0)*$F179/$G179)*$D179</f>
        <v>0</v>
      </c>
      <c r="KN179" s="1">
        <f>IF($E179+$I179+$D$7&lt;=KN$22,0,IF(KN$22-$D$7&gt;=$E179,VLOOKUP($C179,Input!$A$8:$GZ$39,MATCH(KN$21,Input!$A$6:$GZ$6,0),FALSE),0)*$F179/$G179)*$D179</f>
        <v>0</v>
      </c>
      <c r="KO179" s="1">
        <f>IF($E179+$I179+$D$7&lt;=KO$22,0,IF(KO$22-$D$7&gt;=$E179,VLOOKUP($C179,Input!$A$8:$GZ$39,MATCH(KO$21,Input!$A$6:$GZ$6,0),FALSE),0)*$F179/$G179)*$D179</f>
        <v>0</v>
      </c>
      <c r="KP179" s="1">
        <f>IF($E179+$I179+$D$7&lt;=KP$22,0,IF(KP$22-$D$7&gt;=$E179,VLOOKUP($C179,Input!$A$8:$GZ$39,MATCH(KP$21,Input!$A$6:$GZ$6,0),FALSE),0)*$F179/$G179)*$D179</f>
        <v>0</v>
      </c>
      <c r="KQ179" s="1">
        <f>IF($E179+$I179+$D$7&lt;=KQ$22,0,IF(KQ$22-$D$7&gt;=$E179,VLOOKUP($C179,Input!$A$8:$GZ$39,MATCH(KQ$21,Input!$A$6:$GZ$6,0),FALSE),0)*$F179/$G179)*$D179</f>
        <v>0</v>
      </c>
      <c r="KR179" s="1">
        <f>IF($E179+$I179+$D$7&lt;=KR$22,0,IF(KR$22-$D$7&gt;=$E179,VLOOKUP($C179,Input!$A$8:$GZ$39,MATCH(KR$21,Input!$A$6:$GZ$6,0),FALSE),0)*$F179/$G179)*$D179</f>
        <v>0</v>
      </c>
      <c r="KS179" s="1">
        <f>IF($E179+$I179+$D$7&lt;=KS$22,0,IF(KS$22-$D$7&gt;=$E179,VLOOKUP($C179,Input!$A$8:$GZ$39,MATCH(KS$21,Input!$A$6:$GZ$6,0),FALSE),0)*$F179/$G179)*$D179</f>
        <v>0</v>
      </c>
      <c r="KT179" s="1">
        <f>IF($E179+$I179+$D$7&lt;=KT$22,0,IF(KT$22-$D$7&gt;=$E179,VLOOKUP($C179,Input!$A$8:$GZ$39,MATCH(KT$21,Input!$A$6:$GZ$6,0),FALSE),0)*$F179/$G179)*$D179</f>
        <v>0</v>
      </c>
      <c r="KU179" s="1">
        <f>IF($E179+$I179+$D$7&lt;=KU$22,0,IF(KU$22-$D$7&gt;=$E179,VLOOKUP($C179,Input!$A$8:$GZ$39,MATCH(KU$21,Input!$A$6:$GZ$6,0),FALSE),0)*$F179/$G179)*$D179</f>
        <v>0</v>
      </c>
      <c r="KV179" s="1">
        <f>IF($E179+$I179+$D$7&lt;=KV$22,0,IF(KV$22-$D$7&gt;=$E179,VLOOKUP($C179,Input!$A$8:$GZ$39,MATCH(KV$21,Input!$A$6:$GZ$6,0),FALSE),0)*$F179/$G179)*$D179</f>
        <v>0</v>
      </c>
      <c r="KW179" s="1">
        <f>IF($E179+$I179+$D$7&lt;=KW$22,0,IF(KW$22-$D$7&gt;=$E179,VLOOKUP($C179,Input!$A$8:$GZ$39,MATCH(KW$21,Input!$A$6:$GZ$6,0),FALSE),0)*$F179/$G179)*$D179</f>
        <v>0</v>
      </c>
      <c r="KY179" t="str">
        <f>VLOOKUP($C179,Input!$A$8:$HV$39,MATCH(KY$21,Input!$A$6:$HV$6,0),FALSE)</f>
        <v xml:space="preserve">CNG (compressed and at pump, including station maintenance) </v>
      </c>
      <c r="KZ179" s="1">
        <f>IF($E179+$I179+$D$7&lt;=KZ$22,0,IF(KZ$22-$D$7&gt;=$E179,VLOOKUP($C179,Input!$A$8:$HV$39,MATCH(KZ$21,Input!$A$6:$HV$6,0),FALSE)/$G179*$F179,0))*$D179</f>
        <v>0</v>
      </c>
      <c r="LA179" s="1">
        <f>IF($E179+$I179+$D$7&lt;=LA$22,0,IF(LA$22-$D$7&gt;=$E179,VLOOKUP($C179,Input!$A$8:$HV$39,MATCH(LA$21,Input!$A$6:$HV$6,0),FALSE)/$G179*$F179,0))*$D179</f>
        <v>0</v>
      </c>
      <c r="LB179" s="1">
        <f>IF($E179+$I179+$D$7&lt;=LB$22,0,IF(LB$22-$D$7&gt;=$E179,VLOOKUP($C179,Input!$A$8:$HV$39,MATCH(LB$21,Input!$A$6:$HV$6,0),FALSE)/$G179*$F179,0))*$D179</f>
        <v>0</v>
      </c>
      <c r="LC179" s="1">
        <f>IF($E179+$I179+$D$7&lt;=LC$22,0,IF(LC$22-$D$7&gt;=$E179,VLOOKUP($C179,Input!$A$8:$HV$39,MATCH(LC$21,Input!$A$6:$HV$6,0),FALSE)/$G179*$F179,0))*$D179</f>
        <v>0</v>
      </c>
      <c r="LD179" s="1">
        <f>IF($E179+$I179+$D$7&lt;=LD$22,0,IF(LD$22-$D$7&gt;=$E179,VLOOKUP($C179,Input!$A$8:$HV$39,MATCH(LD$21,Input!$A$6:$HV$6,0),FALSE)/$G179*$F179,0))*$D179</f>
        <v>0</v>
      </c>
      <c r="LE179" s="1">
        <f>IF($E179+$I179+$D$7&lt;=LE$22,0,IF(LE$22-$D$7&gt;=$E179,VLOOKUP($C179,Input!$A$8:$HV$39,MATCH(LE$21,Input!$A$6:$HV$6,0),FALSE)/$G179*$F179,0))*$D179</f>
        <v>0</v>
      </c>
      <c r="LF179" s="1">
        <f>IF($E179+$I179+$D$7&lt;=LF$22,0,IF(LF$22-$D$7&gt;=$E179,VLOOKUP($C179,Input!$A$8:$HV$39,MATCH(LF$21,Input!$A$6:$HV$6,0),FALSE)/$G179*$F179,0))*$D179</f>
        <v>0</v>
      </c>
      <c r="LG179" s="1">
        <f>IF($E179+$I179+$D$7&lt;=LG$22,0,IF(LG$22-$D$7&gt;=$E179,VLOOKUP($C179,Input!$A$8:$HV$39,MATCH(LG$21,Input!$A$6:$HV$6,0),FALSE)/$G179*$F179,0))*$D179</f>
        <v>0</v>
      </c>
      <c r="LH179" s="1">
        <f>IF($E179+$I179+$D$7&lt;=LH$22,0,IF(LH$22-$D$7&gt;=$E179,VLOOKUP($C179,Input!$A$8:$HV$39,MATCH(LH$21,Input!$A$6:$HV$6,0),FALSE)/$G179*$F179,0))*$D179</f>
        <v>0</v>
      </c>
      <c r="LI179" s="1">
        <f>IF($E179+$I179+$D$7&lt;=LI$22,0,IF(LI$22-$D$7&gt;=$E179,VLOOKUP($C179,Input!$A$8:$HV$39,MATCH(LI$21,Input!$A$6:$HV$6,0),FALSE)/$G179*$F179,0))*$D179</f>
        <v>0</v>
      </c>
      <c r="LJ179" s="1">
        <f>IF($E179+$I179+$D$7&lt;=LJ$22,0,IF(LJ$22-$D$7&gt;=$E179,VLOOKUP($C179,Input!$A$8:$HV$39,MATCH(LJ$21,Input!$A$6:$HV$6,0),FALSE)/$G179*$F179,0))*$D179</f>
        <v>0</v>
      </c>
      <c r="LK179" s="1">
        <f>IF($E179+$I179+$D$7&lt;=LK$22,0,IF(LK$22-$D$7&gt;=$E179,VLOOKUP($C179,Input!$A$8:$HV$39,MATCH(LK$21,Input!$A$6:$HV$6,0),FALSE)/$G179*$F179,0))*$D179</f>
        <v>0</v>
      </c>
      <c r="LL179" s="1">
        <f>IF($E179+$I179+$D$7&lt;=LL$22,0,IF(LL$22-$D$7&gt;=$E179,VLOOKUP($C179,Input!$A$8:$HV$39,MATCH(LL$21,Input!$A$6:$HV$6,0),FALSE)/$G179*$F179,0))*$D179</f>
        <v>0</v>
      </c>
      <c r="LM179" s="1">
        <f>IF($E179+$I179+$D$7&lt;=LM$22,0,IF(LM$22-$D$7&gt;=$E179,VLOOKUP($C179,Input!$A$8:$HV$39,MATCH(LM$21,Input!$A$6:$HV$6,0),FALSE)/$G179*$F179,0))*$D179</f>
        <v>0</v>
      </c>
      <c r="LN179" s="1">
        <f>IF($E179+$I179+$D$7&lt;=LN$22,0,IF(LN$22-$D$7&gt;=$E179,VLOOKUP($C179,Input!$A$8:$HV$39,MATCH(LN$21,Input!$A$6:$HV$6,0),FALSE)/$G179*$F179,0))*$D179</f>
        <v>0</v>
      </c>
      <c r="LO179" s="1">
        <f>IF($E179+$I179+$D$7&lt;=LO$22,0,IF(LO$22-$D$7&gt;=$E179,VLOOKUP($C179,Input!$A$8:$HV$39,MATCH(LO$21,Input!$A$6:$HV$6,0),FALSE)/$G179*$F179,0))*$D179</f>
        <v>0</v>
      </c>
      <c r="LP179" s="1">
        <f>IF($E179+$I179+$D$7&lt;=LP$22,0,IF(LP$22-$D$7&gt;=$E179,VLOOKUP($C179,Input!$A$8:$HV$39,MATCH(LP$21,Input!$A$6:$HV$6,0),FALSE)/$G179*$F179,0))*$D179</f>
        <v>0</v>
      </c>
      <c r="LQ179" s="1">
        <f>IF($E179+$I179+$D$7&lt;=LQ$22,0,IF(LQ$22-$D$7&gt;=$E179,VLOOKUP($C179,Input!$A$8:$HV$39,MATCH(LQ$21,Input!$A$6:$HV$6,0),FALSE)/$G179*$F179,0))*$D179</f>
        <v>0</v>
      </c>
      <c r="LR179" s="1">
        <f>IF($E179+$I179+$D$7&lt;=LR$22,0,IF(LR$22-$D$7&gt;=$E179,VLOOKUP($C179,Input!$A$8:$HV$39,MATCH(LR$21,Input!$A$6:$HV$6,0),FALSE)/$G179*$F179,0))*$D179</f>
        <v>0</v>
      </c>
      <c r="LS179" s="1">
        <f>IF($E179+$I179+$D$7&lt;=LS$22,0,IF(LS$22-$D$7&gt;=$E179,VLOOKUP($C179,Input!$A$8:$HV$39,MATCH(LS$21,Input!$A$6:$HV$6,0),FALSE)/$G179*$F179,0))*$D179</f>
        <v>0</v>
      </c>
      <c r="LT179" s="1">
        <f>IF($E179+$I179+$D$7&lt;=LT$22,0,IF(LT$22-$D$7&gt;=$E179,VLOOKUP($C179,Input!$A$8:$HV$39,MATCH(LT$21,Input!$A$6:$HV$6,0),FALSE)/$G179*$F179,0))*$D179</f>
        <v>0</v>
      </c>
      <c r="LU179" s="1">
        <f>IF($E179+$I179+$D$7&lt;=LU$22,0,IF(LU$22-$D$7&gt;=$E179,VLOOKUP($C179,Input!$A$8:$HV$39,MATCH(LU$21,Input!$A$6:$HV$6,0),FALSE)/$G179*$F179,0))*$D179</f>
        <v>0</v>
      </c>
      <c r="LV179" s="1">
        <f>IF($E179+$I179+$D$7&lt;=LV$22,0,IF(LV$22-$D$7&gt;=$E179,VLOOKUP($C179,Input!$A$8:$HV$39,MATCH(LV$21,Input!$A$6:$HV$6,0),FALSE)/$G179*$F179,0))*$D179</f>
        <v>0</v>
      </c>
      <c r="LW179" s="1">
        <f>IF($E179+$I179+$D$7&lt;=LW$22,0,IF(LW$22-$D$7&gt;=$E179,VLOOKUP($C179,Input!$A$8:$HV$39,MATCH(LW$21,Input!$A$6:$HV$6,0),FALSE)/$G179*$F179,0))*$D179</f>
        <v>0</v>
      </c>
      <c r="LX179" s="1">
        <f>IF($E179+$I179+$D$7&lt;=LX$22,0,IF(LX$22-$D$7&gt;=$E179,VLOOKUP($C179,Input!$A$8:$HV$39,MATCH(LX$21,Input!$A$6:$HV$6,0),FALSE)/$G179*$F179,0))*$D179</f>
        <v>0</v>
      </c>
      <c r="LY179" s="1">
        <f>IF($E179+$I179+$D$7&lt;=LY$22,0,IF(LY$22-$D$7&gt;=$E179,VLOOKUP($C179,Input!$A$8:$HV$39,MATCH(LY$21,Input!$A$6:$HV$6,0),FALSE)/$G179*$F179,0))*$D179</f>
        <v>0</v>
      </c>
      <c r="LZ179" s="1">
        <f>IF($E179+$I179+$D$7&lt;=LZ$22,0,IF(LZ$22-$D$7&gt;=$E179,VLOOKUP($C179,Input!$A$8:$HV$39,MATCH(LZ$21,Input!$A$6:$HV$6,0),FALSE)/$G179*$F179,0))*$D179</f>
        <v>0</v>
      </c>
      <c r="MA179" s="1">
        <f>IF($E179+$I179+$D$7&lt;=MA$22,0,IF(MA$22-$D$7&gt;=$E179,VLOOKUP($C179,Input!$A$8:$HV$39,MATCH(MA$21,Input!$A$6:$HV$6,0),FALSE)/$G179*$F179,0))*$D179</f>
        <v>0</v>
      </c>
      <c r="MB179" s="1">
        <f>IF($E179+$I179+$D$7&lt;=MB$22,0,IF(MB$22-$D$7&gt;=$E179,VLOOKUP($C179,Input!$A$8:$HV$39,MATCH(MB$21,Input!$A$6:$HV$6,0),FALSE)/$G179*$F179,0))*$D179</f>
        <v>0</v>
      </c>
      <c r="MC179" s="1">
        <f>IF($E179+$I179+$D$7&lt;=MC$22,0,IF(MC$22-$D$7&gt;=$E179,VLOOKUP($C179,Input!$A$8:$HV$39,MATCH(MC$21,Input!$A$6:$HV$6,0),FALSE)/$G179*$F179,0))*$D179</f>
        <v>0</v>
      </c>
      <c r="MD179" s="1">
        <f>IF($E179+$I179+$D$7&lt;=MD$22,0,IF(MD$22-$D$7&gt;=$E179,VLOOKUP($C179,Input!$A$8:$HV$39,MATCH(MD$21,Input!$A$6:$HV$6,0),FALSE)/$G179*$F179,0))*$D179</f>
        <v>0</v>
      </c>
      <c r="ME179" s="1">
        <f>IF($E179+$I179+$D$7&lt;=ME$22,0,IF(ME$22-$D$7&gt;=$E179,VLOOKUP($C179,Input!$A$8:$HV$39,MATCH(ME$21,Input!$A$6:$HV$6,0),FALSE)/$G179*$F179,0))*$D179</f>
        <v>0</v>
      </c>
      <c r="MF179" s="1">
        <f>IF($E179+$I179+$D$7&lt;=MF$22,0,IF(MF$22-$D$7&gt;=$E179,VLOOKUP($C179,Input!$A$8:$HV$39,MATCH(MF$21,Input!$A$6:$HV$6,0),FALSE)/$G179*$F179,0))*$D179</f>
        <v>0</v>
      </c>
      <c r="MG179" s="1">
        <f>IF($E179+$I179+$D$7&lt;=MG$22,0,IF(MG$22-$D$7&gt;=$E179,VLOOKUP($C179,Input!$A$8:$HV$39,MATCH(MG$21,Input!$A$6:$HV$6,0),FALSE)/$G179*$F179,0))*$D179</f>
        <v>0</v>
      </c>
      <c r="MH179" s="1">
        <f>IF($E179+$I179+$D$7&lt;=MH$22,0,IF(MH$22-$D$7&gt;=$E179,VLOOKUP($C179,Input!$A$8:$HV$39,MATCH(MH$21,Input!$A$6:$HV$6,0),FALSE)/$G179*$F179,0))*$D179</f>
        <v>0</v>
      </c>
      <c r="MI179" s="1">
        <f>IF($E179+$I179+$D$7&lt;=MI$22,0,IF(MI$22-$D$7&gt;=$E179,VLOOKUP($C179,Input!$A$8:$HV$39,MATCH(MI$21,Input!$A$6:$HV$6,0),FALSE)/$G179*$F179,0))*$D179</f>
        <v>0</v>
      </c>
      <c r="MJ179" s="1">
        <f>IF($E179+$I179+$D$7&lt;=MJ$22,0,IF(MJ$22-$D$7&gt;=$E179,VLOOKUP($C179,Input!$A$8:$HV$39,MATCH(MJ$21,Input!$A$6:$HV$6,0),FALSE)/$G179*$F179,0))*$D179</f>
        <v>0</v>
      </c>
      <c r="MK179" s="1">
        <f>IF($E179+$I179+$D$7&lt;=MK$22,0,IF(MK$22-$D$7&gt;=$E179,VLOOKUP($C179,Input!$A$8:$HV$39,MATCH(MK$21,Input!$A$6:$HV$6,0),FALSE)/$G179*$F179,0))*$D179</f>
        <v>0</v>
      </c>
      <c r="ML179" s="1">
        <f>IF($E179+$I179+$D$7&lt;=ML$22,0,IF(ML$22-$D$7&gt;=$E179,VLOOKUP($C179,Input!$A$8:$HV$39,MATCH(ML$21,Input!$A$6:$HV$6,0),FALSE)/$G179*$F179,0))*$D179</f>
        <v>0</v>
      </c>
      <c r="MM179" s="1">
        <f>IF($E179+$I179+$D$7&lt;=MM$22,0,IF(MM$22-$D$7&gt;=$E179,VLOOKUP($C179,Input!$A$8:$HV$39,MATCH(MM$21,Input!$A$6:$HV$6,0),FALSE)/$G179*$F179,0))*$D179</f>
        <v>0</v>
      </c>
      <c r="MN179" s="1">
        <f>IF($E179+$I179+$D$7&lt;=MN$22,0,IF(MN$22-$D$7&gt;=$E179,VLOOKUP($C179,Input!$A$8:$HV$39,MATCH(MN$21,Input!$A$6:$HV$6,0),FALSE)/$G179*$F179,0))*$D179</f>
        <v>0</v>
      </c>
      <c r="MO179" s="1">
        <f>IF($E179+$I179+$D$7&lt;=MO$22,0,IF(MO$22-$D$7&gt;=$E179,VLOOKUP($C179,Input!$A$8:$HV$39,MATCH(MO$21,Input!$A$6:$HV$6,0),FALSE)/$G179*$F179,0))*$D179</f>
        <v>0</v>
      </c>
      <c r="MP179" s="1">
        <f>IF($E179+$I179+$D$7&lt;=MP$22,0,IF(MP$22-$D$7&gt;=$E179,VLOOKUP($C179,Input!$A$8:$HV$39,MATCH(MP$21,Input!$A$6:$HV$6,0),FALSE)/$G179*$F179,0))*$D179</f>
        <v>0</v>
      </c>
      <c r="MQ179" s="1">
        <f>IF($E179+$I179+$D$7&lt;=MQ$22,0,IF(MQ$22-$D$7&gt;=$E179,VLOOKUP($C179,Input!$A$8:$HV$39,MATCH(MQ$21,Input!$A$6:$HV$6,0),FALSE)/$G179*$F179,0))*$D179</f>
        <v>0</v>
      </c>
      <c r="MR179" s="1">
        <f>IF($E179+$I179+$D$7&lt;=MR$22,0,IF(MR$22-$D$7&gt;=$E179,VLOOKUP($C179,Input!$A$8:$HV$39,MATCH(MR$21,Input!$A$6:$HV$6,0),FALSE)/$G179*$F179,0))*$D179</f>
        <v>0</v>
      </c>
      <c r="MS179" s="1">
        <f>IF($E179+$I179+$D$7&lt;=MS$22,0,IF(MS$22-$D$7&gt;=$E179,VLOOKUP($C179,Input!$A$8:$HV$39,MATCH(MS$21,Input!$A$6:$HV$6,0),FALSE)/$G179*$F179,0))*$D179</f>
        <v>0</v>
      </c>
      <c r="MT179" s="1">
        <f>IF($E179+$I179+$D$7&lt;=MT$22,0,IF(MT$22-$D$7&gt;=$E179,VLOOKUP($C179,Input!$A$8:$HV$39,MATCH(MT$21,Input!$A$6:$HV$6,0),FALSE)/$G179*$F179,0))*$D179</f>
        <v>0</v>
      </c>
      <c r="MU179" s="1">
        <f>IF($E179+$I179+$D$7&lt;=MU$22,0,IF(MU$22-$D$7&gt;=$E179,VLOOKUP($C179,Input!$A$8:$HV$39,MATCH(MU$21,Input!$A$6:$HV$6,0),FALSE)/$G179*$F179,0))*$D179</f>
        <v>0</v>
      </c>
      <c r="MV179" s="1">
        <f>IF($E179+$I179+$D$7&lt;=MV$22,0,IF(MV$22-$D$7&gt;=$E179,VLOOKUP($C179,Input!$A$8:$HV$39,MATCH(MV$21,Input!$A$6:$HV$6,0),FALSE)/$G179*$F179,0))*$D179</f>
        <v>0</v>
      </c>
      <c r="MW179" s="1">
        <f>IF($E179+$I179+$D$7&lt;=MW$22,0,IF(MW$22-$D$7&gt;=$E179,VLOOKUP($C179,Input!$A$8:$HV$39,MATCH(MW$21,Input!$A$6:$HV$6,0),FALSE)/$G179*$F179,0))*$D179</f>
        <v>0</v>
      </c>
      <c r="MX179" s="1">
        <f>IF($E179+$I179+$D$7&lt;=MX$22,0,IF(MX$22-$D$7&gt;=$E179,VLOOKUP($C179,Input!$A$8:$HV$39,MATCH(MX$21,Input!$A$6:$HV$6,0),FALSE)/$G179*$F179,0))*$D179</f>
        <v>0</v>
      </c>
      <c r="MZ179" t="str">
        <f>VLOOKUP($C179,Input!$A$8:$HV$39,MATCH(MZ$21,Input!$A$6:$HV$6,0),FALSE)</f>
        <v>Fossil CNG LCFS Credit ($/DGE)</v>
      </c>
      <c r="NA179" s="1">
        <f>IF($E179+$I179+$D$7&lt;=NA$22,0,IF(NA$22-$D$7&gt;=$E179,-VLOOKUP($C179,Input!$A$8:$HV$39,MATCH(NA$21,Input!$A$6:$HV$6,0),FALSE)/$G179*$F179,0))*$D179*$G$4/100</f>
        <v>0</v>
      </c>
      <c r="NB179" s="1">
        <f>IF($E179+$I179+$D$7&lt;=NB$22,0,IF(NB$22-$D$7&gt;=$E179,-VLOOKUP($C179,Input!$A$8:$HV$39,MATCH(NB$21,Input!$A$6:$HV$6,0),FALSE)/$G179*$F179,0))*$D179*$G$4/100</f>
        <v>0</v>
      </c>
      <c r="NC179" s="1">
        <f>IF($E179+$I179+$D$7&lt;=NC$22,0,IF(NC$22-$D$7&gt;=$E179,-VLOOKUP($C179,Input!$A$8:$HV$39,MATCH(NC$21,Input!$A$6:$HV$6,0),FALSE)/$G179*$F179,0))*$D179*$G$4/100</f>
        <v>0</v>
      </c>
      <c r="ND179" s="1">
        <f>IF($E179+$I179+$D$7&lt;=ND$22,0,IF(ND$22-$D$7&gt;=$E179,-VLOOKUP($C179,Input!$A$8:$HV$39,MATCH(ND$21,Input!$A$6:$HV$6,0),FALSE)/$G179*$F179,0))*$D179*$G$4/100</f>
        <v>0</v>
      </c>
      <c r="NE179" s="1">
        <f>IF($E179+$I179+$D$7&lt;=NE$22,0,IF(NE$22-$D$7&gt;=$E179,-VLOOKUP($C179,Input!$A$8:$HV$39,MATCH(NE$21,Input!$A$6:$HV$6,0),FALSE)/$G179*$F179,0))*$D179*$G$4/100</f>
        <v>0</v>
      </c>
      <c r="NF179" s="1">
        <f>IF($E179+$I179+$D$7&lt;=NF$22,0,IF(NF$22-$D$7&gt;=$E179,-VLOOKUP($C179,Input!$A$8:$HV$39,MATCH(NF$21,Input!$A$6:$HV$6,0),FALSE)/$G179*$F179,0))*$D179*$G$4/100</f>
        <v>0</v>
      </c>
      <c r="NG179" s="1">
        <f>IF($E179+$I179+$D$7&lt;=NG$22,0,IF(NG$22-$D$7&gt;=$E179,-VLOOKUP($C179,Input!$A$8:$HV$39,MATCH(NG$21,Input!$A$6:$HV$6,0),FALSE)/$G179*$F179,0))*$D179*$G$4/100</f>
        <v>0</v>
      </c>
      <c r="NH179" s="1">
        <f>IF($E179+$I179+$D$7&lt;=NH$22,0,IF(NH$22-$D$7&gt;=$E179,-VLOOKUP($C179,Input!$A$8:$HV$39,MATCH(NH$21,Input!$A$6:$HV$6,0),FALSE)/$G179*$F179,0))*$D179*$G$4/100</f>
        <v>0</v>
      </c>
      <c r="NI179" s="1">
        <f>IF($E179+$I179+$D$7&lt;=NI$22,0,IF(NI$22-$D$7&gt;=$E179,-VLOOKUP($C179,Input!$A$8:$HV$39,MATCH(NI$21,Input!$A$6:$HV$6,0),FALSE)/$G179*$F179,0))*$D179*$G$4/100</f>
        <v>0</v>
      </c>
      <c r="NJ179" s="1">
        <f>IF($E179+$I179+$D$7&lt;=NJ$22,0,IF(NJ$22-$D$7&gt;=$E179,-VLOOKUP($C179,Input!$A$8:$HV$39,MATCH(NJ$21,Input!$A$6:$HV$6,0),FALSE)/$G179*$F179,0))*$D179*$G$4/100</f>
        <v>0</v>
      </c>
      <c r="NK179" s="1">
        <f>IF($E179+$I179+$D$7&lt;=NK$22,0,IF(NK$22-$D$7&gt;=$E179,-VLOOKUP($C179,Input!$A$8:$HV$39,MATCH(NK$21,Input!$A$6:$HV$6,0),FALSE)/$G179*$F179,0))*$D179*$G$4/100</f>
        <v>0</v>
      </c>
      <c r="NL179" s="1">
        <f>IF($E179+$I179+$D$7&lt;=NL$22,0,IF(NL$22-$D$7&gt;=$E179,-VLOOKUP($C179,Input!$A$8:$HV$39,MATCH(NL$21,Input!$A$6:$HV$6,0),FALSE)/$G179*$F179,0))*$D179*$G$4/100</f>
        <v>0</v>
      </c>
      <c r="NM179" s="1">
        <f>IF($E179+$I179+$D$7&lt;=NM$22,0,IF(NM$22-$D$7&gt;=$E179,-VLOOKUP($C179,Input!$A$8:$HV$39,MATCH(NM$21,Input!$A$6:$HV$6,0),FALSE)/$G179*$F179,0))*$D179*$G$4/100</f>
        <v>0</v>
      </c>
      <c r="NN179" s="1">
        <f>IF($E179+$I179+$D$7&lt;=NN$22,0,IF(NN$22-$D$7&gt;=$E179,-VLOOKUP($C179,Input!$A$8:$HV$39,MATCH(NN$21,Input!$A$6:$HV$6,0),FALSE)/$G179*$F179,0))*$D179*$G$4/100</f>
        <v>0</v>
      </c>
      <c r="NO179" s="1">
        <f>IF($E179+$I179+$D$7&lt;=NO$22,0,IF(NO$22-$D$7&gt;=$E179,-VLOOKUP($C179,Input!$A$8:$HV$39,MATCH(NO$21,Input!$A$6:$HV$6,0),FALSE)/$G179*$F179,0))*$D179*$G$4/100</f>
        <v>0</v>
      </c>
      <c r="NP179" s="1">
        <f>IF($E179+$I179+$D$7&lt;=NP$22,0,IF(NP$22-$D$7&gt;=$E179,-VLOOKUP($C179,Input!$A$8:$HV$39,MATCH(NP$21,Input!$A$6:$HV$6,0),FALSE)/$G179*$F179,0))*$D179*$G$4/100</f>
        <v>0</v>
      </c>
      <c r="NQ179" s="1">
        <f>IF($E179+$I179+$D$7&lt;=NQ$22,0,IF(NQ$22-$D$7&gt;=$E179,-VLOOKUP($C179,Input!$A$8:$HV$39,MATCH(NQ$21,Input!$A$6:$HV$6,0),FALSE)/$G179*$F179,0))*$D179*$G$4/100</f>
        <v>0</v>
      </c>
      <c r="NR179" s="1">
        <f>IF($E179+$I179+$D$7&lt;=NR$22,0,IF(NR$22-$D$7&gt;=$E179,-VLOOKUP($C179,Input!$A$8:$HV$39,MATCH(NR$21,Input!$A$6:$HV$6,0),FALSE)/$G179*$F179,0))*$D179*$G$4/100</f>
        <v>0</v>
      </c>
      <c r="NS179" s="1">
        <f>IF($E179+$I179+$D$7&lt;=NS$22,0,IF(NS$22-$D$7&gt;=$E179,-VLOOKUP($C179,Input!$A$8:$HV$39,MATCH(NS$21,Input!$A$6:$HV$6,0),FALSE)/$G179*$F179,0))*$D179*$G$4/100</f>
        <v>0</v>
      </c>
      <c r="NT179" s="1">
        <f>IF($E179+$I179+$D$7&lt;=NT$22,0,IF(NT$22-$D$7&gt;=$E179,-VLOOKUP($C179,Input!$A$8:$HV$39,MATCH(NT$21,Input!$A$6:$HV$6,0),FALSE)/$G179*$F179,0))*$D179*$G$4/100</f>
        <v>0</v>
      </c>
      <c r="NU179" s="1">
        <f>IF($E179+$I179+$D$7&lt;=NU$22,0,IF(NU$22-$D$7&gt;=$E179,-VLOOKUP($C179,Input!$A$8:$HV$39,MATCH(NU$21,Input!$A$6:$HV$6,0),FALSE)/$G179*$F179,0))*$D179*$G$4/100</f>
        <v>0</v>
      </c>
      <c r="NV179" s="1">
        <f>IF($E179+$I179+$D$7&lt;=NV$22,0,IF(NV$22-$D$7&gt;=$E179,-VLOOKUP($C179,Input!$A$8:$HV$39,MATCH(NV$21,Input!$A$6:$HV$6,0),FALSE)/$G179*$F179,0))*$D179*$G$4/100</f>
        <v>0</v>
      </c>
      <c r="NW179" s="1">
        <f>IF($E179+$I179+$D$7&lt;=NW$22,0,IF(NW$22-$D$7&gt;=$E179,-VLOOKUP($C179,Input!$A$8:$HV$39,MATCH(NW$21,Input!$A$6:$HV$6,0),FALSE)/$G179*$F179,0))*$D179*$G$4/100</f>
        <v>0</v>
      </c>
      <c r="NX179" s="1">
        <f>IF($E179+$I179+$D$7&lt;=NX$22,0,IF(NX$22-$D$7&gt;=$E179,-VLOOKUP($C179,Input!$A$8:$HV$39,MATCH(NX$21,Input!$A$6:$HV$6,0),FALSE)/$G179*$F179,0))*$D179*$G$4/100</f>
        <v>0</v>
      </c>
      <c r="NY179" s="1">
        <f>IF($E179+$I179+$D$7&lt;=NY$22,0,IF(NY$22-$D$7&gt;=$E179,-VLOOKUP($C179,Input!$A$8:$HV$39,MATCH(NY$21,Input!$A$6:$HV$6,0),FALSE)/$G179*$F179,0))*$D179*$G$4/100</f>
        <v>0</v>
      </c>
      <c r="NZ179" s="1">
        <f>IF($E179+$I179+$D$7&lt;=NZ$22,0,IF(NZ$22-$D$7&gt;=$E179,-VLOOKUP($C179,Input!$A$8:$HV$39,MATCH(NZ$21,Input!$A$6:$HV$6,0),FALSE)/$G179*$F179,0))*$D179*$G$4/100</f>
        <v>0</v>
      </c>
      <c r="OA179" s="1">
        <f>IF($E179+$I179+$D$7&lt;=OA$22,0,IF(OA$22-$D$7&gt;=$E179,-VLOOKUP($C179,Input!$A$8:$HV$39,MATCH(OA$21,Input!$A$6:$HV$6,0),FALSE)/$G179*$F179,0))*$D179*$G$4/100</f>
        <v>0</v>
      </c>
      <c r="OB179" s="1">
        <f>IF($E179+$I179+$D$7&lt;=OB$22,0,IF(OB$22-$D$7&gt;=$E179,-VLOOKUP($C179,Input!$A$8:$HV$39,MATCH(OB$21,Input!$A$6:$HV$6,0),FALSE)/$G179*$F179,0))*$D179*$G$4/100</f>
        <v>0</v>
      </c>
      <c r="OC179" s="1">
        <f>IF($E179+$I179+$D$7&lt;=OC$22,0,IF(OC$22-$D$7&gt;=$E179,-VLOOKUP($C179,Input!$A$8:$HV$39,MATCH(OC$21,Input!$A$6:$HV$6,0),FALSE)/$G179*$F179,0))*$D179*$G$4/100</f>
        <v>0</v>
      </c>
      <c r="OD179" s="1">
        <f>IF($E179+$I179+$D$7&lt;=OD$22,0,IF(OD$22-$D$7&gt;=$E179,-VLOOKUP($C179,Input!$A$8:$HV$39,MATCH(OD$21,Input!$A$6:$HV$6,0),FALSE)/$G179*$F179,0))*$D179*$G$4/100</f>
        <v>0</v>
      </c>
      <c r="OE179" s="1">
        <f>IF($E179+$I179+$D$7&lt;=OE$22,0,IF(OE$22-$D$7&gt;=$E179,-VLOOKUP($C179,Input!$A$8:$HV$39,MATCH(OE$21,Input!$A$6:$HV$6,0),FALSE)/$G179*$F179,0))*$D179*$G$4/100</f>
        <v>0</v>
      </c>
      <c r="OF179" s="1">
        <f>IF($E179+$I179+$D$7&lt;=OF$22,0,IF(OF$22-$D$7&gt;=$E179,-VLOOKUP($C179,Input!$A$8:$HV$39,MATCH(OF$21,Input!$A$6:$HV$6,0),FALSE)/$G179*$F179,0))*$D179*$G$4/100</f>
        <v>0</v>
      </c>
      <c r="OG179" s="1">
        <f>IF($E179+$I179+$D$7&lt;=OG$22,0,IF(OG$22-$D$7&gt;=$E179,-VLOOKUP($C179,Input!$A$8:$HV$39,MATCH(OG$21,Input!$A$6:$HV$6,0),FALSE)/$G179*$F179,0))*$D179*$G$4/100</f>
        <v>0</v>
      </c>
      <c r="OH179" s="1">
        <f>IF($E179+$I179+$D$7&lt;=OH$22,0,IF(OH$22-$D$7&gt;=$E179,-VLOOKUP($C179,Input!$A$8:$HV$39,MATCH(OH$21,Input!$A$6:$HV$6,0),FALSE)/$G179*$F179,0))*$D179*$G$4/100</f>
        <v>0</v>
      </c>
      <c r="OI179" s="1">
        <f>IF($E179+$I179+$D$7&lt;=OI$22,0,IF(OI$22-$D$7&gt;=$E179,-VLOOKUP($C179,Input!$A$8:$HV$39,MATCH(OI$21,Input!$A$6:$HV$6,0),FALSE)/$G179*$F179,0))*$D179*$G$4/100</f>
        <v>0</v>
      </c>
      <c r="OK179" t="str">
        <f>VLOOKUP($C179,Input!$A$8:$HW$39,MATCH(OK$21,Input!$A$6:$HW$6,0),FALSE)</f>
        <v>NA</v>
      </c>
      <c r="OL179" s="1">
        <f>IF($E179+$I179+$D$7&lt;=OL$22,0,IF(OL$22-$D$7&gt;=$E179,IF(COUNTIF($KZ179:LP179,"&gt;0")&gt;0,VLOOKUP($C179,Input!$A$8:$HV$21,MATCH($OK$21+COUNTIF($KZ179:LP179,"&gt;0"),Input!$A$6:$HV$6,0),FALSE),0),0))*$D179</f>
        <v>0</v>
      </c>
      <c r="OM179" s="1">
        <f>IF($E179+$I179+$D$7&lt;=OM$22,0,IF(OM$22-$D$7&gt;=$E179,IF(COUNTIF($KZ179:LQ179,"&gt;0")&gt;0,VLOOKUP($C179,Input!$A$8:$HV$21,MATCH($OK$21+COUNTIF($KZ179:LQ179,"&gt;0"),Input!$A$6:$HV$6,0),FALSE),0),0))*$D179</f>
        <v>0</v>
      </c>
      <c r="ON179" s="1">
        <f>IF($E179+$I179+$D$7&lt;=ON$22,0,IF(ON$22-$D$7&gt;=$E179,IF(COUNTIF($KZ179:LR179,"&gt;0")&gt;0,VLOOKUP($C179,Input!$A$8:$HV$21,MATCH($OK$21+COUNTIF($KZ179:LR179,"&gt;0"),Input!$A$6:$HV$6,0),FALSE),0),0))*$D179</f>
        <v>0</v>
      </c>
      <c r="OO179" s="1">
        <f>IF($E179+$I179+$D$7&lt;=OO$22,0,IF(OO$22-$D$7&gt;=$E179,IF(COUNTIF($KZ179:LS179,"&gt;0")&gt;0,VLOOKUP($C179,Input!$A$8:$HV$21,MATCH($OK$21+COUNTIF($KZ179:LS179,"&gt;0"),Input!$A$6:$HV$6,0),FALSE),0),0))*$D179</f>
        <v>0</v>
      </c>
      <c r="OP179" s="1">
        <f>IF($E179+$I179+$D$7&lt;=OP$22,0,IF(OP$22-$D$7&gt;=$E179,IF(COUNTIF($KZ179:LT179,"&gt;0")&gt;0,VLOOKUP($C179,Input!$A$8:$HV$21,MATCH($OK$21+COUNTIF($KZ179:LT179,"&gt;0"),Input!$A$6:$HV$6,0),FALSE),0),0))*$D179</f>
        <v>0</v>
      </c>
      <c r="OQ179" s="1">
        <f>IF($E179+$I179+$D$7&lt;=OQ$22,0,IF(OQ$22-$D$7&gt;=$E179,IF(COUNTIF($KZ179:LU179,"&gt;0")&gt;0,VLOOKUP($C179,Input!$A$8:$HV$21,MATCH($OK$21+COUNTIF($KZ179:LU179,"&gt;0"),Input!$A$6:$HV$6,0),FALSE),0),0))*$D179</f>
        <v>0</v>
      </c>
      <c r="OR179" s="1">
        <f>IF($E179+$I179+$D$7&lt;=OR$22,0,IF(OR$22-$D$7&gt;=$E179,IF(COUNTIF($KZ179:LV179,"&gt;0")&gt;0,VLOOKUP($C179,Input!$A$8:$HV$21,MATCH($OK$21+COUNTIF($KZ179:LV179,"&gt;0"),Input!$A$6:$HV$6,0),FALSE),0),0))*$D179</f>
        <v>0</v>
      </c>
      <c r="OS179" s="1">
        <f>IF($E179+$I179+$D$7&lt;=OS$22,0,IF(OS$22-$D$7&gt;=$E179,IF(COUNTIF($KZ179:LW179,"&gt;0")&gt;0,VLOOKUP($C179,Input!$A$8:$HV$21,MATCH($OK$21+COUNTIF($KZ179:LW179,"&gt;0"),Input!$A$6:$HV$6,0),FALSE),0),0))*$D179</f>
        <v>0</v>
      </c>
      <c r="OT179" s="1">
        <f>IF($E179+$I179+$D$7&lt;=OT$22,0,IF(OT$22-$D$7&gt;=$E179,IF(COUNTIF($KZ179:LX179,"&gt;0")&gt;0,VLOOKUP($C179,Input!$A$8:$HV$21,MATCH($OK$21+COUNTIF($KZ179:LX179,"&gt;0"),Input!$A$6:$HV$6,0),FALSE),0),0))*$D179</f>
        <v>0</v>
      </c>
      <c r="OU179" s="1">
        <f>IF($E179+$I179+$D$7&lt;=OU$22,0,IF(OU$22-$D$7&gt;=$E179,IF(COUNTIF($KZ179:LY179,"&gt;0")&gt;0,VLOOKUP($C179,Input!$A$8:$HV$21,MATCH($OK$21+COUNTIF($KZ179:LY179,"&gt;0"),Input!$A$6:$HV$6,0),FALSE),0),0))*$D179</f>
        <v>0</v>
      </c>
      <c r="OV179" s="1">
        <f>IF($E179+$I179+$D$7&lt;=OV$22,0,IF(OV$22-$D$7&gt;=$E179,IF(COUNTIF($KZ179:LZ179,"&gt;0")&gt;0,VLOOKUP($C179,Input!$A$8:$HV$21,MATCH($OK$21+COUNTIF($KZ179:LZ179,"&gt;0"),Input!$A$6:$HV$6,0),FALSE),0),0))*$D179</f>
        <v>0</v>
      </c>
      <c r="OW179" s="1">
        <f>IF($E179+$I179+$D$7&lt;=OW$22,0,IF(OW$22-$D$7&gt;=$E179,IF(COUNTIF($KZ179:MA179,"&gt;0")&gt;0,VLOOKUP($C179,Input!$A$8:$HV$21,MATCH($OK$21+COUNTIF($KZ179:MA179,"&gt;0"),Input!$A$6:$HV$6,0),FALSE),0),0))*$D179</f>
        <v>0</v>
      </c>
      <c r="OX179" s="1">
        <f>IF($E179+$I179+$D$7&lt;=OX$22,0,IF(OX$22-$D$7&gt;=$E179,IF(COUNTIF($KZ179:MB179,"&gt;0")&gt;0,VLOOKUP($C179,Input!$A$8:$HV$21,MATCH($OK$21+COUNTIF($KZ179:MB179,"&gt;0"),Input!$A$6:$HV$6,0),FALSE),0),0))*$D179</f>
        <v>0</v>
      </c>
      <c r="OY179" s="1">
        <f>IF($E179+$I179+$D$7&lt;=OY$22,0,IF(OY$22-$D$7&gt;=$E179,IF(COUNTIF($KZ179:MC179,"&gt;0")&gt;0,VLOOKUP($C179,Input!$A$8:$HV$21,MATCH($OK$21+COUNTIF($KZ179:MC179,"&gt;0"),Input!$A$6:$HV$6,0),FALSE),0),0))*$D179</f>
        <v>0</v>
      </c>
      <c r="OZ179" s="1">
        <f>IF($E179+$I179+$D$7&lt;=OZ$22,0,IF(OZ$22-$D$7&gt;=$E179,IF(COUNTIF($KZ179:MD179,"&gt;0")&gt;0,VLOOKUP($C179,Input!$A$8:$HV$21,MATCH($OK$21+COUNTIF($KZ179:MD179,"&gt;0"),Input!$A$6:$HV$6,0),FALSE),0),0))*$D179</f>
        <v>0</v>
      </c>
      <c r="PA179" s="1">
        <f>IF($E179+$I179+$D$7&lt;=PA$22,0,IF(PA$22-$D$7&gt;=$E179,IF(COUNTIF($KZ179:ME179,"&gt;0")&gt;0,VLOOKUP($C179,Input!$A$8:$HV$21,MATCH($OK$21+COUNTIF($KZ179:ME179,"&gt;0"),Input!$A$6:$HV$6,0),FALSE),0),0))*$D179</f>
        <v>0</v>
      </c>
      <c r="PB179" s="1">
        <f>IF($E179+$I179+$D$7&lt;=PB$22,0,IF(PB$22-$D$7&gt;=$E179,IF(COUNTIF($KZ179:MF179,"&gt;0")&gt;0,VLOOKUP($C179,Input!$A$8:$HV$21,MATCH($OK$21+COUNTIF($KZ179:MF179,"&gt;0"),Input!$A$6:$HV$6,0),FALSE),0),0))*$D179</f>
        <v>0</v>
      </c>
      <c r="PC179" s="1">
        <f>IF($E179+$I179+$D$7&lt;=PC$22,0,IF(PC$22-$D$7&gt;=$E179,IF(COUNTIF($KZ179:MG179,"&gt;0")&gt;0,VLOOKUP($C179,Input!$A$8:$HV$21,MATCH($OK$21+COUNTIF($KZ179:MG179,"&gt;0"),Input!$A$6:$HV$6,0),FALSE),0),0))*$D179</f>
        <v>0</v>
      </c>
      <c r="PD179" s="1">
        <f>IF($E179+$I179+$D$7&lt;=PD$22,0,IF(PD$22-$D$7&gt;=$E179,IF(COUNTIF($KZ179:MH179,"&gt;0")&gt;0,VLOOKUP($C179,Input!$A$8:$HV$21,MATCH($OK$21+COUNTIF($KZ179:MH179,"&gt;0"),Input!$A$6:$HV$6,0),FALSE),0),0))*$D179</f>
        <v>0</v>
      </c>
      <c r="PE179" s="1">
        <f>IF($E179+$I179+$D$7&lt;=PE$22,0,IF(PE$22-$D$7&gt;=$E179,IF(COUNTIF($KZ179:MI179,"&gt;0")&gt;0,VLOOKUP($C179,Input!$A$8:$HV$21,MATCH($OK$21+COUNTIF($KZ179:MI179,"&gt;0"),Input!$A$6:$HV$6,0),FALSE),0),0))*$D179</f>
        <v>0</v>
      </c>
      <c r="PF179" s="1">
        <f>IF($E179+$I179+$D$7&lt;=PF$22,0,IF(PF$22-$D$7&gt;=$E179,IF(COUNTIF($KZ179:MJ179,"&gt;0")&gt;0,VLOOKUP($C179,Input!$A$8:$HV$21,MATCH($OK$21+COUNTIF($KZ179:MJ179,"&gt;0"),Input!$A$6:$HV$6,0),FALSE),0),0))*$D179</f>
        <v>0</v>
      </c>
      <c r="PG179" s="1">
        <f>IF($E179+$I179+$D$7&lt;=PG$22,0,IF(PG$22-$D$7&gt;=$E179,IF(COUNTIF($KZ179:MK179,"&gt;0")&gt;0,VLOOKUP($C179,Input!$A$8:$HV$21,MATCH($OK$21+COUNTIF($KZ179:MK179,"&gt;0"),Input!$A$6:$HV$6,0),FALSE),0),0))*$D179</f>
        <v>0</v>
      </c>
      <c r="PH179" s="1">
        <f>IF($E179+$I179+$D$7&lt;=PH$22,0,IF(PH$22-$D$7&gt;=$E179,IF(COUNTIF($KZ179:ML179,"&gt;0")&gt;0,VLOOKUP($C179,Input!$A$8:$HV$21,MATCH($OK$21+COUNTIF($KZ179:ML179,"&gt;0"),Input!$A$6:$HV$6,0),FALSE),0),0))*$D179</f>
        <v>0</v>
      </c>
      <c r="PI179" s="1">
        <f>IF($E179+$I179+$D$7&lt;=PI$22,0,IF(PI$22-$D$7&gt;=$E179,IF(COUNTIF($KZ179:MM179,"&gt;0")&gt;0,VLOOKUP($C179,Input!$A$8:$HV$21,MATCH($OK$21+COUNTIF($KZ179:MM179,"&gt;0"),Input!$A$6:$HV$6,0),FALSE),0),0))*$D179</f>
        <v>0</v>
      </c>
      <c r="PJ179" s="1">
        <f>IF($E179+$I179+$D$7&lt;=PJ$22,0,IF(PJ$22-$D$7&gt;=$E179,IF(COUNTIF($KZ179:MN179,"&gt;0")&gt;0,VLOOKUP($C179,Input!$A$8:$HV$21,MATCH($OK$21+COUNTIF($KZ179:MN179,"&gt;0"),Input!$A$6:$HV$6,0),FALSE),0),0))*$D179</f>
        <v>0</v>
      </c>
      <c r="PK179" s="1">
        <f>IF($E179+$I179+$D$7&lt;=PK$22,0,IF(PK$22-$D$7&gt;=$E179,IF(COUNTIF($KZ179:MO179,"&gt;0")&gt;0,VLOOKUP($C179,Input!$A$8:$HV$21,MATCH($OK$21+COUNTIF($KZ179:MO179,"&gt;0"),Input!$A$6:$HV$6,0),FALSE),0),0))*$D179</f>
        <v>0</v>
      </c>
      <c r="PL179" s="1">
        <f>IF($E179+$I179+$D$7&lt;=PL$22,0,IF(PL$22-$D$7&gt;=$E179,IF(COUNTIF($KZ179:MP179,"&gt;0")&gt;0,VLOOKUP($C179,Input!$A$8:$HV$21,MATCH($OK$21+COUNTIF($KZ179:MP179,"&gt;0"),Input!$A$6:$HV$6,0),FALSE),0),0))*$D179</f>
        <v>0</v>
      </c>
      <c r="PM179" s="1">
        <f>IF($E179+$I179+$D$7&lt;=PM$22,0,IF(PM$22-$D$7&gt;=$E179,IF(COUNTIF($KZ179:MQ179,"&gt;0")&gt;0,VLOOKUP($C179,Input!$A$8:$HV$21,MATCH($OK$21+COUNTIF($KZ179:MQ179,"&gt;0"),Input!$A$6:$HV$6,0),FALSE),0),0))*$D179</f>
        <v>0</v>
      </c>
      <c r="PN179" s="1">
        <f>IF($E179+$I179+$D$7&lt;=PN$22,0,IF(PN$22-$D$7&gt;=$E179,IF(COUNTIF($KZ179:MR179,"&gt;0")&gt;0,VLOOKUP($C179,Input!$A$8:$HV$21,MATCH($OK$21+COUNTIF($KZ179:MR179,"&gt;0"),Input!$A$6:$HV$6,0),FALSE),0),0))*$D179</f>
        <v>0</v>
      </c>
      <c r="PO179" s="1">
        <f>IF($E179+$I179+$D$7&lt;=PO$22,0,IF(PO$22-$D$7&gt;=$E179,IF(COUNTIF($KZ179:MS179,"&gt;0")&gt;0,VLOOKUP($C179,Input!$A$8:$HV$21,MATCH($OK$21+COUNTIF($KZ179:MS179,"&gt;0"),Input!$A$6:$HV$6,0),FALSE),0),0))*$D179</f>
        <v>0</v>
      </c>
      <c r="PP179" s="1">
        <f>IF($E179+$I179+$D$7&lt;=PP$22,0,IF(PP$22-$D$7&gt;=$E179,IF(COUNTIF($KZ179:MT179,"&gt;0")&gt;0,VLOOKUP($C179,Input!$A$8:$HV$21,MATCH($OK$21+COUNTIF($KZ179:MT179,"&gt;0"),Input!$A$6:$HV$6,0),FALSE),0),0))*$D179</f>
        <v>0</v>
      </c>
      <c r="PQ179" s="1">
        <f>IF($E179+$I179+$D$7&lt;=PQ$22,0,IF(PQ$22-$D$7&gt;=$E179,IF(COUNTIF($KZ179:MU179,"&gt;0")&gt;0,VLOOKUP($C179,Input!$A$8:$HV$21,MATCH($OK$21+COUNTIF($KZ179:MU179,"&gt;0"),Input!$A$6:$HV$6,0),FALSE),0),0))*$D179</f>
        <v>0</v>
      </c>
      <c r="PR179" s="1">
        <f>IF($E179+$I179+$D$7&lt;=PR$22,0,IF(PR$22-$D$7&gt;=$E179,IF(COUNTIF($KZ179:MV179,"&gt;0")&gt;0,VLOOKUP($C179,Input!$A$8:$HV$21,MATCH($OK$21+COUNTIF($KZ179:MV179,"&gt;0"),Input!$A$6:$HV$6,0),FALSE),0),0))*$D179</f>
        <v>0</v>
      </c>
      <c r="PS179" s="1">
        <f>IF($E179+$I179+$D$7&lt;=PS$22,0,IF(PS$22-$D$7&gt;=$E179,IF(COUNTIF($KZ179:MW179,"&gt;0")&gt;0,VLOOKUP($C179,Input!$A$8:$HV$21,MATCH($OK$21+COUNTIF($KZ179:MW179,"&gt;0"),Input!$A$6:$HV$6,0),FALSE),0),0))*$D179</f>
        <v>0</v>
      </c>
      <c r="PT179" s="1">
        <f>IF($E179+$I179+$D$7&lt;=PT$22,0,IF(PT$22-$D$7&gt;=$E179,IF(COUNTIF($KZ179:MX179,"&gt;0")&gt;0,VLOOKUP($C179,Input!$A$8:$HV$21,MATCH($OK$21+COUNTIF($KZ179:MX179,"&gt;0"),Input!$A$6:$HV$6,0),FALSE),0),0))*$D179</f>
        <v>0</v>
      </c>
      <c r="PV179" s="1" t="str">
        <f t="shared" si="1066"/>
        <v>2028 MY 40' CNG w Midlife Rebuild {0 Buses}</v>
      </c>
      <c r="PW179" s="1">
        <f t="shared" si="1067"/>
        <v>0</v>
      </c>
      <c r="PX179" s="1">
        <f t="shared" si="1068"/>
        <v>0</v>
      </c>
      <c r="PY179" s="1">
        <f t="shared" si="1069"/>
        <v>0</v>
      </c>
      <c r="PZ179" s="1">
        <f t="shared" si="1070"/>
        <v>0</v>
      </c>
      <c r="QA179" s="1">
        <f t="shared" si="1071"/>
        <v>0</v>
      </c>
      <c r="QB179" s="1">
        <f t="shared" si="1072"/>
        <v>0</v>
      </c>
      <c r="QC179" s="1">
        <f t="shared" si="1073"/>
        <v>0</v>
      </c>
      <c r="QD179" s="1">
        <f t="shared" si="1074"/>
        <v>0</v>
      </c>
      <c r="QE179" s="1">
        <f t="shared" si="1075"/>
        <v>0</v>
      </c>
      <c r="QF179" s="1">
        <f t="shared" si="1076"/>
        <v>0</v>
      </c>
      <c r="QG179" s="1">
        <f t="shared" si="1077"/>
        <v>0</v>
      </c>
      <c r="QH179" s="1">
        <f t="shared" si="1078"/>
        <v>0</v>
      </c>
      <c r="QI179" s="1">
        <f t="shared" si="1079"/>
        <v>0</v>
      </c>
      <c r="QJ179" s="1">
        <f t="shared" si="1080"/>
        <v>0</v>
      </c>
      <c r="QK179" s="1">
        <f t="shared" si="1081"/>
        <v>0</v>
      </c>
      <c r="QL179" s="1">
        <f t="shared" si="1082"/>
        <v>0</v>
      </c>
      <c r="QM179" s="1">
        <f t="shared" si="1083"/>
        <v>0</v>
      </c>
      <c r="QN179" s="1">
        <f t="shared" si="1084"/>
        <v>0</v>
      </c>
      <c r="QO179" s="1">
        <f t="shared" si="1085"/>
        <v>0</v>
      </c>
      <c r="QP179" s="1">
        <f t="shared" si="1086"/>
        <v>0</v>
      </c>
      <c r="QQ179" s="1">
        <f t="shared" si="1087"/>
        <v>0</v>
      </c>
      <c r="QR179" s="1">
        <f t="shared" si="1088"/>
        <v>0</v>
      </c>
      <c r="QS179" s="1">
        <f t="shared" si="1089"/>
        <v>0</v>
      </c>
      <c r="QT179" s="1">
        <f t="shared" si="1090"/>
        <v>0</v>
      </c>
      <c r="QU179" s="1">
        <f t="shared" si="1091"/>
        <v>0</v>
      </c>
      <c r="QV179" s="1">
        <f t="shared" si="1092"/>
        <v>0</v>
      </c>
      <c r="QW179" s="1">
        <f t="shared" si="1093"/>
        <v>0</v>
      </c>
      <c r="QX179" s="1">
        <f t="shared" si="1094"/>
        <v>0</v>
      </c>
      <c r="QY179" s="1">
        <f t="shared" si="1095"/>
        <v>0</v>
      </c>
      <c r="QZ179" s="1">
        <f t="shared" si="1096"/>
        <v>0</v>
      </c>
      <c r="RA179" s="1">
        <f t="shared" si="1097"/>
        <v>0</v>
      </c>
      <c r="RB179" s="1">
        <f t="shared" si="1098"/>
        <v>0</v>
      </c>
      <c r="RC179" s="1">
        <f t="shared" si="1099"/>
        <v>0</v>
      </c>
      <c r="RD179" s="1">
        <f t="shared" si="1100"/>
        <v>0</v>
      </c>
      <c r="RE179" s="1">
        <f t="shared" si="1101"/>
        <v>0</v>
      </c>
      <c r="RF179" s="1">
        <f t="shared" si="1102"/>
        <v>0</v>
      </c>
      <c r="RG179" s="1">
        <f t="shared" si="1103"/>
        <v>0</v>
      </c>
      <c r="RH179" s="72"/>
      <c r="RI179" s="91"/>
    </row>
    <row r="180" spans="1:477" hidden="1" outlineLevel="1" x14ac:dyDescent="0.25">
      <c r="A180" s="89"/>
      <c r="B180" s="143"/>
      <c r="C180" s="111" t="str">
        <f t="shared" si="1064"/>
        <v>40' CNG w Midlife Rebuild</v>
      </c>
      <c r="D180" s="108">
        <f t="shared" si="1065"/>
        <v>0</v>
      </c>
      <c r="E180" s="110">
        <f t="shared" si="1026"/>
        <v>2029</v>
      </c>
      <c r="F180" s="68">
        <f t="shared" si="870"/>
        <v>40000</v>
      </c>
      <c r="G180" s="69">
        <f>VLOOKUP($C180,Input!$A$8:$HV$39,MATCH(G$21,Input!$A$6:$HV$6,0),FALSE)</f>
        <v>2.91</v>
      </c>
      <c r="H180" s="123">
        <f>VLOOKUP($C180,Input!$A$8:$HV$39,MATCH(H$21,Input!$A$6:$HV$6,0),FALSE)</f>
        <v>0</v>
      </c>
      <c r="I180" s="70">
        <f>VLOOKUP($C180,Input!$A$8:$HV$39,MATCH(I$21,Input!$A$6:$HV$6,0),FALSE)</f>
        <v>14</v>
      </c>
      <c r="J180" s="1">
        <f>+IF($E180=J$22,VLOOKUP($C180,Input!$A$8:$AN$39,MATCH(J$21,Input!$A$6:$AN$6,0),FALSE)+$H180,0)*$D180</f>
        <v>0</v>
      </c>
      <c r="K180" s="1">
        <f>+IF($E180=K$22,VLOOKUP($C180,Input!$A$8:$AN$39,MATCH(K$21,Input!$A$6:$AN$6,0),FALSE)+$H180,0)*$D180</f>
        <v>0</v>
      </c>
      <c r="L180" s="1">
        <f>+IF($E180=L$22,VLOOKUP($C180,Input!$A$8:$AN$39,MATCH(L$21,Input!$A$6:$AN$6,0),FALSE)+$H180,0)*$D180</f>
        <v>0</v>
      </c>
      <c r="M180" s="1">
        <f>+IF($E180=M$22,VLOOKUP($C180,Input!$A$8:$AN$39,MATCH(M$21,Input!$A$6:$AN$6,0),FALSE)+$H180,0)*$D180</f>
        <v>0</v>
      </c>
      <c r="N180" s="1">
        <f>+IF($E180=N$22,VLOOKUP($C180,Input!$A$8:$AN$39,MATCH(N$21,Input!$A$6:$AN$6,0),FALSE)+$H180,0)*$D180</f>
        <v>0</v>
      </c>
      <c r="O180" s="1">
        <f>+IF($E180=O$22,VLOOKUP($C180,Input!$A$8:$AN$39,MATCH(O$21,Input!$A$6:$AN$6,0),FALSE)+$H180,0)*$D180</f>
        <v>0</v>
      </c>
      <c r="P180" s="1">
        <f>+IF($E180=P$22,VLOOKUP($C180,Input!$A$8:$AN$39,MATCH(P$21,Input!$A$6:$AN$6,0),FALSE)+$H180,0)*$D180</f>
        <v>0</v>
      </c>
      <c r="Q180" s="1">
        <f>+IF($E180=Q$22,VLOOKUP($C180,Input!$A$8:$AN$39,MATCH(Q$21,Input!$A$6:$AN$6,0),FALSE)+$H180,0)*$D180</f>
        <v>0</v>
      </c>
      <c r="R180" s="1">
        <f>+IF($E180=R$22,VLOOKUP($C180,Input!$A$8:$AN$39,MATCH(R$21,Input!$A$6:$AN$6,0),FALSE)+$H180,0)*$D180</f>
        <v>0</v>
      </c>
      <c r="S180" s="1">
        <f>+IF($E180=S$22,VLOOKUP($C180,Input!$A$8:$AN$39,MATCH(S$21,Input!$A$6:$AN$6,0),FALSE)+$H180,0)*$D180</f>
        <v>0</v>
      </c>
      <c r="T180" s="1">
        <f>+IF($E180=T$22,VLOOKUP($C180,Input!$A$8:$AN$39,MATCH(T$21,Input!$A$6:$AN$6,0),FALSE)+$H180,0)*$D180</f>
        <v>0</v>
      </c>
      <c r="U180" s="1">
        <f>+IF($E180=U$22,VLOOKUP($C180,Input!$A$8:$AN$39,MATCH(U$21,Input!$A$6:$AN$6,0),FALSE)+$H180,0)*$D180</f>
        <v>0</v>
      </c>
      <c r="V180" s="1">
        <f>+IF($E180=V$22,VLOOKUP($C180,Input!$A$8:$AN$39,MATCH(V$21,Input!$A$6:$AN$6,0),FALSE)+$H180,0)*$D180</f>
        <v>0</v>
      </c>
      <c r="W180" s="1">
        <f>+IF($E180=W$22,VLOOKUP($C180,Input!$A$8:$AN$39,MATCH(W$21,Input!$A$6:$AN$6,0),FALSE)+$H180,0)*$D180</f>
        <v>0</v>
      </c>
      <c r="X180" s="1">
        <f>+IF($E180=X$22,VLOOKUP($C180,Input!$A$8:$AN$39,MATCH(X$21,Input!$A$6:$AN$6,0),FALSE)+$H180,0)*$D180</f>
        <v>0</v>
      </c>
      <c r="Y180" s="1">
        <f>+IF($E180=Y$22,VLOOKUP($C180,Input!$A$8:$AN$39,MATCH(Y$21,Input!$A$6:$AN$6,0),FALSE)+$H180,0)*$D180</f>
        <v>0</v>
      </c>
      <c r="Z180" s="1">
        <f>+IF($E180=Z$22,VLOOKUP($C180,Input!$A$8:$AN$39,MATCH(Z$21,Input!$A$6:$AN$6,0),FALSE)+$H180,0)*$D180</f>
        <v>0</v>
      </c>
      <c r="AA180" s="1">
        <f>+IF($E180=AA$22,VLOOKUP($C180,Input!$A$8:$AN$39,MATCH(AA$21,Input!$A$6:$AN$6,0),FALSE)+$H180,0)*$D180</f>
        <v>0</v>
      </c>
      <c r="AB180" s="1">
        <f>+IF($E180=AB$22,VLOOKUP($C180,Input!$A$8:$AN$39,MATCH(AB$21,Input!$A$6:$AN$6,0),FALSE)+$H180,0)*$D180</f>
        <v>0</v>
      </c>
      <c r="AC180" s="1">
        <f>+IF($E180=AC$22,VLOOKUP($C180,Input!$A$8:$AN$39,MATCH(AC$21,Input!$A$6:$AN$6,0),FALSE)+$H180,0)*$D180</f>
        <v>0</v>
      </c>
      <c r="AD180" s="1">
        <f>+IF($E180=AD$22,VLOOKUP($C180,Input!$A$8:$AN$39,MATCH(AD$21,Input!$A$6:$AN$6,0),FALSE)+$H180,0)*$D180</f>
        <v>0</v>
      </c>
      <c r="AE180" s="1">
        <f>+IF($E180=AE$22,VLOOKUP($C180,Input!$A$8:$AN$39,MATCH(AE$21,Input!$A$6:$AN$6,0),FALSE)+$H180,0)*$D180</f>
        <v>0</v>
      </c>
      <c r="AF180" s="1">
        <f>+IF($E180=AF$22,VLOOKUP($C180,Input!$A$8:$AN$39,MATCH(AF$21,Input!$A$6:$AN$6,0),FALSE)+$H180,0)*$D180</f>
        <v>0</v>
      </c>
      <c r="AG180" s="1">
        <f>+IF($E180=AG$22,VLOOKUP($C180,Input!$A$8:$AN$39,MATCH(AG$21,Input!$A$6:$AN$6,0),FALSE)+$H180,0)*$D180</f>
        <v>0</v>
      </c>
      <c r="AH180" s="1">
        <f>+IF($E180=AH$22,VLOOKUP($C180,Input!$A$8:$AN$39,MATCH(AH$21,Input!$A$6:$AN$6,0),FALSE)+$H180,0)*$D180</f>
        <v>0</v>
      </c>
      <c r="AI180" s="1">
        <f>+IF($E180=AI$22,VLOOKUP($C180,Input!$A$8:$AN$39,MATCH(AI$21,Input!$A$6:$AN$6,0),FALSE)+$H180,0)*$D180</f>
        <v>0</v>
      </c>
      <c r="AJ180" s="1">
        <f>+IF($E180=AJ$22,VLOOKUP($C180,Input!$A$8:$AN$39,MATCH(AJ$21,Input!$A$6:$AN$6,0),FALSE)+$H180,0)*$D180</f>
        <v>0</v>
      </c>
      <c r="AK180" s="1">
        <f>+IF($E180=AK$22,VLOOKUP($C180,Input!$A$8:$AN$39,MATCH(AK$21,Input!$A$6:$AN$6,0),FALSE)+$H180,0)*$D180</f>
        <v>0</v>
      </c>
      <c r="AL180" s="1">
        <f>+IF($E180=AL$22,VLOOKUP($C180,Input!$A$8:$AN$39,MATCH(AL$21,Input!$A$6:$AN$6,0),FALSE)+$H180,0)*$D180</f>
        <v>0</v>
      </c>
      <c r="AM180" s="1">
        <f>+IF($E180=AM$22,VLOOKUP($C180,Input!$A$8:$AN$39,MATCH(AM$21,Input!$A$6:$AN$6,0),FALSE)+$H180,0)*$D180</f>
        <v>0</v>
      </c>
      <c r="AN180" s="1">
        <f>+IF($E180=AN$22,VLOOKUP($C180,Input!$A$8:$AN$39,MATCH(AN$21,Input!$A$6:$AN$6,0),FALSE)+$H180,0)*$D180</f>
        <v>0</v>
      </c>
      <c r="AO180" s="1">
        <f>+IF($E180=AO$22,VLOOKUP($C180,Input!$A$8:$AN$39,MATCH(AO$21,Input!$A$6:$AN$6,0),FALSE)+$H180,0)*$D180</f>
        <v>0</v>
      </c>
      <c r="AP180" s="1">
        <f>+IF($E180=AP$22,VLOOKUP($C180,Input!$A$8:$AN$39,MATCH(AP$21,Input!$A$6:$AN$6,0),FALSE)+$H180,0)*$D180</f>
        <v>0</v>
      </c>
      <c r="AQ180" s="1">
        <f>+IF($E180=AQ$22,VLOOKUP($C180,Input!$A$8:$AN$39,MATCH(AQ$21,Input!$A$6:$AN$6,0),FALSE)+$H180,0)*$D180</f>
        <v>0</v>
      </c>
      <c r="AR180" s="1">
        <f>+IF($E180=AR$22,VLOOKUP($C180,Input!$A$8:$AN$39,MATCH(AR$21,Input!$A$6:$AN$6,0),FALSE)+$H180,0)*$D180</f>
        <v>0</v>
      </c>
      <c r="AT180" t="str">
        <f>VLOOKUP($C180,Input!$A$8:$HV$39,MATCH(AT$21,Input!$A$6:$HV$6,0),FALSE)</f>
        <v>Parts and administrative cost</v>
      </c>
      <c r="AU180" s="1">
        <f>+IF($E180=AU$22,VLOOKUP($C180,Input!$A$8:$HV$39,MATCH(AU$21,Input!$A$6:$HV$6,0),FALSE),0)*$D180</f>
        <v>0</v>
      </c>
      <c r="AV180" s="1">
        <f>+IF($E180=AV$22,VLOOKUP($C180,Input!$A$8:$HV$39,MATCH(AV$21,Input!$A$6:$HV$6,0),FALSE),0)*$D180</f>
        <v>0</v>
      </c>
      <c r="AW180" s="1">
        <f>+IF($E180=AW$22,VLOOKUP($C180,Input!$A$8:$HV$39,MATCH(AW$21,Input!$A$6:$HV$6,0),FALSE),0)*$D180</f>
        <v>0</v>
      </c>
      <c r="AX180" s="1">
        <f>+IF($E180=AX$22,VLOOKUP($C180,Input!$A$8:$HV$39,MATCH(AX$21,Input!$A$6:$HV$6,0),FALSE),0)*$D180</f>
        <v>0</v>
      </c>
      <c r="AY180" s="1">
        <f>+IF($E180=AY$22,VLOOKUP($C180,Input!$A$8:$HV$39,MATCH(AY$21,Input!$A$6:$HV$6,0),FALSE),0)*$D180</f>
        <v>0</v>
      </c>
      <c r="AZ180" s="1">
        <f>+IF($E180=AZ$22,VLOOKUP($C180,Input!$A$8:$HV$39,MATCH(AZ$21,Input!$A$6:$HV$6,0),FALSE),0)*$D180</f>
        <v>0</v>
      </c>
      <c r="BA180" s="1">
        <f>+IF($E180=BA$22,VLOOKUP($C180,Input!$A$8:$HV$39,MATCH(BA$21,Input!$A$6:$HV$6,0),FALSE),0)*$D180</f>
        <v>0</v>
      </c>
      <c r="BB180" s="1">
        <f>+IF($E180=BB$22,VLOOKUP($C180,Input!$A$8:$HV$39,MATCH(BB$21,Input!$A$6:$HV$6,0),FALSE),0)*$D180</f>
        <v>0</v>
      </c>
      <c r="BC180" s="1">
        <f>+IF($E180=BC$22,VLOOKUP($C180,Input!$A$8:$HV$39,MATCH(BC$21,Input!$A$6:$HV$6,0),FALSE),0)*$D180</f>
        <v>0</v>
      </c>
      <c r="BD180" s="1">
        <f>+IF($E180=BD$22,VLOOKUP($C180,Input!$A$8:$HV$39,MATCH(BD$21,Input!$A$6:$HV$6,0),FALSE),0)*$D180</f>
        <v>0</v>
      </c>
      <c r="BE180" s="1">
        <f>+IF($E180=BE$22,VLOOKUP($C180,Input!$A$8:$HV$39,MATCH(BE$21,Input!$A$6:$HV$6,0),FALSE),0)*$D180</f>
        <v>0</v>
      </c>
      <c r="BF180" s="1">
        <f>+IF($E180=BF$22,VLOOKUP($C180,Input!$A$8:$HV$39,MATCH(BF$21,Input!$A$6:$HV$6,0),FALSE),0)*$D180</f>
        <v>0</v>
      </c>
      <c r="BG180" s="1">
        <f>+IF($E180=BG$22,VLOOKUP($C180,Input!$A$8:$HV$39,MATCH(BG$21,Input!$A$6:$HV$6,0),FALSE),0)*$D180</f>
        <v>0</v>
      </c>
      <c r="BH180" s="1">
        <f>+IF($E180=BH$22,VLOOKUP($C180,Input!$A$8:$HV$39,MATCH(BH$21,Input!$A$6:$HV$6,0),FALSE),0)*$D180</f>
        <v>0</v>
      </c>
      <c r="BI180" s="1">
        <f>+IF($E180=BI$22,VLOOKUP($C180,Input!$A$8:$HV$39,MATCH(BI$21,Input!$A$6:$HV$6,0),FALSE),0)*$D180</f>
        <v>0</v>
      </c>
      <c r="BJ180" s="1">
        <f>+IF($E180=BJ$22,VLOOKUP($C180,Input!$A$8:$HV$39,MATCH(BJ$21,Input!$A$6:$HV$6,0),FALSE),0)*$D180</f>
        <v>0</v>
      </c>
      <c r="BK180" s="1">
        <f>+IF($E180=BK$22,VLOOKUP($C180,Input!$A$8:$HV$39,MATCH(BK$21,Input!$A$6:$HV$6,0),FALSE),0)*$D180</f>
        <v>0</v>
      </c>
      <c r="BL180" s="1">
        <f>+IF($E180=BL$22,VLOOKUP($C180,Input!$A$8:$HV$39,MATCH(BL$21,Input!$A$6:$HV$6,0),FALSE),0)*$D180</f>
        <v>0</v>
      </c>
      <c r="BM180" s="1">
        <f>+IF($E180=BM$22,VLOOKUP($C180,Input!$A$8:$HV$39,MATCH(BM$21,Input!$A$6:$HV$6,0),FALSE),0)*$D180</f>
        <v>0</v>
      </c>
      <c r="BN180" s="1">
        <f>+IF($E180=BN$22,VLOOKUP($C180,Input!$A$8:$HV$39,MATCH(BN$21,Input!$A$6:$HV$6,0),FALSE),0)*$D180</f>
        <v>0</v>
      </c>
      <c r="BO180" s="1">
        <f>+IF($E180=BO$22,VLOOKUP($C180,Input!$A$8:$HV$39,MATCH(BO$21,Input!$A$6:$HV$6,0),FALSE),0)*$D180</f>
        <v>0</v>
      </c>
      <c r="BP180" s="1">
        <f>+IF($E180=BP$22,VLOOKUP($C180,Input!$A$8:$HV$39,MATCH(BP$21,Input!$A$6:$HV$6,0),FALSE),0)*$D180</f>
        <v>0</v>
      </c>
      <c r="BQ180" s="1">
        <f>+IF($E180=BQ$22,VLOOKUP($C180,Input!$A$8:$HV$39,MATCH(BQ$21,Input!$A$6:$HV$6,0),FALSE),0)*$D180</f>
        <v>0</v>
      </c>
      <c r="BR180" s="1">
        <f>+IF($E180=BR$22,VLOOKUP($C180,Input!$A$8:$HV$39,MATCH(BR$21,Input!$A$6:$HV$6,0),FALSE),0)*$D180</f>
        <v>0</v>
      </c>
      <c r="BS180" s="1">
        <f>+IF($E180=BS$22,VLOOKUP($C180,Input!$A$8:$HV$39,MATCH(BS$21,Input!$A$6:$HV$6,0),FALSE),0)*$D180</f>
        <v>0</v>
      </c>
      <c r="BT180" s="1">
        <f>+IF($E180=BT$22,VLOOKUP($C180,Input!$A$8:$HV$39,MATCH(BT$21,Input!$A$6:$HV$6,0),FALSE),0)*$D180</f>
        <v>0</v>
      </c>
      <c r="BU180" s="1">
        <f>+IF($E180=BU$22,VLOOKUP($C180,Input!$A$8:$HV$39,MATCH(BU$21,Input!$A$6:$HV$6,0),FALSE),0)*$D180</f>
        <v>0</v>
      </c>
      <c r="BV180" s="1">
        <f>+IF($E180=BV$22,VLOOKUP($C180,Input!$A$8:$HV$39,MATCH(BV$21,Input!$A$6:$HV$6,0),FALSE),0)*$D180</f>
        <v>0</v>
      </c>
      <c r="BW180" s="1">
        <f>+IF($E180=BW$22,VLOOKUP($C180,Input!$A$8:$HV$39,MATCH(BW$21,Input!$A$6:$HV$6,0),FALSE),0)*$D180</f>
        <v>0</v>
      </c>
      <c r="BX180" s="1">
        <f>+IF($E180=BX$22,VLOOKUP($C180,Input!$A$8:$HV$39,MATCH(BX$21,Input!$A$6:$HV$6,0),FALSE),0)*$D180</f>
        <v>0</v>
      </c>
      <c r="BY180" s="1">
        <f>+IF($E180=BY$22,VLOOKUP($C180,Input!$A$8:$HV$39,MATCH(BY$21,Input!$A$6:$HV$6,0),FALSE),0)*$D180</f>
        <v>0</v>
      </c>
      <c r="BZ180" s="1">
        <f>+IF($E180=BZ$22,VLOOKUP($C180,Input!$A$8:$HV$39,MATCH(BZ$21,Input!$A$6:$HV$6,0),FALSE),0)*$D180</f>
        <v>0</v>
      </c>
      <c r="CA180" s="1">
        <f>+IF($E180=CA$22,VLOOKUP($C180,Input!$A$8:$HV$39,MATCH(CA$21,Input!$A$6:$HV$6,0),FALSE),0)*$D180</f>
        <v>0</v>
      </c>
      <c r="CB180" s="1">
        <f>+IF($E180=CB$22,VLOOKUP($C180,Input!$A$8:$HV$39,MATCH(CB$21,Input!$A$6:$HV$6,0),FALSE),0)*$D180</f>
        <v>0</v>
      </c>
      <c r="CC180" s="1">
        <f>+IF($E180=CC$22,VLOOKUP($C180,Input!$A$8:$HV$39,MATCH(CC$21,Input!$A$6:$HV$6,0),FALSE),0)*$D180</f>
        <v>0</v>
      </c>
      <c r="CE180" t="str">
        <f>VLOOKUP($C180,Input!$A$8:$HV$39,MATCH(CE$21,Input!$A$6:$HV$6,0),FALSE)</f>
        <v>Engine Rebuild @ 7 Yr</v>
      </c>
      <c r="CF180" s="1">
        <f>IF($E180+$I180+$D$7&lt;=CF$22,0,IF(CF$22-$D$7&gt;=$E180,IF(COUNTIF($KZ180:LP180,"&gt;0")&gt;0,VLOOKUP($C180,Input!$A$8:$HV$21,MATCH($CE$21+COUNTIF($KZ180:LP180,"&gt;0"),Input!$A$6:$HV$6,0),FALSE),0),0))*$D180</f>
        <v>0</v>
      </c>
      <c r="CG180" s="1">
        <f>IF($E180+$I180+$D$7&lt;=CG$22,0,IF(CG$22-$D$7&gt;=$E180,IF(COUNTIF($KZ180:LQ180,"&gt;0")&gt;0,VLOOKUP($C180,Input!$A$8:$HV$21,MATCH($CE$21+COUNTIF($KZ180:LQ180,"&gt;0"),Input!$A$6:$HV$6,0),FALSE),0),0))*$D180</f>
        <v>0</v>
      </c>
      <c r="CH180" s="1">
        <f>IF($E180+$I180+$D$7&lt;=CH$22,0,IF(CH$22-$D$7&gt;=$E180,IF(COUNTIF($KZ180:LR180,"&gt;0")&gt;0,VLOOKUP($C180,Input!$A$8:$HV$21,MATCH($CE$21+COUNTIF($KZ180:LR180,"&gt;0"),Input!$A$6:$HV$6,0),FALSE),0),0))*$D180</f>
        <v>0</v>
      </c>
      <c r="CI180" s="1">
        <f>IF($E180+$I180+$D$7&lt;=CI$22,0,IF(CI$22-$D$7&gt;=$E180,IF(COUNTIF($KZ180:LS180,"&gt;0")&gt;0,VLOOKUP($C180,Input!$A$8:$HV$21,MATCH($CE$21+COUNTIF($KZ180:LS180,"&gt;0"),Input!$A$6:$HV$6,0),FALSE),0),0))*$D180</f>
        <v>0</v>
      </c>
      <c r="CJ180" s="1">
        <f>IF($E180+$I180+$D$7&lt;=CJ$22,0,IF(CJ$22-$D$7&gt;=$E180,IF(COUNTIF($KZ180:LT180,"&gt;0")&gt;0,VLOOKUP($C180,Input!$A$8:$HV$21,MATCH($CE$21+COUNTIF($KZ180:LT180,"&gt;0"),Input!$A$6:$HV$6,0),FALSE),0),0))*$D180</f>
        <v>0</v>
      </c>
      <c r="CK180" s="1">
        <f>IF($E180+$I180+$D$7&lt;=CK$22,0,IF(CK$22-$D$7&gt;=$E180,IF(COUNTIF($KZ180:LU180,"&gt;0")&gt;0,VLOOKUP($C180,Input!$A$8:$HV$21,MATCH($CE$21+COUNTIF($KZ180:LU180,"&gt;0"),Input!$A$6:$HV$6,0),FALSE),0),0))*$D180</f>
        <v>0</v>
      </c>
      <c r="CL180" s="1">
        <f>IF($E180+$I180+$D$7&lt;=CL$22,0,IF(CL$22-$D$7&gt;=$E180,IF(COUNTIF($KZ180:LV180,"&gt;0")&gt;0,VLOOKUP($C180,Input!$A$8:$HV$21,MATCH($CE$21+COUNTIF($KZ180:LV180,"&gt;0"),Input!$A$6:$HV$6,0),FALSE),0),0))*$D180</f>
        <v>0</v>
      </c>
      <c r="CM180" s="1">
        <f>IF($E180+$I180+$D$7&lt;=CM$22,0,IF(CM$22-$D$7&gt;=$E180,IF(COUNTIF($KZ180:LW180,"&gt;0")&gt;0,VLOOKUP($C180,Input!$A$8:$HV$21,MATCH($CE$21+COUNTIF($KZ180:LW180,"&gt;0"),Input!$A$6:$HV$6,0),FALSE),0),0))*$D180</f>
        <v>0</v>
      </c>
      <c r="CN180" s="1">
        <f>IF($E180+$I180+$D$7&lt;=CN$22,0,IF(CN$22-$D$7&gt;=$E180,IF(COUNTIF($KZ180:LX180,"&gt;0")&gt;0,VLOOKUP($C180,Input!$A$8:$HV$21,MATCH($CE$21+COUNTIF($KZ180:LX180,"&gt;0"),Input!$A$6:$HV$6,0),FALSE),0),0))*$D180</f>
        <v>0</v>
      </c>
      <c r="CO180" s="1">
        <f>IF($E180+$I180+$D$7&lt;=CO$22,0,IF(CO$22-$D$7&gt;=$E180,IF(COUNTIF($KZ180:LY180,"&gt;0")&gt;0,VLOOKUP($C180,Input!$A$8:$HV$21,MATCH($CE$21+COUNTIF($KZ180:LY180,"&gt;0"),Input!$A$6:$HV$6,0),FALSE),0),0))*$D180</f>
        <v>0</v>
      </c>
      <c r="CP180" s="1">
        <f>IF($E180+$I180+$D$7&lt;=CP$22,0,IF(CP$22-$D$7&gt;=$E180,IF(COUNTIF($KZ180:LZ180,"&gt;0")&gt;0,VLOOKUP($C180,Input!$A$8:$HV$21,MATCH($CE$21+COUNTIF($KZ180:LZ180,"&gt;0"),Input!$A$6:$HV$6,0),FALSE),0),0))*$D180</f>
        <v>0</v>
      </c>
      <c r="CQ180" s="1">
        <f>IF($E180+$I180+$D$7&lt;=CQ$22,0,IF(CQ$22-$D$7&gt;=$E180,IF(COUNTIF($KZ180:MA180,"&gt;0")&gt;0,VLOOKUP($C180,Input!$A$8:$HV$21,MATCH($CE$21+COUNTIF($KZ180:MA180,"&gt;0"),Input!$A$6:$HV$6,0),FALSE),0),0))*$D180</f>
        <v>0</v>
      </c>
      <c r="CR180" s="1">
        <f>IF($E180+$I180+$D$7&lt;=CR$22,0,IF(CR$22-$D$7&gt;=$E180,IF(COUNTIF($KZ180:MB180,"&gt;0")&gt;0,VLOOKUP($C180,Input!$A$8:$HV$21,MATCH($CE$21+COUNTIF($KZ180:MB180,"&gt;0"),Input!$A$6:$HV$6,0),FALSE),0),0))*$D180</f>
        <v>0</v>
      </c>
      <c r="CS180" s="1">
        <f>IF($E180+$I180+$D$7&lt;=CS$22,0,IF(CS$22-$D$7&gt;=$E180,IF(COUNTIF($KZ180:MC180,"&gt;0")&gt;0,VLOOKUP($C180,Input!$A$8:$HV$21,MATCH($CE$21+COUNTIF($KZ180:MC180,"&gt;0"),Input!$A$6:$HV$6,0),FALSE),0),0))*$D180</f>
        <v>0</v>
      </c>
      <c r="CT180" s="1">
        <f>IF($E180+$I180+$D$7&lt;=CT$22,0,IF(CT$22-$D$7&gt;=$E180,IF(COUNTIF($KZ180:MD180,"&gt;0")&gt;0,VLOOKUP($C180,Input!$A$8:$HV$21,MATCH($CE$21+COUNTIF($KZ180:MD180,"&gt;0"),Input!$A$6:$HV$6,0),FALSE),0),0))*$D180</f>
        <v>0</v>
      </c>
      <c r="CU180" s="1">
        <f>IF($E180+$I180+$D$7&lt;=CU$22,0,IF(CU$22-$D$7&gt;=$E180,IF(COUNTIF($KZ180:ME180,"&gt;0")&gt;0,VLOOKUP($C180,Input!$A$8:$HV$21,MATCH($CE$21+COUNTIF($KZ180:ME180,"&gt;0"),Input!$A$6:$HV$6,0),FALSE),0),0))*$D180</f>
        <v>0</v>
      </c>
      <c r="CV180" s="1">
        <f>IF($E180+$I180+$D$7&lt;=CV$22,0,IF(CV$22-$D$7&gt;=$E180,IF(COUNTIF($KZ180:MF180,"&gt;0")&gt;0,VLOOKUP($C180,Input!$A$8:$HV$21,MATCH($CE$21+COUNTIF($KZ180:MF180,"&gt;0"),Input!$A$6:$HV$6,0),FALSE),0),0))*$D180</f>
        <v>0</v>
      </c>
      <c r="CW180" s="1">
        <f>IF($E180+$I180+$D$7&lt;=CW$22,0,IF(CW$22-$D$7&gt;=$E180,IF(COUNTIF($KZ180:MG180,"&gt;0")&gt;0,VLOOKUP($C180,Input!$A$8:$HV$21,MATCH($CE$21+COUNTIF($KZ180:MG180,"&gt;0"),Input!$A$6:$HV$6,0),FALSE),0),0))*$D180</f>
        <v>0</v>
      </c>
      <c r="CX180" s="1">
        <f>IF($E180+$I180+$D$7&lt;=CX$22,0,IF(CX$22-$D$7&gt;=$E180,IF(COUNTIF($KZ180:MH180,"&gt;0")&gt;0,VLOOKUP($C180,Input!$A$8:$HV$21,MATCH($CE$21+COUNTIF($KZ180:MH180,"&gt;0"),Input!$A$6:$HV$6,0),FALSE),0),0))*$D180</f>
        <v>0</v>
      </c>
      <c r="CY180" s="1">
        <f>IF($E180+$I180+$D$7&lt;=CY$22,0,IF(CY$22-$D$7&gt;=$E180,IF(COUNTIF($KZ180:MI180,"&gt;0")&gt;0,VLOOKUP($C180,Input!$A$8:$HV$21,MATCH($CE$21+COUNTIF($KZ180:MI180,"&gt;0"),Input!$A$6:$HV$6,0),FALSE),0),0))*$D180</f>
        <v>0</v>
      </c>
      <c r="CZ180" s="1">
        <f>IF($E180+$I180+$D$7&lt;=CZ$22,0,IF(CZ$22-$D$7&gt;=$E180,IF(COUNTIF($KZ180:MJ180,"&gt;0")&gt;0,VLOOKUP($C180,Input!$A$8:$HV$21,MATCH($CE$21+COUNTIF($KZ180:MJ180,"&gt;0"),Input!$A$6:$HV$6,0),FALSE),0),0))*$D180</f>
        <v>0</v>
      </c>
      <c r="DA180" s="1">
        <f>IF($E180+$I180+$D$7&lt;=DA$22,0,IF(DA$22-$D$7&gt;=$E180,IF(COUNTIF($KZ180:MK180,"&gt;0")&gt;0,VLOOKUP($C180,Input!$A$8:$HV$21,MATCH($CE$21+COUNTIF($KZ180:MK180,"&gt;0"),Input!$A$6:$HV$6,0),FALSE),0),0))*$D180</f>
        <v>0</v>
      </c>
      <c r="DB180" s="1">
        <f>IF($E180+$I180+$D$7&lt;=DB$22,0,IF(DB$22-$D$7&gt;=$E180,IF(COUNTIF($KZ180:ML180,"&gt;0")&gt;0,VLOOKUP($C180,Input!$A$8:$HV$21,MATCH($CE$21+COUNTIF($KZ180:ML180,"&gt;0"),Input!$A$6:$HV$6,0),FALSE),0),0))*$D180</f>
        <v>0</v>
      </c>
      <c r="DC180" s="1">
        <f>IF($E180+$I180+$D$7&lt;=DC$22,0,IF(DC$22-$D$7&gt;=$E180,IF(COUNTIF($KZ180:MM180,"&gt;0")&gt;0,VLOOKUP($C180,Input!$A$8:$HV$21,MATCH($CE$21+COUNTIF($KZ180:MM180,"&gt;0"),Input!$A$6:$HV$6,0),FALSE),0),0))*$D180</f>
        <v>0</v>
      </c>
      <c r="DD180" s="1">
        <f>IF($E180+$I180+$D$7&lt;=DD$22,0,IF(DD$22-$D$7&gt;=$E180,IF(COUNTIF($KZ180:MN180,"&gt;0")&gt;0,VLOOKUP($C180,Input!$A$8:$HV$21,MATCH($CE$21+COUNTIF($KZ180:MN180,"&gt;0"),Input!$A$6:$HV$6,0),FALSE),0),0))*$D180</f>
        <v>0</v>
      </c>
      <c r="DE180" s="1">
        <f>IF($E180+$I180+$D$7&lt;=DE$22,0,IF(DE$22-$D$7&gt;=$E180,IF(COUNTIF($KZ180:MO180,"&gt;0")&gt;0,VLOOKUP($C180,Input!$A$8:$HV$21,MATCH($CE$21+COUNTIF($KZ180:MO180,"&gt;0"),Input!$A$6:$HV$6,0),FALSE),0),0))*$D180</f>
        <v>0</v>
      </c>
      <c r="DF180" s="1">
        <f>IF($E180+$I180+$D$7&lt;=DF$22,0,IF(DF$22-$D$7&gt;=$E180,IF(COUNTIF($KZ180:MP180,"&gt;0")&gt;0,VLOOKUP($C180,Input!$A$8:$HV$21,MATCH($CE$21+COUNTIF($KZ180:MP180,"&gt;0"),Input!$A$6:$HV$6,0),FALSE),0),0))*$D180</f>
        <v>0</v>
      </c>
      <c r="DG180" s="1">
        <f>IF($E180+$I180+$D$7&lt;=DG$22,0,IF(DG$22-$D$7&gt;=$E180,IF(COUNTIF($KZ180:MQ180,"&gt;0")&gt;0,VLOOKUP($C180,Input!$A$8:$HV$21,MATCH($CE$21+COUNTIF($KZ180:MQ180,"&gt;0"),Input!$A$6:$HV$6,0),FALSE),0),0))*$D180</f>
        <v>0</v>
      </c>
      <c r="DH180" s="1">
        <f>IF($E180+$I180+$D$7&lt;=DH$22,0,IF(DH$22-$D$7&gt;=$E180,IF(COUNTIF($KZ180:MR180,"&gt;0")&gt;0,VLOOKUP($C180,Input!$A$8:$HV$21,MATCH($CE$21+COUNTIF($KZ180:MR180,"&gt;0"),Input!$A$6:$HV$6,0),FALSE),0),0))*$D180</f>
        <v>0</v>
      </c>
      <c r="DI180" s="1">
        <f>IF($E180+$I180+$D$7&lt;=DI$22,0,IF(DI$22-$D$7&gt;=$E180,IF(COUNTIF($KZ180:MS180,"&gt;0")&gt;0,VLOOKUP($C180,Input!$A$8:$HV$21,MATCH($CE$21+COUNTIF($KZ180:MS180,"&gt;0"),Input!$A$6:$HV$6,0),FALSE),0),0))*$D180</f>
        <v>0</v>
      </c>
      <c r="DJ180" s="1">
        <f>IF($E180+$I180+$D$7&lt;=DJ$22,0,IF(DJ$22-$D$7&gt;=$E180,IF(COUNTIF($KZ180:MT180,"&gt;0")&gt;0,VLOOKUP($C180,Input!$A$8:$HV$21,MATCH($CE$21+COUNTIF($KZ180:MT180,"&gt;0"),Input!$A$6:$HV$6,0),FALSE),0),0))*$D180</f>
        <v>0</v>
      </c>
      <c r="DK180" s="1">
        <f>IF($E180+$I180+$D$7&lt;=DK$22,0,IF(DK$22-$D$7&gt;=$E180,IF(COUNTIF($KZ180:MU180,"&gt;0")&gt;0,VLOOKUP($C180,Input!$A$8:$HV$21,MATCH($CE$21+COUNTIF($KZ180:MU180,"&gt;0"),Input!$A$6:$HV$6,0),FALSE),0),0))*$D180</f>
        <v>0</v>
      </c>
      <c r="DL180" s="1">
        <f>IF($E180+$I180+$D$7&lt;=DL$22,0,IF(DL$22-$D$7&gt;=$E180,IF(COUNTIF($KZ180:MV180,"&gt;0")&gt;0,VLOOKUP($C180,Input!$A$8:$HV$21,MATCH($CE$21+COUNTIF($KZ180:MV180,"&gt;0"),Input!$A$6:$HV$6,0),FALSE),0),0))*$D180</f>
        <v>0</v>
      </c>
      <c r="DM180" s="1">
        <f>IF($E180+$I180+$D$7&lt;=DM$22,0,IF(DM$22-$D$7&gt;=$E180,IF(COUNTIF($KZ180:MW180,"&gt;0")&gt;0,VLOOKUP($C180,Input!$A$8:$HV$21,MATCH($CE$21+COUNTIF($KZ180:MW180,"&gt;0"),Input!$A$6:$HV$6,0),FALSE),0),0))*$D180</f>
        <v>0</v>
      </c>
      <c r="DN180" s="1">
        <f>IF($E180+$I180+$D$7&lt;=DN$22,0,IF(DN$22-$D$7&gt;=$E180,IF(COUNTIF($KZ180:MX180,"&gt;0")&gt;0,VLOOKUP($C180,Input!$A$8:$HV$21,MATCH($CE$21+COUNTIF($KZ180:MX180,"&gt;0"),Input!$A$6:$HV$6,0),FALSE),0),0))*$D180</f>
        <v>0</v>
      </c>
      <c r="DP180" t="str">
        <f>+VLOOKUP($C180,Input!$A$8:$GZ$39,MATCH(DP$21,Input!$A$6:$GZ$6,0),FALSE)</f>
        <v>Bus Maintenance at 0.85/mile</v>
      </c>
      <c r="DQ180" s="1">
        <f>IF($E180+$I180+$D$7&lt;=DQ$22,0,IF(DQ$22-$D$7&gt;=$E180,IF(COUNTIF($KZ180:LP180,"&gt;0")&gt;0,VLOOKUP($C180,Input!$A$8:$HV$21,MATCH($DP$21+COUNTIF($KZ180:LP180,"&gt;0"),Input!$A$6:$HV$6,0),FALSE),0),0))*$D180*$F180</f>
        <v>0</v>
      </c>
      <c r="DR180" s="1">
        <f>IF($E180+$I180+$D$7&lt;=DR$22,0,IF(DR$22-$D$7&gt;=$E180,IF(COUNTIF($KZ180:LQ180,"&gt;0")&gt;0,VLOOKUP($C180,Input!$A$8:$HV$21,MATCH($DP$21+COUNTIF($KZ180:LQ180,"&gt;0"),Input!$A$6:$HV$6,0),FALSE),0),0))*$D180*$F180</f>
        <v>0</v>
      </c>
      <c r="DS180" s="1">
        <f>IF($E180+$I180+$D$7&lt;=DS$22,0,IF(DS$22-$D$7&gt;=$E180,IF(COUNTIF($KZ180:LR180,"&gt;0")&gt;0,VLOOKUP($C180,Input!$A$8:$HV$21,MATCH($DP$21+COUNTIF($KZ180:LR180,"&gt;0"),Input!$A$6:$HV$6,0),FALSE),0),0))*$D180*$F180</f>
        <v>0</v>
      </c>
      <c r="DT180" s="1">
        <f>IF($E180+$I180+$D$7&lt;=DT$22,0,IF(DT$22-$D$7&gt;=$E180,IF(COUNTIF($KZ180:LS180,"&gt;0")&gt;0,VLOOKUP($C180,Input!$A$8:$HV$21,MATCH($DP$21+COUNTIF($KZ180:LS180,"&gt;0"),Input!$A$6:$HV$6,0),FALSE),0),0))*$D180*$F180</f>
        <v>0</v>
      </c>
      <c r="DU180" s="1">
        <f>IF($E180+$I180+$D$7&lt;=DU$22,0,IF(DU$22-$D$7&gt;=$E180,IF(COUNTIF($KZ180:LT180,"&gt;0")&gt;0,VLOOKUP($C180,Input!$A$8:$HV$21,MATCH($DP$21+COUNTIF($KZ180:LT180,"&gt;0"),Input!$A$6:$HV$6,0),FALSE),0),0))*$D180*$F180</f>
        <v>0</v>
      </c>
      <c r="DV180" s="1">
        <f>IF($E180+$I180+$D$7&lt;=DV$22,0,IF(DV$22-$D$7&gt;=$E180,IF(COUNTIF($KZ180:LU180,"&gt;0")&gt;0,VLOOKUP($C180,Input!$A$8:$HV$21,MATCH($DP$21+COUNTIF($KZ180:LU180,"&gt;0"),Input!$A$6:$HV$6,0),FALSE),0),0))*$D180*$F180</f>
        <v>0</v>
      </c>
      <c r="DW180" s="1">
        <f>IF($E180+$I180+$D$7&lt;=DW$22,0,IF(DW$22-$D$7&gt;=$E180,IF(COUNTIF($KZ180:LV180,"&gt;0")&gt;0,VLOOKUP($C180,Input!$A$8:$HV$21,MATCH($DP$21+COUNTIF($KZ180:LV180,"&gt;0"),Input!$A$6:$HV$6,0),FALSE),0),0))*$D180*$F180</f>
        <v>0</v>
      </c>
      <c r="DX180" s="1">
        <f>IF($E180+$I180+$D$7&lt;=DX$22,0,IF(DX$22-$D$7&gt;=$E180,IF(COUNTIF($KZ180:LW180,"&gt;0")&gt;0,VLOOKUP($C180,Input!$A$8:$HV$21,MATCH($DP$21+COUNTIF($KZ180:LW180,"&gt;0"),Input!$A$6:$HV$6,0),FALSE),0),0))*$D180*$F180</f>
        <v>0</v>
      </c>
      <c r="DY180" s="1">
        <f>IF($E180+$I180+$D$7&lt;=DY$22,0,IF(DY$22-$D$7&gt;=$E180,IF(COUNTIF($KZ180:LX180,"&gt;0")&gt;0,VLOOKUP($C180,Input!$A$8:$HV$21,MATCH($DP$21+COUNTIF($KZ180:LX180,"&gt;0"),Input!$A$6:$HV$6,0),FALSE),0),0))*$D180*$F180</f>
        <v>0</v>
      </c>
      <c r="DZ180" s="1">
        <f>IF($E180+$I180+$D$7&lt;=DZ$22,0,IF(DZ$22-$D$7&gt;=$E180,IF(COUNTIF($KZ180:LY180,"&gt;0")&gt;0,VLOOKUP($C180,Input!$A$8:$HV$21,MATCH($DP$21+COUNTIF($KZ180:LY180,"&gt;0"),Input!$A$6:$HV$6,0),FALSE),0),0))*$D180*$F180</f>
        <v>0</v>
      </c>
      <c r="EA180" s="1">
        <f>IF($E180+$I180+$D$7&lt;=EA$22,0,IF(EA$22-$D$7&gt;=$E180,IF(COUNTIF($KZ180:LZ180,"&gt;0")&gt;0,VLOOKUP($C180,Input!$A$8:$HV$21,MATCH($DP$21+COUNTIF($KZ180:LZ180,"&gt;0"),Input!$A$6:$HV$6,0),FALSE),0),0))*$D180*$F180</f>
        <v>0</v>
      </c>
      <c r="EB180" s="1">
        <f>IF($E180+$I180+$D$7&lt;=EB$22,0,IF(EB$22-$D$7&gt;=$E180,IF(COUNTIF($KZ180:MA180,"&gt;0")&gt;0,VLOOKUP($C180,Input!$A$8:$HV$21,MATCH($DP$21+COUNTIF($KZ180:MA180,"&gt;0"),Input!$A$6:$HV$6,0),FALSE),0),0))*$D180*$F180</f>
        <v>0</v>
      </c>
      <c r="EC180" s="1">
        <f>IF($E180+$I180+$D$7&lt;=EC$22,0,IF(EC$22-$D$7&gt;=$E180,IF(COUNTIF($KZ180:MB180,"&gt;0")&gt;0,VLOOKUP($C180,Input!$A$8:$HV$21,MATCH($DP$21+COUNTIF($KZ180:MB180,"&gt;0"),Input!$A$6:$HV$6,0),FALSE),0),0))*$D180*$F180</f>
        <v>0</v>
      </c>
      <c r="ED180" s="1">
        <f>IF($E180+$I180+$D$7&lt;=ED$22,0,IF(ED$22-$D$7&gt;=$E180,IF(COUNTIF($KZ180:MC180,"&gt;0")&gt;0,VLOOKUP($C180,Input!$A$8:$HV$21,MATCH($DP$21+COUNTIF($KZ180:MC180,"&gt;0"),Input!$A$6:$HV$6,0),FALSE),0),0))*$D180*$F180</f>
        <v>0</v>
      </c>
      <c r="EE180" s="1">
        <f>IF($E180+$I180+$D$7&lt;=EE$22,0,IF(EE$22-$D$7&gt;=$E180,IF(COUNTIF($KZ180:MD180,"&gt;0")&gt;0,VLOOKUP($C180,Input!$A$8:$HV$21,MATCH($DP$21+COUNTIF($KZ180:MD180,"&gt;0"),Input!$A$6:$HV$6,0),FALSE),0),0))*$D180*$F180</f>
        <v>0</v>
      </c>
      <c r="EF180" s="1">
        <f>IF($E180+$I180+$D$7&lt;=EF$22,0,IF(EF$22-$D$7&gt;=$E180,IF(COUNTIF($KZ180:ME180,"&gt;0")&gt;0,VLOOKUP($C180,Input!$A$8:$HV$21,MATCH($DP$21+COUNTIF($KZ180:ME180,"&gt;0"),Input!$A$6:$HV$6,0),FALSE),0),0))*$D180*$F180</f>
        <v>0</v>
      </c>
      <c r="EG180" s="1">
        <f>IF($E180+$I180+$D$7&lt;=EG$22,0,IF(EG$22-$D$7&gt;=$E180,IF(COUNTIF($KZ180:MF180,"&gt;0")&gt;0,VLOOKUP($C180,Input!$A$8:$HV$21,MATCH($DP$21+COUNTIF($KZ180:MF180,"&gt;0"),Input!$A$6:$HV$6,0),FALSE),0),0))*$D180*$F180</f>
        <v>0</v>
      </c>
      <c r="EH180" s="1">
        <f>IF($E180+$I180+$D$7&lt;=EH$22,0,IF(EH$22-$D$7&gt;=$E180,IF(COUNTIF($KZ180:MG180,"&gt;0")&gt;0,VLOOKUP($C180,Input!$A$8:$HV$21,MATCH($DP$21+COUNTIF($KZ180:MG180,"&gt;0"),Input!$A$6:$HV$6,0),FALSE),0),0))*$D180*$F180</f>
        <v>0</v>
      </c>
      <c r="EI180" s="1">
        <f>IF($E180+$I180+$D$7&lt;=EI$22,0,IF(EI$22-$D$7&gt;=$E180,IF(COUNTIF($KZ180:MH180,"&gt;0")&gt;0,VLOOKUP($C180,Input!$A$8:$HV$21,MATCH($DP$21+COUNTIF($KZ180:MH180,"&gt;0"),Input!$A$6:$HV$6,0),FALSE),0),0))*$D180*$F180</f>
        <v>0</v>
      </c>
      <c r="EJ180" s="1">
        <f>IF($E180+$I180+$D$7&lt;=EJ$22,0,IF(EJ$22-$D$7&gt;=$E180,IF(COUNTIF($KZ180:MI180,"&gt;0")&gt;0,VLOOKUP($C180,Input!$A$8:$HV$21,MATCH($DP$21+COUNTIF($KZ180:MI180,"&gt;0"),Input!$A$6:$HV$6,0),FALSE),0),0))*$D180*$F180</f>
        <v>0</v>
      </c>
      <c r="EK180" s="1">
        <f>IF($E180+$I180+$D$7&lt;=EK$22,0,IF(EK$22-$D$7&gt;=$E180,IF(COUNTIF($KZ180:MJ180,"&gt;0")&gt;0,VLOOKUP($C180,Input!$A$8:$HV$21,MATCH($DP$21+COUNTIF($KZ180:MJ180,"&gt;0"),Input!$A$6:$HV$6,0),FALSE),0),0))*$D180*$F180</f>
        <v>0</v>
      </c>
      <c r="EL180" s="1">
        <f>IF($E180+$I180+$D$7&lt;=EL$22,0,IF(EL$22-$D$7&gt;=$E180,IF(COUNTIF($KZ180:MK180,"&gt;0")&gt;0,VLOOKUP($C180,Input!$A$8:$HV$21,MATCH($DP$21+COUNTIF($KZ180:MK180,"&gt;0"),Input!$A$6:$HV$6,0),FALSE),0),0))*$D180*$F180</f>
        <v>0</v>
      </c>
      <c r="EM180" s="1">
        <f>IF($E180+$I180+$D$7&lt;=EM$22,0,IF(EM$22-$D$7&gt;=$E180,IF(COUNTIF($KZ180:ML180,"&gt;0")&gt;0,VLOOKUP($C180,Input!$A$8:$HV$21,MATCH($DP$21+COUNTIF($KZ180:ML180,"&gt;0"),Input!$A$6:$HV$6,0),FALSE),0),0))*$D180*$F180</f>
        <v>0</v>
      </c>
      <c r="EN180" s="1">
        <f>IF($E180+$I180+$D$7&lt;=EN$22,0,IF(EN$22-$D$7&gt;=$E180,IF(COUNTIF($KZ180:MM180,"&gt;0")&gt;0,VLOOKUP($C180,Input!$A$8:$HV$21,MATCH($DP$21+COUNTIF($KZ180:MM180,"&gt;0"),Input!$A$6:$HV$6,0),FALSE),0),0))*$D180*$F180</f>
        <v>0</v>
      </c>
      <c r="EO180" s="1">
        <f>IF($E180+$I180+$D$7&lt;=EO$22,0,IF(EO$22-$D$7&gt;=$E180,IF(COUNTIF($KZ180:MN180,"&gt;0")&gt;0,VLOOKUP($C180,Input!$A$8:$HV$21,MATCH($DP$21+COUNTIF($KZ180:MN180,"&gt;0"),Input!$A$6:$HV$6,0),FALSE),0),0))*$D180*$F180</f>
        <v>0</v>
      </c>
      <c r="EP180" s="1">
        <f>IF($E180+$I180+$D$7&lt;=EP$22,0,IF(EP$22-$D$7&gt;=$E180,IF(COUNTIF($KZ180:MO180,"&gt;0")&gt;0,VLOOKUP($C180,Input!$A$8:$HV$21,MATCH($DP$21+COUNTIF($KZ180:MO180,"&gt;0"),Input!$A$6:$HV$6,0),FALSE),0),0))*$D180*$F180</f>
        <v>0</v>
      </c>
      <c r="EQ180" s="1">
        <f>IF($E180+$I180+$D$7&lt;=EQ$22,0,IF(EQ$22-$D$7&gt;=$E180,IF(COUNTIF($KZ180:MP180,"&gt;0")&gt;0,VLOOKUP($C180,Input!$A$8:$HV$21,MATCH($DP$21+COUNTIF($KZ180:MP180,"&gt;0"),Input!$A$6:$HV$6,0),FALSE),0),0))*$D180*$F180</f>
        <v>0</v>
      </c>
      <c r="ER180" s="1">
        <f>IF($E180+$I180+$D$7&lt;=ER$22,0,IF(ER$22-$D$7&gt;=$E180,IF(COUNTIF($KZ180:MQ180,"&gt;0")&gt;0,VLOOKUP($C180,Input!$A$8:$HV$21,MATCH($DP$21+COUNTIF($KZ180:MQ180,"&gt;0"),Input!$A$6:$HV$6,0),FALSE),0),0))*$D180*$F180</f>
        <v>0</v>
      </c>
      <c r="ES180" s="1">
        <f>IF($E180+$I180+$D$7&lt;=ES$22,0,IF(ES$22-$D$7&gt;=$E180,IF(COUNTIF($KZ180:MR180,"&gt;0")&gt;0,VLOOKUP($C180,Input!$A$8:$HV$21,MATCH($DP$21+COUNTIF($KZ180:MR180,"&gt;0"),Input!$A$6:$HV$6,0),FALSE),0),0))*$D180*$F180</f>
        <v>0</v>
      </c>
      <c r="ET180" s="1">
        <f>IF($E180+$I180+$D$7&lt;=ET$22,0,IF(ET$22-$D$7&gt;=$E180,IF(COUNTIF($KZ180:MS180,"&gt;0")&gt;0,VLOOKUP($C180,Input!$A$8:$HV$21,MATCH($DP$21+COUNTIF($KZ180:MS180,"&gt;0"),Input!$A$6:$HV$6,0),FALSE),0),0))*$D180*$F180</f>
        <v>0</v>
      </c>
      <c r="EU180" s="1">
        <f>IF($E180+$I180+$D$7&lt;=EU$22,0,IF(EU$22-$D$7&gt;=$E180,IF(COUNTIF($KZ180:MT180,"&gt;0")&gt;0,VLOOKUP($C180,Input!$A$8:$HV$21,MATCH($DP$21+COUNTIF($KZ180:MT180,"&gt;0"),Input!$A$6:$HV$6,0),FALSE),0),0))*$D180*$F180</f>
        <v>0</v>
      </c>
      <c r="EV180" s="1">
        <f>IF($E180+$I180+$D$7&lt;=EV$22,0,IF(EV$22-$D$7&gt;=$E180,IF(COUNTIF($KZ180:MU180,"&gt;0")&gt;0,VLOOKUP($C180,Input!$A$8:$HV$21,MATCH($DP$21+COUNTIF($KZ180:MU180,"&gt;0"),Input!$A$6:$HV$6,0),FALSE),0),0))*$D180*$F180</f>
        <v>0</v>
      </c>
      <c r="EW180" s="1">
        <f>IF($E180+$I180+$D$7&lt;=EW$22,0,IF(EW$22-$D$7&gt;=$E180,IF(COUNTIF($KZ180:MV180,"&gt;0")&gt;0,VLOOKUP($C180,Input!$A$8:$HV$21,MATCH($DP$21+COUNTIF($KZ180:MV180,"&gt;0"),Input!$A$6:$HV$6,0),FALSE),0),0))*$D180*$F180</f>
        <v>0</v>
      </c>
      <c r="EX180" s="1">
        <f>IF($E180+$I180+$D$7&lt;=EX$22,0,IF(EX$22-$D$7&gt;=$E180,IF(COUNTIF($KZ180:MW180,"&gt;0")&gt;0,VLOOKUP($C180,Input!$A$8:$HV$21,MATCH($DP$21+COUNTIF($KZ180:MW180,"&gt;0"),Input!$A$6:$HV$6,0),FALSE),0),0))*$D180*$F180</f>
        <v>0</v>
      </c>
      <c r="EY180" s="1">
        <f>IF($E180+$I180+$D$7&lt;=EY$22,0,IF(EY$22-$D$7&gt;=$E180,IF(COUNTIF($KZ180:MX180,"&gt;0")&gt;0,VLOOKUP($C180,Input!$A$8:$HV$21,MATCH($DP$21+COUNTIF($KZ180:MX180,"&gt;0"),Input!$A$6:$HV$6,0),FALSE),0),0))*$D180*$F180</f>
        <v>0</v>
      </c>
      <c r="EZ180" s="1"/>
      <c r="FA180" t="str">
        <f>VLOOKUP($C180,Input!$A$8:$GZ$39,MATCH(FA$21,Input!$A$6:$GZ$6,0),FALSE)</f>
        <v>NA</v>
      </c>
      <c r="FB180">
        <f>IF((VLOOKUP($C180,Input!$A$8:$GZ$39,MATCH(FB$21,Input!$A$6:$GZ$6,0),FALSE))="Y",$D180/VLOOKUP($C180,Input!$A$8:$GZ$39,MATCH(FC$21,Input!$A$6:$GZ$6,0),FALSE),0)</f>
        <v>0</v>
      </c>
      <c r="FC180">
        <f>IF((VLOOKUP($C180,Input!$A$8:$GZ$39,MATCH(FB$21,Input!$A$6:$GZ$6,0),FALSE))="Y",0,IF((VLOOKUP($C180,Input!$A$8:$GZ$39,MATCH(FC$21,Input!$A$6:$GZ$6,0),FALSE))&gt;0,$D180/VLOOKUP($C180,Input!$A$8:$GZ$39,MATCH(FC$21,Input!$A$6:$GZ$6,0),FALSE),0))</f>
        <v>0</v>
      </c>
      <c r="FD180" s="1">
        <f>+IF($E180=FD$22,VLOOKUP($C180,Input!$A$8:$GZ$39,MATCH(FD$21,Input!$A$6:$GZ$6,0),FALSE),0)*IF(FD$110&gt;=MAX(FC$110:$FD$110),MIN((FD$110-MAX(FC$110:$FD$110)),(FD$110-FC$110)),0)+IF($E180=FD$22,VLOOKUP($C180,Input!$A$8:$GZ$39,MATCH(FD$21,Input!$A$6:$GZ$6,0),FALSE),0)*IF(FD$109&gt;=MAX(FC$109:$FD$109),MIN((FD$109-MAX(FC$109:$FD$109)),(FD$109-FC$109)),0)</f>
        <v>0</v>
      </c>
      <c r="FE180" s="1">
        <f>+IF($E180=FE$22,VLOOKUP($C180,Input!$A$8:$GZ$39,MATCH(FE$21,Input!$A$6:$GZ$6,0),FALSE),0)*IF(FE$110&gt;=MAX(FD$110:$FD$110),MIN((FE$110-MAX(FD$110:$FD$110)),(FE$110-FD$110)),0)+IF($E180=FE$22,VLOOKUP($C180,Input!$A$8:$GZ$39,MATCH(FE$21,Input!$A$6:$GZ$6,0),FALSE),0)*IF(FE$109&gt;=MAX(FD$109:$FD$109),MIN((FE$109-MAX(FD$109:$FD$109)),(FE$109-FD$109)),0)</f>
        <v>0</v>
      </c>
      <c r="FF180" s="1">
        <f>+IF($E180=FF$22,VLOOKUP($C180,Input!$A$8:$GZ$39,MATCH(FF$21,Input!$A$6:$GZ$6,0),FALSE),0)*IF(FF$110&gt;=MAX($FD$110:FE$110),MIN((FF$110-MAX($FD$110:FE$110)),(FF$110-FE$110)),0)+IF($E180=FF$22,VLOOKUP($C180,Input!$A$8:$GZ$39,MATCH(FF$21,Input!$A$6:$GZ$6,0),FALSE),0)*IF(FF$109&gt;=MAX($FD$109:FE$109),MIN((FF$109-MAX($FD$109:FE$109)),(FF$109-FE$109)),0)</f>
        <v>0</v>
      </c>
      <c r="FG180" s="1">
        <f>+IF($E180=FG$22,VLOOKUP($C180,Input!$A$8:$GZ$39,MATCH(FG$21,Input!$A$6:$GZ$6,0),FALSE),0)*IF(FG$110&gt;=MAX($FD$110:FF$110),MIN((FG$110-MAX($FD$110:FF$110)),(FG$110-FF$110)),0)+IF($E180=FG$22,VLOOKUP($C180,Input!$A$8:$GZ$39,MATCH(FG$21,Input!$A$6:$GZ$6,0),FALSE),0)*IF(FG$109&gt;=MAX($FD$109:FF$109),MIN((FG$109-MAX($FD$109:FF$109)),(FG$109-FF$109)),0)</f>
        <v>0</v>
      </c>
      <c r="FH180" s="1">
        <f>+IF($E180=FH$22,VLOOKUP($C180,Input!$A$8:$GZ$39,MATCH(FH$21,Input!$A$6:$GZ$6,0),FALSE),0)*IF(FH$110&gt;=MAX($FD$110:FG$110),MIN((FH$110-MAX($FD$110:FG$110)),(FH$110-FG$110)),0)+IF($E180=FH$22,VLOOKUP($C180,Input!$A$8:$GZ$39,MATCH(FH$21,Input!$A$6:$GZ$6,0),FALSE),0)*IF(FH$109&gt;=MAX($FD$109:FG$109),MIN((FH$109-MAX($FD$109:FG$109)),(FH$109-FG$109)),0)</f>
        <v>0</v>
      </c>
      <c r="FI180" s="1">
        <f>+IF($E180=FI$22,VLOOKUP($C180,Input!$A$8:$GZ$39,MATCH(FI$21,Input!$A$6:$GZ$6,0),FALSE),0)*IF(FI$110&gt;=MAX($FD$110:FH$110),MIN((FI$110-MAX($FD$110:FH$110)),(FI$110-FH$110)),0)+IF($E180=FI$22,VLOOKUP($C180,Input!$A$8:$GZ$39,MATCH(FI$21,Input!$A$6:$GZ$6,0),FALSE),0)*IF(FI$109&gt;=MAX($FD$109:FH$109),MIN((FI$109-MAX($FD$109:FH$109)),(FI$109-FH$109)),0)</f>
        <v>0</v>
      </c>
      <c r="FJ180" s="1">
        <f>+IF($E180=FJ$22,VLOOKUP($C180,Input!$A$8:$GZ$39,MATCH(FJ$21,Input!$A$6:$GZ$6,0),FALSE),0)*IF(FJ$110&gt;=MAX($FD$110:FI$110),MIN((FJ$110-MAX($FD$110:FI$110)),(FJ$110-FI$110)),0)+IF($E180=FJ$22,VLOOKUP($C180,Input!$A$8:$GZ$39,MATCH(FJ$21,Input!$A$6:$GZ$6,0),FALSE),0)*IF(FJ$109&gt;=MAX($FD$109:FI$109),MIN((FJ$109-MAX($FD$109:FI$109)),(FJ$109-FI$109)),0)</f>
        <v>0</v>
      </c>
      <c r="FK180" s="1">
        <f>+IF($E180=FK$22,VLOOKUP($C180,Input!$A$8:$GZ$39,MATCH(FK$21,Input!$A$6:$GZ$6,0),FALSE),0)*IF(FK$110&gt;=MAX($FD$110:FJ$110),MIN((FK$110-MAX($FD$110:FJ$110)),(FK$110-FJ$110)),0)+IF($E180=FK$22,VLOOKUP($C180,Input!$A$8:$GZ$39,MATCH(FK$21,Input!$A$6:$GZ$6,0),FALSE),0)*IF(FK$109&gt;=MAX($FD$109:FJ$109),MIN((FK$109-MAX($FD$109:FJ$109)),(FK$109-FJ$109)),0)</f>
        <v>0</v>
      </c>
      <c r="FL180" s="1">
        <f>+IF($E180=FL$22,VLOOKUP($C180,Input!$A$8:$GZ$39,MATCH(FL$21,Input!$A$6:$GZ$6,0),FALSE),0)*IF(FL$110&gt;=MAX($FD$110:FK$110),MIN((FL$110-MAX($FD$110:FK$110)),(FL$110-FK$110)),0)+IF($E180=FL$22,VLOOKUP($C180,Input!$A$8:$GZ$39,MATCH(FL$21,Input!$A$6:$GZ$6,0),FALSE),0)*IF(FL$109&gt;=MAX($FD$109:FK$109),MIN((FL$109-MAX($FD$109:FK$109)),(FL$109-FK$109)),0)</f>
        <v>0</v>
      </c>
      <c r="FM180" s="1">
        <f>+IF($E180=FM$22,VLOOKUP($C180,Input!$A$8:$GZ$39,MATCH(FM$21,Input!$A$6:$GZ$6,0),FALSE),0)*IF(FM$110&gt;=MAX($FD$110:FL$110),MIN((FM$110-MAX($FD$110:FL$110)),(FM$110-FL$110)),0)+IF($E180=FM$22,VLOOKUP($C180,Input!$A$8:$GZ$39,MATCH(FM$21,Input!$A$6:$GZ$6,0),FALSE),0)*IF(FM$109&gt;=MAX($FD$109:FL$109),MIN((FM$109-MAX($FD$109:FL$109)),(FM$109-FL$109)),0)</f>
        <v>0</v>
      </c>
      <c r="FN180" s="1">
        <f>+IF($E180=FN$22,VLOOKUP($C180,Input!$A$8:$GZ$39,MATCH(FN$21,Input!$A$6:$GZ$6,0),FALSE),0)*IF(FN$110&gt;=MAX($FD$110:FM$110),MIN((FN$110-MAX($FD$110:FM$110)),(FN$110-FM$110)),0)+IF($E180=FN$22,VLOOKUP($C180,Input!$A$8:$GZ$39,MATCH(FN$21,Input!$A$6:$GZ$6,0),FALSE),0)*IF(FN$109&gt;=MAX($FD$109:FM$109),MIN((FN$109-MAX($FD$109:FM$109)),(FN$109-FM$109)),0)</f>
        <v>0</v>
      </c>
      <c r="FO180" s="1">
        <f>+IF($E180=FO$22,VLOOKUP($C180,Input!$A$8:$GZ$39,MATCH(FO$21,Input!$A$6:$GZ$6,0),FALSE),0)*IF(FO$110&gt;=MAX($FD$110:FN$110),MIN((FO$110-MAX($FD$110:FN$110)),(FO$110-FN$110)),0)+IF($E180=FO$22,VLOOKUP($C180,Input!$A$8:$GZ$39,MATCH(FO$21,Input!$A$6:$GZ$6,0),FALSE),0)*IF(FO$109&gt;=MAX($FD$109:FN$109),MIN((FO$109-MAX($FD$109:FN$109)),(FO$109-FN$109)),0)</f>
        <v>0</v>
      </c>
      <c r="FP180" s="1">
        <f>+IF($E180=FP$22,VLOOKUP($C180,Input!$A$8:$GZ$39,MATCH(FP$21,Input!$A$6:$GZ$6,0),FALSE),0)*IF(FP$110&gt;=MAX($FD$110:FO$110),MIN((FP$110-MAX($FD$110:FO$110)),(FP$110-FO$110)),0)+IF($E180=FP$22,VLOOKUP($C180,Input!$A$8:$GZ$39,MATCH(FP$21,Input!$A$6:$GZ$6,0),FALSE),0)*IF(FP$109&gt;=MAX($FD$109:FO$109),MIN((FP$109-MAX($FD$109:FO$109)),(FP$109-FO$109)),0)</f>
        <v>0</v>
      </c>
      <c r="FQ180" s="1">
        <f>+IF($E180=FQ$22,VLOOKUP($C180,Input!$A$8:$GZ$39,MATCH(FQ$21,Input!$A$6:$GZ$6,0),FALSE),0)*IF(FQ$110&gt;=MAX($FD$110:FP$110),MIN((FQ$110-MAX($FD$110:FP$110)),(FQ$110-FP$110)),0)+IF($E180=FQ$22,VLOOKUP($C180,Input!$A$8:$GZ$39,MATCH(FQ$21,Input!$A$6:$GZ$6,0),FALSE),0)*IF(FQ$109&gt;=MAX($FD$109:FP$109),MIN((FQ$109-MAX($FD$109:FP$109)),(FQ$109-FP$109)),0)</f>
        <v>0</v>
      </c>
      <c r="FR180" s="1">
        <f>+IF($E180=FR$22,VLOOKUP($C180,Input!$A$8:$GZ$39,MATCH(FR$21,Input!$A$6:$GZ$6,0),FALSE),0)*IF(FR$110&gt;=MAX($FD$110:FQ$110),MIN((FR$110-MAX($FD$110:FQ$110)),(FR$110-FQ$110)),0)+IF($E180=FR$22,VLOOKUP($C180,Input!$A$8:$GZ$39,MATCH(FR$21,Input!$A$6:$GZ$6,0),FALSE),0)*IF(FR$109&gt;=MAX($FD$109:FQ$109),MIN((FR$109-MAX($FD$109:FQ$109)),(FR$109-FQ$109)),0)</f>
        <v>0</v>
      </c>
      <c r="FS180" s="1">
        <f>+IF($E180=FS$22,VLOOKUP($C180,Input!$A$8:$GZ$39,MATCH(FS$21,Input!$A$6:$GZ$6,0),FALSE),0)*IF(FS$110&gt;=MAX($FD$110:FR$110),MIN((FS$110-MAX($FD$110:FR$110)),(FS$110-FR$110)),0)+IF($E180=FS$22,VLOOKUP($C180,Input!$A$8:$GZ$39,MATCH(FS$21,Input!$A$6:$GZ$6,0),FALSE),0)*IF(FS$109&gt;=MAX($FD$109:FR$109),MIN((FS$109-MAX($FD$109:FR$109)),(FS$109-FR$109)),0)</f>
        <v>0</v>
      </c>
      <c r="FT180" s="1">
        <f>+IF($E180=FT$22,VLOOKUP($C180,Input!$A$8:$GZ$39,MATCH(FT$21,Input!$A$6:$GZ$6,0),FALSE),0)*IF(FT$110&gt;=MAX($FD$110:FS$110),MIN((FT$110-MAX($FD$110:FS$110)),(FT$110-FS$110)),0)+IF($E180=FT$22,VLOOKUP($C180,Input!$A$8:$GZ$39,MATCH(FT$21,Input!$A$6:$GZ$6,0),FALSE),0)*IF(FT$109&gt;=MAX($FD$109:FS$109),MIN((FT$109-MAX($FD$109:FS$109)),(FT$109-FS$109)),0)</f>
        <v>0</v>
      </c>
      <c r="FU180" s="1">
        <f>+IF($E180=FU$22,VLOOKUP($C180,Input!$A$8:$GZ$39,MATCH(FU$21,Input!$A$6:$GZ$6,0),FALSE),0)*IF(FU$110&gt;=MAX($FD$110:FT$110),MIN((FU$110-MAX($FD$110:FT$110)),(FU$110-FT$110)),0)+IF($E180=FU$22,VLOOKUP($C180,Input!$A$8:$GZ$39,MATCH(FU$21,Input!$A$6:$GZ$6,0),FALSE),0)*IF(FU$109&gt;=MAX($FD$109:FT$109),MIN((FU$109-MAX($FD$109:FT$109)),(FU$109-FT$109)),0)</f>
        <v>0</v>
      </c>
      <c r="FV180" s="1">
        <f>+IF($E180=FV$22,VLOOKUP($C180,Input!$A$8:$GZ$39,MATCH(FV$21,Input!$A$6:$GZ$6,0),FALSE),0)*IF(FV$110&gt;=MAX($FD$110:FU$110),MIN((FV$110-MAX($FD$110:FU$110)),(FV$110-FU$110)),0)+IF($E180=FV$22,VLOOKUP($C180,Input!$A$8:$GZ$39,MATCH(FV$21,Input!$A$6:$GZ$6,0),FALSE),0)*IF(FV$109&gt;=MAX($FD$109:FU$109),MIN((FV$109-MAX($FD$109:FU$109)),(FV$109-FU$109)),0)</f>
        <v>0</v>
      </c>
      <c r="FW180" s="1">
        <f>+IF($E180=FW$22,VLOOKUP($C180,Input!$A$8:$GZ$39,MATCH(FW$21,Input!$A$6:$GZ$6,0),FALSE),0)*IF(FW$110&gt;=MAX($FD$110:FV$110),MIN((FW$110-MAX($FD$110:FV$110)),(FW$110-FV$110)),0)+IF($E180=FW$22,VLOOKUP($C180,Input!$A$8:$GZ$39,MATCH(FW$21,Input!$A$6:$GZ$6,0),FALSE),0)*IF(FW$109&gt;=MAX($FD$109:FV$109),MIN((FW$109-MAX($FD$109:FV$109)),(FW$109-FV$109)),0)</f>
        <v>0</v>
      </c>
      <c r="FX180" s="1">
        <f>+IF($E180=FX$22,VLOOKUP($C180,Input!$A$8:$GZ$39,MATCH(FX$21,Input!$A$6:$GZ$6,0),FALSE),0)*IF(FX$110&gt;=MAX($FD$110:FW$110),MIN((FX$110-MAX($FD$110:FW$110)),(FX$110-FW$110)),0)+IF($E180=FX$22,VLOOKUP($C180,Input!$A$8:$GZ$39,MATCH(FX$21,Input!$A$6:$GZ$6,0),FALSE),0)*IF(FX$109&gt;=MAX($FD$109:FW$109),MIN((FX$109-MAX($FD$109:FW$109)),(FX$109-FW$109)),0)</f>
        <v>0</v>
      </c>
      <c r="FY180" s="1">
        <f>+IF($E180=FY$22,VLOOKUP($C180,Input!$A$8:$GZ$39,MATCH(FY$21,Input!$A$6:$GZ$6,0),FALSE),0)*IF(FY$110&gt;=MAX($FD$110:FX$110),MIN((FY$110-MAX($FD$110:FX$110)),(FY$110-FX$110)),0)+IF($E180=FY$22,VLOOKUP($C180,Input!$A$8:$GZ$39,MATCH(FY$21,Input!$A$6:$GZ$6,0),FALSE),0)*IF(FY$109&gt;=MAX($FD$109:FX$109),MIN((FY$109-MAX($FD$109:FX$109)),(FY$109-FX$109)),0)</f>
        <v>0</v>
      </c>
      <c r="FZ180" s="1">
        <f>+IF($E180=FZ$22,VLOOKUP($C180,Input!$A$8:$GZ$39,MATCH(FZ$21,Input!$A$6:$GZ$6,0),FALSE),0)*IF(FZ$110&gt;=MAX($FD$110:FY$110),MIN((FZ$110-MAX($FD$110:FY$110)),(FZ$110-FY$110)),0)+IF($E180=FZ$22,VLOOKUP($C180,Input!$A$8:$GZ$39,MATCH(FZ$21,Input!$A$6:$GZ$6,0),FALSE),0)*IF(FZ$109&gt;=MAX($FD$109:FY$109),MIN((FZ$109-MAX($FD$109:FY$109)),(FZ$109-FY$109)),0)</f>
        <v>0</v>
      </c>
      <c r="GA180" s="1">
        <f>+IF($E180=GA$22,VLOOKUP($C180,Input!$A$8:$GZ$39,MATCH(GA$21,Input!$A$6:$GZ$6,0),FALSE),0)*IF(GA$110&gt;=MAX($FD$110:FZ$110),MIN((GA$110-MAX($FD$110:FZ$110)),(GA$110-FZ$110)),0)+IF($E180=GA$22,VLOOKUP($C180,Input!$A$8:$GZ$39,MATCH(GA$21,Input!$A$6:$GZ$6,0),FALSE),0)*IF(GA$109&gt;=MAX($FD$109:FZ$109),MIN((GA$109-MAX($FD$109:FZ$109)),(GA$109-FZ$109)),0)</f>
        <v>0</v>
      </c>
      <c r="GB180" s="1">
        <f>+IF($E180=GB$22,VLOOKUP($C180,Input!$A$8:$GZ$39,MATCH(GB$21,Input!$A$6:$GZ$6,0),FALSE),0)*IF(GB$110&gt;=MAX($FD$110:GA$110),MIN((GB$110-MAX($FD$110:GA$110)),(GB$110-GA$110)),0)+IF($E180=GB$22,VLOOKUP($C180,Input!$A$8:$GZ$39,MATCH(GB$21,Input!$A$6:$GZ$6,0),FALSE),0)*IF(GB$109&gt;=MAX($FD$109:GA$109),MIN((GB$109-MAX($FD$109:GA$109)),(GB$109-GA$109)),0)</f>
        <v>0</v>
      </c>
      <c r="GC180" s="1">
        <f>+IF($E180=GC$22,VLOOKUP($C180,Input!$A$8:$GZ$39,MATCH(GC$21,Input!$A$6:$GZ$6,0),FALSE),0)*IF(GC$110&gt;=MAX($FD$110:GB$110),MIN((GC$110-MAX($FD$110:GB$110)),(GC$110-GB$110)),0)+IF($E180=GC$22,VLOOKUP($C180,Input!$A$8:$GZ$39,MATCH(GC$21,Input!$A$6:$GZ$6,0),FALSE),0)*IF(GC$109&gt;=MAX($FD$109:GB$109),MIN((GC$109-MAX($FD$109:GB$109)),(GC$109-GB$109)),0)</f>
        <v>0</v>
      </c>
      <c r="GD180" s="1">
        <f>+IF($E180=GD$22,VLOOKUP($C180,Input!$A$8:$GZ$39,MATCH(GD$21,Input!$A$6:$GZ$6,0),FALSE),0)*IF(GD$110&gt;=MAX($FD$110:GC$110),MIN((GD$110-MAX($FD$110:GC$110)),(GD$110-GC$110)),0)+IF($E180=GD$22,VLOOKUP($C180,Input!$A$8:$GZ$39,MATCH(GD$21,Input!$A$6:$GZ$6,0),FALSE),0)*IF(GD$109&gt;=MAX($FD$109:GC$109),MIN((GD$109-MAX($FD$109:GC$109)),(GD$109-GC$109)),0)</f>
        <v>0</v>
      </c>
      <c r="GE180" s="1">
        <f>+IF($E180=GE$22,VLOOKUP($C180,Input!$A$8:$GZ$39,MATCH(GE$21,Input!$A$6:$GZ$6,0),FALSE),0)*IF(GE$110&gt;=MAX($FD$110:GD$110),MIN((GE$110-MAX($FD$110:GD$110)),(GE$110-GD$110)),0)+IF($E180=GE$22,VLOOKUP($C180,Input!$A$8:$GZ$39,MATCH(GE$21,Input!$A$6:$GZ$6,0),FALSE),0)*IF(GE$109&gt;=MAX($FD$109:GD$109),MIN((GE$109-MAX($FD$109:GD$109)),(GE$109-GD$109)),0)</f>
        <v>0</v>
      </c>
      <c r="GF180" s="1">
        <f>+IF($E180=GF$22,VLOOKUP($C180,Input!$A$8:$GZ$39,MATCH(GF$21,Input!$A$6:$GZ$6,0),FALSE),0)*IF(GF$110&gt;=MAX($FD$110:GE$110),MIN((GF$110-MAX($FD$110:GE$110)),(GF$110-GE$110)),0)+IF($E180=GF$22,VLOOKUP($C180,Input!$A$8:$GZ$39,MATCH(GF$21,Input!$A$6:$GZ$6,0),FALSE),0)*IF(GF$109&gt;=MAX($FD$109:GE$109),MIN((GF$109-MAX($FD$109:GE$109)),(GF$109-GE$109)),0)</f>
        <v>0</v>
      </c>
      <c r="GG180" s="1">
        <f>+IF($E180=GG$22,VLOOKUP($C180,Input!$A$8:$GZ$39,MATCH(GG$21,Input!$A$6:$GZ$6,0),FALSE),0)*IF(GG$110&gt;=MAX($FD$110:GF$110),MIN((GG$110-MAX($FD$110:GF$110)),(GG$110-GF$110)),0)+IF($E180=GG$22,VLOOKUP($C180,Input!$A$8:$GZ$39,MATCH(GG$21,Input!$A$6:$GZ$6,0),FALSE),0)*IF(GG$109&gt;=MAX($FD$109:GF$109),MIN((GG$109-MAX($FD$109:GF$109)),(GG$109-GF$109)),0)</f>
        <v>0</v>
      </c>
      <c r="GH180" s="1">
        <f>+IF($E180=GH$22,VLOOKUP($C180,Input!$A$8:$GZ$39,MATCH(GH$21,Input!$A$6:$GZ$6,0),FALSE),0)*IF(GH$110&gt;=MAX($FD$110:GG$110),MIN((GH$110-MAX($FD$110:GG$110)),(GH$110-GG$110)),0)+IF($E180=GH$22,VLOOKUP($C180,Input!$A$8:$GZ$39,MATCH(GH$21,Input!$A$6:$GZ$6,0),FALSE),0)*IF(GH$109&gt;=MAX($FD$109:GG$109),MIN((GH$109-MAX($FD$109:GG$109)),(GH$109-GG$109)),0)</f>
        <v>0</v>
      </c>
      <c r="GI180" s="1">
        <f>+IF($E180=GI$22,VLOOKUP($C180,Input!$A$8:$GZ$39,MATCH(GI$21,Input!$A$6:$GZ$6,0),FALSE),0)*IF(GI$110&gt;=MAX($FD$110:GH$110),MIN((GI$110-MAX($FD$110:GH$110)),(GI$110-GH$110)),0)+IF($E180=GI$22,VLOOKUP($C180,Input!$A$8:$GZ$39,MATCH(GI$21,Input!$A$6:$GZ$6,0),FALSE),0)*IF(GI$109&gt;=MAX($FD$109:GH$109),MIN((GI$109-MAX($FD$109:GH$109)),(GI$109-GH$109)),0)</f>
        <v>0</v>
      </c>
      <c r="GJ180" s="1">
        <f>+IF($E180=GJ$22,VLOOKUP($C180,Input!$A$8:$GZ$39,MATCH(GJ$21,Input!$A$6:$GZ$6,0),FALSE),0)*IF(GJ$110&gt;=MAX($FD$110:GI$110),MIN((GJ$110-MAX($FD$110:GI$110)),(GJ$110-GI$110)),0)+IF($E180=GJ$22,VLOOKUP($C180,Input!$A$8:$GZ$39,MATCH(GJ$21,Input!$A$6:$GZ$6,0),FALSE),0)*IF(GJ$109&gt;=MAX($FD$109:GI$109),MIN((GJ$109-MAX($FD$109:GI$109)),(GJ$109-GI$109)),0)</f>
        <v>0</v>
      </c>
      <c r="GK180" s="1">
        <f>+IF($E180=GK$22,VLOOKUP($C180,Input!$A$8:$GZ$39,MATCH(GK$21,Input!$A$6:$GZ$6,0),FALSE),0)*IF(GK$110&gt;=MAX($FD$110:GJ$110),MIN((GK$110-MAX($FD$110:GJ$110)),(GK$110-GJ$110)),0)+IF($E180=GK$22,VLOOKUP($C180,Input!$A$8:$GZ$39,MATCH(GK$21,Input!$A$6:$GZ$6,0),FALSE),0)*IF(GK$109&gt;=MAX($FD$109:GJ$109),MIN((GK$109-MAX($FD$109:GJ$109)),(GK$109-GJ$109)),0)</f>
        <v>0</v>
      </c>
      <c r="GL180" s="1">
        <f>+IF($E180=GL$22,VLOOKUP($C180,Input!$A$8:$GZ$39,MATCH(GL$21,Input!$A$6:$GZ$6,0),FALSE),0)*IF(GL$110&gt;=MAX($FD$110:GK$110),MIN((GL$110-MAX($FD$110:GK$110)),(GL$110-GK$110)),0)+IF($E180=GL$22,VLOOKUP($C180,Input!$A$8:$GZ$39,MATCH(GL$21,Input!$A$6:$GZ$6,0),FALSE),0)*IF(GL$109&gt;=MAX($FD$109:GK$109),MIN((GL$109-MAX($FD$109:GK$109)),(GL$109-GK$109)),0)</f>
        <v>0</v>
      </c>
      <c r="GM180" s="42"/>
      <c r="GN180" t="str">
        <f>VLOOKUP($C180,Input!$A$8:$GZ$39,MATCH(GN$21,Input!$A$6:$GZ$6,0),FALSE)</f>
        <v>NA</v>
      </c>
      <c r="GO180">
        <f>IF((VLOOKUP($C180,Input!$A$8:$GZ$39,MATCH(GO$21,Input!$A$6:$GZ$6,0),FALSE))="Y",$D180/VLOOKUP($C180,Input!$A$8:$GZ$39,MATCH(GP$21,Input!$A$6:$GZ$6,0),FALSE),0)</f>
        <v>0</v>
      </c>
      <c r="GP180">
        <f>IF((VLOOKUP($C180,Input!$A$8:$GZ$39,MATCH(GO$21,Input!$A$6:$GZ$6,0),FALSE))="Y",0,IF((VLOOKUP($C180,Input!$A$8:$GZ$39,MATCH(GP$21,Input!$A$6:$GZ$6,0),FALSE))&gt;0,$D180/VLOOKUP($C180,Input!$A$8:$GZ$39,MATCH(GP$21,Input!$A$6:$GZ$6,0),FALSE),0))</f>
        <v>0</v>
      </c>
      <c r="GQ180" s="1">
        <f>+IF($E180=GQ$22,VLOOKUP($C180,Input!$A$8:$GZ$39,MATCH(GQ$21,Input!$A$6:$GZ$6,0),FALSE),0)*IF(GQ$110&gt;=MAX($GP$110:GP$110),MIN((GQ$110-MAX($GP$110:GP$110)),(GQ$110-GP$110)),0)+IF($E180=GQ$22,VLOOKUP($C180,Input!$A$8:$GZ$39,MATCH(GQ$21,Input!$A$6:$GZ$6,0),FALSE),0)*IF(GQ$109&gt;=MAX($GP$109:GP$109),MIN((GQ$109-MAX($GP$109:GP$109)),(GQ$109-GP$109)),0)</f>
        <v>0</v>
      </c>
      <c r="GR180" s="1">
        <f>+IF($E180=GR$22,VLOOKUP($C180,Input!$A$8:$GZ$39,MATCH(GR$21,Input!$A$6:$GZ$6,0),FALSE),0)*IF(GR$110&gt;=MAX($GP$110:GQ$110),MIN((GR$110-MAX($GP$110:GQ$110)),(GR$110-GQ$110)),0)+IF($E180=GR$22,VLOOKUP($C180,Input!$A$8:$GZ$39,MATCH(GR$21,Input!$A$6:$GZ$6,0),FALSE),0)*IF(GR$109&gt;=MAX($GP$109:GQ$109),MIN((GR$109-MAX($GP$109:GQ$109)),(GR$109-GQ$109)),0)</f>
        <v>0</v>
      </c>
      <c r="GS180" s="1">
        <f>+IF($E180=GS$22,VLOOKUP($C180,Input!$A$8:$GZ$39,MATCH(GS$21,Input!$A$6:$GZ$6,0),FALSE),0)*IF(GS$110&gt;=MAX($GP$110:GR$110),MIN((GS$110-MAX($GP$110:GR$110)),(GS$110-GR$110)),0)+IF($E180=GS$22,VLOOKUP($C180,Input!$A$8:$GZ$39,MATCH(GS$21,Input!$A$6:$GZ$6,0),FALSE),0)*IF(GS$109&gt;=MAX($GP$109:GR$109),MIN((GS$109-MAX($GP$109:GR$109)),(GS$109-GR$109)),0)</f>
        <v>0</v>
      </c>
      <c r="GT180" s="1">
        <f>+IF($E180=GT$22,VLOOKUP($C180,Input!$A$8:$GZ$39,MATCH(GT$21,Input!$A$6:$GZ$6,0),FALSE),0)*IF(GT$110&gt;=MAX($GP$110:GS$110),MIN((GT$110-MAX($GP$110:GS$110)),(GT$110-GS$110)),0)+IF($E180=GT$22,VLOOKUP($C180,Input!$A$8:$GZ$39,MATCH(GT$21,Input!$A$6:$GZ$6,0),FALSE),0)*IF(GT$109&gt;=MAX($GP$109:GS$109),MIN((GT$109-MAX($GP$109:GS$109)),(GT$109-GS$109)),0)</f>
        <v>0</v>
      </c>
      <c r="GU180" s="1">
        <f>+IF($E180=GU$22,VLOOKUP($C180,Input!$A$8:$GZ$39,MATCH(GU$21,Input!$A$6:$GZ$6,0),FALSE),0)*IF(GU$110&gt;=MAX($GP$110:GT$110),MIN((GU$110-MAX($GP$110:GT$110)),(GU$110-GT$110)),0)+IF($E180=GU$22,VLOOKUP($C180,Input!$A$8:$GZ$39,MATCH(GU$21,Input!$A$6:$GZ$6,0),FALSE),0)*IF(GU$109&gt;=MAX($GP$109:GT$109),MIN((GU$109-MAX($GP$109:GT$109)),(GU$109-GT$109)),0)</f>
        <v>0</v>
      </c>
      <c r="GV180" s="1">
        <f>+IF($E180=GV$22,VLOOKUP($C180,Input!$A$8:$GZ$39,MATCH(GV$21,Input!$A$6:$GZ$6,0),FALSE),0)*IF(GV$110&gt;=MAX($GP$110:GU$110),MIN((GV$110-MAX($GP$110:GU$110)),(GV$110-GU$110)),0)+IF($E180=GV$22,VLOOKUP($C180,Input!$A$8:$GZ$39,MATCH(GV$21,Input!$A$6:$GZ$6,0),FALSE),0)*IF(GV$109&gt;=MAX($GP$109:GU$109),MIN((GV$109-MAX($GP$109:GU$109)),(GV$109-GU$109)),0)</f>
        <v>0</v>
      </c>
      <c r="GW180" s="1">
        <f>+IF($E180=GW$22,VLOOKUP($C180,Input!$A$8:$GZ$39,MATCH(GW$21,Input!$A$6:$GZ$6,0),FALSE),0)*IF(GW$110&gt;=MAX($GP$110:GV$110),MIN((GW$110-MAX($GP$110:GV$110)),(GW$110-GV$110)),0)+IF($E180=GW$22,VLOOKUP($C180,Input!$A$8:$GZ$39,MATCH(GW$21,Input!$A$6:$GZ$6,0),FALSE),0)*IF(GW$109&gt;=MAX($GP$109:GV$109),MIN((GW$109-MAX($GP$109:GV$109)),(GW$109-GV$109)),0)</f>
        <v>0</v>
      </c>
      <c r="GX180" s="1">
        <f>+IF($E180=GX$22,VLOOKUP($C180,Input!$A$8:$GZ$39,MATCH(GX$21,Input!$A$6:$GZ$6,0),FALSE),0)*IF(GX$110&gt;=MAX($GP$110:GW$110),MIN((GX$110-MAX($GP$110:GW$110)),(GX$110-GW$110)),0)+IF($E180=GX$22,VLOOKUP($C180,Input!$A$8:$GZ$39,MATCH(GX$21,Input!$A$6:$GZ$6,0),FALSE),0)*IF(GX$109&gt;=MAX($GP$109:GW$109),MIN((GX$109-MAX($GP$109:GW$109)),(GX$109-GW$109)),0)</f>
        <v>0</v>
      </c>
      <c r="GY180" s="1">
        <f>+IF($E180=GY$22,VLOOKUP($C180,Input!$A$8:$GZ$39,MATCH(GY$21,Input!$A$6:$GZ$6,0),FALSE),0)*IF(GY$110&gt;=MAX($GP$110:GX$110),MIN((GY$110-MAX($GP$110:GX$110)),(GY$110-GX$110)),0)+IF($E180=GY$22,VLOOKUP($C180,Input!$A$8:$GZ$39,MATCH(GY$21,Input!$A$6:$GZ$6,0),FALSE),0)*IF(GY$109&gt;=MAX($GP$109:GX$109),MIN((GY$109-MAX($GP$109:GX$109)),(GY$109-GX$109)),0)</f>
        <v>0</v>
      </c>
      <c r="GZ180" s="1">
        <f>+IF($E180=GZ$22,VLOOKUP($C180,Input!$A$8:$GZ$39,MATCH(GZ$21,Input!$A$6:$GZ$6,0),FALSE),0)*IF(GZ$110&gt;=MAX($GP$110:GY$110),MIN((GZ$110-MAX($GP$110:GY$110)),(GZ$110-GY$110)),0)+IF($E180=GZ$22,VLOOKUP($C180,Input!$A$8:$GZ$39,MATCH(GZ$21,Input!$A$6:$GZ$6,0),FALSE),0)*IF(GZ$109&gt;=MAX($GP$109:GY$109),MIN((GZ$109-MAX($GP$109:GY$109)),(GZ$109-GY$109)),0)</f>
        <v>0</v>
      </c>
      <c r="HA180" s="1">
        <f>+IF($E180=HA$22,VLOOKUP($C180,Input!$A$8:$GZ$39,MATCH(HA$21,Input!$A$6:$GZ$6,0),FALSE),0)*IF(HA$110&gt;=MAX($GP$110:GZ$110),MIN((HA$110-MAX($GP$110:GZ$110)),(HA$110-GZ$110)),0)+IF($E180=HA$22,VLOOKUP($C180,Input!$A$8:$GZ$39,MATCH(HA$21,Input!$A$6:$GZ$6,0),FALSE),0)*IF(HA$109&gt;=MAX($GP$109:GZ$109),MIN((HA$109-MAX($GP$109:GZ$109)),(HA$109-GZ$109)),0)</f>
        <v>0</v>
      </c>
      <c r="HB180" s="1">
        <f>+IF($E180=HB$22,VLOOKUP($C180,Input!$A$8:$GZ$39,MATCH(HB$21,Input!$A$6:$GZ$6,0),FALSE),0)*IF(HB$110&gt;=MAX($GP$110:HA$110),MIN((HB$110-MAX($GP$110:HA$110)),(HB$110-HA$110)),0)+IF($E180=HB$22,VLOOKUP($C180,Input!$A$8:$GZ$39,MATCH(HB$21,Input!$A$6:$GZ$6,0),FALSE),0)*IF(HB$109&gt;=MAX($GP$109:HA$109),MIN((HB$109-MAX($GP$109:HA$109)),(HB$109-HA$109)),0)</f>
        <v>0</v>
      </c>
      <c r="HC180" s="1">
        <f>+IF($E180=HC$22,VLOOKUP($C180,Input!$A$8:$GZ$39,MATCH(HC$21,Input!$A$6:$GZ$6,0),FALSE),0)*IF(HC$110&gt;=MAX($GP$110:HB$110),MIN((HC$110-MAX($GP$110:HB$110)),(HC$110-HB$110)),0)+IF($E180=HC$22,VLOOKUP($C180,Input!$A$8:$GZ$39,MATCH(HC$21,Input!$A$6:$GZ$6,0),FALSE),0)*IF(HC$109&gt;=MAX($GP$109:HB$109),MIN((HC$109-MAX($GP$109:HB$109)),(HC$109-HB$109)),0)</f>
        <v>0</v>
      </c>
      <c r="HD180" s="1">
        <f>+IF($E180=HD$22,VLOOKUP($C180,Input!$A$8:$GZ$39,MATCH(HD$21,Input!$A$6:$GZ$6,0),FALSE),0)*IF(HD$110&gt;=MAX($GP$110:HC$110),MIN((HD$110-MAX($GP$110:HC$110)),(HD$110-HC$110)),0)+IF($E180=HD$22,VLOOKUP($C180,Input!$A$8:$GZ$39,MATCH(HD$21,Input!$A$6:$GZ$6,0),FALSE),0)*IF(HD$109&gt;=MAX($GP$109:HC$109),MIN((HD$109-MAX($GP$109:HC$109)),(HD$109-HC$109)),0)</f>
        <v>0</v>
      </c>
      <c r="HE180" s="1">
        <f>+IF($E180=HE$22,VLOOKUP($C180,Input!$A$8:$GZ$39,MATCH(HE$21,Input!$A$6:$GZ$6,0),FALSE),0)*IF(HE$110&gt;=MAX($GP$110:HD$110),MIN((HE$110-MAX($GP$110:HD$110)),(HE$110-HD$110)),0)+IF($E180=HE$22,VLOOKUP($C180,Input!$A$8:$GZ$39,MATCH(HE$21,Input!$A$6:$GZ$6,0),FALSE),0)*IF(HE$109&gt;=MAX($GP$109:HD$109),MIN((HE$109-MAX($GP$109:HD$109)),(HE$109-HD$109)),0)</f>
        <v>0</v>
      </c>
      <c r="HF180" s="1">
        <f>+IF($E180=HF$22,VLOOKUP($C180,Input!$A$8:$GZ$39,MATCH(HF$21,Input!$A$6:$GZ$6,0),FALSE),0)*IF(HF$110&gt;=MAX($GP$110:HE$110),MIN((HF$110-MAX($GP$110:HE$110)),(HF$110-HE$110)),0)+IF($E180=HF$22,VLOOKUP($C180,Input!$A$8:$GZ$39,MATCH(HF$21,Input!$A$6:$GZ$6,0),FALSE),0)*IF(HF$109&gt;=MAX($GP$109:HE$109),MIN((HF$109-MAX($GP$109:HE$109)),(HF$109-HE$109)),0)</f>
        <v>0</v>
      </c>
      <c r="HG180" s="1">
        <f>+IF($E180=HG$22,VLOOKUP($C180,Input!$A$8:$GZ$39,MATCH(HG$21,Input!$A$6:$GZ$6,0),FALSE),0)*IF(HG$110&gt;=MAX($GP$110:HF$110),MIN((HG$110-MAX($GP$110:HF$110)),(HG$110-HF$110)),0)+IF($E180=HG$22,VLOOKUP($C180,Input!$A$8:$GZ$39,MATCH(HG$21,Input!$A$6:$GZ$6,0),FALSE),0)*IF(HG$109&gt;=MAX($GP$109:HF$109),MIN((HG$109-MAX($GP$109:HF$109)),(HG$109-HF$109)),0)</f>
        <v>0</v>
      </c>
      <c r="HH180" s="1">
        <f>+IF($E180=HH$22,VLOOKUP($C180,Input!$A$8:$GZ$39,MATCH(HH$21,Input!$A$6:$GZ$6,0),FALSE),0)*IF(HH$110&gt;=MAX($GP$110:HG$110),MIN((HH$110-MAX($GP$110:HG$110)),(HH$110-HG$110)),0)+IF($E180=HH$22,VLOOKUP($C180,Input!$A$8:$GZ$39,MATCH(HH$21,Input!$A$6:$GZ$6,0),FALSE),0)*IF(HH$109&gt;=MAX($GP$109:HG$109),MIN((HH$109-MAX($GP$109:HG$109)),(HH$109-HG$109)),0)</f>
        <v>0</v>
      </c>
      <c r="HI180" s="1">
        <f>+IF($E180=HI$22,VLOOKUP($C180,Input!$A$8:$GZ$39,MATCH(HI$21,Input!$A$6:$GZ$6,0),FALSE),0)*IF(HI$110&gt;=MAX($GP$110:HH$110),MIN((HI$110-MAX($GP$110:HH$110)),(HI$110-HH$110)),0)+IF($E180=HI$22,VLOOKUP($C180,Input!$A$8:$GZ$39,MATCH(HI$21,Input!$A$6:$GZ$6,0),FALSE),0)*IF(HI$109&gt;=MAX($GP$109:HH$109),MIN((HI$109-MAX($GP$109:HH$109)),(HI$109-HH$109)),0)</f>
        <v>0</v>
      </c>
      <c r="HJ180" s="1">
        <f>+IF($E180=HJ$22,VLOOKUP($C180,Input!$A$8:$GZ$39,MATCH(HJ$21,Input!$A$6:$GZ$6,0),FALSE),0)*IF(HJ$110&gt;=MAX($GP$110:HI$110),MIN((HJ$110-MAX($GP$110:HI$110)),(HJ$110-HI$110)),0)+IF($E180=HJ$22,VLOOKUP($C180,Input!$A$8:$GZ$39,MATCH(HJ$21,Input!$A$6:$GZ$6,0),FALSE),0)*IF(HJ$109&gt;=MAX($GP$109:HI$109),MIN((HJ$109-MAX($GP$109:HI$109)),(HJ$109-HI$109)),0)</f>
        <v>0</v>
      </c>
      <c r="HK180" s="1">
        <f>+IF($E180=HK$22,VLOOKUP($C180,Input!$A$8:$GZ$39,MATCH(HK$21,Input!$A$6:$GZ$6,0),FALSE),0)*IF(HK$110&gt;=MAX($GP$110:HJ$110),MIN((HK$110-MAX($GP$110:HJ$110)),(HK$110-HJ$110)),0)+IF($E180=HK$22,VLOOKUP($C180,Input!$A$8:$GZ$39,MATCH(HK$21,Input!$A$6:$GZ$6,0),FALSE),0)*IF(HK$109&gt;=MAX($GP$109:HJ$109),MIN((HK$109-MAX($GP$109:HJ$109)),(HK$109-HJ$109)),0)</f>
        <v>0</v>
      </c>
      <c r="HL180" s="1">
        <f>+IF($E180=HL$22,VLOOKUP($C180,Input!$A$8:$GZ$39,MATCH(HL$21,Input!$A$6:$GZ$6,0),FALSE),0)*IF(HL$110&gt;=MAX($GP$110:HK$110),MIN((HL$110-MAX($GP$110:HK$110)),(HL$110-HK$110)),0)+IF($E180=HL$22,VLOOKUP($C180,Input!$A$8:$GZ$39,MATCH(HL$21,Input!$A$6:$GZ$6,0),FALSE),0)*IF(HL$109&gt;=MAX($GP$109:HK$109),MIN((HL$109-MAX($GP$109:HK$109)),(HL$109-HK$109)),0)</f>
        <v>0</v>
      </c>
      <c r="HM180" s="1">
        <f>+IF($E180=HM$22,VLOOKUP($C180,Input!$A$8:$GZ$39,MATCH(HM$21,Input!$A$6:$GZ$6,0),FALSE),0)*IF(HM$110&gt;=MAX($GP$110:HL$110),MIN((HM$110-MAX($GP$110:HL$110)),(HM$110-HL$110)),0)+IF($E180=HM$22,VLOOKUP($C180,Input!$A$8:$GZ$39,MATCH(HM$21,Input!$A$6:$GZ$6,0),FALSE),0)*IF(HM$109&gt;=MAX($GP$109:HL$109),MIN((HM$109-MAX($GP$109:HL$109)),(HM$109-HL$109)),0)</f>
        <v>0</v>
      </c>
      <c r="HN180" s="1">
        <f>+IF($E180=HN$22,VLOOKUP($C180,Input!$A$8:$GZ$39,MATCH(HN$21,Input!$A$6:$GZ$6,0),FALSE),0)*IF(HN$110&gt;=MAX($GP$110:HM$110),MIN((HN$110-MAX($GP$110:HM$110)),(HN$110-HM$110)),0)+IF($E180=HN$22,VLOOKUP($C180,Input!$A$8:$GZ$39,MATCH(HN$21,Input!$A$6:$GZ$6,0),FALSE),0)*IF(HN$109&gt;=MAX($GP$109:HM$109),MIN((HN$109-MAX($GP$109:HM$109)),(HN$109-HM$109)),0)</f>
        <v>0</v>
      </c>
      <c r="HO180" s="1">
        <f>+IF($E180=HO$22,VLOOKUP($C180,Input!$A$8:$GZ$39,MATCH(HO$21,Input!$A$6:$GZ$6,0),FALSE),0)*IF(HO$110&gt;=MAX($GP$110:HN$110),MIN((HO$110-MAX($GP$110:HN$110)),(HO$110-HN$110)),0)+IF($E180=HO$22,VLOOKUP($C180,Input!$A$8:$GZ$39,MATCH(HO$21,Input!$A$6:$GZ$6,0),FALSE),0)*IF(HO$109&gt;=MAX($GP$109:HN$109),MIN((HO$109-MAX($GP$109:HN$109)),(HO$109-HN$109)),0)</f>
        <v>0</v>
      </c>
      <c r="HP180" s="1">
        <f>+IF($E180=HP$22,VLOOKUP($C180,Input!$A$8:$GZ$39,MATCH(HP$21,Input!$A$6:$GZ$6,0),FALSE),0)*IF(HP$110&gt;=MAX($GP$110:HO$110),MIN((HP$110-MAX($GP$110:HO$110)),(HP$110-HO$110)),0)+IF($E180=HP$22,VLOOKUP($C180,Input!$A$8:$GZ$39,MATCH(HP$21,Input!$A$6:$GZ$6,0),FALSE),0)*IF(HP$109&gt;=MAX($GP$109:HO$109),MIN((HP$109-MAX($GP$109:HO$109)),(HP$109-HO$109)),0)</f>
        <v>0</v>
      </c>
      <c r="HQ180" s="1">
        <f>+IF($E180=HQ$22,VLOOKUP($C180,Input!$A$8:$GZ$39,MATCH(HQ$21,Input!$A$6:$GZ$6,0),FALSE),0)*IF(HQ$110&gt;=MAX($GP$110:HP$110),MIN((HQ$110-MAX($GP$110:HP$110)),(HQ$110-HP$110)),0)+IF($E180=HQ$22,VLOOKUP($C180,Input!$A$8:$GZ$39,MATCH(HQ$21,Input!$A$6:$GZ$6,0),FALSE),0)*IF(HQ$109&gt;=MAX($GP$109:HP$109),MIN((HQ$109-MAX($GP$109:HP$109)),(HQ$109-HP$109)),0)</f>
        <v>0</v>
      </c>
      <c r="HR180" s="1">
        <f>+IF($E180=HR$22,VLOOKUP($C180,Input!$A$8:$GZ$39,MATCH(HR$21,Input!$A$6:$GZ$6,0),FALSE),0)*IF(HR$110&gt;=MAX($GP$110:HQ$110),MIN((HR$110-MAX($GP$110:HQ$110)),(HR$110-HQ$110)),0)+IF($E180=HR$22,VLOOKUP($C180,Input!$A$8:$GZ$39,MATCH(HR$21,Input!$A$6:$GZ$6,0),FALSE),0)*IF(HR$109&gt;=MAX($GP$109:HQ$109),MIN((HR$109-MAX($GP$109:HQ$109)),(HR$109-HQ$109)),0)</f>
        <v>0</v>
      </c>
      <c r="HS180" s="1">
        <f>+IF($E180=HS$22,VLOOKUP($C180,Input!$A$8:$GZ$39,MATCH(HS$21,Input!$A$6:$GZ$6,0),FALSE),0)*IF(HS$110&gt;=MAX($GP$110:HR$110),MIN((HS$110-MAX($GP$110:HR$110)),(HS$110-HR$110)),0)+IF($E180=HS$22,VLOOKUP($C180,Input!$A$8:$GZ$39,MATCH(HS$21,Input!$A$6:$GZ$6,0),FALSE),0)*IF(HS$109&gt;=MAX($GP$109:HR$109),MIN((HS$109-MAX($GP$109:HR$109)),(HS$109-HR$109)),0)</f>
        <v>0</v>
      </c>
      <c r="HT180" s="1">
        <f>+IF($E180=HT$22,VLOOKUP($C180,Input!$A$8:$GZ$39,MATCH(HT$21,Input!$A$6:$GZ$6,0),FALSE),0)*IF(HT$110&gt;=MAX($GP$110:HS$110),MIN((HT$110-MAX($GP$110:HS$110)),(HT$110-HS$110)),0)+IF($E180=HT$22,VLOOKUP($C180,Input!$A$8:$GZ$39,MATCH(HT$21,Input!$A$6:$GZ$6,0),FALSE),0)*IF(HT$109&gt;=MAX($GP$109:HS$109),MIN((HT$109-MAX($GP$109:HS$109)),(HT$109-HS$109)),0)</f>
        <v>0</v>
      </c>
      <c r="HU180" s="1">
        <f>+IF($E180=HU$22,VLOOKUP($C180,Input!$A$8:$GZ$39,MATCH(HU$21,Input!$A$6:$GZ$6,0),FALSE),0)*IF(HU$110&gt;=MAX($GP$110:HT$110),MIN((HU$110-MAX($GP$110:HT$110)),(HU$110-HT$110)),0)+IF($E180=HU$22,VLOOKUP($C180,Input!$A$8:$GZ$39,MATCH(HU$21,Input!$A$6:$GZ$6,0),FALSE),0)*IF(HU$109&gt;=MAX($GP$109:HT$109),MIN((HU$109-MAX($GP$109:HT$109)),(HU$109-HT$109)),0)</f>
        <v>0</v>
      </c>
      <c r="HV180" s="1">
        <f>+IF($E180=HV$22,VLOOKUP($C180,Input!$A$8:$GZ$39,MATCH(HV$21,Input!$A$6:$GZ$6,0),FALSE),0)*IF(HV$110&gt;=MAX($GP$110:HU$110),MIN((HV$110-MAX($GP$110:HU$110)),(HV$110-HU$110)),0)+IF($E180=HV$22,VLOOKUP($C180,Input!$A$8:$GZ$39,MATCH(HV$21,Input!$A$6:$GZ$6,0),FALSE),0)*IF(HV$109&gt;=MAX($GP$109:HU$109),MIN((HV$109-MAX($GP$109:HU$109)),(HV$109-HU$109)),0)</f>
        <v>0</v>
      </c>
      <c r="HW180" s="1">
        <f>+IF($E180=HW$22,VLOOKUP($C180,Input!$A$8:$GZ$39,MATCH(HW$21,Input!$A$6:$GZ$6,0),FALSE),0)*IF(HW$110&gt;=MAX($GP$110:HV$110),MIN((HW$110-MAX($GP$110:HV$110)),(HW$110-HV$110)),0)+IF($E180=HW$22,VLOOKUP($C180,Input!$A$8:$GZ$39,MATCH(HW$21,Input!$A$6:$GZ$6,0),FALSE),0)*IF(HW$109&gt;=MAX($GP$109:HV$109),MIN((HW$109-MAX($GP$109:HV$109)),(HW$109-HV$109)),0)</f>
        <v>0</v>
      </c>
      <c r="HX180" s="1">
        <f>+IF($E180=HX$22,VLOOKUP($C180,Input!$A$8:$GZ$39,MATCH(HX$21,Input!$A$6:$GZ$6,0),FALSE),0)*IF(HX$110&gt;=MAX($GP$110:HW$110),MIN((HX$110-MAX($GP$110:HW$110)),(HX$110-HW$110)),0)+IF($E180=HX$22,VLOOKUP($C180,Input!$A$8:$GZ$39,MATCH(HX$21,Input!$A$6:$GZ$6,0),FALSE),0)*IF(HX$109&gt;=MAX($GP$109:HW$109),MIN((HX$109-MAX($GP$109:HW$109)),(HX$109-HW$109)),0)</f>
        <v>0</v>
      </c>
      <c r="HY180" s="1">
        <f>+IF($E180=HY$22,VLOOKUP($C180,Input!$A$8:$GZ$39,MATCH(HY$21,Input!$A$6:$GZ$6,0),FALSE),0)*IF(HY$110&gt;=MAX($GP$110:HX$110),MIN((HY$110-MAX($GP$110:HX$110)),(HY$110-HX$110)),0)+IF($E180=HY$22,VLOOKUP($C180,Input!$A$8:$GZ$39,MATCH(HY$21,Input!$A$6:$GZ$6,0),FALSE),0)*IF(HY$109&gt;=MAX($GP$109:HX$109),MIN((HY$109-MAX($GP$109:HX$109)),(HY$109-HX$109)),0)</f>
        <v>0</v>
      </c>
      <c r="HZ180" s="42"/>
      <c r="IA180" t="str">
        <f>VLOOKUP($C180,Input!$A$8:$IA$39,MATCH(IA$21,Input!$A$6:$IA$6,0),FALSE)</f>
        <v>NA</v>
      </c>
      <c r="IB180" s="132">
        <f>IF((VLOOKUP($C180,Input!$A$8:$IA$39,MATCH(IB$21,Input!$A$6:$IA$6,0),FALSE))="Y",$D180/VLOOKUP($C180,Input!$A$8:$IA$39,MATCH(IC$21,Input!$A$6:$IA$6,0),FALSE),0)</f>
        <v>0</v>
      </c>
      <c r="IC180" s="132">
        <f>IF((VLOOKUP($C180,Input!$A$8:$IA$39,MATCH(IB$21,Input!$A$6:$IA$6,0),FALSE))="Y",0,IF((VLOOKUP($C180,Input!$A$8:$IA$39,MATCH(IC$21,Input!$A$6:$IA$6,0),FALSE))&gt;0,$D180/VLOOKUP($C180,Input!$A$8:$IA$39,MATCH(IC$21,Input!$A$6:$IA$6,0),FALSE),0))</f>
        <v>0</v>
      </c>
      <c r="ID180" s="1">
        <f>+IF($E180=ID$22,VLOOKUP($C180,Input!$A$8:$IA$39,MATCH(ID$21,Input!$A$6:$IA$6,0),FALSE),0)*IF(ID$110&gt;=MAX($IC$110:IC$110),MIN((ID$110-MAX($IC$110:IC$110)),(ID$110-IC$110)),0)+IF($E180=ID$22,VLOOKUP($C180,Input!$A$8:$IA$39,MATCH(ID$21,Input!$A$6:$IA$6,0),FALSE),0)*IF(ID$109&gt;=MAX($IC$109:IC$109),MIN((ID$109-MAX($IC$109:IC$109)),(ID$109-IC$109)),0)</f>
        <v>0</v>
      </c>
      <c r="IE180" s="1">
        <f>+IF($E180=IE$22,VLOOKUP($C180,Input!$A$8:$IA$39,MATCH(IE$21,Input!$A$6:$IA$6,0),FALSE),0)*IF(IE$110&gt;=MAX($IC$110:ID$110),MIN((IE$110-MAX($IC$110:ID$110)),(IE$110-ID$110)),0)+IF($E180=IE$22,VLOOKUP($C180,Input!$A$8:$IA$39,MATCH(IE$21,Input!$A$6:$IA$6,0),FALSE),0)*IF(IE$109&gt;=MAX($IC$109:ID$109),MIN((IE$109-MAX($IC$109:ID$109)),(IE$109-ID$109)),0)</f>
        <v>0</v>
      </c>
      <c r="IF180" s="1">
        <f>+IF($E180=IF$22,VLOOKUP($C180,Input!$A$8:$IA$39,MATCH(IF$21,Input!$A$6:$IA$6,0),FALSE),0)*IF(IF$110&gt;=MAX($IC$110:IE$110),MIN((IF$110-MAX($IC$110:IE$110)),(IF$110-IE$110)),0)+IF($E180=IF$22,VLOOKUP($C180,Input!$A$8:$IA$39,MATCH(IF$21,Input!$A$6:$IA$6,0),FALSE),0)*IF(IF$109&gt;=MAX($IC$109:IE$109),MIN((IF$109-MAX($IC$109:IE$109)),(IF$109-IE$109)),0)</f>
        <v>0</v>
      </c>
      <c r="IG180" s="1">
        <f>+IF($E180=IG$22,VLOOKUP($C180,Input!$A$8:$IA$39,MATCH(IG$21,Input!$A$6:$IA$6,0),FALSE),0)*IF(IG$110&gt;=MAX($IC$110:IF$110),MIN((IG$110-MAX($IC$110:IF$110)),(IG$110-IF$110)),0)+IF($E180=IG$22,VLOOKUP($C180,Input!$A$8:$IA$39,MATCH(IG$21,Input!$A$6:$IA$6,0),FALSE),0)*IF(IG$109&gt;=MAX($IC$109:IF$109),MIN((IG$109-MAX($IC$109:IF$109)),(IG$109-IF$109)),0)</f>
        <v>0</v>
      </c>
      <c r="IH180" s="1">
        <f>+IF($E180=IH$22,VLOOKUP($C180,Input!$A$8:$IA$39,MATCH(IH$21,Input!$A$6:$IA$6,0),FALSE),0)*IF(IH$110&gt;=MAX($IC$110:IG$110),MIN((IH$110-MAX($IC$110:IG$110)),(IH$110-IG$110)),0)+IF($E180=IH$22,VLOOKUP($C180,Input!$A$8:$IA$39,MATCH(IH$21,Input!$A$6:$IA$6,0),FALSE),0)*IF(IH$109&gt;=MAX($IC$109:IG$109),MIN((IH$109-MAX($IC$109:IG$109)),(IH$109-IG$109)),0)</f>
        <v>0</v>
      </c>
      <c r="II180" s="1">
        <f>+IF($E180=II$22,VLOOKUP($C180,Input!$A$8:$IA$39,MATCH(II$21,Input!$A$6:$IA$6,0),FALSE),0)*IF(II$110&gt;=MAX($IC$110:IH$110),MIN((II$110-MAX($IC$110:IH$110)),(II$110-IH$110)),0)+IF($E180=II$22,VLOOKUP($C180,Input!$A$8:$IA$39,MATCH(II$21,Input!$A$6:$IA$6,0),FALSE),0)*IF(II$109&gt;=MAX($IC$109:IH$109),MIN((II$109-MAX($IC$109:IH$109)),(II$109-IH$109)),0)</f>
        <v>0</v>
      </c>
      <c r="IJ180" s="1">
        <f>+IF($E180=IJ$22,VLOOKUP($C180,Input!$A$8:$IA$39,MATCH(IJ$21,Input!$A$6:$IA$6,0),FALSE),0)*IF(IJ$110&gt;=MAX($IC$110:II$110),MIN((IJ$110-MAX($IC$110:II$110)),(IJ$110-II$110)),0)+IF($E180=IJ$22,VLOOKUP($C180,Input!$A$8:$IA$39,MATCH(IJ$21,Input!$A$6:$IA$6,0),FALSE),0)*IF(IJ$109&gt;=MAX($IC$109:II$109),MIN((IJ$109-MAX($IC$109:II$109)),(IJ$109-II$109)),0)</f>
        <v>0</v>
      </c>
      <c r="IK180" s="1">
        <f>+IF($E180=IK$22,VLOOKUP($C180,Input!$A$8:$IA$39,MATCH(IK$21,Input!$A$6:$IA$6,0),FALSE),0)*IF(IK$110&gt;=MAX($IC$110:IJ$110),MIN((IK$110-MAX($IC$110:IJ$110)),(IK$110-IJ$110)),0)+IF($E180=IK$22,VLOOKUP($C180,Input!$A$8:$IA$39,MATCH(IK$21,Input!$A$6:$IA$6,0),FALSE),0)*IF(IK$109&gt;=MAX($IC$109:IJ$109),MIN((IK$109-MAX($IC$109:IJ$109)),(IK$109-IJ$109)),0)</f>
        <v>0</v>
      </c>
      <c r="IL180" s="1">
        <f>+IF($E180=IL$22,VLOOKUP($C180,Input!$A$8:$IA$39,MATCH(IL$21,Input!$A$6:$IA$6,0),FALSE),0)*IF(IL$110&gt;=MAX($IC$110:IK$110),MIN((IL$110-MAX($IC$110:IK$110)),(IL$110-IK$110)),0)+IF($E180=IL$22,VLOOKUP($C180,Input!$A$8:$IA$39,MATCH(IL$21,Input!$A$6:$IA$6,0),FALSE),0)*IF(IL$109&gt;=MAX($IC$109:IK$109),MIN((IL$109-MAX($IC$109:IK$109)),(IL$109-IK$109)),0)</f>
        <v>0</v>
      </c>
      <c r="IM180" s="1">
        <f>+IF($E180=IM$22,VLOOKUP($C180,Input!$A$8:$IA$39,MATCH(IM$21,Input!$A$6:$IA$6,0),FALSE),0)*IF(IM$110&gt;=MAX($IC$110:IL$110),MIN((IM$110-MAX($IC$110:IL$110)),(IM$110-IL$110)),0)+IF($E180=IM$22,VLOOKUP($C180,Input!$A$8:$IA$39,MATCH(IM$21,Input!$A$6:$IA$6,0),FALSE),0)*IF(IM$109&gt;=MAX($IC$109:IL$109),MIN((IM$109-MAX($IC$109:IL$109)),(IM$109-IL$109)),0)</f>
        <v>0</v>
      </c>
      <c r="IN180" s="1">
        <f>+IF($E180=IN$22,VLOOKUP($C180,Input!$A$8:$IA$39,MATCH(IN$21,Input!$A$6:$IA$6,0),FALSE),0)*IF(IN$110&gt;=MAX($IC$110:IM$110),MIN((IN$110-MAX($IC$110:IM$110)),(IN$110-IM$110)),0)+IF($E180=IN$22,VLOOKUP($C180,Input!$A$8:$IA$39,MATCH(IN$21,Input!$A$6:$IA$6,0),FALSE),0)*IF(IN$109&gt;=MAX($IC$109:IM$109),MIN((IN$109-MAX($IC$109:IM$109)),(IN$109-IM$109)),0)</f>
        <v>0</v>
      </c>
      <c r="IO180" s="1">
        <f>+IF($E180=IO$22,VLOOKUP($C180,Input!$A$8:$IA$39,MATCH(IO$21,Input!$A$6:$IA$6,0),FALSE),0)*IF(IO$110&gt;=MAX($IC$110:IN$110),MIN((IO$110-MAX($IC$110:IN$110)),(IO$110-IN$110)),0)+IF($E180=IO$22,VLOOKUP($C180,Input!$A$8:$IA$39,MATCH(IO$21,Input!$A$6:$IA$6,0),FALSE),0)*IF(IO$109&gt;=MAX($IC$109:IN$109),MIN((IO$109-MAX($IC$109:IN$109)),(IO$109-IN$109)),0)</f>
        <v>0</v>
      </c>
      <c r="IP180" s="1">
        <f>+IF($E180=IP$22,VLOOKUP($C180,Input!$A$8:$IA$39,MATCH(IP$21,Input!$A$6:$IA$6,0),FALSE),0)*IF(IP$110&gt;=MAX($IC$110:IO$110),MIN((IP$110-MAX($IC$110:IO$110)),(IP$110-IO$110)),0)+IF($E180=IP$22,VLOOKUP($C180,Input!$A$8:$IA$39,MATCH(IP$21,Input!$A$6:$IA$6,0),FALSE),0)*IF(IP$109&gt;=MAX($IC$109:IO$109),MIN((IP$109-MAX($IC$109:IO$109)),(IP$109-IO$109)),0)</f>
        <v>0</v>
      </c>
      <c r="IQ180" s="1">
        <f>+IF($E180=IQ$22,VLOOKUP($C180,Input!$A$8:$IA$39,MATCH(IQ$21,Input!$A$6:$IA$6,0),FALSE),0)*IF(IQ$110&gt;=MAX($IC$110:IP$110),MIN((IQ$110-MAX($IC$110:IP$110)),(IQ$110-IP$110)),0)+IF($E180=IQ$22,VLOOKUP($C180,Input!$A$8:$IA$39,MATCH(IQ$21,Input!$A$6:$IA$6,0),FALSE),0)*IF(IQ$109&gt;=MAX($IC$109:IP$109),MIN((IQ$109-MAX($IC$109:IP$109)),(IQ$109-IP$109)),0)</f>
        <v>0</v>
      </c>
      <c r="IR180" s="1">
        <f>+IF($E180=IR$22,VLOOKUP($C180,Input!$A$8:$IA$39,MATCH(IR$21,Input!$A$6:$IA$6,0),FALSE),0)*IF(IR$110&gt;=MAX($IC$110:IQ$110),MIN((IR$110-MAX($IC$110:IQ$110)),(IR$110-IQ$110)),0)+IF($E180=IR$22,VLOOKUP($C180,Input!$A$8:$IA$39,MATCH(IR$21,Input!$A$6:$IA$6,0),FALSE),0)*IF(IR$109&gt;=MAX($IC$109:IQ$109),MIN((IR$109-MAX($IC$109:IQ$109)),(IR$109-IQ$109)),0)</f>
        <v>0</v>
      </c>
      <c r="IS180" s="1">
        <f>+IF($E180=IS$22,VLOOKUP($C180,Input!$A$8:$IA$39,MATCH(IS$21,Input!$A$6:$IA$6,0),FALSE),0)*IF(IS$110&gt;=MAX($IC$110:IR$110),MIN((IS$110-MAX($IC$110:IR$110)),(IS$110-IR$110)),0)+IF($E180=IS$22,VLOOKUP($C180,Input!$A$8:$IA$39,MATCH(IS$21,Input!$A$6:$IA$6,0),FALSE),0)*IF(IS$109&gt;=MAX($IC$109:IR$109),MIN((IS$109-MAX($IC$109:IR$109)),(IS$109-IR$109)),0)</f>
        <v>0</v>
      </c>
      <c r="IT180" s="1">
        <f>+IF($E180=IT$22,VLOOKUP($C180,Input!$A$8:$IA$39,MATCH(IT$21,Input!$A$6:$IA$6,0),FALSE),0)*IF(IT$110&gt;=MAX($IC$110:IS$110),MIN((IT$110-MAX($IC$110:IS$110)),(IT$110-IS$110)),0)+IF($E180=IT$22,VLOOKUP($C180,Input!$A$8:$IA$39,MATCH(IT$21,Input!$A$6:$IA$6,0),FALSE),0)*IF(IT$109&gt;=MAX($IC$109:IS$109),MIN((IT$109-MAX($IC$109:IS$109)),(IT$109-IS$109)),0)</f>
        <v>0</v>
      </c>
      <c r="IU180" s="1">
        <f>+IF($E180=IU$22,VLOOKUP($C180,Input!$A$8:$IA$39,MATCH(IU$21,Input!$A$6:$IA$6,0),FALSE),0)*IF(IU$110&gt;=MAX($IC$110:IT$110),MIN((IU$110-MAX($IC$110:IT$110)),(IU$110-IT$110)),0)+IF($E180=IU$22,VLOOKUP($C180,Input!$A$8:$IA$39,MATCH(IU$21,Input!$A$6:$IA$6,0),FALSE),0)*IF(IU$109&gt;=MAX($IC$109:IT$109),MIN((IU$109-MAX($IC$109:IT$109)),(IU$109-IT$109)),0)</f>
        <v>0</v>
      </c>
      <c r="IV180" s="1">
        <f>+IF($E180=IV$22,VLOOKUP($C180,Input!$A$8:$IA$39,MATCH(IV$21,Input!$A$6:$IA$6,0),FALSE),0)*IF(IV$110&gt;=MAX($IC$110:IU$110),MIN((IV$110-MAX($IC$110:IU$110)),(IV$110-IU$110)),0)+IF($E180=IV$22,VLOOKUP($C180,Input!$A$8:$IA$39,MATCH(IV$21,Input!$A$6:$IA$6,0),FALSE),0)*IF(IV$109&gt;=MAX($IC$109:IU$109),MIN((IV$109-MAX($IC$109:IU$109)),(IV$109-IU$109)),0)</f>
        <v>0</v>
      </c>
      <c r="IW180" s="1">
        <f>+IF($E180=IW$22,VLOOKUP($C180,Input!$A$8:$IA$39,MATCH(IW$21,Input!$A$6:$IA$6,0),FALSE),0)*IF(IW$110&gt;=MAX($IC$110:IV$110),MIN((IW$110-MAX($IC$110:IV$110)),(IW$110-IV$110)),0)+IF($E180=IW$22,VLOOKUP($C180,Input!$A$8:$IA$39,MATCH(IW$21,Input!$A$6:$IA$6,0),FALSE),0)*IF(IW$109&gt;=MAX($IC$109:IV$109),MIN((IW$109-MAX($IC$109:IV$109)),(IW$109-IV$109)),0)</f>
        <v>0</v>
      </c>
      <c r="IX180" s="1">
        <f>+IF($E180=IX$22,VLOOKUP($C180,Input!$A$8:$IA$39,MATCH(IX$21,Input!$A$6:$IA$6,0),FALSE),0)*IF(IX$110&gt;=MAX($IC$110:IW$110),MIN((IX$110-MAX($IC$110:IW$110)),(IX$110-IW$110)),0)+IF($E180=IX$22,VLOOKUP($C180,Input!$A$8:$IA$39,MATCH(IX$21,Input!$A$6:$IA$6,0),FALSE),0)*IF(IX$109&gt;=MAX($IC$109:IW$109),MIN((IX$109-MAX($IC$109:IW$109)),(IX$109-IW$109)),0)</f>
        <v>0</v>
      </c>
      <c r="IY180" s="1">
        <f>+IF($E180=IY$22,VLOOKUP($C180,Input!$A$8:$IA$39,MATCH(IY$21,Input!$A$6:$IA$6,0),FALSE),0)*IF(IY$110&gt;=MAX($IC$110:IX$110),MIN((IY$110-MAX($IC$110:IX$110)),(IY$110-IX$110)),0)+IF($E180=IY$22,VLOOKUP($C180,Input!$A$8:$IA$39,MATCH(IY$21,Input!$A$6:$IA$6,0),FALSE),0)*IF(IY$109&gt;=MAX($IC$109:IX$109),MIN((IY$109-MAX($IC$109:IX$109)),(IY$109-IX$109)),0)</f>
        <v>0</v>
      </c>
      <c r="IZ180" s="1">
        <f>+IF($E180=IZ$22,VLOOKUP($C180,Input!$A$8:$IA$39,MATCH(IZ$21,Input!$A$6:$IA$6,0),FALSE),0)*IF(IZ$110&gt;=MAX($IC$110:IY$110),MIN((IZ$110-MAX($IC$110:IY$110)),(IZ$110-IY$110)),0)+IF($E180=IZ$22,VLOOKUP($C180,Input!$A$8:$IA$39,MATCH(IZ$21,Input!$A$6:$IA$6,0),FALSE),0)*IF(IZ$109&gt;=MAX($IC$109:IY$109),MIN((IZ$109-MAX($IC$109:IY$109)),(IZ$109-IY$109)),0)</f>
        <v>0</v>
      </c>
      <c r="JA180" s="1">
        <f>+IF($E180=JA$22,VLOOKUP($C180,Input!$A$8:$IA$39,MATCH(JA$21,Input!$A$6:$IA$6,0),FALSE),0)*IF(JA$110&gt;=MAX($IC$110:IZ$110),MIN((JA$110-MAX($IC$110:IZ$110)),(JA$110-IZ$110)),0)+IF($E180=JA$22,VLOOKUP($C180,Input!$A$8:$IA$39,MATCH(JA$21,Input!$A$6:$IA$6,0),FALSE),0)*IF(JA$109&gt;=MAX($IC$109:IZ$109),MIN((JA$109-MAX($IC$109:IZ$109)),(JA$109-IZ$109)),0)</f>
        <v>0</v>
      </c>
      <c r="JB180" s="1">
        <f>+IF($E180=JB$22,VLOOKUP($C180,Input!$A$8:$IA$39,MATCH(JB$21,Input!$A$6:$IA$6,0),FALSE),0)*IF(JB$110&gt;=MAX($IC$110:JA$110),MIN((JB$110-MAX($IC$110:JA$110)),(JB$110-JA$110)),0)+IF($E180=JB$22,VLOOKUP($C180,Input!$A$8:$IA$39,MATCH(JB$21,Input!$A$6:$IA$6,0),FALSE),0)*IF(JB$109&gt;=MAX($IC$109:JA$109),MIN((JB$109-MAX($IC$109:JA$109)),(JB$109-JA$109)),0)</f>
        <v>0</v>
      </c>
      <c r="JC180" s="1">
        <f>+IF($E180=JC$22,VLOOKUP($C180,Input!$A$8:$IA$39,MATCH(JC$21,Input!$A$6:$IA$6,0),FALSE),0)*IF(JC$110&gt;=MAX($IC$110:JB$110),MIN((JC$110-MAX($IC$110:JB$110)),(JC$110-JB$110)),0)+IF($E180=JC$22,VLOOKUP($C180,Input!$A$8:$IA$39,MATCH(JC$21,Input!$A$6:$IA$6,0),FALSE),0)*IF(JC$109&gt;=MAX($IC$109:JB$109),MIN((JC$109-MAX($IC$109:JB$109)),(JC$109-JB$109)),0)</f>
        <v>0</v>
      </c>
      <c r="JD180" s="1">
        <f>+IF($E180=JD$22,VLOOKUP($C180,Input!$A$8:$IA$39,MATCH(JD$21,Input!$A$6:$IA$6,0),FALSE),0)*IF(JD$110&gt;=MAX($IC$110:JC$110),MIN((JD$110-MAX($IC$110:JC$110)),(JD$110-JC$110)),0)+IF($E180=JD$22,VLOOKUP($C180,Input!$A$8:$IA$39,MATCH(JD$21,Input!$A$6:$IA$6,0),FALSE),0)*IF(JD$109&gt;=MAX($IC$109:JC$109),MIN((JD$109-MAX($IC$109:JC$109)),(JD$109-JC$109)),0)</f>
        <v>0</v>
      </c>
      <c r="JE180" s="1">
        <f>+IF($E180=JE$22,VLOOKUP($C180,Input!$A$8:$IA$39,MATCH(JE$21,Input!$A$6:$IA$6,0),FALSE),0)*IF(JE$110&gt;=MAX($IC$110:JD$110),MIN((JE$110-MAX($IC$110:JD$110)),(JE$110-JD$110)),0)+IF($E180=JE$22,VLOOKUP($C180,Input!$A$8:$IA$39,MATCH(JE$21,Input!$A$6:$IA$6,0),FALSE),0)*IF(JE$109&gt;=MAX($IC$109:JD$109),MIN((JE$109-MAX($IC$109:JD$109)),(JE$109-JD$109)),0)</f>
        <v>0</v>
      </c>
      <c r="JF180" s="1">
        <f>+IF($E180=JF$22,VLOOKUP($C180,Input!$A$8:$IA$39,MATCH(JF$21,Input!$A$6:$IA$6,0),FALSE),0)*IF(JF$110&gt;=MAX($IC$110:JE$110),MIN((JF$110-MAX($IC$110:JE$110)),(JF$110-JE$110)),0)+IF($E180=JF$22,VLOOKUP($C180,Input!$A$8:$IA$39,MATCH(JF$21,Input!$A$6:$IA$6,0),FALSE),0)*IF(JF$109&gt;=MAX($IC$109:JE$109),MIN((JF$109-MAX($IC$109:JE$109)),(JF$109-JE$109)),0)</f>
        <v>0</v>
      </c>
      <c r="JG180" s="1">
        <f>+IF($E180=JG$22,VLOOKUP($C180,Input!$A$8:$IA$39,MATCH(JG$21,Input!$A$6:$IA$6,0),FALSE),0)*IF(JG$110&gt;=MAX($IC$110:JF$110),MIN((JG$110-MAX($IC$110:JF$110)),(JG$110-JF$110)),0)+IF($E180=JG$22,VLOOKUP($C180,Input!$A$8:$IA$39,MATCH(JG$21,Input!$A$6:$IA$6,0),FALSE),0)*IF(JG$109&gt;=MAX($IC$109:JF$109),MIN((JG$109-MAX($IC$109:JF$109)),(JG$109-JF$109)),0)</f>
        <v>0</v>
      </c>
      <c r="JH180" s="1">
        <f>+IF($E180=JH$22,VLOOKUP($C180,Input!$A$8:$IA$39,MATCH(JH$21,Input!$A$6:$IA$6,0),FALSE),0)*IF(JH$110&gt;=MAX($IC$110:JG$110),MIN((JH$110-MAX($IC$110:JG$110)),(JH$110-JG$110)),0)+IF($E180=JH$22,VLOOKUP($C180,Input!$A$8:$IA$39,MATCH(JH$21,Input!$A$6:$IA$6,0),FALSE),0)*IF(JH$109&gt;=MAX($IC$109:JG$109),MIN((JH$109-MAX($IC$109:JG$109)),(JH$109-JG$109)),0)</f>
        <v>0</v>
      </c>
      <c r="JI180" s="1">
        <f>+IF($E180=JI$22,VLOOKUP($C180,Input!$A$8:$IA$39,MATCH(JI$21,Input!$A$6:$IA$6,0),FALSE),0)*IF(JI$110&gt;=MAX($IC$110:JH$110),MIN((JI$110-MAX($IC$110:JH$110)),(JI$110-JH$110)),0)+IF($E180=JI$22,VLOOKUP($C180,Input!$A$8:$IA$39,MATCH(JI$21,Input!$A$6:$IA$6,0),FALSE),0)*IF(JI$109&gt;=MAX($IC$109:JH$109),MIN((JI$109-MAX($IC$109:JH$109)),(JI$109-JH$109)),0)</f>
        <v>0</v>
      </c>
      <c r="JJ180" s="1">
        <f>+IF($E180=JJ$22,VLOOKUP($C180,Input!$A$8:$IA$39,MATCH(JJ$21,Input!$A$6:$IA$6,0),FALSE),0)*IF(JJ$110&gt;=MAX($IC$110:JI$110),MIN((JJ$110-MAX($IC$110:JI$110)),(JJ$110-JI$110)),0)+IF($E180=JJ$22,VLOOKUP($C180,Input!$A$8:$IA$39,MATCH(JJ$21,Input!$A$6:$IA$6,0),FALSE),0)*IF(JJ$109&gt;=MAX($IC$109:JI$109),MIN((JJ$109-MAX($IC$109:JI$109)),(JJ$109-JI$109)),0)</f>
        <v>0</v>
      </c>
      <c r="JK180" s="1">
        <f>+IF($E180=JK$22,VLOOKUP($C180,Input!$A$8:$IA$39,MATCH(JK$21,Input!$A$6:$IA$6,0),FALSE),0)*IF(JK$110&gt;=MAX($IC$110:JJ$110),MIN((JK$110-MAX($IC$110:JJ$110)),(JK$110-JJ$110)),0)+IF($E180=JK$22,VLOOKUP($C180,Input!$A$8:$IA$39,MATCH(JK$21,Input!$A$6:$IA$6,0),FALSE),0)*IF(JK$109&gt;=MAX($IC$109:JJ$109),MIN((JK$109-MAX($IC$109:JJ$109)),(JK$109-JJ$109)),0)</f>
        <v>0</v>
      </c>
      <c r="JL180" s="1">
        <f>+IF($E180=JL$22,VLOOKUP($C180,Input!$A$8:$IA$39,MATCH(JL$21,Input!$A$6:$IA$6,0),FALSE),0)*IF(JL$110&gt;=MAX($IC$110:JK$110),MIN((JL$110-MAX($IC$110:JK$110)),(JL$110-JK$110)),0)+IF($E180=JL$22,VLOOKUP($C180,Input!$A$8:$IA$39,MATCH(JL$21,Input!$A$6:$IA$6,0),FALSE),0)*IF(JL$109&gt;=MAX($IC$109:JK$109),MIN((JL$109-MAX($IC$109:JK$109)),(JL$109-JK$109)),0)</f>
        <v>0</v>
      </c>
      <c r="JN180" t="str">
        <f>+VLOOKUP($C180,Input!$A$8:$GZ$39,MATCH(JN$21,Input!$A$6:$GZ$6,0),FALSE)</f>
        <v>CNG Station Maint in fuel price</v>
      </c>
      <c r="JO180" s="1">
        <f>IF($E180+$I180+$D$7&lt;=JO$22,0,IF(JO$22-$D$7&gt;=$E180,VLOOKUP($C180,Input!$A$8:$GZ$39,MATCH(JO$21,Input!$A$6:$GZ$6,0),FALSE),0)*$F180/$G180)*$D180</f>
        <v>0</v>
      </c>
      <c r="JP180" s="1">
        <f>IF($E180+$I180+$D$7&lt;=JP$22,0,IF(JP$22-$D$7&gt;=$E180,VLOOKUP($C180,Input!$A$8:$GZ$39,MATCH(JP$21,Input!$A$6:$GZ$6,0),FALSE),0)*$F180/$G180)*$D180</f>
        <v>0</v>
      </c>
      <c r="JQ180" s="1">
        <f>IF($E180+$I180+$D$7&lt;=JQ$22,0,IF(JQ$22-$D$7&gt;=$E180,VLOOKUP($C180,Input!$A$8:$GZ$39,MATCH(JQ$21,Input!$A$6:$GZ$6,0),FALSE),0)*$F180/$G180)*$D180</f>
        <v>0</v>
      </c>
      <c r="JR180" s="1">
        <f>IF($E180+$I180+$D$7&lt;=JR$22,0,IF(JR$22-$D$7&gt;=$E180,VLOOKUP($C180,Input!$A$8:$GZ$39,MATCH(JR$21,Input!$A$6:$GZ$6,0),FALSE),0)*$F180/$G180)*$D180</f>
        <v>0</v>
      </c>
      <c r="JS180" s="1">
        <f>IF($E180+$I180+$D$7&lt;=JS$22,0,IF(JS$22-$D$7&gt;=$E180,VLOOKUP($C180,Input!$A$8:$GZ$39,MATCH(JS$21,Input!$A$6:$GZ$6,0),FALSE),0)*$F180/$G180)*$D180</f>
        <v>0</v>
      </c>
      <c r="JT180" s="1">
        <f>IF($E180+$I180+$D$7&lt;=JT$22,0,IF(JT$22-$D$7&gt;=$E180,VLOOKUP($C180,Input!$A$8:$GZ$39,MATCH(JT$21,Input!$A$6:$GZ$6,0),FALSE),0)*$F180/$G180)*$D180</f>
        <v>0</v>
      </c>
      <c r="JU180" s="1">
        <f>IF($E180+$I180+$D$7&lt;=JU$22,0,IF(JU$22-$D$7&gt;=$E180,VLOOKUP($C180,Input!$A$8:$GZ$39,MATCH(JU$21,Input!$A$6:$GZ$6,0),FALSE),0)*$F180/$G180)*$D180</f>
        <v>0</v>
      </c>
      <c r="JV180" s="1">
        <f>IF($E180+$I180+$D$7&lt;=JV$22,0,IF(JV$22-$D$7&gt;=$E180,VLOOKUP($C180,Input!$A$8:$GZ$39,MATCH(JV$21,Input!$A$6:$GZ$6,0),FALSE),0)*$F180/$G180)*$D180</f>
        <v>0</v>
      </c>
      <c r="JW180" s="1">
        <f>IF($E180+$I180+$D$7&lt;=JW$22,0,IF(JW$22-$D$7&gt;=$E180,VLOOKUP($C180,Input!$A$8:$GZ$39,MATCH(JW$21,Input!$A$6:$GZ$6,0),FALSE),0)*$F180/$G180)*$D180</f>
        <v>0</v>
      </c>
      <c r="JX180" s="1">
        <f>IF($E180+$I180+$D$7&lt;=JX$22,0,IF(JX$22-$D$7&gt;=$E180,VLOOKUP($C180,Input!$A$8:$GZ$39,MATCH(JX$21,Input!$A$6:$GZ$6,0),FALSE),0)*$F180/$G180)*$D180</f>
        <v>0</v>
      </c>
      <c r="JY180" s="1">
        <f>IF($E180+$I180+$D$7&lt;=JY$22,0,IF(JY$22-$D$7&gt;=$E180,VLOOKUP($C180,Input!$A$8:$GZ$39,MATCH(JY$21,Input!$A$6:$GZ$6,0),FALSE),0)*$F180/$G180)*$D180</f>
        <v>0</v>
      </c>
      <c r="JZ180" s="1">
        <f>IF($E180+$I180+$D$7&lt;=JZ$22,0,IF(JZ$22-$D$7&gt;=$E180,VLOOKUP($C180,Input!$A$8:$GZ$39,MATCH(JZ$21,Input!$A$6:$GZ$6,0),FALSE),0)*$F180/$G180)*$D180</f>
        <v>0</v>
      </c>
      <c r="KA180" s="1">
        <f>IF($E180+$I180+$D$7&lt;=KA$22,0,IF(KA$22-$D$7&gt;=$E180,VLOOKUP($C180,Input!$A$8:$GZ$39,MATCH(KA$21,Input!$A$6:$GZ$6,0),FALSE),0)*$F180/$G180)*$D180</f>
        <v>0</v>
      </c>
      <c r="KB180" s="1">
        <f>IF($E180+$I180+$D$7&lt;=KB$22,0,IF(KB$22-$D$7&gt;=$E180,VLOOKUP($C180,Input!$A$8:$GZ$39,MATCH(KB$21,Input!$A$6:$GZ$6,0),FALSE),0)*$F180/$G180)*$D180</f>
        <v>0</v>
      </c>
      <c r="KC180" s="1">
        <f>IF($E180+$I180+$D$7&lt;=KC$22,0,IF(KC$22-$D$7&gt;=$E180,VLOOKUP($C180,Input!$A$8:$GZ$39,MATCH(KC$21,Input!$A$6:$GZ$6,0),FALSE),0)*$F180/$G180)*$D180</f>
        <v>0</v>
      </c>
      <c r="KD180" s="1">
        <f>IF($E180+$I180+$D$7&lt;=KD$22,0,IF(KD$22-$D$7&gt;=$E180,VLOOKUP($C180,Input!$A$8:$GZ$39,MATCH(KD$21,Input!$A$6:$GZ$6,0),FALSE),0)*$F180/$G180)*$D180</f>
        <v>0</v>
      </c>
      <c r="KE180" s="1">
        <f>IF($E180+$I180+$D$7&lt;=KE$22,0,IF(KE$22-$D$7&gt;=$E180,VLOOKUP($C180,Input!$A$8:$GZ$39,MATCH(KE$21,Input!$A$6:$GZ$6,0),FALSE),0)*$F180/$G180)*$D180</f>
        <v>0</v>
      </c>
      <c r="KF180" s="1">
        <f>IF($E180+$I180+$D$7&lt;=KF$22,0,IF(KF$22-$D$7&gt;=$E180,VLOOKUP($C180,Input!$A$8:$GZ$39,MATCH(KF$21,Input!$A$6:$GZ$6,0),FALSE),0)*$F180/$G180)*$D180</f>
        <v>0</v>
      </c>
      <c r="KG180" s="1">
        <f>IF($E180+$I180+$D$7&lt;=KG$22,0,IF(KG$22-$D$7&gt;=$E180,VLOOKUP($C180,Input!$A$8:$GZ$39,MATCH(KG$21,Input!$A$6:$GZ$6,0),FALSE),0)*$F180/$G180)*$D180</f>
        <v>0</v>
      </c>
      <c r="KH180" s="1">
        <f>IF($E180+$I180+$D$7&lt;=KH$22,0,IF(KH$22-$D$7&gt;=$E180,VLOOKUP($C180,Input!$A$8:$GZ$39,MATCH(KH$21,Input!$A$6:$GZ$6,0),FALSE),0)*$F180/$G180)*$D180</f>
        <v>0</v>
      </c>
      <c r="KI180" s="1">
        <f>IF($E180+$I180+$D$7&lt;=KI$22,0,IF(KI$22-$D$7&gt;=$E180,VLOOKUP($C180,Input!$A$8:$GZ$39,MATCH(KI$21,Input!$A$6:$GZ$6,0),FALSE),0)*$F180/$G180)*$D180</f>
        <v>0</v>
      </c>
      <c r="KJ180" s="1">
        <f>IF($E180+$I180+$D$7&lt;=KJ$22,0,IF(KJ$22-$D$7&gt;=$E180,VLOOKUP($C180,Input!$A$8:$GZ$39,MATCH(KJ$21,Input!$A$6:$GZ$6,0),FALSE),0)*$F180/$G180)*$D180</f>
        <v>0</v>
      </c>
      <c r="KK180" s="1">
        <f>IF($E180+$I180+$D$7&lt;=KK$22,0,IF(KK$22-$D$7&gt;=$E180,VLOOKUP($C180,Input!$A$8:$GZ$39,MATCH(KK$21,Input!$A$6:$GZ$6,0),FALSE),0)*$F180/$G180)*$D180</f>
        <v>0</v>
      </c>
      <c r="KL180" s="1">
        <f>IF($E180+$I180+$D$7&lt;=KL$22,0,IF(KL$22-$D$7&gt;=$E180,VLOOKUP($C180,Input!$A$8:$GZ$39,MATCH(KL$21,Input!$A$6:$GZ$6,0),FALSE),0)*$F180/$G180)*$D180</f>
        <v>0</v>
      </c>
      <c r="KM180" s="1">
        <f>IF($E180+$I180+$D$7&lt;=KM$22,0,IF(KM$22-$D$7&gt;=$E180,VLOOKUP($C180,Input!$A$8:$GZ$39,MATCH(KM$21,Input!$A$6:$GZ$6,0),FALSE),0)*$F180/$G180)*$D180</f>
        <v>0</v>
      </c>
      <c r="KN180" s="1">
        <f>IF($E180+$I180+$D$7&lt;=KN$22,0,IF(KN$22-$D$7&gt;=$E180,VLOOKUP($C180,Input!$A$8:$GZ$39,MATCH(KN$21,Input!$A$6:$GZ$6,0),FALSE),0)*$F180/$G180)*$D180</f>
        <v>0</v>
      </c>
      <c r="KO180" s="1">
        <f>IF($E180+$I180+$D$7&lt;=KO$22,0,IF(KO$22-$D$7&gt;=$E180,VLOOKUP($C180,Input!$A$8:$GZ$39,MATCH(KO$21,Input!$A$6:$GZ$6,0),FALSE),0)*$F180/$G180)*$D180</f>
        <v>0</v>
      </c>
      <c r="KP180" s="1">
        <f>IF($E180+$I180+$D$7&lt;=KP$22,0,IF(KP$22-$D$7&gt;=$E180,VLOOKUP($C180,Input!$A$8:$GZ$39,MATCH(KP$21,Input!$A$6:$GZ$6,0),FALSE),0)*$F180/$G180)*$D180</f>
        <v>0</v>
      </c>
      <c r="KQ180" s="1">
        <f>IF($E180+$I180+$D$7&lt;=KQ$22,0,IF(KQ$22-$D$7&gt;=$E180,VLOOKUP($C180,Input!$A$8:$GZ$39,MATCH(KQ$21,Input!$A$6:$GZ$6,0),FALSE),0)*$F180/$G180)*$D180</f>
        <v>0</v>
      </c>
      <c r="KR180" s="1">
        <f>IF($E180+$I180+$D$7&lt;=KR$22,0,IF(KR$22-$D$7&gt;=$E180,VLOOKUP($C180,Input!$A$8:$GZ$39,MATCH(KR$21,Input!$A$6:$GZ$6,0),FALSE),0)*$F180/$G180)*$D180</f>
        <v>0</v>
      </c>
      <c r="KS180" s="1">
        <f>IF($E180+$I180+$D$7&lt;=KS$22,0,IF(KS$22-$D$7&gt;=$E180,VLOOKUP($C180,Input!$A$8:$GZ$39,MATCH(KS$21,Input!$A$6:$GZ$6,0),FALSE),0)*$F180/$G180)*$D180</f>
        <v>0</v>
      </c>
      <c r="KT180" s="1">
        <f>IF($E180+$I180+$D$7&lt;=KT$22,0,IF(KT$22-$D$7&gt;=$E180,VLOOKUP($C180,Input!$A$8:$GZ$39,MATCH(KT$21,Input!$A$6:$GZ$6,0),FALSE),0)*$F180/$G180)*$D180</f>
        <v>0</v>
      </c>
      <c r="KU180" s="1">
        <f>IF($E180+$I180+$D$7&lt;=KU$22,0,IF(KU$22-$D$7&gt;=$E180,VLOOKUP($C180,Input!$A$8:$GZ$39,MATCH(KU$21,Input!$A$6:$GZ$6,0),FALSE),0)*$F180/$G180)*$D180</f>
        <v>0</v>
      </c>
      <c r="KV180" s="1">
        <f>IF($E180+$I180+$D$7&lt;=KV$22,0,IF(KV$22-$D$7&gt;=$E180,VLOOKUP($C180,Input!$A$8:$GZ$39,MATCH(KV$21,Input!$A$6:$GZ$6,0),FALSE),0)*$F180/$G180)*$D180</f>
        <v>0</v>
      </c>
      <c r="KW180" s="1">
        <f>IF($E180+$I180+$D$7&lt;=KW$22,0,IF(KW$22-$D$7&gt;=$E180,VLOOKUP($C180,Input!$A$8:$GZ$39,MATCH(KW$21,Input!$A$6:$GZ$6,0),FALSE),0)*$F180/$G180)*$D180</f>
        <v>0</v>
      </c>
      <c r="KY180" t="str">
        <f>VLOOKUP($C180,Input!$A$8:$HV$39,MATCH(KY$21,Input!$A$6:$HV$6,0),FALSE)</f>
        <v xml:space="preserve">CNG (compressed and at pump, including station maintenance) </v>
      </c>
      <c r="KZ180" s="1">
        <f>IF($E180+$I180+$D$7&lt;=KZ$22,0,IF(KZ$22-$D$7&gt;=$E180,VLOOKUP($C180,Input!$A$8:$HV$39,MATCH(KZ$21,Input!$A$6:$HV$6,0),FALSE)/$G180*$F180,0))*$D180</f>
        <v>0</v>
      </c>
      <c r="LA180" s="1">
        <f>IF($E180+$I180+$D$7&lt;=LA$22,0,IF(LA$22-$D$7&gt;=$E180,VLOOKUP($C180,Input!$A$8:$HV$39,MATCH(LA$21,Input!$A$6:$HV$6,0),FALSE)/$G180*$F180,0))*$D180</f>
        <v>0</v>
      </c>
      <c r="LB180" s="1">
        <f>IF($E180+$I180+$D$7&lt;=LB$22,0,IF(LB$22-$D$7&gt;=$E180,VLOOKUP($C180,Input!$A$8:$HV$39,MATCH(LB$21,Input!$A$6:$HV$6,0),FALSE)/$G180*$F180,0))*$D180</f>
        <v>0</v>
      </c>
      <c r="LC180" s="1">
        <f>IF($E180+$I180+$D$7&lt;=LC$22,0,IF(LC$22-$D$7&gt;=$E180,VLOOKUP($C180,Input!$A$8:$HV$39,MATCH(LC$21,Input!$A$6:$HV$6,0),FALSE)/$G180*$F180,0))*$D180</f>
        <v>0</v>
      </c>
      <c r="LD180" s="1">
        <f>IF($E180+$I180+$D$7&lt;=LD$22,0,IF(LD$22-$D$7&gt;=$E180,VLOOKUP($C180,Input!$A$8:$HV$39,MATCH(LD$21,Input!$A$6:$HV$6,0),FALSE)/$G180*$F180,0))*$D180</f>
        <v>0</v>
      </c>
      <c r="LE180" s="1">
        <f>IF($E180+$I180+$D$7&lt;=LE$22,0,IF(LE$22-$D$7&gt;=$E180,VLOOKUP($C180,Input!$A$8:$HV$39,MATCH(LE$21,Input!$A$6:$HV$6,0),FALSE)/$G180*$F180,0))*$D180</f>
        <v>0</v>
      </c>
      <c r="LF180" s="1">
        <f>IF($E180+$I180+$D$7&lt;=LF$22,0,IF(LF$22-$D$7&gt;=$E180,VLOOKUP($C180,Input!$A$8:$HV$39,MATCH(LF$21,Input!$A$6:$HV$6,0),FALSE)/$G180*$F180,0))*$D180</f>
        <v>0</v>
      </c>
      <c r="LG180" s="1">
        <f>IF($E180+$I180+$D$7&lt;=LG$22,0,IF(LG$22-$D$7&gt;=$E180,VLOOKUP($C180,Input!$A$8:$HV$39,MATCH(LG$21,Input!$A$6:$HV$6,0),FALSE)/$G180*$F180,0))*$D180</f>
        <v>0</v>
      </c>
      <c r="LH180" s="1">
        <f>IF($E180+$I180+$D$7&lt;=LH$22,0,IF(LH$22-$D$7&gt;=$E180,VLOOKUP($C180,Input!$A$8:$HV$39,MATCH(LH$21,Input!$A$6:$HV$6,0),FALSE)/$G180*$F180,0))*$D180</f>
        <v>0</v>
      </c>
      <c r="LI180" s="1">
        <f>IF($E180+$I180+$D$7&lt;=LI$22,0,IF(LI$22-$D$7&gt;=$E180,VLOOKUP($C180,Input!$A$8:$HV$39,MATCH(LI$21,Input!$A$6:$HV$6,0),FALSE)/$G180*$F180,0))*$D180</f>
        <v>0</v>
      </c>
      <c r="LJ180" s="1">
        <f>IF($E180+$I180+$D$7&lt;=LJ$22,0,IF(LJ$22-$D$7&gt;=$E180,VLOOKUP($C180,Input!$A$8:$HV$39,MATCH(LJ$21,Input!$A$6:$HV$6,0),FALSE)/$G180*$F180,0))*$D180</f>
        <v>0</v>
      </c>
      <c r="LK180" s="1">
        <f>IF($E180+$I180+$D$7&lt;=LK$22,0,IF(LK$22-$D$7&gt;=$E180,VLOOKUP($C180,Input!$A$8:$HV$39,MATCH(LK$21,Input!$A$6:$HV$6,0),FALSE)/$G180*$F180,0))*$D180</f>
        <v>0</v>
      </c>
      <c r="LL180" s="1">
        <f>IF($E180+$I180+$D$7&lt;=LL$22,0,IF(LL$22-$D$7&gt;=$E180,VLOOKUP($C180,Input!$A$8:$HV$39,MATCH(LL$21,Input!$A$6:$HV$6,0),FALSE)/$G180*$F180,0))*$D180</f>
        <v>0</v>
      </c>
      <c r="LM180" s="1">
        <f>IF($E180+$I180+$D$7&lt;=LM$22,0,IF(LM$22-$D$7&gt;=$E180,VLOOKUP($C180,Input!$A$8:$HV$39,MATCH(LM$21,Input!$A$6:$HV$6,0),FALSE)/$G180*$F180,0))*$D180</f>
        <v>0</v>
      </c>
      <c r="LN180" s="1">
        <f>IF($E180+$I180+$D$7&lt;=LN$22,0,IF(LN$22-$D$7&gt;=$E180,VLOOKUP($C180,Input!$A$8:$HV$39,MATCH(LN$21,Input!$A$6:$HV$6,0),FALSE)/$G180*$F180,0))*$D180</f>
        <v>0</v>
      </c>
      <c r="LO180" s="1">
        <f>IF($E180+$I180+$D$7&lt;=LO$22,0,IF(LO$22-$D$7&gt;=$E180,VLOOKUP($C180,Input!$A$8:$HV$39,MATCH(LO$21,Input!$A$6:$HV$6,0),FALSE)/$G180*$F180,0))*$D180</f>
        <v>0</v>
      </c>
      <c r="LP180" s="1">
        <f>IF($E180+$I180+$D$7&lt;=LP$22,0,IF(LP$22-$D$7&gt;=$E180,VLOOKUP($C180,Input!$A$8:$HV$39,MATCH(LP$21,Input!$A$6:$HV$6,0),FALSE)/$G180*$F180,0))*$D180</f>
        <v>0</v>
      </c>
      <c r="LQ180" s="1">
        <f>IF($E180+$I180+$D$7&lt;=LQ$22,0,IF(LQ$22-$D$7&gt;=$E180,VLOOKUP($C180,Input!$A$8:$HV$39,MATCH(LQ$21,Input!$A$6:$HV$6,0),FALSE)/$G180*$F180,0))*$D180</f>
        <v>0</v>
      </c>
      <c r="LR180" s="1">
        <f>IF($E180+$I180+$D$7&lt;=LR$22,0,IF(LR$22-$D$7&gt;=$E180,VLOOKUP($C180,Input!$A$8:$HV$39,MATCH(LR$21,Input!$A$6:$HV$6,0),FALSE)/$G180*$F180,0))*$D180</f>
        <v>0</v>
      </c>
      <c r="LS180" s="1">
        <f>IF($E180+$I180+$D$7&lt;=LS$22,0,IF(LS$22-$D$7&gt;=$E180,VLOOKUP($C180,Input!$A$8:$HV$39,MATCH(LS$21,Input!$A$6:$HV$6,0),FALSE)/$G180*$F180,0))*$D180</f>
        <v>0</v>
      </c>
      <c r="LT180" s="1">
        <f>IF($E180+$I180+$D$7&lt;=LT$22,0,IF(LT$22-$D$7&gt;=$E180,VLOOKUP($C180,Input!$A$8:$HV$39,MATCH(LT$21,Input!$A$6:$HV$6,0),FALSE)/$G180*$F180,0))*$D180</f>
        <v>0</v>
      </c>
      <c r="LU180" s="1">
        <f>IF($E180+$I180+$D$7&lt;=LU$22,0,IF(LU$22-$D$7&gt;=$E180,VLOOKUP($C180,Input!$A$8:$HV$39,MATCH(LU$21,Input!$A$6:$HV$6,0),FALSE)/$G180*$F180,0))*$D180</f>
        <v>0</v>
      </c>
      <c r="LV180" s="1">
        <f>IF($E180+$I180+$D$7&lt;=LV$22,0,IF(LV$22-$D$7&gt;=$E180,VLOOKUP($C180,Input!$A$8:$HV$39,MATCH(LV$21,Input!$A$6:$HV$6,0),FALSE)/$G180*$F180,0))*$D180</f>
        <v>0</v>
      </c>
      <c r="LW180" s="1">
        <f>IF($E180+$I180+$D$7&lt;=LW$22,0,IF(LW$22-$D$7&gt;=$E180,VLOOKUP($C180,Input!$A$8:$HV$39,MATCH(LW$21,Input!$A$6:$HV$6,0),FALSE)/$G180*$F180,0))*$D180</f>
        <v>0</v>
      </c>
      <c r="LX180" s="1">
        <f>IF($E180+$I180+$D$7&lt;=LX$22,0,IF(LX$22-$D$7&gt;=$E180,VLOOKUP($C180,Input!$A$8:$HV$39,MATCH(LX$21,Input!$A$6:$HV$6,0),FALSE)/$G180*$F180,0))*$D180</f>
        <v>0</v>
      </c>
      <c r="LY180" s="1">
        <f>IF($E180+$I180+$D$7&lt;=LY$22,0,IF(LY$22-$D$7&gt;=$E180,VLOOKUP($C180,Input!$A$8:$HV$39,MATCH(LY$21,Input!$A$6:$HV$6,0),FALSE)/$G180*$F180,0))*$D180</f>
        <v>0</v>
      </c>
      <c r="LZ180" s="1">
        <f>IF($E180+$I180+$D$7&lt;=LZ$22,0,IF(LZ$22-$D$7&gt;=$E180,VLOOKUP($C180,Input!$A$8:$HV$39,MATCH(LZ$21,Input!$A$6:$HV$6,0),FALSE)/$G180*$F180,0))*$D180</f>
        <v>0</v>
      </c>
      <c r="MA180" s="1">
        <f>IF($E180+$I180+$D$7&lt;=MA$22,0,IF(MA$22-$D$7&gt;=$E180,VLOOKUP($C180,Input!$A$8:$HV$39,MATCH(MA$21,Input!$A$6:$HV$6,0),FALSE)/$G180*$F180,0))*$D180</f>
        <v>0</v>
      </c>
      <c r="MB180" s="1">
        <f>IF($E180+$I180+$D$7&lt;=MB$22,0,IF(MB$22-$D$7&gt;=$E180,VLOOKUP($C180,Input!$A$8:$HV$39,MATCH(MB$21,Input!$A$6:$HV$6,0),FALSE)/$G180*$F180,0))*$D180</f>
        <v>0</v>
      </c>
      <c r="MC180" s="1">
        <f>IF($E180+$I180+$D$7&lt;=MC$22,0,IF(MC$22-$D$7&gt;=$E180,VLOOKUP($C180,Input!$A$8:$HV$39,MATCH(MC$21,Input!$A$6:$HV$6,0),FALSE)/$G180*$F180,0))*$D180</f>
        <v>0</v>
      </c>
      <c r="MD180" s="1">
        <f>IF($E180+$I180+$D$7&lt;=MD$22,0,IF(MD$22-$D$7&gt;=$E180,VLOOKUP($C180,Input!$A$8:$HV$39,MATCH(MD$21,Input!$A$6:$HV$6,0),FALSE)/$G180*$F180,0))*$D180</f>
        <v>0</v>
      </c>
      <c r="ME180" s="1">
        <f>IF($E180+$I180+$D$7&lt;=ME$22,0,IF(ME$22-$D$7&gt;=$E180,VLOOKUP($C180,Input!$A$8:$HV$39,MATCH(ME$21,Input!$A$6:$HV$6,0),FALSE)/$G180*$F180,0))*$D180</f>
        <v>0</v>
      </c>
      <c r="MF180" s="1">
        <f>IF($E180+$I180+$D$7&lt;=MF$22,0,IF(MF$22-$D$7&gt;=$E180,VLOOKUP($C180,Input!$A$8:$HV$39,MATCH(MF$21,Input!$A$6:$HV$6,0),FALSE)/$G180*$F180,0))*$D180</f>
        <v>0</v>
      </c>
      <c r="MG180" s="1">
        <f>IF($E180+$I180+$D$7&lt;=MG$22,0,IF(MG$22-$D$7&gt;=$E180,VLOOKUP($C180,Input!$A$8:$HV$39,MATCH(MG$21,Input!$A$6:$HV$6,0),FALSE)/$G180*$F180,0))*$D180</f>
        <v>0</v>
      </c>
      <c r="MH180" s="1">
        <f>IF($E180+$I180+$D$7&lt;=MH$22,0,IF(MH$22-$D$7&gt;=$E180,VLOOKUP($C180,Input!$A$8:$HV$39,MATCH(MH$21,Input!$A$6:$HV$6,0),FALSE)/$G180*$F180,0))*$D180</f>
        <v>0</v>
      </c>
      <c r="MI180" s="1">
        <f>IF($E180+$I180+$D$7&lt;=MI$22,0,IF(MI$22-$D$7&gt;=$E180,VLOOKUP($C180,Input!$A$8:$HV$39,MATCH(MI$21,Input!$A$6:$HV$6,0),FALSE)/$G180*$F180,0))*$D180</f>
        <v>0</v>
      </c>
      <c r="MJ180" s="1">
        <f>IF($E180+$I180+$D$7&lt;=MJ$22,0,IF(MJ$22-$D$7&gt;=$E180,VLOOKUP($C180,Input!$A$8:$HV$39,MATCH(MJ$21,Input!$A$6:$HV$6,0),FALSE)/$G180*$F180,0))*$D180</f>
        <v>0</v>
      </c>
      <c r="MK180" s="1">
        <f>IF($E180+$I180+$D$7&lt;=MK$22,0,IF(MK$22-$D$7&gt;=$E180,VLOOKUP($C180,Input!$A$8:$HV$39,MATCH(MK$21,Input!$A$6:$HV$6,0),FALSE)/$G180*$F180,0))*$D180</f>
        <v>0</v>
      </c>
      <c r="ML180" s="1">
        <f>IF($E180+$I180+$D$7&lt;=ML$22,0,IF(ML$22-$D$7&gt;=$E180,VLOOKUP($C180,Input!$A$8:$HV$39,MATCH(ML$21,Input!$A$6:$HV$6,0),FALSE)/$G180*$F180,0))*$D180</f>
        <v>0</v>
      </c>
      <c r="MM180" s="1">
        <f>IF($E180+$I180+$D$7&lt;=MM$22,0,IF(MM$22-$D$7&gt;=$E180,VLOOKUP($C180,Input!$A$8:$HV$39,MATCH(MM$21,Input!$A$6:$HV$6,0),FALSE)/$G180*$F180,0))*$D180</f>
        <v>0</v>
      </c>
      <c r="MN180" s="1">
        <f>IF($E180+$I180+$D$7&lt;=MN$22,0,IF(MN$22-$D$7&gt;=$E180,VLOOKUP($C180,Input!$A$8:$HV$39,MATCH(MN$21,Input!$A$6:$HV$6,0),FALSE)/$G180*$F180,0))*$D180</f>
        <v>0</v>
      </c>
      <c r="MO180" s="1">
        <f>IF($E180+$I180+$D$7&lt;=MO$22,0,IF(MO$22-$D$7&gt;=$E180,VLOOKUP($C180,Input!$A$8:$HV$39,MATCH(MO$21,Input!$A$6:$HV$6,0),FALSE)/$G180*$F180,0))*$D180</f>
        <v>0</v>
      </c>
      <c r="MP180" s="1">
        <f>IF($E180+$I180+$D$7&lt;=MP$22,0,IF(MP$22-$D$7&gt;=$E180,VLOOKUP($C180,Input!$A$8:$HV$39,MATCH(MP$21,Input!$A$6:$HV$6,0),FALSE)/$G180*$F180,0))*$D180</f>
        <v>0</v>
      </c>
      <c r="MQ180" s="1">
        <f>IF($E180+$I180+$D$7&lt;=MQ$22,0,IF(MQ$22-$D$7&gt;=$E180,VLOOKUP($C180,Input!$A$8:$HV$39,MATCH(MQ$21,Input!$A$6:$HV$6,0),FALSE)/$G180*$F180,0))*$D180</f>
        <v>0</v>
      </c>
      <c r="MR180" s="1">
        <f>IF($E180+$I180+$D$7&lt;=MR$22,0,IF(MR$22-$D$7&gt;=$E180,VLOOKUP($C180,Input!$A$8:$HV$39,MATCH(MR$21,Input!$A$6:$HV$6,0),FALSE)/$G180*$F180,0))*$D180</f>
        <v>0</v>
      </c>
      <c r="MS180" s="1">
        <f>IF($E180+$I180+$D$7&lt;=MS$22,0,IF(MS$22-$D$7&gt;=$E180,VLOOKUP($C180,Input!$A$8:$HV$39,MATCH(MS$21,Input!$A$6:$HV$6,0),FALSE)/$G180*$F180,0))*$D180</f>
        <v>0</v>
      </c>
      <c r="MT180" s="1">
        <f>IF($E180+$I180+$D$7&lt;=MT$22,0,IF(MT$22-$D$7&gt;=$E180,VLOOKUP($C180,Input!$A$8:$HV$39,MATCH(MT$21,Input!$A$6:$HV$6,0),FALSE)/$G180*$F180,0))*$D180</f>
        <v>0</v>
      </c>
      <c r="MU180" s="1">
        <f>IF($E180+$I180+$D$7&lt;=MU$22,0,IF(MU$22-$D$7&gt;=$E180,VLOOKUP($C180,Input!$A$8:$HV$39,MATCH(MU$21,Input!$A$6:$HV$6,0),FALSE)/$G180*$F180,0))*$D180</f>
        <v>0</v>
      </c>
      <c r="MV180" s="1">
        <f>IF($E180+$I180+$D$7&lt;=MV$22,0,IF(MV$22-$D$7&gt;=$E180,VLOOKUP($C180,Input!$A$8:$HV$39,MATCH(MV$21,Input!$A$6:$HV$6,0),FALSE)/$G180*$F180,0))*$D180</f>
        <v>0</v>
      </c>
      <c r="MW180" s="1">
        <f>IF($E180+$I180+$D$7&lt;=MW$22,0,IF(MW$22-$D$7&gt;=$E180,VLOOKUP($C180,Input!$A$8:$HV$39,MATCH(MW$21,Input!$A$6:$HV$6,0),FALSE)/$G180*$F180,0))*$D180</f>
        <v>0</v>
      </c>
      <c r="MX180" s="1">
        <f>IF($E180+$I180+$D$7&lt;=MX$22,0,IF(MX$22-$D$7&gt;=$E180,VLOOKUP($C180,Input!$A$8:$HV$39,MATCH(MX$21,Input!$A$6:$HV$6,0),FALSE)/$G180*$F180,0))*$D180</f>
        <v>0</v>
      </c>
      <c r="MZ180" t="str">
        <f>VLOOKUP($C180,Input!$A$8:$HV$39,MATCH(MZ$21,Input!$A$6:$HV$6,0),FALSE)</f>
        <v>Fossil CNG LCFS Credit ($/DGE)</v>
      </c>
      <c r="NA180" s="1">
        <f>IF($E180+$I180+$D$7&lt;=NA$22,0,IF(NA$22-$D$7&gt;=$E180,-VLOOKUP($C180,Input!$A$8:$HV$39,MATCH(NA$21,Input!$A$6:$HV$6,0),FALSE)/$G180*$F180,0))*$D180*$G$4/100</f>
        <v>0</v>
      </c>
      <c r="NB180" s="1">
        <f>IF($E180+$I180+$D$7&lt;=NB$22,0,IF(NB$22-$D$7&gt;=$E180,-VLOOKUP($C180,Input!$A$8:$HV$39,MATCH(NB$21,Input!$A$6:$HV$6,0),FALSE)/$G180*$F180,0))*$D180*$G$4/100</f>
        <v>0</v>
      </c>
      <c r="NC180" s="1">
        <f>IF($E180+$I180+$D$7&lt;=NC$22,0,IF(NC$22-$D$7&gt;=$E180,-VLOOKUP($C180,Input!$A$8:$HV$39,MATCH(NC$21,Input!$A$6:$HV$6,0),FALSE)/$G180*$F180,0))*$D180*$G$4/100</f>
        <v>0</v>
      </c>
      <c r="ND180" s="1">
        <f>IF($E180+$I180+$D$7&lt;=ND$22,0,IF(ND$22-$D$7&gt;=$E180,-VLOOKUP($C180,Input!$A$8:$HV$39,MATCH(ND$21,Input!$A$6:$HV$6,0),FALSE)/$G180*$F180,0))*$D180*$G$4/100</f>
        <v>0</v>
      </c>
      <c r="NE180" s="1">
        <f>IF($E180+$I180+$D$7&lt;=NE$22,0,IF(NE$22-$D$7&gt;=$E180,-VLOOKUP($C180,Input!$A$8:$HV$39,MATCH(NE$21,Input!$A$6:$HV$6,0),FALSE)/$G180*$F180,0))*$D180*$G$4/100</f>
        <v>0</v>
      </c>
      <c r="NF180" s="1">
        <f>IF($E180+$I180+$D$7&lt;=NF$22,0,IF(NF$22-$D$7&gt;=$E180,-VLOOKUP($C180,Input!$A$8:$HV$39,MATCH(NF$21,Input!$A$6:$HV$6,0),FALSE)/$G180*$F180,0))*$D180*$G$4/100</f>
        <v>0</v>
      </c>
      <c r="NG180" s="1">
        <f>IF($E180+$I180+$D$7&lt;=NG$22,0,IF(NG$22-$D$7&gt;=$E180,-VLOOKUP($C180,Input!$A$8:$HV$39,MATCH(NG$21,Input!$A$6:$HV$6,0),FALSE)/$G180*$F180,0))*$D180*$G$4/100</f>
        <v>0</v>
      </c>
      <c r="NH180" s="1">
        <f>IF($E180+$I180+$D$7&lt;=NH$22,0,IF(NH$22-$D$7&gt;=$E180,-VLOOKUP($C180,Input!$A$8:$HV$39,MATCH(NH$21,Input!$A$6:$HV$6,0),FALSE)/$G180*$F180,0))*$D180*$G$4/100</f>
        <v>0</v>
      </c>
      <c r="NI180" s="1">
        <f>IF($E180+$I180+$D$7&lt;=NI$22,0,IF(NI$22-$D$7&gt;=$E180,-VLOOKUP($C180,Input!$A$8:$HV$39,MATCH(NI$21,Input!$A$6:$HV$6,0),FALSE)/$G180*$F180,0))*$D180*$G$4/100</f>
        <v>0</v>
      </c>
      <c r="NJ180" s="1">
        <f>IF($E180+$I180+$D$7&lt;=NJ$22,0,IF(NJ$22-$D$7&gt;=$E180,-VLOOKUP($C180,Input!$A$8:$HV$39,MATCH(NJ$21,Input!$A$6:$HV$6,0),FALSE)/$G180*$F180,0))*$D180*$G$4/100</f>
        <v>0</v>
      </c>
      <c r="NK180" s="1">
        <f>IF($E180+$I180+$D$7&lt;=NK$22,0,IF(NK$22-$D$7&gt;=$E180,-VLOOKUP($C180,Input!$A$8:$HV$39,MATCH(NK$21,Input!$A$6:$HV$6,0),FALSE)/$G180*$F180,0))*$D180*$G$4/100</f>
        <v>0</v>
      </c>
      <c r="NL180" s="1">
        <f>IF($E180+$I180+$D$7&lt;=NL$22,0,IF(NL$22-$D$7&gt;=$E180,-VLOOKUP($C180,Input!$A$8:$HV$39,MATCH(NL$21,Input!$A$6:$HV$6,0),FALSE)/$G180*$F180,0))*$D180*$G$4/100</f>
        <v>0</v>
      </c>
      <c r="NM180" s="1">
        <f>IF($E180+$I180+$D$7&lt;=NM$22,0,IF(NM$22-$D$7&gt;=$E180,-VLOOKUP($C180,Input!$A$8:$HV$39,MATCH(NM$21,Input!$A$6:$HV$6,0),FALSE)/$G180*$F180,0))*$D180*$G$4/100</f>
        <v>0</v>
      </c>
      <c r="NN180" s="1">
        <f>IF($E180+$I180+$D$7&lt;=NN$22,0,IF(NN$22-$D$7&gt;=$E180,-VLOOKUP($C180,Input!$A$8:$HV$39,MATCH(NN$21,Input!$A$6:$HV$6,0),FALSE)/$G180*$F180,0))*$D180*$G$4/100</f>
        <v>0</v>
      </c>
      <c r="NO180" s="1">
        <f>IF($E180+$I180+$D$7&lt;=NO$22,0,IF(NO$22-$D$7&gt;=$E180,-VLOOKUP($C180,Input!$A$8:$HV$39,MATCH(NO$21,Input!$A$6:$HV$6,0),FALSE)/$G180*$F180,0))*$D180*$G$4/100</f>
        <v>0</v>
      </c>
      <c r="NP180" s="1">
        <f>IF($E180+$I180+$D$7&lt;=NP$22,0,IF(NP$22-$D$7&gt;=$E180,-VLOOKUP($C180,Input!$A$8:$HV$39,MATCH(NP$21,Input!$A$6:$HV$6,0),FALSE)/$G180*$F180,0))*$D180*$G$4/100</f>
        <v>0</v>
      </c>
      <c r="NQ180" s="1">
        <f>IF($E180+$I180+$D$7&lt;=NQ$22,0,IF(NQ$22-$D$7&gt;=$E180,-VLOOKUP($C180,Input!$A$8:$HV$39,MATCH(NQ$21,Input!$A$6:$HV$6,0),FALSE)/$G180*$F180,0))*$D180*$G$4/100</f>
        <v>0</v>
      </c>
      <c r="NR180" s="1">
        <f>IF($E180+$I180+$D$7&lt;=NR$22,0,IF(NR$22-$D$7&gt;=$E180,-VLOOKUP($C180,Input!$A$8:$HV$39,MATCH(NR$21,Input!$A$6:$HV$6,0),FALSE)/$G180*$F180,0))*$D180*$G$4/100</f>
        <v>0</v>
      </c>
      <c r="NS180" s="1">
        <f>IF($E180+$I180+$D$7&lt;=NS$22,0,IF(NS$22-$D$7&gt;=$E180,-VLOOKUP($C180,Input!$A$8:$HV$39,MATCH(NS$21,Input!$A$6:$HV$6,0),FALSE)/$G180*$F180,0))*$D180*$G$4/100</f>
        <v>0</v>
      </c>
      <c r="NT180" s="1">
        <f>IF($E180+$I180+$D$7&lt;=NT$22,0,IF(NT$22-$D$7&gt;=$E180,-VLOOKUP($C180,Input!$A$8:$HV$39,MATCH(NT$21,Input!$A$6:$HV$6,0),FALSE)/$G180*$F180,0))*$D180*$G$4/100</f>
        <v>0</v>
      </c>
      <c r="NU180" s="1">
        <f>IF($E180+$I180+$D$7&lt;=NU$22,0,IF(NU$22-$D$7&gt;=$E180,-VLOOKUP($C180,Input!$A$8:$HV$39,MATCH(NU$21,Input!$A$6:$HV$6,0),FALSE)/$G180*$F180,0))*$D180*$G$4/100</f>
        <v>0</v>
      </c>
      <c r="NV180" s="1">
        <f>IF($E180+$I180+$D$7&lt;=NV$22,0,IF(NV$22-$D$7&gt;=$E180,-VLOOKUP($C180,Input!$A$8:$HV$39,MATCH(NV$21,Input!$A$6:$HV$6,0),FALSE)/$G180*$F180,0))*$D180*$G$4/100</f>
        <v>0</v>
      </c>
      <c r="NW180" s="1">
        <f>IF($E180+$I180+$D$7&lt;=NW$22,0,IF(NW$22-$D$7&gt;=$E180,-VLOOKUP($C180,Input!$A$8:$HV$39,MATCH(NW$21,Input!$A$6:$HV$6,0),FALSE)/$G180*$F180,0))*$D180*$G$4/100</f>
        <v>0</v>
      </c>
      <c r="NX180" s="1">
        <f>IF($E180+$I180+$D$7&lt;=NX$22,0,IF(NX$22-$D$7&gt;=$E180,-VLOOKUP($C180,Input!$A$8:$HV$39,MATCH(NX$21,Input!$A$6:$HV$6,0),FALSE)/$G180*$F180,0))*$D180*$G$4/100</f>
        <v>0</v>
      </c>
      <c r="NY180" s="1">
        <f>IF($E180+$I180+$D$7&lt;=NY$22,0,IF(NY$22-$D$7&gt;=$E180,-VLOOKUP($C180,Input!$A$8:$HV$39,MATCH(NY$21,Input!$A$6:$HV$6,0),FALSE)/$G180*$F180,0))*$D180*$G$4/100</f>
        <v>0</v>
      </c>
      <c r="NZ180" s="1">
        <f>IF($E180+$I180+$D$7&lt;=NZ$22,0,IF(NZ$22-$D$7&gt;=$E180,-VLOOKUP($C180,Input!$A$8:$HV$39,MATCH(NZ$21,Input!$A$6:$HV$6,0),FALSE)/$G180*$F180,0))*$D180*$G$4/100</f>
        <v>0</v>
      </c>
      <c r="OA180" s="1">
        <f>IF($E180+$I180+$D$7&lt;=OA$22,0,IF(OA$22-$D$7&gt;=$E180,-VLOOKUP($C180,Input!$A$8:$HV$39,MATCH(OA$21,Input!$A$6:$HV$6,0),FALSE)/$G180*$F180,0))*$D180*$G$4/100</f>
        <v>0</v>
      </c>
      <c r="OB180" s="1">
        <f>IF($E180+$I180+$D$7&lt;=OB$22,0,IF(OB$22-$D$7&gt;=$E180,-VLOOKUP($C180,Input!$A$8:$HV$39,MATCH(OB$21,Input!$A$6:$HV$6,0),FALSE)/$G180*$F180,0))*$D180*$G$4/100</f>
        <v>0</v>
      </c>
      <c r="OC180" s="1">
        <f>IF($E180+$I180+$D$7&lt;=OC$22,0,IF(OC$22-$D$7&gt;=$E180,-VLOOKUP($C180,Input!$A$8:$HV$39,MATCH(OC$21,Input!$A$6:$HV$6,0),FALSE)/$G180*$F180,0))*$D180*$G$4/100</f>
        <v>0</v>
      </c>
      <c r="OD180" s="1">
        <f>IF($E180+$I180+$D$7&lt;=OD$22,0,IF(OD$22-$D$7&gt;=$E180,-VLOOKUP($C180,Input!$A$8:$HV$39,MATCH(OD$21,Input!$A$6:$HV$6,0),FALSE)/$G180*$F180,0))*$D180*$G$4/100</f>
        <v>0</v>
      </c>
      <c r="OE180" s="1">
        <f>IF($E180+$I180+$D$7&lt;=OE$22,0,IF(OE$22-$D$7&gt;=$E180,-VLOOKUP($C180,Input!$A$8:$HV$39,MATCH(OE$21,Input!$A$6:$HV$6,0),FALSE)/$G180*$F180,0))*$D180*$G$4/100</f>
        <v>0</v>
      </c>
      <c r="OF180" s="1">
        <f>IF($E180+$I180+$D$7&lt;=OF$22,0,IF(OF$22-$D$7&gt;=$E180,-VLOOKUP($C180,Input!$A$8:$HV$39,MATCH(OF$21,Input!$A$6:$HV$6,0),FALSE)/$G180*$F180,0))*$D180*$G$4/100</f>
        <v>0</v>
      </c>
      <c r="OG180" s="1">
        <f>IF($E180+$I180+$D$7&lt;=OG$22,0,IF(OG$22-$D$7&gt;=$E180,-VLOOKUP($C180,Input!$A$8:$HV$39,MATCH(OG$21,Input!$A$6:$HV$6,0),FALSE)/$G180*$F180,0))*$D180*$G$4/100</f>
        <v>0</v>
      </c>
      <c r="OH180" s="1">
        <f>IF($E180+$I180+$D$7&lt;=OH$22,0,IF(OH$22-$D$7&gt;=$E180,-VLOOKUP($C180,Input!$A$8:$HV$39,MATCH(OH$21,Input!$A$6:$HV$6,0),FALSE)/$G180*$F180,0))*$D180*$G$4/100</f>
        <v>0</v>
      </c>
      <c r="OI180" s="1">
        <f>IF($E180+$I180+$D$7&lt;=OI$22,0,IF(OI$22-$D$7&gt;=$E180,-VLOOKUP($C180,Input!$A$8:$HV$39,MATCH(OI$21,Input!$A$6:$HV$6,0),FALSE)/$G180*$F180,0))*$D180*$G$4/100</f>
        <v>0</v>
      </c>
      <c r="OK180" t="str">
        <f>VLOOKUP($C180,Input!$A$8:$HW$39,MATCH(OK$21,Input!$A$6:$HW$6,0),FALSE)</f>
        <v>NA</v>
      </c>
      <c r="OL180" s="1">
        <f>IF($E180+$I180+$D$7&lt;=OL$22,0,IF(OL$22-$D$7&gt;=$E180,IF(COUNTIF($KZ180:LP180,"&gt;0")&gt;0,VLOOKUP($C180,Input!$A$8:$HV$21,MATCH($OK$21+COUNTIF($KZ180:LP180,"&gt;0"),Input!$A$6:$HV$6,0),FALSE),0),0))*$D180</f>
        <v>0</v>
      </c>
      <c r="OM180" s="1">
        <f>IF($E180+$I180+$D$7&lt;=OM$22,0,IF(OM$22-$D$7&gt;=$E180,IF(COUNTIF($KZ180:LQ180,"&gt;0")&gt;0,VLOOKUP($C180,Input!$A$8:$HV$21,MATCH($OK$21+COUNTIF($KZ180:LQ180,"&gt;0"),Input!$A$6:$HV$6,0),FALSE),0),0))*$D180</f>
        <v>0</v>
      </c>
      <c r="ON180" s="1">
        <f>IF($E180+$I180+$D$7&lt;=ON$22,0,IF(ON$22-$D$7&gt;=$E180,IF(COUNTIF($KZ180:LR180,"&gt;0")&gt;0,VLOOKUP($C180,Input!$A$8:$HV$21,MATCH($OK$21+COUNTIF($KZ180:LR180,"&gt;0"),Input!$A$6:$HV$6,0),FALSE),0),0))*$D180</f>
        <v>0</v>
      </c>
      <c r="OO180" s="1">
        <f>IF($E180+$I180+$D$7&lt;=OO$22,0,IF(OO$22-$D$7&gt;=$E180,IF(COUNTIF($KZ180:LS180,"&gt;0")&gt;0,VLOOKUP($C180,Input!$A$8:$HV$21,MATCH($OK$21+COUNTIF($KZ180:LS180,"&gt;0"),Input!$A$6:$HV$6,0),FALSE),0),0))*$D180</f>
        <v>0</v>
      </c>
      <c r="OP180" s="1">
        <f>IF($E180+$I180+$D$7&lt;=OP$22,0,IF(OP$22-$D$7&gt;=$E180,IF(COUNTIF($KZ180:LT180,"&gt;0")&gt;0,VLOOKUP($C180,Input!$A$8:$HV$21,MATCH($OK$21+COUNTIF($KZ180:LT180,"&gt;0"),Input!$A$6:$HV$6,0),FALSE),0),0))*$D180</f>
        <v>0</v>
      </c>
      <c r="OQ180" s="1">
        <f>IF($E180+$I180+$D$7&lt;=OQ$22,0,IF(OQ$22-$D$7&gt;=$E180,IF(COUNTIF($KZ180:LU180,"&gt;0")&gt;0,VLOOKUP($C180,Input!$A$8:$HV$21,MATCH($OK$21+COUNTIF($KZ180:LU180,"&gt;0"),Input!$A$6:$HV$6,0),FALSE),0),0))*$D180</f>
        <v>0</v>
      </c>
      <c r="OR180" s="1">
        <f>IF($E180+$I180+$D$7&lt;=OR$22,0,IF(OR$22-$D$7&gt;=$E180,IF(COUNTIF($KZ180:LV180,"&gt;0")&gt;0,VLOOKUP($C180,Input!$A$8:$HV$21,MATCH($OK$21+COUNTIF($KZ180:LV180,"&gt;0"),Input!$A$6:$HV$6,0),FALSE),0),0))*$D180</f>
        <v>0</v>
      </c>
      <c r="OS180" s="1">
        <f>IF($E180+$I180+$D$7&lt;=OS$22,0,IF(OS$22-$D$7&gt;=$E180,IF(COUNTIF($KZ180:LW180,"&gt;0")&gt;0,VLOOKUP($C180,Input!$A$8:$HV$21,MATCH($OK$21+COUNTIF($KZ180:LW180,"&gt;0"),Input!$A$6:$HV$6,0),FALSE),0),0))*$D180</f>
        <v>0</v>
      </c>
      <c r="OT180" s="1">
        <f>IF($E180+$I180+$D$7&lt;=OT$22,0,IF(OT$22-$D$7&gt;=$E180,IF(COUNTIF($KZ180:LX180,"&gt;0")&gt;0,VLOOKUP($C180,Input!$A$8:$HV$21,MATCH($OK$21+COUNTIF($KZ180:LX180,"&gt;0"),Input!$A$6:$HV$6,0),FALSE),0),0))*$D180</f>
        <v>0</v>
      </c>
      <c r="OU180" s="1">
        <f>IF($E180+$I180+$D$7&lt;=OU$22,0,IF(OU$22-$D$7&gt;=$E180,IF(COUNTIF($KZ180:LY180,"&gt;0")&gt;0,VLOOKUP($C180,Input!$A$8:$HV$21,MATCH($OK$21+COUNTIF($KZ180:LY180,"&gt;0"),Input!$A$6:$HV$6,0),FALSE),0),0))*$D180</f>
        <v>0</v>
      </c>
      <c r="OV180" s="1">
        <f>IF($E180+$I180+$D$7&lt;=OV$22,0,IF(OV$22-$D$7&gt;=$E180,IF(COUNTIF($KZ180:LZ180,"&gt;0")&gt;0,VLOOKUP($C180,Input!$A$8:$HV$21,MATCH($OK$21+COUNTIF($KZ180:LZ180,"&gt;0"),Input!$A$6:$HV$6,0),FALSE),0),0))*$D180</f>
        <v>0</v>
      </c>
      <c r="OW180" s="1">
        <f>IF($E180+$I180+$D$7&lt;=OW$22,0,IF(OW$22-$D$7&gt;=$E180,IF(COUNTIF($KZ180:MA180,"&gt;0")&gt;0,VLOOKUP($C180,Input!$A$8:$HV$21,MATCH($OK$21+COUNTIF($KZ180:MA180,"&gt;0"),Input!$A$6:$HV$6,0),FALSE),0),0))*$D180</f>
        <v>0</v>
      </c>
      <c r="OX180" s="1">
        <f>IF($E180+$I180+$D$7&lt;=OX$22,0,IF(OX$22-$D$7&gt;=$E180,IF(COUNTIF($KZ180:MB180,"&gt;0")&gt;0,VLOOKUP($C180,Input!$A$8:$HV$21,MATCH($OK$21+COUNTIF($KZ180:MB180,"&gt;0"),Input!$A$6:$HV$6,0),FALSE),0),0))*$D180</f>
        <v>0</v>
      </c>
      <c r="OY180" s="1">
        <f>IF($E180+$I180+$D$7&lt;=OY$22,0,IF(OY$22-$D$7&gt;=$E180,IF(COUNTIF($KZ180:MC180,"&gt;0")&gt;0,VLOOKUP($C180,Input!$A$8:$HV$21,MATCH($OK$21+COUNTIF($KZ180:MC180,"&gt;0"),Input!$A$6:$HV$6,0),FALSE),0),0))*$D180</f>
        <v>0</v>
      </c>
      <c r="OZ180" s="1">
        <f>IF($E180+$I180+$D$7&lt;=OZ$22,0,IF(OZ$22-$D$7&gt;=$E180,IF(COUNTIF($KZ180:MD180,"&gt;0")&gt;0,VLOOKUP($C180,Input!$A$8:$HV$21,MATCH($OK$21+COUNTIF($KZ180:MD180,"&gt;0"),Input!$A$6:$HV$6,0),FALSE),0),0))*$D180</f>
        <v>0</v>
      </c>
      <c r="PA180" s="1">
        <f>IF($E180+$I180+$D$7&lt;=PA$22,0,IF(PA$22-$D$7&gt;=$E180,IF(COUNTIF($KZ180:ME180,"&gt;0")&gt;0,VLOOKUP($C180,Input!$A$8:$HV$21,MATCH($OK$21+COUNTIF($KZ180:ME180,"&gt;0"),Input!$A$6:$HV$6,0),FALSE),0),0))*$D180</f>
        <v>0</v>
      </c>
      <c r="PB180" s="1">
        <f>IF($E180+$I180+$D$7&lt;=PB$22,0,IF(PB$22-$D$7&gt;=$E180,IF(COUNTIF($KZ180:MF180,"&gt;0")&gt;0,VLOOKUP($C180,Input!$A$8:$HV$21,MATCH($OK$21+COUNTIF($KZ180:MF180,"&gt;0"),Input!$A$6:$HV$6,0),FALSE),0),0))*$D180</f>
        <v>0</v>
      </c>
      <c r="PC180" s="1">
        <f>IF($E180+$I180+$D$7&lt;=PC$22,0,IF(PC$22-$D$7&gt;=$E180,IF(COUNTIF($KZ180:MG180,"&gt;0")&gt;0,VLOOKUP($C180,Input!$A$8:$HV$21,MATCH($OK$21+COUNTIF($KZ180:MG180,"&gt;0"),Input!$A$6:$HV$6,0),FALSE),0),0))*$D180</f>
        <v>0</v>
      </c>
      <c r="PD180" s="1">
        <f>IF($E180+$I180+$D$7&lt;=PD$22,0,IF(PD$22-$D$7&gt;=$E180,IF(COUNTIF($KZ180:MH180,"&gt;0")&gt;0,VLOOKUP($C180,Input!$A$8:$HV$21,MATCH($OK$21+COUNTIF($KZ180:MH180,"&gt;0"),Input!$A$6:$HV$6,0),FALSE),0),0))*$D180</f>
        <v>0</v>
      </c>
      <c r="PE180" s="1">
        <f>IF($E180+$I180+$D$7&lt;=PE$22,0,IF(PE$22-$D$7&gt;=$E180,IF(COUNTIF($KZ180:MI180,"&gt;0")&gt;0,VLOOKUP($C180,Input!$A$8:$HV$21,MATCH($OK$21+COUNTIF($KZ180:MI180,"&gt;0"),Input!$A$6:$HV$6,0),FALSE),0),0))*$D180</f>
        <v>0</v>
      </c>
      <c r="PF180" s="1">
        <f>IF($E180+$I180+$D$7&lt;=PF$22,0,IF(PF$22-$D$7&gt;=$E180,IF(COUNTIF($KZ180:MJ180,"&gt;0")&gt;0,VLOOKUP($C180,Input!$A$8:$HV$21,MATCH($OK$21+COUNTIF($KZ180:MJ180,"&gt;0"),Input!$A$6:$HV$6,0),FALSE),0),0))*$D180</f>
        <v>0</v>
      </c>
      <c r="PG180" s="1">
        <f>IF($E180+$I180+$D$7&lt;=PG$22,0,IF(PG$22-$D$7&gt;=$E180,IF(COUNTIF($KZ180:MK180,"&gt;0")&gt;0,VLOOKUP($C180,Input!$A$8:$HV$21,MATCH($OK$21+COUNTIF($KZ180:MK180,"&gt;0"),Input!$A$6:$HV$6,0),FALSE),0),0))*$D180</f>
        <v>0</v>
      </c>
      <c r="PH180" s="1">
        <f>IF($E180+$I180+$D$7&lt;=PH$22,0,IF(PH$22-$D$7&gt;=$E180,IF(COUNTIF($KZ180:ML180,"&gt;0")&gt;0,VLOOKUP($C180,Input!$A$8:$HV$21,MATCH($OK$21+COUNTIF($KZ180:ML180,"&gt;0"),Input!$A$6:$HV$6,0),FALSE),0),0))*$D180</f>
        <v>0</v>
      </c>
      <c r="PI180" s="1">
        <f>IF($E180+$I180+$D$7&lt;=PI$22,0,IF(PI$22-$D$7&gt;=$E180,IF(COUNTIF($KZ180:MM180,"&gt;0")&gt;0,VLOOKUP($C180,Input!$A$8:$HV$21,MATCH($OK$21+COUNTIF($KZ180:MM180,"&gt;0"),Input!$A$6:$HV$6,0),FALSE),0),0))*$D180</f>
        <v>0</v>
      </c>
      <c r="PJ180" s="1">
        <f>IF($E180+$I180+$D$7&lt;=PJ$22,0,IF(PJ$22-$D$7&gt;=$E180,IF(COUNTIF($KZ180:MN180,"&gt;0")&gt;0,VLOOKUP($C180,Input!$A$8:$HV$21,MATCH($OK$21+COUNTIF($KZ180:MN180,"&gt;0"),Input!$A$6:$HV$6,0),FALSE),0),0))*$D180</f>
        <v>0</v>
      </c>
      <c r="PK180" s="1">
        <f>IF($E180+$I180+$D$7&lt;=PK$22,0,IF(PK$22-$D$7&gt;=$E180,IF(COUNTIF($KZ180:MO180,"&gt;0")&gt;0,VLOOKUP($C180,Input!$A$8:$HV$21,MATCH($OK$21+COUNTIF($KZ180:MO180,"&gt;0"),Input!$A$6:$HV$6,0),FALSE),0),0))*$D180</f>
        <v>0</v>
      </c>
      <c r="PL180" s="1">
        <f>IF($E180+$I180+$D$7&lt;=PL$22,0,IF(PL$22-$D$7&gt;=$E180,IF(COUNTIF($KZ180:MP180,"&gt;0")&gt;0,VLOOKUP($C180,Input!$A$8:$HV$21,MATCH($OK$21+COUNTIF($KZ180:MP180,"&gt;0"),Input!$A$6:$HV$6,0),FALSE),0),0))*$D180</f>
        <v>0</v>
      </c>
      <c r="PM180" s="1">
        <f>IF($E180+$I180+$D$7&lt;=PM$22,0,IF(PM$22-$D$7&gt;=$E180,IF(COUNTIF($KZ180:MQ180,"&gt;0")&gt;0,VLOOKUP($C180,Input!$A$8:$HV$21,MATCH($OK$21+COUNTIF($KZ180:MQ180,"&gt;0"),Input!$A$6:$HV$6,0),FALSE),0),0))*$D180</f>
        <v>0</v>
      </c>
      <c r="PN180" s="1">
        <f>IF($E180+$I180+$D$7&lt;=PN$22,0,IF(PN$22-$D$7&gt;=$E180,IF(COUNTIF($KZ180:MR180,"&gt;0")&gt;0,VLOOKUP($C180,Input!$A$8:$HV$21,MATCH($OK$21+COUNTIF($KZ180:MR180,"&gt;0"),Input!$A$6:$HV$6,0),FALSE),0),0))*$D180</f>
        <v>0</v>
      </c>
      <c r="PO180" s="1">
        <f>IF($E180+$I180+$D$7&lt;=PO$22,0,IF(PO$22-$D$7&gt;=$E180,IF(COUNTIF($KZ180:MS180,"&gt;0")&gt;0,VLOOKUP($C180,Input!$A$8:$HV$21,MATCH($OK$21+COUNTIF($KZ180:MS180,"&gt;0"),Input!$A$6:$HV$6,0),FALSE),0),0))*$D180</f>
        <v>0</v>
      </c>
      <c r="PP180" s="1">
        <f>IF($E180+$I180+$D$7&lt;=PP$22,0,IF(PP$22-$D$7&gt;=$E180,IF(COUNTIF($KZ180:MT180,"&gt;0")&gt;0,VLOOKUP($C180,Input!$A$8:$HV$21,MATCH($OK$21+COUNTIF($KZ180:MT180,"&gt;0"),Input!$A$6:$HV$6,0),FALSE),0),0))*$D180</f>
        <v>0</v>
      </c>
      <c r="PQ180" s="1">
        <f>IF($E180+$I180+$D$7&lt;=PQ$22,0,IF(PQ$22-$D$7&gt;=$E180,IF(COUNTIF($KZ180:MU180,"&gt;0")&gt;0,VLOOKUP($C180,Input!$A$8:$HV$21,MATCH($OK$21+COUNTIF($KZ180:MU180,"&gt;0"),Input!$A$6:$HV$6,0),FALSE),0),0))*$D180</f>
        <v>0</v>
      </c>
      <c r="PR180" s="1">
        <f>IF($E180+$I180+$D$7&lt;=PR$22,0,IF(PR$22-$D$7&gt;=$E180,IF(COUNTIF($KZ180:MV180,"&gt;0")&gt;0,VLOOKUP($C180,Input!$A$8:$HV$21,MATCH($OK$21+COUNTIF($KZ180:MV180,"&gt;0"),Input!$A$6:$HV$6,0),FALSE),0),0))*$D180</f>
        <v>0</v>
      </c>
      <c r="PS180" s="1">
        <f>IF($E180+$I180+$D$7&lt;=PS$22,0,IF(PS$22-$D$7&gt;=$E180,IF(COUNTIF($KZ180:MW180,"&gt;0")&gt;0,VLOOKUP($C180,Input!$A$8:$HV$21,MATCH($OK$21+COUNTIF($KZ180:MW180,"&gt;0"),Input!$A$6:$HV$6,0),FALSE),0),0))*$D180</f>
        <v>0</v>
      </c>
      <c r="PT180" s="1">
        <f>IF($E180+$I180+$D$7&lt;=PT$22,0,IF(PT$22-$D$7&gt;=$E180,IF(COUNTIF($KZ180:MX180,"&gt;0")&gt;0,VLOOKUP($C180,Input!$A$8:$HV$21,MATCH($OK$21+COUNTIF($KZ180:MX180,"&gt;0"),Input!$A$6:$HV$6,0),FALSE),0),0))*$D180</f>
        <v>0</v>
      </c>
      <c r="PV180" s="1" t="str">
        <f t="shared" si="1066"/>
        <v>2029 MY 40' CNG w Midlife Rebuild {0 Buses}</v>
      </c>
      <c r="PW180" s="1">
        <f t="shared" si="1067"/>
        <v>0</v>
      </c>
      <c r="PX180" s="1">
        <f t="shared" si="1068"/>
        <v>0</v>
      </c>
      <c r="PY180" s="1">
        <f t="shared" si="1069"/>
        <v>0</v>
      </c>
      <c r="PZ180" s="1">
        <f t="shared" si="1070"/>
        <v>0</v>
      </c>
      <c r="QA180" s="1">
        <f t="shared" si="1071"/>
        <v>0</v>
      </c>
      <c r="QB180" s="1">
        <f t="shared" si="1072"/>
        <v>0</v>
      </c>
      <c r="QC180" s="1">
        <f t="shared" si="1073"/>
        <v>0</v>
      </c>
      <c r="QD180" s="1">
        <f t="shared" si="1074"/>
        <v>0</v>
      </c>
      <c r="QE180" s="1">
        <f t="shared" si="1075"/>
        <v>0</v>
      </c>
      <c r="QF180" s="1">
        <f t="shared" si="1076"/>
        <v>0</v>
      </c>
      <c r="QG180" s="1">
        <f t="shared" si="1077"/>
        <v>0</v>
      </c>
      <c r="QH180" s="1">
        <f t="shared" si="1078"/>
        <v>0</v>
      </c>
      <c r="QI180" s="1">
        <f t="shared" si="1079"/>
        <v>0</v>
      </c>
      <c r="QJ180" s="1">
        <f t="shared" si="1080"/>
        <v>0</v>
      </c>
      <c r="QK180" s="1">
        <f t="shared" si="1081"/>
        <v>0</v>
      </c>
      <c r="QL180" s="1">
        <f t="shared" si="1082"/>
        <v>0</v>
      </c>
      <c r="QM180" s="1">
        <f t="shared" si="1083"/>
        <v>0</v>
      </c>
      <c r="QN180" s="1">
        <f t="shared" si="1084"/>
        <v>0</v>
      </c>
      <c r="QO180" s="1">
        <f t="shared" si="1085"/>
        <v>0</v>
      </c>
      <c r="QP180" s="1">
        <f t="shared" si="1086"/>
        <v>0</v>
      </c>
      <c r="QQ180" s="1">
        <f t="shared" si="1087"/>
        <v>0</v>
      </c>
      <c r="QR180" s="1">
        <f t="shared" si="1088"/>
        <v>0</v>
      </c>
      <c r="QS180" s="1">
        <f t="shared" si="1089"/>
        <v>0</v>
      </c>
      <c r="QT180" s="1">
        <f t="shared" si="1090"/>
        <v>0</v>
      </c>
      <c r="QU180" s="1">
        <f t="shared" si="1091"/>
        <v>0</v>
      </c>
      <c r="QV180" s="1">
        <f t="shared" si="1092"/>
        <v>0</v>
      </c>
      <c r="QW180" s="1">
        <f t="shared" si="1093"/>
        <v>0</v>
      </c>
      <c r="QX180" s="1">
        <f t="shared" si="1094"/>
        <v>0</v>
      </c>
      <c r="QY180" s="1">
        <f t="shared" si="1095"/>
        <v>0</v>
      </c>
      <c r="QZ180" s="1">
        <f t="shared" si="1096"/>
        <v>0</v>
      </c>
      <c r="RA180" s="1">
        <f t="shared" si="1097"/>
        <v>0</v>
      </c>
      <c r="RB180" s="1">
        <f t="shared" si="1098"/>
        <v>0</v>
      </c>
      <c r="RC180" s="1">
        <f t="shared" si="1099"/>
        <v>0</v>
      </c>
      <c r="RD180" s="1">
        <f t="shared" si="1100"/>
        <v>0</v>
      </c>
      <c r="RE180" s="1">
        <f t="shared" si="1101"/>
        <v>0</v>
      </c>
      <c r="RF180" s="1">
        <f t="shared" si="1102"/>
        <v>0</v>
      </c>
      <c r="RG180" s="1">
        <f t="shared" si="1103"/>
        <v>0</v>
      </c>
      <c r="RH180" s="72"/>
      <c r="RI180" s="91"/>
    </row>
    <row r="181" spans="1:477" hidden="1" outlineLevel="1" x14ac:dyDescent="0.25">
      <c r="A181" s="89"/>
      <c r="B181" s="143"/>
      <c r="C181" s="111" t="str">
        <f t="shared" si="1064"/>
        <v>40' CNG w Midlife Rebuild</v>
      </c>
      <c r="D181" s="108">
        <f t="shared" si="1065"/>
        <v>0</v>
      </c>
      <c r="E181" s="110">
        <f t="shared" si="1026"/>
        <v>2030</v>
      </c>
      <c r="F181" s="68">
        <f t="shared" si="870"/>
        <v>40000</v>
      </c>
      <c r="G181" s="69">
        <f>VLOOKUP($C181,Input!$A$8:$HV$39,MATCH(G$21,Input!$A$6:$HV$6,0),FALSE)</f>
        <v>2.91</v>
      </c>
      <c r="H181" s="123">
        <f>VLOOKUP($C181,Input!$A$8:$HV$39,MATCH(H$21,Input!$A$6:$HV$6,0),FALSE)</f>
        <v>0</v>
      </c>
      <c r="I181" s="70">
        <f>VLOOKUP($C181,Input!$A$8:$HV$39,MATCH(I$21,Input!$A$6:$HV$6,0),FALSE)</f>
        <v>14</v>
      </c>
      <c r="J181" s="1">
        <f>+IF($E181=J$22,VLOOKUP($C181,Input!$A$8:$AN$39,MATCH(J$21,Input!$A$6:$AN$6,0),FALSE)+$H181,0)*$D181</f>
        <v>0</v>
      </c>
      <c r="K181" s="1">
        <f>+IF($E181=K$22,VLOOKUP($C181,Input!$A$8:$AN$39,MATCH(K$21,Input!$A$6:$AN$6,0),FALSE)+$H181,0)*$D181</f>
        <v>0</v>
      </c>
      <c r="L181" s="1">
        <f>+IF($E181=L$22,VLOOKUP($C181,Input!$A$8:$AN$39,MATCH(L$21,Input!$A$6:$AN$6,0),FALSE)+$H181,0)*$D181</f>
        <v>0</v>
      </c>
      <c r="M181" s="1">
        <f>+IF($E181=M$22,VLOOKUP($C181,Input!$A$8:$AN$39,MATCH(M$21,Input!$A$6:$AN$6,0),FALSE)+$H181,0)*$D181</f>
        <v>0</v>
      </c>
      <c r="N181" s="1">
        <f>+IF($E181=N$22,VLOOKUP($C181,Input!$A$8:$AN$39,MATCH(N$21,Input!$A$6:$AN$6,0),FALSE)+$H181,0)*$D181</f>
        <v>0</v>
      </c>
      <c r="O181" s="1">
        <f>+IF($E181=O$22,VLOOKUP($C181,Input!$A$8:$AN$39,MATCH(O$21,Input!$A$6:$AN$6,0),FALSE)+$H181,0)*$D181</f>
        <v>0</v>
      </c>
      <c r="P181" s="1">
        <f>+IF($E181=P$22,VLOOKUP($C181,Input!$A$8:$AN$39,MATCH(P$21,Input!$A$6:$AN$6,0),FALSE)+$H181,0)*$D181</f>
        <v>0</v>
      </c>
      <c r="Q181" s="1">
        <f>+IF($E181=Q$22,VLOOKUP($C181,Input!$A$8:$AN$39,MATCH(Q$21,Input!$A$6:$AN$6,0),FALSE)+$H181,0)*$D181</f>
        <v>0</v>
      </c>
      <c r="R181" s="1">
        <f>+IF($E181=R$22,VLOOKUP($C181,Input!$A$8:$AN$39,MATCH(R$21,Input!$A$6:$AN$6,0),FALSE)+$H181,0)*$D181</f>
        <v>0</v>
      </c>
      <c r="S181" s="1">
        <f>+IF($E181=S$22,VLOOKUP($C181,Input!$A$8:$AN$39,MATCH(S$21,Input!$A$6:$AN$6,0),FALSE)+$H181,0)*$D181</f>
        <v>0</v>
      </c>
      <c r="T181" s="1">
        <f>+IF($E181=T$22,VLOOKUP($C181,Input!$A$8:$AN$39,MATCH(T$21,Input!$A$6:$AN$6,0),FALSE)+$H181,0)*$D181</f>
        <v>0</v>
      </c>
      <c r="U181" s="1">
        <f>+IF($E181=U$22,VLOOKUP($C181,Input!$A$8:$AN$39,MATCH(U$21,Input!$A$6:$AN$6,0),FALSE)+$H181,0)*$D181</f>
        <v>0</v>
      </c>
      <c r="V181" s="1">
        <f>+IF($E181=V$22,VLOOKUP($C181,Input!$A$8:$AN$39,MATCH(V$21,Input!$A$6:$AN$6,0),FALSE)+$H181,0)*$D181</f>
        <v>0</v>
      </c>
      <c r="W181" s="1">
        <f>+IF($E181=W$22,VLOOKUP($C181,Input!$A$8:$AN$39,MATCH(W$21,Input!$A$6:$AN$6,0),FALSE)+$H181,0)*$D181</f>
        <v>0</v>
      </c>
      <c r="X181" s="1">
        <f>+IF($E181=X$22,VLOOKUP($C181,Input!$A$8:$AN$39,MATCH(X$21,Input!$A$6:$AN$6,0),FALSE)+$H181,0)*$D181</f>
        <v>0</v>
      </c>
      <c r="Y181" s="1">
        <f>+IF($E181=Y$22,VLOOKUP($C181,Input!$A$8:$AN$39,MATCH(Y$21,Input!$A$6:$AN$6,0),FALSE)+$H181,0)*$D181</f>
        <v>0</v>
      </c>
      <c r="Z181" s="1">
        <f>+IF($E181=Z$22,VLOOKUP($C181,Input!$A$8:$AN$39,MATCH(Z$21,Input!$A$6:$AN$6,0),FALSE)+$H181,0)*$D181</f>
        <v>0</v>
      </c>
      <c r="AA181" s="1">
        <f>+IF($E181=AA$22,VLOOKUP($C181,Input!$A$8:$AN$39,MATCH(AA$21,Input!$A$6:$AN$6,0),FALSE)+$H181,0)*$D181</f>
        <v>0</v>
      </c>
      <c r="AB181" s="1">
        <f>+IF($E181=AB$22,VLOOKUP($C181,Input!$A$8:$AN$39,MATCH(AB$21,Input!$A$6:$AN$6,0),FALSE)+$H181,0)*$D181</f>
        <v>0</v>
      </c>
      <c r="AC181" s="1">
        <f>+IF($E181=AC$22,VLOOKUP($C181,Input!$A$8:$AN$39,MATCH(AC$21,Input!$A$6:$AN$6,0),FALSE)+$H181,0)*$D181</f>
        <v>0</v>
      </c>
      <c r="AD181" s="1">
        <f>+IF($E181=AD$22,VLOOKUP($C181,Input!$A$8:$AN$39,MATCH(AD$21,Input!$A$6:$AN$6,0),FALSE)+$H181,0)*$D181</f>
        <v>0</v>
      </c>
      <c r="AE181" s="1">
        <f>+IF($E181=AE$22,VLOOKUP($C181,Input!$A$8:$AN$39,MATCH(AE$21,Input!$A$6:$AN$6,0),FALSE)+$H181,0)*$D181</f>
        <v>0</v>
      </c>
      <c r="AF181" s="1">
        <f>+IF($E181=AF$22,VLOOKUP($C181,Input!$A$8:$AN$39,MATCH(AF$21,Input!$A$6:$AN$6,0),FALSE)+$H181,0)*$D181</f>
        <v>0</v>
      </c>
      <c r="AG181" s="1">
        <f>+IF($E181=AG$22,VLOOKUP($C181,Input!$A$8:$AN$39,MATCH(AG$21,Input!$A$6:$AN$6,0),FALSE)+$H181,0)*$D181</f>
        <v>0</v>
      </c>
      <c r="AH181" s="1">
        <f>+IF($E181=AH$22,VLOOKUP($C181,Input!$A$8:$AN$39,MATCH(AH$21,Input!$A$6:$AN$6,0),FALSE)+$H181,0)*$D181</f>
        <v>0</v>
      </c>
      <c r="AI181" s="1">
        <f>+IF($E181=AI$22,VLOOKUP($C181,Input!$A$8:$AN$39,MATCH(AI$21,Input!$A$6:$AN$6,0),FALSE)+$H181,0)*$D181</f>
        <v>0</v>
      </c>
      <c r="AJ181" s="1">
        <f>+IF($E181=AJ$22,VLOOKUP($C181,Input!$A$8:$AN$39,MATCH(AJ$21,Input!$A$6:$AN$6,0),FALSE)+$H181,0)*$D181</f>
        <v>0</v>
      </c>
      <c r="AK181" s="1">
        <f>+IF($E181=AK$22,VLOOKUP($C181,Input!$A$8:$AN$39,MATCH(AK$21,Input!$A$6:$AN$6,0),FALSE)+$H181,0)*$D181</f>
        <v>0</v>
      </c>
      <c r="AL181" s="1">
        <f>+IF($E181=AL$22,VLOOKUP($C181,Input!$A$8:$AN$39,MATCH(AL$21,Input!$A$6:$AN$6,0),FALSE)+$H181,0)*$D181</f>
        <v>0</v>
      </c>
      <c r="AM181" s="1">
        <f>+IF($E181=AM$22,VLOOKUP($C181,Input!$A$8:$AN$39,MATCH(AM$21,Input!$A$6:$AN$6,0),FALSE)+$H181,0)*$D181</f>
        <v>0</v>
      </c>
      <c r="AN181" s="1">
        <f>+IF($E181=AN$22,VLOOKUP($C181,Input!$A$8:$AN$39,MATCH(AN$21,Input!$A$6:$AN$6,0),FALSE)+$H181,0)*$D181</f>
        <v>0</v>
      </c>
      <c r="AO181" s="1">
        <f>+IF($E181=AO$22,VLOOKUP($C181,Input!$A$8:$AN$39,MATCH(AO$21,Input!$A$6:$AN$6,0),FALSE)+$H181,0)*$D181</f>
        <v>0</v>
      </c>
      <c r="AP181" s="1">
        <f>+IF($E181=AP$22,VLOOKUP($C181,Input!$A$8:$AN$39,MATCH(AP$21,Input!$A$6:$AN$6,0),FALSE)+$H181,0)*$D181</f>
        <v>0</v>
      </c>
      <c r="AQ181" s="1">
        <f>+IF($E181=AQ$22,VLOOKUP($C181,Input!$A$8:$AN$39,MATCH(AQ$21,Input!$A$6:$AN$6,0),FALSE)+$H181,0)*$D181</f>
        <v>0</v>
      </c>
      <c r="AR181" s="1">
        <f>+IF($E181=AR$22,VLOOKUP($C181,Input!$A$8:$AN$39,MATCH(AR$21,Input!$A$6:$AN$6,0),FALSE)+$H181,0)*$D181</f>
        <v>0</v>
      </c>
      <c r="AT181" t="str">
        <f>VLOOKUP($C181,Input!$A$8:$HV$39,MATCH(AT$21,Input!$A$6:$HV$6,0),FALSE)</f>
        <v>Parts and administrative cost</v>
      </c>
      <c r="AU181" s="1">
        <f>+IF($E181=AU$22,VLOOKUP($C181,Input!$A$8:$HV$39,MATCH(AU$21,Input!$A$6:$HV$6,0),FALSE),0)*$D181</f>
        <v>0</v>
      </c>
      <c r="AV181" s="1">
        <f>+IF($E181=AV$22,VLOOKUP($C181,Input!$A$8:$HV$39,MATCH(AV$21,Input!$A$6:$HV$6,0),FALSE),0)*$D181</f>
        <v>0</v>
      </c>
      <c r="AW181" s="1">
        <f>+IF($E181=AW$22,VLOOKUP($C181,Input!$A$8:$HV$39,MATCH(AW$21,Input!$A$6:$HV$6,0),FALSE),0)*$D181</f>
        <v>0</v>
      </c>
      <c r="AX181" s="1">
        <f>+IF($E181=AX$22,VLOOKUP($C181,Input!$A$8:$HV$39,MATCH(AX$21,Input!$A$6:$HV$6,0),FALSE),0)*$D181</f>
        <v>0</v>
      </c>
      <c r="AY181" s="1">
        <f>+IF($E181=AY$22,VLOOKUP($C181,Input!$A$8:$HV$39,MATCH(AY$21,Input!$A$6:$HV$6,0),FALSE),0)*$D181</f>
        <v>0</v>
      </c>
      <c r="AZ181" s="1">
        <f>+IF($E181=AZ$22,VLOOKUP($C181,Input!$A$8:$HV$39,MATCH(AZ$21,Input!$A$6:$HV$6,0),FALSE),0)*$D181</f>
        <v>0</v>
      </c>
      <c r="BA181" s="1">
        <f>+IF($E181=BA$22,VLOOKUP($C181,Input!$A$8:$HV$39,MATCH(BA$21,Input!$A$6:$HV$6,0),FALSE),0)*$D181</f>
        <v>0</v>
      </c>
      <c r="BB181" s="1">
        <f>+IF($E181=BB$22,VLOOKUP($C181,Input!$A$8:$HV$39,MATCH(BB$21,Input!$A$6:$HV$6,0),FALSE),0)*$D181</f>
        <v>0</v>
      </c>
      <c r="BC181" s="1">
        <f>+IF($E181=BC$22,VLOOKUP($C181,Input!$A$8:$HV$39,MATCH(BC$21,Input!$A$6:$HV$6,0),FALSE),0)*$D181</f>
        <v>0</v>
      </c>
      <c r="BD181" s="1">
        <f>+IF($E181=BD$22,VLOOKUP($C181,Input!$A$8:$HV$39,MATCH(BD$21,Input!$A$6:$HV$6,0),FALSE),0)*$D181</f>
        <v>0</v>
      </c>
      <c r="BE181" s="1">
        <f>+IF($E181=BE$22,VLOOKUP($C181,Input!$A$8:$HV$39,MATCH(BE$21,Input!$A$6:$HV$6,0),FALSE),0)*$D181</f>
        <v>0</v>
      </c>
      <c r="BF181" s="1">
        <f>+IF($E181=BF$22,VLOOKUP($C181,Input!$A$8:$HV$39,MATCH(BF$21,Input!$A$6:$HV$6,0),FALSE),0)*$D181</f>
        <v>0</v>
      </c>
      <c r="BG181" s="1">
        <f>+IF($E181=BG$22,VLOOKUP($C181,Input!$A$8:$HV$39,MATCH(BG$21,Input!$A$6:$HV$6,0),FALSE),0)*$D181</f>
        <v>0</v>
      </c>
      <c r="BH181" s="1">
        <f>+IF($E181=BH$22,VLOOKUP($C181,Input!$A$8:$HV$39,MATCH(BH$21,Input!$A$6:$HV$6,0),FALSE),0)*$D181</f>
        <v>0</v>
      </c>
      <c r="BI181" s="1">
        <f>+IF($E181=BI$22,VLOOKUP($C181,Input!$A$8:$HV$39,MATCH(BI$21,Input!$A$6:$HV$6,0),FALSE),0)*$D181</f>
        <v>0</v>
      </c>
      <c r="BJ181" s="1">
        <f>+IF($E181=BJ$22,VLOOKUP($C181,Input!$A$8:$HV$39,MATCH(BJ$21,Input!$A$6:$HV$6,0),FALSE),0)*$D181</f>
        <v>0</v>
      </c>
      <c r="BK181" s="1">
        <f>+IF($E181=BK$22,VLOOKUP($C181,Input!$A$8:$HV$39,MATCH(BK$21,Input!$A$6:$HV$6,0),FALSE),0)*$D181</f>
        <v>0</v>
      </c>
      <c r="BL181" s="1">
        <f>+IF($E181=BL$22,VLOOKUP($C181,Input!$A$8:$HV$39,MATCH(BL$21,Input!$A$6:$HV$6,0),FALSE),0)*$D181</f>
        <v>0</v>
      </c>
      <c r="BM181" s="1">
        <f>+IF($E181=BM$22,VLOOKUP($C181,Input!$A$8:$HV$39,MATCH(BM$21,Input!$A$6:$HV$6,0),FALSE),0)*$D181</f>
        <v>0</v>
      </c>
      <c r="BN181" s="1">
        <f>+IF($E181=BN$22,VLOOKUP($C181,Input!$A$8:$HV$39,MATCH(BN$21,Input!$A$6:$HV$6,0),FALSE),0)*$D181</f>
        <v>0</v>
      </c>
      <c r="BO181" s="1">
        <f>+IF($E181=BO$22,VLOOKUP($C181,Input!$A$8:$HV$39,MATCH(BO$21,Input!$A$6:$HV$6,0),FALSE),0)*$D181</f>
        <v>0</v>
      </c>
      <c r="BP181" s="1">
        <f>+IF($E181=BP$22,VLOOKUP($C181,Input!$A$8:$HV$39,MATCH(BP$21,Input!$A$6:$HV$6,0),FALSE),0)*$D181</f>
        <v>0</v>
      </c>
      <c r="BQ181" s="1">
        <f>+IF($E181=BQ$22,VLOOKUP($C181,Input!$A$8:$HV$39,MATCH(BQ$21,Input!$A$6:$HV$6,0),FALSE),0)*$D181</f>
        <v>0</v>
      </c>
      <c r="BR181" s="1">
        <f>+IF($E181=BR$22,VLOOKUP($C181,Input!$A$8:$HV$39,MATCH(BR$21,Input!$A$6:$HV$6,0),FALSE),0)*$D181</f>
        <v>0</v>
      </c>
      <c r="BS181" s="1">
        <f>+IF($E181=BS$22,VLOOKUP($C181,Input!$A$8:$HV$39,MATCH(BS$21,Input!$A$6:$HV$6,0),FALSE),0)*$D181</f>
        <v>0</v>
      </c>
      <c r="BT181" s="1">
        <f>+IF($E181=BT$22,VLOOKUP($C181,Input!$A$8:$HV$39,MATCH(BT$21,Input!$A$6:$HV$6,0),FALSE),0)*$D181</f>
        <v>0</v>
      </c>
      <c r="BU181" s="1">
        <f>+IF($E181=BU$22,VLOOKUP($C181,Input!$A$8:$HV$39,MATCH(BU$21,Input!$A$6:$HV$6,0),FALSE),0)*$D181</f>
        <v>0</v>
      </c>
      <c r="BV181" s="1">
        <f>+IF($E181=BV$22,VLOOKUP($C181,Input!$A$8:$HV$39,MATCH(BV$21,Input!$A$6:$HV$6,0),FALSE),0)*$D181</f>
        <v>0</v>
      </c>
      <c r="BW181" s="1">
        <f>+IF($E181=BW$22,VLOOKUP($C181,Input!$A$8:$HV$39,MATCH(BW$21,Input!$A$6:$HV$6,0),FALSE),0)*$D181</f>
        <v>0</v>
      </c>
      <c r="BX181" s="1">
        <f>+IF($E181=BX$22,VLOOKUP($C181,Input!$A$8:$HV$39,MATCH(BX$21,Input!$A$6:$HV$6,0),FALSE),0)*$D181</f>
        <v>0</v>
      </c>
      <c r="BY181" s="1">
        <f>+IF($E181=BY$22,VLOOKUP($C181,Input!$A$8:$HV$39,MATCH(BY$21,Input!$A$6:$HV$6,0),FALSE),0)*$D181</f>
        <v>0</v>
      </c>
      <c r="BZ181" s="1">
        <f>+IF($E181=BZ$22,VLOOKUP($C181,Input!$A$8:$HV$39,MATCH(BZ$21,Input!$A$6:$HV$6,0),FALSE),0)*$D181</f>
        <v>0</v>
      </c>
      <c r="CA181" s="1">
        <f>+IF($E181=CA$22,VLOOKUP($C181,Input!$A$8:$HV$39,MATCH(CA$21,Input!$A$6:$HV$6,0),FALSE),0)*$D181</f>
        <v>0</v>
      </c>
      <c r="CB181" s="1">
        <f>+IF($E181=CB$22,VLOOKUP($C181,Input!$A$8:$HV$39,MATCH(CB$21,Input!$A$6:$HV$6,0),FALSE),0)*$D181</f>
        <v>0</v>
      </c>
      <c r="CC181" s="1">
        <f>+IF($E181=CC$22,VLOOKUP($C181,Input!$A$8:$HV$39,MATCH(CC$21,Input!$A$6:$HV$6,0),FALSE),0)*$D181</f>
        <v>0</v>
      </c>
      <c r="CE181" t="str">
        <f>VLOOKUP($C181,Input!$A$8:$HV$39,MATCH(CE$21,Input!$A$6:$HV$6,0),FALSE)</f>
        <v>Engine Rebuild @ 7 Yr</v>
      </c>
      <c r="CF181" s="1">
        <f>IF($E181+$I181+$D$7&lt;=CF$22,0,IF(CF$22-$D$7&gt;=$E181,IF(COUNTIF($KZ181:LP181,"&gt;0")&gt;0,VLOOKUP($C181,Input!$A$8:$HV$21,MATCH($CE$21+COUNTIF($KZ181:LP181,"&gt;0"),Input!$A$6:$HV$6,0),FALSE),0),0))*$D181</f>
        <v>0</v>
      </c>
      <c r="CG181" s="1">
        <f>IF($E181+$I181+$D$7&lt;=CG$22,0,IF(CG$22-$D$7&gt;=$E181,IF(COUNTIF($KZ181:LQ181,"&gt;0")&gt;0,VLOOKUP($C181,Input!$A$8:$HV$21,MATCH($CE$21+COUNTIF($KZ181:LQ181,"&gt;0"),Input!$A$6:$HV$6,0),FALSE),0),0))*$D181</f>
        <v>0</v>
      </c>
      <c r="CH181" s="1">
        <f>IF($E181+$I181+$D$7&lt;=CH$22,0,IF(CH$22-$D$7&gt;=$E181,IF(COUNTIF($KZ181:LR181,"&gt;0")&gt;0,VLOOKUP($C181,Input!$A$8:$HV$21,MATCH($CE$21+COUNTIF($KZ181:LR181,"&gt;0"),Input!$A$6:$HV$6,0),FALSE),0),0))*$D181</f>
        <v>0</v>
      </c>
      <c r="CI181" s="1">
        <f>IF($E181+$I181+$D$7&lt;=CI$22,0,IF(CI$22-$D$7&gt;=$E181,IF(COUNTIF($KZ181:LS181,"&gt;0")&gt;0,VLOOKUP($C181,Input!$A$8:$HV$21,MATCH($CE$21+COUNTIF($KZ181:LS181,"&gt;0"),Input!$A$6:$HV$6,0),FALSE),0),0))*$D181</f>
        <v>0</v>
      </c>
      <c r="CJ181" s="1">
        <f>IF($E181+$I181+$D$7&lt;=CJ$22,0,IF(CJ$22-$D$7&gt;=$E181,IF(COUNTIF($KZ181:LT181,"&gt;0")&gt;0,VLOOKUP($C181,Input!$A$8:$HV$21,MATCH($CE$21+COUNTIF($KZ181:LT181,"&gt;0"),Input!$A$6:$HV$6,0),FALSE),0),0))*$D181</f>
        <v>0</v>
      </c>
      <c r="CK181" s="1">
        <f>IF($E181+$I181+$D$7&lt;=CK$22,0,IF(CK$22-$D$7&gt;=$E181,IF(COUNTIF($KZ181:LU181,"&gt;0")&gt;0,VLOOKUP($C181,Input!$A$8:$HV$21,MATCH($CE$21+COUNTIF($KZ181:LU181,"&gt;0"),Input!$A$6:$HV$6,0),FALSE),0),0))*$D181</f>
        <v>0</v>
      </c>
      <c r="CL181" s="1">
        <f>IF($E181+$I181+$D$7&lt;=CL$22,0,IF(CL$22-$D$7&gt;=$E181,IF(COUNTIF($KZ181:LV181,"&gt;0")&gt;0,VLOOKUP($C181,Input!$A$8:$HV$21,MATCH($CE$21+COUNTIF($KZ181:LV181,"&gt;0"),Input!$A$6:$HV$6,0),FALSE),0),0))*$D181</f>
        <v>0</v>
      </c>
      <c r="CM181" s="1">
        <f>IF($E181+$I181+$D$7&lt;=CM$22,0,IF(CM$22-$D$7&gt;=$E181,IF(COUNTIF($KZ181:LW181,"&gt;0")&gt;0,VLOOKUP($C181,Input!$A$8:$HV$21,MATCH($CE$21+COUNTIF($KZ181:LW181,"&gt;0"),Input!$A$6:$HV$6,0),FALSE),0),0))*$D181</f>
        <v>0</v>
      </c>
      <c r="CN181" s="1">
        <f>IF($E181+$I181+$D$7&lt;=CN$22,0,IF(CN$22-$D$7&gt;=$E181,IF(COUNTIF($KZ181:LX181,"&gt;0")&gt;0,VLOOKUP($C181,Input!$A$8:$HV$21,MATCH($CE$21+COUNTIF($KZ181:LX181,"&gt;0"),Input!$A$6:$HV$6,0),FALSE),0),0))*$D181</f>
        <v>0</v>
      </c>
      <c r="CO181" s="1">
        <f>IF($E181+$I181+$D$7&lt;=CO$22,0,IF(CO$22-$D$7&gt;=$E181,IF(COUNTIF($KZ181:LY181,"&gt;0")&gt;0,VLOOKUP($C181,Input!$A$8:$HV$21,MATCH($CE$21+COUNTIF($KZ181:LY181,"&gt;0"),Input!$A$6:$HV$6,0),FALSE),0),0))*$D181</f>
        <v>0</v>
      </c>
      <c r="CP181" s="1">
        <f>IF($E181+$I181+$D$7&lt;=CP$22,0,IF(CP$22-$D$7&gt;=$E181,IF(COUNTIF($KZ181:LZ181,"&gt;0")&gt;0,VLOOKUP($C181,Input!$A$8:$HV$21,MATCH($CE$21+COUNTIF($KZ181:LZ181,"&gt;0"),Input!$A$6:$HV$6,0),FALSE),0),0))*$D181</f>
        <v>0</v>
      </c>
      <c r="CQ181" s="1">
        <f>IF($E181+$I181+$D$7&lt;=CQ$22,0,IF(CQ$22-$D$7&gt;=$E181,IF(COUNTIF($KZ181:MA181,"&gt;0")&gt;0,VLOOKUP($C181,Input!$A$8:$HV$21,MATCH($CE$21+COUNTIF($KZ181:MA181,"&gt;0"),Input!$A$6:$HV$6,0),FALSE),0),0))*$D181</f>
        <v>0</v>
      </c>
      <c r="CR181" s="1">
        <f>IF($E181+$I181+$D$7&lt;=CR$22,0,IF(CR$22-$D$7&gt;=$E181,IF(COUNTIF($KZ181:MB181,"&gt;0")&gt;0,VLOOKUP($C181,Input!$A$8:$HV$21,MATCH($CE$21+COUNTIF($KZ181:MB181,"&gt;0"),Input!$A$6:$HV$6,0),FALSE),0),0))*$D181</f>
        <v>0</v>
      </c>
      <c r="CS181" s="1">
        <f>IF($E181+$I181+$D$7&lt;=CS$22,0,IF(CS$22-$D$7&gt;=$E181,IF(COUNTIF($KZ181:MC181,"&gt;0")&gt;0,VLOOKUP($C181,Input!$A$8:$HV$21,MATCH($CE$21+COUNTIF($KZ181:MC181,"&gt;0"),Input!$A$6:$HV$6,0),FALSE),0),0))*$D181</f>
        <v>0</v>
      </c>
      <c r="CT181" s="1">
        <f>IF($E181+$I181+$D$7&lt;=CT$22,0,IF(CT$22-$D$7&gt;=$E181,IF(COUNTIF($KZ181:MD181,"&gt;0")&gt;0,VLOOKUP($C181,Input!$A$8:$HV$21,MATCH($CE$21+COUNTIF($KZ181:MD181,"&gt;0"),Input!$A$6:$HV$6,0),FALSE),0),0))*$D181</f>
        <v>0</v>
      </c>
      <c r="CU181" s="1">
        <f>IF($E181+$I181+$D$7&lt;=CU$22,0,IF(CU$22-$D$7&gt;=$E181,IF(COUNTIF($KZ181:ME181,"&gt;0")&gt;0,VLOOKUP($C181,Input!$A$8:$HV$21,MATCH($CE$21+COUNTIF($KZ181:ME181,"&gt;0"),Input!$A$6:$HV$6,0),FALSE),0),0))*$D181</f>
        <v>0</v>
      </c>
      <c r="CV181" s="1">
        <f>IF($E181+$I181+$D$7&lt;=CV$22,0,IF(CV$22-$D$7&gt;=$E181,IF(COUNTIF($KZ181:MF181,"&gt;0")&gt;0,VLOOKUP($C181,Input!$A$8:$HV$21,MATCH($CE$21+COUNTIF($KZ181:MF181,"&gt;0"),Input!$A$6:$HV$6,0),FALSE),0),0))*$D181</f>
        <v>0</v>
      </c>
      <c r="CW181" s="1">
        <f>IF($E181+$I181+$D$7&lt;=CW$22,0,IF(CW$22-$D$7&gt;=$E181,IF(COUNTIF($KZ181:MG181,"&gt;0")&gt;0,VLOOKUP($C181,Input!$A$8:$HV$21,MATCH($CE$21+COUNTIF($KZ181:MG181,"&gt;0"),Input!$A$6:$HV$6,0),FALSE),0),0))*$D181</f>
        <v>0</v>
      </c>
      <c r="CX181" s="1">
        <f>IF($E181+$I181+$D$7&lt;=CX$22,0,IF(CX$22-$D$7&gt;=$E181,IF(COUNTIF($KZ181:MH181,"&gt;0")&gt;0,VLOOKUP($C181,Input!$A$8:$HV$21,MATCH($CE$21+COUNTIF($KZ181:MH181,"&gt;0"),Input!$A$6:$HV$6,0),FALSE),0),0))*$D181</f>
        <v>0</v>
      </c>
      <c r="CY181" s="1">
        <f>IF($E181+$I181+$D$7&lt;=CY$22,0,IF(CY$22-$D$7&gt;=$E181,IF(COUNTIF($KZ181:MI181,"&gt;0")&gt;0,VLOOKUP($C181,Input!$A$8:$HV$21,MATCH($CE$21+COUNTIF($KZ181:MI181,"&gt;0"),Input!$A$6:$HV$6,0),FALSE),0),0))*$D181</f>
        <v>0</v>
      </c>
      <c r="CZ181" s="1">
        <f>IF($E181+$I181+$D$7&lt;=CZ$22,0,IF(CZ$22-$D$7&gt;=$E181,IF(COUNTIF($KZ181:MJ181,"&gt;0")&gt;0,VLOOKUP($C181,Input!$A$8:$HV$21,MATCH($CE$21+COUNTIF($KZ181:MJ181,"&gt;0"),Input!$A$6:$HV$6,0),FALSE),0),0))*$D181</f>
        <v>0</v>
      </c>
      <c r="DA181" s="1">
        <f>IF($E181+$I181+$D$7&lt;=DA$22,0,IF(DA$22-$D$7&gt;=$E181,IF(COUNTIF($KZ181:MK181,"&gt;0")&gt;0,VLOOKUP($C181,Input!$A$8:$HV$21,MATCH($CE$21+COUNTIF($KZ181:MK181,"&gt;0"),Input!$A$6:$HV$6,0),FALSE),0),0))*$D181</f>
        <v>0</v>
      </c>
      <c r="DB181" s="1">
        <f>IF($E181+$I181+$D$7&lt;=DB$22,0,IF(DB$22-$D$7&gt;=$E181,IF(COUNTIF($KZ181:ML181,"&gt;0")&gt;0,VLOOKUP($C181,Input!$A$8:$HV$21,MATCH($CE$21+COUNTIF($KZ181:ML181,"&gt;0"),Input!$A$6:$HV$6,0),FALSE),0),0))*$D181</f>
        <v>0</v>
      </c>
      <c r="DC181" s="1">
        <f>IF($E181+$I181+$D$7&lt;=DC$22,0,IF(DC$22-$D$7&gt;=$E181,IF(COUNTIF($KZ181:MM181,"&gt;0")&gt;0,VLOOKUP($C181,Input!$A$8:$HV$21,MATCH($CE$21+COUNTIF($KZ181:MM181,"&gt;0"),Input!$A$6:$HV$6,0),FALSE),0),0))*$D181</f>
        <v>0</v>
      </c>
      <c r="DD181" s="1">
        <f>IF($E181+$I181+$D$7&lt;=DD$22,0,IF(DD$22-$D$7&gt;=$E181,IF(COUNTIF($KZ181:MN181,"&gt;0")&gt;0,VLOOKUP($C181,Input!$A$8:$HV$21,MATCH($CE$21+COUNTIF($KZ181:MN181,"&gt;0"),Input!$A$6:$HV$6,0),FALSE),0),0))*$D181</f>
        <v>0</v>
      </c>
      <c r="DE181" s="1">
        <f>IF($E181+$I181+$D$7&lt;=DE$22,0,IF(DE$22-$D$7&gt;=$E181,IF(COUNTIF($KZ181:MO181,"&gt;0")&gt;0,VLOOKUP($C181,Input!$A$8:$HV$21,MATCH($CE$21+COUNTIF($KZ181:MO181,"&gt;0"),Input!$A$6:$HV$6,0),FALSE),0),0))*$D181</f>
        <v>0</v>
      </c>
      <c r="DF181" s="1">
        <f>IF($E181+$I181+$D$7&lt;=DF$22,0,IF(DF$22-$D$7&gt;=$E181,IF(COUNTIF($KZ181:MP181,"&gt;0")&gt;0,VLOOKUP($C181,Input!$A$8:$HV$21,MATCH($CE$21+COUNTIF($KZ181:MP181,"&gt;0"),Input!$A$6:$HV$6,0),FALSE),0),0))*$D181</f>
        <v>0</v>
      </c>
      <c r="DG181" s="1">
        <f>IF($E181+$I181+$D$7&lt;=DG$22,0,IF(DG$22-$D$7&gt;=$E181,IF(COUNTIF($KZ181:MQ181,"&gt;0")&gt;0,VLOOKUP($C181,Input!$A$8:$HV$21,MATCH($CE$21+COUNTIF($KZ181:MQ181,"&gt;0"),Input!$A$6:$HV$6,0),FALSE),0),0))*$D181</f>
        <v>0</v>
      </c>
      <c r="DH181" s="1">
        <f>IF($E181+$I181+$D$7&lt;=DH$22,0,IF(DH$22-$D$7&gt;=$E181,IF(COUNTIF($KZ181:MR181,"&gt;0")&gt;0,VLOOKUP($C181,Input!$A$8:$HV$21,MATCH($CE$21+COUNTIF($KZ181:MR181,"&gt;0"),Input!$A$6:$HV$6,0),FALSE),0),0))*$D181</f>
        <v>0</v>
      </c>
      <c r="DI181" s="1">
        <f>IF($E181+$I181+$D$7&lt;=DI$22,0,IF(DI$22-$D$7&gt;=$E181,IF(COUNTIF($KZ181:MS181,"&gt;0")&gt;0,VLOOKUP($C181,Input!$A$8:$HV$21,MATCH($CE$21+COUNTIF($KZ181:MS181,"&gt;0"),Input!$A$6:$HV$6,0),FALSE),0),0))*$D181</f>
        <v>0</v>
      </c>
      <c r="DJ181" s="1">
        <f>IF($E181+$I181+$D$7&lt;=DJ$22,0,IF(DJ$22-$D$7&gt;=$E181,IF(COUNTIF($KZ181:MT181,"&gt;0")&gt;0,VLOOKUP($C181,Input!$A$8:$HV$21,MATCH($CE$21+COUNTIF($KZ181:MT181,"&gt;0"),Input!$A$6:$HV$6,0),FALSE),0),0))*$D181</f>
        <v>0</v>
      </c>
      <c r="DK181" s="1">
        <f>IF($E181+$I181+$D$7&lt;=DK$22,0,IF(DK$22-$D$7&gt;=$E181,IF(COUNTIF($KZ181:MU181,"&gt;0")&gt;0,VLOOKUP($C181,Input!$A$8:$HV$21,MATCH($CE$21+COUNTIF($KZ181:MU181,"&gt;0"),Input!$A$6:$HV$6,0),FALSE),0),0))*$D181</f>
        <v>0</v>
      </c>
      <c r="DL181" s="1">
        <f>IF($E181+$I181+$D$7&lt;=DL$22,0,IF(DL$22-$D$7&gt;=$E181,IF(COUNTIF($KZ181:MV181,"&gt;0")&gt;0,VLOOKUP($C181,Input!$A$8:$HV$21,MATCH($CE$21+COUNTIF($KZ181:MV181,"&gt;0"),Input!$A$6:$HV$6,0),FALSE),0),0))*$D181</f>
        <v>0</v>
      </c>
      <c r="DM181" s="1">
        <f>IF($E181+$I181+$D$7&lt;=DM$22,0,IF(DM$22-$D$7&gt;=$E181,IF(COUNTIF($KZ181:MW181,"&gt;0")&gt;0,VLOOKUP($C181,Input!$A$8:$HV$21,MATCH($CE$21+COUNTIF($KZ181:MW181,"&gt;0"),Input!$A$6:$HV$6,0),FALSE),0),0))*$D181</f>
        <v>0</v>
      </c>
      <c r="DN181" s="1">
        <f>IF($E181+$I181+$D$7&lt;=DN$22,0,IF(DN$22-$D$7&gt;=$E181,IF(COUNTIF($KZ181:MX181,"&gt;0")&gt;0,VLOOKUP($C181,Input!$A$8:$HV$21,MATCH($CE$21+COUNTIF($KZ181:MX181,"&gt;0"),Input!$A$6:$HV$6,0),FALSE),0),0))*$D181</f>
        <v>0</v>
      </c>
      <c r="DP181" t="str">
        <f>+VLOOKUP($C181,Input!$A$8:$GZ$39,MATCH(DP$21,Input!$A$6:$GZ$6,0),FALSE)</f>
        <v>Bus Maintenance at 0.85/mile</v>
      </c>
      <c r="DQ181" s="1">
        <f>IF($E181+$I181+$D$7&lt;=DQ$22,0,IF(DQ$22-$D$7&gt;=$E181,IF(COUNTIF($KZ181:LP181,"&gt;0")&gt;0,VLOOKUP($C181,Input!$A$8:$HV$21,MATCH($DP$21+COUNTIF($KZ181:LP181,"&gt;0"),Input!$A$6:$HV$6,0),FALSE),0),0))*$D181*$F181</f>
        <v>0</v>
      </c>
      <c r="DR181" s="1">
        <f>IF($E181+$I181+$D$7&lt;=DR$22,0,IF(DR$22-$D$7&gt;=$E181,IF(COUNTIF($KZ181:LQ181,"&gt;0")&gt;0,VLOOKUP($C181,Input!$A$8:$HV$21,MATCH($DP$21+COUNTIF($KZ181:LQ181,"&gt;0"),Input!$A$6:$HV$6,0),FALSE),0),0))*$D181*$F181</f>
        <v>0</v>
      </c>
      <c r="DS181" s="1">
        <f>IF($E181+$I181+$D$7&lt;=DS$22,0,IF(DS$22-$D$7&gt;=$E181,IF(COUNTIF($KZ181:LR181,"&gt;0")&gt;0,VLOOKUP($C181,Input!$A$8:$HV$21,MATCH($DP$21+COUNTIF($KZ181:LR181,"&gt;0"),Input!$A$6:$HV$6,0),FALSE),0),0))*$D181*$F181</f>
        <v>0</v>
      </c>
      <c r="DT181" s="1">
        <f>IF($E181+$I181+$D$7&lt;=DT$22,0,IF(DT$22-$D$7&gt;=$E181,IF(COUNTIF($KZ181:LS181,"&gt;0")&gt;0,VLOOKUP($C181,Input!$A$8:$HV$21,MATCH($DP$21+COUNTIF($KZ181:LS181,"&gt;0"),Input!$A$6:$HV$6,0),FALSE),0),0))*$D181*$F181</f>
        <v>0</v>
      </c>
      <c r="DU181" s="1">
        <f>IF($E181+$I181+$D$7&lt;=DU$22,0,IF(DU$22-$D$7&gt;=$E181,IF(COUNTIF($KZ181:LT181,"&gt;0")&gt;0,VLOOKUP($C181,Input!$A$8:$HV$21,MATCH($DP$21+COUNTIF($KZ181:LT181,"&gt;0"),Input!$A$6:$HV$6,0),FALSE),0),0))*$D181*$F181</f>
        <v>0</v>
      </c>
      <c r="DV181" s="1">
        <f>IF($E181+$I181+$D$7&lt;=DV$22,0,IF(DV$22-$D$7&gt;=$E181,IF(COUNTIF($KZ181:LU181,"&gt;0")&gt;0,VLOOKUP($C181,Input!$A$8:$HV$21,MATCH($DP$21+COUNTIF($KZ181:LU181,"&gt;0"),Input!$A$6:$HV$6,0),FALSE),0),0))*$D181*$F181</f>
        <v>0</v>
      </c>
      <c r="DW181" s="1">
        <f>IF($E181+$I181+$D$7&lt;=DW$22,0,IF(DW$22-$D$7&gt;=$E181,IF(COUNTIF($KZ181:LV181,"&gt;0")&gt;0,VLOOKUP($C181,Input!$A$8:$HV$21,MATCH($DP$21+COUNTIF($KZ181:LV181,"&gt;0"),Input!$A$6:$HV$6,0),FALSE),0),0))*$D181*$F181</f>
        <v>0</v>
      </c>
      <c r="DX181" s="1">
        <f>IF($E181+$I181+$D$7&lt;=DX$22,0,IF(DX$22-$D$7&gt;=$E181,IF(COUNTIF($KZ181:LW181,"&gt;0")&gt;0,VLOOKUP($C181,Input!$A$8:$HV$21,MATCH($DP$21+COUNTIF($KZ181:LW181,"&gt;0"),Input!$A$6:$HV$6,0),FALSE),0),0))*$D181*$F181</f>
        <v>0</v>
      </c>
      <c r="DY181" s="1">
        <f>IF($E181+$I181+$D$7&lt;=DY$22,0,IF(DY$22-$D$7&gt;=$E181,IF(COUNTIF($KZ181:LX181,"&gt;0")&gt;0,VLOOKUP($C181,Input!$A$8:$HV$21,MATCH($DP$21+COUNTIF($KZ181:LX181,"&gt;0"),Input!$A$6:$HV$6,0),FALSE),0),0))*$D181*$F181</f>
        <v>0</v>
      </c>
      <c r="DZ181" s="1">
        <f>IF($E181+$I181+$D$7&lt;=DZ$22,0,IF(DZ$22-$D$7&gt;=$E181,IF(COUNTIF($KZ181:LY181,"&gt;0")&gt;0,VLOOKUP($C181,Input!$A$8:$HV$21,MATCH($DP$21+COUNTIF($KZ181:LY181,"&gt;0"),Input!$A$6:$HV$6,0),FALSE),0),0))*$D181*$F181</f>
        <v>0</v>
      </c>
      <c r="EA181" s="1">
        <f>IF($E181+$I181+$D$7&lt;=EA$22,0,IF(EA$22-$D$7&gt;=$E181,IF(COUNTIF($KZ181:LZ181,"&gt;0")&gt;0,VLOOKUP($C181,Input!$A$8:$HV$21,MATCH($DP$21+COUNTIF($KZ181:LZ181,"&gt;0"),Input!$A$6:$HV$6,0),FALSE),0),0))*$D181*$F181</f>
        <v>0</v>
      </c>
      <c r="EB181" s="1">
        <f>IF($E181+$I181+$D$7&lt;=EB$22,0,IF(EB$22-$D$7&gt;=$E181,IF(COUNTIF($KZ181:MA181,"&gt;0")&gt;0,VLOOKUP($C181,Input!$A$8:$HV$21,MATCH($DP$21+COUNTIF($KZ181:MA181,"&gt;0"),Input!$A$6:$HV$6,0),FALSE),0),0))*$D181*$F181</f>
        <v>0</v>
      </c>
      <c r="EC181" s="1">
        <f>IF($E181+$I181+$D$7&lt;=EC$22,0,IF(EC$22-$D$7&gt;=$E181,IF(COUNTIF($KZ181:MB181,"&gt;0")&gt;0,VLOOKUP($C181,Input!$A$8:$HV$21,MATCH($DP$21+COUNTIF($KZ181:MB181,"&gt;0"),Input!$A$6:$HV$6,0),FALSE),0),0))*$D181*$F181</f>
        <v>0</v>
      </c>
      <c r="ED181" s="1">
        <f>IF($E181+$I181+$D$7&lt;=ED$22,0,IF(ED$22-$D$7&gt;=$E181,IF(COUNTIF($KZ181:MC181,"&gt;0")&gt;0,VLOOKUP($C181,Input!$A$8:$HV$21,MATCH($DP$21+COUNTIF($KZ181:MC181,"&gt;0"),Input!$A$6:$HV$6,0),FALSE),0),0))*$D181*$F181</f>
        <v>0</v>
      </c>
      <c r="EE181" s="1">
        <f>IF($E181+$I181+$D$7&lt;=EE$22,0,IF(EE$22-$D$7&gt;=$E181,IF(COUNTIF($KZ181:MD181,"&gt;0")&gt;0,VLOOKUP($C181,Input!$A$8:$HV$21,MATCH($DP$21+COUNTIF($KZ181:MD181,"&gt;0"),Input!$A$6:$HV$6,0),FALSE),0),0))*$D181*$F181</f>
        <v>0</v>
      </c>
      <c r="EF181" s="1">
        <f>IF($E181+$I181+$D$7&lt;=EF$22,0,IF(EF$22-$D$7&gt;=$E181,IF(COUNTIF($KZ181:ME181,"&gt;0")&gt;0,VLOOKUP($C181,Input!$A$8:$HV$21,MATCH($DP$21+COUNTIF($KZ181:ME181,"&gt;0"),Input!$A$6:$HV$6,0),FALSE),0),0))*$D181*$F181</f>
        <v>0</v>
      </c>
      <c r="EG181" s="1">
        <f>IF($E181+$I181+$D$7&lt;=EG$22,0,IF(EG$22-$D$7&gt;=$E181,IF(COUNTIF($KZ181:MF181,"&gt;0")&gt;0,VLOOKUP($C181,Input!$A$8:$HV$21,MATCH($DP$21+COUNTIF($KZ181:MF181,"&gt;0"),Input!$A$6:$HV$6,0),FALSE),0),0))*$D181*$F181</f>
        <v>0</v>
      </c>
      <c r="EH181" s="1">
        <f>IF($E181+$I181+$D$7&lt;=EH$22,0,IF(EH$22-$D$7&gt;=$E181,IF(COUNTIF($KZ181:MG181,"&gt;0")&gt;0,VLOOKUP($C181,Input!$A$8:$HV$21,MATCH($DP$21+COUNTIF($KZ181:MG181,"&gt;0"),Input!$A$6:$HV$6,0),FALSE),0),0))*$D181*$F181</f>
        <v>0</v>
      </c>
      <c r="EI181" s="1">
        <f>IF($E181+$I181+$D$7&lt;=EI$22,0,IF(EI$22-$D$7&gt;=$E181,IF(COUNTIF($KZ181:MH181,"&gt;0")&gt;0,VLOOKUP($C181,Input!$A$8:$HV$21,MATCH($DP$21+COUNTIF($KZ181:MH181,"&gt;0"),Input!$A$6:$HV$6,0),FALSE),0),0))*$D181*$F181</f>
        <v>0</v>
      </c>
      <c r="EJ181" s="1">
        <f>IF($E181+$I181+$D$7&lt;=EJ$22,0,IF(EJ$22-$D$7&gt;=$E181,IF(COUNTIF($KZ181:MI181,"&gt;0")&gt;0,VLOOKUP($C181,Input!$A$8:$HV$21,MATCH($DP$21+COUNTIF($KZ181:MI181,"&gt;0"),Input!$A$6:$HV$6,0),FALSE),0),0))*$D181*$F181</f>
        <v>0</v>
      </c>
      <c r="EK181" s="1">
        <f>IF($E181+$I181+$D$7&lt;=EK$22,0,IF(EK$22-$D$7&gt;=$E181,IF(COUNTIF($KZ181:MJ181,"&gt;0")&gt;0,VLOOKUP($C181,Input!$A$8:$HV$21,MATCH($DP$21+COUNTIF($KZ181:MJ181,"&gt;0"),Input!$A$6:$HV$6,0),FALSE),0),0))*$D181*$F181</f>
        <v>0</v>
      </c>
      <c r="EL181" s="1">
        <f>IF($E181+$I181+$D$7&lt;=EL$22,0,IF(EL$22-$D$7&gt;=$E181,IF(COUNTIF($KZ181:MK181,"&gt;0")&gt;0,VLOOKUP($C181,Input!$A$8:$HV$21,MATCH($DP$21+COUNTIF($KZ181:MK181,"&gt;0"),Input!$A$6:$HV$6,0),FALSE),0),0))*$D181*$F181</f>
        <v>0</v>
      </c>
      <c r="EM181" s="1">
        <f>IF($E181+$I181+$D$7&lt;=EM$22,0,IF(EM$22-$D$7&gt;=$E181,IF(COUNTIF($KZ181:ML181,"&gt;0")&gt;0,VLOOKUP($C181,Input!$A$8:$HV$21,MATCH($DP$21+COUNTIF($KZ181:ML181,"&gt;0"),Input!$A$6:$HV$6,0),FALSE),0),0))*$D181*$F181</f>
        <v>0</v>
      </c>
      <c r="EN181" s="1">
        <f>IF($E181+$I181+$D$7&lt;=EN$22,0,IF(EN$22-$D$7&gt;=$E181,IF(COUNTIF($KZ181:MM181,"&gt;0")&gt;0,VLOOKUP($C181,Input!$A$8:$HV$21,MATCH($DP$21+COUNTIF($KZ181:MM181,"&gt;0"),Input!$A$6:$HV$6,0),FALSE),0),0))*$D181*$F181</f>
        <v>0</v>
      </c>
      <c r="EO181" s="1">
        <f>IF($E181+$I181+$D$7&lt;=EO$22,0,IF(EO$22-$D$7&gt;=$E181,IF(COUNTIF($KZ181:MN181,"&gt;0")&gt;0,VLOOKUP($C181,Input!$A$8:$HV$21,MATCH($DP$21+COUNTIF($KZ181:MN181,"&gt;0"),Input!$A$6:$HV$6,0),FALSE),0),0))*$D181*$F181</f>
        <v>0</v>
      </c>
      <c r="EP181" s="1">
        <f>IF($E181+$I181+$D$7&lt;=EP$22,0,IF(EP$22-$D$7&gt;=$E181,IF(COUNTIF($KZ181:MO181,"&gt;0")&gt;0,VLOOKUP($C181,Input!$A$8:$HV$21,MATCH($DP$21+COUNTIF($KZ181:MO181,"&gt;0"),Input!$A$6:$HV$6,0),FALSE),0),0))*$D181*$F181</f>
        <v>0</v>
      </c>
      <c r="EQ181" s="1">
        <f>IF($E181+$I181+$D$7&lt;=EQ$22,0,IF(EQ$22-$D$7&gt;=$E181,IF(COUNTIF($KZ181:MP181,"&gt;0")&gt;0,VLOOKUP($C181,Input!$A$8:$HV$21,MATCH($DP$21+COUNTIF($KZ181:MP181,"&gt;0"),Input!$A$6:$HV$6,0),FALSE),0),0))*$D181*$F181</f>
        <v>0</v>
      </c>
      <c r="ER181" s="1">
        <f>IF($E181+$I181+$D$7&lt;=ER$22,0,IF(ER$22-$D$7&gt;=$E181,IF(COUNTIF($KZ181:MQ181,"&gt;0")&gt;0,VLOOKUP($C181,Input!$A$8:$HV$21,MATCH($DP$21+COUNTIF($KZ181:MQ181,"&gt;0"),Input!$A$6:$HV$6,0),FALSE),0),0))*$D181*$F181</f>
        <v>0</v>
      </c>
      <c r="ES181" s="1">
        <f>IF($E181+$I181+$D$7&lt;=ES$22,0,IF(ES$22-$D$7&gt;=$E181,IF(COUNTIF($KZ181:MR181,"&gt;0")&gt;0,VLOOKUP($C181,Input!$A$8:$HV$21,MATCH($DP$21+COUNTIF($KZ181:MR181,"&gt;0"),Input!$A$6:$HV$6,0),FALSE),0),0))*$D181*$F181</f>
        <v>0</v>
      </c>
      <c r="ET181" s="1">
        <f>IF($E181+$I181+$D$7&lt;=ET$22,0,IF(ET$22-$D$7&gt;=$E181,IF(COUNTIF($KZ181:MS181,"&gt;0")&gt;0,VLOOKUP($C181,Input!$A$8:$HV$21,MATCH($DP$21+COUNTIF($KZ181:MS181,"&gt;0"),Input!$A$6:$HV$6,0),FALSE),0),0))*$D181*$F181</f>
        <v>0</v>
      </c>
      <c r="EU181" s="1">
        <f>IF($E181+$I181+$D$7&lt;=EU$22,0,IF(EU$22-$D$7&gt;=$E181,IF(COUNTIF($KZ181:MT181,"&gt;0")&gt;0,VLOOKUP($C181,Input!$A$8:$HV$21,MATCH($DP$21+COUNTIF($KZ181:MT181,"&gt;0"),Input!$A$6:$HV$6,0),FALSE),0),0))*$D181*$F181</f>
        <v>0</v>
      </c>
      <c r="EV181" s="1">
        <f>IF($E181+$I181+$D$7&lt;=EV$22,0,IF(EV$22-$D$7&gt;=$E181,IF(COUNTIF($KZ181:MU181,"&gt;0")&gt;0,VLOOKUP($C181,Input!$A$8:$HV$21,MATCH($DP$21+COUNTIF($KZ181:MU181,"&gt;0"),Input!$A$6:$HV$6,0),FALSE),0),0))*$D181*$F181</f>
        <v>0</v>
      </c>
      <c r="EW181" s="1">
        <f>IF($E181+$I181+$D$7&lt;=EW$22,0,IF(EW$22-$D$7&gt;=$E181,IF(COUNTIF($KZ181:MV181,"&gt;0")&gt;0,VLOOKUP($C181,Input!$A$8:$HV$21,MATCH($DP$21+COUNTIF($KZ181:MV181,"&gt;0"),Input!$A$6:$HV$6,0),FALSE),0),0))*$D181*$F181</f>
        <v>0</v>
      </c>
      <c r="EX181" s="1">
        <f>IF($E181+$I181+$D$7&lt;=EX$22,0,IF(EX$22-$D$7&gt;=$E181,IF(COUNTIF($KZ181:MW181,"&gt;0")&gt;0,VLOOKUP($C181,Input!$A$8:$HV$21,MATCH($DP$21+COUNTIF($KZ181:MW181,"&gt;0"),Input!$A$6:$HV$6,0),FALSE),0),0))*$D181*$F181</f>
        <v>0</v>
      </c>
      <c r="EY181" s="1">
        <f>IF($E181+$I181+$D$7&lt;=EY$22,0,IF(EY$22-$D$7&gt;=$E181,IF(COUNTIF($KZ181:MX181,"&gt;0")&gt;0,VLOOKUP($C181,Input!$A$8:$HV$21,MATCH($DP$21+COUNTIF($KZ181:MX181,"&gt;0"),Input!$A$6:$HV$6,0),FALSE),0),0))*$D181*$F181</f>
        <v>0</v>
      </c>
      <c r="EZ181" s="1"/>
      <c r="FA181" t="str">
        <f>VLOOKUP($C181,Input!$A$8:$GZ$39,MATCH(FA$21,Input!$A$6:$GZ$6,0),FALSE)</f>
        <v>NA</v>
      </c>
      <c r="FB181">
        <f>IF((VLOOKUP($C181,Input!$A$8:$GZ$39,MATCH(FB$21,Input!$A$6:$GZ$6,0),FALSE))="Y",$D181/VLOOKUP($C181,Input!$A$8:$GZ$39,MATCH(FC$21,Input!$A$6:$GZ$6,0),FALSE),0)</f>
        <v>0</v>
      </c>
      <c r="FC181">
        <f>IF((VLOOKUP($C181,Input!$A$8:$GZ$39,MATCH(FB$21,Input!$A$6:$GZ$6,0),FALSE))="Y",0,IF((VLOOKUP($C181,Input!$A$8:$GZ$39,MATCH(FC$21,Input!$A$6:$GZ$6,0),FALSE))&gt;0,$D181/VLOOKUP($C181,Input!$A$8:$GZ$39,MATCH(FC$21,Input!$A$6:$GZ$6,0),FALSE),0))</f>
        <v>0</v>
      </c>
      <c r="FD181" s="1">
        <f>+IF($E181=FD$22,VLOOKUP($C181,Input!$A$8:$GZ$39,MATCH(FD$21,Input!$A$6:$GZ$6,0),FALSE),0)*IF(FD$110&gt;=MAX(FC$110:$FD$110),MIN((FD$110-MAX(FC$110:$FD$110)),(FD$110-FC$110)),0)+IF($E181=FD$22,VLOOKUP($C181,Input!$A$8:$GZ$39,MATCH(FD$21,Input!$A$6:$GZ$6,0),FALSE),0)*IF(FD$109&gt;=MAX(FC$109:$FD$109),MIN((FD$109-MAX(FC$109:$FD$109)),(FD$109-FC$109)),0)</f>
        <v>0</v>
      </c>
      <c r="FE181" s="1">
        <f>+IF($E181=FE$22,VLOOKUP($C181,Input!$A$8:$GZ$39,MATCH(FE$21,Input!$A$6:$GZ$6,0),FALSE),0)*IF(FE$110&gt;=MAX(FD$110:$FD$110),MIN((FE$110-MAX(FD$110:$FD$110)),(FE$110-FD$110)),0)+IF($E181=FE$22,VLOOKUP($C181,Input!$A$8:$GZ$39,MATCH(FE$21,Input!$A$6:$GZ$6,0),FALSE),0)*IF(FE$109&gt;=MAX(FD$109:$FD$109),MIN((FE$109-MAX(FD$109:$FD$109)),(FE$109-FD$109)),0)</f>
        <v>0</v>
      </c>
      <c r="FF181" s="1">
        <f>+IF($E181=FF$22,VLOOKUP($C181,Input!$A$8:$GZ$39,MATCH(FF$21,Input!$A$6:$GZ$6,0),FALSE),0)*IF(FF$110&gt;=MAX($FD$110:FE$110),MIN((FF$110-MAX($FD$110:FE$110)),(FF$110-FE$110)),0)+IF($E181=FF$22,VLOOKUP($C181,Input!$A$8:$GZ$39,MATCH(FF$21,Input!$A$6:$GZ$6,0),FALSE),0)*IF(FF$109&gt;=MAX($FD$109:FE$109),MIN((FF$109-MAX($FD$109:FE$109)),(FF$109-FE$109)),0)</f>
        <v>0</v>
      </c>
      <c r="FG181" s="1">
        <f>+IF($E181=FG$22,VLOOKUP($C181,Input!$A$8:$GZ$39,MATCH(FG$21,Input!$A$6:$GZ$6,0),FALSE),0)*IF(FG$110&gt;=MAX($FD$110:FF$110),MIN((FG$110-MAX($FD$110:FF$110)),(FG$110-FF$110)),0)+IF($E181=FG$22,VLOOKUP($C181,Input!$A$8:$GZ$39,MATCH(FG$21,Input!$A$6:$GZ$6,0),FALSE),0)*IF(FG$109&gt;=MAX($FD$109:FF$109),MIN((FG$109-MAX($FD$109:FF$109)),(FG$109-FF$109)),0)</f>
        <v>0</v>
      </c>
      <c r="FH181" s="1">
        <f>+IF($E181=FH$22,VLOOKUP($C181,Input!$A$8:$GZ$39,MATCH(FH$21,Input!$A$6:$GZ$6,0),FALSE),0)*IF(FH$110&gt;=MAX($FD$110:FG$110),MIN((FH$110-MAX($FD$110:FG$110)),(FH$110-FG$110)),0)+IF($E181=FH$22,VLOOKUP($C181,Input!$A$8:$GZ$39,MATCH(FH$21,Input!$A$6:$GZ$6,0),FALSE),0)*IF(FH$109&gt;=MAX($FD$109:FG$109),MIN((FH$109-MAX($FD$109:FG$109)),(FH$109-FG$109)),0)</f>
        <v>0</v>
      </c>
      <c r="FI181" s="1">
        <f>+IF($E181=FI$22,VLOOKUP($C181,Input!$A$8:$GZ$39,MATCH(FI$21,Input!$A$6:$GZ$6,0),FALSE),0)*IF(FI$110&gt;=MAX($FD$110:FH$110),MIN((FI$110-MAX($FD$110:FH$110)),(FI$110-FH$110)),0)+IF($E181=FI$22,VLOOKUP($C181,Input!$A$8:$GZ$39,MATCH(FI$21,Input!$A$6:$GZ$6,0),FALSE),0)*IF(FI$109&gt;=MAX($FD$109:FH$109),MIN((FI$109-MAX($FD$109:FH$109)),(FI$109-FH$109)),0)</f>
        <v>0</v>
      </c>
      <c r="FJ181" s="1">
        <f>+IF($E181=FJ$22,VLOOKUP($C181,Input!$A$8:$GZ$39,MATCH(FJ$21,Input!$A$6:$GZ$6,0),FALSE),0)*IF(FJ$110&gt;=MAX($FD$110:FI$110),MIN((FJ$110-MAX($FD$110:FI$110)),(FJ$110-FI$110)),0)+IF($E181=FJ$22,VLOOKUP($C181,Input!$A$8:$GZ$39,MATCH(FJ$21,Input!$A$6:$GZ$6,0),FALSE),0)*IF(FJ$109&gt;=MAX($FD$109:FI$109),MIN((FJ$109-MAX($FD$109:FI$109)),(FJ$109-FI$109)),0)</f>
        <v>0</v>
      </c>
      <c r="FK181" s="1">
        <f>+IF($E181=FK$22,VLOOKUP($C181,Input!$A$8:$GZ$39,MATCH(FK$21,Input!$A$6:$GZ$6,0),FALSE),0)*IF(FK$110&gt;=MAX($FD$110:FJ$110),MIN((FK$110-MAX($FD$110:FJ$110)),(FK$110-FJ$110)),0)+IF($E181=FK$22,VLOOKUP($C181,Input!$A$8:$GZ$39,MATCH(FK$21,Input!$A$6:$GZ$6,0),FALSE),0)*IF(FK$109&gt;=MAX($FD$109:FJ$109),MIN((FK$109-MAX($FD$109:FJ$109)),(FK$109-FJ$109)),0)</f>
        <v>0</v>
      </c>
      <c r="FL181" s="1">
        <f>+IF($E181=FL$22,VLOOKUP($C181,Input!$A$8:$GZ$39,MATCH(FL$21,Input!$A$6:$GZ$6,0),FALSE),0)*IF(FL$110&gt;=MAX($FD$110:FK$110),MIN((FL$110-MAX($FD$110:FK$110)),(FL$110-FK$110)),0)+IF($E181=FL$22,VLOOKUP($C181,Input!$A$8:$GZ$39,MATCH(FL$21,Input!$A$6:$GZ$6,0),FALSE),0)*IF(FL$109&gt;=MAX($FD$109:FK$109),MIN((FL$109-MAX($FD$109:FK$109)),(FL$109-FK$109)),0)</f>
        <v>0</v>
      </c>
      <c r="FM181" s="1">
        <f>+IF($E181=FM$22,VLOOKUP($C181,Input!$A$8:$GZ$39,MATCH(FM$21,Input!$A$6:$GZ$6,0),FALSE),0)*IF(FM$110&gt;=MAX($FD$110:FL$110),MIN((FM$110-MAX($FD$110:FL$110)),(FM$110-FL$110)),0)+IF($E181=FM$22,VLOOKUP($C181,Input!$A$8:$GZ$39,MATCH(FM$21,Input!$A$6:$GZ$6,0),FALSE),0)*IF(FM$109&gt;=MAX($FD$109:FL$109),MIN((FM$109-MAX($FD$109:FL$109)),(FM$109-FL$109)),0)</f>
        <v>0</v>
      </c>
      <c r="FN181" s="1">
        <f>+IF($E181=FN$22,VLOOKUP($C181,Input!$A$8:$GZ$39,MATCH(FN$21,Input!$A$6:$GZ$6,0),FALSE),0)*IF(FN$110&gt;=MAX($FD$110:FM$110),MIN((FN$110-MAX($FD$110:FM$110)),(FN$110-FM$110)),0)+IF($E181=FN$22,VLOOKUP($C181,Input!$A$8:$GZ$39,MATCH(FN$21,Input!$A$6:$GZ$6,0),FALSE),0)*IF(FN$109&gt;=MAX($FD$109:FM$109),MIN((FN$109-MAX($FD$109:FM$109)),(FN$109-FM$109)),0)</f>
        <v>0</v>
      </c>
      <c r="FO181" s="1">
        <f>+IF($E181=FO$22,VLOOKUP($C181,Input!$A$8:$GZ$39,MATCH(FO$21,Input!$A$6:$GZ$6,0),FALSE),0)*IF(FO$110&gt;=MAX($FD$110:FN$110),MIN((FO$110-MAX($FD$110:FN$110)),(FO$110-FN$110)),0)+IF($E181=FO$22,VLOOKUP($C181,Input!$A$8:$GZ$39,MATCH(FO$21,Input!$A$6:$GZ$6,0),FALSE),0)*IF(FO$109&gt;=MAX($FD$109:FN$109),MIN((FO$109-MAX($FD$109:FN$109)),(FO$109-FN$109)),0)</f>
        <v>0</v>
      </c>
      <c r="FP181" s="1">
        <f>+IF($E181=FP$22,VLOOKUP($C181,Input!$A$8:$GZ$39,MATCH(FP$21,Input!$A$6:$GZ$6,0),FALSE),0)*IF(FP$110&gt;=MAX($FD$110:FO$110),MIN((FP$110-MAX($FD$110:FO$110)),(FP$110-FO$110)),0)+IF($E181=FP$22,VLOOKUP($C181,Input!$A$8:$GZ$39,MATCH(FP$21,Input!$A$6:$GZ$6,0),FALSE),0)*IF(FP$109&gt;=MAX($FD$109:FO$109),MIN((FP$109-MAX($FD$109:FO$109)),(FP$109-FO$109)),0)</f>
        <v>0</v>
      </c>
      <c r="FQ181" s="1">
        <f>+IF($E181=FQ$22,VLOOKUP($C181,Input!$A$8:$GZ$39,MATCH(FQ$21,Input!$A$6:$GZ$6,0),FALSE),0)*IF(FQ$110&gt;=MAX($FD$110:FP$110),MIN((FQ$110-MAX($FD$110:FP$110)),(FQ$110-FP$110)),0)+IF($E181=FQ$22,VLOOKUP($C181,Input!$A$8:$GZ$39,MATCH(FQ$21,Input!$A$6:$GZ$6,0),FALSE),0)*IF(FQ$109&gt;=MAX($FD$109:FP$109),MIN((FQ$109-MAX($FD$109:FP$109)),(FQ$109-FP$109)),0)</f>
        <v>0</v>
      </c>
      <c r="FR181" s="1">
        <f>+IF($E181=FR$22,VLOOKUP($C181,Input!$A$8:$GZ$39,MATCH(FR$21,Input!$A$6:$GZ$6,0),FALSE),0)*IF(FR$110&gt;=MAX($FD$110:FQ$110),MIN((FR$110-MAX($FD$110:FQ$110)),(FR$110-FQ$110)),0)+IF($E181=FR$22,VLOOKUP($C181,Input!$A$8:$GZ$39,MATCH(FR$21,Input!$A$6:$GZ$6,0),FALSE),0)*IF(FR$109&gt;=MAX($FD$109:FQ$109),MIN((FR$109-MAX($FD$109:FQ$109)),(FR$109-FQ$109)),0)</f>
        <v>0</v>
      </c>
      <c r="FS181" s="1">
        <f>+IF($E181=FS$22,VLOOKUP($C181,Input!$A$8:$GZ$39,MATCH(FS$21,Input!$A$6:$GZ$6,0),FALSE),0)*IF(FS$110&gt;=MAX($FD$110:FR$110),MIN((FS$110-MAX($FD$110:FR$110)),(FS$110-FR$110)),0)+IF($E181=FS$22,VLOOKUP($C181,Input!$A$8:$GZ$39,MATCH(FS$21,Input!$A$6:$GZ$6,0),FALSE),0)*IF(FS$109&gt;=MAX($FD$109:FR$109),MIN((FS$109-MAX($FD$109:FR$109)),(FS$109-FR$109)),0)</f>
        <v>0</v>
      </c>
      <c r="FT181" s="1">
        <f>+IF($E181=FT$22,VLOOKUP($C181,Input!$A$8:$GZ$39,MATCH(FT$21,Input!$A$6:$GZ$6,0),FALSE),0)*IF(FT$110&gt;=MAX($FD$110:FS$110),MIN((FT$110-MAX($FD$110:FS$110)),(FT$110-FS$110)),0)+IF($E181=FT$22,VLOOKUP($C181,Input!$A$8:$GZ$39,MATCH(FT$21,Input!$A$6:$GZ$6,0),FALSE),0)*IF(FT$109&gt;=MAX($FD$109:FS$109),MIN((FT$109-MAX($FD$109:FS$109)),(FT$109-FS$109)),0)</f>
        <v>0</v>
      </c>
      <c r="FU181" s="1">
        <f>+IF($E181=FU$22,VLOOKUP($C181,Input!$A$8:$GZ$39,MATCH(FU$21,Input!$A$6:$GZ$6,0),FALSE),0)*IF(FU$110&gt;=MAX($FD$110:FT$110),MIN((FU$110-MAX($FD$110:FT$110)),(FU$110-FT$110)),0)+IF($E181=FU$22,VLOOKUP($C181,Input!$A$8:$GZ$39,MATCH(FU$21,Input!$A$6:$GZ$6,0),FALSE),0)*IF(FU$109&gt;=MAX($FD$109:FT$109),MIN((FU$109-MAX($FD$109:FT$109)),(FU$109-FT$109)),0)</f>
        <v>0</v>
      </c>
      <c r="FV181" s="1">
        <f>+IF($E181=FV$22,VLOOKUP($C181,Input!$A$8:$GZ$39,MATCH(FV$21,Input!$A$6:$GZ$6,0),FALSE),0)*IF(FV$110&gt;=MAX($FD$110:FU$110),MIN((FV$110-MAX($FD$110:FU$110)),(FV$110-FU$110)),0)+IF($E181=FV$22,VLOOKUP($C181,Input!$A$8:$GZ$39,MATCH(FV$21,Input!$A$6:$GZ$6,0),FALSE),0)*IF(FV$109&gt;=MAX($FD$109:FU$109),MIN((FV$109-MAX($FD$109:FU$109)),(FV$109-FU$109)),0)</f>
        <v>0</v>
      </c>
      <c r="FW181" s="1">
        <f>+IF($E181=FW$22,VLOOKUP($C181,Input!$A$8:$GZ$39,MATCH(FW$21,Input!$A$6:$GZ$6,0),FALSE),0)*IF(FW$110&gt;=MAX($FD$110:FV$110),MIN((FW$110-MAX($FD$110:FV$110)),(FW$110-FV$110)),0)+IF($E181=FW$22,VLOOKUP($C181,Input!$A$8:$GZ$39,MATCH(FW$21,Input!$A$6:$GZ$6,0),FALSE),0)*IF(FW$109&gt;=MAX($FD$109:FV$109),MIN((FW$109-MAX($FD$109:FV$109)),(FW$109-FV$109)),0)</f>
        <v>0</v>
      </c>
      <c r="FX181" s="1">
        <f>+IF($E181=FX$22,VLOOKUP($C181,Input!$A$8:$GZ$39,MATCH(FX$21,Input!$A$6:$GZ$6,0),FALSE),0)*IF(FX$110&gt;=MAX($FD$110:FW$110),MIN((FX$110-MAX($FD$110:FW$110)),(FX$110-FW$110)),0)+IF($E181=FX$22,VLOOKUP($C181,Input!$A$8:$GZ$39,MATCH(FX$21,Input!$A$6:$GZ$6,0),FALSE),0)*IF(FX$109&gt;=MAX($FD$109:FW$109),MIN((FX$109-MAX($FD$109:FW$109)),(FX$109-FW$109)),0)</f>
        <v>0</v>
      </c>
      <c r="FY181" s="1">
        <f>+IF($E181=FY$22,VLOOKUP($C181,Input!$A$8:$GZ$39,MATCH(FY$21,Input!$A$6:$GZ$6,0),FALSE),0)*IF(FY$110&gt;=MAX($FD$110:FX$110),MIN((FY$110-MAX($FD$110:FX$110)),(FY$110-FX$110)),0)+IF($E181=FY$22,VLOOKUP($C181,Input!$A$8:$GZ$39,MATCH(FY$21,Input!$A$6:$GZ$6,0),FALSE),0)*IF(FY$109&gt;=MAX($FD$109:FX$109),MIN((FY$109-MAX($FD$109:FX$109)),(FY$109-FX$109)),0)</f>
        <v>0</v>
      </c>
      <c r="FZ181" s="1">
        <f>+IF($E181=FZ$22,VLOOKUP($C181,Input!$A$8:$GZ$39,MATCH(FZ$21,Input!$A$6:$GZ$6,0),FALSE),0)*IF(FZ$110&gt;=MAX($FD$110:FY$110),MIN((FZ$110-MAX($FD$110:FY$110)),(FZ$110-FY$110)),0)+IF($E181=FZ$22,VLOOKUP($C181,Input!$A$8:$GZ$39,MATCH(FZ$21,Input!$A$6:$GZ$6,0),FALSE),0)*IF(FZ$109&gt;=MAX($FD$109:FY$109),MIN((FZ$109-MAX($FD$109:FY$109)),(FZ$109-FY$109)),0)</f>
        <v>0</v>
      </c>
      <c r="GA181" s="1">
        <f>+IF($E181=GA$22,VLOOKUP($C181,Input!$A$8:$GZ$39,MATCH(GA$21,Input!$A$6:$GZ$6,0),FALSE),0)*IF(GA$110&gt;=MAX($FD$110:FZ$110),MIN((GA$110-MAX($FD$110:FZ$110)),(GA$110-FZ$110)),0)+IF($E181=GA$22,VLOOKUP($C181,Input!$A$8:$GZ$39,MATCH(GA$21,Input!$A$6:$GZ$6,0),FALSE),0)*IF(GA$109&gt;=MAX($FD$109:FZ$109),MIN((GA$109-MAX($FD$109:FZ$109)),(GA$109-FZ$109)),0)</f>
        <v>0</v>
      </c>
      <c r="GB181" s="1">
        <f>+IF($E181=GB$22,VLOOKUP($C181,Input!$A$8:$GZ$39,MATCH(GB$21,Input!$A$6:$GZ$6,0),FALSE),0)*IF(GB$110&gt;=MAX($FD$110:GA$110),MIN((GB$110-MAX($FD$110:GA$110)),(GB$110-GA$110)),0)+IF($E181=GB$22,VLOOKUP($C181,Input!$A$8:$GZ$39,MATCH(GB$21,Input!$A$6:$GZ$6,0),FALSE),0)*IF(GB$109&gt;=MAX($FD$109:GA$109),MIN((GB$109-MAX($FD$109:GA$109)),(GB$109-GA$109)),0)</f>
        <v>0</v>
      </c>
      <c r="GC181" s="1">
        <f>+IF($E181=GC$22,VLOOKUP($C181,Input!$A$8:$GZ$39,MATCH(GC$21,Input!$A$6:$GZ$6,0),FALSE),0)*IF(GC$110&gt;=MAX($FD$110:GB$110),MIN((GC$110-MAX($FD$110:GB$110)),(GC$110-GB$110)),0)+IF($E181=GC$22,VLOOKUP($C181,Input!$A$8:$GZ$39,MATCH(GC$21,Input!$A$6:$GZ$6,0),FALSE),0)*IF(GC$109&gt;=MAX($FD$109:GB$109),MIN((GC$109-MAX($FD$109:GB$109)),(GC$109-GB$109)),0)</f>
        <v>0</v>
      </c>
      <c r="GD181" s="1">
        <f>+IF($E181=GD$22,VLOOKUP($C181,Input!$A$8:$GZ$39,MATCH(GD$21,Input!$A$6:$GZ$6,0),FALSE),0)*IF(GD$110&gt;=MAX($FD$110:GC$110),MIN((GD$110-MAX($FD$110:GC$110)),(GD$110-GC$110)),0)+IF($E181=GD$22,VLOOKUP($C181,Input!$A$8:$GZ$39,MATCH(GD$21,Input!$A$6:$GZ$6,0),FALSE),0)*IF(GD$109&gt;=MAX($FD$109:GC$109),MIN((GD$109-MAX($FD$109:GC$109)),(GD$109-GC$109)),0)</f>
        <v>0</v>
      </c>
      <c r="GE181" s="1">
        <f>+IF($E181=GE$22,VLOOKUP($C181,Input!$A$8:$GZ$39,MATCH(GE$21,Input!$A$6:$GZ$6,0),FALSE),0)*IF(GE$110&gt;=MAX($FD$110:GD$110),MIN((GE$110-MAX($FD$110:GD$110)),(GE$110-GD$110)),0)+IF($E181=GE$22,VLOOKUP($C181,Input!$A$8:$GZ$39,MATCH(GE$21,Input!$A$6:$GZ$6,0),FALSE),0)*IF(GE$109&gt;=MAX($FD$109:GD$109),MIN((GE$109-MAX($FD$109:GD$109)),(GE$109-GD$109)),0)</f>
        <v>0</v>
      </c>
      <c r="GF181" s="1">
        <f>+IF($E181=GF$22,VLOOKUP($C181,Input!$A$8:$GZ$39,MATCH(GF$21,Input!$A$6:$GZ$6,0),FALSE),0)*IF(GF$110&gt;=MAX($FD$110:GE$110),MIN((GF$110-MAX($FD$110:GE$110)),(GF$110-GE$110)),0)+IF($E181=GF$22,VLOOKUP($C181,Input!$A$8:$GZ$39,MATCH(GF$21,Input!$A$6:$GZ$6,0),FALSE),0)*IF(GF$109&gt;=MAX($FD$109:GE$109),MIN((GF$109-MAX($FD$109:GE$109)),(GF$109-GE$109)),0)</f>
        <v>0</v>
      </c>
      <c r="GG181" s="1">
        <f>+IF($E181=GG$22,VLOOKUP($C181,Input!$A$8:$GZ$39,MATCH(GG$21,Input!$A$6:$GZ$6,0),FALSE),0)*IF(GG$110&gt;=MAX($FD$110:GF$110),MIN((GG$110-MAX($FD$110:GF$110)),(GG$110-GF$110)),0)+IF($E181=GG$22,VLOOKUP($C181,Input!$A$8:$GZ$39,MATCH(GG$21,Input!$A$6:$GZ$6,0),FALSE),0)*IF(GG$109&gt;=MAX($FD$109:GF$109),MIN((GG$109-MAX($FD$109:GF$109)),(GG$109-GF$109)),0)</f>
        <v>0</v>
      </c>
      <c r="GH181" s="1">
        <f>+IF($E181=GH$22,VLOOKUP($C181,Input!$A$8:$GZ$39,MATCH(GH$21,Input!$A$6:$GZ$6,0),FALSE),0)*IF(GH$110&gt;=MAX($FD$110:GG$110),MIN((GH$110-MAX($FD$110:GG$110)),(GH$110-GG$110)),0)+IF($E181=GH$22,VLOOKUP($C181,Input!$A$8:$GZ$39,MATCH(GH$21,Input!$A$6:$GZ$6,0),FALSE),0)*IF(GH$109&gt;=MAX($FD$109:GG$109),MIN((GH$109-MAX($FD$109:GG$109)),(GH$109-GG$109)),0)</f>
        <v>0</v>
      </c>
      <c r="GI181" s="1">
        <f>+IF($E181=GI$22,VLOOKUP($C181,Input!$A$8:$GZ$39,MATCH(GI$21,Input!$A$6:$GZ$6,0),FALSE),0)*IF(GI$110&gt;=MAX($FD$110:GH$110),MIN((GI$110-MAX($FD$110:GH$110)),(GI$110-GH$110)),0)+IF($E181=GI$22,VLOOKUP($C181,Input!$A$8:$GZ$39,MATCH(GI$21,Input!$A$6:$GZ$6,0),FALSE),0)*IF(GI$109&gt;=MAX($FD$109:GH$109),MIN((GI$109-MAX($FD$109:GH$109)),(GI$109-GH$109)),0)</f>
        <v>0</v>
      </c>
      <c r="GJ181" s="1">
        <f>+IF($E181=GJ$22,VLOOKUP($C181,Input!$A$8:$GZ$39,MATCH(GJ$21,Input!$A$6:$GZ$6,0),FALSE),0)*IF(GJ$110&gt;=MAX($FD$110:GI$110),MIN((GJ$110-MAX($FD$110:GI$110)),(GJ$110-GI$110)),0)+IF($E181=GJ$22,VLOOKUP($C181,Input!$A$8:$GZ$39,MATCH(GJ$21,Input!$A$6:$GZ$6,0),FALSE),0)*IF(GJ$109&gt;=MAX($FD$109:GI$109),MIN((GJ$109-MAX($FD$109:GI$109)),(GJ$109-GI$109)),0)</f>
        <v>0</v>
      </c>
      <c r="GK181" s="1">
        <f>+IF($E181=GK$22,VLOOKUP($C181,Input!$A$8:$GZ$39,MATCH(GK$21,Input!$A$6:$GZ$6,0),FALSE),0)*IF(GK$110&gt;=MAX($FD$110:GJ$110),MIN((GK$110-MAX($FD$110:GJ$110)),(GK$110-GJ$110)),0)+IF($E181=GK$22,VLOOKUP($C181,Input!$A$8:$GZ$39,MATCH(GK$21,Input!$A$6:$GZ$6,0),FALSE),0)*IF(GK$109&gt;=MAX($FD$109:GJ$109),MIN((GK$109-MAX($FD$109:GJ$109)),(GK$109-GJ$109)),0)</f>
        <v>0</v>
      </c>
      <c r="GL181" s="1">
        <f>+IF($E181=GL$22,VLOOKUP($C181,Input!$A$8:$GZ$39,MATCH(GL$21,Input!$A$6:$GZ$6,0),FALSE),0)*IF(GL$110&gt;=MAX($FD$110:GK$110),MIN((GL$110-MAX($FD$110:GK$110)),(GL$110-GK$110)),0)+IF($E181=GL$22,VLOOKUP($C181,Input!$A$8:$GZ$39,MATCH(GL$21,Input!$A$6:$GZ$6,0),FALSE),0)*IF(GL$109&gt;=MAX($FD$109:GK$109),MIN((GL$109-MAX($FD$109:GK$109)),(GL$109-GK$109)),0)</f>
        <v>0</v>
      </c>
      <c r="GM181" s="42"/>
      <c r="GN181" t="str">
        <f>VLOOKUP($C181,Input!$A$8:$GZ$39,MATCH(GN$21,Input!$A$6:$GZ$6,0),FALSE)</f>
        <v>NA</v>
      </c>
      <c r="GO181">
        <f>IF((VLOOKUP($C181,Input!$A$8:$GZ$39,MATCH(GO$21,Input!$A$6:$GZ$6,0),FALSE))="Y",$D181/VLOOKUP($C181,Input!$A$8:$GZ$39,MATCH(GP$21,Input!$A$6:$GZ$6,0),FALSE),0)</f>
        <v>0</v>
      </c>
      <c r="GP181">
        <f>IF((VLOOKUP($C181,Input!$A$8:$GZ$39,MATCH(GO$21,Input!$A$6:$GZ$6,0),FALSE))="Y",0,IF((VLOOKUP($C181,Input!$A$8:$GZ$39,MATCH(GP$21,Input!$A$6:$GZ$6,0),FALSE))&gt;0,$D181/VLOOKUP($C181,Input!$A$8:$GZ$39,MATCH(GP$21,Input!$A$6:$GZ$6,0),FALSE),0))</f>
        <v>0</v>
      </c>
      <c r="GQ181" s="1">
        <f>+IF($E181=GQ$22,VLOOKUP($C181,Input!$A$8:$GZ$39,MATCH(GQ$21,Input!$A$6:$GZ$6,0),FALSE),0)*IF(GQ$110&gt;=MAX($GP$110:GP$110),MIN((GQ$110-MAX($GP$110:GP$110)),(GQ$110-GP$110)),0)+IF($E181=GQ$22,VLOOKUP($C181,Input!$A$8:$GZ$39,MATCH(GQ$21,Input!$A$6:$GZ$6,0),FALSE),0)*IF(GQ$109&gt;=MAX($GP$109:GP$109),MIN((GQ$109-MAX($GP$109:GP$109)),(GQ$109-GP$109)),0)</f>
        <v>0</v>
      </c>
      <c r="GR181" s="1">
        <f>+IF($E181=GR$22,VLOOKUP($C181,Input!$A$8:$GZ$39,MATCH(GR$21,Input!$A$6:$GZ$6,0),FALSE),0)*IF(GR$110&gt;=MAX($GP$110:GQ$110),MIN((GR$110-MAX($GP$110:GQ$110)),(GR$110-GQ$110)),0)+IF($E181=GR$22,VLOOKUP($C181,Input!$A$8:$GZ$39,MATCH(GR$21,Input!$A$6:$GZ$6,0),FALSE),0)*IF(GR$109&gt;=MAX($GP$109:GQ$109),MIN((GR$109-MAX($GP$109:GQ$109)),(GR$109-GQ$109)),0)</f>
        <v>0</v>
      </c>
      <c r="GS181" s="1">
        <f>+IF($E181=GS$22,VLOOKUP($C181,Input!$A$8:$GZ$39,MATCH(GS$21,Input!$A$6:$GZ$6,0),FALSE),0)*IF(GS$110&gt;=MAX($GP$110:GR$110),MIN((GS$110-MAX($GP$110:GR$110)),(GS$110-GR$110)),0)+IF($E181=GS$22,VLOOKUP($C181,Input!$A$8:$GZ$39,MATCH(GS$21,Input!$A$6:$GZ$6,0),FALSE),0)*IF(GS$109&gt;=MAX($GP$109:GR$109),MIN((GS$109-MAX($GP$109:GR$109)),(GS$109-GR$109)),0)</f>
        <v>0</v>
      </c>
      <c r="GT181" s="1">
        <f>+IF($E181=GT$22,VLOOKUP($C181,Input!$A$8:$GZ$39,MATCH(GT$21,Input!$A$6:$GZ$6,0),FALSE),0)*IF(GT$110&gt;=MAX($GP$110:GS$110),MIN((GT$110-MAX($GP$110:GS$110)),(GT$110-GS$110)),0)+IF($E181=GT$22,VLOOKUP($C181,Input!$A$8:$GZ$39,MATCH(GT$21,Input!$A$6:$GZ$6,0),FALSE),0)*IF(GT$109&gt;=MAX($GP$109:GS$109),MIN((GT$109-MAX($GP$109:GS$109)),(GT$109-GS$109)),0)</f>
        <v>0</v>
      </c>
      <c r="GU181" s="1">
        <f>+IF($E181=GU$22,VLOOKUP($C181,Input!$A$8:$GZ$39,MATCH(GU$21,Input!$A$6:$GZ$6,0),FALSE),0)*IF(GU$110&gt;=MAX($GP$110:GT$110),MIN((GU$110-MAX($GP$110:GT$110)),(GU$110-GT$110)),0)+IF($E181=GU$22,VLOOKUP($C181,Input!$A$8:$GZ$39,MATCH(GU$21,Input!$A$6:$GZ$6,0),FALSE),0)*IF(GU$109&gt;=MAX($GP$109:GT$109),MIN((GU$109-MAX($GP$109:GT$109)),(GU$109-GT$109)),0)</f>
        <v>0</v>
      </c>
      <c r="GV181" s="1">
        <f>+IF($E181=GV$22,VLOOKUP($C181,Input!$A$8:$GZ$39,MATCH(GV$21,Input!$A$6:$GZ$6,0),FALSE),0)*IF(GV$110&gt;=MAX($GP$110:GU$110),MIN((GV$110-MAX($GP$110:GU$110)),(GV$110-GU$110)),0)+IF($E181=GV$22,VLOOKUP($C181,Input!$A$8:$GZ$39,MATCH(GV$21,Input!$A$6:$GZ$6,0),FALSE),0)*IF(GV$109&gt;=MAX($GP$109:GU$109),MIN((GV$109-MAX($GP$109:GU$109)),(GV$109-GU$109)),0)</f>
        <v>0</v>
      </c>
      <c r="GW181" s="1">
        <f>+IF($E181=GW$22,VLOOKUP($C181,Input!$A$8:$GZ$39,MATCH(GW$21,Input!$A$6:$GZ$6,0),FALSE),0)*IF(GW$110&gt;=MAX($GP$110:GV$110),MIN((GW$110-MAX($GP$110:GV$110)),(GW$110-GV$110)),0)+IF($E181=GW$22,VLOOKUP($C181,Input!$A$8:$GZ$39,MATCH(GW$21,Input!$A$6:$GZ$6,0),FALSE),0)*IF(GW$109&gt;=MAX($GP$109:GV$109),MIN((GW$109-MAX($GP$109:GV$109)),(GW$109-GV$109)),0)</f>
        <v>0</v>
      </c>
      <c r="GX181" s="1">
        <f>+IF($E181=GX$22,VLOOKUP($C181,Input!$A$8:$GZ$39,MATCH(GX$21,Input!$A$6:$GZ$6,0),FALSE),0)*IF(GX$110&gt;=MAX($GP$110:GW$110),MIN((GX$110-MAX($GP$110:GW$110)),(GX$110-GW$110)),0)+IF($E181=GX$22,VLOOKUP($C181,Input!$A$8:$GZ$39,MATCH(GX$21,Input!$A$6:$GZ$6,0),FALSE),0)*IF(GX$109&gt;=MAX($GP$109:GW$109),MIN((GX$109-MAX($GP$109:GW$109)),(GX$109-GW$109)),0)</f>
        <v>0</v>
      </c>
      <c r="GY181" s="1">
        <f>+IF($E181=GY$22,VLOOKUP($C181,Input!$A$8:$GZ$39,MATCH(GY$21,Input!$A$6:$GZ$6,0),FALSE),0)*IF(GY$110&gt;=MAX($GP$110:GX$110),MIN((GY$110-MAX($GP$110:GX$110)),(GY$110-GX$110)),0)+IF($E181=GY$22,VLOOKUP($C181,Input!$A$8:$GZ$39,MATCH(GY$21,Input!$A$6:$GZ$6,0),FALSE),0)*IF(GY$109&gt;=MAX($GP$109:GX$109),MIN((GY$109-MAX($GP$109:GX$109)),(GY$109-GX$109)),0)</f>
        <v>0</v>
      </c>
      <c r="GZ181" s="1">
        <f>+IF($E181=GZ$22,VLOOKUP($C181,Input!$A$8:$GZ$39,MATCH(GZ$21,Input!$A$6:$GZ$6,0),FALSE),0)*IF(GZ$110&gt;=MAX($GP$110:GY$110),MIN((GZ$110-MAX($GP$110:GY$110)),(GZ$110-GY$110)),0)+IF($E181=GZ$22,VLOOKUP($C181,Input!$A$8:$GZ$39,MATCH(GZ$21,Input!$A$6:$GZ$6,0),FALSE),0)*IF(GZ$109&gt;=MAX($GP$109:GY$109),MIN((GZ$109-MAX($GP$109:GY$109)),(GZ$109-GY$109)),0)</f>
        <v>0</v>
      </c>
      <c r="HA181" s="1">
        <f>+IF($E181=HA$22,VLOOKUP($C181,Input!$A$8:$GZ$39,MATCH(HA$21,Input!$A$6:$GZ$6,0),FALSE),0)*IF(HA$110&gt;=MAX($GP$110:GZ$110),MIN((HA$110-MAX($GP$110:GZ$110)),(HA$110-GZ$110)),0)+IF($E181=HA$22,VLOOKUP($C181,Input!$A$8:$GZ$39,MATCH(HA$21,Input!$A$6:$GZ$6,0),FALSE),0)*IF(HA$109&gt;=MAX($GP$109:GZ$109),MIN((HA$109-MAX($GP$109:GZ$109)),(HA$109-GZ$109)),0)</f>
        <v>0</v>
      </c>
      <c r="HB181" s="1">
        <f>+IF($E181=HB$22,VLOOKUP($C181,Input!$A$8:$GZ$39,MATCH(HB$21,Input!$A$6:$GZ$6,0),FALSE),0)*IF(HB$110&gt;=MAX($GP$110:HA$110),MIN((HB$110-MAX($GP$110:HA$110)),(HB$110-HA$110)),0)+IF($E181=HB$22,VLOOKUP($C181,Input!$A$8:$GZ$39,MATCH(HB$21,Input!$A$6:$GZ$6,0),FALSE),0)*IF(HB$109&gt;=MAX($GP$109:HA$109),MIN((HB$109-MAX($GP$109:HA$109)),(HB$109-HA$109)),0)</f>
        <v>0</v>
      </c>
      <c r="HC181" s="1">
        <f>+IF($E181=HC$22,VLOOKUP($C181,Input!$A$8:$GZ$39,MATCH(HC$21,Input!$A$6:$GZ$6,0),FALSE),0)*IF(HC$110&gt;=MAX($GP$110:HB$110),MIN((HC$110-MAX($GP$110:HB$110)),(HC$110-HB$110)),0)+IF($E181=HC$22,VLOOKUP($C181,Input!$A$8:$GZ$39,MATCH(HC$21,Input!$A$6:$GZ$6,0),FALSE),0)*IF(HC$109&gt;=MAX($GP$109:HB$109),MIN((HC$109-MAX($GP$109:HB$109)),(HC$109-HB$109)),0)</f>
        <v>0</v>
      </c>
      <c r="HD181" s="1">
        <f>+IF($E181=HD$22,VLOOKUP($C181,Input!$A$8:$GZ$39,MATCH(HD$21,Input!$A$6:$GZ$6,0),FALSE),0)*IF(HD$110&gt;=MAX($GP$110:HC$110),MIN((HD$110-MAX($GP$110:HC$110)),(HD$110-HC$110)),0)+IF($E181=HD$22,VLOOKUP($C181,Input!$A$8:$GZ$39,MATCH(HD$21,Input!$A$6:$GZ$6,0),FALSE),0)*IF(HD$109&gt;=MAX($GP$109:HC$109),MIN((HD$109-MAX($GP$109:HC$109)),(HD$109-HC$109)),0)</f>
        <v>0</v>
      </c>
      <c r="HE181" s="1">
        <f>+IF($E181=HE$22,VLOOKUP($C181,Input!$A$8:$GZ$39,MATCH(HE$21,Input!$A$6:$GZ$6,0),FALSE),0)*IF(HE$110&gt;=MAX($GP$110:HD$110),MIN((HE$110-MAX($GP$110:HD$110)),(HE$110-HD$110)),0)+IF($E181=HE$22,VLOOKUP($C181,Input!$A$8:$GZ$39,MATCH(HE$21,Input!$A$6:$GZ$6,0),FALSE),0)*IF(HE$109&gt;=MAX($GP$109:HD$109),MIN((HE$109-MAX($GP$109:HD$109)),(HE$109-HD$109)),0)</f>
        <v>0</v>
      </c>
      <c r="HF181" s="1">
        <f>+IF($E181=HF$22,VLOOKUP($C181,Input!$A$8:$GZ$39,MATCH(HF$21,Input!$A$6:$GZ$6,0),FALSE),0)*IF(HF$110&gt;=MAX($GP$110:HE$110),MIN((HF$110-MAX($GP$110:HE$110)),(HF$110-HE$110)),0)+IF($E181=HF$22,VLOOKUP($C181,Input!$A$8:$GZ$39,MATCH(HF$21,Input!$A$6:$GZ$6,0),FALSE),0)*IF(HF$109&gt;=MAX($GP$109:HE$109),MIN((HF$109-MAX($GP$109:HE$109)),(HF$109-HE$109)),0)</f>
        <v>0</v>
      </c>
      <c r="HG181" s="1">
        <f>+IF($E181=HG$22,VLOOKUP($C181,Input!$A$8:$GZ$39,MATCH(HG$21,Input!$A$6:$GZ$6,0),FALSE),0)*IF(HG$110&gt;=MAX($GP$110:HF$110),MIN((HG$110-MAX($GP$110:HF$110)),(HG$110-HF$110)),0)+IF($E181=HG$22,VLOOKUP($C181,Input!$A$8:$GZ$39,MATCH(HG$21,Input!$A$6:$GZ$6,0),FALSE),0)*IF(HG$109&gt;=MAX($GP$109:HF$109),MIN((HG$109-MAX($GP$109:HF$109)),(HG$109-HF$109)),0)</f>
        <v>0</v>
      </c>
      <c r="HH181" s="1">
        <f>+IF($E181=HH$22,VLOOKUP($C181,Input!$A$8:$GZ$39,MATCH(HH$21,Input!$A$6:$GZ$6,0),FALSE),0)*IF(HH$110&gt;=MAX($GP$110:HG$110),MIN((HH$110-MAX($GP$110:HG$110)),(HH$110-HG$110)),0)+IF($E181=HH$22,VLOOKUP($C181,Input!$A$8:$GZ$39,MATCH(HH$21,Input!$A$6:$GZ$6,0),FALSE),0)*IF(HH$109&gt;=MAX($GP$109:HG$109),MIN((HH$109-MAX($GP$109:HG$109)),(HH$109-HG$109)),0)</f>
        <v>0</v>
      </c>
      <c r="HI181" s="1">
        <f>+IF($E181=HI$22,VLOOKUP($C181,Input!$A$8:$GZ$39,MATCH(HI$21,Input!$A$6:$GZ$6,0),FALSE),0)*IF(HI$110&gt;=MAX($GP$110:HH$110),MIN((HI$110-MAX($GP$110:HH$110)),(HI$110-HH$110)),0)+IF($E181=HI$22,VLOOKUP($C181,Input!$A$8:$GZ$39,MATCH(HI$21,Input!$A$6:$GZ$6,0),FALSE),0)*IF(HI$109&gt;=MAX($GP$109:HH$109),MIN((HI$109-MAX($GP$109:HH$109)),(HI$109-HH$109)),0)</f>
        <v>0</v>
      </c>
      <c r="HJ181" s="1">
        <f>+IF($E181=HJ$22,VLOOKUP($C181,Input!$A$8:$GZ$39,MATCH(HJ$21,Input!$A$6:$GZ$6,0),FALSE),0)*IF(HJ$110&gt;=MAX($GP$110:HI$110),MIN((HJ$110-MAX($GP$110:HI$110)),(HJ$110-HI$110)),0)+IF($E181=HJ$22,VLOOKUP($C181,Input!$A$8:$GZ$39,MATCH(HJ$21,Input!$A$6:$GZ$6,0),FALSE),0)*IF(HJ$109&gt;=MAX($GP$109:HI$109),MIN((HJ$109-MAX($GP$109:HI$109)),(HJ$109-HI$109)),0)</f>
        <v>0</v>
      </c>
      <c r="HK181" s="1">
        <f>+IF($E181=HK$22,VLOOKUP($C181,Input!$A$8:$GZ$39,MATCH(HK$21,Input!$A$6:$GZ$6,0),FALSE),0)*IF(HK$110&gt;=MAX($GP$110:HJ$110),MIN((HK$110-MAX($GP$110:HJ$110)),(HK$110-HJ$110)),0)+IF($E181=HK$22,VLOOKUP($C181,Input!$A$8:$GZ$39,MATCH(HK$21,Input!$A$6:$GZ$6,0),FALSE),0)*IF(HK$109&gt;=MAX($GP$109:HJ$109),MIN((HK$109-MAX($GP$109:HJ$109)),(HK$109-HJ$109)),0)</f>
        <v>0</v>
      </c>
      <c r="HL181" s="1">
        <f>+IF($E181=HL$22,VLOOKUP($C181,Input!$A$8:$GZ$39,MATCH(HL$21,Input!$A$6:$GZ$6,0),FALSE),0)*IF(HL$110&gt;=MAX($GP$110:HK$110),MIN((HL$110-MAX($GP$110:HK$110)),(HL$110-HK$110)),0)+IF($E181=HL$22,VLOOKUP($C181,Input!$A$8:$GZ$39,MATCH(HL$21,Input!$A$6:$GZ$6,0),FALSE),0)*IF(HL$109&gt;=MAX($GP$109:HK$109),MIN((HL$109-MAX($GP$109:HK$109)),(HL$109-HK$109)),0)</f>
        <v>0</v>
      </c>
      <c r="HM181" s="1">
        <f>+IF($E181=HM$22,VLOOKUP($C181,Input!$A$8:$GZ$39,MATCH(HM$21,Input!$A$6:$GZ$6,0),FALSE),0)*IF(HM$110&gt;=MAX($GP$110:HL$110),MIN((HM$110-MAX($GP$110:HL$110)),(HM$110-HL$110)),0)+IF($E181=HM$22,VLOOKUP($C181,Input!$A$8:$GZ$39,MATCH(HM$21,Input!$A$6:$GZ$6,0),FALSE),0)*IF(HM$109&gt;=MAX($GP$109:HL$109),MIN((HM$109-MAX($GP$109:HL$109)),(HM$109-HL$109)),0)</f>
        <v>0</v>
      </c>
      <c r="HN181" s="1">
        <f>+IF($E181=HN$22,VLOOKUP($C181,Input!$A$8:$GZ$39,MATCH(HN$21,Input!$A$6:$GZ$6,0),FALSE),0)*IF(HN$110&gt;=MAX($GP$110:HM$110),MIN((HN$110-MAX($GP$110:HM$110)),(HN$110-HM$110)),0)+IF($E181=HN$22,VLOOKUP($C181,Input!$A$8:$GZ$39,MATCH(HN$21,Input!$A$6:$GZ$6,0),FALSE),0)*IF(HN$109&gt;=MAX($GP$109:HM$109),MIN((HN$109-MAX($GP$109:HM$109)),(HN$109-HM$109)),0)</f>
        <v>0</v>
      </c>
      <c r="HO181" s="1">
        <f>+IF($E181=HO$22,VLOOKUP($C181,Input!$A$8:$GZ$39,MATCH(HO$21,Input!$A$6:$GZ$6,0),FALSE),0)*IF(HO$110&gt;=MAX($GP$110:HN$110),MIN((HO$110-MAX($GP$110:HN$110)),(HO$110-HN$110)),0)+IF($E181=HO$22,VLOOKUP($C181,Input!$A$8:$GZ$39,MATCH(HO$21,Input!$A$6:$GZ$6,0),FALSE),0)*IF(HO$109&gt;=MAX($GP$109:HN$109),MIN((HO$109-MAX($GP$109:HN$109)),(HO$109-HN$109)),0)</f>
        <v>0</v>
      </c>
      <c r="HP181" s="1">
        <f>+IF($E181=HP$22,VLOOKUP($C181,Input!$A$8:$GZ$39,MATCH(HP$21,Input!$A$6:$GZ$6,0),FALSE),0)*IF(HP$110&gt;=MAX($GP$110:HO$110),MIN((HP$110-MAX($GP$110:HO$110)),(HP$110-HO$110)),0)+IF($E181=HP$22,VLOOKUP($C181,Input!$A$8:$GZ$39,MATCH(HP$21,Input!$A$6:$GZ$6,0),FALSE),0)*IF(HP$109&gt;=MAX($GP$109:HO$109),MIN((HP$109-MAX($GP$109:HO$109)),(HP$109-HO$109)),0)</f>
        <v>0</v>
      </c>
      <c r="HQ181" s="1">
        <f>+IF($E181=HQ$22,VLOOKUP($C181,Input!$A$8:$GZ$39,MATCH(HQ$21,Input!$A$6:$GZ$6,0),FALSE),0)*IF(HQ$110&gt;=MAX($GP$110:HP$110),MIN((HQ$110-MAX($GP$110:HP$110)),(HQ$110-HP$110)),0)+IF($E181=HQ$22,VLOOKUP($C181,Input!$A$8:$GZ$39,MATCH(HQ$21,Input!$A$6:$GZ$6,0),FALSE),0)*IF(HQ$109&gt;=MAX($GP$109:HP$109),MIN((HQ$109-MAX($GP$109:HP$109)),(HQ$109-HP$109)),0)</f>
        <v>0</v>
      </c>
      <c r="HR181" s="1">
        <f>+IF($E181=HR$22,VLOOKUP($C181,Input!$A$8:$GZ$39,MATCH(HR$21,Input!$A$6:$GZ$6,0),FALSE),0)*IF(HR$110&gt;=MAX($GP$110:HQ$110),MIN((HR$110-MAX($GP$110:HQ$110)),(HR$110-HQ$110)),0)+IF($E181=HR$22,VLOOKUP($C181,Input!$A$8:$GZ$39,MATCH(HR$21,Input!$A$6:$GZ$6,0),FALSE),0)*IF(HR$109&gt;=MAX($GP$109:HQ$109),MIN((HR$109-MAX($GP$109:HQ$109)),(HR$109-HQ$109)),0)</f>
        <v>0</v>
      </c>
      <c r="HS181" s="1">
        <f>+IF($E181=HS$22,VLOOKUP($C181,Input!$A$8:$GZ$39,MATCH(HS$21,Input!$A$6:$GZ$6,0),FALSE),0)*IF(HS$110&gt;=MAX($GP$110:HR$110),MIN((HS$110-MAX($GP$110:HR$110)),(HS$110-HR$110)),0)+IF($E181=HS$22,VLOOKUP($C181,Input!$A$8:$GZ$39,MATCH(HS$21,Input!$A$6:$GZ$6,0),FALSE),0)*IF(HS$109&gt;=MAX($GP$109:HR$109),MIN((HS$109-MAX($GP$109:HR$109)),(HS$109-HR$109)),0)</f>
        <v>0</v>
      </c>
      <c r="HT181" s="1">
        <f>+IF($E181=HT$22,VLOOKUP($C181,Input!$A$8:$GZ$39,MATCH(HT$21,Input!$A$6:$GZ$6,0),FALSE),0)*IF(HT$110&gt;=MAX($GP$110:HS$110),MIN((HT$110-MAX($GP$110:HS$110)),(HT$110-HS$110)),0)+IF($E181=HT$22,VLOOKUP($C181,Input!$A$8:$GZ$39,MATCH(HT$21,Input!$A$6:$GZ$6,0),FALSE),0)*IF(HT$109&gt;=MAX($GP$109:HS$109),MIN((HT$109-MAX($GP$109:HS$109)),(HT$109-HS$109)),0)</f>
        <v>0</v>
      </c>
      <c r="HU181" s="1">
        <f>+IF($E181=HU$22,VLOOKUP($C181,Input!$A$8:$GZ$39,MATCH(HU$21,Input!$A$6:$GZ$6,0),FALSE),0)*IF(HU$110&gt;=MAX($GP$110:HT$110),MIN((HU$110-MAX($GP$110:HT$110)),(HU$110-HT$110)),0)+IF($E181=HU$22,VLOOKUP($C181,Input!$A$8:$GZ$39,MATCH(HU$21,Input!$A$6:$GZ$6,0),FALSE),0)*IF(HU$109&gt;=MAX($GP$109:HT$109),MIN((HU$109-MAX($GP$109:HT$109)),(HU$109-HT$109)),0)</f>
        <v>0</v>
      </c>
      <c r="HV181" s="1">
        <f>+IF($E181=HV$22,VLOOKUP($C181,Input!$A$8:$GZ$39,MATCH(HV$21,Input!$A$6:$GZ$6,0),FALSE),0)*IF(HV$110&gt;=MAX($GP$110:HU$110),MIN((HV$110-MAX($GP$110:HU$110)),(HV$110-HU$110)),0)+IF($E181=HV$22,VLOOKUP($C181,Input!$A$8:$GZ$39,MATCH(HV$21,Input!$A$6:$GZ$6,0),FALSE),0)*IF(HV$109&gt;=MAX($GP$109:HU$109),MIN((HV$109-MAX($GP$109:HU$109)),(HV$109-HU$109)),0)</f>
        <v>0</v>
      </c>
      <c r="HW181" s="1">
        <f>+IF($E181=HW$22,VLOOKUP($C181,Input!$A$8:$GZ$39,MATCH(HW$21,Input!$A$6:$GZ$6,0),FALSE),0)*IF(HW$110&gt;=MAX($GP$110:HV$110),MIN((HW$110-MAX($GP$110:HV$110)),(HW$110-HV$110)),0)+IF($E181=HW$22,VLOOKUP($C181,Input!$A$8:$GZ$39,MATCH(HW$21,Input!$A$6:$GZ$6,0),FALSE),0)*IF(HW$109&gt;=MAX($GP$109:HV$109),MIN((HW$109-MAX($GP$109:HV$109)),(HW$109-HV$109)),0)</f>
        <v>0</v>
      </c>
      <c r="HX181" s="1">
        <f>+IF($E181=HX$22,VLOOKUP($C181,Input!$A$8:$GZ$39,MATCH(HX$21,Input!$A$6:$GZ$6,0),FALSE),0)*IF(HX$110&gt;=MAX($GP$110:HW$110),MIN((HX$110-MAX($GP$110:HW$110)),(HX$110-HW$110)),0)+IF($E181=HX$22,VLOOKUP($C181,Input!$A$8:$GZ$39,MATCH(HX$21,Input!$A$6:$GZ$6,0),FALSE),0)*IF(HX$109&gt;=MAX($GP$109:HW$109),MIN((HX$109-MAX($GP$109:HW$109)),(HX$109-HW$109)),0)</f>
        <v>0</v>
      </c>
      <c r="HY181" s="1">
        <f>+IF($E181=HY$22,VLOOKUP($C181,Input!$A$8:$GZ$39,MATCH(HY$21,Input!$A$6:$GZ$6,0),FALSE),0)*IF(HY$110&gt;=MAX($GP$110:HX$110),MIN((HY$110-MAX($GP$110:HX$110)),(HY$110-HX$110)),0)+IF($E181=HY$22,VLOOKUP($C181,Input!$A$8:$GZ$39,MATCH(HY$21,Input!$A$6:$GZ$6,0),FALSE),0)*IF(HY$109&gt;=MAX($GP$109:HX$109),MIN((HY$109-MAX($GP$109:HX$109)),(HY$109-HX$109)),0)</f>
        <v>0</v>
      </c>
      <c r="HZ181" s="42"/>
      <c r="IA181" t="str">
        <f>VLOOKUP($C181,Input!$A$8:$IA$39,MATCH(IA$21,Input!$A$6:$IA$6,0),FALSE)</f>
        <v>NA</v>
      </c>
      <c r="IB181" s="132">
        <f>IF((VLOOKUP($C181,Input!$A$8:$IA$39,MATCH(IB$21,Input!$A$6:$IA$6,0),FALSE))="Y",$D181/VLOOKUP($C181,Input!$A$8:$IA$39,MATCH(IC$21,Input!$A$6:$IA$6,0),FALSE),0)</f>
        <v>0</v>
      </c>
      <c r="IC181" s="132">
        <f>IF((VLOOKUP($C181,Input!$A$8:$IA$39,MATCH(IB$21,Input!$A$6:$IA$6,0),FALSE))="Y",0,IF((VLOOKUP($C181,Input!$A$8:$IA$39,MATCH(IC$21,Input!$A$6:$IA$6,0),FALSE))&gt;0,$D181/VLOOKUP($C181,Input!$A$8:$IA$39,MATCH(IC$21,Input!$A$6:$IA$6,0),FALSE),0))</f>
        <v>0</v>
      </c>
      <c r="ID181" s="1">
        <f>+IF($E181=ID$22,VLOOKUP($C181,Input!$A$8:$IA$39,MATCH(ID$21,Input!$A$6:$IA$6,0),FALSE),0)*IF(ID$110&gt;=MAX($IC$110:IC$110),MIN((ID$110-MAX($IC$110:IC$110)),(ID$110-IC$110)),0)+IF($E181=ID$22,VLOOKUP($C181,Input!$A$8:$IA$39,MATCH(ID$21,Input!$A$6:$IA$6,0),FALSE),0)*IF(ID$109&gt;=MAX($IC$109:IC$109),MIN((ID$109-MAX($IC$109:IC$109)),(ID$109-IC$109)),0)</f>
        <v>0</v>
      </c>
      <c r="IE181" s="1">
        <f>+IF($E181=IE$22,VLOOKUP($C181,Input!$A$8:$IA$39,MATCH(IE$21,Input!$A$6:$IA$6,0),FALSE),0)*IF(IE$110&gt;=MAX($IC$110:ID$110),MIN((IE$110-MAX($IC$110:ID$110)),(IE$110-ID$110)),0)+IF($E181=IE$22,VLOOKUP($C181,Input!$A$8:$IA$39,MATCH(IE$21,Input!$A$6:$IA$6,0),FALSE),0)*IF(IE$109&gt;=MAX($IC$109:ID$109),MIN((IE$109-MAX($IC$109:ID$109)),(IE$109-ID$109)),0)</f>
        <v>0</v>
      </c>
      <c r="IF181" s="1">
        <f>+IF($E181=IF$22,VLOOKUP($C181,Input!$A$8:$IA$39,MATCH(IF$21,Input!$A$6:$IA$6,0),FALSE),0)*IF(IF$110&gt;=MAX($IC$110:IE$110),MIN((IF$110-MAX($IC$110:IE$110)),(IF$110-IE$110)),0)+IF($E181=IF$22,VLOOKUP($C181,Input!$A$8:$IA$39,MATCH(IF$21,Input!$A$6:$IA$6,0),FALSE),0)*IF(IF$109&gt;=MAX($IC$109:IE$109),MIN((IF$109-MAX($IC$109:IE$109)),(IF$109-IE$109)),0)</f>
        <v>0</v>
      </c>
      <c r="IG181" s="1">
        <f>+IF($E181=IG$22,VLOOKUP($C181,Input!$A$8:$IA$39,MATCH(IG$21,Input!$A$6:$IA$6,0),FALSE),0)*IF(IG$110&gt;=MAX($IC$110:IF$110),MIN((IG$110-MAX($IC$110:IF$110)),(IG$110-IF$110)),0)+IF($E181=IG$22,VLOOKUP($C181,Input!$A$8:$IA$39,MATCH(IG$21,Input!$A$6:$IA$6,0),FALSE),0)*IF(IG$109&gt;=MAX($IC$109:IF$109),MIN((IG$109-MAX($IC$109:IF$109)),(IG$109-IF$109)),0)</f>
        <v>0</v>
      </c>
      <c r="IH181" s="1">
        <f>+IF($E181=IH$22,VLOOKUP($C181,Input!$A$8:$IA$39,MATCH(IH$21,Input!$A$6:$IA$6,0),FALSE),0)*IF(IH$110&gt;=MAX($IC$110:IG$110),MIN((IH$110-MAX($IC$110:IG$110)),(IH$110-IG$110)),0)+IF($E181=IH$22,VLOOKUP($C181,Input!$A$8:$IA$39,MATCH(IH$21,Input!$A$6:$IA$6,0),FALSE),0)*IF(IH$109&gt;=MAX($IC$109:IG$109),MIN((IH$109-MAX($IC$109:IG$109)),(IH$109-IG$109)),0)</f>
        <v>0</v>
      </c>
      <c r="II181" s="1">
        <f>+IF($E181=II$22,VLOOKUP($C181,Input!$A$8:$IA$39,MATCH(II$21,Input!$A$6:$IA$6,0),FALSE),0)*IF(II$110&gt;=MAX($IC$110:IH$110),MIN((II$110-MAX($IC$110:IH$110)),(II$110-IH$110)),0)+IF($E181=II$22,VLOOKUP($C181,Input!$A$8:$IA$39,MATCH(II$21,Input!$A$6:$IA$6,0),FALSE),0)*IF(II$109&gt;=MAX($IC$109:IH$109),MIN((II$109-MAX($IC$109:IH$109)),(II$109-IH$109)),0)</f>
        <v>0</v>
      </c>
      <c r="IJ181" s="1">
        <f>+IF($E181=IJ$22,VLOOKUP($C181,Input!$A$8:$IA$39,MATCH(IJ$21,Input!$A$6:$IA$6,0),FALSE),0)*IF(IJ$110&gt;=MAX($IC$110:II$110),MIN((IJ$110-MAX($IC$110:II$110)),(IJ$110-II$110)),0)+IF($E181=IJ$22,VLOOKUP($C181,Input!$A$8:$IA$39,MATCH(IJ$21,Input!$A$6:$IA$6,0),FALSE),0)*IF(IJ$109&gt;=MAX($IC$109:II$109),MIN((IJ$109-MAX($IC$109:II$109)),(IJ$109-II$109)),0)</f>
        <v>0</v>
      </c>
      <c r="IK181" s="1">
        <f>+IF($E181=IK$22,VLOOKUP($C181,Input!$A$8:$IA$39,MATCH(IK$21,Input!$A$6:$IA$6,0),FALSE),0)*IF(IK$110&gt;=MAX($IC$110:IJ$110),MIN((IK$110-MAX($IC$110:IJ$110)),(IK$110-IJ$110)),0)+IF($E181=IK$22,VLOOKUP($C181,Input!$A$8:$IA$39,MATCH(IK$21,Input!$A$6:$IA$6,0),FALSE),0)*IF(IK$109&gt;=MAX($IC$109:IJ$109),MIN((IK$109-MAX($IC$109:IJ$109)),(IK$109-IJ$109)),0)</f>
        <v>0</v>
      </c>
      <c r="IL181" s="1">
        <f>+IF($E181=IL$22,VLOOKUP($C181,Input!$A$8:$IA$39,MATCH(IL$21,Input!$A$6:$IA$6,0),FALSE),0)*IF(IL$110&gt;=MAX($IC$110:IK$110),MIN((IL$110-MAX($IC$110:IK$110)),(IL$110-IK$110)),0)+IF($E181=IL$22,VLOOKUP($C181,Input!$A$8:$IA$39,MATCH(IL$21,Input!$A$6:$IA$6,0),FALSE),0)*IF(IL$109&gt;=MAX($IC$109:IK$109),MIN((IL$109-MAX($IC$109:IK$109)),(IL$109-IK$109)),0)</f>
        <v>0</v>
      </c>
      <c r="IM181" s="1">
        <f>+IF($E181=IM$22,VLOOKUP($C181,Input!$A$8:$IA$39,MATCH(IM$21,Input!$A$6:$IA$6,0),FALSE),0)*IF(IM$110&gt;=MAX($IC$110:IL$110),MIN((IM$110-MAX($IC$110:IL$110)),(IM$110-IL$110)),0)+IF($E181=IM$22,VLOOKUP($C181,Input!$A$8:$IA$39,MATCH(IM$21,Input!$A$6:$IA$6,0),FALSE),0)*IF(IM$109&gt;=MAX($IC$109:IL$109),MIN((IM$109-MAX($IC$109:IL$109)),(IM$109-IL$109)),0)</f>
        <v>0</v>
      </c>
      <c r="IN181" s="1">
        <f>+IF($E181=IN$22,VLOOKUP($C181,Input!$A$8:$IA$39,MATCH(IN$21,Input!$A$6:$IA$6,0),FALSE),0)*IF(IN$110&gt;=MAX($IC$110:IM$110),MIN((IN$110-MAX($IC$110:IM$110)),(IN$110-IM$110)),0)+IF($E181=IN$22,VLOOKUP($C181,Input!$A$8:$IA$39,MATCH(IN$21,Input!$A$6:$IA$6,0),FALSE),0)*IF(IN$109&gt;=MAX($IC$109:IM$109),MIN((IN$109-MAX($IC$109:IM$109)),(IN$109-IM$109)),0)</f>
        <v>0</v>
      </c>
      <c r="IO181" s="1">
        <f>+IF($E181=IO$22,VLOOKUP($C181,Input!$A$8:$IA$39,MATCH(IO$21,Input!$A$6:$IA$6,0),FALSE),0)*IF(IO$110&gt;=MAX($IC$110:IN$110),MIN((IO$110-MAX($IC$110:IN$110)),(IO$110-IN$110)),0)+IF($E181=IO$22,VLOOKUP($C181,Input!$A$8:$IA$39,MATCH(IO$21,Input!$A$6:$IA$6,0),FALSE),0)*IF(IO$109&gt;=MAX($IC$109:IN$109),MIN((IO$109-MAX($IC$109:IN$109)),(IO$109-IN$109)),0)</f>
        <v>0</v>
      </c>
      <c r="IP181" s="1">
        <f>+IF($E181=IP$22,VLOOKUP($C181,Input!$A$8:$IA$39,MATCH(IP$21,Input!$A$6:$IA$6,0),FALSE),0)*IF(IP$110&gt;=MAX($IC$110:IO$110),MIN((IP$110-MAX($IC$110:IO$110)),(IP$110-IO$110)),0)+IF($E181=IP$22,VLOOKUP($C181,Input!$A$8:$IA$39,MATCH(IP$21,Input!$A$6:$IA$6,0),FALSE),0)*IF(IP$109&gt;=MAX($IC$109:IO$109),MIN((IP$109-MAX($IC$109:IO$109)),(IP$109-IO$109)),0)</f>
        <v>0</v>
      </c>
      <c r="IQ181" s="1">
        <f>+IF($E181=IQ$22,VLOOKUP($C181,Input!$A$8:$IA$39,MATCH(IQ$21,Input!$A$6:$IA$6,0),FALSE),0)*IF(IQ$110&gt;=MAX($IC$110:IP$110),MIN((IQ$110-MAX($IC$110:IP$110)),(IQ$110-IP$110)),0)+IF($E181=IQ$22,VLOOKUP($C181,Input!$A$8:$IA$39,MATCH(IQ$21,Input!$A$6:$IA$6,0),FALSE),0)*IF(IQ$109&gt;=MAX($IC$109:IP$109),MIN((IQ$109-MAX($IC$109:IP$109)),(IQ$109-IP$109)),0)</f>
        <v>0</v>
      </c>
      <c r="IR181" s="1">
        <f>+IF($E181=IR$22,VLOOKUP($C181,Input!$A$8:$IA$39,MATCH(IR$21,Input!$A$6:$IA$6,0),FALSE),0)*IF(IR$110&gt;=MAX($IC$110:IQ$110),MIN((IR$110-MAX($IC$110:IQ$110)),(IR$110-IQ$110)),0)+IF($E181=IR$22,VLOOKUP($C181,Input!$A$8:$IA$39,MATCH(IR$21,Input!$A$6:$IA$6,0),FALSE),0)*IF(IR$109&gt;=MAX($IC$109:IQ$109),MIN((IR$109-MAX($IC$109:IQ$109)),(IR$109-IQ$109)),0)</f>
        <v>0</v>
      </c>
      <c r="IS181" s="1">
        <f>+IF($E181=IS$22,VLOOKUP($C181,Input!$A$8:$IA$39,MATCH(IS$21,Input!$A$6:$IA$6,0),FALSE),0)*IF(IS$110&gt;=MAX($IC$110:IR$110),MIN((IS$110-MAX($IC$110:IR$110)),(IS$110-IR$110)),0)+IF($E181=IS$22,VLOOKUP($C181,Input!$A$8:$IA$39,MATCH(IS$21,Input!$A$6:$IA$6,0),FALSE),0)*IF(IS$109&gt;=MAX($IC$109:IR$109),MIN((IS$109-MAX($IC$109:IR$109)),(IS$109-IR$109)),0)</f>
        <v>0</v>
      </c>
      <c r="IT181" s="1">
        <f>+IF($E181=IT$22,VLOOKUP($C181,Input!$A$8:$IA$39,MATCH(IT$21,Input!$A$6:$IA$6,0),FALSE),0)*IF(IT$110&gt;=MAX($IC$110:IS$110),MIN((IT$110-MAX($IC$110:IS$110)),(IT$110-IS$110)),0)+IF($E181=IT$22,VLOOKUP($C181,Input!$A$8:$IA$39,MATCH(IT$21,Input!$A$6:$IA$6,0),FALSE),0)*IF(IT$109&gt;=MAX($IC$109:IS$109),MIN((IT$109-MAX($IC$109:IS$109)),(IT$109-IS$109)),0)</f>
        <v>0</v>
      </c>
      <c r="IU181" s="1">
        <f>+IF($E181=IU$22,VLOOKUP($C181,Input!$A$8:$IA$39,MATCH(IU$21,Input!$A$6:$IA$6,0),FALSE),0)*IF(IU$110&gt;=MAX($IC$110:IT$110),MIN((IU$110-MAX($IC$110:IT$110)),(IU$110-IT$110)),0)+IF($E181=IU$22,VLOOKUP($C181,Input!$A$8:$IA$39,MATCH(IU$21,Input!$A$6:$IA$6,0),FALSE),0)*IF(IU$109&gt;=MAX($IC$109:IT$109),MIN((IU$109-MAX($IC$109:IT$109)),(IU$109-IT$109)),0)</f>
        <v>0</v>
      </c>
      <c r="IV181" s="1">
        <f>+IF($E181=IV$22,VLOOKUP($C181,Input!$A$8:$IA$39,MATCH(IV$21,Input!$A$6:$IA$6,0),FALSE),0)*IF(IV$110&gt;=MAX($IC$110:IU$110),MIN((IV$110-MAX($IC$110:IU$110)),(IV$110-IU$110)),0)+IF($E181=IV$22,VLOOKUP($C181,Input!$A$8:$IA$39,MATCH(IV$21,Input!$A$6:$IA$6,0),FALSE),0)*IF(IV$109&gt;=MAX($IC$109:IU$109),MIN((IV$109-MAX($IC$109:IU$109)),(IV$109-IU$109)),0)</f>
        <v>0</v>
      </c>
      <c r="IW181" s="1">
        <f>+IF($E181=IW$22,VLOOKUP($C181,Input!$A$8:$IA$39,MATCH(IW$21,Input!$A$6:$IA$6,0),FALSE),0)*IF(IW$110&gt;=MAX($IC$110:IV$110),MIN((IW$110-MAX($IC$110:IV$110)),(IW$110-IV$110)),0)+IF($E181=IW$22,VLOOKUP($C181,Input!$A$8:$IA$39,MATCH(IW$21,Input!$A$6:$IA$6,0),FALSE),0)*IF(IW$109&gt;=MAX($IC$109:IV$109),MIN((IW$109-MAX($IC$109:IV$109)),(IW$109-IV$109)),0)</f>
        <v>0</v>
      </c>
      <c r="IX181" s="1">
        <f>+IF($E181=IX$22,VLOOKUP($C181,Input!$A$8:$IA$39,MATCH(IX$21,Input!$A$6:$IA$6,0),FALSE),0)*IF(IX$110&gt;=MAX($IC$110:IW$110),MIN((IX$110-MAX($IC$110:IW$110)),(IX$110-IW$110)),0)+IF($E181=IX$22,VLOOKUP($C181,Input!$A$8:$IA$39,MATCH(IX$21,Input!$A$6:$IA$6,0),FALSE),0)*IF(IX$109&gt;=MAX($IC$109:IW$109),MIN((IX$109-MAX($IC$109:IW$109)),(IX$109-IW$109)),0)</f>
        <v>0</v>
      </c>
      <c r="IY181" s="1">
        <f>+IF($E181=IY$22,VLOOKUP($C181,Input!$A$8:$IA$39,MATCH(IY$21,Input!$A$6:$IA$6,0),FALSE),0)*IF(IY$110&gt;=MAX($IC$110:IX$110),MIN((IY$110-MAX($IC$110:IX$110)),(IY$110-IX$110)),0)+IF($E181=IY$22,VLOOKUP($C181,Input!$A$8:$IA$39,MATCH(IY$21,Input!$A$6:$IA$6,0),FALSE),0)*IF(IY$109&gt;=MAX($IC$109:IX$109),MIN((IY$109-MAX($IC$109:IX$109)),(IY$109-IX$109)),0)</f>
        <v>0</v>
      </c>
      <c r="IZ181" s="1">
        <f>+IF($E181=IZ$22,VLOOKUP($C181,Input!$A$8:$IA$39,MATCH(IZ$21,Input!$A$6:$IA$6,0),FALSE),0)*IF(IZ$110&gt;=MAX($IC$110:IY$110),MIN((IZ$110-MAX($IC$110:IY$110)),(IZ$110-IY$110)),0)+IF($E181=IZ$22,VLOOKUP($C181,Input!$A$8:$IA$39,MATCH(IZ$21,Input!$A$6:$IA$6,0),FALSE),0)*IF(IZ$109&gt;=MAX($IC$109:IY$109),MIN((IZ$109-MAX($IC$109:IY$109)),(IZ$109-IY$109)),0)</f>
        <v>0</v>
      </c>
      <c r="JA181" s="1">
        <f>+IF($E181=JA$22,VLOOKUP($C181,Input!$A$8:$IA$39,MATCH(JA$21,Input!$A$6:$IA$6,0),FALSE),0)*IF(JA$110&gt;=MAX($IC$110:IZ$110),MIN((JA$110-MAX($IC$110:IZ$110)),(JA$110-IZ$110)),0)+IF($E181=JA$22,VLOOKUP($C181,Input!$A$8:$IA$39,MATCH(JA$21,Input!$A$6:$IA$6,0),FALSE),0)*IF(JA$109&gt;=MAX($IC$109:IZ$109),MIN((JA$109-MAX($IC$109:IZ$109)),(JA$109-IZ$109)),0)</f>
        <v>0</v>
      </c>
      <c r="JB181" s="1">
        <f>+IF($E181=JB$22,VLOOKUP($C181,Input!$A$8:$IA$39,MATCH(JB$21,Input!$A$6:$IA$6,0),FALSE),0)*IF(JB$110&gt;=MAX($IC$110:JA$110),MIN((JB$110-MAX($IC$110:JA$110)),(JB$110-JA$110)),0)+IF($E181=JB$22,VLOOKUP($C181,Input!$A$8:$IA$39,MATCH(JB$21,Input!$A$6:$IA$6,0),FALSE),0)*IF(JB$109&gt;=MAX($IC$109:JA$109),MIN((JB$109-MAX($IC$109:JA$109)),(JB$109-JA$109)),0)</f>
        <v>0</v>
      </c>
      <c r="JC181" s="1">
        <f>+IF($E181=JC$22,VLOOKUP($C181,Input!$A$8:$IA$39,MATCH(JC$21,Input!$A$6:$IA$6,0),FALSE),0)*IF(JC$110&gt;=MAX($IC$110:JB$110),MIN((JC$110-MAX($IC$110:JB$110)),(JC$110-JB$110)),0)+IF($E181=JC$22,VLOOKUP($C181,Input!$A$8:$IA$39,MATCH(JC$21,Input!$A$6:$IA$6,0),FALSE),0)*IF(JC$109&gt;=MAX($IC$109:JB$109),MIN((JC$109-MAX($IC$109:JB$109)),(JC$109-JB$109)),0)</f>
        <v>0</v>
      </c>
      <c r="JD181" s="1">
        <f>+IF($E181=JD$22,VLOOKUP($C181,Input!$A$8:$IA$39,MATCH(JD$21,Input!$A$6:$IA$6,0),FALSE),0)*IF(JD$110&gt;=MAX($IC$110:JC$110),MIN((JD$110-MAX($IC$110:JC$110)),(JD$110-JC$110)),0)+IF($E181=JD$22,VLOOKUP($C181,Input!$A$8:$IA$39,MATCH(JD$21,Input!$A$6:$IA$6,0),FALSE),0)*IF(JD$109&gt;=MAX($IC$109:JC$109),MIN((JD$109-MAX($IC$109:JC$109)),(JD$109-JC$109)),0)</f>
        <v>0</v>
      </c>
      <c r="JE181" s="1">
        <f>+IF($E181=JE$22,VLOOKUP($C181,Input!$A$8:$IA$39,MATCH(JE$21,Input!$A$6:$IA$6,0),FALSE),0)*IF(JE$110&gt;=MAX($IC$110:JD$110),MIN((JE$110-MAX($IC$110:JD$110)),(JE$110-JD$110)),0)+IF($E181=JE$22,VLOOKUP($C181,Input!$A$8:$IA$39,MATCH(JE$21,Input!$A$6:$IA$6,0),FALSE),0)*IF(JE$109&gt;=MAX($IC$109:JD$109),MIN((JE$109-MAX($IC$109:JD$109)),(JE$109-JD$109)),0)</f>
        <v>0</v>
      </c>
      <c r="JF181" s="1">
        <f>+IF($E181=JF$22,VLOOKUP($C181,Input!$A$8:$IA$39,MATCH(JF$21,Input!$A$6:$IA$6,0),FALSE),0)*IF(JF$110&gt;=MAX($IC$110:JE$110),MIN((JF$110-MAX($IC$110:JE$110)),(JF$110-JE$110)),0)+IF($E181=JF$22,VLOOKUP($C181,Input!$A$8:$IA$39,MATCH(JF$21,Input!$A$6:$IA$6,0),FALSE),0)*IF(JF$109&gt;=MAX($IC$109:JE$109),MIN((JF$109-MAX($IC$109:JE$109)),(JF$109-JE$109)),0)</f>
        <v>0</v>
      </c>
      <c r="JG181" s="1">
        <f>+IF($E181=JG$22,VLOOKUP($C181,Input!$A$8:$IA$39,MATCH(JG$21,Input!$A$6:$IA$6,0),FALSE),0)*IF(JG$110&gt;=MAX($IC$110:JF$110),MIN((JG$110-MAX($IC$110:JF$110)),(JG$110-JF$110)),0)+IF($E181=JG$22,VLOOKUP($C181,Input!$A$8:$IA$39,MATCH(JG$21,Input!$A$6:$IA$6,0),FALSE),0)*IF(JG$109&gt;=MAX($IC$109:JF$109),MIN((JG$109-MAX($IC$109:JF$109)),(JG$109-JF$109)),0)</f>
        <v>0</v>
      </c>
      <c r="JH181" s="1">
        <f>+IF($E181=JH$22,VLOOKUP($C181,Input!$A$8:$IA$39,MATCH(JH$21,Input!$A$6:$IA$6,0),FALSE),0)*IF(JH$110&gt;=MAX($IC$110:JG$110),MIN((JH$110-MAX($IC$110:JG$110)),(JH$110-JG$110)),0)+IF($E181=JH$22,VLOOKUP($C181,Input!$A$8:$IA$39,MATCH(JH$21,Input!$A$6:$IA$6,0),FALSE),0)*IF(JH$109&gt;=MAX($IC$109:JG$109),MIN((JH$109-MAX($IC$109:JG$109)),(JH$109-JG$109)),0)</f>
        <v>0</v>
      </c>
      <c r="JI181" s="1">
        <f>+IF($E181=JI$22,VLOOKUP($C181,Input!$A$8:$IA$39,MATCH(JI$21,Input!$A$6:$IA$6,0),FALSE),0)*IF(JI$110&gt;=MAX($IC$110:JH$110),MIN((JI$110-MAX($IC$110:JH$110)),(JI$110-JH$110)),0)+IF($E181=JI$22,VLOOKUP($C181,Input!$A$8:$IA$39,MATCH(JI$21,Input!$A$6:$IA$6,0),FALSE),0)*IF(JI$109&gt;=MAX($IC$109:JH$109),MIN((JI$109-MAX($IC$109:JH$109)),(JI$109-JH$109)),0)</f>
        <v>0</v>
      </c>
      <c r="JJ181" s="1">
        <f>+IF($E181=JJ$22,VLOOKUP($C181,Input!$A$8:$IA$39,MATCH(JJ$21,Input!$A$6:$IA$6,0),FALSE),0)*IF(JJ$110&gt;=MAX($IC$110:JI$110),MIN((JJ$110-MAX($IC$110:JI$110)),(JJ$110-JI$110)),0)+IF($E181=JJ$22,VLOOKUP($C181,Input!$A$8:$IA$39,MATCH(JJ$21,Input!$A$6:$IA$6,0),FALSE),0)*IF(JJ$109&gt;=MAX($IC$109:JI$109),MIN((JJ$109-MAX($IC$109:JI$109)),(JJ$109-JI$109)),0)</f>
        <v>0</v>
      </c>
      <c r="JK181" s="1">
        <f>+IF($E181=JK$22,VLOOKUP($C181,Input!$A$8:$IA$39,MATCH(JK$21,Input!$A$6:$IA$6,0),FALSE),0)*IF(JK$110&gt;=MAX($IC$110:JJ$110),MIN((JK$110-MAX($IC$110:JJ$110)),(JK$110-JJ$110)),0)+IF($E181=JK$22,VLOOKUP($C181,Input!$A$8:$IA$39,MATCH(JK$21,Input!$A$6:$IA$6,0),FALSE),0)*IF(JK$109&gt;=MAX($IC$109:JJ$109),MIN((JK$109-MAX($IC$109:JJ$109)),(JK$109-JJ$109)),0)</f>
        <v>0</v>
      </c>
      <c r="JL181" s="1">
        <f>+IF($E181=JL$22,VLOOKUP($C181,Input!$A$8:$IA$39,MATCH(JL$21,Input!$A$6:$IA$6,0),FALSE),0)*IF(JL$110&gt;=MAX($IC$110:JK$110),MIN((JL$110-MAX($IC$110:JK$110)),(JL$110-JK$110)),0)+IF($E181=JL$22,VLOOKUP($C181,Input!$A$8:$IA$39,MATCH(JL$21,Input!$A$6:$IA$6,0),FALSE),0)*IF(JL$109&gt;=MAX($IC$109:JK$109),MIN((JL$109-MAX($IC$109:JK$109)),(JL$109-JK$109)),0)</f>
        <v>0</v>
      </c>
      <c r="JN181" t="str">
        <f>+VLOOKUP($C181,Input!$A$8:$GZ$39,MATCH(JN$21,Input!$A$6:$GZ$6,0),FALSE)</f>
        <v>CNG Station Maint in fuel price</v>
      </c>
      <c r="JO181" s="1">
        <f>IF($E181+$I181+$D$7&lt;=JO$22,0,IF(JO$22-$D$7&gt;=$E181,VLOOKUP($C181,Input!$A$8:$GZ$39,MATCH(JO$21,Input!$A$6:$GZ$6,0),FALSE),0)*$F181/$G181)*$D181</f>
        <v>0</v>
      </c>
      <c r="JP181" s="1">
        <f>IF($E181+$I181+$D$7&lt;=JP$22,0,IF(JP$22-$D$7&gt;=$E181,VLOOKUP($C181,Input!$A$8:$GZ$39,MATCH(JP$21,Input!$A$6:$GZ$6,0),FALSE),0)*$F181/$G181)*$D181</f>
        <v>0</v>
      </c>
      <c r="JQ181" s="1">
        <f>IF($E181+$I181+$D$7&lt;=JQ$22,0,IF(JQ$22-$D$7&gt;=$E181,VLOOKUP($C181,Input!$A$8:$GZ$39,MATCH(JQ$21,Input!$A$6:$GZ$6,0),FALSE),0)*$F181/$G181)*$D181</f>
        <v>0</v>
      </c>
      <c r="JR181" s="1">
        <f>IF($E181+$I181+$D$7&lt;=JR$22,0,IF(JR$22-$D$7&gt;=$E181,VLOOKUP($C181,Input!$A$8:$GZ$39,MATCH(JR$21,Input!$A$6:$GZ$6,0),FALSE),0)*$F181/$G181)*$D181</f>
        <v>0</v>
      </c>
      <c r="JS181" s="1">
        <f>IF($E181+$I181+$D$7&lt;=JS$22,0,IF(JS$22-$D$7&gt;=$E181,VLOOKUP($C181,Input!$A$8:$GZ$39,MATCH(JS$21,Input!$A$6:$GZ$6,0),FALSE),0)*$F181/$G181)*$D181</f>
        <v>0</v>
      </c>
      <c r="JT181" s="1">
        <f>IF($E181+$I181+$D$7&lt;=JT$22,0,IF(JT$22-$D$7&gt;=$E181,VLOOKUP($C181,Input!$A$8:$GZ$39,MATCH(JT$21,Input!$A$6:$GZ$6,0),FALSE),0)*$F181/$G181)*$D181</f>
        <v>0</v>
      </c>
      <c r="JU181" s="1">
        <f>IF($E181+$I181+$D$7&lt;=JU$22,0,IF(JU$22-$D$7&gt;=$E181,VLOOKUP($C181,Input!$A$8:$GZ$39,MATCH(JU$21,Input!$A$6:$GZ$6,0),FALSE),0)*$F181/$G181)*$D181</f>
        <v>0</v>
      </c>
      <c r="JV181" s="1">
        <f>IF($E181+$I181+$D$7&lt;=JV$22,0,IF(JV$22-$D$7&gt;=$E181,VLOOKUP($C181,Input!$A$8:$GZ$39,MATCH(JV$21,Input!$A$6:$GZ$6,0),FALSE),0)*$F181/$G181)*$D181</f>
        <v>0</v>
      </c>
      <c r="JW181" s="1">
        <f>IF($E181+$I181+$D$7&lt;=JW$22,0,IF(JW$22-$D$7&gt;=$E181,VLOOKUP($C181,Input!$A$8:$GZ$39,MATCH(JW$21,Input!$A$6:$GZ$6,0),FALSE),0)*$F181/$G181)*$D181</f>
        <v>0</v>
      </c>
      <c r="JX181" s="1">
        <f>IF($E181+$I181+$D$7&lt;=JX$22,0,IF(JX$22-$D$7&gt;=$E181,VLOOKUP($C181,Input!$A$8:$GZ$39,MATCH(JX$21,Input!$A$6:$GZ$6,0),FALSE),0)*$F181/$G181)*$D181</f>
        <v>0</v>
      </c>
      <c r="JY181" s="1">
        <f>IF($E181+$I181+$D$7&lt;=JY$22,0,IF(JY$22-$D$7&gt;=$E181,VLOOKUP($C181,Input!$A$8:$GZ$39,MATCH(JY$21,Input!$A$6:$GZ$6,0),FALSE),0)*$F181/$G181)*$D181</f>
        <v>0</v>
      </c>
      <c r="JZ181" s="1">
        <f>IF($E181+$I181+$D$7&lt;=JZ$22,0,IF(JZ$22-$D$7&gt;=$E181,VLOOKUP($C181,Input!$A$8:$GZ$39,MATCH(JZ$21,Input!$A$6:$GZ$6,0),FALSE),0)*$F181/$G181)*$D181</f>
        <v>0</v>
      </c>
      <c r="KA181" s="1">
        <f>IF($E181+$I181+$D$7&lt;=KA$22,0,IF(KA$22-$D$7&gt;=$E181,VLOOKUP($C181,Input!$A$8:$GZ$39,MATCH(KA$21,Input!$A$6:$GZ$6,0),FALSE),0)*$F181/$G181)*$D181</f>
        <v>0</v>
      </c>
      <c r="KB181" s="1">
        <f>IF($E181+$I181+$D$7&lt;=KB$22,0,IF(KB$22-$D$7&gt;=$E181,VLOOKUP($C181,Input!$A$8:$GZ$39,MATCH(KB$21,Input!$A$6:$GZ$6,0),FALSE),0)*$F181/$G181)*$D181</f>
        <v>0</v>
      </c>
      <c r="KC181" s="1">
        <f>IF($E181+$I181+$D$7&lt;=KC$22,0,IF(KC$22-$D$7&gt;=$E181,VLOOKUP($C181,Input!$A$8:$GZ$39,MATCH(KC$21,Input!$A$6:$GZ$6,0),FALSE),0)*$F181/$G181)*$D181</f>
        <v>0</v>
      </c>
      <c r="KD181" s="1">
        <f>IF($E181+$I181+$D$7&lt;=KD$22,0,IF(KD$22-$D$7&gt;=$E181,VLOOKUP($C181,Input!$A$8:$GZ$39,MATCH(KD$21,Input!$A$6:$GZ$6,0),FALSE),0)*$F181/$G181)*$D181</f>
        <v>0</v>
      </c>
      <c r="KE181" s="1">
        <f>IF($E181+$I181+$D$7&lt;=KE$22,0,IF(KE$22-$D$7&gt;=$E181,VLOOKUP($C181,Input!$A$8:$GZ$39,MATCH(KE$21,Input!$A$6:$GZ$6,0),FALSE),0)*$F181/$G181)*$D181</f>
        <v>0</v>
      </c>
      <c r="KF181" s="1">
        <f>IF($E181+$I181+$D$7&lt;=KF$22,0,IF(KF$22-$D$7&gt;=$E181,VLOOKUP($C181,Input!$A$8:$GZ$39,MATCH(KF$21,Input!$A$6:$GZ$6,0),FALSE),0)*$F181/$G181)*$D181</f>
        <v>0</v>
      </c>
      <c r="KG181" s="1">
        <f>IF($E181+$I181+$D$7&lt;=KG$22,0,IF(KG$22-$D$7&gt;=$E181,VLOOKUP($C181,Input!$A$8:$GZ$39,MATCH(KG$21,Input!$A$6:$GZ$6,0),FALSE),0)*$F181/$G181)*$D181</f>
        <v>0</v>
      </c>
      <c r="KH181" s="1">
        <f>IF($E181+$I181+$D$7&lt;=KH$22,0,IF(KH$22-$D$7&gt;=$E181,VLOOKUP($C181,Input!$A$8:$GZ$39,MATCH(KH$21,Input!$A$6:$GZ$6,0),FALSE),0)*$F181/$G181)*$D181</f>
        <v>0</v>
      </c>
      <c r="KI181" s="1">
        <f>IF($E181+$I181+$D$7&lt;=KI$22,0,IF(KI$22-$D$7&gt;=$E181,VLOOKUP($C181,Input!$A$8:$GZ$39,MATCH(KI$21,Input!$A$6:$GZ$6,0),FALSE),0)*$F181/$G181)*$D181</f>
        <v>0</v>
      </c>
      <c r="KJ181" s="1">
        <f>IF($E181+$I181+$D$7&lt;=KJ$22,0,IF(KJ$22-$D$7&gt;=$E181,VLOOKUP($C181,Input!$A$8:$GZ$39,MATCH(KJ$21,Input!$A$6:$GZ$6,0),FALSE),0)*$F181/$G181)*$D181</f>
        <v>0</v>
      </c>
      <c r="KK181" s="1">
        <f>IF($E181+$I181+$D$7&lt;=KK$22,0,IF(KK$22-$D$7&gt;=$E181,VLOOKUP($C181,Input!$A$8:$GZ$39,MATCH(KK$21,Input!$A$6:$GZ$6,0),FALSE),0)*$F181/$G181)*$D181</f>
        <v>0</v>
      </c>
      <c r="KL181" s="1">
        <f>IF($E181+$I181+$D$7&lt;=KL$22,0,IF(KL$22-$D$7&gt;=$E181,VLOOKUP($C181,Input!$A$8:$GZ$39,MATCH(KL$21,Input!$A$6:$GZ$6,0),FALSE),0)*$F181/$G181)*$D181</f>
        <v>0</v>
      </c>
      <c r="KM181" s="1">
        <f>IF($E181+$I181+$D$7&lt;=KM$22,0,IF(KM$22-$D$7&gt;=$E181,VLOOKUP($C181,Input!$A$8:$GZ$39,MATCH(KM$21,Input!$A$6:$GZ$6,0),FALSE),0)*$F181/$G181)*$D181</f>
        <v>0</v>
      </c>
      <c r="KN181" s="1">
        <f>IF($E181+$I181+$D$7&lt;=KN$22,0,IF(KN$22-$D$7&gt;=$E181,VLOOKUP($C181,Input!$A$8:$GZ$39,MATCH(KN$21,Input!$A$6:$GZ$6,0),FALSE),0)*$F181/$G181)*$D181</f>
        <v>0</v>
      </c>
      <c r="KO181" s="1">
        <f>IF($E181+$I181+$D$7&lt;=KO$22,0,IF(KO$22-$D$7&gt;=$E181,VLOOKUP($C181,Input!$A$8:$GZ$39,MATCH(KO$21,Input!$A$6:$GZ$6,0),FALSE),0)*$F181/$G181)*$D181</f>
        <v>0</v>
      </c>
      <c r="KP181" s="1">
        <f>IF($E181+$I181+$D$7&lt;=KP$22,0,IF(KP$22-$D$7&gt;=$E181,VLOOKUP($C181,Input!$A$8:$GZ$39,MATCH(KP$21,Input!$A$6:$GZ$6,0),FALSE),0)*$F181/$G181)*$D181</f>
        <v>0</v>
      </c>
      <c r="KQ181" s="1">
        <f>IF($E181+$I181+$D$7&lt;=KQ$22,0,IF(KQ$22-$D$7&gt;=$E181,VLOOKUP($C181,Input!$A$8:$GZ$39,MATCH(KQ$21,Input!$A$6:$GZ$6,0),FALSE),0)*$F181/$G181)*$D181</f>
        <v>0</v>
      </c>
      <c r="KR181" s="1">
        <f>IF($E181+$I181+$D$7&lt;=KR$22,0,IF(KR$22-$D$7&gt;=$E181,VLOOKUP($C181,Input!$A$8:$GZ$39,MATCH(KR$21,Input!$A$6:$GZ$6,0),FALSE),0)*$F181/$G181)*$D181</f>
        <v>0</v>
      </c>
      <c r="KS181" s="1">
        <f>IF($E181+$I181+$D$7&lt;=KS$22,0,IF(KS$22-$D$7&gt;=$E181,VLOOKUP($C181,Input!$A$8:$GZ$39,MATCH(KS$21,Input!$A$6:$GZ$6,0),FALSE),0)*$F181/$G181)*$D181</f>
        <v>0</v>
      </c>
      <c r="KT181" s="1">
        <f>IF($E181+$I181+$D$7&lt;=KT$22,0,IF(KT$22-$D$7&gt;=$E181,VLOOKUP($C181,Input!$A$8:$GZ$39,MATCH(KT$21,Input!$A$6:$GZ$6,0),FALSE),0)*$F181/$G181)*$D181</f>
        <v>0</v>
      </c>
      <c r="KU181" s="1">
        <f>IF($E181+$I181+$D$7&lt;=KU$22,0,IF(KU$22-$D$7&gt;=$E181,VLOOKUP($C181,Input!$A$8:$GZ$39,MATCH(KU$21,Input!$A$6:$GZ$6,0),FALSE),0)*$F181/$G181)*$D181</f>
        <v>0</v>
      </c>
      <c r="KV181" s="1">
        <f>IF($E181+$I181+$D$7&lt;=KV$22,0,IF(KV$22-$D$7&gt;=$E181,VLOOKUP($C181,Input!$A$8:$GZ$39,MATCH(KV$21,Input!$A$6:$GZ$6,0),FALSE),0)*$F181/$G181)*$D181</f>
        <v>0</v>
      </c>
      <c r="KW181" s="1">
        <f>IF($E181+$I181+$D$7&lt;=KW$22,0,IF(KW$22-$D$7&gt;=$E181,VLOOKUP($C181,Input!$A$8:$GZ$39,MATCH(KW$21,Input!$A$6:$GZ$6,0),FALSE),0)*$F181/$G181)*$D181</f>
        <v>0</v>
      </c>
      <c r="KY181" t="str">
        <f>VLOOKUP($C181,Input!$A$8:$HV$39,MATCH(KY$21,Input!$A$6:$HV$6,0),FALSE)</f>
        <v xml:space="preserve">CNG (compressed and at pump, including station maintenance) </v>
      </c>
      <c r="KZ181" s="1">
        <f>IF($E181+$I181+$D$7&lt;=KZ$22,0,IF(KZ$22-$D$7&gt;=$E181,VLOOKUP($C181,Input!$A$8:$HV$39,MATCH(KZ$21,Input!$A$6:$HV$6,0),FALSE)/$G181*$F181,0))*$D181</f>
        <v>0</v>
      </c>
      <c r="LA181" s="1">
        <f>IF($E181+$I181+$D$7&lt;=LA$22,0,IF(LA$22-$D$7&gt;=$E181,VLOOKUP($C181,Input!$A$8:$HV$39,MATCH(LA$21,Input!$A$6:$HV$6,0),FALSE)/$G181*$F181,0))*$D181</f>
        <v>0</v>
      </c>
      <c r="LB181" s="1">
        <f>IF($E181+$I181+$D$7&lt;=LB$22,0,IF(LB$22-$D$7&gt;=$E181,VLOOKUP($C181,Input!$A$8:$HV$39,MATCH(LB$21,Input!$A$6:$HV$6,0),FALSE)/$G181*$F181,0))*$D181</f>
        <v>0</v>
      </c>
      <c r="LC181" s="1">
        <f>IF($E181+$I181+$D$7&lt;=LC$22,0,IF(LC$22-$D$7&gt;=$E181,VLOOKUP($C181,Input!$A$8:$HV$39,MATCH(LC$21,Input!$A$6:$HV$6,0),FALSE)/$G181*$F181,0))*$D181</f>
        <v>0</v>
      </c>
      <c r="LD181" s="1">
        <f>IF($E181+$I181+$D$7&lt;=LD$22,0,IF(LD$22-$D$7&gt;=$E181,VLOOKUP($C181,Input!$A$8:$HV$39,MATCH(LD$21,Input!$A$6:$HV$6,0),FALSE)/$G181*$F181,0))*$D181</f>
        <v>0</v>
      </c>
      <c r="LE181" s="1">
        <f>IF($E181+$I181+$D$7&lt;=LE$22,0,IF(LE$22-$D$7&gt;=$E181,VLOOKUP($C181,Input!$A$8:$HV$39,MATCH(LE$21,Input!$A$6:$HV$6,0),FALSE)/$G181*$F181,0))*$D181</f>
        <v>0</v>
      </c>
      <c r="LF181" s="1">
        <f>IF($E181+$I181+$D$7&lt;=LF$22,0,IF(LF$22-$D$7&gt;=$E181,VLOOKUP($C181,Input!$A$8:$HV$39,MATCH(LF$21,Input!$A$6:$HV$6,0),FALSE)/$G181*$F181,0))*$D181</f>
        <v>0</v>
      </c>
      <c r="LG181" s="1">
        <f>IF($E181+$I181+$D$7&lt;=LG$22,0,IF(LG$22-$D$7&gt;=$E181,VLOOKUP($C181,Input!$A$8:$HV$39,MATCH(LG$21,Input!$A$6:$HV$6,0),FALSE)/$G181*$F181,0))*$D181</f>
        <v>0</v>
      </c>
      <c r="LH181" s="1">
        <f>IF($E181+$I181+$D$7&lt;=LH$22,0,IF(LH$22-$D$7&gt;=$E181,VLOOKUP($C181,Input!$A$8:$HV$39,MATCH(LH$21,Input!$A$6:$HV$6,0),FALSE)/$G181*$F181,0))*$D181</f>
        <v>0</v>
      </c>
      <c r="LI181" s="1">
        <f>IF($E181+$I181+$D$7&lt;=LI$22,0,IF(LI$22-$D$7&gt;=$E181,VLOOKUP($C181,Input!$A$8:$HV$39,MATCH(LI$21,Input!$A$6:$HV$6,0),FALSE)/$G181*$F181,0))*$D181</f>
        <v>0</v>
      </c>
      <c r="LJ181" s="1">
        <f>IF($E181+$I181+$D$7&lt;=LJ$22,0,IF(LJ$22-$D$7&gt;=$E181,VLOOKUP($C181,Input!$A$8:$HV$39,MATCH(LJ$21,Input!$A$6:$HV$6,0),FALSE)/$G181*$F181,0))*$D181</f>
        <v>0</v>
      </c>
      <c r="LK181" s="1">
        <f>IF($E181+$I181+$D$7&lt;=LK$22,0,IF(LK$22-$D$7&gt;=$E181,VLOOKUP($C181,Input!$A$8:$HV$39,MATCH(LK$21,Input!$A$6:$HV$6,0),FALSE)/$G181*$F181,0))*$D181</f>
        <v>0</v>
      </c>
      <c r="LL181" s="1">
        <f>IF($E181+$I181+$D$7&lt;=LL$22,0,IF(LL$22-$D$7&gt;=$E181,VLOOKUP($C181,Input!$A$8:$HV$39,MATCH(LL$21,Input!$A$6:$HV$6,0),FALSE)/$G181*$F181,0))*$D181</f>
        <v>0</v>
      </c>
      <c r="LM181" s="1">
        <f>IF($E181+$I181+$D$7&lt;=LM$22,0,IF(LM$22-$D$7&gt;=$E181,VLOOKUP($C181,Input!$A$8:$HV$39,MATCH(LM$21,Input!$A$6:$HV$6,0),FALSE)/$G181*$F181,0))*$D181</f>
        <v>0</v>
      </c>
      <c r="LN181" s="1">
        <f>IF($E181+$I181+$D$7&lt;=LN$22,0,IF(LN$22-$D$7&gt;=$E181,VLOOKUP($C181,Input!$A$8:$HV$39,MATCH(LN$21,Input!$A$6:$HV$6,0),FALSE)/$G181*$F181,0))*$D181</f>
        <v>0</v>
      </c>
      <c r="LO181" s="1">
        <f>IF($E181+$I181+$D$7&lt;=LO$22,0,IF(LO$22-$D$7&gt;=$E181,VLOOKUP($C181,Input!$A$8:$HV$39,MATCH(LO$21,Input!$A$6:$HV$6,0),FALSE)/$G181*$F181,0))*$D181</f>
        <v>0</v>
      </c>
      <c r="LP181" s="1">
        <f>IF($E181+$I181+$D$7&lt;=LP$22,0,IF(LP$22-$D$7&gt;=$E181,VLOOKUP($C181,Input!$A$8:$HV$39,MATCH(LP$21,Input!$A$6:$HV$6,0),FALSE)/$G181*$F181,0))*$D181</f>
        <v>0</v>
      </c>
      <c r="LQ181" s="1">
        <f>IF($E181+$I181+$D$7&lt;=LQ$22,0,IF(LQ$22-$D$7&gt;=$E181,VLOOKUP($C181,Input!$A$8:$HV$39,MATCH(LQ$21,Input!$A$6:$HV$6,0),FALSE)/$G181*$F181,0))*$D181</f>
        <v>0</v>
      </c>
      <c r="LR181" s="1">
        <f>IF($E181+$I181+$D$7&lt;=LR$22,0,IF(LR$22-$D$7&gt;=$E181,VLOOKUP($C181,Input!$A$8:$HV$39,MATCH(LR$21,Input!$A$6:$HV$6,0),FALSE)/$G181*$F181,0))*$D181</f>
        <v>0</v>
      </c>
      <c r="LS181" s="1">
        <f>IF($E181+$I181+$D$7&lt;=LS$22,0,IF(LS$22-$D$7&gt;=$E181,VLOOKUP($C181,Input!$A$8:$HV$39,MATCH(LS$21,Input!$A$6:$HV$6,0),FALSE)/$G181*$F181,0))*$D181</f>
        <v>0</v>
      </c>
      <c r="LT181" s="1">
        <f>IF($E181+$I181+$D$7&lt;=LT$22,0,IF(LT$22-$D$7&gt;=$E181,VLOOKUP($C181,Input!$A$8:$HV$39,MATCH(LT$21,Input!$A$6:$HV$6,0),FALSE)/$G181*$F181,0))*$D181</f>
        <v>0</v>
      </c>
      <c r="LU181" s="1">
        <f>IF($E181+$I181+$D$7&lt;=LU$22,0,IF(LU$22-$D$7&gt;=$E181,VLOOKUP($C181,Input!$A$8:$HV$39,MATCH(LU$21,Input!$A$6:$HV$6,0),FALSE)/$G181*$F181,0))*$D181</f>
        <v>0</v>
      </c>
      <c r="LV181" s="1">
        <f>IF($E181+$I181+$D$7&lt;=LV$22,0,IF(LV$22-$D$7&gt;=$E181,VLOOKUP($C181,Input!$A$8:$HV$39,MATCH(LV$21,Input!$A$6:$HV$6,0),FALSE)/$G181*$F181,0))*$D181</f>
        <v>0</v>
      </c>
      <c r="LW181" s="1">
        <f>IF($E181+$I181+$D$7&lt;=LW$22,0,IF(LW$22-$D$7&gt;=$E181,VLOOKUP($C181,Input!$A$8:$HV$39,MATCH(LW$21,Input!$A$6:$HV$6,0),FALSE)/$G181*$F181,0))*$D181</f>
        <v>0</v>
      </c>
      <c r="LX181" s="1">
        <f>IF($E181+$I181+$D$7&lt;=LX$22,0,IF(LX$22-$D$7&gt;=$E181,VLOOKUP($C181,Input!$A$8:$HV$39,MATCH(LX$21,Input!$A$6:$HV$6,0),FALSE)/$G181*$F181,0))*$D181</f>
        <v>0</v>
      </c>
      <c r="LY181" s="1">
        <f>IF($E181+$I181+$D$7&lt;=LY$22,0,IF(LY$22-$D$7&gt;=$E181,VLOOKUP($C181,Input!$A$8:$HV$39,MATCH(LY$21,Input!$A$6:$HV$6,0),FALSE)/$G181*$F181,0))*$D181</f>
        <v>0</v>
      </c>
      <c r="LZ181" s="1">
        <f>IF($E181+$I181+$D$7&lt;=LZ$22,0,IF(LZ$22-$D$7&gt;=$E181,VLOOKUP($C181,Input!$A$8:$HV$39,MATCH(LZ$21,Input!$A$6:$HV$6,0),FALSE)/$G181*$F181,0))*$D181</f>
        <v>0</v>
      </c>
      <c r="MA181" s="1">
        <f>IF($E181+$I181+$D$7&lt;=MA$22,0,IF(MA$22-$D$7&gt;=$E181,VLOOKUP($C181,Input!$A$8:$HV$39,MATCH(MA$21,Input!$A$6:$HV$6,0),FALSE)/$G181*$F181,0))*$D181</f>
        <v>0</v>
      </c>
      <c r="MB181" s="1">
        <f>IF($E181+$I181+$D$7&lt;=MB$22,0,IF(MB$22-$D$7&gt;=$E181,VLOOKUP($C181,Input!$A$8:$HV$39,MATCH(MB$21,Input!$A$6:$HV$6,0),FALSE)/$G181*$F181,0))*$D181</f>
        <v>0</v>
      </c>
      <c r="MC181" s="1">
        <f>IF($E181+$I181+$D$7&lt;=MC$22,0,IF(MC$22-$D$7&gt;=$E181,VLOOKUP($C181,Input!$A$8:$HV$39,MATCH(MC$21,Input!$A$6:$HV$6,0),FALSE)/$G181*$F181,0))*$D181</f>
        <v>0</v>
      </c>
      <c r="MD181" s="1">
        <f>IF($E181+$I181+$D$7&lt;=MD$22,0,IF(MD$22-$D$7&gt;=$E181,VLOOKUP($C181,Input!$A$8:$HV$39,MATCH(MD$21,Input!$A$6:$HV$6,0),FALSE)/$G181*$F181,0))*$D181</f>
        <v>0</v>
      </c>
      <c r="ME181" s="1">
        <f>IF($E181+$I181+$D$7&lt;=ME$22,0,IF(ME$22-$D$7&gt;=$E181,VLOOKUP($C181,Input!$A$8:$HV$39,MATCH(ME$21,Input!$A$6:$HV$6,0),FALSE)/$G181*$F181,0))*$D181</f>
        <v>0</v>
      </c>
      <c r="MF181" s="1">
        <f>IF($E181+$I181+$D$7&lt;=MF$22,0,IF(MF$22-$D$7&gt;=$E181,VLOOKUP($C181,Input!$A$8:$HV$39,MATCH(MF$21,Input!$A$6:$HV$6,0),FALSE)/$G181*$F181,0))*$D181</f>
        <v>0</v>
      </c>
      <c r="MG181" s="1">
        <f>IF($E181+$I181+$D$7&lt;=MG$22,0,IF(MG$22-$D$7&gt;=$E181,VLOOKUP($C181,Input!$A$8:$HV$39,MATCH(MG$21,Input!$A$6:$HV$6,0),FALSE)/$G181*$F181,0))*$D181</f>
        <v>0</v>
      </c>
      <c r="MH181" s="1">
        <f>IF($E181+$I181+$D$7&lt;=MH$22,0,IF(MH$22-$D$7&gt;=$E181,VLOOKUP($C181,Input!$A$8:$HV$39,MATCH(MH$21,Input!$A$6:$HV$6,0),FALSE)/$G181*$F181,0))*$D181</f>
        <v>0</v>
      </c>
      <c r="MI181" s="1">
        <f>IF($E181+$I181+$D$7&lt;=MI$22,0,IF(MI$22-$D$7&gt;=$E181,VLOOKUP($C181,Input!$A$8:$HV$39,MATCH(MI$21,Input!$A$6:$HV$6,0),FALSE)/$G181*$F181,0))*$D181</f>
        <v>0</v>
      </c>
      <c r="MJ181" s="1">
        <f>IF($E181+$I181+$D$7&lt;=MJ$22,0,IF(MJ$22-$D$7&gt;=$E181,VLOOKUP($C181,Input!$A$8:$HV$39,MATCH(MJ$21,Input!$A$6:$HV$6,0),FALSE)/$G181*$F181,0))*$D181</f>
        <v>0</v>
      </c>
      <c r="MK181" s="1">
        <f>IF($E181+$I181+$D$7&lt;=MK$22,0,IF(MK$22-$D$7&gt;=$E181,VLOOKUP($C181,Input!$A$8:$HV$39,MATCH(MK$21,Input!$A$6:$HV$6,0),FALSE)/$G181*$F181,0))*$D181</f>
        <v>0</v>
      </c>
      <c r="ML181" s="1">
        <f>IF($E181+$I181+$D$7&lt;=ML$22,0,IF(ML$22-$D$7&gt;=$E181,VLOOKUP($C181,Input!$A$8:$HV$39,MATCH(ML$21,Input!$A$6:$HV$6,0),FALSE)/$G181*$F181,0))*$D181</f>
        <v>0</v>
      </c>
      <c r="MM181" s="1">
        <f>IF($E181+$I181+$D$7&lt;=MM$22,0,IF(MM$22-$D$7&gt;=$E181,VLOOKUP($C181,Input!$A$8:$HV$39,MATCH(MM$21,Input!$A$6:$HV$6,0),FALSE)/$G181*$F181,0))*$D181</f>
        <v>0</v>
      </c>
      <c r="MN181" s="1">
        <f>IF($E181+$I181+$D$7&lt;=MN$22,0,IF(MN$22-$D$7&gt;=$E181,VLOOKUP($C181,Input!$A$8:$HV$39,MATCH(MN$21,Input!$A$6:$HV$6,0),FALSE)/$G181*$F181,0))*$D181</f>
        <v>0</v>
      </c>
      <c r="MO181" s="1">
        <f>IF($E181+$I181+$D$7&lt;=MO$22,0,IF(MO$22-$D$7&gt;=$E181,VLOOKUP($C181,Input!$A$8:$HV$39,MATCH(MO$21,Input!$A$6:$HV$6,0),FALSE)/$G181*$F181,0))*$D181</f>
        <v>0</v>
      </c>
      <c r="MP181" s="1">
        <f>IF($E181+$I181+$D$7&lt;=MP$22,0,IF(MP$22-$D$7&gt;=$E181,VLOOKUP($C181,Input!$A$8:$HV$39,MATCH(MP$21,Input!$A$6:$HV$6,0),FALSE)/$G181*$F181,0))*$D181</f>
        <v>0</v>
      </c>
      <c r="MQ181" s="1">
        <f>IF($E181+$I181+$D$7&lt;=MQ$22,0,IF(MQ$22-$D$7&gt;=$E181,VLOOKUP($C181,Input!$A$8:$HV$39,MATCH(MQ$21,Input!$A$6:$HV$6,0),FALSE)/$G181*$F181,0))*$D181</f>
        <v>0</v>
      </c>
      <c r="MR181" s="1">
        <f>IF($E181+$I181+$D$7&lt;=MR$22,0,IF(MR$22-$D$7&gt;=$E181,VLOOKUP($C181,Input!$A$8:$HV$39,MATCH(MR$21,Input!$A$6:$HV$6,0),FALSE)/$G181*$F181,0))*$D181</f>
        <v>0</v>
      </c>
      <c r="MS181" s="1">
        <f>IF($E181+$I181+$D$7&lt;=MS$22,0,IF(MS$22-$D$7&gt;=$E181,VLOOKUP($C181,Input!$A$8:$HV$39,MATCH(MS$21,Input!$A$6:$HV$6,0),FALSE)/$G181*$F181,0))*$D181</f>
        <v>0</v>
      </c>
      <c r="MT181" s="1">
        <f>IF($E181+$I181+$D$7&lt;=MT$22,0,IF(MT$22-$D$7&gt;=$E181,VLOOKUP($C181,Input!$A$8:$HV$39,MATCH(MT$21,Input!$A$6:$HV$6,0),FALSE)/$G181*$F181,0))*$D181</f>
        <v>0</v>
      </c>
      <c r="MU181" s="1">
        <f>IF($E181+$I181+$D$7&lt;=MU$22,0,IF(MU$22-$D$7&gt;=$E181,VLOOKUP($C181,Input!$A$8:$HV$39,MATCH(MU$21,Input!$A$6:$HV$6,0),FALSE)/$G181*$F181,0))*$D181</f>
        <v>0</v>
      </c>
      <c r="MV181" s="1">
        <f>IF($E181+$I181+$D$7&lt;=MV$22,0,IF(MV$22-$D$7&gt;=$E181,VLOOKUP($C181,Input!$A$8:$HV$39,MATCH(MV$21,Input!$A$6:$HV$6,0),FALSE)/$G181*$F181,0))*$D181</f>
        <v>0</v>
      </c>
      <c r="MW181" s="1">
        <f>IF($E181+$I181+$D$7&lt;=MW$22,0,IF(MW$22-$D$7&gt;=$E181,VLOOKUP($C181,Input!$A$8:$HV$39,MATCH(MW$21,Input!$A$6:$HV$6,0),FALSE)/$G181*$F181,0))*$D181</f>
        <v>0</v>
      </c>
      <c r="MX181" s="1">
        <f>IF($E181+$I181+$D$7&lt;=MX$22,0,IF(MX$22-$D$7&gt;=$E181,VLOOKUP($C181,Input!$A$8:$HV$39,MATCH(MX$21,Input!$A$6:$HV$6,0),FALSE)/$G181*$F181,0))*$D181</f>
        <v>0</v>
      </c>
      <c r="MZ181" t="str">
        <f>VLOOKUP($C181,Input!$A$8:$HV$39,MATCH(MZ$21,Input!$A$6:$HV$6,0),FALSE)</f>
        <v>Fossil CNG LCFS Credit ($/DGE)</v>
      </c>
      <c r="NA181" s="1">
        <f>IF($E181+$I181+$D$7&lt;=NA$22,0,IF(NA$22-$D$7&gt;=$E181,-VLOOKUP($C181,Input!$A$8:$HV$39,MATCH(NA$21,Input!$A$6:$HV$6,0),FALSE)/$G181*$F181,0))*$D181*$G$4/100</f>
        <v>0</v>
      </c>
      <c r="NB181" s="1">
        <f>IF($E181+$I181+$D$7&lt;=NB$22,0,IF(NB$22-$D$7&gt;=$E181,-VLOOKUP($C181,Input!$A$8:$HV$39,MATCH(NB$21,Input!$A$6:$HV$6,0),FALSE)/$G181*$F181,0))*$D181*$G$4/100</f>
        <v>0</v>
      </c>
      <c r="NC181" s="1">
        <f>IF($E181+$I181+$D$7&lt;=NC$22,0,IF(NC$22-$D$7&gt;=$E181,-VLOOKUP($C181,Input!$A$8:$HV$39,MATCH(NC$21,Input!$A$6:$HV$6,0),FALSE)/$G181*$F181,0))*$D181*$G$4/100</f>
        <v>0</v>
      </c>
      <c r="ND181" s="1">
        <f>IF($E181+$I181+$D$7&lt;=ND$22,0,IF(ND$22-$D$7&gt;=$E181,-VLOOKUP($C181,Input!$A$8:$HV$39,MATCH(ND$21,Input!$A$6:$HV$6,0),FALSE)/$G181*$F181,0))*$D181*$G$4/100</f>
        <v>0</v>
      </c>
      <c r="NE181" s="1">
        <f>IF($E181+$I181+$D$7&lt;=NE$22,0,IF(NE$22-$D$7&gt;=$E181,-VLOOKUP($C181,Input!$A$8:$HV$39,MATCH(NE$21,Input!$A$6:$HV$6,0),FALSE)/$G181*$F181,0))*$D181*$G$4/100</f>
        <v>0</v>
      </c>
      <c r="NF181" s="1">
        <f>IF($E181+$I181+$D$7&lt;=NF$22,0,IF(NF$22-$D$7&gt;=$E181,-VLOOKUP($C181,Input!$A$8:$HV$39,MATCH(NF$21,Input!$A$6:$HV$6,0),FALSE)/$G181*$F181,0))*$D181*$G$4/100</f>
        <v>0</v>
      </c>
      <c r="NG181" s="1">
        <f>IF($E181+$I181+$D$7&lt;=NG$22,0,IF(NG$22-$D$7&gt;=$E181,-VLOOKUP($C181,Input!$A$8:$HV$39,MATCH(NG$21,Input!$A$6:$HV$6,0),FALSE)/$G181*$F181,0))*$D181*$G$4/100</f>
        <v>0</v>
      </c>
      <c r="NH181" s="1">
        <f>IF($E181+$I181+$D$7&lt;=NH$22,0,IF(NH$22-$D$7&gt;=$E181,-VLOOKUP($C181,Input!$A$8:$HV$39,MATCH(NH$21,Input!$A$6:$HV$6,0),FALSE)/$G181*$F181,0))*$D181*$G$4/100</f>
        <v>0</v>
      </c>
      <c r="NI181" s="1">
        <f>IF($E181+$I181+$D$7&lt;=NI$22,0,IF(NI$22-$D$7&gt;=$E181,-VLOOKUP($C181,Input!$A$8:$HV$39,MATCH(NI$21,Input!$A$6:$HV$6,0),FALSE)/$G181*$F181,0))*$D181*$G$4/100</f>
        <v>0</v>
      </c>
      <c r="NJ181" s="1">
        <f>IF($E181+$I181+$D$7&lt;=NJ$22,0,IF(NJ$22-$D$7&gt;=$E181,-VLOOKUP($C181,Input!$A$8:$HV$39,MATCH(NJ$21,Input!$A$6:$HV$6,0),FALSE)/$G181*$F181,0))*$D181*$G$4/100</f>
        <v>0</v>
      </c>
      <c r="NK181" s="1">
        <f>IF($E181+$I181+$D$7&lt;=NK$22,0,IF(NK$22-$D$7&gt;=$E181,-VLOOKUP($C181,Input!$A$8:$HV$39,MATCH(NK$21,Input!$A$6:$HV$6,0),FALSE)/$G181*$F181,0))*$D181*$G$4/100</f>
        <v>0</v>
      </c>
      <c r="NL181" s="1">
        <f>IF($E181+$I181+$D$7&lt;=NL$22,0,IF(NL$22-$D$7&gt;=$E181,-VLOOKUP($C181,Input!$A$8:$HV$39,MATCH(NL$21,Input!$A$6:$HV$6,0),FALSE)/$G181*$F181,0))*$D181*$G$4/100</f>
        <v>0</v>
      </c>
      <c r="NM181" s="1">
        <f>IF($E181+$I181+$D$7&lt;=NM$22,0,IF(NM$22-$D$7&gt;=$E181,-VLOOKUP($C181,Input!$A$8:$HV$39,MATCH(NM$21,Input!$A$6:$HV$6,0),FALSE)/$G181*$F181,0))*$D181*$G$4/100</f>
        <v>0</v>
      </c>
      <c r="NN181" s="1">
        <f>IF($E181+$I181+$D$7&lt;=NN$22,0,IF(NN$22-$D$7&gt;=$E181,-VLOOKUP($C181,Input!$A$8:$HV$39,MATCH(NN$21,Input!$A$6:$HV$6,0),FALSE)/$G181*$F181,0))*$D181*$G$4/100</f>
        <v>0</v>
      </c>
      <c r="NO181" s="1">
        <f>IF($E181+$I181+$D$7&lt;=NO$22,0,IF(NO$22-$D$7&gt;=$E181,-VLOOKUP($C181,Input!$A$8:$HV$39,MATCH(NO$21,Input!$A$6:$HV$6,0),FALSE)/$G181*$F181,0))*$D181*$G$4/100</f>
        <v>0</v>
      </c>
      <c r="NP181" s="1">
        <f>IF($E181+$I181+$D$7&lt;=NP$22,0,IF(NP$22-$D$7&gt;=$E181,-VLOOKUP($C181,Input!$A$8:$HV$39,MATCH(NP$21,Input!$A$6:$HV$6,0),FALSE)/$G181*$F181,0))*$D181*$G$4/100</f>
        <v>0</v>
      </c>
      <c r="NQ181" s="1">
        <f>IF($E181+$I181+$D$7&lt;=NQ$22,0,IF(NQ$22-$D$7&gt;=$E181,-VLOOKUP($C181,Input!$A$8:$HV$39,MATCH(NQ$21,Input!$A$6:$HV$6,0),FALSE)/$G181*$F181,0))*$D181*$G$4/100</f>
        <v>0</v>
      </c>
      <c r="NR181" s="1">
        <f>IF($E181+$I181+$D$7&lt;=NR$22,0,IF(NR$22-$D$7&gt;=$E181,-VLOOKUP($C181,Input!$A$8:$HV$39,MATCH(NR$21,Input!$A$6:$HV$6,0),FALSE)/$G181*$F181,0))*$D181*$G$4/100</f>
        <v>0</v>
      </c>
      <c r="NS181" s="1">
        <f>IF($E181+$I181+$D$7&lt;=NS$22,0,IF(NS$22-$D$7&gt;=$E181,-VLOOKUP($C181,Input!$A$8:$HV$39,MATCH(NS$21,Input!$A$6:$HV$6,0),FALSE)/$G181*$F181,0))*$D181*$G$4/100</f>
        <v>0</v>
      </c>
      <c r="NT181" s="1">
        <f>IF($E181+$I181+$D$7&lt;=NT$22,0,IF(NT$22-$D$7&gt;=$E181,-VLOOKUP($C181,Input!$A$8:$HV$39,MATCH(NT$21,Input!$A$6:$HV$6,0),FALSE)/$G181*$F181,0))*$D181*$G$4/100</f>
        <v>0</v>
      </c>
      <c r="NU181" s="1">
        <f>IF($E181+$I181+$D$7&lt;=NU$22,0,IF(NU$22-$D$7&gt;=$E181,-VLOOKUP($C181,Input!$A$8:$HV$39,MATCH(NU$21,Input!$A$6:$HV$6,0),FALSE)/$G181*$F181,0))*$D181*$G$4/100</f>
        <v>0</v>
      </c>
      <c r="NV181" s="1">
        <f>IF($E181+$I181+$D$7&lt;=NV$22,0,IF(NV$22-$D$7&gt;=$E181,-VLOOKUP($C181,Input!$A$8:$HV$39,MATCH(NV$21,Input!$A$6:$HV$6,0),FALSE)/$G181*$F181,0))*$D181*$G$4/100</f>
        <v>0</v>
      </c>
      <c r="NW181" s="1">
        <f>IF($E181+$I181+$D$7&lt;=NW$22,0,IF(NW$22-$D$7&gt;=$E181,-VLOOKUP($C181,Input!$A$8:$HV$39,MATCH(NW$21,Input!$A$6:$HV$6,0),FALSE)/$G181*$F181,0))*$D181*$G$4/100</f>
        <v>0</v>
      </c>
      <c r="NX181" s="1">
        <f>IF($E181+$I181+$D$7&lt;=NX$22,0,IF(NX$22-$D$7&gt;=$E181,-VLOOKUP($C181,Input!$A$8:$HV$39,MATCH(NX$21,Input!$A$6:$HV$6,0),FALSE)/$G181*$F181,0))*$D181*$G$4/100</f>
        <v>0</v>
      </c>
      <c r="NY181" s="1">
        <f>IF($E181+$I181+$D$7&lt;=NY$22,0,IF(NY$22-$D$7&gt;=$E181,-VLOOKUP($C181,Input!$A$8:$HV$39,MATCH(NY$21,Input!$A$6:$HV$6,0),FALSE)/$G181*$F181,0))*$D181*$G$4/100</f>
        <v>0</v>
      </c>
      <c r="NZ181" s="1">
        <f>IF($E181+$I181+$D$7&lt;=NZ$22,0,IF(NZ$22-$D$7&gt;=$E181,-VLOOKUP($C181,Input!$A$8:$HV$39,MATCH(NZ$21,Input!$A$6:$HV$6,0),FALSE)/$G181*$F181,0))*$D181*$G$4/100</f>
        <v>0</v>
      </c>
      <c r="OA181" s="1">
        <f>IF($E181+$I181+$D$7&lt;=OA$22,0,IF(OA$22-$D$7&gt;=$E181,-VLOOKUP($C181,Input!$A$8:$HV$39,MATCH(OA$21,Input!$A$6:$HV$6,0),FALSE)/$G181*$F181,0))*$D181*$G$4/100</f>
        <v>0</v>
      </c>
      <c r="OB181" s="1">
        <f>IF($E181+$I181+$D$7&lt;=OB$22,0,IF(OB$22-$D$7&gt;=$E181,-VLOOKUP($C181,Input!$A$8:$HV$39,MATCH(OB$21,Input!$A$6:$HV$6,0),FALSE)/$G181*$F181,0))*$D181*$G$4/100</f>
        <v>0</v>
      </c>
      <c r="OC181" s="1">
        <f>IF($E181+$I181+$D$7&lt;=OC$22,0,IF(OC$22-$D$7&gt;=$E181,-VLOOKUP($C181,Input!$A$8:$HV$39,MATCH(OC$21,Input!$A$6:$HV$6,0),FALSE)/$G181*$F181,0))*$D181*$G$4/100</f>
        <v>0</v>
      </c>
      <c r="OD181" s="1">
        <f>IF($E181+$I181+$D$7&lt;=OD$22,0,IF(OD$22-$D$7&gt;=$E181,-VLOOKUP($C181,Input!$A$8:$HV$39,MATCH(OD$21,Input!$A$6:$HV$6,0),FALSE)/$G181*$F181,0))*$D181*$G$4/100</f>
        <v>0</v>
      </c>
      <c r="OE181" s="1">
        <f>IF($E181+$I181+$D$7&lt;=OE$22,0,IF(OE$22-$D$7&gt;=$E181,-VLOOKUP($C181,Input!$A$8:$HV$39,MATCH(OE$21,Input!$A$6:$HV$6,0),FALSE)/$G181*$F181,0))*$D181*$G$4/100</f>
        <v>0</v>
      </c>
      <c r="OF181" s="1">
        <f>IF($E181+$I181+$D$7&lt;=OF$22,0,IF(OF$22-$D$7&gt;=$E181,-VLOOKUP($C181,Input!$A$8:$HV$39,MATCH(OF$21,Input!$A$6:$HV$6,0),FALSE)/$G181*$F181,0))*$D181*$G$4/100</f>
        <v>0</v>
      </c>
      <c r="OG181" s="1">
        <f>IF($E181+$I181+$D$7&lt;=OG$22,0,IF(OG$22-$D$7&gt;=$E181,-VLOOKUP($C181,Input!$A$8:$HV$39,MATCH(OG$21,Input!$A$6:$HV$6,0),FALSE)/$G181*$F181,0))*$D181*$G$4/100</f>
        <v>0</v>
      </c>
      <c r="OH181" s="1">
        <f>IF($E181+$I181+$D$7&lt;=OH$22,0,IF(OH$22-$D$7&gt;=$E181,-VLOOKUP($C181,Input!$A$8:$HV$39,MATCH(OH$21,Input!$A$6:$HV$6,0),FALSE)/$G181*$F181,0))*$D181*$G$4/100</f>
        <v>0</v>
      </c>
      <c r="OI181" s="1">
        <f>IF($E181+$I181+$D$7&lt;=OI$22,0,IF(OI$22-$D$7&gt;=$E181,-VLOOKUP($C181,Input!$A$8:$HV$39,MATCH(OI$21,Input!$A$6:$HV$6,0),FALSE)/$G181*$F181,0))*$D181*$G$4/100</f>
        <v>0</v>
      </c>
      <c r="OK181" t="str">
        <f>VLOOKUP($C181,Input!$A$8:$HW$39,MATCH(OK$21,Input!$A$6:$HW$6,0),FALSE)</f>
        <v>NA</v>
      </c>
      <c r="OL181" s="1">
        <f>IF($E181+$I181+$D$7&lt;=OL$22,0,IF(OL$22-$D$7&gt;=$E181,IF(COUNTIF($KZ181:LP181,"&gt;0")&gt;0,VLOOKUP($C181,Input!$A$8:$HV$21,MATCH($OK$21+COUNTIF($KZ181:LP181,"&gt;0"),Input!$A$6:$HV$6,0),FALSE),0),0))*$D181</f>
        <v>0</v>
      </c>
      <c r="OM181" s="1">
        <f>IF($E181+$I181+$D$7&lt;=OM$22,0,IF(OM$22-$D$7&gt;=$E181,IF(COUNTIF($KZ181:LQ181,"&gt;0")&gt;0,VLOOKUP($C181,Input!$A$8:$HV$21,MATCH($OK$21+COUNTIF($KZ181:LQ181,"&gt;0"),Input!$A$6:$HV$6,0),FALSE),0),0))*$D181</f>
        <v>0</v>
      </c>
      <c r="ON181" s="1">
        <f>IF($E181+$I181+$D$7&lt;=ON$22,0,IF(ON$22-$D$7&gt;=$E181,IF(COUNTIF($KZ181:LR181,"&gt;0")&gt;0,VLOOKUP($C181,Input!$A$8:$HV$21,MATCH($OK$21+COUNTIF($KZ181:LR181,"&gt;0"),Input!$A$6:$HV$6,0),FALSE),0),0))*$D181</f>
        <v>0</v>
      </c>
      <c r="OO181" s="1">
        <f>IF($E181+$I181+$D$7&lt;=OO$22,0,IF(OO$22-$D$7&gt;=$E181,IF(COUNTIF($KZ181:LS181,"&gt;0")&gt;0,VLOOKUP($C181,Input!$A$8:$HV$21,MATCH($OK$21+COUNTIF($KZ181:LS181,"&gt;0"),Input!$A$6:$HV$6,0),FALSE),0),0))*$D181</f>
        <v>0</v>
      </c>
      <c r="OP181" s="1">
        <f>IF($E181+$I181+$D$7&lt;=OP$22,0,IF(OP$22-$D$7&gt;=$E181,IF(COUNTIF($KZ181:LT181,"&gt;0")&gt;0,VLOOKUP($C181,Input!$A$8:$HV$21,MATCH($OK$21+COUNTIF($KZ181:LT181,"&gt;0"),Input!$A$6:$HV$6,0),FALSE),0),0))*$D181</f>
        <v>0</v>
      </c>
      <c r="OQ181" s="1">
        <f>IF($E181+$I181+$D$7&lt;=OQ$22,0,IF(OQ$22-$D$7&gt;=$E181,IF(COUNTIF($KZ181:LU181,"&gt;0")&gt;0,VLOOKUP($C181,Input!$A$8:$HV$21,MATCH($OK$21+COUNTIF($KZ181:LU181,"&gt;0"),Input!$A$6:$HV$6,0),FALSE),0),0))*$D181</f>
        <v>0</v>
      </c>
      <c r="OR181" s="1">
        <f>IF($E181+$I181+$D$7&lt;=OR$22,0,IF(OR$22-$D$7&gt;=$E181,IF(COUNTIF($KZ181:LV181,"&gt;0")&gt;0,VLOOKUP($C181,Input!$A$8:$HV$21,MATCH($OK$21+COUNTIF($KZ181:LV181,"&gt;0"),Input!$A$6:$HV$6,0),FALSE),0),0))*$D181</f>
        <v>0</v>
      </c>
      <c r="OS181" s="1">
        <f>IF($E181+$I181+$D$7&lt;=OS$22,0,IF(OS$22-$D$7&gt;=$E181,IF(COUNTIF($KZ181:LW181,"&gt;0")&gt;0,VLOOKUP($C181,Input!$A$8:$HV$21,MATCH($OK$21+COUNTIF($KZ181:LW181,"&gt;0"),Input!$A$6:$HV$6,0),FALSE),0),0))*$D181</f>
        <v>0</v>
      </c>
      <c r="OT181" s="1">
        <f>IF($E181+$I181+$D$7&lt;=OT$22,0,IF(OT$22-$D$7&gt;=$E181,IF(COUNTIF($KZ181:LX181,"&gt;0")&gt;0,VLOOKUP($C181,Input!$A$8:$HV$21,MATCH($OK$21+COUNTIF($KZ181:LX181,"&gt;0"),Input!$A$6:$HV$6,0),FALSE),0),0))*$D181</f>
        <v>0</v>
      </c>
      <c r="OU181" s="1">
        <f>IF($E181+$I181+$D$7&lt;=OU$22,0,IF(OU$22-$D$7&gt;=$E181,IF(COUNTIF($KZ181:LY181,"&gt;0")&gt;0,VLOOKUP($C181,Input!$A$8:$HV$21,MATCH($OK$21+COUNTIF($KZ181:LY181,"&gt;0"),Input!$A$6:$HV$6,0),FALSE),0),0))*$D181</f>
        <v>0</v>
      </c>
      <c r="OV181" s="1">
        <f>IF($E181+$I181+$D$7&lt;=OV$22,0,IF(OV$22-$D$7&gt;=$E181,IF(COUNTIF($KZ181:LZ181,"&gt;0")&gt;0,VLOOKUP($C181,Input!$A$8:$HV$21,MATCH($OK$21+COUNTIF($KZ181:LZ181,"&gt;0"),Input!$A$6:$HV$6,0),FALSE),0),0))*$D181</f>
        <v>0</v>
      </c>
      <c r="OW181" s="1">
        <f>IF($E181+$I181+$D$7&lt;=OW$22,0,IF(OW$22-$D$7&gt;=$E181,IF(COUNTIF($KZ181:MA181,"&gt;0")&gt;0,VLOOKUP($C181,Input!$A$8:$HV$21,MATCH($OK$21+COUNTIF($KZ181:MA181,"&gt;0"),Input!$A$6:$HV$6,0),FALSE),0),0))*$D181</f>
        <v>0</v>
      </c>
      <c r="OX181" s="1">
        <f>IF($E181+$I181+$D$7&lt;=OX$22,0,IF(OX$22-$D$7&gt;=$E181,IF(COUNTIF($KZ181:MB181,"&gt;0")&gt;0,VLOOKUP($C181,Input!$A$8:$HV$21,MATCH($OK$21+COUNTIF($KZ181:MB181,"&gt;0"),Input!$A$6:$HV$6,0),FALSE),0),0))*$D181</f>
        <v>0</v>
      </c>
      <c r="OY181" s="1">
        <f>IF($E181+$I181+$D$7&lt;=OY$22,0,IF(OY$22-$D$7&gt;=$E181,IF(COUNTIF($KZ181:MC181,"&gt;0")&gt;0,VLOOKUP($C181,Input!$A$8:$HV$21,MATCH($OK$21+COUNTIF($KZ181:MC181,"&gt;0"),Input!$A$6:$HV$6,0),FALSE),0),0))*$D181</f>
        <v>0</v>
      </c>
      <c r="OZ181" s="1">
        <f>IF($E181+$I181+$D$7&lt;=OZ$22,0,IF(OZ$22-$D$7&gt;=$E181,IF(COUNTIF($KZ181:MD181,"&gt;0")&gt;0,VLOOKUP($C181,Input!$A$8:$HV$21,MATCH($OK$21+COUNTIF($KZ181:MD181,"&gt;0"),Input!$A$6:$HV$6,0),FALSE),0),0))*$D181</f>
        <v>0</v>
      </c>
      <c r="PA181" s="1">
        <f>IF($E181+$I181+$D$7&lt;=PA$22,0,IF(PA$22-$D$7&gt;=$E181,IF(COUNTIF($KZ181:ME181,"&gt;0")&gt;0,VLOOKUP($C181,Input!$A$8:$HV$21,MATCH($OK$21+COUNTIF($KZ181:ME181,"&gt;0"),Input!$A$6:$HV$6,0),FALSE),0),0))*$D181</f>
        <v>0</v>
      </c>
      <c r="PB181" s="1">
        <f>IF($E181+$I181+$D$7&lt;=PB$22,0,IF(PB$22-$D$7&gt;=$E181,IF(COUNTIF($KZ181:MF181,"&gt;0")&gt;0,VLOOKUP($C181,Input!$A$8:$HV$21,MATCH($OK$21+COUNTIF($KZ181:MF181,"&gt;0"),Input!$A$6:$HV$6,0),FALSE),0),0))*$D181</f>
        <v>0</v>
      </c>
      <c r="PC181" s="1">
        <f>IF($E181+$I181+$D$7&lt;=PC$22,0,IF(PC$22-$D$7&gt;=$E181,IF(COUNTIF($KZ181:MG181,"&gt;0")&gt;0,VLOOKUP($C181,Input!$A$8:$HV$21,MATCH($OK$21+COUNTIF($KZ181:MG181,"&gt;0"),Input!$A$6:$HV$6,0),FALSE),0),0))*$D181</f>
        <v>0</v>
      </c>
      <c r="PD181" s="1">
        <f>IF($E181+$I181+$D$7&lt;=PD$22,0,IF(PD$22-$D$7&gt;=$E181,IF(COUNTIF($KZ181:MH181,"&gt;0")&gt;0,VLOOKUP($C181,Input!$A$8:$HV$21,MATCH($OK$21+COUNTIF($KZ181:MH181,"&gt;0"),Input!$A$6:$HV$6,0),FALSE),0),0))*$D181</f>
        <v>0</v>
      </c>
      <c r="PE181" s="1">
        <f>IF($E181+$I181+$D$7&lt;=PE$22,0,IF(PE$22-$D$7&gt;=$E181,IF(COUNTIF($KZ181:MI181,"&gt;0")&gt;0,VLOOKUP($C181,Input!$A$8:$HV$21,MATCH($OK$21+COUNTIF($KZ181:MI181,"&gt;0"),Input!$A$6:$HV$6,0),FALSE),0),0))*$D181</f>
        <v>0</v>
      </c>
      <c r="PF181" s="1">
        <f>IF($E181+$I181+$D$7&lt;=PF$22,0,IF(PF$22-$D$7&gt;=$E181,IF(COUNTIF($KZ181:MJ181,"&gt;0")&gt;0,VLOOKUP($C181,Input!$A$8:$HV$21,MATCH($OK$21+COUNTIF($KZ181:MJ181,"&gt;0"),Input!$A$6:$HV$6,0),FALSE),0),0))*$D181</f>
        <v>0</v>
      </c>
      <c r="PG181" s="1">
        <f>IF($E181+$I181+$D$7&lt;=PG$22,0,IF(PG$22-$D$7&gt;=$E181,IF(COUNTIF($KZ181:MK181,"&gt;0")&gt;0,VLOOKUP($C181,Input!$A$8:$HV$21,MATCH($OK$21+COUNTIF($KZ181:MK181,"&gt;0"),Input!$A$6:$HV$6,0),FALSE),0),0))*$D181</f>
        <v>0</v>
      </c>
      <c r="PH181" s="1">
        <f>IF($E181+$I181+$D$7&lt;=PH$22,0,IF(PH$22-$D$7&gt;=$E181,IF(COUNTIF($KZ181:ML181,"&gt;0")&gt;0,VLOOKUP($C181,Input!$A$8:$HV$21,MATCH($OK$21+COUNTIF($KZ181:ML181,"&gt;0"),Input!$A$6:$HV$6,0),FALSE),0),0))*$D181</f>
        <v>0</v>
      </c>
      <c r="PI181" s="1">
        <f>IF($E181+$I181+$D$7&lt;=PI$22,0,IF(PI$22-$D$7&gt;=$E181,IF(COUNTIF($KZ181:MM181,"&gt;0")&gt;0,VLOOKUP($C181,Input!$A$8:$HV$21,MATCH($OK$21+COUNTIF($KZ181:MM181,"&gt;0"),Input!$A$6:$HV$6,0),FALSE),0),0))*$D181</f>
        <v>0</v>
      </c>
      <c r="PJ181" s="1">
        <f>IF($E181+$I181+$D$7&lt;=PJ$22,0,IF(PJ$22-$D$7&gt;=$E181,IF(COUNTIF($KZ181:MN181,"&gt;0")&gt;0,VLOOKUP($C181,Input!$A$8:$HV$21,MATCH($OK$21+COUNTIF($KZ181:MN181,"&gt;0"),Input!$A$6:$HV$6,0),FALSE),0),0))*$D181</f>
        <v>0</v>
      </c>
      <c r="PK181" s="1">
        <f>IF($E181+$I181+$D$7&lt;=PK$22,0,IF(PK$22-$D$7&gt;=$E181,IF(COUNTIF($KZ181:MO181,"&gt;0")&gt;0,VLOOKUP($C181,Input!$A$8:$HV$21,MATCH($OK$21+COUNTIF($KZ181:MO181,"&gt;0"),Input!$A$6:$HV$6,0),FALSE),0),0))*$D181</f>
        <v>0</v>
      </c>
      <c r="PL181" s="1">
        <f>IF($E181+$I181+$D$7&lt;=PL$22,0,IF(PL$22-$D$7&gt;=$E181,IF(COUNTIF($KZ181:MP181,"&gt;0")&gt;0,VLOOKUP($C181,Input!$A$8:$HV$21,MATCH($OK$21+COUNTIF($KZ181:MP181,"&gt;0"),Input!$A$6:$HV$6,0),FALSE),0),0))*$D181</f>
        <v>0</v>
      </c>
      <c r="PM181" s="1">
        <f>IF($E181+$I181+$D$7&lt;=PM$22,0,IF(PM$22-$D$7&gt;=$E181,IF(COUNTIF($KZ181:MQ181,"&gt;0")&gt;0,VLOOKUP($C181,Input!$A$8:$HV$21,MATCH($OK$21+COUNTIF($KZ181:MQ181,"&gt;0"),Input!$A$6:$HV$6,0),FALSE),0),0))*$D181</f>
        <v>0</v>
      </c>
      <c r="PN181" s="1">
        <f>IF($E181+$I181+$D$7&lt;=PN$22,0,IF(PN$22-$D$7&gt;=$E181,IF(COUNTIF($KZ181:MR181,"&gt;0")&gt;0,VLOOKUP($C181,Input!$A$8:$HV$21,MATCH($OK$21+COUNTIF($KZ181:MR181,"&gt;0"),Input!$A$6:$HV$6,0),FALSE),0),0))*$D181</f>
        <v>0</v>
      </c>
      <c r="PO181" s="1">
        <f>IF($E181+$I181+$D$7&lt;=PO$22,0,IF(PO$22-$D$7&gt;=$E181,IF(COUNTIF($KZ181:MS181,"&gt;0")&gt;0,VLOOKUP($C181,Input!$A$8:$HV$21,MATCH($OK$21+COUNTIF($KZ181:MS181,"&gt;0"),Input!$A$6:$HV$6,0),FALSE),0),0))*$D181</f>
        <v>0</v>
      </c>
      <c r="PP181" s="1">
        <f>IF($E181+$I181+$D$7&lt;=PP$22,0,IF(PP$22-$D$7&gt;=$E181,IF(COUNTIF($KZ181:MT181,"&gt;0")&gt;0,VLOOKUP($C181,Input!$A$8:$HV$21,MATCH($OK$21+COUNTIF($KZ181:MT181,"&gt;0"),Input!$A$6:$HV$6,0),FALSE),0),0))*$D181</f>
        <v>0</v>
      </c>
      <c r="PQ181" s="1">
        <f>IF($E181+$I181+$D$7&lt;=PQ$22,0,IF(PQ$22-$D$7&gt;=$E181,IF(COUNTIF($KZ181:MU181,"&gt;0")&gt;0,VLOOKUP($C181,Input!$A$8:$HV$21,MATCH($OK$21+COUNTIF($KZ181:MU181,"&gt;0"),Input!$A$6:$HV$6,0),FALSE),0),0))*$D181</f>
        <v>0</v>
      </c>
      <c r="PR181" s="1">
        <f>IF($E181+$I181+$D$7&lt;=PR$22,0,IF(PR$22-$D$7&gt;=$E181,IF(COUNTIF($KZ181:MV181,"&gt;0")&gt;0,VLOOKUP($C181,Input!$A$8:$HV$21,MATCH($OK$21+COUNTIF($KZ181:MV181,"&gt;0"),Input!$A$6:$HV$6,0),FALSE),0),0))*$D181</f>
        <v>0</v>
      </c>
      <c r="PS181" s="1">
        <f>IF($E181+$I181+$D$7&lt;=PS$22,0,IF(PS$22-$D$7&gt;=$E181,IF(COUNTIF($KZ181:MW181,"&gt;0")&gt;0,VLOOKUP($C181,Input!$A$8:$HV$21,MATCH($OK$21+COUNTIF($KZ181:MW181,"&gt;0"),Input!$A$6:$HV$6,0),FALSE),0),0))*$D181</f>
        <v>0</v>
      </c>
      <c r="PT181" s="1">
        <f>IF($E181+$I181+$D$7&lt;=PT$22,0,IF(PT$22-$D$7&gt;=$E181,IF(COUNTIF($KZ181:MX181,"&gt;0")&gt;0,VLOOKUP($C181,Input!$A$8:$HV$21,MATCH($OK$21+COUNTIF($KZ181:MX181,"&gt;0"),Input!$A$6:$HV$6,0),FALSE),0),0))*$D181</f>
        <v>0</v>
      </c>
      <c r="PV181" s="1" t="str">
        <f t="shared" si="1066"/>
        <v>2030 MY 40' CNG w Midlife Rebuild {0 Buses}</v>
      </c>
      <c r="PW181" s="1">
        <f t="shared" si="1067"/>
        <v>0</v>
      </c>
      <c r="PX181" s="1">
        <f t="shared" si="1068"/>
        <v>0</v>
      </c>
      <c r="PY181" s="1">
        <f t="shared" si="1069"/>
        <v>0</v>
      </c>
      <c r="PZ181" s="1">
        <f t="shared" si="1070"/>
        <v>0</v>
      </c>
      <c r="QA181" s="1">
        <f t="shared" si="1071"/>
        <v>0</v>
      </c>
      <c r="QB181" s="1">
        <f t="shared" si="1072"/>
        <v>0</v>
      </c>
      <c r="QC181" s="1">
        <f t="shared" si="1073"/>
        <v>0</v>
      </c>
      <c r="QD181" s="1">
        <f t="shared" si="1074"/>
        <v>0</v>
      </c>
      <c r="QE181" s="1">
        <f t="shared" si="1075"/>
        <v>0</v>
      </c>
      <c r="QF181" s="1">
        <f t="shared" si="1076"/>
        <v>0</v>
      </c>
      <c r="QG181" s="1">
        <f t="shared" si="1077"/>
        <v>0</v>
      </c>
      <c r="QH181" s="1">
        <f t="shared" si="1078"/>
        <v>0</v>
      </c>
      <c r="QI181" s="1">
        <f t="shared" si="1079"/>
        <v>0</v>
      </c>
      <c r="QJ181" s="1">
        <f t="shared" si="1080"/>
        <v>0</v>
      </c>
      <c r="QK181" s="1">
        <f t="shared" si="1081"/>
        <v>0</v>
      </c>
      <c r="QL181" s="1">
        <f t="shared" si="1082"/>
        <v>0</v>
      </c>
      <c r="QM181" s="1">
        <f t="shared" si="1083"/>
        <v>0</v>
      </c>
      <c r="QN181" s="1">
        <f t="shared" si="1084"/>
        <v>0</v>
      </c>
      <c r="QO181" s="1">
        <f t="shared" si="1085"/>
        <v>0</v>
      </c>
      <c r="QP181" s="1">
        <f t="shared" si="1086"/>
        <v>0</v>
      </c>
      <c r="QQ181" s="1">
        <f t="shared" si="1087"/>
        <v>0</v>
      </c>
      <c r="QR181" s="1">
        <f t="shared" si="1088"/>
        <v>0</v>
      </c>
      <c r="QS181" s="1">
        <f t="shared" si="1089"/>
        <v>0</v>
      </c>
      <c r="QT181" s="1">
        <f t="shared" si="1090"/>
        <v>0</v>
      </c>
      <c r="QU181" s="1">
        <f t="shared" si="1091"/>
        <v>0</v>
      </c>
      <c r="QV181" s="1">
        <f t="shared" si="1092"/>
        <v>0</v>
      </c>
      <c r="QW181" s="1">
        <f t="shared" si="1093"/>
        <v>0</v>
      </c>
      <c r="QX181" s="1">
        <f t="shared" si="1094"/>
        <v>0</v>
      </c>
      <c r="QY181" s="1">
        <f t="shared" si="1095"/>
        <v>0</v>
      </c>
      <c r="QZ181" s="1">
        <f t="shared" si="1096"/>
        <v>0</v>
      </c>
      <c r="RA181" s="1">
        <f t="shared" si="1097"/>
        <v>0</v>
      </c>
      <c r="RB181" s="1">
        <f t="shared" si="1098"/>
        <v>0</v>
      </c>
      <c r="RC181" s="1">
        <f t="shared" si="1099"/>
        <v>0</v>
      </c>
      <c r="RD181" s="1">
        <f t="shared" si="1100"/>
        <v>0</v>
      </c>
      <c r="RE181" s="1">
        <f t="shared" si="1101"/>
        <v>0</v>
      </c>
      <c r="RF181" s="1">
        <f t="shared" si="1102"/>
        <v>0</v>
      </c>
      <c r="RG181" s="1">
        <f t="shared" si="1103"/>
        <v>0</v>
      </c>
      <c r="RH181" s="72"/>
      <c r="RI181" s="91"/>
    </row>
    <row r="182" spans="1:477" hidden="1" outlineLevel="1" x14ac:dyDescent="0.25">
      <c r="A182" s="89"/>
      <c r="B182" s="143"/>
      <c r="C182" s="111" t="str">
        <f t="shared" si="1064"/>
        <v>40' CNG w Midlife Rebuild</v>
      </c>
      <c r="D182" s="108">
        <f t="shared" si="1065"/>
        <v>0</v>
      </c>
      <c r="E182" s="110">
        <f t="shared" si="1026"/>
        <v>2031</v>
      </c>
      <c r="F182" s="68">
        <f t="shared" si="870"/>
        <v>40000</v>
      </c>
      <c r="G182" s="69">
        <f>VLOOKUP($C182,Input!$A$8:$HV$39,MATCH(G$21,Input!$A$6:$HV$6,0),FALSE)</f>
        <v>2.91</v>
      </c>
      <c r="H182" s="123">
        <f>VLOOKUP($C182,Input!$A$8:$HV$39,MATCH(H$21,Input!$A$6:$HV$6,0),FALSE)</f>
        <v>0</v>
      </c>
      <c r="I182" s="70">
        <f>VLOOKUP($C182,Input!$A$8:$HV$39,MATCH(I$21,Input!$A$6:$HV$6,0),FALSE)</f>
        <v>14</v>
      </c>
      <c r="J182" s="1">
        <f>+IF($E182=J$22,VLOOKUP($C182,Input!$A$8:$AN$39,MATCH(J$21,Input!$A$6:$AN$6,0),FALSE)+$H182,0)*$D182</f>
        <v>0</v>
      </c>
      <c r="K182" s="1">
        <f>+IF($E182=K$22,VLOOKUP($C182,Input!$A$8:$AN$39,MATCH(K$21,Input!$A$6:$AN$6,0),FALSE)+$H182,0)*$D182</f>
        <v>0</v>
      </c>
      <c r="L182" s="1">
        <f>+IF($E182=L$22,VLOOKUP($C182,Input!$A$8:$AN$39,MATCH(L$21,Input!$A$6:$AN$6,0),FALSE)+$H182,0)*$D182</f>
        <v>0</v>
      </c>
      <c r="M182" s="1">
        <f>+IF($E182=M$22,VLOOKUP($C182,Input!$A$8:$AN$39,MATCH(M$21,Input!$A$6:$AN$6,0),FALSE)+$H182,0)*$D182</f>
        <v>0</v>
      </c>
      <c r="N182" s="1">
        <f>+IF($E182=N$22,VLOOKUP($C182,Input!$A$8:$AN$39,MATCH(N$21,Input!$A$6:$AN$6,0),FALSE)+$H182,0)*$D182</f>
        <v>0</v>
      </c>
      <c r="O182" s="1">
        <f>+IF($E182=O$22,VLOOKUP($C182,Input!$A$8:$AN$39,MATCH(O$21,Input!$A$6:$AN$6,0),FALSE)+$H182,0)*$D182</f>
        <v>0</v>
      </c>
      <c r="P182" s="1">
        <f>+IF($E182=P$22,VLOOKUP($C182,Input!$A$8:$AN$39,MATCH(P$21,Input!$A$6:$AN$6,0),FALSE)+$H182,0)*$D182</f>
        <v>0</v>
      </c>
      <c r="Q182" s="1">
        <f>+IF($E182=Q$22,VLOOKUP($C182,Input!$A$8:$AN$39,MATCH(Q$21,Input!$A$6:$AN$6,0),FALSE)+$H182,0)*$D182</f>
        <v>0</v>
      </c>
      <c r="R182" s="1">
        <f>+IF($E182=R$22,VLOOKUP($C182,Input!$A$8:$AN$39,MATCH(R$21,Input!$A$6:$AN$6,0),FALSE)+$H182,0)*$D182</f>
        <v>0</v>
      </c>
      <c r="S182" s="1">
        <f>+IF($E182=S$22,VLOOKUP($C182,Input!$A$8:$AN$39,MATCH(S$21,Input!$A$6:$AN$6,0),FALSE)+$H182,0)*$D182</f>
        <v>0</v>
      </c>
      <c r="T182" s="1">
        <f>+IF($E182=T$22,VLOOKUP($C182,Input!$A$8:$AN$39,MATCH(T$21,Input!$A$6:$AN$6,0),FALSE)+$H182,0)*$D182</f>
        <v>0</v>
      </c>
      <c r="U182" s="1">
        <f>+IF($E182=U$22,VLOOKUP($C182,Input!$A$8:$AN$39,MATCH(U$21,Input!$A$6:$AN$6,0),FALSE)+$H182,0)*$D182</f>
        <v>0</v>
      </c>
      <c r="V182" s="1">
        <f>+IF($E182=V$22,VLOOKUP($C182,Input!$A$8:$AN$39,MATCH(V$21,Input!$A$6:$AN$6,0),FALSE)+$H182,0)*$D182</f>
        <v>0</v>
      </c>
      <c r="W182" s="1">
        <f>+IF($E182=W$22,VLOOKUP($C182,Input!$A$8:$AN$39,MATCH(W$21,Input!$A$6:$AN$6,0),FALSE)+$H182,0)*$D182</f>
        <v>0</v>
      </c>
      <c r="X182" s="1">
        <f>+IF($E182=X$22,VLOOKUP($C182,Input!$A$8:$AN$39,MATCH(X$21,Input!$A$6:$AN$6,0),FALSE)+$H182,0)*$D182</f>
        <v>0</v>
      </c>
      <c r="Y182" s="1">
        <f>+IF($E182=Y$22,VLOOKUP($C182,Input!$A$8:$AN$39,MATCH(Y$21,Input!$A$6:$AN$6,0),FALSE)+$H182,0)*$D182</f>
        <v>0</v>
      </c>
      <c r="Z182" s="1">
        <f>+IF($E182=Z$22,VLOOKUP($C182,Input!$A$8:$AN$39,MATCH(Z$21,Input!$A$6:$AN$6,0),FALSE)+$H182,0)*$D182</f>
        <v>0</v>
      </c>
      <c r="AA182" s="1">
        <f>+IF($E182=AA$22,VLOOKUP($C182,Input!$A$8:$AN$39,MATCH(AA$21,Input!$A$6:$AN$6,0),FALSE)+$H182,0)*$D182</f>
        <v>0</v>
      </c>
      <c r="AB182" s="1">
        <f>+IF($E182=AB$22,VLOOKUP($C182,Input!$A$8:$AN$39,MATCH(AB$21,Input!$A$6:$AN$6,0),FALSE)+$H182,0)*$D182</f>
        <v>0</v>
      </c>
      <c r="AC182" s="1">
        <f>+IF($E182=AC$22,VLOOKUP($C182,Input!$A$8:$AN$39,MATCH(AC$21,Input!$A$6:$AN$6,0),FALSE)+$H182,0)*$D182</f>
        <v>0</v>
      </c>
      <c r="AD182" s="1">
        <f>+IF($E182=AD$22,VLOOKUP($C182,Input!$A$8:$AN$39,MATCH(AD$21,Input!$A$6:$AN$6,0),FALSE)+$H182,0)*$D182</f>
        <v>0</v>
      </c>
      <c r="AE182" s="1">
        <f>+IF($E182=AE$22,VLOOKUP($C182,Input!$A$8:$AN$39,MATCH(AE$21,Input!$A$6:$AN$6,0),FALSE)+$H182,0)*$D182</f>
        <v>0</v>
      </c>
      <c r="AF182" s="1">
        <f>+IF($E182=AF$22,VLOOKUP($C182,Input!$A$8:$AN$39,MATCH(AF$21,Input!$A$6:$AN$6,0),FALSE)+$H182,0)*$D182</f>
        <v>0</v>
      </c>
      <c r="AG182" s="1">
        <f>+IF($E182=AG$22,VLOOKUP($C182,Input!$A$8:$AN$39,MATCH(AG$21,Input!$A$6:$AN$6,0),FALSE)+$H182,0)*$D182</f>
        <v>0</v>
      </c>
      <c r="AH182" s="1">
        <f>+IF($E182=AH$22,VLOOKUP($C182,Input!$A$8:$AN$39,MATCH(AH$21,Input!$A$6:$AN$6,0),FALSE)+$H182,0)*$D182</f>
        <v>0</v>
      </c>
      <c r="AI182" s="1">
        <f>+IF($E182=AI$22,VLOOKUP($C182,Input!$A$8:$AN$39,MATCH(AI$21,Input!$A$6:$AN$6,0),FALSE)+$H182,0)*$D182</f>
        <v>0</v>
      </c>
      <c r="AJ182" s="1">
        <f>+IF($E182=AJ$22,VLOOKUP($C182,Input!$A$8:$AN$39,MATCH(AJ$21,Input!$A$6:$AN$6,0),FALSE)+$H182,0)*$D182</f>
        <v>0</v>
      </c>
      <c r="AK182" s="1">
        <f>+IF($E182=AK$22,VLOOKUP($C182,Input!$A$8:$AN$39,MATCH(AK$21,Input!$A$6:$AN$6,0),FALSE)+$H182,0)*$D182</f>
        <v>0</v>
      </c>
      <c r="AL182" s="1">
        <f>+IF($E182=AL$22,VLOOKUP($C182,Input!$A$8:$AN$39,MATCH(AL$21,Input!$A$6:$AN$6,0),FALSE)+$H182,0)*$D182</f>
        <v>0</v>
      </c>
      <c r="AM182" s="1">
        <f>+IF($E182=AM$22,VLOOKUP($C182,Input!$A$8:$AN$39,MATCH(AM$21,Input!$A$6:$AN$6,0),FALSE)+$H182,0)*$D182</f>
        <v>0</v>
      </c>
      <c r="AN182" s="1">
        <f>+IF($E182=AN$22,VLOOKUP($C182,Input!$A$8:$AN$39,MATCH(AN$21,Input!$A$6:$AN$6,0),FALSE)+$H182,0)*$D182</f>
        <v>0</v>
      </c>
      <c r="AO182" s="1">
        <f>+IF($E182=AO$22,VLOOKUP($C182,Input!$A$8:$AN$39,MATCH(AO$21,Input!$A$6:$AN$6,0),FALSE)+$H182,0)*$D182</f>
        <v>0</v>
      </c>
      <c r="AP182" s="1">
        <f>+IF($E182=AP$22,VLOOKUP($C182,Input!$A$8:$AN$39,MATCH(AP$21,Input!$A$6:$AN$6,0),FALSE)+$H182,0)*$D182</f>
        <v>0</v>
      </c>
      <c r="AQ182" s="1">
        <f>+IF($E182=AQ$22,VLOOKUP($C182,Input!$A$8:$AN$39,MATCH(AQ$21,Input!$A$6:$AN$6,0),FALSE)+$H182,0)*$D182</f>
        <v>0</v>
      </c>
      <c r="AR182" s="1">
        <f>+IF($E182=AR$22,VLOOKUP($C182,Input!$A$8:$AN$39,MATCH(AR$21,Input!$A$6:$AN$6,0),FALSE)+$H182,0)*$D182</f>
        <v>0</v>
      </c>
      <c r="AT182" t="str">
        <f>VLOOKUP($C182,Input!$A$8:$HV$39,MATCH(AT$21,Input!$A$6:$HV$6,0),FALSE)</f>
        <v>Parts and administrative cost</v>
      </c>
      <c r="AU182" s="1">
        <f>+IF($E182=AU$22,VLOOKUP($C182,Input!$A$8:$HV$39,MATCH(AU$21,Input!$A$6:$HV$6,0),FALSE),0)*$D182</f>
        <v>0</v>
      </c>
      <c r="AV182" s="1">
        <f>+IF($E182=AV$22,VLOOKUP($C182,Input!$A$8:$HV$39,MATCH(AV$21,Input!$A$6:$HV$6,0),FALSE),0)*$D182</f>
        <v>0</v>
      </c>
      <c r="AW182" s="1">
        <f>+IF($E182=AW$22,VLOOKUP($C182,Input!$A$8:$HV$39,MATCH(AW$21,Input!$A$6:$HV$6,0),FALSE),0)*$D182</f>
        <v>0</v>
      </c>
      <c r="AX182" s="1">
        <f>+IF($E182=AX$22,VLOOKUP($C182,Input!$A$8:$HV$39,MATCH(AX$21,Input!$A$6:$HV$6,0),FALSE),0)*$D182</f>
        <v>0</v>
      </c>
      <c r="AY182" s="1">
        <f>+IF($E182=AY$22,VLOOKUP($C182,Input!$A$8:$HV$39,MATCH(AY$21,Input!$A$6:$HV$6,0),FALSE),0)*$D182</f>
        <v>0</v>
      </c>
      <c r="AZ182" s="1">
        <f>+IF($E182=AZ$22,VLOOKUP($C182,Input!$A$8:$HV$39,MATCH(AZ$21,Input!$A$6:$HV$6,0),FALSE),0)*$D182</f>
        <v>0</v>
      </c>
      <c r="BA182" s="1">
        <f>+IF($E182=BA$22,VLOOKUP($C182,Input!$A$8:$HV$39,MATCH(BA$21,Input!$A$6:$HV$6,0),FALSE),0)*$D182</f>
        <v>0</v>
      </c>
      <c r="BB182" s="1">
        <f>+IF($E182=BB$22,VLOOKUP($C182,Input!$A$8:$HV$39,MATCH(BB$21,Input!$A$6:$HV$6,0),FALSE),0)*$D182</f>
        <v>0</v>
      </c>
      <c r="BC182" s="1">
        <f>+IF($E182=BC$22,VLOOKUP($C182,Input!$A$8:$HV$39,MATCH(BC$21,Input!$A$6:$HV$6,0),FALSE),0)*$D182</f>
        <v>0</v>
      </c>
      <c r="BD182" s="1">
        <f>+IF($E182=BD$22,VLOOKUP($C182,Input!$A$8:$HV$39,MATCH(BD$21,Input!$A$6:$HV$6,0),FALSE),0)*$D182</f>
        <v>0</v>
      </c>
      <c r="BE182" s="1">
        <f>+IF($E182=BE$22,VLOOKUP($C182,Input!$A$8:$HV$39,MATCH(BE$21,Input!$A$6:$HV$6,0),FALSE),0)*$D182</f>
        <v>0</v>
      </c>
      <c r="BF182" s="1">
        <f>+IF($E182=BF$22,VLOOKUP($C182,Input!$A$8:$HV$39,MATCH(BF$21,Input!$A$6:$HV$6,0),FALSE),0)*$D182</f>
        <v>0</v>
      </c>
      <c r="BG182" s="1">
        <f>+IF($E182=BG$22,VLOOKUP($C182,Input!$A$8:$HV$39,MATCH(BG$21,Input!$A$6:$HV$6,0),FALSE),0)*$D182</f>
        <v>0</v>
      </c>
      <c r="BH182" s="1">
        <f>+IF($E182=BH$22,VLOOKUP($C182,Input!$A$8:$HV$39,MATCH(BH$21,Input!$A$6:$HV$6,0),FALSE),0)*$D182</f>
        <v>0</v>
      </c>
      <c r="BI182" s="1">
        <f>+IF($E182=BI$22,VLOOKUP($C182,Input!$A$8:$HV$39,MATCH(BI$21,Input!$A$6:$HV$6,0),FALSE),0)*$D182</f>
        <v>0</v>
      </c>
      <c r="BJ182" s="1">
        <f>+IF($E182=BJ$22,VLOOKUP($C182,Input!$A$8:$HV$39,MATCH(BJ$21,Input!$A$6:$HV$6,0),FALSE),0)*$D182</f>
        <v>0</v>
      </c>
      <c r="BK182" s="1">
        <f>+IF($E182=BK$22,VLOOKUP($C182,Input!$A$8:$HV$39,MATCH(BK$21,Input!$A$6:$HV$6,0),FALSE),0)*$D182</f>
        <v>0</v>
      </c>
      <c r="BL182" s="1">
        <f>+IF($E182=BL$22,VLOOKUP($C182,Input!$A$8:$HV$39,MATCH(BL$21,Input!$A$6:$HV$6,0),FALSE),0)*$D182</f>
        <v>0</v>
      </c>
      <c r="BM182" s="1">
        <f>+IF($E182=BM$22,VLOOKUP($C182,Input!$A$8:$HV$39,MATCH(BM$21,Input!$A$6:$HV$6,0),FALSE),0)*$D182</f>
        <v>0</v>
      </c>
      <c r="BN182" s="1">
        <f>+IF($E182=BN$22,VLOOKUP($C182,Input!$A$8:$HV$39,MATCH(BN$21,Input!$A$6:$HV$6,0),FALSE),0)*$D182</f>
        <v>0</v>
      </c>
      <c r="BO182" s="1">
        <f>+IF($E182=BO$22,VLOOKUP($C182,Input!$A$8:$HV$39,MATCH(BO$21,Input!$A$6:$HV$6,0),FALSE),0)*$D182</f>
        <v>0</v>
      </c>
      <c r="BP182" s="1">
        <f>+IF($E182=BP$22,VLOOKUP($C182,Input!$A$8:$HV$39,MATCH(BP$21,Input!$A$6:$HV$6,0),FALSE),0)*$D182</f>
        <v>0</v>
      </c>
      <c r="BQ182" s="1">
        <f>+IF($E182=BQ$22,VLOOKUP($C182,Input!$A$8:$HV$39,MATCH(BQ$21,Input!$A$6:$HV$6,0),FALSE),0)*$D182</f>
        <v>0</v>
      </c>
      <c r="BR182" s="1">
        <f>+IF($E182=BR$22,VLOOKUP($C182,Input!$A$8:$HV$39,MATCH(BR$21,Input!$A$6:$HV$6,0),FALSE),0)*$D182</f>
        <v>0</v>
      </c>
      <c r="BS182" s="1">
        <f>+IF($E182=BS$22,VLOOKUP($C182,Input!$A$8:$HV$39,MATCH(BS$21,Input!$A$6:$HV$6,0),FALSE),0)*$D182</f>
        <v>0</v>
      </c>
      <c r="BT182" s="1">
        <f>+IF($E182=BT$22,VLOOKUP($C182,Input!$A$8:$HV$39,MATCH(BT$21,Input!$A$6:$HV$6,0),FALSE),0)*$D182</f>
        <v>0</v>
      </c>
      <c r="BU182" s="1">
        <f>+IF($E182=BU$22,VLOOKUP($C182,Input!$A$8:$HV$39,MATCH(BU$21,Input!$A$6:$HV$6,0),FALSE),0)*$D182</f>
        <v>0</v>
      </c>
      <c r="BV182" s="1">
        <f>+IF($E182=BV$22,VLOOKUP($C182,Input!$A$8:$HV$39,MATCH(BV$21,Input!$A$6:$HV$6,0),FALSE),0)*$D182</f>
        <v>0</v>
      </c>
      <c r="BW182" s="1">
        <f>+IF($E182=BW$22,VLOOKUP($C182,Input!$A$8:$HV$39,MATCH(BW$21,Input!$A$6:$HV$6,0),FALSE),0)*$D182</f>
        <v>0</v>
      </c>
      <c r="BX182" s="1">
        <f>+IF($E182=BX$22,VLOOKUP($C182,Input!$A$8:$HV$39,MATCH(BX$21,Input!$A$6:$HV$6,0),FALSE),0)*$D182</f>
        <v>0</v>
      </c>
      <c r="BY182" s="1">
        <f>+IF($E182=BY$22,VLOOKUP($C182,Input!$A$8:$HV$39,MATCH(BY$21,Input!$A$6:$HV$6,0),FALSE),0)*$D182</f>
        <v>0</v>
      </c>
      <c r="BZ182" s="1">
        <f>+IF($E182=BZ$22,VLOOKUP($C182,Input!$A$8:$HV$39,MATCH(BZ$21,Input!$A$6:$HV$6,0),FALSE),0)*$D182</f>
        <v>0</v>
      </c>
      <c r="CA182" s="1">
        <f>+IF($E182=CA$22,VLOOKUP($C182,Input!$A$8:$HV$39,MATCH(CA$21,Input!$A$6:$HV$6,0),FALSE),0)*$D182</f>
        <v>0</v>
      </c>
      <c r="CB182" s="1">
        <f>+IF($E182=CB$22,VLOOKUP($C182,Input!$A$8:$HV$39,MATCH(CB$21,Input!$A$6:$HV$6,0),FALSE),0)*$D182</f>
        <v>0</v>
      </c>
      <c r="CC182" s="1">
        <f>+IF($E182=CC$22,VLOOKUP($C182,Input!$A$8:$HV$39,MATCH(CC$21,Input!$A$6:$HV$6,0),FALSE),0)*$D182</f>
        <v>0</v>
      </c>
      <c r="CE182" t="str">
        <f>VLOOKUP($C182,Input!$A$8:$HV$39,MATCH(CE$21,Input!$A$6:$HV$6,0),FALSE)</f>
        <v>Engine Rebuild @ 7 Yr</v>
      </c>
      <c r="CF182" s="1">
        <f>IF($E182+$I182+$D$7&lt;=CF$22,0,IF(CF$22-$D$7&gt;=$E182,IF(COUNTIF($KZ182:LP182,"&gt;0")&gt;0,VLOOKUP($C182,Input!$A$8:$HV$21,MATCH($CE$21+COUNTIF($KZ182:LP182,"&gt;0"),Input!$A$6:$HV$6,0),FALSE),0),0))*$D182</f>
        <v>0</v>
      </c>
      <c r="CG182" s="1">
        <f>IF($E182+$I182+$D$7&lt;=CG$22,0,IF(CG$22-$D$7&gt;=$E182,IF(COUNTIF($KZ182:LQ182,"&gt;0")&gt;0,VLOOKUP($C182,Input!$A$8:$HV$21,MATCH($CE$21+COUNTIF($KZ182:LQ182,"&gt;0"),Input!$A$6:$HV$6,0),FALSE),0),0))*$D182</f>
        <v>0</v>
      </c>
      <c r="CH182" s="1">
        <f>IF($E182+$I182+$D$7&lt;=CH$22,0,IF(CH$22-$D$7&gt;=$E182,IF(COUNTIF($KZ182:LR182,"&gt;0")&gt;0,VLOOKUP($C182,Input!$A$8:$HV$21,MATCH($CE$21+COUNTIF($KZ182:LR182,"&gt;0"),Input!$A$6:$HV$6,0),FALSE),0),0))*$D182</f>
        <v>0</v>
      </c>
      <c r="CI182" s="1">
        <f>IF($E182+$I182+$D$7&lt;=CI$22,0,IF(CI$22-$D$7&gt;=$E182,IF(COUNTIF($KZ182:LS182,"&gt;0")&gt;0,VLOOKUP($C182,Input!$A$8:$HV$21,MATCH($CE$21+COUNTIF($KZ182:LS182,"&gt;0"),Input!$A$6:$HV$6,0),FALSE),0),0))*$D182</f>
        <v>0</v>
      </c>
      <c r="CJ182" s="1">
        <f>IF($E182+$I182+$D$7&lt;=CJ$22,0,IF(CJ$22-$D$7&gt;=$E182,IF(COUNTIF($KZ182:LT182,"&gt;0")&gt;0,VLOOKUP($C182,Input!$A$8:$HV$21,MATCH($CE$21+COUNTIF($KZ182:LT182,"&gt;0"),Input!$A$6:$HV$6,0),FALSE),0),0))*$D182</f>
        <v>0</v>
      </c>
      <c r="CK182" s="1">
        <f>IF($E182+$I182+$D$7&lt;=CK$22,0,IF(CK$22-$D$7&gt;=$E182,IF(COUNTIF($KZ182:LU182,"&gt;0")&gt;0,VLOOKUP($C182,Input!$A$8:$HV$21,MATCH($CE$21+COUNTIF($KZ182:LU182,"&gt;0"),Input!$A$6:$HV$6,0),FALSE),0),0))*$D182</f>
        <v>0</v>
      </c>
      <c r="CL182" s="1">
        <f>IF($E182+$I182+$D$7&lt;=CL$22,0,IF(CL$22-$D$7&gt;=$E182,IF(COUNTIF($KZ182:LV182,"&gt;0")&gt;0,VLOOKUP($C182,Input!$A$8:$HV$21,MATCH($CE$21+COUNTIF($KZ182:LV182,"&gt;0"),Input!$A$6:$HV$6,0),FALSE),0),0))*$D182</f>
        <v>0</v>
      </c>
      <c r="CM182" s="1">
        <f>IF($E182+$I182+$D$7&lt;=CM$22,0,IF(CM$22-$D$7&gt;=$E182,IF(COUNTIF($KZ182:LW182,"&gt;0")&gt;0,VLOOKUP($C182,Input!$A$8:$HV$21,MATCH($CE$21+COUNTIF($KZ182:LW182,"&gt;0"),Input!$A$6:$HV$6,0),FALSE),0),0))*$D182</f>
        <v>0</v>
      </c>
      <c r="CN182" s="1">
        <f>IF($E182+$I182+$D$7&lt;=CN$22,0,IF(CN$22-$D$7&gt;=$E182,IF(COUNTIF($KZ182:LX182,"&gt;0")&gt;0,VLOOKUP($C182,Input!$A$8:$HV$21,MATCH($CE$21+COUNTIF($KZ182:LX182,"&gt;0"),Input!$A$6:$HV$6,0),FALSE),0),0))*$D182</f>
        <v>0</v>
      </c>
      <c r="CO182" s="1">
        <f>IF($E182+$I182+$D$7&lt;=CO$22,0,IF(CO$22-$D$7&gt;=$E182,IF(COUNTIF($KZ182:LY182,"&gt;0")&gt;0,VLOOKUP($C182,Input!$A$8:$HV$21,MATCH($CE$21+COUNTIF($KZ182:LY182,"&gt;0"),Input!$A$6:$HV$6,0),FALSE),0),0))*$D182</f>
        <v>0</v>
      </c>
      <c r="CP182" s="1">
        <f>IF($E182+$I182+$D$7&lt;=CP$22,0,IF(CP$22-$D$7&gt;=$E182,IF(COUNTIF($KZ182:LZ182,"&gt;0")&gt;0,VLOOKUP($C182,Input!$A$8:$HV$21,MATCH($CE$21+COUNTIF($KZ182:LZ182,"&gt;0"),Input!$A$6:$HV$6,0),FALSE),0),0))*$D182</f>
        <v>0</v>
      </c>
      <c r="CQ182" s="1">
        <f>IF($E182+$I182+$D$7&lt;=CQ$22,0,IF(CQ$22-$D$7&gt;=$E182,IF(COUNTIF($KZ182:MA182,"&gt;0")&gt;0,VLOOKUP($C182,Input!$A$8:$HV$21,MATCH($CE$21+COUNTIF($KZ182:MA182,"&gt;0"),Input!$A$6:$HV$6,0),FALSE),0),0))*$D182</f>
        <v>0</v>
      </c>
      <c r="CR182" s="1">
        <f>IF($E182+$I182+$D$7&lt;=CR$22,0,IF(CR$22-$D$7&gt;=$E182,IF(COUNTIF($KZ182:MB182,"&gt;0")&gt;0,VLOOKUP($C182,Input!$A$8:$HV$21,MATCH($CE$21+COUNTIF($KZ182:MB182,"&gt;0"),Input!$A$6:$HV$6,0),FALSE),0),0))*$D182</f>
        <v>0</v>
      </c>
      <c r="CS182" s="1">
        <f>IF($E182+$I182+$D$7&lt;=CS$22,0,IF(CS$22-$D$7&gt;=$E182,IF(COUNTIF($KZ182:MC182,"&gt;0")&gt;0,VLOOKUP($C182,Input!$A$8:$HV$21,MATCH($CE$21+COUNTIF($KZ182:MC182,"&gt;0"),Input!$A$6:$HV$6,0),FALSE),0),0))*$D182</f>
        <v>0</v>
      </c>
      <c r="CT182" s="1">
        <f>IF($E182+$I182+$D$7&lt;=CT$22,0,IF(CT$22-$D$7&gt;=$E182,IF(COUNTIF($KZ182:MD182,"&gt;0")&gt;0,VLOOKUP($C182,Input!$A$8:$HV$21,MATCH($CE$21+COUNTIF($KZ182:MD182,"&gt;0"),Input!$A$6:$HV$6,0),FALSE),0),0))*$D182</f>
        <v>0</v>
      </c>
      <c r="CU182" s="1">
        <f>IF($E182+$I182+$D$7&lt;=CU$22,0,IF(CU$22-$D$7&gt;=$E182,IF(COUNTIF($KZ182:ME182,"&gt;0")&gt;0,VLOOKUP($C182,Input!$A$8:$HV$21,MATCH($CE$21+COUNTIF($KZ182:ME182,"&gt;0"),Input!$A$6:$HV$6,0),FALSE),0),0))*$D182</f>
        <v>0</v>
      </c>
      <c r="CV182" s="1">
        <f>IF($E182+$I182+$D$7&lt;=CV$22,0,IF(CV$22-$D$7&gt;=$E182,IF(COUNTIF($KZ182:MF182,"&gt;0")&gt;0,VLOOKUP($C182,Input!$A$8:$HV$21,MATCH($CE$21+COUNTIF($KZ182:MF182,"&gt;0"),Input!$A$6:$HV$6,0),FALSE),0),0))*$D182</f>
        <v>0</v>
      </c>
      <c r="CW182" s="1">
        <f>IF($E182+$I182+$D$7&lt;=CW$22,0,IF(CW$22-$D$7&gt;=$E182,IF(COUNTIF($KZ182:MG182,"&gt;0")&gt;0,VLOOKUP($C182,Input!$A$8:$HV$21,MATCH($CE$21+COUNTIF($KZ182:MG182,"&gt;0"),Input!$A$6:$HV$6,0),FALSE),0),0))*$D182</f>
        <v>0</v>
      </c>
      <c r="CX182" s="1">
        <f>IF($E182+$I182+$D$7&lt;=CX$22,0,IF(CX$22-$D$7&gt;=$E182,IF(COUNTIF($KZ182:MH182,"&gt;0")&gt;0,VLOOKUP($C182,Input!$A$8:$HV$21,MATCH($CE$21+COUNTIF($KZ182:MH182,"&gt;0"),Input!$A$6:$HV$6,0),FALSE),0),0))*$D182</f>
        <v>0</v>
      </c>
      <c r="CY182" s="1">
        <f>IF($E182+$I182+$D$7&lt;=CY$22,0,IF(CY$22-$D$7&gt;=$E182,IF(COUNTIF($KZ182:MI182,"&gt;0")&gt;0,VLOOKUP($C182,Input!$A$8:$HV$21,MATCH($CE$21+COUNTIF($KZ182:MI182,"&gt;0"),Input!$A$6:$HV$6,0),FALSE),0),0))*$D182</f>
        <v>0</v>
      </c>
      <c r="CZ182" s="1">
        <f>IF($E182+$I182+$D$7&lt;=CZ$22,0,IF(CZ$22-$D$7&gt;=$E182,IF(COUNTIF($KZ182:MJ182,"&gt;0")&gt;0,VLOOKUP($C182,Input!$A$8:$HV$21,MATCH($CE$21+COUNTIF($KZ182:MJ182,"&gt;0"),Input!$A$6:$HV$6,0),FALSE),0),0))*$D182</f>
        <v>0</v>
      </c>
      <c r="DA182" s="1">
        <f>IF($E182+$I182+$D$7&lt;=DA$22,0,IF(DA$22-$D$7&gt;=$E182,IF(COUNTIF($KZ182:MK182,"&gt;0")&gt;0,VLOOKUP($C182,Input!$A$8:$HV$21,MATCH($CE$21+COUNTIF($KZ182:MK182,"&gt;0"),Input!$A$6:$HV$6,0),FALSE),0),0))*$D182</f>
        <v>0</v>
      </c>
      <c r="DB182" s="1">
        <f>IF($E182+$I182+$D$7&lt;=DB$22,0,IF(DB$22-$D$7&gt;=$E182,IF(COUNTIF($KZ182:ML182,"&gt;0")&gt;0,VLOOKUP($C182,Input!$A$8:$HV$21,MATCH($CE$21+COUNTIF($KZ182:ML182,"&gt;0"),Input!$A$6:$HV$6,0),FALSE),0),0))*$D182</f>
        <v>0</v>
      </c>
      <c r="DC182" s="1">
        <f>IF($E182+$I182+$D$7&lt;=DC$22,0,IF(DC$22-$D$7&gt;=$E182,IF(COUNTIF($KZ182:MM182,"&gt;0")&gt;0,VLOOKUP($C182,Input!$A$8:$HV$21,MATCH($CE$21+COUNTIF($KZ182:MM182,"&gt;0"),Input!$A$6:$HV$6,0),FALSE),0),0))*$D182</f>
        <v>0</v>
      </c>
      <c r="DD182" s="1">
        <f>IF($E182+$I182+$D$7&lt;=DD$22,0,IF(DD$22-$D$7&gt;=$E182,IF(COUNTIF($KZ182:MN182,"&gt;0")&gt;0,VLOOKUP($C182,Input!$A$8:$HV$21,MATCH($CE$21+COUNTIF($KZ182:MN182,"&gt;0"),Input!$A$6:$HV$6,0),FALSE),0),0))*$D182</f>
        <v>0</v>
      </c>
      <c r="DE182" s="1">
        <f>IF($E182+$I182+$D$7&lt;=DE$22,0,IF(DE$22-$D$7&gt;=$E182,IF(COUNTIF($KZ182:MO182,"&gt;0")&gt;0,VLOOKUP($C182,Input!$A$8:$HV$21,MATCH($CE$21+COUNTIF($KZ182:MO182,"&gt;0"),Input!$A$6:$HV$6,0),FALSE),0),0))*$D182</f>
        <v>0</v>
      </c>
      <c r="DF182" s="1">
        <f>IF($E182+$I182+$D$7&lt;=DF$22,0,IF(DF$22-$D$7&gt;=$E182,IF(COUNTIF($KZ182:MP182,"&gt;0")&gt;0,VLOOKUP($C182,Input!$A$8:$HV$21,MATCH($CE$21+COUNTIF($KZ182:MP182,"&gt;0"),Input!$A$6:$HV$6,0),FALSE),0),0))*$D182</f>
        <v>0</v>
      </c>
      <c r="DG182" s="1">
        <f>IF($E182+$I182+$D$7&lt;=DG$22,0,IF(DG$22-$D$7&gt;=$E182,IF(COUNTIF($KZ182:MQ182,"&gt;0")&gt;0,VLOOKUP($C182,Input!$A$8:$HV$21,MATCH($CE$21+COUNTIF($KZ182:MQ182,"&gt;0"),Input!$A$6:$HV$6,0),FALSE),0),0))*$D182</f>
        <v>0</v>
      </c>
      <c r="DH182" s="1">
        <f>IF($E182+$I182+$D$7&lt;=DH$22,0,IF(DH$22-$D$7&gt;=$E182,IF(COUNTIF($KZ182:MR182,"&gt;0")&gt;0,VLOOKUP($C182,Input!$A$8:$HV$21,MATCH($CE$21+COUNTIF($KZ182:MR182,"&gt;0"),Input!$A$6:$HV$6,0),FALSE),0),0))*$D182</f>
        <v>0</v>
      </c>
      <c r="DI182" s="1">
        <f>IF($E182+$I182+$D$7&lt;=DI$22,0,IF(DI$22-$D$7&gt;=$E182,IF(COUNTIF($KZ182:MS182,"&gt;0")&gt;0,VLOOKUP($C182,Input!$A$8:$HV$21,MATCH($CE$21+COUNTIF($KZ182:MS182,"&gt;0"),Input!$A$6:$HV$6,0),FALSE),0),0))*$D182</f>
        <v>0</v>
      </c>
      <c r="DJ182" s="1">
        <f>IF($E182+$I182+$D$7&lt;=DJ$22,0,IF(DJ$22-$D$7&gt;=$E182,IF(COUNTIF($KZ182:MT182,"&gt;0")&gt;0,VLOOKUP($C182,Input!$A$8:$HV$21,MATCH($CE$21+COUNTIF($KZ182:MT182,"&gt;0"),Input!$A$6:$HV$6,0),FALSE),0),0))*$D182</f>
        <v>0</v>
      </c>
      <c r="DK182" s="1">
        <f>IF($E182+$I182+$D$7&lt;=DK$22,0,IF(DK$22-$D$7&gt;=$E182,IF(COUNTIF($KZ182:MU182,"&gt;0")&gt;0,VLOOKUP($C182,Input!$A$8:$HV$21,MATCH($CE$21+COUNTIF($KZ182:MU182,"&gt;0"),Input!$A$6:$HV$6,0),FALSE),0),0))*$D182</f>
        <v>0</v>
      </c>
      <c r="DL182" s="1">
        <f>IF($E182+$I182+$D$7&lt;=DL$22,0,IF(DL$22-$D$7&gt;=$E182,IF(COUNTIF($KZ182:MV182,"&gt;0")&gt;0,VLOOKUP($C182,Input!$A$8:$HV$21,MATCH($CE$21+COUNTIF($KZ182:MV182,"&gt;0"),Input!$A$6:$HV$6,0),FALSE),0),0))*$D182</f>
        <v>0</v>
      </c>
      <c r="DM182" s="1">
        <f>IF($E182+$I182+$D$7&lt;=DM$22,0,IF(DM$22-$D$7&gt;=$E182,IF(COUNTIF($KZ182:MW182,"&gt;0")&gt;0,VLOOKUP($C182,Input!$A$8:$HV$21,MATCH($CE$21+COUNTIF($KZ182:MW182,"&gt;0"),Input!$A$6:$HV$6,0),FALSE),0),0))*$D182</f>
        <v>0</v>
      </c>
      <c r="DN182" s="1">
        <f>IF($E182+$I182+$D$7&lt;=DN$22,0,IF(DN$22-$D$7&gt;=$E182,IF(COUNTIF($KZ182:MX182,"&gt;0")&gt;0,VLOOKUP($C182,Input!$A$8:$HV$21,MATCH($CE$21+COUNTIF($KZ182:MX182,"&gt;0"),Input!$A$6:$HV$6,0),FALSE),0),0))*$D182</f>
        <v>0</v>
      </c>
      <c r="DP182" t="str">
        <f>+VLOOKUP($C182,Input!$A$8:$GZ$39,MATCH(DP$21,Input!$A$6:$GZ$6,0),FALSE)</f>
        <v>Bus Maintenance at 0.85/mile</v>
      </c>
      <c r="DQ182" s="1">
        <f>IF($E182+$I182+$D$7&lt;=DQ$22,0,IF(DQ$22-$D$7&gt;=$E182,IF(COUNTIF($KZ182:LP182,"&gt;0")&gt;0,VLOOKUP($C182,Input!$A$8:$HV$21,MATCH($DP$21+COUNTIF($KZ182:LP182,"&gt;0"),Input!$A$6:$HV$6,0),FALSE),0),0))*$D182*$F182</f>
        <v>0</v>
      </c>
      <c r="DR182" s="1">
        <f>IF($E182+$I182+$D$7&lt;=DR$22,0,IF(DR$22-$D$7&gt;=$E182,IF(COUNTIF($KZ182:LQ182,"&gt;0")&gt;0,VLOOKUP($C182,Input!$A$8:$HV$21,MATCH($DP$21+COUNTIF($KZ182:LQ182,"&gt;0"),Input!$A$6:$HV$6,0),FALSE),0),0))*$D182*$F182</f>
        <v>0</v>
      </c>
      <c r="DS182" s="1">
        <f>IF($E182+$I182+$D$7&lt;=DS$22,0,IF(DS$22-$D$7&gt;=$E182,IF(COUNTIF($KZ182:LR182,"&gt;0")&gt;0,VLOOKUP($C182,Input!$A$8:$HV$21,MATCH($DP$21+COUNTIF($KZ182:LR182,"&gt;0"),Input!$A$6:$HV$6,0),FALSE),0),0))*$D182*$F182</f>
        <v>0</v>
      </c>
      <c r="DT182" s="1">
        <f>IF($E182+$I182+$D$7&lt;=DT$22,0,IF(DT$22-$D$7&gt;=$E182,IF(COUNTIF($KZ182:LS182,"&gt;0")&gt;0,VLOOKUP($C182,Input!$A$8:$HV$21,MATCH($DP$21+COUNTIF($KZ182:LS182,"&gt;0"),Input!$A$6:$HV$6,0),FALSE),0),0))*$D182*$F182</f>
        <v>0</v>
      </c>
      <c r="DU182" s="1">
        <f>IF($E182+$I182+$D$7&lt;=DU$22,0,IF(DU$22-$D$7&gt;=$E182,IF(COUNTIF($KZ182:LT182,"&gt;0")&gt;0,VLOOKUP($C182,Input!$A$8:$HV$21,MATCH($DP$21+COUNTIF($KZ182:LT182,"&gt;0"),Input!$A$6:$HV$6,0),FALSE),0),0))*$D182*$F182</f>
        <v>0</v>
      </c>
      <c r="DV182" s="1">
        <f>IF($E182+$I182+$D$7&lt;=DV$22,0,IF(DV$22-$D$7&gt;=$E182,IF(COUNTIF($KZ182:LU182,"&gt;0")&gt;0,VLOOKUP($C182,Input!$A$8:$HV$21,MATCH($DP$21+COUNTIF($KZ182:LU182,"&gt;0"),Input!$A$6:$HV$6,0),FALSE),0),0))*$D182*$F182</f>
        <v>0</v>
      </c>
      <c r="DW182" s="1">
        <f>IF($E182+$I182+$D$7&lt;=DW$22,0,IF(DW$22-$D$7&gt;=$E182,IF(COUNTIF($KZ182:LV182,"&gt;0")&gt;0,VLOOKUP($C182,Input!$A$8:$HV$21,MATCH($DP$21+COUNTIF($KZ182:LV182,"&gt;0"),Input!$A$6:$HV$6,0),FALSE),0),0))*$D182*$F182</f>
        <v>0</v>
      </c>
      <c r="DX182" s="1">
        <f>IF($E182+$I182+$D$7&lt;=DX$22,0,IF(DX$22-$D$7&gt;=$E182,IF(COUNTIF($KZ182:LW182,"&gt;0")&gt;0,VLOOKUP($C182,Input!$A$8:$HV$21,MATCH($DP$21+COUNTIF($KZ182:LW182,"&gt;0"),Input!$A$6:$HV$6,0),FALSE),0),0))*$D182*$F182</f>
        <v>0</v>
      </c>
      <c r="DY182" s="1">
        <f>IF($E182+$I182+$D$7&lt;=DY$22,0,IF(DY$22-$D$7&gt;=$E182,IF(COUNTIF($KZ182:LX182,"&gt;0")&gt;0,VLOOKUP($C182,Input!$A$8:$HV$21,MATCH($DP$21+COUNTIF($KZ182:LX182,"&gt;0"),Input!$A$6:$HV$6,0),FALSE),0),0))*$D182*$F182</f>
        <v>0</v>
      </c>
      <c r="DZ182" s="1">
        <f>IF($E182+$I182+$D$7&lt;=DZ$22,0,IF(DZ$22-$D$7&gt;=$E182,IF(COUNTIF($KZ182:LY182,"&gt;0")&gt;0,VLOOKUP($C182,Input!$A$8:$HV$21,MATCH($DP$21+COUNTIF($KZ182:LY182,"&gt;0"),Input!$A$6:$HV$6,0),FALSE),0),0))*$D182*$F182</f>
        <v>0</v>
      </c>
      <c r="EA182" s="1">
        <f>IF($E182+$I182+$D$7&lt;=EA$22,0,IF(EA$22-$D$7&gt;=$E182,IF(COUNTIF($KZ182:LZ182,"&gt;0")&gt;0,VLOOKUP($C182,Input!$A$8:$HV$21,MATCH($DP$21+COUNTIF($KZ182:LZ182,"&gt;0"),Input!$A$6:$HV$6,0),FALSE),0),0))*$D182*$F182</f>
        <v>0</v>
      </c>
      <c r="EB182" s="1">
        <f>IF($E182+$I182+$D$7&lt;=EB$22,0,IF(EB$22-$D$7&gt;=$E182,IF(COUNTIF($KZ182:MA182,"&gt;0")&gt;0,VLOOKUP($C182,Input!$A$8:$HV$21,MATCH($DP$21+COUNTIF($KZ182:MA182,"&gt;0"),Input!$A$6:$HV$6,0),FALSE),0),0))*$D182*$F182</f>
        <v>0</v>
      </c>
      <c r="EC182" s="1">
        <f>IF($E182+$I182+$D$7&lt;=EC$22,0,IF(EC$22-$D$7&gt;=$E182,IF(COUNTIF($KZ182:MB182,"&gt;0")&gt;0,VLOOKUP($C182,Input!$A$8:$HV$21,MATCH($DP$21+COUNTIF($KZ182:MB182,"&gt;0"),Input!$A$6:$HV$6,0),FALSE),0),0))*$D182*$F182</f>
        <v>0</v>
      </c>
      <c r="ED182" s="1">
        <f>IF($E182+$I182+$D$7&lt;=ED$22,0,IF(ED$22-$D$7&gt;=$E182,IF(COUNTIF($KZ182:MC182,"&gt;0")&gt;0,VLOOKUP($C182,Input!$A$8:$HV$21,MATCH($DP$21+COUNTIF($KZ182:MC182,"&gt;0"),Input!$A$6:$HV$6,0),FALSE),0),0))*$D182*$F182</f>
        <v>0</v>
      </c>
      <c r="EE182" s="1">
        <f>IF($E182+$I182+$D$7&lt;=EE$22,0,IF(EE$22-$D$7&gt;=$E182,IF(COUNTIF($KZ182:MD182,"&gt;0")&gt;0,VLOOKUP($C182,Input!$A$8:$HV$21,MATCH($DP$21+COUNTIF($KZ182:MD182,"&gt;0"),Input!$A$6:$HV$6,0),FALSE),0),0))*$D182*$F182</f>
        <v>0</v>
      </c>
      <c r="EF182" s="1">
        <f>IF($E182+$I182+$D$7&lt;=EF$22,0,IF(EF$22-$D$7&gt;=$E182,IF(COUNTIF($KZ182:ME182,"&gt;0")&gt;0,VLOOKUP($C182,Input!$A$8:$HV$21,MATCH($DP$21+COUNTIF($KZ182:ME182,"&gt;0"),Input!$A$6:$HV$6,0),FALSE),0),0))*$D182*$F182</f>
        <v>0</v>
      </c>
      <c r="EG182" s="1">
        <f>IF($E182+$I182+$D$7&lt;=EG$22,0,IF(EG$22-$D$7&gt;=$E182,IF(COUNTIF($KZ182:MF182,"&gt;0")&gt;0,VLOOKUP($C182,Input!$A$8:$HV$21,MATCH($DP$21+COUNTIF($KZ182:MF182,"&gt;0"),Input!$A$6:$HV$6,0),FALSE),0),0))*$D182*$F182</f>
        <v>0</v>
      </c>
      <c r="EH182" s="1">
        <f>IF($E182+$I182+$D$7&lt;=EH$22,0,IF(EH$22-$D$7&gt;=$E182,IF(COUNTIF($KZ182:MG182,"&gt;0")&gt;0,VLOOKUP($C182,Input!$A$8:$HV$21,MATCH($DP$21+COUNTIF($KZ182:MG182,"&gt;0"),Input!$A$6:$HV$6,0),FALSE),0),0))*$D182*$F182</f>
        <v>0</v>
      </c>
      <c r="EI182" s="1">
        <f>IF($E182+$I182+$D$7&lt;=EI$22,0,IF(EI$22-$D$7&gt;=$E182,IF(COUNTIF($KZ182:MH182,"&gt;0")&gt;0,VLOOKUP($C182,Input!$A$8:$HV$21,MATCH($DP$21+COUNTIF($KZ182:MH182,"&gt;0"),Input!$A$6:$HV$6,0),FALSE),0),0))*$D182*$F182</f>
        <v>0</v>
      </c>
      <c r="EJ182" s="1">
        <f>IF($E182+$I182+$D$7&lt;=EJ$22,0,IF(EJ$22-$D$7&gt;=$E182,IF(COUNTIF($KZ182:MI182,"&gt;0")&gt;0,VLOOKUP($C182,Input!$A$8:$HV$21,MATCH($DP$21+COUNTIF($KZ182:MI182,"&gt;0"),Input!$A$6:$HV$6,0),FALSE),0),0))*$D182*$F182</f>
        <v>0</v>
      </c>
      <c r="EK182" s="1">
        <f>IF($E182+$I182+$D$7&lt;=EK$22,0,IF(EK$22-$D$7&gt;=$E182,IF(COUNTIF($KZ182:MJ182,"&gt;0")&gt;0,VLOOKUP($C182,Input!$A$8:$HV$21,MATCH($DP$21+COUNTIF($KZ182:MJ182,"&gt;0"),Input!$A$6:$HV$6,0),FALSE),0),0))*$D182*$F182</f>
        <v>0</v>
      </c>
      <c r="EL182" s="1">
        <f>IF($E182+$I182+$D$7&lt;=EL$22,0,IF(EL$22-$D$7&gt;=$E182,IF(COUNTIF($KZ182:MK182,"&gt;0")&gt;0,VLOOKUP($C182,Input!$A$8:$HV$21,MATCH($DP$21+COUNTIF($KZ182:MK182,"&gt;0"),Input!$A$6:$HV$6,0),FALSE),0),0))*$D182*$F182</f>
        <v>0</v>
      </c>
      <c r="EM182" s="1">
        <f>IF($E182+$I182+$D$7&lt;=EM$22,0,IF(EM$22-$D$7&gt;=$E182,IF(COUNTIF($KZ182:ML182,"&gt;0")&gt;0,VLOOKUP($C182,Input!$A$8:$HV$21,MATCH($DP$21+COUNTIF($KZ182:ML182,"&gt;0"),Input!$A$6:$HV$6,0),FALSE),0),0))*$D182*$F182</f>
        <v>0</v>
      </c>
      <c r="EN182" s="1">
        <f>IF($E182+$I182+$D$7&lt;=EN$22,0,IF(EN$22-$D$7&gt;=$E182,IF(COUNTIF($KZ182:MM182,"&gt;0")&gt;0,VLOOKUP($C182,Input!$A$8:$HV$21,MATCH($DP$21+COUNTIF($KZ182:MM182,"&gt;0"),Input!$A$6:$HV$6,0),FALSE),0),0))*$D182*$F182</f>
        <v>0</v>
      </c>
      <c r="EO182" s="1">
        <f>IF($E182+$I182+$D$7&lt;=EO$22,0,IF(EO$22-$D$7&gt;=$E182,IF(COUNTIF($KZ182:MN182,"&gt;0")&gt;0,VLOOKUP($C182,Input!$A$8:$HV$21,MATCH($DP$21+COUNTIF($KZ182:MN182,"&gt;0"),Input!$A$6:$HV$6,0),FALSE),0),0))*$D182*$F182</f>
        <v>0</v>
      </c>
      <c r="EP182" s="1">
        <f>IF($E182+$I182+$D$7&lt;=EP$22,0,IF(EP$22-$D$7&gt;=$E182,IF(COUNTIF($KZ182:MO182,"&gt;0")&gt;0,VLOOKUP($C182,Input!$A$8:$HV$21,MATCH($DP$21+COUNTIF($KZ182:MO182,"&gt;0"),Input!$A$6:$HV$6,0),FALSE),0),0))*$D182*$F182</f>
        <v>0</v>
      </c>
      <c r="EQ182" s="1">
        <f>IF($E182+$I182+$D$7&lt;=EQ$22,0,IF(EQ$22-$D$7&gt;=$E182,IF(COUNTIF($KZ182:MP182,"&gt;0")&gt;0,VLOOKUP($C182,Input!$A$8:$HV$21,MATCH($DP$21+COUNTIF($KZ182:MP182,"&gt;0"),Input!$A$6:$HV$6,0),FALSE),0),0))*$D182*$F182</f>
        <v>0</v>
      </c>
      <c r="ER182" s="1">
        <f>IF($E182+$I182+$D$7&lt;=ER$22,0,IF(ER$22-$D$7&gt;=$E182,IF(COUNTIF($KZ182:MQ182,"&gt;0")&gt;0,VLOOKUP($C182,Input!$A$8:$HV$21,MATCH($DP$21+COUNTIF($KZ182:MQ182,"&gt;0"),Input!$A$6:$HV$6,0),FALSE),0),0))*$D182*$F182</f>
        <v>0</v>
      </c>
      <c r="ES182" s="1">
        <f>IF($E182+$I182+$D$7&lt;=ES$22,0,IF(ES$22-$D$7&gt;=$E182,IF(COUNTIF($KZ182:MR182,"&gt;0")&gt;0,VLOOKUP($C182,Input!$A$8:$HV$21,MATCH($DP$21+COUNTIF($KZ182:MR182,"&gt;0"),Input!$A$6:$HV$6,0),FALSE),0),0))*$D182*$F182</f>
        <v>0</v>
      </c>
      <c r="ET182" s="1">
        <f>IF($E182+$I182+$D$7&lt;=ET$22,0,IF(ET$22-$D$7&gt;=$E182,IF(COUNTIF($KZ182:MS182,"&gt;0")&gt;0,VLOOKUP($C182,Input!$A$8:$HV$21,MATCH($DP$21+COUNTIF($KZ182:MS182,"&gt;0"),Input!$A$6:$HV$6,0),FALSE),0),0))*$D182*$F182</f>
        <v>0</v>
      </c>
      <c r="EU182" s="1">
        <f>IF($E182+$I182+$D$7&lt;=EU$22,0,IF(EU$22-$D$7&gt;=$E182,IF(COUNTIF($KZ182:MT182,"&gt;0")&gt;0,VLOOKUP($C182,Input!$A$8:$HV$21,MATCH($DP$21+COUNTIF($KZ182:MT182,"&gt;0"),Input!$A$6:$HV$6,0),FALSE),0),0))*$D182*$F182</f>
        <v>0</v>
      </c>
      <c r="EV182" s="1">
        <f>IF($E182+$I182+$D$7&lt;=EV$22,0,IF(EV$22-$D$7&gt;=$E182,IF(COUNTIF($KZ182:MU182,"&gt;0")&gt;0,VLOOKUP($C182,Input!$A$8:$HV$21,MATCH($DP$21+COUNTIF($KZ182:MU182,"&gt;0"),Input!$A$6:$HV$6,0),FALSE),0),0))*$D182*$F182</f>
        <v>0</v>
      </c>
      <c r="EW182" s="1">
        <f>IF($E182+$I182+$D$7&lt;=EW$22,0,IF(EW$22-$D$7&gt;=$E182,IF(COUNTIF($KZ182:MV182,"&gt;0")&gt;0,VLOOKUP($C182,Input!$A$8:$HV$21,MATCH($DP$21+COUNTIF($KZ182:MV182,"&gt;0"),Input!$A$6:$HV$6,0),FALSE),0),0))*$D182*$F182</f>
        <v>0</v>
      </c>
      <c r="EX182" s="1">
        <f>IF($E182+$I182+$D$7&lt;=EX$22,0,IF(EX$22-$D$7&gt;=$E182,IF(COUNTIF($KZ182:MW182,"&gt;0")&gt;0,VLOOKUP($C182,Input!$A$8:$HV$21,MATCH($DP$21+COUNTIF($KZ182:MW182,"&gt;0"),Input!$A$6:$HV$6,0),FALSE),0),0))*$D182*$F182</f>
        <v>0</v>
      </c>
      <c r="EY182" s="1">
        <f>IF($E182+$I182+$D$7&lt;=EY$22,0,IF(EY$22-$D$7&gt;=$E182,IF(COUNTIF($KZ182:MX182,"&gt;0")&gt;0,VLOOKUP($C182,Input!$A$8:$HV$21,MATCH($DP$21+COUNTIF($KZ182:MX182,"&gt;0"),Input!$A$6:$HV$6,0),FALSE),0),0))*$D182*$F182</f>
        <v>0</v>
      </c>
      <c r="EZ182" s="1"/>
      <c r="FA182" t="str">
        <f>VLOOKUP($C182,Input!$A$8:$GZ$39,MATCH(FA$21,Input!$A$6:$GZ$6,0),FALSE)</f>
        <v>NA</v>
      </c>
      <c r="FB182">
        <f>IF((VLOOKUP($C182,Input!$A$8:$GZ$39,MATCH(FB$21,Input!$A$6:$GZ$6,0),FALSE))="Y",$D182/VLOOKUP($C182,Input!$A$8:$GZ$39,MATCH(FC$21,Input!$A$6:$GZ$6,0),FALSE),0)</f>
        <v>0</v>
      </c>
      <c r="FC182">
        <f>IF((VLOOKUP($C182,Input!$A$8:$GZ$39,MATCH(FB$21,Input!$A$6:$GZ$6,0),FALSE))="Y",0,IF((VLOOKUP($C182,Input!$A$8:$GZ$39,MATCH(FC$21,Input!$A$6:$GZ$6,0),FALSE))&gt;0,$D182/VLOOKUP($C182,Input!$A$8:$GZ$39,MATCH(FC$21,Input!$A$6:$GZ$6,0),FALSE),0))</f>
        <v>0</v>
      </c>
      <c r="FD182" s="1">
        <f>+IF($E182=FD$22,VLOOKUP($C182,Input!$A$8:$GZ$39,MATCH(FD$21,Input!$A$6:$GZ$6,0),FALSE),0)*IF(FD$110&gt;=MAX(FC$110:$FD$110),MIN((FD$110-MAX(FC$110:$FD$110)),(FD$110-FC$110)),0)+IF($E182=FD$22,VLOOKUP($C182,Input!$A$8:$GZ$39,MATCH(FD$21,Input!$A$6:$GZ$6,0),FALSE),0)*IF(FD$109&gt;=MAX(FC$109:$FD$109),MIN((FD$109-MAX(FC$109:$FD$109)),(FD$109-FC$109)),0)</f>
        <v>0</v>
      </c>
      <c r="FE182" s="1">
        <f>+IF($E182=FE$22,VLOOKUP($C182,Input!$A$8:$GZ$39,MATCH(FE$21,Input!$A$6:$GZ$6,0),FALSE),0)*IF(FE$110&gt;=MAX(FD$110:$FD$110),MIN((FE$110-MAX(FD$110:$FD$110)),(FE$110-FD$110)),0)+IF($E182=FE$22,VLOOKUP($C182,Input!$A$8:$GZ$39,MATCH(FE$21,Input!$A$6:$GZ$6,0),FALSE),0)*IF(FE$109&gt;=MAX(FD$109:$FD$109),MIN((FE$109-MAX(FD$109:$FD$109)),(FE$109-FD$109)),0)</f>
        <v>0</v>
      </c>
      <c r="FF182" s="1">
        <f>+IF($E182=FF$22,VLOOKUP($C182,Input!$A$8:$GZ$39,MATCH(FF$21,Input!$A$6:$GZ$6,0),FALSE),0)*IF(FF$110&gt;=MAX($FD$110:FE$110),MIN((FF$110-MAX($FD$110:FE$110)),(FF$110-FE$110)),0)+IF($E182=FF$22,VLOOKUP($C182,Input!$A$8:$GZ$39,MATCH(FF$21,Input!$A$6:$GZ$6,0),FALSE),0)*IF(FF$109&gt;=MAX($FD$109:FE$109),MIN((FF$109-MAX($FD$109:FE$109)),(FF$109-FE$109)),0)</f>
        <v>0</v>
      </c>
      <c r="FG182" s="1">
        <f>+IF($E182=FG$22,VLOOKUP($C182,Input!$A$8:$GZ$39,MATCH(FG$21,Input!$A$6:$GZ$6,0),FALSE),0)*IF(FG$110&gt;=MAX($FD$110:FF$110),MIN((FG$110-MAX($FD$110:FF$110)),(FG$110-FF$110)),0)+IF($E182=FG$22,VLOOKUP($C182,Input!$A$8:$GZ$39,MATCH(FG$21,Input!$A$6:$GZ$6,0),FALSE),0)*IF(FG$109&gt;=MAX($FD$109:FF$109),MIN((FG$109-MAX($FD$109:FF$109)),(FG$109-FF$109)),0)</f>
        <v>0</v>
      </c>
      <c r="FH182" s="1">
        <f>+IF($E182=FH$22,VLOOKUP($C182,Input!$A$8:$GZ$39,MATCH(FH$21,Input!$A$6:$GZ$6,0),FALSE),0)*IF(FH$110&gt;=MAX($FD$110:FG$110),MIN((FH$110-MAX($FD$110:FG$110)),(FH$110-FG$110)),0)+IF($E182=FH$22,VLOOKUP($C182,Input!$A$8:$GZ$39,MATCH(FH$21,Input!$A$6:$GZ$6,0),FALSE),0)*IF(FH$109&gt;=MAX($FD$109:FG$109),MIN((FH$109-MAX($FD$109:FG$109)),(FH$109-FG$109)),0)</f>
        <v>0</v>
      </c>
      <c r="FI182" s="1">
        <f>+IF($E182=FI$22,VLOOKUP($C182,Input!$A$8:$GZ$39,MATCH(FI$21,Input!$A$6:$GZ$6,0),FALSE),0)*IF(FI$110&gt;=MAX($FD$110:FH$110),MIN((FI$110-MAX($FD$110:FH$110)),(FI$110-FH$110)),0)+IF($E182=FI$22,VLOOKUP($C182,Input!$A$8:$GZ$39,MATCH(FI$21,Input!$A$6:$GZ$6,0),FALSE),0)*IF(FI$109&gt;=MAX($FD$109:FH$109),MIN((FI$109-MAX($FD$109:FH$109)),(FI$109-FH$109)),0)</f>
        <v>0</v>
      </c>
      <c r="FJ182" s="1">
        <f>+IF($E182=FJ$22,VLOOKUP($C182,Input!$A$8:$GZ$39,MATCH(FJ$21,Input!$A$6:$GZ$6,0),FALSE),0)*IF(FJ$110&gt;=MAX($FD$110:FI$110),MIN((FJ$110-MAX($FD$110:FI$110)),(FJ$110-FI$110)),0)+IF($E182=FJ$22,VLOOKUP($C182,Input!$A$8:$GZ$39,MATCH(FJ$21,Input!$A$6:$GZ$6,0),FALSE),0)*IF(FJ$109&gt;=MAX($FD$109:FI$109),MIN((FJ$109-MAX($FD$109:FI$109)),(FJ$109-FI$109)),0)</f>
        <v>0</v>
      </c>
      <c r="FK182" s="1">
        <f>+IF($E182=FK$22,VLOOKUP($C182,Input!$A$8:$GZ$39,MATCH(FK$21,Input!$A$6:$GZ$6,0),FALSE),0)*IF(FK$110&gt;=MAX($FD$110:FJ$110),MIN((FK$110-MAX($FD$110:FJ$110)),(FK$110-FJ$110)),0)+IF($E182=FK$22,VLOOKUP($C182,Input!$A$8:$GZ$39,MATCH(FK$21,Input!$A$6:$GZ$6,0),FALSE),0)*IF(FK$109&gt;=MAX($FD$109:FJ$109),MIN((FK$109-MAX($FD$109:FJ$109)),(FK$109-FJ$109)),0)</f>
        <v>0</v>
      </c>
      <c r="FL182" s="1">
        <f>+IF($E182=FL$22,VLOOKUP($C182,Input!$A$8:$GZ$39,MATCH(FL$21,Input!$A$6:$GZ$6,0),FALSE),0)*IF(FL$110&gt;=MAX($FD$110:FK$110),MIN((FL$110-MAX($FD$110:FK$110)),(FL$110-FK$110)),0)+IF($E182=FL$22,VLOOKUP($C182,Input!$A$8:$GZ$39,MATCH(FL$21,Input!$A$6:$GZ$6,0),FALSE),0)*IF(FL$109&gt;=MAX($FD$109:FK$109),MIN((FL$109-MAX($FD$109:FK$109)),(FL$109-FK$109)),0)</f>
        <v>0</v>
      </c>
      <c r="FM182" s="1">
        <f>+IF($E182=FM$22,VLOOKUP($C182,Input!$A$8:$GZ$39,MATCH(FM$21,Input!$A$6:$GZ$6,0),FALSE),0)*IF(FM$110&gt;=MAX($FD$110:FL$110),MIN((FM$110-MAX($FD$110:FL$110)),(FM$110-FL$110)),0)+IF($E182=FM$22,VLOOKUP($C182,Input!$A$8:$GZ$39,MATCH(FM$21,Input!$A$6:$GZ$6,0),FALSE),0)*IF(FM$109&gt;=MAX($FD$109:FL$109),MIN((FM$109-MAX($FD$109:FL$109)),(FM$109-FL$109)),0)</f>
        <v>0</v>
      </c>
      <c r="FN182" s="1">
        <f>+IF($E182=FN$22,VLOOKUP($C182,Input!$A$8:$GZ$39,MATCH(FN$21,Input!$A$6:$GZ$6,0),FALSE),0)*IF(FN$110&gt;=MAX($FD$110:FM$110),MIN((FN$110-MAX($FD$110:FM$110)),(FN$110-FM$110)),0)+IF($E182=FN$22,VLOOKUP($C182,Input!$A$8:$GZ$39,MATCH(FN$21,Input!$A$6:$GZ$6,0),FALSE),0)*IF(FN$109&gt;=MAX($FD$109:FM$109),MIN((FN$109-MAX($FD$109:FM$109)),(FN$109-FM$109)),0)</f>
        <v>0</v>
      </c>
      <c r="FO182" s="1">
        <f>+IF($E182=FO$22,VLOOKUP($C182,Input!$A$8:$GZ$39,MATCH(FO$21,Input!$A$6:$GZ$6,0),FALSE),0)*IF(FO$110&gt;=MAX($FD$110:FN$110),MIN((FO$110-MAX($FD$110:FN$110)),(FO$110-FN$110)),0)+IF($E182=FO$22,VLOOKUP($C182,Input!$A$8:$GZ$39,MATCH(FO$21,Input!$A$6:$GZ$6,0),FALSE),0)*IF(FO$109&gt;=MAX($FD$109:FN$109),MIN((FO$109-MAX($FD$109:FN$109)),(FO$109-FN$109)),0)</f>
        <v>0</v>
      </c>
      <c r="FP182" s="1">
        <f>+IF($E182=FP$22,VLOOKUP($C182,Input!$A$8:$GZ$39,MATCH(FP$21,Input!$A$6:$GZ$6,0),FALSE),0)*IF(FP$110&gt;=MAX($FD$110:FO$110),MIN((FP$110-MAX($FD$110:FO$110)),(FP$110-FO$110)),0)+IF($E182=FP$22,VLOOKUP($C182,Input!$A$8:$GZ$39,MATCH(FP$21,Input!$A$6:$GZ$6,0),FALSE),0)*IF(FP$109&gt;=MAX($FD$109:FO$109),MIN((FP$109-MAX($FD$109:FO$109)),(FP$109-FO$109)),0)</f>
        <v>0</v>
      </c>
      <c r="FQ182" s="1">
        <f>+IF($E182=FQ$22,VLOOKUP($C182,Input!$A$8:$GZ$39,MATCH(FQ$21,Input!$A$6:$GZ$6,0),FALSE),0)*IF(FQ$110&gt;=MAX($FD$110:FP$110),MIN((FQ$110-MAX($FD$110:FP$110)),(FQ$110-FP$110)),0)+IF($E182=FQ$22,VLOOKUP($C182,Input!$A$8:$GZ$39,MATCH(FQ$21,Input!$A$6:$GZ$6,0),FALSE),0)*IF(FQ$109&gt;=MAX($FD$109:FP$109),MIN((FQ$109-MAX($FD$109:FP$109)),(FQ$109-FP$109)),0)</f>
        <v>0</v>
      </c>
      <c r="FR182" s="1">
        <f>+IF($E182=FR$22,VLOOKUP($C182,Input!$A$8:$GZ$39,MATCH(FR$21,Input!$A$6:$GZ$6,0),FALSE),0)*IF(FR$110&gt;=MAX($FD$110:FQ$110),MIN((FR$110-MAX($FD$110:FQ$110)),(FR$110-FQ$110)),0)+IF($E182=FR$22,VLOOKUP($C182,Input!$A$8:$GZ$39,MATCH(FR$21,Input!$A$6:$GZ$6,0),FALSE),0)*IF(FR$109&gt;=MAX($FD$109:FQ$109),MIN((FR$109-MAX($FD$109:FQ$109)),(FR$109-FQ$109)),0)</f>
        <v>0</v>
      </c>
      <c r="FS182" s="1">
        <f>+IF($E182=FS$22,VLOOKUP($C182,Input!$A$8:$GZ$39,MATCH(FS$21,Input!$A$6:$GZ$6,0),FALSE),0)*IF(FS$110&gt;=MAX($FD$110:FR$110),MIN((FS$110-MAX($FD$110:FR$110)),(FS$110-FR$110)),0)+IF($E182=FS$22,VLOOKUP($C182,Input!$A$8:$GZ$39,MATCH(FS$21,Input!$A$6:$GZ$6,0),FALSE),0)*IF(FS$109&gt;=MAX($FD$109:FR$109),MIN((FS$109-MAX($FD$109:FR$109)),(FS$109-FR$109)),0)</f>
        <v>0</v>
      </c>
      <c r="FT182" s="1">
        <f>+IF($E182=FT$22,VLOOKUP($C182,Input!$A$8:$GZ$39,MATCH(FT$21,Input!$A$6:$GZ$6,0),FALSE),0)*IF(FT$110&gt;=MAX($FD$110:FS$110),MIN((FT$110-MAX($FD$110:FS$110)),(FT$110-FS$110)),0)+IF($E182=FT$22,VLOOKUP($C182,Input!$A$8:$GZ$39,MATCH(FT$21,Input!$A$6:$GZ$6,0),FALSE),0)*IF(FT$109&gt;=MAX($FD$109:FS$109),MIN((FT$109-MAX($FD$109:FS$109)),(FT$109-FS$109)),0)</f>
        <v>0</v>
      </c>
      <c r="FU182" s="1">
        <f>+IF($E182=FU$22,VLOOKUP($C182,Input!$A$8:$GZ$39,MATCH(FU$21,Input!$A$6:$GZ$6,0),FALSE),0)*IF(FU$110&gt;=MAX($FD$110:FT$110),MIN((FU$110-MAX($FD$110:FT$110)),(FU$110-FT$110)),0)+IF($E182=FU$22,VLOOKUP($C182,Input!$A$8:$GZ$39,MATCH(FU$21,Input!$A$6:$GZ$6,0),FALSE),0)*IF(FU$109&gt;=MAX($FD$109:FT$109),MIN((FU$109-MAX($FD$109:FT$109)),(FU$109-FT$109)),0)</f>
        <v>0</v>
      </c>
      <c r="FV182" s="1">
        <f>+IF($E182=FV$22,VLOOKUP($C182,Input!$A$8:$GZ$39,MATCH(FV$21,Input!$A$6:$GZ$6,0),FALSE),0)*IF(FV$110&gt;=MAX($FD$110:FU$110),MIN((FV$110-MAX($FD$110:FU$110)),(FV$110-FU$110)),0)+IF($E182=FV$22,VLOOKUP($C182,Input!$A$8:$GZ$39,MATCH(FV$21,Input!$A$6:$GZ$6,0),FALSE),0)*IF(FV$109&gt;=MAX($FD$109:FU$109),MIN((FV$109-MAX($FD$109:FU$109)),(FV$109-FU$109)),0)</f>
        <v>0</v>
      </c>
      <c r="FW182" s="1">
        <f>+IF($E182=FW$22,VLOOKUP($C182,Input!$A$8:$GZ$39,MATCH(FW$21,Input!$A$6:$GZ$6,0),FALSE),0)*IF(FW$110&gt;=MAX($FD$110:FV$110),MIN((FW$110-MAX($FD$110:FV$110)),(FW$110-FV$110)),0)+IF($E182=FW$22,VLOOKUP($C182,Input!$A$8:$GZ$39,MATCH(FW$21,Input!$A$6:$GZ$6,0),FALSE),0)*IF(FW$109&gt;=MAX($FD$109:FV$109),MIN((FW$109-MAX($FD$109:FV$109)),(FW$109-FV$109)),0)</f>
        <v>0</v>
      </c>
      <c r="FX182" s="1">
        <f>+IF($E182=FX$22,VLOOKUP($C182,Input!$A$8:$GZ$39,MATCH(FX$21,Input!$A$6:$GZ$6,0),FALSE),0)*IF(FX$110&gt;=MAX($FD$110:FW$110),MIN((FX$110-MAX($FD$110:FW$110)),(FX$110-FW$110)),0)+IF($E182=FX$22,VLOOKUP($C182,Input!$A$8:$GZ$39,MATCH(FX$21,Input!$A$6:$GZ$6,0),FALSE),0)*IF(FX$109&gt;=MAX($FD$109:FW$109),MIN((FX$109-MAX($FD$109:FW$109)),(FX$109-FW$109)),0)</f>
        <v>0</v>
      </c>
      <c r="FY182" s="1">
        <f>+IF($E182=FY$22,VLOOKUP($C182,Input!$A$8:$GZ$39,MATCH(FY$21,Input!$A$6:$GZ$6,0),FALSE),0)*IF(FY$110&gt;=MAX($FD$110:FX$110),MIN((FY$110-MAX($FD$110:FX$110)),(FY$110-FX$110)),0)+IF($E182=FY$22,VLOOKUP($C182,Input!$A$8:$GZ$39,MATCH(FY$21,Input!$A$6:$GZ$6,0),FALSE),0)*IF(FY$109&gt;=MAX($FD$109:FX$109),MIN((FY$109-MAX($FD$109:FX$109)),(FY$109-FX$109)),0)</f>
        <v>0</v>
      </c>
      <c r="FZ182" s="1">
        <f>+IF($E182=FZ$22,VLOOKUP($C182,Input!$A$8:$GZ$39,MATCH(FZ$21,Input!$A$6:$GZ$6,0),FALSE),0)*IF(FZ$110&gt;=MAX($FD$110:FY$110),MIN((FZ$110-MAX($FD$110:FY$110)),(FZ$110-FY$110)),0)+IF($E182=FZ$22,VLOOKUP($C182,Input!$A$8:$GZ$39,MATCH(FZ$21,Input!$A$6:$GZ$6,0),FALSE),0)*IF(FZ$109&gt;=MAX($FD$109:FY$109),MIN((FZ$109-MAX($FD$109:FY$109)),(FZ$109-FY$109)),0)</f>
        <v>0</v>
      </c>
      <c r="GA182" s="1">
        <f>+IF($E182=GA$22,VLOOKUP($C182,Input!$A$8:$GZ$39,MATCH(GA$21,Input!$A$6:$GZ$6,0),FALSE),0)*IF(GA$110&gt;=MAX($FD$110:FZ$110),MIN((GA$110-MAX($FD$110:FZ$110)),(GA$110-FZ$110)),0)+IF($E182=GA$22,VLOOKUP($C182,Input!$A$8:$GZ$39,MATCH(GA$21,Input!$A$6:$GZ$6,0),FALSE),0)*IF(GA$109&gt;=MAX($FD$109:FZ$109),MIN((GA$109-MAX($FD$109:FZ$109)),(GA$109-FZ$109)),0)</f>
        <v>0</v>
      </c>
      <c r="GB182" s="1">
        <f>+IF($E182=GB$22,VLOOKUP($C182,Input!$A$8:$GZ$39,MATCH(GB$21,Input!$A$6:$GZ$6,0),FALSE),0)*IF(GB$110&gt;=MAX($FD$110:GA$110),MIN((GB$110-MAX($FD$110:GA$110)),(GB$110-GA$110)),0)+IF($E182=GB$22,VLOOKUP($C182,Input!$A$8:$GZ$39,MATCH(GB$21,Input!$A$6:$GZ$6,0),FALSE),0)*IF(GB$109&gt;=MAX($FD$109:GA$109),MIN((GB$109-MAX($FD$109:GA$109)),(GB$109-GA$109)),0)</f>
        <v>0</v>
      </c>
      <c r="GC182" s="1">
        <f>+IF($E182=GC$22,VLOOKUP($C182,Input!$A$8:$GZ$39,MATCH(GC$21,Input!$A$6:$GZ$6,0),FALSE),0)*IF(GC$110&gt;=MAX($FD$110:GB$110),MIN((GC$110-MAX($FD$110:GB$110)),(GC$110-GB$110)),0)+IF($E182=GC$22,VLOOKUP($C182,Input!$A$8:$GZ$39,MATCH(GC$21,Input!$A$6:$GZ$6,0),FALSE),0)*IF(GC$109&gt;=MAX($FD$109:GB$109),MIN((GC$109-MAX($FD$109:GB$109)),(GC$109-GB$109)),0)</f>
        <v>0</v>
      </c>
      <c r="GD182" s="1">
        <f>+IF($E182=GD$22,VLOOKUP($C182,Input!$A$8:$GZ$39,MATCH(GD$21,Input!$A$6:$GZ$6,0),FALSE),0)*IF(GD$110&gt;=MAX($FD$110:GC$110),MIN((GD$110-MAX($FD$110:GC$110)),(GD$110-GC$110)),0)+IF($E182=GD$22,VLOOKUP($C182,Input!$A$8:$GZ$39,MATCH(GD$21,Input!$A$6:$GZ$6,0),FALSE),0)*IF(GD$109&gt;=MAX($FD$109:GC$109),MIN((GD$109-MAX($FD$109:GC$109)),(GD$109-GC$109)),0)</f>
        <v>0</v>
      </c>
      <c r="GE182" s="1">
        <f>+IF($E182=GE$22,VLOOKUP($C182,Input!$A$8:$GZ$39,MATCH(GE$21,Input!$A$6:$GZ$6,0),FALSE),0)*IF(GE$110&gt;=MAX($FD$110:GD$110),MIN((GE$110-MAX($FD$110:GD$110)),(GE$110-GD$110)),0)+IF($E182=GE$22,VLOOKUP($C182,Input!$A$8:$GZ$39,MATCH(GE$21,Input!$A$6:$GZ$6,0),FALSE),0)*IF(GE$109&gt;=MAX($FD$109:GD$109),MIN((GE$109-MAX($FD$109:GD$109)),(GE$109-GD$109)),0)</f>
        <v>0</v>
      </c>
      <c r="GF182" s="1">
        <f>+IF($E182=GF$22,VLOOKUP($C182,Input!$A$8:$GZ$39,MATCH(GF$21,Input!$A$6:$GZ$6,0),FALSE),0)*IF(GF$110&gt;=MAX($FD$110:GE$110),MIN((GF$110-MAX($FD$110:GE$110)),(GF$110-GE$110)),0)+IF($E182=GF$22,VLOOKUP($C182,Input!$A$8:$GZ$39,MATCH(GF$21,Input!$A$6:$GZ$6,0),FALSE),0)*IF(GF$109&gt;=MAX($FD$109:GE$109),MIN((GF$109-MAX($FD$109:GE$109)),(GF$109-GE$109)),0)</f>
        <v>0</v>
      </c>
      <c r="GG182" s="1">
        <f>+IF($E182=GG$22,VLOOKUP($C182,Input!$A$8:$GZ$39,MATCH(GG$21,Input!$A$6:$GZ$6,0),FALSE),0)*IF(GG$110&gt;=MAX($FD$110:GF$110),MIN((GG$110-MAX($FD$110:GF$110)),(GG$110-GF$110)),0)+IF($E182=GG$22,VLOOKUP($C182,Input!$A$8:$GZ$39,MATCH(GG$21,Input!$A$6:$GZ$6,0),FALSE),0)*IF(GG$109&gt;=MAX($FD$109:GF$109),MIN((GG$109-MAX($FD$109:GF$109)),(GG$109-GF$109)),0)</f>
        <v>0</v>
      </c>
      <c r="GH182" s="1">
        <f>+IF($E182=GH$22,VLOOKUP($C182,Input!$A$8:$GZ$39,MATCH(GH$21,Input!$A$6:$GZ$6,0),FALSE),0)*IF(GH$110&gt;=MAX($FD$110:GG$110),MIN((GH$110-MAX($FD$110:GG$110)),(GH$110-GG$110)),0)+IF($E182=GH$22,VLOOKUP($C182,Input!$A$8:$GZ$39,MATCH(GH$21,Input!$A$6:$GZ$6,0),FALSE),0)*IF(GH$109&gt;=MAX($FD$109:GG$109),MIN((GH$109-MAX($FD$109:GG$109)),(GH$109-GG$109)),0)</f>
        <v>0</v>
      </c>
      <c r="GI182" s="1">
        <f>+IF($E182=GI$22,VLOOKUP($C182,Input!$A$8:$GZ$39,MATCH(GI$21,Input!$A$6:$GZ$6,0),FALSE),0)*IF(GI$110&gt;=MAX($FD$110:GH$110),MIN((GI$110-MAX($FD$110:GH$110)),(GI$110-GH$110)),0)+IF($E182=GI$22,VLOOKUP($C182,Input!$A$8:$GZ$39,MATCH(GI$21,Input!$A$6:$GZ$6,0),FALSE),0)*IF(GI$109&gt;=MAX($FD$109:GH$109),MIN((GI$109-MAX($FD$109:GH$109)),(GI$109-GH$109)),0)</f>
        <v>0</v>
      </c>
      <c r="GJ182" s="1">
        <f>+IF($E182=GJ$22,VLOOKUP($C182,Input!$A$8:$GZ$39,MATCH(GJ$21,Input!$A$6:$GZ$6,0),FALSE),0)*IF(GJ$110&gt;=MAX($FD$110:GI$110),MIN((GJ$110-MAX($FD$110:GI$110)),(GJ$110-GI$110)),0)+IF($E182=GJ$22,VLOOKUP($C182,Input!$A$8:$GZ$39,MATCH(GJ$21,Input!$A$6:$GZ$6,0),FALSE),0)*IF(GJ$109&gt;=MAX($FD$109:GI$109),MIN((GJ$109-MAX($FD$109:GI$109)),(GJ$109-GI$109)),0)</f>
        <v>0</v>
      </c>
      <c r="GK182" s="1">
        <f>+IF($E182=GK$22,VLOOKUP($C182,Input!$A$8:$GZ$39,MATCH(GK$21,Input!$A$6:$GZ$6,0),FALSE),0)*IF(GK$110&gt;=MAX($FD$110:GJ$110),MIN((GK$110-MAX($FD$110:GJ$110)),(GK$110-GJ$110)),0)+IF($E182=GK$22,VLOOKUP($C182,Input!$A$8:$GZ$39,MATCH(GK$21,Input!$A$6:$GZ$6,0),FALSE),0)*IF(GK$109&gt;=MAX($FD$109:GJ$109),MIN((GK$109-MAX($FD$109:GJ$109)),(GK$109-GJ$109)),0)</f>
        <v>0</v>
      </c>
      <c r="GL182" s="1">
        <f>+IF($E182=GL$22,VLOOKUP($C182,Input!$A$8:$GZ$39,MATCH(GL$21,Input!$A$6:$GZ$6,0),FALSE),0)*IF(GL$110&gt;=MAX($FD$110:GK$110),MIN((GL$110-MAX($FD$110:GK$110)),(GL$110-GK$110)),0)+IF($E182=GL$22,VLOOKUP($C182,Input!$A$8:$GZ$39,MATCH(GL$21,Input!$A$6:$GZ$6,0),FALSE),0)*IF(GL$109&gt;=MAX($FD$109:GK$109),MIN((GL$109-MAX($FD$109:GK$109)),(GL$109-GK$109)),0)</f>
        <v>0</v>
      </c>
      <c r="GM182" s="42"/>
      <c r="GN182" t="str">
        <f>VLOOKUP($C182,Input!$A$8:$GZ$39,MATCH(GN$21,Input!$A$6:$GZ$6,0),FALSE)</f>
        <v>NA</v>
      </c>
      <c r="GO182">
        <f>IF((VLOOKUP($C182,Input!$A$8:$GZ$39,MATCH(GO$21,Input!$A$6:$GZ$6,0),FALSE))="Y",$D182/VLOOKUP($C182,Input!$A$8:$GZ$39,MATCH(GP$21,Input!$A$6:$GZ$6,0),FALSE),0)</f>
        <v>0</v>
      </c>
      <c r="GP182">
        <f>IF((VLOOKUP($C182,Input!$A$8:$GZ$39,MATCH(GO$21,Input!$A$6:$GZ$6,0),FALSE))="Y",0,IF((VLOOKUP($C182,Input!$A$8:$GZ$39,MATCH(GP$21,Input!$A$6:$GZ$6,0),FALSE))&gt;0,$D182/VLOOKUP($C182,Input!$A$8:$GZ$39,MATCH(GP$21,Input!$A$6:$GZ$6,0),FALSE),0))</f>
        <v>0</v>
      </c>
      <c r="GQ182" s="1">
        <f>+IF($E182=GQ$22,VLOOKUP($C182,Input!$A$8:$GZ$39,MATCH(GQ$21,Input!$A$6:$GZ$6,0),FALSE),0)*IF(GQ$110&gt;=MAX($GP$110:GP$110),MIN((GQ$110-MAX($GP$110:GP$110)),(GQ$110-GP$110)),0)+IF($E182=GQ$22,VLOOKUP($C182,Input!$A$8:$GZ$39,MATCH(GQ$21,Input!$A$6:$GZ$6,0),FALSE),0)*IF(GQ$109&gt;=MAX($GP$109:GP$109),MIN((GQ$109-MAX($GP$109:GP$109)),(GQ$109-GP$109)),0)</f>
        <v>0</v>
      </c>
      <c r="GR182" s="1">
        <f>+IF($E182=GR$22,VLOOKUP($C182,Input!$A$8:$GZ$39,MATCH(GR$21,Input!$A$6:$GZ$6,0),FALSE),0)*IF(GR$110&gt;=MAX($GP$110:GQ$110),MIN((GR$110-MAX($GP$110:GQ$110)),(GR$110-GQ$110)),0)+IF($E182=GR$22,VLOOKUP($C182,Input!$A$8:$GZ$39,MATCH(GR$21,Input!$A$6:$GZ$6,0),FALSE),0)*IF(GR$109&gt;=MAX($GP$109:GQ$109),MIN((GR$109-MAX($GP$109:GQ$109)),(GR$109-GQ$109)),0)</f>
        <v>0</v>
      </c>
      <c r="GS182" s="1">
        <f>+IF($E182=GS$22,VLOOKUP($C182,Input!$A$8:$GZ$39,MATCH(GS$21,Input!$A$6:$GZ$6,0),FALSE),0)*IF(GS$110&gt;=MAX($GP$110:GR$110),MIN((GS$110-MAX($GP$110:GR$110)),(GS$110-GR$110)),0)+IF($E182=GS$22,VLOOKUP($C182,Input!$A$8:$GZ$39,MATCH(GS$21,Input!$A$6:$GZ$6,0),FALSE),0)*IF(GS$109&gt;=MAX($GP$109:GR$109),MIN((GS$109-MAX($GP$109:GR$109)),(GS$109-GR$109)),0)</f>
        <v>0</v>
      </c>
      <c r="GT182" s="1">
        <f>+IF($E182=GT$22,VLOOKUP($C182,Input!$A$8:$GZ$39,MATCH(GT$21,Input!$A$6:$GZ$6,0),FALSE),0)*IF(GT$110&gt;=MAX($GP$110:GS$110),MIN((GT$110-MAX($GP$110:GS$110)),(GT$110-GS$110)),0)+IF($E182=GT$22,VLOOKUP($C182,Input!$A$8:$GZ$39,MATCH(GT$21,Input!$A$6:$GZ$6,0),FALSE),0)*IF(GT$109&gt;=MAX($GP$109:GS$109),MIN((GT$109-MAX($GP$109:GS$109)),(GT$109-GS$109)),0)</f>
        <v>0</v>
      </c>
      <c r="GU182" s="1">
        <f>+IF($E182=GU$22,VLOOKUP($C182,Input!$A$8:$GZ$39,MATCH(GU$21,Input!$A$6:$GZ$6,0),FALSE),0)*IF(GU$110&gt;=MAX($GP$110:GT$110),MIN((GU$110-MAX($GP$110:GT$110)),(GU$110-GT$110)),0)+IF($E182=GU$22,VLOOKUP($C182,Input!$A$8:$GZ$39,MATCH(GU$21,Input!$A$6:$GZ$6,0),FALSE),0)*IF(GU$109&gt;=MAX($GP$109:GT$109),MIN((GU$109-MAX($GP$109:GT$109)),(GU$109-GT$109)),0)</f>
        <v>0</v>
      </c>
      <c r="GV182" s="1">
        <f>+IF($E182=GV$22,VLOOKUP($C182,Input!$A$8:$GZ$39,MATCH(GV$21,Input!$A$6:$GZ$6,0),FALSE),0)*IF(GV$110&gt;=MAX($GP$110:GU$110),MIN((GV$110-MAX($GP$110:GU$110)),(GV$110-GU$110)),0)+IF($E182=GV$22,VLOOKUP($C182,Input!$A$8:$GZ$39,MATCH(GV$21,Input!$A$6:$GZ$6,0),FALSE),0)*IF(GV$109&gt;=MAX($GP$109:GU$109),MIN((GV$109-MAX($GP$109:GU$109)),(GV$109-GU$109)),0)</f>
        <v>0</v>
      </c>
      <c r="GW182" s="1">
        <f>+IF($E182=GW$22,VLOOKUP($C182,Input!$A$8:$GZ$39,MATCH(GW$21,Input!$A$6:$GZ$6,0),FALSE),0)*IF(GW$110&gt;=MAX($GP$110:GV$110),MIN((GW$110-MAX($GP$110:GV$110)),(GW$110-GV$110)),0)+IF($E182=GW$22,VLOOKUP($C182,Input!$A$8:$GZ$39,MATCH(GW$21,Input!$A$6:$GZ$6,0),FALSE),0)*IF(GW$109&gt;=MAX($GP$109:GV$109),MIN((GW$109-MAX($GP$109:GV$109)),(GW$109-GV$109)),0)</f>
        <v>0</v>
      </c>
      <c r="GX182" s="1">
        <f>+IF($E182=GX$22,VLOOKUP($C182,Input!$A$8:$GZ$39,MATCH(GX$21,Input!$A$6:$GZ$6,0),FALSE),0)*IF(GX$110&gt;=MAX($GP$110:GW$110),MIN((GX$110-MAX($GP$110:GW$110)),(GX$110-GW$110)),0)+IF($E182=GX$22,VLOOKUP($C182,Input!$A$8:$GZ$39,MATCH(GX$21,Input!$A$6:$GZ$6,0),FALSE),0)*IF(GX$109&gt;=MAX($GP$109:GW$109),MIN((GX$109-MAX($GP$109:GW$109)),(GX$109-GW$109)),0)</f>
        <v>0</v>
      </c>
      <c r="GY182" s="1">
        <f>+IF($E182=GY$22,VLOOKUP($C182,Input!$A$8:$GZ$39,MATCH(GY$21,Input!$A$6:$GZ$6,0),FALSE),0)*IF(GY$110&gt;=MAX($GP$110:GX$110),MIN((GY$110-MAX($GP$110:GX$110)),(GY$110-GX$110)),0)+IF($E182=GY$22,VLOOKUP($C182,Input!$A$8:$GZ$39,MATCH(GY$21,Input!$A$6:$GZ$6,0),FALSE),0)*IF(GY$109&gt;=MAX($GP$109:GX$109),MIN((GY$109-MAX($GP$109:GX$109)),(GY$109-GX$109)),0)</f>
        <v>0</v>
      </c>
      <c r="GZ182" s="1">
        <f>+IF($E182=GZ$22,VLOOKUP($C182,Input!$A$8:$GZ$39,MATCH(GZ$21,Input!$A$6:$GZ$6,0),FALSE),0)*IF(GZ$110&gt;=MAX($GP$110:GY$110),MIN((GZ$110-MAX($GP$110:GY$110)),(GZ$110-GY$110)),0)+IF($E182=GZ$22,VLOOKUP($C182,Input!$A$8:$GZ$39,MATCH(GZ$21,Input!$A$6:$GZ$6,0),FALSE),0)*IF(GZ$109&gt;=MAX($GP$109:GY$109),MIN((GZ$109-MAX($GP$109:GY$109)),(GZ$109-GY$109)),0)</f>
        <v>0</v>
      </c>
      <c r="HA182" s="1">
        <f>+IF($E182=HA$22,VLOOKUP($C182,Input!$A$8:$GZ$39,MATCH(HA$21,Input!$A$6:$GZ$6,0),FALSE),0)*IF(HA$110&gt;=MAX($GP$110:GZ$110),MIN((HA$110-MAX($GP$110:GZ$110)),(HA$110-GZ$110)),0)+IF($E182=HA$22,VLOOKUP($C182,Input!$A$8:$GZ$39,MATCH(HA$21,Input!$A$6:$GZ$6,0),FALSE),0)*IF(HA$109&gt;=MAX($GP$109:GZ$109),MIN((HA$109-MAX($GP$109:GZ$109)),(HA$109-GZ$109)),0)</f>
        <v>0</v>
      </c>
      <c r="HB182" s="1">
        <f>+IF($E182=HB$22,VLOOKUP($C182,Input!$A$8:$GZ$39,MATCH(HB$21,Input!$A$6:$GZ$6,0),FALSE),0)*IF(HB$110&gt;=MAX($GP$110:HA$110),MIN((HB$110-MAX($GP$110:HA$110)),(HB$110-HA$110)),0)+IF($E182=HB$22,VLOOKUP($C182,Input!$A$8:$GZ$39,MATCH(HB$21,Input!$A$6:$GZ$6,0),FALSE),0)*IF(HB$109&gt;=MAX($GP$109:HA$109),MIN((HB$109-MAX($GP$109:HA$109)),(HB$109-HA$109)),0)</f>
        <v>0</v>
      </c>
      <c r="HC182" s="1">
        <f>+IF($E182=HC$22,VLOOKUP($C182,Input!$A$8:$GZ$39,MATCH(HC$21,Input!$A$6:$GZ$6,0),FALSE),0)*IF(HC$110&gt;=MAX($GP$110:HB$110),MIN((HC$110-MAX($GP$110:HB$110)),(HC$110-HB$110)),0)+IF($E182=HC$22,VLOOKUP($C182,Input!$A$8:$GZ$39,MATCH(HC$21,Input!$A$6:$GZ$6,0),FALSE),0)*IF(HC$109&gt;=MAX($GP$109:HB$109),MIN((HC$109-MAX($GP$109:HB$109)),(HC$109-HB$109)),0)</f>
        <v>0</v>
      </c>
      <c r="HD182" s="1">
        <f>+IF($E182=HD$22,VLOOKUP($C182,Input!$A$8:$GZ$39,MATCH(HD$21,Input!$A$6:$GZ$6,0),FALSE),0)*IF(HD$110&gt;=MAX($GP$110:HC$110),MIN((HD$110-MAX($GP$110:HC$110)),(HD$110-HC$110)),0)+IF($E182=HD$22,VLOOKUP($C182,Input!$A$8:$GZ$39,MATCH(HD$21,Input!$A$6:$GZ$6,0),FALSE),0)*IF(HD$109&gt;=MAX($GP$109:HC$109),MIN((HD$109-MAX($GP$109:HC$109)),(HD$109-HC$109)),0)</f>
        <v>0</v>
      </c>
      <c r="HE182" s="1">
        <f>+IF($E182=HE$22,VLOOKUP($C182,Input!$A$8:$GZ$39,MATCH(HE$21,Input!$A$6:$GZ$6,0),FALSE),0)*IF(HE$110&gt;=MAX($GP$110:HD$110),MIN((HE$110-MAX($GP$110:HD$110)),(HE$110-HD$110)),0)+IF($E182=HE$22,VLOOKUP($C182,Input!$A$8:$GZ$39,MATCH(HE$21,Input!$A$6:$GZ$6,0),FALSE),0)*IF(HE$109&gt;=MAX($GP$109:HD$109),MIN((HE$109-MAX($GP$109:HD$109)),(HE$109-HD$109)),0)</f>
        <v>0</v>
      </c>
      <c r="HF182" s="1">
        <f>+IF($E182=HF$22,VLOOKUP($C182,Input!$A$8:$GZ$39,MATCH(HF$21,Input!$A$6:$GZ$6,0),FALSE),0)*IF(HF$110&gt;=MAX($GP$110:HE$110),MIN((HF$110-MAX($GP$110:HE$110)),(HF$110-HE$110)),0)+IF($E182=HF$22,VLOOKUP($C182,Input!$A$8:$GZ$39,MATCH(HF$21,Input!$A$6:$GZ$6,0),FALSE),0)*IF(HF$109&gt;=MAX($GP$109:HE$109),MIN((HF$109-MAX($GP$109:HE$109)),(HF$109-HE$109)),0)</f>
        <v>0</v>
      </c>
      <c r="HG182" s="1">
        <f>+IF($E182=HG$22,VLOOKUP($C182,Input!$A$8:$GZ$39,MATCH(HG$21,Input!$A$6:$GZ$6,0),FALSE),0)*IF(HG$110&gt;=MAX($GP$110:HF$110),MIN((HG$110-MAX($GP$110:HF$110)),(HG$110-HF$110)),0)+IF($E182=HG$22,VLOOKUP($C182,Input!$A$8:$GZ$39,MATCH(HG$21,Input!$A$6:$GZ$6,0),FALSE),0)*IF(HG$109&gt;=MAX($GP$109:HF$109),MIN((HG$109-MAX($GP$109:HF$109)),(HG$109-HF$109)),0)</f>
        <v>0</v>
      </c>
      <c r="HH182" s="1">
        <f>+IF($E182=HH$22,VLOOKUP($C182,Input!$A$8:$GZ$39,MATCH(HH$21,Input!$A$6:$GZ$6,0),FALSE),0)*IF(HH$110&gt;=MAX($GP$110:HG$110),MIN((HH$110-MAX($GP$110:HG$110)),(HH$110-HG$110)),0)+IF($E182=HH$22,VLOOKUP($C182,Input!$A$8:$GZ$39,MATCH(HH$21,Input!$A$6:$GZ$6,0),FALSE),0)*IF(HH$109&gt;=MAX($GP$109:HG$109),MIN((HH$109-MAX($GP$109:HG$109)),(HH$109-HG$109)),0)</f>
        <v>0</v>
      </c>
      <c r="HI182" s="1">
        <f>+IF($E182=HI$22,VLOOKUP($C182,Input!$A$8:$GZ$39,MATCH(HI$21,Input!$A$6:$GZ$6,0),FALSE),0)*IF(HI$110&gt;=MAX($GP$110:HH$110),MIN((HI$110-MAX($GP$110:HH$110)),(HI$110-HH$110)),0)+IF($E182=HI$22,VLOOKUP($C182,Input!$A$8:$GZ$39,MATCH(HI$21,Input!$A$6:$GZ$6,0),FALSE),0)*IF(HI$109&gt;=MAX($GP$109:HH$109),MIN((HI$109-MAX($GP$109:HH$109)),(HI$109-HH$109)),0)</f>
        <v>0</v>
      </c>
      <c r="HJ182" s="1">
        <f>+IF($E182=HJ$22,VLOOKUP($C182,Input!$A$8:$GZ$39,MATCH(HJ$21,Input!$A$6:$GZ$6,0),FALSE),0)*IF(HJ$110&gt;=MAX($GP$110:HI$110),MIN((HJ$110-MAX($GP$110:HI$110)),(HJ$110-HI$110)),0)+IF($E182=HJ$22,VLOOKUP($C182,Input!$A$8:$GZ$39,MATCH(HJ$21,Input!$A$6:$GZ$6,0),FALSE),0)*IF(HJ$109&gt;=MAX($GP$109:HI$109),MIN((HJ$109-MAX($GP$109:HI$109)),(HJ$109-HI$109)),0)</f>
        <v>0</v>
      </c>
      <c r="HK182" s="1">
        <f>+IF($E182=HK$22,VLOOKUP($C182,Input!$A$8:$GZ$39,MATCH(HK$21,Input!$A$6:$GZ$6,0),FALSE),0)*IF(HK$110&gt;=MAX($GP$110:HJ$110),MIN((HK$110-MAX($GP$110:HJ$110)),(HK$110-HJ$110)),0)+IF($E182=HK$22,VLOOKUP($C182,Input!$A$8:$GZ$39,MATCH(HK$21,Input!$A$6:$GZ$6,0),FALSE),0)*IF(HK$109&gt;=MAX($GP$109:HJ$109),MIN((HK$109-MAX($GP$109:HJ$109)),(HK$109-HJ$109)),0)</f>
        <v>0</v>
      </c>
      <c r="HL182" s="1">
        <f>+IF($E182=HL$22,VLOOKUP($C182,Input!$A$8:$GZ$39,MATCH(HL$21,Input!$A$6:$GZ$6,0),FALSE),0)*IF(HL$110&gt;=MAX($GP$110:HK$110),MIN((HL$110-MAX($GP$110:HK$110)),(HL$110-HK$110)),0)+IF($E182=HL$22,VLOOKUP($C182,Input!$A$8:$GZ$39,MATCH(HL$21,Input!$A$6:$GZ$6,0),FALSE),0)*IF(HL$109&gt;=MAX($GP$109:HK$109),MIN((HL$109-MAX($GP$109:HK$109)),(HL$109-HK$109)),0)</f>
        <v>0</v>
      </c>
      <c r="HM182" s="1">
        <f>+IF($E182=HM$22,VLOOKUP($C182,Input!$A$8:$GZ$39,MATCH(HM$21,Input!$A$6:$GZ$6,0),FALSE),0)*IF(HM$110&gt;=MAX($GP$110:HL$110),MIN((HM$110-MAX($GP$110:HL$110)),(HM$110-HL$110)),0)+IF($E182=HM$22,VLOOKUP($C182,Input!$A$8:$GZ$39,MATCH(HM$21,Input!$A$6:$GZ$6,0),FALSE),0)*IF(HM$109&gt;=MAX($GP$109:HL$109),MIN((HM$109-MAX($GP$109:HL$109)),(HM$109-HL$109)),0)</f>
        <v>0</v>
      </c>
      <c r="HN182" s="1">
        <f>+IF($E182=HN$22,VLOOKUP($C182,Input!$A$8:$GZ$39,MATCH(HN$21,Input!$A$6:$GZ$6,0),FALSE),0)*IF(HN$110&gt;=MAX($GP$110:HM$110),MIN((HN$110-MAX($GP$110:HM$110)),(HN$110-HM$110)),0)+IF($E182=HN$22,VLOOKUP($C182,Input!$A$8:$GZ$39,MATCH(HN$21,Input!$A$6:$GZ$6,0),FALSE),0)*IF(HN$109&gt;=MAX($GP$109:HM$109),MIN((HN$109-MAX($GP$109:HM$109)),(HN$109-HM$109)),0)</f>
        <v>0</v>
      </c>
      <c r="HO182" s="1">
        <f>+IF($E182=HO$22,VLOOKUP($C182,Input!$A$8:$GZ$39,MATCH(HO$21,Input!$A$6:$GZ$6,0),FALSE),0)*IF(HO$110&gt;=MAX($GP$110:HN$110),MIN((HO$110-MAX($GP$110:HN$110)),(HO$110-HN$110)),0)+IF($E182=HO$22,VLOOKUP($C182,Input!$A$8:$GZ$39,MATCH(HO$21,Input!$A$6:$GZ$6,0),FALSE),0)*IF(HO$109&gt;=MAX($GP$109:HN$109),MIN((HO$109-MAX($GP$109:HN$109)),(HO$109-HN$109)),0)</f>
        <v>0</v>
      </c>
      <c r="HP182" s="1">
        <f>+IF($E182=HP$22,VLOOKUP($C182,Input!$A$8:$GZ$39,MATCH(HP$21,Input!$A$6:$GZ$6,0),FALSE),0)*IF(HP$110&gt;=MAX($GP$110:HO$110),MIN((HP$110-MAX($GP$110:HO$110)),(HP$110-HO$110)),0)+IF($E182=HP$22,VLOOKUP($C182,Input!$A$8:$GZ$39,MATCH(HP$21,Input!$A$6:$GZ$6,0),FALSE),0)*IF(HP$109&gt;=MAX($GP$109:HO$109),MIN((HP$109-MAX($GP$109:HO$109)),(HP$109-HO$109)),0)</f>
        <v>0</v>
      </c>
      <c r="HQ182" s="1">
        <f>+IF($E182=HQ$22,VLOOKUP($C182,Input!$A$8:$GZ$39,MATCH(HQ$21,Input!$A$6:$GZ$6,0),FALSE),0)*IF(HQ$110&gt;=MAX($GP$110:HP$110),MIN((HQ$110-MAX($GP$110:HP$110)),(HQ$110-HP$110)),0)+IF($E182=HQ$22,VLOOKUP($C182,Input!$A$8:$GZ$39,MATCH(HQ$21,Input!$A$6:$GZ$6,0),FALSE),0)*IF(HQ$109&gt;=MAX($GP$109:HP$109),MIN((HQ$109-MAX($GP$109:HP$109)),(HQ$109-HP$109)),0)</f>
        <v>0</v>
      </c>
      <c r="HR182" s="1">
        <f>+IF($E182=HR$22,VLOOKUP($C182,Input!$A$8:$GZ$39,MATCH(HR$21,Input!$A$6:$GZ$6,0),FALSE),0)*IF(HR$110&gt;=MAX($GP$110:HQ$110),MIN((HR$110-MAX($GP$110:HQ$110)),(HR$110-HQ$110)),0)+IF($E182=HR$22,VLOOKUP($C182,Input!$A$8:$GZ$39,MATCH(HR$21,Input!$A$6:$GZ$6,0),FALSE),0)*IF(HR$109&gt;=MAX($GP$109:HQ$109),MIN((HR$109-MAX($GP$109:HQ$109)),(HR$109-HQ$109)),0)</f>
        <v>0</v>
      </c>
      <c r="HS182" s="1">
        <f>+IF($E182=HS$22,VLOOKUP($C182,Input!$A$8:$GZ$39,MATCH(HS$21,Input!$A$6:$GZ$6,0),FALSE),0)*IF(HS$110&gt;=MAX($GP$110:HR$110),MIN((HS$110-MAX($GP$110:HR$110)),(HS$110-HR$110)),0)+IF($E182=HS$22,VLOOKUP($C182,Input!$A$8:$GZ$39,MATCH(HS$21,Input!$A$6:$GZ$6,0),FALSE),0)*IF(HS$109&gt;=MAX($GP$109:HR$109),MIN((HS$109-MAX($GP$109:HR$109)),(HS$109-HR$109)),0)</f>
        <v>0</v>
      </c>
      <c r="HT182" s="1">
        <f>+IF($E182=HT$22,VLOOKUP($C182,Input!$A$8:$GZ$39,MATCH(HT$21,Input!$A$6:$GZ$6,0),FALSE),0)*IF(HT$110&gt;=MAX($GP$110:HS$110),MIN((HT$110-MAX($GP$110:HS$110)),(HT$110-HS$110)),0)+IF($E182=HT$22,VLOOKUP($C182,Input!$A$8:$GZ$39,MATCH(HT$21,Input!$A$6:$GZ$6,0),FALSE),0)*IF(HT$109&gt;=MAX($GP$109:HS$109),MIN((HT$109-MAX($GP$109:HS$109)),(HT$109-HS$109)),0)</f>
        <v>0</v>
      </c>
      <c r="HU182" s="1">
        <f>+IF($E182=HU$22,VLOOKUP($C182,Input!$A$8:$GZ$39,MATCH(HU$21,Input!$A$6:$GZ$6,0),FALSE),0)*IF(HU$110&gt;=MAX($GP$110:HT$110),MIN((HU$110-MAX($GP$110:HT$110)),(HU$110-HT$110)),0)+IF($E182=HU$22,VLOOKUP($C182,Input!$A$8:$GZ$39,MATCH(HU$21,Input!$A$6:$GZ$6,0),FALSE),0)*IF(HU$109&gt;=MAX($GP$109:HT$109),MIN((HU$109-MAX($GP$109:HT$109)),(HU$109-HT$109)),0)</f>
        <v>0</v>
      </c>
      <c r="HV182" s="1">
        <f>+IF($E182=HV$22,VLOOKUP($C182,Input!$A$8:$GZ$39,MATCH(HV$21,Input!$A$6:$GZ$6,0),FALSE),0)*IF(HV$110&gt;=MAX($GP$110:HU$110),MIN((HV$110-MAX($GP$110:HU$110)),(HV$110-HU$110)),0)+IF($E182=HV$22,VLOOKUP($C182,Input!$A$8:$GZ$39,MATCH(HV$21,Input!$A$6:$GZ$6,0),FALSE),0)*IF(HV$109&gt;=MAX($GP$109:HU$109),MIN((HV$109-MAX($GP$109:HU$109)),(HV$109-HU$109)),0)</f>
        <v>0</v>
      </c>
      <c r="HW182" s="1">
        <f>+IF($E182=HW$22,VLOOKUP($C182,Input!$A$8:$GZ$39,MATCH(HW$21,Input!$A$6:$GZ$6,0),FALSE),0)*IF(HW$110&gt;=MAX($GP$110:HV$110),MIN((HW$110-MAX($GP$110:HV$110)),(HW$110-HV$110)),0)+IF($E182=HW$22,VLOOKUP($C182,Input!$A$8:$GZ$39,MATCH(HW$21,Input!$A$6:$GZ$6,0),FALSE),0)*IF(HW$109&gt;=MAX($GP$109:HV$109),MIN((HW$109-MAX($GP$109:HV$109)),(HW$109-HV$109)),0)</f>
        <v>0</v>
      </c>
      <c r="HX182" s="1">
        <f>+IF($E182=HX$22,VLOOKUP($C182,Input!$A$8:$GZ$39,MATCH(HX$21,Input!$A$6:$GZ$6,0),FALSE),0)*IF(HX$110&gt;=MAX($GP$110:HW$110),MIN((HX$110-MAX($GP$110:HW$110)),(HX$110-HW$110)),0)+IF($E182=HX$22,VLOOKUP($C182,Input!$A$8:$GZ$39,MATCH(HX$21,Input!$A$6:$GZ$6,0),FALSE),0)*IF(HX$109&gt;=MAX($GP$109:HW$109),MIN((HX$109-MAX($GP$109:HW$109)),(HX$109-HW$109)),0)</f>
        <v>0</v>
      </c>
      <c r="HY182" s="1">
        <f>+IF($E182=HY$22,VLOOKUP($C182,Input!$A$8:$GZ$39,MATCH(HY$21,Input!$A$6:$GZ$6,0),FALSE),0)*IF(HY$110&gt;=MAX($GP$110:HX$110),MIN((HY$110-MAX($GP$110:HX$110)),(HY$110-HX$110)),0)+IF($E182=HY$22,VLOOKUP($C182,Input!$A$8:$GZ$39,MATCH(HY$21,Input!$A$6:$GZ$6,0),FALSE),0)*IF(HY$109&gt;=MAX($GP$109:HX$109),MIN((HY$109-MAX($GP$109:HX$109)),(HY$109-HX$109)),0)</f>
        <v>0</v>
      </c>
      <c r="HZ182" s="42"/>
      <c r="IA182" t="str">
        <f>VLOOKUP($C182,Input!$A$8:$IA$39,MATCH(IA$21,Input!$A$6:$IA$6,0),FALSE)</f>
        <v>NA</v>
      </c>
      <c r="IB182" s="132">
        <f>IF((VLOOKUP($C182,Input!$A$8:$IA$39,MATCH(IB$21,Input!$A$6:$IA$6,0),FALSE))="Y",$D182/VLOOKUP($C182,Input!$A$8:$IA$39,MATCH(IC$21,Input!$A$6:$IA$6,0),FALSE),0)</f>
        <v>0</v>
      </c>
      <c r="IC182" s="132">
        <f>IF((VLOOKUP($C182,Input!$A$8:$IA$39,MATCH(IB$21,Input!$A$6:$IA$6,0),FALSE))="Y",0,IF((VLOOKUP($C182,Input!$A$8:$IA$39,MATCH(IC$21,Input!$A$6:$IA$6,0),FALSE))&gt;0,$D182/VLOOKUP($C182,Input!$A$8:$IA$39,MATCH(IC$21,Input!$A$6:$IA$6,0),FALSE),0))</f>
        <v>0</v>
      </c>
      <c r="ID182" s="1">
        <f>+IF($E182=ID$22,VLOOKUP($C182,Input!$A$8:$IA$39,MATCH(ID$21,Input!$A$6:$IA$6,0),FALSE),0)*IF(ID$110&gt;=MAX($IC$110:IC$110),MIN((ID$110-MAX($IC$110:IC$110)),(ID$110-IC$110)),0)+IF($E182=ID$22,VLOOKUP($C182,Input!$A$8:$IA$39,MATCH(ID$21,Input!$A$6:$IA$6,0),FALSE),0)*IF(ID$109&gt;=MAX($IC$109:IC$109),MIN((ID$109-MAX($IC$109:IC$109)),(ID$109-IC$109)),0)</f>
        <v>0</v>
      </c>
      <c r="IE182" s="1">
        <f>+IF($E182=IE$22,VLOOKUP($C182,Input!$A$8:$IA$39,MATCH(IE$21,Input!$A$6:$IA$6,0),FALSE),0)*IF(IE$110&gt;=MAX($IC$110:ID$110),MIN((IE$110-MAX($IC$110:ID$110)),(IE$110-ID$110)),0)+IF($E182=IE$22,VLOOKUP($C182,Input!$A$8:$IA$39,MATCH(IE$21,Input!$A$6:$IA$6,0),FALSE),0)*IF(IE$109&gt;=MAX($IC$109:ID$109),MIN((IE$109-MAX($IC$109:ID$109)),(IE$109-ID$109)),0)</f>
        <v>0</v>
      </c>
      <c r="IF182" s="1">
        <f>+IF($E182=IF$22,VLOOKUP($C182,Input!$A$8:$IA$39,MATCH(IF$21,Input!$A$6:$IA$6,0),FALSE),0)*IF(IF$110&gt;=MAX($IC$110:IE$110),MIN((IF$110-MAX($IC$110:IE$110)),(IF$110-IE$110)),0)+IF($E182=IF$22,VLOOKUP($C182,Input!$A$8:$IA$39,MATCH(IF$21,Input!$A$6:$IA$6,0),FALSE),0)*IF(IF$109&gt;=MAX($IC$109:IE$109),MIN((IF$109-MAX($IC$109:IE$109)),(IF$109-IE$109)),0)</f>
        <v>0</v>
      </c>
      <c r="IG182" s="1">
        <f>+IF($E182=IG$22,VLOOKUP($C182,Input!$A$8:$IA$39,MATCH(IG$21,Input!$A$6:$IA$6,0),FALSE),0)*IF(IG$110&gt;=MAX($IC$110:IF$110),MIN((IG$110-MAX($IC$110:IF$110)),(IG$110-IF$110)),0)+IF($E182=IG$22,VLOOKUP($C182,Input!$A$8:$IA$39,MATCH(IG$21,Input!$A$6:$IA$6,0),FALSE),0)*IF(IG$109&gt;=MAX($IC$109:IF$109),MIN((IG$109-MAX($IC$109:IF$109)),(IG$109-IF$109)),0)</f>
        <v>0</v>
      </c>
      <c r="IH182" s="1">
        <f>+IF($E182=IH$22,VLOOKUP($C182,Input!$A$8:$IA$39,MATCH(IH$21,Input!$A$6:$IA$6,0),FALSE),0)*IF(IH$110&gt;=MAX($IC$110:IG$110),MIN((IH$110-MAX($IC$110:IG$110)),(IH$110-IG$110)),0)+IF($E182=IH$22,VLOOKUP($C182,Input!$A$8:$IA$39,MATCH(IH$21,Input!$A$6:$IA$6,0),FALSE),0)*IF(IH$109&gt;=MAX($IC$109:IG$109),MIN((IH$109-MAX($IC$109:IG$109)),(IH$109-IG$109)),0)</f>
        <v>0</v>
      </c>
      <c r="II182" s="1">
        <f>+IF($E182=II$22,VLOOKUP($C182,Input!$A$8:$IA$39,MATCH(II$21,Input!$A$6:$IA$6,0),FALSE),0)*IF(II$110&gt;=MAX($IC$110:IH$110),MIN((II$110-MAX($IC$110:IH$110)),(II$110-IH$110)),0)+IF($E182=II$22,VLOOKUP($C182,Input!$A$8:$IA$39,MATCH(II$21,Input!$A$6:$IA$6,0),FALSE),0)*IF(II$109&gt;=MAX($IC$109:IH$109),MIN((II$109-MAX($IC$109:IH$109)),(II$109-IH$109)),0)</f>
        <v>0</v>
      </c>
      <c r="IJ182" s="1">
        <f>+IF($E182=IJ$22,VLOOKUP($C182,Input!$A$8:$IA$39,MATCH(IJ$21,Input!$A$6:$IA$6,0),FALSE),0)*IF(IJ$110&gt;=MAX($IC$110:II$110),MIN((IJ$110-MAX($IC$110:II$110)),(IJ$110-II$110)),0)+IF($E182=IJ$22,VLOOKUP($C182,Input!$A$8:$IA$39,MATCH(IJ$21,Input!$A$6:$IA$6,0),FALSE),0)*IF(IJ$109&gt;=MAX($IC$109:II$109),MIN((IJ$109-MAX($IC$109:II$109)),(IJ$109-II$109)),0)</f>
        <v>0</v>
      </c>
      <c r="IK182" s="1">
        <f>+IF($E182=IK$22,VLOOKUP($C182,Input!$A$8:$IA$39,MATCH(IK$21,Input!$A$6:$IA$6,0),FALSE),0)*IF(IK$110&gt;=MAX($IC$110:IJ$110),MIN((IK$110-MAX($IC$110:IJ$110)),(IK$110-IJ$110)),0)+IF($E182=IK$22,VLOOKUP($C182,Input!$A$8:$IA$39,MATCH(IK$21,Input!$A$6:$IA$6,0),FALSE),0)*IF(IK$109&gt;=MAX($IC$109:IJ$109),MIN((IK$109-MAX($IC$109:IJ$109)),(IK$109-IJ$109)),0)</f>
        <v>0</v>
      </c>
      <c r="IL182" s="1">
        <f>+IF($E182=IL$22,VLOOKUP($C182,Input!$A$8:$IA$39,MATCH(IL$21,Input!$A$6:$IA$6,0),FALSE),0)*IF(IL$110&gt;=MAX($IC$110:IK$110),MIN((IL$110-MAX($IC$110:IK$110)),(IL$110-IK$110)),0)+IF($E182=IL$22,VLOOKUP($C182,Input!$A$8:$IA$39,MATCH(IL$21,Input!$A$6:$IA$6,0),FALSE),0)*IF(IL$109&gt;=MAX($IC$109:IK$109),MIN((IL$109-MAX($IC$109:IK$109)),(IL$109-IK$109)),0)</f>
        <v>0</v>
      </c>
      <c r="IM182" s="1">
        <f>+IF($E182=IM$22,VLOOKUP($C182,Input!$A$8:$IA$39,MATCH(IM$21,Input!$A$6:$IA$6,0),FALSE),0)*IF(IM$110&gt;=MAX($IC$110:IL$110),MIN((IM$110-MAX($IC$110:IL$110)),(IM$110-IL$110)),0)+IF($E182=IM$22,VLOOKUP($C182,Input!$A$8:$IA$39,MATCH(IM$21,Input!$A$6:$IA$6,0),FALSE),0)*IF(IM$109&gt;=MAX($IC$109:IL$109),MIN((IM$109-MAX($IC$109:IL$109)),(IM$109-IL$109)),0)</f>
        <v>0</v>
      </c>
      <c r="IN182" s="1">
        <f>+IF($E182=IN$22,VLOOKUP($C182,Input!$A$8:$IA$39,MATCH(IN$21,Input!$A$6:$IA$6,0),FALSE),0)*IF(IN$110&gt;=MAX($IC$110:IM$110),MIN((IN$110-MAX($IC$110:IM$110)),(IN$110-IM$110)),0)+IF($E182=IN$22,VLOOKUP($C182,Input!$A$8:$IA$39,MATCH(IN$21,Input!$A$6:$IA$6,0),FALSE),0)*IF(IN$109&gt;=MAX($IC$109:IM$109),MIN((IN$109-MAX($IC$109:IM$109)),(IN$109-IM$109)),0)</f>
        <v>0</v>
      </c>
      <c r="IO182" s="1">
        <f>+IF($E182=IO$22,VLOOKUP($C182,Input!$A$8:$IA$39,MATCH(IO$21,Input!$A$6:$IA$6,0),FALSE),0)*IF(IO$110&gt;=MAX($IC$110:IN$110),MIN((IO$110-MAX($IC$110:IN$110)),(IO$110-IN$110)),0)+IF($E182=IO$22,VLOOKUP($C182,Input!$A$8:$IA$39,MATCH(IO$21,Input!$A$6:$IA$6,0),FALSE),0)*IF(IO$109&gt;=MAX($IC$109:IN$109),MIN((IO$109-MAX($IC$109:IN$109)),(IO$109-IN$109)),0)</f>
        <v>0</v>
      </c>
      <c r="IP182" s="1">
        <f>+IF($E182=IP$22,VLOOKUP($C182,Input!$A$8:$IA$39,MATCH(IP$21,Input!$A$6:$IA$6,0),FALSE),0)*IF(IP$110&gt;=MAX($IC$110:IO$110),MIN((IP$110-MAX($IC$110:IO$110)),(IP$110-IO$110)),0)+IF($E182=IP$22,VLOOKUP($C182,Input!$A$8:$IA$39,MATCH(IP$21,Input!$A$6:$IA$6,0),FALSE),0)*IF(IP$109&gt;=MAX($IC$109:IO$109),MIN((IP$109-MAX($IC$109:IO$109)),(IP$109-IO$109)),0)</f>
        <v>0</v>
      </c>
      <c r="IQ182" s="1">
        <f>+IF($E182=IQ$22,VLOOKUP($C182,Input!$A$8:$IA$39,MATCH(IQ$21,Input!$A$6:$IA$6,0),FALSE),0)*IF(IQ$110&gt;=MAX($IC$110:IP$110),MIN((IQ$110-MAX($IC$110:IP$110)),(IQ$110-IP$110)),0)+IF($E182=IQ$22,VLOOKUP($C182,Input!$A$8:$IA$39,MATCH(IQ$21,Input!$A$6:$IA$6,0),FALSE),0)*IF(IQ$109&gt;=MAX($IC$109:IP$109),MIN((IQ$109-MAX($IC$109:IP$109)),(IQ$109-IP$109)),0)</f>
        <v>0</v>
      </c>
      <c r="IR182" s="1">
        <f>+IF($E182=IR$22,VLOOKUP($C182,Input!$A$8:$IA$39,MATCH(IR$21,Input!$A$6:$IA$6,0),FALSE),0)*IF(IR$110&gt;=MAX($IC$110:IQ$110),MIN((IR$110-MAX($IC$110:IQ$110)),(IR$110-IQ$110)),0)+IF($E182=IR$22,VLOOKUP($C182,Input!$A$8:$IA$39,MATCH(IR$21,Input!$A$6:$IA$6,0),FALSE),0)*IF(IR$109&gt;=MAX($IC$109:IQ$109),MIN((IR$109-MAX($IC$109:IQ$109)),(IR$109-IQ$109)),0)</f>
        <v>0</v>
      </c>
      <c r="IS182" s="1">
        <f>+IF($E182=IS$22,VLOOKUP($C182,Input!$A$8:$IA$39,MATCH(IS$21,Input!$A$6:$IA$6,0),FALSE),0)*IF(IS$110&gt;=MAX($IC$110:IR$110),MIN((IS$110-MAX($IC$110:IR$110)),(IS$110-IR$110)),0)+IF($E182=IS$22,VLOOKUP($C182,Input!$A$8:$IA$39,MATCH(IS$21,Input!$A$6:$IA$6,0),FALSE),0)*IF(IS$109&gt;=MAX($IC$109:IR$109),MIN((IS$109-MAX($IC$109:IR$109)),(IS$109-IR$109)),0)</f>
        <v>0</v>
      </c>
      <c r="IT182" s="1">
        <f>+IF($E182=IT$22,VLOOKUP($C182,Input!$A$8:$IA$39,MATCH(IT$21,Input!$A$6:$IA$6,0),FALSE),0)*IF(IT$110&gt;=MAX($IC$110:IS$110),MIN((IT$110-MAX($IC$110:IS$110)),(IT$110-IS$110)),0)+IF($E182=IT$22,VLOOKUP($C182,Input!$A$8:$IA$39,MATCH(IT$21,Input!$A$6:$IA$6,0),FALSE),0)*IF(IT$109&gt;=MAX($IC$109:IS$109),MIN((IT$109-MAX($IC$109:IS$109)),(IT$109-IS$109)),0)</f>
        <v>0</v>
      </c>
      <c r="IU182" s="1">
        <f>+IF($E182=IU$22,VLOOKUP($C182,Input!$A$8:$IA$39,MATCH(IU$21,Input!$A$6:$IA$6,0),FALSE),0)*IF(IU$110&gt;=MAX($IC$110:IT$110),MIN((IU$110-MAX($IC$110:IT$110)),(IU$110-IT$110)),0)+IF($E182=IU$22,VLOOKUP($C182,Input!$A$8:$IA$39,MATCH(IU$21,Input!$A$6:$IA$6,0),FALSE),0)*IF(IU$109&gt;=MAX($IC$109:IT$109),MIN((IU$109-MAX($IC$109:IT$109)),(IU$109-IT$109)),0)</f>
        <v>0</v>
      </c>
      <c r="IV182" s="1">
        <f>+IF($E182=IV$22,VLOOKUP($C182,Input!$A$8:$IA$39,MATCH(IV$21,Input!$A$6:$IA$6,0),FALSE),0)*IF(IV$110&gt;=MAX($IC$110:IU$110),MIN((IV$110-MAX($IC$110:IU$110)),(IV$110-IU$110)),0)+IF($E182=IV$22,VLOOKUP($C182,Input!$A$8:$IA$39,MATCH(IV$21,Input!$A$6:$IA$6,0),FALSE),0)*IF(IV$109&gt;=MAX($IC$109:IU$109),MIN((IV$109-MAX($IC$109:IU$109)),(IV$109-IU$109)),0)</f>
        <v>0</v>
      </c>
      <c r="IW182" s="1">
        <f>+IF($E182=IW$22,VLOOKUP($C182,Input!$A$8:$IA$39,MATCH(IW$21,Input!$A$6:$IA$6,0),FALSE),0)*IF(IW$110&gt;=MAX($IC$110:IV$110),MIN((IW$110-MAX($IC$110:IV$110)),(IW$110-IV$110)),0)+IF($E182=IW$22,VLOOKUP($C182,Input!$A$8:$IA$39,MATCH(IW$21,Input!$A$6:$IA$6,0),FALSE),0)*IF(IW$109&gt;=MAX($IC$109:IV$109),MIN((IW$109-MAX($IC$109:IV$109)),(IW$109-IV$109)),0)</f>
        <v>0</v>
      </c>
      <c r="IX182" s="1">
        <f>+IF($E182=IX$22,VLOOKUP($C182,Input!$A$8:$IA$39,MATCH(IX$21,Input!$A$6:$IA$6,0),FALSE),0)*IF(IX$110&gt;=MAX($IC$110:IW$110),MIN((IX$110-MAX($IC$110:IW$110)),(IX$110-IW$110)),0)+IF($E182=IX$22,VLOOKUP($C182,Input!$A$8:$IA$39,MATCH(IX$21,Input!$A$6:$IA$6,0),FALSE),0)*IF(IX$109&gt;=MAX($IC$109:IW$109),MIN((IX$109-MAX($IC$109:IW$109)),(IX$109-IW$109)),0)</f>
        <v>0</v>
      </c>
      <c r="IY182" s="1">
        <f>+IF($E182=IY$22,VLOOKUP($C182,Input!$A$8:$IA$39,MATCH(IY$21,Input!$A$6:$IA$6,0),FALSE),0)*IF(IY$110&gt;=MAX($IC$110:IX$110),MIN((IY$110-MAX($IC$110:IX$110)),(IY$110-IX$110)),0)+IF($E182=IY$22,VLOOKUP($C182,Input!$A$8:$IA$39,MATCH(IY$21,Input!$A$6:$IA$6,0),FALSE),0)*IF(IY$109&gt;=MAX($IC$109:IX$109),MIN((IY$109-MAX($IC$109:IX$109)),(IY$109-IX$109)),0)</f>
        <v>0</v>
      </c>
      <c r="IZ182" s="1">
        <f>+IF($E182=IZ$22,VLOOKUP($C182,Input!$A$8:$IA$39,MATCH(IZ$21,Input!$A$6:$IA$6,0),FALSE),0)*IF(IZ$110&gt;=MAX($IC$110:IY$110),MIN((IZ$110-MAX($IC$110:IY$110)),(IZ$110-IY$110)),0)+IF($E182=IZ$22,VLOOKUP($C182,Input!$A$8:$IA$39,MATCH(IZ$21,Input!$A$6:$IA$6,0),FALSE),0)*IF(IZ$109&gt;=MAX($IC$109:IY$109),MIN((IZ$109-MAX($IC$109:IY$109)),(IZ$109-IY$109)),0)</f>
        <v>0</v>
      </c>
      <c r="JA182" s="1">
        <f>+IF($E182=JA$22,VLOOKUP($C182,Input!$A$8:$IA$39,MATCH(JA$21,Input!$A$6:$IA$6,0),FALSE),0)*IF(JA$110&gt;=MAX($IC$110:IZ$110),MIN((JA$110-MAX($IC$110:IZ$110)),(JA$110-IZ$110)),0)+IF($E182=JA$22,VLOOKUP($C182,Input!$A$8:$IA$39,MATCH(JA$21,Input!$A$6:$IA$6,0),FALSE),0)*IF(JA$109&gt;=MAX($IC$109:IZ$109),MIN((JA$109-MAX($IC$109:IZ$109)),(JA$109-IZ$109)),0)</f>
        <v>0</v>
      </c>
      <c r="JB182" s="1">
        <f>+IF($E182=JB$22,VLOOKUP($C182,Input!$A$8:$IA$39,MATCH(JB$21,Input!$A$6:$IA$6,0),FALSE),0)*IF(JB$110&gt;=MAX($IC$110:JA$110),MIN((JB$110-MAX($IC$110:JA$110)),(JB$110-JA$110)),0)+IF($E182=JB$22,VLOOKUP($C182,Input!$A$8:$IA$39,MATCH(JB$21,Input!$A$6:$IA$6,0),FALSE),0)*IF(JB$109&gt;=MAX($IC$109:JA$109),MIN((JB$109-MAX($IC$109:JA$109)),(JB$109-JA$109)),0)</f>
        <v>0</v>
      </c>
      <c r="JC182" s="1">
        <f>+IF($E182=JC$22,VLOOKUP($C182,Input!$A$8:$IA$39,MATCH(JC$21,Input!$A$6:$IA$6,0),FALSE),0)*IF(JC$110&gt;=MAX($IC$110:JB$110),MIN((JC$110-MAX($IC$110:JB$110)),(JC$110-JB$110)),0)+IF($E182=JC$22,VLOOKUP($C182,Input!$A$8:$IA$39,MATCH(JC$21,Input!$A$6:$IA$6,0),FALSE),0)*IF(JC$109&gt;=MAX($IC$109:JB$109),MIN((JC$109-MAX($IC$109:JB$109)),(JC$109-JB$109)),0)</f>
        <v>0</v>
      </c>
      <c r="JD182" s="1">
        <f>+IF($E182=JD$22,VLOOKUP($C182,Input!$A$8:$IA$39,MATCH(JD$21,Input!$A$6:$IA$6,0),FALSE),0)*IF(JD$110&gt;=MAX($IC$110:JC$110),MIN((JD$110-MAX($IC$110:JC$110)),(JD$110-JC$110)),0)+IF($E182=JD$22,VLOOKUP($C182,Input!$A$8:$IA$39,MATCH(JD$21,Input!$A$6:$IA$6,0),FALSE),0)*IF(JD$109&gt;=MAX($IC$109:JC$109),MIN((JD$109-MAX($IC$109:JC$109)),(JD$109-JC$109)),0)</f>
        <v>0</v>
      </c>
      <c r="JE182" s="1">
        <f>+IF($E182=JE$22,VLOOKUP($C182,Input!$A$8:$IA$39,MATCH(JE$21,Input!$A$6:$IA$6,0),FALSE),0)*IF(JE$110&gt;=MAX($IC$110:JD$110),MIN((JE$110-MAX($IC$110:JD$110)),(JE$110-JD$110)),0)+IF($E182=JE$22,VLOOKUP($C182,Input!$A$8:$IA$39,MATCH(JE$21,Input!$A$6:$IA$6,0),FALSE),0)*IF(JE$109&gt;=MAX($IC$109:JD$109),MIN((JE$109-MAX($IC$109:JD$109)),(JE$109-JD$109)),0)</f>
        <v>0</v>
      </c>
      <c r="JF182" s="1">
        <f>+IF($E182=JF$22,VLOOKUP($C182,Input!$A$8:$IA$39,MATCH(JF$21,Input!$A$6:$IA$6,0),FALSE),0)*IF(JF$110&gt;=MAX($IC$110:JE$110),MIN((JF$110-MAX($IC$110:JE$110)),(JF$110-JE$110)),0)+IF($E182=JF$22,VLOOKUP($C182,Input!$A$8:$IA$39,MATCH(JF$21,Input!$A$6:$IA$6,0),FALSE),0)*IF(JF$109&gt;=MAX($IC$109:JE$109),MIN((JF$109-MAX($IC$109:JE$109)),(JF$109-JE$109)),0)</f>
        <v>0</v>
      </c>
      <c r="JG182" s="1">
        <f>+IF($E182=JG$22,VLOOKUP($C182,Input!$A$8:$IA$39,MATCH(JG$21,Input!$A$6:$IA$6,0),FALSE),0)*IF(JG$110&gt;=MAX($IC$110:JF$110),MIN((JG$110-MAX($IC$110:JF$110)),(JG$110-JF$110)),0)+IF($E182=JG$22,VLOOKUP($C182,Input!$A$8:$IA$39,MATCH(JG$21,Input!$A$6:$IA$6,0),FALSE),0)*IF(JG$109&gt;=MAX($IC$109:JF$109),MIN((JG$109-MAX($IC$109:JF$109)),(JG$109-JF$109)),0)</f>
        <v>0</v>
      </c>
      <c r="JH182" s="1">
        <f>+IF($E182=JH$22,VLOOKUP($C182,Input!$A$8:$IA$39,MATCH(JH$21,Input!$A$6:$IA$6,0),FALSE),0)*IF(JH$110&gt;=MAX($IC$110:JG$110),MIN((JH$110-MAX($IC$110:JG$110)),(JH$110-JG$110)),0)+IF($E182=JH$22,VLOOKUP($C182,Input!$A$8:$IA$39,MATCH(JH$21,Input!$A$6:$IA$6,0),FALSE),0)*IF(JH$109&gt;=MAX($IC$109:JG$109),MIN((JH$109-MAX($IC$109:JG$109)),(JH$109-JG$109)),0)</f>
        <v>0</v>
      </c>
      <c r="JI182" s="1">
        <f>+IF($E182=JI$22,VLOOKUP($C182,Input!$A$8:$IA$39,MATCH(JI$21,Input!$A$6:$IA$6,0),FALSE),0)*IF(JI$110&gt;=MAX($IC$110:JH$110),MIN((JI$110-MAX($IC$110:JH$110)),(JI$110-JH$110)),0)+IF($E182=JI$22,VLOOKUP($C182,Input!$A$8:$IA$39,MATCH(JI$21,Input!$A$6:$IA$6,0),FALSE),0)*IF(JI$109&gt;=MAX($IC$109:JH$109),MIN((JI$109-MAX($IC$109:JH$109)),(JI$109-JH$109)),0)</f>
        <v>0</v>
      </c>
      <c r="JJ182" s="1">
        <f>+IF($E182=JJ$22,VLOOKUP($C182,Input!$A$8:$IA$39,MATCH(JJ$21,Input!$A$6:$IA$6,0),FALSE),0)*IF(JJ$110&gt;=MAX($IC$110:JI$110),MIN((JJ$110-MAX($IC$110:JI$110)),(JJ$110-JI$110)),0)+IF($E182=JJ$22,VLOOKUP($C182,Input!$A$8:$IA$39,MATCH(JJ$21,Input!$A$6:$IA$6,0),FALSE),0)*IF(JJ$109&gt;=MAX($IC$109:JI$109),MIN((JJ$109-MAX($IC$109:JI$109)),(JJ$109-JI$109)),0)</f>
        <v>0</v>
      </c>
      <c r="JK182" s="1">
        <f>+IF($E182=JK$22,VLOOKUP($C182,Input!$A$8:$IA$39,MATCH(JK$21,Input!$A$6:$IA$6,0),FALSE),0)*IF(JK$110&gt;=MAX($IC$110:JJ$110),MIN((JK$110-MAX($IC$110:JJ$110)),(JK$110-JJ$110)),0)+IF($E182=JK$22,VLOOKUP($C182,Input!$A$8:$IA$39,MATCH(JK$21,Input!$A$6:$IA$6,0),FALSE),0)*IF(JK$109&gt;=MAX($IC$109:JJ$109),MIN((JK$109-MAX($IC$109:JJ$109)),(JK$109-JJ$109)),0)</f>
        <v>0</v>
      </c>
      <c r="JL182" s="1">
        <f>+IF($E182=JL$22,VLOOKUP($C182,Input!$A$8:$IA$39,MATCH(JL$21,Input!$A$6:$IA$6,0),FALSE),0)*IF(JL$110&gt;=MAX($IC$110:JK$110),MIN((JL$110-MAX($IC$110:JK$110)),(JL$110-JK$110)),0)+IF($E182=JL$22,VLOOKUP($C182,Input!$A$8:$IA$39,MATCH(JL$21,Input!$A$6:$IA$6,0),FALSE),0)*IF(JL$109&gt;=MAX($IC$109:JK$109),MIN((JL$109-MAX($IC$109:JK$109)),(JL$109-JK$109)),0)</f>
        <v>0</v>
      </c>
      <c r="JN182" t="str">
        <f>+VLOOKUP($C182,Input!$A$8:$GZ$39,MATCH(JN$21,Input!$A$6:$GZ$6,0),FALSE)</f>
        <v>CNG Station Maint in fuel price</v>
      </c>
      <c r="JO182" s="1">
        <f>IF($E182+$I182+$D$7&lt;=JO$22,0,IF(JO$22-$D$7&gt;=$E182,VLOOKUP($C182,Input!$A$8:$GZ$39,MATCH(JO$21,Input!$A$6:$GZ$6,0),FALSE),0)*$F182/$G182)*$D182</f>
        <v>0</v>
      </c>
      <c r="JP182" s="1">
        <f>IF($E182+$I182+$D$7&lt;=JP$22,0,IF(JP$22-$D$7&gt;=$E182,VLOOKUP($C182,Input!$A$8:$GZ$39,MATCH(JP$21,Input!$A$6:$GZ$6,0),FALSE),0)*$F182/$G182)*$D182</f>
        <v>0</v>
      </c>
      <c r="JQ182" s="1">
        <f>IF($E182+$I182+$D$7&lt;=JQ$22,0,IF(JQ$22-$D$7&gt;=$E182,VLOOKUP($C182,Input!$A$8:$GZ$39,MATCH(JQ$21,Input!$A$6:$GZ$6,0),FALSE),0)*$F182/$G182)*$D182</f>
        <v>0</v>
      </c>
      <c r="JR182" s="1">
        <f>IF($E182+$I182+$D$7&lt;=JR$22,0,IF(JR$22-$D$7&gt;=$E182,VLOOKUP($C182,Input!$A$8:$GZ$39,MATCH(JR$21,Input!$A$6:$GZ$6,0),FALSE),0)*$F182/$G182)*$D182</f>
        <v>0</v>
      </c>
      <c r="JS182" s="1">
        <f>IF($E182+$I182+$D$7&lt;=JS$22,0,IF(JS$22-$D$7&gt;=$E182,VLOOKUP($C182,Input!$A$8:$GZ$39,MATCH(JS$21,Input!$A$6:$GZ$6,0),FALSE),0)*$F182/$G182)*$D182</f>
        <v>0</v>
      </c>
      <c r="JT182" s="1">
        <f>IF($E182+$I182+$D$7&lt;=JT$22,0,IF(JT$22-$D$7&gt;=$E182,VLOOKUP($C182,Input!$A$8:$GZ$39,MATCH(JT$21,Input!$A$6:$GZ$6,0),FALSE),0)*$F182/$G182)*$D182</f>
        <v>0</v>
      </c>
      <c r="JU182" s="1">
        <f>IF($E182+$I182+$D$7&lt;=JU$22,0,IF(JU$22-$D$7&gt;=$E182,VLOOKUP($C182,Input!$A$8:$GZ$39,MATCH(JU$21,Input!$A$6:$GZ$6,0),FALSE),0)*$F182/$G182)*$D182</f>
        <v>0</v>
      </c>
      <c r="JV182" s="1">
        <f>IF($E182+$I182+$D$7&lt;=JV$22,0,IF(JV$22-$D$7&gt;=$E182,VLOOKUP($C182,Input!$A$8:$GZ$39,MATCH(JV$21,Input!$A$6:$GZ$6,0),FALSE),0)*$F182/$G182)*$D182</f>
        <v>0</v>
      </c>
      <c r="JW182" s="1">
        <f>IF($E182+$I182+$D$7&lt;=JW$22,0,IF(JW$22-$D$7&gt;=$E182,VLOOKUP($C182,Input!$A$8:$GZ$39,MATCH(JW$21,Input!$A$6:$GZ$6,0),FALSE),0)*$F182/$G182)*$D182</f>
        <v>0</v>
      </c>
      <c r="JX182" s="1">
        <f>IF($E182+$I182+$D$7&lt;=JX$22,0,IF(JX$22-$D$7&gt;=$E182,VLOOKUP($C182,Input!$A$8:$GZ$39,MATCH(JX$21,Input!$A$6:$GZ$6,0),FALSE),0)*$F182/$G182)*$D182</f>
        <v>0</v>
      </c>
      <c r="JY182" s="1">
        <f>IF($E182+$I182+$D$7&lt;=JY$22,0,IF(JY$22-$D$7&gt;=$E182,VLOOKUP($C182,Input!$A$8:$GZ$39,MATCH(JY$21,Input!$A$6:$GZ$6,0),FALSE),0)*$F182/$G182)*$D182</f>
        <v>0</v>
      </c>
      <c r="JZ182" s="1">
        <f>IF($E182+$I182+$D$7&lt;=JZ$22,0,IF(JZ$22-$D$7&gt;=$E182,VLOOKUP($C182,Input!$A$8:$GZ$39,MATCH(JZ$21,Input!$A$6:$GZ$6,0),FALSE),0)*$F182/$G182)*$D182</f>
        <v>0</v>
      </c>
      <c r="KA182" s="1">
        <f>IF($E182+$I182+$D$7&lt;=KA$22,0,IF(KA$22-$D$7&gt;=$E182,VLOOKUP($C182,Input!$A$8:$GZ$39,MATCH(KA$21,Input!$A$6:$GZ$6,0),FALSE),0)*$F182/$G182)*$D182</f>
        <v>0</v>
      </c>
      <c r="KB182" s="1">
        <f>IF($E182+$I182+$D$7&lt;=KB$22,0,IF(KB$22-$D$7&gt;=$E182,VLOOKUP($C182,Input!$A$8:$GZ$39,MATCH(KB$21,Input!$A$6:$GZ$6,0),FALSE),0)*$F182/$G182)*$D182</f>
        <v>0</v>
      </c>
      <c r="KC182" s="1">
        <f>IF($E182+$I182+$D$7&lt;=KC$22,0,IF(KC$22-$D$7&gt;=$E182,VLOOKUP($C182,Input!$A$8:$GZ$39,MATCH(KC$21,Input!$A$6:$GZ$6,0),FALSE),0)*$F182/$G182)*$D182</f>
        <v>0</v>
      </c>
      <c r="KD182" s="1">
        <f>IF($E182+$I182+$D$7&lt;=KD$22,0,IF(KD$22-$D$7&gt;=$E182,VLOOKUP($C182,Input!$A$8:$GZ$39,MATCH(KD$21,Input!$A$6:$GZ$6,0),FALSE),0)*$F182/$G182)*$D182</f>
        <v>0</v>
      </c>
      <c r="KE182" s="1">
        <f>IF($E182+$I182+$D$7&lt;=KE$22,0,IF(KE$22-$D$7&gt;=$E182,VLOOKUP($C182,Input!$A$8:$GZ$39,MATCH(KE$21,Input!$A$6:$GZ$6,0),FALSE),0)*$F182/$G182)*$D182</f>
        <v>0</v>
      </c>
      <c r="KF182" s="1">
        <f>IF($E182+$I182+$D$7&lt;=KF$22,0,IF(KF$22-$D$7&gt;=$E182,VLOOKUP($C182,Input!$A$8:$GZ$39,MATCH(KF$21,Input!$A$6:$GZ$6,0),FALSE),0)*$F182/$G182)*$D182</f>
        <v>0</v>
      </c>
      <c r="KG182" s="1">
        <f>IF($E182+$I182+$D$7&lt;=KG$22,0,IF(KG$22-$D$7&gt;=$E182,VLOOKUP($C182,Input!$A$8:$GZ$39,MATCH(KG$21,Input!$A$6:$GZ$6,0),FALSE),0)*$F182/$G182)*$D182</f>
        <v>0</v>
      </c>
      <c r="KH182" s="1">
        <f>IF($E182+$I182+$D$7&lt;=KH$22,0,IF(KH$22-$D$7&gt;=$E182,VLOOKUP($C182,Input!$A$8:$GZ$39,MATCH(KH$21,Input!$A$6:$GZ$6,0),FALSE),0)*$F182/$G182)*$D182</f>
        <v>0</v>
      </c>
      <c r="KI182" s="1">
        <f>IF($E182+$I182+$D$7&lt;=KI$22,0,IF(KI$22-$D$7&gt;=$E182,VLOOKUP($C182,Input!$A$8:$GZ$39,MATCH(KI$21,Input!$A$6:$GZ$6,0),FALSE),0)*$F182/$G182)*$D182</f>
        <v>0</v>
      </c>
      <c r="KJ182" s="1">
        <f>IF($E182+$I182+$D$7&lt;=KJ$22,0,IF(KJ$22-$D$7&gt;=$E182,VLOOKUP($C182,Input!$A$8:$GZ$39,MATCH(KJ$21,Input!$A$6:$GZ$6,0),FALSE),0)*$F182/$G182)*$D182</f>
        <v>0</v>
      </c>
      <c r="KK182" s="1">
        <f>IF($E182+$I182+$D$7&lt;=KK$22,0,IF(KK$22-$D$7&gt;=$E182,VLOOKUP($C182,Input!$A$8:$GZ$39,MATCH(KK$21,Input!$A$6:$GZ$6,0),FALSE),0)*$F182/$G182)*$D182</f>
        <v>0</v>
      </c>
      <c r="KL182" s="1">
        <f>IF($E182+$I182+$D$7&lt;=KL$22,0,IF(KL$22-$D$7&gt;=$E182,VLOOKUP($C182,Input!$A$8:$GZ$39,MATCH(KL$21,Input!$A$6:$GZ$6,0),FALSE),0)*$F182/$G182)*$D182</f>
        <v>0</v>
      </c>
      <c r="KM182" s="1">
        <f>IF($E182+$I182+$D$7&lt;=KM$22,0,IF(KM$22-$D$7&gt;=$E182,VLOOKUP($C182,Input!$A$8:$GZ$39,MATCH(KM$21,Input!$A$6:$GZ$6,0),FALSE),0)*$F182/$G182)*$D182</f>
        <v>0</v>
      </c>
      <c r="KN182" s="1">
        <f>IF($E182+$I182+$D$7&lt;=KN$22,0,IF(KN$22-$D$7&gt;=$E182,VLOOKUP($C182,Input!$A$8:$GZ$39,MATCH(KN$21,Input!$A$6:$GZ$6,0),FALSE),0)*$F182/$G182)*$D182</f>
        <v>0</v>
      </c>
      <c r="KO182" s="1">
        <f>IF($E182+$I182+$D$7&lt;=KO$22,0,IF(KO$22-$D$7&gt;=$E182,VLOOKUP($C182,Input!$A$8:$GZ$39,MATCH(KO$21,Input!$A$6:$GZ$6,0),FALSE),0)*$F182/$G182)*$D182</f>
        <v>0</v>
      </c>
      <c r="KP182" s="1">
        <f>IF($E182+$I182+$D$7&lt;=KP$22,0,IF(KP$22-$D$7&gt;=$E182,VLOOKUP($C182,Input!$A$8:$GZ$39,MATCH(KP$21,Input!$A$6:$GZ$6,0),FALSE),0)*$F182/$G182)*$D182</f>
        <v>0</v>
      </c>
      <c r="KQ182" s="1">
        <f>IF($E182+$I182+$D$7&lt;=KQ$22,0,IF(KQ$22-$D$7&gt;=$E182,VLOOKUP($C182,Input!$A$8:$GZ$39,MATCH(KQ$21,Input!$A$6:$GZ$6,0),FALSE),0)*$F182/$G182)*$D182</f>
        <v>0</v>
      </c>
      <c r="KR182" s="1">
        <f>IF($E182+$I182+$D$7&lt;=KR$22,0,IF(KR$22-$D$7&gt;=$E182,VLOOKUP($C182,Input!$A$8:$GZ$39,MATCH(KR$21,Input!$A$6:$GZ$6,0),FALSE),0)*$F182/$G182)*$D182</f>
        <v>0</v>
      </c>
      <c r="KS182" s="1">
        <f>IF($E182+$I182+$D$7&lt;=KS$22,0,IF(KS$22-$D$7&gt;=$E182,VLOOKUP($C182,Input!$A$8:$GZ$39,MATCH(KS$21,Input!$A$6:$GZ$6,0),FALSE),0)*$F182/$G182)*$D182</f>
        <v>0</v>
      </c>
      <c r="KT182" s="1">
        <f>IF($E182+$I182+$D$7&lt;=KT$22,0,IF(KT$22-$D$7&gt;=$E182,VLOOKUP($C182,Input!$A$8:$GZ$39,MATCH(KT$21,Input!$A$6:$GZ$6,0),FALSE),0)*$F182/$G182)*$D182</f>
        <v>0</v>
      </c>
      <c r="KU182" s="1">
        <f>IF($E182+$I182+$D$7&lt;=KU$22,0,IF(KU$22-$D$7&gt;=$E182,VLOOKUP($C182,Input!$A$8:$GZ$39,MATCH(KU$21,Input!$A$6:$GZ$6,0),FALSE),0)*$F182/$G182)*$D182</f>
        <v>0</v>
      </c>
      <c r="KV182" s="1">
        <f>IF($E182+$I182+$D$7&lt;=KV$22,0,IF(KV$22-$D$7&gt;=$E182,VLOOKUP($C182,Input!$A$8:$GZ$39,MATCH(KV$21,Input!$A$6:$GZ$6,0),FALSE),0)*$F182/$G182)*$D182</f>
        <v>0</v>
      </c>
      <c r="KW182" s="1">
        <f>IF($E182+$I182+$D$7&lt;=KW$22,0,IF(KW$22-$D$7&gt;=$E182,VLOOKUP($C182,Input!$A$8:$GZ$39,MATCH(KW$21,Input!$A$6:$GZ$6,0),FALSE),0)*$F182/$G182)*$D182</f>
        <v>0</v>
      </c>
      <c r="KY182" t="str">
        <f>VLOOKUP($C182,Input!$A$8:$HV$39,MATCH(KY$21,Input!$A$6:$HV$6,0),FALSE)</f>
        <v xml:space="preserve">CNG (compressed and at pump, including station maintenance) </v>
      </c>
      <c r="KZ182" s="1">
        <f>IF($E182+$I182+$D$7&lt;=KZ$22,0,IF(KZ$22-$D$7&gt;=$E182,VLOOKUP($C182,Input!$A$8:$HV$39,MATCH(KZ$21,Input!$A$6:$HV$6,0),FALSE)/$G182*$F182,0))*$D182</f>
        <v>0</v>
      </c>
      <c r="LA182" s="1">
        <f>IF($E182+$I182+$D$7&lt;=LA$22,0,IF(LA$22-$D$7&gt;=$E182,VLOOKUP($C182,Input!$A$8:$HV$39,MATCH(LA$21,Input!$A$6:$HV$6,0),FALSE)/$G182*$F182,0))*$D182</f>
        <v>0</v>
      </c>
      <c r="LB182" s="1">
        <f>IF($E182+$I182+$D$7&lt;=LB$22,0,IF(LB$22-$D$7&gt;=$E182,VLOOKUP($C182,Input!$A$8:$HV$39,MATCH(LB$21,Input!$A$6:$HV$6,0),FALSE)/$G182*$F182,0))*$D182</f>
        <v>0</v>
      </c>
      <c r="LC182" s="1">
        <f>IF($E182+$I182+$D$7&lt;=LC$22,0,IF(LC$22-$D$7&gt;=$E182,VLOOKUP($C182,Input!$A$8:$HV$39,MATCH(LC$21,Input!$A$6:$HV$6,0),FALSE)/$G182*$F182,0))*$D182</f>
        <v>0</v>
      </c>
      <c r="LD182" s="1">
        <f>IF($E182+$I182+$D$7&lt;=LD$22,0,IF(LD$22-$D$7&gt;=$E182,VLOOKUP($C182,Input!$A$8:$HV$39,MATCH(LD$21,Input!$A$6:$HV$6,0),FALSE)/$G182*$F182,0))*$D182</f>
        <v>0</v>
      </c>
      <c r="LE182" s="1">
        <f>IF($E182+$I182+$D$7&lt;=LE$22,0,IF(LE$22-$D$7&gt;=$E182,VLOOKUP($C182,Input!$A$8:$HV$39,MATCH(LE$21,Input!$A$6:$HV$6,0),FALSE)/$G182*$F182,0))*$D182</f>
        <v>0</v>
      </c>
      <c r="LF182" s="1">
        <f>IF($E182+$I182+$D$7&lt;=LF$22,0,IF(LF$22-$D$7&gt;=$E182,VLOOKUP($C182,Input!$A$8:$HV$39,MATCH(LF$21,Input!$A$6:$HV$6,0),FALSE)/$G182*$F182,0))*$D182</f>
        <v>0</v>
      </c>
      <c r="LG182" s="1">
        <f>IF($E182+$I182+$D$7&lt;=LG$22,0,IF(LG$22-$D$7&gt;=$E182,VLOOKUP($C182,Input!$A$8:$HV$39,MATCH(LG$21,Input!$A$6:$HV$6,0),FALSE)/$G182*$F182,0))*$D182</f>
        <v>0</v>
      </c>
      <c r="LH182" s="1">
        <f>IF($E182+$I182+$D$7&lt;=LH$22,0,IF(LH$22-$D$7&gt;=$E182,VLOOKUP($C182,Input!$A$8:$HV$39,MATCH(LH$21,Input!$A$6:$HV$6,0),FALSE)/$G182*$F182,0))*$D182</f>
        <v>0</v>
      </c>
      <c r="LI182" s="1">
        <f>IF($E182+$I182+$D$7&lt;=LI$22,0,IF(LI$22-$D$7&gt;=$E182,VLOOKUP($C182,Input!$A$8:$HV$39,MATCH(LI$21,Input!$A$6:$HV$6,0),FALSE)/$G182*$F182,0))*$D182</f>
        <v>0</v>
      </c>
      <c r="LJ182" s="1">
        <f>IF($E182+$I182+$D$7&lt;=LJ$22,0,IF(LJ$22-$D$7&gt;=$E182,VLOOKUP($C182,Input!$A$8:$HV$39,MATCH(LJ$21,Input!$A$6:$HV$6,0),FALSE)/$G182*$F182,0))*$D182</f>
        <v>0</v>
      </c>
      <c r="LK182" s="1">
        <f>IF($E182+$I182+$D$7&lt;=LK$22,0,IF(LK$22-$D$7&gt;=$E182,VLOOKUP($C182,Input!$A$8:$HV$39,MATCH(LK$21,Input!$A$6:$HV$6,0),FALSE)/$G182*$F182,0))*$D182</f>
        <v>0</v>
      </c>
      <c r="LL182" s="1">
        <f>IF($E182+$I182+$D$7&lt;=LL$22,0,IF(LL$22-$D$7&gt;=$E182,VLOOKUP($C182,Input!$A$8:$HV$39,MATCH(LL$21,Input!$A$6:$HV$6,0),FALSE)/$G182*$F182,0))*$D182</f>
        <v>0</v>
      </c>
      <c r="LM182" s="1">
        <f>IF($E182+$I182+$D$7&lt;=LM$22,0,IF(LM$22-$D$7&gt;=$E182,VLOOKUP($C182,Input!$A$8:$HV$39,MATCH(LM$21,Input!$A$6:$HV$6,0),FALSE)/$G182*$F182,0))*$D182</f>
        <v>0</v>
      </c>
      <c r="LN182" s="1">
        <f>IF($E182+$I182+$D$7&lt;=LN$22,0,IF(LN$22-$D$7&gt;=$E182,VLOOKUP($C182,Input!$A$8:$HV$39,MATCH(LN$21,Input!$A$6:$HV$6,0),FALSE)/$G182*$F182,0))*$D182</f>
        <v>0</v>
      </c>
      <c r="LO182" s="1">
        <f>IF($E182+$I182+$D$7&lt;=LO$22,0,IF(LO$22-$D$7&gt;=$E182,VLOOKUP($C182,Input!$A$8:$HV$39,MATCH(LO$21,Input!$A$6:$HV$6,0),FALSE)/$G182*$F182,0))*$D182</f>
        <v>0</v>
      </c>
      <c r="LP182" s="1">
        <f>IF($E182+$I182+$D$7&lt;=LP$22,0,IF(LP$22-$D$7&gt;=$E182,VLOOKUP($C182,Input!$A$8:$HV$39,MATCH(LP$21,Input!$A$6:$HV$6,0),FALSE)/$G182*$F182,0))*$D182</f>
        <v>0</v>
      </c>
      <c r="LQ182" s="1">
        <f>IF($E182+$I182+$D$7&lt;=LQ$22,0,IF(LQ$22-$D$7&gt;=$E182,VLOOKUP($C182,Input!$A$8:$HV$39,MATCH(LQ$21,Input!$A$6:$HV$6,0),FALSE)/$G182*$F182,0))*$D182</f>
        <v>0</v>
      </c>
      <c r="LR182" s="1">
        <f>IF($E182+$I182+$D$7&lt;=LR$22,0,IF(LR$22-$D$7&gt;=$E182,VLOOKUP($C182,Input!$A$8:$HV$39,MATCH(LR$21,Input!$A$6:$HV$6,0),FALSE)/$G182*$F182,0))*$D182</f>
        <v>0</v>
      </c>
      <c r="LS182" s="1">
        <f>IF($E182+$I182+$D$7&lt;=LS$22,0,IF(LS$22-$D$7&gt;=$E182,VLOOKUP($C182,Input!$A$8:$HV$39,MATCH(LS$21,Input!$A$6:$HV$6,0),FALSE)/$G182*$F182,0))*$D182</f>
        <v>0</v>
      </c>
      <c r="LT182" s="1">
        <f>IF($E182+$I182+$D$7&lt;=LT$22,0,IF(LT$22-$D$7&gt;=$E182,VLOOKUP($C182,Input!$A$8:$HV$39,MATCH(LT$21,Input!$A$6:$HV$6,0),FALSE)/$G182*$F182,0))*$D182</f>
        <v>0</v>
      </c>
      <c r="LU182" s="1">
        <f>IF($E182+$I182+$D$7&lt;=LU$22,0,IF(LU$22-$D$7&gt;=$E182,VLOOKUP($C182,Input!$A$8:$HV$39,MATCH(LU$21,Input!$A$6:$HV$6,0),FALSE)/$G182*$F182,0))*$D182</f>
        <v>0</v>
      </c>
      <c r="LV182" s="1">
        <f>IF($E182+$I182+$D$7&lt;=LV$22,0,IF(LV$22-$D$7&gt;=$E182,VLOOKUP($C182,Input!$A$8:$HV$39,MATCH(LV$21,Input!$A$6:$HV$6,0),FALSE)/$G182*$F182,0))*$D182</f>
        <v>0</v>
      </c>
      <c r="LW182" s="1">
        <f>IF($E182+$I182+$D$7&lt;=LW$22,0,IF(LW$22-$D$7&gt;=$E182,VLOOKUP($C182,Input!$A$8:$HV$39,MATCH(LW$21,Input!$A$6:$HV$6,0),FALSE)/$G182*$F182,0))*$D182</f>
        <v>0</v>
      </c>
      <c r="LX182" s="1">
        <f>IF($E182+$I182+$D$7&lt;=LX$22,0,IF(LX$22-$D$7&gt;=$E182,VLOOKUP($C182,Input!$A$8:$HV$39,MATCH(LX$21,Input!$A$6:$HV$6,0),FALSE)/$G182*$F182,0))*$D182</f>
        <v>0</v>
      </c>
      <c r="LY182" s="1">
        <f>IF($E182+$I182+$D$7&lt;=LY$22,0,IF(LY$22-$D$7&gt;=$E182,VLOOKUP($C182,Input!$A$8:$HV$39,MATCH(LY$21,Input!$A$6:$HV$6,0),FALSE)/$G182*$F182,0))*$D182</f>
        <v>0</v>
      </c>
      <c r="LZ182" s="1">
        <f>IF($E182+$I182+$D$7&lt;=LZ$22,0,IF(LZ$22-$D$7&gt;=$E182,VLOOKUP($C182,Input!$A$8:$HV$39,MATCH(LZ$21,Input!$A$6:$HV$6,0),FALSE)/$G182*$F182,0))*$D182</f>
        <v>0</v>
      </c>
      <c r="MA182" s="1">
        <f>IF($E182+$I182+$D$7&lt;=MA$22,0,IF(MA$22-$D$7&gt;=$E182,VLOOKUP($C182,Input!$A$8:$HV$39,MATCH(MA$21,Input!$A$6:$HV$6,0),FALSE)/$G182*$F182,0))*$D182</f>
        <v>0</v>
      </c>
      <c r="MB182" s="1">
        <f>IF($E182+$I182+$D$7&lt;=MB$22,0,IF(MB$22-$D$7&gt;=$E182,VLOOKUP($C182,Input!$A$8:$HV$39,MATCH(MB$21,Input!$A$6:$HV$6,0),FALSE)/$G182*$F182,0))*$D182</f>
        <v>0</v>
      </c>
      <c r="MC182" s="1">
        <f>IF($E182+$I182+$D$7&lt;=MC$22,0,IF(MC$22-$D$7&gt;=$E182,VLOOKUP($C182,Input!$A$8:$HV$39,MATCH(MC$21,Input!$A$6:$HV$6,0),FALSE)/$G182*$F182,0))*$D182</f>
        <v>0</v>
      </c>
      <c r="MD182" s="1">
        <f>IF($E182+$I182+$D$7&lt;=MD$22,0,IF(MD$22-$D$7&gt;=$E182,VLOOKUP($C182,Input!$A$8:$HV$39,MATCH(MD$21,Input!$A$6:$HV$6,0),FALSE)/$G182*$F182,0))*$D182</f>
        <v>0</v>
      </c>
      <c r="ME182" s="1">
        <f>IF($E182+$I182+$D$7&lt;=ME$22,0,IF(ME$22-$D$7&gt;=$E182,VLOOKUP($C182,Input!$A$8:$HV$39,MATCH(ME$21,Input!$A$6:$HV$6,0),FALSE)/$G182*$F182,0))*$D182</f>
        <v>0</v>
      </c>
      <c r="MF182" s="1">
        <f>IF($E182+$I182+$D$7&lt;=MF$22,0,IF(MF$22-$D$7&gt;=$E182,VLOOKUP($C182,Input!$A$8:$HV$39,MATCH(MF$21,Input!$A$6:$HV$6,0),FALSE)/$G182*$F182,0))*$D182</f>
        <v>0</v>
      </c>
      <c r="MG182" s="1">
        <f>IF($E182+$I182+$D$7&lt;=MG$22,0,IF(MG$22-$D$7&gt;=$E182,VLOOKUP($C182,Input!$A$8:$HV$39,MATCH(MG$21,Input!$A$6:$HV$6,0),FALSE)/$G182*$F182,0))*$D182</f>
        <v>0</v>
      </c>
      <c r="MH182" s="1">
        <f>IF($E182+$I182+$D$7&lt;=MH$22,0,IF(MH$22-$D$7&gt;=$E182,VLOOKUP($C182,Input!$A$8:$HV$39,MATCH(MH$21,Input!$A$6:$HV$6,0),FALSE)/$G182*$F182,0))*$D182</f>
        <v>0</v>
      </c>
      <c r="MI182" s="1">
        <f>IF($E182+$I182+$D$7&lt;=MI$22,0,IF(MI$22-$D$7&gt;=$E182,VLOOKUP($C182,Input!$A$8:$HV$39,MATCH(MI$21,Input!$A$6:$HV$6,0),FALSE)/$G182*$F182,0))*$D182</f>
        <v>0</v>
      </c>
      <c r="MJ182" s="1">
        <f>IF($E182+$I182+$D$7&lt;=MJ$22,0,IF(MJ$22-$D$7&gt;=$E182,VLOOKUP($C182,Input!$A$8:$HV$39,MATCH(MJ$21,Input!$A$6:$HV$6,0),FALSE)/$G182*$F182,0))*$D182</f>
        <v>0</v>
      </c>
      <c r="MK182" s="1">
        <f>IF($E182+$I182+$D$7&lt;=MK$22,0,IF(MK$22-$D$7&gt;=$E182,VLOOKUP($C182,Input!$A$8:$HV$39,MATCH(MK$21,Input!$A$6:$HV$6,0),FALSE)/$G182*$F182,0))*$D182</f>
        <v>0</v>
      </c>
      <c r="ML182" s="1">
        <f>IF($E182+$I182+$D$7&lt;=ML$22,0,IF(ML$22-$D$7&gt;=$E182,VLOOKUP($C182,Input!$A$8:$HV$39,MATCH(ML$21,Input!$A$6:$HV$6,0),FALSE)/$G182*$F182,0))*$D182</f>
        <v>0</v>
      </c>
      <c r="MM182" s="1">
        <f>IF($E182+$I182+$D$7&lt;=MM$22,0,IF(MM$22-$D$7&gt;=$E182,VLOOKUP($C182,Input!$A$8:$HV$39,MATCH(MM$21,Input!$A$6:$HV$6,0),FALSE)/$G182*$F182,0))*$D182</f>
        <v>0</v>
      </c>
      <c r="MN182" s="1">
        <f>IF($E182+$I182+$D$7&lt;=MN$22,0,IF(MN$22-$D$7&gt;=$E182,VLOOKUP($C182,Input!$A$8:$HV$39,MATCH(MN$21,Input!$A$6:$HV$6,0),FALSE)/$G182*$F182,0))*$D182</f>
        <v>0</v>
      </c>
      <c r="MO182" s="1">
        <f>IF($E182+$I182+$D$7&lt;=MO$22,0,IF(MO$22-$D$7&gt;=$E182,VLOOKUP($C182,Input!$A$8:$HV$39,MATCH(MO$21,Input!$A$6:$HV$6,0),FALSE)/$G182*$F182,0))*$D182</f>
        <v>0</v>
      </c>
      <c r="MP182" s="1">
        <f>IF($E182+$I182+$D$7&lt;=MP$22,0,IF(MP$22-$D$7&gt;=$E182,VLOOKUP($C182,Input!$A$8:$HV$39,MATCH(MP$21,Input!$A$6:$HV$6,0),FALSE)/$G182*$F182,0))*$D182</f>
        <v>0</v>
      </c>
      <c r="MQ182" s="1">
        <f>IF($E182+$I182+$D$7&lt;=MQ$22,0,IF(MQ$22-$D$7&gt;=$E182,VLOOKUP($C182,Input!$A$8:$HV$39,MATCH(MQ$21,Input!$A$6:$HV$6,0),FALSE)/$G182*$F182,0))*$D182</f>
        <v>0</v>
      </c>
      <c r="MR182" s="1">
        <f>IF($E182+$I182+$D$7&lt;=MR$22,0,IF(MR$22-$D$7&gt;=$E182,VLOOKUP($C182,Input!$A$8:$HV$39,MATCH(MR$21,Input!$A$6:$HV$6,0),FALSE)/$G182*$F182,0))*$D182</f>
        <v>0</v>
      </c>
      <c r="MS182" s="1">
        <f>IF($E182+$I182+$D$7&lt;=MS$22,0,IF(MS$22-$D$7&gt;=$E182,VLOOKUP($C182,Input!$A$8:$HV$39,MATCH(MS$21,Input!$A$6:$HV$6,0),FALSE)/$G182*$F182,0))*$D182</f>
        <v>0</v>
      </c>
      <c r="MT182" s="1">
        <f>IF($E182+$I182+$D$7&lt;=MT$22,0,IF(MT$22-$D$7&gt;=$E182,VLOOKUP($C182,Input!$A$8:$HV$39,MATCH(MT$21,Input!$A$6:$HV$6,0),FALSE)/$G182*$F182,0))*$D182</f>
        <v>0</v>
      </c>
      <c r="MU182" s="1">
        <f>IF($E182+$I182+$D$7&lt;=MU$22,0,IF(MU$22-$D$7&gt;=$E182,VLOOKUP($C182,Input!$A$8:$HV$39,MATCH(MU$21,Input!$A$6:$HV$6,0),FALSE)/$G182*$F182,0))*$D182</f>
        <v>0</v>
      </c>
      <c r="MV182" s="1">
        <f>IF($E182+$I182+$D$7&lt;=MV$22,0,IF(MV$22-$D$7&gt;=$E182,VLOOKUP($C182,Input!$A$8:$HV$39,MATCH(MV$21,Input!$A$6:$HV$6,0),FALSE)/$G182*$F182,0))*$D182</f>
        <v>0</v>
      </c>
      <c r="MW182" s="1">
        <f>IF($E182+$I182+$D$7&lt;=MW$22,0,IF(MW$22-$D$7&gt;=$E182,VLOOKUP($C182,Input!$A$8:$HV$39,MATCH(MW$21,Input!$A$6:$HV$6,0),FALSE)/$G182*$F182,0))*$D182</f>
        <v>0</v>
      </c>
      <c r="MX182" s="1">
        <f>IF($E182+$I182+$D$7&lt;=MX$22,0,IF(MX$22-$D$7&gt;=$E182,VLOOKUP($C182,Input!$A$8:$HV$39,MATCH(MX$21,Input!$A$6:$HV$6,0),FALSE)/$G182*$F182,0))*$D182</f>
        <v>0</v>
      </c>
      <c r="MZ182" t="str">
        <f>VLOOKUP($C182,Input!$A$8:$HV$39,MATCH(MZ$21,Input!$A$6:$HV$6,0),FALSE)</f>
        <v>Fossil CNG LCFS Credit ($/DGE)</v>
      </c>
      <c r="NA182" s="1">
        <f>IF($E182+$I182+$D$7&lt;=NA$22,0,IF(NA$22-$D$7&gt;=$E182,-VLOOKUP($C182,Input!$A$8:$HV$39,MATCH(NA$21,Input!$A$6:$HV$6,0),FALSE)/$G182*$F182,0))*$D182*$G$4/100</f>
        <v>0</v>
      </c>
      <c r="NB182" s="1">
        <f>IF($E182+$I182+$D$7&lt;=NB$22,0,IF(NB$22-$D$7&gt;=$E182,-VLOOKUP($C182,Input!$A$8:$HV$39,MATCH(NB$21,Input!$A$6:$HV$6,0),FALSE)/$G182*$F182,0))*$D182*$G$4/100</f>
        <v>0</v>
      </c>
      <c r="NC182" s="1">
        <f>IF($E182+$I182+$D$7&lt;=NC$22,0,IF(NC$22-$D$7&gt;=$E182,-VLOOKUP($C182,Input!$A$8:$HV$39,MATCH(NC$21,Input!$A$6:$HV$6,0),FALSE)/$G182*$F182,0))*$D182*$G$4/100</f>
        <v>0</v>
      </c>
      <c r="ND182" s="1">
        <f>IF($E182+$I182+$D$7&lt;=ND$22,0,IF(ND$22-$D$7&gt;=$E182,-VLOOKUP($C182,Input!$A$8:$HV$39,MATCH(ND$21,Input!$A$6:$HV$6,0),FALSE)/$G182*$F182,0))*$D182*$G$4/100</f>
        <v>0</v>
      </c>
      <c r="NE182" s="1">
        <f>IF($E182+$I182+$D$7&lt;=NE$22,0,IF(NE$22-$D$7&gt;=$E182,-VLOOKUP($C182,Input!$A$8:$HV$39,MATCH(NE$21,Input!$A$6:$HV$6,0),FALSE)/$G182*$F182,0))*$D182*$G$4/100</f>
        <v>0</v>
      </c>
      <c r="NF182" s="1">
        <f>IF($E182+$I182+$D$7&lt;=NF$22,0,IF(NF$22-$D$7&gt;=$E182,-VLOOKUP($C182,Input!$A$8:$HV$39,MATCH(NF$21,Input!$A$6:$HV$6,0),FALSE)/$G182*$F182,0))*$D182*$G$4/100</f>
        <v>0</v>
      </c>
      <c r="NG182" s="1">
        <f>IF($E182+$I182+$D$7&lt;=NG$22,0,IF(NG$22-$D$7&gt;=$E182,-VLOOKUP($C182,Input!$A$8:$HV$39,MATCH(NG$21,Input!$A$6:$HV$6,0),FALSE)/$G182*$F182,0))*$D182*$G$4/100</f>
        <v>0</v>
      </c>
      <c r="NH182" s="1">
        <f>IF($E182+$I182+$D$7&lt;=NH$22,0,IF(NH$22-$D$7&gt;=$E182,-VLOOKUP($C182,Input!$A$8:$HV$39,MATCH(NH$21,Input!$A$6:$HV$6,0),FALSE)/$G182*$F182,0))*$D182*$G$4/100</f>
        <v>0</v>
      </c>
      <c r="NI182" s="1">
        <f>IF($E182+$I182+$D$7&lt;=NI$22,0,IF(NI$22-$D$7&gt;=$E182,-VLOOKUP($C182,Input!$A$8:$HV$39,MATCH(NI$21,Input!$A$6:$HV$6,0),FALSE)/$G182*$F182,0))*$D182*$G$4/100</f>
        <v>0</v>
      </c>
      <c r="NJ182" s="1">
        <f>IF($E182+$I182+$D$7&lt;=NJ$22,0,IF(NJ$22-$D$7&gt;=$E182,-VLOOKUP($C182,Input!$A$8:$HV$39,MATCH(NJ$21,Input!$A$6:$HV$6,0),FALSE)/$G182*$F182,0))*$D182*$G$4/100</f>
        <v>0</v>
      </c>
      <c r="NK182" s="1">
        <f>IF($E182+$I182+$D$7&lt;=NK$22,0,IF(NK$22-$D$7&gt;=$E182,-VLOOKUP($C182,Input!$A$8:$HV$39,MATCH(NK$21,Input!$A$6:$HV$6,0),FALSE)/$G182*$F182,0))*$D182*$G$4/100</f>
        <v>0</v>
      </c>
      <c r="NL182" s="1">
        <f>IF($E182+$I182+$D$7&lt;=NL$22,0,IF(NL$22-$D$7&gt;=$E182,-VLOOKUP($C182,Input!$A$8:$HV$39,MATCH(NL$21,Input!$A$6:$HV$6,0),FALSE)/$G182*$F182,0))*$D182*$G$4/100</f>
        <v>0</v>
      </c>
      <c r="NM182" s="1">
        <f>IF($E182+$I182+$D$7&lt;=NM$22,0,IF(NM$22-$D$7&gt;=$E182,-VLOOKUP($C182,Input!$A$8:$HV$39,MATCH(NM$21,Input!$A$6:$HV$6,0),FALSE)/$G182*$F182,0))*$D182*$G$4/100</f>
        <v>0</v>
      </c>
      <c r="NN182" s="1">
        <f>IF($E182+$I182+$D$7&lt;=NN$22,0,IF(NN$22-$D$7&gt;=$E182,-VLOOKUP($C182,Input!$A$8:$HV$39,MATCH(NN$21,Input!$A$6:$HV$6,0),FALSE)/$G182*$F182,0))*$D182*$G$4/100</f>
        <v>0</v>
      </c>
      <c r="NO182" s="1">
        <f>IF($E182+$I182+$D$7&lt;=NO$22,0,IF(NO$22-$D$7&gt;=$E182,-VLOOKUP($C182,Input!$A$8:$HV$39,MATCH(NO$21,Input!$A$6:$HV$6,0),FALSE)/$G182*$F182,0))*$D182*$G$4/100</f>
        <v>0</v>
      </c>
      <c r="NP182" s="1">
        <f>IF($E182+$I182+$D$7&lt;=NP$22,0,IF(NP$22-$D$7&gt;=$E182,-VLOOKUP($C182,Input!$A$8:$HV$39,MATCH(NP$21,Input!$A$6:$HV$6,0),FALSE)/$G182*$F182,0))*$D182*$G$4/100</f>
        <v>0</v>
      </c>
      <c r="NQ182" s="1">
        <f>IF($E182+$I182+$D$7&lt;=NQ$22,0,IF(NQ$22-$D$7&gt;=$E182,-VLOOKUP($C182,Input!$A$8:$HV$39,MATCH(NQ$21,Input!$A$6:$HV$6,0),FALSE)/$G182*$F182,0))*$D182*$G$4/100</f>
        <v>0</v>
      </c>
      <c r="NR182" s="1">
        <f>IF($E182+$I182+$D$7&lt;=NR$22,0,IF(NR$22-$D$7&gt;=$E182,-VLOOKUP($C182,Input!$A$8:$HV$39,MATCH(NR$21,Input!$A$6:$HV$6,0),FALSE)/$G182*$F182,0))*$D182*$G$4/100</f>
        <v>0</v>
      </c>
      <c r="NS182" s="1">
        <f>IF($E182+$I182+$D$7&lt;=NS$22,0,IF(NS$22-$D$7&gt;=$E182,-VLOOKUP($C182,Input!$A$8:$HV$39,MATCH(NS$21,Input!$A$6:$HV$6,0),FALSE)/$G182*$F182,0))*$D182*$G$4/100</f>
        <v>0</v>
      </c>
      <c r="NT182" s="1">
        <f>IF($E182+$I182+$D$7&lt;=NT$22,0,IF(NT$22-$D$7&gt;=$E182,-VLOOKUP($C182,Input!$A$8:$HV$39,MATCH(NT$21,Input!$A$6:$HV$6,0),FALSE)/$G182*$F182,0))*$D182*$G$4/100</f>
        <v>0</v>
      </c>
      <c r="NU182" s="1">
        <f>IF($E182+$I182+$D$7&lt;=NU$22,0,IF(NU$22-$D$7&gt;=$E182,-VLOOKUP($C182,Input!$A$8:$HV$39,MATCH(NU$21,Input!$A$6:$HV$6,0),FALSE)/$G182*$F182,0))*$D182*$G$4/100</f>
        <v>0</v>
      </c>
      <c r="NV182" s="1">
        <f>IF($E182+$I182+$D$7&lt;=NV$22,0,IF(NV$22-$D$7&gt;=$E182,-VLOOKUP($C182,Input!$A$8:$HV$39,MATCH(NV$21,Input!$A$6:$HV$6,0),FALSE)/$G182*$F182,0))*$D182*$G$4/100</f>
        <v>0</v>
      </c>
      <c r="NW182" s="1">
        <f>IF($E182+$I182+$D$7&lt;=NW$22,0,IF(NW$22-$D$7&gt;=$E182,-VLOOKUP($C182,Input!$A$8:$HV$39,MATCH(NW$21,Input!$A$6:$HV$6,0),FALSE)/$G182*$F182,0))*$D182*$G$4/100</f>
        <v>0</v>
      </c>
      <c r="NX182" s="1">
        <f>IF($E182+$I182+$D$7&lt;=NX$22,0,IF(NX$22-$D$7&gt;=$E182,-VLOOKUP($C182,Input!$A$8:$HV$39,MATCH(NX$21,Input!$A$6:$HV$6,0),FALSE)/$G182*$F182,0))*$D182*$G$4/100</f>
        <v>0</v>
      </c>
      <c r="NY182" s="1">
        <f>IF($E182+$I182+$D$7&lt;=NY$22,0,IF(NY$22-$D$7&gt;=$E182,-VLOOKUP($C182,Input!$A$8:$HV$39,MATCH(NY$21,Input!$A$6:$HV$6,0),FALSE)/$G182*$F182,0))*$D182*$G$4/100</f>
        <v>0</v>
      </c>
      <c r="NZ182" s="1">
        <f>IF($E182+$I182+$D$7&lt;=NZ$22,0,IF(NZ$22-$D$7&gt;=$E182,-VLOOKUP($C182,Input!$A$8:$HV$39,MATCH(NZ$21,Input!$A$6:$HV$6,0),FALSE)/$G182*$F182,0))*$D182*$G$4/100</f>
        <v>0</v>
      </c>
      <c r="OA182" s="1">
        <f>IF($E182+$I182+$D$7&lt;=OA$22,0,IF(OA$22-$D$7&gt;=$E182,-VLOOKUP($C182,Input!$A$8:$HV$39,MATCH(OA$21,Input!$A$6:$HV$6,0),FALSE)/$G182*$F182,0))*$D182*$G$4/100</f>
        <v>0</v>
      </c>
      <c r="OB182" s="1">
        <f>IF($E182+$I182+$D$7&lt;=OB$22,0,IF(OB$22-$D$7&gt;=$E182,-VLOOKUP($C182,Input!$A$8:$HV$39,MATCH(OB$21,Input!$A$6:$HV$6,0),FALSE)/$G182*$F182,0))*$D182*$G$4/100</f>
        <v>0</v>
      </c>
      <c r="OC182" s="1">
        <f>IF($E182+$I182+$D$7&lt;=OC$22,0,IF(OC$22-$D$7&gt;=$E182,-VLOOKUP($C182,Input!$A$8:$HV$39,MATCH(OC$21,Input!$A$6:$HV$6,0),FALSE)/$G182*$F182,0))*$D182*$G$4/100</f>
        <v>0</v>
      </c>
      <c r="OD182" s="1">
        <f>IF($E182+$I182+$D$7&lt;=OD$22,0,IF(OD$22-$D$7&gt;=$E182,-VLOOKUP($C182,Input!$A$8:$HV$39,MATCH(OD$21,Input!$A$6:$HV$6,0),FALSE)/$G182*$F182,0))*$D182*$G$4/100</f>
        <v>0</v>
      </c>
      <c r="OE182" s="1">
        <f>IF($E182+$I182+$D$7&lt;=OE$22,0,IF(OE$22-$D$7&gt;=$E182,-VLOOKUP($C182,Input!$A$8:$HV$39,MATCH(OE$21,Input!$A$6:$HV$6,0),FALSE)/$G182*$F182,0))*$D182*$G$4/100</f>
        <v>0</v>
      </c>
      <c r="OF182" s="1">
        <f>IF($E182+$I182+$D$7&lt;=OF$22,0,IF(OF$22-$D$7&gt;=$E182,-VLOOKUP($C182,Input!$A$8:$HV$39,MATCH(OF$21,Input!$A$6:$HV$6,0),FALSE)/$G182*$F182,0))*$D182*$G$4/100</f>
        <v>0</v>
      </c>
      <c r="OG182" s="1">
        <f>IF($E182+$I182+$D$7&lt;=OG$22,0,IF(OG$22-$D$7&gt;=$E182,-VLOOKUP($C182,Input!$A$8:$HV$39,MATCH(OG$21,Input!$A$6:$HV$6,0),FALSE)/$G182*$F182,0))*$D182*$G$4/100</f>
        <v>0</v>
      </c>
      <c r="OH182" s="1">
        <f>IF($E182+$I182+$D$7&lt;=OH$22,0,IF(OH$22-$D$7&gt;=$E182,-VLOOKUP($C182,Input!$A$8:$HV$39,MATCH(OH$21,Input!$A$6:$HV$6,0),FALSE)/$G182*$F182,0))*$D182*$G$4/100</f>
        <v>0</v>
      </c>
      <c r="OI182" s="1">
        <f>IF($E182+$I182+$D$7&lt;=OI$22,0,IF(OI$22-$D$7&gt;=$E182,-VLOOKUP($C182,Input!$A$8:$HV$39,MATCH(OI$21,Input!$A$6:$HV$6,0),FALSE)/$G182*$F182,0))*$D182*$G$4/100</f>
        <v>0</v>
      </c>
      <c r="OK182" t="str">
        <f>VLOOKUP($C182,Input!$A$8:$HW$39,MATCH(OK$21,Input!$A$6:$HW$6,0),FALSE)</f>
        <v>NA</v>
      </c>
      <c r="OL182" s="1">
        <f>IF($E182+$I182+$D$7&lt;=OL$22,0,IF(OL$22-$D$7&gt;=$E182,IF(COUNTIF($KZ182:LP182,"&gt;0")&gt;0,VLOOKUP($C182,Input!$A$8:$HV$21,MATCH($OK$21+COUNTIF($KZ182:LP182,"&gt;0"),Input!$A$6:$HV$6,0),FALSE),0),0))*$D182</f>
        <v>0</v>
      </c>
      <c r="OM182" s="1">
        <f>IF($E182+$I182+$D$7&lt;=OM$22,0,IF(OM$22-$D$7&gt;=$E182,IF(COUNTIF($KZ182:LQ182,"&gt;0")&gt;0,VLOOKUP($C182,Input!$A$8:$HV$21,MATCH($OK$21+COUNTIF($KZ182:LQ182,"&gt;0"),Input!$A$6:$HV$6,0),FALSE),0),0))*$D182</f>
        <v>0</v>
      </c>
      <c r="ON182" s="1">
        <f>IF($E182+$I182+$D$7&lt;=ON$22,0,IF(ON$22-$D$7&gt;=$E182,IF(COUNTIF($KZ182:LR182,"&gt;0")&gt;0,VLOOKUP($C182,Input!$A$8:$HV$21,MATCH($OK$21+COUNTIF($KZ182:LR182,"&gt;0"),Input!$A$6:$HV$6,0),FALSE),0),0))*$D182</f>
        <v>0</v>
      </c>
      <c r="OO182" s="1">
        <f>IF($E182+$I182+$D$7&lt;=OO$22,0,IF(OO$22-$D$7&gt;=$E182,IF(COUNTIF($KZ182:LS182,"&gt;0")&gt;0,VLOOKUP($C182,Input!$A$8:$HV$21,MATCH($OK$21+COUNTIF($KZ182:LS182,"&gt;0"),Input!$A$6:$HV$6,0),FALSE),0),0))*$D182</f>
        <v>0</v>
      </c>
      <c r="OP182" s="1">
        <f>IF($E182+$I182+$D$7&lt;=OP$22,0,IF(OP$22-$D$7&gt;=$E182,IF(COUNTIF($KZ182:LT182,"&gt;0")&gt;0,VLOOKUP($C182,Input!$A$8:$HV$21,MATCH($OK$21+COUNTIF($KZ182:LT182,"&gt;0"),Input!$A$6:$HV$6,0),FALSE),0),0))*$D182</f>
        <v>0</v>
      </c>
      <c r="OQ182" s="1">
        <f>IF($E182+$I182+$D$7&lt;=OQ$22,0,IF(OQ$22-$D$7&gt;=$E182,IF(COUNTIF($KZ182:LU182,"&gt;0")&gt;0,VLOOKUP($C182,Input!$A$8:$HV$21,MATCH($OK$21+COUNTIF($KZ182:LU182,"&gt;0"),Input!$A$6:$HV$6,0),FALSE),0),0))*$D182</f>
        <v>0</v>
      </c>
      <c r="OR182" s="1">
        <f>IF($E182+$I182+$D$7&lt;=OR$22,0,IF(OR$22-$D$7&gt;=$E182,IF(COUNTIF($KZ182:LV182,"&gt;0")&gt;0,VLOOKUP($C182,Input!$A$8:$HV$21,MATCH($OK$21+COUNTIF($KZ182:LV182,"&gt;0"),Input!$A$6:$HV$6,0),FALSE),0),0))*$D182</f>
        <v>0</v>
      </c>
      <c r="OS182" s="1">
        <f>IF($E182+$I182+$D$7&lt;=OS$22,0,IF(OS$22-$D$7&gt;=$E182,IF(COUNTIF($KZ182:LW182,"&gt;0")&gt;0,VLOOKUP($C182,Input!$A$8:$HV$21,MATCH($OK$21+COUNTIF($KZ182:LW182,"&gt;0"),Input!$A$6:$HV$6,0),FALSE),0),0))*$D182</f>
        <v>0</v>
      </c>
      <c r="OT182" s="1">
        <f>IF($E182+$I182+$D$7&lt;=OT$22,0,IF(OT$22-$D$7&gt;=$E182,IF(COUNTIF($KZ182:LX182,"&gt;0")&gt;0,VLOOKUP($C182,Input!$A$8:$HV$21,MATCH($OK$21+COUNTIF($KZ182:LX182,"&gt;0"),Input!$A$6:$HV$6,0),FALSE),0),0))*$D182</f>
        <v>0</v>
      </c>
      <c r="OU182" s="1">
        <f>IF($E182+$I182+$D$7&lt;=OU$22,0,IF(OU$22-$D$7&gt;=$E182,IF(COUNTIF($KZ182:LY182,"&gt;0")&gt;0,VLOOKUP($C182,Input!$A$8:$HV$21,MATCH($OK$21+COUNTIF($KZ182:LY182,"&gt;0"),Input!$A$6:$HV$6,0),FALSE),0),0))*$D182</f>
        <v>0</v>
      </c>
      <c r="OV182" s="1">
        <f>IF($E182+$I182+$D$7&lt;=OV$22,0,IF(OV$22-$D$7&gt;=$E182,IF(COUNTIF($KZ182:LZ182,"&gt;0")&gt;0,VLOOKUP($C182,Input!$A$8:$HV$21,MATCH($OK$21+COUNTIF($KZ182:LZ182,"&gt;0"),Input!$A$6:$HV$6,0),FALSE),0),0))*$D182</f>
        <v>0</v>
      </c>
      <c r="OW182" s="1">
        <f>IF($E182+$I182+$D$7&lt;=OW$22,0,IF(OW$22-$D$7&gt;=$E182,IF(COUNTIF($KZ182:MA182,"&gt;0")&gt;0,VLOOKUP($C182,Input!$A$8:$HV$21,MATCH($OK$21+COUNTIF($KZ182:MA182,"&gt;0"),Input!$A$6:$HV$6,0),FALSE),0),0))*$D182</f>
        <v>0</v>
      </c>
      <c r="OX182" s="1">
        <f>IF($E182+$I182+$D$7&lt;=OX$22,0,IF(OX$22-$D$7&gt;=$E182,IF(COUNTIF($KZ182:MB182,"&gt;0")&gt;0,VLOOKUP($C182,Input!$A$8:$HV$21,MATCH($OK$21+COUNTIF($KZ182:MB182,"&gt;0"),Input!$A$6:$HV$6,0),FALSE),0),0))*$D182</f>
        <v>0</v>
      </c>
      <c r="OY182" s="1">
        <f>IF($E182+$I182+$D$7&lt;=OY$22,0,IF(OY$22-$D$7&gt;=$E182,IF(COUNTIF($KZ182:MC182,"&gt;0")&gt;0,VLOOKUP($C182,Input!$A$8:$HV$21,MATCH($OK$21+COUNTIF($KZ182:MC182,"&gt;0"),Input!$A$6:$HV$6,0),FALSE),0),0))*$D182</f>
        <v>0</v>
      </c>
      <c r="OZ182" s="1">
        <f>IF($E182+$I182+$D$7&lt;=OZ$22,0,IF(OZ$22-$D$7&gt;=$E182,IF(COUNTIF($KZ182:MD182,"&gt;0")&gt;0,VLOOKUP($C182,Input!$A$8:$HV$21,MATCH($OK$21+COUNTIF($KZ182:MD182,"&gt;0"),Input!$A$6:$HV$6,0),FALSE),0),0))*$D182</f>
        <v>0</v>
      </c>
      <c r="PA182" s="1">
        <f>IF($E182+$I182+$D$7&lt;=PA$22,0,IF(PA$22-$D$7&gt;=$E182,IF(COUNTIF($KZ182:ME182,"&gt;0")&gt;0,VLOOKUP($C182,Input!$A$8:$HV$21,MATCH($OK$21+COUNTIF($KZ182:ME182,"&gt;0"),Input!$A$6:$HV$6,0),FALSE),0),0))*$D182</f>
        <v>0</v>
      </c>
      <c r="PB182" s="1">
        <f>IF($E182+$I182+$D$7&lt;=PB$22,0,IF(PB$22-$D$7&gt;=$E182,IF(COUNTIF($KZ182:MF182,"&gt;0")&gt;0,VLOOKUP($C182,Input!$A$8:$HV$21,MATCH($OK$21+COUNTIF($KZ182:MF182,"&gt;0"),Input!$A$6:$HV$6,0),FALSE),0),0))*$D182</f>
        <v>0</v>
      </c>
      <c r="PC182" s="1">
        <f>IF($E182+$I182+$D$7&lt;=PC$22,0,IF(PC$22-$D$7&gt;=$E182,IF(COUNTIF($KZ182:MG182,"&gt;0")&gt;0,VLOOKUP($C182,Input!$A$8:$HV$21,MATCH($OK$21+COUNTIF($KZ182:MG182,"&gt;0"),Input!$A$6:$HV$6,0),FALSE),0),0))*$D182</f>
        <v>0</v>
      </c>
      <c r="PD182" s="1">
        <f>IF($E182+$I182+$D$7&lt;=PD$22,0,IF(PD$22-$D$7&gt;=$E182,IF(COUNTIF($KZ182:MH182,"&gt;0")&gt;0,VLOOKUP($C182,Input!$A$8:$HV$21,MATCH($OK$21+COUNTIF($KZ182:MH182,"&gt;0"),Input!$A$6:$HV$6,0),FALSE),0),0))*$D182</f>
        <v>0</v>
      </c>
      <c r="PE182" s="1">
        <f>IF($E182+$I182+$D$7&lt;=PE$22,0,IF(PE$22-$D$7&gt;=$E182,IF(COUNTIF($KZ182:MI182,"&gt;0")&gt;0,VLOOKUP($C182,Input!$A$8:$HV$21,MATCH($OK$21+COUNTIF($KZ182:MI182,"&gt;0"),Input!$A$6:$HV$6,0),FALSE),0),0))*$D182</f>
        <v>0</v>
      </c>
      <c r="PF182" s="1">
        <f>IF($E182+$I182+$D$7&lt;=PF$22,0,IF(PF$22-$D$7&gt;=$E182,IF(COUNTIF($KZ182:MJ182,"&gt;0")&gt;0,VLOOKUP($C182,Input!$A$8:$HV$21,MATCH($OK$21+COUNTIF($KZ182:MJ182,"&gt;0"),Input!$A$6:$HV$6,0),FALSE),0),0))*$D182</f>
        <v>0</v>
      </c>
      <c r="PG182" s="1">
        <f>IF($E182+$I182+$D$7&lt;=PG$22,0,IF(PG$22-$D$7&gt;=$E182,IF(COUNTIF($KZ182:MK182,"&gt;0")&gt;0,VLOOKUP($C182,Input!$A$8:$HV$21,MATCH($OK$21+COUNTIF($KZ182:MK182,"&gt;0"),Input!$A$6:$HV$6,0),FALSE),0),0))*$D182</f>
        <v>0</v>
      </c>
      <c r="PH182" s="1">
        <f>IF($E182+$I182+$D$7&lt;=PH$22,0,IF(PH$22-$D$7&gt;=$E182,IF(COUNTIF($KZ182:ML182,"&gt;0")&gt;0,VLOOKUP($C182,Input!$A$8:$HV$21,MATCH($OK$21+COUNTIF($KZ182:ML182,"&gt;0"),Input!$A$6:$HV$6,0),FALSE),0),0))*$D182</f>
        <v>0</v>
      </c>
      <c r="PI182" s="1">
        <f>IF($E182+$I182+$D$7&lt;=PI$22,0,IF(PI$22-$D$7&gt;=$E182,IF(COUNTIF($KZ182:MM182,"&gt;0")&gt;0,VLOOKUP($C182,Input!$A$8:$HV$21,MATCH($OK$21+COUNTIF($KZ182:MM182,"&gt;0"),Input!$A$6:$HV$6,0),FALSE),0),0))*$D182</f>
        <v>0</v>
      </c>
      <c r="PJ182" s="1">
        <f>IF($E182+$I182+$D$7&lt;=PJ$22,0,IF(PJ$22-$D$7&gt;=$E182,IF(COUNTIF($KZ182:MN182,"&gt;0")&gt;0,VLOOKUP($C182,Input!$A$8:$HV$21,MATCH($OK$21+COUNTIF($KZ182:MN182,"&gt;0"),Input!$A$6:$HV$6,0),FALSE),0),0))*$D182</f>
        <v>0</v>
      </c>
      <c r="PK182" s="1">
        <f>IF($E182+$I182+$D$7&lt;=PK$22,0,IF(PK$22-$D$7&gt;=$E182,IF(COUNTIF($KZ182:MO182,"&gt;0")&gt;0,VLOOKUP($C182,Input!$A$8:$HV$21,MATCH($OK$21+COUNTIF($KZ182:MO182,"&gt;0"),Input!$A$6:$HV$6,0),FALSE),0),0))*$D182</f>
        <v>0</v>
      </c>
      <c r="PL182" s="1">
        <f>IF($E182+$I182+$D$7&lt;=PL$22,0,IF(PL$22-$D$7&gt;=$E182,IF(COUNTIF($KZ182:MP182,"&gt;0")&gt;0,VLOOKUP($C182,Input!$A$8:$HV$21,MATCH($OK$21+COUNTIF($KZ182:MP182,"&gt;0"),Input!$A$6:$HV$6,0),FALSE),0),0))*$D182</f>
        <v>0</v>
      </c>
      <c r="PM182" s="1">
        <f>IF($E182+$I182+$D$7&lt;=PM$22,0,IF(PM$22-$D$7&gt;=$E182,IF(COUNTIF($KZ182:MQ182,"&gt;0")&gt;0,VLOOKUP($C182,Input!$A$8:$HV$21,MATCH($OK$21+COUNTIF($KZ182:MQ182,"&gt;0"),Input!$A$6:$HV$6,0),FALSE),0),0))*$D182</f>
        <v>0</v>
      </c>
      <c r="PN182" s="1">
        <f>IF($E182+$I182+$D$7&lt;=PN$22,0,IF(PN$22-$D$7&gt;=$E182,IF(COUNTIF($KZ182:MR182,"&gt;0")&gt;0,VLOOKUP($C182,Input!$A$8:$HV$21,MATCH($OK$21+COUNTIF($KZ182:MR182,"&gt;0"),Input!$A$6:$HV$6,0),FALSE),0),0))*$D182</f>
        <v>0</v>
      </c>
      <c r="PO182" s="1">
        <f>IF($E182+$I182+$D$7&lt;=PO$22,0,IF(PO$22-$D$7&gt;=$E182,IF(COUNTIF($KZ182:MS182,"&gt;0")&gt;0,VLOOKUP($C182,Input!$A$8:$HV$21,MATCH($OK$21+COUNTIF($KZ182:MS182,"&gt;0"),Input!$A$6:$HV$6,0),FALSE),0),0))*$D182</f>
        <v>0</v>
      </c>
      <c r="PP182" s="1">
        <f>IF($E182+$I182+$D$7&lt;=PP$22,0,IF(PP$22-$D$7&gt;=$E182,IF(COUNTIF($KZ182:MT182,"&gt;0")&gt;0,VLOOKUP($C182,Input!$A$8:$HV$21,MATCH($OK$21+COUNTIF($KZ182:MT182,"&gt;0"),Input!$A$6:$HV$6,0),FALSE),0),0))*$D182</f>
        <v>0</v>
      </c>
      <c r="PQ182" s="1">
        <f>IF($E182+$I182+$D$7&lt;=PQ$22,0,IF(PQ$22-$D$7&gt;=$E182,IF(COUNTIF($KZ182:MU182,"&gt;0")&gt;0,VLOOKUP($C182,Input!$A$8:$HV$21,MATCH($OK$21+COUNTIF($KZ182:MU182,"&gt;0"),Input!$A$6:$HV$6,0),FALSE),0),0))*$D182</f>
        <v>0</v>
      </c>
      <c r="PR182" s="1">
        <f>IF($E182+$I182+$D$7&lt;=PR$22,0,IF(PR$22-$D$7&gt;=$E182,IF(COUNTIF($KZ182:MV182,"&gt;0")&gt;0,VLOOKUP($C182,Input!$A$8:$HV$21,MATCH($OK$21+COUNTIF($KZ182:MV182,"&gt;0"),Input!$A$6:$HV$6,0),FALSE),0),0))*$D182</f>
        <v>0</v>
      </c>
      <c r="PS182" s="1">
        <f>IF($E182+$I182+$D$7&lt;=PS$22,0,IF(PS$22-$D$7&gt;=$E182,IF(COUNTIF($KZ182:MW182,"&gt;0")&gt;0,VLOOKUP($C182,Input!$A$8:$HV$21,MATCH($OK$21+COUNTIF($KZ182:MW182,"&gt;0"),Input!$A$6:$HV$6,0),FALSE),0),0))*$D182</f>
        <v>0</v>
      </c>
      <c r="PT182" s="1">
        <f>IF($E182+$I182+$D$7&lt;=PT$22,0,IF(PT$22-$D$7&gt;=$E182,IF(COUNTIF($KZ182:MX182,"&gt;0")&gt;0,VLOOKUP($C182,Input!$A$8:$HV$21,MATCH($OK$21+COUNTIF($KZ182:MX182,"&gt;0"),Input!$A$6:$HV$6,0),FALSE),0),0))*$D182</f>
        <v>0</v>
      </c>
      <c r="PV182" s="1" t="str">
        <f t="shared" si="1066"/>
        <v>2031 MY 40' CNG w Midlife Rebuild {0 Buses}</v>
      </c>
      <c r="PW182" s="1">
        <f t="shared" si="1067"/>
        <v>0</v>
      </c>
      <c r="PX182" s="1">
        <f t="shared" si="1068"/>
        <v>0</v>
      </c>
      <c r="PY182" s="1">
        <f t="shared" si="1069"/>
        <v>0</v>
      </c>
      <c r="PZ182" s="1">
        <f t="shared" si="1070"/>
        <v>0</v>
      </c>
      <c r="QA182" s="1">
        <f t="shared" si="1071"/>
        <v>0</v>
      </c>
      <c r="QB182" s="1">
        <f t="shared" si="1072"/>
        <v>0</v>
      </c>
      <c r="QC182" s="1">
        <f t="shared" si="1073"/>
        <v>0</v>
      </c>
      <c r="QD182" s="1">
        <f t="shared" si="1074"/>
        <v>0</v>
      </c>
      <c r="QE182" s="1">
        <f t="shared" si="1075"/>
        <v>0</v>
      </c>
      <c r="QF182" s="1">
        <f t="shared" si="1076"/>
        <v>0</v>
      </c>
      <c r="QG182" s="1">
        <f t="shared" si="1077"/>
        <v>0</v>
      </c>
      <c r="QH182" s="1">
        <f t="shared" si="1078"/>
        <v>0</v>
      </c>
      <c r="QI182" s="1">
        <f t="shared" si="1079"/>
        <v>0</v>
      </c>
      <c r="QJ182" s="1">
        <f t="shared" si="1080"/>
        <v>0</v>
      </c>
      <c r="QK182" s="1">
        <f t="shared" si="1081"/>
        <v>0</v>
      </c>
      <c r="QL182" s="1">
        <f t="shared" si="1082"/>
        <v>0</v>
      </c>
      <c r="QM182" s="1">
        <f t="shared" si="1083"/>
        <v>0</v>
      </c>
      <c r="QN182" s="1">
        <f t="shared" si="1084"/>
        <v>0</v>
      </c>
      <c r="QO182" s="1">
        <f t="shared" si="1085"/>
        <v>0</v>
      </c>
      <c r="QP182" s="1">
        <f t="shared" si="1086"/>
        <v>0</v>
      </c>
      <c r="QQ182" s="1">
        <f t="shared" si="1087"/>
        <v>0</v>
      </c>
      <c r="QR182" s="1">
        <f t="shared" si="1088"/>
        <v>0</v>
      </c>
      <c r="QS182" s="1">
        <f t="shared" si="1089"/>
        <v>0</v>
      </c>
      <c r="QT182" s="1">
        <f t="shared" si="1090"/>
        <v>0</v>
      </c>
      <c r="QU182" s="1">
        <f t="shared" si="1091"/>
        <v>0</v>
      </c>
      <c r="QV182" s="1">
        <f t="shared" si="1092"/>
        <v>0</v>
      </c>
      <c r="QW182" s="1">
        <f t="shared" si="1093"/>
        <v>0</v>
      </c>
      <c r="QX182" s="1">
        <f t="shared" si="1094"/>
        <v>0</v>
      </c>
      <c r="QY182" s="1">
        <f t="shared" si="1095"/>
        <v>0</v>
      </c>
      <c r="QZ182" s="1">
        <f t="shared" si="1096"/>
        <v>0</v>
      </c>
      <c r="RA182" s="1">
        <f t="shared" si="1097"/>
        <v>0</v>
      </c>
      <c r="RB182" s="1">
        <f t="shared" si="1098"/>
        <v>0</v>
      </c>
      <c r="RC182" s="1">
        <f t="shared" si="1099"/>
        <v>0</v>
      </c>
      <c r="RD182" s="1">
        <f t="shared" si="1100"/>
        <v>0</v>
      </c>
      <c r="RE182" s="1">
        <f t="shared" si="1101"/>
        <v>0</v>
      </c>
      <c r="RF182" s="1">
        <f t="shared" si="1102"/>
        <v>0</v>
      </c>
      <c r="RG182" s="1">
        <f t="shared" si="1103"/>
        <v>0</v>
      </c>
      <c r="RH182" s="72"/>
      <c r="RI182" s="91"/>
    </row>
    <row r="183" spans="1:477" hidden="1" outlineLevel="1" x14ac:dyDescent="0.25">
      <c r="A183" s="89"/>
      <c r="B183" s="143"/>
      <c r="C183" s="111" t="str">
        <f t="shared" si="1064"/>
        <v>40' CNG w Midlife Rebuild</v>
      </c>
      <c r="D183" s="108">
        <f t="shared" si="1065"/>
        <v>0</v>
      </c>
      <c r="E183" s="110">
        <f t="shared" si="1026"/>
        <v>2032</v>
      </c>
      <c r="F183" s="68">
        <f t="shared" si="870"/>
        <v>40000</v>
      </c>
      <c r="G183" s="69">
        <f>VLOOKUP($C183,Input!$A$8:$HV$39,MATCH(G$21,Input!$A$6:$HV$6,0),FALSE)</f>
        <v>2.91</v>
      </c>
      <c r="H183" s="123">
        <f>VLOOKUP($C183,Input!$A$8:$HV$39,MATCH(H$21,Input!$A$6:$HV$6,0),FALSE)</f>
        <v>0</v>
      </c>
      <c r="I183" s="70">
        <f>VLOOKUP($C183,Input!$A$8:$HV$39,MATCH(I$21,Input!$A$6:$HV$6,0),FALSE)</f>
        <v>14</v>
      </c>
      <c r="J183" s="1">
        <f>+IF($E183=J$22,VLOOKUP($C183,Input!$A$8:$AN$39,MATCH(J$21,Input!$A$6:$AN$6,0),FALSE)+$H183,0)*$D183</f>
        <v>0</v>
      </c>
      <c r="K183" s="1">
        <f>+IF($E183=K$22,VLOOKUP($C183,Input!$A$8:$AN$39,MATCH(K$21,Input!$A$6:$AN$6,0),FALSE)+$H183,0)*$D183</f>
        <v>0</v>
      </c>
      <c r="L183" s="1">
        <f>+IF($E183=L$22,VLOOKUP($C183,Input!$A$8:$AN$39,MATCH(L$21,Input!$A$6:$AN$6,0),FALSE)+$H183,0)*$D183</f>
        <v>0</v>
      </c>
      <c r="M183" s="1">
        <f>+IF($E183=M$22,VLOOKUP($C183,Input!$A$8:$AN$39,MATCH(M$21,Input!$A$6:$AN$6,0),FALSE)+$H183,0)*$D183</f>
        <v>0</v>
      </c>
      <c r="N183" s="1">
        <f>+IF($E183=N$22,VLOOKUP($C183,Input!$A$8:$AN$39,MATCH(N$21,Input!$A$6:$AN$6,0),FALSE)+$H183,0)*$D183</f>
        <v>0</v>
      </c>
      <c r="O183" s="1">
        <f>+IF($E183=O$22,VLOOKUP($C183,Input!$A$8:$AN$39,MATCH(O$21,Input!$A$6:$AN$6,0),FALSE)+$H183,0)*$D183</f>
        <v>0</v>
      </c>
      <c r="P183" s="1">
        <f>+IF($E183=P$22,VLOOKUP($C183,Input!$A$8:$AN$39,MATCH(P$21,Input!$A$6:$AN$6,0),FALSE)+$H183,0)*$D183</f>
        <v>0</v>
      </c>
      <c r="Q183" s="1">
        <f>+IF($E183=Q$22,VLOOKUP($C183,Input!$A$8:$AN$39,MATCH(Q$21,Input!$A$6:$AN$6,0),FALSE)+$H183,0)*$D183</f>
        <v>0</v>
      </c>
      <c r="R183" s="1">
        <f>+IF($E183=R$22,VLOOKUP($C183,Input!$A$8:$AN$39,MATCH(R$21,Input!$A$6:$AN$6,0),FALSE)+$H183,0)*$D183</f>
        <v>0</v>
      </c>
      <c r="S183" s="1">
        <f>+IF($E183=S$22,VLOOKUP($C183,Input!$A$8:$AN$39,MATCH(S$21,Input!$A$6:$AN$6,0),FALSE)+$H183,0)*$D183</f>
        <v>0</v>
      </c>
      <c r="T183" s="1">
        <f>+IF($E183=T$22,VLOOKUP($C183,Input!$A$8:$AN$39,MATCH(T$21,Input!$A$6:$AN$6,0),FALSE)+$H183,0)*$D183</f>
        <v>0</v>
      </c>
      <c r="U183" s="1">
        <f>+IF($E183=U$22,VLOOKUP($C183,Input!$A$8:$AN$39,MATCH(U$21,Input!$A$6:$AN$6,0),FALSE)+$H183,0)*$D183</f>
        <v>0</v>
      </c>
      <c r="V183" s="1">
        <f>+IF($E183=V$22,VLOOKUP($C183,Input!$A$8:$AN$39,MATCH(V$21,Input!$A$6:$AN$6,0),FALSE)+$H183,0)*$D183</f>
        <v>0</v>
      </c>
      <c r="W183" s="1">
        <f>+IF($E183=W$22,VLOOKUP($C183,Input!$A$8:$AN$39,MATCH(W$21,Input!$A$6:$AN$6,0),FALSE)+$H183,0)*$D183</f>
        <v>0</v>
      </c>
      <c r="X183" s="1">
        <f>+IF($E183=X$22,VLOOKUP($C183,Input!$A$8:$AN$39,MATCH(X$21,Input!$A$6:$AN$6,0),FALSE)+$H183,0)*$D183</f>
        <v>0</v>
      </c>
      <c r="Y183" s="1">
        <f>+IF($E183=Y$22,VLOOKUP($C183,Input!$A$8:$AN$39,MATCH(Y$21,Input!$A$6:$AN$6,0),FALSE)+$H183,0)*$D183</f>
        <v>0</v>
      </c>
      <c r="Z183" s="1">
        <f>+IF($E183=Z$22,VLOOKUP($C183,Input!$A$8:$AN$39,MATCH(Z$21,Input!$A$6:$AN$6,0),FALSE)+$H183,0)*$D183</f>
        <v>0</v>
      </c>
      <c r="AA183" s="1">
        <f>+IF($E183=AA$22,VLOOKUP($C183,Input!$A$8:$AN$39,MATCH(AA$21,Input!$A$6:$AN$6,0),FALSE)+$H183,0)*$D183</f>
        <v>0</v>
      </c>
      <c r="AB183" s="1">
        <f>+IF($E183=AB$22,VLOOKUP($C183,Input!$A$8:$AN$39,MATCH(AB$21,Input!$A$6:$AN$6,0),FALSE)+$H183,0)*$D183</f>
        <v>0</v>
      </c>
      <c r="AC183" s="1">
        <f>+IF($E183=AC$22,VLOOKUP($C183,Input!$A$8:$AN$39,MATCH(AC$21,Input!$A$6:$AN$6,0),FALSE)+$H183,0)*$D183</f>
        <v>0</v>
      </c>
      <c r="AD183" s="1">
        <f>+IF($E183=AD$22,VLOOKUP($C183,Input!$A$8:$AN$39,MATCH(AD$21,Input!$A$6:$AN$6,0),FALSE)+$H183,0)*$D183</f>
        <v>0</v>
      </c>
      <c r="AE183" s="1">
        <f>+IF($E183=AE$22,VLOOKUP($C183,Input!$A$8:$AN$39,MATCH(AE$21,Input!$A$6:$AN$6,0),FALSE)+$H183,0)*$D183</f>
        <v>0</v>
      </c>
      <c r="AF183" s="1">
        <f>+IF($E183=AF$22,VLOOKUP($C183,Input!$A$8:$AN$39,MATCH(AF$21,Input!$A$6:$AN$6,0),FALSE)+$H183,0)*$D183</f>
        <v>0</v>
      </c>
      <c r="AG183" s="1">
        <f>+IF($E183=AG$22,VLOOKUP($C183,Input!$A$8:$AN$39,MATCH(AG$21,Input!$A$6:$AN$6,0),FALSE)+$H183,0)*$D183</f>
        <v>0</v>
      </c>
      <c r="AH183" s="1">
        <f>+IF($E183=AH$22,VLOOKUP($C183,Input!$A$8:$AN$39,MATCH(AH$21,Input!$A$6:$AN$6,0),FALSE)+$H183,0)*$D183</f>
        <v>0</v>
      </c>
      <c r="AI183" s="1">
        <f>+IF($E183=AI$22,VLOOKUP($C183,Input!$A$8:$AN$39,MATCH(AI$21,Input!$A$6:$AN$6,0),FALSE)+$H183,0)*$D183</f>
        <v>0</v>
      </c>
      <c r="AJ183" s="1">
        <f>+IF($E183=AJ$22,VLOOKUP($C183,Input!$A$8:$AN$39,MATCH(AJ$21,Input!$A$6:$AN$6,0),FALSE)+$H183,0)*$D183</f>
        <v>0</v>
      </c>
      <c r="AK183" s="1">
        <f>+IF($E183=AK$22,VLOOKUP($C183,Input!$A$8:$AN$39,MATCH(AK$21,Input!$A$6:$AN$6,0),FALSE)+$H183,0)*$D183</f>
        <v>0</v>
      </c>
      <c r="AL183" s="1">
        <f>+IF($E183=AL$22,VLOOKUP($C183,Input!$A$8:$AN$39,MATCH(AL$21,Input!$A$6:$AN$6,0),FALSE)+$H183,0)*$D183</f>
        <v>0</v>
      </c>
      <c r="AM183" s="1">
        <f>+IF($E183=AM$22,VLOOKUP($C183,Input!$A$8:$AN$39,MATCH(AM$21,Input!$A$6:$AN$6,0),FALSE)+$H183,0)*$D183</f>
        <v>0</v>
      </c>
      <c r="AN183" s="1">
        <f>+IF($E183=AN$22,VLOOKUP($C183,Input!$A$8:$AN$39,MATCH(AN$21,Input!$A$6:$AN$6,0),FALSE)+$H183,0)*$D183</f>
        <v>0</v>
      </c>
      <c r="AO183" s="1">
        <f>+IF($E183=AO$22,VLOOKUP($C183,Input!$A$8:$AN$39,MATCH(AO$21,Input!$A$6:$AN$6,0),FALSE)+$H183,0)*$D183</f>
        <v>0</v>
      </c>
      <c r="AP183" s="1">
        <f>+IF($E183=AP$22,VLOOKUP($C183,Input!$A$8:$AN$39,MATCH(AP$21,Input!$A$6:$AN$6,0),FALSE)+$H183,0)*$D183</f>
        <v>0</v>
      </c>
      <c r="AQ183" s="1">
        <f>+IF($E183=AQ$22,VLOOKUP($C183,Input!$A$8:$AN$39,MATCH(AQ$21,Input!$A$6:$AN$6,0),FALSE)+$H183,0)*$D183</f>
        <v>0</v>
      </c>
      <c r="AR183" s="1">
        <f>+IF($E183=AR$22,VLOOKUP($C183,Input!$A$8:$AN$39,MATCH(AR$21,Input!$A$6:$AN$6,0),FALSE)+$H183,0)*$D183</f>
        <v>0</v>
      </c>
      <c r="AT183" t="str">
        <f>VLOOKUP($C183,Input!$A$8:$HV$39,MATCH(AT$21,Input!$A$6:$HV$6,0),FALSE)</f>
        <v>Parts and administrative cost</v>
      </c>
      <c r="AU183" s="1">
        <f>+IF($E183=AU$22,VLOOKUP($C183,Input!$A$8:$HV$39,MATCH(AU$21,Input!$A$6:$HV$6,0),FALSE),0)*$D183</f>
        <v>0</v>
      </c>
      <c r="AV183" s="1">
        <f>+IF($E183=AV$22,VLOOKUP($C183,Input!$A$8:$HV$39,MATCH(AV$21,Input!$A$6:$HV$6,0),FALSE),0)*$D183</f>
        <v>0</v>
      </c>
      <c r="AW183" s="1">
        <f>+IF($E183=AW$22,VLOOKUP($C183,Input!$A$8:$HV$39,MATCH(AW$21,Input!$A$6:$HV$6,0),FALSE),0)*$D183</f>
        <v>0</v>
      </c>
      <c r="AX183" s="1">
        <f>+IF($E183=AX$22,VLOOKUP($C183,Input!$A$8:$HV$39,MATCH(AX$21,Input!$A$6:$HV$6,0),FALSE),0)*$D183</f>
        <v>0</v>
      </c>
      <c r="AY183" s="1">
        <f>+IF($E183=AY$22,VLOOKUP($C183,Input!$A$8:$HV$39,MATCH(AY$21,Input!$A$6:$HV$6,0),FALSE),0)*$D183</f>
        <v>0</v>
      </c>
      <c r="AZ183" s="1">
        <f>+IF($E183=AZ$22,VLOOKUP($C183,Input!$A$8:$HV$39,MATCH(AZ$21,Input!$A$6:$HV$6,0),FALSE),0)*$D183</f>
        <v>0</v>
      </c>
      <c r="BA183" s="1">
        <f>+IF($E183=BA$22,VLOOKUP($C183,Input!$A$8:$HV$39,MATCH(BA$21,Input!$A$6:$HV$6,0),FALSE),0)*$D183</f>
        <v>0</v>
      </c>
      <c r="BB183" s="1">
        <f>+IF($E183=BB$22,VLOOKUP($C183,Input!$A$8:$HV$39,MATCH(BB$21,Input!$A$6:$HV$6,0),FALSE),0)*$D183</f>
        <v>0</v>
      </c>
      <c r="BC183" s="1">
        <f>+IF($E183=BC$22,VLOOKUP($C183,Input!$A$8:$HV$39,MATCH(BC$21,Input!$A$6:$HV$6,0),FALSE),0)*$D183</f>
        <v>0</v>
      </c>
      <c r="BD183" s="1">
        <f>+IF($E183=BD$22,VLOOKUP($C183,Input!$A$8:$HV$39,MATCH(BD$21,Input!$A$6:$HV$6,0),FALSE),0)*$D183</f>
        <v>0</v>
      </c>
      <c r="BE183" s="1">
        <f>+IF($E183=BE$22,VLOOKUP($C183,Input!$A$8:$HV$39,MATCH(BE$21,Input!$A$6:$HV$6,0),FALSE),0)*$D183</f>
        <v>0</v>
      </c>
      <c r="BF183" s="1">
        <f>+IF($E183=BF$22,VLOOKUP($C183,Input!$A$8:$HV$39,MATCH(BF$21,Input!$A$6:$HV$6,0),FALSE),0)*$D183</f>
        <v>0</v>
      </c>
      <c r="BG183" s="1">
        <f>+IF($E183=BG$22,VLOOKUP($C183,Input!$A$8:$HV$39,MATCH(BG$21,Input!$A$6:$HV$6,0),FALSE),0)*$D183</f>
        <v>0</v>
      </c>
      <c r="BH183" s="1">
        <f>+IF($E183=BH$22,VLOOKUP($C183,Input!$A$8:$HV$39,MATCH(BH$21,Input!$A$6:$HV$6,0),FALSE),0)*$D183</f>
        <v>0</v>
      </c>
      <c r="BI183" s="1">
        <f>+IF($E183=BI$22,VLOOKUP($C183,Input!$A$8:$HV$39,MATCH(BI$21,Input!$A$6:$HV$6,0),FALSE),0)*$D183</f>
        <v>0</v>
      </c>
      <c r="BJ183" s="1">
        <f>+IF($E183=BJ$22,VLOOKUP($C183,Input!$A$8:$HV$39,MATCH(BJ$21,Input!$A$6:$HV$6,0),FALSE),0)*$D183</f>
        <v>0</v>
      </c>
      <c r="BK183" s="1">
        <f>+IF($E183=BK$22,VLOOKUP($C183,Input!$A$8:$HV$39,MATCH(BK$21,Input!$A$6:$HV$6,0),FALSE),0)*$D183</f>
        <v>0</v>
      </c>
      <c r="BL183" s="1">
        <f>+IF($E183=BL$22,VLOOKUP($C183,Input!$A$8:$HV$39,MATCH(BL$21,Input!$A$6:$HV$6,0),FALSE),0)*$D183</f>
        <v>0</v>
      </c>
      <c r="BM183" s="1">
        <f>+IF($E183=BM$22,VLOOKUP($C183,Input!$A$8:$HV$39,MATCH(BM$21,Input!$A$6:$HV$6,0),FALSE),0)*$D183</f>
        <v>0</v>
      </c>
      <c r="BN183" s="1">
        <f>+IF($E183=BN$22,VLOOKUP($C183,Input!$A$8:$HV$39,MATCH(BN$21,Input!$A$6:$HV$6,0),FALSE),0)*$D183</f>
        <v>0</v>
      </c>
      <c r="BO183" s="1">
        <f>+IF($E183=BO$22,VLOOKUP($C183,Input!$A$8:$HV$39,MATCH(BO$21,Input!$A$6:$HV$6,0),FALSE),0)*$D183</f>
        <v>0</v>
      </c>
      <c r="BP183" s="1">
        <f>+IF($E183=BP$22,VLOOKUP($C183,Input!$A$8:$HV$39,MATCH(BP$21,Input!$A$6:$HV$6,0),FALSE),0)*$D183</f>
        <v>0</v>
      </c>
      <c r="BQ183" s="1">
        <f>+IF($E183=BQ$22,VLOOKUP($C183,Input!$A$8:$HV$39,MATCH(BQ$21,Input!$A$6:$HV$6,0),FALSE),0)*$D183</f>
        <v>0</v>
      </c>
      <c r="BR183" s="1">
        <f>+IF($E183=BR$22,VLOOKUP($C183,Input!$A$8:$HV$39,MATCH(BR$21,Input!$A$6:$HV$6,0),FALSE),0)*$D183</f>
        <v>0</v>
      </c>
      <c r="BS183" s="1">
        <f>+IF($E183=BS$22,VLOOKUP($C183,Input!$A$8:$HV$39,MATCH(BS$21,Input!$A$6:$HV$6,0),FALSE),0)*$D183</f>
        <v>0</v>
      </c>
      <c r="BT183" s="1">
        <f>+IF($E183=BT$22,VLOOKUP($C183,Input!$A$8:$HV$39,MATCH(BT$21,Input!$A$6:$HV$6,0),FALSE),0)*$D183</f>
        <v>0</v>
      </c>
      <c r="BU183" s="1">
        <f>+IF($E183=BU$22,VLOOKUP($C183,Input!$A$8:$HV$39,MATCH(BU$21,Input!$A$6:$HV$6,0),FALSE),0)*$D183</f>
        <v>0</v>
      </c>
      <c r="BV183" s="1">
        <f>+IF($E183=BV$22,VLOOKUP($C183,Input!$A$8:$HV$39,MATCH(BV$21,Input!$A$6:$HV$6,0),FALSE),0)*$D183</f>
        <v>0</v>
      </c>
      <c r="BW183" s="1">
        <f>+IF($E183=BW$22,VLOOKUP($C183,Input!$A$8:$HV$39,MATCH(BW$21,Input!$A$6:$HV$6,0),FALSE),0)*$D183</f>
        <v>0</v>
      </c>
      <c r="BX183" s="1">
        <f>+IF($E183=BX$22,VLOOKUP($C183,Input!$A$8:$HV$39,MATCH(BX$21,Input!$A$6:$HV$6,0),FALSE),0)*$D183</f>
        <v>0</v>
      </c>
      <c r="BY183" s="1">
        <f>+IF($E183=BY$22,VLOOKUP($C183,Input!$A$8:$HV$39,MATCH(BY$21,Input!$A$6:$HV$6,0),FALSE),0)*$D183</f>
        <v>0</v>
      </c>
      <c r="BZ183" s="1">
        <f>+IF($E183=BZ$22,VLOOKUP($C183,Input!$A$8:$HV$39,MATCH(BZ$21,Input!$A$6:$HV$6,0),FALSE),0)*$D183</f>
        <v>0</v>
      </c>
      <c r="CA183" s="1">
        <f>+IF($E183=CA$22,VLOOKUP($C183,Input!$A$8:$HV$39,MATCH(CA$21,Input!$A$6:$HV$6,0),FALSE),0)*$D183</f>
        <v>0</v>
      </c>
      <c r="CB183" s="1">
        <f>+IF($E183=CB$22,VLOOKUP($C183,Input!$A$8:$HV$39,MATCH(CB$21,Input!$A$6:$HV$6,0),FALSE),0)*$D183</f>
        <v>0</v>
      </c>
      <c r="CC183" s="1">
        <f>+IF($E183=CC$22,VLOOKUP($C183,Input!$A$8:$HV$39,MATCH(CC$21,Input!$A$6:$HV$6,0),FALSE),0)*$D183</f>
        <v>0</v>
      </c>
      <c r="CE183" t="str">
        <f>VLOOKUP($C183,Input!$A$8:$HV$39,MATCH(CE$21,Input!$A$6:$HV$6,0),FALSE)</f>
        <v>Engine Rebuild @ 7 Yr</v>
      </c>
      <c r="CF183" s="1">
        <f>IF($E183+$I183+$D$7&lt;=CF$22,0,IF(CF$22-$D$7&gt;=$E183,IF(COUNTIF($KZ183:LP183,"&gt;0")&gt;0,VLOOKUP($C183,Input!$A$8:$HV$21,MATCH($CE$21+COUNTIF($KZ183:LP183,"&gt;0"),Input!$A$6:$HV$6,0),FALSE),0),0))*$D183</f>
        <v>0</v>
      </c>
      <c r="CG183" s="1">
        <f>IF($E183+$I183+$D$7&lt;=CG$22,0,IF(CG$22-$D$7&gt;=$E183,IF(COUNTIF($KZ183:LQ183,"&gt;0")&gt;0,VLOOKUP($C183,Input!$A$8:$HV$21,MATCH($CE$21+COUNTIF($KZ183:LQ183,"&gt;0"),Input!$A$6:$HV$6,0),FALSE),0),0))*$D183</f>
        <v>0</v>
      </c>
      <c r="CH183" s="1">
        <f>IF($E183+$I183+$D$7&lt;=CH$22,0,IF(CH$22-$D$7&gt;=$E183,IF(COUNTIF($KZ183:LR183,"&gt;0")&gt;0,VLOOKUP($C183,Input!$A$8:$HV$21,MATCH($CE$21+COUNTIF($KZ183:LR183,"&gt;0"),Input!$A$6:$HV$6,0),FALSE),0),0))*$D183</f>
        <v>0</v>
      </c>
      <c r="CI183" s="1">
        <f>IF($E183+$I183+$D$7&lt;=CI$22,0,IF(CI$22-$D$7&gt;=$E183,IF(COUNTIF($KZ183:LS183,"&gt;0")&gt;0,VLOOKUP($C183,Input!$A$8:$HV$21,MATCH($CE$21+COUNTIF($KZ183:LS183,"&gt;0"),Input!$A$6:$HV$6,0),FALSE),0),0))*$D183</f>
        <v>0</v>
      </c>
      <c r="CJ183" s="1">
        <f>IF($E183+$I183+$D$7&lt;=CJ$22,0,IF(CJ$22-$D$7&gt;=$E183,IF(COUNTIF($KZ183:LT183,"&gt;0")&gt;0,VLOOKUP($C183,Input!$A$8:$HV$21,MATCH($CE$21+COUNTIF($KZ183:LT183,"&gt;0"),Input!$A$6:$HV$6,0),FALSE),0),0))*$D183</f>
        <v>0</v>
      </c>
      <c r="CK183" s="1">
        <f>IF($E183+$I183+$D$7&lt;=CK$22,0,IF(CK$22-$D$7&gt;=$E183,IF(COUNTIF($KZ183:LU183,"&gt;0")&gt;0,VLOOKUP($C183,Input!$A$8:$HV$21,MATCH($CE$21+COUNTIF($KZ183:LU183,"&gt;0"),Input!$A$6:$HV$6,0),FALSE),0),0))*$D183</f>
        <v>0</v>
      </c>
      <c r="CL183" s="1">
        <f>IF($E183+$I183+$D$7&lt;=CL$22,0,IF(CL$22-$D$7&gt;=$E183,IF(COUNTIF($KZ183:LV183,"&gt;0")&gt;0,VLOOKUP($C183,Input!$A$8:$HV$21,MATCH($CE$21+COUNTIF($KZ183:LV183,"&gt;0"),Input!$A$6:$HV$6,0),FALSE),0),0))*$D183</f>
        <v>0</v>
      </c>
      <c r="CM183" s="1">
        <f>IF($E183+$I183+$D$7&lt;=CM$22,0,IF(CM$22-$D$7&gt;=$E183,IF(COUNTIF($KZ183:LW183,"&gt;0")&gt;0,VLOOKUP($C183,Input!$A$8:$HV$21,MATCH($CE$21+COUNTIF($KZ183:LW183,"&gt;0"),Input!$A$6:$HV$6,0),FALSE),0),0))*$D183</f>
        <v>0</v>
      </c>
      <c r="CN183" s="1">
        <f>IF($E183+$I183+$D$7&lt;=CN$22,0,IF(CN$22-$D$7&gt;=$E183,IF(COUNTIF($KZ183:LX183,"&gt;0")&gt;0,VLOOKUP($C183,Input!$A$8:$HV$21,MATCH($CE$21+COUNTIF($KZ183:LX183,"&gt;0"),Input!$A$6:$HV$6,0),FALSE),0),0))*$D183</f>
        <v>0</v>
      </c>
      <c r="CO183" s="1">
        <f>IF($E183+$I183+$D$7&lt;=CO$22,0,IF(CO$22-$D$7&gt;=$E183,IF(COUNTIF($KZ183:LY183,"&gt;0")&gt;0,VLOOKUP($C183,Input!$A$8:$HV$21,MATCH($CE$21+COUNTIF($KZ183:LY183,"&gt;0"),Input!$A$6:$HV$6,0),FALSE),0),0))*$D183</f>
        <v>0</v>
      </c>
      <c r="CP183" s="1">
        <f>IF($E183+$I183+$D$7&lt;=CP$22,0,IF(CP$22-$D$7&gt;=$E183,IF(COUNTIF($KZ183:LZ183,"&gt;0")&gt;0,VLOOKUP($C183,Input!$A$8:$HV$21,MATCH($CE$21+COUNTIF($KZ183:LZ183,"&gt;0"),Input!$A$6:$HV$6,0),FALSE),0),0))*$D183</f>
        <v>0</v>
      </c>
      <c r="CQ183" s="1">
        <f>IF($E183+$I183+$D$7&lt;=CQ$22,0,IF(CQ$22-$D$7&gt;=$E183,IF(COUNTIF($KZ183:MA183,"&gt;0")&gt;0,VLOOKUP($C183,Input!$A$8:$HV$21,MATCH($CE$21+COUNTIF($KZ183:MA183,"&gt;0"),Input!$A$6:$HV$6,0),FALSE),0),0))*$D183</f>
        <v>0</v>
      </c>
      <c r="CR183" s="1">
        <f>IF($E183+$I183+$D$7&lt;=CR$22,0,IF(CR$22-$D$7&gt;=$E183,IF(COUNTIF($KZ183:MB183,"&gt;0")&gt;0,VLOOKUP($C183,Input!$A$8:$HV$21,MATCH($CE$21+COUNTIF($KZ183:MB183,"&gt;0"),Input!$A$6:$HV$6,0),FALSE),0),0))*$D183</f>
        <v>0</v>
      </c>
      <c r="CS183" s="1">
        <f>IF($E183+$I183+$D$7&lt;=CS$22,0,IF(CS$22-$D$7&gt;=$E183,IF(COUNTIF($KZ183:MC183,"&gt;0")&gt;0,VLOOKUP($C183,Input!$A$8:$HV$21,MATCH($CE$21+COUNTIF($KZ183:MC183,"&gt;0"),Input!$A$6:$HV$6,0),FALSE),0),0))*$D183</f>
        <v>0</v>
      </c>
      <c r="CT183" s="1">
        <f>IF($E183+$I183+$D$7&lt;=CT$22,0,IF(CT$22-$D$7&gt;=$E183,IF(COUNTIF($KZ183:MD183,"&gt;0")&gt;0,VLOOKUP($C183,Input!$A$8:$HV$21,MATCH($CE$21+COUNTIF($KZ183:MD183,"&gt;0"),Input!$A$6:$HV$6,0),FALSE),0),0))*$D183</f>
        <v>0</v>
      </c>
      <c r="CU183" s="1">
        <f>IF($E183+$I183+$D$7&lt;=CU$22,0,IF(CU$22-$D$7&gt;=$E183,IF(COUNTIF($KZ183:ME183,"&gt;0")&gt;0,VLOOKUP($C183,Input!$A$8:$HV$21,MATCH($CE$21+COUNTIF($KZ183:ME183,"&gt;0"),Input!$A$6:$HV$6,0),FALSE),0),0))*$D183</f>
        <v>0</v>
      </c>
      <c r="CV183" s="1">
        <f>IF($E183+$I183+$D$7&lt;=CV$22,0,IF(CV$22-$D$7&gt;=$E183,IF(COUNTIF($KZ183:MF183,"&gt;0")&gt;0,VLOOKUP($C183,Input!$A$8:$HV$21,MATCH($CE$21+COUNTIF($KZ183:MF183,"&gt;0"),Input!$A$6:$HV$6,0),FALSE),0),0))*$D183</f>
        <v>0</v>
      </c>
      <c r="CW183" s="1">
        <f>IF($E183+$I183+$D$7&lt;=CW$22,0,IF(CW$22-$D$7&gt;=$E183,IF(COUNTIF($KZ183:MG183,"&gt;0")&gt;0,VLOOKUP($C183,Input!$A$8:$HV$21,MATCH($CE$21+COUNTIF($KZ183:MG183,"&gt;0"),Input!$A$6:$HV$6,0),FALSE),0),0))*$D183</f>
        <v>0</v>
      </c>
      <c r="CX183" s="1">
        <f>IF($E183+$I183+$D$7&lt;=CX$22,0,IF(CX$22-$D$7&gt;=$E183,IF(COUNTIF($KZ183:MH183,"&gt;0")&gt;0,VLOOKUP($C183,Input!$A$8:$HV$21,MATCH($CE$21+COUNTIF($KZ183:MH183,"&gt;0"),Input!$A$6:$HV$6,0),FALSE),0),0))*$D183</f>
        <v>0</v>
      </c>
      <c r="CY183" s="1">
        <f>IF($E183+$I183+$D$7&lt;=CY$22,0,IF(CY$22-$D$7&gt;=$E183,IF(COUNTIF($KZ183:MI183,"&gt;0")&gt;0,VLOOKUP($C183,Input!$A$8:$HV$21,MATCH($CE$21+COUNTIF($KZ183:MI183,"&gt;0"),Input!$A$6:$HV$6,0),FALSE),0),0))*$D183</f>
        <v>0</v>
      </c>
      <c r="CZ183" s="1">
        <f>IF($E183+$I183+$D$7&lt;=CZ$22,0,IF(CZ$22-$D$7&gt;=$E183,IF(COUNTIF($KZ183:MJ183,"&gt;0")&gt;0,VLOOKUP($C183,Input!$A$8:$HV$21,MATCH($CE$21+COUNTIF($KZ183:MJ183,"&gt;0"),Input!$A$6:$HV$6,0),FALSE),0),0))*$D183</f>
        <v>0</v>
      </c>
      <c r="DA183" s="1">
        <f>IF($E183+$I183+$D$7&lt;=DA$22,0,IF(DA$22-$D$7&gt;=$E183,IF(COUNTIF($KZ183:MK183,"&gt;0")&gt;0,VLOOKUP($C183,Input!$A$8:$HV$21,MATCH($CE$21+COUNTIF($KZ183:MK183,"&gt;0"),Input!$A$6:$HV$6,0),FALSE),0),0))*$D183</f>
        <v>0</v>
      </c>
      <c r="DB183" s="1">
        <f>IF($E183+$I183+$D$7&lt;=DB$22,0,IF(DB$22-$D$7&gt;=$E183,IF(COUNTIF($KZ183:ML183,"&gt;0")&gt;0,VLOOKUP($C183,Input!$A$8:$HV$21,MATCH($CE$21+COUNTIF($KZ183:ML183,"&gt;0"),Input!$A$6:$HV$6,0),FALSE),0),0))*$D183</f>
        <v>0</v>
      </c>
      <c r="DC183" s="1">
        <f>IF($E183+$I183+$D$7&lt;=DC$22,0,IF(DC$22-$D$7&gt;=$E183,IF(COUNTIF($KZ183:MM183,"&gt;0")&gt;0,VLOOKUP($C183,Input!$A$8:$HV$21,MATCH($CE$21+COUNTIF($KZ183:MM183,"&gt;0"),Input!$A$6:$HV$6,0),FALSE),0),0))*$D183</f>
        <v>0</v>
      </c>
      <c r="DD183" s="1">
        <f>IF($E183+$I183+$D$7&lt;=DD$22,0,IF(DD$22-$D$7&gt;=$E183,IF(COUNTIF($KZ183:MN183,"&gt;0")&gt;0,VLOOKUP($C183,Input!$A$8:$HV$21,MATCH($CE$21+COUNTIF($KZ183:MN183,"&gt;0"),Input!$A$6:$HV$6,0),FALSE),0),0))*$D183</f>
        <v>0</v>
      </c>
      <c r="DE183" s="1">
        <f>IF($E183+$I183+$D$7&lt;=DE$22,0,IF(DE$22-$D$7&gt;=$E183,IF(COUNTIF($KZ183:MO183,"&gt;0")&gt;0,VLOOKUP($C183,Input!$A$8:$HV$21,MATCH($CE$21+COUNTIF($KZ183:MO183,"&gt;0"),Input!$A$6:$HV$6,0),FALSE),0),0))*$D183</f>
        <v>0</v>
      </c>
      <c r="DF183" s="1">
        <f>IF($E183+$I183+$D$7&lt;=DF$22,0,IF(DF$22-$D$7&gt;=$E183,IF(COUNTIF($KZ183:MP183,"&gt;0")&gt;0,VLOOKUP($C183,Input!$A$8:$HV$21,MATCH($CE$21+COUNTIF($KZ183:MP183,"&gt;0"),Input!$A$6:$HV$6,0),FALSE),0),0))*$D183</f>
        <v>0</v>
      </c>
      <c r="DG183" s="1">
        <f>IF($E183+$I183+$D$7&lt;=DG$22,0,IF(DG$22-$D$7&gt;=$E183,IF(COUNTIF($KZ183:MQ183,"&gt;0")&gt;0,VLOOKUP($C183,Input!$A$8:$HV$21,MATCH($CE$21+COUNTIF($KZ183:MQ183,"&gt;0"),Input!$A$6:$HV$6,0),FALSE),0),0))*$D183</f>
        <v>0</v>
      </c>
      <c r="DH183" s="1">
        <f>IF($E183+$I183+$D$7&lt;=DH$22,0,IF(DH$22-$D$7&gt;=$E183,IF(COUNTIF($KZ183:MR183,"&gt;0")&gt;0,VLOOKUP($C183,Input!$A$8:$HV$21,MATCH($CE$21+COUNTIF($KZ183:MR183,"&gt;0"),Input!$A$6:$HV$6,0),FALSE),0),0))*$D183</f>
        <v>0</v>
      </c>
      <c r="DI183" s="1">
        <f>IF($E183+$I183+$D$7&lt;=DI$22,0,IF(DI$22-$D$7&gt;=$E183,IF(COUNTIF($KZ183:MS183,"&gt;0")&gt;0,VLOOKUP($C183,Input!$A$8:$HV$21,MATCH($CE$21+COUNTIF($KZ183:MS183,"&gt;0"),Input!$A$6:$HV$6,0),FALSE),0),0))*$D183</f>
        <v>0</v>
      </c>
      <c r="DJ183" s="1">
        <f>IF($E183+$I183+$D$7&lt;=DJ$22,0,IF(DJ$22-$D$7&gt;=$E183,IF(COUNTIF($KZ183:MT183,"&gt;0")&gt;0,VLOOKUP($C183,Input!$A$8:$HV$21,MATCH($CE$21+COUNTIF($KZ183:MT183,"&gt;0"),Input!$A$6:$HV$6,0),FALSE),0),0))*$D183</f>
        <v>0</v>
      </c>
      <c r="DK183" s="1">
        <f>IF($E183+$I183+$D$7&lt;=DK$22,0,IF(DK$22-$D$7&gt;=$E183,IF(COUNTIF($KZ183:MU183,"&gt;0")&gt;0,VLOOKUP($C183,Input!$A$8:$HV$21,MATCH($CE$21+COUNTIF($KZ183:MU183,"&gt;0"),Input!$A$6:$HV$6,0),FALSE),0),0))*$D183</f>
        <v>0</v>
      </c>
      <c r="DL183" s="1">
        <f>IF($E183+$I183+$D$7&lt;=DL$22,0,IF(DL$22-$D$7&gt;=$E183,IF(COUNTIF($KZ183:MV183,"&gt;0")&gt;0,VLOOKUP($C183,Input!$A$8:$HV$21,MATCH($CE$21+COUNTIF($KZ183:MV183,"&gt;0"),Input!$A$6:$HV$6,0),FALSE),0),0))*$D183</f>
        <v>0</v>
      </c>
      <c r="DM183" s="1">
        <f>IF($E183+$I183+$D$7&lt;=DM$22,0,IF(DM$22-$D$7&gt;=$E183,IF(COUNTIF($KZ183:MW183,"&gt;0")&gt;0,VLOOKUP($C183,Input!$A$8:$HV$21,MATCH($CE$21+COUNTIF($KZ183:MW183,"&gt;0"),Input!$A$6:$HV$6,0),FALSE),0),0))*$D183</f>
        <v>0</v>
      </c>
      <c r="DN183" s="1">
        <f>IF($E183+$I183+$D$7&lt;=DN$22,0,IF(DN$22-$D$7&gt;=$E183,IF(COUNTIF($KZ183:MX183,"&gt;0")&gt;0,VLOOKUP($C183,Input!$A$8:$HV$21,MATCH($CE$21+COUNTIF($KZ183:MX183,"&gt;0"),Input!$A$6:$HV$6,0),FALSE),0),0))*$D183</f>
        <v>0</v>
      </c>
      <c r="DP183" t="str">
        <f>+VLOOKUP($C183,Input!$A$8:$GZ$39,MATCH(DP$21,Input!$A$6:$GZ$6,0),FALSE)</f>
        <v>Bus Maintenance at 0.85/mile</v>
      </c>
      <c r="DQ183" s="1">
        <f>IF($E183+$I183+$D$7&lt;=DQ$22,0,IF(DQ$22-$D$7&gt;=$E183,IF(COUNTIF($KZ183:LP183,"&gt;0")&gt;0,VLOOKUP($C183,Input!$A$8:$HV$21,MATCH($DP$21+COUNTIF($KZ183:LP183,"&gt;0"),Input!$A$6:$HV$6,0),FALSE),0),0))*$D183*$F183</f>
        <v>0</v>
      </c>
      <c r="DR183" s="1">
        <f>IF($E183+$I183+$D$7&lt;=DR$22,0,IF(DR$22-$D$7&gt;=$E183,IF(COUNTIF($KZ183:LQ183,"&gt;0")&gt;0,VLOOKUP($C183,Input!$A$8:$HV$21,MATCH($DP$21+COUNTIF($KZ183:LQ183,"&gt;0"),Input!$A$6:$HV$6,0),FALSE),0),0))*$D183*$F183</f>
        <v>0</v>
      </c>
      <c r="DS183" s="1">
        <f>IF($E183+$I183+$D$7&lt;=DS$22,0,IF(DS$22-$D$7&gt;=$E183,IF(COUNTIF($KZ183:LR183,"&gt;0")&gt;0,VLOOKUP($C183,Input!$A$8:$HV$21,MATCH($DP$21+COUNTIF($KZ183:LR183,"&gt;0"),Input!$A$6:$HV$6,0),FALSE),0),0))*$D183*$F183</f>
        <v>0</v>
      </c>
      <c r="DT183" s="1">
        <f>IF($E183+$I183+$D$7&lt;=DT$22,0,IF(DT$22-$D$7&gt;=$E183,IF(COUNTIF($KZ183:LS183,"&gt;0")&gt;0,VLOOKUP($C183,Input!$A$8:$HV$21,MATCH($DP$21+COUNTIF($KZ183:LS183,"&gt;0"),Input!$A$6:$HV$6,0),FALSE),0),0))*$D183*$F183</f>
        <v>0</v>
      </c>
      <c r="DU183" s="1">
        <f>IF($E183+$I183+$D$7&lt;=DU$22,0,IF(DU$22-$D$7&gt;=$E183,IF(COUNTIF($KZ183:LT183,"&gt;0")&gt;0,VLOOKUP($C183,Input!$A$8:$HV$21,MATCH($DP$21+COUNTIF($KZ183:LT183,"&gt;0"),Input!$A$6:$HV$6,0),FALSE),0),0))*$D183*$F183</f>
        <v>0</v>
      </c>
      <c r="DV183" s="1">
        <f>IF($E183+$I183+$D$7&lt;=DV$22,0,IF(DV$22-$D$7&gt;=$E183,IF(COUNTIF($KZ183:LU183,"&gt;0")&gt;0,VLOOKUP($C183,Input!$A$8:$HV$21,MATCH($DP$21+COUNTIF($KZ183:LU183,"&gt;0"),Input!$A$6:$HV$6,0),FALSE),0),0))*$D183*$F183</f>
        <v>0</v>
      </c>
      <c r="DW183" s="1">
        <f>IF($E183+$I183+$D$7&lt;=DW$22,0,IF(DW$22-$D$7&gt;=$E183,IF(COUNTIF($KZ183:LV183,"&gt;0")&gt;0,VLOOKUP($C183,Input!$A$8:$HV$21,MATCH($DP$21+COUNTIF($KZ183:LV183,"&gt;0"),Input!$A$6:$HV$6,0),FALSE),0),0))*$D183*$F183</f>
        <v>0</v>
      </c>
      <c r="DX183" s="1">
        <f>IF($E183+$I183+$D$7&lt;=DX$22,0,IF(DX$22-$D$7&gt;=$E183,IF(COUNTIF($KZ183:LW183,"&gt;0")&gt;0,VLOOKUP($C183,Input!$A$8:$HV$21,MATCH($DP$21+COUNTIF($KZ183:LW183,"&gt;0"),Input!$A$6:$HV$6,0),FALSE),0),0))*$D183*$F183</f>
        <v>0</v>
      </c>
      <c r="DY183" s="1">
        <f>IF($E183+$I183+$D$7&lt;=DY$22,0,IF(DY$22-$D$7&gt;=$E183,IF(COUNTIF($KZ183:LX183,"&gt;0")&gt;0,VLOOKUP($C183,Input!$A$8:$HV$21,MATCH($DP$21+COUNTIF($KZ183:LX183,"&gt;0"),Input!$A$6:$HV$6,0),FALSE),0),0))*$D183*$F183</f>
        <v>0</v>
      </c>
      <c r="DZ183" s="1">
        <f>IF($E183+$I183+$D$7&lt;=DZ$22,0,IF(DZ$22-$D$7&gt;=$E183,IF(COUNTIF($KZ183:LY183,"&gt;0")&gt;0,VLOOKUP($C183,Input!$A$8:$HV$21,MATCH($DP$21+COUNTIF($KZ183:LY183,"&gt;0"),Input!$A$6:$HV$6,0),FALSE),0),0))*$D183*$F183</f>
        <v>0</v>
      </c>
      <c r="EA183" s="1">
        <f>IF($E183+$I183+$D$7&lt;=EA$22,0,IF(EA$22-$D$7&gt;=$E183,IF(COUNTIF($KZ183:LZ183,"&gt;0")&gt;0,VLOOKUP($C183,Input!$A$8:$HV$21,MATCH($DP$21+COUNTIF($KZ183:LZ183,"&gt;0"),Input!$A$6:$HV$6,0),FALSE),0),0))*$D183*$F183</f>
        <v>0</v>
      </c>
      <c r="EB183" s="1">
        <f>IF($E183+$I183+$D$7&lt;=EB$22,0,IF(EB$22-$D$7&gt;=$E183,IF(COUNTIF($KZ183:MA183,"&gt;0")&gt;0,VLOOKUP($C183,Input!$A$8:$HV$21,MATCH($DP$21+COUNTIF($KZ183:MA183,"&gt;0"),Input!$A$6:$HV$6,0),FALSE),0),0))*$D183*$F183</f>
        <v>0</v>
      </c>
      <c r="EC183" s="1">
        <f>IF($E183+$I183+$D$7&lt;=EC$22,0,IF(EC$22-$D$7&gt;=$E183,IF(COUNTIF($KZ183:MB183,"&gt;0")&gt;0,VLOOKUP($C183,Input!$A$8:$HV$21,MATCH($DP$21+COUNTIF($KZ183:MB183,"&gt;0"),Input!$A$6:$HV$6,0),FALSE),0),0))*$D183*$F183</f>
        <v>0</v>
      </c>
      <c r="ED183" s="1">
        <f>IF($E183+$I183+$D$7&lt;=ED$22,0,IF(ED$22-$D$7&gt;=$E183,IF(COUNTIF($KZ183:MC183,"&gt;0")&gt;0,VLOOKUP($C183,Input!$A$8:$HV$21,MATCH($DP$21+COUNTIF($KZ183:MC183,"&gt;0"),Input!$A$6:$HV$6,0),FALSE),0),0))*$D183*$F183</f>
        <v>0</v>
      </c>
      <c r="EE183" s="1">
        <f>IF($E183+$I183+$D$7&lt;=EE$22,0,IF(EE$22-$D$7&gt;=$E183,IF(COUNTIF($KZ183:MD183,"&gt;0")&gt;0,VLOOKUP($C183,Input!$A$8:$HV$21,MATCH($DP$21+COUNTIF($KZ183:MD183,"&gt;0"),Input!$A$6:$HV$6,0),FALSE),0),0))*$D183*$F183</f>
        <v>0</v>
      </c>
      <c r="EF183" s="1">
        <f>IF($E183+$I183+$D$7&lt;=EF$22,0,IF(EF$22-$D$7&gt;=$E183,IF(COUNTIF($KZ183:ME183,"&gt;0")&gt;0,VLOOKUP($C183,Input!$A$8:$HV$21,MATCH($DP$21+COUNTIF($KZ183:ME183,"&gt;0"),Input!$A$6:$HV$6,0),FALSE),0),0))*$D183*$F183</f>
        <v>0</v>
      </c>
      <c r="EG183" s="1">
        <f>IF($E183+$I183+$D$7&lt;=EG$22,0,IF(EG$22-$D$7&gt;=$E183,IF(COUNTIF($KZ183:MF183,"&gt;0")&gt;0,VLOOKUP($C183,Input!$A$8:$HV$21,MATCH($DP$21+COUNTIF($KZ183:MF183,"&gt;0"),Input!$A$6:$HV$6,0),FALSE),0),0))*$D183*$F183</f>
        <v>0</v>
      </c>
      <c r="EH183" s="1">
        <f>IF($E183+$I183+$D$7&lt;=EH$22,0,IF(EH$22-$D$7&gt;=$E183,IF(COUNTIF($KZ183:MG183,"&gt;0")&gt;0,VLOOKUP($C183,Input!$A$8:$HV$21,MATCH($DP$21+COUNTIF($KZ183:MG183,"&gt;0"),Input!$A$6:$HV$6,0),FALSE),0),0))*$D183*$F183</f>
        <v>0</v>
      </c>
      <c r="EI183" s="1">
        <f>IF($E183+$I183+$D$7&lt;=EI$22,0,IF(EI$22-$D$7&gt;=$E183,IF(COUNTIF($KZ183:MH183,"&gt;0")&gt;0,VLOOKUP($C183,Input!$A$8:$HV$21,MATCH($DP$21+COUNTIF($KZ183:MH183,"&gt;0"),Input!$A$6:$HV$6,0),FALSE),0),0))*$D183*$F183</f>
        <v>0</v>
      </c>
      <c r="EJ183" s="1">
        <f>IF($E183+$I183+$D$7&lt;=EJ$22,0,IF(EJ$22-$D$7&gt;=$E183,IF(COUNTIF($KZ183:MI183,"&gt;0")&gt;0,VLOOKUP($C183,Input!$A$8:$HV$21,MATCH($DP$21+COUNTIF($KZ183:MI183,"&gt;0"),Input!$A$6:$HV$6,0),FALSE),0),0))*$D183*$F183</f>
        <v>0</v>
      </c>
      <c r="EK183" s="1">
        <f>IF($E183+$I183+$D$7&lt;=EK$22,0,IF(EK$22-$D$7&gt;=$E183,IF(COUNTIF($KZ183:MJ183,"&gt;0")&gt;0,VLOOKUP($C183,Input!$A$8:$HV$21,MATCH($DP$21+COUNTIF($KZ183:MJ183,"&gt;0"),Input!$A$6:$HV$6,0),FALSE),0),0))*$D183*$F183</f>
        <v>0</v>
      </c>
      <c r="EL183" s="1">
        <f>IF($E183+$I183+$D$7&lt;=EL$22,0,IF(EL$22-$D$7&gt;=$E183,IF(COUNTIF($KZ183:MK183,"&gt;0")&gt;0,VLOOKUP($C183,Input!$A$8:$HV$21,MATCH($DP$21+COUNTIF($KZ183:MK183,"&gt;0"),Input!$A$6:$HV$6,0),FALSE),0),0))*$D183*$F183</f>
        <v>0</v>
      </c>
      <c r="EM183" s="1">
        <f>IF($E183+$I183+$D$7&lt;=EM$22,0,IF(EM$22-$D$7&gt;=$E183,IF(COUNTIF($KZ183:ML183,"&gt;0")&gt;0,VLOOKUP($C183,Input!$A$8:$HV$21,MATCH($DP$21+COUNTIF($KZ183:ML183,"&gt;0"),Input!$A$6:$HV$6,0),FALSE),0),0))*$D183*$F183</f>
        <v>0</v>
      </c>
      <c r="EN183" s="1">
        <f>IF($E183+$I183+$D$7&lt;=EN$22,0,IF(EN$22-$D$7&gt;=$E183,IF(COUNTIF($KZ183:MM183,"&gt;0")&gt;0,VLOOKUP($C183,Input!$A$8:$HV$21,MATCH($DP$21+COUNTIF($KZ183:MM183,"&gt;0"),Input!$A$6:$HV$6,0),FALSE),0),0))*$D183*$F183</f>
        <v>0</v>
      </c>
      <c r="EO183" s="1">
        <f>IF($E183+$I183+$D$7&lt;=EO$22,0,IF(EO$22-$D$7&gt;=$E183,IF(COUNTIF($KZ183:MN183,"&gt;0")&gt;0,VLOOKUP($C183,Input!$A$8:$HV$21,MATCH($DP$21+COUNTIF($KZ183:MN183,"&gt;0"),Input!$A$6:$HV$6,0),FALSE),0),0))*$D183*$F183</f>
        <v>0</v>
      </c>
      <c r="EP183" s="1">
        <f>IF($E183+$I183+$D$7&lt;=EP$22,0,IF(EP$22-$D$7&gt;=$E183,IF(COUNTIF($KZ183:MO183,"&gt;0")&gt;0,VLOOKUP($C183,Input!$A$8:$HV$21,MATCH($DP$21+COUNTIF($KZ183:MO183,"&gt;0"),Input!$A$6:$HV$6,0),FALSE),0),0))*$D183*$F183</f>
        <v>0</v>
      </c>
      <c r="EQ183" s="1">
        <f>IF($E183+$I183+$D$7&lt;=EQ$22,0,IF(EQ$22-$D$7&gt;=$E183,IF(COUNTIF($KZ183:MP183,"&gt;0")&gt;0,VLOOKUP($C183,Input!$A$8:$HV$21,MATCH($DP$21+COUNTIF($KZ183:MP183,"&gt;0"),Input!$A$6:$HV$6,0),FALSE),0),0))*$D183*$F183</f>
        <v>0</v>
      </c>
      <c r="ER183" s="1">
        <f>IF($E183+$I183+$D$7&lt;=ER$22,0,IF(ER$22-$D$7&gt;=$E183,IF(COUNTIF($KZ183:MQ183,"&gt;0")&gt;0,VLOOKUP($C183,Input!$A$8:$HV$21,MATCH($DP$21+COUNTIF($KZ183:MQ183,"&gt;0"),Input!$A$6:$HV$6,0),FALSE),0),0))*$D183*$F183</f>
        <v>0</v>
      </c>
      <c r="ES183" s="1">
        <f>IF($E183+$I183+$D$7&lt;=ES$22,0,IF(ES$22-$D$7&gt;=$E183,IF(COUNTIF($KZ183:MR183,"&gt;0")&gt;0,VLOOKUP($C183,Input!$A$8:$HV$21,MATCH($DP$21+COUNTIF($KZ183:MR183,"&gt;0"),Input!$A$6:$HV$6,0),FALSE),0),0))*$D183*$F183</f>
        <v>0</v>
      </c>
      <c r="ET183" s="1">
        <f>IF($E183+$I183+$D$7&lt;=ET$22,0,IF(ET$22-$D$7&gt;=$E183,IF(COUNTIF($KZ183:MS183,"&gt;0")&gt;0,VLOOKUP($C183,Input!$A$8:$HV$21,MATCH($DP$21+COUNTIF($KZ183:MS183,"&gt;0"),Input!$A$6:$HV$6,0),FALSE),0),0))*$D183*$F183</f>
        <v>0</v>
      </c>
      <c r="EU183" s="1">
        <f>IF($E183+$I183+$D$7&lt;=EU$22,0,IF(EU$22-$D$7&gt;=$E183,IF(COUNTIF($KZ183:MT183,"&gt;0")&gt;0,VLOOKUP($C183,Input!$A$8:$HV$21,MATCH($DP$21+COUNTIF($KZ183:MT183,"&gt;0"),Input!$A$6:$HV$6,0),FALSE),0),0))*$D183*$F183</f>
        <v>0</v>
      </c>
      <c r="EV183" s="1">
        <f>IF($E183+$I183+$D$7&lt;=EV$22,0,IF(EV$22-$D$7&gt;=$E183,IF(COUNTIF($KZ183:MU183,"&gt;0")&gt;0,VLOOKUP($C183,Input!$A$8:$HV$21,MATCH($DP$21+COUNTIF($KZ183:MU183,"&gt;0"),Input!$A$6:$HV$6,0),FALSE),0),0))*$D183*$F183</f>
        <v>0</v>
      </c>
      <c r="EW183" s="1">
        <f>IF($E183+$I183+$D$7&lt;=EW$22,0,IF(EW$22-$D$7&gt;=$E183,IF(COUNTIF($KZ183:MV183,"&gt;0")&gt;0,VLOOKUP($C183,Input!$A$8:$HV$21,MATCH($DP$21+COUNTIF($KZ183:MV183,"&gt;0"),Input!$A$6:$HV$6,0),FALSE),0),0))*$D183*$F183</f>
        <v>0</v>
      </c>
      <c r="EX183" s="1">
        <f>IF($E183+$I183+$D$7&lt;=EX$22,0,IF(EX$22-$D$7&gt;=$E183,IF(COUNTIF($KZ183:MW183,"&gt;0")&gt;0,VLOOKUP($C183,Input!$A$8:$HV$21,MATCH($DP$21+COUNTIF($KZ183:MW183,"&gt;0"),Input!$A$6:$HV$6,0),FALSE),0),0))*$D183*$F183</f>
        <v>0</v>
      </c>
      <c r="EY183" s="1">
        <f>IF($E183+$I183+$D$7&lt;=EY$22,0,IF(EY$22-$D$7&gt;=$E183,IF(COUNTIF($KZ183:MX183,"&gt;0")&gt;0,VLOOKUP($C183,Input!$A$8:$HV$21,MATCH($DP$21+COUNTIF($KZ183:MX183,"&gt;0"),Input!$A$6:$HV$6,0),FALSE),0),0))*$D183*$F183</f>
        <v>0</v>
      </c>
      <c r="EZ183" s="1"/>
      <c r="FA183" t="str">
        <f>VLOOKUP($C183,Input!$A$8:$GZ$39,MATCH(FA$21,Input!$A$6:$GZ$6,0),FALSE)</f>
        <v>NA</v>
      </c>
      <c r="FB183">
        <f>IF((VLOOKUP($C183,Input!$A$8:$GZ$39,MATCH(FB$21,Input!$A$6:$GZ$6,0),FALSE))="Y",$D183/VLOOKUP($C183,Input!$A$8:$GZ$39,MATCH(FC$21,Input!$A$6:$GZ$6,0),FALSE),0)</f>
        <v>0</v>
      </c>
      <c r="FC183">
        <f>IF((VLOOKUP($C183,Input!$A$8:$GZ$39,MATCH(FB$21,Input!$A$6:$GZ$6,0),FALSE))="Y",0,IF((VLOOKUP($C183,Input!$A$8:$GZ$39,MATCH(FC$21,Input!$A$6:$GZ$6,0),FALSE))&gt;0,$D183/VLOOKUP($C183,Input!$A$8:$GZ$39,MATCH(FC$21,Input!$A$6:$GZ$6,0),FALSE),0))</f>
        <v>0</v>
      </c>
      <c r="FD183" s="1">
        <f>+IF($E183=FD$22,VLOOKUP($C183,Input!$A$8:$GZ$39,MATCH(FD$21,Input!$A$6:$GZ$6,0),FALSE),0)*IF(FD$110&gt;=MAX(FC$110:$FD$110),MIN((FD$110-MAX(FC$110:$FD$110)),(FD$110-FC$110)),0)+IF($E183=FD$22,VLOOKUP($C183,Input!$A$8:$GZ$39,MATCH(FD$21,Input!$A$6:$GZ$6,0),FALSE),0)*IF(FD$109&gt;=MAX(FC$109:$FD$109),MIN((FD$109-MAX(FC$109:$FD$109)),(FD$109-FC$109)),0)</f>
        <v>0</v>
      </c>
      <c r="FE183" s="1">
        <f>+IF($E183=FE$22,VLOOKUP($C183,Input!$A$8:$GZ$39,MATCH(FE$21,Input!$A$6:$GZ$6,0),FALSE),0)*IF(FE$110&gt;=MAX(FD$110:$FD$110),MIN((FE$110-MAX(FD$110:$FD$110)),(FE$110-FD$110)),0)+IF($E183=FE$22,VLOOKUP($C183,Input!$A$8:$GZ$39,MATCH(FE$21,Input!$A$6:$GZ$6,0),FALSE),0)*IF(FE$109&gt;=MAX(FD$109:$FD$109),MIN((FE$109-MAX(FD$109:$FD$109)),(FE$109-FD$109)),0)</f>
        <v>0</v>
      </c>
      <c r="FF183" s="1">
        <f>+IF($E183=FF$22,VLOOKUP($C183,Input!$A$8:$GZ$39,MATCH(FF$21,Input!$A$6:$GZ$6,0),FALSE),0)*IF(FF$110&gt;=MAX($FD$110:FE$110),MIN((FF$110-MAX($FD$110:FE$110)),(FF$110-FE$110)),0)+IF($E183=FF$22,VLOOKUP($C183,Input!$A$8:$GZ$39,MATCH(FF$21,Input!$A$6:$GZ$6,0),FALSE),0)*IF(FF$109&gt;=MAX($FD$109:FE$109),MIN((FF$109-MAX($FD$109:FE$109)),(FF$109-FE$109)),0)</f>
        <v>0</v>
      </c>
      <c r="FG183" s="1">
        <f>+IF($E183=FG$22,VLOOKUP($C183,Input!$A$8:$GZ$39,MATCH(FG$21,Input!$A$6:$GZ$6,0),FALSE),0)*IF(FG$110&gt;=MAX($FD$110:FF$110),MIN((FG$110-MAX($FD$110:FF$110)),(FG$110-FF$110)),0)+IF($E183=FG$22,VLOOKUP($C183,Input!$A$8:$GZ$39,MATCH(FG$21,Input!$A$6:$GZ$6,0),FALSE),0)*IF(FG$109&gt;=MAX($FD$109:FF$109),MIN((FG$109-MAX($FD$109:FF$109)),(FG$109-FF$109)),0)</f>
        <v>0</v>
      </c>
      <c r="FH183" s="1">
        <f>+IF($E183=FH$22,VLOOKUP($C183,Input!$A$8:$GZ$39,MATCH(FH$21,Input!$A$6:$GZ$6,0),FALSE),0)*IF(FH$110&gt;=MAX($FD$110:FG$110),MIN((FH$110-MAX($FD$110:FG$110)),(FH$110-FG$110)),0)+IF($E183=FH$22,VLOOKUP($C183,Input!$A$8:$GZ$39,MATCH(FH$21,Input!$A$6:$GZ$6,0),FALSE),0)*IF(FH$109&gt;=MAX($FD$109:FG$109),MIN((FH$109-MAX($FD$109:FG$109)),(FH$109-FG$109)),0)</f>
        <v>0</v>
      </c>
      <c r="FI183" s="1">
        <f>+IF($E183=FI$22,VLOOKUP($C183,Input!$A$8:$GZ$39,MATCH(FI$21,Input!$A$6:$GZ$6,0),FALSE),0)*IF(FI$110&gt;=MAX($FD$110:FH$110),MIN((FI$110-MAX($FD$110:FH$110)),(FI$110-FH$110)),0)+IF($E183=FI$22,VLOOKUP($C183,Input!$A$8:$GZ$39,MATCH(FI$21,Input!$A$6:$GZ$6,0),FALSE),0)*IF(FI$109&gt;=MAX($FD$109:FH$109),MIN((FI$109-MAX($FD$109:FH$109)),(FI$109-FH$109)),0)</f>
        <v>0</v>
      </c>
      <c r="FJ183" s="1">
        <f>+IF($E183=FJ$22,VLOOKUP($C183,Input!$A$8:$GZ$39,MATCH(FJ$21,Input!$A$6:$GZ$6,0),FALSE),0)*IF(FJ$110&gt;=MAX($FD$110:FI$110),MIN((FJ$110-MAX($FD$110:FI$110)),(FJ$110-FI$110)),0)+IF($E183=FJ$22,VLOOKUP($C183,Input!$A$8:$GZ$39,MATCH(FJ$21,Input!$A$6:$GZ$6,0),FALSE),0)*IF(FJ$109&gt;=MAX($FD$109:FI$109),MIN((FJ$109-MAX($FD$109:FI$109)),(FJ$109-FI$109)),0)</f>
        <v>0</v>
      </c>
      <c r="FK183" s="1">
        <f>+IF($E183=FK$22,VLOOKUP($C183,Input!$A$8:$GZ$39,MATCH(FK$21,Input!$A$6:$GZ$6,0),FALSE),0)*IF(FK$110&gt;=MAX($FD$110:FJ$110),MIN((FK$110-MAX($FD$110:FJ$110)),(FK$110-FJ$110)),0)+IF($E183=FK$22,VLOOKUP($C183,Input!$A$8:$GZ$39,MATCH(FK$21,Input!$A$6:$GZ$6,0),FALSE),0)*IF(FK$109&gt;=MAX($FD$109:FJ$109),MIN((FK$109-MAX($FD$109:FJ$109)),(FK$109-FJ$109)),0)</f>
        <v>0</v>
      </c>
      <c r="FL183" s="1">
        <f>+IF($E183=FL$22,VLOOKUP($C183,Input!$A$8:$GZ$39,MATCH(FL$21,Input!$A$6:$GZ$6,0),FALSE),0)*IF(FL$110&gt;=MAX($FD$110:FK$110),MIN((FL$110-MAX($FD$110:FK$110)),(FL$110-FK$110)),0)+IF($E183=FL$22,VLOOKUP($C183,Input!$A$8:$GZ$39,MATCH(FL$21,Input!$A$6:$GZ$6,0),FALSE),0)*IF(FL$109&gt;=MAX($FD$109:FK$109),MIN((FL$109-MAX($FD$109:FK$109)),(FL$109-FK$109)),0)</f>
        <v>0</v>
      </c>
      <c r="FM183" s="1">
        <f>+IF($E183=FM$22,VLOOKUP($C183,Input!$A$8:$GZ$39,MATCH(FM$21,Input!$A$6:$GZ$6,0),FALSE),0)*IF(FM$110&gt;=MAX($FD$110:FL$110),MIN((FM$110-MAX($FD$110:FL$110)),(FM$110-FL$110)),0)+IF($E183=FM$22,VLOOKUP($C183,Input!$A$8:$GZ$39,MATCH(FM$21,Input!$A$6:$GZ$6,0),FALSE),0)*IF(FM$109&gt;=MAX($FD$109:FL$109),MIN((FM$109-MAX($FD$109:FL$109)),(FM$109-FL$109)),0)</f>
        <v>0</v>
      </c>
      <c r="FN183" s="1">
        <f>+IF($E183=FN$22,VLOOKUP($C183,Input!$A$8:$GZ$39,MATCH(FN$21,Input!$A$6:$GZ$6,0),FALSE),0)*IF(FN$110&gt;=MAX($FD$110:FM$110),MIN((FN$110-MAX($FD$110:FM$110)),(FN$110-FM$110)),0)+IF($E183=FN$22,VLOOKUP($C183,Input!$A$8:$GZ$39,MATCH(FN$21,Input!$A$6:$GZ$6,0),FALSE),0)*IF(FN$109&gt;=MAX($FD$109:FM$109),MIN((FN$109-MAX($FD$109:FM$109)),(FN$109-FM$109)),0)</f>
        <v>0</v>
      </c>
      <c r="FO183" s="1">
        <f>+IF($E183=FO$22,VLOOKUP($C183,Input!$A$8:$GZ$39,MATCH(FO$21,Input!$A$6:$GZ$6,0),FALSE),0)*IF(FO$110&gt;=MAX($FD$110:FN$110),MIN((FO$110-MAX($FD$110:FN$110)),(FO$110-FN$110)),0)+IF($E183=FO$22,VLOOKUP($C183,Input!$A$8:$GZ$39,MATCH(FO$21,Input!$A$6:$GZ$6,0),FALSE),0)*IF(FO$109&gt;=MAX($FD$109:FN$109),MIN((FO$109-MAX($FD$109:FN$109)),(FO$109-FN$109)),0)</f>
        <v>0</v>
      </c>
      <c r="FP183" s="1">
        <f>+IF($E183=FP$22,VLOOKUP($C183,Input!$A$8:$GZ$39,MATCH(FP$21,Input!$A$6:$GZ$6,0),FALSE),0)*IF(FP$110&gt;=MAX($FD$110:FO$110),MIN((FP$110-MAX($FD$110:FO$110)),(FP$110-FO$110)),0)+IF($E183=FP$22,VLOOKUP($C183,Input!$A$8:$GZ$39,MATCH(FP$21,Input!$A$6:$GZ$6,0),FALSE),0)*IF(FP$109&gt;=MAX($FD$109:FO$109),MIN((FP$109-MAX($FD$109:FO$109)),(FP$109-FO$109)),0)</f>
        <v>0</v>
      </c>
      <c r="FQ183" s="1">
        <f>+IF($E183=FQ$22,VLOOKUP($C183,Input!$A$8:$GZ$39,MATCH(FQ$21,Input!$A$6:$GZ$6,0),FALSE),0)*IF(FQ$110&gt;=MAX($FD$110:FP$110),MIN((FQ$110-MAX($FD$110:FP$110)),(FQ$110-FP$110)),0)+IF($E183=FQ$22,VLOOKUP($C183,Input!$A$8:$GZ$39,MATCH(FQ$21,Input!$A$6:$GZ$6,0),FALSE),0)*IF(FQ$109&gt;=MAX($FD$109:FP$109),MIN((FQ$109-MAX($FD$109:FP$109)),(FQ$109-FP$109)),0)</f>
        <v>0</v>
      </c>
      <c r="FR183" s="1">
        <f>+IF($E183=FR$22,VLOOKUP($C183,Input!$A$8:$GZ$39,MATCH(FR$21,Input!$A$6:$GZ$6,0),FALSE),0)*IF(FR$110&gt;=MAX($FD$110:FQ$110),MIN((FR$110-MAX($FD$110:FQ$110)),(FR$110-FQ$110)),0)+IF($E183=FR$22,VLOOKUP($C183,Input!$A$8:$GZ$39,MATCH(FR$21,Input!$A$6:$GZ$6,0),FALSE),0)*IF(FR$109&gt;=MAX($FD$109:FQ$109),MIN((FR$109-MAX($FD$109:FQ$109)),(FR$109-FQ$109)),0)</f>
        <v>0</v>
      </c>
      <c r="FS183" s="1">
        <f>+IF($E183=FS$22,VLOOKUP($C183,Input!$A$8:$GZ$39,MATCH(FS$21,Input!$A$6:$GZ$6,0),FALSE),0)*IF(FS$110&gt;=MAX($FD$110:FR$110),MIN((FS$110-MAX($FD$110:FR$110)),(FS$110-FR$110)),0)+IF($E183=FS$22,VLOOKUP($C183,Input!$A$8:$GZ$39,MATCH(FS$21,Input!$A$6:$GZ$6,0),FALSE),0)*IF(FS$109&gt;=MAX($FD$109:FR$109),MIN((FS$109-MAX($FD$109:FR$109)),(FS$109-FR$109)),0)</f>
        <v>0</v>
      </c>
      <c r="FT183" s="1">
        <f>+IF($E183=FT$22,VLOOKUP($C183,Input!$A$8:$GZ$39,MATCH(FT$21,Input!$A$6:$GZ$6,0),FALSE),0)*IF(FT$110&gt;=MAX($FD$110:FS$110),MIN((FT$110-MAX($FD$110:FS$110)),(FT$110-FS$110)),0)+IF($E183=FT$22,VLOOKUP($C183,Input!$A$8:$GZ$39,MATCH(FT$21,Input!$A$6:$GZ$6,0),FALSE),0)*IF(FT$109&gt;=MAX($FD$109:FS$109),MIN((FT$109-MAX($FD$109:FS$109)),(FT$109-FS$109)),0)</f>
        <v>0</v>
      </c>
      <c r="FU183" s="1">
        <f>+IF($E183=FU$22,VLOOKUP($C183,Input!$A$8:$GZ$39,MATCH(FU$21,Input!$A$6:$GZ$6,0),FALSE),0)*IF(FU$110&gt;=MAX($FD$110:FT$110),MIN((FU$110-MAX($FD$110:FT$110)),(FU$110-FT$110)),0)+IF($E183=FU$22,VLOOKUP($C183,Input!$A$8:$GZ$39,MATCH(FU$21,Input!$A$6:$GZ$6,0),FALSE),0)*IF(FU$109&gt;=MAX($FD$109:FT$109),MIN((FU$109-MAX($FD$109:FT$109)),(FU$109-FT$109)),0)</f>
        <v>0</v>
      </c>
      <c r="FV183" s="1">
        <f>+IF($E183=FV$22,VLOOKUP($C183,Input!$A$8:$GZ$39,MATCH(FV$21,Input!$A$6:$GZ$6,0),FALSE),0)*IF(FV$110&gt;=MAX($FD$110:FU$110),MIN((FV$110-MAX($FD$110:FU$110)),(FV$110-FU$110)),0)+IF($E183=FV$22,VLOOKUP($C183,Input!$A$8:$GZ$39,MATCH(FV$21,Input!$A$6:$GZ$6,0),FALSE),0)*IF(FV$109&gt;=MAX($FD$109:FU$109),MIN((FV$109-MAX($FD$109:FU$109)),(FV$109-FU$109)),0)</f>
        <v>0</v>
      </c>
      <c r="FW183" s="1">
        <f>+IF($E183=FW$22,VLOOKUP($C183,Input!$A$8:$GZ$39,MATCH(FW$21,Input!$A$6:$GZ$6,0),FALSE),0)*IF(FW$110&gt;=MAX($FD$110:FV$110),MIN((FW$110-MAX($FD$110:FV$110)),(FW$110-FV$110)),0)+IF($E183=FW$22,VLOOKUP($C183,Input!$A$8:$GZ$39,MATCH(FW$21,Input!$A$6:$GZ$6,0),FALSE),0)*IF(FW$109&gt;=MAX($FD$109:FV$109),MIN((FW$109-MAX($FD$109:FV$109)),(FW$109-FV$109)),0)</f>
        <v>0</v>
      </c>
      <c r="FX183" s="1">
        <f>+IF($E183=FX$22,VLOOKUP($C183,Input!$A$8:$GZ$39,MATCH(FX$21,Input!$A$6:$GZ$6,0),FALSE),0)*IF(FX$110&gt;=MAX($FD$110:FW$110),MIN((FX$110-MAX($FD$110:FW$110)),(FX$110-FW$110)),0)+IF($E183=FX$22,VLOOKUP($C183,Input!$A$8:$GZ$39,MATCH(FX$21,Input!$A$6:$GZ$6,0),FALSE),0)*IF(FX$109&gt;=MAX($FD$109:FW$109),MIN((FX$109-MAX($FD$109:FW$109)),(FX$109-FW$109)),0)</f>
        <v>0</v>
      </c>
      <c r="FY183" s="1">
        <f>+IF($E183=FY$22,VLOOKUP($C183,Input!$A$8:$GZ$39,MATCH(FY$21,Input!$A$6:$GZ$6,0),FALSE),0)*IF(FY$110&gt;=MAX($FD$110:FX$110),MIN((FY$110-MAX($FD$110:FX$110)),(FY$110-FX$110)),0)+IF($E183=FY$22,VLOOKUP($C183,Input!$A$8:$GZ$39,MATCH(FY$21,Input!$A$6:$GZ$6,0),FALSE),0)*IF(FY$109&gt;=MAX($FD$109:FX$109),MIN((FY$109-MAX($FD$109:FX$109)),(FY$109-FX$109)),0)</f>
        <v>0</v>
      </c>
      <c r="FZ183" s="1">
        <f>+IF($E183=FZ$22,VLOOKUP($C183,Input!$A$8:$GZ$39,MATCH(FZ$21,Input!$A$6:$GZ$6,0),FALSE),0)*IF(FZ$110&gt;=MAX($FD$110:FY$110),MIN((FZ$110-MAX($FD$110:FY$110)),(FZ$110-FY$110)),0)+IF($E183=FZ$22,VLOOKUP($C183,Input!$A$8:$GZ$39,MATCH(FZ$21,Input!$A$6:$GZ$6,0),FALSE),0)*IF(FZ$109&gt;=MAX($FD$109:FY$109),MIN((FZ$109-MAX($FD$109:FY$109)),(FZ$109-FY$109)),0)</f>
        <v>0</v>
      </c>
      <c r="GA183" s="1">
        <f>+IF($E183=GA$22,VLOOKUP($C183,Input!$A$8:$GZ$39,MATCH(GA$21,Input!$A$6:$GZ$6,0),FALSE),0)*IF(GA$110&gt;=MAX($FD$110:FZ$110),MIN((GA$110-MAX($FD$110:FZ$110)),(GA$110-FZ$110)),0)+IF($E183=GA$22,VLOOKUP($C183,Input!$A$8:$GZ$39,MATCH(GA$21,Input!$A$6:$GZ$6,0),FALSE),0)*IF(GA$109&gt;=MAX($FD$109:FZ$109),MIN((GA$109-MAX($FD$109:FZ$109)),(GA$109-FZ$109)),0)</f>
        <v>0</v>
      </c>
      <c r="GB183" s="1">
        <f>+IF($E183=GB$22,VLOOKUP($C183,Input!$A$8:$GZ$39,MATCH(GB$21,Input!$A$6:$GZ$6,0),FALSE),0)*IF(GB$110&gt;=MAX($FD$110:GA$110),MIN((GB$110-MAX($FD$110:GA$110)),(GB$110-GA$110)),0)+IF($E183=GB$22,VLOOKUP($C183,Input!$A$8:$GZ$39,MATCH(GB$21,Input!$A$6:$GZ$6,0),FALSE),0)*IF(GB$109&gt;=MAX($FD$109:GA$109),MIN((GB$109-MAX($FD$109:GA$109)),(GB$109-GA$109)),0)</f>
        <v>0</v>
      </c>
      <c r="GC183" s="1">
        <f>+IF($E183=GC$22,VLOOKUP($C183,Input!$A$8:$GZ$39,MATCH(GC$21,Input!$A$6:$GZ$6,0),FALSE),0)*IF(GC$110&gt;=MAX($FD$110:GB$110),MIN((GC$110-MAX($FD$110:GB$110)),(GC$110-GB$110)),0)+IF($E183=GC$22,VLOOKUP($C183,Input!$A$8:$GZ$39,MATCH(GC$21,Input!$A$6:$GZ$6,0),FALSE),0)*IF(GC$109&gt;=MAX($FD$109:GB$109),MIN((GC$109-MAX($FD$109:GB$109)),(GC$109-GB$109)),0)</f>
        <v>0</v>
      </c>
      <c r="GD183" s="1">
        <f>+IF($E183=GD$22,VLOOKUP($C183,Input!$A$8:$GZ$39,MATCH(GD$21,Input!$A$6:$GZ$6,0),FALSE),0)*IF(GD$110&gt;=MAX($FD$110:GC$110),MIN((GD$110-MAX($FD$110:GC$110)),(GD$110-GC$110)),0)+IF($E183=GD$22,VLOOKUP($C183,Input!$A$8:$GZ$39,MATCH(GD$21,Input!$A$6:$GZ$6,0),FALSE),0)*IF(GD$109&gt;=MAX($FD$109:GC$109),MIN((GD$109-MAX($FD$109:GC$109)),(GD$109-GC$109)),0)</f>
        <v>0</v>
      </c>
      <c r="GE183" s="1">
        <f>+IF($E183=GE$22,VLOOKUP($C183,Input!$A$8:$GZ$39,MATCH(GE$21,Input!$A$6:$GZ$6,0),FALSE),0)*IF(GE$110&gt;=MAX($FD$110:GD$110),MIN((GE$110-MAX($FD$110:GD$110)),(GE$110-GD$110)),0)+IF($E183=GE$22,VLOOKUP($C183,Input!$A$8:$GZ$39,MATCH(GE$21,Input!$A$6:$GZ$6,0),FALSE),0)*IF(GE$109&gt;=MAX($FD$109:GD$109),MIN((GE$109-MAX($FD$109:GD$109)),(GE$109-GD$109)),0)</f>
        <v>0</v>
      </c>
      <c r="GF183" s="1">
        <f>+IF($E183=GF$22,VLOOKUP($C183,Input!$A$8:$GZ$39,MATCH(GF$21,Input!$A$6:$GZ$6,0),FALSE),0)*IF(GF$110&gt;=MAX($FD$110:GE$110),MIN((GF$110-MAX($FD$110:GE$110)),(GF$110-GE$110)),0)+IF($E183=GF$22,VLOOKUP($C183,Input!$A$8:$GZ$39,MATCH(GF$21,Input!$A$6:$GZ$6,0),FALSE),0)*IF(GF$109&gt;=MAX($FD$109:GE$109),MIN((GF$109-MAX($FD$109:GE$109)),(GF$109-GE$109)),0)</f>
        <v>0</v>
      </c>
      <c r="GG183" s="1">
        <f>+IF($E183=GG$22,VLOOKUP($C183,Input!$A$8:$GZ$39,MATCH(GG$21,Input!$A$6:$GZ$6,0),FALSE),0)*IF(GG$110&gt;=MAX($FD$110:GF$110),MIN((GG$110-MAX($FD$110:GF$110)),(GG$110-GF$110)),0)+IF($E183=GG$22,VLOOKUP($C183,Input!$A$8:$GZ$39,MATCH(GG$21,Input!$A$6:$GZ$6,0),FALSE),0)*IF(GG$109&gt;=MAX($FD$109:GF$109),MIN((GG$109-MAX($FD$109:GF$109)),(GG$109-GF$109)),0)</f>
        <v>0</v>
      </c>
      <c r="GH183" s="1">
        <f>+IF($E183=GH$22,VLOOKUP($C183,Input!$A$8:$GZ$39,MATCH(GH$21,Input!$A$6:$GZ$6,0),FALSE),0)*IF(GH$110&gt;=MAX($FD$110:GG$110),MIN((GH$110-MAX($FD$110:GG$110)),(GH$110-GG$110)),0)+IF($E183=GH$22,VLOOKUP($C183,Input!$A$8:$GZ$39,MATCH(GH$21,Input!$A$6:$GZ$6,0),FALSE),0)*IF(GH$109&gt;=MAX($FD$109:GG$109),MIN((GH$109-MAX($FD$109:GG$109)),(GH$109-GG$109)),0)</f>
        <v>0</v>
      </c>
      <c r="GI183" s="1">
        <f>+IF($E183=GI$22,VLOOKUP($C183,Input!$A$8:$GZ$39,MATCH(GI$21,Input!$A$6:$GZ$6,0),FALSE),0)*IF(GI$110&gt;=MAX($FD$110:GH$110),MIN((GI$110-MAX($FD$110:GH$110)),(GI$110-GH$110)),0)+IF($E183=GI$22,VLOOKUP($C183,Input!$A$8:$GZ$39,MATCH(GI$21,Input!$A$6:$GZ$6,0),FALSE),0)*IF(GI$109&gt;=MAX($FD$109:GH$109),MIN((GI$109-MAX($FD$109:GH$109)),(GI$109-GH$109)),0)</f>
        <v>0</v>
      </c>
      <c r="GJ183" s="1">
        <f>+IF($E183=GJ$22,VLOOKUP($C183,Input!$A$8:$GZ$39,MATCH(GJ$21,Input!$A$6:$GZ$6,0),FALSE),0)*IF(GJ$110&gt;=MAX($FD$110:GI$110),MIN((GJ$110-MAX($FD$110:GI$110)),(GJ$110-GI$110)),0)+IF($E183=GJ$22,VLOOKUP($C183,Input!$A$8:$GZ$39,MATCH(GJ$21,Input!$A$6:$GZ$6,0),FALSE),0)*IF(GJ$109&gt;=MAX($FD$109:GI$109),MIN((GJ$109-MAX($FD$109:GI$109)),(GJ$109-GI$109)),0)</f>
        <v>0</v>
      </c>
      <c r="GK183" s="1">
        <f>+IF($E183=GK$22,VLOOKUP($C183,Input!$A$8:$GZ$39,MATCH(GK$21,Input!$A$6:$GZ$6,0),FALSE),0)*IF(GK$110&gt;=MAX($FD$110:GJ$110),MIN((GK$110-MAX($FD$110:GJ$110)),(GK$110-GJ$110)),0)+IF($E183=GK$22,VLOOKUP($C183,Input!$A$8:$GZ$39,MATCH(GK$21,Input!$A$6:$GZ$6,0),FALSE),0)*IF(GK$109&gt;=MAX($FD$109:GJ$109),MIN((GK$109-MAX($FD$109:GJ$109)),(GK$109-GJ$109)),0)</f>
        <v>0</v>
      </c>
      <c r="GL183" s="1">
        <f>+IF($E183=GL$22,VLOOKUP($C183,Input!$A$8:$GZ$39,MATCH(GL$21,Input!$A$6:$GZ$6,0),FALSE),0)*IF(GL$110&gt;=MAX($FD$110:GK$110),MIN((GL$110-MAX($FD$110:GK$110)),(GL$110-GK$110)),0)+IF($E183=GL$22,VLOOKUP($C183,Input!$A$8:$GZ$39,MATCH(GL$21,Input!$A$6:$GZ$6,0),FALSE),0)*IF(GL$109&gt;=MAX($FD$109:GK$109),MIN((GL$109-MAX($FD$109:GK$109)),(GL$109-GK$109)),0)</f>
        <v>0</v>
      </c>
      <c r="GM183" s="42"/>
      <c r="GN183" t="str">
        <f>VLOOKUP($C183,Input!$A$8:$GZ$39,MATCH(GN$21,Input!$A$6:$GZ$6,0),FALSE)</f>
        <v>NA</v>
      </c>
      <c r="GO183">
        <f>IF((VLOOKUP($C183,Input!$A$8:$GZ$39,MATCH(GO$21,Input!$A$6:$GZ$6,0),FALSE))="Y",$D183/VLOOKUP($C183,Input!$A$8:$GZ$39,MATCH(GP$21,Input!$A$6:$GZ$6,0),FALSE),0)</f>
        <v>0</v>
      </c>
      <c r="GP183">
        <f>IF((VLOOKUP($C183,Input!$A$8:$GZ$39,MATCH(GO$21,Input!$A$6:$GZ$6,0),FALSE))="Y",0,IF((VLOOKUP($C183,Input!$A$8:$GZ$39,MATCH(GP$21,Input!$A$6:$GZ$6,0),FALSE))&gt;0,$D183/VLOOKUP($C183,Input!$A$8:$GZ$39,MATCH(GP$21,Input!$A$6:$GZ$6,0),FALSE),0))</f>
        <v>0</v>
      </c>
      <c r="GQ183" s="1">
        <f>+IF($E183=GQ$22,VLOOKUP($C183,Input!$A$8:$GZ$39,MATCH(GQ$21,Input!$A$6:$GZ$6,0),FALSE),0)*IF(GQ$110&gt;=MAX($GP$110:GP$110),MIN((GQ$110-MAX($GP$110:GP$110)),(GQ$110-GP$110)),0)+IF($E183=GQ$22,VLOOKUP($C183,Input!$A$8:$GZ$39,MATCH(GQ$21,Input!$A$6:$GZ$6,0),FALSE),0)*IF(GQ$109&gt;=MAX($GP$109:GP$109),MIN((GQ$109-MAX($GP$109:GP$109)),(GQ$109-GP$109)),0)</f>
        <v>0</v>
      </c>
      <c r="GR183" s="1">
        <f>+IF($E183=GR$22,VLOOKUP($C183,Input!$A$8:$GZ$39,MATCH(GR$21,Input!$A$6:$GZ$6,0),FALSE),0)*IF(GR$110&gt;=MAX($GP$110:GQ$110),MIN((GR$110-MAX($GP$110:GQ$110)),(GR$110-GQ$110)),0)+IF($E183=GR$22,VLOOKUP($C183,Input!$A$8:$GZ$39,MATCH(GR$21,Input!$A$6:$GZ$6,0),FALSE),0)*IF(GR$109&gt;=MAX($GP$109:GQ$109),MIN((GR$109-MAX($GP$109:GQ$109)),(GR$109-GQ$109)),0)</f>
        <v>0</v>
      </c>
      <c r="GS183" s="1">
        <f>+IF($E183=GS$22,VLOOKUP($C183,Input!$A$8:$GZ$39,MATCH(GS$21,Input!$A$6:$GZ$6,0),FALSE),0)*IF(GS$110&gt;=MAX($GP$110:GR$110),MIN((GS$110-MAX($GP$110:GR$110)),(GS$110-GR$110)),0)+IF($E183=GS$22,VLOOKUP($C183,Input!$A$8:$GZ$39,MATCH(GS$21,Input!$A$6:$GZ$6,0),FALSE),0)*IF(GS$109&gt;=MAX($GP$109:GR$109),MIN((GS$109-MAX($GP$109:GR$109)),(GS$109-GR$109)),0)</f>
        <v>0</v>
      </c>
      <c r="GT183" s="1">
        <f>+IF($E183=GT$22,VLOOKUP($C183,Input!$A$8:$GZ$39,MATCH(GT$21,Input!$A$6:$GZ$6,0),FALSE),0)*IF(GT$110&gt;=MAX($GP$110:GS$110),MIN((GT$110-MAX($GP$110:GS$110)),(GT$110-GS$110)),0)+IF($E183=GT$22,VLOOKUP($C183,Input!$A$8:$GZ$39,MATCH(GT$21,Input!$A$6:$GZ$6,0),FALSE),0)*IF(GT$109&gt;=MAX($GP$109:GS$109),MIN((GT$109-MAX($GP$109:GS$109)),(GT$109-GS$109)),0)</f>
        <v>0</v>
      </c>
      <c r="GU183" s="1">
        <f>+IF($E183=GU$22,VLOOKUP($C183,Input!$A$8:$GZ$39,MATCH(GU$21,Input!$A$6:$GZ$6,0),FALSE),0)*IF(GU$110&gt;=MAX($GP$110:GT$110),MIN((GU$110-MAX($GP$110:GT$110)),(GU$110-GT$110)),0)+IF($E183=GU$22,VLOOKUP($C183,Input!$A$8:$GZ$39,MATCH(GU$21,Input!$A$6:$GZ$6,0),FALSE),0)*IF(GU$109&gt;=MAX($GP$109:GT$109),MIN((GU$109-MAX($GP$109:GT$109)),(GU$109-GT$109)),0)</f>
        <v>0</v>
      </c>
      <c r="GV183" s="1">
        <f>+IF($E183=GV$22,VLOOKUP($C183,Input!$A$8:$GZ$39,MATCH(GV$21,Input!$A$6:$GZ$6,0),FALSE),0)*IF(GV$110&gt;=MAX($GP$110:GU$110),MIN((GV$110-MAX($GP$110:GU$110)),(GV$110-GU$110)),0)+IF($E183=GV$22,VLOOKUP($C183,Input!$A$8:$GZ$39,MATCH(GV$21,Input!$A$6:$GZ$6,0),FALSE),0)*IF(GV$109&gt;=MAX($GP$109:GU$109),MIN((GV$109-MAX($GP$109:GU$109)),(GV$109-GU$109)),0)</f>
        <v>0</v>
      </c>
      <c r="GW183" s="1">
        <f>+IF($E183=GW$22,VLOOKUP($C183,Input!$A$8:$GZ$39,MATCH(GW$21,Input!$A$6:$GZ$6,0),FALSE),0)*IF(GW$110&gt;=MAX($GP$110:GV$110),MIN((GW$110-MAX($GP$110:GV$110)),(GW$110-GV$110)),0)+IF($E183=GW$22,VLOOKUP($C183,Input!$A$8:$GZ$39,MATCH(GW$21,Input!$A$6:$GZ$6,0),FALSE),0)*IF(GW$109&gt;=MAX($GP$109:GV$109),MIN((GW$109-MAX($GP$109:GV$109)),(GW$109-GV$109)),0)</f>
        <v>0</v>
      </c>
      <c r="GX183" s="1">
        <f>+IF($E183=GX$22,VLOOKUP($C183,Input!$A$8:$GZ$39,MATCH(GX$21,Input!$A$6:$GZ$6,0),FALSE),0)*IF(GX$110&gt;=MAX($GP$110:GW$110),MIN((GX$110-MAX($GP$110:GW$110)),(GX$110-GW$110)),0)+IF($E183=GX$22,VLOOKUP($C183,Input!$A$8:$GZ$39,MATCH(GX$21,Input!$A$6:$GZ$6,0),FALSE),0)*IF(GX$109&gt;=MAX($GP$109:GW$109),MIN((GX$109-MAX($GP$109:GW$109)),(GX$109-GW$109)),0)</f>
        <v>0</v>
      </c>
      <c r="GY183" s="1">
        <f>+IF($E183=GY$22,VLOOKUP($C183,Input!$A$8:$GZ$39,MATCH(GY$21,Input!$A$6:$GZ$6,0),FALSE),0)*IF(GY$110&gt;=MAX($GP$110:GX$110),MIN((GY$110-MAX($GP$110:GX$110)),(GY$110-GX$110)),0)+IF($E183=GY$22,VLOOKUP($C183,Input!$A$8:$GZ$39,MATCH(GY$21,Input!$A$6:$GZ$6,0),FALSE),0)*IF(GY$109&gt;=MAX($GP$109:GX$109),MIN((GY$109-MAX($GP$109:GX$109)),(GY$109-GX$109)),0)</f>
        <v>0</v>
      </c>
      <c r="GZ183" s="1">
        <f>+IF($E183=GZ$22,VLOOKUP($C183,Input!$A$8:$GZ$39,MATCH(GZ$21,Input!$A$6:$GZ$6,0),FALSE),0)*IF(GZ$110&gt;=MAX($GP$110:GY$110),MIN((GZ$110-MAX($GP$110:GY$110)),(GZ$110-GY$110)),0)+IF($E183=GZ$22,VLOOKUP($C183,Input!$A$8:$GZ$39,MATCH(GZ$21,Input!$A$6:$GZ$6,0),FALSE),0)*IF(GZ$109&gt;=MAX($GP$109:GY$109),MIN((GZ$109-MAX($GP$109:GY$109)),(GZ$109-GY$109)),0)</f>
        <v>0</v>
      </c>
      <c r="HA183" s="1">
        <f>+IF($E183=HA$22,VLOOKUP($C183,Input!$A$8:$GZ$39,MATCH(HA$21,Input!$A$6:$GZ$6,0),FALSE),0)*IF(HA$110&gt;=MAX($GP$110:GZ$110),MIN((HA$110-MAX($GP$110:GZ$110)),(HA$110-GZ$110)),0)+IF($E183=HA$22,VLOOKUP($C183,Input!$A$8:$GZ$39,MATCH(HA$21,Input!$A$6:$GZ$6,0),FALSE),0)*IF(HA$109&gt;=MAX($GP$109:GZ$109),MIN((HA$109-MAX($GP$109:GZ$109)),(HA$109-GZ$109)),0)</f>
        <v>0</v>
      </c>
      <c r="HB183" s="1">
        <f>+IF($E183=HB$22,VLOOKUP($C183,Input!$A$8:$GZ$39,MATCH(HB$21,Input!$A$6:$GZ$6,0),FALSE),0)*IF(HB$110&gt;=MAX($GP$110:HA$110),MIN((HB$110-MAX($GP$110:HA$110)),(HB$110-HA$110)),0)+IF($E183=HB$22,VLOOKUP($C183,Input!$A$8:$GZ$39,MATCH(HB$21,Input!$A$6:$GZ$6,0),FALSE),0)*IF(HB$109&gt;=MAX($GP$109:HA$109),MIN((HB$109-MAX($GP$109:HA$109)),(HB$109-HA$109)),0)</f>
        <v>0</v>
      </c>
      <c r="HC183" s="1">
        <f>+IF($E183=HC$22,VLOOKUP($C183,Input!$A$8:$GZ$39,MATCH(HC$21,Input!$A$6:$GZ$6,0),FALSE),0)*IF(HC$110&gt;=MAX($GP$110:HB$110),MIN((HC$110-MAX($GP$110:HB$110)),(HC$110-HB$110)),0)+IF($E183=HC$22,VLOOKUP($C183,Input!$A$8:$GZ$39,MATCH(HC$21,Input!$A$6:$GZ$6,0),FALSE),0)*IF(HC$109&gt;=MAX($GP$109:HB$109),MIN((HC$109-MAX($GP$109:HB$109)),(HC$109-HB$109)),0)</f>
        <v>0</v>
      </c>
      <c r="HD183" s="1">
        <f>+IF($E183=HD$22,VLOOKUP($C183,Input!$A$8:$GZ$39,MATCH(HD$21,Input!$A$6:$GZ$6,0),FALSE),0)*IF(HD$110&gt;=MAX($GP$110:HC$110),MIN((HD$110-MAX($GP$110:HC$110)),(HD$110-HC$110)),0)+IF($E183=HD$22,VLOOKUP($C183,Input!$A$8:$GZ$39,MATCH(HD$21,Input!$A$6:$GZ$6,0),FALSE),0)*IF(HD$109&gt;=MAX($GP$109:HC$109),MIN((HD$109-MAX($GP$109:HC$109)),(HD$109-HC$109)),0)</f>
        <v>0</v>
      </c>
      <c r="HE183" s="1">
        <f>+IF($E183=HE$22,VLOOKUP($C183,Input!$A$8:$GZ$39,MATCH(HE$21,Input!$A$6:$GZ$6,0),FALSE),0)*IF(HE$110&gt;=MAX($GP$110:HD$110),MIN((HE$110-MAX($GP$110:HD$110)),(HE$110-HD$110)),0)+IF($E183=HE$22,VLOOKUP($C183,Input!$A$8:$GZ$39,MATCH(HE$21,Input!$A$6:$GZ$6,0),FALSE),0)*IF(HE$109&gt;=MAX($GP$109:HD$109),MIN((HE$109-MAX($GP$109:HD$109)),(HE$109-HD$109)),0)</f>
        <v>0</v>
      </c>
      <c r="HF183" s="1">
        <f>+IF($E183=HF$22,VLOOKUP($C183,Input!$A$8:$GZ$39,MATCH(HF$21,Input!$A$6:$GZ$6,0),FALSE),0)*IF(HF$110&gt;=MAX($GP$110:HE$110),MIN((HF$110-MAX($GP$110:HE$110)),(HF$110-HE$110)),0)+IF($E183=HF$22,VLOOKUP($C183,Input!$A$8:$GZ$39,MATCH(HF$21,Input!$A$6:$GZ$6,0),FALSE),0)*IF(HF$109&gt;=MAX($GP$109:HE$109),MIN((HF$109-MAX($GP$109:HE$109)),(HF$109-HE$109)),0)</f>
        <v>0</v>
      </c>
      <c r="HG183" s="1">
        <f>+IF($E183=HG$22,VLOOKUP($C183,Input!$A$8:$GZ$39,MATCH(HG$21,Input!$A$6:$GZ$6,0),FALSE),0)*IF(HG$110&gt;=MAX($GP$110:HF$110),MIN((HG$110-MAX($GP$110:HF$110)),(HG$110-HF$110)),0)+IF($E183=HG$22,VLOOKUP($C183,Input!$A$8:$GZ$39,MATCH(HG$21,Input!$A$6:$GZ$6,0),FALSE),0)*IF(HG$109&gt;=MAX($GP$109:HF$109),MIN((HG$109-MAX($GP$109:HF$109)),(HG$109-HF$109)),0)</f>
        <v>0</v>
      </c>
      <c r="HH183" s="1">
        <f>+IF($E183=HH$22,VLOOKUP($C183,Input!$A$8:$GZ$39,MATCH(HH$21,Input!$A$6:$GZ$6,0),FALSE),0)*IF(HH$110&gt;=MAX($GP$110:HG$110),MIN((HH$110-MAX($GP$110:HG$110)),(HH$110-HG$110)),0)+IF($E183=HH$22,VLOOKUP($C183,Input!$A$8:$GZ$39,MATCH(HH$21,Input!$A$6:$GZ$6,0),FALSE),0)*IF(HH$109&gt;=MAX($GP$109:HG$109),MIN((HH$109-MAX($GP$109:HG$109)),(HH$109-HG$109)),0)</f>
        <v>0</v>
      </c>
      <c r="HI183" s="1">
        <f>+IF($E183=HI$22,VLOOKUP($C183,Input!$A$8:$GZ$39,MATCH(HI$21,Input!$A$6:$GZ$6,0),FALSE),0)*IF(HI$110&gt;=MAX($GP$110:HH$110),MIN((HI$110-MAX($GP$110:HH$110)),(HI$110-HH$110)),0)+IF($E183=HI$22,VLOOKUP($C183,Input!$A$8:$GZ$39,MATCH(HI$21,Input!$A$6:$GZ$6,0),FALSE),0)*IF(HI$109&gt;=MAX($GP$109:HH$109),MIN((HI$109-MAX($GP$109:HH$109)),(HI$109-HH$109)),0)</f>
        <v>0</v>
      </c>
      <c r="HJ183" s="1">
        <f>+IF($E183=HJ$22,VLOOKUP($C183,Input!$A$8:$GZ$39,MATCH(HJ$21,Input!$A$6:$GZ$6,0),FALSE),0)*IF(HJ$110&gt;=MAX($GP$110:HI$110),MIN((HJ$110-MAX($GP$110:HI$110)),(HJ$110-HI$110)),0)+IF($E183=HJ$22,VLOOKUP($C183,Input!$A$8:$GZ$39,MATCH(HJ$21,Input!$A$6:$GZ$6,0),FALSE),0)*IF(HJ$109&gt;=MAX($GP$109:HI$109),MIN((HJ$109-MAX($GP$109:HI$109)),(HJ$109-HI$109)),0)</f>
        <v>0</v>
      </c>
      <c r="HK183" s="1">
        <f>+IF($E183=HK$22,VLOOKUP($C183,Input!$A$8:$GZ$39,MATCH(HK$21,Input!$A$6:$GZ$6,0),FALSE),0)*IF(HK$110&gt;=MAX($GP$110:HJ$110),MIN((HK$110-MAX($GP$110:HJ$110)),(HK$110-HJ$110)),0)+IF($E183=HK$22,VLOOKUP($C183,Input!$A$8:$GZ$39,MATCH(HK$21,Input!$A$6:$GZ$6,0),FALSE),0)*IF(HK$109&gt;=MAX($GP$109:HJ$109),MIN((HK$109-MAX($GP$109:HJ$109)),(HK$109-HJ$109)),0)</f>
        <v>0</v>
      </c>
      <c r="HL183" s="1">
        <f>+IF($E183=HL$22,VLOOKUP($C183,Input!$A$8:$GZ$39,MATCH(HL$21,Input!$A$6:$GZ$6,0),FALSE),0)*IF(HL$110&gt;=MAX($GP$110:HK$110),MIN((HL$110-MAX($GP$110:HK$110)),(HL$110-HK$110)),0)+IF($E183=HL$22,VLOOKUP($C183,Input!$A$8:$GZ$39,MATCH(HL$21,Input!$A$6:$GZ$6,0),FALSE),0)*IF(HL$109&gt;=MAX($GP$109:HK$109),MIN((HL$109-MAX($GP$109:HK$109)),(HL$109-HK$109)),0)</f>
        <v>0</v>
      </c>
      <c r="HM183" s="1">
        <f>+IF($E183=HM$22,VLOOKUP($C183,Input!$A$8:$GZ$39,MATCH(HM$21,Input!$A$6:$GZ$6,0),FALSE),0)*IF(HM$110&gt;=MAX($GP$110:HL$110),MIN((HM$110-MAX($GP$110:HL$110)),(HM$110-HL$110)),0)+IF($E183=HM$22,VLOOKUP($C183,Input!$A$8:$GZ$39,MATCH(HM$21,Input!$A$6:$GZ$6,0),FALSE),0)*IF(HM$109&gt;=MAX($GP$109:HL$109),MIN((HM$109-MAX($GP$109:HL$109)),(HM$109-HL$109)),0)</f>
        <v>0</v>
      </c>
      <c r="HN183" s="1">
        <f>+IF($E183=HN$22,VLOOKUP($C183,Input!$A$8:$GZ$39,MATCH(HN$21,Input!$A$6:$GZ$6,0),FALSE),0)*IF(HN$110&gt;=MAX($GP$110:HM$110),MIN((HN$110-MAX($GP$110:HM$110)),(HN$110-HM$110)),0)+IF($E183=HN$22,VLOOKUP($C183,Input!$A$8:$GZ$39,MATCH(HN$21,Input!$A$6:$GZ$6,0),FALSE),0)*IF(HN$109&gt;=MAX($GP$109:HM$109),MIN((HN$109-MAX($GP$109:HM$109)),(HN$109-HM$109)),0)</f>
        <v>0</v>
      </c>
      <c r="HO183" s="1">
        <f>+IF($E183=HO$22,VLOOKUP($C183,Input!$A$8:$GZ$39,MATCH(HO$21,Input!$A$6:$GZ$6,0),FALSE),0)*IF(HO$110&gt;=MAX($GP$110:HN$110),MIN((HO$110-MAX($GP$110:HN$110)),(HO$110-HN$110)),0)+IF($E183=HO$22,VLOOKUP($C183,Input!$A$8:$GZ$39,MATCH(HO$21,Input!$A$6:$GZ$6,0),FALSE),0)*IF(HO$109&gt;=MAX($GP$109:HN$109),MIN((HO$109-MAX($GP$109:HN$109)),(HO$109-HN$109)),0)</f>
        <v>0</v>
      </c>
      <c r="HP183" s="1">
        <f>+IF($E183=HP$22,VLOOKUP($C183,Input!$A$8:$GZ$39,MATCH(HP$21,Input!$A$6:$GZ$6,0),FALSE),0)*IF(HP$110&gt;=MAX($GP$110:HO$110),MIN((HP$110-MAX($GP$110:HO$110)),(HP$110-HO$110)),0)+IF($E183=HP$22,VLOOKUP($C183,Input!$A$8:$GZ$39,MATCH(HP$21,Input!$A$6:$GZ$6,0),FALSE),0)*IF(HP$109&gt;=MAX($GP$109:HO$109),MIN((HP$109-MAX($GP$109:HO$109)),(HP$109-HO$109)),0)</f>
        <v>0</v>
      </c>
      <c r="HQ183" s="1">
        <f>+IF($E183=HQ$22,VLOOKUP($C183,Input!$A$8:$GZ$39,MATCH(HQ$21,Input!$A$6:$GZ$6,0),FALSE),0)*IF(HQ$110&gt;=MAX($GP$110:HP$110),MIN((HQ$110-MAX($GP$110:HP$110)),(HQ$110-HP$110)),0)+IF($E183=HQ$22,VLOOKUP($C183,Input!$A$8:$GZ$39,MATCH(HQ$21,Input!$A$6:$GZ$6,0),FALSE),0)*IF(HQ$109&gt;=MAX($GP$109:HP$109),MIN((HQ$109-MAX($GP$109:HP$109)),(HQ$109-HP$109)),0)</f>
        <v>0</v>
      </c>
      <c r="HR183" s="1">
        <f>+IF($E183=HR$22,VLOOKUP($C183,Input!$A$8:$GZ$39,MATCH(HR$21,Input!$A$6:$GZ$6,0),FALSE),0)*IF(HR$110&gt;=MAX($GP$110:HQ$110),MIN((HR$110-MAX($GP$110:HQ$110)),(HR$110-HQ$110)),0)+IF($E183=HR$22,VLOOKUP($C183,Input!$A$8:$GZ$39,MATCH(HR$21,Input!$A$6:$GZ$6,0),FALSE),0)*IF(HR$109&gt;=MAX($GP$109:HQ$109),MIN((HR$109-MAX($GP$109:HQ$109)),(HR$109-HQ$109)),0)</f>
        <v>0</v>
      </c>
      <c r="HS183" s="1">
        <f>+IF($E183=HS$22,VLOOKUP($C183,Input!$A$8:$GZ$39,MATCH(HS$21,Input!$A$6:$GZ$6,0),FALSE),0)*IF(HS$110&gt;=MAX($GP$110:HR$110),MIN((HS$110-MAX($GP$110:HR$110)),(HS$110-HR$110)),0)+IF($E183=HS$22,VLOOKUP($C183,Input!$A$8:$GZ$39,MATCH(HS$21,Input!$A$6:$GZ$6,0),FALSE),0)*IF(HS$109&gt;=MAX($GP$109:HR$109),MIN((HS$109-MAX($GP$109:HR$109)),(HS$109-HR$109)),0)</f>
        <v>0</v>
      </c>
      <c r="HT183" s="1">
        <f>+IF($E183=HT$22,VLOOKUP($C183,Input!$A$8:$GZ$39,MATCH(HT$21,Input!$A$6:$GZ$6,0),FALSE),0)*IF(HT$110&gt;=MAX($GP$110:HS$110),MIN((HT$110-MAX($GP$110:HS$110)),(HT$110-HS$110)),0)+IF($E183=HT$22,VLOOKUP($C183,Input!$A$8:$GZ$39,MATCH(HT$21,Input!$A$6:$GZ$6,0),FALSE),0)*IF(HT$109&gt;=MAX($GP$109:HS$109),MIN((HT$109-MAX($GP$109:HS$109)),(HT$109-HS$109)),0)</f>
        <v>0</v>
      </c>
      <c r="HU183" s="1">
        <f>+IF($E183=HU$22,VLOOKUP($C183,Input!$A$8:$GZ$39,MATCH(HU$21,Input!$A$6:$GZ$6,0),FALSE),0)*IF(HU$110&gt;=MAX($GP$110:HT$110),MIN((HU$110-MAX($GP$110:HT$110)),(HU$110-HT$110)),0)+IF($E183=HU$22,VLOOKUP($C183,Input!$A$8:$GZ$39,MATCH(HU$21,Input!$A$6:$GZ$6,0),FALSE),0)*IF(HU$109&gt;=MAX($GP$109:HT$109),MIN((HU$109-MAX($GP$109:HT$109)),(HU$109-HT$109)),0)</f>
        <v>0</v>
      </c>
      <c r="HV183" s="1">
        <f>+IF($E183=HV$22,VLOOKUP($C183,Input!$A$8:$GZ$39,MATCH(HV$21,Input!$A$6:$GZ$6,0),FALSE),0)*IF(HV$110&gt;=MAX($GP$110:HU$110),MIN((HV$110-MAX($GP$110:HU$110)),(HV$110-HU$110)),0)+IF($E183=HV$22,VLOOKUP($C183,Input!$A$8:$GZ$39,MATCH(HV$21,Input!$A$6:$GZ$6,0),FALSE),0)*IF(HV$109&gt;=MAX($GP$109:HU$109),MIN((HV$109-MAX($GP$109:HU$109)),(HV$109-HU$109)),0)</f>
        <v>0</v>
      </c>
      <c r="HW183" s="1">
        <f>+IF($E183=HW$22,VLOOKUP($C183,Input!$A$8:$GZ$39,MATCH(HW$21,Input!$A$6:$GZ$6,0),FALSE),0)*IF(HW$110&gt;=MAX($GP$110:HV$110),MIN((HW$110-MAX($GP$110:HV$110)),(HW$110-HV$110)),0)+IF($E183=HW$22,VLOOKUP($C183,Input!$A$8:$GZ$39,MATCH(HW$21,Input!$A$6:$GZ$6,0),FALSE),0)*IF(HW$109&gt;=MAX($GP$109:HV$109),MIN((HW$109-MAX($GP$109:HV$109)),(HW$109-HV$109)),0)</f>
        <v>0</v>
      </c>
      <c r="HX183" s="1">
        <f>+IF($E183=HX$22,VLOOKUP($C183,Input!$A$8:$GZ$39,MATCH(HX$21,Input!$A$6:$GZ$6,0),FALSE),0)*IF(HX$110&gt;=MAX($GP$110:HW$110),MIN((HX$110-MAX($GP$110:HW$110)),(HX$110-HW$110)),0)+IF($E183=HX$22,VLOOKUP($C183,Input!$A$8:$GZ$39,MATCH(HX$21,Input!$A$6:$GZ$6,0),FALSE),0)*IF(HX$109&gt;=MAX($GP$109:HW$109),MIN((HX$109-MAX($GP$109:HW$109)),(HX$109-HW$109)),0)</f>
        <v>0</v>
      </c>
      <c r="HY183" s="1">
        <f>+IF($E183=HY$22,VLOOKUP($C183,Input!$A$8:$GZ$39,MATCH(HY$21,Input!$A$6:$GZ$6,0),FALSE),0)*IF(HY$110&gt;=MAX($GP$110:HX$110),MIN((HY$110-MAX($GP$110:HX$110)),(HY$110-HX$110)),0)+IF($E183=HY$22,VLOOKUP($C183,Input!$A$8:$GZ$39,MATCH(HY$21,Input!$A$6:$GZ$6,0),FALSE),0)*IF(HY$109&gt;=MAX($GP$109:HX$109),MIN((HY$109-MAX($GP$109:HX$109)),(HY$109-HX$109)),0)</f>
        <v>0</v>
      </c>
      <c r="HZ183" s="42"/>
      <c r="IA183" t="str">
        <f>VLOOKUP($C183,Input!$A$8:$IA$39,MATCH(IA$21,Input!$A$6:$IA$6,0),FALSE)</f>
        <v>NA</v>
      </c>
      <c r="IB183" s="132">
        <f>IF((VLOOKUP($C183,Input!$A$8:$IA$39,MATCH(IB$21,Input!$A$6:$IA$6,0),FALSE))="Y",$D183/VLOOKUP($C183,Input!$A$8:$IA$39,MATCH(IC$21,Input!$A$6:$IA$6,0),FALSE),0)</f>
        <v>0</v>
      </c>
      <c r="IC183" s="132">
        <f>IF((VLOOKUP($C183,Input!$A$8:$IA$39,MATCH(IB$21,Input!$A$6:$IA$6,0),FALSE))="Y",0,IF((VLOOKUP($C183,Input!$A$8:$IA$39,MATCH(IC$21,Input!$A$6:$IA$6,0),FALSE))&gt;0,$D183/VLOOKUP($C183,Input!$A$8:$IA$39,MATCH(IC$21,Input!$A$6:$IA$6,0),FALSE),0))</f>
        <v>0</v>
      </c>
      <c r="ID183" s="1">
        <f>+IF($E183=ID$22,VLOOKUP($C183,Input!$A$8:$IA$39,MATCH(ID$21,Input!$A$6:$IA$6,0),FALSE),0)*IF(ID$110&gt;=MAX($IC$110:IC$110),MIN((ID$110-MAX($IC$110:IC$110)),(ID$110-IC$110)),0)+IF($E183=ID$22,VLOOKUP($C183,Input!$A$8:$IA$39,MATCH(ID$21,Input!$A$6:$IA$6,0),FALSE),0)*IF(ID$109&gt;=MAX($IC$109:IC$109),MIN((ID$109-MAX($IC$109:IC$109)),(ID$109-IC$109)),0)</f>
        <v>0</v>
      </c>
      <c r="IE183" s="1">
        <f>+IF($E183=IE$22,VLOOKUP($C183,Input!$A$8:$IA$39,MATCH(IE$21,Input!$A$6:$IA$6,0),FALSE),0)*IF(IE$110&gt;=MAX($IC$110:ID$110),MIN((IE$110-MAX($IC$110:ID$110)),(IE$110-ID$110)),0)+IF($E183=IE$22,VLOOKUP($C183,Input!$A$8:$IA$39,MATCH(IE$21,Input!$A$6:$IA$6,0),FALSE),0)*IF(IE$109&gt;=MAX($IC$109:ID$109),MIN((IE$109-MAX($IC$109:ID$109)),(IE$109-ID$109)),0)</f>
        <v>0</v>
      </c>
      <c r="IF183" s="1">
        <f>+IF($E183=IF$22,VLOOKUP($C183,Input!$A$8:$IA$39,MATCH(IF$21,Input!$A$6:$IA$6,0),FALSE),0)*IF(IF$110&gt;=MAX($IC$110:IE$110),MIN((IF$110-MAX($IC$110:IE$110)),(IF$110-IE$110)),0)+IF($E183=IF$22,VLOOKUP($C183,Input!$A$8:$IA$39,MATCH(IF$21,Input!$A$6:$IA$6,0),FALSE),0)*IF(IF$109&gt;=MAX($IC$109:IE$109),MIN((IF$109-MAX($IC$109:IE$109)),(IF$109-IE$109)),0)</f>
        <v>0</v>
      </c>
      <c r="IG183" s="1">
        <f>+IF($E183=IG$22,VLOOKUP($C183,Input!$A$8:$IA$39,MATCH(IG$21,Input!$A$6:$IA$6,0),FALSE),0)*IF(IG$110&gt;=MAX($IC$110:IF$110),MIN((IG$110-MAX($IC$110:IF$110)),(IG$110-IF$110)),0)+IF($E183=IG$22,VLOOKUP($C183,Input!$A$8:$IA$39,MATCH(IG$21,Input!$A$6:$IA$6,0),FALSE),0)*IF(IG$109&gt;=MAX($IC$109:IF$109),MIN((IG$109-MAX($IC$109:IF$109)),(IG$109-IF$109)),0)</f>
        <v>0</v>
      </c>
      <c r="IH183" s="1">
        <f>+IF($E183=IH$22,VLOOKUP($C183,Input!$A$8:$IA$39,MATCH(IH$21,Input!$A$6:$IA$6,0),FALSE),0)*IF(IH$110&gt;=MAX($IC$110:IG$110),MIN((IH$110-MAX($IC$110:IG$110)),(IH$110-IG$110)),0)+IF($E183=IH$22,VLOOKUP($C183,Input!$A$8:$IA$39,MATCH(IH$21,Input!$A$6:$IA$6,0),FALSE),0)*IF(IH$109&gt;=MAX($IC$109:IG$109),MIN((IH$109-MAX($IC$109:IG$109)),(IH$109-IG$109)),0)</f>
        <v>0</v>
      </c>
      <c r="II183" s="1">
        <f>+IF($E183=II$22,VLOOKUP($C183,Input!$A$8:$IA$39,MATCH(II$21,Input!$A$6:$IA$6,0),FALSE),0)*IF(II$110&gt;=MAX($IC$110:IH$110),MIN((II$110-MAX($IC$110:IH$110)),(II$110-IH$110)),0)+IF($E183=II$22,VLOOKUP($C183,Input!$A$8:$IA$39,MATCH(II$21,Input!$A$6:$IA$6,0),FALSE),0)*IF(II$109&gt;=MAX($IC$109:IH$109),MIN((II$109-MAX($IC$109:IH$109)),(II$109-IH$109)),0)</f>
        <v>0</v>
      </c>
      <c r="IJ183" s="1">
        <f>+IF($E183=IJ$22,VLOOKUP($C183,Input!$A$8:$IA$39,MATCH(IJ$21,Input!$A$6:$IA$6,0),FALSE),0)*IF(IJ$110&gt;=MAX($IC$110:II$110),MIN((IJ$110-MAX($IC$110:II$110)),(IJ$110-II$110)),0)+IF($E183=IJ$22,VLOOKUP($C183,Input!$A$8:$IA$39,MATCH(IJ$21,Input!$A$6:$IA$6,0),FALSE),0)*IF(IJ$109&gt;=MAX($IC$109:II$109),MIN((IJ$109-MAX($IC$109:II$109)),(IJ$109-II$109)),0)</f>
        <v>0</v>
      </c>
      <c r="IK183" s="1">
        <f>+IF($E183=IK$22,VLOOKUP($C183,Input!$A$8:$IA$39,MATCH(IK$21,Input!$A$6:$IA$6,0),FALSE),0)*IF(IK$110&gt;=MAX($IC$110:IJ$110),MIN((IK$110-MAX($IC$110:IJ$110)),(IK$110-IJ$110)),0)+IF($E183=IK$22,VLOOKUP($C183,Input!$A$8:$IA$39,MATCH(IK$21,Input!$A$6:$IA$6,0),FALSE),0)*IF(IK$109&gt;=MAX($IC$109:IJ$109),MIN((IK$109-MAX($IC$109:IJ$109)),(IK$109-IJ$109)),0)</f>
        <v>0</v>
      </c>
      <c r="IL183" s="1">
        <f>+IF($E183=IL$22,VLOOKUP($C183,Input!$A$8:$IA$39,MATCH(IL$21,Input!$A$6:$IA$6,0),FALSE),0)*IF(IL$110&gt;=MAX($IC$110:IK$110),MIN((IL$110-MAX($IC$110:IK$110)),(IL$110-IK$110)),0)+IF($E183=IL$22,VLOOKUP($C183,Input!$A$8:$IA$39,MATCH(IL$21,Input!$A$6:$IA$6,0),FALSE),0)*IF(IL$109&gt;=MAX($IC$109:IK$109),MIN((IL$109-MAX($IC$109:IK$109)),(IL$109-IK$109)),0)</f>
        <v>0</v>
      </c>
      <c r="IM183" s="1">
        <f>+IF($E183=IM$22,VLOOKUP($C183,Input!$A$8:$IA$39,MATCH(IM$21,Input!$A$6:$IA$6,0),FALSE),0)*IF(IM$110&gt;=MAX($IC$110:IL$110),MIN((IM$110-MAX($IC$110:IL$110)),(IM$110-IL$110)),0)+IF($E183=IM$22,VLOOKUP($C183,Input!$A$8:$IA$39,MATCH(IM$21,Input!$A$6:$IA$6,0),FALSE),0)*IF(IM$109&gt;=MAX($IC$109:IL$109),MIN((IM$109-MAX($IC$109:IL$109)),(IM$109-IL$109)),0)</f>
        <v>0</v>
      </c>
      <c r="IN183" s="1">
        <f>+IF($E183=IN$22,VLOOKUP($C183,Input!$A$8:$IA$39,MATCH(IN$21,Input!$A$6:$IA$6,0),FALSE),0)*IF(IN$110&gt;=MAX($IC$110:IM$110),MIN((IN$110-MAX($IC$110:IM$110)),(IN$110-IM$110)),0)+IF($E183=IN$22,VLOOKUP($C183,Input!$A$8:$IA$39,MATCH(IN$21,Input!$A$6:$IA$6,0),FALSE),0)*IF(IN$109&gt;=MAX($IC$109:IM$109),MIN((IN$109-MAX($IC$109:IM$109)),(IN$109-IM$109)),0)</f>
        <v>0</v>
      </c>
      <c r="IO183" s="1">
        <f>+IF($E183=IO$22,VLOOKUP($C183,Input!$A$8:$IA$39,MATCH(IO$21,Input!$A$6:$IA$6,0),FALSE),0)*IF(IO$110&gt;=MAX($IC$110:IN$110),MIN((IO$110-MAX($IC$110:IN$110)),(IO$110-IN$110)),0)+IF($E183=IO$22,VLOOKUP($C183,Input!$A$8:$IA$39,MATCH(IO$21,Input!$A$6:$IA$6,0),FALSE),0)*IF(IO$109&gt;=MAX($IC$109:IN$109),MIN((IO$109-MAX($IC$109:IN$109)),(IO$109-IN$109)),0)</f>
        <v>0</v>
      </c>
      <c r="IP183" s="1">
        <f>+IF($E183=IP$22,VLOOKUP($C183,Input!$A$8:$IA$39,MATCH(IP$21,Input!$A$6:$IA$6,0),FALSE),0)*IF(IP$110&gt;=MAX($IC$110:IO$110),MIN((IP$110-MAX($IC$110:IO$110)),(IP$110-IO$110)),0)+IF($E183=IP$22,VLOOKUP($C183,Input!$A$8:$IA$39,MATCH(IP$21,Input!$A$6:$IA$6,0),FALSE),0)*IF(IP$109&gt;=MAX($IC$109:IO$109),MIN((IP$109-MAX($IC$109:IO$109)),(IP$109-IO$109)),0)</f>
        <v>0</v>
      </c>
      <c r="IQ183" s="1">
        <f>+IF($E183=IQ$22,VLOOKUP($C183,Input!$A$8:$IA$39,MATCH(IQ$21,Input!$A$6:$IA$6,0),FALSE),0)*IF(IQ$110&gt;=MAX($IC$110:IP$110),MIN((IQ$110-MAX($IC$110:IP$110)),(IQ$110-IP$110)),0)+IF($E183=IQ$22,VLOOKUP($C183,Input!$A$8:$IA$39,MATCH(IQ$21,Input!$A$6:$IA$6,0),FALSE),0)*IF(IQ$109&gt;=MAX($IC$109:IP$109),MIN((IQ$109-MAX($IC$109:IP$109)),(IQ$109-IP$109)),0)</f>
        <v>0</v>
      </c>
      <c r="IR183" s="1">
        <f>+IF($E183=IR$22,VLOOKUP($C183,Input!$A$8:$IA$39,MATCH(IR$21,Input!$A$6:$IA$6,0),FALSE),0)*IF(IR$110&gt;=MAX($IC$110:IQ$110),MIN((IR$110-MAX($IC$110:IQ$110)),(IR$110-IQ$110)),0)+IF($E183=IR$22,VLOOKUP($C183,Input!$A$8:$IA$39,MATCH(IR$21,Input!$A$6:$IA$6,0),FALSE),0)*IF(IR$109&gt;=MAX($IC$109:IQ$109),MIN((IR$109-MAX($IC$109:IQ$109)),(IR$109-IQ$109)),0)</f>
        <v>0</v>
      </c>
      <c r="IS183" s="1">
        <f>+IF($E183=IS$22,VLOOKUP($C183,Input!$A$8:$IA$39,MATCH(IS$21,Input!$A$6:$IA$6,0),FALSE),0)*IF(IS$110&gt;=MAX($IC$110:IR$110),MIN((IS$110-MAX($IC$110:IR$110)),(IS$110-IR$110)),0)+IF($E183=IS$22,VLOOKUP($C183,Input!$A$8:$IA$39,MATCH(IS$21,Input!$A$6:$IA$6,0),FALSE),0)*IF(IS$109&gt;=MAX($IC$109:IR$109),MIN((IS$109-MAX($IC$109:IR$109)),(IS$109-IR$109)),0)</f>
        <v>0</v>
      </c>
      <c r="IT183" s="1">
        <f>+IF($E183=IT$22,VLOOKUP($C183,Input!$A$8:$IA$39,MATCH(IT$21,Input!$A$6:$IA$6,0),FALSE),0)*IF(IT$110&gt;=MAX($IC$110:IS$110),MIN((IT$110-MAX($IC$110:IS$110)),(IT$110-IS$110)),0)+IF($E183=IT$22,VLOOKUP($C183,Input!$A$8:$IA$39,MATCH(IT$21,Input!$A$6:$IA$6,0),FALSE),0)*IF(IT$109&gt;=MAX($IC$109:IS$109),MIN((IT$109-MAX($IC$109:IS$109)),(IT$109-IS$109)),0)</f>
        <v>0</v>
      </c>
      <c r="IU183" s="1">
        <f>+IF($E183=IU$22,VLOOKUP($C183,Input!$A$8:$IA$39,MATCH(IU$21,Input!$A$6:$IA$6,0),FALSE),0)*IF(IU$110&gt;=MAX($IC$110:IT$110),MIN((IU$110-MAX($IC$110:IT$110)),(IU$110-IT$110)),0)+IF($E183=IU$22,VLOOKUP($C183,Input!$A$8:$IA$39,MATCH(IU$21,Input!$A$6:$IA$6,0),FALSE),0)*IF(IU$109&gt;=MAX($IC$109:IT$109),MIN((IU$109-MAX($IC$109:IT$109)),(IU$109-IT$109)),0)</f>
        <v>0</v>
      </c>
      <c r="IV183" s="1">
        <f>+IF($E183=IV$22,VLOOKUP($C183,Input!$A$8:$IA$39,MATCH(IV$21,Input!$A$6:$IA$6,0),FALSE),0)*IF(IV$110&gt;=MAX($IC$110:IU$110),MIN((IV$110-MAX($IC$110:IU$110)),(IV$110-IU$110)),0)+IF($E183=IV$22,VLOOKUP($C183,Input!$A$8:$IA$39,MATCH(IV$21,Input!$A$6:$IA$6,0),FALSE),0)*IF(IV$109&gt;=MAX($IC$109:IU$109),MIN((IV$109-MAX($IC$109:IU$109)),(IV$109-IU$109)),0)</f>
        <v>0</v>
      </c>
      <c r="IW183" s="1">
        <f>+IF($E183=IW$22,VLOOKUP($C183,Input!$A$8:$IA$39,MATCH(IW$21,Input!$A$6:$IA$6,0),FALSE),0)*IF(IW$110&gt;=MAX($IC$110:IV$110),MIN((IW$110-MAX($IC$110:IV$110)),(IW$110-IV$110)),0)+IF($E183=IW$22,VLOOKUP($C183,Input!$A$8:$IA$39,MATCH(IW$21,Input!$A$6:$IA$6,0),FALSE),0)*IF(IW$109&gt;=MAX($IC$109:IV$109),MIN((IW$109-MAX($IC$109:IV$109)),(IW$109-IV$109)),0)</f>
        <v>0</v>
      </c>
      <c r="IX183" s="1">
        <f>+IF($E183=IX$22,VLOOKUP($C183,Input!$A$8:$IA$39,MATCH(IX$21,Input!$A$6:$IA$6,0),FALSE),0)*IF(IX$110&gt;=MAX($IC$110:IW$110),MIN((IX$110-MAX($IC$110:IW$110)),(IX$110-IW$110)),0)+IF($E183=IX$22,VLOOKUP($C183,Input!$A$8:$IA$39,MATCH(IX$21,Input!$A$6:$IA$6,0),FALSE),0)*IF(IX$109&gt;=MAX($IC$109:IW$109),MIN((IX$109-MAX($IC$109:IW$109)),(IX$109-IW$109)),0)</f>
        <v>0</v>
      </c>
      <c r="IY183" s="1">
        <f>+IF($E183=IY$22,VLOOKUP($C183,Input!$A$8:$IA$39,MATCH(IY$21,Input!$A$6:$IA$6,0),FALSE),0)*IF(IY$110&gt;=MAX($IC$110:IX$110),MIN((IY$110-MAX($IC$110:IX$110)),(IY$110-IX$110)),0)+IF($E183=IY$22,VLOOKUP($C183,Input!$A$8:$IA$39,MATCH(IY$21,Input!$A$6:$IA$6,0),FALSE),0)*IF(IY$109&gt;=MAX($IC$109:IX$109),MIN((IY$109-MAX($IC$109:IX$109)),(IY$109-IX$109)),0)</f>
        <v>0</v>
      </c>
      <c r="IZ183" s="1">
        <f>+IF($E183=IZ$22,VLOOKUP($C183,Input!$A$8:$IA$39,MATCH(IZ$21,Input!$A$6:$IA$6,0),FALSE),0)*IF(IZ$110&gt;=MAX($IC$110:IY$110),MIN((IZ$110-MAX($IC$110:IY$110)),(IZ$110-IY$110)),0)+IF($E183=IZ$22,VLOOKUP($C183,Input!$A$8:$IA$39,MATCH(IZ$21,Input!$A$6:$IA$6,0),FALSE),0)*IF(IZ$109&gt;=MAX($IC$109:IY$109),MIN((IZ$109-MAX($IC$109:IY$109)),(IZ$109-IY$109)),0)</f>
        <v>0</v>
      </c>
      <c r="JA183" s="1">
        <f>+IF($E183=JA$22,VLOOKUP($C183,Input!$A$8:$IA$39,MATCH(JA$21,Input!$A$6:$IA$6,0),FALSE),0)*IF(JA$110&gt;=MAX($IC$110:IZ$110),MIN((JA$110-MAX($IC$110:IZ$110)),(JA$110-IZ$110)),0)+IF($E183=JA$22,VLOOKUP($C183,Input!$A$8:$IA$39,MATCH(JA$21,Input!$A$6:$IA$6,0),FALSE),0)*IF(JA$109&gt;=MAX($IC$109:IZ$109),MIN((JA$109-MAX($IC$109:IZ$109)),(JA$109-IZ$109)),0)</f>
        <v>0</v>
      </c>
      <c r="JB183" s="1">
        <f>+IF($E183=JB$22,VLOOKUP($C183,Input!$A$8:$IA$39,MATCH(JB$21,Input!$A$6:$IA$6,0),FALSE),0)*IF(JB$110&gt;=MAX($IC$110:JA$110),MIN((JB$110-MAX($IC$110:JA$110)),(JB$110-JA$110)),0)+IF($E183=JB$22,VLOOKUP($C183,Input!$A$8:$IA$39,MATCH(JB$21,Input!$A$6:$IA$6,0),FALSE),0)*IF(JB$109&gt;=MAX($IC$109:JA$109),MIN((JB$109-MAX($IC$109:JA$109)),(JB$109-JA$109)),0)</f>
        <v>0</v>
      </c>
      <c r="JC183" s="1">
        <f>+IF($E183=JC$22,VLOOKUP($C183,Input!$A$8:$IA$39,MATCH(JC$21,Input!$A$6:$IA$6,0),FALSE),0)*IF(JC$110&gt;=MAX($IC$110:JB$110),MIN((JC$110-MAX($IC$110:JB$110)),(JC$110-JB$110)),0)+IF($E183=JC$22,VLOOKUP($C183,Input!$A$8:$IA$39,MATCH(JC$21,Input!$A$6:$IA$6,0),FALSE),0)*IF(JC$109&gt;=MAX($IC$109:JB$109),MIN((JC$109-MAX($IC$109:JB$109)),(JC$109-JB$109)),0)</f>
        <v>0</v>
      </c>
      <c r="JD183" s="1">
        <f>+IF($E183=JD$22,VLOOKUP($C183,Input!$A$8:$IA$39,MATCH(JD$21,Input!$A$6:$IA$6,0),FALSE),0)*IF(JD$110&gt;=MAX($IC$110:JC$110),MIN((JD$110-MAX($IC$110:JC$110)),(JD$110-JC$110)),0)+IF($E183=JD$22,VLOOKUP($C183,Input!$A$8:$IA$39,MATCH(JD$21,Input!$A$6:$IA$6,0),FALSE),0)*IF(JD$109&gt;=MAX($IC$109:JC$109),MIN((JD$109-MAX($IC$109:JC$109)),(JD$109-JC$109)),0)</f>
        <v>0</v>
      </c>
      <c r="JE183" s="1">
        <f>+IF($E183=JE$22,VLOOKUP($C183,Input!$A$8:$IA$39,MATCH(JE$21,Input!$A$6:$IA$6,0),FALSE),0)*IF(JE$110&gt;=MAX($IC$110:JD$110),MIN((JE$110-MAX($IC$110:JD$110)),(JE$110-JD$110)),0)+IF($E183=JE$22,VLOOKUP($C183,Input!$A$8:$IA$39,MATCH(JE$21,Input!$A$6:$IA$6,0),FALSE),0)*IF(JE$109&gt;=MAX($IC$109:JD$109),MIN((JE$109-MAX($IC$109:JD$109)),(JE$109-JD$109)),0)</f>
        <v>0</v>
      </c>
      <c r="JF183" s="1">
        <f>+IF($E183=JF$22,VLOOKUP($C183,Input!$A$8:$IA$39,MATCH(JF$21,Input!$A$6:$IA$6,0),FALSE),0)*IF(JF$110&gt;=MAX($IC$110:JE$110),MIN((JF$110-MAX($IC$110:JE$110)),(JF$110-JE$110)),0)+IF($E183=JF$22,VLOOKUP($C183,Input!$A$8:$IA$39,MATCH(JF$21,Input!$A$6:$IA$6,0),FALSE),0)*IF(JF$109&gt;=MAX($IC$109:JE$109),MIN((JF$109-MAX($IC$109:JE$109)),(JF$109-JE$109)),0)</f>
        <v>0</v>
      </c>
      <c r="JG183" s="1">
        <f>+IF($E183=JG$22,VLOOKUP($C183,Input!$A$8:$IA$39,MATCH(JG$21,Input!$A$6:$IA$6,0),FALSE),0)*IF(JG$110&gt;=MAX($IC$110:JF$110),MIN((JG$110-MAX($IC$110:JF$110)),(JG$110-JF$110)),0)+IF($E183=JG$22,VLOOKUP($C183,Input!$A$8:$IA$39,MATCH(JG$21,Input!$A$6:$IA$6,0),FALSE),0)*IF(JG$109&gt;=MAX($IC$109:JF$109),MIN((JG$109-MAX($IC$109:JF$109)),(JG$109-JF$109)),0)</f>
        <v>0</v>
      </c>
      <c r="JH183" s="1">
        <f>+IF($E183=JH$22,VLOOKUP($C183,Input!$A$8:$IA$39,MATCH(JH$21,Input!$A$6:$IA$6,0),FALSE),0)*IF(JH$110&gt;=MAX($IC$110:JG$110),MIN((JH$110-MAX($IC$110:JG$110)),(JH$110-JG$110)),0)+IF($E183=JH$22,VLOOKUP($C183,Input!$A$8:$IA$39,MATCH(JH$21,Input!$A$6:$IA$6,0),FALSE),0)*IF(JH$109&gt;=MAX($IC$109:JG$109),MIN((JH$109-MAX($IC$109:JG$109)),(JH$109-JG$109)),0)</f>
        <v>0</v>
      </c>
      <c r="JI183" s="1">
        <f>+IF($E183=JI$22,VLOOKUP($C183,Input!$A$8:$IA$39,MATCH(JI$21,Input!$A$6:$IA$6,0),FALSE),0)*IF(JI$110&gt;=MAX($IC$110:JH$110),MIN((JI$110-MAX($IC$110:JH$110)),(JI$110-JH$110)),0)+IF($E183=JI$22,VLOOKUP($C183,Input!$A$8:$IA$39,MATCH(JI$21,Input!$A$6:$IA$6,0),FALSE),0)*IF(JI$109&gt;=MAX($IC$109:JH$109),MIN((JI$109-MAX($IC$109:JH$109)),(JI$109-JH$109)),0)</f>
        <v>0</v>
      </c>
      <c r="JJ183" s="1">
        <f>+IF($E183=JJ$22,VLOOKUP($C183,Input!$A$8:$IA$39,MATCH(JJ$21,Input!$A$6:$IA$6,0),FALSE),0)*IF(JJ$110&gt;=MAX($IC$110:JI$110),MIN((JJ$110-MAX($IC$110:JI$110)),(JJ$110-JI$110)),0)+IF($E183=JJ$22,VLOOKUP($C183,Input!$A$8:$IA$39,MATCH(JJ$21,Input!$A$6:$IA$6,0),FALSE),0)*IF(JJ$109&gt;=MAX($IC$109:JI$109),MIN((JJ$109-MAX($IC$109:JI$109)),(JJ$109-JI$109)),0)</f>
        <v>0</v>
      </c>
      <c r="JK183" s="1">
        <f>+IF($E183=JK$22,VLOOKUP($C183,Input!$A$8:$IA$39,MATCH(JK$21,Input!$A$6:$IA$6,0),FALSE),0)*IF(JK$110&gt;=MAX($IC$110:JJ$110),MIN((JK$110-MAX($IC$110:JJ$110)),(JK$110-JJ$110)),0)+IF($E183=JK$22,VLOOKUP($C183,Input!$A$8:$IA$39,MATCH(JK$21,Input!$A$6:$IA$6,0),FALSE),0)*IF(JK$109&gt;=MAX($IC$109:JJ$109),MIN((JK$109-MAX($IC$109:JJ$109)),(JK$109-JJ$109)),0)</f>
        <v>0</v>
      </c>
      <c r="JL183" s="1">
        <f>+IF($E183=JL$22,VLOOKUP($C183,Input!$A$8:$IA$39,MATCH(JL$21,Input!$A$6:$IA$6,0),FALSE),0)*IF(JL$110&gt;=MAX($IC$110:JK$110),MIN((JL$110-MAX($IC$110:JK$110)),(JL$110-JK$110)),0)+IF($E183=JL$22,VLOOKUP($C183,Input!$A$8:$IA$39,MATCH(JL$21,Input!$A$6:$IA$6,0),FALSE),0)*IF(JL$109&gt;=MAX($IC$109:JK$109),MIN((JL$109-MAX($IC$109:JK$109)),(JL$109-JK$109)),0)</f>
        <v>0</v>
      </c>
      <c r="JN183" t="str">
        <f>+VLOOKUP($C183,Input!$A$8:$GZ$39,MATCH(JN$21,Input!$A$6:$GZ$6,0),FALSE)</f>
        <v>CNG Station Maint in fuel price</v>
      </c>
      <c r="JO183" s="1">
        <f>IF($E183+$I183+$D$7&lt;=JO$22,0,IF(JO$22-$D$7&gt;=$E183,VLOOKUP($C183,Input!$A$8:$GZ$39,MATCH(JO$21,Input!$A$6:$GZ$6,0),FALSE),0)*$F183/$G183)*$D183</f>
        <v>0</v>
      </c>
      <c r="JP183" s="1">
        <f>IF($E183+$I183+$D$7&lt;=JP$22,0,IF(JP$22-$D$7&gt;=$E183,VLOOKUP($C183,Input!$A$8:$GZ$39,MATCH(JP$21,Input!$A$6:$GZ$6,0),FALSE),0)*$F183/$G183)*$D183</f>
        <v>0</v>
      </c>
      <c r="JQ183" s="1">
        <f>IF($E183+$I183+$D$7&lt;=JQ$22,0,IF(JQ$22-$D$7&gt;=$E183,VLOOKUP($C183,Input!$A$8:$GZ$39,MATCH(JQ$21,Input!$A$6:$GZ$6,0),FALSE),0)*$F183/$G183)*$D183</f>
        <v>0</v>
      </c>
      <c r="JR183" s="1">
        <f>IF($E183+$I183+$D$7&lt;=JR$22,0,IF(JR$22-$D$7&gt;=$E183,VLOOKUP($C183,Input!$A$8:$GZ$39,MATCH(JR$21,Input!$A$6:$GZ$6,0),FALSE),0)*$F183/$G183)*$D183</f>
        <v>0</v>
      </c>
      <c r="JS183" s="1">
        <f>IF($E183+$I183+$D$7&lt;=JS$22,0,IF(JS$22-$D$7&gt;=$E183,VLOOKUP($C183,Input!$A$8:$GZ$39,MATCH(JS$21,Input!$A$6:$GZ$6,0),FALSE),0)*$F183/$G183)*$D183</f>
        <v>0</v>
      </c>
      <c r="JT183" s="1">
        <f>IF($E183+$I183+$D$7&lt;=JT$22,0,IF(JT$22-$D$7&gt;=$E183,VLOOKUP($C183,Input!$A$8:$GZ$39,MATCH(JT$21,Input!$A$6:$GZ$6,0),FALSE),0)*$F183/$G183)*$D183</f>
        <v>0</v>
      </c>
      <c r="JU183" s="1">
        <f>IF($E183+$I183+$D$7&lt;=JU$22,0,IF(JU$22-$D$7&gt;=$E183,VLOOKUP($C183,Input!$A$8:$GZ$39,MATCH(JU$21,Input!$A$6:$GZ$6,0),FALSE),0)*$F183/$G183)*$D183</f>
        <v>0</v>
      </c>
      <c r="JV183" s="1">
        <f>IF($E183+$I183+$D$7&lt;=JV$22,0,IF(JV$22-$D$7&gt;=$E183,VLOOKUP($C183,Input!$A$8:$GZ$39,MATCH(JV$21,Input!$A$6:$GZ$6,0),FALSE),0)*$F183/$G183)*$D183</f>
        <v>0</v>
      </c>
      <c r="JW183" s="1">
        <f>IF($E183+$I183+$D$7&lt;=JW$22,0,IF(JW$22-$D$7&gt;=$E183,VLOOKUP($C183,Input!$A$8:$GZ$39,MATCH(JW$21,Input!$A$6:$GZ$6,0),FALSE),0)*$F183/$G183)*$D183</f>
        <v>0</v>
      </c>
      <c r="JX183" s="1">
        <f>IF($E183+$I183+$D$7&lt;=JX$22,0,IF(JX$22-$D$7&gt;=$E183,VLOOKUP($C183,Input!$A$8:$GZ$39,MATCH(JX$21,Input!$A$6:$GZ$6,0),FALSE),0)*$F183/$G183)*$D183</f>
        <v>0</v>
      </c>
      <c r="JY183" s="1">
        <f>IF($E183+$I183+$D$7&lt;=JY$22,0,IF(JY$22-$D$7&gt;=$E183,VLOOKUP($C183,Input!$A$8:$GZ$39,MATCH(JY$21,Input!$A$6:$GZ$6,0),FALSE),0)*$F183/$G183)*$D183</f>
        <v>0</v>
      </c>
      <c r="JZ183" s="1">
        <f>IF($E183+$I183+$D$7&lt;=JZ$22,0,IF(JZ$22-$D$7&gt;=$E183,VLOOKUP($C183,Input!$A$8:$GZ$39,MATCH(JZ$21,Input!$A$6:$GZ$6,0),FALSE),0)*$F183/$G183)*$D183</f>
        <v>0</v>
      </c>
      <c r="KA183" s="1">
        <f>IF($E183+$I183+$D$7&lt;=KA$22,0,IF(KA$22-$D$7&gt;=$E183,VLOOKUP($C183,Input!$A$8:$GZ$39,MATCH(KA$21,Input!$A$6:$GZ$6,0),FALSE),0)*$F183/$G183)*$D183</f>
        <v>0</v>
      </c>
      <c r="KB183" s="1">
        <f>IF($E183+$I183+$D$7&lt;=KB$22,0,IF(KB$22-$D$7&gt;=$E183,VLOOKUP($C183,Input!$A$8:$GZ$39,MATCH(KB$21,Input!$A$6:$GZ$6,0),FALSE),0)*$F183/$G183)*$D183</f>
        <v>0</v>
      </c>
      <c r="KC183" s="1">
        <f>IF($E183+$I183+$D$7&lt;=KC$22,0,IF(KC$22-$D$7&gt;=$E183,VLOOKUP($C183,Input!$A$8:$GZ$39,MATCH(KC$21,Input!$A$6:$GZ$6,0),FALSE),0)*$F183/$G183)*$D183</f>
        <v>0</v>
      </c>
      <c r="KD183" s="1">
        <f>IF($E183+$I183+$D$7&lt;=KD$22,0,IF(KD$22-$D$7&gt;=$E183,VLOOKUP($C183,Input!$A$8:$GZ$39,MATCH(KD$21,Input!$A$6:$GZ$6,0),FALSE),0)*$F183/$G183)*$D183</f>
        <v>0</v>
      </c>
      <c r="KE183" s="1">
        <f>IF($E183+$I183+$D$7&lt;=KE$22,0,IF(KE$22-$D$7&gt;=$E183,VLOOKUP($C183,Input!$A$8:$GZ$39,MATCH(KE$21,Input!$A$6:$GZ$6,0),FALSE),0)*$F183/$G183)*$D183</f>
        <v>0</v>
      </c>
      <c r="KF183" s="1">
        <f>IF($E183+$I183+$D$7&lt;=KF$22,0,IF(KF$22-$D$7&gt;=$E183,VLOOKUP($C183,Input!$A$8:$GZ$39,MATCH(KF$21,Input!$A$6:$GZ$6,0),FALSE),0)*$F183/$G183)*$D183</f>
        <v>0</v>
      </c>
      <c r="KG183" s="1">
        <f>IF($E183+$I183+$D$7&lt;=KG$22,0,IF(KG$22-$D$7&gt;=$E183,VLOOKUP($C183,Input!$A$8:$GZ$39,MATCH(KG$21,Input!$A$6:$GZ$6,0),FALSE),0)*$F183/$G183)*$D183</f>
        <v>0</v>
      </c>
      <c r="KH183" s="1">
        <f>IF($E183+$I183+$D$7&lt;=KH$22,0,IF(KH$22-$D$7&gt;=$E183,VLOOKUP($C183,Input!$A$8:$GZ$39,MATCH(KH$21,Input!$A$6:$GZ$6,0),FALSE),0)*$F183/$G183)*$D183</f>
        <v>0</v>
      </c>
      <c r="KI183" s="1">
        <f>IF($E183+$I183+$D$7&lt;=KI$22,0,IF(KI$22-$D$7&gt;=$E183,VLOOKUP($C183,Input!$A$8:$GZ$39,MATCH(KI$21,Input!$A$6:$GZ$6,0),FALSE),0)*$F183/$G183)*$D183</f>
        <v>0</v>
      </c>
      <c r="KJ183" s="1">
        <f>IF($E183+$I183+$D$7&lt;=KJ$22,0,IF(KJ$22-$D$7&gt;=$E183,VLOOKUP($C183,Input!$A$8:$GZ$39,MATCH(KJ$21,Input!$A$6:$GZ$6,0),FALSE),0)*$F183/$G183)*$D183</f>
        <v>0</v>
      </c>
      <c r="KK183" s="1">
        <f>IF($E183+$I183+$D$7&lt;=KK$22,0,IF(KK$22-$D$7&gt;=$E183,VLOOKUP($C183,Input!$A$8:$GZ$39,MATCH(KK$21,Input!$A$6:$GZ$6,0),FALSE),0)*$F183/$G183)*$D183</f>
        <v>0</v>
      </c>
      <c r="KL183" s="1">
        <f>IF($E183+$I183+$D$7&lt;=KL$22,0,IF(KL$22-$D$7&gt;=$E183,VLOOKUP($C183,Input!$A$8:$GZ$39,MATCH(KL$21,Input!$A$6:$GZ$6,0),FALSE),0)*$F183/$G183)*$D183</f>
        <v>0</v>
      </c>
      <c r="KM183" s="1">
        <f>IF($E183+$I183+$D$7&lt;=KM$22,0,IF(KM$22-$D$7&gt;=$E183,VLOOKUP($C183,Input!$A$8:$GZ$39,MATCH(KM$21,Input!$A$6:$GZ$6,0),FALSE),0)*$F183/$G183)*$D183</f>
        <v>0</v>
      </c>
      <c r="KN183" s="1">
        <f>IF($E183+$I183+$D$7&lt;=KN$22,0,IF(KN$22-$D$7&gt;=$E183,VLOOKUP($C183,Input!$A$8:$GZ$39,MATCH(KN$21,Input!$A$6:$GZ$6,0),FALSE),0)*$F183/$G183)*$D183</f>
        <v>0</v>
      </c>
      <c r="KO183" s="1">
        <f>IF($E183+$I183+$D$7&lt;=KO$22,0,IF(KO$22-$D$7&gt;=$E183,VLOOKUP($C183,Input!$A$8:$GZ$39,MATCH(KO$21,Input!$A$6:$GZ$6,0),FALSE),0)*$F183/$G183)*$D183</f>
        <v>0</v>
      </c>
      <c r="KP183" s="1">
        <f>IF($E183+$I183+$D$7&lt;=KP$22,0,IF(KP$22-$D$7&gt;=$E183,VLOOKUP($C183,Input!$A$8:$GZ$39,MATCH(KP$21,Input!$A$6:$GZ$6,0),FALSE),0)*$F183/$G183)*$D183</f>
        <v>0</v>
      </c>
      <c r="KQ183" s="1">
        <f>IF($E183+$I183+$D$7&lt;=KQ$22,0,IF(KQ$22-$D$7&gt;=$E183,VLOOKUP($C183,Input!$A$8:$GZ$39,MATCH(KQ$21,Input!$A$6:$GZ$6,0),FALSE),0)*$F183/$G183)*$D183</f>
        <v>0</v>
      </c>
      <c r="KR183" s="1">
        <f>IF($E183+$I183+$D$7&lt;=KR$22,0,IF(KR$22-$D$7&gt;=$E183,VLOOKUP($C183,Input!$A$8:$GZ$39,MATCH(KR$21,Input!$A$6:$GZ$6,0),FALSE),0)*$F183/$G183)*$D183</f>
        <v>0</v>
      </c>
      <c r="KS183" s="1">
        <f>IF($E183+$I183+$D$7&lt;=KS$22,0,IF(KS$22-$D$7&gt;=$E183,VLOOKUP($C183,Input!$A$8:$GZ$39,MATCH(KS$21,Input!$A$6:$GZ$6,0),FALSE),0)*$F183/$G183)*$D183</f>
        <v>0</v>
      </c>
      <c r="KT183" s="1">
        <f>IF($E183+$I183+$D$7&lt;=KT$22,0,IF(KT$22-$D$7&gt;=$E183,VLOOKUP($C183,Input!$A$8:$GZ$39,MATCH(KT$21,Input!$A$6:$GZ$6,0),FALSE),0)*$F183/$G183)*$D183</f>
        <v>0</v>
      </c>
      <c r="KU183" s="1">
        <f>IF($E183+$I183+$D$7&lt;=KU$22,0,IF(KU$22-$D$7&gt;=$E183,VLOOKUP($C183,Input!$A$8:$GZ$39,MATCH(KU$21,Input!$A$6:$GZ$6,0),FALSE),0)*$F183/$G183)*$D183</f>
        <v>0</v>
      </c>
      <c r="KV183" s="1">
        <f>IF($E183+$I183+$D$7&lt;=KV$22,0,IF(KV$22-$D$7&gt;=$E183,VLOOKUP($C183,Input!$A$8:$GZ$39,MATCH(KV$21,Input!$A$6:$GZ$6,0),FALSE),0)*$F183/$G183)*$D183</f>
        <v>0</v>
      </c>
      <c r="KW183" s="1">
        <f>IF($E183+$I183+$D$7&lt;=KW$22,0,IF(KW$22-$D$7&gt;=$E183,VLOOKUP($C183,Input!$A$8:$GZ$39,MATCH(KW$21,Input!$A$6:$GZ$6,0),FALSE),0)*$F183/$G183)*$D183</f>
        <v>0</v>
      </c>
      <c r="KY183" t="str">
        <f>VLOOKUP($C183,Input!$A$8:$HV$39,MATCH(KY$21,Input!$A$6:$HV$6,0),FALSE)</f>
        <v xml:space="preserve">CNG (compressed and at pump, including station maintenance) </v>
      </c>
      <c r="KZ183" s="1">
        <f>IF($E183+$I183+$D$7&lt;=KZ$22,0,IF(KZ$22-$D$7&gt;=$E183,VLOOKUP($C183,Input!$A$8:$HV$39,MATCH(KZ$21,Input!$A$6:$HV$6,0),FALSE)/$G183*$F183,0))*$D183</f>
        <v>0</v>
      </c>
      <c r="LA183" s="1">
        <f>IF($E183+$I183+$D$7&lt;=LA$22,0,IF(LA$22-$D$7&gt;=$E183,VLOOKUP($C183,Input!$A$8:$HV$39,MATCH(LA$21,Input!$A$6:$HV$6,0),FALSE)/$G183*$F183,0))*$D183</f>
        <v>0</v>
      </c>
      <c r="LB183" s="1">
        <f>IF($E183+$I183+$D$7&lt;=LB$22,0,IF(LB$22-$D$7&gt;=$E183,VLOOKUP($C183,Input!$A$8:$HV$39,MATCH(LB$21,Input!$A$6:$HV$6,0),FALSE)/$G183*$F183,0))*$D183</f>
        <v>0</v>
      </c>
      <c r="LC183" s="1">
        <f>IF($E183+$I183+$D$7&lt;=LC$22,0,IF(LC$22-$D$7&gt;=$E183,VLOOKUP($C183,Input!$A$8:$HV$39,MATCH(LC$21,Input!$A$6:$HV$6,0),FALSE)/$G183*$F183,0))*$D183</f>
        <v>0</v>
      </c>
      <c r="LD183" s="1">
        <f>IF($E183+$I183+$D$7&lt;=LD$22,0,IF(LD$22-$D$7&gt;=$E183,VLOOKUP($C183,Input!$A$8:$HV$39,MATCH(LD$21,Input!$A$6:$HV$6,0),FALSE)/$G183*$F183,0))*$D183</f>
        <v>0</v>
      </c>
      <c r="LE183" s="1">
        <f>IF($E183+$I183+$D$7&lt;=LE$22,0,IF(LE$22-$D$7&gt;=$E183,VLOOKUP($C183,Input!$A$8:$HV$39,MATCH(LE$21,Input!$A$6:$HV$6,0),FALSE)/$G183*$F183,0))*$D183</f>
        <v>0</v>
      </c>
      <c r="LF183" s="1">
        <f>IF($E183+$I183+$D$7&lt;=LF$22,0,IF(LF$22-$D$7&gt;=$E183,VLOOKUP($C183,Input!$A$8:$HV$39,MATCH(LF$21,Input!$A$6:$HV$6,0),FALSE)/$G183*$F183,0))*$D183</f>
        <v>0</v>
      </c>
      <c r="LG183" s="1">
        <f>IF($E183+$I183+$D$7&lt;=LG$22,0,IF(LG$22-$D$7&gt;=$E183,VLOOKUP($C183,Input!$A$8:$HV$39,MATCH(LG$21,Input!$A$6:$HV$6,0),FALSE)/$G183*$F183,0))*$D183</f>
        <v>0</v>
      </c>
      <c r="LH183" s="1">
        <f>IF($E183+$I183+$D$7&lt;=LH$22,0,IF(LH$22-$D$7&gt;=$E183,VLOOKUP($C183,Input!$A$8:$HV$39,MATCH(LH$21,Input!$A$6:$HV$6,0),FALSE)/$G183*$F183,0))*$D183</f>
        <v>0</v>
      </c>
      <c r="LI183" s="1">
        <f>IF($E183+$I183+$D$7&lt;=LI$22,0,IF(LI$22-$D$7&gt;=$E183,VLOOKUP($C183,Input!$A$8:$HV$39,MATCH(LI$21,Input!$A$6:$HV$6,0),FALSE)/$G183*$F183,0))*$D183</f>
        <v>0</v>
      </c>
      <c r="LJ183" s="1">
        <f>IF($E183+$I183+$D$7&lt;=LJ$22,0,IF(LJ$22-$D$7&gt;=$E183,VLOOKUP($C183,Input!$A$8:$HV$39,MATCH(LJ$21,Input!$A$6:$HV$6,0),FALSE)/$G183*$F183,0))*$D183</f>
        <v>0</v>
      </c>
      <c r="LK183" s="1">
        <f>IF($E183+$I183+$D$7&lt;=LK$22,0,IF(LK$22-$D$7&gt;=$E183,VLOOKUP($C183,Input!$A$8:$HV$39,MATCH(LK$21,Input!$A$6:$HV$6,0),FALSE)/$G183*$F183,0))*$D183</f>
        <v>0</v>
      </c>
      <c r="LL183" s="1">
        <f>IF($E183+$I183+$D$7&lt;=LL$22,0,IF(LL$22-$D$7&gt;=$E183,VLOOKUP($C183,Input!$A$8:$HV$39,MATCH(LL$21,Input!$A$6:$HV$6,0),FALSE)/$G183*$F183,0))*$D183</f>
        <v>0</v>
      </c>
      <c r="LM183" s="1">
        <f>IF($E183+$I183+$D$7&lt;=LM$22,0,IF(LM$22-$D$7&gt;=$E183,VLOOKUP($C183,Input!$A$8:$HV$39,MATCH(LM$21,Input!$A$6:$HV$6,0),FALSE)/$G183*$F183,0))*$D183</f>
        <v>0</v>
      </c>
      <c r="LN183" s="1">
        <f>IF($E183+$I183+$D$7&lt;=LN$22,0,IF(LN$22-$D$7&gt;=$E183,VLOOKUP($C183,Input!$A$8:$HV$39,MATCH(LN$21,Input!$A$6:$HV$6,0),FALSE)/$G183*$F183,0))*$D183</f>
        <v>0</v>
      </c>
      <c r="LO183" s="1">
        <f>IF($E183+$I183+$D$7&lt;=LO$22,0,IF(LO$22-$D$7&gt;=$E183,VLOOKUP($C183,Input!$A$8:$HV$39,MATCH(LO$21,Input!$A$6:$HV$6,0),FALSE)/$G183*$F183,0))*$D183</f>
        <v>0</v>
      </c>
      <c r="LP183" s="1">
        <f>IF($E183+$I183+$D$7&lt;=LP$22,0,IF(LP$22-$D$7&gt;=$E183,VLOOKUP($C183,Input!$A$8:$HV$39,MATCH(LP$21,Input!$A$6:$HV$6,0),FALSE)/$G183*$F183,0))*$D183</f>
        <v>0</v>
      </c>
      <c r="LQ183" s="1">
        <f>IF($E183+$I183+$D$7&lt;=LQ$22,0,IF(LQ$22-$D$7&gt;=$E183,VLOOKUP($C183,Input!$A$8:$HV$39,MATCH(LQ$21,Input!$A$6:$HV$6,0),FALSE)/$G183*$F183,0))*$D183</f>
        <v>0</v>
      </c>
      <c r="LR183" s="1">
        <f>IF($E183+$I183+$D$7&lt;=LR$22,0,IF(LR$22-$D$7&gt;=$E183,VLOOKUP($C183,Input!$A$8:$HV$39,MATCH(LR$21,Input!$A$6:$HV$6,0),FALSE)/$G183*$F183,0))*$D183</f>
        <v>0</v>
      </c>
      <c r="LS183" s="1">
        <f>IF($E183+$I183+$D$7&lt;=LS$22,0,IF(LS$22-$D$7&gt;=$E183,VLOOKUP($C183,Input!$A$8:$HV$39,MATCH(LS$21,Input!$A$6:$HV$6,0),FALSE)/$G183*$F183,0))*$D183</f>
        <v>0</v>
      </c>
      <c r="LT183" s="1">
        <f>IF($E183+$I183+$D$7&lt;=LT$22,0,IF(LT$22-$D$7&gt;=$E183,VLOOKUP($C183,Input!$A$8:$HV$39,MATCH(LT$21,Input!$A$6:$HV$6,0),FALSE)/$G183*$F183,0))*$D183</f>
        <v>0</v>
      </c>
      <c r="LU183" s="1">
        <f>IF($E183+$I183+$D$7&lt;=LU$22,0,IF(LU$22-$D$7&gt;=$E183,VLOOKUP($C183,Input!$A$8:$HV$39,MATCH(LU$21,Input!$A$6:$HV$6,0),FALSE)/$G183*$F183,0))*$D183</f>
        <v>0</v>
      </c>
      <c r="LV183" s="1">
        <f>IF($E183+$I183+$D$7&lt;=LV$22,0,IF(LV$22-$D$7&gt;=$E183,VLOOKUP($C183,Input!$A$8:$HV$39,MATCH(LV$21,Input!$A$6:$HV$6,0),FALSE)/$G183*$F183,0))*$D183</f>
        <v>0</v>
      </c>
      <c r="LW183" s="1">
        <f>IF($E183+$I183+$D$7&lt;=LW$22,0,IF(LW$22-$D$7&gt;=$E183,VLOOKUP($C183,Input!$A$8:$HV$39,MATCH(LW$21,Input!$A$6:$HV$6,0),FALSE)/$G183*$F183,0))*$D183</f>
        <v>0</v>
      </c>
      <c r="LX183" s="1">
        <f>IF($E183+$I183+$D$7&lt;=LX$22,0,IF(LX$22-$D$7&gt;=$E183,VLOOKUP($C183,Input!$A$8:$HV$39,MATCH(LX$21,Input!$A$6:$HV$6,0),FALSE)/$G183*$F183,0))*$D183</f>
        <v>0</v>
      </c>
      <c r="LY183" s="1">
        <f>IF($E183+$I183+$D$7&lt;=LY$22,0,IF(LY$22-$D$7&gt;=$E183,VLOOKUP($C183,Input!$A$8:$HV$39,MATCH(LY$21,Input!$A$6:$HV$6,0),FALSE)/$G183*$F183,0))*$D183</f>
        <v>0</v>
      </c>
      <c r="LZ183" s="1">
        <f>IF($E183+$I183+$D$7&lt;=LZ$22,0,IF(LZ$22-$D$7&gt;=$E183,VLOOKUP($C183,Input!$A$8:$HV$39,MATCH(LZ$21,Input!$A$6:$HV$6,0),FALSE)/$G183*$F183,0))*$D183</f>
        <v>0</v>
      </c>
      <c r="MA183" s="1">
        <f>IF($E183+$I183+$D$7&lt;=MA$22,0,IF(MA$22-$D$7&gt;=$E183,VLOOKUP($C183,Input!$A$8:$HV$39,MATCH(MA$21,Input!$A$6:$HV$6,0),FALSE)/$G183*$F183,0))*$D183</f>
        <v>0</v>
      </c>
      <c r="MB183" s="1">
        <f>IF($E183+$I183+$D$7&lt;=MB$22,0,IF(MB$22-$D$7&gt;=$E183,VLOOKUP($C183,Input!$A$8:$HV$39,MATCH(MB$21,Input!$A$6:$HV$6,0),FALSE)/$G183*$F183,0))*$D183</f>
        <v>0</v>
      </c>
      <c r="MC183" s="1">
        <f>IF($E183+$I183+$D$7&lt;=MC$22,0,IF(MC$22-$D$7&gt;=$E183,VLOOKUP($C183,Input!$A$8:$HV$39,MATCH(MC$21,Input!$A$6:$HV$6,0),FALSE)/$G183*$F183,0))*$D183</f>
        <v>0</v>
      </c>
      <c r="MD183" s="1">
        <f>IF($E183+$I183+$D$7&lt;=MD$22,0,IF(MD$22-$D$7&gt;=$E183,VLOOKUP($C183,Input!$A$8:$HV$39,MATCH(MD$21,Input!$A$6:$HV$6,0),FALSE)/$G183*$F183,0))*$D183</f>
        <v>0</v>
      </c>
      <c r="ME183" s="1">
        <f>IF($E183+$I183+$D$7&lt;=ME$22,0,IF(ME$22-$D$7&gt;=$E183,VLOOKUP($C183,Input!$A$8:$HV$39,MATCH(ME$21,Input!$A$6:$HV$6,0),FALSE)/$G183*$F183,0))*$D183</f>
        <v>0</v>
      </c>
      <c r="MF183" s="1">
        <f>IF($E183+$I183+$D$7&lt;=MF$22,0,IF(MF$22-$D$7&gt;=$E183,VLOOKUP($C183,Input!$A$8:$HV$39,MATCH(MF$21,Input!$A$6:$HV$6,0),FALSE)/$G183*$F183,0))*$D183</f>
        <v>0</v>
      </c>
      <c r="MG183" s="1">
        <f>IF($E183+$I183+$D$7&lt;=MG$22,0,IF(MG$22-$D$7&gt;=$E183,VLOOKUP($C183,Input!$A$8:$HV$39,MATCH(MG$21,Input!$A$6:$HV$6,0),FALSE)/$G183*$F183,0))*$D183</f>
        <v>0</v>
      </c>
      <c r="MH183" s="1">
        <f>IF($E183+$I183+$D$7&lt;=MH$22,0,IF(MH$22-$D$7&gt;=$E183,VLOOKUP($C183,Input!$A$8:$HV$39,MATCH(MH$21,Input!$A$6:$HV$6,0),FALSE)/$G183*$F183,0))*$D183</f>
        <v>0</v>
      </c>
      <c r="MI183" s="1">
        <f>IF($E183+$I183+$D$7&lt;=MI$22,0,IF(MI$22-$D$7&gt;=$E183,VLOOKUP($C183,Input!$A$8:$HV$39,MATCH(MI$21,Input!$A$6:$HV$6,0),FALSE)/$G183*$F183,0))*$D183</f>
        <v>0</v>
      </c>
      <c r="MJ183" s="1">
        <f>IF($E183+$I183+$D$7&lt;=MJ$22,0,IF(MJ$22-$D$7&gt;=$E183,VLOOKUP($C183,Input!$A$8:$HV$39,MATCH(MJ$21,Input!$A$6:$HV$6,0),FALSE)/$G183*$F183,0))*$D183</f>
        <v>0</v>
      </c>
      <c r="MK183" s="1">
        <f>IF($E183+$I183+$D$7&lt;=MK$22,0,IF(MK$22-$D$7&gt;=$E183,VLOOKUP($C183,Input!$A$8:$HV$39,MATCH(MK$21,Input!$A$6:$HV$6,0),FALSE)/$G183*$F183,0))*$D183</f>
        <v>0</v>
      </c>
      <c r="ML183" s="1">
        <f>IF($E183+$I183+$D$7&lt;=ML$22,0,IF(ML$22-$D$7&gt;=$E183,VLOOKUP($C183,Input!$A$8:$HV$39,MATCH(ML$21,Input!$A$6:$HV$6,0),FALSE)/$G183*$F183,0))*$D183</f>
        <v>0</v>
      </c>
      <c r="MM183" s="1">
        <f>IF($E183+$I183+$D$7&lt;=MM$22,0,IF(MM$22-$D$7&gt;=$E183,VLOOKUP($C183,Input!$A$8:$HV$39,MATCH(MM$21,Input!$A$6:$HV$6,0),FALSE)/$G183*$F183,0))*$D183</f>
        <v>0</v>
      </c>
      <c r="MN183" s="1">
        <f>IF($E183+$I183+$D$7&lt;=MN$22,0,IF(MN$22-$D$7&gt;=$E183,VLOOKUP($C183,Input!$A$8:$HV$39,MATCH(MN$21,Input!$A$6:$HV$6,0),FALSE)/$G183*$F183,0))*$D183</f>
        <v>0</v>
      </c>
      <c r="MO183" s="1">
        <f>IF($E183+$I183+$D$7&lt;=MO$22,0,IF(MO$22-$D$7&gt;=$E183,VLOOKUP($C183,Input!$A$8:$HV$39,MATCH(MO$21,Input!$A$6:$HV$6,0),FALSE)/$G183*$F183,0))*$D183</f>
        <v>0</v>
      </c>
      <c r="MP183" s="1">
        <f>IF($E183+$I183+$D$7&lt;=MP$22,0,IF(MP$22-$D$7&gt;=$E183,VLOOKUP($C183,Input!$A$8:$HV$39,MATCH(MP$21,Input!$A$6:$HV$6,0),FALSE)/$G183*$F183,0))*$D183</f>
        <v>0</v>
      </c>
      <c r="MQ183" s="1">
        <f>IF($E183+$I183+$D$7&lt;=MQ$22,0,IF(MQ$22-$D$7&gt;=$E183,VLOOKUP($C183,Input!$A$8:$HV$39,MATCH(MQ$21,Input!$A$6:$HV$6,0),FALSE)/$G183*$F183,0))*$D183</f>
        <v>0</v>
      </c>
      <c r="MR183" s="1">
        <f>IF($E183+$I183+$D$7&lt;=MR$22,0,IF(MR$22-$D$7&gt;=$E183,VLOOKUP($C183,Input!$A$8:$HV$39,MATCH(MR$21,Input!$A$6:$HV$6,0),FALSE)/$G183*$F183,0))*$D183</f>
        <v>0</v>
      </c>
      <c r="MS183" s="1">
        <f>IF($E183+$I183+$D$7&lt;=MS$22,0,IF(MS$22-$D$7&gt;=$E183,VLOOKUP($C183,Input!$A$8:$HV$39,MATCH(MS$21,Input!$A$6:$HV$6,0),FALSE)/$G183*$F183,0))*$D183</f>
        <v>0</v>
      </c>
      <c r="MT183" s="1">
        <f>IF($E183+$I183+$D$7&lt;=MT$22,0,IF(MT$22-$D$7&gt;=$E183,VLOOKUP($C183,Input!$A$8:$HV$39,MATCH(MT$21,Input!$A$6:$HV$6,0),FALSE)/$G183*$F183,0))*$D183</f>
        <v>0</v>
      </c>
      <c r="MU183" s="1">
        <f>IF($E183+$I183+$D$7&lt;=MU$22,0,IF(MU$22-$D$7&gt;=$E183,VLOOKUP($C183,Input!$A$8:$HV$39,MATCH(MU$21,Input!$A$6:$HV$6,0),FALSE)/$G183*$F183,0))*$D183</f>
        <v>0</v>
      </c>
      <c r="MV183" s="1">
        <f>IF($E183+$I183+$D$7&lt;=MV$22,0,IF(MV$22-$D$7&gt;=$E183,VLOOKUP($C183,Input!$A$8:$HV$39,MATCH(MV$21,Input!$A$6:$HV$6,0),FALSE)/$G183*$F183,0))*$D183</f>
        <v>0</v>
      </c>
      <c r="MW183" s="1">
        <f>IF($E183+$I183+$D$7&lt;=MW$22,0,IF(MW$22-$D$7&gt;=$E183,VLOOKUP($C183,Input!$A$8:$HV$39,MATCH(MW$21,Input!$A$6:$HV$6,0),FALSE)/$G183*$F183,0))*$D183</f>
        <v>0</v>
      </c>
      <c r="MX183" s="1">
        <f>IF($E183+$I183+$D$7&lt;=MX$22,0,IF(MX$22-$D$7&gt;=$E183,VLOOKUP($C183,Input!$A$8:$HV$39,MATCH(MX$21,Input!$A$6:$HV$6,0),FALSE)/$G183*$F183,0))*$D183</f>
        <v>0</v>
      </c>
      <c r="MZ183" t="str">
        <f>VLOOKUP($C183,Input!$A$8:$HV$39,MATCH(MZ$21,Input!$A$6:$HV$6,0),FALSE)</f>
        <v>Fossil CNG LCFS Credit ($/DGE)</v>
      </c>
      <c r="NA183" s="1">
        <f>IF($E183+$I183+$D$7&lt;=NA$22,0,IF(NA$22-$D$7&gt;=$E183,-VLOOKUP($C183,Input!$A$8:$HV$39,MATCH(NA$21,Input!$A$6:$HV$6,0),FALSE)/$G183*$F183,0))*$D183*$G$4/100</f>
        <v>0</v>
      </c>
      <c r="NB183" s="1">
        <f>IF($E183+$I183+$D$7&lt;=NB$22,0,IF(NB$22-$D$7&gt;=$E183,-VLOOKUP($C183,Input!$A$8:$HV$39,MATCH(NB$21,Input!$A$6:$HV$6,0),FALSE)/$G183*$F183,0))*$D183*$G$4/100</f>
        <v>0</v>
      </c>
      <c r="NC183" s="1">
        <f>IF($E183+$I183+$D$7&lt;=NC$22,0,IF(NC$22-$D$7&gt;=$E183,-VLOOKUP($C183,Input!$A$8:$HV$39,MATCH(NC$21,Input!$A$6:$HV$6,0),FALSE)/$G183*$F183,0))*$D183*$G$4/100</f>
        <v>0</v>
      </c>
      <c r="ND183" s="1">
        <f>IF($E183+$I183+$D$7&lt;=ND$22,0,IF(ND$22-$D$7&gt;=$E183,-VLOOKUP($C183,Input!$A$8:$HV$39,MATCH(ND$21,Input!$A$6:$HV$6,0),FALSE)/$G183*$F183,0))*$D183*$G$4/100</f>
        <v>0</v>
      </c>
      <c r="NE183" s="1">
        <f>IF($E183+$I183+$D$7&lt;=NE$22,0,IF(NE$22-$D$7&gt;=$E183,-VLOOKUP($C183,Input!$A$8:$HV$39,MATCH(NE$21,Input!$A$6:$HV$6,0),FALSE)/$G183*$F183,0))*$D183*$G$4/100</f>
        <v>0</v>
      </c>
      <c r="NF183" s="1">
        <f>IF($E183+$I183+$D$7&lt;=NF$22,0,IF(NF$22-$D$7&gt;=$E183,-VLOOKUP($C183,Input!$A$8:$HV$39,MATCH(NF$21,Input!$A$6:$HV$6,0),FALSE)/$G183*$F183,0))*$D183*$G$4/100</f>
        <v>0</v>
      </c>
      <c r="NG183" s="1">
        <f>IF($E183+$I183+$D$7&lt;=NG$22,0,IF(NG$22-$D$7&gt;=$E183,-VLOOKUP($C183,Input!$A$8:$HV$39,MATCH(NG$21,Input!$A$6:$HV$6,0),FALSE)/$G183*$F183,0))*$D183*$G$4/100</f>
        <v>0</v>
      </c>
      <c r="NH183" s="1">
        <f>IF($E183+$I183+$D$7&lt;=NH$22,0,IF(NH$22-$D$7&gt;=$E183,-VLOOKUP($C183,Input!$A$8:$HV$39,MATCH(NH$21,Input!$A$6:$HV$6,0),FALSE)/$G183*$F183,0))*$D183*$G$4/100</f>
        <v>0</v>
      </c>
      <c r="NI183" s="1">
        <f>IF($E183+$I183+$D$7&lt;=NI$22,0,IF(NI$22-$D$7&gt;=$E183,-VLOOKUP($C183,Input!$A$8:$HV$39,MATCH(NI$21,Input!$A$6:$HV$6,0),FALSE)/$G183*$F183,0))*$D183*$G$4/100</f>
        <v>0</v>
      </c>
      <c r="NJ183" s="1">
        <f>IF($E183+$I183+$D$7&lt;=NJ$22,0,IF(NJ$22-$D$7&gt;=$E183,-VLOOKUP($C183,Input!$A$8:$HV$39,MATCH(NJ$21,Input!$A$6:$HV$6,0),FALSE)/$G183*$F183,0))*$D183*$G$4/100</f>
        <v>0</v>
      </c>
      <c r="NK183" s="1">
        <f>IF($E183+$I183+$D$7&lt;=NK$22,0,IF(NK$22-$D$7&gt;=$E183,-VLOOKUP($C183,Input!$A$8:$HV$39,MATCH(NK$21,Input!$A$6:$HV$6,0),FALSE)/$G183*$F183,0))*$D183*$G$4/100</f>
        <v>0</v>
      </c>
      <c r="NL183" s="1">
        <f>IF($E183+$I183+$D$7&lt;=NL$22,0,IF(NL$22-$D$7&gt;=$E183,-VLOOKUP($C183,Input!$A$8:$HV$39,MATCH(NL$21,Input!$A$6:$HV$6,0),FALSE)/$G183*$F183,0))*$D183*$G$4/100</f>
        <v>0</v>
      </c>
      <c r="NM183" s="1">
        <f>IF($E183+$I183+$D$7&lt;=NM$22,0,IF(NM$22-$D$7&gt;=$E183,-VLOOKUP($C183,Input!$A$8:$HV$39,MATCH(NM$21,Input!$A$6:$HV$6,0),FALSE)/$G183*$F183,0))*$D183*$G$4/100</f>
        <v>0</v>
      </c>
      <c r="NN183" s="1">
        <f>IF($E183+$I183+$D$7&lt;=NN$22,0,IF(NN$22-$D$7&gt;=$E183,-VLOOKUP($C183,Input!$A$8:$HV$39,MATCH(NN$21,Input!$A$6:$HV$6,0),FALSE)/$G183*$F183,0))*$D183*$G$4/100</f>
        <v>0</v>
      </c>
      <c r="NO183" s="1">
        <f>IF($E183+$I183+$D$7&lt;=NO$22,0,IF(NO$22-$D$7&gt;=$E183,-VLOOKUP($C183,Input!$A$8:$HV$39,MATCH(NO$21,Input!$A$6:$HV$6,0),FALSE)/$G183*$F183,0))*$D183*$G$4/100</f>
        <v>0</v>
      </c>
      <c r="NP183" s="1">
        <f>IF($E183+$I183+$D$7&lt;=NP$22,0,IF(NP$22-$D$7&gt;=$E183,-VLOOKUP($C183,Input!$A$8:$HV$39,MATCH(NP$21,Input!$A$6:$HV$6,0),FALSE)/$G183*$F183,0))*$D183*$G$4/100</f>
        <v>0</v>
      </c>
      <c r="NQ183" s="1">
        <f>IF($E183+$I183+$D$7&lt;=NQ$22,0,IF(NQ$22-$D$7&gt;=$E183,-VLOOKUP($C183,Input!$A$8:$HV$39,MATCH(NQ$21,Input!$A$6:$HV$6,0),FALSE)/$G183*$F183,0))*$D183*$G$4/100</f>
        <v>0</v>
      </c>
      <c r="NR183" s="1">
        <f>IF($E183+$I183+$D$7&lt;=NR$22,0,IF(NR$22-$D$7&gt;=$E183,-VLOOKUP($C183,Input!$A$8:$HV$39,MATCH(NR$21,Input!$A$6:$HV$6,0),FALSE)/$G183*$F183,0))*$D183*$G$4/100</f>
        <v>0</v>
      </c>
      <c r="NS183" s="1">
        <f>IF($E183+$I183+$D$7&lt;=NS$22,0,IF(NS$22-$D$7&gt;=$E183,-VLOOKUP($C183,Input!$A$8:$HV$39,MATCH(NS$21,Input!$A$6:$HV$6,0),FALSE)/$G183*$F183,0))*$D183*$G$4/100</f>
        <v>0</v>
      </c>
      <c r="NT183" s="1">
        <f>IF($E183+$I183+$D$7&lt;=NT$22,0,IF(NT$22-$D$7&gt;=$E183,-VLOOKUP($C183,Input!$A$8:$HV$39,MATCH(NT$21,Input!$A$6:$HV$6,0),FALSE)/$G183*$F183,0))*$D183*$G$4/100</f>
        <v>0</v>
      </c>
      <c r="NU183" s="1">
        <f>IF($E183+$I183+$D$7&lt;=NU$22,0,IF(NU$22-$D$7&gt;=$E183,-VLOOKUP($C183,Input!$A$8:$HV$39,MATCH(NU$21,Input!$A$6:$HV$6,0),FALSE)/$G183*$F183,0))*$D183*$G$4/100</f>
        <v>0</v>
      </c>
      <c r="NV183" s="1">
        <f>IF($E183+$I183+$D$7&lt;=NV$22,0,IF(NV$22-$D$7&gt;=$E183,-VLOOKUP($C183,Input!$A$8:$HV$39,MATCH(NV$21,Input!$A$6:$HV$6,0),FALSE)/$G183*$F183,0))*$D183*$G$4/100</f>
        <v>0</v>
      </c>
      <c r="NW183" s="1">
        <f>IF($E183+$I183+$D$7&lt;=NW$22,0,IF(NW$22-$D$7&gt;=$E183,-VLOOKUP($C183,Input!$A$8:$HV$39,MATCH(NW$21,Input!$A$6:$HV$6,0),FALSE)/$G183*$F183,0))*$D183*$G$4/100</f>
        <v>0</v>
      </c>
      <c r="NX183" s="1">
        <f>IF($E183+$I183+$D$7&lt;=NX$22,0,IF(NX$22-$D$7&gt;=$E183,-VLOOKUP($C183,Input!$A$8:$HV$39,MATCH(NX$21,Input!$A$6:$HV$6,0),FALSE)/$G183*$F183,0))*$D183*$G$4/100</f>
        <v>0</v>
      </c>
      <c r="NY183" s="1">
        <f>IF($E183+$I183+$D$7&lt;=NY$22,0,IF(NY$22-$D$7&gt;=$E183,-VLOOKUP($C183,Input!$A$8:$HV$39,MATCH(NY$21,Input!$A$6:$HV$6,0),FALSE)/$G183*$F183,0))*$D183*$G$4/100</f>
        <v>0</v>
      </c>
      <c r="NZ183" s="1">
        <f>IF($E183+$I183+$D$7&lt;=NZ$22,0,IF(NZ$22-$D$7&gt;=$E183,-VLOOKUP($C183,Input!$A$8:$HV$39,MATCH(NZ$21,Input!$A$6:$HV$6,0),FALSE)/$G183*$F183,0))*$D183*$G$4/100</f>
        <v>0</v>
      </c>
      <c r="OA183" s="1">
        <f>IF($E183+$I183+$D$7&lt;=OA$22,0,IF(OA$22-$D$7&gt;=$E183,-VLOOKUP($C183,Input!$A$8:$HV$39,MATCH(OA$21,Input!$A$6:$HV$6,0),FALSE)/$G183*$F183,0))*$D183*$G$4/100</f>
        <v>0</v>
      </c>
      <c r="OB183" s="1">
        <f>IF($E183+$I183+$D$7&lt;=OB$22,0,IF(OB$22-$D$7&gt;=$E183,-VLOOKUP($C183,Input!$A$8:$HV$39,MATCH(OB$21,Input!$A$6:$HV$6,0),FALSE)/$G183*$F183,0))*$D183*$G$4/100</f>
        <v>0</v>
      </c>
      <c r="OC183" s="1">
        <f>IF($E183+$I183+$D$7&lt;=OC$22,0,IF(OC$22-$D$7&gt;=$E183,-VLOOKUP($C183,Input!$A$8:$HV$39,MATCH(OC$21,Input!$A$6:$HV$6,0),FALSE)/$G183*$F183,0))*$D183*$G$4/100</f>
        <v>0</v>
      </c>
      <c r="OD183" s="1">
        <f>IF($E183+$I183+$D$7&lt;=OD$22,0,IF(OD$22-$D$7&gt;=$E183,-VLOOKUP($C183,Input!$A$8:$HV$39,MATCH(OD$21,Input!$A$6:$HV$6,0),FALSE)/$G183*$F183,0))*$D183*$G$4/100</f>
        <v>0</v>
      </c>
      <c r="OE183" s="1">
        <f>IF($E183+$I183+$D$7&lt;=OE$22,0,IF(OE$22-$D$7&gt;=$E183,-VLOOKUP($C183,Input!$A$8:$HV$39,MATCH(OE$21,Input!$A$6:$HV$6,0),FALSE)/$G183*$F183,0))*$D183*$G$4/100</f>
        <v>0</v>
      </c>
      <c r="OF183" s="1">
        <f>IF($E183+$I183+$D$7&lt;=OF$22,0,IF(OF$22-$D$7&gt;=$E183,-VLOOKUP($C183,Input!$A$8:$HV$39,MATCH(OF$21,Input!$A$6:$HV$6,0),FALSE)/$G183*$F183,0))*$D183*$G$4/100</f>
        <v>0</v>
      </c>
      <c r="OG183" s="1">
        <f>IF($E183+$I183+$D$7&lt;=OG$22,0,IF(OG$22-$D$7&gt;=$E183,-VLOOKUP($C183,Input!$A$8:$HV$39,MATCH(OG$21,Input!$A$6:$HV$6,0),FALSE)/$G183*$F183,0))*$D183*$G$4/100</f>
        <v>0</v>
      </c>
      <c r="OH183" s="1">
        <f>IF($E183+$I183+$D$7&lt;=OH$22,0,IF(OH$22-$D$7&gt;=$E183,-VLOOKUP($C183,Input!$A$8:$HV$39,MATCH(OH$21,Input!$A$6:$HV$6,0),FALSE)/$G183*$F183,0))*$D183*$G$4/100</f>
        <v>0</v>
      </c>
      <c r="OI183" s="1">
        <f>IF($E183+$I183+$D$7&lt;=OI$22,0,IF(OI$22-$D$7&gt;=$E183,-VLOOKUP($C183,Input!$A$8:$HV$39,MATCH(OI$21,Input!$A$6:$HV$6,0),FALSE)/$G183*$F183,0))*$D183*$G$4/100</f>
        <v>0</v>
      </c>
      <c r="OK183" t="str">
        <f>VLOOKUP($C183,Input!$A$8:$HW$39,MATCH(OK$21,Input!$A$6:$HW$6,0),FALSE)</f>
        <v>NA</v>
      </c>
      <c r="OL183" s="1">
        <f>IF($E183+$I183+$D$7&lt;=OL$22,0,IF(OL$22-$D$7&gt;=$E183,IF(COUNTIF($KZ183:LP183,"&gt;0")&gt;0,VLOOKUP($C183,Input!$A$8:$HV$21,MATCH($OK$21+COUNTIF($KZ183:LP183,"&gt;0"),Input!$A$6:$HV$6,0),FALSE),0),0))*$D183</f>
        <v>0</v>
      </c>
      <c r="OM183" s="1">
        <f>IF($E183+$I183+$D$7&lt;=OM$22,0,IF(OM$22-$D$7&gt;=$E183,IF(COUNTIF($KZ183:LQ183,"&gt;0")&gt;0,VLOOKUP($C183,Input!$A$8:$HV$21,MATCH($OK$21+COUNTIF($KZ183:LQ183,"&gt;0"),Input!$A$6:$HV$6,0),FALSE),0),0))*$D183</f>
        <v>0</v>
      </c>
      <c r="ON183" s="1">
        <f>IF($E183+$I183+$D$7&lt;=ON$22,0,IF(ON$22-$D$7&gt;=$E183,IF(COUNTIF($KZ183:LR183,"&gt;0")&gt;0,VLOOKUP($C183,Input!$A$8:$HV$21,MATCH($OK$21+COUNTIF($KZ183:LR183,"&gt;0"),Input!$A$6:$HV$6,0),FALSE),0),0))*$D183</f>
        <v>0</v>
      </c>
      <c r="OO183" s="1">
        <f>IF($E183+$I183+$D$7&lt;=OO$22,0,IF(OO$22-$D$7&gt;=$E183,IF(COUNTIF($KZ183:LS183,"&gt;0")&gt;0,VLOOKUP($C183,Input!$A$8:$HV$21,MATCH($OK$21+COUNTIF($KZ183:LS183,"&gt;0"),Input!$A$6:$HV$6,0),FALSE),0),0))*$D183</f>
        <v>0</v>
      </c>
      <c r="OP183" s="1">
        <f>IF($E183+$I183+$D$7&lt;=OP$22,0,IF(OP$22-$D$7&gt;=$E183,IF(COUNTIF($KZ183:LT183,"&gt;0")&gt;0,VLOOKUP($C183,Input!$A$8:$HV$21,MATCH($OK$21+COUNTIF($KZ183:LT183,"&gt;0"),Input!$A$6:$HV$6,0),FALSE),0),0))*$D183</f>
        <v>0</v>
      </c>
      <c r="OQ183" s="1">
        <f>IF($E183+$I183+$D$7&lt;=OQ$22,0,IF(OQ$22-$D$7&gt;=$E183,IF(COUNTIF($KZ183:LU183,"&gt;0")&gt;0,VLOOKUP($C183,Input!$A$8:$HV$21,MATCH($OK$21+COUNTIF($KZ183:LU183,"&gt;0"),Input!$A$6:$HV$6,0),FALSE),0),0))*$D183</f>
        <v>0</v>
      </c>
      <c r="OR183" s="1">
        <f>IF($E183+$I183+$D$7&lt;=OR$22,0,IF(OR$22-$D$7&gt;=$E183,IF(COUNTIF($KZ183:LV183,"&gt;0")&gt;0,VLOOKUP($C183,Input!$A$8:$HV$21,MATCH($OK$21+COUNTIF($KZ183:LV183,"&gt;0"),Input!$A$6:$HV$6,0),FALSE),0),0))*$D183</f>
        <v>0</v>
      </c>
      <c r="OS183" s="1">
        <f>IF($E183+$I183+$D$7&lt;=OS$22,0,IF(OS$22-$D$7&gt;=$E183,IF(COUNTIF($KZ183:LW183,"&gt;0")&gt;0,VLOOKUP($C183,Input!$A$8:$HV$21,MATCH($OK$21+COUNTIF($KZ183:LW183,"&gt;0"),Input!$A$6:$HV$6,0),FALSE),0),0))*$D183</f>
        <v>0</v>
      </c>
      <c r="OT183" s="1">
        <f>IF($E183+$I183+$D$7&lt;=OT$22,0,IF(OT$22-$D$7&gt;=$E183,IF(COUNTIF($KZ183:LX183,"&gt;0")&gt;0,VLOOKUP($C183,Input!$A$8:$HV$21,MATCH($OK$21+COUNTIF($KZ183:LX183,"&gt;0"),Input!$A$6:$HV$6,0),FALSE),0),0))*$D183</f>
        <v>0</v>
      </c>
      <c r="OU183" s="1">
        <f>IF($E183+$I183+$D$7&lt;=OU$22,0,IF(OU$22-$D$7&gt;=$E183,IF(COUNTIF($KZ183:LY183,"&gt;0")&gt;0,VLOOKUP($C183,Input!$A$8:$HV$21,MATCH($OK$21+COUNTIF($KZ183:LY183,"&gt;0"),Input!$A$6:$HV$6,0),FALSE),0),0))*$D183</f>
        <v>0</v>
      </c>
      <c r="OV183" s="1">
        <f>IF($E183+$I183+$D$7&lt;=OV$22,0,IF(OV$22-$D$7&gt;=$E183,IF(COUNTIF($KZ183:LZ183,"&gt;0")&gt;0,VLOOKUP($C183,Input!$A$8:$HV$21,MATCH($OK$21+COUNTIF($KZ183:LZ183,"&gt;0"),Input!$A$6:$HV$6,0),FALSE),0),0))*$D183</f>
        <v>0</v>
      </c>
      <c r="OW183" s="1">
        <f>IF($E183+$I183+$D$7&lt;=OW$22,0,IF(OW$22-$D$7&gt;=$E183,IF(COUNTIF($KZ183:MA183,"&gt;0")&gt;0,VLOOKUP($C183,Input!$A$8:$HV$21,MATCH($OK$21+COUNTIF($KZ183:MA183,"&gt;0"),Input!$A$6:$HV$6,0),FALSE),0),0))*$D183</f>
        <v>0</v>
      </c>
      <c r="OX183" s="1">
        <f>IF($E183+$I183+$D$7&lt;=OX$22,0,IF(OX$22-$D$7&gt;=$E183,IF(COUNTIF($KZ183:MB183,"&gt;0")&gt;0,VLOOKUP($C183,Input!$A$8:$HV$21,MATCH($OK$21+COUNTIF($KZ183:MB183,"&gt;0"),Input!$A$6:$HV$6,0),FALSE),0),0))*$D183</f>
        <v>0</v>
      </c>
      <c r="OY183" s="1">
        <f>IF($E183+$I183+$D$7&lt;=OY$22,0,IF(OY$22-$D$7&gt;=$E183,IF(COUNTIF($KZ183:MC183,"&gt;0")&gt;0,VLOOKUP($C183,Input!$A$8:$HV$21,MATCH($OK$21+COUNTIF($KZ183:MC183,"&gt;0"),Input!$A$6:$HV$6,0),FALSE),0),0))*$D183</f>
        <v>0</v>
      </c>
      <c r="OZ183" s="1">
        <f>IF($E183+$I183+$D$7&lt;=OZ$22,0,IF(OZ$22-$D$7&gt;=$E183,IF(COUNTIF($KZ183:MD183,"&gt;0")&gt;0,VLOOKUP($C183,Input!$A$8:$HV$21,MATCH($OK$21+COUNTIF($KZ183:MD183,"&gt;0"),Input!$A$6:$HV$6,0),FALSE),0),0))*$D183</f>
        <v>0</v>
      </c>
      <c r="PA183" s="1">
        <f>IF($E183+$I183+$D$7&lt;=PA$22,0,IF(PA$22-$D$7&gt;=$E183,IF(COUNTIF($KZ183:ME183,"&gt;0")&gt;0,VLOOKUP($C183,Input!$A$8:$HV$21,MATCH($OK$21+COUNTIF($KZ183:ME183,"&gt;0"),Input!$A$6:$HV$6,0),FALSE),0),0))*$D183</f>
        <v>0</v>
      </c>
      <c r="PB183" s="1">
        <f>IF($E183+$I183+$D$7&lt;=PB$22,0,IF(PB$22-$D$7&gt;=$E183,IF(COUNTIF($KZ183:MF183,"&gt;0")&gt;0,VLOOKUP($C183,Input!$A$8:$HV$21,MATCH($OK$21+COUNTIF($KZ183:MF183,"&gt;0"),Input!$A$6:$HV$6,0),FALSE),0),0))*$D183</f>
        <v>0</v>
      </c>
      <c r="PC183" s="1">
        <f>IF($E183+$I183+$D$7&lt;=PC$22,0,IF(PC$22-$D$7&gt;=$E183,IF(COUNTIF($KZ183:MG183,"&gt;0")&gt;0,VLOOKUP($C183,Input!$A$8:$HV$21,MATCH($OK$21+COUNTIF($KZ183:MG183,"&gt;0"),Input!$A$6:$HV$6,0),FALSE),0),0))*$D183</f>
        <v>0</v>
      </c>
      <c r="PD183" s="1">
        <f>IF($E183+$I183+$D$7&lt;=PD$22,0,IF(PD$22-$D$7&gt;=$E183,IF(COUNTIF($KZ183:MH183,"&gt;0")&gt;0,VLOOKUP($C183,Input!$A$8:$HV$21,MATCH($OK$21+COUNTIF($KZ183:MH183,"&gt;0"),Input!$A$6:$HV$6,0),FALSE),0),0))*$D183</f>
        <v>0</v>
      </c>
      <c r="PE183" s="1">
        <f>IF($E183+$I183+$D$7&lt;=PE$22,0,IF(PE$22-$D$7&gt;=$E183,IF(COUNTIF($KZ183:MI183,"&gt;0")&gt;0,VLOOKUP($C183,Input!$A$8:$HV$21,MATCH($OK$21+COUNTIF($KZ183:MI183,"&gt;0"),Input!$A$6:$HV$6,0),FALSE),0),0))*$D183</f>
        <v>0</v>
      </c>
      <c r="PF183" s="1">
        <f>IF($E183+$I183+$D$7&lt;=PF$22,0,IF(PF$22-$D$7&gt;=$E183,IF(COUNTIF($KZ183:MJ183,"&gt;0")&gt;0,VLOOKUP($C183,Input!$A$8:$HV$21,MATCH($OK$21+COUNTIF($KZ183:MJ183,"&gt;0"),Input!$A$6:$HV$6,0),FALSE),0),0))*$D183</f>
        <v>0</v>
      </c>
      <c r="PG183" s="1">
        <f>IF($E183+$I183+$D$7&lt;=PG$22,0,IF(PG$22-$D$7&gt;=$E183,IF(COUNTIF($KZ183:MK183,"&gt;0")&gt;0,VLOOKUP($C183,Input!$A$8:$HV$21,MATCH($OK$21+COUNTIF($KZ183:MK183,"&gt;0"),Input!$A$6:$HV$6,0),FALSE),0),0))*$D183</f>
        <v>0</v>
      </c>
      <c r="PH183" s="1">
        <f>IF($E183+$I183+$D$7&lt;=PH$22,0,IF(PH$22-$D$7&gt;=$E183,IF(COUNTIF($KZ183:ML183,"&gt;0")&gt;0,VLOOKUP($C183,Input!$A$8:$HV$21,MATCH($OK$21+COUNTIF($KZ183:ML183,"&gt;0"),Input!$A$6:$HV$6,0),FALSE),0),0))*$D183</f>
        <v>0</v>
      </c>
      <c r="PI183" s="1">
        <f>IF($E183+$I183+$D$7&lt;=PI$22,0,IF(PI$22-$D$7&gt;=$E183,IF(COUNTIF($KZ183:MM183,"&gt;0")&gt;0,VLOOKUP($C183,Input!$A$8:$HV$21,MATCH($OK$21+COUNTIF($KZ183:MM183,"&gt;0"),Input!$A$6:$HV$6,0),FALSE),0),0))*$D183</f>
        <v>0</v>
      </c>
      <c r="PJ183" s="1">
        <f>IF($E183+$I183+$D$7&lt;=PJ$22,0,IF(PJ$22-$D$7&gt;=$E183,IF(COUNTIF($KZ183:MN183,"&gt;0")&gt;0,VLOOKUP($C183,Input!$A$8:$HV$21,MATCH($OK$21+COUNTIF($KZ183:MN183,"&gt;0"),Input!$A$6:$HV$6,0),FALSE),0),0))*$D183</f>
        <v>0</v>
      </c>
      <c r="PK183" s="1">
        <f>IF($E183+$I183+$D$7&lt;=PK$22,0,IF(PK$22-$D$7&gt;=$E183,IF(COUNTIF($KZ183:MO183,"&gt;0")&gt;0,VLOOKUP($C183,Input!$A$8:$HV$21,MATCH($OK$21+COUNTIF($KZ183:MO183,"&gt;0"),Input!$A$6:$HV$6,0),FALSE),0),0))*$D183</f>
        <v>0</v>
      </c>
      <c r="PL183" s="1">
        <f>IF($E183+$I183+$D$7&lt;=PL$22,0,IF(PL$22-$D$7&gt;=$E183,IF(COUNTIF($KZ183:MP183,"&gt;0")&gt;0,VLOOKUP($C183,Input!$A$8:$HV$21,MATCH($OK$21+COUNTIF($KZ183:MP183,"&gt;0"),Input!$A$6:$HV$6,0),FALSE),0),0))*$D183</f>
        <v>0</v>
      </c>
      <c r="PM183" s="1">
        <f>IF($E183+$I183+$D$7&lt;=PM$22,0,IF(PM$22-$D$7&gt;=$E183,IF(COUNTIF($KZ183:MQ183,"&gt;0")&gt;0,VLOOKUP($C183,Input!$A$8:$HV$21,MATCH($OK$21+COUNTIF($KZ183:MQ183,"&gt;0"),Input!$A$6:$HV$6,0),FALSE),0),0))*$D183</f>
        <v>0</v>
      </c>
      <c r="PN183" s="1">
        <f>IF($E183+$I183+$D$7&lt;=PN$22,0,IF(PN$22-$D$7&gt;=$E183,IF(COUNTIF($KZ183:MR183,"&gt;0")&gt;0,VLOOKUP($C183,Input!$A$8:$HV$21,MATCH($OK$21+COUNTIF($KZ183:MR183,"&gt;0"),Input!$A$6:$HV$6,0),FALSE),0),0))*$D183</f>
        <v>0</v>
      </c>
      <c r="PO183" s="1">
        <f>IF($E183+$I183+$D$7&lt;=PO$22,0,IF(PO$22-$D$7&gt;=$E183,IF(COUNTIF($KZ183:MS183,"&gt;0")&gt;0,VLOOKUP($C183,Input!$A$8:$HV$21,MATCH($OK$21+COUNTIF($KZ183:MS183,"&gt;0"),Input!$A$6:$HV$6,0),FALSE),0),0))*$D183</f>
        <v>0</v>
      </c>
      <c r="PP183" s="1">
        <f>IF($E183+$I183+$D$7&lt;=PP$22,0,IF(PP$22-$D$7&gt;=$E183,IF(COUNTIF($KZ183:MT183,"&gt;0")&gt;0,VLOOKUP($C183,Input!$A$8:$HV$21,MATCH($OK$21+COUNTIF($KZ183:MT183,"&gt;0"),Input!$A$6:$HV$6,0),FALSE),0),0))*$D183</f>
        <v>0</v>
      </c>
      <c r="PQ183" s="1">
        <f>IF($E183+$I183+$D$7&lt;=PQ$22,0,IF(PQ$22-$D$7&gt;=$E183,IF(COUNTIF($KZ183:MU183,"&gt;0")&gt;0,VLOOKUP($C183,Input!$A$8:$HV$21,MATCH($OK$21+COUNTIF($KZ183:MU183,"&gt;0"),Input!$A$6:$HV$6,0),FALSE),0),0))*$D183</f>
        <v>0</v>
      </c>
      <c r="PR183" s="1">
        <f>IF($E183+$I183+$D$7&lt;=PR$22,0,IF(PR$22-$D$7&gt;=$E183,IF(COUNTIF($KZ183:MV183,"&gt;0")&gt;0,VLOOKUP($C183,Input!$A$8:$HV$21,MATCH($OK$21+COUNTIF($KZ183:MV183,"&gt;0"),Input!$A$6:$HV$6,0),FALSE),0),0))*$D183</f>
        <v>0</v>
      </c>
      <c r="PS183" s="1">
        <f>IF($E183+$I183+$D$7&lt;=PS$22,0,IF(PS$22-$D$7&gt;=$E183,IF(COUNTIF($KZ183:MW183,"&gt;0")&gt;0,VLOOKUP($C183,Input!$A$8:$HV$21,MATCH($OK$21+COUNTIF($KZ183:MW183,"&gt;0"),Input!$A$6:$HV$6,0),FALSE),0),0))*$D183</f>
        <v>0</v>
      </c>
      <c r="PT183" s="1">
        <f>IF($E183+$I183+$D$7&lt;=PT$22,0,IF(PT$22-$D$7&gt;=$E183,IF(COUNTIF($KZ183:MX183,"&gt;0")&gt;0,VLOOKUP($C183,Input!$A$8:$HV$21,MATCH($OK$21+COUNTIF($KZ183:MX183,"&gt;0"),Input!$A$6:$HV$6,0),FALSE),0),0))*$D183</f>
        <v>0</v>
      </c>
      <c r="PV183" s="1" t="str">
        <f t="shared" si="1066"/>
        <v>2032 MY 40' CNG w Midlife Rebuild {0 Buses}</v>
      </c>
      <c r="PW183" s="1">
        <f t="shared" si="1067"/>
        <v>0</v>
      </c>
      <c r="PX183" s="1">
        <f t="shared" si="1068"/>
        <v>0</v>
      </c>
      <c r="PY183" s="1">
        <f t="shared" si="1069"/>
        <v>0</v>
      </c>
      <c r="PZ183" s="1">
        <f t="shared" si="1070"/>
        <v>0</v>
      </c>
      <c r="QA183" s="1">
        <f t="shared" si="1071"/>
        <v>0</v>
      </c>
      <c r="QB183" s="1">
        <f t="shared" si="1072"/>
        <v>0</v>
      </c>
      <c r="QC183" s="1">
        <f t="shared" si="1073"/>
        <v>0</v>
      </c>
      <c r="QD183" s="1">
        <f t="shared" si="1074"/>
        <v>0</v>
      </c>
      <c r="QE183" s="1">
        <f t="shared" si="1075"/>
        <v>0</v>
      </c>
      <c r="QF183" s="1">
        <f t="shared" si="1076"/>
        <v>0</v>
      </c>
      <c r="QG183" s="1">
        <f t="shared" si="1077"/>
        <v>0</v>
      </c>
      <c r="QH183" s="1">
        <f t="shared" si="1078"/>
        <v>0</v>
      </c>
      <c r="QI183" s="1">
        <f t="shared" si="1079"/>
        <v>0</v>
      </c>
      <c r="QJ183" s="1">
        <f t="shared" si="1080"/>
        <v>0</v>
      </c>
      <c r="QK183" s="1">
        <f t="shared" si="1081"/>
        <v>0</v>
      </c>
      <c r="QL183" s="1">
        <f t="shared" si="1082"/>
        <v>0</v>
      </c>
      <c r="QM183" s="1">
        <f t="shared" si="1083"/>
        <v>0</v>
      </c>
      <c r="QN183" s="1">
        <f t="shared" si="1084"/>
        <v>0</v>
      </c>
      <c r="QO183" s="1">
        <f t="shared" si="1085"/>
        <v>0</v>
      </c>
      <c r="QP183" s="1">
        <f t="shared" si="1086"/>
        <v>0</v>
      </c>
      <c r="QQ183" s="1">
        <f t="shared" si="1087"/>
        <v>0</v>
      </c>
      <c r="QR183" s="1">
        <f t="shared" si="1088"/>
        <v>0</v>
      </c>
      <c r="QS183" s="1">
        <f t="shared" si="1089"/>
        <v>0</v>
      </c>
      <c r="QT183" s="1">
        <f t="shared" si="1090"/>
        <v>0</v>
      </c>
      <c r="QU183" s="1">
        <f t="shared" si="1091"/>
        <v>0</v>
      </c>
      <c r="QV183" s="1">
        <f t="shared" si="1092"/>
        <v>0</v>
      </c>
      <c r="QW183" s="1">
        <f t="shared" si="1093"/>
        <v>0</v>
      </c>
      <c r="QX183" s="1">
        <f t="shared" si="1094"/>
        <v>0</v>
      </c>
      <c r="QY183" s="1">
        <f t="shared" si="1095"/>
        <v>0</v>
      </c>
      <c r="QZ183" s="1">
        <f t="shared" si="1096"/>
        <v>0</v>
      </c>
      <c r="RA183" s="1">
        <f t="shared" si="1097"/>
        <v>0</v>
      </c>
      <c r="RB183" s="1">
        <f t="shared" si="1098"/>
        <v>0</v>
      </c>
      <c r="RC183" s="1">
        <f t="shared" si="1099"/>
        <v>0</v>
      </c>
      <c r="RD183" s="1">
        <f t="shared" si="1100"/>
        <v>0</v>
      </c>
      <c r="RE183" s="1">
        <f t="shared" si="1101"/>
        <v>0</v>
      </c>
      <c r="RF183" s="1">
        <f t="shared" si="1102"/>
        <v>0</v>
      </c>
      <c r="RG183" s="1">
        <f t="shared" si="1103"/>
        <v>0</v>
      </c>
      <c r="RH183" s="72"/>
      <c r="RI183" s="91"/>
    </row>
    <row r="184" spans="1:477" hidden="1" outlineLevel="1" x14ac:dyDescent="0.25">
      <c r="A184" s="89"/>
      <c r="B184" s="143"/>
      <c r="C184" s="111" t="str">
        <f t="shared" si="1064"/>
        <v>40' CNG w Midlife Rebuild</v>
      </c>
      <c r="D184" s="108">
        <f t="shared" si="1065"/>
        <v>0</v>
      </c>
      <c r="E184" s="110">
        <f t="shared" si="1026"/>
        <v>2033</v>
      </c>
      <c r="F184" s="68">
        <f t="shared" si="870"/>
        <v>40000</v>
      </c>
      <c r="G184" s="69">
        <f>VLOOKUP($C184,Input!$A$8:$HV$39,MATCH(G$21,Input!$A$6:$HV$6,0),FALSE)</f>
        <v>2.91</v>
      </c>
      <c r="H184" s="123">
        <f>VLOOKUP($C184,Input!$A$8:$HV$39,MATCH(H$21,Input!$A$6:$HV$6,0),FALSE)</f>
        <v>0</v>
      </c>
      <c r="I184" s="70">
        <f>VLOOKUP($C184,Input!$A$8:$HV$39,MATCH(I$21,Input!$A$6:$HV$6,0),FALSE)</f>
        <v>14</v>
      </c>
      <c r="J184" s="1">
        <f>+IF($E184=J$22,VLOOKUP($C184,Input!$A$8:$AN$39,MATCH(J$21,Input!$A$6:$AN$6,0),FALSE)+$H184,0)*$D184</f>
        <v>0</v>
      </c>
      <c r="K184" s="1">
        <f>+IF($E184=K$22,VLOOKUP($C184,Input!$A$8:$AN$39,MATCH(K$21,Input!$A$6:$AN$6,0),FALSE)+$H184,0)*$D184</f>
        <v>0</v>
      </c>
      <c r="L184" s="1">
        <f>+IF($E184=L$22,VLOOKUP($C184,Input!$A$8:$AN$39,MATCH(L$21,Input!$A$6:$AN$6,0),FALSE)+$H184,0)*$D184</f>
        <v>0</v>
      </c>
      <c r="M184" s="1">
        <f>+IF($E184=M$22,VLOOKUP($C184,Input!$A$8:$AN$39,MATCH(M$21,Input!$A$6:$AN$6,0),FALSE)+$H184,0)*$D184</f>
        <v>0</v>
      </c>
      <c r="N184" s="1">
        <f>+IF($E184=N$22,VLOOKUP($C184,Input!$A$8:$AN$39,MATCH(N$21,Input!$A$6:$AN$6,0),FALSE)+$H184,0)*$D184</f>
        <v>0</v>
      </c>
      <c r="O184" s="1">
        <f>+IF($E184=O$22,VLOOKUP($C184,Input!$A$8:$AN$39,MATCH(O$21,Input!$A$6:$AN$6,0),FALSE)+$H184,0)*$D184</f>
        <v>0</v>
      </c>
      <c r="P184" s="1">
        <f>+IF($E184=P$22,VLOOKUP($C184,Input!$A$8:$AN$39,MATCH(P$21,Input!$A$6:$AN$6,0),FALSE)+$H184,0)*$D184</f>
        <v>0</v>
      </c>
      <c r="Q184" s="1">
        <f>+IF($E184=Q$22,VLOOKUP($C184,Input!$A$8:$AN$39,MATCH(Q$21,Input!$A$6:$AN$6,0),FALSE)+$H184,0)*$D184</f>
        <v>0</v>
      </c>
      <c r="R184" s="1">
        <f>+IF($E184=R$22,VLOOKUP($C184,Input!$A$8:$AN$39,MATCH(R$21,Input!$A$6:$AN$6,0),FALSE)+$H184,0)*$D184</f>
        <v>0</v>
      </c>
      <c r="S184" s="1">
        <f>+IF($E184=S$22,VLOOKUP($C184,Input!$A$8:$AN$39,MATCH(S$21,Input!$A$6:$AN$6,0),FALSE)+$H184,0)*$D184</f>
        <v>0</v>
      </c>
      <c r="T184" s="1">
        <f>+IF($E184=T$22,VLOOKUP($C184,Input!$A$8:$AN$39,MATCH(T$21,Input!$A$6:$AN$6,0),FALSE)+$H184,0)*$D184</f>
        <v>0</v>
      </c>
      <c r="U184" s="1">
        <f>+IF($E184=U$22,VLOOKUP($C184,Input!$A$8:$AN$39,MATCH(U$21,Input!$A$6:$AN$6,0),FALSE)+$H184,0)*$D184</f>
        <v>0</v>
      </c>
      <c r="V184" s="1">
        <f>+IF($E184=V$22,VLOOKUP($C184,Input!$A$8:$AN$39,MATCH(V$21,Input!$A$6:$AN$6,0),FALSE)+$H184,0)*$D184</f>
        <v>0</v>
      </c>
      <c r="W184" s="1">
        <f>+IF($E184=W$22,VLOOKUP($C184,Input!$A$8:$AN$39,MATCH(W$21,Input!$A$6:$AN$6,0),FALSE)+$H184,0)*$D184</f>
        <v>0</v>
      </c>
      <c r="X184" s="1">
        <f>+IF($E184=X$22,VLOOKUP($C184,Input!$A$8:$AN$39,MATCH(X$21,Input!$A$6:$AN$6,0),FALSE)+$H184,0)*$D184</f>
        <v>0</v>
      </c>
      <c r="Y184" s="1">
        <f>+IF($E184=Y$22,VLOOKUP($C184,Input!$A$8:$AN$39,MATCH(Y$21,Input!$A$6:$AN$6,0),FALSE)+$H184,0)*$D184</f>
        <v>0</v>
      </c>
      <c r="Z184" s="1">
        <f>+IF($E184=Z$22,VLOOKUP($C184,Input!$A$8:$AN$39,MATCH(Z$21,Input!$A$6:$AN$6,0),FALSE)+$H184,0)*$D184</f>
        <v>0</v>
      </c>
      <c r="AA184" s="1">
        <f>+IF($E184=AA$22,VLOOKUP($C184,Input!$A$8:$AN$39,MATCH(AA$21,Input!$A$6:$AN$6,0),FALSE)+$H184,0)*$D184</f>
        <v>0</v>
      </c>
      <c r="AB184" s="1">
        <f>+IF($E184=AB$22,VLOOKUP($C184,Input!$A$8:$AN$39,MATCH(AB$21,Input!$A$6:$AN$6,0),FALSE)+$H184,0)*$D184</f>
        <v>0</v>
      </c>
      <c r="AC184" s="1">
        <f>+IF($E184=AC$22,VLOOKUP($C184,Input!$A$8:$AN$39,MATCH(AC$21,Input!$A$6:$AN$6,0),FALSE)+$H184,0)*$D184</f>
        <v>0</v>
      </c>
      <c r="AD184" s="1">
        <f>+IF($E184=AD$22,VLOOKUP($C184,Input!$A$8:$AN$39,MATCH(AD$21,Input!$A$6:$AN$6,0),FALSE)+$H184,0)*$D184</f>
        <v>0</v>
      </c>
      <c r="AE184" s="1">
        <f>+IF($E184=AE$22,VLOOKUP($C184,Input!$A$8:$AN$39,MATCH(AE$21,Input!$A$6:$AN$6,0),FALSE)+$H184,0)*$D184</f>
        <v>0</v>
      </c>
      <c r="AF184" s="1">
        <f>+IF($E184=AF$22,VLOOKUP($C184,Input!$A$8:$AN$39,MATCH(AF$21,Input!$A$6:$AN$6,0),FALSE)+$H184,0)*$D184</f>
        <v>0</v>
      </c>
      <c r="AG184" s="1">
        <f>+IF($E184=AG$22,VLOOKUP($C184,Input!$A$8:$AN$39,MATCH(AG$21,Input!$A$6:$AN$6,0),FALSE)+$H184,0)*$D184</f>
        <v>0</v>
      </c>
      <c r="AH184" s="1">
        <f>+IF($E184=AH$22,VLOOKUP($C184,Input!$A$8:$AN$39,MATCH(AH$21,Input!$A$6:$AN$6,0),FALSE)+$H184,0)*$D184</f>
        <v>0</v>
      </c>
      <c r="AI184" s="1">
        <f>+IF($E184=AI$22,VLOOKUP($C184,Input!$A$8:$AN$39,MATCH(AI$21,Input!$A$6:$AN$6,0),FALSE)+$H184,0)*$D184</f>
        <v>0</v>
      </c>
      <c r="AJ184" s="1">
        <f>+IF($E184=AJ$22,VLOOKUP($C184,Input!$A$8:$AN$39,MATCH(AJ$21,Input!$A$6:$AN$6,0),FALSE)+$H184,0)*$D184</f>
        <v>0</v>
      </c>
      <c r="AK184" s="1">
        <f>+IF($E184=AK$22,VLOOKUP($C184,Input!$A$8:$AN$39,MATCH(AK$21,Input!$A$6:$AN$6,0),FALSE)+$H184,0)*$D184</f>
        <v>0</v>
      </c>
      <c r="AL184" s="1">
        <f>+IF($E184=AL$22,VLOOKUP($C184,Input!$A$8:$AN$39,MATCH(AL$21,Input!$A$6:$AN$6,0),FALSE)+$H184,0)*$D184</f>
        <v>0</v>
      </c>
      <c r="AM184" s="1">
        <f>+IF($E184=AM$22,VLOOKUP($C184,Input!$A$8:$AN$39,MATCH(AM$21,Input!$A$6:$AN$6,0),FALSE)+$H184,0)*$D184</f>
        <v>0</v>
      </c>
      <c r="AN184" s="1">
        <f>+IF($E184=AN$22,VLOOKUP($C184,Input!$A$8:$AN$39,MATCH(AN$21,Input!$A$6:$AN$6,0),FALSE)+$H184,0)*$D184</f>
        <v>0</v>
      </c>
      <c r="AO184" s="1">
        <f>+IF($E184=AO$22,VLOOKUP($C184,Input!$A$8:$AN$39,MATCH(AO$21,Input!$A$6:$AN$6,0),FALSE)+$H184,0)*$D184</f>
        <v>0</v>
      </c>
      <c r="AP184" s="1">
        <f>+IF($E184=AP$22,VLOOKUP($C184,Input!$A$8:$AN$39,MATCH(AP$21,Input!$A$6:$AN$6,0),FALSE)+$H184,0)*$D184</f>
        <v>0</v>
      </c>
      <c r="AQ184" s="1">
        <f>+IF($E184=AQ$22,VLOOKUP($C184,Input!$A$8:$AN$39,MATCH(AQ$21,Input!$A$6:$AN$6,0),FALSE)+$H184,0)*$D184</f>
        <v>0</v>
      </c>
      <c r="AR184" s="1">
        <f>+IF($E184=AR$22,VLOOKUP($C184,Input!$A$8:$AN$39,MATCH(AR$21,Input!$A$6:$AN$6,0),FALSE)+$H184,0)*$D184</f>
        <v>0</v>
      </c>
      <c r="AT184" t="str">
        <f>VLOOKUP($C184,Input!$A$8:$HV$39,MATCH(AT$21,Input!$A$6:$HV$6,0),FALSE)</f>
        <v>Parts and administrative cost</v>
      </c>
      <c r="AU184" s="1">
        <f>+IF($E184=AU$22,VLOOKUP($C184,Input!$A$8:$HV$39,MATCH(AU$21,Input!$A$6:$HV$6,0),FALSE),0)*$D184</f>
        <v>0</v>
      </c>
      <c r="AV184" s="1">
        <f>+IF($E184=AV$22,VLOOKUP($C184,Input!$A$8:$HV$39,MATCH(AV$21,Input!$A$6:$HV$6,0),FALSE),0)*$D184</f>
        <v>0</v>
      </c>
      <c r="AW184" s="1">
        <f>+IF($E184=AW$22,VLOOKUP($C184,Input!$A$8:$HV$39,MATCH(AW$21,Input!$A$6:$HV$6,0),FALSE),0)*$D184</f>
        <v>0</v>
      </c>
      <c r="AX184" s="1">
        <f>+IF($E184=AX$22,VLOOKUP($C184,Input!$A$8:$HV$39,MATCH(AX$21,Input!$A$6:$HV$6,0),FALSE),0)*$D184</f>
        <v>0</v>
      </c>
      <c r="AY184" s="1">
        <f>+IF($E184=AY$22,VLOOKUP($C184,Input!$A$8:$HV$39,MATCH(AY$21,Input!$A$6:$HV$6,0),FALSE),0)*$D184</f>
        <v>0</v>
      </c>
      <c r="AZ184" s="1">
        <f>+IF($E184=AZ$22,VLOOKUP($C184,Input!$A$8:$HV$39,MATCH(AZ$21,Input!$A$6:$HV$6,0),FALSE),0)*$D184</f>
        <v>0</v>
      </c>
      <c r="BA184" s="1">
        <f>+IF($E184=BA$22,VLOOKUP($C184,Input!$A$8:$HV$39,MATCH(BA$21,Input!$A$6:$HV$6,0),FALSE),0)*$D184</f>
        <v>0</v>
      </c>
      <c r="BB184" s="1">
        <f>+IF($E184=BB$22,VLOOKUP($C184,Input!$A$8:$HV$39,MATCH(BB$21,Input!$A$6:$HV$6,0),FALSE),0)*$D184</f>
        <v>0</v>
      </c>
      <c r="BC184" s="1">
        <f>+IF($E184=BC$22,VLOOKUP($C184,Input!$A$8:$HV$39,MATCH(BC$21,Input!$A$6:$HV$6,0),FALSE),0)*$D184</f>
        <v>0</v>
      </c>
      <c r="BD184" s="1">
        <f>+IF($E184=BD$22,VLOOKUP($C184,Input!$A$8:$HV$39,MATCH(BD$21,Input!$A$6:$HV$6,0),FALSE),0)*$D184</f>
        <v>0</v>
      </c>
      <c r="BE184" s="1">
        <f>+IF($E184=BE$22,VLOOKUP($C184,Input!$A$8:$HV$39,MATCH(BE$21,Input!$A$6:$HV$6,0),FALSE),0)*$D184</f>
        <v>0</v>
      </c>
      <c r="BF184" s="1">
        <f>+IF($E184=BF$22,VLOOKUP($C184,Input!$A$8:$HV$39,MATCH(BF$21,Input!$A$6:$HV$6,0),FALSE),0)*$D184</f>
        <v>0</v>
      </c>
      <c r="BG184" s="1">
        <f>+IF($E184=BG$22,VLOOKUP($C184,Input!$A$8:$HV$39,MATCH(BG$21,Input!$A$6:$HV$6,0),FALSE),0)*$D184</f>
        <v>0</v>
      </c>
      <c r="BH184" s="1">
        <f>+IF($E184=BH$22,VLOOKUP($C184,Input!$A$8:$HV$39,MATCH(BH$21,Input!$A$6:$HV$6,0),FALSE),0)*$D184</f>
        <v>0</v>
      </c>
      <c r="BI184" s="1">
        <f>+IF($E184=BI$22,VLOOKUP($C184,Input!$A$8:$HV$39,MATCH(BI$21,Input!$A$6:$HV$6,0),FALSE),0)*$D184</f>
        <v>0</v>
      </c>
      <c r="BJ184" s="1">
        <f>+IF($E184=BJ$22,VLOOKUP($C184,Input!$A$8:$HV$39,MATCH(BJ$21,Input!$A$6:$HV$6,0),FALSE),0)*$D184</f>
        <v>0</v>
      </c>
      <c r="BK184" s="1">
        <f>+IF($E184=BK$22,VLOOKUP($C184,Input!$A$8:$HV$39,MATCH(BK$21,Input!$A$6:$HV$6,0),FALSE),0)*$D184</f>
        <v>0</v>
      </c>
      <c r="BL184" s="1">
        <f>+IF($E184=BL$22,VLOOKUP($C184,Input!$A$8:$HV$39,MATCH(BL$21,Input!$A$6:$HV$6,0),FALSE),0)*$D184</f>
        <v>0</v>
      </c>
      <c r="BM184" s="1">
        <f>+IF($E184=BM$22,VLOOKUP($C184,Input!$A$8:$HV$39,MATCH(BM$21,Input!$A$6:$HV$6,0),FALSE),0)*$D184</f>
        <v>0</v>
      </c>
      <c r="BN184" s="1">
        <f>+IF($E184=BN$22,VLOOKUP($C184,Input!$A$8:$HV$39,MATCH(BN$21,Input!$A$6:$HV$6,0),FALSE),0)*$D184</f>
        <v>0</v>
      </c>
      <c r="BO184" s="1">
        <f>+IF($E184=BO$22,VLOOKUP($C184,Input!$A$8:$HV$39,MATCH(BO$21,Input!$A$6:$HV$6,0),FALSE),0)*$D184</f>
        <v>0</v>
      </c>
      <c r="BP184" s="1">
        <f>+IF($E184=BP$22,VLOOKUP($C184,Input!$A$8:$HV$39,MATCH(BP$21,Input!$A$6:$HV$6,0),FALSE),0)*$D184</f>
        <v>0</v>
      </c>
      <c r="BQ184" s="1">
        <f>+IF($E184=BQ$22,VLOOKUP($C184,Input!$A$8:$HV$39,MATCH(BQ$21,Input!$A$6:$HV$6,0),FALSE),0)*$D184</f>
        <v>0</v>
      </c>
      <c r="BR184" s="1">
        <f>+IF($E184=BR$22,VLOOKUP($C184,Input!$A$8:$HV$39,MATCH(BR$21,Input!$A$6:$HV$6,0),FALSE),0)*$D184</f>
        <v>0</v>
      </c>
      <c r="BS184" s="1">
        <f>+IF($E184=BS$22,VLOOKUP($C184,Input!$A$8:$HV$39,MATCH(BS$21,Input!$A$6:$HV$6,0),FALSE),0)*$D184</f>
        <v>0</v>
      </c>
      <c r="BT184" s="1">
        <f>+IF($E184=BT$22,VLOOKUP($C184,Input!$A$8:$HV$39,MATCH(BT$21,Input!$A$6:$HV$6,0),FALSE),0)*$D184</f>
        <v>0</v>
      </c>
      <c r="BU184" s="1">
        <f>+IF($E184=BU$22,VLOOKUP($C184,Input!$A$8:$HV$39,MATCH(BU$21,Input!$A$6:$HV$6,0),FALSE),0)*$D184</f>
        <v>0</v>
      </c>
      <c r="BV184" s="1">
        <f>+IF($E184=BV$22,VLOOKUP($C184,Input!$A$8:$HV$39,MATCH(BV$21,Input!$A$6:$HV$6,0),FALSE),0)*$D184</f>
        <v>0</v>
      </c>
      <c r="BW184" s="1">
        <f>+IF($E184=BW$22,VLOOKUP($C184,Input!$A$8:$HV$39,MATCH(BW$21,Input!$A$6:$HV$6,0),FALSE),0)*$D184</f>
        <v>0</v>
      </c>
      <c r="BX184" s="1">
        <f>+IF($E184=BX$22,VLOOKUP($C184,Input!$A$8:$HV$39,MATCH(BX$21,Input!$A$6:$HV$6,0),FALSE),0)*$D184</f>
        <v>0</v>
      </c>
      <c r="BY184" s="1">
        <f>+IF($E184=BY$22,VLOOKUP($C184,Input!$A$8:$HV$39,MATCH(BY$21,Input!$A$6:$HV$6,0),FALSE),0)*$D184</f>
        <v>0</v>
      </c>
      <c r="BZ184" s="1">
        <f>+IF($E184=BZ$22,VLOOKUP($C184,Input!$A$8:$HV$39,MATCH(BZ$21,Input!$A$6:$HV$6,0),FALSE),0)*$D184</f>
        <v>0</v>
      </c>
      <c r="CA184" s="1">
        <f>+IF($E184=CA$22,VLOOKUP($C184,Input!$A$8:$HV$39,MATCH(CA$21,Input!$A$6:$HV$6,0),FALSE),0)*$D184</f>
        <v>0</v>
      </c>
      <c r="CB184" s="1">
        <f>+IF($E184=CB$22,VLOOKUP($C184,Input!$A$8:$HV$39,MATCH(CB$21,Input!$A$6:$HV$6,0),FALSE),0)*$D184</f>
        <v>0</v>
      </c>
      <c r="CC184" s="1">
        <f>+IF($E184=CC$22,VLOOKUP($C184,Input!$A$8:$HV$39,MATCH(CC$21,Input!$A$6:$HV$6,0),FALSE),0)*$D184</f>
        <v>0</v>
      </c>
      <c r="CE184" t="str">
        <f>VLOOKUP($C184,Input!$A$8:$HV$39,MATCH(CE$21,Input!$A$6:$HV$6,0),FALSE)</f>
        <v>Engine Rebuild @ 7 Yr</v>
      </c>
      <c r="CF184" s="1">
        <f>IF($E184+$I184+$D$7&lt;=CF$22,0,IF(CF$22-$D$7&gt;=$E184,IF(COUNTIF($KZ184:LP184,"&gt;0")&gt;0,VLOOKUP($C184,Input!$A$8:$HV$21,MATCH($CE$21+COUNTIF($KZ184:LP184,"&gt;0"),Input!$A$6:$HV$6,0),FALSE),0),0))*$D184</f>
        <v>0</v>
      </c>
      <c r="CG184" s="1">
        <f>IF($E184+$I184+$D$7&lt;=CG$22,0,IF(CG$22-$D$7&gt;=$E184,IF(COUNTIF($KZ184:LQ184,"&gt;0")&gt;0,VLOOKUP($C184,Input!$A$8:$HV$21,MATCH($CE$21+COUNTIF($KZ184:LQ184,"&gt;0"),Input!$A$6:$HV$6,0),FALSE),0),0))*$D184</f>
        <v>0</v>
      </c>
      <c r="CH184" s="1">
        <f>IF($E184+$I184+$D$7&lt;=CH$22,0,IF(CH$22-$D$7&gt;=$E184,IF(COUNTIF($KZ184:LR184,"&gt;0")&gt;0,VLOOKUP($C184,Input!$A$8:$HV$21,MATCH($CE$21+COUNTIF($KZ184:LR184,"&gt;0"),Input!$A$6:$HV$6,0),FALSE),0),0))*$D184</f>
        <v>0</v>
      </c>
      <c r="CI184" s="1">
        <f>IF($E184+$I184+$D$7&lt;=CI$22,0,IF(CI$22-$D$7&gt;=$E184,IF(COUNTIF($KZ184:LS184,"&gt;0")&gt;0,VLOOKUP($C184,Input!$A$8:$HV$21,MATCH($CE$21+COUNTIF($KZ184:LS184,"&gt;0"),Input!$A$6:$HV$6,0),FALSE),0),0))*$D184</f>
        <v>0</v>
      </c>
      <c r="CJ184" s="1">
        <f>IF($E184+$I184+$D$7&lt;=CJ$22,0,IF(CJ$22-$D$7&gt;=$E184,IF(COUNTIF($KZ184:LT184,"&gt;0")&gt;0,VLOOKUP($C184,Input!$A$8:$HV$21,MATCH($CE$21+COUNTIF($KZ184:LT184,"&gt;0"),Input!$A$6:$HV$6,0),FALSE),0),0))*$D184</f>
        <v>0</v>
      </c>
      <c r="CK184" s="1">
        <f>IF($E184+$I184+$D$7&lt;=CK$22,0,IF(CK$22-$D$7&gt;=$E184,IF(COUNTIF($KZ184:LU184,"&gt;0")&gt;0,VLOOKUP($C184,Input!$A$8:$HV$21,MATCH($CE$21+COUNTIF($KZ184:LU184,"&gt;0"),Input!$A$6:$HV$6,0),FALSE),0),0))*$D184</f>
        <v>0</v>
      </c>
      <c r="CL184" s="1">
        <f>IF($E184+$I184+$D$7&lt;=CL$22,0,IF(CL$22-$D$7&gt;=$E184,IF(COUNTIF($KZ184:LV184,"&gt;0")&gt;0,VLOOKUP($C184,Input!$A$8:$HV$21,MATCH($CE$21+COUNTIF($KZ184:LV184,"&gt;0"),Input!$A$6:$HV$6,0),FALSE),0),0))*$D184</f>
        <v>0</v>
      </c>
      <c r="CM184" s="1">
        <f>IF($E184+$I184+$D$7&lt;=CM$22,0,IF(CM$22-$D$7&gt;=$E184,IF(COUNTIF($KZ184:LW184,"&gt;0")&gt;0,VLOOKUP($C184,Input!$A$8:$HV$21,MATCH($CE$21+COUNTIF($KZ184:LW184,"&gt;0"),Input!$A$6:$HV$6,0),FALSE),0),0))*$D184</f>
        <v>0</v>
      </c>
      <c r="CN184" s="1">
        <f>IF($E184+$I184+$D$7&lt;=CN$22,0,IF(CN$22-$D$7&gt;=$E184,IF(COUNTIF($KZ184:LX184,"&gt;0")&gt;0,VLOOKUP($C184,Input!$A$8:$HV$21,MATCH($CE$21+COUNTIF($KZ184:LX184,"&gt;0"),Input!$A$6:$HV$6,0),FALSE),0),0))*$D184</f>
        <v>0</v>
      </c>
      <c r="CO184" s="1">
        <f>IF($E184+$I184+$D$7&lt;=CO$22,0,IF(CO$22-$D$7&gt;=$E184,IF(COUNTIF($KZ184:LY184,"&gt;0")&gt;0,VLOOKUP($C184,Input!$A$8:$HV$21,MATCH($CE$21+COUNTIF($KZ184:LY184,"&gt;0"),Input!$A$6:$HV$6,0),FALSE),0),0))*$D184</f>
        <v>0</v>
      </c>
      <c r="CP184" s="1">
        <f>IF($E184+$I184+$D$7&lt;=CP$22,0,IF(CP$22-$D$7&gt;=$E184,IF(COUNTIF($KZ184:LZ184,"&gt;0")&gt;0,VLOOKUP($C184,Input!$A$8:$HV$21,MATCH($CE$21+COUNTIF($KZ184:LZ184,"&gt;0"),Input!$A$6:$HV$6,0),FALSE),0),0))*$D184</f>
        <v>0</v>
      </c>
      <c r="CQ184" s="1">
        <f>IF($E184+$I184+$D$7&lt;=CQ$22,0,IF(CQ$22-$D$7&gt;=$E184,IF(COUNTIF($KZ184:MA184,"&gt;0")&gt;0,VLOOKUP($C184,Input!$A$8:$HV$21,MATCH($CE$21+COUNTIF($KZ184:MA184,"&gt;0"),Input!$A$6:$HV$6,0),FALSE),0),0))*$D184</f>
        <v>0</v>
      </c>
      <c r="CR184" s="1">
        <f>IF($E184+$I184+$D$7&lt;=CR$22,0,IF(CR$22-$D$7&gt;=$E184,IF(COUNTIF($KZ184:MB184,"&gt;0")&gt;0,VLOOKUP($C184,Input!$A$8:$HV$21,MATCH($CE$21+COUNTIF($KZ184:MB184,"&gt;0"),Input!$A$6:$HV$6,0),FALSE),0),0))*$D184</f>
        <v>0</v>
      </c>
      <c r="CS184" s="1">
        <f>IF($E184+$I184+$D$7&lt;=CS$22,0,IF(CS$22-$D$7&gt;=$E184,IF(COUNTIF($KZ184:MC184,"&gt;0")&gt;0,VLOOKUP($C184,Input!$A$8:$HV$21,MATCH($CE$21+COUNTIF($KZ184:MC184,"&gt;0"),Input!$A$6:$HV$6,0),FALSE),0),0))*$D184</f>
        <v>0</v>
      </c>
      <c r="CT184" s="1">
        <f>IF($E184+$I184+$D$7&lt;=CT$22,0,IF(CT$22-$D$7&gt;=$E184,IF(COUNTIF($KZ184:MD184,"&gt;0")&gt;0,VLOOKUP($C184,Input!$A$8:$HV$21,MATCH($CE$21+COUNTIF($KZ184:MD184,"&gt;0"),Input!$A$6:$HV$6,0),FALSE),0),0))*$D184</f>
        <v>0</v>
      </c>
      <c r="CU184" s="1">
        <f>IF($E184+$I184+$D$7&lt;=CU$22,0,IF(CU$22-$D$7&gt;=$E184,IF(COUNTIF($KZ184:ME184,"&gt;0")&gt;0,VLOOKUP($C184,Input!$A$8:$HV$21,MATCH($CE$21+COUNTIF($KZ184:ME184,"&gt;0"),Input!$A$6:$HV$6,0),FALSE),0),0))*$D184</f>
        <v>0</v>
      </c>
      <c r="CV184" s="1">
        <f>IF($E184+$I184+$D$7&lt;=CV$22,0,IF(CV$22-$D$7&gt;=$E184,IF(COUNTIF($KZ184:MF184,"&gt;0")&gt;0,VLOOKUP($C184,Input!$A$8:$HV$21,MATCH($CE$21+COUNTIF($KZ184:MF184,"&gt;0"),Input!$A$6:$HV$6,0),FALSE),0),0))*$D184</f>
        <v>0</v>
      </c>
      <c r="CW184" s="1">
        <f>IF($E184+$I184+$D$7&lt;=CW$22,0,IF(CW$22-$D$7&gt;=$E184,IF(COUNTIF($KZ184:MG184,"&gt;0")&gt;0,VLOOKUP($C184,Input!$A$8:$HV$21,MATCH($CE$21+COUNTIF($KZ184:MG184,"&gt;0"),Input!$A$6:$HV$6,0),FALSE),0),0))*$D184</f>
        <v>0</v>
      </c>
      <c r="CX184" s="1">
        <f>IF($E184+$I184+$D$7&lt;=CX$22,0,IF(CX$22-$D$7&gt;=$E184,IF(COUNTIF($KZ184:MH184,"&gt;0")&gt;0,VLOOKUP($C184,Input!$A$8:$HV$21,MATCH($CE$21+COUNTIF($KZ184:MH184,"&gt;0"),Input!$A$6:$HV$6,0),FALSE),0),0))*$D184</f>
        <v>0</v>
      </c>
      <c r="CY184" s="1">
        <f>IF($E184+$I184+$D$7&lt;=CY$22,0,IF(CY$22-$D$7&gt;=$E184,IF(COUNTIF($KZ184:MI184,"&gt;0")&gt;0,VLOOKUP($C184,Input!$A$8:$HV$21,MATCH($CE$21+COUNTIF($KZ184:MI184,"&gt;0"),Input!$A$6:$HV$6,0),FALSE),0),0))*$D184</f>
        <v>0</v>
      </c>
      <c r="CZ184" s="1">
        <f>IF($E184+$I184+$D$7&lt;=CZ$22,0,IF(CZ$22-$D$7&gt;=$E184,IF(COUNTIF($KZ184:MJ184,"&gt;0")&gt;0,VLOOKUP($C184,Input!$A$8:$HV$21,MATCH($CE$21+COUNTIF($KZ184:MJ184,"&gt;0"),Input!$A$6:$HV$6,0),FALSE),0),0))*$D184</f>
        <v>0</v>
      </c>
      <c r="DA184" s="1">
        <f>IF($E184+$I184+$D$7&lt;=DA$22,0,IF(DA$22-$D$7&gt;=$E184,IF(COUNTIF($KZ184:MK184,"&gt;0")&gt;0,VLOOKUP($C184,Input!$A$8:$HV$21,MATCH($CE$21+COUNTIF($KZ184:MK184,"&gt;0"),Input!$A$6:$HV$6,0),FALSE),0),0))*$D184</f>
        <v>0</v>
      </c>
      <c r="DB184" s="1">
        <f>IF($E184+$I184+$D$7&lt;=DB$22,0,IF(DB$22-$D$7&gt;=$E184,IF(COUNTIF($KZ184:ML184,"&gt;0")&gt;0,VLOOKUP($C184,Input!$A$8:$HV$21,MATCH($CE$21+COUNTIF($KZ184:ML184,"&gt;0"),Input!$A$6:$HV$6,0),FALSE),0),0))*$D184</f>
        <v>0</v>
      </c>
      <c r="DC184" s="1">
        <f>IF($E184+$I184+$D$7&lt;=DC$22,0,IF(DC$22-$D$7&gt;=$E184,IF(COUNTIF($KZ184:MM184,"&gt;0")&gt;0,VLOOKUP($C184,Input!$A$8:$HV$21,MATCH($CE$21+COUNTIF($KZ184:MM184,"&gt;0"),Input!$A$6:$HV$6,0),FALSE),0),0))*$D184</f>
        <v>0</v>
      </c>
      <c r="DD184" s="1">
        <f>IF($E184+$I184+$D$7&lt;=DD$22,0,IF(DD$22-$D$7&gt;=$E184,IF(COUNTIF($KZ184:MN184,"&gt;0")&gt;0,VLOOKUP($C184,Input!$A$8:$HV$21,MATCH($CE$21+COUNTIF($KZ184:MN184,"&gt;0"),Input!$A$6:$HV$6,0),FALSE),0),0))*$D184</f>
        <v>0</v>
      </c>
      <c r="DE184" s="1">
        <f>IF($E184+$I184+$D$7&lt;=DE$22,0,IF(DE$22-$D$7&gt;=$E184,IF(COUNTIF($KZ184:MO184,"&gt;0")&gt;0,VLOOKUP($C184,Input!$A$8:$HV$21,MATCH($CE$21+COUNTIF($KZ184:MO184,"&gt;0"),Input!$A$6:$HV$6,0),FALSE),0),0))*$D184</f>
        <v>0</v>
      </c>
      <c r="DF184" s="1">
        <f>IF($E184+$I184+$D$7&lt;=DF$22,0,IF(DF$22-$D$7&gt;=$E184,IF(COUNTIF($KZ184:MP184,"&gt;0")&gt;0,VLOOKUP($C184,Input!$A$8:$HV$21,MATCH($CE$21+COUNTIF($KZ184:MP184,"&gt;0"),Input!$A$6:$HV$6,0),FALSE),0),0))*$D184</f>
        <v>0</v>
      </c>
      <c r="DG184" s="1">
        <f>IF($E184+$I184+$D$7&lt;=DG$22,0,IF(DG$22-$D$7&gt;=$E184,IF(COUNTIF($KZ184:MQ184,"&gt;0")&gt;0,VLOOKUP($C184,Input!$A$8:$HV$21,MATCH($CE$21+COUNTIF($KZ184:MQ184,"&gt;0"),Input!$A$6:$HV$6,0),FALSE),0),0))*$D184</f>
        <v>0</v>
      </c>
      <c r="DH184" s="1">
        <f>IF($E184+$I184+$D$7&lt;=DH$22,0,IF(DH$22-$D$7&gt;=$E184,IF(COUNTIF($KZ184:MR184,"&gt;0")&gt;0,VLOOKUP($C184,Input!$A$8:$HV$21,MATCH($CE$21+COUNTIF($KZ184:MR184,"&gt;0"),Input!$A$6:$HV$6,0),FALSE),0),0))*$D184</f>
        <v>0</v>
      </c>
      <c r="DI184" s="1">
        <f>IF($E184+$I184+$D$7&lt;=DI$22,0,IF(DI$22-$D$7&gt;=$E184,IF(COUNTIF($KZ184:MS184,"&gt;0")&gt;0,VLOOKUP($C184,Input!$A$8:$HV$21,MATCH($CE$21+COUNTIF($KZ184:MS184,"&gt;0"),Input!$A$6:$HV$6,0),FALSE),0),0))*$D184</f>
        <v>0</v>
      </c>
      <c r="DJ184" s="1">
        <f>IF($E184+$I184+$D$7&lt;=DJ$22,0,IF(DJ$22-$D$7&gt;=$E184,IF(COUNTIF($KZ184:MT184,"&gt;0")&gt;0,VLOOKUP($C184,Input!$A$8:$HV$21,MATCH($CE$21+COUNTIF($KZ184:MT184,"&gt;0"),Input!$A$6:$HV$6,0),FALSE),0),0))*$D184</f>
        <v>0</v>
      </c>
      <c r="DK184" s="1">
        <f>IF($E184+$I184+$D$7&lt;=DK$22,0,IF(DK$22-$D$7&gt;=$E184,IF(COUNTIF($KZ184:MU184,"&gt;0")&gt;0,VLOOKUP($C184,Input!$A$8:$HV$21,MATCH($CE$21+COUNTIF($KZ184:MU184,"&gt;0"),Input!$A$6:$HV$6,0),FALSE),0),0))*$D184</f>
        <v>0</v>
      </c>
      <c r="DL184" s="1">
        <f>IF($E184+$I184+$D$7&lt;=DL$22,0,IF(DL$22-$D$7&gt;=$E184,IF(COUNTIF($KZ184:MV184,"&gt;0")&gt;0,VLOOKUP($C184,Input!$A$8:$HV$21,MATCH($CE$21+COUNTIF($KZ184:MV184,"&gt;0"),Input!$A$6:$HV$6,0),FALSE),0),0))*$D184</f>
        <v>0</v>
      </c>
      <c r="DM184" s="1">
        <f>IF($E184+$I184+$D$7&lt;=DM$22,0,IF(DM$22-$D$7&gt;=$E184,IF(COUNTIF($KZ184:MW184,"&gt;0")&gt;0,VLOOKUP($C184,Input!$A$8:$HV$21,MATCH($CE$21+COUNTIF($KZ184:MW184,"&gt;0"),Input!$A$6:$HV$6,0),FALSE),0),0))*$D184</f>
        <v>0</v>
      </c>
      <c r="DN184" s="1">
        <f>IF($E184+$I184+$D$7&lt;=DN$22,0,IF(DN$22-$D$7&gt;=$E184,IF(COUNTIF($KZ184:MX184,"&gt;0")&gt;0,VLOOKUP($C184,Input!$A$8:$HV$21,MATCH($CE$21+COUNTIF($KZ184:MX184,"&gt;0"),Input!$A$6:$HV$6,0),FALSE),0),0))*$D184</f>
        <v>0</v>
      </c>
      <c r="DP184" t="str">
        <f>+VLOOKUP($C184,Input!$A$8:$GZ$39,MATCH(DP$21,Input!$A$6:$GZ$6,0),FALSE)</f>
        <v>Bus Maintenance at 0.85/mile</v>
      </c>
      <c r="DQ184" s="1">
        <f>IF($E184+$I184+$D$7&lt;=DQ$22,0,IF(DQ$22-$D$7&gt;=$E184,IF(COUNTIF($KZ184:LP184,"&gt;0")&gt;0,VLOOKUP($C184,Input!$A$8:$HV$21,MATCH($DP$21+COUNTIF($KZ184:LP184,"&gt;0"),Input!$A$6:$HV$6,0),FALSE),0),0))*$D184*$F184</f>
        <v>0</v>
      </c>
      <c r="DR184" s="1">
        <f>IF($E184+$I184+$D$7&lt;=DR$22,0,IF(DR$22-$D$7&gt;=$E184,IF(COUNTIF($KZ184:LQ184,"&gt;0")&gt;0,VLOOKUP($C184,Input!$A$8:$HV$21,MATCH($DP$21+COUNTIF($KZ184:LQ184,"&gt;0"),Input!$A$6:$HV$6,0),FALSE),0),0))*$D184*$F184</f>
        <v>0</v>
      </c>
      <c r="DS184" s="1">
        <f>IF($E184+$I184+$D$7&lt;=DS$22,0,IF(DS$22-$D$7&gt;=$E184,IF(COUNTIF($KZ184:LR184,"&gt;0")&gt;0,VLOOKUP($C184,Input!$A$8:$HV$21,MATCH($DP$21+COUNTIF($KZ184:LR184,"&gt;0"),Input!$A$6:$HV$6,0),FALSE),0),0))*$D184*$F184</f>
        <v>0</v>
      </c>
      <c r="DT184" s="1">
        <f>IF($E184+$I184+$D$7&lt;=DT$22,0,IF(DT$22-$D$7&gt;=$E184,IF(COUNTIF($KZ184:LS184,"&gt;0")&gt;0,VLOOKUP($C184,Input!$A$8:$HV$21,MATCH($DP$21+COUNTIF($KZ184:LS184,"&gt;0"),Input!$A$6:$HV$6,0),FALSE),0),0))*$D184*$F184</f>
        <v>0</v>
      </c>
      <c r="DU184" s="1">
        <f>IF($E184+$I184+$D$7&lt;=DU$22,0,IF(DU$22-$D$7&gt;=$E184,IF(COUNTIF($KZ184:LT184,"&gt;0")&gt;0,VLOOKUP($C184,Input!$A$8:$HV$21,MATCH($DP$21+COUNTIF($KZ184:LT184,"&gt;0"),Input!$A$6:$HV$6,0),FALSE),0),0))*$D184*$F184</f>
        <v>0</v>
      </c>
      <c r="DV184" s="1">
        <f>IF($E184+$I184+$D$7&lt;=DV$22,0,IF(DV$22-$D$7&gt;=$E184,IF(COUNTIF($KZ184:LU184,"&gt;0")&gt;0,VLOOKUP($C184,Input!$A$8:$HV$21,MATCH($DP$21+COUNTIF($KZ184:LU184,"&gt;0"),Input!$A$6:$HV$6,0),FALSE),0),0))*$D184*$F184</f>
        <v>0</v>
      </c>
      <c r="DW184" s="1">
        <f>IF($E184+$I184+$D$7&lt;=DW$22,0,IF(DW$22-$D$7&gt;=$E184,IF(COUNTIF($KZ184:LV184,"&gt;0")&gt;0,VLOOKUP($C184,Input!$A$8:$HV$21,MATCH($DP$21+COUNTIF($KZ184:LV184,"&gt;0"),Input!$A$6:$HV$6,0),FALSE),0),0))*$D184*$F184</f>
        <v>0</v>
      </c>
      <c r="DX184" s="1">
        <f>IF($E184+$I184+$D$7&lt;=DX$22,0,IF(DX$22-$D$7&gt;=$E184,IF(COUNTIF($KZ184:LW184,"&gt;0")&gt;0,VLOOKUP($C184,Input!$A$8:$HV$21,MATCH($DP$21+COUNTIF($KZ184:LW184,"&gt;0"),Input!$A$6:$HV$6,0),FALSE),0),0))*$D184*$F184</f>
        <v>0</v>
      </c>
      <c r="DY184" s="1">
        <f>IF($E184+$I184+$D$7&lt;=DY$22,0,IF(DY$22-$D$7&gt;=$E184,IF(COUNTIF($KZ184:LX184,"&gt;0")&gt;0,VLOOKUP($C184,Input!$A$8:$HV$21,MATCH($DP$21+COUNTIF($KZ184:LX184,"&gt;0"),Input!$A$6:$HV$6,0),FALSE),0),0))*$D184*$F184</f>
        <v>0</v>
      </c>
      <c r="DZ184" s="1">
        <f>IF($E184+$I184+$D$7&lt;=DZ$22,0,IF(DZ$22-$D$7&gt;=$E184,IF(COUNTIF($KZ184:LY184,"&gt;0")&gt;0,VLOOKUP($C184,Input!$A$8:$HV$21,MATCH($DP$21+COUNTIF($KZ184:LY184,"&gt;0"),Input!$A$6:$HV$6,0),FALSE),0),0))*$D184*$F184</f>
        <v>0</v>
      </c>
      <c r="EA184" s="1">
        <f>IF($E184+$I184+$D$7&lt;=EA$22,0,IF(EA$22-$D$7&gt;=$E184,IF(COUNTIF($KZ184:LZ184,"&gt;0")&gt;0,VLOOKUP($C184,Input!$A$8:$HV$21,MATCH($DP$21+COUNTIF($KZ184:LZ184,"&gt;0"),Input!$A$6:$HV$6,0),FALSE),0),0))*$D184*$F184</f>
        <v>0</v>
      </c>
      <c r="EB184" s="1">
        <f>IF($E184+$I184+$D$7&lt;=EB$22,0,IF(EB$22-$D$7&gt;=$E184,IF(COUNTIF($KZ184:MA184,"&gt;0")&gt;0,VLOOKUP($C184,Input!$A$8:$HV$21,MATCH($DP$21+COUNTIF($KZ184:MA184,"&gt;0"),Input!$A$6:$HV$6,0),FALSE),0),0))*$D184*$F184</f>
        <v>0</v>
      </c>
      <c r="EC184" s="1">
        <f>IF($E184+$I184+$D$7&lt;=EC$22,0,IF(EC$22-$D$7&gt;=$E184,IF(COUNTIF($KZ184:MB184,"&gt;0")&gt;0,VLOOKUP($C184,Input!$A$8:$HV$21,MATCH($DP$21+COUNTIF($KZ184:MB184,"&gt;0"),Input!$A$6:$HV$6,0),FALSE),0),0))*$D184*$F184</f>
        <v>0</v>
      </c>
      <c r="ED184" s="1">
        <f>IF($E184+$I184+$D$7&lt;=ED$22,0,IF(ED$22-$D$7&gt;=$E184,IF(COUNTIF($KZ184:MC184,"&gt;0")&gt;0,VLOOKUP($C184,Input!$A$8:$HV$21,MATCH($DP$21+COUNTIF($KZ184:MC184,"&gt;0"),Input!$A$6:$HV$6,0),FALSE),0),0))*$D184*$F184</f>
        <v>0</v>
      </c>
      <c r="EE184" s="1">
        <f>IF($E184+$I184+$D$7&lt;=EE$22,0,IF(EE$22-$D$7&gt;=$E184,IF(COUNTIF($KZ184:MD184,"&gt;0")&gt;0,VLOOKUP($C184,Input!$A$8:$HV$21,MATCH($DP$21+COUNTIF($KZ184:MD184,"&gt;0"),Input!$A$6:$HV$6,0),FALSE),0),0))*$D184*$F184</f>
        <v>0</v>
      </c>
      <c r="EF184" s="1">
        <f>IF($E184+$I184+$D$7&lt;=EF$22,0,IF(EF$22-$D$7&gt;=$E184,IF(COUNTIF($KZ184:ME184,"&gt;0")&gt;0,VLOOKUP($C184,Input!$A$8:$HV$21,MATCH($DP$21+COUNTIF($KZ184:ME184,"&gt;0"),Input!$A$6:$HV$6,0),FALSE),0),0))*$D184*$F184</f>
        <v>0</v>
      </c>
      <c r="EG184" s="1">
        <f>IF($E184+$I184+$D$7&lt;=EG$22,0,IF(EG$22-$D$7&gt;=$E184,IF(COUNTIF($KZ184:MF184,"&gt;0")&gt;0,VLOOKUP($C184,Input!$A$8:$HV$21,MATCH($DP$21+COUNTIF($KZ184:MF184,"&gt;0"),Input!$A$6:$HV$6,0),FALSE),0),0))*$D184*$F184</f>
        <v>0</v>
      </c>
      <c r="EH184" s="1">
        <f>IF($E184+$I184+$D$7&lt;=EH$22,0,IF(EH$22-$D$7&gt;=$E184,IF(COUNTIF($KZ184:MG184,"&gt;0")&gt;0,VLOOKUP($C184,Input!$A$8:$HV$21,MATCH($DP$21+COUNTIF($KZ184:MG184,"&gt;0"),Input!$A$6:$HV$6,0),FALSE),0),0))*$D184*$F184</f>
        <v>0</v>
      </c>
      <c r="EI184" s="1">
        <f>IF($E184+$I184+$D$7&lt;=EI$22,0,IF(EI$22-$D$7&gt;=$E184,IF(COUNTIF($KZ184:MH184,"&gt;0")&gt;0,VLOOKUP($C184,Input!$A$8:$HV$21,MATCH($DP$21+COUNTIF($KZ184:MH184,"&gt;0"),Input!$A$6:$HV$6,0),FALSE),0),0))*$D184*$F184</f>
        <v>0</v>
      </c>
      <c r="EJ184" s="1">
        <f>IF($E184+$I184+$D$7&lt;=EJ$22,0,IF(EJ$22-$D$7&gt;=$E184,IF(COUNTIF($KZ184:MI184,"&gt;0")&gt;0,VLOOKUP($C184,Input!$A$8:$HV$21,MATCH($DP$21+COUNTIF($KZ184:MI184,"&gt;0"),Input!$A$6:$HV$6,0),FALSE),0),0))*$D184*$F184</f>
        <v>0</v>
      </c>
      <c r="EK184" s="1">
        <f>IF($E184+$I184+$D$7&lt;=EK$22,0,IF(EK$22-$D$7&gt;=$E184,IF(COUNTIF($KZ184:MJ184,"&gt;0")&gt;0,VLOOKUP($C184,Input!$A$8:$HV$21,MATCH($DP$21+COUNTIF($KZ184:MJ184,"&gt;0"),Input!$A$6:$HV$6,0),FALSE),0),0))*$D184*$F184</f>
        <v>0</v>
      </c>
      <c r="EL184" s="1">
        <f>IF($E184+$I184+$D$7&lt;=EL$22,0,IF(EL$22-$D$7&gt;=$E184,IF(COUNTIF($KZ184:MK184,"&gt;0")&gt;0,VLOOKUP($C184,Input!$A$8:$HV$21,MATCH($DP$21+COUNTIF($KZ184:MK184,"&gt;0"),Input!$A$6:$HV$6,0),FALSE),0),0))*$D184*$F184</f>
        <v>0</v>
      </c>
      <c r="EM184" s="1">
        <f>IF($E184+$I184+$D$7&lt;=EM$22,0,IF(EM$22-$D$7&gt;=$E184,IF(COUNTIF($KZ184:ML184,"&gt;0")&gt;0,VLOOKUP($C184,Input!$A$8:$HV$21,MATCH($DP$21+COUNTIF($KZ184:ML184,"&gt;0"),Input!$A$6:$HV$6,0),FALSE),0),0))*$D184*$F184</f>
        <v>0</v>
      </c>
      <c r="EN184" s="1">
        <f>IF($E184+$I184+$D$7&lt;=EN$22,0,IF(EN$22-$D$7&gt;=$E184,IF(COUNTIF($KZ184:MM184,"&gt;0")&gt;0,VLOOKUP($C184,Input!$A$8:$HV$21,MATCH($DP$21+COUNTIF($KZ184:MM184,"&gt;0"),Input!$A$6:$HV$6,0),FALSE),0),0))*$D184*$F184</f>
        <v>0</v>
      </c>
      <c r="EO184" s="1">
        <f>IF($E184+$I184+$D$7&lt;=EO$22,0,IF(EO$22-$D$7&gt;=$E184,IF(COUNTIF($KZ184:MN184,"&gt;0")&gt;0,VLOOKUP($C184,Input!$A$8:$HV$21,MATCH($DP$21+COUNTIF($KZ184:MN184,"&gt;0"),Input!$A$6:$HV$6,0),FALSE),0),0))*$D184*$F184</f>
        <v>0</v>
      </c>
      <c r="EP184" s="1">
        <f>IF($E184+$I184+$D$7&lt;=EP$22,0,IF(EP$22-$D$7&gt;=$E184,IF(COUNTIF($KZ184:MO184,"&gt;0")&gt;0,VLOOKUP($C184,Input!$A$8:$HV$21,MATCH($DP$21+COUNTIF($KZ184:MO184,"&gt;0"),Input!$A$6:$HV$6,0),FALSE),0),0))*$D184*$F184</f>
        <v>0</v>
      </c>
      <c r="EQ184" s="1">
        <f>IF($E184+$I184+$D$7&lt;=EQ$22,0,IF(EQ$22-$D$7&gt;=$E184,IF(COUNTIF($KZ184:MP184,"&gt;0")&gt;0,VLOOKUP($C184,Input!$A$8:$HV$21,MATCH($DP$21+COUNTIF($KZ184:MP184,"&gt;0"),Input!$A$6:$HV$6,0),FALSE),0),0))*$D184*$F184</f>
        <v>0</v>
      </c>
      <c r="ER184" s="1">
        <f>IF($E184+$I184+$D$7&lt;=ER$22,0,IF(ER$22-$D$7&gt;=$E184,IF(COUNTIF($KZ184:MQ184,"&gt;0")&gt;0,VLOOKUP($C184,Input!$A$8:$HV$21,MATCH($DP$21+COUNTIF($KZ184:MQ184,"&gt;0"),Input!$A$6:$HV$6,0),FALSE),0),0))*$D184*$F184</f>
        <v>0</v>
      </c>
      <c r="ES184" s="1">
        <f>IF($E184+$I184+$D$7&lt;=ES$22,0,IF(ES$22-$D$7&gt;=$E184,IF(COUNTIF($KZ184:MR184,"&gt;0")&gt;0,VLOOKUP($C184,Input!$A$8:$HV$21,MATCH($DP$21+COUNTIF($KZ184:MR184,"&gt;0"),Input!$A$6:$HV$6,0),FALSE),0),0))*$D184*$F184</f>
        <v>0</v>
      </c>
      <c r="ET184" s="1">
        <f>IF($E184+$I184+$D$7&lt;=ET$22,0,IF(ET$22-$D$7&gt;=$E184,IF(COUNTIF($KZ184:MS184,"&gt;0")&gt;0,VLOOKUP($C184,Input!$A$8:$HV$21,MATCH($DP$21+COUNTIF($KZ184:MS184,"&gt;0"),Input!$A$6:$HV$6,0),FALSE),0),0))*$D184*$F184</f>
        <v>0</v>
      </c>
      <c r="EU184" s="1">
        <f>IF($E184+$I184+$D$7&lt;=EU$22,0,IF(EU$22-$D$7&gt;=$E184,IF(COUNTIF($KZ184:MT184,"&gt;0")&gt;0,VLOOKUP($C184,Input!$A$8:$HV$21,MATCH($DP$21+COUNTIF($KZ184:MT184,"&gt;0"),Input!$A$6:$HV$6,0),FALSE),0),0))*$D184*$F184</f>
        <v>0</v>
      </c>
      <c r="EV184" s="1">
        <f>IF($E184+$I184+$D$7&lt;=EV$22,0,IF(EV$22-$D$7&gt;=$E184,IF(COUNTIF($KZ184:MU184,"&gt;0")&gt;0,VLOOKUP($C184,Input!$A$8:$HV$21,MATCH($DP$21+COUNTIF($KZ184:MU184,"&gt;0"),Input!$A$6:$HV$6,0),FALSE),0),0))*$D184*$F184</f>
        <v>0</v>
      </c>
      <c r="EW184" s="1">
        <f>IF($E184+$I184+$D$7&lt;=EW$22,0,IF(EW$22-$D$7&gt;=$E184,IF(COUNTIF($KZ184:MV184,"&gt;0")&gt;0,VLOOKUP($C184,Input!$A$8:$HV$21,MATCH($DP$21+COUNTIF($KZ184:MV184,"&gt;0"),Input!$A$6:$HV$6,0),FALSE),0),0))*$D184*$F184</f>
        <v>0</v>
      </c>
      <c r="EX184" s="1">
        <f>IF($E184+$I184+$D$7&lt;=EX$22,0,IF(EX$22-$D$7&gt;=$E184,IF(COUNTIF($KZ184:MW184,"&gt;0")&gt;0,VLOOKUP($C184,Input!$A$8:$HV$21,MATCH($DP$21+COUNTIF($KZ184:MW184,"&gt;0"),Input!$A$6:$HV$6,0),FALSE),0),0))*$D184*$F184</f>
        <v>0</v>
      </c>
      <c r="EY184" s="1">
        <f>IF($E184+$I184+$D$7&lt;=EY$22,0,IF(EY$22-$D$7&gt;=$E184,IF(COUNTIF($KZ184:MX184,"&gt;0")&gt;0,VLOOKUP($C184,Input!$A$8:$HV$21,MATCH($DP$21+COUNTIF($KZ184:MX184,"&gt;0"),Input!$A$6:$HV$6,0),FALSE),0),0))*$D184*$F184</f>
        <v>0</v>
      </c>
      <c r="EZ184" s="1"/>
      <c r="FA184" t="str">
        <f>VLOOKUP($C184,Input!$A$8:$GZ$39,MATCH(FA$21,Input!$A$6:$GZ$6,0),FALSE)</f>
        <v>NA</v>
      </c>
      <c r="FB184">
        <f>IF((VLOOKUP($C184,Input!$A$8:$GZ$39,MATCH(FB$21,Input!$A$6:$GZ$6,0),FALSE))="Y",$D184/VLOOKUP($C184,Input!$A$8:$GZ$39,MATCH(FC$21,Input!$A$6:$GZ$6,0),FALSE),0)</f>
        <v>0</v>
      </c>
      <c r="FC184">
        <f>IF((VLOOKUP($C184,Input!$A$8:$GZ$39,MATCH(FB$21,Input!$A$6:$GZ$6,0),FALSE))="Y",0,IF((VLOOKUP($C184,Input!$A$8:$GZ$39,MATCH(FC$21,Input!$A$6:$GZ$6,0),FALSE))&gt;0,$D184/VLOOKUP($C184,Input!$A$8:$GZ$39,MATCH(FC$21,Input!$A$6:$GZ$6,0),FALSE),0))</f>
        <v>0</v>
      </c>
      <c r="FD184" s="1">
        <f>+IF($E184=FD$22,VLOOKUP($C184,Input!$A$8:$GZ$39,MATCH(FD$21,Input!$A$6:$GZ$6,0),FALSE),0)*IF(FD$110&gt;=MAX(FC$110:$FD$110),MIN((FD$110-MAX(FC$110:$FD$110)),(FD$110-FC$110)),0)+IF($E184=FD$22,VLOOKUP($C184,Input!$A$8:$GZ$39,MATCH(FD$21,Input!$A$6:$GZ$6,0),FALSE),0)*IF(FD$109&gt;=MAX(FC$109:$FD$109),MIN((FD$109-MAX(FC$109:$FD$109)),(FD$109-FC$109)),0)</f>
        <v>0</v>
      </c>
      <c r="FE184" s="1">
        <f>+IF($E184=FE$22,VLOOKUP($C184,Input!$A$8:$GZ$39,MATCH(FE$21,Input!$A$6:$GZ$6,0),FALSE),0)*IF(FE$110&gt;=MAX(FD$110:$FD$110),MIN((FE$110-MAX(FD$110:$FD$110)),(FE$110-FD$110)),0)+IF($E184=FE$22,VLOOKUP($C184,Input!$A$8:$GZ$39,MATCH(FE$21,Input!$A$6:$GZ$6,0),FALSE),0)*IF(FE$109&gt;=MAX(FD$109:$FD$109),MIN((FE$109-MAX(FD$109:$FD$109)),(FE$109-FD$109)),0)</f>
        <v>0</v>
      </c>
      <c r="FF184" s="1">
        <f>+IF($E184=FF$22,VLOOKUP($C184,Input!$A$8:$GZ$39,MATCH(FF$21,Input!$A$6:$GZ$6,0),FALSE),0)*IF(FF$110&gt;=MAX($FD$110:FE$110),MIN((FF$110-MAX($FD$110:FE$110)),(FF$110-FE$110)),0)+IF($E184=FF$22,VLOOKUP($C184,Input!$A$8:$GZ$39,MATCH(FF$21,Input!$A$6:$GZ$6,0),FALSE),0)*IF(FF$109&gt;=MAX($FD$109:FE$109),MIN((FF$109-MAX($FD$109:FE$109)),(FF$109-FE$109)),0)</f>
        <v>0</v>
      </c>
      <c r="FG184" s="1">
        <f>+IF($E184=FG$22,VLOOKUP($C184,Input!$A$8:$GZ$39,MATCH(FG$21,Input!$A$6:$GZ$6,0),FALSE),0)*IF(FG$110&gt;=MAX($FD$110:FF$110),MIN((FG$110-MAX($FD$110:FF$110)),(FG$110-FF$110)),0)+IF($E184=FG$22,VLOOKUP($C184,Input!$A$8:$GZ$39,MATCH(FG$21,Input!$A$6:$GZ$6,0),FALSE),0)*IF(FG$109&gt;=MAX($FD$109:FF$109),MIN((FG$109-MAX($FD$109:FF$109)),(FG$109-FF$109)),0)</f>
        <v>0</v>
      </c>
      <c r="FH184" s="1">
        <f>+IF($E184=FH$22,VLOOKUP($C184,Input!$A$8:$GZ$39,MATCH(FH$21,Input!$A$6:$GZ$6,0),FALSE),0)*IF(FH$110&gt;=MAX($FD$110:FG$110),MIN((FH$110-MAX($FD$110:FG$110)),(FH$110-FG$110)),0)+IF($E184=FH$22,VLOOKUP($C184,Input!$A$8:$GZ$39,MATCH(FH$21,Input!$A$6:$GZ$6,0),FALSE),0)*IF(FH$109&gt;=MAX($FD$109:FG$109),MIN((FH$109-MAX($FD$109:FG$109)),(FH$109-FG$109)),0)</f>
        <v>0</v>
      </c>
      <c r="FI184" s="1">
        <f>+IF($E184=FI$22,VLOOKUP($C184,Input!$A$8:$GZ$39,MATCH(FI$21,Input!$A$6:$GZ$6,0),FALSE),0)*IF(FI$110&gt;=MAX($FD$110:FH$110),MIN((FI$110-MAX($FD$110:FH$110)),(FI$110-FH$110)),0)+IF($E184=FI$22,VLOOKUP($C184,Input!$A$8:$GZ$39,MATCH(FI$21,Input!$A$6:$GZ$6,0),FALSE),0)*IF(FI$109&gt;=MAX($FD$109:FH$109),MIN((FI$109-MAX($FD$109:FH$109)),(FI$109-FH$109)),0)</f>
        <v>0</v>
      </c>
      <c r="FJ184" s="1">
        <f>+IF($E184=FJ$22,VLOOKUP($C184,Input!$A$8:$GZ$39,MATCH(FJ$21,Input!$A$6:$GZ$6,0),FALSE),0)*IF(FJ$110&gt;=MAX($FD$110:FI$110),MIN((FJ$110-MAX($FD$110:FI$110)),(FJ$110-FI$110)),0)+IF($E184=FJ$22,VLOOKUP($C184,Input!$A$8:$GZ$39,MATCH(FJ$21,Input!$A$6:$GZ$6,0),FALSE),0)*IF(FJ$109&gt;=MAX($FD$109:FI$109),MIN((FJ$109-MAX($FD$109:FI$109)),(FJ$109-FI$109)),0)</f>
        <v>0</v>
      </c>
      <c r="FK184" s="1">
        <f>+IF($E184=FK$22,VLOOKUP($C184,Input!$A$8:$GZ$39,MATCH(FK$21,Input!$A$6:$GZ$6,0),FALSE),0)*IF(FK$110&gt;=MAX($FD$110:FJ$110),MIN((FK$110-MAX($FD$110:FJ$110)),(FK$110-FJ$110)),0)+IF($E184=FK$22,VLOOKUP($C184,Input!$A$8:$GZ$39,MATCH(FK$21,Input!$A$6:$GZ$6,0),FALSE),0)*IF(FK$109&gt;=MAX($FD$109:FJ$109),MIN((FK$109-MAX($FD$109:FJ$109)),(FK$109-FJ$109)),0)</f>
        <v>0</v>
      </c>
      <c r="FL184" s="1">
        <f>+IF($E184=FL$22,VLOOKUP($C184,Input!$A$8:$GZ$39,MATCH(FL$21,Input!$A$6:$GZ$6,0),FALSE),0)*IF(FL$110&gt;=MAX($FD$110:FK$110),MIN((FL$110-MAX($FD$110:FK$110)),(FL$110-FK$110)),0)+IF($E184=FL$22,VLOOKUP($C184,Input!$A$8:$GZ$39,MATCH(FL$21,Input!$A$6:$GZ$6,0),FALSE),0)*IF(FL$109&gt;=MAX($FD$109:FK$109),MIN((FL$109-MAX($FD$109:FK$109)),(FL$109-FK$109)),0)</f>
        <v>0</v>
      </c>
      <c r="FM184" s="1">
        <f>+IF($E184=FM$22,VLOOKUP($C184,Input!$A$8:$GZ$39,MATCH(FM$21,Input!$A$6:$GZ$6,0),FALSE),0)*IF(FM$110&gt;=MAX($FD$110:FL$110),MIN((FM$110-MAX($FD$110:FL$110)),(FM$110-FL$110)),0)+IF($E184=FM$22,VLOOKUP($C184,Input!$A$8:$GZ$39,MATCH(FM$21,Input!$A$6:$GZ$6,0),FALSE),0)*IF(FM$109&gt;=MAX($FD$109:FL$109),MIN((FM$109-MAX($FD$109:FL$109)),(FM$109-FL$109)),0)</f>
        <v>0</v>
      </c>
      <c r="FN184" s="1">
        <f>+IF($E184=FN$22,VLOOKUP($C184,Input!$A$8:$GZ$39,MATCH(FN$21,Input!$A$6:$GZ$6,0),FALSE),0)*IF(FN$110&gt;=MAX($FD$110:FM$110),MIN((FN$110-MAX($FD$110:FM$110)),(FN$110-FM$110)),0)+IF($E184=FN$22,VLOOKUP($C184,Input!$A$8:$GZ$39,MATCH(FN$21,Input!$A$6:$GZ$6,0),FALSE),0)*IF(FN$109&gt;=MAX($FD$109:FM$109),MIN((FN$109-MAX($FD$109:FM$109)),(FN$109-FM$109)),0)</f>
        <v>0</v>
      </c>
      <c r="FO184" s="1">
        <f>+IF($E184=FO$22,VLOOKUP($C184,Input!$A$8:$GZ$39,MATCH(FO$21,Input!$A$6:$GZ$6,0),FALSE),0)*IF(FO$110&gt;=MAX($FD$110:FN$110),MIN((FO$110-MAX($FD$110:FN$110)),(FO$110-FN$110)),0)+IF($E184=FO$22,VLOOKUP($C184,Input!$A$8:$GZ$39,MATCH(FO$21,Input!$A$6:$GZ$6,0),FALSE),0)*IF(FO$109&gt;=MAX($FD$109:FN$109),MIN((FO$109-MAX($FD$109:FN$109)),(FO$109-FN$109)),0)</f>
        <v>0</v>
      </c>
      <c r="FP184" s="1">
        <f>+IF($E184=FP$22,VLOOKUP($C184,Input!$A$8:$GZ$39,MATCH(FP$21,Input!$A$6:$GZ$6,0),FALSE),0)*IF(FP$110&gt;=MAX($FD$110:FO$110),MIN((FP$110-MAX($FD$110:FO$110)),(FP$110-FO$110)),0)+IF($E184=FP$22,VLOOKUP($C184,Input!$A$8:$GZ$39,MATCH(FP$21,Input!$A$6:$GZ$6,0),FALSE),0)*IF(FP$109&gt;=MAX($FD$109:FO$109),MIN((FP$109-MAX($FD$109:FO$109)),(FP$109-FO$109)),0)</f>
        <v>0</v>
      </c>
      <c r="FQ184" s="1">
        <f>+IF($E184=FQ$22,VLOOKUP($C184,Input!$A$8:$GZ$39,MATCH(FQ$21,Input!$A$6:$GZ$6,0),FALSE),0)*IF(FQ$110&gt;=MAX($FD$110:FP$110),MIN((FQ$110-MAX($FD$110:FP$110)),(FQ$110-FP$110)),0)+IF($E184=FQ$22,VLOOKUP($C184,Input!$A$8:$GZ$39,MATCH(FQ$21,Input!$A$6:$GZ$6,0),FALSE),0)*IF(FQ$109&gt;=MAX($FD$109:FP$109),MIN((FQ$109-MAX($FD$109:FP$109)),(FQ$109-FP$109)),0)</f>
        <v>0</v>
      </c>
      <c r="FR184" s="1">
        <f>+IF($E184=FR$22,VLOOKUP($C184,Input!$A$8:$GZ$39,MATCH(FR$21,Input!$A$6:$GZ$6,0),FALSE),0)*IF(FR$110&gt;=MAX($FD$110:FQ$110),MIN((FR$110-MAX($FD$110:FQ$110)),(FR$110-FQ$110)),0)+IF($E184=FR$22,VLOOKUP($C184,Input!$A$8:$GZ$39,MATCH(FR$21,Input!$A$6:$GZ$6,0),FALSE),0)*IF(FR$109&gt;=MAX($FD$109:FQ$109),MIN((FR$109-MAX($FD$109:FQ$109)),(FR$109-FQ$109)),0)</f>
        <v>0</v>
      </c>
      <c r="FS184" s="1">
        <f>+IF($E184=FS$22,VLOOKUP($C184,Input!$A$8:$GZ$39,MATCH(FS$21,Input!$A$6:$GZ$6,0),FALSE),0)*IF(FS$110&gt;=MAX($FD$110:FR$110),MIN((FS$110-MAX($FD$110:FR$110)),(FS$110-FR$110)),0)+IF($E184=FS$22,VLOOKUP($C184,Input!$A$8:$GZ$39,MATCH(FS$21,Input!$A$6:$GZ$6,0),FALSE),0)*IF(FS$109&gt;=MAX($FD$109:FR$109),MIN((FS$109-MAX($FD$109:FR$109)),(FS$109-FR$109)),0)</f>
        <v>0</v>
      </c>
      <c r="FT184" s="1">
        <f>+IF($E184=FT$22,VLOOKUP($C184,Input!$A$8:$GZ$39,MATCH(FT$21,Input!$A$6:$GZ$6,0),FALSE),0)*IF(FT$110&gt;=MAX($FD$110:FS$110),MIN((FT$110-MAX($FD$110:FS$110)),(FT$110-FS$110)),0)+IF($E184=FT$22,VLOOKUP($C184,Input!$A$8:$GZ$39,MATCH(FT$21,Input!$A$6:$GZ$6,0),FALSE),0)*IF(FT$109&gt;=MAX($FD$109:FS$109),MIN((FT$109-MAX($FD$109:FS$109)),(FT$109-FS$109)),0)</f>
        <v>0</v>
      </c>
      <c r="FU184" s="1">
        <f>+IF($E184=FU$22,VLOOKUP($C184,Input!$A$8:$GZ$39,MATCH(FU$21,Input!$A$6:$GZ$6,0),FALSE),0)*IF(FU$110&gt;=MAX($FD$110:FT$110),MIN((FU$110-MAX($FD$110:FT$110)),(FU$110-FT$110)),0)+IF($E184=FU$22,VLOOKUP($C184,Input!$A$8:$GZ$39,MATCH(FU$21,Input!$A$6:$GZ$6,0),FALSE),0)*IF(FU$109&gt;=MAX($FD$109:FT$109),MIN((FU$109-MAX($FD$109:FT$109)),(FU$109-FT$109)),0)</f>
        <v>0</v>
      </c>
      <c r="FV184" s="1">
        <f>+IF($E184=FV$22,VLOOKUP($C184,Input!$A$8:$GZ$39,MATCH(FV$21,Input!$A$6:$GZ$6,0),FALSE),0)*IF(FV$110&gt;=MAX($FD$110:FU$110),MIN((FV$110-MAX($FD$110:FU$110)),(FV$110-FU$110)),0)+IF($E184=FV$22,VLOOKUP($C184,Input!$A$8:$GZ$39,MATCH(FV$21,Input!$A$6:$GZ$6,0),FALSE),0)*IF(FV$109&gt;=MAX($FD$109:FU$109),MIN((FV$109-MAX($FD$109:FU$109)),(FV$109-FU$109)),0)</f>
        <v>0</v>
      </c>
      <c r="FW184" s="1">
        <f>+IF($E184=FW$22,VLOOKUP($C184,Input!$A$8:$GZ$39,MATCH(FW$21,Input!$A$6:$GZ$6,0),FALSE),0)*IF(FW$110&gt;=MAX($FD$110:FV$110),MIN((FW$110-MAX($FD$110:FV$110)),(FW$110-FV$110)),0)+IF($E184=FW$22,VLOOKUP($C184,Input!$A$8:$GZ$39,MATCH(FW$21,Input!$A$6:$GZ$6,0),FALSE),0)*IF(FW$109&gt;=MAX($FD$109:FV$109),MIN((FW$109-MAX($FD$109:FV$109)),(FW$109-FV$109)),0)</f>
        <v>0</v>
      </c>
      <c r="FX184" s="1">
        <f>+IF($E184=FX$22,VLOOKUP($C184,Input!$A$8:$GZ$39,MATCH(FX$21,Input!$A$6:$GZ$6,0),FALSE),0)*IF(FX$110&gt;=MAX($FD$110:FW$110),MIN((FX$110-MAX($FD$110:FW$110)),(FX$110-FW$110)),0)+IF($E184=FX$22,VLOOKUP($C184,Input!$A$8:$GZ$39,MATCH(FX$21,Input!$A$6:$GZ$6,0),FALSE),0)*IF(FX$109&gt;=MAX($FD$109:FW$109),MIN((FX$109-MAX($FD$109:FW$109)),(FX$109-FW$109)),0)</f>
        <v>0</v>
      </c>
      <c r="FY184" s="1">
        <f>+IF($E184=FY$22,VLOOKUP($C184,Input!$A$8:$GZ$39,MATCH(FY$21,Input!$A$6:$GZ$6,0),FALSE),0)*IF(FY$110&gt;=MAX($FD$110:FX$110),MIN((FY$110-MAX($FD$110:FX$110)),(FY$110-FX$110)),0)+IF($E184=FY$22,VLOOKUP($C184,Input!$A$8:$GZ$39,MATCH(FY$21,Input!$A$6:$GZ$6,0),FALSE),0)*IF(FY$109&gt;=MAX($FD$109:FX$109),MIN((FY$109-MAX($FD$109:FX$109)),(FY$109-FX$109)),0)</f>
        <v>0</v>
      </c>
      <c r="FZ184" s="1">
        <f>+IF($E184=FZ$22,VLOOKUP($C184,Input!$A$8:$GZ$39,MATCH(FZ$21,Input!$A$6:$GZ$6,0),FALSE),0)*IF(FZ$110&gt;=MAX($FD$110:FY$110),MIN((FZ$110-MAX($FD$110:FY$110)),(FZ$110-FY$110)),0)+IF($E184=FZ$22,VLOOKUP($C184,Input!$A$8:$GZ$39,MATCH(FZ$21,Input!$A$6:$GZ$6,0),FALSE),0)*IF(FZ$109&gt;=MAX($FD$109:FY$109),MIN((FZ$109-MAX($FD$109:FY$109)),(FZ$109-FY$109)),0)</f>
        <v>0</v>
      </c>
      <c r="GA184" s="1">
        <f>+IF($E184=GA$22,VLOOKUP($C184,Input!$A$8:$GZ$39,MATCH(GA$21,Input!$A$6:$GZ$6,0),FALSE),0)*IF(GA$110&gt;=MAX($FD$110:FZ$110),MIN((GA$110-MAX($FD$110:FZ$110)),(GA$110-FZ$110)),0)+IF($E184=GA$22,VLOOKUP($C184,Input!$A$8:$GZ$39,MATCH(GA$21,Input!$A$6:$GZ$6,0),FALSE),0)*IF(GA$109&gt;=MAX($FD$109:FZ$109),MIN((GA$109-MAX($FD$109:FZ$109)),(GA$109-FZ$109)),0)</f>
        <v>0</v>
      </c>
      <c r="GB184" s="1">
        <f>+IF($E184=GB$22,VLOOKUP($C184,Input!$A$8:$GZ$39,MATCH(GB$21,Input!$A$6:$GZ$6,0),FALSE),0)*IF(GB$110&gt;=MAX($FD$110:GA$110),MIN((GB$110-MAX($FD$110:GA$110)),(GB$110-GA$110)),0)+IF($E184=GB$22,VLOOKUP($C184,Input!$A$8:$GZ$39,MATCH(GB$21,Input!$A$6:$GZ$6,0),FALSE),0)*IF(GB$109&gt;=MAX($FD$109:GA$109),MIN((GB$109-MAX($FD$109:GA$109)),(GB$109-GA$109)),0)</f>
        <v>0</v>
      </c>
      <c r="GC184" s="1">
        <f>+IF($E184=GC$22,VLOOKUP($C184,Input!$A$8:$GZ$39,MATCH(GC$21,Input!$A$6:$GZ$6,0),FALSE),0)*IF(GC$110&gt;=MAX($FD$110:GB$110),MIN((GC$110-MAX($FD$110:GB$110)),(GC$110-GB$110)),0)+IF($E184=GC$22,VLOOKUP($C184,Input!$A$8:$GZ$39,MATCH(GC$21,Input!$A$6:$GZ$6,0),FALSE),0)*IF(GC$109&gt;=MAX($FD$109:GB$109),MIN((GC$109-MAX($FD$109:GB$109)),(GC$109-GB$109)),0)</f>
        <v>0</v>
      </c>
      <c r="GD184" s="1">
        <f>+IF($E184=GD$22,VLOOKUP($C184,Input!$A$8:$GZ$39,MATCH(GD$21,Input!$A$6:$GZ$6,0),FALSE),0)*IF(GD$110&gt;=MAX($FD$110:GC$110),MIN((GD$110-MAX($FD$110:GC$110)),(GD$110-GC$110)),0)+IF($E184=GD$22,VLOOKUP($C184,Input!$A$8:$GZ$39,MATCH(GD$21,Input!$A$6:$GZ$6,0),FALSE),0)*IF(GD$109&gt;=MAX($FD$109:GC$109),MIN((GD$109-MAX($FD$109:GC$109)),(GD$109-GC$109)),0)</f>
        <v>0</v>
      </c>
      <c r="GE184" s="1">
        <f>+IF($E184=GE$22,VLOOKUP($C184,Input!$A$8:$GZ$39,MATCH(GE$21,Input!$A$6:$GZ$6,0),FALSE),0)*IF(GE$110&gt;=MAX($FD$110:GD$110),MIN((GE$110-MAX($FD$110:GD$110)),(GE$110-GD$110)),0)+IF($E184=GE$22,VLOOKUP($C184,Input!$A$8:$GZ$39,MATCH(GE$21,Input!$A$6:$GZ$6,0),FALSE),0)*IF(GE$109&gt;=MAX($FD$109:GD$109),MIN((GE$109-MAX($FD$109:GD$109)),(GE$109-GD$109)),0)</f>
        <v>0</v>
      </c>
      <c r="GF184" s="1">
        <f>+IF($E184=GF$22,VLOOKUP($C184,Input!$A$8:$GZ$39,MATCH(GF$21,Input!$A$6:$GZ$6,0),FALSE),0)*IF(GF$110&gt;=MAX($FD$110:GE$110),MIN((GF$110-MAX($FD$110:GE$110)),(GF$110-GE$110)),0)+IF($E184=GF$22,VLOOKUP($C184,Input!$A$8:$GZ$39,MATCH(GF$21,Input!$A$6:$GZ$6,0),FALSE),0)*IF(GF$109&gt;=MAX($FD$109:GE$109),MIN((GF$109-MAX($FD$109:GE$109)),(GF$109-GE$109)),0)</f>
        <v>0</v>
      </c>
      <c r="GG184" s="1">
        <f>+IF($E184=GG$22,VLOOKUP($C184,Input!$A$8:$GZ$39,MATCH(GG$21,Input!$A$6:$GZ$6,0),FALSE),0)*IF(GG$110&gt;=MAX($FD$110:GF$110),MIN((GG$110-MAX($FD$110:GF$110)),(GG$110-GF$110)),0)+IF($E184=GG$22,VLOOKUP($C184,Input!$A$8:$GZ$39,MATCH(GG$21,Input!$A$6:$GZ$6,0),FALSE),0)*IF(GG$109&gt;=MAX($FD$109:GF$109),MIN((GG$109-MAX($FD$109:GF$109)),(GG$109-GF$109)),0)</f>
        <v>0</v>
      </c>
      <c r="GH184" s="1">
        <f>+IF($E184=GH$22,VLOOKUP($C184,Input!$A$8:$GZ$39,MATCH(GH$21,Input!$A$6:$GZ$6,0),FALSE),0)*IF(GH$110&gt;=MAX($FD$110:GG$110),MIN((GH$110-MAX($FD$110:GG$110)),(GH$110-GG$110)),0)+IF($E184=GH$22,VLOOKUP($C184,Input!$A$8:$GZ$39,MATCH(GH$21,Input!$A$6:$GZ$6,0),FALSE),0)*IF(GH$109&gt;=MAX($FD$109:GG$109),MIN((GH$109-MAX($FD$109:GG$109)),(GH$109-GG$109)),0)</f>
        <v>0</v>
      </c>
      <c r="GI184" s="1">
        <f>+IF($E184=GI$22,VLOOKUP($C184,Input!$A$8:$GZ$39,MATCH(GI$21,Input!$A$6:$GZ$6,0),FALSE),0)*IF(GI$110&gt;=MAX($FD$110:GH$110),MIN((GI$110-MAX($FD$110:GH$110)),(GI$110-GH$110)),0)+IF($E184=GI$22,VLOOKUP($C184,Input!$A$8:$GZ$39,MATCH(GI$21,Input!$A$6:$GZ$6,0),FALSE),0)*IF(GI$109&gt;=MAX($FD$109:GH$109),MIN((GI$109-MAX($FD$109:GH$109)),(GI$109-GH$109)),0)</f>
        <v>0</v>
      </c>
      <c r="GJ184" s="1">
        <f>+IF($E184=GJ$22,VLOOKUP($C184,Input!$A$8:$GZ$39,MATCH(GJ$21,Input!$A$6:$GZ$6,0),FALSE),0)*IF(GJ$110&gt;=MAX($FD$110:GI$110),MIN((GJ$110-MAX($FD$110:GI$110)),(GJ$110-GI$110)),0)+IF($E184=GJ$22,VLOOKUP($C184,Input!$A$8:$GZ$39,MATCH(GJ$21,Input!$A$6:$GZ$6,0),FALSE),0)*IF(GJ$109&gt;=MAX($FD$109:GI$109),MIN((GJ$109-MAX($FD$109:GI$109)),(GJ$109-GI$109)),0)</f>
        <v>0</v>
      </c>
      <c r="GK184" s="1">
        <f>+IF($E184=GK$22,VLOOKUP($C184,Input!$A$8:$GZ$39,MATCH(GK$21,Input!$A$6:$GZ$6,0),FALSE),0)*IF(GK$110&gt;=MAX($FD$110:GJ$110),MIN((GK$110-MAX($FD$110:GJ$110)),(GK$110-GJ$110)),0)+IF($E184=GK$22,VLOOKUP($C184,Input!$A$8:$GZ$39,MATCH(GK$21,Input!$A$6:$GZ$6,0),FALSE),0)*IF(GK$109&gt;=MAX($FD$109:GJ$109),MIN((GK$109-MAX($FD$109:GJ$109)),(GK$109-GJ$109)),0)</f>
        <v>0</v>
      </c>
      <c r="GL184" s="1">
        <f>+IF($E184=GL$22,VLOOKUP($C184,Input!$A$8:$GZ$39,MATCH(GL$21,Input!$A$6:$GZ$6,0),FALSE),0)*IF(GL$110&gt;=MAX($FD$110:GK$110),MIN((GL$110-MAX($FD$110:GK$110)),(GL$110-GK$110)),0)+IF($E184=GL$22,VLOOKUP($C184,Input!$A$8:$GZ$39,MATCH(GL$21,Input!$A$6:$GZ$6,0),FALSE),0)*IF(GL$109&gt;=MAX($FD$109:GK$109),MIN((GL$109-MAX($FD$109:GK$109)),(GL$109-GK$109)),0)</f>
        <v>0</v>
      </c>
      <c r="GM184" s="42"/>
      <c r="GN184" t="str">
        <f>VLOOKUP($C184,Input!$A$8:$GZ$39,MATCH(GN$21,Input!$A$6:$GZ$6,0),FALSE)</f>
        <v>NA</v>
      </c>
      <c r="GO184">
        <f>IF((VLOOKUP($C184,Input!$A$8:$GZ$39,MATCH(GO$21,Input!$A$6:$GZ$6,0),FALSE))="Y",$D184/VLOOKUP($C184,Input!$A$8:$GZ$39,MATCH(GP$21,Input!$A$6:$GZ$6,0),FALSE),0)</f>
        <v>0</v>
      </c>
      <c r="GP184">
        <f>IF((VLOOKUP($C184,Input!$A$8:$GZ$39,MATCH(GO$21,Input!$A$6:$GZ$6,0),FALSE))="Y",0,IF((VLOOKUP($C184,Input!$A$8:$GZ$39,MATCH(GP$21,Input!$A$6:$GZ$6,0),FALSE))&gt;0,$D184/VLOOKUP($C184,Input!$A$8:$GZ$39,MATCH(GP$21,Input!$A$6:$GZ$6,0),FALSE),0))</f>
        <v>0</v>
      </c>
      <c r="GQ184" s="1">
        <f>+IF($E184=GQ$22,VLOOKUP($C184,Input!$A$8:$GZ$39,MATCH(GQ$21,Input!$A$6:$GZ$6,0),FALSE),0)*IF(GQ$110&gt;=MAX($GP$110:GP$110),MIN((GQ$110-MAX($GP$110:GP$110)),(GQ$110-GP$110)),0)+IF($E184=GQ$22,VLOOKUP($C184,Input!$A$8:$GZ$39,MATCH(GQ$21,Input!$A$6:$GZ$6,0),FALSE),0)*IF(GQ$109&gt;=MAX($GP$109:GP$109),MIN((GQ$109-MAX($GP$109:GP$109)),(GQ$109-GP$109)),0)</f>
        <v>0</v>
      </c>
      <c r="GR184" s="1">
        <f>+IF($E184=GR$22,VLOOKUP($C184,Input!$A$8:$GZ$39,MATCH(GR$21,Input!$A$6:$GZ$6,0),FALSE),0)*IF(GR$110&gt;=MAX($GP$110:GQ$110),MIN((GR$110-MAX($GP$110:GQ$110)),(GR$110-GQ$110)),0)+IF($E184=GR$22,VLOOKUP($C184,Input!$A$8:$GZ$39,MATCH(GR$21,Input!$A$6:$GZ$6,0),FALSE),0)*IF(GR$109&gt;=MAX($GP$109:GQ$109),MIN((GR$109-MAX($GP$109:GQ$109)),(GR$109-GQ$109)),0)</f>
        <v>0</v>
      </c>
      <c r="GS184" s="1">
        <f>+IF($E184=GS$22,VLOOKUP($C184,Input!$A$8:$GZ$39,MATCH(GS$21,Input!$A$6:$GZ$6,0),FALSE),0)*IF(GS$110&gt;=MAX($GP$110:GR$110),MIN((GS$110-MAX($GP$110:GR$110)),(GS$110-GR$110)),0)+IF($E184=GS$22,VLOOKUP($C184,Input!$A$8:$GZ$39,MATCH(GS$21,Input!$A$6:$GZ$6,0),FALSE),0)*IF(GS$109&gt;=MAX($GP$109:GR$109),MIN((GS$109-MAX($GP$109:GR$109)),(GS$109-GR$109)),0)</f>
        <v>0</v>
      </c>
      <c r="GT184" s="1">
        <f>+IF($E184=GT$22,VLOOKUP($C184,Input!$A$8:$GZ$39,MATCH(GT$21,Input!$A$6:$GZ$6,0),FALSE),0)*IF(GT$110&gt;=MAX($GP$110:GS$110),MIN((GT$110-MAX($GP$110:GS$110)),(GT$110-GS$110)),0)+IF($E184=GT$22,VLOOKUP($C184,Input!$A$8:$GZ$39,MATCH(GT$21,Input!$A$6:$GZ$6,0),FALSE),0)*IF(GT$109&gt;=MAX($GP$109:GS$109),MIN((GT$109-MAX($GP$109:GS$109)),(GT$109-GS$109)),0)</f>
        <v>0</v>
      </c>
      <c r="GU184" s="1">
        <f>+IF($E184=GU$22,VLOOKUP($C184,Input!$A$8:$GZ$39,MATCH(GU$21,Input!$A$6:$GZ$6,0),FALSE),0)*IF(GU$110&gt;=MAX($GP$110:GT$110),MIN((GU$110-MAX($GP$110:GT$110)),(GU$110-GT$110)),0)+IF($E184=GU$22,VLOOKUP($C184,Input!$A$8:$GZ$39,MATCH(GU$21,Input!$A$6:$GZ$6,0),FALSE),0)*IF(GU$109&gt;=MAX($GP$109:GT$109),MIN((GU$109-MAX($GP$109:GT$109)),(GU$109-GT$109)),0)</f>
        <v>0</v>
      </c>
      <c r="GV184" s="1">
        <f>+IF($E184=GV$22,VLOOKUP($C184,Input!$A$8:$GZ$39,MATCH(GV$21,Input!$A$6:$GZ$6,0),FALSE),0)*IF(GV$110&gt;=MAX($GP$110:GU$110),MIN((GV$110-MAX($GP$110:GU$110)),(GV$110-GU$110)),0)+IF($E184=GV$22,VLOOKUP($C184,Input!$A$8:$GZ$39,MATCH(GV$21,Input!$A$6:$GZ$6,0),FALSE),0)*IF(GV$109&gt;=MAX($GP$109:GU$109),MIN((GV$109-MAX($GP$109:GU$109)),(GV$109-GU$109)),0)</f>
        <v>0</v>
      </c>
      <c r="GW184" s="1">
        <f>+IF($E184=GW$22,VLOOKUP($C184,Input!$A$8:$GZ$39,MATCH(GW$21,Input!$A$6:$GZ$6,0),FALSE),0)*IF(GW$110&gt;=MAX($GP$110:GV$110),MIN((GW$110-MAX($GP$110:GV$110)),(GW$110-GV$110)),0)+IF($E184=GW$22,VLOOKUP($C184,Input!$A$8:$GZ$39,MATCH(GW$21,Input!$A$6:$GZ$6,0),FALSE),0)*IF(GW$109&gt;=MAX($GP$109:GV$109),MIN((GW$109-MAX($GP$109:GV$109)),(GW$109-GV$109)),0)</f>
        <v>0</v>
      </c>
      <c r="GX184" s="1">
        <f>+IF($E184=GX$22,VLOOKUP($C184,Input!$A$8:$GZ$39,MATCH(GX$21,Input!$A$6:$GZ$6,0),FALSE),0)*IF(GX$110&gt;=MAX($GP$110:GW$110),MIN((GX$110-MAX($GP$110:GW$110)),(GX$110-GW$110)),0)+IF($E184=GX$22,VLOOKUP($C184,Input!$A$8:$GZ$39,MATCH(GX$21,Input!$A$6:$GZ$6,0),FALSE),0)*IF(GX$109&gt;=MAX($GP$109:GW$109),MIN((GX$109-MAX($GP$109:GW$109)),(GX$109-GW$109)),0)</f>
        <v>0</v>
      </c>
      <c r="GY184" s="1">
        <f>+IF($E184=GY$22,VLOOKUP($C184,Input!$A$8:$GZ$39,MATCH(GY$21,Input!$A$6:$GZ$6,0),FALSE),0)*IF(GY$110&gt;=MAX($GP$110:GX$110),MIN((GY$110-MAX($GP$110:GX$110)),(GY$110-GX$110)),0)+IF($E184=GY$22,VLOOKUP($C184,Input!$A$8:$GZ$39,MATCH(GY$21,Input!$A$6:$GZ$6,0),FALSE),0)*IF(GY$109&gt;=MAX($GP$109:GX$109),MIN((GY$109-MAX($GP$109:GX$109)),(GY$109-GX$109)),0)</f>
        <v>0</v>
      </c>
      <c r="GZ184" s="1">
        <f>+IF($E184=GZ$22,VLOOKUP($C184,Input!$A$8:$GZ$39,MATCH(GZ$21,Input!$A$6:$GZ$6,0),FALSE),0)*IF(GZ$110&gt;=MAX($GP$110:GY$110),MIN((GZ$110-MAX($GP$110:GY$110)),(GZ$110-GY$110)),0)+IF($E184=GZ$22,VLOOKUP($C184,Input!$A$8:$GZ$39,MATCH(GZ$21,Input!$A$6:$GZ$6,0),FALSE),0)*IF(GZ$109&gt;=MAX($GP$109:GY$109),MIN((GZ$109-MAX($GP$109:GY$109)),(GZ$109-GY$109)),0)</f>
        <v>0</v>
      </c>
      <c r="HA184" s="1">
        <f>+IF($E184=HA$22,VLOOKUP($C184,Input!$A$8:$GZ$39,MATCH(HA$21,Input!$A$6:$GZ$6,0),FALSE),0)*IF(HA$110&gt;=MAX($GP$110:GZ$110),MIN((HA$110-MAX($GP$110:GZ$110)),(HA$110-GZ$110)),0)+IF($E184=HA$22,VLOOKUP($C184,Input!$A$8:$GZ$39,MATCH(HA$21,Input!$A$6:$GZ$6,0),FALSE),0)*IF(HA$109&gt;=MAX($GP$109:GZ$109),MIN((HA$109-MAX($GP$109:GZ$109)),(HA$109-GZ$109)),0)</f>
        <v>0</v>
      </c>
      <c r="HB184" s="1">
        <f>+IF($E184=HB$22,VLOOKUP($C184,Input!$A$8:$GZ$39,MATCH(HB$21,Input!$A$6:$GZ$6,0),FALSE),0)*IF(HB$110&gt;=MAX($GP$110:HA$110),MIN((HB$110-MAX($GP$110:HA$110)),(HB$110-HA$110)),0)+IF($E184=HB$22,VLOOKUP($C184,Input!$A$8:$GZ$39,MATCH(HB$21,Input!$A$6:$GZ$6,0),FALSE),0)*IF(HB$109&gt;=MAX($GP$109:HA$109),MIN((HB$109-MAX($GP$109:HA$109)),(HB$109-HA$109)),0)</f>
        <v>0</v>
      </c>
      <c r="HC184" s="1">
        <f>+IF($E184=HC$22,VLOOKUP($C184,Input!$A$8:$GZ$39,MATCH(HC$21,Input!$A$6:$GZ$6,0),FALSE),0)*IF(HC$110&gt;=MAX($GP$110:HB$110),MIN((HC$110-MAX($GP$110:HB$110)),(HC$110-HB$110)),0)+IF($E184=HC$22,VLOOKUP($C184,Input!$A$8:$GZ$39,MATCH(HC$21,Input!$A$6:$GZ$6,0),FALSE),0)*IF(HC$109&gt;=MAX($GP$109:HB$109),MIN((HC$109-MAX($GP$109:HB$109)),(HC$109-HB$109)),0)</f>
        <v>0</v>
      </c>
      <c r="HD184" s="1">
        <f>+IF($E184=HD$22,VLOOKUP($C184,Input!$A$8:$GZ$39,MATCH(HD$21,Input!$A$6:$GZ$6,0),FALSE),0)*IF(HD$110&gt;=MAX($GP$110:HC$110),MIN((HD$110-MAX($GP$110:HC$110)),(HD$110-HC$110)),0)+IF($E184=HD$22,VLOOKUP($C184,Input!$A$8:$GZ$39,MATCH(HD$21,Input!$A$6:$GZ$6,0),FALSE),0)*IF(HD$109&gt;=MAX($GP$109:HC$109),MIN((HD$109-MAX($GP$109:HC$109)),(HD$109-HC$109)),0)</f>
        <v>0</v>
      </c>
      <c r="HE184" s="1">
        <f>+IF($E184=HE$22,VLOOKUP($C184,Input!$A$8:$GZ$39,MATCH(HE$21,Input!$A$6:$GZ$6,0),FALSE),0)*IF(HE$110&gt;=MAX($GP$110:HD$110),MIN((HE$110-MAX($GP$110:HD$110)),(HE$110-HD$110)),0)+IF($E184=HE$22,VLOOKUP($C184,Input!$A$8:$GZ$39,MATCH(HE$21,Input!$A$6:$GZ$6,0),FALSE),0)*IF(HE$109&gt;=MAX($GP$109:HD$109),MIN((HE$109-MAX($GP$109:HD$109)),(HE$109-HD$109)),0)</f>
        <v>0</v>
      </c>
      <c r="HF184" s="1">
        <f>+IF($E184=HF$22,VLOOKUP($C184,Input!$A$8:$GZ$39,MATCH(HF$21,Input!$A$6:$GZ$6,0),FALSE),0)*IF(HF$110&gt;=MAX($GP$110:HE$110),MIN((HF$110-MAX($GP$110:HE$110)),(HF$110-HE$110)),0)+IF($E184=HF$22,VLOOKUP($C184,Input!$A$8:$GZ$39,MATCH(HF$21,Input!$A$6:$GZ$6,0),FALSE),0)*IF(HF$109&gt;=MAX($GP$109:HE$109),MIN((HF$109-MAX($GP$109:HE$109)),(HF$109-HE$109)),0)</f>
        <v>0</v>
      </c>
      <c r="HG184" s="1">
        <f>+IF($E184=HG$22,VLOOKUP($C184,Input!$A$8:$GZ$39,MATCH(HG$21,Input!$A$6:$GZ$6,0),FALSE),0)*IF(HG$110&gt;=MAX($GP$110:HF$110),MIN((HG$110-MAX($GP$110:HF$110)),(HG$110-HF$110)),0)+IF($E184=HG$22,VLOOKUP($C184,Input!$A$8:$GZ$39,MATCH(HG$21,Input!$A$6:$GZ$6,0),FALSE),0)*IF(HG$109&gt;=MAX($GP$109:HF$109),MIN((HG$109-MAX($GP$109:HF$109)),(HG$109-HF$109)),0)</f>
        <v>0</v>
      </c>
      <c r="HH184" s="1">
        <f>+IF($E184=HH$22,VLOOKUP($C184,Input!$A$8:$GZ$39,MATCH(HH$21,Input!$A$6:$GZ$6,0),FALSE),0)*IF(HH$110&gt;=MAX($GP$110:HG$110),MIN((HH$110-MAX($GP$110:HG$110)),(HH$110-HG$110)),0)+IF($E184=HH$22,VLOOKUP($C184,Input!$A$8:$GZ$39,MATCH(HH$21,Input!$A$6:$GZ$6,0),FALSE),0)*IF(HH$109&gt;=MAX($GP$109:HG$109),MIN((HH$109-MAX($GP$109:HG$109)),(HH$109-HG$109)),0)</f>
        <v>0</v>
      </c>
      <c r="HI184" s="1">
        <f>+IF($E184=HI$22,VLOOKUP($C184,Input!$A$8:$GZ$39,MATCH(HI$21,Input!$A$6:$GZ$6,0),FALSE),0)*IF(HI$110&gt;=MAX($GP$110:HH$110),MIN((HI$110-MAX($GP$110:HH$110)),(HI$110-HH$110)),0)+IF($E184=HI$22,VLOOKUP($C184,Input!$A$8:$GZ$39,MATCH(HI$21,Input!$A$6:$GZ$6,0),FALSE),0)*IF(HI$109&gt;=MAX($GP$109:HH$109),MIN((HI$109-MAX($GP$109:HH$109)),(HI$109-HH$109)),0)</f>
        <v>0</v>
      </c>
      <c r="HJ184" s="1">
        <f>+IF($E184=HJ$22,VLOOKUP($C184,Input!$A$8:$GZ$39,MATCH(HJ$21,Input!$A$6:$GZ$6,0),FALSE),0)*IF(HJ$110&gt;=MAX($GP$110:HI$110),MIN((HJ$110-MAX($GP$110:HI$110)),(HJ$110-HI$110)),0)+IF($E184=HJ$22,VLOOKUP($C184,Input!$A$8:$GZ$39,MATCH(HJ$21,Input!$A$6:$GZ$6,0),FALSE),0)*IF(HJ$109&gt;=MAX($GP$109:HI$109),MIN((HJ$109-MAX($GP$109:HI$109)),(HJ$109-HI$109)),0)</f>
        <v>0</v>
      </c>
      <c r="HK184" s="1">
        <f>+IF($E184=HK$22,VLOOKUP($C184,Input!$A$8:$GZ$39,MATCH(HK$21,Input!$A$6:$GZ$6,0),FALSE),0)*IF(HK$110&gt;=MAX($GP$110:HJ$110),MIN((HK$110-MAX($GP$110:HJ$110)),(HK$110-HJ$110)),0)+IF($E184=HK$22,VLOOKUP($C184,Input!$A$8:$GZ$39,MATCH(HK$21,Input!$A$6:$GZ$6,0),FALSE),0)*IF(HK$109&gt;=MAX($GP$109:HJ$109),MIN((HK$109-MAX($GP$109:HJ$109)),(HK$109-HJ$109)),0)</f>
        <v>0</v>
      </c>
      <c r="HL184" s="1">
        <f>+IF($E184=HL$22,VLOOKUP($C184,Input!$A$8:$GZ$39,MATCH(HL$21,Input!$A$6:$GZ$6,0),FALSE),0)*IF(HL$110&gt;=MAX($GP$110:HK$110),MIN((HL$110-MAX($GP$110:HK$110)),(HL$110-HK$110)),0)+IF($E184=HL$22,VLOOKUP($C184,Input!$A$8:$GZ$39,MATCH(HL$21,Input!$A$6:$GZ$6,0),FALSE),0)*IF(HL$109&gt;=MAX($GP$109:HK$109),MIN((HL$109-MAX($GP$109:HK$109)),(HL$109-HK$109)),0)</f>
        <v>0</v>
      </c>
      <c r="HM184" s="1">
        <f>+IF($E184=HM$22,VLOOKUP($C184,Input!$A$8:$GZ$39,MATCH(HM$21,Input!$A$6:$GZ$6,0),FALSE),0)*IF(HM$110&gt;=MAX($GP$110:HL$110),MIN((HM$110-MAX($GP$110:HL$110)),(HM$110-HL$110)),0)+IF($E184=HM$22,VLOOKUP($C184,Input!$A$8:$GZ$39,MATCH(HM$21,Input!$A$6:$GZ$6,0),FALSE),0)*IF(HM$109&gt;=MAX($GP$109:HL$109),MIN((HM$109-MAX($GP$109:HL$109)),(HM$109-HL$109)),0)</f>
        <v>0</v>
      </c>
      <c r="HN184" s="1">
        <f>+IF($E184=HN$22,VLOOKUP($C184,Input!$A$8:$GZ$39,MATCH(HN$21,Input!$A$6:$GZ$6,0),FALSE),0)*IF(HN$110&gt;=MAX($GP$110:HM$110),MIN((HN$110-MAX($GP$110:HM$110)),(HN$110-HM$110)),0)+IF($E184=HN$22,VLOOKUP($C184,Input!$A$8:$GZ$39,MATCH(HN$21,Input!$A$6:$GZ$6,0),FALSE),0)*IF(HN$109&gt;=MAX($GP$109:HM$109),MIN((HN$109-MAX($GP$109:HM$109)),(HN$109-HM$109)),0)</f>
        <v>0</v>
      </c>
      <c r="HO184" s="1">
        <f>+IF($E184=HO$22,VLOOKUP($C184,Input!$A$8:$GZ$39,MATCH(HO$21,Input!$A$6:$GZ$6,0),FALSE),0)*IF(HO$110&gt;=MAX($GP$110:HN$110),MIN((HO$110-MAX($GP$110:HN$110)),(HO$110-HN$110)),0)+IF($E184=HO$22,VLOOKUP($C184,Input!$A$8:$GZ$39,MATCH(HO$21,Input!$A$6:$GZ$6,0),FALSE),0)*IF(HO$109&gt;=MAX($GP$109:HN$109),MIN((HO$109-MAX($GP$109:HN$109)),(HO$109-HN$109)),0)</f>
        <v>0</v>
      </c>
      <c r="HP184" s="1">
        <f>+IF($E184=HP$22,VLOOKUP($C184,Input!$A$8:$GZ$39,MATCH(HP$21,Input!$A$6:$GZ$6,0),FALSE),0)*IF(HP$110&gt;=MAX($GP$110:HO$110),MIN((HP$110-MAX($GP$110:HO$110)),(HP$110-HO$110)),0)+IF($E184=HP$22,VLOOKUP($C184,Input!$A$8:$GZ$39,MATCH(HP$21,Input!$A$6:$GZ$6,0),FALSE),0)*IF(HP$109&gt;=MAX($GP$109:HO$109),MIN((HP$109-MAX($GP$109:HO$109)),(HP$109-HO$109)),0)</f>
        <v>0</v>
      </c>
      <c r="HQ184" s="1">
        <f>+IF($E184=HQ$22,VLOOKUP($C184,Input!$A$8:$GZ$39,MATCH(HQ$21,Input!$A$6:$GZ$6,0),FALSE),0)*IF(HQ$110&gt;=MAX($GP$110:HP$110),MIN((HQ$110-MAX($GP$110:HP$110)),(HQ$110-HP$110)),0)+IF($E184=HQ$22,VLOOKUP($C184,Input!$A$8:$GZ$39,MATCH(HQ$21,Input!$A$6:$GZ$6,0),FALSE),0)*IF(HQ$109&gt;=MAX($GP$109:HP$109),MIN((HQ$109-MAX($GP$109:HP$109)),(HQ$109-HP$109)),0)</f>
        <v>0</v>
      </c>
      <c r="HR184" s="1">
        <f>+IF($E184=HR$22,VLOOKUP($C184,Input!$A$8:$GZ$39,MATCH(HR$21,Input!$A$6:$GZ$6,0),FALSE),0)*IF(HR$110&gt;=MAX($GP$110:HQ$110),MIN((HR$110-MAX($GP$110:HQ$110)),(HR$110-HQ$110)),0)+IF($E184=HR$22,VLOOKUP($C184,Input!$A$8:$GZ$39,MATCH(HR$21,Input!$A$6:$GZ$6,0),FALSE),0)*IF(HR$109&gt;=MAX($GP$109:HQ$109),MIN((HR$109-MAX($GP$109:HQ$109)),(HR$109-HQ$109)),0)</f>
        <v>0</v>
      </c>
      <c r="HS184" s="1">
        <f>+IF($E184=HS$22,VLOOKUP($C184,Input!$A$8:$GZ$39,MATCH(HS$21,Input!$A$6:$GZ$6,0),FALSE),0)*IF(HS$110&gt;=MAX($GP$110:HR$110),MIN((HS$110-MAX($GP$110:HR$110)),(HS$110-HR$110)),0)+IF($E184=HS$22,VLOOKUP($C184,Input!$A$8:$GZ$39,MATCH(HS$21,Input!$A$6:$GZ$6,0),FALSE),0)*IF(HS$109&gt;=MAX($GP$109:HR$109),MIN((HS$109-MAX($GP$109:HR$109)),(HS$109-HR$109)),0)</f>
        <v>0</v>
      </c>
      <c r="HT184" s="1">
        <f>+IF($E184=HT$22,VLOOKUP($C184,Input!$A$8:$GZ$39,MATCH(HT$21,Input!$A$6:$GZ$6,0),FALSE),0)*IF(HT$110&gt;=MAX($GP$110:HS$110),MIN((HT$110-MAX($GP$110:HS$110)),(HT$110-HS$110)),0)+IF($E184=HT$22,VLOOKUP($C184,Input!$A$8:$GZ$39,MATCH(HT$21,Input!$A$6:$GZ$6,0),FALSE),0)*IF(HT$109&gt;=MAX($GP$109:HS$109),MIN((HT$109-MAX($GP$109:HS$109)),(HT$109-HS$109)),0)</f>
        <v>0</v>
      </c>
      <c r="HU184" s="1">
        <f>+IF($E184=HU$22,VLOOKUP($C184,Input!$A$8:$GZ$39,MATCH(HU$21,Input!$A$6:$GZ$6,0),FALSE),0)*IF(HU$110&gt;=MAX($GP$110:HT$110),MIN((HU$110-MAX($GP$110:HT$110)),(HU$110-HT$110)),0)+IF($E184=HU$22,VLOOKUP($C184,Input!$A$8:$GZ$39,MATCH(HU$21,Input!$A$6:$GZ$6,0),FALSE),0)*IF(HU$109&gt;=MAX($GP$109:HT$109),MIN((HU$109-MAX($GP$109:HT$109)),(HU$109-HT$109)),0)</f>
        <v>0</v>
      </c>
      <c r="HV184" s="1">
        <f>+IF($E184=HV$22,VLOOKUP($C184,Input!$A$8:$GZ$39,MATCH(HV$21,Input!$A$6:$GZ$6,0),FALSE),0)*IF(HV$110&gt;=MAX($GP$110:HU$110),MIN((HV$110-MAX($GP$110:HU$110)),(HV$110-HU$110)),0)+IF($E184=HV$22,VLOOKUP($C184,Input!$A$8:$GZ$39,MATCH(HV$21,Input!$A$6:$GZ$6,0),FALSE),0)*IF(HV$109&gt;=MAX($GP$109:HU$109),MIN((HV$109-MAX($GP$109:HU$109)),(HV$109-HU$109)),0)</f>
        <v>0</v>
      </c>
      <c r="HW184" s="1">
        <f>+IF($E184=HW$22,VLOOKUP($C184,Input!$A$8:$GZ$39,MATCH(HW$21,Input!$A$6:$GZ$6,0),FALSE),0)*IF(HW$110&gt;=MAX($GP$110:HV$110),MIN((HW$110-MAX($GP$110:HV$110)),(HW$110-HV$110)),0)+IF($E184=HW$22,VLOOKUP($C184,Input!$A$8:$GZ$39,MATCH(HW$21,Input!$A$6:$GZ$6,0),FALSE),0)*IF(HW$109&gt;=MAX($GP$109:HV$109),MIN((HW$109-MAX($GP$109:HV$109)),(HW$109-HV$109)),0)</f>
        <v>0</v>
      </c>
      <c r="HX184" s="1">
        <f>+IF($E184=HX$22,VLOOKUP($C184,Input!$A$8:$GZ$39,MATCH(HX$21,Input!$A$6:$GZ$6,0),FALSE),0)*IF(HX$110&gt;=MAX($GP$110:HW$110),MIN((HX$110-MAX($GP$110:HW$110)),(HX$110-HW$110)),0)+IF($E184=HX$22,VLOOKUP($C184,Input!$A$8:$GZ$39,MATCH(HX$21,Input!$A$6:$GZ$6,0),FALSE),0)*IF(HX$109&gt;=MAX($GP$109:HW$109),MIN((HX$109-MAX($GP$109:HW$109)),(HX$109-HW$109)),0)</f>
        <v>0</v>
      </c>
      <c r="HY184" s="1">
        <f>+IF($E184=HY$22,VLOOKUP($C184,Input!$A$8:$GZ$39,MATCH(HY$21,Input!$A$6:$GZ$6,0),FALSE),0)*IF(HY$110&gt;=MAX($GP$110:HX$110),MIN((HY$110-MAX($GP$110:HX$110)),(HY$110-HX$110)),0)+IF($E184=HY$22,VLOOKUP($C184,Input!$A$8:$GZ$39,MATCH(HY$21,Input!$A$6:$GZ$6,0),FALSE),0)*IF(HY$109&gt;=MAX($GP$109:HX$109),MIN((HY$109-MAX($GP$109:HX$109)),(HY$109-HX$109)),0)</f>
        <v>0</v>
      </c>
      <c r="HZ184" s="42"/>
      <c r="IA184" t="str">
        <f>VLOOKUP($C184,Input!$A$8:$IA$39,MATCH(IA$21,Input!$A$6:$IA$6,0),FALSE)</f>
        <v>NA</v>
      </c>
      <c r="IB184" s="132">
        <f>IF((VLOOKUP($C184,Input!$A$8:$IA$39,MATCH(IB$21,Input!$A$6:$IA$6,0),FALSE))="Y",$D184/VLOOKUP($C184,Input!$A$8:$IA$39,MATCH(IC$21,Input!$A$6:$IA$6,0),FALSE),0)</f>
        <v>0</v>
      </c>
      <c r="IC184" s="132">
        <f>IF((VLOOKUP($C184,Input!$A$8:$IA$39,MATCH(IB$21,Input!$A$6:$IA$6,0),FALSE))="Y",0,IF((VLOOKUP($C184,Input!$A$8:$IA$39,MATCH(IC$21,Input!$A$6:$IA$6,0),FALSE))&gt;0,$D184/VLOOKUP($C184,Input!$A$8:$IA$39,MATCH(IC$21,Input!$A$6:$IA$6,0),FALSE),0))</f>
        <v>0</v>
      </c>
      <c r="ID184" s="1">
        <f>+IF($E184=ID$22,VLOOKUP($C184,Input!$A$8:$IA$39,MATCH(ID$21,Input!$A$6:$IA$6,0),FALSE),0)*IF(ID$110&gt;=MAX($IC$110:IC$110),MIN((ID$110-MAX($IC$110:IC$110)),(ID$110-IC$110)),0)+IF($E184=ID$22,VLOOKUP($C184,Input!$A$8:$IA$39,MATCH(ID$21,Input!$A$6:$IA$6,0),FALSE),0)*IF(ID$109&gt;=MAX($IC$109:IC$109),MIN((ID$109-MAX($IC$109:IC$109)),(ID$109-IC$109)),0)</f>
        <v>0</v>
      </c>
      <c r="IE184" s="1">
        <f>+IF($E184=IE$22,VLOOKUP($C184,Input!$A$8:$IA$39,MATCH(IE$21,Input!$A$6:$IA$6,0),FALSE),0)*IF(IE$110&gt;=MAX($IC$110:ID$110),MIN((IE$110-MAX($IC$110:ID$110)),(IE$110-ID$110)),0)+IF($E184=IE$22,VLOOKUP($C184,Input!$A$8:$IA$39,MATCH(IE$21,Input!$A$6:$IA$6,0),FALSE),0)*IF(IE$109&gt;=MAX($IC$109:ID$109),MIN((IE$109-MAX($IC$109:ID$109)),(IE$109-ID$109)),0)</f>
        <v>0</v>
      </c>
      <c r="IF184" s="1">
        <f>+IF($E184=IF$22,VLOOKUP($C184,Input!$A$8:$IA$39,MATCH(IF$21,Input!$A$6:$IA$6,0),FALSE),0)*IF(IF$110&gt;=MAX($IC$110:IE$110),MIN((IF$110-MAX($IC$110:IE$110)),(IF$110-IE$110)),0)+IF($E184=IF$22,VLOOKUP($C184,Input!$A$8:$IA$39,MATCH(IF$21,Input!$A$6:$IA$6,0),FALSE),0)*IF(IF$109&gt;=MAX($IC$109:IE$109),MIN((IF$109-MAX($IC$109:IE$109)),(IF$109-IE$109)),0)</f>
        <v>0</v>
      </c>
      <c r="IG184" s="1">
        <f>+IF($E184=IG$22,VLOOKUP($C184,Input!$A$8:$IA$39,MATCH(IG$21,Input!$A$6:$IA$6,0),FALSE),0)*IF(IG$110&gt;=MAX($IC$110:IF$110),MIN((IG$110-MAX($IC$110:IF$110)),(IG$110-IF$110)),0)+IF($E184=IG$22,VLOOKUP($C184,Input!$A$8:$IA$39,MATCH(IG$21,Input!$A$6:$IA$6,0),FALSE),0)*IF(IG$109&gt;=MAX($IC$109:IF$109),MIN((IG$109-MAX($IC$109:IF$109)),(IG$109-IF$109)),0)</f>
        <v>0</v>
      </c>
      <c r="IH184" s="1">
        <f>+IF($E184=IH$22,VLOOKUP($C184,Input!$A$8:$IA$39,MATCH(IH$21,Input!$A$6:$IA$6,0),FALSE),0)*IF(IH$110&gt;=MAX($IC$110:IG$110),MIN((IH$110-MAX($IC$110:IG$110)),(IH$110-IG$110)),0)+IF($E184=IH$22,VLOOKUP($C184,Input!$A$8:$IA$39,MATCH(IH$21,Input!$A$6:$IA$6,0),FALSE),0)*IF(IH$109&gt;=MAX($IC$109:IG$109),MIN((IH$109-MAX($IC$109:IG$109)),(IH$109-IG$109)),0)</f>
        <v>0</v>
      </c>
      <c r="II184" s="1">
        <f>+IF($E184=II$22,VLOOKUP($C184,Input!$A$8:$IA$39,MATCH(II$21,Input!$A$6:$IA$6,0),FALSE),0)*IF(II$110&gt;=MAX($IC$110:IH$110),MIN((II$110-MAX($IC$110:IH$110)),(II$110-IH$110)),0)+IF($E184=II$22,VLOOKUP($C184,Input!$A$8:$IA$39,MATCH(II$21,Input!$A$6:$IA$6,0),FALSE),0)*IF(II$109&gt;=MAX($IC$109:IH$109),MIN((II$109-MAX($IC$109:IH$109)),(II$109-IH$109)),0)</f>
        <v>0</v>
      </c>
      <c r="IJ184" s="1">
        <f>+IF($E184=IJ$22,VLOOKUP($C184,Input!$A$8:$IA$39,MATCH(IJ$21,Input!$A$6:$IA$6,0),FALSE),0)*IF(IJ$110&gt;=MAX($IC$110:II$110),MIN((IJ$110-MAX($IC$110:II$110)),(IJ$110-II$110)),0)+IF($E184=IJ$22,VLOOKUP($C184,Input!$A$8:$IA$39,MATCH(IJ$21,Input!$A$6:$IA$6,0),FALSE),0)*IF(IJ$109&gt;=MAX($IC$109:II$109),MIN((IJ$109-MAX($IC$109:II$109)),(IJ$109-II$109)),0)</f>
        <v>0</v>
      </c>
      <c r="IK184" s="1">
        <f>+IF($E184=IK$22,VLOOKUP($C184,Input!$A$8:$IA$39,MATCH(IK$21,Input!$A$6:$IA$6,0),FALSE),0)*IF(IK$110&gt;=MAX($IC$110:IJ$110),MIN((IK$110-MAX($IC$110:IJ$110)),(IK$110-IJ$110)),0)+IF($E184=IK$22,VLOOKUP($C184,Input!$A$8:$IA$39,MATCH(IK$21,Input!$A$6:$IA$6,0),FALSE),0)*IF(IK$109&gt;=MAX($IC$109:IJ$109),MIN((IK$109-MAX($IC$109:IJ$109)),(IK$109-IJ$109)),0)</f>
        <v>0</v>
      </c>
      <c r="IL184" s="1">
        <f>+IF($E184=IL$22,VLOOKUP($C184,Input!$A$8:$IA$39,MATCH(IL$21,Input!$A$6:$IA$6,0),FALSE),0)*IF(IL$110&gt;=MAX($IC$110:IK$110),MIN((IL$110-MAX($IC$110:IK$110)),(IL$110-IK$110)),0)+IF($E184=IL$22,VLOOKUP($C184,Input!$A$8:$IA$39,MATCH(IL$21,Input!$A$6:$IA$6,0),FALSE),0)*IF(IL$109&gt;=MAX($IC$109:IK$109),MIN((IL$109-MAX($IC$109:IK$109)),(IL$109-IK$109)),0)</f>
        <v>0</v>
      </c>
      <c r="IM184" s="1">
        <f>+IF($E184=IM$22,VLOOKUP($C184,Input!$A$8:$IA$39,MATCH(IM$21,Input!$A$6:$IA$6,0),FALSE),0)*IF(IM$110&gt;=MAX($IC$110:IL$110),MIN((IM$110-MAX($IC$110:IL$110)),(IM$110-IL$110)),0)+IF($E184=IM$22,VLOOKUP($C184,Input!$A$8:$IA$39,MATCH(IM$21,Input!$A$6:$IA$6,0),FALSE),0)*IF(IM$109&gt;=MAX($IC$109:IL$109),MIN((IM$109-MAX($IC$109:IL$109)),(IM$109-IL$109)),0)</f>
        <v>0</v>
      </c>
      <c r="IN184" s="1">
        <f>+IF($E184=IN$22,VLOOKUP($C184,Input!$A$8:$IA$39,MATCH(IN$21,Input!$A$6:$IA$6,0),FALSE),0)*IF(IN$110&gt;=MAX($IC$110:IM$110),MIN((IN$110-MAX($IC$110:IM$110)),(IN$110-IM$110)),0)+IF($E184=IN$22,VLOOKUP($C184,Input!$A$8:$IA$39,MATCH(IN$21,Input!$A$6:$IA$6,0),FALSE),0)*IF(IN$109&gt;=MAX($IC$109:IM$109),MIN((IN$109-MAX($IC$109:IM$109)),(IN$109-IM$109)),0)</f>
        <v>0</v>
      </c>
      <c r="IO184" s="1">
        <f>+IF($E184=IO$22,VLOOKUP($C184,Input!$A$8:$IA$39,MATCH(IO$21,Input!$A$6:$IA$6,0),FALSE),0)*IF(IO$110&gt;=MAX($IC$110:IN$110),MIN((IO$110-MAX($IC$110:IN$110)),(IO$110-IN$110)),0)+IF($E184=IO$22,VLOOKUP($C184,Input!$A$8:$IA$39,MATCH(IO$21,Input!$A$6:$IA$6,0),FALSE),0)*IF(IO$109&gt;=MAX($IC$109:IN$109),MIN((IO$109-MAX($IC$109:IN$109)),(IO$109-IN$109)),0)</f>
        <v>0</v>
      </c>
      <c r="IP184" s="1">
        <f>+IF($E184=IP$22,VLOOKUP($C184,Input!$A$8:$IA$39,MATCH(IP$21,Input!$A$6:$IA$6,0),FALSE),0)*IF(IP$110&gt;=MAX($IC$110:IO$110),MIN((IP$110-MAX($IC$110:IO$110)),(IP$110-IO$110)),0)+IF($E184=IP$22,VLOOKUP($C184,Input!$A$8:$IA$39,MATCH(IP$21,Input!$A$6:$IA$6,0),FALSE),0)*IF(IP$109&gt;=MAX($IC$109:IO$109),MIN((IP$109-MAX($IC$109:IO$109)),(IP$109-IO$109)),0)</f>
        <v>0</v>
      </c>
      <c r="IQ184" s="1">
        <f>+IF($E184=IQ$22,VLOOKUP($C184,Input!$A$8:$IA$39,MATCH(IQ$21,Input!$A$6:$IA$6,0),FALSE),0)*IF(IQ$110&gt;=MAX($IC$110:IP$110),MIN((IQ$110-MAX($IC$110:IP$110)),(IQ$110-IP$110)),0)+IF($E184=IQ$22,VLOOKUP($C184,Input!$A$8:$IA$39,MATCH(IQ$21,Input!$A$6:$IA$6,0),FALSE),0)*IF(IQ$109&gt;=MAX($IC$109:IP$109),MIN((IQ$109-MAX($IC$109:IP$109)),(IQ$109-IP$109)),0)</f>
        <v>0</v>
      </c>
      <c r="IR184" s="1">
        <f>+IF($E184=IR$22,VLOOKUP($C184,Input!$A$8:$IA$39,MATCH(IR$21,Input!$A$6:$IA$6,0),FALSE),0)*IF(IR$110&gt;=MAX($IC$110:IQ$110),MIN((IR$110-MAX($IC$110:IQ$110)),(IR$110-IQ$110)),0)+IF($E184=IR$22,VLOOKUP($C184,Input!$A$8:$IA$39,MATCH(IR$21,Input!$A$6:$IA$6,0),FALSE),0)*IF(IR$109&gt;=MAX($IC$109:IQ$109),MIN((IR$109-MAX($IC$109:IQ$109)),(IR$109-IQ$109)),0)</f>
        <v>0</v>
      </c>
      <c r="IS184" s="1">
        <f>+IF($E184=IS$22,VLOOKUP($C184,Input!$A$8:$IA$39,MATCH(IS$21,Input!$A$6:$IA$6,0),FALSE),0)*IF(IS$110&gt;=MAX($IC$110:IR$110),MIN((IS$110-MAX($IC$110:IR$110)),(IS$110-IR$110)),0)+IF($E184=IS$22,VLOOKUP($C184,Input!$A$8:$IA$39,MATCH(IS$21,Input!$A$6:$IA$6,0),FALSE),0)*IF(IS$109&gt;=MAX($IC$109:IR$109),MIN((IS$109-MAX($IC$109:IR$109)),(IS$109-IR$109)),0)</f>
        <v>0</v>
      </c>
      <c r="IT184" s="1">
        <f>+IF($E184=IT$22,VLOOKUP($C184,Input!$A$8:$IA$39,MATCH(IT$21,Input!$A$6:$IA$6,0),FALSE),0)*IF(IT$110&gt;=MAX($IC$110:IS$110),MIN((IT$110-MAX($IC$110:IS$110)),(IT$110-IS$110)),0)+IF($E184=IT$22,VLOOKUP($C184,Input!$A$8:$IA$39,MATCH(IT$21,Input!$A$6:$IA$6,0),FALSE),0)*IF(IT$109&gt;=MAX($IC$109:IS$109),MIN((IT$109-MAX($IC$109:IS$109)),(IT$109-IS$109)),0)</f>
        <v>0</v>
      </c>
      <c r="IU184" s="1">
        <f>+IF($E184=IU$22,VLOOKUP($C184,Input!$A$8:$IA$39,MATCH(IU$21,Input!$A$6:$IA$6,0),FALSE),0)*IF(IU$110&gt;=MAX($IC$110:IT$110),MIN((IU$110-MAX($IC$110:IT$110)),(IU$110-IT$110)),0)+IF($E184=IU$22,VLOOKUP($C184,Input!$A$8:$IA$39,MATCH(IU$21,Input!$A$6:$IA$6,0),FALSE),0)*IF(IU$109&gt;=MAX($IC$109:IT$109),MIN((IU$109-MAX($IC$109:IT$109)),(IU$109-IT$109)),0)</f>
        <v>0</v>
      </c>
      <c r="IV184" s="1">
        <f>+IF($E184=IV$22,VLOOKUP($C184,Input!$A$8:$IA$39,MATCH(IV$21,Input!$A$6:$IA$6,0),FALSE),0)*IF(IV$110&gt;=MAX($IC$110:IU$110),MIN((IV$110-MAX($IC$110:IU$110)),(IV$110-IU$110)),0)+IF($E184=IV$22,VLOOKUP($C184,Input!$A$8:$IA$39,MATCH(IV$21,Input!$A$6:$IA$6,0),FALSE),0)*IF(IV$109&gt;=MAX($IC$109:IU$109),MIN((IV$109-MAX($IC$109:IU$109)),(IV$109-IU$109)),0)</f>
        <v>0</v>
      </c>
      <c r="IW184" s="1">
        <f>+IF($E184=IW$22,VLOOKUP($C184,Input!$A$8:$IA$39,MATCH(IW$21,Input!$A$6:$IA$6,0),FALSE),0)*IF(IW$110&gt;=MAX($IC$110:IV$110),MIN((IW$110-MAX($IC$110:IV$110)),(IW$110-IV$110)),0)+IF($E184=IW$22,VLOOKUP($C184,Input!$A$8:$IA$39,MATCH(IW$21,Input!$A$6:$IA$6,0),FALSE),0)*IF(IW$109&gt;=MAX($IC$109:IV$109),MIN((IW$109-MAX($IC$109:IV$109)),(IW$109-IV$109)),0)</f>
        <v>0</v>
      </c>
      <c r="IX184" s="1">
        <f>+IF($E184=IX$22,VLOOKUP($C184,Input!$A$8:$IA$39,MATCH(IX$21,Input!$A$6:$IA$6,0),FALSE),0)*IF(IX$110&gt;=MAX($IC$110:IW$110),MIN((IX$110-MAX($IC$110:IW$110)),(IX$110-IW$110)),0)+IF($E184=IX$22,VLOOKUP($C184,Input!$A$8:$IA$39,MATCH(IX$21,Input!$A$6:$IA$6,0),FALSE),0)*IF(IX$109&gt;=MAX($IC$109:IW$109),MIN((IX$109-MAX($IC$109:IW$109)),(IX$109-IW$109)),0)</f>
        <v>0</v>
      </c>
      <c r="IY184" s="1">
        <f>+IF($E184=IY$22,VLOOKUP($C184,Input!$A$8:$IA$39,MATCH(IY$21,Input!$A$6:$IA$6,0),FALSE),0)*IF(IY$110&gt;=MAX($IC$110:IX$110),MIN((IY$110-MAX($IC$110:IX$110)),(IY$110-IX$110)),0)+IF($E184=IY$22,VLOOKUP($C184,Input!$A$8:$IA$39,MATCH(IY$21,Input!$A$6:$IA$6,0),FALSE),0)*IF(IY$109&gt;=MAX($IC$109:IX$109),MIN((IY$109-MAX($IC$109:IX$109)),(IY$109-IX$109)),0)</f>
        <v>0</v>
      </c>
      <c r="IZ184" s="1">
        <f>+IF($E184=IZ$22,VLOOKUP($C184,Input!$A$8:$IA$39,MATCH(IZ$21,Input!$A$6:$IA$6,0),FALSE),0)*IF(IZ$110&gt;=MAX($IC$110:IY$110),MIN((IZ$110-MAX($IC$110:IY$110)),(IZ$110-IY$110)),0)+IF($E184=IZ$22,VLOOKUP($C184,Input!$A$8:$IA$39,MATCH(IZ$21,Input!$A$6:$IA$6,0),FALSE),0)*IF(IZ$109&gt;=MAX($IC$109:IY$109),MIN((IZ$109-MAX($IC$109:IY$109)),(IZ$109-IY$109)),0)</f>
        <v>0</v>
      </c>
      <c r="JA184" s="1">
        <f>+IF($E184=JA$22,VLOOKUP($C184,Input!$A$8:$IA$39,MATCH(JA$21,Input!$A$6:$IA$6,0),FALSE),0)*IF(JA$110&gt;=MAX($IC$110:IZ$110),MIN((JA$110-MAX($IC$110:IZ$110)),(JA$110-IZ$110)),0)+IF($E184=JA$22,VLOOKUP($C184,Input!$A$8:$IA$39,MATCH(JA$21,Input!$A$6:$IA$6,0),FALSE),0)*IF(JA$109&gt;=MAX($IC$109:IZ$109),MIN((JA$109-MAX($IC$109:IZ$109)),(JA$109-IZ$109)),0)</f>
        <v>0</v>
      </c>
      <c r="JB184" s="1">
        <f>+IF($E184=JB$22,VLOOKUP($C184,Input!$A$8:$IA$39,MATCH(JB$21,Input!$A$6:$IA$6,0),FALSE),0)*IF(JB$110&gt;=MAX($IC$110:JA$110),MIN((JB$110-MAX($IC$110:JA$110)),(JB$110-JA$110)),0)+IF($E184=JB$22,VLOOKUP($C184,Input!$A$8:$IA$39,MATCH(JB$21,Input!$A$6:$IA$6,0),FALSE),0)*IF(JB$109&gt;=MAX($IC$109:JA$109),MIN((JB$109-MAX($IC$109:JA$109)),(JB$109-JA$109)),0)</f>
        <v>0</v>
      </c>
      <c r="JC184" s="1">
        <f>+IF($E184=JC$22,VLOOKUP($C184,Input!$A$8:$IA$39,MATCH(JC$21,Input!$A$6:$IA$6,0),FALSE),0)*IF(JC$110&gt;=MAX($IC$110:JB$110),MIN((JC$110-MAX($IC$110:JB$110)),(JC$110-JB$110)),0)+IF($E184=JC$22,VLOOKUP($C184,Input!$A$8:$IA$39,MATCH(JC$21,Input!$A$6:$IA$6,0),FALSE),0)*IF(JC$109&gt;=MAX($IC$109:JB$109),MIN((JC$109-MAX($IC$109:JB$109)),(JC$109-JB$109)),0)</f>
        <v>0</v>
      </c>
      <c r="JD184" s="1">
        <f>+IF($E184=JD$22,VLOOKUP($C184,Input!$A$8:$IA$39,MATCH(JD$21,Input!$A$6:$IA$6,0),FALSE),0)*IF(JD$110&gt;=MAX($IC$110:JC$110),MIN((JD$110-MAX($IC$110:JC$110)),(JD$110-JC$110)),0)+IF($E184=JD$22,VLOOKUP($C184,Input!$A$8:$IA$39,MATCH(JD$21,Input!$A$6:$IA$6,0),FALSE),0)*IF(JD$109&gt;=MAX($IC$109:JC$109),MIN((JD$109-MAX($IC$109:JC$109)),(JD$109-JC$109)),0)</f>
        <v>0</v>
      </c>
      <c r="JE184" s="1">
        <f>+IF($E184=JE$22,VLOOKUP($C184,Input!$A$8:$IA$39,MATCH(JE$21,Input!$A$6:$IA$6,0),FALSE),0)*IF(JE$110&gt;=MAX($IC$110:JD$110),MIN((JE$110-MAX($IC$110:JD$110)),(JE$110-JD$110)),0)+IF($E184=JE$22,VLOOKUP($C184,Input!$A$8:$IA$39,MATCH(JE$21,Input!$A$6:$IA$6,0),FALSE),0)*IF(JE$109&gt;=MAX($IC$109:JD$109),MIN((JE$109-MAX($IC$109:JD$109)),(JE$109-JD$109)),0)</f>
        <v>0</v>
      </c>
      <c r="JF184" s="1">
        <f>+IF($E184=JF$22,VLOOKUP($C184,Input!$A$8:$IA$39,MATCH(JF$21,Input!$A$6:$IA$6,0),FALSE),0)*IF(JF$110&gt;=MAX($IC$110:JE$110),MIN((JF$110-MAX($IC$110:JE$110)),(JF$110-JE$110)),0)+IF($E184=JF$22,VLOOKUP($C184,Input!$A$8:$IA$39,MATCH(JF$21,Input!$A$6:$IA$6,0),FALSE),0)*IF(JF$109&gt;=MAX($IC$109:JE$109),MIN((JF$109-MAX($IC$109:JE$109)),(JF$109-JE$109)),0)</f>
        <v>0</v>
      </c>
      <c r="JG184" s="1">
        <f>+IF($E184=JG$22,VLOOKUP($C184,Input!$A$8:$IA$39,MATCH(JG$21,Input!$A$6:$IA$6,0),FALSE),0)*IF(JG$110&gt;=MAX($IC$110:JF$110),MIN((JG$110-MAX($IC$110:JF$110)),(JG$110-JF$110)),0)+IF($E184=JG$22,VLOOKUP($C184,Input!$A$8:$IA$39,MATCH(JG$21,Input!$A$6:$IA$6,0),FALSE),0)*IF(JG$109&gt;=MAX($IC$109:JF$109),MIN((JG$109-MAX($IC$109:JF$109)),(JG$109-JF$109)),0)</f>
        <v>0</v>
      </c>
      <c r="JH184" s="1">
        <f>+IF($E184=JH$22,VLOOKUP($C184,Input!$A$8:$IA$39,MATCH(JH$21,Input!$A$6:$IA$6,0),FALSE),0)*IF(JH$110&gt;=MAX($IC$110:JG$110),MIN((JH$110-MAX($IC$110:JG$110)),(JH$110-JG$110)),0)+IF($E184=JH$22,VLOOKUP($C184,Input!$A$8:$IA$39,MATCH(JH$21,Input!$A$6:$IA$6,0),FALSE),0)*IF(JH$109&gt;=MAX($IC$109:JG$109),MIN((JH$109-MAX($IC$109:JG$109)),(JH$109-JG$109)),0)</f>
        <v>0</v>
      </c>
      <c r="JI184" s="1">
        <f>+IF($E184=JI$22,VLOOKUP($C184,Input!$A$8:$IA$39,MATCH(JI$21,Input!$A$6:$IA$6,0),FALSE),0)*IF(JI$110&gt;=MAX($IC$110:JH$110),MIN((JI$110-MAX($IC$110:JH$110)),(JI$110-JH$110)),0)+IF($E184=JI$22,VLOOKUP($C184,Input!$A$8:$IA$39,MATCH(JI$21,Input!$A$6:$IA$6,0),FALSE),0)*IF(JI$109&gt;=MAX($IC$109:JH$109),MIN((JI$109-MAX($IC$109:JH$109)),(JI$109-JH$109)),0)</f>
        <v>0</v>
      </c>
      <c r="JJ184" s="1">
        <f>+IF($E184=JJ$22,VLOOKUP($C184,Input!$A$8:$IA$39,MATCH(JJ$21,Input!$A$6:$IA$6,0),FALSE),0)*IF(JJ$110&gt;=MAX($IC$110:JI$110),MIN((JJ$110-MAX($IC$110:JI$110)),(JJ$110-JI$110)),0)+IF($E184=JJ$22,VLOOKUP($C184,Input!$A$8:$IA$39,MATCH(JJ$21,Input!$A$6:$IA$6,0),FALSE),0)*IF(JJ$109&gt;=MAX($IC$109:JI$109),MIN((JJ$109-MAX($IC$109:JI$109)),(JJ$109-JI$109)),0)</f>
        <v>0</v>
      </c>
      <c r="JK184" s="1">
        <f>+IF($E184=JK$22,VLOOKUP($C184,Input!$A$8:$IA$39,MATCH(JK$21,Input!$A$6:$IA$6,0),FALSE),0)*IF(JK$110&gt;=MAX($IC$110:JJ$110),MIN((JK$110-MAX($IC$110:JJ$110)),(JK$110-JJ$110)),0)+IF($E184=JK$22,VLOOKUP($C184,Input!$A$8:$IA$39,MATCH(JK$21,Input!$A$6:$IA$6,0),FALSE),0)*IF(JK$109&gt;=MAX($IC$109:JJ$109),MIN((JK$109-MAX($IC$109:JJ$109)),(JK$109-JJ$109)),0)</f>
        <v>0</v>
      </c>
      <c r="JL184" s="1">
        <f>+IF($E184=JL$22,VLOOKUP($C184,Input!$A$8:$IA$39,MATCH(JL$21,Input!$A$6:$IA$6,0),FALSE),0)*IF(JL$110&gt;=MAX($IC$110:JK$110),MIN((JL$110-MAX($IC$110:JK$110)),(JL$110-JK$110)),0)+IF($E184=JL$22,VLOOKUP($C184,Input!$A$8:$IA$39,MATCH(JL$21,Input!$A$6:$IA$6,0),FALSE),0)*IF(JL$109&gt;=MAX($IC$109:JK$109),MIN((JL$109-MAX($IC$109:JK$109)),(JL$109-JK$109)),0)</f>
        <v>0</v>
      </c>
      <c r="JN184" t="str">
        <f>+VLOOKUP($C184,Input!$A$8:$GZ$39,MATCH(JN$21,Input!$A$6:$GZ$6,0),FALSE)</f>
        <v>CNG Station Maint in fuel price</v>
      </c>
      <c r="JO184" s="1">
        <f>IF($E184+$I184+$D$7&lt;=JO$22,0,IF(JO$22-$D$7&gt;=$E184,VLOOKUP($C184,Input!$A$8:$GZ$39,MATCH(JO$21,Input!$A$6:$GZ$6,0),FALSE),0)*$F184/$G184)*$D184</f>
        <v>0</v>
      </c>
      <c r="JP184" s="1">
        <f>IF($E184+$I184+$D$7&lt;=JP$22,0,IF(JP$22-$D$7&gt;=$E184,VLOOKUP($C184,Input!$A$8:$GZ$39,MATCH(JP$21,Input!$A$6:$GZ$6,0),FALSE),0)*$F184/$G184)*$D184</f>
        <v>0</v>
      </c>
      <c r="JQ184" s="1">
        <f>IF($E184+$I184+$D$7&lt;=JQ$22,0,IF(JQ$22-$D$7&gt;=$E184,VLOOKUP($C184,Input!$A$8:$GZ$39,MATCH(JQ$21,Input!$A$6:$GZ$6,0),FALSE),0)*$F184/$G184)*$D184</f>
        <v>0</v>
      </c>
      <c r="JR184" s="1">
        <f>IF($E184+$I184+$D$7&lt;=JR$22,0,IF(JR$22-$D$7&gt;=$E184,VLOOKUP($C184,Input!$A$8:$GZ$39,MATCH(JR$21,Input!$A$6:$GZ$6,0),FALSE),0)*$F184/$G184)*$D184</f>
        <v>0</v>
      </c>
      <c r="JS184" s="1">
        <f>IF($E184+$I184+$D$7&lt;=JS$22,0,IF(JS$22-$D$7&gt;=$E184,VLOOKUP($C184,Input!$A$8:$GZ$39,MATCH(JS$21,Input!$A$6:$GZ$6,0),FALSE),0)*$F184/$G184)*$D184</f>
        <v>0</v>
      </c>
      <c r="JT184" s="1">
        <f>IF($E184+$I184+$D$7&lt;=JT$22,0,IF(JT$22-$D$7&gt;=$E184,VLOOKUP($C184,Input!$A$8:$GZ$39,MATCH(JT$21,Input!$A$6:$GZ$6,0),FALSE),0)*$F184/$G184)*$D184</f>
        <v>0</v>
      </c>
      <c r="JU184" s="1">
        <f>IF($E184+$I184+$D$7&lt;=JU$22,0,IF(JU$22-$D$7&gt;=$E184,VLOOKUP($C184,Input!$A$8:$GZ$39,MATCH(JU$21,Input!$A$6:$GZ$6,0),FALSE),0)*$F184/$G184)*$D184</f>
        <v>0</v>
      </c>
      <c r="JV184" s="1">
        <f>IF($E184+$I184+$D$7&lt;=JV$22,0,IF(JV$22-$D$7&gt;=$E184,VLOOKUP($C184,Input!$A$8:$GZ$39,MATCH(JV$21,Input!$A$6:$GZ$6,0),FALSE),0)*$F184/$G184)*$D184</f>
        <v>0</v>
      </c>
      <c r="JW184" s="1">
        <f>IF($E184+$I184+$D$7&lt;=JW$22,0,IF(JW$22-$D$7&gt;=$E184,VLOOKUP($C184,Input!$A$8:$GZ$39,MATCH(JW$21,Input!$A$6:$GZ$6,0),FALSE),0)*$F184/$G184)*$D184</f>
        <v>0</v>
      </c>
      <c r="JX184" s="1">
        <f>IF($E184+$I184+$D$7&lt;=JX$22,0,IF(JX$22-$D$7&gt;=$E184,VLOOKUP($C184,Input!$A$8:$GZ$39,MATCH(JX$21,Input!$A$6:$GZ$6,0),FALSE),0)*$F184/$G184)*$D184</f>
        <v>0</v>
      </c>
      <c r="JY184" s="1">
        <f>IF($E184+$I184+$D$7&lt;=JY$22,0,IF(JY$22-$D$7&gt;=$E184,VLOOKUP($C184,Input!$A$8:$GZ$39,MATCH(JY$21,Input!$A$6:$GZ$6,0),FALSE),0)*$F184/$G184)*$D184</f>
        <v>0</v>
      </c>
      <c r="JZ184" s="1">
        <f>IF($E184+$I184+$D$7&lt;=JZ$22,0,IF(JZ$22-$D$7&gt;=$E184,VLOOKUP($C184,Input!$A$8:$GZ$39,MATCH(JZ$21,Input!$A$6:$GZ$6,0),FALSE),0)*$F184/$G184)*$D184</f>
        <v>0</v>
      </c>
      <c r="KA184" s="1">
        <f>IF($E184+$I184+$D$7&lt;=KA$22,0,IF(KA$22-$D$7&gt;=$E184,VLOOKUP($C184,Input!$A$8:$GZ$39,MATCH(KA$21,Input!$A$6:$GZ$6,0),FALSE),0)*$F184/$G184)*$D184</f>
        <v>0</v>
      </c>
      <c r="KB184" s="1">
        <f>IF($E184+$I184+$D$7&lt;=KB$22,0,IF(KB$22-$D$7&gt;=$E184,VLOOKUP($C184,Input!$A$8:$GZ$39,MATCH(KB$21,Input!$A$6:$GZ$6,0),FALSE),0)*$F184/$G184)*$D184</f>
        <v>0</v>
      </c>
      <c r="KC184" s="1">
        <f>IF($E184+$I184+$D$7&lt;=KC$22,0,IF(KC$22-$D$7&gt;=$E184,VLOOKUP($C184,Input!$A$8:$GZ$39,MATCH(KC$21,Input!$A$6:$GZ$6,0),FALSE),0)*$F184/$G184)*$D184</f>
        <v>0</v>
      </c>
      <c r="KD184" s="1">
        <f>IF($E184+$I184+$D$7&lt;=KD$22,0,IF(KD$22-$D$7&gt;=$E184,VLOOKUP($C184,Input!$A$8:$GZ$39,MATCH(KD$21,Input!$A$6:$GZ$6,0),FALSE),0)*$F184/$G184)*$D184</f>
        <v>0</v>
      </c>
      <c r="KE184" s="1">
        <f>IF($E184+$I184+$D$7&lt;=KE$22,0,IF(KE$22-$D$7&gt;=$E184,VLOOKUP($C184,Input!$A$8:$GZ$39,MATCH(KE$21,Input!$A$6:$GZ$6,0),FALSE),0)*$F184/$G184)*$D184</f>
        <v>0</v>
      </c>
      <c r="KF184" s="1">
        <f>IF($E184+$I184+$D$7&lt;=KF$22,0,IF(KF$22-$D$7&gt;=$E184,VLOOKUP($C184,Input!$A$8:$GZ$39,MATCH(KF$21,Input!$A$6:$GZ$6,0),FALSE),0)*$F184/$G184)*$D184</f>
        <v>0</v>
      </c>
      <c r="KG184" s="1">
        <f>IF($E184+$I184+$D$7&lt;=KG$22,0,IF(KG$22-$D$7&gt;=$E184,VLOOKUP($C184,Input!$A$8:$GZ$39,MATCH(KG$21,Input!$A$6:$GZ$6,0),FALSE),0)*$F184/$G184)*$D184</f>
        <v>0</v>
      </c>
      <c r="KH184" s="1">
        <f>IF($E184+$I184+$D$7&lt;=KH$22,0,IF(KH$22-$D$7&gt;=$E184,VLOOKUP($C184,Input!$A$8:$GZ$39,MATCH(KH$21,Input!$A$6:$GZ$6,0),FALSE),0)*$F184/$G184)*$D184</f>
        <v>0</v>
      </c>
      <c r="KI184" s="1">
        <f>IF($E184+$I184+$D$7&lt;=KI$22,0,IF(KI$22-$D$7&gt;=$E184,VLOOKUP($C184,Input!$A$8:$GZ$39,MATCH(KI$21,Input!$A$6:$GZ$6,0),FALSE),0)*$F184/$G184)*$D184</f>
        <v>0</v>
      </c>
      <c r="KJ184" s="1">
        <f>IF($E184+$I184+$D$7&lt;=KJ$22,0,IF(KJ$22-$D$7&gt;=$E184,VLOOKUP($C184,Input!$A$8:$GZ$39,MATCH(KJ$21,Input!$A$6:$GZ$6,0),FALSE),0)*$F184/$G184)*$D184</f>
        <v>0</v>
      </c>
      <c r="KK184" s="1">
        <f>IF($E184+$I184+$D$7&lt;=KK$22,0,IF(KK$22-$D$7&gt;=$E184,VLOOKUP($C184,Input!$A$8:$GZ$39,MATCH(KK$21,Input!$A$6:$GZ$6,0),FALSE),0)*$F184/$G184)*$D184</f>
        <v>0</v>
      </c>
      <c r="KL184" s="1">
        <f>IF($E184+$I184+$D$7&lt;=KL$22,0,IF(KL$22-$D$7&gt;=$E184,VLOOKUP($C184,Input!$A$8:$GZ$39,MATCH(KL$21,Input!$A$6:$GZ$6,0),FALSE),0)*$F184/$G184)*$D184</f>
        <v>0</v>
      </c>
      <c r="KM184" s="1">
        <f>IF($E184+$I184+$D$7&lt;=KM$22,0,IF(KM$22-$D$7&gt;=$E184,VLOOKUP($C184,Input!$A$8:$GZ$39,MATCH(KM$21,Input!$A$6:$GZ$6,0),FALSE),0)*$F184/$G184)*$D184</f>
        <v>0</v>
      </c>
      <c r="KN184" s="1">
        <f>IF($E184+$I184+$D$7&lt;=KN$22,0,IF(KN$22-$D$7&gt;=$E184,VLOOKUP($C184,Input!$A$8:$GZ$39,MATCH(KN$21,Input!$A$6:$GZ$6,0),FALSE),0)*$F184/$G184)*$D184</f>
        <v>0</v>
      </c>
      <c r="KO184" s="1">
        <f>IF($E184+$I184+$D$7&lt;=KO$22,0,IF(KO$22-$D$7&gt;=$E184,VLOOKUP($C184,Input!$A$8:$GZ$39,MATCH(KO$21,Input!$A$6:$GZ$6,0),FALSE),0)*$F184/$G184)*$D184</f>
        <v>0</v>
      </c>
      <c r="KP184" s="1">
        <f>IF($E184+$I184+$D$7&lt;=KP$22,0,IF(KP$22-$D$7&gt;=$E184,VLOOKUP($C184,Input!$A$8:$GZ$39,MATCH(KP$21,Input!$A$6:$GZ$6,0),FALSE),0)*$F184/$G184)*$D184</f>
        <v>0</v>
      </c>
      <c r="KQ184" s="1">
        <f>IF($E184+$I184+$D$7&lt;=KQ$22,0,IF(KQ$22-$D$7&gt;=$E184,VLOOKUP($C184,Input!$A$8:$GZ$39,MATCH(KQ$21,Input!$A$6:$GZ$6,0),FALSE),0)*$F184/$G184)*$D184</f>
        <v>0</v>
      </c>
      <c r="KR184" s="1">
        <f>IF($E184+$I184+$D$7&lt;=KR$22,0,IF(KR$22-$D$7&gt;=$E184,VLOOKUP($C184,Input!$A$8:$GZ$39,MATCH(KR$21,Input!$A$6:$GZ$6,0),FALSE),0)*$F184/$G184)*$D184</f>
        <v>0</v>
      </c>
      <c r="KS184" s="1">
        <f>IF($E184+$I184+$D$7&lt;=KS$22,0,IF(KS$22-$D$7&gt;=$E184,VLOOKUP($C184,Input!$A$8:$GZ$39,MATCH(KS$21,Input!$A$6:$GZ$6,0),FALSE),0)*$F184/$G184)*$D184</f>
        <v>0</v>
      </c>
      <c r="KT184" s="1">
        <f>IF($E184+$I184+$D$7&lt;=KT$22,0,IF(KT$22-$D$7&gt;=$E184,VLOOKUP($C184,Input!$A$8:$GZ$39,MATCH(KT$21,Input!$A$6:$GZ$6,0),FALSE),0)*$F184/$G184)*$D184</f>
        <v>0</v>
      </c>
      <c r="KU184" s="1">
        <f>IF($E184+$I184+$D$7&lt;=KU$22,0,IF(KU$22-$D$7&gt;=$E184,VLOOKUP($C184,Input!$A$8:$GZ$39,MATCH(KU$21,Input!$A$6:$GZ$6,0),FALSE),0)*$F184/$G184)*$D184</f>
        <v>0</v>
      </c>
      <c r="KV184" s="1">
        <f>IF($E184+$I184+$D$7&lt;=KV$22,0,IF(KV$22-$D$7&gt;=$E184,VLOOKUP($C184,Input!$A$8:$GZ$39,MATCH(KV$21,Input!$A$6:$GZ$6,0),FALSE),0)*$F184/$G184)*$D184</f>
        <v>0</v>
      </c>
      <c r="KW184" s="1">
        <f>IF($E184+$I184+$D$7&lt;=KW$22,0,IF(KW$22-$D$7&gt;=$E184,VLOOKUP($C184,Input!$A$8:$GZ$39,MATCH(KW$21,Input!$A$6:$GZ$6,0),FALSE),0)*$F184/$G184)*$D184</f>
        <v>0</v>
      </c>
      <c r="KY184" t="str">
        <f>VLOOKUP($C184,Input!$A$8:$HV$39,MATCH(KY$21,Input!$A$6:$HV$6,0),FALSE)</f>
        <v xml:space="preserve">CNG (compressed and at pump, including station maintenance) </v>
      </c>
      <c r="KZ184" s="1">
        <f>IF($E184+$I184+$D$7&lt;=KZ$22,0,IF(KZ$22-$D$7&gt;=$E184,VLOOKUP($C184,Input!$A$8:$HV$39,MATCH(KZ$21,Input!$A$6:$HV$6,0),FALSE)/$G184*$F184,0))*$D184</f>
        <v>0</v>
      </c>
      <c r="LA184" s="1">
        <f>IF($E184+$I184+$D$7&lt;=LA$22,0,IF(LA$22-$D$7&gt;=$E184,VLOOKUP($C184,Input!$A$8:$HV$39,MATCH(LA$21,Input!$A$6:$HV$6,0),FALSE)/$G184*$F184,0))*$D184</f>
        <v>0</v>
      </c>
      <c r="LB184" s="1">
        <f>IF($E184+$I184+$D$7&lt;=LB$22,0,IF(LB$22-$D$7&gt;=$E184,VLOOKUP($C184,Input!$A$8:$HV$39,MATCH(LB$21,Input!$A$6:$HV$6,0),FALSE)/$G184*$F184,0))*$D184</f>
        <v>0</v>
      </c>
      <c r="LC184" s="1">
        <f>IF($E184+$I184+$D$7&lt;=LC$22,0,IF(LC$22-$D$7&gt;=$E184,VLOOKUP($C184,Input!$A$8:$HV$39,MATCH(LC$21,Input!$A$6:$HV$6,0),FALSE)/$G184*$F184,0))*$D184</f>
        <v>0</v>
      </c>
      <c r="LD184" s="1">
        <f>IF($E184+$I184+$D$7&lt;=LD$22,0,IF(LD$22-$D$7&gt;=$E184,VLOOKUP($C184,Input!$A$8:$HV$39,MATCH(LD$21,Input!$A$6:$HV$6,0),FALSE)/$G184*$F184,0))*$D184</f>
        <v>0</v>
      </c>
      <c r="LE184" s="1">
        <f>IF($E184+$I184+$D$7&lt;=LE$22,0,IF(LE$22-$D$7&gt;=$E184,VLOOKUP($C184,Input!$A$8:$HV$39,MATCH(LE$21,Input!$A$6:$HV$6,0),FALSE)/$G184*$F184,0))*$D184</f>
        <v>0</v>
      </c>
      <c r="LF184" s="1">
        <f>IF($E184+$I184+$D$7&lt;=LF$22,0,IF(LF$22-$D$7&gt;=$E184,VLOOKUP($C184,Input!$A$8:$HV$39,MATCH(LF$21,Input!$A$6:$HV$6,0),FALSE)/$G184*$F184,0))*$D184</f>
        <v>0</v>
      </c>
      <c r="LG184" s="1">
        <f>IF($E184+$I184+$D$7&lt;=LG$22,0,IF(LG$22-$D$7&gt;=$E184,VLOOKUP($C184,Input!$A$8:$HV$39,MATCH(LG$21,Input!$A$6:$HV$6,0),FALSE)/$G184*$F184,0))*$D184</f>
        <v>0</v>
      </c>
      <c r="LH184" s="1">
        <f>IF($E184+$I184+$D$7&lt;=LH$22,0,IF(LH$22-$D$7&gt;=$E184,VLOOKUP($C184,Input!$A$8:$HV$39,MATCH(LH$21,Input!$A$6:$HV$6,0),FALSE)/$G184*$F184,0))*$D184</f>
        <v>0</v>
      </c>
      <c r="LI184" s="1">
        <f>IF($E184+$I184+$D$7&lt;=LI$22,0,IF(LI$22-$D$7&gt;=$E184,VLOOKUP($C184,Input!$A$8:$HV$39,MATCH(LI$21,Input!$A$6:$HV$6,0),FALSE)/$G184*$F184,0))*$D184</f>
        <v>0</v>
      </c>
      <c r="LJ184" s="1">
        <f>IF($E184+$I184+$D$7&lt;=LJ$22,0,IF(LJ$22-$D$7&gt;=$E184,VLOOKUP($C184,Input!$A$8:$HV$39,MATCH(LJ$21,Input!$A$6:$HV$6,0),FALSE)/$G184*$F184,0))*$D184</f>
        <v>0</v>
      </c>
      <c r="LK184" s="1">
        <f>IF($E184+$I184+$D$7&lt;=LK$22,0,IF(LK$22-$D$7&gt;=$E184,VLOOKUP($C184,Input!$A$8:$HV$39,MATCH(LK$21,Input!$A$6:$HV$6,0),FALSE)/$G184*$F184,0))*$D184</f>
        <v>0</v>
      </c>
      <c r="LL184" s="1">
        <f>IF($E184+$I184+$D$7&lt;=LL$22,0,IF(LL$22-$D$7&gt;=$E184,VLOOKUP($C184,Input!$A$8:$HV$39,MATCH(LL$21,Input!$A$6:$HV$6,0),FALSE)/$G184*$F184,0))*$D184</f>
        <v>0</v>
      </c>
      <c r="LM184" s="1">
        <f>IF($E184+$I184+$D$7&lt;=LM$22,0,IF(LM$22-$D$7&gt;=$E184,VLOOKUP($C184,Input!$A$8:$HV$39,MATCH(LM$21,Input!$A$6:$HV$6,0),FALSE)/$G184*$F184,0))*$D184</f>
        <v>0</v>
      </c>
      <c r="LN184" s="1">
        <f>IF($E184+$I184+$D$7&lt;=LN$22,0,IF(LN$22-$D$7&gt;=$E184,VLOOKUP($C184,Input!$A$8:$HV$39,MATCH(LN$21,Input!$A$6:$HV$6,0),FALSE)/$G184*$F184,0))*$D184</f>
        <v>0</v>
      </c>
      <c r="LO184" s="1">
        <f>IF($E184+$I184+$D$7&lt;=LO$22,0,IF(LO$22-$D$7&gt;=$E184,VLOOKUP($C184,Input!$A$8:$HV$39,MATCH(LO$21,Input!$A$6:$HV$6,0),FALSE)/$G184*$F184,0))*$D184</f>
        <v>0</v>
      </c>
      <c r="LP184" s="1">
        <f>IF($E184+$I184+$D$7&lt;=LP$22,0,IF(LP$22-$D$7&gt;=$E184,VLOOKUP($C184,Input!$A$8:$HV$39,MATCH(LP$21,Input!$A$6:$HV$6,0),FALSE)/$G184*$F184,0))*$D184</f>
        <v>0</v>
      </c>
      <c r="LQ184" s="1">
        <f>IF($E184+$I184+$D$7&lt;=LQ$22,0,IF(LQ$22-$D$7&gt;=$E184,VLOOKUP($C184,Input!$A$8:$HV$39,MATCH(LQ$21,Input!$A$6:$HV$6,0),FALSE)/$G184*$F184,0))*$D184</f>
        <v>0</v>
      </c>
      <c r="LR184" s="1">
        <f>IF($E184+$I184+$D$7&lt;=LR$22,0,IF(LR$22-$D$7&gt;=$E184,VLOOKUP($C184,Input!$A$8:$HV$39,MATCH(LR$21,Input!$A$6:$HV$6,0),FALSE)/$G184*$F184,0))*$D184</f>
        <v>0</v>
      </c>
      <c r="LS184" s="1">
        <f>IF($E184+$I184+$D$7&lt;=LS$22,0,IF(LS$22-$D$7&gt;=$E184,VLOOKUP($C184,Input!$A$8:$HV$39,MATCH(LS$21,Input!$A$6:$HV$6,0),FALSE)/$G184*$F184,0))*$D184</f>
        <v>0</v>
      </c>
      <c r="LT184" s="1">
        <f>IF($E184+$I184+$D$7&lt;=LT$22,0,IF(LT$22-$D$7&gt;=$E184,VLOOKUP($C184,Input!$A$8:$HV$39,MATCH(LT$21,Input!$A$6:$HV$6,0),FALSE)/$G184*$F184,0))*$D184</f>
        <v>0</v>
      </c>
      <c r="LU184" s="1">
        <f>IF($E184+$I184+$D$7&lt;=LU$22,0,IF(LU$22-$D$7&gt;=$E184,VLOOKUP($C184,Input!$A$8:$HV$39,MATCH(LU$21,Input!$A$6:$HV$6,0),FALSE)/$G184*$F184,0))*$D184</f>
        <v>0</v>
      </c>
      <c r="LV184" s="1">
        <f>IF($E184+$I184+$D$7&lt;=LV$22,0,IF(LV$22-$D$7&gt;=$E184,VLOOKUP($C184,Input!$A$8:$HV$39,MATCH(LV$21,Input!$A$6:$HV$6,0),FALSE)/$G184*$F184,0))*$D184</f>
        <v>0</v>
      </c>
      <c r="LW184" s="1">
        <f>IF($E184+$I184+$D$7&lt;=LW$22,0,IF(LW$22-$D$7&gt;=$E184,VLOOKUP($C184,Input!$A$8:$HV$39,MATCH(LW$21,Input!$A$6:$HV$6,0),FALSE)/$G184*$F184,0))*$D184</f>
        <v>0</v>
      </c>
      <c r="LX184" s="1">
        <f>IF($E184+$I184+$D$7&lt;=LX$22,0,IF(LX$22-$D$7&gt;=$E184,VLOOKUP($C184,Input!$A$8:$HV$39,MATCH(LX$21,Input!$A$6:$HV$6,0),FALSE)/$G184*$F184,0))*$D184</f>
        <v>0</v>
      </c>
      <c r="LY184" s="1">
        <f>IF($E184+$I184+$D$7&lt;=LY$22,0,IF(LY$22-$D$7&gt;=$E184,VLOOKUP($C184,Input!$A$8:$HV$39,MATCH(LY$21,Input!$A$6:$HV$6,0),FALSE)/$G184*$F184,0))*$D184</f>
        <v>0</v>
      </c>
      <c r="LZ184" s="1">
        <f>IF($E184+$I184+$D$7&lt;=LZ$22,0,IF(LZ$22-$D$7&gt;=$E184,VLOOKUP($C184,Input!$A$8:$HV$39,MATCH(LZ$21,Input!$A$6:$HV$6,0),FALSE)/$G184*$F184,0))*$D184</f>
        <v>0</v>
      </c>
      <c r="MA184" s="1">
        <f>IF($E184+$I184+$D$7&lt;=MA$22,0,IF(MA$22-$D$7&gt;=$E184,VLOOKUP($C184,Input!$A$8:$HV$39,MATCH(MA$21,Input!$A$6:$HV$6,0),FALSE)/$G184*$F184,0))*$D184</f>
        <v>0</v>
      </c>
      <c r="MB184" s="1">
        <f>IF($E184+$I184+$D$7&lt;=MB$22,0,IF(MB$22-$D$7&gt;=$E184,VLOOKUP($C184,Input!$A$8:$HV$39,MATCH(MB$21,Input!$A$6:$HV$6,0),FALSE)/$G184*$F184,0))*$D184</f>
        <v>0</v>
      </c>
      <c r="MC184" s="1">
        <f>IF($E184+$I184+$D$7&lt;=MC$22,0,IF(MC$22-$D$7&gt;=$E184,VLOOKUP($C184,Input!$A$8:$HV$39,MATCH(MC$21,Input!$A$6:$HV$6,0),FALSE)/$G184*$F184,0))*$D184</f>
        <v>0</v>
      </c>
      <c r="MD184" s="1">
        <f>IF($E184+$I184+$D$7&lt;=MD$22,0,IF(MD$22-$D$7&gt;=$E184,VLOOKUP($C184,Input!$A$8:$HV$39,MATCH(MD$21,Input!$A$6:$HV$6,0),FALSE)/$G184*$F184,0))*$D184</f>
        <v>0</v>
      </c>
      <c r="ME184" s="1">
        <f>IF($E184+$I184+$D$7&lt;=ME$22,0,IF(ME$22-$D$7&gt;=$E184,VLOOKUP($C184,Input!$A$8:$HV$39,MATCH(ME$21,Input!$A$6:$HV$6,0),FALSE)/$G184*$F184,0))*$D184</f>
        <v>0</v>
      </c>
      <c r="MF184" s="1">
        <f>IF($E184+$I184+$D$7&lt;=MF$22,0,IF(MF$22-$D$7&gt;=$E184,VLOOKUP($C184,Input!$A$8:$HV$39,MATCH(MF$21,Input!$A$6:$HV$6,0),FALSE)/$G184*$F184,0))*$D184</f>
        <v>0</v>
      </c>
      <c r="MG184" s="1">
        <f>IF($E184+$I184+$D$7&lt;=MG$22,0,IF(MG$22-$D$7&gt;=$E184,VLOOKUP($C184,Input!$A$8:$HV$39,MATCH(MG$21,Input!$A$6:$HV$6,0),FALSE)/$G184*$F184,0))*$D184</f>
        <v>0</v>
      </c>
      <c r="MH184" s="1">
        <f>IF($E184+$I184+$D$7&lt;=MH$22,0,IF(MH$22-$D$7&gt;=$E184,VLOOKUP($C184,Input!$A$8:$HV$39,MATCH(MH$21,Input!$A$6:$HV$6,0),FALSE)/$G184*$F184,0))*$D184</f>
        <v>0</v>
      </c>
      <c r="MI184" s="1">
        <f>IF($E184+$I184+$D$7&lt;=MI$22,0,IF(MI$22-$D$7&gt;=$E184,VLOOKUP($C184,Input!$A$8:$HV$39,MATCH(MI$21,Input!$A$6:$HV$6,0),FALSE)/$G184*$F184,0))*$D184</f>
        <v>0</v>
      </c>
      <c r="MJ184" s="1">
        <f>IF($E184+$I184+$D$7&lt;=MJ$22,0,IF(MJ$22-$D$7&gt;=$E184,VLOOKUP($C184,Input!$A$8:$HV$39,MATCH(MJ$21,Input!$A$6:$HV$6,0),FALSE)/$G184*$F184,0))*$D184</f>
        <v>0</v>
      </c>
      <c r="MK184" s="1">
        <f>IF($E184+$I184+$D$7&lt;=MK$22,0,IF(MK$22-$D$7&gt;=$E184,VLOOKUP($C184,Input!$A$8:$HV$39,MATCH(MK$21,Input!$A$6:$HV$6,0),FALSE)/$G184*$F184,0))*$D184</f>
        <v>0</v>
      </c>
      <c r="ML184" s="1">
        <f>IF($E184+$I184+$D$7&lt;=ML$22,0,IF(ML$22-$D$7&gt;=$E184,VLOOKUP($C184,Input!$A$8:$HV$39,MATCH(ML$21,Input!$A$6:$HV$6,0),FALSE)/$G184*$F184,0))*$D184</f>
        <v>0</v>
      </c>
      <c r="MM184" s="1">
        <f>IF($E184+$I184+$D$7&lt;=MM$22,0,IF(MM$22-$D$7&gt;=$E184,VLOOKUP($C184,Input!$A$8:$HV$39,MATCH(MM$21,Input!$A$6:$HV$6,0),FALSE)/$G184*$F184,0))*$D184</f>
        <v>0</v>
      </c>
      <c r="MN184" s="1">
        <f>IF($E184+$I184+$D$7&lt;=MN$22,0,IF(MN$22-$D$7&gt;=$E184,VLOOKUP($C184,Input!$A$8:$HV$39,MATCH(MN$21,Input!$A$6:$HV$6,0),FALSE)/$G184*$F184,0))*$D184</f>
        <v>0</v>
      </c>
      <c r="MO184" s="1">
        <f>IF($E184+$I184+$D$7&lt;=MO$22,0,IF(MO$22-$D$7&gt;=$E184,VLOOKUP($C184,Input!$A$8:$HV$39,MATCH(MO$21,Input!$A$6:$HV$6,0),FALSE)/$G184*$F184,0))*$D184</f>
        <v>0</v>
      </c>
      <c r="MP184" s="1">
        <f>IF($E184+$I184+$D$7&lt;=MP$22,0,IF(MP$22-$D$7&gt;=$E184,VLOOKUP($C184,Input!$A$8:$HV$39,MATCH(MP$21,Input!$A$6:$HV$6,0),FALSE)/$G184*$F184,0))*$D184</f>
        <v>0</v>
      </c>
      <c r="MQ184" s="1">
        <f>IF($E184+$I184+$D$7&lt;=MQ$22,0,IF(MQ$22-$D$7&gt;=$E184,VLOOKUP($C184,Input!$A$8:$HV$39,MATCH(MQ$21,Input!$A$6:$HV$6,0),FALSE)/$G184*$F184,0))*$D184</f>
        <v>0</v>
      </c>
      <c r="MR184" s="1">
        <f>IF($E184+$I184+$D$7&lt;=MR$22,0,IF(MR$22-$D$7&gt;=$E184,VLOOKUP($C184,Input!$A$8:$HV$39,MATCH(MR$21,Input!$A$6:$HV$6,0),FALSE)/$G184*$F184,0))*$D184</f>
        <v>0</v>
      </c>
      <c r="MS184" s="1">
        <f>IF($E184+$I184+$D$7&lt;=MS$22,0,IF(MS$22-$D$7&gt;=$E184,VLOOKUP($C184,Input!$A$8:$HV$39,MATCH(MS$21,Input!$A$6:$HV$6,0),FALSE)/$G184*$F184,0))*$D184</f>
        <v>0</v>
      </c>
      <c r="MT184" s="1">
        <f>IF($E184+$I184+$D$7&lt;=MT$22,0,IF(MT$22-$D$7&gt;=$E184,VLOOKUP($C184,Input!$A$8:$HV$39,MATCH(MT$21,Input!$A$6:$HV$6,0),FALSE)/$G184*$F184,0))*$D184</f>
        <v>0</v>
      </c>
      <c r="MU184" s="1">
        <f>IF($E184+$I184+$D$7&lt;=MU$22,0,IF(MU$22-$D$7&gt;=$E184,VLOOKUP($C184,Input!$A$8:$HV$39,MATCH(MU$21,Input!$A$6:$HV$6,0),FALSE)/$G184*$F184,0))*$D184</f>
        <v>0</v>
      </c>
      <c r="MV184" s="1">
        <f>IF($E184+$I184+$D$7&lt;=MV$22,0,IF(MV$22-$D$7&gt;=$E184,VLOOKUP($C184,Input!$A$8:$HV$39,MATCH(MV$21,Input!$A$6:$HV$6,0),FALSE)/$G184*$F184,0))*$D184</f>
        <v>0</v>
      </c>
      <c r="MW184" s="1">
        <f>IF($E184+$I184+$D$7&lt;=MW$22,0,IF(MW$22-$D$7&gt;=$E184,VLOOKUP($C184,Input!$A$8:$HV$39,MATCH(MW$21,Input!$A$6:$HV$6,0),FALSE)/$G184*$F184,0))*$D184</f>
        <v>0</v>
      </c>
      <c r="MX184" s="1">
        <f>IF($E184+$I184+$D$7&lt;=MX$22,0,IF(MX$22-$D$7&gt;=$E184,VLOOKUP($C184,Input!$A$8:$HV$39,MATCH(MX$21,Input!$A$6:$HV$6,0),FALSE)/$G184*$F184,0))*$D184</f>
        <v>0</v>
      </c>
      <c r="MZ184" t="str">
        <f>VLOOKUP($C184,Input!$A$8:$HV$39,MATCH(MZ$21,Input!$A$6:$HV$6,0),FALSE)</f>
        <v>Fossil CNG LCFS Credit ($/DGE)</v>
      </c>
      <c r="NA184" s="1">
        <f>IF($E184+$I184+$D$7&lt;=NA$22,0,IF(NA$22-$D$7&gt;=$E184,-VLOOKUP($C184,Input!$A$8:$HV$39,MATCH(NA$21,Input!$A$6:$HV$6,0),FALSE)/$G184*$F184,0))*$D184*$G$4/100</f>
        <v>0</v>
      </c>
      <c r="NB184" s="1">
        <f>IF($E184+$I184+$D$7&lt;=NB$22,0,IF(NB$22-$D$7&gt;=$E184,-VLOOKUP($C184,Input!$A$8:$HV$39,MATCH(NB$21,Input!$A$6:$HV$6,0),FALSE)/$G184*$F184,0))*$D184*$G$4/100</f>
        <v>0</v>
      </c>
      <c r="NC184" s="1">
        <f>IF($E184+$I184+$D$7&lt;=NC$22,0,IF(NC$22-$D$7&gt;=$E184,-VLOOKUP($C184,Input!$A$8:$HV$39,MATCH(NC$21,Input!$A$6:$HV$6,0),FALSE)/$G184*$F184,0))*$D184*$G$4/100</f>
        <v>0</v>
      </c>
      <c r="ND184" s="1">
        <f>IF($E184+$I184+$D$7&lt;=ND$22,0,IF(ND$22-$D$7&gt;=$E184,-VLOOKUP($C184,Input!$A$8:$HV$39,MATCH(ND$21,Input!$A$6:$HV$6,0),FALSE)/$G184*$F184,0))*$D184*$G$4/100</f>
        <v>0</v>
      </c>
      <c r="NE184" s="1">
        <f>IF($E184+$I184+$D$7&lt;=NE$22,0,IF(NE$22-$D$7&gt;=$E184,-VLOOKUP($C184,Input!$A$8:$HV$39,MATCH(NE$21,Input!$A$6:$HV$6,0),FALSE)/$G184*$F184,0))*$D184*$G$4/100</f>
        <v>0</v>
      </c>
      <c r="NF184" s="1">
        <f>IF($E184+$I184+$D$7&lt;=NF$22,0,IF(NF$22-$D$7&gt;=$E184,-VLOOKUP($C184,Input!$A$8:$HV$39,MATCH(NF$21,Input!$A$6:$HV$6,0),FALSE)/$G184*$F184,0))*$D184*$G$4/100</f>
        <v>0</v>
      </c>
      <c r="NG184" s="1">
        <f>IF($E184+$I184+$D$7&lt;=NG$22,0,IF(NG$22-$D$7&gt;=$E184,-VLOOKUP($C184,Input!$A$8:$HV$39,MATCH(NG$21,Input!$A$6:$HV$6,0),FALSE)/$G184*$F184,0))*$D184*$G$4/100</f>
        <v>0</v>
      </c>
      <c r="NH184" s="1">
        <f>IF($E184+$I184+$D$7&lt;=NH$22,0,IF(NH$22-$D$7&gt;=$E184,-VLOOKUP($C184,Input!$A$8:$HV$39,MATCH(NH$21,Input!$A$6:$HV$6,0),FALSE)/$G184*$F184,0))*$D184*$G$4/100</f>
        <v>0</v>
      </c>
      <c r="NI184" s="1">
        <f>IF($E184+$I184+$D$7&lt;=NI$22,0,IF(NI$22-$D$7&gt;=$E184,-VLOOKUP($C184,Input!$A$8:$HV$39,MATCH(NI$21,Input!$A$6:$HV$6,0),FALSE)/$G184*$F184,0))*$D184*$G$4/100</f>
        <v>0</v>
      </c>
      <c r="NJ184" s="1">
        <f>IF($E184+$I184+$D$7&lt;=NJ$22,0,IF(NJ$22-$D$7&gt;=$E184,-VLOOKUP($C184,Input!$A$8:$HV$39,MATCH(NJ$21,Input!$A$6:$HV$6,0),FALSE)/$G184*$F184,0))*$D184*$G$4/100</f>
        <v>0</v>
      </c>
      <c r="NK184" s="1">
        <f>IF($E184+$I184+$D$7&lt;=NK$22,0,IF(NK$22-$D$7&gt;=$E184,-VLOOKUP($C184,Input!$A$8:$HV$39,MATCH(NK$21,Input!$A$6:$HV$6,0),FALSE)/$G184*$F184,0))*$D184*$G$4/100</f>
        <v>0</v>
      </c>
      <c r="NL184" s="1">
        <f>IF($E184+$I184+$D$7&lt;=NL$22,0,IF(NL$22-$D$7&gt;=$E184,-VLOOKUP($C184,Input!$A$8:$HV$39,MATCH(NL$21,Input!$A$6:$HV$6,0),FALSE)/$G184*$F184,0))*$D184*$G$4/100</f>
        <v>0</v>
      </c>
      <c r="NM184" s="1">
        <f>IF($E184+$I184+$D$7&lt;=NM$22,0,IF(NM$22-$D$7&gt;=$E184,-VLOOKUP($C184,Input!$A$8:$HV$39,MATCH(NM$21,Input!$A$6:$HV$6,0),FALSE)/$G184*$F184,0))*$D184*$G$4/100</f>
        <v>0</v>
      </c>
      <c r="NN184" s="1">
        <f>IF($E184+$I184+$D$7&lt;=NN$22,0,IF(NN$22-$D$7&gt;=$E184,-VLOOKUP($C184,Input!$A$8:$HV$39,MATCH(NN$21,Input!$A$6:$HV$6,0),FALSE)/$G184*$F184,0))*$D184*$G$4/100</f>
        <v>0</v>
      </c>
      <c r="NO184" s="1">
        <f>IF($E184+$I184+$D$7&lt;=NO$22,0,IF(NO$22-$D$7&gt;=$E184,-VLOOKUP($C184,Input!$A$8:$HV$39,MATCH(NO$21,Input!$A$6:$HV$6,0),FALSE)/$G184*$F184,0))*$D184*$G$4/100</f>
        <v>0</v>
      </c>
      <c r="NP184" s="1">
        <f>IF($E184+$I184+$D$7&lt;=NP$22,0,IF(NP$22-$D$7&gt;=$E184,-VLOOKUP($C184,Input!$A$8:$HV$39,MATCH(NP$21,Input!$A$6:$HV$6,0),FALSE)/$G184*$F184,0))*$D184*$G$4/100</f>
        <v>0</v>
      </c>
      <c r="NQ184" s="1">
        <f>IF($E184+$I184+$D$7&lt;=NQ$22,0,IF(NQ$22-$D$7&gt;=$E184,-VLOOKUP($C184,Input!$A$8:$HV$39,MATCH(NQ$21,Input!$A$6:$HV$6,0),FALSE)/$G184*$F184,0))*$D184*$G$4/100</f>
        <v>0</v>
      </c>
      <c r="NR184" s="1">
        <f>IF($E184+$I184+$D$7&lt;=NR$22,0,IF(NR$22-$D$7&gt;=$E184,-VLOOKUP($C184,Input!$A$8:$HV$39,MATCH(NR$21,Input!$A$6:$HV$6,0),FALSE)/$G184*$F184,0))*$D184*$G$4/100</f>
        <v>0</v>
      </c>
      <c r="NS184" s="1">
        <f>IF($E184+$I184+$D$7&lt;=NS$22,0,IF(NS$22-$D$7&gt;=$E184,-VLOOKUP($C184,Input!$A$8:$HV$39,MATCH(NS$21,Input!$A$6:$HV$6,0),FALSE)/$G184*$F184,0))*$D184*$G$4/100</f>
        <v>0</v>
      </c>
      <c r="NT184" s="1">
        <f>IF($E184+$I184+$D$7&lt;=NT$22,0,IF(NT$22-$D$7&gt;=$E184,-VLOOKUP($C184,Input!$A$8:$HV$39,MATCH(NT$21,Input!$A$6:$HV$6,0),FALSE)/$G184*$F184,0))*$D184*$G$4/100</f>
        <v>0</v>
      </c>
      <c r="NU184" s="1">
        <f>IF($E184+$I184+$D$7&lt;=NU$22,0,IF(NU$22-$D$7&gt;=$E184,-VLOOKUP($C184,Input!$A$8:$HV$39,MATCH(NU$21,Input!$A$6:$HV$6,0),FALSE)/$G184*$F184,0))*$D184*$G$4/100</f>
        <v>0</v>
      </c>
      <c r="NV184" s="1">
        <f>IF($E184+$I184+$D$7&lt;=NV$22,0,IF(NV$22-$D$7&gt;=$E184,-VLOOKUP($C184,Input!$A$8:$HV$39,MATCH(NV$21,Input!$A$6:$HV$6,0),FALSE)/$G184*$F184,0))*$D184*$G$4/100</f>
        <v>0</v>
      </c>
      <c r="NW184" s="1">
        <f>IF($E184+$I184+$D$7&lt;=NW$22,0,IF(NW$22-$D$7&gt;=$E184,-VLOOKUP($C184,Input!$A$8:$HV$39,MATCH(NW$21,Input!$A$6:$HV$6,0),FALSE)/$G184*$F184,0))*$D184*$G$4/100</f>
        <v>0</v>
      </c>
      <c r="NX184" s="1">
        <f>IF($E184+$I184+$D$7&lt;=NX$22,0,IF(NX$22-$D$7&gt;=$E184,-VLOOKUP($C184,Input!$A$8:$HV$39,MATCH(NX$21,Input!$A$6:$HV$6,0),FALSE)/$G184*$F184,0))*$D184*$G$4/100</f>
        <v>0</v>
      </c>
      <c r="NY184" s="1">
        <f>IF($E184+$I184+$D$7&lt;=NY$22,0,IF(NY$22-$D$7&gt;=$E184,-VLOOKUP($C184,Input!$A$8:$HV$39,MATCH(NY$21,Input!$A$6:$HV$6,0),FALSE)/$G184*$F184,0))*$D184*$G$4/100</f>
        <v>0</v>
      </c>
      <c r="NZ184" s="1">
        <f>IF($E184+$I184+$D$7&lt;=NZ$22,0,IF(NZ$22-$D$7&gt;=$E184,-VLOOKUP($C184,Input!$A$8:$HV$39,MATCH(NZ$21,Input!$A$6:$HV$6,0),FALSE)/$G184*$F184,0))*$D184*$G$4/100</f>
        <v>0</v>
      </c>
      <c r="OA184" s="1">
        <f>IF($E184+$I184+$D$7&lt;=OA$22,0,IF(OA$22-$D$7&gt;=$E184,-VLOOKUP($C184,Input!$A$8:$HV$39,MATCH(OA$21,Input!$A$6:$HV$6,0),FALSE)/$G184*$F184,0))*$D184*$G$4/100</f>
        <v>0</v>
      </c>
      <c r="OB184" s="1">
        <f>IF($E184+$I184+$D$7&lt;=OB$22,0,IF(OB$22-$D$7&gt;=$E184,-VLOOKUP($C184,Input!$A$8:$HV$39,MATCH(OB$21,Input!$A$6:$HV$6,0),FALSE)/$G184*$F184,0))*$D184*$G$4/100</f>
        <v>0</v>
      </c>
      <c r="OC184" s="1">
        <f>IF($E184+$I184+$D$7&lt;=OC$22,0,IF(OC$22-$D$7&gt;=$E184,-VLOOKUP($C184,Input!$A$8:$HV$39,MATCH(OC$21,Input!$A$6:$HV$6,0),FALSE)/$G184*$F184,0))*$D184*$G$4/100</f>
        <v>0</v>
      </c>
      <c r="OD184" s="1">
        <f>IF($E184+$I184+$D$7&lt;=OD$22,0,IF(OD$22-$D$7&gt;=$E184,-VLOOKUP($C184,Input!$A$8:$HV$39,MATCH(OD$21,Input!$A$6:$HV$6,0),FALSE)/$G184*$F184,0))*$D184*$G$4/100</f>
        <v>0</v>
      </c>
      <c r="OE184" s="1">
        <f>IF($E184+$I184+$D$7&lt;=OE$22,0,IF(OE$22-$D$7&gt;=$E184,-VLOOKUP($C184,Input!$A$8:$HV$39,MATCH(OE$21,Input!$A$6:$HV$6,0),FALSE)/$G184*$F184,0))*$D184*$G$4/100</f>
        <v>0</v>
      </c>
      <c r="OF184" s="1">
        <f>IF($E184+$I184+$D$7&lt;=OF$22,0,IF(OF$22-$D$7&gt;=$E184,-VLOOKUP($C184,Input!$A$8:$HV$39,MATCH(OF$21,Input!$A$6:$HV$6,0),FALSE)/$G184*$F184,0))*$D184*$G$4/100</f>
        <v>0</v>
      </c>
      <c r="OG184" s="1">
        <f>IF($E184+$I184+$D$7&lt;=OG$22,0,IF(OG$22-$D$7&gt;=$E184,-VLOOKUP($C184,Input!$A$8:$HV$39,MATCH(OG$21,Input!$A$6:$HV$6,0),FALSE)/$G184*$F184,0))*$D184*$G$4/100</f>
        <v>0</v>
      </c>
      <c r="OH184" s="1">
        <f>IF($E184+$I184+$D$7&lt;=OH$22,0,IF(OH$22-$D$7&gt;=$E184,-VLOOKUP($C184,Input!$A$8:$HV$39,MATCH(OH$21,Input!$A$6:$HV$6,0),FALSE)/$G184*$F184,0))*$D184*$G$4/100</f>
        <v>0</v>
      </c>
      <c r="OI184" s="1">
        <f>IF($E184+$I184+$D$7&lt;=OI$22,0,IF(OI$22-$D$7&gt;=$E184,-VLOOKUP($C184,Input!$A$8:$HV$39,MATCH(OI$21,Input!$A$6:$HV$6,0),FALSE)/$G184*$F184,0))*$D184*$G$4/100</f>
        <v>0</v>
      </c>
      <c r="OK184" t="str">
        <f>VLOOKUP($C184,Input!$A$8:$HW$39,MATCH(OK$21,Input!$A$6:$HW$6,0),FALSE)</f>
        <v>NA</v>
      </c>
      <c r="OL184" s="1">
        <f>IF($E184+$I184+$D$7&lt;=OL$22,0,IF(OL$22-$D$7&gt;=$E184,IF(COUNTIF($KZ184:LP184,"&gt;0")&gt;0,VLOOKUP($C184,Input!$A$8:$HV$21,MATCH($OK$21+COUNTIF($KZ184:LP184,"&gt;0"),Input!$A$6:$HV$6,0),FALSE),0),0))*$D184</f>
        <v>0</v>
      </c>
      <c r="OM184" s="1">
        <f>IF($E184+$I184+$D$7&lt;=OM$22,0,IF(OM$22-$D$7&gt;=$E184,IF(COUNTIF($KZ184:LQ184,"&gt;0")&gt;0,VLOOKUP($C184,Input!$A$8:$HV$21,MATCH($OK$21+COUNTIF($KZ184:LQ184,"&gt;0"),Input!$A$6:$HV$6,0),FALSE),0),0))*$D184</f>
        <v>0</v>
      </c>
      <c r="ON184" s="1">
        <f>IF($E184+$I184+$D$7&lt;=ON$22,0,IF(ON$22-$D$7&gt;=$E184,IF(COUNTIF($KZ184:LR184,"&gt;0")&gt;0,VLOOKUP($C184,Input!$A$8:$HV$21,MATCH($OK$21+COUNTIF($KZ184:LR184,"&gt;0"),Input!$A$6:$HV$6,0),FALSE),0),0))*$D184</f>
        <v>0</v>
      </c>
      <c r="OO184" s="1">
        <f>IF($E184+$I184+$D$7&lt;=OO$22,0,IF(OO$22-$D$7&gt;=$E184,IF(COUNTIF($KZ184:LS184,"&gt;0")&gt;0,VLOOKUP($C184,Input!$A$8:$HV$21,MATCH($OK$21+COUNTIF($KZ184:LS184,"&gt;0"),Input!$A$6:$HV$6,0),FALSE),0),0))*$D184</f>
        <v>0</v>
      </c>
      <c r="OP184" s="1">
        <f>IF($E184+$I184+$D$7&lt;=OP$22,0,IF(OP$22-$D$7&gt;=$E184,IF(COUNTIF($KZ184:LT184,"&gt;0")&gt;0,VLOOKUP($C184,Input!$A$8:$HV$21,MATCH($OK$21+COUNTIF($KZ184:LT184,"&gt;0"),Input!$A$6:$HV$6,0),FALSE),0),0))*$D184</f>
        <v>0</v>
      </c>
      <c r="OQ184" s="1">
        <f>IF($E184+$I184+$D$7&lt;=OQ$22,0,IF(OQ$22-$D$7&gt;=$E184,IF(COUNTIF($KZ184:LU184,"&gt;0")&gt;0,VLOOKUP($C184,Input!$A$8:$HV$21,MATCH($OK$21+COUNTIF($KZ184:LU184,"&gt;0"),Input!$A$6:$HV$6,0),FALSE),0),0))*$D184</f>
        <v>0</v>
      </c>
      <c r="OR184" s="1">
        <f>IF($E184+$I184+$D$7&lt;=OR$22,0,IF(OR$22-$D$7&gt;=$E184,IF(COUNTIF($KZ184:LV184,"&gt;0")&gt;0,VLOOKUP($C184,Input!$A$8:$HV$21,MATCH($OK$21+COUNTIF($KZ184:LV184,"&gt;0"),Input!$A$6:$HV$6,0),FALSE),0),0))*$D184</f>
        <v>0</v>
      </c>
      <c r="OS184" s="1">
        <f>IF($E184+$I184+$D$7&lt;=OS$22,0,IF(OS$22-$D$7&gt;=$E184,IF(COUNTIF($KZ184:LW184,"&gt;0")&gt;0,VLOOKUP($C184,Input!$A$8:$HV$21,MATCH($OK$21+COUNTIF($KZ184:LW184,"&gt;0"),Input!$A$6:$HV$6,0),FALSE),0),0))*$D184</f>
        <v>0</v>
      </c>
      <c r="OT184" s="1">
        <f>IF($E184+$I184+$D$7&lt;=OT$22,0,IF(OT$22-$D$7&gt;=$E184,IF(COUNTIF($KZ184:LX184,"&gt;0")&gt;0,VLOOKUP($C184,Input!$A$8:$HV$21,MATCH($OK$21+COUNTIF($KZ184:LX184,"&gt;0"),Input!$A$6:$HV$6,0),FALSE),0),0))*$D184</f>
        <v>0</v>
      </c>
      <c r="OU184" s="1">
        <f>IF($E184+$I184+$D$7&lt;=OU$22,0,IF(OU$22-$D$7&gt;=$E184,IF(COUNTIF($KZ184:LY184,"&gt;0")&gt;0,VLOOKUP($C184,Input!$A$8:$HV$21,MATCH($OK$21+COUNTIF($KZ184:LY184,"&gt;0"),Input!$A$6:$HV$6,0),FALSE),0),0))*$D184</f>
        <v>0</v>
      </c>
      <c r="OV184" s="1">
        <f>IF($E184+$I184+$D$7&lt;=OV$22,0,IF(OV$22-$D$7&gt;=$E184,IF(COUNTIF($KZ184:LZ184,"&gt;0")&gt;0,VLOOKUP($C184,Input!$A$8:$HV$21,MATCH($OK$21+COUNTIF($KZ184:LZ184,"&gt;0"),Input!$A$6:$HV$6,0),FALSE),0),0))*$D184</f>
        <v>0</v>
      </c>
      <c r="OW184" s="1">
        <f>IF($E184+$I184+$D$7&lt;=OW$22,0,IF(OW$22-$D$7&gt;=$E184,IF(COUNTIF($KZ184:MA184,"&gt;0")&gt;0,VLOOKUP($C184,Input!$A$8:$HV$21,MATCH($OK$21+COUNTIF($KZ184:MA184,"&gt;0"),Input!$A$6:$HV$6,0),FALSE),0),0))*$D184</f>
        <v>0</v>
      </c>
      <c r="OX184" s="1">
        <f>IF($E184+$I184+$D$7&lt;=OX$22,0,IF(OX$22-$D$7&gt;=$E184,IF(COUNTIF($KZ184:MB184,"&gt;0")&gt;0,VLOOKUP($C184,Input!$A$8:$HV$21,MATCH($OK$21+COUNTIF($KZ184:MB184,"&gt;0"),Input!$A$6:$HV$6,0),FALSE),0),0))*$D184</f>
        <v>0</v>
      </c>
      <c r="OY184" s="1">
        <f>IF($E184+$I184+$D$7&lt;=OY$22,0,IF(OY$22-$D$7&gt;=$E184,IF(COUNTIF($KZ184:MC184,"&gt;0")&gt;0,VLOOKUP($C184,Input!$A$8:$HV$21,MATCH($OK$21+COUNTIF($KZ184:MC184,"&gt;0"),Input!$A$6:$HV$6,0),FALSE),0),0))*$D184</f>
        <v>0</v>
      </c>
      <c r="OZ184" s="1">
        <f>IF($E184+$I184+$D$7&lt;=OZ$22,0,IF(OZ$22-$D$7&gt;=$E184,IF(COUNTIF($KZ184:MD184,"&gt;0")&gt;0,VLOOKUP($C184,Input!$A$8:$HV$21,MATCH($OK$21+COUNTIF($KZ184:MD184,"&gt;0"),Input!$A$6:$HV$6,0),FALSE),0),0))*$D184</f>
        <v>0</v>
      </c>
      <c r="PA184" s="1">
        <f>IF($E184+$I184+$D$7&lt;=PA$22,0,IF(PA$22-$D$7&gt;=$E184,IF(COUNTIF($KZ184:ME184,"&gt;0")&gt;0,VLOOKUP($C184,Input!$A$8:$HV$21,MATCH($OK$21+COUNTIF($KZ184:ME184,"&gt;0"),Input!$A$6:$HV$6,0),FALSE),0),0))*$D184</f>
        <v>0</v>
      </c>
      <c r="PB184" s="1">
        <f>IF($E184+$I184+$D$7&lt;=PB$22,0,IF(PB$22-$D$7&gt;=$E184,IF(COUNTIF($KZ184:MF184,"&gt;0")&gt;0,VLOOKUP($C184,Input!$A$8:$HV$21,MATCH($OK$21+COUNTIF($KZ184:MF184,"&gt;0"),Input!$A$6:$HV$6,0),FALSE),0),0))*$D184</f>
        <v>0</v>
      </c>
      <c r="PC184" s="1">
        <f>IF($E184+$I184+$D$7&lt;=PC$22,0,IF(PC$22-$D$7&gt;=$E184,IF(COUNTIF($KZ184:MG184,"&gt;0")&gt;0,VLOOKUP($C184,Input!$A$8:$HV$21,MATCH($OK$21+COUNTIF($KZ184:MG184,"&gt;0"),Input!$A$6:$HV$6,0),FALSE),0),0))*$D184</f>
        <v>0</v>
      </c>
      <c r="PD184" s="1">
        <f>IF($E184+$I184+$D$7&lt;=PD$22,0,IF(PD$22-$D$7&gt;=$E184,IF(COUNTIF($KZ184:MH184,"&gt;0")&gt;0,VLOOKUP($C184,Input!$A$8:$HV$21,MATCH($OK$21+COUNTIF($KZ184:MH184,"&gt;0"),Input!$A$6:$HV$6,0),FALSE),0),0))*$D184</f>
        <v>0</v>
      </c>
      <c r="PE184" s="1">
        <f>IF($E184+$I184+$D$7&lt;=PE$22,0,IF(PE$22-$D$7&gt;=$E184,IF(COUNTIF($KZ184:MI184,"&gt;0")&gt;0,VLOOKUP($C184,Input!$A$8:$HV$21,MATCH($OK$21+COUNTIF($KZ184:MI184,"&gt;0"),Input!$A$6:$HV$6,0),FALSE),0),0))*$D184</f>
        <v>0</v>
      </c>
      <c r="PF184" s="1">
        <f>IF($E184+$I184+$D$7&lt;=PF$22,0,IF(PF$22-$D$7&gt;=$E184,IF(COUNTIF($KZ184:MJ184,"&gt;0")&gt;0,VLOOKUP($C184,Input!$A$8:$HV$21,MATCH($OK$21+COUNTIF($KZ184:MJ184,"&gt;0"),Input!$A$6:$HV$6,0),FALSE),0),0))*$D184</f>
        <v>0</v>
      </c>
      <c r="PG184" s="1">
        <f>IF($E184+$I184+$D$7&lt;=PG$22,0,IF(PG$22-$D$7&gt;=$E184,IF(COUNTIF($KZ184:MK184,"&gt;0")&gt;0,VLOOKUP($C184,Input!$A$8:$HV$21,MATCH($OK$21+COUNTIF($KZ184:MK184,"&gt;0"),Input!$A$6:$HV$6,0),FALSE),0),0))*$D184</f>
        <v>0</v>
      </c>
      <c r="PH184" s="1">
        <f>IF($E184+$I184+$D$7&lt;=PH$22,0,IF(PH$22-$D$7&gt;=$E184,IF(COUNTIF($KZ184:ML184,"&gt;0")&gt;0,VLOOKUP($C184,Input!$A$8:$HV$21,MATCH($OK$21+COUNTIF($KZ184:ML184,"&gt;0"),Input!$A$6:$HV$6,0),FALSE),0),0))*$D184</f>
        <v>0</v>
      </c>
      <c r="PI184" s="1">
        <f>IF($E184+$I184+$D$7&lt;=PI$22,0,IF(PI$22-$D$7&gt;=$E184,IF(COUNTIF($KZ184:MM184,"&gt;0")&gt;0,VLOOKUP($C184,Input!$A$8:$HV$21,MATCH($OK$21+COUNTIF($KZ184:MM184,"&gt;0"),Input!$A$6:$HV$6,0),FALSE),0),0))*$D184</f>
        <v>0</v>
      </c>
      <c r="PJ184" s="1">
        <f>IF($E184+$I184+$D$7&lt;=PJ$22,0,IF(PJ$22-$D$7&gt;=$E184,IF(COUNTIF($KZ184:MN184,"&gt;0")&gt;0,VLOOKUP($C184,Input!$A$8:$HV$21,MATCH($OK$21+COUNTIF($KZ184:MN184,"&gt;0"),Input!$A$6:$HV$6,0),FALSE),0),0))*$D184</f>
        <v>0</v>
      </c>
      <c r="PK184" s="1">
        <f>IF($E184+$I184+$D$7&lt;=PK$22,0,IF(PK$22-$D$7&gt;=$E184,IF(COUNTIF($KZ184:MO184,"&gt;0")&gt;0,VLOOKUP($C184,Input!$A$8:$HV$21,MATCH($OK$21+COUNTIF($KZ184:MO184,"&gt;0"),Input!$A$6:$HV$6,0),FALSE),0),0))*$D184</f>
        <v>0</v>
      </c>
      <c r="PL184" s="1">
        <f>IF($E184+$I184+$D$7&lt;=PL$22,0,IF(PL$22-$D$7&gt;=$E184,IF(COUNTIF($KZ184:MP184,"&gt;0")&gt;0,VLOOKUP($C184,Input!$A$8:$HV$21,MATCH($OK$21+COUNTIF($KZ184:MP184,"&gt;0"),Input!$A$6:$HV$6,0),FALSE),0),0))*$D184</f>
        <v>0</v>
      </c>
      <c r="PM184" s="1">
        <f>IF($E184+$I184+$D$7&lt;=PM$22,0,IF(PM$22-$D$7&gt;=$E184,IF(COUNTIF($KZ184:MQ184,"&gt;0")&gt;0,VLOOKUP($C184,Input!$A$8:$HV$21,MATCH($OK$21+COUNTIF($KZ184:MQ184,"&gt;0"),Input!$A$6:$HV$6,0),FALSE),0),0))*$D184</f>
        <v>0</v>
      </c>
      <c r="PN184" s="1">
        <f>IF($E184+$I184+$D$7&lt;=PN$22,0,IF(PN$22-$D$7&gt;=$E184,IF(COUNTIF($KZ184:MR184,"&gt;0")&gt;0,VLOOKUP($C184,Input!$A$8:$HV$21,MATCH($OK$21+COUNTIF($KZ184:MR184,"&gt;0"),Input!$A$6:$HV$6,0),FALSE),0),0))*$D184</f>
        <v>0</v>
      </c>
      <c r="PO184" s="1">
        <f>IF($E184+$I184+$D$7&lt;=PO$22,0,IF(PO$22-$D$7&gt;=$E184,IF(COUNTIF($KZ184:MS184,"&gt;0")&gt;0,VLOOKUP($C184,Input!$A$8:$HV$21,MATCH($OK$21+COUNTIF($KZ184:MS184,"&gt;0"),Input!$A$6:$HV$6,0),FALSE),0),0))*$D184</f>
        <v>0</v>
      </c>
      <c r="PP184" s="1">
        <f>IF($E184+$I184+$D$7&lt;=PP$22,0,IF(PP$22-$D$7&gt;=$E184,IF(COUNTIF($KZ184:MT184,"&gt;0")&gt;0,VLOOKUP($C184,Input!$A$8:$HV$21,MATCH($OK$21+COUNTIF($KZ184:MT184,"&gt;0"),Input!$A$6:$HV$6,0),FALSE),0),0))*$D184</f>
        <v>0</v>
      </c>
      <c r="PQ184" s="1">
        <f>IF($E184+$I184+$D$7&lt;=PQ$22,0,IF(PQ$22-$D$7&gt;=$E184,IF(COUNTIF($KZ184:MU184,"&gt;0")&gt;0,VLOOKUP($C184,Input!$A$8:$HV$21,MATCH($OK$21+COUNTIF($KZ184:MU184,"&gt;0"),Input!$A$6:$HV$6,0),FALSE),0),0))*$D184</f>
        <v>0</v>
      </c>
      <c r="PR184" s="1">
        <f>IF($E184+$I184+$D$7&lt;=PR$22,0,IF(PR$22-$D$7&gt;=$E184,IF(COUNTIF($KZ184:MV184,"&gt;0")&gt;0,VLOOKUP($C184,Input!$A$8:$HV$21,MATCH($OK$21+COUNTIF($KZ184:MV184,"&gt;0"),Input!$A$6:$HV$6,0),FALSE),0),0))*$D184</f>
        <v>0</v>
      </c>
      <c r="PS184" s="1">
        <f>IF($E184+$I184+$D$7&lt;=PS$22,0,IF(PS$22-$D$7&gt;=$E184,IF(COUNTIF($KZ184:MW184,"&gt;0")&gt;0,VLOOKUP($C184,Input!$A$8:$HV$21,MATCH($OK$21+COUNTIF($KZ184:MW184,"&gt;0"),Input!$A$6:$HV$6,0),FALSE),0),0))*$D184</f>
        <v>0</v>
      </c>
      <c r="PT184" s="1">
        <f>IF($E184+$I184+$D$7&lt;=PT$22,0,IF(PT$22-$D$7&gt;=$E184,IF(COUNTIF($KZ184:MX184,"&gt;0")&gt;0,VLOOKUP($C184,Input!$A$8:$HV$21,MATCH($OK$21+COUNTIF($KZ184:MX184,"&gt;0"),Input!$A$6:$HV$6,0),FALSE),0),0))*$D184</f>
        <v>0</v>
      </c>
      <c r="PV184" s="1" t="str">
        <f t="shared" si="1066"/>
        <v>2033 MY 40' CNG w Midlife Rebuild {0 Buses}</v>
      </c>
      <c r="PW184" s="1">
        <f t="shared" si="1067"/>
        <v>0</v>
      </c>
      <c r="PX184" s="1">
        <f t="shared" si="1068"/>
        <v>0</v>
      </c>
      <c r="PY184" s="1">
        <f t="shared" si="1069"/>
        <v>0</v>
      </c>
      <c r="PZ184" s="1">
        <f t="shared" si="1070"/>
        <v>0</v>
      </c>
      <c r="QA184" s="1">
        <f t="shared" si="1071"/>
        <v>0</v>
      </c>
      <c r="QB184" s="1">
        <f t="shared" si="1072"/>
        <v>0</v>
      </c>
      <c r="QC184" s="1">
        <f t="shared" si="1073"/>
        <v>0</v>
      </c>
      <c r="QD184" s="1">
        <f t="shared" si="1074"/>
        <v>0</v>
      </c>
      <c r="QE184" s="1">
        <f t="shared" si="1075"/>
        <v>0</v>
      </c>
      <c r="QF184" s="1">
        <f t="shared" si="1076"/>
        <v>0</v>
      </c>
      <c r="QG184" s="1">
        <f t="shared" si="1077"/>
        <v>0</v>
      </c>
      <c r="QH184" s="1">
        <f t="shared" si="1078"/>
        <v>0</v>
      </c>
      <c r="QI184" s="1">
        <f t="shared" si="1079"/>
        <v>0</v>
      </c>
      <c r="QJ184" s="1">
        <f t="shared" si="1080"/>
        <v>0</v>
      </c>
      <c r="QK184" s="1">
        <f t="shared" si="1081"/>
        <v>0</v>
      </c>
      <c r="QL184" s="1">
        <f t="shared" si="1082"/>
        <v>0</v>
      </c>
      <c r="QM184" s="1">
        <f t="shared" si="1083"/>
        <v>0</v>
      </c>
      <c r="QN184" s="1">
        <f t="shared" si="1084"/>
        <v>0</v>
      </c>
      <c r="QO184" s="1">
        <f t="shared" si="1085"/>
        <v>0</v>
      </c>
      <c r="QP184" s="1">
        <f t="shared" si="1086"/>
        <v>0</v>
      </c>
      <c r="QQ184" s="1">
        <f t="shared" si="1087"/>
        <v>0</v>
      </c>
      <c r="QR184" s="1">
        <f t="shared" si="1088"/>
        <v>0</v>
      </c>
      <c r="QS184" s="1">
        <f t="shared" si="1089"/>
        <v>0</v>
      </c>
      <c r="QT184" s="1">
        <f t="shared" si="1090"/>
        <v>0</v>
      </c>
      <c r="QU184" s="1">
        <f t="shared" si="1091"/>
        <v>0</v>
      </c>
      <c r="QV184" s="1">
        <f t="shared" si="1092"/>
        <v>0</v>
      </c>
      <c r="QW184" s="1">
        <f t="shared" si="1093"/>
        <v>0</v>
      </c>
      <c r="QX184" s="1">
        <f t="shared" si="1094"/>
        <v>0</v>
      </c>
      <c r="QY184" s="1">
        <f t="shared" si="1095"/>
        <v>0</v>
      </c>
      <c r="QZ184" s="1">
        <f t="shared" si="1096"/>
        <v>0</v>
      </c>
      <c r="RA184" s="1">
        <f t="shared" si="1097"/>
        <v>0</v>
      </c>
      <c r="RB184" s="1">
        <f t="shared" si="1098"/>
        <v>0</v>
      </c>
      <c r="RC184" s="1">
        <f t="shared" si="1099"/>
        <v>0</v>
      </c>
      <c r="RD184" s="1">
        <f t="shared" si="1100"/>
        <v>0</v>
      </c>
      <c r="RE184" s="1">
        <f t="shared" si="1101"/>
        <v>0</v>
      </c>
      <c r="RF184" s="1">
        <f t="shared" si="1102"/>
        <v>0</v>
      </c>
      <c r="RG184" s="1">
        <f t="shared" si="1103"/>
        <v>0</v>
      </c>
      <c r="RH184" s="72"/>
      <c r="RI184" s="91"/>
    </row>
    <row r="185" spans="1:477" hidden="1" outlineLevel="1" x14ac:dyDescent="0.25">
      <c r="A185" s="89"/>
      <c r="B185" s="143"/>
      <c r="C185" s="111" t="str">
        <f t="shared" si="1064"/>
        <v>40' CNG w Midlife Rebuild</v>
      </c>
      <c r="D185" s="108">
        <f t="shared" si="1065"/>
        <v>0</v>
      </c>
      <c r="E185" s="110">
        <f t="shared" si="1026"/>
        <v>2034</v>
      </c>
      <c r="F185" s="68">
        <f t="shared" si="870"/>
        <v>40000</v>
      </c>
      <c r="G185" s="69">
        <f>VLOOKUP($C185,Input!$A$8:$HV$39,MATCH(G$21,Input!$A$6:$HV$6,0),FALSE)</f>
        <v>2.91</v>
      </c>
      <c r="H185" s="123">
        <f>VLOOKUP($C185,Input!$A$8:$HV$39,MATCH(H$21,Input!$A$6:$HV$6,0),FALSE)</f>
        <v>0</v>
      </c>
      <c r="I185" s="70">
        <f>VLOOKUP($C185,Input!$A$8:$HV$39,MATCH(I$21,Input!$A$6:$HV$6,0),FALSE)</f>
        <v>14</v>
      </c>
      <c r="J185" s="1">
        <f>+IF($E185=J$22,VLOOKUP($C185,Input!$A$8:$AN$39,MATCH(J$21,Input!$A$6:$AN$6,0),FALSE)+$H185,0)*$D185</f>
        <v>0</v>
      </c>
      <c r="K185" s="1">
        <f>+IF($E185=K$22,VLOOKUP($C185,Input!$A$8:$AN$39,MATCH(K$21,Input!$A$6:$AN$6,0),FALSE)+$H185,0)*$D185</f>
        <v>0</v>
      </c>
      <c r="L185" s="1">
        <f>+IF($E185=L$22,VLOOKUP($C185,Input!$A$8:$AN$39,MATCH(L$21,Input!$A$6:$AN$6,0),FALSE)+$H185,0)*$D185</f>
        <v>0</v>
      </c>
      <c r="M185" s="1">
        <f>+IF($E185=M$22,VLOOKUP($C185,Input!$A$8:$AN$39,MATCH(M$21,Input!$A$6:$AN$6,0),FALSE)+$H185,0)*$D185</f>
        <v>0</v>
      </c>
      <c r="N185" s="1">
        <f>+IF($E185=N$22,VLOOKUP($C185,Input!$A$8:$AN$39,MATCH(N$21,Input!$A$6:$AN$6,0),FALSE)+$H185,0)*$D185</f>
        <v>0</v>
      </c>
      <c r="O185" s="1">
        <f>+IF($E185=O$22,VLOOKUP($C185,Input!$A$8:$AN$39,MATCH(O$21,Input!$A$6:$AN$6,0),FALSE)+$H185,0)*$D185</f>
        <v>0</v>
      </c>
      <c r="P185" s="1">
        <f>+IF($E185=P$22,VLOOKUP($C185,Input!$A$8:$AN$39,MATCH(P$21,Input!$A$6:$AN$6,0),FALSE)+$H185,0)*$D185</f>
        <v>0</v>
      </c>
      <c r="Q185" s="1">
        <f>+IF($E185=Q$22,VLOOKUP($C185,Input!$A$8:$AN$39,MATCH(Q$21,Input!$A$6:$AN$6,0),FALSE)+$H185,0)*$D185</f>
        <v>0</v>
      </c>
      <c r="R185" s="1">
        <f>+IF($E185=R$22,VLOOKUP($C185,Input!$A$8:$AN$39,MATCH(R$21,Input!$A$6:$AN$6,0),FALSE)+$H185,0)*$D185</f>
        <v>0</v>
      </c>
      <c r="S185" s="1">
        <f>+IF($E185=S$22,VLOOKUP($C185,Input!$A$8:$AN$39,MATCH(S$21,Input!$A$6:$AN$6,0),FALSE)+$H185,0)*$D185</f>
        <v>0</v>
      </c>
      <c r="T185" s="1">
        <f>+IF($E185=T$22,VLOOKUP($C185,Input!$A$8:$AN$39,MATCH(T$21,Input!$A$6:$AN$6,0),FALSE)+$H185,0)*$D185</f>
        <v>0</v>
      </c>
      <c r="U185" s="1">
        <f>+IF($E185=U$22,VLOOKUP($C185,Input!$A$8:$AN$39,MATCH(U$21,Input!$A$6:$AN$6,0),FALSE)+$H185,0)*$D185</f>
        <v>0</v>
      </c>
      <c r="V185" s="1">
        <f>+IF($E185=V$22,VLOOKUP($C185,Input!$A$8:$AN$39,MATCH(V$21,Input!$A$6:$AN$6,0),FALSE)+$H185,0)*$D185</f>
        <v>0</v>
      </c>
      <c r="W185" s="1">
        <f>+IF($E185=W$22,VLOOKUP($C185,Input!$A$8:$AN$39,MATCH(W$21,Input!$A$6:$AN$6,0),FALSE)+$H185,0)*$D185</f>
        <v>0</v>
      </c>
      <c r="X185" s="1">
        <f>+IF($E185=X$22,VLOOKUP($C185,Input!$A$8:$AN$39,MATCH(X$21,Input!$A$6:$AN$6,0),FALSE)+$H185,0)*$D185</f>
        <v>0</v>
      </c>
      <c r="Y185" s="1">
        <f>+IF($E185=Y$22,VLOOKUP($C185,Input!$A$8:$AN$39,MATCH(Y$21,Input!$A$6:$AN$6,0),FALSE)+$H185,0)*$D185</f>
        <v>0</v>
      </c>
      <c r="Z185" s="1">
        <f>+IF($E185=Z$22,VLOOKUP($C185,Input!$A$8:$AN$39,MATCH(Z$21,Input!$A$6:$AN$6,0),FALSE)+$H185,0)*$D185</f>
        <v>0</v>
      </c>
      <c r="AA185" s="1">
        <f>+IF($E185=AA$22,VLOOKUP($C185,Input!$A$8:$AN$39,MATCH(AA$21,Input!$A$6:$AN$6,0),FALSE)+$H185,0)*$D185</f>
        <v>0</v>
      </c>
      <c r="AB185" s="1">
        <f>+IF($E185=AB$22,VLOOKUP($C185,Input!$A$8:$AN$39,MATCH(AB$21,Input!$A$6:$AN$6,0),FALSE)+$H185,0)*$D185</f>
        <v>0</v>
      </c>
      <c r="AC185" s="1">
        <f>+IF($E185=AC$22,VLOOKUP($C185,Input!$A$8:$AN$39,MATCH(AC$21,Input!$A$6:$AN$6,0),FALSE)+$H185,0)*$D185</f>
        <v>0</v>
      </c>
      <c r="AD185" s="1">
        <f>+IF($E185=AD$22,VLOOKUP($C185,Input!$A$8:$AN$39,MATCH(AD$21,Input!$A$6:$AN$6,0),FALSE)+$H185,0)*$D185</f>
        <v>0</v>
      </c>
      <c r="AE185" s="1">
        <f>+IF($E185=AE$22,VLOOKUP($C185,Input!$A$8:$AN$39,MATCH(AE$21,Input!$A$6:$AN$6,0),FALSE)+$H185,0)*$D185</f>
        <v>0</v>
      </c>
      <c r="AF185" s="1">
        <f>+IF($E185=AF$22,VLOOKUP($C185,Input!$A$8:$AN$39,MATCH(AF$21,Input!$A$6:$AN$6,0),FALSE)+$H185,0)*$D185</f>
        <v>0</v>
      </c>
      <c r="AG185" s="1">
        <f>+IF($E185=AG$22,VLOOKUP($C185,Input!$A$8:$AN$39,MATCH(AG$21,Input!$A$6:$AN$6,0),FALSE)+$H185,0)*$D185</f>
        <v>0</v>
      </c>
      <c r="AH185" s="1">
        <f>+IF($E185=AH$22,VLOOKUP($C185,Input!$A$8:$AN$39,MATCH(AH$21,Input!$A$6:$AN$6,0),FALSE)+$H185,0)*$D185</f>
        <v>0</v>
      </c>
      <c r="AI185" s="1">
        <f>+IF($E185=AI$22,VLOOKUP($C185,Input!$A$8:$AN$39,MATCH(AI$21,Input!$A$6:$AN$6,0),FALSE)+$H185,0)*$D185</f>
        <v>0</v>
      </c>
      <c r="AJ185" s="1">
        <f>+IF($E185=AJ$22,VLOOKUP($C185,Input!$A$8:$AN$39,MATCH(AJ$21,Input!$A$6:$AN$6,0),FALSE)+$H185,0)*$D185</f>
        <v>0</v>
      </c>
      <c r="AK185" s="1">
        <f>+IF($E185=AK$22,VLOOKUP($C185,Input!$A$8:$AN$39,MATCH(AK$21,Input!$A$6:$AN$6,0),FALSE)+$H185,0)*$D185</f>
        <v>0</v>
      </c>
      <c r="AL185" s="1">
        <f>+IF($E185=AL$22,VLOOKUP($C185,Input!$A$8:$AN$39,MATCH(AL$21,Input!$A$6:$AN$6,0),FALSE)+$H185,0)*$D185</f>
        <v>0</v>
      </c>
      <c r="AM185" s="1">
        <f>+IF($E185=AM$22,VLOOKUP($C185,Input!$A$8:$AN$39,MATCH(AM$21,Input!$A$6:$AN$6,0),FALSE)+$H185,0)*$D185</f>
        <v>0</v>
      </c>
      <c r="AN185" s="1">
        <f>+IF($E185=AN$22,VLOOKUP($C185,Input!$A$8:$AN$39,MATCH(AN$21,Input!$A$6:$AN$6,0),FALSE)+$H185,0)*$D185</f>
        <v>0</v>
      </c>
      <c r="AO185" s="1">
        <f>+IF($E185=AO$22,VLOOKUP($C185,Input!$A$8:$AN$39,MATCH(AO$21,Input!$A$6:$AN$6,0),FALSE)+$H185,0)*$D185</f>
        <v>0</v>
      </c>
      <c r="AP185" s="1">
        <f>+IF($E185=AP$22,VLOOKUP($C185,Input!$A$8:$AN$39,MATCH(AP$21,Input!$A$6:$AN$6,0),FALSE)+$H185,0)*$D185</f>
        <v>0</v>
      </c>
      <c r="AQ185" s="1">
        <f>+IF($E185=AQ$22,VLOOKUP($C185,Input!$A$8:$AN$39,MATCH(AQ$21,Input!$A$6:$AN$6,0),FALSE)+$H185,0)*$D185</f>
        <v>0</v>
      </c>
      <c r="AR185" s="1">
        <f>+IF($E185=AR$22,VLOOKUP($C185,Input!$A$8:$AN$39,MATCH(AR$21,Input!$A$6:$AN$6,0),FALSE)+$H185,0)*$D185</f>
        <v>0</v>
      </c>
      <c r="AT185" t="str">
        <f>VLOOKUP($C185,Input!$A$8:$HV$39,MATCH(AT$21,Input!$A$6:$HV$6,0),FALSE)</f>
        <v>Parts and administrative cost</v>
      </c>
      <c r="AU185" s="1">
        <f>+IF($E185=AU$22,VLOOKUP($C185,Input!$A$8:$HV$39,MATCH(AU$21,Input!$A$6:$HV$6,0),FALSE),0)*$D185</f>
        <v>0</v>
      </c>
      <c r="AV185" s="1">
        <f>+IF($E185=AV$22,VLOOKUP($C185,Input!$A$8:$HV$39,MATCH(AV$21,Input!$A$6:$HV$6,0),FALSE),0)*$D185</f>
        <v>0</v>
      </c>
      <c r="AW185" s="1">
        <f>+IF($E185=AW$22,VLOOKUP($C185,Input!$A$8:$HV$39,MATCH(AW$21,Input!$A$6:$HV$6,0),FALSE),0)*$D185</f>
        <v>0</v>
      </c>
      <c r="AX185" s="1">
        <f>+IF($E185=AX$22,VLOOKUP($C185,Input!$A$8:$HV$39,MATCH(AX$21,Input!$A$6:$HV$6,0),FALSE),0)*$D185</f>
        <v>0</v>
      </c>
      <c r="AY185" s="1">
        <f>+IF($E185=AY$22,VLOOKUP($C185,Input!$A$8:$HV$39,MATCH(AY$21,Input!$A$6:$HV$6,0),FALSE),0)*$D185</f>
        <v>0</v>
      </c>
      <c r="AZ185" s="1">
        <f>+IF($E185=AZ$22,VLOOKUP($C185,Input!$A$8:$HV$39,MATCH(AZ$21,Input!$A$6:$HV$6,0),FALSE),0)*$D185</f>
        <v>0</v>
      </c>
      <c r="BA185" s="1">
        <f>+IF($E185=BA$22,VLOOKUP($C185,Input!$A$8:$HV$39,MATCH(BA$21,Input!$A$6:$HV$6,0),FALSE),0)*$D185</f>
        <v>0</v>
      </c>
      <c r="BB185" s="1">
        <f>+IF($E185=BB$22,VLOOKUP($C185,Input!$A$8:$HV$39,MATCH(BB$21,Input!$A$6:$HV$6,0),FALSE),0)*$D185</f>
        <v>0</v>
      </c>
      <c r="BC185" s="1">
        <f>+IF($E185=BC$22,VLOOKUP($C185,Input!$A$8:$HV$39,MATCH(BC$21,Input!$A$6:$HV$6,0),FALSE),0)*$D185</f>
        <v>0</v>
      </c>
      <c r="BD185" s="1">
        <f>+IF($E185=BD$22,VLOOKUP($C185,Input!$A$8:$HV$39,MATCH(BD$21,Input!$A$6:$HV$6,0),FALSE),0)*$D185</f>
        <v>0</v>
      </c>
      <c r="BE185" s="1">
        <f>+IF($E185=BE$22,VLOOKUP($C185,Input!$A$8:$HV$39,MATCH(BE$21,Input!$A$6:$HV$6,0),FALSE),0)*$D185</f>
        <v>0</v>
      </c>
      <c r="BF185" s="1">
        <f>+IF($E185=BF$22,VLOOKUP($C185,Input!$A$8:$HV$39,MATCH(BF$21,Input!$A$6:$HV$6,0),FALSE),0)*$D185</f>
        <v>0</v>
      </c>
      <c r="BG185" s="1">
        <f>+IF($E185=BG$22,VLOOKUP($C185,Input!$A$8:$HV$39,MATCH(BG$21,Input!$A$6:$HV$6,0),FALSE),0)*$D185</f>
        <v>0</v>
      </c>
      <c r="BH185" s="1">
        <f>+IF($E185=BH$22,VLOOKUP($C185,Input!$A$8:$HV$39,MATCH(BH$21,Input!$A$6:$HV$6,0),FALSE),0)*$D185</f>
        <v>0</v>
      </c>
      <c r="BI185" s="1">
        <f>+IF($E185=BI$22,VLOOKUP($C185,Input!$A$8:$HV$39,MATCH(BI$21,Input!$A$6:$HV$6,0),FALSE),0)*$D185</f>
        <v>0</v>
      </c>
      <c r="BJ185" s="1">
        <f>+IF($E185=BJ$22,VLOOKUP($C185,Input!$A$8:$HV$39,MATCH(BJ$21,Input!$A$6:$HV$6,0),FALSE),0)*$D185</f>
        <v>0</v>
      </c>
      <c r="BK185" s="1">
        <f>+IF($E185=BK$22,VLOOKUP($C185,Input!$A$8:$HV$39,MATCH(BK$21,Input!$A$6:$HV$6,0),FALSE),0)*$D185</f>
        <v>0</v>
      </c>
      <c r="BL185" s="1">
        <f>+IF($E185=BL$22,VLOOKUP($C185,Input!$A$8:$HV$39,MATCH(BL$21,Input!$A$6:$HV$6,0),FALSE),0)*$D185</f>
        <v>0</v>
      </c>
      <c r="BM185" s="1">
        <f>+IF($E185=BM$22,VLOOKUP($C185,Input!$A$8:$HV$39,MATCH(BM$21,Input!$A$6:$HV$6,0),FALSE),0)*$D185</f>
        <v>0</v>
      </c>
      <c r="BN185" s="1">
        <f>+IF($E185=BN$22,VLOOKUP($C185,Input!$A$8:$HV$39,MATCH(BN$21,Input!$A$6:$HV$6,0),FALSE),0)*$D185</f>
        <v>0</v>
      </c>
      <c r="BO185" s="1">
        <f>+IF($E185=BO$22,VLOOKUP($C185,Input!$A$8:$HV$39,MATCH(BO$21,Input!$A$6:$HV$6,0),FALSE),0)*$D185</f>
        <v>0</v>
      </c>
      <c r="BP185" s="1">
        <f>+IF($E185=BP$22,VLOOKUP($C185,Input!$A$8:$HV$39,MATCH(BP$21,Input!$A$6:$HV$6,0),FALSE),0)*$D185</f>
        <v>0</v>
      </c>
      <c r="BQ185" s="1">
        <f>+IF($E185=BQ$22,VLOOKUP($C185,Input!$A$8:$HV$39,MATCH(BQ$21,Input!$A$6:$HV$6,0),FALSE),0)*$D185</f>
        <v>0</v>
      </c>
      <c r="BR185" s="1">
        <f>+IF($E185=BR$22,VLOOKUP($C185,Input!$A$8:$HV$39,MATCH(BR$21,Input!$A$6:$HV$6,0),FALSE),0)*$D185</f>
        <v>0</v>
      </c>
      <c r="BS185" s="1">
        <f>+IF($E185=BS$22,VLOOKUP($C185,Input!$A$8:$HV$39,MATCH(BS$21,Input!$A$6:$HV$6,0),FALSE),0)*$D185</f>
        <v>0</v>
      </c>
      <c r="BT185" s="1">
        <f>+IF($E185=BT$22,VLOOKUP($C185,Input!$A$8:$HV$39,MATCH(BT$21,Input!$A$6:$HV$6,0),FALSE),0)*$D185</f>
        <v>0</v>
      </c>
      <c r="BU185" s="1">
        <f>+IF($E185=BU$22,VLOOKUP($C185,Input!$A$8:$HV$39,MATCH(BU$21,Input!$A$6:$HV$6,0),FALSE),0)*$D185</f>
        <v>0</v>
      </c>
      <c r="BV185" s="1">
        <f>+IF($E185=BV$22,VLOOKUP($C185,Input!$A$8:$HV$39,MATCH(BV$21,Input!$A$6:$HV$6,0),FALSE),0)*$D185</f>
        <v>0</v>
      </c>
      <c r="BW185" s="1">
        <f>+IF($E185=BW$22,VLOOKUP($C185,Input!$A$8:$HV$39,MATCH(BW$21,Input!$A$6:$HV$6,0),FALSE),0)*$D185</f>
        <v>0</v>
      </c>
      <c r="BX185" s="1">
        <f>+IF($E185=BX$22,VLOOKUP($C185,Input!$A$8:$HV$39,MATCH(BX$21,Input!$A$6:$HV$6,0),FALSE),0)*$D185</f>
        <v>0</v>
      </c>
      <c r="BY185" s="1">
        <f>+IF($E185=BY$22,VLOOKUP($C185,Input!$A$8:$HV$39,MATCH(BY$21,Input!$A$6:$HV$6,0),FALSE),0)*$D185</f>
        <v>0</v>
      </c>
      <c r="BZ185" s="1">
        <f>+IF($E185=BZ$22,VLOOKUP($C185,Input!$A$8:$HV$39,MATCH(BZ$21,Input!$A$6:$HV$6,0),FALSE),0)*$D185</f>
        <v>0</v>
      </c>
      <c r="CA185" s="1">
        <f>+IF($E185=CA$22,VLOOKUP($C185,Input!$A$8:$HV$39,MATCH(CA$21,Input!$A$6:$HV$6,0),FALSE),0)*$D185</f>
        <v>0</v>
      </c>
      <c r="CB185" s="1">
        <f>+IF($E185=CB$22,VLOOKUP($C185,Input!$A$8:$HV$39,MATCH(CB$21,Input!$A$6:$HV$6,0),FALSE),0)*$D185</f>
        <v>0</v>
      </c>
      <c r="CC185" s="1">
        <f>+IF($E185=CC$22,VLOOKUP($C185,Input!$A$8:$HV$39,MATCH(CC$21,Input!$A$6:$HV$6,0),FALSE),0)*$D185</f>
        <v>0</v>
      </c>
      <c r="CE185" t="str">
        <f>VLOOKUP($C185,Input!$A$8:$HV$39,MATCH(CE$21,Input!$A$6:$HV$6,0),FALSE)</f>
        <v>Engine Rebuild @ 7 Yr</v>
      </c>
      <c r="CF185" s="1">
        <f>IF($E185+$I185+$D$7&lt;=CF$22,0,IF(CF$22-$D$7&gt;=$E185,IF(COUNTIF($KZ185:LP185,"&gt;0")&gt;0,VLOOKUP($C185,Input!$A$8:$HV$21,MATCH($CE$21+COUNTIF($KZ185:LP185,"&gt;0"),Input!$A$6:$HV$6,0),FALSE),0),0))*$D185</f>
        <v>0</v>
      </c>
      <c r="CG185" s="1">
        <f>IF($E185+$I185+$D$7&lt;=CG$22,0,IF(CG$22-$D$7&gt;=$E185,IF(COUNTIF($KZ185:LQ185,"&gt;0")&gt;0,VLOOKUP($C185,Input!$A$8:$HV$21,MATCH($CE$21+COUNTIF($KZ185:LQ185,"&gt;0"),Input!$A$6:$HV$6,0),FALSE),0),0))*$D185</f>
        <v>0</v>
      </c>
      <c r="CH185" s="1">
        <f>IF($E185+$I185+$D$7&lt;=CH$22,0,IF(CH$22-$D$7&gt;=$E185,IF(COUNTIF($KZ185:LR185,"&gt;0")&gt;0,VLOOKUP($C185,Input!$A$8:$HV$21,MATCH($CE$21+COUNTIF($KZ185:LR185,"&gt;0"),Input!$A$6:$HV$6,0),FALSE),0),0))*$D185</f>
        <v>0</v>
      </c>
      <c r="CI185" s="1">
        <f>IF($E185+$I185+$D$7&lt;=CI$22,0,IF(CI$22-$D$7&gt;=$E185,IF(COUNTIF($KZ185:LS185,"&gt;0")&gt;0,VLOOKUP($C185,Input!$A$8:$HV$21,MATCH($CE$21+COUNTIF($KZ185:LS185,"&gt;0"),Input!$A$6:$HV$6,0),FALSE),0),0))*$D185</f>
        <v>0</v>
      </c>
      <c r="CJ185" s="1">
        <f>IF($E185+$I185+$D$7&lt;=CJ$22,0,IF(CJ$22-$D$7&gt;=$E185,IF(COUNTIF($KZ185:LT185,"&gt;0")&gt;0,VLOOKUP($C185,Input!$A$8:$HV$21,MATCH($CE$21+COUNTIF($KZ185:LT185,"&gt;0"),Input!$A$6:$HV$6,0),FALSE),0),0))*$D185</f>
        <v>0</v>
      </c>
      <c r="CK185" s="1">
        <f>IF($E185+$I185+$D$7&lt;=CK$22,0,IF(CK$22-$D$7&gt;=$E185,IF(COUNTIF($KZ185:LU185,"&gt;0")&gt;0,VLOOKUP($C185,Input!$A$8:$HV$21,MATCH($CE$21+COUNTIF($KZ185:LU185,"&gt;0"),Input!$A$6:$HV$6,0),FALSE),0),0))*$D185</f>
        <v>0</v>
      </c>
      <c r="CL185" s="1">
        <f>IF($E185+$I185+$D$7&lt;=CL$22,0,IF(CL$22-$D$7&gt;=$E185,IF(COUNTIF($KZ185:LV185,"&gt;0")&gt;0,VLOOKUP($C185,Input!$A$8:$HV$21,MATCH($CE$21+COUNTIF($KZ185:LV185,"&gt;0"),Input!$A$6:$HV$6,0),FALSE),0),0))*$D185</f>
        <v>0</v>
      </c>
      <c r="CM185" s="1">
        <f>IF($E185+$I185+$D$7&lt;=CM$22,0,IF(CM$22-$D$7&gt;=$E185,IF(COUNTIF($KZ185:LW185,"&gt;0")&gt;0,VLOOKUP($C185,Input!$A$8:$HV$21,MATCH($CE$21+COUNTIF($KZ185:LW185,"&gt;0"),Input!$A$6:$HV$6,0),FALSE),0),0))*$D185</f>
        <v>0</v>
      </c>
      <c r="CN185" s="1">
        <f>IF($E185+$I185+$D$7&lt;=CN$22,0,IF(CN$22-$D$7&gt;=$E185,IF(COUNTIF($KZ185:LX185,"&gt;0")&gt;0,VLOOKUP($C185,Input!$A$8:$HV$21,MATCH($CE$21+COUNTIF($KZ185:LX185,"&gt;0"),Input!$A$6:$HV$6,0),FALSE),0),0))*$D185</f>
        <v>0</v>
      </c>
      <c r="CO185" s="1">
        <f>IF($E185+$I185+$D$7&lt;=CO$22,0,IF(CO$22-$D$7&gt;=$E185,IF(COUNTIF($KZ185:LY185,"&gt;0")&gt;0,VLOOKUP($C185,Input!$A$8:$HV$21,MATCH($CE$21+COUNTIF($KZ185:LY185,"&gt;0"),Input!$A$6:$HV$6,0),FALSE),0),0))*$D185</f>
        <v>0</v>
      </c>
      <c r="CP185" s="1">
        <f>IF($E185+$I185+$D$7&lt;=CP$22,0,IF(CP$22-$D$7&gt;=$E185,IF(COUNTIF($KZ185:LZ185,"&gt;0")&gt;0,VLOOKUP($C185,Input!$A$8:$HV$21,MATCH($CE$21+COUNTIF($KZ185:LZ185,"&gt;0"),Input!$A$6:$HV$6,0),FALSE),0),0))*$D185</f>
        <v>0</v>
      </c>
      <c r="CQ185" s="1">
        <f>IF($E185+$I185+$D$7&lt;=CQ$22,0,IF(CQ$22-$D$7&gt;=$E185,IF(COUNTIF($KZ185:MA185,"&gt;0")&gt;0,VLOOKUP($C185,Input!$A$8:$HV$21,MATCH($CE$21+COUNTIF($KZ185:MA185,"&gt;0"),Input!$A$6:$HV$6,0),FALSE),0),0))*$D185</f>
        <v>0</v>
      </c>
      <c r="CR185" s="1">
        <f>IF($E185+$I185+$D$7&lt;=CR$22,0,IF(CR$22-$D$7&gt;=$E185,IF(COUNTIF($KZ185:MB185,"&gt;0")&gt;0,VLOOKUP($C185,Input!$A$8:$HV$21,MATCH($CE$21+COUNTIF($KZ185:MB185,"&gt;0"),Input!$A$6:$HV$6,0),FALSE),0),0))*$D185</f>
        <v>0</v>
      </c>
      <c r="CS185" s="1">
        <f>IF($E185+$I185+$D$7&lt;=CS$22,0,IF(CS$22-$D$7&gt;=$E185,IF(COUNTIF($KZ185:MC185,"&gt;0")&gt;0,VLOOKUP($C185,Input!$A$8:$HV$21,MATCH($CE$21+COUNTIF($KZ185:MC185,"&gt;0"),Input!$A$6:$HV$6,0),FALSE),0),0))*$D185</f>
        <v>0</v>
      </c>
      <c r="CT185" s="1">
        <f>IF($E185+$I185+$D$7&lt;=CT$22,0,IF(CT$22-$D$7&gt;=$E185,IF(COUNTIF($KZ185:MD185,"&gt;0")&gt;0,VLOOKUP($C185,Input!$A$8:$HV$21,MATCH($CE$21+COUNTIF($KZ185:MD185,"&gt;0"),Input!$A$6:$HV$6,0),FALSE),0),0))*$D185</f>
        <v>0</v>
      </c>
      <c r="CU185" s="1">
        <f>IF($E185+$I185+$D$7&lt;=CU$22,0,IF(CU$22-$D$7&gt;=$E185,IF(COUNTIF($KZ185:ME185,"&gt;0")&gt;0,VLOOKUP($C185,Input!$A$8:$HV$21,MATCH($CE$21+COUNTIF($KZ185:ME185,"&gt;0"),Input!$A$6:$HV$6,0),FALSE),0),0))*$D185</f>
        <v>0</v>
      </c>
      <c r="CV185" s="1">
        <f>IF($E185+$I185+$D$7&lt;=CV$22,0,IF(CV$22-$D$7&gt;=$E185,IF(COUNTIF($KZ185:MF185,"&gt;0")&gt;0,VLOOKUP($C185,Input!$A$8:$HV$21,MATCH($CE$21+COUNTIF($KZ185:MF185,"&gt;0"),Input!$A$6:$HV$6,0),FALSE),0),0))*$D185</f>
        <v>0</v>
      </c>
      <c r="CW185" s="1">
        <f>IF($E185+$I185+$D$7&lt;=CW$22,0,IF(CW$22-$D$7&gt;=$E185,IF(COUNTIF($KZ185:MG185,"&gt;0")&gt;0,VLOOKUP($C185,Input!$A$8:$HV$21,MATCH($CE$21+COUNTIF($KZ185:MG185,"&gt;0"),Input!$A$6:$HV$6,0),FALSE),0),0))*$D185</f>
        <v>0</v>
      </c>
      <c r="CX185" s="1">
        <f>IF($E185+$I185+$D$7&lt;=CX$22,0,IF(CX$22-$D$7&gt;=$E185,IF(COUNTIF($KZ185:MH185,"&gt;0")&gt;0,VLOOKUP($C185,Input!$A$8:$HV$21,MATCH($CE$21+COUNTIF($KZ185:MH185,"&gt;0"),Input!$A$6:$HV$6,0),FALSE),0),0))*$D185</f>
        <v>0</v>
      </c>
      <c r="CY185" s="1">
        <f>IF($E185+$I185+$D$7&lt;=CY$22,0,IF(CY$22-$D$7&gt;=$E185,IF(COUNTIF($KZ185:MI185,"&gt;0")&gt;0,VLOOKUP($C185,Input!$A$8:$HV$21,MATCH($CE$21+COUNTIF($KZ185:MI185,"&gt;0"),Input!$A$6:$HV$6,0),FALSE),0),0))*$D185</f>
        <v>0</v>
      </c>
      <c r="CZ185" s="1">
        <f>IF($E185+$I185+$D$7&lt;=CZ$22,0,IF(CZ$22-$D$7&gt;=$E185,IF(COUNTIF($KZ185:MJ185,"&gt;0")&gt;0,VLOOKUP($C185,Input!$A$8:$HV$21,MATCH($CE$21+COUNTIF($KZ185:MJ185,"&gt;0"),Input!$A$6:$HV$6,0),FALSE),0),0))*$D185</f>
        <v>0</v>
      </c>
      <c r="DA185" s="1">
        <f>IF($E185+$I185+$D$7&lt;=DA$22,0,IF(DA$22-$D$7&gt;=$E185,IF(COUNTIF($KZ185:MK185,"&gt;0")&gt;0,VLOOKUP($C185,Input!$A$8:$HV$21,MATCH($CE$21+COUNTIF($KZ185:MK185,"&gt;0"),Input!$A$6:$HV$6,0),FALSE),0),0))*$D185</f>
        <v>0</v>
      </c>
      <c r="DB185" s="1">
        <f>IF($E185+$I185+$D$7&lt;=DB$22,0,IF(DB$22-$D$7&gt;=$E185,IF(COUNTIF($KZ185:ML185,"&gt;0")&gt;0,VLOOKUP($C185,Input!$A$8:$HV$21,MATCH($CE$21+COUNTIF($KZ185:ML185,"&gt;0"),Input!$A$6:$HV$6,0),FALSE),0),0))*$D185</f>
        <v>0</v>
      </c>
      <c r="DC185" s="1">
        <f>IF($E185+$I185+$D$7&lt;=DC$22,0,IF(DC$22-$D$7&gt;=$E185,IF(COUNTIF($KZ185:MM185,"&gt;0")&gt;0,VLOOKUP($C185,Input!$A$8:$HV$21,MATCH($CE$21+COUNTIF($KZ185:MM185,"&gt;0"),Input!$A$6:$HV$6,0),FALSE),0),0))*$D185</f>
        <v>0</v>
      </c>
      <c r="DD185" s="1">
        <f>IF($E185+$I185+$D$7&lt;=DD$22,0,IF(DD$22-$D$7&gt;=$E185,IF(COUNTIF($KZ185:MN185,"&gt;0")&gt;0,VLOOKUP($C185,Input!$A$8:$HV$21,MATCH($CE$21+COUNTIF($KZ185:MN185,"&gt;0"),Input!$A$6:$HV$6,0),FALSE),0),0))*$D185</f>
        <v>0</v>
      </c>
      <c r="DE185" s="1">
        <f>IF($E185+$I185+$D$7&lt;=DE$22,0,IF(DE$22-$D$7&gt;=$E185,IF(COUNTIF($KZ185:MO185,"&gt;0")&gt;0,VLOOKUP($C185,Input!$A$8:$HV$21,MATCH($CE$21+COUNTIF($KZ185:MO185,"&gt;0"),Input!$A$6:$HV$6,0),FALSE),0),0))*$D185</f>
        <v>0</v>
      </c>
      <c r="DF185" s="1">
        <f>IF($E185+$I185+$D$7&lt;=DF$22,0,IF(DF$22-$D$7&gt;=$E185,IF(COUNTIF($KZ185:MP185,"&gt;0")&gt;0,VLOOKUP($C185,Input!$A$8:$HV$21,MATCH($CE$21+COUNTIF($KZ185:MP185,"&gt;0"),Input!$A$6:$HV$6,0),FALSE),0),0))*$D185</f>
        <v>0</v>
      </c>
      <c r="DG185" s="1">
        <f>IF($E185+$I185+$D$7&lt;=DG$22,0,IF(DG$22-$D$7&gt;=$E185,IF(COUNTIF($KZ185:MQ185,"&gt;0")&gt;0,VLOOKUP($C185,Input!$A$8:$HV$21,MATCH($CE$21+COUNTIF($KZ185:MQ185,"&gt;0"),Input!$A$6:$HV$6,0),FALSE),0),0))*$D185</f>
        <v>0</v>
      </c>
      <c r="DH185" s="1">
        <f>IF($E185+$I185+$D$7&lt;=DH$22,0,IF(DH$22-$D$7&gt;=$E185,IF(COUNTIF($KZ185:MR185,"&gt;0")&gt;0,VLOOKUP($C185,Input!$A$8:$HV$21,MATCH($CE$21+COUNTIF($KZ185:MR185,"&gt;0"),Input!$A$6:$HV$6,0),FALSE),0),0))*$D185</f>
        <v>0</v>
      </c>
      <c r="DI185" s="1">
        <f>IF($E185+$I185+$D$7&lt;=DI$22,0,IF(DI$22-$D$7&gt;=$E185,IF(COUNTIF($KZ185:MS185,"&gt;0")&gt;0,VLOOKUP($C185,Input!$A$8:$HV$21,MATCH($CE$21+COUNTIF($KZ185:MS185,"&gt;0"),Input!$A$6:$HV$6,0),FALSE),0),0))*$D185</f>
        <v>0</v>
      </c>
      <c r="DJ185" s="1">
        <f>IF($E185+$I185+$D$7&lt;=DJ$22,0,IF(DJ$22-$D$7&gt;=$E185,IF(COUNTIF($KZ185:MT185,"&gt;0")&gt;0,VLOOKUP($C185,Input!$A$8:$HV$21,MATCH($CE$21+COUNTIF($KZ185:MT185,"&gt;0"),Input!$A$6:$HV$6,0),FALSE),0),0))*$D185</f>
        <v>0</v>
      </c>
      <c r="DK185" s="1">
        <f>IF($E185+$I185+$D$7&lt;=DK$22,0,IF(DK$22-$D$7&gt;=$E185,IF(COUNTIF($KZ185:MU185,"&gt;0")&gt;0,VLOOKUP($C185,Input!$A$8:$HV$21,MATCH($CE$21+COUNTIF($KZ185:MU185,"&gt;0"),Input!$A$6:$HV$6,0),FALSE),0),0))*$D185</f>
        <v>0</v>
      </c>
      <c r="DL185" s="1">
        <f>IF($E185+$I185+$D$7&lt;=DL$22,0,IF(DL$22-$D$7&gt;=$E185,IF(COUNTIF($KZ185:MV185,"&gt;0")&gt;0,VLOOKUP($C185,Input!$A$8:$HV$21,MATCH($CE$21+COUNTIF($KZ185:MV185,"&gt;0"),Input!$A$6:$HV$6,0),FALSE),0),0))*$D185</f>
        <v>0</v>
      </c>
      <c r="DM185" s="1">
        <f>IF($E185+$I185+$D$7&lt;=DM$22,0,IF(DM$22-$D$7&gt;=$E185,IF(COUNTIF($KZ185:MW185,"&gt;0")&gt;0,VLOOKUP($C185,Input!$A$8:$HV$21,MATCH($CE$21+COUNTIF($KZ185:MW185,"&gt;0"),Input!$A$6:$HV$6,0),FALSE),0),0))*$D185</f>
        <v>0</v>
      </c>
      <c r="DN185" s="1">
        <f>IF($E185+$I185+$D$7&lt;=DN$22,0,IF(DN$22-$D$7&gt;=$E185,IF(COUNTIF($KZ185:MX185,"&gt;0")&gt;0,VLOOKUP($C185,Input!$A$8:$HV$21,MATCH($CE$21+COUNTIF($KZ185:MX185,"&gt;0"),Input!$A$6:$HV$6,0),FALSE),0),0))*$D185</f>
        <v>0</v>
      </c>
      <c r="DP185" t="str">
        <f>+VLOOKUP($C185,Input!$A$8:$GZ$39,MATCH(DP$21,Input!$A$6:$GZ$6,0),FALSE)</f>
        <v>Bus Maintenance at 0.85/mile</v>
      </c>
      <c r="DQ185" s="1">
        <f>IF($E185+$I185+$D$7&lt;=DQ$22,0,IF(DQ$22-$D$7&gt;=$E185,IF(COUNTIF($KZ185:LP185,"&gt;0")&gt;0,VLOOKUP($C185,Input!$A$8:$HV$21,MATCH($DP$21+COUNTIF($KZ185:LP185,"&gt;0"),Input!$A$6:$HV$6,0),FALSE),0),0))*$D185*$F185</f>
        <v>0</v>
      </c>
      <c r="DR185" s="1">
        <f>IF($E185+$I185+$D$7&lt;=DR$22,0,IF(DR$22-$D$7&gt;=$E185,IF(COUNTIF($KZ185:LQ185,"&gt;0")&gt;0,VLOOKUP($C185,Input!$A$8:$HV$21,MATCH($DP$21+COUNTIF($KZ185:LQ185,"&gt;0"),Input!$A$6:$HV$6,0),FALSE),0),0))*$D185*$F185</f>
        <v>0</v>
      </c>
      <c r="DS185" s="1">
        <f>IF($E185+$I185+$D$7&lt;=DS$22,0,IF(DS$22-$D$7&gt;=$E185,IF(COUNTIF($KZ185:LR185,"&gt;0")&gt;0,VLOOKUP($C185,Input!$A$8:$HV$21,MATCH($DP$21+COUNTIF($KZ185:LR185,"&gt;0"),Input!$A$6:$HV$6,0),FALSE),0),0))*$D185*$F185</f>
        <v>0</v>
      </c>
      <c r="DT185" s="1">
        <f>IF($E185+$I185+$D$7&lt;=DT$22,0,IF(DT$22-$D$7&gt;=$E185,IF(COUNTIF($KZ185:LS185,"&gt;0")&gt;0,VLOOKUP($C185,Input!$A$8:$HV$21,MATCH($DP$21+COUNTIF($KZ185:LS185,"&gt;0"),Input!$A$6:$HV$6,0),FALSE),0),0))*$D185*$F185</f>
        <v>0</v>
      </c>
      <c r="DU185" s="1">
        <f>IF($E185+$I185+$D$7&lt;=DU$22,0,IF(DU$22-$D$7&gt;=$E185,IF(COUNTIF($KZ185:LT185,"&gt;0")&gt;0,VLOOKUP($C185,Input!$A$8:$HV$21,MATCH($DP$21+COUNTIF($KZ185:LT185,"&gt;0"),Input!$A$6:$HV$6,0),FALSE),0),0))*$D185*$F185</f>
        <v>0</v>
      </c>
      <c r="DV185" s="1">
        <f>IF($E185+$I185+$D$7&lt;=DV$22,0,IF(DV$22-$D$7&gt;=$E185,IF(COUNTIF($KZ185:LU185,"&gt;0")&gt;0,VLOOKUP($C185,Input!$A$8:$HV$21,MATCH($DP$21+COUNTIF($KZ185:LU185,"&gt;0"),Input!$A$6:$HV$6,0),FALSE),0),0))*$D185*$F185</f>
        <v>0</v>
      </c>
      <c r="DW185" s="1">
        <f>IF($E185+$I185+$D$7&lt;=DW$22,0,IF(DW$22-$D$7&gt;=$E185,IF(COUNTIF($KZ185:LV185,"&gt;0")&gt;0,VLOOKUP($C185,Input!$A$8:$HV$21,MATCH($DP$21+COUNTIF($KZ185:LV185,"&gt;0"),Input!$A$6:$HV$6,0),FALSE),0),0))*$D185*$F185</f>
        <v>0</v>
      </c>
      <c r="DX185" s="1">
        <f>IF($E185+$I185+$D$7&lt;=DX$22,0,IF(DX$22-$D$7&gt;=$E185,IF(COUNTIF($KZ185:LW185,"&gt;0")&gt;0,VLOOKUP($C185,Input!$A$8:$HV$21,MATCH($DP$21+COUNTIF($KZ185:LW185,"&gt;0"),Input!$A$6:$HV$6,0),FALSE),0),0))*$D185*$F185</f>
        <v>0</v>
      </c>
      <c r="DY185" s="1">
        <f>IF($E185+$I185+$D$7&lt;=DY$22,0,IF(DY$22-$D$7&gt;=$E185,IF(COUNTIF($KZ185:LX185,"&gt;0")&gt;0,VLOOKUP($C185,Input!$A$8:$HV$21,MATCH($DP$21+COUNTIF($KZ185:LX185,"&gt;0"),Input!$A$6:$HV$6,0),FALSE),0),0))*$D185*$F185</f>
        <v>0</v>
      </c>
      <c r="DZ185" s="1">
        <f>IF($E185+$I185+$D$7&lt;=DZ$22,0,IF(DZ$22-$D$7&gt;=$E185,IF(COUNTIF($KZ185:LY185,"&gt;0")&gt;0,VLOOKUP($C185,Input!$A$8:$HV$21,MATCH($DP$21+COUNTIF($KZ185:LY185,"&gt;0"),Input!$A$6:$HV$6,0),FALSE),0),0))*$D185*$F185</f>
        <v>0</v>
      </c>
      <c r="EA185" s="1">
        <f>IF($E185+$I185+$D$7&lt;=EA$22,0,IF(EA$22-$D$7&gt;=$E185,IF(COUNTIF($KZ185:LZ185,"&gt;0")&gt;0,VLOOKUP($C185,Input!$A$8:$HV$21,MATCH($DP$21+COUNTIF($KZ185:LZ185,"&gt;0"),Input!$A$6:$HV$6,0),FALSE),0),0))*$D185*$F185</f>
        <v>0</v>
      </c>
      <c r="EB185" s="1">
        <f>IF($E185+$I185+$D$7&lt;=EB$22,0,IF(EB$22-$D$7&gt;=$E185,IF(COUNTIF($KZ185:MA185,"&gt;0")&gt;0,VLOOKUP($C185,Input!$A$8:$HV$21,MATCH($DP$21+COUNTIF($KZ185:MA185,"&gt;0"),Input!$A$6:$HV$6,0),FALSE),0),0))*$D185*$F185</f>
        <v>0</v>
      </c>
      <c r="EC185" s="1">
        <f>IF($E185+$I185+$D$7&lt;=EC$22,0,IF(EC$22-$D$7&gt;=$E185,IF(COUNTIF($KZ185:MB185,"&gt;0")&gt;0,VLOOKUP($C185,Input!$A$8:$HV$21,MATCH($DP$21+COUNTIF($KZ185:MB185,"&gt;0"),Input!$A$6:$HV$6,0),FALSE),0),0))*$D185*$F185</f>
        <v>0</v>
      </c>
      <c r="ED185" s="1">
        <f>IF($E185+$I185+$D$7&lt;=ED$22,0,IF(ED$22-$D$7&gt;=$E185,IF(COUNTIF($KZ185:MC185,"&gt;0")&gt;0,VLOOKUP($C185,Input!$A$8:$HV$21,MATCH($DP$21+COUNTIF($KZ185:MC185,"&gt;0"),Input!$A$6:$HV$6,0),FALSE),0),0))*$D185*$F185</f>
        <v>0</v>
      </c>
      <c r="EE185" s="1">
        <f>IF($E185+$I185+$D$7&lt;=EE$22,0,IF(EE$22-$D$7&gt;=$E185,IF(COUNTIF($KZ185:MD185,"&gt;0")&gt;0,VLOOKUP($C185,Input!$A$8:$HV$21,MATCH($DP$21+COUNTIF($KZ185:MD185,"&gt;0"),Input!$A$6:$HV$6,0),FALSE),0),0))*$D185*$F185</f>
        <v>0</v>
      </c>
      <c r="EF185" s="1">
        <f>IF($E185+$I185+$D$7&lt;=EF$22,0,IF(EF$22-$D$7&gt;=$E185,IF(COUNTIF($KZ185:ME185,"&gt;0")&gt;0,VLOOKUP($C185,Input!$A$8:$HV$21,MATCH($DP$21+COUNTIF($KZ185:ME185,"&gt;0"),Input!$A$6:$HV$6,0),FALSE),0),0))*$D185*$F185</f>
        <v>0</v>
      </c>
      <c r="EG185" s="1">
        <f>IF($E185+$I185+$D$7&lt;=EG$22,0,IF(EG$22-$D$7&gt;=$E185,IF(COUNTIF($KZ185:MF185,"&gt;0")&gt;0,VLOOKUP($C185,Input!$A$8:$HV$21,MATCH($DP$21+COUNTIF($KZ185:MF185,"&gt;0"),Input!$A$6:$HV$6,0),FALSE),0),0))*$D185*$F185</f>
        <v>0</v>
      </c>
      <c r="EH185" s="1">
        <f>IF($E185+$I185+$D$7&lt;=EH$22,0,IF(EH$22-$D$7&gt;=$E185,IF(COUNTIF($KZ185:MG185,"&gt;0")&gt;0,VLOOKUP($C185,Input!$A$8:$HV$21,MATCH($DP$21+COUNTIF($KZ185:MG185,"&gt;0"),Input!$A$6:$HV$6,0),FALSE),0),0))*$D185*$F185</f>
        <v>0</v>
      </c>
      <c r="EI185" s="1">
        <f>IF($E185+$I185+$D$7&lt;=EI$22,0,IF(EI$22-$D$7&gt;=$E185,IF(COUNTIF($KZ185:MH185,"&gt;0")&gt;0,VLOOKUP($C185,Input!$A$8:$HV$21,MATCH($DP$21+COUNTIF($KZ185:MH185,"&gt;0"),Input!$A$6:$HV$6,0),FALSE),0),0))*$D185*$F185</f>
        <v>0</v>
      </c>
      <c r="EJ185" s="1">
        <f>IF($E185+$I185+$D$7&lt;=EJ$22,0,IF(EJ$22-$D$7&gt;=$E185,IF(COUNTIF($KZ185:MI185,"&gt;0")&gt;0,VLOOKUP($C185,Input!$A$8:$HV$21,MATCH($DP$21+COUNTIF($KZ185:MI185,"&gt;0"),Input!$A$6:$HV$6,0),FALSE),0),0))*$D185*$F185</f>
        <v>0</v>
      </c>
      <c r="EK185" s="1">
        <f>IF($E185+$I185+$D$7&lt;=EK$22,0,IF(EK$22-$D$7&gt;=$E185,IF(COUNTIF($KZ185:MJ185,"&gt;0")&gt;0,VLOOKUP($C185,Input!$A$8:$HV$21,MATCH($DP$21+COUNTIF($KZ185:MJ185,"&gt;0"),Input!$A$6:$HV$6,0),FALSE),0),0))*$D185*$F185</f>
        <v>0</v>
      </c>
      <c r="EL185" s="1">
        <f>IF($E185+$I185+$D$7&lt;=EL$22,0,IF(EL$22-$D$7&gt;=$E185,IF(COUNTIF($KZ185:MK185,"&gt;0")&gt;0,VLOOKUP($C185,Input!$A$8:$HV$21,MATCH($DP$21+COUNTIF($KZ185:MK185,"&gt;0"),Input!$A$6:$HV$6,0),FALSE),0),0))*$D185*$F185</f>
        <v>0</v>
      </c>
      <c r="EM185" s="1">
        <f>IF($E185+$I185+$D$7&lt;=EM$22,0,IF(EM$22-$D$7&gt;=$E185,IF(COUNTIF($KZ185:ML185,"&gt;0")&gt;0,VLOOKUP($C185,Input!$A$8:$HV$21,MATCH($DP$21+COUNTIF($KZ185:ML185,"&gt;0"),Input!$A$6:$HV$6,0),FALSE),0),0))*$D185*$F185</f>
        <v>0</v>
      </c>
      <c r="EN185" s="1">
        <f>IF($E185+$I185+$D$7&lt;=EN$22,0,IF(EN$22-$D$7&gt;=$E185,IF(COUNTIF($KZ185:MM185,"&gt;0")&gt;0,VLOOKUP($C185,Input!$A$8:$HV$21,MATCH($DP$21+COUNTIF($KZ185:MM185,"&gt;0"),Input!$A$6:$HV$6,0),FALSE),0),0))*$D185*$F185</f>
        <v>0</v>
      </c>
      <c r="EO185" s="1">
        <f>IF($E185+$I185+$D$7&lt;=EO$22,0,IF(EO$22-$D$7&gt;=$E185,IF(COUNTIF($KZ185:MN185,"&gt;0")&gt;0,VLOOKUP($C185,Input!$A$8:$HV$21,MATCH($DP$21+COUNTIF($KZ185:MN185,"&gt;0"),Input!$A$6:$HV$6,0),FALSE),0),0))*$D185*$F185</f>
        <v>0</v>
      </c>
      <c r="EP185" s="1">
        <f>IF($E185+$I185+$D$7&lt;=EP$22,0,IF(EP$22-$D$7&gt;=$E185,IF(COUNTIF($KZ185:MO185,"&gt;0")&gt;0,VLOOKUP($C185,Input!$A$8:$HV$21,MATCH($DP$21+COUNTIF($KZ185:MO185,"&gt;0"),Input!$A$6:$HV$6,0),FALSE),0),0))*$D185*$F185</f>
        <v>0</v>
      </c>
      <c r="EQ185" s="1">
        <f>IF($E185+$I185+$D$7&lt;=EQ$22,0,IF(EQ$22-$D$7&gt;=$E185,IF(COUNTIF($KZ185:MP185,"&gt;0")&gt;0,VLOOKUP($C185,Input!$A$8:$HV$21,MATCH($DP$21+COUNTIF($KZ185:MP185,"&gt;0"),Input!$A$6:$HV$6,0),FALSE),0),0))*$D185*$F185</f>
        <v>0</v>
      </c>
      <c r="ER185" s="1">
        <f>IF($E185+$I185+$D$7&lt;=ER$22,0,IF(ER$22-$D$7&gt;=$E185,IF(COUNTIF($KZ185:MQ185,"&gt;0")&gt;0,VLOOKUP($C185,Input!$A$8:$HV$21,MATCH($DP$21+COUNTIF($KZ185:MQ185,"&gt;0"),Input!$A$6:$HV$6,0),FALSE),0),0))*$D185*$F185</f>
        <v>0</v>
      </c>
      <c r="ES185" s="1">
        <f>IF($E185+$I185+$D$7&lt;=ES$22,0,IF(ES$22-$D$7&gt;=$E185,IF(COUNTIF($KZ185:MR185,"&gt;0")&gt;0,VLOOKUP($C185,Input!$A$8:$HV$21,MATCH($DP$21+COUNTIF($KZ185:MR185,"&gt;0"),Input!$A$6:$HV$6,0),FALSE),0),0))*$D185*$F185</f>
        <v>0</v>
      </c>
      <c r="ET185" s="1">
        <f>IF($E185+$I185+$D$7&lt;=ET$22,0,IF(ET$22-$D$7&gt;=$E185,IF(COUNTIF($KZ185:MS185,"&gt;0")&gt;0,VLOOKUP($C185,Input!$A$8:$HV$21,MATCH($DP$21+COUNTIF($KZ185:MS185,"&gt;0"),Input!$A$6:$HV$6,0),FALSE),0),0))*$D185*$F185</f>
        <v>0</v>
      </c>
      <c r="EU185" s="1">
        <f>IF($E185+$I185+$D$7&lt;=EU$22,0,IF(EU$22-$D$7&gt;=$E185,IF(COUNTIF($KZ185:MT185,"&gt;0")&gt;0,VLOOKUP($C185,Input!$A$8:$HV$21,MATCH($DP$21+COUNTIF($KZ185:MT185,"&gt;0"),Input!$A$6:$HV$6,0),FALSE),0),0))*$D185*$F185</f>
        <v>0</v>
      </c>
      <c r="EV185" s="1">
        <f>IF($E185+$I185+$D$7&lt;=EV$22,0,IF(EV$22-$D$7&gt;=$E185,IF(COUNTIF($KZ185:MU185,"&gt;0")&gt;0,VLOOKUP($C185,Input!$A$8:$HV$21,MATCH($DP$21+COUNTIF($KZ185:MU185,"&gt;0"),Input!$A$6:$HV$6,0),FALSE),0),0))*$D185*$F185</f>
        <v>0</v>
      </c>
      <c r="EW185" s="1">
        <f>IF($E185+$I185+$D$7&lt;=EW$22,0,IF(EW$22-$D$7&gt;=$E185,IF(COUNTIF($KZ185:MV185,"&gt;0")&gt;0,VLOOKUP($C185,Input!$A$8:$HV$21,MATCH($DP$21+COUNTIF($KZ185:MV185,"&gt;0"),Input!$A$6:$HV$6,0),FALSE),0),0))*$D185*$F185</f>
        <v>0</v>
      </c>
      <c r="EX185" s="1">
        <f>IF($E185+$I185+$D$7&lt;=EX$22,0,IF(EX$22-$D$7&gt;=$E185,IF(COUNTIF($KZ185:MW185,"&gt;0")&gt;0,VLOOKUP($C185,Input!$A$8:$HV$21,MATCH($DP$21+COUNTIF($KZ185:MW185,"&gt;0"),Input!$A$6:$HV$6,0),FALSE),0),0))*$D185*$F185</f>
        <v>0</v>
      </c>
      <c r="EY185" s="1">
        <f>IF($E185+$I185+$D$7&lt;=EY$22,0,IF(EY$22-$D$7&gt;=$E185,IF(COUNTIF($KZ185:MX185,"&gt;0")&gt;0,VLOOKUP($C185,Input!$A$8:$HV$21,MATCH($DP$21+COUNTIF($KZ185:MX185,"&gt;0"),Input!$A$6:$HV$6,0),FALSE),0),0))*$D185*$F185</f>
        <v>0</v>
      </c>
      <c r="EZ185" s="1"/>
      <c r="FA185" t="str">
        <f>VLOOKUP($C185,Input!$A$8:$GZ$39,MATCH(FA$21,Input!$A$6:$GZ$6,0),FALSE)</f>
        <v>NA</v>
      </c>
      <c r="FB185">
        <f>IF((VLOOKUP($C185,Input!$A$8:$GZ$39,MATCH(FB$21,Input!$A$6:$GZ$6,0),FALSE))="Y",$D185/VLOOKUP($C185,Input!$A$8:$GZ$39,MATCH(FC$21,Input!$A$6:$GZ$6,0),FALSE),0)</f>
        <v>0</v>
      </c>
      <c r="FC185">
        <f>IF((VLOOKUP($C185,Input!$A$8:$GZ$39,MATCH(FB$21,Input!$A$6:$GZ$6,0),FALSE))="Y",0,IF((VLOOKUP($C185,Input!$A$8:$GZ$39,MATCH(FC$21,Input!$A$6:$GZ$6,0),FALSE))&gt;0,$D185/VLOOKUP($C185,Input!$A$8:$GZ$39,MATCH(FC$21,Input!$A$6:$GZ$6,0),FALSE),0))</f>
        <v>0</v>
      </c>
      <c r="FD185" s="1">
        <f>+IF($E185=FD$22,VLOOKUP($C185,Input!$A$8:$GZ$39,MATCH(FD$21,Input!$A$6:$GZ$6,0),FALSE),0)*IF(FD$110&gt;=MAX(FC$110:$FD$110),MIN((FD$110-MAX(FC$110:$FD$110)),(FD$110-FC$110)),0)+IF($E185=FD$22,VLOOKUP($C185,Input!$A$8:$GZ$39,MATCH(FD$21,Input!$A$6:$GZ$6,0),FALSE),0)*IF(FD$109&gt;=MAX(FC$109:$FD$109),MIN((FD$109-MAX(FC$109:$FD$109)),(FD$109-FC$109)),0)</f>
        <v>0</v>
      </c>
      <c r="FE185" s="1">
        <f>+IF($E185=FE$22,VLOOKUP($C185,Input!$A$8:$GZ$39,MATCH(FE$21,Input!$A$6:$GZ$6,0),FALSE),0)*IF(FE$110&gt;=MAX(FD$110:$FD$110),MIN((FE$110-MAX(FD$110:$FD$110)),(FE$110-FD$110)),0)+IF($E185=FE$22,VLOOKUP($C185,Input!$A$8:$GZ$39,MATCH(FE$21,Input!$A$6:$GZ$6,0),FALSE),0)*IF(FE$109&gt;=MAX(FD$109:$FD$109),MIN((FE$109-MAX(FD$109:$FD$109)),(FE$109-FD$109)),0)</f>
        <v>0</v>
      </c>
      <c r="FF185" s="1">
        <f>+IF($E185=FF$22,VLOOKUP($C185,Input!$A$8:$GZ$39,MATCH(FF$21,Input!$A$6:$GZ$6,0),FALSE),0)*IF(FF$110&gt;=MAX($FD$110:FE$110),MIN((FF$110-MAX($FD$110:FE$110)),(FF$110-FE$110)),0)+IF($E185=FF$22,VLOOKUP($C185,Input!$A$8:$GZ$39,MATCH(FF$21,Input!$A$6:$GZ$6,0),FALSE),0)*IF(FF$109&gt;=MAX($FD$109:FE$109),MIN((FF$109-MAX($FD$109:FE$109)),(FF$109-FE$109)),0)</f>
        <v>0</v>
      </c>
      <c r="FG185" s="1">
        <f>+IF($E185=FG$22,VLOOKUP($C185,Input!$A$8:$GZ$39,MATCH(FG$21,Input!$A$6:$GZ$6,0),FALSE),0)*IF(FG$110&gt;=MAX($FD$110:FF$110),MIN((FG$110-MAX($FD$110:FF$110)),(FG$110-FF$110)),0)+IF($E185=FG$22,VLOOKUP($C185,Input!$A$8:$GZ$39,MATCH(FG$21,Input!$A$6:$GZ$6,0),FALSE),0)*IF(FG$109&gt;=MAX($FD$109:FF$109),MIN((FG$109-MAX($FD$109:FF$109)),(FG$109-FF$109)),0)</f>
        <v>0</v>
      </c>
      <c r="FH185" s="1">
        <f>+IF($E185=FH$22,VLOOKUP($C185,Input!$A$8:$GZ$39,MATCH(FH$21,Input!$A$6:$GZ$6,0),FALSE),0)*IF(FH$110&gt;=MAX($FD$110:FG$110),MIN((FH$110-MAX($FD$110:FG$110)),(FH$110-FG$110)),0)+IF($E185=FH$22,VLOOKUP($C185,Input!$A$8:$GZ$39,MATCH(FH$21,Input!$A$6:$GZ$6,0),FALSE),0)*IF(FH$109&gt;=MAX($FD$109:FG$109),MIN((FH$109-MAX($FD$109:FG$109)),(FH$109-FG$109)),0)</f>
        <v>0</v>
      </c>
      <c r="FI185" s="1">
        <f>+IF($E185=FI$22,VLOOKUP($C185,Input!$A$8:$GZ$39,MATCH(FI$21,Input!$A$6:$GZ$6,0),FALSE),0)*IF(FI$110&gt;=MAX($FD$110:FH$110),MIN((FI$110-MAX($FD$110:FH$110)),(FI$110-FH$110)),0)+IF($E185=FI$22,VLOOKUP($C185,Input!$A$8:$GZ$39,MATCH(FI$21,Input!$A$6:$GZ$6,0),FALSE),0)*IF(FI$109&gt;=MAX($FD$109:FH$109),MIN((FI$109-MAX($FD$109:FH$109)),(FI$109-FH$109)),0)</f>
        <v>0</v>
      </c>
      <c r="FJ185" s="1">
        <f>+IF($E185=FJ$22,VLOOKUP($C185,Input!$A$8:$GZ$39,MATCH(FJ$21,Input!$A$6:$GZ$6,0),FALSE),0)*IF(FJ$110&gt;=MAX($FD$110:FI$110),MIN((FJ$110-MAX($FD$110:FI$110)),(FJ$110-FI$110)),0)+IF($E185=FJ$22,VLOOKUP($C185,Input!$A$8:$GZ$39,MATCH(FJ$21,Input!$A$6:$GZ$6,0),FALSE),0)*IF(FJ$109&gt;=MAX($FD$109:FI$109),MIN((FJ$109-MAX($FD$109:FI$109)),(FJ$109-FI$109)),0)</f>
        <v>0</v>
      </c>
      <c r="FK185" s="1">
        <f>+IF($E185=FK$22,VLOOKUP($C185,Input!$A$8:$GZ$39,MATCH(FK$21,Input!$A$6:$GZ$6,0),FALSE),0)*IF(FK$110&gt;=MAX($FD$110:FJ$110),MIN((FK$110-MAX($FD$110:FJ$110)),(FK$110-FJ$110)),0)+IF($E185=FK$22,VLOOKUP($C185,Input!$A$8:$GZ$39,MATCH(FK$21,Input!$A$6:$GZ$6,0),FALSE),0)*IF(FK$109&gt;=MAX($FD$109:FJ$109),MIN((FK$109-MAX($FD$109:FJ$109)),(FK$109-FJ$109)),0)</f>
        <v>0</v>
      </c>
      <c r="FL185" s="1">
        <f>+IF($E185=FL$22,VLOOKUP($C185,Input!$A$8:$GZ$39,MATCH(FL$21,Input!$A$6:$GZ$6,0),FALSE),0)*IF(FL$110&gt;=MAX($FD$110:FK$110),MIN((FL$110-MAX($FD$110:FK$110)),(FL$110-FK$110)),0)+IF($E185=FL$22,VLOOKUP($C185,Input!$A$8:$GZ$39,MATCH(FL$21,Input!$A$6:$GZ$6,0),FALSE),0)*IF(FL$109&gt;=MAX($FD$109:FK$109),MIN((FL$109-MAX($FD$109:FK$109)),(FL$109-FK$109)),0)</f>
        <v>0</v>
      </c>
      <c r="FM185" s="1">
        <f>+IF($E185=FM$22,VLOOKUP($C185,Input!$A$8:$GZ$39,MATCH(FM$21,Input!$A$6:$GZ$6,0),FALSE),0)*IF(FM$110&gt;=MAX($FD$110:FL$110),MIN((FM$110-MAX($FD$110:FL$110)),(FM$110-FL$110)),0)+IF($E185=FM$22,VLOOKUP($C185,Input!$A$8:$GZ$39,MATCH(FM$21,Input!$A$6:$GZ$6,0),FALSE),0)*IF(FM$109&gt;=MAX($FD$109:FL$109),MIN((FM$109-MAX($FD$109:FL$109)),(FM$109-FL$109)),0)</f>
        <v>0</v>
      </c>
      <c r="FN185" s="1">
        <f>+IF($E185=FN$22,VLOOKUP($C185,Input!$A$8:$GZ$39,MATCH(FN$21,Input!$A$6:$GZ$6,0),FALSE),0)*IF(FN$110&gt;=MAX($FD$110:FM$110),MIN((FN$110-MAX($FD$110:FM$110)),(FN$110-FM$110)),0)+IF($E185=FN$22,VLOOKUP($C185,Input!$A$8:$GZ$39,MATCH(FN$21,Input!$A$6:$GZ$6,0),FALSE),0)*IF(FN$109&gt;=MAX($FD$109:FM$109),MIN((FN$109-MAX($FD$109:FM$109)),(FN$109-FM$109)),0)</f>
        <v>0</v>
      </c>
      <c r="FO185" s="1">
        <f>+IF($E185=FO$22,VLOOKUP($C185,Input!$A$8:$GZ$39,MATCH(FO$21,Input!$A$6:$GZ$6,0),FALSE),0)*IF(FO$110&gt;=MAX($FD$110:FN$110),MIN((FO$110-MAX($FD$110:FN$110)),(FO$110-FN$110)),0)+IF($E185=FO$22,VLOOKUP($C185,Input!$A$8:$GZ$39,MATCH(FO$21,Input!$A$6:$GZ$6,0),FALSE),0)*IF(FO$109&gt;=MAX($FD$109:FN$109),MIN((FO$109-MAX($FD$109:FN$109)),(FO$109-FN$109)),0)</f>
        <v>0</v>
      </c>
      <c r="FP185" s="1">
        <f>+IF($E185=FP$22,VLOOKUP($C185,Input!$A$8:$GZ$39,MATCH(FP$21,Input!$A$6:$GZ$6,0),FALSE),0)*IF(FP$110&gt;=MAX($FD$110:FO$110),MIN((FP$110-MAX($FD$110:FO$110)),(FP$110-FO$110)),0)+IF($E185=FP$22,VLOOKUP($C185,Input!$A$8:$GZ$39,MATCH(FP$21,Input!$A$6:$GZ$6,0),FALSE),0)*IF(FP$109&gt;=MAX($FD$109:FO$109),MIN((FP$109-MAX($FD$109:FO$109)),(FP$109-FO$109)),0)</f>
        <v>0</v>
      </c>
      <c r="FQ185" s="1">
        <f>+IF($E185=FQ$22,VLOOKUP($C185,Input!$A$8:$GZ$39,MATCH(FQ$21,Input!$A$6:$GZ$6,0),FALSE),0)*IF(FQ$110&gt;=MAX($FD$110:FP$110),MIN((FQ$110-MAX($FD$110:FP$110)),(FQ$110-FP$110)),0)+IF($E185=FQ$22,VLOOKUP($C185,Input!$A$8:$GZ$39,MATCH(FQ$21,Input!$A$6:$GZ$6,0),FALSE),0)*IF(FQ$109&gt;=MAX($FD$109:FP$109),MIN((FQ$109-MAX($FD$109:FP$109)),(FQ$109-FP$109)),0)</f>
        <v>0</v>
      </c>
      <c r="FR185" s="1">
        <f>+IF($E185=FR$22,VLOOKUP($C185,Input!$A$8:$GZ$39,MATCH(FR$21,Input!$A$6:$GZ$6,0),FALSE),0)*IF(FR$110&gt;=MAX($FD$110:FQ$110),MIN((FR$110-MAX($FD$110:FQ$110)),(FR$110-FQ$110)),0)+IF($E185=FR$22,VLOOKUP($C185,Input!$A$8:$GZ$39,MATCH(FR$21,Input!$A$6:$GZ$6,0),FALSE),0)*IF(FR$109&gt;=MAX($FD$109:FQ$109),MIN((FR$109-MAX($FD$109:FQ$109)),(FR$109-FQ$109)),0)</f>
        <v>0</v>
      </c>
      <c r="FS185" s="1">
        <f>+IF($E185=FS$22,VLOOKUP($C185,Input!$A$8:$GZ$39,MATCH(FS$21,Input!$A$6:$GZ$6,0),FALSE),0)*IF(FS$110&gt;=MAX($FD$110:FR$110),MIN((FS$110-MAX($FD$110:FR$110)),(FS$110-FR$110)),0)+IF($E185=FS$22,VLOOKUP($C185,Input!$A$8:$GZ$39,MATCH(FS$21,Input!$A$6:$GZ$6,0),FALSE),0)*IF(FS$109&gt;=MAX($FD$109:FR$109),MIN((FS$109-MAX($FD$109:FR$109)),(FS$109-FR$109)),0)</f>
        <v>0</v>
      </c>
      <c r="FT185" s="1">
        <f>+IF($E185=FT$22,VLOOKUP($C185,Input!$A$8:$GZ$39,MATCH(FT$21,Input!$A$6:$GZ$6,0),FALSE),0)*IF(FT$110&gt;=MAX($FD$110:FS$110),MIN((FT$110-MAX($FD$110:FS$110)),(FT$110-FS$110)),0)+IF($E185=FT$22,VLOOKUP($C185,Input!$A$8:$GZ$39,MATCH(FT$21,Input!$A$6:$GZ$6,0),FALSE),0)*IF(FT$109&gt;=MAX($FD$109:FS$109),MIN((FT$109-MAX($FD$109:FS$109)),(FT$109-FS$109)),0)</f>
        <v>0</v>
      </c>
      <c r="FU185" s="1">
        <f>+IF($E185=FU$22,VLOOKUP($C185,Input!$A$8:$GZ$39,MATCH(FU$21,Input!$A$6:$GZ$6,0),FALSE),0)*IF(FU$110&gt;=MAX($FD$110:FT$110),MIN((FU$110-MAX($FD$110:FT$110)),(FU$110-FT$110)),0)+IF($E185=FU$22,VLOOKUP($C185,Input!$A$8:$GZ$39,MATCH(FU$21,Input!$A$6:$GZ$6,0),FALSE),0)*IF(FU$109&gt;=MAX($FD$109:FT$109),MIN((FU$109-MAX($FD$109:FT$109)),(FU$109-FT$109)),0)</f>
        <v>0</v>
      </c>
      <c r="FV185" s="1">
        <f>+IF($E185=FV$22,VLOOKUP($C185,Input!$A$8:$GZ$39,MATCH(FV$21,Input!$A$6:$GZ$6,0),FALSE),0)*IF(FV$110&gt;=MAX($FD$110:FU$110),MIN((FV$110-MAX($FD$110:FU$110)),(FV$110-FU$110)),0)+IF($E185=FV$22,VLOOKUP($C185,Input!$A$8:$GZ$39,MATCH(FV$21,Input!$A$6:$GZ$6,0),FALSE),0)*IF(FV$109&gt;=MAX($FD$109:FU$109),MIN((FV$109-MAX($FD$109:FU$109)),(FV$109-FU$109)),0)</f>
        <v>0</v>
      </c>
      <c r="FW185" s="1">
        <f>+IF($E185=FW$22,VLOOKUP($C185,Input!$A$8:$GZ$39,MATCH(FW$21,Input!$A$6:$GZ$6,0),FALSE),0)*IF(FW$110&gt;=MAX($FD$110:FV$110),MIN((FW$110-MAX($FD$110:FV$110)),(FW$110-FV$110)),0)+IF($E185=FW$22,VLOOKUP($C185,Input!$A$8:$GZ$39,MATCH(FW$21,Input!$A$6:$GZ$6,0),FALSE),0)*IF(FW$109&gt;=MAX($FD$109:FV$109),MIN((FW$109-MAX($FD$109:FV$109)),(FW$109-FV$109)),0)</f>
        <v>0</v>
      </c>
      <c r="FX185" s="1">
        <f>+IF($E185=FX$22,VLOOKUP($C185,Input!$A$8:$GZ$39,MATCH(FX$21,Input!$A$6:$GZ$6,0),FALSE),0)*IF(FX$110&gt;=MAX($FD$110:FW$110),MIN((FX$110-MAX($FD$110:FW$110)),(FX$110-FW$110)),0)+IF($E185=FX$22,VLOOKUP($C185,Input!$A$8:$GZ$39,MATCH(FX$21,Input!$A$6:$GZ$6,0),FALSE),0)*IF(FX$109&gt;=MAX($FD$109:FW$109),MIN((FX$109-MAX($FD$109:FW$109)),(FX$109-FW$109)),0)</f>
        <v>0</v>
      </c>
      <c r="FY185" s="1">
        <f>+IF($E185=FY$22,VLOOKUP($C185,Input!$A$8:$GZ$39,MATCH(FY$21,Input!$A$6:$GZ$6,0),FALSE),0)*IF(FY$110&gt;=MAX($FD$110:FX$110),MIN((FY$110-MAX($FD$110:FX$110)),(FY$110-FX$110)),0)+IF($E185=FY$22,VLOOKUP($C185,Input!$A$8:$GZ$39,MATCH(FY$21,Input!$A$6:$GZ$6,0),FALSE),0)*IF(FY$109&gt;=MAX($FD$109:FX$109),MIN((FY$109-MAX($FD$109:FX$109)),(FY$109-FX$109)),0)</f>
        <v>0</v>
      </c>
      <c r="FZ185" s="1">
        <f>+IF($E185=FZ$22,VLOOKUP($C185,Input!$A$8:$GZ$39,MATCH(FZ$21,Input!$A$6:$GZ$6,0),FALSE),0)*IF(FZ$110&gt;=MAX($FD$110:FY$110),MIN((FZ$110-MAX($FD$110:FY$110)),(FZ$110-FY$110)),0)+IF($E185=FZ$22,VLOOKUP($C185,Input!$A$8:$GZ$39,MATCH(FZ$21,Input!$A$6:$GZ$6,0),FALSE),0)*IF(FZ$109&gt;=MAX($FD$109:FY$109),MIN((FZ$109-MAX($FD$109:FY$109)),(FZ$109-FY$109)),0)</f>
        <v>0</v>
      </c>
      <c r="GA185" s="1">
        <f>+IF($E185=GA$22,VLOOKUP($C185,Input!$A$8:$GZ$39,MATCH(GA$21,Input!$A$6:$GZ$6,0),FALSE),0)*IF(GA$110&gt;=MAX($FD$110:FZ$110),MIN((GA$110-MAX($FD$110:FZ$110)),(GA$110-FZ$110)),0)+IF($E185=GA$22,VLOOKUP($C185,Input!$A$8:$GZ$39,MATCH(GA$21,Input!$A$6:$GZ$6,0),FALSE),0)*IF(GA$109&gt;=MAX($FD$109:FZ$109),MIN((GA$109-MAX($FD$109:FZ$109)),(GA$109-FZ$109)),0)</f>
        <v>0</v>
      </c>
      <c r="GB185" s="1">
        <f>+IF($E185=GB$22,VLOOKUP($C185,Input!$A$8:$GZ$39,MATCH(GB$21,Input!$A$6:$GZ$6,0),FALSE),0)*IF(GB$110&gt;=MAX($FD$110:GA$110),MIN((GB$110-MAX($FD$110:GA$110)),(GB$110-GA$110)),0)+IF($E185=GB$22,VLOOKUP($C185,Input!$A$8:$GZ$39,MATCH(GB$21,Input!$A$6:$GZ$6,0),FALSE),0)*IF(GB$109&gt;=MAX($FD$109:GA$109),MIN((GB$109-MAX($FD$109:GA$109)),(GB$109-GA$109)),0)</f>
        <v>0</v>
      </c>
      <c r="GC185" s="1">
        <f>+IF($E185=GC$22,VLOOKUP($C185,Input!$A$8:$GZ$39,MATCH(GC$21,Input!$A$6:$GZ$6,0),FALSE),0)*IF(GC$110&gt;=MAX($FD$110:GB$110),MIN((GC$110-MAX($FD$110:GB$110)),(GC$110-GB$110)),0)+IF($E185=GC$22,VLOOKUP($C185,Input!$A$8:$GZ$39,MATCH(GC$21,Input!$A$6:$GZ$6,0),FALSE),0)*IF(GC$109&gt;=MAX($FD$109:GB$109),MIN((GC$109-MAX($FD$109:GB$109)),(GC$109-GB$109)),0)</f>
        <v>0</v>
      </c>
      <c r="GD185" s="1">
        <f>+IF($E185=GD$22,VLOOKUP($C185,Input!$A$8:$GZ$39,MATCH(GD$21,Input!$A$6:$GZ$6,0),FALSE),0)*IF(GD$110&gt;=MAX($FD$110:GC$110),MIN((GD$110-MAX($FD$110:GC$110)),(GD$110-GC$110)),0)+IF($E185=GD$22,VLOOKUP($C185,Input!$A$8:$GZ$39,MATCH(GD$21,Input!$A$6:$GZ$6,0),FALSE),0)*IF(GD$109&gt;=MAX($FD$109:GC$109),MIN((GD$109-MAX($FD$109:GC$109)),(GD$109-GC$109)),0)</f>
        <v>0</v>
      </c>
      <c r="GE185" s="1">
        <f>+IF($E185=GE$22,VLOOKUP($C185,Input!$A$8:$GZ$39,MATCH(GE$21,Input!$A$6:$GZ$6,0),FALSE),0)*IF(GE$110&gt;=MAX($FD$110:GD$110),MIN((GE$110-MAX($FD$110:GD$110)),(GE$110-GD$110)),0)+IF($E185=GE$22,VLOOKUP($C185,Input!$A$8:$GZ$39,MATCH(GE$21,Input!$A$6:$GZ$6,0),FALSE),0)*IF(GE$109&gt;=MAX($FD$109:GD$109),MIN((GE$109-MAX($FD$109:GD$109)),(GE$109-GD$109)),0)</f>
        <v>0</v>
      </c>
      <c r="GF185" s="1">
        <f>+IF($E185=GF$22,VLOOKUP($C185,Input!$A$8:$GZ$39,MATCH(GF$21,Input!$A$6:$GZ$6,0),FALSE),0)*IF(GF$110&gt;=MAX($FD$110:GE$110),MIN((GF$110-MAX($FD$110:GE$110)),(GF$110-GE$110)),0)+IF($E185=GF$22,VLOOKUP($C185,Input!$A$8:$GZ$39,MATCH(GF$21,Input!$A$6:$GZ$6,0),FALSE),0)*IF(GF$109&gt;=MAX($FD$109:GE$109),MIN((GF$109-MAX($FD$109:GE$109)),(GF$109-GE$109)),0)</f>
        <v>0</v>
      </c>
      <c r="GG185" s="1">
        <f>+IF($E185=GG$22,VLOOKUP($C185,Input!$A$8:$GZ$39,MATCH(GG$21,Input!$A$6:$GZ$6,0),FALSE),0)*IF(GG$110&gt;=MAX($FD$110:GF$110),MIN((GG$110-MAX($FD$110:GF$110)),(GG$110-GF$110)),0)+IF($E185=GG$22,VLOOKUP($C185,Input!$A$8:$GZ$39,MATCH(GG$21,Input!$A$6:$GZ$6,0),FALSE),0)*IF(GG$109&gt;=MAX($FD$109:GF$109),MIN((GG$109-MAX($FD$109:GF$109)),(GG$109-GF$109)),0)</f>
        <v>0</v>
      </c>
      <c r="GH185" s="1">
        <f>+IF($E185=GH$22,VLOOKUP($C185,Input!$A$8:$GZ$39,MATCH(GH$21,Input!$A$6:$GZ$6,0),FALSE),0)*IF(GH$110&gt;=MAX($FD$110:GG$110),MIN((GH$110-MAX($FD$110:GG$110)),(GH$110-GG$110)),0)+IF($E185=GH$22,VLOOKUP($C185,Input!$A$8:$GZ$39,MATCH(GH$21,Input!$A$6:$GZ$6,0),FALSE),0)*IF(GH$109&gt;=MAX($FD$109:GG$109),MIN((GH$109-MAX($FD$109:GG$109)),(GH$109-GG$109)),0)</f>
        <v>0</v>
      </c>
      <c r="GI185" s="1">
        <f>+IF($E185=GI$22,VLOOKUP($C185,Input!$A$8:$GZ$39,MATCH(GI$21,Input!$A$6:$GZ$6,0),FALSE),0)*IF(GI$110&gt;=MAX($FD$110:GH$110),MIN((GI$110-MAX($FD$110:GH$110)),(GI$110-GH$110)),0)+IF($E185=GI$22,VLOOKUP($C185,Input!$A$8:$GZ$39,MATCH(GI$21,Input!$A$6:$GZ$6,0),FALSE),0)*IF(GI$109&gt;=MAX($FD$109:GH$109),MIN((GI$109-MAX($FD$109:GH$109)),(GI$109-GH$109)),0)</f>
        <v>0</v>
      </c>
      <c r="GJ185" s="1">
        <f>+IF($E185=GJ$22,VLOOKUP($C185,Input!$A$8:$GZ$39,MATCH(GJ$21,Input!$A$6:$GZ$6,0),FALSE),0)*IF(GJ$110&gt;=MAX($FD$110:GI$110),MIN((GJ$110-MAX($FD$110:GI$110)),(GJ$110-GI$110)),0)+IF($E185=GJ$22,VLOOKUP($C185,Input!$A$8:$GZ$39,MATCH(GJ$21,Input!$A$6:$GZ$6,0),FALSE),0)*IF(GJ$109&gt;=MAX($FD$109:GI$109),MIN((GJ$109-MAX($FD$109:GI$109)),(GJ$109-GI$109)),0)</f>
        <v>0</v>
      </c>
      <c r="GK185" s="1">
        <f>+IF($E185=GK$22,VLOOKUP($C185,Input!$A$8:$GZ$39,MATCH(GK$21,Input!$A$6:$GZ$6,0),FALSE),0)*IF(GK$110&gt;=MAX($FD$110:GJ$110),MIN((GK$110-MAX($FD$110:GJ$110)),(GK$110-GJ$110)),0)+IF($E185=GK$22,VLOOKUP($C185,Input!$A$8:$GZ$39,MATCH(GK$21,Input!$A$6:$GZ$6,0),FALSE),0)*IF(GK$109&gt;=MAX($FD$109:GJ$109),MIN((GK$109-MAX($FD$109:GJ$109)),(GK$109-GJ$109)),0)</f>
        <v>0</v>
      </c>
      <c r="GL185" s="1">
        <f>+IF($E185=GL$22,VLOOKUP($C185,Input!$A$8:$GZ$39,MATCH(GL$21,Input!$A$6:$GZ$6,0),FALSE),0)*IF(GL$110&gt;=MAX($FD$110:GK$110),MIN((GL$110-MAX($FD$110:GK$110)),(GL$110-GK$110)),0)+IF($E185=GL$22,VLOOKUP($C185,Input!$A$8:$GZ$39,MATCH(GL$21,Input!$A$6:$GZ$6,0),FALSE),0)*IF(GL$109&gt;=MAX($FD$109:GK$109),MIN((GL$109-MAX($FD$109:GK$109)),(GL$109-GK$109)),0)</f>
        <v>0</v>
      </c>
      <c r="GM185" s="42"/>
      <c r="GN185" t="str">
        <f>VLOOKUP($C185,Input!$A$8:$GZ$39,MATCH(GN$21,Input!$A$6:$GZ$6,0),FALSE)</f>
        <v>NA</v>
      </c>
      <c r="GO185">
        <f>IF((VLOOKUP($C185,Input!$A$8:$GZ$39,MATCH(GO$21,Input!$A$6:$GZ$6,0),FALSE))="Y",$D185/VLOOKUP($C185,Input!$A$8:$GZ$39,MATCH(GP$21,Input!$A$6:$GZ$6,0),FALSE),0)</f>
        <v>0</v>
      </c>
      <c r="GP185">
        <f>IF((VLOOKUP($C185,Input!$A$8:$GZ$39,MATCH(GO$21,Input!$A$6:$GZ$6,0),FALSE))="Y",0,IF((VLOOKUP($C185,Input!$A$8:$GZ$39,MATCH(GP$21,Input!$A$6:$GZ$6,0),FALSE))&gt;0,$D185/VLOOKUP($C185,Input!$A$8:$GZ$39,MATCH(GP$21,Input!$A$6:$GZ$6,0),FALSE),0))</f>
        <v>0</v>
      </c>
      <c r="GQ185" s="1">
        <f>+IF($E185=GQ$22,VLOOKUP($C185,Input!$A$8:$GZ$39,MATCH(GQ$21,Input!$A$6:$GZ$6,0),FALSE),0)*IF(GQ$110&gt;=MAX($GP$110:GP$110),MIN((GQ$110-MAX($GP$110:GP$110)),(GQ$110-GP$110)),0)+IF($E185=GQ$22,VLOOKUP($C185,Input!$A$8:$GZ$39,MATCH(GQ$21,Input!$A$6:$GZ$6,0),FALSE),0)*IF(GQ$109&gt;=MAX($GP$109:GP$109),MIN((GQ$109-MAX($GP$109:GP$109)),(GQ$109-GP$109)),0)</f>
        <v>0</v>
      </c>
      <c r="GR185" s="1">
        <f>+IF($E185=GR$22,VLOOKUP($C185,Input!$A$8:$GZ$39,MATCH(GR$21,Input!$A$6:$GZ$6,0),FALSE),0)*IF(GR$110&gt;=MAX($GP$110:GQ$110),MIN((GR$110-MAX($GP$110:GQ$110)),(GR$110-GQ$110)),0)+IF($E185=GR$22,VLOOKUP($C185,Input!$A$8:$GZ$39,MATCH(GR$21,Input!$A$6:$GZ$6,0),FALSE),0)*IF(GR$109&gt;=MAX($GP$109:GQ$109),MIN((GR$109-MAX($GP$109:GQ$109)),(GR$109-GQ$109)),0)</f>
        <v>0</v>
      </c>
      <c r="GS185" s="1">
        <f>+IF($E185=GS$22,VLOOKUP($C185,Input!$A$8:$GZ$39,MATCH(GS$21,Input!$A$6:$GZ$6,0),FALSE),0)*IF(GS$110&gt;=MAX($GP$110:GR$110),MIN((GS$110-MAX($GP$110:GR$110)),(GS$110-GR$110)),0)+IF($E185=GS$22,VLOOKUP($C185,Input!$A$8:$GZ$39,MATCH(GS$21,Input!$A$6:$GZ$6,0),FALSE),0)*IF(GS$109&gt;=MAX($GP$109:GR$109),MIN((GS$109-MAX($GP$109:GR$109)),(GS$109-GR$109)),0)</f>
        <v>0</v>
      </c>
      <c r="GT185" s="1">
        <f>+IF($E185=GT$22,VLOOKUP($C185,Input!$A$8:$GZ$39,MATCH(GT$21,Input!$A$6:$GZ$6,0),FALSE),0)*IF(GT$110&gt;=MAX($GP$110:GS$110),MIN((GT$110-MAX($GP$110:GS$110)),(GT$110-GS$110)),0)+IF($E185=GT$22,VLOOKUP($C185,Input!$A$8:$GZ$39,MATCH(GT$21,Input!$A$6:$GZ$6,0),FALSE),0)*IF(GT$109&gt;=MAX($GP$109:GS$109),MIN((GT$109-MAX($GP$109:GS$109)),(GT$109-GS$109)),0)</f>
        <v>0</v>
      </c>
      <c r="GU185" s="1">
        <f>+IF($E185=GU$22,VLOOKUP($C185,Input!$A$8:$GZ$39,MATCH(GU$21,Input!$A$6:$GZ$6,0),FALSE),0)*IF(GU$110&gt;=MAX($GP$110:GT$110),MIN((GU$110-MAX($GP$110:GT$110)),(GU$110-GT$110)),0)+IF($E185=GU$22,VLOOKUP($C185,Input!$A$8:$GZ$39,MATCH(GU$21,Input!$A$6:$GZ$6,0),FALSE),0)*IF(GU$109&gt;=MAX($GP$109:GT$109),MIN((GU$109-MAX($GP$109:GT$109)),(GU$109-GT$109)),0)</f>
        <v>0</v>
      </c>
      <c r="GV185" s="1">
        <f>+IF($E185=GV$22,VLOOKUP($C185,Input!$A$8:$GZ$39,MATCH(GV$21,Input!$A$6:$GZ$6,0),FALSE),0)*IF(GV$110&gt;=MAX($GP$110:GU$110),MIN((GV$110-MAX($GP$110:GU$110)),(GV$110-GU$110)),0)+IF($E185=GV$22,VLOOKUP($C185,Input!$A$8:$GZ$39,MATCH(GV$21,Input!$A$6:$GZ$6,0),FALSE),0)*IF(GV$109&gt;=MAX($GP$109:GU$109),MIN((GV$109-MAX($GP$109:GU$109)),(GV$109-GU$109)),0)</f>
        <v>0</v>
      </c>
      <c r="GW185" s="1">
        <f>+IF($E185=GW$22,VLOOKUP($C185,Input!$A$8:$GZ$39,MATCH(GW$21,Input!$A$6:$GZ$6,0),FALSE),0)*IF(GW$110&gt;=MAX($GP$110:GV$110),MIN((GW$110-MAX($GP$110:GV$110)),(GW$110-GV$110)),0)+IF($E185=GW$22,VLOOKUP($C185,Input!$A$8:$GZ$39,MATCH(GW$21,Input!$A$6:$GZ$6,0),FALSE),0)*IF(GW$109&gt;=MAX($GP$109:GV$109),MIN((GW$109-MAX($GP$109:GV$109)),(GW$109-GV$109)),0)</f>
        <v>0</v>
      </c>
      <c r="GX185" s="1">
        <f>+IF($E185=GX$22,VLOOKUP($C185,Input!$A$8:$GZ$39,MATCH(GX$21,Input!$A$6:$GZ$6,0),FALSE),0)*IF(GX$110&gt;=MAX($GP$110:GW$110),MIN((GX$110-MAX($GP$110:GW$110)),(GX$110-GW$110)),0)+IF($E185=GX$22,VLOOKUP($C185,Input!$A$8:$GZ$39,MATCH(GX$21,Input!$A$6:$GZ$6,0),FALSE),0)*IF(GX$109&gt;=MAX($GP$109:GW$109),MIN((GX$109-MAX($GP$109:GW$109)),(GX$109-GW$109)),0)</f>
        <v>0</v>
      </c>
      <c r="GY185" s="1">
        <f>+IF($E185=GY$22,VLOOKUP($C185,Input!$A$8:$GZ$39,MATCH(GY$21,Input!$A$6:$GZ$6,0),FALSE),0)*IF(GY$110&gt;=MAX($GP$110:GX$110),MIN((GY$110-MAX($GP$110:GX$110)),(GY$110-GX$110)),0)+IF($E185=GY$22,VLOOKUP($C185,Input!$A$8:$GZ$39,MATCH(GY$21,Input!$A$6:$GZ$6,0),FALSE),0)*IF(GY$109&gt;=MAX($GP$109:GX$109),MIN((GY$109-MAX($GP$109:GX$109)),(GY$109-GX$109)),0)</f>
        <v>0</v>
      </c>
      <c r="GZ185" s="1">
        <f>+IF($E185=GZ$22,VLOOKUP($C185,Input!$A$8:$GZ$39,MATCH(GZ$21,Input!$A$6:$GZ$6,0),FALSE),0)*IF(GZ$110&gt;=MAX($GP$110:GY$110),MIN((GZ$110-MAX($GP$110:GY$110)),(GZ$110-GY$110)),0)+IF($E185=GZ$22,VLOOKUP($C185,Input!$A$8:$GZ$39,MATCH(GZ$21,Input!$A$6:$GZ$6,0),FALSE),0)*IF(GZ$109&gt;=MAX($GP$109:GY$109),MIN((GZ$109-MAX($GP$109:GY$109)),(GZ$109-GY$109)),0)</f>
        <v>0</v>
      </c>
      <c r="HA185" s="1">
        <f>+IF($E185=HA$22,VLOOKUP($C185,Input!$A$8:$GZ$39,MATCH(HA$21,Input!$A$6:$GZ$6,0),FALSE),0)*IF(HA$110&gt;=MAX($GP$110:GZ$110),MIN((HA$110-MAX($GP$110:GZ$110)),(HA$110-GZ$110)),0)+IF($E185=HA$22,VLOOKUP($C185,Input!$A$8:$GZ$39,MATCH(HA$21,Input!$A$6:$GZ$6,0),FALSE),0)*IF(HA$109&gt;=MAX($GP$109:GZ$109),MIN((HA$109-MAX($GP$109:GZ$109)),(HA$109-GZ$109)),0)</f>
        <v>0</v>
      </c>
      <c r="HB185" s="1">
        <f>+IF($E185=HB$22,VLOOKUP($C185,Input!$A$8:$GZ$39,MATCH(HB$21,Input!$A$6:$GZ$6,0),FALSE),0)*IF(HB$110&gt;=MAX($GP$110:HA$110),MIN((HB$110-MAX($GP$110:HA$110)),(HB$110-HA$110)),0)+IF($E185=HB$22,VLOOKUP($C185,Input!$A$8:$GZ$39,MATCH(HB$21,Input!$A$6:$GZ$6,0),FALSE),0)*IF(HB$109&gt;=MAX($GP$109:HA$109),MIN((HB$109-MAX($GP$109:HA$109)),(HB$109-HA$109)),0)</f>
        <v>0</v>
      </c>
      <c r="HC185" s="1">
        <f>+IF($E185=HC$22,VLOOKUP($C185,Input!$A$8:$GZ$39,MATCH(HC$21,Input!$A$6:$GZ$6,0),FALSE),0)*IF(HC$110&gt;=MAX($GP$110:HB$110),MIN((HC$110-MAX($GP$110:HB$110)),(HC$110-HB$110)),0)+IF($E185=HC$22,VLOOKUP($C185,Input!$A$8:$GZ$39,MATCH(HC$21,Input!$A$6:$GZ$6,0),FALSE),0)*IF(HC$109&gt;=MAX($GP$109:HB$109),MIN((HC$109-MAX($GP$109:HB$109)),(HC$109-HB$109)),0)</f>
        <v>0</v>
      </c>
      <c r="HD185" s="1">
        <f>+IF($E185=HD$22,VLOOKUP($C185,Input!$A$8:$GZ$39,MATCH(HD$21,Input!$A$6:$GZ$6,0),FALSE),0)*IF(HD$110&gt;=MAX($GP$110:HC$110),MIN((HD$110-MAX($GP$110:HC$110)),(HD$110-HC$110)),0)+IF($E185=HD$22,VLOOKUP($C185,Input!$A$8:$GZ$39,MATCH(HD$21,Input!$A$6:$GZ$6,0),FALSE),0)*IF(HD$109&gt;=MAX($GP$109:HC$109),MIN((HD$109-MAX($GP$109:HC$109)),(HD$109-HC$109)),0)</f>
        <v>0</v>
      </c>
      <c r="HE185" s="1">
        <f>+IF($E185=HE$22,VLOOKUP($C185,Input!$A$8:$GZ$39,MATCH(HE$21,Input!$A$6:$GZ$6,0),FALSE),0)*IF(HE$110&gt;=MAX($GP$110:HD$110),MIN((HE$110-MAX($GP$110:HD$110)),(HE$110-HD$110)),0)+IF($E185=HE$22,VLOOKUP($C185,Input!$A$8:$GZ$39,MATCH(HE$21,Input!$A$6:$GZ$6,0),FALSE),0)*IF(HE$109&gt;=MAX($GP$109:HD$109),MIN((HE$109-MAX($GP$109:HD$109)),(HE$109-HD$109)),0)</f>
        <v>0</v>
      </c>
      <c r="HF185" s="1">
        <f>+IF($E185=HF$22,VLOOKUP($C185,Input!$A$8:$GZ$39,MATCH(HF$21,Input!$A$6:$GZ$6,0),FALSE),0)*IF(HF$110&gt;=MAX($GP$110:HE$110),MIN((HF$110-MAX($GP$110:HE$110)),(HF$110-HE$110)),0)+IF($E185=HF$22,VLOOKUP($C185,Input!$A$8:$GZ$39,MATCH(HF$21,Input!$A$6:$GZ$6,0),FALSE),0)*IF(HF$109&gt;=MAX($GP$109:HE$109),MIN((HF$109-MAX($GP$109:HE$109)),(HF$109-HE$109)),0)</f>
        <v>0</v>
      </c>
      <c r="HG185" s="1">
        <f>+IF($E185=HG$22,VLOOKUP($C185,Input!$A$8:$GZ$39,MATCH(HG$21,Input!$A$6:$GZ$6,0),FALSE),0)*IF(HG$110&gt;=MAX($GP$110:HF$110),MIN((HG$110-MAX($GP$110:HF$110)),(HG$110-HF$110)),0)+IF($E185=HG$22,VLOOKUP($C185,Input!$A$8:$GZ$39,MATCH(HG$21,Input!$A$6:$GZ$6,0),FALSE),0)*IF(HG$109&gt;=MAX($GP$109:HF$109),MIN((HG$109-MAX($GP$109:HF$109)),(HG$109-HF$109)),0)</f>
        <v>0</v>
      </c>
      <c r="HH185" s="1">
        <f>+IF($E185=HH$22,VLOOKUP($C185,Input!$A$8:$GZ$39,MATCH(HH$21,Input!$A$6:$GZ$6,0),FALSE),0)*IF(HH$110&gt;=MAX($GP$110:HG$110),MIN((HH$110-MAX($GP$110:HG$110)),(HH$110-HG$110)),0)+IF($E185=HH$22,VLOOKUP($C185,Input!$A$8:$GZ$39,MATCH(HH$21,Input!$A$6:$GZ$6,0),FALSE),0)*IF(HH$109&gt;=MAX($GP$109:HG$109),MIN((HH$109-MAX($GP$109:HG$109)),(HH$109-HG$109)),0)</f>
        <v>0</v>
      </c>
      <c r="HI185" s="1">
        <f>+IF($E185=HI$22,VLOOKUP($C185,Input!$A$8:$GZ$39,MATCH(HI$21,Input!$A$6:$GZ$6,0),FALSE),0)*IF(HI$110&gt;=MAX($GP$110:HH$110),MIN((HI$110-MAX($GP$110:HH$110)),(HI$110-HH$110)),0)+IF($E185=HI$22,VLOOKUP($C185,Input!$A$8:$GZ$39,MATCH(HI$21,Input!$A$6:$GZ$6,0),FALSE),0)*IF(HI$109&gt;=MAX($GP$109:HH$109),MIN((HI$109-MAX($GP$109:HH$109)),(HI$109-HH$109)),0)</f>
        <v>0</v>
      </c>
      <c r="HJ185" s="1">
        <f>+IF($E185=HJ$22,VLOOKUP($C185,Input!$A$8:$GZ$39,MATCH(HJ$21,Input!$A$6:$GZ$6,0),FALSE),0)*IF(HJ$110&gt;=MAX($GP$110:HI$110),MIN((HJ$110-MAX($GP$110:HI$110)),(HJ$110-HI$110)),0)+IF($E185=HJ$22,VLOOKUP($C185,Input!$A$8:$GZ$39,MATCH(HJ$21,Input!$A$6:$GZ$6,0),FALSE),0)*IF(HJ$109&gt;=MAX($GP$109:HI$109),MIN((HJ$109-MAX($GP$109:HI$109)),(HJ$109-HI$109)),0)</f>
        <v>0</v>
      </c>
      <c r="HK185" s="1">
        <f>+IF($E185=HK$22,VLOOKUP($C185,Input!$A$8:$GZ$39,MATCH(HK$21,Input!$A$6:$GZ$6,0),FALSE),0)*IF(HK$110&gt;=MAX($GP$110:HJ$110),MIN((HK$110-MAX($GP$110:HJ$110)),(HK$110-HJ$110)),0)+IF($E185=HK$22,VLOOKUP($C185,Input!$A$8:$GZ$39,MATCH(HK$21,Input!$A$6:$GZ$6,0),FALSE),0)*IF(HK$109&gt;=MAX($GP$109:HJ$109),MIN((HK$109-MAX($GP$109:HJ$109)),(HK$109-HJ$109)),0)</f>
        <v>0</v>
      </c>
      <c r="HL185" s="1">
        <f>+IF($E185=HL$22,VLOOKUP($C185,Input!$A$8:$GZ$39,MATCH(HL$21,Input!$A$6:$GZ$6,0),FALSE),0)*IF(HL$110&gt;=MAX($GP$110:HK$110),MIN((HL$110-MAX($GP$110:HK$110)),(HL$110-HK$110)),0)+IF($E185=HL$22,VLOOKUP($C185,Input!$A$8:$GZ$39,MATCH(HL$21,Input!$A$6:$GZ$6,0),FALSE),0)*IF(HL$109&gt;=MAX($GP$109:HK$109),MIN((HL$109-MAX($GP$109:HK$109)),(HL$109-HK$109)),0)</f>
        <v>0</v>
      </c>
      <c r="HM185" s="1">
        <f>+IF($E185=HM$22,VLOOKUP($C185,Input!$A$8:$GZ$39,MATCH(HM$21,Input!$A$6:$GZ$6,0),FALSE),0)*IF(HM$110&gt;=MAX($GP$110:HL$110),MIN((HM$110-MAX($GP$110:HL$110)),(HM$110-HL$110)),0)+IF($E185=HM$22,VLOOKUP($C185,Input!$A$8:$GZ$39,MATCH(HM$21,Input!$A$6:$GZ$6,0),FALSE),0)*IF(HM$109&gt;=MAX($GP$109:HL$109),MIN((HM$109-MAX($GP$109:HL$109)),(HM$109-HL$109)),0)</f>
        <v>0</v>
      </c>
      <c r="HN185" s="1">
        <f>+IF($E185=HN$22,VLOOKUP($C185,Input!$A$8:$GZ$39,MATCH(HN$21,Input!$A$6:$GZ$6,0),FALSE),0)*IF(HN$110&gt;=MAX($GP$110:HM$110),MIN((HN$110-MAX($GP$110:HM$110)),(HN$110-HM$110)),0)+IF($E185=HN$22,VLOOKUP($C185,Input!$A$8:$GZ$39,MATCH(HN$21,Input!$A$6:$GZ$6,0),FALSE),0)*IF(HN$109&gt;=MAX($GP$109:HM$109),MIN((HN$109-MAX($GP$109:HM$109)),(HN$109-HM$109)),0)</f>
        <v>0</v>
      </c>
      <c r="HO185" s="1">
        <f>+IF($E185=HO$22,VLOOKUP($C185,Input!$A$8:$GZ$39,MATCH(HO$21,Input!$A$6:$GZ$6,0),FALSE),0)*IF(HO$110&gt;=MAX($GP$110:HN$110),MIN((HO$110-MAX($GP$110:HN$110)),(HO$110-HN$110)),0)+IF($E185=HO$22,VLOOKUP($C185,Input!$A$8:$GZ$39,MATCH(HO$21,Input!$A$6:$GZ$6,0),FALSE),0)*IF(HO$109&gt;=MAX($GP$109:HN$109),MIN((HO$109-MAX($GP$109:HN$109)),(HO$109-HN$109)),0)</f>
        <v>0</v>
      </c>
      <c r="HP185" s="1">
        <f>+IF($E185=HP$22,VLOOKUP($C185,Input!$A$8:$GZ$39,MATCH(HP$21,Input!$A$6:$GZ$6,0),FALSE),0)*IF(HP$110&gt;=MAX($GP$110:HO$110),MIN((HP$110-MAX($GP$110:HO$110)),(HP$110-HO$110)),0)+IF($E185=HP$22,VLOOKUP($C185,Input!$A$8:$GZ$39,MATCH(HP$21,Input!$A$6:$GZ$6,0),FALSE),0)*IF(HP$109&gt;=MAX($GP$109:HO$109),MIN((HP$109-MAX($GP$109:HO$109)),(HP$109-HO$109)),0)</f>
        <v>0</v>
      </c>
      <c r="HQ185" s="1">
        <f>+IF($E185=HQ$22,VLOOKUP($C185,Input!$A$8:$GZ$39,MATCH(HQ$21,Input!$A$6:$GZ$6,0),FALSE),0)*IF(HQ$110&gt;=MAX($GP$110:HP$110),MIN((HQ$110-MAX($GP$110:HP$110)),(HQ$110-HP$110)),0)+IF($E185=HQ$22,VLOOKUP($C185,Input!$A$8:$GZ$39,MATCH(HQ$21,Input!$A$6:$GZ$6,0),FALSE),0)*IF(HQ$109&gt;=MAX($GP$109:HP$109),MIN((HQ$109-MAX($GP$109:HP$109)),(HQ$109-HP$109)),0)</f>
        <v>0</v>
      </c>
      <c r="HR185" s="1">
        <f>+IF($E185=HR$22,VLOOKUP($C185,Input!$A$8:$GZ$39,MATCH(HR$21,Input!$A$6:$GZ$6,0),FALSE),0)*IF(HR$110&gt;=MAX($GP$110:HQ$110),MIN((HR$110-MAX($GP$110:HQ$110)),(HR$110-HQ$110)),0)+IF($E185=HR$22,VLOOKUP($C185,Input!$A$8:$GZ$39,MATCH(HR$21,Input!$A$6:$GZ$6,0),FALSE),0)*IF(HR$109&gt;=MAX($GP$109:HQ$109),MIN((HR$109-MAX($GP$109:HQ$109)),(HR$109-HQ$109)),0)</f>
        <v>0</v>
      </c>
      <c r="HS185" s="1">
        <f>+IF($E185=HS$22,VLOOKUP($C185,Input!$A$8:$GZ$39,MATCH(HS$21,Input!$A$6:$GZ$6,0),FALSE),0)*IF(HS$110&gt;=MAX($GP$110:HR$110),MIN((HS$110-MAX($GP$110:HR$110)),(HS$110-HR$110)),0)+IF($E185=HS$22,VLOOKUP($C185,Input!$A$8:$GZ$39,MATCH(HS$21,Input!$A$6:$GZ$6,0),FALSE),0)*IF(HS$109&gt;=MAX($GP$109:HR$109),MIN((HS$109-MAX($GP$109:HR$109)),(HS$109-HR$109)),0)</f>
        <v>0</v>
      </c>
      <c r="HT185" s="1">
        <f>+IF($E185=HT$22,VLOOKUP($C185,Input!$A$8:$GZ$39,MATCH(HT$21,Input!$A$6:$GZ$6,0),FALSE),0)*IF(HT$110&gt;=MAX($GP$110:HS$110),MIN((HT$110-MAX($GP$110:HS$110)),(HT$110-HS$110)),0)+IF($E185=HT$22,VLOOKUP($C185,Input!$A$8:$GZ$39,MATCH(HT$21,Input!$A$6:$GZ$6,0),FALSE),0)*IF(HT$109&gt;=MAX($GP$109:HS$109),MIN((HT$109-MAX($GP$109:HS$109)),(HT$109-HS$109)),0)</f>
        <v>0</v>
      </c>
      <c r="HU185" s="1">
        <f>+IF($E185=HU$22,VLOOKUP($C185,Input!$A$8:$GZ$39,MATCH(HU$21,Input!$A$6:$GZ$6,0),FALSE),0)*IF(HU$110&gt;=MAX($GP$110:HT$110),MIN((HU$110-MAX($GP$110:HT$110)),(HU$110-HT$110)),0)+IF($E185=HU$22,VLOOKUP($C185,Input!$A$8:$GZ$39,MATCH(HU$21,Input!$A$6:$GZ$6,0),FALSE),0)*IF(HU$109&gt;=MAX($GP$109:HT$109),MIN((HU$109-MAX($GP$109:HT$109)),(HU$109-HT$109)),0)</f>
        <v>0</v>
      </c>
      <c r="HV185" s="1">
        <f>+IF($E185=HV$22,VLOOKUP($C185,Input!$A$8:$GZ$39,MATCH(HV$21,Input!$A$6:$GZ$6,0),FALSE),0)*IF(HV$110&gt;=MAX($GP$110:HU$110),MIN((HV$110-MAX($GP$110:HU$110)),(HV$110-HU$110)),0)+IF($E185=HV$22,VLOOKUP($C185,Input!$A$8:$GZ$39,MATCH(HV$21,Input!$A$6:$GZ$6,0),FALSE),0)*IF(HV$109&gt;=MAX($GP$109:HU$109),MIN((HV$109-MAX($GP$109:HU$109)),(HV$109-HU$109)),0)</f>
        <v>0</v>
      </c>
      <c r="HW185" s="1">
        <f>+IF($E185=HW$22,VLOOKUP($C185,Input!$A$8:$GZ$39,MATCH(HW$21,Input!$A$6:$GZ$6,0),FALSE),0)*IF(HW$110&gt;=MAX($GP$110:HV$110),MIN((HW$110-MAX($GP$110:HV$110)),(HW$110-HV$110)),0)+IF($E185=HW$22,VLOOKUP($C185,Input!$A$8:$GZ$39,MATCH(HW$21,Input!$A$6:$GZ$6,0),FALSE),0)*IF(HW$109&gt;=MAX($GP$109:HV$109),MIN((HW$109-MAX($GP$109:HV$109)),(HW$109-HV$109)),0)</f>
        <v>0</v>
      </c>
      <c r="HX185" s="1">
        <f>+IF($E185=HX$22,VLOOKUP($C185,Input!$A$8:$GZ$39,MATCH(HX$21,Input!$A$6:$GZ$6,0),FALSE),0)*IF(HX$110&gt;=MAX($GP$110:HW$110),MIN((HX$110-MAX($GP$110:HW$110)),(HX$110-HW$110)),0)+IF($E185=HX$22,VLOOKUP($C185,Input!$A$8:$GZ$39,MATCH(HX$21,Input!$A$6:$GZ$6,0),FALSE),0)*IF(HX$109&gt;=MAX($GP$109:HW$109),MIN((HX$109-MAX($GP$109:HW$109)),(HX$109-HW$109)),0)</f>
        <v>0</v>
      </c>
      <c r="HY185" s="1">
        <f>+IF($E185=HY$22,VLOOKUP($C185,Input!$A$8:$GZ$39,MATCH(HY$21,Input!$A$6:$GZ$6,0),FALSE),0)*IF(HY$110&gt;=MAX($GP$110:HX$110),MIN((HY$110-MAX($GP$110:HX$110)),(HY$110-HX$110)),0)+IF($E185=HY$22,VLOOKUP($C185,Input!$A$8:$GZ$39,MATCH(HY$21,Input!$A$6:$GZ$6,0),FALSE),0)*IF(HY$109&gt;=MAX($GP$109:HX$109),MIN((HY$109-MAX($GP$109:HX$109)),(HY$109-HX$109)),0)</f>
        <v>0</v>
      </c>
      <c r="HZ185" s="42"/>
      <c r="IA185" t="str">
        <f>VLOOKUP($C185,Input!$A$8:$IA$39,MATCH(IA$21,Input!$A$6:$IA$6,0),FALSE)</f>
        <v>NA</v>
      </c>
      <c r="IB185" s="132">
        <f>IF((VLOOKUP($C185,Input!$A$8:$IA$39,MATCH(IB$21,Input!$A$6:$IA$6,0),FALSE))="Y",$D185/VLOOKUP($C185,Input!$A$8:$IA$39,MATCH(IC$21,Input!$A$6:$IA$6,0),FALSE),0)</f>
        <v>0</v>
      </c>
      <c r="IC185" s="132">
        <f>IF((VLOOKUP($C185,Input!$A$8:$IA$39,MATCH(IB$21,Input!$A$6:$IA$6,0),FALSE))="Y",0,IF((VLOOKUP($C185,Input!$A$8:$IA$39,MATCH(IC$21,Input!$A$6:$IA$6,0),FALSE))&gt;0,$D185/VLOOKUP($C185,Input!$A$8:$IA$39,MATCH(IC$21,Input!$A$6:$IA$6,0),FALSE),0))</f>
        <v>0</v>
      </c>
      <c r="ID185" s="1">
        <f>+IF($E185=ID$22,VLOOKUP($C185,Input!$A$8:$IA$39,MATCH(ID$21,Input!$A$6:$IA$6,0),FALSE),0)*IF(ID$110&gt;=MAX($IC$110:IC$110),MIN((ID$110-MAX($IC$110:IC$110)),(ID$110-IC$110)),0)+IF($E185=ID$22,VLOOKUP($C185,Input!$A$8:$IA$39,MATCH(ID$21,Input!$A$6:$IA$6,0),FALSE),0)*IF(ID$109&gt;=MAX($IC$109:IC$109),MIN((ID$109-MAX($IC$109:IC$109)),(ID$109-IC$109)),0)</f>
        <v>0</v>
      </c>
      <c r="IE185" s="1">
        <f>+IF($E185=IE$22,VLOOKUP($C185,Input!$A$8:$IA$39,MATCH(IE$21,Input!$A$6:$IA$6,0),FALSE),0)*IF(IE$110&gt;=MAX($IC$110:ID$110),MIN((IE$110-MAX($IC$110:ID$110)),(IE$110-ID$110)),0)+IF($E185=IE$22,VLOOKUP($C185,Input!$A$8:$IA$39,MATCH(IE$21,Input!$A$6:$IA$6,0),FALSE),0)*IF(IE$109&gt;=MAX($IC$109:ID$109),MIN((IE$109-MAX($IC$109:ID$109)),(IE$109-ID$109)),0)</f>
        <v>0</v>
      </c>
      <c r="IF185" s="1">
        <f>+IF($E185=IF$22,VLOOKUP($C185,Input!$A$8:$IA$39,MATCH(IF$21,Input!$A$6:$IA$6,0),FALSE),0)*IF(IF$110&gt;=MAX($IC$110:IE$110),MIN((IF$110-MAX($IC$110:IE$110)),(IF$110-IE$110)),0)+IF($E185=IF$22,VLOOKUP($C185,Input!$A$8:$IA$39,MATCH(IF$21,Input!$A$6:$IA$6,0),FALSE),0)*IF(IF$109&gt;=MAX($IC$109:IE$109),MIN((IF$109-MAX($IC$109:IE$109)),(IF$109-IE$109)),0)</f>
        <v>0</v>
      </c>
      <c r="IG185" s="1">
        <f>+IF($E185=IG$22,VLOOKUP($C185,Input!$A$8:$IA$39,MATCH(IG$21,Input!$A$6:$IA$6,0),FALSE),0)*IF(IG$110&gt;=MAX($IC$110:IF$110),MIN((IG$110-MAX($IC$110:IF$110)),(IG$110-IF$110)),0)+IF($E185=IG$22,VLOOKUP($C185,Input!$A$8:$IA$39,MATCH(IG$21,Input!$A$6:$IA$6,0),FALSE),0)*IF(IG$109&gt;=MAX($IC$109:IF$109),MIN((IG$109-MAX($IC$109:IF$109)),(IG$109-IF$109)),0)</f>
        <v>0</v>
      </c>
      <c r="IH185" s="1">
        <f>+IF($E185=IH$22,VLOOKUP($C185,Input!$A$8:$IA$39,MATCH(IH$21,Input!$A$6:$IA$6,0),FALSE),0)*IF(IH$110&gt;=MAX($IC$110:IG$110),MIN((IH$110-MAX($IC$110:IG$110)),(IH$110-IG$110)),0)+IF($E185=IH$22,VLOOKUP($C185,Input!$A$8:$IA$39,MATCH(IH$21,Input!$A$6:$IA$6,0),FALSE),0)*IF(IH$109&gt;=MAX($IC$109:IG$109),MIN((IH$109-MAX($IC$109:IG$109)),(IH$109-IG$109)),0)</f>
        <v>0</v>
      </c>
      <c r="II185" s="1">
        <f>+IF($E185=II$22,VLOOKUP($C185,Input!$A$8:$IA$39,MATCH(II$21,Input!$A$6:$IA$6,0),FALSE),0)*IF(II$110&gt;=MAX($IC$110:IH$110),MIN((II$110-MAX($IC$110:IH$110)),(II$110-IH$110)),0)+IF($E185=II$22,VLOOKUP($C185,Input!$A$8:$IA$39,MATCH(II$21,Input!$A$6:$IA$6,0),FALSE),0)*IF(II$109&gt;=MAX($IC$109:IH$109),MIN((II$109-MAX($IC$109:IH$109)),(II$109-IH$109)),0)</f>
        <v>0</v>
      </c>
      <c r="IJ185" s="1">
        <f>+IF($E185=IJ$22,VLOOKUP($C185,Input!$A$8:$IA$39,MATCH(IJ$21,Input!$A$6:$IA$6,0),FALSE),0)*IF(IJ$110&gt;=MAX($IC$110:II$110),MIN((IJ$110-MAX($IC$110:II$110)),(IJ$110-II$110)),0)+IF($E185=IJ$22,VLOOKUP($C185,Input!$A$8:$IA$39,MATCH(IJ$21,Input!$A$6:$IA$6,0),FALSE),0)*IF(IJ$109&gt;=MAX($IC$109:II$109),MIN((IJ$109-MAX($IC$109:II$109)),(IJ$109-II$109)),0)</f>
        <v>0</v>
      </c>
      <c r="IK185" s="1">
        <f>+IF($E185=IK$22,VLOOKUP($C185,Input!$A$8:$IA$39,MATCH(IK$21,Input!$A$6:$IA$6,0),FALSE),0)*IF(IK$110&gt;=MAX($IC$110:IJ$110),MIN((IK$110-MAX($IC$110:IJ$110)),(IK$110-IJ$110)),0)+IF($E185=IK$22,VLOOKUP($C185,Input!$A$8:$IA$39,MATCH(IK$21,Input!$A$6:$IA$6,0),FALSE),0)*IF(IK$109&gt;=MAX($IC$109:IJ$109),MIN((IK$109-MAX($IC$109:IJ$109)),(IK$109-IJ$109)),0)</f>
        <v>0</v>
      </c>
      <c r="IL185" s="1">
        <f>+IF($E185=IL$22,VLOOKUP($C185,Input!$A$8:$IA$39,MATCH(IL$21,Input!$A$6:$IA$6,0),FALSE),0)*IF(IL$110&gt;=MAX($IC$110:IK$110),MIN((IL$110-MAX($IC$110:IK$110)),(IL$110-IK$110)),0)+IF($E185=IL$22,VLOOKUP($C185,Input!$A$8:$IA$39,MATCH(IL$21,Input!$A$6:$IA$6,0),FALSE),0)*IF(IL$109&gt;=MAX($IC$109:IK$109),MIN((IL$109-MAX($IC$109:IK$109)),(IL$109-IK$109)),0)</f>
        <v>0</v>
      </c>
      <c r="IM185" s="1">
        <f>+IF($E185=IM$22,VLOOKUP($C185,Input!$A$8:$IA$39,MATCH(IM$21,Input!$A$6:$IA$6,0),FALSE),0)*IF(IM$110&gt;=MAX($IC$110:IL$110),MIN((IM$110-MAX($IC$110:IL$110)),(IM$110-IL$110)),0)+IF($E185=IM$22,VLOOKUP($C185,Input!$A$8:$IA$39,MATCH(IM$21,Input!$A$6:$IA$6,0),FALSE),0)*IF(IM$109&gt;=MAX($IC$109:IL$109),MIN((IM$109-MAX($IC$109:IL$109)),(IM$109-IL$109)),0)</f>
        <v>0</v>
      </c>
      <c r="IN185" s="1">
        <f>+IF($E185=IN$22,VLOOKUP($C185,Input!$A$8:$IA$39,MATCH(IN$21,Input!$A$6:$IA$6,0),FALSE),0)*IF(IN$110&gt;=MAX($IC$110:IM$110),MIN((IN$110-MAX($IC$110:IM$110)),(IN$110-IM$110)),0)+IF($E185=IN$22,VLOOKUP($C185,Input!$A$8:$IA$39,MATCH(IN$21,Input!$A$6:$IA$6,0),FALSE),0)*IF(IN$109&gt;=MAX($IC$109:IM$109),MIN((IN$109-MAX($IC$109:IM$109)),(IN$109-IM$109)),0)</f>
        <v>0</v>
      </c>
      <c r="IO185" s="1">
        <f>+IF($E185=IO$22,VLOOKUP($C185,Input!$A$8:$IA$39,MATCH(IO$21,Input!$A$6:$IA$6,0),FALSE),0)*IF(IO$110&gt;=MAX($IC$110:IN$110),MIN((IO$110-MAX($IC$110:IN$110)),(IO$110-IN$110)),0)+IF($E185=IO$22,VLOOKUP($C185,Input!$A$8:$IA$39,MATCH(IO$21,Input!$A$6:$IA$6,0),FALSE),0)*IF(IO$109&gt;=MAX($IC$109:IN$109),MIN((IO$109-MAX($IC$109:IN$109)),(IO$109-IN$109)),0)</f>
        <v>0</v>
      </c>
      <c r="IP185" s="1">
        <f>+IF($E185=IP$22,VLOOKUP($C185,Input!$A$8:$IA$39,MATCH(IP$21,Input!$A$6:$IA$6,0),FALSE),0)*IF(IP$110&gt;=MAX($IC$110:IO$110),MIN((IP$110-MAX($IC$110:IO$110)),(IP$110-IO$110)),0)+IF($E185=IP$22,VLOOKUP($C185,Input!$A$8:$IA$39,MATCH(IP$21,Input!$A$6:$IA$6,0),FALSE),0)*IF(IP$109&gt;=MAX($IC$109:IO$109),MIN((IP$109-MAX($IC$109:IO$109)),(IP$109-IO$109)),0)</f>
        <v>0</v>
      </c>
      <c r="IQ185" s="1">
        <f>+IF($E185=IQ$22,VLOOKUP($C185,Input!$A$8:$IA$39,MATCH(IQ$21,Input!$A$6:$IA$6,0),FALSE),0)*IF(IQ$110&gt;=MAX($IC$110:IP$110),MIN((IQ$110-MAX($IC$110:IP$110)),(IQ$110-IP$110)),0)+IF($E185=IQ$22,VLOOKUP($C185,Input!$A$8:$IA$39,MATCH(IQ$21,Input!$A$6:$IA$6,0),FALSE),0)*IF(IQ$109&gt;=MAX($IC$109:IP$109),MIN((IQ$109-MAX($IC$109:IP$109)),(IQ$109-IP$109)),0)</f>
        <v>0</v>
      </c>
      <c r="IR185" s="1">
        <f>+IF($E185=IR$22,VLOOKUP($C185,Input!$A$8:$IA$39,MATCH(IR$21,Input!$A$6:$IA$6,0),FALSE),0)*IF(IR$110&gt;=MAX($IC$110:IQ$110),MIN((IR$110-MAX($IC$110:IQ$110)),(IR$110-IQ$110)),0)+IF($E185=IR$22,VLOOKUP($C185,Input!$A$8:$IA$39,MATCH(IR$21,Input!$A$6:$IA$6,0),FALSE),0)*IF(IR$109&gt;=MAX($IC$109:IQ$109),MIN((IR$109-MAX($IC$109:IQ$109)),(IR$109-IQ$109)),0)</f>
        <v>0</v>
      </c>
      <c r="IS185" s="1">
        <f>+IF($E185=IS$22,VLOOKUP($C185,Input!$A$8:$IA$39,MATCH(IS$21,Input!$A$6:$IA$6,0),FALSE),0)*IF(IS$110&gt;=MAX($IC$110:IR$110),MIN((IS$110-MAX($IC$110:IR$110)),(IS$110-IR$110)),0)+IF($E185=IS$22,VLOOKUP($C185,Input!$A$8:$IA$39,MATCH(IS$21,Input!$A$6:$IA$6,0),FALSE),0)*IF(IS$109&gt;=MAX($IC$109:IR$109),MIN((IS$109-MAX($IC$109:IR$109)),(IS$109-IR$109)),0)</f>
        <v>0</v>
      </c>
      <c r="IT185" s="1">
        <f>+IF($E185=IT$22,VLOOKUP($C185,Input!$A$8:$IA$39,MATCH(IT$21,Input!$A$6:$IA$6,0),FALSE),0)*IF(IT$110&gt;=MAX($IC$110:IS$110),MIN((IT$110-MAX($IC$110:IS$110)),(IT$110-IS$110)),0)+IF($E185=IT$22,VLOOKUP($C185,Input!$A$8:$IA$39,MATCH(IT$21,Input!$A$6:$IA$6,0),FALSE),0)*IF(IT$109&gt;=MAX($IC$109:IS$109),MIN((IT$109-MAX($IC$109:IS$109)),(IT$109-IS$109)),0)</f>
        <v>0</v>
      </c>
      <c r="IU185" s="1">
        <f>+IF($E185=IU$22,VLOOKUP($C185,Input!$A$8:$IA$39,MATCH(IU$21,Input!$A$6:$IA$6,0),FALSE),0)*IF(IU$110&gt;=MAX($IC$110:IT$110),MIN((IU$110-MAX($IC$110:IT$110)),(IU$110-IT$110)),0)+IF($E185=IU$22,VLOOKUP($C185,Input!$A$8:$IA$39,MATCH(IU$21,Input!$A$6:$IA$6,0),FALSE),0)*IF(IU$109&gt;=MAX($IC$109:IT$109),MIN((IU$109-MAX($IC$109:IT$109)),(IU$109-IT$109)),0)</f>
        <v>0</v>
      </c>
      <c r="IV185" s="1">
        <f>+IF($E185=IV$22,VLOOKUP($C185,Input!$A$8:$IA$39,MATCH(IV$21,Input!$A$6:$IA$6,0),FALSE),0)*IF(IV$110&gt;=MAX($IC$110:IU$110),MIN((IV$110-MAX($IC$110:IU$110)),(IV$110-IU$110)),0)+IF($E185=IV$22,VLOOKUP($C185,Input!$A$8:$IA$39,MATCH(IV$21,Input!$A$6:$IA$6,0),FALSE),0)*IF(IV$109&gt;=MAX($IC$109:IU$109),MIN((IV$109-MAX($IC$109:IU$109)),(IV$109-IU$109)),0)</f>
        <v>0</v>
      </c>
      <c r="IW185" s="1">
        <f>+IF($E185=IW$22,VLOOKUP($C185,Input!$A$8:$IA$39,MATCH(IW$21,Input!$A$6:$IA$6,0),FALSE),0)*IF(IW$110&gt;=MAX($IC$110:IV$110),MIN((IW$110-MAX($IC$110:IV$110)),(IW$110-IV$110)),0)+IF($E185=IW$22,VLOOKUP($C185,Input!$A$8:$IA$39,MATCH(IW$21,Input!$A$6:$IA$6,0),FALSE),0)*IF(IW$109&gt;=MAX($IC$109:IV$109),MIN((IW$109-MAX($IC$109:IV$109)),(IW$109-IV$109)),0)</f>
        <v>0</v>
      </c>
      <c r="IX185" s="1">
        <f>+IF($E185=IX$22,VLOOKUP($C185,Input!$A$8:$IA$39,MATCH(IX$21,Input!$A$6:$IA$6,0),FALSE),0)*IF(IX$110&gt;=MAX($IC$110:IW$110),MIN((IX$110-MAX($IC$110:IW$110)),(IX$110-IW$110)),0)+IF($E185=IX$22,VLOOKUP($C185,Input!$A$8:$IA$39,MATCH(IX$21,Input!$A$6:$IA$6,0),FALSE),0)*IF(IX$109&gt;=MAX($IC$109:IW$109),MIN((IX$109-MAX($IC$109:IW$109)),(IX$109-IW$109)),0)</f>
        <v>0</v>
      </c>
      <c r="IY185" s="1">
        <f>+IF($E185=IY$22,VLOOKUP($C185,Input!$A$8:$IA$39,MATCH(IY$21,Input!$A$6:$IA$6,0),FALSE),0)*IF(IY$110&gt;=MAX($IC$110:IX$110),MIN((IY$110-MAX($IC$110:IX$110)),(IY$110-IX$110)),0)+IF($E185=IY$22,VLOOKUP($C185,Input!$A$8:$IA$39,MATCH(IY$21,Input!$A$6:$IA$6,0),FALSE),0)*IF(IY$109&gt;=MAX($IC$109:IX$109),MIN((IY$109-MAX($IC$109:IX$109)),(IY$109-IX$109)),0)</f>
        <v>0</v>
      </c>
      <c r="IZ185" s="1">
        <f>+IF($E185=IZ$22,VLOOKUP($C185,Input!$A$8:$IA$39,MATCH(IZ$21,Input!$A$6:$IA$6,0),FALSE),0)*IF(IZ$110&gt;=MAX($IC$110:IY$110),MIN((IZ$110-MAX($IC$110:IY$110)),(IZ$110-IY$110)),0)+IF($E185=IZ$22,VLOOKUP($C185,Input!$A$8:$IA$39,MATCH(IZ$21,Input!$A$6:$IA$6,0),FALSE),0)*IF(IZ$109&gt;=MAX($IC$109:IY$109),MIN((IZ$109-MAX($IC$109:IY$109)),(IZ$109-IY$109)),0)</f>
        <v>0</v>
      </c>
      <c r="JA185" s="1">
        <f>+IF($E185=JA$22,VLOOKUP($C185,Input!$A$8:$IA$39,MATCH(JA$21,Input!$A$6:$IA$6,0),FALSE),0)*IF(JA$110&gt;=MAX($IC$110:IZ$110),MIN((JA$110-MAX($IC$110:IZ$110)),(JA$110-IZ$110)),0)+IF($E185=JA$22,VLOOKUP($C185,Input!$A$8:$IA$39,MATCH(JA$21,Input!$A$6:$IA$6,0),FALSE),0)*IF(JA$109&gt;=MAX($IC$109:IZ$109),MIN((JA$109-MAX($IC$109:IZ$109)),(JA$109-IZ$109)),0)</f>
        <v>0</v>
      </c>
      <c r="JB185" s="1">
        <f>+IF($E185=JB$22,VLOOKUP($C185,Input!$A$8:$IA$39,MATCH(JB$21,Input!$A$6:$IA$6,0),FALSE),0)*IF(JB$110&gt;=MAX($IC$110:JA$110),MIN((JB$110-MAX($IC$110:JA$110)),(JB$110-JA$110)),0)+IF($E185=JB$22,VLOOKUP($C185,Input!$A$8:$IA$39,MATCH(JB$21,Input!$A$6:$IA$6,0),FALSE),0)*IF(JB$109&gt;=MAX($IC$109:JA$109),MIN((JB$109-MAX($IC$109:JA$109)),(JB$109-JA$109)),0)</f>
        <v>0</v>
      </c>
      <c r="JC185" s="1">
        <f>+IF($E185=JC$22,VLOOKUP($C185,Input!$A$8:$IA$39,MATCH(JC$21,Input!$A$6:$IA$6,0),FALSE),0)*IF(JC$110&gt;=MAX($IC$110:JB$110),MIN((JC$110-MAX($IC$110:JB$110)),(JC$110-JB$110)),0)+IF($E185=JC$22,VLOOKUP($C185,Input!$A$8:$IA$39,MATCH(JC$21,Input!$A$6:$IA$6,0),FALSE),0)*IF(JC$109&gt;=MAX($IC$109:JB$109),MIN((JC$109-MAX($IC$109:JB$109)),(JC$109-JB$109)),0)</f>
        <v>0</v>
      </c>
      <c r="JD185" s="1">
        <f>+IF($E185=JD$22,VLOOKUP($C185,Input!$A$8:$IA$39,MATCH(JD$21,Input!$A$6:$IA$6,0),FALSE),0)*IF(JD$110&gt;=MAX($IC$110:JC$110),MIN((JD$110-MAX($IC$110:JC$110)),(JD$110-JC$110)),0)+IF($E185=JD$22,VLOOKUP($C185,Input!$A$8:$IA$39,MATCH(JD$21,Input!$A$6:$IA$6,0),FALSE),0)*IF(JD$109&gt;=MAX($IC$109:JC$109),MIN((JD$109-MAX($IC$109:JC$109)),(JD$109-JC$109)),0)</f>
        <v>0</v>
      </c>
      <c r="JE185" s="1">
        <f>+IF($E185=JE$22,VLOOKUP($C185,Input!$A$8:$IA$39,MATCH(JE$21,Input!$A$6:$IA$6,0),FALSE),0)*IF(JE$110&gt;=MAX($IC$110:JD$110),MIN((JE$110-MAX($IC$110:JD$110)),(JE$110-JD$110)),0)+IF($E185=JE$22,VLOOKUP($C185,Input!$A$8:$IA$39,MATCH(JE$21,Input!$A$6:$IA$6,0),FALSE),0)*IF(JE$109&gt;=MAX($IC$109:JD$109),MIN((JE$109-MAX($IC$109:JD$109)),(JE$109-JD$109)),0)</f>
        <v>0</v>
      </c>
      <c r="JF185" s="1">
        <f>+IF($E185=JF$22,VLOOKUP($C185,Input!$A$8:$IA$39,MATCH(JF$21,Input!$A$6:$IA$6,0),FALSE),0)*IF(JF$110&gt;=MAX($IC$110:JE$110),MIN((JF$110-MAX($IC$110:JE$110)),(JF$110-JE$110)),0)+IF($E185=JF$22,VLOOKUP($C185,Input!$A$8:$IA$39,MATCH(JF$21,Input!$A$6:$IA$6,0),FALSE),0)*IF(JF$109&gt;=MAX($IC$109:JE$109),MIN((JF$109-MAX($IC$109:JE$109)),(JF$109-JE$109)),0)</f>
        <v>0</v>
      </c>
      <c r="JG185" s="1">
        <f>+IF($E185=JG$22,VLOOKUP($C185,Input!$A$8:$IA$39,MATCH(JG$21,Input!$A$6:$IA$6,0),FALSE),0)*IF(JG$110&gt;=MAX($IC$110:JF$110),MIN((JG$110-MAX($IC$110:JF$110)),(JG$110-JF$110)),0)+IF($E185=JG$22,VLOOKUP($C185,Input!$A$8:$IA$39,MATCH(JG$21,Input!$A$6:$IA$6,0),FALSE),0)*IF(JG$109&gt;=MAX($IC$109:JF$109),MIN((JG$109-MAX($IC$109:JF$109)),(JG$109-JF$109)),0)</f>
        <v>0</v>
      </c>
      <c r="JH185" s="1">
        <f>+IF($E185=JH$22,VLOOKUP($C185,Input!$A$8:$IA$39,MATCH(JH$21,Input!$A$6:$IA$6,0),FALSE),0)*IF(JH$110&gt;=MAX($IC$110:JG$110),MIN((JH$110-MAX($IC$110:JG$110)),(JH$110-JG$110)),0)+IF($E185=JH$22,VLOOKUP($C185,Input!$A$8:$IA$39,MATCH(JH$21,Input!$A$6:$IA$6,0),FALSE),0)*IF(JH$109&gt;=MAX($IC$109:JG$109),MIN((JH$109-MAX($IC$109:JG$109)),(JH$109-JG$109)),0)</f>
        <v>0</v>
      </c>
      <c r="JI185" s="1">
        <f>+IF($E185=JI$22,VLOOKUP($C185,Input!$A$8:$IA$39,MATCH(JI$21,Input!$A$6:$IA$6,0),FALSE),0)*IF(JI$110&gt;=MAX($IC$110:JH$110),MIN((JI$110-MAX($IC$110:JH$110)),(JI$110-JH$110)),0)+IF($E185=JI$22,VLOOKUP($C185,Input!$A$8:$IA$39,MATCH(JI$21,Input!$A$6:$IA$6,0),FALSE),0)*IF(JI$109&gt;=MAX($IC$109:JH$109),MIN((JI$109-MAX($IC$109:JH$109)),(JI$109-JH$109)),0)</f>
        <v>0</v>
      </c>
      <c r="JJ185" s="1">
        <f>+IF($E185=JJ$22,VLOOKUP($C185,Input!$A$8:$IA$39,MATCH(JJ$21,Input!$A$6:$IA$6,0),FALSE),0)*IF(JJ$110&gt;=MAX($IC$110:JI$110),MIN((JJ$110-MAX($IC$110:JI$110)),(JJ$110-JI$110)),0)+IF($E185=JJ$22,VLOOKUP($C185,Input!$A$8:$IA$39,MATCH(JJ$21,Input!$A$6:$IA$6,0),FALSE),0)*IF(JJ$109&gt;=MAX($IC$109:JI$109),MIN((JJ$109-MAX($IC$109:JI$109)),(JJ$109-JI$109)),0)</f>
        <v>0</v>
      </c>
      <c r="JK185" s="1">
        <f>+IF($E185=JK$22,VLOOKUP($C185,Input!$A$8:$IA$39,MATCH(JK$21,Input!$A$6:$IA$6,0),FALSE),0)*IF(JK$110&gt;=MAX($IC$110:JJ$110),MIN((JK$110-MAX($IC$110:JJ$110)),(JK$110-JJ$110)),0)+IF($E185=JK$22,VLOOKUP($C185,Input!$A$8:$IA$39,MATCH(JK$21,Input!$A$6:$IA$6,0),FALSE),0)*IF(JK$109&gt;=MAX($IC$109:JJ$109),MIN((JK$109-MAX($IC$109:JJ$109)),(JK$109-JJ$109)),0)</f>
        <v>0</v>
      </c>
      <c r="JL185" s="1">
        <f>+IF($E185=JL$22,VLOOKUP($C185,Input!$A$8:$IA$39,MATCH(JL$21,Input!$A$6:$IA$6,0),FALSE),0)*IF(JL$110&gt;=MAX($IC$110:JK$110),MIN((JL$110-MAX($IC$110:JK$110)),(JL$110-JK$110)),0)+IF($E185=JL$22,VLOOKUP($C185,Input!$A$8:$IA$39,MATCH(JL$21,Input!$A$6:$IA$6,0),FALSE),0)*IF(JL$109&gt;=MAX($IC$109:JK$109),MIN((JL$109-MAX($IC$109:JK$109)),(JL$109-JK$109)),0)</f>
        <v>0</v>
      </c>
      <c r="JN185" t="str">
        <f>+VLOOKUP($C185,Input!$A$8:$GZ$39,MATCH(JN$21,Input!$A$6:$GZ$6,0),FALSE)</f>
        <v>CNG Station Maint in fuel price</v>
      </c>
      <c r="JO185" s="1">
        <f>IF($E185+$I185+$D$7&lt;=JO$22,0,IF(JO$22-$D$7&gt;=$E185,VLOOKUP($C185,Input!$A$8:$GZ$39,MATCH(JO$21,Input!$A$6:$GZ$6,0),FALSE),0)*$F185/$G185)*$D185</f>
        <v>0</v>
      </c>
      <c r="JP185" s="1">
        <f>IF($E185+$I185+$D$7&lt;=JP$22,0,IF(JP$22-$D$7&gt;=$E185,VLOOKUP($C185,Input!$A$8:$GZ$39,MATCH(JP$21,Input!$A$6:$GZ$6,0),FALSE),0)*$F185/$G185)*$D185</f>
        <v>0</v>
      </c>
      <c r="JQ185" s="1">
        <f>IF($E185+$I185+$D$7&lt;=JQ$22,0,IF(JQ$22-$D$7&gt;=$E185,VLOOKUP($C185,Input!$A$8:$GZ$39,MATCH(JQ$21,Input!$A$6:$GZ$6,0),FALSE),0)*$F185/$G185)*$D185</f>
        <v>0</v>
      </c>
      <c r="JR185" s="1">
        <f>IF($E185+$I185+$D$7&lt;=JR$22,0,IF(JR$22-$D$7&gt;=$E185,VLOOKUP($C185,Input!$A$8:$GZ$39,MATCH(JR$21,Input!$A$6:$GZ$6,0),FALSE),0)*$F185/$G185)*$D185</f>
        <v>0</v>
      </c>
      <c r="JS185" s="1">
        <f>IF($E185+$I185+$D$7&lt;=JS$22,0,IF(JS$22-$D$7&gt;=$E185,VLOOKUP($C185,Input!$A$8:$GZ$39,MATCH(JS$21,Input!$A$6:$GZ$6,0),FALSE),0)*$F185/$G185)*$D185</f>
        <v>0</v>
      </c>
      <c r="JT185" s="1">
        <f>IF($E185+$I185+$D$7&lt;=JT$22,0,IF(JT$22-$D$7&gt;=$E185,VLOOKUP($C185,Input!$A$8:$GZ$39,MATCH(JT$21,Input!$A$6:$GZ$6,0),FALSE),0)*$F185/$G185)*$D185</f>
        <v>0</v>
      </c>
      <c r="JU185" s="1">
        <f>IF($E185+$I185+$D$7&lt;=JU$22,0,IF(JU$22-$D$7&gt;=$E185,VLOOKUP($C185,Input!$A$8:$GZ$39,MATCH(JU$21,Input!$A$6:$GZ$6,0),FALSE),0)*$F185/$G185)*$D185</f>
        <v>0</v>
      </c>
      <c r="JV185" s="1">
        <f>IF($E185+$I185+$D$7&lt;=JV$22,0,IF(JV$22-$D$7&gt;=$E185,VLOOKUP($C185,Input!$A$8:$GZ$39,MATCH(JV$21,Input!$A$6:$GZ$6,0),FALSE),0)*$F185/$G185)*$D185</f>
        <v>0</v>
      </c>
      <c r="JW185" s="1">
        <f>IF($E185+$I185+$D$7&lt;=JW$22,0,IF(JW$22-$D$7&gt;=$E185,VLOOKUP($C185,Input!$A$8:$GZ$39,MATCH(JW$21,Input!$A$6:$GZ$6,0),FALSE),0)*$F185/$G185)*$D185</f>
        <v>0</v>
      </c>
      <c r="JX185" s="1">
        <f>IF($E185+$I185+$D$7&lt;=JX$22,0,IF(JX$22-$D$7&gt;=$E185,VLOOKUP($C185,Input!$A$8:$GZ$39,MATCH(JX$21,Input!$A$6:$GZ$6,0),FALSE),0)*$F185/$G185)*$D185</f>
        <v>0</v>
      </c>
      <c r="JY185" s="1">
        <f>IF($E185+$I185+$D$7&lt;=JY$22,0,IF(JY$22-$D$7&gt;=$E185,VLOOKUP($C185,Input!$A$8:$GZ$39,MATCH(JY$21,Input!$A$6:$GZ$6,0),FALSE),0)*$F185/$G185)*$D185</f>
        <v>0</v>
      </c>
      <c r="JZ185" s="1">
        <f>IF($E185+$I185+$D$7&lt;=JZ$22,0,IF(JZ$22-$D$7&gt;=$E185,VLOOKUP($C185,Input!$A$8:$GZ$39,MATCH(JZ$21,Input!$A$6:$GZ$6,0),FALSE),0)*$F185/$G185)*$D185</f>
        <v>0</v>
      </c>
      <c r="KA185" s="1">
        <f>IF($E185+$I185+$D$7&lt;=KA$22,0,IF(KA$22-$D$7&gt;=$E185,VLOOKUP($C185,Input!$A$8:$GZ$39,MATCH(KA$21,Input!$A$6:$GZ$6,0),FALSE),0)*$F185/$G185)*$D185</f>
        <v>0</v>
      </c>
      <c r="KB185" s="1">
        <f>IF($E185+$I185+$D$7&lt;=KB$22,0,IF(KB$22-$D$7&gt;=$E185,VLOOKUP($C185,Input!$A$8:$GZ$39,MATCH(KB$21,Input!$A$6:$GZ$6,0),FALSE),0)*$F185/$G185)*$D185</f>
        <v>0</v>
      </c>
      <c r="KC185" s="1">
        <f>IF($E185+$I185+$D$7&lt;=KC$22,0,IF(KC$22-$D$7&gt;=$E185,VLOOKUP($C185,Input!$A$8:$GZ$39,MATCH(KC$21,Input!$A$6:$GZ$6,0),FALSE),0)*$F185/$G185)*$D185</f>
        <v>0</v>
      </c>
      <c r="KD185" s="1">
        <f>IF($E185+$I185+$D$7&lt;=KD$22,0,IF(KD$22-$D$7&gt;=$E185,VLOOKUP($C185,Input!$A$8:$GZ$39,MATCH(KD$21,Input!$A$6:$GZ$6,0),FALSE),0)*$F185/$G185)*$D185</f>
        <v>0</v>
      </c>
      <c r="KE185" s="1">
        <f>IF($E185+$I185+$D$7&lt;=KE$22,0,IF(KE$22-$D$7&gt;=$E185,VLOOKUP($C185,Input!$A$8:$GZ$39,MATCH(KE$21,Input!$A$6:$GZ$6,0),FALSE),0)*$F185/$G185)*$D185</f>
        <v>0</v>
      </c>
      <c r="KF185" s="1">
        <f>IF($E185+$I185+$D$7&lt;=KF$22,0,IF(KF$22-$D$7&gt;=$E185,VLOOKUP($C185,Input!$A$8:$GZ$39,MATCH(KF$21,Input!$A$6:$GZ$6,0),FALSE),0)*$F185/$G185)*$D185</f>
        <v>0</v>
      </c>
      <c r="KG185" s="1">
        <f>IF($E185+$I185+$D$7&lt;=KG$22,0,IF(KG$22-$D$7&gt;=$E185,VLOOKUP($C185,Input!$A$8:$GZ$39,MATCH(KG$21,Input!$A$6:$GZ$6,0),FALSE),0)*$F185/$G185)*$D185</f>
        <v>0</v>
      </c>
      <c r="KH185" s="1">
        <f>IF($E185+$I185+$D$7&lt;=KH$22,0,IF(KH$22-$D$7&gt;=$E185,VLOOKUP($C185,Input!$A$8:$GZ$39,MATCH(KH$21,Input!$A$6:$GZ$6,0),FALSE),0)*$F185/$G185)*$D185</f>
        <v>0</v>
      </c>
      <c r="KI185" s="1">
        <f>IF($E185+$I185+$D$7&lt;=KI$22,0,IF(KI$22-$D$7&gt;=$E185,VLOOKUP($C185,Input!$A$8:$GZ$39,MATCH(KI$21,Input!$A$6:$GZ$6,0),FALSE),0)*$F185/$G185)*$D185</f>
        <v>0</v>
      </c>
      <c r="KJ185" s="1">
        <f>IF($E185+$I185+$D$7&lt;=KJ$22,0,IF(KJ$22-$D$7&gt;=$E185,VLOOKUP($C185,Input!$A$8:$GZ$39,MATCH(KJ$21,Input!$A$6:$GZ$6,0),FALSE),0)*$F185/$G185)*$D185</f>
        <v>0</v>
      </c>
      <c r="KK185" s="1">
        <f>IF($E185+$I185+$D$7&lt;=KK$22,0,IF(KK$22-$D$7&gt;=$E185,VLOOKUP($C185,Input!$A$8:$GZ$39,MATCH(KK$21,Input!$A$6:$GZ$6,0),FALSE),0)*$F185/$G185)*$D185</f>
        <v>0</v>
      </c>
      <c r="KL185" s="1">
        <f>IF($E185+$I185+$D$7&lt;=KL$22,0,IF(KL$22-$D$7&gt;=$E185,VLOOKUP($C185,Input!$A$8:$GZ$39,MATCH(KL$21,Input!$A$6:$GZ$6,0),FALSE),0)*$F185/$G185)*$D185</f>
        <v>0</v>
      </c>
      <c r="KM185" s="1">
        <f>IF($E185+$I185+$D$7&lt;=KM$22,0,IF(KM$22-$D$7&gt;=$E185,VLOOKUP($C185,Input!$A$8:$GZ$39,MATCH(KM$21,Input!$A$6:$GZ$6,0),FALSE),0)*$F185/$G185)*$D185</f>
        <v>0</v>
      </c>
      <c r="KN185" s="1">
        <f>IF($E185+$I185+$D$7&lt;=KN$22,0,IF(KN$22-$D$7&gt;=$E185,VLOOKUP($C185,Input!$A$8:$GZ$39,MATCH(KN$21,Input!$A$6:$GZ$6,0),FALSE),0)*$F185/$G185)*$D185</f>
        <v>0</v>
      </c>
      <c r="KO185" s="1">
        <f>IF($E185+$I185+$D$7&lt;=KO$22,0,IF(KO$22-$D$7&gt;=$E185,VLOOKUP($C185,Input!$A$8:$GZ$39,MATCH(KO$21,Input!$A$6:$GZ$6,0),FALSE),0)*$F185/$G185)*$D185</f>
        <v>0</v>
      </c>
      <c r="KP185" s="1">
        <f>IF($E185+$I185+$D$7&lt;=KP$22,0,IF(KP$22-$D$7&gt;=$E185,VLOOKUP($C185,Input!$A$8:$GZ$39,MATCH(KP$21,Input!$A$6:$GZ$6,0),FALSE),0)*$F185/$G185)*$D185</f>
        <v>0</v>
      </c>
      <c r="KQ185" s="1">
        <f>IF($E185+$I185+$D$7&lt;=KQ$22,0,IF(KQ$22-$D$7&gt;=$E185,VLOOKUP($C185,Input!$A$8:$GZ$39,MATCH(KQ$21,Input!$A$6:$GZ$6,0),FALSE),0)*$F185/$G185)*$D185</f>
        <v>0</v>
      </c>
      <c r="KR185" s="1">
        <f>IF($E185+$I185+$D$7&lt;=KR$22,0,IF(KR$22-$D$7&gt;=$E185,VLOOKUP($C185,Input!$A$8:$GZ$39,MATCH(KR$21,Input!$A$6:$GZ$6,0),FALSE),0)*$F185/$G185)*$D185</f>
        <v>0</v>
      </c>
      <c r="KS185" s="1">
        <f>IF($E185+$I185+$D$7&lt;=KS$22,0,IF(KS$22-$D$7&gt;=$E185,VLOOKUP($C185,Input!$A$8:$GZ$39,MATCH(KS$21,Input!$A$6:$GZ$6,0),FALSE),0)*$F185/$G185)*$D185</f>
        <v>0</v>
      </c>
      <c r="KT185" s="1">
        <f>IF($E185+$I185+$D$7&lt;=KT$22,0,IF(KT$22-$D$7&gt;=$E185,VLOOKUP($C185,Input!$A$8:$GZ$39,MATCH(KT$21,Input!$A$6:$GZ$6,0),FALSE),0)*$F185/$G185)*$D185</f>
        <v>0</v>
      </c>
      <c r="KU185" s="1">
        <f>IF($E185+$I185+$D$7&lt;=KU$22,0,IF(KU$22-$D$7&gt;=$E185,VLOOKUP($C185,Input!$A$8:$GZ$39,MATCH(KU$21,Input!$A$6:$GZ$6,0),FALSE),0)*$F185/$G185)*$D185</f>
        <v>0</v>
      </c>
      <c r="KV185" s="1">
        <f>IF($E185+$I185+$D$7&lt;=KV$22,0,IF(KV$22-$D$7&gt;=$E185,VLOOKUP($C185,Input!$A$8:$GZ$39,MATCH(KV$21,Input!$A$6:$GZ$6,0),FALSE),0)*$F185/$G185)*$D185</f>
        <v>0</v>
      </c>
      <c r="KW185" s="1">
        <f>IF($E185+$I185+$D$7&lt;=KW$22,0,IF(KW$22-$D$7&gt;=$E185,VLOOKUP($C185,Input!$A$8:$GZ$39,MATCH(KW$21,Input!$A$6:$GZ$6,0),FALSE),0)*$F185/$G185)*$D185</f>
        <v>0</v>
      </c>
      <c r="KY185" t="str">
        <f>VLOOKUP($C185,Input!$A$8:$HV$39,MATCH(KY$21,Input!$A$6:$HV$6,0),FALSE)</f>
        <v xml:space="preserve">CNG (compressed and at pump, including station maintenance) </v>
      </c>
      <c r="KZ185" s="1">
        <f>IF($E185+$I185+$D$7&lt;=KZ$22,0,IF(KZ$22-$D$7&gt;=$E185,VLOOKUP($C185,Input!$A$8:$HV$39,MATCH(KZ$21,Input!$A$6:$HV$6,0),FALSE)/$G185*$F185,0))*$D185</f>
        <v>0</v>
      </c>
      <c r="LA185" s="1">
        <f>IF($E185+$I185+$D$7&lt;=LA$22,0,IF(LA$22-$D$7&gt;=$E185,VLOOKUP($C185,Input!$A$8:$HV$39,MATCH(LA$21,Input!$A$6:$HV$6,0),FALSE)/$G185*$F185,0))*$D185</f>
        <v>0</v>
      </c>
      <c r="LB185" s="1">
        <f>IF($E185+$I185+$D$7&lt;=LB$22,0,IF(LB$22-$D$7&gt;=$E185,VLOOKUP($C185,Input!$A$8:$HV$39,MATCH(LB$21,Input!$A$6:$HV$6,0),FALSE)/$G185*$F185,0))*$D185</f>
        <v>0</v>
      </c>
      <c r="LC185" s="1">
        <f>IF($E185+$I185+$D$7&lt;=LC$22,0,IF(LC$22-$D$7&gt;=$E185,VLOOKUP($C185,Input!$A$8:$HV$39,MATCH(LC$21,Input!$A$6:$HV$6,0),FALSE)/$G185*$F185,0))*$D185</f>
        <v>0</v>
      </c>
      <c r="LD185" s="1">
        <f>IF($E185+$I185+$D$7&lt;=LD$22,0,IF(LD$22-$D$7&gt;=$E185,VLOOKUP($C185,Input!$A$8:$HV$39,MATCH(LD$21,Input!$A$6:$HV$6,0),FALSE)/$G185*$F185,0))*$D185</f>
        <v>0</v>
      </c>
      <c r="LE185" s="1">
        <f>IF($E185+$I185+$D$7&lt;=LE$22,0,IF(LE$22-$D$7&gt;=$E185,VLOOKUP($C185,Input!$A$8:$HV$39,MATCH(LE$21,Input!$A$6:$HV$6,0),FALSE)/$G185*$F185,0))*$D185</f>
        <v>0</v>
      </c>
      <c r="LF185" s="1">
        <f>IF($E185+$I185+$D$7&lt;=LF$22,0,IF(LF$22-$D$7&gt;=$E185,VLOOKUP($C185,Input!$A$8:$HV$39,MATCH(LF$21,Input!$A$6:$HV$6,0),FALSE)/$G185*$F185,0))*$D185</f>
        <v>0</v>
      </c>
      <c r="LG185" s="1">
        <f>IF($E185+$I185+$D$7&lt;=LG$22,0,IF(LG$22-$D$7&gt;=$E185,VLOOKUP($C185,Input!$A$8:$HV$39,MATCH(LG$21,Input!$A$6:$HV$6,0),FALSE)/$G185*$F185,0))*$D185</f>
        <v>0</v>
      </c>
      <c r="LH185" s="1">
        <f>IF($E185+$I185+$D$7&lt;=LH$22,0,IF(LH$22-$D$7&gt;=$E185,VLOOKUP($C185,Input!$A$8:$HV$39,MATCH(LH$21,Input!$A$6:$HV$6,0),FALSE)/$G185*$F185,0))*$D185</f>
        <v>0</v>
      </c>
      <c r="LI185" s="1">
        <f>IF($E185+$I185+$D$7&lt;=LI$22,0,IF(LI$22-$D$7&gt;=$E185,VLOOKUP($C185,Input!$A$8:$HV$39,MATCH(LI$21,Input!$A$6:$HV$6,0),FALSE)/$G185*$F185,0))*$D185</f>
        <v>0</v>
      </c>
      <c r="LJ185" s="1">
        <f>IF($E185+$I185+$D$7&lt;=LJ$22,0,IF(LJ$22-$D$7&gt;=$E185,VLOOKUP($C185,Input!$A$8:$HV$39,MATCH(LJ$21,Input!$A$6:$HV$6,0),FALSE)/$G185*$F185,0))*$D185</f>
        <v>0</v>
      </c>
      <c r="LK185" s="1">
        <f>IF($E185+$I185+$D$7&lt;=LK$22,0,IF(LK$22-$D$7&gt;=$E185,VLOOKUP($C185,Input!$A$8:$HV$39,MATCH(LK$21,Input!$A$6:$HV$6,0),FALSE)/$G185*$F185,0))*$D185</f>
        <v>0</v>
      </c>
      <c r="LL185" s="1">
        <f>IF($E185+$I185+$D$7&lt;=LL$22,0,IF(LL$22-$D$7&gt;=$E185,VLOOKUP($C185,Input!$A$8:$HV$39,MATCH(LL$21,Input!$A$6:$HV$6,0),FALSE)/$G185*$F185,0))*$D185</f>
        <v>0</v>
      </c>
      <c r="LM185" s="1">
        <f>IF($E185+$I185+$D$7&lt;=LM$22,0,IF(LM$22-$D$7&gt;=$E185,VLOOKUP($C185,Input!$A$8:$HV$39,MATCH(LM$21,Input!$A$6:$HV$6,0),FALSE)/$G185*$F185,0))*$D185</f>
        <v>0</v>
      </c>
      <c r="LN185" s="1">
        <f>IF($E185+$I185+$D$7&lt;=LN$22,0,IF(LN$22-$D$7&gt;=$E185,VLOOKUP($C185,Input!$A$8:$HV$39,MATCH(LN$21,Input!$A$6:$HV$6,0),FALSE)/$G185*$F185,0))*$D185</f>
        <v>0</v>
      </c>
      <c r="LO185" s="1">
        <f>IF($E185+$I185+$D$7&lt;=LO$22,0,IF(LO$22-$D$7&gt;=$E185,VLOOKUP($C185,Input!$A$8:$HV$39,MATCH(LO$21,Input!$A$6:$HV$6,0),FALSE)/$G185*$F185,0))*$D185</f>
        <v>0</v>
      </c>
      <c r="LP185" s="1">
        <f>IF($E185+$I185+$D$7&lt;=LP$22,0,IF(LP$22-$D$7&gt;=$E185,VLOOKUP($C185,Input!$A$8:$HV$39,MATCH(LP$21,Input!$A$6:$HV$6,0),FALSE)/$G185*$F185,0))*$D185</f>
        <v>0</v>
      </c>
      <c r="LQ185" s="1">
        <f>IF($E185+$I185+$D$7&lt;=LQ$22,0,IF(LQ$22-$D$7&gt;=$E185,VLOOKUP($C185,Input!$A$8:$HV$39,MATCH(LQ$21,Input!$A$6:$HV$6,0),FALSE)/$G185*$F185,0))*$D185</f>
        <v>0</v>
      </c>
      <c r="LR185" s="1">
        <f>IF($E185+$I185+$D$7&lt;=LR$22,0,IF(LR$22-$D$7&gt;=$E185,VLOOKUP($C185,Input!$A$8:$HV$39,MATCH(LR$21,Input!$A$6:$HV$6,0),FALSE)/$G185*$F185,0))*$D185</f>
        <v>0</v>
      </c>
      <c r="LS185" s="1">
        <f>IF($E185+$I185+$D$7&lt;=LS$22,0,IF(LS$22-$D$7&gt;=$E185,VLOOKUP($C185,Input!$A$8:$HV$39,MATCH(LS$21,Input!$A$6:$HV$6,0),FALSE)/$G185*$F185,0))*$D185</f>
        <v>0</v>
      </c>
      <c r="LT185" s="1">
        <f>IF($E185+$I185+$D$7&lt;=LT$22,0,IF(LT$22-$D$7&gt;=$E185,VLOOKUP($C185,Input!$A$8:$HV$39,MATCH(LT$21,Input!$A$6:$HV$6,0),FALSE)/$G185*$F185,0))*$D185</f>
        <v>0</v>
      </c>
      <c r="LU185" s="1">
        <f>IF($E185+$I185+$D$7&lt;=LU$22,0,IF(LU$22-$D$7&gt;=$E185,VLOOKUP($C185,Input!$A$8:$HV$39,MATCH(LU$21,Input!$A$6:$HV$6,0),FALSE)/$G185*$F185,0))*$D185</f>
        <v>0</v>
      </c>
      <c r="LV185" s="1">
        <f>IF($E185+$I185+$D$7&lt;=LV$22,0,IF(LV$22-$D$7&gt;=$E185,VLOOKUP($C185,Input!$A$8:$HV$39,MATCH(LV$21,Input!$A$6:$HV$6,0),FALSE)/$G185*$F185,0))*$D185</f>
        <v>0</v>
      </c>
      <c r="LW185" s="1">
        <f>IF($E185+$I185+$D$7&lt;=LW$22,0,IF(LW$22-$D$7&gt;=$E185,VLOOKUP($C185,Input!$A$8:$HV$39,MATCH(LW$21,Input!$A$6:$HV$6,0),FALSE)/$G185*$F185,0))*$D185</f>
        <v>0</v>
      </c>
      <c r="LX185" s="1">
        <f>IF($E185+$I185+$D$7&lt;=LX$22,0,IF(LX$22-$D$7&gt;=$E185,VLOOKUP($C185,Input!$A$8:$HV$39,MATCH(LX$21,Input!$A$6:$HV$6,0),FALSE)/$G185*$F185,0))*$D185</f>
        <v>0</v>
      </c>
      <c r="LY185" s="1">
        <f>IF($E185+$I185+$D$7&lt;=LY$22,0,IF(LY$22-$D$7&gt;=$E185,VLOOKUP($C185,Input!$A$8:$HV$39,MATCH(LY$21,Input!$A$6:$HV$6,0),FALSE)/$G185*$F185,0))*$D185</f>
        <v>0</v>
      </c>
      <c r="LZ185" s="1">
        <f>IF($E185+$I185+$D$7&lt;=LZ$22,0,IF(LZ$22-$D$7&gt;=$E185,VLOOKUP($C185,Input!$A$8:$HV$39,MATCH(LZ$21,Input!$A$6:$HV$6,0),FALSE)/$G185*$F185,0))*$D185</f>
        <v>0</v>
      </c>
      <c r="MA185" s="1">
        <f>IF($E185+$I185+$D$7&lt;=MA$22,0,IF(MA$22-$D$7&gt;=$E185,VLOOKUP($C185,Input!$A$8:$HV$39,MATCH(MA$21,Input!$A$6:$HV$6,0),FALSE)/$G185*$F185,0))*$D185</f>
        <v>0</v>
      </c>
      <c r="MB185" s="1">
        <f>IF($E185+$I185+$D$7&lt;=MB$22,0,IF(MB$22-$D$7&gt;=$E185,VLOOKUP($C185,Input!$A$8:$HV$39,MATCH(MB$21,Input!$A$6:$HV$6,0),FALSE)/$G185*$F185,0))*$D185</f>
        <v>0</v>
      </c>
      <c r="MC185" s="1">
        <f>IF($E185+$I185+$D$7&lt;=MC$22,0,IF(MC$22-$D$7&gt;=$E185,VLOOKUP($C185,Input!$A$8:$HV$39,MATCH(MC$21,Input!$A$6:$HV$6,0),FALSE)/$G185*$F185,0))*$D185</f>
        <v>0</v>
      </c>
      <c r="MD185" s="1">
        <f>IF($E185+$I185+$D$7&lt;=MD$22,0,IF(MD$22-$D$7&gt;=$E185,VLOOKUP($C185,Input!$A$8:$HV$39,MATCH(MD$21,Input!$A$6:$HV$6,0),FALSE)/$G185*$F185,0))*$D185</f>
        <v>0</v>
      </c>
      <c r="ME185" s="1">
        <f>IF($E185+$I185+$D$7&lt;=ME$22,0,IF(ME$22-$D$7&gt;=$E185,VLOOKUP($C185,Input!$A$8:$HV$39,MATCH(ME$21,Input!$A$6:$HV$6,0),FALSE)/$G185*$F185,0))*$D185</f>
        <v>0</v>
      </c>
      <c r="MF185" s="1">
        <f>IF($E185+$I185+$D$7&lt;=MF$22,0,IF(MF$22-$D$7&gt;=$E185,VLOOKUP($C185,Input!$A$8:$HV$39,MATCH(MF$21,Input!$A$6:$HV$6,0),FALSE)/$G185*$F185,0))*$D185</f>
        <v>0</v>
      </c>
      <c r="MG185" s="1">
        <f>IF($E185+$I185+$D$7&lt;=MG$22,0,IF(MG$22-$D$7&gt;=$E185,VLOOKUP($C185,Input!$A$8:$HV$39,MATCH(MG$21,Input!$A$6:$HV$6,0),FALSE)/$G185*$F185,0))*$D185</f>
        <v>0</v>
      </c>
      <c r="MH185" s="1">
        <f>IF($E185+$I185+$D$7&lt;=MH$22,0,IF(MH$22-$D$7&gt;=$E185,VLOOKUP($C185,Input!$A$8:$HV$39,MATCH(MH$21,Input!$A$6:$HV$6,0),FALSE)/$G185*$F185,0))*$D185</f>
        <v>0</v>
      </c>
      <c r="MI185" s="1">
        <f>IF($E185+$I185+$D$7&lt;=MI$22,0,IF(MI$22-$D$7&gt;=$E185,VLOOKUP($C185,Input!$A$8:$HV$39,MATCH(MI$21,Input!$A$6:$HV$6,0),FALSE)/$G185*$F185,0))*$D185</f>
        <v>0</v>
      </c>
      <c r="MJ185" s="1">
        <f>IF($E185+$I185+$D$7&lt;=MJ$22,0,IF(MJ$22-$D$7&gt;=$E185,VLOOKUP($C185,Input!$A$8:$HV$39,MATCH(MJ$21,Input!$A$6:$HV$6,0),FALSE)/$G185*$F185,0))*$D185</f>
        <v>0</v>
      </c>
      <c r="MK185" s="1">
        <f>IF($E185+$I185+$D$7&lt;=MK$22,0,IF(MK$22-$D$7&gt;=$E185,VLOOKUP($C185,Input!$A$8:$HV$39,MATCH(MK$21,Input!$A$6:$HV$6,0),FALSE)/$G185*$F185,0))*$D185</f>
        <v>0</v>
      </c>
      <c r="ML185" s="1">
        <f>IF($E185+$I185+$D$7&lt;=ML$22,0,IF(ML$22-$D$7&gt;=$E185,VLOOKUP($C185,Input!$A$8:$HV$39,MATCH(ML$21,Input!$A$6:$HV$6,0),FALSE)/$G185*$F185,0))*$D185</f>
        <v>0</v>
      </c>
      <c r="MM185" s="1">
        <f>IF($E185+$I185+$D$7&lt;=MM$22,0,IF(MM$22-$D$7&gt;=$E185,VLOOKUP($C185,Input!$A$8:$HV$39,MATCH(MM$21,Input!$A$6:$HV$6,0),FALSE)/$G185*$F185,0))*$D185</f>
        <v>0</v>
      </c>
      <c r="MN185" s="1">
        <f>IF($E185+$I185+$D$7&lt;=MN$22,0,IF(MN$22-$D$7&gt;=$E185,VLOOKUP($C185,Input!$A$8:$HV$39,MATCH(MN$21,Input!$A$6:$HV$6,0),FALSE)/$G185*$F185,0))*$D185</f>
        <v>0</v>
      </c>
      <c r="MO185" s="1">
        <f>IF($E185+$I185+$D$7&lt;=MO$22,0,IF(MO$22-$D$7&gt;=$E185,VLOOKUP($C185,Input!$A$8:$HV$39,MATCH(MO$21,Input!$A$6:$HV$6,0),FALSE)/$G185*$F185,0))*$D185</f>
        <v>0</v>
      </c>
      <c r="MP185" s="1">
        <f>IF($E185+$I185+$D$7&lt;=MP$22,0,IF(MP$22-$D$7&gt;=$E185,VLOOKUP($C185,Input!$A$8:$HV$39,MATCH(MP$21,Input!$A$6:$HV$6,0),FALSE)/$G185*$F185,0))*$D185</f>
        <v>0</v>
      </c>
      <c r="MQ185" s="1">
        <f>IF($E185+$I185+$D$7&lt;=MQ$22,0,IF(MQ$22-$D$7&gt;=$E185,VLOOKUP($C185,Input!$A$8:$HV$39,MATCH(MQ$21,Input!$A$6:$HV$6,0),FALSE)/$G185*$F185,0))*$D185</f>
        <v>0</v>
      </c>
      <c r="MR185" s="1">
        <f>IF($E185+$I185+$D$7&lt;=MR$22,0,IF(MR$22-$D$7&gt;=$E185,VLOOKUP($C185,Input!$A$8:$HV$39,MATCH(MR$21,Input!$A$6:$HV$6,0),FALSE)/$G185*$F185,0))*$D185</f>
        <v>0</v>
      </c>
      <c r="MS185" s="1">
        <f>IF($E185+$I185+$D$7&lt;=MS$22,0,IF(MS$22-$D$7&gt;=$E185,VLOOKUP($C185,Input!$A$8:$HV$39,MATCH(MS$21,Input!$A$6:$HV$6,0),FALSE)/$G185*$F185,0))*$D185</f>
        <v>0</v>
      </c>
      <c r="MT185" s="1">
        <f>IF($E185+$I185+$D$7&lt;=MT$22,0,IF(MT$22-$D$7&gt;=$E185,VLOOKUP($C185,Input!$A$8:$HV$39,MATCH(MT$21,Input!$A$6:$HV$6,0),FALSE)/$G185*$F185,0))*$D185</f>
        <v>0</v>
      </c>
      <c r="MU185" s="1">
        <f>IF($E185+$I185+$D$7&lt;=MU$22,0,IF(MU$22-$D$7&gt;=$E185,VLOOKUP($C185,Input!$A$8:$HV$39,MATCH(MU$21,Input!$A$6:$HV$6,0),FALSE)/$G185*$F185,0))*$D185</f>
        <v>0</v>
      </c>
      <c r="MV185" s="1">
        <f>IF($E185+$I185+$D$7&lt;=MV$22,0,IF(MV$22-$D$7&gt;=$E185,VLOOKUP($C185,Input!$A$8:$HV$39,MATCH(MV$21,Input!$A$6:$HV$6,0),FALSE)/$G185*$F185,0))*$D185</f>
        <v>0</v>
      </c>
      <c r="MW185" s="1">
        <f>IF($E185+$I185+$D$7&lt;=MW$22,0,IF(MW$22-$D$7&gt;=$E185,VLOOKUP($C185,Input!$A$8:$HV$39,MATCH(MW$21,Input!$A$6:$HV$6,0),FALSE)/$G185*$F185,0))*$D185</f>
        <v>0</v>
      </c>
      <c r="MX185" s="1">
        <f>IF($E185+$I185+$D$7&lt;=MX$22,0,IF(MX$22-$D$7&gt;=$E185,VLOOKUP($C185,Input!$A$8:$HV$39,MATCH(MX$21,Input!$A$6:$HV$6,0),FALSE)/$G185*$F185,0))*$D185</f>
        <v>0</v>
      </c>
      <c r="MZ185" t="str">
        <f>VLOOKUP($C185,Input!$A$8:$HV$39,MATCH(MZ$21,Input!$A$6:$HV$6,0),FALSE)</f>
        <v>Fossil CNG LCFS Credit ($/DGE)</v>
      </c>
      <c r="NA185" s="1">
        <f>IF($E185+$I185+$D$7&lt;=NA$22,0,IF(NA$22-$D$7&gt;=$E185,-VLOOKUP($C185,Input!$A$8:$HV$39,MATCH(NA$21,Input!$A$6:$HV$6,0),FALSE)/$G185*$F185,0))*$D185*$G$4/100</f>
        <v>0</v>
      </c>
      <c r="NB185" s="1">
        <f>IF($E185+$I185+$D$7&lt;=NB$22,0,IF(NB$22-$D$7&gt;=$E185,-VLOOKUP($C185,Input!$A$8:$HV$39,MATCH(NB$21,Input!$A$6:$HV$6,0),FALSE)/$G185*$F185,0))*$D185*$G$4/100</f>
        <v>0</v>
      </c>
      <c r="NC185" s="1">
        <f>IF($E185+$I185+$D$7&lt;=NC$22,0,IF(NC$22-$D$7&gt;=$E185,-VLOOKUP($C185,Input!$A$8:$HV$39,MATCH(NC$21,Input!$A$6:$HV$6,0),FALSE)/$G185*$F185,0))*$D185*$G$4/100</f>
        <v>0</v>
      </c>
      <c r="ND185" s="1">
        <f>IF($E185+$I185+$D$7&lt;=ND$22,0,IF(ND$22-$D$7&gt;=$E185,-VLOOKUP($C185,Input!$A$8:$HV$39,MATCH(ND$21,Input!$A$6:$HV$6,0),FALSE)/$G185*$F185,0))*$D185*$G$4/100</f>
        <v>0</v>
      </c>
      <c r="NE185" s="1">
        <f>IF($E185+$I185+$D$7&lt;=NE$22,0,IF(NE$22-$D$7&gt;=$E185,-VLOOKUP($C185,Input!$A$8:$HV$39,MATCH(NE$21,Input!$A$6:$HV$6,0),FALSE)/$G185*$F185,0))*$D185*$G$4/100</f>
        <v>0</v>
      </c>
      <c r="NF185" s="1">
        <f>IF($E185+$I185+$D$7&lt;=NF$22,0,IF(NF$22-$D$7&gt;=$E185,-VLOOKUP($C185,Input!$A$8:$HV$39,MATCH(NF$21,Input!$A$6:$HV$6,0),FALSE)/$G185*$F185,0))*$D185*$G$4/100</f>
        <v>0</v>
      </c>
      <c r="NG185" s="1">
        <f>IF($E185+$I185+$D$7&lt;=NG$22,0,IF(NG$22-$D$7&gt;=$E185,-VLOOKUP($C185,Input!$A$8:$HV$39,MATCH(NG$21,Input!$A$6:$HV$6,0),FALSE)/$G185*$F185,0))*$D185*$G$4/100</f>
        <v>0</v>
      </c>
      <c r="NH185" s="1">
        <f>IF($E185+$I185+$D$7&lt;=NH$22,0,IF(NH$22-$D$7&gt;=$E185,-VLOOKUP($C185,Input!$A$8:$HV$39,MATCH(NH$21,Input!$A$6:$HV$6,0),FALSE)/$G185*$F185,0))*$D185*$G$4/100</f>
        <v>0</v>
      </c>
      <c r="NI185" s="1">
        <f>IF($E185+$I185+$D$7&lt;=NI$22,0,IF(NI$22-$D$7&gt;=$E185,-VLOOKUP($C185,Input!$A$8:$HV$39,MATCH(NI$21,Input!$A$6:$HV$6,0),FALSE)/$G185*$F185,0))*$D185*$G$4/100</f>
        <v>0</v>
      </c>
      <c r="NJ185" s="1">
        <f>IF($E185+$I185+$D$7&lt;=NJ$22,0,IF(NJ$22-$D$7&gt;=$E185,-VLOOKUP($C185,Input!$A$8:$HV$39,MATCH(NJ$21,Input!$A$6:$HV$6,0),FALSE)/$G185*$F185,0))*$D185*$G$4/100</f>
        <v>0</v>
      </c>
      <c r="NK185" s="1">
        <f>IF($E185+$I185+$D$7&lt;=NK$22,0,IF(NK$22-$D$7&gt;=$E185,-VLOOKUP($C185,Input!$A$8:$HV$39,MATCH(NK$21,Input!$A$6:$HV$6,0),FALSE)/$G185*$F185,0))*$D185*$G$4/100</f>
        <v>0</v>
      </c>
      <c r="NL185" s="1">
        <f>IF($E185+$I185+$D$7&lt;=NL$22,0,IF(NL$22-$D$7&gt;=$E185,-VLOOKUP($C185,Input!$A$8:$HV$39,MATCH(NL$21,Input!$A$6:$HV$6,0),FALSE)/$G185*$F185,0))*$D185*$G$4/100</f>
        <v>0</v>
      </c>
      <c r="NM185" s="1">
        <f>IF($E185+$I185+$D$7&lt;=NM$22,0,IF(NM$22-$D$7&gt;=$E185,-VLOOKUP($C185,Input!$A$8:$HV$39,MATCH(NM$21,Input!$A$6:$HV$6,0),FALSE)/$G185*$F185,0))*$D185*$G$4/100</f>
        <v>0</v>
      </c>
      <c r="NN185" s="1">
        <f>IF($E185+$I185+$D$7&lt;=NN$22,0,IF(NN$22-$D$7&gt;=$E185,-VLOOKUP($C185,Input!$A$8:$HV$39,MATCH(NN$21,Input!$A$6:$HV$6,0),FALSE)/$G185*$F185,0))*$D185*$G$4/100</f>
        <v>0</v>
      </c>
      <c r="NO185" s="1">
        <f>IF($E185+$I185+$D$7&lt;=NO$22,0,IF(NO$22-$D$7&gt;=$E185,-VLOOKUP($C185,Input!$A$8:$HV$39,MATCH(NO$21,Input!$A$6:$HV$6,0),FALSE)/$G185*$F185,0))*$D185*$G$4/100</f>
        <v>0</v>
      </c>
      <c r="NP185" s="1">
        <f>IF($E185+$I185+$D$7&lt;=NP$22,0,IF(NP$22-$D$7&gt;=$E185,-VLOOKUP($C185,Input!$A$8:$HV$39,MATCH(NP$21,Input!$A$6:$HV$6,0),FALSE)/$G185*$F185,0))*$D185*$G$4/100</f>
        <v>0</v>
      </c>
      <c r="NQ185" s="1">
        <f>IF($E185+$I185+$D$7&lt;=NQ$22,0,IF(NQ$22-$D$7&gt;=$E185,-VLOOKUP($C185,Input!$A$8:$HV$39,MATCH(NQ$21,Input!$A$6:$HV$6,0),FALSE)/$G185*$F185,0))*$D185*$G$4/100</f>
        <v>0</v>
      </c>
      <c r="NR185" s="1">
        <f>IF($E185+$I185+$D$7&lt;=NR$22,0,IF(NR$22-$D$7&gt;=$E185,-VLOOKUP($C185,Input!$A$8:$HV$39,MATCH(NR$21,Input!$A$6:$HV$6,0),FALSE)/$G185*$F185,0))*$D185*$G$4/100</f>
        <v>0</v>
      </c>
      <c r="NS185" s="1">
        <f>IF($E185+$I185+$D$7&lt;=NS$22,0,IF(NS$22-$D$7&gt;=$E185,-VLOOKUP($C185,Input!$A$8:$HV$39,MATCH(NS$21,Input!$A$6:$HV$6,0),FALSE)/$G185*$F185,0))*$D185*$G$4/100</f>
        <v>0</v>
      </c>
      <c r="NT185" s="1">
        <f>IF($E185+$I185+$D$7&lt;=NT$22,0,IF(NT$22-$D$7&gt;=$E185,-VLOOKUP($C185,Input!$A$8:$HV$39,MATCH(NT$21,Input!$A$6:$HV$6,0),FALSE)/$G185*$F185,0))*$D185*$G$4/100</f>
        <v>0</v>
      </c>
      <c r="NU185" s="1">
        <f>IF($E185+$I185+$D$7&lt;=NU$22,0,IF(NU$22-$D$7&gt;=$E185,-VLOOKUP($C185,Input!$A$8:$HV$39,MATCH(NU$21,Input!$A$6:$HV$6,0),FALSE)/$G185*$F185,0))*$D185*$G$4/100</f>
        <v>0</v>
      </c>
      <c r="NV185" s="1">
        <f>IF($E185+$I185+$D$7&lt;=NV$22,0,IF(NV$22-$D$7&gt;=$E185,-VLOOKUP($C185,Input!$A$8:$HV$39,MATCH(NV$21,Input!$A$6:$HV$6,0),FALSE)/$G185*$F185,0))*$D185*$G$4/100</f>
        <v>0</v>
      </c>
      <c r="NW185" s="1">
        <f>IF($E185+$I185+$D$7&lt;=NW$22,0,IF(NW$22-$D$7&gt;=$E185,-VLOOKUP($C185,Input!$A$8:$HV$39,MATCH(NW$21,Input!$A$6:$HV$6,0),FALSE)/$G185*$F185,0))*$D185*$G$4/100</f>
        <v>0</v>
      </c>
      <c r="NX185" s="1">
        <f>IF($E185+$I185+$D$7&lt;=NX$22,0,IF(NX$22-$D$7&gt;=$E185,-VLOOKUP($C185,Input!$A$8:$HV$39,MATCH(NX$21,Input!$A$6:$HV$6,0),FALSE)/$G185*$F185,0))*$D185*$G$4/100</f>
        <v>0</v>
      </c>
      <c r="NY185" s="1">
        <f>IF($E185+$I185+$D$7&lt;=NY$22,0,IF(NY$22-$D$7&gt;=$E185,-VLOOKUP($C185,Input!$A$8:$HV$39,MATCH(NY$21,Input!$A$6:$HV$6,0),FALSE)/$G185*$F185,0))*$D185*$G$4/100</f>
        <v>0</v>
      </c>
      <c r="NZ185" s="1">
        <f>IF($E185+$I185+$D$7&lt;=NZ$22,0,IF(NZ$22-$D$7&gt;=$E185,-VLOOKUP($C185,Input!$A$8:$HV$39,MATCH(NZ$21,Input!$A$6:$HV$6,0),FALSE)/$G185*$F185,0))*$D185*$G$4/100</f>
        <v>0</v>
      </c>
      <c r="OA185" s="1">
        <f>IF($E185+$I185+$D$7&lt;=OA$22,0,IF(OA$22-$D$7&gt;=$E185,-VLOOKUP($C185,Input!$A$8:$HV$39,MATCH(OA$21,Input!$A$6:$HV$6,0),FALSE)/$G185*$F185,0))*$D185*$G$4/100</f>
        <v>0</v>
      </c>
      <c r="OB185" s="1">
        <f>IF($E185+$I185+$D$7&lt;=OB$22,0,IF(OB$22-$D$7&gt;=$E185,-VLOOKUP($C185,Input!$A$8:$HV$39,MATCH(OB$21,Input!$A$6:$HV$6,0),FALSE)/$G185*$F185,0))*$D185*$G$4/100</f>
        <v>0</v>
      </c>
      <c r="OC185" s="1">
        <f>IF($E185+$I185+$D$7&lt;=OC$22,0,IF(OC$22-$D$7&gt;=$E185,-VLOOKUP($C185,Input!$A$8:$HV$39,MATCH(OC$21,Input!$A$6:$HV$6,0),FALSE)/$G185*$F185,0))*$D185*$G$4/100</f>
        <v>0</v>
      </c>
      <c r="OD185" s="1">
        <f>IF($E185+$I185+$D$7&lt;=OD$22,0,IF(OD$22-$D$7&gt;=$E185,-VLOOKUP($C185,Input!$A$8:$HV$39,MATCH(OD$21,Input!$A$6:$HV$6,0),FALSE)/$G185*$F185,0))*$D185*$G$4/100</f>
        <v>0</v>
      </c>
      <c r="OE185" s="1">
        <f>IF($E185+$I185+$D$7&lt;=OE$22,0,IF(OE$22-$D$7&gt;=$E185,-VLOOKUP($C185,Input!$A$8:$HV$39,MATCH(OE$21,Input!$A$6:$HV$6,0),FALSE)/$G185*$F185,0))*$D185*$G$4/100</f>
        <v>0</v>
      </c>
      <c r="OF185" s="1">
        <f>IF($E185+$I185+$D$7&lt;=OF$22,0,IF(OF$22-$D$7&gt;=$E185,-VLOOKUP($C185,Input!$A$8:$HV$39,MATCH(OF$21,Input!$A$6:$HV$6,0),FALSE)/$G185*$F185,0))*$D185*$G$4/100</f>
        <v>0</v>
      </c>
      <c r="OG185" s="1">
        <f>IF($E185+$I185+$D$7&lt;=OG$22,0,IF(OG$22-$D$7&gt;=$E185,-VLOOKUP($C185,Input!$A$8:$HV$39,MATCH(OG$21,Input!$A$6:$HV$6,0),FALSE)/$G185*$F185,0))*$D185*$G$4/100</f>
        <v>0</v>
      </c>
      <c r="OH185" s="1">
        <f>IF($E185+$I185+$D$7&lt;=OH$22,0,IF(OH$22-$D$7&gt;=$E185,-VLOOKUP($C185,Input!$A$8:$HV$39,MATCH(OH$21,Input!$A$6:$HV$6,0),FALSE)/$G185*$F185,0))*$D185*$G$4/100</f>
        <v>0</v>
      </c>
      <c r="OI185" s="1">
        <f>IF($E185+$I185+$D$7&lt;=OI$22,0,IF(OI$22-$D$7&gt;=$E185,-VLOOKUP($C185,Input!$A$8:$HV$39,MATCH(OI$21,Input!$A$6:$HV$6,0),FALSE)/$G185*$F185,0))*$D185*$G$4/100</f>
        <v>0</v>
      </c>
      <c r="OK185" t="str">
        <f>VLOOKUP($C185,Input!$A$8:$HW$39,MATCH(OK$21,Input!$A$6:$HW$6,0),FALSE)</f>
        <v>NA</v>
      </c>
      <c r="OL185" s="1">
        <f>IF($E185+$I185+$D$7&lt;=OL$22,0,IF(OL$22-$D$7&gt;=$E185,IF(COUNTIF($KZ185:LP185,"&gt;0")&gt;0,VLOOKUP($C185,Input!$A$8:$HV$21,MATCH($OK$21+COUNTIF($KZ185:LP185,"&gt;0"),Input!$A$6:$HV$6,0),FALSE),0),0))*$D185</f>
        <v>0</v>
      </c>
      <c r="OM185" s="1">
        <f>IF($E185+$I185+$D$7&lt;=OM$22,0,IF(OM$22-$D$7&gt;=$E185,IF(COUNTIF($KZ185:LQ185,"&gt;0")&gt;0,VLOOKUP($C185,Input!$A$8:$HV$21,MATCH($OK$21+COUNTIF($KZ185:LQ185,"&gt;0"),Input!$A$6:$HV$6,0),FALSE),0),0))*$D185</f>
        <v>0</v>
      </c>
      <c r="ON185" s="1">
        <f>IF($E185+$I185+$D$7&lt;=ON$22,0,IF(ON$22-$D$7&gt;=$E185,IF(COUNTIF($KZ185:LR185,"&gt;0")&gt;0,VLOOKUP($C185,Input!$A$8:$HV$21,MATCH($OK$21+COUNTIF($KZ185:LR185,"&gt;0"),Input!$A$6:$HV$6,0),FALSE),0),0))*$D185</f>
        <v>0</v>
      </c>
      <c r="OO185" s="1">
        <f>IF($E185+$I185+$D$7&lt;=OO$22,0,IF(OO$22-$D$7&gt;=$E185,IF(COUNTIF($KZ185:LS185,"&gt;0")&gt;0,VLOOKUP($C185,Input!$A$8:$HV$21,MATCH($OK$21+COUNTIF($KZ185:LS185,"&gt;0"),Input!$A$6:$HV$6,0),FALSE),0),0))*$D185</f>
        <v>0</v>
      </c>
      <c r="OP185" s="1">
        <f>IF($E185+$I185+$D$7&lt;=OP$22,0,IF(OP$22-$D$7&gt;=$E185,IF(COUNTIF($KZ185:LT185,"&gt;0")&gt;0,VLOOKUP($C185,Input!$A$8:$HV$21,MATCH($OK$21+COUNTIF($KZ185:LT185,"&gt;0"),Input!$A$6:$HV$6,0),FALSE),0),0))*$D185</f>
        <v>0</v>
      </c>
      <c r="OQ185" s="1">
        <f>IF($E185+$I185+$D$7&lt;=OQ$22,0,IF(OQ$22-$D$7&gt;=$E185,IF(COUNTIF($KZ185:LU185,"&gt;0")&gt;0,VLOOKUP($C185,Input!$A$8:$HV$21,MATCH($OK$21+COUNTIF($KZ185:LU185,"&gt;0"),Input!$A$6:$HV$6,0),FALSE),0),0))*$D185</f>
        <v>0</v>
      </c>
      <c r="OR185" s="1">
        <f>IF($E185+$I185+$D$7&lt;=OR$22,0,IF(OR$22-$D$7&gt;=$E185,IF(COUNTIF($KZ185:LV185,"&gt;0")&gt;0,VLOOKUP($C185,Input!$A$8:$HV$21,MATCH($OK$21+COUNTIF($KZ185:LV185,"&gt;0"),Input!$A$6:$HV$6,0),FALSE),0),0))*$D185</f>
        <v>0</v>
      </c>
      <c r="OS185" s="1">
        <f>IF($E185+$I185+$D$7&lt;=OS$22,0,IF(OS$22-$D$7&gt;=$E185,IF(COUNTIF($KZ185:LW185,"&gt;0")&gt;0,VLOOKUP($C185,Input!$A$8:$HV$21,MATCH($OK$21+COUNTIF($KZ185:LW185,"&gt;0"),Input!$A$6:$HV$6,0),FALSE),0),0))*$D185</f>
        <v>0</v>
      </c>
      <c r="OT185" s="1">
        <f>IF($E185+$I185+$D$7&lt;=OT$22,0,IF(OT$22-$D$7&gt;=$E185,IF(COUNTIF($KZ185:LX185,"&gt;0")&gt;0,VLOOKUP($C185,Input!$A$8:$HV$21,MATCH($OK$21+COUNTIF($KZ185:LX185,"&gt;0"),Input!$A$6:$HV$6,0),FALSE),0),0))*$D185</f>
        <v>0</v>
      </c>
      <c r="OU185" s="1">
        <f>IF($E185+$I185+$D$7&lt;=OU$22,0,IF(OU$22-$D$7&gt;=$E185,IF(COUNTIF($KZ185:LY185,"&gt;0")&gt;0,VLOOKUP($C185,Input!$A$8:$HV$21,MATCH($OK$21+COUNTIF($KZ185:LY185,"&gt;0"),Input!$A$6:$HV$6,0),FALSE),0),0))*$D185</f>
        <v>0</v>
      </c>
      <c r="OV185" s="1">
        <f>IF($E185+$I185+$D$7&lt;=OV$22,0,IF(OV$22-$D$7&gt;=$E185,IF(COUNTIF($KZ185:LZ185,"&gt;0")&gt;0,VLOOKUP($C185,Input!$A$8:$HV$21,MATCH($OK$21+COUNTIF($KZ185:LZ185,"&gt;0"),Input!$A$6:$HV$6,0),FALSE),0),0))*$D185</f>
        <v>0</v>
      </c>
      <c r="OW185" s="1">
        <f>IF($E185+$I185+$D$7&lt;=OW$22,0,IF(OW$22-$D$7&gt;=$E185,IF(COUNTIF($KZ185:MA185,"&gt;0")&gt;0,VLOOKUP($C185,Input!$A$8:$HV$21,MATCH($OK$21+COUNTIF($KZ185:MA185,"&gt;0"),Input!$A$6:$HV$6,0),FALSE),0),0))*$D185</f>
        <v>0</v>
      </c>
      <c r="OX185" s="1">
        <f>IF($E185+$I185+$D$7&lt;=OX$22,0,IF(OX$22-$D$7&gt;=$E185,IF(COUNTIF($KZ185:MB185,"&gt;0")&gt;0,VLOOKUP($C185,Input!$A$8:$HV$21,MATCH($OK$21+COUNTIF($KZ185:MB185,"&gt;0"),Input!$A$6:$HV$6,0),FALSE),0),0))*$D185</f>
        <v>0</v>
      </c>
      <c r="OY185" s="1">
        <f>IF($E185+$I185+$D$7&lt;=OY$22,0,IF(OY$22-$D$7&gt;=$E185,IF(COUNTIF($KZ185:MC185,"&gt;0")&gt;0,VLOOKUP($C185,Input!$A$8:$HV$21,MATCH($OK$21+COUNTIF($KZ185:MC185,"&gt;0"),Input!$A$6:$HV$6,0),FALSE),0),0))*$D185</f>
        <v>0</v>
      </c>
      <c r="OZ185" s="1">
        <f>IF($E185+$I185+$D$7&lt;=OZ$22,0,IF(OZ$22-$D$7&gt;=$E185,IF(COUNTIF($KZ185:MD185,"&gt;0")&gt;0,VLOOKUP($C185,Input!$A$8:$HV$21,MATCH($OK$21+COUNTIF($KZ185:MD185,"&gt;0"),Input!$A$6:$HV$6,0),FALSE),0),0))*$D185</f>
        <v>0</v>
      </c>
      <c r="PA185" s="1">
        <f>IF($E185+$I185+$D$7&lt;=PA$22,0,IF(PA$22-$D$7&gt;=$E185,IF(COUNTIF($KZ185:ME185,"&gt;0")&gt;0,VLOOKUP($C185,Input!$A$8:$HV$21,MATCH($OK$21+COUNTIF($KZ185:ME185,"&gt;0"),Input!$A$6:$HV$6,0),FALSE),0),0))*$D185</f>
        <v>0</v>
      </c>
      <c r="PB185" s="1">
        <f>IF($E185+$I185+$D$7&lt;=PB$22,0,IF(PB$22-$D$7&gt;=$E185,IF(COUNTIF($KZ185:MF185,"&gt;0")&gt;0,VLOOKUP($C185,Input!$A$8:$HV$21,MATCH($OK$21+COUNTIF($KZ185:MF185,"&gt;0"),Input!$A$6:$HV$6,0),FALSE),0),0))*$D185</f>
        <v>0</v>
      </c>
      <c r="PC185" s="1">
        <f>IF($E185+$I185+$D$7&lt;=PC$22,0,IF(PC$22-$D$7&gt;=$E185,IF(COUNTIF($KZ185:MG185,"&gt;0")&gt;0,VLOOKUP($C185,Input!$A$8:$HV$21,MATCH($OK$21+COUNTIF($KZ185:MG185,"&gt;0"),Input!$A$6:$HV$6,0),FALSE),0),0))*$D185</f>
        <v>0</v>
      </c>
      <c r="PD185" s="1">
        <f>IF($E185+$I185+$D$7&lt;=PD$22,0,IF(PD$22-$D$7&gt;=$E185,IF(COUNTIF($KZ185:MH185,"&gt;0")&gt;0,VLOOKUP($C185,Input!$A$8:$HV$21,MATCH($OK$21+COUNTIF($KZ185:MH185,"&gt;0"),Input!$A$6:$HV$6,0),FALSE),0),0))*$D185</f>
        <v>0</v>
      </c>
      <c r="PE185" s="1">
        <f>IF($E185+$I185+$D$7&lt;=PE$22,0,IF(PE$22-$D$7&gt;=$E185,IF(COUNTIF($KZ185:MI185,"&gt;0")&gt;0,VLOOKUP($C185,Input!$A$8:$HV$21,MATCH($OK$21+COUNTIF($KZ185:MI185,"&gt;0"),Input!$A$6:$HV$6,0),FALSE),0),0))*$D185</f>
        <v>0</v>
      </c>
      <c r="PF185" s="1">
        <f>IF($E185+$I185+$D$7&lt;=PF$22,0,IF(PF$22-$D$7&gt;=$E185,IF(COUNTIF($KZ185:MJ185,"&gt;0")&gt;0,VLOOKUP($C185,Input!$A$8:$HV$21,MATCH($OK$21+COUNTIF($KZ185:MJ185,"&gt;0"),Input!$A$6:$HV$6,0),FALSE),0),0))*$D185</f>
        <v>0</v>
      </c>
      <c r="PG185" s="1">
        <f>IF($E185+$I185+$D$7&lt;=PG$22,0,IF(PG$22-$D$7&gt;=$E185,IF(COUNTIF($KZ185:MK185,"&gt;0")&gt;0,VLOOKUP($C185,Input!$A$8:$HV$21,MATCH($OK$21+COUNTIF($KZ185:MK185,"&gt;0"),Input!$A$6:$HV$6,0),FALSE),0),0))*$D185</f>
        <v>0</v>
      </c>
      <c r="PH185" s="1">
        <f>IF($E185+$I185+$D$7&lt;=PH$22,0,IF(PH$22-$D$7&gt;=$E185,IF(COUNTIF($KZ185:ML185,"&gt;0")&gt;0,VLOOKUP($C185,Input!$A$8:$HV$21,MATCH($OK$21+COUNTIF($KZ185:ML185,"&gt;0"),Input!$A$6:$HV$6,0),FALSE),0),0))*$D185</f>
        <v>0</v>
      </c>
      <c r="PI185" s="1">
        <f>IF($E185+$I185+$D$7&lt;=PI$22,0,IF(PI$22-$D$7&gt;=$E185,IF(COUNTIF($KZ185:MM185,"&gt;0")&gt;0,VLOOKUP($C185,Input!$A$8:$HV$21,MATCH($OK$21+COUNTIF($KZ185:MM185,"&gt;0"),Input!$A$6:$HV$6,0),FALSE),0),0))*$D185</f>
        <v>0</v>
      </c>
      <c r="PJ185" s="1">
        <f>IF($E185+$I185+$D$7&lt;=PJ$22,0,IF(PJ$22-$D$7&gt;=$E185,IF(COUNTIF($KZ185:MN185,"&gt;0")&gt;0,VLOOKUP($C185,Input!$A$8:$HV$21,MATCH($OK$21+COUNTIF($KZ185:MN185,"&gt;0"),Input!$A$6:$HV$6,0),FALSE),0),0))*$D185</f>
        <v>0</v>
      </c>
      <c r="PK185" s="1">
        <f>IF($E185+$I185+$D$7&lt;=PK$22,0,IF(PK$22-$D$7&gt;=$E185,IF(COUNTIF($KZ185:MO185,"&gt;0")&gt;0,VLOOKUP($C185,Input!$A$8:$HV$21,MATCH($OK$21+COUNTIF($KZ185:MO185,"&gt;0"),Input!$A$6:$HV$6,0),FALSE),0),0))*$D185</f>
        <v>0</v>
      </c>
      <c r="PL185" s="1">
        <f>IF($E185+$I185+$D$7&lt;=PL$22,0,IF(PL$22-$D$7&gt;=$E185,IF(COUNTIF($KZ185:MP185,"&gt;0")&gt;0,VLOOKUP($C185,Input!$A$8:$HV$21,MATCH($OK$21+COUNTIF($KZ185:MP185,"&gt;0"),Input!$A$6:$HV$6,0),FALSE),0),0))*$D185</f>
        <v>0</v>
      </c>
      <c r="PM185" s="1">
        <f>IF($E185+$I185+$D$7&lt;=PM$22,0,IF(PM$22-$D$7&gt;=$E185,IF(COUNTIF($KZ185:MQ185,"&gt;0")&gt;0,VLOOKUP($C185,Input!$A$8:$HV$21,MATCH($OK$21+COUNTIF($KZ185:MQ185,"&gt;0"),Input!$A$6:$HV$6,0),FALSE),0),0))*$D185</f>
        <v>0</v>
      </c>
      <c r="PN185" s="1">
        <f>IF($E185+$I185+$D$7&lt;=PN$22,0,IF(PN$22-$D$7&gt;=$E185,IF(COUNTIF($KZ185:MR185,"&gt;0")&gt;0,VLOOKUP($C185,Input!$A$8:$HV$21,MATCH($OK$21+COUNTIF($KZ185:MR185,"&gt;0"),Input!$A$6:$HV$6,0),FALSE),0),0))*$D185</f>
        <v>0</v>
      </c>
      <c r="PO185" s="1">
        <f>IF($E185+$I185+$D$7&lt;=PO$22,0,IF(PO$22-$D$7&gt;=$E185,IF(COUNTIF($KZ185:MS185,"&gt;0")&gt;0,VLOOKUP($C185,Input!$A$8:$HV$21,MATCH($OK$21+COUNTIF($KZ185:MS185,"&gt;0"),Input!$A$6:$HV$6,0),FALSE),0),0))*$D185</f>
        <v>0</v>
      </c>
      <c r="PP185" s="1">
        <f>IF($E185+$I185+$D$7&lt;=PP$22,0,IF(PP$22-$D$7&gt;=$E185,IF(COUNTIF($KZ185:MT185,"&gt;0")&gt;0,VLOOKUP($C185,Input!$A$8:$HV$21,MATCH($OK$21+COUNTIF($KZ185:MT185,"&gt;0"),Input!$A$6:$HV$6,0),FALSE),0),0))*$D185</f>
        <v>0</v>
      </c>
      <c r="PQ185" s="1">
        <f>IF($E185+$I185+$D$7&lt;=PQ$22,0,IF(PQ$22-$D$7&gt;=$E185,IF(COUNTIF($KZ185:MU185,"&gt;0")&gt;0,VLOOKUP($C185,Input!$A$8:$HV$21,MATCH($OK$21+COUNTIF($KZ185:MU185,"&gt;0"),Input!$A$6:$HV$6,0),FALSE),0),0))*$D185</f>
        <v>0</v>
      </c>
      <c r="PR185" s="1">
        <f>IF($E185+$I185+$D$7&lt;=PR$22,0,IF(PR$22-$D$7&gt;=$E185,IF(COUNTIF($KZ185:MV185,"&gt;0")&gt;0,VLOOKUP($C185,Input!$A$8:$HV$21,MATCH($OK$21+COUNTIF($KZ185:MV185,"&gt;0"),Input!$A$6:$HV$6,0),FALSE),0),0))*$D185</f>
        <v>0</v>
      </c>
      <c r="PS185" s="1">
        <f>IF($E185+$I185+$D$7&lt;=PS$22,0,IF(PS$22-$D$7&gt;=$E185,IF(COUNTIF($KZ185:MW185,"&gt;0")&gt;0,VLOOKUP($C185,Input!$A$8:$HV$21,MATCH($OK$21+COUNTIF($KZ185:MW185,"&gt;0"),Input!$A$6:$HV$6,0),FALSE),0),0))*$D185</f>
        <v>0</v>
      </c>
      <c r="PT185" s="1">
        <f>IF($E185+$I185+$D$7&lt;=PT$22,0,IF(PT$22-$D$7&gt;=$E185,IF(COUNTIF($KZ185:MX185,"&gt;0")&gt;0,VLOOKUP($C185,Input!$A$8:$HV$21,MATCH($OK$21+COUNTIF($KZ185:MX185,"&gt;0"),Input!$A$6:$HV$6,0),FALSE),0),0))*$D185</f>
        <v>0</v>
      </c>
      <c r="PV185" s="1" t="str">
        <f t="shared" si="1066"/>
        <v>2034 MY 40' CNG w Midlife Rebuild {0 Buses}</v>
      </c>
      <c r="PW185" s="1">
        <f t="shared" si="1067"/>
        <v>0</v>
      </c>
      <c r="PX185" s="1">
        <f t="shared" si="1068"/>
        <v>0</v>
      </c>
      <c r="PY185" s="1">
        <f t="shared" si="1069"/>
        <v>0</v>
      </c>
      <c r="PZ185" s="1">
        <f t="shared" si="1070"/>
        <v>0</v>
      </c>
      <c r="QA185" s="1">
        <f t="shared" si="1071"/>
        <v>0</v>
      </c>
      <c r="QB185" s="1">
        <f t="shared" si="1072"/>
        <v>0</v>
      </c>
      <c r="QC185" s="1">
        <f t="shared" si="1073"/>
        <v>0</v>
      </c>
      <c r="QD185" s="1">
        <f t="shared" si="1074"/>
        <v>0</v>
      </c>
      <c r="QE185" s="1">
        <f t="shared" si="1075"/>
        <v>0</v>
      </c>
      <c r="QF185" s="1">
        <f t="shared" si="1076"/>
        <v>0</v>
      </c>
      <c r="QG185" s="1">
        <f t="shared" si="1077"/>
        <v>0</v>
      </c>
      <c r="QH185" s="1">
        <f t="shared" si="1078"/>
        <v>0</v>
      </c>
      <c r="QI185" s="1">
        <f t="shared" si="1079"/>
        <v>0</v>
      </c>
      <c r="QJ185" s="1">
        <f t="shared" si="1080"/>
        <v>0</v>
      </c>
      <c r="QK185" s="1">
        <f t="shared" si="1081"/>
        <v>0</v>
      </c>
      <c r="QL185" s="1">
        <f t="shared" si="1082"/>
        <v>0</v>
      </c>
      <c r="QM185" s="1">
        <f t="shared" si="1083"/>
        <v>0</v>
      </c>
      <c r="QN185" s="1">
        <f t="shared" si="1084"/>
        <v>0</v>
      </c>
      <c r="QO185" s="1">
        <f t="shared" si="1085"/>
        <v>0</v>
      </c>
      <c r="QP185" s="1">
        <f t="shared" si="1086"/>
        <v>0</v>
      </c>
      <c r="QQ185" s="1">
        <f t="shared" si="1087"/>
        <v>0</v>
      </c>
      <c r="QR185" s="1">
        <f t="shared" si="1088"/>
        <v>0</v>
      </c>
      <c r="QS185" s="1">
        <f t="shared" si="1089"/>
        <v>0</v>
      </c>
      <c r="QT185" s="1">
        <f t="shared" si="1090"/>
        <v>0</v>
      </c>
      <c r="QU185" s="1">
        <f t="shared" si="1091"/>
        <v>0</v>
      </c>
      <c r="QV185" s="1">
        <f t="shared" si="1092"/>
        <v>0</v>
      </c>
      <c r="QW185" s="1">
        <f t="shared" si="1093"/>
        <v>0</v>
      </c>
      <c r="QX185" s="1">
        <f t="shared" si="1094"/>
        <v>0</v>
      </c>
      <c r="QY185" s="1">
        <f t="shared" si="1095"/>
        <v>0</v>
      </c>
      <c r="QZ185" s="1">
        <f t="shared" si="1096"/>
        <v>0</v>
      </c>
      <c r="RA185" s="1">
        <f t="shared" si="1097"/>
        <v>0</v>
      </c>
      <c r="RB185" s="1">
        <f t="shared" si="1098"/>
        <v>0</v>
      </c>
      <c r="RC185" s="1">
        <f t="shared" si="1099"/>
        <v>0</v>
      </c>
      <c r="RD185" s="1">
        <f t="shared" si="1100"/>
        <v>0</v>
      </c>
      <c r="RE185" s="1">
        <f t="shared" si="1101"/>
        <v>0</v>
      </c>
      <c r="RF185" s="1">
        <f t="shared" si="1102"/>
        <v>0</v>
      </c>
      <c r="RG185" s="1">
        <f t="shared" si="1103"/>
        <v>0</v>
      </c>
      <c r="RH185" s="72"/>
      <c r="RI185" s="91"/>
    </row>
    <row r="186" spans="1:477" hidden="1" outlineLevel="1" x14ac:dyDescent="0.25">
      <c r="A186" s="89"/>
      <c r="B186" s="143"/>
      <c r="C186" s="111" t="str">
        <f t="shared" si="1064"/>
        <v>40' CNG w Midlife Rebuild</v>
      </c>
      <c r="D186" s="108">
        <f t="shared" si="1065"/>
        <v>0</v>
      </c>
      <c r="E186" s="110">
        <f t="shared" si="1026"/>
        <v>2035</v>
      </c>
      <c r="F186" s="68">
        <f t="shared" si="870"/>
        <v>40000</v>
      </c>
      <c r="G186" s="69">
        <f>VLOOKUP($C186,Input!$A$8:$HV$39,MATCH(G$21,Input!$A$6:$HV$6,0),FALSE)</f>
        <v>2.91</v>
      </c>
      <c r="H186" s="123">
        <f>VLOOKUP($C186,Input!$A$8:$HV$39,MATCH(H$21,Input!$A$6:$HV$6,0),FALSE)</f>
        <v>0</v>
      </c>
      <c r="I186" s="70">
        <f>VLOOKUP($C186,Input!$A$8:$HV$39,MATCH(I$21,Input!$A$6:$HV$6,0),FALSE)</f>
        <v>14</v>
      </c>
      <c r="J186" s="1">
        <f>+IF($E186=J$22,VLOOKUP($C186,Input!$A$8:$AN$39,MATCH(J$21,Input!$A$6:$AN$6,0),FALSE)+$H186,0)*$D186</f>
        <v>0</v>
      </c>
      <c r="K186" s="1">
        <f>+IF($E186=K$22,VLOOKUP($C186,Input!$A$8:$AN$39,MATCH(K$21,Input!$A$6:$AN$6,0),FALSE)+$H186,0)*$D186</f>
        <v>0</v>
      </c>
      <c r="L186" s="1">
        <f>+IF($E186=L$22,VLOOKUP($C186,Input!$A$8:$AN$39,MATCH(L$21,Input!$A$6:$AN$6,0),FALSE)+$H186,0)*$D186</f>
        <v>0</v>
      </c>
      <c r="M186" s="1">
        <f>+IF($E186=M$22,VLOOKUP($C186,Input!$A$8:$AN$39,MATCH(M$21,Input!$A$6:$AN$6,0),FALSE)+$H186,0)*$D186</f>
        <v>0</v>
      </c>
      <c r="N186" s="1">
        <f>+IF($E186=N$22,VLOOKUP($C186,Input!$A$8:$AN$39,MATCH(N$21,Input!$A$6:$AN$6,0),FALSE)+$H186,0)*$D186</f>
        <v>0</v>
      </c>
      <c r="O186" s="1">
        <f>+IF($E186=O$22,VLOOKUP($C186,Input!$A$8:$AN$39,MATCH(O$21,Input!$A$6:$AN$6,0),FALSE)+$H186,0)*$D186</f>
        <v>0</v>
      </c>
      <c r="P186" s="1">
        <f>+IF($E186=P$22,VLOOKUP($C186,Input!$A$8:$AN$39,MATCH(P$21,Input!$A$6:$AN$6,0),FALSE)+$H186,0)*$D186</f>
        <v>0</v>
      </c>
      <c r="Q186" s="1">
        <f>+IF($E186=Q$22,VLOOKUP($C186,Input!$A$8:$AN$39,MATCH(Q$21,Input!$A$6:$AN$6,0),FALSE)+$H186,0)*$D186</f>
        <v>0</v>
      </c>
      <c r="R186" s="1">
        <f>+IF($E186=R$22,VLOOKUP($C186,Input!$A$8:$AN$39,MATCH(R$21,Input!$A$6:$AN$6,0),FALSE)+$H186,0)*$D186</f>
        <v>0</v>
      </c>
      <c r="S186" s="1">
        <f>+IF($E186=S$22,VLOOKUP($C186,Input!$A$8:$AN$39,MATCH(S$21,Input!$A$6:$AN$6,0),FALSE)+$H186,0)*$D186</f>
        <v>0</v>
      </c>
      <c r="T186" s="1">
        <f>+IF($E186=T$22,VLOOKUP($C186,Input!$A$8:$AN$39,MATCH(T$21,Input!$A$6:$AN$6,0),FALSE)+$H186,0)*$D186</f>
        <v>0</v>
      </c>
      <c r="U186" s="1">
        <f>+IF($E186=U$22,VLOOKUP($C186,Input!$A$8:$AN$39,MATCH(U$21,Input!$A$6:$AN$6,0),FALSE)+$H186,0)*$D186</f>
        <v>0</v>
      </c>
      <c r="V186" s="1">
        <f>+IF($E186=V$22,VLOOKUP($C186,Input!$A$8:$AN$39,MATCH(V$21,Input!$A$6:$AN$6,0),FALSE)+$H186,0)*$D186</f>
        <v>0</v>
      </c>
      <c r="W186" s="1">
        <f>+IF($E186=W$22,VLOOKUP($C186,Input!$A$8:$AN$39,MATCH(W$21,Input!$A$6:$AN$6,0),FALSE)+$H186,0)*$D186</f>
        <v>0</v>
      </c>
      <c r="X186" s="1">
        <f>+IF($E186=X$22,VLOOKUP($C186,Input!$A$8:$AN$39,MATCH(X$21,Input!$A$6:$AN$6,0),FALSE)+$H186,0)*$D186</f>
        <v>0</v>
      </c>
      <c r="Y186" s="1">
        <f>+IF($E186=Y$22,VLOOKUP($C186,Input!$A$8:$AN$39,MATCH(Y$21,Input!$A$6:$AN$6,0),FALSE)+$H186,0)*$D186</f>
        <v>0</v>
      </c>
      <c r="Z186" s="1">
        <f>+IF($E186=Z$22,VLOOKUP($C186,Input!$A$8:$AN$39,MATCH(Z$21,Input!$A$6:$AN$6,0),FALSE)+$H186,0)*$D186</f>
        <v>0</v>
      </c>
      <c r="AA186" s="1">
        <f>+IF($E186=AA$22,VLOOKUP($C186,Input!$A$8:$AN$39,MATCH(AA$21,Input!$A$6:$AN$6,0),FALSE)+$H186,0)*$D186</f>
        <v>0</v>
      </c>
      <c r="AB186" s="1">
        <f>+IF($E186=AB$22,VLOOKUP($C186,Input!$A$8:$AN$39,MATCH(AB$21,Input!$A$6:$AN$6,0),FALSE)+$H186,0)*$D186</f>
        <v>0</v>
      </c>
      <c r="AC186" s="1">
        <f>+IF($E186=AC$22,VLOOKUP($C186,Input!$A$8:$AN$39,MATCH(AC$21,Input!$A$6:$AN$6,0),FALSE)+$H186,0)*$D186</f>
        <v>0</v>
      </c>
      <c r="AD186" s="1">
        <f>+IF($E186=AD$22,VLOOKUP($C186,Input!$A$8:$AN$39,MATCH(AD$21,Input!$A$6:$AN$6,0),FALSE)+$H186,0)*$D186</f>
        <v>0</v>
      </c>
      <c r="AE186" s="1">
        <f>+IF($E186=AE$22,VLOOKUP($C186,Input!$A$8:$AN$39,MATCH(AE$21,Input!$A$6:$AN$6,0),FALSE)+$H186,0)*$D186</f>
        <v>0</v>
      </c>
      <c r="AF186" s="1">
        <f>+IF($E186=AF$22,VLOOKUP($C186,Input!$A$8:$AN$39,MATCH(AF$21,Input!$A$6:$AN$6,0),FALSE)+$H186,0)*$D186</f>
        <v>0</v>
      </c>
      <c r="AG186" s="1">
        <f>+IF($E186=AG$22,VLOOKUP($C186,Input!$A$8:$AN$39,MATCH(AG$21,Input!$A$6:$AN$6,0),FALSE)+$H186,0)*$D186</f>
        <v>0</v>
      </c>
      <c r="AH186" s="1">
        <f>+IF($E186=AH$22,VLOOKUP($C186,Input!$A$8:$AN$39,MATCH(AH$21,Input!$A$6:$AN$6,0),FALSE)+$H186,0)*$D186</f>
        <v>0</v>
      </c>
      <c r="AI186" s="1">
        <f>+IF($E186=AI$22,VLOOKUP($C186,Input!$A$8:$AN$39,MATCH(AI$21,Input!$A$6:$AN$6,0),FALSE)+$H186,0)*$D186</f>
        <v>0</v>
      </c>
      <c r="AJ186" s="1">
        <f>+IF($E186=AJ$22,VLOOKUP($C186,Input!$A$8:$AN$39,MATCH(AJ$21,Input!$A$6:$AN$6,0),FALSE)+$H186,0)*$D186</f>
        <v>0</v>
      </c>
      <c r="AK186" s="1">
        <f>+IF($E186=AK$22,VLOOKUP($C186,Input!$A$8:$AN$39,MATCH(AK$21,Input!$A$6:$AN$6,0),FALSE)+$H186,0)*$D186</f>
        <v>0</v>
      </c>
      <c r="AL186" s="1">
        <f>+IF($E186=AL$22,VLOOKUP($C186,Input!$A$8:$AN$39,MATCH(AL$21,Input!$A$6:$AN$6,0),FALSE)+$H186,0)*$D186</f>
        <v>0</v>
      </c>
      <c r="AM186" s="1">
        <f>+IF($E186=AM$22,VLOOKUP($C186,Input!$A$8:$AN$39,MATCH(AM$21,Input!$A$6:$AN$6,0),FALSE)+$H186,0)*$D186</f>
        <v>0</v>
      </c>
      <c r="AN186" s="1">
        <f>+IF($E186=AN$22,VLOOKUP($C186,Input!$A$8:$AN$39,MATCH(AN$21,Input!$A$6:$AN$6,0),FALSE)+$H186,0)*$D186</f>
        <v>0</v>
      </c>
      <c r="AO186" s="1">
        <f>+IF($E186=AO$22,VLOOKUP($C186,Input!$A$8:$AN$39,MATCH(AO$21,Input!$A$6:$AN$6,0),FALSE)+$H186,0)*$D186</f>
        <v>0</v>
      </c>
      <c r="AP186" s="1">
        <f>+IF($E186=AP$22,VLOOKUP($C186,Input!$A$8:$AN$39,MATCH(AP$21,Input!$A$6:$AN$6,0),FALSE)+$H186,0)*$D186</f>
        <v>0</v>
      </c>
      <c r="AQ186" s="1">
        <f>+IF($E186=AQ$22,VLOOKUP($C186,Input!$A$8:$AN$39,MATCH(AQ$21,Input!$A$6:$AN$6,0),FALSE)+$H186,0)*$D186</f>
        <v>0</v>
      </c>
      <c r="AR186" s="1">
        <f>+IF($E186=AR$22,VLOOKUP($C186,Input!$A$8:$AN$39,MATCH(AR$21,Input!$A$6:$AN$6,0),FALSE)+$H186,0)*$D186</f>
        <v>0</v>
      </c>
      <c r="AT186" t="str">
        <f>VLOOKUP($C186,Input!$A$8:$HV$39,MATCH(AT$21,Input!$A$6:$HV$6,0),FALSE)</f>
        <v>Parts and administrative cost</v>
      </c>
      <c r="AU186" s="1">
        <f>+IF($E186=AU$22,VLOOKUP($C186,Input!$A$8:$HV$39,MATCH(AU$21,Input!$A$6:$HV$6,0),FALSE),0)*$D186</f>
        <v>0</v>
      </c>
      <c r="AV186" s="1">
        <f>+IF($E186=AV$22,VLOOKUP($C186,Input!$A$8:$HV$39,MATCH(AV$21,Input!$A$6:$HV$6,0),FALSE),0)*$D186</f>
        <v>0</v>
      </c>
      <c r="AW186" s="1">
        <f>+IF($E186=AW$22,VLOOKUP($C186,Input!$A$8:$HV$39,MATCH(AW$21,Input!$A$6:$HV$6,0),FALSE),0)*$D186</f>
        <v>0</v>
      </c>
      <c r="AX186" s="1">
        <f>+IF($E186=AX$22,VLOOKUP($C186,Input!$A$8:$HV$39,MATCH(AX$21,Input!$A$6:$HV$6,0),FALSE),0)*$D186</f>
        <v>0</v>
      </c>
      <c r="AY186" s="1">
        <f>+IF($E186=AY$22,VLOOKUP($C186,Input!$A$8:$HV$39,MATCH(AY$21,Input!$A$6:$HV$6,0),FALSE),0)*$D186</f>
        <v>0</v>
      </c>
      <c r="AZ186" s="1">
        <f>+IF($E186=AZ$22,VLOOKUP($C186,Input!$A$8:$HV$39,MATCH(AZ$21,Input!$A$6:$HV$6,0),FALSE),0)*$D186</f>
        <v>0</v>
      </c>
      <c r="BA186" s="1">
        <f>+IF($E186=BA$22,VLOOKUP($C186,Input!$A$8:$HV$39,MATCH(BA$21,Input!$A$6:$HV$6,0),FALSE),0)*$D186</f>
        <v>0</v>
      </c>
      <c r="BB186" s="1">
        <f>+IF($E186=BB$22,VLOOKUP($C186,Input!$A$8:$HV$39,MATCH(BB$21,Input!$A$6:$HV$6,0),FALSE),0)*$D186</f>
        <v>0</v>
      </c>
      <c r="BC186" s="1">
        <f>+IF($E186=BC$22,VLOOKUP($C186,Input!$A$8:$HV$39,MATCH(BC$21,Input!$A$6:$HV$6,0),FALSE),0)*$D186</f>
        <v>0</v>
      </c>
      <c r="BD186" s="1">
        <f>+IF($E186=BD$22,VLOOKUP($C186,Input!$A$8:$HV$39,MATCH(BD$21,Input!$A$6:$HV$6,0),FALSE),0)*$D186</f>
        <v>0</v>
      </c>
      <c r="BE186" s="1">
        <f>+IF($E186=BE$22,VLOOKUP($C186,Input!$A$8:$HV$39,MATCH(BE$21,Input!$A$6:$HV$6,0),FALSE),0)*$D186</f>
        <v>0</v>
      </c>
      <c r="BF186" s="1">
        <f>+IF($E186=BF$22,VLOOKUP($C186,Input!$A$8:$HV$39,MATCH(BF$21,Input!$A$6:$HV$6,0),FALSE),0)*$D186</f>
        <v>0</v>
      </c>
      <c r="BG186" s="1">
        <f>+IF($E186=BG$22,VLOOKUP($C186,Input!$A$8:$HV$39,MATCH(BG$21,Input!$A$6:$HV$6,0),FALSE),0)*$D186</f>
        <v>0</v>
      </c>
      <c r="BH186" s="1">
        <f>+IF($E186=BH$22,VLOOKUP($C186,Input!$A$8:$HV$39,MATCH(BH$21,Input!$A$6:$HV$6,0),FALSE),0)*$D186</f>
        <v>0</v>
      </c>
      <c r="BI186" s="1">
        <f>+IF($E186=BI$22,VLOOKUP($C186,Input!$A$8:$HV$39,MATCH(BI$21,Input!$A$6:$HV$6,0),FALSE),0)*$D186</f>
        <v>0</v>
      </c>
      <c r="BJ186" s="1">
        <f>+IF($E186=BJ$22,VLOOKUP($C186,Input!$A$8:$HV$39,MATCH(BJ$21,Input!$A$6:$HV$6,0),FALSE),0)*$D186</f>
        <v>0</v>
      </c>
      <c r="BK186" s="1">
        <f>+IF($E186=BK$22,VLOOKUP($C186,Input!$A$8:$HV$39,MATCH(BK$21,Input!$A$6:$HV$6,0),FALSE),0)*$D186</f>
        <v>0</v>
      </c>
      <c r="BL186" s="1">
        <f>+IF($E186=BL$22,VLOOKUP($C186,Input!$A$8:$HV$39,MATCH(BL$21,Input!$A$6:$HV$6,0),FALSE),0)*$D186</f>
        <v>0</v>
      </c>
      <c r="BM186" s="1">
        <f>+IF($E186=BM$22,VLOOKUP($C186,Input!$A$8:$HV$39,MATCH(BM$21,Input!$A$6:$HV$6,0),FALSE),0)*$D186</f>
        <v>0</v>
      </c>
      <c r="BN186" s="1">
        <f>+IF($E186=BN$22,VLOOKUP($C186,Input!$A$8:$HV$39,MATCH(BN$21,Input!$A$6:$HV$6,0),FALSE),0)*$D186</f>
        <v>0</v>
      </c>
      <c r="BO186" s="1">
        <f>+IF($E186=BO$22,VLOOKUP($C186,Input!$A$8:$HV$39,MATCH(BO$21,Input!$A$6:$HV$6,0),FALSE),0)*$D186</f>
        <v>0</v>
      </c>
      <c r="BP186" s="1">
        <f>+IF($E186=BP$22,VLOOKUP($C186,Input!$A$8:$HV$39,MATCH(BP$21,Input!$A$6:$HV$6,0),FALSE),0)*$D186</f>
        <v>0</v>
      </c>
      <c r="BQ186" s="1">
        <f>+IF($E186=BQ$22,VLOOKUP($C186,Input!$A$8:$HV$39,MATCH(BQ$21,Input!$A$6:$HV$6,0),FALSE),0)*$D186</f>
        <v>0</v>
      </c>
      <c r="BR186" s="1">
        <f>+IF($E186=BR$22,VLOOKUP($C186,Input!$A$8:$HV$39,MATCH(BR$21,Input!$A$6:$HV$6,0),FALSE),0)*$D186</f>
        <v>0</v>
      </c>
      <c r="BS186" s="1">
        <f>+IF($E186=BS$22,VLOOKUP($C186,Input!$A$8:$HV$39,MATCH(BS$21,Input!$A$6:$HV$6,0),FALSE),0)*$D186</f>
        <v>0</v>
      </c>
      <c r="BT186" s="1">
        <f>+IF($E186=BT$22,VLOOKUP($C186,Input!$A$8:$HV$39,MATCH(BT$21,Input!$A$6:$HV$6,0),FALSE),0)*$D186</f>
        <v>0</v>
      </c>
      <c r="BU186" s="1">
        <f>+IF($E186=BU$22,VLOOKUP($C186,Input!$A$8:$HV$39,MATCH(BU$21,Input!$A$6:$HV$6,0),FALSE),0)*$D186</f>
        <v>0</v>
      </c>
      <c r="BV186" s="1">
        <f>+IF($E186=BV$22,VLOOKUP($C186,Input!$A$8:$HV$39,MATCH(BV$21,Input!$A$6:$HV$6,0),FALSE),0)*$D186</f>
        <v>0</v>
      </c>
      <c r="BW186" s="1">
        <f>+IF($E186=BW$22,VLOOKUP($C186,Input!$A$8:$HV$39,MATCH(BW$21,Input!$A$6:$HV$6,0),FALSE),0)*$D186</f>
        <v>0</v>
      </c>
      <c r="BX186" s="1">
        <f>+IF($E186=BX$22,VLOOKUP($C186,Input!$A$8:$HV$39,MATCH(BX$21,Input!$A$6:$HV$6,0),FALSE),0)*$D186</f>
        <v>0</v>
      </c>
      <c r="BY186" s="1">
        <f>+IF($E186=BY$22,VLOOKUP($C186,Input!$A$8:$HV$39,MATCH(BY$21,Input!$A$6:$HV$6,0),FALSE),0)*$D186</f>
        <v>0</v>
      </c>
      <c r="BZ186" s="1">
        <f>+IF($E186=BZ$22,VLOOKUP($C186,Input!$A$8:$HV$39,MATCH(BZ$21,Input!$A$6:$HV$6,0),FALSE),0)*$D186</f>
        <v>0</v>
      </c>
      <c r="CA186" s="1">
        <f>+IF($E186=CA$22,VLOOKUP($C186,Input!$A$8:$HV$39,MATCH(CA$21,Input!$A$6:$HV$6,0),FALSE),0)*$D186</f>
        <v>0</v>
      </c>
      <c r="CB186" s="1">
        <f>+IF($E186=CB$22,VLOOKUP($C186,Input!$A$8:$HV$39,MATCH(CB$21,Input!$A$6:$HV$6,0),FALSE),0)*$D186</f>
        <v>0</v>
      </c>
      <c r="CC186" s="1">
        <f>+IF($E186=CC$22,VLOOKUP($C186,Input!$A$8:$HV$39,MATCH(CC$21,Input!$A$6:$HV$6,0),FALSE),0)*$D186</f>
        <v>0</v>
      </c>
      <c r="CE186" t="str">
        <f>VLOOKUP($C186,Input!$A$8:$HV$39,MATCH(CE$21,Input!$A$6:$HV$6,0),FALSE)</f>
        <v>Engine Rebuild @ 7 Yr</v>
      </c>
      <c r="CF186" s="1">
        <f>IF($E186+$I186+$D$7&lt;=CF$22,0,IF(CF$22-$D$7&gt;=$E186,IF(COUNTIF($KZ186:LP186,"&gt;0")&gt;0,VLOOKUP($C186,Input!$A$8:$HV$21,MATCH($CE$21+COUNTIF($KZ186:LP186,"&gt;0"),Input!$A$6:$HV$6,0),FALSE),0),0))*$D186</f>
        <v>0</v>
      </c>
      <c r="CG186" s="1">
        <f>IF($E186+$I186+$D$7&lt;=CG$22,0,IF(CG$22-$D$7&gt;=$E186,IF(COUNTIF($KZ186:LQ186,"&gt;0")&gt;0,VLOOKUP($C186,Input!$A$8:$HV$21,MATCH($CE$21+COUNTIF($KZ186:LQ186,"&gt;0"),Input!$A$6:$HV$6,0),FALSE),0),0))*$D186</f>
        <v>0</v>
      </c>
      <c r="CH186" s="1">
        <f>IF($E186+$I186+$D$7&lt;=CH$22,0,IF(CH$22-$D$7&gt;=$E186,IF(COUNTIF($KZ186:LR186,"&gt;0")&gt;0,VLOOKUP($C186,Input!$A$8:$HV$21,MATCH($CE$21+COUNTIF($KZ186:LR186,"&gt;0"),Input!$A$6:$HV$6,0),FALSE),0),0))*$D186</f>
        <v>0</v>
      </c>
      <c r="CI186" s="1">
        <f>IF($E186+$I186+$D$7&lt;=CI$22,0,IF(CI$22-$D$7&gt;=$E186,IF(COUNTIF($KZ186:LS186,"&gt;0")&gt;0,VLOOKUP($C186,Input!$A$8:$HV$21,MATCH($CE$21+COUNTIF($KZ186:LS186,"&gt;0"),Input!$A$6:$HV$6,0),FALSE),0),0))*$D186</f>
        <v>0</v>
      </c>
      <c r="CJ186" s="1">
        <f>IF($E186+$I186+$D$7&lt;=CJ$22,0,IF(CJ$22-$D$7&gt;=$E186,IF(COUNTIF($KZ186:LT186,"&gt;0")&gt;0,VLOOKUP($C186,Input!$A$8:$HV$21,MATCH($CE$21+COUNTIF($KZ186:LT186,"&gt;0"),Input!$A$6:$HV$6,0),FALSE),0),0))*$D186</f>
        <v>0</v>
      </c>
      <c r="CK186" s="1">
        <f>IF($E186+$I186+$D$7&lt;=CK$22,0,IF(CK$22-$D$7&gt;=$E186,IF(COUNTIF($KZ186:LU186,"&gt;0")&gt;0,VLOOKUP($C186,Input!$A$8:$HV$21,MATCH($CE$21+COUNTIF($KZ186:LU186,"&gt;0"),Input!$A$6:$HV$6,0),FALSE),0),0))*$D186</f>
        <v>0</v>
      </c>
      <c r="CL186" s="1">
        <f>IF($E186+$I186+$D$7&lt;=CL$22,0,IF(CL$22-$D$7&gt;=$E186,IF(COUNTIF($KZ186:LV186,"&gt;0")&gt;0,VLOOKUP($C186,Input!$A$8:$HV$21,MATCH($CE$21+COUNTIF($KZ186:LV186,"&gt;0"),Input!$A$6:$HV$6,0),FALSE),0),0))*$D186</f>
        <v>0</v>
      </c>
      <c r="CM186" s="1">
        <f>IF($E186+$I186+$D$7&lt;=CM$22,0,IF(CM$22-$D$7&gt;=$E186,IF(COUNTIF($KZ186:LW186,"&gt;0")&gt;0,VLOOKUP($C186,Input!$A$8:$HV$21,MATCH($CE$21+COUNTIF($KZ186:LW186,"&gt;0"),Input!$A$6:$HV$6,0),FALSE),0),0))*$D186</f>
        <v>0</v>
      </c>
      <c r="CN186" s="1">
        <f>IF($E186+$I186+$D$7&lt;=CN$22,0,IF(CN$22-$D$7&gt;=$E186,IF(COUNTIF($KZ186:LX186,"&gt;0")&gt;0,VLOOKUP($C186,Input!$A$8:$HV$21,MATCH($CE$21+COUNTIF($KZ186:LX186,"&gt;0"),Input!$A$6:$HV$6,0),FALSE),0),0))*$D186</f>
        <v>0</v>
      </c>
      <c r="CO186" s="1">
        <f>IF($E186+$I186+$D$7&lt;=CO$22,0,IF(CO$22-$D$7&gt;=$E186,IF(COUNTIF($KZ186:LY186,"&gt;0")&gt;0,VLOOKUP($C186,Input!$A$8:$HV$21,MATCH($CE$21+COUNTIF($KZ186:LY186,"&gt;0"),Input!$A$6:$HV$6,0),FALSE),0),0))*$D186</f>
        <v>0</v>
      </c>
      <c r="CP186" s="1">
        <f>IF($E186+$I186+$D$7&lt;=CP$22,0,IF(CP$22-$D$7&gt;=$E186,IF(COUNTIF($KZ186:LZ186,"&gt;0")&gt;0,VLOOKUP($C186,Input!$A$8:$HV$21,MATCH($CE$21+COUNTIF($KZ186:LZ186,"&gt;0"),Input!$A$6:$HV$6,0),FALSE),0),0))*$D186</f>
        <v>0</v>
      </c>
      <c r="CQ186" s="1">
        <f>IF($E186+$I186+$D$7&lt;=CQ$22,0,IF(CQ$22-$D$7&gt;=$E186,IF(COUNTIF($KZ186:MA186,"&gt;0")&gt;0,VLOOKUP($C186,Input!$A$8:$HV$21,MATCH($CE$21+COUNTIF($KZ186:MA186,"&gt;0"),Input!$A$6:$HV$6,0),FALSE),0),0))*$D186</f>
        <v>0</v>
      </c>
      <c r="CR186" s="1">
        <f>IF($E186+$I186+$D$7&lt;=CR$22,0,IF(CR$22-$D$7&gt;=$E186,IF(COUNTIF($KZ186:MB186,"&gt;0")&gt;0,VLOOKUP($C186,Input!$A$8:$HV$21,MATCH($CE$21+COUNTIF($KZ186:MB186,"&gt;0"),Input!$A$6:$HV$6,0),FALSE),0),0))*$D186</f>
        <v>0</v>
      </c>
      <c r="CS186" s="1">
        <f>IF($E186+$I186+$D$7&lt;=CS$22,0,IF(CS$22-$D$7&gt;=$E186,IF(COUNTIF($KZ186:MC186,"&gt;0")&gt;0,VLOOKUP($C186,Input!$A$8:$HV$21,MATCH($CE$21+COUNTIF($KZ186:MC186,"&gt;0"),Input!$A$6:$HV$6,0),FALSE),0),0))*$D186</f>
        <v>0</v>
      </c>
      <c r="CT186" s="1">
        <f>IF($E186+$I186+$D$7&lt;=CT$22,0,IF(CT$22-$D$7&gt;=$E186,IF(COUNTIF($KZ186:MD186,"&gt;0")&gt;0,VLOOKUP($C186,Input!$A$8:$HV$21,MATCH($CE$21+COUNTIF($KZ186:MD186,"&gt;0"),Input!$A$6:$HV$6,0),FALSE),0),0))*$D186</f>
        <v>0</v>
      </c>
      <c r="CU186" s="1">
        <f>IF($E186+$I186+$D$7&lt;=CU$22,0,IF(CU$22-$D$7&gt;=$E186,IF(COUNTIF($KZ186:ME186,"&gt;0")&gt;0,VLOOKUP($C186,Input!$A$8:$HV$21,MATCH($CE$21+COUNTIF($KZ186:ME186,"&gt;0"),Input!$A$6:$HV$6,0),FALSE),0),0))*$D186</f>
        <v>0</v>
      </c>
      <c r="CV186" s="1">
        <f>IF($E186+$I186+$D$7&lt;=CV$22,0,IF(CV$22-$D$7&gt;=$E186,IF(COUNTIF($KZ186:MF186,"&gt;0")&gt;0,VLOOKUP($C186,Input!$A$8:$HV$21,MATCH($CE$21+COUNTIF($KZ186:MF186,"&gt;0"),Input!$A$6:$HV$6,0),FALSE),0),0))*$D186</f>
        <v>0</v>
      </c>
      <c r="CW186" s="1">
        <f>IF($E186+$I186+$D$7&lt;=CW$22,0,IF(CW$22-$D$7&gt;=$E186,IF(COUNTIF($KZ186:MG186,"&gt;0")&gt;0,VLOOKUP($C186,Input!$A$8:$HV$21,MATCH($CE$21+COUNTIF($KZ186:MG186,"&gt;0"),Input!$A$6:$HV$6,0),FALSE),0),0))*$D186</f>
        <v>0</v>
      </c>
      <c r="CX186" s="1">
        <f>IF($E186+$I186+$D$7&lt;=CX$22,0,IF(CX$22-$D$7&gt;=$E186,IF(COUNTIF($KZ186:MH186,"&gt;0")&gt;0,VLOOKUP($C186,Input!$A$8:$HV$21,MATCH($CE$21+COUNTIF($KZ186:MH186,"&gt;0"),Input!$A$6:$HV$6,0),FALSE),0),0))*$D186</f>
        <v>0</v>
      </c>
      <c r="CY186" s="1">
        <f>IF($E186+$I186+$D$7&lt;=CY$22,0,IF(CY$22-$D$7&gt;=$E186,IF(COUNTIF($KZ186:MI186,"&gt;0")&gt;0,VLOOKUP($C186,Input!$A$8:$HV$21,MATCH($CE$21+COUNTIF($KZ186:MI186,"&gt;0"),Input!$A$6:$HV$6,0),FALSE),0),0))*$D186</f>
        <v>0</v>
      </c>
      <c r="CZ186" s="1">
        <f>IF($E186+$I186+$D$7&lt;=CZ$22,0,IF(CZ$22-$D$7&gt;=$E186,IF(COUNTIF($KZ186:MJ186,"&gt;0")&gt;0,VLOOKUP($C186,Input!$A$8:$HV$21,MATCH($CE$21+COUNTIF($KZ186:MJ186,"&gt;0"),Input!$A$6:$HV$6,0),FALSE),0),0))*$D186</f>
        <v>0</v>
      </c>
      <c r="DA186" s="1">
        <f>IF($E186+$I186+$D$7&lt;=DA$22,0,IF(DA$22-$D$7&gt;=$E186,IF(COUNTIF($KZ186:MK186,"&gt;0")&gt;0,VLOOKUP($C186,Input!$A$8:$HV$21,MATCH($CE$21+COUNTIF($KZ186:MK186,"&gt;0"),Input!$A$6:$HV$6,0),FALSE),0),0))*$D186</f>
        <v>0</v>
      </c>
      <c r="DB186" s="1">
        <f>IF($E186+$I186+$D$7&lt;=DB$22,0,IF(DB$22-$D$7&gt;=$E186,IF(COUNTIF($KZ186:ML186,"&gt;0")&gt;0,VLOOKUP($C186,Input!$A$8:$HV$21,MATCH($CE$21+COUNTIF($KZ186:ML186,"&gt;0"),Input!$A$6:$HV$6,0),FALSE),0),0))*$D186</f>
        <v>0</v>
      </c>
      <c r="DC186" s="1">
        <f>IF($E186+$I186+$D$7&lt;=DC$22,0,IF(DC$22-$D$7&gt;=$E186,IF(COUNTIF($KZ186:MM186,"&gt;0")&gt;0,VLOOKUP($C186,Input!$A$8:$HV$21,MATCH($CE$21+COUNTIF($KZ186:MM186,"&gt;0"),Input!$A$6:$HV$6,0),FALSE),0),0))*$D186</f>
        <v>0</v>
      </c>
      <c r="DD186" s="1">
        <f>IF($E186+$I186+$D$7&lt;=DD$22,0,IF(DD$22-$D$7&gt;=$E186,IF(COUNTIF($KZ186:MN186,"&gt;0")&gt;0,VLOOKUP($C186,Input!$A$8:$HV$21,MATCH($CE$21+COUNTIF($KZ186:MN186,"&gt;0"),Input!$A$6:$HV$6,0),FALSE),0),0))*$D186</f>
        <v>0</v>
      </c>
      <c r="DE186" s="1">
        <f>IF($E186+$I186+$D$7&lt;=DE$22,0,IF(DE$22-$D$7&gt;=$E186,IF(COUNTIF($KZ186:MO186,"&gt;0")&gt;0,VLOOKUP($C186,Input!$A$8:$HV$21,MATCH($CE$21+COUNTIF($KZ186:MO186,"&gt;0"),Input!$A$6:$HV$6,0),FALSE),0),0))*$D186</f>
        <v>0</v>
      </c>
      <c r="DF186" s="1">
        <f>IF($E186+$I186+$D$7&lt;=DF$22,0,IF(DF$22-$D$7&gt;=$E186,IF(COUNTIF($KZ186:MP186,"&gt;0")&gt;0,VLOOKUP($C186,Input!$A$8:$HV$21,MATCH($CE$21+COUNTIF($KZ186:MP186,"&gt;0"),Input!$A$6:$HV$6,0),FALSE),0),0))*$D186</f>
        <v>0</v>
      </c>
      <c r="DG186" s="1">
        <f>IF($E186+$I186+$D$7&lt;=DG$22,0,IF(DG$22-$D$7&gt;=$E186,IF(COUNTIF($KZ186:MQ186,"&gt;0")&gt;0,VLOOKUP($C186,Input!$A$8:$HV$21,MATCH($CE$21+COUNTIF($KZ186:MQ186,"&gt;0"),Input!$A$6:$HV$6,0),FALSE),0),0))*$D186</f>
        <v>0</v>
      </c>
      <c r="DH186" s="1">
        <f>IF($E186+$I186+$D$7&lt;=DH$22,0,IF(DH$22-$D$7&gt;=$E186,IF(COUNTIF($KZ186:MR186,"&gt;0")&gt;0,VLOOKUP($C186,Input!$A$8:$HV$21,MATCH($CE$21+COUNTIF($KZ186:MR186,"&gt;0"),Input!$A$6:$HV$6,0),FALSE),0),0))*$D186</f>
        <v>0</v>
      </c>
      <c r="DI186" s="1">
        <f>IF($E186+$I186+$D$7&lt;=DI$22,0,IF(DI$22-$D$7&gt;=$E186,IF(COUNTIF($KZ186:MS186,"&gt;0")&gt;0,VLOOKUP($C186,Input!$A$8:$HV$21,MATCH($CE$21+COUNTIF($KZ186:MS186,"&gt;0"),Input!$A$6:$HV$6,0),FALSE),0),0))*$D186</f>
        <v>0</v>
      </c>
      <c r="DJ186" s="1">
        <f>IF($E186+$I186+$D$7&lt;=DJ$22,0,IF(DJ$22-$D$7&gt;=$E186,IF(COUNTIF($KZ186:MT186,"&gt;0")&gt;0,VLOOKUP($C186,Input!$A$8:$HV$21,MATCH($CE$21+COUNTIF($KZ186:MT186,"&gt;0"),Input!$A$6:$HV$6,0),FALSE),0),0))*$D186</f>
        <v>0</v>
      </c>
      <c r="DK186" s="1">
        <f>IF($E186+$I186+$D$7&lt;=DK$22,0,IF(DK$22-$D$7&gt;=$E186,IF(COUNTIF($KZ186:MU186,"&gt;0")&gt;0,VLOOKUP($C186,Input!$A$8:$HV$21,MATCH($CE$21+COUNTIF($KZ186:MU186,"&gt;0"),Input!$A$6:$HV$6,0),FALSE),0),0))*$D186</f>
        <v>0</v>
      </c>
      <c r="DL186" s="1">
        <f>IF($E186+$I186+$D$7&lt;=DL$22,0,IF(DL$22-$D$7&gt;=$E186,IF(COUNTIF($KZ186:MV186,"&gt;0")&gt;0,VLOOKUP($C186,Input!$A$8:$HV$21,MATCH($CE$21+COUNTIF($KZ186:MV186,"&gt;0"),Input!$A$6:$HV$6,0),FALSE),0),0))*$D186</f>
        <v>0</v>
      </c>
      <c r="DM186" s="1">
        <f>IF($E186+$I186+$D$7&lt;=DM$22,0,IF(DM$22-$D$7&gt;=$E186,IF(COUNTIF($KZ186:MW186,"&gt;0")&gt;0,VLOOKUP($C186,Input!$A$8:$HV$21,MATCH($CE$21+COUNTIF($KZ186:MW186,"&gt;0"),Input!$A$6:$HV$6,0),FALSE),0),0))*$D186</f>
        <v>0</v>
      </c>
      <c r="DN186" s="1">
        <f>IF($E186+$I186+$D$7&lt;=DN$22,0,IF(DN$22-$D$7&gt;=$E186,IF(COUNTIF($KZ186:MX186,"&gt;0")&gt;0,VLOOKUP($C186,Input!$A$8:$HV$21,MATCH($CE$21+COUNTIF($KZ186:MX186,"&gt;0"),Input!$A$6:$HV$6,0),FALSE),0),0))*$D186</f>
        <v>0</v>
      </c>
      <c r="DP186" t="str">
        <f>+VLOOKUP($C186,Input!$A$8:$GZ$39,MATCH(DP$21,Input!$A$6:$GZ$6,0),FALSE)</f>
        <v>Bus Maintenance at 0.85/mile</v>
      </c>
      <c r="DQ186" s="1">
        <f>IF($E186+$I186+$D$7&lt;=DQ$22,0,IF(DQ$22-$D$7&gt;=$E186,IF(COUNTIF($KZ186:LP186,"&gt;0")&gt;0,VLOOKUP($C186,Input!$A$8:$HV$21,MATCH($DP$21+COUNTIF($KZ186:LP186,"&gt;0"),Input!$A$6:$HV$6,0),FALSE),0),0))*$D186*$F186</f>
        <v>0</v>
      </c>
      <c r="DR186" s="1">
        <f>IF($E186+$I186+$D$7&lt;=DR$22,0,IF(DR$22-$D$7&gt;=$E186,IF(COUNTIF($KZ186:LQ186,"&gt;0")&gt;0,VLOOKUP($C186,Input!$A$8:$HV$21,MATCH($DP$21+COUNTIF($KZ186:LQ186,"&gt;0"),Input!$A$6:$HV$6,0),FALSE),0),0))*$D186*$F186</f>
        <v>0</v>
      </c>
      <c r="DS186" s="1">
        <f>IF($E186+$I186+$D$7&lt;=DS$22,0,IF(DS$22-$D$7&gt;=$E186,IF(COUNTIF($KZ186:LR186,"&gt;0")&gt;0,VLOOKUP($C186,Input!$A$8:$HV$21,MATCH($DP$21+COUNTIF($KZ186:LR186,"&gt;0"),Input!$A$6:$HV$6,0),FALSE),0),0))*$D186*$F186</f>
        <v>0</v>
      </c>
      <c r="DT186" s="1">
        <f>IF($E186+$I186+$D$7&lt;=DT$22,0,IF(DT$22-$D$7&gt;=$E186,IF(COUNTIF($KZ186:LS186,"&gt;0")&gt;0,VLOOKUP($C186,Input!$A$8:$HV$21,MATCH($DP$21+COUNTIF($KZ186:LS186,"&gt;0"),Input!$A$6:$HV$6,0),FALSE),0),0))*$D186*$F186</f>
        <v>0</v>
      </c>
      <c r="DU186" s="1">
        <f>IF($E186+$I186+$D$7&lt;=DU$22,0,IF(DU$22-$D$7&gt;=$E186,IF(COUNTIF($KZ186:LT186,"&gt;0")&gt;0,VLOOKUP($C186,Input!$A$8:$HV$21,MATCH($DP$21+COUNTIF($KZ186:LT186,"&gt;0"),Input!$A$6:$HV$6,0),FALSE),0),0))*$D186*$F186</f>
        <v>0</v>
      </c>
      <c r="DV186" s="1">
        <f>IF($E186+$I186+$D$7&lt;=DV$22,0,IF(DV$22-$D$7&gt;=$E186,IF(COUNTIF($KZ186:LU186,"&gt;0")&gt;0,VLOOKUP($C186,Input!$A$8:$HV$21,MATCH($DP$21+COUNTIF($KZ186:LU186,"&gt;0"),Input!$A$6:$HV$6,0),FALSE),0),0))*$D186*$F186</f>
        <v>0</v>
      </c>
      <c r="DW186" s="1">
        <f>IF($E186+$I186+$D$7&lt;=DW$22,0,IF(DW$22-$D$7&gt;=$E186,IF(COUNTIF($KZ186:LV186,"&gt;0")&gt;0,VLOOKUP($C186,Input!$A$8:$HV$21,MATCH($DP$21+COUNTIF($KZ186:LV186,"&gt;0"),Input!$A$6:$HV$6,0),FALSE),0),0))*$D186*$F186</f>
        <v>0</v>
      </c>
      <c r="DX186" s="1">
        <f>IF($E186+$I186+$D$7&lt;=DX$22,0,IF(DX$22-$D$7&gt;=$E186,IF(COUNTIF($KZ186:LW186,"&gt;0")&gt;0,VLOOKUP($C186,Input!$A$8:$HV$21,MATCH($DP$21+COUNTIF($KZ186:LW186,"&gt;0"),Input!$A$6:$HV$6,0),FALSE),0),0))*$D186*$F186</f>
        <v>0</v>
      </c>
      <c r="DY186" s="1">
        <f>IF($E186+$I186+$D$7&lt;=DY$22,0,IF(DY$22-$D$7&gt;=$E186,IF(COUNTIF($KZ186:LX186,"&gt;0")&gt;0,VLOOKUP($C186,Input!$A$8:$HV$21,MATCH($DP$21+COUNTIF($KZ186:LX186,"&gt;0"),Input!$A$6:$HV$6,0),FALSE),0),0))*$D186*$F186</f>
        <v>0</v>
      </c>
      <c r="DZ186" s="1">
        <f>IF($E186+$I186+$D$7&lt;=DZ$22,0,IF(DZ$22-$D$7&gt;=$E186,IF(COUNTIF($KZ186:LY186,"&gt;0")&gt;0,VLOOKUP($C186,Input!$A$8:$HV$21,MATCH($DP$21+COUNTIF($KZ186:LY186,"&gt;0"),Input!$A$6:$HV$6,0),FALSE),0),0))*$D186*$F186</f>
        <v>0</v>
      </c>
      <c r="EA186" s="1">
        <f>IF($E186+$I186+$D$7&lt;=EA$22,0,IF(EA$22-$D$7&gt;=$E186,IF(COUNTIF($KZ186:LZ186,"&gt;0")&gt;0,VLOOKUP($C186,Input!$A$8:$HV$21,MATCH($DP$21+COUNTIF($KZ186:LZ186,"&gt;0"),Input!$A$6:$HV$6,0),FALSE),0),0))*$D186*$F186</f>
        <v>0</v>
      </c>
      <c r="EB186" s="1">
        <f>IF($E186+$I186+$D$7&lt;=EB$22,0,IF(EB$22-$D$7&gt;=$E186,IF(COUNTIF($KZ186:MA186,"&gt;0")&gt;0,VLOOKUP($C186,Input!$A$8:$HV$21,MATCH($DP$21+COUNTIF($KZ186:MA186,"&gt;0"),Input!$A$6:$HV$6,0),FALSE),0),0))*$D186*$F186</f>
        <v>0</v>
      </c>
      <c r="EC186" s="1">
        <f>IF($E186+$I186+$D$7&lt;=EC$22,0,IF(EC$22-$D$7&gt;=$E186,IF(COUNTIF($KZ186:MB186,"&gt;0")&gt;0,VLOOKUP($C186,Input!$A$8:$HV$21,MATCH($DP$21+COUNTIF($KZ186:MB186,"&gt;0"),Input!$A$6:$HV$6,0),FALSE),0),0))*$D186*$F186</f>
        <v>0</v>
      </c>
      <c r="ED186" s="1">
        <f>IF($E186+$I186+$D$7&lt;=ED$22,0,IF(ED$22-$D$7&gt;=$E186,IF(COUNTIF($KZ186:MC186,"&gt;0")&gt;0,VLOOKUP($C186,Input!$A$8:$HV$21,MATCH($DP$21+COUNTIF($KZ186:MC186,"&gt;0"),Input!$A$6:$HV$6,0),FALSE),0),0))*$D186*$F186</f>
        <v>0</v>
      </c>
      <c r="EE186" s="1">
        <f>IF($E186+$I186+$D$7&lt;=EE$22,0,IF(EE$22-$D$7&gt;=$E186,IF(COUNTIF($KZ186:MD186,"&gt;0")&gt;0,VLOOKUP($C186,Input!$A$8:$HV$21,MATCH($DP$21+COUNTIF($KZ186:MD186,"&gt;0"),Input!$A$6:$HV$6,0),FALSE),0),0))*$D186*$F186</f>
        <v>0</v>
      </c>
      <c r="EF186" s="1">
        <f>IF($E186+$I186+$D$7&lt;=EF$22,0,IF(EF$22-$D$7&gt;=$E186,IF(COUNTIF($KZ186:ME186,"&gt;0")&gt;0,VLOOKUP($C186,Input!$A$8:$HV$21,MATCH($DP$21+COUNTIF($KZ186:ME186,"&gt;0"),Input!$A$6:$HV$6,0),FALSE),0),0))*$D186*$F186</f>
        <v>0</v>
      </c>
      <c r="EG186" s="1">
        <f>IF($E186+$I186+$D$7&lt;=EG$22,0,IF(EG$22-$D$7&gt;=$E186,IF(COUNTIF($KZ186:MF186,"&gt;0")&gt;0,VLOOKUP($C186,Input!$A$8:$HV$21,MATCH($DP$21+COUNTIF($KZ186:MF186,"&gt;0"),Input!$A$6:$HV$6,0),FALSE),0),0))*$D186*$F186</f>
        <v>0</v>
      </c>
      <c r="EH186" s="1">
        <f>IF($E186+$I186+$D$7&lt;=EH$22,0,IF(EH$22-$D$7&gt;=$E186,IF(COUNTIF($KZ186:MG186,"&gt;0")&gt;0,VLOOKUP($C186,Input!$A$8:$HV$21,MATCH($DP$21+COUNTIF($KZ186:MG186,"&gt;0"),Input!$A$6:$HV$6,0),FALSE),0),0))*$D186*$F186</f>
        <v>0</v>
      </c>
      <c r="EI186" s="1">
        <f>IF($E186+$I186+$D$7&lt;=EI$22,0,IF(EI$22-$D$7&gt;=$E186,IF(COUNTIF($KZ186:MH186,"&gt;0")&gt;0,VLOOKUP($C186,Input!$A$8:$HV$21,MATCH($DP$21+COUNTIF($KZ186:MH186,"&gt;0"),Input!$A$6:$HV$6,0),FALSE),0),0))*$D186*$F186</f>
        <v>0</v>
      </c>
      <c r="EJ186" s="1">
        <f>IF($E186+$I186+$D$7&lt;=EJ$22,0,IF(EJ$22-$D$7&gt;=$E186,IF(COUNTIF($KZ186:MI186,"&gt;0")&gt;0,VLOOKUP($C186,Input!$A$8:$HV$21,MATCH($DP$21+COUNTIF($KZ186:MI186,"&gt;0"),Input!$A$6:$HV$6,0),FALSE),0),0))*$D186*$F186</f>
        <v>0</v>
      </c>
      <c r="EK186" s="1">
        <f>IF($E186+$I186+$D$7&lt;=EK$22,0,IF(EK$22-$D$7&gt;=$E186,IF(COUNTIF($KZ186:MJ186,"&gt;0")&gt;0,VLOOKUP($C186,Input!$A$8:$HV$21,MATCH($DP$21+COUNTIF($KZ186:MJ186,"&gt;0"),Input!$A$6:$HV$6,0),FALSE),0),0))*$D186*$F186</f>
        <v>0</v>
      </c>
      <c r="EL186" s="1">
        <f>IF($E186+$I186+$D$7&lt;=EL$22,0,IF(EL$22-$D$7&gt;=$E186,IF(COUNTIF($KZ186:MK186,"&gt;0")&gt;0,VLOOKUP($C186,Input!$A$8:$HV$21,MATCH($DP$21+COUNTIF($KZ186:MK186,"&gt;0"),Input!$A$6:$HV$6,0),FALSE),0),0))*$D186*$F186</f>
        <v>0</v>
      </c>
      <c r="EM186" s="1">
        <f>IF($E186+$I186+$D$7&lt;=EM$22,0,IF(EM$22-$D$7&gt;=$E186,IF(COUNTIF($KZ186:ML186,"&gt;0")&gt;0,VLOOKUP($C186,Input!$A$8:$HV$21,MATCH($DP$21+COUNTIF($KZ186:ML186,"&gt;0"),Input!$A$6:$HV$6,0),FALSE),0),0))*$D186*$F186</f>
        <v>0</v>
      </c>
      <c r="EN186" s="1">
        <f>IF($E186+$I186+$D$7&lt;=EN$22,0,IF(EN$22-$D$7&gt;=$E186,IF(COUNTIF($KZ186:MM186,"&gt;0")&gt;0,VLOOKUP($C186,Input!$A$8:$HV$21,MATCH($DP$21+COUNTIF($KZ186:MM186,"&gt;0"),Input!$A$6:$HV$6,0),FALSE),0),0))*$D186*$F186</f>
        <v>0</v>
      </c>
      <c r="EO186" s="1">
        <f>IF($E186+$I186+$D$7&lt;=EO$22,0,IF(EO$22-$D$7&gt;=$E186,IF(COUNTIF($KZ186:MN186,"&gt;0")&gt;0,VLOOKUP($C186,Input!$A$8:$HV$21,MATCH($DP$21+COUNTIF($KZ186:MN186,"&gt;0"),Input!$A$6:$HV$6,0),FALSE),0),0))*$D186*$F186</f>
        <v>0</v>
      </c>
      <c r="EP186" s="1">
        <f>IF($E186+$I186+$D$7&lt;=EP$22,0,IF(EP$22-$D$7&gt;=$E186,IF(COUNTIF($KZ186:MO186,"&gt;0")&gt;0,VLOOKUP($C186,Input!$A$8:$HV$21,MATCH($DP$21+COUNTIF($KZ186:MO186,"&gt;0"),Input!$A$6:$HV$6,0),FALSE),0),0))*$D186*$F186</f>
        <v>0</v>
      </c>
      <c r="EQ186" s="1">
        <f>IF($E186+$I186+$D$7&lt;=EQ$22,0,IF(EQ$22-$D$7&gt;=$E186,IF(COUNTIF($KZ186:MP186,"&gt;0")&gt;0,VLOOKUP($C186,Input!$A$8:$HV$21,MATCH($DP$21+COUNTIF($KZ186:MP186,"&gt;0"),Input!$A$6:$HV$6,0),FALSE),0),0))*$D186*$F186</f>
        <v>0</v>
      </c>
      <c r="ER186" s="1">
        <f>IF($E186+$I186+$D$7&lt;=ER$22,0,IF(ER$22-$D$7&gt;=$E186,IF(COUNTIF($KZ186:MQ186,"&gt;0")&gt;0,VLOOKUP($C186,Input!$A$8:$HV$21,MATCH($DP$21+COUNTIF($KZ186:MQ186,"&gt;0"),Input!$A$6:$HV$6,0),FALSE),0),0))*$D186*$F186</f>
        <v>0</v>
      </c>
      <c r="ES186" s="1">
        <f>IF($E186+$I186+$D$7&lt;=ES$22,0,IF(ES$22-$D$7&gt;=$E186,IF(COUNTIF($KZ186:MR186,"&gt;0")&gt;0,VLOOKUP($C186,Input!$A$8:$HV$21,MATCH($DP$21+COUNTIF($KZ186:MR186,"&gt;0"),Input!$A$6:$HV$6,0),FALSE),0),0))*$D186*$F186</f>
        <v>0</v>
      </c>
      <c r="ET186" s="1">
        <f>IF($E186+$I186+$D$7&lt;=ET$22,0,IF(ET$22-$D$7&gt;=$E186,IF(COUNTIF($KZ186:MS186,"&gt;0")&gt;0,VLOOKUP($C186,Input!$A$8:$HV$21,MATCH($DP$21+COUNTIF($KZ186:MS186,"&gt;0"),Input!$A$6:$HV$6,0),FALSE),0),0))*$D186*$F186</f>
        <v>0</v>
      </c>
      <c r="EU186" s="1">
        <f>IF($E186+$I186+$D$7&lt;=EU$22,0,IF(EU$22-$D$7&gt;=$E186,IF(COUNTIF($KZ186:MT186,"&gt;0")&gt;0,VLOOKUP($C186,Input!$A$8:$HV$21,MATCH($DP$21+COUNTIF($KZ186:MT186,"&gt;0"),Input!$A$6:$HV$6,0),FALSE),0),0))*$D186*$F186</f>
        <v>0</v>
      </c>
      <c r="EV186" s="1">
        <f>IF($E186+$I186+$D$7&lt;=EV$22,0,IF(EV$22-$D$7&gt;=$E186,IF(COUNTIF($KZ186:MU186,"&gt;0")&gt;0,VLOOKUP($C186,Input!$A$8:$HV$21,MATCH($DP$21+COUNTIF($KZ186:MU186,"&gt;0"),Input!$A$6:$HV$6,0),FALSE),0),0))*$D186*$F186</f>
        <v>0</v>
      </c>
      <c r="EW186" s="1">
        <f>IF($E186+$I186+$D$7&lt;=EW$22,0,IF(EW$22-$D$7&gt;=$E186,IF(COUNTIF($KZ186:MV186,"&gt;0")&gt;0,VLOOKUP($C186,Input!$A$8:$HV$21,MATCH($DP$21+COUNTIF($KZ186:MV186,"&gt;0"),Input!$A$6:$HV$6,0),FALSE),0),0))*$D186*$F186</f>
        <v>0</v>
      </c>
      <c r="EX186" s="1">
        <f>IF($E186+$I186+$D$7&lt;=EX$22,0,IF(EX$22-$D$7&gt;=$E186,IF(COUNTIF($KZ186:MW186,"&gt;0")&gt;0,VLOOKUP($C186,Input!$A$8:$HV$21,MATCH($DP$21+COUNTIF($KZ186:MW186,"&gt;0"),Input!$A$6:$HV$6,0),FALSE),0),0))*$D186*$F186</f>
        <v>0</v>
      </c>
      <c r="EY186" s="1">
        <f>IF($E186+$I186+$D$7&lt;=EY$22,0,IF(EY$22-$D$7&gt;=$E186,IF(COUNTIF($KZ186:MX186,"&gt;0")&gt;0,VLOOKUP($C186,Input!$A$8:$HV$21,MATCH($DP$21+COUNTIF($KZ186:MX186,"&gt;0"),Input!$A$6:$HV$6,0),FALSE),0),0))*$D186*$F186</f>
        <v>0</v>
      </c>
      <c r="EZ186" s="1"/>
      <c r="FA186" t="str">
        <f>VLOOKUP($C186,Input!$A$8:$GZ$39,MATCH(FA$21,Input!$A$6:$GZ$6,0),FALSE)</f>
        <v>NA</v>
      </c>
      <c r="FB186">
        <f>IF((VLOOKUP($C186,Input!$A$8:$GZ$39,MATCH(FB$21,Input!$A$6:$GZ$6,0),FALSE))="Y",$D186/VLOOKUP($C186,Input!$A$8:$GZ$39,MATCH(FC$21,Input!$A$6:$GZ$6,0),FALSE),0)</f>
        <v>0</v>
      </c>
      <c r="FC186">
        <f>IF((VLOOKUP($C186,Input!$A$8:$GZ$39,MATCH(FB$21,Input!$A$6:$GZ$6,0),FALSE))="Y",0,IF((VLOOKUP($C186,Input!$A$8:$GZ$39,MATCH(FC$21,Input!$A$6:$GZ$6,0),FALSE))&gt;0,$D186/VLOOKUP($C186,Input!$A$8:$GZ$39,MATCH(FC$21,Input!$A$6:$GZ$6,0),FALSE),0))</f>
        <v>0</v>
      </c>
      <c r="FD186" s="1">
        <f>+IF($E186=FD$22,VLOOKUP($C186,Input!$A$8:$GZ$39,MATCH(FD$21,Input!$A$6:$GZ$6,0),FALSE),0)*IF(FD$110&gt;=MAX(FC$110:$FD$110),MIN((FD$110-MAX(FC$110:$FD$110)),(FD$110-FC$110)),0)+IF($E186=FD$22,VLOOKUP($C186,Input!$A$8:$GZ$39,MATCH(FD$21,Input!$A$6:$GZ$6,0),FALSE),0)*IF(FD$109&gt;=MAX(FC$109:$FD$109),MIN((FD$109-MAX(FC$109:$FD$109)),(FD$109-FC$109)),0)</f>
        <v>0</v>
      </c>
      <c r="FE186" s="1">
        <f>+IF($E186=FE$22,VLOOKUP($C186,Input!$A$8:$GZ$39,MATCH(FE$21,Input!$A$6:$GZ$6,0),FALSE),0)*IF(FE$110&gt;=MAX(FD$110:$FD$110),MIN((FE$110-MAX(FD$110:$FD$110)),(FE$110-FD$110)),0)+IF($E186=FE$22,VLOOKUP($C186,Input!$A$8:$GZ$39,MATCH(FE$21,Input!$A$6:$GZ$6,0),FALSE),0)*IF(FE$109&gt;=MAX(FD$109:$FD$109),MIN((FE$109-MAX(FD$109:$FD$109)),(FE$109-FD$109)),0)</f>
        <v>0</v>
      </c>
      <c r="FF186" s="1">
        <f>+IF($E186=FF$22,VLOOKUP($C186,Input!$A$8:$GZ$39,MATCH(FF$21,Input!$A$6:$GZ$6,0),FALSE),0)*IF(FF$110&gt;=MAX($FD$110:FE$110),MIN((FF$110-MAX($FD$110:FE$110)),(FF$110-FE$110)),0)+IF($E186=FF$22,VLOOKUP($C186,Input!$A$8:$GZ$39,MATCH(FF$21,Input!$A$6:$GZ$6,0),FALSE),0)*IF(FF$109&gt;=MAX($FD$109:FE$109),MIN((FF$109-MAX($FD$109:FE$109)),(FF$109-FE$109)),0)</f>
        <v>0</v>
      </c>
      <c r="FG186" s="1">
        <f>+IF($E186=FG$22,VLOOKUP($C186,Input!$A$8:$GZ$39,MATCH(FG$21,Input!$A$6:$GZ$6,0),FALSE),0)*IF(FG$110&gt;=MAX($FD$110:FF$110),MIN((FG$110-MAX($FD$110:FF$110)),(FG$110-FF$110)),0)+IF($E186=FG$22,VLOOKUP($C186,Input!$A$8:$GZ$39,MATCH(FG$21,Input!$A$6:$GZ$6,0),FALSE),0)*IF(FG$109&gt;=MAX($FD$109:FF$109),MIN((FG$109-MAX($FD$109:FF$109)),(FG$109-FF$109)),0)</f>
        <v>0</v>
      </c>
      <c r="FH186" s="1">
        <f>+IF($E186=FH$22,VLOOKUP($C186,Input!$A$8:$GZ$39,MATCH(FH$21,Input!$A$6:$GZ$6,0),FALSE),0)*IF(FH$110&gt;=MAX($FD$110:FG$110),MIN((FH$110-MAX($FD$110:FG$110)),(FH$110-FG$110)),0)+IF($E186=FH$22,VLOOKUP($C186,Input!$A$8:$GZ$39,MATCH(FH$21,Input!$A$6:$GZ$6,0),FALSE),0)*IF(FH$109&gt;=MAX($FD$109:FG$109),MIN((FH$109-MAX($FD$109:FG$109)),(FH$109-FG$109)),0)</f>
        <v>0</v>
      </c>
      <c r="FI186" s="1">
        <f>+IF($E186=FI$22,VLOOKUP($C186,Input!$A$8:$GZ$39,MATCH(FI$21,Input!$A$6:$GZ$6,0),FALSE),0)*IF(FI$110&gt;=MAX($FD$110:FH$110),MIN((FI$110-MAX($FD$110:FH$110)),(FI$110-FH$110)),0)+IF($E186=FI$22,VLOOKUP($C186,Input!$A$8:$GZ$39,MATCH(FI$21,Input!$A$6:$GZ$6,0),FALSE),0)*IF(FI$109&gt;=MAX($FD$109:FH$109),MIN((FI$109-MAX($FD$109:FH$109)),(FI$109-FH$109)),0)</f>
        <v>0</v>
      </c>
      <c r="FJ186" s="1">
        <f>+IF($E186=FJ$22,VLOOKUP($C186,Input!$A$8:$GZ$39,MATCH(FJ$21,Input!$A$6:$GZ$6,0),FALSE),0)*IF(FJ$110&gt;=MAX($FD$110:FI$110),MIN((FJ$110-MAX($FD$110:FI$110)),(FJ$110-FI$110)),0)+IF($E186=FJ$22,VLOOKUP($C186,Input!$A$8:$GZ$39,MATCH(FJ$21,Input!$A$6:$GZ$6,0),FALSE),0)*IF(FJ$109&gt;=MAX($FD$109:FI$109),MIN((FJ$109-MAX($FD$109:FI$109)),(FJ$109-FI$109)),0)</f>
        <v>0</v>
      </c>
      <c r="FK186" s="1">
        <f>+IF($E186=FK$22,VLOOKUP($C186,Input!$A$8:$GZ$39,MATCH(FK$21,Input!$A$6:$GZ$6,0),FALSE),0)*IF(FK$110&gt;=MAX($FD$110:FJ$110),MIN((FK$110-MAX($FD$110:FJ$110)),(FK$110-FJ$110)),0)+IF($E186=FK$22,VLOOKUP($C186,Input!$A$8:$GZ$39,MATCH(FK$21,Input!$A$6:$GZ$6,0),FALSE),0)*IF(FK$109&gt;=MAX($FD$109:FJ$109),MIN((FK$109-MAX($FD$109:FJ$109)),(FK$109-FJ$109)),0)</f>
        <v>0</v>
      </c>
      <c r="FL186" s="1">
        <f>+IF($E186=FL$22,VLOOKUP($C186,Input!$A$8:$GZ$39,MATCH(FL$21,Input!$A$6:$GZ$6,0),FALSE),0)*IF(FL$110&gt;=MAX($FD$110:FK$110),MIN((FL$110-MAX($FD$110:FK$110)),(FL$110-FK$110)),0)+IF($E186=FL$22,VLOOKUP($C186,Input!$A$8:$GZ$39,MATCH(FL$21,Input!$A$6:$GZ$6,0),FALSE),0)*IF(FL$109&gt;=MAX($FD$109:FK$109),MIN((FL$109-MAX($FD$109:FK$109)),(FL$109-FK$109)),0)</f>
        <v>0</v>
      </c>
      <c r="FM186" s="1">
        <f>+IF($E186=FM$22,VLOOKUP($C186,Input!$A$8:$GZ$39,MATCH(FM$21,Input!$A$6:$GZ$6,0),FALSE),0)*IF(FM$110&gt;=MAX($FD$110:FL$110),MIN((FM$110-MAX($FD$110:FL$110)),(FM$110-FL$110)),0)+IF($E186=FM$22,VLOOKUP($C186,Input!$A$8:$GZ$39,MATCH(FM$21,Input!$A$6:$GZ$6,0),FALSE),0)*IF(FM$109&gt;=MAX($FD$109:FL$109),MIN((FM$109-MAX($FD$109:FL$109)),(FM$109-FL$109)),0)</f>
        <v>0</v>
      </c>
      <c r="FN186" s="1">
        <f>+IF($E186=FN$22,VLOOKUP($C186,Input!$A$8:$GZ$39,MATCH(FN$21,Input!$A$6:$GZ$6,0),FALSE),0)*IF(FN$110&gt;=MAX($FD$110:FM$110),MIN((FN$110-MAX($FD$110:FM$110)),(FN$110-FM$110)),0)+IF($E186=FN$22,VLOOKUP($C186,Input!$A$8:$GZ$39,MATCH(FN$21,Input!$A$6:$GZ$6,0),FALSE),0)*IF(FN$109&gt;=MAX($FD$109:FM$109),MIN((FN$109-MAX($FD$109:FM$109)),(FN$109-FM$109)),0)</f>
        <v>0</v>
      </c>
      <c r="FO186" s="1">
        <f>+IF($E186=FO$22,VLOOKUP($C186,Input!$A$8:$GZ$39,MATCH(FO$21,Input!$A$6:$GZ$6,0),FALSE),0)*IF(FO$110&gt;=MAX($FD$110:FN$110),MIN((FO$110-MAX($FD$110:FN$110)),(FO$110-FN$110)),0)+IF($E186=FO$22,VLOOKUP($C186,Input!$A$8:$GZ$39,MATCH(FO$21,Input!$A$6:$GZ$6,0),FALSE),0)*IF(FO$109&gt;=MAX($FD$109:FN$109),MIN((FO$109-MAX($FD$109:FN$109)),(FO$109-FN$109)),0)</f>
        <v>0</v>
      </c>
      <c r="FP186" s="1">
        <f>+IF($E186=FP$22,VLOOKUP($C186,Input!$A$8:$GZ$39,MATCH(FP$21,Input!$A$6:$GZ$6,0),FALSE),0)*IF(FP$110&gt;=MAX($FD$110:FO$110),MIN((FP$110-MAX($FD$110:FO$110)),(FP$110-FO$110)),0)+IF($E186=FP$22,VLOOKUP($C186,Input!$A$8:$GZ$39,MATCH(FP$21,Input!$A$6:$GZ$6,0),FALSE),0)*IF(FP$109&gt;=MAX($FD$109:FO$109),MIN((FP$109-MAX($FD$109:FO$109)),(FP$109-FO$109)),0)</f>
        <v>0</v>
      </c>
      <c r="FQ186" s="1">
        <f>+IF($E186=FQ$22,VLOOKUP($C186,Input!$A$8:$GZ$39,MATCH(FQ$21,Input!$A$6:$GZ$6,0),FALSE),0)*IF(FQ$110&gt;=MAX($FD$110:FP$110),MIN((FQ$110-MAX($FD$110:FP$110)),(FQ$110-FP$110)),0)+IF($E186=FQ$22,VLOOKUP($C186,Input!$A$8:$GZ$39,MATCH(FQ$21,Input!$A$6:$GZ$6,0),FALSE),0)*IF(FQ$109&gt;=MAX($FD$109:FP$109),MIN((FQ$109-MAX($FD$109:FP$109)),(FQ$109-FP$109)),0)</f>
        <v>0</v>
      </c>
      <c r="FR186" s="1">
        <f>+IF($E186=FR$22,VLOOKUP($C186,Input!$A$8:$GZ$39,MATCH(FR$21,Input!$A$6:$GZ$6,0),FALSE),0)*IF(FR$110&gt;=MAX($FD$110:FQ$110),MIN((FR$110-MAX($FD$110:FQ$110)),(FR$110-FQ$110)),0)+IF($E186=FR$22,VLOOKUP($C186,Input!$A$8:$GZ$39,MATCH(FR$21,Input!$A$6:$GZ$6,0),FALSE),0)*IF(FR$109&gt;=MAX($FD$109:FQ$109),MIN((FR$109-MAX($FD$109:FQ$109)),(FR$109-FQ$109)),0)</f>
        <v>0</v>
      </c>
      <c r="FS186" s="1">
        <f>+IF($E186=FS$22,VLOOKUP($C186,Input!$A$8:$GZ$39,MATCH(FS$21,Input!$A$6:$GZ$6,0),FALSE),0)*IF(FS$110&gt;=MAX($FD$110:FR$110),MIN((FS$110-MAX($FD$110:FR$110)),(FS$110-FR$110)),0)+IF($E186=FS$22,VLOOKUP($C186,Input!$A$8:$GZ$39,MATCH(FS$21,Input!$A$6:$GZ$6,0),FALSE),0)*IF(FS$109&gt;=MAX($FD$109:FR$109),MIN((FS$109-MAX($FD$109:FR$109)),(FS$109-FR$109)),0)</f>
        <v>0</v>
      </c>
      <c r="FT186" s="1">
        <f>+IF($E186=FT$22,VLOOKUP($C186,Input!$A$8:$GZ$39,MATCH(FT$21,Input!$A$6:$GZ$6,0),FALSE),0)*IF(FT$110&gt;=MAX($FD$110:FS$110),MIN((FT$110-MAX($FD$110:FS$110)),(FT$110-FS$110)),0)+IF($E186=FT$22,VLOOKUP($C186,Input!$A$8:$GZ$39,MATCH(FT$21,Input!$A$6:$GZ$6,0),FALSE),0)*IF(FT$109&gt;=MAX($FD$109:FS$109),MIN((FT$109-MAX($FD$109:FS$109)),(FT$109-FS$109)),0)</f>
        <v>0</v>
      </c>
      <c r="FU186" s="1">
        <f>+IF($E186=FU$22,VLOOKUP($C186,Input!$A$8:$GZ$39,MATCH(FU$21,Input!$A$6:$GZ$6,0),FALSE),0)*IF(FU$110&gt;=MAX($FD$110:FT$110),MIN((FU$110-MAX($FD$110:FT$110)),(FU$110-FT$110)),0)+IF($E186=FU$22,VLOOKUP($C186,Input!$A$8:$GZ$39,MATCH(FU$21,Input!$A$6:$GZ$6,0),FALSE),0)*IF(FU$109&gt;=MAX($FD$109:FT$109),MIN((FU$109-MAX($FD$109:FT$109)),(FU$109-FT$109)),0)</f>
        <v>0</v>
      </c>
      <c r="FV186" s="1">
        <f>+IF($E186=FV$22,VLOOKUP($C186,Input!$A$8:$GZ$39,MATCH(FV$21,Input!$A$6:$GZ$6,0),FALSE),0)*IF(FV$110&gt;=MAX($FD$110:FU$110),MIN((FV$110-MAX($FD$110:FU$110)),(FV$110-FU$110)),0)+IF($E186=FV$22,VLOOKUP($C186,Input!$A$8:$GZ$39,MATCH(FV$21,Input!$A$6:$GZ$6,0),FALSE),0)*IF(FV$109&gt;=MAX($FD$109:FU$109),MIN((FV$109-MAX($FD$109:FU$109)),(FV$109-FU$109)),0)</f>
        <v>0</v>
      </c>
      <c r="FW186" s="1">
        <f>+IF($E186=FW$22,VLOOKUP($C186,Input!$A$8:$GZ$39,MATCH(FW$21,Input!$A$6:$GZ$6,0),FALSE),0)*IF(FW$110&gt;=MAX($FD$110:FV$110),MIN((FW$110-MAX($FD$110:FV$110)),(FW$110-FV$110)),0)+IF($E186=FW$22,VLOOKUP($C186,Input!$A$8:$GZ$39,MATCH(FW$21,Input!$A$6:$GZ$6,0),FALSE),0)*IF(FW$109&gt;=MAX($FD$109:FV$109),MIN((FW$109-MAX($FD$109:FV$109)),(FW$109-FV$109)),0)</f>
        <v>0</v>
      </c>
      <c r="FX186" s="1">
        <f>+IF($E186=FX$22,VLOOKUP($C186,Input!$A$8:$GZ$39,MATCH(FX$21,Input!$A$6:$GZ$6,0),FALSE),0)*IF(FX$110&gt;=MAX($FD$110:FW$110),MIN((FX$110-MAX($FD$110:FW$110)),(FX$110-FW$110)),0)+IF($E186=FX$22,VLOOKUP($C186,Input!$A$8:$GZ$39,MATCH(FX$21,Input!$A$6:$GZ$6,0),FALSE),0)*IF(FX$109&gt;=MAX($FD$109:FW$109),MIN((FX$109-MAX($FD$109:FW$109)),(FX$109-FW$109)),0)</f>
        <v>0</v>
      </c>
      <c r="FY186" s="1">
        <f>+IF($E186=FY$22,VLOOKUP($C186,Input!$A$8:$GZ$39,MATCH(FY$21,Input!$A$6:$GZ$6,0),FALSE),0)*IF(FY$110&gt;=MAX($FD$110:FX$110),MIN((FY$110-MAX($FD$110:FX$110)),(FY$110-FX$110)),0)+IF($E186=FY$22,VLOOKUP($C186,Input!$A$8:$GZ$39,MATCH(FY$21,Input!$A$6:$GZ$6,0),FALSE),0)*IF(FY$109&gt;=MAX($FD$109:FX$109),MIN((FY$109-MAX($FD$109:FX$109)),(FY$109-FX$109)),0)</f>
        <v>0</v>
      </c>
      <c r="FZ186" s="1">
        <f>+IF($E186=FZ$22,VLOOKUP($C186,Input!$A$8:$GZ$39,MATCH(FZ$21,Input!$A$6:$GZ$6,0),FALSE),0)*IF(FZ$110&gt;=MAX($FD$110:FY$110),MIN((FZ$110-MAX($FD$110:FY$110)),(FZ$110-FY$110)),0)+IF($E186=FZ$22,VLOOKUP($C186,Input!$A$8:$GZ$39,MATCH(FZ$21,Input!$A$6:$GZ$6,0),FALSE),0)*IF(FZ$109&gt;=MAX($FD$109:FY$109),MIN((FZ$109-MAX($FD$109:FY$109)),(FZ$109-FY$109)),0)</f>
        <v>0</v>
      </c>
      <c r="GA186" s="1">
        <f>+IF($E186=GA$22,VLOOKUP($C186,Input!$A$8:$GZ$39,MATCH(GA$21,Input!$A$6:$GZ$6,0),FALSE),0)*IF(GA$110&gt;=MAX($FD$110:FZ$110),MIN((GA$110-MAX($FD$110:FZ$110)),(GA$110-FZ$110)),0)+IF($E186=GA$22,VLOOKUP($C186,Input!$A$8:$GZ$39,MATCH(GA$21,Input!$A$6:$GZ$6,0),FALSE),0)*IF(GA$109&gt;=MAX($FD$109:FZ$109),MIN((GA$109-MAX($FD$109:FZ$109)),(GA$109-FZ$109)),0)</f>
        <v>0</v>
      </c>
      <c r="GB186" s="1">
        <f>+IF($E186=GB$22,VLOOKUP($C186,Input!$A$8:$GZ$39,MATCH(GB$21,Input!$A$6:$GZ$6,0),FALSE),0)*IF(GB$110&gt;=MAX($FD$110:GA$110),MIN((GB$110-MAX($FD$110:GA$110)),(GB$110-GA$110)),0)+IF($E186=GB$22,VLOOKUP($C186,Input!$A$8:$GZ$39,MATCH(GB$21,Input!$A$6:$GZ$6,0),FALSE),0)*IF(GB$109&gt;=MAX($FD$109:GA$109),MIN((GB$109-MAX($FD$109:GA$109)),(GB$109-GA$109)),0)</f>
        <v>0</v>
      </c>
      <c r="GC186" s="1">
        <f>+IF($E186=GC$22,VLOOKUP($C186,Input!$A$8:$GZ$39,MATCH(GC$21,Input!$A$6:$GZ$6,0),FALSE),0)*IF(GC$110&gt;=MAX($FD$110:GB$110),MIN((GC$110-MAX($FD$110:GB$110)),(GC$110-GB$110)),0)+IF($E186=GC$22,VLOOKUP($C186,Input!$A$8:$GZ$39,MATCH(GC$21,Input!$A$6:$GZ$6,0),FALSE),0)*IF(GC$109&gt;=MAX($FD$109:GB$109),MIN((GC$109-MAX($FD$109:GB$109)),(GC$109-GB$109)),0)</f>
        <v>0</v>
      </c>
      <c r="GD186" s="1">
        <f>+IF($E186=GD$22,VLOOKUP($C186,Input!$A$8:$GZ$39,MATCH(GD$21,Input!$A$6:$GZ$6,0),FALSE),0)*IF(GD$110&gt;=MAX($FD$110:GC$110),MIN((GD$110-MAX($FD$110:GC$110)),(GD$110-GC$110)),0)+IF($E186=GD$22,VLOOKUP($C186,Input!$A$8:$GZ$39,MATCH(GD$21,Input!$A$6:$GZ$6,0),FALSE),0)*IF(GD$109&gt;=MAX($FD$109:GC$109),MIN((GD$109-MAX($FD$109:GC$109)),(GD$109-GC$109)),0)</f>
        <v>0</v>
      </c>
      <c r="GE186" s="1">
        <f>+IF($E186=GE$22,VLOOKUP($C186,Input!$A$8:$GZ$39,MATCH(GE$21,Input!$A$6:$GZ$6,0),FALSE),0)*IF(GE$110&gt;=MAX($FD$110:GD$110),MIN((GE$110-MAX($FD$110:GD$110)),(GE$110-GD$110)),0)+IF($E186=GE$22,VLOOKUP($C186,Input!$A$8:$GZ$39,MATCH(GE$21,Input!$A$6:$GZ$6,0),FALSE),0)*IF(GE$109&gt;=MAX($FD$109:GD$109),MIN((GE$109-MAX($FD$109:GD$109)),(GE$109-GD$109)),0)</f>
        <v>0</v>
      </c>
      <c r="GF186" s="1">
        <f>+IF($E186=GF$22,VLOOKUP($C186,Input!$A$8:$GZ$39,MATCH(GF$21,Input!$A$6:$GZ$6,0),FALSE),0)*IF(GF$110&gt;=MAX($FD$110:GE$110),MIN((GF$110-MAX($FD$110:GE$110)),(GF$110-GE$110)),0)+IF($E186=GF$22,VLOOKUP($C186,Input!$A$8:$GZ$39,MATCH(GF$21,Input!$A$6:$GZ$6,0),FALSE),0)*IF(GF$109&gt;=MAX($FD$109:GE$109),MIN((GF$109-MAX($FD$109:GE$109)),(GF$109-GE$109)),0)</f>
        <v>0</v>
      </c>
      <c r="GG186" s="1">
        <f>+IF($E186=GG$22,VLOOKUP($C186,Input!$A$8:$GZ$39,MATCH(GG$21,Input!$A$6:$GZ$6,0),FALSE),0)*IF(GG$110&gt;=MAX($FD$110:GF$110),MIN((GG$110-MAX($FD$110:GF$110)),(GG$110-GF$110)),0)+IF($E186=GG$22,VLOOKUP($C186,Input!$A$8:$GZ$39,MATCH(GG$21,Input!$A$6:$GZ$6,0),FALSE),0)*IF(GG$109&gt;=MAX($FD$109:GF$109),MIN((GG$109-MAX($FD$109:GF$109)),(GG$109-GF$109)),0)</f>
        <v>0</v>
      </c>
      <c r="GH186" s="1">
        <f>+IF($E186=GH$22,VLOOKUP($C186,Input!$A$8:$GZ$39,MATCH(GH$21,Input!$A$6:$GZ$6,0),FALSE),0)*IF(GH$110&gt;=MAX($FD$110:GG$110),MIN((GH$110-MAX($FD$110:GG$110)),(GH$110-GG$110)),0)+IF($E186=GH$22,VLOOKUP($C186,Input!$A$8:$GZ$39,MATCH(GH$21,Input!$A$6:$GZ$6,0),FALSE),0)*IF(GH$109&gt;=MAX($FD$109:GG$109),MIN((GH$109-MAX($FD$109:GG$109)),(GH$109-GG$109)),0)</f>
        <v>0</v>
      </c>
      <c r="GI186" s="1">
        <f>+IF($E186=GI$22,VLOOKUP($C186,Input!$A$8:$GZ$39,MATCH(GI$21,Input!$A$6:$GZ$6,0),FALSE),0)*IF(GI$110&gt;=MAX($FD$110:GH$110),MIN((GI$110-MAX($FD$110:GH$110)),(GI$110-GH$110)),0)+IF($E186=GI$22,VLOOKUP($C186,Input!$A$8:$GZ$39,MATCH(GI$21,Input!$A$6:$GZ$6,0),FALSE),0)*IF(GI$109&gt;=MAX($FD$109:GH$109),MIN((GI$109-MAX($FD$109:GH$109)),(GI$109-GH$109)),0)</f>
        <v>0</v>
      </c>
      <c r="GJ186" s="1">
        <f>+IF($E186=GJ$22,VLOOKUP($C186,Input!$A$8:$GZ$39,MATCH(GJ$21,Input!$A$6:$GZ$6,0),FALSE),0)*IF(GJ$110&gt;=MAX($FD$110:GI$110),MIN((GJ$110-MAX($FD$110:GI$110)),(GJ$110-GI$110)),0)+IF($E186=GJ$22,VLOOKUP($C186,Input!$A$8:$GZ$39,MATCH(GJ$21,Input!$A$6:$GZ$6,0),FALSE),0)*IF(GJ$109&gt;=MAX($FD$109:GI$109),MIN((GJ$109-MAX($FD$109:GI$109)),(GJ$109-GI$109)),0)</f>
        <v>0</v>
      </c>
      <c r="GK186" s="1">
        <f>+IF($E186=GK$22,VLOOKUP($C186,Input!$A$8:$GZ$39,MATCH(GK$21,Input!$A$6:$GZ$6,0),FALSE),0)*IF(GK$110&gt;=MAX($FD$110:GJ$110),MIN((GK$110-MAX($FD$110:GJ$110)),(GK$110-GJ$110)),0)+IF($E186=GK$22,VLOOKUP($C186,Input!$A$8:$GZ$39,MATCH(GK$21,Input!$A$6:$GZ$6,0),FALSE),0)*IF(GK$109&gt;=MAX($FD$109:GJ$109),MIN((GK$109-MAX($FD$109:GJ$109)),(GK$109-GJ$109)),0)</f>
        <v>0</v>
      </c>
      <c r="GL186" s="1">
        <f>+IF($E186=GL$22,VLOOKUP($C186,Input!$A$8:$GZ$39,MATCH(GL$21,Input!$A$6:$GZ$6,0),FALSE),0)*IF(GL$110&gt;=MAX($FD$110:GK$110),MIN((GL$110-MAX($FD$110:GK$110)),(GL$110-GK$110)),0)+IF($E186=GL$22,VLOOKUP($C186,Input!$A$8:$GZ$39,MATCH(GL$21,Input!$A$6:$GZ$6,0),FALSE),0)*IF(GL$109&gt;=MAX($FD$109:GK$109),MIN((GL$109-MAX($FD$109:GK$109)),(GL$109-GK$109)),0)</f>
        <v>0</v>
      </c>
      <c r="GM186" s="42"/>
      <c r="GN186" t="str">
        <f>VLOOKUP($C186,Input!$A$8:$GZ$39,MATCH(GN$21,Input!$A$6:$GZ$6,0),FALSE)</f>
        <v>NA</v>
      </c>
      <c r="GO186">
        <f>IF((VLOOKUP($C186,Input!$A$8:$GZ$39,MATCH(GO$21,Input!$A$6:$GZ$6,0),FALSE))="Y",$D186/VLOOKUP($C186,Input!$A$8:$GZ$39,MATCH(GP$21,Input!$A$6:$GZ$6,0),FALSE),0)</f>
        <v>0</v>
      </c>
      <c r="GP186">
        <f>IF((VLOOKUP($C186,Input!$A$8:$GZ$39,MATCH(GO$21,Input!$A$6:$GZ$6,0),FALSE))="Y",0,IF((VLOOKUP($C186,Input!$A$8:$GZ$39,MATCH(GP$21,Input!$A$6:$GZ$6,0),FALSE))&gt;0,$D186/VLOOKUP($C186,Input!$A$8:$GZ$39,MATCH(GP$21,Input!$A$6:$GZ$6,0),FALSE),0))</f>
        <v>0</v>
      </c>
      <c r="GQ186" s="1">
        <f>+IF($E186=GQ$22,VLOOKUP($C186,Input!$A$8:$GZ$39,MATCH(GQ$21,Input!$A$6:$GZ$6,0),FALSE),0)*IF(GQ$110&gt;=MAX($GP$110:GP$110),MIN((GQ$110-MAX($GP$110:GP$110)),(GQ$110-GP$110)),0)+IF($E186=GQ$22,VLOOKUP($C186,Input!$A$8:$GZ$39,MATCH(GQ$21,Input!$A$6:$GZ$6,0),FALSE),0)*IF(GQ$109&gt;=MAX($GP$109:GP$109),MIN((GQ$109-MAX($GP$109:GP$109)),(GQ$109-GP$109)),0)</f>
        <v>0</v>
      </c>
      <c r="GR186" s="1">
        <f>+IF($E186=GR$22,VLOOKUP($C186,Input!$A$8:$GZ$39,MATCH(GR$21,Input!$A$6:$GZ$6,0),FALSE),0)*IF(GR$110&gt;=MAX($GP$110:GQ$110),MIN((GR$110-MAX($GP$110:GQ$110)),(GR$110-GQ$110)),0)+IF($E186=GR$22,VLOOKUP($C186,Input!$A$8:$GZ$39,MATCH(GR$21,Input!$A$6:$GZ$6,0),FALSE),0)*IF(GR$109&gt;=MAX($GP$109:GQ$109),MIN((GR$109-MAX($GP$109:GQ$109)),(GR$109-GQ$109)),0)</f>
        <v>0</v>
      </c>
      <c r="GS186" s="1">
        <f>+IF($E186=GS$22,VLOOKUP($C186,Input!$A$8:$GZ$39,MATCH(GS$21,Input!$A$6:$GZ$6,0),FALSE),0)*IF(GS$110&gt;=MAX($GP$110:GR$110),MIN((GS$110-MAX($GP$110:GR$110)),(GS$110-GR$110)),0)+IF($E186=GS$22,VLOOKUP($C186,Input!$A$8:$GZ$39,MATCH(GS$21,Input!$A$6:$GZ$6,0),FALSE),0)*IF(GS$109&gt;=MAX($GP$109:GR$109),MIN((GS$109-MAX($GP$109:GR$109)),(GS$109-GR$109)),0)</f>
        <v>0</v>
      </c>
      <c r="GT186" s="1">
        <f>+IF($E186=GT$22,VLOOKUP($C186,Input!$A$8:$GZ$39,MATCH(GT$21,Input!$A$6:$GZ$6,0),FALSE),0)*IF(GT$110&gt;=MAX($GP$110:GS$110),MIN((GT$110-MAX($GP$110:GS$110)),(GT$110-GS$110)),0)+IF($E186=GT$22,VLOOKUP($C186,Input!$A$8:$GZ$39,MATCH(GT$21,Input!$A$6:$GZ$6,0),FALSE),0)*IF(GT$109&gt;=MAX($GP$109:GS$109),MIN((GT$109-MAX($GP$109:GS$109)),(GT$109-GS$109)),0)</f>
        <v>0</v>
      </c>
      <c r="GU186" s="1">
        <f>+IF($E186=GU$22,VLOOKUP($C186,Input!$A$8:$GZ$39,MATCH(GU$21,Input!$A$6:$GZ$6,0),FALSE),0)*IF(GU$110&gt;=MAX($GP$110:GT$110),MIN((GU$110-MAX($GP$110:GT$110)),(GU$110-GT$110)),0)+IF($E186=GU$22,VLOOKUP($C186,Input!$A$8:$GZ$39,MATCH(GU$21,Input!$A$6:$GZ$6,0),FALSE),0)*IF(GU$109&gt;=MAX($GP$109:GT$109),MIN((GU$109-MAX($GP$109:GT$109)),(GU$109-GT$109)),0)</f>
        <v>0</v>
      </c>
      <c r="GV186" s="1">
        <f>+IF($E186=GV$22,VLOOKUP($C186,Input!$A$8:$GZ$39,MATCH(GV$21,Input!$A$6:$GZ$6,0),FALSE),0)*IF(GV$110&gt;=MAX($GP$110:GU$110),MIN((GV$110-MAX($GP$110:GU$110)),(GV$110-GU$110)),0)+IF($E186=GV$22,VLOOKUP($C186,Input!$A$8:$GZ$39,MATCH(GV$21,Input!$A$6:$GZ$6,0),FALSE),0)*IF(GV$109&gt;=MAX($GP$109:GU$109),MIN((GV$109-MAX($GP$109:GU$109)),(GV$109-GU$109)),0)</f>
        <v>0</v>
      </c>
      <c r="GW186" s="1">
        <f>+IF($E186=GW$22,VLOOKUP($C186,Input!$A$8:$GZ$39,MATCH(GW$21,Input!$A$6:$GZ$6,0),FALSE),0)*IF(GW$110&gt;=MAX($GP$110:GV$110),MIN((GW$110-MAX($GP$110:GV$110)),(GW$110-GV$110)),0)+IF($E186=GW$22,VLOOKUP($C186,Input!$A$8:$GZ$39,MATCH(GW$21,Input!$A$6:$GZ$6,0),FALSE),0)*IF(GW$109&gt;=MAX($GP$109:GV$109),MIN((GW$109-MAX($GP$109:GV$109)),(GW$109-GV$109)),0)</f>
        <v>0</v>
      </c>
      <c r="GX186" s="1">
        <f>+IF($E186=GX$22,VLOOKUP($C186,Input!$A$8:$GZ$39,MATCH(GX$21,Input!$A$6:$GZ$6,0),FALSE),0)*IF(GX$110&gt;=MAX($GP$110:GW$110),MIN((GX$110-MAX($GP$110:GW$110)),(GX$110-GW$110)),0)+IF($E186=GX$22,VLOOKUP($C186,Input!$A$8:$GZ$39,MATCH(GX$21,Input!$A$6:$GZ$6,0),FALSE),0)*IF(GX$109&gt;=MAX($GP$109:GW$109),MIN((GX$109-MAX($GP$109:GW$109)),(GX$109-GW$109)),0)</f>
        <v>0</v>
      </c>
      <c r="GY186" s="1">
        <f>+IF($E186=GY$22,VLOOKUP($C186,Input!$A$8:$GZ$39,MATCH(GY$21,Input!$A$6:$GZ$6,0),FALSE),0)*IF(GY$110&gt;=MAX($GP$110:GX$110),MIN((GY$110-MAX($GP$110:GX$110)),(GY$110-GX$110)),0)+IF($E186=GY$22,VLOOKUP($C186,Input!$A$8:$GZ$39,MATCH(GY$21,Input!$A$6:$GZ$6,0),FALSE),0)*IF(GY$109&gt;=MAX($GP$109:GX$109),MIN((GY$109-MAX($GP$109:GX$109)),(GY$109-GX$109)),0)</f>
        <v>0</v>
      </c>
      <c r="GZ186" s="1">
        <f>+IF($E186=GZ$22,VLOOKUP($C186,Input!$A$8:$GZ$39,MATCH(GZ$21,Input!$A$6:$GZ$6,0),FALSE),0)*IF(GZ$110&gt;=MAX($GP$110:GY$110),MIN((GZ$110-MAX($GP$110:GY$110)),(GZ$110-GY$110)),0)+IF($E186=GZ$22,VLOOKUP($C186,Input!$A$8:$GZ$39,MATCH(GZ$21,Input!$A$6:$GZ$6,0),FALSE),0)*IF(GZ$109&gt;=MAX($GP$109:GY$109),MIN((GZ$109-MAX($GP$109:GY$109)),(GZ$109-GY$109)),0)</f>
        <v>0</v>
      </c>
      <c r="HA186" s="1">
        <f>+IF($E186=HA$22,VLOOKUP($C186,Input!$A$8:$GZ$39,MATCH(HA$21,Input!$A$6:$GZ$6,0),FALSE),0)*IF(HA$110&gt;=MAX($GP$110:GZ$110),MIN((HA$110-MAX($GP$110:GZ$110)),(HA$110-GZ$110)),0)+IF($E186=HA$22,VLOOKUP($C186,Input!$A$8:$GZ$39,MATCH(HA$21,Input!$A$6:$GZ$6,0),FALSE),0)*IF(HA$109&gt;=MAX($GP$109:GZ$109),MIN((HA$109-MAX($GP$109:GZ$109)),(HA$109-GZ$109)),0)</f>
        <v>0</v>
      </c>
      <c r="HB186" s="1">
        <f>+IF($E186=HB$22,VLOOKUP($C186,Input!$A$8:$GZ$39,MATCH(HB$21,Input!$A$6:$GZ$6,0),FALSE),0)*IF(HB$110&gt;=MAX($GP$110:HA$110),MIN((HB$110-MAX($GP$110:HA$110)),(HB$110-HA$110)),0)+IF($E186=HB$22,VLOOKUP($C186,Input!$A$8:$GZ$39,MATCH(HB$21,Input!$A$6:$GZ$6,0),FALSE),0)*IF(HB$109&gt;=MAX($GP$109:HA$109),MIN((HB$109-MAX($GP$109:HA$109)),(HB$109-HA$109)),0)</f>
        <v>0</v>
      </c>
      <c r="HC186" s="1">
        <f>+IF($E186=HC$22,VLOOKUP($C186,Input!$A$8:$GZ$39,MATCH(HC$21,Input!$A$6:$GZ$6,0),FALSE),0)*IF(HC$110&gt;=MAX($GP$110:HB$110),MIN((HC$110-MAX($GP$110:HB$110)),(HC$110-HB$110)),0)+IF($E186=HC$22,VLOOKUP($C186,Input!$A$8:$GZ$39,MATCH(HC$21,Input!$A$6:$GZ$6,0),FALSE),0)*IF(HC$109&gt;=MAX($GP$109:HB$109),MIN((HC$109-MAX($GP$109:HB$109)),(HC$109-HB$109)),0)</f>
        <v>0</v>
      </c>
      <c r="HD186" s="1">
        <f>+IF($E186=HD$22,VLOOKUP($C186,Input!$A$8:$GZ$39,MATCH(HD$21,Input!$A$6:$GZ$6,0),FALSE),0)*IF(HD$110&gt;=MAX($GP$110:HC$110),MIN((HD$110-MAX($GP$110:HC$110)),(HD$110-HC$110)),0)+IF($E186=HD$22,VLOOKUP($C186,Input!$A$8:$GZ$39,MATCH(HD$21,Input!$A$6:$GZ$6,0),FALSE),0)*IF(HD$109&gt;=MAX($GP$109:HC$109),MIN((HD$109-MAX($GP$109:HC$109)),(HD$109-HC$109)),0)</f>
        <v>0</v>
      </c>
      <c r="HE186" s="1">
        <f>+IF($E186=HE$22,VLOOKUP($C186,Input!$A$8:$GZ$39,MATCH(HE$21,Input!$A$6:$GZ$6,0),FALSE),0)*IF(HE$110&gt;=MAX($GP$110:HD$110),MIN((HE$110-MAX($GP$110:HD$110)),(HE$110-HD$110)),0)+IF($E186=HE$22,VLOOKUP($C186,Input!$A$8:$GZ$39,MATCH(HE$21,Input!$A$6:$GZ$6,0),FALSE),0)*IF(HE$109&gt;=MAX($GP$109:HD$109),MIN((HE$109-MAX($GP$109:HD$109)),(HE$109-HD$109)),0)</f>
        <v>0</v>
      </c>
      <c r="HF186" s="1">
        <f>+IF($E186=HF$22,VLOOKUP($C186,Input!$A$8:$GZ$39,MATCH(HF$21,Input!$A$6:$GZ$6,0),FALSE),0)*IF(HF$110&gt;=MAX($GP$110:HE$110),MIN((HF$110-MAX($GP$110:HE$110)),(HF$110-HE$110)),0)+IF($E186=HF$22,VLOOKUP($C186,Input!$A$8:$GZ$39,MATCH(HF$21,Input!$A$6:$GZ$6,0),FALSE),0)*IF(HF$109&gt;=MAX($GP$109:HE$109),MIN((HF$109-MAX($GP$109:HE$109)),(HF$109-HE$109)),0)</f>
        <v>0</v>
      </c>
      <c r="HG186" s="1">
        <f>+IF($E186=HG$22,VLOOKUP($C186,Input!$A$8:$GZ$39,MATCH(HG$21,Input!$A$6:$GZ$6,0),FALSE),0)*IF(HG$110&gt;=MAX($GP$110:HF$110),MIN((HG$110-MAX($GP$110:HF$110)),(HG$110-HF$110)),0)+IF($E186=HG$22,VLOOKUP($C186,Input!$A$8:$GZ$39,MATCH(HG$21,Input!$A$6:$GZ$6,0),FALSE),0)*IF(HG$109&gt;=MAX($GP$109:HF$109),MIN((HG$109-MAX($GP$109:HF$109)),(HG$109-HF$109)),0)</f>
        <v>0</v>
      </c>
      <c r="HH186" s="1">
        <f>+IF($E186=HH$22,VLOOKUP($C186,Input!$A$8:$GZ$39,MATCH(HH$21,Input!$A$6:$GZ$6,0),FALSE),0)*IF(HH$110&gt;=MAX($GP$110:HG$110),MIN((HH$110-MAX($GP$110:HG$110)),(HH$110-HG$110)),0)+IF($E186=HH$22,VLOOKUP($C186,Input!$A$8:$GZ$39,MATCH(HH$21,Input!$A$6:$GZ$6,0),FALSE),0)*IF(HH$109&gt;=MAX($GP$109:HG$109),MIN((HH$109-MAX($GP$109:HG$109)),(HH$109-HG$109)),0)</f>
        <v>0</v>
      </c>
      <c r="HI186" s="1">
        <f>+IF($E186=HI$22,VLOOKUP($C186,Input!$A$8:$GZ$39,MATCH(HI$21,Input!$A$6:$GZ$6,0),FALSE),0)*IF(HI$110&gt;=MAX($GP$110:HH$110),MIN((HI$110-MAX($GP$110:HH$110)),(HI$110-HH$110)),0)+IF($E186=HI$22,VLOOKUP($C186,Input!$A$8:$GZ$39,MATCH(HI$21,Input!$A$6:$GZ$6,0),FALSE),0)*IF(HI$109&gt;=MAX($GP$109:HH$109),MIN((HI$109-MAX($GP$109:HH$109)),(HI$109-HH$109)),0)</f>
        <v>0</v>
      </c>
      <c r="HJ186" s="1">
        <f>+IF($E186=HJ$22,VLOOKUP($C186,Input!$A$8:$GZ$39,MATCH(HJ$21,Input!$A$6:$GZ$6,0),FALSE),0)*IF(HJ$110&gt;=MAX($GP$110:HI$110),MIN((HJ$110-MAX($GP$110:HI$110)),(HJ$110-HI$110)),0)+IF($E186=HJ$22,VLOOKUP($C186,Input!$A$8:$GZ$39,MATCH(HJ$21,Input!$A$6:$GZ$6,0),FALSE),0)*IF(HJ$109&gt;=MAX($GP$109:HI$109),MIN((HJ$109-MAX($GP$109:HI$109)),(HJ$109-HI$109)),0)</f>
        <v>0</v>
      </c>
      <c r="HK186" s="1">
        <f>+IF($E186=HK$22,VLOOKUP($C186,Input!$A$8:$GZ$39,MATCH(HK$21,Input!$A$6:$GZ$6,0),FALSE),0)*IF(HK$110&gt;=MAX($GP$110:HJ$110),MIN((HK$110-MAX($GP$110:HJ$110)),(HK$110-HJ$110)),0)+IF($E186=HK$22,VLOOKUP($C186,Input!$A$8:$GZ$39,MATCH(HK$21,Input!$A$6:$GZ$6,0),FALSE),0)*IF(HK$109&gt;=MAX($GP$109:HJ$109),MIN((HK$109-MAX($GP$109:HJ$109)),(HK$109-HJ$109)),0)</f>
        <v>0</v>
      </c>
      <c r="HL186" s="1">
        <f>+IF($E186=HL$22,VLOOKUP($C186,Input!$A$8:$GZ$39,MATCH(HL$21,Input!$A$6:$GZ$6,0),FALSE),0)*IF(HL$110&gt;=MAX($GP$110:HK$110),MIN((HL$110-MAX($GP$110:HK$110)),(HL$110-HK$110)),0)+IF($E186=HL$22,VLOOKUP($C186,Input!$A$8:$GZ$39,MATCH(HL$21,Input!$A$6:$GZ$6,0),FALSE),0)*IF(HL$109&gt;=MAX($GP$109:HK$109),MIN((HL$109-MAX($GP$109:HK$109)),(HL$109-HK$109)),0)</f>
        <v>0</v>
      </c>
      <c r="HM186" s="1">
        <f>+IF($E186=HM$22,VLOOKUP($C186,Input!$A$8:$GZ$39,MATCH(HM$21,Input!$A$6:$GZ$6,0),FALSE),0)*IF(HM$110&gt;=MAX($GP$110:HL$110),MIN((HM$110-MAX($GP$110:HL$110)),(HM$110-HL$110)),0)+IF($E186=HM$22,VLOOKUP($C186,Input!$A$8:$GZ$39,MATCH(HM$21,Input!$A$6:$GZ$6,0),FALSE),0)*IF(HM$109&gt;=MAX($GP$109:HL$109),MIN((HM$109-MAX($GP$109:HL$109)),(HM$109-HL$109)),0)</f>
        <v>0</v>
      </c>
      <c r="HN186" s="1">
        <f>+IF($E186=HN$22,VLOOKUP($C186,Input!$A$8:$GZ$39,MATCH(HN$21,Input!$A$6:$GZ$6,0),FALSE),0)*IF(HN$110&gt;=MAX($GP$110:HM$110),MIN((HN$110-MAX($GP$110:HM$110)),(HN$110-HM$110)),0)+IF($E186=HN$22,VLOOKUP($C186,Input!$A$8:$GZ$39,MATCH(HN$21,Input!$A$6:$GZ$6,0),FALSE),0)*IF(HN$109&gt;=MAX($GP$109:HM$109),MIN((HN$109-MAX($GP$109:HM$109)),(HN$109-HM$109)),0)</f>
        <v>0</v>
      </c>
      <c r="HO186" s="1">
        <f>+IF($E186=HO$22,VLOOKUP($C186,Input!$A$8:$GZ$39,MATCH(HO$21,Input!$A$6:$GZ$6,0),FALSE),0)*IF(HO$110&gt;=MAX($GP$110:HN$110),MIN((HO$110-MAX($GP$110:HN$110)),(HO$110-HN$110)),0)+IF($E186=HO$22,VLOOKUP($C186,Input!$A$8:$GZ$39,MATCH(HO$21,Input!$A$6:$GZ$6,0),FALSE),0)*IF(HO$109&gt;=MAX($GP$109:HN$109),MIN((HO$109-MAX($GP$109:HN$109)),(HO$109-HN$109)),0)</f>
        <v>0</v>
      </c>
      <c r="HP186" s="1">
        <f>+IF($E186=HP$22,VLOOKUP($C186,Input!$A$8:$GZ$39,MATCH(HP$21,Input!$A$6:$GZ$6,0),FALSE),0)*IF(HP$110&gt;=MAX($GP$110:HO$110),MIN((HP$110-MAX($GP$110:HO$110)),(HP$110-HO$110)),0)+IF($E186=HP$22,VLOOKUP($C186,Input!$A$8:$GZ$39,MATCH(HP$21,Input!$A$6:$GZ$6,0),FALSE),0)*IF(HP$109&gt;=MAX($GP$109:HO$109),MIN((HP$109-MAX($GP$109:HO$109)),(HP$109-HO$109)),0)</f>
        <v>0</v>
      </c>
      <c r="HQ186" s="1">
        <f>+IF($E186=HQ$22,VLOOKUP($C186,Input!$A$8:$GZ$39,MATCH(HQ$21,Input!$A$6:$GZ$6,0),FALSE),0)*IF(HQ$110&gt;=MAX($GP$110:HP$110),MIN((HQ$110-MAX($GP$110:HP$110)),(HQ$110-HP$110)),0)+IF($E186=HQ$22,VLOOKUP($C186,Input!$A$8:$GZ$39,MATCH(HQ$21,Input!$A$6:$GZ$6,0),FALSE),0)*IF(HQ$109&gt;=MAX($GP$109:HP$109),MIN((HQ$109-MAX($GP$109:HP$109)),(HQ$109-HP$109)),0)</f>
        <v>0</v>
      </c>
      <c r="HR186" s="1">
        <f>+IF($E186=HR$22,VLOOKUP($C186,Input!$A$8:$GZ$39,MATCH(HR$21,Input!$A$6:$GZ$6,0),FALSE),0)*IF(HR$110&gt;=MAX($GP$110:HQ$110),MIN((HR$110-MAX($GP$110:HQ$110)),(HR$110-HQ$110)),0)+IF($E186=HR$22,VLOOKUP($C186,Input!$A$8:$GZ$39,MATCH(HR$21,Input!$A$6:$GZ$6,0),FALSE),0)*IF(HR$109&gt;=MAX($GP$109:HQ$109),MIN((HR$109-MAX($GP$109:HQ$109)),(HR$109-HQ$109)),0)</f>
        <v>0</v>
      </c>
      <c r="HS186" s="1">
        <f>+IF($E186=HS$22,VLOOKUP($C186,Input!$A$8:$GZ$39,MATCH(HS$21,Input!$A$6:$GZ$6,0),FALSE),0)*IF(HS$110&gt;=MAX($GP$110:HR$110),MIN((HS$110-MAX($GP$110:HR$110)),(HS$110-HR$110)),0)+IF($E186=HS$22,VLOOKUP($C186,Input!$A$8:$GZ$39,MATCH(HS$21,Input!$A$6:$GZ$6,0),FALSE),0)*IF(HS$109&gt;=MAX($GP$109:HR$109),MIN((HS$109-MAX($GP$109:HR$109)),(HS$109-HR$109)),0)</f>
        <v>0</v>
      </c>
      <c r="HT186" s="1">
        <f>+IF($E186=HT$22,VLOOKUP($C186,Input!$A$8:$GZ$39,MATCH(HT$21,Input!$A$6:$GZ$6,0),FALSE),0)*IF(HT$110&gt;=MAX($GP$110:HS$110),MIN((HT$110-MAX($GP$110:HS$110)),(HT$110-HS$110)),0)+IF($E186=HT$22,VLOOKUP($C186,Input!$A$8:$GZ$39,MATCH(HT$21,Input!$A$6:$GZ$6,0),FALSE),0)*IF(HT$109&gt;=MAX($GP$109:HS$109),MIN((HT$109-MAX($GP$109:HS$109)),(HT$109-HS$109)),0)</f>
        <v>0</v>
      </c>
      <c r="HU186" s="1">
        <f>+IF($E186=HU$22,VLOOKUP($C186,Input!$A$8:$GZ$39,MATCH(HU$21,Input!$A$6:$GZ$6,0),FALSE),0)*IF(HU$110&gt;=MAX($GP$110:HT$110),MIN((HU$110-MAX($GP$110:HT$110)),(HU$110-HT$110)),0)+IF($E186=HU$22,VLOOKUP($C186,Input!$A$8:$GZ$39,MATCH(HU$21,Input!$A$6:$GZ$6,0),FALSE),0)*IF(HU$109&gt;=MAX($GP$109:HT$109),MIN((HU$109-MAX($GP$109:HT$109)),(HU$109-HT$109)),0)</f>
        <v>0</v>
      </c>
      <c r="HV186" s="1">
        <f>+IF($E186=HV$22,VLOOKUP($C186,Input!$A$8:$GZ$39,MATCH(HV$21,Input!$A$6:$GZ$6,0),FALSE),0)*IF(HV$110&gt;=MAX($GP$110:HU$110),MIN((HV$110-MAX($GP$110:HU$110)),(HV$110-HU$110)),0)+IF($E186=HV$22,VLOOKUP($C186,Input!$A$8:$GZ$39,MATCH(HV$21,Input!$A$6:$GZ$6,0),FALSE),0)*IF(HV$109&gt;=MAX($GP$109:HU$109),MIN((HV$109-MAX($GP$109:HU$109)),(HV$109-HU$109)),0)</f>
        <v>0</v>
      </c>
      <c r="HW186" s="1">
        <f>+IF($E186=HW$22,VLOOKUP($C186,Input!$A$8:$GZ$39,MATCH(HW$21,Input!$A$6:$GZ$6,0),FALSE),0)*IF(HW$110&gt;=MAX($GP$110:HV$110),MIN((HW$110-MAX($GP$110:HV$110)),(HW$110-HV$110)),0)+IF($E186=HW$22,VLOOKUP($C186,Input!$A$8:$GZ$39,MATCH(HW$21,Input!$A$6:$GZ$6,0),FALSE),0)*IF(HW$109&gt;=MAX($GP$109:HV$109),MIN((HW$109-MAX($GP$109:HV$109)),(HW$109-HV$109)),0)</f>
        <v>0</v>
      </c>
      <c r="HX186" s="1">
        <f>+IF($E186=HX$22,VLOOKUP($C186,Input!$A$8:$GZ$39,MATCH(HX$21,Input!$A$6:$GZ$6,0),FALSE),0)*IF(HX$110&gt;=MAX($GP$110:HW$110),MIN((HX$110-MAX($GP$110:HW$110)),(HX$110-HW$110)),0)+IF($E186=HX$22,VLOOKUP($C186,Input!$A$8:$GZ$39,MATCH(HX$21,Input!$A$6:$GZ$6,0),FALSE),0)*IF(HX$109&gt;=MAX($GP$109:HW$109),MIN((HX$109-MAX($GP$109:HW$109)),(HX$109-HW$109)),0)</f>
        <v>0</v>
      </c>
      <c r="HY186" s="1">
        <f>+IF($E186=HY$22,VLOOKUP($C186,Input!$A$8:$GZ$39,MATCH(HY$21,Input!$A$6:$GZ$6,0),FALSE),0)*IF(HY$110&gt;=MAX($GP$110:HX$110),MIN((HY$110-MAX($GP$110:HX$110)),(HY$110-HX$110)),0)+IF($E186=HY$22,VLOOKUP($C186,Input!$A$8:$GZ$39,MATCH(HY$21,Input!$A$6:$GZ$6,0),FALSE),0)*IF(HY$109&gt;=MAX($GP$109:HX$109),MIN((HY$109-MAX($GP$109:HX$109)),(HY$109-HX$109)),0)</f>
        <v>0</v>
      </c>
      <c r="HZ186" s="42"/>
      <c r="IA186" t="str">
        <f>VLOOKUP($C186,Input!$A$8:$IA$39,MATCH(IA$21,Input!$A$6:$IA$6,0),FALSE)</f>
        <v>NA</v>
      </c>
      <c r="IB186" s="132">
        <f>IF((VLOOKUP($C186,Input!$A$8:$IA$39,MATCH(IB$21,Input!$A$6:$IA$6,0),FALSE))="Y",$D186/VLOOKUP($C186,Input!$A$8:$IA$39,MATCH(IC$21,Input!$A$6:$IA$6,0),FALSE),0)</f>
        <v>0</v>
      </c>
      <c r="IC186" s="132">
        <f>IF((VLOOKUP($C186,Input!$A$8:$IA$39,MATCH(IB$21,Input!$A$6:$IA$6,0),FALSE))="Y",0,IF((VLOOKUP($C186,Input!$A$8:$IA$39,MATCH(IC$21,Input!$A$6:$IA$6,0),FALSE))&gt;0,$D186/VLOOKUP($C186,Input!$A$8:$IA$39,MATCH(IC$21,Input!$A$6:$IA$6,0),FALSE),0))</f>
        <v>0</v>
      </c>
      <c r="ID186" s="1">
        <f>+IF($E186=ID$22,VLOOKUP($C186,Input!$A$8:$IA$39,MATCH(ID$21,Input!$A$6:$IA$6,0),FALSE),0)*IF(ID$110&gt;=MAX($IC$110:IC$110),MIN((ID$110-MAX($IC$110:IC$110)),(ID$110-IC$110)),0)+IF($E186=ID$22,VLOOKUP($C186,Input!$A$8:$IA$39,MATCH(ID$21,Input!$A$6:$IA$6,0),FALSE),0)*IF(ID$109&gt;=MAX($IC$109:IC$109),MIN((ID$109-MAX($IC$109:IC$109)),(ID$109-IC$109)),0)</f>
        <v>0</v>
      </c>
      <c r="IE186" s="1">
        <f>+IF($E186=IE$22,VLOOKUP($C186,Input!$A$8:$IA$39,MATCH(IE$21,Input!$A$6:$IA$6,0),FALSE),0)*IF(IE$110&gt;=MAX($IC$110:ID$110),MIN((IE$110-MAX($IC$110:ID$110)),(IE$110-ID$110)),0)+IF($E186=IE$22,VLOOKUP($C186,Input!$A$8:$IA$39,MATCH(IE$21,Input!$A$6:$IA$6,0),FALSE),0)*IF(IE$109&gt;=MAX($IC$109:ID$109),MIN((IE$109-MAX($IC$109:ID$109)),(IE$109-ID$109)),0)</f>
        <v>0</v>
      </c>
      <c r="IF186" s="1">
        <f>+IF($E186=IF$22,VLOOKUP($C186,Input!$A$8:$IA$39,MATCH(IF$21,Input!$A$6:$IA$6,0),FALSE),0)*IF(IF$110&gt;=MAX($IC$110:IE$110),MIN((IF$110-MAX($IC$110:IE$110)),(IF$110-IE$110)),0)+IF($E186=IF$22,VLOOKUP($C186,Input!$A$8:$IA$39,MATCH(IF$21,Input!$A$6:$IA$6,0),FALSE),0)*IF(IF$109&gt;=MAX($IC$109:IE$109),MIN((IF$109-MAX($IC$109:IE$109)),(IF$109-IE$109)),0)</f>
        <v>0</v>
      </c>
      <c r="IG186" s="1">
        <f>+IF($E186=IG$22,VLOOKUP($C186,Input!$A$8:$IA$39,MATCH(IG$21,Input!$A$6:$IA$6,0),FALSE),0)*IF(IG$110&gt;=MAX($IC$110:IF$110),MIN((IG$110-MAX($IC$110:IF$110)),(IG$110-IF$110)),0)+IF($E186=IG$22,VLOOKUP($C186,Input!$A$8:$IA$39,MATCH(IG$21,Input!$A$6:$IA$6,0),FALSE),0)*IF(IG$109&gt;=MAX($IC$109:IF$109),MIN((IG$109-MAX($IC$109:IF$109)),(IG$109-IF$109)),0)</f>
        <v>0</v>
      </c>
      <c r="IH186" s="1">
        <f>+IF($E186=IH$22,VLOOKUP($C186,Input!$A$8:$IA$39,MATCH(IH$21,Input!$A$6:$IA$6,0),FALSE),0)*IF(IH$110&gt;=MAX($IC$110:IG$110),MIN((IH$110-MAX($IC$110:IG$110)),(IH$110-IG$110)),0)+IF($E186=IH$22,VLOOKUP($C186,Input!$A$8:$IA$39,MATCH(IH$21,Input!$A$6:$IA$6,0),FALSE),0)*IF(IH$109&gt;=MAX($IC$109:IG$109),MIN((IH$109-MAX($IC$109:IG$109)),(IH$109-IG$109)),0)</f>
        <v>0</v>
      </c>
      <c r="II186" s="1">
        <f>+IF($E186=II$22,VLOOKUP($C186,Input!$A$8:$IA$39,MATCH(II$21,Input!$A$6:$IA$6,0),FALSE),0)*IF(II$110&gt;=MAX($IC$110:IH$110),MIN((II$110-MAX($IC$110:IH$110)),(II$110-IH$110)),0)+IF($E186=II$22,VLOOKUP($C186,Input!$A$8:$IA$39,MATCH(II$21,Input!$A$6:$IA$6,0),FALSE),0)*IF(II$109&gt;=MAX($IC$109:IH$109),MIN((II$109-MAX($IC$109:IH$109)),(II$109-IH$109)),0)</f>
        <v>0</v>
      </c>
      <c r="IJ186" s="1">
        <f>+IF($E186=IJ$22,VLOOKUP($C186,Input!$A$8:$IA$39,MATCH(IJ$21,Input!$A$6:$IA$6,0),FALSE),0)*IF(IJ$110&gt;=MAX($IC$110:II$110),MIN((IJ$110-MAX($IC$110:II$110)),(IJ$110-II$110)),0)+IF($E186=IJ$22,VLOOKUP($C186,Input!$A$8:$IA$39,MATCH(IJ$21,Input!$A$6:$IA$6,0),FALSE),0)*IF(IJ$109&gt;=MAX($IC$109:II$109),MIN((IJ$109-MAX($IC$109:II$109)),(IJ$109-II$109)),0)</f>
        <v>0</v>
      </c>
      <c r="IK186" s="1">
        <f>+IF($E186=IK$22,VLOOKUP($C186,Input!$A$8:$IA$39,MATCH(IK$21,Input!$A$6:$IA$6,0),FALSE),0)*IF(IK$110&gt;=MAX($IC$110:IJ$110),MIN((IK$110-MAX($IC$110:IJ$110)),(IK$110-IJ$110)),0)+IF($E186=IK$22,VLOOKUP($C186,Input!$A$8:$IA$39,MATCH(IK$21,Input!$A$6:$IA$6,0),FALSE),0)*IF(IK$109&gt;=MAX($IC$109:IJ$109),MIN((IK$109-MAX($IC$109:IJ$109)),(IK$109-IJ$109)),0)</f>
        <v>0</v>
      </c>
      <c r="IL186" s="1">
        <f>+IF($E186=IL$22,VLOOKUP($C186,Input!$A$8:$IA$39,MATCH(IL$21,Input!$A$6:$IA$6,0),FALSE),0)*IF(IL$110&gt;=MAX($IC$110:IK$110),MIN((IL$110-MAX($IC$110:IK$110)),(IL$110-IK$110)),0)+IF($E186=IL$22,VLOOKUP($C186,Input!$A$8:$IA$39,MATCH(IL$21,Input!$A$6:$IA$6,0),FALSE),0)*IF(IL$109&gt;=MAX($IC$109:IK$109),MIN((IL$109-MAX($IC$109:IK$109)),(IL$109-IK$109)),0)</f>
        <v>0</v>
      </c>
      <c r="IM186" s="1">
        <f>+IF($E186=IM$22,VLOOKUP($C186,Input!$A$8:$IA$39,MATCH(IM$21,Input!$A$6:$IA$6,0),FALSE),0)*IF(IM$110&gt;=MAX($IC$110:IL$110),MIN((IM$110-MAX($IC$110:IL$110)),(IM$110-IL$110)),0)+IF($E186=IM$22,VLOOKUP($C186,Input!$A$8:$IA$39,MATCH(IM$21,Input!$A$6:$IA$6,0),FALSE),0)*IF(IM$109&gt;=MAX($IC$109:IL$109),MIN((IM$109-MAX($IC$109:IL$109)),(IM$109-IL$109)),0)</f>
        <v>0</v>
      </c>
      <c r="IN186" s="1">
        <f>+IF($E186=IN$22,VLOOKUP($C186,Input!$A$8:$IA$39,MATCH(IN$21,Input!$A$6:$IA$6,0),FALSE),0)*IF(IN$110&gt;=MAX($IC$110:IM$110),MIN((IN$110-MAX($IC$110:IM$110)),(IN$110-IM$110)),0)+IF($E186=IN$22,VLOOKUP($C186,Input!$A$8:$IA$39,MATCH(IN$21,Input!$A$6:$IA$6,0),FALSE),0)*IF(IN$109&gt;=MAX($IC$109:IM$109),MIN((IN$109-MAX($IC$109:IM$109)),(IN$109-IM$109)),0)</f>
        <v>0</v>
      </c>
      <c r="IO186" s="1">
        <f>+IF($E186=IO$22,VLOOKUP($C186,Input!$A$8:$IA$39,MATCH(IO$21,Input!$A$6:$IA$6,0),FALSE),0)*IF(IO$110&gt;=MAX($IC$110:IN$110),MIN((IO$110-MAX($IC$110:IN$110)),(IO$110-IN$110)),0)+IF($E186=IO$22,VLOOKUP($C186,Input!$A$8:$IA$39,MATCH(IO$21,Input!$A$6:$IA$6,0),FALSE),0)*IF(IO$109&gt;=MAX($IC$109:IN$109),MIN((IO$109-MAX($IC$109:IN$109)),(IO$109-IN$109)),0)</f>
        <v>0</v>
      </c>
      <c r="IP186" s="1">
        <f>+IF($E186=IP$22,VLOOKUP($C186,Input!$A$8:$IA$39,MATCH(IP$21,Input!$A$6:$IA$6,0),FALSE),0)*IF(IP$110&gt;=MAX($IC$110:IO$110),MIN((IP$110-MAX($IC$110:IO$110)),(IP$110-IO$110)),0)+IF($E186=IP$22,VLOOKUP($C186,Input!$A$8:$IA$39,MATCH(IP$21,Input!$A$6:$IA$6,0),FALSE),0)*IF(IP$109&gt;=MAX($IC$109:IO$109),MIN((IP$109-MAX($IC$109:IO$109)),(IP$109-IO$109)),0)</f>
        <v>0</v>
      </c>
      <c r="IQ186" s="1">
        <f>+IF($E186=IQ$22,VLOOKUP($C186,Input!$A$8:$IA$39,MATCH(IQ$21,Input!$A$6:$IA$6,0),FALSE),0)*IF(IQ$110&gt;=MAX($IC$110:IP$110),MIN((IQ$110-MAX($IC$110:IP$110)),(IQ$110-IP$110)),0)+IF($E186=IQ$22,VLOOKUP($C186,Input!$A$8:$IA$39,MATCH(IQ$21,Input!$A$6:$IA$6,0),FALSE),0)*IF(IQ$109&gt;=MAX($IC$109:IP$109),MIN((IQ$109-MAX($IC$109:IP$109)),(IQ$109-IP$109)),0)</f>
        <v>0</v>
      </c>
      <c r="IR186" s="1">
        <f>+IF($E186=IR$22,VLOOKUP($C186,Input!$A$8:$IA$39,MATCH(IR$21,Input!$A$6:$IA$6,0),FALSE),0)*IF(IR$110&gt;=MAX($IC$110:IQ$110),MIN((IR$110-MAX($IC$110:IQ$110)),(IR$110-IQ$110)),0)+IF($E186=IR$22,VLOOKUP($C186,Input!$A$8:$IA$39,MATCH(IR$21,Input!$A$6:$IA$6,0),FALSE),0)*IF(IR$109&gt;=MAX($IC$109:IQ$109),MIN((IR$109-MAX($IC$109:IQ$109)),(IR$109-IQ$109)),0)</f>
        <v>0</v>
      </c>
      <c r="IS186" s="1">
        <f>+IF($E186=IS$22,VLOOKUP($C186,Input!$A$8:$IA$39,MATCH(IS$21,Input!$A$6:$IA$6,0),FALSE),0)*IF(IS$110&gt;=MAX($IC$110:IR$110),MIN((IS$110-MAX($IC$110:IR$110)),(IS$110-IR$110)),0)+IF($E186=IS$22,VLOOKUP($C186,Input!$A$8:$IA$39,MATCH(IS$21,Input!$A$6:$IA$6,0),FALSE),0)*IF(IS$109&gt;=MAX($IC$109:IR$109),MIN((IS$109-MAX($IC$109:IR$109)),(IS$109-IR$109)),0)</f>
        <v>0</v>
      </c>
      <c r="IT186" s="1">
        <f>+IF($E186=IT$22,VLOOKUP($C186,Input!$A$8:$IA$39,MATCH(IT$21,Input!$A$6:$IA$6,0),FALSE),0)*IF(IT$110&gt;=MAX($IC$110:IS$110),MIN((IT$110-MAX($IC$110:IS$110)),(IT$110-IS$110)),0)+IF($E186=IT$22,VLOOKUP($C186,Input!$A$8:$IA$39,MATCH(IT$21,Input!$A$6:$IA$6,0),FALSE),0)*IF(IT$109&gt;=MAX($IC$109:IS$109),MIN((IT$109-MAX($IC$109:IS$109)),(IT$109-IS$109)),0)</f>
        <v>0</v>
      </c>
      <c r="IU186" s="1">
        <f>+IF($E186=IU$22,VLOOKUP($C186,Input!$A$8:$IA$39,MATCH(IU$21,Input!$A$6:$IA$6,0),FALSE),0)*IF(IU$110&gt;=MAX($IC$110:IT$110),MIN((IU$110-MAX($IC$110:IT$110)),(IU$110-IT$110)),0)+IF($E186=IU$22,VLOOKUP($C186,Input!$A$8:$IA$39,MATCH(IU$21,Input!$A$6:$IA$6,0),FALSE),0)*IF(IU$109&gt;=MAX($IC$109:IT$109),MIN((IU$109-MAX($IC$109:IT$109)),(IU$109-IT$109)),0)</f>
        <v>0</v>
      </c>
      <c r="IV186" s="1">
        <f>+IF($E186=IV$22,VLOOKUP($C186,Input!$A$8:$IA$39,MATCH(IV$21,Input!$A$6:$IA$6,0),FALSE),0)*IF(IV$110&gt;=MAX($IC$110:IU$110),MIN((IV$110-MAX($IC$110:IU$110)),(IV$110-IU$110)),0)+IF($E186=IV$22,VLOOKUP($C186,Input!$A$8:$IA$39,MATCH(IV$21,Input!$A$6:$IA$6,0),FALSE),0)*IF(IV$109&gt;=MAX($IC$109:IU$109),MIN((IV$109-MAX($IC$109:IU$109)),(IV$109-IU$109)),0)</f>
        <v>0</v>
      </c>
      <c r="IW186" s="1">
        <f>+IF($E186=IW$22,VLOOKUP($C186,Input!$A$8:$IA$39,MATCH(IW$21,Input!$A$6:$IA$6,0),FALSE),0)*IF(IW$110&gt;=MAX($IC$110:IV$110),MIN((IW$110-MAX($IC$110:IV$110)),(IW$110-IV$110)),0)+IF($E186=IW$22,VLOOKUP($C186,Input!$A$8:$IA$39,MATCH(IW$21,Input!$A$6:$IA$6,0),FALSE),0)*IF(IW$109&gt;=MAX($IC$109:IV$109),MIN((IW$109-MAX($IC$109:IV$109)),(IW$109-IV$109)),0)</f>
        <v>0</v>
      </c>
      <c r="IX186" s="1">
        <f>+IF($E186=IX$22,VLOOKUP($C186,Input!$A$8:$IA$39,MATCH(IX$21,Input!$A$6:$IA$6,0),FALSE),0)*IF(IX$110&gt;=MAX($IC$110:IW$110),MIN((IX$110-MAX($IC$110:IW$110)),(IX$110-IW$110)),0)+IF($E186=IX$22,VLOOKUP($C186,Input!$A$8:$IA$39,MATCH(IX$21,Input!$A$6:$IA$6,0),FALSE),0)*IF(IX$109&gt;=MAX($IC$109:IW$109),MIN((IX$109-MAX($IC$109:IW$109)),(IX$109-IW$109)),0)</f>
        <v>0</v>
      </c>
      <c r="IY186" s="1">
        <f>+IF($E186=IY$22,VLOOKUP($C186,Input!$A$8:$IA$39,MATCH(IY$21,Input!$A$6:$IA$6,0),FALSE),0)*IF(IY$110&gt;=MAX($IC$110:IX$110),MIN((IY$110-MAX($IC$110:IX$110)),(IY$110-IX$110)),0)+IF($E186=IY$22,VLOOKUP($C186,Input!$A$8:$IA$39,MATCH(IY$21,Input!$A$6:$IA$6,0),FALSE),0)*IF(IY$109&gt;=MAX($IC$109:IX$109),MIN((IY$109-MAX($IC$109:IX$109)),(IY$109-IX$109)),0)</f>
        <v>0</v>
      </c>
      <c r="IZ186" s="1">
        <f>+IF($E186=IZ$22,VLOOKUP($C186,Input!$A$8:$IA$39,MATCH(IZ$21,Input!$A$6:$IA$6,0),FALSE),0)*IF(IZ$110&gt;=MAX($IC$110:IY$110),MIN((IZ$110-MAX($IC$110:IY$110)),(IZ$110-IY$110)),0)+IF($E186=IZ$22,VLOOKUP($C186,Input!$A$8:$IA$39,MATCH(IZ$21,Input!$A$6:$IA$6,0),FALSE),0)*IF(IZ$109&gt;=MAX($IC$109:IY$109),MIN((IZ$109-MAX($IC$109:IY$109)),(IZ$109-IY$109)),0)</f>
        <v>0</v>
      </c>
      <c r="JA186" s="1">
        <f>+IF($E186=JA$22,VLOOKUP($C186,Input!$A$8:$IA$39,MATCH(JA$21,Input!$A$6:$IA$6,0),FALSE),0)*IF(JA$110&gt;=MAX($IC$110:IZ$110),MIN((JA$110-MAX($IC$110:IZ$110)),(JA$110-IZ$110)),0)+IF($E186=JA$22,VLOOKUP($C186,Input!$A$8:$IA$39,MATCH(JA$21,Input!$A$6:$IA$6,0),FALSE),0)*IF(JA$109&gt;=MAX($IC$109:IZ$109),MIN((JA$109-MAX($IC$109:IZ$109)),(JA$109-IZ$109)),0)</f>
        <v>0</v>
      </c>
      <c r="JB186" s="1">
        <f>+IF($E186=JB$22,VLOOKUP($C186,Input!$A$8:$IA$39,MATCH(JB$21,Input!$A$6:$IA$6,0),FALSE),0)*IF(JB$110&gt;=MAX($IC$110:JA$110),MIN((JB$110-MAX($IC$110:JA$110)),(JB$110-JA$110)),0)+IF($E186=JB$22,VLOOKUP($C186,Input!$A$8:$IA$39,MATCH(JB$21,Input!$A$6:$IA$6,0),FALSE),0)*IF(JB$109&gt;=MAX($IC$109:JA$109),MIN((JB$109-MAX($IC$109:JA$109)),(JB$109-JA$109)),0)</f>
        <v>0</v>
      </c>
      <c r="JC186" s="1">
        <f>+IF($E186=JC$22,VLOOKUP($C186,Input!$A$8:$IA$39,MATCH(JC$21,Input!$A$6:$IA$6,0),FALSE),0)*IF(JC$110&gt;=MAX($IC$110:JB$110),MIN((JC$110-MAX($IC$110:JB$110)),(JC$110-JB$110)),0)+IF($E186=JC$22,VLOOKUP($C186,Input!$A$8:$IA$39,MATCH(JC$21,Input!$A$6:$IA$6,0),FALSE),0)*IF(JC$109&gt;=MAX($IC$109:JB$109),MIN((JC$109-MAX($IC$109:JB$109)),(JC$109-JB$109)),0)</f>
        <v>0</v>
      </c>
      <c r="JD186" s="1">
        <f>+IF($E186=JD$22,VLOOKUP($C186,Input!$A$8:$IA$39,MATCH(JD$21,Input!$A$6:$IA$6,0),FALSE),0)*IF(JD$110&gt;=MAX($IC$110:JC$110),MIN((JD$110-MAX($IC$110:JC$110)),(JD$110-JC$110)),0)+IF($E186=JD$22,VLOOKUP($C186,Input!$A$8:$IA$39,MATCH(JD$21,Input!$A$6:$IA$6,0),FALSE),0)*IF(JD$109&gt;=MAX($IC$109:JC$109),MIN((JD$109-MAX($IC$109:JC$109)),(JD$109-JC$109)),0)</f>
        <v>0</v>
      </c>
      <c r="JE186" s="1">
        <f>+IF($E186=JE$22,VLOOKUP($C186,Input!$A$8:$IA$39,MATCH(JE$21,Input!$A$6:$IA$6,0),FALSE),0)*IF(JE$110&gt;=MAX($IC$110:JD$110),MIN((JE$110-MAX($IC$110:JD$110)),(JE$110-JD$110)),0)+IF($E186=JE$22,VLOOKUP($C186,Input!$A$8:$IA$39,MATCH(JE$21,Input!$A$6:$IA$6,0),FALSE),0)*IF(JE$109&gt;=MAX($IC$109:JD$109),MIN((JE$109-MAX($IC$109:JD$109)),(JE$109-JD$109)),0)</f>
        <v>0</v>
      </c>
      <c r="JF186" s="1">
        <f>+IF($E186=JF$22,VLOOKUP($C186,Input!$A$8:$IA$39,MATCH(JF$21,Input!$A$6:$IA$6,0),FALSE),0)*IF(JF$110&gt;=MAX($IC$110:JE$110),MIN((JF$110-MAX($IC$110:JE$110)),(JF$110-JE$110)),0)+IF($E186=JF$22,VLOOKUP($C186,Input!$A$8:$IA$39,MATCH(JF$21,Input!$A$6:$IA$6,0),FALSE),0)*IF(JF$109&gt;=MAX($IC$109:JE$109),MIN((JF$109-MAX($IC$109:JE$109)),(JF$109-JE$109)),0)</f>
        <v>0</v>
      </c>
      <c r="JG186" s="1">
        <f>+IF($E186=JG$22,VLOOKUP($C186,Input!$A$8:$IA$39,MATCH(JG$21,Input!$A$6:$IA$6,0),FALSE),0)*IF(JG$110&gt;=MAX($IC$110:JF$110),MIN((JG$110-MAX($IC$110:JF$110)),(JG$110-JF$110)),0)+IF($E186=JG$22,VLOOKUP($C186,Input!$A$8:$IA$39,MATCH(JG$21,Input!$A$6:$IA$6,0),FALSE),0)*IF(JG$109&gt;=MAX($IC$109:JF$109),MIN((JG$109-MAX($IC$109:JF$109)),(JG$109-JF$109)),0)</f>
        <v>0</v>
      </c>
      <c r="JH186" s="1">
        <f>+IF($E186=JH$22,VLOOKUP($C186,Input!$A$8:$IA$39,MATCH(JH$21,Input!$A$6:$IA$6,0),FALSE),0)*IF(JH$110&gt;=MAX($IC$110:JG$110),MIN((JH$110-MAX($IC$110:JG$110)),(JH$110-JG$110)),0)+IF($E186=JH$22,VLOOKUP($C186,Input!$A$8:$IA$39,MATCH(JH$21,Input!$A$6:$IA$6,0),FALSE),0)*IF(JH$109&gt;=MAX($IC$109:JG$109),MIN((JH$109-MAX($IC$109:JG$109)),(JH$109-JG$109)),0)</f>
        <v>0</v>
      </c>
      <c r="JI186" s="1">
        <f>+IF($E186=JI$22,VLOOKUP($C186,Input!$A$8:$IA$39,MATCH(JI$21,Input!$A$6:$IA$6,0),FALSE),0)*IF(JI$110&gt;=MAX($IC$110:JH$110),MIN((JI$110-MAX($IC$110:JH$110)),(JI$110-JH$110)),0)+IF($E186=JI$22,VLOOKUP($C186,Input!$A$8:$IA$39,MATCH(JI$21,Input!$A$6:$IA$6,0),FALSE),0)*IF(JI$109&gt;=MAX($IC$109:JH$109),MIN((JI$109-MAX($IC$109:JH$109)),(JI$109-JH$109)),0)</f>
        <v>0</v>
      </c>
      <c r="JJ186" s="1">
        <f>+IF($E186=JJ$22,VLOOKUP($C186,Input!$A$8:$IA$39,MATCH(JJ$21,Input!$A$6:$IA$6,0),FALSE),0)*IF(JJ$110&gt;=MAX($IC$110:JI$110),MIN((JJ$110-MAX($IC$110:JI$110)),(JJ$110-JI$110)),0)+IF($E186=JJ$22,VLOOKUP($C186,Input!$A$8:$IA$39,MATCH(JJ$21,Input!$A$6:$IA$6,0),FALSE),0)*IF(JJ$109&gt;=MAX($IC$109:JI$109),MIN((JJ$109-MAX($IC$109:JI$109)),(JJ$109-JI$109)),0)</f>
        <v>0</v>
      </c>
      <c r="JK186" s="1">
        <f>+IF($E186=JK$22,VLOOKUP($C186,Input!$A$8:$IA$39,MATCH(JK$21,Input!$A$6:$IA$6,0),FALSE),0)*IF(JK$110&gt;=MAX($IC$110:JJ$110),MIN((JK$110-MAX($IC$110:JJ$110)),(JK$110-JJ$110)),0)+IF($E186=JK$22,VLOOKUP($C186,Input!$A$8:$IA$39,MATCH(JK$21,Input!$A$6:$IA$6,0),FALSE),0)*IF(JK$109&gt;=MAX($IC$109:JJ$109),MIN((JK$109-MAX($IC$109:JJ$109)),(JK$109-JJ$109)),0)</f>
        <v>0</v>
      </c>
      <c r="JL186" s="1">
        <f>+IF($E186=JL$22,VLOOKUP($C186,Input!$A$8:$IA$39,MATCH(JL$21,Input!$A$6:$IA$6,0),FALSE),0)*IF(JL$110&gt;=MAX($IC$110:JK$110),MIN((JL$110-MAX($IC$110:JK$110)),(JL$110-JK$110)),0)+IF($E186=JL$22,VLOOKUP($C186,Input!$A$8:$IA$39,MATCH(JL$21,Input!$A$6:$IA$6,0),FALSE),0)*IF(JL$109&gt;=MAX($IC$109:JK$109),MIN((JL$109-MAX($IC$109:JK$109)),(JL$109-JK$109)),0)</f>
        <v>0</v>
      </c>
      <c r="JN186" t="str">
        <f>+VLOOKUP($C186,Input!$A$8:$GZ$39,MATCH(JN$21,Input!$A$6:$GZ$6,0),FALSE)</f>
        <v>CNG Station Maint in fuel price</v>
      </c>
      <c r="JO186" s="1">
        <f>IF($E186+$I186+$D$7&lt;=JO$22,0,IF(JO$22-$D$7&gt;=$E186,VLOOKUP($C186,Input!$A$8:$GZ$39,MATCH(JO$21,Input!$A$6:$GZ$6,0),FALSE),0)*$F186/$G186)*$D186</f>
        <v>0</v>
      </c>
      <c r="JP186" s="1">
        <f>IF($E186+$I186+$D$7&lt;=JP$22,0,IF(JP$22-$D$7&gt;=$E186,VLOOKUP($C186,Input!$A$8:$GZ$39,MATCH(JP$21,Input!$A$6:$GZ$6,0),FALSE),0)*$F186/$G186)*$D186</f>
        <v>0</v>
      </c>
      <c r="JQ186" s="1">
        <f>IF($E186+$I186+$D$7&lt;=JQ$22,0,IF(JQ$22-$D$7&gt;=$E186,VLOOKUP($C186,Input!$A$8:$GZ$39,MATCH(JQ$21,Input!$A$6:$GZ$6,0),FALSE),0)*$F186/$G186)*$D186</f>
        <v>0</v>
      </c>
      <c r="JR186" s="1">
        <f>IF($E186+$I186+$D$7&lt;=JR$22,0,IF(JR$22-$D$7&gt;=$E186,VLOOKUP($C186,Input!$A$8:$GZ$39,MATCH(JR$21,Input!$A$6:$GZ$6,0),FALSE),0)*$F186/$G186)*$D186</f>
        <v>0</v>
      </c>
      <c r="JS186" s="1">
        <f>IF($E186+$I186+$D$7&lt;=JS$22,0,IF(JS$22-$D$7&gt;=$E186,VLOOKUP($C186,Input!$A$8:$GZ$39,MATCH(JS$21,Input!$A$6:$GZ$6,0),FALSE),0)*$F186/$G186)*$D186</f>
        <v>0</v>
      </c>
      <c r="JT186" s="1">
        <f>IF($E186+$I186+$D$7&lt;=JT$22,0,IF(JT$22-$D$7&gt;=$E186,VLOOKUP($C186,Input!$A$8:$GZ$39,MATCH(JT$21,Input!$A$6:$GZ$6,0),FALSE),0)*$F186/$G186)*$D186</f>
        <v>0</v>
      </c>
      <c r="JU186" s="1">
        <f>IF($E186+$I186+$D$7&lt;=JU$22,0,IF(JU$22-$D$7&gt;=$E186,VLOOKUP($C186,Input!$A$8:$GZ$39,MATCH(JU$21,Input!$A$6:$GZ$6,0),FALSE),0)*$F186/$G186)*$D186</f>
        <v>0</v>
      </c>
      <c r="JV186" s="1">
        <f>IF($E186+$I186+$D$7&lt;=JV$22,0,IF(JV$22-$D$7&gt;=$E186,VLOOKUP($C186,Input!$A$8:$GZ$39,MATCH(JV$21,Input!$A$6:$GZ$6,0),FALSE),0)*$F186/$G186)*$D186</f>
        <v>0</v>
      </c>
      <c r="JW186" s="1">
        <f>IF($E186+$I186+$D$7&lt;=JW$22,0,IF(JW$22-$D$7&gt;=$E186,VLOOKUP($C186,Input!$A$8:$GZ$39,MATCH(JW$21,Input!$A$6:$GZ$6,0),FALSE),0)*$F186/$G186)*$D186</f>
        <v>0</v>
      </c>
      <c r="JX186" s="1">
        <f>IF($E186+$I186+$D$7&lt;=JX$22,0,IF(JX$22-$D$7&gt;=$E186,VLOOKUP($C186,Input!$A$8:$GZ$39,MATCH(JX$21,Input!$A$6:$GZ$6,0),FALSE),0)*$F186/$G186)*$D186</f>
        <v>0</v>
      </c>
      <c r="JY186" s="1">
        <f>IF($E186+$I186+$D$7&lt;=JY$22,0,IF(JY$22-$D$7&gt;=$E186,VLOOKUP($C186,Input!$A$8:$GZ$39,MATCH(JY$21,Input!$A$6:$GZ$6,0),FALSE),0)*$F186/$G186)*$D186</f>
        <v>0</v>
      </c>
      <c r="JZ186" s="1">
        <f>IF($E186+$I186+$D$7&lt;=JZ$22,0,IF(JZ$22-$D$7&gt;=$E186,VLOOKUP($C186,Input!$A$8:$GZ$39,MATCH(JZ$21,Input!$A$6:$GZ$6,0),FALSE),0)*$F186/$G186)*$D186</f>
        <v>0</v>
      </c>
      <c r="KA186" s="1">
        <f>IF($E186+$I186+$D$7&lt;=KA$22,0,IF(KA$22-$D$7&gt;=$E186,VLOOKUP($C186,Input!$A$8:$GZ$39,MATCH(KA$21,Input!$A$6:$GZ$6,0),FALSE),0)*$F186/$G186)*$D186</f>
        <v>0</v>
      </c>
      <c r="KB186" s="1">
        <f>IF($E186+$I186+$D$7&lt;=KB$22,0,IF(KB$22-$D$7&gt;=$E186,VLOOKUP($C186,Input!$A$8:$GZ$39,MATCH(KB$21,Input!$A$6:$GZ$6,0),FALSE),0)*$F186/$G186)*$D186</f>
        <v>0</v>
      </c>
      <c r="KC186" s="1">
        <f>IF($E186+$I186+$D$7&lt;=KC$22,0,IF(KC$22-$D$7&gt;=$E186,VLOOKUP($C186,Input!$A$8:$GZ$39,MATCH(KC$21,Input!$A$6:$GZ$6,0),FALSE),0)*$F186/$G186)*$D186</f>
        <v>0</v>
      </c>
      <c r="KD186" s="1">
        <f>IF($E186+$I186+$D$7&lt;=KD$22,0,IF(KD$22-$D$7&gt;=$E186,VLOOKUP($C186,Input!$A$8:$GZ$39,MATCH(KD$21,Input!$A$6:$GZ$6,0),FALSE),0)*$F186/$G186)*$D186</f>
        <v>0</v>
      </c>
      <c r="KE186" s="1">
        <f>IF($E186+$I186+$D$7&lt;=KE$22,0,IF(KE$22-$D$7&gt;=$E186,VLOOKUP($C186,Input!$A$8:$GZ$39,MATCH(KE$21,Input!$A$6:$GZ$6,0),FALSE),0)*$F186/$G186)*$D186</f>
        <v>0</v>
      </c>
      <c r="KF186" s="1">
        <f>IF($E186+$I186+$D$7&lt;=KF$22,0,IF(KF$22-$D$7&gt;=$E186,VLOOKUP($C186,Input!$A$8:$GZ$39,MATCH(KF$21,Input!$A$6:$GZ$6,0),FALSE),0)*$F186/$G186)*$D186</f>
        <v>0</v>
      </c>
      <c r="KG186" s="1">
        <f>IF($E186+$I186+$D$7&lt;=KG$22,0,IF(KG$22-$D$7&gt;=$E186,VLOOKUP($C186,Input!$A$8:$GZ$39,MATCH(KG$21,Input!$A$6:$GZ$6,0),FALSE),0)*$F186/$G186)*$D186</f>
        <v>0</v>
      </c>
      <c r="KH186" s="1">
        <f>IF($E186+$I186+$D$7&lt;=KH$22,0,IF(KH$22-$D$7&gt;=$E186,VLOOKUP($C186,Input!$A$8:$GZ$39,MATCH(KH$21,Input!$A$6:$GZ$6,0),FALSE),0)*$F186/$G186)*$D186</f>
        <v>0</v>
      </c>
      <c r="KI186" s="1">
        <f>IF($E186+$I186+$D$7&lt;=KI$22,0,IF(KI$22-$D$7&gt;=$E186,VLOOKUP($C186,Input!$A$8:$GZ$39,MATCH(KI$21,Input!$A$6:$GZ$6,0),FALSE),0)*$F186/$G186)*$D186</f>
        <v>0</v>
      </c>
      <c r="KJ186" s="1">
        <f>IF($E186+$I186+$D$7&lt;=KJ$22,0,IF(KJ$22-$D$7&gt;=$E186,VLOOKUP($C186,Input!$A$8:$GZ$39,MATCH(KJ$21,Input!$A$6:$GZ$6,0),FALSE),0)*$F186/$G186)*$D186</f>
        <v>0</v>
      </c>
      <c r="KK186" s="1">
        <f>IF($E186+$I186+$D$7&lt;=KK$22,0,IF(KK$22-$D$7&gt;=$E186,VLOOKUP($C186,Input!$A$8:$GZ$39,MATCH(KK$21,Input!$A$6:$GZ$6,0),FALSE),0)*$F186/$G186)*$D186</f>
        <v>0</v>
      </c>
      <c r="KL186" s="1">
        <f>IF($E186+$I186+$D$7&lt;=KL$22,0,IF(KL$22-$D$7&gt;=$E186,VLOOKUP($C186,Input!$A$8:$GZ$39,MATCH(KL$21,Input!$A$6:$GZ$6,0),FALSE),0)*$F186/$G186)*$D186</f>
        <v>0</v>
      </c>
      <c r="KM186" s="1">
        <f>IF($E186+$I186+$D$7&lt;=KM$22,0,IF(KM$22-$D$7&gt;=$E186,VLOOKUP($C186,Input!$A$8:$GZ$39,MATCH(KM$21,Input!$A$6:$GZ$6,0),FALSE),0)*$F186/$G186)*$D186</f>
        <v>0</v>
      </c>
      <c r="KN186" s="1">
        <f>IF($E186+$I186+$D$7&lt;=KN$22,0,IF(KN$22-$D$7&gt;=$E186,VLOOKUP($C186,Input!$A$8:$GZ$39,MATCH(KN$21,Input!$A$6:$GZ$6,0),FALSE),0)*$F186/$G186)*$D186</f>
        <v>0</v>
      </c>
      <c r="KO186" s="1">
        <f>IF($E186+$I186+$D$7&lt;=KO$22,0,IF(KO$22-$D$7&gt;=$E186,VLOOKUP($C186,Input!$A$8:$GZ$39,MATCH(KO$21,Input!$A$6:$GZ$6,0),FALSE),0)*$F186/$G186)*$D186</f>
        <v>0</v>
      </c>
      <c r="KP186" s="1">
        <f>IF($E186+$I186+$D$7&lt;=KP$22,0,IF(KP$22-$D$7&gt;=$E186,VLOOKUP($C186,Input!$A$8:$GZ$39,MATCH(KP$21,Input!$A$6:$GZ$6,0),FALSE),0)*$F186/$G186)*$D186</f>
        <v>0</v>
      </c>
      <c r="KQ186" s="1">
        <f>IF($E186+$I186+$D$7&lt;=KQ$22,0,IF(KQ$22-$D$7&gt;=$E186,VLOOKUP($C186,Input!$A$8:$GZ$39,MATCH(KQ$21,Input!$A$6:$GZ$6,0),FALSE),0)*$F186/$G186)*$D186</f>
        <v>0</v>
      </c>
      <c r="KR186" s="1">
        <f>IF($E186+$I186+$D$7&lt;=KR$22,0,IF(KR$22-$D$7&gt;=$E186,VLOOKUP($C186,Input!$A$8:$GZ$39,MATCH(KR$21,Input!$A$6:$GZ$6,0),FALSE),0)*$F186/$G186)*$D186</f>
        <v>0</v>
      </c>
      <c r="KS186" s="1">
        <f>IF($E186+$I186+$D$7&lt;=KS$22,0,IF(KS$22-$D$7&gt;=$E186,VLOOKUP($C186,Input!$A$8:$GZ$39,MATCH(KS$21,Input!$A$6:$GZ$6,0),FALSE),0)*$F186/$G186)*$D186</f>
        <v>0</v>
      </c>
      <c r="KT186" s="1">
        <f>IF($E186+$I186+$D$7&lt;=KT$22,0,IF(KT$22-$D$7&gt;=$E186,VLOOKUP($C186,Input!$A$8:$GZ$39,MATCH(KT$21,Input!$A$6:$GZ$6,0),FALSE),0)*$F186/$G186)*$D186</f>
        <v>0</v>
      </c>
      <c r="KU186" s="1">
        <f>IF($E186+$I186+$D$7&lt;=KU$22,0,IF(KU$22-$D$7&gt;=$E186,VLOOKUP($C186,Input!$A$8:$GZ$39,MATCH(KU$21,Input!$A$6:$GZ$6,0),FALSE),0)*$F186/$G186)*$D186</f>
        <v>0</v>
      </c>
      <c r="KV186" s="1">
        <f>IF($E186+$I186+$D$7&lt;=KV$22,0,IF(KV$22-$D$7&gt;=$E186,VLOOKUP($C186,Input!$A$8:$GZ$39,MATCH(KV$21,Input!$A$6:$GZ$6,0),FALSE),0)*$F186/$G186)*$D186</f>
        <v>0</v>
      </c>
      <c r="KW186" s="1">
        <f>IF($E186+$I186+$D$7&lt;=KW$22,0,IF(KW$22-$D$7&gt;=$E186,VLOOKUP($C186,Input!$A$8:$GZ$39,MATCH(KW$21,Input!$A$6:$GZ$6,0),FALSE),0)*$F186/$G186)*$D186</f>
        <v>0</v>
      </c>
      <c r="KY186" t="str">
        <f>VLOOKUP($C186,Input!$A$8:$HV$39,MATCH(KY$21,Input!$A$6:$HV$6,0),FALSE)</f>
        <v xml:space="preserve">CNG (compressed and at pump, including station maintenance) </v>
      </c>
      <c r="KZ186" s="1">
        <f>IF($E186+$I186+$D$7&lt;=KZ$22,0,IF(KZ$22-$D$7&gt;=$E186,VLOOKUP($C186,Input!$A$8:$HV$39,MATCH(KZ$21,Input!$A$6:$HV$6,0),FALSE)/$G186*$F186,0))*$D186</f>
        <v>0</v>
      </c>
      <c r="LA186" s="1">
        <f>IF($E186+$I186+$D$7&lt;=LA$22,0,IF(LA$22-$D$7&gt;=$E186,VLOOKUP($C186,Input!$A$8:$HV$39,MATCH(LA$21,Input!$A$6:$HV$6,0),FALSE)/$G186*$F186,0))*$D186</f>
        <v>0</v>
      </c>
      <c r="LB186" s="1">
        <f>IF($E186+$I186+$D$7&lt;=LB$22,0,IF(LB$22-$D$7&gt;=$E186,VLOOKUP($C186,Input!$A$8:$HV$39,MATCH(LB$21,Input!$A$6:$HV$6,0),FALSE)/$G186*$F186,0))*$D186</f>
        <v>0</v>
      </c>
      <c r="LC186" s="1">
        <f>IF($E186+$I186+$D$7&lt;=LC$22,0,IF(LC$22-$D$7&gt;=$E186,VLOOKUP($C186,Input!$A$8:$HV$39,MATCH(LC$21,Input!$A$6:$HV$6,0),FALSE)/$G186*$F186,0))*$D186</f>
        <v>0</v>
      </c>
      <c r="LD186" s="1">
        <f>IF($E186+$I186+$D$7&lt;=LD$22,0,IF(LD$22-$D$7&gt;=$E186,VLOOKUP($C186,Input!$A$8:$HV$39,MATCH(LD$21,Input!$A$6:$HV$6,0),FALSE)/$G186*$F186,0))*$D186</f>
        <v>0</v>
      </c>
      <c r="LE186" s="1">
        <f>IF($E186+$I186+$D$7&lt;=LE$22,0,IF(LE$22-$D$7&gt;=$E186,VLOOKUP($C186,Input!$A$8:$HV$39,MATCH(LE$21,Input!$A$6:$HV$6,0),FALSE)/$G186*$F186,0))*$D186</f>
        <v>0</v>
      </c>
      <c r="LF186" s="1">
        <f>IF($E186+$I186+$D$7&lt;=LF$22,0,IF(LF$22-$D$7&gt;=$E186,VLOOKUP($C186,Input!$A$8:$HV$39,MATCH(LF$21,Input!$A$6:$HV$6,0),FALSE)/$G186*$F186,0))*$D186</f>
        <v>0</v>
      </c>
      <c r="LG186" s="1">
        <f>IF($E186+$I186+$D$7&lt;=LG$22,0,IF(LG$22-$D$7&gt;=$E186,VLOOKUP($C186,Input!$A$8:$HV$39,MATCH(LG$21,Input!$A$6:$HV$6,0),FALSE)/$G186*$F186,0))*$D186</f>
        <v>0</v>
      </c>
      <c r="LH186" s="1">
        <f>IF($E186+$I186+$D$7&lt;=LH$22,0,IF(LH$22-$D$7&gt;=$E186,VLOOKUP($C186,Input!$A$8:$HV$39,MATCH(LH$21,Input!$A$6:$HV$6,0),FALSE)/$G186*$F186,0))*$D186</f>
        <v>0</v>
      </c>
      <c r="LI186" s="1">
        <f>IF($E186+$I186+$D$7&lt;=LI$22,0,IF(LI$22-$D$7&gt;=$E186,VLOOKUP($C186,Input!$A$8:$HV$39,MATCH(LI$21,Input!$A$6:$HV$6,0),FALSE)/$G186*$F186,0))*$D186</f>
        <v>0</v>
      </c>
      <c r="LJ186" s="1">
        <f>IF($E186+$I186+$D$7&lt;=LJ$22,0,IF(LJ$22-$D$7&gt;=$E186,VLOOKUP($C186,Input!$A$8:$HV$39,MATCH(LJ$21,Input!$A$6:$HV$6,0),FALSE)/$G186*$F186,0))*$D186</f>
        <v>0</v>
      </c>
      <c r="LK186" s="1">
        <f>IF($E186+$I186+$D$7&lt;=LK$22,0,IF(LK$22-$D$7&gt;=$E186,VLOOKUP($C186,Input!$A$8:$HV$39,MATCH(LK$21,Input!$A$6:$HV$6,0),FALSE)/$G186*$F186,0))*$D186</f>
        <v>0</v>
      </c>
      <c r="LL186" s="1">
        <f>IF($E186+$I186+$D$7&lt;=LL$22,0,IF(LL$22-$D$7&gt;=$E186,VLOOKUP($C186,Input!$A$8:$HV$39,MATCH(LL$21,Input!$A$6:$HV$6,0),FALSE)/$G186*$F186,0))*$D186</f>
        <v>0</v>
      </c>
      <c r="LM186" s="1">
        <f>IF($E186+$I186+$D$7&lt;=LM$22,0,IF(LM$22-$D$7&gt;=$E186,VLOOKUP($C186,Input!$A$8:$HV$39,MATCH(LM$21,Input!$A$6:$HV$6,0),FALSE)/$G186*$F186,0))*$D186</f>
        <v>0</v>
      </c>
      <c r="LN186" s="1">
        <f>IF($E186+$I186+$D$7&lt;=LN$22,0,IF(LN$22-$D$7&gt;=$E186,VLOOKUP($C186,Input!$A$8:$HV$39,MATCH(LN$21,Input!$A$6:$HV$6,0),FALSE)/$G186*$F186,0))*$D186</f>
        <v>0</v>
      </c>
      <c r="LO186" s="1">
        <f>IF($E186+$I186+$D$7&lt;=LO$22,0,IF(LO$22-$D$7&gt;=$E186,VLOOKUP($C186,Input!$A$8:$HV$39,MATCH(LO$21,Input!$A$6:$HV$6,0),FALSE)/$G186*$F186,0))*$D186</f>
        <v>0</v>
      </c>
      <c r="LP186" s="1">
        <f>IF($E186+$I186+$D$7&lt;=LP$22,0,IF(LP$22-$D$7&gt;=$E186,VLOOKUP($C186,Input!$A$8:$HV$39,MATCH(LP$21,Input!$A$6:$HV$6,0),FALSE)/$G186*$F186,0))*$D186</f>
        <v>0</v>
      </c>
      <c r="LQ186" s="1">
        <f>IF($E186+$I186+$D$7&lt;=LQ$22,0,IF(LQ$22-$D$7&gt;=$E186,VLOOKUP($C186,Input!$A$8:$HV$39,MATCH(LQ$21,Input!$A$6:$HV$6,0),FALSE)/$G186*$F186,0))*$D186</f>
        <v>0</v>
      </c>
      <c r="LR186" s="1">
        <f>IF($E186+$I186+$D$7&lt;=LR$22,0,IF(LR$22-$D$7&gt;=$E186,VLOOKUP($C186,Input!$A$8:$HV$39,MATCH(LR$21,Input!$A$6:$HV$6,0),FALSE)/$G186*$F186,0))*$D186</f>
        <v>0</v>
      </c>
      <c r="LS186" s="1">
        <f>IF($E186+$I186+$D$7&lt;=LS$22,0,IF(LS$22-$D$7&gt;=$E186,VLOOKUP($C186,Input!$A$8:$HV$39,MATCH(LS$21,Input!$A$6:$HV$6,0),FALSE)/$G186*$F186,0))*$D186</f>
        <v>0</v>
      </c>
      <c r="LT186" s="1">
        <f>IF($E186+$I186+$D$7&lt;=LT$22,0,IF(LT$22-$D$7&gt;=$E186,VLOOKUP($C186,Input!$A$8:$HV$39,MATCH(LT$21,Input!$A$6:$HV$6,0),FALSE)/$G186*$F186,0))*$D186</f>
        <v>0</v>
      </c>
      <c r="LU186" s="1">
        <f>IF($E186+$I186+$D$7&lt;=LU$22,0,IF(LU$22-$D$7&gt;=$E186,VLOOKUP($C186,Input!$A$8:$HV$39,MATCH(LU$21,Input!$A$6:$HV$6,0),FALSE)/$G186*$F186,0))*$D186</f>
        <v>0</v>
      </c>
      <c r="LV186" s="1">
        <f>IF($E186+$I186+$D$7&lt;=LV$22,0,IF(LV$22-$D$7&gt;=$E186,VLOOKUP($C186,Input!$A$8:$HV$39,MATCH(LV$21,Input!$A$6:$HV$6,0),FALSE)/$G186*$F186,0))*$D186</f>
        <v>0</v>
      </c>
      <c r="LW186" s="1">
        <f>IF($E186+$I186+$D$7&lt;=LW$22,0,IF(LW$22-$D$7&gt;=$E186,VLOOKUP($C186,Input!$A$8:$HV$39,MATCH(LW$21,Input!$A$6:$HV$6,0),FALSE)/$G186*$F186,0))*$D186</f>
        <v>0</v>
      </c>
      <c r="LX186" s="1">
        <f>IF($E186+$I186+$D$7&lt;=LX$22,0,IF(LX$22-$D$7&gt;=$E186,VLOOKUP($C186,Input!$A$8:$HV$39,MATCH(LX$21,Input!$A$6:$HV$6,0),FALSE)/$G186*$F186,0))*$D186</f>
        <v>0</v>
      </c>
      <c r="LY186" s="1">
        <f>IF($E186+$I186+$D$7&lt;=LY$22,0,IF(LY$22-$D$7&gt;=$E186,VLOOKUP($C186,Input!$A$8:$HV$39,MATCH(LY$21,Input!$A$6:$HV$6,0),FALSE)/$G186*$F186,0))*$D186</f>
        <v>0</v>
      </c>
      <c r="LZ186" s="1">
        <f>IF($E186+$I186+$D$7&lt;=LZ$22,0,IF(LZ$22-$D$7&gt;=$E186,VLOOKUP($C186,Input!$A$8:$HV$39,MATCH(LZ$21,Input!$A$6:$HV$6,0),FALSE)/$G186*$F186,0))*$D186</f>
        <v>0</v>
      </c>
      <c r="MA186" s="1">
        <f>IF($E186+$I186+$D$7&lt;=MA$22,0,IF(MA$22-$D$7&gt;=$E186,VLOOKUP($C186,Input!$A$8:$HV$39,MATCH(MA$21,Input!$A$6:$HV$6,0),FALSE)/$G186*$F186,0))*$D186</f>
        <v>0</v>
      </c>
      <c r="MB186" s="1">
        <f>IF($E186+$I186+$D$7&lt;=MB$22,0,IF(MB$22-$D$7&gt;=$E186,VLOOKUP($C186,Input!$A$8:$HV$39,MATCH(MB$21,Input!$A$6:$HV$6,0),FALSE)/$G186*$F186,0))*$D186</f>
        <v>0</v>
      </c>
      <c r="MC186" s="1">
        <f>IF($E186+$I186+$D$7&lt;=MC$22,0,IF(MC$22-$D$7&gt;=$E186,VLOOKUP($C186,Input!$A$8:$HV$39,MATCH(MC$21,Input!$A$6:$HV$6,0),FALSE)/$G186*$F186,0))*$D186</f>
        <v>0</v>
      </c>
      <c r="MD186" s="1">
        <f>IF($E186+$I186+$D$7&lt;=MD$22,0,IF(MD$22-$D$7&gt;=$E186,VLOOKUP($C186,Input!$A$8:$HV$39,MATCH(MD$21,Input!$A$6:$HV$6,0),FALSE)/$G186*$F186,0))*$D186</f>
        <v>0</v>
      </c>
      <c r="ME186" s="1">
        <f>IF($E186+$I186+$D$7&lt;=ME$22,0,IF(ME$22-$D$7&gt;=$E186,VLOOKUP($C186,Input!$A$8:$HV$39,MATCH(ME$21,Input!$A$6:$HV$6,0),FALSE)/$G186*$F186,0))*$D186</f>
        <v>0</v>
      </c>
      <c r="MF186" s="1">
        <f>IF($E186+$I186+$D$7&lt;=MF$22,0,IF(MF$22-$D$7&gt;=$E186,VLOOKUP($C186,Input!$A$8:$HV$39,MATCH(MF$21,Input!$A$6:$HV$6,0),FALSE)/$G186*$F186,0))*$D186</f>
        <v>0</v>
      </c>
      <c r="MG186" s="1">
        <f>IF($E186+$I186+$D$7&lt;=MG$22,0,IF(MG$22-$D$7&gt;=$E186,VLOOKUP($C186,Input!$A$8:$HV$39,MATCH(MG$21,Input!$A$6:$HV$6,0),FALSE)/$G186*$F186,0))*$D186</f>
        <v>0</v>
      </c>
      <c r="MH186" s="1">
        <f>IF($E186+$I186+$D$7&lt;=MH$22,0,IF(MH$22-$D$7&gt;=$E186,VLOOKUP($C186,Input!$A$8:$HV$39,MATCH(MH$21,Input!$A$6:$HV$6,0),FALSE)/$G186*$F186,0))*$D186</f>
        <v>0</v>
      </c>
      <c r="MI186" s="1">
        <f>IF($E186+$I186+$D$7&lt;=MI$22,0,IF(MI$22-$D$7&gt;=$E186,VLOOKUP($C186,Input!$A$8:$HV$39,MATCH(MI$21,Input!$A$6:$HV$6,0),FALSE)/$G186*$F186,0))*$D186</f>
        <v>0</v>
      </c>
      <c r="MJ186" s="1">
        <f>IF($E186+$I186+$D$7&lt;=MJ$22,0,IF(MJ$22-$D$7&gt;=$E186,VLOOKUP($C186,Input!$A$8:$HV$39,MATCH(MJ$21,Input!$A$6:$HV$6,0),FALSE)/$G186*$F186,0))*$D186</f>
        <v>0</v>
      </c>
      <c r="MK186" s="1">
        <f>IF($E186+$I186+$D$7&lt;=MK$22,0,IF(MK$22-$D$7&gt;=$E186,VLOOKUP($C186,Input!$A$8:$HV$39,MATCH(MK$21,Input!$A$6:$HV$6,0),FALSE)/$G186*$F186,0))*$D186</f>
        <v>0</v>
      </c>
      <c r="ML186" s="1">
        <f>IF($E186+$I186+$D$7&lt;=ML$22,0,IF(ML$22-$D$7&gt;=$E186,VLOOKUP($C186,Input!$A$8:$HV$39,MATCH(ML$21,Input!$A$6:$HV$6,0),FALSE)/$G186*$F186,0))*$D186</f>
        <v>0</v>
      </c>
      <c r="MM186" s="1">
        <f>IF($E186+$I186+$D$7&lt;=MM$22,0,IF(MM$22-$D$7&gt;=$E186,VLOOKUP($C186,Input!$A$8:$HV$39,MATCH(MM$21,Input!$A$6:$HV$6,0),FALSE)/$G186*$F186,0))*$D186</f>
        <v>0</v>
      </c>
      <c r="MN186" s="1">
        <f>IF($E186+$I186+$D$7&lt;=MN$22,0,IF(MN$22-$D$7&gt;=$E186,VLOOKUP($C186,Input!$A$8:$HV$39,MATCH(MN$21,Input!$A$6:$HV$6,0),FALSE)/$G186*$F186,0))*$D186</f>
        <v>0</v>
      </c>
      <c r="MO186" s="1">
        <f>IF($E186+$I186+$D$7&lt;=MO$22,0,IF(MO$22-$D$7&gt;=$E186,VLOOKUP($C186,Input!$A$8:$HV$39,MATCH(MO$21,Input!$A$6:$HV$6,0),FALSE)/$G186*$F186,0))*$D186</f>
        <v>0</v>
      </c>
      <c r="MP186" s="1">
        <f>IF($E186+$I186+$D$7&lt;=MP$22,0,IF(MP$22-$D$7&gt;=$E186,VLOOKUP($C186,Input!$A$8:$HV$39,MATCH(MP$21,Input!$A$6:$HV$6,0),FALSE)/$G186*$F186,0))*$D186</f>
        <v>0</v>
      </c>
      <c r="MQ186" s="1">
        <f>IF($E186+$I186+$D$7&lt;=MQ$22,0,IF(MQ$22-$D$7&gt;=$E186,VLOOKUP($C186,Input!$A$8:$HV$39,MATCH(MQ$21,Input!$A$6:$HV$6,0),FALSE)/$G186*$F186,0))*$D186</f>
        <v>0</v>
      </c>
      <c r="MR186" s="1">
        <f>IF($E186+$I186+$D$7&lt;=MR$22,0,IF(MR$22-$D$7&gt;=$E186,VLOOKUP($C186,Input!$A$8:$HV$39,MATCH(MR$21,Input!$A$6:$HV$6,0),FALSE)/$G186*$F186,0))*$D186</f>
        <v>0</v>
      </c>
      <c r="MS186" s="1">
        <f>IF($E186+$I186+$D$7&lt;=MS$22,0,IF(MS$22-$D$7&gt;=$E186,VLOOKUP($C186,Input!$A$8:$HV$39,MATCH(MS$21,Input!$A$6:$HV$6,0),FALSE)/$G186*$F186,0))*$D186</f>
        <v>0</v>
      </c>
      <c r="MT186" s="1">
        <f>IF($E186+$I186+$D$7&lt;=MT$22,0,IF(MT$22-$D$7&gt;=$E186,VLOOKUP($C186,Input!$A$8:$HV$39,MATCH(MT$21,Input!$A$6:$HV$6,0),FALSE)/$G186*$F186,0))*$D186</f>
        <v>0</v>
      </c>
      <c r="MU186" s="1">
        <f>IF($E186+$I186+$D$7&lt;=MU$22,0,IF(MU$22-$D$7&gt;=$E186,VLOOKUP($C186,Input!$A$8:$HV$39,MATCH(MU$21,Input!$A$6:$HV$6,0),FALSE)/$G186*$F186,0))*$D186</f>
        <v>0</v>
      </c>
      <c r="MV186" s="1">
        <f>IF($E186+$I186+$D$7&lt;=MV$22,0,IF(MV$22-$D$7&gt;=$E186,VLOOKUP($C186,Input!$A$8:$HV$39,MATCH(MV$21,Input!$A$6:$HV$6,0),FALSE)/$G186*$F186,0))*$D186</f>
        <v>0</v>
      </c>
      <c r="MW186" s="1">
        <f>IF($E186+$I186+$D$7&lt;=MW$22,0,IF(MW$22-$D$7&gt;=$E186,VLOOKUP($C186,Input!$A$8:$HV$39,MATCH(MW$21,Input!$A$6:$HV$6,0),FALSE)/$G186*$F186,0))*$D186</f>
        <v>0</v>
      </c>
      <c r="MX186" s="1">
        <f>IF($E186+$I186+$D$7&lt;=MX$22,0,IF(MX$22-$D$7&gt;=$E186,VLOOKUP($C186,Input!$A$8:$HV$39,MATCH(MX$21,Input!$A$6:$HV$6,0),FALSE)/$G186*$F186,0))*$D186</f>
        <v>0</v>
      </c>
      <c r="MZ186" t="str">
        <f>VLOOKUP($C186,Input!$A$8:$HV$39,MATCH(MZ$21,Input!$A$6:$HV$6,0),FALSE)</f>
        <v>Fossil CNG LCFS Credit ($/DGE)</v>
      </c>
      <c r="NA186" s="1">
        <f>IF($E186+$I186+$D$7&lt;=NA$22,0,IF(NA$22-$D$7&gt;=$E186,-VLOOKUP($C186,Input!$A$8:$HV$39,MATCH(NA$21,Input!$A$6:$HV$6,0),FALSE)/$G186*$F186,0))*$D186*$G$4/100</f>
        <v>0</v>
      </c>
      <c r="NB186" s="1">
        <f>IF($E186+$I186+$D$7&lt;=NB$22,0,IF(NB$22-$D$7&gt;=$E186,-VLOOKUP($C186,Input!$A$8:$HV$39,MATCH(NB$21,Input!$A$6:$HV$6,0),FALSE)/$G186*$F186,0))*$D186*$G$4/100</f>
        <v>0</v>
      </c>
      <c r="NC186" s="1">
        <f>IF($E186+$I186+$D$7&lt;=NC$22,0,IF(NC$22-$D$7&gt;=$E186,-VLOOKUP($C186,Input!$A$8:$HV$39,MATCH(NC$21,Input!$A$6:$HV$6,0),FALSE)/$G186*$F186,0))*$D186*$G$4/100</f>
        <v>0</v>
      </c>
      <c r="ND186" s="1">
        <f>IF($E186+$I186+$D$7&lt;=ND$22,0,IF(ND$22-$D$7&gt;=$E186,-VLOOKUP($C186,Input!$A$8:$HV$39,MATCH(ND$21,Input!$A$6:$HV$6,0),FALSE)/$G186*$F186,0))*$D186*$G$4/100</f>
        <v>0</v>
      </c>
      <c r="NE186" s="1">
        <f>IF($E186+$I186+$D$7&lt;=NE$22,0,IF(NE$22-$D$7&gt;=$E186,-VLOOKUP($C186,Input!$A$8:$HV$39,MATCH(NE$21,Input!$A$6:$HV$6,0),FALSE)/$G186*$F186,0))*$D186*$G$4/100</f>
        <v>0</v>
      </c>
      <c r="NF186" s="1">
        <f>IF($E186+$I186+$D$7&lt;=NF$22,0,IF(NF$22-$D$7&gt;=$E186,-VLOOKUP($C186,Input!$A$8:$HV$39,MATCH(NF$21,Input!$A$6:$HV$6,0),FALSE)/$G186*$F186,0))*$D186*$G$4/100</f>
        <v>0</v>
      </c>
      <c r="NG186" s="1">
        <f>IF($E186+$I186+$D$7&lt;=NG$22,0,IF(NG$22-$D$7&gt;=$E186,-VLOOKUP($C186,Input!$A$8:$HV$39,MATCH(NG$21,Input!$A$6:$HV$6,0),FALSE)/$G186*$F186,0))*$D186*$G$4/100</f>
        <v>0</v>
      </c>
      <c r="NH186" s="1">
        <f>IF($E186+$I186+$D$7&lt;=NH$22,0,IF(NH$22-$D$7&gt;=$E186,-VLOOKUP($C186,Input!$A$8:$HV$39,MATCH(NH$21,Input!$A$6:$HV$6,0),FALSE)/$G186*$F186,0))*$D186*$G$4/100</f>
        <v>0</v>
      </c>
      <c r="NI186" s="1">
        <f>IF($E186+$I186+$D$7&lt;=NI$22,0,IF(NI$22-$D$7&gt;=$E186,-VLOOKUP($C186,Input!$A$8:$HV$39,MATCH(NI$21,Input!$A$6:$HV$6,0),FALSE)/$G186*$F186,0))*$D186*$G$4/100</f>
        <v>0</v>
      </c>
      <c r="NJ186" s="1">
        <f>IF($E186+$I186+$D$7&lt;=NJ$22,0,IF(NJ$22-$D$7&gt;=$E186,-VLOOKUP($C186,Input!$A$8:$HV$39,MATCH(NJ$21,Input!$A$6:$HV$6,0),FALSE)/$G186*$F186,0))*$D186*$G$4/100</f>
        <v>0</v>
      </c>
      <c r="NK186" s="1">
        <f>IF($E186+$I186+$D$7&lt;=NK$22,0,IF(NK$22-$D$7&gt;=$E186,-VLOOKUP($C186,Input!$A$8:$HV$39,MATCH(NK$21,Input!$A$6:$HV$6,0),FALSE)/$G186*$F186,0))*$D186*$G$4/100</f>
        <v>0</v>
      </c>
      <c r="NL186" s="1">
        <f>IF($E186+$I186+$D$7&lt;=NL$22,0,IF(NL$22-$D$7&gt;=$E186,-VLOOKUP($C186,Input!$A$8:$HV$39,MATCH(NL$21,Input!$A$6:$HV$6,0),FALSE)/$G186*$F186,0))*$D186*$G$4/100</f>
        <v>0</v>
      </c>
      <c r="NM186" s="1">
        <f>IF($E186+$I186+$D$7&lt;=NM$22,0,IF(NM$22-$D$7&gt;=$E186,-VLOOKUP($C186,Input!$A$8:$HV$39,MATCH(NM$21,Input!$A$6:$HV$6,0),FALSE)/$G186*$F186,0))*$D186*$G$4/100</f>
        <v>0</v>
      </c>
      <c r="NN186" s="1">
        <f>IF($E186+$I186+$D$7&lt;=NN$22,0,IF(NN$22-$D$7&gt;=$E186,-VLOOKUP($C186,Input!$A$8:$HV$39,MATCH(NN$21,Input!$A$6:$HV$6,0),FALSE)/$G186*$F186,0))*$D186*$G$4/100</f>
        <v>0</v>
      </c>
      <c r="NO186" s="1">
        <f>IF($E186+$I186+$D$7&lt;=NO$22,0,IF(NO$22-$D$7&gt;=$E186,-VLOOKUP($C186,Input!$A$8:$HV$39,MATCH(NO$21,Input!$A$6:$HV$6,0),FALSE)/$G186*$F186,0))*$D186*$G$4/100</f>
        <v>0</v>
      </c>
      <c r="NP186" s="1">
        <f>IF($E186+$I186+$D$7&lt;=NP$22,0,IF(NP$22-$D$7&gt;=$E186,-VLOOKUP($C186,Input!$A$8:$HV$39,MATCH(NP$21,Input!$A$6:$HV$6,0),FALSE)/$G186*$F186,0))*$D186*$G$4/100</f>
        <v>0</v>
      </c>
      <c r="NQ186" s="1">
        <f>IF($E186+$I186+$D$7&lt;=NQ$22,0,IF(NQ$22-$D$7&gt;=$E186,-VLOOKUP($C186,Input!$A$8:$HV$39,MATCH(NQ$21,Input!$A$6:$HV$6,0),FALSE)/$G186*$F186,0))*$D186*$G$4/100</f>
        <v>0</v>
      </c>
      <c r="NR186" s="1">
        <f>IF($E186+$I186+$D$7&lt;=NR$22,0,IF(NR$22-$D$7&gt;=$E186,-VLOOKUP($C186,Input!$A$8:$HV$39,MATCH(NR$21,Input!$A$6:$HV$6,0),FALSE)/$G186*$F186,0))*$D186*$G$4/100</f>
        <v>0</v>
      </c>
      <c r="NS186" s="1">
        <f>IF($E186+$I186+$D$7&lt;=NS$22,0,IF(NS$22-$D$7&gt;=$E186,-VLOOKUP($C186,Input!$A$8:$HV$39,MATCH(NS$21,Input!$A$6:$HV$6,0),FALSE)/$G186*$F186,0))*$D186*$G$4/100</f>
        <v>0</v>
      </c>
      <c r="NT186" s="1">
        <f>IF($E186+$I186+$D$7&lt;=NT$22,0,IF(NT$22-$D$7&gt;=$E186,-VLOOKUP($C186,Input!$A$8:$HV$39,MATCH(NT$21,Input!$A$6:$HV$6,0),FALSE)/$G186*$F186,0))*$D186*$G$4/100</f>
        <v>0</v>
      </c>
      <c r="NU186" s="1">
        <f>IF($E186+$I186+$D$7&lt;=NU$22,0,IF(NU$22-$D$7&gt;=$E186,-VLOOKUP($C186,Input!$A$8:$HV$39,MATCH(NU$21,Input!$A$6:$HV$6,0),FALSE)/$G186*$F186,0))*$D186*$G$4/100</f>
        <v>0</v>
      </c>
      <c r="NV186" s="1">
        <f>IF($E186+$I186+$D$7&lt;=NV$22,0,IF(NV$22-$D$7&gt;=$E186,-VLOOKUP($C186,Input!$A$8:$HV$39,MATCH(NV$21,Input!$A$6:$HV$6,0),FALSE)/$G186*$F186,0))*$D186*$G$4/100</f>
        <v>0</v>
      </c>
      <c r="NW186" s="1">
        <f>IF($E186+$I186+$D$7&lt;=NW$22,0,IF(NW$22-$D$7&gt;=$E186,-VLOOKUP($C186,Input!$A$8:$HV$39,MATCH(NW$21,Input!$A$6:$HV$6,0),FALSE)/$G186*$F186,0))*$D186*$G$4/100</f>
        <v>0</v>
      </c>
      <c r="NX186" s="1">
        <f>IF($E186+$I186+$D$7&lt;=NX$22,0,IF(NX$22-$D$7&gt;=$E186,-VLOOKUP($C186,Input!$A$8:$HV$39,MATCH(NX$21,Input!$A$6:$HV$6,0),FALSE)/$G186*$F186,0))*$D186*$G$4/100</f>
        <v>0</v>
      </c>
      <c r="NY186" s="1">
        <f>IF($E186+$I186+$D$7&lt;=NY$22,0,IF(NY$22-$D$7&gt;=$E186,-VLOOKUP($C186,Input!$A$8:$HV$39,MATCH(NY$21,Input!$A$6:$HV$6,0),FALSE)/$G186*$F186,0))*$D186*$G$4/100</f>
        <v>0</v>
      </c>
      <c r="NZ186" s="1">
        <f>IF($E186+$I186+$D$7&lt;=NZ$22,0,IF(NZ$22-$D$7&gt;=$E186,-VLOOKUP($C186,Input!$A$8:$HV$39,MATCH(NZ$21,Input!$A$6:$HV$6,0),FALSE)/$G186*$F186,0))*$D186*$G$4/100</f>
        <v>0</v>
      </c>
      <c r="OA186" s="1">
        <f>IF($E186+$I186+$D$7&lt;=OA$22,0,IF(OA$22-$D$7&gt;=$E186,-VLOOKUP($C186,Input!$A$8:$HV$39,MATCH(OA$21,Input!$A$6:$HV$6,0),FALSE)/$G186*$F186,0))*$D186*$G$4/100</f>
        <v>0</v>
      </c>
      <c r="OB186" s="1">
        <f>IF($E186+$I186+$D$7&lt;=OB$22,0,IF(OB$22-$D$7&gt;=$E186,-VLOOKUP($C186,Input!$A$8:$HV$39,MATCH(OB$21,Input!$A$6:$HV$6,0),FALSE)/$G186*$F186,0))*$D186*$G$4/100</f>
        <v>0</v>
      </c>
      <c r="OC186" s="1">
        <f>IF($E186+$I186+$D$7&lt;=OC$22,0,IF(OC$22-$D$7&gt;=$E186,-VLOOKUP($C186,Input!$A$8:$HV$39,MATCH(OC$21,Input!$A$6:$HV$6,0),FALSE)/$G186*$F186,0))*$D186*$G$4/100</f>
        <v>0</v>
      </c>
      <c r="OD186" s="1">
        <f>IF($E186+$I186+$D$7&lt;=OD$22,0,IF(OD$22-$D$7&gt;=$E186,-VLOOKUP($C186,Input!$A$8:$HV$39,MATCH(OD$21,Input!$A$6:$HV$6,0),FALSE)/$G186*$F186,0))*$D186*$G$4/100</f>
        <v>0</v>
      </c>
      <c r="OE186" s="1">
        <f>IF($E186+$I186+$D$7&lt;=OE$22,0,IF(OE$22-$D$7&gt;=$E186,-VLOOKUP($C186,Input!$A$8:$HV$39,MATCH(OE$21,Input!$A$6:$HV$6,0),FALSE)/$G186*$F186,0))*$D186*$G$4/100</f>
        <v>0</v>
      </c>
      <c r="OF186" s="1">
        <f>IF($E186+$I186+$D$7&lt;=OF$22,0,IF(OF$22-$D$7&gt;=$E186,-VLOOKUP($C186,Input!$A$8:$HV$39,MATCH(OF$21,Input!$A$6:$HV$6,0),FALSE)/$G186*$F186,0))*$D186*$G$4/100</f>
        <v>0</v>
      </c>
      <c r="OG186" s="1">
        <f>IF($E186+$I186+$D$7&lt;=OG$22,0,IF(OG$22-$D$7&gt;=$E186,-VLOOKUP($C186,Input!$A$8:$HV$39,MATCH(OG$21,Input!$A$6:$HV$6,0),FALSE)/$G186*$F186,0))*$D186*$G$4/100</f>
        <v>0</v>
      </c>
      <c r="OH186" s="1">
        <f>IF($E186+$I186+$D$7&lt;=OH$22,0,IF(OH$22-$D$7&gt;=$E186,-VLOOKUP($C186,Input!$A$8:$HV$39,MATCH(OH$21,Input!$A$6:$HV$6,0),FALSE)/$G186*$F186,0))*$D186*$G$4/100</f>
        <v>0</v>
      </c>
      <c r="OI186" s="1">
        <f>IF($E186+$I186+$D$7&lt;=OI$22,0,IF(OI$22-$D$7&gt;=$E186,-VLOOKUP($C186,Input!$A$8:$HV$39,MATCH(OI$21,Input!$A$6:$HV$6,0),FALSE)/$G186*$F186,0))*$D186*$G$4/100</f>
        <v>0</v>
      </c>
      <c r="OK186" t="str">
        <f>VLOOKUP($C186,Input!$A$8:$HW$39,MATCH(OK$21,Input!$A$6:$HW$6,0),FALSE)</f>
        <v>NA</v>
      </c>
      <c r="OL186" s="1">
        <f>IF($E186+$I186+$D$7&lt;=OL$22,0,IF(OL$22-$D$7&gt;=$E186,IF(COUNTIF($KZ186:LP186,"&gt;0")&gt;0,VLOOKUP($C186,Input!$A$8:$HV$21,MATCH($OK$21+COUNTIF($KZ186:LP186,"&gt;0"),Input!$A$6:$HV$6,0),FALSE),0),0))*$D186</f>
        <v>0</v>
      </c>
      <c r="OM186" s="1">
        <f>IF($E186+$I186+$D$7&lt;=OM$22,0,IF(OM$22-$D$7&gt;=$E186,IF(COUNTIF($KZ186:LQ186,"&gt;0")&gt;0,VLOOKUP($C186,Input!$A$8:$HV$21,MATCH($OK$21+COUNTIF($KZ186:LQ186,"&gt;0"),Input!$A$6:$HV$6,0),FALSE),0),0))*$D186</f>
        <v>0</v>
      </c>
      <c r="ON186" s="1">
        <f>IF($E186+$I186+$D$7&lt;=ON$22,0,IF(ON$22-$D$7&gt;=$E186,IF(COUNTIF($KZ186:LR186,"&gt;0")&gt;0,VLOOKUP($C186,Input!$A$8:$HV$21,MATCH($OK$21+COUNTIF($KZ186:LR186,"&gt;0"),Input!$A$6:$HV$6,0),FALSE),0),0))*$D186</f>
        <v>0</v>
      </c>
      <c r="OO186" s="1">
        <f>IF($E186+$I186+$D$7&lt;=OO$22,0,IF(OO$22-$D$7&gt;=$E186,IF(COUNTIF($KZ186:LS186,"&gt;0")&gt;0,VLOOKUP($C186,Input!$A$8:$HV$21,MATCH($OK$21+COUNTIF($KZ186:LS186,"&gt;0"),Input!$A$6:$HV$6,0),FALSE),0),0))*$D186</f>
        <v>0</v>
      </c>
      <c r="OP186" s="1">
        <f>IF($E186+$I186+$D$7&lt;=OP$22,0,IF(OP$22-$D$7&gt;=$E186,IF(COUNTIF($KZ186:LT186,"&gt;0")&gt;0,VLOOKUP($C186,Input!$A$8:$HV$21,MATCH($OK$21+COUNTIF($KZ186:LT186,"&gt;0"),Input!$A$6:$HV$6,0),FALSE),0),0))*$D186</f>
        <v>0</v>
      </c>
      <c r="OQ186" s="1">
        <f>IF($E186+$I186+$D$7&lt;=OQ$22,0,IF(OQ$22-$D$7&gt;=$E186,IF(COUNTIF($KZ186:LU186,"&gt;0")&gt;0,VLOOKUP($C186,Input!$A$8:$HV$21,MATCH($OK$21+COUNTIF($KZ186:LU186,"&gt;0"),Input!$A$6:$HV$6,0),FALSE),0),0))*$D186</f>
        <v>0</v>
      </c>
      <c r="OR186" s="1">
        <f>IF($E186+$I186+$D$7&lt;=OR$22,0,IF(OR$22-$D$7&gt;=$E186,IF(COUNTIF($KZ186:LV186,"&gt;0")&gt;0,VLOOKUP($C186,Input!$A$8:$HV$21,MATCH($OK$21+COUNTIF($KZ186:LV186,"&gt;0"),Input!$A$6:$HV$6,0),FALSE),0),0))*$D186</f>
        <v>0</v>
      </c>
      <c r="OS186" s="1">
        <f>IF($E186+$I186+$D$7&lt;=OS$22,0,IF(OS$22-$D$7&gt;=$E186,IF(COUNTIF($KZ186:LW186,"&gt;0")&gt;0,VLOOKUP($C186,Input!$A$8:$HV$21,MATCH($OK$21+COUNTIF($KZ186:LW186,"&gt;0"),Input!$A$6:$HV$6,0),FALSE),0),0))*$D186</f>
        <v>0</v>
      </c>
      <c r="OT186" s="1">
        <f>IF($E186+$I186+$D$7&lt;=OT$22,0,IF(OT$22-$D$7&gt;=$E186,IF(COUNTIF($KZ186:LX186,"&gt;0")&gt;0,VLOOKUP($C186,Input!$A$8:$HV$21,MATCH($OK$21+COUNTIF($KZ186:LX186,"&gt;0"),Input!$A$6:$HV$6,0),FALSE),0),0))*$D186</f>
        <v>0</v>
      </c>
      <c r="OU186" s="1">
        <f>IF($E186+$I186+$D$7&lt;=OU$22,0,IF(OU$22-$D$7&gt;=$E186,IF(COUNTIF($KZ186:LY186,"&gt;0")&gt;0,VLOOKUP($C186,Input!$A$8:$HV$21,MATCH($OK$21+COUNTIF($KZ186:LY186,"&gt;0"),Input!$A$6:$HV$6,0),FALSE),0),0))*$D186</f>
        <v>0</v>
      </c>
      <c r="OV186" s="1">
        <f>IF($E186+$I186+$D$7&lt;=OV$22,0,IF(OV$22-$D$7&gt;=$E186,IF(COUNTIF($KZ186:LZ186,"&gt;0")&gt;0,VLOOKUP($C186,Input!$A$8:$HV$21,MATCH($OK$21+COUNTIF($KZ186:LZ186,"&gt;0"),Input!$A$6:$HV$6,0),FALSE),0),0))*$D186</f>
        <v>0</v>
      </c>
      <c r="OW186" s="1">
        <f>IF($E186+$I186+$D$7&lt;=OW$22,0,IF(OW$22-$D$7&gt;=$E186,IF(COUNTIF($KZ186:MA186,"&gt;0")&gt;0,VLOOKUP($C186,Input!$A$8:$HV$21,MATCH($OK$21+COUNTIF($KZ186:MA186,"&gt;0"),Input!$A$6:$HV$6,0),FALSE),0),0))*$D186</f>
        <v>0</v>
      </c>
      <c r="OX186" s="1">
        <f>IF($E186+$I186+$D$7&lt;=OX$22,0,IF(OX$22-$D$7&gt;=$E186,IF(COUNTIF($KZ186:MB186,"&gt;0")&gt;0,VLOOKUP($C186,Input!$A$8:$HV$21,MATCH($OK$21+COUNTIF($KZ186:MB186,"&gt;0"),Input!$A$6:$HV$6,0),FALSE),0),0))*$D186</f>
        <v>0</v>
      </c>
      <c r="OY186" s="1">
        <f>IF($E186+$I186+$D$7&lt;=OY$22,0,IF(OY$22-$D$7&gt;=$E186,IF(COUNTIF($KZ186:MC186,"&gt;0")&gt;0,VLOOKUP($C186,Input!$A$8:$HV$21,MATCH($OK$21+COUNTIF($KZ186:MC186,"&gt;0"),Input!$A$6:$HV$6,0),FALSE),0),0))*$D186</f>
        <v>0</v>
      </c>
      <c r="OZ186" s="1">
        <f>IF($E186+$I186+$D$7&lt;=OZ$22,0,IF(OZ$22-$D$7&gt;=$E186,IF(COUNTIF($KZ186:MD186,"&gt;0")&gt;0,VLOOKUP($C186,Input!$A$8:$HV$21,MATCH($OK$21+COUNTIF($KZ186:MD186,"&gt;0"),Input!$A$6:$HV$6,0),FALSE),0),0))*$D186</f>
        <v>0</v>
      </c>
      <c r="PA186" s="1">
        <f>IF($E186+$I186+$D$7&lt;=PA$22,0,IF(PA$22-$D$7&gt;=$E186,IF(COUNTIF($KZ186:ME186,"&gt;0")&gt;0,VLOOKUP($C186,Input!$A$8:$HV$21,MATCH($OK$21+COUNTIF($KZ186:ME186,"&gt;0"),Input!$A$6:$HV$6,0),FALSE),0),0))*$D186</f>
        <v>0</v>
      </c>
      <c r="PB186" s="1">
        <f>IF($E186+$I186+$D$7&lt;=PB$22,0,IF(PB$22-$D$7&gt;=$E186,IF(COUNTIF($KZ186:MF186,"&gt;0")&gt;0,VLOOKUP($C186,Input!$A$8:$HV$21,MATCH($OK$21+COUNTIF($KZ186:MF186,"&gt;0"),Input!$A$6:$HV$6,0),FALSE),0),0))*$D186</f>
        <v>0</v>
      </c>
      <c r="PC186" s="1">
        <f>IF($E186+$I186+$D$7&lt;=PC$22,0,IF(PC$22-$D$7&gt;=$E186,IF(COUNTIF($KZ186:MG186,"&gt;0")&gt;0,VLOOKUP($C186,Input!$A$8:$HV$21,MATCH($OK$21+COUNTIF($KZ186:MG186,"&gt;0"),Input!$A$6:$HV$6,0),FALSE),0),0))*$D186</f>
        <v>0</v>
      </c>
      <c r="PD186" s="1">
        <f>IF($E186+$I186+$D$7&lt;=PD$22,0,IF(PD$22-$D$7&gt;=$E186,IF(COUNTIF($KZ186:MH186,"&gt;0")&gt;0,VLOOKUP($C186,Input!$A$8:$HV$21,MATCH($OK$21+COUNTIF($KZ186:MH186,"&gt;0"),Input!$A$6:$HV$6,0),FALSE),0),0))*$D186</f>
        <v>0</v>
      </c>
      <c r="PE186" s="1">
        <f>IF($E186+$I186+$D$7&lt;=PE$22,0,IF(PE$22-$D$7&gt;=$E186,IF(COUNTIF($KZ186:MI186,"&gt;0")&gt;0,VLOOKUP($C186,Input!$A$8:$HV$21,MATCH($OK$21+COUNTIF($KZ186:MI186,"&gt;0"),Input!$A$6:$HV$6,0),FALSE),0),0))*$D186</f>
        <v>0</v>
      </c>
      <c r="PF186" s="1">
        <f>IF($E186+$I186+$D$7&lt;=PF$22,0,IF(PF$22-$D$7&gt;=$E186,IF(COUNTIF($KZ186:MJ186,"&gt;0")&gt;0,VLOOKUP($C186,Input!$A$8:$HV$21,MATCH($OK$21+COUNTIF($KZ186:MJ186,"&gt;0"),Input!$A$6:$HV$6,0),FALSE),0),0))*$D186</f>
        <v>0</v>
      </c>
      <c r="PG186" s="1">
        <f>IF($E186+$I186+$D$7&lt;=PG$22,0,IF(PG$22-$D$7&gt;=$E186,IF(COUNTIF($KZ186:MK186,"&gt;0")&gt;0,VLOOKUP($C186,Input!$A$8:$HV$21,MATCH($OK$21+COUNTIF($KZ186:MK186,"&gt;0"),Input!$A$6:$HV$6,0),FALSE),0),0))*$D186</f>
        <v>0</v>
      </c>
      <c r="PH186" s="1">
        <f>IF($E186+$I186+$D$7&lt;=PH$22,0,IF(PH$22-$D$7&gt;=$E186,IF(COUNTIF($KZ186:ML186,"&gt;0")&gt;0,VLOOKUP($C186,Input!$A$8:$HV$21,MATCH($OK$21+COUNTIF($KZ186:ML186,"&gt;0"),Input!$A$6:$HV$6,0),FALSE),0),0))*$D186</f>
        <v>0</v>
      </c>
      <c r="PI186" s="1">
        <f>IF($E186+$I186+$D$7&lt;=PI$22,0,IF(PI$22-$D$7&gt;=$E186,IF(COUNTIF($KZ186:MM186,"&gt;0")&gt;0,VLOOKUP($C186,Input!$A$8:$HV$21,MATCH($OK$21+COUNTIF($KZ186:MM186,"&gt;0"),Input!$A$6:$HV$6,0),FALSE),0),0))*$D186</f>
        <v>0</v>
      </c>
      <c r="PJ186" s="1">
        <f>IF($E186+$I186+$D$7&lt;=PJ$22,0,IF(PJ$22-$D$7&gt;=$E186,IF(COUNTIF($KZ186:MN186,"&gt;0")&gt;0,VLOOKUP($C186,Input!$A$8:$HV$21,MATCH($OK$21+COUNTIF($KZ186:MN186,"&gt;0"),Input!$A$6:$HV$6,0),FALSE),0),0))*$D186</f>
        <v>0</v>
      </c>
      <c r="PK186" s="1">
        <f>IF($E186+$I186+$D$7&lt;=PK$22,0,IF(PK$22-$D$7&gt;=$E186,IF(COUNTIF($KZ186:MO186,"&gt;0")&gt;0,VLOOKUP($C186,Input!$A$8:$HV$21,MATCH($OK$21+COUNTIF($KZ186:MO186,"&gt;0"),Input!$A$6:$HV$6,0),FALSE),0),0))*$D186</f>
        <v>0</v>
      </c>
      <c r="PL186" s="1">
        <f>IF($E186+$I186+$D$7&lt;=PL$22,0,IF(PL$22-$D$7&gt;=$E186,IF(COUNTIF($KZ186:MP186,"&gt;0")&gt;0,VLOOKUP($C186,Input!$A$8:$HV$21,MATCH($OK$21+COUNTIF($KZ186:MP186,"&gt;0"),Input!$A$6:$HV$6,0),FALSE),0),0))*$D186</f>
        <v>0</v>
      </c>
      <c r="PM186" s="1">
        <f>IF($E186+$I186+$D$7&lt;=PM$22,0,IF(PM$22-$D$7&gt;=$E186,IF(COUNTIF($KZ186:MQ186,"&gt;0")&gt;0,VLOOKUP($C186,Input!$A$8:$HV$21,MATCH($OK$21+COUNTIF($KZ186:MQ186,"&gt;0"),Input!$A$6:$HV$6,0),FALSE),0),0))*$D186</f>
        <v>0</v>
      </c>
      <c r="PN186" s="1">
        <f>IF($E186+$I186+$D$7&lt;=PN$22,0,IF(PN$22-$D$7&gt;=$E186,IF(COUNTIF($KZ186:MR186,"&gt;0")&gt;0,VLOOKUP($C186,Input!$A$8:$HV$21,MATCH($OK$21+COUNTIF($KZ186:MR186,"&gt;0"),Input!$A$6:$HV$6,0),FALSE),0),0))*$D186</f>
        <v>0</v>
      </c>
      <c r="PO186" s="1">
        <f>IF($E186+$I186+$D$7&lt;=PO$22,0,IF(PO$22-$D$7&gt;=$E186,IF(COUNTIF($KZ186:MS186,"&gt;0")&gt;0,VLOOKUP($C186,Input!$A$8:$HV$21,MATCH($OK$21+COUNTIF($KZ186:MS186,"&gt;0"),Input!$A$6:$HV$6,0),FALSE),0),0))*$D186</f>
        <v>0</v>
      </c>
      <c r="PP186" s="1">
        <f>IF($E186+$I186+$D$7&lt;=PP$22,0,IF(PP$22-$D$7&gt;=$E186,IF(COUNTIF($KZ186:MT186,"&gt;0")&gt;0,VLOOKUP($C186,Input!$A$8:$HV$21,MATCH($OK$21+COUNTIF($KZ186:MT186,"&gt;0"),Input!$A$6:$HV$6,0),FALSE),0),0))*$D186</f>
        <v>0</v>
      </c>
      <c r="PQ186" s="1">
        <f>IF($E186+$I186+$D$7&lt;=PQ$22,0,IF(PQ$22-$D$7&gt;=$E186,IF(COUNTIF($KZ186:MU186,"&gt;0")&gt;0,VLOOKUP($C186,Input!$A$8:$HV$21,MATCH($OK$21+COUNTIF($KZ186:MU186,"&gt;0"),Input!$A$6:$HV$6,0),FALSE),0),0))*$D186</f>
        <v>0</v>
      </c>
      <c r="PR186" s="1">
        <f>IF($E186+$I186+$D$7&lt;=PR$22,0,IF(PR$22-$D$7&gt;=$E186,IF(COUNTIF($KZ186:MV186,"&gt;0")&gt;0,VLOOKUP($C186,Input!$A$8:$HV$21,MATCH($OK$21+COUNTIF($KZ186:MV186,"&gt;0"),Input!$A$6:$HV$6,0),FALSE),0),0))*$D186</f>
        <v>0</v>
      </c>
      <c r="PS186" s="1">
        <f>IF($E186+$I186+$D$7&lt;=PS$22,0,IF(PS$22-$D$7&gt;=$E186,IF(COUNTIF($KZ186:MW186,"&gt;0")&gt;0,VLOOKUP($C186,Input!$A$8:$HV$21,MATCH($OK$21+COUNTIF($KZ186:MW186,"&gt;0"),Input!$A$6:$HV$6,0),FALSE),0),0))*$D186</f>
        <v>0</v>
      </c>
      <c r="PT186" s="1">
        <f>IF($E186+$I186+$D$7&lt;=PT$22,0,IF(PT$22-$D$7&gt;=$E186,IF(COUNTIF($KZ186:MX186,"&gt;0")&gt;0,VLOOKUP($C186,Input!$A$8:$HV$21,MATCH($OK$21+COUNTIF($KZ186:MX186,"&gt;0"),Input!$A$6:$HV$6,0),FALSE),0),0))*$D186</f>
        <v>0</v>
      </c>
      <c r="PV186" s="1" t="str">
        <f t="shared" si="1066"/>
        <v>2035 MY 40' CNG w Midlife Rebuild {0 Buses}</v>
      </c>
      <c r="PW186" s="1">
        <f t="shared" si="1067"/>
        <v>0</v>
      </c>
      <c r="PX186" s="1">
        <f t="shared" si="1068"/>
        <v>0</v>
      </c>
      <c r="PY186" s="1">
        <f t="shared" si="1069"/>
        <v>0</v>
      </c>
      <c r="PZ186" s="1">
        <f t="shared" si="1070"/>
        <v>0</v>
      </c>
      <c r="QA186" s="1">
        <f t="shared" si="1071"/>
        <v>0</v>
      </c>
      <c r="QB186" s="1">
        <f t="shared" si="1072"/>
        <v>0</v>
      </c>
      <c r="QC186" s="1">
        <f t="shared" si="1073"/>
        <v>0</v>
      </c>
      <c r="QD186" s="1">
        <f t="shared" si="1074"/>
        <v>0</v>
      </c>
      <c r="QE186" s="1">
        <f t="shared" si="1075"/>
        <v>0</v>
      </c>
      <c r="QF186" s="1">
        <f t="shared" si="1076"/>
        <v>0</v>
      </c>
      <c r="QG186" s="1">
        <f t="shared" si="1077"/>
        <v>0</v>
      </c>
      <c r="QH186" s="1">
        <f t="shared" si="1078"/>
        <v>0</v>
      </c>
      <c r="QI186" s="1">
        <f t="shared" si="1079"/>
        <v>0</v>
      </c>
      <c r="QJ186" s="1">
        <f t="shared" si="1080"/>
        <v>0</v>
      </c>
      <c r="QK186" s="1">
        <f t="shared" si="1081"/>
        <v>0</v>
      </c>
      <c r="QL186" s="1">
        <f t="shared" si="1082"/>
        <v>0</v>
      </c>
      <c r="QM186" s="1">
        <f t="shared" si="1083"/>
        <v>0</v>
      </c>
      <c r="QN186" s="1">
        <f t="shared" si="1084"/>
        <v>0</v>
      </c>
      <c r="QO186" s="1">
        <f t="shared" si="1085"/>
        <v>0</v>
      </c>
      <c r="QP186" s="1">
        <f t="shared" si="1086"/>
        <v>0</v>
      </c>
      <c r="QQ186" s="1">
        <f t="shared" si="1087"/>
        <v>0</v>
      </c>
      <c r="QR186" s="1">
        <f t="shared" si="1088"/>
        <v>0</v>
      </c>
      <c r="QS186" s="1">
        <f t="shared" si="1089"/>
        <v>0</v>
      </c>
      <c r="QT186" s="1">
        <f t="shared" si="1090"/>
        <v>0</v>
      </c>
      <c r="QU186" s="1">
        <f t="shared" si="1091"/>
        <v>0</v>
      </c>
      <c r="QV186" s="1">
        <f t="shared" si="1092"/>
        <v>0</v>
      </c>
      <c r="QW186" s="1">
        <f t="shared" si="1093"/>
        <v>0</v>
      </c>
      <c r="QX186" s="1">
        <f t="shared" si="1094"/>
        <v>0</v>
      </c>
      <c r="QY186" s="1">
        <f t="shared" si="1095"/>
        <v>0</v>
      </c>
      <c r="QZ186" s="1">
        <f t="shared" si="1096"/>
        <v>0</v>
      </c>
      <c r="RA186" s="1">
        <f t="shared" si="1097"/>
        <v>0</v>
      </c>
      <c r="RB186" s="1">
        <f t="shared" si="1098"/>
        <v>0</v>
      </c>
      <c r="RC186" s="1">
        <f t="shared" si="1099"/>
        <v>0</v>
      </c>
      <c r="RD186" s="1">
        <f t="shared" si="1100"/>
        <v>0</v>
      </c>
      <c r="RE186" s="1">
        <f t="shared" si="1101"/>
        <v>0</v>
      </c>
      <c r="RF186" s="1">
        <f t="shared" si="1102"/>
        <v>0</v>
      </c>
      <c r="RG186" s="1">
        <f t="shared" si="1103"/>
        <v>0</v>
      </c>
      <c r="RH186" s="72"/>
      <c r="RI186" s="91"/>
    </row>
    <row r="187" spans="1:477" hidden="1" outlineLevel="1" x14ac:dyDescent="0.25">
      <c r="A187" s="89"/>
      <c r="B187" s="143"/>
      <c r="C187" s="111" t="str">
        <f t="shared" si="1064"/>
        <v>40' CNG w Midlife Rebuild</v>
      </c>
      <c r="D187" s="108">
        <f t="shared" si="1065"/>
        <v>0</v>
      </c>
      <c r="E187" s="110">
        <f t="shared" si="1026"/>
        <v>2036</v>
      </c>
      <c r="F187" s="68">
        <f t="shared" si="870"/>
        <v>40000</v>
      </c>
      <c r="G187" s="69">
        <f>VLOOKUP($C187,Input!$A$8:$HV$39,MATCH(G$21,Input!$A$6:$HV$6,0),FALSE)</f>
        <v>2.91</v>
      </c>
      <c r="H187" s="123">
        <f>VLOOKUP($C187,Input!$A$8:$HV$39,MATCH(H$21,Input!$A$6:$HV$6,0),FALSE)</f>
        <v>0</v>
      </c>
      <c r="I187" s="70">
        <f>VLOOKUP($C187,Input!$A$8:$HV$39,MATCH(I$21,Input!$A$6:$HV$6,0),FALSE)</f>
        <v>14</v>
      </c>
      <c r="J187" s="1">
        <f>+IF($E187=J$22,VLOOKUP($C187,Input!$A$8:$AN$39,MATCH(J$21,Input!$A$6:$AN$6,0),FALSE)+$H187,0)*$D187</f>
        <v>0</v>
      </c>
      <c r="K187" s="1">
        <f>+IF($E187=K$22,VLOOKUP($C187,Input!$A$8:$AN$39,MATCH(K$21,Input!$A$6:$AN$6,0),FALSE)+$H187,0)*$D187</f>
        <v>0</v>
      </c>
      <c r="L187" s="1">
        <f>+IF($E187=L$22,VLOOKUP($C187,Input!$A$8:$AN$39,MATCH(L$21,Input!$A$6:$AN$6,0),FALSE)+$H187,0)*$D187</f>
        <v>0</v>
      </c>
      <c r="M187" s="1">
        <f>+IF($E187=M$22,VLOOKUP($C187,Input!$A$8:$AN$39,MATCH(M$21,Input!$A$6:$AN$6,0),FALSE)+$H187,0)*$D187</f>
        <v>0</v>
      </c>
      <c r="N187" s="1">
        <f>+IF($E187=N$22,VLOOKUP($C187,Input!$A$8:$AN$39,MATCH(N$21,Input!$A$6:$AN$6,0),FALSE)+$H187,0)*$D187</f>
        <v>0</v>
      </c>
      <c r="O187" s="1">
        <f>+IF($E187=O$22,VLOOKUP($C187,Input!$A$8:$AN$39,MATCH(O$21,Input!$A$6:$AN$6,0),FALSE)+$H187,0)*$D187</f>
        <v>0</v>
      </c>
      <c r="P187" s="1">
        <f>+IF($E187=P$22,VLOOKUP($C187,Input!$A$8:$AN$39,MATCH(P$21,Input!$A$6:$AN$6,0),FALSE)+$H187,0)*$D187</f>
        <v>0</v>
      </c>
      <c r="Q187" s="1">
        <f>+IF($E187=Q$22,VLOOKUP($C187,Input!$A$8:$AN$39,MATCH(Q$21,Input!$A$6:$AN$6,0),FALSE)+$H187,0)*$D187</f>
        <v>0</v>
      </c>
      <c r="R187" s="1">
        <f>+IF($E187=R$22,VLOOKUP($C187,Input!$A$8:$AN$39,MATCH(R$21,Input!$A$6:$AN$6,0),FALSE)+$H187,0)*$D187</f>
        <v>0</v>
      </c>
      <c r="S187" s="1">
        <f>+IF($E187=S$22,VLOOKUP($C187,Input!$A$8:$AN$39,MATCH(S$21,Input!$A$6:$AN$6,0),FALSE)+$H187,0)*$D187</f>
        <v>0</v>
      </c>
      <c r="T187" s="1">
        <f>+IF($E187=T$22,VLOOKUP($C187,Input!$A$8:$AN$39,MATCH(T$21,Input!$A$6:$AN$6,0),FALSE)+$H187,0)*$D187</f>
        <v>0</v>
      </c>
      <c r="U187" s="1">
        <f>+IF($E187=U$22,VLOOKUP($C187,Input!$A$8:$AN$39,MATCH(U$21,Input!$A$6:$AN$6,0),FALSE)+$H187,0)*$D187</f>
        <v>0</v>
      </c>
      <c r="V187" s="1">
        <f>+IF($E187=V$22,VLOOKUP($C187,Input!$A$8:$AN$39,MATCH(V$21,Input!$A$6:$AN$6,0),FALSE)+$H187,0)*$D187</f>
        <v>0</v>
      </c>
      <c r="W187" s="1">
        <f>+IF($E187=W$22,VLOOKUP($C187,Input!$A$8:$AN$39,MATCH(W$21,Input!$A$6:$AN$6,0),FALSE)+$H187,0)*$D187</f>
        <v>0</v>
      </c>
      <c r="X187" s="1">
        <f>+IF($E187=X$22,VLOOKUP($C187,Input!$A$8:$AN$39,MATCH(X$21,Input!$A$6:$AN$6,0),FALSE)+$H187,0)*$D187</f>
        <v>0</v>
      </c>
      <c r="Y187" s="1">
        <f>+IF($E187=Y$22,VLOOKUP($C187,Input!$A$8:$AN$39,MATCH(Y$21,Input!$A$6:$AN$6,0),FALSE)+$H187,0)*$D187</f>
        <v>0</v>
      </c>
      <c r="Z187" s="1">
        <f>+IF($E187=Z$22,VLOOKUP($C187,Input!$A$8:$AN$39,MATCH(Z$21,Input!$A$6:$AN$6,0),FALSE)+$H187,0)*$D187</f>
        <v>0</v>
      </c>
      <c r="AA187" s="1">
        <f>+IF($E187=AA$22,VLOOKUP($C187,Input!$A$8:$AN$39,MATCH(AA$21,Input!$A$6:$AN$6,0),FALSE)+$H187,0)*$D187</f>
        <v>0</v>
      </c>
      <c r="AB187" s="1">
        <f>+IF($E187=AB$22,VLOOKUP($C187,Input!$A$8:$AN$39,MATCH(AB$21,Input!$A$6:$AN$6,0),FALSE)+$H187,0)*$D187</f>
        <v>0</v>
      </c>
      <c r="AC187" s="1">
        <f>+IF($E187=AC$22,VLOOKUP($C187,Input!$A$8:$AN$39,MATCH(AC$21,Input!$A$6:$AN$6,0),FALSE)+$H187,0)*$D187</f>
        <v>0</v>
      </c>
      <c r="AD187" s="1">
        <f>+IF($E187=AD$22,VLOOKUP($C187,Input!$A$8:$AN$39,MATCH(AD$21,Input!$A$6:$AN$6,0),FALSE)+$H187,0)*$D187</f>
        <v>0</v>
      </c>
      <c r="AE187" s="1">
        <f>+IF($E187=AE$22,VLOOKUP($C187,Input!$A$8:$AN$39,MATCH(AE$21,Input!$A$6:$AN$6,0),FALSE)+$H187,0)*$D187</f>
        <v>0</v>
      </c>
      <c r="AF187" s="1">
        <f>+IF($E187=AF$22,VLOOKUP($C187,Input!$A$8:$AN$39,MATCH(AF$21,Input!$A$6:$AN$6,0),FALSE)+$H187,0)*$D187</f>
        <v>0</v>
      </c>
      <c r="AG187" s="1">
        <f>+IF($E187=AG$22,VLOOKUP($C187,Input!$A$8:$AN$39,MATCH(AG$21,Input!$A$6:$AN$6,0),FALSE)+$H187,0)*$D187</f>
        <v>0</v>
      </c>
      <c r="AH187" s="1">
        <f>+IF($E187=AH$22,VLOOKUP($C187,Input!$A$8:$AN$39,MATCH(AH$21,Input!$A$6:$AN$6,0),FALSE)+$H187,0)*$D187</f>
        <v>0</v>
      </c>
      <c r="AI187" s="1">
        <f>+IF($E187=AI$22,VLOOKUP($C187,Input!$A$8:$AN$39,MATCH(AI$21,Input!$A$6:$AN$6,0),FALSE)+$H187,0)*$D187</f>
        <v>0</v>
      </c>
      <c r="AJ187" s="1">
        <f>+IF($E187=AJ$22,VLOOKUP($C187,Input!$A$8:$AN$39,MATCH(AJ$21,Input!$A$6:$AN$6,0),FALSE)+$H187,0)*$D187</f>
        <v>0</v>
      </c>
      <c r="AK187" s="1">
        <f>+IF($E187=AK$22,VLOOKUP($C187,Input!$A$8:$AN$39,MATCH(AK$21,Input!$A$6:$AN$6,0),FALSE)+$H187,0)*$D187</f>
        <v>0</v>
      </c>
      <c r="AL187" s="1">
        <f>+IF($E187=AL$22,VLOOKUP($C187,Input!$A$8:$AN$39,MATCH(AL$21,Input!$A$6:$AN$6,0),FALSE)+$H187,0)*$D187</f>
        <v>0</v>
      </c>
      <c r="AM187" s="1">
        <f>+IF($E187=AM$22,VLOOKUP($C187,Input!$A$8:$AN$39,MATCH(AM$21,Input!$A$6:$AN$6,0),FALSE)+$H187,0)*$D187</f>
        <v>0</v>
      </c>
      <c r="AN187" s="1">
        <f>+IF($E187=AN$22,VLOOKUP($C187,Input!$A$8:$AN$39,MATCH(AN$21,Input!$A$6:$AN$6,0),FALSE)+$H187,0)*$D187</f>
        <v>0</v>
      </c>
      <c r="AO187" s="1">
        <f>+IF($E187=AO$22,VLOOKUP($C187,Input!$A$8:$AN$39,MATCH(AO$21,Input!$A$6:$AN$6,0),FALSE)+$H187,0)*$D187</f>
        <v>0</v>
      </c>
      <c r="AP187" s="1">
        <f>+IF($E187=AP$22,VLOOKUP($C187,Input!$A$8:$AN$39,MATCH(AP$21,Input!$A$6:$AN$6,0),FALSE)+$H187,0)*$D187</f>
        <v>0</v>
      </c>
      <c r="AQ187" s="1">
        <f>+IF($E187=AQ$22,VLOOKUP($C187,Input!$A$8:$AN$39,MATCH(AQ$21,Input!$A$6:$AN$6,0),FALSE)+$H187,0)*$D187</f>
        <v>0</v>
      </c>
      <c r="AR187" s="1">
        <f>+IF($E187=AR$22,VLOOKUP($C187,Input!$A$8:$AN$39,MATCH(AR$21,Input!$A$6:$AN$6,0),FALSE)+$H187,0)*$D187</f>
        <v>0</v>
      </c>
      <c r="AT187" t="str">
        <f>VLOOKUP($C187,Input!$A$8:$HV$39,MATCH(AT$21,Input!$A$6:$HV$6,0),FALSE)</f>
        <v>Parts and administrative cost</v>
      </c>
      <c r="AU187" s="1">
        <f>+IF($E187=AU$22,VLOOKUP($C187,Input!$A$8:$HV$39,MATCH(AU$21,Input!$A$6:$HV$6,0),FALSE),0)*$D187</f>
        <v>0</v>
      </c>
      <c r="AV187" s="1">
        <f>+IF($E187=AV$22,VLOOKUP($C187,Input!$A$8:$HV$39,MATCH(AV$21,Input!$A$6:$HV$6,0),FALSE),0)*$D187</f>
        <v>0</v>
      </c>
      <c r="AW187" s="1">
        <f>+IF($E187=AW$22,VLOOKUP($C187,Input!$A$8:$HV$39,MATCH(AW$21,Input!$A$6:$HV$6,0),FALSE),0)*$D187</f>
        <v>0</v>
      </c>
      <c r="AX187" s="1">
        <f>+IF($E187=AX$22,VLOOKUP($C187,Input!$A$8:$HV$39,MATCH(AX$21,Input!$A$6:$HV$6,0),FALSE),0)*$D187</f>
        <v>0</v>
      </c>
      <c r="AY187" s="1">
        <f>+IF($E187=AY$22,VLOOKUP($C187,Input!$A$8:$HV$39,MATCH(AY$21,Input!$A$6:$HV$6,0),FALSE),0)*$D187</f>
        <v>0</v>
      </c>
      <c r="AZ187" s="1">
        <f>+IF($E187=AZ$22,VLOOKUP($C187,Input!$A$8:$HV$39,MATCH(AZ$21,Input!$A$6:$HV$6,0),FALSE),0)*$D187</f>
        <v>0</v>
      </c>
      <c r="BA187" s="1">
        <f>+IF($E187=BA$22,VLOOKUP($C187,Input!$A$8:$HV$39,MATCH(BA$21,Input!$A$6:$HV$6,0),FALSE),0)*$D187</f>
        <v>0</v>
      </c>
      <c r="BB187" s="1">
        <f>+IF($E187=BB$22,VLOOKUP($C187,Input!$A$8:$HV$39,MATCH(BB$21,Input!$A$6:$HV$6,0),FALSE),0)*$D187</f>
        <v>0</v>
      </c>
      <c r="BC187" s="1">
        <f>+IF($E187=BC$22,VLOOKUP($C187,Input!$A$8:$HV$39,MATCH(BC$21,Input!$A$6:$HV$6,0),FALSE),0)*$D187</f>
        <v>0</v>
      </c>
      <c r="BD187" s="1">
        <f>+IF($E187=BD$22,VLOOKUP($C187,Input!$A$8:$HV$39,MATCH(BD$21,Input!$A$6:$HV$6,0),FALSE),0)*$D187</f>
        <v>0</v>
      </c>
      <c r="BE187" s="1">
        <f>+IF($E187=BE$22,VLOOKUP($C187,Input!$A$8:$HV$39,MATCH(BE$21,Input!$A$6:$HV$6,0),FALSE),0)*$D187</f>
        <v>0</v>
      </c>
      <c r="BF187" s="1">
        <f>+IF($E187=BF$22,VLOOKUP($C187,Input!$A$8:$HV$39,MATCH(BF$21,Input!$A$6:$HV$6,0),FALSE),0)*$D187</f>
        <v>0</v>
      </c>
      <c r="BG187" s="1">
        <f>+IF($E187=BG$22,VLOOKUP($C187,Input!$A$8:$HV$39,MATCH(BG$21,Input!$A$6:$HV$6,0),FALSE),0)*$D187</f>
        <v>0</v>
      </c>
      <c r="BH187" s="1">
        <f>+IF($E187=BH$22,VLOOKUP($C187,Input!$A$8:$HV$39,MATCH(BH$21,Input!$A$6:$HV$6,0),FALSE),0)*$D187</f>
        <v>0</v>
      </c>
      <c r="BI187" s="1">
        <f>+IF($E187=BI$22,VLOOKUP($C187,Input!$A$8:$HV$39,MATCH(BI$21,Input!$A$6:$HV$6,0),FALSE),0)*$D187</f>
        <v>0</v>
      </c>
      <c r="BJ187" s="1">
        <f>+IF($E187=BJ$22,VLOOKUP($C187,Input!$A$8:$HV$39,MATCH(BJ$21,Input!$A$6:$HV$6,0),FALSE),0)*$D187</f>
        <v>0</v>
      </c>
      <c r="BK187" s="1">
        <f>+IF($E187=BK$22,VLOOKUP($C187,Input!$A$8:$HV$39,MATCH(BK$21,Input!$A$6:$HV$6,0),FALSE),0)*$D187</f>
        <v>0</v>
      </c>
      <c r="BL187" s="1">
        <f>+IF($E187=BL$22,VLOOKUP($C187,Input!$A$8:$HV$39,MATCH(BL$21,Input!$A$6:$HV$6,0),FALSE),0)*$D187</f>
        <v>0</v>
      </c>
      <c r="BM187" s="1">
        <f>+IF($E187=BM$22,VLOOKUP($C187,Input!$A$8:$HV$39,MATCH(BM$21,Input!$A$6:$HV$6,0),FALSE),0)*$D187</f>
        <v>0</v>
      </c>
      <c r="BN187" s="1">
        <f>+IF($E187=BN$22,VLOOKUP($C187,Input!$A$8:$HV$39,MATCH(BN$21,Input!$A$6:$HV$6,0),FALSE),0)*$D187</f>
        <v>0</v>
      </c>
      <c r="BO187" s="1">
        <f>+IF($E187=BO$22,VLOOKUP($C187,Input!$A$8:$HV$39,MATCH(BO$21,Input!$A$6:$HV$6,0),FALSE),0)*$D187</f>
        <v>0</v>
      </c>
      <c r="BP187" s="1">
        <f>+IF($E187=BP$22,VLOOKUP($C187,Input!$A$8:$HV$39,MATCH(BP$21,Input!$A$6:$HV$6,0),FALSE),0)*$D187</f>
        <v>0</v>
      </c>
      <c r="BQ187" s="1">
        <f>+IF($E187=BQ$22,VLOOKUP($C187,Input!$A$8:$HV$39,MATCH(BQ$21,Input!$A$6:$HV$6,0),FALSE),0)*$D187</f>
        <v>0</v>
      </c>
      <c r="BR187" s="1">
        <f>+IF($E187=BR$22,VLOOKUP($C187,Input!$A$8:$HV$39,MATCH(BR$21,Input!$A$6:$HV$6,0),FALSE),0)*$D187</f>
        <v>0</v>
      </c>
      <c r="BS187" s="1">
        <f>+IF($E187=BS$22,VLOOKUP($C187,Input!$A$8:$HV$39,MATCH(BS$21,Input!$A$6:$HV$6,0),FALSE),0)*$D187</f>
        <v>0</v>
      </c>
      <c r="BT187" s="1">
        <f>+IF($E187=BT$22,VLOOKUP($C187,Input!$A$8:$HV$39,MATCH(BT$21,Input!$A$6:$HV$6,0),FALSE),0)*$D187</f>
        <v>0</v>
      </c>
      <c r="BU187" s="1">
        <f>+IF($E187=BU$22,VLOOKUP($C187,Input!$A$8:$HV$39,MATCH(BU$21,Input!$A$6:$HV$6,0),FALSE),0)*$D187</f>
        <v>0</v>
      </c>
      <c r="BV187" s="1">
        <f>+IF($E187=BV$22,VLOOKUP($C187,Input!$A$8:$HV$39,MATCH(BV$21,Input!$A$6:$HV$6,0),FALSE),0)*$D187</f>
        <v>0</v>
      </c>
      <c r="BW187" s="1">
        <f>+IF($E187=BW$22,VLOOKUP($C187,Input!$A$8:$HV$39,MATCH(BW$21,Input!$A$6:$HV$6,0),FALSE),0)*$D187</f>
        <v>0</v>
      </c>
      <c r="BX187" s="1">
        <f>+IF($E187=BX$22,VLOOKUP($C187,Input!$A$8:$HV$39,MATCH(BX$21,Input!$A$6:$HV$6,0),FALSE),0)*$D187</f>
        <v>0</v>
      </c>
      <c r="BY187" s="1">
        <f>+IF($E187=BY$22,VLOOKUP($C187,Input!$A$8:$HV$39,MATCH(BY$21,Input!$A$6:$HV$6,0),FALSE),0)*$D187</f>
        <v>0</v>
      </c>
      <c r="BZ187" s="1">
        <f>+IF($E187=BZ$22,VLOOKUP($C187,Input!$A$8:$HV$39,MATCH(BZ$21,Input!$A$6:$HV$6,0),FALSE),0)*$D187</f>
        <v>0</v>
      </c>
      <c r="CA187" s="1">
        <f>+IF($E187=CA$22,VLOOKUP($C187,Input!$A$8:$HV$39,MATCH(CA$21,Input!$A$6:$HV$6,0),FALSE),0)*$D187</f>
        <v>0</v>
      </c>
      <c r="CB187" s="1">
        <f>+IF($E187=CB$22,VLOOKUP($C187,Input!$A$8:$HV$39,MATCH(CB$21,Input!$A$6:$HV$6,0),FALSE),0)*$D187</f>
        <v>0</v>
      </c>
      <c r="CC187" s="1">
        <f>+IF($E187=CC$22,VLOOKUP($C187,Input!$A$8:$HV$39,MATCH(CC$21,Input!$A$6:$HV$6,0),FALSE),0)*$D187</f>
        <v>0</v>
      </c>
      <c r="CE187" t="str">
        <f>VLOOKUP($C187,Input!$A$8:$HV$39,MATCH(CE$21,Input!$A$6:$HV$6,0),FALSE)</f>
        <v>Engine Rebuild @ 7 Yr</v>
      </c>
      <c r="CF187" s="1">
        <f>IF($E187+$I187+$D$7&lt;=CF$22,0,IF(CF$22-$D$7&gt;=$E187,IF(COUNTIF($KZ187:LP187,"&gt;0")&gt;0,VLOOKUP($C187,Input!$A$8:$HV$21,MATCH($CE$21+COUNTIF($KZ187:LP187,"&gt;0"),Input!$A$6:$HV$6,0),FALSE),0),0))*$D187</f>
        <v>0</v>
      </c>
      <c r="CG187" s="1">
        <f>IF($E187+$I187+$D$7&lt;=CG$22,0,IF(CG$22-$D$7&gt;=$E187,IF(COUNTIF($KZ187:LQ187,"&gt;0")&gt;0,VLOOKUP($C187,Input!$A$8:$HV$21,MATCH($CE$21+COUNTIF($KZ187:LQ187,"&gt;0"),Input!$A$6:$HV$6,0),FALSE),0),0))*$D187</f>
        <v>0</v>
      </c>
      <c r="CH187" s="1">
        <f>IF($E187+$I187+$D$7&lt;=CH$22,0,IF(CH$22-$D$7&gt;=$E187,IF(COUNTIF($KZ187:LR187,"&gt;0")&gt;0,VLOOKUP($C187,Input!$A$8:$HV$21,MATCH($CE$21+COUNTIF($KZ187:LR187,"&gt;0"),Input!$A$6:$HV$6,0),FALSE),0),0))*$D187</f>
        <v>0</v>
      </c>
      <c r="CI187" s="1">
        <f>IF($E187+$I187+$D$7&lt;=CI$22,0,IF(CI$22-$D$7&gt;=$E187,IF(COUNTIF($KZ187:LS187,"&gt;0")&gt;0,VLOOKUP($C187,Input!$A$8:$HV$21,MATCH($CE$21+COUNTIF($KZ187:LS187,"&gt;0"),Input!$A$6:$HV$6,0),FALSE),0),0))*$D187</f>
        <v>0</v>
      </c>
      <c r="CJ187" s="1">
        <f>IF($E187+$I187+$D$7&lt;=CJ$22,0,IF(CJ$22-$D$7&gt;=$E187,IF(COUNTIF($KZ187:LT187,"&gt;0")&gt;0,VLOOKUP($C187,Input!$A$8:$HV$21,MATCH($CE$21+COUNTIF($KZ187:LT187,"&gt;0"),Input!$A$6:$HV$6,0),FALSE),0),0))*$D187</f>
        <v>0</v>
      </c>
      <c r="CK187" s="1">
        <f>IF($E187+$I187+$D$7&lt;=CK$22,0,IF(CK$22-$D$7&gt;=$E187,IF(COUNTIF($KZ187:LU187,"&gt;0")&gt;0,VLOOKUP($C187,Input!$A$8:$HV$21,MATCH($CE$21+COUNTIF($KZ187:LU187,"&gt;0"),Input!$A$6:$HV$6,0),FALSE),0),0))*$D187</f>
        <v>0</v>
      </c>
      <c r="CL187" s="1">
        <f>IF($E187+$I187+$D$7&lt;=CL$22,0,IF(CL$22-$D$7&gt;=$E187,IF(COUNTIF($KZ187:LV187,"&gt;0")&gt;0,VLOOKUP($C187,Input!$A$8:$HV$21,MATCH($CE$21+COUNTIF($KZ187:LV187,"&gt;0"),Input!$A$6:$HV$6,0),FALSE),0),0))*$D187</f>
        <v>0</v>
      </c>
      <c r="CM187" s="1">
        <f>IF($E187+$I187+$D$7&lt;=CM$22,0,IF(CM$22-$D$7&gt;=$E187,IF(COUNTIF($KZ187:LW187,"&gt;0")&gt;0,VLOOKUP($C187,Input!$A$8:$HV$21,MATCH($CE$21+COUNTIF($KZ187:LW187,"&gt;0"),Input!$A$6:$HV$6,0),FALSE),0),0))*$D187</f>
        <v>0</v>
      </c>
      <c r="CN187" s="1">
        <f>IF($E187+$I187+$D$7&lt;=CN$22,0,IF(CN$22-$D$7&gt;=$E187,IF(COUNTIF($KZ187:LX187,"&gt;0")&gt;0,VLOOKUP($C187,Input!$A$8:$HV$21,MATCH($CE$21+COUNTIF($KZ187:LX187,"&gt;0"),Input!$A$6:$HV$6,0),FALSE),0),0))*$D187</f>
        <v>0</v>
      </c>
      <c r="CO187" s="1">
        <f>IF($E187+$I187+$D$7&lt;=CO$22,0,IF(CO$22-$D$7&gt;=$E187,IF(COUNTIF($KZ187:LY187,"&gt;0")&gt;0,VLOOKUP($C187,Input!$A$8:$HV$21,MATCH($CE$21+COUNTIF($KZ187:LY187,"&gt;0"),Input!$A$6:$HV$6,0),FALSE),0),0))*$D187</f>
        <v>0</v>
      </c>
      <c r="CP187" s="1">
        <f>IF($E187+$I187+$D$7&lt;=CP$22,0,IF(CP$22-$D$7&gt;=$E187,IF(COUNTIF($KZ187:LZ187,"&gt;0")&gt;0,VLOOKUP($C187,Input!$A$8:$HV$21,MATCH($CE$21+COUNTIF($KZ187:LZ187,"&gt;0"),Input!$A$6:$HV$6,0),FALSE),0),0))*$D187</f>
        <v>0</v>
      </c>
      <c r="CQ187" s="1">
        <f>IF($E187+$I187+$D$7&lt;=CQ$22,0,IF(CQ$22-$D$7&gt;=$E187,IF(COUNTIF($KZ187:MA187,"&gt;0")&gt;0,VLOOKUP($C187,Input!$A$8:$HV$21,MATCH($CE$21+COUNTIF($KZ187:MA187,"&gt;0"),Input!$A$6:$HV$6,0),FALSE),0),0))*$D187</f>
        <v>0</v>
      </c>
      <c r="CR187" s="1">
        <f>IF($E187+$I187+$D$7&lt;=CR$22,0,IF(CR$22-$D$7&gt;=$E187,IF(COUNTIF($KZ187:MB187,"&gt;0")&gt;0,VLOOKUP($C187,Input!$A$8:$HV$21,MATCH($CE$21+COUNTIF($KZ187:MB187,"&gt;0"),Input!$A$6:$HV$6,0),FALSE),0),0))*$D187</f>
        <v>0</v>
      </c>
      <c r="CS187" s="1">
        <f>IF($E187+$I187+$D$7&lt;=CS$22,0,IF(CS$22-$D$7&gt;=$E187,IF(COUNTIF($KZ187:MC187,"&gt;0")&gt;0,VLOOKUP($C187,Input!$A$8:$HV$21,MATCH($CE$21+COUNTIF($KZ187:MC187,"&gt;0"),Input!$A$6:$HV$6,0),FALSE),0),0))*$D187</f>
        <v>0</v>
      </c>
      <c r="CT187" s="1">
        <f>IF($E187+$I187+$D$7&lt;=CT$22,0,IF(CT$22-$D$7&gt;=$E187,IF(COUNTIF($KZ187:MD187,"&gt;0")&gt;0,VLOOKUP($C187,Input!$A$8:$HV$21,MATCH($CE$21+COUNTIF($KZ187:MD187,"&gt;0"),Input!$A$6:$HV$6,0),FALSE),0),0))*$D187</f>
        <v>0</v>
      </c>
      <c r="CU187" s="1">
        <f>IF($E187+$I187+$D$7&lt;=CU$22,0,IF(CU$22-$D$7&gt;=$E187,IF(COUNTIF($KZ187:ME187,"&gt;0")&gt;0,VLOOKUP($C187,Input!$A$8:$HV$21,MATCH($CE$21+COUNTIF($KZ187:ME187,"&gt;0"),Input!$A$6:$HV$6,0),FALSE),0),0))*$D187</f>
        <v>0</v>
      </c>
      <c r="CV187" s="1">
        <f>IF($E187+$I187+$D$7&lt;=CV$22,0,IF(CV$22-$D$7&gt;=$E187,IF(COUNTIF($KZ187:MF187,"&gt;0")&gt;0,VLOOKUP($C187,Input!$A$8:$HV$21,MATCH($CE$21+COUNTIF($KZ187:MF187,"&gt;0"),Input!$A$6:$HV$6,0),FALSE),0),0))*$D187</f>
        <v>0</v>
      </c>
      <c r="CW187" s="1">
        <f>IF($E187+$I187+$D$7&lt;=CW$22,0,IF(CW$22-$D$7&gt;=$E187,IF(COUNTIF($KZ187:MG187,"&gt;0")&gt;0,VLOOKUP($C187,Input!$A$8:$HV$21,MATCH($CE$21+COUNTIF($KZ187:MG187,"&gt;0"),Input!$A$6:$HV$6,0),FALSE),0),0))*$D187</f>
        <v>0</v>
      </c>
      <c r="CX187" s="1">
        <f>IF($E187+$I187+$D$7&lt;=CX$22,0,IF(CX$22-$D$7&gt;=$E187,IF(COUNTIF($KZ187:MH187,"&gt;0")&gt;0,VLOOKUP($C187,Input!$A$8:$HV$21,MATCH($CE$21+COUNTIF($KZ187:MH187,"&gt;0"),Input!$A$6:$HV$6,0),FALSE),0),0))*$D187</f>
        <v>0</v>
      </c>
      <c r="CY187" s="1">
        <f>IF($E187+$I187+$D$7&lt;=CY$22,0,IF(CY$22-$D$7&gt;=$E187,IF(COUNTIF($KZ187:MI187,"&gt;0")&gt;0,VLOOKUP($C187,Input!$A$8:$HV$21,MATCH($CE$21+COUNTIF($KZ187:MI187,"&gt;0"),Input!$A$6:$HV$6,0),FALSE),0),0))*$D187</f>
        <v>0</v>
      </c>
      <c r="CZ187" s="1">
        <f>IF($E187+$I187+$D$7&lt;=CZ$22,0,IF(CZ$22-$D$7&gt;=$E187,IF(COUNTIF($KZ187:MJ187,"&gt;0")&gt;0,VLOOKUP($C187,Input!$A$8:$HV$21,MATCH($CE$21+COUNTIF($KZ187:MJ187,"&gt;0"),Input!$A$6:$HV$6,0),FALSE),0),0))*$D187</f>
        <v>0</v>
      </c>
      <c r="DA187" s="1">
        <f>IF($E187+$I187+$D$7&lt;=DA$22,0,IF(DA$22-$D$7&gt;=$E187,IF(COUNTIF($KZ187:MK187,"&gt;0")&gt;0,VLOOKUP($C187,Input!$A$8:$HV$21,MATCH($CE$21+COUNTIF($KZ187:MK187,"&gt;0"),Input!$A$6:$HV$6,0),FALSE),0),0))*$D187</f>
        <v>0</v>
      </c>
      <c r="DB187" s="1">
        <f>IF($E187+$I187+$D$7&lt;=DB$22,0,IF(DB$22-$D$7&gt;=$E187,IF(COUNTIF($KZ187:ML187,"&gt;0")&gt;0,VLOOKUP($C187,Input!$A$8:$HV$21,MATCH($CE$21+COUNTIF($KZ187:ML187,"&gt;0"),Input!$A$6:$HV$6,0),FALSE),0),0))*$D187</f>
        <v>0</v>
      </c>
      <c r="DC187" s="1">
        <f>IF($E187+$I187+$D$7&lt;=DC$22,0,IF(DC$22-$D$7&gt;=$E187,IF(COUNTIF($KZ187:MM187,"&gt;0")&gt;0,VLOOKUP($C187,Input!$A$8:$HV$21,MATCH($CE$21+COUNTIF($KZ187:MM187,"&gt;0"),Input!$A$6:$HV$6,0),FALSE),0),0))*$D187</f>
        <v>0</v>
      </c>
      <c r="DD187" s="1">
        <f>IF($E187+$I187+$D$7&lt;=DD$22,0,IF(DD$22-$D$7&gt;=$E187,IF(COUNTIF($KZ187:MN187,"&gt;0")&gt;0,VLOOKUP($C187,Input!$A$8:$HV$21,MATCH($CE$21+COUNTIF($KZ187:MN187,"&gt;0"),Input!$A$6:$HV$6,0),FALSE),0),0))*$D187</f>
        <v>0</v>
      </c>
      <c r="DE187" s="1">
        <f>IF($E187+$I187+$D$7&lt;=DE$22,0,IF(DE$22-$D$7&gt;=$E187,IF(COUNTIF($KZ187:MO187,"&gt;0")&gt;0,VLOOKUP($C187,Input!$A$8:$HV$21,MATCH($CE$21+COUNTIF($KZ187:MO187,"&gt;0"),Input!$A$6:$HV$6,0),FALSE),0),0))*$D187</f>
        <v>0</v>
      </c>
      <c r="DF187" s="1">
        <f>IF($E187+$I187+$D$7&lt;=DF$22,0,IF(DF$22-$D$7&gt;=$E187,IF(COUNTIF($KZ187:MP187,"&gt;0")&gt;0,VLOOKUP($C187,Input!$A$8:$HV$21,MATCH($CE$21+COUNTIF($KZ187:MP187,"&gt;0"),Input!$A$6:$HV$6,0),FALSE),0),0))*$D187</f>
        <v>0</v>
      </c>
      <c r="DG187" s="1">
        <f>IF($E187+$I187+$D$7&lt;=DG$22,0,IF(DG$22-$D$7&gt;=$E187,IF(COUNTIF($KZ187:MQ187,"&gt;0")&gt;0,VLOOKUP($C187,Input!$A$8:$HV$21,MATCH($CE$21+COUNTIF($KZ187:MQ187,"&gt;0"),Input!$A$6:$HV$6,0),FALSE),0),0))*$D187</f>
        <v>0</v>
      </c>
      <c r="DH187" s="1">
        <f>IF($E187+$I187+$D$7&lt;=DH$22,0,IF(DH$22-$D$7&gt;=$E187,IF(COUNTIF($KZ187:MR187,"&gt;0")&gt;0,VLOOKUP($C187,Input!$A$8:$HV$21,MATCH($CE$21+COUNTIF($KZ187:MR187,"&gt;0"),Input!$A$6:$HV$6,0),FALSE),0),0))*$D187</f>
        <v>0</v>
      </c>
      <c r="DI187" s="1">
        <f>IF($E187+$I187+$D$7&lt;=DI$22,0,IF(DI$22-$D$7&gt;=$E187,IF(COUNTIF($KZ187:MS187,"&gt;0")&gt;0,VLOOKUP($C187,Input!$A$8:$HV$21,MATCH($CE$21+COUNTIF($KZ187:MS187,"&gt;0"),Input!$A$6:$HV$6,0),FALSE),0),0))*$D187</f>
        <v>0</v>
      </c>
      <c r="DJ187" s="1">
        <f>IF($E187+$I187+$D$7&lt;=DJ$22,0,IF(DJ$22-$D$7&gt;=$E187,IF(COUNTIF($KZ187:MT187,"&gt;0")&gt;0,VLOOKUP($C187,Input!$A$8:$HV$21,MATCH($CE$21+COUNTIF($KZ187:MT187,"&gt;0"),Input!$A$6:$HV$6,0),FALSE),0),0))*$D187</f>
        <v>0</v>
      </c>
      <c r="DK187" s="1">
        <f>IF($E187+$I187+$D$7&lt;=DK$22,0,IF(DK$22-$D$7&gt;=$E187,IF(COUNTIF($KZ187:MU187,"&gt;0")&gt;0,VLOOKUP($C187,Input!$A$8:$HV$21,MATCH($CE$21+COUNTIF($KZ187:MU187,"&gt;0"),Input!$A$6:$HV$6,0),FALSE),0),0))*$D187</f>
        <v>0</v>
      </c>
      <c r="DL187" s="1">
        <f>IF($E187+$I187+$D$7&lt;=DL$22,0,IF(DL$22-$D$7&gt;=$E187,IF(COUNTIF($KZ187:MV187,"&gt;0")&gt;0,VLOOKUP($C187,Input!$A$8:$HV$21,MATCH($CE$21+COUNTIF($KZ187:MV187,"&gt;0"),Input!$A$6:$HV$6,0),FALSE),0),0))*$D187</f>
        <v>0</v>
      </c>
      <c r="DM187" s="1">
        <f>IF($E187+$I187+$D$7&lt;=DM$22,0,IF(DM$22-$D$7&gt;=$E187,IF(COUNTIF($KZ187:MW187,"&gt;0")&gt;0,VLOOKUP($C187,Input!$A$8:$HV$21,MATCH($CE$21+COUNTIF($KZ187:MW187,"&gt;0"),Input!$A$6:$HV$6,0),FALSE),0),0))*$D187</f>
        <v>0</v>
      </c>
      <c r="DN187" s="1">
        <f>IF($E187+$I187+$D$7&lt;=DN$22,0,IF(DN$22-$D$7&gt;=$E187,IF(COUNTIF($KZ187:MX187,"&gt;0")&gt;0,VLOOKUP($C187,Input!$A$8:$HV$21,MATCH($CE$21+COUNTIF($KZ187:MX187,"&gt;0"),Input!$A$6:$HV$6,0),FALSE),0),0))*$D187</f>
        <v>0</v>
      </c>
      <c r="DP187" t="str">
        <f>+VLOOKUP($C187,Input!$A$8:$GZ$39,MATCH(DP$21,Input!$A$6:$GZ$6,0),FALSE)</f>
        <v>Bus Maintenance at 0.85/mile</v>
      </c>
      <c r="DQ187" s="1">
        <f>IF($E187+$I187+$D$7&lt;=DQ$22,0,IF(DQ$22-$D$7&gt;=$E187,IF(COUNTIF($KZ187:LP187,"&gt;0")&gt;0,VLOOKUP($C187,Input!$A$8:$HV$21,MATCH($DP$21+COUNTIF($KZ187:LP187,"&gt;0"),Input!$A$6:$HV$6,0),FALSE),0),0))*$D187*$F187</f>
        <v>0</v>
      </c>
      <c r="DR187" s="1">
        <f>IF($E187+$I187+$D$7&lt;=DR$22,0,IF(DR$22-$D$7&gt;=$E187,IF(COUNTIF($KZ187:LQ187,"&gt;0")&gt;0,VLOOKUP($C187,Input!$A$8:$HV$21,MATCH($DP$21+COUNTIF($KZ187:LQ187,"&gt;0"),Input!$A$6:$HV$6,0),FALSE),0),0))*$D187*$F187</f>
        <v>0</v>
      </c>
      <c r="DS187" s="1">
        <f>IF($E187+$I187+$D$7&lt;=DS$22,0,IF(DS$22-$D$7&gt;=$E187,IF(COUNTIF($KZ187:LR187,"&gt;0")&gt;0,VLOOKUP($C187,Input!$A$8:$HV$21,MATCH($DP$21+COUNTIF($KZ187:LR187,"&gt;0"),Input!$A$6:$HV$6,0),FALSE),0),0))*$D187*$F187</f>
        <v>0</v>
      </c>
      <c r="DT187" s="1">
        <f>IF($E187+$I187+$D$7&lt;=DT$22,0,IF(DT$22-$D$7&gt;=$E187,IF(COUNTIF($KZ187:LS187,"&gt;0")&gt;0,VLOOKUP($C187,Input!$A$8:$HV$21,MATCH($DP$21+COUNTIF($KZ187:LS187,"&gt;0"),Input!$A$6:$HV$6,0),FALSE),0),0))*$D187*$F187</f>
        <v>0</v>
      </c>
      <c r="DU187" s="1">
        <f>IF($E187+$I187+$D$7&lt;=DU$22,0,IF(DU$22-$D$7&gt;=$E187,IF(COUNTIF($KZ187:LT187,"&gt;0")&gt;0,VLOOKUP($C187,Input!$A$8:$HV$21,MATCH($DP$21+COUNTIF($KZ187:LT187,"&gt;0"),Input!$A$6:$HV$6,0),FALSE),0),0))*$D187*$F187</f>
        <v>0</v>
      </c>
      <c r="DV187" s="1">
        <f>IF($E187+$I187+$D$7&lt;=DV$22,0,IF(DV$22-$D$7&gt;=$E187,IF(COUNTIF($KZ187:LU187,"&gt;0")&gt;0,VLOOKUP($C187,Input!$A$8:$HV$21,MATCH($DP$21+COUNTIF($KZ187:LU187,"&gt;0"),Input!$A$6:$HV$6,0),FALSE),0),0))*$D187*$F187</f>
        <v>0</v>
      </c>
      <c r="DW187" s="1">
        <f>IF($E187+$I187+$D$7&lt;=DW$22,0,IF(DW$22-$D$7&gt;=$E187,IF(COUNTIF($KZ187:LV187,"&gt;0")&gt;0,VLOOKUP($C187,Input!$A$8:$HV$21,MATCH($DP$21+COUNTIF($KZ187:LV187,"&gt;0"),Input!$A$6:$HV$6,0),FALSE),0),0))*$D187*$F187</f>
        <v>0</v>
      </c>
      <c r="DX187" s="1">
        <f>IF($E187+$I187+$D$7&lt;=DX$22,0,IF(DX$22-$D$7&gt;=$E187,IF(COUNTIF($KZ187:LW187,"&gt;0")&gt;0,VLOOKUP($C187,Input!$A$8:$HV$21,MATCH($DP$21+COUNTIF($KZ187:LW187,"&gt;0"),Input!$A$6:$HV$6,0),FALSE),0),0))*$D187*$F187</f>
        <v>0</v>
      </c>
      <c r="DY187" s="1">
        <f>IF($E187+$I187+$D$7&lt;=DY$22,0,IF(DY$22-$D$7&gt;=$E187,IF(COUNTIF($KZ187:LX187,"&gt;0")&gt;0,VLOOKUP($C187,Input!$A$8:$HV$21,MATCH($DP$21+COUNTIF($KZ187:LX187,"&gt;0"),Input!$A$6:$HV$6,0),FALSE),0),0))*$D187*$F187</f>
        <v>0</v>
      </c>
      <c r="DZ187" s="1">
        <f>IF($E187+$I187+$D$7&lt;=DZ$22,0,IF(DZ$22-$D$7&gt;=$E187,IF(COUNTIF($KZ187:LY187,"&gt;0")&gt;0,VLOOKUP($C187,Input!$A$8:$HV$21,MATCH($DP$21+COUNTIF($KZ187:LY187,"&gt;0"),Input!$A$6:$HV$6,0),FALSE),0),0))*$D187*$F187</f>
        <v>0</v>
      </c>
      <c r="EA187" s="1">
        <f>IF($E187+$I187+$D$7&lt;=EA$22,0,IF(EA$22-$D$7&gt;=$E187,IF(COUNTIF($KZ187:LZ187,"&gt;0")&gt;0,VLOOKUP($C187,Input!$A$8:$HV$21,MATCH($DP$21+COUNTIF($KZ187:LZ187,"&gt;0"),Input!$A$6:$HV$6,0),FALSE),0),0))*$D187*$F187</f>
        <v>0</v>
      </c>
      <c r="EB187" s="1">
        <f>IF($E187+$I187+$D$7&lt;=EB$22,0,IF(EB$22-$D$7&gt;=$E187,IF(COUNTIF($KZ187:MA187,"&gt;0")&gt;0,VLOOKUP($C187,Input!$A$8:$HV$21,MATCH($DP$21+COUNTIF($KZ187:MA187,"&gt;0"),Input!$A$6:$HV$6,0),FALSE),0),0))*$D187*$F187</f>
        <v>0</v>
      </c>
      <c r="EC187" s="1">
        <f>IF($E187+$I187+$D$7&lt;=EC$22,0,IF(EC$22-$D$7&gt;=$E187,IF(COUNTIF($KZ187:MB187,"&gt;0")&gt;0,VLOOKUP($C187,Input!$A$8:$HV$21,MATCH($DP$21+COUNTIF($KZ187:MB187,"&gt;0"),Input!$A$6:$HV$6,0),FALSE),0),0))*$D187*$F187</f>
        <v>0</v>
      </c>
      <c r="ED187" s="1">
        <f>IF($E187+$I187+$D$7&lt;=ED$22,0,IF(ED$22-$D$7&gt;=$E187,IF(COUNTIF($KZ187:MC187,"&gt;0")&gt;0,VLOOKUP($C187,Input!$A$8:$HV$21,MATCH($DP$21+COUNTIF($KZ187:MC187,"&gt;0"),Input!$A$6:$HV$6,0),FALSE),0),0))*$D187*$F187</f>
        <v>0</v>
      </c>
      <c r="EE187" s="1">
        <f>IF($E187+$I187+$D$7&lt;=EE$22,0,IF(EE$22-$D$7&gt;=$E187,IF(COUNTIF($KZ187:MD187,"&gt;0")&gt;0,VLOOKUP($C187,Input!$A$8:$HV$21,MATCH($DP$21+COUNTIF($KZ187:MD187,"&gt;0"),Input!$A$6:$HV$6,0),FALSE),0),0))*$D187*$F187</f>
        <v>0</v>
      </c>
      <c r="EF187" s="1">
        <f>IF($E187+$I187+$D$7&lt;=EF$22,0,IF(EF$22-$D$7&gt;=$E187,IF(COUNTIF($KZ187:ME187,"&gt;0")&gt;0,VLOOKUP($C187,Input!$A$8:$HV$21,MATCH($DP$21+COUNTIF($KZ187:ME187,"&gt;0"),Input!$A$6:$HV$6,0),FALSE),0),0))*$D187*$F187</f>
        <v>0</v>
      </c>
      <c r="EG187" s="1">
        <f>IF($E187+$I187+$D$7&lt;=EG$22,0,IF(EG$22-$D$7&gt;=$E187,IF(COUNTIF($KZ187:MF187,"&gt;0")&gt;0,VLOOKUP($C187,Input!$A$8:$HV$21,MATCH($DP$21+COUNTIF($KZ187:MF187,"&gt;0"),Input!$A$6:$HV$6,0),FALSE),0),0))*$D187*$F187</f>
        <v>0</v>
      </c>
      <c r="EH187" s="1">
        <f>IF($E187+$I187+$D$7&lt;=EH$22,0,IF(EH$22-$D$7&gt;=$E187,IF(COUNTIF($KZ187:MG187,"&gt;0")&gt;0,VLOOKUP($C187,Input!$A$8:$HV$21,MATCH($DP$21+COUNTIF($KZ187:MG187,"&gt;0"),Input!$A$6:$HV$6,0),FALSE),0),0))*$D187*$F187</f>
        <v>0</v>
      </c>
      <c r="EI187" s="1">
        <f>IF($E187+$I187+$D$7&lt;=EI$22,0,IF(EI$22-$D$7&gt;=$E187,IF(COUNTIF($KZ187:MH187,"&gt;0")&gt;0,VLOOKUP($C187,Input!$A$8:$HV$21,MATCH($DP$21+COUNTIF($KZ187:MH187,"&gt;0"),Input!$A$6:$HV$6,0),FALSE),0),0))*$D187*$F187</f>
        <v>0</v>
      </c>
      <c r="EJ187" s="1">
        <f>IF($E187+$I187+$D$7&lt;=EJ$22,0,IF(EJ$22-$D$7&gt;=$E187,IF(COUNTIF($KZ187:MI187,"&gt;0")&gt;0,VLOOKUP($C187,Input!$A$8:$HV$21,MATCH($DP$21+COUNTIF($KZ187:MI187,"&gt;0"),Input!$A$6:$HV$6,0),FALSE),0),0))*$D187*$F187</f>
        <v>0</v>
      </c>
      <c r="EK187" s="1">
        <f>IF($E187+$I187+$D$7&lt;=EK$22,0,IF(EK$22-$D$7&gt;=$E187,IF(COUNTIF($KZ187:MJ187,"&gt;0")&gt;0,VLOOKUP($C187,Input!$A$8:$HV$21,MATCH($DP$21+COUNTIF($KZ187:MJ187,"&gt;0"),Input!$A$6:$HV$6,0),FALSE),0),0))*$D187*$F187</f>
        <v>0</v>
      </c>
      <c r="EL187" s="1">
        <f>IF($E187+$I187+$D$7&lt;=EL$22,0,IF(EL$22-$D$7&gt;=$E187,IF(COUNTIF($KZ187:MK187,"&gt;0")&gt;0,VLOOKUP($C187,Input!$A$8:$HV$21,MATCH($DP$21+COUNTIF($KZ187:MK187,"&gt;0"),Input!$A$6:$HV$6,0),FALSE),0),0))*$D187*$F187</f>
        <v>0</v>
      </c>
      <c r="EM187" s="1">
        <f>IF($E187+$I187+$D$7&lt;=EM$22,0,IF(EM$22-$D$7&gt;=$E187,IF(COUNTIF($KZ187:ML187,"&gt;0")&gt;0,VLOOKUP($C187,Input!$A$8:$HV$21,MATCH($DP$21+COUNTIF($KZ187:ML187,"&gt;0"),Input!$A$6:$HV$6,0),FALSE),0),0))*$D187*$F187</f>
        <v>0</v>
      </c>
      <c r="EN187" s="1">
        <f>IF($E187+$I187+$D$7&lt;=EN$22,0,IF(EN$22-$D$7&gt;=$E187,IF(COUNTIF($KZ187:MM187,"&gt;0")&gt;0,VLOOKUP($C187,Input!$A$8:$HV$21,MATCH($DP$21+COUNTIF($KZ187:MM187,"&gt;0"),Input!$A$6:$HV$6,0),FALSE),0),0))*$D187*$F187</f>
        <v>0</v>
      </c>
      <c r="EO187" s="1">
        <f>IF($E187+$I187+$D$7&lt;=EO$22,0,IF(EO$22-$D$7&gt;=$E187,IF(COUNTIF($KZ187:MN187,"&gt;0")&gt;0,VLOOKUP($C187,Input!$A$8:$HV$21,MATCH($DP$21+COUNTIF($KZ187:MN187,"&gt;0"),Input!$A$6:$HV$6,0),FALSE),0),0))*$D187*$F187</f>
        <v>0</v>
      </c>
      <c r="EP187" s="1">
        <f>IF($E187+$I187+$D$7&lt;=EP$22,0,IF(EP$22-$D$7&gt;=$E187,IF(COUNTIF($KZ187:MO187,"&gt;0")&gt;0,VLOOKUP($C187,Input!$A$8:$HV$21,MATCH($DP$21+COUNTIF($KZ187:MO187,"&gt;0"),Input!$A$6:$HV$6,0),FALSE),0),0))*$D187*$F187</f>
        <v>0</v>
      </c>
      <c r="EQ187" s="1">
        <f>IF($E187+$I187+$D$7&lt;=EQ$22,0,IF(EQ$22-$D$7&gt;=$E187,IF(COUNTIF($KZ187:MP187,"&gt;0")&gt;0,VLOOKUP($C187,Input!$A$8:$HV$21,MATCH($DP$21+COUNTIF($KZ187:MP187,"&gt;0"),Input!$A$6:$HV$6,0),FALSE),0),0))*$D187*$F187</f>
        <v>0</v>
      </c>
      <c r="ER187" s="1">
        <f>IF($E187+$I187+$D$7&lt;=ER$22,0,IF(ER$22-$D$7&gt;=$E187,IF(COUNTIF($KZ187:MQ187,"&gt;0")&gt;0,VLOOKUP($C187,Input!$A$8:$HV$21,MATCH($DP$21+COUNTIF($KZ187:MQ187,"&gt;0"),Input!$A$6:$HV$6,0),FALSE),0),0))*$D187*$F187</f>
        <v>0</v>
      </c>
      <c r="ES187" s="1">
        <f>IF($E187+$I187+$D$7&lt;=ES$22,0,IF(ES$22-$D$7&gt;=$E187,IF(COUNTIF($KZ187:MR187,"&gt;0")&gt;0,VLOOKUP($C187,Input!$A$8:$HV$21,MATCH($DP$21+COUNTIF($KZ187:MR187,"&gt;0"),Input!$A$6:$HV$6,0),FALSE),0),0))*$D187*$F187</f>
        <v>0</v>
      </c>
      <c r="ET187" s="1">
        <f>IF($E187+$I187+$D$7&lt;=ET$22,0,IF(ET$22-$D$7&gt;=$E187,IF(COUNTIF($KZ187:MS187,"&gt;0")&gt;0,VLOOKUP($C187,Input!$A$8:$HV$21,MATCH($DP$21+COUNTIF($KZ187:MS187,"&gt;0"),Input!$A$6:$HV$6,0),FALSE),0),0))*$D187*$F187</f>
        <v>0</v>
      </c>
      <c r="EU187" s="1">
        <f>IF($E187+$I187+$D$7&lt;=EU$22,0,IF(EU$22-$D$7&gt;=$E187,IF(COUNTIF($KZ187:MT187,"&gt;0")&gt;0,VLOOKUP($C187,Input!$A$8:$HV$21,MATCH($DP$21+COUNTIF($KZ187:MT187,"&gt;0"),Input!$A$6:$HV$6,0),FALSE),0),0))*$D187*$F187</f>
        <v>0</v>
      </c>
      <c r="EV187" s="1">
        <f>IF($E187+$I187+$D$7&lt;=EV$22,0,IF(EV$22-$D$7&gt;=$E187,IF(COUNTIF($KZ187:MU187,"&gt;0")&gt;0,VLOOKUP($C187,Input!$A$8:$HV$21,MATCH($DP$21+COUNTIF($KZ187:MU187,"&gt;0"),Input!$A$6:$HV$6,0),FALSE),0),0))*$D187*$F187</f>
        <v>0</v>
      </c>
      <c r="EW187" s="1">
        <f>IF($E187+$I187+$D$7&lt;=EW$22,0,IF(EW$22-$D$7&gt;=$E187,IF(COUNTIF($KZ187:MV187,"&gt;0")&gt;0,VLOOKUP($C187,Input!$A$8:$HV$21,MATCH($DP$21+COUNTIF($KZ187:MV187,"&gt;0"),Input!$A$6:$HV$6,0),FALSE),0),0))*$D187*$F187</f>
        <v>0</v>
      </c>
      <c r="EX187" s="1">
        <f>IF($E187+$I187+$D$7&lt;=EX$22,0,IF(EX$22-$D$7&gt;=$E187,IF(COUNTIF($KZ187:MW187,"&gt;0")&gt;0,VLOOKUP($C187,Input!$A$8:$HV$21,MATCH($DP$21+COUNTIF($KZ187:MW187,"&gt;0"),Input!$A$6:$HV$6,0),FALSE),0),0))*$D187*$F187</f>
        <v>0</v>
      </c>
      <c r="EY187" s="1">
        <f>IF($E187+$I187+$D$7&lt;=EY$22,0,IF(EY$22-$D$7&gt;=$E187,IF(COUNTIF($KZ187:MX187,"&gt;0")&gt;0,VLOOKUP($C187,Input!$A$8:$HV$21,MATCH($DP$21+COUNTIF($KZ187:MX187,"&gt;0"),Input!$A$6:$HV$6,0),FALSE),0),0))*$D187*$F187</f>
        <v>0</v>
      </c>
      <c r="EZ187" s="1"/>
      <c r="FA187" t="str">
        <f>VLOOKUP($C187,Input!$A$8:$GZ$39,MATCH(FA$21,Input!$A$6:$GZ$6,0),FALSE)</f>
        <v>NA</v>
      </c>
      <c r="FB187">
        <f>IF((VLOOKUP($C187,Input!$A$8:$GZ$39,MATCH(FB$21,Input!$A$6:$GZ$6,0),FALSE))="Y",$D187/VLOOKUP($C187,Input!$A$8:$GZ$39,MATCH(FC$21,Input!$A$6:$GZ$6,0),FALSE),0)</f>
        <v>0</v>
      </c>
      <c r="FC187">
        <f>IF((VLOOKUP($C187,Input!$A$8:$GZ$39,MATCH(FB$21,Input!$A$6:$GZ$6,0),FALSE))="Y",0,IF((VLOOKUP($C187,Input!$A$8:$GZ$39,MATCH(FC$21,Input!$A$6:$GZ$6,0),FALSE))&gt;0,$D187/VLOOKUP($C187,Input!$A$8:$GZ$39,MATCH(FC$21,Input!$A$6:$GZ$6,0),FALSE),0))</f>
        <v>0</v>
      </c>
      <c r="FD187" s="1">
        <f>+IF($E187=FD$22,VLOOKUP($C187,Input!$A$8:$GZ$39,MATCH(FD$21,Input!$A$6:$GZ$6,0),FALSE),0)*IF(FD$110&gt;=MAX(FC$110:$FD$110),MIN((FD$110-MAX(FC$110:$FD$110)),(FD$110-FC$110)),0)+IF($E187=FD$22,VLOOKUP($C187,Input!$A$8:$GZ$39,MATCH(FD$21,Input!$A$6:$GZ$6,0),FALSE),0)*IF(FD$109&gt;=MAX(FC$109:$FD$109),MIN((FD$109-MAX(FC$109:$FD$109)),(FD$109-FC$109)),0)</f>
        <v>0</v>
      </c>
      <c r="FE187" s="1">
        <f>+IF($E187=FE$22,VLOOKUP($C187,Input!$A$8:$GZ$39,MATCH(FE$21,Input!$A$6:$GZ$6,0),FALSE),0)*IF(FE$110&gt;=MAX(FD$110:$FD$110),MIN((FE$110-MAX(FD$110:$FD$110)),(FE$110-FD$110)),0)+IF($E187=FE$22,VLOOKUP($C187,Input!$A$8:$GZ$39,MATCH(FE$21,Input!$A$6:$GZ$6,0),FALSE),0)*IF(FE$109&gt;=MAX(FD$109:$FD$109),MIN((FE$109-MAX(FD$109:$FD$109)),(FE$109-FD$109)),0)</f>
        <v>0</v>
      </c>
      <c r="FF187" s="1">
        <f>+IF($E187=FF$22,VLOOKUP($C187,Input!$A$8:$GZ$39,MATCH(FF$21,Input!$A$6:$GZ$6,0),FALSE),0)*IF(FF$110&gt;=MAX($FD$110:FE$110),MIN((FF$110-MAX($FD$110:FE$110)),(FF$110-FE$110)),0)+IF($E187=FF$22,VLOOKUP($C187,Input!$A$8:$GZ$39,MATCH(FF$21,Input!$A$6:$GZ$6,0),FALSE),0)*IF(FF$109&gt;=MAX($FD$109:FE$109),MIN((FF$109-MAX($FD$109:FE$109)),(FF$109-FE$109)),0)</f>
        <v>0</v>
      </c>
      <c r="FG187" s="1">
        <f>+IF($E187=FG$22,VLOOKUP($C187,Input!$A$8:$GZ$39,MATCH(FG$21,Input!$A$6:$GZ$6,0),FALSE),0)*IF(FG$110&gt;=MAX($FD$110:FF$110),MIN((FG$110-MAX($FD$110:FF$110)),(FG$110-FF$110)),0)+IF($E187=FG$22,VLOOKUP($C187,Input!$A$8:$GZ$39,MATCH(FG$21,Input!$A$6:$GZ$6,0),FALSE),0)*IF(FG$109&gt;=MAX($FD$109:FF$109),MIN((FG$109-MAX($FD$109:FF$109)),(FG$109-FF$109)),0)</f>
        <v>0</v>
      </c>
      <c r="FH187" s="1">
        <f>+IF($E187=FH$22,VLOOKUP($C187,Input!$A$8:$GZ$39,MATCH(FH$21,Input!$A$6:$GZ$6,0),FALSE),0)*IF(FH$110&gt;=MAX($FD$110:FG$110),MIN((FH$110-MAX($FD$110:FG$110)),(FH$110-FG$110)),0)+IF($E187=FH$22,VLOOKUP($C187,Input!$A$8:$GZ$39,MATCH(FH$21,Input!$A$6:$GZ$6,0),FALSE),0)*IF(FH$109&gt;=MAX($FD$109:FG$109),MIN((FH$109-MAX($FD$109:FG$109)),(FH$109-FG$109)),0)</f>
        <v>0</v>
      </c>
      <c r="FI187" s="1">
        <f>+IF($E187=FI$22,VLOOKUP($C187,Input!$A$8:$GZ$39,MATCH(FI$21,Input!$A$6:$GZ$6,0),FALSE),0)*IF(FI$110&gt;=MAX($FD$110:FH$110),MIN((FI$110-MAX($FD$110:FH$110)),(FI$110-FH$110)),0)+IF($E187=FI$22,VLOOKUP($C187,Input!$A$8:$GZ$39,MATCH(FI$21,Input!$A$6:$GZ$6,0),FALSE),0)*IF(FI$109&gt;=MAX($FD$109:FH$109),MIN((FI$109-MAX($FD$109:FH$109)),(FI$109-FH$109)),0)</f>
        <v>0</v>
      </c>
      <c r="FJ187" s="1">
        <f>+IF($E187=FJ$22,VLOOKUP($C187,Input!$A$8:$GZ$39,MATCH(FJ$21,Input!$A$6:$GZ$6,0),FALSE),0)*IF(FJ$110&gt;=MAX($FD$110:FI$110),MIN((FJ$110-MAX($FD$110:FI$110)),(FJ$110-FI$110)),0)+IF($E187=FJ$22,VLOOKUP($C187,Input!$A$8:$GZ$39,MATCH(FJ$21,Input!$A$6:$GZ$6,0),FALSE),0)*IF(FJ$109&gt;=MAX($FD$109:FI$109),MIN((FJ$109-MAX($FD$109:FI$109)),(FJ$109-FI$109)),0)</f>
        <v>0</v>
      </c>
      <c r="FK187" s="1">
        <f>+IF($E187=FK$22,VLOOKUP($C187,Input!$A$8:$GZ$39,MATCH(FK$21,Input!$A$6:$GZ$6,0),FALSE),0)*IF(FK$110&gt;=MAX($FD$110:FJ$110),MIN((FK$110-MAX($FD$110:FJ$110)),(FK$110-FJ$110)),0)+IF($E187=FK$22,VLOOKUP($C187,Input!$A$8:$GZ$39,MATCH(FK$21,Input!$A$6:$GZ$6,0),FALSE),0)*IF(FK$109&gt;=MAX($FD$109:FJ$109),MIN((FK$109-MAX($FD$109:FJ$109)),(FK$109-FJ$109)),0)</f>
        <v>0</v>
      </c>
      <c r="FL187" s="1">
        <f>+IF($E187=FL$22,VLOOKUP($C187,Input!$A$8:$GZ$39,MATCH(FL$21,Input!$A$6:$GZ$6,0),FALSE),0)*IF(FL$110&gt;=MAX($FD$110:FK$110),MIN((FL$110-MAX($FD$110:FK$110)),(FL$110-FK$110)),0)+IF($E187=FL$22,VLOOKUP($C187,Input!$A$8:$GZ$39,MATCH(FL$21,Input!$A$6:$GZ$6,0),FALSE),0)*IF(FL$109&gt;=MAX($FD$109:FK$109),MIN((FL$109-MAX($FD$109:FK$109)),(FL$109-FK$109)),0)</f>
        <v>0</v>
      </c>
      <c r="FM187" s="1">
        <f>+IF($E187=FM$22,VLOOKUP($C187,Input!$A$8:$GZ$39,MATCH(FM$21,Input!$A$6:$GZ$6,0),FALSE),0)*IF(FM$110&gt;=MAX($FD$110:FL$110),MIN((FM$110-MAX($FD$110:FL$110)),(FM$110-FL$110)),0)+IF($E187=FM$22,VLOOKUP($C187,Input!$A$8:$GZ$39,MATCH(FM$21,Input!$A$6:$GZ$6,0),FALSE),0)*IF(FM$109&gt;=MAX($FD$109:FL$109),MIN((FM$109-MAX($FD$109:FL$109)),(FM$109-FL$109)),0)</f>
        <v>0</v>
      </c>
      <c r="FN187" s="1">
        <f>+IF($E187=FN$22,VLOOKUP($C187,Input!$A$8:$GZ$39,MATCH(FN$21,Input!$A$6:$GZ$6,0),FALSE),0)*IF(FN$110&gt;=MAX($FD$110:FM$110),MIN((FN$110-MAX($FD$110:FM$110)),(FN$110-FM$110)),0)+IF($E187=FN$22,VLOOKUP($C187,Input!$A$8:$GZ$39,MATCH(FN$21,Input!$A$6:$GZ$6,0),FALSE),0)*IF(FN$109&gt;=MAX($FD$109:FM$109),MIN((FN$109-MAX($FD$109:FM$109)),(FN$109-FM$109)),0)</f>
        <v>0</v>
      </c>
      <c r="FO187" s="1">
        <f>+IF($E187=FO$22,VLOOKUP($C187,Input!$A$8:$GZ$39,MATCH(FO$21,Input!$A$6:$GZ$6,0),FALSE),0)*IF(FO$110&gt;=MAX($FD$110:FN$110),MIN((FO$110-MAX($FD$110:FN$110)),(FO$110-FN$110)),0)+IF($E187=FO$22,VLOOKUP($C187,Input!$A$8:$GZ$39,MATCH(FO$21,Input!$A$6:$GZ$6,0),FALSE),0)*IF(FO$109&gt;=MAX($FD$109:FN$109),MIN((FO$109-MAX($FD$109:FN$109)),(FO$109-FN$109)),0)</f>
        <v>0</v>
      </c>
      <c r="FP187" s="1">
        <f>+IF($E187=FP$22,VLOOKUP($C187,Input!$A$8:$GZ$39,MATCH(FP$21,Input!$A$6:$GZ$6,0),FALSE),0)*IF(FP$110&gt;=MAX($FD$110:FO$110),MIN((FP$110-MAX($FD$110:FO$110)),(FP$110-FO$110)),0)+IF($E187=FP$22,VLOOKUP($C187,Input!$A$8:$GZ$39,MATCH(FP$21,Input!$A$6:$GZ$6,0),FALSE),0)*IF(FP$109&gt;=MAX($FD$109:FO$109),MIN((FP$109-MAX($FD$109:FO$109)),(FP$109-FO$109)),0)</f>
        <v>0</v>
      </c>
      <c r="FQ187" s="1">
        <f>+IF($E187=FQ$22,VLOOKUP($C187,Input!$A$8:$GZ$39,MATCH(FQ$21,Input!$A$6:$GZ$6,0),FALSE),0)*IF(FQ$110&gt;=MAX($FD$110:FP$110),MIN((FQ$110-MAX($FD$110:FP$110)),(FQ$110-FP$110)),0)+IF($E187=FQ$22,VLOOKUP($C187,Input!$A$8:$GZ$39,MATCH(FQ$21,Input!$A$6:$GZ$6,0),FALSE),0)*IF(FQ$109&gt;=MAX($FD$109:FP$109),MIN((FQ$109-MAX($FD$109:FP$109)),(FQ$109-FP$109)),0)</f>
        <v>0</v>
      </c>
      <c r="FR187" s="1">
        <f>+IF($E187=FR$22,VLOOKUP($C187,Input!$A$8:$GZ$39,MATCH(FR$21,Input!$A$6:$GZ$6,0),FALSE),0)*IF(FR$110&gt;=MAX($FD$110:FQ$110),MIN((FR$110-MAX($FD$110:FQ$110)),(FR$110-FQ$110)),0)+IF($E187=FR$22,VLOOKUP($C187,Input!$A$8:$GZ$39,MATCH(FR$21,Input!$A$6:$GZ$6,0),FALSE),0)*IF(FR$109&gt;=MAX($FD$109:FQ$109),MIN((FR$109-MAX($FD$109:FQ$109)),(FR$109-FQ$109)),0)</f>
        <v>0</v>
      </c>
      <c r="FS187" s="1">
        <f>+IF($E187=FS$22,VLOOKUP($C187,Input!$A$8:$GZ$39,MATCH(FS$21,Input!$A$6:$GZ$6,0),FALSE),0)*IF(FS$110&gt;=MAX($FD$110:FR$110),MIN((FS$110-MAX($FD$110:FR$110)),(FS$110-FR$110)),0)+IF($E187=FS$22,VLOOKUP($C187,Input!$A$8:$GZ$39,MATCH(FS$21,Input!$A$6:$GZ$6,0),FALSE),0)*IF(FS$109&gt;=MAX($FD$109:FR$109),MIN((FS$109-MAX($FD$109:FR$109)),(FS$109-FR$109)),0)</f>
        <v>0</v>
      </c>
      <c r="FT187" s="1">
        <f>+IF($E187=FT$22,VLOOKUP($C187,Input!$A$8:$GZ$39,MATCH(FT$21,Input!$A$6:$GZ$6,0),FALSE),0)*IF(FT$110&gt;=MAX($FD$110:FS$110),MIN((FT$110-MAX($FD$110:FS$110)),(FT$110-FS$110)),0)+IF($E187=FT$22,VLOOKUP($C187,Input!$A$8:$GZ$39,MATCH(FT$21,Input!$A$6:$GZ$6,0),FALSE),0)*IF(FT$109&gt;=MAX($FD$109:FS$109),MIN((FT$109-MAX($FD$109:FS$109)),(FT$109-FS$109)),0)</f>
        <v>0</v>
      </c>
      <c r="FU187" s="1">
        <f>+IF($E187=FU$22,VLOOKUP($C187,Input!$A$8:$GZ$39,MATCH(FU$21,Input!$A$6:$GZ$6,0),FALSE),0)*IF(FU$110&gt;=MAX($FD$110:FT$110),MIN((FU$110-MAX($FD$110:FT$110)),(FU$110-FT$110)),0)+IF($E187=FU$22,VLOOKUP($C187,Input!$A$8:$GZ$39,MATCH(FU$21,Input!$A$6:$GZ$6,0),FALSE),0)*IF(FU$109&gt;=MAX($FD$109:FT$109),MIN((FU$109-MAX($FD$109:FT$109)),(FU$109-FT$109)),0)</f>
        <v>0</v>
      </c>
      <c r="FV187" s="1">
        <f>+IF($E187=FV$22,VLOOKUP($C187,Input!$A$8:$GZ$39,MATCH(FV$21,Input!$A$6:$GZ$6,0),FALSE),0)*IF(FV$110&gt;=MAX($FD$110:FU$110),MIN((FV$110-MAX($FD$110:FU$110)),(FV$110-FU$110)),0)+IF($E187=FV$22,VLOOKUP($C187,Input!$A$8:$GZ$39,MATCH(FV$21,Input!$A$6:$GZ$6,0),FALSE),0)*IF(FV$109&gt;=MAX($FD$109:FU$109),MIN((FV$109-MAX($FD$109:FU$109)),(FV$109-FU$109)),0)</f>
        <v>0</v>
      </c>
      <c r="FW187" s="1">
        <f>+IF($E187=FW$22,VLOOKUP($C187,Input!$A$8:$GZ$39,MATCH(FW$21,Input!$A$6:$GZ$6,0),FALSE),0)*IF(FW$110&gt;=MAX($FD$110:FV$110),MIN((FW$110-MAX($FD$110:FV$110)),(FW$110-FV$110)),0)+IF($E187=FW$22,VLOOKUP($C187,Input!$A$8:$GZ$39,MATCH(FW$21,Input!$A$6:$GZ$6,0),FALSE),0)*IF(FW$109&gt;=MAX($FD$109:FV$109),MIN((FW$109-MAX($FD$109:FV$109)),(FW$109-FV$109)),0)</f>
        <v>0</v>
      </c>
      <c r="FX187" s="1">
        <f>+IF($E187=FX$22,VLOOKUP($C187,Input!$A$8:$GZ$39,MATCH(FX$21,Input!$A$6:$GZ$6,0),FALSE),0)*IF(FX$110&gt;=MAX($FD$110:FW$110),MIN((FX$110-MAX($FD$110:FW$110)),(FX$110-FW$110)),0)+IF($E187=FX$22,VLOOKUP($C187,Input!$A$8:$GZ$39,MATCH(FX$21,Input!$A$6:$GZ$6,0),FALSE),0)*IF(FX$109&gt;=MAX($FD$109:FW$109),MIN((FX$109-MAX($FD$109:FW$109)),(FX$109-FW$109)),0)</f>
        <v>0</v>
      </c>
      <c r="FY187" s="1">
        <f>+IF($E187=FY$22,VLOOKUP($C187,Input!$A$8:$GZ$39,MATCH(FY$21,Input!$A$6:$GZ$6,0),FALSE),0)*IF(FY$110&gt;=MAX($FD$110:FX$110),MIN((FY$110-MAX($FD$110:FX$110)),(FY$110-FX$110)),0)+IF($E187=FY$22,VLOOKUP($C187,Input!$A$8:$GZ$39,MATCH(FY$21,Input!$A$6:$GZ$6,0),FALSE),0)*IF(FY$109&gt;=MAX($FD$109:FX$109),MIN((FY$109-MAX($FD$109:FX$109)),(FY$109-FX$109)),0)</f>
        <v>0</v>
      </c>
      <c r="FZ187" s="1">
        <f>+IF($E187=FZ$22,VLOOKUP($C187,Input!$A$8:$GZ$39,MATCH(FZ$21,Input!$A$6:$GZ$6,0),FALSE),0)*IF(FZ$110&gt;=MAX($FD$110:FY$110),MIN((FZ$110-MAX($FD$110:FY$110)),(FZ$110-FY$110)),0)+IF($E187=FZ$22,VLOOKUP($C187,Input!$A$8:$GZ$39,MATCH(FZ$21,Input!$A$6:$GZ$6,0),FALSE),0)*IF(FZ$109&gt;=MAX($FD$109:FY$109),MIN((FZ$109-MAX($FD$109:FY$109)),(FZ$109-FY$109)),0)</f>
        <v>0</v>
      </c>
      <c r="GA187" s="1">
        <f>+IF($E187=GA$22,VLOOKUP($C187,Input!$A$8:$GZ$39,MATCH(GA$21,Input!$A$6:$GZ$6,0),FALSE),0)*IF(GA$110&gt;=MAX($FD$110:FZ$110),MIN((GA$110-MAX($FD$110:FZ$110)),(GA$110-FZ$110)),0)+IF($E187=GA$22,VLOOKUP($C187,Input!$A$8:$GZ$39,MATCH(GA$21,Input!$A$6:$GZ$6,0),FALSE),0)*IF(GA$109&gt;=MAX($FD$109:FZ$109),MIN((GA$109-MAX($FD$109:FZ$109)),(GA$109-FZ$109)),0)</f>
        <v>0</v>
      </c>
      <c r="GB187" s="1">
        <f>+IF($E187=GB$22,VLOOKUP($C187,Input!$A$8:$GZ$39,MATCH(GB$21,Input!$A$6:$GZ$6,0),FALSE),0)*IF(GB$110&gt;=MAX($FD$110:GA$110),MIN((GB$110-MAX($FD$110:GA$110)),(GB$110-GA$110)),0)+IF($E187=GB$22,VLOOKUP($C187,Input!$A$8:$GZ$39,MATCH(GB$21,Input!$A$6:$GZ$6,0),FALSE),0)*IF(GB$109&gt;=MAX($FD$109:GA$109),MIN((GB$109-MAX($FD$109:GA$109)),(GB$109-GA$109)),0)</f>
        <v>0</v>
      </c>
      <c r="GC187" s="1">
        <f>+IF($E187=GC$22,VLOOKUP($C187,Input!$A$8:$GZ$39,MATCH(GC$21,Input!$A$6:$GZ$6,0),FALSE),0)*IF(GC$110&gt;=MAX($FD$110:GB$110),MIN((GC$110-MAX($FD$110:GB$110)),(GC$110-GB$110)),0)+IF($E187=GC$22,VLOOKUP($C187,Input!$A$8:$GZ$39,MATCH(GC$21,Input!$A$6:$GZ$6,0),FALSE),0)*IF(GC$109&gt;=MAX($FD$109:GB$109),MIN((GC$109-MAX($FD$109:GB$109)),(GC$109-GB$109)),0)</f>
        <v>0</v>
      </c>
      <c r="GD187" s="1">
        <f>+IF($E187=GD$22,VLOOKUP($C187,Input!$A$8:$GZ$39,MATCH(GD$21,Input!$A$6:$GZ$6,0),FALSE),0)*IF(GD$110&gt;=MAX($FD$110:GC$110),MIN((GD$110-MAX($FD$110:GC$110)),(GD$110-GC$110)),0)+IF($E187=GD$22,VLOOKUP($C187,Input!$A$8:$GZ$39,MATCH(GD$21,Input!$A$6:$GZ$6,0),FALSE),0)*IF(GD$109&gt;=MAX($FD$109:GC$109),MIN((GD$109-MAX($FD$109:GC$109)),(GD$109-GC$109)),0)</f>
        <v>0</v>
      </c>
      <c r="GE187" s="1">
        <f>+IF($E187=GE$22,VLOOKUP($C187,Input!$A$8:$GZ$39,MATCH(GE$21,Input!$A$6:$GZ$6,0),FALSE),0)*IF(GE$110&gt;=MAX($FD$110:GD$110),MIN((GE$110-MAX($FD$110:GD$110)),(GE$110-GD$110)),0)+IF($E187=GE$22,VLOOKUP($C187,Input!$A$8:$GZ$39,MATCH(GE$21,Input!$A$6:$GZ$6,0),FALSE),0)*IF(GE$109&gt;=MAX($FD$109:GD$109),MIN((GE$109-MAX($FD$109:GD$109)),(GE$109-GD$109)),0)</f>
        <v>0</v>
      </c>
      <c r="GF187" s="1">
        <f>+IF($E187=GF$22,VLOOKUP($C187,Input!$A$8:$GZ$39,MATCH(GF$21,Input!$A$6:$GZ$6,0),FALSE),0)*IF(GF$110&gt;=MAX($FD$110:GE$110),MIN((GF$110-MAX($FD$110:GE$110)),(GF$110-GE$110)),0)+IF($E187=GF$22,VLOOKUP($C187,Input!$A$8:$GZ$39,MATCH(GF$21,Input!$A$6:$GZ$6,0),FALSE),0)*IF(GF$109&gt;=MAX($FD$109:GE$109),MIN((GF$109-MAX($FD$109:GE$109)),(GF$109-GE$109)),0)</f>
        <v>0</v>
      </c>
      <c r="GG187" s="1">
        <f>+IF($E187=GG$22,VLOOKUP($C187,Input!$A$8:$GZ$39,MATCH(GG$21,Input!$A$6:$GZ$6,0),FALSE),0)*IF(GG$110&gt;=MAX($FD$110:GF$110),MIN((GG$110-MAX($FD$110:GF$110)),(GG$110-GF$110)),0)+IF($E187=GG$22,VLOOKUP($C187,Input!$A$8:$GZ$39,MATCH(GG$21,Input!$A$6:$GZ$6,0),FALSE),0)*IF(GG$109&gt;=MAX($FD$109:GF$109),MIN((GG$109-MAX($FD$109:GF$109)),(GG$109-GF$109)),0)</f>
        <v>0</v>
      </c>
      <c r="GH187" s="1">
        <f>+IF($E187=GH$22,VLOOKUP($C187,Input!$A$8:$GZ$39,MATCH(GH$21,Input!$A$6:$GZ$6,0),FALSE),0)*IF(GH$110&gt;=MAX($FD$110:GG$110),MIN((GH$110-MAX($FD$110:GG$110)),(GH$110-GG$110)),0)+IF($E187=GH$22,VLOOKUP($C187,Input!$A$8:$GZ$39,MATCH(GH$21,Input!$A$6:$GZ$6,0),FALSE),0)*IF(GH$109&gt;=MAX($FD$109:GG$109),MIN((GH$109-MAX($FD$109:GG$109)),(GH$109-GG$109)),0)</f>
        <v>0</v>
      </c>
      <c r="GI187" s="1">
        <f>+IF($E187=GI$22,VLOOKUP($C187,Input!$A$8:$GZ$39,MATCH(GI$21,Input!$A$6:$GZ$6,0),FALSE),0)*IF(GI$110&gt;=MAX($FD$110:GH$110),MIN((GI$110-MAX($FD$110:GH$110)),(GI$110-GH$110)),0)+IF($E187=GI$22,VLOOKUP($C187,Input!$A$8:$GZ$39,MATCH(GI$21,Input!$A$6:$GZ$6,0),FALSE),0)*IF(GI$109&gt;=MAX($FD$109:GH$109),MIN((GI$109-MAX($FD$109:GH$109)),(GI$109-GH$109)),0)</f>
        <v>0</v>
      </c>
      <c r="GJ187" s="1">
        <f>+IF($E187=GJ$22,VLOOKUP($C187,Input!$A$8:$GZ$39,MATCH(GJ$21,Input!$A$6:$GZ$6,0),FALSE),0)*IF(GJ$110&gt;=MAX($FD$110:GI$110),MIN((GJ$110-MAX($FD$110:GI$110)),(GJ$110-GI$110)),0)+IF($E187=GJ$22,VLOOKUP($C187,Input!$A$8:$GZ$39,MATCH(GJ$21,Input!$A$6:$GZ$6,0),FALSE),0)*IF(GJ$109&gt;=MAX($FD$109:GI$109),MIN((GJ$109-MAX($FD$109:GI$109)),(GJ$109-GI$109)),0)</f>
        <v>0</v>
      </c>
      <c r="GK187" s="1">
        <f>+IF($E187=GK$22,VLOOKUP($C187,Input!$A$8:$GZ$39,MATCH(GK$21,Input!$A$6:$GZ$6,0),FALSE),0)*IF(GK$110&gt;=MAX($FD$110:GJ$110),MIN((GK$110-MAX($FD$110:GJ$110)),(GK$110-GJ$110)),0)+IF($E187=GK$22,VLOOKUP($C187,Input!$A$8:$GZ$39,MATCH(GK$21,Input!$A$6:$GZ$6,0),FALSE),0)*IF(GK$109&gt;=MAX($FD$109:GJ$109),MIN((GK$109-MAX($FD$109:GJ$109)),(GK$109-GJ$109)),0)</f>
        <v>0</v>
      </c>
      <c r="GL187" s="1">
        <f>+IF($E187=GL$22,VLOOKUP($C187,Input!$A$8:$GZ$39,MATCH(GL$21,Input!$A$6:$GZ$6,0),FALSE),0)*IF(GL$110&gt;=MAX($FD$110:GK$110),MIN((GL$110-MAX($FD$110:GK$110)),(GL$110-GK$110)),0)+IF($E187=GL$22,VLOOKUP($C187,Input!$A$8:$GZ$39,MATCH(GL$21,Input!$A$6:$GZ$6,0),FALSE),0)*IF(GL$109&gt;=MAX($FD$109:GK$109),MIN((GL$109-MAX($FD$109:GK$109)),(GL$109-GK$109)),0)</f>
        <v>0</v>
      </c>
      <c r="GM187" s="42"/>
      <c r="GN187" t="str">
        <f>VLOOKUP($C187,Input!$A$8:$GZ$39,MATCH(GN$21,Input!$A$6:$GZ$6,0),FALSE)</f>
        <v>NA</v>
      </c>
      <c r="GO187">
        <f>IF((VLOOKUP($C187,Input!$A$8:$GZ$39,MATCH(GO$21,Input!$A$6:$GZ$6,0),FALSE))="Y",$D187/VLOOKUP($C187,Input!$A$8:$GZ$39,MATCH(GP$21,Input!$A$6:$GZ$6,0),FALSE),0)</f>
        <v>0</v>
      </c>
      <c r="GP187">
        <f>IF((VLOOKUP($C187,Input!$A$8:$GZ$39,MATCH(GO$21,Input!$A$6:$GZ$6,0),FALSE))="Y",0,IF((VLOOKUP($C187,Input!$A$8:$GZ$39,MATCH(GP$21,Input!$A$6:$GZ$6,0),FALSE))&gt;0,$D187/VLOOKUP($C187,Input!$A$8:$GZ$39,MATCH(GP$21,Input!$A$6:$GZ$6,0),FALSE),0))</f>
        <v>0</v>
      </c>
      <c r="GQ187" s="1">
        <f>+IF($E187=GQ$22,VLOOKUP($C187,Input!$A$8:$GZ$39,MATCH(GQ$21,Input!$A$6:$GZ$6,0),FALSE),0)*IF(GQ$110&gt;=MAX($GP$110:GP$110),MIN((GQ$110-MAX($GP$110:GP$110)),(GQ$110-GP$110)),0)+IF($E187=GQ$22,VLOOKUP($C187,Input!$A$8:$GZ$39,MATCH(GQ$21,Input!$A$6:$GZ$6,0),FALSE),0)*IF(GQ$109&gt;=MAX($GP$109:GP$109),MIN((GQ$109-MAX($GP$109:GP$109)),(GQ$109-GP$109)),0)</f>
        <v>0</v>
      </c>
      <c r="GR187" s="1">
        <f>+IF($E187=GR$22,VLOOKUP($C187,Input!$A$8:$GZ$39,MATCH(GR$21,Input!$A$6:$GZ$6,0),FALSE),0)*IF(GR$110&gt;=MAX($GP$110:GQ$110),MIN((GR$110-MAX($GP$110:GQ$110)),(GR$110-GQ$110)),0)+IF($E187=GR$22,VLOOKUP($C187,Input!$A$8:$GZ$39,MATCH(GR$21,Input!$A$6:$GZ$6,0),FALSE),0)*IF(GR$109&gt;=MAX($GP$109:GQ$109),MIN((GR$109-MAX($GP$109:GQ$109)),(GR$109-GQ$109)),0)</f>
        <v>0</v>
      </c>
      <c r="GS187" s="1">
        <f>+IF($E187=GS$22,VLOOKUP($C187,Input!$A$8:$GZ$39,MATCH(GS$21,Input!$A$6:$GZ$6,0),FALSE),0)*IF(GS$110&gt;=MAX($GP$110:GR$110),MIN((GS$110-MAX($GP$110:GR$110)),(GS$110-GR$110)),0)+IF($E187=GS$22,VLOOKUP($C187,Input!$A$8:$GZ$39,MATCH(GS$21,Input!$A$6:$GZ$6,0),FALSE),0)*IF(GS$109&gt;=MAX($GP$109:GR$109),MIN((GS$109-MAX($GP$109:GR$109)),(GS$109-GR$109)),0)</f>
        <v>0</v>
      </c>
      <c r="GT187" s="1">
        <f>+IF($E187=GT$22,VLOOKUP($C187,Input!$A$8:$GZ$39,MATCH(GT$21,Input!$A$6:$GZ$6,0),FALSE),0)*IF(GT$110&gt;=MAX($GP$110:GS$110),MIN((GT$110-MAX($GP$110:GS$110)),(GT$110-GS$110)),0)+IF($E187=GT$22,VLOOKUP($C187,Input!$A$8:$GZ$39,MATCH(GT$21,Input!$A$6:$GZ$6,0),FALSE),0)*IF(GT$109&gt;=MAX($GP$109:GS$109),MIN((GT$109-MAX($GP$109:GS$109)),(GT$109-GS$109)),0)</f>
        <v>0</v>
      </c>
      <c r="GU187" s="1">
        <f>+IF($E187=GU$22,VLOOKUP($C187,Input!$A$8:$GZ$39,MATCH(GU$21,Input!$A$6:$GZ$6,0),FALSE),0)*IF(GU$110&gt;=MAX($GP$110:GT$110),MIN((GU$110-MAX($GP$110:GT$110)),(GU$110-GT$110)),0)+IF($E187=GU$22,VLOOKUP($C187,Input!$A$8:$GZ$39,MATCH(GU$21,Input!$A$6:$GZ$6,0),FALSE),0)*IF(GU$109&gt;=MAX($GP$109:GT$109),MIN((GU$109-MAX($GP$109:GT$109)),(GU$109-GT$109)),0)</f>
        <v>0</v>
      </c>
      <c r="GV187" s="1">
        <f>+IF($E187=GV$22,VLOOKUP($C187,Input!$A$8:$GZ$39,MATCH(GV$21,Input!$A$6:$GZ$6,0),FALSE),0)*IF(GV$110&gt;=MAX($GP$110:GU$110),MIN((GV$110-MAX($GP$110:GU$110)),(GV$110-GU$110)),0)+IF($E187=GV$22,VLOOKUP($C187,Input!$A$8:$GZ$39,MATCH(GV$21,Input!$A$6:$GZ$6,0),FALSE),0)*IF(GV$109&gt;=MAX($GP$109:GU$109),MIN((GV$109-MAX($GP$109:GU$109)),(GV$109-GU$109)),0)</f>
        <v>0</v>
      </c>
      <c r="GW187" s="1">
        <f>+IF($E187=GW$22,VLOOKUP($C187,Input!$A$8:$GZ$39,MATCH(GW$21,Input!$A$6:$GZ$6,0),FALSE),0)*IF(GW$110&gt;=MAX($GP$110:GV$110),MIN((GW$110-MAX($GP$110:GV$110)),(GW$110-GV$110)),0)+IF($E187=GW$22,VLOOKUP($C187,Input!$A$8:$GZ$39,MATCH(GW$21,Input!$A$6:$GZ$6,0),FALSE),0)*IF(GW$109&gt;=MAX($GP$109:GV$109),MIN((GW$109-MAX($GP$109:GV$109)),(GW$109-GV$109)),0)</f>
        <v>0</v>
      </c>
      <c r="GX187" s="1">
        <f>+IF($E187=GX$22,VLOOKUP($C187,Input!$A$8:$GZ$39,MATCH(GX$21,Input!$A$6:$GZ$6,0),FALSE),0)*IF(GX$110&gt;=MAX($GP$110:GW$110),MIN((GX$110-MAX($GP$110:GW$110)),(GX$110-GW$110)),0)+IF($E187=GX$22,VLOOKUP($C187,Input!$A$8:$GZ$39,MATCH(GX$21,Input!$A$6:$GZ$6,0),FALSE),0)*IF(GX$109&gt;=MAX($GP$109:GW$109),MIN((GX$109-MAX($GP$109:GW$109)),(GX$109-GW$109)),0)</f>
        <v>0</v>
      </c>
      <c r="GY187" s="1">
        <f>+IF($E187=GY$22,VLOOKUP($C187,Input!$A$8:$GZ$39,MATCH(GY$21,Input!$A$6:$GZ$6,0),FALSE),0)*IF(GY$110&gt;=MAX($GP$110:GX$110),MIN((GY$110-MAX($GP$110:GX$110)),(GY$110-GX$110)),0)+IF($E187=GY$22,VLOOKUP($C187,Input!$A$8:$GZ$39,MATCH(GY$21,Input!$A$6:$GZ$6,0),FALSE),0)*IF(GY$109&gt;=MAX($GP$109:GX$109),MIN((GY$109-MAX($GP$109:GX$109)),(GY$109-GX$109)),0)</f>
        <v>0</v>
      </c>
      <c r="GZ187" s="1">
        <f>+IF($E187=GZ$22,VLOOKUP($C187,Input!$A$8:$GZ$39,MATCH(GZ$21,Input!$A$6:$GZ$6,0),FALSE),0)*IF(GZ$110&gt;=MAX($GP$110:GY$110),MIN((GZ$110-MAX($GP$110:GY$110)),(GZ$110-GY$110)),0)+IF($E187=GZ$22,VLOOKUP($C187,Input!$A$8:$GZ$39,MATCH(GZ$21,Input!$A$6:$GZ$6,0),FALSE),0)*IF(GZ$109&gt;=MAX($GP$109:GY$109),MIN((GZ$109-MAX($GP$109:GY$109)),(GZ$109-GY$109)),0)</f>
        <v>0</v>
      </c>
      <c r="HA187" s="1">
        <f>+IF($E187=HA$22,VLOOKUP($C187,Input!$A$8:$GZ$39,MATCH(HA$21,Input!$A$6:$GZ$6,0),FALSE),0)*IF(HA$110&gt;=MAX($GP$110:GZ$110),MIN((HA$110-MAX($GP$110:GZ$110)),(HA$110-GZ$110)),0)+IF($E187=HA$22,VLOOKUP($C187,Input!$A$8:$GZ$39,MATCH(HA$21,Input!$A$6:$GZ$6,0),FALSE),0)*IF(HA$109&gt;=MAX($GP$109:GZ$109),MIN((HA$109-MAX($GP$109:GZ$109)),(HA$109-GZ$109)),0)</f>
        <v>0</v>
      </c>
      <c r="HB187" s="1">
        <f>+IF($E187=HB$22,VLOOKUP($C187,Input!$A$8:$GZ$39,MATCH(HB$21,Input!$A$6:$GZ$6,0),FALSE),0)*IF(HB$110&gt;=MAX($GP$110:HA$110),MIN((HB$110-MAX($GP$110:HA$110)),(HB$110-HA$110)),0)+IF($E187=HB$22,VLOOKUP($C187,Input!$A$8:$GZ$39,MATCH(HB$21,Input!$A$6:$GZ$6,0),FALSE),0)*IF(HB$109&gt;=MAX($GP$109:HA$109),MIN((HB$109-MAX($GP$109:HA$109)),(HB$109-HA$109)),0)</f>
        <v>0</v>
      </c>
      <c r="HC187" s="1">
        <f>+IF($E187=HC$22,VLOOKUP($C187,Input!$A$8:$GZ$39,MATCH(HC$21,Input!$A$6:$GZ$6,0),FALSE),0)*IF(HC$110&gt;=MAX($GP$110:HB$110),MIN((HC$110-MAX($GP$110:HB$110)),(HC$110-HB$110)),0)+IF($E187=HC$22,VLOOKUP($C187,Input!$A$8:$GZ$39,MATCH(HC$21,Input!$A$6:$GZ$6,0),FALSE),0)*IF(HC$109&gt;=MAX($GP$109:HB$109),MIN((HC$109-MAX($GP$109:HB$109)),(HC$109-HB$109)),0)</f>
        <v>0</v>
      </c>
      <c r="HD187" s="1">
        <f>+IF($E187=HD$22,VLOOKUP($C187,Input!$A$8:$GZ$39,MATCH(HD$21,Input!$A$6:$GZ$6,0),FALSE),0)*IF(HD$110&gt;=MAX($GP$110:HC$110),MIN((HD$110-MAX($GP$110:HC$110)),(HD$110-HC$110)),0)+IF($E187=HD$22,VLOOKUP($C187,Input!$A$8:$GZ$39,MATCH(HD$21,Input!$A$6:$GZ$6,0),FALSE),0)*IF(HD$109&gt;=MAX($GP$109:HC$109),MIN((HD$109-MAX($GP$109:HC$109)),(HD$109-HC$109)),0)</f>
        <v>0</v>
      </c>
      <c r="HE187" s="1">
        <f>+IF($E187=HE$22,VLOOKUP($C187,Input!$A$8:$GZ$39,MATCH(HE$21,Input!$A$6:$GZ$6,0),FALSE),0)*IF(HE$110&gt;=MAX($GP$110:HD$110),MIN((HE$110-MAX($GP$110:HD$110)),(HE$110-HD$110)),0)+IF($E187=HE$22,VLOOKUP($C187,Input!$A$8:$GZ$39,MATCH(HE$21,Input!$A$6:$GZ$6,0),FALSE),0)*IF(HE$109&gt;=MAX($GP$109:HD$109),MIN((HE$109-MAX($GP$109:HD$109)),(HE$109-HD$109)),0)</f>
        <v>0</v>
      </c>
      <c r="HF187" s="1">
        <f>+IF($E187=HF$22,VLOOKUP($C187,Input!$A$8:$GZ$39,MATCH(HF$21,Input!$A$6:$GZ$6,0),FALSE),0)*IF(HF$110&gt;=MAX($GP$110:HE$110),MIN((HF$110-MAX($GP$110:HE$110)),(HF$110-HE$110)),0)+IF($E187=HF$22,VLOOKUP($C187,Input!$A$8:$GZ$39,MATCH(HF$21,Input!$A$6:$GZ$6,0),FALSE),0)*IF(HF$109&gt;=MAX($GP$109:HE$109),MIN((HF$109-MAX($GP$109:HE$109)),(HF$109-HE$109)),0)</f>
        <v>0</v>
      </c>
      <c r="HG187" s="1">
        <f>+IF($E187=HG$22,VLOOKUP($C187,Input!$A$8:$GZ$39,MATCH(HG$21,Input!$A$6:$GZ$6,0),FALSE),0)*IF(HG$110&gt;=MAX($GP$110:HF$110),MIN((HG$110-MAX($GP$110:HF$110)),(HG$110-HF$110)),0)+IF($E187=HG$22,VLOOKUP($C187,Input!$A$8:$GZ$39,MATCH(HG$21,Input!$A$6:$GZ$6,0),FALSE),0)*IF(HG$109&gt;=MAX($GP$109:HF$109),MIN((HG$109-MAX($GP$109:HF$109)),(HG$109-HF$109)),0)</f>
        <v>0</v>
      </c>
      <c r="HH187" s="1">
        <f>+IF($E187=HH$22,VLOOKUP($C187,Input!$A$8:$GZ$39,MATCH(HH$21,Input!$A$6:$GZ$6,0),FALSE),0)*IF(HH$110&gt;=MAX($GP$110:HG$110),MIN((HH$110-MAX($GP$110:HG$110)),(HH$110-HG$110)),0)+IF($E187=HH$22,VLOOKUP($C187,Input!$A$8:$GZ$39,MATCH(HH$21,Input!$A$6:$GZ$6,0),FALSE),0)*IF(HH$109&gt;=MAX($GP$109:HG$109),MIN((HH$109-MAX($GP$109:HG$109)),(HH$109-HG$109)),0)</f>
        <v>0</v>
      </c>
      <c r="HI187" s="1">
        <f>+IF($E187=HI$22,VLOOKUP($C187,Input!$A$8:$GZ$39,MATCH(HI$21,Input!$A$6:$GZ$6,0),FALSE),0)*IF(HI$110&gt;=MAX($GP$110:HH$110),MIN((HI$110-MAX($GP$110:HH$110)),(HI$110-HH$110)),0)+IF($E187=HI$22,VLOOKUP($C187,Input!$A$8:$GZ$39,MATCH(HI$21,Input!$A$6:$GZ$6,0),FALSE),0)*IF(HI$109&gt;=MAX($GP$109:HH$109),MIN((HI$109-MAX($GP$109:HH$109)),(HI$109-HH$109)),0)</f>
        <v>0</v>
      </c>
      <c r="HJ187" s="1">
        <f>+IF($E187=HJ$22,VLOOKUP($C187,Input!$A$8:$GZ$39,MATCH(HJ$21,Input!$A$6:$GZ$6,0),FALSE),0)*IF(HJ$110&gt;=MAX($GP$110:HI$110),MIN((HJ$110-MAX($GP$110:HI$110)),(HJ$110-HI$110)),0)+IF($E187=HJ$22,VLOOKUP($C187,Input!$A$8:$GZ$39,MATCH(HJ$21,Input!$A$6:$GZ$6,0),FALSE),0)*IF(HJ$109&gt;=MAX($GP$109:HI$109),MIN((HJ$109-MAX($GP$109:HI$109)),(HJ$109-HI$109)),0)</f>
        <v>0</v>
      </c>
      <c r="HK187" s="1">
        <f>+IF($E187=HK$22,VLOOKUP($C187,Input!$A$8:$GZ$39,MATCH(HK$21,Input!$A$6:$GZ$6,0),FALSE),0)*IF(HK$110&gt;=MAX($GP$110:HJ$110),MIN((HK$110-MAX($GP$110:HJ$110)),(HK$110-HJ$110)),0)+IF($E187=HK$22,VLOOKUP($C187,Input!$A$8:$GZ$39,MATCH(HK$21,Input!$A$6:$GZ$6,0),FALSE),0)*IF(HK$109&gt;=MAX($GP$109:HJ$109),MIN((HK$109-MAX($GP$109:HJ$109)),(HK$109-HJ$109)),0)</f>
        <v>0</v>
      </c>
      <c r="HL187" s="1">
        <f>+IF($E187=HL$22,VLOOKUP($C187,Input!$A$8:$GZ$39,MATCH(HL$21,Input!$A$6:$GZ$6,0),FALSE),0)*IF(HL$110&gt;=MAX($GP$110:HK$110),MIN((HL$110-MAX($GP$110:HK$110)),(HL$110-HK$110)),0)+IF($E187=HL$22,VLOOKUP($C187,Input!$A$8:$GZ$39,MATCH(HL$21,Input!$A$6:$GZ$6,0),FALSE),0)*IF(HL$109&gt;=MAX($GP$109:HK$109),MIN((HL$109-MAX($GP$109:HK$109)),(HL$109-HK$109)),0)</f>
        <v>0</v>
      </c>
      <c r="HM187" s="1">
        <f>+IF($E187=HM$22,VLOOKUP($C187,Input!$A$8:$GZ$39,MATCH(HM$21,Input!$A$6:$GZ$6,0),FALSE),0)*IF(HM$110&gt;=MAX($GP$110:HL$110),MIN((HM$110-MAX($GP$110:HL$110)),(HM$110-HL$110)),0)+IF($E187=HM$22,VLOOKUP($C187,Input!$A$8:$GZ$39,MATCH(HM$21,Input!$A$6:$GZ$6,0),FALSE),0)*IF(HM$109&gt;=MAX($GP$109:HL$109),MIN((HM$109-MAX($GP$109:HL$109)),(HM$109-HL$109)),0)</f>
        <v>0</v>
      </c>
      <c r="HN187" s="1">
        <f>+IF($E187=HN$22,VLOOKUP($C187,Input!$A$8:$GZ$39,MATCH(HN$21,Input!$A$6:$GZ$6,0),FALSE),0)*IF(HN$110&gt;=MAX($GP$110:HM$110),MIN((HN$110-MAX($GP$110:HM$110)),(HN$110-HM$110)),0)+IF($E187=HN$22,VLOOKUP($C187,Input!$A$8:$GZ$39,MATCH(HN$21,Input!$A$6:$GZ$6,0),FALSE),0)*IF(HN$109&gt;=MAX($GP$109:HM$109),MIN((HN$109-MAX($GP$109:HM$109)),(HN$109-HM$109)),0)</f>
        <v>0</v>
      </c>
      <c r="HO187" s="1">
        <f>+IF($E187=HO$22,VLOOKUP($C187,Input!$A$8:$GZ$39,MATCH(HO$21,Input!$A$6:$GZ$6,0),FALSE),0)*IF(HO$110&gt;=MAX($GP$110:HN$110),MIN((HO$110-MAX($GP$110:HN$110)),(HO$110-HN$110)),0)+IF($E187=HO$22,VLOOKUP($C187,Input!$A$8:$GZ$39,MATCH(HO$21,Input!$A$6:$GZ$6,0),FALSE),0)*IF(HO$109&gt;=MAX($GP$109:HN$109),MIN((HO$109-MAX($GP$109:HN$109)),(HO$109-HN$109)),0)</f>
        <v>0</v>
      </c>
      <c r="HP187" s="1">
        <f>+IF($E187=HP$22,VLOOKUP($C187,Input!$A$8:$GZ$39,MATCH(HP$21,Input!$A$6:$GZ$6,0),FALSE),0)*IF(HP$110&gt;=MAX($GP$110:HO$110),MIN((HP$110-MAX($GP$110:HO$110)),(HP$110-HO$110)),0)+IF($E187=HP$22,VLOOKUP($C187,Input!$A$8:$GZ$39,MATCH(HP$21,Input!$A$6:$GZ$6,0),FALSE),0)*IF(HP$109&gt;=MAX($GP$109:HO$109),MIN((HP$109-MAX($GP$109:HO$109)),(HP$109-HO$109)),0)</f>
        <v>0</v>
      </c>
      <c r="HQ187" s="1">
        <f>+IF($E187=HQ$22,VLOOKUP($C187,Input!$A$8:$GZ$39,MATCH(HQ$21,Input!$A$6:$GZ$6,0),FALSE),0)*IF(HQ$110&gt;=MAX($GP$110:HP$110),MIN((HQ$110-MAX($GP$110:HP$110)),(HQ$110-HP$110)),0)+IF($E187=HQ$22,VLOOKUP($C187,Input!$A$8:$GZ$39,MATCH(HQ$21,Input!$A$6:$GZ$6,0),FALSE),0)*IF(HQ$109&gt;=MAX($GP$109:HP$109),MIN((HQ$109-MAX($GP$109:HP$109)),(HQ$109-HP$109)),0)</f>
        <v>0</v>
      </c>
      <c r="HR187" s="1">
        <f>+IF($E187=HR$22,VLOOKUP($C187,Input!$A$8:$GZ$39,MATCH(HR$21,Input!$A$6:$GZ$6,0),FALSE),0)*IF(HR$110&gt;=MAX($GP$110:HQ$110),MIN((HR$110-MAX($GP$110:HQ$110)),(HR$110-HQ$110)),0)+IF($E187=HR$22,VLOOKUP($C187,Input!$A$8:$GZ$39,MATCH(HR$21,Input!$A$6:$GZ$6,0),FALSE),0)*IF(HR$109&gt;=MAX($GP$109:HQ$109),MIN((HR$109-MAX($GP$109:HQ$109)),(HR$109-HQ$109)),0)</f>
        <v>0</v>
      </c>
      <c r="HS187" s="1">
        <f>+IF($E187=HS$22,VLOOKUP($C187,Input!$A$8:$GZ$39,MATCH(HS$21,Input!$A$6:$GZ$6,0),FALSE),0)*IF(HS$110&gt;=MAX($GP$110:HR$110),MIN((HS$110-MAX($GP$110:HR$110)),(HS$110-HR$110)),0)+IF($E187=HS$22,VLOOKUP($C187,Input!$A$8:$GZ$39,MATCH(HS$21,Input!$A$6:$GZ$6,0),FALSE),0)*IF(HS$109&gt;=MAX($GP$109:HR$109),MIN((HS$109-MAX($GP$109:HR$109)),(HS$109-HR$109)),0)</f>
        <v>0</v>
      </c>
      <c r="HT187" s="1">
        <f>+IF($E187=HT$22,VLOOKUP($C187,Input!$A$8:$GZ$39,MATCH(HT$21,Input!$A$6:$GZ$6,0),FALSE),0)*IF(HT$110&gt;=MAX($GP$110:HS$110),MIN((HT$110-MAX($GP$110:HS$110)),(HT$110-HS$110)),0)+IF($E187=HT$22,VLOOKUP($C187,Input!$A$8:$GZ$39,MATCH(HT$21,Input!$A$6:$GZ$6,0),FALSE),0)*IF(HT$109&gt;=MAX($GP$109:HS$109),MIN((HT$109-MAX($GP$109:HS$109)),(HT$109-HS$109)),0)</f>
        <v>0</v>
      </c>
      <c r="HU187" s="1">
        <f>+IF($E187=HU$22,VLOOKUP($C187,Input!$A$8:$GZ$39,MATCH(HU$21,Input!$A$6:$GZ$6,0),FALSE),0)*IF(HU$110&gt;=MAX($GP$110:HT$110),MIN((HU$110-MAX($GP$110:HT$110)),(HU$110-HT$110)),0)+IF($E187=HU$22,VLOOKUP($C187,Input!$A$8:$GZ$39,MATCH(HU$21,Input!$A$6:$GZ$6,0),FALSE),0)*IF(HU$109&gt;=MAX($GP$109:HT$109),MIN((HU$109-MAX($GP$109:HT$109)),(HU$109-HT$109)),0)</f>
        <v>0</v>
      </c>
      <c r="HV187" s="1">
        <f>+IF($E187=HV$22,VLOOKUP($C187,Input!$A$8:$GZ$39,MATCH(HV$21,Input!$A$6:$GZ$6,0),FALSE),0)*IF(HV$110&gt;=MAX($GP$110:HU$110),MIN((HV$110-MAX($GP$110:HU$110)),(HV$110-HU$110)),0)+IF($E187=HV$22,VLOOKUP($C187,Input!$A$8:$GZ$39,MATCH(HV$21,Input!$A$6:$GZ$6,0),FALSE),0)*IF(HV$109&gt;=MAX($GP$109:HU$109),MIN((HV$109-MAX($GP$109:HU$109)),(HV$109-HU$109)),0)</f>
        <v>0</v>
      </c>
      <c r="HW187" s="1">
        <f>+IF($E187=HW$22,VLOOKUP($C187,Input!$A$8:$GZ$39,MATCH(HW$21,Input!$A$6:$GZ$6,0),FALSE),0)*IF(HW$110&gt;=MAX($GP$110:HV$110),MIN((HW$110-MAX($GP$110:HV$110)),(HW$110-HV$110)),0)+IF($E187=HW$22,VLOOKUP($C187,Input!$A$8:$GZ$39,MATCH(HW$21,Input!$A$6:$GZ$6,0),FALSE),0)*IF(HW$109&gt;=MAX($GP$109:HV$109),MIN((HW$109-MAX($GP$109:HV$109)),(HW$109-HV$109)),0)</f>
        <v>0</v>
      </c>
      <c r="HX187" s="1">
        <f>+IF($E187=HX$22,VLOOKUP($C187,Input!$A$8:$GZ$39,MATCH(HX$21,Input!$A$6:$GZ$6,0),FALSE),0)*IF(HX$110&gt;=MAX($GP$110:HW$110),MIN((HX$110-MAX($GP$110:HW$110)),(HX$110-HW$110)),0)+IF($E187=HX$22,VLOOKUP($C187,Input!$A$8:$GZ$39,MATCH(HX$21,Input!$A$6:$GZ$6,0),FALSE),0)*IF(HX$109&gt;=MAX($GP$109:HW$109),MIN((HX$109-MAX($GP$109:HW$109)),(HX$109-HW$109)),0)</f>
        <v>0</v>
      </c>
      <c r="HY187" s="1">
        <f>+IF($E187=HY$22,VLOOKUP($C187,Input!$A$8:$GZ$39,MATCH(HY$21,Input!$A$6:$GZ$6,0),FALSE),0)*IF(HY$110&gt;=MAX($GP$110:HX$110),MIN((HY$110-MAX($GP$110:HX$110)),(HY$110-HX$110)),0)+IF($E187=HY$22,VLOOKUP($C187,Input!$A$8:$GZ$39,MATCH(HY$21,Input!$A$6:$GZ$6,0),FALSE),0)*IF(HY$109&gt;=MAX($GP$109:HX$109),MIN((HY$109-MAX($GP$109:HX$109)),(HY$109-HX$109)),0)</f>
        <v>0</v>
      </c>
      <c r="HZ187" s="42"/>
      <c r="IA187" t="str">
        <f>VLOOKUP($C187,Input!$A$8:$IA$39,MATCH(IA$21,Input!$A$6:$IA$6,0),FALSE)</f>
        <v>NA</v>
      </c>
      <c r="IB187" s="132">
        <f>IF((VLOOKUP($C187,Input!$A$8:$IA$39,MATCH(IB$21,Input!$A$6:$IA$6,0),FALSE))="Y",$D187/VLOOKUP($C187,Input!$A$8:$IA$39,MATCH(IC$21,Input!$A$6:$IA$6,0),FALSE),0)</f>
        <v>0</v>
      </c>
      <c r="IC187" s="132">
        <f>IF((VLOOKUP($C187,Input!$A$8:$IA$39,MATCH(IB$21,Input!$A$6:$IA$6,0),FALSE))="Y",0,IF((VLOOKUP($C187,Input!$A$8:$IA$39,MATCH(IC$21,Input!$A$6:$IA$6,0),FALSE))&gt;0,$D187/VLOOKUP($C187,Input!$A$8:$IA$39,MATCH(IC$21,Input!$A$6:$IA$6,0),FALSE),0))</f>
        <v>0</v>
      </c>
      <c r="ID187" s="1">
        <f>+IF($E187=ID$22,VLOOKUP($C187,Input!$A$8:$IA$39,MATCH(ID$21,Input!$A$6:$IA$6,0),FALSE),0)*IF(ID$110&gt;=MAX($IC$110:IC$110),MIN((ID$110-MAX($IC$110:IC$110)),(ID$110-IC$110)),0)+IF($E187=ID$22,VLOOKUP($C187,Input!$A$8:$IA$39,MATCH(ID$21,Input!$A$6:$IA$6,0),FALSE),0)*IF(ID$109&gt;=MAX($IC$109:IC$109),MIN((ID$109-MAX($IC$109:IC$109)),(ID$109-IC$109)),0)</f>
        <v>0</v>
      </c>
      <c r="IE187" s="1">
        <f>+IF($E187=IE$22,VLOOKUP($C187,Input!$A$8:$IA$39,MATCH(IE$21,Input!$A$6:$IA$6,0),FALSE),0)*IF(IE$110&gt;=MAX($IC$110:ID$110),MIN((IE$110-MAX($IC$110:ID$110)),(IE$110-ID$110)),0)+IF($E187=IE$22,VLOOKUP($C187,Input!$A$8:$IA$39,MATCH(IE$21,Input!$A$6:$IA$6,0),FALSE),0)*IF(IE$109&gt;=MAX($IC$109:ID$109),MIN((IE$109-MAX($IC$109:ID$109)),(IE$109-ID$109)),0)</f>
        <v>0</v>
      </c>
      <c r="IF187" s="1">
        <f>+IF($E187=IF$22,VLOOKUP($C187,Input!$A$8:$IA$39,MATCH(IF$21,Input!$A$6:$IA$6,0),FALSE),0)*IF(IF$110&gt;=MAX($IC$110:IE$110),MIN((IF$110-MAX($IC$110:IE$110)),(IF$110-IE$110)),0)+IF($E187=IF$22,VLOOKUP($C187,Input!$A$8:$IA$39,MATCH(IF$21,Input!$A$6:$IA$6,0),FALSE),0)*IF(IF$109&gt;=MAX($IC$109:IE$109),MIN((IF$109-MAX($IC$109:IE$109)),(IF$109-IE$109)),0)</f>
        <v>0</v>
      </c>
      <c r="IG187" s="1">
        <f>+IF($E187=IG$22,VLOOKUP($C187,Input!$A$8:$IA$39,MATCH(IG$21,Input!$A$6:$IA$6,0),FALSE),0)*IF(IG$110&gt;=MAX($IC$110:IF$110),MIN((IG$110-MAX($IC$110:IF$110)),(IG$110-IF$110)),0)+IF($E187=IG$22,VLOOKUP($C187,Input!$A$8:$IA$39,MATCH(IG$21,Input!$A$6:$IA$6,0),FALSE),0)*IF(IG$109&gt;=MAX($IC$109:IF$109),MIN((IG$109-MAX($IC$109:IF$109)),(IG$109-IF$109)),0)</f>
        <v>0</v>
      </c>
      <c r="IH187" s="1">
        <f>+IF($E187=IH$22,VLOOKUP($C187,Input!$A$8:$IA$39,MATCH(IH$21,Input!$A$6:$IA$6,0),FALSE),0)*IF(IH$110&gt;=MAX($IC$110:IG$110),MIN((IH$110-MAX($IC$110:IG$110)),(IH$110-IG$110)),0)+IF($E187=IH$22,VLOOKUP($C187,Input!$A$8:$IA$39,MATCH(IH$21,Input!$A$6:$IA$6,0),FALSE),0)*IF(IH$109&gt;=MAX($IC$109:IG$109),MIN((IH$109-MAX($IC$109:IG$109)),(IH$109-IG$109)),0)</f>
        <v>0</v>
      </c>
      <c r="II187" s="1">
        <f>+IF($E187=II$22,VLOOKUP($C187,Input!$A$8:$IA$39,MATCH(II$21,Input!$A$6:$IA$6,0),FALSE),0)*IF(II$110&gt;=MAX($IC$110:IH$110),MIN((II$110-MAX($IC$110:IH$110)),(II$110-IH$110)),0)+IF($E187=II$22,VLOOKUP($C187,Input!$A$8:$IA$39,MATCH(II$21,Input!$A$6:$IA$6,0),FALSE),0)*IF(II$109&gt;=MAX($IC$109:IH$109),MIN((II$109-MAX($IC$109:IH$109)),(II$109-IH$109)),0)</f>
        <v>0</v>
      </c>
      <c r="IJ187" s="1">
        <f>+IF($E187=IJ$22,VLOOKUP($C187,Input!$A$8:$IA$39,MATCH(IJ$21,Input!$A$6:$IA$6,0),FALSE),0)*IF(IJ$110&gt;=MAX($IC$110:II$110),MIN((IJ$110-MAX($IC$110:II$110)),(IJ$110-II$110)),0)+IF($E187=IJ$22,VLOOKUP($C187,Input!$A$8:$IA$39,MATCH(IJ$21,Input!$A$6:$IA$6,0),FALSE),0)*IF(IJ$109&gt;=MAX($IC$109:II$109),MIN((IJ$109-MAX($IC$109:II$109)),(IJ$109-II$109)),0)</f>
        <v>0</v>
      </c>
      <c r="IK187" s="1">
        <f>+IF($E187=IK$22,VLOOKUP($C187,Input!$A$8:$IA$39,MATCH(IK$21,Input!$A$6:$IA$6,0),FALSE),0)*IF(IK$110&gt;=MAX($IC$110:IJ$110),MIN((IK$110-MAX($IC$110:IJ$110)),(IK$110-IJ$110)),0)+IF($E187=IK$22,VLOOKUP($C187,Input!$A$8:$IA$39,MATCH(IK$21,Input!$A$6:$IA$6,0),FALSE),0)*IF(IK$109&gt;=MAX($IC$109:IJ$109),MIN((IK$109-MAX($IC$109:IJ$109)),(IK$109-IJ$109)),0)</f>
        <v>0</v>
      </c>
      <c r="IL187" s="1">
        <f>+IF($E187=IL$22,VLOOKUP($C187,Input!$A$8:$IA$39,MATCH(IL$21,Input!$A$6:$IA$6,0),FALSE),0)*IF(IL$110&gt;=MAX($IC$110:IK$110),MIN((IL$110-MAX($IC$110:IK$110)),(IL$110-IK$110)),0)+IF($E187=IL$22,VLOOKUP($C187,Input!$A$8:$IA$39,MATCH(IL$21,Input!$A$6:$IA$6,0),FALSE),0)*IF(IL$109&gt;=MAX($IC$109:IK$109),MIN((IL$109-MAX($IC$109:IK$109)),(IL$109-IK$109)),0)</f>
        <v>0</v>
      </c>
      <c r="IM187" s="1">
        <f>+IF($E187=IM$22,VLOOKUP($C187,Input!$A$8:$IA$39,MATCH(IM$21,Input!$A$6:$IA$6,0),FALSE),0)*IF(IM$110&gt;=MAX($IC$110:IL$110),MIN((IM$110-MAX($IC$110:IL$110)),(IM$110-IL$110)),0)+IF($E187=IM$22,VLOOKUP($C187,Input!$A$8:$IA$39,MATCH(IM$21,Input!$A$6:$IA$6,0),FALSE),0)*IF(IM$109&gt;=MAX($IC$109:IL$109),MIN((IM$109-MAX($IC$109:IL$109)),(IM$109-IL$109)),0)</f>
        <v>0</v>
      </c>
      <c r="IN187" s="1">
        <f>+IF($E187=IN$22,VLOOKUP($C187,Input!$A$8:$IA$39,MATCH(IN$21,Input!$A$6:$IA$6,0),FALSE),0)*IF(IN$110&gt;=MAX($IC$110:IM$110),MIN((IN$110-MAX($IC$110:IM$110)),(IN$110-IM$110)),0)+IF($E187=IN$22,VLOOKUP($C187,Input!$A$8:$IA$39,MATCH(IN$21,Input!$A$6:$IA$6,0),FALSE),0)*IF(IN$109&gt;=MAX($IC$109:IM$109),MIN((IN$109-MAX($IC$109:IM$109)),(IN$109-IM$109)),0)</f>
        <v>0</v>
      </c>
      <c r="IO187" s="1">
        <f>+IF($E187=IO$22,VLOOKUP($C187,Input!$A$8:$IA$39,MATCH(IO$21,Input!$A$6:$IA$6,0),FALSE),0)*IF(IO$110&gt;=MAX($IC$110:IN$110),MIN((IO$110-MAX($IC$110:IN$110)),(IO$110-IN$110)),0)+IF($E187=IO$22,VLOOKUP($C187,Input!$A$8:$IA$39,MATCH(IO$21,Input!$A$6:$IA$6,0),FALSE),0)*IF(IO$109&gt;=MAX($IC$109:IN$109),MIN((IO$109-MAX($IC$109:IN$109)),(IO$109-IN$109)),0)</f>
        <v>0</v>
      </c>
      <c r="IP187" s="1">
        <f>+IF($E187=IP$22,VLOOKUP($C187,Input!$A$8:$IA$39,MATCH(IP$21,Input!$A$6:$IA$6,0),FALSE),0)*IF(IP$110&gt;=MAX($IC$110:IO$110),MIN((IP$110-MAX($IC$110:IO$110)),(IP$110-IO$110)),0)+IF($E187=IP$22,VLOOKUP($C187,Input!$A$8:$IA$39,MATCH(IP$21,Input!$A$6:$IA$6,0),FALSE),0)*IF(IP$109&gt;=MAX($IC$109:IO$109),MIN((IP$109-MAX($IC$109:IO$109)),(IP$109-IO$109)),0)</f>
        <v>0</v>
      </c>
      <c r="IQ187" s="1">
        <f>+IF($E187=IQ$22,VLOOKUP($C187,Input!$A$8:$IA$39,MATCH(IQ$21,Input!$A$6:$IA$6,0),FALSE),0)*IF(IQ$110&gt;=MAX($IC$110:IP$110),MIN((IQ$110-MAX($IC$110:IP$110)),(IQ$110-IP$110)),0)+IF($E187=IQ$22,VLOOKUP($C187,Input!$A$8:$IA$39,MATCH(IQ$21,Input!$A$6:$IA$6,0),FALSE),0)*IF(IQ$109&gt;=MAX($IC$109:IP$109),MIN((IQ$109-MAX($IC$109:IP$109)),(IQ$109-IP$109)),0)</f>
        <v>0</v>
      </c>
      <c r="IR187" s="1">
        <f>+IF($E187=IR$22,VLOOKUP($C187,Input!$A$8:$IA$39,MATCH(IR$21,Input!$A$6:$IA$6,0),FALSE),0)*IF(IR$110&gt;=MAX($IC$110:IQ$110),MIN((IR$110-MAX($IC$110:IQ$110)),(IR$110-IQ$110)),0)+IF($E187=IR$22,VLOOKUP($C187,Input!$A$8:$IA$39,MATCH(IR$21,Input!$A$6:$IA$6,0),FALSE),0)*IF(IR$109&gt;=MAX($IC$109:IQ$109),MIN((IR$109-MAX($IC$109:IQ$109)),(IR$109-IQ$109)),0)</f>
        <v>0</v>
      </c>
      <c r="IS187" s="1">
        <f>+IF($E187=IS$22,VLOOKUP($C187,Input!$A$8:$IA$39,MATCH(IS$21,Input!$A$6:$IA$6,0),FALSE),0)*IF(IS$110&gt;=MAX($IC$110:IR$110),MIN((IS$110-MAX($IC$110:IR$110)),(IS$110-IR$110)),0)+IF($E187=IS$22,VLOOKUP($C187,Input!$A$8:$IA$39,MATCH(IS$21,Input!$A$6:$IA$6,0),FALSE),0)*IF(IS$109&gt;=MAX($IC$109:IR$109),MIN((IS$109-MAX($IC$109:IR$109)),(IS$109-IR$109)),0)</f>
        <v>0</v>
      </c>
      <c r="IT187" s="1">
        <f>+IF($E187=IT$22,VLOOKUP($C187,Input!$A$8:$IA$39,MATCH(IT$21,Input!$A$6:$IA$6,0),FALSE),0)*IF(IT$110&gt;=MAX($IC$110:IS$110),MIN((IT$110-MAX($IC$110:IS$110)),(IT$110-IS$110)),0)+IF($E187=IT$22,VLOOKUP($C187,Input!$A$8:$IA$39,MATCH(IT$21,Input!$A$6:$IA$6,0),FALSE),0)*IF(IT$109&gt;=MAX($IC$109:IS$109),MIN((IT$109-MAX($IC$109:IS$109)),(IT$109-IS$109)),0)</f>
        <v>0</v>
      </c>
      <c r="IU187" s="1">
        <f>+IF($E187=IU$22,VLOOKUP($C187,Input!$A$8:$IA$39,MATCH(IU$21,Input!$A$6:$IA$6,0),FALSE),0)*IF(IU$110&gt;=MAX($IC$110:IT$110),MIN((IU$110-MAX($IC$110:IT$110)),(IU$110-IT$110)),0)+IF($E187=IU$22,VLOOKUP($C187,Input!$A$8:$IA$39,MATCH(IU$21,Input!$A$6:$IA$6,0),FALSE),0)*IF(IU$109&gt;=MAX($IC$109:IT$109),MIN((IU$109-MAX($IC$109:IT$109)),(IU$109-IT$109)),0)</f>
        <v>0</v>
      </c>
      <c r="IV187" s="1">
        <f>+IF($E187=IV$22,VLOOKUP($C187,Input!$A$8:$IA$39,MATCH(IV$21,Input!$A$6:$IA$6,0),FALSE),0)*IF(IV$110&gt;=MAX($IC$110:IU$110),MIN((IV$110-MAX($IC$110:IU$110)),(IV$110-IU$110)),0)+IF($E187=IV$22,VLOOKUP($C187,Input!$A$8:$IA$39,MATCH(IV$21,Input!$A$6:$IA$6,0),FALSE),0)*IF(IV$109&gt;=MAX($IC$109:IU$109),MIN((IV$109-MAX($IC$109:IU$109)),(IV$109-IU$109)),0)</f>
        <v>0</v>
      </c>
      <c r="IW187" s="1">
        <f>+IF($E187=IW$22,VLOOKUP($C187,Input!$A$8:$IA$39,MATCH(IW$21,Input!$A$6:$IA$6,0),FALSE),0)*IF(IW$110&gt;=MAX($IC$110:IV$110),MIN((IW$110-MAX($IC$110:IV$110)),(IW$110-IV$110)),0)+IF($E187=IW$22,VLOOKUP($C187,Input!$A$8:$IA$39,MATCH(IW$21,Input!$A$6:$IA$6,0),FALSE),0)*IF(IW$109&gt;=MAX($IC$109:IV$109),MIN((IW$109-MAX($IC$109:IV$109)),(IW$109-IV$109)),0)</f>
        <v>0</v>
      </c>
      <c r="IX187" s="1">
        <f>+IF($E187=IX$22,VLOOKUP($C187,Input!$A$8:$IA$39,MATCH(IX$21,Input!$A$6:$IA$6,0),FALSE),0)*IF(IX$110&gt;=MAX($IC$110:IW$110),MIN((IX$110-MAX($IC$110:IW$110)),(IX$110-IW$110)),0)+IF($E187=IX$22,VLOOKUP($C187,Input!$A$8:$IA$39,MATCH(IX$21,Input!$A$6:$IA$6,0),FALSE),0)*IF(IX$109&gt;=MAX($IC$109:IW$109),MIN((IX$109-MAX($IC$109:IW$109)),(IX$109-IW$109)),0)</f>
        <v>0</v>
      </c>
      <c r="IY187" s="1">
        <f>+IF($E187=IY$22,VLOOKUP($C187,Input!$A$8:$IA$39,MATCH(IY$21,Input!$A$6:$IA$6,0),FALSE),0)*IF(IY$110&gt;=MAX($IC$110:IX$110),MIN((IY$110-MAX($IC$110:IX$110)),(IY$110-IX$110)),0)+IF($E187=IY$22,VLOOKUP($C187,Input!$A$8:$IA$39,MATCH(IY$21,Input!$A$6:$IA$6,0),FALSE),0)*IF(IY$109&gt;=MAX($IC$109:IX$109),MIN((IY$109-MAX($IC$109:IX$109)),(IY$109-IX$109)),0)</f>
        <v>0</v>
      </c>
      <c r="IZ187" s="1">
        <f>+IF($E187=IZ$22,VLOOKUP($C187,Input!$A$8:$IA$39,MATCH(IZ$21,Input!$A$6:$IA$6,0),FALSE),0)*IF(IZ$110&gt;=MAX($IC$110:IY$110),MIN((IZ$110-MAX($IC$110:IY$110)),(IZ$110-IY$110)),0)+IF($E187=IZ$22,VLOOKUP($C187,Input!$A$8:$IA$39,MATCH(IZ$21,Input!$A$6:$IA$6,0),FALSE),0)*IF(IZ$109&gt;=MAX($IC$109:IY$109),MIN((IZ$109-MAX($IC$109:IY$109)),(IZ$109-IY$109)),0)</f>
        <v>0</v>
      </c>
      <c r="JA187" s="1">
        <f>+IF($E187=JA$22,VLOOKUP($C187,Input!$A$8:$IA$39,MATCH(JA$21,Input!$A$6:$IA$6,0),FALSE),0)*IF(JA$110&gt;=MAX($IC$110:IZ$110),MIN((JA$110-MAX($IC$110:IZ$110)),(JA$110-IZ$110)),0)+IF($E187=JA$22,VLOOKUP($C187,Input!$A$8:$IA$39,MATCH(JA$21,Input!$A$6:$IA$6,0),FALSE),0)*IF(JA$109&gt;=MAX($IC$109:IZ$109),MIN((JA$109-MAX($IC$109:IZ$109)),(JA$109-IZ$109)),0)</f>
        <v>0</v>
      </c>
      <c r="JB187" s="1">
        <f>+IF($E187=JB$22,VLOOKUP($C187,Input!$A$8:$IA$39,MATCH(JB$21,Input!$A$6:$IA$6,0),FALSE),0)*IF(JB$110&gt;=MAX($IC$110:JA$110),MIN((JB$110-MAX($IC$110:JA$110)),(JB$110-JA$110)),0)+IF($E187=JB$22,VLOOKUP($C187,Input!$A$8:$IA$39,MATCH(JB$21,Input!$A$6:$IA$6,0),FALSE),0)*IF(JB$109&gt;=MAX($IC$109:JA$109),MIN((JB$109-MAX($IC$109:JA$109)),(JB$109-JA$109)),0)</f>
        <v>0</v>
      </c>
      <c r="JC187" s="1">
        <f>+IF($E187=JC$22,VLOOKUP($C187,Input!$A$8:$IA$39,MATCH(JC$21,Input!$A$6:$IA$6,0),FALSE),0)*IF(JC$110&gt;=MAX($IC$110:JB$110),MIN((JC$110-MAX($IC$110:JB$110)),(JC$110-JB$110)),0)+IF($E187=JC$22,VLOOKUP($C187,Input!$A$8:$IA$39,MATCH(JC$21,Input!$A$6:$IA$6,0),FALSE),0)*IF(JC$109&gt;=MAX($IC$109:JB$109),MIN((JC$109-MAX($IC$109:JB$109)),(JC$109-JB$109)),0)</f>
        <v>0</v>
      </c>
      <c r="JD187" s="1">
        <f>+IF($E187=JD$22,VLOOKUP($C187,Input!$A$8:$IA$39,MATCH(JD$21,Input!$A$6:$IA$6,0),FALSE),0)*IF(JD$110&gt;=MAX($IC$110:JC$110),MIN((JD$110-MAX($IC$110:JC$110)),(JD$110-JC$110)),0)+IF($E187=JD$22,VLOOKUP($C187,Input!$A$8:$IA$39,MATCH(JD$21,Input!$A$6:$IA$6,0),FALSE),0)*IF(JD$109&gt;=MAX($IC$109:JC$109),MIN((JD$109-MAX($IC$109:JC$109)),(JD$109-JC$109)),0)</f>
        <v>0</v>
      </c>
      <c r="JE187" s="1">
        <f>+IF($E187=JE$22,VLOOKUP($C187,Input!$A$8:$IA$39,MATCH(JE$21,Input!$A$6:$IA$6,0),FALSE),0)*IF(JE$110&gt;=MAX($IC$110:JD$110),MIN((JE$110-MAX($IC$110:JD$110)),(JE$110-JD$110)),0)+IF($E187=JE$22,VLOOKUP($C187,Input!$A$8:$IA$39,MATCH(JE$21,Input!$A$6:$IA$6,0),FALSE),0)*IF(JE$109&gt;=MAX($IC$109:JD$109),MIN((JE$109-MAX($IC$109:JD$109)),(JE$109-JD$109)),0)</f>
        <v>0</v>
      </c>
      <c r="JF187" s="1">
        <f>+IF($E187=JF$22,VLOOKUP($C187,Input!$A$8:$IA$39,MATCH(JF$21,Input!$A$6:$IA$6,0),FALSE),0)*IF(JF$110&gt;=MAX($IC$110:JE$110),MIN((JF$110-MAX($IC$110:JE$110)),(JF$110-JE$110)),0)+IF($E187=JF$22,VLOOKUP($C187,Input!$A$8:$IA$39,MATCH(JF$21,Input!$A$6:$IA$6,0),FALSE),0)*IF(JF$109&gt;=MAX($IC$109:JE$109),MIN((JF$109-MAX($IC$109:JE$109)),(JF$109-JE$109)),0)</f>
        <v>0</v>
      </c>
      <c r="JG187" s="1">
        <f>+IF($E187=JG$22,VLOOKUP($C187,Input!$A$8:$IA$39,MATCH(JG$21,Input!$A$6:$IA$6,0),FALSE),0)*IF(JG$110&gt;=MAX($IC$110:JF$110),MIN((JG$110-MAX($IC$110:JF$110)),(JG$110-JF$110)),0)+IF($E187=JG$22,VLOOKUP($C187,Input!$A$8:$IA$39,MATCH(JG$21,Input!$A$6:$IA$6,0),FALSE),0)*IF(JG$109&gt;=MAX($IC$109:JF$109),MIN((JG$109-MAX($IC$109:JF$109)),(JG$109-JF$109)),0)</f>
        <v>0</v>
      </c>
      <c r="JH187" s="1">
        <f>+IF($E187=JH$22,VLOOKUP($C187,Input!$A$8:$IA$39,MATCH(JH$21,Input!$A$6:$IA$6,0),FALSE),0)*IF(JH$110&gt;=MAX($IC$110:JG$110),MIN((JH$110-MAX($IC$110:JG$110)),(JH$110-JG$110)),0)+IF($E187=JH$22,VLOOKUP($C187,Input!$A$8:$IA$39,MATCH(JH$21,Input!$A$6:$IA$6,0),FALSE),0)*IF(JH$109&gt;=MAX($IC$109:JG$109),MIN((JH$109-MAX($IC$109:JG$109)),(JH$109-JG$109)),0)</f>
        <v>0</v>
      </c>
      <c r="JI187" s="1">
        <f>+IF($E187=JI$22,VLOOKUP($C187,Input!$A$8:$IA$39,MATCH(JI$21,Input!$A$6:$IA$6,0),FALSE),0)*IF(JI$110&gt;=MAX($IC$110:JH$110),MIN((JI$110-MAX($IC$110:JH$110)),(JI$110-JH$110)),0)+IF($E187=JI$22,VLOOKUP($C187,Input!$A$8:$IA$39,MATCH(JI$21,Input!$A$6:$IA$6,0),FALSE),0)*IF(JI$109&gt;=MAX($IC$109:JH$109),MIN((JI$109-MAX($IC$109:JH$109)),(JI$109-JH$109)),0)</f>
        <v>0</v>
      </c>
      <c r="JJ187" s="1">
        <f>+IF($E187=JJ$22,VLOOKUP($C187,Input!$A$8:$IA$39,MATCH(JJ$21,Input!$A$6:$IA$6,0),FALSE),0)*IF(JJ$110&gt;=MAX($IC$110:JI$110),MIN((JJ$110-MAX($IC$110:JI$110)),(JJ$110-JI$110)),0)+IF($E187=JJ$22,VLOOKUP($C187,Input!$A$8:$IA$39,MATCH(JJ$21,Input!$A$6:$IA$6,0),FALSE),0)*IF(JJ$109&gt;=MAX($IC$109:JI$109),MIN((JJ$109-MAX($IC$109:JI$109)),(JJ$109-JI$109)),0)</f>
        <v>0</v>
      </c>
      <c r="JK187" s="1">
        <f>+IF($E187=JK$22,VLOOKUP($C187,Input!$A$8:$IA$39,MATCH(JK$21,Input!$A$6:$IA$6,0),FALSE),0)*IF(JK$110&gt;=MAX($IC$110:JJ$110),MIN((JK$110-MAX($IC$110:JJ$110)),(JK$110-JJ$110)),0)+IF($E187=JK$22,VLOOKUP($C187,Input!$A$8:$IA$39,MATCH(JK$21,Input!$A$6:$IA$6,0),FALSE),0)*IF(JK$109&gt;=MAX($IC$109:JJ$109),MIN((JK$109-MAX($IC$109:JJ$109)),(JK$109-JJ$109)),0)</f>
        <v>0</v>
      </c>
      <c r="JL187" s="1">
        <f>+IF($E187=JL$22,VLOOKUP($C187,Input!$A$8:$IA$39,MATCH(JL$21,Input!$A$6:$IA$6,0),FALSE),0)*IF(JL$110&gt;=MAX($IC$110:JK$110),MIN((JL$110-MAX($IC$110:JK$110)),(JL$110-JK$110)),0)+IF($E187=JL$22,VLOOKUP($C187,Input!$A$8:$IA$39,MATCH(JL$21,Input!$A$6:$IA$6,0),FALSE),0)*IF(JL$109&gt;=MAX($IC$109:JK$109),MIN((JL$109-MAX($IC$109:JK$109)),(JL$109-JK$109)),0)</f>
        <v>0</v>
      </c>
      <c r="JN187" t="str">
        <f>+VLOOKUP($C187,Input!$A$8:$GZ$39,MATCH(JN$21,Input!$A$6:$GZ$6,0),FALSE)</f>
        <v>CNG Station Maint in fuel price</v>
      </c>
      <c r="JO187" s="1">
        <f>IF($E187+$I187+$D$7&lt;=JO$22,0,IF(JO$22-$D$7&gt;=$E187,VLOOKUP($C187,Input!$A$8:$GZ$39,MATCH(JO$21,Input!$A$6:$GZ$6,0),FALSE),0)*$F187/$G187)*$D187</f>
        <v>0</v>
      </c>
      <c r="JP187" s="1">
        <f>IF($E187+$I187+$D$7&lt;=JP$22,0,IF(JP$22-$D$7&gt;=$E187,VLOOKUP($C187,Input!$A$8:$GZ$39,MATCH(JP$21,Input!$A$6:$GZ$6,0),FALSE),0)*$F187/$G187)*$D187</f>
        <v>0</v>
      </c>
      <c r="JQ187" s="1">
        <f>IF($E187+$I187+$D$7&lt;=JQ$22,0,IF(JQ$22-$D$7&gt;=$E187,VLOOKUP($C187,Input!$A$8:$GZ$39,MATCH(JQ$21,Input!$A$6:$GZ$6,0),FALSE),0)*$F187/$G187)*$D187</f>
        <v>0</v>
      </c>
      <c r="JR187" s="1">
        <f>IF($E187+$I187+$D$7&lt;=JR$22,0,IF(JR$22-$D$7&gt;=$E187,VLOOKUP($C187,Input!$A$8:$GZ$39,MATCH(JR$21,Input!$A$6:$GZ$6,0),FALSE),0)*$F187/$G187)*$D187</f>
        <v>0</v>
      </c>
      <c r="JS187" s="1">
        <f>IF($E187+$I187+$D$7&lt;=JS$22,0,IF(JS$22-$D$7&gt;=$E187,VLOOKUP($C187,Input!$A$8:$GZ$39,MATCH(JS$21,Input!$A$6:$GZ$6,0),FALSE),0)*$F187/$G187)*$D187</f>
        <v>0</v>
      </c>
      <c r="JT187" s="1">
        <f>IF($E187+$I187+$D$7&lt;=JT$22,0,IF(JT$22-$D$7&gt;=$E187,VLOOKUP($C187,Input!$A$8:$GZ$39,MATCH(JT$21,Input!$A$6:$GZ$6,0),FALSE),0)*$F187/$G187)*$D187</f>
        <v>0</v>
      </c>
      <c r="JU187" s="1">
        <f>IF($E187+$I187+$D$7&lt;=JU$22,0,IF(JU$22-$D$7&gt;=$E187,VLOOKUP($C187,Input!$A$8:$GZ$39,MATCH(JU$21,Input!$A$6:$GZ$6,0),FALSE),0)*$F187/$G187)*$D187</f>
        <v>0</v>
      </c>
      <c r="JV187" s="1">
        <f>IF($E187+$I187+$D$7&lt;=JV$22,0,IF(JV$22-$D$7&gt;=$E187,VLOOKUP($C187,Input!$A$8:$GZ$39,MATCH(JV$21,Input!$A$6:$GZ$6,0),FALSE),0)*$F187/$G187)*$D187</f>
        <v>0</v>
      </c>
      <c r="JW187" s="1">
        <f>IF($E187+$I187+$D$7&lt;=JW$22,0,IF(JW$22-$D$7&gt;=$E187,VLOOKUP($C187,Input!$A$8:$GZ$39,MATCH(JW$21,Input!$A$6:$GZ$6,0),FALSE),0)*$F187/$G187)*$D187</f>
        <v>0</v>
      </c>
      <c r="JX187" s="1">
        <f>IF($E187+$I187+$D$7&lt;=JX$22,0,IF(JX$22-$D$7&gt;=$E187,VLOOKUP($C187,Input!$A$8:$GZ$39,MATCH(JX$21,Input!$A$6:$GZ$6,0),FALSE),0)*$F187/$G187)*$D187</f>
        <v>0</v>
      </c>
      <c r="JY187" s="1">
        <f>IF($E187+$I187+$D$7&lt;=JY$22,0,IF(JY$22-$D$7&gt;=$E187,VLOOKUP($C187,Input!$A$8:$GZ$39,MATCH(JY$21,Input!$A$6:$GZ$6,0),FALSE),0)*$F187/$G187)*$D187</f>
        <v>0</v>
      </c>
      <c r="JZ187" s="1">
        <f>IF($E187+$I187+$D$7&lt;=JZ$22,0,IF(JZ$22-$D$7&gt;=$E187,VLOOKUP($C187,Input!$A$8:$GZ$39,MATCH(JZ$21,Input!$A$6:$GZ$6,0),FALSE),0)*$F187/$G187)*$D187</f>
        <v>0</v>
      </c>
      <c r="KA187" s="1">
        <f>IF($E187+$I187+$D$7&lt;=KA$22,0,IF(KA$22-$D$7&gt;=$E187,VLOOKUP($C187,Input!$A$8:$GZ$39,MATCH(KA$21,Input!$A$6:$GZ$6,0),FALSE),0)*$F187/$G187)*$D187</f>
        <v>0</v>
      </c>
      <c r="KB187" s="1">
        <f>IF($E187+$I187+$D$7&lt;=KB$22,0,IF(KB$22-$D$7&gt;=$E187,VLOOKUP($C187,Input!$A$8:$GZ$39,MATCH(KB$21,Input!$A$6:$GZ$6,0),FALSE),0)*$F187/$G187)*$D187</f>
        <v>0</v>
      </c>
      <c r="KC187" s="1">
        <f>IF($E187+$I187+$D$7&lt;=KC$22,0,IF(KC$22-$D$7&gt;=$E187,VLOOKUP($C187,Input!$A$8:$GZ$39,MATCH(KC$21,Input!$A$6:$GZ$6,0),FALSE),0)*$F187/$G187)*$D187</f>
        <v>0</v>
      </c>
      <c r="KD187" s="1">
        <f>IF($E187+$I187+$D$7&lt;=KD$22,0,IF(KD$22-$D$7&gt;=$E187,VLOOKUP($C187,Input!$A$8:$GZ$39,MATCH(KD$21,Input!$A$6:$GZ$6,0),FALSE),0)*$F187/$G187)*$D187</f>
        <v>0</v>
      </c>
      <c r="KE187" s="1">
        <f>IF($E187+$I187+$D$7&lt;=KE$22,0,IF(KE$22-$D$7&gt;=$E187,VLOOKUP($C187,Input!$A$8:$GZ$39,MATCH(KE$21,Input!$A$6:$GZ$6,0),FALSE),0)*$F187/$G187)*$D187</f>
        <v>0</v>
      </c>
      <c r="KF187" s="1">
        <f>IF($E187+$I187+$D$7&lt;=KF$22,0,IF(KF$22-$D$7&gt;=$E187,VLOOKUP($C187,Input!$A$8:$GZ$39,MATCH(KF$21,Input!$A$6:$GZ$6,0),FALSE),0)*$F187/$G187)*$D187</f>
        <v>0</v>
      </c>
      <c r="KG187" s="1">
        <f>IF($E187+$I187+$D$7&lt;=KG$22,0,IF(KG$22-$D$7&gt;=$E187,VLOOKUP($C187,Input!$A$8:$GZ$39,MATCH(KG$21,Input!$A$6:$GZ$6,0),FALSE),0)*$F187/$G187)*$D187</f>
        <v>0</v>
      </c>
      <c r="KH187" s="1">
        <f>IF($E187+$I187+$D$7&lt;=KH$22,0,IF(KH$22-$D$7&gt;=$E187,VLOOKUP($C187,Input!$A$8:$GZ$39,MATCH(KH$21,Input!$A$6:$GZ$6,0),FALSE),0)*$F187/$G187)*$D187</f>
        <v>0</v>
      </c>
      <c r="KI187" s="1">
        <f>IF($E187+$I187+$D$7&lt;=KI$22,0,IF(KI$22-$D$7&gt;=$E187,VLOOKUP($C187,Input!$A$8:$GZ$39,MATCH(KI$21,Input!$A$6:$GZ$6,0),FALSE),0)*$F187/$G187)*$D187</f>
        <v>0</v>
      </c>
      <c r="KJ187" s="1">
        <f>IF($E187+$I187+$D$7&lt;=KJ$22,0,IF(KJ$22-$D$7&gt;=$E187,VLOOKUP($C187,Input!$A$8:$GZ$39,MATCH(KJ$21,Input!$A$6:$GZ$6,0),FALSE),0)*$F187/$G187)*$D187</f>
        <v>0</v>
      </c>
      <c r="KK187" s="1">
        <f>IF($E187+$I187+$D$7&lt;=KK$22,0,IF(KK$22-$D$7&gt;=$E187,VLOOKUP($C187,Input!$A$8:$GZ$39,MATCH(KK$21,Input!$A$6:$GZ$6,0),FALSE),0)*$F187/$G187)*$D187</f>
        <v>0</v>
      </c>
      <c r="KL187" s="1">
        <f>IF($E187+$I187+$D$7&lt;=KL$22,0,IF(KL$22-$D$7&gt;=$E187,VLOOKUP($C187,Input!$A$8:$GZ$39,MATCH(KL$21,Input!$A$6:$GZ$6,0),FALSE),0)*$F187/$G187)*$D187</f>
        <v>0</v>
      </c>
      <c r="KM187" s="1">
        <f>IF($E187+$I187+$D$7&lt;=KM$22,0,IF(KM$22-$D$7&gt;=$E187,VLOOKUP($C187,Input!$A$8:$GZ$39,MATCH(KM$21,Input!$A$6:$GZ$6,0),FALSE),0)*$F187/$G187)*$D187</f>
        <v>0</v>
      </c>
      <c r="KN187" s="1">
        <f>IF($E187+$I187+$D$7&lt;=KN$22,0,IF(KN$22-$D$7&gt;=$E187,VLOOKUP($C187,Input!$A$8:$GZ$39,MATCH(KN$21,Input!$A$6:$GZ$6,0),FALSE),0)*$F187/$G187)*$D187</f>
        <v>0</v>
      </c>
      <c r="KO187" s="1">
        <f>IF($E187+$I187+$D$7&lt;=KO$22,0,IF(KO$22-$D$7&gt;=$E187,VLOOKUP($C187,Input!$A$8:$GZ$39,MATCH(KO$21,Input!$A$6:$GZ$6,0),FALSE),0)*$F187/$G187)*$D187</f>
        <v>0</v>
      </c>
      <c r="KP187" s="1">
        <f>IF($E187+$I187+$D$7&lt;=KP$22,0,IF(KP$22-$D$7&gt;=$E187,VLOOKUP($C187,Input!$A$8:$GZ$39,MATCH(KP$21,Input!$A$6:$GZ$6,0),FALSE),0)*$F187/$G187)*$D187</f>
        <v>0</v>
      </c>
      <c r="KQ187" s="1">
        <f>IF($E187+$I187+$D$7&lt;=KQ$22,0,IF(KQ$22-$D$7&gt;=$E187,VLOOKUP($C187,Input!$A$8:$GZ$39,MATCH(KQ$21,Input!$A$6:$GZ$6,0),FALSE),0)*$F187/$G187)*$D187</f>
        <v>0</v>
      </c>
      <c r="KR187" s="1">
        <f>IF($E187+$I187+$D$7&lt;=KR$22,0,IF(KR$22-$D$7&gt;=$E187,VLOOKUP($C187,Input!$A$8:$GZ$39,MATCH(KR$21,Input!$A$6:$GZ$6,0),FALSE),0)*$F187/$G187)*$D187</f>
        <v>0</v>
      </c>
      <c r="KS187" s="1">
        <f>IF($E187+$I187+$D$7&lt;=KS$22,0,IF(KS$22-$D$7&gt;=$E187,VLOOKUP($C187,Input!$A$8:$GZ$39,MATCH(KS$21,Input!$A$6:$GZ$6,0),FALSE),0)*$F187/$G187)*$D187</f>
        <v>0</v>
      </c>
      <c r="KT187" s="1">
        <f>IF($E187+$I187+$D$7&lt;=KT$22,0,IF(KT$22-$D$7&gt;=$E187,VLOOKUP($C187,Input!$A$8:$GZ$39,MATCH(KT$21,Input!$A$6:$GZ$6,0),FALSE),0)*$F187/$G187)*$D187</f>
        <v>0</v>
      </c>
      <c r="KU187" s="1">
        <f>IF($E187+$I187+$D$7&lt;=KU$22,0,IF(KU$22-$D$7&gt;=$E187,VLOOKUP($C187,Input!$A$8:$GZ$39,MATCH(KU$21,Input!$A$6:$GZ$6,0),FALSE),0)*$F187/$G187)*$D187</f>
        <v>0</v>
      </c>
      <c r="KV187" s="1">
        <f>IF($E187+$I187+$D$7&lt;=KV$22,0,IF(KV$22-$D$7&gt;=$E187,VLOOKUP($C187,Input!$A$8:$GZ$39,MATCH(KV$21,Input!$A$6:$GZ$6,0),FALSE),0)*$F187/$G187)*$D187</f>
        <v>0</v>
      </c>
      <c r="KW187" s="1">
        <f>IF($E187+$I187+$D$7&lt;=KW$22,0,IF(KW$22-$D$7&gt;=$E187,VLOOKUP($C187,Input!$A$8:$GZ$39,MATCH(KW$21,Input!$A$6:$GZ$6,0),FALSE),0)*$F187/$G187)*$D187</f>
        <v>0</v>
      </c>
      <c r="KY187" t="str">
        <f>VLOOKUP($C187,Input!$A$8:$HV$39,MATCH(KY$21,Input!$A$6:$HV$6,0),FALSE)</f>
        <v xml:space="preserve">CNG (compressed and at pump, including station maintenance) </v>
      </c>
      <c r="KZ187" s="1">
        <f>IF($E187+$I187+$D$7&lt;=KZ$22,0,IF(KZ$22-$D$7&gt;=$E187,VLOOKUP($C187,Input!$A$8:$HV$39,MATCH(KZ$21,Input!$A$6:$HV$6,0),FALSE)/$G187*$F187,0))*$D187</f>
        <v>0</v>
      </c>
      <c r="LA187" s="1">
        <f>IF($E187+$I187+$D$7&lt;=LA$22,0,IF(LA$22-$D$7&gt;=$E187,VLOOKUP($C187,Input!$A$8:$HV$39,MATCH(LA$21,Input!$A$6:$HV$6,0),FALSE)/$G187*$F187,0))*$D187</f>
        <v>0</v>
      </c>
      <c r="LB187" s="1">
        <f>IF($E187+$I187+$D$7&lt;=LB$22,0,IF(LB$22-$D$7&gt;=$E187,VLOOKUP($C187,Input!$A$8:$HV$39,MATCH(LB$21,Input!$A$6:$HV$6,0),FALSE)/$G187*$F187,0))*$D187</f>
        <v>0</v>
      </c>
      <c r="LC187" s="1">
        <f>IF($E187+$I187+$D$7&lt;=LC$22,0,IF(LC$22-$D$7&gt;=$E187,VLOOKUP($C187,Input!$A$8:$HV$39,MATCH(LC$21,Input!$A$6:$HV$6,0),FALSE)/$G187*$F187,0))*$D187</f>
        <v>0</v>
      </c>
      <c r="LD187" s="1">
        <f>IF($E187+$I187+$D$7&lt;=LD$22,0,IF(LD$22-$D$7&gt;=$E187,VLOOKUP($C187,Input!$A$8:$HV$39,MATCH(LD$21,Input!$A$6:$HV$6,0),FALSE)/$G187*$F187,0))*$D187</f>
        <v>0</v>
      </c>
      <c r="LE187" s="1">
        <f>IF($E187+$I187+$D$7&lt;=LE$22,0,IF(LE$22-$D$7&gt;=$E187,VLOOKUP($C187,Input!$A$8:$HV$39,MATCH(LE$21,Input!$A$6:$HV$6,0),FALSE)/$G187*$F187,0))*$D187</f>
        <v>0</v>
      </c>
      <c r="LF187" s="1">
        <f>IF($E187+$I187+$D$7&lt;=LF$22,0,IF(LF$22-$D$7&gt;=$E187,VLOOKUP($C187,Input!$A$8:$HV$39,MATCH(LF$21,Input!$A$6:$HV$6,0),FALSE)/$G187*$F187,0))*$D187</f>
        <v>0</v>
      </c>
      <c r="LG187" s="1">
        <f>IF($E187+$I187+$D$7&lt;=LG$22,0,IF(LG$22-$D$7&gt;=$E187,VLOOKUP($C187,Input!$A$8:$HV$39,MATCH(LG$21,Input!$A$6:$HV$6,0),FALSE)/$G187*$F187,0))*$D187</f>
        <v>0</v>
      </c>
      <c r="LH187" s="1">
        <f>IF($E187+$I187+$D$7&lt;=LH$22,0,IF(LH$22-$D$7&gt;=$E187,VLOOKUP($C187,Input!$A$8:$HV$39,MATCH(LH$21,Input!$A$6:$HV$6,0),FALSE)/$G187*$F187,0))*$D187</f>
        <v>0</v>
      </c>
      <c r="LI187" s="1">
        <f>IF($E187+$I187+$D$7&lt;=LI$22,0,IF(LI$22-$D$7&gt;=$E187,VLOOKUP($C187,Input!$A$8:$HV$39,MATCH(LI$21,Input!$A$6:$HV$6,0),FALSE)/$G187*$F187,0))*$D187</f>
        <v>0</v>
      </c>
      <c r="LJ187" s="1">
        <f>IF($E187+$I187+$D$7&lt;=LJ$22,0,IF(LJ$22-$D$7&gt;=$E187,VLOOKUP($C187,Input!$A$8:$HV$39,MATCH(LJ$21,Input!$A$6:$HV$6,0),FALSE)/$G187*$F187,0))*$D187</f>
        <v>0</v>
      </c>
      <c r="LK187" s="1">
        <f>IF($E187+$I187+$D$7&lt;=LK$22,0,IF(LK$22-$D$7&gt;=$E187,VLOOKUP($C187,Input!$A$8:$HV$39,MATCH(LK$21,Input!$A$6:$HV$6,0),FALSE)/$G187*$F187,0))*$D187</f>
        <v>0</v>
      </c>
      <c r="LL187" s="1">
        <f>IF($E187+$I187+$D$7&lt;=LL$22,0,IF(LL$22-$D$7&gt;=$E187,VLOOKUP($C187,Input!$A$8:$HV$39,MATCH(LL$21,Input!$A$6:$HV$6,0),FALSE)/$G187*$F187,0))*$D187</f>
        <v>0</v>
      </c>
      <c r="LM187" s="1">
        <f>IF($E187+$I187+$D$7&lt;=LM$22,0,IF(LM$22-$D$7&gt;=$E187,VLOOKUP($C187,Input!$A$8:$HV$39,MATCH(LM$21,Input!$A$6:$HV$6,0),FALSE)/$G187*$F187,0))*$D187</f>
        <v>0</v>
      </c>
      <c r="LN187" s="1">
        <f>IF($E187+$I187+$D$7&lt;=LN$22,0,IF(LN$22-$D$7&gt;=$E187,VLOOKUP($C187,Input!$A$8:$HV$39,MATCH(LN$21,Input!$A$6:$HV$6,0),FALSE)/$G187*$F187,0))*$D187</f>
        <v>0</v>
      </c>
      <c r="LO187" s="1">
        <f>IF($E187+$I187+$D$7&lt;=LO$22,0,IF(LO$22-$D$7&gt;=$E187,VLOOKUP($C187,Input!$A$8:$HV$39,MATCH(LO$21,Input!$A$6:$HV$6,0),FALSE)/$G187*$F187,0))*$D187</f>
        <v>0</v>
      </c>
      <c r="LP187" s="1">
        <f>IF($E187+$I187+$D$7&lt;=LP$22,0,IF(LP$22-$D$7&gt;=$E187,VLOOKUP($C187,Input!$A$8:$HV$39,MATCH(LP$21,Input!$A$6:$HV$6,0),FALSE)/$G187*$F187,0))*$D187</f>
        <v>0</v>
      </c>
      <c r="LQ187" s="1">
        <f>IF($E187+$I187+$D$7&lt;=LQ$22,0,IF(LQ$22-$D$7&gt;=$E187,VLOOKUP($C187,Input!$A$8:$HV$39,MATCH(LQ$21,Input!$A$6:$HV$6,0),FALSE)/$G187*$F187,0))*$D187</f>
        <v>0</v>
      </c>
      <c r="LR187" s="1">
        <f>IF($E187+$I187+$D$7&lt;=LR$22,0,IF(LR$22-$D$7&gt;=$E187,VLOOKUP($C187,Input!$A$8:$HV$39,MATCH(LR$21,Input!$A$6:$HV$6,0),FALSE)/$G187*$F187,0))*$D187</f>
        <v>0</v>
      </c>
      <c r="LS187" s="1">
        <f>IF($E187+$I187+$D$7&lt;=LS$22,0,IF(LS$22-$D$7&gt;=$E187,VLOOKUP($C187,Input!$A$8:$HV$39,MATCH(LS$21,Input!$A$6:$HV$6,0),FALSE)/$G187*$F187,0))*$D187</f>
        <v>0</v>
      </c>
      <c r="LT187" s="1">
        <f>IF($E187+$I187+$D$7&lt;=LT$22,0,IF(LT$22-$D$7&gt;=$E187,VLOOKUP($C187,Input!$A$8:$HV$39,MATCH(LT$21,Input!$A$6:$HV$6,0),FALSE)/$G187*$F187,0))*$D187</f>
        <v>0</v>
      </c>
      <c r="LU187" s="1">
        <f>IF($E187+$I187+$D$7&lt;=LU$22,0,IF(LU$22-$D$7&gt;=$E187,VLOOKUP($C187,Input!$A$8:$HV$39,MATCH(LU$21,Input!$A$6:$HV$6,0),FALSE)/$G187*$F187,0))*$D187</f>
        <v>0</v>
      </c>
      <c r="LV187" s="1">
        <f>IF($E187+$I187+$D$7&lt;=LV$22,0,IF(LV$22-$D$7&gt;=$E187,VLOOKUP($C187,Input!$A$8:$HV$39,MATCH(LV$21,Input!$A$6:$HV$6,0),FALSE)/$G187*$F187,0))*$D187</f>
        <v>0</v>
      </c>
      <c r="LW187" s="1">
        <f>IF($E187+$I187+$D$7&lt;=LW$22,0,IF(LW$22-$D$7&gt;=$E187,VLOOKUP($C187,Input!$A$8:$HV$39,MATCH(LW$21,Input!$A$6:$HV$6,0),FALSE)/$G187*$F187,0))*$D187</f>
        <v>0</v>
      </c>
      <c r="LX187" s="1">
        <f>IF($E187+$I187+$D$7&lt;=LX$22,0,IF(LX$22-$D$7&gt;=$E187,VLOOKUP($C187,Input!$A$8:$HV$39,MATCH(LX$21,Input!$A$6:$HV$6,0),FALSE)/$G187*$F187,0))*$D187</f>
        <v>0</v>
      </c>
      <c r="LY187" s="1">
        <f>IF($E187+$I187+$D$7&lt;=LY$22,0,IF(LY$22-$D$7&gt;=$E187,VLOOKUP($C187,Input!$A$8:$HV$39,MATCH(LY$21,Input!$A$6:$HV$6,0),FALSE)/$G187*$F187,0))*$D187</f>
        <v>0</v>
      </c>
      <c r="LZ187" s="1">
        <f>IF($E187+$I187+$D$7&lt;=LZ$22,0,IF(LZ$22-$D$7&gt;=$E187,VLOOKUP($C187,Input!$A$8:$HV$39,MATCH(LZ$21,Input!$A$6:$HV$6,0),FALSE)/$G187*$F187,0))*$D187</f>
        <v>0</v>
      </c>
      <c r="MA187" s="1">
        <f>IF($E187+$I187+$D$7&lt;=MA$22,0,IF(MA$22-$D$7&gt;=$E187,VLOOKUP($C187,Input!$A$8:$HV$39,MATCH(MA$21,Input!$A$6:$HV$6,0),FALSE)/$G187*$F187,0))*$D187</f>
        <v>0</v>
      </c>
      <c r="MB187" s="1">
        <f>IF($E187+$I187+$D$7&lt;=MB$22,0,IF(MB$22-$D$7&gt;=$E187,VLOOKUP($C187,Input!$A$8:$HV$39,MATCH(MB$21,Input!$A$6:$HV$6,0),FALSE)/$G187*$F187,0))*$D187</f>
        <v>0</v>
      </c>
      <c r="MC187" s="1">
        <f>IF($E187+$I187+$D$7&lt;=MC$22,0,IF(MC$22-$D$7&gt;=$E187,VLOOKUP($C187,Input!$A$8:$HV$39,MATCH(MC$21,Input!$A$6:$HV$6,0),FALSE)/$G187*$F187,0))*$D187</f>
        <v>0</v>
      </c>
      <c r="MD187" s="1">
        <f>IF($E187+$I187+$D$7&lt;=MD$22,0,IF(MD$22-$D$7&gt;=$E187,VLOOKUP($C187,Input!$A$8:$HV$39,MATCH(MD$21,Input!$A$6:$HV$6,0),FALSE)/$G187*$F187,0))*$D187</f>
        <v>0</v>
      </c>
      <c r="ME187" s="1">
        <f>IF($E187+$I187+$D$7&lt;=ME$22,0,IF(ME$22-$D$7&gt;=$E187,VLOOKUP($C187,Input!$A$8:$HV$39,MATCH(ME$21,Input!$A$6:$HV$6,0),FALSE)/$G187*$F187,0))*$D187</f>
        <v>0</v>
      </c>
      <c r="MF187" s="1">
        <f>IF($E187+$I187+$D$7&lt;=MF$22,0,IF(MF$22-$D$7&gt;=$E187,VLOOKUP($C187,Input!$A$8:$HV$39,MATCH(MF$21,Input!$A$6:$HV$6,0),FALSE)/$G187*$F187,0))*$D187</f>
        <v>0</v>
      </c>
      <c r="MG187" s="1">
        <f>IF($E187+$I187+$D$7&lt;=MG$22,0,IF(MG$22-$D$7&gt;=$E187,VLOOKUP($C187,Input!$A$8:$HV$39,MATCH(MG$21,Input!$A$6:$HV$6,0),FALSE)/$G187*$F187,0))*$D187</f>
        <v>0</v>
      </c>
      <c r="MH187" s="1">
        <f>IF($E187+$I187+$D$7&lt;=MH$22,0,IF(MH$22-$D$7&gt;=$E187,VLOOKUP($C187,Input!$A$8:$HV$39,MATCH(MH$21,Input!$A$6:$HV$6,0),FALSE)/$G187*$F187,0))*$D187</f>
        <v>0</v>
      </c>
      <c r="MI187" s="1">
        <f>IF($E187+$I187+$D$7&lt;=MI$22,0,IF(MI$22-$D$7&gt;=$E187,VLOOKUP($C187,Input!$A$8:$HV$39,MATCH(MI$21,Input!$A$6:$HV$6,0),FALSE)/$G187*$F187,0))*$D187</f>
        <v>0</v>
      </c>
      <c r="MJ187" s="1">
        <f>IF($E187+$I187+$D$7&lt;=MJ$22,0,IF(MJ$22-$D$7&gt;=$E187,VLOOKUP($C187,Input!$A$8:$HV$39,MATCH(MJ$21,Input!$A$6:$HV$6,0),FALSE)/$G187*$F187,0))*$D187</f>
        <v>0</v>
      </c>
      <c r="MK187" s="1">
        <f>IF($E187+$I187+$D$7&lt;=MK$22,0,IF(MK$22-$D$7&gt;=$E187,VLOOKUP($C187,Input!$A$8:$HV$39,MATCH(MK$21,Input!$A$6:$HV$6,0),FALSE)/$G187*$F187,0))*$D187</f>
        <v>0</v>
      </c>
      <c r="ML187" s="1">
        <f>IF($E187+$I187+$D$7&lt;=ML$22,0,IF(ML$22-$D$7&gt;=$E187,VLOOKUP($C187,Input!$A$8:$HV$39,MATCH(ML$21,Input!$A$6:$HV$6,0),FALSE)/$G187*$F187,0))*$D187</f>
        <v>0</v>
      </c>
      <c r="MM187" s="1">
        <f>IF($E187+$I187+$D$7&lt;=MM$22,0,IF(MM$22-$D$7&gt;=$E187,VLOOKUP($C187,Input!$A$8:$HV$39,MATCH(MM$21,Input!$A$6:$HV$6,0),FALSE)/$G187*$F187,0))*$D187</f>
        <v>0</v>
      </c>
      <c r="MN187" s="1">
        <f>IF($E187+$I187+$D$7&lt;=MN$22,0,IF(MN$22-$D$7&gt;=$E187,VLOOKUP($C187,Input!$A$8:$HV$39,MATCH(MN$21,Input!$A$6:$HV$6,0),FALSE)/$G187*$F187,0))*$D187</f>
        <v>0</v>
      </c>
      <c r="MO187" s="1">
        <f>IF($E187+$I187+$D$7&lt;=MO$22,0,IF(MO$22-$D$7&gt;=$E187,VLOOKUP($C187,Input!$A$8:$HV$39,MATCH(MO$21,Input!$A$6:$HV$6,0),FALSE)/$G187*$F187,0))*$D187</f>
        <v>0</v>
      </c>
      <c r="MP187" s="1">
        <f>IF($E187+$I187+$D$7&lt;=MP$22,0,IF(MP$22-$D$7&gt;=$E187,VLOOKUP($C187,Input!$A$8:$HV$39,MATCH(MP$21,Input!$A$6:$HV$6,0),FALSE)/$G187*$F187,0))*$D187</f>
        <v>0</v>
      </c>
      <c r="MQ187" s="1">
        <f>IF($E187+$I187+$D$7&lt;=MQ$22,0,IF(MQ$22-$D$7&gt;=$E187,VLOOKUP($C187,Input!$A$8:$HV$39,MATCH(MQ$21,Input!$A$6:$HV$6,0),FALSE)/$G187*$F187,0))*$D187</f>
        <v>0</v>
      </c>
      <c r="MR187" s="1">
        <f>IF($E187+$I187+$D$7&lt;=MR$22,0,IF(MR$22-$D$7&gt;=$E187,VLOOKUP($C187,Input!$A$8:$HV$39,MATCH(MR$21,Input!$A$6:$HV$6,0),FALSE)/$G187*$F187,0))*$D187</f>
        <v>0</v>
      </c>
      <c r="MS187" s="1">
        <f>IF($E187+$I187+$D$7&lt;=MS$22,0,IF(MS$22-$D$7&gt;=$E187,VLOOKUP($C187,Input!$A$8:$HV$39,MATCH(MS$21,Input!$A$6:$HV$6,0),FALSE)/$G187*$F187,0))*$D187</f>
        <v>0</v>
      </c>
      <c r="MT187" s="1">
        <f>IF($E187+$I187+$D$7&lt;=MT$22,0,IF(MT$22-$D$7&gt;=$E187,VLOOKUP($C187,Input!$A$8:$HV$39,MATCH(MT$21,Input!$A$6:$HV$6,0),FALSE)/$G187*$F187,0))*$D187</f>
        <v>0</v>
      </c>
      <c r="MU187" s="1">
        <f>IF($E187+$I187+$D$7&lt;=MU$22,0,IF(MU$22-$D$7&gt;=$E187,VLOOKUP($C187,Input!$A$8:$HV$39,MATCH(MU$21,Input!$A$6:$HV$6,0),FALSE)/$G187*$F187,0))*$D187</f>
        <v>0</v>
      </c>
      <c r="MV187" s="1">
        <f>IF($E187+$I187+$D$7&lt;=MV$22,0,IF(MV$22-$D$7&gt;=$E187,VLOOKUP($C187,Input!$A$8:$HV$39,MATCH(MV$21,Input!$A$6:$HV$6,0),FALSE)/$G187*$F187,0))*$D187</f>
        <v>0</v>
      </c>
      <c r="MW187" s="1">
        <f>IF($E187+$I187+$D$7&lt;=MW$22,0,IF(MW$22-$D$7&gt;=$E187,VLOOKUP($C187,Input!$A$8:$HV$39,MATCH(MW$21,Input!$A$6:$HV$6,0),FALSE)/$G187*$F187,0))*$D187</f>
        <v>0</v>
      </c>
      <c r="MX187" s="1">
        <f>IF($E187+$I187+$D$7&lt;=MX$22,0,IF(MX$22-$D$7&gt;=$E187,VLOOKUP($C187,Input!$A$8:$HV$39,MATCH(MX$21,Input!$A$6:$HV$6,0),FALSE)/$G187*$F187,0))*$D187</f>
        <v>0</v>
      </c>
      <c r="MZ187" t="str">
        <f>VLOOKUP($C187,Input!$A$8:$HV$39,MATCH(MZ$21,Input!$A$6:$HV$6,0),FALSE)</f>
        <v>Fossil CNG LCFS Credit ($/DGE)</v>
      </c>
      <c r="NA187" s="1">
        <f>IF($E187+$I187+$D$7&lt;=NA$22,0,IF(NA$22-$D$7&gt;=$E187,-VLOOKUP($C187,Input!$A$8:$HV$39,MATCH(NA$21,Input!$A$6:$HV$6,0),FALSE)/$G187*$F187,0))*$D187*$G$4/100</f>
        <v>0</v>
      </c>
      <c r="NB187" s="1">
        <f>IF($E187+$I187+$D$7&lt;=NB$22,0,IF(NB$22-$D$7&gt;=$E187,-VLOOKUP($C187,Input!$A$8:$HV$39,MATCH(NB$21,Input!$A$6:$HV$6,0),FALSE)/$G187*$F187,0))*$D187*$G$4/100</f>
        <v>0</v>
      </c>
      <c r="NC187" s="1">
        <f>IF($E187+$I187+$D$7&lt;=NC$22,0,IF(NC$22-$D$7&gt;=$E187,-VLOOKUP($C187,Input!$A$8:$HV$39,MATCH(NC$21,Input!$A$6:$HV$6,0),FALSE)/$G187*$F187,0))*$D187*$G$4/100</f>
        <v>0</v>
      </c>
      <c r="ND187" s="1">
        <f>IF($E187+$I187+$D$7&lt;=ND$22,0,IF(ND$22-$D$7&gt;=$E187,-VLOOKUP($C187,Input!$A$8:$HV$39,MATCH(ND$21,Input!$A$6:$HV$6,0),FALSE)/$G187*$F187,0))*$D187*$G$4/100</f>
        <v>0</v>
      </c>
      <c r="NE187" s="1">
        <f>IF($E187+$I187+$D$7&lt;=NE$22,0,IF(NE$22-$D$7&gt;=$E187,-VLOOKUP($C187,Input!$A$8:$HV$39,MATCH(NE$21,Input!$A$6:$HV$6,0),FALSE)/$G187*$F187,0))*$D187*$G$4/100</f>
        <v>0</v>
      </c>
      <c r="NF187" s="1">
        <f>IF($E187+$I187+$D$7&lt;=NF$22,0,IF(NF$22-$D$7&gt;=$E187,-VLOOKUP($C187,Input!$A$8:$HV$39,MATCH(NF$21,Input!$A$6:$HV$6,0),FALSE)/$G187*$F187,0))*$D187*$G$4/100</f>
        <v>0</v>
      </c>
      <c r="NG187" s="1">
        <f>IF($E187+$I187+$D$7&lt;=NG$22,0,IF(NG$22-$D$7&gt;=$E187,-VLOOKUP($C187,Input!$A$8:$HV$39,MATCH(NG$21,Input!$A$6:$HV$6,0),FALSE)/$G187*$F187,0))*$D187*$G$4/100</f>
        <v>0</v>
      </c>
      <c r="NH187" s="1">
        <f>IF($E187+$I187+$D$7&lt;=NH$22,0,IF(NH$22-$D$7&gt;=$E187,-VLOOKUP($C187,Input!$A$8:$HV$39,MATCH(NH$21,Input!$A$6:$HV$6,0),FALSE)/$G187*$F187,0))*$D187*$G$4/100</f>
        <v>0</v>
      </c>
      <c r="NI187" s="1">
        <f>IF($E187+$I187+$D$7&lt;=NI$22,0,IF(NI$22-$D$7&gt;=$E187,-VLOOKUP($C187,Input!$A$8:$HV$39,MATCH(NI$21,Input!$A$6:$HV$6,0),FALSE)/$G187*$F187,0))*$D187*$G$4/100</f>
        <v>0</v>
      </c>
      <c r="NJ187" s="1">
        <f>IF($E187+$I187+$D$7&lt;=NJ$22,0,IF(NJ$22-$D$7&gt;=$E187,-VLOOKUP($C187,Input!$A$8:$HV$39,MATCH(NJ$21,Input!$A$6:$HV$6,0),FALSE)/$G187*$F187,0))*$D187*$G$4/100</f>
        <v>0</v>
      </c>
      <c r="NK187" s="1">
        <f>IF($E187+$I187+$D$7&lt;=NK$22,0,IF(NK$22-$D$7&gt;=$E187,-VLOOKUP($C187,Input!$A$8:$HV$39,MATCH(NK$21,Input!$A$6:$HV$6,0),FALSE)/$G187*$F187,0))*$D187*$G$4/100</f>
        <v>0</v>
      </c>
      <c r="NL187" s="1">
        <f>IF($E187+$I187+$D$7&lt;=NL$22,0,IF(NL$22-$D$7&gt;=$E187,-VLOOKUP($C187,Input!$A$8:$HV$39,MATCH(NL$21,Input!$A$6:$HV$6,0),FALSE)/$G187*$F187,0))*$D187*$G$4/100</f>
        <v>0</v>
      </c>
      <c r="NM187" s="1">
        <f>IF($E187+$I187+$D$7&lt;=NM$22,0,IF(NM$22-$D$7&gt;=$E187,-VLOOKUP($C187,Input!$A$8:$HV$39,MATCH(NM$21,Input!$A$6:$HV$6,0),FALSE)/$G187*$F187,0))*$D187*$G$4/100</f>
        <v>0</v>
      </c>
      <c r="NN187" s="1">
        <f>IF($E187+$I187+$D$7&lt;=NN$22,0,IF(NN$22-$D$7&gt;=$E187,-VLOOKUP($C187,Input!$A$8:$HV$39,MATCH(NN$21,Input!$A$6:$HV$6,0),FALSE)/$G187*$F187,0))*$D187*$G$4/100</f>
        <v>0</v>
      </c>
      <c r="NO187" s="1">
        <f>IF($E187+$I187+$D$7&lt;=NO$22,0,IF(NO$22-$D$7&gt;=$E187,-VLOOKUP($C187,Input!$A$8:$HV$39,MATCH(NO$21,Input!$A$6:$HV$6,0),FALSE)/$G187*$F187,0))*$D187*$G$4/100</f>
        <v>0</v>
      </c>
      <c r="NP187" s="1">
        <f>IF($E187+$I187+$D$7&lt;=NP$22,0,IF(NP$22-$D$7&gt;=$E187,-VLOOKUP($C187,Input!$A$8:$HV$39,MATCH(NP$21,Input!$A$6:$HV$6,0),FALSE)/$G187*$F187,0))*$D187*$G$4/100</f>
        <v>0</v>
      </c>
      <c r="NQ187" s="1">
        <f>IF($E187+$I187+$D$7&lt;=NQ$22,0,IF(NQ$22-$D$7&gt;=$E187,-VLOOKUP($C187,Input!$A$8:$HV$39,MATCH(NQ$21,Input!$A$6:$HV$6,0),FALSE)/$G187*$F187,0))*$D187*$G$4/100</f>
        <v>0</v>
      </c>
      <c r="NR187" s="1">
        <f>IF($E187+$I187+$D$7&lt;=NR$22,0,IF(NR$22-$D$7&gt;=$E187,-VLOOKUP($C187,Input!$A$8:$HV$39,MATCH(NR$21,Input!$A$6:$HV$6,0),FALSE)/$G187*$F187,0))*$D187*$G$4/100</f>
        <v>0</v>
      </c>
      <c r="NS187" s="1">
        <f>IF($E187+$I187+$D$7&lt;=NS$22,0,IF(NS$22-$D$7&gt;=$E187,-VLOOKUP($C187,Input!$A$8:$HV$39,MATCH(NS$21,Input!$A$6:$HV$6,0),FALSE)/$G187*$F187,0))*$D187*$G$4/100</f>
        <v>0</v>
      </c>
      <c r="NT187" s="1">
        <f>IF($E187+$I187+$D$7&lt;=NT$22,0,IF(NT$22-$D$7&gt;=$E187,-VLOOKUP($C187,Input!$A$8:$HV$39,MATCH(NT$21,Input!$A$6:$HV$6,0),FALSE)/$G187*$F187,0))*$D187*$G$4/100</f>
        <v>0</v>
      </c>
      <c r="NU187" s="1">
        <f>IF($E187+$I187+$D$7&lt;=NU$22,0,IF(NU$22-$D$7&gt;=$E187,-VLOOKUP($C187,Input!$A$8:$HV$39,MATCH(NU$21,Input!$A$6:$HV$6,0),FALSE)/$G187*$F187,0))*$D187*$G$4/100</f>
        <v>0</v>
      </c>
      <c r="NV187" s="1">
        <f>IF($E187+$I187+$D$7&lt;=NV$22,0,IF(NV$22-$D$7&gt;=$E187,-VLOOKUP($C187,Input!$A$8:$HV$39,MATCH(NV$21,Input!$A$6:$HV$6,0),FALSE)/$G187*$F187,0))*$D187*$G$4/100</f>
        <v>0</v>
      </c>
      <c r="NW187" s="1">
        <f>IF($E187+$I187+$D$7&lt;=NW$22,0,IF(NW$22-$D$7&gt;=$E187,-VLOOKUP($C187,Input!$A$8:$HV$39,MATCH(NW$21,Input!$A$6:$HV$6,0),FALSE)/$G187*$F187,0))*$D187*$G$4/100</f>
        <v>0</v>
      </c>
      <c r="NX187" s="1">
        <f>IF($E187+$I187+$D$7&lt;=NX$22,0,IF(NX$22-$D$7&gt;=$E187,-VLOOKUP($C187,Input!$A$8:$HV$39,MATCH(NX$21,Input!$A$6:$HV$6,0),FALSE)/$G187*$F187,0))*$D187*$G$4/100</f>
        <v>0</v>
      </c>
      <c r="NY187" s="1">
        <f>IF($E187+$I187+$D$7&lt;=NY$22,0,IF(NY$22-$D$7&gt;=$E187,-VLOOKUP($C187,Input!$A$8:$HV$39,MATCH(NY$21,Input!$A$6:$HV$6,0),FALSE)/$G187*$F187,0))*$D187*$G$4/100</f>
        <v>0</v>
      </c>
      <c r="NZ187" s="1">
        <f>IF($E187+$I187+$D$7&lt;=NZ$22,0,IF(NZ$22-$D$7&gt;=$E187,-VLOOKUP($C187,Input!$A$8:$HV$39,MATCH(NZ$21,Input!$A$6:$HV$6,0),FALSE)/$G187*$F187,0))*$D187*$G$4/100</f>
        <v>0</v>
      </c>
      <c r="OA187" s="1">
        <f>IF($E187+$I187+$D$7&lt;=OA$22,0,IF(OA$22-$D$7&gt;=$E187,-VLOOKUP($C187,Input!$A$8:$HV$39,MATCH(OA$21,Input!$A$6:$HV$6,0),FALSE)/$G187*$F187,0))*$D187*$G$4/100</f>
        <v>0</v>
      </c>
      <c r="OB187" s="1">
        <f>IF($E187+$I187+$D$7&lt;=OB$22,0,IF(OB$22-$D$7&gt;=$E187,-VLOOKUP($C187,Input!$A$8:$HV$39,MATCH(OB$21,Input!$A$6:$HV$6,0),FALSE)/$G187*$F187,0))*$D187*$G$4/100</f>
        <v>0</v>
      </c>
      <c r="OC187" s="1">
        <f>IF($E187+$I187+$D$7&lt;=OC$22,0,IF(OC$22-$D$7&gt;=$E187,-VLOOKUP($C187,Input!$A$8:$HV$39,MATCH(OC$21,Input!$A$6:$HV$6,0),FALSE)/$G187*$F187,0))*$D187*$G$4/100</f>
        <v>0</v>
      </c>
      <c r="OD187" s="1">
        <f>IF($E187+$I187+$D$7&lt;=OD$22,0,IF(OD$22-$D$7&gt;=$E187,-VLOOKUP($C187,Input!$A$8:$HV$39,MATCH(OD$21,Input!$A$6:$HV$6,0),FALSE)/$G187*$F187,0))*$D187*$G$4/100</f>
        <v>0</v>
      </c>
      <c r="OE187" s="1">
        <f>IF($E187+$I187+$D$7&lt;=OE$22,0,IF(OE$22-$D$7&gt;=$E187,-VLOOKUP($C187,Input!$A$8:$HV$39,MATCH(OE$21,Input!$A$6:$HV$6,0),FALSE)/$G187*$F187,0))*$D187*$G$4/100</f>
        <v>0</v>
      </c>
      <c r="OF187" s="1">
        <f>IF($E187+$I187+$D$7&lt;=OF$22,0,IF(OF$22-$D$7&gt;=$E187,-VLOOKUP($C187,Input!$A$8:$HV$39,MATCH(OF$21,Input!$A$6:$HV$6,0),FALSE)/$G187*$F187,0))*$D187*$G$4/100</f>
        <v>0</v>
      </c>
      <c r="OG187" s="1">
        <f>IF($E187+$I187+$D$7&lt;=OG$22,0,IF(OG$22-$D$7&gt;=$E187,-VLOOKUP($C187,Input!$A$8:$HV$39,MATCH(OG$21,Input!$A$6:$HV$6,0),FALSE)/$G187*$F187,0))*$D187*$G$4/100</f>
        <v>0</v>
      </c>
      <c r="OH187" s="1">
        <f>IF($E187+$I187+$D$7&lt;=OH$22,0,IF(OH$22-$D$7&gt;=$E187,-VLOOKUP($C187,Input!$A$8:$HV$39,MATCH(OH$21,Input!$A$6:$HV$6,0),FALSE)/$G187*$F187,0))*$D187*$G$4/100</f>
        <v>0</v>
      </c>
      <c r="OI187" s="1">
        <f>IF($E187+$I187+$D$7&lt;=OI$22,0,IF(OI$22-$D$7&gt;=$E187,-VLOOKUP($C187,Input!$A$8:$HV$39,MATCH(OI$21,Input!$A$6:$HV$6,0),FALSE)/$G187*$F187,0))*$D187*$G$4/100</f>
        <v>0</v>
      </c>
      <c r="OK187" t="str">
        <f>VLOOKUP($C187,Input!$A$8:$HW$39,MATCH(OK$21,Input!$A$6:$HW$6,0),FALSE)</f>
        <v>NA</v>
      </c>
      <c r="OL187" s="1">
        <f>IF($E187+$I187+$D$7&lt;=OL$22,0,IF(OL$22-$D$7&gt;=$E187,IF(COUNTIF($KZ187:LP187,"&gt;0")&gt;0,VLOOKUP($C187,Input!$A$8:$HV$21,MATCH($OK$21+COUNTIF($KZ187:LP187,"&gt;0"),Input!$A$6:$HV$6,0),FALSE),0),0))*$D187</f>
        <v>0</v>
      </c>
      <c r="OM187" s="1">
        <f>IF($E187+$I187+$D$7&lt;=OM$22,0,IF(OM$22-$D$7&gt;=$E187,IF(COUNTIF($KZ187:LQ187,"&gt;0")&gt;0,VLOOKUP($C187,Input!$A$8:$HV$21,MATCH($OK$21+COUNTIF($KZ187:LQ187,"&gt;0"),Input!$A$6:$HV$6,0),FALSE),0),0))*$D187</f>
        <v>0</v>
      </c>
      <c r="ON187" s="1">
        <f>IF($E187+$I187+$D$7&lt;=ON$22,0,IF(ON$22-$D$7&gt;=$E187,IF(COUNTIF($KZ187:LR187,"&gt;0")&gt;0,VLOOKUP($C187,Input!$A$8:$HV$21,MATCH($OK$21+COUNTIF($KZ187:LR187,"&gt;0"),Input!$A$6:$HV$6,0),FALSE),0),0))*$D187</f>
        <v>0</v>
      </c>
      <c r="OO187" s="1">
        <f>IF($E187+$I187+$D$7&lt;=OO$22,0,IF(OO$22-$D$7&gt;=$E187,IF(COUNTIF($KZ187:LS187,"&gt;0")&gt;0,VLOOKUP($C187,Input!$A$8:$HV$21,MATCH($OK$21+COUNTIF($KZ187:LS187,"&gt;0"),Input!$A$6:$HV$6,0),FALSE),0),0))*$D187</f>
        <v>0</v>
      </c>
      <c r="OP187" s="1">
        <f>IF($E187+$I187+$D$7&lt;=OP$22,0,IF(OP$22-$D$7&gt;=$E187,IF(COUNTIF($KZ187:LT187,"&gt;0")&gt;0,VLOOKUP($C187,Input!$A$8:$HV$21,MATCH($OK$21+COUNTIF($KZ187:LT187,"&gt;0"),Input!$A$6:$HV$6,0),FALSE),0),0))*$D187</f>
        <v>0</v>
      </c>
      <c r="OQ187" s="1">
        <f>IF($E187+$I187+$D$7&lt;=OQ$22,0,IF(OQ$22-$D$7&gt;=$E187,IF(COUNTIF($KZ187:LU187,"&gt;0")&gt;0,VLOOKUP($C187,Input!$A$8:$HV$21,MATCH($OK$21+COUNTIF($KZ187:LU187,"&gt;0"),Input!$A$6:$HV$6,0),FALSE),0),0))*$D187</f>
        <v>0</v>
      </c>
      <c r="OR187" s="1">
        <f>IF($E187+$I187+$D$7&lt;=OR$22,0,IF(OR$22-$D$7&gt;=$E187,IF(COUNTIF($KZ187:LV187,"&gt;0")&gt;0,VLOOKUP($C187,Input!$A$8:$HV$21,MATCH($OK$21+COUNTIF($KZ187:LV187,"&gt;0"),Input!$A$6:$HV$6,0),FALSE),0),0))*$D187</f>
        <v>0</v>
      </c>
      <c r="OS187" s="1">
        <f>IF($E187+$I187+$D$7&lt;=OS$22,0,IF(OS$22-$D$7&gt;=$E187,IF(COUNTIF($KZ187:LW187,"&gt;0")&gt;0,VLOOKUP($C187,Input!$A$8:$HV$21,MATCH($OK$21+COUNTIF($KZ187:LW187,"&gt;0"),Input!$A$6:$HV$6,0),FALSE),0),0))*$D187</f>
        <v>0</v>
      </c>
      <c r="OT187" s="1">
        <f>IF($E187+$I187+$D$7&lt;=OT$22,0,IF(OT$22-$D$7&gt;=$E187,IF(COUNTIF($KZ187:LX187,"&gt;0")&gt;0,VLOOKUP($C187,Input!$A$8:$HV$21,MATCH($OK$21+COUNTIF($KZ187:LX187,"&gt;0"),Input!$A$6:$HV$6,0),FALSE),0),0))*$D187</f>
        <v>0</v>
      </c>
      <c r="OU187" s="1">
        <f>IF($E187+$I187+$D$7&lt;=OU$22,0,IF(OU$22-$D$7&gt;=$E187,IF(COUNTIF($KZ187:LY187,"&gt;0")&gt;0,VLOOKUP($C187,Input!$A$8:$HV$21,MATCH($OK$21+COUNTIF($KZ187:LY187,"&gt;0"),Input!$A$6:$HV$6,0),FALSE),0),0))*$D187</f>
        <v>0</v>
      </c>
      <c r="OV187" s="1">
        <f>IF($E187+$I187+$D$7&lt;=OV$22,0,IF(OV$22-$D$7&gt;=$E187,IF(COUNTIF($KZ187:LZ187,"&gt;0")&gt;0,VLOOKUP($C187,Input!$A$8:$HV$21,MATCH($OK$21+COUNTIF($KZ187:LZ187,"&gt;0"),Input!$A$6:$HV$6,0),FALSE),0),0))*$D187</f>
        <v>0</v>
      </c>
      <c r="OW187" s="1">
        <f>IF($E187+$I187+$D$7&lt;=OW$22,0,IF(OW$22-$D$7&gt;=$E187,IF(COUNTIF($KZ187:MA187,"&gt;0")&gt;0,VLOOKUP($C187,Input!$A$8:$HV$21,MATCH($OK$21+COUNTIF($KZ187:MA187,"&gt;0"),Input!$A$6:$HV$6,0),FALSE),0),0))*$D187</f>
        <v>0</v>
      </c>
      <c r="OX187" s="1">
        <f>IF($E187+$I187+$D$7&lt;=OX$22,0,IF(OX$22-$D$7&gt;=$E187,IF(COUNTIF($KZ187:MB187,"&gt;0")&gt;0,VLOOKUP($C187,Input!$A$8:$HV$21,MATCH($OK$21+COUNTIF($KZ187:MB187,"&gt;0"),Input!$A$6:$HV$6,0),FALSE),0),0))*$D187</f>
        <v>0</v>
      </c>
      <c r="OY187" s="1">
        <f>IF($E187+$I187+$D$7&lt;=OY$22,0,IF(OY$22-$D$7&gt;=$E187,IF(COUNTIF($KZ187:MC187,"&gt;0")&gt;0,VLOOKUP($C187,Input!$A$8:$HV$21,MATCH($OK$21+COUNTIF($KZ187:MC187,"&gt;0"),Input!$A$6:$HV$6,0),FALSE),0),0))*$D187</f>
        <v>0</v>
      </c>
      <c r="OZ187" s="1">
        <f>IF($E187+$I187+$D$7&lt;=OZ$22,0,IF(OZ$22-$D$7&gt;=$E187,IF(COUNTIF($KZ187:MD187,"&gt;0")&gt;0,VLOOKUP($C187,Input!$A$8:$HV$21,MATCH($OK$21+COUNTIF($KZ187:MD187,"&gt;0"),Input!$A$6:$HV$6,0),FALSE),0),0))*$D187</f>
        <v>0</v>
      </c>
      <c r="PA187" s="1">
        <f>IF($E187+$I187+$D$7&lt;=PA$22,0,IF(PA$22-$D$7&gt;=$E187,IF(COUNTIF($KZ187:ME187,"&gt;0")&gt;0,VLOOKUP($C187,Input!$A$8:$HV$21,MATCH($OK$21+COUNTIF($KZ187:ME187,"&gt;0"),Input!$A$6:$HV$6,0),FALSE),0),0))*$D187</f>
        <v>0</v>
      </c>
      <c r="PB187" s="1">
        <f>IF($E187+$I187+$D$7&lt;=PB$22,0,IF(PB$22-$D$7&gt;=$E187,IF(COUNTIF($KZ187:MF187,"&gt;0")&gt;0,VLOOKUP($C187,Input!$A$8:$HV$21,MATCH($OK$21+COUNTIF($KZ187:MF187,"&gt;0"),Input!$A$6:$HV$6,0),FALSE),0),0))*$D187</f>
        <v>0</v>
      </c>
      <c r="PC187" s="1">
        <f>IF($E187+$I187+$D$7&lt;=PC$22,0,IF(PC$22-$D$7&gt;=$E187,IF(COUNTIF($KZ187:MG187,"&gt;0")&gt;0,VLOOKUP($C187,Input!$A$8:$HV$21,MATCH($OK$21+COUNTIF($KZ187:MG187,"&gt;0"),Input!$A$6:$HV$6,0),FALSE),0),0))*$D187</f>
        <v>0</v>
      </c>
      <c r="PD187" s="1">
        <f>IF($E187+$I187+$D$7&lt;=PD$22,0,IF(PD$22-$D$7&gt;=$E187,IF(COUNTIF($KZ187:MH187,"&gt;0")&gt;0,VLOOKUP($C187,Input!$A$8:$HV$21,MATCH($OK$21+COUNTIF($KZ187:MH187,"&gt;0"),Input!$A$6:$HV$6,0),FALSE),0),0))*$D187</f>
        <v>0</v>
      </c>
      <c r="PE187" s="1">
        <f>IF($E187+$I187+$D$7&lt;=PE$22,0,IF(PE$22-$D$7&gt;=$E187,IF(COUNTIF($KZ187:MI187,"&gt;0")&gt;0,VLOOKUP($C187,Input!$A$8:$HV$21,MATCH($OK$21+COUNTIF($KZ187:MI187,"&gt;0"),Input!$A$6:$HV$6,0),FALSE),0),0))*$D187</f>
        <v>0</v>
      </c>
      <c r="PF187" s="1">
        <f>IF($E187+$I187+$D$7&lt;=PF$22,0,IF(PF$22-$D$7&gt;=$E187,IF(COUNTIF($KZ187:MJ187,"&gt;0")&gt;0,VLOOKUP($C187,Input!$A$8:$HV$21,MATCH($OK$21+COUNTIF($KZ187:MJ187,"&gt;0"),Input!$A$6:$HV$6,0),FALSE),0),0))*$D187</f>
        <v>0</v>
      </c>
      <c r="PG187" s="1">
        <f>IF($E187+$I187+$D$7&lt;=PG$22,0,IF(PG$22-$D$7&gt;=$E187,IF(COUNTIF($KZ187:MK187,"&gt;0")&gt;0,VLOOKUP($C187,Input!$A$8:$HV$21,MATCH($OK$21+COUNTIF($KZ187:MK187,"&gt;0"),Input!$A$6:$HV$6,0),FALSE),0),0))*$D187</f>
        <v>0</v>
      </c>
      <c r="PH187" s="1">
        <f>IF($E187+$I187+$D$7&lt;=PH$22,0,IF(PH$22-$D$7&gt;=$E187,IF(COUNTIF($KZ187:ML187,"&gt;0")&gt;0,VLOOKUP($C187,Input!$A$8:$HV$21,MATCH($OK$21+COUNTIF($KZ187:ML187,"&gt;0"),Input!$A$6:$HV$6,0),FALSE),0),0))*$D187</f>
        <v>0</v>
      </c>
      <c r="PI187" s="1">
        <f>IF($E187+$I187+$D$7&lt;=PI$22,0,IF(PI$22-$D$7&gt;=$E187,IF(COUNTIF($KZ187:MM187,"&gt;0")&gt;0,VLOOKUP($C187,Input!$A$8:$HV$21,MATCH($OK$21+COUNTIF($KZ187:MM187,"&gt;0"),Input!$A$6:$HV$6,0),FALSE),0),0))*$D187</f>
        <v>0</v>
      </c>
      <c r="PJ187" s="1">
        <f>IF($E187+$I187+$D$7&lt;=PJ$22,0,IF(PJ$22-$D$7&gt;=$E187,IF(COUNTIF($KZ187:MN187,"&gt;0")&gt;0,VLOOKUP($C187,Input!$A$8:$HV$21,MATCH($OK$21+COUNTIF($KZ187:MN187,"&gt;0"),Input!$A$6:$HV$6,0),FALSE),0),0))*$D187</f>
        <v>0</v>
      </c>
      <c r="PK187" s="1">
        <f>IF($E187+$I187+$D$7&lt;=PK$22,0,IF(PK$22-$D$7&gt;=$E187,IF(COUNTIF($KZ187:MO187,"&gt;0")&gt;0,VLOOKUP($C187,Input!$A$8:$HV$21,MATCH($OK$21+COUNTIF($KZ187:MO187,"&gt;0"),Input!$A$6:$HV$6,0),FALSE),0),0))*$D187</f>
        <v>0</v>
      </c>
      <c r="PL187" s="1">
        <f>IF($E187+$I187+$D$7&lt;=PL$22,0,IF(PL$22-$D$7&gt;=$E187,IF(COUNTIF($KZ187:MP187,"&gt;0")&gt;0,VLOOKUP($C187,Input!$A$8:$HV$21,MATCH($OK$21+COUNTIF($KZ187:MP187,"&gt;0"),Input!$A$6:$HV$6,0),FALSE),0),0))*$D187</f>
        <v>0</v>
      </c>
      <c r="PM187" s="1">
        <f>IF($E187+$I187+$D$7&lt;=PM$22,0,IF(PM$22-$D$7&gt;=$E187,IF(COUNTIF($KZ187:MQ187,"&gt;0")&gt;0,VLOOKUP($C187,Input!$A$8:$HV$21,MATCH($OK$21+COUNTIF($KZ187:MQ187,"&gt;0"),Input!$A$6:$HV$6,0),FALSE),0),0))*$D187</f>
        <v>0</v>
      </c>
      <c r="PN187" s="1">
        <f>IF($E187+$I187+$D$7&lt;=PN$22,0,IF(PN$22-$D$7&gt;=$E187,IF(COUNTIF($KZ187:MR187,"&gt;0")&gt;0,VLOOKUP($C187,Input!$A$8:$HV$21,MATCH($OK$21+COUNTIF($KZ187:MR187,"&gt;0"),Input!$A$6:$HV$6,0),FALSE),0),0))*$D187</f>
        <v>0</v>
      </c>
      <c r="PO187" s="1">
        <f>IF($E187+$I187+$D$7&lt;=PO$22,0,IF(PO$22-$D$7&gt;=$E187,IF(COUNTIF($KZ187:MS187,"&gt;0")&gt;0,VLOOKUP($C187,Input!$A$8:$HV$21,MATCH($OK$21+COUNTIF($KZ187:MS187,"&gt;0"),Input!$A$6:$HV$6,0),FALSE),0),0))*$D187</f>
        <v>0</v>
      </c>
      <c r="PP187" s="1">
        <f>IF($E187+$I187+$D$7&lt;=PP$22,0,IF(PP$22-$D$7&gt;=$E187,IF(COUNTIF($KZ187:MT187,"&gt;0")&gt;0,VLOOKUP($C187,Input!$A$8:$HV$21,MATCH($OK$21+COUNTIF($KZ187:MT187,"&gt;0"),Input!$A$6:$HV$6,0),FALSE),0),0))*$D187</f>
        <v>0</v>
      </c>
      <c r="PQ187" s="1">
        <f>IF($E187+$I187+$D$7&lt;=PQ$22,0,IF(PQ$22-$D$7&gt;=$E187,IF(COUNTIF($KZ187:MU187,"&gt;0")&gt;0,VLOOKUP($C187,Input!$A$8:$HV$21,MATCH($OK$21+COUNTIF($KZ187:MU187,"&gt;0"),Input!$A$6:$HV$6,0),FALSE),0),0))*$D187</f>
        <v>0</v>
      </c>
      <c r="PR187" s="1">
        <f>IF($E187+$I187+$D$7&lt;=PR$22,0,IF(PR$22-$D$7&gt;=$E187,IF(COUNTIF($KZ187:MV187,"&gt;0")&gt;0,VLOOKUP($C187,Input!$A$8:$HV$21,MATCH($OK$21+COUNTIF($KZ187:MV187,"&gt;0"),Input!$A$6:$HV$6,0),FALSE),0),0))*$D187</f>
        <v>0</v>
      </c>
      <c r="PS187" s="1">
        <f>IF($E187+$I187+$D$7&lt;=PS$22,0,IF(PS$22-$D$7&gt;=$E187,IF(COUNTIF($KZ187:MW187,"&gt;0")&gt;0,VLOOKUP($C187,Input!$A$8:$HV$21,MATCH($OK$21+COUNTIF($KZ187:MW187,"&gt;0"),Input!$A$6:$HV$6,0),FALSE),0),0))*$D187</f>
        <v>0</v>
      </c>
      <c r="PT187" s="1">
        <f>IF($E187+$I187+$D$7&lt;=PT$22,0,IF(PT$22-$D$7&gt;=$E187,IF(COUNTIF($KZ187:MX187,"&gt;0")&gt;0,VLOOKUP($C187,Input!$A$8:$HV$21,MATCH($OK$21+COUNTIF($KZ187:MX187,"&gt;0"),Input!$A$6:$HV$6,0),FALSE),0),0))*$D187</f>
        <v>0</v>
      </c>
      <c r="PV187" s="1" t="str">
        <f t="shared" si="1066"/>
        <v>2036 MY 40' CNG w Midlife Rebuild {0 Buses}</v>
      </c>
      <c r="PW187" s="1">
        <f t="shared" si="1067"/>
        <v>0</v>
      </c>
      <c r="PX187" s="1">
        <f t="shared" si="1068"/>
        <v>0</v>
      </c>
      <c r="PY187" s="1">
        <f t="shared" si="1069"/>
        <v>0</v>
      </c>
      <c r="PZ187" s="1">
        <f t="shared" si="1070"/>
        <v>0</v>
      </c>
      <c r="QA187" s="1">
        <f t="shared" si="1071"/>
        <v>0</v>
      </c>
      <c r="QB187" s="1">
        <f t="shared" si="1072"/>
        <v>0</v>
      </c>
      <c r="QC187" s="1">
        <f t="shared" si="1073"/>
        <v>0</v>
      </c>
      <c r="QD187" s="1">
        <f t="shared" si="1074"/>
        <v>0</v>
      </c>
      <c r="QE187" s="1">
        <f t="shared" si="1075"/>
        <v>0</v>
      </c>
      <c r="QF187" s="1">
        <f t="shared" si="1076"/>
        <v>0</v>
      </c>
      <c r="QG187" s="1">
        <f t="shared" si="1077"/>
        <v>0</v>
      </c>
      <c r="QH187" s="1">
        <f t="shared" si="1078"/>
        <v>0</v>
      </c>
      <c r="QI187" s="1">
        <f t="shared" si="1079"/>
        <v>0</v>
      </c>
      <c r="QJ187" s="1">
        <f t="shared" si="1080"/>
        <v>0</v>
      </c>
      <c r="QK187" s="1">
        <f t="shared" si="1081"/>
        <v>0</v>
      </c>
      <c r="QL187" s="1">
        <f t="shared" si="1082"/>
        <v>0</v>
      </c>
      <c r="QM187" s="1">
        <f t="shared" si="1083"/>
        <v>0</v>
      </c>
      <c r="QN187" s="1">
        <f t="shared" si="1084"/>
        <v>0</v>
      </c>
      <c r="QO187" s="1">
        <f t="shared" si="1085"/>
        <v>0</v>
      </c>
      <c r="QP187" s="1">
        <f t="shared" si="1086"/>
        <v>0</v>
      </c>
      <c r="QQ187" s="1">
        <f t="shared" si="1087"/>
        <v>0</v>
      </c>
      <c r="QR187" s="1">
        <f t="shared" si="1088"/>
        <v>0</v>
      </c>
      <c r="QS187" s="1">
        <f t="shared" si="1089"/>
        <v>0</v>
      </c>
      <c r="QT187" s="1">
        <f t="shared" si="1090"/>
        <v>0</v>
      </c>
      <c r="QU187" s="1">
        <f t="shared" si="1091"/>
        <v>0</v>
      </c>
      <c r="QV187" s="1">
        <f t="shared" si="1092"/>
        <v>0</v>
      </c>
      <c r="QW187" s="1">
        <f t="shared" si="1093"/>
        <v>0</v>
      </c>
      <c r="QX187" s="1">
        <f t="shared" si="1094"/>
        <v>0</v>
      </c>
      <c r="QY187" s="1">
        <f t="shared" si="1095"/>
        <v>0</v>
      </c>
      <c r="QZ187" s="1">
        <f t="shared" si="1096"/>
        <v>0</v>
      </c>
      <c r="RA187" s="1">
        <f t="shared" si="1097"/>
        <v>0</v>
      </c>
      <c r="RB187" s="1">
        <f t="shared" si="1098"/>
        <v>0</v>
      </c>
      <c r="RC187" s="1">
        <f t="shared" si="1099"/>
        <v>0</v>
      </c>
      <c r="RD187" s="1">
        <f t="shared" si="1100"/>
        <v>0</v>
      </c>
      <c r="RE187" s="1">
        <f t="shared" si="1101"/>
        <v>0</v>
      </c>
      <c r="RF187" s="1">
        <f t="shared" si="1102"/>
        <v>0</v>
      </c>
      <c r="RG187" s="1">
        <f t="shared" si="1103"/>
        <v>0</v>
      </c>
      <c r="RH187" s="72"/>
      <c r="RI187" s="91"/>
    </row>
    <row r="188" spans="1:477" hidden="1" outlineLevel="1" x14ac:dyDescent="0.25">
      <c r="A188" s="89"/>
      <c r="B188" s="143"/>
      <c r="C188" s="111" t="str">
        <f t="shared" si="1064"/>
        <v>40' CNG w Midlife Rebuild</v>
      </c>
      <c r="D188" s="108">
        <f t="shared" si="1065"/>
        <v>0</v>
      </c>
      <c r="E188" s="110">
        <f t="shared" si="1026"/>
        <v>2037</v>
      </c>
      <c r="F188" s="68">
        <f t="shared" si="870"/>
        <v>40000</v>
      </c>
      <c r="G188" s="69">
        <f>VLOOKUP($C188,Input!$A$8:$HV$39,MATCH(G$21,Input!$A$6:$HV$6,0),FALSE)</f>
        <v>2.91</v>
      </c>
      <c r="H188" s="123">
        <f>VLOOKUP($C188,Input!$A$8:$HV$39,MATCH(H$21,Input!$A$6:$HV$6,0),FALSE)</f>
        <v>0</v>
      </c>
      <c r="I188" s="70">
        <f>VLOOKUP($C188,Input!$A$8:$HV$39,MATCH(I$21,Input!$A$6:$HV$6,0),FALSE)</f>
        <v>14</v>
      </c>
      <c r="J188" s="1">
        <f>+IF($E188=J$22,VLOOKUP($C188,Input!$A$8:$AN$39,MATCH(J$21,Input!$A$6:$AN$6,0),FALSE)+$H188,0)*$D188</f>
        <v>0</v>
      </c>
      <c r="K188" s="1">
        <f>+IF($E188=K$22,VLOOKUP($C188,Input!$A$8:$AN$39,MATCH(K$21,Input!$A$6:$AN$6,0),FALSE)+$H188,0)*$D188</f>
        <v>0</v>
      </c>
      <c r="L188" s="1">
        <f>+IF($E188=L$22,VLOOKUP($C188,Input!$A$8:$AN$39,MATCH(L$21,Input!$A$6:$AN$6,0),FALSE)+$H188,0)*$D188</f>
        <v>0</v>
      </c>
      <c r="M188" s="1">
        <f>+IF($E188=M$22,VLOOKUP($C188,Input!$A$8:$AN$39,MATCH(M$21,Input!$A$6:$AN$6,0),FALSE)+$H188,0)*$D188</f>
        <v>0</v>
      </c>
      <c r="N188" s="1">
        <f>+IF($E188=N$22,VLOOKUP($C188,Input!$A$8:$AN$39,MATCH(N$21,Input!$A$6:$AN$6,0),FALSE)+$H188,0)*$D188</f>
        <v>0</v>
      </c>
      <c r="O188" s="1">
        <f>+IF($E188=O$22,VLOOKUP($C188,Input!$A$8:$AN$39,MATCH(O$21,Input!$A$6:$AN$6,0),FALSE)+$H188,0)*$D188</f>
        <v>0</v>
      </c>
      <c r="P188" s="1">
        <f>+IF($E188=P$22,VLOOKUP($C188,Input!$A$8:$AN$39,MATCH(P$21,Input!$A$6:$AN$6,0),FALSE)+$H188,0)*$D188</f>
        <v>0</v>
      </c>
      <c r="Q188" s="1">
        <f>+IF($E188=Q$22,VLOOKUP($C188,Input!$A$8:$AN$39,MATCH(Q$21,Input!$A$6:$AN$6,0),FALSE)+$H188,0)*$D188</f>
        <v>0</v>
      </c>
      <c r="R188" s="1">
        <f>+IF($E188=R$22,VLOOKUP($C188,Input!$A$8:$AN$39,MATCH(R$21,Input!$A$6:$AN$6,0),FALSE)+$H188,0)*$D188</f>
        <v>0</v>
      </c>
      <c r="S188" s="1">
        <f>+IF($E188=S$22,VLOOKUP($C188,Input!$A$8:$AN$39,MATCH(S$21,Input!$A$6:$AN$6,0),FALSE)+$H188,0)*$D188</f>
        <v>0</v>
      </c>
      <c r="T188" s="1">
        <f>+IF($E188=T$22,VLOOKUP($C188,Input!$A$8:$AN$39,MATCH(T$21,Input!$A$6:$AN$6,0),FALSE)+$H188,0)*$D188</f>
        <v>0</v>
      </c>
      <c r="U188" s="1">
        <f>+IF($E188=U$22,VLOOKUP($C188,Input!$A$8:$AN$39,MATCH(U$21,Input!$A$6:$AN$6,0),FALSE)+$H188,0)*$D188</f>
        <v>0</v>
      </c>
      <c r="V188" s="1">
        <f>+IF($E188=V$22,VLOOKUP($C188,Input!$A$8:$AN$39,MATCH(V$21,Input!$A$6:$AN$6,0),FALSE)+$H188,0)*$D188</f>
        <v>0</v>
      </c>
      <c r="W188" s="1">
        <f>+IF($E188=W$22,VLOOKUP($C188,Input!$A$8:$AN$39,MATCH(W$21,Input!$A$6:$AN$6,0),FALSE)+$H188,0)*$D188</f>
        <v>0</v>
      </c>
      <c r="X188" s="1">
        <f>+IF($E188=X$22,VLOOKUP($C188,Input!$A$8:$AN$39,MATCH(X$21,Input!$A$6:$AN$6,0),FALSE)+$H188,0)*$D188</f>
        <v>0</v>
      </c>
      <c r="Y188" s="1">
        <f>+IF($E188=Y$22,VLOOKUP($C188,Input!$A$8:$AN$39,MATCH(Y$21,Input!$A$6:$AN$6,0),FALSE)+$H188,0)*$D188</f>
        <v>0</v>
      </c>
      <c r="Z188" s="1">
        <f>+IF($E188=Z$22,VLOOKUP($C188,Input!$A$8:$AN$39,MATCH(Z$21,Input!$A$6:$AN$6,0),FALSE)+$H188,0)*$D188</f>
        <v>0</v>
      </c>
      <c r="AA188" s="1">
        <f>+IF($E188=AA$22,VLOOKUP($C188,Input!$A$8:$AN$39,MATCH(AA$21,Input!$A$6:$AN$6,0),FALSE)+$H188,0)*$D188</f>
        <v>0</v>
      </c>
      <c r="AB188" s="1">
        <f>+IF($E188=AB$22,VLOOKUP($C188,Input!$A$8:$AN$39,MATCH(AB$21,Input!$A$6:$AN$6,0),FALSE)+$H188,0)*$D188</f>
        <v>0</v>
      </c>
      <c r="AC188" s="1">
        <f>+IF($E188=AC$22,VLOOKUP($C188,Input!$A$8:$AN$39,MATCH(AC$21,Input!$A$6:$AN$6,0),FALSE)+$H188,0)*$D188</f>
        <v>0</v>
      </c>
      <c r="AD188" s="1">
        <f>+IF($E188=AD$22,VLOOKUP($C188,Input!$A$8:$AN$39,MATCH(AD$21,Input!$A$6:$AN$6,0),FALSE)+$H188,0)*$D188</f>
        <v>0</v>
      </c>
      <c r="AE188" s="1">
        <f>+IF($E188=AE$22,VLOOKUP($C188,Input!$A$8:$AN$39,MATCH(AE$21,Input!$A$6:$AN$6,0),FALSE)+$H188,0)*$D188</f>
        <v>0</v>
      </c>
      <c r="AF188" s="1">
        <f>+IF($E188=AF$22,VLOOKUP($C188,Input!$A$8:$AN$39,MATCH(AF$21,Input!$A$6:$AN$6,0),FALSE)+$H188,0)*$D188</f>
        <v>0</v>
      </c>
      <c r="AG188" s="1">
        <f>+IF($E188=AG$22,VLOOKUP($C188,Input!$A$8:$AN$39,MATCH(AG$21,Input!$A$6:$AN$6,0),FALSE)+$H188,0)*$D188</f>
        <v>0</v>
      </c>
      <c r="AH188" s="1">
        <f>+IF($E188=AH$22,VLOOKUP($C188,Input!$A$8:$AN$39,MATCH(AH$21,Input!$A$6:$AN$6,0),FALSE)+$H188,0)*$D188</f>
        <v>0</v>
      </c>
      <c r="AI188" s="1">
        <f>+IF($E188=AI$22,VLOOKUP($C188,Input!$A$8:$AN$39,MATCH(AI$21,Input!$A$6:$AN$6,0),FALSE)+$H188,0)*$D188</f>
        <v>0</v>
      </c>
      <c r="AJ188" s="1">
        <f>+IF($E188=AJ$22,VLOOKUP($C188,Input!$A$8:$AN$39,MATCH(AJ$21,Input!$A$6:$AN$6,0),FALSE)+$H188,0)*$D188</f>
        <v>0</v>
      </c>
      <c r="AK188" s="1">
        <f>+IF($E188=AK$22,VLOOKUP($C188,Input!$A$8:$AN$39,MATCH(AK$21,Input!$A$6:$AN$6,0),FALSE)+$H188,0)*$D188</f>
        <v>0</v>
      </c>
      <c r="AL188" s="1">
        <f>+IF($E188=AL$22,VLOOKUP($C188,Input!$A$8:$AN$39,MATCH(AL$21,Input!$A$6:$AN$6,0),FALSE)+$H188,0)*$D188</f>
        <v>0</v>
      </c>
      <c r="AM188" s="1">
        <f>+IF($E188=AM$22,VLOOKUP($C188,Input!$A$8:$AN$39,MATCH(AM$21,Input!$A$6:$AN$6,0),FALSE)+$H188,0)*$D188</f>
        <v>0</v>
      </c>
      <c r="AN188" s="1">
        <f>+IF($E188=AN$22,VLOOKUP($C188,Input!$A$8:$AN$39,MATCH(AN$21,Input!$A$6:$AN$6,0),FALSE)+$H188,0)*$D188</f>
        <v>0</v>
      </c>
      <c r="AO188" s="1">
        <f>+IF($E188=AO$22,VLOOKUP($C188,Input!$A$8:$AN$39,MATCH(AO$21,Input!$A$6:$AN$6,0),FALSE)+$H188,0)*$D188</f>
        <v>0</v>
      </c>
      <c r="AP188" s="1">
        <f>+IF($E188=AP$22,VLOOKUP($C188,Input!$A$8:$AN$39,MATCH(AP$21,Input!$A$6:$AN$6,0),FALSE)+$H188,0)*$D188</f>
        <v>0</v>
      </c>
      <c r="AQ188" s="1">
        <f>+IF($E188=AQ$22,VLOOKUP($C188,Input!$A$8:$AN$39,MATCH(AQ$21,Input!$A$6:$AN$6,0),FALSE)+$H188,0)*$D188</f>
        <v>0</v>
      </c>
      <c r="AR188" s="1">
        <f>+IF($E188=AR$22,VLOOKUP($C188,Input!$A$8:$AN$39,MATCH(AR$21,Input!$A$6:$AN$6,0),FALSE)+$H188,0)*$D188</f>
        <v>0</v>
      </c>
      <c r="AT188" t="str">
        <f>VLOOKUP($C188,Input!$A$8:$HV$39,MATCH(AT$21,Input!$A$6:$HV$6,0),FALSE)</f>
        <v>Parts and administrative cost</v>
      </c>
      <c r="AU188" s="1">
        <f>+IF($E188=AU$22,VLOOKUP($C188,Input!$A$8:$HV$39,MATCH(AU$21,Input!$A$6:$HV$6,0),FALSE),0)*$D188</f>
        <v>0</v>
      </c>
      <c r="AV188" s="1">
        <f>+IF($E188=AV$22,VLOOKUP($C188,Input!$A$8:$HV$39,MATCH(AV$21,Input!$A$6:$HV$6,0),FALSE),0)*$D188</f>
        <v>0</v>
      </c>
      <c r="AW188" s="1">
        <f>+IF($E188=AW$22,VLOOKUP($C188,Input!$A$8:$HV$39,MATCH(AW$21,Input!$A$6:$HV$6,0),FALSE),0)*$D188</f>
        <v>0</v>
      </c>
      <c r="AX188" s="1">
        <f>+IF($E188=AX$22,VLOOKUP($C188,Input!$A$8:$HV$39,MATCH(AX$21,Input!$A$6:$HV$6,0),FALSE),0)*$D188</f>
        <v>0</v>
      </c>
      <c r="AY188" s="1">
        <f>+IF($E188=AY$22,VLOOKUP($C188,Input!$A$8:$HV$39,MATCH(AY$21,Input!$A$6:$HV$6,0),FALSE),0)*$D188</f>
        <v>0</v>
      </c>
      <c r="AZ188" s="1">
        <f>+IF($E188=AZ$22,VLOOKUP($C188,Input!$A$8:$HV$39,MATCH(AZ$21,Input!$A$6:$HV$6,0),FALSE),0)*$D188</f>
        <v>0</v>
      </c>
      <c r="BA188" s="1">
        <f>+IF($E188=BA$22,VLOOKUP($C188,Input!$A$8:$HV$39,MATCH(BA$21,Input!$A$6:$HV$6,0),FALSE),0)*$D188</f>
        <v>0</v>
      </c>
      <c r="BB188" s="1">
        <f>+IF($E188=BB$22,VLOOKUP($C188,Input!$A$8:$HV$39,MATCH(BB$21,Input!$A$6:$HV$6,0),FALSE),0)*$D188</f>
        <v>0</v>
      </c>
      <c r="BC188" s="1">
        <f>+IF($E188=BC$22,VLOOKUP($C188,Input!$A$8:$HV$39,MATCH(BC$21,Input!$A$6:$HV$6,0),FALSE),0)*$D188</f>
        <v>0</v>
      </c>
      <c r="BD188" s="1">
        <f>+IF($E188=BD$22,VLOOKUP($C188,Input!$A$8:$HV$39,MATCH(BD$21,Input!$A$6:$HV$6,0),FALSE),0)*$D188</f>
        <v>0</v>
      </c>
      <c r="BE188" s="1">
        <f>+IF($E188=BE$22,VLOOKUP($C188,Input!$A$8:$HV$39,MATCH(BE$21,Input!$A$6:$HV$6,0),FALSE),0)*$D188</f>
        <v>0</v>
      </c>
      <c r="BF188" s="1">
        <f>+IF($E188=BF$22,VLOOKUP($C188,Input!$A$8:$HV$39,MATCH(BF$21,Input!$A$6:$HV$6,0),FALSE),0)*$D188</f>
        <v>0</v>
      </c>
      <c r="BG188" s="1">
        <f>+IF($E188=BG$22,VLOOKUP($C188,Input!$A$8:$HV$39,MATCH(BG$21,Input!$A$6:$HV$6,0),FALSE),0)*$D188</f>
        <v>0</v>
      </c>
      <c r="BH188" s="1">
        <f>+IF($E188=BH$22,VLOOKUP($C188,Input!$A$8:$HV$39,MATCH(BH$21,Input!$A$6:$HV$6,0),FALSE),0)*$D188</f>
        <v>0</v>
      </c>
      <c r="BI188" s="1">
        <f>+IF($E188=BI$22,VLOOKUP($C188,Input!$A$8:$HV$39,MATCH(BI$21,Input!$A$6:$HV$6,0),FALSE),0)*$D188</f>
        <v>0</v>
      </c>
      <c r="BJ188" s="1">
        <f>+IF($E188=BJ$22,VLOOKUP($C188,Input!$A$8:$HV$39,MATCH(BJ$21,Input!$A$6:$HV$6,0),FALSE),0)*$D188</f>
        <v>0</v>
      </c>
      <c r="BK188" s="1">
        <f>+IF($E188=BK$22,VLOOKUP($C188,Input!$A$8:$HV$39,MATCH(BK$21,Input!$A$6:$HV$6,0),FALSE),0)*$D188</f>
        <v>0</v>
      </c>
      <c r="BL188" s="1">
        <f>+IF($E188=BL$22,VLOOKUP($C188,Input!$A$8:$HV$39,MATCH(BL$21,Input!$A$6:$HV$6,0),FALSE),0)*$D188</f>
        <v>0</v>
      </c>
      <c r="BM188" s="1">
        <f>+IF($E188=BM$22,VLOOKUP($C188,Input!$A$8:$HV$39,MATCH(BM$21,Input!$A$6:$HV$6,0),FALSE),0)*$D188</f>
        <v>0</v>
      </c>
      <c r="BN188" s="1">
        <f>+IF($E188=BN$22,VLOOKUP($C188,Input!$A$8:$HV$39,MATCH(BN$21,Input!$A$6:$HV$6,0),FALSE),0)*$D188</f>
        <v>0</v>
      </c>
      <c r="BO188" s="1">
        <f>+IF($E188=BO$22,VLOOKUP($C188,Input!$A$8:$HV$39,MATCH(BO$21,Input!$A$6:$HV$6,0),FALSE),0)*$D188</f>
        <v>0</v>
      </c>
      <c r="BP188" s="1">
        <f>+IF($E188=BP$22,VLOOKUP($C188,Input!$A$8:$HV$39,MATCH(BP$21,Input!$A$6:$HV$6,0),FALSE),0)*$D188</f>
        <v>0</v>
      </c>
      <c r="BQ188" s="1">
        <f>+IF($E188=BQ$22,VLOOKUP($C188,Input!$A$8:$HV$39,MATCH(BQ$21,Input!$A$6:$HV$6,0),FALSE),0)*$D188</f>
        <v>0</v>
      </c>
      <c r="BR188" s="1">
        <f>+IF($E188=BR$22,VLOOKUP($C188,Input!$A$8:$HV$39,MATCH(BR$21,Input!$A$6:$HV$6,0),FALSE),0)*$D188</f>
        <v>0</v>
      </c>
      <c r="BS188" s="1">
        <f>+IF($E188=BS$22,VLOOKUP($C188,Input!$A$8:$HV$39,MATCH(BS$21,Input!$A$6:$HV$6,0),FALSE),0)*$D188</f>
        <v>0</v>
      </c>
      <c r="BT188" s="1">
        <f>+IF($E188=BT$22,VLOOKUP($C188,Input!$A$8:$HV$39,MATCH(BT$21,Input!$A$6:$HV$6,0),FALSE),0)*$D188</f>
        <v>0</v>
      </c>
      <c r="BU188" s="1">
        <f>+IF($E188=BU$22,VLOOKUP($C188,Input!$A$8:$HV$39,MATCH(BU$21,Input!$A$6:$HV$6,0),FALSE),0)*$D188</f>
        <v>0</v>
      </c>
      <c r="BV188" s="1">
        <f>+IF($E188=BV$22,VLOOKUP($C188,Input!$A$8:$HV$39,MATCH(BV$21,Input!$A$6:$HV$6,0),FALSE),0)*$D188</f>
        <v>0</v>
      </c>
      <c r="BW188" s="1">
        <f>+IF($E188=BW$22,VLOOKUP($C188,Input!$A$8:$HV$39,MATCH(BW$21,Input!$A$6:$HV$6,0),FALSE),0)*$D188</f>
        <v>0</v>
      </c>
      <c r="BX188" s="1">
        <f>+IF($E188=BX$22,VLOOKUP($C188,Input!$A$8:$HV$39,MATCH(BX$21,Input!$A$6:$HV$6,0),FALSE),0)*$D188</f>
        <v>0</v>
      </c>
      <c r="BY188" s="1">
        <f>+IF($E188=BY$22,VLOOKUP($C188,Input!$A$8:$HV$39,MATCH(BY$21,Input!$A$6:$HV$6,0),FALSE),0)*$D188</f>
        <v>0</v>
      </c>
      <c r="BZ188" s="1">
        <f>+IF($E188=BZ$22,VLOOKUP($C188,Input!$A$8:$HV$39,MATCH(BZ$21,Input!$A$6:$HV$6,0),FALSE),0)*$D188</f>
        <v>0</v>
      </c>
      <c r="CA188" s="1">
        <f>+IF($E188=CA$22,VLOOKUP($C188,Input!$A$8:$HV$39,MATCH(CA$21,Input!$A$6:$HV$6,0),FALSE),0)*$D188</f>
        <v>0</v>
      </c>
      <c r="CB188" s="1">
        <f>+IF($E188=CB$22,VLOOKUP($C188,Input!$A$8:$HV$39,MATCH(CB$21,Input!$A$6:$HV$6,0),FALSE),0)*$D188</f>
        <v>0</v>
      </c>
      <c r="CC188" s="1">
        <f>+IF($E188=CC$22,VLOOKUP($C188,Input!$A$8:$HV$39,MATCH(CC$21,Input!$A$6:$HV$6,0),FALSE),0)*$D188</f>
        <v>0</v>
      </c>
      <c r="CE188" t="str">
        <f>VLOOKUP($C188,Input!$A$8:$HV$39,MATCH(CE$21,Input!$A$6:$HV$6,0),FALSE)</f>
        <v>Engine Rebuild @ 7 Yr</v>
      </c>
      <c r="CF188" s="1">
        <f>IF($E188+$I188+$D$7&lt;=CF$22,0,IF(CF$22-$D$7&gt;=$E188,IF(COUNTIF($KZ188:LP188,"&gt;0")&gt;0,VLOOKUP($C188,Input!$A$8:$HV$21,MATCH($CE$21+COUNTIF($KZ188:LP188,"&gt;0"),Input!$A$6:$HV$6,0),FALSE),0),0))*$D188</f>
        <v>0</v>
      </c>
      <c r="CG188" s="1">
        <f>IF($E188+$I188+$D$7&lt;=CG$22,0,IF(CG$22-$D$7&gt;=$E188,IF(COUNTIF($KZ188:LQ188,"&gt;0")&gt;0,VLOOKUP($C188,Input!$A$8:$HV$21,MATCH($CE$21+COUNTIF($KZ188:LQ188,"&gt;0"),Input!$A$6:$HV$6,0),FALSE),0),0))*$D188</f>
        <v>0</v>
      </c>
      <c r="CH188" s="1">
        <f>IF($E188+$I188+$D$7&lt;=CH$22,0,IF(CH$22-$D$7&gt;=$E188,IF(COUNTIF($KZ188:LR188,"&gt;0")&gt;0,VLOOKUP($C188,Input!$A$8:$HV$21,MATCH($CE$21+COUNTIF($KZ188:LR188,"&gt;0"),Input!$A$6:$HV$6,0),FALSE),0),0))*$D188</f>
        <v>0</v>
      </c>
      <c r="CI188" s="1">
        <f>IF($E188+$I188+$D$7&lt;=CI$22,0,IF(CI$22-$D$7&gt;=$E188,IF(COUNTIF($KZ188:LS188,"&gt;0")&gt;0,VLOOKUP($C188,Input!$A$8:$HV$21,MATCH($CE$21+COUNTIF($KZ188:LS188,"&gt;0"),Input!$A$6:$HV$6,0),FALSE),0),0))*$D188</f>
        <v>0</v>
      </c>
      <c r="CJ188" s="1">
        <f>IF($E188+$I188+$D$7&lt;=CJ$22,0,IF(CJ$22-$D$7&gt;=$E188,IF(COUNTIF($KZ188:LT188,"&gt;0")&gt;0,VLOOKUP($C188,Input!$A$8:$HV$21,MATCH($CE$21+COUNTIF($KZ188:LT188,"&gt;0"),Input!$A$6:$HV$6,0),FALSE),0),0))*$D188</f>
        <v>0</v>
      </c>
      <c r="CK188" s="1">
        <f>IF($E188+$I188+$D$7&lt;=CK$22,0,IF(CK$22-$D$7&gt;=$E188,IF(COUNTIF($KZ188:LU188,"&gt;0")&gt;0,VLOOKUP($C188,Input!$A$8:$HV$21,MATCH($CE$21+COUNTIF($KZ188:LU188,"&gt;0"),Input!$A$6:$HV$6,0),FALSE),0),0))*$D188</f>
        <v>0</v>
      </c>
      <c r="CL188" s="1">
        <f>IF($E188+$I188+$D$7&lt;=CL$22,0,IF(CL$22-$D$7&gt;=$E188,IF(COUNTIF($KZ188:LV188,"&gt;0")&gt;0,VLOOKUP($C188,Input!$A$8:$HV$21,MATCH($CE$21+COUNTIF($KZ188:LV188,"&gt;0"),Input!$A$6:$HV$6,0),FALSE),0),0))*$D188</f>
        <v>0</v>
      </c>
      <c r="CM188" s="1">
        <f>IF($E188+$I188+$D$7&lt;=CM$22,0,IF(CM$22-$D$7&gt;=$E188,IF(COUNTIF($KZ188:LW188,"&gt;0")&gt;0,VLOOKUP($C188,Input!$A$8:$HV$21,MATCH($CE$21+COUNTIF($KZ188:LW188,"&gt;0"),Input!$A$6:$HV$6,0),FALSE),0),0))*$D188</f>
        <v>0</v>
      </c>
      <c r="CN188" s="1">
        <f>IF($E188+$I188+$D$7&lt;=CN$22,0,IF(CN$22-$D$7&gt;=$E188,IF(COUNTIF($KZ188:LX188,"&gt;0")&gt;0,VLOOKUP($C188,Input!$A$8:$HV$21,MATCH($CE$21+COUNTIF($KZ188:LX188,"&gt;0"),Input!$A$6:$HV$6,0),FALSE),0),0))*$D188</f>
        <v>0</v>
      </c>
      <c r="CO188" s="1">
        <f>IF($E188+$I188+$D$7&lt;=CO$22,0,IF(CO$22-$D$7&gt;=$E188,IF(COUNTIF($KZ188:LY188,"&gt;0")&gt;0,VLOOKUP($C188,Input!$A$8:$HV$21,MATCH($CE$21+COUNTIF($KZ188:LY188,"&gt;0"),Input!$A$6:$HV$6,0),FALSE),0),0))*$D188</f>
        <v>0</v>
      </c>
      <c r="CP188" s="1">
        <f>IF($E188+$I188+$D$7&lt;=CP$22,0,IF(CP$22-$D$7&gt;=$E188,IF(COUNTIF($KZ188:LZ188,"&gt;0")&gt;0,VLOOKUP($C188,Input!$A$8:$HV$21,MATCH($CE$21+COUNTIF($KZ188:LZ188,"&gt;0"),Input!$A$6:$HV$6,0),FALSE),0),0))*$D188</f>
        <v>0</v>
      </c>
      <c r="CQ188" s="1">
        <f>IF($E188+$I188+$D$7&lt;=CQ$22,0,IF(CQ$22-$D$7&gt;=$E188,IF(COUNTIF($KZ188:MA188,"&gt;0")&gt;0,VLOOKUP($C188,Input!$A$8:$HV$21,MATCH($CE$21+COUNTIF($KZ188:MA188,"&gt;0"),Input!$A$6:$HV$6,0),FALSE),0),0))*$D188</f>
        <v>0</v>
      </c>
      <c r="CR188" s="1">
        <f>IF($E188+$I188+$D$7&lt;=CR$22,0,IF(CR$22-$D$7&gt;=$E188,IF(COUNTIF($KZ188:MB188,"&gt;0")&gt;0,VLOOKUP($C188,Input!$A$8:$HV$21,MATCH($CE$21+COUNTIF($KZ188:MB188,"&gt;0"),Input!$A$6:$HV$6,0),FALSE),0),0))*$D188</f>
        <v>0</v>
      </c>
      <c r="CS188" s="1">
        <f>IF($E188+$I188+$D$7&lt;=CS$22,0,IF(CS$22-$D$7&gt;=$E188,IF(COUNTIF($KZ188:MC188,"&gt;0")&gt;0,VLOOKUP($C188,Input!$A$8:$HV$21,MATCH($CE$21+COUNTIF($KZ188:MC188,"&gt;0"),Input!$A$6:$HV$6,0),FALSE),0),0))*$D188</f>
        <v>0</v>
      </c>
      <c r="CT188" s="1">
        <f>IF($E188+$I188+$D$7&lt;=CT$22,0,IF(CT$22-$D$7&gt;=$E188,IF(COUNTIF($KZ188:MD188,"&gt;0")&gt;0,VLOOKUP($C188,Input!$A$8:$HV$21,MATCH($CE$21+COUNTIF($KZ188:MD188,"&gt;0"),Input!$A$6:$HV$6,0),FALSE),0),0))*$D188</f>
        <v>0</v>
      </c>
      <c r="CU188" s="1">
        <f>IF($E188+$I188+$D$7&lt;=CU$22,0,IF(CU$22-$D$7&gt;=$E188,IF(COUNTIF($KZ188:ME188,"&gt;0")&gt;0,VLOOKUP($C188,Input!$A$8:$HV$21,MATCH($CE$21+COUNTIF($KZ188:ME188,"&gt;0"),Input!$A$6:$HV$6,0),FALSE),0),0))*$D188</f>
        <v>0</v>
      </c>
      <c r="CV188" s="1">
        <f>IF($E188+$I188+$D$7&lt;=CV$22,0,IF(CV$22-$D$7&gt;=$E188,IF(COUNTIF($KZ188:MF188,"&gt;0")&gt;0,VLOOKUP($C188,Input!$A$8:$HV$21,MATCH($CE$21+COUNTIF($KZ188:MF188,"&gt;0"),Input!$A$6:$HV$6,0),FALSE),0),0))*$D188</f>
        <v>0</v>
      </c>
      <c r="CW188" s="1">
        <f>IF($E188+$I188+$D$7&lt;=CW$22,0,IF(CW$22-$D$7&gt;=$E188,IF(COUNTIF($KZ188:MG188,"&gt;0")&gt;0,VLOOKUP($C188,Input!$A$8:$HV$21,MATCH($CE$21+COUNTIF($KZ188:MG188,"&gt;0"),Input!$A$6:$HV$6,0),FALSE),0),0))*$D188</f>
        <v>0</v>
      </c>
      <c r="CX188" s="1">
        <f>IF($E188+$I188+$D$7&lt;=CX$22,0,IF(CX$22-$D$7&gt;=$E188,IF(COUNTIF($KZ188:MH188,"&gt;0")&gt;0,VLOOKUP($C188,Input!$A$8:$HV$21,MATCH($CE$21+COUNTIF($KZ188:MH188,"&gt;0"),Input!$A$6:$HV$6,0),FALSE),0),0))*$D188</f>
        <v>0</v>
      </c>
      <c r="CY188" s="1">
        <f>IF($E188+$I188+$D$7&lt;=CY$22,0,IF(CY$22-$D$7&gt;=$E188,IF(COUNTIF($KZ188:MI188,"&gt;0")&gt;0,VLOOKUP($C188,Input!$A$8:$HV$21,MATCH($CE$21+COUNTIF($KZ188:MI188,"&gt;0"),Input!$A$6:$HV$6,0),FALSE),0),0))*$D188</f>
        <v>0</v>
      </c>
      <c r="CZ188" s="1">
        <f>IF($E188+$I188+$D$7&lt;=CZ$22,0,IF(CZ$22-$D$7&gt;=$E188,IF(COUNTIF($KZ188:MJ188,"&gt;0")&gt;0,VLOOKUP($C188,Input!$A$8:$HV$21,MATCH($CE$21+COUNTIF($KZ188:MJ188,"&gt;0"),Input!$A$6:$HV$6,0),FALSE),0),0))*$D188</f>
        <v>0</v>
      </c>
      <c r="DA188" s="1">
        <f>IF($E188+$I188+$D$7&lt;=DA$22,0,IF(DA$22-$D$7&gt;=$E188,IF(COUNTIF($KZ188:MK188,"&gt;0")&gt;0,VLOOKUP($C188,Input!$A$8:$HV$21,MATCH($CE$21+COUNTIF($KZ188:MK188,"&gt;0"),Input!$A$6:$HV$6,0),FALSE),0),0))*$D188</f>
        <v>0</v>
      </c>
      <c r="DB188" s="1">
        <f>IF($E188+$I188+$D$7&lt;=DB$22,0,IF(DB$22-$D$7&gt;=$E188,IF(COUNTIF($KZ188:ML188,"&gt;0")&gt;0,VLOOKUP($C188,Input!$A$8:$HV$21,MATCH($CE$21+COUNTIF($KZ188:ML188,"&gt;0"),Input!$A$6:$HV$6,0),FALSE),0),0))*$D188</f>
        <v>0</v>
      </c>
      <c r="DC188" s="1">
        <f>IF($E188+$I188+$D$7&lt;=DC$22,0,IF(DC$22-$D$7&gt;=$E188,IF(COUNTIF($KZ188:MM188,"&gt;0")&gt;0,VLOOKUP($C188,Input!$A$8:$HV$21,MATCH($CE$21+COUNTIF($KZ188:MM188,"&gt;0"),Input!$A$6:$HV$6,0),FALSE),0),0))*$D188</f>
        <v>0</v>
      </c>
      <c r="DD188" s="1">
        <f>IF($E188+$I188+$D$7&lt;=DD$22,0,IF(DD$22-$D$7&gt;=$E188,IF(COUNTIF($KZ188:MN188,"&gt;0")&gt;0,VLOOKUP($C188,Input!$A$8:$HV$21,MATCH($CE$21+COUNTIF($KZ188:MN188,"&gt;0"),Input!$A$6:$HV$6,0),FALSE),0),0))*$D188</f>
        <v>0</v>
      </c>
      <c r="DE188" s="1">
        <f>IF($E188+$I188+$D$7&lt;=DE$22,0,IF(DE$22-$D$7&gt;=$E188,IF(COUNTIF($KZ188:MO188,"&gt;0")&gt;0,VLOOKUP($C188,Input!$A$8:$HV$21,MATCH($CE$21+COUNTIF($KZ188:MO188,"&gt;0"),Input!$A$6:$HV$6,0),FALSE),0),0))*$D188</f>
        <v>0</v>
      </c>
      <c r="DF188" s="1">
        <f>IF($E188+$I188+$D$7&lt;=DF$22,0,IF(DF$22-$D$7&gt;=$E188,IF(COUNTIF($KZ188:MP188,"&gt;0")&gt;0,VLOOKUP($C188,Input!$A$8:$HV$21,MATCH($CE$21+COUNTIF($KZ188:MP188,"&gt;0"),Input!$A$6:$HV$6,0),FALSE),0),0))*$D188</f>
        <v>0</v>
      </c>
      <c r="DG188" s="1">
        <f>IF($E188+$I188+$D$7&lt;=DG$22,0,IF(DG$22-$D$7&gt;=$E188,IF(COUNTIF($KZ188:MQ188,"&gt;0")&gt;0,VLOOKUP($C188,Input!$A$8:$HV$21,MATCH($CE$21+COUNTIF($KZ188:MQ188,"&gt;0"),Input!$A$6:$HV$6,0),FALSE),0),0))*$D188</f>
        <v>0</v>
      </c>
      <c r="DH188" s="1">
        <f>IF($E188+$I188+$D$7&lt;=DH$22,0,IF(DH$22-$D$7&gt;=$E188,IF(COUNTIF($KZ188:MR188,"&gt;0")&gt;0,VLOOKUP($C188,Input!$A$8:$HV$21,MATCH($CE$21+COUNTIF($KZ188:MR188,"&gt;0"),Input!$A$6:$HV$6,0),FALSE),0),0))*$D188</f>
        <v>0</v>
      </c>
      <c r="DI188" s="1">
        <f>IF($E188+$I188+$D$7&lt;=DI$22,0,IF(DI$22-$D$7&gt;=$E188,IF(COUNTIF($KZ188:MS188,"&gt;0")&gt;0,VLOOKUP($C188,Input!$A$8:$HV$21,MATCH($CE$21+COUNTIF($KZ188:MS188,"&gt;0"),Input!$A$6:$HV$6,0),FALSE),0),0))*$D188</f>
        <v>0</v>
      </c>
      <c r="DJ188" s="1">
        <f>IF($E188+$I188+$D$7&lt;=DJ$22,0,IF(DJ$22-$D$7&gt;=$E188,IF(COUNTIF($KZ188:MT188,"&gt;0")&gt;0,VLOOKUP($C188,Input!$A$8:$HV$21,MATCH($CE$21+COUNTIF($KZ188:MT188,"&gt;0"),Input!$A$6:$HV$6,0),FALSE),0),0))*$D188</f>
        <v>0</v>
      </c>
      <c r="DK188" s="1">
        <f>IF($E188+$I188+$D$7&lt;=DK$22,0,IF(DK$22-$D$7&gt;=$E188,IF(COUNTIF($KZ188:MU188,"&gt;0")&gt;0,VLOOKUP($C188,Input!$A$8:$HV$21,MATCH($CE$21+COUNTIF($KZ188:MU188,"&gt;0"),Input!$A$6:$HV$6,0),FALSE),0),0))*$D188</f>
        <v>0</v>
      </c>
      <c r="DL188" s="1">
        <f>IF($E188+$I188+$D$7&lt;=DL$22,0,IF(DL$22-$D$7&gt;=$E188,IF(COUNTIF($KZ188:MV188,"&gt;0")&gt;0,VLOOKUP($C188,Input!$A$8:$HV$21,MATCH($CE$21+COUNTIF($KZ188:MV188,"&gt;0"),Input!$A$6:$HV$6,0),FALSE),0),0))*$D188</f>
        <v>0</v>
      </c>
      <c r="DM188" s="1">
        <f>IF($E188+$I188+$D$7&lt;=DM$22,0,IF(DM$22-$D$7&gt;=$E188,IF(COUNTIF($KZ188:MW188,"&gt;0")&gt;0,VLOOKUP($C188,Input!$A$8:$HV$21,MATCH($CE$21+COUNTIF($KZ188:MW188,"&gt;0"),Input!$A$6:$HV$6,0),FALSE),0),0))*$D188</f>
        <v>0</v>
      </c>
      <c r="DN188" s="1">
        <f>IF($E188+$I188+$D$7&lt;=DN$22,0,IF(DN$22-$D$7&gt;=$E188,IF(COUNTIF($KZ188:MX188,"&gt;0")&gt;0,VLOOKUP($C188,Input!$A$8:$HV$21,MATCH($CE$21+COUNTIF($KZ188:MX188,"&gt;0"),Input!$A$6:$HV$6,0),FALSE),0),0))*$D188</f>
        <v>0</v>
      </c>
      <c r="DP188" t="str">
        <f>+VLOOKUP($C188,Input!$A$8:$GZ$39,MATCH(DP$21,Input!$A$6:$GZ$6,0),FALSE)</f>
        <v>Bus Maintenance at 0.85/mile</v>
      </c>
      <c r="DQ188" s="1">
        <f>IF($E188+$I188+$D$7&lt;=DQ$22,0,IF(DQ$22-$D$7&gt;=$E188,IF(COUNTIF($KZ188:LP188,"&gt;0")&gt;0,VLOOKUP($C188,Input!$A$8:$HV$21,MATCH($DP$21+COUNTIF($KZ188:LP188,"&gt;0"),Input!$A$6:$HV$6,0),FALSE),0),0))*$D188*$F188</f>
        <v>0</v>
      </c>
      <c r="DR188" s="1">
        <f>IF($E188+$I188+$D$7&lt;=DR$22,0,IF(DR$22-$D$7&gt;=$E188,IF(COUNTIF($KZ188:LQ188,"&gt;0")&gt;0,VLOOKUP($C188,Input!$A$8:$HV$21,MATCH($DP$21+COUNTIF($KZ188:LQ188,"&gt;0"),Input!$A$6:$HV$6,0),FALSE),0),0))*$D188*$F188</f>
        <v>0</v>
      </c>
      <c r="DS188" s="1">
        <f>IF($E188+$I188+$D$7&lt;=DS$22,0,IF(DS$22-$D$7&gt;=$E188,IF(COUNTIF($KZ188:LR188,"&gt;0")&gt;0,VLOOKUP($C188,Input!$A$8:$HV$21,MATCH($DP$21+COUNTIF($KZ188:LR188,"&gt;0"),Input!$A$6:$HV$6,0),FALSE),0),0))*$D188*$F188</f>
        <v>0</v>
      </c>
      <c r="DT188" s="1">
        <f>IF($E188+$I188+$D$7&lt;=DT$22,0,IF(DT$22-$D$7&gt;=$E188,IF(COUNTIF($KZ188:LS188,"&gt;0")&gt;0,VLOOKUP($C188,Input!$A$8:$HV$21,MATCH($DP$21+COUNTIF($KZ188:LS188,"&gt;0"),Input!$A$6:$HV$6,0),FALSE),0),0))*$D188*$F188</f>
        <v>0</v>
      </c>
      <c r="DU188" s="1">
        <f>IF($E188+$I188+$D$7&lt;=DU$22,0,IF(DU$22-$D$7&gt;=$E188,IF(COUNTIF($KZ188:LT188,"&gt;0")&gt;0,VLOOKUP($C188,Input!$A$8:$HV$21,MATCH($DP$21+COUNTIF($KZ188:LT188,"&gt;0"),Input!$A$6:$HV$6,0),FALSE),0),0))*$D188*$F188</f>
        <v>0</v>
      </c>
      <c r="DV188" s="1">
        <f>IF($E188+$I188+$D$7&lt;=DV$22,0,IF(DV$22-$D$7&gt;=$E188,IF(COUNTIF($KZ188:LU188,"&gt;0")&gt;0,VLOOKUP($C188,Input!$A$8:$HV$21,MATCH($DP$21+COUNTIF($KZ188:LU188,"&gt;0"),Input!$A$6:$HV$6,0),FALSE),0),0))*$D188*$F188</f>
        <v>0</v>
      </c>
      <c r="DW188" s="1">
        <f>IF($E188+$I188+$D$7&lt;=DW$22,0,IF(DW$22-$D$7&gt;=$E188,IF(COUNTIF($KZ188:LV188,"&gt;0")&gt;0,VLOOKUP($C188,Input!$A$8:$HV$21,MATCH($DP$21+COUNTIF($KZ188:LV188,"&gt;0"),Input!$A$6:$HV$6,0),FALSE),0),0))*$D188*$F188</f>
        <v>0</v>
      </c>
      <c r="DX188" s="1">
        <f>IF($E188+$I188+$D$7&lt;=DX$22,0,IF(DX$22-$D$7&gt;=$E188,IF(COUNTIF($KZ188:LW188,"&gt;0")&gt;0,VLOOKUP($C188,Input!$A$8:$HV$21,MATCH($DP$21+COUNTIF($KZ188:LW188,"&gt;0"),Input!$A$6:$HV$6,0),FALSE),0),0))*$D188*$F188</f>
        <v>0</v>
      </c>
      <c r="DY188" s="1">
        <f>IF($E188+$I188+$D$7&lt;=DY$22,0,IF(DY$22-$D$7&gt;=$E188,IF(COUNTIF($KZ188:LX188,"&gt;0")&gt;0,VLOOKUP($C188,Input!$A$8:$HV$21,MATCH($DP$21+COUNTIF($KZ188:LX188,"&gt;0"),Input!$A$6:$HV$6,0),FALSE),0),0))*$D188*$F188</f>
        <v>0</v>
      </c>
      <c r="DZ188" s="1">
        <f>IF($E188+$I188+$D$7&lt;=DZ$22,0,IF(DZ$22-$D$7&gt;=$E188,IF(COUNTIF($KZ188:LY188,"&gt;0")&gt;0,VLOOKUP($C188,Input!$A$8:$HV$21,MATCH($DP$21+COUNTIF($KZ188:LY188,"&gt;0"),Input!$A$6:$HV$6,0),FALSE),0),0))*$D188*$F188</f>
        <v>0</v>
      </c>
      <c r="EA188" s="1">
        <f>IF($E188+$I188+$D$7&lt;=EA$22,0,IF(EA$22-$D$7&gt;=$E188,IF(COUNTIF($KZ188:LZ188,"&gt;0")&gt;0,VLOOKUP($C188,Input!$A$8:$HV$21,MATCH($DP$21+COUNTIF($KZ188:LZ188,"&gt;0"),Input!$A$6:$HV$6,0),FALSE),0),0))*$D188*$F188</f>
        <v>0</v>
      </c>
      <c r="EB188" s="1">
        <f>IF($E188+$I188+$D$7&lt;=EB$22,0,IF(EB$22-$D$7&gt;=$E188,IF(COUNTIF($KZ188:MA188,"&gt;0")&gt;0,VLOOKUP($C188,Input!$A$8:$HV$21,MATCH($DP$21+COUNTIF($KZ188:MA188,"&gt;0"),Input!$A$6:$HV$6,0),FALSE),0),0))*$D188*$F188</f>
        <v>0</v>
      </c>
      <c r="EC188" s="1">
        <f>IF($E188+$I188+$D$7&lt;=EC$22,0,IF(EC$22-$D$7&gt;=$E188,IF(COUNTIF($KZ188:MB188,"&gt;0")&gt;0,VLOOKUP($C188,Input!$A$8:$HV$21,MATCH($DP$21+COUNTIF($KZ188:MB188,"&gt;0"),Input!$A$6:$HV$6,0),FALSE),0),0))*$D188*$F188</f>
        <v>0</v>
      </c>
      <c r="ED188" s="1">
        <f>IF($E188+$I188+$D$7&lt;=ED$22,0,IF(ED$22-$D$7&gt;=$E188,IF(COUNTIF($KZ188:MC188,"&gt;0")&gt;0,VLOOKUP($C188,Input!$A$8:$HV$21,MATCH($DP$21+COUNTIF($KZ188:MC188,"&gt;0"),Input!$A$6:$HV$6,0),FALSE),0),0))*$D188*$F188</f>
        <v>0</v>
      </c>
      <c r="EE188" s="1">
        <f>IF($E188+$I188+$D$7&lt;=EE$22,0,IF(EE$22-$D$7&gt;=$E188,IF(COUNTIF($KZ188:MD188,"&gt;0")&gt;0,VLOOKUP($C188,Input!$A$8:$HV$21,MATCH($DP$21+COUNTIF($KZ188:MD188,"&gt;0"),Input!$A$6:$HV$6,0),FALSE),0),0))*$D188*$F188</f>
        <v>0</v>
      </c>
      <c r="EF188" s="1">
        <f>IF($E188+$I188+$D$7&lt;=EF$22,0,IF(EF$22-$D$7&gt;=$E188,IF(COUNTIF($KZ188:ME188,"&gt;0")&gt;0,VLOOKUP($C188,Input!$A$8:$HV$21,MATCH($DP$21+COUNTIF($KZ188:ME188,"&gt;0"),Input!$A$6:$HV$6,0),FALSE),0),0))*$D188*$F188</f>
        <v>0</v>
      </c>
      <c r="EG188" s="1">
        <f>IF($E188+$I188+$D$7&lt;=EG$22,0,IF(EG$22-$D$7&gt;=$E188,IF(COUNTIF($KZ188:MF188,"&gt;0")&gt;0,VLOOKUP($C188,Input!$A$8:$HV$21,MATCH($DP$21+COUNTIF($KZ188:MF188,"&gt;0"),Input!$A$6:$HV$6,0),FALSE),0),0))*$D188*$F188</f>
        <v>0</v>
      </c>
      <c r="EH188" s="1">
        <f>IF($E188+$I188+$D$7&lt;=EH$22,0,IF(EH$22-$D$7&gt;=$E188,IF(COUNTIF($KZ188:MG188,"&gt;0")&gt;0,VLOOKUP($C188,Input!$A$8:$HV$21,MATCH($DP$21+COUNTIF($KZ188:MG188,"&gt;0"),Input!$A$6:$HV$6,0),FALSE),0),0))*$D188*$F188</f>
        <v>0</v>
      </c>
      <c r="EI188" s="1">
        <f>IF($E188+$I188+$D$7&lt;=EI$22,0,IF(EI$22-$D$7&gt;=$E188,IF(COUNTIF($KZ188:MH188,"&gt;0")&gt;0,VLOOKUP($C188,Input!$A$8:$HV$21,MATCH($DP$21+COUNTIF($KZ188:MH188,"&gt;0"),Input!$A$6:$HV$6,0),FALSE),0),0))*$D188*$F188</f>
        <v>0</v>
      </c>
      <c r="EJ188" s="1">
        <f>IF($E188+$I188+$D$7&lt;=EJ$22,0,IF(EJ$22-$D$7&gt;=$E188,IF(COUNTIF($KZ188:MI188,"&gt;0")&gt;0,VLOOKUP($C188,Input!$A$8:$HV$21,MATCH($DP$21+COUNTIF($KZ188:MI188,"&gt;0"),Input!$A$6:$HV$6,0),FALSE),0),0))*$D188*$F188</f>
        <v>0</v>
      </c>
      <c r="EK188" s="1">
        <f>IF($E188+$I188+$D$7&lt;=EK$22,0,IF(EK$22-$D$7&gt;=$E188,IF(COUNTIF($KZ188:MJ188,"&gt;0")&gt;0,VLOOKUP($C188,Input!$A$8:$HV$21,MATCH($DP$21+COUNTIF($KZ188:MJ188,"&gt;0"),Input!$A$6:$HV$6,0),FALSE),0),0))*$D188*$F188</f>
        <v>0</v>
      </c>
      <c r="EL188" s="1">
        <f>IF($E188+$I188+$D$7&lt;=EL$22,0,IF(EL$22-$D$7&gt;=$E188,IF(COUNTIF($KZ188:MK188,"&gt;0")&gt;0,VLOOKUP($C188,Input!$A$8:$HV$21,MATCH($DP$21+COUNTIF($KZ188:MK188,"&gt;0"),Input!$A$6:$HV$6,0),FALSE),0),0))*$D188*$F188</f>
        <v>0</v>
      </c>
      <c r="EM188" s="1">
        <f>IF($E188+$I188+$D$7&lt;=EM$22,0,IF(EM$22-$D$7&gt;=$E188,IF(COUNTIF($KZ188:ML188,"&gt;0")&gt;0,VLOOKUP($C188,Input!$A$8:$HV$21,MATCH($DP$21+COUNTIF($KZ188:ML188,"&gt;0"),Input!$A$6:$HV$6,0),FALSE),0),0))*$D188*$F188</f>
        <v>0</v>
      </c>
      <c r="EN188" s="1">
        <f>IF($E188+$I188+$D$7&lt;=EN$22,0,IF(EN$22-$D$7&gt;=$E188,IF(COUNTIF($KZ188:MM188,"&gt;0")&gt;0,VLOOKUP($C188,Input!$A$8:$HV$21,MATCH($DP$21+COUNTIF($KZ188:MM188,"&gt;0"),Input!$A$6:$HV$6,0),FALSE),0),0))*$D188*$F188</f>
        <v>0</v>
      </c>
      <c r="EO188" s="1">
        <f>IF($E188+$I188+$D$7&lt;=EO$22,0,IF(EO$22-$D$7&gt;=$E188,IF(COUNTIF($KZ188:MN188,"&gt;0")&gt;0,VLOOKUP($C188,Input!$A$8:$HV$21,MATCH($DP$21+COUNTIF($KZ188:MN188,"&gt;0"),Input!$A$6:$HV$6,0),FALSE),0),0))*$D188*$F188</f>
        <v>0</v>
      </c>
      <c r="EP188" s="1">
        <f>IF($E188+$I188+$D$7&lt;=EP$22,0,IF(EP$22-$D$7&gt;=$E188,IF(COUNTIF($KZ188:MO188,"&gt;0")&gt;0,VLOOKUP($C188,Input!$A$8:$HV$21,MATCH($DP$21+COUNTIF($KZ188:MO188,"&gt;0"),Input!$A$6:$HV$6,0),FALSE),0),0))*$D188*$F188</f>
        <v>0</v>
      </c>
      <c r="EQ188" s="1">
        <f>IF($E188+$I188+$D$7&lt;=EQ$22,0,IF(EQ$22-$D$7&gt;=$E188,IF(COUNTIF($KZ188:MP188,"&gt;0")&gt;0,VLOOKUP($C188,Input!$A$8:$HV$21,MATCH($DP$21+COUNTIF($KZ188:MP188,"&gt;0"),Input!$A$6:$HV$6,0),FALSE),0),0))*$D188*$F188</f>
        <v>0</v>
      </c>
      <c r="ER188" s="1">
        <f>IF($E188+$I188+$D$7&lt;=ER$22,0,IF(ER$22-$D$7&gt;=$E188,IF(COUNTIF($KZ188:MQ188,"&gt;0")&gt;0,VLOOKUP($C188,Input!$A$8:$HV$21,MATCH($DP$21+COUNTIF($KZ188:MQ188,"&gt;0"),Input!$A$6:$HV$6,0),FALSE),0),0))*$D188*$F188</f>
        <v>0</v>
      </c>
      <c r="ES188" s="1">
        <f>IF($E188+$I188+$D$7&lt;=ES$22,0,IF(ES$22-$D$7&gt;=$E188,IF(COUNTIF($KZ188:MR188,"&gt;0")&gt;0,VLOOKUP($C188,Input!$A$8:$HV$21,MATCH($DP$21+COUNTIF($KZ188:MR188,"&gt;0"),Input!$A$6:$HV$6,0),FALSE),0),0))*$D188*$F188</f>
        <v>0</v>
      </c>
      <c r="ET188" s="1">
        <f>IF($E188+$I188+$D$7&lt;=ET$22,0,IF(ET$22-$D$7&gt;=$E188,IF(COUNTIF($KZ188:MS188,"&gt;0")&gt;0,VLOOKUP($C188,Input!$A$8:$HV$21,MATCH($DP$21+COUNTIF($KZ188:MS188,"&gt;0"),Input!$A$6:$HV$6,0),FALSE),0),0))*$D188*$F188</f>
        <v>0</v>
      </c>
      <c r="EU188" s="1">
        <f>IF($E188+$I188+$D$7&lt;=EU$22,0,IF(EU$22-$D$7&gt;=$E188,IF(COUNTIF($KZ188:MT188,"&gt;0")&gt;0,VLOOKUP($C188,Input!$A$8:$HV$21,MATCH($DP$21+COUNTIF($KZ188:MT188,"&gt;0"),Input!$A$6:$HV$6,0),FALSE),0),0))*$D188*$F188</f>
        <v>0</v>
      </c>
      <c r="EV188" s="1">
        <f>IF($E188+$I188+$D$7&lt;=EV$22,0,IF(EV$22-$D$7&gt;=$E188,IF(COUNTIF($KZ188:MU188,"&gt;0")&gt;0,VLOOKUP($C188,Input!$A$8:$HV$21,MATCH($DP$21+COUNTIF($KZ188:MU188,"&gt;0"),Input!$A$6:$HV$6,0),FALSE),0),0))*$D188*$F188</f>
        <v>0</v>
      </c>
      <c r="EW188" s="1">
        <f>IF($E188+$I188+$D$7&lt;=EW$22,0,IF(EW$22-$D$7&gt;=$E188,IF(COUNTIF($KZ188:MV188,"&gt;0")&gt;0,VLOOKUP($C188,Input!$A$8:$HV$21,MATCH($DP$21+COUNTIF($KZ188:MV188,"&gt;0"),Input!$A$6:$HV$6,0),FALSE),0),0))*$D188*$F188</f>
        <v>0</v>
      </c>
      <c r="EX188" s="1">
        <f>IF($E188+$I188+$D$7&lt;=EX$22,0,IF(EX$22-$D$7&gt;=$E188,IF(COUNTIF($KZ188:MW188,"&gt;0")&gt;0,VLOOKUP($C188,Input!$A$8:$HV$21,MATCH($DP$21+COUNTIF($KZ188:MW188,"&gt;0"),Input!$A$6:$HV$6,0),FALSE),0),0))*$D188*$F188</f>
        <v>0</v>
      </c>
      <c r="EY188" s="1">
        <f>IF($E188+$I188+$D$7&lt;=EY$22,0,IF(EY$22-$D$7&gt;=$E188,IF(COUNTIF($KZ188:MX188,"&gt;0")&gt;0,VLOOKUP($C188,Input!$A$8:$HV$21,MATCH($DP$21+COUNTIF($KZ188:MX188,"&gt;0"),Input!$A$6:$HV$6,0),FALSE),0),0))*$D188*$F188</f>
        <v>0</v>
      </c>
      <c r="EZ188" s="1"/>
      <c r="FA188" t="str">
        <f>VLOOKUP($C188,Input!$A$8:$GZ$39,MATCH(FA$21,Input!$A$6:$GZ$6,0),FALSE)</f>
        <v>NA</v>
      </c>
      <c r="FB188">
        <f>IF((VLOOKUP($C188,Input!$A$8:$GZ$39,MATCH(FB$21,Input!$A$6:$GZ$6,0),FALSE))="Y",$D188/VLOOKUP($C188,Input!$A$8:$GZ$39,MATCH(FC$21,Input!$A$6:$GZ$6,0),FALSE),0)</f>
        <v>0</v>
      </c>
      <c r="FC188">
        <f>IF((VLOOKUP($C188,Input!$A$8:$GZ$39,MATCH(FB$21,Input!$A$6:$GZ$6,0),FALSE))="Y",0,IF((VLOOKUP($C188,Input!$A$8:$GZ$39,MATCH(FC$21,Input!$A$6:$GZ$6,0),FALSE))&gt;0,$D188/VLOOKUP($C188,Input!$A$8:$GZ$39,MATCH(FC$21,Input!$A$6:$GZ$6,0),FALSE),0))</f>
        <v>0</v>
      </c>
      <c r="FD188" s="1">
        <f>+IF($E188=FD$22,VLOOKUP($C188,Input!$A$8:$GZ$39,MATCH(FD$21,Input!$A$6:$GZ$6,0),FALSE),0)*IF(FD$110&gt;=MAX(FC$110:$FD$110),MIN((FD$110-MAX(FC$110:$FD$110)),(FD$110-FC$110)),0)+IF($E188=FD$22,VLOOKUP($C188,Input!$A$8:$GZ$39,MATCH(FD$21,Input!$A$6:$GZ$6,0),FALSE),0)*IF(FD$109&gt;=MAX(FC$109:$FD$109),MIN((FD$109-MAX(FC$109:$FD$109)),(FD$109-FC$109)),0)</f>
        <v>0</v>
      </c>
      <c r="FE188" s="1">
        <f>+IF($E188=FE$22,VLOOKUP($C188,Input!$A$8:$GZ$39,MATCH(FE$21,Input!$A$6:$GZ$6,0),FALSE),0)*IF(FE$110&gt;=MAX(FD$110:$FD$110),MIN((FE$110-MAX(FD$110:$FD$110)),(FE$110-FD$110)),0)+IF($E188=FE$22,VLOOKUP($C188,Input!$A$8:$GZ$39,MATCH(FE$21,Input!$A$6:$GZ$6,0),FALSE),0)*IF(FE$109&gt;=MAX(FD$109:$FD$109),MIN((FE$109-MAX(FD$109:$FD$109)),(FE$109-FD$109)),0)</f>
        <v>0</v>
      </c>
      <c r="FF188" s="1">
        <f>+IF($E188=FF$22,VLOOKUP($C188,Input!$A$8:$GZ$39,MATCH(FF$21,Input!$A$6:$GZ$6,0),FALSE),0)*IF(FF$110&gt;=MAX($FD$110:FE$110),MIN((FF$110-MAX($FD$110:FE$110)),(FF$110-FE$110)),0)+IF($E188=FF$22,VLOOKUP($C188,Input!$A$8:$GZ$39,MATCH(FF$21,Input!$A$6:$GZ$6,0),FALSE),0)*IF(FF$109&gt;=MAX($FD$109:FE$109),MIN((FF$109-MAX($FD$109:FE$109)),(FF$109-FE$109)),0)</f>
        <v>0</v>
      </c>
      <c r="FG188" s="1">
        <f>+IF($E188=FG$22,VLOOKUP($C188,Input!$A$8:$GZ$39,MATCH(FG$21,Input!$A$6:$GZ$6,0),FALSE),0)*IF(FG$110&gt;=MAX($FD$110:FF$110),MIN((FG$110-MAX($FD$110:FF$110)),(FG$110-FF$110)),0)+IF($E188=FG$22,VLOOKUP($C188,Input!$A$8:$GZ$39,MATCH(FG$21,Input!$A$6:$GZ$6,0),FALSE),0)*IF(FG$109&gt;=MAX($FD$109:FF$109),MIN((FG$109-MAX($FD$109:FF$109)),(FG$109-FF$109)),0)</f>
        <v>0</v>
      </c>
      <c r="FH188" s="1">
        <f>+IF($E188=FH$22,VLOOKUP($C188,Input!$A$8:$GZ$39,MATCH(FH$21,Input!$A$6:$GZ$6,0),FALSE),0)*IF(FH$110&gt;=MAX($FD$110:FG$110),MIN((FH$110-MAX($FD$110:FG$110)),(FH$110-FG$110)),0)+IF($E188=FH$22,VLOOKUP($C188,Input!$A$8:$GZ$39,MATCH(FH$21,Input!$A$6:$GZ$6,0),FALSE),0)*IF(FH$109&gt;=MAX($FD$109:FG$109),MIN((FH$109-MAX($FD$109:FG$109)),(FH$109-FG$109)),0)</f>
        <v>0</v>
      </c>
      <c r="FI188" s="1">
        <f>+IF($E188=FI$22,VLOOKUP($C188,Input!$A$8:$GZ$39,MATCH(FI$21,Input!$A$6:$GZ$6,0),FALSE),0)*IF(FI$110&gt;=MAX($FD$110:FH$110),MIN((FI$110-MAX($FD$110:FH$110)),(FI$110-FH$110)),0)+IF($E188=FI$22,VLOOKUP($C188,Input!$A$8:$GZ$39,MATCH(FI$21,Input!$A$6:$GZ$6,0),FALSE),0)*IF(FI$109&gt;=MAX($FD$109:FH$109),MIN((FI$109-MAX($FD$109:FH$109)),(FI$109-FH$109)),0)</f>
        <v>0</v>
      </c>
      <c r="FJ188" s="1">
        <f>+IF($E188=FJ$22,VLOOKUP($C188,Input!$A$8:$GZ$39,MATCH(FJ$21,Input!$A$6:$GZ$6,0),FALSE),0)*IF(FJ$110&gt;=MAX($FD$110:FI$110),MIN((FJ$110-MAX($FD$110:FI$110)),(FJ$110-FI$110)),0)+IF($E188=FJ$22,VLOOKUP($C188,Input!$A$8:$GZ$39,MATCH(FJ$21,Input!$A$6:$GZ$6,0),FALSE),0)*IF(FJ$109&gt;=MAX($FD$109:FI$109),MIN((FJ$109-MAX($FD$109:FI$109)),(FJ$109-FI$109)),0)</f>
        <v>0</v>
      </c>
      <c r="FK188" s="1">
        <f>+IF($E188=FK$22,VLOOKUP($C188,Input!$A$8:$GZ$39,MATCH(FK$21,Input!$A$6:$GZ$6,0),FALSE),0)*IF(FK$110&gt;=MAX($FD$110:FJ$110),MIN((FK$110-MAX($FD$110:FJ$110)),(FK$110-FJ$110)),0)+IF($E188=FK$22,VLOOKUP($C188,Input!$A$8:$GZ$39,MATCH(FK$21,Input!$A$6:$GZ$6,0),FALSE),0)*IF(FK$109&gt;=MAX($FD$109:FJ$109),MIN((FK$109-MAX($FD$109:FJ$109)),(FK$109-FJ$109)),0)</f>
        <v>0</v>
      </c>
      <c r="FL188" s="1">
        <f>+IF($E188=FL$22,VLOOKUP($C188,Input!$A$8:$GZ$39,MATCH(FL$21,Input!$A$6:$GZ$6,0),FALSE),0)*IF(FL$110&gt;=MAX($FD$110:FK$110),MIN((FL$110-MAX($FD$110:FK$110)),(FL$110-FK$110)),0)+IF($E188=FL$22,VLOOKUP($C188,Input!$A$8:$GZ$39,MATCH(FL$21,Input!$A$6:$GZ$6,0),FALSE),0)*IF(FL$109&gt;=MAX($FD$109:FK$109),MIN((FL$109-MAX($FD$109:FK$109)),(FL$109-FK$109)),0)</f>
        <v>0</v>
      </c>
      <c r="FM188" s="1">
        <f>+IF($E188=FM$22,VLOOKUP($C188,Input!$A$8:$GZ$39,MATCH(FM$21,Input!$A$6:$GZ$6,0),FALSE),0)*IF(FM$110&gt;=MAX($FD$110:FL$110),MIN((FM$110-MAX($FD$110:FL$110)),(FM$110-FL$110)),0)+IF($E188=FM$22,VLOOKUP($C188,Input!$A$8:$GZ$39,MATCH(FM$21,Input!$A$6:$GZ$6,0),FALSE),0)*IF(FM$109&gt;=MAX($FD$109:FL$109),MIN((FM$109-MAX($FD$109:FL$109)),(FM$109-FL$109)),0)</f>
        <v>0</v>
      </c>
      <c r="FN188" s="1">
        <f>+IF($E188=FN$22,VLOOKUP($C188,Input!$A$8:$GZ$39,MATCH(FN$21,Input!$A$6:$GZ$6,0),FALSE),0)*IF(FN$110&gt;=MAX($FD$110:FM$110),MIN((FN$110-MAX($FD$110:FM$110)),(FN$110-FM$110)),0)+IF($E188=FN$22,VLOOKUP($C188,Input!$A$8:$GZ$39,MATCH(FN$21,Input!$A$6:$GZ$6,0),FALSE),0)*IF(FN$109&gt;=MAX($FD$109:FM$109),MIN((FN$109-MAX($FD$109:FM$109)),(FN$109-FM$109)),0)</f>
        <v>0</v>
      </c>
      <c r="FO188" s="1">
        <f>+IF($E188=FO$22,VLOOKUP($C188,Input!$A$8:$GZ$39,MATCH(FO$21,Input!$A$6:$GZ$6,0),FALSE),0)*IF(FO$110&gt;=MAX($FD$110:FN$110),MIN((FO$110-MAX($FD$110:FN$110)),(FO$110-FN$110)),0)+IF($E188=FO$22,VLOOKUP($C188,Input!$A$8:$GZ$39,MATCH(FO$21,Input!$A$6:$GZ$6,0),FALSE),0)*IF(FO$109&gt;=MAX($FD$109:FN$109),MIN((FO$109-MAX($FD$109:FN$109)),(FO$109-FN$109)),0)</f>
        <v>0</v>
      </c>
      <c r="FP188" s="1">
        <f>+IF($E188=FP$22,VLOOKUP($C188,Input!$A$8:$GZ$39,MATCH(FP$21,Input!$A$6:$GZ$6,0),FALSE),0)*IF(FP$110&gt;=MAX($FD$110:FO$110),MIN((FP$110-MAX($FD$110:FO$110)),(FP$110-FO$110)),0)+IF($E188=FP$22,VLOOKUP($C188,Input!$A$8:$GZ$39,MATCH(FP$21,Input!$A$6:$GZ$6,0),FALSE),0)*IF(FP$109&gt;=MAX($FD$109:FO$109),MIN((FP$109-MAX($FD$109:FO$109)),(FP$109-FO$109)),0)</f>
        <v>0</v>
      </c>
      <c r="FQ188" s="1">
        <f>+IF($E188=FQ$22,VLOOKUP($C188,Input!$A$8:$GZ$39,MATCH(FQ$21,Input!$A$6:$GZ$6,0),FALSE),0)*IF(FQ$110&gt;=MAX($FD$110:FP$110),MIN((FQ$110-MAX($FD$110:FP$110)),(FQ$110-FP$110)),0)+IF($E188=FQ$22,VLOOKUP($C188,Input!$A$8:$GZ$39,MATCH(FQ$21,Input!$A$6:$GZ$6,0),FALSE),0)*IF(FQ$109&gt;=MAX($FD$109:FP$109),MIN((FQ$109-MAX($FD$109:FP$109)),(FQ$109-FP$109)),0)</f>
        <v>0</v>
      </c>
      <c r="FR188" s="1">
        <f>+IF($E188=FR$22,VLOOKUP($C188,Input!$A$8:$GZ$39,MATCH(FR$21,Input!$A$6:$GZ$6,0),FALSE),0)*IF(FR$110&gt;=MAX($FD$110:FQ$110),MIN((FR$110-MAX($FD$110:FQ$110)),(FR$110-FQ$110)),0)+IF($E188=FR$22,VLOOKUP($C188,Input!$A$8:$GZ$39,MATCH(FR$21,Input!$A$6:$GZ$6,0),FALSE),0)*IF(FR$109&gt;=MAX($FD$109:FQ$109),MIN((FR$109-MAX($FD$109:FQ$109)),(FR$109-FQ$109)),0)</f>
        <v>0</v>
      </c>
      <c r="FS188" s="1">
        <f>+IF($E188=FS$22,VLOOKUP($C188,Input!$A$8:$GZ$39,MATCH(FS$21,Input!$A$6:$GZ$6,0),FALSE),0)*IF(FS$110&gt;=MAX($FD$110:FR$110),MIN((FS$110-MAX($FD$110:FR$110)),(FS$110-FR$110)),0)+IF($E188=FS$22,VLOOKUP($C188,Input!$A$8:$GZ$39,MATCH(FS$21,Input!$A$6:$GZ$6,0),FALSE),0)*IF(FS$109&gt;=MAX($FD$109:FR$109),MIN((FS$109-MAX($FD$109:FR$109)),(FS$109-FR$109)),0)</f>
        <v>0</v>
      </c>
      <c r="FT188" s="1">
        <f>+IF($E188=FT$22,VLOOKUP($C188,Input!$A$8:$GZ$39,MATCH(FT$21,Input!$A$6:$GZ$6,0),FALSE),0)*IF(FT$110&gt;=MAX($FD$110:FS$110),MIN((FT$110-MAX($FD$110:FS$110)),(FT$110-FS$110)),0)+IF($E188=FT$22,VLOOKUP($C188,Input!$A$8:$GZ$39,MATCH(FT$21,Input!$A$6:$GZ$6,0),FALSE),0)*IF(FT$109&gt;=MAX($FD$109:FS$109),MIN((FT$109-MAX($FD$109:FS$109)),(FT$109-FS$109)),0)</f>
        <v>0</v>
      </c>
      <c r="FU188" s="1">
        <f>+IF($E188=FU$22,VLOOKUP($C188,Input!$A$8:$GZ$39,MATCH(FU$21,Input!$A$6:$GZ$6,0),FALSE),0)*IF(FU$110&gt;=MAX($FD$110:FT$110),MIN((FU$110-MAX($FD$110:FT$110)),(FU$110-FT$110)),0)+IF($E188=FU$22,VLOOKUP($C188,Input!$A$8:$GZ$39,MATCH(FU$21,Input!$A$6:$GZ$6,0),FALSE),0)*IF(FU$109&gt;=MAX($FD$109:FT$109),MIN((FU$109-MAX($FD$109:FT$109)),(FU$109-FT$109)),0)</f>
        <v>0</v>
      </c>
      <c r="FV188" s="1">
        <f>+IF($E188=FV$22,VLOOKUP($C188,Input!$A$8:$GZ$39,MATCH(FV$21,Input!$A$6:$GZ$6,0),FALSE),0)*IF(FV$110&gt;=MAX($FD$110:FU$110),MIN((FV$110-MAX($FD$110:FU$110)),(FV$110-FU$110)),0)+IF($E188=FV$22,VLOOKUP($C188,Input!$A$8:$GZ$39,MATCH(FV$21,Input!$A$6:$GZ$6,0),FALSE),0)*IF(FV$109&gt;=MAX($FD$109:FU$109),MIN((FV$109-MAX($FD$109:FU$109)),(FV$109-FU$109)),0)</f>
        <v>0</v>
      </c>
      <c r="FW188" s="1">
        <f>+IF($E188=FW$22,VLOOKUP($C188,Input!$A$8:$GZ$39,MATCH(FW$21,Input!$A$6:$GZ$6,0),FALSE),0)*IF(FW$110&gt;=MAX($FD$110:FV$110),MIN((FW$110-MAX($FD$110:FV$110)),(FW$110-FV$110)),0)+IF($E188=FW$22,VLOOKUP($C188,Input!$A$8:$GZ$39,MATCH(FW$21,Input!$A$6:$GZ$6,0),FALSE),0)*IF(FW$109&gt;=MAX($FD$109:FV$109),MIN((FW$109-MAX($FD$109:FV$109)),(FW$109-FV$109)),0)</f>
        <v>0</v>
      </c>
      <c r="FX188" s="1">
        <f>+IF($E188=FX$22,VLOOKUP($C188,Input!$A$8:$GZ$39,MATCH(FX$21,Input!$A$6:$GZ$6,0),FALSE),0)*IF(FX$110&gt;=MAX($FD$110:FW$110),MIN((FX$110-MAX($FD$110:FW$110)),(FX$110-FW$110)),0)+IF($E188=FX$22,VLOOKUP($C188,Input!$A$8:$GZ$39,MATCH(FX$21,Input!$A$6:$GZ$6,0),FALSE),0)*IF(FX$109&gt;=MAX($FD$109:FW$109),MIN((FX$109-MAX($FD$109:FW$109)),(FX$109-FW$109)),0)</f>
        <v>0</v>
      </c>
      <c r="FY188" s="1">
        <f>+IF($E188=FY$22,VLOOKUP($C188,Input!$A$8:$GZ$39,MATCH(FY$21,Input!$A$6:$GZ$6,0),FALSE),0)*IF(FY$110&gt;=MAX($FD$110:FX$110),MIN((FY$110-MAX($FD$110:FX$110)),(FY$110-FX$110)),0)+IF($E188=FY$22,VLOOKUP($C188,Input!$A$8:$GZ$39,MATCH(FY$21,Input!$A$6:$GZ$6,0),FALSE),0)*IF(FY$109&gt;=MAX($FD$109:FX$109),MIN((FY$109-MAX($FD$109:FX$109)),(FY$109-FX$109)),0)</f>
        <v>0</v>
      </c>
      <c r="FZ188" s="1">
        <f>+IF($E188=FZ$22,VLOOKUP($C188,Input!$A$8:$GZ$39,MATCH(FZ$21,Input!$A$6:$GZ$6,0),FALSE),0)*IF(FZ$110&gt;=MAX($FD$110:FY$110),MIN((FZ$110-MAX($FD$110:FY$110)),(FZ$110-FY$110)),0)+IF($E188=FZ$22,VLOOKUP($C188,Input!$A$8:$GZ$39,MATCH(FZ$21,Input!$A$6:$GZ$6,0),FALSE),0)*IF(FZ$109&gt;=MAX($FD$109:FY$109),MIN((FZ$109-MAX($FD$109:FY$109)),(FZ$109-FY$109)),0)</f>
        <v>0</v>
      </c>
      <c r="GA188" s="1">
        <f>+IF($E188=GA$22,VLOOKUP($C188,Input!$A$8:$GZ$39,MATCH(GA$21,Input!$A$6:$GZ$6,0),FALSE),0)*IF(GA$110&gt;=MAX($FD$110:FZ$110),MIN((GA$110-MAX($FD$110:FZ$110)),(GA$110-FZ$110)),0)+IF($E188=GA$22,VLOOKUP($C188,Input!$A$8:$GZ$39,MATCH(GA$21,Input!$A$6:$GZ$6,0),FALSE),0)*IF(GA$109&gt;=MAX($FD$109:FZ$109),MIN((GA$109-MAX($FD$109:FZ$109)),(GA$109-FZ$109)),0)</f>
        <v>0</v>
      </c>
      <c r="GB188" s="1">
        <f>+IF($E188=GB$22,VLOOKUP($C188,Input!$A$8:$GZ$39,MATCH(GB$21,Input!$A$6:$GZ$6,0),FALSE),0)*IF(GB$110&gt;=MAX($FD$110:GA$110),MIN((GB$110-MAX($FD$110:GA$110)),(GB$110-GA$110)),0)+IF($E188=GB$22,VLOOKUP($C188,Input!$A$8:$GZ$39,MATCH(GB$21,Input!$A$6:$GZ$6,0),FALSE),0)*IF(GB$109&gt;=MAX($FD$109:GA$109),MIN((GB$109-MAX($FD$109:GA$109)),(GB$109-GA$109)),0)</f>
        <v>0</v>
      </c>
      <c r="GC188" s="1">
        <f>+IF($E188=GC$22,VLOOKUP($C188,Input!$A$8:$GZ$39,MATCH(GC$21,Input!$A$6:$GZ$6,0),FALSE),0)*IF(GC$110&gt;=MAX($FD$110:GB$110),MIN((GC$110-MAX($FD$110:GB$110)),(GC$110-GB$110)),0)+IF($E188=GC$22,VLOOKUP($C188,Input!$A$8:$GZ$39,MATCH(GC$21,Input!$A$6:$GZ$6,0),FALSE),0)*IF(GC$109&gt;=MAX($FD$109:GB$109),MIN((GC$109-MAX($FD$109:GB$109)),(GC$109-GB$109)),0)</f>
        <v>0</v>
      </c>
      <c r="GD188" s="1">
        <f>+IF($E188=GD$22,VLOOKUP($C188,Input!$A$8:$GZ$39,MATCH(GD$21,Input!$A$6:$GZ$6,0),FALSE),0)*IF(GD$110&gt;=MAX($FD$110:GC$110),MIN((GD$110-MAX($FD$110:GC$110)),(GD$110-GC$110)),0)+IF($E188=GD$22,VLOOKUP($C188,Input!$A$8:$GZ$39,MATCH(GD$21,Input!$A$6:$GZ$6,0),FALSE),0)*IF(GD$109&gt;=MAX($FD$109:GC$109),MIN((GD$109-MAX($FD$109:GC$109)),(GD$109-GC$109)),0)</f>
        <v>0</v>
      </c>
      <c r="GE188" s="1">
        <f>+IF($E188=GE$22,VLOOKUP($C188,Input!$A$8:$GZ$39,MATCH(GE$21,Input!$A$6:$GZ$6,0),FALSE),0)*IF(GE$110&gt;=MAX($FD$110:GD$110),MIN((GE$110-MAX($FD$110:GD$110)),(GE$110-GD$110)),0)+IF($E188=GE$22,VLOOKUP($C188,Input!$A$8:$GZ$39,MATCH(GE$21,Input!$A$6:$GZ$6,0),FALSE),0)*IF(GE$109&gt;=MAX($FD$109:GD$109),MIN((GE$109-MAX($FD$109:GD$109)),(GE$109-GD$109)),0)</f>
        <v>0</v>
      </c>
      <c r="GF188" s="1">
        <f>+IF($E188=GF$22,VLOOKUP($C188,Input!$A$8:$GZ$39,MATCH(GF$21,Input!$A$6:$GZ$6,0),FALSE),0)*IF(GF$110&gt;=MAX($FD$110:GE$110),MIN((GF$110-MAX($FD$110:GE$110)),(GF$110-GE$110)),0)+IF($E188=GF$22,VLOOKUP($C188,Input!$A$8:$GZ$39,MATCH(GF$21,Input!$A$6:$GZ$6,0),FALSE),0)*IF(GF$109&gt;=MAX($FD$109:GE$109),MIN((GF$109-MAX($FD$109:GE$109)),(GF$109-GE$109)),0)</f>
        <v>0</v>
      </c>
      <c r="GG188" s="1">
        <f>+IF($E188=GG$22,VLOOKUP($C188,Input!$A$8:$GZ$39,MATCH(GG$21,Input!$A$6:$GZ$6,0),FALSE),0)*IF(GG$110&gt;=MAX($FD$110:GF$110),MIN((GG$110-MAX($FD$110:GF$110)),(GG$110-GF$110)),0)+IF($E188=GG$22,VLOOKUP($C188,Input!$A$8:$GZ$39,MATCH(GG$21,Input!$A$6:$GZ$6,0),FALSE),0)*IF(GG$109&gt;=MAX($FD$109:GF$109),MIN((GG$109-MAX($FD$109:GF$109)),(GG$109-GF$109)),0)</f>
        <v>0</v>
      </c>
      <c r="GH188" s="1">
        <f>+IF($E188=GH$22,VLOOKUP($C188,Input!$A$8:$GZ$39,MATCH(GH$21,Input!$A$6:$GZ$6,0),FALSE),0)*IF(GH$110&gt;=MAX($FD$110:GG$110),MIN((GH$110-MAX($FD$110:GG$110)),(GH$110-GG$110)),0)+IF($E188=GH$22,VLOOKUP($C188,Input!$A$8:$GZ$39,MATCH(GH$21,Input!$A$6:$GZ$6,0),FALSE),0)*IF(GH$109&gt;=MAX($FD$109:GG$109),MIN((GH$109-MAX($FD$109:GG$109)),(GH$109-GG$109)),0)</f>
        <v>0</v>
      </c>
      <c r="GI188" s="1">
        <f>+IF($E188=GI$22,VLOOKUP($C188,Input!$A$8:$GZ$39,MATCH(GI$21,Input!$A$6:$GZ$6,0),FALSE),0)*IF(GI$110&gt;=MAX($FD$110:GH$110),MIN((GI$110-MAX($FD$110:GH$110)),(GI$110-GH$110)),0)+IF($E188=GI$22,VLOOKUP($C188,Input!$A$8:$GZ$39,MATCH(GI$21,Input!$A$6:$GZ$6,0),FALSE),0)*IF(GI$109&gt;=MAX($FD$109:GH$109),MIN((GI$109-MAX($FD$109:GH$109)),(GI$109-GH$109)),0)</f>
        <v>0</v>
      </c>
      <c r="GJ188" s="1">
        <f>+IF($E188=GJ$22,VLOOKUP($C188,Input!$A$8:$GZ$39,MATCH(GJ$21,Input!$A$6:$GZ$6,0),FALSE),0)*IF(GJ$110&gt;=MAX($FD$110:GI$110),MIN((GJ$110-MAX($FD$110:GI$110)),(GJ$110-GI$110)),0)+IF($E188=GJ$22,VLOOKUP($C188,Input!$A$8:$GZ$39,MATCH(GJ$21,Input!$A$6:$GZ$6,0),FALSE),0)*IF(GJ$109&gt;=MAX($FD$109:GI$109),MIN((GJ$109-MAX($FD$109:GI$109)),(GJ$109-GI$109)),0)</f>
        <v>0</v>
      </c>
      <c r="GK188" s="1">
        <f>+IF($E188=GK$22,VLOOKUP($C188,Input!$A$8:$GZ$39,MATCH(GK$21,Input!$A$6:$GZ$6,0),FALSE),0)*IF(GK$110&gt;=MAX($FD$110:GJ$110),MIN((GK$110-MAX($FD$110:GJ$110)),(GK$110-GJ$110)),0)+IF($E188=GK$22,VLOOKUP($C188,Input!$A$8:$GZ$39,MATCH(GK$21,Input!$A$6:$GZ$6,0),FALSE),0)*IF(GK$109&gt;=MAX($FD$109:GJ$109),MIN((GK$109-MAX($FD$109:GJ$109)),(GK$109-GJ$109)),0)</f>
        <v>0</v>
      </c>
      <c r="GL188" s="1">
        <f>+IF($E188=GL$22,VLOOKUP($C188,Input!$A$8:$GZ$39,MATCH(GL$21,Input!$A$6:$GZ$6,0),FALSE),0)*IF(GL$110&gt;=MAX($FD$110:GK$110),MIN((GL$110-MAX($FD$110:GK$110)),(GL$110-GK$110)),0)+IF($E188=GL$22,VLOOKUP($C188,Input!$A$8:$GZ$39,MATCH(GL$21,Input!$A$6:$GZ$6,0),FALSE),0)*IF(GL$109&gt;=MAX($FD$109:GK$109),MIN((GL$109-MAX($FD$109:GK$109)),(GL$109-GK$109)),0)</f>
        <v>0</v>
      </c>
      <c r="GM188" s="42"/>
      <c r="GN188" t="str">
        <f>VLOOKUP($C188,Input!$A$8:$GZ$39,MATCH(GN$21,Input!$A$6:$GZ$6,0),FALSE)</f>
        <v>NA</v>
      </c>
      <c r="GO188">
        <f>IF((VLOOKUP($C188,Input!$A$8:$GZ$39,MATCH(GO$21,Input!$A$6:$GZ$6,0),FALSE))="Y",$D188/VLOOKUP($C188,Input!$A$8:$GZ$39,MATCH(GP$21,Input!$A$6:$GZ$6,0),FALSE),0)</f>
        <v>0</v>
      </c>
      <c r="GP188">
        <f>IF((VLOOKUP($C188,Input!$A$8:$GZ$39,MATCH(GO$21,Input!$A$6:$GZ$6,0),FALSE))="Y",0,IF((VLOOKUP($C188,Input!$A$8:$GZ$39,MATCH(GP$21,Input!$A$6:$GZ$6,0),FALSE))&gt;0,$D188/VLOOKUP($C188,Input!$A$8:$GZ$39,MATCH(GP$21,Input!$A$6:$GZ$6,0),FALSE),0))</f>
        <v>0</v>
      </c>
      <c r="GQ188" s="1">
        <f>+IF($E188=GQ$22,VLOOKUP($C188,Input!$A$8:$GZ$39,MATCH(GQ$21,Input!$A$6:$GZ$6,0),FALSE),0)*IF(GQ$110&gt;=MAX($GP$110:GP$110),MIN((GQ$110-MAX($GP$110:GP$110)),(GQ$110-GP$110)),0)+IF($E188=GQ$22,VLOOKUP($C188,Input!$A$8:$GZ$39,MATCH(GQ$21,Input!$A$6:$GZ$6,0),FALSE),0)*IF(GQ$109&gt;=MAX($GP$109:GP$109),MIN((GQ$109-MAX($GP$109:GP$109)),(GQ$109-GP$109)),0)</f>
        <v>0</v>
      </c>
      <c r="GR188" s="1">
        <f>+IF($E188=GR$22,VLOOKUP($C188,Input!$A$8:$GZ$39,MATCH(GR$21,Input!$A$6:$GZ$6,0),FALSE),0)*IF(GR$110&gt;=MAX($GP$110:GQ$110),MIN((GR$110-MAX($GP$110:GQ$110)),(GR$110-GQ$110)),0)+IF($E188=GR$22,VLOOKUP($C188,Input!$A$8:$GZ$39,MATCH(GR$21,Input!$A$6:$GZ$6,0),FALSE),0)*IF(GR$109&gt;=MAX($GP$109:GQ$109),MIN((GR$109-MAX($GP$109:GQ$109)),(GR$109-GQ$109)),0)</f>
        <v>0</v>
      </c>
      <c r="GS188" s="1">
        <f>+IF($E188=GS$22,VLOOKUP($C188,Input!$A$8:$GZ$39,MATCH(GS$21,Input!$A$6:$GZ$6,0),FALSE),0)*IF(GS$110&gt;=MAX($GP$110:GR$110),MIN((GS$110-MAX($GP$110:GR$110)),(GS$110-GR$110)),0)+IF($E188=GS$22,VLOOKUP($C188,Input!$A$8:$GZ$39,MATCH(GS$21,Input!$A$6:$GZ$6,0),FALSE),0)*IF(GS$109&gt;=MAX($GP$109:GR$109),MIN((GS$109-MAX($GP$109:GR$109)),(GS$109-GR$109)),0)</f>
        <v>0</v>
      </c>
      <c r="GT188" s="1">
        <f>+IF($E188=GT$22,VLOOKUP($C188,Input!$A$8:$GZ$39,MATCH(GT$21,Input!$A$6:$GZ$6,0),FALSE),0)*IF(GT$110&gt;=MAX($GP$110:GS$110),MIN((GT$110-MAX($GP$110:GS$110)),(GT$110-GS$110)),0)+IF($E188=GT$22,VLOOKUP($C188,Input!$A$8:$GZ$39,MATCH(GT$21,Input!$A$6:$GZ$6,0),FALSE),0)*IF(GT$109&gt;=MAX($GP$109:GS$109),MIN((GT$109-MAX($GP$109:GS$109)),(GT$109-GS$109)),0)</f>
        <v>0</v>
      </c>
      <c r="GU188" s="1">
        <f>+IF($E188=GU$22,VLOOKUP($C188,Input!$A$8:$GZ$39,MATCH(GU$21,Input!$A$6:$GZ$6,0),FALSE),0)*IF(GU$110&gt;=MAX($GP$110:GT$110),MIN((GU$110-MAX($GP$110:GT$110)),(GU$110-GT$110)),0)+IF($E188=GU$22,VLOOKUP($C188,Input!$A$8:$GZ$39,MATCH(GU$21,Input!$A$6:$GZ$6,0),FALSE),0)*IF(GU$109&gt;=MAX($GP$109:GT$109),MIN((GU$109-MAX($GP$109:GT$109)),(GU$109-GT$109)),0)</f>
        <v>0</v>
      </c>
      <c r="GV188" s="1">
        <f>+IF($E188=GV$22,VLOOKUP($C188,Input!$A$8:$GZ$39,MATCH(GV$21,Input!$A$6:$GZ$6,0),FALSE),0)*IF(GV$110&gt;=MAX($GP$110:GU$110),MIN((GV$110-MAX($GP$110:GU$110)),(GV$110-GU$110)),0)+IF($E188=GV$22,VLOOKUP($C188,Input!$A$8:$GZ$39,MATCH(GV$21,Input!$A$6:$GZ$6,0),FALSE),0)*IF(GV$109&gt;=MAX($GP$109:GU$109),MIN((GV$109-MAX($GP$109:GU$109)),(GV$109-GU$109)),0)</f>
        <v>0</v>
      </c>
      <c r="GW188" s="1">
        <f>+IF($E188=GW$22,VLOOKUP($C188,Input!$A$8:$GZ$39,MATCH(GW$21,Input!$A$6:$GZ$6,0),FALSE),0)*IF(GW$110&gt;=MAX($GP$110:GV$110),MIN((GW$110-MAX($GP$110:GV$110)),(GW$110-GV$110)),0)+IF($E188=GW$22,VLOOKUP($C188,Input!$A$8:$GZ$39,MATCH(GW$21,Input!$A$6:$GZ$6,0),FALSE),0)*IF(GW$109&gt;=MAX($GP$109:GV$109),MIN((GW$109-MAX($GP$109:GV$109)),(GW$109-GV$109)),0)</f>
        <v>0</v>
      </c>
      <c r="GX188" s="1">
        <f>+IF($E188=GX$22,VLOOKUP($C188,Input!$A$8:$GZ$39,MATCH(GX$21,Input!$A$6:$GZ$6,0),FALSE),0)*IF(GX$110&gt;=MAX($GP$110:GW$110),MIN((GX$110-MAX($GP$110:GW$110)),(GX$110-GW$110)),0)+IF($E188=GX$22,VLOOKUP($C188,Input!$A$8:$GZ$39,MATCH(GX$21,Input!$A$6:$GZ$6,0),FALSE),0)*IF(GX$109&gt;=MAX($GP$109:GW$109),MIN((GX$109-MAX($GP$109:GW$109)),(GX$109-GW$109)),0)</f>
        <v>0</v>
      </c>
      <c r="GY188" s="1">
        <f>+IF($E188=GY$22,VLOOKUP($C188,Input!$A$8:$GZ$39,MATCH(GY$21,Input!$A$6:$GZ$6,0),FALSE),0)*IF(GY$110&gt;=MAX($GP$110:GX$110),MIN((GY$110-MAX($GP$110:GX$110)),(GY$110-GX$110)),0)+IF($E188=GY$22,VLOOKUP($C188,Input!$A$8:$GZ$39,MATCH(GY$21,Input!$A$6:$GZ$6,0),FALSE),0)*IF(GY$109&gt;=MAX($GP$109:GX$109),MIN((GY$109-MAX($GP$109:GX$109)),(GY$109-GX$109)),0)</f>
        <v>0</v>
      </c>
      <c r="GZ188" s="1">
        <f>+IF($E188=GZ$22,VLOOKUP($C188,Input!$A$8:$GZ$39,MATCH(GZ$21,Input!$A$6:$GZ$6,0),FALSE),0)*IF(GZ$110&gt;=MAX($GP$110:GY$110),MIN((GZ$110-MAX($GP$110:GY$110)),(GZ$110-GY$110)),0)+IF($E188=GZ$22,VLOOKUP($C188,Input!$A$8:$GZ$39,MATCH(GZ$21,Input!$A$6:$GZ$6,0),FALSE),0)*IF(GZ$109&gt;=MAX($GP$109:GY$109),MIN((GZ$109-MAX($GP$109:GY$109)),(GZ$109-GY$109)),0)</f>
        <v>0</v>
      </c>
      <c r="HA188" s="1">
        <f>+IF($E188=HA$22,VLOOKUP($C188,Input!$A$8:$GZ$39,MATCH(HA$21,Input!$A$6:$GZ$6,0),FALSE),0)*IF(HA$110&gt;=MAX($GP$110:GZ$110),MIN((HA$110-MAX($GP$110:GZ$110)),(HA$110-GZ$110)),0)+IF($E188=HA$22,VLOOKUP($C188,Input!$A$8:$GZ$39,MATCH(HA$21,Input!$A$6:$GZ$6,0),FALSE),0)*IF(HA$109&gt;=MAX($GP$109:GZ$109),MIN((HA$109-MAX($GP$109:GZ$109)),(HA$109-GZ$109)),0)</f>
        <v>0</v>
      </c>
      <c r="HB188" s="1">
        <f>+IF($E188=HB$22,VLOOKUP($C188,Input!$A$8:$GZ$39,MATCH(HB$21,Input!$A$6:$GZ$6,0),FALSE),0)*IF(HB$110&gt;=MAX($GP$110:HA$110),MIN((HB$110-MAX($GP$110:HA$110)),(HB$110-HA$110)),0)+IF($E188=HB$22,VLOOKUP($C188,Input!$A$8:$GZ$39,MATCH(HB$21,Input!$A$6:$GZ$6,0),FALSE),0)*IF(HB$109&gt;=MAX($GP$109:HA$109),MIN((HB$109-MAX($GP$109:HA$109)),(HB$109-HA$109)),0)</f>
        <v>0</v>
      </c>
      <c r="HC188" s="1">
        <f>+IF($E188=HC$22,VLOOKUP($C188,Input!$A$8:$GZ$39,MATCH(HC$21,Input!$A$6:$GZ$6,0),FALSE),0)*IF(HC$110&gt;=MAX($GP$110:HB$110),MIN((HC$110-MAX($GP$110:HB$110)),(HC$110-HB$110)),0)+IF($E188=HC$22,VLOOKUP($C188,Input!$A$8:$GZ$39,MATCH(HC$21,Input!$A$6:$GZ$6,0),FALSE),0)*IF(HC$109&gt;=MAX($GP$109:HB$109),MIN((HC$109-MAX($GP$109:HB$109)),(HC$109-HB$109)),0)</f>
        <v>0</v>
      </c>
      <c r="HD188" s="1">
        <f>+IF($E188=HD$22,VLOOKUP($C188,Input!$A$8:$GZ$39,MATCH(HD$21,Input!$A$6:$GZ$6,0),FALSE),0)*IF(HD$110&gt;=MAX($GP$110:HC$110),MIN((HD$110-MAX($GP$110:HC$110)),(HD$110-HC$110)),0)+IF($E188=HD$22,VLOOKUP($C188,Input!$A$8:$GZ$39,MATCH(HD$21,Input!$A$6:$GZ$6,0),FALSE),0)*IF(HD$109&gt;=MAX($GP$109:HC$109),MIN((HD$109-MAX($GP$109:HC$109)),(HD$109-HC$109)),0)</f>
        <v>0</v>
      </c>
      <c r="HE188" s="1">
        <f>+IF($E188=HE$22,VLOOKUP($C188,Input!$A$8:$GZ$39,MATCH(HE$21,Input!$A$6:$GZ$6,0),FALSE),0)*IF(HE$110&gt;=MAX($GP$110:HD$110),MIN((HE$110-MAX($GP$110:HD$110)),(HE$110-HD$110)),0)+IF($E188=HE$22,VLOOKUP($C188,Input!$A$8:$GZ$39,MATCH(HE$21,Input!$A$6:$GZ$6,0),FALSE),0)*IF(HE$109&gt;=MAX($GP$109:HD$109),MIN((HE$109-MAX($GP$109:HD$109)),(HE$109-HD$109)),0)</f>
        <v>0</v>
      </c>
      <c r="HF188" s="1">
        <f>+IF($E188=HF$22,VLOOKUP($C188,Input!$A$8:$GZ$39,MATCH(HF$21,Input!$A$6:$GZ$6,0),FALSE),0)*IF(HF$110&gt;=MAX($GP$110:HE$110),MIN((HF$110-MAX($GP$110:HE$110)),(HF$110-HE$110)),0)+IF($E188=HF$22,VLOOKUP($C188,Input!$A$8:$GZ$39,MATCH(HF$21,Input!$A$6:$GZ$6,0),FALSE),0)*IF(HF$109&gt;=MAX($GP$109:HE$109),MIN((HF$109-MAX($GP$109:HE$109)),(HF$109-HE$109)),0)</f>
        <v>0</v>
      </c>
      <c r="HG188" s="1">
        <f>+IF($E188=HG$22,VLOOKUP($C188,Input!$A$8:$GZ$39,MATCH(HG$21,Input!$A$6:$GZ$6,0),FALSE),0)*IF(HG$110&gt;=MAX($GP$110:HF$110),MIN((HG$110-MAX($GP$110:HF$110)),(HG$110-HF$110)),0)+IF($E188=HG$22,VLOOKUP($C188,Input!$A$8:$GZ$39,MATCH(HG$21,Input!$A$6:$GZ$6,0),FALSE),0)*IF(HG$109&gt;=MAX($GP$109:HF$109),MIN((HG$109-MAX($GP$109:HF$109)),(HG$109-HF$109)),0)</f>
        <v>0</v>
      </c>
      <c r="HH188" s="1">
        <f>+IF($E188=HH$22,VLOOKUP($C188,Input!$A$8:$GZ$39,MATCH(HH$21,Input!$A$6:$GZ$6,0),FALSE),0)*IF(HH$110&gt;=MAX($GP$110:HG$110),MIN((HH$110-MAX($GP$110:HG$110)),(HH$110-HG$110)),0)+IF($E188=HH$22,VLOOKUP($C188,Input!$A$8:$GZ$39,MATCH(HH$21,Input!$A$6:$GZ$6,0),FALSE),0)*IF(HH$109&gt;=MAX($GP$109:HG$109),MIN((HH$109-MAX($GP$109:HG$109)),(HH$109-HG$109)),0)</f>
        <v>0</v>
      </c>
      <c r="HI188" s="1">
        <f>+IF($E188=HI$22,VLOOKUP($C188,Input!$A$8:$GZ$39,MATCH(HI$21,Input!$A$6:$GZ$6,0),FALSE),0)*IF(HI$110&gt;=MAX($GP$110:HH$110),MIN((HI$110-MAX($GP$110:HH$110)),(HI$110-HH$110)),0)+IF($E188=HI$22,VLOOKUP($C188,Input!$A$8:$GZ$39,MATCH(HI$21,Input!$A$6:$GZ$6,0),FALSE),0)*IF(HI$109&gt;=MAX($GP$109:HH$109),MIN((HI$109-MAX($GP$109:HH$109)),(HI$109-HH$109)),0)</f>
        <v>0</v>
      </c>
      <c r="HJ188" s="1">
        <f>+IF($E188=HJ$22,VLOOKUP($C188,Input!$A$8:$GZ$39,MATCH(HJ$21,Input!$A$6:$GZ$6,0),FALSE),0)*IF(HJ$110&gt;=MAX($GP$110:HI$110),MIN((HJ$110-MAX($GP$110:HI$110)),(HJ$110-HI$110)),0)+IF($E188=HJ$22,VLOOKUP($C188,Input!$A$8:$GZ$39,MATCH(HJ$21,Input!$A$6:$GZ$6,0),FALSE),0)*IF(HJ$109&gt;=MAX($GP$109:HI$109),MIN((HJ$109-MAX($GP$109:HI$109)),(HJ$109-HI$109)),0)</f>
        <v>0</v>
      </c>
      <c r="HK188" s="1">
        <f>+IF($E188=HK$22,VLOOKUP($C188,Input!$A$8:$GZ$39,MATCH(HK$21,Input!$A$6:$GZ$6,0),FALSE),0)*IF(HK$110&gt;=MAX($GP$110:HJ$110),MIN((HK$110-MAX($GP$110:HJ$110)),(HK$110-HJ$110)),0)+IF($E188=HK$22,VLOOKUP($C188,Input!$A$8:$GZ$39,MATCH(HK$21,Input!$A$6:$GZ$6,0),FALSE),0)*IF(HK$109&gt;=MAX($GP$109:HJ$109),MIN((HK$109-MAX($GP$109:HJ$109)),(HK$109-HJ$109)),0)</f>
        <v>0</v>
      </c>
      <c r="HL188" s="1">
        <f>+IF($E188=HL$22,VLOOKUP($C188,Input!$A$8:$GZ$39,MATCH(HL$21,Input!$A$6:$GZ$6,0),FALSE),0)*IF(HL$110&gt;=MAX($GP$110:HK$110),MIN((HL$110-MAX($GP$110:HK$110)),(HL$110-HK$110)),0)+IF($E188=HL$22,VLOOKUP($C188,Input!$A$8:$GZ$39,MATCH(HL$21,Input!$A$6:$GZ$6,0),FALSE),0)*IF(HL$109&gt;=MAX($GP$109:HK$109),MIN((HL$109-MAX($GP$109:HK$109)),(HL$109-HK$109)),0)</f>
        <v>0</v>
      </c>
      <c r="HM188" s="1">
        <f>+IF($E188=HM$22,VLOOKUP($C188,Input!$A$8:$GZ$39,MATCH(HM$21,Input!$A$6:$GZ$6,0),FALSE),0)*IF(HM$110&gt;=MAX($GP$110:HL$110),MIN((HM$110-MAX($GP$110:HL$110)),(HM$110-HL$110)),0)+IF($E188=HM$22,VLOOKUP($C188,Input!$A$8:$GZ$39,MATCH(HM$21,Input!$A$6:$GZ$6,0),FALSE),0)*IF(HM$109&gt;=MAX($GP$109:HL$109),MIN((HM$109-MAX($GP$109:HL$109)),(HM$109-HL$109)),0)</f>
        <v>0</v>
      </c>
      <c r="HN188" s="1">
        <f>+IF($E188=HN$22,VLOOKUP($C188,Input!$A$8:$GZ$39,MATCH(HN$21,Input!$A$6:$GZ$6,0),FALSE),0)*IF(HN$110&gt;=MAX($GP$110:HM$110),MIN((HN$110-MAX($GP$110:HM$110)),(HN$110-HM$110)),0)+IF($E188=HN$22,VLOOKUP($C188,Input!$A$8:$GZ$39,MATCH(HN$21,Input!$A$6:$GZ$6,0),FALSE),0)*IF(HN$109&gt;=MAX($GP$109:HM$109),MIN((HN$109-MAX($GP$109:HM$109)),(HN$109-HM$109)),0)</f>
        <v>0</v>
      </c>
      <c r="HO188" s="1">
        <f>+IF($E188=HO$22,VLOOKUP($C188,Input!$A$8:$GZ$39,MATCH(HO$21,Input!$A$6:$GZ$6,0),FALSE),0)*IF(HO$110&gt;=MAX($GP$110:HN$110),MIN((HO$110-MAX($GP$110:HN$110)),(HO$110-HN$110)),0)+IF($E188=HO$22,VLOOKUP($C188,Input!$A$8:$GZ$39,MATCH(HO$21,Input!$A$6:$GZ$6,0),FALSE),0)*IF(HO$109&gt;=MAX($GP$109:HN$109),MIN((HO$109-MAX($GP$109:HN$109)),(HO$109-HN$109)),0)</f>
        <v>0</v>
      </c>
      <c r="HP188" s="1">
        <f>+IF($E188=HP$22,VLOOKUP($C188,Input!$A$8:$GZ$39,MATCH(HP$21,Input!$A$6:$GZ$6,0),FALSE),0)*IF(HP$110&gt;=MAX($GP$110:HO$110),MIN((HP$110-MAX($GP$110:HO$110)),(HP$110-HO$110)),0)+IF($E188=HP$22,VLOOKUP($C188,Input!$A$8:$GZ$39,MATCH(HP$21,Input!$A$6:$GZ$6,0),FALSE),0)*IF(HP$109&gt;=MAX($GP$109:HO$109),MIN((HP$109-MAX($GP$109:HO$109)),(HP$109-HO$109)),0)</f>
        <v>0</v>
      </c>
      <c r="HQ188" s="1">
        <f>+IF($E188=HQ$22,VLOOKUP($C188,Input!$A$8:$GZ$39,MATCH(HQ$21,Input!$A$6:$GZ$6,0),FALSE),0)*IF(HQ$110&gt;=MAX($GP$110:HP$110),MIN((HQ$110-MAX($GP$110:HP$110)),(HQ$110-HP$110)),0)+IF($E188=HQ$22,VLOOKUP($C188,Input!$A$8:$GZ$39,MATCH(HQ$21,Input!$A$6:$GZ$6,0),FALSE),0)*IF(HQ$109&gt;=MAX($GP$109:HP$109),MIN((HQ$109-MAX($GP$109:HP$109)),(HQ$109-HP$109)),0)</f>
        <v>0</v>
      </c>
      <c r="HR188" s="1">
        <f>+IF($E188=HR$22,VLOOKUP($C188,Input!$A$8:$GZ$39,MATCH(HR$21,Input!$A$6:$GZ$6,0),FALSE),0)*IF(HR$110&gt;=MAX($GP$110:HQ$110),MIN((HR$110-MAX($GP$110:HQ$110)),(HR$110-HQ$110)),0)+IF($E188=HR$22,VLOOKUP($C188,Input!$A$8:$GZ$39,MATCH(HR$21,Input!$A$6:$GZ$6,0),FALSE),0)*IF(HR$109&gt;=MAX($GP$109:HQ$109),MIN((HR$109-MAX($GP$109:HQ$109)),(HR$109-HQ$109)),0)</f>
        <v>0</v>
      </c>
      <c r="HS188" s="1">
        <f>+IF($E188=HS$22,VLOOKUP($C188,Input!$A$8:$GZ$39,MATCH(HS$21,Input!$A$6:$GZ$6,0),FALSE),0)*IF(HS$110&gt;=MAX($GP$110:HR$110),MIN((HS$110-MAX($GP$110:HR$110)),(HS$110-HR$110)),0)+IF($E188=HS$22,VLOOKUP($C188,Input!$A$8:$GZ$39,MATCH(HS$21,Input!$A$6:$GZ$6,0),FALSE),0)*IF(HS$109&gt;=MAX($GP$109:HR$109),MIN((HS$109-MAX($GP$109:HR$109)),(HS$109-HR$109)),0)</f>
        <v>0</v>
      </c>
      <c r="HT188" s="1">
        <f>+IF($E188=HT$22,VLOOKUP($C188,Input!$A$8:$GZ$39,MATCH(HT$21,Input!$A$6:$GZ$6,0),FALSE),0)*IF(HT$110&gt;=MAX($GP$110:HS$110),MIN((HT$110-MAX($GP$110:HS$110)),(HT$110-HS$110)),0)+IF($E188=HT$22,VLOOKUP($C188,Input!$A$8:$GZ$39,MATCH(HT$21,Input!$A$6:$GZ$6,0),FALSE),0)*IF(HT$109&gt;=MAX($GP$109:HS$109),MIN((HT$109-MAX($GP$109:HS$109)),(HT$109-HS$109)),0)</f>
        <v>0</v>
      </c>
      <c r="HU188" s="1">
        <f>+IF($E188=HU$22,VLOOKUP($C188,Input!$A$8:$GZ$39,MATCH(HU$21,Input!$A$6:$GZ$6,0),FALSE),0)*IF(HU$110&gt;=MAX($GP$110:HT$110),MIN((HU$110-MAX($GP$110:HT$110)),(HU$110-HT$110)),0)+IF($E188=HU$22,VLOOKUP($C188,Input!$A$8:$GZ$39,MATCH(HU$21,Input!$A$6:$GZ$6,0),FALSE),0)*IF(HU$109&gt;=MAX($GP$109:HT$109),MIN((HU$109-MAX($GP$109:HT$109)),(HU$109-HT$109)),0)</f>
        <v>0</v>
      </c>
      <c r="HV188" s="1">
        <f>+IF($E188=HV$22,VLOOKUP($C188,Input!$A$8:$GZ$39,MATCH(HV$21,Input!$A$6:$GZ$6,0),FALSE),0)*IF(HV$110&gt;=MAX($GP$110:HU$110),MIN((HV$110-MAX($GP$110:HU$110)),(HV$110-HU$110)),0)+IF($E188=HV$22,VLOOKUP($C188,Input!$A$8:$GZ$39,MATCH(HV$21,Input!$A$6:$GZ$6,0),FALSE),0)*IF(HV$109&gt;=MAX($GP$109:HU$109),MIN((HV$109-MAX($GP$109:HU$109)),(HV$109-HU$109)),0)</f>
        <v>0</v>
      </c>
      <c r="HW188" s="1">
        <f>+IF($E188=HW$22,VLOOKUP($C188,Input!$A$8:$GZ$39,MATCH(HW$21,Input!$A$6:$GZ$6,0),FALSE),0)*IF(HW$110&gt;=MAX($GP$110:HV$110),MIN((HW$110-MAX($GP$110:HV$110)),(HW$110-HV$110)),0)+IF($E188=HW$22,VLOOKUP($C188,Input!$A$8:$GZ$39,MATCH(HW$21,Input!$A$6:$GZ$6,0),FALSE),0)*IF(HW$109&gt;=MAX($GP$109:HV$109),MIN((HW$109-MAX($GP$109:HV$109)),(HW$109-HV$109)),0)</f>
        <v>0</v>
      </c>
      <c r="HX188" s="1">
        <f>+IF($E188=HX$22,VLOOKUP($C188,Input!$A$8:$GZ$39,MATCH(HX$21,Input!$A$6:$GZ$6,0),FALSE),0)*IF(HX$110&gt;=MAX($GP$110:HW$110),MIN((HX$110-MAX($GP$110:HW$110)),(HX$110-HW$110)),0)+IF($E188=HX$22,VLOOKUP($C188,Input!$A$8:$GZ$39,MATCH(HX$21,Input!$A$6:$GZ$6,0),FALSE),0)*IF(HX$109&gt;=MAX($GP$109:HW$109),MIN((HX$109-MAX($GP$109:HW$109)),(HX$109-HW$109)),0)</f>
        <v>0</v>
      </c>
      <c r="HY188" s="1">
        <f>+IF($E188=HY$22,VLOOKUP($C188,Input!$A$8:$GZ$39,MATCH(HY$21,Input!$A$6:$GZ$6,0),FALSE),0)*IF(HY$110&gt;=MAX($GP$110:HX$110),MIN((HY$110-MAX($GP$110:HX$110)),(HY$110-HX$110)),0)+IF($E188=HY$22,VLOOKUP($C188,Input!$A$8:$GZ$39,MATCH(HY$21,Input!$A$6:$GZ$6,0),FALSE),0)*IF(HY$109&gt;=MAX($GP$109:HX$109),MIN((HY$109-MAX($GP$109:HX$109)),(HY$109-HX$109)),0)</f>
        <v>0</v>
      </c>
      <c r="HZ188" s="42"/>
      <c r="IA188" t="str">
        <f>VLOOKUP($C188,Input!$A$8:$IA$39,MATCH(IA$21,Input!$A$6:$IA$6,0),FALSE)</f>
        <v>NA</v>
      </c>
      <c r="IB188" s="132">
        <f>IF((VLOOKUP($C188,Input!$A$8:$IA$39,MATCH(IB$21,Input!$A$6:$IA$6,0),FALSE))="Y",$D188/VLOOKUP($C188,Input!$A$8:$IA$39,MATCH(IC$21,Input!$A$6:$IA$6,0),FALSE),0)</f>
        <v>0</v>
      </c>
      <c r="IC188" s="132">
        <f>IF((VLOOKUP($C188,Input!$A$8:$IA$39,MATCH(IB$21,Input!$A$6:$IA$6,0),FALSE))="Y",0,IF((VLOOKUP($C188,Input!$A$8:$IA$39,MATCH(IC$21,Input!$A$6:$IA$6,0),FALSE))&gt;0,$D188/VLOOKUP($C188,Input!$A$8:$IA$39,MATCH(IC$21,Input!$A$6:$IA$6,0),FALSE),0))</f>
        <v>0</v>
      </c>
      <c r="ID188" s="1">
        <f>+IF($E188=ID$22,VLOOKUP($C188,Input!$A$8:$IA$39,MATCH(ID$21,Input!$A$6:$IA$6,0),FALSE),0)*IF(ID$110&gt;=MAX($IC$110:IC$110),MIN((ID$110-MAX($IC$110:IC$110)),(ID$110-IC$110)),0)+IF($E188=ID$22,VLOOKUP($C188,Input!$A$8:$IA$39,MATCH(ID$21,Input!$A$6:$IA$6,0),FALSE),0)*IF(ID$109&gt;=MAX($IC$109:IC$109),MIN((ID$109-MAX($IC$109:IC$109)),(ID$109-IC$109)),0)</f>
        <v>0</v>
      </c>
      <c r="IE188" s="1">
        <f>+IF($E188=IE$22,VLOOKUP($C188,Input!$A$8:$IA$39,MATCH(IE$21,Input!$A$6:$IA$6,0),FALSE),0)*IF(IE$110&gt;=MAX($IC$110:ID$110),MIN((IE$110-MAX($IC$110:ID$110)),(IE$110-ID$110)),0)+IF($E188=IE$22,VLOOKUP($C188,Input!$A$8:$IA$39,MATCH(IE$21,Input!$A$6:$IA$6,0),FALSE),0)*IF(IE$109&gt;=MAX($IC$109:ID$109),MIN((IE$109-MAX($IC$109:ID$109)),(IE$109-ID$109)),0)</f>
        <v>0</v>
      </c>
      <c r="IF188" s="1">
        <f>+IF($E188=IF$22,VLOOKUP($C188,Input!$A$8:$IA$39,MATCH(IF$21,Input!$A$6:$IA$6,0),FALSE),0)*IF(IF$110&gt;=MAX($IC$110:IE$110),MIN((IF$110-MAX($IC$110:IE$110)),(IF$110-IE$110)),0)+IF($E188=IF$22,VLOOKUP($C188,Input!$A$8:$IA$39,MATCH(IF$21,Input!$A$6:$IA$6,0),FALSE),0)*IF(IF$109&gt;=MAX($IC$109:IE$109),MIN((IF$109-MAX($IC$109:IE$109)),(IF$109-IE$109)),0)</f>
        <v>0</v>
      </c>
      <c r="IG188" s="1">
        <f>+IF($E188=IG$22,VLOOKUP($C188,Input!$A$8:$IA$39,MATCH(IG$21,Input!$A$6:$IA$6,0),FALSE),0)*IF(IG$110&gt;=MAX($IC$110:IF$110),MIN((IG$110-MAX($IC$110:IF$110)),(IG$110-IF$110)),0)+IF($E188=IG$22,VLOOKUP($C188,Input!$A$8:$IA$39,MATCH(IG$21,Input!$A$6:$IA$6,0),FALSE),0)*IF(IG$109&gt;=MAX($IC$109:IF$109),MIN((IG$109-MAX($IC$109:IF$109)),(IG$109-IF$109)),0)</f>
        <v>0</v>
      </c>
      <c r="IH188" s="1">
        <f>+IF($E188=IH$22,VLOOKUP($C188,Input!$A$8:$IA$39,MATCH(IH$21,Input!$A$6:$IA$6,0),FALSE),0)*IF(IH$110&gt;=MAX($IC$110:IG$110),MIN((IH$110-MAX($IC$110:IG$110)),(IH$110-IG$110)),0)+IF($E188=IH$22,VLOOKUP($C188,Input!$A$8:$IA$39,MATCH(IH$21,Input!$A$6:$IA$6,0),FALSE),0)*IF(IH$109&gt;=MAX($IC$109:IG$109),MIN((IH$109-MAX($IC$109:IG$109)),(IH$109-IG$109)),0)</f>
        <v>0</v>
      </c>
      <c r="II188" s="1">
        <f>+IF($E188=II$22,VLOOKUP($C188,Input!$A$8:$IA$39,MATCH(II$21,Input!$A$6:$IA$6,0),FALSE),0)*IF(II$110&gt;=MAX($IC$110:IH$110),MIN((II$110-MAX($IC$110:IH$110)),(II$110-IH$110)),0)+IF($E188=II$22,VLOOKUP($C188,Input!$A$8:$IA$39,MATCH(II$21,Input!$A$6:$IA$6,0),FALSE),0)*IF(II$109&gt;=MAX($IC$109:IH$109),MIN((II$109-MAX($IC$109:IH$109)),(II$109-IH$109)),0)</f>
        <v>0</v>
      </c>
      <c r="IJ188" s="1">
        <f>+IF($E188=IJ$22,VLOOKUP($C188,Input!$A$8:$IA$39,MATCH(IJ$21,Input!$A$6:$IA$6,0),FALSE),0)*IF(IJ$110&gt;=MAX($IC$110:II$110),MIN((IJ$110-MAX($IC$110:II$110)),(IJ$110-II$110)),0)+IF($E188=IJ$22,VLOOKUP($C188,Input!$A$8:$IA$39,MATCH(IJ$21,Input!$A$6:$IA$6,0),FALSE),0)*IF(IJ$109&gt;=MAX($IC$109:II$109),MIN((IJ$109-MAX($IC$109:II$109)),(IJ$109-II$109)),0)</f>
        <v>0</v>
      </c>
      <c r="IK188" s="1">
        <f>+IF($E188=IK$22,VLOOKUP($C188,Input!$A$8:$IA$39,MATCH(IK$21,Input!$A$6:$IA$6,0),FALSE),0)*IF(IK$110&gt;=MAX($IC$110:IJ$110),MIN((IK$110-MAX($IC$110:IJ$110)),(IK$110-IJ$110)),0)+IF($E188=IK$22,VLOOKUP($C188,Input!$A$8:$IA$39,MATCH(IK$21,Input!$A$6:$IA$6,0),FALSE),0)*IF(IK$109&gt;=MAX($IC$109:IJ$109),MIN((IK$109-MAX($IC$109:IJ$109)),(IK$109-IJ$109)),0)</f>
        <v>0</v>
      </c>
      <c r="IL188" s="1">
        <f>+IF($E188=IL$22,VLOOKUP($C188,Input!$A$8:$IA$39,MATCH(IL$21,Input!$A$6:$IA$6,0),FALSE),0)*IF(IL$110&gt;=MAX($IC$110:IK$110),MIN((IL$110-MAX($IC$110:IK$110)),(IL$110-IK$110)),0)+IF($E188=IL$22,VLOOKUP($C188,Input!$A$8:$IA$39,MATCH(IL$21,Input!$A$6:$IA$6,0),FALSE),0)*IF(IL$109&gt;=MAX($IC$109:IK$109),MIN((IL$109-MAX($IC$109:IK$109)),(IL$109-IK$109)),0)</f>
        <v>0</v>
      </c>
      <c r="IM188" s="1">
        <f>+IF($E188=IM$22,VLOOKUP($C188,Input!$A$8:$IA$39,MATCH(IM$21,Input!$A$6:$IA$6,0),FALSE),0)*IF(IM$110&gt;=MAX($IC$110:IL$110),MIN((IM$110-MAX($IC$110:IL$110)),(IM$110-IL$110)),0)+IF($E188=IM$22,VLOOKUP($C188,Input!$A$8:$IA$39,MATCH(IM$21,Input!$A$6:$IA$6,0),FALSE),0)*IF(IM$109&gt;=MAX($IC$109:IL$109),MIN((IM$109-MAX($IC$109:IL$109)),(IM$109-IL$109)),0)</f>
        <v>0</v>
      </c>
      <c r="IN188" s="1">
        <f>+IF($E188=IN$22,VLOOKUP($C188,Input!$A$8:$IA$39,MATCH(IN$21,Input!$A$6:$IA$6,0),FALSE),0)*IF(IN$110&gt;=MAX($IC$110:IM$110),MIN((IN$110-MAX($IC$110:IM$110)),(IN$110-IM$110)),0)+IF($E188=IN$22,VLOOKUP($C188,Input!$A$8:$IA$39,MATCH(IN$21,Input!$A$6:$IA$6,0),FALSE),0)*IF(IN$109&gt;=MAX($IC$109:IM$109),MIN((IN$109-MAX($IC$109:IM$109)),(IN$109-IM$109)),0)</f>
        <v>0</v>
      </c>
      <c r="IO188" s="1">
        <f>+IF($E188=IO$22,VLOOKUP($C188,Input!$A$8:$IA$39,MATCH(IO$21,Input!$A$6:$IA$6,0),FALSE),0)*IF(IO$110&gt;=MAX($IC$110:IN$110),MIN((IO$110-MAX($IC$110:IN$110)),(IO$110-IN$110)),0)+IF($E188=IO$22,VLOOKUP($C188,Input!$A$8:$IA$39,MATCH(IO$21,Input!$A$6:$IA$6,0),FALSE),0)*IF(IO$109&gt;=MAX($IC$109:IN$109),MIN((IO$109-MAX($IC$109:IN$109)),(IO$109-IN$109)),0)</f>
        <v>0</v>
      </c>
      <c r="IP188" s="1">
        <f>+IF($E188=IP$22,VLOOKUP($C188,Input!$A$8:$IA$39,MATCH(IP$21,Input!$A$6:$IA$6,0),FALSE),0)*IF(IP$110&gt;=MAX($IC$110:IO$110),MIN((IP$110-MAX($IC$110:IO$110)),(IP$110-IO$110)),0)+IF($E188=IP$22,VLOOKUP($C188,Input!$A$8:$IA$39,MATCH(IP$21,Input!$A$6:$IA$6,0),FALSE),0)*IF(IP$109&gt;=MAX($IC$109:IO$109),MIN((IP$109-MAX($IC$109:IO$109)),(IP$109-IO$109)),0)</f>
        <v>0</v>
      </c>
      <c r="IQ188" s="1">
        <f>+IF($E188=IQ$22,VLOOKUP($C188,Input!$A$8:$IA$39,MATCH(IQ$21,Input!$A$6:$IA$6,0),FALSE),0)*IF(IQ$110&gt;=MAX($IC$110:IP$110),MIN((IQ$110-MAX($IC$110:IP$110)),(IQ$110-IP$110)),0)+IF($E188=IQ$22,VLOOKUP($C188,Input!$A$8:$IA$39,MATCH(IQ$21,Input!$A$6:$IA$6,0),FALSE),0)*IF(IQ$109&gt;=MAX($IC$109:IP$109),MIN((IQ$109-MAX($IC$109:IP$109)),(IQ$109-IP$109)),0)</f>
        <v>0</v>
      </c>
      <c r="IR188" s="1">
        <f>+IF($E188=IR$22,VLOOKUP($C188,Input!$A$8:$IA$39,MATCH(IR$21,Input!$A$6:$IA$6,0),FALSE),0)*IF(IR$110&gt;=MAX($IC$110:IQ$110),MIN((IR$110-MAX($IC$110:IQ$110)),(IR$110-IQ$110)),0)+IF($E188=IR$22,VLOOKUP($C188,Input!$A$8:$IA$39,MATCH(IR$21,Input!$A$6:$IA$6,0),FALSE),0)*IF(IR$109&gt;=MAX($IC$109:IQ$109),MIN((IR$109-MAX($IC$109:IQ$109)),(IR$109-IQ$109)),0)</f>
        <v>0</v>
      </c>
      <c r="IS188" s="1">
        <f>+IF($E188=IS$22,VLOOKUP($C188,Input!$A$8:$IA$39,MATCH(IS$21,Input!$A$6:$IA$6,0),FALSE),0)*IF(IS$110&gt;=MAX($IC$110:IR$110),MIN((IS$110-MAX($IC$110:IR$110)),(IS$110-IR$110)),0)+IF($E188=IS$22,VLOOKUP($C188,Input!$A$8:$IA$39,MATCH(IS$21,Input!$A$6:$IA$6,0),FALSE),0)*IF(IS$109&gt;=MAX($IC$109:IR$109),MIN((IS$109-MAX($IC$109:IR$109)),(IS$109-IR$109)),0)</f>
        <v>0</v>
      </c>
      <c r="IT188" s="1">
        <f>+IF($E188=IT$22,VLOOKUP($C188,Input!$A$8:$IA$39,MATCH(IT$21,Input!$A$6:$IA$6,0),FALSE),0)*IF(IT$110&gt;=MAX($IC$110:IS$110),MIN((IT$110-MAX($IC$110:IS$110)),(IT$110-IS$110)),0)+IF($E188=IT$22,VLOOKUP($C188,Input!$A$8:$IA$39,MATCH(IT$21,Input!$A$6:$IA$6,0),FALSE),0)*IF(IT$109&gt;=MAX($IC$109:IS$109),MIN((IT$109-MAX($IC$109:IS$109)),(IT$109-IS$109)),0)</f>
        <v>0</v>
      </c>
      <c r="IU188" s="1">
        <f>+IF($E188=IU$22,VLOOKUP($C188,Input!$A$8:$IA$39,MATCH(IU$21,Input!$A$6:$IA$6,0),FALSE),0)*IF(IU$110&gt;=MAX($IC$110:IT$110),MIN((IU$110-MAX($IC$110:IT$110)),(IU$110-IT$110)),0)+IF($E188=IU$22,VLOOKUP($C188,Input!$A$8:$IA$39,MATCH(IU$21,Input!$A$6:$IA$6,0),FALSE),0)*IF(IU$109&gt;=MAX($IC$109:IT$109),MIN((IU$109-MAX($IC$109:IT$109)),(IU$109-IT$109)),0)</f>
        <v>0</v>
      </c>
      <c r="IV188" s="1">
        <f>+IF($E188=IV$22,VLOOKUP($C188,Input!$A$8:$IA$39,MATCH(IV$21,Input!$A$6:$IA$6,0),FALSE),0)*IF(IV$110&gt;=MAX($IC$110:IU$110),MIN((IV$110-MAX($IC$110:IU$110)),(IV$110-IU$110)),0)+IF($E188=IV$22,VLOOKUP($C188,Input!$A$8:$IA$39,MATCH(IV$21,Input!$A$6:$IA$6,0),FALSE),0)*IF(IV$109&gt;=MAX($IC$109:IU$109),MIN((IV$109-MAX($IC$109:IU$109)),(IV$109-IU$109)),0)</f>
        <v>0</v>
      </c>
      <c r="IW188" s="1">
        <f>+IF($E188=IW$22,VLOOKUP($C188,Input!$A$8:$IA$39,MATCH(IW$21,Input!$A$6:$IA$6,0),FALSE),0)*IF(IW$110&gt;=MAX($IC$110:IV$110),MIN((IW$110-MAX($IC$110:IV$110)),(IW$110-IV$110)),0)+IF($E188=IW$22,VLOOKUP($C188,Input!$A$8:$IA$39,MATCH(IW$21,Input!$A$6:$IA$6,0),FALSE),0)*IF(IW$109&gt;=MAX($IC$109:IV$109),MIN((IW$109-MAX($IC$109:IV$109)),(IW$109-IV$109)),0)</f>
        <v>0</v>
      </c>
      <c r="IX188" s="1">
        <f>+IF($E188=IX$22,VLOOKUP($C188,Input!$A$8:$IA$39,MATCH(IX$21,Input!$A$6:$IA$6,0),FALSE),0)*IF(IX$110&gt;=MAX($IC$110:IW$110),MIN((IX$110-MAX($IC$110:IW$110)),(IX$110-IW$110)),0)+IF($E188=IX$22,VLOOKUP($C188,Input!$A$8:$IA$39,MATCH(IX$21,Input!$A$6:$IA$6,0),FALSE),0)*IF(IX$109&gt;=MAX($IC$109:IW$109),MIN((IX$109-MAX($IC$109:IW$109)),(IX$109-IW$109)),0)</f>
        <v>0</v>
      </c>
      <c r="IY188" s="1">
        <f>+IF($E188=IY$22,VLOOKUP($C188,Input!$A$8:$IA$39,MATCH(IY$21,Input!$A$6:$IA$6,0),FALSE),0)*IF(IY$110&gt;=MAX($IC$110:IX$110),MIN((IY$110-MAX($IC$110:IX$110)),(IY$110-IX$110)),0)+IF($E188=IY$22,VLOOKUP($C188,Input!$A$8:$IA$39,MATCH(IY$21,Input!$A$6:$IA$6,0),FALSE),0)*IF(IY$109&gt;=MAX($IC$109:IX$109),MIN((IY$109-MAX($IC$109:IX$109)),(IY$109-IX$109)),0)</f>
        <v>0</v>
      </c>
      <c r="IZ188" s="1">
        <f>+IF($E188=IZ$22,VLOOKUP($C188,Input!$A$8:$IA$39,MATCH(IZ$21,Input!$A$6:$IA$6,0),FALSE),0)*IF(IZ$110&gt;=MAX($IC$110:IY$110),MIN((IZ$110-MAX($IC$110:IY$110)),(IZ$110-IY$110)),0)+IF($E188=IZ$22,VLOOKUP($C188,Input!$A$8:$IA$39,MATCH(IZ$21,Input!$A$6:$IA$6,0),FALSE),0)*IF(IZ$109&gt;=MAX($IC$109:IY$109),MIN((IZ$109-MAX($IC$109:IY$109)),(IZ$109-IY$109)),0)</f>
        <v>0</v>
      </c>
      <c r="JA188" s="1">
        <f>+IF($E188=JA$22,VLOOKUP($C188,Input!$A$8:$IA$39,MATCH(JA$21,Input!$A$6:$IA$6,0),FALSE),0)*IF(JA$110&gt;=MAX($IC$110:IZ$110),MIN((JA$110-MAX($IC$110:IZ$110)),(JA$110-IZ$110)),0)+IF($E188=JA$22,VLOOKUP($C188,Input!$A$8:$IA$39,MATCH(JA$21,Input!$A$6:$IA$6,0),FALSE),0)*IF(JA$109&gt;=MAX($IC$109:IZ$109),MIN((JA$109-MAX($IC$109:IZ$109)),(JA$109-IZ$109)),0)</f>
        <v>0</v>
      </c>
      <c r="JB188" s="1">
        <f>+IF($E188=JB$22,VLOOKUP($C188,Input!$A$8:$IA$39,MATCH(JB$21,Input!$A$6:$IA$6,0),FALSE),0)*IF(JB$110&gt;=MAX($IC$110:JA$110),MIN((JB$110-MAX($IC$110:JA$110)),(JB$110-JA$110)),0)+IF($E188=JB$22,VLOOKUP($C188,Input!$A$8:$IA$39,MATCH(JB$21,Input!$A$6:$IA$6,0),FALSE),0)*IF(JB$109&gt;=MAX($IC$109:JA$109),MIN((JB$109-MAX($IC$109:JA$109)),(JB$109-JA$109)),0)</f>
        <v>0</v>
      </c>
      <c r="JC188" s="1">
        <f>+IF($E188=JC$22,VLOOKUP($C188,Input!$A$8:$IA$39,MATCH(JC$21,Input!$A$6:$IA$6,0),FALSE),0)*IF(JC$110&gt;=MAX($IC$110:JB$110),MIN((JC$110-MAX($IC$110:JB$110)),(JC$110-JB$110)),0)+IF($E188=JC$22,VLOOKUP($C188,Input!$A$8:$IA$39,MATCH(JC$21,Input!$A$6:$IA$6,0),FALSE),0)*IF(JC$109&gt;=MAX($IC$109:JB$109),MIN((JC$109-MAX($IC$109:JB$109)),(JC$109-JB$109)),0)</f>
        <v>0</v>
      </c>
      <c r="JD188" s="1">
        <f>+IF($E188=JD$22,VLOOKUP($C188,Input!$A$8:$IA$39,MATCH(JD$21,Input!$A$6:$IA$6,0),FALSE),0)*IF(JD$110&gt;=MAX($IC$110:JC$110),MIN((JD$110-MAX($IC$110:JC$110)),(JD$110-JC$110)),0)+IF($E188=JD$22,VLOOKUP($C188,Input!$A$8:$IA$39,MATCH(JD$21,Input!$A$6:$IA$6,0),FALSE),0)*IF(JD$109&gt;=MAX($IC$109:JC$109),MIN((JD$109-MAX($IC$109:JC$109)),(JD$109-JC$109)),0)</f>
        <v>0</v>
      </c>
      <c r="JE188" s="1">
        <f>+IF($E188=JE$22,VLOOKUP($C188,Input!$A$8:$IA$39,MATCH(JE$21,Input!$A$6:$IA$6,0),FALSE),0)*IF(JE$110&gt;=MAX($IC$110:JD$110),MIN((JE$110-MAX($IC$110:JD$110)),(JE$110-JD$110)),0)+IF($E188=JE$22,VLOOKUP($C188,Input!$A$8:$IA$39,MATCH(JE$21,Input!$A$6:$IA$6,0),FALSE),0)*IF(JE$109&gt;=MAX($IC$109:JD$109),MIN((JE$109-MAX($IC$109:JD$109)),(JE$109-JD$109)),0)</f>
        <v>0</v>
      </c>
      <c r="JF188" s="1">
        <f>+IF($E188=JF$22,VLOOKUP($C188,Input!$A$8:$IA$39,MATCH(JF$21,Input!$A$6:$IA$6,0),FALSE),0)*IF(JF$110&gt;=MAX($IC$110:JE$110),MIN((JF$110-MAX($IC$110:JE$110)),(JF$110-JE$110)),0)+IF($E188=JF$22,VLOOKUP($C188,Input!$A$8:$IA$39,MATCH(JF$21,Input!$A$6:$IA$6,0),FALSE),0)*IF(JF$109&gt;=MAX($IC$109:JE$109),MIN((JF$109-MAX($IC$109:JE$109)),(JF$109-JE$109)),0)</f>
        <v>0</v>
      </c>
      <c r="JG188" s="1">
        <f>+IF($E188=JG$22,VLOOKUP($C188,Input!$A$8:$IA$39,MATCH(JG$21,Input!$A$6:$IA$6,0),FALSE),0)*IF(JG$110&gt;=MAX($IC$110:JF$110),MIN((JG$110-MAX($IC$110:JF$110)),(JG$110-JF$110)),0)+IF($E188=JG$22,VLOOKUP($C188,Input!$A$8:$IA$39,MATCH(JG$21,Input!$A$6:$IA$6,0),FALSE),0)*IF(JG$109&gt;=MAX($IC$109:JF$109),MIN((JG$109-MAX($IC$109:JF$109)),(JG$109-JF$109)),0)</f>
        <v>0</v>
      </c>
      <c r="JH188" s="1">
        <f>+IF($E188=JH$22,VLOOKUP($C188,Input!$A$8:$IA$39,MATCH(JH$21,Input!$A$6:$IA$6,0),FALSE),0)*IF(JH$110&gt;=MAX($IC$110:JG$110),MIN((JH$110-MAX($IC$110:JG$110)),(JH$110-JG$110)),0)+IF($E188=JH$22,VLOOKUP($C188,Input!$A$8:$IA$39,MATCH(JH$21,Input!$A$6:$IA$6,0),FALSE),0)*IF(JH$109&gt;=MAX($IC$109:JG$109),MIN((JH$109-MAX($IC$109:JG$109)),(JH$109-JG$109)),0)</f>
        <v>0</v>
      </c>
      <c r="JI188" s="1">
        <f>+IF($E188=JI$22,VLOOKUP($C188,Input!$A$8:$IA$39,MATCH(JI$21,Input!$A$6:$IA$6,0),FALSE),0)*IF(JI$110&gt;=MAX($IC$110:JH$110),MIN((JI$110-MAX($IC$110:JH$110)),(JI$110-JH$110)),0)+IF($E188=JI$22,VLOOKUP($C188,Input!$A$8:$IA$39,MATCH(JI$21,Input!$A$6:$IA$6,0),FALSE),0)*IF(JI$109&gt;=MAX($IC$109:JH$109),MIN((JI$109-MAX($IC$109:JH$109)),(JI$109-JH$109)),0)</f>
        <v>0</v>
      </c>
      <c r="JJ188" s="1">
        <f>+IF($E188=JJ$22,VLOOKUP($C188,Input!$A$8:$IA$39,MATCH(JJ$21,Input!$A$6:$IA$6,0),FALSE),0)*IF(JJ$110&gt;=MAX($IC$110:JI$110),MIN((JJ$110-MAX($IC$110:JI$110)),(JJ$110-JI$110)),0)+IF($E188=JJ$22,VLOOKUP($C188,Input!$A$8:$IA$39,MATCH(JJ$21,Input!$A$6:$IA$6,0),FALSE),0)*IF(JJ$109&gt;=MAX($IC$109:JI$109),MIN((JJ$109-MAX($IC$109:JI$109)),(JJ$109-JI$109)),0)</f>
        <v>0</v>
      </c>
      <c r="JK188" s="1">
        <f>+IF($E188=JK$22,VLOOKUP($C188,Input!$A$8:$IA$39,MATCH(JK$21,Input!$A$6:$IA$6,0),FALSE),0)*IF(JK$110&gt;=MAX($IC$110:JJ$110),MIN((JK$110-MAX($IC$110:JJ$110)),(JK$110-JJ$110)),0)+IF($E188=JK$22,VLOOKUP($C188,Input!$A$8:$IA$39,MATCH(JK$21,Input!$A$6:$IA$6,0),FALSE),0)*IF(JK$109&gt;=MAX($IC$109:JJ$109),MIN((JK$109-MAX($IC$109:JJ$109)),(JK$109-JJ$109)),0)</f>
        <v>0</v>
      </c>
      <c r="JL188" s="1">
        <f>+IF($E188=JL$22,VLOOKUP($C188,Input!$A$8:$IA$39,MATCH(JL$21,Input!$A$6:$IA$6,0),FALSE),0)*IF(JL$110&gt;=MAX($IC$110:JK$110),MIN((JL$110-MAX($IC$110:JK$110)),(JL$110-JK$110)),0)+IF($E188=JL$22,VLOOKUP($C188,Input!$A$8:$IA$39,MATCH(JL$21,Input!$A$6:$IA$6,0),FALSE),0)*IF(JL$109&gt;=MAX($IC$109:JK$109),MIN((JL$109-MAX($IC$109:JK$109)),(JL$109-JK$109)),0)</f>
        <v>0</v>
      </c>
      <c r="JN188" t="str">
        <f>+VLOOKUP($C188,Input!$A$8:$GZ$39,MATCH(JN$21,Input!$A$6:$GZ$6,0),FALSE)</f>
        <v>CNG Station Maint in fuel price</v>
      </c>
      <c r="JO188" s="1">
        <f>IF($E188+$I188+$D$7&lt;=JO$22,0,IF(JO$22-$D$7&gt;=$E188,VLOOKUP($C188,Input!$A$8:$GZ$39,MATCH(JO$21,Input!$A$6:$GZ$6,0),FALSE),0)*$F188/$G188)*$D188</f>
        <v>0</v>
      </c>
      <c r="JP188" s="1">
        <f>IF($E188+$I188+$D$7&lt;=JP$22,0,IF(JP$22-$D$7&gt;=$E188,VLOOKUP($C188,Input!$A$8:$GZ$39,MATCH(JP$21,Input!$A$6:$GZ$6,0),FALSE),0)*$F188/$G188)*$D188</f>
        <v>0</v>
      </c>
      <c r="JQ188" s="1">
        <f>IF($E188+$I188+$D$7&lt;=JQ$22,0,IF(JQ$22-$D$7&gt;=$E188,VLOOKUP($C188,Input!$A$8:$GZ$39,MATCH(JQ$21,Input!$A$6:$GZ$6,0),FALSE),0)*$F188/$G188)*$D188</f>
        <v>0</v>
      </c>
      <c r="JR188" s="1">
        <f>IF($E188+$I188+$D$7&lt;=JR$22,0,IF(JR$22-$D$7&gt;=$E188,VLOOKUP($C188,Input!$A$8:$GZ$39,MATCH(JR$21,Input!$A$6:$GZ$6,0),FALSE),0)*$F188/$G188)*$D188</f>
        <v>0</v>
      </c>
      <c r="JS188" s="1">
        <f>IF($E188+$I188+$D$7&lt;=JS$22,0,IF(JS$22-$D$7&gt;=$E188,VLOOKUP($C188,Input!$A$8:$GZ$39,MATCH(JS$21,Input!$A$6:$GZ$6,0),FALSE),0)*$F188/$G188)*$D188</f>
        <v>0</v>
      </c>
      <c r="JT188" s="1">
        <f>IF($E188+$I188+$D$7&lt;=JT$22,0,IF(JT$22-$D$7&gt;=$E188,VLOOKUP($C188,Input!$A$8:$GZ$39,MATCH(JT$21,Input!$A$6:$GZ$6,0),FALSE),0)*$F188/$G188)*$D188</f>
        <v>0</v>
      </c>
      <c r="JU188" s="1">
        <f>IF($E188+$I188+$D$7&lt;=JU$22,0,IF(JU$22-$D$7&gt;=$E188,VLOOKUP($C188,Input!$A$8:$GZ$39,MATCH(JU$21,Input!$A$6:$GZ$6,0),FALSE),0)*$F188/$G188)*$D188</f>
        <v>0</v>
      </c>
      <c r="JV188" s="1">
        <f>IF($E188+$I188+$D$7&lt;=JV$22,0,IF(JV$22-$D$7&gt;=$E188,VLOOKUP($C188,Input!$A$8:$GZ$39,MATCH(JV$21,Input!$A$6:$GZ$6,0),FALSE),0)*$F188/$G188)*$D188</f>
        <v>0</v>
      </c>
      <c r="JW188" s="1">
        <f>IF($E188+$I188+$D$7&lt;=JW$22,0,IF(JW$22-$D$7&gt;=$E188,VLOOKUP($C188,Input!$A$8:$GZ$39,MATCH(JW$21,Input!$A$6:$GZ$6,0),FALSE),0)*$F188/$G188)*$D188</f>
        <v>0</v>
      </c>
      <c r="JX188" s="1">
        <f>IF($E188+$I188+$D$7&lt;=JX$22,0,IF(JX$22-$D$7&gt;=$E188,VLOOKUP($C188,Input!$A$8:$GZ$39,MATCH(JX$21,Input!$A$6:$GZ$6,0),FALSE),0)*$F188/$G188)*$D188</f>
        <v>0</v>
      </c>
      <c r="JY188" s="1">
        <f>IF($E188+$I188+$D$7&lt;=JY$22,0,IF(JY$22-$D$7&gt;=$E188,VLOOKUP($C188,Input!$A$8:$GZ$39,MATCH(JY$21,Input!$A$6:$GZ$6,0),FALSE),0)*$F188/$G188)*$D188</f>
        <v>0</v>
      </c>
      <c r="JZ188" s="1">
        <f>IF($E188+$I188+$D$7&lt;=JZ$22,0,IF(JZ$22-$D$7&gt;=$E188,VLOOKUP($C188,Input!$A$8:$GZ$39,MATCH(JZ$21,Input!$A$6:$GZ$6,0),FALSE),0)*$F188/$G188)*$D188</f>
        <v>0</v>
      </c>
      <c r="KA188" s="1">
        <f>IF($E188+$I188+$D$7&lt;=KA$22,0,IF(KA$22-$D$7&gt;=$E188,VLOOKUP($C188,Input!$A$8:$GZ$39,MATCH(KA$21,Input!$A$6:$GZ$6,0),FALSE),0)*$F188/$G188)*$D188</f>
        <v>0</v>
      </c>
      <c r="KB188" s="1">
        <f>IF($E188+$I188+$D$7&lt;=KB$22,0,IF(KB$22-$D$7&gt;=$E188,VLOOKUP($C188,Input!$A$8:$GZ$39,MATCH(KB$21,Input!$A$6:$GZ$6,0),FALSE),0)*$F188/$G188)*$D188</f>
        <v>0</v>
      </c>
      <c r="KC188" s="1">
        <f>IF($E188+$I188+$D$7&lt;=KC$22,0,IF(KC$22-$D$7&gt;=$E188,VLOOKUP($C188,Input!$A$8:$GZ$39,MATCH(KC$21,Input!$A$6:$GZ$6,0),FALSE),0)*$F188/$G188)*$D188</f>
        <v>0</v>
      </c>
      <c r="KD188" s="1">
        <f>IF($E188+$I188+$D$7&lt;=KD$22,0,IF(KD$22-$D$7&gt;=$E188,VLOOKUP($C188,Input!$A$8:$GZ$39,MATCH(KD$21,Input!$A$6:$GZ$6,0),FALSE),0)*$F188/$G188)*$D188</f>
        <v>0</v>
      </c>
      <c r="KE188" s="1">
        <f>IF($E188+$I188+$D$7&lt;=KE$22,0,IF(KE$22-$D$7&gt;=$E188,VLOOKUP($C188,Input!$A$8:$GZ$39,MATCH(KE$21,Input!$A$6:$GZ$6,0),FALSE),0)*$F188/$G188)*$D188</f>
        <v>0</v>
      </c>
      <c r="KF188" s="1">
        <f>IF($E188+$I188+$D$7&lt;=KF$22,0,IF(KF$22-$D$7&gt;=$E188,VLOOKUP($C188,Input!$A$8:$GZ$39,MATCH(KF$21,Input!$A$6:$GZ$6,0),FALSE),0)*$F188/$G188)*$D188</f>
        <v>0</v>
      </c>
      <c r="KG188" s="1">
        <f>IF($E188+$I188+$D$7&lt;=KG$22,0,IF(KG$22-$D$7&gt;=$E188,VLOOKUP($C188,Input!$A$8:$GZ$39,MATCH(KG$21,Input!$A$6:$GZ$6,0),FALSE),0)*$F188/$G188)*$D188</f>
        <v>0</v>
      </c>
      <c r="KH188" s="1">
        <f>IF($E188+$I188+$D$7&lt;=KH$22,0,IF(KH$22-$D$7&gt;=$E188,VLOOKUP($C188,Input!$A$8:$GZ$39,MATCH(KH$21,Input!$A$6:$GZ$6,0),FALSE),0)*$F188/$G188)*$D188</f>
        <v>0</v>
      </c>
      <c r="KI188" s="1">
        <f>IF($E188+$I188+$D$7&lt;=KI$22,0,IF(KI$22-$D$7&gt;=$E188,VLOOKUP($C188,Input!$A$8:$GZ$39,MATCH(KI$21,Input!$A$6:$GZ$6,0),FALSE),0)*$F188/$G188)*$D188</f>
        <v>0</v>
      </c>
      <c r="KJ188" s="1">
        <f>IF($E188+$I188+$D$7&lt;=KJ$22,0,IF(KJ$22-$D$7&gt;=$E188,VLOOKUP($C188,Input!$A$8:$GZ$39,MATCH(KJ$21,Input!$A$6:$GZ$6,0),FALSE),0)*$F188/$G188)*$D188</f>
        <v>0</v>
      </c>
      <c r="KK188" s="1">
        <f>IF($E188+$I188+$D$7&lt;=KK$22,0,IF(KK$22-$D$7&gt;=$E188,VLOOKUP($C188,Input!$A$8:$GZ$39,MATCH(KK$21,Input!$A$6:$GZ$6,0),FALSE),0)*$F188/$G188)*$D188</f>
        <v>0</v>
      </c>
      <c r="KL188" s="1">
        <f>IF($E188+$I188+$D$7&lt;=KL$22,0,IF(KL$22-$D$7&gt;=$E188,VLOOKUP($C188,Input!$A$8:$GZ$39,MATCH(KL$21,Input!$A$6:$GZ$6,0),FALSE),0)*$F188/$G188)*$D188</f>
        <v>0</v>
      </c>
      <c r="KM188" s="1">
        <f>IF($E188+$I188+$D$7&lt;=KM$22,0,IF(KM$22-$D$7&gt;=$E188,VLOOKUP($C188,Input!$A$8:$GZ$39,MATCH(KM$21,Input!$A$6:$GZ$6,0),FALSE),0)*$F188/$G188)*$D188</f>
        <v>0</v>
      </c>
      <c r="KN188" s="1">
        <f>IF($E188+$I188+$D$7&lt;=KN$22,0,IF(KN$22-$D$7&gt;=$E188,VLOOKUP($C188,Input!$A$8:$GZ$39,MATCH(KN$21,Input!$A$6:$GZ$6,0),FALSE),0)*$F188/$G188)*$D188</f>
        <v>0</v>
      </c>
      <c r="KO188" s="1">
        <f>IF($E188+$I188+$D$7&lt;=KO$22,0,IF(KO$22-$D$7&gt;=$E188,VLOOKUP($C188,Input!$A$8:$GZ$39,MATCH(KO$21,Input!$A$6:$GZ$6,0),FALSE),0)*$F188/$G188)*$D188</f>
        <v>0</v>
      </c>
      <c r="KP188" s="1">
        <f>IF($E188+$I188+$D$7&lt;=KP$22,0,IF(KP$22-$D$7&gt;=$E188,VLOOKUP($C188,Input!$A$8:$GZ$39,MATCH(KP$21,Input!$A$6:$GZ$6,0),FALSE),0)*$F188/$G188)*$D188</f>
        <v>0</v>
      </c>
      <c r="KQ188" s="1">
        <f>IF($E188+$I188+$D$7&lt;=KQ$22,0,IF(KQ$22-$D$7&gt;=$E188,VLOOKUP($C188,Input!$A$8:$GZ$39,MATCH(KQ$21,Input!$A$6:$GZ$6,0),FALSE),0)*$F188/$G188)*$D188</f>
        <v>0</v>
      </c>
      <c r="KR188" s="1">
        <f>IF($E188+$I188+$D$7&lt;=KR$22,0,IF(KR$22-$D$7&gt;=$E188,VLOOKUP($C188,Input!$A$8:$GZ$39,MATCH(KR$21,Input!$A$6:$GZ$6,0),FALSE),0)*$F188/$G188)*$D188</f>
        <v>0</v>
      </c>
      <c r="KS188" s="1">
        <f>IF($E188+$I188+$D$7&lt;=KS$22,0,IF(KS$22-$D$7&gt;=$E188,VLOOKUP($C188,Input!$A$8:$GZ$39,MATCH(KS$21,Input!$A$6:$GZ$6,0),FALSE),0)*$F188/$G188)*$D188</f>
        <v>0</v>
      </c>
      <c r="KT188" s="1">
        <f>IF($E188+$I188+$D$7&lt;=KT$22,0,IF(KT$22-$D$7&gt;=$E188,VLOOKUP($C188,Input!$A$8:$GZ$39,MATCH(KT$21,Input!$A$6:$GZ$6,0),FALSE),0)*$F188/$G188)*$D188</f>
        <v>0</v>
      </c>
      <c r="KU188" s="1">
        <f>IF($E188+$I188+$D$7&lt;=KU$22,0,IF(KU$22-$D$7&gt;=$E188,VLOOKUP($C188,Input!$A$8:$GZ$39,MATCH(KU$21,Input!$A$6:$GZ$6,0),FALSE),0)*$F188/$G188)*$D188</f>
        <v>0</v>
      </c>
      <c r="KV188" s="1">
        <f>IF($E188+$I188+$D$7&lt;=KV$22,0,IF(KV$22-$D$7&gt;=$E188,VLOOKUP($C188,Input!$A$8:$GZ$39,MATCH(KV$21,Input!$A$6:$GZ$6,0),FALSE),0)*$F188/$G188)*$D188</f>
        <v>0</v>
      </c>
      <c r="KW188" s="1">
        <f>IF($E188+$I188+$D$7&lt;=KW$22,0,IF(KW$22-$D$7&gt;=$E188,VLOOKUP($C188,Input!$A$8:$GZ$39,MATCH(KW$21,Input!$A$6:$GZ$6,0),FALSE),0)*$F188/$G188)*$D188</f>
        <v>0</v>
      </c>
      <c r="KY188" t="str">
        <f>VLOOKUP($C188,Input!$A$8:$HV$39,MATCH(KY$21,Input!$A$6:$HV$6,0),FALSE)</f>
        <v xml:space="preserve">CNG (compressed and at pump, including station maintenance) </v>
      </c>
      <c r="KZ188" s="1">
        <f>IF($E188+$I188+$D$7&lt;=KZ$22,0,IF(KZ$22-$D$7&gt;=$E188,VLOOKUP($C188,Input!$A$8:$HV$39,MATCH(KZ$21,Input!$A$6:$HV$6,0),FALSE)/$G188*$F188,0))*$D188</f>
        <v>0</v>
      </c>
      <c r="LA188" s="1">
        <f>IF($E188+$I188+$D$7&lt;=LA$22,0,IF(LA$22-$D$7&gt;=$E188,VLOOKUP($C188,Input!$A$8:$HV$39,MATCH(LA$21,Input!$A$6:$HV$6,0),FALSE)/$G188*$F188,0))*$D188</f>
        <v>0</v>
      </c>
      <c r="LB188" s="1">
        <f>IF($E188+$I188+$D$7&lt;=LB$22,0,IF(LB$22-$D$7&gt;=$E188,VLOOKUP($C188,Input!$A$8:$HV$39,MATCH(LB$21,Input!$A$6:$HV$6,0),FALSE)/$G188*$F188,0))*$D188</f>
        <v>0</v>
      </c>
      <c r="LC188" s="1">
        <f>IF($E188+$I188+$D$7&lt;=LC$22,0,IF(LC$22-$D$7&gt;=$E188,VLOOKUP($C188,Input!$A$8:$HV$39,MATCH(LC$21,Input!$A$6:$HV$6,0),FALSE)/$G188*$F188,0))*$D188</f>
        <v>0</v>
      </c>
      <c r="LD188" s="1">
        <f>IF($E188+$I188+$D$7&lt;=LD$22,0,IF(LD$22-$D$7&gt;=$E188,VLOOKUP($C188,Input!$A$8:$HV$39,MATCH(LD$21,Input!$A$6:$HV$6,0),FALSE)/$G188*$F188,0))*$D188</f>
        <v>0</v>
      </c>
      <c r="LE188" s="1">
        <f>IF($E188+$I188+$D$7&lt;=LE$22,0,IF(LE$22-$D$7&gt;=$E188,VLOOKUP($C188,Input!$A$8:$HV$39,MATCH(LE$21,Input!$A$6:$HV$6,0),FALSE)/$G188*$F188,0))*$D188</f>
        <v>0</v>
      </c>
      <c r="LF188" s="1">
        <f>IF($E188+$I188+$D$7&lt;=LF$22,0,IF(LF$22-$D$7&gt;=$E188,VLOOKUP($C188,Input!$A$8:$HV$39,MATCH(LF$21,Input!$A$6:$HV$6,0),FALSE)/$G188*$F188,0))*$D188</f>
        <v>0</v>
      </c>
      <c r="LG188" s="1">
        <f>IF($E188+$I188+$D$7&lt;=LG$22,0,IF(LG$22-$D$7&gt;=$E188,VLOOKUP($C188,Input!$A$8:$HV$39,MATCH(LG$21,Input!$A$6:$HV$6,0),FALSE)/$G188*$F188,0))*$D188</f>
        <v>0</v>
      </c>
      <c r="LH188" s="1">
        <f>IF($E188+$I188+$D$7&lt;=LH$22,0,IF(LH$22-$D$7&gt;=$E188,VLOOKUP($C188,Input!$A$8:$HV$39,MATCH(LH$21,Input!$A$6:$HV$6,0),FALSE)/$G188*$F188,0))*$D188</f>
        <v>0</v>
      </c>
      <c r="LI188" s="1">
        <f>IF($E188+$I188+$D$7&lt;=LI$22,0,IF(LI$22-$D$7&gt;=$E188,VLOOKUP($C188,Input!$A$8:$HV$39,MATCH(LI$21,Input!$A$6:$HV$6,0),FALSE)/$G188*$F188,0))*$D188</f>
        <v>0</v>
      </c>
      <c r="LJ188" s="1">
        <f>IF($E188+$I188+$D$7&lt;=LJ$22,0,IF(LJ$22-$D$7&gt;=$E188,VLOOKUP($C188,Input!$A$8:$HV$39,MATCH(LJ$21,Input!$A$6:$HV$6,0),FALSE)/$G188*$F188,0))*$D188</f>
        <v>0</v>
      </c>
      <c r="LK188" s="1">
        <f>IF($E188+$I188+$D$7&lt;=LK$22,0,IF(LK$22-$D$7&gt;=$E188,VLOOKUP($C188,Input!$A$8:$HV$39,MATCH(LK$21,Input!$A$6:$HV$6,0),FALSE)/$G188*$F188,0))*$D188</f>
        <v>0</v>
      </c>
      <c r="LL188" s="1">
        <f>IF($E188+$I188+$D$7&lt;=LL$22,0,IF(LL$22-$D$7&gt;=$E188,VLOOKUP($C188,Input!$A$8:$HV$39,MATCH(LL$21,Input!$A$6:$HV$6,0),FALSE)/$G188*$F188,0))*$D188</f>
        <v>0</v>
      </c>
      <c r="LM188" s="1">
        <f>IF($E188+$I188+$D$7&lt;=LM$22,0,IF(LM$22-$D$7&gt;=$E188,VLOOKUP($C188,Input!$A$8:$HV$39,MATCH(LM$21,Input!$A$6:$HV$6,0),FALSE)/$G188*$F188,0))*$D188</f>
        <v>0</v>
      </c>
      <c r="LN188" s="1">
        <f>IF($E188+$I188+$D$7&lt;=LN$22,0,IF(LN$22-$D$7&gt;=$E188,VLOOKUP($C188,Input!$A$8:$HV$39,MATCH(LN$21,Input!$A$6:$HV$6,0),FALSE)/$G188*$F188,0))*$D188</f>
        <v>0</v>
      </c>
      <c r="LO188" s="1">
        <f>IF($E188+$I188+$D$7&lt;=LO$22,0,IF(LO$22-$D$7&gt;=$E188,VLOOKUP($C188,Input!$A$8:$HV$39,MATCH(LO$21,Input!$A$6:$HV$6,0),FALSE)/$G188*$F188,0))*$D188</f>
        <v>0</v>
      </c>
      <c r="LP188" s="1">
        <f>IF($E188+$I188+$D$7&lt;=LP$22,0,IF(LP$22-$D$7&gt;=$E188,VLOOKUP($C188,Input!$A$8:$HV$39,MATCH(LP$21,Input!$A$6:$HV$6,0),FALSE)/$G188*$F188,0))*$D188</f>
        <v>0</v>
      </c>
      <c r="LQ188" s="1">
        <f>IF($E188+$I188+$D$7&lt;=LQ$22,0,IF(LQ$22-$D$7&gt;=$E188,VLOOKUP($C188,Input!$A$8:$HV$39,MATCH(LQ$21,Input!$A$6:$HV$6,0),FALSE)/$G188*$F188,0))*$D188</f>
        <v>0</v>
      </c>
      <c r="LR188" s="1">
        <f>IF($E188+$I188+$D$7&lt;=LR$22,0,IF(LR$22-$D$7&gt;=$E188,VLOOKUP($C188,Input!$A$8:$HV$39,MATCH(LR$21,Input!$A$6:$HV$6,0),FALSE)/$G188*$F188,0))*$D188</f>
        <v>0</v>
      </c>
      <c r="LS188" s="1">
        <f>IF($E188+$I188+$D$7&lt;=LS$22,0,IF(LS$22-$D$7&gt;=$E188,VLOOKUP($C188,Input!$A$8:$HV$39,MATCH(LS$21,Input!$A$6:$HV$6,0),FALSE)/$G188*$F188,0))*$D188</f>
        <v>0</v>
      </c>
      <c r="LT188" s="1">
        <f>IF($E188+$I188+$D$7&lt;=LT$22,0,IF(LT$22-$D$7&gt;=$E188,VLOOKUP($C188,Input!$A$8:$HV$39,MATCH(LT$21,Input!$A$6:$HV$6,0),FALSE)/$G188*$F188,0))*$D188</f>
        <v>0</v>
      </c>
      <c r="LU188" s="1">
        <f>IF($E188+$I188+$D$7&lt;=LU$22,0,IF(LU$22-$D$7&gt;=$E188,VLOOKUP($C188,Input!$A$8:$HV$39,MATCH(LU$21,Input!$A$6:$HV$6,0),FALSE)/$G188*$F188,0))*$D188</f>
        <v>0</v>
      </c>
      <c r="LV188" s="1">
        <f>IF($E188+$I188+$D$7&lt;=LV$22,0,IF(LV$22-$D$7&gt;=$E188,VLOOKUP($C188,Input!$A$8:$HV$39,MATCH(LV$21,Input!$A$6:$HV$6,0),FALSE)/$G188*$F188,0))*$D188</f>
        <v>0</v>
      </c>
      <c r="LW188" s="1">
        <f>IF($E188+$I188+$D$7&lt;=LW$22,0,IF(LW$22-$D$7&gt;=$E188,VLOOKUP($C188,Input!$A$8:$HV$39,MATCH(LW$21,Input!$A$6:$HV$6,0),FALSE)/$G188*$F188,0))*$D188</f>
        <v>0</v>
      </c>
      <c r="LX188" s="1">
        <f>IF($E188+$I188+$D$7&lt;=LX$22,0,IF(LX$22-$D$7&gt;=$E188,VLOOKUP($C188,Input!$A$8:$HV$39,MATCH(LX$21,Input!$A$6:$HV$6,0),FALSE)/$G188*$F188,0))*$D188</f>
        <v>0</v>
      </c>
      <c r="LY188" s="1">
        <f>IF($E188+$I188+$D$7&lt;=LY$22,0,IF(LY$22-$D$7&gt;=$E188,VLOOKUP($C188,Input!$A$8:$HV$39,MATCH(LY$21,Input!$A$6:$HV$6,0),FALSE)/$G188*$F188,0))*$D188</f>
        <v>0</v>
      </c>
      <c r="LZ188" s="1">
        <f>IF($E188+$I188+$D$7&lt;=LZ$22,0,IF(LZ$22-$D$7&gt;=$E188,VLOOKUP($C188,Input!$A$8:$HV$39,MATCH(LZ$21,Input!$A$6:$HV$6,0),FALSE)/$G188*$F188,0))*$D188</f>
        <v>0</v>
      </c>
      <c r="MA188" s="1">
        <f>IF($E188+$I188+$D$7&lt;=MA$22,0,IF(MA$22-$D$7&gt;=$E188,VLOOKUP($C188,Input!$A$8:$HV$39,MATCH(MA$21,Input!$A$6:$HV$6,0),FALSE)/$G188*$F188,0))*$D188</f>
        <v>0</v>
      </c>
      <c r="MB188" s="1">
        <f>IF($E188+$I188+$D$7&lt;=MB$22,0,IF(MB$22-$D$7&gt;=$E188,VLOOKUP($C188,Input!$A$8:$HV$39,MATCH(MB$21,Input!$A$6:$HV$6,0),FALSE)/$G188*$F188,0))*$D188</f>
        <v>0</v>
      </c>
      <c r="MC188" s="1">
        <f>IF($E188+$I188+$D$7&lt;=MC$22,0,IF(MC$22-$D$7&gt;=$E188,VLOOKUP($C188,Input!$A$8:$HV$39,MATCH(MC$21,Input!$A$6:$HV$6,0),FALSE)/$G188*$F188,0))*$D188</f>
        <v>0</v>
      </c>
      <c r="MD188" s="1">
        <f>IF($E188+$I188+$D$7&lt;=MD$22,0,IF(MD$22-$D$7&gt;=$E188,VLOOKUP($C188,Input!$A$8:$HV$39,MATCH(MD$21,Input!$A$6:$HV$6,0),FALSE)/$G188*$F188,0))*$D188</f>
        <v>0</v>
      </c>
      <c r="ME188" s="1">
        <f>IF($E188+$I188+$D$7&lt;=ME$22,0,IF(ME$22-$D$7&gt;=$E188,VLOOKUP($C188,Input!$A$8:$HV$39,MATCH(ME$21,Input!$A$6:$HV$6,0),FALSE)/$G188*$F188,0))*$D188</f>
        <v>0</v>
      </c>
      <c r="MF188" s="1">
        <f>IF($E188+$I188+$D$7&lt;=MF$22,0,IF(MF$22-$D$7&gt;=$E188,VLOOKUP($C188,Input!$A$8:$HV$39,MATCH(MF$21,Input!$A$6:$HV$6,0),FALSE)/$G188*$F188,0))*$D188</f>
        <v>0</v>
      </c>
      <c r="MG188" s="1">
        <f>IF($E188+$I188+$D$7&lt;=MG$22,0,IF(MG$22-$D$7&gt;=$E188,VLOOKUP($C188,Input!$A$8:$HV$39,MATCH(MG$21,Input!$A$6:$HV$6,0),FALSE)/$G188*$F188,0))*$D188</f>
        <v>0</v>
      </c>
      <c r="MH188" s="1">
        <f>IF($E188+$I188+$D$7&lt;=MH$22,0,IF(MH$22-$D$7&gt;=$E188,VLOOKUP($C188,Input!$A$8:$HV$39,MATCH(MH$21,Input!$A$6:$HV$6,0),FALSE)/$G188*$F188,0))*$D188</f>
        <v>0</v>
      </c>
      <c r="MI188" s="1">
        <f>IF($E188+$I188+$D$7&lt;=MI$22,0,IF(MI$22-$D$7&gt;=$E188,VLOOKUP($C188,Input!$A$8:$HV$39,MATCH(MI$21,Input!$A$6:$HV$6,0),FALSE)/$G188*$F188,0))*$D188</f>
        <v>0</v>
      </c>
      <c r="MJ188" s="1">
        <f>IF($E188+$I188+$D$7&lt;=MJ$22,0,IF(MJ$22-$D$7&gt;=$E188,VLOOKUP($C188,Input!$A$8:$HV$39,MATCH(MJ$21,Input!$A$6:$HV$6,0),FALSE)/$G188*$F188,0))*$D188</f>
        <v>0</v>
      </c>
      <c r="MK188" s="1">
        <f>IF($E188+$I188+$D$7&lt;=MK$22,0,IF(MK$22-$D$7&gt;=$E188,VLOOKUP($C188,Input!$A$8:$HV$39,MATCH(MK$21,Input!$A$6:$HV$6,0),FALSE)/$G188*$F188,0))*$D188</f>
        <v>0</v>
      </c>
      <c r="ML188" s="1">
        <f>IF($E188+$I188+$D$7&lt;=ML$22,0,IF(ML$22-$D$7&gt;=$E188,VLOOKUP($C188,Input!$A$8:$HV$39,MATCH(ML$21,Input!$A$6:$HV$6,0),FALSE)/$G188*$F188,0))*$D188</f>
        <v>0</v>
      </c>
      <c r="MM188" s="1">
        <f>IF($E188+$I188+$D$7&lt;=MM$22,0,IF(MM$22-$D$7&gt;=$E188,VLOOKUP($C188,Input!$A$8:$HV$39,MATCH(MM$21,Input!$A$6:$HV$6,0),FALSE)/$G188*$F188,0))*$D188</f>
        <v>0</v>
      </c>
      <c r="MN188" s="1">
        <f>IF($E188+$I188+$D$7&lt;=MN$22,0,IF(MN$22-$D$7&gt;=$E188,VLOOKUP($C188,Input!$A$8:$HV$39,MATCH(MN$21,Input!$A$6:$HV$6,0),FALSE)/$G188*$F188,0))*$D188</f>
        <v>0</v>
      </c>
      <c r="MO188" s="1">
        <f>IF($E188+$I188+$D$7&lt;=MO$22,0,IF(MO$22-$D$7&gt;=$E188,VLOOKUP($C188,Input!$A$8:$HV$39,MATCH(MO$21,Input!$A$6:$HV$6,0),FALSE)/$G188*$F188,0))*$D188</f>
        <v>0</v>
      </c>
      <c r="MP188" s="1">
        <f>IF($E188+$I188+$D$7&lt;=MP$22,0,IF(MP$22-$D$7&gt;=$E188,VLOOKUP($C188,Input!$A$8:$HV$39,MATCH(MP$21,Input!$A$6:$HV$6,0),FALSE)/$G188*$F188,0))*$D188</f>
        <v>0</v>
      </c>
      <c r="MQ188" s="1">
        <f>IF($E188+$I188+$D$7&lt;=MQ$22,0,IF(MQ$22-$D$7&gt;=$E188,VLOOKUP($C188,Input!$A$8:$HV$39,MATCH(MQ$21,Input!$A$6:$HV$6,0),FALSE)/$G188*$F188,0))*$D188</f>
        <v>0</v>
      </c>
      <c r="MR188" s="1">
        <f>IF($E188+$I188+$D$7&lt;=MR$22,0,IF(MR$22-$D$7&gt;=$E188,VLOOKUP($C188,Input!$A$8:$HV$39,MATCH(MR$21,Input!$A$6:$HV$6,0),FALSE)/$G188*$F188,0))*$D188</f>
        <v>0</v>
      </c>
      <c r="MS188" s="1">
        <f>IF($E188+$I188+$D$7&lt;=MS$22,0,IF(MS$22-$D$7&gt;=$E188,VLOOKUP($C188,Input!$A$8:$HV$39,MATCH(MS$21,Input!$A$6:$HV$6,0),FALSE)/$G188*$F188,0))*$D188</f>
        <v>0</v>
      </c>
      <c r="MT188" s="1">
        <f>IF($E188+$I188+$D$7&lt;=MT$22,0,IF(MT$22-$D$7&gt;=$E188,VLOOKUP($C188,Input!$A$8:$HV$39,MATCH(MT$21,Input!$A$6:$HV$6,0),FALSE)/$G188*$F188,0))*$D188</f>
        <v>0</v>
      </c>
      <c r="MU188" s="1">
        <f>IF($E188+$I188+$D$7&lt;=MU$22,0,IF(MU$22-$D$7&gt;=$E188,VLOOKUP($C188,Input!$A$8:$HV$39,MATCH(MU$21,Input!$A$6:$HV$6,0),FALSE)/$G188*$F188,0))*$D188</f>
        <v>0</v>
      </c>
      <c r="MV188" s="1">
        <f>IF($E188+$I188+$D$7&lt;=MV$22,0,IF(MV$22-$D$7&gt;=$E188,VLOOKUP($C188,Input!$A$8:$HV$39,MATCH(MV$21,Input!$A$6:$HV$6,0),FALSE)/$G188*$F188,0))*$D188</f>
        <v>0</v>
      </c>
      <c r="MW188" s="1">
        <f>IF($E188+$I188+$D$7&lt;=MW$22,0,IF(MW$22-$D$7&gt;=$E188,VLOOKUP($C188,Input!$A$8:$HV$39,MATCH(MW$21,Input!$A$6:$HV$6,0),FALSE)/$G188*$F188,0))*$D188</f>
        <v>0</v>
      </c>
      <c r="MX188" s="1">
        <f>IF($E188+$I188+$D$7&lt;=MX$22,0,IF(MX$22-$D$7&gt;=$E188,VLOOKUP($C188,Input!$A$8:$HV$39,MATCH(MX$21,Input!$A$6:$HV$6,0),FALSE)/$G188*$F188,0))*$D188</f>
        <v>0</v>
      </c>
      <c r="MZ188" t="str">
        <f>VLOOKUP($C188,Input!$A$8:$HV$39,MATCH(MZ$21,Input!$A$6:$HV$6,0),FALSE)</f>
        <v>Fossil CNG LCFS Credit ($/DGE)</v>
      </c>
      <c r="NA188" s="1">
        <f>IF($E188+$I188+$D$7&lt;=NA$22,0,IF(NA$22-$D$7&gt;=$E188,-VLOOKUP($C188,Input!$A$8:$HV$39,MATCH(NA$21,Input!$A$6:$HV$6,0),FALSE)/$G188*$F188,0))*$D188*$G$4/100</f>
        <v>0</v>
      </c>
      <c r="NB188" s="1">
        <f>IF($E188+$I188+$D$7&lt;=NB$22,0,IF(NB$22-$D$7&gt;=$E188,-VLOOKUP($C188,Input!$A$8:$HV$39,MATCH(NB$21,Input!$A$6:$HV$6,0),FALSE)/$G188*$F188,0))*$D188*$G$4/100</f>
        <v>0</v>
      </c>
      <c r="NC188" s="1">
        <f>IF($E188+$I188+$D$7&lt;=NC$22,0,IF(NC$22-$D$7&gt;=$E188,-VLOOKUP($C188,Input!$A$8:$HV$39,MATCH(NC$21,Input!$A$6:$HV$6,0),FALSE)/$G188*$F188,0))*$D188*$G$4/100</f>
        <v>0</v>
      </c>
      <c r="ND188" s="1">
        <f>IF($E188+$I188+$D$7&lt;=ND$22,0,IF(ND$22-$D$7&gt;=$E188,-VLOOKUP($C188,Input!$A$8:$HV$39,MATCH(ND$21,Input!$A$6:$HV$6,0),FALSE)/$G188*$F188,0))*$D188*$G$4/100</f>
        <v>0</v>
      </c>
      <c r="NE188" s="1">
        <f>IF($E188+$I188+$D$7&lt;=NE$22,0,IF(NE$22-$D$7&gt;=$E188,-VLOOKUP($C188,Input!$A$8:$HV$39,MATCH(NE$21,Input!$A$6:$HV$6,0),FALSE)/$G188*$F188,0))*$D188*$G$4/100</f>
        <v>0</v>
      </c>
      <c r="NF188" s="1">
        <f>IF($E188+$I188+$D$7&lt;=NF$22,0,IF(NF$22-$D$7&gt;=$E188,-VLOOKUP($C188,Input!$A$8:$HV$39,MATCH(NF$21,Input!$A$6:$HV$6,0),FALSE)/$G188*$F188,0))*$D188*$G$4/100</f>
        <v>0</v>
      </c>
      <c r="NG188" s="1">
        <f>IF($E188+$I188+$D$7&lt;=NG$22,0,IF(NG$22-$D$7&gt;=$E188,-VLOOKUP($C188,Input!$A$8:$HV$39,MATCH(NG$21,Input!$A$6:$HV$6,0),FALSE)/$G188*$F188,0))*$D188*$G$4/100</f>
        <v>0</v>
      </c>
      <c r="NH188" s="1">
        <f>IF($E188+$I188+$D$7&lt;=NH$22,0,IF(NH$22-$D$7&gt;=$E188,-VLOOKUP($C188,Input!$A$8:$HV$39,MATCH(NH$21,Input!$A$6:$HV$6,0),FALSE)/$G188*$F188,0))*$D188*$G$4/100</f>
        <v>0</v>
      </c>
      <c r="NI188" s="1">
        <f>IF($E188+$I188+$D$7&lt;=NI$22,0,IF(NI$22-$D$7&gt;=$E188,-VLOOKUP($C188,Input!$A$8:$HV$39,MATCH(NI$21,Input!$A$6:$HV$6,0),FALSE)/$G188*$F188,0))*$D188*$G$4/100</f>
        <v>0</v>
      </c>
      <c r="NJ188" s="1">
        <f>IF($E188+$I188+$D$7&lt;=NJ$22,0,IF(NJ$22-$D$7&gt;=$E188,-VLOOKUP($C188,Input!$A$8:$HV$39,MATCH(NJ$21,Input!$A$6:$HV$6,0),FALSE)/$G188*$F188,0))*$D188*$G$4/100</f>
        <v>0</v>
      </c>
      <c r="NK188" s="1">
        <f>IF($E188+$I188+$D$7&lt;=NK$22,0,IF(NK$22-$D$7&gt;=$E188,-VLOOKUP($C188,Input!$A$8:$HV$39,MATCH(NK$21,Input!$A$6:$HV$6,0),FALSE)/$G188*$F188,0))*$D188*$G$4/100</f>
        <v>0</v>
      </c>
      <c r="NL188" s="1">
        <f>IF($E188+$I188+$D$7&lt;=NL$22,0,IF(NL$22-$D$7&gt;=$E188,-VLOOKUP($C188,Input!$A$8:$HV$39,MATCH(NL$21,Input!$A$6:$HV$6,0),FALSE)/$G188*$F188,0))*$D188*$G$4/100</f>
        <v>0</v>
      </c>
      <c r="NM188" s="1">
        <f>IF($E188+$I188+$D$7&lt;=NM$22,0,IF(NM$22-$D$7&gt;=$E188,-VLOOKUP($C188,Input!$A$8:$HV$39,MATCH(NM$21,Input!$A$6:$HV$6,0),FALSE)/$G188*$F188,0))*$D188*$G$4/100</f>
        <v>0</v>
      </c>
      <c r="NN188" s="1">
        <f>IF($E188+$I188+$D$7&lt;=NN$22,0,IF(NN$22-$D$7&gt;=$E188,-VLOOKUP($C188,Input!$A$8:$HV$39,MATCH(NN$21,Input!$A$6:$HV$6,0),FALSE)/$G188*$F188,0))*$D188*$G$4/100</f>
        <v>0</v>
      </c>
      <c r="NO188" s="1">
        <f>IF($E188+$I188+$D$7&lt;=NO$22,0,IF(NO$22-$D$7&gt;=$E188,-VLOOKUP($C188,Input!$A$8:$HV$39,MATCH(NO$21,Input!$A$6:$HV$6,0),FALSE)/$G188*$F188,0))*$D188*$G$4/100</f>
        <v>0</v>
      </c>
      <c r="NP188" s="1">
        <f>IF($E188+$I188+$D$7&lt;=NP$22,0,IF(NP$22-$D$7&gt;=$E188,-VLOOKUP($C188,Input!$A$8:$HV$39,MATCH(NP$21,Input!$A$6:$HV$6,0),FALSE)/$G188*$F188,0))*$D188*$G$4/100</f>
        <v>0</v>
      </c>
      <c r="NQ188" s="1">
        <f>IF($E188+$I188+$D$7&lt;=NQ$22,0,IF(NQ$22-$D$7&gt;=$E188,-VLOOKUP($C188,Input!$A$8:$HV$39,MATCH(NQ$21,Input!$A$6:$HV$6,0),FALSE)/$G188*$F188,0))*$D188*$G$4/100</f>
        <v>0</v>
      </c>
      <c r="NR188" s="1">
        <f>IF($E188+$I188+$D$7&lt;=NR$22,0,IF(NR$22-$D$7&gt;=$E188,-VLOOKUP($C188,Input!$A$8:$HV$39,MATCH(NR$21,Input!$A$6:$HV$6,0),FALSE)/$G188*$F188,0))*$D188*$G$4/100</f>
        <v>0</v>
      </c>
      <c r="NS188" s="1">
        <f>IF($E188+$I188+$D$7&lt;=NS$22,0,IF(NS$22-$D$7&gt;=$E188,-VLOOKUP($C188,Input!$A$8:$HV$39,MATCH(NS$21,Input!$A$6:$HV$6,0),FALSE)/$G188*$F188,0))*$D188*$G$4/100</f>
        <v>0</v>
      </c>
      <c r="NT188" s="1">
        <f>IF($E188+$I188+$D$7&lt;=NT$22,0,IF(NT$22-$D$7&gt;=$E188,-VLOOKUP($C188,Input!$A$8:$HV$39,MATCH(NT$21,Input!$A$6:$HV$6,0),FALSE)/$G188*$F188,0))*$D188*$G$4/100</f>
        <v>0</v>
      </c>
      <c r="NU188" s="1">
        <f>IF($E188+$I188+$D$7&lt;=NU$22,0,IF(NU$22-$D$7&gt;=$E188,-VLOOKUP($C188,Input!$A$8:$HV$39,MATCH(NU$21,Input!$A$6:$HV$6,0),FALSE)/$G188*$F188,0))*$D188*$G$4/100</f>
        <v>0</v>
      </c>
      <c r="NV188" s="1">
        <f>IF($E188+$I188+$D$7&lt;=NV$22,0,IF(NV$22-$D$7&gt;=$E188,-VLOOKUP($C188,Input!$A$8:$HV$39,MATCH(NV$21,Input!$A$6:$HV$6,0),FALSE)/$G188*$F188,0))*$D188*$G$4/100</f>
        <v>0</v>
      </c>
      <c r="NW188" s="1">
        <f>IF($E188+$I188+$D$7&lt;=NW$22,0,IF(NW$22-$D$7&gt;=$E188,-VLOOKUP($C188,Input!$A$8:$HV$39,MATCH(NW$21,Input!$A$6:$HV$6,0),FALSE)/$G188*$F188,0))*$D188*$G$4/100</f>
        <v>0</v>
      </c>
      <c r="NX188" s="1">
        <f>IF($E188+$I188+$D$7&lt;=NX$22,0,IF(NX$22-$D$7&gt;=$E188,-VLOOKUP($C188,Input!$A$8:$HV$39,MATCH(NX$21,Input!$A$6:$HV$6,0),FALSE)/$G188*$F188,0))*$D188*$G$4/100</f>
        <v>0</v>
      </c>
      <c r="NY188" s="1">
        <f>IF($E188+$I188+$D$7&lt;=NY$22,0,IF(NY$22-$D$7&gt;=$E188,-VLOOKUP($C188,Input!$A$8:$HV$39,MATCH(NY$21,Input!$A$6:$HV$6,0),FALSE)/$G188*$F188,0))*$D188*$G$4/100</f>
        <v>0</v>
      </c>
      <c r="NZ188" s="1">
        <f>IF($E188+$I188+$D$7&lt;=NZ$22,0,IF(NZ$22-$D$7&gt;=$E188,-VLOOKUP($C188,Input!$A$8:$HV$39,MATCH(NZ$21,Input!$A$6:$HV$6,0),FALSE)/$G188*$F188,0))*$D188*$G$4/100</f>
        <v>0</v>
      </c>
      <c r="OA188" s="1">
        <f>IF($E188+$I188+$D$7&lt;=OA$22,0,IF(OA$22-$D$7&gt;=$E188,-VLOOKUP($C188,Input!$A$8:$HV$39,MATCH(OA$21,Input!$A$6:$HV$6,0),FALSE)/$G188*$F188,0))*$D188*$G$4/100</f>
        <v>0</v>
      </c>
      <c r="OB188" s="1">
        <f>IF($E188+$I188+$D$7&lt;=OB$22,0,IF(OB$22-$D$7&gt;=$E188,-VLOOKUP($C188,Input!$A$8:$HV$39,MATCH(OB$21,Input!$A$6:$HV$6,0),FALSE)/$G188*$F188,0))*$D188*$G$4/100</f>
        <v>0</v>
      </c>
      <c r="OC188" s="1">
        <f>IF($E188+$I188+$D$7&lt;=OC$22,0,IF(OC$22-$D$7&gt;=$E188,-VLOOKUP($C188,Input!$A$8:$HV$39,MATCH(OC$21,Input!$A$6:$HV$6,0),FALSE)/$G188*$F188,0))*$D188*$G$4/100</f>
        <v>0</v>
      </c>
      <c r="OD188" s="1">
        <f>IF($E188+$I188+$D$7&lt;=OD$22,0,IF(OD$22-$D$7&gt;=$E188,-VLOOKUP($C188,Input!$A$8:$HV$39,MATCH(OD$21,Input!$A$6:$HV$6,0),FALSE)/$G188*$F188,0))*$D188*$G$4/100</f>
        <v>0</v>
      </c>
      <c r="OE188" s="1">
        <f>IF($E188+$I188+$D$7&lt;=OE$22,0,IF(OE$22-$D$7&gt;=$E188,-VLOOKUP($C188,Input!$A$8:$HV$39,MATCH(OE$21,Input!$A$6:$HV$6,0),FALSE)/$G188*$F188,0))*$D188*$G$4/100</f>
        <v>0</v>
      </c>
      <c r="OF188" s="1">
        <f>IF($E188+$I188+$D$7&lt;=OF$22,0,IF(OF$22-$D$7&gt;=$E188,-VLOOKUP($C188,Input!$A$8:$HV$39,MATCH(OF$21,Input!$A$6:$HV$6,0),FALSE)/$G188*$F188,0))*$D188*$G$4/100</f>
        <v>0</v>
      </c>
      <c r="OG188" s="1">
        <f>IF($E188+$I188+$D$7&lt;=OG$22,0,IF(OG$22-$D$7&gt;=$E188,-VLOOKUP($C188,Input!$A$8:$HV$39,MATCH(OG$21,Input!$A$6:$HV$6,0),FALSE)/$G188*$F188,0))*$D188*$G$4/100</f>
        <v>0</v>
      </c>
      <c r="OH188" s="1">
        <f>IF($E188+$I188+$D$7&lt;=OH$22,0,IF(OH$22-$D$7&gt;=$E188,-VLOOKUP($C188,Input!$A$8:$HV$39,MATCH(OH$21,Input!$A$6:$HV$6,0),FALSE)/$G188*$F188,0))*$D188*$G$4/100</f>
        <v>0</v>
      </c>
      <c r="OI188" s="1">
        <f>IF($E188+$I188+$D$7&lt;=OI$22,0,IF(OI$22-$D$7&gt;=$E188,-VLOOKUP($C188,Input!$A$8:$HV$39,MATCH(OI$21,Input!$A$6:$HV$6,0),FALSE)/$G188*$F188,0))*$D188*$G$4/100</f>
        <v>0</v>
      </c>
      <c r="OK188" t="str">
        <f>VLOOKUP($C188,Input!$A$8:$HW$39,MATCH(OK$21,Input!$A$6:$HW$6,0),FALSE)</f>
        <v>NA</v>
      </c>
      <c r="OL188" s="1">
        <f>IF($E188+$I188+$D$7&lt;=OL$22,0,IF(OL$22-$D$7&gt;=$E188,IF(COUNTIF($KZ188:LP188,"&gt;0")&gt;0,VLOOKUP($C188,Input!$A$8:$HV$21,MATCH($OK$21+COUNTIF($KZ188:LP188,"&gt;0"),Input!$A$6:$HV$6,0),FALSE),0),0))*$D188</f>
        <v>0</v>
      </c>
      <c r="OM188" s="1">
        <f>IF($E188+$I188+$D$7&lt;=OM$22,0,IF(OM$22-$D$7&gt;=$E188,IF(COUNTIF($KZ188:LQ188,"&gt;0")&gt;0,VLOOKUP($C188,Input!$A$8:$HV$21,MATCH($OK$21+COUNTIF($KZ188:LQ188,"&gt;0"),Input!$A$6:$HV$6,0),FALSE),0),0))*$D188</f>
        <v>0</v>
      </c>
      <c r="ON188" s="1">
        <f>IF($E188+$I188+$D$7&lt;=ON$22,0,IF(ON$22-$D$7&gt;=$E188,IF(COUNTIF($KZ188:LR188,"&gt;0")&gt;0,VLOOKUP($C188,Input!$A$8:$HV$21,MATCH($OK$21+COUNTIF($KZ188:LR188,"&gt;0"),Input!$A$6:$HV$6,0),FALSE),0),0))*$D188</f>
        <v>0</v>
      </c>
      <c r="OO188" s="1">
        <f>IF($E188+$I188+$D$7&lt;=OO$22,0,IF(OO$22-$D$7&gt;=$E188,IF(COUNTIF($KZ188:LS188,"&gt;0")&gt;0,VLOOKUP($C188,Input!$A$8:$HV$21,MATCH($OK$21+COUNTIF($KZ188:LS188,"&gt;0"),Input!$A$6:$HV$6,0),FALSE),0),0))*$D188</f>
        <v>0</v>
      </c>
      <c r="OP188" s="1">
        <f>IF($E188+$I188+$D$7&lt;=OP$22,0,IF(OP$22-$D$7&gt;=$E188,IF(COUNTIF($KZ188:LT188,"&gt;0")&gt;0,VLOOKUP($C188,Input!$A$8:$HV$21,MATCH($OK$21+COUNTIF($KZ188:LT188,"&gt;0"),Input!$A$6:$HV$6,0),FALSE),0),0))*$D188</f>
        <v>0</v>
      </c>
      <c r="OQ188" s="1">
        <f>IF($E188+$I188+$D$7&lt;=OQ$22,0,IF(OQ$22-$D$7&gt;=$E188,IF(COUNTIF($KZ188:LU188,"&gt;0")&gt;0,VLOOKUP($C188,Input!$A$8:$HV$21,MATCH($OK$21+COUNTIF($KZ188:LU188,"&gt;0"),Input!$A$6:$HV$6,0),FALSE),0),0))*$D188</f>
        <v>0</v>
      </c>
      <c r="OR188" s="1">
        <f>IF($E188+$I188+$D$7&lt;=OR$22,0,IF(OR$22-$D$7&gt;=$E188,IF(COUNTIF($KZ188:LV188,"&gt;0")&gt;0,VLOOKUP($C188,Input!$A$8:$HV$21,MATCH($OK$21+COUNTIF($KZ188:LV188,"&gt;0"),Input!$A$6:$HV$6,0),FALSE),0),0))*$D188</f>
        <v>0</v>
      </c>
      <c r="OS188" s="1">
        <f>IF($E188+$I188+$D$7&lt;=OS$22,0,IF(OS$22-$D$7&gt;=$E188,IF(COUNTIF($KZ188:LW188,"&gt;0")&gt;0,VLOOKUP($C188,Input!$A$8:$HV$21,MATCH($OK$21+COUNTIF($KZ188:LW188,"&gt;0"),Input!$A$6:$HV$6,0),FALSE),0),0))*$D188</f>
        <v>0</v>
      </c>
      <c r="OT188" s="1">
        <f>IF($E188+$I188+$D$7&lt;=OT$22,0,IF(OT$22-$D$7&gt;=$E188,IF(COUNTIF($KZ188:LX188,"&gt;0")&gt;0,VLOOKUP($C188,Input!$A$8:$HV$21,MATCH($OK$21+COUNTIF($KZ188:LX188,"&gt;0"),Input!$A$6:$HV$6,0),FALSE),0),0))*$D188</f>
        <v>0</v>
      </c>
      <c r="OU188" s="1">
        <f>IF($E188+$I188+$D$7&lt;=OU$22,0,IF(OU$22-$D$7&gt;=$E188,IF(COUNTIF($KZ188:LY188,"&gt;0")&gt;0,VLOOKUP($C188,Input!$A$8:$HV$21,MATCH($OK$21+COUNTIF($KZ188:LY188,"&gt;0"),Input!$A$6:$HV$6,0),FALSE),0),0))*$D188</f>
        <v>0</v>
      </c>
      <c r="OV188" s="1">
        <f>IF($E188+$I188+$D$7&lt;=OV$22,0,IF(OV$22-$D$7&gt;=$E188,IF(COUNTIF($KZ188:LZ188,"&gt;0")&gt;0,VLOOKUP($C188,Input!$A$8:$HV$21,MATCH($OK$21+COUNTIF($KZ188:LZ188,"&gt;0"),Input!$A$6:$HV$6,0),FALSE),0),0))*$D188</f>
        <v>0</v>
      </c>
      <c r="OW188" s="1">
        <f>IF($E188+$I188+$D$7&lt;=OW$22,0,IF(OW$22-$D$7&gt;=$E188,IF(COUNTIF($KZ188:MA188,"&gt;0")&gt;0,VLOOKUP($C188,Input!$A$8:$HV$21,MATCH($OK$21+COUNTIF($KZ188:MA188,"&gt;0"),Input!$A$6:$HV$6,0),FALSE),0),0))*$D188</f>
        <v>0</v>
      </c>
      <c r="OX188" s="1">
        <f>IF($E188+$I188+$D$7&lt;=OX$22,0,IF(OX$22-$D$7&gt;=$E188,IF(COUNTIF($KZ188:MB188,"&gt;0")&gt;0,VLOOKUP($C188,Input!$A$8:$HV$21,MATCH($OK$21+COUNTIF($KZ188:MB188,"&gt;0"),Input!$A$6:$HV$6,0),FALSE),0),0))*$D188</f>
        <v>0</v>
      </c>
      <c r="OY188" s="1">
        <f>IF($E188+$I188+$D$7&lt;=OY$22,0,IF(OY$22-$D$7&gt;=$E188,IF(COUNTIF($KZ188:MC188,"&gt;0")&gt;0,VLOOKUP($C188,Input!$A$8:$HV$21,MATCH($OK$21+COUNTIF($KZ188:MC188,"&gt;0"),Input!$A$6:$HV$6,0),FALSE),0),0))*$D188</f>
        <v>0</v>
      </c>
      <c r="OZ188" s="1">
        <f>IF($E188+$I188+$D$7&lt;=OZ$22,0,IF(OZ$22-$D$7&gt;=$E188,IF(COUNTIF($KZ188:MD188,"&gt;0")&gt;0,VLOOKUP($C188,Input!$A$8:$HV$21,MATCH($OK$21+COUNTIF($KZ188:MD188,"&gt;0"),Input!$A$6:$HV$6,0),FALSE),0),0))*$D188</f>
        <v>0</v>
      </c>
      <c r="PA188" s="1">
        <f>IF($E188+$I188+$D$7&lt;=PA$22,0,IF(PA$22-$D$7&gt;=$E188,IF(COUNTIF($KZ188:ME188,"&gt;0")&gt;0,VLOOKUP($C188,Input!$A$8:$HV$21,MATCH($OK$21+COUNTIF($KZ188:ME188,"&gt;0"),Input!$A$6:$HV$6,0),FALSE),0),0))*$D188</f>
        <v>0</v>
      </c>
      <c r="PB188" s="1">
        <f>IF($E188+$I188+$D$7&lt;=PB$22,0,IF(PB$22-$D$7&gt;=$E188,IF(COUNTIF($KZ188:MF188,"&gt;0")&gt;0,VLOOKUP($C188,Input!$A$8:$HV$21,MATCH($OK$21+COUNTIF($KZ188:MF188,"&gt;0"),Input!$A$6:$HV$6,0),FALSE),0),0))*$D188</f>
        <v>0</v>
      </c>
      <c r="PC188" s="1">
        <f>IF($E188+$I188+$D$7&lt;=PC$22,0,IF(PC$22-$D$7&gt;=$E188,IF(COUNTIF($KZ188:MG188,"&gt;0")&gt;0,VLOOKUP($C188,Input!$A$8:$HV$21,MATCH($OK$21+COUNTIF($KZ188:MG188,"&gt;0"),Input!$A$6:$HV$6,0),FALSE),0),0))*$D188</f>
        <v>0</v>
      </c>
      <c r="PD188" s="1">
        <f>IF($E188+$I188+$D$7&lt;=PD$22,0,IF(PD$22-$D$7&gt;=$E188,IF(COUNTIF($KZ188:MH188,"&gt;0")&gt;0,VLOOKUP($C188,Input!$A$8:$HV$21,MATCH($OK$21+COUNTIF($KZ188:MH188,"&gt;0"),Input!$A$6:$HV$6,0),FALSE),0),0))*$D188</f>
        <v>0</v>
      </c>
      <c r="PE188" s="1">
        <f>IF($E188+$I188+$D$7&lt;=PE$22,0,IF(PE$22-$D$7&gt;=$E188,IF(COUNTIF($KZ188:MI188,"&gt;0")&gt;0,VLOOKUP($C188,Input!$A$8:$HV$21,MATCH($OK$21+COUNTIF($KZ188:MI188,"&gt;0"),Input!$A$6:$HV$6,0),FALSE),0),0))*$D188</f>
        <v>0</v>
      </c>
      <c r="PF188" s="1">
        <f>IF($E188+$I188+$D$7&lt;=PF$22,0,IF(PF$22-$D$7&gt;=$E188,IF(COUNTIF($KZ188:MJ188,"&gt;0")&gt;0,VLOOKUP($C188,Input!$A$8:$HV$21,MATCH($OK$21+COUNTIF($KZ188:MJ188,"&gt;0"),Input!$A$6:$HV$6,0),FALSE),0),0))*$D188</f>
        <v>0</v>
      </c>
      <c r="PG188" s="1">
        <f>IF($E188+$I188+$D$7&lt;=PG$22,0,IF(PG$22-$D$7&gt;=$E188,IF(COUNTIF($KZ188:MK188,"&gt;0")&gt;0,VLOOKUP($C188,Input!$A$8:$HV$21,MATCH($OK$21+COUNTIF($KZ188:MK188,"&gt;0"),Input!$A$6:$HV$6,0),FALSE),0),0))*$D188</f>
        <v>0</v>
      </c>
      <c r="PH188" s="1">
        <f>IF($E188+$I188+$D$7&lt;=PH$22,0,IF(PH$22-$D$7&gt;=$E188,IF(COUNTIF($KZ188:ML188,"&gt;0")&gt;0,VLOOKUP($C188,Input!$A$8:$HV$21,MATCH($OK$21+COUNTIF($KZ188:ML188,"&gt;0"),Input!$A$6:$HV$6,0),FALSE),0),0))*$D188</f>
        <v>0</v>
      </c>
      <c r="PI188" s="1">
        <f>IF($E188+$I188+$D$7&lt;=PI$22,0,IF(PI$22-$D$7&gt;=$E188,IF(COUNTIF($KZ188:MM188,"&gt;0")&gt;0,VLOOKUP($C188,Input!$A$8:$HV$21,MATCH($OK$21+COUNTIF($KZ188:MM188,"&gt;0"),Input!$A$6:$HV$6,0),FALSE),0),0))*$D188</f>
        <v>0</v>
      </c>
      <c r="PJ188" s="1">
        <f>IF($E188+$I188+$D$7&lt;=PJ$22,0,IF(PJ$22-$D$7&gt;=$E188,IF(COUNTIF($KZ188:MN188,"&gt;0")&gt;0,VLOOKUP($C188,Input!$A$8:$HV$21,MATCH($OK$21+COUNTIF($KZ188:MN188,"&gt;0"),Input!$A$6:$HV$6,0),FALSE),0),0))*$D188</f>
        <v>0</v>
      </c>
      <c r="PK188" s="1">
        <f>IF($E188+$I188+$D$7&lt;=PK$22,0,IF(PK$22-$D$7&gt;=$E188,IF(COUNTIF($KZ188:MO188,"&gt;0")&gt;0,VLOOKUP($C188,Input!$A$8:$HV$21,MATCH($OK$21+COUNTIF($KZ188:MO188,"&gt;0"),Input!$A$6:$HV$6,0),FALSE),0),0))*$D188</f>
        <v>0</v>
      </c>
      <c r="PL188" s="1">
        <f>IF($E188+$I188+$D$7&lt;=PL$22,0,IF(PL$22-$D$7&gt;=$E188,IF(COUNTIF($KZ188:MP188,"&gt;0")&gt;0,VLOOKUP($C188,Input!$A$8:$HV$21,MATCH($OK$21+COUNTIF($KZ188:MP188,"&gt;0"),Input!$A$6:$HV$6,0),FALSE),0),0))*$D188</f>
        <v>0</v>
      </c>
      <c r="PM188" s="1">
        <f>IF($E188+$I188+$D$7&lt;=PM$22,0,IF(PM$22-$D$7&gt;=$E188,IF(COUNTIF($KZ188:MQ188,"&gt;0")&gt;0,VLOOKUP($C188,Input!$A$8:$HV$21,MATCH($OK$21+COUNTIF($KZ188:MQ188,"&gt;0"),Input!$A$6:$HV$6,0),FALSE),0),0))*$D188</f>
        <v>0</v>
      </c>
      <c r="PN188" s="1">
        <f>IF($E188+$I188+$D$7&lt;=PN$22,0,IF(PN$22-$D$7&gt;=$E188,IF(COUNTIF($KZ188:MR188,"&gt;0")&gt;0,VLOOKUP($C188,Input!$A$8:$HV$21,MATCH($OK$21+COUNTIF($KZ188:MR188,"&gt;0"),Input!$A$6:$HV$6,0),FALSE),0),0))*$D188</f>
        <v>0</v>
      </c>
      <c r="PO188" s="1">
        <f>IF($E188+$I188+$D$7&lt;=PO$22,0,IF(PO$22-$D$7&gt;=$E188,IF(COUNTIF($KZ188:MS188,"&gt;0")&gt;0,VLOOKUP($C188,Input!$A$8:$HV$21,MATCH($OK$21+COUNTIF($KZ188:MS188,"&gt;0"),Input!$A$6:$HV$6,0),FALSE),0),0))*$D188</f>
        <v>0</v>
      </c>
      <c r="PP188" s="1">
        <f>IF($E188+$I188+$D$7&lt;=PP$22,0,IF(PP$22-$D$7&gt;=$E188,IF(COUNTIF($KZ188:MT188,"&gt;0")&gt;0,VLOOKUP($C188,Input!$A$8:$HV$21,MATCH($OK$21+COUNTIF($KZ188:MT188,"&gt;0"),Input!$A$6:$HV$6,0),FALSE),0),0))*$D188</f>
        <v>0</v>
      </c>
      <c r="PQ188" s="1">
        <f>IF($E188+$I188+$D$7&lt;=PQ$22,0,IF(PQ$22-$D$7&gt;=$E188,IF(COUNTIF($KZ188:MU188,"&gt;0")&gt;0,VLOOKUP($C188,Input!$A$8:$HV$21,MATCH($OK$21+COUNTIF($KZ188:MU188,"&gt;0"),Input!$A$6:$HV$6,0),FALSE),0),0))*$D188</f>
        <v>0</v>
      </c>
      <c r="PR188" s="1">
        <f>IF($E188+$I188+$D$7&lt;=PR$22,0,IF(PR$22-$D$7&gt;=$E188,IF(COUNTIF($KZ188:MV188,"&gt;0")&gt;0,VLOOKUP($C188,Input!$A$8:$HV$21,MATCH($OK$21+COUNTIF($KZ188:MV188,"&gt;0"),Input!$A$6:$HV$6,0),FALSE),0),0))*$D188</f>
        <v>0</v>
      </c>
      <c r="PS188" s="1">
        <f>IF($E188+$I188+$D$7&lt;=PS$22,0,IF(PS$22-$D$7&gt;=$E188,IF(COUNTIF($KZ188:MW188,"&gt;0")&gt;0,VLOOKUP($C188,Input!$A$8:$HV$21,MATCH($OK$21+COUNTIF($KZ188:MW188,"&gt;0"),Input!$A$6:$HV$6,0),FALSE),0),0))*$D188</f>
        <v>0</v>
      </c>
      <c r="PT188" s="1">
        <f>IF($E188+$I188+$D$7&lt;=PT$22,0,IF(PT$22-$D$7&gt;=$E188,IF(COUNTIF($KZ188:MX188,"&gt;0")&gt;0,VLOOKUP($C188,Input!$A$8:$HV$21,MATCH($OK$21+COUNTIF($KZ188:MX188,"&gt;0"),Input!$A$6:$HV$6,0),FALSE),0),0))*$D188</f>
        <v>0</v>
      </c>
      <c r="PV188" s="1" t="str">
        <f t="shared" si="1066"/>
        <v>2037 MY 40' CNG w Midlife Rebuild {0 Buses}</v>
      </c>
      <c r="PW188" s="1">
        <f t="shared" si="1067"/>
        <v>0</v>
      </c>
      <c r="PX188" s="1">
        <f t="shared" si="1068"/>
        <v>0</v>
      </c>
      <c r="PY188" s="1">
        <f t="shared" si="1069"/>
        <v>0</v>
      </c>
      <c r="PZ188" s="1">
        <f t="shared" si="1070"/>
        <v>0</v>
      </c>
      <c r="QA188" s="1">
        <f t="shared" si="1071"/>
        <v>0</v>
      </c>
      <c r="QB188" s="1">
        <f t="shared" si="1072"/>
        <v>0</v>
      </c>
      <c r="QC188" s="1">
        <f t="shared" si="1073"/>
        <v>0</v>
      </c>
      <c r="QD188" s="1">
        <f t="shared" si="1074"/>
        <v>0</v>
      </c>
      <c r="QE188" s="1">
        <f t="shared" si="1075"/>
        <v>0</v>
      </c>
      <c r="QF188" s="1">
        <f t="shared" si="1076"/>
        <v>0</v>
      </c>
      <c r="QG188" s="1">
        <f t="shared" si="1077"/>
        <v>0</v>
      </c>
      <c r="QH188" s="1">
        <f t="shared" si="1078"/>
        <v>0</v>
      </c>
      <c r="QI188" s="1">
        <f t="shared" si="1079"/>
        <v>0</v>
      </c>
      <c r="QJ188" s="1">
        <f t="shared" si="1080"/>
        <v>0</v>
      </c>
      <c r="QK188" s="1">
        <f t="shared" si="1081"/>
        <v>0</v>
      </c>
      <c r="QL188" s="1">
        <f t="shared" si="1082"/>
        <v>0</v>
      </c>
      <c r="QM188" s="1">
        <f t="shared" si="1083"/>
        <v>0</v>
      </c>
      <c r="QN188" s="1">
        <f t="shared" si="1084"/>
        <v>0</v>
      </c>
      <c r="QO188" s="1">
        <f t="shared" si="1085"/>
        <v>0</v>
      </c>
      <c r="QP188" s="1">
        <f t="shared" si="1086"/>
        <v>0</v>
      </c>
      <c r="QQ188" s="1">
        <f t="shared" si="1087"/>
        <v>0</v>
      </c>
      <c r="QR188" s="1">
        <f t="shared" si="1088"/>
        <v>0</v>
      </c>
      <c r="QS188" s="1">
        <f t="shared" si="1089"/>
        <v>0</v>
      </c>
      <c r="QT188" s="1">
        <f t="shared" si="1090"/>
        <v>0</v>
      </c>
      <c r="QU188" s="1">
        <f t="shared" si="1091"/>
        <v>0</v>
      </c>
      <c r="QV188" s="1">
        <f t="shared" si="1092"/>
        <v>0</v>
      </c>
      <c r="QW188" s="1">
        <f t="shared" si="1093"/>
        <v>0</v>
      </c>
      <c r="QX188" s="1">
        <f t="shared" si="1094"/>
        <v>0</v>
      </c>
      <c r="QY188" s="1">
        <f t="shared" si="1095"/>
        <v>0</v>
      </c>
      <c r="QZ188" s="1">
        <f t="shared" si="1096"/>
        <v>0</v>
      </c>
      <c r="RA188" s="1">
        <f t="shared" si="1097"/>
        <v>0</v>
      </c>
      <c r="RB188" s="1">
        <f t="shared" si="1098"/>
        <v>0</v>
      </c>
      <c r="RC188" s="1">
        <f t="shared" si="1099"/>
        <v>0</v>
      </c>
      <c r="RD188" s="1">
        <f t="shared" si="1100"/>
        <v>0</v>
      </c>
      <c r="RE188" s="1">
        <f t="shared" si="1101"/>
        <v>0</v>
      </c>
      <c r="RF188" s="1">
        <f t="shared" si="1102"/>
        <v>0</v>
      </c>
      <c r="RG188" s="1">
        <f t="shared" si="1103"/>
        <v>0</v>
      </c>
      <c r="RH188" s="72"/>
      <c r="RI188" s="91"/>
    </row>
    <row r="189" spans="1:477" hidden="1" outlineLevel="1" x14ac:dyDescent="0.25">
      <c r="A189" s="89"/>
      <c r="B189" s="143"/>
      <c r="C189" s="111" t="str">
        <f t="shared" si="1064"/>
        <v>40' CNG w Midlife Rebuild</v>
      </c>
      <c r="D189" s="108">
        <f t="shared" si="1065"/>
        <v>0</v>
      </c>
      <c r="E189" s="110">
        <f t="shared" si="1026"/>
        <v>2038</v>
      </c>
      <c r="F189" s="68">
        <f t="shared" si="870"/>
        <v>40000</v>
      </c>
      <c r="G189" s="69">
        <f>VLOOKUP($C189,Input!$A$8:$HV$39,MATCH(G$21,Input!$A$6:$HV$6,0),FALSE)</f>
        <v>2.91</v>
      </c>
      <c r="H189" s="123">
        <f>VLOOKUP($C189,Input!$A$8:$HV$39,MATCH(H$21,Input!$A$6:$HV$6,0),FALSE)</f>
        <v>0</v>
      </c>
      <c r="I189" s="70">
        <f>VLOOKUP($C189,Input!$A$8:$HV$39,MATCH(I$21,Input!$A$6:$HV$6,0),FALSE)</f>
        <v>14</v>
      </c>
      <c r="J189" s="1">
        <f>+IF($E189=J$22,VLOOKUP($C189,Input!$A$8:$AN$39,MATCH(J$21,Input!$A$6:$AN$6,0),FALSE)+$H189,0)*$D189</f>
        <v>0</v>
      </c>
      <c r="K189" s="1">
        <f>+IF($E189=K$22,VLOOKUP($C189,Input!$A$8:$AN$39,MATCH(K$21,Input!$A$6:$AN$6,0),FALSE)+$H189,0)*$D189</f>
        <v>0</v>
      </c>
      <c r="L189" s="1">
        <f>+IF($E189=L$22,VLOOKUP($C189,Input!$A$8:$AN$39,MATCH(L$21,Input!$A$6:$AN$6,0),FALSE)+$H189,0)*$D189</f>
        <v>0</v>
      </c>
      <c r="M189" s="1">
        <f>+IF($E189=M$22,VLOOKUP($C189,Input!$A$8:$AN$39,MATCH(M$21,Input!$A$6:$AN$6,0),FALSE)+$H189,0)*$D189</f>
        <v>0</v>
      </c>
      <c r="N189" s="1">
        <f>+IF($E189=N$22,VLOOKUP($C189,Input!$A$8:$AN$39,MATCH(N$21,Input!$A$6:$AN$6,0),FALSE)+$H189,0)*$D189</f>
        <v>0</v>
      </c>
      <c r="O189" s="1">
        <f>+IF($E189=O$22,VLOOKUP($C189,Input!$A$8:$AN$39,MATCH(O$21,Input!$A$6:$AN$6,0),FALSE)+$H189,0)*$D189</f>
        <v>0</v>
      </c>
      <c r="P189" s="1">
        <f>+IF($E189=P$22,VLOOKUP($C189,Input!$A$8:$AN$39,MATCH(P$21,Input!$A$6:$AN$6,0),FALSE)+$H189,0)*$D189</f>
        <v>0</v>
      </c>
      <c r="Q189" s="1">
        <f>+IF($E189=Q$22,VLOOKUP($C189,Input!$A$8:$AN$39,MATCH(Q$21,Input!$A$6:$AN$6,0),FALSE)+$H189,0)*$D189</f>
        <v>0</v>
      </c>
      <c r="R189" s="1">
        <f>+IF($E189=R$22,VLOOKUP($C189,Input!$A$8:$AN$39,MATCH(R$21,Input!$A$6:$AN$6,0),FALSE)+$H189,0)*$D189</f>
        <v>0</v>
      </c>
      <c r="S189" s="1">
        <f>+IF($E189=S$22,VLOOKUP($C189,Input!$A$8:$AN$39,MATCH(S$21,Input!$A$6:$AN$6,0),FALSE)+$H189,0)*$D189</f>
        <v>0</v>
      </c>
      <c r="T189" s="1">
        <f>+IF($E189=T$22,VLOOKUP($C189,Input!$A$8:$AN$39,MATCH(T$21,Input!$A$6:$AN$6,0),FALSE)+$H189,0)*$D189</f>
        <v>0</v>
      </c>
      <c r="U189" s="1">
        <f>+IF($E189=U$22,VLOOKUP($C189,Input!$A$8:$AN$39,MATCH(U$21,Input!$A$6:$AN$6,0),FALSE)+$H189,0)*$D189</f>
        <v>0</v>
      </c>
      <c r="V189" s="1">
        <f>+IF($E189=V$22,VLOOKUP($C189,Input!$A$8:$AN$39,MATCH(V$21,Input!$A$6:$AN$6,0),FALSE)+$H189,0)*$D189</f>
        <v>0</v>
      </c>
      <c r="W189" s="1">
        <f>+IF($E189=W$22,VLOOKUP($C189,Input!$A$8:$AN$39,MATCH(W$21,Input!$A$6:$AN$6,0),FALSE)+$H189,0)*$D189</f>
        <v>0</v>
      </c>
      <c r="X189" s="1">
        <f>+IF($E189=X$22,VLOOKUP($C189,Input!$A$8:$AN$39,MATCH(X$21,Input!$A$6:$AN$6,0),FALSE)+$H189,0)*$D189</f>
        <v>0</v>
      </c>
      <c r="Y189" s="1">
        <f>+IF($E189=Y$22,VLOOKUP($C189,Input!$A$8:$AN$39,MATCH(Y$21,Input!$A$6:$AN$6,0),FALSE)+$H189,0)*$D189</f>
        <v>0</v>
      </c>
      <c r="Z189" s="1">
        <f>+IF($E189=Z$22,VLOOKUP($C189,Input!$A$8:$AN$39,MATCH(Z$21,Input!$A$6:$AN$6,0),FALSE)+$H189,0)*$D189</f>
        <v>0</v>
      </c>
      <c r="AA189" s="1">
        <f>+IF($E189=AA$22,VLOOKUP($C189,Input!$A$8:$AN$39,MATCH(AA$21,Input!$A$6:$AN$6,0),FALSE)+$H189,0)*$D189</f>
        <v>0</v>
      </c>
      <c r="AB189" s="1">
        <f>+IF($E189=AB$22,VLOOKUP($C189,Input!$A$8:$AN$39,MATCH(AB$21,Input!$A$6:$AN$6,0),FALSE)+$H189,0)*$D189</f>
        <v>0</v>
      </c>
      <c r="AC189" s="1">
        <f>+IF($E189=AC$22,VLOOKUP($C189,Input!$A$8:$AN$39,MATCH(AC$21,Input!$A$6:$AN$6,0),FALSE)+$H189,0)*$D189</f>
        <v>0</v>
      </c>
      <c r="AD189" s="1">
        <f>+IF($E189=AD$22,VLOOKUP($C189,Input!$A$8:$AN$39,MATCH(AD$21,Input!$A$6:$AN$6,0),FALSE)+$H189,0)*$D189</f>
        <v>0</v>
      </c>
      <c r="AE189" s="1">
        <f>+IF($E189=AE$22,VLOOKUP($C189,Input!$A$8:$AN$39,MATCH(AE$21,Input!$A$6:$AN$6,0),FALSE)+$H189,0)*$D189</f>
        <v>0</v>
      </c>
      <c r="AF189" s="1">
        <f>+IF($E189=AF$22,VLOOKUP($C189,Input!$A$8:$AN$39,MATCH(AF$21,Input!$A$6:$AN$6,0),FALSE)+$H189,0)*$D189</f>
        <v>0</v>
      </c>
      <c r="AG189" s="1">
        <f>+IF($E189=AG$22,VLOOKUP($C189,Input!$A$8:$AN$39,MATCH(AG$21,Input!$A$6:$AN$6,0),FALSE)+$H189,0)*$D189</f>
        <v>0</v>
      </c>
      <c r="AH189" s="1">
        <f>+IF($E189=AH$22,VLOOKUP($C189,Input!$A$8:$AN$39,MATCH(AH$21,Input!$A$6:$AN$6,0),FALSE)+$H189,0)*$D189</f>
        <v>0</v>
      </c>
      <c r="AI189" s="1">
        <f>+IF($E189=AI$22,VLOOKUP($C189,Input!$A$8:$AN$39,MATCH(AI$21,Input!$A$6:$AN$6,0),FALSE)+$H189,0)*$D189</f>
        <v>0</v>
      </c>
      <c r="AJ189" s="1">
        <f>+IF($E189=AJ$22,VLOOKUP($C189,Input!$A$8:$AN$39,MATCH(AJ$21,Input!$A$6:$AN$6,0),FALSE)+$H189,0)*$D189</f>
        <v>0</v>
      </c>
      <c r="AK189" s="1">
        <f>+IF($E189=AK$22,VLOOKUP($C189,Input!$A$8:$AN$39,MATCH(AK$21,Input!$A$6:$AN$6,0),FALSE)+$H189,0)*$D189</f>
        <v>0</v>
      </c>
      <c r="AL189" s="1">
        <f>+IF($E189=AL$22,VLOOKUP($C189,Input!$A$8:$AN$39,MATCH(AL$21,Input!$A$6:$AN$6,0),FALSE)+$H189,0)*$D189</f>
        <v>0</v>
      </c>
      <c r="AM189" s="1">
        <f>+IF($E189=AM$22,VLOOKUP($C189,Input!$A$8:$AN$39,MATCH(AM$21,Input!$A$6:$AN$6,0),FALSE)+$H189,0)*$D189</f>
        <v>0</v>
      </c>
      <c r="AN189" s="1">
        <f>+IF($E189=AN$22,VLOOKUP($C189,Input!$A$8:$AN$39,MATCH(AN$21,Input!$A$6:$AN$6,0),FALSE)+$H189,0)*$D189</f>
        <v>0</v>
      </c>
      <c r="AO189" s="1">
        <f>+IF($E189=AO$22,VLOOKUP($C189,Input!$A$8:$AN$39,MATCH(AO$21,Input!$A$6:$AN$6,0),FALSE)+$H189,0)*$D189</f>
        <v>0</v>
      </c>
      <c r="AP189" s="1">
        <f>+IF($E189=AP$22,VLOOKUP($C189,Input!$A$8:$AN$39,MATCH(AP$21,Input!$A$6:$AN$6,0),FALSE)+$H189,0)*$D189</f>
        <v>0</v>
      </c>
      <c r="AQ189" s="1">
        <f>+IF($E189=AQ$22,VLOOKUP($C189,Input!$A$8:$AN$39,MATCH(AQ$21,Input!$A$6:$AN$6,0),FALSE)+$H189,0)*$D189</f>
        <v>0</v>
      </c>
      <c r="AR189" s="1">
        <f>+IF($E189=AR$22,VLOOKUP($C189,Input!$A$8:$AN$39,MATCH(AR$21,Input!$A$6:$AN$6,0),FALSE)+$H189,0)*$D189</f>
        <v>0</v>
      </c>
      <c r="AT189" t="str">
        <f>VLOOKUP($C189,Input!$A$8:$HV$39,MATCH(AT$21,Input!$A$6:$HV$6,0),FALSE)</f>
        <v>Parts and administrative cost</v>
      </c>
      <c r="AU189" s="1">
        <f>+IF($E189=AU$22,VLOOKUP($C189,Input!$A$8:$HV$39,MATCH(AU$21,Input!$A$6:$HV$6,0),FALSE),0)*$D189</f>
        <v>0</v>
      </c>
      <c r="AV189" s="1">
        <f>+IF($E189=AV$22,VLOOKUP($C189,Input!$A$8:$HV$39,MATCH(AV$21,Input!$A$6:$HV$6,0),FALSE),0)*$D189</f>
        <v>0</v>
      </c>
      <c r="AW189" s="1">
        <f>+IF($E189=AW$22,VLOOKUP($C189,Input!$A$8:$HV$39,MATCH(AW$21,Input!$A$6:$HV$6,0),FALSE),0)*$D189</f>
        <v>0</v>
      </c>
      <c r="AX189" s="1">
        <f>+IF($E189=AX$22,VLOOKUP($C189,Input!$A$8:$HV$39,MATCH(AX$21,Input!$A$6:$HV$6,0),FALSE),0)*$D189</f>
        <v>0</v>
      </c>
      <c r="AY189" s="1">
        <f>+IF($E189=AY$22,VLOOKUP($C189,Input!$A$8:$HV$39,MATCH(AY$21,Input!$A$6:$HV$6,0),FALSE),0)*$D189</f>
        <v>0</v>
      </c>
      <c r="AZ189" s="1">
        <f>+IF($E189=AZ$22,VLOOKUP($C189,Input!$A$8:$HV$39,MATCH(AZ$21,Input!$A$6:$HV$6,0),FALSE),0)*$D189</f>
        <v>0</v>
      </c>
      <c r="BA189" s="1">
        <f>+IF($E189=BA$22,VLOOKUP($C189,Input!$A$8:$HV$39,MATCH(BA$21,Input!$A$6:$HV$6,0),FALSE),0)*$D189</f>
        <v>0</v>
      </c>
      <c r="BB189" s="1">
        <f>+IF($E189=BB$22,VLOOKUP($C189,Input!$A$8:$HV$39,MATCH(BB$21,Input!$A$6:$HV$6,0),FALSE),0)*$D189</f>
        <v>0</v>
      </c>
      <c r="BC189" s="1">
        <f>+IF($E189=BC$22,VLOOKUP($C189,Input!$A$8:$HV$39,MATCH(BC$21,Input!$A$6:$HV$6,0),FALSE),0)*$D189</f>
        <v>0</v>
      </c>
      <c r="BD189" s="1">
        <f>+IF($E189=BD$22,VLOOKUP($C189,Input!$A$8:$HV$39,MATCH(BD$21,Input!$A$6:$HV$6,0),FALSE),0)*$D189</f>
        <v>0</v>
      </c>
      <c r="BE189" s="1">
        <f>+IF($E189=BE$22,VLOOKUP($C189,Input!$A$8:$HV$39,MATCH(BE$21,Input!$A$6:$HV$6,0),FALSE),0)*$D189</f>
        <v>0</v>
      </c>
      <c r="BF189" s="1">
        <f>+IF($E189=BF$22,VLOOKUP($C189,Input!$A$8:$HV$39,MATCH(BF$21,Input!$A$6:$HV$6,0),FALSE),0)*$D189</f>
        <v>0</v>
      </c>
      <c r="BG189" s="1">
        <f>+IF($E189=BG$22,VLOOKUP($C189,Input!$A$8:$HV$39,MATCH(BG$21,Input!$A$6:$HV$6,0),FALSE),0)*$D189</f>
        <v>0</v>
      </c>
      <c r="BH189" s="1">
        <f>+IF($E189=BH$22,VLOOKUP($C189,Input!$A$8:$HV$39,MATCH(BH$21,Input!$A$6:$HV$6,0),FALSE),0)*$D189</f>
        <v>0</v>
      </c>
      <c r="BI189" s="1">
        <f>+IF($E189=BI$22,VLOOKUP($C189,Input!$A$8:$HV$39,MATCH(BI$21,Input!$A$6:$HV$6,0),FALSE),0)*$D189</f>
        <v>0</v>
      </c>
      <c r="BJ189" s="1">
        <f>+IF($E189=BJ$22,VLOOKUP($C189,Input!$A$8:$HV$39,MATCH(BJ$21,Input!$A$6:$HV$6,0),FALSE),0)*$D189</f>
        <v>0</v>
      </c>
      <c r="BK189" s="1">
        <f>+IF($E189=BK$22,VLOOKUP($C189,Input!$A$8:$HV$39,MATCH(BK$21,Input!$A$6:$HV$6,0),FALSE),0)*$D189</f>
        <v>0</v>
      </c>
      <c r="BL189" s="1">
        <f>+IF($E189=BL$22,VLOOKUP($C189,Input!$A$8:$HV$39,MATCH(BL$21,Input!$A$6:$HV$6,0),FALSE),0)*$D189</f>
        <v>0</v>
      </c>
      <c r="BM189" s="1">
        <f>+IF($E189=BM$22,VLOOKUP($C189,Input!$A$8:$HV$39,MATCH(BM$21,Input!$A$6:$HV$6,0),FALSE),0)*$D189</f>
        <v>0</v>
      </c>
      <c r="BN189" s="1">
        <f>+IF($E189=BN$22,VLOOKUP($C189,Input!$A$8:$HV$39,MATCH(BN$21,Input!$A$6:$HV$6,0),FALSE),0)*$D189</f>
        <v>0</v>
      </c>
      <c r="BO189" s="1">
        <f>+IF($E189=BO$22,VLOOKUP($C189,Input!$A$8:$HV$39,MATCH(BO$21,Input!$A$6:$HV$6,0),FALSE),0)*$D189</f>
        <v>0</v>
      </c>
      <c r="BP189" s="1">
        <f>+IF($E189=BP$22,VLOOKUP($C189,Input!$A$8:$HV$39,MATCH(BP$21,Input!$A$6:$HV$6,0),FALSE),0)*$D189</f>
        <v>0</v>
      </c>
      <c r="BQ189" s="1">
        <f>+IF($E189=BQ$22,VLOOKUP($C189,Input!$A$8:$HV$39,MATCH(BQ$21,Input!$A$6:$HV$6,0),FALSE),0)*$D189</f>
        <v>0</v>
      </c>
      <c r="BR189" s="1">
        <f>+IF($E189=BR$22,VLOOKUP($C189,Input!$A$8:$HV$39,MATCH(BR$21,Input!$A$6:$HV$6,0),FALSE),0)*$D189</f>
        <v>0</v>
      </c>
      <c r="BS189" s="1">
        <f>+IF($E189=BS$22,VLOOKUP($C189,Input!$A$8:$HV$39,MATCH(BS$21,Input!$A$6:$HV$6,0),FALSE),0)*$D189</f>
        <v>0</v>
      </c>
      <c r="BT189" s="1">
        <f>+IF($E189=BT$22,VLOOKUP($C189,Input!$A$8:$HV$39,MATCH(BT$21,Input!$A$6:$HV$6,0),FALSE),0)*$D189</f>
        <v>0</v>
      </c>
      <c r="BU189" s="1">
        <f>+IF($E189=BU$22,VLOOKUP($C189,Input!$A$8:$HV$39,MATCH(BU$21,Input!$A$6:$HV$6,0),FALSE),0)*$D189</f>
        <v>0</v>
      </c>
      <c r="BV189" s="1">
        <f>+IF($E189=BV$22,VLOOKUP($C189,Input!$A$8:$HV$39,MATCH(BV$21,Input!$A$6:$HV$6,0),FALSE),0)*$D189</f>
        <v>0</v>
      </c>
      <c r="BW189" s="1">
        <f>+IF($E189=BW$22,VLOOKUP($C189,Input!$A$8:$HV$39,MATCH(BW$21,Input!$A$6:$HV$6,0),FALSE),0)*$D189</f>
        <v>0</v>
      </c>
      <c r="BX189" s="1">
        <f>+IF($E189=BX$22,VLOOKUP($C189,Input!$A$8:$HV$39,MATCH(BX$21,Input!$A$6:$HV$6,0),FALSE),0)*$D189</f>
        <v>0</v>
      </c>
      <c r="BY189" s="1">
        <f>+IF($E189=BY$22,VLOOKUP($C189,Input!$A$8:$HV$39,MATCH(BY$21,Input!$A$6:$HV$6,0),FALSE),0)*$D189</f>
        <v>0</v>
      </c>
      <c r="BZ189" s="1">
        <f>+IF($E189=BZ$22,VLOOKUP($C189,Input!$A$8:$HV$39,MATCH(BZ$21,Input!$A$6:$HV$6,0),FALSE),0)*$D189</f>
        <v>0</v>
      </c>
      <c r="CA189" s="1">
        <f>+IF($E189=CA$22,VLOOKUP($C189,Input!$A$8:$HV$39,MATCH(CA$21,Input!$A$6:$HV$6,0),FALSE),0)*$D189</f>
        <v>0</v>
      </c>
      <c r="CB189" s="1">
        <f>+IF($E189=CB$22,VLOOKUP($C189,Input!$A$8:$HV$39,MATCH(CB$21,Input!$A$6:$HV$6,0),FALSE),0)*$D189</f>
        <v>0</v>
      </c>
      <c r="CC189" s="1">
        <f>+IF($E189=CC$22,VLOOKUP($C189,Input!$A$8:$HV$39,MATCH(CC$21,Input!$A$6:$HV$6,0),FALSE),0)*$D189</f>
        <v>0</v>
      </c>
      <c r="CE189" t="str">
        <f>VLOOKUP($C189,Input!$A$8:$HV$39,MATCH(CE$21,Input!$A$6:$HV$6,0),FALSE)</f>
        <v>Engine Rebuild @ 7 Yr</v>
      </c>
      <c r="CF189" s="1">
        <f>IF($E189+$I189+$D$7&lt;=CF$22,0,IF(CF$22-$D$7&gt;=$E189,IF(COUNTIF($KZ189:LP189,"&gt;0")&gt;0,VLOOKUP($C189,Input!$A$8:$HV$21,MATCH($CE$21+COUNTIF($KZ189:LP189,"&gt;0"),Input!$A$6:$HV$6,0),FALSE),0),0))*$D189</f>
        <v>0</v>
      </c>
      <c r="CG189" s="1">
        <f>IF($E189+$I189+$D$7&lt;=CG$22,0,IF(CG$22-$D$7&gt;=$E189,IF(COUNTIF($KZ189:LQ189,"&gt;0")&gt;0,VLOOKUP($C189,Input!$A$8:$HV$21,MATCH($CE$21+COUNTIF($KZ189:LQ189,"&gt;0"),Input!$A$6:$HV$6,0),FALSE),0),0))*$D189</f>
        <v>0</v>
      </c>
      <c r="CH189" s="1">
        <f>IF($E189+$I189+$D$7&lt;=CH$22,0,IF(CH$22-$D$7&gt;=$E189,IF(COUNTIF($KZ189:LR189,"&gt;0")&gt;0,VLOOKUP($C189,Input!$A$8:$HV$21,MATCH($CE$21+COUNTIF($KZ189:LR189,"&gt;0"),Input!$A$6:$HV$6,0),FALSE),0),0))*$D189</f>
        <v>0</v>
      </c>
      <c r="CI189" s="1">
        <f>IF($E189+$I189+$D$7&lt;=CI$22,0,IF(CI$22-$D$7&gt;=$E189,IF(COUNTIF($KZ189:LS189,"&gt;0")&gt;0,VLOOKUP($C189,Input!$A$8:$HV$21,MATCH($CE$21+COUNTIF($KZ189:LS189,"&gt;0"),Input!$A$6:$HV$6,0),FALSE),0),0))*$D189</f>
        <v>0</v>
      </c>
      <c r="CJ189" s="1">
        <f>IF($E189+$I189+$D$7&lt;=CJ$22,0,IF(CJ$22-$D$7&gt;=$E189,IF(COUNTIF($KZ189:LT189,"&gt;0")&gt;0,VLOOKUP($C189,Input!$A$8:$HV$21,MATCH($CE$21+COUNTIF($KZ189:LT189,"&gt;0"),Input!$A$6:$HV$6,0),FALSE),0),0))*$D189</f>
        <v>0</v>
      </c>
      <c r="CK189" s="1">
        <f>IF($E189+$I189+$D$7&lt;=CK$22,0,IF(CK$22-$D$7&gt;=$E189,IF(COUNTIF($KZ189:LU189,"&gt;0")&gt;0,VLOOKUP($C189,Input!$A$8:$HV$21,MATCH($CE$21+COUNTIF($KZ189:LU189,"&gt;0"),Input!$A$6:$HV$6,0),FALSE),0),0))*$D189</f>
        <v>0</v>
      </c>
      <c r="CL189" s="1">
        <f>IF($E189+$I189+$D$7&lt;=CL$22,0,IF(CL$22-$D$7&gt;=$E189,IF(COUNTIF($KZ189:LV189,"&gt;0")&gt;0,VLOOKUP($C189,Input!$A$8:$HV$21,MATCH($CE$21+COUNTIF($KZ189:LV189,"&gt;0"),Input!$A$6:$HV$6,0),FALSE),0),0))*$D189</f>
        <v>0</v>
      </c>
      <c r="CM189" s="1">
        <f>IF($E189+$I189+$D$7&lt;=CM$22,0,IF(CM$22-$D$7&gt;=$E189,IF(COUNTIF($KZ189:LW189,"&gt;0")&gt;0,VLOOKUP($C189,Input!$A$8:$HV$21,MATCH($CE$21+COUNTIF($KZ189:LW189,"&gt;0"),Input!$A$6:$HV$6,0),FALSE),0),0))*$D189</f>
        <v>0</v>
      </c>
      <c r="CN189" s="1">
        <f>IF($E189+$I189+$D$7&lt;=CN$22,0,IF(CN$22-$D$7&gt;=$E189,IF(COUNTIF($KZ189:LX189,"&gt;0")&gt;0,VLOOKUP($C189,Input!$A$8:$HV$21,MATCH($CE$21+COUNTIF($KZ189:LX189,"&gt;0"),Input!$A$6:$HV$6,0),FALSE),0),0))*$D189</f>
        <v>0</v>
      </c>
      <c r="CO189" s="1">
        <f>IF($E189+$I189+$D$7&lt;=CO$22,0,IF(CO$22-$D$7&gt;=$E189,IF(COUNTIF($KZ189:LY189,"&gt;0")&gt;0,VLOOKUP($C189,Input!$A$8:$HV$21,MATCH($CE$21+COUNTIF($KZ189:LY189,"&gt;0"),Input!$A$6:$HV$6,0),FALSE),0),0))*$D189</f>
        <v>0</v>
      </c>
      <c r="CP189" s="1">
        <f>IF($E189+$I189+$D$7&lt;=CP$22,0,IF(CP$22-$D$7&gt;=$E189,IF(COUNTIF($KZ189:LZ189,"&gt;0")&gt;0,VLOOKUP($C189,Input!$A$8:$HV$21,MATCH($CE$21+COUNTIF($KZ189:LZ189,"&gt;0"),Input!$A$6:$HV$6,0),FALSE),0),0))*$D189</f>
        <v>0</v>
      </c>
      <c r="CQ189" s="1">
        <f>IF($E189+$I189+$D$7&lt;=CQ$22,0,IF(CQ$22-$D$7&gt;=$E189,IF(COUNTIF($KZ189:MA189,"&gt;0")&gt;0,VLOOKUP($C189,Input!$A$8:$HV$21,MATCH($CE$21+COUNTIF($KZ189:MA189,"&gt;0"),Input!$A$6:$HV$6,0),FALSE),0),0))*$D189</f>
        <v>0</v>
      </c>
      <c r="CR189" s="1">
        <f>IF($E189+$I189+$D$7&lt;=CR$22,0,IF(CR$22-$D$7&gt;=$E189,IF(COUNTIF($KZ189:MB189,"&gt;0")&gt;0,VLOOKUP($C189,Input!$A$8:$HV$21,MATCH($CE$21+COUNTIF($KZ189:MB189,"&gt;0"),Input!$A$6:$HV$6,0),FALSE),0),0))*$D189</f>
        <v>0</v>
      </c>
      <c r="CS189" s="1">
        <f>IF($E189+$I189+$D$7&lt;=CS$22,0,IF(CS$22-$D$7&gt;=$E189,IF(COUNTIF($KZ189:MC189,"&gt;0")&gt;0,VLOOKUP($C189,Input!$A$8:$HV$21,MATCH($CE$21+COUNTIF($KZ189:MC189,"&gt;0"),Input!$A$6:$HV$6,0),FALSE),0),0))*$D189</f>
        <v>0</v>
      </c>
      <c r="CT189" s="1">
        <f>IF($E189+$I189+$D$7&lt;=CT$22,0,IF(CT$22-$D$7&gt;=$E189,IF(COUNTIF($KZ189:MD189,"&gt;0")&gt;0,VLOOKUP($C189,Input!$A$8:$HV$21,MATCH($CE$21+COUNTIF($KZ189:MD189,"&gt;0"),Input!$A$6:$HV$6,0),FALSE),0),0))*$D189</f>
        <v>0</v>
      </c>
      <c r="CU189" s="1">
        <f>IF($E189+$I189+$D$7&lt;=CU$22,0,IF(CU$22-$D$7&gt;=$E189,IF(COUNTIF($KZ189:ME189,"&gt;0")&gt;0,VLOOKUP($C189,Input!$A$8:$HV$21,MATCH($CE$21+COUNTIF($KZ189:ME189,"&gt;0"),Input!$A$6:$HV$6,0),FALSE),0),0))*$D189</f>
        <v>0</v>
      </c>
      <c r="CV189" s="1">
        <f>IF($E189+$I189+$D$7&lt;=CV$22,0,IF(CV$22-$D$7&gt;=$E189,IF(COUNTIF($KZ189:MF189,"&gt;0")&gt;0,VLOOKUP($C189,Input!$A$8:$HV$21,MATCH($CE$21+COUNTIF($KZ189:MF189,"&gt;0"),Input!$A$6:$HV$6,0),FALSE),0),0))*$D189</f>
        <v>0</v>
      </c>
      <c r="CW189" s="1">
        <f>IF($E189+$I189+$D$7&lt;=CW$22,0,IF(CW$22-$D$7&gt;=$E189,IF(COUNTIF($KZ189:MG189,"&gt;0")&gt;0,VLOOKUP($C189,Input!$A$8:$HV$21,MATCH($CE$21+COUNTIF($KZ189:MG189,"&gt;0"),Input!$A$6:$HV$6,0),FALSE),0),0))*$D189</f>
        <v>0</v>
      </c>
      <c r="CX189" s="1">
        <f>IF($E189+$I189+$D$7&lt;=CX$22,0,IF(CX$22-$D$7&gt;=$E189,IF(COUNTIF($KZ189:MH189,"&gt;0")&gt;0,VLOOKUP($C189,Input!$A$8:$HV$21,MATCH($CE$21+COUNTIF($KZ189:MH189,"&gt;0"),Input!$A$6:$HV$6,0),FALSE),0),0))*$D189</f>
        <v>0</v>
      </c>
      <c r="CY189" s="1">
        <f>IF($E189+$I189+$D$7&lt;=CY$22,0,IF(CY$22-$D$7&gt;=$E189,IF(COUNTIF($KZ189:MI189,"&gt;0")&gt;0,VLOOKUP($C189,Input!$A$8:$HV$21,MATCH($CE$21+COUNTIF($KZ189:MI189,"&gt;0"),Input!$A$6:$HV$6,0),FALSE),0),0))*$D189</f>
        <v>0</v>
      </c>
      <c r="CZ189" s="1">
        <f>IF($E189+$I189+$D$7&lt;=CZ$22,0,IF(CZ$22-$D$7&gt;=$E189,IF(COUNTIF($KZ189:MJ189,"&gt;0")&gt;0,VLOOKUP($C189,Input!$A$8:$HV$21,MATCH($CE$21+COUNTIF($KZ189:MJ189,"&gt;0"),Input!$A$6:$HV$6,0),FALSE),0),0))*$D189</f>
        <v>0</v>
      </c>
      <c r="DA189" s="1">
        <f>IF($E189+$I189+$D$7&lt;=DA$22,0,IF(DA$22-$D$7&gt;=$E189,IF(COUNTIF($KZ189:MK189,"&gt;0")&gt;0,VLOOKUP($C189,Input!$A$8:$HV$21,MATCH($CE$21+COUNTIF($KZ189:MK189,"&gt;0"),Input!$A$6:$HV$6,0),FALSE),0),0))*$D189</f>
        <v>0</v>
      </c>
      <c r="DB189" s="1">
        <f>IF($E189+$I189+$D$7&lt;=DB$22,0,IF(DB$22-$D$7&gt;=$E189,IF(COUNTIF($KZ189:ML189,"&gt;0")&gt;0,VLOOKUP($C189,Input!$A$8:$HV$21,MATCH($CE$21+COUNTIF($KZ189:ML189,"&gt;0"),Input!$A$6:$HV$6,0),FALSE),0),0))*$D189</f>
        <v>0</v>
      </c>
      <c r="DC189" s="1">
        <f>IF($E189+$I189+$D$7&lt;=DC$22,0,IF(DC$22-$D$7&gt;=$E189,IF(COUNTIF($KZ189:MM189,"&gt;0")&gt;0,VLOOKUP($C189,Input!$A$8:$HV$21,MATCH($CE$21+COUNTIF($KZ189:MM189,"&gt;0"),Input!$A$6:$HV$6,0),FALSE),0),0))*$D189</f>
        <v>0</v>
      </c>
      <c r="DD189" s="1">
        <f>IF($E189+$I189+$D$7&lt;=DD$22,0,IF(DD$22-$D$7&gt;=$E189,IF(COUNTIF($KZ189:MN189,"&gt;0")&gt;0,VLOOKUP($C189,Input!$A$8:$HV$21,MATCH($CE$21+COUNTIF($KZ189:MN189,"&gt;0"),Input!$A$6:$HV$6,0),FALSE),0),0))*$D189</f>
        <v>0</v>
      </c>
      <c r="DE189" s="1">
        <f>IF($E189+$I189+$D$7&lt;=DE$22,0,IF(DE$22-$D$7&gt;=$E189,IF(COUNTIF($KZ189:MO189,"&gt;0")&gt;0,VLOOKUP($C189,Input!$A$8:$HV$21,MATCH($CE$21+COUNTIF($KZ189:MO189,"&gt;0"),Input!$A$6:$HV$6,0),FALSE),0),0))*$D189</f>
        <v>0</v>
      </c>
      <c r="DF189" s="1">
        <f>IF($E189+$I189+$D$7&lt;=DF$22,0,IF(DF$22-$D$7&gt;=$E189,IF(COUNTIF($KZ189:MP189,"&gt;0")&gt;0,VLOOKUP($C189,Input!$A$8:$HV$21,MATCH($CE$21+COUNTIF($KZ189:MP189,"&gt;0"),Input!$A$6:$HV$6,0),FALSE),0),0))*$D189</f>
        <v>0</v>
      </c>
      <c r="DG189" s="1">
        <f>IF($E189+$I189+$D$7&lt;=DG$22,0,IF(DG$22-$D$7&gt;=$E189,IF(COUNTIF($KZ189:MQ189,"&gt;0")&gt;0,VLOOKUP($C189,Input!$A$8:$HV$21,MATCH($CE$21+COUNTIF($KZ189:MQ189,"&gt;0"),Input!$A$6:$HV$6,0),FALSE),0),0))*$D189</f>
        <v>0</v>
      </c>
      <c r="DH189" s="1">
        <f>IF($E189+$I189+$D$7&lt;=DH$22,0,IF(DH$22-$D$7&gt;=$E189,IF(COUNTIF($KZ189:MR189,"&gt;0")&gt;0,VLOOKUP($C189,Input!$A$8:$HV$21,MATCH($CE$21+COUNTIF($KZ189:MR189,"&gt;0"),Input!$A$6:$HV$6,0),FALSE),0),0))*$D189</f>
        <v>0</v>
      </c>
      <c r="DI189" s="1">
        <f>IF($E189+$I189+$D$7&lt;=DI$22,0,IF(DI$22-$D$7&gt;=$E189,IF(COUNTIF($KZ189:MS189,"&gt;0")&gt;0,VLOOKUP($C189,Input!$A$8:$HV$21,MATCH($CE$21+COUNTIF($KZ189:MS189,"&gt;0"),Input!$A$6:$HV$6,0),FALSE),0),0))*$D189</f>
        <v>0</v>
      </c>
      <c r="DJ189" s="1">
        <f>IF($E189+$I189+$D$7&lt;=DJ$22,0,IF(DJ$22-$D$7&gt;=$E189,IF(COUNTIF($KZ189:MT189,"&gt;0")&gt;0,VLOOKUP($C189,Input!$A$8:$HV$21,MATCH($CE$21+COUNTIF($KZ189:MT189,"&gt;0"),Input!$A$6:$HV$6,0),FALSE),0),0))*$D189</f>
        <v>0</v>
      </c>
      <c r="DK189" s="1">
        <f>IF($E189+$I189+$D$7&lt;=DK$22,0,IF(DK$22-$D$7&gt;=$E189,IF(COUNTIF($KZ189:MU189,"&gt;0")&gt;0,VLOOKUP($C189,Input!$A$8:$HV$21,MATCH($CE$21+COUNTIF($KZ189:MU189,"&gt;0"),Input!$A$6:$HV$6,0),FALSE),0),0))*$D189</f>
        <v>0</v>
      </c>
      <c r="DL189" s="1">
        <f>IF($E189+$I189+$D$7&lt;=DL$22,0,IF(DL$22-$D$7&gt;=$E189,IF(COUNTIF($KZ189:MV189,"&gt;0")&gt;0,VLOOKUP($C189,Input!$A$8:$HV$21,MATCH($CE$21+COUNTIF($KZ189:MV189,"&gt;0"),Input!$A$6:$HV$6,0),FALSE),0),0))*$D189</f>
        <v>0</v>
      </c>
      <c r="DM189" s="1">
        <f>IF($E189+$I189+$D$7&lt;=DM$22,0,IF(DM$22-$D$7&gt;=$E189,IF(COUNTIF($KZ189:MW189,"&gt;0")&gt;0,VLOOKUP($C189,Input!$A$8:$HV$21,MATCH($CE$21+COUNTIF($KZ189:MW189,"&gt;0"),Input!$A$6:$HV$6,0),FALSE),0),0))*$D189</f>
        <v>0</v>
      </c>
      <c r="DN189" s="1">
        <f>IF($E189+$I189+$D$7&lt;=DN$22,0,IF(DN$22-$D$7&gt;=$E189,IF(COUNTIF($KZ189:MX189,"&gt;0")&gt;0,VLOOKUP($C189,Input!$A$8:$HV$21,MATCH($CE$21+COUNTIF($KZ189:MX189,"&gt;0"),Input!$A$6:$HV$6,0),FALSE),0),0))*$D189</f>
        <v>0</v>
      </c>
      <c r="DP189" t="str">
        <f>+VLOOKUP($C189,Input!$A$8:$GZ$39,MATCH(DP$21,Input!$A$6:$GZ$6,0),FALSE)</f>
        <v>Bus Maintenance at 0.85/mile</v>
      </c>
      <c r="DQ189" s="1">
        <f>IF($E189+$I189+$D$7&lt;=DQ$22,0,IF(DQ$22-$D$7&gt;=$E189,IF(COUNTIF($KZ189:LP189,"&gt;0")&gt;0,VLOOKUP($C189,Input!$A$8:$HV$21,MATCH($DP$21+COUNTIF($KZ189:LP189,"&gt;0"),Input!$A$6:$HV$6,0),FALSE),0),0))*$D189*$F189</f>
        <v>0</v>
      </c>
      <c r="DR189" s="1">
        <f>IF($E189+$I189+$D$7&lt;=DR$22,0,IF(DR$22-$D$7&gt;=$E189,IF(COUNTIF($KZ189:LQ189,"&gt;0")&gt;0,VLOOKUP($C189,Input!$A$8:$HV$21,MATCH($DP$21+COUNTIF($KZ189:LQ189,"&gt;0"),Input!$A$6:$HV$6,0),FALSE),0),0))*$D189*$F189</f>
        <v>0</v>
      </c>
      <c r="DS189" s="1">
        <f>IF($E189+$I189+$D$7&lt;=DS$22,0,IF(DS$22-$D$7&gt;=$E189,IF(COUNTIF($KZ189:LR189,"&gt;0")&gt;0,VLOOKUP($C189,Input!$A$8:$HV$21,MATCH($DP$21+COUNTIF($KZ189:LR189,"&gt;0"),Input!$A$6:$HV$6,0),FALSE),0),0))*$D189*$F189</f>
        <v>0</v>
      </c>
      <c r="DT189" s="1">
        <f>IF($E189+$I189+$D$7&lt;=DT$22,0,IF(DT$22-$D$7&gt;=$E189,IF(COUNTIF($KZ189:LS189,"&gt;0")&gt;0,VLOOKUP($C189,Input!$A$8:$HV$21,MATCH($DP$21+COUNTIF($KZ189:LS189,"&gt;0"),Input!$A$6:$HV$6,0),FALSE),0),0))*$D189*$F189</f>
        <v>0</v>
      </c>
      <c r="DU189" s="1">
        <f>IF($E189+$I189+$D$7&lt;=DU$22,0,IF(DU$22-$D$7&gt;=$E189,IF(COUNTIF($KZ189:LT189,"&gt;0")&gt;0,VLOOKUP($C189,Input!$A$8:$HV$21,MATCH($DP$21+COUNTIF($KZ189:LT189,"&gt;0"),Input!$A$6:$HV$6,0),FALSE),0),0))*$D189*$F189</f>
        <v>0</v>
      </c>
      <c r="DV189" s="1">
        <f>IF($E189+$I189+$D$7&lt;=DV$22,0,IF(DV$22-$D$7&gt;=$E189,IF(COUNTIF($KZ189:LU189,"&gt;0")&gt;0,VLOOKUP($C189,Input!$A$8:$HV$21,MATCH($DP$21+COUNTIF($KZ189:LU189,"&gt;0"),Input!$A$6:$HV$6,0),FALSE),0),0))*$D189*$F189</f>
        <v>0</v>
      </c>
      <c r="DW189" s="1">
        <f>IF($E189+$I189+$D$7&lt;=DW$22,0,IF(DW$22-$D$7&gt;=$E189,IF(COUNTIF($KZ189:LV189,"&gt;0")&gt;0,VLOOKUP($C189,Input!$A$8:$HV$21,MATCH($DP$21+COUNTIF($KZ189:LV189,"&gt;0"),Input!$A$6:$HV$6,0),FALSE),0),0))*$D189*$F189</f>
        <v>0</v>
      </c>
      <c r="DX189" s="1">
        <f>IF($E189+$I189+$D$7&lt;=DX$22,0,IF(DX$22-$D$7&gt;=$E189,IF(COUNTIF($KZ189:LW189,"&gt;0")&gt;0,VLOOKUP($C189,Input!$A$8:$HV$21,MATCH($DP$21+COUNTIF($KZ189:LW189,"&gt;0"),Input!$A$6:$HV$6,0),FALSE),0),0))*$D189*$F189</f>
        <v>0</v>
      </c>
      <c r="DY189" s="1">
        <f>IF($E189+$I189+$D$7&lt;=DY$22,0,IF(DY$22-$D$7&gt;=$E189,IF(COUNTIF($KZ189:LX189,"&gt;0")&gt;0,VLOOKUP($C189,Input!$A$8:$HV$21,MATCH($DP$21+COUNTIF($KZ189:LX189,"&gt;0"),Input!$A$6:$HV$6,0),FALSE),0),0))*$D189*$F189</f>
        <v>0</v>
      </c>
      <c r="DZ189" s="1">
        <f>IF($E189+$I189+$D$7&lt;=DZ$22,0,IF(DZ$22-$D$7&gt;=$E189,IF(COUNTIF($KZ189:LY189,"&gt;0")&gt;0,VLOOKUP($C189,Input!$A$8:$HV$21,MATCH($DP$21+COUNTIF($KZ189:LY189,"&gt;0"),Input!$A$6:$HV$6,0),FALSE),0),0))*$D189*$F189</f>
        <v>0</v>
      </c>
      <c r="EA189" s="1">
        <f>IF($E189+$I189+$D$7&lt;=EA$22,0,IF(EA$22-$D$7&gt;=$E189,IF(COUNTIF($KZ189:LZ189,"&gt;0")&gt;0,VLOOKUP($C189,Input!$A$8:$HV$21,MATCH($DP$21+COUNTIF($KZ189:LZ189,"&gt;0"),Input!$A$6:$HV$6,0),FALSE),0),0))*$D189*$F189</f>
        <v>0</v>
      </c>
      <c r="EB189" s="1">
        <f>IF($E189+$I189+$D$7&lt;=EB$22,0,IF(EB$22-$D$7&gt;=$E189,IF(COUNTIF($KZ189:MA189,"&gt;0")&gt;0,VLOOKUP($C189,Input!$A$8:$HV$21,MATCH($DP$21+COUNTIF($KZ189:MA189,"&gt;0"),Input!$A$6:$HV$6,0),FALSE),0),0))*$D189*$F189</f>
        <v>0</v>
      </c>
      <c r="EC189" s="1">
        <f>IF($E189+$I189+$D$7&lt;=EC$22,0,IF(EC$22-$D$7&gt;=$E189,IF(COUNTIF($KZ189:MB189,"&gt;0")&gt;0,VLOOKUP($C189,Input!$A$8:$HV$21,MATCH($DP$21+COUNTIF($KZ189:MB189,"&gt;0"),Input!$A$6:$HV$6,0),FALSE),0),0))*$D189*$F189</f>
        <v>0</v>
      </c>
      <c r="ED189" s="1">
        <f>IF($E189+$I189+$D$7&lt;=ED$22,0,IF(ED$22-$D$7&gt;=$E189,IF(COUNTIF($KZ189:MC189,"&gt;0")&gt;0,VLOOKUP($C189,Input!$A$8:$HV$21,MATCH($DP$21+COUNTIF($KZ189:MC189,"&gt;0"),Input!$A$6:$HV$6,0),FALSE),0),0))*$D189*$F189</f>
        <v>0</v>
      </c>
      <c r="EE189" s="1">
        <f>IF($E189+$I189+$D$7&lt;=EE$22,0,IF(EE$22-$D$7&gt;=$E189,IF(COUNTIF($KZ189:MD189,"&gt;0")&gt;0,VLOOKUP($C189,Input!$A$8:$HV$21,MATCH($DP$21+COUNTIF($KZ189:MD189,"&gt;0"),Input!$A$6:$HV$6,0),FALSE),0),0))*$D189*$F189</f>
        <v>0</v>
      </c>
      <c r="EF189" s="1">
        <f>IF($E189+$I189+$D$7&lt;=EF$22,0,IF(EF$22-$D$7&gt;=$E189,IF(COUNTIF($KZ189:ME189,"&gt;0")&gt;0,VLOOKUP($C189,Input!$A$8:$HV$21,MATCH($DP$21+COUNTIF($KZ189:ME189,"&gt;0"),Input!$A$6:$HV$6,0),FALSE),0),0))*$D189*$F189</f>
        <v>0</v>
      </c>
      <c r="EG189" s="1">
        <f>IF($E189+$I189+$D$7&lt;=EG$22,0,IF(EG$22-$D$7&gt;=$E189,IF(COUNTIF($KZ189:MF189,"&gt;0")&gt;0,VLOOKUP($C189,Input!$A$8:$HV$21,MATCH($DP$21+COUNTIF($KZ189:MF189,"&gt;0"),Input!$A$6:$HV$6,0),FALSE),0),0))*$D189*$F189</f>
        <v>0</v>
      </c>
      <c r="EH189" s="1">
        <f>IF($E189+$I189+$D$7&lt;=EH$22,0,IF(EH$22-$D$7&gt;=$E189,IF(COUNTIF($KZ189:MG189,"&gt;0")&gt;0,VLOOKUP($C189,Input!$A$8:$HV$21,MATCH($DP$21+COUNTIF($KZ189:MG189,"&gt;0"),Input!$A$6:$HV$6,0),FALSE),0),0))*$D189*$F189</f>
        <v>0</v>
      </c>
      <c r="EI189" s="1">
        <f>IF($E189+$I189+$D$7&lt;=EI$22,0,IF(EI$22-$D$7&gt;=$E189,IF(COUNTIF($KZ189:MH189,"&gt;0")&gt;0,VLOOKUP($C189,Input!$A$8:$HV$21,MATCH($DP$21+COUNTIF($KZ189:MH189,"&gt;0"),Input!$A$6:$HV$6,0),FALSE),0),0))*$D189*$F189</f>
        <v>0</v>
      </c>
      <c r="EJ189" s="1">
        <f>IF($E189+$I189+$D$7&lt;=EJ$22,0,IF(EJ$22-$D$7&gt;=$E189,IF(COUNTIF($KZ189:MI189,"&gt;0")&gt;0,VLOOKUP($C189,Input!$A$8:$HV$21,MATCH($DP$21+COUNTIF($KZ189:MI189,"&gt;0"),Input!$A$6:$HV$6,0),FALSE),0),0))*$D189*$F189</f>
        <v>0</v>
      </c>
      <c r="EK189" s="1">
        <f>IF($E189+$I189+$D$7&lt;=EK$22,0,IF(EK$22-$D$7&gt;=$E189,IF(COUNTIF($KZ189:MJ189,"&gt;0")&gt;0,VLOOKUP($C189,Input!$A$8:$HV$21,MATCH($DP$21+COUNTIF($KZ189:MJ189,"&gt;0"),Input!$A$6:$HV$6,0),FALSE),0),0))*$D189*$F189</f>
        <v>0</v>
      </c>
      <c r="EL189" s="1">
        <f>IF($E189+$I189+$D$7&lt;=EL$22,0,IF(EL$22-$D$7&gt;=$E189,IF(COUNTIF($KZ189:MK189,"&gt;0")&gt;0,VLOOKUP($C189,Input!$A$8:$HV$21,MATCH($DP$21+COUNTIF($KZ189:MK189,"&gt;0"),Input!$A$6:$HV$6,0),FALSE),0),0))*$D189*$F189</f>
        <v>0</v>
      </c>
      <c r="EM189" s="1">
        <f>IF($E189+$I189+$D$7&lt;=EM$22,0,IF(EM$22-$D$7&gt;=$E189,IF(COUNTIF($KZ189:ML189,"&gt;0")&gt;0,VLOOKUP($C189,Input!$A$8:$HV$21,MATCH($DP$21+COUNTIF($KZ189:ML189,"&gt;0"),Input!$A$6:$HV$6,0),FALSE),0),0))*$D189*$F189</f>
        <v>0</v>
      </c>
      <c r="EN189" s="1">
        <f>IF($E189+$I189+$D$7&lt;=EN$22,0,IF(EN$22-$D$7&gt;=$E189,IF(COUNTIF($KZ189:MM189,"&gt;0")&gt;0,VLOOKUP($C189,Input!$A$8:$HV$21,MATCH($DP$21+COUNTIF($KZ189:MM189,"&gt;0"),Input!$A$6:$HV$6,0),FALSE),0),0))*$D189*$F189</f>
        <v>0</v>
      </c>
      <c r="EO189" s="1">
        <f>IF($E189+$I189+$D$7&lt;=EO$22,0,IF(EO$22-$D$7&gt;=$E189,IF(COUNTIF($KZ189:MN189,"&gt;0")&gt;0,VLOOKUP($C189,Input!$A$8:$HV$21,MATCH($DP$21+COUNTIF($KZ189:MN189,"&gt;0"),Input!$A$6:$HV$6,0),FALSE),0),0))*$D189*$F189</f>
        <v>0</v>
      </c>
      <c r="EP189" s="1">
        <f>IF($E189+$I189+$D$7&lt;=EP$22,0,IF(EP$22-$D$7&gt;=$E189,IF(COUNTIF($KZ189:MO189,"&gt;0")&gt;0,VLOOKUP($C189,Input!$A$8:$HV$21,MATCH($DP$21+COUNTIF($KZ189:MO189,"&gt;0"),Input!$A$6:$HV$6,0),FALSE),0),0))*$D189*$F189</f>
        <v>0</v>
      </c>
      <c r="EQ189" s="1">
        <f>IF($E189+$I189+$D$7&lt;=EQ$22,0,IF(EQ$22-$D$7&gt;=$E189,IF(COUNTIF($KZ189:MP189,"&gt;0")&gt;0,VLOOKUP($C189,Input!$A$8:$HV$21,MATCH($DP$21+COUNTIF($KZ189:MP189,"&gt;0"),Input!$A$6:$HV$6,0),FALSE),0),0))*$D189*$F189</f>
        <v>0</v>
      </c>
      <c r="ER189" s="1">
        <f>IF($E189+$I189+$D$7&lt;=ER$22,0,IF(ER$22-$D$7&gt;=$E189,IF(COUNTIF($KZ189:MQ189,"&gt;0")&gt;0,VLOOKUP($C189,Input!$A$8:$HV$21,MATCH($DP$21+COUNTIF($KZ189:MQ189,"&gt;0"),Input!$A$6:$HV$6,0),FALSE),0),0))*$D189*$F189</f>
        <v>0</v>
      </c>
      <c r="ES189" s="1">
        <f>IF($E189+$I189+$D$7&lt;=ES$22,0,IF(ES$22-$D$7&gt;=$E189,IF(COUNTIF($KZ189:MR189,"&gt;0")&gt;0,VLOOKUP($C189,Input!$A$8:$HV$21,MATCH($DP$21+COUNTIF($KZ189:MR189,"&gt;0"),Input!$A$6:$HV$6,0),FALSE),0),0))*$D189*$F189</f>
        <v>0</v>
      </c>
      <c r="ET189" s="1">
        <f>IF($E189+$I189+$D$7&lt;=ET$22,0,IF(ET$22-$D$7&gt;=$E189,IF(COUNTIF($KZ189:MS189,"&gt;0")&gt;0,VLOOKUP($C189,Input!$A$8:$HV$21,MATCH($DP$21+COUNTIF($KZ189:MS189,"&gt;0"),Input!$A$6:$HV$6,0),FALSE),0),0))*$D189*$F189</f>
        <v>0</v>
      </c>
      <c r="EU189" s="1">
        <f>IF($E189+$I189+$D$7&lt;=EU$22,0,IF(EU$22-$D$7&gt;=$E189,IF(COUNTIF($KZ189:MT189,"&gt;0")&gt;0,VLOOKUP($C189,Input!$A$8:$HV$21,MATCH($DP$21+COUNTIF($KZ189:MT189,"&gt;0"),Input!$A$6:$HV$6,0),FALSE),0),0))*$D189*$F189</f>
        <v>0</v>
      </c>
      <c r="EV189" s="1">
        <f>IF($E189+$I189+$D$7&lt;=EV$22,0,IF(EV$22-$D$7&gt;=$E189,IF(COUNTIF($KZ189:MU189,"&gt;0")&gt;0,VLOOKUP($C189,Input!$A$8:$HV$21,MATCH($DP$21+COUNTIF($KZ189:MU189,"&gt;0"),Input!$A$6:$HV$6,0),FALSE),0),0))*$D189*$F189</f>
        <v>0</v>
      </c>
      <c r="EW189" s="1">
        <f>IF($E189+$I189+$D$7&lt;=EW$22,0,IF(EW$22-$D$7&gt;=$E189,IF(COUNTIF($KZ189:MV189,"&gt;0")&gt;0,VLOOKUP($C189,Input!$A$8:$HV$21,MATCH($DP$21+COUNTIF($KZ189:MV189,"&gt;0"),Input!$A$6:$HV$6,0),FALSE),0),0))*$D189*$F189</f>
        <v>0</v>
      </c>
      <c r="EX189" s="1">
        <f>IF($E189+$I189+$D$7&lt;=EX$22,0,IF(EX$22-$D$7&gt;=$E189,IF(COUNTIF($KZ189:MW189,"&gt;0")&gt;0,VLOOKUP($C189,Input!$A$8:$HV$21,MATCH($DP$21+COUNTIF($KZ189:MW189,"&gt;0"),Input!$A$6:$HV$6,0),FALSE),0),0))*$D189*$F189</f>
        <v>0</v>
      </c>
      <c r="EY189" s="1">
        <f>IF($E189+$I189+$D$7&lt;=EY$22,0,IF(EY$22-$D$7&gt;=$E189,IF(COUNTIF($KZ189:MX189,"&gt;0")&gt;0,VLOOKUP($C189,Input!$A$8:$HV$21,MATCH($DP$21+COUNTIF($KZ189:MX189,"&gt;0"),Input!$A$6:$HV$6,0),FALSE),0),0))*$D189*$F189</f>
        <v>0</v>
      </c>
      <c r="EZ189" s="1"/>
      <c r="FA189" t="str">
        <f>VLOOKUP($C189,Input!$A$8:$GZ$39,MATCH(FA$21,Input!$A$6:$GZ$6,0),FALSE)</f>
        <v>NA</v>
      </c>
      <c r="FB189">
        <f>IF((VLOOKUP($C189,Input!$A$8:$GZ$39,MATCH(FB$21,Input!$A$6:$GZ$6,0),FALSE))="Y",$D189/VLOOKUP($C189,Input!$A$8:$GZ$39,MATCH(FC$21,Input!$A$6:$GZ$6,0),FALSE),0)</f>
        <v>0</v>
      </c>
      <c r="FC189">
        <f>IF((VLOOKUP($C189,Input!$A$8:$GZ$39,MATCH(FB$21,Input!$A$6:$GZ$6,0),FALSE))="Y",0,IF((VLOOKUP($C189,Input!$A$8:$GZ$39,MATCH(FC$21,Input!$A$6:$GZ$6,0),FALSE))&gt;0,$D189/VLOOKUP($C189,Input!$A$8:$GZ$39,MATCH(FC$21,Input!$A$6:$GZ$6,0),FALSE),0))</f>
        <v>0</v>
      </c>
      <c r="FD189" s="1">
        <f>+IF($E189=FD$22,VLOOKUP($C189,Input!$A$8:$GZ$39,MATCH(FD$21,Input!$A$6:$GZ$6,0),FALSE),0)*IF(FD$110&gt;=MAX(FC$110:$FD$110),MIN((FD$110-MAX(FC$110:$FD$110)),(FD$110-FC$110)),0)+IF($E189=FD$22,VLOOKUP($C189,Input!$A$8:$GZ$39,MATCH(FD$21,Input!$A$6:$GZ$6,0),FALSE),0)*IF(FD$109&gt;=MAX(FC$109:$FD$109),MIN((FD$109-MAX(FC$109:$FD$109)),(FD$109-FC$109)),0)</f>
        <v>0</v>
      </c>
      <c r="FE189" s="1">
        <f>+IF($E189=FE$22,VLOOKUP($C189,Input!$A$8:$GZ$39,MATCH(FE$21,Input!$A$6:$GZ$6,0),FALSE),0)*IF(FE$110&gt;=MAX(FD$110:$FD$110),MIN((FE$110-MAX(FD$110:$FD$110)),(FE$110-FD$110)),0)+IF($E189=FE$22,VLOOKUP($C189,Input!$A$8:$GZ$39,MATCH(FE$21,Input!$A$6:$GZ$6,0),FALSE),0)*IF(FE$109&gt;=MAX(FD$109:$FD$109),MIN((FE$109-MAX(FD$109:$FD$109)),(FE$109-FD$109)),0)</f>
        <v>0</v>
      </c>
      <c r="FF189" s="1">
        <f>+IF($E189=FF$22,VLOOKUP($C189,Input!$A$8:$GZ$39,MATCH(FF$21,Input!$A$6:$GZ$6,0),FALSE),0)*IF(FF$110&gt;=MAX($FD$110:FE$110),MIN((FF$110-MAX($FD$110:FE$110)),(FF$110-FE$110)),0)+IF($E189=FF$22,VLOOKUP($C189,Input!$A$8:$GZ$39,MATCH(FF$21,Input!$A$6:$GZ$6,0),FALSE),0)*IF(FF$109&gt;=MAX($FD$109:FE$109),MIN((FF$109-MAX($FD$109:FE$109)),(FF$109-FE$109)),0)</f>
        <v>0</v>
      </c>
      <c r="FG189" s="1">
        <f>+IF($E189=FG$22,VLOOKUP($C189,Input!$A$8:$GZ$39,MATCH(FG$21,Input!$A$6:$GZ$6,0),FALSE),0)*IF(FG$110&gt;=MAX($FD$110:FF$110),MIN((FG$110-MAX($FD$110:FF$110)),(FG$110-FF$110)),0)+IF($E189=FG$22,VLOOKUP($C189,Input!$A$8:$GZ$39,MATCH(FG$21,Input!$A$6:$GZ$6,0),FALSE),0)*IF(FG$109&gt;=MAX($FD$109:FF$109),MIN((FG$109-MAX($FD$109:FF$109)),(FG$109-FF$109)),0)</f>
        <v>0</v>
      </c>
      <c r="FH189" s="1">
        <f>+IF($E189=FH$22,VLOOKUP($C189,Input!$A$8:$GZ$39,MATCH(FH$21,Input!$A$6:$GZ$6,0),FALSE),0)*IF(FH$110&gt;=MAX($FD$110:FG$110),MIN((FH$110-MAX($FD$110:FG$110)),(FH$110-FG$110)),0)+IF($E189=FH$22,VLOOKUP($C189,Input!$A$8:$GZ$39,MATCH(FH$21,Input!$A$6:$GZ$6,0),FALSE),0)*IF(FH$109&gt;=MAX($FD$109:FG$109),MIN((FH$109-MAX($FD$109:FG$109)),(FH$109-FG$109)),0)</f>
        <v>0</v>
      </c>
      <c r="FI189" s="1">
        <f>+IF($E189=FI$22,VLOOKUP($C189,Input!$A$8:$GZ$39,MATCH(FI$21,Input!$A$6:$GZ$6,0),FALSE),0)*IF(FI$110&gt;=MAX($FD$110:FH$110),MIN((FI$110-MAX($FD$110:FH$110)),(FI$110-FH$110)),0)+IF($E189=FI$22,VLOOKUP($C189,Input!$A$8:$GZ$39,MATCH(FI$21,Input!$A$6:$GZ$6,0),FALSE),0)*IF(FI$109&gt;=MAX($FD$109:FH$109),MIN((FI$109-MAX($FD$109:FH$109)),(FI$109-FH$109)),0)</f>
        <v>0</v>
      </c>
      <c r="FJ189" s="1">
        <f>+IF($E189=FJ$22,VLOOKUP($C189,Input!$A$8:$GZ$39,MATCH(FJ$21,Input!$A$6:$GZ$6,0),FALSE),0)*IF(FJ$110&gt;=MAX($FD$110:FI$110),MIN((FJ$110-MAX($FD$110:FI$110)),(FJ$110-FI$110)),0)+IF($E189=FJ$22,VLOOKUP($C189,Input!$A$8:$GZ$39,MATCH(FJ$21,Input!$A$6:$GZ$6,0),FALSE),0)*IF(FJ$109&gt;=MAX($FD$109:FI$109),MIN((FJ$109-MAX($FD$109:FI$109)),(FJ$109-FI$109)),0)</f>
        <v>0</v>
      </c>
      <c r="FK189" s="1">
        <f>+IF($E189=FK$22,VLOOKUP($C189,Input!$A$8:$GZ$39,MATCH(FK$21,Input!$A$6:$GZ$6,0),FALSE),0)*IF(FK$110&gt;=MAX($FD$110:FJ$110),MIN((FK$110-MAX($FD$110:FJ$110)),(FK$110-FJ$110)),0)+IF($E189=FK$22,VLOOKUP($C189,Input!$A$8:$GZ$39,MATCH(FK$21,Input!$A$6:$GZ$6,0),FALSE),0)*IF(FK$109&gt;=MAX($FD$109:FJ$109),MIN((FK$109-MAX($FD$109:FJ$109)),(FK$109-FJ$109)),0)</f>
        <v>0</v>
      </c>
      <c r="FL189" s="1">
        <f>+IF($E189=FL$22,VLOOKUP($C189,Input!$A$8:$GZ$39,MATCH(FL$21,Input!$A$6:$GZ$6,0),FALSE),0)*IF(FL$110&gt;=MAX($FD$110:FK$110),MIN((FL$110-MAX($FD$110:FK$110)),(FL$110-FK$110)),0)+IF($E189=FL$22,VLOOKUP($C189,Input!$A$8:$GZ$39,MATCH(FL$21,Input!$A$6:$GZ$6,0),FALSE),0)*IF(FL$109&gt;=MAX($FD$109:FK$109),MIN((FL$109-MAX($FD$109:FK$109)),(FL$109-FK$109)),0)</f>
        <v>0</v>
      </c>
      <c r="FM189" s="1">
        <f>+IF($E189=FM$22,VLOOKUP($C189,Input!$A$8:$GZ$39,MATCH(FM$21,Input!$A$6:$GZ$6,0),FALSE),0)*IF(FM$110&gt;=MAX($FD$110:FL$110),MIN((FM$110-MAX($FD$110:FL$110)),(FM$110-FL$110)),0)+IF($E189=FM$22,VLOOKUP($C189,Input!$A$8:$GZ$39,MATCH(FM$21,Input!$A$6:$GZ$6,0),FALSE),0)*IF(FM$109&gt;=MAX($FD$109:FL$109),MIN((FM$109-MAX($FD$109:FL$109)),(FM$109-FL$109)),0)</f>
        <v>0</v>
      </c>
      <c r="FN189" s="1">
        <f>+IF($E189=FN$22,VLOOKUP($C189,Input!$A$8:$GZ$39,MATCH(FN$21,Input!$A$6:$GZ$6,0),FALSE),0)*IF(FN$110&gt;=MAX($FD$110:FM$110),MIN((FN$110-MAX($FD$110:FM$110)),(FN$110-FM$110)),0)+IF($E189=FN$22,VLOOKUP($C189,Input!$A$8:$GZ$39,MATCH(FN$21,Input!$A$6:$GZ$6,0),FALSE),0)*IF(FN$109&gt;=MAX($FD$109:FM$109),MIN((FN$109-MAX($FD$109:FM$109)),(FN$109-FM$109)),0)</f>
        <v>0</v>
      </c>
      <c r="FO189" s="1">
        <f>+IF($E189=FO$22,VLOOKUP($C189,Input!$A$8:$GZ$39,MATCH(FO$21,Input!$A$6:$GZ$6,0),FALSE),0)*IF(FO$110&gt;=MAX($FD$110:FN$110),MIN((FO$110-MAX($FD$110:FN$110)),(FO$110-FN$110)),0)+IF($E189=FO$22,VLOOKUP($C189,Input!$A$8:$GZ$39,MATCH(FO$21,Input!$A$6:$GZ$6,0),FALSE),0)*IF(FO$109&gt;=MAX($FD$109:FN$109),MIN((FO$109-MAX($FD$109:FN$109)),(FO$109-FN$109)),0)</f>
        <v>0</v>
      </c>
      <c r="FP189" s="1">
        <f>+IF($E189=FP$22,VLOOKUP($C189,Input!$A$8:$GZ$39,MATCH(FP$21,Input!$A$6:$GZ$6,0),FALSE),0)*IF(FP$110&gt;=MAX($FD$110:FO$110),MIN((FP$110-MAX($FD$110:FO$110)),(FP$110-FO$110)),0)+IF($E189=FP$22,VLOOKUP($C189,Input!$A$8:$GZ$39,MATCH(FP$21,Input!$A$6:$GZ$6,0),FALSE),0)*IF(FP$109&gt;=MAX($FD$109:FO$109),MIN((FP$109-MAX($FD$109:FO$109)),(FP$109-FO$109)),0)</f>
        <v>0</v>
      </c>
      <c r="FQ189" s="1">
        <f>+IF($E189=FQ$22,VLOOKUP($C189,Input!$A$8:$GZ$39,MATCH(FQ$21,Input!$A$6:$GZ$6,0),FALSE),0)*IF(FQ$110&gt;=MAX($FD$110:FP$110),MIN((FQ$110-MAX($FD$110:FP$110)),(FQ$110-FP$110)),0)+IF($E189=FQ$22,VLOOKUP($C189,Input!$A$8:$GZ$39,MATCH(FQ$21,Input!$A$6:$GZ$6,0),FALSE),0)*IF(FQ$109&gt;=MAX($FD$109:FP$109),MIN((FQ$109-MAX($FD$109:FP$109)),(FQ$109-FP$109)),0)</f>
        <v>0</v>
      </c>
      <c r="FR189" s="1">
        <f>+IF($E189=FR$22,VLOOKUP($C189,Input!$A$8:$GZ$39,MATCH(FR$21,Input!$A$6:$GZ$6,0),FALSE),0)*IF(FR$110&gt;=MAX($FD$110:FQ$110),MIN((FR$110-MAX($FD$110:FQ$110)),(FR$110-FQ$110)),0)+IF($E189=FR$22,VLOOKUP($C189,Input!$A$8:$GZ$39,MATCH(FR$21,Input!$A$6:$GZ$6,0),FALSE),0)*IF(FR$109&gt;=MAX($FD$109:FQ$109),MIN((FR$109-MAX($FD$109:FQ$109)),(FR$109-FQ$109)),0)</f>
        <v>0</v>
      </c>
      <c r="FS189" s="1">
        <f>+IF($E189=FS$22,VLOOKUP($C189,Input!$A$8:$GZ$39,MATCH(FS$21,Input!$A$6:$GZ$6,0),FALSE),0)*IF(FS$110&gt;=MAX($FD$110:FR$110),MIN((FS$110-MAX($FD$110:FR$110)),(FS$110-FR$110)),0)+IF($E189=FS$22,VLOOKUP($C189,Input!$A$8:$GZ$39,MATCH(FS$21,Input!$A$6:$GZ$6,0),FALSE),0)*IF(FS$109&gt;=MAX($FD$109:FR$109),MIN((FS$109-MAX($FD$109:FR$109)),(FS$109-FR$109)),0)</f>
        <v>0</v>
      </c>
      <c r="FT189" s="1">
        <f>+IF($E189=FT$22,VLOOKUP($C189,Input!$A$8:$GZ$39,MATCH(FT$21,Input!$A$6:$GZ$6,0),FALSE),0)*IF(FT$110&gt;=MAX($FD$110:FS$110),MIN((FT$110-MAX($FD$110:FS$110)),(FT$110-FS$110)),0)+IF($E189=FT$22,VLOOKUP($C189,Input!$A$8:$GZ$39,MATCH(FT$21,Input!$A$6:$GZ$6,0),FALSE),0)*IF(FT$109&gt;=MAX($FD$109:FS$109),MIN((FT$109-MAX($FD$109:FS$109)),(FT$109-FS$109)),0)</f>
        <v>0</v>
      </c>
      <c r="FU189" s="1">
        <f>+IF($E189=FU$22,VLOOKUP($C189,Input!$A$8:$GZ$39,MATCH(FU$21,Input!$A$6:$GZ$6,0),FALSE),0)*IF(FU$110&gt;=MAX($FD$110:FT$110),MIN((FU$110-MAX($FD$110:FT$110)),(FU$110-FT$110)),0)+IF($E189=FU$22,VLOOKUP($C189,Input!$A$8:$GZ$39,MATCH(FU$21,Input!$A$6:$GZ$6,0),FALSE),0)*IF(FU$109&gt;=MAX($FD$109:FT$109),MIN((FU$109-MAX($FD$109:FT$109)),(FU$109-FT$109)),0)</f>
        <v>0</v>
      </c>
      <c r="FV189" s="1">
        <f>+IF($E189=FV$22,VLOOKUP($C189,Input!$A$8:$GZ$39,MATCH(FV$21,Input!$A$6:$GZ$6,0),FALSE),0)*IF(FV$110&gt;=MAX($FD$110:FU$110),MIN((FV$110-MAX($FD$110:FU$110)),(FV$110-FU$110)),0)+IF($E189=FV$22,VLOOKUP($C189,Input!$A$8:$GZ$39,MATCH(FV$21,Input!$A$6:$GZ$6,0),FALSE),0)*IF(FV$109&gt;=MAX($FD$109:FU$109),MIN((FV$109-MAX($FD$109:FU$109)),(FV$109-FU$109)),0)</f>
        <v>0</v>
      </c>
      <c r="FW189" s="1">
        <f>+IF($E189=FW$22,VLOOKUP($C189,Input!$A$8:$GZ$39,MATCH(FW$21,Input!$A$6:$GZ$6,0),FALSE),0)*IF(FW$110&gt;=MAX($FD$110:FV$110),MIN((FW$110-MAX($FD$110:FV$110)),(FW$110-FV$110)),0)+IF($E189=FW$22,VLOOKUP($C189,Input!$A$8:$GZ$39,MATCH(FW$21,Input!$A$6:$GZ$6,0),FALSE),0)*IF(FW$109&gt;=MAX($FD$109:FV$109),MIN((FW$109-MAX($FD$109:FV$109)),(FW$109-FV$109)),0)</f>
        <v>0</v>
      </c>
      <c r="FX189" s="1">
        <f>+IF($E189=FX$22,VLOOKUP($C189,Input!$A$8:$GZ$39,MATCH(FX$21,Input!$A$6:$GZ$6,0),FALSE),0)*IF(FX$110&gt;=MAX($FD$110:FW$110),MIN((FX$110-MAX($FD$110:FW$110)),(FX$110-FW$110)),0)+IF($E189=FX$22,VLOOKUP($C189,Input!$A$8:$GZ$39,MATCH(FX$21,Input!$A$6:$GZ$6,0),FALSE),0)*IF(FX$109&gt;=MAX($FD$109:FW$109),MIN((FX$109-MAX($FD$109:FW$109)),(FX$109-FW$109)),0)</f>
        <v>0</v>
      </c>
      <c r="FY189" s="1">
        <f>+IF($E189=FY$22,VLOOKUP($C189,Input!$A$8:$GZ$39,MATCH(FY$21,Input!$A$6:$GZ$6,0),FALSE),0)*IF(FY$110&gt;=MAX($FD$110:FX$110),MIN((FY$110-MAX($FD$110:FX$110)),(FY$110-FX$110)),0)+IF($E189=FY$22,VLOOKUP($C189,Input!$A$8:$GZ$39,MATCH(FY$21,Input!$A$6:$GZ$6,0),FALSE),0)*IF(FY$109&gt;=MAX($FD$109:FX$109),MIN((FY$109-MAX($FD$109:FX$109)),(FY$109-FX$109)),0)</f>
        <v>0</v>
      </c>
      <c r="FZ189" s="1">
        <f>+IF($E189=FZ$22,VLOOKUP($C189,Input!$A$8:$GZ$39,MATCH(FZ$21,Input!$A$6:$GZ$6,0),FALSE),0)*IF(FZ$110&gt;=MAX($FD$110:FY$110),MIN((FZ$110-MAX($FD$110:FY$110)),(FZ$110-FY$110)),0)+IF($E189=FZ$22,VLOOKUP($C189,Input!$A$8:$GZ$39,MATCH(FZ$21,Input!$A$6:$GZ$6,0),FALSE),0)*IF(FZ$109&gt;=MAX($FD$109:FY$109),MIN((FZ$109-MAX($FD$109:FY$109)),(FZ$109-FY$109)),0)</f>
        <v>0</v>
      </c>
      <c r="GA189" s="1">
        <f>+IF($E189=GA$22,VLOOKUP($C189,Input!$A$8:$GZ$39,MATCH(GA$21,Input!$A$6:$GZ$6,0),FALSE),0)*IF(GA$110&gt;=MAX($FD$110:FZ$110),MIN((GA$110-MAX($FD$110:FZ$110)),(GA$110-FZ$110)),0)+IF($E189=GA$22,VLOOKUP($C189,Input!$A$8:$GZ$39,MATCH(GA$21,Input!$A$6:$GZ$6,0),FALSE),0)*IF(GA$109&gt;=MAX($FD$109:FZ$109),MIN((GA$109-MAX($FD$109:FZ$109)),(GA$109-FZ$109)),0)</f>
        <v>0</v>
      </c>
      <c r="GB189" s="1">
        <f>+IF($E189=GB$22,VLOOKUP($C189,Input!$A$8:$GZ$39,MATCH(GB$21,Input!$A$6:$GZ$6,0),FALSE),0)*IF(GB$110&gt;=MAX($FD$110:GA$110),MIN((GB$110-MAX($FD$110:GA$110)),(GB$110-GA$110)),0)+IF($E189=GB$22,VLOOKUP($C189,Input!$A$8:$GZ$39,MATCH(GB$21,Input!$A$6:$GZ$6,0),FALSE),0)*IF(GB$109&gt;=MAX($FD$109:GA$109),MIN((GB$109-MAX($FD$109:GA$109)),(GB$109-GA$109)),0)</f>
        <v>0</v>
      </c>
      <c r="GC189" s="1">
        <f>+IF($E189=GC$22,VLOOKUP($C189,Input!$A$8:$GZ$39,MATCH(GC$21,Input!$A$6:$GZ$6,0),FALSE),0)*IF(GC$110&gt;=MAX($FD$110:GB$110),MIN((GC$110-MAX($FD$110:GB$110)),(GC$110-GB$110)),0)+IF($E189=GC$22,VLOOKUP($C189,Input!$A$8:$GZ$39,MATCH(GC$21,Input!$A$6:$GZ$6,0),FALSE),0)*IF(GC$109&gt;=MAX($FD$109:GB$109),MIN((GC$109-MAX($FD$109:GB$109)),(GC$109-GB$109)),0)</f>
        <v>0</v>
      </c>
      <c r="GD189" s="1">
        <f>+IF($E189=GD$22,VLOOKUP($C189,Input!$A$8:$GZ$39,MATCH(GD$21,Input!$A$6:$GZ$6,0),FALSE),0)*IF(GD$110&gt;=MAX($FD$110:GC$110),MIN((GD$110-MAX($FD$110:GC$110)),(GD$110-GC$110)),0)+IF($E189=GD$22,VLOOKUP($C189,Input!$A$8:$GZ$39,MATCH(GD$21,Input!$A$6:$GZ$6,0),FALSE),0)*IF(GD$109&gt;=MAX($FD$109:GC$109),MIN((GD$109-MAX($FD$109:GC$109)),(GD$109-GC$109)),0)</f>
        <v>0</v>
      </c>
      <c r="GE189" s="1">
        <f>+IF($E189=GE$22,VLOOKUP($C189,Input!$A$8:$GZ$39,MATCH(GE$21,Input!$A$6:$GZ$6,0),FALSE),0)*IF(GE$110&gt;=MAX($FD$110:GD$110),MIN((GE$110-MAX($FD$110:GD$110)),(GE$110-GD$110)),0)+IF($E189=GE$22,VLOOKUP($C189,Input!$A$8:$GZ$39,MATCH(GE$21,Input!$A$6:$GZ$6,0),FALSE),0)*IF(GE$109&gt;=MAX($FD$109:GD$109),MIN((GE$109-MAX($FD$109:GD$109)),(GE$109-GD$109)),0)</f>
        <v>0</v>
      </c>
      <c r="GF189" s="1">
        <f>+IF($E189=GF$22,VLOOKUP($C189,Input!$A$8:$GZ$39,MATCH(GF$21,Input!$A$6:$GZ$6,0),FALSE),0)*IF(GF$110&gt;=MAX($FD$110:GE$110),MIN((GF$110-MAX($FD$110:GE$110)),(GF$110-GE$110)),0)+IF($E189=GF$22,VLOOKUP($C189,Input!$A$8:$GZ$39,MATCH(GF$21,Input!$A$6:$GZ$6,0),FALSE),0)*IF(GF$109&gt;=MAX($FD$109:GE$109),MIN((GF$109-MAX($FD$109:GE$109)),(GF$109-GE$109)),0)</f>
        <v>0</v>
      </c>
      <c r="GG189" s="1">
        <f>+IF($E189=GG$22,VLOOKUP($C189,Input!$A$8:$GZ$39,MATCH(GG$21,Input!$A$6:$GZ$6,0),FALSE),0)*IF(GG$110&gt;=MAX($FD$110:GF$110),MIN((GG$110-MAX($FD$110:GF$110)),(GG$110-GF$110)),0)+IF($E189=GG$22,VLOOKUP($C189,Input!$A$8:$GZ$39,MATCH(GG$21,Input!$A$6:$GZ$6,0),FALSE),0)*IF(GG$109&gt;=MAX($FD$109:GF$109),MIN((GG$109-MAX($FD$109:GF$109)),(GG$109-GF$109)),0)</f>
        <v>0</v>
      </c>
      <c r="GH189" s="1">
        <f>+IF($E189=GH$22,VLOOKUP($C189,Input!$A$8:$GZ$39,MATCH(GH$21,Input!$A$6:$GZ$6,0),FALSE),0)*IF(GH$110&gt;=MAX($FD$110:GG$110),MIN((GH$110-MAX($FD$110:GG$110)),(GH$110-GG$110)),0)+IF($E189=GH$22,VLOOKUP($C189,Input!$A$8:$GZ$39,MATCH(GH$21,Input!$A$6:$GZ$6,0),FALSE),0)*IF(GH$109&gt;=MAX($FD$109:GG$109),MIN((GH$109-MAX($FD$109:GG$109)),(GH$109-GG$109)),0)</f>
        <v>0</v>
      </c>
      <c r="GI189" s="1">
        <f>+IF($E189=GI$22,VLOOKUP($C189,Input!$A$8:$GZ$39,MATCH(GI$21,Input!$A$6:$GZ$6,0),FALSE),0)*IF(GI$110&gt;=MAX($FD$110:GH$110),MIN((GI$110-MAX($FD$110:GH$110)),(GI$110-GH$110)),0)+IF($E189=GI$22,VLOOKUP($C189,Input!$A$8:$GZ$39,MATCH(GI$21,Input!$A$6:$GZ$6,0),FALSE),0)*IF(GI$109&gt;=MAX($FD$109:GH$109),MIN((GI$109-MAX($FD$109:GH$109)),(GI$109-GH$109)),0)</f>
        <v>0</v>
      </c>
      <c r="GJ189" s="1">
        <f>+IF($E189=GJ$22,VLOOKUP($C189,Input!$A$8:$GZ$39,MATCH(GJ$21,Input!$A$6:$GZ$6,0),FALSE),0)*IF(GJ$110&gt;=MAX($FD$110:GI$110),MIN((GJ$110-MAX($FD$110:GI$110)),(GJ$110-GI$110)),0)+IF($E189=GJ$22,VLOOKUP($C189,Input!$A$8:$GZ$39,MATCH(GJ$21,Input!$A$6:$GZ$6,0),FALSE),0)*IF(GJ$109&gt;=MAX($FD$109:GI$109),MIN((GJ$109-MAX($FD$109:GI$109)),(GJ$109-GI$109)),0)</f>
        <v>0</v>
      </c>
      <c r="GK189" s="1">
        <f>+IF($E189=GK$22,VLOOKUP($C189,Input!$A$8:$GZ$39,MATCH(GK$21,Input!$A$6:$GZ$6,0),FALSE),0)*IF(GK$110&gt;=MAX($FD$110:GJ$110),MIN((GK$110-MAX($FD$110:GJ$110)),(GK$110-GJ$110)),0)+IF($E189=GK$22,VLOOKUP($C189,Input!$A$8:$GZ$39,MATCH(GK$21,Input!$A$6:$GZ$6,0),FALSE),0)*IF(GK$109&gt;=MAX($FD$109:GJ$109),MIN((GK$109-MAX($FD$109:GJ$109)),(GK$109-GJ$109)),0)</f>
        <v>0</v>
      </c>
      <c r="GL189" s="1">
        <f>+IF($E189=GL$22,VLOOKUP($C189,Input!$A$8:$GZ$39,MATCH(GL$21,Input!$A$6:$GZ$6,0),FALSE),0)*IF(GL$110&gt;=MAX($FD$110:GK$110),MIN((GL$110-MAX($FD$110:GK$110)),(GL$110-GK$110)),0)+IF($E189=GL$22,VLOOKUP($C189,Input!$A$8:$GZ$39,MATCH(GL$21,Input!$A$6:$GZ$6,0),FALSE),0)*IF(GL$109&gt;=MAX($FD$109:GK$109),MIN((GL$109-MAX($FD$109:GK$109)),(GL$109-GK$109)),0)</f>
        <v>0</v>
      </c>
      <c r="GM189" s="42"/>
      <c r="GN189" t="str">
        <f>VLOOKUP($C189,Input!$A$8:$GZ$39,MATCH(GN$21,Input!$A$6:$GZ$6,0),FALSE)</f>
        <v>NA</v>
      </c>
      <c r="GO189">
        <f>IF((VLOOKUP($C189,Input!$A$8:$GZ$39,MATCH(GO$21,Input!$A$6:$GZ$6,0),FALSE))="Y",$D189/VLOOKUP($C189,Input!$A$8:$GZ$39,MATCH(GP$21,Input!$A$6:$GZ$6,0),FALSE),0)</f>
        <v>0</v>
      </c>
      <c r="GP189">
        <f>IF((VLOOKUP($C189,Input!$A$8:$GZ$39,MATCH(GO$21,Input!$A$6:$GZ$6,0),FALSE))="Y",0,IF((VLOOKUP($C189,Input!$A$8:$GZ$39,MATCH(GP$21,Input!$A$6:$GZ$6,0),FALSE))&gt;0,$D189/VLOOKUP($C189,Input!$A$8:$GZ$39,MATCH(GP$21,Input!$A$6:$GZ$6,0),FALSE),0))</f>
        <v>0</v>
      </c>
      <c r="GQ189" s="1">
        <f>+IF($E189=GQ$22,VLOOKUP($C189,Input!$A$8:$GZ$39,MATCH(GQ$21,Input!$A$6:$GZ$6,0),FALSE),0)*IF(GQ$110&gt;=MAX($GP$110:GP$110),MIN((GQ$110-MAX($GP$110:GP$110)),(GQ$110-GP$110)),0)+IF($E189=GQ$22,VLOOKUP($C189,Input!$A$8:$GZ$39,MATCH(GQ$21,Input!$A$6:$GZ$6,0),FALSE),0)*IF(GQ$109&gt;=MAX($GP$109:GP$109),MIN((GQ$109-MAX($GP$109:GP$109)),(GQ$109-GP$109)),0)</f>
        <v>0</v>
      </c>
      <c r="GR189" s="1">
        <f>+IF($E189=GR$22,VLOOKUP($C189,Input!$A$8:$GZ$39,MATCH(GR$21,Input!$A$6:$GZ$6,0),FALSE),0)*IF(GR$110&gt;=MAX($GP$110:GQ$110),MIN((GR$110-MAX($GP$110:GQ$110)),(GR$110-GQ$110)),0)+IF($E189=GR$22,VLOOKUP($C189,Input!$A$8:$GZ$39,MATCH(GR$21,Input!$A$6:$GZ$6,0),FALSE),0)*IF(GR$109&gt;=MAX($GP$109:GQ$109),MIN((GR$109-MAX($GP$109:GQ$109)),(GR$109-GQ$109)),0)</f>
        <v>0</v>
      </c>
      <c r="GS189" s="1">
        <f>+IF($E189=GS$22,VLOOKUP($C189,Input!$A$8:$GZ$39,MATCH(GS$21,Input!$A$6:$GZ$6,0),FALSE),0)*IF(GS$110&gt;=MAX($GP$110:GR$110),MIN((GS$110-MAX($GP$110:GR$110)),(GS$110-GR$110)),0)+IF($E189=GS$22,VLOOKUP($C189,Input!$A$8:$GZ$39,MATCH(GS$21,Input!$A$6:$GZ$6,0),FALSE),0)*IF(GS$109&gt;=MAX($GP$109:GR$109),MIN((GS$109-MAX($GP$109:GR$109)),(GS$109-GR$109)),0)</f>
        <v>0</v>
      </c>
      <c r="GT189" s="1">
        <f>+IF($E189=GT$22,VLOOKUP($C189,Input!$A$8:$GZ$39,MATCH(GT$21,Input!$A$6:$GZ$6,0),FALSE),0)*IF(GT$110&gt;=MAX($GP$110:GS$110),MIN((GT$110-MAX($GP$110:GS$110)),(GT$110-GS$110)),0)+IF($E189=GT$22,VLOOKUP($C189,Input!$A$8:$GZ$39,MATCH(GT$21,Input!$A$6:$GZ$6,0),FALSE),0)*IF(GT$109&gt;=MAX($GP$109:GS$109),MIN((GT$109-MAX($GP$109:GS$109)),(GT$109-GS$109)),0)</f>
        <v>0</v>
      </c>
      <c r="GU189" s="1">
        <f>+IF($E189=GU$22,VLOOKUP($C189,Input!$A$8:$GZ$39,MATCH(GU$21,Input!$A$6:$GZ$6,0),FALSE),0)*IF(GU$110&gt;=MAX($GP$110:GT$110),MIN((GU$110-MAX($GP$110:GT$110)),(GU$110-GT$110)),0)+IF($E189=GU$22,VLOOKUP($C189,Input!$A$8:$GZ$39,MATCH(GU$21,Input!$A$6:$GZ$6,0),FALSE),0)*IF(GU$109&gt;=MAX($GP$109:GT$109),MIN((GU$109-MAX($GP$109:GT$109)),(GU$109-GT$109)),0)</f>
        <v>0</v>
      </c>
      <c r="GV189" s="1">
        <f>+IF($E189=GV$22,VLOOKUP($C189,Input!$A$8:$GZ$39,MATCH(GV$21,Input!$A$6:$GZ$6,0),FALSE),0)*IF(GV$110&gt;=MAX($GP$110:GU$110),MIN((GV$110-MAX($GP$110:GU$110)),(GV$110-GU$110)),0)+IF($E189=GV$22,VLOOKUP($C189,Input!$A$8:$GZ$39,MATCH(GV$21,Input!$A$6:$GZ$6,0),FALSE),0)*IF(GV$109&gt;=MAX($GP$109:GU$109),MIN((GV$109-MAX($GP$109:GU$109)),(GV$109-GU$109)),0)</f>
        <v>0</v>
      </c>
      <c r="GW189" s="1">
        <f>+IF($E189=GW$22,VLOOKUP($C189,Input!$A$8:$GZ$39,MATCH(GW$21,Input!$A$6:$GZ$6,0),FALSE),0)*IF(GW$110&gt;=MAX($GP$110:GV$110),MIN((GW$110-MAX($GP$110:GV$110)),(GW$110-GV$110)),0)+IF($E189=GW$22,VLOOKUP($C189,Input!$A$8:$GZ$39,MATCH(GW$21,Input!$A$6:$GZ$6,0),FALSE),0)*IF(GW$109&gt;=MAX($GP$109:GV$109),MIN((GW$109-MAX($GP$109:GV$109)),(GW$109-GV$109)),0)</f>
        <v>0</v>
      </c>
      <c r="GX189" s="1">
        <f>+IF($E189=GX$22,VLOOKUP($C189,Input!$A$8:$GZ$39,MATCH(GX$21,Input!$A$6:$GZ$6,0),FALSE),0)*IF(GX$110&gt;=MAX($GP$110:GW$110),MIN((GX$110-MAX($GP$110:GW$110)),(GX$110-GW$110)),0)+IF($E189=GX$22,VLOOKUP($C189,Input!$A$8:$GZ$39,MATCH(GX$21,Input!$A$6:$GZ$6,0),FALSE),0)*IF(GX$109&gt;=MAX($GP$109:GW$109),MIN((GX$109-MAX($GP$109:GW$109)),(GX$109-GW$109)),0)</f>
        <v>0</v>
      </c>
      <c r="GY189" s="1">
        <f>+IF($E189=GY$22,VLOOKUP($C189,Input!$A$8:$GZ$39,MATCH(GY$21,Input!$A$6:$GZ$6,0),FALSE),0)*IF(GY$110&gt;=MAX($GP$110:GX$110),MIN((GY$110-MAX($GP$110:GX$110)),(GY$110-GX$110)),0)+IF($E189=GY$22,VLOOKUP($C189,Input!$A$8:$GZ$39,MATCH(GY$21,Input!$A$6:$GZ$6,0),FALSE),0)*IF(GY$109&gt;=MAX($GP$109:GX$109),MIN((GY$109-MAX($GP$109:GX$109)),(GY$109-GX$109)),0)</f>
        <v>0</v>
      </c>
      <c r="GZ189" s="1">
        <f>+IF($E189=GZ$22,VLOOKUP($C189,Input!$A$8:$GZ$39,MATCH(GZ$21,Input!$A$6:$GZ$6,0),FALSE),0)*IF(GZ$110&gt;=MAX($GP$110:GY$110),MIN((GZ$110-MAX($GP$110:GY$110)),(GZ$110-GY$110)),0)+IF($E189=GZ$22,VLOOKUP($C189,Input!$A$8:$GZ$39,MATCH(GZ$21,Input!$A$6:$GZ$6,0),FALSE),0)*IF(GZ$109&gt;=MAX($GP$109:GY$109),MIN((GZ$109-MAX($GP$109:GY$109)),(GZ$109-GY$109)),0)</f>
        <v>0</v>
      </c>
      <c r="HA189" s="1">
        <f>+IF($E189=HA$22,VLOOKUP($C189,Input!$A$8:$GZ$39,MATCH(HA$21,Input!$A$6:$GZ$6,0),FALSE),0)*IF(HA$110&gt;=MAX($GP$110:GZ$110),MIN((HA$110-MAX($GP$110:GZ$110)),(HA$110-GZ$110)),0)+IF($E189=HA$22,VLOOKUP($C189,Input!$A$8:$GZ$39,MATCH(HA$21,Input!$A$6:$GZ$6,0),FALSE),0)*IF(HA$109&gt;=MAX($GP$109:GZ$109),MIN((HA$109-MAX($GP$109:GZ$109)),(HA$109-GZ$109)),0)</f>
        <v>0</v>
      </c>
      <c r="HB189" s="1">
        <f>+IF($E189=HB$22,VLOOKUP($C189,Input!$A$8:$GZ$39,MATCH(HB$21,Input!$A$6:$GZ$6,0),FALSE),0)*IF(HB$110&gt;=MAX($GP$110:HA$110),MIN((HB$110-MAX($GP$110:HA$110)),(HB$110-HA$110)),0)+IF($E189=HB$22,VLOOKUP($C189,Input!$A$8:$GZ$39,MATCH(HB$21,Input!$A$6:$GZ$6,0),FALSE),0)*IF(HB$109&gt;=MAX($GP$109:HA$109),MIN((HB$109-MAX($GP$109:HA$109)),(HB$109-HA$109)),0)</f>
        <v>0</v>
      </c>
      <c r="HC189" s="1">
        <f>+IF($E189=HC$22,VLOOKUP($C189,Input!$A$8:$GZ$39,MATCH(HC$21,Input!$A$6:$GZ$6,0),FALSE),0)*IF(HC$110&gt;=MAX($GP$110:HB$110),MIN((HC$110-MAX($GP$110:HB$110)),(HC$110-HB$110)),0)+IF($E189=HC$22,VLOOKUP($C189,Input!$A$8:$GZ$39,MATCH(HC$21,Input!$A$6:$GZ$6,0),FALSE),0)*IF(HC$109&gt;=MAX($GP$109:HB$109),MIN((HC$109-MAX($GP$109:HB$109)),(HC$109-HB$109)),0)</f>
        <v>0</v>
      </c>
      <c r="HD189" s="1">
        <f>+IF($E189=HD$22,VLOOKUP($C189,Input!$A$8:$GZ$39,MATCH(HD$21,Input!$A$6:$GZ$6,0),FALSE),0)*IF(HD$110&gt;=MAX($GP$110:HC$110),MIN((HD$110-MAX($GP$110:HC$110)),(HD$110-HC$110)),0)+IF($E189=HD$22,VLOOKUP($C189,Input!$A$8:$GZ$39,MATCH(HD$21,Input!$A$6:$GZ$6,0),FALSE),0)*IF(HD$109&gt;=MAX($GP$109:HC$109),MIN((HD$109-MAX($GP$109:HC$109)),(HD$109-HC$109)),0)</f>
        <v>0</v>
      </c>
      <c r="HE189" s="1">
        <f>+IF($E189=HE$22,VLOOKUP($C189,Input!$A$8:$GZ$39,MATCH(HE$21,Input!$A$6:$GZ$6,0),FALSE),0)*IF(HE$110&gt;=MAX($GP$110:HD$110),MIN((HE$110-MAX($GP$110:HD$110)),(HE$110-HD$110)),0)+IF($E189=HE$22,VLOOKUP($C189,Input!$A$8:$GZ$39,MATCH(HE$21,Input!$A$6:$GZ$6,0),FALSE),0)*IF(HE$109&gt;=MAX($GP$109:HD$109),MIN((HE$109-MAX($GP$109:HD$109)),(HE$109-HD$109)),0)</f>
        <v>0</v>
      </c>
      <c r="HF189" s="1">
        <f>+IF($E189=HF$22,VLOOKUP($C189,Input!$A$8:$GZ$39,MATCH(HF$21,Input!$A$6:$GZ$6,0),FALSE),0)*IF(HF$110&gt;=MAX($GP$110:HE$110),MIN((HF$110-MAX($GP$110:HE$110)),(HF$110-HE$110)),0)+IF($E189=HF$22,VLOOKUP($C189,Input!$A$8:$GZ$39,MATCH(HF$21,Input!$A$6:$GZ$6,0),FALSE),0)*IF(HF$109&gt;=MAX($GP$109:HE$109),MIN((HF$109-MAX($GP$109:HE$109)),(HF$109-HE$109)),0)</f>
        <v>0</v>
      </c>
      <c r="HG189" s="1">
        <f>+IF($E189=HG$22,VLOOKUP($C189,Input!$A$8:$GZ$39,MATCH(HG$21,Input!$A$6:$GZ$6,0),FALSE),0)*IF(HG$110&gt;=MAX($GP$110:HF$110),MIN((HG$110-MAX($GP$110:HF$110)),(HG$110-HF$110)),0)+IF($E189=HG$22,VLOOKUP($C189,Input!$A$8:$GZ$39,MATCH(HG$21,Input!$A$6:$GZ$6,0),FALSE),0)*IF(HG$109&gt;=MAX($GP$109:HF$109),MIN((HG$109-MAX($GP$109:HF$109)),(HG$109-HF$109)),0)</f>
        <v>0</v>
      </c>
      <c r="HH189" s="1">
        <f>+IF($E189=HH$22,VLOOKUP($C189,Input!$A$8:$GZ$39,MATCH(HH$21,Input!$A$6:$GZ$6,0),FALSE),0)*IF(HH$110&gt;=MAX($GP$110:HG$110),MIN((HH$110-MAX($GP$110:HG$110)),(HH$110-HG$110)),0)+IF($E189=HH$22,VLOOKUP($C189,Input!$A$8:$GZ$39,MATCH(HH$21,Input!$A$6:$GZ$6,0),FALSE),0)*IF(HH$109&gt;=MAX($GP$109:HG$109),MIN((HH$109-MAX($GP$109:HG$109)),(HH$109-HG$109)),0)</f>
        <v>0</v>
      </c>
      <c r="HI189" s="1">
        <f>+IF($E189=HI$22,VLOOKUP($C189,Input!$A$8:$GZ$39,MATCH(HI$21,Input!$A$6:$GZ$6,0),FALSE),0)*IF(HI$110&gt;=MAX($GP$110:HH$110),MIN((HI$110-MAX($GP$110:HH$110)),(HI$110-HH$110)),0)+IF($E189=HI$22,VLOOKUP($C189,Input!$A$8:$GZ$39,MATCH(HI$21,Input!$A$6:$GZ$6,0),FALSE),0)*IF(HI$109&gt;=MAX($GP$109:HH$109),MIN((HI$109-MAX($GP$109:HH$109)),(HI$109-HH$109)),0)</f>
        <v>0</v>
      </c>
      <c r="HJ189" s="1">
        <f>+IF($E189=HJ$22,VLOOKUP($C189,Input!$A$8:$GZ$39,MATCH(HJ$21,Input!$A$6:$GZ$6,0),FALSE),0)*IF(HJ$110&gt;=MAX($GP$110:HI$110),MIN((HJ$110-MAX($GP$110:HI$110)),(HJ$110-HI$110)),0)+IF($E189=HJ$22,VLOOKUP($C189,Input!$A$8:$GZ$39,MATCH(HJ$21,Input!$A$6:$GZ$6,0),FALSE),0)*IF(HJ$109&gt;=MAX($GP$109:HI$109),MIN((HJ$109-MAX($GP$109:HI$109)),(HJ$109-HI$109)),0)</f>
        <v>0</v>
      </c>
      <c r="HK189" s="1">
        <f>+IF($E189=HK$22,VLOOKUP($C189,Input!$A$8:$GZ$39,MATCH(HK$21,Input!$A$6:$GZ$6,0),FALSE),0)*IF(HK$110&gt;=MAX($GP$110:HJ$110),MIN((HK$110-MAX($GP$110:HJ$110)),(HK$110-HJ$110)),0)+IF($E189=HK$22,VLOOKUP($C189,Input!$A$8:$GZ$39,MATCH(HK$21,Input!$A$6:$GZ$6,0),FALSE),0)*IF(HK$109&gt;=MAX($GP$109:HJ$109),MIN((HK$109-MAX($GP$109:HJ$109)),(HK$109-HJ$109)),0)</f>
        <v>0</v>
      </c>
      <c r="HL189" s="1">
        <f>+IF($E189=HL$22,VLOOKUP($C189,Input!$A$8:$GZ$39,MATCH(HL$21,Input!$A$6:$GZ$6,0),FALSE),0)*IF(HL$110&gt;=MAX($GP$110:HK$110),MIN((HL$110-MAX($GP$110:HK$110)),(HL$110-HK$110)),0)+IF($E189=HL$22,VLOOKUP($C189,Input!$A$8:$GZ$39,MATCH(HL$21,Input!$A$6:$GZ$6,0),FALSE),0)*IF(HL$109&gt;=MAX($GP$109:HK$109),MIN((HL$109-MAX($GP$109:HK$109)),(HL$109-HK$109)),0)</f>
        <v>0</v>
      </c>
      <c r="HM189" s="1">
        <f>+IF($E189=HM$22,VLOOKUP($C189,Input!$A$8:$GZ$39,MATCH(HM$21,Input!$A$6:$GZ$6,0),FALSE),0)*IF(HM$110&gt;=MAX($GP$110:HL$110),MIN((HM$110-MAX($GP$110:HL$110)),(HM$110-HL$110)),0)+IF($E189=HM$22,VLOOKUP($C189,Input!$A$8:$GZ$39,MATCH(HM$21,Input!$A$6:$GZ$6,0),FALSE),0)*IF(HM$109&gt;=MAX($GP$109:HL$109),MIN((HM$109-MAX($GP$109:HL$109)),(HM$109-HL$109)),0)</f>
        <v>0</v>
      </c>
      <c r="HN189" s="1">
        <f>+IF($E189=HN$22,VLOOKUP($C189,Input!$A$8:$GZ$39,MATCH(HN$21,Input!$A$6:$GZ$6,0),FALSE),0)*IF(HN$110&gt;=MAX($GP$110:HM$110),MIN((HN$110-MAX($GP$110:HM$110)),(HN$110-HM$110)),0)+IF($E189=HN$22,VLOOKUP($C189,Input!$A$8:$GZ$39,MATCH(HN$21,Input!$A$6:$GZ$6,0),FALSE),0)*IF(HN$109&gt;=MAX($GP$109:HM$109),MIN((HN$109-MAX($GP$109:HM$109)),(HN$109-HM$109)),0)</f>
        <v>0</v>
      </c>
      <c r="HO189" s="1">
        <f>+IF($E189=HO$22,VLOOKUP($C189,Input!$A$8:$GZ$39,MATCH(HO$21,Input!$A$6:$GZ$6,0),FALSE),0)*IF(HO$110&gt;=MAX($GP$110:HN$110),MIN((HO$110-MAX($GP$110:HN$110)),(HO$110-HN$110)),0)+IF($E189=HO$22,VLOOKUP($C189,Input!$A$8:$GZ$39,MATCH(HO$21,Input!$A$6:$GZ$6,0),FALSE),0)*IF(HO$109&gt;=MAX($GP$109:HN$109),MIN((HO$109-MAX($GP$109:HN$109)),(HO$109-HN$109)),0)</f>
        <v>0</v>
      </c>
      <c r="HP189" s="1">
        <f>+IF($E189=HP$22,VLOOKUP($C189,Input!$A$8:$GZ$39,MATCH(HP$21,Input!$A$6:$GZ$6,0),FALSE),0)*IF(HP$110&gt;=MAX($GP$110:HO$110),MIN((HP$110-MAX($GP$110:HO$110)),(HP$110-HO$110)),0)+IF($E189=HP$22,VLOOKUP($C189,Input!$A$8:$GZ$39,MATCH(HP$21,Input!$A$6:$GZ$6,0),FALSE),0)*IF(HP$109&gt;=MAX($GP$109:HO$109),MIN((HP$109-MAX($GP$109:HO$109)),(HP$109-HO$109)),0)</f>
        <v>0</v>
      </c>
      <c r="HQ189" s="1">
        <f>+IF($E189=HQ$22,VLOOKUP($C189,Input!$A$8:$GZ$39,MATCH(HQ$21,Input!$A$6:$GZ$6,0),FALSE),0)*IF(HQ$110&gt;=MAX($GP$110:HP$110),MIN((HQ$110-MAX($GP$110:HP$110)),(HQ$110-HP$110)),0)+IF($E189=HQ$22,VLOOKUP($C189,Input!$A$8:$GZ$39,MATCH(HQ$21,Input!$A$6:$GZ$6,0),FALSE),0)*IF(HQ$109&gt;=MAX($GP$109:HP$109),MIN((HQ$109-MAX($GP$109:HP$109)),(HQ$109-HP$109)),0)</f>
        <v>0</v>
      </c>
      <c r="HR189" s="1">
        <f>+IF($E189=HR$22,VLOOKUP($C189,Input!$A$8:$GZ$39,MATCH(HR$21,Input!$A$6:$GZ$6,0),FALSE),0)*IF(HR$110&gt;=MAX($GP$110:HQ$110),MIN((HR$110-MAX($GP$110:HQ$110)),(HR$110-HQ$110)),0)+IF($E189=HR$22,VLOOKUP($C189,Input!$A$8:$GZ$39,MATCH(HR$21,Input!$A$6:$GZ$6,0),FALSE),0)*IF(HR$109&gt;=MAX($GP$109:HQ$109),MIN((HR$109-MAX($GP$109:HQ$109)),(HR$109-HQ$109)),0)</f>
        <v>0</v>
      </c>
      <c r="HS189" s="1">
        <f>+IF($E189=HS$22,VLOOKUP($C189,Input!$A$8:$GZ$39,MATCH(HS$21,Input!$A$6:$GZ$6,0),FALSE),0)*IF(HS$110&gt;=MAX($GP$110:HR$110),MIN((HS$110-MAX($GP$110:HR$110)),(HS$110-HR$110)),0)+IF($E189=HS$22,VLOOKUP($C189,Input!$A$8:$GZ$39,MATCH(HS$21,Input!$A$6:$GZ$6,0),FALSE),0)*IF(HS$109&gt;=MAX($GP$109:HR$109),MIN((HS$109-MAX($GP$109:HR$109)),(HS$109-HR$109)),0)</f>
        <v>0</v>
      </c>
      <c r="HT189" s="1">
        <f>+IF($E189=HT$22,VLOOKUP($C189,Input!$A$8:$GZ$39,MATCH(HT$21,Input!$A$6:$GZ$6,0),FALSE),0)*IF(HT$110&gt;=MAX($GP$110:HS$110),MIN((HT$110-MAX($GP$110:HS$110)),(HT$110-HS$110)),0)+IF($E189=HT$22,VLOOKUP($C189,Input!$A$8:$GZ$39,MATCH(HT$21,Input!$A$6:$GZ$6,0),FALSE),0)*IF(HT$109&gt;=MAX($GP$109:HS$109),MIN((HT$109-MAX($GP$109:HS$109)),(HT$109-HS$109)),0)</f>
        <v>0</v>
      </c>
      <c r="HU189" s="1">
        <f>+IF($E189=HU$22,VLOOKUP($C189,Input!$A$8:$GZ$39,MATCH(HU$21,Input!$A$6:$GZ$6,0),FALSE),0)*IF(HU$110&gt;=MAX($GP$110:HT$110),MIN((HU$110-MAX($GP$110:HT$110)),(HU$110-HT$110)),0)+IF($E189=HU$22,VLOOKUP($C189,Input!$A$8:$GZ$39,MATCH(HU$21,Input!$A$6:$GZ$6,0),FALSE),0)*IF(HU$109&gt;=MAX($GP$109:HT$109),MIN((HU$109-MAX($GP$109:HT$109)),(HU$109-HT$109)),0)</f>
        <v>0</v>
      </c>
      <c r="HV189" s="1">
        <f>+IF($E189=HV$22,VLOOKUP($C189,Input!$A$8:$GZ$39,MATCH(HV$21,Input!$A$6:$GZ$6,0),FALSE),0)*IF(HV$110&gt;=MAX($GP$110:HU$110),MIN((HV$110-MAX($GP$110:HU$110)),(HV$110-HU$110)),0)+IF($E189=HV$22,VLOOKUP($C189,Input!$A$8:$GZ$39,MATCH(HV$21,Input!$A$6:$GZ$6,0),FALSE),0)*IF(HV$109&gt;=MAX($GP$109:HU$109),MIN((HV$109-MAX($GP$109:HU$109)),(HV$109-HU$109)),0)</f>
        <v>0</v>
      </c>
      <c r="HW189" s="1">
        <f>+IF($E189=HW$22,VLOOKUP($C189,Input!$A$8:$GZ$39,MATCH(HW$21,Input!$A$6:$GZ$6,0),FALSE),0)*IF(HW$110&gt;=MAX($GP$110:HV$110),MIN((HW$110-MAX($GP$110:HV$110)),(HW$110-HV$110)),0)+IF($E189=HW$22,VLOOKUP($C189,Input!$A$8:$GZ$39,MATCH(HW$21,Input!$A$6:$GZ$6,0),FALSE),0)*IF(HW$109&gt;=MAX($GP$109:HV$109),MIN((HW$109-MAX($GP$109:HV$109)),(HW$109-HV$109)),0)</f>
        <v>0</v>
      </c>
      <c r="HX189" s="1">
        <f>+IF($E189=HX$22,VLOOKUP($C189,Input!$A$8:$GZ$39,MATCH(HX$21,Input!$A$6:$GZ$6,0),FALSE),0)*IF(HX$110&gt;=MAX($GP$110:HW$110),MIN((HX$110-MAX($GP$110:HW$110)),(HX$110-HW$110)),0)+IF($E189=HX$22,VLOOKUP($C189,Input!$A$8:$GZ$39,MATCH(HX$21,Input!$A$6:$GZ$6,0),FALSE),0)*IF(HX$109&gt;=MAX($GP$109:HW$109),MIN((HX$109-MAX($GP$109:HW$109)),(HX$109-HW$109)),0)</f>
        <v>0</v>
      </c>
      <c r="HY189" s="1">
        <f>+IF($E189=HY$22,VLOOKUP($C189,Input!$A$8:$GZ$39,MATCH(HY$21,Input!$A$6:$GZ$6,0),FALSE),0)*IF(HY$110&gt;=MAX($GP$110:HX$110),MIN((HY$110-MAX($GP$110:HX$110)),(HY$110-HX$110)),0)+IF($E189=HY$22,VLOOKUP($C189,Input!$A$8:$GZ$39,MATCH(HY$21,Input!$A$6:$GZ$6,0),FALSE),0)*IF(HY$109&gt;=MAX($GP$109:HX$109),MIN((HY$109-MAX($GP$109:HX$109)),(HY$109-HX$109)),0)</f>
        <v>0</v>
      </c>
      <c r="HZ189" s="42"/>
      <c r="IA189" t="str">
        <f>VLOOKUP($C189,Input!$A$8:$IA$39,MATCH(IA$21,Input!$A$6:$IA$6,0),FALSE)</f>
        <v>NA</v>
      </c>
      <c r="IB189" s="132">
        <f>IF((VLOOKUP($C189,Input!$A$8:$IA$39,MATCH(IB$21,Input!$A$6:$IA$6,0),FALSE))="Y",$D189/VLOOKUP($C189,Input!$A$8:$IA$39,MATCH(IC$21,Input!$A$6:$IA$6,0),FALSE),0)</f>
        <v>0</v>
      </c>
      <c r="IC189" s="132">
        <f>IF((VLOOKUP($C189,Input!$A$8:$IA$39,MATCH(IB$21,Input!$A$6:$IA$6,0),FALSE))="Y",0,IF((VLOOKUP($C189,Input!$A$8:$IA$39,MATCH(IC$21,Input!$A$6:$IA$6,0),FALSE))&gt;0,$D189/VLOOKUP($C189,Input!$A$8:$IA$39,MATCH(IC$21,Input!$A$6:$IA$6,0),FALSE),0))</f>
        <v>0</v>
      </c>
      <c r="ID189" s="1">
        <f>+IF($E189=ID$22,VLOOKUP($C189,Input!$A$8:$IA$39,MATCH(ID$21,Input!$A$6:$IA$6,0),FALSE),0)*IF(ID$110&gt;=MAX($IC$110:IC$110),MIN((ID$110-MAX($IC$110:IC$110)),(ID$110-IC$110)),0)+IF($E189=ID$22,VLOOKUP($C189,Input!$A$8:$IA$39,MATCH(ID$21,Input!$A$6:$IA$6,0),FALSE),0)*IF(ID$109&gt;=MAX($IC$109:IC$109),MIN((ID$109-MAX($IC$109:IC$109)),(ID$109-IC$109)),0)</f>
        <v>0</v>
      </c>
      <c r="IE189" s="1">
        <f>+IF($E189=IE$22,VLOOKUP($C189,Input!$A$8:$IA$39,MATCH(IE$21,Input!$A$6:$IA$6,0),FALSE),0)*IF(IE$110&gt;=MAX($IC$110:ID$110),MIN((IE$110-MAX($IC$110:ID$110)),(IE$110-ID$110)),0)+IF($E189=IE$22,VLOOKUP($C189,Input!$A$8:$IA$39,MATCH(IE$21,Input!$A$6:$IA$6,0),FALSE),0)*IF(IE$109&gt;=MAX($IC$109:ID$109),MIN((IE$109-MAX($IC$109:ID$109)),(IE$109-ID$109)),0)</f>
        <v>0</v>
      </c>
      <c r="IF189" s="1">
        <f>+IF($E189=IF$22,VLOOKUP($C189,Input!$A$8:$IA$39,MATCH(IF$21,Input!$A$6:$IA$6,0),FALSE),0)*IF(IF$110&gt;=MAX($IC$110:IE$110),MIN((IF$110-MAX($IC$110:IE$110)),(IF$110-IE$110)),0)+IF($E189=IF$22,VLOOKUP($C189,Input!$A$8:$IA$39,MATCH(IF$21,Input!$A$6:$IA$6,0),FALSE),0)*IF(IF$109&gt;=MAX($IC$109:IE$109),MIN((IF$109-MAX($IC$109:IE$109)),(IF$109-IE$109)),0)</f>
        <v>0</v>
      </c>
      <c r="IG189" s="1">
        <f>+IF($E189=IG$22,VLOOKUP($C189,Input!$A$8:$IA$39,MATCH(IG$21,Input!$A$6:$IA$6,0),FALSE),0)*IF(IG$110&gt;=MAX($IC$110:IF$110),MIN((IG$110-MAX($IC$110:IF$110)),(IG$110-IF$110)),0)+IF($E189=IG$22,VLOOKUP($C189,Input!$A$8:$IA$39,MATCH(IG$21,Input!$A$6:$IA$6,0),FALSE),0)*IF(IG$109&gt;=MAX($IC$109:IF$109),MIN((IG$109-MAX($IC$109:IF$109)),(IG$109-IF$109)),0)</f>
        <v>0</v>
      </c>
      <c r="IH189" s="1">
        <f>+IF($E189=IH$22,VLOOKUP($C189,Input!$A$8:$IA$39,MATCH(IH$21,Input!$A$6:$IA$6,0),FALSE),0)*IF(IH$110&gt;=MAX($IC$110:IG$110),MIN((IH$110-MAX($IC$110:IG$110)),(IH$110-IG$110)),0)+IF($E189=IH$22,VLOOKUP($C189,Input!$A$8:$IA$39,MATCH(IH$21,Input!$A$6:$IA$6,0),FALSE),0)*IF(IH$109&gt;=MAX($IC$109:IG$109),MIN((IH$109-MAX($IC$109:IG$109)),(IH$109-IG$109)),0)</f>
        <v>0</v>
      </c>
      <c r="II189" s="1">
        <f>+IF($E189=II$22,VLOOKUP($C189,Input!$A$8:$IA$39,MATCH(II$21,Input!$A$6:$IA$6,0),FALSE),0)*IF(II$110&gt;=MAX($IC$110:IH$110),MIN((II$110-MAX($IC$110:IH$110)),(II$110-IH$110)),0)+IF($E189=II$22,VLOOKUP($C189,Input!$A$8:$IA$39,MATCH(II$21,Input!$A$6:$IA$6,0),FALSE),0)*IF(II$109&gt;=MAX($IC$109:IH$109),MIN((II$109-MAX($IC$109:IH$109)),(II$109-IH$109)),0)</f>
        <v>0</v>
      </c>
      <c r="IJ189" s="1">
        <f>+IF($E189=IJ$22,VLOOKUP($C189,Input!$A$8:$IA$39,MATCH(IJ$21,Input!$A$6:$IA$6,0),FALSE),0)*IF(IJ$110&gt;=MAX($IC$110:II$110),MIN((IJ$110-MAX($IC$110:II$110)),(IJ$110-II$110)),0)+IF($E189=IJ$22,VLOOKUP($C189,Input!$A$8:$IA$39,MATCH(IJ$21,Input!$A$6:$IA$6,0),FALSE),0)*IF(IJ$109&gt;=MAX($IC$109:II$109),MIN((IJ$109-MAX($IC$109:II$109)),(IJ$109-II$109)),0)</f>
        <v>0</v>
      </c>
      <c r="IK189" s="1">
        <f>+IF($E189=IK$22,VLOOKUP($C189,Input!$A$8:$IA$39,MATCH(IK$21,Input!$A$6:$IA$6,0),FALSE),0)*IF(IK$110&gt;=MAX($IC$110:IJ$110),MIN((IK$110-MAX($IC$110:IJ$110)),(IK$110-IJ$110)),0)+IF($E189=IK$22,VLOOKUP($C189,Input!$A$8:$IA$39,MATCH(IK$21,Input!$A$6:$IA$6,0),FALSE),0)*IF(IK$109&gt;=MAX($IC$109:IJ$109),MIN((IK$109-MAX($IC$109:IJ$109)),(IK$109-IJ$109)),0)</f>
        <v>0</v>
      </c>
      <c r="IL189" s="1">
        <f>+IF($E189=IL$22,VLOOKUP($C189,Input!$A$8:$IA$39,MATCH(IL$21,Input!$A$6:$IA$6,0),FALSE),0)*IF(IL$110&gt;=MAX($IC$110:IK$110),MIN((IL$110-MAX($IC$110:IK$110)),(IL$110-IK$110)),0)+IF($E189=IL$22,VLOOKUP($C189,Input!$A$8:$IA$39,MATCH(IL$21,Input!$A$6:$IA$6,0),FALSE),0)*IF(IL$109&gt;=MAX($IC$109:IK$109),MIN((IL$109-MAX($IC$109:IK$109)),(IL$109-IK$109)),0)</f>
        <v>0</v>
      </c>
      <c r="IM189" s="1">
        <f>+IF($E189=IM$22,VLOOKUP($C189,Input!$A$8:$IA$39,MATCH(IM$21,Input!$A$6:$IA$6,0),FALSE),0)*IF(IM$110&gt;=MAX($IC$110:IL$110),MIN((IM$110-MAX($IC$110:IL$110)),(IM$110-IL$110)),0)+IF($E189=IM$22,VLOOKUP($C189,Input!$A$8:$IA$39,MATCH(IM$21,Input!$A$6:$IA$6,0),FALSE),0)*IF(IM$109&gt;=MAX($IC$109:IL$109),MIN((IM$109-MAX($IC$109:IL$109)),(IM$109-IL$109)),0)</f>
        <v>0</v>
      </c>
      <c r="IN189" s="1">
        <f>+IF($E189=IN$22,VLOOKUP($C189,Input!$A$8:$IA$39,MATCH(IN$21,Input!$A$6:$IA$6,0),FALSE),0)*IF(IN$110&gt;=MAX($IC$110:IM$110),MIN((IN$110-MAX($IC$110:IM$110)),(IN$110-IM$110)),0)+IF($E189=IN$22,VLOOKUP($C189,Input!$A$8:$IA$39,MATCH(IN$21,Input!$A$6:$IA$6,0),FALSE),0)*IF(IN$109&gt;=MAX($IC$109:IM$109),MIN((IN$109-MAX($IC$109:IM$109)),(IN$109-IM$109)),0)</f>
        <v>0</v>
      </c>
      <c r="IO189" s="1">
        <f>+IF($E189=IO$22,VLOOKUP($C189,Input!$A$8:$IA$39,MATCH(IO$21,Input!$A$6:$IA$6,0),FALSE),0)*IF(IO$110&gt;=MAX($IC$110:IN$110),MIN((IO$110-MAX($IC$110:IN$110)),(IO$110-IN$110)),0)+IF($E189=IO$22,VLOOKUP($C189,Input!$A$8:$IA$39,MATCH(IO$21,Input!$A$6:$IA$6,0),FALSE),0)*IF(IO$109&gt;=MAX($IC$109:IN$109),MIN((IO$109-MAX($IC$109:IN$109)),(IO$109-IN$109)),0)</f>
        <v>0</v>
      </c>
      <c r="IP189" s="1">
        <f>+IF($E189=IP$22,VLOOKUP($C189,Input!$A$8:$IA$39,MATCH(IP$21,Input!$A$6:$IA$6,0),FALSE),0)*IF(IP$110&gt;=MAX($IC$110:IO$110),MIN((IP$110-MAX($IC$110:IO$110)),(IP$110-IO$110)),0)+IF($E189=IP$22,VLOOKUP($C189,Input!$A$8:$IA$39,MATCH(IP$21,Input!$A$6:$IA$6,0),FALSE),0)*IF(IP$109&gt;=MAX($IC$109:IO$109),MIN((IP$109-MAX($IC$109:IO$109)),(IP$109-IO$109)),0)</f>
        <v>0</v>
      </c>
      <c r="IQ189" s="1">
        <f>+IF($E189=IQ$22,VLOOKUP($C189,Input!$A$8:$IA$39,MATCH(IQ$21,Input!$A$6:$IA$6,0),FALSE),0)*IF(IQ$110&gt;=MAX($IC$110:IP$110),MIN((IQ$110-MAX($IC$110:IP$110)),(IQ$110-IP$110)),0)+IF($E189=IQ$22,VLOOKUP($C189,Input!$A$8:$IA$39,MATCH(IQ$21,Input!$A$6:$IA$6,0),FALSE),0)*IF(IQ$109&gt;=MAX($IC$109:IP$109),MIN((IQ$109-MAX($IC$109:IP$109)),(IQ$109-IP$109)),0)</f>
        <v>0</v>
      </c>
      <c r="IR189" s="1">
        <f>+IF($E189=IR$22,VLOOKUP($C189,Input!$A$8:$IA$39,MATCH(IR$21,Input!$A$6:$IA$6,0),FALSE),0)*IF(IR$110&gt;=MAX($IC$110:IQ$110),MIN((IR$110-MAX($IC$110:IQ$110)),(IR$110-IQ$110)),0)+IF($E189=IR$22,VLOOKUP($C189,Input!$A$8:$IA$39,MATCH(IR$21,Input!$A$6:$IA$6,0),FALSE),0)*IF(IR$109&gt;=MAX($IC$109:IQ$109),MIN((IR$109-MAX($IC$109:IQ$109)),(IR$109-IQ$109)),0)</f>
        <v>0</v>
      </c>
      <c r="IS189" s="1">
        <f>+IF($E189=IS$22,VLOOKUP($C189,Input!$A$8:$IA$39,MATCH(IS$21,Input!$A$6:$IA$6,0),FALSE),0)*IF(IS$110&gt;=MAX($IC$110:IR$110),MIN((IS$110-MAX($IC$110:IR$110)),(IS$110-IR$110)),0)+IF($E189=IS$22,VLOOKUP($C189,Input!$A$8:$IA$39,MATCH(IS$21,Input!$A$6:$IA$6,0),FALSE),0)*IF(IS$109&gt;=MAX($IC$109:IR$109),MIN((IS$109-MAX($IC$109:IR$109)),(IS$109-IR$109)),0)</f>
        <v>0</v>
      </c>
      <c r="IT189" s="1">
        <f>+IF($E189=IT$22,VLOOKUP($C189,Input!$A$8:$IA$39,MATCH(IT$21,Input!$A$6:$IA$6,0),FALSE),0)*IF(IT$110&gt;=MAX($IC$110:IS$110),MIN((IT$110-MAX($IC$110:IS$110)),(IT$110-IS$110)),0)+IF($E189=IT$22,VLOOKUP($C189,Input!$A$8:$IA$39,MATCH(IT$21,Input!$A$6:$IA$6,0),FALSE),0)*IF(IT$109&gt;=MAX($IC$109:IS$109),MIN((IT$109-MAX($IC$109:IS$109)),(IT$109-IS$109)),0)</f>
        <v>0</v>
      </c>
      <c r="IU189" s="1">
        <f>+IF($E189=IU$22,VLOOKUP($C189,Input!$A$8:$IA$39,MATCH(IU$21,Input!$A$6:$IA$6,0),FALSE),0)*IF(IU$110&gt;=MAX($IC$110:IT$110),MIN((IU$110-MAX($IC$110:IT$110)),(IU$110-IT$110)),0)+IF($E189=IU$22,VLOOKUP($C189,Input!$A$8:$IA$39,MATCH(IU$21,Input!$A$6:$IA$6,0),FALSE),0)*IF(IU$109&gt;=MAX($IC$109:IT$109),MIN((IU$109-MAX($IC$109:IT$109)),(IU$109-IT$109)),0)</f>
        <v>0</v>
      </c>
      <c r="IV189" s="1">
        <f>+IF($E189=IV$22,VLOOKUP($C189,Input!$A$8:$IA$39,MATCH(IV$21,Input!$A$6:$IA$6,0),FALSE),0)*IF(IV$110&gt;=MAX($IC$110:IU$110),MIN((IV$110-MAX($IC$110:IU$110)),(IV$110-IU$110)),0)+IF($E189=IV$22,VLOOKUP($C189,Input!$A$8:$IA$39,MATCH(IV$21,Input!$A$6:$IA$6,0),FALSE),0)*IF(IV$109&gt;=MAX($IC$109:IU$109),MIN((IV$109-MAX($IC$109:IU$109)),(IV$109-IU$109)),0)</f>
        <v>0</v>
      </c>
      <c r="IW189" s="1">
        <f>+IF($E189=IW$22,VLOOKUP($C189,Input!$A$8:$IA$39,MATCH(IW$21,Input!$A$6:$IA$6,0),FALSE),0)*IF(IW$110&gt;=MAX($IC$110:IV$110),MIN((IW$110-MAX($IC$110:IV$110)),(IW$110-IV$110)),0)+IF($E189=IW$22,VLOOKUP($C189,Input!$A$8:$IA$39,MATCH(IW$21,Input!$A$6:$IA$6,0),FALSE),0)*IF(IW$109&gt;=MAX($IC$109:IV$109),MIN((IW$109-MAX($IC$109:IV$109)),(IW$109-IV$109)),0)</f>
        <v>0</v>
      </c>
      <c r="IX189" s="1">
        <f>+IF($E189=IX$22,VLOOKUP($C189,Input!$A$8:$IA$39,MATCH(IX$21,Input!$A$6:$IA$6,0),FALSE),0)*IF(IX$110&gt;=MAX($IC$110:IW$110),MIN((IX$110-MAX($IC$110:IW$110)),(IX$110-IW$110)),0)+IF($E189=IX$22,VLOOKUP($C189,Input!$A$8:$IA$39,MATCH(IX$21,Input!$A$6:$IA$6,0),FALSE),0)*IF(IX$109&gt;=MAX($IC$109:IW$109),MIN((IX$109-MAX($IC$109:IW$109)),(IX$109-IW$109)),0)</f>
        <v>0</v>
      </c>
      <c r="IY189" s="1">
        <f>+IF($E189=IY$22,VLOOKUP($C189,Input!$A$8:$IA$39,MATCH(IY$21,Input!$A$6:$IA$6,0),FALSE),0)*IF(IY$110&gt;=MAX($IC$110:IX$110),MIN((IY$110-MAX($IC$110:IX$110)),(IY$110-IX$110)),0)+IF($E189=IY$22,VLOOKUP($C189,Input!$A$8:$IA$39,MATCH(IY$21,Input!$A$6:$IA$6,0),FALSE),0)*IF(IY$109&gt;=MAX($IC$109:IX$109),MIN((IY$109-MAX($IC$109:IX$109)),(IY$109-IX$109)),0)</f>
        <v>0</v>
      </c>
      <c r="IZ189" s="1">
        <f>+IF($E189=IZ$22,VLOOKUP($C189,Input!$A$8:$IA$39,MATCH(IZ$21,Input!$A$6:$IA$6,0),FALSE),0)*IF(IZ$110&gt;=MAX($IC$110:IY$110),MIN((IZ$110-MAX($IC$110:IY$110)),(IZ$110-IY$110)),0)+IF($E189=IZ$22,VLOOKUP($C189,Input!$A$8:$IA$39,MATCH(IZ$21,Input!$A$6:$IA$6,0),FALSE),0)*IF(IZ$109&gt;=MAX($IC$109:IY$109),MIN((IZ$109-MAX($IC$109:IY$109)),(IZ$109-IY$109)),0)</f>
        <v>0</v>
      </c>
      <c r="JA189" s="1">
        <f>+IF($E189=JA$22,VLOOKUP($C189,Input!$A$8:$IA$39,MATCH(JA$21,Input!$A$6:$IA$6,0),FALSE),0)*IF(JA$110&gt;=MAX($IC$110:IZ$110),MIN((JA$110-MAX($IC$110:IZ$110)),(JA$110-IZ$110)),0)+IF($E189=JA$22,VLOOKUP($C189,Input!$A$8:$IA$39,MATCH(JA$21,Input!$A$6:$IA$6,0),FALSE),0)*IF(JA$109&gt;=MAX($IC$109:IZ$109),MIN((JA$109-MAX($IC$109:IZ$109)),(JA$109-IZ$109)),0)</f>
        <v>0</v>
      </c>
      <c r="JB189" s="1">
        <f>+IF($E189=JB$22,VLOOKUP($C189,Input!$A$8:$IA$39,MATCH(JB$21,Input!$A$6:$IA$6,0),FALSE),0)*IF(JB$110&gt;=MAX($IC$110:JA$110),MIN((JB$110-MAX($IC$110:JA$110)),(JB$110-JA$110)),0)+IF($E189=JB$22,VLOOKUP($C189,Input!$A$8:$IA$39,MATCH(JB$21,Input!$A$6:$IA$6,0),FALSE),0)*IF(JB$109&gt;=MAX($IC$109:JA$109),MIN((JB$109-MAX($IC$109:JA$109)),(JB$109-JA$109)),0)</f>
        <v>0</v>
      </c>
      <c r="JC189" s="1">
        <f>+IF($E189=JC$22,VLOOKUP($C189,Input!$A$8:$IA$39,MATCH(JC$21,Input!$A$6:$IA$6,0),FALSE),0)*IF(JC$110&gt;=MAX($IC$110:JB$110),MIN((JC$110-MAX($IC$110:JB$110)),(JC$110-JB$110)),0)+IF($E189=JC$22,VLOOKUP($C189,Input!$A$8:$IA$39,MATCH(JC$21,Input!$A$6:$IA$6,0),FALSE),0)*IF(JC$109&gt;=MAX($IC$109:JB$109),MIN((JC$109-MAX($IC$109:JB$109)),(JC$109-JB$109)),0)</f>
        <v>0</v>
      </c>
      <c r="JD189" s="1">
        <f>+IF($E189=JD$22,VLOOKUP($C189,Input!$A$8:$IA$39,MATCH(JD$21,Input!$A$6:$IA$6,0),FALSE),0)*IF(JD$110&gt;=MAX($IC$110:JC$110),MIN((JD$110-MAX($IC$110:JC$110)),(JD$110-JC$110)),0)+IF($E189=JD$22,VLOOKUP($C189,Input!$A$8:$IA$39,MATCH(JD$21,Input!$A$6:$IA$6,0),FALSE),0)*IF(JD$109&gt;=MAX($IC$109:JC$109),MIN((JD$109-MAX($IC$109:JC$109)),(JD$109-JC$109)),0)</f>
        <v>0</v>
      </c>
      <c r="JE189" s="1">
        <f>+IF($E189=JE$22,VLOOKUP($C189,Input!$A$8:$IA$39,MATCH(JE$21,Input!$A$6:$IA$6,0),FALSE),0)*IF(JE$110&gt;=MAX($IC$110:JD$110),MIN((JE$110-MAX($IC$110:JD$110)),(JE$110-JD$110)),0)+IF($E189=JE$22,VLOOKUP($C189,Input!$A$8:$IA$39,MATCH(JE$21,Input!$A$6:$IA$6,0),FALSE),0)*IF(JE$109&gt;=MAX($IC$109:JD$109),MIN((JE$109-MAX($IC$109:JD$109)),(JE$109-JD$109)),0)</f>
        <v>0</v>
      </c>
      <c r="JF189" s="1">
        <f>+IF($E189=JF$22,VLOOKUP($C189,Input!$A$8:$IA$39,MATCH(JF$21,Input!$A$6:$IA$6,0),FALSE),0)*IF(JF$110&gt;=MAX($IC$110:JE$110),MIN((JF$110-MAX($IC$110:JE$110)),(JF$110-JE$110)),0)+IF($E189=JF$22,VLOOKUP($C189,Input!$A$8:$IA$39,MATCH(JF$21,Input!$A$6:$IA$6,0),FALSE),0)*IF(JF$109&gt;=MAX($IC$109:JE$109),MIN((JF$109-MAX($IC$109:JE$109)),(JF$109-JE$109)),0)</f>
        <v>0</v>
      </c>
      <c r="JG189" s="1">
        <f>+IF($E189=JG$22,VLOOKUP($C189,Input!$A$8:$IA$39,MATCH(JG$21,Input!$A$6:$IA$6,0),FALSE),0)*IF(JG$110&gt;=MAX($IC$110:JF$110),MIN((JG$110-MAX($IC$110:JF$110)),(JG$110-JF$110)),0)+IF($E189=JG$22,VLOOKUP($C189,Input!$A$8:$IA$39,MATCH(JG$21,Input!$A$6:$IA$6,0),FALSE),0)*IF(JG$109&gt;=MAX($IC$109:JF$109),MIN((JG$109-MAX($IC$109:JF$109)),(JG$109-JF$109)),0)</f>
        <v>0</v>
      </c>
      <c r="JH189" s="1">
        <f>+IF($E189=JH$22,VLOOKUP($C189,Input!$A$8:$IA$39,MATCH(JH$21,Input!$A$6:$IA$6,0),FALSE),0)*IF(JH$110&gt;=MAX($IC$110:JG$110),MIN((JH$110-MAX($IC$110:JG$110)),(JH$110-JG$110)),0)+IF($E189=JH$22,VLOOKUP($C189,Input!$A$8:$IA$39,MATCH(JH$21,Input!$A$6:$IA$6,0),FALSE),0)*IF(JH$109&gt;=MAX($IC$109:JG$109),MIN((JH$109-MAX($IC$109:JG$109)),(JH$109-JG$109)),0)</f>
        <v>0</v>
      </c>
      <c r="JI189" s="1">
        <f>+IF($E189=JI$22,VLOOKUP($C189,Input!$A$8:$IA$39,MATCH(JI$21,Input!$A$6:$IA$6,0),FALSE),0)*IF(JI$110&gt;=MAX($IC$110:JH$110),MIN((JI$110-MAX($IC$110:JH$110)),(JI$110-JH$110)),0)+IF($E189=JI$22,VLOOKUP($C189,Input!$A$8:$IA$39,MATCH(JI$21,Input!$A$6:$IA$6,0),FALSE),0)*IF(JI$109&gt;=MAX($IC$109:JH$109),MIN((JI$109-MAX($IC$109:JH$109)),(JI$109-JH$109)),0)</f>
        <v>0</v>
      </c>
      <c r="JJ189" s="1">
        <f>+IF($E189=JJ$22,VLOOKUP($C189,Input!$A$8:$IA$39,MATCH(JJ$21,Input!$A$6:$IA$6,0),FALSE),0)*IF(JJ$110&gt;=MAX($IC$110:JI$110),MIN((JJ$110-MAX($IC$110:JI$110)),(JJ$110-JI$110)),0)+IF($E189=JJ$22,VLOOKUP($C189,Input!$A$8:$IA$39,MATCH(JJ$21,Input!$A$6:$IA$6,0),FALSE),0)*IF(JJ$109&gt;=MAX($IC$109:JI$109),MIN((JJ$109-MAX($IC$109:JI$109)),(JJ$109-JI$109)),0)</f>
        <v>0</v>
      </c>
      <c r="JK189" s="1">
        <f>+IF($E189=JK$22,VLOOKUP($C189,Input!$A$8:$IA$39,MATCH(JK$21,Input!$A$6:$IA$6,0),FALSE),0)*IF(JK$110&gt;=MAX($IC$110:JJ$110),MIN((JK$110-MAX($IC$110:JJ$110)),(JK$110-JJ$110)),0)+IF($E189=JK$22,VLOOKUP($C189,Input!$A$8:$IA$39,MATCH(JK$21,Input!$A$6:$IA$6,0),FALSE),0)*IF(JK$109&gt;=MAX($IC$109:JJ$109),MIN((JK$109-MAX($IC$109:JJ$109)),(JK$109-JJ$109)),0)</f>
        <v>0</v>
      </c>
      <c r="JL189" s="1">
        <f>+IF($E189=JL$22,VLOOKUP($C189,Input!$A$8:$IA$39,MATCH(JL$21,Input!$A$6:$IA$6,0),FALSE),0)*IF(JL$110&gt;=MAX($IC$110:JK$110),MIN((JL$110-MAX($IC$110:JK$110)),(JL$110-JK$110)),0)+IF($E189=JL$22,VLOOKUP($C189,Input!$A$8:$IA$39,MATCH(JL$21,Input!$A$6:$IA$6,0),FALSE),0)*IF(JL$109&gt;=MAX($IC$109:JK$109),MIN((JL$109-MAX($IC$109:JK$109)),(JL$109-JK$109)),0)</f>
        <v>0</v>
      </c>
      <c r="JN189" t="str">
        <f>+VLOOKUP($C189,Input!$A$8:$GZ$39,MATCH(JN$21,Input!$A$6:$GZ$6,0),FALSE)</f>
        <v>CNG Station Maint in fuel price</v>
      </c>
      <c r="JO189" s="1">
        <f>IF($E189+$I189+$D$7&lt;=JO$22,0,IF(JO$22-$D$7&gt;=$E189,VLOOKUP($C189,Input!$A$8:$GZ$39,MATCH(JO$21,Input!$A$6:$GZ$6,0),FALSE),0)*$F189/$G189)*$D189</f>
        <v>0</v>
      </c>
      <c r="JP189" s="1">
        <f>IF($E189+$I189+$D$7&lt;=JP$22,0,IF(JP$22-$D$7&gt;=$E189,VLOOKUP($C189,Input!$A$8:$GZ$39,MATCH(JP$21,Input!$A$6:$GZ$6,0),FALSE),0)*$F189/$G189)*$D189</f>
        <v>0</v>
      </c>
      <c r="JQ189" s="1">
        <f>IF($E189+$I189+$D$7&lt;=JQ$22,0,IF(JQ$22-$D$7&gt;=$E189,VLOOKUP($C189,Input!$A$8:$GZ$39,MATCH(JQ$21,Input!$A$6:$GZ$6,0),FALSE),0)*$F189/$G189)*$D189</f>
        <v>0</v>
      </c>
      <c r="JR189" s="1">
        <f>IF($E189+$I189+$D$7&lt;=JR$22,0,IF(JR$22-$D$7&gt;=$E189,VLOOKUP($C189,Input!$A$8:$GZ$39,MATCH(JR$21,Input!$A$6:$GZ$6,0),FALSE),0)*$F189/$G189)*$D189</f>
        <v>0</v>
      </c>
      <c r="JS189" s="1">
        <f>IF($E189+$I189+$D$7&lt;=JS$22,0,IF(JS$22-$D$7&gt;=$E189,VLOOKUP($C189,Input!$A$8:$GZ$39,MATCH(JS$21,Input!$A$6:$GZ$6,0),FALSE),0)*$F189/$G189)*$D189</f>
        <v>0</v>
      </c>
      <c r="JT189" s="1">
        <f>IF($E189+$I189+$D$7&lt;=JT$22,0,IF(JT$22-$D$7&gt;=$E189,VLOOKUP($C189,Input!$A$8:$GZ$39,MATCH(JT$21,Input!$A$6:$GZ$6,0),FALSE),0)*$F189/$G189)*$D189</f>
        <v>0</v>
      </c>
      <c r="JU189" s="1">
        <f>IF($E189+$I189+$D$7&lt;=JU$22,0,IF(JU$22-$D$7&gt;=$E189,VLOOKUP($C189,Input!$A$8:$GZ$39,MATCH(JU$21,Input!$A$6:$GZ$6,0),FALSE),0)*$F189/$G189)*$D189</f>
        <v>0</v>
      </c>
      <c r="JV189" s="1">
        <f>IF($E189+$I189+$D$7&lt;=JV$22,0,IF(JV$22-$D$7&gt;=$E189,VLOOKUP($C189,Input!$A$8:$GZ$39,MATCH(JV$21,Input!$A$6:$GZ$6,0),FALSE),0)*$F189/$G189)*$D189</f>
        <v>0</v>
      </c>
      <c r="JW189" s="1">
        <f>IF($E189+$I189+$D$7&lt;=JW$22,0,IF(JW$22-$D$7&gt;=$E189,VLOOKUP($C189,Input!$A$8:$GZ$39,MATCH(JW$21,Input!$A$6:$GZ$6,0),FALSE),0)*$F189/$G189)*$D189</f>
        <v>0</v>
      </c>
      <c r="JX189" s="1">
        <f>IF($E189+$I189+$D$7&lt;=JX$22,0,IF(JX$22-$D$7&gt;=$E189,VLOOKUP($C189,Input!$A$8:$GZ$39,MATCH(JX$21,Input!$A$6:$GZ$6,0),FALSE),0)*$F189/$G189)*$D189</f>
        <v>0</v>
      </c>
      <c r="JY189" s="1">
        <f>IF($E189+$I189+$D$7&lt;=JY$22,0,IF(JY$22-$D$7&gt;=$E189,VLOOKUP($C189,Input!$A$8:$GZ$39,MATCH(JY$21,Input!$A$6:$GZ$6,0),FALSE),0)*$F189/$G189)*$D189</f>
        <v>0</v>
      </c>
      <c r="JZ189" s="1">
        <f>IF($E189+$I189+$D$7&lt;=JZ$22,0,IF(JZ$22-$D$7&gt;=$E189,VLOOKUP($C189,Input!$A$8:$GZ$39,MATCH(JZ$21,Input!$A$6:$GZ$6,0),FALSE),0)*$F189/$G189)*$D189</f>
        <v>0</v>
      </c>
      <c r="KA189" s="1">
        <f>IF($E189+$I189+$D$7&lt;=KA$22,0,IF(KA$22-$D$7&gt;=$E189,VLOOKUP($C189,Input!$A$8:$GZ$39,MATCH(KA$21,Input!$A$6:$GZ$6,0),FALSE),0)*$F189/$G189)*$D189</f>
        <v>0</v>
      </c>
      <c r="KB189" s="1">
        <f>IF($E189+$I189+$D$7&lt;=KB$22,0,IF(KB$22-$D$7&gt;=$E189,VLOOKUP($C189,Input!$A$8:$GZ$39,MATCH(KB$21,Input!$A$6:$GZ$6,0),FALSE),0)*$F189/$G189)*$D189</f>
        <v>0</v>
      </c>
      <c r="KC189" s="1">
        <f>IF($E189+$I189+$D$7&lt;=KC$22,0,IF(KC$22-$D$7&gt;=$E189,VLOOKUP($C189,Input!$A$8:$GZ$39,MATCH(KC$21,Input!$A$6:$GZ$6,0),FALSE),0)*$F189/$G189)*$D189</f>
        <v>0</v>
      </c>
      <c r="KD189" s="1">
        <f>IF($E189+$I189+$D$7&lt;=KD$22,0,IF(KD$22-$D$7&gt;=$E189,VLOOKUP($C189,Input!$A$8:$GZ$39,MATCH(KD$21,Input!$A$6:$GZ$6,0),FALSE),0)*$F189/$G189)*$D189</f>
        <v>0</v>
      </c>
      <c r="KE189" s="1">
        <f>IF($E189+$I189+$D$7&lt;=KE$22,0,IF(KE$22-$D$7&gt;=$E189,VLOOKUP($C189,Input!$A$8:$GZ$39,MATCH(KE$21,Input!$A$6:$GZ$6,0),FALSE),0)*$F189/$G189)*$D189</f>
        <v>0</v>
      </c>
      <c r="KF189" s="1">
        <f>IF($E189+$I189+$D$7&lt;=KF$22,0,IF(KF$22-$D$7&gt;=$E189,VLOOKUP($C189,Input!$A$8:$GZ$39,MATCH(KF$21,Input!$A$6:$GZ$6,0),FALSE),0)*$F189/$G189)*$D189</f>
        <v>0</v>
      </c>
      <c r="KG189" s="1">
        <f>IF($E189+$I189+$D$7&lt;=KG$22,0,IF(KG$22-$D$7&gt;=$E189,VLOOKUP($C189,Input!$A$8:$GZ$39,MATCH(KG$21,Input!$A$6:$GZ$6,0),FALSE),0)*$F189/$G189)*$D189</f>
        <v>0</v>
      </c>
      <c r="KH189" s="1">
        <f>IF($E189+$I189+$D$7&lt;=KH$22,0,IF(KH$22-$D$7&gt;=$E189,VLOOKUP($C189,Input!$A$8:$GZ$39,MATCH(KH$21,Input!$A$6:$GZ$6,0),FALSE),0)*$F189/$G189)*$D189</f>
        <v>0</v>
      </c>
      <c r="KI189" s="1">
        <f>IF($E189+$I189+$D$7&lt;=KI$22,0,IF(KI$22-$D$7&gt;=$E189,VLOOKUP($C189,Input!$A$8:$GZ$39,MATCH(KI$21,Input!$A$6:$GZ$6,0),FALSE),0)*$F189/$G189)*$D189</f>
        <v>0</v>
      </c>
      <c r="KJ189" s="1">
        <f>IF($E189+$I189+$D$7&lt;=KJ$22,0,IF(KJ$22-$D$7&gt;=$E189,VLOOKUP($C189,Input!$A$8:$GZ$39,MATCH(KJ$21,Input!$A$6:$GZ$6,0),FALSE),0)*$F189/$G189)*$D189</f>
        <v>0</v>
      </c>
      <c r="KK189" s="1">
        <f>IF($E189+$I189+$D$7&lt;=KK$22,0,IF(KK$22-$D$7&gt;=$E189,VLOOKUP($C189,Input!$A$8:$GZ$39,MATCH(KK$21,Input!$A$6:$GZ$6,0),FALSE),0)*$F189/$G189)*$D189</f>
        <v>0</v>
      </c>
      <c r="KL189" s="1">
        <f>IF($E189+$I189+$D$7&lt;=KL$22,0,IF(KL$22-$D$7&gt;=$E189,VLOOKUP($C189,Input!$A$8:$GZ$39,MATCH(KL$21,Input!$A$6:$GZ$6,0),FALSE),0)*$F189/$G189)*$D189</f>
        <v>0</v>
      </c>
      <c r="KM189" s="1">
        <f>IF($E189+$I189+$D$7&lt;=KM$22,0,IF(KM$22-$D$7&gt;=$E189,VLOOKUP($C189,Input!$A$8:$GZ$39,MATCH(KM$21,Input!$A$6:$GZ$6,0),FALSE),0)*$F189/$G189)*$D189</f>
        <v>0</v>
      </c>
      <c r="KN189" s="1">
        <f>IF($E189+$I189+$D$7&lt;=KN$22,0,IF(KN$22-$D$7&gt;=$E189,VLOOKUP($C189,Input!$A$8:$GZ$39,MATCH(KN$21,Input!$A$6:$GZ$6,0),FALSE),0)*$F189/$G189)*$D189</f>
        <v>0</v>
      </c>
      <c r="KO189" s="1">
        <f>IF($E189+$I189+$D$7&lt;=KO$22,0,IF(KO$22-$D$7&gt;=$E189,VLOOKUP($C189,Input!$A$8:$GZ$39,MATCH(KO$21,Input!$A$6:$GZ$6,0),FALSE),0)*$F189/$G189)*$D189</f>
        <v>0</v>
      </c>
      <c r="KP189" s="1">
        <f>IF($E189+$I189+$D$7&lt;=KP$22,0,IF(KP$22-$D$7&gt;=$E189,VLOOKUP($C189,Input!$A$8:$GZ$39,MATCH(KP$21,Input!$A$6:$GZ$6,0),FALSE),0)*$F189/$G189)*$D189</f>
        <v>0</v>
      </c>
      <c r="KQ189" s="1">
        <f>IF($E189+$I189+$D$7&lt;=KQ$22,0,IF(KQ$22-$D$7&gt;=$E189,VLOOKUP($C189,Input!$A$8:$GZ$39,MATCH(KQ$21,Input!$A$6:$GZ$6,0),FALSE),0)*$F189/$G189)*$D189</f>
        <v>0</v>
      </c>
      <c r="KR189" s="1">
        <f>IF($E189+$I189+$D$7&lt;=KR$22,0,IF(KR$22-$D$7&gt;=$E189,VLOOKUP($C189,Input!$A$8:$GZ$39,MATCH(KR$21,Input!$A$6:$GZ$6,0),FALSE),0)*$F189/$G189)*$D189</f>
        <v>0</v>
      </c>
      <c r="KS189" s="1">
        <f>IF($E189+$I189+$D$7&lt;=KS$22,0,IF(KS$22-$D$7&gt;=$E189,VLOOKUP($C189,Input!$A$8:$GZ$39,MATCH(KS$21,Input!$A$6:$GZ$6,0),FALSE),0)*$F189/$G189)*$D189</f>
        <v>0</v>
      </c>
      <c r="KT189" s="1">
        <f>IF($E189+$I189+$D$7&lt;=KT$22,0,IF(KT$22-$D$7&gt;=$E189,VLOOKUP($C189,Input!$A$8:$GZ$39,MATCH(KT$21,Input!$A$6:$GZ$6,0),FALSE),0)*$F189/$G189)*$D189</f>
        <v>0</v>
      </c>
      <c r="KU189" s="1">
        <f>IF($E189+$I189+$D$7&lt;=KU$22,0,IF(KU$22-$D$7&gt;=$E189,VLOOKUP($C189,Input!$A$8:$GZ$39,MATCH(KU$21,Input!$A$6:$GZ$6,0),FALSE),0)*$F189/$G189)*$D189</f>
        <v>0</v>
      </c>
      <c r="KV189" s="1">
        <f>IF($E189+$I189+$D$7&lt;=KV$22,0,IF(KV$22-$D$7&gt;=$E189,VLOOKUP($C189,Input!$A$8:$GZ$39,MATCH(KV$21,Input!$A$6:$GZ$6,0),FALSE),0)*$F189/$G189)*$D189</f>
        <v>0</v>
      </c>
      <c r="KW189" s="1">
        <f>IF($E189+$I189+$D$7&lt;=KW$22,0,IF(KW$22-$D$7&gt;=$E189,VLOOKUP($C189,Input!$A$8:$GZ$39,MATCH(KW$21,Input!$A$6:$GZ$6,0),FALSE),0)*$F189/$G189)*$D189</f>
        <v>0</v>
      </c>
      <c r="KY189" t="str">
        <f>VLOOKUP($C189,Input!$A$8:$HV$39,MATCH(KY$21,Input!$A$6:$HV$6,0),FALSE)</f>
        <v xml:space="preserve">CNG (compressed and at pump, including station maintenance) </v>
      </c>
      <c r="KZ189" s="1">
        <f>IF($E189+$I189+$D$7&lt;=KZ$22,0,IF(KZ$22-$D$7&gt;=$E189,VLOOKUP($C189,Input!$A$8:$HV$39,MATCH(KZ$21,Input!$A$6:$HV$6,0),FALSE)/$G189*$F189,0))*$D189</f>
        <v>0</v>
      </c>
      <c r="LA189" s="1">
        <f>IF($E189+$I189+$D$7&lt;=LA$22,0,IF(LA$22-$D$7&gt;=$E189,VLOOKUP($C189,Input!$A$8:$HV$39,MATCH(LA$21,Input!$A$6:$HV$6,0),FALSE)/$G189*$F189,0))*$D189</f>
        <v>0</v>
      </c>
      <c r="LB189" s="1">
        <f>IF($E189+$I189+$D$7&lt;=LB$22,0,IF(LB$22-$D$7&gt;=$E189,VLOOKUP($C189,Input!$A$8:$HV$39,MATCH(LB$21,Input!$A$6:$HV$6,0),FALSE)/$G189*$F189,0))*$D189</f>
        <v>0</v>
      </c>
      <c r="LC189" s="1">
        <f>IF($E189+$I189+$D$7&lt;=LC$22,0,IF(LC$22-$D$7&gt;=$E189,VLOOKUP($C189,Input!$A$8:$HV$39,MATCH(LC$21,Input!$A$6:$HV$6,0),FALSE)/$G189*$F189,0))*$D189</f>
        <v>0</v>
      </c>
      <c r="LD189" s="1">
        <f>IF($E189+$I189+$D$7&lt;=LD$22,0,IF(LD$22-$D$7&gt;=$E189,VLOOKUP($C189,Input!$A$8:$HV$39,MATCH(LD$21,Input!$A$6:$HV$6,0),FALSE)/$G189*$F189,0))*$D189</f>
        <v>0</v>
      </c>
      <c r="LE189" s="1">
        <f>IF($E189+$I189+$D$7&lt;=LE$22,0,IF(LE$22-$D$7&gt;=$E189,VLOOKUP($C189,Input!$A$8:$HV$39,MATCH(LE$21,Input!$A$6:$HV$6,0),FALSE)/$G189*$F189,0))*$D189</f>
        <v>0</v>
      </c>
      <c r="LF189" s="1">
        <f>IF($E189+$I189+$D$7&lt;=LF$22,0,IF(LF$22-$D$7&gt;=$E189,VLOOKUP($C189,Input!$A$8:$HV$39,MATCH(LF$21,Input!$A$6:$HV$6,0),FALSE)/$G189*$F189,0))*$D189</f>
        <v>0</v>
      </c>
      <c r="LG189" s="1">
        <f>IF($E189+$I189+$D$7&lt;=LG$22,0,IF(LG$22-$D$7&gt;=$E189,VLOOKUP($C189,Input!$A$8:$HV$39,MATCH(LG$21,Input!$A$6:$HV$6,0),FALSE)/$G189*$F189,0))*$D189</f>
        <v>0</v>
      </c>
      <c r="LH189" s="1">
        <f>IF($E189+$I189+$D$7&lt;=LH$22,0,IF(LH$22-$D$7&gt;=$E189,VLOOKUP($C189,Input!$A$8:$HV$39,MATCH(LH$21,Input!$A$6:$HV$6,0),FALSE)/$G189*$F189,0))*$D189</f>
        <v>0</v>
      </c>
      <c r="LI189" s="1">
        <f>IF($E189+$I189+$D$7&lt;=LI$22,0,IF(LI$22-$D$7&gt;=$E189,VLOOKUP($C189,Input!$A$8:$HV$39,MATCH(LI$21,Input!$A$6:$HV$6,0),FALSE)/$G189*$F189,0))*$D189</f>
        <v>0</v>
      </c>
      <c r="LJ189" s="1">
        <f>IF($E189+$I189+$D$7&lt;=LJ$22,0,IF(LJ$22-$D$7&gt;=$E189,VLOOKUP($C189,Input!$A$8:$HV$39,MATCH(LJ$21,Input!$A$6:$HV$6,0),FALSE)/$G189*$F189,0))*$D189</f>
        <v>0</v>
      </c>
      <c r="LK189" s="1">
        <f>IF($E189+$I189+$D$7&lt;=LK$22,0,IF(LK$22-$D$7&gt;=$E189,VLOOKUP($C189,Input!$A$8:$HV$39,MATCH(LK$21,Input!$A$6:$HV$6,0),FALSE)/$G189*$F189,0))*$D189</f>
        <v>0</v>
      </c>
      <c r="LL189" s="1">
        <f>IF($E189+$I189+$D$7&lt;=LL$22,0,IF(LL$22-$D$7&gt;=$E189,VLOOKUP($C189,Input!$A$8:$HV$39,MATCH(LL$21,Input!$A$6:$HV$6,0),FALSE)/$G189*$F189,0))*$D189</f>
        <v>0</v>
      </c>
      <c r="LM189" s="1">
        <f>IF($E189+$I189+$D$7&lt;=LM$22,0,IF(LM$22-$D$7&gt;=$E189,VLOOKUP($C189,Input!$A$8:$HV$39,MATCH(LM$21,Input!$A$6:$HV$6,0),FALSE)/$G189*$F189,0))*$D189</f>
        <v>0</v>
      </c>
      <c r="LN189" s="1">
        <f>IF($E189+$I189+$D$7&lt;=LN$22,0,IF(LN$22-$D$7&gt;=$E189,VLOOKUP($C189,Input!$A$8:$HV$39,MATCH(LN$21,Input!$A$6:$HV$6,0),FALSE)/$G189*$F189,0))*$D189</f>
        <v>0</v>
      </c>
      <c r="LO189" s="1">
        <f>IF($E189+$I189+$D$7&lt;=LO$22,0,IF(LO$22-$D$7&gt;=$E189,VLOOKUP($C189,Input!$A$8:$HV$39,MATCH(LO$21,Input!$A$6:$HV$6,0),FALSE)/$G189*$F189,0))*$D189</f>
        <v>0</v>
      </c>
      <c r="LP189" s="1">
        <f>IF($E189+$I189+$D$7&lt;=LP$22,0,IF(LP$22-$D$7&gt;=$E189,VLOOKUP($C189,Input!$A$8:$HV$39,MATCH(LP$21,Input!$A$6:$HV$6,0),FALSE)/$G189*$F189,0))*$D189</f>
        <v>0</v>
      </c>
      <c r="LQ189" s="1">
        <f>IF($E189+$I189+$D$7&lt;=LQ$22,0,IF(LQ$22-$D$7&gt;=$E189,VLOOKUP($C189,Input!$A$8:$HV$39,MATCH(LQ$21,Input!$A$6:$HV$6,0),FALSE)/$G189*$F189,0))*$D189</f>
        <v>0</v>
      </c>
      <c r="LR189" s="1">
        <f>IF($E189+$I189+$D$7&lt;=LR$22,0,IF(LR$22-$D$7&gt;=$E189,VLOOKUP($C189,Input!$A$8:$HV$39,MATCH(LR$21,Input!$A$6:$HV$6,0),FALSE)/$G189*$F189,0))*$D189</f>
        <v>0</v>
      </c>
      <c r="LS189" s="1">
        <f>IF($E189+$I189+$D$7&lt;=LS$22,0,IF(LS$22-$D$7&gt;=$E189,VLOOKUP($C189,Input!$A$8:$HV$39,MATCH(LS$21,Input!$A$6:$HV$6,0),FALSE)/$G189*$F189,0))*$D189</f>
        <v>0</v>
      </c>
      <c r="LT189" s="1">
        <f>IF($E189+$I189+$D$7&lt;=LT$22,0,IF(LT$22-$D$7&gt;=$E189,VLOOKUP($C189,Input!$A$8:$HV$39,MATCH(LT$21,Input!$A$6:$HV$6,0),FALSE)/$G189*$F189,0))*$D189</f>
        <v>0</v>
      </c>
      <c r="LU189" s="1">
        <f>IF($E189+$I189+$D$7&lt;=LU$22,0,IF(LU$22-$D$7&gt;=$E189,VLOOKUP($C189,Input!$A$8:$HV$39,MATCH(LU$21,Input!$A$6:$HV$6,0),FALSE)/$G189*$F189,0))*$D189</f>
        <v>0</v>
      </c>
      <c r="LV189" s="1">
        <f>IF($E189+$I189+$D$7&lt;=LV$22,0,IF(LV$22-$D$7&gt;=$E189,VLOOKUP($C189,Input!$A$8:$HV$39,MATCH(LV$21,Input!$A$6:$HV$6,0),FALSE)/$G189*$F189,0))*$D189</f>
        <v>0</v>
      </c>
      <c r="LW189" s="1">
        <f>IF($E189+$I189+$D$7&lt;=LW$22,0,IF(LW$22-$D$7&gt;=$E189,VLOOKUP($C189,Input!$A$8:$HV$39,MATCH(LW$21,Input!$A$6:$HV$6,0),FALSE)/$G189*$F189,0))*$D189</f>
        <v>0</v>
      </c>
      <c r="LX189" s="1">
        <f>IF($E189+$I189+$D$7&lt;=LX$22,0,IF(LX$22-$D$7&gt;=$E189,VLOOKUP($C189,Input!$A$8:$HV$39,MATCH(LX$21,Input!$A$6:$HV$6,0),FALSE)/$G189*$F189,0))*$D189</f>
        <v>0</v>
      </c>
      <c r="LY189" s="1">
        <f>IF($E189+$I189+$D$7&lt;=LY$22,0,IF(LY$22-$D$7&gt;=$E189,VLOOKUP($C189,Input!$A$8:$HV$39,MATCH(LY$21,Input!$A$6:$HV$6,0),FALSE)/$G189*$F189,0))*$D189</f>
        <v>0</v>
      </c>
      <c r="LZ189" s="1">
        <f>IF($E189+$I189+$D$7&lt;=LZ$22,0,IF(LZ$22-$D$7&gt;=$E189,VLOOKUP($C189,Input!$A$8:$HV$39,MATCH(LZ$21,Input!$A$6:$HV$6,0),FALSE)/$G189*$F189,0))*$D189</f>
        <v>0</v>
      </c>
      <c r="MA189" s="1">
        <f>IF($E189+$I189+$D$7&lt;=MA$22,0,IF(MA$22-$D$7&gt;=$E189,VLOOKUP($C189,Input!$A$8:$HV$39,MATCH(MA$21,Input!$A$6:$HV$6,0),FALSE)/$G189*$F189,0))*$D189</f>
        <v>0</v>
      </c>
      <c r="MB189" s="1">
        <f>IF($E189+$I189+$D$7&lt;=MB$22,0,IF(MB$22-$D$7&gt;=$E189,VLOOKUP($C189,Input!$A$8:$HV$39,MATCH(MB$21,Input!$A$6:$HV$6,0),FALSE)/$G189*$F189,0))*$D189</f>
        <v>0</v>
      </c>
      <c r="MC189" s="1">
        <f>IF($E189+$I189+$D$7&lt;=MC$22,0,IF(MC$22-$D$7&gt;=$E189,VLOOKUP($C189,Input!$A$8:$HV$39,MATCH(MC$21,Input!$A$6:$HV$6,0),FALSE)/$G189*$F189,0))*$D189</f>
        <v>0</v>
      </c>
      <c r="MD189" s="1">
        <f>IF($E189+$I189+$D$7&lt;=MD$22,0,IF(MD$22-$D$7&gt;=$E189,VLOOKUP($C189,Input!$A$8:$HV$39,MATCH(MD$21,Input!$A$6:$HV$6,0),FALSE)/$G189*$F189,0))*$D189</f>
        <v>0</v>
      </c>
      <c r="ME189" s="1">
        <f>IF($E189+$I189+$D$7&lt;=ME$22,0,IF(ME$22-$D$7&gt;=$E189,VLOOKUP($C189,Input!$A$8:$HV$39,MATCH(ME$21,Input!$A$6:$HV$6,0),FALSE)/$G189*$F189,0))*$D189</f>
        <v>0</v>
      </c>
      <c r="MF189" s="1">
        <f>IF($E189+$I189+$D$7&lt;=MF$22,0,IF(MF$22-$D$7&gt;=$E189,VLOOKUP($C189,Input!$A$8:$HV$39,MATCH(MF$21,Input!$A$6:$HV$6,0),FALSE)/$G189*$F189,0))*$D189</f>
        <v>0</v>
      </c>
      <c r="MG189" s="1">
        <f>IF($E189+$I189+$D$7&lt;=MG$22,0,IF(MG$22-$D$7&gt;=$E189,VLOOKUP($C189,Input!$A$8:$HV$39,MATCH(MG$21,Input!$A$6:$HV$6,0),FALSE)/$G189*$F189,0))*$D189</f>
        <v>0</v>
      </c>
      <c r="MH189" s="1">
        <f>IF($E189+$I189+$D$7&lt;=MH$22,0,IF(MH$22-$D$7&gt;=$E189,VLOOKUP($C189,Input!$A$8:$HV$39,MATCH(MH$21,Input!$A$6:$HV$6,0),FALSE)/$G189*$F189,0))*$D189</f>
        <v>0</v>
      </c>
      <c r="MI189" s="1">
        <f>IF($E189+$I189+$D$7&lt;=MI$22,0,IF(MI$22-$D$7&gt;=$E189,VLOOKUP($C189,Input!$A$8:$HV$39,MATCH(MI$21,Input!$A$6:$HV$6,0),FALSE)/$G189*$F189,0))*$D189</f>
        <v>0</v>
      </c>
      <c r="MJ189" s="1">
        <f>IF($E189+$I189+$D$7&lt;=MJ$22,0,IF(MJ$22-$D$7&gt;=$E189,VLOOKUP($C189,Input!$A$8:$HV$39,MATCH(MJ$21,Input!$A$6:$HV$6,0),FALSE)/$G189*$F189,0))*$D189</f>
        <v>0</v>
      </c>
      <c r="MK189" s="1">
        <f>IF($E189+$I189+$D$7&lt;=MK$22,0,IF(MK$22-$D$7&gt;=$E189,VLOOKUP($C189,Input!$A$8:$HV$39,MATCH(MK$21,Input!$A$6:$HV$6,0),FALSE)/$G189*$F189,0))*$D189</f>
        <v>0</v>
      </c>
      <c r="ML189" s="1">
        <f>IF($E189+$I189+$D$7&lt;=ML$22,0,IF(ML$22-$D$7&gt;=$E189,VLOOKUP($C189,Input!$A$8:$HV$39,MATCH(ML$21,Input!$A$6:$HV$6,0),FALSE)/$G189*$F189,0))*$D189</f>
        <v>0</v>
      </c>
      <c r="MM189" s="1">
        <f>IF($E189+$I189+$D$7&lt;=MM$22,0,IF(MM$22-$D$7&gt;=$E189,VLOOKUP($C189,Input!$A$8:$HV$39,MATCH(MM$21,Input!$A$6:$HV$6,0),FALSE)/$G189*$F189,0))*$D189</f>
        <v>0</v>
      </c>
      <c r="MN189" s="1">
        <f>IF($E189+$I189+$D$7&lt;=MN$22,0,IF(MN$22-$D$7&gt;=$E189,VLOOKUP($C189,Input!$A$8:$HV$39,MATCH(MN$21,Input!$A$6:$HV$6,0),FALSE)/$G189*$F189,0))*$D189</f>
        <v>0</v>
      </c>
      <c r="MO189" s="1">
        <f>IF($E189+$I189+$D$7&lt;=MO$22,0,IF(MO$22-$D$7&gt;=$E189,VLOOKUP($C189,Input!$A$8:$HV$39,MATCH(MO$21,Input!$A$6:$HV$6,0),FALSE)/$G189*$F189,0))*$D189</f>
        <v>0</v>
      </c>
      <c r="MP189" s="1">
        <f>IF($E189+$I189+$D$7&lt;=MP$22,0,IF(MP$22-$D$7&gt;=$E189,VLOOKUP($C189,Input!$A$8:$HV$39,MATCH(MP$21,Input!$A$6:$HV$6,0),FALSE)/$G189*$F189,0))*$D189</f>
        <v>0</v>
      </c>
      <c r="MQ189" s="1">
        <f>IF($E189+$I189+$D$7&lt;=MQ$22,0,IF(MQ$22-$D$7&gt;=$E189,VLOOKUP($C189,Input!$A$8:$HV$39,MATCH(MQ$21,Input!$A$6:$HV$6,0),FALSE)/$G189*$F189,0))*$D189</f>
        <v>0</v>
      </c>
      <c r="MR189" s="1">
        <f>IF($E189+$I189+$D$7&lt;=MR$22,0,IF(MR$22-$D$7&gt;=$E189,VLOOKUP($C189,Input!$A$8:$HV$39,MATCH(MR$21,Input!$A$6:$HV$6,0),FALSE)/$G189*$F189,0))*$D189</f>
        <v>0</v>
      </c>
      <c r="MS189" s="1">
        <f>IF($E189+$I189+$D$7&lt;=MS$22,0,IF(MS$22-$D$7&gt;=$E189,VLOOKUP($C189,Input!$A$8:$HV$39,MATCH(MS$21,Input!$A$6:$HV$6,0),FALSE)/$G189*$F189,0))*$D189</f>
        <v>0</v>
      </c>
      <c r="MT189" s="1">
        <f>IF($E189+$I189+$D$7&lt;=MT$22,0,IF(MT$22-$D$7&gt;=$E189,VLOOKUP($C189,Input!$A$8:$HV$39,MATCH(MT$21,Input!$A$6:$HV$6,0),FALSE)/$G189*$F189,0))*$D189</f>
        <v>0</v>
      </c>
      <c r="MU189" s="1">
        <f>IF($E189+$I189+$D$7&lt;=MU$22,0,IF(MU$22-$D$7&gt;=$E189,VLOOKUP($C189,Input!$A$8:$HV$39,MATCH(MU$21,Input!$A$6:$HV$6,0),FALSE)/$G189*$F189,0))*$D189</f>
        <v>0</v>
      </c>
      <c r="MV189" s="1">
        <f>IF($E189+$I189+$D$7&lt;=MV$22,0,IF(MV$22-$D$7&gt;=$E189,VLOOKUP($C189,Input!$A$8:$HV$39,MATCH(MV$21,Input!$A$6:$HV$6,0),FALSE)/$G189*$F189,0))*$D189</f>
        <v>0</v>
      </c>
      <c r="MW189" s="1">
        <f>IF($E189+$I189+$D$7&lt;=MW$22,0,IF(MW$22-$D$7&gt;=$E189,VLOOKUP($C189,Input!$A$8:$HV$39,MATCH(MW$21,Input!$A$6:$HV$6,0),FALSE)/$G189*$F189,0))*$D189</f>
        <v>0</v>
      </c>
      <c r="MX189" s="1">
        <f>IF($E189+$I189+$D$7&lt;=MX$22,0,IF(MX$22-$D$7&gt;=$E189,VLOOKUP($C189,Input!$A$8:$HV$39,MATCH(MX$21,Input!$A$6:$HV$6,0),FALSE)/$G189*$F189,0))*$D189</f>
        <v>0</v>
      </c>
      <c r="MZ189" t="str">
        <f>VLOOKUP($C189,Input!$A$8:$HV$39,MATCH(MZ$21,Input!$A$6:$HV$6,0),FALSE)</f>
        <v>Fossil CNG LCFS Credit ($/DGE)</v>
      </c>
      <c r="NA189" s="1">
        <f>IF($E189+$I189+$D$7&lt;=NA$22,0,IF(NA$22-$D$7&gt;=$E189,-VLOOKUP($C189,Input!$A$8:$HV$39,MATCH(NA$21,Input!$A$6:$HV$6,0),FALSE)/$G189*$F189,0))*$D189*$G$4/100</f>
        <v>0</v>
      </c>
      <c r="NB189" s="1">
        <f>IF($E189+$I189+$D$7&lt;=NB$22,0,IF(NB$22-$D$7&gt;=$E189,-VLOOKUP($C189,Input!$A$8:$HV$39,MATCH(NB$21,Input!$A$6:$HV$6,0),FALSE)/$G189*$F189,0))*$D189*$G$4/100</f>
        <v>0</v>
      </c>
      <c r="NC189" s="1">
        <f>IF($E189+$I189+$D$7&lt;=NC$22,0,IF(NC$22-$D$7&gt;=$E189,-VLOOKUP($C189,Input!$A$8:$HV$39,MATCH(NC$21,Input!$A$6:$HV$6,0),FALSE)/$G189*$F189,0))*$D189*$G$4/100</f>
        <v>0</v>
      </c>
      <c r="ND189" s="1">
        <f>IF($E189+$I189+$D$7&lt;=ND$22,0,IF(ND$22-$D$7&gt;=$E189,-VLOOKUP($C189,Input!$A$8:$HV$39,MATCH(ND$21,Input!$A$6:$HV$6,0),FALSE)/$G189*$F189,0))*$D189*$G$4/100</f>
        <v>0</v>
      </c>
      <c r="NE189" s="1">
        <f>IF($E189+$I189+$D$7&lt;=NE$22,0,IF(NE$22-$D$7&gt;=$E189,-VLOOKUP($C189,Input!$A$8:$HV$39,MATCH(NE$21,Input!$A$6:$HV$6,0),FALSE)/$G189*$F189,0))*$D189*$G$4/100</f>
        <v>0</v>
      </c>
      <c r="NF189" s="1">
        <f>IF($E189+$I189+$D$7&lt;=NF$22,0,IF(NF$22-$D$7&gt;=$E189,-VLOOKUP($C189,Input!$A$8:$HV$39,MATCH(NF$21,Input!$A$6:$HV$6,0),FALSE)/$G189*$F189,0))*$D189*$G$4/100</f>
        <v>0</v>
      </c>
      <c r="NG189" s="1">
        <f>IF($E189+$I189+$D$7&lt;=NG$22,0,IF(NG$22-$D$7&gt;=$E189,-VLOOKUP($C189,Input!$A$8:$HV$39,MATCH(NG$21,Input!$A$6:$HV$6,0),FALSE)/$G189*$F189,0))*$D189*$G$4/100</f>
        <v>0</v>
      </c>
      <c r="NH189" s="1">
        <f>IF($E189+$I189+$D$7&lt;=NH$22,0,IF(NH$22-$D$7&gt;=$E189,-VLOOKUP($C189,Input!$A$8:$HV$39,MATCH(NH$21,Input!$A$6:$HV$6,0),FALSE)/$G189*$F189,0))*$D189*$G$4/100</f>
        <v>0</v>
      </c>
      <c r="NI189" s="1">
        <f>IF($E189+$I189+$D$7&lt;=NI$22,0,IF(NI$22-$D$7&gt;=$E189,-VLOOKUP($C189,Input!$A$8:$HV$39,MATCH(NI$21,Input!$A$6:$HV$6,0),FALSE)/$G189*$F189,0))*$D189*$G$4/100</f>
        <v>0</v>
      </c>
      <c r="NJ189" s="1">
        <f>IF($E189+$I189+$D$7&lt;=NJ$22,0,IF(NJ$22-$D$7&gt;=$E189,-VLOOKUP($C189,Input!$A$8:$HV$39,MATCH(NJ$21,Input!$A$6:$HV$6,0),FALSE)/$G189*$F189,0))*$D189*$G$4/100</f>
        <v>0</v>
      </c>
      <c r="NK189" s="1">
        <f>IF($E189+$I189+$D$7&lt;=NK$22,0,IF(NK$22-$D$7&gt;=$E189,-VLOOKUP($C189,Input!$A$8:$HV$39,MATCH(NK$21,Input!$A$6:$HV$6,0),FALSE)/$G189*$F189,0))*$D189*$G$4/100</f>
        <v>0</v>
      </c>
      <c r="NL189" s="1">
        <f>IF($E189+$I189+$D$7&lt;=NL$22,0,IF(NL$22-$D$7&gt;=$E189,-VLOOKUP($C189,Input!$A$8:$HV$39,MATCH(NL$21,Input!$A$6:$HV$6,0),FALSE)/$G189*$F189,0))*$D189*$G$4/100</f>
        <v>0</v>
      </c>
      <c r="NM189" s="1">
        <f>IF($E189+$I189+$D$7&lt;=NM$22,0,IF(NM$22-$D$7&gt;=$E189,-VLOOKUP($C189,Input!$A$8:$HV$39,MATCH(NM$21,Input!$A$6:$HV$6,0),FALSE)/$G189*$F189,0))*$D189*$G$4/100</f>
        <v>0</v>
      </c>
      <c r="NN189" s="1">
        <f>IF($E189+$I189+$D$7&lt;=NN$22,0,IF(NN$22-$D$7&gt;=$E189,-VLOOKUP($C189,Input!$A$8:$HV$39,MATCH(NN$21,Input!$A$6:$HV$6,0),FALSE)/$G189*$F189,0))*$D189*$G$4/100</f>
        <v>0</v>
      </c>
      <c r="NO189" s="1">
        <f>IF($E189+$I189+$D$7&lt;=NO$22,0,IF(NO$22-$D$7&gt;=$E189,-VLOOKUP($C189,Input!$A$8:$HV$39,MATCH(NO$21,Input!$A$6:$HV$6,0),FALSE)/$G189*$F189,0))*$D189*$G$4/100</f>
        <v>0</v>
      </c>
      <c r="NP189" s="1">
        <f>IF($E189+$I189+$D$7&lt;=NP$22,0,IF(NP$22-$D$7&gt;=$E189,-VLOOKUP($C189,Input!$A$8:$HV$39,MATCH(NP$21,Input!$A$6:$HV$6,0),FALSE)/$G189*$F189,0))*$D189*$G$4/100</f>
        <v>0</v>
      </c>
      <c r="NQ189" s="1">
        <f>IF($E189+$I189+$D$7&lt;=NQ$22,0,IF(NQ$22-$D$7&gt;=$E189,-VLOOKUP($C189,Input!$A$8:$HV$39,MATCH(NQ$21,Input!$A$6:$HV$6,0),FALSE)/$G189*$F189,0))*$D189*$G$4/100</f>
        <v>0</v>
      </c>
      <c r="NR189" s="1">
        <f>IF($E189+$I189+$D$7&lt;=NR$22,0,IF(NR$22-$D$7&gt;=$E189,-VLOOKUP($C189,Input!$A$8:$HV$39,MATCH(NR$21,Input!$A$6:$HV$6,0),FALSE)/$G189*$F189,0))*$D189*$G$4/100</f>
        <v>0</v>
      </c>
      <c r="NS189" s="1">
        <f>IF($E189+$I189+$D$7&lt;=NS$22,0,IF(NS$22-$D$7&gt;=$E189,-VLOOKUP($C189,Input!$A$8:$HV$39,MATCH(NS$21,Input!$A$6:$HV$6,0),FALSE)/$G189*$F189,0))*$D189*$G$4/100</f>
        <v>0</v>
      </c>
      <c r="NT189" s="1">
        <f>IF($E189+$I189+$D$7&lt;=NT$22,0,IF(NT$22-$D$7&gt;=$E189,-VLOOKUP($C189,Input!$A$8:$HV$39,MATCH(NT$21,Input!$A$6:$HV$6,0),FALSE)/$G189*$F189,0))*$D189*$G$4/100</f>
        <v>0</v>
      </c>
      <c r="NU189" s="1">
        <f>IF($E189+$I189+$D$7&lt;=NU$22,0,IF(NU$22-$D$7&gt;=$E189,-VLOOKUP($C189,Input!$A$8:$HV$39,MATCH(NU$21,Input!$A$6:$HV$6,0),FALSE)/$G189*$F189,0))*$D189*$G$4/100</f>
        <v>0</v>
      </c>
      <c r="NV189" s="1">
        <f>IF($E189+$I189+$D$7&lt;=NV$22,0,IF(NV$22-$D$7&gt;=$E189,-VLOOKUP($C189,Input!$A$8:$HV$39,MATCH(NV$21,Input!$A$6:$HV$6,0),FALSE)/$G189*$F189,0))*$D189*$G$4/100</f>
        <v>0</v>
      </c>
      <c r="NW189" s="1">
        <f>IF($E189+$I189+$D$7&lt;=NW$22,0,IF(NW$22-$D$7&gt;=$E189,-VLOOKUP($C189,Input!$A$8:$HV$39,MATCH(NW$21,Input!$A$6:$HV$6,0),FALSE)/$G189*$F189,0))*$D189*$G$4/100</f>
        <v>0</v>
      </c>
      <c r="NX189" s="1">
        <f>IF($E189+$I189+$D$7&lt;=NX$22,0,IF(NX$22-$D$7&gt;=$E189,-VLOOKUP($C189,Input!$A$8:$HV$39,MATCH(NX$21,Input!$A$6:$HV$6,0),FALSE)/$G189*$F189,0))*$D189*$G$4/100</f>
        <v>0</v>
      </c>
      <c r="NY189" s="1">
        <f>IF($E189+$I189+$D$7&lt;=NY$22,0,IF(NY$22-$D$7&gt;=$E189,-VLOOKUP($C189,Input!$A$8:$HV$39,MATCH(NY$21,Input!$A$6:$HV$6,0),FALSE)/$G189*$F189,0))*$D189*$G$4/100</f>
        <v>0</v>
      </c>
      <c r="NZ189" s="1">
        <f>IF($E189+$I189+$D$7&lt;=NZ$22,0,IF(NZ$22-$D$7&gt;=$E189,-VLOOKUP($C189,Input!$A$8:$HV$39,MATCH(NZ$21,Input!$A$6:$HV$6,0),FALSE)/$G189*$F189,0))*$D189*$G$4/100</f>
        <v>0</v>
      </c>
      <c r="OA189" s="1">
        <f>IF($E189+$I189+$D$7&lt;=OA$22,0,IF(OA$22-$D$7&gt;=$E189,-VLOOKUP($C189,Input!$A$8:$HV$39,MATCH(OA$21,Input!$A$6:$HV$6,0),FALSE)/$G189*$F189,0))*$D189*$G$4/100</f>
        <v>0</v>
      </c>
      <c r="OB189" s="1">
        <f>IF($E189+$I189+$D$7&lt;=OB$22,0,IF(OB$22-$D$7&gt;=$E189,-VLOOKUP($C189,Input!$A$8:$HV$39,MATCH(OB$21,Input!$A$6:$HV$6,0),FALSE)/$G189*$F189,0))*$D189*$G$4/100</f>
        <v>0</v>
      </c>
      <c r="OC189" s="1">
        <f>IF($E189+$I189+$D$7&lt;=OC$22,0,IF(OC$22-$D$7&gt;=$E189,-VLOOKUP($C189,Input!$A$8:$HV$39,MATCH(OC$21,Input!$A$6:$HV$6,0),FALSE)/$G189*$F189,0))*$D189*$G$4/100</f>
        <v>0</v>
      </c>
      <c r="OD189" s="1">
        <f>IF($E189+$I189+$D$7&lt;=OD$22,0,IF(OD$22-$D$7&gt;=$E189,-VLOOKUP($C189,Input!$A$8:$HV$39,MATCH(OD$21,Input!$A$6:$HV$6,0),FALSE)/$G189*$F189,0))*$D189*$G$4/100</f>
        <v>0</v>
      </c>
      <c r="OE189" s="1">
        <f>IF($E189+$I189+$D$7&lt;=OE$22,0,IF(OE$22-$D$7&gt;=$E189,-VLOOKUP($C189,Input!$A$8:$HV$39,MATCH(OE$21,Input!$A$6:$HV$6,0),FALSE)/$G189*$F189,0))*$D189*$G$4/100</f>
        <v>0</v>
      </c>
      <c r="OF189" s="1">
        <f>IF($E189+$I189+$D$7&lt;=OF$22,0,IF(OF$22-$D$7&gt;=$E189,-VLOOKUP($C189,Input!$A$8:$HV$39,MATCH(OF$21,Input!$A$6:$HV$6,0),FALSE)/$G189*$F189,0))*$D189*$G$4/100</f>
        <v>0</v>
      </c>
      <c r="OG189" s="1">
        <f>IF($E189+$I189+$D$7&lt;=OG$22,0,IF(OG$22-$D$7&gt;=$E189,-VLOOKUP($C189,Input!$A$8:$HV$39,MATCH(OG$21,Input!$A$6:$HV$6,0),FALSE)/$G189*$F189,0))*$D189*$G$4/100</f>
        <v>0</v>
      </c>
      <c r="OH189" s="1">
        <f>IF($E189+$I189+$D$7&lt;=OH$22,0,IF(OH$22-$D$7&gt;=$E189,-VLOOKUP($C189,Input!$A$8:$HV$39,MATCH(OH$21,Input!$A$6:$HV$6,0),FALSE)/$G189*$F189,0))*$D189*$G$4/100</f>
        <v>0</v>
      </c>
      <c r="OI189" s="1">
        <f>IF($E189+$I189+$D$7&lt;=OI$22,0,IF(OI$22-$D$7&gt;=$E189,-VLOOKUP($C189,Input!$A$8:$HV$39,MATCH(OI$21,Input!$A$6:$HV$6,0),FALSE)/$G189*$F189,0))*$D189*$G$4/100</f>
        <v>0</v>
      </c>
      <c r="OK189" t="str">
        <f>VLOOKUP($C189,Input!$A$8:$HW$39,MATCH(OK$21,Input!$A$6:$HW$6,0),FALSE)</f>
        <v>NA</v>
      </c>
      <c r="OL189" s="1">
        <f>IF($E189+$I189+$D$7&lt;=OL$22,0,IF(OL$22-$D$7&gt;=$E189,IF(COUNTIF($KZ189:LP189,"&gt;0")&gt;0,VLOOKUP($C189,Input!$A$8:$HV$21,MATCH($OK$21+COUNTIF($KZ189:LP189,"&gt;0"),Input!$A$6:$HV$6,0),FALSE),0),0))*$D189</f>
        <v>0</v>
      </c>
      <c r="OM189" s="1">
        <f>IF($E189+$I189+$D$7&lt;=OM$22,0,IF(OM$22-$D$7&gt;=$E189,IF(COUNTIF($KZ189:LQ189,"&gt;0")&gt;0,VLOOKUP($C189,Input!$A$8:$HV$21,MATCH($OK$21+COUNTIF($KZ189:LQ189,"&gt;0"),Input!$A$6:$HV$6,0),FALSE),0),0))*$D189</f>
        <v>0</v>
      </c>
      <c r="ON189" s="1">
        <f>IF($E189+$I189+$D$7&lt;=ON$22,0,IF(ON$22-$D$7&gt;=$E189,IF(COUNTIF($KZ189:LR189,"&gt;0")&gt;0,VLOOKUP($C189,Input!$A$8:$HV$21,MATCH($OK$21+COUNTIF($KZ189:LR189,"&gt;0"),Input!$A$6:$HV$6,0),FALSE),0),0))*$D189</f>
        <v>0</v>
      </c>
      <c r="OO189" s="1">
        <f>IF($E189+$I189+$D$7&lt;=OO$22,0,IF(OO$22-$D$7&gt;=$E189,IF(COUNTIF($KZ189:LS189,"&gt;0")&gt;0,VLOOKUP($C189,Input!$A$8:$HV$21,MATCH($OK$21+COUNTIF($KZ189:LS189,"&gt;0"),Input!$A$6:$HV$6,0),FALSE),0),0))*$D189</f>
        <v>0</v>
      </c>
      <c r="OP189" s="1">
        <f>IF($E189+$I189+$D$7&lt;=OP$22,0,IF(OP$22-$D$7&gt;=$E189,IF(COUNTIF($KZ189:LT189,"&gt;0")&gt;0,VLOOKUP($C189,Input!$A$8:$HV$21,MATCH($OK$21+COUNTIF($KZ189:LT189,"&gt;0"),Input!$A$6:$HV$6,0),FALSE),0),0))*$D189</f>
        <v>0</v>
      </c>
      <c r="OQ189" s="1">
        <f>IF($E189+$I189+$D$7&lt;=OQ$22,0,IF(OQ$22-$D$7&gt;=$E189,IF(COUNTIF($KZ189:LU189,"&gt;0")&gt;0,VLOOKUP($C189,Input!$A$8:$HV$21,MATCH($OK$21+COUNTIF($KZ189:LU189,"&gt;0"),Input!$A$6:$HV$6,0),FALSE),0),0))*$D189</f>
        <v>0</v>
      </c>
      <c r="OR189" s="1">
        <f>IF($E189+$I189+$D$7&lt;=OR$22,0,IF(OR$22-$D$7&gt;=$E189,IF(COUNTIF($KZ189:LV189,"&gt;0")&gt;0,VLOOKUP($C189,Input!$A$8:$HV$21,MATCH($OK$21+COUNTIF($KZ189:LV189,"&gt;0"),Input!$A$6:$HV$6,0),FALSE),0),0))*$D189</f>
        <v>0</v>
      </c>
      <c r="OS189" s="1">
        <f>IF($E189+$I189+$D$7&lt;=OS$22,0,IF(OS$22-$D$7&gt;=$E189,IF(COUNTIF($KZ189:LW189,"&gt;0")&gt;0,VLOOKUP($C189,Input!$A$8:$HV$21,MATCH($OK$21+COUNTIF($KZ189:LW189,"&gt;0"),Input!$A$6:$HV$6,0),FALSE),0),0))*$D189</f>
        <v>0</v>
      </c>
      <c r="OT189" s="1">
        <f>IF($E189+$I189+$D$7&lt;=OT$22,0,IF(OT$22-$D$7&gt;=$E189,IF(COUNTIF($KZ189:LX189,"&gt;0")&gt;0,VLOOKUP($C189,Input!$A$8:$HV$21,MATCH($OK$21+COUNTIF($KZ189:LX189,"&gt;0"),Input!$A$6:$HV$6,0),FALSE),0),0))*$D189</f>
        <v>0</v>
      </c>
      <c r="OU189" s="1">
        <f>IF($E189+$I189+$D$7&lt;=OU$22,0,IF(OU$22-$D$7&gt;=$E189,IF(COUNTIF($KZ189:LY189,"&gt;0")&gt;0,VLOOKUP($C189,Input!$A$8:$HV$21,MATCH($OK$21+COUNTIF($KZ189:LY189,"&gt;0"),Input!$A$6:$HV$6,0),FALSE),0),0))*$D189</f>
        <v>0</v>
      </c>
      <c r="OV189" s="1">
        <f>IF($E189+$I189+$D$7&lt;=OV$22,0,IF(OV$22-$D$7&gt;=$E189,IF(COUNTIF($KZ189:LZ189,"&gt;0")&gt;0,VLOOKUP($C189,Input!$A$8:$HV$21,MATCH($OK$21+COUNTIF($KZ189:LZ189,"&gt;0"),Input!$A$6:$HV$6,0),FALSE),0),0))*$D189</f>
        <v>0</v>
      </c>
      <c r="OW189" s="1">
        <f>IF($E189+$I189+$D$7&lt;=OW$22,0,IF(OW$22-$D$7&gt;=$E189,IF(COUNTIF($KZ189:MA189,"&gt;0")&gt;0,VLOOKUP($C189,Input!$A$8:$HV$21,MATCH($OK$21+COUNTIF($KZ189:MA189,"&gt;0"),Input!$A$6:$HV$6,0),FALSE),0),0))*$D189</f>
        <v>0</v>
      </c>
      <c r="OX189" s="1">
        <f>IF($E189+$I189+$D$7&lt;=OX$22,0,IF(OX$22-$D$7&gt;=$E189,IF(COUNTIF($KZ189:MB189,"&gt;0")&gt;0,VLOOKUP($C189,Input!$A$8:$HV$21,MATCH($OK$21+COUNTIF($KZ189:MB189,"&gt;0"),Input!$A$6:$HV$6,0),FALSE),0),0))*$D189</f>
        <v>0</v>
      </c>
      <c r="OY189" s="1">
        <f>IF($E189+$I189+$D$7&lt;=OY$22,0,IF(OY$22-$D$7&gt;=$E189,IF(COUNTIF($KZ189:MC189,"&gt;0")&gt;0,VLOOKUP($C189,Input!$A$8:$HV$21,MATCH($OK$21+COUNTIF($KZ189:MC189,"&gt;0"),Input!$A$6:$HV$6,0),FALSE),0),0))*$D189</f>
        <v>0</v>
      </c>
      <c r="OZ189" s="1">
        <f>IF($E189+$I189+$D$7&lt;=OZ$22,0,IF(OZ$22-$D$7&gt;=$E189,IF(COUNTIF($KZ189:MD189,"&gt;0")&gt;0,VLOOKUP($C189,Input!$A$8:$HV$21,MATCH($OK$21+COUNTIF($KZ189:MD189,"&gt;0"),Input!$A$6:$HV$6,0),FALSE),0),0))*$D189</f>
        <v>0</v>
      </c>
      <c r="PA189" s="1">
        <f>IF($E189+$I189+$D$7&lt;=PA$22,0,IF(PA$22-$D$7&gt;=$E189,IF(COUNTIF($KZ189:ME189,"&gt;0")&gt;0,VLOOKUP($C189,Input!$A$8:$HV$21,MATCH($OK$21+COUNTIF($KZ189:ME189,"&gt;0"),Input!$A$6:$HV$6,0),FALSE),0),0))*$D189</f>
        <v>0</v>
      </c>
      <c r="PB189" s="1">
        <f>IF($E189+$I189+$D$7&lt;=PB$22,0,IF(PB$22-$D$7&gt;=$E189,IF(COUNTIF($KZ189:MF189,"&gt;0")&gt;0,VLOOKUP($C189,Input!$A$8:$HV$21,MATCH($OK$21+COUNTIF($KZ189:MF189,"&gt;0"),Input!$A$6:$HV$6,0),FALSE),0),0))*$D189</f>
        <v>0</v>
      </c>
      <c r="PC189" s="1">
        <f>IF($E189+$I189+$D$7&lt;=PC$22,0,IF(PC$22-$D$7&gt;=$E189,IF(COUNTIF($KZ189:MG189,"&gt;0")&gt;0,VLOOKUP($C189,Input!$A$8:$HV$21,MATCH($OK$21+COUNTIF($KZ189:MG189,"&gt;0"),Input!$A$6:$HV$6,0),FALSE),0),0))*$D189</f>
        <v>0</v>
      </c>
      <c r="PD189" s="1">
        <f>IF($E189+$I189+$D$7&lt;=PD$22,0,IF(PD$22-$D$7&gt;=$E189,IF(COUNTIF($KZ189:MH189,"&gt;0")&gt;0,VLOOKUP($C189,Input!$A$8:$HV$21,MATCH($OK$21+COUNTIF($KZ189:MH189,"&gt;0"),Input!$A$6:$HV$6,0),FALSE),0),0))*$D189</f>
        <v>0</v>
      </c>
      <c r="PE189" s="1">
        <f>IF($E189+$I189+$D$7&lt;=PE$22,0,IF(PE$22-$D$7&gt;=$E189,IF(COUNTIF($KZ189:MI189,"&gt;0")&gt;0,VLOOKUP($C189,Input!$A$8:$HV$21,MATCH($OK$21+COUNTIF($KZ189:MI189,"&gt;0"),Input!$A$6:$HV$6,0),FALSE),0),0))*$D189</f>
        <v>0</v>
      </c>
      <c r="PF189" s="1">
        <f>IF($E189+$I189+$D$7&lt;=PF$22,0,IF(PF$22-$D$7&gt;=$E189,IF(COUNTIF($KZ189:MJ189,"&gt;0")&gt;0,VLOOKUP($C189,Input!$A$8:$HV$21,MATCH($OK$21+COUNTIF($KZ189:MJ189,"&gt;0"),Input!$A$6:$HV$6,0),FALSE),0),0))*$D189</f>
        <v>0</v>
      </c>
      <c r="PG189" s="1">
        <f>IF($E189+$I189+$D$7&lt;=PG$22,0,IF(PG$22-$D$7&gt;=$E189,IF(COUNTIF($KZ189:MK189,"&gt;0")&gt;0,VLOOKUP($C189,Input!$A$8:$HV$21,MATCH($OK$21+COUNTIF($KZ189:MK189,"&gt;0"),Input!$A$6:$HV$6,0),FALSE),0),0))*$D189</f>
        <v>0</v>
      </c>
      <c r="PH189" s="1">
        <f>IF($E189+$I189+$D$7&lt;=PH$22,0,IF(PH$22-$D$7&gt;=$E189,IF(COUNTIF($KZ189:ML189,"&gt;0")&gt;0,VLOOKUP($C189,Input!$A$8:$HV$21,MATCH($OK$21+COUNTIF($KZ189:ML189,"&gt;0"),Input!$A$6:$HV$6,0),FALSE),0),0))*$D189</f>
        <v>0</v>
      </c>
      <c r="PI189" s="1">
        <f>IF($E189+$I189+$D$7&lt;=PI$22,0,IF(PI$22-$D$7&gt;=$E189,IF(COUNTIF($KZ189:MM189,"&gt;0")&gt;0,VLOOKUP($C189,Input!$A$8:$HV$21,MATCH($OK$21+COUNTIF($KZ189:MM189,"&gt;0"),Input!$A$6:$HV$6,0),FALSE),0),0))*$D189</f>
        <v>0</v>
      </c>
      <c r="PJ189" s="1">
        <f>IF($E189+$I189+$D$7&lt;=PJ$22,0,IF(PJ$22-$D$7&gt;=$E189,IF(COUNTIF($KZ189:MN189,"&gt;0")&gt;0,VLOOKUP($C189,Input!$A$8:$HV$21,MATCH($OK$21+COUNTIF($KZ189:MN189,"&gt;0"),Input!$A$6:$HV$6,0),FALSE),0),0))*$D189</f>
        <v>0</v>
      </c>
      <c r="PK189" s="1">
        <f>IF($E189+$I189+$D$7&lt;=PK$22,0,IF(PK$22-$D$7&gt;=$E189,IF(COUNTIF($KZ189:MO189,"&gt;0")&gt;0,VLOOKUP($C189,Input!$A$8:$HV$21,MATCH($OK$21+COUNTIF($KZ189:MO189,"&gt;0"),Input!$A$6:$HV$6,0),FALSE),0),0))*$D189</f>
        <v>0</v>
      </c>
      <c r="PL189" s="1">
        <f>IF($E189+$I189+$D$7&lt;=PL$22,0,IF(PL$22-$D$7&gt;=$E189,IF(COUNTIF($KZ189:MP189,"&gt;0")&gt;0,VLOOKUP($C189,Input!$A$8:$HV$21,MATCH($OK$21+COUNTIF($KZ189:MP189,"&gt;0"),Input!$A$6:$HV$6,0),FALSE),0),0))*$D189</f>
        <v>0</v>
      </c>
      <c r="PM189" s="1">
        <f>IF($E189+$I189+$D$7&lt;=PM$22,0,IF(PM$22-$D$7&gt;=$E189,IF(COUNTIF($KZ189:MQ189,"&gt;0")&gt;0,VLOOKUP($C189,Input!$A$8:$HV$21,MATCH($OK$21+COUNTIF($KZ189:MQ189,"&gt;0"),Input!$A$6:$HV$6,0),FALSE),0),0))*$D189</f>
        <v>0</v>
      </c>
      <c r="PN189" s="1">
        <f>IF($E189+$I189+$D$7&lt;=PN$22,0,IF(PN$22-$D$7&gt;=$E189,IF(COUNTIF($KZ189:MR189,"&gt;0")&gt;0,VLOOKUP($C189,Input!$A$8:$HV$21,MATCH($OK$21+COUNTIF($KZ189:MR189,"&gt;0"),Input!$A$6:$HV$6,0),FALSE),0),0))*$D189</f>
        <v>0</v>
      </c>
      <c r="PO189" s="1">
        <f>IF($E189+$I189+$D$7&lt;=PO$22,0,IF(PO$22-$D$7&gt;=$E189,IF(COUNTIF($KZ189:MS189,"&gt;0")&gt;0,VLOOKUP($C189,Input!$A$8:$HV$21,MATCH($OK$21+COUNTIF($KZ189:MS189,"&gt;0"),Input!$A$6:$HV$6,0),FALSE),0),0))*$D189</f>
        <v>0</v>
      </c>
      <c r="PP189" s="1">
        <f>IF($E189+$I189+$D$7&lt;=PP$22,0,IF(PP$22-$D$7&gt;=$E189,IF(COUNTIF($KZ189:MT189,"&gt;0")&gt;0,VLOOKUP($C189,Input!$A$8:$HV$21,MATCH($OK$21+COUNTIF($KZ189:MT189,"&gt;0"),Input!$A$6:$HV$6,0),FALSE),0),0))*$D189</f>
        <v>0</v>
      </c>
      <c r="PQ189" s="1">
        <f>IF($E189+$I189+$D$7&lt;=PQ$22,0,IF(PQ$22-$D$7&gt;=$E189,IF(COUNTIF($KZ189:MU189,"&gt;0")&gt;0,VLOOKUP($C189,Input!$A$8:$HV$21,MATCH($OK$21+COUNTIF($KZ189:MU189,"&gt;0"),Input!$A$6:$HV$6,0),FALSE),0),0))*$D189</f>
        <v>0</v>
      </c>
      <c r="PR189" s="1">
        <f>IF($E189+$I189+$D$7&lt;=PR$22,0,IF(PR$22-$D$7&gt;=$E189,IF(COUNTIF($KZ189:MV189,"&gt;0")&gt;0,VLOOKUP($C189,Input!$A$8:$HV$21,MATCH($OK$21+COUNTIF($KZ189:MV189,"&gt;0"),Input!$A$6:$HV$6,0),FALSE),0),0))*$D189</f>
        <v>0</v>
      </c>
      <c r="PS189" s="1">
        <f>IF($E189+$I189+$D$7&lt;=PS$22,0,IF(PS$22-$D$7&gt;=$E189,IF(COUNTIF($KZ189:MW189,"&gt;0")&gt;0,VLOOKUP($C189,Input!$A$8:$HV$21,MATCH($OK$21+COUNTIF($KZ189:MW189,"&gt;0"),Input!$A$6:$HV$6,0),FALSE),0),0))*$D189</f>
        <v>0</v>
      </c>
      <c r="PT189" s="1">
        <f>IF($E189+$I189+$D$7&lt;=PT$22,0,IF(PT$22-$D$7&gt;=$E189,IF(COUNTIF($KZ189:MX189,"&gt;0")&gt;0,VLOOKUP($C189,Input!$A$8:$HV$21,MATCH($OK$21+COUNTIF($KZ189:MX189,"&gt;0"),Input!$A$6:$HV$6,0),FALSE),0),0))*$D189</f>
        <v>0</v>
      </c>
      <c r="PV189" s="1" t="str">
        <f t="shared" si="1066"/>
        <v>2038 MY 40' CNG w Midlife Rebuild {0 Buses}</v>
      </c>
      <c r="PW189" s="1">
        <f t="shared" si="1067"/>
        <v>0</v>
      </c>
      <c r="PX189" s="1">
        <f t="shared" si="1068"/>
        <v>0</v>
      </c>
      <c r="PY189" s="1">
        <f t="shared" si="1069"/>
        <v>0</v>
      </c>
      <c r="PZ189" s="1">
        <f t="shared" si="1070"/>
        <v>0</v>
      </c>
      <c r="QA189" s="1">
        <f t="shared" si="1071"/>
        <v>0</v>
      </c>
      <c r="QB189" s="1">
        <f t="shared" si="1072"/>
        <v>0</v>
      </c>
      <c r="QC189" s="1">
        <f t="shared" si="1073"/>
        <v>0</v>
      </c>
      <c r="QD189" s="1">
        <f t="shared" si="1074"/>
        <v>0</v>
      </c>
      <c r="QE189" s="1">
        <f t="shared" si="1075"/>
        <v>0</v>
      </c>
      <c r="QF189" s="1">
        <f t="shared" si="1076"/>
        <v>0</v>
      </c>
      <c r="QG189" s="1">
        <f t="shared" si="1077"/>
        <v>0</v>
      </c>
      <c r="QH189" s="1">
        <f t="shared" si="1078"/>
        <v>0</v>
      </c>
      <c r="QI189" s="1">
        <f t="shared" si="1079"/>
        <v>0</v>
      </c>
      <c r="QJ189" s="1">
        <f t="shared" si="1080"/>
        <v>0</v>
      </c>
      <c r="QK189" s="1">
        <f t="shared" si="1081"/>
        <v>0</v>
      </c>
      <c r="QL189" s="1">
        <f t="shared" si="1082"/>
        <v>0</v>
      </c>
      <c r="QM189" s="1">
        <f t="shared" si="1083"/>
        <v>0</v>
      </c>
      <c r="QN189" s="1">
        <f t="shared" si="1084"/>
        <v>0</v>
      </c>
      <c r="QO189" s="1">
        <f t="shared" si="1085"/>
        <v>0</v>
      </c>
      <c r="QP189" s="1">
        <f t="shared" si="1086"/>
        <v>0</v>
      </c>
      <c r="QQ189" s="1">
        <f t="shared" si="1087"/>
        <v>0</v>
      </c>
      <c r="QR189" s="1">
        <f t="shared" si="1088"/>
        <v>0</v>
      </c>
      <c r="QS189" s="1">
        <f t="shared" si="1089"/>
        <v>0</v>
      </c>
      <c r="QT189" s="1">
        <f t="shared" si="1090"/>
        <v>0</v>
      </c>
      <c r="QU189" s="1">
        <f t="shared" si="1091"/>
        <v>0</v>
      </c>
      <c r="QV189" s="1">
        <f t="shared" si="1092"/>
        <v>0</v>
      </c>
      <c r="QW189" s="1">
        <f t="shared" si="1093"/>
        <v>0</v>
      </c>
      <c r="QX189" s="1">
        <f t="shared" si="1094"/>
        <v>0</v>
      </c>
      <c r="QY189" s="1">
        <f t="shared" si="1095"/>
        <v>0</v>
      </c>
      <c r="QZ189" s="1">
        <f t="shared" si="1096"/>
        <v>0</v>
      </c>
      <c r="RA189" s="1">
        <f t="shared" si="1097"/>
        <v>0</v>
      </c>
      <c r="RB189" s="1">
        <f t="shared" si="1098"/>
        <v>0</v>
      </c>
      <c r="RC189" s="1">
        <f t="shared" si="1099"/>
        <v>0</v>
      </c>
      <c r="RD189" s="1">
        <f t="shared" si="1100"/>
        <v>0</v>
      </c>
      <c r="RE189" s="1">
        <f t="shared" si="1101"/>
        <v>0</v>
      </c>
      <c r="RF189" s="1">
        <f t="shared" si="1102"/>
        <v>0</v>
      </c>
      <c r="RG189" s="1">
        <f t="shared" si="1103"/>
        <v>0</v>
      </c>
      <c r="RH189" s="72"/>
      <c r="RI189" s="91"/>
    </row>
    <row r="190" spans="1:477" hidden="1" outlineLevel="1" x14ac:dyDescent="0.25">
      <c r="A190" s="89"/>
      <c r="B190" s="143"/>
      <c r="C190" s="111" t="str">
        <f t="shared" si="1064"/>
        <v>40' CNG w Midlife Rebuild</v>
      </c>
      <c r="D190" s="108">
        <f t="shared" si="1065"/>
        <v>0</v>
      </c>
      <c r="E190" s="110">
        <f t="shared" si="1026"/>
        <v>2039</v>
      </c>
      <c r="F190" s="68">
        <f t="shared" si="870"/>
        <v>40000</v>
      </c>
      <c r="G190" s="69">
        <f>VLOOKUP($C190,Input!$A$8:$HV$39,MATCH(G$21,Input!$A$6:$HV$6,0),FALSE)</f>
        <v>2.91</v>
      </c>
      <c r="H190" s="123">
        <f>VLOOKUP($C190,Input!$A$8:$HV$39,MATCH(H$21,Input!$A$6:$HV$6,0),FALSE)</f>
        <v>0</v>
      </c>
      <c r="I190" s="70">
        <f>VLOOKUP($C190,Input!$A$8:$HV$39,MATCH(I$21,Input!$A$6:$HV$6,0),FALSE)</f>
        <v>14</v>
      </c>
      <c r="J190" s="1">
        <f>+IF($E190=J$22,VLOOKUP($C190,Input!$A$8:$AN$39,MATCH(J$21,Input!$A$6:$AN$6,0),FALSE)+$H190,0)*$D190</f>
        <v>0</v>
      </c>
      <c r="K190" s="1">
        <f>+IF($E190=K$22,VLOOKUP($C190,Input!$A$8:$AN$39,MATCH(K$21,Input!$A$6:$AN$6,0),FALSE)+$H190,0)*$D190</f>
        <v>0</v>
      </c>
      <c r="L190" s="1">
        <f>+IF($E190=L$22,VLOOKUP($C190,Input!$A$8:$AN$39,MATCH(L$21,Input!$A$6:$AN$6,0),FALSE)+$H190,0)*$D190</f>
        <v>0</v>
      </c>
      <c r="M190" s="1">
        <f>+IF($E190=M$22,VLOOKUP($C190,Input!$A$8:$AN$39,MATCH(M$21,Input!$A$6:$AN$6,0),FALSE)+$H190,0)*$D190</f>
        <v>0</v>
      </c>
      <c r="N190" s="1">
        <f>+IF($E190=N$22,VLOOKUP($C190,Input!$A$8:$AN$39,MATCH(N$21,Input!$A$6:$AN$6,0),FALSE)+$H190,0)*$D190</f>
        <v>0</v>
      </c>
      <c r="O190" s="1">
        <f>+IF($E190=O$22,VLOOKUP($C190,Input!$A$8:$AN$39,MATCH(O$21,Input!$A$6:$AN$6,0),FALSE)+$H190,0)*$D190</f>
        <v>0</v>
      </c>
      <c r="P190" s="1">
        <f>+IF($E190=P$22,VLOOKUP($C190,Input!$A$8:$AN$39,MATCH(P$21,Input!$A$6:$AN$6,0),FALSE)+$H190,0)*$D190</f>
        <v>0</v>
      </c>
      <c r="Q190" s="1">
        <f>+IF($E190=Q$22,VLOOKUP($C190,Input!$A$8:$AN$39,MATCH(Q$21,Input!$A$6:$AN$6,0),FALSE)+$H190,0)*$D190</f>
        <v>0</v>
      </c>
      <c r="R190" s="1">
        <f>+IF($E190=R$22,VLOOKUP($C190,Input!$A$8:$AN$39,MATCH(R$21,Input!$A$6:$AN$6,0),FALSE)+$H190,0)*$D190</f>
        <v>0</v>
      </c>
      <c r="S190" s="1">
        <f>+IF($E190=S$22,VLOOKUP($C190,Input!$A$8:$AN$39,MATCH(S$21,Input!$A$6:$AN$6,0),FALSE)+$H190,0)*$D190</f>
        <v>0</v>
      </c>
      <c r="T190" s="1">
        <f>+IF($E190=T$22,VLOOKUP($C190,Input!$A$8:$AN$39,MATCH(T$21,Input!$A$6:$AN$6,0),FALSE)+$H190,0)*$D190</f>
        <v>0</v>
      </c>
      <c r="U190" s="1">
        <f>+IF($E190=U$22,VLOOKUP($C190,Input!$A$8:$AN$39,MATCH(U$21,Input!$A$6:$AN$6,0),FALSE)+$H190,0)*$D190</f>
        <v>0</v>
      </c>
      <c r="V190" s="1">
        <f>+IF($E190=V$22,VLOOKUP($C190,Input!$A$8:$AN$39,MATCH(V$21,Input!$A$6:$AN$6,0),FALSE)+$H190,0)*$D190</f>
        <v>0</v>
      </c>
      <c r="W190" s="1">
        <f>+IF($E190=W$22,VLOOKUP($C190,Input!$A$8:$AN$39,MATCH(W$21,Input!$A$6:$AN$6,0),FALSE)+$H190,0)*$D190</f>
        <v>0</v>
      </c>
      <c r="X190" s="1">
        <f>+IF($E190=X$22,VLOOKUP($C190,Input!$A$8:$AN$39,MATCH(X$21,Input!$A$6:$AN$6,0),FALSE)+$H190,0)*$D190</f>
        <v>0</v>
      </c>
      <c r="Y190" s="1">
        <f>+IF($E190=Y$22,VLOOKUP($C190,Input!$A$8:$AN$39,MATCH(Y$21,Input!$A$6:$AN$6,0),FALSE)+$H190,0)*$D190</f>
        <v>0</v>
      </c>
      <c r="Z190" s="1">
        <f>+IF($E190=Z$22,VLOOKUP($C190,Input!$A$8:$AN$39,MATCH(Z$21,Input!$A$6:$AN$6,0),FALSE)+$H190,0)*$D190</f>
        <v>0</v>
      </c>
      <c r="AA190" s="1">
        <f>+IF($E190=AA$22,VLOOKUP($C190,Input!$A$8:$AN$39,MATCH(AA$21,Input!$A$6:$AN$6,0),FALSE)+$H190,0)*$D190</f>
        <v>0</v>
      </c>
      <c r="AB190" s="1">
        <f>+IF($E190=AB$22,VLOOKUP($C190,Input!$A$8:$AN$39,MATCH(AB$21,Input!$A$6:$AN$6,0),FALSE)+$H190,0)*$D190</f>
        <v>0</v>
      </c>
      <c r="AC190" s="1">
        <f>+IF($E190=AC$22,VLOOKUP($C190,Input!$A$8:$AN$39,MATCH(AC$21,Input!$A$6:$AN$6,0),FALSE)+$H190,0)*$D190</f>
        <v>0</v>
      </c>
      <c r="AD190" s="1">
        <f>+IF($E190=AD$22,VLOOKUP($C190,Input!$A$8:$AN$39,MATCH(AD$21,Input!$A$6:$AN$6,0),FALSE)+$H190,0)*$D190</f>
        <v>0</v>
      </c>
      <c r="AE190" s="1">
        <f>+IF($E190=AE$22,VLOOKUP($C190,Input!$A$8:$AN$39,MATCH(AE$21,Input!$A$6:$AN$6,0),FALSE)+$H190,0)*$D190</f>
        <v>0</v>
      </c>
      <c r="AF190" s="1">
        <f>+IF($E190=AF$22,VLOOKUP($C190,Input!$A$8:$AN$39,MATCH(AF$21,Input!$A$6:$AN$6,0),FALSE)+$H190,0)*$D190</f>
        <v>0</v>
      </c>
      <c r="AG190" s="1">
        <f>+IF($E190=AG$22,VLOOKUP($C190,Input!$A$8:$AN$39,MATCH(AG$21,Input!$A$6:$AN$6,0),FALSE)+$H190,0)*$D190</f>
        <v>0</v>
      </c>
      <c r="AH190" s="1">
        <f>+IF($E190=AH$22,VLOOKUP($C190,Input!$A$8:$AN$39,MATCH(AH$21,Input!$A$6:$AN$6,0),FALSE)+$H190,0)*$D190</f>
        <v>0</v>
      </c>
      <c r="AI190" s="1">
        <f>+IF($E190=AI$22,VLOOKUP($C190,Input!$A$8:$AN$39,MATCH(AI$21,Input!$A$6:$AN$6,0),FALSE)+$H190,0)*$D190</f>
        <v>0</v>
      </c>
      <c r="AJ190" s="1">
        <f>+IF($E190=AJ$22,VLOOKUP($C190,Input!$A$8:$AN$39,MATCH(AJ$21,Input!$A$6:$AN$6,0),FALSE)+$H190,0)*$D190</f>
        <v>0</v>
      </c>
      <c r="AK190" s="1">
        <f>+IF($E190=AK$22,VLOOKUP($C190,Input!$A$8:$AN$39,MATCH(AK$21,Input!$A$6:$AN$6,0),FALSE)+$H190,0)*$D190</f>
        <v>0</v>
      </c>
      <c r="AL190" s="1">
        <f>+IF($E190=AL$22,VLOOKUP($C190,Input!$A$8:$AN$39,MATCH(AL$21,Input!$A$6:$AN$6,0),FALSE)+$H190,0)*$D190</f>
        <v>0</v>
      </c>
      <c r="AM190" s="1">
        <f>+IF($E190=AM$22,VLOOKUP($C190,Input!$A$8:$AN$39,MATCH(AM$21,Input!$A$6:$AN$6,0),FALSE)+$H190,0)*$D190</f>
        <v>0</v>
      </c>
      <c r="AN190" s="1">
        <f>+IF($E190=AN$22,VLOOKUP($C190,Input!$A$8:$AN$39,MATCH(AN$21,Input!$A$6:$AN$6,0),FALSE)+$H190,0)*$D190</f>
        <v>0</v>
      </c>
      <c r="AO190" s="1">
        <f>+IF($E190=AO$22,VLOOKUP($C190,Input!$A$8:$AN$39,MATCH(AO$21,Input!$A$6:$AN$6,0),FALSE)+$H190,0)*$D190</f>
        <v>0</v>
      </c>
      <c r="AP190" s="1">
        <f>+IF($E190=AP$22,VLOOKUP($C190,Input!$A$8:$AN$39,MATCH(AP$21,Input!$A$6:$AN$6,0),FALSE)+$H190,0)*$D190</f>
        <v>0</v>
      </c>
      <c r="AQ190" s="1">
        <f>+IF($E190=AQ$22,VLOOKUP($C190,Input!$A$8:$AN$39,MATCH(AQ$21,Input!$A$6:$AN$6,0),FALSE)+$H190,0)*$D190</f>
        <v>0</v>
      </c>
      <c r="AR190" s="1">
        <f>+IF($E190=AR$22,VLOOKUP($C190,Input!$A$8:$AN$39,MATCH(AR$21,Input!$A$6:$AN$6,0),FALSE)+$H190,0)*$D190</f>
        <v>0</v>
      </c>
      <c r="AT190" t="str">
        <f>VLOOKUP($C190,Input!$A$8:$HV$39,MATCH(AT$21,Input!$A$6:$HV$6,0),FALSE)</f>
        <v>Parts and administrative cost</v>
      </c>
      <c r="AU190" s="1">
        <f>+IF($E190=AU$22,VLOOKUP($C190,Input!$A$8:$HV$39,MATCH(AU$21,Input!$A$6:$HV$6,0),FALSE),0)*$D190</f>
        <v>0</v>
      </c>
      <c r="AV190" s="1">
        <f>+IF($E190=AV$22,VLOOKUP($C190,Input!$A$8:$HV$39,MATCH(AV$21,Input!$A$6:$HV$6,0),FALSE),0)*$D190</f>
        <v>0</v>
      </c>
      <c r="AW190" s="1">
        <f>+IF($E190=AW$22,VLOOKUP($C190,Input!$A$8:$HV$39,MATCH(AW$21,Input!$A$6:$HV$6,0),FALSE),0)*$D190</f>
        <v>0</v>
      </c>
      <c r="AX190" s="1">
        <f>+IF($E190=AX$22,VLOOKUP($C190,Input!$A$8:$HV$39,MATCH(AX$21,Input!$A$6:$HV$6,0),FALSE),0)*$D190</f>
        <v>0</v>
      </c>
      <c r="AY190" s="1">
        <f>+IF($E190=AY$22,VLOOKUP($C190,Input!$A$8:$HV$39,MATCH(AY$21,Input!$A$6:$HV$6,0),FALSE),0)*$D190</f>
        <v>0</v>
      </c>
      <c r="AZ190" s="1">
        <f>+IF($E190=AZ$22,VLOOKUP($C190,Input!$A$8:$HV$39,MATCH(AZ$21,Input!$A$6:$HV$6,0),FALSE),0)*$D190</f>
        <v>0</v>
      </c>
      <c r="BA190" s="1">
        <f>+IF($E190=BA$22,VLOOKUP($C190,Input!$A$8:$HV$39,MATCH(BA$21,Input!$A$6:$HV$6,0),FALSE),0)*$D190</f>
        <v>0</v>
      </c>
      <c r="BB190" s="1">
        <f>+IF($E190=BB$22,VLOOKUP($C190,Input!$A$8:$HV$39,MATCH(BB$21,Input!$A$6:$HV$6,0),FALSE),0)*$D190</f>
        <v>0</v>
      </c>
      <c r="BC190" s="1">
        <f>+IF($E190=BC$22,VLOOKUP($C190,Input!$A$8:$HV$39,MATCH(BC$21,Input!$A$6:$HV$6,0),FALSE),0)*$D190</f>
        <v>0</v>
      </c>
      <c r="BD190" s="1">
        <f>+IF($E190=BD$22,VLOOKUP($C190,Input!$A$8:$HV$39,MATCH(BD$21,Input!$A$6:$HV$6,0),FALSE),0)*$D190</f>
        <v>0</v>
      </c>
      <c r="BE190" s="1">
        <f>+IF($E190=BE$22,VLOOKUP($C190,Input!$A$8:$HV$39,MATCH(BE$21,Input!$A$6:$HV$6,0),FALSE),0)*$D190</f>
        <v>0</v>
      </c>
      <c r="BF190" s="1">
        <f>+IF($E190=BF$22,VLOOKUP($C190,Input!$A$8:$HV$39,MATCH(BF$21,Input!$A$6:$HV$6,0),FALSE),0)*$D190</f>
        <v>0</v>
      </c>
      <c r="BG190" s="1">
        <f>+IF($E190=BG$22,VLOOKUP($C190,Input!$A$8:$HV$39,MATCH(BG$21,Input!$A$6:$HV$6,0),FALSE),0)*$D190</f>
        <v>0</v>
      </c>
      <c r="BH190" s="1">
        <f>+IF($E190=BH$22,VLOOKUP($C190,Input!$A$8:$HV$39,MATCH(BH$21,Input!$A$6:$HV$6,0),FALSE),0)*$D190</f>
        <v>0</v>
      </c>
      <c r="BI190" s="1">
        <f>+IF($E190=BI$22,VLOOKUP($C190,Input!$A$8:$HV$39,MATCH(BI$21,Input!$A$6:$HV$6,0),FALSE),0)*$D190</f>
        <v>0</v>
      </c>
      <c r="BJ190" s="1">
        <f>+IF($E190=BJ$22,VLOOKUP($C190,Input!$A$8:$HV$39,MATCH(BJ$21,Input!$A$6:$HV$6,0),FALSE),0)*$D190</f>
        <v>0</v>
      </c>
      <c r="BK190" s="1">
        <f>+IF($E190=BK$22,VLOOKUP($C190,Input!$A$8:$HV$39,MATCH(BK$21,Input!$A$6:$HV$6,0),FALSE),0)*$D190</f>
        <v>0</v>
      </c>
      <c r="BL190" s="1">
        <f>+IF($E190=BL$22,VLOOKUP($C190,Input!$A$8:$HV$39,MATCH(BL$21,Input!$A$6:$HV$6,0),FALSE),0)*$D190</f>
        <v>0</v>
      </c>
      <c r="BM190" s="1">
        <f>+IF($E190=BM$22,VLOOKUP($C190,Input!$A$8:$HV$39,MATCH(BM$21,Input!$A$6:$HV$6,0),FALSE),0)*$D190</f>
        <v>0</v>
      </c>
      <c r="BN190" s="1">
        <f>+IF($E190=BN$22,VLOOKUP($C190,Input!$A$8:$HV$39,MATCH(BN$21,Input!$A$6:$HV$6,0),FALSE),0)*$D190</f>
        <v>0</v>
      </c>
      <c r="BO190" s="1">
        <f>+IF($E190=BO$22,VLOOKUP($C190,Input!$A$8:$HV$39,MATCH(BO$21,Input!$A$6:$HV$6,0),FALSE),0)*$D190</f>
        <v>0</v>
      </c>
      <c r="BP190" s="1">
        <f>+IF($E190=BP$22,VLOOKUP($C190,Input!$A$8:$HV$39,MATCH(BP$21,Input!$A$6:$HV$6,0),FALSE),0)*$D190</f>
        <v>0</v>
      </c>
      <c r="BQ190" s="1">
        <f>+IF($E190=BQ$22,VLOOKUP($C190,Input!$A$8:$HV$39,MATCH(BQ$21,Input!$A$6:$HV$6,0),FALSE),0)*$D190</f>
        <v>0</v>
      </c>
      <c r="BR190" s="1">
        <f>+IF($E190=BR$22,VLOOKUP($C190,Input!$A$8:$HV$39,MATCH(BR$21,Input!$A$6:$HV$6,0),FALSE),0)*$D190</f>
        <v>0</v>
      </c>
      <c r="BS190" s="1">
        <f>+IF($E190=BS$22,VLOOKUP($C190,Input!$A$8:$HV$39,MATCH(BS$21,Input!$A$6:$HV$6,0),FALSE),0)*$D190</f>
        <v>0</v>
      </c>
      <c r="BT190" s="1">
        <f>+IF($E190=BT$22,VLOOKUP($C190,Input!$A$8:$HV$39,MATCH(BT$21,Input!$A$6:$HV$6,0),FALSE),0)*$D190</f>
        <v>0</v>
      </c>
      <c r="BU190" s="1">
        <f>+IF($E190=BU$22,VLOOKUP($C190,Input!$A$8:$HV$39,MATCH(BU$21,Input!$A$6:$HV$6,0),FALSE),0)*$D190</f>
        <v>0</v>
      </c>
      <c r="BV190" s="1">
        <f>+IF($E190=BV$22,VLOOKUP($C190,Input!$A$8:$HV$39,MATCH(BV$21,Input!$A$6:$HV$6,0),FALSE),0)*$D190</f>
        <v>0</v>
      </c>
      <c r="BW190" s="1">
        <f>+IF($E190=BW$22,VLOOKUP($C190,Input!$A$8:$HV$39,MATCH(BW$21,Input!$A$6:$HV$6,0),FALSE),0)*$D190</f>
        <v>0</v>
      </c>
      <c r="BX190" s="1">
        <f>+IF($E190=BX$22,VLOOKUP($C190,Input!$A$8:$HV$39,MATCH(BX$21,Input!$A$6:$HV$6,0),FALSE),0)*$D190</f>
        <v>0</v>
      </c>
      <c r="BY190" s="1">
        <f>+IF($E190=BY$22,VLOOKUP($C190,Input!$A$8:$HV$39,MATCH(BY$21,Input!$A$6:$HV$6,0),FALSE),0)*$D190</f>
        <v>0</v>
      </c>
      <c r="BZ190" s="1">
        <f>+IF($E190=BZ$22,VLOOKUP($C190,Input!$A$8:$HV$39,MATCH(BZ$21,Input!$A$6:$HV$6,0),FALSE),0)*$D190</f>
        <v>0</v>
      </c>
      <c r="CA190" s="1">
        <f>+IF($E190=CA$22,VLOOKUP($C190,Input!$A$8:$HV$39,MATCH(CA$21,Input!$A$6:$HV$6,0),FALSE),0)*$D190</f>
        <v>0</v>
      </c>
      <c r="CB190" s="1">
        <f>+IF($E190=CB$22,VLOOKUP($C190,Input!$A$8:$HV$39,MATCH(CB$21,Input!$A$6:$HV$6,0),FALSE),0)*$D190</f>
        <v>0</v>
      </c>
      <c r="CC190" s="1">
        <f>+IF($E190=CC$22,VLOOKUP($C190,Input!$A$8:$HV$39,MATCH(CC$21,Input!$A$6:$HV$6,0),FALSE),0)*$D190</f>
        <v>0</v>
      </c>
      <c r="CE190" t="str">
        <f>VLOOKUP($C190,Input!$A$8:$HV$39,MATCH(CE$21,Input!$A$6:$HV$6,0),FALSE)</f>
        <v>Engine Rebuild @ 7 Yr</v>
      </c>
      <c r="CF190" s="1">
        <f>IF($E190+$I190+$D$7&lt;=CF$22,0,IF(CF$22-$D$7&gt;=$E190,IF(COUNTIF($KZ190:LP190,"&gt;0")&gt;0,VLOOKUP($C190,Input!$A$8:$HV$21,MATCH($CE$21+COUNTIF($KZ190:LP190,"&gt;0"),Input!$A$6:$HV$6,0),FALSE),0),0))*$D190</f>
        <v>0</v>
      </c>
      <c r="CG190" s="1">
        <f>IF($E190+$I190+$D$7&lt;=CG$22,0,IF(CG$22-$D$7&gt;=$E190,IF(COUNTIF($KZ190:LQ190,"&gt;0")&gt;0,VLOOKUP($C190,Input!$A$8:$HV$21,MATCH($CE$21+COUNTIF($KZ190:LQ190,"&gt;0"),Input!$A$6:$HV$6,0),FALSE),0),0))*$D190</f>
        <v>0</v>
      </c>
      <c r="CH190" s="1">
        <f>IF($E190+$I190+$D$7&lt;=CH$22,0,IF(CH$22-$D$7&gt;=$E190,IF(COUNTIF($KZ190:LR190,"&gt;0")&gt;0,VLOOKUP($C190,Input!$A$8:$HV$21,MATCH($CE$21+COUNTIF($KZ190:LR190,"&gt;0"),Input!$A$6:$HV$6,0),FALSE),0),0))*$D190</f>
        <v>0</v>
      </c>
      <c r="CI190" s="1">
        <f>IF($E190+$I190+$D$7&lt;=CI$22,0,IF(CI$22-$D$7&gt;=$E190,IF(COUNTIF($KZ190:LS190,"&gt;0")&gt;0,VLOOKUP($C190,Input!$A$8:$HV$21,MATCH($CE$21+COUNTIF($KZ190:LS190,"&gt;0"),Input!$A$6:$HV$6,0),FALSE),0),0))*$D190</f>
        <v>0</v>
      </c>
      <c r="CJ190" s="1">
        <f>IF($E190+$I190+$D$7&lt;=CJ$22,0,IF(CJ$22-$D$7&gt;=$E190,IF(COUNTIF($KZ190:LT190,"&gt;0")&gt;0,VLOOKUP($C190,Input!$A$8:$HV$21,MATCH($CE$21+COUNTIF($KZ190:LT190,"&gt;0"),Input!$A$6:$HV$6,0),FALSE),0),0))*$D190</f>
        <v>0</v>
      </c>
      <c r="CK190" s="1">
        <f>IF($E190+$I190+$D$7&lt;=CK$22,0,IF(CK$22-$D$7&gt;=$E190,IF(COUNTIF($KZ190:LU190,"&gt;0")&gt;0,VLOOKUP($C190,Input!$A$8:$HV$21,MATCH($CE$21+COUNTIF($KZ190:LU190,"&gt;0"),Input!$A$6:$HV$6,0),FALSE),0),0))*$D190</f>
        <v>0</v>
      </c>
      <c r="CL190" s="1">
        <f>IF($E190+$I190+$D$7&lt;=CL$22,0,IF(CL$22-$D$7&gt;=$E190,IF(COUNTIF($KZ190:LV190,"&gt;0")&gt;0,VLOOKUP($C190,Input!$A$8:$HV$21,MATCH($CE$21+COUNTIF($KZ190:LV190,"&gt;0"),Input!$A$6:$HV$6,0),FALSE),0),0))*$D190</f>
        <v>0</v>
      </c>
      <c r="CM190" s="1">
        <f>IF($E190+$I190+$D$7&lt;=CM$22,0,IF(CM$22-$D$7&gt;=$E190,IF(COUNTIF($KZ190:LW190,"&gt;0")&gt;0,VLOOKUP($C190,Input!$A$8:$HV$21,MATCH($CE$21+COUNTIF($KZ190:LW190,"&gt;0"),Input!$A$6:$HV$6,0),FALSE),0),0))*$D190</f>
        <v>0</v>
      </c>
      <c r="CN190" s="1">
        <f>IF($E190+$I190+$D$7&lt;=CN$22,0,IF(CN$22-$D$7&gt;=$E190,IF(COUNTIF($KZ190:LX190,"&gt;0")&gt;0,VLOOKUP($C190,Input!$A$8:$HV$21,MATCH($CE$21+COUNTIF($KZ190:LX190,"&gt;0"),Input!$A$6:$HV$6,0),FALSE),0),0))*$D190</f>
        <v>0</v>
      </c>
      <c r="CO190" s="1">
        <f>IF($E190+$I190+$D$7&lt;=CO$22,0,IF(CO$22-$D$7&gt;=$E190,IF(COUNTIF($KZ190:LY190,"&gt;0")&gt;0,VLOOKUP($C190,Input!$A$8:$HV$21,MATCH($CE$21+COUNTIF($KZ190:LY190,"&gt;0"),Input!$A$6:$HV$6,0),FALSE),0),0))*$D190</f>
        <v>0</v>
      </c>
      <c r="CP190" s="1">
        <f>IF($E190+$I190+$D$7&lt;=CP$22,0,IF(CP$22-$D$7&gt;=$E190,IF(COUNTIF($KZ190:LZ190,"&gt;0")&gt;0,VLOOKUP($C190,Input!$A$8:$HV$21,MATCH($CE$21+COUNTIF($KZ190:LZ190,"&gt;0"),Input!$A$6:$HV$6,0),FALSE),0),0))*$D190</f>
        <v>0</v>
      </c>
      <c r="CQ190" s="1">
        <f>IF($E190+$I190+$D$7&lt;=CQ$22,0,IF(CQ$22-$D$7&gt;=$E190,IF(COUNTIF($KZ190:MA190,"&gt;0")&gt;0,VLOOKUP($C190,Input!$A$8:$HV$21,MATCH($CE$21+COUNTIF($KZ190:MA190,"&gt;0"),Input!$A$6:$HV$6,0),FALSE),0),0))*$D190</f>
        <v>0</v>
      </c>
      <c r="CR190" s="1">
        <f>IF($E190+$I190+$D$7&lt;=CR$22,0,IF(CR$22-$D$7&gt;=$E190,IF(COUNTIF($KZ190:MB190,"&gt;0")&gt;0,VLOOKUP($C190,Input!$A$8:$HV$21,MATCH($CE$21+COUNTIF($KZ190:MB190,"&gt;0"),Input!$A$6:$HV$6,0),FALSE),0),0))*$D190</f>
        <v>0</v>
      </c>
      <c r="CS190" s="1">
        <f>IF($E190+$I190+$D$7&lt;=CS$22,0,IF(CS$22-$D$7&gt;=$E190,IF(COUNTIF($KZ190:MC190,"&gt;0")&gt;0,VLOOKUP($C190,Input!$A$8:$HV$21,MATCH($CE$21+COUNTIF($KZ190:MC190,"&gt;0"),Input!$A$6:$HV$6,0),FALSE),0),0))*$D190</f>
        <v>0</v>
      </c>
      <c r="CT190" s="1">
        <f>IF($E190+$I190+$D$7&lt;=CT$22,0,IF(CT$22-$D$7&gt;=$E190,IF(COUNTIF($KZ190:MD190,"&gt;0")&gt;0,VLOOKUP($C190,Input!$A$8:$HV$21,MATCH($CE$21+COUNTIF($KZ190:MD190,"&gt;0"),Input!$A$6:$HV$6,0),FALSE),0),0))*$D190</f>
        <v>0</v>
      </c>
      <c r="CU190" s="1">
        <f>IF($E190+$I190+$D$7&lt;=CU$22,0,IF(CU$22-$D$7&gt;=$E190,IF(COUNTIF($KZ190:ME190,"&gt;0")&gt;0,VLOOKUP($C190,Input!$A$8:$HV$21,MATCH($CE$21+COUNTIF($KZ190:ME190,"&gt;0"),Input!$A$6:$HV$6,0),FALSE),0),0))*$D190</f>
        <v>0</v>
      </c>
      <c r="CV190" s="1">
        <f>IF($E190+$I190+$D$7&lt;=CV$22,0,IF(CV$22-$D$7&gt;=$E190,IF(COUNTIF($KZ190:MF190,"&gt;0")&gt;0,VLOOKUP($C190,Input!$A$8:$HV$21,MATCH($CE$21+COUNTIF($KZ190:MF190,"&gt;0"),Input!$A$6:$HV$6,0),FALSE),0),0))*$D190</f>
        <v>0</v>
      </c>
      <c r="CW190" s="1">
        <f>IF($E190+$I190+$D$7&lt;=CW$22,0,IF(CW$22-$D$7&gt;=$E190,IF(COUNTIF($KZ190:MG190,"&gt;0")&gt;0,VLOOKUP($C190,Input!$A$8:$HV$21,MATCH($CE$21+COUNTIF($KZ190:MG190,"&gt;0"),Input!$A$6:$HV$6,0),FALSE),0),0))*$D190</f>
        <v>0</v>
      </c>
      <c r="CX190" s="1">
        <f>IF($E190+$I190+$D$7&lt;=CX$22,0,IF(CX$22-$D$7&gt;=$E190,IF(COUNTIF($KZ190:MH190,"&gt;0")&gt;0,VLOOKUP($C190,Input!$A$8:$HV$21,MATCH($CE$21+COUNTIF($KZ190:MH190,"&gt;0"),Input!$A$6:$HV$6,0),FALSE),0),0))*$D190</f>
        <v>0</v>
      </c>
      <c r="CY190" s="1">
        <f>IF($E190+$I190+$D$7&lt;=CY$22,0,IF(CY$22-$D$7&gt;=$E190,IF(COUNTIF($KZ190:MI190,"&gt;0")&gt;0,VLOOKUP($C190,Input!$A$8:$HV$21,MATCH($CE$21+COUNTIF($KZ190:MI190,"&gt;0"),Input!$A$6:$HV$6,0),FALSE),0),0))*$D190</f>
        <v>0</v>
      </c>
      <c r="CZ190" s="1">
        <f>IF($E190+$I190+$D$7&lt;=CZ$22,0,IF(CZ$22-$D$7&gt;=$E190,IF(COUNTIF($KZ190:MJ190,"&gt;0")&gt;0,VLOOKUP($C190,Input!$A$8:$HV$21,MATCH($CE$21+COUNTIF($KZ190:MJ190,"&gt;0"),Input!$A$6:$HV$6,0),FALSE),0),0))*$D190</f>
        <v>0</v>
      </c>
      <c r="DA190" s="1">
        <f>IF($E190+$I190+$D$7&lt;=DA$22,0,IF(DA$22-$D$7&gt;=$E190,IF(COUNTIF($KZ190:MK190,"&gt;0")&gt;0,VLOOKUP($C190,Input!$A$8:$HV$21,MATCH($CE$21+COUNTIF($KZ190:MK190,"&gt;0"),Input!$A$6:$HV$6,0),FALSE),0),0))*$D190</f>
        <v>0</v>
      </c>
      <c r="DB190" s="1">
        <f>IF($E190+$I190+$D$7&lt;=DB$22,0,IF(DB$22-$D$7&gt;=$E190,IF(COUNTIF($KZ190:ML190,"&gt;0")&gt;0,VLOOKUP($C190,Input!$A$8:$HV$21,MATCH($CE$21+COUNTIF($KZ190:ML190,"&gt;0"),Input!$A$6:$HV$6,0),FALSE),0),0))*$D190</f>
        <v>0</v>
      </c>
      <c r="DC190" s="1">
        <f>IF($E190+$I190+$D$7&lt;=DC$22,0,IF(DC$22-$D$7&gt;=$E190,IF(COUNTIF($KZ190:MM190,"&gt;0")&gt;0,VLOOKUP($C190,Input!$A$8:$HV$21,MATCH($CE$21+COUNTIF($KZ190:MM190,"&gt;0"),Input!$A$6:$HV$6,0),FALSE),0),0))*$D190</f>
        <v>0</v>
      </c>
      <c r="DD190" s="1">
        <f>IF($E190+$I190+$D$7&lt;=DD$22,0,IF(DD$22-$D$7&gt;=$E190,IF(COUNTIF($KZ190:MN190,"&gt;0")&gt;0,VLOOKUP($C190,Input!$A$8:$HV$21,MATCH($CE$21+COUNTIF($KZ190:MN190,"&gt;0"),Input!$A$6:$HV$6,0),FALSE),0),0))*$D190</f>
        <v>0</v>
      </c>
      <c r="DE190" s="1">
        <f>IF($E190+$I190+$D$7&lt;=DE$22,0,IF(DE$22-$D$7&gt;=$E190,IF(COUNTIF($KZ190:MO190,"&gt;0")&gt;0,VLOOKUP($C190,Input!$A$8:$HV$21,MATCH($CE$21+COUNTIF($KZ190:MO190,"&gt;0"),Input!$A$6:$HV$6,0),FALSE),0),0))*$D190</f>
        <v>0</v>
      </c>
      <c r="DF190" s="1">
        <f>IF($E190+$I190+$D$7&lt;=DF$22,0,IF(DF$22-$D$7&gt;=$E190,IF(COUNTIF($KZ190:MP190,"&gt;0")&gt;0,VLOOKUP($C190,Input!$A$8:$HV$21,MATCH($CE$21+COUNTIF($KZ190:MP190,"&gt;0"),Input!$A$6:$HV$6,0),FALSE),0),0))*$D190</f>
        <v>0</v>
      </c>
      <c r="DG190" s="1">
        <f>IF($E190+$I190+$D$7&lt;=DG$22,0,IF(DG$22-$D$7&gt;=$E190,IF(COUNTIF($KZ190:MQ190,"&gt;0")&gt;0,VLOOKUP($C190,Input!$A$8:$HV$21,MATCH($CE$21+COUNTIF($KZ190:MQ190,"&gt;0"),Input!$A$6:$HV$6,0),FALSE),0),0))*$D190</f>
        <v>0</v>
      </c>
      <c r="DH190" s="1">
        <f>IF($E190+$I190+$D$7&lt;=DH$22,0,IF(DH$22-$D$7&gt;=$E190,IF(COUNTIF($KZ190:MR190,"&gt;0")&gt;0,VLOOKUP($C190,Input!$A$8:$HV$21,MATCH($CE$21+COUNTIF($KZ190:MR190,"&gt;0"),Input!$A$6:$HV$6,0),FALSE),0),0))*$D190</f>
        <v>0</v>
      </c>
      <c r="DI190" s="1">
        <f>IF($E190+$I190+$D$7&lt;=DI$22,0,IF(DI$22-$D$7&gt;=$E190,IF(COUNTIF($KZ190:MS190,"&gt;0")&gt;0,VLOOKUP($C190,Input!$A$8:$HV$21,MATCH($CE$21+COUNTIF($KZ190:MS190,"&gt;0"),Input!$A$6:$HV$6,0),FALSE),0),0))*$D190</f>
        <v>0</v>
      </c>
      <c r="DJ190" s="1">
        <f>IF($E190+$I190+$D$7&lt;=DJ$22,0,IF(DJ$22-$D$7&gt;=$E190,IF(COUNTIF($KZ190:MT190,"&gt;0")&gt;0,VLOOKUP($C190,Input!$A$8:$HV$21,MATCH($CE$21+COUNTIF($KZ190:MT190,"&gt;0"),Input!$A$6:$HV$6,0),FALSE),0),0))*$D190</f>
        <v>0</v>
      </c>
      <c r="DK190" s="1">
        <f>IF($E190+$I190+$D$7&lt;=DK$22,0,IF(DK$22-$D$7&gt;=$E190,IF(COUNTIF($KZ190:MU190,"&gt;0")&gt;0,VLOOKUP($C190,Input!$A$8:$HV$21,MATCH($CE$21+COUNTIF($KZ190:MU190,"&gt;0"),Input!$A$6:$HV$6,0),FALSE),0),0))*$D190</f>
        <v>0</v>
      </c>
      <c r="DL190" s="1">
        <f>IF($E190+$I190+$D$7&lt;=DL$22,0,IF(DL$22-$D$7&gt;=$E190,IF(COUNTIF($KZ190:MV190,"&gt;0")&gt;0,VLOOKUP($C190,Input!$A$8:$HV$21,MATCH($CE$21+COUNTIF($KZ190:MV190,"&gt;0"),Input!$A$6:$HV$6,0),FALSE),0),0))*$D190</f>
        <v>0</v>
      </c>
      <c r="DM190" s="1">
        <f>IF($E190+$I190+$D$7&lt;=DM$22,0,IF(DM$22-$D$7&gt;=$E190,IF(COUNTIF($KZ190:MW190,"&gt;0")&gt;0,VLOOKUP($C190,Input!$A$8:$HV$21,MATCH($CE$21+COUNTIF($KZ190:MW190,"&gt;0"),Input!$A$6:$HV$6,0),FALSE),0),0))*$D190</f>
        <v>0</v>
      </c>
      <c r="DN190" s="1">
        <f>IF($E190+$I190+$D$7&lt;=DN$22,0,IF(DN$22-$D$7&gt;=$E190,IF(COUNTIF($KZ190:MX190,"&gt;0")&gt;0,VLOOKUP($C190,Input!$A$8:$HV$21,MATCH($CE$21+COUNTIF($KZ190:MX190,"&gt;0"),Input!$A$6:$HV$6,0),FALSE),0),0))*$D190</f>
        <v>0</v>
      </c>
      <c r="DP190" t="str">
        <f>+VLOOKUP($C190,Input!$A$8:$GZ$39,MATCH(DP$21,Input!$A$6:$GZ$6,0),FALSE)</f>
        <v>Bus Maintenance at 0.85/mile</v>
      </c>
      <c r="DQ190" s="1">
        <f>IF($E190+$I190+$D$7&lt;=DQ$22,0,IF(DQ$22-$D$7&gt;=$E190,IF(COUNTIF($KZ190:LP190,"&gt;0")&gt;0,VLOOKUP($C190,Input!$A$8:$HV$21,MATCH($DP$21+COUNTIF($KZ190:LP190,"&gt;0"),Input!$A$6:$HV$6,0),FALSE),0),0))*$D190*$F190</f>
        <v>0</v>
      </c>
      <c r="DR190" s="1">
        <f>IF($E190+$I190+$D$7&lt;=DR$22,0,IF(DR$22-$D$7&gt;=$E190,IF(COUNTIF($KZ190:LQ190,"&gt;0")&gt;0,VLOOKUP($C190,Input!$A$8:$HV$21,MATCH($DP$21+COUNTIF($KZ190:LQ190,"&gt;0"),Input!$A$6:$HV$6,0),FALSE),0),0))*$D190*$F190</f>
        <v>0</v>
      </c>
      <c r="DS190" s="1">
        <f>IF($E190+$I190+$D$7&lt;=DS$22,0,IF(DS$22-$D$7&gt;=$E190,IF(COUNTIF($KZ190:LR190,"&gt;0")&gt;0,VLOOKUP($C190,Input!$A$8:$HV$21,MATCH($DP$21+COUNTIF($KZ190:LR190,"&gt;0"),Input!$A$6:$HV$6,0),FALSE),0),0))*$D190*$F190</f>
        <v>0</v>
      </c>
      <c r="DT190" s="1">
        <f>IF($E190+$I190+$D$7&lt;=DT$22,0,IF(DT$22-$D$7&gt;=$E190,IF(COUNTIF($KZ190:LS190,"&gt;0")&gt;0,VLOOKUP($C190,Input!$A$8:$HV$21,MATCH($DP$21+COUNTIF($KZ190:LS190,"&gt;0"),Input!$A$6:$HV$6,0),FALSE),0),0))*$D190*$F190</f>
        <v>0</v>
      </c>
      <c r="DU190" s="1">
        <f>IF($E190+$I190+$D$7&lt;=DU$22,0,IF(DU$22-$D$7&gt;=$E190,IF(COUNTIF($KZ190:LT190,"&gt;0")&gt;0,VLOOKUP($C190,Input!$A$8:$HV$21,MATCH($DP$21+COUNTIF($KZ190:LT190,"&gt;0"),Input!$A$6:$HV$6,0),FALSE),0),0))*$D190*$F190</f>
        <v>0</v>
      </c>
      <c r="DV190" s="1">
        <f>IF($E190+$I190+$D$7&lt;=DV$22,0,IF(DV$22-$D$7&gt;=$E190,IF(COUNTIF($KZ190:LU190,"&gt;0")&gt;0,VLOOKUP($C190,Input!$A$8:$HV$21,MATCH($DP$21+COUNTIF($KZ190:LU190,"&gt;0"),Input!$A$6:$HV$6,0),FALSE),0),0))*$D190*$F190</f>
        <v>0</v>
      </c>
      <c r="DW190" s="1">
        <f>IF($E190+$I190+$D$7&lt;=DW$22,0,IF(DW$22-$D$7&gt;=$E190,IF(COUNTIF($KZ190:LV190,"&gt;0")&gt;0,VLOOKUP($C190,Input!$A$8:$HV$21,MATCH($DP$21+COUNTIF($KZ190:LV190,"&gt;0"),Input!$A$6:$HV$6,0),FALSE),0),0))*$D190*$F190</f>
        <v>0</v>
      </c>
      <c r="DX190" s="1">
        <f>IF($E190+$I190+$D$7&lt;=DX$22,0,IF(DX$22-$D$7&gt;=$E190,IF(COUNTIF($KZ190:LW190,"&gt;0")&gt;0,VLOOKUP($C190,Input!$A$8:$HV$21,MATCH($DP$21+COUNTIF($KZ190:LW190,"&gt;0"),Input!$A$6:$HV$6,0),FALSE),0),0))*$D190*$F190</f>
        <v>0</v>
      </c>
      <c r="DY190" s="1">
        <f>IF($E190+$I190+$D$7&lt;=DY$22,0,IF(DY$22-$D$7&gt;=$E190,IF(COUNTIF($KZ190:LX190,"&gt;0")&gt;0,VLOOKUP($C190,Input!$A$8:$HV$21,MATCH($DP$21+COUNTIF($KZ190:LX190,"&gt;0"),Input!$A$6:$HV$6,0),FALSE),0),0))*$D190*$F190</f>
        <v>0</v>
      </c>
      <c r="DZ190" s="1">
        <f>IF($E190+$I190+$D$7&lt;=DZ$22,0,IF(DZ$22-$D$7&gt;=$E190,IF(COUNTIF($KZ190:LY190,"&gt;0")&gt;0,VLOOKUP($C190,Input!$A$8:$HV$21,MATCH($DP$21+COUNTIF($KZ190:LY190,"&gt;0"),Input!$A$6:$HV$6,0),FALSE),0),0))*$D190*$F190</f>
        <v>0</v>
      </c>
      <c r="EA190" s="1">
        <f>IF($E190+$I190+$D$7&lt;=EA$22,0,IF(EA$22-$D$7&gt;=$E190,IF(COUNTIF($KZ190:LZ190,"&gt;0")&gt;0,VLOOKUP($C190,Input!$A$8:$HV$21,MATCH($DP$21+COUNTIF($KZ190:LZ190,"&gt;0"),Input!$A$6:$HV$6,0),FALSE),0),0))*$D190*$F190</f>
        <v>0</v>
      </c>
      <c r="EB190" s="1">
        <f>IF($E190+$I190+$D$7&lt;=EB$22,0,IF(EB$22-$D$7&gt;=$E190,IF(COUNTIF($KZ190:MA190,"&gt;0")&gt;0,VLOOKUP($C190,Input!$A$8:$HV$21,MATCH($DP$21+COUNTIF($KZ190:MA190,"&gt;0"),Input!$A$6:$HV$6,0),FALSE),0),0))*$D190*$F190</f>
        <v>0</v>
      </c>
      <c r="EC190" s="1">
        <f>IF($E190+$I190+$D$7&lt;=EC$22,0,IF(EC$22-$D$7&gt;=$E190,IF(COUNTIF($KZ190:MB190,"&gt;0")&gt;0,VLOOKUP($C190,Input!$A$8:$HV$21,MATCH($DP$21+COUNTIF($KZ190:MB190,"&gt;0"),Input!$A$6:$HV$6,0),FALSE),0),0))*$D190*$F190</f>
        <v>0</v>
      </c>
      <c r="ED190" s="1">
        <f>IF($E190+$I190+$D$7&lt;=ED$22,0,IF(ED$22-$D$7&gt;=$E190,IF(COUNTIF($KZ190:MC190,"&gt;0")&gt;0,VLOOKUP($C190,Input!$A$8:$HV$21,MATCH($DP$21+COUNTIF($KZ190:MC190,"&gt;0"),Input!$A$6:$HV$6,0),FALSE),0),0))*$D190*$F190</f>
        <v>0</v>
      </c>
      <c r="EE190" s="1">
        <f>IF($E190+$I190+$D$7&lt;=EE$22,0,IF(EE$22-$D$7&gt;=$E190,IF(COUNTIF($KZ190:MD190,"&gt;0")&gt;0,VLOOKUP($C190,Input!$A$8:$HV$21,MATCH($DP$21+COUNTIF($KZ190:MD190,"&gt;0"),Input!$A$6:$HV$6,0),FALSE),0),0))*$D190*$F190</f>
        <v>0</v>
      </c>
      <c r="EF190" s="1">
        <f>IF($E190+$I190+$D$7&lt;=EF$22,0,IF(EF$22-$D$7&gt;=$E190,IF(COUNTIF($KZ190:ME190,"&gt;0")&gt;0,VLOOKUP($C190,Input!$A$8:$HV$21,MATCH($DP$21+COUNTIF($KZ190:ME190,"&gt;0"),Input!$A$6:$HV$6,0),FALSE),0),0))*$D190*$F190</f>
        <v>0</v>
      </c>
      <c r="EG190" s="1">
        <f>IF($E190+$I190+$D$7&lt;=EG$22,0,IF(EG$22-$D$7&gt;=$E190,IF(COUNTIF($KZ190:MF190,"&gt;0")&gt;0,VLOOKUP($C190,Input!$A$8:$HV$21,MATCH($DP$21+COUNTIF($KZ190:MF190,"&gt;0"),Input!$A$6:$HV$6,0),FALSE),0),0))*$D190*$F190</f>
        <v>0</v>
      </c>
      <c r="EH190" s="1">
        <f>IF($E190+$I190+$D$7&lt;=EH$22,0,IF(EH$22-$D$7&gt;=$E190,IF(COUNTIF($KZ190:MG190,"&gt;0")&gt;0,VLOOKUP($C190,Input!$A$8:$HV$21,MATCH($DP$21+COUNTIF($KZ190:MG190,"&gt;0"),Input!$A$6:$HV$6,0),FALSE),0),0))*$D190*$F190</f>
        <v>0</v>
      </c>
      <c r="EI190" s="1">
        <f>IF($E190+$I190+$D$7&lt;=EI$22,0,IF(EI$22-$D$7&gt;=$E190,IF(COUNTIF($KZ190:MH190,"&gt;0")&gt;0,VLOOKUP($C190,Input!$A$8:$HV$21,MATCH($DP$21+COUNTIF($KZ190:MH190,"&gt;0"),Input!$A$6:$HV$6,0),FALSE),0),0))*$D190*$F190</f>
        <v>0</v>
      </c>
      <c r="EJ190" s="1">
        <f>IF($E190+$I190+$D$7&lt;=EJ$22,0,IF(EJ$22-$D$7&gt;=$E190,IF(COUNTIF($KZ190:MI190,"&gt;0")&gt;0,VLOOKUP($C190,Input!$A$8:$HV$21,MATCH($DP$21+COUNTIF($KZ190:MI190,"&gt;0"),Input!$A$6:$HV$6,0),FALSE),0),0))*$D190*$F190</f>
        <v>0</v>
      </c>
      <c r="EK190" s="1">
        <f>IF($E190+$I190+$D$7&lt;=EK$22,0,IF(EK$22-$D$7&gt;=$E190,IF(COUNTIF($KZ190:MJ190,"&gt;0")&gt;0,VLOOKUP($C190,Input!$A$8:$HV$21,MATCH($DP$21+COUNTIF($KZ190:MJ190,"&gt;0"),Input!$A$6:$HV$6,0),FALSE),0),0))*$D190*$F190</f>
        <v>0</v>
      </c>
      <c r="EL190" s="1">
        <f>IF($E190+$I190+$D$7&lt;=EL$22,0,IF(EL$22-$D$7&gt;=$E190,IF(COUNTIF($KZ190:MK190,"&gt;0")&gt;0,VLOOKUP($C190,Input!$A$8:$HV$21,MATCH($DP$21+COUNTIF($KZ190:MK190,"&gt;0"),Input!$A$6:$HV$6,0),FALSE),0),0))*$D190*$F190</f>
        <v>0</v>
      </c>
      <c r="EM190" s="1">
        <f>IF($E190+$I190+$D$7&lt;=EM$22,0,IF(EM$22-$D$7&gt;=$E190,IF(COUNTIF($KZ190:ML190,"&gt;0")&gt;0,VLOOKUP($C190,Input!$A$8:$HV$21,MATCH($DP$21+COUNTIF($KZ190:ML190,"&gt;0"),Input!$A$6:$HV$6,0),FALSE),0),0))*$D190*$F190</f>
        <v>0</v>
      </c>
      <c r="EN190" s="1">
        <f>IF($E190+$I190+$D$7&lt;=EN$22,0,IF(EN$22-$D$7&gt;=$E190,IF(COUNTIF($KZ190:MM190,"&gt;0")&gt;0,VLOOKUP($C190,Input!$A$8:$HV$21,MATCH($DP$21+COUNTIF($KZ190:MM190,"&gt;0"),Input!$A$6:$HV$6,0),FALSE),0),0))*$D190*$F190</f>
        <v>0</v>
      </c>
      <c r="EO190" s="1">
        <f>IF($E190+$I190+$D$7&lt;=EO$22,0,IF(EO$22-$D$7&gt;=$E190,IF(COUNTIF($KZ190:MN190,"&gt;0")&gt;0,VLOOKUP($C190,Input!$A$8:$HV$21,MATCH($DP$21+COUNTIF($KZ190:MN190,"&gt;0"),Input!$A$6:$HV$6,0),FALSE),0),0))*$D190*$F190</f>
        <v>0</v>
      </c>
      <c r="EP190" s="1">
        <f>IF($E190+$I190+$D$7&lt;=EP$22,0,IF(EP$22-$D$7&gt;=$E190,IF(COUNTIF($KZ190:MO190,"&gt;0")&gt;0,VLOOKUP($C190,Input!$A$8:$HV$21,MATCH($DP$21+COUNTIF($KZ190:MO190,"&gt;0"),Input!$A$6:$HV$6,0),FALSE),0),0))*$D190*$F190</f>
        <v>0</v>
      </c>
      <c r="EQ190" s="1">
        <f>IF($E190+$I190+$D$7&lt;=EQ$22,0,IF(EQ$22-$D$7&gt;=$E190,IF(COUNTIF($KZ190:MP190,"&gt;0")&gt;0,VLOOKUP($C190,Input!$A$8:$HV$21,MATCH($DP$21+COUNTIF($KZ190:MP190,"&gt;0"),Input!$A$6:$HV$6,0),FALSE),0),0))*$D190*$F190</f>
        <v>0</v>
      </c>
      <c r="ER190" s="1">
        <f>IF($E190+$I190+$D$7&lt;=ER$22,0,IF(ER$22-$D$7&gt;=$E190,IF(COUNTIF($KZ190:MQ190,"&gt;0")&gt;0,VLOOKUP($C190,Input!$A$8:$HV$21,MATCH($DP$21+COUNTIF($KZ190:MQ190,"&gt;0"),Input!$A$6:$HV$6,0),FALSE),0),0))*$D190*$F190</f>
        <v>0</v>
      </c>
      <c r="ES190" s="1">
        <f>IF($E190+$I190+$D$7&lt;=ES$22,0,IF(ES$22-$D$7&gt;=$E190,IF(COUNTIF($KZ190:MR190,"&gt;0")&gt;0,VLOOKUP($C190,Input!$A$8:$HV$21,MATCH($DP$21+COUNTIF($KZ190:MR190,"&gt;0"),Input!$A$6:$HV$6,0),FALSE),0),0))*$D190*$F190</f>
        <v>0</v>
      </c>
      <c r="ET190" s="1">
        <f>IF($E190+$I190+$D$7&lt;=ET$22,0,IF(ET$22-$D$7&gt;=$E190,IF(COUNTIF($KZ190:MS190,"&gt;0")&gt;0,VLOOKUP($C190,Input!$A$8:$HV$21,MATCH($DP$21+COUNTIF($KZ190:MS190,"&gt;0"),Input!$A$6:$HV$6,0),FALSE),0),0))*$D190*$F190</f>
        <v>0</v>
      </c>
      <c r="EU190" s="1">
        <f>IF($E190+$I190+$D$7&lt;=EU$22,0,IF(EU$22-$D$7&gt;=$E190,IF(COUNTIF($KZ190:MT190,"&gt;0")&gt;0,VLOOKUP($C190,Input!$A$8:$HV$21,MATCH($DP$21+COUNTIF($KZ190:MT190,"&gt;0"),Input!$A$6:$HV$6,0),FALSE),0),0))*$D190*$F190</f>
        <v>0</v>
      </c>
      <c r="EV190" s="1">
        <f>IF($E190+$I190+$D$7&lt;=EV$22,0,IF(EV$22-$D$7&gt;=$E190,IF(COUNTIF($KZ190:MU190,"&gt;0")&gt;0,VLOOKUP($C190,Input!$A$8:$HV$21,MATCH($DP$21+COUNTIF($KZ190:MU190,"&gt;0"),Input!$A$6:$HV$6,0),FALSE),0),0))*$D190*$F190</f>
        <v>0</v>
      </c>
      <c r="EW190" s="1">
        <f>IF($E190+$I190+$D$7&lt;=EW$22,0,IF(EW$22-$D$7&gt;=$E190,IF(COUNTIF($KZ190:MV190,"&gt;0")&gt;0,VLOOKUP($C190,Input!$A$8:$HV$21,MATCH($DP$21+COUNTIF($KZ190:MV190,"&gt;0"),Input!$A$6:$HV$6,0),FALSE),0),0))*$D190*$F190</f>
        <v>0</v>
      </c>
      <c r="EX190" s="1">
        <f>IF($E190+$I190+$D$7&lt;=EX$22,0,IF(EX$22-$D$7&gt;=$E190,IF(COUNTIF($KZ190:MW190,"&gt;0")&gt;0,VLOOKUP($C190,Input!$A$8:$HV$21,MATCH($DP$21+COUNTIF($KZ190:MW190,"&gt;0"),Input!$A$6:$HV$6,0),FALSE),0),0))*$D190*$F190</f>
        <v>0</v>
      </c>
      <c r="EY190" s="1">
        <f>IF($E190+$I190+$D$7&lt;=EY$22,0,IF(EY$22-$D$7&gt;=$E190,IF(COUNTIF($KZ190:MX190,"&gt;0")&gt;0,VLOOKUP($C190,Input!$A$8:$HV$21,MATCH($DP$21+COUNTIF($KZ190:MX190,"&gt;0"),Input!$A$6:$HV$6,0),FALSE),0),0))*$D190*$F190</f>
        <v>0</v>
      </c>
      <c r="EZ190" s="1"/>
      <c r="FA190" t="str">
        <f>VLOOKUP($C190,Input!$A$8:$GZ$39,MATCH(FA$21,Input!$A$6:$GZ$6,0),FALSE)</f>
        <v>NA</v>
      </c>
      <c r="FB190">
        <f>IF((VLOOKUP($C190,Input!$A$8:$GZ$39,MATCH(FB$21,Input!$A$6:$GZ$6,0),FALSE))="Y",$D190/VLOOKUP($C190,Input!$A$8:$GZ$39,MATCH(FC$21,Input!$A$6:$GZ$6,0),FALSE),0)</f>
        <v>0</v>
      </c>
      <c r="FC190">
        <f>IF((VLOOKUP($C190,Input!$A$8:$GZ$39,MATCH(FB$21,Input!$A$6:$GZ$6,0),FALSE))="Y",0,IF((VLOOKUP($C190,Input!$A$8:$GZ$39,MATCH(FC$21,Input!$A$6:$GZ$6,0),FALSE))&gt;0,$D190/VLOOKUP($C190,Input!$A$8:$GZ$39,MATCH(FC$21,Input!$A$6:$GZ$6,0),FALSE),0))</f>
        <v>0</v>
      </c>
      <c r="FD190" s="1">
        <f>+IF($E190=FD$22,VLOOKUP($C190,Input!$A$8:$GZ$39,MATCH(FD$21,Input!$A$6:$GZ$6,0),FALSE),0)*IF(FD$110&gt;=MAX(FC$110:$FD$110),MIN((FD$110-MAX(FC$110:$FD$110)),(FD$110-FC$110)),0)+IF($E190=FD$22,VLOOKUP($C190,Input!$A$8:$GZ$39,MATCH(FD$21,Input!$A$6:$GZ$6,0),FALSE),0)*IF(FD$109&gt;=MAX(FC$109:$FD$109),MIN((FD$109-MAX(FC$109:$FD$109)),(FD$109-FC$109)),0)</f>
        <v>0</v>
      </c>
      <c r="FE190" s="1">
        <f>+IF($E190=FE$22,VLOOKUP($C190,Input!$A$8:$GZ$39,MATCH(FE$21,Input!$A$6:$GZ$6,0),FALSE),0)*IF(FE$110&gt;=MAX(FD$110:$FD$110),MIN((FE$110-MAX(FD$110:$FD$110)),(FE$110-FD$110)),0)+IF($E190=FE$22,VLOOKUP($C190,Input!$A$8:$GZ$39,MATCH(FE$21,Input!$A$6:$GZ$6,0),FALSE),0)*IF(FE$109&gt;=MAX(FD$109:$FD$109),MIN((FE$109-MAX(FD$109:$FD$109)),(FE$109-FD$109)),0)</f>
        <v>0</v>
      </c>
      <c r="FF190" s="1">
        <f>+IF($E190=FF$22,VLOOKUP($C190,Input!$A$8:$GZ$39,MATCH(FF$21,Input!$A$6:$GZ$6,0),FALSE),0)*IF(FF$110&gt;=MAX($FD$110:FE$110),MIN((FF$110-MAX($FD$110:FE$110)),(FF$110-FE$110)),0)+IF($E190=FF$22,VLOOKUP($C190,Input!$A$8:$GZ$39,MATCH(FF$21,Input!$A$6:$GZ$6,0),FALSE),0)*IF(FF$109&gt;=MAX($FD$109:FE$109),MIN((FF$109-MAX($FD$109:FE$109)),(FF$109-FE$109)),0)</f>
        <v>0</v>
      </c>
      <c r="FG190" s="1">
        <f>+IF($E190=FG$22,VLOOKUP($C190,Input!$A$8:$GZ$39,MATCH(FG$21,Input!$A$6:$GZ$6,0),FALSE),0)*IF(FG$110&gt;=MAX($FD$110:FF$110),MIN((FG$110-MAX($FD$110:FF$110)),(FG$110-FF$110)),0)+IF($E190=FG$22,VLOOKUP($C190,Input!$A$8:$GZ$39,MATCH(FG$21,Input!$A$6:$GZ$6,0),FALSE),0)*IF(FG$109&gt;=MAX($FD$109:FF$109),MIN((FG$109-MAX($FD$109:FF$109)),(FG$109-FF$109)),0)</f>
        <v>0</v>
      </c>
      <c r="FH190" s="1">
        <f>+IF($E190=FH$22,VLOOKUP($C190,Input!$A$8:$GZ$39,MATCH(FH$21,Input!$A$6:$GZ$6,0),FALSE),0)*IF(FH$110&gt;=MAX($FD$110:FG$110),MIN((FH$110-MAX($FD$110:FG$110)),(FH$110-FG$110)),0)+IF($E190=FH$22,VLOOKUP($C190,Input!$A$8:$GZ$39,MATCH(FH$21,Input!$A$6:$GZ$6,0),FALSE),0)*IF(FH$109&gt;=MAX($FD$109:FG$109),MIN((FH$109-MAX($FD$109:FG$109)),(FH$109-FG$109)),0)</f>
        <v>0</v>
      </c>
      <c r="FI190" s="1">
        <f>+IF($E190=FI$22,VLOOKUP($C190,Input!$A$8:$GZ$39,MATCH(FI$21,Input!$A$6:$GZ$6,0),FALSE),0)*IF(FI$110&gt;=MAX($FD$110:FH$110),MIN((FI$110-MAX($FD$110:FH$110)),(FI$110-FH$110)),0)+IF($E190=FI$22,VLOOKUP($C190,Input!$A$8:$GZ$39,MATCH(FI$21,Input!$A$6:$GZ$6,0),FALSE),0)*IF(FI$109&gt;=MAX($FD$109:FH$109),MIN((FI$109-MAX($FD$109:FH$109)),(FI$109-FH$109)),0)</f>
        <v>0</v>
      </c>
      <c r="FJ190" s="1">
        <f>+IF($E190=FJ$22,VLOOKUP($C190,Input!$A$8:$GZ$39,MATCH(FJ$21,Input!$A$6:$GZ$6,0),FALSE),0)*IF(FJ$110&gt;=MAX($FD$110:FI$110),MIN((FJ$110-MAX($FD$110:FI$110)),(FJ$110-FI$110)),0)+IF($E190=FJ$22,VLOOKUP($C190,Input!$A$8:$GZ$39,MATCH(FJ$21,Input!$A$6:$GZ$6,0),FALSE),0)*IF(FJ$109&gt;=MAX($FD$109:FI$109),MIN((FJ$109-MAX($FD$109:FI$109)),(FJ$109-FI$109)),0)</f>
        <v>0</v>
      </c>
      <c r="FK190" s="1">
        <f>+IF($E190=FK$22,VLOOKUP($C190,Input!$A$8:$GZ$39,MATCH(FK$21,Input!$A$6:$GZ$6,0),FALSE),0)*IF(FK$110&gt;=MAX($FD$110:FJ$110),MIN((FK$110-MAX($FD$110:FJ$110)),(FK$110-FJ$110)),0)+IF($E190=FK$22,VLOOKUP($C190,Input!$A$8:$GZ$39,MATCH(FK$21,Input!$A$6:$GZ$6,0),FALSE),0)*IF(FK$109&gt;=MAX($FD$109:FJ$109),MIN((FK$109-MAX($FD$109:FJ$109)),(FK$109-FJ$109)),0)</f>
        <v>0</v>
      </c>
      <c r="FL190" s="1">
        <f>+IF($E190=FL$22,VLOOKUP($C190,Input!$A$8:$GZ$39,MATCH(FL$21,Input!$A$6:$GZ$6,0),FALSE),0)*IF(FL$110&gt;=MAX($FD$110:FK$110),MIN((FL$110-MAX($FD$110:FK$110)),(FL$110-FK$110)),0)+IF($E190=FL$22,VLOOKUP($C190,Input!$A$8:$GZ$39,MATCH(FL$21,Input!$A$6:$GZ$6,0),FALSE),0)*IF(FL$109&gt;=MAX($FD$109:FK$109),MIN((FL$109-MAX($FD$109:FK$109)),(FL$109-FK$109)),0)</f>
        <v>0</v>
      </c>
      <c r="FM190" s="1">
        <f>+IF($E190=FM$22,VLOOKUP($C190,Input!$A$8:$GZ$39,MATCH(FM$21,Input!$A$6:$GZ$6,0),FALSE),0)*IF(FM$110&gt;=MAX($FD$110:FL$110),MIN((FM$110-MAX($FD$110:FL$110)),(FM$110-FL$110)),0)+IF($E190=FM$22,VLOOKUP($C190,Input!$A$8:$GZ$39,MATCH(FM$21,Input!$A$6:$GZ$6,0),FALSE),0)*IF(FM$109&gt;=MAX($FD$109:FL$109),MIN((FM$109-MAX($FD$109:FL$109)),(FM$109-FL$109)),0)</f>
        <v>0</v>
      </c>
      <c r="FN190" s="1">
        <f>+IF($E190=FN$22,VLOOKUP($C190,Input!$A$8:$GZ$39,MATCH(FN$21,Input!$A$6:$GZ$6,0),FALSE),0)*IF(FN$110&gt;=MAX($FD$110:FM$110),MIN((FN$110-MAX($FD$110:FM$110)),(FN$110-FM$110)),0)+IF($E190=FN$22,VLOOKUP($C190,Input!$A$8:$GZ$39,MATCH(FN$21,Input!$A$6:$GZ$6,0),FALSE),0)*IF(FN$109&gt;=MAX($FD$109:FM$109),MIN((FN$109-MAX($FD$109:FM$109)),(FN$109-FM$109)),0)</f>
        <v>0</v>
      </c>
      <c r="FO190" s="1">
        <f>+IF($E190=FO$22,VLOOKUP($C190,Input!$A$8:$GZ$39,MATCH(FO$21,Input!$A$6:$GZ$6,0),FALSE),0)*IF(FO$110&gt;=MAX($FD$110:FN$110),MIN((FO$110-MAX($FD$110:FN$110)),(FO$110-FN$110)),0)+IF($E190=FO$22,VLOOKUP($C190,Input!$A$8:$GZ$39,MATCH(FO$21,Input!$A$6:$GZ$6,0),FALSE),0)*IF(FO$109&gt;=MAX($FD$109:FN$109),MIN((FO$109-MAX($FD$109:FN$109)),(FO$109-FN$109)),0)</f>
        <v>0</v>
      </c>
      <c r="FP190" s="1">
        <f>+IF($E190=FP$22,VLOOKUP($C190,Input!$A$8:$GZ$39,MATCH(FP$21,Input!$A$6:$GZ$6,0),FALSE),0)*IF(FP$110&gt;=MAX($FD$110:FO$110),MIN((FP$110-MAX($FD$110:FO$110)),(FP$110-FO$110)),0)+IF($E190=FP$22,VLOOKUP($C190,Input!$A$8:$GZ$39,MATCH(FP$21,Input!$A$6:$GZ$6,0),FALSE),0)*IF(FP$109&gt;=MAX($FD$109:FO$109),MIN((FP$109-MAX($FD$109:FO$109)),(FP$109-FO$109)),0)</f>
        <v>0</v>
      </c>
      <c r="FQ190" s="1">
        <f>+IF($E190=FQ$22,VLOOKUP($C190,Input!$A$8:$GZ$39,MATCH(FQ$21,Input!$A$6:$GZ$6,0),FALSE),0)*IF(FQ$110&gt;=MAX($FD$110:FP$110),MIN((FQ$110-MAX($FD$110:FP$110)),(FQ$110-FP$110)),0)+IF($E190=FQ$22,VLOOKUP($C190,Input!$A$8:$GZ$39,MATCH(FQ$21,Input!$A$6:$GZ$6,0),FALSE),0)*IF(FQ$109&gt;=MAX($FD$109:FP$109),MIN((FQ$109-MAX($FD$109:FP$109)),(FQ$109-FP$109)),0)</f>
        <v>0</v>
      </c>
      <c r="FR190" s="1">
        <f>+IF($E190=FR$22,VLOOKUP($C190,Input!$A$8:$GZ$39,MATCH(FR$21,Input!$A$6:$GZ$6,0),FALSE),0)*IF(FR$110&gt;=MAX($FD$110:FQ$110),MIN((FR$110-MAX($FD$110:FQ$110)),(FR$110-FQ$110)),0)+IF($E190=FR$22,VLOOKUP($C190,Input!$A$8:$GZ$39,MATCH(FR$21,Input!$A$6:$GZ$6,0),FALSE),0)*IF(FR$109&gt;=MAX($FD$109:FQ$109),MIN((FR$109-MAX($FD$109:FQ$109)),(FR$109-FQ$109)),0)</f>
        <v>0</v>
      </c>
      <c r="FS190" s="1">
        <f>+IF($E190=FS$22,VLOOKUP($C190,Input!$A$8:$GZ$39,MATCH(FS$21,Input!$A$6:$GZ$6,0),FALSE),0)*IF(FS$110&gt;=MAX($FD$110:FR$110),MIN((FS$110-MAX($FD$110:FR$110)),(FS$110-FR$110)),0)+IF($E190=FS$22,VLOOKUP($C190,Input!$A$8:$GZ$39,MATCH(FS$21,Input!$A$6:$GZ$6,0),FALSE),0)*IF(FS$109&gt;=MAX($FD$109:FR$109),MIN((FS$109-MAX($FD$109:FR$109)),(FS$109-FR$109)),0)</f>
        <v>0</v>
      </c>
      <c r="FT190" s="1">
        <f>+IF($E190=FT$22,VLOOKUP($C190,Input!$A$8:$GZ$39,MATCH(FT$21,Input!$A$6:$GZ$6,0),FALSE),0)*IF(FT$110&gt;=MAX($FD$110:FS$110),MIN((FT$110-MAX($FD$110:FS$110)),(FT$110-FS$110)),0)+IF($E190=FT$22,VLOOKUP($C190,Input!$A$8:$GZ$39,MATCH(FT$21,Input!$A$6:$GZ$6,0),FALSE),0)*IF(FT$109&gt;=MAX($FD$109:FS$109),MIN((FT$109-MAX($FD$109:FS$109)),(FT$109-FS$109)),0)</f>
        <v>0</v>
      </c>
      <c r="FU190" s="1">
        <f>+IF($E190=FU$22,VLOOKUP($C190,Input!$A$8:$GZ$39,MATCH(FU$21,Input!$A$6:$GZ$6,0),FALSE),0)*IF(FU$110&gt;=MAX($FD$110:FT$110),MIN((FU$110-MAX($FD$110:FT$110)),(FU$110-FT$110)),0)+IF($E190=FU$22,VLOOKUP($C190,Input!$A$8:$GZ$39,MATCH(FU$21,Input!$A$6:$GZ$6,0),FALSE),0)*IF(FU$109&gt;=MAX($FD$109:FT$109),MIN((FU$109-MAX($FD$109:FT$109)),(FU$109-FT$109)),0)</f>
        <v>0</v>
      </c>
      <c r="FV190" s="1">
        <f>+IF($E190=FV$22,VLOOKUP($C190,Input!$A$8:$GZ$39,MATCH(FV$21,Input!$A$6:$GZ$6,0),FALSE),0)*IF(FV$110&gt;=MAX($FD$110:FU$110),MIN((FV$110-MAX($FD$110:FU$110)),(FV$110-FU$110)),0)+IF($E190=FV$22,VLOOKUP($C190,Input!$A$8:$GZ$39,MATCH(FV$21,Input!$A$6:$GZ$6,0),FALSE),0)*IF(FV$109&gt;=MAX($FD$109:FU$109),MIN((FV$109-MAX($FD$109:FU$109)),(FV$109-FU$109)),0)</f>
        <v>0</v>
      </c>
      <c r="FW190" s="1">
        <f>+IF($E190=FW$22,VLOOKUP($C190,Input!$A$8:$GZ$39,MATCH(FW$21,Input!$A$6:$GZ$6,0),FALSE),0)*IF(FW$110&gt;=MAX($FD$110:FV$110),MIN((FW$110-MAX($FD$110:FV$110)),(FW$110-FV$110)),0)+IF($E190=FW$22,VLOOKUP($C190,Input!$A$8:$GZ$39,MATCH(FW$21,Input!$A$6:$GZ$6,0),FALSE),0)*IF(FW$109&gt;=MAX($FD$109:FV$109),MIN((FW$109-MAX($FD$109:FV$109)),(FW$109-FV$109)),0)</f>
        <v>0</v>
      </c>
      <c r="FX190" s="1">
        <f>+IF($E190=FX$22,VLOOKUP($C190,Input!$A$8:$GZ$39,MATCH(FX$21,Input!$A$6:$GZ$6,0),FALSE),0)*IF(FX$110&gt;=MAX($FD$110:FW$110),MIN((FX$110-MAX($FD$110:FW$110)),(FX$110-FW$110)),0)+IF($E190=FX$22,VLOOKUP($C190,Input!$A$8:$GZ$39,MATCH(FX$21,Input!$A$6:$GZ$6,0),FALSE),0)*IF(FX$109&gt;=MAX($FD$109:FW$109),MIN((FX$109-MAX($FD$109:FW$109)),(FX$109-FW$109)),0)</f>
        <v>0</v>
      </c>
      <c r="FY190" s="1">
        <f>+IF($E190=FY$22,VLOOKUP($C190,Input!$A$8:$GZ$39,MATCH(FY$21,Input!$A$6:$GZ$6,0),FALSE),0)*IF(FY$110&gt;=MAX($FD$110:FX$110),MIN((FY$110-MAX($FD$110:FX$110)),(FY$110-FX$110)),0)+IF($E190=FY$22,VLOOKUP($C190,Input!$A$8:$GZ$39,MATCH(FY$21,Input!$A$6:$GZ$6,0),FALSE),0)*IF(FY$109&gt;=MAX($FD$109:FX$109),MIN((FY$109-MAX($FD$109:FX$109)),(FY$109-FX$109)),0)</f>
        <v>0</v>
      </c>
      <c r="FZ190" s="1">
        <f>+IF($E190=FZ$22,VLOOKUP($C190,Input!$A$8:$GZ$39,MATCH(FZ$21,Input!$A$6:$GZ$6,0),FALSE),0)*IF(FZ$110&gt;=MAX($FD$110:FY$110),MIN((FZ$110-MAX($FD$110:FY$110)),(FZ$110-FY$110)),0)+IF($E190=FZ$22,VLOOKUP($C190,Input!$A$8:$GZ$39,MATCH(FZ$21,Input!$A$6:$GZ$6,0),FALSE),0)*IF(FZ$109&gt;=MAX($FD$109:FY$109),MIN((FZ$109-MAX($FD$109:FY$109)),(FZ$109-FY$109)),0)</f>
        <v>0</v>
      </c>
      <c r="GA190" s="1">
        <f>+IF($E190=GA$22,VLOOKUP($C190,Input!$A$8:$GZ$39,MATCH(GA$21,Input!$A$6:$GZ$6,0),FALSE),0)*IF(GA$110&gt;=MAX($FD$110:FZ$110),MIN((GA$110-MAX($FD$110:FZ$110)),(GA$110-FZ$110)),0)+IF($E190=GA$22,VLOOKUP($C190,Input!$A$8:$GZ$39,MATCH(GA$21,Input!$A$6:$GZ$6,0),FALSE),0)*IF(GA$109&gt;=MAX($FD$109:FZ$109),MIN((GA$109-MAX($FD$109:FZ$109)),(GA$109-FZ$109)),0)</f>
        <v>0</v>
      </c>
      <c r="GB190" s="1">
        <f>+IF($E190=GB$22,VLOOKUP($C190,Input!$A$8:$GZ$39,MATCH(GB$21,Input!$A$6:$GZ$6,0),FALSE),0)*IF(GB$110&gt;=MAX($FD$110:GA$110),MIN((GB$110-MAX($FD$110:GA$110)),(GB$110-GA$110)),0)+IF($E190=GB$22,VLOOKUP($C190,Input!$A$8:$GZ$39,MATCH(GB$21,Input!$A$6:$GZ$6,0),FALSE),0)*IF(GB$109&gt;=MAX($FD$109:GA$109),MIN((GB$109-MAX($FD$109:GA$109)),(GB$109-GA$109)),0)</f>
        <v>0</v>
      </c>
      <c r="GC190" s="1">
        <f>+IF($E190=GC$22,VLOOKUP($C190,Input!$A$8:$GZ$39,MATCH(GC$21,Input!$A$6:$GZ$6,0),FALSE),0)*IF(GC$110&gt;=MAX($FD$110:GB$110),MIN((GC$110-MAX($FD$110:GB$110)),(GC$110-GB$110)),0)+IF($E190=GC$22,VLOOKUP($C190,Input!$A$8:$GZ$39,MATCH(GC$21,Input!$A$6:$GZ$6,0),FALSE),0)*IF(GC$109&gt;=MAX($FD$109:GB$109),MIN((GC$109-MAX($FD$109:GB$109)),(GC$109-GB$109)),0)</f>
        <v>0</v>
      </c>
      <c r="GD190" s="1">
        <f>+IF($E190=GD$22,VLOOKUP($C190,Input!$A$8:$GZ$39,MATCH(GD$21,Input!$A$6:$GZ$6,0),FALSE),0)*IF(GD$110&gt;=MAX($FD$110:GC$110),MIN((GD$110-MAX($FD$110:GC$110)),(GD$110-GC$110)),0)+IF($E190=GD$22,VLOOKUP($C190,Input!$A$8:$GZ$39,MATCH(GD$21,Input!$A$6:$GZ$6,0),FALSE),0)*IF(GD$109&gt;=MAX($FD$109:GC$109),MIN((GD$109-MAX($FD$109:GC$109)),(GD$109-GC$109)),0)</f>
        <v>0</v>
      </c>
      <c r="GE190" s="1">
        <f>+IF($E190=GE$22,VLOOKUP($C190,Input!$A$8:$GZ$39,MATCH(GE$21,Input!$A$6:$GZ$6,0),FALSE),0)*IF(GE$110&gt;=MAX($FD$110:GD$110),MIN((GE$110-MAX($FD$110:GD$110)),(GE$110-GD$110)),0)+IF($E190=GE$22,VLOOKUP($C190,Input!$A$8:$GZ$39,MATCH(GE$21,Input!$A$6:$GZ$6,0),FALSE),0)*IF(GE$109&gt;=MAX($FD$109:GD$109),MIN((GE$109-MAX($FD$109:GD$109)),(GE$109-GD$109)),0)</f>
        <v>0</v>
      </c>
      <c r="GF190" s="1">
        <f>+IF($E190=GF$22,VLOOKUP($C190,Input!$A$8:$GZ$39,MATCH(GF$21,Input!$A$6:$GZ$6,0),FALSE),0)*IF(GF$110&gt;=MAX($FD$110:GE$110),MIN((GF$110-MAX($FD$110:GE$110)),(GF$110-GE$110)),0)+IF($E190=GF$22,VLOOKUP($C190,Input!$A$8:$GZ$39,MATCH(GF$21,Input!$A$6:$GZ$6,0),FALSE),0)*IF(GF$109&gt;=MAX($FD$109:GE$109),MIN((GF$109-MAX($FD$109:GE$109)),(GF$109-GE$109)),0)</f>
        <v>0</v>
      </c>
      <c r="GG190" s="1">
        <f>+IF($E190=GG$22,VLOOKUP($C190,Input!$A$8:$GZ$39,MATCH(GG$21,Input!$A$6:$GZ$6,0),FALSE),0)*IF(GG$110&gt;=MAX($FD$110:GF$110),MIN((GG$110-MAX($FD$110:GF$110)),(GG$110-GF$110)),0)+IF($E190=GG$22,VLOOKUP($C190,Input!$A$8:$GZ$39,MATCH(GG$21,Input!$A$6:$GZ$6,0),FALSE),0)*IF(GG$109&gt;=MAX($FD$109:GF$109),MIN((GG$109-MAX($FD$109:GF$109)),(GG$109-GF$109)),0)</f>
        <v>0</v>
      </c>
      <c r="GH190" s="1">
        <f>+IF($E190=GH$22,VLOOKUP($C190,Input!$A$8:$GZ$39,MATCH(GH$21,Input!$A$6:$GZ$6,0),FALSE),0)*IF(GH$110&gt;=MAX($FD$110:GG$110),MIN((GH$110-MAX($FD$110:GG$110)),(GH$110-GG$110)),0)+IF($E190=GH$22,VLOOKUP($C190,Input!$A$8:$GZ$39,MATCH(GH$21,Input!$A$6:$GZ$6,0),FALSE),0)*IF(GH$109&gt;=MAX($FD$109:GG$109),MIN((GH$109-MAX($FD$109:GG$109)),(GH$109-GG$109)),0)</f>
        <v>0</v>
      </c>
      <c r="GI190" s="1">
        <f>+IF($E190=GI$22,VLOOKUP($C190,Input!$A$8:$GZ$39,MATCH(GI$21,Input!$A$6:$GZ$6,0),FALSE),0)*IF(GI$110&gt;=MAX($FD$110:GH$110),MIN((GI$110-MAX($FD$110:GH$110)),(GI$110-GH$110)),0)+IF($E190=GI$22,VLOOKUP($C190,Input!$A$8:$GZ$39,MATCH(GI$21,Input!$A$6:$GZ$6,0),FALSE),0)*IF(GI$109&gt;=MAX($FD$109:GH$109),MIN((GI$109-MAX($FD$109:GH$109)),(GI$109-GH$109)),0)</f>
        <v>0</v>
      </c>
      <c r="GJ190" s="1">
        <f>+IF($E190=GJ$22,VLOOKUP($C190,Input!$A$8:$GZ$39,MATCH(GJ$21,Input!$A$6:$GZ$6,0),FALSE),0)*IF(GJ$110&gt;=MAX($FD$110:GI$110),MIN((GJ$110-MAX($FD$110:GI$110)),(GJ$110-GI$110)),0)+IF($E190=GJ$22,VLOOKUP($C190,Input!$A$8:$GZ$39,MATCH(GJ$21,Input!$A$6:$GZ$6,0),FALSE),0)*IF(GJ$109&gt;=MAX($FD$109:GI$109),MIN((GJ$109-MAX($FD$109:GI$109)),(GJ$109-GI$109)),0)</f>
        <v>0</v>
      </c>
      <c r="GK190" s="1">
        <f>+IF($E190=GK$22,VLOOKUP($C190,Input!$A$8:$GZ$39,MATCH(GK$21,Input!$A$6:$GZ$6,0),FALSE),0)*IF(GK$110&gt;=MAX($FD$110:GJ$110),MIN((GK$110-MAX($FD$110:GJ$110)),(GK$110-GJ$110)),0)+IF($E190=GK$22,VLOOKUP($C190,Input!$A$8:$GZ$39,MATCH(GK$21,Input!$A$6:$GZ$6,0),FALSE),0)*IF(GK$109&gt;=MAX($FD$109:GJ$109),MIN((GK$109-MAX($FD$109:GJ$109)),(GK$109-GJ$109)),0)</f>
        <v>0</v>
      </c>
      <c r="GL190" s="1">
        <f>+IF($E190=GL$22,VLOOKUP($C190,Input!$A$8:$GZ$39,MATCH(GL$21,Input!$A$6:$GZ$6,0),FALSE),0)*IF(GL$110&gt;=MAX($FD$110:GK$110),MIN((GL$110-MAX($FD$110:GK$110)),(GL$110-GK$110)),0)+IF($E190=GL$22,VLOOKUP($C190,Input!$A$8:$GZ$39,MATCH(GL$21,Input!$A$6:$GZ$6,0),FALSE),0)*IF(GL$109&gt;=MAX($FD$109:GK$109),MIN((GL$109-MAX($FD$109:GK$109)),(GL$109-GK$109)),0)</f>
        <v>0</v>
      </c>
      <c r="GM190" s="42"/>
      <c r="GN190" t="str">
        <f>VLOOKUP($C190,Input!$A$8:$GZ$39,MATCH(GN$21,Input!$A$6:$GZ$6,0),FALSE)</f>
        <v>NA</v>
      </c>
      <c r="GO190">
        <f>IF((VLOOKUP($C190,Input!$A$8:$GZ$39,MATCH(GO$21,Input!$A$6:$GZ$6,0),FALSE))="Y",$D190/VLOOKUP($C190,Input!$A$8:$GZ$39,MATCH(GP$21,Input!$A$6:$GZ$6,0),FALSE),0)</f>
        <v>0</v>
      </c>
      <c r="GP190">
        <f>IF((VLOOKUP($C190,Input!$A$8:$GZ$39,MATCH(GO$21,Input!$A$6:$GZ$6,0),FALSE))="Y",0,IF((VLOOKUP($C190,Input!$A$8:$GZ$39,MATCH(GP$21,Input!$A$6:$GZ$6,0),FALSE))&gt;0,$D190/VLOOKUP($C190,Input!$A$8:$GZ$39,MATCH(GP$21,Input!$A$6:$GZ$6,0),FALSE),0))</f>
        <v>0</v>
      </c>
      <c r="GQ190" s="1">
        <f>+IF($E190=GQ$22,VLOOKUP($C190,Input!$A$8:$GZ$39,MATCH(GQ$21,Input!$A$6:$GZ$6,0),FALSE),0)*IF(GQ$110&gt;=MAX($GP$110:GP$110),MIN((GQ$110-MAX($GP$110:GP$110)),(GQ$110-GP$110)),0)+IF($E190=GQ$22,VLOOKUP($C190,Input!$A$8:$GZ$39,MATCH(GQ$21,Input!$A$6:$GZ$6,0),FALSE),0)*IF(GQ$109&gt;=MAX($GP$109:GP$109),MIN((GQ$109-MAX($GP$109:GP$109)),(GQ$109-GP$109)),0)</f>
        <v>0</v>
      </c>
      <c r="GR190" s="1">
        <f>+IF($E190=GR$22,VLOOKUP($C190,Input!$A$8:$GZ$39,MATCH(GR$21,Input!$A$6:$GZ$6,0),FALSE),0)*IF(GR$110&gt;=MAX($GP$110:GQ$110),MIN((GR$110-MAX($GP$110:GQ$110)),(GR$110-GQ$110)),0)+IF($E190=GR$22,VLOOKUP($C190,Input!$A$8:$GZ$39,MATCH(GR$21,Input!$A$6:$GZ$6,0),FALSE),0)*IF(GR$109&gt;=MAX($GP$109:GQ$109),MIN((GR$109-MAX($GP$109:GQ$109)),(GR$109-GQ$109)),0)</f>
        <v>0</v>
      </c>
      <c r="GS190" s="1">
        <f>+IF($E190=GS$22,VLOOKUP($C190,Input!$A$8:$GZ$39,MATCH(GS$21,Input!$A$6:$GZ$6,0),FALSE),0)*IF(GS$110&gt;=MAX($GP$110:GR$110),MIN((GS$110-MAX($GP$110:GR$110)),(GS$110-GR$110)),0)+IF($E190=GS$22,VLOOKUP($C190,Input!$A$8:$GZ$39,MATCH(GS$21,Input!$A$6:$GZ$6,0),FALSE),0)*IF(GS$109&gt;=MAX($GP$109:GR$109),MIN((GS$109-MAX($GP$109:GR$109)),(GS$109-GR$109)),0)</f>
        <v>0</v>
      </c>
      <c r="GT190" s="1">
        <f>+IF($E190=GT$22,VLOOKUP($C190,Input!$A$8:$GZ$39,MATCH(GT$21,Input!$A$6:$GZ$6,0),FALSE),0)*IF(GT$110&gt;=MAX($GP$110:GS$110),MIN((GT$110-MAX($GP$110:GS$110)),(GT$110-GS$110)),0)+IF($E190=GT$22,VLOOKUP($C190,Input!$A$8:$GZ$39,MATCH(GT$21,Input!$A$6:$GZ$6,0),FALSE),0)*IF(GT$109&gt;=MAX($GP$109:GS$109),MIN((GT$109-MAX($GP$109:GS$109)),(GT$109-GS$109)),0)</f>
        <v>0</v>
      </c>
      <c r="GU190" s="1">
        <f>+IF($E190=GU$22,VLOOKUP($C190,Input!$A$8:$GZ$39,MATCH(GU$21,Input!$A$6:$GZ$6,0),FALSE),0)*IF(GU$110&gt;=MAX($GP$110:GT$110),MIN((GU$110-MAX($GP$110:GT$110)),(GU$110-GT$110)),0)+IF($E190=GU$22,VLOOKUP($C190,Input!$A$8:$GZ$39,MATCH(GU$21,Input!$A$6:$GZ$6,0),FALSE),0)*IF(GU$109&gt;=MAX($GP$109:GT$109),MIN((GU$109-MAX($GP$109:GT$109)),(GU$109-GT$109)),0)</f>
        <v>0</v>
      </c>
      <c r="GV190" s="1">
        <f>+IF($E190=GV$22,VLOOKUP($C190,Input!$A$8:$GZ$39,MATCH(GV$21,Input!$A$6:$GZ$6,0),FALSE),0)*IF(GV$110&gt;=MAX($GP$110:GU$110),MIN((GV$110-MAX($GP$110:GU$110)),(GV$110-GU$110)),0)+IF($E190=GV$22,VLOOKUP($C190,Input!$A$8:$GZ$39,MATCH(GV$21,Input!$A$6:$GZ$6,0),FALSE),0)*IF(GV$109&gt;=MAX($GP$109:GU$109),MIN((GV$109-MAX($GP$109:GU$109)),(GV$109-GU$109)),0)</f>
        <v>0</v>
      </c>
      <c r="GW190" s="1">
        <f>+IF($E190=GW$22,VLOOKUP($C190,Input!$A$8:$GZ$39,MATCH(GW$21,Input!$A$6:$GZ$6,0),FALSE),0)*IF(GW$110&gt;=MAX($GP$110:GV$110),MIN((GW$110-MAX($GP$110:GV$110)),(GW$110-GV$110)),0)+IF($E190=GW$22,VLOOKUP($C190,Input!$A$8:$GZ$39,MATCH(GW$21,Input!$A$6:$GZ$6,0),FALSE),0)*IF(GW$109&gt;=MAX($GP$109:GV$109),MIN((GW$109-MAX($GP$109:GV$109)),(GW$109-GV$109)),0)</f>
        <v>0</v>
      </c>
      <c r="GX190" s="1">
        <f>+IF($E190=GX$22,VLOOKUP($C190,Input!$A$8:$GZ$39,MATCH(GX$21,Input!$A$6:$GZ$6,0),FALSE),0)*IF(GX$110&gt;=MAX($GP$110:GW$110),MIN((GX$110-MAX($GP$110:GW$110)),(GX$110-GW$110)),0)+IF($E190=GX$22,VLOOKUP($C190,Input!$A$8:$GZ$39,MATCH(GX$21,Input!$A$6:$GZ$6,0),FALSE),0)*IF(GX$109&gt;=MAX($GP$109:GW$109),MIN((GX$109-MAX($GP$109:GW$109)),(GX$109-GW$109)),0)</f>
        <v>0</v>
      </c>
      <c r="GY190" s="1">
        <f>+IF($E190=GY$22,VLOOKUP($C190,Input!$A$8:$GZ$39,MATCH(GY$21,Input!$A$6:$GZ$6,0),FALSE),0)*IF(GY$110&gt;=MAX($GP$110:GX$110),MIN((GY$110-MAX($GP$110:GX$110)),(GY$110-GX$110)),0)+IF($E190=GY$22,VLOOKUP($C190,Input!$A$8:$GZ$39,MATCH(GY$21,Input!$A$6:$GZ$6,0),FALSE),0)*IF(GY$109&gt;=MAX($GP$109:GX$109),MIN((GY$109-MAX($GP$109:GX$109)),(GY$109-GX$109)),0)</f>
        <v>0</v>
      </c>
      <c r="GZ190" s="1">
        <f>+IF($E190=GZ$22,VLOOKUP($C190,Input!$A$8:$GZ$39,MATCH(GZ$21,Input!$A$6:$GZ$6,0),FALSE),0)*IF(GZ$110&gt;=MAX($GP$110:GY$110),MIN((GZ$110-MAX($GP$110:GY$110)),(GZ$110-GY$110)),0)+IF($E190=GZ$22,VLOOKUP($C190,Input!$A$8:$GZ$39,MATCH(GZ$21,Input!$A$6:$GZ$6,0),FALSE),0)*IF(GZ$109&gt;=MAX($GP$109:GY$109),MIN((GZ$109-MAX($GP$109:GY$109)),(GZ$109-GY$109)),0)</f>
        <v>0</v>
      </c>
      <c r="HA190" s="1">
        <f>+IF($E190=HA$22,VLOOKUP($C190,Input!$A$8:$GZ$39,MATCH(HA$21,Input!$A$6:$GZ$6,0),FALSE),0)*IF(HA$110&gt;=MAX($GP$110:GZ$110),MIN((HA$110-MAX($GP$110:GZ$110)),(HA$110-GZ$110)),0)+IF($E190=HA$22,VLOOKUP($C190,Input!$A$8:$GZ$39,MATCH(HA$21,Input!$A$6:$GZ$6,0),FALSE),0)*IF(HA$109&gt;=MAX($GP$109:GZ$109),MIN((HA$109-MAX($GP$109:GZ$109)),(HA$109-GZ$109)),0)</f>
        <v>0</v>
      </c>
      <c r="HB190" s="1">
        <f>+IF($E190=HB$22,VLOOKUP($C190,Input!$A$8:$GZ$39,MATCH(HB$21,Input!$A$6:$GZ$6,0),FALSE),0)*IF(HB$110&gt;=MAX($GP$110:HA$110),MIN((HB$110-MAX($GP$110:HA$110)),(HB$110-HA$110)),0)+IF($E190=HB$22,VLOOKUP($C190,Input!$A$8:$GZ$39,MATCH(HB$21,Input!$A$6:$GZ$6,0),FALSE),0)*IF(HB$109&gt;=MAX($GP$109:HA$109),MIN((HB$109-MAX($GP$109:HA$109)),(HB$109-HA$109)),0)</f>
        <v>0</v>
      </c>
      <c r="HC190" s="1">
        <f>+IF($E190=HC$22,VLOOKUP($C190,Input!$A$8:$GZ$39,MATCH(HC$21,Input!$A$6:$GZ$6,0),FALSE),0)*IF(HC$110&gt;=MAX($GP$110:HB$110),MIN((HC$110-MAX($GP$110:HB$110)),(HC$110-HB$110)),0)+IF($E190=HC$22,VLOOKUP($C190,Input!$A$8:$GZ$39,MATCH(HC$21,Input!$A$6:$GZ$6,0),FALSE),0)*IF(HC$109&gt;=MAX($GP$109:HB$109),MIN((HC$109-MAX($GP$109:HB$109)),(HC$109-HB$109)),0)</f>
        <v>0</v>
      </c>
      <c r="HD190" s="1">
        <f>+IF($E190=HD$22,VLOOKUP($C190,Input!$A$8:$GZ$39,MATCH(HD$21,Input!$A$6:$GZ$6,0),FALSE),0)*IF(HD$110&gt;=MAX($GP$110:HC$110),MIN((HD$110-MAX($GP$110:HC$110)),(HD$110-HC$110)),0)+IF($E190=HD$22,VLOOKUP($C190,Input!$A$8:$GZ$39,MATCH(HD$21,Input!$A$6:$GZ$6,0),FALSE),0)*IF(HD$109&gt;=MAX($GP$109:HC$109),MIN((HD$109-MAX($GP$109:HC$109)),(HD$109-HC$109)),0)</f>
        <v>0</v>
      </c>
      <c r="HE190" s="1">
        <f>+IF($E190=HE$22,VLOOKUP($C190,Input!$A$8:$GZ$39,MATCH(HE$21,Input!$A$6:$GZ$6,0),FALSE),0)*IF(HE$110&gt;=MAX($GP$110:HD$110),MIN((HE$110-MAX($GP$110:HD$110)),(HE$110-HD$110)),0)+IF($E190=HE$22,VLOOKUP($C190,Input!$A$8:$GZ$39,MATCH(HE$21,Input!$A$6:$GZ$6,0),FALSE),0)*IF(HE$109&gt;=MAX($GP$109:HD$109),MIN((HE$109-MAX($GP$109:HD$109)),(HE$109-HD$109)),0)</f>
        <v>0</v>
      </c>
      <c r="HF190" s="1">
        <f>+IF($E190=HF$22,VLOOKUP($C190,Input!$A$8:$GZ$39,MATCH(HF$21,Input!$A$6:$GZ$6,0),FALSE),0)*IF(HF$110&gt;=MAX($GP$110:HE$110),MIN((HF$110-MAX($GP$110:HE$110)),(HF$110-HE$110)),0)+IF($E190=HF$22,VLOOKUP($C190,Input!$A$8:$GZ$39,MATCH(HF$21,Input!$A$6:$GZ$6,0),FALSE),0)*IF(HF$109&gt;=MAX($GP$109:HE$109),MIN((HF$109-MAX($GP$109:HE$109)),(HF$109-HE$109)),0)</f>
        <v>0</v>
      </c>
      <c r="HG190" s="1">
        <f>+IF($E190=HG$22,VLOOKUP($C190,Input!$A$8:$GZ$39,MATCH(HG$21,Input!$A$6:$GZ$6,0),FALSE),0)*IF(HG$110&gt;=MAX($GP$110:HF$110),MIN((HG$110-MAX($GP$110:HF$110)),(HG$110-HF$110)),0)+IF($E190=HG$22,VLOOKUP($C190,Input!$A$8:$GZ$39,MATCH(HG$21,Input!$A$6:$GZ$6,0),FALSE),0)*IF(HG$109&gt;=MAX($GP$109:HF$109),MIN((HG$109-MAX($GP$109:HF$109)),(HG$109-HF$109)),0)</f>
        <v>0</v>
      </c>
      <c r="HH190" s="1">
        <f>+IF($E190=HH$22,VLOOKUP($C190,Input!$A$8:$GZ$39,MATCH(HH$21,Input!$A$6:$GZ$6,0),FALSE),0)*IF(HH$110&gt;=MAX($GP$110:HG$110),MIN((HH$110-MAX($GP$110:HG$110)),(HH$110-HG$110)),0)+IF($E190=HH$22,VLOOKUP($C190,Input!$A$8:$GZ$39,MATCH(HH$21,Input!$A$6:$GZ$6,0),FALSE),0)*IF(HH$109&gt;=MAX($GP$109:HG$109),MIN((HH$109-MAX($GP$109:HG$109)),(HH$109-HG$109)),0)</f>
        <v>0</v>
      </c>
      <c r="HI190" s="1">
        <f>+IF($E190=HI$22,VLOOKUP($C190,Input!$A$8:$GZ$39,MATCH(HI$21,Input!$A$6:$GZ$6,0),FALSE),0)*IF(HI$110&gt;=MAX($GP$110:HH$110),MIN((HI$110-MAX($GP$110:HH$110)),(HI$110-HH$110)),0)+IF($E190=HI$22,VLOOKUP($C190,Input!$A$8:$GZ$39,MATCH(HI$21,Input!$A$6:$GZ$6,0),FALSE),0)*IF(HI$109&gt;=MAX($GP$109:HH$109),MIN((HI$109-MAX($GP$109:HH$109)),(HI$109-HH$109)),0)</f>
        <v>0</v>
      </c>
      <c r="HJ190" s="1">
        <f>+IF($E190=HJ$22,VLOOKUP($C190,Input!$A$8:$GZ$39,MATCH(HJ$21,Input!$A$6:$GZ$6,0),FALSE),0)*IF(HJ$110&gt;=MAX($GP$110:HI$110),MIN((HJ$110-MAX($GP$110:HI$110)),(HJ$110-HI$110)),0)+IF($E190=HJ$22,VLOOKUP($C190,Input!$A$8:$GZ$39,MATCH(HJ$21,Input!$A$6:$GZ$6,0),FALSE),0)*IF(HJ$109&gt;=MAX($GP$109:HI$109),MIN((HJ$109-MAX($GP$109:HI$109)),(HJ$109-HI$109)),0)</f>
        <v>0</v>
      </c>
      <c r="HK190" s="1">
        <f>+IF($E190=HK$22,VLOOKUP($C190,Input!$A$8:$GZ$39,MATCH(HK$21,Input!$A$6:$GZ$6,0),FALSE),0)*IF(HK$110&gt;=MAX($GP$110:HJ$110),MIN((HK$110-MAX($GP$110:HJ$110)),(HK$110-HJ$110)),0)+IF($E190=HK$22,VLOOKUP($C190,Input!$A$8:$GZ$39,MATCH(HK$21,Input!$A$6:$GZ$6,0),FALSE),0)*IF(HK$109&gt;=MAX($GP$109:HJ$109),MIN((HK$109-MAX($GP$109:HJ$109)),(HK$109-HJ$109)),0)</f>
        <v>0</v>
      </c>
      <c r="HL190" s="1">
        <f>+IF($E190=HL$22,VLOOKUP($C190,Input!$A$8:$GZ$39,MATCH(HL$21,Input!$A$6:$GZ$6,0),FALSE),0)*IF(HL$110&gt;=MAX($GP$110:HK$110),MIN((HL$110-MAX($GP$110:HK$110)),(HL$110-HK$110)),0)+IF($E190=HL$22,VLOOKUP($C190,Input!$A$8:$GZ$39,MATCH(HL$21,Input!$A$6:$GZ$6,0),FALSE),0)*IF(HL$109&gt;=MAX($GP$109:HK$109),MIN((HL$109-MAX($GP$109:HK$109)),(HL$109-HK$109)),0)</f>
        <v>0</v>
      </c>
      <c r="HM190" s="1">
        <f>+IF($E190=HM$22,VLOOKUP($C190,Input!$A$8:$GZ$39,MATCH(HM$21,Input!$A$6:$GZ$6,0),FALSE),0)*IF(HM$110&gt;=MAX($GP$110:HL$110),MIN((HM$110-MAX($GP$110:HL$110)),(HM$110-HL$110)),0)+IF($E190=HM$22,VLOOKUP($C190,Input!$A$8:$GZ$39,MATCH(HM$21,Input!$A$6:$GZ$6,0),FALSE),0)*IF(HM$109&gt;=MAX($GP$109:HL$109),MIN((HM$109-MAX($GP$109:HL$109)),(HM$109-HL$109)),0)</f>
        <v>0</v>
      </c>
      <c r="HN190" s="1">
        <f>+IF($E190=HN$22,VLOOKUP($C190,Input!$A$8:$GZ$39,MATCH(HN$21,Input!$A$6:$GZ$6,0),FALSE),0)*IF(HN$110&gt;=MAX($GP$110:HM$110),MIN((HN$110-MAX($GP$110:HM$110)),(HN$110-HM$110)),0)+IF($E190=HN$22,VLOOKUP($C190,Input!$A$8:$GZ$39,MATCH(HN$21,Input!$A$6:$GZ$6,0),FALSE),0)*IF(HN$109&gt;=MAX($GP$109:HM$109),MIN((HN$109-MAX($GP$109:HM$109)),(HN$109-HM$109)),0)</f>
        <v>0</v>
      </c>
      <c r="HO190" s="1">
        <f>+IF($E190=HO$22,VLOOKUP($C190,Input!$A$8:$GZ$39,MATCH(HO$21,Input!$A$6:$GZ$6,0),FALSE),0)*IF(HO$110&gt;=MAX($GP$110:HN$110),MIN((HO$110-MAX($GP$110:HN$110)),(HO$110-HN$110)),0)+IF($E190=HO$22,VLOOKUP($C190,Input!$A$8:$GZ$39,MATCH(HO$21,Input!$A$6:$GZ$6,0),FALSE),0)*IF(HO$109&gt;=MAX($GP$109:HN$109),MIN((HO$109-MAX($GP$109:HN$109)),(HO$109-HN$109)),0)</f>
        <v>0</v>
      </c>
      <c r="HP190" s="1">
        <f>+IF($E190=HP$22,VLOOKUP($C190,Input!$A$8:$GZ$39,MATCH(HP$21,Input!$A$6:$GZ$6,0),FALSE),0)*IF(HP$110&gt;=MAX($GP$110:HO$110),MIN((HP$110-MAX($GP$110:HO$110)),(HP$110-HO$110)),0)+IF($E190=HP$22,VLOOKUP($C190,Input!$A$8:$GZ$39,MATCH(HP$21,Input!$A$6:$GZ$6,0),FALSE),0)*IF(HP$109&gt;=MAX($GP$109:HO$109),MIN((HP$109-MAX($GP$109:HO$109)),(HP$109-HO$109)),0)</f>
        <v>0</v>
      </c>
      <c r="HQ190" s="1">
        <f>+IF($E190=HQ$22,VLOOKUP($C190,Input!$A$8:$GZ$39,MATCH(HQ$21,Input!$A$6:$GZ$6,0),FALSE),0)*IF(HQ$110&gt;=MAX($GP$110:HP$110),MIN((HQ$110-MAX($GP$110:HP$110)),(HQ$110-HP$110)),0)+IF($E190=HQ$22,VLOOKUP($C190,Input!$A$8:$GZ$39,MATCH(HQ$21,Input!$A$6:$GZ$6,0),FALSE),0)*IF(HQ$109&gt;=MAX($GP$109:HP$109),MIN((HQ$109-MAX($GP$109:HP$109)),(HQ$109-HP$109)),0)</f>
        <v>0</v>
      </c>
      <c r="HR190" s="1">
        <f>+IF($E190=HR$22,VLOOKUP($C190,Input!$A$8:$GZ$39,MATCH(HR$21,Input!$A$6:$GZ$6,0),FALSE),0)*IF(HR$110&gt;=MAX($GP$110:HQ$110),MIN((HR$110-MAX($GP$110:HQ$110)),(HR$110-HQ$110)),0)+IF($E190=HR$22,VLOOKUP($C190,Input!$A$8:$GZ$39,MATCH(HR$21,Input!$A$6:$GZ$6,0),FALSE),0)*IF(HR$109&gt;=MAX($GP$109:HQ$109),MIN((HR$109-MAX($GP$109:HQ$109)),(HR$109-HQ$109)),0)</f>
        <v>0</v>
      </c>
      <c r="HS190" s="1">
        <f>+IF($E190=HS$22,VLOOKUP($C190,Input!$A$8:$GZ$39,MATCH(HS$21,Input!$A$6:$GZ$6,0),FALSE),0)*IF(HS$110&gt;=MAX($GP$110:HR$110),MIN((HS$110-MAX($GP$110:HR$110)),(HS$110-HR$110)),0)+IF($E190=HS$22,VLOOKUP($C190,Input!$A$8:$GZ$39,MATCH(HS$21,Input!$A$6:$GZ$6,0),FALSE),0)*IF(HS$109&gt;=MAX($GP$109:HR$109),MIN((HS$109-MAX($GP$109:HR$109)),(HS$109-HR$109)),0)</f>
        <v>0</v>
      </c>
      <c r="HT190" s="1">
        <f>+IF($E190=HT$22,VLOOKUP($C190,Input!$A$8:$GZ$39,MATCH(HT$21,Input!$A$6:$GZ$6,0),FALSE),0)*IF(HT$110&gt;=MAX($GP$110:HS$110),MIN((HT$110-MAX($GP$110:HS$110)),(HT$110-HS$110)),0)+IF($E190=HT$22,VLOOKUP($C190,Input!$A$8:$GZ$39,MATCH(HT$21,Input!$A$6:$GZ$6,0),FALSE),0)*IF(HT$109&gt;=MAX($GP$109:HS$109),MIN((HT$109-MAX($GP$109:HS$109)),(HT$109-HS$109)),0)</f>
        <v>0</v>
      </c>
      <c r="HU190" s="1">
        <f>+IF($E190=HU$22,VLOOKUP($C190,Input!$A$8:$GZ$39,MATCH(HU$21,Input!$A$6:$GZ$6,0),FALSE),0)*IF(HU$110&gt;=MAX($GP$110:HT$110),MIN((HU$110-MAX($GP$110:HT$110)),(HU$110-HT$110)),0)+IF($E190=HU$22,VLOOKUP($C190,Input!$A$8:$GZ$39,MATCH(HU$21,Input!$A$6:$GZ$6,0),FALSE),0)*IF(HU$109&gt;=MAX($GP$109:HT$109),MIN((HU$109-MAX($GP$109:HT$109)),(HU$109-HT$109)),0)</f>
        <v>0</v>
      </c>
      <c r="HV190" s="1">
        <f>+IF($E190=HV$22,VLOOKUP($C190,Input!$A$8:$GZ$39,MATCH(HV$21,Input!$A$6:$GZ$6,0),FALSE),0)*IF(HV$110&gt;=MAX($GP$110:HU$110),MIN((HV$110-MAX($GP$110:HU$110)),(HV$110-HU$110)),0)+IF($E190=HV$22,VLOOKUP($C190,Input!$A$8:$GZ$39,MATCH(HV$21,Input!$A$6:$GZ$6,0),FALSE),0)*IF(HV$109&gt;=MAX($GP$109:HU$109),MIN((HV$109-MAX($GP$109:HU$109)),(HV$109-HU$109)),0)</f>
        <v>0</v>
      </c>
      <c r="HW190" s="1">
        <f>+IF($E190=HW$22,VLOOKUP($C190,Input!$A$8:$GZ$39,MATCH(HW$21,Input!$A$6:$GZ$6,0),FALSE),0)*IF(HW$110&gt;=MAX($GP$110:HV$110),MIN((HW$110-MAX($GP$110:HV$110)),(HW$110-HV$110)),0)+IF($E190=HW$22,VLOOKUP($C190,Input!$A$8:$GZ$39,MATCH(HW$21,Input!$A$6:$GZ$6,0),FALSE),0)*IF(HW$109&gt;=MAX($GP$109:HV$109),MIN((HW$109-MAX($GP$109:HV$109)),(HW$109-HV$109)),0)</f>
        <v>0</v>
      </c>
      <c r="HX190" s="1">
        <f>+IF($E190=HX$22,VLOOKUP($C190,Input!$A$8:$GZ$39,MATCH(HX$21,Input!$A$6:$GZ$6,0),FALSE),0)*IF(HX$110&gt;=MAX($GP$110:HW$110),MIN((HX$110-MAX($GP$110:HW$110)),(HX$110-HW$110)),0)+IF($E190=HX$22,VLOOKUP($C190,Input!$A$8:$GZ$39,MATCH(HX$21,Input!$A$6:$GZ$6,0),FALSE),0)*IF(HX$109&gt;=MAX($GP$109:HW$109),MIN((HX$109-MAX($GP$109:HW$109)),(HX$109-HW$109)),0)</f>
        <v>0</v>
      </c>
      <c r="HY190" s="1">
        <f>+IF($E190=HY$22,VLOOKUP($C190,Input!$A$8:$GZ$39,MATCH(HY$21,Input!$A$6:$GZ$6,0),FALSE),0)*IF(HY$110&gt;=MAX($GP$110:HX$110),MIN((HY$110-MAX($GP$110:HX$110)),(HY$110-HX$110)),0)+IF($E190=HY$22,VLOOKUP($C190,Input!$A$8:$GZ$39,MATCH(HY$21,Input!$A$6:$GZ$6,0),FALSE),0)*IF(HY$109&gt;=MAX($GP$109:HX$109),MIN((HY$109-MAX($GP$109:HX$109)),(HY$109-HX$109)),0)</f>
        <v>0</v>
      </c>
      <c r="HZ190" s="42"/>
      <c r="IA190" t="str">
        <f>VLOOKUP($C190,Input!$A$8:$IA$39,MATCH(IA$21,Input!$A$6:$IA$6,0),FALSE)</f>
        <v>NA</v>
      </c>
      <c r="IB190" s="132">
        <f>IF((VLOOKUP($C190,Input!$A$8:$IA$39,MATCH(IB$21,Input!$A$6:$IA$6,0),FALSE))="Y",$D190/VLOOKUP($C190,Input!$A$8:$IA$39,MATCH(IC$21,Input!$A$6:$IA$6,0),FALSE),0)</f>
        <v>0</v>
      </c>
      <c r="IC190" s="132">
        <f>IF((VLOOKUP($C190,Input!$A$8:$IA$39,MATCH(IB$21,Input!$A$6:$IA$6,0),FALSE))="Y",0,IF((VLOOKUP($C190,Input!$A$8:$IA$39,MATCH(IC$21,Input!$A$6:$IA$6,0),FALSE))&gt;0,$D190/VLOOKUP($C190,Input!$A$8:$IA$39,MATCH(IC$21,Input!$A$6:$IA$6,0),FALSE),0))</f>
        <v>0</v>
      </c>
      <c r="ID190" s="1">
        <f>+IF($E190=ID$22,VLOOKUP($C190,Input!$A$8:$IA$39,MATCH(ID$21,Input!$A$6:$IA$6,0),FALSE),0)*IF(ID$110&gt;=MAX($IC$110:IC$110),MIN((ID$110-MAX($IC$110:IC$110)),(ID$110-IC$110)),0)+IF($E190=ID$22,VLOOKUP($C190,Input!$A$8:$IA$39,MATCH(ID$21,Input!$A$6:$IA$6,0),FALSE),0)*IF(ID$109&gt;=MAX($IC$109:IC$109),MIN((ID$109-MAX($IC$109:IC$109)),(ID$109-IC$109)),0)</f>
        <v>0</v>
      </c>
      <c r="IE190" s="1">
        <f>+IF($E190=IE$22,VLOOKUP($C190,Input!$A$8:$IA$39,MATCH(IE$21,Input!$A$6:$IA$6,0),FALSE),0)*IF(IE$110&gt;=MAX($IC$110:ID$110),MIN((IE$110-MAX($IC$110:ID$110)),(IE$110-ID$110)),0)+IF($E190=IE$22,VLOOKUP($C190,Input!$A$8:$IA$39,MATCH(IE$21,Input!$A$6:$IA$6,0),FALSE),0)*IF(IE$109&gt;=MAX($IC$109:ID$109),MIN((IE$109-MAX($IC$109:ID$109)),(IE$109-ID$109)),0)</f>
        <v>0</v>
      </c>
      <c r="IF190" s="1">
        <f>+IF($E190=IF$22,VLOOKUP($C190,Input!$A$8:$IA$39,MATCH(IF$21,Input!$A$6:$IA$6,0),FALSE),0)*IF(IF$110&gt;=MAX($IC$110:IE$110),MIN((IF$110-MAX($IC$110:IE$110)),(IF$110-IE$110)),0)+IF($E190=IF$22,VLOOKUP($C190,Input!$A$8:$IA$39,MATCH(IF$21,Input!$A$6:$IA$6,0),FALSE),0)*IF(IF$109&gt;=MAX($IC$109:IE$109),MIN((IF$109-MAX($IC$109:IE$109)),(IF$109-IE$109)),0)</f>
        <v>0</v>
      </c>
      <c r="IG190" s="1">
        <f>+IF($E190=IG$22,VLOOKUP($C190,Input!$A$8:$IA$39,MATCH(IG$21,Input!$A$6:$IA$6,0),FALSE),0)*IF(IG$110&gt;=MAX($IC$110:IF$110),MIN((IG$110-MAX($IC$110:IF$110)),(IG$110-IF$110)),0)+IF($E190=IG$22,VLOOKUP($C190,Input!$A$8:$IA$39,MATCH(IG$21,Input!$A$6:$IA$6,0),FALSE),0)*IF(IG$109&gt;=MAX($IC$109:IF$109),MIN((IG$109-MAX($IC$109:IF$109)),(IG$109-IF$109)),0)</f>
        <v>0</v>
      </c>
      <c r="IH190" s="1">
        <f>+IF($E190=IH$22,VLOOKUP($C190,Input!$A$8:$IA$39,MATCH(IH$21,Input!$A$6:$IA$6,0),FALSE),0)*IF(IH$110&gt;=MAX($IC$110:IG$110),MIN((IH$110-MAX($IC$110:IG$110)),(IH$110-IG$110)),0)+IF($E190=IH$22,VLOOKUP($C190,Input!$A$8:$IA$39,MATCH(IH$21,Input!$A$6:$IA$6,0),FALSE),0)*IF(IH$109&gt;=MAX($IC$109:IG$109),MIN((IH$109-MAX($IC$109:IG$109)),(IH$109-IG$109)),0)</f>
        <v>0</v>
      </c>
      <c r="II190" s="1">
        <f>+IF($E190=II$22,VLOOKUP($C190,Input!$A$8:$IA$39,MATCH(II$21,Input!$A$6:$IA$6,0),FALSE),0)*IF(II$110&gt;=MAX($IC$110:IH$110),MIN((II$110-MAX($IC$110:IH$110)),(II$110-IH$110)),0)+IF($E190=II$22,VLOOKUP($C190,Input!$A$8:$IA$39,MATCH(II$21,Input!$A$6:$IA$6,0),FALSE),0)*IF(II$109&gt;=MAX($IC$109:IH$109),MIN((II$109-MAX($IC$109:IH$109)),(II$109-IH$109)),0)</f>
        <v>0</v>
      </c>
      <c r="IJ190" s="1">
        <f>+IF($E190=IJ$22,VLOOKUP($C190,Input!$A$8:$IA$39,MATCH(IJ$21,Input!$A$6:$IA$6,0),FALSE),0)*IF(IJ$110&gt;=MAX($IC$110:II$110),MIN((IJ$110-MAX($IC$110:II$110)),(IJ$110-II$110)),0)+IF($E190=IJ$22,VLOOKUP($C190,Input!$A$8:$IA$39,MATCH(IJ$21,Input!$A$6:$IA$6,0),FALSE),0)*IF(IJ$109&gt;=MAX($IC$109:II$109),MIN((IJ$109-MAX($IC$109:II$109)),(IJ$109-II$109)),0)</f>
        <v>0</v>
      </c>
      <c r="IK190" s="1">
        <f>+IF($E190=IK$22,VLOOKUP($C190,Input!$A$8:$IA$39,MATCH(IK$21,Input!$A$6:$IA$6,0),FALSE),0)*IF(IK$110&gt;=MAX($IC$110:IJ$110),MIN((IK$110-MAX($IC$110:IJ$110)),(IK$110-IJ$110)),0)+IF($E190=IK$22,VLOOKUP($C190,Input!$A$8:$IA$39,MATCH(IK$21,Input!$A$6:$IA$6,0),FALSE),0)*IF(IK$109&gt;=MAX($IC$109:IJ$109),MIN((IK$109-MAX($IC$109:IJ$109)),(IK$109-IJ$109)),0)</f>
        <v>0</v>
      </c>
      <c r="IL190" s="1">
        <f>+IF($E190=IL$22,VLOOKUP($C190,Input!$A$8:$IA$39,MATCH(IL$21,Input!$A$6:$IA$6,0),FALSE),0)*IF(IL$110&gt;=MAX($IC$110:IK$110),MIN((IL$110-MAX($IC$110:IK$110)),(IL$110-IK$110)),0)+IF($E190=IL$22,VLOOKUP($C190,Input!$A$8:$IA$39,MATCH(IL$21,Input!$A$6:$IA$6,0),FALSE),0)*IF(IL$109&gt;=MAX($IC$109:IK$109),MIN((IL$109-MAX($IC$109:IK$109)),(IL$109-IK$109)),0)</f>
        <v>0</v>
      </c>
      <c r="IM190" s="1">
        <f>+IF($E190=IM$22,VLOOKUP($C190,Input!$A$8:$IA$39,MATCH(IM$21,Input!$A$6:$IA$6,0),FALSE),0)*IF(IM$110&gt;=MAX($IC$110:IL$110),MIN((IM$110-MAX($IC$110:IL$110)),(IM$110-IL$110)),0)+IF($E190=IM$22,VLOOKUP($C190,Input!$A$8:$IA$39,MATCH(IM$21,Input!$A$6:$IA$6,0),FALSE),0)*IF(IM$109&gt;=MAX($IC$109:IL$109),MIN((IM$109-MAX($IC$109:IL$109)),(IM$109-IL$109)),0)</f>
        <v>0</v>
      </c>
      <c r="IN190" s="1">
        <f>+IF($E190=IN$22,VLOOKUP($C190,Input!$A$8:$IA$39,MATCH(IN$21,Input!$A$6:$IA$6,0),FALSE),0)*IF(IN$110&gt;=MAX($IC$110:IM$110),MIN((IN$110-MAX($IC$110:IM$110)),(IN$110-IM$110)),0)+IF($E190=IN$22,VLOOKUP($C190,Input!$A$8:$IA$39,MATCH(IN$21,Input!$A$6:$IA$6,0),FALSE),0)*IF(IN$109&gt;=MAX($IC$109:IM$109),MIN((IN$109-MAX($IC$109:IM$109)),(IN$109-IM$109)),0)</f>
        <v>0</v>
      </c>
      <c r="IO190" s="1">
        <f>+IF($E190=IO$22,VLOOKUP($C190,Input!$A$8:$IA$39,MATCH(IO$21,Input!$A$6:$IA$6,0),FALSE),0)*IF(IO$110&gt;=MAX($IC$110:IN$110),MIN((IO$110-MAX($IC$110:IN$110)),(IO$110-IN$110)),0)+IF($E190=IO$22,VLOOKUP($C190,Input!$A$8:$IA$39,MATCH(IO$21,Input!$A$6:$IA$6,0),FALSE),0)*IF(IO$109&gt;=MAX($IC$109:IN$109),MIN((IO$109-MAX($IC$109:IN$109)),(IO$109-IN$109)),0)</f>
        <v>0</v>
      </c>
      <c r="IP190" s="1">
        <f>+IF($E190=IP$22,VLOOKUP($C190,Input!$A$8:$IA$39,MATCH(IP$21,Input!$A$6:$IA$6,0),FALSE),0)*IF(IP$110&gt;=MAX($IC$110:IO$110),MIN((IP$110-MAX($IC$110:IO$110)),(IP$110-IO$110)),0)+IF($E190=IP$22,VLOOKUP($C190,Input!$A$8:$IA$39,MATCH(IP$21,Input!$A$6:$IA$6,0),FALSE),0)*IF(IP$109&gt;=MAX($IC$109:IO$109),MIN((IP$109-MAX($IC$109:IO$109)),(IP$109-IO$109)),0)</f>
        <v>0</v>
      </c>
      <c r="IQ190" s="1">
        <f>+IF($E190=IQ$22,VLOOKUP($C190,Input!$A$8:$IA$39,MATCH(IQ$21,Input!$A$6:$IA$6,0),FALSE),0)*IF(IQ$110&gt;=MAX($IC$110:IP$110),MIN((IQ$110-MAX($IC$110:IP$110)),(IQ$110-IP$110)),0)+IF($E190=IQ$22,VLOOKUP($C190,Input!$A$8:$IA$39,MATCH(IQ$21,Input!$A$6:$IA$6,0),FALSE),0)*IF(IQ$109&gt;=MAX($IC$109:IP$109),MIN((IQ$109-MAX($IC$109:IP$109)),(IQ$109-IP$109)),0)</f>
        <v>0</v>
      </c>
      <c r="IR190" s="1">
        <f>+IF($E190=IR$22,VLOOKUP($C190,Input!$A$8:$IA$39,MATCH(IR$21,Input!$A$6:$IA$6,0),FALSE),0)*IF(IR$110&gt;=MAX($IC$110:IQ$110),MIN((IR$110-MAX($IC$110:IQ$110)),(IR$110-IQ$110)),0)+IF($E190=IR$22,VLOOKUP($C190,Input!$A$8:$IA$39,MATCH(IR$21,Input!$A$6:$IA$6,0),FALSE),0)*IF(IR$109&gt;=MAX($IC$109:IQ$109),MIN((IR$109-MAX($IC$109:IQ$109)),(IR$109-IQ$109)),0)</f>
        <v>0</v>
      </c>
      <c r="IS190" s="1">
        <f>+IF($E190=IS$22,VLOOKUP($C190,Input!$A$8:$IA$39,MATCH(IS$21,Input!$A$6:$IA$6,0),FALSE),0)*IF(IS$110&gt;=MAX($IC$110:IR$110),MIN((IS$110-MAX($IC$110:IR$110)),(IS$110-IR$110)),0)+IF($E190=IS$22,VLOOKUP($C190,Input!$A$8:$IA$39,MATCH(IS$21,Input!$A$6:$IA$6,0),FALSE),0)*IF(IS$109&gt;=MAX($IC$109:IR$109),MIN((IS$109-MAX($IC$109:IR$109)),(IS$109-IR$109)),0)</f>
        <v>0</v>
      </c>
      <c r="IT190" s="1">
        <f>+IF($E190=IT$22,VLOOKUP($C190,Input!$A$8:$IA$39,MATCH(IT$21,Input!$A$6:$IA$6,0),FALSE),0)*IF(IT$110&gt;=MAX($IC$110:IS$110),MIN((IT$110-MAX($IC$110:IS$110)),(IT$110-IS$110)),0)+IF($E190=IT$22,VLOOKUP($C190,Input!$A$8:$IA$39,MATCH(IT$21,Input!$A$6:$IA$6,0),FALSE),0)*IF(IT$109&gt;=MAX($IC$109:IS$109),MIN((IT$109-MAX($IC$109:IS$109)),(IT$109-IS$109)),0)</f>
        <v>0</v>
      </c>
      <c r="IU190" s="1">
        <f>+IF($E190=IU$22,VLOOKUP($C190,Input!$A$8:$IA$39,MATCH(IU$21,Input!$A$6:$IA$6,0),FALSE),0)*IF(IU$110&gt;=MAX($IC$110:IT$110),MIN((IU$110-MAX($IC$110:IT$110)),(IU$110-IT$110)),0)+IF($E190=IU$22,VLOOKUP($C190,Input!$A$8:$IA$39,MATCH(IU$21,Input!$A$6:$IA$6,0),FALSE),0)*IF(IU$109&gt;=MAX($IC$109:IT$109),MIN((IU$109-MAX($IC$109:IT$109)),(IU$109-IT$109)),0)</f>
        <v>0</v>
      </c>
      <c r="IV190" s="1">
        <f>+IF($E190=IV$22,VLOOKUP($C190,Input!$A$8:$IA$39,MATCH(IV$21,Input!$A$6:$IA$6,0),FALSE),0)*IF(IV$110&gt;=MAX($IC$110:IU$110),MIN((IV$110-MAX($IC$110:IU$110)),(IV$110-IU$110)),0)+IF($E190=IV$22,VLOOKUP($C190,Input!$A$8:$IA$39,MATCH(IV$21,Input!$A$6:$IA$6,0),FALSE),0)*IF(IV$109&gt;=MAX($IC$109:IU$109),MIN((IV$109-MAX($IC$109:IU$109)),(IV$109-IU$109)),0)</f>
        <v>0</v>
      </c>
      <c r="IW190" s="1">
        <f>+IF($E190=IW$22,VLOOKUP($C190,Input!$A$8:$IA$39,MATCH(IW$21,Input!$A$6:$IA$6,0),FALSE),0)*IF(IW$110&gt;=MAX($IC$110:IV$110),MIN((IW$110-MAX($IC$110:IV$110)),(IW$110-IV$110)),0)+IF($E190=IW$22,VLOOKUP($C190,Input!$A$8:$IA$39,MATCH(IW$21,Input!$A$6:$IA$6,0),FALSE),0)*IF(IW$109&gt;=MAX($IC$109:IV$109),MIN((IW$109-MAX($IC$109:IV$109)),(IW$109-IV$109)),0)</f>
        <v>0</v>
      </c>
      <c r="IX190" s="1">
        <f>+IF($E190=IX$22,VLOOKUP($C190,Input!$A$8:$IA$39,MATCH(IX$21,Input!$A$6:$IA$6,0),FALSE),0)*IF(IX$110&gt;=MAX($IC$110:IW$110),MIN((IX$110-MAX($IC$110:IW$110)),(IX$110-IW$110)),0)+IF($E190=IX$22,VLOOKUP($C190,Input!$A$8:$IA$39,MATCH(IX$21,Input!$A$6:$IA$6,0),FALSE),0)*IF(IX$109&gt;=MAX($IC$109:IW$109),MIN((IX$109-MAX($IC$109:IW$109)),(IX$109-IW$109)),0)</f>
        <v>0</v>
      </c>
      <c r="IY190" s="1">
        <f>+IF($E190=IY$22,VLOOKUP($C190,Input!$A$8:$IA$39,MATCH(IY$21,Input!$A$6:$IA$6,0),FALSE),0)*IF(IY$110&gt;=MAX($IC$110:IX$110),MIN((IY$110-MAX($IC$110:IX$110)),(IY$110-IX$110)),0)+IF($E190=IY$22,VLOOKUP($C190,Input!$A$8:$IA$39,MATCH(IY$21,Input!$A$6:$IA$6,0),FALSE),0)*IF(IY$109&gt;=MAX($IC$109:IX$109),MIN((IY$109-MAX($IC$109:IX$109)),(IY$109-IX$109)),0)</f>
        <v>0</v>
      </c>
      <c r="IZ190" s="1">
        <f>+IF($E190=IZ$22,VLOOKUP($C190,Input!$A$8:$IA$39,MATCH(IZ$21,Input!$A$6:$IA$6,0),FALSE),0)*IF(IZ$110&gt;=MAX($IC$110:IY$110),MIN((IZ$110-MAX($IC$110:IY$110)),(IZ$110-IY$110)),0)+IF($E190=IZ$22,VLOOKUP($C190,Input!$A$8:$IA$39,MATCH(IZ$21,Input!$A$6:$IA$6,0),FALSE),0)*IF(IZ$109&gt;=MAX($IC$109:IY$109),MIN((IZ$109-MAX($IC$109:IY$109)),(IZ$109-IY$109)),0)</f>
        <v>0</v>
      </c>
      <c r="JA190" s="1">
        <f>+IF($E190=JA$22,VLOOKUP($C190,Input!$A$8:$IA$39,MATCH(JA$21,Input!$A$6:$IA$6,0),FALSE),0)*IF(JA$110&gt;=MAX($IC$110:IZ$110),MIN((JA$110-MAX($IC$110:IZ$110)),(JA$110-IZ$110)),0)+IF($E190=JA$22,VLOOKUP($C190,Input!$A$8:$IA$39,MATCH(JA$21,Input!$A$6:$IA$6,0),FALSE),0)*IF(JA$109&gt;=MAX($IC$109:IZ$109),MIN((JA$109-MAX($IC$109:IZ$109)),(JA$109-IZ$109)),0)</f>
        <v>0</v>
      </c>
      <c r="JB190" s="1">
        <f>+IF($E190=JB$22,VLOOKUP($C190,Input!$A$8:$IA$39,MATCH(JB$21,Input!$A$6:$IA$6,0),FALSE),0)*IF(JB$110&gt;=MAX($IC$110:JA$110),MIN((JB$110-MAX($IC$110:JA$110)),(JB$110-JA$110)),0)+IF($E190=JB$22,VLOOKUP($C190,Input!$A$8:$IA$39,MATCH(JB$21,Input!$A$6:$IA$6,0),FALSE),0)*IF(JB$109&gt;=MAX($IC$109:JA$109),MIN((JB$109-MAX($IC$109:JA$109)),(JB$109-JA$109)),0)</f>
        <v>0</v>
      </c>
      <c r="JC190" s="1">
        <f>+IF($E190=JC$22,VLOOKUP($C190,Input!$A$8:$IA$39,MATCH(JC$21,Input!$A$6:$IA$6,0),FALSE),0)*IF(JC$110&gt;=MAX($IC$110:JB$110),MIN((JC$110-MAX($IC$110:JB$110)),(JC$110-JB$110)),0)+IF($E190=JC$22,VLOOKUP($C190,Input!$A$8:$IA$39,MATCH(JC$21,Input!$A$6:$IA$6,0),FALSE),0)*IF(JC$109&gt;=MAX($IC$109:JB$109),MIN((JC$109-MAX($IC$109:JB$109)),(JC$109-JB$109)),0)</f>
        <v>0</v>
      </c>
      <c r="JD190" s="1">
        <f>+IF($E190=JD$22,VLOOKUP($C190,Input!$A$8:$IA$39,MATCH(JD$21,Input!$A$6:$IA$6,0),FALSE),0)*IF(JD$110&gt;=MAX($IC$110:JC$110),MIN((JD$110-MAX($IC$110:JC$110)),(JD$110-JC$110)),0)+IF($E190=JD$22,VLOOKUP($C190,Input!$A$8:$IA$39,MATCH(JD$21,Input!$A$6:$IA$6,0),FALSE),0)*IF(JD$109&gt;=MAX($IC$109:JC$109),MIN((JD$109-MAX($IC$109:JC$109)),(JD$109-JC$109)),0)</f>
        <v>0</v>
      </c>
      <c r="JE190" s="1">
        <f>+IF($E190=JE$22,VLOOKUP($C190,Input!$A$8:$IA$39,MATCH(JE$21,Input!$A$6:$IA$6,0),FALSE),0)*IF(JE$110&gt;=MAX($IC$110:JD$110),MIN((JE$110-MAX($IC$110:JD$110)),(JE$110-JD$110)),0)+IF($E190=JE$22,VLOOKUP($C190,Input!$A$8:$IA$39,MATCH(JE$21,Input!$A$6:$IA$6,0),FALSE),0)*IF(JE$109&gt;=MAX($IC$109:JD$109),MIN((JE$109-MAX($IC$109:JD$109)),(JE$109-JD$109)),0)</f>
        <v>0</v>
      </c>
      <c r="JF190" s="1">
        <f>+IF($E190=JF$22,VLOOKUP($C190,Input!$A$8:$IA$39,MATCH(JF$21,Input!$A$6:$IA$6,0),FALSE),0)*IF(JF$110&gt;=MAX($IC$110:JE$110),MIN((JF$110-MAX($IC$110:JE$110)),(JF$110-JE$110)),0)+IF($E190=JF$22,VLOOKUP($C190,Input!$A$8:$IA$39,MATCH(JF$21,Input!$A$6:$IA$6,0),FALSE),0)*IF(JF$109&gt;=MAX($IC$109:JE$109),MIN((JF$109-MAX($IC$109:JE$109)),(JF$109-JE$109)),0)</f>
        <v>0</v>
      </c>
      <c r="JG190" s="1">
        <f>+IF($E190=JG$22,VLOOKUP($C190,Input!$A$8:$IA$39,MATCH(JG$21,Input!$A$6:$IA$6,0),FALSE),0)*IF(JG$110&gt;=MAX($IC$110:JF$110),MIN((JG$110-MAX($IC$110:JF$110)),(JG$110-JF$110)),0)+IF($E190=JG$22,VLOOKUP($C190,Input!$A$8:$IA$39,MATCH(JG$21,Input!$A$6:$IA$6,0),FALSE),0)*IF(JG$109&gt;=MAX($IC$109:JF$109),MIN((JG$109-MAX($IC$109:JF$109)),(JG$109-JF$109)),0)</f>
        <v>0</v>
      </c>
      <c r="JH190" s="1">
        <f>+IF($E190=JH$22,VLOOKUP($C190,Input!$A$8:$IA$39,MATCH(JH$21,Input!$A$6:$IA$6,0),FALSE),0)*IF(JH$110&gt;=MAX($IC$110:JG$110),MIN((JH$110-MAX($IC$110:JG$110)),(JH$110-JG$110)),0)+IF($E190=JH$22,VLOOKUP($C190,Input!$A$8:$IA$39,MATCH(JH$21,Input!$A$6:$IA$6,0),FALSE),0)*IF(JH$109&gt;=MAX($IC$109:JG$109),MIN((JH$109-MAX($IC$109:JG$109)),(JH$109-JG$109)),0)</f>
        <v>0</v>
      </c>
      <c r="JI190" s="1">
        <f>+IF($E190=JI$22,VLOOKUP($C190,Input!$A$8:$IA$39,MATCH(JI$21,Input!$A$6:$IA$6,0),FALSE),0)*IF(JI$110&gt;=MAX($IC$110:JH$110),MIN((JI$110-MAX($IC$110:JH$110)),(JI$110-JH$110)),0)+IF($E190=JI$22,VLOOKUP($C190,Input!$A$8:$IA$39,MATCH(JI$21,Input!$A$6:$IA$6,0),FALSE),0)*IF(JI$109&gt;=MAX($IC$109:JH$109),MIN((JI$109-MAX($IC$109:JH$109)),(JI$109-JH$109)),0)</f>
        <v>0</v>
      </c>
      <c r="JJ190" s="1">
        <f>+IF($E190=JJ$22,VLOOKUP($C190,Input!$A$8:$IA$39,MATCH(JJ$21,Input!$A$6:$IA$6,0),FALSE),0)*IF(JJ$110&gt;=MAX($IC$110:JI$110),MIN((JJ$110-MAX($IC$110:JI$110)),(JJ$110-JI$110)),0)+IF($E190=JJ$22,VLOOKUP($C190,Input!$A$8:$IA$39,MATCH(JJ$21,Input!$A$6:$IA$6,0),FALSE),0)*IF(JJ$109&gt;=MAX($IC$109:JI$109),MIN((JJ$109-MAX($IC$109:JI$109)),(JJ$109-JI$109)),0)</f>
        <v>0</v>
      </c>
      <c r="JK190" s="1">
        <f>+IF($E190=JK$22,VLOOKUP($C190,Input!$A$8:$IA$39,MATCH(JK$21,Input!$A$6:$IA$6,0),FALSE),0)*IF(JK$110&gt;=MAX($IC$110:JJ$110),MIN((JK$110-MAX($IC$110:JJ$110)),(JK$110-JJ$110)),0)+IF($E190=JK$22,VLOOKUP($C190,Input!$A$8:$IA$39,MATCH(JK$21,Input!$A$6:$IA$6,0),FALSE),0)*IF(JK$109&gt;=MAX($IC$109:JJ$109),MIN((JK$109-MAX($IC$109:JJ$109)),(JK$109-JJ$109)),0)</f>
        <v>0</v>
      </c>
      <c r="JL190" s="1">
        <f>+IF($E190=JL$22,VLOOKUP($C190,Input!$A$8:$IA$39,MATCH(JL$21,Input!$A$6:$IA$6,0),FALSE),0)*IF(JL$110&gt;=MAX($IC$110:JK$110),MIN((JL$110-MAX($IC$110:JK$110)),(JL$110-JK$110)),0)+IF($E190=JL$22,VLOOKUP($C190,Input!$A$8:$IA$39,MATCH(JL$21,Input!$A$6:$IA$6,0),FALSE),0)*IF(JL$109&gt;=MAX($IC$109:JK$109),MIN((JL$109-MAX($IC$109:JK$109)),(JL$109-JK$109)),0)</f>
        <v>0</v>
      </c>
      <c r="JN190" t="str">
        <f>+VLOOKUP($C190,Input!$A$8:$GZ$39,MATCH(JN$21,Input!$A$6:$GZ$6,0),FALSE)</f>
        <v>CNG Station Maint in fuel price</v>
      </c>
      <c r="JO190" s="1">
        <f>IF($E190+$I190+$D$7&lt;=JO$22,0,IF(JO$22-$D$7&gt;=$E190,VLOOKUP($C190,Input!$A$8:$GZ$39,MATCH(JO$21,Input!$A$6:$GZ$6,0),FALSE),0)*$F190/$G190)*$D190</f>
        <v>0</v>
      </c>
      <c r="JP190" s="1">
        <f>IF($E190+$I190+$D$7&lt;=JP$22,0,IF(JP$22-$D$7&gt;=$E190,VLOOKUP($C190,Input!$A$8:$GZ$39,MATCH(JP$21,Input!$A$6:$GZ$6,0),FALSE),0)*$F190/$G190)*$D190</f>
        <v>0</v>
      </c>
      <c r="JQ190" s="1">
        <f>IF($E190+$I190+$D$7&lt;=JQ$22,0,IF(JQ$22-$D$7&gt;=$E190,VLOOKUP($C190,Input!$A$8:$GZ$39,MATCH(JQ$21,Input!$A$6:$GZ$6,0),FALSE),0)*$F190/$G190)*$D190</f>
        <v>0</v>
      </c>
      <c r="JR190" s="1">
        <f>IF($E190+$I190+$D$7&lt;=JR$22,0,IF(JR$22-$D$7&gt;=$E190,VLOOKUP($C190,Input!$A$8:$GZ$39,MATCH(JR$21,Input!$A$6:$GZ$6,0),FALSE),0)*$F190/$G190)*$D190</f>
        <v>0</v>
      </c>
      <c r="JS190" s="1">
        <f>IF($E190+$I190+$D$7&lt;=JS$22,0,IF(JS$22-$D$7&gt;=$E190,VLOOKUP($C190,Input!$A$8:$GZ$39,MATCH(JS$21,Input!$A$6:$GZ$6,0),FALSE),0)*$F190/$G190)*$D190</f>
        <v>0</v>
      </c>
      <c r="JT190" s="1">
        <f>IF($E190+$I190+$D$7&lt;=JT$22,0,IF(JT$22-$D$7&gt;=$E190,VLOOKUP($C190,Input!$A$8:$GZ$39,MATCH(JT$21,Input!$A$6:$GZ$6,0),FALSE),0)*$F190/$G190)*$D190</f>
        <v>0</v>
      </c>
      <c r="JU190" s="1">
        <f>IF($E190+$I190+$D$7&lt;=JU$22,0,IF(JU$22-$D$7&gt;=$E190,VLOOKUP($C190,Input!$A$8:$GZ$39,MATCH(JU$21,Input!$A$6:$GZ$6,0),FALSE),0)*$F190/$G190)*$D190</f>
        <v>0</v>
      </c>
      <c r="JV190" s="1">
        <f>IF($E190+$I190+$D$7&lt;=JV$22,0,IF(JV$22-$D$7&gt;=$E190,VLOOKUP($C190,Input!$A$8:$GZ$39,MATCH(JV$21,Input!$A$6:$GZ$6,0),FALSE),0)*$F190/$G190)*$D190</f>
        <v>0</v>
      </c>
      <c r="JW190" s="1">
        <f>IF($E190+$I190+$D$7&lt;=JW$22,0,IF(JW$22-$D$7&gt;=$E190,VLOOKUP($C190,Input!$A$8:$GZ$39,MATCH(JW$21,Input!$A$6:$GZ$6,0),FALSE),0)*$F190/$G190)*$D190</f>
        <v>0</v>
      </c>
      <c r="JX190" s="1">
        <f>IF($E190+$I190+$D$7&lt;=JX$22,0,IF(JX$22-$D$7&gt;=$E190,VLOOKUP($C190,Input!$A$8:$GZ$39,MATCH(JX$21,Input!$A$6:$GZ$6,0),FALSE),0)*$F190/$G190)*$D190</f>
        <v>0</v>
      </c>
      <c r="JY190" s="1">
        <f>IF($E190+$I190+$D$7&lt;=JY$22,0,IF(JY$22-$D$7&gt;=$E190,VLOOKUP($C190,Input!$A$8:$GZ$39,MATCH(JY$21,Input!$A$6:$GZ$6,0),FALSE),0)*$F190/$G190)*$D190</f>
        <v>0</v>
      </c>
      <c r="JZ190" s="1">
        <f>IF($E190+$I190+$D$7&lt;=JZ$22,0,IF(JZ$22-$D$7&gt;=$E190,VLOOKUP($C190,Input!$A$8:$GZ$39,MATCH(JZ$21,Input!$A$6:$GZ$6,0),FALSE),0)*$F190/$G190)*$D190</f>
        <v>0</v>
      </c>
      <c r="KA190" s="1">
        <f>IF($E190+$I190+$D$7&lt;=KA$22,0,IF(KA$22-$D$7&gt;=$E190,VLOOKUP($C190,Input!$A$8:$GZ$39,MATCH(KA$21,Input!$A$6:$GZ$6,0),FALSE),0)*$F190/$G190)*$D190</f>
        <v>0</v>
      </c>
      <c r="KB190" s="1">
        <f>IF($E190+$I190+$D$7&lt;=KB$22,0,IF(KB$22-$D$7&gt;=$E190,VLOOKUP($C190,Input!$A$8:$GZ$39,MATCH(KB$21,Input!$A$6:$GZ$6,0),FALSE),0)*$F190/$G190)*$D190</f>
        <v>0</v>
      </c>
      <c r="KC190" s="1">
        <f>IF($E190+$I190+$D$7&lt;=KC$22,0,IF(KC$22-$D$7&gt;=$E190,VLOOKUP($C190,Input!$A$8:$GZ$39,MATCH(KC$21,Input!$A$6:$GZ$6,0),FALSE),0)*$F190/$G190)*$D190</f>
        <v>0</v>
      </c>
      <c r="KD190" s="1">
        <f>IF($E190+$I190+$D$7&lt;=KD$22,0,IF(KD$22-$D$7&gt;=$E190,VLOOKUP($C190,Input!$A$8:$GZ$39,MATCH(KD$21,Input!$A$6:$GZ$6,0),FALSE),0)*$F190/$G190)*$D190</f>
        <v>0</v>
      </c>
      <c r="KE190" s="1">
        <f>IF($E190+$I190+$D$7&lt;=KE$22,0,IF(KE$22-$D$7&gt;=$E190,VLOOKUP($C190,Input!$A$8:$GZ$39,MATCH(KE$21,Input!$A$6:$GZ$6,0),FALSE),0)*$F190/$G190)*$D190</f>
        <v>0</v>
      </c>
      <c r="KF190" s="1">
        <f>IF($E190+$I190+$D$7&lt;=KF$22,0,IF(KF$22-$D$7&gt;=$E190,VLOOKUP($C190,Input!$A$8:$GZ$39,MATCH(KF$21,Input!$A$6:$GZ$6,0),FALSE),0)*$F190/$G190)*$D190</f>
        <v>0</v>
      </c>
      <c r="KG190" s="1">
        <f>IF($E190+$I190+$D$7&lt;=KG$22,0,IF(KG$22-$D$7&gt;=$E190,VLOOKUP($C190,Input!$A$8:$GZ$39,MATCH(KG$21,Input!$A$6:$GZ$6,0),FALSE),0)*$F190/$G190)*$D190</f>
        <v>0</v>
      </c>
      <c r="KH190" s="1">
        <f>IF($E190+$I190+$D$7&lt;=KH$22,0,IF(KH$22-$D$7&gt;=$E190,VLOOKUP($C190,Input!$A$8:$GZ$39,MATCH(KH$21,Input!$A$6:$GZ$6,0),FALSE),0)*$F190/$G190)*$D190</f>
        <v>0</v>
      </c>
      <c r="KI190" s="1">
        <f>IF($E190+$I190+$D$7&lt;=KI$22,0,IF(KI$22-$D$7&gt;=$E190,VLOOKUP($C190,Input!$A$8:$GZ$39,MATCH(KI$21,Input!$A$6:$GZ$6,0),FALSE),0)*$F190/$G190)*$D190</f>
        <v>0</v>
      </c>
      <c r="KJ190" s="1">
        <f>IF($E190+$I190+$D$7&lt;=KJ$22,0,IF(KJ$22-$D$7&gt;=$E190,VLOOKUP($C190,Input!$A$8:$GZ$39,MATCH(KJ$21,Input!$A$6:$GZ$6,0),FALSE),0)*$F190/$G190)*$D190</f>
        <v>0</v>
      </c>
      <c r="KK190" s="1">
        <f>IF($E190+$I190+$D$7&lt;=KK$22,0,IF(KK$22-$D$7&gt;=$E190,VLOOKUP($C190,Input!$A$8:$GZ$39,MATCH(KK$21,Input!$A$6:$GZ$6,0),FALSE),0)*$F190/$G190)*$D190</f>
        <v>0</v>
      </c>
      <c r="KL190" s="1">
        <f>IF($E190+$I190+$D$7&lt;=KL$22,0,IF(KL$22-$D$7&gt;=$E190,VLOOKUP($C190,Input!$A$8:$GZ$39,MATCH(KL$21,Input!$A$6:$GZ$6,0),FALSE),0)*$F190/$G190)*$D190</f>
        <v>0</v>
      </c>
      <c r="KM190" s="1">
        <f>IF($E190+$I190+$D$7&lt;=KM$22,0,IF(KM$22-$D$7&gt;=$E190,VLOOKUP($C190,Input!$A$8:$GZ$39,MATCH(KM$21,Input!$A$6:$GZ$6,0),FALSE),0)*$F190/$G190)*$D190</f>
        <v>0</v>
      </c>
      <c r="KN190" s="1">
        <f>IF($E190+$I190+$D$7&lt;=KN$22,0,IF(KN$22-$D$7&gt;=$E190,VLOOKUP($C190,Input!$A$8:$GZ$39,MATCH(KN$21,Input!$A$6:$GZ$6,0),FALSE),0)*$F190/$G190)*$D190</f>
        <v>0</v>
      </c>
      <c r="KO190" s="1">
        <f>IF($E190+$I190+$D$7&lt;=KO$22,0,IF(KO$22-$D$7&gt;=$E190,VLOOKUP($C190,Input!$A$8:$GZ$39,MATCH(KO$21,Input!$A$6:$GZ$6,0),FALSE),0)*$F190/$G190)*$D190</f>
        <v>0</v>
      </c>
      <c r="KP190" s="1">
        <f>IF($E190+$I190+$D$7&lt;=KP$22,0,IF(KP$22-$D$7&gt;=$E190,VLOOKUP($C190,Input!$A$8:$GZ$39,MATCH(KP$21,Input!$A$6:$GZ$6,0),FALSE),0)*$F190/$G190)*$D190</f>
        <v>0</v>
      </c>
      <c r="KQ190" s="1">
        <f>IF($E190+$I190+$D$7&lt;=KQ$22,0,IF(KQ$22-$D$7&gt;=$E190,VLOOKUP($C190,Input!$A$8:$GZ$39,MATCH(KQ$21,Input!$A$6:$GZ$6,0),FALSE),0)*$F190/$G190)*$D190</f>
        <v>0</v>
      </c>
      <c r="KR190" s="1">
        <f>IF($E190+$I190+$D$7&lt;=KR$22,0,IF(KR$22-$D$7&gt;=$E190,VLOOKUP($C190,Input!$A$8:$GZ$39,MATCH(KR$21,Input!$A$6:$GZ$6,0),FALSE),0)*$F190/$G190)*$D190</f>
        <v>0</v>
      </c>
      <c r="KS190" s="1">
        <f>IF($E190+$I190+$D$7&lt;=KS$22,0,IF(KS$22-$D$7&gt;=$E190,VLOOKUP($C190,Input!$A$8:$GZ$39,MATCH(KS$21,Input!$A$6:$GZ$6,0),FALSE),0)*$F190/$G190)*$D190</f>
        <v>0</v>
      </c>
      <c r="KT190" s="1">
        <f>IF($E190+$I190+$D$7&lt;=KT$22,0,IF(KT$22-$D$7&gt;=$E190,VLOOKUP($C190,Input!$A$8:$GZ$39,MATCH(KT$21,Input!$A$6:$GZ$6,0),FALSE),0)*$F190/$G190)*$D190</f>
        <v>0</v>
      </c>
      <c r="KU190" s="1">
        <f>IF($E190+$I190+$D$7&lt;=KU$22,0,IF(KU$22-$D$7&gt;=$E190,VLOOKUP($C190,Input!$A$8:$GZ$39,MATCH(KU$21,Input!$A$6:$GZ$6,0),FALSE),0)*$F190/$G190)*$D190</f>
        <v>0</v>
      </c>
      <c r="KV190" s="1">
        <f>IF($E190+$I190+$D$7&lt;=KV$22,0,IF(KV$22-$D$7&gt;=$E190,VLOOKUP($C190,Input!$A$8:$GZ$39,MATCH(KV$21,Input!$A$6:$GZ$6,0),FALSE),0)*$F190/$G190)*$D190</f>
        <v>0</v>
      </c>
      <c r="KW190" s="1">
        <f>IF($E190+$I190+$D$7&lt;=KW$22,0,IF(KW$22-$D$7&gt;=$E190,VLOOKUP($C190,Input!$A$8:$GZ$39,MATCH(KW$21,Input!$A$6:$GZ$6,0),FALSE),0)*$F190/$G190)*$D190</f>
        <v>0</v>
      </c>
      <c r="KY190" t="str">
        <f>VLOOKUP($C190,Input!$A$8:$HV$39,MATCH(KY$21,Input!$A$6:$HV$6,0),FALSE)</f>
        <v xml:space="preserve">CNG (compressed and at pump, including station maintenance) </v>
      </c>
      <c r="KZ190" s="1">
        <f>IF($E190+$I190+$D$7&lt;=KZ$22,0,IF(KZ$22-$D$7&gt;=$E190,VLOOKUP($C190,Input!$A$8:$HV$39,MATCH(KZ$21,Input!$A$6:$HV$6,0),FALSE)/$G190*$F190,0))*$D190</f>
        <v>0</v>
      </c>
      <c r="LA190" s="1">
        <f>IF($E190+$I190+$D$7&lt;=LA$22,0,IF(LA$22-$D$7&gt;=$E190,VLOOKUP($C190,Input!$A$8:$HV$39,MATCH(LA$21,Input!$A$6:$HV$6,0),FALSE)/$G190*$F190,0))*$D190</f>
        <v>0</v>
      </c>
      <c r="LB190" s="1">
        <f>IF($E190+$I190+$D$7&lt;=LB$22,0,IF(LB$22-$D$7&gt;=$E190,VLOOKUP($C190,Input!$A$8:$HV$39,MATCH(LB$21,Input!$A$6:$HV$6,0),FALSE)/$G190*$F190,0))*$D190</f>
        <v>0</v>
      </c>
      <c r="LC190" s="1">
        <f>IF($E190+$I190+$D$7&lt;=LC$22,0,IF(LC$22-$D$7&gt;=$E190,VLOOKUP($C190,Input!$A$8:$HV$39,MATCH(LC$21,Input!$A$6:$HV$6,0),FALSE)/$G190*$F190,0))*$D190</f>
        <v>0</v>
      </c>
      <c r="LD190" s="1">
        <f>IF($E190+$I190+$D$7&lt;=LD$22,0,IF(LD$22-$D$7&gt;=$E190,VLOOKUP($C190,Input!$A$8:$HV$39,MATCH(LD$21,Input!$A$6:$HV$6,0),FALSE)/$G190*$F190,0))*$D190</f>
        <v>0</v>
      </c>
      <c r="LE190" s="1">
        <f>IF($E190+$I190+$D$7&lt;=LE$22,0,IF(LE$22-$D$7&gt;=$E190,VLOOKUP($C190,Input!$A$8:$HV$39,MATCH(LE$21,Input!$A$6:$HV$6,0),FALSE)/$G190*$F190,0))*$D190</f>
        <v>0</v>
      </c>
      <c r="LF190" s="1">
        <f>IF($E190+$I190+$D$7&lt;=LF$22,0,IF(LF$22-$D$7&gt;=$E190,VLOOKUP($C190,Input!$A$8:$HV$39,MATCH(LF$21,Input!$A$6:$HV$6,0),FALSE)/$G190*$F190,0))*$D190</f>
        <v>0</v>
      </c>
      <c r="LG190" s="1">
        <f>IF($E190+$I190+$D$7&lt;=LG$22,0,IF(LG$22-$D$7&gt;=$E190,VLOOKUP($C190,Input!$A$8:$HV$39,MATCH(LG$21,Input!$A$6:$HV$6,0),FALSE)/$G190*$F190,0))*$D190</f>
        <v>0</v>
      </c>
      <c r="LH190" s="1">
        <f>IF($E190+$I190+$D$7&lt;=LH$22,0,IF(LH$22-$D$7&gt;=$E190,VLOOKUP($C190,Input!$A$8:$HV$39,MATCH(LH$21,Input!$A$6:$HV$6,0),FALSE)/$G190*$F190,0))*$D190</f>
        <v>0</v>
      </c>
      <c r="LI190" s="1">
        <f>IF($E190+$I190+$D$7&lt;=LI$22,0,IF(LI$22-$D$7&gt;=$E190,VLOOKUP($C190,Input!$A$8:$HV$39,MATCH(LI$21,Input!$A$6:$HV$6,0),FALSE)/$G190*$F190,0))*$D190</f>
        <v>0</v>
      </c>
      <c r="LJ190" s="1">
        <f>IF($E190+$I190+$D$7&lt;=LJ$22,0,IF(LJ$22-$D$7&gt;=$E190,VLOOKUP($C190,Input!$A$8:$HV$39,MATCH(LJ$21,Input!$A$6:$HV$6,0),FALSE)/$G190*$F190,0))*$D190</f>
        <v>0</v>
      </c>
      <c r="LK190" s="1">
        <f>IF($E190+$I190+$D$7&lt;=LK$22,0,IF(LK$22-$D$7&gt;=$E190,VLOOKUP($C190,Input!$A$8:$HV$39,MATCH(LK$21,Input!$A$6:$HV$6,0),FALSE)/$G190*$F190,0))*$D190</f>
        <v>0</v>
      </c>
      <c r="LL190" s="1">
        <f>IF($E190+$I190+$D$7&lt;=LL$22,0,IF(LL$22-$D$7&gt;=$E190,VLOOKUP($C190,Input!$A$8:$HV$39,MATCH(LL$21,Input!$A$6:$HV$6,0),FALSE)/$G190*$F190,0))*$D190</f>
        <v>0</v>
      </c>
      <c r="LM190" s="1">
        <f>IF($E190+$I190+$D$7&lt;=LM$22,0,IF(LM$22-$D$7&gt;=$E190,VLOOKUP($C190,Input!$A$8:$HV$39,MATCH(LM$21,Input!$A$6:$HV$6,0),FALSE)/$G190*$F190,0))*$D190</f>
        <v>0</v>
      </c>
      <c r="LN190" s="1">
        <f>IF($E190+$I190+$D$7&lt;=LN$22,0,IF(LN$22-$D$7&gt;=$E190,VLOOKUP($C190,Input!$A$8:$HV$39,MATCH(LN$21,Input!$A$6:$HV$6,0),FALSE)/$G190*$F190,0))*$D190</f>
        <v>0</v>
      </c>
      <c r="LO190" s="1">
        <f>IF($E190+$I190+$D$7&lt;=LO$22,0,IF(LO$22-$D$7&gt;=$E190,VLOOKUP($C190,Input!$A$8:$HV$39,MATCH(LO$21,Input!$A$6:$HV$6,0),FALSE)/$G190*$F190,0))*$D190</f>
        <v>0</v>
      </c>
      <c r="LP190" s="1">
        <f>IF($E190+$I190+$D$7&lt;=LP$22,0,IF(LP$22-$D$7&gt;=$E190,VLOOKUP($C190,Input!$A$8:$HV$39,MATCH(LP$21,Input!$A$6:$HV$6,0),FALSE)/$G190*$F190,0))*$D190</f>
        <v>0</v>
      </c>
      <c r="LQ190" s="1">
        <f>IF($E190+$I190+$D$7&lt;=LQ$22,0,IF(LQ$22-$D$7&gt;=$E190,VLOOKUP($C190,Input!$A$8:$HV$39,MATCH(LQ$21,Input!$A$6:$HV$6,0),FALSE)/$G190*$F190,0))*$D190</f>
        <v>0</v>
      </c>
      <c r="LR190" s="1">
        <f>IF($E190+$I190+$D$7&lt;=LR$22,0,IF(LR$22-$D$7&gt;=$E190,VLOOKUP($C190,Input!$A$8:$HV$39,MATCH(LR$21,Input!$A$6:$HV$6,0),FALSE)/$G190*$F190,0))*$D190</f>
        <v>0</v>
      </c>
      <c r="LS190" s="1">
        <f>IF($E190+$I190+$D$7&lt;=LS$22,0,IF(LS$22-$D$7&gt;=$E190,VLOOKUP($C190,Input!$A$8:$HV$39,MATCH(LS$21,Input!$A$6:$HV$6,0),FALSE)/$G190*$F190,0))*$D190</f>
        <v>0</v>
      </c>
      <c r="LT190" s="1">
        <f>IF($E190+$I190+$D$7&lt;=LT$22,0,IF(LT$22-$D$7&gt;=$E190,VLOOKUP($C190,Input!$A$8:$HV$39,MATCH(LT$21,Input!$A$6:$HV$6,0),FALSE)/$G190*$F190,0))*$D190</f>
        <v>0</v>
      </c>
      <c r="LU190" s="1">
        <f>IF($E190+$I190+$D$7&lt;=LU$22,0,IF(LU$22-$D$7&gt;=$E190,VLOOKUP($C190,Input!$A$8:$HV$39,MATCH(LU$21,Input!$A$6:$HV$6,0),FALSE)/$G190*$F190,0))*$D190</f>
        <v>0</v>
      </c>
      <c r="LV190" s="1">
        <f>IF($E190+$I190+$D$7&lt;=LV$22,0,IF(LV$22-$D$7&gt;=$E190,VLOOKUP($C190,Input!$A$8:$HV$39,MATCH(LV$21,Input!$A$6:$HV$6,0),FALSE)/$G190*$F190,0))*$D190</f>
        <v>0</v>
      </c>
      <c r="LW190" s="1">
        <f>IF($E190+$I190+$D$7&lt;=LW$22,0,IF(LW$22-$D$7&gt;=$E190,VLOOKUP($C190,Input!$A$8:$HV$39,MATCH(LW$21,Input!$A$6:$HV$6,0),FALSE)/$G190*$F190,0))*$D190</f>
        <v>0</v>
      </c>
      <c r="LX190" s="1">
        <f>IF($E190+$I190+$D$7&lt;=LX$22,0,IF(LX$22-$D$7&gt;=$E190,VLOOKUP($C190,Input!$A$8:$HV$39,MATCH(LX$21,Input!$A$6:$HV$6,0),FALSE)/$G190*$F190,0))*$D190</f>
        <v>0</v>
      </c>
      <c r="LY190" s="1">
        <f>IF($E190+$I190+$D$7&lt;=LY$22,0,IF(LY$22-$D$7&gt;=$E190,VLOOKUP($C190,Input!$A$8:$HV$39,MATCH(LY$21,Input!$A$6:$HV$6,0),FALSE)/$G190*$F190,0))*$D190</f>
        <v>0</v>
      </c>
      <c r="LZ190" s="1">
        <f>IF($E190+$I190+$D$7&lt;=LZ$22,0,IF(LZ$22-$D$7&gt;=$E190,VLOOKUP($C190,Input!$A$8:$HV$39,MATCH(LZ$21,Input!$A$6:$HV$6,0),FALSE)/$G190*$F190,0))*$D190</f>
        <v>0</v>
      </c>
      <c r="MA190" s="1">
        <f>IF($E190+$I190+$D$7&lt;=MA$22,0,IF(MA$22-$D$7&gt;=$E190,VLOOKUP($C190,Input!$A$8:$HV$39,MATCH(MA$21,Input!$A$6:$HV$6,0),FALSE)/$G190*$F190,0))*$D190</f>
        <v>0</v>
      </c>
      <c r="MB190" s="1">
        <f>IF($E190+$I190+$D$7&lt;=MB$22,0,IF(MB$22-$D$7&gt;=$E190,VLOOKUP($C190,Input!$A$8:$HV$39,MATCH(MB$21,Input!$A$6:$HV$6,0),FALSE)/$G190*$F190,0))*$D190</f>
        <v>0</v>
      </c>
      <c r="MC190" s="1">
        <f>IF($E190+$I190+$D$7&lt;=MC$22,0,IF(MC$22-$D$7&gt;=$E190,VLOOKUP($C190,Input!$A$8:$HV$39,MATCH(MC$21,Input!$A$6:$HV$6,0),FALSE)/$G190*$F190,0))*$D190</f>
        <v>0</v>
      </c>
      <c r="MD190" s="1">
        <f>IF($E190+$I190+$D$7&lt;=MD$22,0,IF(MD$22-$D$7&gt;=$E190,VLOOKUP($C190,Input!$A$8:$HV$39,MATCH(MD$21,Input!$A$6:$HV$6,0),FALSE)/$G190*$F190,0))*$D190</f>
        <v>0</v>
      </c>
      <c r="ME190" s="1">
        <f>IF($E190+$I190+$D$7&lt;=ME$22,0,IF(ME$22-$D$7&gt;=$E190,VLOOKUP($C190,Input!$A$8:$HV$39,MATCH(ME$21,Input!$A$6:$HV$6,0),FALSE)/$G190*$F190,0))*$D190</f>
        <v>0</v>
      </c>
      <c r="MF190" s="1">
        <f>IF($E190+$I190+$D$7&lt;=MF$22,0,IF(MF$22-$D$7&gt;=$E190,VLOOKUP($C190,Input!$A$8:$HV$39,MATCH(MF$21,Input!$A$6:$HV$6,0),FALSE)/$G190*$F190,0))*$D190</f>
        <v>0</v>
      </c>
      <c r="MG190" s="1">
        <f>IF($E190+$I190+$D$7&lt;=MG$22,0,IF(MG$22-$D$7&gt;=$E190,VLOOKUP($C190,Input!$A$8:$HV$39,MATCH(MG$21,Input!$A$6:$HV$6,0),FALSE)/$G190*$F190,0))*$D190</f>
        <v>0</v>
      </c>
      <c r="MH190" s="1">
        <f>IF($E190+$I190+$D$7&lt;=MH$22,0,IF(MH$22-$D$7&gt;=$E190,VLOOKUP($C190,Input!$A$8:$HV$39,MATCH(MH$21,Input!$A$6:$HV$6,0),FALSE)/$G190*$F190,0))*$D190</f>
        <v>0</v>
      </c>
      <c r="MI190" s="1">
        <f>IF($E190+$I190+$D$7&lt;=MI$22,0,IF(MI$22-$D$7&gt;=$E190,VLOOKUP($C190,Input!$A$8:$HV$39,MATCH(MI$21,Input!$A$6:$HV$6,0),FALSE)/$G190*$F190,0))*$D190</f>
        <v>0</v>
      </c>
      <c r="MJ190" s="1">
        <f>IF($E190+$I190+$D$7&lt;=MJ$22,0,IF(MJ$22-$D$7&gt;=$E190,VLOOKUP($C190,Input!$A$8:$HV$39,MATCH(MJ$21,Input!$A$6:$HV$6,0),FALSE)/$G190*$F190,0))*$D190</f>
        <v>0</v>
      </c>
      <c r="MK190" s="1">
        <f>IF($E190+$I190+$D$7&lt;=MK$22,0,IF(MK$22-$D$7&gt;=$E190,VLOOKUP($C190,Input!$A$8:$HV$39,MATCH(MK$21,Input!$A$6:$HV$6,0),FALSE)/$G190*$F190,0))*$D190</f>
        <v>0</v>
      </c>
      <c r="ML190" s="1">
        <f>IF($E190+$I190+$D$7&lt;=ML$22,0,IF(ML$22-$D$7&gt;=$E190,VLOOKUP($C190,Input!$A$8:$HV$39,MATCH(ML$21,Input!$A$6:$HV$6,0),FALSE)/$G190*$F190,0))*$D190</f>
        <v>0</v>
      </c>
      <c r="MM190" s="1">
        <f>IF($E190+$I190+$D$7&lt;=MM$22,0,IF(MM$22-$D$7&gt;=$E190,VLOOKUP($C190,Input!$A$8:$HV$39,MATCH(MM$21,Input!$A$6:$HV$6,0),FALSE)/$G190*$F190,0))*$D190</f>
        <v>0</v>
      </c>
      <c r="MN190" s="1">
        <f>IF($E190+$I190+$D$7&lt;=MN$22,0,IF(MN$22-$D$7&gt;=$E190,VLOOKUP($C190,Input!$A$8:$HV$39,MATCH(MN$21,Input!$A$6:$HV$6,0),FALSE)/$G190*$F190,0))*$D190</f>
        <v>0</v>
      </c>
      <c r="MO190" s="1">
        <f>IF($E190+$I190+$D$7&lt;=MO$22,0,IF(MO$22-$D$7&gt;=$E190,VLOOKUP($C190,Input!$A$8:$HV$39,MATCH(MO$21,Input!$A$6:$HV$6,0),FALSE)/$G190*$F190,0))*$D190</f>
        <v>0</v>
      </c>
      <c r="MP190" s="1">
        <f>IF($E190+$I190+$D$7&lt;=MP$22,0,IF(MP$22-$D$7&gt;=$E190,VLOOKUP($C190,Input!$A$8:$HV$39,MATCH(MP$21,Input!$A$6:$HV$6,0),FALSE)/$G190*$F190,0))*$D190</f>
        <v>0</v>
      </c>
      <c r="MQ190" s="1">
        <f>IF($E190+$I190+$D$7&lt;=MQ$22,0,IF(MQ$22-$D$7&gt;=$E190,VLOOKUP($C190,Input!$A$8:$HV$39,MATCH(MQ$21,Input!$A$6:$HV$6,0),FALSE)/$G190*$F190,0))*$D190</f>
        <v>0</v>
      </c>
      <c r="MR190" s="1">
        <f>IF($E190+$I190+$D$7&lt;=MR$22,0,IF(MR$22-$D$7&gt;=$E190,VLOOKUP($C190,Input!$A$8:$HV$39,MATCH(MR$21,Input!$A$6:$HV$6,0),FALSE)/$G190*$F190,0))*$D190</f>
        <v>0</v>
      </c>
      <c r="MS190" s="1">
        <f>IF($E190+$I190+$D$7&lt;=MS$22,0,IF(MS$22-$D$7&gt;=$E190,VLOOKUP($C190,Input!$A$8:$HV$39,MATCH(MS$21,Input!$A$6:$HV$6,0),FALSE)/$G190*$F190,0))*$D190</f>
        <v>0</v>
      </c>
      <c r="MT190" s="1">
        <f>IF($E190+$I190+$D$7&lt;=MT$22,0,IF(MT$22-$D$7&gt;=$E190,VLOOKUP($C190,Input!$A$8:$HV$39,MATCH(MT$21,Input!$A$6:$HV$6,0),FALSE)/$G190*$F190,0))*$D190</f>
        <v>0</v>
      </c>
      <c r="MU190" s="1">
        <f>IF($E190+$I190+$D$7&lt;=MU$22,0,IF(MU$22-$D$7&gt;=$E190,VLOOKUP($C190,Input!$A$8:$HV$39,MATCH(MU$21,Input!$A$6:$HV$6,0),FALSE)/$G190*$F190,0))*$D190</f>
        <v>0</v>
      </c>
      <c r="MV190" s="1">
        <f>IF($E190+$I190+$D$7&lt;=MV$22,0,IF(MV$22-$D$7&gt;=$E190,VLOOKUP($C190,Input!$A$8:$HV$39,MATCH(MV$21,Input!$A$6:$HV$6,0),FALSE)/$G190*$F190,0))*$D190</f>
        <v>0</v>
      </c>
      <c r="MW190" s="1">
        <f>IF($E190+$I190+$D$7&lt;=MW$22,0,IF(MW$22-$D$7&gt;=$E190,VLOOKUP($C190,Input!$A$8:$HV$39,MATCH(MW$21,Input!$A$6:$HV$6,0),FALSE)/$G190*$F190,0))*$D190</f>
        <v>0</v>
      </c>
      <c r="MX190" s="1">
        <f>IF($E190+$I190+$D$7&lt;=MX$22,0,IF(MX$22-$D$7&gt;=$E190,VLOOKUP($C190,Input!$A$8:$HV$39,MATCH(MX$21,Input!$A$6:$HV$6,0),FALSE)/$G190*$F190,0))*$D190</f>
        <v>0</v>
      </c>
      <c r="MZ190" t="str">
        <f>VLOOKUP($C190,Input!$A$8:$HV$39,MATCH(MZ$21,Input!$A$6:$HV$6,0),FALSE)</f>
        <v>Fossil CNG LCFS Credit ($/DGE)</v>
      </c>
      <c r="NA190" s="1">
        <f>IF($E190+$I190+$D$7&lt;=NA$22,0,IF(NA$22-$D$7&gt;=$E190,-VLOOKUP($C190,Input!$A$8:$HV$39,MATCH(NA$21,Input!$A$6:$HV$6,0),FALSE)/$G190*$F190,0))*$D190*$G$4/100</f>
        <v>0</v>
      </c>
      <c r="NB190" s="1">
        <f>IF($E190+$I190+$D$7&lt;=NB$22,0,IF(NB$22-$D$7&gt;=$E190,-VLOOKUP($C190,Input!$A$8:$HV$39,MATCH(NB$21,Input!$A$6:$HV$6,0),FALSE)/$G190*$F190,0))*$D190*$G$4/100</f>
        <v>0</v>
      </c>
      <c r="NC190" s="1">
        <f>IF($E190+$I190+$D$7&lt;=NC$22,0,IF(NC$22-$D$7&gt;=$E190,-VLOOKUP($C190,Input!$A$8:$HV$39,MATCH(NC$21,Input!$A$6:$HV$6,0),FALSE)/$G190*$F190,0))*$D190*$G$4/100</f>
        <v>0</v>
      </c>
      <c r="ND190" s="1">
        <f>IF($E190+$I190+$D$7&lt;=ND$22,0,IF(ND$22-$D$7&gt;=$E190,-VLOOKUP($C190,Input!$A$8:$HV$39,MATCH(ND$21,Input!$A$6:$HV$6,0),FALSE)/$G190*$F190,0))*$D190*$G$4/100</f>
        <v>0</v>
      </c>
      <c r="NE190" s="1">
        <f>IF($E190+$I190+$D$7&lt;=NE$22,0,IF(NE$22-$D$7&gt;=$E190,-VLOOKUP($C190,Input!$A$8:$HV$39,MATCH(NE$21,Input!$A$6:$HV$6,0),FALSE)/$G190*$F190,0))*$D190*$G$4/100</f>
        <v>0</v>
      </c>
      <c r="NF190" s="1">
        <f>IF($E190+$I190+$D$7&lt;=NF$22,0,IF(NF$22-$D$7&gt;=$E190,-VLOOKUP($C190,Input!$A$8:$HV$39,MATCH(NF$21,Input!$A$6:$HV$6,0),FALSE)/$G190*$F190,0))*$D190*$G$4/100</f>
        <v>0</v>
      </c>
      <c r="NG190" s="1">
        <f>IF($E190+$I190+$D$7&lt;=NG$22,0,IF(NG$22-$D$7&gt;=$E190,-VLOOKUP($C190,Input!$A$8:$HV$39,MATCH(NG$21,Input!$A$6:$HV$6,0),FALSE)/$G190*$F190,0))*$D190*$G$4/100</f>
        <v>0</v>
      </c>
      <c r="NH190" s="1">
        <f>IF($E190+$I190+$D$7&lt;=NH$22,0,IF(NH$22-$D$7&gt;=$E190,-VLOOKUP($C190,Input!$A$8:$HV$39,MATCH(NH$21,Input!$A$6:$HV$6,0),FALSE)/$G190*$F190,0))*$D190*$G$4/100</f>
        <v>0</v>
      </c>
      <c r="NI190" s="1">
        <f>IF($E190+$I190+$D$7&lt;=NI$22,0,IF(NI$22-$D$7&gt;=$E190,-VLOOKUP($C190,Input!$A$8:$HV$39,MATCH(NI$21,Input!$A$6:$HV$6,0),FALSE)/$G190*$F190,0))*$D190*$G$4/100</f>
        <v>0</v>
      </c>
      <c r="NJ190" s="1">
        <f>IF($E190+$I190+$D$7&lt;=NJ$22,0,IF(NJ$22-$D$7&gt;=$E190,-VLOOKUP($C190,Input!$A$8:$HV$39,MATCH(NJ$21,Input!$A$6:$HV$6,0),FALSE)/$G190*$F190,0))*$D190*$G$4/100</f>
        <v>0</v>
      </c>
      <c r="NK190" s="1">
        <f>IF($E190+$I190+$D$7&lt;=NK$22,0,IF(NK$22-$D$7&gt;=$E190,-VLOOKUP($C190,Input!$A$8:$HV$39,MATCH(NK$21,Input!$A$6:$HV$6,0),FALSE)/$G190*$F190,0))*$D190*$G$4/100</f>
        <v>0</v>
      </c>
      <c r="NL190" s="1">
        <f>IF($E190+$I190+$D$7&lt;=NL$22,0,IF(NL$22-$D$7&gt;=$E190,-VLOOKUP($C190,Input!$A$8:$HV$39,MATCH(NL$21,Input!$A$6:$HV$6,0),FALSE)/$G190*$F190,0))*$D190*$G$4/100</f>
        <v>0</v>
      </c>
      <c r="NM190" s="1">
        <f>IF($E190+$I190+$D$7&lt;=NM$22,0,IF(NM$22-$D$7&gt;=$E190,-VLOOKUP($C190,Input!$A$8:$HV$39,MATCH(NM$21,Input!$A$6:$HV$6,0),FALSE)/$G190*$F190,0))*$D190*$G$4/100</f>
        <v>0</v>
      </c>
      <c r="NN190" s="1">
        <f>IF($E190+$I190+$D$7&lt;=NN$22,0,IF(NN$22-$D$7&gt;=$E190,-VLOOKUP($C190,Input!$A$8:$HV$39,MATCH(NN$21,Input!$A$6:$HV$6,0),FALSE)/$G190*$F190,0))*$D190*$G$4/100</f>
        <v>0</v>
      </c>
      <c r="NO190" s="1">
        <f>IF($E190+$I190+$D$7&lt;=NO$22,0,IF(NO$22-$D$7&gt;=$E190,-VLOOKUP($C190,Input!$A$8:$HV$39,MATCH(NO$21,Input!$A$6:$HV$6,0),FALSE)/$G190*$F190,0))*$D190*$G$4/100</f>
        <v>0</v>
      </c>
      <c r="NP190" s="1">
        <f>IF($E190+$I190+$D$7&lt;=NP$22,0,IF(NP$22-$D$7&gt;=$E190,-VLOOKUP($C190,Input!$A$8:$HV$39,MATCH(NP$21,Input!$A$6:$HV$6,0),FALSE)/$G190*$F190,0))*$D190*$G$4/100</f>
        <v>0</v>
      </c>
      <c r="NQ190" s="1">
        <f>IF($E190+$I190+$D$7&lt;=NQ$22,0,IF(NQ$22-$D$7&gt;=$E190,-VLOOKUP($C190,Input!$A$8:$HV$39,MATCH(NQ$21,Input!$A$6:$HV$6,0),FALSE)/$G190*$F190,0))*$D190*$G$4/100</f>
        <v>0</v>
      </c>
      <c r="NR190" s="1">
        <f>IF($E190+$I190+$D$7&lt;=NR$22,0,IF(NR$22-$D$7&gt;=$E190,-VLOOKUP($C190,Input!$A$8:$HV$39,MATCH(NR$21,Input!$A$6:$HV$6,0),FALSE)/$G190*$F190,0))*$D190*$G$4/100</f>
        <v>0</v>
      </c>
      <c r="NS190" s="1">
        <f>IF($E190+$I190+$D$7&lt;=NS$22,0,IF(NS$22-$D$7&gt;=$E190,-VLOOKUP($C190,Input!$A$8:$HV$39,MATCH(NS$21,Input!$A$6:$HV$6,0),FALSE)/$G190*$F190,0))*$D190*$G$4/100</f>
        <v>0</v>
      </c>
      <c r="NT190" s="1">
        <f>IF($E190+$I190+$D$7&lt;=NT$22,0,IF(NT$22-$D$7&gt;=$E190,-VLOOKUP($C190,Input!$A$8:$HV$39,MATCH(NT$21,Input!$A$6:$HV$6,0),FALSE)/$G190*$F190,0))*$D190*$G$4/100</f>
        <v>0</v>
      </c>
      <c r="NU190" s="1">
        <f>IF($E190+$I190+$D$7&lt;=NU$22,0,IF(NU$22-$D$7&gt;=$E190,-VLOOKUP($C190,Input!$A$8:$HV$39,MATCH(NU$21,Input!$A$6:$HV$6,0),FALSE)/$G190*$F190,0))*$D190*$G$4/100</f>
        <v>0</v>
      </c>
      <c r="NV190" s="1">
        <f>IF($E190+$I190+$D$7&lt;=NV$22,0,IF(NV$22-$D$7&gt;=$E190,-VLOOKUP($C190,Input!$A$8:$HV$39,MATCH(NV$21,Input!$A$6:$HV$6,0),FALSE)/$G190*$F190,0))*$D190*$G$4/100</f>
        <v>0</v>
      </c>
      <c r="NW190" s="1">
        <f>IF($E190+$I190+$D$7&lt;=NW$22,0,IF(NW$22-$D$7&gt;=$E190,-VLOOKUP($C190,Input!$A$8:$HV$39,MATCH(NW$21,Input!$A$6:$HV$6,0),FALSE)/$G190*$F190,0))*$D190*$G$4/100</f>
        <v>0</v>
      </c>
      <c r="NX190" s="1">
        <f>IF($E190+$I190+$D$7&lt;=NX$22,0,IF(NX$22-$D$7&gt;=$E190,-VLOOKUP($C190,Input!$A$8:$HV$39,MATCH(NX$21,Input!$A$6:$HV$6,0),FALSE)/$G190*$F190,0))*$D190*$G$4/100</f>
        <v>0</v>
      </c>
      <c r="NY190" s="1">
        <f>IF($E190+$I190+$D$7&lt;=NY$22,0,IF(NY$22-$D$7&gt;=$E190,-VLOOKUP($C190,Input!$A$8:$HV$39,MATCH(NY$21,Input!$A$6:$HV$6,0),FALSE)/$G190*$F190,0))*$D190*$G$4/100</f>
        <v>0</v>
      </c>
      <c r="NZ190" s="1">
        <f>IF($E190+$I190+$D$7&lt;=NZ$22,0,IF(NZ$22-$D$7&gt;=$E190,-VLOOKUP($C190,Input!$A$8:$HV$39,MATCH(NZ$21,Input!$A$6:$HV$6,0),FALSE)/$G190*$F190,0))*$D190*$G$4/100</f>
        <v>0</v>
      </c>
      <c r="OA190" s="1">
        <f>IF($E190+$I190+$D$7&lt;=OA$22,0,IF(OA$22-$D$7&gt;=$E190,-VLOOKUP($C190,Input!$A$8:$HV$39,MATCH(OA$21,Input!$A$6:$HV$6,0),FALSE)/$G190*$F190,0))*$D190*$G$4/100</f>
        <v>0</v>
      </c>
      <c r="OB190" s="1">
        <f>IF($E190+$I190+$D$7&lt;=OB$22,0,IF(OB$22-$D$7&gt;=$E190,-VLOOKUP($C190,Input!$A$8:$HV$39,MATCH(OB$21,Input!$A$6:$HV$6,0),FALSE)/$G190*$F190,0))*$D190*$G$4/100</f>
        <v>0</v>
      </c>
      <c r="OC190" s="1">
        <f>IF($E190+$I190+$D$7&lt;=OC$22,0,IF(OC$22-$D$7&gt;=$E190,-VLOOKUP($C190,Input!$A$8:$HV$39,MATCH(OC$21,Input!$A$6:$HV$6,0),FALSE)/$G190*$F190,0))*$D190*$G$4/100</f>
        <v>0</v>
      </c>
      <c r="OD190" s="1">
        <f>IF($E190+$I190+$D$7&lt;=OD$22,0,IF(OD$22-$D$7&gt;=$E190,-VLOOKUP($C190,Input!$A$8:$HV$39,MATCH(OD$21,Input!$A$6:$HV$6,0),FALSE)/$G190*$F190,0))*$D190*$G$4/100</f>
        <v>0</v>
      </c>
      <c r="OE190" s="1">
        <f>IF($E190+$I190+$D$7&lt;=OE$22,0,IF(OE$22-$D$7&gt;=$E190,-VLOOKUP($C190,Input!$A$8:$HV$39,MATCH(OE$21,Input!$A$6:$HV$6,0),FALSE)/$G190*$F190,0))*$D190*$G$4/100</f>
        <v>0</v>
      </c>
      <c r="OF190" s="1">
        <f>IF($E190+$I190+$D$7&lt;=OF$22,0,IF(OF$22-$D$7&gt;=$E190,-VLOOKUP($C190,Input!$A$8:$HV$39,MATCH(OF$21,Input!$A$6:$HV$6,0),FALSE)/$G190*$F190,0))*$D190*$G$4/100</f>
        <v>0</v>
      </c>
      <c r="OG190" s="1">
        <f>IF($E190+$I190+$D$7&lt;=OG$22,0,IF(OG$22-$D$7&gt;=$E190,-VLOOKUP($C190,Input!$A$8:$HV$39,MATCH(OG$21,Input!$A$6:$HV$6,0),FALSE)/$G190*$F190,0))*$D190*$G$4/100</f>
        <v>0</v>
      </c>
      <c r="OH190" s="1">
        <f>IF($E190+$I190+$D$7&lt;=OH$22,0,IF(OH$22-$D$7&gt;=$E190,-VLOOKUP($C190,Input!$A$8:$HV$39,MATCH(OH$21,Input!$A$6:$HV$6,0),FALSE)/$G190*$F190,0))*$D190*$G$4/100</f>
        <v>0</v>
      </c>
      <c r="OI190" s="1">
        <f>IF($E190+$I190+$D$7&lt;=OI$22,0,IF(OI$22-$D$7&gt;=$E190,-VLOOKUP($C190,Input!$A$8:$HV$39,MATCH(OI$21,Input!$A$6:$HV$6,0),FALSE)/$G190*$F190,0))*$D190*$G$4/100</f>
        <v>0</v>
      </c>
      <c r="OK190" t="str">
        <f>VLOOKUP($C190,Input!$A$8:$HW$39,MATCH(OK$21,Input!$A$6:$HW$6,0),FALSE)</f>
        <v>NA</v>
      </c>
      <c r="OL190" s="1">
        <f>IF($E190+$I190+$D$7&lt;=OL$22,0,IF(OL$22-$D$7&gt;=$E190,IF(COUNTIF($KZ190:LP190,"&gt;0")&gt;0,VLOOKUP($C190,Input!$A$8:$HV$21,MATCH($OK$21+COUNTIF($KZ190:LP190,"&gt;0"),Input!$A$6:$HV$6,0),FALSE),0),0))*$D190</f>
        <v>0</v>
      </c>
      <c r="OM190" s="1">
        <f>IF($E190+$I190+$D$7&lt;=OM$22,0,IF(OM$22-$D$7&gt;=$E190,IF(COUNTIF($KZ190:LQ190,"&gt;0")&gt;0,VLOOKUP($C190,Input!$A$8:$HV$21,MATCH($OK$21+COUNTIF($KZ190:LQ190,"&gt;0"),Input!$A$6:$HV$6,0),FALSE),0),0))*$D190</f>
        <v>0</v>
      </c>
      <c r="ON190" s="1">
        <f>IF($E190+$I190+$D$7&lt;=ON$22,0,IF(ON$22-$D$7&gt;=$E190,IF(COUNTIF($KZ190:LR190,"&gt;0")&gt;0,VLOOKUP($C190,Input!$A$8:$HV$21,MATCH($OK$21+COUNTIF($KZ190:LR190,"&gt;0"),Input!$A$6:$HV$6,0),FALSE),0),0))*$D190</f>
        <v>0</v>
      </c>
      <c r="OO190" s="1">
        <f>IF($E190+$I190+$D$7&lt;=OO$22,0,IF(OO$22-$D$7&gt;=$E190,IF(COUNTIF($KZ190:LS190,"&gt;0")&gt;0,VLOOKUP($C190,Input!$A$8:$HV$21,MATCH($OK$21+COUNTIF($KZ190:LS190,"&gt;0"),Input!$A$6:$HV$6,0),FALSE),0),0))*$D190</f>
        <v>0</v>
      </c>
      <c r="OP190" s="1">
        <f>IF($E190+$I190+$D$7&lt;=OP$22,0,IF(OP$22-$D$7&gt;=$E190,IF(COUNTIF($KZ190:LT190,"&gt;0")&gt;0,VLOOKUP($C190,Input!$A$8:$HV$21,MATCH($OK$21+COUNTIF($KZ190:LT190,"&gt;0"),Input!$A$6:$HV$6,0),FALSE),0),0))*$D190</f>
        <v>0</v>
      </c>
      <c r="OQ190" s="1">
        <f>IF($E190+$I190+$D$7&lt;=OQ$22,0,IF(OQ$22-$D$7&gt;=$E190,IF(COUNTIF($KZ190:LU190,"&gt;0")&gt;0,VLOOKUP($C190,Input!$A$8:$HV$21,MATCH($OK$21+COUNTIF($KZ190:LU190,"&gt;0"),Input!$A$6:$HV$6,0),FALSE),0),0))*$D190</f>
        <v>0</v>
      </c>
      <c r="OR190" s="1">
        <f>IF($E190+$I190+$D$7&lt;=OR$22,0,IF(OR$22-$D$7&gt;=$E190,IF(COUNTIF($KZ190:LV190,"&gt;0")&gt;0,VLOOKUP($C190,Input!$A$8:$HV$21,MATCH($OK$21+COUNTIF($KZ190:LV190,"&gt;0"),Input!$A$6:$HV$6,0),FALSE),0),0))*$D190</f>
        <v>0</v>
      </c>
      <c r="OS190" s="1">
        <f>IF($E190+$I190+$D$7&lt;=OS$22,0,IF(OS$22-$D$7&gt;=$E190,IF(COUNTIF($KZ190:LW190,"&gt;0")&gt;0,VLOOKUP($C190,Input!$A$8:$HV$21,MATCH($OK$21+COUNTIF($KZ190:LW190,"&gt;0"),Input!$A$6:$HV$6,0),FALSE),0),0))*$D190</f>
        <v>0</v>
      </c>
      <c r="OT190" s="1">
        <f>IF($E190+$I190+$D$7&lt;=OT$22,0,IF(OT$22-$D$7&gt;=$E190,IF(COUNTIF($KZ190:LX190,"&gt;0")&gt;0,VLOOKUP($C190,Input!$A$8:$HV$21,MATCH($OK$21+COUNTIF($KZ190:LX190,"&gt;0"),Input!$A$6:$HV$6,0),FALSE),0),0))*$D190</f>
        <v>0</v>
      </c>
      <c r="OU190" s="1">
        <f>IF($E190+$I190+$D$7&lt;=OU$22,0,IF(OU$22-$D$7&gt;=$E190,IF(COUNTIF($KZ190:LY190,"&gt;0")&gt;0,VLOOKUP($C190,Input!$A$8:$HV$21,MATCH($OK$21+COUNTIF($KZ190:LY190,"&gt;0"),Input!$A$6:$HV$6,0),FALSE),0),0))*$D190</f>
        <v>0</v>
      </c>
      <c r="OV190" s="1">
        <f>IF($E190+$I190+$D$7&lt;=OV$22,0,IF(OV$22-$D$7&gt;=$E190,IF(COUNTIF($KZ190:LZ190,"&gt;0")&gt;0,VLOOKUP($C190,Input!$A$8:$HV$21,MATCH($OK$21+COUNTIF($KZ190:LZ190,"&gt;0"),Input!$A$6:$HV$6,0),FALSE),0),0))*$D190</f>
        <v>0</v>
      </c>
      <c r="OW190" s="1">
        <f>IF($E190+$I190+$D$7&lt;=OW$22,0,IF(OW$22-$D$7&gt;=$E190,IF(COUNTIF($KZ190:MA190,"&gt;0")&gt;0,VLOOKUP($C190,Input!$A$8:$HV$21,MATCH($OK$21+COUNTIF($KZ190:MA190,"&gt;0"),Input!$A$6:$HV$6,0),FALSE),0),0))*$D190</f>
        <v>0</v>
      </c>
      <c r="OX190" s="1">
        <f>IF($E190+$I190+$D$7&lt;=OX$22,0,IF(OX$22-$D$7&gt;=$E190,IF(COUNTIF($KZ190:MB190,"&gt;0")&gt;0,VLOOKUP($C190,Input!$A$8:$HV$21,MATCH($OK$21+COUNTIF($KZ190:MB190,"&gt;0"),Input!$A$6:$HV$6,0),FALSE),0),0))*$D190</f>
        <v>0</v>
      </c>
      <c r="OY190" s="1">
        <f>IF($E190+$I190+$D$7&lt;=OY$22,0,IF(OY$22-$D$7&gt;=$E190,IF(COUNTIF($KZ190:MC190,"&gt;0")&gt;0,VLOOKUP($C190,Input!$A$8:$HV$21,MATCH($OK$21+COUNTIF($KZ190:MC190,"&gt;0"),Input!$A$6:$HV$6,0),FALSE),0),0))*$D190</f>
        <v>0</v>
      </c>
      <c r="OZ190" s="1">
        <f>IF($E190+$I190+$D$7&lt;=OZ$22,0,IF(OZ$22-$D$7&gt;=$E190,IF(COUNTIF($KZ190:MD190,"&gt;0")&gt;0,VLOOKUP($C190,Input!$A$8:$HV$21,MATCH($OK$21+COUNTIF($KZ190:MD190,"&gt;0"),Input!$A$6:$HV$6,0),FALSE),0),0))*$D190</f>
        <v>0</v>
      </c>
      <c r="PA190" s="1">
        <f>IF($E190+$I190+$D$7&lt;=PA$22,0,IF(PA$22-$D$7&gt;=$E190,IF(COUNTIF($KZ190:ME190,"&gt;0")&gt;0,VLOOKUP($C190,Input!$A$8:$HV$21,MATCH($OK$21+COUNTIF($KZ190:ME190,"&gt;0"),Input!$A$6:$HV$6,0),FALSE),0),0))*$D190</f>
        <v>0</v>
      </c>
      <c r="PB190" s="1">
        <f>IF($E190+$I190+$D$7&lt;=PB$22,0,IF(PB$22-$D$7&gt;=$E190,IF(COUNTIF($KZ190:MF190,"&gt;0")&gt;0,VLOOKUP($C190,Input!$A$8:$HV$21,MATCH($OK$21+COUNTIF($KZ190:MF190,"&gt;0"),Input!$A$6:$HV$6,0),FALSE),0),0))*$D190</f>
        <v>0</v>
      </c>
      <c r="PC190" s="1">
        <f>IF($E190+$I190+$D$7&lt;=PC$22,0,IF(PC$22-$D$7&gt;=$E190,IF(COUNTIF($KZ190:MG190,"&gt;0")&gt;0,VLOOKUP($C190,Input!$A$8:$HV$21,MATCH($OK$21+COUNTIF($KZ190:MG190,"&gt;0"),Input!$A$6:$HV$6,0),FALSE),0),0))*$D190</f>
        <v>0</v>
      </c>
      <c r="PD190" s="1">
        <f>IF($E190+$I190+$D$7&lt;=PD$22,0,IF(PD$22-$D$7&gt;=$E190,IF(COUNTIF($KZ190:MH190,"&gt;0")&gt;0,VLOOKUP($C190,Input!$A$8:$HV$21,MATCH($OK$21+COUNTIF($KZ190:MH190,"&gt;0"),Input!$A$6:$HV$6,0),FALSE),0),0))*$D190</f>
        <v>0</v>
      </c>
      <c r="PE190" s="1">
        <f>IF($E190+$I190+$D$7&lt;=PE$22,0,IF(PE$22-$D$7&gt;=$E190,IF(COUNTIF($KZ190:MI190,"&gt;0")&gt;0,VLOOKUP($C190,Input!$A$8:$HV$21,MATCH($OK$21+COUNTIF($KZ190:MI190,"&gt;0"),Input!$A$6:$HV$6,0),FALSE),0),0))*$D190</f>
        <v>0</v>
      </c>
      <c r="PF190" s="1">
        <f>IF($E190+$I190+$D$7&lt;=PF$22,0,IF(PF$22-$D$7&gt;=$E190,IF(COUNTIF($KZ190:MJ190,"&gt;0")&gt;0,VLOOKUP($C190,Input!$A$8:$HV$21,MATCH($OK$21+COUNTIF($KZ190:MJ190,"&gt;0"),Input!$A$6:$HV$6,0),FALSE),0),0))*$D190</f>
        <v>0</v>
      </c>
      <c r="PG190" s="1">
        <f>IF($E190+$I190+$D$7&lt;=PG$22,0,IF(PG$22-$D$7&gt;=$E190,IF(COUNTIF($KZ190:MK190,"&gt;0")&gt;0,VLOOKUP($C190,Input!$A$8:$HV$21,MATCH($OK$21+COUNTIF($KZ190:MK190,"&gt;0"),Input!$A$6:$HV$6,0),FALSE),0),0))*$D190</f>
        <v>0</v>
      </c>
      <c r="PH190" s="1">
        <f>IF($E190+$I190+$D$7&lt;=PH$22,0,IF(PH$22-$D$7&gt;=$E190,IF(COUNTIF($KZ190:ML190,"&gt;0")&gt;0,VLOOKUP($C190,Input!$A$8:$HV$21,MATCH($OK$21+COUNTIF($KZ190:ML190,"&gt;0"),Input!$A$6:$HV$6,0),FALSE),0),0))*$D190</f>
        <v>0</v>
      </c>
      <c r="PI190" s="1">
        <f>IF($E190+$I190+$D$7&lt;=PI$22,0,IF(PI$22-$D$7&gt;=$E190,IF(COUNTIF($KZ190:MM190,"&gt;0")&gt;0,VLOOKUP($C190,Input!$A$8:$HV$21,MATCH($OK$21+COUNTIF($KZ190:MM190,"&gt;0"),Input!$A$6:$HV$6,0),FALSE),0),0))*$D190</f>
        <v>0</v>
      </c>
      <c r="PJ190" s="1">
        <f>IF($E190+$I190+$D$7&lt;=PJ$22,0,IF(PJ$22-$D$7&gt;=$E190,IF(COUNTIF($KZ190:MN190,"&gt;0")&gt;0,VLOOKUP($C190,Input!$A$8:$HV$21,MATCH($OK$21+COUNTIF($KZ190:MN190,"&gt;0"),Input!$A$6:$HV$6,0),FALSE),0),0))*$D190</f>
        <v>0</v>
      </c>
      <c r="PK190" s="1">
        <f>IF($E190+$I190+$D$7&lt;=PK$22,0,IF(PK$22-$D$7&gt;=$E190,IF(COUNTIF($KZ190:MO190,"&gt;0")&gt;0,VLOOKUP($C190,Input!$A$8:$HV$21,MATCH($OK$21+COUNTIF($KZ190:MO190,"&gt;0"),Input!$A$6:$HV$6,0),FALSE),0),0))*$D190</f>
        <v>0</v>
      </c>
      <c r="PL190" s="1">
        <f>IF($E190+$I190+$D$7&lt;=PL$22,0,IF(PL$22-$D$7&gt;=$E190,IF(COUNTIF($KZ190:MP190,"&gt;0")&gt;0,VLOOKUP($C190,Input!$A$8:$HV$21,MATCH($OK$21+COUNTIF($KZ190:MP190,"&gt;0"),Input!$A$6:$HV$6,0),FALSE),0),0))*$D190</f>
        <v>0</v>
      </c>
      <c r="PM190" s="1">
        <f>IF($E190+$I190+$D$7&lt;=PM$22,0,IF(PM$22-$D$7&gt;=$E190,IF(COUNTIF($KZ190:MQ190,"&gt;0")&gt;0,VLOOKUP($C190,Input!$A$8:$HV$21,MATCH($OK$21+COUNTIF($KZ190:MQ190,"&gt;0"),Input!$A$6:$HV$6,0),FALSE),0),0))*$D190</f>
        <v>0</v>
      </c>
      <c r="PN190" s="1">
        <f>IF($E190+$I190+$D$7&lt;=PN$22,0,IF(PN$22-$D$7&gt;=$E190,IF(COUNTIF($KZ190:MR190,"&gt;0")&gt;0,VLOOKUP($C190,Input!$A$8:$HV$21,MATCH($OK$21+COUNTIF($KZ190:MR190,"&gt;0"),Input!$A$6:$HV$6,0),FALSE),0),0))*$D190</f>
        <v>0</v>
      </c>
      <c r="PO190" s="1">
        <f>IF($E190+$I190+$D$7&lt;=PO$22,0,IF(PO$22-$D$7&gt;=$E190,IF(COUNTIF($KZ190:MS190,"&gt;0")&gt;0,VLOOKUP($C190,Input!$A$8:$HV$21,MATCH($OK$21+COUNTIF($KZ190:MS190,"&gt;0"),Input!$A$6:$HV$6,0),FALSE),0),0))*$D190</f>
        <v>0</v>
      </c>
      <c r="PP190" s="1">
        <f>IF($E190+$I190+$D$7&lt;=PP$22,0,IF(PP$22-$D$7&gt;=$E190,IF(COUNTIF($KZ190:MT190,"&gt;0")&gt;0,VLOOKUP($C190,Input!$A$8:$HV$21,MATCH($OK$21+COUNTIF($KZ190:MT190,"&gt;0"),Input!$A$6:$HV$6,0),FALSE),0),0))*$D190</f>
        <v>0</v>
      </c>
      <c r="PQ190" s="1">
        <f>IF($E190+$I190+$D$7&lt;=PQ$22,0,IF(PQ$22-$D$7&gt;=$E190,IF(COUNTIF($KZ190:MU190,"&gt;0")&gt;0,VLOOKUP($C190,Input!$A$8:$HV$21,MATCH($OK$21+COUNTIF($KZ190:MU190,"&gt;0"),Input!$A$6:$HV$6,0),FALSE),0),0))*$D190</f>
        <v>0</v>
      </c>
      <c r="PR190" s="1">
        <f>IF($E190+$I190+$D$7&lt;=PR$22,0,IF(PR$22-$D$7&gt;=$E190,IF(COUNTIF($KZ190:MV190,"&gt;0")&gt;0,VLOOKUP($C190,Input!$A$8:$HV$21,MATCH($OK$21+COUNTIF($KZ190:MV190,"&gt;0"),Input!$A$6:$HV$6,0),FALSE),0),0))*$D190</f>
        <v>0</v>
      </c>
      <c r="PS190" s="1">
        <f>IF($E190+$I190+$D$7&lt;=PS$22,0,IF(PS$22-$D$7&gt;=$E190,IF(COUNTIF($KZ190:MW190,"&gt;0")&gt;0,VLOOKUP($C190,Input!$A$8:$HV$21,MATCH($OK$21+COUNTIF($KZ190:MW190,"&gt;0"),Input!$A$6:$HV$6,0),FALSE),0),0))*$D190</f>
        <v>0</v>
      </c>
      <c r="PT190" s="1">
        <f>IF($E190+$I190+$D$7&lt;=PT$22,0,IF(PT$22-$D$7&gt;=$E190,IF(COUNTIF($KZ190:MX190,"&gt;0")&gt;0,VLOOKUP($C190,Input!$A$8:$HV$21,MATCH($OK$21+COUNTIF($KZ190:MX190,"&gt;0"),Input!$A$6:$HV$6,0),FALSE),0),0))*$D190</f>
        <v>0</v>
      </c>
      <c r="PV190" s="1" t="str">
        <f t="shared" si="1066"/>
        <v>2039 MY 40' CNG w Midlife Rebuild {0 Buses}</v>
      </c>
      <c r="PW190" s="1">
        <f t="shared" si="1067"/>
        <v>0</v>
      </c>
      <c r="PX190" s="1">
        <f t="shared" si="1068"/>
        <v>0</v>
      </c>
      <c r="PY190" s="1">
        <f t="shared" si="1069"/>
        <v>0</v>
      </c>
      <c r="PZ190" s="1">
        <f t="shared" si="1070"/>
        <v>0</v>
      </c>
      <c r="QA190" s="1">
        <f t="shared" si="1071"/>
        <v>0</v>
      </c>
      <c r="QB190" s="1">
        <f t="shared" si="1072"/>
        <v>0</v>
      </c>
      <c r="QC190" s="1">
        <f t="shared" si="1073"/>
        <v>0</v>
      </c>
      <c r="QD190" s="1">
        <f t="shared" si="1074"/>
        <v>0</v>
      </c>
      <c r="QE190" s="1">
        <f t="shared" si="1075"/>
        <v>0</v>
      </c>
      <c r="QF190" s="1">
        <f t="shared" si="1076"/>
        <v>0</v>
      </c>
      <c r="QG190" s="1">
        <f t="shared" si="1077"/>
        <v>0</v>
      </c>
      <c r="QH190" s="1">
        <f t="shared" si="1078"/>
        <v>0</v>
      </c>
      <c r="QI190" s="1">
        <f t="shared" si="1079"/>
        <v>0</v>
      </c>
      <c r="QJ190" s="1">
        <f t="shared" si="1080"/>
        <v>0</v>
      </c>
      <c r="QK190" s="1">
        <f t="shared" si="1081"/>
        <v>0</v>
      </c>
      <c r="QL190" s="1">
        <f t="shared" si="1082"/>
        <v>0</v>
      </c>
      <c r="QM190" s="1">
        <f t="shared" si="1083"/>
        <v>0</v>
      </c>
      <c r="QN190" s="1">
        <f t="shared" si="1084"/>
        <v>0</v>
      </c>
      <c r="QO190" s="1">
        <f t="shared" si="1085"/>
        <v>0</v>
      </c>
      <c r="QP190" s="1">
        <f t="shared" si="1086"/>
        <v>0</v>
      </c>
      <c r="QQ190" s="1">
        <f t="shared" si="1087"/>
        <v>0</v>
      </c>
      <c r="QR190" s="1">
        <f t="shared" si="1088"/>
        <v>0</v>
      </c>
      <c r="QS190" s="1">
        <f t="shared" si="1089"/>
        <v>0</v>
      </c>
      <c r="QT190" s="1">
        <f t="shared" si="1090"/>
        <v>0</v>
      </c>
      <c r="QU190" s="1">
        <f t="shared" si="1091"/>
        <v>0</v>
      </c>
      <c r="QV190" s="1">
        <f t="shared" si="1092"/>
        <v>0</v>
      </c>
      <c r="QW190" s="1">
        <f t="shared" si="1093"/>
        <v>0</v>
      </c>
      <c r="QX190" s="1">
        <f t="shared" si="1094"/>
        <v>0</v>
      </c>
      <c r="QY190" s="1">
        <f t="shared" si="1095"/>
        <v>0</v>
      </c>
      <c r="QZ190" s="1">
        <f t="shared" si="1096"/>
        <v>0</v>
      </c>
      <c r="RA190" s="1">
        <f t="shared" si="1097"/>
        <v>0</v>
      </c>
      <c r="RB190" s="1">
        <f t="shared" si="1098"/>
        <v>0</v>
      </c>
      <c r="RC190" s="1">
        <f t="shared" si="1099"/>
        <v>0</v>
      </c>
      <c r="RD190" s="1">
        <f t="shared" si="1100"/>
        <v>0</v>
      </c>
      <c r="RE190" s="1">
        <f t="shared" si="1101"/>
        <v>0</v>
      </c>
      <c r="RF190" s="1">
        <f t="shared" si="1102"/>
        <v>0</v>
      </c>
      <c r="RG190" s="1">
        <f t="shared" si="1103"/>
        <v>0</v>
      </c>
      <c r="RH190" s="72"/>
      <c r="RI190" s="91"/>
    </row>
    <row r="191" spans="1:477" hidden="1" outlineLevel="1" x14ac:dyDescent="0.25">
      <c r="A191" s="89"/>
      <c r="B191" s="143"/>
      <c r="C191" s="111" t="str">
        <f t="shared" si="1064"/>
        <v>40' CNG w Midlife Rebuild</v>
      </c>
      <c r="D191" s="108">
        <f t="shared" si="1065"/>
        <v>0</v>
      </c>
      <c r="E191" s="110">
        <f t="shared" si="1026"/>
        <v>2040</v>
      </c>
      <c r="F191" s="68">
        <f t="shared" si="870"/>
        <v>40000</v>
      </c>
      <c r="G191" s="69">
        <f>VLOOKUP($C191,Input!$A$8:$HV$39,MATCH(G$21,Input!$A$6:$HV$6,0),FALSE)</f>
        <v>2.91</v>
      </c>
      <c r="H191" s="123">
        <f>VLOOKUP($C191,Input!$A$8:$HV$39,MATCH(H$21,Input!$A$6:$HV$6,0),FALSE)</f>
        <v>0</v>
      </c>
      <c r="I191" s="70">
        <f>VLOOKUP($C191,Input!$A$8:$HV$39,MATCH(I$21,Input!$A$6:$HV$6,0),FALSE)</f>
        <v>14</v>
      </c>
      <c r="J191" s="1">
        <f>+IF($E191=J$22,VLOOKUP($C191,Input!$A$8:$AN$39,MATCH(J$21,Input!$A$6:$AN$6,0),FALSE)+$H191,0)*$D191</f>
        <v>0</v>
      </c>
      <c r="K191" s="1">
        <f>+IF($E191=K$22,VLOOKUP($C191,Input!$A$8:$AN$39,MATCH(K$21,Input!$A$6:$AN$6,0),FALSE)+$H191,0)*$D191</f>
        <v>0</v>
      </c>
      <c r="L191" s="1">
        <f>+IF($E191=L$22,VLOOKUP($C191,Input!$A$8:$AN$39,MATCH(L$21,Input!$A$6:$AN$6,0),FALSE)+$H191,0)*$D191</f>
        <v>0</v>
      </c>
      <c r="M191" s="1">
        <f>+IF($E191=M$22,VLOOKUP($C191,Input!$A$8:$AN$39,MATCH(M$21,Input!$A$6:$AN$6,0),FALSE)+$H191,0)*$D191</f>
        <v>0</v>
      </c>
      <c r="N191" s="1">
        <f>+IF($E191=N$22,VLOOKUP($C191,Input!$A$8:$AN$39,MATCH(N$21,Input!$A$6:$AN$6,0),FALSE)+$H191,0)*$D191</f>
        <v>0</v>
      </c>
      <c r="O191" s="1">
        <f>+IF($E191=O$22,VLOOKUP($C191,Input!$A$8:$AN$39,MATCH(O$21,Input!$A$6:$AN$6,0),FALSE)+$H191,0)*$D191</f>
        <v>0</v>
      </c>
      <c r="P191" s="1">
        <f>+IF($E191=P$22,VLOOKUP($C191,Input!$A$8:$AN$39,MATCH(P$21,Input!$A$6:$AN$6,0),FALSE)+$H191,0)*$D191</f>
        <v>0</v>
      </c>
      <c r="Q191" s="1">
        <f>+IF($E191=Q$22,VLOOKUP($C191,Input!$A$8:$AN$39,MATCH(Q$21,Input!$A$6:$AN$6,0),FALSE)+$H191,0)*$D191</f>
        <v>0</v>
      </c>
      <c r="R191" s="1">
        <f>+IF($E191=R$22,VLOOKUP($C191,Input!$A$8:$AN$39,MATCH(R$21,Input!$A$6:$AN$6,0),FALSE)+$H191,0)*$D191</f>
        <v>0</v>
      </c>
      <c r="S191" s="1">
        <f>+IF($E191=S$22,VLOOKUP($C191,Input!$A$8:$AN$39,MATCH(S$21,Input!$A$6:$AN$6,0),FALSE)+$H191,0)*$D191</f>
        <v>0</v>
      </c>
      <c r="T191" s="1">
        <f>+IF($E191=T$22,VLOOKUP($C191,Input!$A$8:$AN$39,MATCH(T$21,Input!$A$6:$AN$6,0),FALSE)+$H191,0)*$D191</f>
        <v>0</v>
      </c>
      <c r="U191" s="1">
        <f>+IF($E191=U$22,VLOOKUP($C191,Input!$A$8:$AN$39,MATCH(U$21,Input!$A$6:$AN$6,0),FALSE)+$H191,0)*$D191</f>
        <v>0</v>
      </c>
      <c r="V191" s="1">
        <f>+IF($E191=V$22,VLOOKUP($C191,Input!$A$8:$AN$39,MATCH(V$21,Input!$A$6:$AN$6,0),FALSE)+$H191,0)*$D191</f>
        <v>0</v>
      </c>
      <c r="W191" s="1">
        <f>+IF($E191=W$22,VLOOKUP($C191,Input!$A$8:$AN$39,MATCH(W$21,Input!$A$6:$AN$6,0),FALSE)+$H191,0)*$D191</f>
        <v>0</v>
      </c>
      <c r="X191" s="1">
        <f>+IF($E191=X$22,VLOOKUP($C191,Input!$A$8:$AN$39,MATCH(X$21,Input!$A$6:$AN$6,0),FALSE)+$H191,0)*$D191</f>
        <v>0</v>
      </c>
      <c r="Y191" s="1">
        <f>+IF($E191=Y$22,VLOOKUP($C191,Input!$A$8:$AN$39,MATCH(Y$21,Input!$A$6:$AN$6,0),FALSE)+$H191,0)*$D191</f>
        <v>0</v>
      </c>
      <c r="Z191" s="1">
        <f>+IF($E191=Z$22,VLOOKUP($C191,Input!$A$8:$AN$39,MATCH(Z$21,Input!$A$6:$AN$6,0),FALSE)+$H191,0)*$D191</f>
        <v>0</v>
      </c>
      <c r="AA191" s="1">
        <f>+IF($E191=AA$22,VLOOKUP($C191,Input!$A$8:$AN$39,MATCH(AA$21,Input!$A$6:$AN$6,0),FALSE)+$H191,0)*$D191</f>
        <v>0</v>
      </c>
      <c r="AB191" s="1">
        <f>+IF($E191=AB$22,VLOOKUP($C191,Input!$A$8:$AN$39,MATCH(AB$21,Input!$A$6:$AN$6,0),FALSE)+$H191,0)*$D191</f>
        <v>0</v>
      </c>
      <c r="AC191" s="1">
        <f>+IF($E191=AC$22,VLOOKUP($C191,Input!$A$8:$AN$39,MATCH(AC$21,Input!$A$6:$AN$6,0),FALSE)+$H191,0)*$D191</f>
        <v>0</v>
      </c>
      <c r="AD191" s="1">
        <f>+IF($E191=AD$22,VLOOKUP($C191,Input!$A$8:$AN$39,MATCH(AD$21,Input!$A$6:$AN$6,0),FALSE)+$H191,0)*$D191</f>
        <v>0</v>
      </c>
      <c r="AE191" s="1">
        <f>+IF($E191=AE$22,VLOOKUP($C191,Input!$A$8:$AN$39,MATCH(AE$21,Input!$A$6:$AN$6,0),FALSE)+$H191,0)*$D191</f>
        <v>0</v>
      </c>
      <c r="AF191" s="1">
        <f>+IF($E191=AF$22,VLOOKUP($C191,Input!$A$8:$AN$39,MATCH(AF$21,Input!$A$6:$AN$6,0),FALSE)+$H191,0)*$D191</f>
        <v>0</v>
      </c>
      <c r="AG191" s="1">
        <f>+IF($E191=AG$22,VLOOKUP($C191,Input!$A$8:$AN$39,MATCH(AG$21,Input!$A$6:$AN$6,0),FALSE)+$H191,0)*$D191</f>
        <v>0</v>
      </c>
      <c r="AH191" s="1">
        <f>+IF($E191=AH$22,VLOOKUP($C191,Input!$A$8:$AN$39,MATCH(AH$21,Input!$A$6:$AN$6,0),FALSE)+$H191,0)*$D191</f>
        <v>0</v>
      </c>
      <c r="AI191" s="1">
        <f>+IF($E191=AI$22,VLOOKUP($C191,Input!$A$8:$AN$39,MATCH(AI$21,Input!$A$6:$AN$6,0),FALSE)+$H191,0)*$D191</f>
        <v>0</v>
      </c>
      <c r="AJ191" s="1">
        <f>+IF($E191=AJ$22,VLOOKUP($C191,Input!$A$8:$AN$39,MATCH(AJ$21,Input!$A$6:$AN$6,0),FALSE)+$H191,0)*$D191</f>
        <v>0</v>
      </c>
      <c r="AK191" s="1">
        <f>+IF($E191=AK$22,VLOOKUP($C191,Input!$A$8:$AN$39,MATCH(AK$21,Input!$A$6:$AN$6,0),FALSE)+$H191,0)*$D191</f>
        <v>0</v>
      </c>
      <c r="AL191" s="1">
        <f>+IF($E191=AL$22,VLOOKUP($C191,Input!$A$8:$AN$39,MATCH(AL$21,Input!$A$6:$AN$6,0),FALSE)+$H191,0)*$D191</f>
        <v>0</v>
      </c>
      <c r="AM191" s="1">
        <f>+IF($E191=AM$22,VLOOKUP($C191,Input!$A$8:$AN$39,MATCH(AM$21,Input!$A$6:$AN$6,0),FALSE)+$H191,0)*$D191</f>
        <v>0</v>
      </c>
      <c r="AN191" s="1">
        <f>+IF($E191=AN$22,VLOOKUP($C191,Input!$A$8:$AN$39,MATCH(AN$21,Input!$A$6:$AN$6,0),FALSE)+$H191,0)*$D191</f>
        <v>0</v>
      </c>
      <c r="AO191" s="1">
        <f>+IF($E191=AO$22,VLOOKUP($C191,Input!$A$8:$AN$39,MATCH(AO$21,Input!$A$6:$AN$6,0),FALSE)+$H191,0)*$D191</f>
        <v>0</v>
      </c>
      <c r="AP191" s="1">
        <f>+IF($E191=AP$22,VLOOKUP($C191,Input!$A$8:$AN$39,MATCH(AP$21,Input!$A$6:$AN$6,0),FALSE)+$H191,0)*$D191</f>
        <v>0</v>
      </c>
      <c r="AQ191" s="1">
        <f>+IF($E191=AQ$22,VLOOKUP($C191,Input!$A$8:$AN$39,MATCH(AQ$21,Input!$A$6:$AN$6,0),FALSE)+$H191,0)*$D191</f>
        <v>0</v>
      </c>
      <c r="AR191" s="1">
        <f>+IF($E191=AR$22,VLOOKUP($C191,Input!$A$8:$AN$39,MATCH(AR$21,Input!$A$6:$AN$6,0),FALSE)+$H191,0)*$D191</f>
        <v>0</v>
      </c>
      <c r="AT191" t="str">
        <f>VLOOKUP($C191,Input!$A$8:$HV$39,MATCH(AT$21,Input!$A$6:$HV$6,0),FALSE)</f>
        <v>Parts and administrative cost</v>
      </c>
      <c r="AU191" s="1">
        <f>+IF($E191=AU$22,VLOOKUP($C191,Input!$A$8:$HV$39,MATCH(AU$21,Input!$A$6:$HV$6,0),FALSE),0)*$D191</f>
        <v>0</v>
      </c>
      <c r="AV191" s="1">
        <f>+IF($E191=AV$22,VLOOKUP($C191,Input!$A$8:$HV$39,MATCH(AV$21,Input!$A$6:$HV$6,0),FALSE),0)*$D191</f>
        <v>0</v>
      </c>
      <c r="AW191" s="1">
        <f>+IF($E191=AW$22,VLOOKUP($C191,Input!$A$8:$HV$39,MATCH(AW$21,Input!$A$6:$HV$6,0),FALSE),0)*$D191</f>
        <v>0</v>
      </c>
      <c r="AX191" s="1">
        <f>+IF($E191=AX$22,VLOOKUP($C191,Input!$A$8:$HV$39,MATCH(AX$21,Input!$A$6:$HV$6,0),FALSE),0)*$D191</f>
        <v>0</v>
      </c>
      <c r="AY191" s="1">
        <f>+IF($E191=AY$22,VLOOKUP($C191,Input!$A$8:$HV$39,MATCH(AY$21,Input!$A$6:$HV$6,0),FALSE),0)*$D191</f>
        <v>0</v>
      </c>
      <c r="AZ191" s="1">
        <f>+IF($E191=AZ$22,VLOOKUP($C191,Input!$A$8:$HV$39,MATCH(AZ$21,Input!$A$6:$HV$6,0),FALSE),0)*$D191</f>
        <v>0</v>
      </c>
      <c r="BA191" s="1">
        <f>+IF($E191=BA$22,VLOOKUP($C191,Input!$A$8:$HV$39,MATCH(BA$21,Input!$A$6:$HV$6,0),FALSE),0)*$D191</f>
        <v>0</v>
      </c>
      <c r="BB191" s="1">
        <f>+IF($E191=BB$22,VLOOKUP($C191,Input!$A$8:$HV$39,MATCH(BB$21,Input!$A$6:$HV$6,0),FALSE),0)*$D191</f>
        <v>0</v>
      </c>
      <c r="BC191" s="1">
        <f>+IF($E191=BC$22,VLOOKUP($C191,Input!$A$8:$HV$39,MATCH(BC$21,Input!$A$6:$HV$6,0),FALSE),0)*$D191</f>
        <v>0</v>
      </c>
      <c r="BD191" s="1">
        <f>+IF($E191=BD$22,VLOOKUP($C191,Input!$A$8:$HV$39,MATCH(BD$21,Input!$A$6:$HV$6,0),FALSE),0)*$D191</f>
        <v>0</v>
      </c>
      <c r="BE191" s="1">
        <f>+IF($E191=BE$22,VLOOKUP($C191,Input!$A$8:$HV$39,MATCH(BE$21,Input!$A$6:$HV$6,0),FALSE),0)*$D191</f>
        <v>0</v>
      </c>
      <c r="BF191" s="1">
        <f>+IF($E191=BF$22,VLOOKUP($C191,Input!$A$8:$HV$39,MATCH(BF$21,Input!$A$6:$HV$6,0),FALSE),0)*$D191</f>
        <v>0</v>
      </c>
      <c r="BG191" s="1">
        <f>+IF($E191=BG$22,VLOOKUP($C191,Input!$A$8:$HV$39,MATCH(BG$21,Input!$A$6:$HV$6,0),FALSE),0)*$D191</f>
        <v>0</v>
      </c>
      <c r="BH191" s="1">
        <f>+IF($E191=BH$22,VLOOKUP($C191,Input!$A$8:$HV$39,MATCH(BH$21,Input!$A$6:$HV$6,0),FALSE),0)*$D191</f>
        <v>0</v>
      </c>
      <c r="BI191" s="1">
        <f>+IF($E191=BI$22,VLOOKUP($C191,Input!$A$8:$HV$39,MATCH(BI$21,Input!$A$6:$HV$6,0),FALSE),0)*$D191</f>
        <v>0</v>
      </c>
      <c r="BJ191" s="1">
        <f>+IF($E191=BJ$22,VLOOKUP($C191,Input!$A$8:$HV$39,MATCH(BJ$21,Input!$A$6:$HV$6,0),FALSE),0)*$D191</f>
        <v>0</v>
      </c>
      <c r="BK191" s="1">
        <f>+IF($E191=BK$22,VLOOKUP($C191,Input!$A$8:$HV$39,MATCH(BK$21,Input!$A$6:$HV$6,0),FALSE),0)*$D191</f>
        <v>0</v>
      </c>
      <c r="BL191" s="1">
        <f>+IF($E191=BL$22,VLOOKUP($C191,Input!$A$8:$HV$39,MATCH(BL$21,Input!$A$6:$HV$6,0),FALSE),0)*$D191</f>
        <v>0</v>
      </c>
      <c r="BM191" s="1">
        <f>+IF($E191=BM$22,VLOOKUP($C191,Input!$A$8:$HV$39,MATCH(BM$21,Input!$A$6:$HV$6,0),FALSE),0)*$D191</f>
        <v>0</v>
      </c>
      <c r="BN191" s="1">
        <f>+IF($E191=BN$22,VLOOKUP($C191,Input!$A$8:$HV$39,MATCH(BN$21,Input!$A$6:$HV$6,0),FALSE),0)*$D191</f>
        <v>0</v>
      </c>
      <c r="BO191" s="1">
        <f>+IF($E191=BO$22,VLOOKUP($C191,Input!$A$8:$HV$39,MATCH(BO$21,Input!$A$6:$HV$6,0),FALSE),0)*$D191</f>
        <v>0</v>
      </c>
      <c r="BP191" s="1">
        <f>+IF($E191=BP$22,VLOOKUP($C191,Input!$A$8:$HV$39,MATCH(BP$21,Input!$A$6:$HV$6,0),FALSE),0)*$D191</f>
        <v>0</v>
      </c>
      <c r="BQ191" s="1">
        <f>+IF($E191=BQ$22,VLOOKUP($C191,Input!$A$8:$HV$39,MATCH(BQ$21,Input!$A$6:$HV$6,0),FALSE),0)*$D191</f>
        <v>0</v>
      </c>
      <c r="BR191" s="1">
        <f>+IF($E191=BR$22,VLOOKUP($C191,Input!$A$8:$HV$39,MATCH(BR$21,Input!$A$6:$HV$6,0),FALSE),0)*$D191</f>
        <v>0</v>
      </c>
      <c r="BS191" s="1">
        <f>+IF($E191=BS$22,VLOOKUP($C191,Input!$A$8:$HV$39,MATCH(BS$21,Input!$A$6:$HV$6,0),FALSE),0)*$D191</f>
        <v>0</v>
      </c>
      <c r="BT191" s="1">
        <f>+IF($E191=BT$22,VLOOKUP($C191,Input!$A$8:$HV$39,MATCH(BT$21,Input!$A$6:$HV$6,0),FALSE),0)*$D191</f>
        <v>0</v>
      </c>
      <c r="BU191" s="1">
        <f>+IF($E191=BU$22,VLOOKUP($C191,Input!$A$8:$HV$39,MATCH(BU$21,Input!$A$6:$HV$6,0),FALSE),0)*$D191</f>
        <v>0</v>
      </c>
      <c r="BV191" s="1">
        <f>+IF($E191=BV$22,VLOOKUP($C191,Input!$A$8:$HV$39,MATCH(BV$21,Input!$A$6:$HV$6,0),FALSE),0)*$D191</f>
        <v>0</v>
      </c>
      <c r="BW191" s="1">
        <f>+IF($E191=BW$22,VLOOKUP($C191,Input!$A$8:$HV$39,MATCH(BW$21,Input!$A$6:$HV$6,0),FALSE),0)*$D191</f>
        <v>0</v>
      </c>
      <c r="BX191" s="1">
        <f>+IF($E191=BX$22,VLOOKUP($C191,Input!$A$8:$HV$39,MATCH(BX$21,Input!$A$6:$HV$6,0),FALSE),0)*$D191</f>
        <v>0</v>
      </c>
      <c r="BY191" s="1">
        <f>+IF($E191=BY$22,VLOOKUP($C191,Input!$A$8:$HV$39,MATCH(BY$21,Input!$A$6:$HV$6,0),FALSE),0)*$D191</f>
        <v>0</v>
      </c>
      <c r="BZ191" s="1">
        <f>+IF($E191=BZ$22,VLOOKUP($C191,Input!$A$8:$HV$39,MATCH(BZ$21,Input!$A$6:$HV$6,0),FALSE),0)*$D191</f>
        <v>0</v>
      </c>
      <c r="CA191" s="1">
        <f>+IF($E191=CA$22,VLOOKUP($C191,Input!$A$8:$HV$39,MATCH(CA$21,Input!$A$6:$HV$6,0),FALSE),0)*$D191</f>
        <v>0</v>
      </c>
      <c r="CB191" s="1">
        <f>+IF($E191=CB$22,VLOOKUP($C191,Input!$A$8:$HV$39,MATCH(CB$21,Input!$A$6:$HV$6,0),FALSE),0)*$D191</f>
        <v>0</v>
      </c>
      <c r="CC191" s="1">
        <f>+IF($E191=CC$22,VLOOKUP($C191,Input!$A$8:$HV$39,MATCH(CC$21,Input!$A$6:$HV$6,0),FALSE),0)*$D191</f>
        <v>0</v>
      </c>
      <c r="CE191" t="str">
        <f>VLOOKUP($C191,Input!$A$8:$HV$39,MATCH(CE$21,Input!$A$6:$HV$6,0),FALSE)</f>
        <v>Engine Rebuild @ 7 Yr</v>
      </c>
      <c r="CF191" s="1">
        <f>IF($E191+$I191+$D$7&lt;=CF$22,0,IF(CF$22-$D$7&gt;=$E191,IF(COUNTIF($KZ191:LP191,"&gt;0")&gt;0,VLOOKUP($C191,Input!$A$8:$HV$21,MATCH($CE$21+COUNTIF($KZ191:LP191,"&gt;0"),Input!$A$6:$HV$6,0),FALSE),0),0))*$D191</f>
        <v>0</v>
      </c>
      <c r="CG191" s="1">
        <f>IF($E191+$I191+$D$7&lt;=CG$22,0,IF(CG$22-$D$7&gt;=$E191,IF(COUNTIF($KZ191:LQ191,"&gt;0")&gt;0,VLOOKUP($C191,Input!$A$8:$HV$21,MATCH($CE$21+COUNTIF($KZ191:LQ191,"&gt;0"),Input!$A$6:$HV$6,0),FALSE),0),0))*$D191</f>
        <v>0</v>
      </c>
      <c r="CH191" s="1">
        <f>IF($E191+$I191+$D$7&lt;=CH$22,0,IF(CH$22-$D$7&gt;=$E191,IF(COUNTIF($KZ191:LR191,"&gt;0")&gt;0,VLOOKUP($C191,Input!$A$8:$HV$21,MATCH($CE$21+COUNTIF($KZ191:LR191,"&gt;0"),Input!$A$6:$HV$6,0),FALSE),0),0))*$D191</f>
        <v>0</v>
      </c>
      <c r="CI191" s="1">
        <f>IF($E191+$I191+$D$7&lt;=CI$22,0,IF(CI$22-$D$7&gt;=$E191,IF(COUNTIF($KZ191:LS191,"&gt;0")&gt;0,VLOOKUP($C191,Input!$A$8:$HV$21,MATCH($CE$21+COUNTIF($KZ191:LS191,"&gt;0"),Input!$A$6:$HV$6,0),FALSE),0),0))*$D191</f>
        <v>0</v>
      </c>
      <c r="CJ191" s="1">
        <f>IF($E191+$I191+$D$7&lt;=CJ$22,0,IF(CJ$22-$D$7&gt;=$E191,IF(COUNTIF($KZ191:LT191,"&gt;0")&gt;0,VLOOKUP($C191,Input!$A$8:$HV$21,MATCH($CE$21+COUNTIF($KZ191:LT191,"&gt;0"),Input!$A$6:$HV$6,0),FALSE),0),0))*$D191</f>
        <v>0</v>
      </c>
      <c r="CK191" s="1">
        <f>IF($E191+$I191+$D$7&lt;=CK$22,0,IF(CK$22-$D$7&gt;=$E191,IF(COUNTIF($KZ191:LU191,"&gt;0")&gt;0,VLOOKUP($C191,Input!$A$8:$HV$21,MATCH($CE$21+COUNTIF($KZ191:LU191,"&gt;0"),Input!$A$6:$HV$6,0),FALSE),0),0))*$D191</f>
        <v>0</v>
      </c>
      <c r="CL191" s="1">
        <f>IF($E191+$I191+$D$7&lt;=CL$22,0,IF(CL$22-$D$7&gt;=$E191,IF(COUNTIF($KZ191:LV191,"&gt;0")&gt;0,VLOOKUP($C191,Input!$A$8:$HV$21,MATCH($CE$21+COUNTIF($KZ191:LV191,"&gt;0"),Input!$A$6:$HV$6,0),FALSE),0),0))*$D191</f>
        <v>0</v>
      </c>
      <c r="CM191" s="1">
        <f>IF($E191+$I191+$D$7&lt;=CM$22,0,IF(CM$22-$D$7&gt;=$E191,IF(COUNTIF($KZ191:LW191,"&gt;0")&gt;0,VLOOKUP($C191,Input!$A$8:$HV$21,MATCH($CE$21+COUNTIF($KZ191:LW191,"&gt;0"),Input!$A$6:$HV$6,0),FALSE),0),0))*$D191</f>
        <v>0</v>
      </c>
      <c r="CN191" s="1">
        <f>IF($E191+$I191+$D$7&lt;=CN$22,0,IF(CN$22-$D$7&gt;=$E191,IF(COUNTIF($KZ191:LX191,"&gt;0")&gt;0,VLOOKUP($C191,Input!$A$8:$HV$21,MATCH($CE$21+COUNTIF($KZ191:LX191,"&gt;0"),Input!$A$6:$HV$6,0),FALSE),0),0))*$D191</f>
        <v>0</v>
      </c>
      <c r="CO191" s="1">
        <f>IF($E191+$I191+$D$7&lt;=CO$22,0,IF(CO$22-$D$7&gt;=$E191,IF(COUNTIF($KZ191:LY191,"&gt;0")&gt;0,VLOOKUP($C191,Input!$A$8:$HV$21,MATCH($CE$21+COUNTIF($KZ191:LY191,"&gt;0"),Input!$A$6:$HV$6,0),FALSE),0),0))*$D191</f>
        <v>0</v>
      </c>
      <c r="CP191" s="1">
        <f>IF($E191+$I191+$D$7&lt;=CP$22,0,IF(CP$22-$D$7&gt;=$E191,IF(COUNTIF($KZ191:LZ191,"&gt;0")&gt;0,VLOOKUP($C191,Input!$A$8:$HV$21,MATCH($CE$21+COUNTIF($KZ191:LZ191,"&gt;0"),Input!$A$6:$HV$6,0),FALSE),0),0))*$D191</f>
        <v>0</v>
      </c>
      <c r="CQ191" s="1">
        <f>IF($E191+$I191+$D$7&lt;=CQ$22,0,IF(CQ$22-$D$7&gt;=$E191,IF(COUNTIF($KZ191:MA191,"&gt;0")&gt;0,VLOOKUP($C191,Input!$A$8:$HV$21,MATCH($CE$21+COUNTIF($KZ191:MA191,"&gt;0"),Input!$A$6:$HV$6,0),FALSE),0),0))*$D191</f>
        <v>0</v>
      </c>
      <c r="CR191" s="1">
        <f>IF($E191+$I191+$D$7&lt;=CR$22,0,IF(CR$22-$D$7&gt;=$E191,IF(COUNTIF($KZ191:MB191,"&gt;0")&gt;0,VLOOKUP($C191,Input!$A$8:$HV$21,MATCH($CE$21+COUNTIF($KZ191:MB191,"&gt;0"),Input!$A$6:$HV$6,0),FALSE),0),0))*$D191</f>
        <v>0</v>
      </c>
      <c r="CS191" s="1">
        <f>IF($E191+$I191+$D$7&lt;=CS$22,0,IF(CS$22-$D$7&gt;=$E191,IF(COUNTIF($KZ191:MC191,"&gt;0")&gt;0,VLOOKUP($C191,Input!$A$8:$HV$21,MATCH($CE$21+COUNTIF($KZ191:MC191,"&gt;0"),Input!$A$6:$HV$6,0),FALSE),0),0))*$D191</f>
        <v>0</v>
      </c>
      <c r="CT191" s="1">
        <f>IF($E191+$I191+$D$7&lt;=CT$22,0,IF(CT$22-$D$7&gt;=$E191,IF(COUNTIF($KZ191:MD191,"&gt;0")&gt;0,VLOOKUP($C191,Input!$A$8:$HV$21,MATCH($CE$21+COUNTIF($KZ191:MD191,"&gt;0"),Input!$A$6:$HV$6,0),FALSE),0),0))*$D191</f>
        <v>0</v>
      </c>
      <c r="CU191" s="1">
        <f>IF($E191+$I191+$D$7&lt;=CU$22,0,IF(CU$22-$D$7&gt;=$E191,IF(COUNTIF($KZ191:ME191,"&gt;0")&gt;0,VLOOKUP($C191,Input!$A$8:$HV$21,MATCH($CE$21+COUNTIF($KZ191:ME191,"&gt;0"),Input!$A$6:$HV$6,0),FALSE),0),0))*$D191</f>
        <v>0</v>
      </c>
      <c r="CV191" s="1">
        <f>IF($E191+$I191+$D$7&lt;=CV$22,0,IF(CV$22-$D$7&gt;=$E191,IF(COUNTIF($KZ191:MF191,"&gt;0")&gt;0,VLOOKUP($C191,Input!$A$8:$HV$21,MATCH($CE$21+COUNTIF($KZ191:MF191,"&gt;0"),Input!$A$6:$HV$6,0),FALSE),0),0))*$D191</f>
        <v>0</v>
      </c>
      <c r="CW191" s="1">
        <f>IF($E191+$I191+$D$7&lt;=CW$22,0,IF(CW$22-$D$7&gt;=$E191,IF(COUNTIF($KZ191:MG191,"&gt;0")&gt;0,VLOOKUP($C191,Input!$A$8:$HV$21,MATCH($CE$21+COUNTIF($KZ191:MG191,"&gt;0"),Input!$A$6:$HV$6,0),FALSE),0),0))*$D191</f>
        <v>0</v>
      </c>
      <c r="CX191" s="1">
        <f>IF($E191+$I191+$D$7&lt;=CX$22,0,IF(CX$22-$D$7&gt;=$E191,IF(COUNTIF($KZ191:MH191,"&gt;0")&gt;0,VLOOKUP($C191,Input!$A$8:$HV$21,MATCH($CE$21+COUNTIF($KZ191:MH191,"&gt;0"),Input!$A$6:$HV$6,0),FALSE),0),0))*$D191</f>
        <v>0</v>
      </c>
      <c r="CY191" s="1">
        <f>IF($E191+$I191+$D$7&lt;=CY$22,0,IF(CY$22-$D$7&gt;=$E191,IF(COUNTIF($KZ191:MI191,"&gt;0")&gt;0,VLOOKUP($C191,Input!$A$8:$HV$21,MATCH($CE$21+COUNTIF($KZ191:MI191,"&gt;0"),Input!$A$6:$HV$6,0),FALSE),0),0))*$D191</f>
        <v>0</v>
      </c>
      <c r="CZ191" s="1">
        <f>IF($E191+$I191+$D$7&lt;=CZ$22,0,IF(CZ$22-$D$7&gt;=$E191,IF(COUNTIF($KZ191:MJ191,"&gt;0")&gt;0,VLOOKUP($C191,Input!$A$8:$HV$21,MATCH($CE$21+COUNTIF($KZ191:MJ191,"&gt;0"),Input!$A$6:$HV$6,0),FALSE),0),0))*$D191</f>
        <v>0</v>
      </c>
      <c r="DA191" s="1">
        <f>IF($E191+$I191+$D$7&lt;=DA$22,0,IF(DA$22-$D$7&gt;=$E191,IF(COUNTIF($KZ191:MK191,"&gt;0")&gt;0,VLOOKUP($C191,Input!$A$8:$HV$21,MATCH($CE$21+COUNTIF($KZ191:MK191,"&gt;0"),Input!$A$6:$HV$6,0),FALSE),0),0))*$D191</f>
        <v>0</v>
      </c>
      <c r="DB191" s="1">
        <f>IF($E191+$I191+$D$7&lt;=DB$22,0,IF(DB$22-$D$7&gt;=$E191,IF(COUNTIF($KZ191:ML191,"&gt;0")&gt;0,VLOOKUP($C191,Input!$A$8:$HV$21,MATCH($CE$21+COUNTIF($KZ191:ML191,"&gt;0"),Input!$A$6:$HV$6,0),FALSE),0),0))*$D191</f>
        <v>0</v>
      </c>
      <c r="DC191" s="1">
        <f>IF($E191+$I191+$D$7&lt;=DC$22,0,IF(DC$22-$D$7&gt;=$E191,IF(COUNTIF($KZ191:MM191,"&gt;0")&gt;0,VLOOKUP($C191,Input!$A$8:$HV$21,MATCH($CE$21+COUNTIF($KZ191:MM191,"&gt;0"),Input!$A$6:$HV$6,0),FALSE),0),0))*$D191</f>
        <v>0</v>
      </c>
      <c r="DD191" s="1">
        <f>IF($E191+$I191+$D$7&lt;=DD$22,0,IF(DD$22-$D$7&gt;=$E191,IF(COUNTIF($KZ191:MN191,"&gt;0")&gt;0,VLOOKUP($C191,Input!$A$8:$HV$21,MATCH($CE$21+COUNTIF($KZ191:MN191,"&gt;0"),Input!$A$6:$HV$6,0),FALSE),0),0))*$D191</f>
        <v>0</v>
      </c>
      <c r="DE191" s="1">
        <f>IF($E191+$I191+$D$7&lt;=DE$22,0,IF(DE$22-$D$7&gt;=$E191,IF(COUNTIF($KZ191:MO191,"&gt;0")&gt;0,VLOOKUP($C191,Input!$A$8:$HV$21,MATCH($CE$21+COUNTIF($KZ191:MO191,"&gt;0"),Input!$A$6:$HV$6,0),FALSE),0),0))*$D191</f>
        <v>0</v>
      </c>
      <c r="DF191" s="1">
        <f>IF($E191+$I191+$D$7&lt;=DF$22,0,IF(DF$22-$D$7&gt;=$E191,IF(COUNTIF($KZ191:MP191,"&gt;0")&gt;0,VLOOKUP($C191,Input!$A$8:$HV$21,MATCH($CE$21+COUNTIF($KZ191:MP191,"&gt;0"),Input!$A$6:$HV$6,0),FALSE),0),0))*$D191</f>
        <v>0</v>
      </c>
      <c r="DG191" s="1">
        <f>IF($E191+$I191+$D$7&lt;=DG$22,0,IF(DG$22-$D$7&gt;=$E191,IF(COUNTIF($KZ191:MQ191,"&gt;0")&gt;0,VLOOKUP($C191,Input!$A$8:$HV$21,MATCH($CE$21+COUNTIF($KZ191:MQ191,"&gt;0"),Input!$A$6:$HV$6,0),FALSE),0),0))*$D191</f>
        <v>0</v>
      </c>
      <c r="DH191" s="1">
        <f>IF($E191+$I191+$D$7&lt;=DH$22,0,IF(DH$22-$D$7&gt;=$E191,IF(COUNTIF($KZ191:MR191,"&gt;0")&gt;0,VLOOKUP($C191,Input!$A$8:$HV$21,MATCH($CE$21+COUNTIF($KZ191:MR191,"&gt;0"),Input!$A$6:$HV$6,0),FALSE),0),0))*$D191</f>
        <v>0</v>
      </c>
      <c r="DI191" s="1">
        <f>IF($E191+$I191+$D$7&lt;=DI$22,0,IF(DI$22-$D$7&gt;=$E191,IF(COUNTIF($KZ191:MS191,"&gt;0")&gt;0,VLOOKUP($C191,Input!$A$8:$HV$21,MATCH($CE$21+COUNTIF($KZ191:MS191,"&gt;0"),Input!$A$6:$HV$6,0),FALSE),0),0))*$D191</f>
        <v>0</v>
      </c>
      <c r="DJ191" s="1">
        <f>IF($E191+$I191+$D$7&lt;=DJ$22,0,IF(DJ$22-$D$7&gt;=$E191,IF(COUNTIF($KZ191:MT191,"&gt;0")&gt;0,VLOOKUP($C191,Input!$A$8:$HV$21,MATCH($CE$21+COUNTIF($KZ191:MT191,"&gt;0"),Input!$A$6:$HV$6,0),FALSE),0),0))*$D191</f>
        <v>0</v>
      </c>
      <c r="DK191" s="1">
        <f>IF($E191+$I191+$D$7&lt;=DK$22,0,IF(DK$22-$D$7&gt;=$E191,IF(COUNTIF($KZ191:MU191,"&gt;0")&gt;0,VLOOKUP($C191,Input!$A$8:$HV$21,MATCH($CE$21+COUNTIF($KZ191:MU191,"&gt;0"),Input!$A$6:$HV$6,0),FALSE),0),0))*$D191</f>
        <v>0</v>
      </c>
      <c r="DL191" s="1">
        <f>IF($E191+$I191+$D$7&lt;=DL$22,0,IF(DL$22-$D$7&gt;=$E191,IF(COUNTIF($KZ191:MV191,"&gt;0")&gt;0,VLOOKUP($C191,Input!$A$8:$HV$21,MATCH($CE$21+COUNTIF($KZ191:MV191,"&gt;0"),Input!$A$6:$HV$6,0),FALSE),0),0))*$D191</f>
        <v>0</v>
      </c>
      <c r="DM191" s="1">
        <f>IF($E191+$I191+$D$7&lt;=DM$22,0,IF(DM$22-$D$7&gt;=$E191,IF(COUNTIF($KZ191:MW191,"&gt;0")&gt;0,VLOOKUP($C191,Input!$A$8:$HV$21,MATCH($CE$21+COUNTIF($KZ191:MW191,"&gt;0"),Input!$A$6:$HV$6,0),FALSE),0),0))*$D191</f>
        <v>0</v>
      </c>
      <c r="DN191" s="1">
        <f>IF($E191+$I191+$D$7&lt;=DN$22,0,IF(DN$22-$D$7&gt;=$E191,IF(COUNTIF($KZ191:MX191,"&gt;0")&gt;0,VLOOKUP($C191,Input!$A$8:$HV$21,MATCH($CE$21+COUNTIF($KZ191:MX191,"&gt;0"),Input!$A$6:$HV$6,0),FALSE),0),0))*$D191</f>
        <v>0</v>
      </c>
      <c r="DP191" t="str">
        <f>+VLOOKUP($C191,Input!$A$8:$GZ$39,MATCH(DP$21,Input!$A$6:$GZ$6,0),FALSE)</f>
        <v>Bus Maintenance at 0.85/mile</v>
      </c>
      <c r="DQ191" s="1">
        <f>IF($E191+$I191+$D$7&lt;=DQ$22,0,IF(DQ$22-$D$7&gt;=$E191,IF(COUNTIF($KZ191:LP191,"&gt;0")&gt;0,VLOOKUP($C191,Input!$A$8:$HV$21,MATCH($DP$21+COUNTIF($KZ191:LP191,"&gt;0"),Input!$A$6:$HV$6,0),FALSE),0),0))*$D191*$F191</f>
        <v>0</v>
      </c>
      <c r="DR191" s="1">
        <f>IF($E191+$I191+$D$7&lt;=DR$22,0,IF(DR$22-$D$7&gt;=$E191,IF(COUNTIF($KZ191:LQ191,"&gt;0")&gt;0,VLOOKUP($C191,Input!$A$8:$HV$21,MATCH($DP$21+COUNTIF($KZ191:LQ191,"&gt;0"),Input!$A$6:$HV$6,0),FALSE),0),0))*$D191*$F191</f>
        <v>0</v>
      </c>
      <c r="DS191" s="1">
        <f>IF($E191+$I191+$D$7&lt;=DS$22,0,IF(DS$22-$D$7&gt;=$E191,IF(COUNTIF($KZ191:LR191,"&gt;0")&gt;0,VLOOKUP($C191,Input!$A$8:$HV$21,MATCH($DP$21+COUNTIF($KZ191:LR191,"&gt;0"),Input!$A$6:$HV$6,0),FALSE),0),0))*$D191*$F191</f>
        <v>0</v>
      </c>
      <c r="DT191" s="1">
        <f>IF($E191+$I191+$D$7&lt;=DT$22,0,IF(DT$22-$D$7&gt;=$E191,IF(COUNTIF($KZ191:LS191,"&gt;0")&gt;0,VLOOKUP($C191,Input!$A$8:$HV$21,MATCH($DP$21+COUNTIF($KZ191:LS191,"&gt;0"),Input!$A$6:$HV$6,0),FALSE),0),0))*$D191*$F191</f>
        <v>0</v>
      </c>
      <c r="DU191" s="1">
        <f>IF($E191+$I191+$D$7&lt;=DU$22,0,IF(DU$22-$D$7&gt;=$E191,IF(COUNTIF($KZ191:LT191,"&gt;0")&gt;0,VLOOKUP($C191,Input!$A$8:$HV$21,MATCH($DP$21+COUNTIF($KZ191:LT191,"&gt;0"),Input!$A$6:$HV$6,0),FALSE),0),0))*$D191*$F191</f>
        <v>0</v>
      </c>
      <c r="DV191" s="1">
        <f>IF($E191+$I191+$D$7&lt;=DV$22,0,IF(DV$22-$D$7&gt;=$E191,IF(COUNTIF($KZ191:LU191,"&gt;0")&gt;0,VLOOKUP($C191,Input!$A$8:$HV$21,MATCH($DP$21+COUNTIF($KZ191:LU191,"&gt;0"),Input!$A$6:$HV$6,0),FALSE),0),0))*$D191*$F191</f>
        <v>0</v>
      </c>
      <c r="DW191" s="1">
        <f>IF($E191+$I191+$D$7&lt;=DW$22,0,IF(DW$22-$D$7&gt;=$E191,IF(COUNTIF($KZ191:LV191,"&gt;0")&gt;0,VLOOKUP($C191,Input!$A$8:$HV$21,MATCH($DP$21+COUNTIF($KZ191:LV191,"&gt;0"),Input!$A$6:$HV$6,0),FALSE),0),0))*$D191*$F191</f>
        <v>0</v>
      </c>
      <c r="DX191" s="1">
        <f>IF($E191+$I191+$D$7&lt;=DX$22,0,IF(DX$22-$D$7&gt;=$E191,IF(COUNTIF($KZ191:LW191,"&gt;0")&gt;0,VLOOKUP($C191,Input!$A$8:$HV$21,MATCH($DP$21+COUNTIF($KZ191:LW191,"&gt;0"),Input!$A$6:$HV$6,0),FALSE),0),0))*$D191*$F191</f>
        <v>0</v>
      </c>
      <c r="DY191" s="1">
        <f>IF($E191+$I191+$D$7&lt;=DY$22,0,IF(DY$22-$D$7&gt;=$E191,IF(COUNTIF($KZ191:LX191,"&gt;0")&gt;0,VLOOKUP($C191,Input!$A$8:$HV$21,MATCH($DP$21+COUNTIF($KZ191:LX191,"&gt;0"),Input!$A$6:$HV$6,0),FALSE),0),0))*$D191*$F191</f>
        <v>0</v>
      </c>
      <c r="DZ191" s="1">
        <f>IF($E191+$I191+$D$7&lt;=DZ$22,0,IF(DZ$22-$D$7&gt;=$E191,IF(COUNTIF($KZ191:LY191,"&gt;0")&gt;0,VLOOKUP($C191,Input!$A$8:$HV$21,MATCH($DP$21+COUNTIF($KZ191:LY191,"&gt;0"),Input!$A$6:$HV$6,0),FALSE),0),0))*$D191*$F191</f>
        <v>0</v>
      </c>
      <c r="EA191" s="1">
        <f>IF($E191+$I191+$D$7&lt;=EA$22,0,IF(EA$22-$D$7&gt;=$E191,IF(COUNTIF($KZ191:LZ191,"&gt;0")&gt;0,VLOOKUP($C191,Input!$A$8:$HV$21,MATCH($DP$21+COUNTIF($KZ191:LZ191,"&gt;0"),Input!$A$6:$HV$6,0),FALSE),0),0))*$D191*$F191</f>
        <v>0</v>
      </c>
      <c r="EB191" s="1">
        <f>IF($E191+$I191+$D$7&lt;=EB$22,0,IF(EB$22-$D$7&gt;=$E191,IF(COUNTIF($KZ191:MA191,"&gt;0")&gt;0,VLOOKUP($C191,Input!$A$8:$HV$21,MATCH($DP$21+COUNTIF($KZ191:MA191,"&gt;0"),Input!$A$6:$HV$6,0),FALSE),0),0))*$D191*$F191</f>
        <v>0</v>
      </c>
      <c r="EC191" s="1">
        <f>IF($E191+$I191+$D$7&lt;=EC$22,0,IF(EC$22-$D$7&gt;=$E191,IF(COUNTIF($KZ191:MB191,"&gt;0")&gt;0,VLOOKUP($C191,Input!$A$8:$HV$21,MATCH($DP$21+COUNTIF($KZ191:MB191,"&gt;0"),Input!$A$6:$HV$6,0),FALSE),0),0))*$D191*$F191</f>
        <v>0</v>
      </c>
      <c r="ED191" s="1">
        <f>IF($E191+$I191+$D$7&lt;=ED$22,0,IF(ED$22-$D$7&gt;=$E191,IF(COUNTIF($KZ191:MC191,"&gt;0")&gt;0,VLOOKUP($C191,Input!$A$8:$HV$21,MATCH($DP$21+COUNTIF($KZ191:MC191,"&gt;0"),Input!$A$6:$HV$6,0),FALSE),0),0))*$D191*$F191</f>
        <v>0</v>
      </c>
      <c r="EE191" s="1">
        <f>IF($E191+$I191+$D$7&lt;=EE$22,0,IF(EE$22-$D$7&gt;=$E191,IF(COUNTIF($KZ191:MD191,"&gt;0")&gt;0,VLOOKUP($C191,Input!$A$8:$HV$21,MATCH($DP$21+COUNTIF($KZ191:MD191,"&gt;0"),Input!$A$6:$HV$6,0),FALSE),0),0))*$D191*$F191</f>
        <v>0</v>
      </c>
      <c r="EF191" s="1">
        <f>IF($E191+$I191+$D$7&lt;=EF$22,0,IF(EF$22-$D$7&gt;=$E191,IF(COUNTIF($KZ191:ME191,"&gt;0")&gt;0,VLOOKUP($C191,Input!$A$8:$HV$21,MATCH($DP$21+COUNTIF($KZ191:ME191,"&gt;0"),Input!$A$6:$HV$6,0),FALSE),0),0))*$D191*$F191</f>
        <v>0</v>
      </c>
      <c r="EG191" s="1">
        <f>IF($E191+$I191+$D$7&lt;=EG$22,0,IF(EG$22-$D$7&gt;=$E191,IF(COUNTIF($KZ191:MF191,"&gt;0")&gt;0,VLOOKUP($C191,Input!$A$8:$HV$21,MATCH($DP$21+COUNTIF($KZ191:MF191,"&gt;0"),Input!$A$6:$HV$6,0),FALSE),0),0))*$D191*$F191</f>
        <v>0</v>
      </c>
      <c r="EH191" s="1">
        <f>IF($E191+$I191+$D$7&lt;=EH$22,0,IF(EH$22-$D$7&gt;=$E191,IF(COUNTIF($KZ191:MG191,"&gt;0")&gt;0,VLOOKUP($C191,Input!$A$8:$HV$21,MATCH($DP$21+COUNTIF($KZ191:MG191,"&gt;0"),Input!$A$6:$HV$6,0),FALSE),0),0))*$D191*$F191</f>
        <v>0</v>
      </c>
      <c r="EI191" s="1">
        <f>IF($E191+$I191+$D$7&lt;=EI$22,0,IF(EI$22-$D$7&gt;=$E191,IF(COUNTIF($KZ191:MH191,"&gt;0")&gt;0,VLOOKUP($C191,Input!$A$8:$HV$21,MATCH($DP$21+COUNTIF($KZ191:MH191,"&gt;0"),Input!$A$6:$HV$6,0),FALSE),0),0))*$D191*$F191</f>
        <v>0</v>
      </c>
      <c r="EJ191" s="1">
        <f>IF($E191+$I191+$D$7&lt;=EJ$22,0,IF(EJ$22-$D$7&gt;=$E191,IF(COUNTIF($KZ191:MI191,"&gt;0")&gt;0,VLOOKUP($C191,Input!$A$8:$HV$21,MATCH($DP$21+COUNTIF($KZ191:MI191,"&gt;0"),Input!$A$6:$HV$6,0),FALSE),0),0))*$D191*$F191</f>
        <v>0</v>
      </c>
      <c r="EK191" s="1">
        <f>IF($E191+$I191+$D$7&lt;=EK$22,0,IF(EK$22-$D$7&gt;=$E191,IF(COUNTIF($KZ191:MJ191,"&gt;0")&gt;0,VLOOKUP($C191,Input!$A$8:$HV$21,MATCH($DP$21+COUNTIF($KZ191:MJ191,"&gt;0"),Input!$A$6:$HV$6,0),FALSE),0),0))*$D191*$F191</f>
        <v>0</v>
      </c>
      <c r="EL191" s="1">
        <f>IF($E191+$I191+$D$7&lt;=EL$22,0,IF(EL$22-$D$7&gt;=$E191,IF(COUNTIF($KZ191:MK191,"&gt;0")&gt;0,VLOOKUP($C191,Input!$A$8:$HV$21,MATCH($DP$21+COUNTIF($KZ191:MK191,"&gt;0"),Input!$A$6:$HV$6,0),FALSE),0),0))*$D191*$F191</f>
        <v>0</v>
      </c>
      <c r="EM191" s="1">
        <f>IF($E191+$I191+$D$7&lt;=EM$22,0,IF(EM$22-$D$7&gt;=$E191,IF(COUNTIF($KZ191:ML191,"&gt;0")&gt;0,VLOOKUP($C191,Input!$A$8:$HV$21,MATCH($DP$21+COUNTIF($KZ191:ML191,"&gt;0"),Input!$A$6:$HV$6,0),FALSE),0),0))*$D191*$F191</f>
        <v>0</v>
      </c>
      <c r="EN191" s="1">
        <f>IF($E191+$I191+$D$7&lt;=EN$22,0,IF(EN$22-$D$7&gt;=$E191,IF(COUNTIF($KZ191:MM191,"&gt;0")&gt;0,VLOOKUP($C191,Input!$A$8:$HV$21,MATCH($DP$21+COUNTIF($KZ191:MM191,"&gt;0"),Input!$A$6:$HV$6,0),FALSE),0),0))*$D191*$F191</f>
        <v>0</v>
      </c>
      <c r="EO191" s="1">
        <f>IF($E191+$I191+$D$7&lt;=EO$22,0,IF(EO$22-$D$7&gt;=$E191,IF(COUNTIF($KZ191:MN191,"&gt;0")&gt;0,VLOOKUP($C191,Input!$A$8:$HV$21,MATCH($DP$21+COUNTIF($KZ191:MN191,"&gt;0"),Input!$A$6:$HV$6,0),FALSE),0),0))*$D191*$F191</f>
        <v>0</v>
      </c>
      <c r="EP191" s="1">
        <f>IF($E191+$I191+$D$7&lt;=EP$22,0,IF(EP$22-$D$7&gt;=$E191,IF(COUNTIF($KZ191:MO191,"&gt;0")&gt;0,VLOOKUP($C191,Input!$A$8:$HV$21,MATCH($DP$21+COUNTIF($KZ191:MO191,"&gt;0"),Input!$A$6:$HV$6,0),FALSE),0),0))*$D191*$F191</f>
        <v>0</v>
      </c>
      <c r="EQ191" s="1">
        <f>IF($E191+$I191+$D$7&lt;=EQ$22,0,IF(EQ$22-$D$7&gt;=$E191,IF(COUNTIF($KZ191:MP191,"&gt;0")&gt;0,VLOOKUP($C191,Input!$A$8:$HV$21,MATCH($DP$21+COUNTIF($KZ191:MP191,"&gt;0"),Input!$A$6:$HV$6,0),FALSE),0),0))*$D191*$F191</f>
        <v>0</v>
      </c>
      <c r="ER191" s="1">
        <f>IF($E191+$I191+$D$7&lt;=ER$22,0,IF(ER$22-$D$7&gt;=$E191,IF(COUNTIF($KZ191:MQ191,"&gt;0")&gt;0,VLOOKUP($C191,Input!$A$8:$HV$21,MATCH($DP$21+COUNTIF($KZ191:MQ191,"&gt;0"),Input!$A$6:$HV$6,0),FALSE),0),0))*$D191*$F191</f>
        <v>0</v>
      </c>
      <c r="ES191" s="1">
        <f>IF($E191+$I191+$D$7&lt;=ES$22,0,IF(ES$22-$D$7&gt;=$E191,IF(COUNTIF($KZ191:MR191,"&gt;0")&gt;0,VLOOKUP($C191,Input!$A$8:$HV$21,MATCH($DP$21+COUNTIF($KZ191:MR191,"&gt;0"),Input!$A$6:$HV$6,0),FALSE),0),0))*$D191*$F191</f>
        <v>0</v>
      </c>
      <c r="ET191" s="1">
        <f>IF($E191+$I191+$D$7&lt;=ET$22,0,IF(ET$22-$D$7&gt;=$E191,IF(COUNTIF($KZ191:MS191,"&gt;0")&gt;0,VLOOKUP($C191,Input!$A$8:$HV$21,MATCH($DP$21+COUNTIF($KZ191:MS191,"&gt;0"),Input!$A$6:$HV$6,0),FALSE),0),0))*$D191*$F191</f>
        <v>0</v>
      </c>
      <c r="EU191" s="1">
        <f>IF($E191+$I191+$D$7&lt;=EU$22,0,IF(EU$22-$D$7&gt;=$E191,IF(COUNTIF($KZ191:MT191,"&gt;0")&gt;0,VLOOKUP($C191,Input!$A$8:$HV$21,MATCH($DP$21+COUNTIF($KZ191:MT191,"&gt;0"),Input!$A$6:$HV$6,0),FALSE),0),0))*$D191*$F191</f>
        <v>0</v>
      </c>
      <c r="EV191" s="1">
        <f>IF($E191+$I191+$D$7&lt;=EV$22,0,IF(EV$22-$D$7&gt;=$E191,IF(COUNTIF($KZ191:MU191,"&gt;0")&gt;0,VLOOKUP($C191,Input!$A$8:$HV$21,MATCH($DP$21+COUNTIF($KZ191:MU191,"&gt;0"),Input!$A$6:$HV$6,0),FALSE),0),0))*$D191*$F191</f>
        <v>0</v>
      </c>
      <c r="EW191" s="1">
        <f>IF($E191+$I191+$D$7&lt;=EW$22,0,IF(EW$22-$D$7&gt;=$E191,IF(COUNTIF($KZ191:MV191,"&gt;0")&gt;0,VLOOKUP($C191,Input!$A$8:$HV$21,MATCH($DP$21+COUNTIF($KZ191:MV191,"&gt;0"),Input!$A$6:$HV$6,0),FALSE),0),0))*$D191*$F191</f>
        <v>0</v>
      </c>
      <c r="EX191" s="1">
        <f>IF($E191+$I191+$D$7&lt;=EX$22,0,IF(EX$22-$D$7&gt;=$E191,IF(COUNTIF($KZ191:MW191,"&gt;0")&gt;0,VLOOKUP($C191,Input!$A$8:$HV$21,MATCH($DP$21+COUNTIF($KZ191:MW191,"&gt;0"),Input!$A$6:$HV$6,0),FALSE),0),0))*$D191*$F191</f>
        <v>0</v>
      </c>
      <c r="EY191" s="1">
        <f>IF($E191+$I191+$D$7&lt;=EY$22,0,IF(EY$22-$D$7&gt;=$E191,IF(COUNTIF($KZ191:MX191,"&gt;0")&gt;0,VLOOKUP($C191,Input!$A$8:$HV$21,MATCH($DP$21+COUNTIF($KZ191:MX191,"&gt;0"),Input!$A$6:$HV$6,0),FALSE),0),0))*$D191*$F191</f>
        <v>0</v>
      </c>
      <c r="EZ191" s="1"/>
      <c r="FA191" t="str">
        <f>VLOOKUP($C191,Input!$A$8:$GZ$39,MATCH(FA$21,Input!$A$6:$GZ$6,0),FALSE)</f>
        <v>NA</v>
      </c>
      <c r="FB191">
        <f>IF((VLOOKUP($C191,Input!$A$8:$GZ$39,MATCH(FB$21,Input!$A$6:$GZ$6,0),FALSE))="Y",$D191/VLOOKUP($C191,Input!$A$8:$GZ$39,MATCH(FC$21,Input!$A$6:$GZ$6,0),FALSE),0)</f>
        <v>0</v>
      </c>
      <c r="FC191">
        <f>IF((VLOOKUP($C191,Input!$A$8:$GZ$39,MATCH(FB$21,Input!$A$6:$GZ$6,0),FALSE))="Y",0,IF((VLOOKUP($C191,Input!$A$8:$GZ$39,MATCH(FC$21,Input!$A$6:$GZ$6,0),FALSE))&gt;0,$D191/VLOOKUP($C191,Input!$A$8:$GZ$39,MATCH(FC$21,Input!$A$6:$GZ$6,0),FALSE),0))</f>
        <v>0</v>
      </c>
      <c r="FD191" s="1">
        <f>+IF($E191=FD$22,VLOOKUP($C191,Input!$A$8:$GZ$39,MATCH(FD$21,Input!$A$6:$GZ$6,0),FALSE),0)*IF(FD$110&gt;=MAX(FC$110:$FD$110),MIN((FD$110-MAX(FC$110:$FD$110)),(FD$110-FC$110)),0)+IF($E191=FD$22,VLOOKUP($C191,Input!$A$8:$GZ$39,MATCH(FD$21,Input!$A$6:$GZ$6,0),FALSE),0)*IF(FD$109&gt;=MAX(FC$109:$FD$109),MIN((FD$109-MAX(FC$109:$FD$109)),(FD$109-FC$109)),0)</f>
        <v>0</v>
      </c>
      <c r="FE191" s="1">
        <f>+IF($E191=FE$22,VLOOKUP($C191,Input!$A$8:$GZ$39,MATCH(FE$21,Input!$A$6:$GZ$6,0),FALSE),0)*IF(FE$110&gt;=MAX(FD$110:$FD$110),MIN((FE$110-MAX(FD$110:$FD$110)),(FE$110-FD$110)),0)+IF($E191=FE$22,VLOOKUP($C191,Input!$A$8:$GZ$39,MATCH(FE$21,Input!$A$6:$GZ$6,0),FALSE),0)*IF(FE$109&gt;=MAX(FD$109:$FD$109),MIN((FE$109-MAX(FD$109:$FD$109)),(FE$109-FD$109)),0)</f>
        <v>0</v>
      </c>
      <c r="FF191" s="1">
        <f>+IF($E191=FF$22,VLOOKUP($C191,Input!$A$8:$GZ$39,MATCH(FF$21,Input!$A$6:$GZ$6,0),FALSE),0)*IF(FF$110&gt;=MAX($FD$110:FE$110),MIN((FF$110-MAX($FD$110:FE$110)),(FF$110-FE$110)),0)+IF($E191=FF$22,VLOOKUP($C191,Input!$A$8:$GZ$39,MATCH(FF$21,Input!$A$6:$GZ$6,0),FALSE),0)*IF(FF$109&gt;=MAX($FD$109:FE$109),MIN((FF$109-MAX($FD$109:FE$109)),(FF$109-FE$109)),0)</f>
        <v>0</v>
      </c>
      <c r="FG191" s="1">
        <f>+IF($E191=FG$22,VLOOKUP($C191,Input!$A$8:$GZ$39,MATCH(FG$21,Input!$A$6:$GZ$6,0),FALSE),0)*IF(FG$110&gt;=MAX($FD$110:FF$110),MIN((FG$110-MAX($FD$110:FF$110)),(FG$110-FF$110)),0)+IF($E191=FG$22,VLOOKUP($C191,Input!$A$8:$GZ$39,MATCH(FG$21,Input!$A$6:$GZ$6,0),FALSE),0)*IF(FG$109&gt;=MAX($FD$109:FF$109),MIN((FG$109-MAX($FD$109:FF$109)),(FG$109-FF$109)),0)</f>
        <v>0</v>
      </c>
      <c r="FH191" s="1">
        <f>+IF($E191=FH$22,VLOOKUP($C191,Input!$A$8:$GZ$39,MATCH(FH$21,Input!$A$6:$GZ$6,0),FALSE),0)*IF(FH$110&gt;=MAX($FD$110:FG$110),MIN((FH$110-MAX($FD$110:FG$110)),(FH$110-FG$110)),0)+IF($E191=FH$22,VLOOKUP($C191,Input!$A$8:$GZ$39,MATCH(FH$21,Input!$A$6:$GZ$6,0),FALSE),0)*IF(FH$109&gt;=MAX($FD$109:FG$109),MIN((FH$109-MAX($FD$109:FG$109)),(FH$109-FG$109)),0)</f>
        <v>0</v>
      </c>
      <c r="FI191" s="1">
        <f>+IF($E191=FI$22,VLOOKUP($C191,Input!$A$8:$GZ$39,MATCH(FI$21,Input!$A$6:$GZ$6,0),FALSE),0)*IF(FI$110&gt;=MAX($FD$110:FH$110),MIN((FI$110-MAX($FD$110:FH$110)),(FI$110-FH$110)),0)+IF($E191=FI$22,VLOOKUP($C191,Input!$A$8:$GZ$39,MATCH(FI$21,Input!$A$6:$GZ$6,0),FALSE),0)*IF(FI$109&gt;=MAX($FD$109:FH$109),MIN((FI$109-MAX($FD$109:FH$109)),(FI$109-FH$109)),0)</f>
        <v>0</v>
      </c>
      <c r="FJ191" s="1">
        <f>+IF($E191=FJ$22,VLOOKUP($C191,Input!$A$8:$GZ$39,MATCH(FJ$21,Input!$A$6:$GZ$6,0),FALSE),0)*IF(FJ$110&gt;=MAX($FD$110:FI$110),MIN((FJ$110-MAX($FD$110:FI$110)),(FJ$110-FI$110)),0)+IF($E191=FJ$22,VLOOKUP($C191,Input!$A$8:$GZ$39,MATCH(FJ$21,Input!$A$6:$GZ$6,0),FALSE),0)*IF(FJ$109&gt;=MAX($FD$109:FI$109),MIN((FJ$109-MAX($FD$109:FI$109)),(FJ$109-FI$109)),0)</f>
        <v>0</v>
      </c>
      <c r="FK191" s="1">
        <f>+IF($E191=FK$22,VLOOKUP($C191,Input!$A$8:$GZ$39,MATCH(FK$21,Input!$A$6:$GZ$6,0),FALSE),0)*IF(FK$110&gt;=MAX($FD$110:FJ$110),MIN((FK$110-MAX($FD$110:FJ$110)),(FK$110-FJ$110)),0)+IF($E191=FK$22,VLOOKUP($C191,Input!$A$8:$GZ$39,MATCH(FK$21,Input!$A$6:$GZ$6,0),FALSE),0)*IF(FK$109&gt;=MAX($FD$109:FJ$109),MIN((FK$109-MAX($FD$109:FJ$109)),(FK$109-FJ$109)),0)</f>
        <v>0</v>
      </c>
      <c r="FL191" s="1">
        <f>+IF($E191=FL$22,VLOOKUP($C191,Input!$A$8:$GZ$39,MATCH(FL$21,Input!$A$6:$GZ$6,0),FALSE),0)*IF(FL$110&gt;=MAX($FD$110:FK$110),MIN((FL$110-MAX($FD$110:FK$110)),(FL$110-FK$110)),0)+IF($E191=FL$22,VLOOKUP($C191,Input!$A$8:$GZ$39,MATCH(FL$21,Input!$A$6:$GZ$6,0),FALSE),0)*IF(FL$109&gt;=MAX($FD$109:FK$109),MIN((FL$109-MAX($FD$109:FK$109)),(FL$109-FK$109)),0)</f>
        <v>0</v>
      </c>
      <c r="FM191" s="1">
        <f>+IF($E191=FM$22,VLOOKUP($C191,Input!$A$8:$GZ$39,MATCH(FM$21,Input!$A$6:$GZ$6,0),FALSE),0)*IF(FM$110&gt;=MAX($FD$110:FL$110),MIN((FM$110-MAX($FD$110:FL$110)),(FM$110-FL$110)),0)+IF($E191=FM$22,VLOOKUP($C191,Input!$A$8:$GZ$39,MATCH(FM$21,Input!$A$6:$GZ$6,0),FALSE),0)*IF(FM$109&gt;=MAX($FD$109:FL$109),MIN((FM$109-MAX($FD$109:FL$109)),(FM$109-FL$109)),0)</f>
        <v>0</v>
      </c>
      <c r="FN191" s="1">
        <f>+IF($E191=FN$22,VLOOKUP($C191,Input!$A$8:$GZ$39,MATCH(FN$21,Input!$A$6:$GZ$6,0),FALSE),0)*IF(FN$110&gt;=MAX($FD$110:FM$110),MIN((FN$110-MAX($FD$110:FM$110)),(FN$110-FM$110)),0)+IF($E191=FN$22,VLOOKUP($C191,Input!$A$8:$GZ$39,MATCH(FN$21,Input!$A$6:$GZ$6,0),FALSE),0)*IF(FN$109&gt;=MAX($FD$109:FM$109),MIN((FN$109-MAX($FD$109:FM$109)),(FN$109-FM$109)),0)</f>
        <v>0</v>
      </c>
      <c r="FO191" s="1">
        <f>+IF($E191=FO$22,VLOOKUP($C191,Input!$A$8:$GZ$39,MATCH(FO$21,Input!$A$6:$GZ$6,0),FALSE),0)*IF(FO$110&gt;=MAX($FD$110:FN$110),MIN((FO$110-MAX($FD$110:FN$110)),(FO$110-FN$110)),0)+IF($E191=FO$22,VLOOKUP($C191,Input!$A$8:$GZ$39,MATCH(FO$21,Input!$A$6:$GZ$6,0),FALSE),0)*IF(FO$109&gt;=MAX($FD$109:FN$109),MIN((FO$109-MAX($FD$109:FN$109)),(FO$109-FN$109)),0)</f>
        <v>0</v>
      </c>
      <c r="FP191" s="1">
        <f>+IF($E191=FP$22,VLOOKUP($C191,Input!$A$8:$GZ$39,MATCH(FP$21,Input!$A$6:$GZ$6,0),FALSE),0)*IF(FP$110&gt;=MAX($FD$110:FO$110),MIN((FP$110-MAX($FD$110:FO$110)),(FP$110-FO$110)),0)+IF($E191=FP$22,VLOOKUP($C191,Input!$A$8:$GZ$39,MATCH(FP$21,Input!$A$6:$GZ$6,0),FALSE),0)*IF(FP$109&gt;=MAX($FD$109:FO$109),MIN((FP$109-MAX($FD$109:FO$109)),(FP$109-FO$109)),0)</f>
        <v>0</v>
      </c>
      <c r="FQ191" s="1">
        <f>+IF($E191=FQ$22,VLOOKUP($C191,Input!$A$8:$GZ$39,MATCH(FQ$21,Input!$A$6:$GZ$6,0),FALSE),0)*IF(FQ$110&gt;=MAX($FD$110:FP$110),MIN((FQ$110-MAX($FD$110:FP$110)),(FQ$110-FP$110)),0)+IF($E191=FQ$22,VLOOKUP($C191,Input!$A$8:$GZ$39,MATCH(FQ$21,Input!$A$6:$GZ$6,0),FALSE),0)*IF(FQ$109&gt;=MAX($FD$109:FP$109),MIN((FQ$109-MAX($FD$109:FP$109)),(FQ$109-FP$109)),0)</f>
        <v>0</v>
      </c>
      <c r="FR191" s="1">
        <f>+IF($E191=FR$22,VLOOKUP($C191,Input!$A$8:$GZ$39,MATCH(FR$21,Input!$A$6:$GZ$6,0),FALSE),0)*IF(FR$110&gt;=MAX($FD$110:FQ$110),MIN((FR$110-MAX($FD$110:FQ$110)),(FR$110-FQ$110)),0)+IF($E191=FR$22,VLOOKUP($C191,Input!$A$8:$GZ$39,MATCH(FR$21,Input!$A$6:$GZ$6,0),FALSE),0)*IF(FR$109&gt;=MAX($FD$109:FQ$109),MIN((FR$109-MAX($FD$109:FQ$109)),(FR$109-FQ$109)),0)</f>
        <v>0</v>
      </c>
      <c r="FS191" s="1">
        <f>+IF($E191=FS$22,VLOOKUP($C191,Input!$A$8:$GZ$39,MATCH(FS$21,Input!$A$6:$GZ$6,0),FALSE),0)*IF(FS$110&gt;=MAX($FD$110:FR$110),MIN((FS$110-MAX($FD$110:FR$110)),(FS$110-FR$110)),0)+IF($E191=FS$22,VLOOKUP($C191,Input!$A$8:$GZ$39,MATCH(FS$21,Input!$A$6:$GZ$6,0),FALSE),0)*IF(FS$109&gt;=MAX($FD$109:FR$109),MIN((FS$109-MAX($FD$109:FR$109)),(FS$109-FR$109)),0)</f>
        <v>0</v>
      </c>
      <c r="FT191" s="1">
        <f>+IF($E191=FT$22,VLOOKUP($C191,Input!$A$8:$GZ$39,MATCH(FT$21,Input!$A$6:$GZ$6,0),FALSE),0)*IF(FT$110&gt;=MAX($FD$110:FS$110),MIN((FT$110-MAX($FD$110:FS$110)),(FT$110-FS$110)),0)+IF($E191=FT$22,VLOOKUP($C191,Input!$A$8:$GZ$39,MATCH(FT$21,Input!$A$6:$GZ$6,0),FALSE),0)*IF(FT$109&gt;=MAX($FD$109:FS$109),MIN((FT$109-MAX($FD$109:FS$109)),(FT$109-FS$109)),0)</f>
        <v>0</v>
      </c>
      <c r="FU191" s="1">
        <f>+IF($E191=FU$22,VLOOKUP($C191,Input!$A$8:$GZ$39,MATCH(FU$21,Input!$A$6:$GZ$6,0),FALSE),0)*IF(FU$110&gt;=MAX($FD$110:FT$110),MIN((FU$110-MAX($FD$110:FT$110)),(FU$110-FT$110)),0)+IF($E191=FU$22,VLOOKUP($C191,Input!$A$8:$GZ$39,MATCH(FU$21,Input!$A$6:$GZ$6,0),FALSE),0)*IF(FU$109&gt;=MAX($FD$109:FT$109),MIN((FU$109-MAX($FD$109:FT$109)),(FU$109-FT$109)),0)</f>
        <v>0</v>
      </c>
      <c r="FV191" s="1">
        <f>+IF($E191=FV$22,VLOOKUP($C191,Input!$A$8:$GZ$39,MATCH(FV$21,Input!$A$6:$GZ$6,0),FALSE),0)*IF(FV$110&gt;=MAX($FD$110:FU$110),MIN((FV$110-MAX($FD$110:FU$110)),(FV$110-FU$110)),0)+IF($E191=FV$22,VLOOKUP($C191,Input!$A$8:$GZ$39,MATCH(FV$21,Input!$A$6:$GZ$6,0),FALSE),0)*IF(FV$109&gt;=MAX($FD$109:FU$109),MIN((FV$109-MAX($FD$109:FU$109)),(FV$109-FU$109)),0)</f>
        <v>0</v>
      </c>
      <c r="FW191" s="1">
        <f>+IF($E191=FW$22,VLOOKUP($C191,Input!$A$8:$GZ$39,MATCH(FW$21,Input!$A$6:$GZ$6,0),FALSE),0)*IF(FW$110&gt;=MAX($FD$110:FV$110),MIN((FW$110-MAX($FD$110:FV$110)),(FW$110-FV$110)),0)+IF($E191=FW$22,VLOOKUP($C191,Input!$A$8:$GZ$39,MATCH(FW$21,Input!$A$6:$GZ$6,0),FALSE),0)*IF(FW$109&gt;=MAX($FD$109:FV$109),MIN((FW$109-MAX($FD$109:FV$109)),(FW$109-FV$109)),0)</f>
        <v>0</v>
      </c>
      <c r="FX191" s="1">
        <f>+IF($E191=FX$22,VLOOKUP($C191,Input!$A$8:$GZ$39,MATCH(FX$21,Input!$A$6:$GZ$6,0),FALSE),0)*IF(FX$110&gt;=MAX($FD$110:FW$110),MIN((FX$110-MAX($FD$110:FW$110)),(FX$110-FW$110)),0)+IF($E191=FX$22,VLOOKUP($C191,Input!$A$8:$GZ$39,MATCH(FX$21,Input!$A$6:$GZ$6,0),FALSE),0)*IF(FX$109&gt;=MAX($FD$109:FW$109),MIN((FX$109-MAX($FD$109:FW$109)),(FX$109-FW$109)),0)</f>
        <v>0</v>
      </c>
      <c r="FY191" s="1">
        <f>+IF($E191=FY$22,VLOOKUP($C191,Input!$A$8:$GZ$39,MATCH(FY$21,Input!$A$6:$GZ$6,0),FALSE),0)*IF(FY$110&gt;=MAX($FD$110:FX$110),MIN((FY$110-MAX($FD$110:FX$110)),(FY$110-FX$110)),0)+IF($E191=FY$22,VLOOKUP($C191,Input!$A$8:$GZ$39,MATCH(FY$21,Input!$A$6:$GZ$6,0),FALSE),0)*IF(FY$109&gt;=MAX($FD$109:FX$109),MIN((FY$109-MAX($FD$109:FX$109)),(FY$109-FX$109)),0)</f>
        <v>0</v>
      </c>
      <c r="FZ191" s="1">
        <f>+IF($E191=FZ$22,VLOOKUP($C191,Input!$A$8:$GZ$39,MATCH(FZ$21,Input!$A$6:$GZ$6,0),FALSE),0)*IF(FZ$110&gt;=MAX($FD$110:FY$110),MIN((FZ$110-MAX($FD$110:FY$110)),(FZ$110-FY$110)),0)+IF($E191=FZ$22,VLOOKUP($C191,Input!$A$8:$GZ$39,MATCH(FZ$21,Input!$A$6:$GZ$6,0),FALSE),0)*IF(FZ$109&gt;=MAX($FD$109:FY$109),MIN((FZ$109-MAX($FD$109:FY$109)),(FZ$109-FY$109)),0)</f>
        <v>0</v>
      </c>
      <c r="GA191" s="1">
        <f>+IF($E191=GA$22,VLOOKUP($C191,Input!$A$8:$GZ$39,MATCH(GA$21,Input!$A$6:$GZ$6,0),FALSE),0)*IF(GA$110&gt;=MAX($FD$110:FZ$110),MIN((GA$110-MAX($FD$110:FZ$110)),(GA$110-FZ$110)),0)+IF($E191=GA$22,VLOOKUP($C191,Input!$A$8:$GZ$39,MATCH(GA$21,Input!$A$6:$GZ$6,0),FALSE),0)*IF(GA$109&gt;=MAX($FD$109:FZ$109),MIN((GA$109-MAX($FD$109:FZ$109)),(GA$109-FZ$109)),0)</f>
        <v>0</v>
      </c>
      <c r="GB191" s="1">
        <f>+IF($E191=GB$22,VLOOKUP($C191,Input!$A$8:$GZ$39,MATCH(GB$21,Input!$A$6:$GZ$6,0),FALSE),0)*IF(GB$110&gt;=MAX($FD$110:GA$110),MIN((GB$110-MAX($FD$110:GA$110)),(GB$110-GA$110)),0)+IF($E191=GB$22,VLOOKUP($C191,Input!$A$8:$GZ$39,MATCH(GB$21,Input!$A$6:$GZ$6,0),FALSE),0)*IF(GB$109&gt;=MAX($FD$109:GA$109),MIN((GB$109-MAX($FD$109:GA$109)),(GB$109-GA$109)),0)</f>
        <v>0</v>
      </c>
      <c r="GC191" s="1">
        <f>+IF($E191=GC$22,VLOOKUP($C191,Input!$A$8:$GZ$39,MATCH(GC$21,Input!$A$6:$GZ$6,0),FALSE),0)*IF(GC$110&gt;=MAX($FD$110:GB$110),MIN((GC$110-MAX($FD$110:GB$110)),(GC$110-GB$110)),0)+IF($E191=GC$22,VLOOKUP($C191,Input!$A$8:$GZ$39,MATCH(GC$21,Input!$A$6:$GZ$6,0),FALSE),0)*IF(GC$109&gt;=MAX($FD$109:GB$109),MIN((GC$109-MAX($FD$109:GB$109)),(GC$109-GB$109)),0)</f>
        <v>0</v>
      </c>
      <c r="GD191" s="1">
        <f>+IF($E191=GD$22,VLOOKUP($C191,Input!$A$8:$GZ$39,MATCH(GD$21,Input!$A$6:$GZ$6,0),FALSE),0)*IF(GD$110&gt;=MAX($FD$110:GC$110),MIN((GD$110-MAX($FD$110:GC$110)),(GD$110-GC$110)),0)+IF($E191=GD$22,VLOOKUP($C191,Input!$A$8:$GZ$39,MATCH(GD$21,Input!$A$6:$GZ$6,0),FALSE),0)*IF(GD$109&gt;=MAX($FD$109:GC$109),MIN((GD$109-MAX($FD$109:GC$109)),(GD$109-GC$109)),0)</f>
        <v>0</v>
      </c>
      <c r="GE191" s="1">
        <f>+IF($E191=GE$22,VLOOKUP($C191,Input!$A$8:$GZ$39,MATCH(GE$21,Input!$A$6:$GZ$6,0),FALSE),0)*IF(GE$110&gt;=MAX($FD$110:GD$110),MIN((GE$110-MAX($FD$110:GD$110)),(GE$110-GD$110)),0)+IF($E191=GE$22,VLOOKUP($C191,Input!$A$8:$GZ$39,MATCH(GE$21,Input!$A$6:$GZ$6,0),FALSE),0)*IF(GE$109&gt;=MAX($FD$109:GD$109),MIN((GE$109-MAX($FD$109:GD$109)),(GE$109-GD$109)),0)</f>
        <v>0</v>
      </c>
      <c r="GF191" s="1">
        <f>+IF($E191=GF$22,VLOOKUP($C191,Input!$A$8:$GZ$39,MATCH(GF$21,Input!$A$6:$GZ$6,0),FALSE),0)*IF(GF$110&gt;=MAX($FD$110:GE$110),MIN((GF$110-MAX($FD$110:GE$110)),(GF$110-GE$110)),0)+IF($E191=GF$22,VLOOKUP($C191,Input!$A$8:$GZ$39,MATCH(GF$21,Input!$A$6:$GZ$6,0),FALSE),0)*IF(GF$109&gt;=MAX($FD$109:GE$109),MIN((GF$109-MAX($FD$109:GE$109)),(GF$109-GE$109)),0)</f>
        <v>0</v>
      </c>
      <c r="GG191" s="1">
        <f>+IF($E191=GG$22,VLOOKUP($C191,Input!$A$8:$GZ$39,MATCH(GG$21,Input!$A$6:$GZ$6,0),FALSE),0)*IF(GG$110&gt;=MAX($FD$110:GF$110),MIN((GG$110-MAX($FD$110:GF$110)),(GG$110-GF$110)),0)+IF($E191=GG$22,VLOOKUP($C191,Input!$A$8:$GZ$39,MATCH(GG$21,Input!$A$6:$GZ$6,0),FALSE),0)*IF(GG$109&gt;=MAX($FD$109:GF$109),MIN((GG$109-MAX($FD$109:GF$109)),(GG$109-GF$109)),0)</f>
        <v>0</v>
      </c>
      <c r="GH191" s="1">
        <f>+IF($E191=GH$22,VLOOKUP($C191,Input!$A$8:$GZ$39,MATCH(GH$21,Input!$A$6:$GZ$6,0),FALSE),0)*IF(GH$110&gt;=MAX($FD$110:GG$110),MIN((GH$110-MAX($FD$110:GG$110)),(GH$110-GG$110)),0)+IF($E191=GH$22,VLOOKUP($C191,Input!$A$8:$GZ$39,MATCH(GH$21,Input!$A$6:$GZ$6,0),FALSE),0)*IF(GH$109&gt;=MAX($FD$109:GG$109),MIN((GH$109-MAX($FD$109:GG$109)),(GH$109-GG$109)),0)</f>
        <v>0</v>
      </c>
      <c r="GI191" s="1">
        <f>+IF($E191=GI$22,VLOOKUP($C191,Input!$A$8:$GZ$39,MATCH(GI$21,Input!$A$6:$GZ$6,0),FALSE),0)*IF(GI$110&gt;=MAX($FD$110:GH$110),MIN((GI$110-MAX($FD$110:GH$110)),(GI$110-GH$110)),0)+IF($E191=GI$22,VLOOKUP($C191,Input!$A$8:$GZ$39,MATCH(GI$21,Input!$A$6:$GZ$6,0),FALSE),0)*IF(GI$109&gt;=MAX($FD$109:GH$109),MIN((GI$109-MAX($FD$109:GH$109)),(GI$109-GH$109)),0)</f>
        <v>0</v>
      </c>
      <c r="GJ191" s="1">
        <f>+IF($E191=GJ$22,VLOOKUP($C191,Input!$A$8:$GZ$39,MATCH(GJ$21,Input!$A$6:$GZ$6,0),FALSE),0)*IF(GJ$110&gt;=MAX($FD$110:GI$110),MIN((GJ$110-MAX($FD$110:GI$110)),(GJ$110-GI$110)),0)+IF($E191=GJ$22,VLOOKUP($C191,Input!$A$8:$GZ$39,MATCH(GJ$21,Input!$A$6:$GZ$6,0),FALSE),0)*IF(GJ$109&gt;=MAX($FD$109:GI$109),MIN((GJ$109-MAX($FD$109:GI$109)),(GJ$109-GI$109)),0)</f>
        <v>0</v>
      </c>
      <c r="GK191" s="1">
        <f>+IF($E191=GK$22,VLOOKUP($C191,Input!$A$8:$GZ$39,MATCH(GK$21,Input!$A$6:$GZ$6,0),FALSE),0)*IF(GK$110&gt;=MAX($FD$110:GJ$110),MIN((GK$110-MAX($FD$110:GJ$110)),(GK$110-GJ$110)),0)+IF($E191=GK$22,VLOOKUP($C191,Input!$A$8:$GZ$39,MATCH(GK$21,Input!$A$6:$GZ$6,0),FALSE),0)*IF(GK$109&gt;=MAX($FD$109:GJ$109),MIN((GK$109-MAX($FD$109:GJ$109)),(GK$109-GJ$109)),0)</f>
        <v>0</v>
      </c>
      <c r="GL191" s="1">
        <f>+IF($E191=GL$22,VLOOKUP($C191,Input!$A$8:$GZ$39,MATCH(GL$21,Input!$A$6:$GZ$6,0),FALSE),0)*IF(GL$110&gt;=MAX($FD$110:GK$110),MIN((GL$110-MAX($FD$110:GK$110)),(GL$110-GK$110)),0)+IF($E191=GL$22,VLOOKUP($C191,Input!$A$8:$GZ$39,MATCH(GL$21,Input!$A$6:$GZ$6,0),FALSE),0)*IF(GL$109&gt;=MAX($FD$109:GK$109),MIN((GL$109-MAX($FD$109:GK$109)),(GL$109-GK$109)),0)</f>
        <v>0</v>
      </c>
      <c r="GM191" s="42"/>
      <c r="GN191" t="str">
        <f>VLOOKUP($C191,Input!$A$8:$GZ$39,MATCH(GN$21,Input!$A$6:$GZ$6,0),FALSE)</f>
        <v>NA</v>
      </c>
      <c r="GO191">
        <f>IF((VLOOKUP($C191,Input!$A$8:$GZ$39,MATCH(GO$21,Input!$A$6:$GZ$6,0),FALSE))="Y",$D191/VLOOKUP($C191,Input!$A$8:$GZ$39,MATCH(GP$21,Input!$A$6:$GZ$6,0),FALSE),0)</f>
        <v>0</v>
      </c>
      <c r="GP191">
        <f>IF((VLOOKUP($C191,Input!$A$8:$GZ$39,MATCH(GO$21,Input!$A$6:$GZ$6,0),FALSE))="Y",0,IF((VLOOKUP($C191,Input!$A$8:$GZ$39,MATCH(GP$21,Input!$A$6:$GZ$6,0),FALSE))&gt;0,$D191/VLOOKUP($C191,Input!$A$8:$GZ$39,MATCH(GP$21,Input!$A$6:$GZ$6,0),FALSE),0))</f>
        <v>0</v>
      </c>
      <c r="GQ191" s="1">
        <f>+IF($E191=GQ$22,VLOOKUP($C191,Input!$A$8:$GZ$39,MATCH(GQ$21,Input!$A$6:$GZ$6,0),FALSE),0)*IF(GQ$110&gt;=MAX($GP$110:GP$110),MIN((GQ$110-MAX($GP$110:GP$110)),(GQ$110-GP$110)),0)+IF($E191=GQ$22,VLOOKUP($C191,Input!$A$8:$GZ$39,MATCH(GQ$21,Input!$A$6:$GZ$6,0),FALSE),0)*IF(GQ$109&gt;=MAX($GP$109:GP$109),MIN((GQ$109-MAX($GP$109:GP$109)),(GQ$109-GP$109)),0)</f>
        <v>0</v>
      </c>
      <c r="GR191" s="1">
        <f>+IF($E191=GR$22,VLOOKUP($C191,Input!$A$8:$GZ$39,MATCH(GR$21,Input!$A$6:$GZ$6,0),FALSE),0)*IF(GR$110&gt;=MAX($GP$110:GQ$110),MIN((GR$110-MAX($GP$110:GQ$110)),(GR$110-GQ$110)),0)+IF($E191=GR$22,VLOOKUP($C191,Input!$A$8:$GZ$39,MATCH(GR$21,Input!$A$6:$GZ$6,0),FALSE),0)*IF(GR$109&gt;=MAX($GP$109:GQ$109),MIN((GR$109-MAX($GP$109:GQ$109)),(GR$109-GQ$109)),0)</f>
        <v>0</v>
      </c>
      <c r="GS191" s="1">
        <f>+IF($E191=GS$22,VLOOKUP($C191,Input!$A$8:$GZ$39,MATCH(GS$21,Input!$A$6:$GZ$6,0),FALSE),0)*IF(GS$110&gt;=MAX($GP$110:GR$110),MIN((GS$110-MAX($GP$110:GR$110)),(GS$110-GR$110)),0)+IF($E191=GS$22,VLOOKUP($C191,Input!$A$8:$GZ$39,MATCH(GS$21,Input!$A$6:$GZ$6,0),FALSE),0)*IF(GS$109&gt;=MAX($GP$109:GR$109),MIN((GS$109-MAX($GP$109:GR$109)),(GS$109-GR$109)),0)</f>
        <v>0</v>
      </c>
      <c r="GT191" s="1">
        <f>+IF($E191=GT$22,VLOOKUP($C191,Input!$A$8:$GZ$39,MATCH(GT$21,Input!$A$6:$GZ$6,0),FALSE),0)*IF(GT$110&gt;=MAX($GP$110:GS$110),MIN((GT$110-MAX($GP$110:GS$110)),(GT$110-GS$110)),0)+IF($E191=GT$22,VLOOKUP($C191,Input!$A$8:$GZ$39,MATCH(GT$21,Input!$A$6:$GZ$6,0),FALSE),0)*IF(GT$109&gt;=MAX($GP$109:GS$109),MIN((GT$109-MAX($GP$109:GS$109)),(GT$109-GS$109)),0)</f>
        <v>0</v>
      </c>
      <c r="GU191" s="1">
        <f>+IF($E191=GU$22,VLOOKUP($C191,Input!$A$8:$GZ$39,MATCH(GU$21,Input!$A$6:$GZ$6,0),FALSE),0)*IF(GU$110&gt;=MAX($GP$110:GT$110),MIN((GU$110-MAX($GP$110:GT$110)),(GU$110-GT$110)),0)+IF($E191=GU$22,VLOOKUP($C191,Input!$A$8:$GZ$39,MATCH(GU$21,Input!$A$6:$GZ$6,0),FALSE),0)*IF(GU$109&gt;=MAX($GP$109:GT$109),MIN((GU$109-MAX($GP$109:GT$109)),(GU$109-GT$109)),0)</f>
        <v>0</v>
      </c>
      <c r="GV191" s="1">
        <f>+IF($E191=GV$22,VLOOKUP($C191,Input!$A$8:$GZ$39,MATCH(GV$21,Input!$A$6:$GZ$6,0),FALSE),0)*IF(GV$110&gt;=MAX($GP$110:GU$110),MIN((GV$110-MAX($GP$110:GU$110)),(GV$110-GU$110)),0)+IF($E191=GV$22,VLOOKUP($C191,Input!$A$8:$GZ$39,MATCH(GV$21,Input!$A$6:$GZ$6,0),FALSE),0)*IF(GV$109&gt;=MAX($GP$109:GU$109),MIN((GV$109-MAX($GP$109:GU$109)),(GV$109-GU$109)),0)</f>
        <v>0</v>
      </c>
      <c r="GW191" s="1">
        <f>+IF($E191=GW$22,VLOOKUP($C191,Input!$A$8:$GZ$39,MATCH(GW$21,Input!$A$6:$GZ$6,0),FALSE),0)*IF(GW$110&gt;=MAX($GP$110:GV$110),MIN((GW$110-MAX($GP$110:GV$110)),(GW$110-GV$110)),0)+IF($E191=GW$22,VLOOKUP($C191,Input!$A$8:$GZ$39,MATCH(GW$21,Input!$A$6:$GZ$6,0),FALSE),0)*IF(GW$109&gt;=MAX($GP$109:GV$109),MIN((GW$109-MAX($GP$109:GV$109)),(GW$109-GV$109)),0)</f>
        <v>0</v>
      </c>
      <c r="GX191" s="1">
        <f>+IF($E191=GX$22,VLOOKUP($C191,Input!$A$8:$GZ$39,MATCH(GX$21,Input!$A$6:$GZ$6,0),FALSE),0)*IF(GX$110&gt;=MAX($GP$110:GW$110),MIN((GX$110-MAX($GP$110:GW$110)),(GX$110-GW$110)),0)+IF($E191=GX$22,VLOOKUP($C191,Input!$A$8:$GZ$39,MATCH(GX$21,Input!$A$6:$GZ$6,0),FALSE),0)*IF(GX$109&gt;=MAX($GP$109:GW$109),MIN((GX$109-MAX($GP$109:GW$109)),(GX$109-GW$109)),0)</f>
        <v>0</v>
      </c>
      <c r="GY191" s="1">
        <f>+IF($E191=GY$22,VLOOKUP($C191,Input!$A$8:$GZ$39,MATCH(GY$21,Input!$A$6:$GZ$6,0),FALSE),0)*IF(GY$110&gt;=MAX($GP$110:GX$110),MIN((GY$110-MAX($GP$110:GX$110)),(GY$110-GX$110)),0)+IF($E191=GY$22,VLOOKUP($C191,Input!$A$8:$GZ$39,MATCH(GY$21,Input!$A$6:$GZ$6,0),FALSE),0)*IF(GY$109&gt;=MAX($GP$109:GX$109),MIN((GY$109-MAX($GP$109:GX$109)),(GY$109-GX$109)),0)</f>
        <v>0</v>
      </c>
      <c r="GZ191" s="1">
        <f>+IF($E191=GZ$22,VLOOKUP($C191,Input!$A$8:$GZ$39,MATCH(GZ$21,Input!$A$6:$GZ$6,0),FALSE),0)*IF(GZ$110&gt;=MAX($GP$110:GY$110),MIN((GZ$110-MAX($GP$110:GY$110)),(GZ$110-GY$110)),0)+IF($E191=GZ$22,VLOOKUP($C191,Input!$A$8:$GZ$39,MATCH(GZ$21,Input!$A$6:$GZ$6,0),FALSE),0)*IF(GZ$109&gt;=MAX($GP$109:GY$109),MIN((GZ$109-MAX($GP$109:GY$109)),(GZ$109-GY$109)),0)</f>
        <v>0</v>
      </c>
      <c r="HA191" s="1">
        <f>+IF($E191=HA$22,VLOOKUP($C191,Input!$A$8:$GZ$39,MATCH(HA$21,Input!$A$6:$GZ$6,0),FALSE),0)*IF(HA$110&gt;=MAX($GP$110:GZ$110),MIN((HA$110-MAX($GP$110:GZ$110)),(HA$110-GZ$110)),0)+IF($E191=HA$22,VLOOKUP($C191,Input!$A$8:$GZ$39,MATCH(HA$21,Input!$A$6:$GZ$6,0),FALSE),0)*IF(HA$109&gt;=MAX($GP$109:GZ$109),MIN((HA$109-MAX($GP$109:GZ$109)),(HA$109-GZ$109)),0)</f>
        <v>0</v>
      </c>
      <c r="HB191" s="1">
        <f>+IF($E191=HB$22,VLOOKUP($C191,Input!$A$8:$GZ$39,MATCH(HB$21,Input!$A$6:$GZ$6,0),FALSE),0)*IF(HB$110&gt;=MAX($GP$110:HA$110),MIN((HB$110-MAX($GP$110:HA$110)),(HB$110-HA$110)),0)+IF($E191=HB$22,VLOOKUP($C191,Input!$A$8:$GZ$39,MATCH(HB$21,Input!$A$6:$GZ$6,0),FALSE),0)*IF(HB$109&gt;=MAX($GP$109:HA$109),MIN((HB$109-MAX($GP$109:HA$109)),(HB$109-HA$109)),0)</f>
        <v>0</v>
      </c>
      <c r="HC191" s="1">
        <f>+IF($E191=HC$22,VLOOKUP($C191,Input!$A$8:$GZ$39,MATCH(HC$21,Input!$A$6:$GZ$6,0),FALSE),0)*IF(HC$110&gt;=MAX($GP$110:HB$110),MIN((HC$110-MAX($GP$110:HB$110)),(HC$110-HB$110)),0)+IF($E191=HC$22,VLOOKUP($C191,Input!$A$8:$GZ$39,MATCH(HC$21,Input!$A$6:$GZ$6,0),FALSE),0)*IF(HC$109&gt;=MAX($GP$109:HB$109),MIN((HC$109-MAX($GP$109:HB$109)),(HC$109-HB$109)),0)</f>
        <v>0</v>
      </c>
      <c r="HD191" s="1">
        <f>+IF($E191=HD$22,VLOOKUP($C191,Input!$A$8:$GZ$39,MATCH(HD$21,Input!$A$6:$GZ$6,0),FALSE),0)*IF(HD$110&gt;=MAX($GP$110:HC$110),MIN((HD$110-MAX($GP$110:HC$110)),(HD$110-HC$110)),0)+IF($E191=HD$22,VLOOKUP($C191,Input!$A$8:$GZ$39,MATCH(HD$21,Input!$A$6:$GZ$6,0),FALSE),0)*IF(HD$109&gt;=MAX($GP$109:HC$109),MIN((HD$109-MAX($GP$109:HC$109)),(HD$109-HC$109)),0)</f>
        <v>0</v>
      </c>
      <c r="HE191" s="1">
        <f>+IF($E191=HE$22,VLOOKUP($C191,Input!$A$8:$GZ$39,MATCH(HE$21,Input!$A$6:$GZ$6,0),FALSE),0)*IF(HE$110&gt;=MAX($GP$110:HD$110),MIN((HE$110-MAX($GP$110:HD$110)),(HE$110-HD$110)),0)+IF($E191=HE$22,VLOOKUP($C191,Input!$A$8:$GZ$39,MATCH(HE$21,Input!$A$6:$GZ$6,0),FALSE),0)*IF(HE$109&gt;=MAX($GP$109:HD$109),MIN((HE$109-MAX($GP$109:HD$109)),(HE$109-HD$109)),0)</f>
        <v>0</v>
      </c>
      <c r="HF191" s="1">
        <f>+IF($E191=HF$22,VLOOKUP($C191,Input!$A$8:$GZ$39,MATCH(HF$21,Input!$A$6:$GZ$6,0),FALSE),0)*IF(HF$110&gt;=MAX($GP$110:HE$110),MIN((HF$110-MAX($GP$110:HE$110)),(HF$110-HE$110)),0)+IF($E191=HF$22,VLOOKUP($C191,Input!$A$8:$GZ$39,MATCH(HF$21,Input!$A$6:$GZ$6,0),FALSE),0)*IF(HF$109&gt;=MAX($GP$109:HE$109),MIN((HF$109-MAX($GP$109:HE$109)),(HF$109-HE$109)),0)</f>
        <v>0</v>
      </c>
      <c r="HG191" s="1">
        <f>+IF($E191=HG$22,VLOOKUP($C191,Input!$A$8:$GZ$39,MATCH(HG$21,Input!$A$6:$GZ$6,0),FALSE),0)*IF(HG$110&gt;=MAX($GP$110:HF$110),MIN((HG$110-MAX($GP$110:HF$110)),(HG$110-HF$110)),0)+IF($E191=HG$22,VLOOKUP($C191,Input!$A$8:$GZ$39,MATCH(HG$21,Input!$A$6:$GZ$6,0),FALSE),0)*IF(HG$109&gt;=MAX($GP$109:HF$109),MIN((HG$109-MAX($GP$109:HF$109)),(HG$109-HF$109)),0)</f>
        <v>0</v>
      </c>
      <c r="HH191" s="1">
        <f>+IF($E191=HH$22,VLOOKUP($C191,Input!$A$8:$GZ$39,MATCH(HH$21,Input!$A$6:$GZ$6,0),FALSE),0)*IF(HH$110&gt;=MAX($GP$110:HG$110),MIN((HH$110-MAX($GP$110:HG$110)),(HH$110-HG$110)),0)+IF($E191=HH$22,VLOOKUP($C191,Input!$A$8:$GZ$39,MATCH(HH$21,Input!$A$6:$GZ$6,0),FALSE),0)*IF(HH$109&gt;=MAX($GP$109:HG$109),MIN((HH$109-MAX($GP$109:HG$109)),(HH$109-HG$109)),0)</f>
        <v>0</v>
      </c>
      <c r="HI191" s="1">
        <f>+IF($E191=HI$22,VLOOKUP($C191,Input!$A$8:$GZ$39,MATCH(HI$21,Input!$A$6:$GZ$6,0),FALSE),0)*IF(HI$110&gt;=MAX($GP$110:HH$110),MIN((HI$110-MAX($GP$110:HH$110)),(HI$110-HH$110)),0)+IF($E191=HI$22,VLOOKUP($C191,Input!$A$8:$GZ$39,MATCH(HI$21,Input!$A$6:$GZ$6,0),FALSE),0)*IF(HI$109&gt;=MAX($GP$109:HH$109),MIN((HI$109-MAX($GP$109:HH$109)),(HI$109-HH$109)),0)</f>
        <v>0</v>
      </c>
      <c r="HJ191" s="1">
        <f>+IF($E191=HJ$22,VLOOKUP($C191,Input!$A$8:$GZ$39,MATCH(HJ$21,Input!$A$6:$GZ$6,0),FALSE),0)*IF(HJ$110&gt;=MAX($GP$110:HI$110),MIN((HJ$110-MAX($GP$110:HI$110)),(HJ$110-HI$110)),0)+IF($E191=HJ$22,VLOOKUP($C191,Input!$A$8:$GZ$39,MATCH(HJ$21,Input!$A$6:$GZ$6,0),FALSE),0)*IF(HJ$109&gt;=MAX($GP$109:HI$109),MIN((HJ$109-MAX($GP$109:HI$109)),(HJ$109-HI$109)),0)</f>
        <v>0</v>
      </c>
      <c r="HK191" s="1">
        <f>+IF($E191=HK$22,VLOOKUP($C191,Input!$A$8:$GZ$39,MATCH(HK$21,Input!$A$6:$GZ$6,0),FALSE),0)*IF(HK$110&gt;=MAX($GP$110:HJ$110),MIN((HK$110-MAX($GP$110:HJ$110)),(HK$110-HJ$110)),0)+IF($E191=HK$22,VLOOKUP($C191,Input!$A$8:$GZ$39,MATCH(HK$21,Input!$A$6:$GZ$6,0),FALSE),0)*IF(HK$109&gt;=MAX($GP$109:HJ$109),MIN((HK$109-MAX($GP$109:HJ$109)),(HK$109-HJ$109)),0)</f>
        <v>0</v>
      </c>
      <c r="HL191" s="1">
        <f>+IF($E191=HL$22,VLOOKUP($C191,Input!$A$8:$GZ$39,MATCH(HL$21,Input!$A$6:$GZ$6,0),FALSE),0)*IF(HL$110&gt;=MAX($GP$110:HK$110),MIN((HL$110-MAX($GP$110:HK$110)),(HL$110-HK$110)),0)+IF($E191=HL$22,VLOOKUP($C191,Input!$A$8:$GZ$39,MATCH(HL$21,Input!$A$6:$GZ$6,0),FALSE),0)*IF(HL$109&gt;=MAX($GP$109:HK$109),MIN((HL$109-MAX($GP$109:HK$109)),(HL$109-HK$109)),0)</f>
        <v>0</v>
      </c>
      <c r="HM191" s="1">
        <f>+IF($E191=HM$22,VLOOKUP($C191,Input!$A$8:$GZ$39,MATCH(HM$21,Input!$A$6:$GZ$6,0),FALSE),0)*IF(HM$110&gt;=MAX($GP$110:HL$110),MIN((HM$110-MAX($GP$110:HL$110)),(HM$110-HL$110)),0)+IF($E191=HM$22,VLOOKUP($C191,Input!$A$8:$GZ$39,MATCH(HM$21,Input!$A$6:$GZ$6,0),FALSE),0)*IF(HM$109&gt;=MAX($GP$109:HL$109),MIN((HM$109-MAX($GP$109:HL$109)),(HM$109-HL$109)),0)</f>
        <v>0</v>
      </c>
      <c r="HN191" s="1">
        <f>+IF($E191=HN$22,VLOOKUP($C191,Input!$A$8:$GZ$39,MATCH(HN$21,Input!$A$6:$GZ$6,0),FALSE),0)*IF(HN$110&gt;=MAX($GP$110:HM$110),MIN((HN$110-MAX($GP$110:HM$110)),(HN$110-HM$110)),0)+IF($E191=HN$22,VLOOKUP($C191,Input!$A$8:$GZ$39,MATCH(HN$21,Input!$A$6:$GZ$6,0),FALSE),0)*IF(HN$109&gt;=MAX($GP$109:HM$109),MIN((HN$109-MAX($GP$109:HM$109)),(HN$109-HM$109)),0)</f>
        <v>0</v>
      </c>
      <c r="HO191" s="1">
        <f>+IF($E191=HO$22,VLOOKUP($C191,Input!$A$8:$GZ$39,MATCH(HO$21,Input!$A$6:$GZ$6,0),FALSE),0)*IF(HO$110&gt;=MAX($GP$110:HN$110),MIN((HO$110-MAX($GP$110:HN$110)),(HO$110-HN$110)),0)+IF($E191=HO$22,VLOOKUP($C191,Input!$A$8:$GZ$39,MATCH(HO$21,Input!$A$6:$GZ$6,0),FALSE),0)*IF(HO$109&gt;=MAX($GP$109:HN$109),MIN((HO$109-MAX($GP$109:HN$109)),(HO$109-HN$109)),0)</f>
        <v>0</v>
      </c>
      <c r="HP191" s="1">
        <f>+IF($E191=HP$22,VLOOKUP($C191,Input!$A$8:$GZ$39,MATCH(HP$21,Input!$A$6:$GZ$6,0),FALSE),0)*IF(HP$110&gt;=MAX($GP$110:HO$110),MIN((HP$110-MAX($GP$110:HO$110)),(HP$110-HO$110)),0)+IF($E191=HP$22,VLOOKUP($C191,Input!$A$8:$GZ$39,MATCH(HP$21,Input!$A$6:$GZ$6,0),FALSE),0)*IF(HP$109&gt;=MAX($GP$109:HO$109),MIN((HP$109-MAX($GP$109:HO$109)),(HP$109-HO$109)),0)</f>
        <v>0</v>
      </c>
      <c r="HQ191" s="1">
        <f>+IF($E191=HQ$22,VLOOKUP($C191,Input!$A$8:$GZ$39,MATCH(HQ$21,Input!$A$6:$GZ$6,0),FALSE),0)*IF(HQ$110&gt;=MAX($GP$110:HP$110),MIN((HQ$110-MAX($GP$110:HP$110)),(HQ$110-HP$110)),0)+IF($E191=HQ$22,VLOOKUP($C191,Input!$A$8:$GZ$39,MATCH(HQ$21,Input!$A$6:$GZ$6,0),FALSE),0)*IF(HQ$109&gt;=MAX($GP$109:HP$109),MIN((HQ$109-MAX($GP$109:HP$109)),(HQ$109-HP$109)),0)</f>
        <v>0</v>
      </c>
      <c r="HR191" s="1">
        <f>+IF($E191=HR$22,VLOOKUP($C191,Input!$A$8:$GZ$39,MATCH(HR$21,Input!$A$6:$GZ$6,0),FALSE),0)*IF(HR$110&gt;=MAX($GP$110:HQ$110),MIN((HR$110-MAX($GP$110:HQ$110)),(HR$110-HQ$110)),0)+IF($E191=HR$22,VLOOKUP($C191,Input!$A$8:$GZ$39,MATCH(HR$21,Input!$A$6:$GZ$6,0),FALSE),0)*IF(HR$109&gt;=MAX($GP$109:HQ$109),MIN((HR$109-MAX($GP$109:HQ$109)),(HR$109-HQ$109)),0)</f>
        <v>0</v>
      </c>
      <c r="HS191" s="1">
        <f>+IF($E191=HS$22,VLOOKUP($C191,Input!$A$8:$GZ$39,MATCH(HS$21,Input!$A$6:$GZ$6,0),FALSE),0)*IF(HS$110&gt;=MAX($GP$110:HR$110),MIN((HS$110-MAX($GP$110:HR$110)),(HS$110-HR$110)),0)+IF($E191=HS$22,VLOOKUP($C191,Input!$A$8:$GZ$39,MATCH(HS$21,Input!$A$6:$GZ$6,0),FALSE),0)*IF(HS$109&gt;=MAX($GP$109:HR$109),MIN((HS$109-MAX($GP$109:HR$109)),(HS$109-HR$109)),0)</f>
        <v>0</v>
      </c>
      <c r="HT191" s="1">
        <f>+IF($E191=HT$22,VLOOKUP($C191,Input!$A$8:$GZ$39,MATCH(HT$21,Input!$A$6:$GZ$6,0),FALSE),0)*IF(HT$110&gt;=MAX($GP$110:HS$110),MIN((HT$110-MAX($GP$110:HS$110)),(HT$110-HS$110)),0)+IF($E191=HT$22,VLOOKUP($C191,Input!$A$8:$GZ$39,MATCH(HT$21,Input!$A$6:$GZ$6,0),FALSE),0)*IF(HT$109&gt;=MAX($GP$109:HS$109),MIN((HT$109-MAX($GP$109:HS$109)),(HT$109-HS$109)),0)</f>
        <v>0</v>
      </c>
      <c r="HU191" s="1">
        <f>+IF($E191=HU$22,VLOOKUP($C191,Input!$A$8:$GZ$39,MATCH(HU$21,Input!$A$6:$GZ$6,0),FALSE),0)*IF(HU$110&gt;=MAX($GP$110:HT$110),MIN((HU$110-MAX($GP$110:HT$110)),(HU$110-HT$110)),0)+IF($E191=HU$22,VLOOKUP($C191,Input!$A$8:$GZ$39,MATCH(HU$21,Input!$A$6:$GZ$6,0),FALSE),0)*IF(HU$109&gt;=MAX($GP$109:HT$109),MIN((HU$109-MAX($GP$109:HT$109)),(HU$109-HT$109)),0)</f>
        <v>0</v>
      </c>
      <c r="HV191" s="1">
        <f>+IF($E191=HV$22,VLOOKUP($C191,Input!$A$8:$GZ$39,MATCH(HV$21,Input!$A$6:$GZ$6,0),FALSE),0)*IF(HV$110&gt;=MAX($GP$110:HU$110),MIN((HV$110-MAX($GP$110:HU$110)),(HV$110-HU$110)),0)+IF($E191=HV$22,VLOOKUP($C191,Input!$A$8:$GZ$39,MATCH(HV$21,Input!$A$6:$GZ$6,0),FALSE),0)*IF(HV$109&gt;=MAX($GP$109:HU$109),MIN((HV$109-MAX($GP$109:HU$109)),(HV$109-HU$109)),0)</f>
        <v>0</v>
      </c>
      <c r="HW191" s="1">
        <f>+IF($E191=HW$22,VLOOKUP($C191,Input!$A$8:$GZ$39,MATCH(HW$21,Input!$A$6:$GZ$6,0),FALSE),0)*IF(HW$110&gt;=MAX($GP$110:HV$110),MIN((HW$110-MAX($GP$110:HV$110)),(HW$110-HV$110)),0)+IF($E191=HW$22,VLOOKUP($C191,Input!$A$8:$GZ$39,MATCH(HW$21,Input!$A$6:$GZ$6,0),FALSE),0)*IF(HW$109&gt;=MAX($GP$109:HV$109),MIN((HW$109-MAX($GP$109:HV$109)),(HW$109-HV$109)),0)</f>
        <v>0</v>
      </c>
      <c r="HX191" s="1">
        <f>+IF($E191=HX$22,VLOOKUP($C191,Input!$A$8:$GZ$39,MATCH(HX$21,Input!$A$6:$GZ$6,0),FALSE),0)*IF(HX$110&gt;=MAX($GP$110:HW$110),MIN((HX$110-MAX($GP$110:HW$110)),(HX$110-HW$110)),0)+IF($E191=HX$22,VLOOKUP($C191,Input!$A$8:$GZ$39,MATCH(HX$21,Input!$A$6:$GZ$6,0),FALSE),0)*IF(HX$109&gt;=MAX($GP$109:HW$109),MIN((HX$109-MAX($GP$109:HW$109)),(HX$109-HW$109)),0)</f>
        <v>0</v>
      </c>
      <c r="HY191" s="1">
        <f>+IF($E191=HY$22,VLOOKUP($C191,Input!$A$8:$GZ$39,MATCH(HY$21,Input!$A$6:$GZ$6,0),FALSE),0)*IF(HY$110&gt;=MAX($GP$110:HX$110),MIN((HY$110-MAX($GP$110:HX$110)),(HY$110-HX$110)),0)+IF($E191=HY$22,VLOOKUP($C191,Input!$A$8:$GZ$39,MATCH(HY$21,Input!$A$6:$GZ$6,0),FALSE),0)*IF(HY$109&gt;=MAX($GP$109:HX$109),MIN((HY$109-MAX($GP$109:HX$109)),(HY$109-HX$109)),0)</f>
        <v>0</v>
      </c>
      <c r="HZ191" s="42"/>
      <c r="IA191" t="str">
        <f>VLOOKUP($C191,Input!$A$8:$IA$39,MATCH(IA$21,Input!$A$6:$IA$6,0),FALSE)</f>
        <v>NA</v>
      </c>
      <c r="IB191" s="132">
        <f>IF((VLOOKUP($C191,Input!$A$8:$IA$39,MATCH(IB$21,Input!$A$6:$IA$6,0),FALSE))="Y",$D191/VLOOKUP($C191,Input!$A$8:$IA$39,MATCH(IC$21,Input!$A$6:$IA$6,0),FALSE),0)</f>
        <v>0</v>
      </c>
      <c r="IC191" s="132">
        <f>IF((VLOOKUP($C191,Input!$A$8:$IA$39,MATCH(IB$21,Input!$A$6:$IA$6,0),FALSE))="Y",0,IF((VLOOKUP($C191,Input!$A$8:$IA$39,MATCH(IC$21,Input!$A$6:$IA$6,0),FALSE))&gt;0,$D191/VLOOKUP($C191,Input!$A$8:$IA$39,MATCH(IC$21,Input!$A$6:$IA$6,0),FALSE),0))</f>
        <v>0</v>
      </c>
      <c r="ID191" s="1">
        <f>+IF($E191=ID$22,VLOOKUP($C191,Input!$A$8:$IA$39,MATCH(ID$21,Input!$A$6:$IA$6,0),FALSE),0)*IF(ID$110&gt;=MAX($IC$110:IC$110),MIN((ID$110-MAX($IC$110:IC$110)),(ID$110-IC$110)),0)+IF($E191=ID$22,VLOOKUP($C191,Input!$A$8:$IA$39,MATCH(ID$21,Input!$A$6:$IA$6,0),FALSE),0)*IF(ID$109&gt;=MAX($IC$109:IC$109),MIN((ID$109-MAX($IC$109:IC$109)),(ID$109-IC$109)),0)</f>
        <v>0</v>
      </c>
      <c r="IE191" s="1">
        <f>+IF($E191=IE$22,VLOOKUP($C191,Input!$A$8:$IA$39,MATCH(IE$21,Input!$A$6:$IA$6,0),FALSE),0)*IF(IE$110&gt;=MAX($IC$110:ID$110),MIN((IE$110-MAX($IC$110:ID$110)),(IE$110-ID$110)),0)+IF($E191=IE$22,VLOOKUP($C191,Input!$A$8:$IA$39,MATCH(IE$21,Input!$A$6:$IA$6,0),FALSE),0)*IF(IE$109&gt;=MAX($IC$109:ID$109),MIN((IE$109-MAX($IC$109:ID$109)),(IE$109-ID$109)),0)</f>
        <v>0</v>
      </c>
      <c r="IF191" s="1">
        <f>+IF($E191=IF$22,VLOOKUP($C191,Input!$A$8:$IA$39,MATCH(IF$21,Input!$A$6:$IA$6,0),FALSE),0)*IF(IF$110&gt;=MAX($IC$110:IE$110),MIN((IF$110-MAX($IC$110:IE$110)),(IF$110-IE$110)),0)+IF($E191=IF$22,VLOOKUP($C191,Input!$A$8:$IA$39,MATCH(IF$21,Input!$A$6:$IA$6,0),FALSE),0)*IF(IF$109&gt;=MAX($IC$109:IE$109),MIN((IF$109-MAX($IC$109:IE$109)),(IF$109-IE$109)),0)</f>
        <v>0</v>
      </c>
      <c r="IG191" s="1">
        <f>+IF($E191=IG$22,VLOOKUP($C191,Input!$A$8:$IA$39,MATCH(IG$21,Input!$A$6:$IA$6,0),FALSE),0)*IF(IG$110&gt;=MAX($IC$110:IF$110),MIN((IG$110-MAX($IC$110:IF$110)),(IG$110-IF$110)),0)+IF($E191=IG$22,VLOOKUP($C191,Input!$A$8:$IA$39,MATCH(IG$21,Input!$A$6:$IA$6,0),FALSE),0)*IF(IG$109&gt;=MAX($IC$109:IF$109),MIN((IG$109-MAX($IC$109:IF$109)),(IG$109-IF$109)),0)</f>
        <v>0</v>
      </c>
      <c r="IH191" s="1">
        <f>+IF($E191=IH$22,VLOOKUP($C191,Input!$A$8:$IA$39,MATCH(IH$21,Input!$A$6:$IA$6,0),FALSE),0)*IF(IH$110&gt;=MAX($IC$110:IG$110),MIN((IH$110-MAX($IC$110:IG$110)),(IH$110-IG$110)),0)+IF($E191=IH$22,VLOOKUP($C191,Input!$A$8:$IA$39,MATCH(IH$21,Input!$A$6:$IA$6,0),FALSE),0)*IF(IH$109&gt;=MAX($IC$109:IG$109),MIN((IH$109-MAX($IC$109:IG$109)),(IH$109-IG$109)),0)</f>
        <v>0</v>
      </c>
      <c r="II191" s="1">
        <f>+IF($E191=II$22,VLOOKUP($C191,Input!$A$8:$IA$39,MATCH(II$21,Input!$A$6:$IA$6,0),FALSE),0)*IF(II$110&gt;=MAX($IC$110:IH$110),MIN((II$110-MAX($IC$110:IH$110)),(II$110-IH$110)),0)+IF($E191=II$22,VLOOKUP($C191,Input!$A$8:$IA$39,MATCH(II$21,Input!$A$6:$IA$6,0),FALSE),0)*IF(II$109&gt;=MAX($IC$109:IH$109),MIN((II$109-MAX($IC$109:IH$109)),(II$109-IH$109)),0)</f>
        <v>0</v>
      </c>
      <c r="IJ191" s="1">
        <f>+IF($E191=IJ$22,VLOOKUP($C191,Input!$A$8:$IA$39,MATCH(IJ$21,Input!$A$6:$IA$6,0),FALSE),0)*IF(IJ$110&gt;=MAX($IC$110:II$110),MIN((IJ$110-MAX($IC$110:II$110)),(IJ$110-II$110)),0)+IF($E191=IJ$22,VLOOKUP($C191,Input!$A$8:$IA$39,MATCH(IJ$21,Input!$A$6:$IA$6,0),FALSE),0)*IF(IJ$109&gt;=MAX($IC$109:II$109),MIN((IJ$109-MAX($IC$109:II$109)),(IJ$109-II$109)),0)</f>
        <v>0</v>
      </c>
      <c r="IK191" s="1">
        <f>+IF($E191=IK$22,VLOOKUP($C191,Input!$A$8:$IA$39,MATCH(IK$21,Input!$A$6:$IA$6,0),FALSE),0)*IF(IK$110&gt;=MAX($IC$110:IJ$110),MIN((IK$110-MAX($IC$110:IJ$110)),(IK$110-IJ$110)),0)+IF($E191=IK$22,VLOOKUP($C191,Input!$A$8:$IA$39,MATCH(IK$21,Input!$A$6:$IA$6,0),FALSE),0)*IF(IK$109&gt;=MAX($IC$109:IJ$109),MIN((IK$109-MAX($IC$109:IJ$109)),(IK$109-IJ$109)),0)</f>
        <v>0</v>
      </c>
      <c r="IL191" s="1">
        <f>+IF($E191=IL$22,VLOOKUP($C191,Input!$A$8:$IA$39,MATCH(IL$21,Input!$A$6:$IA$6,0),FALSE),0)*IF(IL$110&gt;=MAX($IC$110:IK$110),MIN((IL$110-MAX($IC$110:IK$110)),(IL$110-IK$110)),0)+IF($E191=IL$22,VLOOKUP($C191,Input!$A$8:$IA$39,MATCH(IL$21,Input!$A$6:$IA$6,0),FALSE),0)*IF(IL$109&gt;=MAX($IC$109:IK$109),MIN((IL$109-MAX($IC$109:IK$109)),(IL$109-IK$109)),0)</f>
        <v>0</v>
      </c>
      <c r="IM191" s="1">
        <f>+IF($E191=IM$22,VLOOKUP($C191,Input!$A$8:$IA$39,MATCH(IM$21,Input!$A$6:$IA$6,0),FALSE),0)*IF(IM$110&gt;=MAX($IC$110:IL$110),MIN((IM$110-MAX($IC$110:IL$110)),(IM$110-IL$110)),0)+IF($E191=IM$22,VLOOKUP($C191,Input!$A$8:$IA$39,MATCH(IM$21,Input!$A$6:$IA$6,0),FALSE),0)*IF(IM$109&gt;=MAX($IC$109:IL$109),MIN((IM$109-MAX($IC$109:IL$109)),(IM$109-IL$109)),0)</f>
        <v>0</v>
      </c>
      <c r="IN191" s="1">
        <f>+IF($E191=IN$22,VLOOKUP($C191,Input!$A$8:$IA$39,MATCH(IN$21,Input!$A$6:$IA$6,0),FALSE),0)*IF(IN$110&gt;=MAX($IC$110:IM$110),MIN((IN$110-MAX($IC$110:IM$110)),(IN$110-IM$110)),0)+IF($E191=IN$22,VLOOKUP($C191,Input!$A$8:$IA$39,MATCH(IN$21,Input!$A$6:$IA$6,0),FALSE),0)*IF(IN$109&gt;=MAX($IC$109:IM$109),MIN((IN$109-MAX($IC$109:IM$109)),(IN$109-IM$109)),0)</f>
        <v>0</v>
      </c>
      <c r="IO191" s="1">
        <f>+IF($E191=IO$22,VLOOKUP($C191,Input!$A$8:$IA$39,MATCH(IO$21,Input!$A$6:$IA$6,0),FALSE),0)*IF(IO$110&gt;=MAX($IC$110:IN$110),MIN((IO$110-MAX($IC$110:IN$110)),(IO$110-IN$110)),0)+IF($E191=IO$22,VLOOKUP($C191,Input!$A$8:$IA$39,MATCH(IO$21,Input!$A$6:$IA$6,0),FALSE),0)*IF(IO$109&gt;=MAX($IC$109:IN$109),MIN((IO$109-MAX($IC$109:IN$109)),(IO$109-IN$109)),0)</f>
        <v>0</v>
      </c>
      <c r="IP191" s="1">
        <f>+IF($E191=IP$22,VLOOKUP($C191,Input!$A$8:$IA$39,MATCH(IP$21,Input!$A$6:$IA$6,0),FALSE),0)*IF(IP$110&gt;=MAX($IC$110:IO$110),MIN((IP$110-MAX($IC$110:IO$110)),(IP$110-IO$110)),0)+IF($E191=IP$22,VLOOKUP($C191,Input!$A$8:$IA$39,MATCH(IP$21,Input!$A$6:$IA$6,0),FALSE),0)*IF(IP$109&gt;=MAX($IC$109:IO$109),MIN((IP$109-MAX($IC$109:IO$109)),(IP$109-IO$109)),0)</f>
        <v>0</v>
      </c>
      <c r="IQ191" s="1">
        <f>+IF($E191=IQ$22,VLOOKUP($C191,Input!$A$8:$IA$39,MATCH(IQ$21,Input!$A$6:$IA$6,0),FALSE),0)*IF(IQ$110&gt;=MAX($IC$110:IP$110),MIN((IQ$110-MAX($IC$110:IP$110)),(IQ$110-IP$110)),0)+IF($E191=IQ$22,VLOOKUP($C191,Input!$A$8:$IA$39,MATCH(IQ$21,Input!$A$6:$IA$6,0),FALSE),0)*IF(IQ$109&gt;=MAX($IC$109:IP$109),MIN((IQ$109-MAX($IC$109:IP$109)),(IQ$109-IP$109)),0)</f>
        <v>0</v>
      </c>
      <c r="IR191" s="1">
        <f>+IF($E191=IR$22,VLOOKUP($C191,Input!$A$8:$IA$39,MATCH(IR$21,Input!$A$6:$IA$6,0),FALSE),0)*IF(IR$110&gt;=MAX($IC$110:IQ$110),MIN((IR$110-MAX($IC$110:IQ$110)),(IR$110-IQ$110)),0)+IF($E191=IR$22,VLOOKUP($C191,Input!$A$8:$IA$39,MATCH(IR$21,Input!$A$6:$IA$6,0),FALSE),0)*IF(IR$109&gt;=MAX($IC$109:IQ$109),MIN((IR$109-MAX($IC$109:IQ$109)),(IR$109-IQ$109)),0)</f>
        <v>0</v>
      </c>
      <c r="IS191" s="1">
        <f>+IF($E191=IS$22,VLOOKUP($C191,Input!$A$8:$IA$39,MATCH(IS$21,Input!$A$6:$IA$6,0),FALSE),0)*IF(IS$110&gt;=MAX($IC$110:IR$110),MIN((IS$110-MAX($IC$110:IR$110)),(IS$110-IR$110)),0)+IF($E191=IS$22,VLOOKUP($C191,Input!$A$8:$IA$39,MATCH(IS$21,Input!$A$6:$IA$6,0),FALSE),0)*IF(IS$109&gt;=MAX($IC$109:IR$109),MIN((IS$109-MAX($IC$109:IR$109)),(IS$109-IR$109)),0)</f>
        <v>0</v>
      </c>
      <c r="IT191" s="1">
        <f>+IF($E191=IT$22,VLOOKUP($C191,Input!$A$8:$IA$39,MATCH(IT$21,Input!$A$6:$IA$6,0),FALSE),0)*IF(IT$110&gt;=MAX($IC$110:IS$110),MIN((IT$110-MAX($IC$110:IS$110)),(IT$110-IS$110)),0)+IF($E191=IT$22,VLOOKUP($C191,Input!$A$8:$IA$39,MATCH(IT$21,Input!$A$6:$IA$6,0),FALSE),0)*IF(IT$109&gt;=MAX($IC$109:IS$109),MIN((IT$109-MAX($IC$109:IS$109)),(IT$109-IS$109)),0)</f>
        <v>0</v>
      </c>
      <c r="IU191" s="1">
        <f>+IF($E191=IU$22,VLOOKUP($C191,Input!$A$8:$IA$39,MATCH(IU$21,Input!$A$6:$IA$6,0),FALSE),0)*IF(IU$110&gt;=MAX($IC$110:IT$110),MIN((IU$110-MAX($IC$110:IT$110)),(IU$110-IT$110)),0)+IF($E191=IU$22,VLOOKUP($C191,Input!$A$8:$IA$39,MATCH(IU$21,Input!$A$6:$IA$6,0),FALSE),0)*IF(IU$109&gt;=MAX($IC$109:IT$109),MIN((IU$109-MAX($IC$109:IT$109)),(IU$109-IT$109)),0)</f>
        <v>0</v>
      </c>
      <c r="IV191" s="1">
        <f>+IF($E191=IV$22,VLOOKUP($C191,Input!$A$8:$IA$39,MATCH(IV$21,Input!$A$6:$IA$6,0),FALSE),0)*IF(IV$110&gt;=MAX($IC$110:IU$110),MIN((IV$110-MAX($IC$110:IU$110)),(IV$110-IU$110)),0)+IF($E191=IV$22,VLOOKUP($C191,Input!$A$8:$IA$39,MATCH(IV$21,Input!$A$6:$IA$6,0),FALSE),0)*IF(IV$109&gt;=MAX($IC$109:IU$109),MIN((IV$109-MAX($IC$109:IU$109)),(IV$109-IU$109)),0)</f>
        <v>0</v>
      </c>
      <c r="IW191" s="1">
        <f>+IF($E191=IW$22,VLOOKUP($C191,Input!$A$8:$IA$39,MATCH(IW$21,Input!$A$6:$IA$6,0),FALSE),0)*IF(IW$110&gt;=MAX($IC$110:IV$110),MIN((IW$110-MAX($IC$110:IV$110)),(IW$110-IV$110)),0)+IF($E191=IW$22,VLOOKUP($C191,Input!$A$8:$IA$39,MATCH(IW$21,Input!$A$6:$IA$6,0),FALSE),0)*IF(IW$109&gt;=MAX($IC$109:IV$109),MIN((IW$109-MAX($IC$109:IV$109)),(IW$109-IV$109)),0)</f>
        <v>0</v>
      </c>
      <c r="IX191" s="1">
        <f>+IF($E191=IX$22,VLOOKUP($C191,Input!$A$8:$IA$39,MATCH(IX$21,Input!$A$6:$IA$6,0),FALSE),0)*IF(IX$110&gt;=MAX($IC$110:IW$110),MIN((IX$110-MAX($IC$110:IW$110)),(IX$110-IW$110)),0)+IF($E191=IX$22,VLOOKUP($C191,Input!$A$8:$IA$39,MATCH(IX$21,Input!$A$6:$IA$6,0),FALSE),0)*IF(IX$109&gt;=MAX($IC$109:IW$109),MIN((IX$109-MAX($IC$109:IW$109)),(IX$109-IW$109)),0)</f>
        <v>0</v>
      </c>
      <c r="IY191" s="1">
        <f>+IF($E191=IY$22,VLOOKUP($C191,Input!$A$8:$IA$39,MATCH(IY$21,Input!$A$6:$IA$6,0),FALSE),0)*IF(IY$110&gt;=MAX($IC$110:IX$110),MIN((IY$110-MAX($IC$110:IX$110)),(IY$110-IX$110)),0)+IF($E191=IY$22,VLOOKUP($C191,Input!$A$8:$IA$39,MATCH(IY$21,Input!$A$6:$IA$6,0),FALSE),0)*IF(IY$109&gt;=MAX($IC$109:IX$109),MIN((IY$109-MAX($IC$109:IX$109)),(IY$109-IX$109)),0)</f>
        <v>0</v>
      </c>
      <c r="IZ191" s="1">
        <f>+IF($E191=IZ$22,VLOOKUP($C191,Input!$A$8:$IA$39,MATCH(IZ$21,Input!$A$6:$IA$6,0),FALSE),0)*IF(IZ$110&gt;=MAX($IC$110:IY$110),MIN((IZ$110-MAX($IC$110:IY$110)),(IZ$110-IY$110)),0)+IF($E191=IZ$22,VLOOKUP($C191,Input!$A$8:$IA$39,MATCH(IZ$21,Input!$A$6:$IA$6,0),FALSE),0)*IF(IZ$109&gt;=MAX($IC$109:IY$109),MIN((IZ$109-MAX($IC$109:IY$109)),(IZ$109-IY$109)),0)</f>
        <v>0</v>
      </c>
      <c r="JA191" s="1">
        <f>+IF($E191=JA$22,VLOOKUP($C191,Input!$A$8:$IA$39,MATCH(JA$21,Input!$A$6:$IA$6,0),FALSE),0)*IF(JA$110&gt;=MAX($IC$110:IZ$110),MIN((JA$110-MAX($IC$110:IZ$110)),(JA$110-IZ$110)),0)+IF($E191=JA$22,VLOOKUP($C191,Input!$A$8:$IA$39,MATCH(JA$21,Input!$A$6:$IA$6,0),FALSE),0)*IF(JA$109&gt;=MAX($IC$109:IZ$109),MIN((JA$109-MAX($IC$109:IZ$109)),(JA$109-IZ$109)),0)</f>
        <v>0</v>
      </c>
      <c r="JB191" s="1">
        <f>+IF($E191=JB$22,VLOOKUP($C191,Input!$A$8:$IA$39,MATCH(JB$21,Input!$A$6:$IA$6,0),FALSE),0)*IF(JB$110&gt;=MAX($IC$110:JA$110),MIN((JB$110-MAX($IC$110:JA$110)),(JB$110-JA$110)),0)+IF($E191=JB$22,VLOOKUP($C191,Input!$A$8:$IA$39,MATCH(JB$21,Input!$A$6:$IA$6,0),FALSE),0)*IF(JB$109&gt;=MAX($IC$109:JA$109),MIN((JB$109-MAX($IC$109:JA$109)),(JB$109-JA$109)),0)</f>
        <v>0</v>
      </c>
      <c r="JC191" s="1">
        <f>+IF($E191=JC$22,VLOOKUP($C191,Input!$A$8:$IA$39,MATCH(JC$21,Input!$A$6:$IA$6,0),FALSE),0)*IF(JC$110&gt;=MAX($IC$110:JB$110),MIN((JC$110-MAX($IC$110:JB$110)),(JC$110-JB$110)),0)+IF($E191=JC$22,VLOOKUP($C191,Input!$A$8:$IA$39,MATCH(JC$21,Input!$A$6:$IA$6,0),FALSE),0)*IF(JC$109&gt;=MAX($IC$109:JB$109),MIN((JC$109-MAX($IC$109:JB$109)),(JC$109-JB$109)),0)</f>
        <v>0</v>
      </c>
      <c r="JD191" s="1">
        <f>+IF($E191=JD$22,VLOOKUP($C191,Input!$A$8:$IA$39,MATCH(JD$21,Input!$A$6:$IA$6,0),FALSE),0)*IF(JD$110&gt;=MAX($IC$110:JC$110),MIN((JD$110-MAX($IC$110:JC$110)),(JD$110-JC$110)),0)+IF($E191=JD$22,VLOOKUP($C191,Input!$A$8:$IA$39,MATCH(JD$21,Input!$A$6:$IA$6,0),FALSE),0)*IF(JD$109&gt;=MAX($IC$109:JC$109),MIN((JD$109-MAX($IC$109:JC$109)),(JD$109-JC$109)),0)</f>
        <v>0</v>
      </c>
      <c r="JE191" s="1">
        <f>+IF($E191=JE$22,VLOOKUP($C191,Input!$A$8:$IA$39,MATCH(JE$21,Input!$A$6:$IA$6,0),FALSE),0)*IF(JE$110&gt;=MAX($IC$110:JD$110),MIN((JE$110-MAX($IC$110:JD$110)),(JE$110-JD$110)),0)+IF($E191=JE$22,VLOOKUP($C191,Input!$A$8:$IA$39,MATCH(JE$21,Input!$A$6:$IA$6,0),FALSE),0)*IF(JE$109&gt;=MAX($IC$109:JD$109),MIN((JE$109-MAX($IC$109:JD$109)),(JE$109-JD$109)),0)</f>
        <v>0</v>
      </c>
      <c r="JF191" s="1">
        <f>+IF($E191=JF$22,VLOOKUP($C191,Input!$A$8:$IA$39,MATCH(JF$21,Input!$A$6:$IA$6,0),FALSE),0)*IF(JF$110&gt;=MAX($IC$110:JE$110),MIN((JF$110-MAX($IC$110:JE$110)),(JF$110-JE$110)),0)+IF($E191=JF$22,VLOOKUP($C191,Input!$A$8:$IA$39,MATCH(JF$21,Input!$A$6:$IA$6,0),FALSE),0)*IF(JF$109&gt;=MAX($IC$109:JE$109),MIN((JF$109-MAX($IC$109:JE$109)),(JF$109-JE$109)),0)</f>
        <v>0</v>
      </c>
      <c r="JG191" s="1">
        <f>+IF($E191=JG$22,VLOOKUP($C191,Input!$A$8:$IA$39,MATCH(JG$21,Input!$A$6:$IA$6,0),FALSE),0)*IF(JG$110&gt;=MAX($IC$110:JF$110),MIN((JG$110-MAX($IC$110:JF$110)),(JG$110-JF$110)),0)+IF($E191=JG$22,VLOOKUP($C191,Input!$A$8:$IA$39,MATCH(JG$21,Input!$A$6:$IA$6,0),FALSE),0)*IF(JG$109&gt;=MAX($IC$109:JF$109),MIN((JG$109-MAX($IC$109:JF$109)),(JG$109-JF$109)),0)</f>
        <v>0</v>
      </c>
      <c r="JH191" s="1">
        <f>+IF($E191=JH$22,VLOOKUP($C191,Input!$A$8:$IA$39,MATCH(JH$21,Input!$A$6:$IA$6,0),FALSE),0)*IF(JH$110&gt;=MAX($IC$110:JG$110),MIN((JH$110-MAX($IC$110:JG$110)),(JH$110-JG$110)),0)+IF($E191=JH$22,VLOOKUP($C191,Input!$A$8:$IA$39,MATCH(JH$21,Input!$A$6:$IA$6,0),FALSE),0)*IF(JH$109&gt;=MAX($IC$109:JG$109),MIN((JH$109-MAX($IC$109:JG$109)),(JH$109-JG$109)),0)</f>
        <v>0</v>
      </c>
      <c r="JI191" s="1">
        <f>+IF($E191=JI$22,VLOOKUP($C191,Input!$A$8:$IA$39,MATCH(JI$21,Input!$A$6:$IA$6,0),FALSE),0)*IF(JI$110&gt;=MAX($IC$110:JH$110),MIN((JI$110-MAX($IC$110:JH$110)),(JI$110-JH$110)),0)+IF($E191=JI$22,VLOOKUP($C191,Input!$A$8:$IA$39,MATCH(JI$21,Input!$A$6:$IA$6,0),FALSE),0)*IF(JI$109&gt;=MAX($IC$109:JH$109),MIN((JI$109-MAX($IC$109:JH$109)),(JI$109-JH$109)),0)</f>
        <v>0</v>
      </c>
      <c r="JJ191" s="1">
        <f>+IF($E191=JJ$22,VLOOKUP($C191,Input!$A$8:$IA$39,MATCH(JJ$21,Input!$A$6:$IA$6,0),FALSE),0)*IF(JJ$110&gt;=MAX($IC$110:JI$110),MIN((JJ$110-MAX($IC$110:JI$110)),(JJ$110-JI$110)),0)+IF($E191=JJ$22,VLOOKUP($C191,Input!$A$8:$IA$39,MATCH(JJ$21,Input!$A$6:$IA$6,0),FALSE),0)*IF(JJ$109&gt;=MAX($IC$109:JI$109),MIN((JJ$109-MAX($IC$109:JI$109)),(JJ$109-JI$109)),0)</f>
        <v>0</v>
      </c>
      <c r="JK191" s="1">
        <f>+IF($E191=JK$22,VLOOKUP($C191,Input!$A$8:$IA$39,MATCH(JK$21,Input!$A$6:$IA$6,0),FALSE),0)*IF(JK$110&gt;=MAX($IC$110:JJ$110),MIN((JK$110-MAX($IC$110:JJ$110)),(JK$110-JJ$110)),0)+IF($E191=JK$22,VLOOKUP($C191,Input!$A$8:$IA$39,MATCH(JK$21,Input!$A$6:$IA$6,0),FALSE),0)*IF(JK$109&gt;=MAX($IC$109:JJ$109),MIN((JK$109-MAX($IC$109:JJ$109)),(JK$109-JJ$109)),0)</f>
        <v>0</v>
      </c>
      <c r="JL191" s="1">
        <f>+IF($E191=JL$22,VLOOKUP($C191,Input!$A$8:$IA$39,MATCH(JL$21,Input!$A$6:$IA$6,0),FALSE),0)*IF(JL$110&gt;=MAX($IC$110:JK$110),MIN((JL$110-MAX($IC$110:JK$110)),(JL$110-JK$110)),0)+IF($E191=JL$22,VLOOKUP($C191,Input!$A$8:$IA$39,MATCH(JL$21,Input!$A$6:$IA$6,0),FALSE),0)*IF(JL$109&gt;=MAX($IC$109:JK$109),MIN((JL$109-MAX($IC$109:JK$109)),(JL$109-JK$109)),0)</f>
        <v>0</v>
      </c>
      <c r="JN191" t="str">
        <f>+VLOOKUP($C191,Input!$A$8:$GZ$39,MATCH(JN$21,Input!$A$6:$GZ$6,0),FALSE)</f>
        <v>CNG Station Maint in fuel price</v>
      </c>
      <c r="JO191" s="1">
        <f>IF($E191+$I191+$D$7&lt;=JO$22,0,IF(JO$22-$D$7&gt;=$E191,VLOOKUP($C191,Input!$A$8:$GZ$39,MATCH(JO$21,Input!$A$6:$GZ$6,0),FALSE),0)*$F191/$G191)*$D191</f>
        <v>0</v>
      </c>
      <c r="JP191" s="1">
        <f>IF($E191+$I191+$D$7&lt;=JP$22,0,IF(JP$22-$D$7&gt;=$E191,VLOOKUP($C191,Input!$A$8:$GZ$39,MATCH(JP$21,Input!$A$6:$GZ$6,0),FALSE),0)*$F191/$G191)*$D191</f>
        <v>0</v>
      </c>
      <c r="JQ191" s="1">
        <f>IF($E191+$I191+$D$7&lt;=JQ$22,0,IF(JQ$22-$D$7&gt;=$E191,VLOOKUP($C191,Input!$A$8:$GZ$39,MATCH(JQ$21,Input!$A$6:$GZ$6,0),FALSE),0)*$F191/$G191)*$D191</f>
        <v>0</v>
      </c>
      <c r="JR191" s="1">
        <f>IF($E191+$I191+$D$7&lt;=JR$22,0,IF(JR$22-$D$7&gt;=$E191,VLOOKUP($C191,Input!$A$8:$GZ$39,MATCH(JR$21,Input!$A$6:$GZ$6,0),FALSE),0)*$F191/$G191)*$D191</f>
        <v>0</v>
      </c>
      <c r="JS191" s="1">
        <f>IF($E191+$I191+$D$7&lt;=JS$22,0,IF(JS$22-$D$7&gt;=$E191,VLOOKUP($C191,Input!$A$8:$GZ$39,MATCH(JS$21,Input!$A$6:$GZ$6,0),FALSE),0)*$F191/$G191)*$D191</f>
        <v>0</v>
      </c>
      <c r="JT191" s="1">
        <f>IF($E191+$I191+$D$7&lt;=JT$22,0,IF(JT$22-$D$7&gt;=$E191,VLOOKUP($C191,Input!$A$8:$GZ$39,MATCH(JT$21,Input!$A$6:$GZ$6,0),FALSE),0)*$F191/$G191)*$D191</f>
        <v>0</v>
      </c>
      <c r="JU191" s="1">
        <f>IF($E191+$I191+$D$7&lt;=JU$22,0,IF(JU$22-$D$7&gt;=$E191,VLOOKUP($C191,Input!$A$8:$GZ$39,MATCH(JU$21,Input!$A$6:$GZ$6,0),FALSE),0)*$F191/$G191)*$D191</f>
        <v>0</v>
      </c>
      <c r="JV191" s="1">
        <f>IF($E191+$I191+$D$7&lt;=JV$22,0,IF(JV$22-$D$7&gt;=$E191,VLOOKUP($C191,Input!$A$8:$GZ$39,MATCH(JV$21,Input!$A$6:$GZ$6,0),FALSE),0)*$F191/$G191)*$D191</f>
        <v>0</v>
      </c>
      <c r="JW191" s="1">
        <f>IF($E191+$I191+$D$7&lt;=JW$22,0,IF(JW$22-$D$7&gt;=$E191,VLOOKUP($C191,Input!$A$8:$GZ$39,MATCH(JW$21,Input!$A$6:$GZ$6,0),FALSE),0)*$F191/$G191)*$D191</f>
        <v>0</v>
      </c>
      <c r="JX191" s="1">
        <f>IF($E191+$I191+$D$7&lt;=JX$22,0,IF(JX$22-$D$7&gt;=$E191,VLOOKUP($C191,Input!$A$8:$GZ$39,MATCH(JX$21,Input!$A$6:$GZ$6,0),FALSE),0)*$F191/$G191)*$D191</f>
        <v>0</v>
      </c>
      <c r="JY191" s="1">
        <f>IF($E191+$I191+$D$7&lt;=JY$22,0,IF(JY$22-$D$7&gt;=$E191,VLOOKUP($C191,Input!$A$8:$GZ$39,MATCH(JY$21,Input!$A$6:$GZ$6,0),FALSE),0)*$F191/$G191)*$D191</f>
        <v>0</v>
      </c>
      <c r="JZ191" s="1">
        <f>IF($E191+$I191+$D$7&lt;=JZ$22,0,IF(JZ$22-$D$7&gt;=$E191,VLOOKUP($C191,Input!$A$8:$GZ$39,MATCH(JZ$21,Input!$A$6:$GZ$6,0),FALSE),0)*$F191/$G191)*$D191</f>
        <v>0</v>
      </c>
      <c r="KA191" s="1">
        <f>IF($E191+$I191+$D$7&lt;=KA$22,0,IF(KA$22-$D$7&gt;=$E191,VLOOKUP($C191,Input!$A$8:$GZ$39,MATCH(KA$21,Input!$A$6:$GZ$6,0),FALSE),0)*$F191/$G191)*$D191</f>
        <v>0</v>
      </c>
      <c r="KB191" s="1">
        <f>IF($E191+$I191+$D$7&lt;=KB$22,0,IF(KB$22-$D$7&gt;=$E191,VLOOKUP($C191,Input!$A$8:$GZ$39,MATCH(KB$21,Input!$A$6:$GZ$6,0),FALSE),0)*$F191/$G191)*$D191</f>
        <v>0</v>
      </c>
      <c r="KC191" s="1">
        <f>IF($E191+$I191+$D$7&lt;=KC$22,0,IF(KC$22-$D$7&gt;=$E191,VLOOKUP($C191,Input!$A$8:$GZ$39,MATCH(KC$21,Input!$A$6:$GZ$6,0),FALSE),0)*$F191/$G191)*$D191</f>
        <v>0</v>
      </c>
      <c r="KD191" s="1">
        <f>IF($E191+$I191+$D$7&lt;=KD$22,0,IF(KD$22-$D$7&gt;=$E191,VLOOKUP($C191,Input!$A$8:$GZ$39,MATCH(KD$21,Input!$A$6:$GZ$6,0),FALSE),0)*$F191/$G191)*$D191</f>
        <v>0</v>
      </c>
      <c r="KE191" s="1">
        <f>IF($E191+$I191+$D$7&lt;=KE$22,0,IF(KE$22-$D$7&gt;=$E191,VLOOKUP($C191,Input!$A$8:$GZ$39,MATCH(KE$21,Input!$A$6:$GZ$6,0),FALSE),0)*$F191/$G191)*$D191</f>
        <v>0</v>
      </c>
      <c r="KF191" s="1">
        <f>IF($E191+$I191+$D$7&lt;=KF$22,0,IF(KF$22-$D$7&gt;=$E191,VLOOKUP($C191,Input!$A$8:$GZ$39,MATCH(KF$21,Input!$A$6:$GZ$6,0),FALSE),0)*$F191/$G191)*$D191</f>
        <v>0</v>
      </c>
      <c r="KG191" s="1">
        <f>IF($E191+$I191+$D$7&lt;=KG$22,0,IF(KG$22-$D$7&gt;=$E191,VLOOKUP($C191,Input!$A$8:$GZ$39,MATCH(KG$21,Input!$A$6:$GZ$6,0),FALSE),0)*$F191/$G191)*$D191</f>
        <v>0</v>
      </c>
      <c r="KH191" s="1">
        <f>IF($E191+$I191+$D$7&lt;=KH$22,0,IF(KH$22-$D$7&gt;=$E191,VLOOKUP($C191,Input!$A$8:$GZ$39,MATCH(KH$21,Input!$A$6:$GZ$6,0),FALSE),0)*$F191/$G191)*$D191</f>
        <v>0</v>
      </c>
      <c r="KI191" s="1">
        <f>IF($E191+$I191+$D$7&lt;=KI$22,0,IF(KI$22-$D$7&gt;=$E191,VLOOKUP($C191,Input!$A$8:$GZ$39,MATCH(KI$21,Input!$A$6:$GZ$6,0),FALSE),0)*$F191/$G191)*$D191</f>
        <v>0</v>
      </c>
      <c r="KJ191" s="1">
        <f>IF($E191+$I191+$D$7&lt;=KJ$22,0,IF(KJ$22-$D$7&gt;=$E191,VLOOKUP($C191,Input!$A$8:$GZ$39,MATCH(KJ$21,Input!$A$6:$GZ$6,0),FALSE),0)*$F191/$G191)*$D191</f>
        <v>0</v>
      </c>
      <c r="KK191" s="1">
        <f>IF($E191+$I191+$D$7&lt;=KK$22,0,IF(KK$22-$D$7&gt;=$E191,VLOOKUP($C191,Input!$A$8:$GZ$39,MATCH(KK$21,Input!$A$6:$GZ$6,0),FALSE),0)*$F191/$G191)*$D191</f>
        <v>0</v>
      </c>
      <c r="KL191" s="1">
        <f>IF($E191+$I191+$D$7&lt;=KL$22,0,IF(KL$22-$D$7&gt;=$E191,VLOOKUP($C191,Input!$A$8:$GZ$39,MATCH(KL$21,Input!$A$6:$GZ$6,0),FALSE),0)*$F191/$G191)*$D191</f>
        <v>0</v>
      </c>
      <c r="KM191" s="1">
        <f>IF($E191+$I191+$D$7&lt;=KM$22,0,IF(KM$22-$D$7&gt;=$E191,VLOOKUP($C191,Input!$A$8:$GZ$39,MATCH(KM$21,Input!$A$6:$GZ$6,0),FALSE),0)*$F191/$G191)*$D191</f>
        <v>0</v>
      </c>
      <c r="KN191" s="1">
        <f>IF($E191+$I191+$D$7&lt;=KN$22,0,IF(KN$22-$D$7&gt;=$E191,VLOOKUP($C191,Input!$A$8:$GZ$39,MATCH(KN$21,Input!$A$6:$GZ$6,0),FALSE),0)*$F191/$G191)*$D191</f>
        <v>0</v>
      </c>
      <c r="KO191" s="1">
        <f>IF($E191+$I191+$D$7&lt;=KO$22,0,IF(KO$22-$D$7&gt;=$E191,VLOOKUP($C191,Input!$A$8:$GZ$39,MATCH(KO$21,Input!$A$6:$GZ$6,0),FALSE),0)*$F191/$G191)*$D191</f>
        <v>0</v>
      </c>
      <c r="KP191" s="1">
        <f>IF($E191+$I191+$D$7&lt;=KP$22,0,IF(KP$22-$D$7&gt;=$E191,VLOOKUP($C191,Input!$A$8:$GZ$39,MATCH(KP$21,Input!$A$6:$GZ$6,0),FALSE),0)*$F191/$G191)*$D191</f>
        <v>0</v>
      </c>
      <c r="KQ191" s="1">
        <f>IF($E191+$I191+$D$7&lt;=KQ$22,0,IF(KQ$22-$D$7&gt;=$E191,VLOOKUP($C191,Input!$A$8:$GZ$39,MATCH(KQ$21,Input!$A$6:$GZ$6,0),FALSE),0)*$F191/$G191)*$D191</f>
        <v>0</v>
      </c>
      <c r="KR191" s="1">
        <f>IF($E191+$I191+$D$7&lt;=KR$22,0,IF(KR$22-$D$7&gt;=$E191,VLOOKUP($C191,Input!$A$8:$GZ$39,MATCH(KR$21,Input!$A$6:$GZ$6,0),FALSE),0)*$F191/$G191)*$D191</f>
        <v>0</v>
      </c>
      <c r="KS191" s="1">
        <f>IF($E191+$I191+$D$7&lt;=KS$22,0,IF(KS$22-$D$7&gt;=$E191,VLOOKUP($C191,Input!$A$8:$GZ$39,MATCH(KS$21,Input!$A$6:$GZ$6,0),FALSE),0)*$F191/$G191)*$D191</f>
        <v>0</v>
      </c>
      <c r="KT191" s="1">
        <f>IF($E191+$I191+$D$7&lt;=KT$22,0,IF(KT$22-$D$7&gt;=$E191,VLOOKUP($C191,Input!$A$8:$GZ$39,MATCH(KT$21,Input!$A$6:$GZ$6,0),FALSE),0)*$F191/$G191)*$D191</f>
        <v>0</v>
      </c>
      <c r="KU191" s="1">
        <f>IF($E191+$I191+$D$7&lt;=KU$22,0,IF(KU$22-$D$7&gt;=$E191,VLOOKUP($C191,Input!$A$8:$GZ$39,MATCH(KU$21,Input!$A$6:$GZ$6,0),FALSE),0)*$F191/$G191)*$D191</f>
        <v>0</v>
      </c>
      <c r="KV191" s="1">
        <f>IF($E191+$I191+$D$7&lt;=KV$22,0,IF(KV$22-$D$7&gt;=$E191,VLOOKUP($C191,Input!$A$8:$GZ$39,MATCH(KV$21,Input!$A$6:$GZ$6,0),FALSE),0)*$F191/$G191)*$D191</f>
        <v>0</v>
      </c>
      <c r="KW191" s="1">
        <f>IF($E191+$I191+$D$7&lt;=KW$22,0,IF(KW$22-$D$7&gt;=$E191,VLOOKUP($C191,Input!$A$8:$GZ$39,MATCH(KW$21,Input!$A$6:$GZ$6,0),FALSE),0)*$F191/$G191)*$D191</f>
        <v>0</v>
      </c>
      <c r="KY191" t="str">
        <f>VLOOKUP($C191,Input!$A$8:$HV$39,MATCH(KY$21,Input!$A$6:$HV$6,0),FALSE)</f>
        <v xml:space="preserve">CNG (compressed and at pump, including station maintenance) </v>
      </c>
      <c r="KZ191" s="1">
        <f>IF($E191+$I191+$D$7&lt;=KZ$22,0,IF(KZ$22-$D$7&gt;=$E191,VLOOKUP($C191,Input!$A$8:$HV$39,MATCH(KZ$21,Input!$A$6:$HV$6,0),FALSE)/$G191*$F191,0))*$D191</f>
        <v>0</v>
      </c>
      <c r="LA191" s="1">
        <f>IF($E191+$I191+$D$7&lt;=LA$22,0,IF(LA$22-$D$7&gt;=$E191,VLOOKUP($C191,Input!$A$8:$HV$39,MATCH(LA$21,Input!$A$6:$HV$6,0),FALSE)/$G191*$F191,0))*$D191</f>
        <v>0</v>
      </c>
      <c r="LB191" s="1">
        <f>IF($E191+$I191+$D$7&lt;=LB$22,0,IF(LB$22-$D$7&gt;=$E191,VLOOKUP($C191,Input!$A$8:$HV$39,MATCH(LB$21,Input!$A$6:$HV$6,0),FALSE)/$G191*$F191,0))*$D191</f>
        <v>0</v>
      </c>
      <c r="LC191" s="1">
        <f>IF($E191+$I191+$D$7&lt;=LC$22,0,IF(LC$22-$D$7&gt;=$E191,VLOOKUP($C191,Input!$A$8:$HV$39,MATCH(LC$21,Input!$A$6:$HV$6,0),FALSE)/$G191*$F191,0))*$D191</f>
        <v>0</v>
      </c>
      <c r="LD191" s="1">
        <f>IF($E191+$I191+$D$7&lt;=LD$22,0,IF(LD$22-$D$7&gt;=$E191,VLOOKUP($C191,Input!$A$8:$HV$39,MATCH(LD$21,Input!$A$6:$HV$6,0),FALSE)/$G191*$F191,0))*$D191</f>
        <v>0</v>
      </c>
      <c r="LE191" s="1">
        <f>IF($E191+$I191+$D$7&lt;=LE$22,0,IF(LE$22-$D$7&gt;=$E191,VLOOKUP($C191,Input!$A$8:$HV$39,MATCH(LE$21,Input!$A$6:$HV$6,0),FALSE)/$G191*$F191,0))*$D191</f>
        <v>0</v>
      </c>
      <c r="LF191" s="1">
        <f>IF($E191+$I191+$D$7&lt;=LF$22,0,IF(LF$22-$D$7&gt;=$E191,VLOOKUP($C191,Input!$A$8:$HV$39,MATCH(LF$21,Input!$A$6:$HV$6,0),FALSE)/$G191*$F191,0))*$D191</f>
        <v>0</v>
      </c>
      <c r="LG191" s="1">
        <f>IF($E191+$I191+$D$7&lt;=LG$22,0,IF(LG$22-$D$7&gt;=$E191,VLOOKUP($C191,Input!$A$8:$HV$39,MATCH(LG$21,Input!$A$6:$HV$6,0),FALSE)/$G191*$F191,0))*$D191</f>
        <v>0</v>
      </c>
      <c r="LH191" s="1">
        <f>IF($E191+$I191+$D$7&lt;=LH$22,0,IF(LH$22-$D$7&gt;=$E191,VLOOKUP($C191,Input!$A$8:$HV$39,MATCH(LH$21,Input!$A$6:$HV$6,0),FALSE)/$G191*$F191,0))*$D191</f>
        <v>0</v>
      </c>
      <c r="LI191" s="1">
        <f>IF($E191+$I191+$D$7&lt;=LI$22,0,IF(LI$22-$D$7&gt;=$E191,VLOOKUP($C191,Input!$A$8:$HV$39,MATCH(LI$21,Input!$A$6:$HV$6,0),FALSE)/$G191*$F191,0))*$D191</f>
        <v>0</v>
      </c>
      <c r="LJ191" s="1">
        <f>IF($E191+$I191+$D$7&lt;=LJ$22,0,IF(LJ$22-$D$7&gt;=$E191,VLOOKUP($C191,Input!$A$8:$HV$39,MATCH(LJ$21,Input!$A$6:$HV$6,0),FALSE)/$G191*$F191,0))*$D191</f>
        <v>0</v>
      </c>
      <c r="LK191" s="1">
        <f>IF($E191+$I191+$D$7&lt;=LK$22,0,IF(LK$22-$D$7&gt;=$E191,VLOOKUP($C191,Input!$A$8:$HV$39,MATCH(LK$21,Input!$A$6:$HV$6,0),FALSE)/$G191*$F191,0))*$D191</f>
        <v>0</v>
      </c>
      <c r="LL191" s="1">
        <f>IF($E191+$I191+$D$7&lt;=LL$22,0,IF(LL$22-$D$7&gt;=$E191,VLOOKUP($C191,Input!$A$8:$HV$39,MATCH(LL$21,Input!$A$6:$HV$6,0),FALSE)/$G191*$F191,0))*$D191</f>
        <v>0</v>
      </c>
      <c r="LM191" s="1">
        <f>IF($E191+$I191+$D$7&lt;=LM$22,0,IF(LM$22-$D$7&gt;=$E191,VLOOKUP($C191,Input!$A$8:$HV$39,MATCH(LM$21,Input!$A$6:$HV$6,0),FALSE)/$G191*$F191,0))*$D191</f>
        <v>0</v>
      </c>
      <c r="LN191" s="1">
        <f>IF($E191+$I191+$D$7&lt;=LN$22,0,IF(LN$22-$D$7&gt;=$E191,VLOOKUP($C191,Input!$A$8:$HV$39,MATCH(LN$21,Input!$A$6:$HV$6,0),FALSE)/$G191*$F191,0))*$D191</f>
        <v>0</v>
      </c>
      <c r="LO191" s="1">
        <f>IF($E191+$I191+$D$7&lt;=LO$22,0,IF(LO$22-$D$7&gt;=$E191,VLOOKUP($C191,Input!$A$8:$HV$39,MATCH(LO$21,Input!$A$6:$HV$6,0),FALSE)/$G191*$F191,0))*$D191</f>
        <v>0</v>
      </c>
      <c r="LP191" s="1">
        <f>IF($E191+$I191+$D$7&lt;=LP$22,0,IF(LP$22-$D$7&gt;=$E191,VLOOKUP($C191,Input!$A$8:$HV$39,MATCH(LP$21,Input!$A$6:$HV$6,0),FALSE)/$G191*$F191,0))*$D191</f>
        <v>0</v>
      </c>
      <c r="LQ191" s="1">
        <f>IF($E191+$I191+$D$7&lt;=LQ$22,0,IF(LQ$22-$D$7&gt;=$E191,VLOOKUP($C191,Input!$A$8:$HV$39,MATCH(LQ$21,Input!$A$6:$HV$6,0),FALSE)/$G191*$F191,0))*$D191</f>
        <v>0</v>
      </c>
      <c r="LR191" s="1">
        <f>IF($E191+$I191+$D$7&lt;=LR$22,0,IF(LR$22-$D$7&gt;=$E191,VLOOKUP($C191,Input!$A$8:$HV$39,MATCH(LR$21,Input!$A$6:$HV$6,0),FALSE)/$G191*$F191,0))*$D191</f>
        <v>0</v>
      </c>
      <c r="LS191" s="1">
        <f>IF($E191+$I191+$D$7&lt;=LS$22,0,IF(LS$22-$D$7&gt;=$E191,VLOOKUP($C191,Input!$A$8:$HV$39,MATCH(LS$21,Input!$A$6:$HV$6,0),FALSE)/$G191*$F191,0))*$D191</f>
        <v>0</v>
      </c>
      <c r="LT191" s="1">
        <f>IF($E191+$I191+$D$7&lt;=LT$22,0,IF(LT$22-$D$7&gt;=$E191,VLOOKUP($C191,Input!$A$8:$HV$39,MATCH(LT$21,Input!$A$6:$HV$6,0),FALSE)/$G191*$F191,0))*$D191</f>
        <v>0</v>
      </c>
      <c r="LU191" s="1">
        <f>IF($E191+$I191+$D$7&lt;=LU$22,0,IF(LU$22-$D$7&gt;=$E191,VLOOKUP($C191,Input!$A$8:$HV$39,MATCH(LU$21,Input!$A$6:$HV$6,0),FALSE)/$G191*$F191,0))*$D191</f>
        <v>0</v>
      </c>
      <c r="LV191" s="1">
        <f>IF($E191+$I191+$D$7&lt;=LV$22,0,IF(LV$22-$D$7&gt;=$E191,VLOOKUP($C191,Input!$A$8:$HV$39,MATCH(LV$21,Input!$A$6:$HV$6,0),FALSE)/$G191*$F191,0))*$D191</f>
        <v>0</v>
      </c>
      <c r="LW191" s="1">
        <f>IF($E191+$I191+$D$7&lt;=LW$22,0,IF(LW$22-$D$7&gt;=$E191,VLOOKUP($C191,Input!$A$8:$HV$39,MATCH(LW$21,Input!$A$6:$HV$6,0),FALSE)/$G191*$F191,0))*$D191</f>
        <v>0</v>
      </c>
      <c r="LX191" s="1">
        <f>IF($E191+$I191+$D$7&lt;=LX$22,0,IF(LX$22-$D$7&gt;=$E191,VLOOKUP($C191,Input!$A$8:$HV$39,MATCH(LX$21,Input!$A$6:$HV$6,0),FALSE)/$G191*$F191,0))*$D191</f>
        <v>0</v>
      </c>
      <c r="LY191" s="1">
        <f>IF($E191+$I191+$D$7&lt;=LY$22,0,IF(LY$22-$D$7&gt;=$E191,VLOOKUP($C191,Input!$A$8:$HV$39,MATCH(LY$21,Input!$A$6:$HV$6,0),FALSE)/$G191*$F191,0))*$D191</f>
        <v>0</v>
      </c>
      <c r="LZ191" s="1">
        <f>IF($E191+$I191+$D$7&lt;=LZ$22,0,IF(LZ$22-$D$7&gt;=$E191,VLOOKUP($C191,Input!$A$8:$HV$39,MATCH(LZ$21,Input!$A$6:$HV$6,0),FALSE)/$G191*$F191,0))*$D191</f>
        <v>0</v>
      </c>
      <c r="MA191" s="1">
        <f>IF($E191+$I191+$D$7&lt;=MA$22,0,IF(MA$22-$D$7&gt;=$E191,VLOOKUP($C191,Input!$A$8:$HV$39,MATCH(MA$21,Input!$A$6:$HV$6,0),FALSE)/$G191*$F191,0))*$D191</f>
        <v>0</v>
      </c>
      <c r="MB191" s="1">
        <f>IF($E191+$I191+$D$7&lt;=MB$22,0,IF(MB$22-$D$7&gt;=$E191,VLOOKUP($C191,Input!$A$8:$HV$39,MATCH(MB$21,Input!$A$6:$HV$6,0),FALSE)/$G191*$F191,0))*$D191</f>
        <v>0</v>
      </c>
      <c r="MC191" s="1">
        <f>IF($E191+$I191+$D$7&lt;=MC$22,0,IF(MC$22-$D$7&gt;=$E191,VLOOKUP($C191,Input!$A$8:$HV$39,MATCH(MC$21,Input!$A$6:$HV$6,0),FALSE)/$G191*$F191,0))*$D191</f>
        <v>0</v>
      </c>
      <c r="MD191" s="1">
        <f>IF($E191+$I191+$D$7&lt;=MD$22,0,IF(MD$22-$D$7&gt;=$E191,VLOOKUP($C191,Input!$A$8:$HV$39,MATCH(MD$21,Input!$A$6:$HV$6,0),FALSE)/$G191*$F191,0))*$D191</f>
        <v>0</v>
      </c>
      <c r="ME191" s="1">
        <f>IF($E191+$I191+$D$7&lt;=ME$22,0,IF(ME$22-$D$7&gt;=$E191,VLOOKUP($C191,Input!$A$8:$HV$39,MATCH(ME$21,Input!$A$6:$HV$6,0),FALSE)/$G191*$F191,0))*$D191</f>
        <v>0</v>
      </c>
      <c r="MF191" s="1">
        <f>IF($E191+$I191+$D$7&lt;=MF$22,0,IF(MF$22-$D$7&gt;=$E191,VLOOKUP($C191,Input!$A$8:$HV$39,MATCH(MF$21,Input!$A$6:$HV$6,0),FALSE)/$G191*$F191,0))*$D191</f>
        <v>0</v>
      </c>
      <c r="MG191" s="1">
        <f>IF($E191+$I191+$D$7&lt;=MG$22,0,IF(MG$22-$D$7&gt;=$E191,VLOOKUP($C191,Input!$A$8:$HV$39,MATCH(MG$21,Input!$A$6:$HV$6,0),FALSE)/$G191*$F191,0))*$D191</f>
        <v>0</v>
      </c>
      <c r="MH191" s="1">
        <f>IF($E191+$I191+$D$7&lt;=MH$22,0,IF(MH$22-$D$7&gt;=$E191,VLOOKUP($C191,Input!$A$8:$HV$39,MATCH(MH$21,Input!$A$6:$HV$6,0),FALSE)/$G191*$F191,0))*$D191</f>
        <v>0</v>
      </c>
      <c r="MI191" s="1">
        <f>IF($E191+$I191+$D$7&lt;=MI$22,0,IF(MI$22-$D$7&gt;=$E191,VLOOKUP($C191,Input!$A$8:$HV$39,MATCH(MI$21,Input!$A$6:$HV$6,0),FALSE)/$G191*$F191,0))*$D191</f>
        <v>0</v>
      </c>
      <c r="MJ191" s="1">
        <f>IF($E191+$I191+$D$7&lt;=MJ$22,0,IF(MJ$22-$D$7&gt;=$E191,VLOOKUP($C191,Input!$A$8:$HV$39,MATCH(MJ$21,Input!$A$6:$HV$6,0),FALSE)/$G191*$F191,0))*$D191</f>
        <v>0</v>
      </c>
      <c r="MK191" s="1">
        <f>IF($E191+$I191+$D$7&lt;=MK$22,0,IF(MK$22-$D$7&gt;=$E191,VLOOKUP($C191,Input!$A$8:$HV$39,MATCH(MK$21,Input!$A$6:$HV$6,0),FALSE)/$G191*$F191,0))*$D191</f>
        <v>0</v>
      </c>
      <c r="ML191" s="1">
        <f>IF($E191+$I191+$D$7&lt;=ML$22,0,IF(ML$22-$D$7&gt;=$E191,VLOOKUP($C191,Input!$A$8:$HV$39,MATCH(ML$21,Input!$A$6:$HV$6,0),FALSE)/$G191*$F191,0))*$D191</f>
        <v>0</v>
      </c>
      <c r="MM191" s="1">
        <f>IF($E191+$I191+$D$7&lt;=MM$22,0,IF(MM$22-$D$7&gt;=$E191,VLOOKUP($C191,Input!$A$8:$HV$39,MATCH(MM$21,Input!$A$6:$HV$6,0),FALSE)/$G191*$F191,0))*$D191</f>
        <v>0</v>
      </c>
      <c r="MN191" s="1">
        <f>IF($E191+$I191+$D$7&lt;=MN$22,0,IF(MN$22-$D$7&gt;=$E191,VLOOKUP($C191,Input!$A$8:$HV$39,MATCH(MN$21,Input!$A$6:$HV$6,0),FALSE)/$G191*$F191,0))*$D191</f>
        <v>0</v>
      </c>
      <c r="MO191" s="1">
        <f>IF($E191+$I191+$D$7&lt;=MO$22,0,IF(MO$22-$D$7&gt;=$E191,VLOOKUP($C191,Input!$A$8:$HV$39,MATCH(MO$21,Input!$A$6:$HV$6,0),FALSE)/$G191*$F191,0))*$D191</f>
        <v>0</v>
      </c>
      <c r="MP191" s="1">
        <f>IF($E191+$I191+$D$7&lt;=MP$22,0,IF(MP$22-$D$7&gt;=$E191,VLOOKUP($C191,Input!$A$8:$HV$39,MATCH(MP$21,Input!$A$6:$HV$6,0),FALSE)/$G191*$F191,0))*$D191</f>
        <v>0</v>
      </c>
      <c r="MQ191" s="1">
        <f>IF($E191+$I191+$D$7&lt;=MQ$22,0,IF(MQ$22-$D$7&gt;=$E191,VLOOKUP($C191,Input!$A$8:$HV$39,MATCH(MQ$21,Input!$A$6:$HV$6,0),FALSE)/$G191*$F191,0))*$D191</f>
        <v>0</v>
      </c>
      <c r="MR191" s="1">
        <f>IF($E191+$I191+$D$7&lt;=MR$22,0,IF(MR$22-$D$7&gt;=$E191,VLOOKUP($C191,Input!$A$8:$HV$39,MATCH(MR$21,Input!$A$6:$HV$6,0),FALSE)/$G191*$F191,0))*$D191</f>
        <v>0</v>
      </c>
      <c r="MS191" s="1">
        <f>IF($E191+$I191+$D$7&lt;=MS$22,0,IF(MS$22-$D$7&gt;=$E191,VLOOKUP($C191,Input!$A$8:$HV$39,MATCH(MS$21,Input!$A$6:$HV$6,0),FALSE)/$G191*$F191,0))*$D191</f>
        <v>0</v>
      </c>
      <c r="MT191" s="1">
        <f>IF($E191+$I191+$D$7&lt;=MT$22,0,IF(MT$22-$D$7&gt;=$E191,VLOOKUP($C191,Input!$A$8:$HV$39,MATCH(MT$21,Input!$A$6:$HV$6,0),FALSE)/$G191*$F191,0))*$D191</f>
        <v>0</v>
      </c>
      <c r="MU191" s="1">
        <f>IF($E191+$I191+$D$7&lt;=MU$22,0,IF(MU$22-$D$7&gt;=$E191,VLOOKUP($C191,Input!$A$8:$HV$39,MATCH(MU$21,Input!$A$6:$HV$6,0),FALSE)/$G191*$F191,0))*$D191</f>
        <v>0</v>
      </c>
      <c r="MV191" s="1">
        <f>IF($E191+$I191+$D$7&lt;=MV$22,0,IF(MV$22-$D$7&gt;=$E191,VLOOKUP($C191,Input!$A$8:$HV$39,MATCH(MV$21,Input!$A$6:$HV$6,0),FALSE)/$G191*$F191,0))*$D191</f>
        <v>0</v>
      </c>
      <c r="MW191" s="1">
        <f>IF($E191+$I191+$D$7&lt;=MW$22,0,IF(MW$22-$D$7&gt;=$E191,VLOOKUP($C191,Input!$A$8:$HV$39,MATCH(MW$21,Input!$A$6:$HV$6,0),FALSE)/$G191*$F191,0))*$D191</f>
        <v>0</v>
      </c>
      <c r="MX191" s="1">
        <f>IF($E191+$I191+$D$7&lt;=MX$22,0,IF(MX$22-$D$7&gt;=$E191,VLOOKUP($C191,Input!$A$8:$HV$39,MATCH(MX$21,Input!$A$6:$HV$6,0),FALSE)/$G191*$F191,0))*$D191</f>
        <v>0</v>
      </c>
      <c r="MZ191" t="str">
        <f>VLOOKUP($C191,Input!$A$8:$HV$39,MATCH(MZ$21,Input!$A$6:$HV$6,0),FALSE)</f>
        <v>Fossil CNG LCFS Credit ($/DGE)</v>
      </c>
      <c r="NA191" s="1">
        <f>IF($E191+$I191+$D$7&lt;=NA$22,0,IF(NA$22-$D$7&gt;=$E191,-VLOOKUP($C191,Input!$A$8:$HV$39,MATCH(NA$21,Input!$A$6:$HV$6,0),FALSE)/$G191*$F191,0))*$D191*$G$4/100</f>
        <v>0</v>
      </c>
      <c r="NB191" s="1">
        <f>IF($E191+$I191+$D$7&lt;=NB$22,0,IF(NB$22-$D$7&gt;=$E191,-VLOOKUP($C191,Input!$A$8:$HV$39,MATCH(NB$21,Input!$A$6:$HV$6,0),FALSE)/$G191*$F191,0))*$D191*$G$4/100</f>
        <v>0</v>
      </c>
      <c r="NC191" s="1">
        <f>IF($E191+$I191+$D$7&lt;=NC$22,0,IF(NC$22-$D$7&gt;=$E191,-VLOOKUP($C191,Input!$A$8:$HV$39,MATCH(NC$21,Input!$A$6:$HV$6,0),FALSE)/$G191*$F191,0))*$D191*$G$4/100</f>
        <v>0</v>
      </c>
      <c r="ND191" s="1">
        <f>IF($E191+$I191+$D$7&lt;=ND$22,0,IF(ND$22-$D$7&gt;=$E191,-VLOOKUP($C191,Input!$A$8:$HV$39,MATCH(ND$21,Input!$A$6:$HV$6,0),FALSE)/$G191*$F191,0))*$D191*$G$4/100</f>
        <v>0</v>
      </c>
      <c r="NE191" s="1">
        <f>IF($E191+$I191+$D$7&lt;=NE$22,0,IF(NE$22-$D$7&gt;=$E191,-VLOOKUP($C191,Input!$A$8:$HV$39,MATCH(NE$21,Input!$A$6:$HV$6,0),FALSE)/$G191*$F191,0))*$D191*$G$4/100</f>
        <v>0</v>
      </c>
      <c r="NF191" s="1">
        <f>IF($E191+$I191+$D$7&lt;=NF$22,0,IF(NF$22-$D$7&gt;=$E191,-VLOOKUP($C191,Input!$A$8:$HV$39,MATCH(NF$21,Input!$A$6:$HV$6,0),FALSE)/$G191*$F191,0))*$D191*$G$4/100</f>
        <v>0</v>
      </c>
      <c r="NG191" s="1">
        <f>IF($E191+$I191+$D$7&lt;=NG$22,0,IF(NG$22-$D$7&gt;=$E191,-VLOOKUP($C191,Input!$A$8:$HV$39,MATCH(NG$21,Input!$A$6:$HV$6,0),FALSE)/$G191*$F191,0))*$D191*$G$4/100</f>
        <v>0</v>
      </c>
      <c r="NH191" s="1">
        <f>IF($E191+$I191+$D$7&lt;=NH$22,0,IF(NH$22-$D$7&gt;=$E191,-VLOOKUP($C191,Input!$A$8:$HV$39,MATCH(NH$21,Input!$A$6:$HV$6,0),FALSE)/$G191*$F191,0))*$D191*$G$4/100</f>
        <v>0</v>
      </c>
      <c r="NI191" s="1">
        <f>IF($E191+$I191+$D$7&lt;=NI$22,0,IF(NI$22-$D$7&gt;=$E191,-VLOOKUP($C191,Input!$A$8:$HV$39,MATCH(NI$21,Input!$A$6:$HV$6,0),FALSE)/$G191*$F191,0))*$D191*$G$4/100</f>
        <v>0</v>
      </c>
      <c r="NJ191" s="1">
        <f>IF($E191+$I191+$D$7&lt;=NJ$22,0,IF(NJ$22-$D$7&gt;=$E191,-VLOOKUP($C191,Input!$A$8:$HV$39,MATCH(NJ$21,Input!$A$6:$HV$6,0),FALSE)/$G191*$F191,0))*$D191*$G$4/100</f>
        <v>0</v>
      </c>
      <c r="NK191" s="1">
        <f>IF($E191+$I191+$D$7&lt;=NK$22,0,IF(NK$22-$D$7&gt;=$E191,-VLOOKUP($C191,Input!$A$8:$HV$39,MATCH(NK$21,Input!$A$6:$HV$6,0),FALSE)/$G191*$F191,0))*$D191*$G$4/100</f>
        <v>0</v>
      </c>
      <c r="NL191" s="1">
        <f>IF($E191+$I191+$D$7&lt;=NL$22,0,IF(NL$22-$D$7&gt;=$E191,-VLOOKUP($C191,Input!$A$8:$HV$39,MATCH(NL$21,Input!$A$6:$HV$6,0),FALSE)/$G191*$F191,0))*$D191*$G$4/100</f>
        <v>0</v>
      </c>
      <c r="NM191" s="1">
        <f>IF($E191+$I191+$D$7&lt;=NM$22,0,IF(NM$22-$D$7&gt;=$E191,-VLOOKUP($C191,Input!$A$8:$HV$39,MATCH(NM$21,Input!$A$6:$HV$6,0),FALSE)/$G191*$F191,0))*$D191*$G$4/100</f>
        <v>0</v>
      </c>
      <c r="NN191" s="1">
        <f>IF($E191+$I191+$D$7&lt;=NN$22,0,IF(NN$22-$D$7&gt;=$E191,-VLOOKUP($C191,Input!$A$8:$HV$39,MATCH(NN$21,Input!$A$6:$HV$6,0),FALSE)/$G191*$F191,0))*$D191*$G$4/100</f>
        <v>0</v>
      </c>
      <c r="NO191" s="1">
        <f>IF($E191+$I191+$D$7&lt;=NO$22,0,IF(NO$22-$D$7&gt;=$E191,-VLOOKUP($C191,Input!$A$8:$HV$39,MATCH(NO$21,Input!$A$6:$HV$6,0),FALSE)/$G191*$F191,0))*$D191*$G$4/100</f>
        <v>0</v>
      </c>
      <c r="NP191" s="1">
        <f>IF($E191+$I191+$D$7&lt;=NP$22,0,IF(NP$22-$D$7&gt;=$E191,-VLOOKUP($C191,Input!$A$8:$HV$39,MATCH(NP$21,Input!$A$6:$HV$6,0),FALSE)/$G191*$F191,0))*$D191*$G$4/100</f>
        <v>0</v>
      </c>
      <c r="NQ191" s="1">
        <f>IF($E191+$I191+$D$7&lt;=NQ$22,0,IF(NQ$22-$D$7&gt;=$E191,-VLOOKUP($C191,Input!$A$8:$HV$39,MATCH(NQ$21,Input!$A$6:$HV$6,0),FALSE)/$G191*$F191,0))*$D191*$G$4/100</f>
        <v>0</v>
      </c>
      <c r="NR191" s="1">
        <f>IF($E191+$I191+$D$7&lt;=NR$22,0,IF(NR$22-$D$7&gt;=$E191,-VLOOKUP($C191,Input!$A$8:$HV$39,MATCH(NR$21,Input!$A$6:$HV$6,0),FALSE)/$G191*$F191,0))*$D191*$G$4/100</f>
        <v>0</v>
      </c>
      <c r="NS191" s="1">
        <f>IF($E191+$I191+$D$7&lt;=NS$22,0,IF(NS$22-$D$7&gt;=$E191,-VLOOKUP($C191,Input!$A$8:$HV$39,MATCH(NS$21,Input!$A$6:$HV$6,0),FALSE)/$G191*$F191,0))*$D191*$G$4/100</f>
        <v>0</v>
      </c>
      <c r="NT191" s="1">
        <f>IF($E191+$I191+$D$7&lt;=NT$22,0,IF(NT$22-$D$7&gt;=$E191,-VLOOKUP($C191,Input!$A$8:$HV$39,MATCH(NT$21,Input!$A$6:$HV$6,0),FALSE)/$G191*$F191,0))*$D191*$G$4/100</f>
        <v>0</v>
      </c>
      <c r="NU191" s="1">
        <f>IF($E191+$I191+$D$7&lt;=NU$22,0,IF(NU$22-$D$7&gt;=$E191,-VLOOKUP($C191,Input!$A$8:$HV$39,MATCH(NU$21,Input!$A$6:$HV$6,0),FALSE)/$G191*$F191,0))*$D191*$G$4/100</f>
        <v>0</v>
      </c>
      <c r="NV191" s="1">
        <f>IF($E191+$I191+$D$7&lt;=NV$22,0,IF(NV$22-$D$7&gt;=$E191,-VLOOKUP($C191,Input!$A$8:$HV$39,MATCH(NV$21,Input!$A$6:$HV$6,0),FALSE)/$G191*$F191,0))*$D191*$G$4/100</f>
        <v>0</v>
      </c>
      <c r="NW191" s="1">
        <f>IF($E191+$I191+$D$7&lt;=NW$22,0,IF(NW$22-$D$7&gt;=$E191,-VLOOKUP($C191,Input!$A$8:$HV$39,MATCH(NW$21,Input!$A$6:$HV$6,0),FALSE)/$G191*$F191,0))*$D191*$G$4/100</f>
        <v>0</v>
      </c>
      <c r="NX191" s="1">
        <f>IF($E191+$I191+$D$7&lt;=NX$22,0,IF(NX$22-$D$7&gt;=$E191,-VLOOKUP($C191,Input!$A$8:$HV$39,MATCH(NX$21,Input!$A$6:$HV$6,0),FALSE)/$G191*$F191,0))*$D191*$G$4/100</f>
        <v>0</v>
      </c>
      <c r="NY191" s="1">
        <f>IF($E191+$I191+$D$7&lt;=NY$22,0,IF(NY$22-$D$7&gt;=$E191,-VLOOKUP($C191,Input!$A$8:$HV$39,MATCH(NY$21,Input!$A$6:$HV$6,0),FALSE)/$G191*$F191,0))*$D191*$G$4/100</f>
        <v>0</v>
      </c>
      <c r="NZ191" s="1">
        <f>IF($E191+$I191+$D$7&lt;=NZ$22,0,IF(NZ$22-$D$7&gt;=$E191,-VLOOKUP($C191,Input!$A$8:$HV$39,MATCH(NZ$21,Input!$A$6:$HV$6,0),FALSE)/$G191*$F191,0))*$D191*$G$4/100</f>
        <v>0</v>
      </c>
      <c r="OA191" s="1">
        <f>IF($E191+$I191+$D$7&lt;=OA$22,0,IF(OA$22-$D$7&gt;=$E191,-VLOOKUP($C191,Input!$A$8:$HV$39,MATCH(OA$21,Input!$A$6:$HV$6,0),FALSE)/$G191*$F191,0))*$D191*$G$4/100</f>
        <v>0</v>
      </c>
      <c r="OB191" s="1">
        <f>IF($E191+$I191+$D$7&lt;=OB$22,0,IF(OB$22-$D$7&gt;=$E191,-VLOOKUP($C191,Input!$A$8:$HV$39,MATCH(OB$21,Input!$A$6:$HV$6,0),FALSE)/$G191*$F191,0))*$D191*$G$4/100</f>
        <v>0</v>
      </c>
      <c r="OC191" s="1">
        <f>IF($E191+$I191+$D$7&lt;=OC$22,0,IF(OC$22-$D$7&gt;=$E191,-VLOOKUP($C191,Input!$A$8:$HV$39,MATCH(OC$21,Input!$A$6:$HV$6,0),FALSE)/$G191*$F191,0))*$D191*$G$4/100</f>
        <v>0</v>
      </c>
      <c r="OD191" s="1">
        <f>IF($E191+$I191+$D$7&lt;=OD$22,0,IF(OD$22-$D$7&gt;=$E191,-VLOOKUP($C191,Input!$A$8:$HV$39,MATCH(OD$21,Input!$A$6:$HV$6,0),FALSE)/$G191*$F191,0))*$D191*$G$4/100</f>
        <v>0</v>
      </c>
      <c r="OE191" s="1">
        <f>IF($E191+$I191+$D$7&lt;=OE$22,0,IF(OE$22-$D$7&gt;=$E191,-VLOOKUP($C191,Input!$A$8:$HV$39,MATCH(OE$21,Input!$A$6:$HV$6,0),FALSE)/$G191*$F191,0))*$D191*$G$4/100</f>
        <v>0</v>
      </c>
      <c r="OF191" s="1">
        <f>IF($E191+$I191+$D$7&lt;=OF$22,0,IF(OF$22-$D$7&gt;=$E191,-VLOOKUP($C191,Input!$A$8:$HV$39,MATCH(OF$21,Input!$A$6:$HV$6,0),FALSE)/$G191*$F191,0))*$D191*$G$4/100</f>
        <v>0</v>
      </c>
      <c r="OG191" s="1">
        <f>IF($E191+$I191+$D$7&lt;=OG$22,0,IF(OG$22-$D$7&gt;=$E191,-VLOOKUP($C191,Input!$A$8:$HV$39,MATCH(OG$21,Input!$A$6:$HV$6,0),FALSE)/$G191*$F191,0))*$D191*$G$4/100</f>
        <v>0</v>
      </c>
      <c r="OH191" s="1">
        <f>IF($E191+$I191+$D$7&lt;=OH$22,0,IF(OH$22-$D$7&gt;=$E191,-VLOOKUP($C191,Input!$A$8:$HV$39,MATCH(OH$21,Input!$A$6:$HV$6,0),FALSE)/$G191*$F191,0))*$D191*$G$4/100</f>
        <v>0</v>
      </c>
      <c r="OI191" s="1">
        <f>IF($E191+$I191+$D$7&lt;=OI$22,0,IF(OI$22-$D$7&gt;=$E191,-VLOOKUP($C191,Input!$A$8:$HV$39,MATCH(OI$21,Input!$A$6:$HV$6,0),FALSE)/$G191*$F191,0))*$D191*$G$4/100</f>
        <v>0</v>
      </c>
      <c r="OK191" t="str">
        <f>VLOOKUP($C191,Input!$A$8:$HW$39,MATCH(OK$21,Input!$A$6:$HW$6,0),FALSE)</f>
        <v>NA</v>
      </c>
      <c r="OL191" s="1">
        <f>IF($E191+$I191+$D$7&lt;=OL$22,0,IF(OL$22-$D$7&gt;=$E191,IF(COUNTIF($KZ191:LP191,"&gt;0")&gt;0,VLOOKUP($C191,Input!$A$8:$HV$21,MATCH($OK$21+COUNTIF($KZ191:LP191,"&gt;0"),Input!$A$6:$HV$6,0),FALSE),0),0))*$D191</f>
        <v>0</v>
      </c>
      <c r="OM191" s="1">
        <f>IF($E191+$I191+$D$7&lt;=OM$22,0,IF(OM$22-$D$7&gt;=$E191,IF(COUNTIF($KZ191:LQ191,"&gt;0")&gt;0,VLOOKUP($C191,Input!$A$8:$HV$21,MATCH($OK$21+COUNTIF($KZ191:LQ191,"&gt;0"),Input!$A$6:$HV$6,0),FALSE),0),0))*$D191</f>
        <v>0</v>
      </c>
      <c r="ON191" s="1">
        <f>IF($E191+$I191+$D$7&lt;=ON$22,0,IF(ON$22-$D$7&gt;=$E191,IF(COUNTIF($KZ191:LR191,"&gt;0")&gt;0,VLOOKUP($C191,Input!$A$8:$HV$21,MATCH($OK$21+COUNTIF($KZ191:LR191,"&gt;0"),Input!$A$6:$HV$6,0),FALSE),0),0))*$D191</f>
        <v>0</v>
      </c>
      <c r="OO191" s="1">
        <f>IF($E191+$I191+$D$7&lt;=OO$22,0,IF(OO$22-$D$7&gt;=$E191,IF(COUNTIF($KZ191:LS191,"&gt;0")&gt;0,VLOOKUP($C191,Input!$A$8:$HV$21,MATCH($OK$21+COUNTIF($KZ191:LS191,"&gt;0"),Input!$A$6:$HV$6,0),FALSE),0),0))*$D191</f>
        <v>0</v>
      </c>
      <c r="OP191" s="1">
        <f>IF($E191+$I191+$D$7&lt;=OP$22,0,IF(OP$22-$D$7&gt;=$E191,IF(COUNTIF($KZ191:LT191,"&gt;0")&gt;0,VLOOKUP($C191,Input!$A$8:$HV$21,MATCH($OK$21+COUNTIF($KZ191:LT191,"&gt;0"),Input!$A$6:$HV$6,0),FALSE),0),0))*$D191</f>
        <v>0</v>
      </c>
      <c r="OQ191" s="1">
        <f>IF($E191+$I191+$D$7&lt;=OQ$22,0,IF(OQ$22-$D$7&gt;=$E191,IF(COUNTIF($KZ191:LU191,"&gt;0")&gt;0,VLOOKUP($C191,Input!$A$8:$HV$21,MATCH($OK$21+COUNTIF($KZ191:LU191,"&gt;0"),Input!$A$6:$HV$6,0),FALSE),0),0))*$D191</f>
        <v>0</v>
      </c>
      <c r="OR191" s="1">
        <f>IF($E191+$I191+$D$7&lt;=OR$22,0,IF(OR$22-$D$7&gt;=$E191,IF(COUNTIF($KZ191:LV191,"&gt;0")&gt;0,VLOOKUP($C191,Input!$A$8:$HV$21,MATCH($OK$21+COUNTIF($KZ191:LV191,"&gt;0"),Input!$A$6:$HV$6,0),FALSE),0),0))*$D191</f>
        <v>0</v>
      </c>
      <c r="OS191" s="1">
        <f>IF($E191+$I191+$D$7&lt;=OS$22,0,IF(OS$22-$D$7&gt;=$E191,IF(COUNTIF($KZ191:LW191,"&gt;0")&gt;0,VLOOKUP($C191,Input!$A$8:$HV$21,MATCH($OK$21+COUNTIF($KZ191:LW191,"&gt;0"),Input!$A$6:$HV$6,0),FALSE),0),0))*$D191</f>
        <v>0</v>
      </c>
      <c r="OT191" s="1">
        <f>IF($E191+$I191+$D$7&lt;=OT$22,0,IF(OT$22-$D$7&gt;=$E191,IF(COUNTIF($KZ191:LX191,"&gt;0")&gt;0,VLOOKUP($C191,Input!$A$8:$HV$21,MATCH($OK$21+COUNTIF($KZ191:LX191,"&gt;0"),Input!$A$6:$HV$6,0),FALSE),0),0))*$D191</f>
        <v>0</v>
      </c>
      <c r="OU191" s="1">
        <f>IF($E191+$I191+$D$7&lt;=OU$22,0,IF(OU$22-$D$7&gt;=$E191,IF(COUNTIF($KZ191:LY191,"&gt;0")&gt;0,VLOOKUP($C191,Input!$A$8:$HV$21,MATCH($OK$21+COUNTIF($KZ191:LY191,"&gt;0"),Input!$A$6:$HV$6,0),FALSE),0),0))*$D191</f>
        <v>0</v>
      </c>
      <c r="OV191" s="1">
        <f>IF($E191+$I191+$D$7&lt;=OV$22,0,IF(OV$22-$D$7&gt;=$E191,IF(COUNTIF($KZ191:LZ191,"&gt;0")&gt;0,VLOOKUP($C191,Input!$A$8:$HV$21,MATCH($OK$21+COUNTIF($KZ191:LZ191,"&gt;0"),Input!$A$6:$HV$6,0),FALSE),0),0))*$D191</f>
        <v>0</v>
      </c>
      <c r="OW191" s="1">
        <f>IF($E191+$I191+$D$7&lt;=OW$22,0,IF(OW$22-$D$7&gt;=$E191,IF(COUNTIF($KZ191:MA191,"&gt;0")&gt;0,VLOOKUP($C191,Input!$A$8:$HV$21,MATCH($OK$21+COUNTIF($KZ191:MA191,"&gt;0"),Input!$A$6:$HV$6,0),FALSE),0),0))*$D191</f>
        <v>0</v>
      </c>
      <c r="OX191" s="1">
        <f>IF($E191+$I191+$D$7&lt;=OX$22,0,IF(OX$22-$D$7&gt;=$E191,IF(COUNTIF($KZ191:MB191,"&gt;0")&gt;0,VLOOKUP($C191,Input!$A$8:$HV$21,MATCH($OK$21+COUNTIF($KZ191:MB191,"&gt;0"),Input!$A$6:$HV$6,0),FALSE),0),0))*$D191</f>
        <v>0</v>
      </c>
      <c r="OY191" s="1">
        <f>IF($E191+$I191+$D$7&lt;=OY$22,0,IF(OY$22-$D$7&gt;=$E191,IF(COUNTIF($KZ191:MC191,"&gt;0")&gt;0,VLOOKUP($C191,Input!$A$8:$HV$21,MATCH($OK$21+COUNTIF($KZ191:MC191,"&gt;0"),Input!$A$6:$HV$6,0),FALSE),0),0))*$D191</f>
        <v>0</v>
      </c>
      <c r="OZ191" s="1">
        <f>IF($E191+$I191+$D$7&lt;=OZ$22,0,IF(OZ$22-$D$7&gt;=$E191,IF(COUNTIF($KZ191:MD191,"&gt;0")&gt;0,VLOOKUP($C191,Input!$A$8:$HV$21,MATCH($OK$21+COUNTIF($KZ191:MD191,"&gt;0"),Input!$A$6:$HV$6,0),FALSE),0),0))*$D191</f>
        <v>0</v>
      </c>
      <c r="PA191" s="1">
        <f>IF($E191+$I191+$D$7&lt;=PA$22,0,IF(PA$22-$D$7&gt;=$E191,IF(COUNTIF($KZ191:ME191,"&gt;0")&gt;0,VLOOKUP($C191,Input!$A$8:$HV$21,MATCH($OK$21+COUNTIF($KZ191:ME191,"&gt;0"),Input!$A$6:$HV$6,0),FALSE),0),0))*$D191</f>
        <v>0</v>
      </c>
      <c r="PB191" s="1">
        <f>IF($E191+$I191+$D$7&lt;=PB$22,0,IF(PB$22-$D$7&gt;=$E191,IF(COUNTIF($KZ191:MF191,"&gt;0")&gt;0,VLOOKUP($C191,Input!$A$8:$HV$21,MATCH($OK$21+COUNTIF($KZ191:MF191,"&gt;0"),Input!$A$6:$HV$6,0),FALSE),0),0))*$D191</f>
        <v>0</v>
      </c>
      <c r="PC191" s="1">
        <f>IF($E191+$I191+$D$7&lt;=PC$22,0,IF(PC$22-$D$7&gt;=$E191,IF(COUNTIF($KZ191:MG191,"&gt;0")&gt;0,VLOOKUP($C191,Input!$A$8:$HV$21,MATCH($OK$21+COUNTIF($KZ191:MG191,"&gt;0"),Input!$A$6:$HV$6,0),FALSE),0),0))*$D191</f>
        <v>0</v>
      </c>
      <c r="PD191" s="1">
        <f>IF($E191+$I191+$D$7&lt;=PD$22,0,IF(PD$22-$D$7&gt;=$E191,IF(COUNTIF($KZ191:MH191,"&gt;0")&gt;0,VLOOKUP($C191,Input!$A$8:$HV$21,MATCH($OK$21+COUNTIF($KZ191:MH191,"&gt;0"),Input!$A$6:$HV$6,0),FALSE),0),0))*$D191</f>
        <v>0</v>
      </c>
      <c r="PE191" s="1">
        <f>IF($E191+$I191+$D$7&lt;=PE$22,0,IF(PE$22-$D$7&gt;=$E191,IF(COUNTIF($KZ191:MI191,"&gt;0")&gt;0,VLOOKUP($C191,Input!$A$8:$HV$21,MATCH($OK$21+COUNTIF($KZ191:MI191,"&gt;0"),Input!$A$6:$HV$6,0),FALSE),0),0))*$D191</f>
        <v>0</v>
      </c>
      <c r="PF191" s="1">
        <f>IF($E191+$I191+$D$7&lt;=PF$22,0,IF(PF$22-$D$7&gt;=$E191,IF(COUNTIF($KZ191:MJ191,"&gt;0")&gt;0,VLOOKUP($C191,Input!$A$8:$HV$21,MATCH($OK$21+COUNTIF($KZ191:MJ191,"&gt;0"),Input!$A$6:$HV$6,0),FALSE),0),0))*$D191</f>
        <v>0</v>
      </c>
      <c r="PG191" s="1">
        <f>IF($E191+$I191+$D$7&lt;=PG$22,0,IF(PG$22-$D$7&gt;=$E191,IF(COUNTIF($KZ191:MK191,"&gt;0")&gt;0,VLOOKUP($C191,Input!$A$8:$HV$21,MATCH($OK$21+COUNTIF($KZ191:MK191,"&gt;0"),Input!$A$6:$HV$6,0),FALSE),0),0))*$D191</f>
        <v>0</v>
      </c>
      <c r="PH191" s="1">
        <f>IF($E191+$I191+$D$7&lt;=PH$22,0,IF(PH$22-$D$7&gt;=$E191,IF(COUNTIF($KZ191:ML191,"&gt;0")&gt;0,VLOOKUP($C191,Input!$A$8:$HV$21,MATCH($OK$21+COUNTIF($KZ191:ML191,"&gt;0"),Input!$A$6:$HV$6,0),FALSE),0),0))*$D191</f>
        <v>0</v>
      </c>
      <c r="PI191" s="1">
        <f>IF($E191+$I191+$D$7&lt;=PI$22,0,IF(PI$22-$D$7&gt;=$E191,IF(COUNTIF($KZ191:MM191,"&gt;0")&gt;0,VLOOKUP($C191,Input!$A$8:$HV$21,MATCH($OK$21+COUNTIF($KZ191:MM191,"&gt;0"),Input!$A$6:$HV$6,0),FALSE),0),0))*$D191</f>
        <v>0</v>
      </c>
      <c r="PJ191" s="1">
        <f>IF($E191+$I191+$D$7&lt;=PJ$22,0,IF(PJ$22-$D$7&gt;=$E191,IF(COUNTIF($KZ191:MN191,"&gt;0")&gt;0,VLOOKUP($C191,Input!$A$8:$HV$21,MATCH($OK$21+COUNTIF($KZ191:MN191,"&gt;0"),Input!$A$6:$HV$6,0),FALSE),0),0))*$D191</f>
        <v>0</v>
      </c>
      <c r="PK191" s="1">
        <f>IF($E191+$I191+$D$7&lt;=PK$22,0,IF(PK$22-$D$7&gt;=$E191,IF(COUNTIF($KZ191:MO191,"&gt;0")&gt;0,VLOOKUP($C191,Input!$A$8:$HV$21,MATCH($OK$21+COUNTIF($KZ191:MO191,"&gt;0"),Input!$A$6:$HV$6,0),FALSE),0),0))*$D191</f>
        <v>0</v>
      </c>
      <c r="PL191" s="1">
        <f>IF($E191+$I191+$D$7&lt;=PL$22,0,IF(PL$22-$D$7&gt;=$E191,IF(COUNTIF($KZ191:MP191,"&gt;0")&gt;0,VLOOKUP($C191,Input!$A$8:$HV$21,MATCH($OK$21+COUNTIF($KZ191:MP191,"&gt;0"),Input!$A$6:$HV$6,0),FALSE),0),0))*$D191</f>
        <v>0</v>
      </c>
      <c r="PM191" s="1">
        <f>IF($E191+$I191+$D$7&lt;=PM$22,0,IF(PM$22-$D$7&gt;=$E191,IF(COUNTIF($KZ191:MQ191,"&gt;0")&gt;0,VLOOKUP($C191,Input!$A$8:$HV$21,MATCH($OK$21+COUNTIF($KZ191:MQ191,"&gt;0"),Input!$A$6:$HV$6,0),FALSE),0),0))*$D191</f>
        <v>0</v>
      </c>
      <c r="PN191" s="1">
        <f>IF($E191+$I191+$D$7&lt;=PN$22,0,IF(PN$22-$D$7&gt;=$E191,IF(COUNTIF($KZ191:MR191,"&gt;0")&gt;0,VLOOKUP($C191,Input!$A$8:$HV$21,MATCH($OK$21+COUNTIF($KZ191:MR191,"&gt;0"),Input!$A$6:$HV$6,0),FALSE),0),0))*$D191</f>
        <v>0</v>
      </c>
      <c r="PO191" s="1">
        <f>IF($E191+$I191+$D$7&lt;=PO$22,0,IF(PO$22-$D$7&gt;=$E191,IF(COUNTIF($KZ191:MS191,"&gt;0")&gt;0,VLOOKUP($C191,Input!$A$8:$HV$21,MATCH($OK$21+COUNTIF($KZ191:MS191,"&gt;0"),Input!$A$6:$HV$6,0),FALSE),0),0))*$D191</f>
        <v>0</v>
      </c>
      <c r="PP191" s="1">
        <f>IF($E191+$I191+$D$7&lt;=PP$22,0,IF(PP$22-$D$7&gt;=$E191,IF(COUNTIF($KZ191:MT191,"&gt;0")&gt;0,VLOOKUP($C191,Input!$A$8:$HV$21,MATCH($OK$21+COUNTIF($KZ191:MT191,"&gt;0"),Input!$A$6:$HV$6,0),FALSE),0),0))*$D191</f>
        <v>0</v>
      </c>
      <c r="PQ191" s="1">
        <f>IF($E191+$I191+$D$7&lt;=PQ$22,0,IF(PQ$22-$D$7&gt;=$E191,IF(COUNTIF($KZ191:MU191,"&gt;0")&gt;0,VLOOKUP($C191,Input!$A$8:$HV$21,MATCH($OK$21+COUNTIF($KZ191:MU191,"&gt;0"),Input!$A$6:$HV$6,0),FALSE),0),0))*$D191</f>
        <v>0</v>
      </c>
      <c r="PR191" s="1">
        <f>IF($E191+$I191+$D$7&lt;=PR$22,0,IF(PR$22-$D$7&gt;=$E191,IF(COUNTIF($KZ191:MV191,"&gt;0")&gt;0,VLOOKUP($C191,Input!$A$8:$HV$21,MATCH($OK$21+COUNTIF($KZ191:MV191,"&gt;0"),Input!$A$6:$HV$6,0),FALSE),0),0))*$D191</f>
        <v>0</v>
      </c>
      <c r="PS191" s="1">
        <f>IF($E191+$I191+$D$7&lt;=PS$22,0,IF(PS$22-$D$7&gt;=$E191,IF(COUNTIF($KZ191:MW191,"&gt;0")&gt;0,VLOOKUP($C191,Input!$A$8:$HV$21,MATCH($OK$21+COUNTIF($KZ191:MW191,"&gt;0"),Input!$A$6:$HV$6,0),FALSE),0),0))*$D191</f>
        <v>0</v>
      </c>
      <c r="PT191" s="1">
        <f>IF($E191+$I191+$D$7&lt;=PT$22,0,IF(PT$22-$D$7&gt;=$E191,IF(COUNTIF($KZ191:MX191,"&gt;0")&gt;0,VLOOKUP($C191,Input!$A$8:$HV$21,MATCH($OK$21+COUNTIF($KZ191:MX191,"&gt;0"),Input!$A$6:$HV$6,0),FALSE),0),0))*$D191</f>
        <v>0</v>
      </c>
      <c r="PV191" s="1" t="str">
        <f t="shared" si="1066"/>
        <v>2040 MY 40' CNG w Midlife Rebuild {0 Buses}</v>
      </c>
      <c r="PW191" s="1">
        <f t="shared" si="1067"/>
        <v>0</v>
      </c>
      <c r="PX191" s="1">
        <f t="shared" si="1068"/>
        <v>0</v>
      </c>
      <c r="PY191" s="1">
        <f t="shared" si="1069"/>
        <v>0</v>
      </c>
      <c r="PZ191" s="1">
        <f t="shared" si="1070"/>
        <v>0</v>
      </c>
      <c r="QA191" s="1">
        <f t="shared" si="1071"/>
        <v>0</v>
      </c>
      <c r="QB191" s="1">
        <f t="shared" si="1072"/>
        <v>0</v>
      </c>
      <c r="QC191" s="1">
        <f t="shared" si="1073"/>
        <v>0</v>
      </c>
      <c r="QD191" s="1">
        <f t="shared" si="1074"/>
        <v>0</v>
      </c>
      <c r="QE191" s="1">
        <f t="shared" si="1075"/>
        <v>0</v>
      </c>
      <c r="QF191" s="1">
        <f t="shared" si="1076"/>
        <v>0</v>
      </c>
      <c r="QG191" s="1">
        <f t="shared" si="1077"/>
        <v>0</v>
      </c>
      <c r="QH191" s="1">
        <f t="shared" si="1078"/>
        <v>0</v>
      </c>
      <c r="QI191" s="1">
        <f t="shared" si="1079"/>
        <v>0</v>
      </c>
      <c r="QJ191" s="1">
        <f t="shared" si="1080"/>
        <v>0</v>
      </c>
      <c r="QK191" s="1">
        <f t="shared" si="1081"/>
        <v>0</v>
      </c>
      <c r="QL191" s="1">
        <f t="shared" si="1082"/>
        <v>0</v>
      </c>
      <c r="QM191" s="1">
        <f t="shared" si="1083"/>
        <v>0</v>
      </c>
      <c r="QN191" s="1">
        <f t="shared" si="1084"/>
        <v>0</v>
      </c>
      <c r="QO191" s="1">
        <f t="shared" si="1085"/>
        <v>0</v>
      </c>
      <c r="QP191" s="1">
        <f t="shared" si="1086"/>
        <v>0</v>
      </c>
      <c r="QQ191" s="1">
        <f t="shared" si="1087"/>
        <v>0</v>
      </c>
      <c r="QR191" s="1">
        <f t="shared" si="1088"/>
        <v>0</v>
      </c>
      <c r="QS191" s="1">
        <f t="shared" si="1089"/>
        <v>0</v>
      </c>
      <c r="QT191" s="1">
        <f t="shared" si="1090"/>
        <v>0</v>
      </c>
      <c r="QU191" s="1">
        <f t="shared" si="1091"/>
        <v>0</v>
      </c>
      <c r="QV191" s="1">
        <f t="shared" si="1092"/>
        <v>0</v>
      </c>
      <c r="QW191" s="1">
        <f t="shared" si="1093"/>
        <v>0</v>
      </c>
      <c r="QX191" s="1">
        <f t="shared" si="1094"/>
        <v>0</v>
      </c>
      <c r="QY191" s="1">
        <f t="shared" si="1095"/>
        <v>0</v>
      </c>
      <c r="QZ191" s="1">
        <f t="shared" si="1096"/>
        <v>0</v>
      </c>
      <c r="RA191" s="1">
        <f t="shared" si="1097"/>
        <v>0</v>
      </c>
      <c r="RB191" s="1">
        <f t="shared" si="1098"/>
        <v>0</v>
      </c>
      <c r="RC191" s="1">
        <f t="shared" si="1099"/>
        <v>0</v>
      </c>
      <c r="RD191" s="1">
        <f t="shared" si="1100"/>
        <v>0</v>
      </c>
      <c r="RE191" s="1">
        <f t="shared" si="1101"/>
        <v>0</v>
      </c>
      <c r="RF191" s="1">
        <f t="shared" si="1102"/>
        <v>0</v>
      </c>
      <c r="RG191" s="1">
        <f t="shared" si="1103"/>
        <v>0</v>
      </c>
      <c r="RH191" s="72"/>
      <c r="RI191" s="91"/>
    </row>
    <row r="192" spans="1:477" hidden="1" outlineLevel="1" x14ac:dyDescent="0.25">
      <c r="A192" s="89"/>
      <c r="B192" s="143"/>
      <c r="C192" s="111" t="str">
        <f t="shared" si="1064"/>
        <v>40' CNG w Midlife Rebuild</v>
      </c>
      <c r="D192" s="108">
        <f t="shared" si="1065"/>
        <v>0</v>
      </c>
      <c r="E192" s="110">
        <f t="shared" si="1026"/>
        <v>2041</v>
      </c>
      <c r="F192" s="68">
        <f t="shared" si="870"/>
        <v>40000</v>
      </c>
      <c r="G192" s="69">
        <f>VLOOKUP($C192,Input!$A$8:$HV$39,MATCH(G$21,Input!$A$6:$HV$6,0),FALSE)</f>
        <v>2.91</v>
      </c>
      <c r="H192" s="123">
        <f>VLOOKUP($C192,Input!$A$8:$HV$39,MATCH(H$21,Input!$A$6:$HV$6,0),FALSE)</f>
        <v>0</v>
      </c>
      <c r="I192" s="70">
        <f>VLOOKUP($C192,Input!$A$8:$HV$39,MATCH(I$21,Input!$A$6:$HV$6,0),FALSE)</f>
        <v>14</v>
      </c>
      <c r="J192" s="1">
        <f>+IF($E192=J$22,VLOOKUP($C192,Input!$A$8:$AN$39,MATCH(J$21,Input!$A$6:$AN$6,0),FALSE)+$H192,0)*$D192</f>
        <v>0</v>
      </c>
      <c r="K192" s="1">
        <f>+IF($E192=K$22,VLOOKUP($C192,Input!$A$8:$AN$39,MATCH(K$21,Input!$A$6:$AN$6,0),FALSE)+$H192,0)*$D192</f>
        <v>0</v>
      </c>
      <c r="L192" s="1">
        <f>+IF($E192=L$22,VLOOKUP($C192,Input!$A$8:$AN$39,MATCH(L$21,Input!$A$6:$AN$6,0),FALSE)+$H192,0)*$D192</f>
        <v>0</v>
      </c>
      <c r="M192" s="1">
        <f>+IF($E192=M$22,VLOOKUP($C192,Input!$A$8:$AN$39,MATCH(M$21,Input!$A$6:$AN$6,0),FALSE)+$H192,0)*$D192</f>
        <v>0</v>
      </c>
      <c r="N192" s="1">
        <f>+IF($E192=N$22,VLOOKUP($C192,Input!$A$8:$AN$39,MATCH(N$21,Input!$A$6:$AN$6,0),FALSE)+$H192,0)*$D192</f>
        <v>0</v>
      </c>
      <c r="O192" s="1">
        <f>+IF($E192=O$22,VLOOKUP($C192,Input!$A$8:$AN$39,MATCH(O$21,Input!$A$6:$AN$6,0),FALSE)+$H192,0)*$D192</f>
        <v>0</v>
      </c>
      <c r="P192" s="1">
        <f>+IF($E192=P$22,VLOOKUP($C192,Input!$A$8:$AN$39,MATCH(P$21,Input!$A$6:$AN$6,0),FALSE)+$H192,0)*$D192</f>
        <v>0</v>
      </c>
      <c r="Q192" s="1">
        <f>+IF($E192=Q$22,VLOOKUP($C192,Input!$A$8:$AN$39,MATCH(Q$21,Input!$A$6:$AN$6,0),FALSE)+$H192,0)*$D192</f>
        <v>0</v>
      </c>
      <c r="R192" s="1">
        <f>+IF($E192=R$22,VLOOKUP($C192,Input!$A$8:$AN$39,MATCH(R$21,Input!$A$6:$AN$6,0),FALSE)+$H192,0)*$D192</f>
        <v>0</v>
      </c>
      <c r="S192" s="1">
        <f>+IF($E192=S$22,VLOOKUP($C192,Input!$A$8:$AN$39,MATCH(S$21,Input!$A$6:$AN$6,0),FALSE)+$H192,0)*$D192</f>
        <v>0</v>
      </c>
      <c r="T192" s="1">
        <f>+IF($E192=T$22,VLOOKUP($C192,Input!$A$8:$AN$39,MATCH(T$21,Input!$A$6:$AN$6,0),FALSE)+$H192,0)*$D192</f>
        <v>0</v>
      </c>
      <c r="U192" s="1">
        <f>+IF($E192=U$22,VLOOKUP($C192,Input!$A$8:$AN$39,MATCH(U$21,Input!$A$6:$AN$6,0),FALSE)+$H192,0)*$D192</f>
        <v>0</v>
      </c>
      <c r="V192" s="1">
        <f>+IF($E192=V$22,VLOOKUP($C192,Input!$A$8:$AN$39,MATCH(V$21,Input!$A$6:$AN$6,0),FALSE)+$H192,0)*$D192</f>
        <v>0</v>
      </c>
      <c r="W192" s="1">
        <f>+IF($E192=W$22,VLOOKUP($C192,Input!$A$8:$AN$39,MATCH(W$21,Input!$A$6:$AN$6,0),FALSE)+$H192,0)*$D192</f>
        <v>0</v>
      </c>
      <c r="X192" s="1">
        <f>+IF($E192=X$22,VLOOKUP($C192,Input!$A$8:$AN$39,MATCH(X$21,Input!$A$6:$AN$6,0),FALSE)+$H192,0)*$D192</f>
        <v>0</v>
      </c>
      <c r="Y192" s="1">
        <f>+IF($E192=Y$22,VLOOKUP($C192,Input!$A$8:$AN$39,MATCH(Y$21,Input!$A$6:$AN$6,0),FALSE)+$H192,0)*$D192</f>
        <v>0</v>
      </c>
      <c r="Z192" s="1">
        <f>+IF($E192=Z$22,VLOOKUP($C192,Input!$A$8:$AN$39,MATCH(Z$21,Input!$A$6:$AN$6,0),FALSE)+$H192,0)*$D192</f>
        <v>0</v>
      </c>
      <c r="AA192" s="1">
        <f>+IF($E192=AA$22,VLOOKUP($C192,Input!$A$8:$AN$39,MATCH(AA$21,Input!$A$6:$AN$6,0),FALSE)+$H192,0)*$D192</f>
        <v>0</v>
      </c>
      <c r="AB192" s="1">
        <f>+IF($E192=AB$22,VLOOKUP($C192,Input!$A$8:$AN$39,MATCH(AB$21,Input!$A$6:$AN$6,0),FALSE)+$H192,0)*$D192</f>
        <v>0</v>
      </c>
      <c r="AC192" s="1">
        <f>+IF($E192=AC$22,VLOOKUP($C192,Input!$A$8:$AN$39,MATCH(AC$21,Input!$A$6:$AN$6,0),FALSE)+$H192,0)*$D192</f>
        <v>0</v>
      </c>
      <c r="AD192" s="1">
        <f>+IF($E192=AD$22,VLOOKUP($C192,Input!$A$8:$AN$39,MATCH(AD$21,Input!$A$6:$AN$6,0),FALSE)+$H192,0)*$D192</f>
        <v>0</v>
      </c>
      <c r="AE192" s="1">
        <f>+IF($E192=AE$22,VLOOKUP($C192,Input!$A$8:$AN$39,MATCH(AE$21,Input!$A$6:$AN$6,0),FALSE)+$H192,0)*$D192</f>
        <v>0</v>
      </c>
      <c r="AF192" s="1">
        <f>+IF($E192=AF$22,VLOOKUP($C192,Input!$A$8:$AN$39,MATCH(AF$21,Input!$A$6:$AN$6,0),FALSE)+$H192,0)*$D192</f>
        <v>0</v>
      </c>
      <c r="AG192" s="1">
        <f>+IF($E192=AG$22,VLOOKUP($C192,Input!$A$8:$AN$39,MATCH(AG$21,Input!$A$6:$AN$6,0),FALSE)+$H192,0)*$D192</f>
        <v>0</v>
      </c>
      <c r="AH192" s="1">
        <f>+IF($E192=AH$22,VLOOKUP($C192,Input!$A$8:$AN$39,MATCH(AH$21,Input!$A$6:$AN$6,0),FALSE)+$H192,0)*$D192</f>
        <v>0</v>
      </c>
      <c r="AI192" s="1">
        <f>+IF($E192=AI$22,VLOOKUP($C192,Input!$A$8:$AN$39,MATCH(AI$21,Input!$A$6:$AN$6,0),FALSE)+$H192,0)*$D192</f>
        <v>0</v>
      </c>
      <c r="AJ192" s="1">
        <f>+IF($E192=AJ$22,VLOOKUP($C192,Input!$A$8:$AN$39,MATCH(AJ$21,Input!$A$6:$AN$6,0),FALSE)+$H192,0)*$D192</f>
        <v>0</v>
      </c>
      <c r="AK192" s="1">
        <f>+IF($E192=AK$22,VLOOKUP($C192,Input!$A$8:$AN$39,MATCH(AK$21,Input!$A$6:$AN$6,0),FALSE)+$H192,0)*$D192</f>
        <v>0</v>
      </c>
      <c r="AL192" s="1">
        <f>+IF($E192=AL$22,VLOOKUP($C192,Input!$A$8:$AN$39,MATCH(AL$21,Input!$A$6:$AN$6,0),FALSE)+$H192,0)*$D192</f>
        <v>0</v>
      </c>
      <c r="AM192" s="1">
        <f>+IF($E192=AM$22,VLOOKUP($C192,Input!$A$8:$AN$39,MATCH(AM$21,Input!$A$6:$AN$6,0),FALSE)+$H192,0)*$D192</f>
        <v>0</v>
      </c>
      <c r="AN192" s="1">
        <f>+IF($E192=AN$22,VLOOKUP($C192,Input!$A$8:$AN$39,MATCH(AN$21,Input!$A$6:$AN$6,0),FALSE)+$H192,0)*$D192</f>
        <v>0</v>
      </c>
      <c r="AO192" s="1">
        <f>+IF($E192=AO$22,VLOOKUP($C192,Input!$A$8:$AN$39,MATCH(AO$21,Input!$A$6:$AN$6,0),FALSE)+$H192,0)*$D192</f>
        <v>0</v>
      </c>
      <c r="AP192" s="1">
        <f>+IF($E192=AP$22,VLOOKUP($C192,Input!$A$8:$AN$39,MATCH(AP$21,Input!$A$6:$AN$6,0),FALSE)+$H192,0)*$D192</f>
        <v>0</v>
      </c>
      <c r="AQ192" s="1">
        <f>+IF($E192=AQ$22,VLOOKUP($C192,Input!$A$8:$AN$39,MATCH(AQ$21,Input!$A$6:$AN$6,0),FALSE)+$H192,0)*$D192</f>
        <v>0</v>
      </c>
      <c r="AR192" s="1">
        <f>+IF($E192=AR$22,VLOOKUP($C192,Input!$A$8:$AN$39,MATCH(AR$21,Input!$A$6:$AN$6,0),FALSE)+$H192,0)*$D192</f>
        <v>0</v>
      </c>
      <c r="AT192" t="str">
        <f>VLOOKUP($C192,Input!$A$8:$HV$39,MATCH(AT$21,Input!$A$6:$HV$6,0),FALSE)</f>
        <v>Parts and administrative cost</v>
      </c>
      <c r="AU192" s="1">
        <f>+IF($E192=AU$22,VLOOKUP($C192,Input!$A$8:$HV$39,MATCH(AU$21,Input!$A$6:$HV$6,0),FALSE),0)*$D192</f>
        <v>0</v>
      </c>
      <c r="AV192" s="1">
        <f>+IF($E192=AV$22,VLOOKUP($C192,Input!$A$8:$HV$39,MATCH(AV$21,Input!$A$6:$HV$6,0),FALSE),0)*$D192</f>
        <v>0</v>
      </c>
      <c r="AW192" s="1">
        <f>+IF($E192=AW$22,VLOOKUP($C192,Input!$A$8:$HV$39,MATCH(AW$21,Input!$A$6:$HV$6,0),FALSE),0)*$D192</f>
        <v>0</v>
      </c>
      <c r="AX192" s="1">
        <f>+IF($E192=AX$22,VLOOKUP($C192,Input!$A$8:$HV$39,MATCH(AX$21,Input!$A$6:$HV$6,0),FALSE),0)*$D192</f>
        <v>0</v>
      </c>
      <c r="AY192" s="1">
        <f>+IF($E192=AY$22,VLOOKUP($C192,Input!$A$8:$HV$39,MATCH(AY$21,Input!$A$6:$HV$6,0),FALSE),0)*$D192</f>
        <v>0</v>
      </c>
      <c r="AZ192" s="1">
        <f>+IF($E192=AZ$22,VLOOKUP($C192,Input!$A$8:$HV$39,MATCH(AZ$21,Input!$A$6:$HV$6,0),FALSE),0)*$D192</f>
        <v>0</v>
      </c>
      <c r="BA192" s="1">
        <f>+IF($E192=BA$22,VLOOKUP($C192,Input!$A$8:$HV$39,MATCH(BA$21,Input!$A$6:$HV$6,0),FALSE),0)*$D192</f>
        <v>0</v>
      </c>
      <c r="BB192" s="1">
        <f>+IF($E192=BB$22,VLOOKUP($C192,Input!$A$8:$HV$39,MATCH(BB$21,Input!$A$6:$HV$6,0),FALSE),0)*$D192</f>
        <v>0</v>
      </c>
      <c r="BC192" s="1">
        <f>+IF($E192=BC$22,VLOOKUP($C192,Input!$A$8:$HV$39,MATCH(BC$21,Input!$A$6:$HV$6,0),FALSE),0)*$D192</f>
        <v>0</v>
      </c>
      <c r="BD192" s="1">
        <f>+IF($E192=BD$22,VLOOKUP($C192,Input!$A$8:$HV$39,MATCH(BD$21,Input!$A$6:$HV$6,0),FALSE),0)*$D192</f>
        <v>0</v>
      </c>
      <c r="BE192" s="1">
        <f>+IF($E192=BE$22,VLOOKUP($C192,Input!$A$8:$HV$39,MATCH(BE$21,Input!$A$6:$HV$6,0),FALSE),0)*$D192</f>
        <v>0</v>
      </c>
      <c r="BF192" s="1">
        <f>+IF($E192=BF$22,VLOOKUP($C192,Input!$A$8:$HV$39,MATCH(BF$21,Input!$A$6:$HV$6,0),FALSE),0)*$D192</f>
        <v>0</v>
      </c>
      <c r="BG192" s="1">
        <f>+IF($E192=BG$22,VLOOKUP($C192,Input!$A$8:$HV$39,MATCH(BG$21,Input!$A$6:$HV$6,0),FALSE),0)*$D192</f>
        <v>0</v>
      </c>
      <c r="BH192" s="1">
        <f>+IF($E192=BH$22,VLOOKUP($C192,Input!$A$8:$HV$39,MATCH(BH$21,Input!$A$6:$HV$6,0),FALSE),0)*$D192</f>
        <v>0</v>
      </c>
      <c r="BI192" s="1">
        <f>+IF($E192=BI$22,VLOOKUP($C192,Input!$A$8:$HV$39,MATCH(BI$21,Input!$A$6:$HV$6,0),FALSE),0)*$D192</f>
        <v>0</v>
      </c>
      <c r="BJ192" s="1">
        <f>+IF($E192=BJ$22,VLOOKUP($C192,Input!$A$8:$HV$39,MATCH(BJ$21,Input!$A$6:$HV$6,0),FALSE),0)*$D192</f>
        <v>0</v>
      </c>
      <c r="BK192" s="1">
        <f>+IF($E192=BK$22,VLOOKUP($C192,Input!$A$8:$HV$39,MATCH(BK$21,Input!$A$6:$HV$6,0),FALSE),0)*$D192</f>
        <v>0</v>
      </c>
      <c r="BL192" s="1">
        <f>+IF($E192=BL$22,VLOOKUP($C192,Input!$A$8:$HV$39,MATCH(BL$21,Input!$A$6:$HV$6,0),FALSE),0)*$D192</f>
        <v>0</v>
      </c>
      <c r="BM192" s="1">
        <f>+IF($E192=BM$22,VLOOKUP($C192,Input!$A$8:$HV$39,MATCH(BM$21,Input!$A$6:$HV$6,0),FALSE),0)*$D192</f>
        <v>0</v>
      </c>
      <c r="BN192" s="1">
        <f>+IF($E192=BN$22,VLOOKUP($C192,Input!$A$8:$HV$39,MATCH(BN$21,Input!$A$6:$HV$6,0),FALSE),0)*$D192</f>
        <v>0</v>
      </c>
      <c r="BO192" s="1">
        <f>+IF($E192=BO$22,VLOOKUP($C192,Input!$A$8:$HV$39,MATCH(BO$21,Input!$A$6:$HV$6,0),FALSE),0)*$D192</f>
        <v>0</v>
      </c>
      <c r="BP192" s="1">
        <f>+IF($E192=BP$22,VLOOKUP($C192,Input!$A$8:$HV$39,MATCH(BP$21,Input!$A$6:$HV$6,0),FALSE),0)*$D192</f>
        <v>0</v>
      </c>
      <c r="BQ192" s="1">
        <f>+IF($E192=BQ$22,VLOOKUP($C192,Input!$A$8:$HV$39,MATCH(BQ$21,Input!$A$6:$HV$6,0),FALSE),0)*$D192</f>
        <v>0</v>
      </c>
      <c r="BR192" s="1">
        <f>+IF($E192=BR$22,VLOOKUP($C192,Input!$A$8:$HV$39,MATCH(BR$21,Input!$A$6:$HV$6,0),FALSE),0)*$D192</f>
        <v>0</v>
      </c>
      <c r="BS192" s="1">
        <f>+IF($E192=BS$22,VLOOKUP($C192,Input!$A$8:$HV$39,MATCH(BS$21,Input!$A$6:$HV$6,0),FALSE),0)*$D192</f>
        <v>0</v>
      </c>
      <c r="BT192" s="1">
        <f>+IF($E192=BT$22,VLOOKUP($C192,Input!$A$8:$HV$39,MATCH(BT$21,Input!$A$6:$HV$6,0),FALSE),0)*$D192</f>
        <v>0</v>
      </c>
      <c r="BU192" s="1">
        <f>+IF($E192=BU$22,VLOOKUP($C192,Input!$A$8:$HV$39,MATCH(BU$21,Input!$A$6:$HV$6,0),FALSE),0)*$D192</f>
        <v>0</v>
      </c>
      <c r="BV192" s="1">
        <f>+IF($E192=BV$22,VLOOKUP($C192,Input!$A$8:$HV$39,MATCH(BV$21,Input!$A$6:$HV$6,0),FALSE),0)*$D192</f>
        <v>0</v>
      </c>
      <c r="BW192" s="1">
        <f>+IF($E192=BW$22,VLOOKUP($C192,Input!$A$8:$HV$39,MATCH(BW$21,Input!$A$6:$HV$6,0),FALSE),0)*$D192</f>
        <v>0</v>
      </c>
      <c r="BX192" s="1">
        <f>+IF($E192=BX$22,VLOOKUP($C192,Input!$A$8:$HV$39,MATCH(BX$21,Input!$A$6:$HV$6,0),FALSE),0)*$D192</f>
        <v>0</v>
      </c>
      <c r="BY192" s="1">
        <f>+IF($E192=BY$22,VLOOKUP($C192,Input!$A$8:$HV$39,MATCH(BY$21,Input!$A$6:$HV$6,0),FALSE),0)*$D192</f>
        <v>0</v>
      </c>
      <c r="BZ192" s="1">
        <f>+IF($E192=BZ$22,VLOOKUP($C192,Input!$A$8:$HV$39,MATCH(BZ$21,Input!$A$6:$HV$6,0),FALSE),0)*$D192</f>
        <v>0</v>
      </c>
      <c r="CA192" s="1">
        <f>+IF($E192=CA$22,VLOOKUP($C192,Input!$A$8:$HV$39,MATCH(CA$21,Input!$A$6:$HV$6,0),FALSE),0)*$D192</f>
        <v>0</v>
      </c>
      <c r="CB192" s="1">
        <f>+IF($E192=CB$22,VLOOKUP($C192,Input!$A$8:$HV$39,MATCH(CB$21,Input!$A$6:$HV$6,0),FALSE),0)*$D192</f>
        <v>0</v>
      </c>
      <c r="CC192" s="1">
        <f>+IF($E192=CC$22,VLOOKUP($C192,Input!$A$8:$HV$39,MATCH(CC$21,Input!$A$6:$HV$6,0),FALSE),0)*$D192</f>
        <v>0</v>
      </c>
      <c r="CE192" t="str">
        <f>VLOOKUP($C192,Input!$A$8:$HV$39,MATCH(CE$21,Input!$A$6:$HV$6,0),FALSE)</f>
        <v>Engine Rebuild @ 7 Yr</v>
      </c>
      <c r="CF192" s="1">
        <f>IF($E192+$I192+$D$7&lt;=CF$22,0,IF(CF$22-$D$7&gt;=$E192,IF(COUNTIF($KZ192:LP192,"&gt;0")&gt;0,VLOOKUP($C192,Input!$A$8:$HV$21,MATCH($CE$21+COUNTIF($KZ192:LP192,"&gt;0"),Input!$A$6:$HV$6,0),FALSE),0),0))*$D192</f>
        <v>0</v>
      </c>
      <c r="CG192" s="1">
        <f>IF($E192+$I192+$D$7&lt;=CG$22,0,IF(CG$22-$D$7&gt;=$E192,IF(COUNTIF($KZ192:LQ192,"&gt;0")&gt;0,VLOOKUP($C192,Input!$A$8:$HV$21,MATCH($CE$21+COUNTIF($KZ192:LQ192,"&gt;0"),Input!$A$6:$HV$6,0),FALSE),0),0))*$D192</f>
        <v>0</v>
      </c>
      <c r="CH192" s="1">
        <f>IF($E192+$I192+$D$7&lt;=CH$22,0,IF(CH$22-$D$7&gt;=$E192,IF(COUNTIF($KZ192:LR192,"&gt;0")&gt;0,VLOOKUP($C192,Input!$A$8:$HV$21,MATCH($CE$21+COUNTIF($KZ192:LR192,"&gt;0"),Input!$A$6:$HV$6,0),FALSE),0),0))*$D192</f>
        <v>0</v>
      </c>
      <c r="CI192" s="1">
        <f>IF($E192+$I192+$D$7&lt;=CI$22,0,IF(CI$22-$D$7&gt;=$E192,IF(COUNTIF($KZ192:LS192,"&gt;0")&gt;0,VLOOKUP($C192,Input!$A$8:$HV$21,MATCH($CE$21+COUNTIF($KZ192:LS192,"&gt;0"),Input!$A$6:$HV$6,0),FALSE),0),0))*$D192</f>
        <v>0</v>
      </c>
      <c r="CJ192" s="1">
        <f>IF($E192+$I192+$D$7&lt;=CJ$22,0,IF(CJ$22-$D$7&gt;=$E192,IF(COUNTIF($KZ192:LT192,"&gt;0")&gt;0,VLOOKUP($C192,Input!$A$8:$HV$21,MATCH($CE$21+COUNTIF($KZ192:LT192,"&gt;0"),Input!$A$6:$HV$6,0),FALSE),0),0))*$D192</f>
        <v>0</v>
      </c>
      <c r="CK192" s="1">
        <f>IF($E192+$I192+$D$7&lt;=CK$22,0,IF(CK$22-$D$7&gt;=$E192,IF(COUNTIF($KZ192:LU192,"&gt;0")&gt;0,VLOOKUP($C192,Input!$A$8:$HV$21,MATCH($CE$21+COUNTIF($KZ192:LU192,"&gt;0"),Input!$A$6:$HV$6,0),FALSE),0),0))*$D192</f>
        <v>0</v>
      </c>
      <c r="CL192" s="1">
        <f>IF($E192+$I192+$D$7&lt;=CL$22,0,IF(CL$22-$D$7&gt;=$E192,IF(COUNTIF($KZ192:LV192,"&gt;0")&gt;0,VLOOKUP($C192,Input!$A$8:$HV$21,MATCH($CE$21+COUNTIF($KZ192:LV192,"&gt;0"),Input!$A$6:$HV$6,0),FALSE),0),0))*$D192</f>
        <v>0</v>
      </c>
      <c r="CM192" s="1">
        <f>IF($E192+$I192+$D$7&lt;=CM$22,0,IF(CM$22-$D$7&gt;=$E192,IF(COUNTIF($KZ192:LW192,"&gt;0")&gt;0,VLOOKUP($C192,Input!$A$8:$HV$21,MATCH($CE$21+COUNTIF($KZ192:LW192,"&gt;0"),Input!$A$6:$HV$6,0),FALSE),0),0))*$D192</f>
        <v>0</v>
      </c>
      <c r="CN192" s="1">
        <f>IF($E192+$I192+$D$7&lt;=CN$22,0,IF(CN$22-$D$7&gt;=$E192,IF(COUNTIF($KZ192:LX192,"&gt;0")&gt;0,VLOOKUP($C192,Input!$A$8:$HV$21,MATCH($CE$21+COUNTIF($KZ192:LX192,"&gt;0"),Input!$A$6:$HV$6,0),FALSE),0),0))*$D192</f>
        <v>0</v>
      </c>
      <c r="CO192" s="1">
        <f>IF($E192+$I192+$D$7&lt;=CO$22,0,IF(CO$22-$D$7&gt;=$E192,IF(COUNTIF($KZ192:LY192,"&gt;0")&gt;0,VLOOKUP($C192,Input!$A$8:$HV$21,MATCH($CE$21+COUNTIF($KZ192:LY192,"&gt;0"),Input!$A$6:$HV$6,0),FALSE),0),0))*$D192</f>
        <v>0</v>
      </c>
      <c r="CP192" s="1">
        <f>IF($E192+$I192+$D$7&lt;=CP$22,0,IF(CP$22-$D$7&gt;=$E192,IF(COUNTIF($KZ192:LZ192,"&gt;0")&gt;0,VLOOKUP($C192,Input!$A$8:$HV$21,MATCH($CE$21+COUNTIF($KZ192:LZ192,"&gt;0"),Input!$A$6:$HV$6,0),FALSE),0),0))*$D192</f>
        <v>0</v>
      </c>
      <c r="CQ192" s="1">
        <f>IF($E192+$I192+$D$7&lt;=CQ$22,0,IF(CQ$22-$D$7&gt;=$E192,IF(COUNTIF($KZ192:MA192,"&gt;0")&gt;0,VLOOKUP($C192,Input!$A$8:$HV$21,MATCH($CE$21+COUNTIF($KZ192:MA192,"&gt;0"),Input!$A$6:$HV$6,0),FALSE),0),0))*$D192</f>
        <v>0</v>
      </c>
      <c r="CR192" s="1">
        <f>IF($E192+$I192+$D$7&lt;=CR$22,0,IF(CR$22-$D$7&gt;=$E192,IF(COUNTIF($KZ192:MB192,"&gt;0")&gt;0,VLOOKUP($C192,Input!$A$8:$HV$21,MATCH($CE$21+COUNTIF($KZ192:MB192,"&gt;0"),Input!$A$6:$HV$6,0),FALSE),0),0))*$D192</f>
        <v>0</v>
      </c>
      <c r="CS192" s="1">
        <f>IF($E192+$I192+$D$7&lt;=CS$22,0,IF(CS$22-$D$7&gt;=$E192,IF(COUNTIF($KZ192:MC192,"&gt;0")&gt;0,VLOOKUP($C192,Input!$A$8:$HV$21,MATCH($CE$21+COUNTIF($KZ192:MC192,"&gt;0"),Input!$A$6:$HV$6,0),FALSE),0),0))*$D192</f>
        <v>0</v>
      </c>
      <c r="CT192" s="1">
        <f>IF($E192+$I192+$D$7&lt;=CT$22,0,IF(CT$22-$D$7&gt;=$E192,IF(COUNTIF($KZ192:MD192,"&gt;0")&gt;0,VLOOKUP($C192,Input!$A$8:$HV$21,MATCH($CE$21+COUNTIF($KZ192:MD192,"&gt;0"),Input!$A$6:$HV$6,0),FALSE),0),0))*$D192</f>
        <v>0</v>
      </c>
      <c r="CU192" s="1">
        <f>IF($E192+$I192+$D$7&lt;=CU$22,0,IF(CU$22-$D$7&gt;=$E192,IF(COUNTIF($KZ192:ME192,"&gt;0")&gt;0,VLOOKUP($C192,Input!$A$8:$HV$21,MATCH($CE$21+COUNTIF($KZ192:ME192,"&gt;0"),Input!$A$6:$HV$6,0),FALSE),0),0))*$D192</f>
        <v>0</v>
      </c>
      <c r="CV192" s="1">
        <f>IF($E192+$I192+$D$7&lt;=CV$22,0,IF(CV$22-$D$7&gt;=$E192,IF(COUNTIF($KZ192:MF192,"&gt;0")&gt;0,VLOOKUP($C192,Input!$A$8:$HV$21,MATCH($CE$21+COUNTIF($KZ192:MF192,"&gt;0"),Input!$A$6:$HV$6,0),FALSE),0),0))*$D192</f>
        <v>0</v>
      </c>
      <c r="CW192" s="1">
        <f>IF($E192+$I192+$D$7&lt;=CW$22,0,IF(CW$22-$D$7&gt;=$E192,IF(COUNTIF($KZ192:MG192,"&gt;0")&gt;0,VLOOKUP($C192,Input!$A$8:$HV$21,MATCH($CE$21+COUNTIF($KZ192:MG192,"&gt;0"),Input!$A$6:$HV$6,0),FALSE),0),0))*$D192</f>
        <v>0</v>
      </c>
      <c r="CX192" s="1">
        <f>IF($E192+$I192+$D$7&lt;=CX$22,0,IF(CX$22-$D$7&gt;=$E192,IF(COUNTIF($KZ192:MH192,"&gt;0")&gt;0,VLOOKUP($C192,Input!$A$8:$HV$21,MATCH($CE$21+COUNTIF($KZ192:MH192,"&gt;0"),Input!$A$6:$HV$6,0),FALSE),0),0))*$D192</f>
        <v>0</v>
      </c>
      <c r="CY192" s="1">
        <f>IF($E192+$I192+$D$7&lt;=CY$22,0,IF(CY$22-$D$7&gt;=$E192,IF(COUNTIF($KZ192:MI192,"&gt;0")&gt;0,VLOOKUP($C192,Input!$A$8:$HV$21,MATCH($CE$21+COUNTIF($KZ192:MI192,"&gt;0"),Input!$A$6:$HV$6,0),FALSE),0),0))*$D192</f>
        <v>0</v>
      </c>
      <c r="CZ192" s="1">
        <f>IF($E192+$I192+$D$7&lt;=CZ$22,0,IF(CZ$22-$D$7&gt;=$E192,IF(COUNTIF($KZ192:MJ192,"&gt;0")&gt;0,VLOOKUP($C192,Input!$A$8:$HV$21,MATCH($CE$21+COUNTIF($KZ192:MJ192,"&gt;0"),Input!$A$6:$HV$6,0),FALSE),0),0))*$D192</f>
        <v>0</v>
      </c>
      <c r="DA192" s="1">
        <f>IF($E192+$I192+$D$7&lt;=DA$22,0,IF(DA$22-$D$7&gt;=$E192,IF(COUNTIF($KZ192:MK192,"&gt;0")&gt;0,VLOOKUP($C192,Input!$A$8:$HV$21,MATCH($CE$21+COUNTIF($KZ192:MK192,"&gt;0"),Input!$A$6:$HV$6,0),FALSE),0),0))*$D192</f>
        <v>0</v>
      </c>
      <c r="DB192" s="1">
        <f>IF($E192+$I192+$D$7&lt;=DB$22,0,IF(DB$22-$D$7&gt;=$E192,IF(COUNTIF($KZ192:ML192,"&gt;0")&gt;0,VLOOKUP($C192,Input!$A$8:$HV$21,MATCH($CE$21+COUNTIF($KZ192:ML192,"&gt;0"),Input!$A$6:$HV$6,0),FALSE),0),0))*$D192</f>
        <v>0</v>
      </c>
      <c r="DC192" s="1">
        <f>IF($E192+$I192+$D$7&lt;=DC$22,0,IF(DC$22-$D$7&gt;=$E192,IF(COUNTIF($KZ192:MM192,"&gt;0")&gt;0,VLOOKUP($C192,Input!$A$8:$HV$21,MATCH($CE$21+COUNTIF($KZ192:MM192,"&gt;0"),Input!$A$6:$HV$6,0),FALSE),0),0))*$D192</f>
        <v>0</v>
      </c>
      <c r="DD192" s="1">
        <f>IF($E192+$I192+$D$7&lt;=DD$22,0,IF(DD$22-$D$7&gt;=$E192,IF(COUNTIF($KZ192:MN192,"&gt;0")&gt;0,VLOOKUP($C192,Input!$A$8:$HV$21,MATCH($CE$21+COUNTIF($KZ192:MN192,"&gt;0"),Input!$A$6:$HV$6,0),FALSE),0),0))*$D192</f>
        <v>0</v>
      </c>
      <c r="DE192" s="1">
        <f>IF($E192+$I192+$D$7&lt;=DE$22,0,IF(DE$22-$D$7&gt;=$E192,IF(COUNTIF($KZ192:MO192,"&gt;0")&gt;0,VLOOKUP($C192,Input!$A$8:$HV$21,MATCH($CE$21+COUNTIF($KZ192:MO192,"&gt;0"),Input!$A$6:$HV$6,0),FALSE),0),0))*$D192</f>
        <v>0</v>
      </c>
      <c r="DF192" s="1">
        <f>IF($E192+$I192+$D$7&lt;=DF$22,0,IF(DF$22-$D$7&gt;=$E192,IF(COUNTIF($KZ192:MP192,"&gt;0")&gt;0,VLOOKUP($C192,Input!$A$8:$HV$21,MATCH($CE$21+COUNTIF($KZ192:MP192,"&gt;0"),Input!$A$6:$HV$6,0),FALSE),0),0))*$D192</f>
        <v>0</v>
      </c>
      <c r="DG192" s="1">
        <f>IF($E192+$I192+$D$7&lt;=DG$22,0,IF(DG$22-$D$7&gt;=$E192,IF(COUNTIF($KZ192:MQ192,"&gt;0")&gt;0,VLOOKUP($C192,Input!$A$8:$HV$21,MATCH($CE$21+COUNTIF($KZ192:MQ192,"&gt;0"),Input!$A$6:$HV$6,0),FALSE),0),0))*$D192</f>
        <v>0</v>
      </c>
      <c r="DH192" s="1">
        <f>IF($E192+$I192+$D$7&lt;=DH$22,0,IF(DH$22-$D$7&gt;=$E192,IF(COUNTIF($KZ192:MR192,"&gt;0")&gt;0,VLOOKUP($C192,Input!$A$8:$HV$21,MATCH($CE$21+COUNTIF($KZ192:MR192,"&gt;0"),Input!$A$6:$HV$6,0),FALSE),0),0))*$D192</f>
        <v>0</v>
      </c>
      <c r="DI192" s="1">
        <f>IF($E192+$I192+$D$7&lt;=DI$22,0,IF(DI$22-$D$7&gt;=$E192,IF(COUNTIF($KZ192:MS192,"&gt;0")&gt;0,VLOOKUP($C192,Input!$A$8:$HV$21,MATCH($CE$21+COUNTIF($KZ192:MS192,"&gt;0"),Input!$A$6:$HV$6,0),FALSE),0),0))*$D192</f>
        <v>0</v>
      </c>
      <c r="DJ192" s="1">
        <f>IF($E192+$I192+$D$7&lt;=DJ$22,0,IF(DJ$22-$D$7&gt;=$E192,IF(COUNTIF($KZ192:MT192,"&gt;0")&gt;0,VLOOKUP($C192,Input!$A$8:$HV$21,MATCH($CE$21+COUNTIF($KZ192:MT192,"&gt;0"),Input!$A$6:$HV$6,0),FALSE),0),0))*$D192</f>
        <v>0</v>
      </c>
      <c r="DK192" s="1">
        <f>IF($E192+$I192+$D$7&lt;=DK$22,0,IF(DK$22-$D$7&gt;=$E192,IF(COUNTIF($KZ192:MU192,"&gt;0")&gt;0,VLOOKUP($C192,Input!$A$8:$HV$21,MATCH($CE$21+COUNTIF($KZ192:MU192,"&gt;0"),Input!$A$6:$HV$6,0),FALSE),0),0))*$D192</f>
        <v>0</v>
      </c>
      <c r="DL192" s="1">
        <f>IF($E192+$I192+$D$7&lt;=DL$22,0,IF(DL$22-$D$7&gt;=$E192,IF(COUNTIF($KZ192:MV192,"&gt;0")&gt;0,VLOOKUP($C192,Input!$A$8:$HV$21,MATCH($CE$21+COUNTIF($KZ192:MV192,"&gt;0"),Input!$A$6:$HV$6,0),FALSE),0),0))*$D192</f>
        <v>0</v>
      </c>
      <c r="DM192" s="1">
        <f>IF($E192+$I192+$D$7&lt;=DM$22,0,IF(DM$22-$D$7&gt;=$E192,IF(COUNTIF($KZ192:MW192,"&gt;0")&gt;0,VLOOKUP($C192,Input!$A$8:$HV$21,MATCH($CE$21+COUNTIF($KZ192:MW192,"&gt;0"),Input!$A$6:$HV$6,0),FALSE),0),0))*$D192</f>
        <v>0</v>
      </c>
      <c r="DN192" s="1">
        <f>IF($E192+$I192+$D$7&lt;=DN$22,0,IF(DN$22-$D$7&gt;=$E192,IF(COUNTIF($KZ192:MX192,"&gt;0")&gt;0,VLOOKUP($C192,Input!$A$8:$HV$21,MATCH($CE$21+COUNTIF($KZ192:MX192,"&gt;0"),Input!$A$6:$HV$6,0),FALSE),0),0))*$D192</f>
        <v>0</v>
      </c>
      <c r="DP192" t="str">
        <f>+VLOOKUP($C192,Input!$A$8:$GZ$39,MATCH(DP$21,Input!$A$6:$GZ$6,0),FALSE)</f>
        <v>Bus Maintenance at 0.85/mile</v>
      </c>
      <c r="DQ192" s="1">
        <f>IF($E192+$I192+$D$7&lt;=DQ$22,0,IF(DQ$22-$D$7&gt;=$E192,IF(COUNTIF($KZ192:LP192,"&gt;0")&gt;0,VLOOKUP($C192,Input!$A$8:$HV$21,MATCH($DP$21+COUNTIF($KZ192:LP192,"&gt;0"),Input!$A$6:$HV$6,0),FALSE),0),0))*$D192*$F192</f>
        <v>0</v>
      </c>
      <c r="DR192" s="1">
        <f>IF($E192+$I192+$D$7&lt;=DR$22,0,IF(DR$22-$D$7&gt;=$E192,IF(COUNTIF($KZ192:LQ192,"&gt;0")&gt;0,VLOOKUP($C192,Input!$A$8:$HV$21,MATCH($DP$21+COUNTIF($KZ192:LQ192,"&gt;0"),Input!$A$6:$HV$6,0),FALSE),0),0))*$D192*$F192</f>
        <v>0</v>
      </c>
      <c r="DS192" s="1">
        <f>IF($E192+$I192+$D$7&lt;=DS$22,0,IF(DS$22-$D$7&gt;=$E192,IF(COUNTIF($KZ192:LR192,"&gt;0")&gt;0,VLOOKUP($C192,Input!$A$8:$HV$21,MATCH($DP$21+COUNTIF($KZ192:LR192,"&gt;0"),Input!$A$6:$HV$6,0),FALSE),0),0))*$D192*$F192</f>
        <v>0</v>
      </c>
      <c r="DT192" s="1">
        <f>IF($E192+$I192+$D$7&lt;=DT$22,0,IF(DT$22-$D$7&gt;=$E192,IF(COUNTIF($KZ192:LS192,"&gt;0")&gt;0,VLOOKUP($C192,Input!$A$8:$HV$21,MATCH($DP$21+COUNTIF($KZ192:LS192,"&gt;0"),Input!$A$6:$HV$6,0),FALSE),0),0))*$D192*$F192</f>
        <v>0</v>
      </c>
      <c r="DU192" s="1">
        <f>IF($E192+$I192+$D$7&lt;=DU$22,0,IF(DU$22-$D$7&gt;=$E192,IF(COUNTIF($KZ192:LT192,"&gt;0")&gt;0,VLOOKUP($C192,Input!$A$8:$HV$21,MATCH($DP$21+COUNTIF($KZ192:LT192,"&gt;0"),Input!$A$6:$HV$6,0),FALSE),0),0))*$D192*$F192</f>
        <v>0</v>
      </c>
      <c r="DV192" s="1">
        <f>IF($E192+$I192+$D$7&lt;=DV$22,0,IF(DV$22-$D$7&gt;=$E192,IF(COUNTIF($KZ192:LU192,"&gt;0")&gt;0,VLOOKUP($C192,Input!$A$8:$HV$21,MATCH($DP$21+COUNTIF($KZ192:LU192,"&gt;0"),Input!$A$6:$HV$6,0),FALSE),0),0))*$D192*$F192</f>
        <v>0</v>
      </c>
      <c r="DW192" s="1">
        <f>IF($E192+$I192+$D$7&lt;=DW$22,0,IF(DW$22-$D$7&gt;=$E192,IF(COUNTIF($KZ192:LV192,"&gt;0")&gt;0,VLOOKUP($C192,Input!$A$8:$HV$21,MATCH($DP$21+COUNTIF($KZ192:LV192,"&gt;0"),Input!$A$6:$HV$6,0),FALSE),0),0))*$D192*$F192</f>
        <v>0</v>
      </c>
      <c r="DX192" s="1">
        <f>IF($E192+$I192+$D$7&lt;=DX$22,0,IF(DX$22-$D$7&gt;=$E192,IF(COUNTIF($KZ192:LW192,"&gt;0")&gt;0,VLOOKUP($C192,Input!$A$8:$HV$21,MATCH($DP$21+COUNTIF($KZ192:LW192,"&gt;0"),Input!$A$6:$HV$6,0),FALSE),0),0))*$D192*$F192</f>
        <v>0</v>
      </c>
      <c r="DY192" s="1">
        <f>IF($E192+$I192+$D$7&lt;=DY$22,0,IF(DY$22-$D$7&gt;=$E192,IF(COUNTIF($KZ192:LX192,"&gt;0")&gt;0,VLOOKUP($C192,Input!$A$8:$HV$21,MATCH($DP$21+COUNTIF($KZ192:LX192,"&gt;0"),Input!$A$6:$HV$6,0),FALSE),0),0))*$D192*$F192</f>
        <v>0</v>
      </c>
      <c r="DZ192" s="1">
        <f>IF($E192+$I192+$D$7&lt;=DZ$22,0,IF(DZ$22-$D$7&gt;=$E192,IF(COUNTIF($KZ192:LY192,"&gt;0")&gt;0,VLOOKUP($C192,Input!$A$8:$HV$21,MATCH($DP$21+COUNTIF($KZ192:LY192,"&gt;0"),Input!$A$6:$HV$6,0),FALSE),0),0))*$D192*$F192</f>
        <v>0</v>
      </c>
      <c r="EA192" s="1">
        <f>IF($E192+$I192+$D$7&lt;=EA$22,0,IF(EA$22-$D$7&gt;=$E192,IF(COUNTIF($KZ192:LZ192,"&gt;0")&gt;0,VLOOKUP($C192,Input!$A$8:$HV$21,MATCH($DP$21+COUNTIF($KZ192:LZ192,"&gt;0"),Input!$A$6:$HV$6,0),FALSE),0),0))*$D192*$F192</f>
        <v>0</v>
      </c>
      <c r="EB192" s="1">
        <f>IF($E192+$I192+$D$7&lt;=EB$22,0,IF(EB$22-$D$7&gt;=$E192,IF(COUNTIF($KZ192:MA192,"&gt;0")&gt;0,VLOOKUP($C192,Input!$A$8:$HV$21,MATCH($DP$21+COUNTIF($KZ192:MA192,"&gt;0"),Input!$A$6:$HV$6,0),FALSE),0),0))*$D192*$F192</f>
        <v>0</v>
      </c>
      <c r="EC192" s="1">
        <f>IF($E192+$I192+$D$7&lt;=EC$22,0,IF(EC$22-$D$7&gt;=$E192,IF(COUNTIF($KZ192:MB192,"&gt;0")&gt;0,VLOOKUP($C192,Input!$A$8:$HV$21,MATCH($DP$21+COUNTIF($KZ192:MB192,"&gt;0"),Input!$A$6:$HV$6,0),FALSE),0),0))*$D192*$F192</f>
        <v>0</v>
      </c>
      <c r="ED192" s="1">
        <f>IF($E192+$I192+$D$7&lt;=ED$22,0,IF(ED$22-$D$7&gt;=$E192,IF(COUNTIF($KZ192:MC192,"&gt;0")&gt;0,VLOOKUP($C192,Input!$A$8:$HV$21,MATCH($DP$21+COUNTIF($KZ192:MC192,"&gt;0"),Input!$A$6:$HV$6,0),FALSE),0),0))*$D192*$F192</f>
        <v>0</v>
      </c>
      <c r="EE192" s="1">
        <f>IF($E192+$I192+$D$7&lt;=EE$22,0,IF(EE$22-$D$7&gt;=$E192,IF(COUNTIF($KZ192:MD192,"&gt;0")&gt;0,VLOOKUP($C192,Input!$A$8:$HV$21,MATCH($DP$21+COUNTIF($KZ192:MD192,"&gt;0"),Input!$A$6:$HV$6,0),FALSE),0),0))*$D192*$F192</f>
        <v>0</v>
      </c>
      <c r="EF192" s="1">
        <f>IF($E192+$I192+$D$7&lt;=EF$22,0,IF(EF$22-$D$7&gt;=$E192,IF(COUNTIF($KZ192:ME192,"&gt;0")&gt;0,VLOOKUP($C192,Input!$A$8:$HV$21,MATCH($DP$21+COUNTIF($KZ192:ME192,"&gt;0"),Input!$A$6:$HV$6,0),FALSE),0),0))*$D192*$F192</f>
        <v>0</v>
      </c>
      <c r="EG192" s="1">
        <f>IF($E192+$I192+$D$7&lt;=EG$22,0,IF(EG$22-$D$7&gt;=$E192,IF(COUNTIF($KZ192:MF192,"&gt;0")&gt;0,VLOOKUP($C192,Input!$A$8:$HV$21,MATCH($DP$21+COUNTIF($KZ192:MF192,"&gt;0"),Input!$A$6:$HV$6,0),FALSE),0),0))*$D192*$F192</f>
        <v>0</v>
      </c>
      <c r="EH192" s="1">
        <f>IF($E192+$I192+$D$7&lt;=EH$22,0,IF(EH$22-$D$7&gt;=$E192,IF(COUNTIF($KZ192:MG192,"&gt;0")&gt;0,VLOOKUP($C192,Input!$A$8:$HV$21,MATCH($DP$21+COUNTIF($KZ192:MG192,"&gt;0"),Input!$A$6:$HV$6,0),FALSE),0),0))*$D192*$F192</f>
        <v>0</v>
      </c>
      <c r="EI192" s="1">
        <f>IF($E192+$I192+$D$7&lt;=EI$22,0,IF(EI$22-$D$7&gt;=$E192,IF(COUNTIF($KZ192:MH192,"&gt;0")&gt;0,VLOOKUP($C192,Input!$A$8:$HV$21,MATCH($DP$21+COUNTIF($KZ192:MH192,"&gt;0"),Input!$A$6:$HV$6,0),FALSE),0),0))*$D192*$F192</f>
        <v>0</v>
      </c>
      <c r="EJ192" s="1">
        <f>IF($E192+$I192+$D$7&lt;=EJ$22,0,IF(EJ$22-$D$7&gt;=$E192,IF(COUNTIF($KZ192:MI192,"&gt;0")&gt;0,VLOOKUP($C192,Input!$A$8:$HV$21,MATCH($DP$21+COUNTIF($KZ192:MI192,"&gt;0"),Input!$A$6:$HV$6,0),FALSE),0),0))*$D192*$F192</f>
        <v>0</v>
      </c>
      <c r="EK192" s="1">
        <f>IF($E192+$I192+$D$7&lt;=EK$22,0,IF(EK$22-$D$7&gt;=$E192,IF(COUNTIF($KZ192:MJ192,"&gt;0")&gt;0,VLOOKUP($C192,Input!$A$8:$HV$21,MATCH($DP$21+COUNTIF($KZ192:MJ192,"&gt;0"),Input!$A$6:$HV$6,0),FALSE),0),0))*$D192*$F192</f>
        <v>0</v>
      </c>
      <c r="EL192" s="1">
        <f>IF($E192+$I192+$D$7&lt;=EL$22,0,IF(EL$22-$D$7&gt;=$E192,IF(COUNTIF($KZ192:MK192,"&gt;0")&gt;0,VLOOKUP($C192,Input!$A$8:$HV$21,MATCH($DP$21+COUNTIF($KZ192:MK192,"&gt;0"),Input!$A$6:$HV$6,0),FALSE),0),0))*$D192*$F192</f>
        <v>0</v>
      </c>
      <c r="EM192" s="1">
        <f>IF($E192+$I192+$D$7&lt;=EM$22,0,IF(EM$22-$D$7&gt;=$E192,IF(COUNTIF($KZ192:ML192,"&gt;0")&gt;0,VLOOKUP($C192,Input!$A$8:$HV$21,MATCH($DP$21+COUNTIF($KZ192:ML192,"&gt;0"),Input!$A$6:$HV$6,0),FALSE),0),0))*$D192*$F192</f>
        <v>0</v>
      </c>
      <c r="EN192" s="1">
        <f>IF($E192+$I192+$D$7&lt;=EN$22,0,IF(EN$22-$D$7&gt;=$E192,IF(COUNTIF($KZ192:MM192,"&gt;0")&gt;0,VLOOKUP($C192,Input!$A$8:$HV$21,MATCH($DP$21+COUNTIF($KZ192:MM192,"&gt;0"),Input!$A$6:$HV$6,0),FALSE),0),0))*$D192*$F192</f>
        <v>0</v>
      </c>
      <c r="EO192" s="1">
        <f>IF($E192+$I192+$D$7&lt;=EO$22,0,IF(EO$22-$D$7&gt;=$E192,IF(COUNTIF($KZ192:MN192,"&gt;0")&gt;0,VLOOKUP($C192,Input!$A$8:$HV$21,MATCH($DP$21+COUNTIF($KZ192:MN192,"&gt;0"),Input!$A$6:$HV$6,0),FALSE),0),0))*$D192*$F192</f>
        <v>0</v>
      </c>
      <c r="EP192" s="1">
        <f>IF($E192+$I192+$D$7&lt;=EP$22,0,IF(EP$22-$D$7&gt;=$E192,IF(COUNTIF($KZ192:MO192,"&gt;0")&gt;0,VLOOKUP($C192,Input!$A$8:$HV$21,MATCH($DP$21+COUNTIF($KZ192:MO192,"&gt;0"),Input!$A$6:$HV$6,0),FALSE),0),0))*$D192*$F192</f>
        <v>0</v>
      </c>
      <c r="EQ192" s="1">
        <f>IF($E192+$I192+$D$7&lt;=EQ$22,0,IF(EQ$22-$D$7&gt;=$E192,IF(COUNTIF($KZ192:MP192,"&gt;0")&gt;0,VLOOKUP($C192,Input!$A$8:$HV$21,MATCH($DP$21+COUNTIF($KZ192:MP192,"&gt;0"),Input!$A$6:$HV$6,0),FALSE),0),0))*$D192*$F192</f>
        <v>0</v>
      </c>
      <c r="ER192" s="1">
        <f>IF($E192+$I192+$D$7&lt;=ER$22,0,IF(ER$22-$D$7&gt;=$E192,IF(COUNTIF($KZ192:MQ192,"&gt;0")&gt;0,VLOOKUP($C192,Input!$A$8:$HV$21,MATCH($DP$21+COUNTIF($KZ192:MQ192,"&gt;0"),Input!$A$6:$HV$6,0),FALSE),0),0))*$D192*$F192</f>
        <v>0</v>
      </c>
      <c r="ES192" s="1">
        <f>IF($E192+$I192+$D$7&lt;=ES$22,0,IF(ES$22-$D$7&gt;=$E192,IF(COUNTIF($KZ192:MR192,"&gt;0")&gt;0,VLOOKUP($C192,Input!$A$8:$HV$21,MATCH($DP$21+COUNTIF($KZ192:MR192,"&gt;0"),Input!$A$6:$HV$6,0),FALSE),0),0))*$D192*$F192</f>
        <v>0</v>
      </c>
      <c r="ET192" s="1">
        <f>IF($E192+$I192+$D$7&lt;=ET$22,0,IF(ET$22-$D$7&gt;=$E192,IF(COUNTIF($KZ192:MS192,"&gt;0")&gt;0,VLOOKUP($C192,Input!$A$8:$HV$21,MATCH($DP$21+COUNTIF($KZ192:MS192,"&gt;0"),Input!$A$6:$HV$6,0),FALSE),0),0))*$D192*$F192</f>
        <v>0</v>
      </c>
      <c r="EU192" s="1">
        <f>IF($E192+$I192+$D$7&lt;=EU$22,0,IF(EU$22-$D$7&gt;=$E192,IF(COUNTIF($KZ192:MT192,"&gt;0")&gt;0,VLOOKUP($C192,Input!$A$8:$HV$21,MATCH($DP$21+COUNTIF($KZ192:MT192,"&gt;0"),Input!$A$6:$HV$6,0),FALSE),0),0))*$D192*$F192</f>
        <v>0</v>
      </c>
      <c r="EV192" s="1">
        <f>IF($E192+$I192+$D$7&lt;=EV$22,0,IF(EV$22-$D$7&gt;=$E192,IF(COUNTIF($KZ192:MU192,"&gt;0")&gt;0,VLOOKUP($C192,Input!$A$8:$HV$21,MATCH($DP$21+COUNTIF($KZ192:MU192,"&gt;0"),Input!$A$6:$HV$6,0),FALSE),0),0))*$D192*$F192</f>
        <v>0</v>
      </c>
      <c r="EW192" s="1">
        <f>IF($E192+$I192+$D$7&lt;=EW$22,0,IF(EW$22-$D$7&gt;=$E192,IF(COUNTIF($KZ192:MV192,"&gt;0")&gt;0,VLOOKUP($C192,Input!$A$8:$HV$21,MATCH($DP$21+COUNTIF($KZ192:MV192,"&gt;0"),Input!$A$6:$HV$6,0),FALSE),0),0))*$D192*$F192</f>
        <v>0</v>
      </c>
      <c r="EX192" s="1">
        <f>IF($E192+$I192+$D$7&lt;=EX$22,0,IF(EX$22-$D$7&gt;=$E192,IF(COUNTIF($KZ192:MW192,"&gt;0")&gt;0,VLOOKUP($C192,Input!$A$8:$HV$21,MATCH($DP$21+COUNTIF($KZ192:MW192,"&gt;0"),Input!$A$6:$HV$6,0),FALSE),0),0))*$D192*$F192</f>
        <v>0</v>
      </c>
      <c r="EY192" s="1">
        <f>IF($E192+$I192+$D$7&lt;=EY$22,0,IF(EY$22-$D$7&gt;=$E192,IF(COUNTIF($KZ192:MX192,"&gt;0")&gt;0,VLOOKUP($C192,Input!$A$8:$HV$21,MATCH($DP$21+COUNTIF($KZ192:MX192,"&gt;0"),Input!$A$6:$HV$6,0),FALSE),0),0))*$D192*$F192</f>
        <v>0</v>
      </c>
      <c r="EZ192" s="1"/>
      <c r="FA192" t="str">
        <f>VLOOKUP($C192,Input!$A$8:$GZ$39,MATCH(FA$21,Input!$A$6:$GZ$6,0),FALSE)</f>
        <v>NA</v>
      </c>
      <c r="FB192">
        <f>IF((VLOOKUP($C192,Input!$A$8:$GZ$39,MATCH(FB$21,Input!$A$6:$GZ$6,0),FALSE))="Y",$D192/VLOOKUP($C192,Input!$A$8:$GZ$39,MATCH(FC$21,Input!$A$6:$GZ$6,0),FALSE),0)</f>
        <v>0</v>
      </c>
      <c r="FC192">
        <f>IF((VLOOKUP($C192,Input!$A$8:$GZ$39,MATCH(FB$21,Input!$A$6:$GZ$6,0),FALSE))="Y",0,IF((VLOOKUP($C192,Input!$A$8:$GZ$39,MATCH(FC$21,Input!$A$6:$GZ$6,0),FALSE))&gt;0,$D192/VLOOKUP($C192,Input!$A$8:$GZ$39,MATCH(FC$21,Input!$A$6:$GZ$6,0),FALSE),0))</f>
        <v>0</v>
      </c>
      <c r="FD192" s="1">
        <f>+IF($E192=FD$22,VLOOKUP($C192,Input!$A$8:$GZ$39,MATCH(FD$21,Input!$A$6:$GZ$6,0),FALSE),0)*IF(FD$110&gt;=MAX(FC$110:$FD$110),MIN((FD$110-MAX(FC$110:$FD$110)),(FD$110-FC$110)),0)+IF($E192=FD$22,VLOOKUP($C192,Input!$A$8:$GZ$39,MATCH(FD$21,Input!$A$6:$GZ$6,0),FALSE),0)*IF(FD$109&gt;=MAX(FC$109:$FD$109),MIN((FD$109-MAX(FC$109:$FD$109)),(FD$109-FC$109)),0)</f>
        <v>0</v>
      </c>
      <c r="FE192" s="1">
        <f>+IF($E192=FE$22,VLOOKUP($C192,Input!$A$8:$GZ$39,MATCH(FE$21,Input!$A$6:$GZ$6,0),FALSE),0)*IF(FE$110&gt;=MAX(FD$110:$FD$110),MIN((FE$110-MAX(FD$110:$FD$110)),(FE$110-FD$110)),0)+IF($E192=FE$22,VLOOKUP($C192,Input!$A$8:$GZ$39,MATCH(FE$21,Input!$A$6:$GZ$6,0),FALSE),0)*IF(FE$109&gt;=MAX(FD$109:$FD$109),MIN((FE$109-MAX(FD$109:$FD$109)),(FE$109-FD$109)),0)</f>
        <v>0</v>
      </c>
      <c r="FF192" s="1">
        <f>+IF($E192=FF$22,VLOOKUP($C192,Input!$A$8:$GZ$39,MATCH(FF$21,Input!$A$6:$GZ$6,0),FALSE),0)*IF(FF$110&gt;=MAX($FD$110:FE$110),MIN((FF$110-MAX($FD$110:FE$110)),(FF$110-FE$110)),0)+IF($E192=FF$22,VLOOKUP($C192,Input!$A$8:$GZ$39,MATCH(FF$21,Input!$A$6:$GZ$6,0),FALSE),0)*IF(FF$109&gt;=MAX($FD$109:FE$109),MIN((FF$109-MAX($FD$109:FE$109)),(FF$109-FE$109)),0)</f>
        <v>0</v>
      </c>
      <c r="FG192" s="1">
        <f>+IF($E192=FG$22,VLOOKUP($C192,Input!$A$8:$GZ$39,MATCH(FG$21,Input!$A$6:$GZ$6,0),FALSE),0)*IF(FG$110&gt;=MAX($FD$110:FF$110),MIN((FG$110-MAX($FD$110:FF$110)),(FG$110-FF$110)),0)+IF($E192=FG$22,VLOOKUP($C192,Input!$A$8:$GZ$39,MATCH(FG$21,Input!$A$6:$GZ$6,0),FALSE),0)*IF(FG$109&gt;=MAX($FD$109:FF$109),MIN((FG$109-MAX($FD$109:FF$109)),(FG$109-FF$109)),0)</f>
        <v>0</v>
      </c>
      <c r="FH192" s="1">
        <f>+IF($E192=FH$22,VLOOKUP($C192,Input!$A$8:$GZ$39,MATCH(FH$21,Input!$A$6:$GZ$6,0),FALSE),0)*IF(FH$110&gt;=MAX($FD$110:FG$110),MIN((FH$110-MAX($FD$110:FG$110)),(FH$110-FG$110)),0)+IF($E192=FH$22,VLOOKUP($C192,Input!$A$8:$GZ$39,MATCH(FH$21,Input!$A$6:$GZ$6,0),FALSE),0)*IF(FH$109&gt;=MAX($FD$109:FG$109),MIN((FH$109-MAX($FD$109:FG$109)),(FH$109-FG$109)),0)</f>
        <v>0</v>
      </c>
      <c r="FI192" s="1">
        <f>+IF($E192=FI$22,VLOOKUP($C192,Input!$A$8:$GZ$39,MATCH(FI$21,Input!$A$6:$GZ$6,0),FALSE),0)*IF(FI$110&gt;=MAX($FD$110:FH$110),MIN((FI$110-MAX($FD$110:FH$110)),(FI$110-FH$110)),0)+IF($E192=FI$22,VLOOKUP($C192,Input!$A$8:$GZ$39,MATCH(FI$21,Input!$A$6:$GZ$6,0),FALSE),0)*IF(FI$109&gt;=MAX($FD$109:FH$109),MIN((FI$109-MAX($FD$109:FH$109)),(FI$109-FH$109)),0)</f>
        <v>0</v>
      </c>
      <c r="FJ192" s="1">
        <f>+IF($E192=FJ$22,VLOOKUP($C192,Input!$A$8:$GZ$39,MATCH(FJ$21,Input!$A$6:$GZ$6,0),FALSE),0)*IF(FJ$110&gt;=MAX($FD$110:FI$110),MIN((FJ$110-MAX($FD$110:FI$110)),(FJ$110-FI$110)),0)+IF($E192=FJ$22,VLOOKUP($C192,Input!$A$8:$GZ$39,MATCH(FJ$21,Input!$A$6:$GZ$6,0),FALSE),0)*IF(FJ$109&gt;=MAX($FD$109:FI$109),MIN((FJ$109-MAX($FD$109:FI$109)),(FJ$109-FI$109)),0)</f>
        <v>0</v>
      </c>
      <c r="FK192" s="1">
        <f>+IF($E192=FK$22,VLOOKUP($C192,Input!$A$8:$GZ$39,MATCH(FK$21,Input!$A$6:$GZ$6,0),FALSE),0)*IF(FK$110&gt;=MAX($FD$110:FJ$110),MIN((FK$110-MAX($FD$110:FJ$110)),(FK$110-FJ$110)),0)+IF($E192=FK$22,VLOOKUP($C192,Input!$A$8:$GZ$39,MATCH(FK$21,Input!$A$6:$GZ$6,0),FALSE),0)*IF(FK$109&gt;=MAX($FD$109:FJ$109),MIN((FK$109-MAX($FD$109:FJ$109)),(FK$109-FJ$109)),0)</f>
        <v>0</v>
      </c>
      <c r="FL192" s="1">
        <f>+IF($E192=FL$22,VLOOKUP($C192,Input!$A$8:$GZ$39,MATCH(FL$21,Input!$A$6:$GZ$6,0),FALSE),0)*IF(FL$110&gt;=MAX($FD$110:FK$110),MIN((FL$110-MAX($FD$110:FK$110)),(FL$110-FK$110)),0)+IF($E192=FL$22,VLOOKUP($C192,Input!$A$8:$GZ$39,MATCH(FL$21,Input!$A$6:$GZ$6,0),FALSE),0)*IF(FL$109&gt;=MAX($FD$109:FK$109),MIN((FL$109-MAX($FD$109:FK$109)),(FL$109-FK$109)),0)</f>
        <v>0</v>
      </c>
      <c r="FM192" s="1">
        <f>+IF($E192=FM$22,VLOOKUP($C192,Input!$A$8:$GZ$39,MATCH(FM$21,Input!$A$6:$GZ$6,0),FALSE),0)*IF(FM$110&gt;=MAX($FD$110:FL$110),MIN((FM$110-MAX($FD$110:FL$110)),(FM$110-FL$110)),0)+IF($E192=FM$22,VLOOKUP($C192,Input!$A$8:$GZ$39,MATCH(FM$21,Input!$A$6:$GZ$6,0),FALSE),0)*IF(FM$109&gt;=MAX($FD$109:FL$109),MIN((FM$109-MAX($FD$109:FL$109)),(FM$109-FL$109)),0)</f>
        <v>0</v>
      </c>
      <c r="FN192" s="1">
        <f>+IF($E192=FN$22,VLOOKUP($C192,Input!$A$8:$GZ$39,MATCH(FN$21,Input!$A$6:$GZ$6,0),FALSE),0)*IF(FN$110&gt;=MAX($FD$110:FM$110),MIN((FN$110-MAX($FD$110:FM$110)),(FN$110-FM$110)),0)+IF($E192=FN$22,VLOOKUP($C192,Input!$A$8:$GZ$39,MATCH(FN$21,Input!$A$6:$GZ$6,0),FALSE),0)*IF(FN$109&gt;=MAX($FD$109:FM$109),MIN((FN$109-MAX($FD$109:FM$109)),(FN$109-FM$109)),0)</f>
        <v>0</v>
      </c>
      <c r="FO192" s="1">
        <f>+IF($E192=FO$22,VLOOKUP($C192,Input!$A$8:$GZ$39,MATCH(FO$21,Input!$A$6:$GZ$6,0),FALSE),0)*IF(FO$110&gt;=MAX($FD$110:FN$110),MIN((FO$110-MAX($FD$110:FN$110)),(FO$110-FN$110)),0)+IF($E192=FO$22,VLOOKUP($C192,Input!$A$8:$GZ$39,MATCH(FO$21,Input!$A$6:$GZ$6,0),FALSE),0)*IF(FO$109&gt;=MAX($FD$109:FN$109),MIN((FO$109-MAX($FD$109:FN$109)),(FO$109-FN$109)),0)</f>
        <v>0</v>
      </c>
      <c r="FP192" s="1">
        <f>+IF($E192=FP$22,VLOOKUP($C192,Input!$A$8:$GZ$39,MATCH(FP$21,Input!$A$6:$GZ$6,0),FALSE),0)*IF(FP$110&gt;=MAX($FD$110:FO$110),MIN((FP$110-MAX($FD$110:FO$110)),(FP$110-FO$110)),0)+IF($E192=FP$22,VLOOKUP($C192,Input!$A$8:$GZ$39,MATCH(FP$21,Input!$A$6:$GZ$6,0),FALSE),0)*IF(FP$109&gt;=MAX($FD$109:FO$109),MIN((FP$109-MAX($FD$109:FO$109)),(FP$109-FO$109)),0)</f>
        <v>0</v>
      </c>
      <c r="FQ192" s="1">
        <f>+IF($E192=FQ$22,VLOOKUP($C192,Input!$A$8:$GZ$39,MATCH(FQ$21,Input!$A$6:$GZ$6,0),FALSE),0)*IF(FQ$110&gt;=MAX($FD$110:FP$110),MIN((FQ$110-MAX($FD$110:FP$110)),(FQ$110-FP$110)),0)+IF($E192=FQ$22,VLOOKUP($C192,Input!$A$8:$GZ$39,MATCH(FQ$21,Input!$A$6:$GZ$6,0),FALSE),0)*IF(FQ$109&gt;=MAX($FD$109:FP$109),MIN((FQ$109-MAX($FD$109:FP$109)),(FQ$109-FP$109)),0)</f>
        <v>0</v>
      </c>
      <c r="FR192" s="1">
        <f>+IF($E192=FR$22,VLOOKUP($C192,Input!$A$8:$GZ$39,MATCH(FR$21,Input!$A$6:$GZ$6,0),FALSE),0)*IF(FR$110&gt;=MAX($FD$110:FQ$110),MIN((FR$110-MAX($FD$110:FQ$110)),(FR$110-FQ$110)),0)+IF($E192=FR$22,VLOOKUP($C192,Input!$A$8:$GZ$39,MATCH(FR$21,Input!$A$6:$GZ$6,0),FALSE),0)*IF(FR$109&gt;=MAX($FD$109:FQ$109),MIN((FR$109-MAX($FD$109:FQ$109)),(FR$109-FQ$109)),0)</f>
        <v>0</v>
      </c>
      <c r="FS192" s="1">
        <f>+IF($E192=FS$22,VLOOKUP($C192,Input!$A$8:$GZ$39,MATCH(FS$21,Input!$A$6:$GZ$6,0),FALSE),0)*IF(FS$110&gt;=MAX($FD$110:FR$110),MIN((FS$110-MAX($FD$110:FR$110)),(FS$110-FR$110)),0)+IF($E192=FS$22,VLOOKUP($C192,Input!$A$8:$GZ$39,MATCH(FS$21,Input!$A$6:$GZ$6,0),FALSE),0)*IF(FS$109&gt;=MAX($FD$109:FR$109),MIN((FS$109-MAX($FD$109:FR$109)),(FS$109-FR$109)),0)</f>
        <v>0</v>
      </c>
      <c r="FT192" s="1">
        <f>+IF($E192=FT$22,VLOOKUP($C192,Input!$A$8:$GZ$39,MATCH(FT$21,Input!$A$6:$GZ$6,0),FALSE),0)*IF(FT$110&gt;=MAX($FD$110:FS$110),MIN((FT$110-MAX($FD$110:FS$110)),(FT$110-FS$110)),0)+IF($E192=FT$22,VLOOKUP($C192,Input!$A$8:$GZ$39,MATCH(FT$21,Input!$A$6:$GZ$6,0),FALSE),0)*IF(FT$109&gt;=MAX($FD$109:FS$109),MIN((FT$109-MAX($FD$109:FS$109)),(FT$109-FS$109)),0)</f>
        <v>0</v>
      </c>
      <c r="FU192" s="1">
        <f>+IF($E192=FU$22,VLOOKUP($C192,Input!$A$8:$GZ$39,MATCH(FU$21,Input!$A$6:$GZ$6,0),FALSE),0)*IF(FU$110&gt;=MAX($FD$110:FT$110),MIN((FU$110-MAX($FD$110:FT$110)),(FU$110-FT$110)),0)+IF($E192=FU$22,VLOOKUP($C192,Input!$A$8:$GZ$39,MATCH(FU$21,Input!$A$6:$GZ$6,0),FALSE),0)*IF(FU$109&gt;=MAX($FD$109:FT$109),MIN((FU$109-MAX($FD$109:FT$109)),(FU$109-FT$109)),0)</f>
        <v>0</v>
      </c>
      <c r="FV192" s="1">
        <f>+IF($E192=FV$22,VLOOKUP($C192,Input!$A$8:$GZ$39,MATCH(FV$21,Input!$A$6:$GZ$6,0),FALSE),0)*IF(FV$110&gt;=MAX($FD$110:FU$110),MIN((FV$110-MAX($FD$110:FU$110)),(FV$110-FU$110)),0)+IF($E192=FV$22,VLOOKUP($C192,Input!$A$8:$GZ$39,MATCH(FV$21,Input!$A$6:$GZ$6,0),FALSE),0)*IF(FV$109&gt;=MAX($FD$109:FU$109),MIN((FV$109-MAX($FD$109:FU$109)),(FV$109-FU$109)),0)</f>
        <v>0</v>
      </c>
      <c r="FW192" s="1">
        <f>+IF($E192=FW$22,VLOOKUP($C192,Input!$A$8:$GZ$39,MATCH(FW$21,Input!$A$6:$GZ$6,0),FALSE),0)*IF(FW$110&gt;=MAX($FD$110:FV$110),MIN((FW$110-MAX($FD$110:FV$110)),(FW$110-FV$110)),0)+IF($E192=FW$22,VLOOKUP($C192,Input!$A$8:$GZ$39,MATCH(FW$21,Input!$A$6:$GZ$6,0),FALSE),0)*IF(FW$109&gt;=MAX($FD$109:FV$109),MIN((FW$109-MAX($FD$109:FV$109)),(FW$109-FV$109)),0)</f>
        <v>0</v>
      </c>
      <c r="FX192" s="1">
        <f>+IF($E192=FX$22,VLOOKUP($C192,Input!$A$8:$GZ$39,MATCH(FX$21,Input!$A$6:$GZ$6,0),FALSE),0)*IF(FX$110&gt;=MAX($FD$110:FW$110),MIN((FX$110-MAX($FD$110:FW$110)),(FX$110-FW$110)),0)+IF($E192=FX$22,VLOOKUP($C192,Input!$A$8:$GZ$39,MATCH(FX$21,Input!$A$6:$GZ$6,0),FALSE),0)*IF(FX$109&gt;=MAX($FD$109:FW$109),MIN((FX$109-MAX($FD$109:FW$109)),(FX$109-FW$109)),0)</f>
        <v>0</v>
      </c>
      <c r="FY192" s="1">
        <f>+IF($E192=FY$22,VLOOKUP($C192,Input!$A$8:$GZ$39,MATCH(FY$21,Input!$A$6:$GZ$6,0),FALSE),0)*IF(FY$110&gt;=MAX($FD$110:FX$110),MIN((FY$110-MAX($FD$110:FX$110)),(FY$110-FX$110)),0)+IF($E192=FY$22,VLOOKUP($C192,Input!$A$8:$GZ$39,MATCH(FY$21,Input!$A$6:$GZ$6,0),FALSE),0)*IF(FY$109&gt;=MAX($FD$109:FX$109),MIN((FY$109-MAX($FD$109:FX$109)),(FY$109-FX$109)),0)</f>
        <v>0</v>
      </c>
      <c r="FZ192" s="1">
        <f>+IF($E192=FZ$22,VLOOKUP($C192,Input!$A$8:$GZ$39,MATCH(FZ$21,Input!$A$6:$GZ$6,0),FALSE),0)*IF(FZ$110&gt;=MAX($FD$110:FY$110),MIN((FZ$110-MAX($FD$110:FY$110)),(FZ$110-FY$110)),0)+IF($E192=FZ$22,VLOOKUP($C192,Input!$A$8:$GZ$39,MATCH(FZ$21,Input!$A$6:$GZ$6,0),FALSE),0)*IF(FZ$109&gt;=MAX($FD$109:FY$109),MIN((FZ$109-MAX($FD$109:FY$109)),(FZ$109-FY$109)),0)</f>
        <v>0</v>
      </c>
      <c r="GA192" s="1">
        <f>+IF($E192=GA$22,VLOOKUP($C192,Input!$A$8:$GZ$39,MATCH(GA$21,Input!$A$6:$GZ$6,0),FALSE),0)*IF(GA$110&gt;=MAX($FD$110:FZ$110),MIN((GA$110-MAX($FD$110:FZ$110)),(GA$110-FZ$110)),0)+IF($E192=GA$22,VLOOKUP($C192,Input!$A$8:$GZ$39,MATCH(GA$21,Input!$A$6:$GZ$6,0),FALSE),0)*IF(GA$109&gt;=MAX($FD$109:FZ$109),MIN((GA$109-MAX($FD$109:FZ$109)),(GA$109-FZ$109)),0)</f>
        <v>0</v>
      </c>
      <c r="GB192" s="1">
        <f>+IF($E192=GB$22,VLOOKUP($C192,Input!$A$8:$GZ$39,MATCH(GB$21,Input!$A$6:$GZ$6,0),FALSE),0)*IF(GB$110&gt;=MAX($FD$110:GA$110),MIN((GB$110-MAX($FD$110:GA$110)),(GB$110-GA$110)),0)+IF($E192=GB$22,VLOOKUP($C192,Input!$A$8:$GZ$39,MATCH(GB$21,Input!$A$6:$GZ$6,0),FALSE),0)*IF(GB$109&gt;=MAX($FD$109:GA$109),MIN((GB$109-MAX($FD$109:GA$109)),(GB$109-GA$109)),0)</f>
        <v>0</v>
      </c>
      <c r="GC192" s="1">
        <f>+IF($E192=GC$22,VLOOKUP($C192,Input!$A$8:$GZ$39,MATCH(GC$21,Input!$A$6:$GZ$6,0),FALSE),0)*IF(GC$110&gt;=MAX($FD$110:GB$110),MIN((GC$110-MAX($FD$110:GB$110)),(GC$110-GB$110)),0)+IF($E192=GC$22,VLOOKUP($C192,Input!$A$8:$GZ$39,MATCH(GC$21,Input!$A$6:$GZ$6,0),FALSE),0)*IF(GC$109&gt;=MAX($FD$109:GB$109),MIN((GC$109-MAX($FD$109:GB$109)),(GC$109-GB$109)),0)</f>
        <v>0</v>
      </c>
      <c r="GD192" s="1">
        <f>+IF($E192=GD$22,VLOOKUP($C192,Input!$A$8:$GZ$39,MATCH(GD$21,Input!$A$6:$GZ$6,0),FALSE),0)*IF(GD$110&gt;=MAX($FD$110:GC$110),MIN((GD$110-MAX($FD$110:GC$110)),(GD$110-GC$110)),0)+IF($E192=GD$22,VLOOKUP($C192,Input!$A$8:$GZ$39,MATCH(GD$21,Input!$A$6:$GZ$6,0),FALSE),0)*IF(GD$109&gt;=MAX($FD$109:GC$109),MIN((GD$109-MAX($FD$109:GC$109)),(GD$109-GC$109)),0)</f>
        <v>0</v>
      </c>
      <c r="GE192" s="1">
        <f>+IF($E192=GE$22,VLOOKUP($C192,Input!$A$8:$GZ$39,MATCH(GE$21,Input!$A$6:$GZ$6,0),FALSE),0)*IF(GE$110&gt;=MAX($FD$110:GD$110),MIN((GE$110-MAX($FD$110:GD$110)),(GE$110-GD$110)),0)+IF($E192=GE$22,VLOOKUP($C192,Input!$A$8:$GZ$39,MATCH(GE$21,Input!$A$6:$GZ$6,0),FALSE),0)*IF(GE$109&gt;=MAX($FD$109:GD$109),MIN((GE$109-MAX($FD$109:GD$109)),(GE$109-GD$109)),0)</f>
        <v>0</v>
      </c>
      <c r="GF192" s="1">
        <f>+IF($E192=GF$22,VLOOKUP($C192,Input!$A$8:$GZ$39,MATCH(GF$21,Input!$A$6:$GZ$6,0),FALSE),0)*IF(GF$110&gt;=MAX($FD$110:GE$110),MIN((GF$110-MAX($FD$110:GE$110)),(GF$110-GE$110)),0)+IF($E192=GF$22,VLOOKUP($C192,Input!$A$8:$GZ$39,MATCH(GF$21,Input!$A$6:$GZ$6,0),FALSE),0)*IF(GF$109&gt;=MAX($FD$109:GE$109),MIN((GF$109-MAX($FD$109:GE$109)),(GF$109-GE$109)),0)</f>
        <v>0</v>
      </c>
      <c r="GG192" s="1">
        <f>+IF($E192=GG$22,VLOOKUP($C192,Input!$A$8:$GZ$39,MATCH(GG$21,Input!$A$6:$GZ$6,0),FALSE),0)*IF(GG$110&gt;=MAX($FD$110:GF$110),MIN((GG$110-MAX($FD$110:GF$110)),(GG$110-GF$110)),0)+IF($E192=GG$22,VLOOKUP($C192,Input!$A$8:$GZ$39,MATCH(GG$21,Input!$A$6:$GZ$6,0),FALSE),0)*IF(GG$109&gt;=MAX($FD$109:GF$109),MIN((GG$109-MAX($FD$109:GF$109)),(GG$109-GF$109)),0)</f>
        <v>0</v>
      </c>
      <c r="GH192" s="1">
        <f>+IF($E192=GH$22,VLOOKUP($C192,Input!$A$8:$GZ$39,MATCH(GH$21,Input!$A$6:$GZ$6,0),FALSE),0)*IF(GH$110&gt;=MAX($FD$110:GG$110),MIN((GH$110-MAX($FD$110:GG$110)),(GH$110-GG$110)),0)+IF($E192=GH$22,VLOOKUP($C192,Input!$A$8:$GZ$39,MATCH(GH$21,Input!$A$6:$GZ$6,0),FALSE),0)*IF(GH$109&gt;=MAX($FD$109:GG$109),MIN((GH$109-MAX($FD$109:GG$109)),(GH$109-GG$109)),0)</f>
        <v>0</v>
      </c>
      <c r="GI192" s="1">
        <f>+IF($E192=GI$22,VLOOKUP($C192,Input!$A$8:$GZ$39,MATCH(GI$21,Input!$A$6:$GZ$6,0),FALSE),0)*IF(GI$110&gt;=MAX($FD$110:GH$110),MIN((GI$110-MAX($FD$110:GH$110)),(GI$110-GH$110)),0)+IF($E192=GI$22,VLOOKUP($C192,Input!$A$8:$GZ$39,MATCH(GI$21,Input!$A$6:$GZ$6,0),FALSE),0)*IF(GI$109&gt;=MAX($FD$109:GH$109),MIN((GI$109-MAX($FD$109:GH$109)),(GI$109-GH$109)),0)</f>
        <v>0</v>
      </c>
      <c r="GJ192" s="1">
        <f>+IF($E192=GJ$22,VLOOKUP($C192,Input!$A$8:$GZ$39,MATCH(GJ$21,Input!$A$6:$GZ$6,0),FALSE),0)*IF(GJ$110&gt;=MAX($FD$110:GI$110),MIN((GJ$110-MAX($FD$110:GI$110)),(GJ$110-GI$110)),0)+IF($E192=GJ$22,VLOOKUP($C192,Input!$A$8:$GZ$39,MATCH(GJ$21,Input!$A$6:$GZ$6,0),FALSE),0)*IF(GJ$109&gt;=MAX($FD$109:GI$109),MIN((GJ$109-MAX($FD$109:GI$109)),(GJ$109-GI$109)),0)</f>
        <v>0</v>
      </c>
      <c r="GK192" s="1">
        <f>+IF($E192=GK$22,VLOOKUP($C192,Input!$A$8:$GZ$39,MATCH(GK$21,Input!$A$6:$GZ$6,0),FALSE),0)*IF(GK$110&gt;=MAX($FD$110:GJ$110),MIN((GK$110-MAX($FD$110:GJ$110)),(GK$110-GJ$110)),0)+IF($E192=GK$22,VLOOKUP($C192,Input!$A$8:$GZ$39,MATCH(GK$21,Input!$A$6:$GZ$6,0),FALSE),0)*IF(GK$109&gt;=MAX($FD$109:GJ$109),MIN((GK$109-MAX($FD$109:GJ$109)),(GK$109-GJ$109)),0)</f>
        <v>0</v>
      </c>
      <c r="GL192" s="1">
        <f>+IF($E192=GL$22,VLOOKUP($C192,Input!$A$8:$GZ$39,MATCH(GL$21,Input!$A$6:$GZ$6,0),FALSE),0)*IF(GL$110&gt;=MAX($FD$110:GK$110),MIN((GL$110-MAX($FD$110:GK$110)),(GL$110-GK$110)),0)+IF($E192=GL$22,VLOOKUP($C192,Input!$A$8:$GZ$39,MATCH(GL$21,Input!$A$6:$GZ$6,0),FALSE),0)*IF(GL$109&gt;=MAX($FD$109:GK$109),MIN((GL$109-MAX($FD$109:GK$109)),(GL$109-GK$109)),0)</f>
        <v>0</v>
      </c>
      <c r="GM192" s="42"/>
      <c r="GN192" t="str">
        <f>VLOOKUP($C192,Input!$A$8:$GZ$39,MATCH(GN$21,Input!$A$6:$GZ$6,0),FALSE)</f>
        <v>NA</v>
      </c>
      <c r="GO192">
        <f>IF((VLOOKUP($C192,Input!$A$8:$GZ$39,MATCH(GO$21,Input!$A$6:$GZ$6,0),FALSE))="Y",$D192/VLOOKUP($C192,Input!$A$8:$GZ$39,MATCH(GP$21,Input!$A$6:$GZ$6,0),FALSE),0)</f>
        <v>0</v>
      </c>
      <c r="GP192">
        <f>IF((VLOOKUP($C192,Input!$A$8:$GZ$39,MATCH(GO$21,Input!$A$6:$GZ$6,0),FALSE))="Y",0,IF((VLOOKUP($C192,Input!$A$8:$GZ$39,MATCH(GP$21,Input!$A$6:$GZ$6,0),FALSE))&gt;0,$D192/VLOOKUP($C192,Input!$A$8:$GZ$39,MATCH(GP$21,Input!$A$6:$GZ$6,0),FALSE),0))</f>
        <v>0</v>
      </c>
      <c r="GQ192" s="1">
        <f>+IF($E192=GQ$22,VLOOKUP($C192,Input!$A$8:$GZ$39,MATCH(GQ$21,Input!$A$6:$GZ$6,0),FALSE),0)*IF(GQ$110&gt;=MAX($GP$110:GP$110),MIN((GQ$110-MAX($GP$110:GP$110)),(GQ$110-GP$110)),0)+IF($E192=GQ$22,VLOOKUP($C192,Input!$A$8:$GZ$39,MATCH(GQ$21,Input!$A$6:$GZ$6,0),FALSE),0)*IF(GQ$109&gt;=MAX($GP$109:GP$109),MIN((GQ$109-MAX($GP$109:GP$109)),(GQ$109-GP$109)),0)</f>
        <v>0</v>
      </c>
      <c r="GR192" s="1">
        <f>+IF($E192=GR$22,VLOOKUP($C192,Input!$A$8:$GZ$39,MATCH(GR$21,Input!$A$6:$GZ$6,0),FALSE),0)*IF(GR$110&gt;=MAX($GP$110:GQ$110),MIN((GR$110-MAX($GP$110:GQ$110)),(GR$110-GQ$110)),0)+IF($E192=GR$22,VLOOKUP($C192,Input!$A$8:$GZ$39,MATCH(GR$21,Input!$A$6:$GZ$6,0),FALSE),0)*IF(GR$109&gt;=MAX($GP$109:GQ$109),MIN((GR$109-MAX($GP$109:GQ$109)),(GR$109-GQ$109)),0)</f>
        <v>0</v>
      </c>
      <c r="GS192" s="1">
        <f>+IF($E192=GS$22,VLOOKUP($C192,Input!$A$8:$GZ$39,MATCH(GS$21,Input!$A$6:$GZ$6,0),FALSE),0)*IF(GS$110&gt;=MAX($GP$110:GR$110),MIN((GS$110-MAX($GP$110:GR$110)),(GS$110-GR$110)),0)+IF($E192=GS$22,VLOOKUP($C192,Input!$A$8:$GZ$39,MATCH(GS$21,Input!$A$6:$GZ$6,0),FALSE),0)*IF(GS$109&gt;=MAX($GP$109:GR$109),MIN((GS$109-MAX($GP$109:GR$109)),(GS$109-GR$109)),0)</f>
        <v>0</v>
      </c>
      <c r="GT192" s="1">
        <f>+IF($E192=GT$22,VLOOKUP($C192,Input!$A$8:$GZ$39,MATCH(GT$21,Input!$A$6:$GZ$6,0),FALSE),0)*IF(GT$110&gt;=MAX($GP$110:GS$110),MIN((GT$110-MAX($GP$110:GS$110)),(GT$110-GS$110)),0)+IF($E192=GT$22,VLOOKUP($C192,Input!$A$8:$GZ$39,MATCH(GT$21,Input!$A$6:$GZ$6,0),FALSE),0)*IF(GT$109&gt;=MAX($GP$109:GS$109),MIN((GT$109-MAX($GP$109:GS$109)),(GT$109-GS$109)),0)</f>
        <v>0</v>
      </c>
      <c r="GU192" s="1">
        <f>+IF($E192=GU$22,VLOOKUP($C192,Input!$A$8:$GZ$39,MATCH(GU$21,Input!$A$6:$GZ$6,0),FALSE),0)*IF(GU$110&gt;=MAX($GP$110:GT$110),MIN((GU$110-MAX($GP$110:GT$110)),(GU$110-GT$110)),0)+IF($E192=GU$22,VLOOKUP($C192,Input!$A$8:$GZ$39,MATCH(GU$21,Input!$A$6:$GZ$6,0),FALSE),0)*IF(GU$109&gt;=MAX($GP$109:GT$109),MIN((GU$109-MAX($GP$109:GT$109)),(GU$109-GT$109)),0)</f>
        <v>0</v>
      </c>
      <c r="GV192" s="1">
        <f>+IF($E192=GV$22,VLOOKUP($C192,Input!$A$8:$GZ$39,MATCH(GV$21,Input!$A$6:$GZ$6,0),FALSE),0)*IF(GV$110&gt;=MAX($GP$110:GU$110),MIN((GV$110-MAX($GP$110:GU$110)),(GV$110-GU$110)),0)+IF($E192=GV$22,VLOOKUP($C192,Input!$A$8:$GZ$39,MATCH(GV$21,Input!$A$6:$GZ$6,0),FALSE),0)*IF(GV$109&gt;=MAX($GP$109:GU$109),MIN((GV$109-MAX($GP$109:GU$109)),(GV$109-GU$109)),0)</f>
        <v>0</v>
      </c>
      <c r="GW192" s="1">
        <f>+IF($E192=GW$22,VLOOKUP($C192,Input!$A$8:$GZ$39,MATCH(GW$21,Input!$A$6:$GZ$6,0),FALSE),0)*IF(GW$110&gt;=MAX($GP$110:GV$110),MIN((GW$110-MAX($GP$110:GV$110)),(GW$110-GV$110)),0)+IF($E192=GW$22,VLOOKUP($C192,Input!$A$8:$GZ$39,MATCH(GW$21,Input!$A$6:$GZ$6,0),FALSE),0)*IF(GW$109&gt;=MAX($GP$109:GV$109),MIN((GW$109-MAX($GP$109:GV$109)),(GW$109-GV$109)),0)</f>
        <v>0</v>
      </c>
      <c r="GX192" s="1">
        <f>+IF($E192=GX$22,VLOOKUP($C192,Input!$A$8:$GZ$39,MATCH(GX$21,Input!$A$6:$GZ$6,0),FALSE),0)*IF(GX$110&gt;=MAX($GP$110:GW$110),MIN((GX$110-MAX($GP$110:GW$110)),(GX$110-GW$110)),0)+IF($E192=GX$22,VLOOKUP($C192,Input!$A$8:$GZ$39,MATCH(GX$21,Input!$A$6:$GZ$6,0),FALSE),0)*IF(GX$109&gt;=MAX($GP$109:GW$109),MIN((GX$109-MAX($GP$109:GW$109)),(GX$109-GW$109)),0)</f>
        <v>0</v>
      </c>
      <c r="GY192" s="1">
        <f>+IF($E192=GY$22,VLOOKUP($C192,Input!$A$8:$GZ$39,MATCH(GY$21,Input!$A$6:$GZ$6,0),FALSE),0)*IF(GY$110&gt;=MAX($GP$110:GX$110),MIN((GY$110-MAX($GP$110:GX$110)),(GY$110-GX$110)),0)+IF($E192=GY$22,VLOOKUP($C192,Input!$A$8:$GZ$39,MATCH(GY$21,Input!$A$6:$GZ$6,0),FALSE),0)*IF(GY$109&gt;=MAX($GP$109:GX$109),MIN((GY$109-MAX($GP$109:GX$109)),(GY$109-GX$109)),0)</f>
        <v>0</v>
      </c>
      <c r="GZ192" s="1">
        <f>+IF($E192=GZ$22,VLOOKUP($C192,Input!$A$8:$GZ$39,MATCH(GZ$21,Input!$A$6:$GZ$6,0),FALSE),0)*IF(GZ$110&gt;=MAX($GP$110:GY$110),MIN((GZ$110-MAX($GP$110:GY$110)),(GZ$110-GY$110)),0)+IF($E192=GZ$22,VLOOKUP($C192,Input!$A$8:$GZ$39,MATCH(GZ$21,Input!$A$6:$GZ$6,0),FALSE),0)*IF(GZ$109&gt;=MAX($GP$109:GY$109),MIN((GZ$109-MAX($GP$109:GY$109)),(GZ$109-GY$109)),0)</f>
        <v>0</v>
      </c>
      <c r="HA192" s="1">
        <f>+IF($E192=HA$22,VLOOKUP($C192,Input!$A$8:$GZ$39,MATCH(HA$21,Input!$A$6:$GZ$6,0),FALSE),0)*IF(HA$110&gt;=MAX($GP$110:GZ$110),MIN((HA$110-MAX($GP$110:GZ$110)),(HA$110-GZ$110)),0)+IF($E192=HA$22,VLOOKUP($C192,Input!$A$8:$GZ$39,MATCH(HA$21,Input!$A$6:$GZ$6,0),FALSE),0)*IF(HA$109&gt;=MAX($GP$109:GZ$109),MIN((HA$109-MAX($GP$109:GZ$109)),(HA$109-GZ$109)),0)</f>
        <v>0</v>
      </c>
      <c r="HB192" s="1">
        <f>+IF($E192=HB$22,VLOOKUP($C192,Input!$A$8:$GZ$39,MATCH(HB$21,Input!$A$6:$GZ$6,0),FALSE),0)*IF(HB$110&gt;=MAX($GP$110:HA$110),MIN((HB$110-MAX($GP$110:HA$110)),(HB$110-HA$110)),0)+IF($E192=HB$22,VLOOKUP($C192,Input!$A$8:$GZ$39,MATCH(HB$21,Input!$A$6:$GZ$6,0),FALSE),0)*IF(HB$109&gt;=MAX($GP$109:HA$109),MIN((HB$109-MAX($GP$109:HA$109)),(HB$109-HA$109)),0)</f>
        <v>0</v>
      </c>
      <c r="HC192" s="1">
        <f>+IF($E192=HC$22,VLOOKUP($C192,Input!$A$8:$GZ$39,MATCH(HC$21,Input!$A$6:$GZ$6,0),FALSE),0)*IF(HC$110&gt;=MAX($GP$110:HB$110),MIN((HC$110-MAX($GP$110:HB$110)),(HC$110-HB$110)),0)+IF($E192=HC$22,VLOOKUP($C192,Input!$A$8:$GZ$39,MATCH(HC$21,Input!$A$6:$GZ$6,0),FALSE),0)*IF(HC$109&gt;=MAX($GP$109:HB$109),MIN((HC$109-MAX($GP$109:HB$109)),(HC$109-HB$109)),0)</f>
        <v>0</v>
      </c>
      <c r="HD192" s="1">
        <f>+IF($E192=HD$22,VLOOKUP($C192,Input!$A$8:$GZ$39,MATCH(HD$21,Input!$A$6:$GZ$6,0),FALSE),0)*IF(HD$110&gt;=MAX($GP$110:HC$110),MIN((HD$110-MAX($GP$110:HC$110)),(HD$110-HC$110)),0)+IF($E192=HD$22,VLOOKUP($C192,Input!$A$8:$GZ$39,MATCH(HD$21,Input!$A$6:$GZ$6,0),FALSE),0)*IF(HD$109&gt;=MAX($GP$109:HC$109),MIN((HD$109-MAX($GP$109:HC$109)),(HD$109-HC$109)),0)</f>
        <v>0</v>
      </c>
      <c r="HE192" s="1">
        <f>+IF($E192=HE$22,VLOOKUP($C192,Input!$A$8:$GZ$39,MATCH(HE$21,Input!$A$6:$GZ$6,0),FALSE),0)*IF(HE$110&gt;=MAX($GP$110:HD$110),MIN((HE$110-MAX($GP$110:HD$110)),(HE$110-HD$110)),0)+IF($E192=HE$22,VLOOKUP($C192,Input!$A$8:$GZ$39,MATCH(HE$21,Input!$A$6:$GZ$6,0),FALSE),0)*IF(HE$109&gt;=MAX($GP$109:HD$109),MIN((HE$109-MAX($GP$109:HD$109)),(HE$109-HD$109)),0)</f>
        <v>0</v>
      </c>
      <c r="HF192" s="1">
        <f>+IF($E192=HF$22,VLOOKUP($C192,Input!$A$8:$GZ$39,MATCH(HF$21,Input!$A$6:$GZ$6,0),FALSE),0)*IF(HF$110&gt;=MAX($GP$110:HE$110),MIN((HF$110-MAX($GP$110:HE$110)),(HF$110-HE$110)),0)+IF($E192=HF$22,VLOOKUP($C192,Input!$A$8:$GZ$39,MATCH(HF$21,Input!$A$6:$GZ$6,0),FALSE),0)*IF(HF$109&gt;=MAX($GP$109:HE$109),MIN((HF$109-MAX($GP$109:HE$109)),(HF$109-HE$109)),0)</f>
        <v>0</v>
      </c>
      <c r="HG192" s="1">
        <f>+IF($E192=HG$22,VLOOKUP($C192,Input!$A$8:$GZ$39,MATCH(HG$21,Input!$A$6:$GZ$6,0),FALSE),0)*IF(HG$110&gt;=MAX($GP$110:HF$110),MIN((HG$110-MAX($GP$110:HF$110)),(HG$110-HF$110)),0)+IF($E192=HG$22,VLOOKUP($C192,Input!$A$8:$GZ$39,MATCH(HG$21,Input!$A$6:$GZ$6,0),FALSE),0)*IF(HG$109&gt;=MAX($GP$109:HF$109),MIN((HG$109-MAX($GP$109:HF$109)),(HG$109-HF$109)),0)</f>
        <v>0</v>
      </c>
      <c r="HH192" s="1">
        <f>+IF($E192=HH$22,VLOOKUP($C192,Input!$A$8:$GZ$39,MATCH(HH$21,Input!$A$6:$GZ$6,0),FALSE),0)*IF(HH$110&gt;=MAX($GP$110:HG$110),MIN((HH$110-MAX($GP$110:HG$110)),(HH$110-HG$110)),0)+IF($E192=HH$22,VLOOKUP($C192,Input!$A$8:$GZ$39,MATCH(HH$21,Input!$A$6:$GZ$6,0),FALSE),0)*IF(HH$109&gt;=MAX($GP$109:HG$109),MIN((HH$109-MAX($GP$109:HG$109)),(HH$109-HG$109)),0)</f>
        <v>0</v>
      </c>
      <c r="HI192" s="1">
        <f>+IF($E192=HI$22,VLOOKUP($C192,Input!$A$8:$GZ$39,MATCH(HI$21,Input!$A$6:$GZ$6,0),FALSE),0)*IF(HI$110&gt;=MAX($GP$110:HH$110),MIN((HI$110-MAX($GP$110:HH$110)),(HI$110-HH$110)),0)+IF($E192=HI$22,VLOOKUP($C192,Input!$A$8:$GZ$39,MATCH(HI$21,Input!$A$6:$GZ$6,0),FALSE),0)*IF(HI$109&gt;=MAX($GP$109:HH$109),MIN((HI$109-MAX($GP$109:HH$109)),(HI$109-HH$109)),0)</f>
        <v>0</v>
      </c>
      <c r="HJ192" s="1">
        <f>+IF($E192=HJ$22,VLOOKUP($C192,Input!$A$8:$GZ$39,MATCH(HJ$21,Input!$A$6:$GZ$6,0),FALSE),0)*IF(HJ$110&gt;=MAX($GP$110:HI$110),MIN((HJ$110-MAX($GP$110:HI$110)),(HJ$110-HI$110)),0)+IF($E192=HJ$22,VLOOKUP($C192,Input!$A$8:$GZ$39,MATCH(HJ$21,Input!$A$6:$GZ$6,0),FALSE),0)*IF(HJ$109&gt;=MAX($GP$109:HI$109),MIN((HJ$109-MAX($GP$109:HI$109)),(HJ$109-HI$109)),0)</f>
        <v>0</v>
      </c>
      <c r="HK192" s="1">
        <f>+IF($E192=HK$22,VLOOKUP($C192,Input!$A$8:$GZ$39,MATCH(HK$21,Input!$A$6:$GZ$6,0),FALSE),0)*IF(HK$110&gt;=MAX($GP$110:HJ$110),MIN((HK$110-MAX($GP$110:HJ$110)),(HK$110-HJ$110)),0)+IF($E192=HK$22,VLOOKUP($C192,Input!$A$8:$GZ$39,MATCH(HK$21,Input!$A$6:$GZ$6,0),FALSE),0)*IF(HK$109&gt;=MAX($GP$109:HJ$109),MIN((HK$109-MAX($GP$109:HJ$109)),(HK$109-HJ$109)),0)</f>
        <v>0</v>
      </c>
      <c r="HL192" s="1">
        <f>+IF($E192=HL$22,VLOOKUP($C192,Input!$A$8:$GZ$39,MATCH(HL$21,Input!$A$6:$GZ$6,0),FALSE),0)*IF(HL$110&gt;=MAX($GP$110:HK$110),MIN((HL$110-MAX($GP$110:HK$110)),(HL$110-HK$110)),0)+IF($E192=HL$22,VLOOKUP($C192,Input!$A$8:$GZ$39,MATCH(HL$21,Input!$A$6:$GZ$6,0),FALSE),0)*IF(HL$109&gt;=MAX($GP$109:HK$109),MIN((HL$109-MAX($GP$109:HK$109)),(HL$109-HK$109)),0)</f>
        <v>0</v>
      </c>
      <c r="HM192" s="1">
        <f>+IF($E192=HM$22,VLOOKUP($C192,Input!$A$8:$GZ$39,MATCH(HM$21,Input!$A$6:$GZ$6,0),FALSE),0)*IF(HM$110&gt;=MAX($GP$110:HL$110),MIN((HM$110-MAX($GP$110:HL$110)),(HM$110-HL$110)),0)+IF($E192=HM$22,VLOOKUP($C192,Input!$A$8:$GZ$39,MATCH(HM$21,Input!$A$6:$GZ$6,0),FALSE),0)*IF(HM$109&gt;=MAX($GP$109:HL$109),MIN((HM$109-MAX($GP$109:HL$109)),(HM$109-HL$109)),0)</f>
        <v>0</v>
      </c>
      <c r="HN192" s="1">
        <f>+IF($E192=HN$22,VLOOKUP($C192,Input!$A$8:$GZ$39,MATCH(HN$21,Input!$A$6:$GZ$6,0),FALSE),0)*IF(HN$110&gt;=MAX($GP$110:HM$110),MIN((HN$110-MAX($GP$110:HM$110)),(HN$110-HM$110)),0)+IF($E192=HN$22,VLOOKUP($C192,Input!$A$8:$GZ$39,MATCH(HN$21,Input!$A$6:$GZ$6,0),FALSE),0)*IF(HN$109&gt;=MAX($GP$109:HM$109),MIN((HN$109-MAX($GP$109:HM$109)),(HN$109-HM$109)),0)</f>
        <v>0</v>
      </c>
      <c r="HO192" s="1">
        <f>+IF($E192=HO$22,VLOOKUP($C192,Input!$A$8:$GZ$39,MATCH(HO$21,Input!$A$6:$GZ$6,0),FALSE),0)*IF(HO$110&gt;=MAX($GP$110:HN$110),MIN((HO$110-MAX($GP$110:HN$110)),(HO$110-HN$110)),0)+IF($E192=HO$22,VLOOKUP($C192,Input!$A$8:$GZ$39,MATCH(HO$21,Input!$A$6:$GZ$6,0),FALSE),0)*IF(HO$109&gt;=MAX($GP$109:HN$109),MIN((HO$109-MAX($GP$109:HN$109)),(HO$109-HN$109)),0)</f>
        <v>0</v>
      </c>
      <c r="HP192" s="1">
        <f>+IF($E192=HP$22,VLOOKUP($C192,Input!$A$8:$GZ$39,MATCH(HP$21,Input!$A$6:$GZ$6,0),FALSE),0)*IF(HP$110&gt;=MAX($GP$110:HO$110),MIN((HP$110-MAX($GP$110:HO$110)),(HP$110-HO$110)),0)+IF($E192=HP$22,VLOOKUP($C192,Input!$A$8:$GZ$39,MATCH(HP$21,Input!$A$6:$GZ$6,0),FALSE),0)*IF(HP$109&gt;=MAX($GP$109:HO$109),MIN((HP$109-MAX($GP$109:HO$109)),(HP$109-HO$109)),0)</f>
        <v>0</v>
      </c>
      <c r="HQ192" s="1">
        <f>+IF($E192=HQ$22,VLOOKUP($C192,Input!$A$8:$GZ$39,MATCH(HQ$21,Input!$A$6:$GZ$6,0),FALSE),0)*IF(HQ$110&gt;=MAX($GP$110:HP$110),MIN((HQ$110-MAX($GP$110:HP$110)),(HQ$110-HP$110)),0)+IF($E192=HQ$22,VLOOKUP($C192,Input!$A$8:$GZ$39,MATCH(HQ$21,Input!$A$6:$GZ$6,0),FALSE),0)*IF(HQ$109&gt;=MAX($GP$109:HP$109),MIN((HQ$109-MAX($GP$109:HP$109)),(HQ$109-HP$109)),0)</f>
        <v>0</v>
      </c>
      <c r="HR192" s="1">
        <f>+IF($E192=HR$22,VLOOKUP($C192,Input!$A$8:$GZ$39,MATCH(HR$21,Input!$A$6:$GZ$6,0),FALSE),0)*IF(HR$110&gt;=MAX($GP$110:HQ$110),MIN((HR$110-MAX($GP$110:HQ$110)),(HR$110-HQ$110)),0)+IF($E192=HR$22,VLOOKUP($C192,Input!$A$8:$GZ$39,MATCH(HR$21,Input!$A$6:$GZ$6,0),FALSE),0)*IF(HR$109&gt;=MAX($GP$109:HQ$109),MIN((HR$109-MAX($GP$109:HQ$109)),(HR$109-HQ$109)),0)</f>
        <v>0</v>
      </c>
      <c r="HS192" s="1">
        <f>+IF($E192=HS$22,VLOOKUP($C192,Input!$A$8:$GZ$39,MATCH(HS$21,Input!$A$6:$GZ$6,0),FALSE),0)*IF(HS$110&gt;=MAX($GP$110:HR$110),MIN((HS$110-MAX($GP$110:HR$110)),(HS$110-HR$110)),0)+IF($E192=HS$22,VLOOKUP($C192,Input!$A$8:$GZ$39,MATCH(HS$21,Input!$A$6:$GZ$6,0),FALSE),0)*IF(HS$109&gt;=MAX($GP$109:HR$109),MIN((HS$109-MAX($GP$109:HR$109)),(HS$109-HR$109)),0)</f>
        <v>0</v>
      </c>
      <c r="HT192" s="1">
        <f>+IF($E192=HT$22,VLOOKUP($C192,Input!$A$8:$GZ$39,MATCH(HT$21,Input!$A$6:$GZ$6,0),FALSE),0)*IF(HT$110&gt;=MAX($GP$110:HS$110),MIN((HT$110-MAX($GP$110:HS$110)),(HT$110-HS$110)),0)+IF($E192=HT$22,VLOOKUP($C192,Input!$A$8:$GZ$39,MATCH(HT$21,Input!$A$6:$GZ$6,0),FALSE),0)*IF(HT$109&gt;=MAX($GP$109:HS$109),MIN((HT$109-MAX($GP$109:HS$109)),(HT$109-HS$109)),0)</f>
        <v>0</v>
      </c>
      <c r="HU192" s="1">
        <f>+IF($E192=HU$22,VLOOKUP($C192,Input!$A$8:$GZ$39,MATCH(HU$21,Input!$A$6:$GZ$6,0),FALSE),0)*IF(HU$110&gt;=MAX($GP$110:HT$110),MIN((HU$110-MAX($GP$110:HT$110)),(HU$110-HT$110)),0)+IF($E192=HU$22,VLOOKUP($C192,Input!$A$8:$GZ$39,MATCH(HU$21,Input!$A$6:$GZ$6,0),FALSE),0)*IF(HU$109&gt;=MAX($GP$109:HT$109),MIN((HU$109-MAX($GP$109:HT$109)),(HU$109-HT$109)),0)</f>
        <v>0</v>
      </c>
      <c r="HV192" s="1">
        <f>+IF($E192=HV$22,VLOOKUP($C192,Input!$A$8:$GZ$39,MATCH(HV$21,Input!$A$6:$GZ$6,0),FALSE),0)*IF(HV$110&gt;=MAX($GP$110:HU$110),MIN((HV$110-MAX($GP$110:HU$110)),(HV$110-HU$110)),0)+IF($E192=HV$22,VLOOKUP($C192,Input!$A$8:$GZ$39,MATCH(HV$21,Input!$A$6:$GZ$6,0),FALSE),0)*IF(HV$109&gt;=MAX($GP$109:HU$109),MIN((HV$109-MAX($GP$109:HU$109)),(HV$109-HU$109)),0)</f>
        <v>0</v>
      </c>
      <c r="HW192" s="1">
        <f>+IF($E192=HW$22,VLOOKUP($C192,Input!$A$8:$GZ$39,MATCH(HW$21,Input!$A$6:$GZ$6,0),FALSE),0)*IF(HW$110&gt;=MAX($GP$110:HV$110),MIN((HW$110-MAX($GP$110:HV$110)),(HW$110-HV$110)),0)+IF($E192=HW$22,VLOOKUP($C192,Input!$A$8:$GZ$39,MATCH(HW$21,Input!$A$6:$GZ$6,0),FALSE),0)*IF(HW$109&gt;=MAX($GP$109:HV$109),MIN((HW$109-MAX($GP$109:HV$109)),(HW$109-HV$109)),0)</f>
        <v>0</v>
      </c>
      <c r="HX192" s="1">
        <f>+IF($E192=HX$22,VLOOKUP($C192,Input!$A$8:$GZ$39,MATCH(HX$21,Input!$A$6:$GZ$6,0),FALSE),0)*IF(HX$110&gt;=MAX($GP$110:HW$110),MIN((HX$110-MAX($GP$110:HW$110)),(HX$110-HW$110)),0)+IF($E192=HX$22,VLOOKUP($C192,Input!$A$8:$GZ$39,MATCH(HX$21,Input!$A$6:$GZ$6,0),FALSE),0)*IF(HX$109&gt;=MAX($GP$109:HW$109),MIN((HX$109-MAX($GP$109:HW$109)),(HX$109-HW$109)),0)</f>
        <v>0</v>
      </c>
      <c r="HY192" s="1">
        <f>+IF($E192=HY$22,VLOOKUP($C192,Input!$A$8:$GZ$39,MATCH(HY$21,Input!$A$6:$GZ$6,0),FALSE),0)*IF(HY$110&gt;=MAX($GP$110:HX$110),MIN((HY$110-MAX($GP$110:HX$110)),(HY$110-HX$110)),0)+IF($E192=HY$22,VLOOKUP($C192,Input!$A$8:$GZ$39,MATCH(HY$21,Input!$A$6:$GZ$6,0),FALSE),0)*IF(HY$109&gt;=MAX($GP$109:HX$109),MIN((HY$109-MAX($GP$109:HX$109)),(HY$109-HX$109)),0)</f>
        <v>0</v>
      </c>
      <c r="HZ192" s="42"/>
      <c r="IA192" t="str">
        <f>VLOOKUP($C192,Input!$A$8:$IA$39,MATCH(IA$21,Input!$A$6:$IA$6,0),FALSE)</f>
        <v>NA</v>
      </c>
      <c r="IB192" s="132">
        <f>IF((VLOOKUP($C192,Input!$A$8:$IA$39,MATCH(IB$21,Input!$A$6:$IA$6,0),FALSE))="Y",$D192/VLOOKUP($C192,Input!$A$8:$IA$39,MATCH(IC$21,Input!$A$6:$IA$6,0),FALSE),0)</f>
        <v>0</v>
      </c>
      <c r="IC192" s="132">
        <f>IF((VLOOKUP($C192,Input!$A$8:$IA$39,MATCH(IB$21,Input!$A$6:$IA$6,0),FALSE))="Y",0,IF((VLOOKUP($C192,Input!$A$8:$IA$39,MATCH(IC$21,Input!$A$6:$IA$6,0),FALSE))&gt;0,$D192/VLOOKUP($C192,Input!$A$8:$IA$39,MATCH(IC$21,Input!$A$6:$IA$6,0),FALSE),0))</f>
        <v>0</v>
      </c>
      <c r="ID192" s="1">
        <f>+IF($E192=ID$22,VLOOKUP($C192,Input!$A$8:$IA$39,MATCH(ID$21,Input!$A$6:$IA$6,0),FALSE),0)*IF(ID$110&gt;=MAX($IC$110:IC$110),MIN((ID$110-MAX($IC$110:IC$110)),(ID$110-IC$110)),0)+IF($E192=ID$22,VLOOKUP($C192,Input!$A$8:$IA$39,MATCH(ID$21,Input!$A$6:$IA$6,0),FALSE),0)*IF(ID$109&gt;=MAX($IC$109:IC$109),MIN((ID$109-MAX($IC$109:IC$109)),(ID$109-IC$109)),0)</f>
        <v>0</v>
      </c>
      <c r="IE192" s="1">
        <f>+IF($E192=IE$22,VLOOKUP($C192,Input!$A$8:$IA$39,MATCH(IE$21,Input!$A$6:$IA$6,0),FALSE),0)*IF(IE$110&gt;=MAX($IC$110:ID$110),MIN((IE$110-MAX($IC$110:ID$110)),(IE$110-ID$110)),0)+IF($E192=IE$22,VLOOKUP($C192,Input!$A$8:$IA$39,MATCH(IE$21,Input!$A$6:$IA$6,0),FALSE),0)*IF(IE$109&gt;=MAX($IC$109:ID$109),MIN((IE$109-MAX($IC$109:ID$109)),(IE$109-ID$109)),0)</f>
        <v>0</v>
      </c>
      <c r="IF192" s="1">
        <f>+IF($E192=IF$22,VLOOKUP($C192,Input!$A$8:$IA$39,MATCH(IF$21,Input!$A$6:$IA$6,0),FALSE),0)*IF(IF$110&gt;=MAX($IC$110:IE$110),MIN((IF$110-MAX($IC$110:IE$110)),(IF$110-IE$110)),0)+IF($E192=IF$22,VLOOKUP($C192,Input!$A$8:$IA$39,MATCH(IF$21,Input!$A$6:$IA$6,0),FALSE),0)*IF(IF$109&gt;=MAX($IC$109:IE$109),MIN((IF$109-MAX($IC$109:IE$109)),(IF$109-IE$109)),0)</f>
        <v>0</v>
      </c>
      <c r="IG192" s="1">
        <f>+IF($E192=IG$22,VLOOKUP($C192,Input!$A$8:$IA$39,MATCH(IG$21,Input!$A$6:$IA$6,0),FALSE),0)*IF(IG$110&gt;=MAX($IC$110:IF$110),MIN((IG$110-MAX($IC$110:IF$110)),(IG$110-IF$110)),0)+IF($E192=IG$22,VLOOKUP($C192,Input!$A$8:$IA$39,MATCH(IG$21,Input!$A$6:$IA$6,0),FALSE),0)*IF(IG$109&gt;=MAX($IC$109:IF$109),MIN((IG$109-MAX($IC$109:IF$109)),(IG$109-IF$109)),0)</f>
        <v>0</v>
      </c>
      <c r="IH192" s="1">
        <f>+IF($E192=IH$22,VLOOKUP($C192,Input!$A$8:$IA$39,MATCH(IH$21,Input!$A$6:$IA$6,0),FALSE),0)*IF(IH$110&gt;=MAX($IC$110:IG$110),MIN((IH$110-MAX($IC$110:IG$110)),(IH$110-IG$110)),0)+IF($E192=IH$22,VLOOKUP($C192,Input!$A$8:$IA$39,MATCH(IH$21,Input!$A$6:$IA$6,0),FALSE),0)*IF(IH$109&gt;=MAX($IC$109:IG$109),MIN((IH$109-MAX($IC$109:IG$109)),(IH$109-IG$109)),0)</f>
        <v>0</v>
      </c>
      <c r="II192" s="1">
        <f>+IF($E192=II$22,VLOOKUP($C192,Input!$A$8:$IA$39,MATCH(II$21,Input!$A$6:$IA$6,0),FALSE),0)*IF(II$110&gt;=MAX($IC$110:IH$110),MIN((II$110-MAX($IC$110:IH$110)),(II$110-IH$110)),0)+IF($E192=II$22,VLOOKUP($C192,Input!$A$8:$IA$39,MATCH(II$21,Input!$A$6:$IA$6,0),FALSE),0)*IF(II$109&gt;=MAX($IC$109:IH$109),MIN((II$109-MAX($IC$109:IH$109)),(II$109-IH$109)),0)</f>
        <v>0</v>
      </c>
      <c r="IJ192" s="1">
        <f>+IF($E192=IJ$22,VLOOKUP($C192,Input!$A$8:$IA$39,MATCH(IJ$21,Input!$A$6:$IA$6,0),FALSE),0)*IF(IJ$110&gt;=MAX($IC$110:II$110),MIN((IJ$110-MAX($IC$110:II$110)),(IJ$110-II$110)),0)+IF($E192=IJ$22,VLOOKUP($C192,Input!$A$8:$IA$39,MATCH(IJ$21,Input!$A$6:$IA$6,0),FALSE),0)*IF(IJ$109&gt;=MAX($IC$109:II$109),MIN((IJ$109-MAX($IC$109:II$109)),(IJ$109-II$109)),0)</f>
        <v>0</v>
      </c>
      <c r="IK192" s="1">
        <f>+IF($E192=IK$22,VLOOKUP($C192,Input!$A$8:$IA$39,MATCH(IK$21,Input!$A$6:$IA$6,0),FALSE),0)*IF(IK$110&gt;=MAX($IC$110:IJ$110),MIN((IK$110-MAX($IC$110:IJ$110)),(IK$110-IJ$110)),0)+IF($E192=IK$22,VLOOKUP($C192,Input!$A$8:$IA$39,MATCH(IK$21,Input!$A$6:$IA$6,0),FALSE),0)*IF(IK$109&gt;=MAX($IC$109:IJ$109),MIN((IK$109-MAX($IC$109:IJ$109)),(IK$109-IJ$109)),0)</f>
        <v>0</v>
      </c>
      <c r="IL192" s="1">
        <f>+IF($E192=IL$22,VLOOKUP($C192,Input!$A$8:$IA$39,MATCH(IL$21,Input!$A$6:$IA$6,0),FALSE),0)*IF(IL$110&gt;=MAX($IC$110:IK$110),MIN((IL$110-MAX($IC$110:IK$110)),(IL$110-IK$110)),0)+IF($E192=IL$22,VLOOKUP($C192,Input!$A$8:$IA$39,MATCH(IL$21,Input!$A$6:$IA$6,0),FALSE),0)*IF(IL$109&gt;=MAX($IC$109:IK$109),MIN((IL$109-MAX($IC$109:IK$109)),(IL$109-IK$109)),0)</f>
        <v>0</v>
      </c>
      <c r="IM192" s="1">
        <f>+IF($E192=IM$22,VLOOKUP($C192,Input!$A$8:$IA$39,MATCH(IM$21,Input!$A$6:$IA$6,0),FALSE),0)*IF(IM$110&gt;=MAX($IC$110:IL$110),MIN((IM$110-MAX($IC$110:IL$110)),(IM$110-IL$110)),0)+IF($E192=IM$22,VLOOKUP($C192,Input!$A$8:$IA$39,MATCH(IM$21,Input!$A$6:$IA$6,0),FALSE),0)*IF(IM$109&gt;=MAX($IC$109:IL$109),MIN((IM$109-MAX($IC$109:IL$109)),(IM$109-IL$109)),0)</f>
        <v>0</v>
      </c>
      <c r="IN192" s="1">
        <f>+IF($E192=IN$22,VLOOKUP($C192,Input!$A$8:$IA$39,MATCH(IN$21,Input!$A$6:$IA$6,0),FALSE),0)*IF(IN$110&gt;=MAX($IC$110:IM$110),MIN((IN$110-MAX($IC$110:IM$110)),(IN$110-IM$110)),0)+IF($E192=IN$22,VLOOKUP($C192,Input!$A$8:$IA$39,MATCH(IN$21,Input!$A$6:$IA$6,0),FALSE),0)*IF(IN$109&gt;=MAX($IC$109:IM$109),MIN((IN$109-MAX($IC$109:IM$109)),(IN$109-IM$109)),0)</f>
        <v>0</v>
      </c>
      <c r="IO192" s="1">
        <f>+IF($E192=IO$22,VLOOKUP($C192,Input!$A$8:$IA$39,MATCH(IO$21,Input!$A$6:$IA$6,0),FALSE),0)*IF(IO$110&gt;=MAX($IC$110:IN$110),MIN((IO$110-MAX($IC$110:IN$110)),(IO$110-IN$110)),0)+IF($E192=IO$22,VLOOKUP($C192,Input!$A$8:$IA$39,MATCH(IO$21,Input!$A$6:$IA$6,0),FALSE),0)*IF(IO$109&gt;=MAX($IC$109:IN$109),MIN((IO$109-MAX($IC$109:IN$109)),(IO$109-IN$109)),0)</f>
        <v>0</v>
      </c>
      <c r="IP192" s="1">
        <f>+IF($E192=IP$22,VLOOKUP($C192,Input!$A$8:$IA$39,MATCH(IP$21,Input!$A$6:$IA$6,0),FALSE),0)*IF(IP$110&gt;=MAX($IC$110:IO$110),MIN((IP$110-MAX($IC$110:IO$110)),(IP$110-IO$110)),0)+IF($E192=IP$22,VLOOKUP($C192,Input!$A$8:$IA$39,MATCH(IP$21,Input!$A$6:$IA$6,0),FALSE),0)*IF(IP$109&gt;=MAX($IC$109:IO$109),MIN((IP$109-MAX($IC$109:IO$109)),(IP$109-IO$109)),0)</f>
        <v>0</v>
      </c>
      <c r="IQ192" s="1">
        <f>+IF($E192=IQ$22,VLOOKUP($C192,Input!$A$8:$IA$39,MATCH(IQ$21,Input!$A$6:$IA$6,0),FALSE),0)*IF(IQ$110&gt;=MAX($IC$110:IP$110),MIN((IQ$110-MAX($IC$110:IP$110)),(IQ$110-IP$110)),0)+IF($E192=IQ$22,VLOOKUP($C192,Input!$A$8:$IA$39,MATCH(IQ$21,Input!$A$6:$IA$6,0),FALSE),0)*IF(IQ$109&gt;=MAX($IC$109:IP$109),MIN((IQ$109-MAX($IC$109:IP$109)),(IQ$109-IP$109)),0)</f>
        <v>0</v>
      </c>
      <c r="IR192" s="1">
        <f>+IF($E192=IR$22,VLOOKUP($C192,Input!$A$8:$IA$39,MATCH(IR$21,Input!$A$6:$IA$6,0),FALSE),0)*IF(IR$110&gt;=MAX($IC$110:IQ$110),MIN((IR$110-MAX($IC$110:IQ$110)),(IR$110-IQ$110)),0)+IF($E192=IR$22,VLOOKUP($C192,Input!$A$8:$IA$39,MATCH(IR$21,Input!$A$6:$IA$6,0),FALSE),0)*IF(IR$109&gt;=MAX($IC$109:IQ$109),MIN((IR$109-MAX($IC$109:IQ$109)),(IR$109-IQ$109)),0)</f>
        <v>0</v>
      </c>
      <c r="IS192" s="1">
        <f>+IF($E192=IS$22,VLOOKUP($C192,Input!$A$8:$IA$39,MATCH(IS$21,Input!$A$6:$IA$6,0),FALSE),0)*IF(IS$110&gt;=MAX($IC$110:IR$110),MIN((IS$110-MAX($IC$110:IR$110)),(IS$110-IR$110)),0)+IF($E192=IS$22,VLOOKUP($C192,Input!$A$8:$IA$39,MATCH(IS$21,Input!$A$6:$IA$6,0),FALSE),0)*IF(IS$109&gt;=MAX($IC$109:IR$109),MIN((IS$109-MAX($IC$109:IR$109)),(IS$109-IR$109)),0)</f>
        <v>0</v>
      </c>
      <c r="IT192" s="1">
        <f>+IF($E192=IT$22,VLOOKUP($C192,Input!$A$8:$IA$39,MATCH(IT$21,Input!$A$6:$IA$6,0),FALSE),0)*IF(IT$110&gt;=MAX($IC$110:IS$110),MIN((IT$110-MAX($IC$110:IS$110)),(IT$110-IS$110)),0)+IF($E192=IT$22,VLOOKUP($C192,Input!$A$8:$IA$39,MATCH(IT$21,Input!$A$6:$IA$6,0),FALSE),0)*IF(IT$109&gt;=MAX($IC$109:IS$109),MIN((IT$109-MAX($IC$109:IS$109)),(IT$109-IS$109)),0)</f>
        <v>0</v>
      </c>
      <c r="IU192" s="1">
        <f>+IF($E192=IU$22,VLOOKUP($C192,Input!$A$8:$IA$39,MATCH(IU$21,Input!$A$6:$IA$6,0),FALSE),0)*IF(IU$110&gt;=MAX($IC$110:IT$110),MIN((IU$110-MAX($IC$110:IT$110)),(IU$110-IT$110)),0)+IF($E192=IU$22,VLOOKUP($C192,Input!$A$8:$IA$39,MATCH(IU$21,Input!$A$6:$IA$6,0),FALSE),0)*IF(IU$109&gt;=MAX($IC$109:IT$109),MIN((IU$109-MAX($IC$109:IT$109)),(IU$109-IT$109)),0)</f>
        <v>0</v>
      </c>
      <c r="IV192" s="1">
        <f>+IF($E192=IV$22,VLOOKUP($C192,Input!$A$8:$IA$39,MATCH(IV$21,Input!$A$6:$IA$6,0),FALSE),0)*IF(IV$110&gt;=MAX($IC$110:IU$110),MIN((IV$110-MAX($IC$110:IU$110)),(IV$110-IU$110)),0)+IF($E192=IV$22,VLOOKUP($C192,Input!$A$8:$IA$39,MATCH(IV$21,Input!$A$6:$IA$6,0),FALSE),0)*IF(IV$109&gt;=MAX($IC$109:IU$109),MIN((IV$109-MAX($IC$109:IU$109)),(IV$109-IU$109)),0)</f>
        <v>0</v>
      </c>
      <c r="IW192" s="1">
        <f>+IF($E192=IW$22,VLOOKUP($C192,Input!$A$8:$IA$39,MATCH(IW$21,Input!$A$6:$IA$6,0),FALSE),0)*IF(IW$110&gt;=MAX($IC$110:IV$110),MIN((IW$110-MAX($IC$110:IV$110)),(IW$110-IV$110)),0)+IF($E192=IW$22,VLOOKUP($C192,Input!$A$8:$IA$39,MATCH(IW$21,Input!$A$6:$IA$6,0),FALSE),0)*IF(IW$109&gt;=MAX($IC$109:IV$109),MIN((IW$109-MAX($IC$109:IV$109)),(IW$109-IV$109)),0)</f>
        <v>0</v>
      </c>
      <c r="IX192" s="1">
        <f>+IF($E192=IX$22,VLOOKUP($C192,Input!$A$8:$IA$39,MATCH(IX$21,Input!$A$6:$IA$6,0),FALSE),0)*IF(IX$110&gt;=MAX($IC$110:IW$110),MIN((IX$110-MAX($IC$110:IW$110)),(IX$110-IW$110)),0)+IF($E192=IX$22,VLOOKUP($C192,Input!$A$8:$IA$39,MATCH(IX$21,Input!$A$6:$IA$6,0),FALSE),0)*IF(IX$109&gt;=MAX($IC$109:IW$109),MIN((IX$109-MAX($IC$109:IW$109)),(IX$109-IW$109)),0)</f>
        <v>0</v>
      </c>
      <c r="IY192" s="1">
        <f>+IF($E192=IY$22,VLOOKUP($C192,Input!$A$8:$IA$39,MATCH(IY$21,Input!$A$6:$IA$6,0),FALSE),0)*IF(IY$110&gt;=MAX($IC$110:IX$110),MIN((IY$110-MAX($IC$110:IX$110)),(IY$110-IX$110)),0)+IF($E192=IY$22,VLOOKUP($C192,Input!$A$8:$IA$39,MATCH(IY$21,Input!$A$6:$IA$6,0),FALSE),0)*IF(IY$109&gt;=MAX($IC$109:IX$109),MIN((IY$109-MAX($IC$109:IX$109)),(IY$109-IX$109)),0)</f>
        <v>0</v>
      </c>
      <c r="IZ192" s="1">
        <f>+IF($E192=IZ$22,VLOOKUP($C192,Input!$A$8:$IA$39,MATCH(IZ$21,Input!$A$6:$IA$6,0),FALSE),0)*IF(IZ$110&gt;=MAX($IC$110:IY$110),MIN((IZ$110-MAX($IC$110:IY$110)),(IZ$110-IY$110)),0)+IF($E192=IZ$22,VLOOKUP($C192,Input!$A$8:$IA$39,MATCH(IZ$21,Input!$A$6:$IA$6,0),FALSE),0)*IF(IZ$109&gt;=MAX($IC$109:IY$109),MIN((IZ$109-MAX($IC$109:IY$109)),(IZ$109-IY$109)),0)</f>
        <v>0</v>
      </c>
      <c r="JA192" s="1">
        <f>+IF($E192=JA$22,VLOOKUP($C192,Input!$A$8:$IA$39,MATCH(JA$21,Input!$A$6:$IA$6,0),FALSE),0)*IF(JA$110&gt;=MAX($IC$110:IZ$110),MIN((JA$110-MAX($IC$110:IZ$110)),(JA$110-IZ$110)),0)+IF($E192=JA$22,VLOOKUP($C192,Input!$A$8:$IA$39,MATCH(JA$21,Input!$A$6:$IA$6,0),FALSE),0)*IF(JA$109&gt;=MAX($IC$109:IZ$109),MIN((JA$109-MAX($IC$109:IZ$109)),(JA$109-IZ$109)),0)</f>
        <v>0</v>
      </c>
      <c r="JB192" s="1">
        <f>+IF($E192=JB$22,VLOOKUP($C192,Input!$A$8:$IA$39,MATCH(JB$21,Input!$A$6:$IA$6,0),FALSE),0)*IF(JB$110&gt;=MAX($IC$110:JA$110),MIN((JB$110-MAX($IC$110:JA$110)),(JB$110-JA$110)),0)+IF($E192=JB$22,VLOOKUP($C192,Input!$A$8:$IA$39,MATCH(JB$21,Input!$A$6:$IA$6,0),FALSE),0)*IF(JB$109&gt;=MAX($IC$109:JA$109),MIN((JB$109-MAX($IC$109:JA$109)),(JB$109-JA$109)),0)</f>
        <v>0</v>
      </c>
      <c r="JC192" s="1">
        <f>+IF($E192=JC$22,VLOOKUP($C192,Input!$A$8:$IA$39,MATCH(JC$21,Input!$A$6:$IA$6,0),FALSE),0)*IF(JC$110&gt;=MAX($IC$110:JB$110),MIN((JC$110-MAX($IC$110:JB$110)),(JC$110-JB$110)),0)+IF($E192=JC$22,VLOOKUP($C192,Input!$A$8:$IA$39,MATCH(JC$21,Input!$A$6:$IA$6,0),FALSE),0)*IF(JC$109&gt;=MAX($IC$109:JB$109),MIN((JC$109-MAX($IC$109:JB$109)),(JC$109-JB$109)),0)</f>
        <v>0</v>
      </c>
      <c r="JD192" s="1">
        <f>+IF($E192=JD$22,VLOOKUP($C192,Input!$A$8:$IA$39,MATCH(JD$21,Input!$A$6:$IA$6,0),FALSE),0)*IF(JD$110&gt;=MAX($IC$110:JC$110),MIN((JD$110-MAX($IC$110:JC$110)),(JD$110-JC$110)),0)+IF($E192=JD$22,VLOOKUP($C192,Input!$A$8:$IA$39,MATCH(JD$21,Input!$A$6:$IA$6,0),FALSE),0)*IF(JD$109&gt;=MAX($IC$109:JC$109),MIN((JD$109-MAX($IC$109:JC$109)),(JD$109-JC$109)),0)</f>
        <v>0</v>
      </c>
      <c r="JE192" s="1">
        <f>+IF($E192=JE$22,VLOOKUP($C192,Input!$A$8:$IA$39,MATCH(JE$21,Input!$A$6:$IA$6,0),FALSE),0)*IF(JE$110&gt;=MAX($IC$110:JD$110),MIN((JE$110-MAX($IC$110:JD$110)),(JE$110-JD$110)),0)+IF($E192=JE$22,VLOOKUP($C192,Input!$A$8:$IA$39,MATCH(JE$21,Input!$A$6:$IA$6,0),FALSE),0)*IF(JE$109&gt;=MAX($IC$109:JD$109),MIN((JE$109-MAX($IC$109:JD$109)),(JE$109-JD$109)),0)</f>
        <v>0</v>
      </c>
      <c r="JF192" s="1">
        <f>+IF($E192=JF$22,VLOOKUP($C192,Input!$A$8:$IA$39,MATCH(JF$21,Input!$A$6:$IA$6,0),FALSE),0)*IF(JF$110&gt;=MAX($IC$110:JE$110),MIN((JF$110-MAX($IC$110:JE$110)),(JF$110-JE$110)),0)+IF($E192=JF$22,VLOOKUP($C192,Input!$A$8:$IA$39,MATCH(JF$21,Input!$A$6:$IA$6,0),FALSE),0)*IF(JF$109&gt;=MAX($IC$109:JE$109),MIN((JF$109-MAX($IC$109:JE$109)),(JF$109-JE$109)),0)</f>
        <v>0</v>
      </c>
      <c r="JG192" s="1">
        <f>+IF($E192=JG$22,VLOOKUP($C192,Input!$A$8:$IA$39,MATCH(JG$21,Input!$A$6:$IA$6,0),FALSE),0)*IF(JG$110&gt;=MAX($IC$110:JF$110),MIN((JG$110-MAX($IC$110:JF$110)),(JG$110-JF$110)),0)+IF($E192=JG$22,VLOOKUP($C192,Input!$A$8:$IA$39,MATCH(JG$21,Input!$A$6:$IA$6,0),FALSE),0)*IF(JG$109&gt;=MAX($IC$109:JF$109),MIN((JG$109-MAX($IC$109:JF$109)),(JG$109-JF$109)),0)</f>
        <v>0</v>
      </c>
      <c r="JH192" s="1">
        <f>+IF($E192=JH$22,VLOOKUP($C192,Input!$A$8:$IA$39,MATCH(JH$21,Input!$A$6:$IA$6,0),FALSE),0)*IF(JH$110&gt;=MAX($IC$110:JG$110),MIN((JH$110-MAX($IC$110:JG$110)),(JH$110-JG$110)),0)+IF($E192=JH$22,VLOOKUP($C192,Input!$A$8:$IA$39,MATCH(JH$21,Input!$A$6:$IA$6,0),FALSE),0)*IF(JH$109&gt;=MAX($IC$109:JG$109),MIN((JH$109-MAX($IC$109:JG$109)),(JH$109-JG$109)),0)</f>
        <v>0</v>
      </c>
      <c r="JI192" s="1">
        <f>+IF($E192=JI$22,VLOOKUP($C192,Input!$A$8:$IA$39,MATCH(JI$21,Input!$A$6:$IA$6,0),FALSE),0)*IF(JI$110&gt;=MAX($IC$110:JH$110),MIN((JI$110-MAX($IC$110:JH$110)),(JI$110-JH$110)),0)+IF($E192=JI$22,VLOOKUP($C192,Input!$A$8:$IA$39,MATCH(JI$21,Input!$A$6:$IA$6,0),FALSE),0)*IF(JI$109&gt;=MAX($IC$109:JH$109),MIN((JI$109-MAX($IC$109:JH$109)),(JI$109-JH$109)),0)</f>
        <v>0</v>
      </c>
      <c r="JJ192" s="1">
        <f>+IF($E192=JJ$22,VLOOKUP($C192,Input!$A$8:$IA$39,MATCH(JJ$21,Input!$A$6:$IA$6,0),FALSE),0)*IF(JJ$110&gt;=MAX($IC$110:JI$110),MIN((JJ$110-MAX($IC$110:JI$110)),(JJ$110-JI$110)),0)+IF($E192=JJ$22,VLOOKUP($C192,Input!$A$8:$IA$39,MATCH(JJ$21,Input!$A$6:$IA$6,0),FALSE),0)*IF(JJ$109&gt;=MAX($IC$109:JI$109),MIN((JJ$109-MAX($IC$109:JI$109)),(JJ$109-JI$109)),0)</f>
        <v>0</v>
      </c>
      <c r="JK192" s="1">
        <f>+IF($E192=JK$22,VLOOKUP($C192,Input!$A$8:$IA$39,MATCH(JK$21,Input!$A$6:$IA$6,0),FALSE),0)*IF(JK$110&gt;=MAX($IC$110:JJ$110),MIN((JK$110-MAX($IC$110:JJ$110)),(JK$110-JJ$110)),0)+IF($E192=JK$22,VLOOKUP($C192,Input!$A$8:$IA$39,MATCH(JK$21,Input!$A$6:$IA$6,0),FALSE),0)*IF(JK$109&gt;=MAX($IC$109:JJ$109),MIN((JK$109-MAX($IC$109:JJ$109)),(JK$109-JJ$109)),0)</f>
        <v>0</v>
      </c>
      <c r="JL192" s="1">
        <f>+IF($E192=JL$22,VLOOKUP($C192,Input!$A$8:$IA$39,MATCH(JL$21,Input!$A$6:$IA$6,0),FALSE),0)*IF(JL$110&gt;=MAX($IC$110:JK$110),MIN((JL$110-MAX($IC$110:JK$110)),(JL$110-JK$110)),0)+IF($E192=JL$22,VLOOKUP($C192,Input!$A$8:$IA$39,MATCH(JL$21,Input!$A$6:$IA$6,0),FALSE),0)*IF(JL$109&gt;=MAX($IC$109:JK$109),MIN((JL$109-MAX($IC$109:JK$109)),(JL$109-JK$109)),0)</f>
        <v>0</v>
      </c>
      <c r="JN192" t="str">
        <f>+VLOOKUP($C192,Input!$A$8:$GZ$39,MATCH(JN$21,Input!$A$6:$GZ$6,0),FALSE)</f>
        <v>CNG Station Maint in fuel price</v>
      </c>
      <c r="JO192" s="1">
        <f>IF($E192+$I192+$D$7&lt;=JO$22,0,IF(JO$22-$D$7&gt;=$E192,VLOOKUP($C192,Input!$A$8:$GZ$39,MATCH(JO$21,Input!$A$6:$GZ$6,0),FALSE),0)*$F192/$G192)*$D192</f>
        <v>0</v>
      </c>
      <c r="JP192" s="1">
        <f>IF($E192+$I192+$D$7&lt;=JP$22,0,IF(JP$22-$D$7&gt;=$E192,VLOOKUP($C192,Input!$A$8:$GZ$39,MATCH(JP$21,Input!$A$6:$GZ$6,0),FALSE),0)*$F192/$G192)*$D192</f>
        <v>0</v>
      </c>
      <c r="JQ192" s="1">
        <f>IF($E192+$I192+$D$7&lt;=JQ$22,0,IF(JQ$22-$D$7&gt;=$E192,VLOOKUP($C192,Input!$A$8:$GZ$39,MATCH(JQ$21,Input!$A$6:$GZ$6,0),FALSE),0)*$F192/$G192)*$D192</f>
        <v>0</v>
      </c>
      <c r="JR192" s="1">
        <f>IF($E192+$I192+$D$7&lt;=JR$22,0,IF(JR$22-$D$7&gt;=$E192,VLOOKUP($C192,Input!$A$8:$GZ$39,MATCH(JR$21,Input!$A$6:$GZ$6,0),FALSE),0)*$F192/$G192)*$D192</f>
        <v>0</v>
      </c>
      <c r="JS192" s="1">
        <f>IF($E192+$I192+$D$7&lt;=JS$22,0,IF(JS$22-$D$7&gt;=$E192,VLOOKUP($C192,Input!$A$8:$GZ$39,MATCH(JS$21,Input!$A$6:$GZ$6,0),FALSE),0)*$F192/$G192)*$D192</f>
        <v>0</v>
      </c>
      <c r="JT192" s="1">
        <f>IF($E192+$I192+$D$7&lt;=JT$22,0,IF(JT$22-$D$7&gt;=$E192,VLOOKUP($C192,Input!$A$8:$GZ$39,MATCH(JT$21,Input!$A$6:$GZ$6,0),FALSE),0)*$F192/$G192)*$D192</f>
        <v>0</v>
      </c>
      <c r="JU192" s="1">
        <f>IF($E192+$I192+$D$7&lt;=JU$22,0,IF(JU$22-$D$7&gt;=$E192,VLOOKUP($C192,Input!$A$8:$GZ$39,MATCH(JU$21,Input!$A$6:$GZ$6,0),FALSE),0)*$F192/$G192)*$D192</f>
        <v>0</v>
      </c>
      <c r="JV192" s="1">
        <f>IF($E192+$I192+$D$7&lt;=JV$22,0,IF(JV$22-$D$7&gt;=$E192,VLOOKUP($C192,Input!$A$8:$GZ$39,MATCH(JV$21,Input!$A$6:$GZ$6,0),FALSE),0)*$F192/$G192)*$D192</f>
        <v>0</v>
      </c>
      <c r="JW192" s="1">
        <f>IF($E192+$I192+$D$7&lt;=JW$22,0,IF(JW$22-$D$7&gt;=$E192,VLOOKUP($C192,Input!$A$8:$GZ$39,MATCH(JW$21,Input!$A$6:$GZ$6,0),FALSE),0)*$F192/$G192)*$D192</f>
        <v>0</v>
      </c>
      <c r="JX192" s="1">
        <f>IF($E192+$I192+$D$7&lt;=JX$22,0,IF(JX$22-$D$7&gt;=$E192,VLOOKUP($C192,Input!$A$8:$GZ$39,MATCH(JX$21,Input!$A$6:$GZ$6,0),FALSE),0)*$F192/$G192)*$D192</f>
        <v>0</v>
      </c>
      <c r="JY192" s="1">
        <f>IF($E192+$I192+$D$7&lt;=JY$22,0,IF(JY$22-$D$7&gt;=$E192,VLOOKUP($C192,Input!$A$8:$GZ$39,MATCH(JY$21,Input!$A$6:$GZ$6,0),FALSE),0)*$F192/$G192)*$D192</f>
        <v>0</v>
      </c>
      <c r="JZ192" s="1">
        <f>IF($E192+$I192+$D$7&lt;=JZ$22,0,IF(JZ$22-$D$7&gt;=$E192,VLOOKUP($C192,Input!$A$8:$GZ$39,MATCH(JZ$21,Input!$A$6:$GZ$6,0),FALSE),0)*$F192/$G192)*$D192</f>
        <v>0</v>
      </c>
      <c r="KA192" s="1">
        <f>IF($E192+$I192+$D$7&lt;=KA$22,0,IF(KA$22-$D$7&gt;=$E192,VLOOKUP($C192,Input!$A$8:$GZ$39,MATCH(KA$21,Input!$A$6:$GZ$6,0),FALSE),0)*$F192/$G192)*$D192</f>
        <v>0</v>
      </c>
      <c r="KB192" s="1">
        <f>IF($E192+$I192+$D$7&lt;=KB$22,0,IF(KB$22-$D$7&gt;=$E192,VLOOKUP($C192,Input!$A$8:$GZ$39,MATCH(KB$21,Input!$A$6:$GZ$6,0),FALSE),0)*$F192/$G192)*$D192</f>
        <v>0</v>
      </c>
      <c r="KC192" s="1">
        <f>IF($E192+$I192+$D$7&lt;=KC$22,0,IF(KC$22-$D$7&gt;=$E192,VLOOKUP($C192,Input!$A$8:$GZ$39,MATCH(KC$21,Input!$A$6:$GZ$6,0),FALSE),0)*$F192/$G192)*$D192</f>
        <v>0</v>
      </c>
      <c r="KD192" s="1">
        <f>IF($E192+$I192+$D$7&lt;=KD$22,0,IF(KD$22-$D$7&gt;=$E192,VLOOKUP($C192,Input!$A$8:$GZ$39,MATCH(KD$21,Input!$A$6:$GZ$6,0),FALSE),0)*$F192/$G192)*$D192</f>
        <v>0</v>
      </c>
      <c r="KE192" s="1">
        <f>IF($E192+$I192+$D$7&lt;=KE$22,0,IF(KE$22-$D$7&gt;=$E192,VLOOKUP($C192,Input!$A$8:$GZ$39,MATCH(KE$21,Input!$A$6:$GZ$6,0),FALSE),0)*$F192/$G192)*$D192</f>
        <v>0</v>
      </c>
      <c r="KF192" s="1">
        <f>IF($E192+$I192+$D$7&lt;=KF$22,0,IF(KF$22-$D$7&gt;=$E192,VLOOKUP($C192,Input!$A$8:$GZ$39,MATCH(KF$21,Input!$A$6:$GZ$6,0),FALSE),0)*$F192/$G192)*$D192</f>
        <v>0</v>
      </c>
      <c r="KG192" s="1">
        <f>IF($E192+$I192+$D$7&lt;=KG$22,0,IF(KG$22-$D$7&gt;=$E192,VLOOKUP($C192,Input!$A$8:$GZ$39,MATCH(KG$21,Input!$A$6:$GZ$6,0),FALSE),0)*$F192/$G192)*$D192</f>
        <v>0</v>
      </c>
      <c r="KH192" s="1">
        <f>IF($E192+$I192+$D$7&lt;=KH$22,0,IF(KH$22-$D$7&gt;=$E192,VLOOKUP($C192,Input!$A$8:$GZ$39,MATCH(KH$21,Input!$A$6:$GZ$6,0),FALSE),0)*$F192/$G192)*$D192</f>
        <v>0</v>
      </c>
      <c r="KI192" s="1">
        <f>IF($E192+$I192+$D$7&lt;=KI$22,0,IF(KI$22-$D$7&gt;=$E192,VLOOKUP($C192,Input!$A$8:$GZ$39,MATCH(KI$21,Input!$A$6:$GZ$6,0),FALSE),0)*$F192/$G192)*$D192</f>
        <v>0</v>
      </c>
      <c r="KJ192" s="1">
        <f>IF($E192+$I192+$D$7&lt;=KJ$22,0,IF(KJ$22-$D$7&gt;=$E192,VLOOKUP($C192,Input!$A$8:$GZ$39,MATCH(KJ$21,Input!$A$6:$GZ$6,0),FALSE),0)*$F192/$G192)*$D192</f>
        <v>0</v>
      </c>
      <c r="KK192" s="1">
        <f>IF($E192+$I192+$D$7&lt;=KK$22,0,IF(KK$22-$D$7&gt;=$E192,VLOOKUP($C192,Input!$A$8:$GZ$39,MATCH(KK$21,Input!$A$6:$GZ$6,0),FALSE),0)*$F192/$G192)*$D192</f>
        <v>0</v>
      </c>
      <c r="KL192" s="1">
        <f>IF($E192+$I192+$D$7&lt;=KL$22,0,IF(KL$22-$D$7&gt;=$E192,VLOOKUP($C192,Input!$A$8:$GZ$39,MATCH(KL$21,Input!$A$6:$GZ$6,0),FALSE),0)*$F192/$G192)*$D192</f>
        <v>0</v>
      </c>
      <c r="KM192" s="1">
        <f>IF($E192+$I192+$D$7&lt;=KM$22,0,IF(KM$22-$D$7&gt;=$E192,VLOOKUP($C192,Input!$A$8:$GZ$39,MATCH(KM$21,Input!$A$6:$GZ$6,0),FALSE),0)*$F192/$G192)*$D192</f>
        <v>0</v>
      </c>
      <c r="KN192" s="1">
        <f>IF($E192+$I192+$D$7&lt;=KN$22,0,IF(KN$22-$D$7&gt;=$E192,VLOOKUP($C192,Input!$A$8:$GZ$39,MATCH(KN$21,Input!$A$6:$GZ$6,0),FALSE),0)*$F192/$G192)*$D192</f>
        <v>0</v>
      </c>
      <c r="KO192" s="1">
        <f>IF($E192+$I192+$D$7&lt;=KO$22,0,IF(KO$22-$D$7&gt;=$E192,VLOOKUP($C192,Input!$A$8:$GZ$39,MATCH(KO$21,Input!$A$6:$GZ$6,0),FALSE),0)*$F192/$G192)*$D192</f>
        <v>0</v>
      </c>
      <c r="KP192" s="1">
        <f>IF($E192+$I192+$D$7&lt;=KP$22,0,IF(KP$22-$D$7&gt;=$E192,VLOOKUP($C192,Input!$A$8:$GZ$39,MATCH(KP$21,Input!$A$6:$GZ$6,0),FALSE),0)*$F192/$G192)*$D192</f>
        <v>0</v>
      </c>
      <c r="KQ192" s="1">
        <f>IF($E192+$I192+$D$7&lt;=KQ$22,0,IF(KQ$22-$D$7&gt;=$E192,VLOOKUP($C192,Input!$A$8:$GZ$39,MATCH(KQ$21,Input!$A$6:$GZ$6,0),FALSE),0)*$F192/$G192)*$D192</f>
        <v>0</v>
      </c>
      <c r="KR192" s="1">
        <f>IF($E192+$I192+$D$7&lt;=KR$22,0,IF(KR$22-$D$7&gt;=$E192,VLOOKUP($C192,Input!$A$8:$GZ$39,MATCH(KR$21,Input!$A$6:$GZ$6,0),FALSE),0)*$F192/$G192)*$D192</f>
        <v>0</v>
      </c>
      <c r="KS192" s="1">
        <f>IF($E192+$I192+$D$7&lt;=KS$22,0,IF(KS$22-$D$7&gt;=$E192,VLOOKUP($C192,Input!$A$8:$GZ$39,MATCH(KS$21,Input!$A$6:$GZ$6,0),FALSE),0)*$F192/$G192)*$D192</f>
        <v>0</v>
      </c>
      <c r="KT192" s="1">
        <f>IF($E192+$I192+$D$7&lt;=KT$22,0,IF(KT$22-$D$7&gt;=$E192,VLOOKUP($C192,Input!$A$8:$GZ$39,MATCH(KT$21,Input!$A$6:$GZ$6,0),FALSE),0)*$F192/$G192)*$D192</f>
        <v>0</v>
      </c>
      <c r="KU192" s="1">
        <f>IF($E192+$I192+$D$7&lt;=KU$22,0,IF(KU$22-$D$7&gt;=$E192,VLOOKUP($C192,Input!$A$8:$GZ$39,MATCH(KU$21,Input!$A$6:$GZ$6,0),FALSE),0)*$F192/$G192)*$D192</f>
        <v>0</v>
      </c>
      <c r="KV192" s="1">
        <f>IF($E192+$I192+$D$7&lt;=KV$22,0,IF(KV$22-$D$7&gt;=$E192,VLOOKUP($C192,Input!$A$8:$GZ$39,MATCH(KV$21,Input!$A$6:$GZ$6,0),FALSE),0)*$F192/$G192)*$D192</f>
        <v>0</v>
      </c>
      <c r="KW192" s="1">
        <f>IF($E192+$I192+$D$7&lt;=KW$22,0,IF(KW$22-$D$7&gt;=$E192,VLOOKUP($C192,Input!$A$8:$GZ$39,MATCH(KW$21,Input!$A$6:$GZ$6,0),FALSE),0)*$F192/$G192)*$D192</f>
        <v>0</v>
      </c>
      <c r="KY192" t="str">
        <f>VLOOKUP($C192,Input!$A$8:$HV$39,MATCH(KY$21,Input!$A$6:$HV$6,0),FALSE)</f>
        <v xml:space="preserve">CNG (compressed and at pump, including station maintenance) </v>
      </c>
      <c r="KZ192" s="1">
        <f>IF($E192+$I192+$D$7&lt;=KZ$22,0,IF(KZ$22-$D$7&gt;=$E192,VLOOKUP($C192,Input!$A$8:$HV$39,MATCH(KZ$21,Input!$A$6:$HV$6,0),FALSE)/$G192*$F192,0))*$D192</f>
        <v>0</v>
      </c>
      <c r="LA192" s="1">
        <f>IF($E192+$I192+$D$7&lt;=LA$22,0,IF(LA$22-$D$7&gt;=$E192,VLOOKUP($C192,Input!$A$8:$HV$39,MATCH(LA$21,Input!$A$6:$HV$6,0),FALSE)/$G192*$F192,0))*$D192</f>
        <v>0</v>
      </c>
      <c r="LB192" s="1">
        <f>IF($E192+$I192+$D$7&lt;=LB$22,0,IF(LB$22-$D$7&gt;=$E192,VLOOKUP($C192,Input!$A$8:$HV$39,MATCH(LB$21,Input!$A$6:$HV$6,0),FALSE)/$G192*$F192,0))*$D192</f>
        <v>0</v>
      </c>
      <c r="LC192" s="1">
        <f>IF($E192+$I192+$D$7&lt;=LC$22,0,IF(LC$22-$D$7&gt;=$E192,VLOOKUP($C192,Input!$A$8:$HV$39,MATCH(LC$21,Input!$A$6:$HV$6,0),FALSE)/$G192*$F192,0))*$D192</f>
        <v>0</v>
      </c>
      <c r="LD192" s="1">
        <f>IF($E192+$I192+$D$7&lt;=LD$22,0,IF(LD$22-$D$7&gt;=$E192,VLOOKUP($C192,Input!$A$8:$HV$39,MATCH(LD$21,Input!$A$6:$HV$6,0),FALSE)/$G192*$F192,0))*$D192</f>
        <v>0</v>
      </c>
      <c r="LE192" s="1">
        <f>IF($E192+$I192+$D$7&lt;=LE$22,0,IF(LE$22-$D$7&gt;=$E192,VLOOKUP($C192,Input!$A$8:$HV$39,MATCH(LE$21,Input!$A$6:$HV$6,0),FALSE)/$G192*$F192,0))*$D192</f>
        <v>0</v>
      </c>
      <c r="LF192" s="1">
        <f>IF($E192+$I192+$D$7&lt;=LF$22,0,IF(LF$22-$D$7&gt;=$E192,VLOOKUP($C192,Input!$A$8:$HV$39,MATCH(LF$21,Input!$A$6:$HV$6,0),FALSE)/$G192*$F192,0))*$D192</f>
        <v>0</v>
      </c>
      <c r="LG192" s="1">
        <f>IF($E192+$I192+$D$7&lt;=LG$22,0,IF(LG$22-$D$7&gt;=$E192,VLOOKUP($C192,Input!$A$8:$HV$39,MATCH(LG$21,Input!$A$6:$HV$6,0),FALSE)/$G192*$F192,0))*$D192</f>
        <v>0</v>
      </c>
      <c r="LH192" s="1">
        <f>IF($E192+$I192+$D$7&lt;=LH$22,0,IF(LH$22-$D$7&gt;=$E192,VLOOKUP($C192,Input!$A$8:$HV$39,MATCH(LH$21,Input!$A$6:$HV$6,0),FALSE)/$G192*$F192,0))*$D192</f>
        <v>0</v>
      </c>
      <c r="LI192" s="1">
        <f>IF($E192+$I192+$D$7&lt;=LI$22,0,IF(LI$22-$D$7&gt;=$E192,VLOOKUP($C192,Input!$A$8:$HV$39,MATCH(LI$21,Input!$A$6:$HV$6,0),FALSE)/$G192*$F192,0))*$D192</f>
        <v>0</v>
      </c>
      <c r="LJ192" s="1">
        <f>IF($E192+$I192+$D$7&lt;=LJ$22,0,IF(LJ$22-$D$7&gt;=$E192,VLOOKUP($C192,Input!$A$8:$HV$39,MATCH(LJ$21,Input!$A$6:$HV$6,0),FALSE)/$G192*$F192,0))*$D192</f>
        <v>0</v>
      </c>
      <c r="LK192" s="1">
        <f>IF($E192+$I192+$D$7&lt;=LK$22,0,IF(LK$22-$D$7&gt;=$E192,VLOOKUP($C192,Input!$A$8:$HV$39,MATCH(LK$21,Input!$A$6:$HV$6,0),FALSE)/$G192*$F192,0))*$D192</f>
        <v>0</v>
      </c>
      <c r="LL192" s="1">
        <f>IF($E192+$I192+$D$7&lt;=LL$22,0,IF(LL$22-$D$7&gt;=$E192,VLOOKUP($C192,Input!$A$8:$HV$39,MATCH(LL$21,Input!$A$6:$HV$6,0),FALSE)/$G192*$F192,0))*$D192</f>
        <v>0</v>
      </c>
      <c r="LM192" s="1">
        <f>IF($E192+$I192+$D$7&lt;=LM$22,0,IF(LM$22-$D$7&gt;=$E192,VLOOKUP($C192,Input!$A$8:$HV$39,MATCH(LM$21,Input!$A$6:$HV$6,0),FALSE)/$G192*$F192,0))*$D192</f>
        <v>0</v>
      </c>
      <c r="LN192" s="1">
        <f>IF($E192+$I192+$D$7&lt;=LN$22,0,IF(LN$22-$D$7&gt;=$E192,VLOOKUP($C192,Input!$A$8:$HV$39,MATCH(LN$21,Input!$A$6:$HV$6,0),FALSE)/$G192*$F192,0))*$D192</f>
        <v>0</v>
      </c>
      <c r="LO192" s="1">
        <f>IF($E192+$I192+$D$7&lt;=LO$22,0,IF(LO$22-$D$7&gt;=$E192,VLOOKUP($C192,Input!$A$8:$HV$39,MATCH(LO$21,Input!$A$6:$HV$6,0),FALSE)/$G192*$F192,0))*$D192</f>
        <v>0</v>
      </c>
      <c r="LP192" s="1">
        <f>IF($E192+$I192+$D$7&lt;=LP$22,0,IF(LP$22-$D$7&gt;=$E192,VLOOKUP($C192,Input!$A$8:$HV$39,MATCH(LP$21,Input!$A$6:$HV$6,0),FALSE)/$G192*$F192,0))*$D192</f>
        <v>0</v>
      </c>
      <c r="LQ192" s="1">
        <f>IF($E192+$I192+$D$7&lt;=LQ$22,0,IF(LQ$22-$D$7&gt;=$E192,VLOOKUP($C192,Input!$A$8:$HV$39,MATCH(LQ$21,Input!$A$6:$HV$6,0),FALSE)/$G192*$F192,0))*$D192</f>
        <v>0</v>
      </c>
      <c r="LR192" s="1">
        <f>IF($E192+$I192+$D$7&lt;=LR$22,0,IF(LR$22-$D$7&gt;=$E192,VLOOKUP($C192,Input!$A$8:$HV$39,MATCH(LR$21,Input!$A$6:$HV$6,0),FALSE)/$G192*$F192,0))*$D192</f>
        <v>0</v>
      </c>
      <c r="LS192" s="1">
        <f>IF($E192+$I192+$D$7&lt;=LS$22,0,IF(LS$22-$D$7&gt;=$E192,VLOOKUP($C192,Input!$A$8:$HV$39,MATCH(LS$21,Input!$A$6:$HV$6,0),FALSE)/$G192*$F192,0))*$D192</f>
        <v>0</v>
      </c>
      <c r="LT192" s="1">
        <f>IF($E192+$I192+$D$7&lt;=LT$22,0,IF(LT$22-$D$7&gt;=$E192,VLOOKUP($C192,Input!$A$8:$HV$39,MATCH(LT$21,Input!$A$6:$HV$6,0),FALSE)/$G192*$F192,0))*$D192</f>
        <v>0</v>
      </c>
      <c r="LU192" s="1">
        <f>IF($E192+$I192+$D$7&lt;=LU$22,0,IF(LU$22-$D$7&gt;=$E192,VLOOKUP($C192,Input!$A$8:$HV$39,MATCH(LU$21,Input!$A$6:$HV$6,0),FALSE)/$G192*$F192,0))*$D192</f>
        <v>0</v>
      </c>
      <c r="LV192" s="1">
        <f>IF($E192+$I192+$D$7&lt;=LV$22,0,IF(LV$22-$D$7&gt;=$E192,VLOOKUP($C192,Input!$A$8:$HV$39,MATCH(LV$21,Input!$A$6:$HV$6,0),FALSE)/$G192*$F192,0))*$D192</f>
        <v>0</v>
      </c>
      <c r="LW192" s="1">
        <f>IF($E192+$I192+$D$7&lt;=LW$22,0,IF(LW$22-$D$7&gt;=$E192,VLOOKUP($C192,Input!$A$8:$HV$39,MATCH(LW$21,Input!$A$6:$HV$6,0),FALSE)/$G192*$F192,0))*$D192</f>
        <v>0</v>
      </c>
      <c r="LX192" s="1">
        <f>IF($E192+$I192+$D$7&lt;=LX$22,0,IF(LX$22-$D$7&gt;=$E192,VLOOKUP($C192,Input!$A$8:$HV$39,MATCH(LX$21,Input!$A$6:$HV$6,0),FALSE)/$G192*$F192,0))*$D192</f>
        <v>0</v>
      </c>
      <c r="LY192" s="1">
        <f>IF($E192+$I192+$D$7&lt;=LY$22,0,IF(LY$22-$D$7&gt;=$E192,VLOOKUP($C192,Input!$A$8:$HV$39,MATCH(LY$21,Input!$A$6:$HV$6,0),FALSE)/$G192*$F192,0))*$D192</f>
        <v>0</v>
      </c>
      <c r="LZ192" s="1">
        <f>IF($E192+$I192+$D$7&lt;=LZ$22,0,IF(LZ$22-$D$7&gt;=$E192,VLOOKUP($C192,Input!$A$8:$HV$39,MATCH(LZ$21,Input!$A$6:$HV$6,0),FALSE)/$G192*$F192,0))*$D192</f>
        <v>0</v>
      </c>
      <c r="MA192" s="1">
        <f>IF($E192+$I192+$D$7&lt;=MA$22,0,IF(MA$22-$D$7&gt;=$E192,VLOOKUP($C192,Input!$A$8:$HV$39,MATCH(MA$21,Input!$A$6:$HV$6,0),FALSE)/$G192*$F192,0))*$D192</f>
        <v>0</v>
      </c>
      <c r="MB192" s="1">
        <f>IF($E192+$I192+$D$7&lt;=MB$22,0,IF(MB$22-$D$7&gt;=$E192,VLOOKUP($C192,Input!$A$8:$HV$39,MATCH(MB$21,Input!$A$6:$HV$6,0),FALSE)/$G192*$F192,0))*$D192</f>
        <v>0</v>
      </c>
      <c r="MC192" s="1">
        <f>IF($E192+$I192+$D$7&lt;=MC$22,0,IF(MC$22-$D$7&gt;=$E192,VLOOKUP($C192,Input!$A$8:$HV$39,MATCH(MC$21,Input!$A$6:$HV$6,0),FALSE)/$G192*$F192,0))*$D192</f>
        <v>0</v>
      </c>
      <c r="MD192" s="1">
        <f>IF($E192+$I192+$D$7&lt;=MD$22,0,IF(MD$22-$D$7&gt;=$E192,VLOOKUP($C192,Input!$A$8:$HV$39,MATCH(MD$21,Input!$A$6:$HV$6,0),FALSE)/$G192*$F192,0))*$D192</f>
        <v>0</v>
      </c>
      <c r="ME192" s="1">
        <f>IF($E192+$I192+$D$7&lt;=ME$22,0,IF(ME$22-$D$7&gt;=$E192,VLOOKUP($C192,Input!$A$8:$HV$39,MATCH(ME$21,Input!$A$6:$HV$6,0),FALSE)/$G192*$F192,0))*$D192</f>
        <v>0</v>
      </c>
      <c r="MF192" s="1">
        <f>IF($E192+$I192+$D$7&lt;=MF$22,0,IF(MF$22-$D$7&gt;=$E192,VLOOKUP($C192,Input!$A$8:$HV$39,MATCH(MF$21,Input!$A$6:$HV$6,0),FALSE)/$G192*$F192,0))*$D192</f>
        <v>0</v>
      </c>
      <c r="MG192" s="1">
        <f>IF($E192+$I192+$D$7&lt;=MG$22,0,IF(MG$22-$D$7&gt;=$E192,VLOOKUP($C192,Input!$A$8:$HV$39,MATCH(MG$21,Input!$A$6:$HV$6,0),FALSE)/$G192*$F192,0))*$D192</f>
        <v>0</v>
      </c>
      <c r="MH192" s="1">
        <f>IF($E192+$I192+$D$7&lt;=MH$22,0,IF(MH$22-$D$7&gt;=$E192,VLOOKUP($C192,Input!$A$8:$HV$39,MATCH(MH$21,Input!$A$6:$HV$6,0),FALSE)/$G192*$F192,0))*$D192</f>
        <v>0</v>
      </c>
      <c r="MI192" s="1">
        <f>IF($E192+$I192+$D$7&lt;=MI$22,0,IF(MI$22-$D$7&gt;=$E192,VLOOKUP($C192,Input!$A$8:$HV$39,MATCH(MI$21,Input!$A$6:$HV$6,0),FALSE)/$G192*$F192,0))*$D192</f>
        <v>0</v>
      </c>
      <c r="MJ192" s="1">
        <f>IF($E192+$I192+$D$7&lt;=MJ$22,0,IF(MJ$22-$D$7&gt;=$E192,VLOOKUP($C192,Input!$A$8:$HV$39,MATCH(MJ$21,Input!$A$6:$HV$6,0),FALSE)/$G192*$F192,0))*$D192</f>
        <v>0</v>
      </c>
      <c r="MK192" s="1">
        <f>IF($E192+$I192+$D$7&lt;=MK$22,0,IF(MK$22-$D$7&gt;=$E192,VLOOKUP($C192,Input!$A$8:$HV$39,MATCH(MK$21,Input!$A$6:$HV$6,0),FALSE)/$G192*$F192,0))*$D192</f>
        <v>0</v>
      </c>
      <c r="ML192" s="1">
        <f>IF($E192+$I192+$D$7&lt;=ML$22,0,IF(ML$22-$D$7&gt;=$E192,VLOOKUP($C192,Input!$A$8:$HV$39,MATCH(ML$21,Input!$A$6:$HV$6,0),FALSE)/$G192*$F192,0))*$D192</f>
        <v>0</v>
      </c>
      <c r="MM192" s="1">
        <f>IF($E192+$I192+$D$7&lt;=MM$22,0,IF(MM$22-$D$7&gt;=$E192,VLOOKUP($C192,Input!$A$8:$HV$39,MATCH(MM$21,Input!$A$6:$HV$6,0),FALSE)/$G192*$F192,0))*$D192</f>
        <v>0</v>
      </c>
      <c r="MN192" s="1">
        <f>IF($E192+$I192+$D$7&lt;=MN$22,0,IF(MN$22-$D$7&gt;=$E192,VLOOKUP($C192,Input!$A$8:$HV$39,MATCH(MN$21,Input!$A$6:$HV$6,0),FALSE)/$G192*$F192,0))*$D192</f>
        <v>0</v>
      </c>
      <c r="MO192" s="1">
        <f>IF($E192+$I192+$D$7&lt;=MO$22,0,IF(MO$22-$D$7&gt;=$E192,VLOOKUP($C192,Input!$A$8:$HV$39,MATCH(MO$21,Input!$A$6:$HV$6,0),FALSE)/$G192*$F192,0))*$D192</f>
        <v>0</v>
      </c>
      <c r="MP192" s="1">
        <f>IF($E192+$I192+$D$7&lt;=MP$22,0,IF(MP$22-$D$7&gt;=$E192,VLOOKUP($C192,Input!$A$8:$HV$39,MATCH(MP$21,Input!$A$6:$HV$6,0),FALSE)/$G192*$F192,0))*$D192</f>
        <v>0</v>
      </c>
      <c r="MQ192" s="1">
        <f>IF($E192+$I192+$D$7&lt;=MQ$22,0,IF(MQ$22-$D$7&gt;=$E192,VLOOKUP($C192,Input!$A$8:$HV$39,MATCH(MQ$21,Input!$A$6:$HV$6,0),FALSE)/$G192*$F192,0))*$D192</f>
        <v>0</v>
      </c>
      <c r="MR192" s="1">
        <f>IF($E192+$I192+$D$7&lt;=MR$22,0,IF(MR$22-$D$7&gt;=$E192,VLOOKUP($C192,Input!$A$8:$HV$39,MATCH(MR$21,Input!$A$6:$HV$6,0),FALSE)/$G192*$F192,0))*$D192</f>
        <v>0</v>
      </c>
      <c r="MS192" s="1">
        <f>IF($E192+$I192+$D$7&lt;=MS$22,0,IF(MS$22-$D$7&gt;=$E192,VLOOKUP($C192,Input!$A$8:$HV$39,MATCH(MS$21,Input!$A$6:$HV$6,0),FALSE)/$G192*$F192,0))*$D192</f>
        <v>0</v>
      </c>
      <c r="MT192" s="1">
        <f>IF($E192+$I192+$D$7&lt;=MT$22,0,IF(MT$22-$D$7&gt;=$E192,VLOOKUP($C192,Input!$A$8:$HV$39,MATCH(MT$21,Input!$A$6:$HV$6,0),FALSE)/$G192*$F192,0))*$D192</f>
        <v>0</v>
      </c>
      <c r="MU192" s="1">
        <f>IF($E192+$I192+$D$7&lt;=MU$22,0,IF(MU$22-$D$7&gt;=$E192,VLOOKUP($C192,Input!$A$8:$HV$39,MATCH(MU$21,Input!$A$6:$HV$6,0),FALSE)/$G192*$F192,0))*$D192</f>
        <v>0</v>
      </c>
      <c r="MV192" s="1">
        <f>IF($E192+$I192+$D$7&lt;=MV$22,0,IF(MV$22-$D$7&gt;=$E192,VLOOKUP($C192,Input!$A$8:$HV$39,MATCH(MV$21,Input!$A$6:$HV$6,0),FALSE)/$G192*$F192,0))*$D192</f>
        <v>0</v>
      </c>
      <c r="MW192" s="1">
        <f>IF($E192+$I192+$D$7&lt;=MW$22,0,IF(MW$22-$D$7&gt;=$E192,VLOOKUP($C192,Input!$A$8:$HV$39,MATCH(MW$21,Input!$A$6:$HV$6,0),FALSE)/$G192*$F192,0))*$D192</f>
        <v>0</v>
      </c>
      <c r="MX192" s="1">
        <f>IF($E192+$I192+$D$7&lt;=MX$22,0,IF(MX$22-$D$7&gt;=$E192,VLOOKUP($C192,Input!$A$8:$HV$39,MATCH(MX$21,Input!$A$6:$HV$6,0),FALSE)/$G192*$F192,0))*$D192</f>
        <v>0</v>
      </c>
      <c r="MZ192" t="str">
        <f>VLOOKUP($C192,Input!$A$8:$HV$39,MATCH(MZ$21,Input!$A$6:$HV$6,0),FALSE)</f>
        <v>Fossil CNG LCFS Credit ($/DGE)</v>
      </c>
      <c r="NA192" s="1">
        <f>IF($E192+$I192+$D$7&lt;=NA$22,0,IF(NA$22-$D$7&gt;=$E192,-VLOOKUP($C192,Input!$A$8:$HV$39,MATCH(NA$21,Input!$A$6:$HV$6,0),FALSE)/$G192*$F192,0))*$D192*$G$4/100</f>
        <v>0</v>
      </c>
      <c r="NB192" s="1">
        <f>IF($E192+$I192+$D$7&lt;=NB$22,0,IF(NB$22-$D$7&gt;=$E192,-VLOOKUP($C192,Input!$A$8:$HV$39,MATCH(NB$21,Input!$A$6:$HV$6,0),FALSE)/$G192*$F192,0))*$D192*$G$4/100</f>
        <v>0</v>
      </c>
      <c r="NC192" s="1">
        <f>IF($E192+$I192+$D$7&lt;=NC$22,0,IF(NC$22-$D$7&gt;=$E192,-VLOOKUP($C192,Input!$A$8:$HV$39,MATCH(NC$21,Input!$A$6:$HV$6,0),FALSE)/$G192*$F192,0))*$D192*$G$4/100</f>
        <v>0</v>
      </c>
      <c r="ND192" s="1">
        <f>IF($E192+$I192+$D$7&lt;=ND$22,0,IF(ND$22-$D$7&gt;=$E192,-VLOOKUP($C192,Input!$A$8:$HV$39,MATCH(ND$21,Input!$A$6:$HV$6,0),FALSE)/$G192*$F192,0))*$D192*$G$4/100</f>
        <v>0</v>
      </c>
      <c r="NE192" s="1">
        <f>IF($E192+$I192+$D$7&lt;=NE$22,0,IF(NE$22-$D$7&gt;=$E192,-VLOOKUP($C192,Input!$A$8:$HV$39,MATCH(NE$21,Input!$A$6:$HV$6,0),FALSE)/$G192*$F192,0))*$D192*$G$4/100</f>
        <v>0</v>
      </c>
      <c r="NF192" s="1">
        <f>IF($E192+$I192+$D$7&lt;=NF$22,0,IF(NF$22-$D$7&gt;=$E192,-VLOOKUP($C192,Input!$A$8:$HV$39,MATCH(NF$21,Input!$A$6:$HV$6,0),FALSE)/$G192*$F192,0))*$D192*$G$4/100</f>
        <v>0</v>
      </c>
      <c r="NG192" s="1">
        <f>IF($E192+$I192+$D$7&lt;=NG$22,0,IF(NG$22-$D$7&gt;=$E192,-VLOOKUP($C192,Input!$A$8:$HV$39,MATCH(NG$21,Input!$A$6:$HV$6,0),FALSE)/$G192*$F192,0))*$D192*$G$4/100</f>
        <v>0</v>
      </c>
      <c r="NH192" s="1">
        <f>IF($E192+$I192+$D$7&lt;=NH$22,0,IF(NH$22-$D$7&gt;=$E192,-VLOOKUP($C192,Input!$A$8:$HV$39,MATCH(NH$21,Input!$A$6:$HV$6,0),FALSE)/$G192*$F192,0))*$D192*$G$4/100</f>
        <v>0</v>
      </c>
      <c r="NI192" s="1">
        <f>IF($E192+$I192+$D$7&lt;=NI$22,0,IF(NI$22-$D$7&gt;=$E192,-VLOOKUP($C192,Input!$A$8:$HV$39,MATCH(NI$21,Input!$A$6:$HV$6,0),FALSE)/$G192*$F192,0))*$D192*$G$4/100</f>
        <v>0</v>
      </c>
      <c r="NJ192" s="1">
        <f>IF($E192+$I192+$D$7&lt;=NJ$22,0,IF(NJ$22-$D$7&gt;=$E192,-VLOOKUP($C192,Input!$A$8:$HV$39,MATCH(NJ$21,Input!$A$6:$HV$6,0),FALSE)/$G192*$F192,0))*$D192*$G$4/100</f>
        <v>0</v>
      </c>
      <c r="NK192" s="1">
        <f>IF($E192+$I192+$D$7&lt;=NK$22,0,IF(NK$22-$D$7&gt;=$E192,-VLOOKUP($C192,Input!$A$8:$HV$39,MATCH(NK$21,Input!$A$6:$HV$6,0),FALSE)/$G192*$F192,0))*$D192*$G$4/100</f>
        <v>0</v>
      </c>
      <c r="NL192" s="1">
        <f>IF($E192+$I192+$D$7&lt;=NL$22,0,IF(NL$22-$D$7&gt;=$E192,-VLOOKUP($C192,Input!$A$8:$HV$39,MATCH(NL$21,Input!$A$6:$HV$6,0),FALSE)/$G192*$F192,0))*$D192*$G$4/100</f>
        <v>0</v>
      </c>
      <c r="NM192" s="1">
        <f>IF($E192+$I192+$D$7&lt;=NM$22,0,IF(NM$22-$D$7&gt;=$E192,-VLOOKUP($C192,Input!$A$8:$HV$39,MATCH(NM$21,Input!$A$6:$HV$6,0),FALSE)/$G192*$F192,0))*$D192*$G$4/100</f>
        <v>0</v>
      </c>
      <c r="NN192" s="1">
        <f>IF($E192+$I192+$D$7&lt;=NN$22,0,IF(NN$22-$D$7&gt;=$E192,-VLOOKUP($C192,Input!$A$8:$HV$39,MATCH(NN$21,Input!$A$6:$HV$6,0),FALSE)/$G192*$F192,0))*$D192*$G$4/100</f>
        <v>0</v>
      </c>
      <c r="NO192" s="1">
        <f>IF($E192+$I192+$D$7&lt;=NO$22,0,IF(NO$22-$D$7&gt;=$E192,-VLOOKUP($C192,Input!$A$8:$HV$39,MATCH(NO$21,Input!$A$6:$HV$6,0),FALSE)/$G192*$F192,0))*$D192*$G$4/100</f>
        <v>0</v>
      </c>
      <c r="NP192" s="1">
        <f>IF($E192+$I192+$D$7&lt;=NP$22,0,IF(NP$22-$D$7&gt;=$E192,-VLOOKUP($C192,Input!$A$8:$HV$39,MATCH(NP$21,Input!$A$6:$HV$6,0),FALSE)/$G192*$F192,0))*$D192*$G$4/100</f>
        <v>0</v>
      </c>
      <c r="NQ192" s="1">
        <f>IF($E192+$I192+$D$7&lt;=NQ$22,0,IF(NQ$22-$D$7&gt;=$E192,-VLOOKUP($C192,Input!$A$8:$HV$39,MATCH(NQ$21,Input!$A$6:$HV$6,0),FALSE)/$G192*$F192,0))*$D192*$G$4/100</f>
        <v>0</v>
      </c>
      <c r="NR192" s="1">
        <f>IF($E192+$I192+$D$7&lt;=NR$22,0,IF(NR$22-$D$7&gt;=$E192,-VLOOKUP($C192,Input!$A$8:$HV$39,MATCH(NR$21,Input!$A$6:$HV$6,0),FALSE)/$G192*$F192,0))*$D192*$G$4/100</f>
        <v>0</v>
      </c>
      <c r="NS192" s="1">
        <f>IF($E192+$I192+$D$7&lt;=NS$22,0,IF(NS$22-$D$7&gt;=$E192,-VLOOKUP($C192,Input!$A$8:$HV$39,MATCH(NS$21,Input!$A$6:$HV$6,0),FALSE)/$G192*$F192,0))*$D192*$G$4/100</f>
        <v>0</v>
      </c>
      <c r="NT192" s="1">
        <f>IF($E192+$I192+$D$7&lt;=NT$22,0,IF(NT$22-$D$7&gt;=$E192,-VLOOKUP($C192,Input!$A$8:$HV$39,MATCH(NT$21,Input!$A$6:$HV$6,0),FALSE)/$G192*$F192,0))*$D192*$G$4/100</f>
        <v>0</v>
      </c>
      <c r="NU192" s="1">
        <f>IF($E192+$I192+$D$7&lt;=NU$22,0,IF(NU$22-$D$7&gt;=$E192,-VLOOKUP($C192,Input!$A$8:$HV$39,MATCH(NU$21,Input!$A$6:$HV$6,0),FALSE)/$G192*$F192,0))*$D192*$G$4/100</f>
        <v>0</v>
      </c>
      <c r="NV192" s="1">
        <f>IF($E192+$I192+$D$7&lt;=NV$22,0,IF(NV$22-$D$7&gt;=$E192,-VLOOKUP($C192,Input!$A$8:$HV$39,MATCH(NV$21,Input!$A$6:$HV$6,0),FALSE)/$G192*$F192,0))*$D192*$G$4/100</f>
        <v>0</v>
      </c>
      <c r="NW192" s="1">
        <f>IF($E192+$I192+$D$7&lt;=NW$22,0,IF(NW$22-$D$7&gt;=$E192,-VLOOKUP($C192,Input!$A$8:$HV$39,MATCH(NW$21,Input!$A$6:$HV$6,0),FALSE)/$G192*$F192,0))*$D192*$G$4/100</f>
        <v>0</v>
      </c>
      <c r="NX192" s="1">
        <f>IF($E192+$I192+$D$7&lt;=NX$22,0,IF(NX$22-$D$7&gt;=$E192,-VLOOKUP($C192,Input!$A$8:$HV$39,MATCH(NX$21,Input!$A$6:$HV$6,0),FALSE)/$G192*$F192,0))*$D192*$G$4/100</f>
        <v>0</v>
      </c>
      <c r="NY192" s="1">
        <f>IF($E192+$I192+$D$7&lt;=NY$22,0,IF(NY$22-$D$7&gt;=$E192,-VLOOKUP($C192,Input!$A$8:$HV$39,MATCH(NY$21,Input!$A$6:$HV$6,0),FALSE)/$G192*$F192,0))*$D192*$G$4/100</f>
        <v>0</v>
      </c>
      <c r="NZ192" s="1">
        <f>IF($E192+$I192+$D$7&lt;=NZ$22,0,IF(NZ$22-$D$7&gt;=$E192,-VLOOKUP($C192,Input!$A$8:$HV$39,MATCH(NZ$21,Input!$A$6:$HV$6,0),FALSE)/$G192*$F192,0))*$D192*$G$4/100</f>
        <v>0</v>
      </c>
      <c r="OA192" s="1">
        <f>IF($E192+$I192+$D$7&lt;=OA$22,0,IF(OA$22-$D$7&gt;=$E192,-VLOOKUP($C192,Input!$A$8:$HV$39,MATCH(OA$21,Input!$A$6:$HV$6,0),FALSE)/$G192*$F192,0))*$D192*$G$4/100</f>
        <v>0</v>
      </c>
      <c r="OB192" s="1">
        <f>IF($E192+$I192+$D$7&lt;=OB$22,0,IF(OB$22-$D$7&gt;=$E192,-VLOOKUP($C192,Input!$A$8:$HV$39,MATCH(OB$21,Input!$A$6:$HV$6,0),FALSE)/$G192*$F192,0))*$D192*$G$4/100</f>
        <v>0</v>
      </c>
      <c r="OC192" s="1">
        <f>IF($E192+$I192+$D$7&lt;=OC$22,0,IF(OC$22-$D$7&gt;=$E192,-VLOOKUP($C192,Input!$A$8:$HV$39,MATCH(OC$21,Input!$A$6:$HV$6,0),FALSE)/$G192*$F192,0))*$D192*$G$4/100</f>
        <v>0</v>
      </c>
      <c r="OD192" s="1">
        <f>IF($E192+$I192+$D$7&lt;=OD$22,0,IF(OD$22-$D$7&gt;=$E192,-VLOOKUP($C192,Input!$A$8:$HV$39,MATCH(OD$21,Input!$A$6:$HV$6,0),FALSE)/$G192*$F192,0))*$D192*$G$4/100</f>
        <v>0</v>
      </c>
      <c r="OE192" s="1">
        <f>IF($E192+$I192+$D$7&lt;=OE$22,0,IF(OE$22-$D$7&gt;=$E192,-VLOOKUP($C192,Input!$A$8:$HV$39,MATCH(OE$21,Input!$A$6:$HV$6,0),FALSE)/$G192*$F192,0))*$D192*$G$4/100</f>
        <v>0</v>
      </c>
      <c r="OF192" s="1">
        <f>IF($E192+$I192+$D$7&lt;=OF$22,0,IF(OF$22-$D$7&gt;=$E192,-VLOOKUP($C192,Input!$A$8:$HV$39,MATCH(OF$21,Input!$A$6:$HV$6,0),FALSE)/$G192*$F192,0))*$D192*$G$4/100</f>
        <v>0</v>
      </c>
      <c r="OG192" s="1">
        <f>IF($E192+$I192+$D$7&lt;=OG$22,0,IF(OG$22-$D$7&gt;=$E192,-VLOOKUP($C192,Input!$A$8:$HV$39,MATCH(OG$21,Input!$A$6:$HV$6,0),FALSE)/$G192*$F192,0))*$D192*$G$4/100</f>
        <v>0</v>
      </c>
      <c r="OH192" s="1">
        <f>IF($E192+$I192+$D$7&lt;=OH$22,0,IF(OH$22-$D$7&gt;=$E192,-VLOOKUP($C192,Input!$A$8:$HV$39,MATCH(OH$21,Input!$A$6:$HV$6,0),FALSE)/$G192*$F192,0))*$D192*$G$4/100</f>
        <v>0</v>
      </c>
      <c r="OI192" s="1">
        <f>IF($E192+$I192+$D$7&lt;=OI$22,0,IF(OI$22-$D$7&gt;=$E192,-VLOOKUP($C192,Input!$A$8:$HV$39,MATCH(OI$21,Input!$A$6:$HV$6,0),FALSE)/$G192*$F192,0))*$D192*$G$4/100</f>
        <v>0</v>
      </c>
      <c r="OK192" t="str">
        <f>VLOOKUP($C192,Input!$A$8:$HW$39,MATCH(OK$21,Input!$A$6:$HW$6,0),FALSE)</f>
        <v>NA</v>
      </c>
      <c r="OL192" s="1">
        <f>IF($E192+$I192+$D$7&lt;=OL$22,0,IF(OL$22-$D$7&gt;=$E192,IF(COUNTIF($KZ192:LP192,"&gt;0")&gt;0,VLOOKUP($C192,Input!$A$8:$HV$21,MATCH($OK$21+COUNTIF($KZ192:LP192,"&gt;0"),Input!$A$6:$HV$6,0),FALSE),0),0))*$D192</f>
        <v>0</v>
      </c>
      <c r="OM192" s="1">
        <f>IF($E192+$I192+$D$7&lt;=OM$22,0,IF(OM$22-$D$7&gt;=$E192,IF(COUNTIF($KZ192:LQ192,"&gt;0")&gt;0,VLOOKUP($C192,Input!$A$8:$HV$21,MATCH($OK$21+COUNTIF($KZ192:LQ192,"&gt;0"),Input!$A$6:$HV$6,0),FALSE),0),0))*$D192</f>
        <v>0</v>
      </c>
      <c r="ON192" s="1">
        <f>IF($E192+$I192+$D$7&lt;=ON$22,0,IF(ON$22-$D$7&gt;=$E192,IF(COUNTIF($KZ192:LR192,"&gt;0")&gt;0,VLOOKUP($C192,Input!$A$8:$HV$21,MATCH($OK$21+COUNTIF($KZ192:LR192,"&gt;0"),Input!$A$6:$HV$6,0),FALSE),0),0))*$D192</f>
        <v>0</v>
      </c>
      <c r="OO192" s="1">
        <f>IF($E192+$I192+$D$7&lt;=OO$22,0,IF(OO$22-$D$7&gt;=$E192,IF(COUNTIF($KZ192:LS192,"&gt;0")&gt;0,VLOOKUP($C192,Input!$A$8:$HV$21,MATCH($OK$21+COUNTIF($KZ192:LS192,"&gt;0"),Input!$A$6:$HV$6,0),FALSE),0),0))*$D192</f>
        <v>0</v>
      </c>
      <c r="OP192" s="1">
        <f>IF($E192+$I192+$D$7&lt;=OP$22,0,IF(OP$22-$D$7&gt;=$E192,IF(COUNTIF($KZ192:LT192,"&gt;0")&gt;0,VLOOKUP($C192,Input!$A$8:$HV$21,MATCH($OK$21+COUNTIF($KZ192:LT192,"&gt;0"),Input!$A$6:$HV$6,0),FALSE),0),0))*$D192</f>
        <v>0</v>
      </c>
      <c r="OQ192" s="1">
        <f>IF($E192+$I192+$D$7&lt;=OQ$22,0,IF(OQ$22-$D$7&gt;=$E192,IF(COUNTIF($KZ192:LU192,"&gt;0")&gt;0,VLOOKUP($C192,Input!$A$8:$HV$21,MATCH($OK$21+COUNTIF($KZ192:LU192,"&gt;0"),Input!$A$6:$HV$6,0),FALSE),0),0))*$D192</f>
        <v>0</v>
      </c>
      <c r="OR192" s="1">
        <f>IF($E192+$I192+$D$7&lt;=OR$22,0,IF(OR$22-$D$7&gt;=$E192,IF(COUNTIF($KZ192:LV192,"&gt;0")&gt;0,VLOOKUP($C192,Input!$A$8:$HV$21,MATCH($OK$21+COUNTIF($KZ192:LV192,"&gt;0"),Input!$A$6:$HV$6,0),FALSE),0),0))*$D192</f>
        <v>0</v>
      </c>
      <c r="OS192" s="1">
        <f>IF($E192+$I192+$D$7&lt;=OS$22,0,IF(OS$22-$D$7&gt;=$E192,IF(COUNTIF($KZ192:LW192,"&gt;0")&gt;0,VLOOKUP($C192,Input!$A$8:$HV$21,MATCH($OK$21+COUNTIF($KZ192:LW192,"&gt;0"),Input!$A$6:$HV$6,0),FALSE),0),0))*$D192</f>
        <v>0</v>
      </c>
      <c r="OT192" s="1">
        <f>IF($E192+$I192+$D$7&lt;=OT$22,0,IF(OT$22-$D$7&gt;=$E192,IF(COUNTIF($KZ192:LX192,"&gt;0")&gt;0,VLOOKUP($C192,Input!$A$8:$HV$21,MATCH($OK$21+COUNTIF($KZ192:LX192,"&gt;0"),Input!$A$6:$HV$6,0),FALSE),0),0))*$D192</f>
        <v>0</v>
      </c>
      <c r="OU192" s="1">
        <f>IF($E192+$I192+$D$7&lt;=OU$22,0,IF(OU$22-$D$7&gt;=$E192,IF(COUNTIF($KZ192:LY192,"&gt;0")&gt;0,VLOOKUP($C192,Input!$A$8:$HV$21,MATCH($OK$21+COUNTIF($KZ192:LY192,"&gt;0"),Input!$A$6:$HV$6,0),FALSE),0),0))*$D192</f>
        <v>0</v>
      </c>
      <c r="OV192" s="1">
        <f>IF($E192+$I192+$D$7&lt;=OV$22,0,IF(OV$22-$D$7&gt;=$E192,IF(COUNTIF($KZ192:LZ192,"&gt;0")&gt;0,VLOOKUP($C192,Input!$A$8:$HV$21,MATCH($OK$21+COUNTIF($KZ192:LZ192,"&gt;0"),Input!$A$6:$HV$6,0),FALSE),0),0))*$D192</f>
        <v>0</v>
      </c>
      <c r="OW192" s="1">
        <f>IF($E192+$I192+$D$7&lt;=OW$22,0,IF(OW$22-$D$7&gt;=$E192,IF(COUNTIF($KZ192:MA192,"&gt;0")&gt;0,VLOOKUP($C192,Input!$A$8:$HV$21,MATCH($OK$21+COUNTIF($KZ192:MA192,"&gt;0"),Input!$A$6:$HV$6,0),FALSE),0),0))*$D192</f>
        <v>0</v>
      </c>
      <c r="OX192" s="1">
        <f>IF($E192+$I192+$D$7&lt;=OX$22,0,IF(OX$22-$D$7&gt;=$E192,IF(COUNTIF($KZ192:MB192,"&gt;0")&gt;0,VLOOKUP($C192,Input!$A$8:$HV$21,MATCH($OK$21+COUNTIF($KZ192:MB192,"&gt;0"),Input!$A$6:$HV$6,0),FALSE),0),0))*$D192</f>
        <v>0</v>
      </c>
      <c r="OY192" s="1">
        <f>IF($E192+$I192+$D$7&lt;=OY$22,0,IF(OY$22-$D$7&gt;=$E192,IF(COUNTIF($KZ192:MC192,"&gt;0")&gt;0,VLOOKUP($C192,Input!$A$8:$HV$21,MATCH($OK$21+COUNTIF($KZ192:MC192,"&gt;0"),Input!$A$6:$HV$6,0),FALSE),0),0))*$D192</f>
        <v>0</v>
      </c>
      <c r="OZ192" s="1">
        <f>IF($E192+$I192+$D$7&lt;=OZ$22,0,IF(OZ$22-$D$7&gt;=$E192,IF(COUNTIF($KZ192:MD192,"&gt;0")&gt;0,VLOOKUP($C192,Input!$A$8:$HV$21,MATCH($OK$21+COUNTIF($KZ192:MD192,"&gt;0"),Input!$A$6:$HV$6,0),FALSE),0),0))*$D192</f>
        <v>0</v>
      </c>
      <c r="PA192" s="1">
        <f>IF($E192+$I192+$D$7&lt;=PA$22,0,IF(PA$22-$D$7&gt;=$E192,IF(COUNTIF($KZ192:ME192,"&gt;0")&gt;0,VLOOKUP($C192,Input!$A$8:$HV$21,MATCH($OK$21+COUNTIF($KZ192:ME192,"&gt;0"),Input!$A$6:$HV$6,0),FALSE),0),0))*$D192</f>
        <v>0</v>
      </c>
      <c r="PB192" s="1">
        <f>IF($E192+$I192+$D$7&lt;=PB$22,0,IF(PB$22-$D$7&gt;=$E192,IF(COUNTIF($KZ192:MF192,"&gt;0")&gt;0,VLOOKUP($C192,Input!$A$8:$HV$21,MATCH($OK$21+COUNTIF($KZ192:MF192,"&gt;0"),Input!$A$6:$HV$6,0),FALSE),0),0))*$D192</f>
        <v>0</v>
      </c>
      <c r="PC192" s="1">
        <f>IF($E192+$I192+$D$7&lt;=PC$22,0,IF(PC$22-$D$7&gt;=$E192,IF(COUNTIF($KZ192:MG192,"&gt;0")&gt;0,VLOOKUP($C192,Input!$A$8:$HV$21,MATCH($OK$21+COUNTIF($KZ192:MG192,"&gt;0"),Input!$A$6:$HV$6,0),FALSE),0),0))*$D192</f>
        <v>0</v>
      </c>
      <c r="PD192" s="1">
        <f>IF($E192+$I192+$D$7&lt;=PD$22,0,IF(PD$22-$D$7&gt;=$E192,IF(COUNTIF($KZ192:MH192,"&gt;0")&gt;0,VLOOKUP($C192,Input!$A$8:$HV$21,MATCH($OK$21+COUNTIF($KZ192:MH192,"&gt;0"),Input!$A$6:$HV$6,0),FALSE),0),0))*$D192</f>
        <v>0</v>
      </c>
      <c r="PE192" s="1">
        <f>IF($E192+$I192+$D$7&lt;=PE$22,0,IF(PE$22-$D$7&gt;=$E192,IF(COUNTIF($KZ192:MI192,"&gt;0")&gt;0,VLOOKUP($C192,Input!$A$8:$HV$21,MATCH($OK$21+COUNTIF($KZ192:MI192,"&gt;0"),Input!$A$6:$HV$6,0),FALSE),0),0))*$D192</f>
        <v>0</v>
      </c>
      <c r="PF192" s="1">
        <f>IF($E192+$I192+$D$7&lt;=PF$22,0,IF(PF$22-$D$7&gt;=$E192,IF(COUNTIF($KZ192:MJ192,"&gt;0")&gt;0,VLOOKUP($C192,Input!$A$8:$HV$21,MATCH($OK$21+COUNTIF($KZ192:MJ192,"&gt;0"),Input!$A$6:$HV$6,0),FALSE),0),0))*$D192</f>
        <v>0</v>
      </c>
      <c r="PG192" s="1">
        <f>IF($E192+$I192+$D$7&lt;=PG$22,0,IF(PG$22-$D$7&gt;=$E192,IF(COUNTIF($KZ192:MK192,"&gt;0")&gt;0,VLOOKUP($C192,Input!$A$8:$HV$21,MATCH($OK$21+COUNTIF($KZ192:MK192,"&gt;0"),Input!$A$6:$HV$6,0),FALSE),0),0))*$D192</f>
        <v>0</v>
      </c>
      <c r="PH192" s="1">
        <f>IF($E192+$I192+$D$7&lt;=PH$22,0,IF(PH$22-$D$7&gt;=$E192,IF(COUNTIF($KZ192:ML192,"&gt;0")&gt;0,VLOOKUP($C192,Input!$A$8:$HV$21,MATCH($OK$21+COUNTIF($KZ192:ML192,"&gt;0"),Input!$A$6:$HV$6,0),FALSE),0),0))*$D192</f>
        <v>0</v>
      </c>
      <c r="PI192" s="1">
        <f>IF($E192+$I192+$D$7&lt;=PI$22,0,IF(PI$22-$D$7&gt;=$E192,IF(COUNTIF($KZ192:MM192,"&gt;0")&gt;0,VLOOKUP($C192,Input!$A$8:$HV$21,MATCH($OK$21+COUNTIF($KZ192:MM192,"&gt;0"),Input!$A$6:$HV$6,0),FALSE),0),0))*$D192</f>
        <v>0</v>
      </c>
      <c r="PJ192" s="1">
        <f>IF($E192+$I192+$D$7&lt;=PJ$22,0,IF(PJ$22-$D$7&gt;=$E192,IF(COUNTIF($KZ192:MN192,"&gt;0")&gt;0,VLOOKUP($C192,Input!$A$8:$HV$21,MATCH($OK$21+COUNTIF($KZ192:MN192,"&gt;0"),Input!$A$6:$HV$6,0),FALSE),0),0))*$D192</f>
        <v>0</v>
      </c>
      <c r="PK192" s="1">
        <f>IF($E192+$I192+$D$7&lt;=PK$22,0,IF(PK$22-$D$7&gt;=$E192,IF(COUNTIF($KZ192:MO192,"&gt;0")&gt;0,VLOOKUP($C192,Input!$A$8:$HV$21,MATCH($OK$21+COUNTIF($KZ192:MO192,"&gt;0"),Input!$A$6:$HV$6,0),FALSE),0),0))*$D192</f>
        <v>0</v>
      </c>
      <c r="PL192" s="1">
        <f>IF($E192+$I192+$D$7&lt;=PL$22,0,IF(PL$22-$D$7&gt;=$E192,IF(COUNTIF($KZ192:MP192,"&gt;0")&gt;0,VLOOKUP($C192,Input!$A$8:$HV$21,MATCH($OK$21+COUNTIF($KZ192:MP192,"&gt;0"),Input!$A$6:$HV$6,0),FALSE),0),0))*$D192</f>
        <v>0</v>
      </c>
      <c r="PM192" s="1">
        <f>IF($E192+$I192+$D$7&lt;=PM$22,0,IF(PM$22-$D$7&gt;=$E192,IF(COUNTIF($KZ192:MQ192,"&gt;0")&gt;0,VLOOKUP($C192,Input!$A$8:$HV$21,MATCH($OK$21+COUNTIF($KZ192:MQ192,"&gt;0"),Input!$A$6:$HV$6,0),FALSE),0),0))*$D192</f>
        <v>0</v>
      </c>
      <c r="PN192" s="1">
        <f>IF($E192+$I192+$D$7&lt;=PN$22,0,IF(PN$22-$D$7&gt;=$E192,IF(COUNTIF($KZ192:MR192,"&gt;0")&gt;0,VLOOKUP($C192,Input!$A$8:$HV$21,MATCH($OK$21+COUNTIF($KZ192:MR192,"&gt;0"),Input!$A$6:$HV$6,0),FALSE),0),0))*$D192</f>
        <v>0</v>
      </c>
      <c r="PO192" s="1">
        <f>IF($E192+$I192+$D$7&lt;=PO$22,0,IF(PO$22-$D$7&gt;=$E192,IF(COUNTIF($KZ192:MS192,"&gt;0")&gt;0,VLOOKUP($C192,Input!$A$8:$HV$21,MATCH($OK$21+COUNTIF($KZ192:MS192,"&gt;0"),Input!$A$6:$HV$6,0),FALSE),0),0))*$D192</f>
        <v>0</v>
      </c>
      <c r="PP192" s="1">
        <f>IF($E192+$I192+$D$7&lt;=PP$22,0,IF(PP$22-$D$7&gt;=$E192,IF(COUNTIF($KZ192:MT192,"&gt;0")&gt;0,VLOOKUP($C192,Input!$A$8:$HV$21,MATCH($OK$21+COUNTIF($KZ192:MT192,"&gt;0"),Input!$A$6:$HV$6,0),FALSE),0),0))*$D192</f>
        <v>0</v>
      </c>
      <c r="PQ192" s="1">
        <f>IF($E192+$I192+$D$7&lt;=PQ$22,0,IF(PQ$22-$D$7&gt;=$E192,IF(COUNTIF($KZ192:MU192,"&gt;0")&gt;0,VLOOKUP($C192,Input!$A$8:$HV$21,MATCH($OK$21+COUNTIF($KZ192:MU192,"&gt;0"),Input!$A$6:$HV$6,0),FALSE),0),0))*$D192</f>
        <v>0</v>
      </c>
      <c r="PR192" s="1">
        <f>IF($E192+$I192+$D$7&lt;=PR$22,0,IF(PR$22-$D$7&gt;=$E192,IF(COUNTIF($KZ192:MV192,"&gt;0")&gt;0,VLOOKUP($C192,Input!$A$8:$HV$21,MATCH($OK$21+COUNTIF($KZ192:MV192,"&gt;0"),Input!$A$6:$HV$6,0),FALSE),0),0))*$D192</f>
        <v>0</v>
      </c>
      <c r="PS192" s="1">
        <f>IF($E192+$I192+$D$7&lt;=PS$22,0,IF(PS$22-$D$7&gt;=$E192,IF(COUNTIF($KZ192:MW192,"&gt;0")&gt;0,VLOOKUP($C192,Input!$A$8:$HV$21,MATCH($OK$21+COUNTIF($KZ192:MW192,"&gt;0"),Input!$A$6:$HV$6,0),FALSE),0),0))*$D192</f>
        <v>0</v>
      </c>
      <c r="PT192" s="1">
        <f>IF($E192+$I192+$D$7&lt;=PT$22,0,IF(PT$22-$D$7&gt;=$E192,IF(COUNTIF($KZ192:MX192,"&gt;0")&gt;0,VLOOKUP($C192,Input!$A$8:$HV$21,MATCH($OK$21+COUNTIF($KZ192:MX192,"&gt;0"),Input!$A$6:$HV$6,0),FALSE),0),0))*$D192</f>
        <v>0</v>
      </c>
      <c r="PV192" s="1" t="str">
        <f t="shared" ref="PV192:PV201" si="1104">E192&amp;" MY "&amp;C192&amp;" {"&amp;D192&amp;" Buses}"</f>
        <v>2041 MY 40' CNG w Midlife Rebuild {0 Buses}</v>
      </c>
      <c r="PW192" s="1">
        <f t="shared" ref="PW192:PW201" si="1105">+J192+AU192+CF192+DQ192+GQ192+JO192+LP192+NA192+OL192+ID192+FD192</f>
        <v>0</v>
      </c>
      <c r="PX192" s="1">
        <f t="shared" ref="PX192:PX201" si="1106">+K192+AV192+CG192+DR192+GR192+JP192+LQ192+NB192+OM192+IE192+FE192</f>
        <v>0</v>
      </c>
      <c r="PY192" s="1">
        <f t="shared" ref="PY192:PY201" si="1107">+L192+AW192+CH192+DS192+GS192+JQ192+LR192+NC192+ON192+IF192+FF192</f>
        <v>0</v>
      </c>
      <c r="PZ192" s="1">
        <f t="shared" ref="PZ192:PZ201" si="1108">+M192+AX192+CI192+DT192+GT192+JR192+LS192+ND192+OO192+IG192+FG192</f>
        <v>0</v>
      </c>
      <c r="QA192" s="1">
        <f t="shared" ref="QA192:QA201" si="1109">+N192+AY192+CJ192+DU192+GU192+JS192+LT192+NE192+OP192+IH192+FH192</f>
        <v>0</v>
      </c>
      <c r="QB192" s="1">
        <f t="shared" ref="QB192:QB201" si="1110">+O192+AZ192+CK192+DV192+GV192+JT192+LU192+NF192+OQ192+II192+FI192</f>
        <v>0</v>
      </c>
      <c r="QC192" s="1">
        <f t="shared" ref="QC192:QC201" si="1111">+P192+BA192+CL192+DW192+GW192+JU192+LV192+NG192+OR192+IJ192+FJ192</f>
        <v>0</v>
      </c>
      <c r="QD192" s="1">
        <f t="shared" ref="QD192:QD201" si="1112">+Q192+BB192+CM192+DX192+GX192+JV192+LW192+NH192+OS192+IK192+FK192</f>
        <v>0</v>
      </c>
      <c r="QE192" s="1">
        <f t="shared" ref="QE192:QE201" si="1113">+R192+BC192+CN192+DY192+GY192+JW192+LX192+NI192+OT192+IL192+FL192</f>
        <v>0</v>
      </c>
      <c r="QF192" s="1">
        <f t="shared" ref="QF192:QF201" si="1114">+S192+BD192+CO192+DZ192+GZ192+JX192+LY192+NJ192+OU192+IM192+FM192</f>
        <v>0</v>
      </c>
      <c r="QG192" s="1">
        <f t="shared" ref="QG192:QG201" si="1115">+T192+BE192+CP192+EA192+HA192+JY192+LZ192+NK192+OV192+IN192+FN192</f>
        <v>0</v>
      </c>
      <c r="QH192" s="1">
        <f t="shared" ref="QH192:QH201" si="1116">+U192+BF192+CQ192+EB192+HB192+JZ192+MA192+NL192+OW192+IO192+FO192</f>
        <v>0</v>
      </c>
      <c r="QI192" s="1">
        <f t="shared" ref="QI192:QI201" si="1117">+V192+BG192+CR192+EC192+HC192+KA192+MB192+NM192+OX192+IP192+FP192</f>
        <v>0</v>
      </c>
      <c r="QJ192" s="1">
        <f t="shared" ref="QJ192:QJ201" si="1118">+W192+BH192+CS192+ED192+HD192+KB192+MC192+NN192+OY192+IQ192+FQ192</f>
        <v>0</v>
      </c>
      <c r="QK192" s="1">
        <f t="shared" ref="QK192:QK201" si="1119">+X192+BI192+CT192+EE192+HE192+KC192+MD192+NO192+OZ192+IR192+FR192</f>
        <v>0</v>
      </c>
      <c r="QL192" s="1">
        <f t="shared" ref="QL192:QL201" si="1120">+Y192+BJ192+CU192+EF192+HF192+KD192+ME192+NP192+PA192+IS192+FS192</f>
        <v>0</v>
      </c>
      <c r="QM192" s="1">
        <f t="shared" ref="QM192:QM201" si="1121">+Z192+BK192+CV192+EG192+HG192+KE192+MF192+NQ192+PB192+IT192+FT192</f>
        <v>0</v>
      </c>
      <c r="QN192" s="1">
        <f t="shared" ref="QN192:QN201" si="1122">+AA192+BL192+CW192+EH192+HH192+KF192+MG192+NR192+PC192+IU192+FU192</f>
        <v>0</v>
      </c>
      <c r="QO192" s="1">
        <f t="shared" ref="QO192:QO201" si="1123">+AB192+BM192+CX192+EI192+HI192+KG192+MH192+NS192+PD192+IV192+FV192</f>
        <v>0</v>
      </c>
      <c r="QP192" s="1">
        <f t="shared" ref="QP192:QP201" si="1124">+AC192+BN192+CY192+EJ192+HJ192+KH192+MI192+NT192+PE192+IW192+FW192</f>
        <v>0</v>
      </c>
      <c r="QQ192" s="1">
        <f t="shared" ref="QQ192:QQ201" si="1125">+AD192+BO192+CZ192+EK192+HK192+KI192+MJ192+NU192+PF192+IX192+FX192</f>
        <v>0</v>
      </c>
      <c r="QR192" s="1">
        <f t="shared" ref="QR192:QR201" si="1126">+AE192+BP192+DA192+EL192+HL192+KJ192+MK192+NV192+PG192+IY192+FY192</f>
        <v>0</v>
      </c>
      <c r="QS192" s="1">
        <f t="shared" ref="QS192:QS201" si="1127">+AF192+BQ192+DB192+EM192+HM192+KK192+ML192+NW192+PH192+IZ192+FZ192</f>
        <v>0</v>
      </c>
      <c r="QT192" s="1">
        <f t="shared" ref="QT192:QT201" si="1128">+AG192+BR192+DC192+EN192+HN192+KL192+MM192+NX192+PI192+JA192+GA192</f>
        <v>0</v>
      </c>
      <c r="QU192" s="1">
        <f t="shared" ref="QU192:QU201" si="1129">+AH192+BS192+DD192+EO192+HO192+KM192+MN192+NY192+PJ192+JB192+GB192</f>
        <v>0</v>
      </c>
      <c r="QV192" s="1">
        <f t="shared" ref="QV192:QV201" si="1130">+AI192+BT192+DE192+EP192+HP192+KN192+MO192+NZ192+PK192+JC192+GC192</f>
        <v>0</v>
      </c>
      <c r="QW192" s="1">
        <f t="shared" ref="QW192:QW201" si="1131">+AJ192+BU192+DF192+EQ192+HQ192+KO192+MP192+OA192+PL192+JD192+GD192</f>
        <v>0</v>
      </c>
      <c r="QX192" s="1">
        <f t="shared" ref="QX192:QX201" si="1132">+AK192+BV192+DG192+ER192+HR192+KP192+MQ192+OB192+PM192+JE192+GE192</f>
        <v>0</v>
      </c>
      <c r="QY192" s="1">
        <f t="shared" ref="QY192:QY201" si="1133">+AL192+BW192+DH192+ES192+HS192+KQ192+MR192+OC192+PN192+JF192+GF192</f>
        <v>0</v>
      </c>
      <c r="QZ192" s="1">
        <f t="shared" ref="QZ192:QZ201" si="1134">+AM192+BX192+DI192+ET192+HT192+KR192+MS192+OD192+PO192+JG192+GG192</f>
        <v>0</v>
      </c>
      <c r="RA192" s="1">
        <f t="shared" ref="RA192:RA201" si="1135">+AN192+BY192+DJ192+EU192+HU192+KS192+MT192+OE192+PP192+JH192+GH192</f>
        <v>0</v>
      </c>
      <c r="RB192" s="1">
        <f t="shared" ref="RB192:RB201" si="1136">+AO192+BZ192+DK192+EV192+HV192+KT192+MU192+OF192+PQ192+JI192+GI192</f>
        <v>0</v>
      </c>
      <c r="RC192" s="1">
        <f t="shared" ref="RC192:RC201" si="1137">+AP192+CA192+DL192+EW192+HW192+KU192+MV192+OG192+PR192+JJ192+GJ192</f>
        <v>0</v>
      </c>
      <c r="RD192" s="1">
        <f t="shared" ref="RD192:RD201" si="1138">+AQ192+CB192+DM192+EX192+HX192+KV192+MW192+OH192+PS192+JK192+GK192</f>
        <v>0</v>
      </c>
      <c r="RE192" s="1">
        <f t="shared" ref="RE192:RE201" si="1139">+AR192+CC192+DN192+EY192+HY192+KW192+MX192+OI192+PT192+JL192+GL192</f>
        <v>0</v>
      </c>
      <c r="RF192" s="1">
        <f t="shared" si="1102"/>
        <v>0</v>
      </c>
      <c r="RG192" s="1">
        <f t="shared" si="1103"/>
        <v>0</v>
      </c>
      <c r="RH192" s="72"/>
      <c r="RI192" s="91"/>
    </row>
    <row r="193" spans="1:477" hidden="1" outlineLevel="1" x14ac:dyDescent="0.25">
      <c r="A193" s="89"/>
      <c r="B193" s="143"/>
      <c r="C193" s="111" t="str">
        <f t="shared" si="1064"/>
        <v>40' CNG w Midlife Rebuild</v>
      </c>
      <c r="D193" s="108">
        <f t="shared" si="1065"/>
        <v>0</v>
      </c>
      <c r="E193" s="110">
        <f t="shared" si="1026"/>
        <v>2042</v>
      </c>
      <c r="F193" s="68">
        <f t="shared" ref="F193:F201" si="1140">+$D$5</f>
        <v>40000</v>
      </c>
      <c r="G193" s="69">
        <f>VLOOKUP($C193,Input!$A$8:$HV$39,MATCH(G$21,Input!$A$6:$HV$6,0),FALSE)</f>
        <v>2.91</v>
      </c>
      <c r="H193" s="123">
        <f>VLOOKUP($C193,Input!$A$8:$HV$39,MATCH(H$21,Input!$A$6:$HV$6,0),FALSE)</f>
        <v>0</v>
      </c>
      <c r="I193" s="70">
        <f>VLOOKUP($C193,Input!$A$8:$HV$39,MATCH(I$21,Input!$A$6:$HV$6,0),FALSE)</f>
        <v>14</v>
      </c>
      <c r="J193" s="1">
        <f>+IF($E193=J$22,VLOOKUP($C193,Input!$A$8:$AN$39,MATCH(J$21,Input!$A$6:$AN$6,0),FALSE)+$H193,0)*$D193</f>
        <v>0</v>
      </c>
      <c r="K193" s="1">
        <f>+IF($E193=K$22,VLOOKUP($C193,Input!$A$8:$AN$39,MATCH(K$21,Input!$A$6:$AN$6,0),FALSE)+$H193,0)*$D193</f>
        <v>0</v>
      </c>
      <c r="L193" s="1">
        <f>+IF($E193=L$22,VLOOKUP($C193,Input!$A$8:$AN$39,MATCH(L$21,Input!$A$6:$AN$6,0),FALSE)+$H193,0)*$D193</f>
        <v>0</v>
      </c>
      <c r="M193" s="1">
        <f>+IF($E193=M$22,VLOOKUP($C193,Input!$A$8:$AN$39,MATCH(M$21,Input!$A$6:$AN$6,0),FALSE)+$H193,0)*$D193</f>
        <v>0</v>
      </c>
      <c r="N193" s="1">
        <f>+IF($E193=N$22,VLOOKUP($C193,Input!$A$8:$AN$39,MATCH(N$21,Input!$A$6:$AN$6,0),FALSE)+$H193,0)*$D193</f>
        <v>0</v>
      </c>
      <c r="O193" s="1">
        <f>+IF($E193=O$22,VLOOKUP($C193,Input!$A$8:$AN$39,MATCH(O$21,Input!$A$6:$AN$6,0),FALSE)+$H193,0)*$D193</f>
        <v>0</v>
      </c>
      <c r="P193" s="1">
        <f>+IF($E193=P$22,VLOOKUP($C193,Input!$A$8:$AN$39,MATCH(P$21,Input!$A$6:$AN$6,0),FALSE)+$H193,0)*$D193</f>
        <v>0</v>
      </c>
      <c r="Q193" s="1">
        <f>+IF($E193=Q$22,VLOOKUP($C193,Input!$A$8:$AN$39,MATCH(Q$21,Input!$A$6:$AN$6,0),FALSE)+$H193,0)*$D193</f>
        <v>0</v>
      </c>
      <c r="R193" s="1">
        <f>+IF($E193=R$22,VLOOKUP($C193,Input!$A$8:$AN$39,MATCH(R$21,Input!$A$6:$AN$6,0),FALSE)+$H193,0)*$D193</f>
        <v>0</v>
      </c>
      <c r="S193" s="1">
        <f>+IF($E193=S$22,VLOOKUP($C193,Input!$A$8:$AN$39,MATCH(S$21,Input!$A$6:$AN$6,0),FALSE)+$H193,0)*$D193</f>
        <v>0</v>
      </c>
      <c r="T193" s="1">
        <f>+IF($E193=T$22,VLOOKUP($C193,Input!$A$8:$AN$39,MATCH(T$21,Input!$A$6:$AN$6,0),FALSE)+$H193,0)*$D193</f>
        <v>0</v>
      </c>
      <c r="U193" s="1">
        <f>+IF($E193=U$22,VLOOKUP($C193,Input!$A$8:$AN$39,MATCH(U$21,Input!$A$6:$AN$6,0),FALSE)+$H193,0)*$D193</f>
        <v>0</v>
      </c>
      <c r="V193" s="1">
        <f>+IF($E193=V$22,VLOOKUP($C193,Input!$A$8:$AN$39,MATCH(V$21,Input!$A$6:$AN$6,0),FALSE)+$H193,0)*$D193</f>
        <v>0</v>
      </c>
      <c r="W193" s="1">
        <f>+IF($E193=W$22,VLOOKUP($C193,Input!$A$8:$AN$39,MATCH(W$21,Input!$A$6:$AN$6,0),FALSE)+$H193,0)*$D193</f>
        <v>0</v>
      </c>
      <c r="X193" s="1">
        <f>+IF($E193=X$22,VLOOKUP($C193,Input!$A$8:$AN$39,MATCH(X$21,Input!$A$6:$AN$6,0),FALSE)+$H193,0)*$D193</f>
        <v>0</v>
      </c>
      <c r="Y193" s="1">
        <f>+IF($E193=Y$22,VLOOKUP($C193,Input!$A$8:$AN$39,MATCH(Y$21,Input!$A$6:$AN$6,0),FALSE)+$H193,0)*$D193</f>
        <v>0</v>
      </c>
      <c r="Z193" s="1">
        <f>+IF($E193=Z$22,VLOOKUP($C193,Input!$A$8:$AN$39,MATCH(Z$21,Input!$A$6:$AN$6,0),FALSE)+$H193,0)*$D193</f>
        <v>0</v>
      </c>
      <c r="AA193" s="1">
        <f>+IF($E193=AA$22,VLOOKUP($C193,Input!$A$8:$AN$39,MATCH(AA$21,Input!$A$6:$AN$6,0),FALSE)+$H193,0)*$D193</f>
        <v>0</v>
      </c>
      <c r="AB193" s="1">
        <f>+IF($E193=AB$22,VLOOKUP($C193,Input!$A$8:$AN$39,MATCH(AB$21,Input!$A$6:$AN$6,0),FALSE)+$H193,0)*$D193</f>
        <v>0</v>
      </c>
      <c r="AC193" s="1">
        <f>+IF($E193=AC$22,VLOOKUP($C193,Input!$A$8:$AN$39,MATCH(AC$21,Input!$A$6:$AN$6,0),FALSE)+$H193,0)*$D193</f>
        <v>0</v>
      </c>
      <c r="AD193" s="1">
        <f>+IF($E193=AD$22,VLOOKUP($C193,Input!$A$8:$AN$39,MATCH(AD$21,Input!$A$6:$AN$6,0),FALSE)+$H193,0)*$D193</f>
        <v>0</v>
      </c>
      <c r="AE193" s="1">
        <f>+IF($E193=AE$22,VLOOKUP($C193,Input!$A$8:$AN$39,MATCH(AE$21,Input!$A$6:$AN$6,0),FALSE)+$H193,0)*$D193</f>
        <v>0</v>
      </c>
      <c r="AF193" s="1">
        <f>+IF($E193=AF$22,VLOOKUP($C193,Input!$A$8:$AN$39,MATCH(AF$21,Input!$A$6:$AN$6,0),FALSE)+$H193,0)*$D193</f>
        <v>0</v>
      </c>
      <c r="AG193" s="1">
        <f>+IF($E193=AG$22,VLOOKUP($C193,Input!$A$8:$AN$39,MATCH(AG$21,Input!$A$6:$AN$6,0),FALSE)+$H193,0)*$D193</f>
        <v>0</v>
      </c>
      <c r="AH193" s="1">
        <f>+IF($E193=AH$22,VLOOKUP($C193,Input!$A$8:$AN$39,MATCH(AH$21,Input!$A$6:$AN$6,0),FALSE)+$H193,0)*$D193</f>
        <v>0</v>
      </c>
      <c r="AI193" s="1">
        <f>+IF($E193=AI$22,VLOOKUP($C193,Input!$A$8:$AN$39,MATCH(AI$21,Input!$A$6:$AN$6,0),FALSE)+$H193,0)*$D193</f>
        <v>0</v>
      </c>
      <c r="AJ193" s="1">
        <f>+IF($E193=AJ$22,VLOOKUP($C193,Input!$A$8:$AN$39,MATCH(AJ$21,Input!$A$6:$AN$6,0),FALSE)+$H193,0)*$D193</f>
        <v>0</v>
      </c>
      <c r="AK193" s="1">
        <f>+IF($E193=AK$22,VLOOKUP($C193,Input!$A$8:$AN$39,MATCH(AK$21,Input!$A$6:$AN$6,0),FALSE)+$H193,0)*$D193</f>
        <v>0</v>
      </c>
      <c r="AL193" s="1">
        <f>+IF($E193=AL$22,VLOOKUP($C193,Input!$A$8:$AN$39,MATCH(AL$21,Input!$A$6:$AN$6,0),FALSE)+$H193,0)*$D193</f>
        <v>0</v>
      </c>
      <c r="AM193" s="1">
        <f>+IF($E193=AM$22,VLOOKUP($C193,Input!$A$8:$AN$39,MATCH(AM$21,Input!$A$6:$AN$6,0),FALSE)+$H193,0)*$D193</f>
        <v>0</v>
      </c>
      <c r="AN193" s="1">
        <f>+IF($E193=AN$22,VLOOKUP($C193,Input!$A$8:$AN$39,MATCH(AN$21,Input!$A$6:$AN$6,0),FALSE)+$H193,0)*$D193</f>
        <v>0</v>
      </c>
      <c r="AO193" s="1">
        <f>+IF($E193=AO$22,VLOOKUP($C193,Input!$A$8:$AN$39,MATCH(AO$21,Input!$A$6:$AN$6,0),FALSE)+$H193,0)*$D193</f>
        <v>0</v>
      </c>
      <c r="AP193" s="1">
        <f>+IF($E193=AP$22,VLOOKUP($C193,Input!$A$8:$AN$39,MATCH(AP$21,Input!$A$6:$AN$6,0),FALSE)+$H193,0)*$D193</f>
        <v>0</v>
      </c>
      <c r="AQ193" s="1">
        <f>+IF($E193=AQ$22,VLOOKUP($C193,Input!$A$8:$AN$39,MATCH(AQ$21,Input!$A$6:$AN$6,0),FALSE)+$H193,0)*$D193</f>
        <v>0</v>
      </c>
      <c r="AR193" s="1">
        <f>+IF($E193=AR$22,VLOOKUP($C193,Input!$A$8:$AN$39,MATCH(AR$21,Input!$A$6:$AN$6,0),FALSE)+$H193,0)*$D193</f>
        <v>0</v>
      </c>
      <c r="AT193" t="str">
        <f>VLOOKUP($C193,Input!$A$8:$HV$39,MATCH(AT$21,Input!$A$6:$HV$6,0),FALSE)</f>
        <v>Parts and administrative cost</v>
      </c>
      <c r="AU193" s="1">
        <f>+IF($E193=AU$22,VLOOKUP($C193,Input!$A$8:$HV$39,MATCH(AU$21,Input!$A$6:$HV$6,0),FALSE),0)*$D193</f>
        <v>0</v>
      </c>
      <c r="AV193" s="1">
        <f>+IF($E193=AV$22,VLOOKUP($C193,Input!$A$8:$HV$39,MATCH(AV$21,Input!$A$6:$HV$6,0),FALSE),0)*$D193</f>
        <v>0</v>
      </c>
      <c r="AW193" s="1">
        <f>+IF($E193=AW$22,VLOOKUP($C193,Input!$A$8:$HV$39,MATCH(AW$21,Input!$A$6:$HV$6,0),FALSE),0)*$D193</f>
        <v>0</v>
      </c>
      <c r="AX193" s="1">
        <f>+IF($E193=AX$22,VLOOKUP($C193,Input!$A$8:$HV$39,MATCH(AX$21,Input!$A$6:$HV$6,0),FALSE),0)*$D193</f>
        <v>0</v>
      </c>
      <c r="AY193" s="1">
        <f>+IF($E193=AY$22,VLOOKUP($C193,Input!$A$8:$HV$39,MATCH(AY$21,Input!$A$6:$HV$6,0),FALSE),0)*$D193</f>
        <v>0</v>
      </c>
      <c r="AZ193" s="1">
        <f>+IF($E193=AZ$22,VLOOKUP($C193,Input!$A$8:$HV$39,MATCH(AZ$21,Input!$A$6:$HV$6,0),FALSE),0)*$D193</f>
        <v>0</v>
      </c>
      <c r="BA193" s="1">
        <f>+IF($E193=BA$22,VLOOKUP($C193,Input!$A$8:$HV$39,MATCH(BA$21,Input!$A$6:$HV$6,0),FALSE),0)*$D193</f>
        <v>0</v>
      </c>
      <c r="BB193" s="1">
        <f>+IF($E193=BB$22,VLOOKUP($C193,Input!$A$8:$HV$39,MATCH(BB$21,Input!$A$6:$HV$6,0),FALSE),0)*$D193</f>
        <v>0</v>
      </c>
      <c r="BC193" s="1">
        <f>+IF($E193=BC$22,VLOOKUP($C193,Input!$A$8:$HV$39,MATCH(BC$21,Input!$A$6:$HV$6,0),FALSE),0)*$D193</f>
        <v>0</v>
      </c>
      <c r="BD193" s="1">
        <f>+IF($E193=BD$22,VLOOKUP($C193,Input!$A$8:$HV$39,MATCH(BD$21,Input!$A$6:$HV$6,0),FALSE),0)*$D193</f>
        <v>0</v>
      </c>
      <c r="BE193" s="1">
        <f>+IF($E193=BE$22,VLOOKUP($C193,Input!$A$8:$HV$39,MATCH(BE$21,Input!$A$6:$HV$6,0),FALSE),0)*$D193</f>
        <v>0</v>
      </c>
      <c r="BF193" s="1">
        <f>+IF($E193=BF$22,VLOOKUP($C193,Input!$A$8:$HV$39,MATCH(BF$21,Input!$A$6:$HV$6,0),FALSE),0)*$D193</f>
        <v>0</v>
      </c>
      <c r="BG193" s="1">
        <f>+IF($E193=BG$22,VLOOKUP($C193,Input!$A$8:$HV$39,MATCH(BG$21,Input!$A$6:$HV$6,0),FALSE),0)*$D193</f>
        <v>0</v>
      </c>
      <c r="BH193" s="1">
        <f>+IF($E193=BH$22,VLOOKUP($C193,Input!$A$8:$HV$39,MATCH(BH$21,Input!$A$6:$HV$6,0),FALSE),0)*$D193</f>
        <v>0</v>
      </c>
      <c r="BI193" s="1">
        <f>+IF($E193=BI$22,VLOOKUP($C193,Input!$A$8:$HV$39,MATCH(BI$21,Input!$A$6:$HV$6,0),FALSE),0)*$D193</f>
        <v>0</v>
      </c>
      <c r="BJ193" s="1">
        <f>+IF($E193=BJ$22,VLOOKUP($C193,Input!$A$8:$HV$39,MATCH(BJ$21,Input!$A$6:$HV$6,0),FALSE),0)*$D193</f>
        <v>0</v>
      </c>
      <c r="BK193" s="1">
        <f>+IF($E193=BK$22,VLOOKUP($C193,Input!$A$8:$HV$39,MATCH(BK$21,Input!$A$6:$HV$6,0),FALSE),0)*$D193</f>
        <v>0</v>
      </c>
      <c r="BL193" s="1">
        <f>+IF($E193=BL$22,VLOOKUP($C193,Input!$A$8:$HV$39,MATCH(BL$21,Input!$A$6:$HV$6,0),FALSE),0)*$D193</f>
        <v>0</v>
      </c>
      <c r="BM193" s="1">
        <f>+IF($E193=BM$22,VLOOKUP($C193,Input!$A$8:$HV$39,MATCH(BM$21,Input!$A$6:$HV$6,0),FALSE),0)*$D193</f>
        <v>0</v>
      </c>
      <c r="BN193" s="1">
        <f>+IF($E193=BN$22,VLOOKUP($C193,Input!$A$8:$HV$39,MATCH(BN$21,Input!$A$6:$HV$6,0),FALSE),0)*$D193</f>
        <v>0</v>
      </c>
      <c r="BO193" s="1">
        <f>+IF($E193=BO$22,VLOOKUP($C193,Input!$A$8:$HV$39,MATCH(BO$21,Input!$A$6:$HV$6,0),FALSE),0)*$D193</f>
        <v>0</v>
      </c>
      <c r="BP193" s="1">
        <f>+IF($E193=BP$22,VLOOKUP($C193,Input!$A$8:$HV$39,MATCH(BP$21,Input!$A$6:$HV$6,0),FALSE),0)*$D193</f>
        <v>0</v>
      </c>
      <c r="BQ193" s="1">
        <f>+IF($E193=BQ$22,VLOOKUP($C193,Input!$A$8:$HV$39,MATCH(BQ$21,Input!$A$6:$HV$6,0),FALSE),0)*$D193</f>
        <v>0</v>
      </c>
      <c r="BR193" s="1">
        <f>+IF($E193=BR$22,VLOOKUP($C193,Input!$A$8:$HV$39,MATCH(BR$21,Input!$A$6:$HV$6,0),FALSE),0)*$D193</f>
        <v>0</v>
      </c>
      <c r="BS193" s="1">
        <f>+IF($E193=BS$22,VLOOKUP($C193,Input!$A$8:$HV$39,MATCH(BS$21,Input!$A$6:$HV$6,0),FALSE),0)*$D193</f>
        <v>0</v>
      </c>
      <c r="BT193" s="1">
        <f>+IF($E193=BT$22,VLOOKUP($C193,Input!$A$8:$HV$39,MATCH(BT$21,Input!$A$6:$HV$6,0),FALSE),0)*$D193</f>
        <v>0</v>
      </c>
      <c r="BU193" s="1">
        <f>+IF($E193=BU$22,VLOOKUP($C193,Input!$A$8:$HV$39,MATCH(BU$21,Input!$A$6:$HV$6,0),FALSE),0)*$D193</f>
        <v>0</v>
      </c>
      <c r="BV193" s="1">
        <f>+IF($E193=BV$22,VLOOKUP($C193,Input!$A$8:$HV$39,MATCH(BV$21,Input!$A$6:$HV$6,0),FALSE),0)*$D193</f>
        <v>0</v>
      </c>
      <c r="BW193" s="1">
        <f>+IF($E193=BW$22,VLOOKUP($C193,Input!$A$8:$HV$39,MATCH(BW$21,Input!$A$6:$HV$6,0),FALSE),0)*$D193</f>
        <v>0</v>
      </c>
      <c r="BX193" s="1">
        <f>+IF($E193=BX$22,VLOOKUP($C193,Input!$A$8:$HV$39,MATCH(BX$21,Input!$A$6:$HV$6,0),FALSE),0)*$D193</f>
        <v>0</v>
      </c>
      <c r="BY193" s="1">
        <f>+IF($E193=BY$22,VLOOKUP($C193,Input!$A$8:$HV$39,MATCH(BY$21,Input!$A$6:$HV$6,0),FALSE),0)*$D193</f>
        <v>0</v>
      </c>
      <c r="BZ193" s="1">
        <f>+IF($E193=BZ$22,VLOOKUP($C193,Input!$A$8:$HV$39,MATCH(BZ$21,Input!$A$6:$HV$6,0),FALSE),0)*$D193</f>
        <v>0</v>
      </c>
      <c r="CA193" s="1">
        <f>+IF($E193=CA$22,VLOOKUP($C193,Input!$A$8:$HV$39,MATCH(CA$21,Input!$A$6:$HV$6,0),FALSE),0)*$D193</f>
        <v>0</v>
      </c>
      <c r="CB193" s="1">
        <f>+IF($E193=CB$22,VLOOKUP($C193,Input!$A$8:$HV$39,MATCH(CB$21,Input!$A$6:$HV$6,0),FALSE),0)*$D193</f>
        <v>0</v>
      </c>
      <c r="CC193" s="1">
        <f>+IF($E193=CC$22,VLOOKUP($C193,Input!$A$8:$HV$39,MATCH(CC$21,Input!$A$6:$HV$6,0),FALSE),0)*$D193</f>
        <v>0</v>
      </c>
      <c r="CE193" t="str">
        <f>VLOOKUP($C193,Input!$A$8:$HV$39,MATCH(CE$21,Input!$A$6:$HV$6,0),FALSE)</f>
        <v>Engine Rebuild @ 7 Yr</v>
      </c>
      <c r="CF193" s="1">
        <f>IF($E193+$I193+$D$7&lt;=CF$22,0,IF(CF$22-$D$7&gt;=$E193,IF(COUNTIF($KZ193:LP193,"&gt;0")&gt;0,VLOOKUP($C193,Input!$A$8:$HV$21,MATCH($CE$21+COUNTIF($KZ193:LP193,"&gt;0"),Input!$A$6:$HV$6,0),FALSE),0),0))*$D193</f>
        <v>0</v>
      </c>
      <c r="CG193" s="1">
        <f>IF($E193+$I193+$D$7&lt;=CG$22,0,IF(CG$22-$D$7&gt;=$E193,IF(COUNTIF($KZ193:LQ193,"&gt;0")&gt;0,VLOOKUP($C193,Input!$A$8:$HV$21,MATCH($CE$21+COUNTIF($KZ193:LQ193,"&gt;0"),Input!$A$6:$HV$6,0),FALSE),0),0))*$D193</f>
        <v>0</v>
      </c>
      <c r="CH193" s="1">
        <f>IF($E193+$I193+$D$7&lt;=CH$22,0,IF(CH$22-$D$7&gt;=$E193,IF(COUNTIF($KZ193:LR193,"&gt;0")&gt;0,VLOOKUP($C193,Input!$A$8:$HV$21,MATCH($CE$21+COUNTIF($KZ193:LR193,"&gt;0"),Input!$A$6:$HV$6,0),FALSE),0),0))*$D193</f>
        <v>0</v>
      </c>
      <c r="CI193" s="1">
        <f>IF($E193+$I193+$D$7&lt;=CI$22,0,IF(CI$22-$D$7&gt;=$E193,IF(COUNTIF($KZ193:LS193,"&gt;0")&gt;0,VLOOKUP($C193,Input!$A$8:$HV$21,MATCH($CE$21+COUNTIF($KZ193:LS193,"&gt;0"),Input!$A$6:$HV$6,0),FALSE),0),0))*$D193</f>
        <v>0</v>
      </c>
      <c r="CJ193" s="1">
        <f>IF($E193+$I193+$D$7&lt;=CJ$22,0,IF(CJ$22-$D$7&gt;=$E193,IF(COUNTIF($KZ193:LT193,"&gt;0")&gt;0,VLOOKUP($C193,Input!$A$8:$HV$21,MATCH($CE$21+COUNTIF($KZ193:LT193,"&gt;0"),Input!$A$6:$HV$6,0),FALSE),0),0))*$D193</f>
        <v>0</v>
      </c>
      <c r="CK193" s="1">
        <f>IF($E193+$I193+$D$7&lt;=CK$22,0,IF(CK$22-$D$7&gt;=$E193,IF(COUNTIF($KZ193:LU193,"&gt;0")&gt;0,VLOOKUP($C193,Input!$A$8:$HV$21,MATCH($CE$21+COUNTIF($KZ193:LU193,"&gt;0"),Input!$A$6:$HV$6,0),FALSE),0),0))*$D193</f>
        <v>0</v>
      </c>
      <c r="CL193" s="1">
        <f>IF($E193+$I193+$D$7&lt;=CL$22,0,IF(CL$22-$D$7&gt;=$E193,IF(COUNTIF($KZ193:LV193,"&gt;0")&gt;0,VLOOKUP($C193,Input!$A$8:$HV$21,MATCH($CE$21+COUNTIF($KZ193:LV193,"&gt;0"),Input!$A$6:$HV$6,0),FALSE),0),0))*$D193</f>
        <v>0</v>
      </c>
      <c r="CM193" s="1">
        <f>IF($E193+$I193+$D$7&lt;=CM$22,0,IF(CM$22-$D$7&gt;=$E193,IF(COUNTIF($KZ193:LW193,"&gt;0")&gt;0,VLOOKUP($C193,Input!$A$8:$HV$21,MATCH($CE$21+COUNTIF($KZ193:LW193,"&gt;0"),Input!$A$6:$HV$6,0),FALSE),0),0))*$D193</f>
        <v>0</v>
      </c>
      <c r="CN193" s="1">
        <f>IF($E193+$I193+$D$7&lt;=CN$22,0,IF(CN$22-$D$7&gt;=$E193,IF(COUNTIF($KZ193:LX193,"&gt;0")&gt;0,VLOOKUP($C193,Input!$A$8:$HV$21,MATCH($CE$21+COUNTIF($KZ193:LX193,"&gt;0"),Input!$A$6:$HV$6,0),FALSE),0),0))*$D193</f>
        <v>0</v>
      </c>
      <c r="CO193" s="1">
        <f>IF($E193+$I193+$D$7&lt;=CO$22,0,IF(CO$22-$D$7&gt;=$E193,IF(COUNTIF($KZ193:LY193,"&gt;0")&gt;0,VLOOKUP($C193,Input!$A$8:$HV$21,MATCH($CE$21+COUNTIF($KZ193:LY193,"&gt;0"),Input!$A$6:$HV$6,0),FALSE),0),0))*$D193</f>
        <v>0</v>
      </c>
      <c r="CP193" s="1">
        <f>IF($E193+$I193+$D$7&lt;=CP$22,0,IF(CP$22-$D$7&gt;=$E193,IF(COUNTIF($KZ193:LZ193,"&gt;0")&gt;0,VLOOKUP($C193,Input!$A$8:$HV$21,MATCH($CE$21+COUNTIF($KZ193:LZ193,"&gt;0"),Input!$A$6:$HV$6,0),FALSE),0),0))*$D193</f>
        <v>0</v>
      </c>
      <c r="CQ193" s="1">
        <f>IF($E193+$I193+$D$7&lt;=CQ$22,0,IF(CQ$22-$D$7&gt;=$E193,IF(COUNTIF($KZ193:MA193,"&gt;0")&gt;0,VLOOKUP($C193,Input!$A$8:$HV$21,MATCH($CE$21+COUNTIF($KZ193:MA193,"&gt;0"),Input!$A$6:$HV$6,0),FALSE),0),0))*$D193</f>
        <v>0</v>
      </c>
      <c r="CR193" s="1">
        <f>IF($E193+$I193+$D$7&lt;=CR$22,0,IF(CR$22-$D$7&gt;=$E193,IF(COUNTIF($KZ193:MB193,"&gt;0")&gt;0,VLOOKUP($C193,Input!$A$8:$HV$21,MATCH($CE$21+COUNTIF($KZ193:MB193,"&gt;0"),Input!$A$6:$HV$6,0),FALSE),0),0))*$D193</f>
        <v>0</v>
      </c>
      <c r="CS193" s="1">
        <f>IF($E193+$I193+$D$7&lt;=CS$22,0,IF(CS$22-$D$7&gt;=$E193,IF(COUNTIF($KZ193:MC193,"&gt;0")&gt;0,VLOOKUP($C193,Input!$A$8:$HV$21,MATCH($CE$21+COUNTIF($KZ193:MC193,"&gt;0"),Input!$A$6:$HV$6,0),FALSE),0),0))*$D193</f>
        <v>0</v>
      </c>
      <c r="CT193" s="1">
        <f>IF($E193+$I193+$D$7&lt;=CT$22,0,IF(CT$22-$D$7&gt;=$E193,IF(COUNTIF($KZ193:MD193,"&gt;0")&gt;0,VLOOKUP($C193,Input!$A$8:$HV$21,MATCH($CE$21+COUNTIF($KZ193:MD193,"&gt;0"),Input!$A$6:$HV$6,0),FALSE),0),0))*$D193</f>
        <v>0</v>
      </c>
      <c r="CU193" s="1">
        <f>IF($E193+$I193+$D$7&lt;=CU$22,0,IF(CU$22-$D$7&gt;=$E193,IF(COUNTIF($KZ193:ME193,"&gt;0")&gt;0,VLOOKUP($C193,Input!$A$8:$HV$21,MATCH($CE$21+COUNTIF($KZ193:ME193,"&gt;0"),Input!$A$6:$HV$6,0),FALSE),0),0))*$D193</f>
        <v>0</v>
      </c>
      <c r="CV193" s="1">
        <f>IF($E193+$I193+$D$7&lt;=CV$22,0,IF(CV$22-$D$7&gt;=$E193,IF(COUNTIF($KZ193:MF193,"&gt;0")&gt;0,VLOOKUP($C193,Input!$A$8:$HV$21,MATCH($CE$21+COUNTIF($KZ193:MF193,"&gt;0"),Input!$A$6:$HV$6,0),FALSE),0),0))*$D193</f>
        <v>0</v>
      </c>
      <c r="CW193" s="1">
        <f>IF($E193+$I193+$D$7&lt;=CW$22,0,IF(CW$22-$D$7&gt;=$E193,IF(COUNTIF($KZ193:MG193,"&gt;0")&gt;0,VLOOKUP($C193,Input!$A$8:$HV$21,MATCH($CE$21+COUNTIF($KZ193:MG193,"&gt;0"),Input!$A$6:$HV$6,0),FALSE),0),0))*$D193</f>
        <v>0</v>
      </c>
      <c r="CX193" s="1">
        <f>IF($E193+$I193+$D$7&lt;=CX$22,0,IF(CX$22-$D$7&gt;=$E193,IF(COUNTIF($KZ193:MH193,"&gt;0")&gt;0,VLOOKUP($C193,Input!$A$8:$HV$21,MATCH($CE$21+COUNTIF($KZ193:MH193,"&gt;0"),Input!$A$6:$HV$6,0),FALSE),0),0))*$D193</f>
        <v>0</v>
      </c>
      <c r="CY193" s="1">
        <f>IF($E193+$I193+$D$7&lt;=CY$22,0,IF(CY$22-$D$7&gt;=$E193,IF(COUNTIF($KZ193:MI193,"&gt;0")&gt;0,VLOOKUP($C193,Input!$A$8:$HV$21,MATCH($CE$21+COUNTIF($KZ193:MI193,"&gt;0"),Input!$A$6:$HV$6,0),FALSE),0),0))*$D193</f>
        <v>0</v>
      </c>
      <c r="CZ193" s="1">
        <f>IF($E193+$I193+$D$7&lt;=CZ$22,0,IF(CZ$22-$D$7&gt;=$E193,IF(COUNTIF($KZ193:MJ193,"&gt;0")&gt;0,VLOOKUP($C193,Input!$A$8:$HV$21,MATCH($CE$21+COUNTIF($KZ193:MJ193,"&gt;0"),Input!$A$6:$HV$6,0),FALSE),0),0))*$D193</f>
        <v>0</v>
      </c>
      <c r="DA193" s="1">
        <f>IF($E193+$I193+$D$7&lt;=DA$22,0,IF(DA$22-$D$7&gt;=$E193,IF(COUNTIF($KZ193:MK193,"&gt;0")&gt;0,VLOOKUP($C193,Input!$A$8:$HV$21,MATCH($CE$21+COUNTIF($KZ193:MK193,"&gt;0"),Input!$A$6:$HV$6,0),FALSE),0),0))*$D193</f>
        <v>0</v>
      </c>
      <c r="DB193" s="1">
        <f>IF($E193+$I193+$D$7&lt;=DB$22,0,IF(DB$22-$D$7&gt;=$E193,IF(COUNTIF($KZ193:ML193,"&gt;0")&gt;0,VLOOKUP($C193,Input!$A$8:$HV$21,MATCH($CE$21+COUNTIF($KZ193:ML193,"&gt;0"),Input!$A$6:$HV$6,0),FALSE),0),0))*$D193</f>
        <v>0</v>
      </c>
      <c r="DC193" s="1">
        <f>IF($E193+$I193+$D$7&lt;=DC$22,0,IF(DC$22-$D$7&gt;=$E193,IF(COUNTIF($KZ193:MM193,"&gt;0")&gt;0,VLOOKUP($C193,Input!$A$8:$HV$21,MATCH($CE$21+COUNTIF($KZ193:MM193,"&gt;0"),Input!$A$6:$HV$6,0),FALSE),0),0))*$D193</f>
        <v>0</v>
      </c>
      <c r="DD193" s="1">
        <f>IF($E193+$I193+$D$7&lt;=DD$22,0,IF(DD$22-$D$7&gt;=$E193,IF(COUNTIF($KZ193:MN193,"&gt;0")&gt;0,VLOOKUP($C193,Input!$A$8:$HV$21,MATCH($CE$21+COUNTIF($KZ193:MN193,"&gt;0"),Input!$A$6:$HV$6,0),FALSE),0),0))*$D193</f>
        <v>0</v>
      </c>
      <c r="DE193" s="1">
        <f>IF($E193+$I193+$D$7&lt;=DE$22,0,IF(DE$22-$D$7&gt;=$E193,IF(COUNTIF($KZ193:MO193,"&gt;0")&gt;0,VLOOKUP($C193,Input!$A$8:$HV$21,MATCH($CE$21+COUNTIF($KZ193:MO193,"&gt;0"),Input!$A$6:$HV$6,0),FALSE),0),0))*$D193</f>
        <v>0</v>
      </c>
      <c r="DF193" s="1">
        <f>IF($E193+$I193+$D$7&lt;=DF$22,0,IF(DF$22-$D$7&gt;=$E193,IF(COUNTIF($KZ193:MP193,"&gt;0")&gt;0,VLOOKUP($C193,Input!$A$8:$HV$21,MATCH($CE$21+COUNTIF($KZ193:MP193,"&gt;0"),Input!$A$6:$HV$6,0),FALSE),0),0))*$D193</f>
        <v>0</v>
      </c>
      <c r="DG193" s="1">
        <f>IF($E193+$I193+$D$7&lt;=DG$22,0,IF(DG$22-$D$7&gt;=$E193,IF(COUNTIF($KZ193:MQ193,"&gt;0")&gt;0,VLOOKUP($C193,Input!$A$8:$HV$21,MATCH($CE$21+COUNTIF($KZ193:MQ193,"&gt;0"),Input!$A$6:$HV$6,0),FALSE),0),0))*$D193</f>
        <v>0</v>
      </c>
      <c r="DH193" s="1">
        <f>IF($E193+$I193+$D$7&lt;=DH$22,0,IF(DH$22-$D$7&gt;=$E193,IF(COUNTIF($KZ193:MR193,"&gt;0")&gt;0,VLOOKUP($C193,Input!$A$8:$HV$21,MATCH($CE$21+COUNTIF($KZ193:MR193,"&gt;0"),Input!$A$6:$HV$6,0),FALSE),0),0))*$D193</f>
        <v>0</v>
      </c>
      <c r="DI193" s="1">
        <f>IF($E193+$I193+$D$7&lt;=DI$22,0,IF(DI$22-$D$7&gt;=$E193,IF(COUNTIF($KZ193:MS193,"&gt;0")&gt;0,VLOOKUP($C193,Input!$A$8:$HV$21,MATCH($CE$21+COUNTIF($KZ193:MS193,"&gt;0"),Input!$A$6:$HV$6,0),FALSE),0),0))*$D193</f>
        <v>0</v>
      </c>
      <c r="DJ193" s="1">
        <f>IF($E193+$I193+$D$7&lt;=DJ$22,0,IF(DJ$22-$D$7&gt;=$E193,IF(COUNTIF($KZ193:MT193,"&gt;0")&gt;0,VLOOKUP($C193,Input!$A$8:$HV$21,MATCH($CE$21+COUNTIF($KZ193:MT193,"&gt;0"),Input!$A$6:$HV$6,0),FALSE),0),0))*$D193</f>
        <v>0</v>
      </c>
      <c r="DK193" s="1">
        <f>IF($E193+$I193+$D$7&lt;=DK$22,0,IF(DK$22-$D$7&gt;=$E193,IF(COUNTIF($KZ193:MU193,"&gt;0")&gt;0,VLOOKUP($C193,Input!$A$8:$HV$21,MATCH($CE$21+COUNTIF($KZ193:MU193,"&gt;0"),Input!$A$6:$HV$6,0),FALSE),0),0))*$D193</f>
        <v>0</v>
      </c>
      <c r="DL193" s="1">
        <f>IF($E193+$I193+$D$7&lt;=DL$22,0,IF(DL$22-$D$7&gt;=$E193,IF(COUNTIF($KZ193:MV193,"&gt;0")&gt;0,VLOOKUP($C193,Input!$A$8:$HV$21,MATCH($CE$21+COUNTIF($KZ193:MV193,"&gt;0"),Input!$A$6:$HV$6,0),FALSE),0),0))*$D193</f>
        <v>0</v>
      </c>
      <c r="DM193" s="1">
        <f>IF($E193+$I193+$D$7&lt;=DM$22,0,IF(DM$22-$D$7&gt;=$E193,IF(COUNTIF($KZ193:MW193,"&gt;0")&gt;0,VLOOKUP($C193,Input!$A$8:$HV$21,MATCH($CE$21+COUNTIF($KZ193:MW193,"&gt;0"),Input!$A$6:$HV$6,0),FALSE),0),0))*$D193</f>
        <v>0</v>
      </c>
      <c r="DN193" s="1">
        <f>IF($E193+$I193+$D$7&lt;=DN$22,0,IF(DN$22-$D$7&gt;=$E193,IF(COUNTIF($KZ193:MX193,"&gt;0")&gt;0,VLOOKUP($C193,Input!$A$8:$HV$21,MATCH($CE$21+COUNTIF($KZ193:MX193,"&gt;0"),Input!$A$6:$HV$6,0),FALSE),0),0))*$D193</f>
        <v>0</v>
      </c>
      <c r="DP193" t="str">
        <f>+VLOOKUP($C193,Input!$A$8:$GZ$39,MATCH(DP$21,Input!$A$6:$GZ$6,0),FALSE)</f>
        <v>Bus Maintenance at 0.85/mile</v>
      </c>
      <c r="DQ193" s="1">
        <f>IF($E193+$I193+$D$7&lt;=DQ$22,0,IF(DQ$22-$D$7&gt;=$E193,IF(COUNTIF($KZ193:LP193,"&gt;0")&gt;0,VLOOKUP($C193,Input!$A$8:$HV$21,MATCH($DP$21+COUNTIF($KZ193:LP193,"&gt;0"),Input!$A$6:$HV$6,0),FALSE),0),0))*$D193*$F193</f>
        <v>0</v>
      </c>
      <c r="DR193" s="1">
        <f>IF($E193+$I193+$D$7&lt;=DR$22,0,IF(DR$22-$D$7&gt;=$E193,IF(COUNTIF($KZ193:LQ193,"&gt;0")&gt;0,VLOOKUP($C193,Input!$A$8:$HV$21,MATCH($DP$21+COUNTIF($KZ193:LQ193,"&gt;0"),Input!$A$6:$HV$6,0),FALSE),0),0))*$D193*$F193</f>
        <v>0</v>
      </c>
      <c r="DS193" s="1">
        <f>IF($E193+$I193+$D$7&lt;=DS$22,0,IF(DS$22-$D$7&gt;=$E193,IF(COUNTIF($KZ193:LR193,"&gt;0")&gt;0,VLOOKUP($C193,Input!$A$8:$HV$21,MATCH($DP$21+COUNTIF($KZ193:LR193,"&gt;0"),Input!$A$6:$HV$6,0),FALSE),0),0))*$D193*$F193</f>
        <v>0</v>
      </c>
      <c r="DT193" s="1">
        <f>IF($E193+$I193+$D$7&lt;=DT$22,0,IF(DT$22-$D$7&gt;=$E193,IF(COUNTIF($KZ193:LS193,"&gt;0")&gt;0,VLOOKUP($C193,Input!$A$8:$HV$21,MATCH($DP$21+COUNTIF($KZ193:LS193,"&gt;0"),Input!$A$6:$HV$6,0),FALSE),0),0))*$D193*$F193</f>
        <v>0</v>
      </c>
      <c r="DU193" s="1">
        <f>IF($E193+$I193+$D$7&lt;=DU$22,0,IF(DU$22-$D$7&gt;=$E193,IF(COUNTIF($KZ193:LT193,"&gt;0")&gt;0,VLOOKUP($C193,Input!$A$8:$HV$21,MATCH($DP$21+COUNTIF($KZ193:LT193,"&gt;0"),Input!$A$6:$HV$6,0),FALSE),0),0))*$D193*$F193</f>
        <v>0</v>
      </c>
      <c r="DV193" s="1">
        <f>IF($E193+$I193+$D$7&lt;=DV$22,0,IF(DV$22-$D$7&gt;=$E193,IF(COUNTIF($KZ193:LU193,"&gt;0")&gt;0,VLOOKUP($C193,Input!$A$8:$HV$21,MATCH($DP$21+COUNTIF($KZ193:LU193,"&gt;0"),Input!$A$6:$HV$6,0),FALSE),0),0))*$D193*$F193</f>
        <v>0</v>
      </c>
      <c r="DW193" s="1">
        <f>IF($E193+$I193+$D$7&lt;=DW$22,0,IF(DW$22-$D$7&gt;=$E193,IF(COUNTIF($KZ193:LV193,"&gt;0")&gt;0,VLOOKUP($C193,Input!$A$8:$HV$21,MATCH($DP$21+COUNTIF($KZ193:LV193,"&gt;0"),Input!$A$6:$HV$6,0),FALSE),0),0))*$D193*$F193</f>
        <v>0</v>
      </c>
      <c r="DX193" s="1">
        <f>IF($E193+$I193+$D$7&lt;=DX$22,0,IF(DX$22-$D$7&gt;=$E193,IF(COUNTIF($KZ193:LW193,"&gt;0")&gt;0,VLOOKUP($C193,Input!$A$8:$HV$21,MATCH($DP$21+COUNTIF($KZ193:LW193,"&gt;0"),Input!$A$6:$HV$6,0),FALSE),0),0))*$D193*$F193</f>
        <v>0</v>
      </c>
      <c r="DY193" s="1">
        <f>IF($E193+$I193+$D$7&lt;=DY$22,0,IF(DY$22-$D$7&gt;=$E193,IF(COUNTIF($KZ193:LX193,"&gt;0")&gt;0,VLOOKUP($C193,Input!$A$8:$HV$21,MATCH($DP$21+COUNTIF($KZ193:LX193,"&gt;0"),Input!$A$6:$HV$6,0),FALSE),0),0))*$D193*$F193</f>
        <v>0</v>
      </c>
      <c r="DZ193" s="1">
        <f>IF($E193+$I193+$D$7&lt;=DZ$22,0,IF(DZ$22-$D$7&gt;=$E193,IF(COUNTIF($KZ193:LY193,"&gt;0")&gt;0,VLOOKUP($C193,Input!$A$8:$HV$21,MATCH($DP$21+COUNTIF($KZ193:LY193,"&gt;0"),Input!$A$6:$HV$6,0),FALSE),0),0))*$D193*$F193</f>
        <v>0</v>
      </c>
      <c r="EA193" s="1">
        <f>IF($E193+$I193+$D$7&lt;=EA$22,0,IF(EA$22-$D$7&gt;=$E193,IF(COUNTIF($KZ193:LZ193,"&gt;0")&gt;0,VLOOKUP($C193,Input!$A$8:$HV$21,MATCH($DP$21+COUNTIF($KZ193:LZ193,"&gt;0"),Input!$A$6:$HV$6,0),FALSE),0),0))*$D193*$F193</f>
        <v>0</v>
      </c>
      <c r="EB193" s="1">
        <f>IF($E193+$I193+$D$7&lt;=EB$22,0,IF(EB$22-$D$7&gt;=$E193,IF(COUNTIF($KZ193:MA193,"&gt;0")&gt;0,VLOOKUP($C193,Input!$A$8:$HV$21,MATCH($DP$21+COUNTIF($KZ193:MA193,"&gt;0"),Input!$A$6:$HV$6,0),FALSE),0),0))*$D193*$F193</f>
        <v>0</v>
      </c>
      <c r="EC193" s="1">
        <f>IF($E193+$I193+$D$7&lt;=EC$22,0,IF(EC$22-$D$7&gt;=$E193,IF(COUNTIF($KZ193:MB193,"&gt;0")&gt;0,VLOOKUP($C193,Input!$A$8:$HV$21,MATCH($DP$21+COUNTIF($KZ193:MB193,"&gt;0"),Input!$A$6:$HV$6,0),FALSE),0),0))*$D193*$F193</f>
        <v>0</v>
      </c>
      <c r="ED193" s="1">
        <f>IF($E193+$I193+$D$7&lt;=ED$22,0,IF(ED$22-$D$7&gt;=$E193,IF(COUNTIF($KZ193:MC193,"&gt;0")&gt;0,VLOOKUP($C193,Input!$A$8:$HV$21,MATCH($DP$21+COUNTIF($KZ193:MC193,"&gt;0"),Input!$A$6:$HV$6,0),FALSE),0),0))*$D193*$F193</f>
        <v>0</v>
      </c>
      <c r="EE193" s="1">
        <f>IF($E193+$I193+$D$7&lt;=EE$22,0,IF(EE$22-$D$7&gt;=$E193,IF(COUNTIF($KZ193:MD193,"&gt;0")&gt;0,VLOOKUP($C193,Input!$A$8:$HV$21,MATCH($DP$21+COUNTIF($KZ193:MD193,"&gt;0"),Input!$A$6:$HV$6,0),FALSE),0),0))*$D193*$F193</f>
        <v>0</v>
      </c>
      <c r="EF193" s="1">
        <f>IF($E193+$I193+$D$7&lt;=EF$22,0,IF(EF$22-$D$7&gt;=$E193,IF(COUNTIF($KZ193:ME193,"&gt;0")&gt;0,VLOOKUP($C193,Input!$A$8:$HV$21,MATCH($DP$21+COUNTIF($KZ193:ME193,"&gt;0"),Input!$A$6:$HV$6,0),FALSE),0),0))*$D193*$F193</f>
        <v>0</v>
      </c>
      <c r="EG193" s="1">
        <f>IF($E193+$I193+$D$7&lt;=EG$22,0,IF(EG$22-$D$7&gt;=$E193,IF(COUNTIF($KZ193:MF193,"&gt;0")&gt;0,VLOOKUP($C193,Input!$A$8:$HV$21,MATCH($DP$21+COUNTIF($KZ193:MF193,"&gt;0"),Input!$A$6:$HV$6,0),FALSE),0),0))*$D193*$F193</f>
        <v>0</v>
      </c>
      <c r="EH193" s="1">
        <f>IF($E193+$I193+$D$7&lt;=EH$22,0,IF(EH$22-$D$7&gt;=$E193,IF(COUNTIF($KZ193:MG193,"&gt;0")&gt;0,VLOOKUP($C193,Input!$A$8:$HV$21,MATCH($DP$21+COUNTIF($KZ193:MG193,"&gt;0"),Input!$A$6:$HV$6,0),FALSE),0),0))*$D193*$F193</f>
        <v>0</v>
      </c>
      <c r="EI193" s="1">
        <f>IF($E193+$I193+$D$7&lt;=EI$22,0,IF(EI$22-$D$7&gt;=$E193,IF(COUNTIF($KZ193:MH193,"&gt;0")&gt;0,VLOOKUP($C193,Input!$A$8:$HV$21,MATCH($DP$21+COUNTIF($KZ193:MH193,"&gt;0"),Input!$A$6:$HV$6,0),FALSE),0),0))*$D193*$F193</f>
        <v>0</v>
      </c>
      <c r="EJ193" s="1">
        <f>IF($E193+$I193+$D$7&lt;=EJ$22,0,IF(EJ$22-$D$7&gt;=$E193,IF(COUNTIF($KZ193:MI193,"&gt;0")&gt;0,VLOOKUP($C193,Input!$A$8:$HV$21,MATCH($DP$21+COUNTIF($KZ193:MI193,"&gt;0"),Input!$A$6:$HV$6,0),FALSE),0),0))*$D193*$F193</f>
        <v>0</v>
      </c>
      <c r="EK193" s="1">
        <f>IF($E193+$I193+$D$7&lt;=EK$22,0,IF(EK$22-$D$7&gt;=$E193,IF(COUNTIF($KZ193:MJ193,"&gt;0")&gt;0,VLOOKUP($C193,Input!$A$8:$HV$21,MATCH($DP$21+COUNTIF($KZ193:MJ193,"&gt;0"),Input!$A$6:$HV$6,0),FALSE),0),0))*$D193*$F193</f>
        <v>0</v>
      </c>
      <c r="EL193" s="1">
        <f>IF($E193+$I193+$D$7&lt;=EL$22,0,IF(EL$22-$D$7&gt;=$E193,IF(COUNTIF($KZ193:MK193,"&gt;0")&gt;0,VLOOKUP($C193,Input!$A$8:$HV$21,MATCH($DP$21+COUNTIF($KZ193:MK193,"&gt;0"),Input!$A$6:$HV$6,0),FALSE),0),0))*$D193*$F193</f>
        <v>0</v>
      </c>
      <c r="EM193" s="1">
        <f>IF($E193+$I193+$D$7&lt;=EM$22,0,IF(EM$22-$D$7&gt;=$E193,IF(COUNTIF($KZ193:ML193,"&gt;0")&gt;0,VLOOKUP($C193,Input!$A$8:$HV$21,MATCH($DP$21+COUNTIF($KZ193:ML193,"&gt;0"),Input!$A$6:$HV$6,0),FALSE),0),0))*$D193*$F193</f>
        <v>0</v>
      </c>
      <c r="EN193" s="1">
        <f>IF($E193+$I193+$D$7&lt;=EN$22,0,IF(EN$22-$D$7&gt;=$E193,IF(COUNTIF($KZ193:MM193,"&gt;0")&gt;0,VLOOKUP($C193,Input!$A$8:$HV$21,MATCH($DP$21+COUNTIF($KZ193:MM193,"&gt;0"),Input!$A$6:$HV$6,0),FALSE),0),0))*$D193*$F193</f>
        <v>0</v>
      </c>
      <c r="EO193" s="1">
        <f>IF($E193+$I193+$D$7&lt;=EO$22,0,IF(EO$22-$D$7&gt;=$E193,IF(COUNTIF($KZ193:MN193,"&gt;0")&gt;0,VLOOKUP($C193,Input!$A$8:$HV$21,MATCH($DP$21+COUNTIF($KZ193:MN193,"&gt;0"),Input!$A$6:$HV$6,0),FALSE),0),0))*$D193*$F193</f>
        <v>0</v>
      </c>
      <c r="EP193" s="1">
        <f>IF($E193+$I193+$D$7&lt;=EP$22,0,IF(EP$22-$D$7&gt;=$E193,IF(COUNTIF($KZ193:MO193,"&gt;0")&gt;0,VLOOKUP($C193,Input!$A$8:$HV$21,MATCH($DP$21+COUNTIF($KZ193:MO193,"&gt;0"),Input!$A$6:$HV$6,0),FALSE),0),0))*$D193*$F193</f>
        <v>0</v>
      </c>
      <c r="EQ193" s="1">
        <f>IF($E193+$I193+$D$7&lt;=EQ$22,0,IF(EQ$22-$D$7&gt;=$E193,IF(COUNTIF($KZ193:MP193,"&gt;0")&gt;0,VLOOKUP($C193,Input!$A$8:$HV$21,MATCH($DP$21+COUNTIF($KZ193:MP193,"&gt;0"),Input!$A$6:$HV$6,0),FALSE),0),0))*$D193*$F193</f>
        <v>0</v>
      </c>
      <c r="ER193" s="1">
        <f>IF($E193+$I193+$D$7&lt;=ER$22,0,IF(ER$22-$D$7&gt;=$E193,IF(COUNTIF($KZ193:MQ193,"&gt;0")&gt;0,VLOOKUP($C193,Input!$A$8:$HV$21,MATCH($DP$21+COUNTIF($KZ193:MQ193,"&gt;0"),Input!$A$6:$HV$6,0),FALSE),0),0))*$D193*$F193</f>
        <v>0</v>
      </c>
      <c r="ES193" s="1">
        <f>IF($E193+$I193+$D$7&lt;=ES$22,0,IF(ES$22-$D$7&gt;=$E193,IF(COUNTIF($KZ193:MR193,"&gt;0")&gt;0,VLOOKUP($C193,Input!$A$8:$HV$21,MATCH($DP$21+COUNTIF($KZ193:MR193,"&gt;0"),Input!$A$6:$HV$6,0),FALSE),0),0))*$D193*$F193</f>
        <v>0</v>
      </c>
      <c r="ET193" s="1">
        <f>IF($E193+$I193+$D$7&lt;=ET$22,0,IF(ET$22-$D$7&gt;=$E193,IF(COUNTIF($KZ193:MS193,"&gt;0")&gt;0,VLOOKUP($C193,Input!$A$8:$HV$21,MATCH($DP$21+COUNTIF($KZ193:MS193,"&gt;0"),Input!$A$6:$HV$6,0),FALSE),0),0))*$D193*$F193</f>
        <v>0</v>
      </c>
      <c r="EU193" s="1">
        <f>IF($E193+$I193+$D$7&lt;=EU$22,0,IF(EU$22-$D$7&gt;=$E193,IF(COUNTIF($KZ193:MT193,"&gt;0")&gt;0,VLOOKUP($C193,Input!$A$8:$HV$21,MATCH($DP$21+COUNTIF($KZ193:MT193,"&gt;0"),Input!$A$6:$HV$6,0),FALSE),0),0))*$D193*$F193</f>
        <v>0</v>
      </c>
      <c r="EV193" s="1">
        <f>IF($E193+$I193+$D$7&lt;=EV$22,0,IF(EV$22-$D$7&gt;=$E193,IF(COUNTIF($KZ193:MU193,"&gt;0")&gt;0,VLOOKUP($C193,Input!$A$8:$HV$21,MATCH($DP$21+COUNTIF($KZ193:MU193,"&gt;0"),Input!$A$6:$HV$6,0),FALSE),0),0))*$D193*$F193</f>
        <v>0</v>
      </c>
      <c r="EW193" s="1">
        <f>IF($E193+$I193+$D$7&lt;=EW$22,0,IF(EW$22-$D$7&gt;=$E193,IF(COUNTIF($KZ193:MV193,"&gt;0")&gt;0,VLOOKUP($C193,Input!$A$8:$HV$21,MATCH($DP$21+COUNTIF($KZ193:MV193,"&gt;0"),Input!$A$6:$HV$6,0),FALSE),0),0))*$D193*$F193</f>
        <v>0</v>
      </c>
      <c r="EX193" s="1">
        <f>IF($E193+$I193+$D$7&lt;=EX$22,0,IF(EX$22-$D$7&gt;=$E193,IF(COUNTIF($KZ193:MW193,"&gt;0")&gt;0,VLOOKUP($C193,Input!$A$8:$HV$21,MATCH($DP$21+COUNTIF($KZ193:MW193,"&gt;0"),Input!$A$6:$HV$6,0),FALSE),0),0))*$D193*$F193</f>
        <v>0</v>
      </c>
      <c r="EY193" s="1">
        <f>IF($E193+$I193+$D$7&lt;=EY$22,0,IF(EY$22-$D$7&gt;=$E193,IF(COUNTIF($KZ193:MX193,"&gt;0")&gt;0,VLOOKUP($C193,Input!$A$8:$HV$21,MATCH($DP$21+COUNTIF($KZ193:MX193,"&gt;0"),Input!$A$6:$HV$6,0),FALSE),0),0))*$D193*$F193</f>
        <v>0</v>
      </c>
      <c r="EZ193" s="1"/>
      <c r="FA193" t="str">
        <f>VLOOKUP($C193,Input!$A$8:$GZ$39,MATCH(FA$21,Input!$A$6:$GZ$6,0),FALSE)</f>
        <v>NA</v>
      </c>
      <c r="FB193">
        <f>IF((VLOOKUP($C193,Input!$A$8:$GZ$39,MATCH(FB$21,Input!$A$6:$GZ$6,0),FALSE))="Y",$D193/VLOOKUP($C193,Input!$A$8:$GZ$39,MATCH(FC$21,Input!$A$6:$GZ$6,0),FALSE),0)</f>
        <v>0</v>
      </c>
      <c r="FC193">
        <f>IF((VLOOKUP($C193,Input!$A$8:$GZ$39,MATCH(FB$21,Input!$A$6:$GZ$6,0),FALSE))="Y",0,IF((VLOOKUP($C193,Input!$A$8:$GZ$39,MATCH(FC$21,Input!$A$6:$GZ$6,0),FALSE))&gt;0,$D193/VLOOKUP($C193,Input!$A$8:$GZ$39,MATCH(FC$21,Input!$A$6:$GZ$6,0),FALSE),0))</f>
        <v>0</v>
      </c>
      <c r="FD193" s="1">
        <f>+IF($E193=FD$22,VLOOKUP($C193,Input!$A$8:$GZ$39,MATCH(FD$21,Input!$A$6:$GZ$6,0),FALSE),0)*IF(FD$110&gt;=MAX(FC$110:$FD$110),MIN((FD$110-MAX(FC$110:$FD$110)),(FD$110-FC$110)),0)+IF($E193=FD$22,VLOOKUP($C193,Input!$A$8:$GZ$39,MATCH(FD$21,Input!$A$6:$GZ$6,0),FALSE),0)*IF(FD$109&gt;=MAX(FC$109:$FD$109),MIN((FD$109-MAX(FC$109:$FD$109)),(FD$109-FC$109)),0)</f>
        <v>0</v>
      </c>
      <c r="FE193" s="1">
        <f>+IF($E193=FE$22,VLOOKUP($C193,Input!$A$8:$GZ$39,MATCH(FE$21,Input!$A$6:$GZ$6,0),FALSE),0)*IF(FE$110&gt;=MAX(FD$110:$FD$110),MIN((FE$110-MAX(FD$110:$FD$110)),(FE$110-FD$110)),0)+IF($E193=FE$22,VLOOKUP($C193,Input!$A$8:$GZ$39,MATCH(FE$21,Input!$A$6:$GZ$6,0),FALSE),0)*IF(FE$109&gt;=MAX(FD$109:$FD$109),MIN((FE$109-MAX(FD$109:$FD$109)),(FE$109-FD$109)),0)</f>
        <v>0</v>
      </c>
      <c r="FF193" s="1">
        <f>+IF($E193=FF$22,VLOOKUP($C193,Input!$A$8:$GZ$39,MATCH(FF$21,Input!$A$6:$GZ$6,0),FALSE),0)*IF(FF$110&gt;=MAX($FD$110:FE$110),MIN((FF$110-MAX($FD$110:FE$110)),(FF$110-FE$110)),0)+IF($E193=FF$22,VLOOKUP($C193,Input!$A$8:$GZ$39,MATCH(FF$21,Input!$A$6:$GZ$6,0),FALSE),0)*IF(FF$109&gt;=MAX($FD$109:FE$109),MIN((FF$109-MAX($FD$109:FE$109)),(FF$109-FE$109)),0)</f>
        <v>0</v>
      </c>
      <c r="FG193" s="1">
        <f>+IF($E193=FG$22,VLOOKUP($C193,Input!$A$8:$GZ$39,MATCH(FG$21,Input!$A$6:$GZ$6,0),FALSE),0)*IF(FG$110&gt;=MAX($FD$110:FF$110),MIN((FG$110-MAX($FD$110:FF$110)),(FG$110-FF$110)),0)+IF($E193=FG$22,VLOOKUP($C193,Input!$A$8:$GZ$39,MATCH(FG$21,Input!$A$6:$GZ$6,0),FALSE),0)*IF(FG$109&gt;=MAX($FD$109:FF$109),MIN((FG$109-MAX($FD$109:FF$109)),(FG$109-FF$109)),0)</f>
        <v>0</v>
      </c>
      <c r="FH193" s="1">
        <f>+IF($E193=FH$22,VLOOKUP($C193,Input!$A$8:$GZ$39,MATCH(FH$21,Input!$A$6:$GZ$6,0),FALSE),0)*IF(FH$110&gt;=MAX($FD$110:FG$110),MIN((FH$110-MAX($FD$110:FG$110)),(FH$110-FG$110)),0)+IF($E193=FH$22,VLOOKUP($C193,Input!$A$8:$GZ$39,MATCH(FH$21,Input!$A$6:$GZ$6,0),FALSE),0)*IF(FH$109&gt;=MAX($FD$109:FG$109),MIN((FH$109-MAX($FD$109:FG$109)),(FH$109-FG$109)),0)</f>
        <v>0</v>
      </c>
      <c r="FI193" s="1">
        <f>+IF($E193=FI$22,VLOOKUP($C193,Input!$A$8:$GZ$39,MATCH(FI$21,Input!$A$6:$GZ$6,0),FALSE),0)*IF(FI$110&gt;=MAX($FD$110:FH$110),MIN((FI$110-MAX($FD$110:FH$110)),(FI$110-FH$110)),0)+IF($E193=FI$22,VLOOKUP($C193,Input!$A$8:$GZ$39,MATCH(FI$21,Input!$A$6:$GZ$6,0),FALSE),0)*IF(FI$109&gt;=MAX($FD$109:FH$109),MIN((FI$109-MAX($FD$109:FH$109)),(FI$109-FH$109)),0)</f>
        <v>0</v>
      </c>
      <c r="FJ193" s="1">
        <f>+IF($E193=FJ$22,VLOOKUP($C193,Input!$A$8:$GZ$39,MATCH(FJ$21,Input!$A$6:$GZ$6,0),FALSE),0)*IF(FJ$110&gt;=MAX($FD$110:FI$110),MIN((FJ$110-MAX($FD$110:FI$110)),(FJ$110-FI$110)),0)+IF($E193=FJ$22,VLOOKUP($C193,Input!$A$8:$GZ$39,MATCH(FJ$21,Input!$A$6:$GZ$6,0),FALSE),0)*IF(FJ$109&gt;=MAX($FD$109:FI$109),MIN((FJ$109-MAX($FD$109:FI$109)),(FJ$109-FI$109)),0)</f>
        <v>0</v>
      </c>
      <c r="FK193" s="1">
        <f>+IF($E193=FK$22,VLOOKUP($C193,Input!$A$8:$GZ$39,MATCH(FK$21,Input!$A$6:$GZ$6,0),FALSE),0)*IF(FK$110&gt;=MAX($FD$110:FJ$110),MIN((FK$110-MAX($FD$110:FJ$110)),(FK$110-FJ$110)),0)+IF($E193=FK$22,VLOOKUP($C193,Input!$A$8:$GZ$39,MATCH(FK$21,Input!$A$6:$GZ$6,0),FALSE),0)*IF(FK$109&gt;=MAX($FD$109:FJ$109),MIN((FK$109-MAX($FD$109:FJ$109)),(FK$109-FJ$109)),0)</f>
        <v>0</v>
      </c>
      <c r="FL193" s="1">
        <f>+IF($E193=FL$22,VLOOKUP($C193,Input!$A$8:$GZ$39,MATCH(FL$21,Input!$A$6:$GZ$6,0),FALSE),0)*IF(FL$110&gt;=MAX($FD$110:FK$110),MIN((FL$110-MAX($FD$110:FK$110)),(FL$110-FK$110)),0)+IF($E193=FL$22,VLOOKUP($C193,Input!$A$8:$GZ$39,MATCH(FL$21,Input!$A$6:$GZ$6,0),FALSE),0)*IF(FL$109&gt;=MAX($FD$109:FK$109),MIN((FL$109-MAX($FD$109:FK$109)),(FL$109-FK$109)),0)</f>
        <v>0</v>
      </c>
      <c r="FM193" s="1">
        <f>+IF($E193=FM$22,VLOOKUP($C193,Input!$A$8:$GZ$39,MATCH(FM$21,Input!$A$6:$GZ$6,0),FALSE),0)*IF(FM$110&gt;=MAX($FD$110:FL$110),MIN((FM$110-MAX($FD$110:FL$110)),(FM$110-FL$110)),0)+IF($E193=FM$22,VLOOKUP($C193,Input!$A$8:$GZ$39,MATCH(FM$21,Input!$A$6:$GZ$6,0),FALSE),0)*IF(FM$109&gt;=MAX($FD$109:FL$109),MIN((FM$109-MAX($FD$109:FL$109)),(FM$109-FL$109)),0)</f>
        <v>0</v>
      </c>
      <c r="FN193" s="1">
        <f>+IF($E193=FN$22,VLOOKUP($C193,Input!$A$8:$GZ$39,MATCH(FN$21,Input!$A$6:$GZ$6,0),FALSE),0)*IF(FN$110&gt;=MAX($FD$110:FM$110),MIN((FN$110-MAX($FD$110:FM$110)),(FN$110-FM$110)),0)+IF($E193=FN$22,VLOOKUP($C193,Input!$A$8:$GZ$39,MATCH(FN$21,Input!$A$6:$GZ$6,0),FALSE),0)*IF(FN$109&gt;=MAX($FD$109:FM$109),MIN((FN$109-MAX($FD$109:FM$109)),(FN$109-FM$109)),0)</f>
        <v>0</v>
      </c>
      <c r="FO193" s="1">
        <f>+IF($E193=FO$22,VLOOKUP($C193,Input!$A$8:$GZ$39,MATCH(FO$21,Input!$A$6:$GZ$6,0),FALSE),0)*IF(FO$110&gt;=MAX($FD$110:FN$110),MIN((FO$110-MAX($FD$110:FN$110)),(FO$110-FN$110)),0)+IF($E193=FO$22,VLOOKUP($C193,Input!$A$8:$GZ$39,MATCH(FO$21,Input!$A$6:$GZ$6,0),FALSE),0)*IF(FO$109&gt;=MAX($FD$109:FN$109),MIN((FO$109-MAX($FD$109:FN$109)),(FO$109-FN$109)),0)</f>
        <v>0</v>
      </c>
      <c r="FP193" s="1">
        <f>+IF($E193=FP$22,VLOOKUP($C193,Input!$A$8:$GZ$39,MATCH(FP$21,Input!$A$6:$GZ$6,0),FALSE),0)*IF(FP$110&gt;=MAX($FD$110:FO$110),MIN((FP$110-MAX($FD$110:FO$110)),(FP$110-FO$110)),0)+IF($E193=FP$22,VLOOKUP($C193,Input!$A$8:$GZ$39,MATCH(FP$21,Input!$A$6:$GZ$6,0),FALSE),0)*IF(FP$109&gt;=MAX($FD$109:FO$109),MIN((FP$109-MAX($FD$109:FO$109)),(FP$109-FO$109)),0)</f>
        <v>0</v>
      </c>
      <c r="FQ193" s="1">
        <f>+IF($E193=FQ$22,VLOOKUP($C193,Input!$A$8:$GZ$39,MATCH(FQ$21,Input!$A$6:$GZ$6,0),FALSE),0)*IF(FQ$110&gt;=MAX($FD$110:FP$110),MIN((FQ$110-MAX($FD$110:FP$110)),(FQ$110-FP$110)),0)+IF($E193=FQ$22,VLOOKUP($C193,Input!$A$8:$GZ$39,MATCH(FQ$21,Input!$A$6:$GZ$6,0),FALSE),0)*IF(FQ$109&gt;=MAX($FD$109:FP$109),MIN((FQ$109-MAX($FD$109:FP$109)),(FQ$109-FP$109)),0)</f>
        <v>0</v>
      </c>
      <c r="FR193" s="1">
        <f>+IF($E193=FR$22,VLOOKUP($C193,Input!$A$8:$GZ$39,MATCH(FR$21,Input!$A$6:$GZ$6,0),FALSE),0)*IF(FR$110&gt;=MAX($FD$110:FQ$110),MIN((FR$110-MAX($FD$110:FQ$110)),(FR$110-FQ$110)),0)+IF($E193=FR$22,VLOOKUP($C193,Input!$A$8:$GZ$39,MATCH(FR$21,Input!$A$6:$GZ$6,0),FALSE),0)*IF(FR$109&gt;=MAX($FD$109:FQ$109),MIN((FR$109-MAX($FD$109:FQ$109)),(FR$109-FQ$109)),0)</f>
        <v>0</v>
      </c>
      <c r="FS193" s="1">
        <f>+IF($E193=FS$22,VLOOKUP($C193,Input!$A$8:$GZ$39,MATCH(FS$21,Input!$A$6:$GZ$6,0),FALSE),0)*IF(FS$110&gt;=MAX($FD$110:FR$110),MIN((FS$110-MAX($FD$110:FR$110)),(FS$110-FR$110)),0)+IF($E193=FS$22,VLOOKUP($C193,Input!$A$8:$GZ$39,MATCH(FS$21,Input!$A$6:$GZ$6,0),FALSE),0)*IF(FS$109&gt;=MAX($FD$109:FR$109),MIN((FS$109-MAX($FD$109:FR$109)),(FS$109-FR$109)),0)</f>
        <v>0</v>
      </c>
      <c r="FT193" s="1">
        <f>+IF($E193=FT$22,VLOOKUP($C193,Input!$A$8:$GZ$39,MATCH(FT$21,Input!$A$6:$GZ$6,0),FALSE),0)*IF(FT$110&gt;=MAX($FD$110:FS$110),MIN((FT$110-MAX($FD$110:FS$110)),(FT$110-FS$110)),0)+IF($E193=FT$22,VLOOKUP($C193,Input!$A$8:$GZ$39,MATCH(FT$21,Input!$A$6:$GZ$6,0),FALSE),0)*IF(FT$109&gt;=MAX($FD$109:FS$109),MIN((FT$109-MAX($FD$109:FS$109)),(FT$109-FS$109)),0)</f>
        <v>0</v>
      </c>
      <c r="FU193" s="1">
        <f>+IF($E193=FU$22,VLOOKUP($C193,Input!$A$8:$GZ$39,MATCH(FU$21,Input!$A$6:$GZ$6,0),FALSE),0)*IF(FU$110&gt;=MAX($FD$110:FT$110),MIN((FU$110-MAX($FD$110:FT$110)),(FU$110-FT$110)),0)+IF($E193=FU$22,VLOOKUP($C193,Input!$A$8:$GZ$39,MATCH(FU$21,Input!$A$6:$GZ$6,0),FALSE),0)*IF(FU$109&gt;=MAX($FD$109:FT$109),MIN((FU$109-MAX($FD$109:FT$109)),(FU$109-FT$109)),0)</f>
        <v>0</v>
      </c>
      <c r="FV193" s="1">
        <f>+IF($E193=FV$22,VLOOKUP($C193,Input!$A$8:$GZ$39,MATCH(FV$21,Input!$A$6:$GZ$6,0),FALSE),0)*IF(FV$110&gt;=MAX($FD$110:FU$110),MIN((FV$110-MAX($FD$110:FU$110)),(FV$110-FU$110)),0)+IF($E193=FV$22,VLOOKUP($C193,Input!$A$8:$GZ$39,MATCH(FV$21,Input!$A$6:$GZ$6,0),FALSE),0)*IF(FV$109&gt;=MAX($FD$109:FU$109),MIN((FV$109-MAX($FD$109:FU$109)),(FV$109-FU$109)),0)</f>
        <v>0</v>
      </c>
      <c r="FW193" s="1">
        <f>+IF($E193=FW$22,VLOOKUP($C193,Input!$A$8:$GZ$39,MATCH(FW$21,Input!$A$6:$GZ$6,0),FALSE),0)*IF(FW$110&gt;=MAX($FD$110:FV$110),MIN((FW$110-MAX($FD$110:FV$110)),(FW$110-FV$110)),0)+IF($E193=FW$22,VLOOKUP($C193,Input!$A$8:$GZ$39,MATCH(FW$21,Input!$A$6:$GZ$6,0),FALSE),0)*IF(FW$109&gt;=MAX($FD$109:FV$109),MIN((FW$109-MAX($FD$109:FV$109)),(FW$109-FV$109)),0)</f>
        <v>0</v>
      </c>
      <c r="FX193" s="1">
        <f>+IF($E193=FX$22,VLOOKUP($C193,Input!$A$8:$GZ$39,MATCH(FX$21,Input!$A$6:$GZ$6,0),FALSE),0)*IF(FX$110&gt;=MAX($FD$110:FW$110),MIN((FX$110-MAX($FD$110:FW$110)),(FX$110-FW$110)),0)+IF($E193=FX$22,VLOOKUP($C193,Input!$A$8:$GZ$39,MATCH(FX$21,Input!$A$6:$GZ$6,0),FALSE),0)*IF(FX$109&gt;=MAX($FD$109:FW$109),MIN((FX$109-MAX($FD$109:FW$109)),(FX$109-FW$109)),0)</f>
        <v>0</v>
      </c>
      <c r="FY193" s="1">
        <f>+IF($E193=FY$22,VLOOKUP($C193,Input!$A$8:$GZ$39,MATCH(FY$21,Input!$A$6:$GZ$6,0),FALSE),0)*IF(FY$110&gt;=MAX($FD$110:FX$110),MIN((FY$110-MAX($FD$110:FX$110)),(FY$110-FX$110)),0)+IF($E193=FY$22,VLOOKUP($C193,Input!$A$8:$GZ$39,MATCH(FY$21,Input!$A$6:$GZ$6,0),FALSE),0)*IF(FY$109&gt;=MAX($FD$109:FX$109),MIN((FY$109-MAX($FD$109:FX$109)),(FY$109-FX$109)),0)</f>
        <v>0</v>
      </c>
      <c r="FZ193" s="1">
        <f>+IF($E193=FZ$22,VLOOKUP($C193,Input!$A$8:$GZ$39,MATCH(FZ$21,Input!$A$6:$GZ$6,0),FALSE),0)*IF(FZ$110&gt;=MAX($FD$110:FY$110),MIN((FZ$110-MAX($FD$110:FY$110)),(FZ$110-FY$110)),0)+IF($E193=FZ$22,VLOOKUP($C193,Input!$A$8:$GZ$39,MATCH(FZ$21,Input!$A$6:$GZ$6,0),FALSE),0)*IF(FZ$109&gt;=MAX($FD$109:FY$109),MIN((FZ$109-MAX($FD$109:FY$109)),(FZ$109-FY$109)),0)</f>
        <v>0</v>
      </c>
      <c r="GA193" s="1">
        <f>+IF($E193=GA$22,VLOOKUP($C193,Input!$A$8:$GZ$39,MATCH(GA$21,Input!$A$6:$GZ$6,0),FALSE),0)*IF(GA$110&gt;=MAX($FD$110:FZ$110),MIN((GA$110-MAX($FD$110:FZ$110)),(GA$110-FZ$110)),0)+IF($E193=GA$22,VLOOKUP($C193,Input!$A$8:$GZ$39,MATCH(GA$21,Input!$A$6:$GZ$6,0),FALSE),0)*IF(GA$109&gt;=MAX($FD$109:FZ$109),MIN((GA$109-MAX($FD$109:FZ$109)),(GA$109-FZ$109)),0)</f>
        <v>0</v>
      </c>
      <c r="GB193" s="1">
        <f>+IF($E193=GB$22,VLOOKUP($C193,Input!$A$8:$GZ$39,MATCH(GB$21,Input!$A$6:$GZ$6,0),FALSE),0)*IF(GB$110&gt;=MAX($FD$110:GA$110),MIN((GB$110-MAX($FD$110:GA$110)),(GB$110-GA$110)),0)+IF($E193=GB$22,VLOOKUP($C193,Input!$A$8:$GZ$39,MATCH(GB$21,Input!$A$6:$GZ$6,0),FALSE),0)*IF(GB$109&gt;=MAX($FD$109:GA$109),MIN((GB$109-MAX($FD$109:GA$109)),(GB$109-GA$109)),0)</f>
        <v>0</v>
      </c>
      <c r="GC193" s="1">
        <f>+IF($E193=GC$22,VLOOKUP($C193,Input!$A$8:$GZ$39,MATCH(GC$21,Input!$A$6:$GZ$6,0),FALSE),0)*IF(GC$110&gt;=MAX($FD$110:GB$110),MIN((GC$110-MAX($FD$110:GB$110)),(GC$110-GB$110)),0)+IF($E193=GC$22,VLOOKUP($C193,Input!$A$8:$GZ$39,MATCH(GC$21,Input!$A$6:$GZ$6,0),FALSE),0)*IF(GC$109&gt;=MAX($FD$109:GB$109),MIN((GC$109-MAX($FD$109:GB$109)),(GC$109-GB$109)),0)</f>
        <v>0</v>
      </c>
      <c r="GD193" s="1">
        <f>+IF($E193=GD$22,VLOOKUP($C193,Input!$A$8:$GZ$39,MATCH(GD$21,Input!$A$6:$GZ$6,0),FALSE),0)*IF(GD$110&gt;=MAX($FD$110:GC$110),MIN((GD$110-MAX($FD$110:GC$110)),(GD$110-GC$110)),0)+IF($E193=GD$22,VLOOKUP($C193,Input!$A$8:$GZ$39,MATCH(GD$21,Input!$A$6:$GZ$6,0),FALSE),0)*IF(GD$109&gt;=MAX($FD$109:GC$109),MIN((GD$109-MAX($FD$109:GC$109)),(GD$109-GC$109)),0)</f>
        <v>0</v>
      </c>
      <c r="GE193" s="1">
        <f>+IF($E193=GE$22,VLOOKUP($C193,Input!$A$8:$GZ$39,MATCH(GE$21,Input!$A$6:$GZ$6,0),FALSE),0)*IF(GE$110&gt;=MAX($FD$110:GD$110),MIN((GE$110-MAX($FD$110:GD$110)),(GE$110-GD$110)),0)+IF($E193=GE$22,VLOOKUP($C193,Input!$A$8:$GZ$39,MATCH(GE$21,Input!$A$6:$GZ$6,0),FALSE),0)*IF(GE$109&gt;=MAX($FD$109:GD$109),MIN((GE$109-MAX($FD$109:GD$109)),(GE$109-GD$109)),0)</f>
        <v>0</v>
      </c>
      <c r="GF193" s="1">
        <f>+IF($E193=GF$22,VLOOKUP($C193,Input!$A$8:$GZ$39,MATCH(GF$21,Input!$A$6:$GZ$6,0),FALSE),0)*IF(GF$110&gt;=MAX($FD$110:GE$110),MIN((GF$110-MAX($FD$110:GE$110)),(GF$110-GE$110)),0)+IF($E193=GF$22,VLOOKUP($C193,Input!$A$8:$GZ$39,MATCH(GF$21,Input!$A$6:$GZ$6,0),FALSE),0)*IF(GF$109&gt;=MAX($FD$109:GE$109),MIN((GF$109-MAX($FD$109:GE$109)),(GF$109-GE$109)),0)</f>
        <v>0</v>
      </c>
      <c r="GG193" s="1">
        <f>+IF($E193=GG$22,VLOOKUP($C193,Input!$A$8:$GZ$39,MATCH(GG$21,Input!$A$6:$GZ$6,0),FALSE),0)*IF(GG$110&gt;=MAX($FD$110:GF$110),MIN((GG$110-MAX($FD$110:GF$110)),(GG$110-GF$110)),0)+IF($E193=GG$22,VLOOKUP($C193,Input!$A$8:$GZ$39,MATCH(GG$21,Input!$A$6:$GZ$6,0),FALSE),0)*IF(GG$109&gt;=MAX($FD$109:GF$109),MIN((GG$109-MAX($FD$109:GF$109)),(GG$109-GF$109)),0)</f>
        <v>0</v>
      </c>
      <c r="GH193" s="1">
        <f>+IF($E193=GH$22,VLOOKUP($C193,Input!$A$8:$GZ$39,MATCH(GH$21,Input!$A$6:$GZ$6,0),FALSE),0)*IF(GH$110&gt;=MAX($FD$110:GG$110),MIN((GH$110-MAX($FD$110:GG$110)),(GH$110-GG$110)),0)+IF($E193=GH$22,VLOOKUP($C193,Input!$A$8:$GZ$39,MATCH(GH$21,Input!$A$6:$GZ$6,0),FALSE),0)*IF(GH$109&gt;=MAX($FD$109:GG$109),MIN((GH$109-MAX($FD$109:GG$109)),(GH$109-GG$109)),0)</f>
        <v>0</v>
      </c>
      <c r="GI193" s="1">
        <f>+IF($E193=GI$22,VLOOKUP($C193,Input!$A$8:$GZ$39,MATCH(GI$21,Input!$A$6:$GZ$6,0),FALSE),0)*IF(GI$110&gt;=MAX($FD$110:GH$110),MIN((GI$110-MAX($FD$110:GH$110)),(GI$110-GH$110)),0)+IF($E193=GI$22,VLOOKUP($C193,Input!$A$8:$GZ$39,MATCH(GI$21,Input!$A$6:$GZ$6,0),FALSE),0)*IF(GI$109&gt;=MAX($FD$109:GH$109),MIN((GI$109-MAX($FD$109:GH$109)),(GI$109-GH$109)),0)</f>
        <v>0</v>
      </c>
      <c r="GJ193" s="1">
        <f>+IF($E193=GJ$22,VLOOKUP($C193,Input!$A$8:$GZ$39,MATCH(GJ$21,Input!$A$6:$GZ$6,0),FALSE),0)*IF(GJ$110&gt;=MAX($FD$110:GI$110),MIN((GJ$110-MAX($FD$110:GI$110)),(GJ$110-GI$110)),0)+IF($E193=GJ$22,VLOOKUP($C193,Input!$A$8:$GZ$39,MATCH(GJ$21,Input!$A$6:$GZ$6,0),FALSE),0)*IF(GJ$109&gt;=MAX($FD$109:GI$109),MIN((GJ$109-MAX($FD$109:GI$109)),(GJ$109-GI$109)),0)</f>
        <v>0</v>
      </c>
      <c r="GK193" s="1">
        <f>+IF($E193=GK$22,VLOOKUP($C193,Input!$A$8:$GZ$39,MATCH(GK$21,Input!$A$6:$GZ$6,0),FALSE),0)*IF(GK$110&gt;=MAX($FD$110:GJ$110),MIN((GK$110-MAX($FD$110:GJ$110)),(GK$110-GJ$110)),0)+IF($E193=GK$22,VLOOKUP($C193,Input!$A$8:$GZ$39,MATCH(GK$21,Input!$A$6:$GZ$6,0),FALSE),0)*IF(GK$109&gt;=MAX($FD$109:GJ$109),MIN((GK$109-MAX($FD$109:GJ$109)),(GK$109-GJ$109)),0)</f>
        <v>0</v>
      </c>
      <c r="GL193" s="1">
        <f>+IF($E193=GL$22,VLOOKUP($C193,Input!$A$8:$GZ$39,MATCH(GL$21,Input!$A$6:$GZ$6,0),FALSE),0)*IF(GL$110&gt;=MAX($FD$110:GK$110),MIN((GL$110-MAX($FD$110:GK$110)),(GL$110-GK$110)),0)+IF($E193=GL$22,VLOOKUP($C193,Input!$A$8:$GZ$39,MATCH(GL$21,Input!$A$6:$GZ$6,0),FALSE),0)*IF(GL$109&gt;=MAX($FD$109:GK$109),MIN((GL$109-MAX($FD$109:GK$109)),(GL$109-GK$109)),0)</f>
        <v>0</v>
      </c>
      <c r="GM193" s="42"/>
      <c r="GN193" t="str">
        <f>VLOOKUP($C193,Input!$A$8:$GZ$39,MATCH(GN$21,Input!$A$6:$GZ$6,0),FALSE)</f>
        <v>NA</v>
      </c>
      <c r="GO193">
        <f>IF((VLOOKUP($C193,Input!$A$8:$GZ$39,MATCH(GO$21,Input!$A$6:$GZ$6,0),FALSE))="Y",$D193/VLOOKUP($C193,Input!$A$8:$GZ$39,MATCH(GP$21,Input!$A$6:$GZ$6,0),FALSE),0)</f>
        <v>0</v>
      </c>
      <c r="GP193">
        <f>IF((VLOOKUP($C193,Input!$A$8:$GZ$39,MATCH(GO$21,Input!$A$6:$GZ$6,0),FALSE))="Y",0,IF((VLOOKUP($C193,Input!$A$8:$GZ$39,MATCH(GP$21,Input!$A$6:$GZ$6,0),FALSE))&gt;0,$D193/VLOOKUP($C193,Input!$A$8:$GZ$39,MATCH(GP$21,Input!$A$6:$GZ$6,0),FALSE),0))</f>
        <v>0</v>
      </c>
      <c r="GQ193" s="1">
        <f>+IF($E193=GQ$22,VLOOKUP($C193,Input!$A$8:$GZ$39,MATCH(GQ$21,Input!$A$6:$GZ$6,0),FALSE),0)*IF(GQ$110&gt;=MAX($GP$110:GP$110),MIN((GQ$110-MAX($GP$110:GP$110)),(GQ$110-GP$110)),0)+IF($E193=GQ$22,VLOOKUP($C193,Input!$A$8:$GZ$39,MATCH(GQ$21,Input!$A$6:$GZ$6,0),FALSE),0)*IF(GQ$109&gt;=MAX($GP$109:GP$109),MIN((GQ$109-MAX($GP$109:GP$109)),(GQ$109-GP$109)),0)</f>
        <v>0</v>
      </c>
      <c r="GR193" s="1">
        <f>+IF($E193=GR$22,VLOOKUP($C193,Input!$A$8:$GZ$39,MATCH(GR$21,Input!$A$6:$GZ$6,0),FALSE),0)*IF(GR$110&gt;=MAX($GP$110:GQ$110),MIN((GR$110-MAX($GP$110:GQ$110)),(GR$110-GQ$110)),0)+IF($E193=GR$22,VLOOKUP($C193,Input!$A$8:$GZ$39,MATCH(GR$21,Input!$A$6:$GZ$6,0),FALSE),0)*IF(GR$109&gt;=MAX($GP$109:GQ$109),MIN((GR$109-MAX($GP$109:GQ$109)),(GR$109-GQ$109)),0)</f>
        <v>0</v>
      </c>
      <c r="GS193" s="1">
        <f>+IF($E193=GS$22,VLOOKUP($C193,Input!$A$8:$GZ$39,MATCH(GS$21,Input!$A$6:$GZ$6,0),FALSE),0)*IF(GS$110&gt;=MAX($GP$110:GR$110),MIN((GS$110-MAX($GP$110:GR$110)),(GS$110-GR$110)),0)+IF($E193=GS$22,VLOOKUP($C193,Input!$A$8:$GZ$39,MATCH(GS$21,Input!$A$6:$GZ$6,0),FALSE),0)*IF(GS$109&gt;=MAX($GP$109:GR$109),MIN((GS$109-MAX($GP$109:GR$109)),(GS$109-GR$109)),0)</f>
        <v>0</v>
      </c>
      <c r="GT193" s="1">
        <f>+IF($E193=GT$22,VLOOKUP($C193,Input!$A$8:$GZ$39,MATCH(GT$21,Input!$A$6:$GZ$6,0),FALSE),0)*IF(GT$110&gt;=MAX($GP$110:GS$110),MIN((GT$110-MAX($GP$110:GS$110)),(GT$110-GS$110)),0)+IF($E193=GT$22,VLOOKUP($C193,Input!$A$8:$GZ$39,MATCH(GT$21,Input!$A$6:$GZ$6,0),FALSE),0)*IF(GT$109&gt;=MAX($GP$109:GS$109),MIN((GT$109-MAX($GP$109:GS$109)),(GT$109-GS$109)),0)</f>
        <v>0</v>
      </c>
      <c r="GU193" s="1">
        <f>+IF($E193=GU$22,VLOOKUP($C193,Input!$A$8:$GZ$39,MATCH(GU$21,Input!$A$6:$GZ$6,0),FALSE),0)*IF(GU$110&gt;=MAX($GP$110:GT$110),MIN((GU$110-MAX($GP$110:GT$110)),(GU$110-GT$110)),0)+IF($E193=GU$22,VLOOKUP($C193,Input!$A$8:$GZ$39,MATCH(GU$21,Input!$A$6:$GZ$6,0),FALSE),0)*IF(GU$109&gt;=MAX($GP$109:GT$109),MIN((GU$109-MAX($GP$109:GT$109)),(GU$109-GT$109)),0)</f>
        <v>0</v>
      </c>
      <c r="GV193" s="1">
        <f>+IF($E193=GV$22,VLOOKUP($C193,Input!$A$8:$GZ$39,MATCH(GV$21,Input!$A$6:$GZ$6,0),FALSE),0)*IF(GV$110&gt;=MAX($GP$110:GU$110),MIN((GV$110-MAX($GP$110:GU$110)),(GV$110-GU$110)),0)+IF($E193=GV$22,VLOOKUP($C193,Input!$A$8:$GZ$39,MATCH(GV$21,Input!$A$6:$GZ$6,0),FALSE),0)*IF(GV$109&gt;=MAX($GP$109:GU$109),MIN((GV$109-MAX($GP$109:GU$109)),(GV$109-GU$109)),0)</f>
        <v>0</v>
      </c>
      <c r="GW193" s="1">
        <f>+IF($E193=GW$22,VLOOKUP($C193,Input!$A$8:$GZ$39,MATCH(GW$21,Input!$A$6:$GZ$6,0),FALSE),0)*IF(GW$110&gt;=MAX($GP$110:GV$110),MIN((GW$110-MAX($GP$110:GV$110)),(GW$110-GV$110)),0)+IF($E193=GW$22,VLOOKUP($C193,Input!$A$8:$GZ$39,MATCH(GW$21,Input!$A$6:$GZ$6,0),FALSE),0)*IF(GW$109&gt;=MAX($GP$109:GV$109),MIN((GW$109-MAX($GP$109:GV$109)),(GW$109-GV$109)),0)</f>
        <v>0</v>
      </c>
      <c r="GX193" s="1">
        <f>+IF($E193=GX$22,VLOOKUP($C193,Input!$A$8:$GZ$39,MATCH(GX$21,Input!$A$6:$GZ$6,0),FALSE),0)*IF(GX$110&gt;=MAX($GP$110:GW$110),MIN((GX$110-MAX($GP$110:GW$110)),(GX$110-GW$110)),0)+IF($E193=GX$22,VLOOKUP($C193,Input!$A$8:$GZ$39,MATCH(GX$21,Input!$A$6:$GZ$6,0),FALSE),0)*IF(GX$109&gt;=MAX($GP$109:GW$109),MIN((GX$109-MAX($GP$109:GW$109)),(GX$109-GW$109)),0)</f>
        <v>0</v>
      </c>
      <c r="GY193" s="1">
        <f>+IF($E193=GY$22,VLOOKUP($C193,Input!$A$8:$GZ$39,MATCH(GY$21,Input!$A$6:$GZ$6,0),FALSE),0)*IF(GY$110&gt;=MAX($GP$110:GX$110),MIN((GY$110-MAX($GP$110:GX$110)),(GY$110-GX$110)),0)+IF($E193=GY$22,VLOOKUP($C193,Input!$A$8:$GZ$39,MATCH(GY$21,Input!$A$6:$GZ$6,0),FALSE),0)*IF(GY$109&gt;=MAX($GP$109:GX$109),MIN((GY$109-MAX($GP$109:GX$109)),(GY$109-GX$109)),0)</f>
        <v>0</v>
      </c>
      <c r="GZ193" s="1">
        <f>+IF($E193=GZ$22,VLOOKUP($C193,Input!$A$8:$GZ$39,MATCH(GZ$21,Input!$A$6:$GZ$6,0),FALSE),0)*IF(GZ$110&gt;=MAX($GP$110:GY$110),MIN((GZ$110-MAX($GP$110:GY$110)),(GZ$110-GY$110)),0)+IF($E193=GZ$22,VLOOKUP($C193,Input!$A$8:$GZ$39,MATCH(GZ$21,Input!$A$6:$GZ$6,0),FALSE),0)*IF(GZ$109&gt;=MAX($GP$109:GY$109),MIN((GZ$109-MAX($GP$109:GY$109)),(GZ$109-GY$109)),0)</f>
        <v>0</v>
      </c>
      <c r="HA193" s="1">
        <f>+IF($E193=HA$22,VLOOKUP($C193,Input!$A$8:$GZ$39,MATCH(HA$21,Input!$A$6:$GZ$6,0),FALSE),0)*IF(HA$110&gt;=MAX($GP$110:GZ$110),MIN((HA$110-MAX($GP$110:GZ$110)),(HA$110-GZ$110)),0)+IF($E193=HA$22,VLOOKUP($C193,Input!$A$8:$GZ$39,MATCH(HA$21,Input!$A$6:$GZ$6,0),FALSE),0)*IF(HA$109&gt;=MAX($GP$109:GZ$109),MIN((HA$109-MAX($GP$109:GZ$109)),(HA$109-GZ$109)),0)</f>
        <v>0</v>
      </c>
      <c r="HB193" s="1">
        <f>+IF($E193=HB$22,VLOOKUP($C193,Input!$A$8:$GZ$39,MATCH(HB$21,Input!$A$6:$GZ$6,0),FALSE),0)*IF(HB$110&gt;=MAX($GP$110:HA$110),MIN((HB$110-MAX($GP$110:HA$110)),(HB$110-HA$110)),0)+IF($E193=HB$22,VLOOKUP($C193,Input!$A$8:$GZ$39,MATCH(HB$21,Input!$A$6:$GZ$6,0),FALSE),0)*IF(HB$109&gt;=MAX($GP$109:HA$109),MIN((HB$109-MAX($GP$109:HA$109)),(HB$109-HA$109)),0)</f>
        <v>0</v>
      </c>
      <c r="HC193" s="1">
        <f>+IF($E193=HC$22,VLOOKUP($C193,Input!$A$8:$GZ$39,MATCH(HC$21,Input!$A$6:$GZ$6,0),FALSE),0)*IF(HC$110&gt;=MAX($GP$110:HB$110),MIN((HC$110-MAX($GP$110:HB$110)),(HC$110-HB$110)),0)+IF($E193=HC$22,VLOOKUP($C193,Input!$A$8:$GZ$39,MATCH(HC$21,Input!$A$6:$GZ$6,0),FALSE),0)*IF(HC$109&gt;=MAX($GP$109:HB$109),MIN((HC$109-MAX($GP$109:HB$109)),(HC$109-HB$109)),0)</f>
        <v>0</v>
      </c>
      <c r="HD193" s="1">
        <f>+IF($E193=HD$22,VLOOKUP($C193,Input!$A$8:$GZ$39,MATCH(HD$21,Input!$A$6:$GZ$6,0),FALSE),0)*IF(HD$110&gt;=MAX($GP$110:HC$110),MIN((HD$110-MAX($GP$110:HC$110)),(HD$110-HC$110)),0)+IF($E193=HD$22,VLOOKUP($C193,Input!$A$8:$GZ$39,MATCH(HD$21,Input!$A$6:$GZ$6,0),FALSE),0)*IF(HD$109&gt;=MAX($GP$109:HC$109),MIN((HD$109-MAX($GP$109:HC$109)),(HD$109-HC$109)),0)</f>
        <v>0</v>
      </c>
      <c r="HE193" s="1">
        <f>+IF($E193=HE$22,VLOOKUP($C193,Input!$A$8:$GZ$39,MATCH(HE$21,Input!$A$6:$GZ$6,0),FALSE),0)*IF(HE$110&gt;=MAX($GP$110:HD$110),MIN((HE$110-MAX($GP$110:HD$110)),(HE$110-HD$110)),0)+IF($E193=HE$22,VLOOKUP($C193,Input!$A$8:$GZ$39,MATCH(HE$21,Input!$A$6:$GZ$6,0),FALSE),0)*IF(HE$109&gt;=MAX($GP$109:HD$109),MIN((HE$109-MAX($GP$109:HD$109)),(HE$109-HD$109)),0)</f>
        <v>0</v>
      </c>
      <c r="HF193" s="1">
        <f>+IF($E193=HF$22,VLOOKUP($C193,Input!$A$8:$GZ$39,MATCH(HF$21,Input!$A$6:$GZ$6,0),FALSE),0)*IF(HF$110&gt;=MAX($GP$110:HE$110),MIN((HF$110-MAX($GP$110:HE$110)),(HF$110-HE$110)),0)+IF($E193=HF$22,VLOOKUP($C193,Input!$A$8:$GZ$39,MATCH(HF$21,Input!$A$6:$GZ$6,0),FALSE),0)*IF(HF$109&gt;=MAX($GP$109:HE$109),MIN((HF$109-MAX($GP$109:HE$109)),(HF$109-HE$109)),0)</f>
        <v>0</v>
      </c>
      <c r="HG193" s="1">
        <f>+IF($E193=HG$22,VLOOKUP($C193,Input!$A$8:$GZ$39,MATCH(HG$21,Input!$A$6:$GZ$6,0),FALSE),0)*IF(HG$110&gt;=MAX($GP$110:HF$110),MIN((HG$110-MAX($GP$110:HF$110)),(HG$110-HF$110)),0)+IF($E193=HG$22,VLOOKUP($C193,Input!$A$8:$GZ$39,MATCH(HG$21,Input!$A$6:$GZ$6,0),FALSE),0)*IF(HG$109&gt;=MAX($GP$109:HF$109),MIN((HG$109-MAX($GP$109:HF$109)),(HG$109-HF$109)),0)</f>
        <v>0</v>
      </c>
      <c r="HH193" s="1">
        <f>+IF($E193=HH$22,VLOOKUP($C193,Input!$A$8:$GZ$39,MATCH(HH$21,Input!$A$6:$GZ$6,0),FALSE),0)*IF(HH$110&gt;=MAX($GP$110:HG$110),MIN((HH$110-MAX($GP$110:HG$110)),(HH$110-HG$110)),0)+IF($E193=HH$22,VLOOKUP($C193,Input!$A$8:$GZ$39,MATCH(HH$21,Input!$A$6:$GZ$6,0),FALSE),0)*IF(HH$109&gt;=MAX($GP$109:HG$109),MIN((HH$109-MAX($GP$109:HG$109)),(HH$109-HG$109)),0)</f>
        <v>0</v>
      </c>
      <c r="HI193" s="1">
        <f>+IF($E193=HI$22,VLOOKUP($C193,Input!$A$8:$GZ$39,MATCH(HI$21,Input!$A$6:$GZ$6,0),FALSE),0)*IF(HI$110&gt;=MAX($GP$110:HH$110),MIN((HI$110-MAX($GP$110:HH$110)),(HI$110-HH$110)),0)+IF($E193=HI$22,VLOOKUP($C193,Input!$A$8:$GZ$39,MATCH(HI$21,Input!$A$6:$GZ$6,0),FALSE),0)*IF(HI$109&gt;=MAX($GP$109:HH$109),MIN((HI$109-MAX($GP$109:HH$109)),(HI$109-HH$109)),0)</f>
        <v>0</v>
      </c>
      <c r="HJ193" s="1">
        <f>+IF($E193=HJ$22,VLOOKUP($C193,Input!$A$8:$GZ$39,MATCH(HJ$21,Input!$A$6:$GZ$6,0),FALSE),0)*IF(HJ$110&gt;=MAX($GP$110:HI$110),MIN((HJ$110-MAX($GP$110:HI$110)),(HJ$110-HI$110)),0)+IF($E193=HJ$22,VLOOKUP($C193,Input!$A$8:$GZ$39,MATCH(HJ$21,Input!$A$6:$GZ$6,0),FALSE),0)*IF(HJ$109&gt;=MAX($GP$109:HI$109),MIN((HJ$109-MAX($GP$109:HI$109)),(HJ$109-HI$109)),0)</f>
        <v>0</v>
      </c>
      <c r="HK193" s="1">
        <f>+IF($E193=HK$22,VLOOKUP($C193,Input!$A$8:$GZ$39,MATCH(HK$21,Input!$A$6:$GZ$6,0),FALSE),0)*IF(HK$110&gt;=MAX($GP$110:HJ$110),MIN((HK$110-MAX($GP$110:HJ$110)),(HK$110-HJ$110)),0)+IF($E193=HK$22,VLOOKUP($C193,Input!$A$8:$GZ$39,MATCH(HK$21,Input!$A$6:$GZ$6,0),FALSE),0)*IF(HK$109&gt;=MAX($GP$109:HJ$109),MIN((HK$109-MAX($GP$109:HJ$109)),(HK$109-HJ$109)),0)</f>
        <v>0</v>
      </c>
      <c r="HL193" s="1">
        <f>+IF($E193=HL$22,VLOOKUP($C193,Input!$A$8:$GZ$39,MATCH(HL$21,Input!$A$6:$GZ$6,0),FALSE),0)*IF(HL$110&gt;=MAX($GP$110:HK$110),MIN((HL$110-MAX($GP$110:HK$110)),(HL$110-HK$110)),0)+IF($E193=HL$22,VLOOKUP($C193,Input!$A$8:$GZ$39,MATCH(HL$21,Input!$A$6:$GZ$6,0),FALSE),0)*IF(HL$109&gt;=MAX($GP$109:HK$109),MIN((HL$109-MAX($GP$109:HK$109)),(HL$109-HK$109)),0)</f>
        <v>0</v>
      </c>
      <c r="HM193" s="1">
        <f>+IF($E193=HM$22,VLOOKUP($C193,Input!$A$8:$GZ$39,MATCH(HM$21,Input!$A$6:$GZ$6,0),FALSE),0)*IF(HM$110&gt;=MAX($GP$110:HL$110),MIN((HM$110-MAX($GP$110:HL$110)),(HM$110-HL$110)),0)+IF($E193=HM$22,VLOOKUP($C193,Input!$A$8:$GZ$39,MATCH(HM$21,Input!$A$6:$GZ$6,0),FALSE),0)*IF(HM$109&gt;=MAX($GP$109:HL$109),MIN((HM$109-MAX($GP$109:HL$109)),(HM$109-HL$109)),0)</f>
        <v>0</v>
      </c>
      <c r="HN193" s="1">
        <f>+IF($E193=HN$22,VLOOKUP($C193,Input!$A$8:$GZ$39,MATCH(HN$21,Input!$A$6:$GZ$6,0),FALSE),0)*IF(HN$110&gt;=MAX($GP$110:HM$110),MIN((HN$110-MAX($GP$110:HM$110)),(HN$110-HM$110)),0)+IF($E193=HN$22,VLOOKUP($C193,Input!$A$8:$GZ$39,MATCH(HN$21,Input!$A$6:$GZ$6,0),FALSE),0)*IF(HN$109&gt;=MAX($GP$109:HM$109),MIN((HN$109-MAX($GP$109:HM$109)),(HN$109-HM$109)),0)</f>
        <v>0</v>
      </c>
      <c r="HO193" s="1">
        <f>+IF($E193=HO$22,VLOOKUP($C193,Input!$A$8:$GZ$39,MATCH(HO$21,Input!$A$6:$GZ$6,0),FALSE),0)*IF(HO$110&gt;=MAX($GP$110:HN$110),MIN((HO$110-MAX($GP$110:HN$110)),(HO$110-HN$110)),0)+IF($E193=HO$22,VLOOKUP($C193,Input!$A$8:$GZ$39,MATCH(HO$21,Input!$A$6:$GZ$6,0),FALSE),0)*IF(HO$109&gt;=MAX($GP$109:HN$109),MIN((HO$109-MAX($GP$109:HN$109)),(HO$109-HN$109)),0)</f>
        <v>0</v>
      </c>
      <c r="HP193" s="1">
        <f>+IF($E193=HP$22,VLOOKUP($C193,Input!$A$8:$GZ$39,MATCH(HP$21,Input!$A$6:$GZ$6,0),FALSE),0)*IF(HP$110&gt;=MAX($GP$110:HO$110),MIN((HP$110-MAX($GP$110:HO$110)),(HP$110-HO$110)),0)+IF($E193=HP$22,VLOOKUP($C193,Input!$A$8:$GZ$39,MATCH(HP$21,Input!$A$6:$GZ$6,0),FALSE),0)*IF(HP$109&gt;=MAX($GP$109:HO$109),MIN((HP$109-MAX($GP$109:HO$109)),(HP$109-HO$109)),0)</f>
        <v>0</v>
      </c>
      <c r="HQ193" s="1">
        <f>+IF($E193=HQ$22,VLOOKUP($C193,Input!$A$8:$GZ$39,MATCH(HQ$21,Input!$A$6:$GZ$6,0),FALSE),0)*IF(HQ$110&gt;=MAX($GP$110:HP$110),MIN((HQ$110-MAX($GP$110:HP$110)),(HQ$110-HP$110)),0)+IF($E193=HQ$22,VLOOKUP($C193,Input!$A$8:$GZ$39,MATCH(HQ$21,Input!$A$6:$GZ$6,0),FALSE),0)*IF(HQ$109&gt;=MAX($GP$109:HP$109),MIN((HQ$109-MAX($GP$109:HP$109)),(HQ$109-HP$109)),0)</f>
        <v>0</v>
      </c>
      <c r="HR193" s="1">
        <f>+IF($E193=HR$22,VLOOKUP($C193,Input!$A$8:$GZ$39,MATCH(HR$21,Input!$A$6:$GZ$6,0),FALSE),0)*IF(HR$110&gt;=MAX($GP$110:HQ$110),MIN((HR$110-MAX($GP$110:HQ$110)),(HR$110-HQ$110)),0)+IF($E193=HR$22,VLOOKUP($C193,Input!$A$8:$GZ$39,MATCH(HR$21,Input!$A$6:$GZ$6,0),FALSE),0)*IF(HR$109&gt;=MAX($GP$109:HQ$109),MIN((HR$109-MAX($GP$109:HQ$109)),(HR$109-HQ$109)),0)</f>
        <v>0</v>
      </c>
      <c r="HS193" s="1">
        <f>+IF($E193=HS$22,VLOOKUP($C193,Input!$A$8:$GZ$39,MATCH(HS$21,Input!$A$6:$GZ$6,0),FALSE),0)*IF(HS$110&gt;=MAX($GP$110:HR$110),MIN((HS$110-MAX($GP$110:HR$110)),(HS$110-HR$110)),0)+IF($E193=HS$22,VLOOKUP($C193,Input!$A$8:$GZ$39,MATCH(HS$21,Input!$A$6:$GZ$6,0),FALSE),0)*IF(HS$109&gt;=MAX($GP$109:HR$109),MIN((HS$109-MAX($GP$109:HR$109)),(HS$109-HR$109)),0)</f>
        <v>0</v>
      </c>
      <c r="HT193" s="1">
        <f>+IF($E193=HT$22,VLOOKUP($C193,Input!$A$8:$GZ$39,MATCH(HT$21,Input!$A$6:$GZ$6,0),FALSE),0)*IF(HT$110&gt;=MAX($GP$110:HS$110),MIN((HT$110-MAX($GP$110:HS$110)),(HT$110-HS$110)),0)+IF($E193=HT$22,VLOOKUP($C193,Input!$A$8:$GZ$39,MATCH(HT$21,Input!$A$6:$GZ$6,0),FALSE),0)*IF(HT$109&gt;=MAX($GP$109:HS$109),MIN((HT$109-MAX($GP$109:HS$109)),(HT$109-HS$109)),0)</f>
        <v>0</v>
      </c>
      <c r="HU193" s="1">
        <f>+IF($E193=HU$22,VLOOKUP($C193,Input!$A$8:$GZ$39,MATCH(HU$21,Input!$A$6:$GZ$6,0),FALSE),0)*IF(HU$110&gt;=MAX($GP$110:HT$110),MIN((HU$110-MAX($GP$110:HT$110)),(HU$110-HT$110)),0)+IF($E193=HU$22,VLOOKUP($C193,Input!$A$8:$GZ$39,MATCH(HU$21,Input!$A$6:$GZ$6,0),FALSE),0)*IF(HU$109&gt;=MAX($GP$109:HT$109),MIN((HU$109-MAX($GP$109:HT$109)),(HU$109-HT$109)),0)</f>
        <v>0</v>
      </c>
      <c r="HV193" s="1">
        <f>+IF($E193=HV$22,VLOOKUP($C193,Input!$A$8:$GZ$39,MATCH(HV$21,Input!$A$6:$GZ$6,0),FALSE),0)*IF(HV$110&gt;=MAX($GP$110:HU$110),MIN((HV$110-MAX($GP$110:HU$110)),(HV$110-HU$110)),0)+IF($E193=HV$22,VLOOKUP($C193,Input!$A$8:$GZ$39,MATCH(HV$21,Input!$A$6:$GZ$6,0),FALSE),0)*IF(HV$109&gt;=MAX($GP$109:HU$109),MIN((HV$109-MAX($GP$109:HU$109)),(HV$109-HU$109)),0)</f>
        <v>0</v>
      </c>
      <c r="HW193" s="1">
        <f>+IF($E193=HW$22,VLOOKUP($C193,Input!$A$8:$GZ$39,MATCH(HW$21,Input!$A$6:$GZ$6,0),FALSE),0)*IF(HW$110&gt;=MAX($GP$110:HV$110),MIN((HW$110-MAX($GP$110:HV$110)),(HW$110-HV$110)),0)+IF($E193=HW$22,VLOOKUP($C193,Input!$A$8:$GZ$39,MATCH(HW$21,Input!$A$6:$GZ$6,0),FALSE),0)*IF(HW$109&gt;=MAX($GP$109:HV$109),MIN((HW$109-MAX($GP$109:HV$109)),(HW$109-HV$109)),0)</f>
        <v>0</v>
      </c>
      <c r="HX193" s="1">
        <f>+IF($E193=HX$22,VLOOKUP($C193,Input!$A$8:$GZ$39,MATCH(HX$21,Input!$A$6:$GZ$6,0),FALSE),0)*IF(HX$110&gt;=MAX($GP$110:HW$110),MIN((HX$110-MAX($GP$110:HW$110)),(HX$110-HW$110)),0)+IF($E193=HX$22,VLOOKUP($C193,Input!$A$8:$GZ$39,MATCH(HX$21,Input!$A$6:$GZ$6,0),FALSE),0)*IF(HX$109&gt;=MAX($GP$109:HW$109),MIN((HX$109-MAX($GP$109:HW$109)),(HX$109-HW$109)),0)</f>
        <v>0</v>
      </c>
      <c r="HY193" s="1">
        <f>+IF($E193=HY$22,VLOOKUP($C193,Input!$A$8:$GZ$39,MATCH(HY$21,Input!$A$6:$GZ$6,0),FALSE),0)*IF(HY$110&gt;=MAX($GP$110:HX$110),MIN((HY$110-MAX($GP$110:HX$110)),(HY$110-HX$110)),0)+IF($E193=HY$22,VLOOKUP($C193,Input!$A$8:$GZ$39,MATCH(HY$21,Input!$A$6:$GZ$6,0),FALSE),0)*IF(HY$109&gt;=MAX($GP$109:HX$109),MIN((HY$109-MAX($GP$109:HX$109)),(HY$109-HX$109)),0)</f>
        <v>0</v>
      </c>
      <c r="HZ193" s="42"/>
      <c r="IA193" t="str">
        <f>VLOOKUP($C193,Input!$A$8:$IA$39,MATCH(IA$21,Input!$A$6:$IA$6,0),FALSE)</f>
        <v>NA</v>
      </c>
      <c r="IB193" s="132">
        <f>IF((VLOOKUP($C193,Input!$A$8:$IA$39,MATCH(IB$21,Input!$A$6:$IA$6,0),FALSE))="Y",$D193/VLOOKUP($C193,Input!$A$8:$IA$39,MATCH(IC$21,Input!$A$6:$IA$6,0),FALSE),0)</f>
        <v>0</v>
      </c>
      <c r="IC193" s="132">
        <f>IF((VLOOKUP($C193,Input!$A$8:$IA$39,MATCH(IB$21,Input!$A$6:$IA$6,0),FALSE))="Y",0,IF((VLOOKUP($C193,Input!$A$8:$IA$39,MATCH(IC$21,Input!$A$6:$IA$6,0),FALSE))&gt;0,$D193/VLOOKUP($C193,Input!$A$8:$IA$39,MATCH(IC$21,Input!$A$6:$IA$6,0),FALSE),0))</f>
        <v>0</v>
      </c>
      <c r="ID193" s="1">
        <f>+IF($E193=ID$22,VLOOKUP($C193,Input!$A$8:$IA$39,MATCH(ID$21,Input!$A$6:$IA$6,0),FALSE),0)*IF(ID$110&gt;=MAX($IC$110:IC$110),MIN((ID$110-MAX($IC$110:IC$110)),(ID$110-IC$110)),0)+IF($E193=ID$22,VLOOKUP($C193,Input!$A$8:$IA$39,MATCH(ID$21,Input!$A$6:$IA$6,0),FALSE),0)*IF(ID$109&gt;=MAX($IC$109:IC$109),MIN((ID$109-MAX($IC$109:IC$109)),(ID$109-IC$109)),0)</f>
        <v>0</v>
      </c>
      <c r="IE193" s="1">
        <f>+IF($E193=IE$22,VLOOKUP($C193,Input!$A$8:$IA$39,MATCH(IE$21,Input!$A$6:$IA$6,0),FALSE),0)*IF(IE$110&gt;=MAX($IC$110:ID$110),MIN((IE$110-MAX($IC$110:ID$110)),(IE$110-ID$110)),0)+IF($E193=IE$22,VLOOKUP($C193,Input!$A$8:$IA$39,MATCH(IE$21,Input!$A$6:$IA$6,0),FALSE),0)*IF(IE$109&gt;=MAX($IC$109:ID$109),MIN((IE$109-MAX($IC$109:ID$109)),(IE$109-ID$109)),0)</f>
        <v>0</v>
      </c>
      <c r="IF193" s="1">
        <f>+IF($E193=IF$22,VLOOKUP($C193,Input!$A$8:$IA$39,MATCH(IF$21,Input!$A$6:$IA$6,0),FALSE),0)*IF(IF$110&gt;=MAX($IC$110:IE$110),MIN((IF$110-MAX($IC$110:IE$110)),(IF$110-IE$110)),0)+IF($E193=IF$22,VLOOKUP($C193,Input!$A$8:$IA$39,MATCH(IF$21,Input!$A$6:$IA$6,0),FALSE),0)*IF(IF$109&gt;=MAX($IC$109:IE$109),MIN((IF$109-MAX($IC$109:IE$109)),(IF$109-IE$109)),0)</f>
        <v>0</v>
      </c>
      <c r="IG193" s="1">
        <f>+IF($E193=IG$22,VLOOKUP($C193,Input!$A$8:$IA$39,MATCH(IG$21,Input!$A$6:$IA$6,0),FALSE),0)*IF(IG$110&gt;=MAX($IC$110:IF$110),MIN((IG$110-MAX($IC$110:IF$110)),(IG$110-IF$110)),0)+IF($E193=IG$22,VLOOKUP($C193,Input!$A$8:$IA$39,MATCH(IG$21,Input!$A$6:$IA$6,0),FALSE),0)*IF(IG$109&gt;=MAX($IC$109:IF$109),MIN((IG$109-MAX($IC$109:IF$109)),(IG$109-IF$109)),0)</f>
        <v>0</v>
      </c>
      <c r="IH193" s="1">
        <f>+IF($E193=IH$22,VLOOKUP($C193,Input!$A$8:$IA$39,MATCH(IH$21,Input!$A$6:$IA$6,0),FALSE),0)*IF(IH$110&gt;=MAX($IC$110:IG$110),MIN((IH$110-MAX($IC$110:IG$110)),(IH$110-IG$110)),0)+IF($E193=IH$22,VLOOKUP($C193,Input!$A$8:$IA$39,MATCH(IH$21,Input!$A$6:$IA$6,0),FALSE),0)*IF(IH$109&gt;=MAX($IC$109:IG$109),MIN((IH$109-MAX($IC$109:IG$109)),(IH$109-IG$109)),0)</f>
        <v>0</v>
      </c>
      <c r="II193" s="1">
        <f>+IF($E193=II$22,VLOOKUP($C193,Input!$A$8:$IA$39,MATCH(II$21,Input!$A$6:$IA$6,0),FALSE),0)*IF(II$110&gt;=MAX($IC$110:IH$110),MIN((II$110-MAX($IC$110:IH$110)),(II$110-IH$110)),0)+IF($E193=II$22,VLOOKUP($C193,Input!$A$8:$IA$39,MATCH(II$21,Input!$A$6:$IA$6,0),FALSE),0)*IF(II$109&gt;=MAX($IC$109:IH$109),MIN((II$109-MAX($IC$109:IH$109)),(II$109-IH$109)),0)</f>
        <v>0</v>
      </c>
      <c r="IJ193" s="1">
        <f>+IF($E193=IJ$22,VLOOKUP($C193,Input!$A$8:$IA$39,MATCH(IJ$21,Input!$A$6:$IA$6,0),FALSE),0)*IF(IJ$110&gt;=MAX($IC$110:II$110),MIN((IJ$110-MAX($IC$110:II$110)),(IJ$110-II$110)),0)+IF($E193=IJ$22,VLOOKUP($C193,Input!$A$8:$IA$39,MATCH(IJ$21,Input!$A$6:$IA$6,0),FALSE),0)*IF(IJ$109&gt;=MAX($IC$109:II$109),MIN((IJ$109-MAX($IC$109:II$109)),(IJ$109-II$109)),0)</f>
        <v>0</v>
      </c>
      <c r="IK193" s="1">
        <f>+IF($E193=IK$22,VLOOKUP($C193,Input!$A$8:$IA$39,MATCH(IK$21,Input!$A$6:$IA$6,0),FALSE),0)*IF(IK$110&gt;=MAX($IC$110:IJ$110),MIN((IK$110-MAX($IC$110:IJ$110)),(IK$110-IJ$110)),0)+IF($E193=IK$22,VLOOKUP($C193,Input!$A$8:$IA$39,MATCH(IK$21,Input!$A$6:$IA$6,0),FALSE),0)*IF(IK$109&gt;=MAX($IC$109:IJ$109),MIN((IK$109-MAX($IC$109:IJ$109)),(IK$109-IJ$109)),0)</f>
        <v>0</v>
      </c>
      <c r="IL193" s="1">
        <f>+IF($E193=IL$22,VLOOKUP($C193,Input!$A$8:$IA$39,MATCH(IL$21,Input!$A$6:$IA$6,0),FALSE),0)*IF(IL$110&gt;=MAX($IC$110:IK$110),MIN((IL$110-MAX($IC$110:IK$110)),(IL$110-IK$110)),0)+IF($E193=IL$22,VLOOKUP($C193,Input!$A$8:$IA$39,MATCH(IL$21,Input!$A$6:$IA$6,0),FALSE),0)*IF(IL$109&gt;=MAX($IC$109:IK$109),MIN((IL$109-MAX($IC$109:IK$109)),(IL$109-IK$109)),0)</f>
        <v>0</v>
      </c>
      <c r="IM193" s="1">
        <f>+IF($E193=IM$22,VLOOKUP($C193,Input!$A$8:$IA$39,MATCH(IM$21,Input!$A$6:$IA$6,0),FALSE),0)*IF(IM$110&gt;=MAX($IC$110:IL$110),MIN((IM$110-MAX($IC$110:IL$110)),(IM$110-IL$110)),0)+IF($E193=IM$22,VLOOKUP($C193,Input!$A$8:$IA$39,MATCH(IM$21,Input!$A$6:$IA$6,0),FALSE),0)*IF(IM$109&gt;=MAX($IC$109:IL$109),MIN((IM$109-MAX($IC$109:IL$109)),(IM$109-IL$109)),0)</f>
        <v>0</v>
      </c>
      <c r="IN193" s="1">
        <f>+IF($E193=IN$22,VLOOKUP($C193,Input!$A$8:$IA$39,MATCH(IN$21,Input!$A$6:$IA$6,0),FALSE),0)*IF(IN$110&gt;=MAX($IC$110:IM$110),MIN((IN$110-MAX($IC$110:IM$110)),(IN$110-IM$110)),0)+IF($E193=IN$22,VLOOKUP($C193,Input!$A$8:$IA$39,MATCH(IN$21,Input!$A$6:$IA$6,0),FALSE),0)*IF(IN$109&gt;=MAX($IC$109:IM$109),MIN((IN$109-MAX($IC$109:IM$109)),(IN$109-IM$109)),0)</f>
        <v>0</v>
      </c>
      <c r="IO193" s="1">
        <f>+IF($E193=IO$22,VLOOKUP($C193,Input!$A$8:$IA$39,MATCH(IO$21,Input!$A$6:$IA$6,0),FALSE),0)*IF(IO$110&gt;=MAX($IC$110:IN$110),MIN((IO$110-MAX($IC$110:IN$110)),(IO$110-IN$110)),0)+IF($E193=IO$22,VLOOKUP($C193,Input!$A$8:$IA$39,MATCH(IO$21,Input!$A$6:$IA$6,0),FALSE),0)*IF(IO$109&gt;=MAX($IC$109:IN$109),MIN((IO$109-MAX($IC$109:IN$109)),(IO$109-IN$109)),0)</f>
        <v>0</v>
      </c>
      <c r="IP193" s="1">
        <f>+IF($E193=IP$22,VLOOKUP($C193,Input!$A$8:$IA$39,MATCH(IP$21,Input!$A$6:$IA$6,0),FALSE),0)*IF(IP$110&gt;=MAX($IC$110:IO$110),MIN((IP$110-MAX($IC$110:IO$110)),(IP$110-IO$110)),0)+IF($E193=IP$22,VLOOKUP($C193,Input!$A$8:$IA$39,MATCH(IP$21,Input!$A$6:$IA$6,0),FALSE),0)*IF(IP$109&gt;=MAX($IC$109:IO$109),MIN((IP$109-MAX($IC$109:IO$109)),(IP$109-IO$109)),0)</f>
        <v>0</v>
      </c>
      <c r="IQ193" s="1">
        <f>+IF($E193=IQ$22,VLOOKUP($C193,Input!$A$8:$IA$39,MATCH(IQ$21,Input!$A$6:$IA$6,0),FALSE),0)*IF(IQ$110&gt;=MAX($IC$110:IP$110),MIN((IQ$110-MAX($IC$110:IP$110)),(IQ$110-IP$110)),0)+IF($E193=IQ$22,VLOOKUP($C193,Input!$A$8:$IA$39,MATCH(IQ$21,Input!$A$6:$IA$6,0),FALSE),0)*IF(IQ$109&gt;=MAX($IC$109:IP$109),MIN((IQ$109-MAX($IC$109:IP$109)),(IQ$109-IP$109)),0)</f>
        <v>0</v>
      </c>
      <c r="IR193" s="1">
        <f>+IF($E193=IR$22,VLOOKUP($C193,Input!$A$8:$IA$39,MATCH(IR$21,Input!$A$6:$IA$6,0),FALSE),0)*IF(IR$110&gt;=MAX($IC$110:IQ$110),MIN((IR$110-MAX($IC$110:IQ$110)),(IR$110-IQ$110)),0)+IF($E193=IR$22,VLOOKUP($C193,Input!$A$8:$IA$39,MATCH(IR$21,Input!$A$6:$IA$6,0),FALSE),0)*IF(IR$109&gt;=MAX($IC$109:IQ$109),MIN((IR$109-MAX($IC$109:IQ$109)),(IR$109-IQ$109)),0)</f>
        <v>0</v>
      </c>
      <c r="IS193" s="1">
        <f>+IF($E193=IS$22,VLOOKUP($C193,Input!$A$8:$IA$39,MATCH(IS$21,Input!$A$6:$IA$6,0),FALSE),0)*IF(IS$110&gt;=MAX($IC$110:IR$110),MIN((IS$110-MAX($IC$110:IR$110)),(IS$110-IR$110)),0)+IF($E193=IS$22,VLOOKUP($C193,Input!$A$8:$IA$39,MATCH(IS$21,Input!$A$6:$IA$6,0),FALSE),0)*IF(IS$109&gt;=MAX($IC$109:IR$109),MIN((IS$109-MAX($IC$109:IR$109)),(IS$109-IR$109)),0)</f>
        <v>0</v>
      </c>
      <c r="IT193" s="1">
        <f>+IF($E193=IT$22,VLOOKUP($C193,Input!$A$8:$IA$39,MATCH(IT$21,Input!$A$6:$IA$6,0),FALSE),0)*IF(IT$110&gt;=MAX($IC$110:IS$110),MIN((IT$110-MAX($IC$110:IS$110)),(IT$110-IS$110)),0)+IF($E193=IT$22,VLOOKUP($C193,Input!$A$8:$IA$39,MATCH(IT$21,Input!$A$6:$IA$6,0),FALSE),0)*IF(IT$109&gt;=MAX($IC$109:IS$109),MIN((IT$109-MAX($IC$109:IS$109)),(IT$109-IS$109)),0)</f>
        <v>0</v>
      </c>
      <c r="IU193" s="1">
        <f>+IF($E193=IU$22,VLOOKUP($C193,Input!$A$8:$IA$39,MATCH(IU$21,Input!$A$6:$IA$6,0),FALSE),0)*IF(IU$110&gt;=MAX($IC$110:IT$110),MIN((IU$110-MAX($IC$110:IT$110)),(IU$110-IT$110)),0)+IF($E193=IU$22,VLOOKUP($C193,Input!$A$8:$IA$39,MATCH(IU$21,Input!$A$6:$IA$6,0),FALSE),0)*IF(IU$109&gt;=MAX($IC$109:IT$109),MIN((IU$109-MAX($IC$109:IT$109)),(IU$109-IT$109)),0)</f>
        <v>0</v>
      </c>
      <c r="IV193" s="1">
        <f>+IF($E193=IV$22,VLOOKUP($C193,Input!$A$8:$IA$39,MATCH(IV$21,Input!$A$6:$IA$6,0),FALSE),0)*IF(IV$110&gt;=MAX($IC$110:IU$110),MIN((IV$110-MAX($IC$110:IU$110)),(IV$110-IU$110)),0)+IF($E193=IV$22,VLOOKUP($C193,Input!$A$8:$IA$39,MATCH(IV$21,Input!$A$6:$IA$6,0),FALSE),0)*IF(IV$109&gt;=MAX($IC$109:IU$109),MIN((IV$109-MAX($IC$109:IU$109)),(IV$109-IU$109)),0)</f>
        <v>0</v>
      </c>
      <c r="IW193" s="1">
        <f>+IF($E193=IW$22,VLOOKUP($C193,Input!$A$8:$IA$39,MATCH(IW$21,Input!$A$6:$IA$6,0),FALSE),0)*IF(IW$110&gt;=MAX($IC$110:IV$110),MIN((IW$110-MAX($IC$110:IV$110)),(IW$110-IV$110)),0)+IF($E193=IW$22,VLOOKUP($C193,Input!$A$8:$IA$39,MATCH(IW$21,Input!$A$6:$IA$6,0),FALSE),0)*IF(IW$109&gt;=MAX($IC$109:IV$109),MIN((IW$109-MAX($IC$109:IV$109)),(IW$109-IV$109)),0)</f>
        <v>0</v>
      </c>
      <c r="IX193" s="1">
        <f>+IF($E193=IX$22,VLOOKUP($C193,Input!$A$8:$IA$39,MATCH(IX$21,Input!$A$6:$IA$6,0),FALSE),0)*IF(IX$110&gt;=MAX($IC$110:IW$110),MIN((IX$110-MAX($IC$110:IW$110)),(IX$110-IW$110)),0)+IF($E193=IX$22,VLOOKUP($C193,Input!$A$8:$IA$39,MATCH(IX$21,Input!$A$6:$IA$6,0),FALSE),0)*IF(IX$109&gt;=MAX($IC$109:IW$109),MIN((IX$109-MAX($IC$109:IW$109)),(IX$109-IW$109)),0)</f>
        <v>0</v>
      </c>
      <c r="IY193" s="1">
        <f>+IF($E193=IY$22,VLOOKUP($C193,Input!$A$8:$IA$39,MATCH(IY$21,Input!$A$6:$IA$6,0),FALSE),0)*IF(IY$110&gt;=MAX($IC$110:IX$110),MIN((IY$110-MAX($IC$110:IX$110)),(IY$110-IX$110)),0)+IF($E193=IY$22,VLOOKUP($C193,Input!$A$8:$IA$39,MATCH(IY$21,Input!$A$6:$IA$6,0),FALSE),0)*IF(IY$109&gt;=MAX($IC$109:IX$109),MIN((IY$109-MAX($IC$109:IX$109)),(IY$109-IX$109)),0)</f>
        <v>0</v>
      </c>
      <c r="IZ193" s="1">
        <f>+IF($E193=IZ$22,VLOOKUP($C193,Input!$A$8:$IA$39,MATCH(IZ$21,Input!$A$6:$IA$6,0),FALSE),0)*IF(IZ$110&gt;=MAX($IC$110:IY$110),MIN((IZ$110-MAX($IC$110:IY$110)),(IZ$110-IY$110)),0)+IF($E193=IZ$22,VLOOKUP($C193,Input!$A$8:$IA$39,MATCH(IZ$21,Input!$A$6:$IA$6,0),FALSE),0)*IF(IZ$109&gt;=MAX($IC$109:IY$109),MIN((IZ$109-MAX($IC$109:IY$109)),(IZ$109-IY$109)),0)</f>
        <v>0</v>
      </c>
      <c r="JA193" s="1">
        <f>+IF($E193=JA$22,VLOOKUP($C193,Input!$A$8:$IA$39,MATCH(JA$21,Input!$A$6:$IA$6,0),FALSE),0)*IF(JA$110&gt;=MAX($IC$110:IZ$110),MIN((JA$110-MAX($IC$110:IZ$110)),(JA$110-IZ$110)),0)+IF($E193=JA$22,VLOOKUP($C193,Input!$A$8:$IA$39,MATCH(JA$21,Input!$A$6:$IA$6,0),FALSE),0)*IF(JA$109&gt;=MAX($IC$109:IZ$109),MIN((JA$109-MAX($IC$109:IZ$109)),(JA$109-IZ$109)),0)</f>
        <v>0</v>
      </c>
      <c r="JB193" s="1">
        <f>+IF($E193=JB$22,VLOOKUP($C193,Input!$A$8:$IA$39,MATCH(JB$21,Input!$A$6:$IA$6,0),FALSE),0)*IF(JB$110&gt;=MAX($IC$110:JA$110),MIN((JB$110-MAX($IC$110:JA$110)),(JB$110-JA$110)),0)+IF($E193=JB$22,VLOOKUP($C193,Input!$A$8:$IA$39,MATCH(JB$21,Input!$A$6:$IA$6,0),FALSE),0)*IF(JB$109&gt;=MAX($IC$109:JA$109),MIN((JB$109-MAX($IC$109:JA$109)),(JB$109-JA$109)),0)</f>
        <v>0</v>
      </c>
      <c r="JC193" s="1">
        <f>+IF($E193=JC$22,VLOOKUP($C193,Input!$A$8:$IA$39,MATCH(JC$21,Input!$A$6:$IA$6,0),FALSE),0)*IF(JC$110&gt;=MAX($IC$110:JB$110),MIN((JC$110-MAX($IC$110:JB$110)),(JC$110-JB$110)),0)+IF($E193=JC$22,VLOOKUP($C193,Input!$A$8:$IA$39,MATCH(JC$21,Input!$A$6:$IA$6,0),FALSE),0)*IF(JC$109&gt;=MAX($IC$109:JB$109),MIN((JC$109-MAX($IC$109:JB$109)),(JC$109-JB$109)),0)</f>
        <v>0</v>
      </c>
      <c r="JD193" s="1">
        <f>+IF($E193=JD$22,VLOOKUP($C193,Input!$A$8:$IA$39,MATCH(JD$21,Input!$A$6:$IA$6,0),FALSE),0)*IF(JD$110&gt;=MAX($IC$110:JC$110),MIN((JD$110-MAX($IC$110:JC$110)),(JD$110-JC$110)),0)+IF($E193=JD$22,VLOOKUP($C193,Input!$A$8:$IA$39,MATCH(JD$21,Input!$A$6:$IA$6,0),FALSE),0)*IF(JD$109&gt;=MAX($IC$109:JC$109),MIN((JD$109-MAX($IC$109:JC$109)),(JD$109-JC$109)),0)</f>
        <v>0</v>
      </c>
      <c r="JE193" s="1">
        <f>+IF($E193=JE$22,VLOOKUP($C193,Input!$A$8:$IA$39,MATCH(JE$21,Input!$A$6:$IA$6,0),FALSE),0)*IF(JE$110&gt;=MAX($IC$110:JD$110),MIN((JE$110-MAX($IC$110:JD$110)),(JE$110-JD$110)),0)+IF($E193=JE$22,VLOOKUP($C193,Input!$A$8:$IA$39,MATCH(JE$21,Input!$A$6:$IA$6,0),FALSE),0)*IF(JE$109&gt;=MAX($IC$109:JD$109),MIN((JE$109-MAX($IC$109:JD$109)),(JE$109-JD$109)),0)</f>
        <v>0</v>
      </c>
      <c r="JF193" s="1">
        <f>+IF($E193=JF$22,VLOOKUP($C193,Input!$A$8:$IA$39,MATCH(JF$21,Input!$A$6:$IA$6,0),FALSE),0)*IF(JF$110&gt;=MAX($IC$110:JE$110),MIN((JF$110-MAX($IC$110:JE$110)),(JF$110-JE$110)),0)+IF($E193=JF$22,VLOOKUP($C193,Input!$A$8:$IA$39,MATCH(JF$21,Input!$A$6:$IA$6,0),FALSE),0)*IF(JF$109&gt;=MAX($IC$109:JE$109),MIN((JF$109-MAX($IC$109:JE$109)),(JF$109-JE$109)),0)</f>
        <v>0</v>
      </c>
      <c r="JG193" s="1">
        <f>+IF($E193=JG$22,VLOOKUP($C193,Input!$A$8:$IA$39,MATCH(JG$21,Input!$A$6:$IA$6,0),FALSE),0)*IF(JG$110&gt;=MAX($IC$110:JF$110),MIN((JG$110-MAX($IC$110:JF$110)),(JG$110-JF$110)),0)+IF($E193=JG$22,VLOOKUP($C193,Input!$A$8:$IA$39,MATCH(JG$21,Input!$A$6:$IA$6,0),FALSE),0)*IF(JG$109&gt;=MAX($IC$109:JF$109),MIN((JG$109-MAX($IC$109:JF$109)),(JG$109-JF$109)),0)</f>
        <v>0</v>
      </c>
      <c r="JH193" s="1">
        <f>+IF($E193=JH$22,VLOOKUP($C193,Input!$A$8:$IA$39,MATCH(JH$21,Input!$A$6:$IA$6,0),FALSE),0)*IF(JH$110&gt;=MAX($IC$110:JG$110),MIN((JH$110-MAX($IC$110:JG$110)),(JH$110-JG$110)),0)+IF($E193=JH$22,VLOOKUP($C193,Input!$A$8:$IA$39,MATCH(JH$21,Input!$A$6:$IA$6,0),FALSE),0)*IF(JH$109&gt;=MAX($IC$109:JG$109),MIN((JH$109-MAX($IC$109:JG$109)),(JH$109-JG$109)),0)</f>
        <v>0</v>
      </c>
      <c r="JI193" s="1">
        <f>+IF($E193=JI$22,VLOOKUP($C193,Input!$A$8:$IA$39,MATCH(JI$21,Input!$A$6:$IA$6,0),FALSE),0)*IF(JI$110&gt;=MAX($IC$110:JH$110),MIN((JI$110-MAX($IC$110:JH$110)),(JI$110-JH$110)),0)+IF($E193=JI$22,VLOOKUP($C193,Input!$A$8:$IA$39,MATCH(JI$21,Input!$A$6:$IA$6,0),FALSE),0)*IF(JI$109&gt;=MAX($IC$109:JH$109),MIN((JI$109-MAX($IC$109:JH$109)),(JI$109-JH$109)),0)</f>
        <v>0</v>
      </c>
      <c r="JJ193" s="1">
        <f>+IF($E193=JJ$22,VLOOKUP($C193,Input!$A$8:$IA$39,MATCH(JJ$21,Input!$A$6:$IA$6,0),FALSE),0)*IF(JJ$110&gt;=MAX($IC$110:JI$110),MIN((JJ$110-MAX($IC$110:JI$110)),(JJ$110-JI$110)),0)+IF($E193=JJ$22,VLOOKUP($C193,Input!$A$8:$IA$39,MATCH(JJ$21,Input!$A$6:$IA$6,0),FALSE),0)*IF(JJ$109&gt;=MAX($IC$109:JI$109),MIN((JJ$109-MAX($IC$109:JI$109)),(JJ$109-JI$109)),0)</f>
        <v>0</v>
      </c>
      <c r="JK193" s="1">
        <f>+IF($E193=JK$22,VLOOKUP($C193,Input!$A$8:$IA$39,MATCH(JK$21,Input!$A$6:$IA$6,0),FALSE),0)*IF(JK$110&gt;=MAX($IC$110:JJ$110),MIN((JK$110-MAX($IC$110:JJ$110)),(JK$110-JJ$110)),0)+IF($E193=JK$22,VLOOKUP($C193,Input!$A$8:$IA$39,MATCH(JK$21,Input!$A$6:$IA$6,0),FALSE),0)*IF(JK$109&gt;=MAX($IC$109:JJ$109),MIN((JK$109-MAX($IC$109:JJ$109)),(JK$109-JJ$109)),0)</f>
        <v>0</v>
      </c>
      <c r="JL193" s="1">
        <f>+IF($E193=JL$22,VLOOKUP($C193,Input!$A$8:$IA$39,MATCH(JL$21,Input!$A$6:$IA$6,0),FALSE),0)*IF(JL$110&gt;=MAX($IC$110:JK$110),MIN((JL$110-MAX($IC$110:JK$110)),(JL$110-JK$110)),0)+IF($E193=JL$22,VLOOKUP($C193,Input!$A$8:$IA$39,MATCH(JL$21,Input!$A$6:$IA$6,0),FALSE),0)*IF(JL$109&gt;=MAX($IC$109:JK$109),MIN((JL$109-MAX($IC$109:JK$109)),(JL$109-JK$109)),0)</f>
        <v>0</v>
      </c>
      <c r="JN193" t="str">
        <f>+VLOOKUP($C193,Input!$A$8:$GZ$39,MATCH(JN$21,Input!$A$6:$GZ$6,0),FALSE)</f>
        <v>CNG Station Maint in fuel price</v>
      </c>
      <c r="JO193" s="1">
        <f>IF($E193+$I193+$D$7&lt;=JO$22,0,IF(JO$22-$D$7&gt;=$E193,VLOOKUP($C193,Input!$A$8:$GZ$39,MATCH(JO$21,Input!$A$6:$GZ$6,0),FALSE),0)*$F193/$G193)*$D193</f>
        <v>0</v>
      </c>
      <c r="JP193" s="1">
        <f>IF($E193+$I193+$D$7&lt;=JP$22,0,IF(JP$22-$D$7&gt;=$E193,VLOOKUP($C193,Input!$A$8:$GZ$39,MATCH(JP$21,Input!$A$6:$GZ$6,0),FALSE),0)*$F193/$G193)*$D193</f>
        <v>0</v>
      </c>
      <c r="JQ193" s="1">
        <f>IF($E193+$I193+$D$7&lt;=JQ$22,0,IF(JQ$22-$D$7&gt;=$E193,VLOOKUP($C193,Input!$A$8:$GZ$39,MATCH(JQ$21,Input!$A$6:$GZ$6,0),FALSE),0)*$F193/$G193)*$D193</f>
        <v>0</v>
      </c>
      <c r="JR193" s="1">
        <f>IF($E193+$I193+$D$7&lt;=JR$22,0,IF(JR$22-$D$7&gt;=$E193,VLOOKUP($C193,Input!$A$8:$GZ$39,MATCH(JR$21,Input!$A$6:$GZ$6,0),FALSE),0)*$F193/$G193)*$D193</f>
        <v>0</v>
      </c>
      <c r="JS193" s="1">
        <f>IF($E193+$I193+$D$7&lt;=JS$22,0,IF(JS$22-$D$7&gt;=$E193,VLOOKUP($C193,Input!$A$8:$GZ$39,MATCH(JS$21,Input!$A$6:$GZ$6,0),FALSE),0)*$F193/$G193)*$D193</f>
        <v>0</v>
      </c>
      <c r="JT193" s="1">
        <f>IF($E193+$I193+$D$7&lt;=JT$22,0,IF(JT$22-$D$7&gt;=$E193,VLOOKUP($C193,Input!$A$8:$GZ$39,MATCH(JT$21,Input!$A$6:$GZ$6,0),FALSE),0)*$F193/$G193)*$D193</f>
        <v>0</v>
      </c>
      <c r="JU193" s="1">
        <f>IF($E193+$I193+$D$7&lt;=JU$22,0,IF(JU$22-$D$7&gt;=$E193,VLOOKUP($C193,Input!$A$8:$GZ$39,MATCH(JU$21,Input!$A$6:$GZ$6,0),FALSE),0)*$F193/$G193)*$D193</f>
        <v>0</v>
      </c>
      <c r="JV193" s="1">
        <f>IF($E193+$I193+$D$7&lt;=JV$22,0,IF(JV$22-$D$7&gt;=$E193,VLOOKUP($C193,Input!$A$8:$GZ$39,MATCH(JV$21,Input!$A$6:$GZ$6,0),FALSE),0)*$F193/$G193)*$D193</f>
        <v>0</v>
      </c>
      <c r="JW193" s="1">
        <f>IF($E193+$I193+$D$7&lt;=JW$22,0,IF(JW$22-$D$7&gt;=$E193,VLOOKUP($C193,Input!$A$8:$GZ$39,MATCH(JW$21,Input!$A$6:$GZ$6,0),FALSE),0)*$F193/$G193)*$D193</f>
        <v>0</v>
      </c>
      <c r="JX193" s="1">
        <f>IF($E193+$I193+$D$7&lt;=JX$22,0,IF(JX$22-$D$7&gt;=$E193,VLOOKUP($C193,Input!$A$8:$GZ$39,MATCH(JX$21,Input!$A$6:$GZ$6,0),FALSE),0)*$F193/$G193)*$D193</f>
        <v>0</v>
      </c>
      <c r="JY193" s="1">
        <f>IF($E193+$I193+$D$7&lt;=JY$22,0,IF(JY$22-$D$7&gt;=$E193,VLOOKUP($C193,Input!$A$8:$GZ$39,MATCH(JY$21,Input!$A$6:$GZ$6,0),FALSE),0)*$F193/$G193)*$D193</f>
        <v>0</v>
      </c>
      <c r="JZ193" s="1">
        <f>IF($E193+$I193+$D$7&lt;=JZ$22,0,IF(JZ$22-$D$7&gt;=$E193,VLOOKUP($C193,Input!$A$8:$GZ$39,MATCH(JZ$21,Input!$A$6:$GZ$6,0),FALSE),0)*$F193/$G193)*$D193</f>
        <v>0</v>
      </c>
      <c r="KA193" s="1">
        <f>IF($E193+$I193+$D$7&lt;=KA$22,0,IF(KA$22-$D$7&gt;=$E193,VLOOKUP($C193,Input!$A$8:$GZ$39,MATCH(KA$21,Input!$A$6:$GZ$6,0),FALSE),0)*$F193/$G193)*$D193</f>
        <v>0</v>
      </c>
      <c r="KB193" s="1">
        <f>IF($E193+$I193+$D$7&lt;=KB$22,0,IF(KB$22-$D$7&gt;=$E193,VLOOKUP($C193,Input!$A$8:$GZ$39,MATCH(KB$21,Input!$A$6:$GZ$6,0),FALSE),0)*$F193/$G193)*$D193</f>
        <v>0</v>
      </c>
      <c r="KC193" s="1">
        <f>IF($E193+$I193+$D$7&lt;=KC$22,0,IF(KC$22-$D$7&gt;=$E193,VLOOKUP($C193,Input!$A$8:$GZ$39,MATCH(KC$21,Input!$A$6:$GZ$6,0),FALSE),0)*$F193/$G193)*$D193</f>
        <v>0</v>
      </c>
      <c r="KD193" s="1">
        <f>IF($E193+$I193+$D$7&lt;=KD$22,0,IF(KD$22-$D$7&gt;=$E193,VLOOKUP($C193,Input!$A$8:$GZ$39,MATCH(KD$21,Input!$A$6:$GZ$6,0),FALSE),0)*$F193/$G193)*$D193</f>
        <v>0</v>
      </c>
      <c r="KE193" s="1">
        <f>IF($E193+$I193+$D$7&lt;=KE$22,0,IF(KE$22-$D$7&gt;=$E193,VLOOKUP($C193,Input!$A$8:$GZ$39,MATCH(KE$21,Input!$A$6:$GZ$6,0),FALSE),0)*$F193/$G193)*$D193</f>
        <v>0</v>
      </c>
      <c r="KF193" s="1">
        <f>IF($E193+$I193+$D$7&lt;=KF$22,0,IF(KF$22-$D$7&gt;=$E193,VLOOKUP($C193,Input!$A$8:$GZ$39,MATCH(KF$21,Input!$A$6:$GZ$6,0),FALSE),0)*$F193/$G193)*$D193</f>
        <v>0</v>
      </c>
      <c r="KG193" s="1">
        <f>IF($E193+$I193+$D$7&lt;=KG$22,0,IF(KG$22-$D$7&gt;=$E193,VLOOKUP($C193,Input!$A$8:$GZ$39,MATCH(KG$21,Input!$A$6:$GZ$6,0),FALSE),0)*$F193/$G193)*$D193</f>
        <v>0</v>
      </c>
      <c r="KH193" s="1">
        <f>IF($E193+$I193+$D$7&lt;=KH$22,0,IF(KH$22-$D$7&gt;=$E193,VLOOKUP($C193,Input!$A$8:$GZ$39,MATCH(KH$21,Input!$A$6:$GZ$6,0),FALSE),0)*$F193/$G193)*$D193</f>
        <v>0</v>
      </c>
      <c r="KI193" s="1">
        <f>IF($E193+$I193+$D$7&lt;=KI$22,0,IF(KI$22-$D$7&gt;=$E193,VLOOKUP($C193,Input!$A$8:$GZ$39,MATCH(KI$21,Input!$A$6:$GZ$6,0),FALSE),0)*$F193/$G193)*$D193</f>
        <v>0</v>
      </c>
      <c r="KJ193" s="1">
        <f>IF($E193+$I193+$D$7&lt;=KJ$22,0,IF(KJ$22-$D$7&gt;=$E193,VLOOKUP($C193,Input!$A$8:$GZ$39,MATCH(KJ$21,Input!$A$6:$GZ$6,0),FALSE),0)*$F193/$G193)*$D193</f>
        <v>0</v>
      </c>
      <c r="KK193" s="1">
        <f>IF($E193+$I193+$D$7&lt;=KK$22,0,IF(KK$22-$D$7&gt;=$E193,VLOOKUP($C193,Input!$A$8:$GZ$39,MATCH(KK$21,Input!$A$6:$GZ$6,0),FALSE),0)*$F193/$G193)*$D193</f>
        <v>0</v>
      </c>
      <c r="KL193" s="1">
        <f>IF($E193+$I193+$D$7&lt;=KL$22,0,IF(KL$22-$D$7&gt;=$E193,VLOOKUP($C193,Input!$A$8:$GZ$39,MATCH(KL$21,Input!$A$6:$GZ$6,0),FALSE),0)*$F193/$G193)*$D193</f>
        <v>0</v>
      </c>
      <c r="KM193" s="1">
        <f>IF($E193+$I193+$D$7&lt;=KM$22,0,IF(KM$22-$D$7&gt;=$E193,VLOOKUP($C193,Input!$A$8:$GZ$39,MATCH(KM$21,Input!$A$6:$GZ$6,0),FALSE),0)*$F193/$G193)*$D193</f>
        <v>0</v>
      </c>
      <c r="KN193" s="1">
        <f>IF($E193+$I193+$D$7&lt;=KN$22,0,IF(KN$22-$D$7&gt;=$E193,VLOOKUP($C193,Input!$A$8:$GZ$39,MATCH(KN$21,Input!$A$6:$GZ$6,0),FALSE),0)*$F193/$G193)*$D193</f>
        <v>0</v>
      </c>
      <c r="KO193" s="1">
        <f>IF($E193+$I193+$D$7&lt;=KO$22,0,IF(KO$22-$D$7&gt;=$E193,VLOOKUP($C193,Input!$A$8:$GZ$39,MATCH(KO$21,Input!$A$6:$GZ$6,0),FALSE),0)*$F193/$G193)*$D193</f>
        <v>0</v>
      </c>
      <c r="KP193" s="1">
        <f>IF($E193+$I193+$D$7&lt;=KP$22,0,IF(KP$22-$D$7&gt;=$E193,VLOOKUP($C193,Input!$A$8:$GZ$39,MATCH(KP$21,Input!$A$6:$GZ$6,0),FALSE),0)*$F193/$G193)*$D193</f>
        <v>0</v>
      </c>
      <c r="KQ193" s="1">
        <f>IF($E193+$I193+$D$7&lt;=KQ$22,0,IF(KQ$22-$D$7&gt;=$E193,VLOOKUP($C193,Input!$A$8:$GZ$39,MATCH(KQ$21,Input!$A$6:$GZ$6,0),FALSE),0)*$F193/$G193)*$D193</f>
        <v>0</v>
      </c>
      <c r="KR193" s="1">
        <f>IF($E193+$I193+$D$7&lt;=KR$22,0,IF(KR$22-$D$7&gt;=$E193,VLOOKUP($C193,Input!$A$8:$GZ$39,MATCH(KR$21,Input!$A$6:$GZ$6,0),FALSE),0)*$F193/$G193)*$D193</f>
        <v>0</v>
      </c>
      <c r="KS193" s="1">
        <f>IF($E193+$I193+$D$7&lt;=KS$22,0,IF(KS$22-$D$7&gt;=$E193,VLOOKUP($C193,Input!$A$8:$GZ$39,MATCH(KS$21,Input!$A$6:$GZ$6,0),FALSE),0)*$F193/$G193)*$D193</f>
        <v>0</v>
      </c>
      <c r="KT193" s="1">
        <f>IF($E193+$I193+$D$7&lt;=KT$22,0,IF(KT$22-$D$7&gt;=$E193,VLOOKUP($C193,Input!$A$8:$GZ$39,MATCH(KT$21,Input!$A$6:$GZ$6,0),FALSE),0)*$F193/$G193)*$D193</f>
        <v>0</v>
      </c>
      <c r="KU193" s="1">
        <f>IF($E193+$I193+$D$7&lt;=KU$22,0,IF(KU$22-$D$7&gt;=$E193,VLOOKUP($C193,Input!$A$8:$GZ$39,MATCH(KU$21,Input!$A$6:$GZ$6,0),FALSE),0)*$F193/$G193)*$D193</f>
        <v>0</v>
      </c>
      <c r="KV193" s="1">
        <f>IF($E193+$I193+$D$7&lt;=KV$22,0,IF(KV$22-$D$7&gt;=$E193,VLOOKUP($C193,Input!$A$8:$GZ$39,MATCH(KV$21,Input!$A$6:$GZ$6,0),FALSE),0)*$F193/$G193)*$D193</f>
        <v>0</v>
      </c>
      <c r="KW193" s="1">
        <f>IF($E193+$I193+$D$7&lt;=KW$22,0,IF(KW$22-$D$7&gt;=$E193,VLOOKUP($C193,Input!$A$8:$GZ$39,MATCH(KW$21,Input!$A$6:$GZ$6,0),FALSE),0)*$F193/$G193)*$D193</f>
        <v>0</v>
      </c>
      <c r="KY193" t="str">
        <f>VLOOKUP($C193,Input!$A$8:$HV$39,MATCH(KY$21,Input!$A$6:$HV$6,0),FALSE)</f>
        <v xml:space="preserve">CNG (compressed and at pump, including station maintenance) </v>
      </c>
      <c r="KZ193" s="1">
        <f>IF($E193+$I193+$D$7&lt;=KZ$22,0,IF(KZ$22-$D$7&gt;=$E193,VLOOKUP($C193,Input!$A$8:$HV$39,MATCH(KZ$21,Input!$A$6:$HV$6,0),FALSE)/$G193*$F193,0))*$D193</f>
        <v>0</v>
      </c>
      <c r="LA193" s="1">
        <f>IF($E193+$I193+$D$7&lt;=LA$22,0,IF(LA$22-$D$7&gt;=$E193,VLOOKUP($C193,Input!$A$8:$HV$39,MATCH(LA$21,Input!$A$6:$HV$6,0),FALSE)/$G193*$F193,0))*$D193</f>
        <v>0</v>
      </c>
      <c r="LB193" s="1">
        <f>IF($E193+$I193+$D$7&lt;=LB$22,0,IF(LB$22-$D$7&gt;=$E193,VLOOKUP($C193,Input!$A$8:$HV$39,MATCH(LB$21,Input!$A$6:$HV$6,0),FALSE)/$G193*$F193,0))*$D193</f>
        <v>0</v>
      </c>
      <c r="LC193" s="1">
        <f>IF($E193+$I193+$D$7&lt;=LC$22,0,IF(LC$22-$D$7&gt;=$E193,VLOOKUP($C193,Input!$A$8:$HV$39,MATCH(LC$21,Input!$A$6:$HV$6,0),FALSE)/$G193*$F193,0))*$D193</f>
        <v>0</v>
      </c>
      <c r="LD193" s="1">
        <f>IF($E193+$I193+$D$7&lt;=LD$22,0,IF(LD$22-$D$7&gt;=$E193,VLOOKUP($C193,Input!$A$8:$HV$39,MATCH(LD$21,Input!$A$6:$HV$6,0),FALSE)/$G193*$F193,0))*$D193</f>
        <v>0</v>
      </c>
      <c r="LE193" s="1">
        <f>IF($E193+$I193+$D$7&lt;=LE$22,0,IF(LE$22-$D$7&gt;=$E193,VLOOKUP($C193,Input!$A$8:$HV$39,MATCH(LE$21,Input!$A$6:$HV$6,0),FALSE)/$G193*$F193,0))*$D193</f>
        <v>0</v>
      </c>
      <c r="LF193" s="1">
        <f>IF($E193+$I193+$D$7&lt;=LF$22,0,IF(LF$22-$D$7&gt;=$E193,VLOOKUP($C193,Input!$A$8:$HV$39,MATCH(LF$21,Input!$A$6:$HV$6,0),FALSE)/$G193*$F193,0))*$D193</f>
        <v>0</v>
      </c>
      <c r="LG193" s="1">
        <f>IF($E193+$I193+$D$7&lt;=LG$22,0,IF(LG$22-$D$7&gt;=$E193,VLOOKUP($C193,Input!$A$8:$HV$39,MATCH(LG$21,Input!$A$6:$HV$6,0),FALSE)/$G193*$F193,0))*$D193</f>
        <v>0</v>
      </c>
      <c r="LH193" s="1">
        <f>IF($E193+$I193+$D$7&lt;=LH$22,0,IF(LH$22-$D$7&gt;=$E193,VLOOKUP($C193,Input!$A$8:$HV$39,MATCH(LH$21,Input!$A$6:$HV$6,0),FALSE)/$G193*$F193,0))*$D193</f>
        <v>0</v>
      </c>
      <c r="LI193" s="1">
        <f>IF($E193+$I193+$D$7&lt;=LI$22,0,IF(LI$22-$D$7&gt;=$E193,VLOOKUP($C193,Input!$A$8:$HV$39,MATCH(LI$21,Input!$A$6:$HV$6,0),FALSE)/$G193*$F193,0))*$D193</f>
        <v>0</v>
      </c>
      <c r="LJ193" s="1">
        <f>IF($E193+$I193+$D$7&lt;=LJ$22,0,IF(LJ$22-$D$7&gt;=$E193,VLOOKUP($C193,Input!$A$8:$HV$39,MATCH(LJ$21,Input!$A$6:$HV$6,0),FALSE)/$G193*$F193,0))*$D193</f>
        <v>0</v>
      </c>
      <c r="LK193" s="1">
        <f>IF($E193+$I193+$D$7&lt;=LK$22,0,IF(LK$22-$D$7&gt;=$E193,VLOOKUP($C193,Input!$A$8:$HV$39,MATCH(LK$21,Input!$A$6:$HV$6,0),FALSE)/$G193*$F193,0))*$D193</f>
        <v>0</v>
      </c>
      <c r="LL193" s="1">
        <f>IF($E193+$I193+$D$7&lt;=LL$22,0,IF(LL$22-$D$7&gt;=$E193,VLOOKUP($C193,Input!$A$8:$HV$39,MATCH(LL$21,Input!$A$6:$HV$6,0),FALSE)/$G193*$F193,0))*$D193</f>
        <v>0</v>
      </c>
      <c r="LM193" s="1">
        <f>IF($E193+$I193+$D$7&lt;=LM$22,0,IF(LM$22-$D$7&gt;=$E193,VLOOKUP($C193,Input!$A$8:$HV$39,MATCH(LM$21,Input!$A$6:$HV$6,0),FALSE)/$G193*$F193,0))*$D193</f>
        <v>0</v>
      </c>
      <c r="LN193" s="1">
        <f>IF($E193+$I193+$D$7&lt;=LN$22,0,IF(LN$22-$D$7&gt;=$E193,VLOOKUP($C193,Input!$A$8:$HV$39,MATCH(LN$21,Input!$A$6:$HV$6,0),FALSE)/$G193*$F193,0))*$D193</f>
        <v>0</v>
      </c>
      <c r="LO193" s="1">
        <f>IF($E193+$I193+$D$7&lt;=LO$22,0,IF(LO$22-$D$7&gt;=$E193,VLOOKUP($C193,Input!$A$8:$HV$39,MATCH(LO$21,Input!$A$6:$HV$6,0),FALSE)/$G193*$F193,0))*$D193</f>
        <v>0</v>
      </c>
      <c r="LP193" s="1">
        <f>IF($E193+$I193+$D$7&lt;=LP$22,0,IF(LP$22-$D$7&gt;=$E193,VLOOKUP($C193,Input!$A$8:$HV$39,MATCH(LP$21,Input!$A$6:$HV$6,0),FALSE)/$G193*$F193,0))*$D193</f>
        <v>0</v>
      </c>
      <c r="LQ193" s="1">
        <f>IF($E193+$I193+$D$7&lt;=LQ$22,0,IF(LQ$22-$D$7&gt;=$E193,VLOOKUP($C193,Input!$A$8:$HV$39,MATCH(LQ$21,Input!$A$6:$HV$6,0),FALSE)/$G193*$F193,0))*$D193</f>
        <v>0</v>
      </c>
      <c r="LR193" s="1">
        <f>IF($E193+$I193+$D$7&lt;=LR$22,0,IF(LR$22-$D$7&gt;=$E193,VLOOKUP($C193,Input!$A$8:$HV$39,MATCH(LR$21,Input!$A$6:$HV$6,0),FALSE)/$G193*$F193,0))*$D193</f>
        <v>0</v>
      </c>
      <c r="LS193" s="1">
        <f>IF($E193+$I193+$D$7&lt;=LS$22,0,IF(LS$22-$D$7&gt;=$E193,VLOOKUP($C193,Input!$A$8:$HV$39,MATCH(LS$21,Input!$A$6:$HV$6,0),FALSE)/$G193*$F193,0))*$D193</f>
        <v>0</v>
      </c>
      <c r="LT193" s="1">
        <f>IF($E193+$I193+$D$7&lt;=LT$22,0,IF(LT$22-$D$7&gt;=$E193,VLOOKUP($C193,Input!$A$8:$HV$39,MATCH(LT$21,Input!$A$6:$HV$6,0),FALSE)/$G193*$F193,0))*$D193</f>
        <v>0</v>
      </c>
      <c r="LU193" s="1">
        <f>IF($E193+$I193+$D$7&lt;=LU$22,0,IF(LU$22-$D$7&gt;=$E193,VLOOKUP($C193,Input!$A$8:$HV$39,MATCH(LU$21,Input!$A$6:$HV$6,0),FALSE)/$G193*$F193,0))*$D193</f>
        <v>0</v>
      </c>
      <c r="LV193" s="1">
        <f>IF($E193+$I193+$D$7&lt;=LV$22,0,IF(LV$22-$D$7&gt;=$E193,VLOOKUP($C193,Input!$A$8:$HV$39,MATCH(LV$21,Input!$A$6:$HV$6,0),FALSE)/$G193*$F193,0))*$D193</f>
        <v>0</v>
      </c>
      <c r="LW193" s="1">
        <f>IF($E193+$I193+$D$7&lt;=LW$22,0,IF(LW$22-$D$7&gt;=$E193,VLOOKUP($C193,Input!$A$8:$HV$39,MATCH(LW$21,Input!$A$6:$HV$6,0),FALSE)/$G193*$F193,0))*$D193</f>
        <v>0</v>
      </c>
      <c r="LX193" s="1">
        <f>IF($E193+$I193+$D$7&lt;=LX$22,0,IF(LX$22-$D$7&gt;=$E193,VLOOKUP($C193,Input!$A$8:$HV$39,MATCH(LX$21,Input!$A$6:$HV$6,0),FALSE)/$G193*$F193,0))*$D193</f>
        <v>0</v>
      </c>
      <c r="LY193" s="1">
        <f>IF($E193+$I193+$D$7&lt;=LY$22,0,IF(LY$22-$D$7&gt;=$E193,VLOOKUP($C193,Input!$A$8:$HV$39,MATCH(LY$21,Input!$A$6:$HV$6,0),FALSE)/$G193*$F193,0))*$D193</f>
        <v>0</v>
      </c>
      <c r="LZ193" s="1">
        <f>IF($E193+$I193+$D$7&lt;=LZ$22,0,IF(LZ$22-$D$7&gt;=$E193,VLOOKUP($C193,Input!$A$8:$HV$39,MATCH(LZ$21,Input!$A$6:$HV$6,0),FALSE)/$G193*$F193,0))*$D193</f>
        <v>0</v>
      </c>
      <c r="MA193" s="1">
        <f>IF($E193+$I193+$D$7&lt;=MA$22,0,IF(MA$22-$D$7&gt;=$E193,VLOOKUP($C193,Input!$A$8:$HV$39,MATCH(MA$21,Input!$A$6:$HV$6,0),FALSE)/$G193*$F193,0))*$D193</f>
        <v>0</v>
      </c>
      <c r="MB193" s="1">
        <f>IF($E193+$I193+$D$7&lt;=MB$22,0,IF(MB$22-$D$7&gt;=$E193,VLOOKUP($C193,Input!$A$8:$HV$39,MATCH(MB$21,Input!$A$6:$HV$6,0),FALSE)/$G193*$F193,0))*$D193</f>
        <v>0</v>
      </c>
      <c r="MC193" s="1">
        <f>IF($E193+$I193+$D$7&lt;=MC$22,0,IF(MC$22-$D$7&gt;=$E193,VLOOKUP($C193,Input!$A$8:$HV$39,MATCH(MC$21,Input!$A$6:$HV$6,0),FALSE)/$G193*$F193,0))*$D193</f>
        <v>0</v>
      </c>
      <c r="MD193" s="1">
        <f>IF($E193+$I193+$D$7&lt;=MD$22,0,IF(MD$22-$D$7&gt;=$E193,VLOOKUP($C193,Input!$A$8:$HV$39,MATCH(MD$21,Input!$A$6:$HV$6,0),FALSE)/$G193*$F193,0))*$D193</f>
        <v>0</v>
      </c>
      <c r="ME193" s="1">
        <f>IF($E193+$I193+$D$7&lt;=ME$22,0,IF(ME$22-$D$7&gt;=$E193,VLOOKUP($C193,Input!$A$8:$HV$39,MATCH(ME$21,Input!$A$6:$HV$6,0),FALSE)/$G193*$F193,0))*$D193</f>
        <v>0</v>
      </c>
      <c r="MF193" s="1">
        <f>IF($E193+$I193+$D$7&lt;=MF$22,0,IF(MF$22-$D$7&gt;=$E193,VLOOKUP($C193,Input!$A$8:$HV$39,MATCH(MF$21,Input!$A$6:$HV$6,0),FALSE)/$G193*$F193,0))*$D193</f>
        <v>0</v>
      </c>
      <c r="MG193" s="1">
        <f>IF($E193+$I193+$D$7&lt;=MG$22,0,IF(MG$22-$D$7&gt;=$E193,VLOOKUP($C193,Input!$A$8:$HV$39,MATCH(MG$21,Input!$A$6:$HV$6,0),FALSE)/$G193*$F193,0))*$D193</f>
        <v>0</v>
      </c>
      <c r="MH193" s="1">
        <f>IF($E193+$I193+$D$7&lt;=MH$22,0,IF(MH$22-$D$7&gt;=$E193,VLOOKUP($C193,Input!$A$8:$HV$39,MATCH(MH$21,Input!$A$6:$HV$6,0),FALSE)/$G193*$F193,0))*$D193</f>
        <v>0</v>
      </c>
      <c r="MI193" s="1">
        <f>IF($E193+$I193+$D$7&lt;=MI$22,0,IF(MI$22-$D$7&gt;=$E193,VLOOKUP($C193,Input!$A$8:$HV$39,MATCH(MI$21,Input!$A$6:$HV$6,0),FALSE)/$G193*$F193,0))*$D193</f>
        <v>0</v>
      </c>
      <c r="MJ193" s="1">
        <f>IF($E193+$I193+$D$7&lt;=MJ$22,0,IF(MJ$22-$D$7&gt;=$E193,VLOOKUP($C193,Input!$A$8:$HV$39,MATCH(MJ$21,Input!$A$6:$HV$6,0),FALSE)/$G193*$F193,0))*$D193</f>
        <v>0</v>
      </c>
      <c r="MK193" s="1">
        <f>IF($E193+$I193+$D$7&lt;=MK$22,0,IF(MK$22-$D$7&gt;=$E193,VLOOKUP($C193,Input!$A$8:$HV$39,MATCH(MK$21,Input!$A$6:$HV$6,0),FALSE)/$G193*$F193,0))*$D193</f>
        <v>0</v>
      </c>
      <c r="ML193" s="1">
        <f>IF($E193+$I193+$D$7&lt;=ML$22,0,IF(ML$22-$D$7&gt;=$E193,VLOOKUP($C193,Input!$A$8:$HV$39,MATCH(ML$21,Input!$A$6:$HV$6,0),FALSE)/$G193*$F193,0))*$D193</f>
        <v>0</v>
      </c>
      <c r="MM193" s="1">
        <f>IF($E193+$I193+$D$7&lt;=MM$22,0,IF(MM$22-$D$7&gt;=$E193,VLOOKUP($C193,Input!$A$8:$HV$39,MATCH(MM$21,Input!$A$6:$HV$6,0),FALSE)/$G193*$F193,0))*$D193</f>
        <v>0</v>
      </c>
      <c r="MN193" s="1">
        <f>IF($E193+$I193+$D$7&lt;=MN$22,0,IF(MN$22-$D$7&gt;=$E193,VLOOKUP($C193,Input!$A$8:$HV$39,MATCH(MN$21,Input!$A$6:$HV$6,0),FALSE)/$G193*$F193,0))*$D193</f>
        <v>0</v>
      </c>
      <c r="MO193" s="1">
        <f>IF($E193+$I193+$D$7&lt;=MO$22,0,IF(MO$22-$D$7&gt;=$E193,VLOOKUP($C193,Input!$A$8:$HV$39,MATCH(MO$21,Input!$A$6:$HV$6,0),FALSE)/$G193*$F193,0))*$D193</f>
        <v>0</v>
      </c>
      <c r="MP193" s="1">
        <f>IF($E193+$I193+$D$7&lt;=MP$22,0,IF(MP$22-$D$7&gt;=$E193,VLOOKUP($C193,Input!$A$8:$HV$39,MATCH(MP$21,Input!$A$6:$HV$6,0),FALSE)/$G193*$F193,0))*$D193</f>
        <v>0</v>
      </c>
      <c r="MQ193" s="1">
        <f>IF($E193+$I193+$D$7&lt;=MQ$22,0,IF(MQ$22-$D$7&gt;=$E193,VLOOKUP($C193,Input!$A$8:$HV$39,MATCH(MQ$21,Input!$A$6:$HV$6,0),FALSE)/$G193*$F193,0))*$D193</f>
        <v>0</v>
      </c>
      <c r="MR193" s="1">
        <f>IF($E193+$I193+$D$7&lt;=MR$22,0,IF(MR$22-$D$7&gt;=$E193,VLOOKUP($C193,Input!$A$8:$HV$39,MATCH(MR$21,Input!$A$6:$HV$6,0),FALSE)/$G193*$F193,0))*$D193</f>
        <v>0</v>
      </c>
      <c r="MS193" s="1">
        <f>IF($E193+$I193+$D$7&lt;=MS$22,0,IF(MS$22-$D$7&gt;=$E193,VLOOKUP($C193,Input!$A$8:$HV$39,MATCH(MS$21,Input!$A$6:$HV$6,0),FALSE)/$G193*$F193,0))*$D193</f>
        <v>0</v>
      </c>
      <c r="MT193" s="1">
        <f>IF($E193+$I193+$D$7&lt;=MT$22,0,IF(MT$22-$D$7&gt;=$E193,VLOOKUP($C193,Input!$A$8:$HV$39,MATCH(MT$21,Input!$A$6:$HV$6,0),FALSE)/$G193*$F193,0))*$D193</f>
        <v>0</v>
      </c>
      <c r="MU193" s="1">
        <f>IF($E193+$I193+$D$7&lt;=MU$22,0,IF(MU$22-$D$7&gt;=$E193,VLOOKUP($C193,Input!$A$8:$HV$39,MATCH(MU$21,Input!$A$6:$HV$6,0),FALSE)/$G193*$F193,0))*$D193</f>
        <v>0</v>
      </c>
      <c r="MV193" s="1">
        <f>IF($E193+$I193+$D$7&lt;=MV$22,0,IF(MV$22-$D$7&gt;=$E193,VLOOKUP($C193,Input!$A$8:$HV$39,MATCH(MV$21,Input!$A$6:$HV$6,0),FALSE)/$G193*$F193,0))*$D193</f>
        <v>0</v>
      </c>
      <c r="MW193" s="1">
        <f>IF($E193+$I193+$D$7&lt;=MW$22,0,IF(MW$22-$D$7&gt;=$E193,VLOOKUP($C193,Input!$A$8:$HV$39,MATCH(MW$21,Input!$A$6:$HV$6,0),FALSE)/$G193*$F193,0))*$D193</f>
        <v>0</v>
      </c>
      <c r="MX193" s="1">
        <f>IF($E193+$I193+$D$7&lt;=MX$22,0,IF(MX$22-$D$7&gt;=$E193,VLOOKUP($C193,Input!$A$8:$HV$39,MATCH(MX$21,Input!$A$6:$HV$6,0),FALSE)/$G193*$F193,0))*$D193</f>
        <v>0</v>
      </c>
      <c r="MZ193" t="str">
        <f>VLOOKUP($C193,Input!$A$8:$HV$39,MATCH(MZ$21,Input!$A$6:$HV$6,0),FALSE)</f>
        <v>Fossil CNG LCFS Credit ($/DGE)</v>
      </c>
      <c r="NA193" s="1">
        <f>IF($E193+$I193+$D$7&lt;=NA$22,0,IF(NA$22-$D$7&gt;=$E193,-VLOOKUP($C193,Input!$A$8:$HV$39,MATCH(NA$21,Input!$A$6:$HV$6,0),FALSE)/$G193*$F193,0))*$D193*$G$4/100</f>
        <v>0</v>
      </c>
      <c r="NB193" s="1">
        <f>IF($E193+$I193+$D$7&lt;=NB$22,0,IF(NB$22-$D$7&gt;=$E193,-VLOOKUP($C193,Input!$A$8:$HV$39,MATCH(NB$21,Input!$A$6:$HV$6,0),FALSE)/$G193*$F193,0))*$D193*$G$4/100</f>
        <v>0</v>
      </c>
      <c r="NC193" s="1">
        <f>IF($E193+$I193+$D$7&lt;=NC$22,0,IF(NC$22-$D$7&gt;=$E193,-VLOOKUP($C193,Input!$A$8:$HV$39,MATCH(NC$21,Input!$A$6:$HV$6,0),FALSE)/$G193*$F193,0))*$D193*$G$4/100</f>
        <v>0</v>
      </c>
      <c r="ND193" s="1">
        <f>IF($E193+$I193+$D$7&lt;=ND$22,0,IF(ND$22-$D$7&gt;=$E193,-VLOOKUP($C193,Input!$A$8:$HV$39,MATCH(ND$21,Input!$A$6:$HV$6,0),FALSE)/$G193*$F193,0))*$D193*$G$4/100</f>
        <v>0</v>
      </c>
      <c r="NE193" s="1">
        <f>IF($E193+$I193+$D$7&lt;=NE$22,0,IF(NE$22-$D$7&gt;=$E193,-VLOOKUP($C193,Input!$A$8:$HV$39,MATCH(NE$21,Input!$A$6:$HV$6,0),FALSE)/$G193*$F193,0))*$D193*$G$4/100</f>
        <v>0</v>
      </c>
      <c r="NF193" s="1">
        <f>IF($E193+$I193+$D$7&lt;=NF$22,0,IF(NF$22-$D$7&gt;=$E193,-VLOOKUP($C193,Input!$A$8:$HV$39,MATCH(NF$21,Input!$A$6:$HV$6,0),FALSE)/$G193*$F193,0))*$D193*$G$4/100</f>
        <v>0</v>
      </c>
      <c r="NG193" s="1">
        <f>IF($E193+$I193+$D$7&lt;=NG$22,0,IF(NG$22-$D$7&gt;=$E193,-VLOOKUP($C193,Input!$A$8:$HV$39,MATCH(NG$21,Input!$A$6:$HV$6,0),FALSE)/$G193*$F193,0))*$D193*$G$4/100</f>
        <v>0</v>
      </c>
      <c r="NH193" s="1">
        <f>IF($E193+$I193+$D$7&lt;=NH$22,0,IF(NH$22-$D$7&gt;=$E193,-VLOOKUP($C193,Input!$A$8:$HV$39,MATCH(NH$21,Input!$A$6:$HV$6,0),FALSE)/$G193*$F193,0))*$D193*$G$4/100</f>
        <v>0</v>
      </c>
      <c r="NI193" s="1">
        <f>IF($E193+$I193+$D$7&lt;=NI$22,0,IF(NI$22-$D$7&gt;=$E193,-VLOOKUP($C193,Input!$A$8:$HV$39,MATCH(NI$21,Input!$A$6:$HV$6,0),FALSE)/$G193*$F193,0))*$D193*$G$4/100</f>
        <v>0</v>
      </c>
      <c r="NJ193" s="1">
        <f>IF($E193+$I193+$D$7&lt;=NJ$22,0,IF(NJ$22-$D$7&gt;=$E193,-VLOOKUP($C193,Input!$A$8:$HV$39,MATCH(NJ$21,Input!$A$6:$HV$6,0),FALSE)/$G193*$F193,0))*$D193*$G$4/100</f>
        <v>0</v>
      </c>
      <c r="NK193" s="1">
        <f>IF($E193+$I193+$D$7&lt;=NK$22,0,IF(NK$22-$D$7&gt;=$E193,-VLOOKUP($C193,Input!$A$8:$HV$39,MATCH(NK$21,Input!$A$6:$HV$6,0),FALSE)/$G193*$F193,0))*$D193*$G$4/100</f>
        <v>0</v>
      </c>
      <c r="NL193" s="1">
        <f>IF($E193+$I193+$D$7&lt;=NL$22,0,IF(NL$22-$D$7&gt;=$E193,-VLOOKUP($C193,Input!$A$8:$HV$39,MATCH(NL$21,Input!$A$6:$HV$6,0),FALSE)/$G193*$F193,0))*$D193*$G$4/100</f>
        <v>0</v>
      </c>
      <c r="NM193" s="1">
        <f>IF($E193+$I193+$D$7&lt;=NM$22,0,IF(NM$22-$D$7&gt;=$E193,-VLOOKUP($C193,Input!$A$8:$HV$39,MATCH(NM$21,Input!$A$6:$HV$6,0),FALSE)/$G193*$F193,0))*$D193*$G$4/100</f>
        <v>0</v>
      </c>
      <c r="NN193" s="1">
        <f>IF($E193+$I193+$D$7&lt;=NN$22,0,IF(NN$22-$D$7&gt;=$E193,-VLOOKUP($C193,Input!$A$8:$HV$39,MATCH(NN$21,Input!$A$6:$HV$6,0),FALSE)/$G193*$F193,0))*$D193*$G$4/100</f>
        <v>0</v>
      </c>
      <c r="NO193" s="1">
        <f>IF($E193+$I193+$D$7&lt;=NO$22,0,IF(NO$22-$D$7&gt;=$E193,-VLOOKUP($C193,Input!$A$8:$HV$39,MATCH(NO$21,Input!$A$6:$HV$6,0),FALSE)/$G193*$F193,0))*$D193*$G$4/100</f>
        <v>0</v>
      </c>
      <c r="NP193" s="1">
        <f>IF($E193+$I193+$D$7&lt;=NP$22,0,IF(NP$22-$D$7&gt;=$E193,-VLOOKUP($C193,Input!$A$8:$HV$39,MATCH(NP$21,Input!$A$6:$HV$6,0),FALSE)/$G193*$F193,0))*$D193*$G$4/100</f>
        <v>0</v>
      </c>
      <c r="NQ193" s="1">
        <f>IF($E193+$I193+$D$7&lt;=NQ$22,0,IF(NQ$22-$D$7&gt;=$E193,-VLOOKUP($C193,Input!$A$8:$HV$39,MATCH(NQ$21,Input!$A$6:$HV$6,0),FALSE)/$G193*$F193,0))*$D193*$G$4/100</f>
        <v>0</v>
      </c>
      <c r="NR193" s="1">
        <f>IF($E193+$I193+$D$7&lt;=NR$22,0,IF(NR$22-$D$7&gt;=$E193,-VLOOKUP($C193,Input!$A$8:$HV$39,MATCH(NR$21,Input!$A$6:$HV$6,0),FALSE)/$G193*$F193,0))*$D193*$G$4/100</f>
        <v>0</v>
      </c>
      <c r="NS193" s="1">
        <f>IF($E193+$I193+$D$7&lt;=NS$22,0,IF(NS$22-$D$7&gt;=$E193,-VLOOKUP($C193,Input!$A$8:$HV$39,MATCH(NS$21,Input!$A$6:$HV$6,0),FALSE)/$G193*$F193,0))*$D193*$G$4/100</f>
        <v>0</v>
      </c>
      <c r="NT193" s="1">
        <f>IF($E193+$I193+$D$7&lt;=NT$22,0,IF(NT$22-$D$7&gt;=$E193,-VLOOKUP($C193,Input!$A$8:$HV$39,MATCH(NT$21,Input!$A$6:$HV$6,0),FALSE)/$G193*$F193,0))*$D193*$G$4/100</f>
        <v>0</v>
      </c>
      <c r="NU193" s="1">
        <f>IF($E193+$I193+$D$7&lt;=NU$22,0,IF(NU$22-$D$7&gt;=$E193,-VLOOKUP($C193,Input!$A$8:$HV$39,MATCH(NU$21,Input!$A$6:$HV$6,0),FALSE)/$G193*$F193,0))*$D193*$G$4/100</f>
        <v>0</v>
      </c>
      <c r="NV193" s="1">
        <f>IF($E193+$I193+$D$7&lt;=NV$22,0,IF(NV$22-$D$7&gt;=$E193,-VLOOKUP($C193,Input!$A$8:$HV$39,MATCH(NV$21,Input!$A$6:$HV$6,0),FALSE)/$G193*$F193,0))*$D193*$G$4/100</f>
        <v>0</v>
      </c>
      <c r="NW193" s="1">
        <f>IF($E193+$I193+$D$7&lt;=NW$22,0,IF(NW$22-$D$7&gt;=$E193,-VLOOKUP($C193,Input!$A$8:$HV$39,MATCH(NW$21,Input!$A$6:$HV$6,0),FALSE)/$G193*$F193,0))*$D193*$G$4/100</f>
        <v>0</v>
      </c>
      <c r="NX193" s="1">
        <f>IF($E193+$I193+$D$7&lt;=NX$22,0,IF(NX$22-$D$7&gt;=$E193,-VLOOKUP($C193,Input!$A$8:$HV$39,MATCH(NX$21,Input!$A$6:$HV$6,0),FALSE)/$G193*$F193,0))*$D193*$G$4/100</f>
        <v>0</v>
      </c>
      <c r="NY193" s="1">
        <f>IF($E193+$I193+$D$7&lt;=NY$22,0,IF(NY$22-$D$7&gt;=$E193,-VLOOKUP($C193,Input!$A$8:$HV$39,MATCH(NY$21,Input!$A$6:$HV$6,0),FALSE)/$G193*$F193,0))*$D193*$G$4/100</f>
        <v>0</v>
      </c>
      <c r="NZ193" s="1">
        <f>IF($E193+$I193+$D$7&lt;=NZ$22,0,IF(NZ$22-$D$7&gt;=$E193,-VLOOKUP($C193,Input!$A$8:$HV$39,MATCH(NZ$21,Input!$A$6:$HV$6,0),FALSE)/$G193*$F193,0))*$D193*$G$4/100</f>
        <v>0</v>
      </c>
      <c r="OA193" s="1">
        <f>IF($E193+$I193+$D$7&lt;=OA$22,0,IF(OA$22-$D$7&gt;=$E193,-VLOOKUP($C193,Input!$A$8:$HV$39,MATCH(OA$21,Input!$A$6:$HV$6,0),FALSE)/$G193*$F193,0))*$D193*$G$4/100</f>
        <v>0</v>
      </c>
      <c r="OB193" s="1">
        <f>IF($E193+$I193+$D$7&lt;=OB$22,0,IF(OB$22-$D$7&gt;=$E193,-VLOOKUP($C193,Input!$A$8:$HV$39,MATCH(OB$21,Input!$A$6:$HV$6,0),FALSE)/$G193*$F193,0))*$D193*$G$4/100</f>
        <v>0</v>
      </c>
      <c r="OC193" s="1">
        <f>IF($E193+$I193+$D$7&lt;=OC$22,0,IF(OC$22-$D$7&gt;=$E193,-VLOOKUP($C193,Input!$A$8:$HV$39,MATCH(OC$21,Input!$A$6:$HV$6,0),FALSE)/$G193*$F193,0))*$D193*$G$4/100</f>
        <v>0</v>
      </c>
      <c r="OD193" s="1">
        <f>IF($E193+$I193+$D$7&lt;=OD$22,0,IF(OD$22-$D$7&gt;=$E193,-VLOOKUP($C193,Input!$A$8:$HV$39,MATCH(OD$21,Input!$A$6:$HV$6,0),FALSE)/$G193*$F193,0))*$D193*$G$4/100</f>
        <v>0</v>
      </c>
      <c r="OE193" s="1">
        <f>IF($E193+$I193+$D$7&lt;=OE$22,0,IF(OE$22-$D$7&gt;=$E193,-VLOOKUP($C193,Input!$A$8:$HV$39,MATCH(OE$21,Input!$A$6:$HV$6,0),FALSE)/$G193*$F193,0))*$D193*$G$4/100</f>
        <v>0</v>
      </c>
      <c r="OF193" s="1">
        <f>IF($E193+$I193+$D$7&lt;=OF$22,0,IF(OF$22-$D$7&gt;=$E193,-VLOOKUP($C193,Input!$A$8:$HV$39,MATCH(OF$21,Input!$A$6:$HV$6,0),FALSE)/$G193*$F193,0))*$D193*$G$4/100</f>
        <v>0</v>
      </c>
      <c r="OG193" s="1">
        <f>IF($E193+$I193+$D$7&lt;=OG$22,0,IF(OG$22-$D$7&gt;=$E193,-VLOOKUP($C193,Input!$A$8:$HV$39,MATCH(OG$21,Input!$A$6:$HV$6,0),FALSE)/$G193*$F193,0))*$D193*$G$4/100</f>
        <v>0</v>
      </c>
      <c r="OH193" s="1">
        <f>IF($E193+$I193+$D$7&lt;=OH$22,0,IF(OH$22-$D$7&gt;=$E193,-VLOOKUP($C193,Input!$A$8:$HV$39,MATCH(OH$21,Input!$A$6:$HV$6,0),FALSE)/$G193*$F193,0))*$D193*$G$4/100</f>
        <v>0</v>
      </c>
      <c r="OI193" s="1">
        <f>IF($E193+$I193+$D$7&lt;=OI$22,0,IF(OI$22-$D$7&gt;=$E193,-VLOOKUP($C193,Input!$A$8:$HV$39,MATCH(OI$21,Input!$A$6:$HV$6,0),FALSE)/$G193*$F193,0))*$D193*$G$4/100</f>
        <v>0</v>
      </c>
      <c r="OK193" t="str">
        <f>VLOOKUP($C193,Input!$A$8:$HW$39,MATCH(OK$21,Input!$A$6:$HW$6,0),FALSE)</f>
        <v>NA</v>
      </c>
      <c r="OL193" s="1">
        <f>IF($E193+$I193+$D$7&lt;=OL$22,0,IF(OL$22-$D$7&gt;=$E193,IF(COUNTIF($KZ193:LP193,"&gt;0")&gt;0,VLOOKUP($C193,Input!$A$8:$HV$21,MATCH($OK$21+COUNTIF($KZ193:LP193,"&gt;0"),Input!$A$6:$HV$6,0),FALSE),0),0))*$D193</f>
        <v>0</v>
      </c>
      <c r="OM193" s="1">
        <f>IF($E193+$I193+$D$7&lt;=OM$22,0,IF(OM$22-$D$7&gt;=$E193,IF(COUNTIF($KZ193:LQ193,"&gt;0")&gt;0,VLOOKUP($C193,Input!$A$8:$HV$21,MATCH($OK$21+COUNTIF($KZ193:LQ193,"&gt;0"),Input!$A$6:$HV$6,0),FALSE),0),0))*$D193</f>
        <v>0</v>
      </c>
      <c r="ON193" s="1">
        <f>IF($E193+$I193+$D$7&lt;=ON$22,0,IF(ON$22-$D$7&gt;=$E193,IF(COUNTIF($KZ193:LR193,"&gt;0")&gt;0,VLOOKUP($C193,Input!$A$8:$HV$21,MATCH($OK$21+COUNTIF($KZ193:LR193,"&gt;0"),Input!$A$6:$HV$6,0),FALSE),0),0))*$D193</f>
        <v>0</v>
      </c>
      <c r="OO193" s="1">
        <f>IF($E193+$I193+$D$7&lt;=OO$22,0,IF(OO$22-$D$7&gt;=$E193,IF(COUNTIF($KZ193:LS193,"&gt;0")&gt;0,VLOOKUP($C193,Input!$A$8:$HV$21,MATCH($OK$21+COUNTIF($KZ193:LS193,"&gt;0"),Input!$A$6:$HV$6,0),FALSE),0),0))*$D193</f>
        <v>0</v>
      </c>
      <c r="OP193" s="1">
        <f>IF($E193+$I193+$D$7&lt;=OP$22,0,IF(OP$22-$D$7&gt;=$E193,IF(COUNTIF($KZ193:LT193,"&gt;0")&gt;0,VLOOKUP($C193,Input!$A$8:$HV$21,MATCH($OK$21+COUNTIF($KZ193:LT193,"&gt;0"),Input!$A$6:$HV$6,0),FALSE),0),0))*$D193</f>
        <v>0</v>
      </c>
      <c r="OQ193" s="1">
        <f>IF($E193+$I193+$D$7&lt;=OQ$22,0,IF(OQ$22-$D$7&gt;=$E193,IF(COUNTIF($KZ193:LU193,"&gt;0")&gt;0,VLOOKUP($C193,Input!$A$8:$HV$21,MATCH($OK$21+COUNTIF($KZ193:LU193,"&gt;0"),Input!$A$6:$HV$6,0),FALSE),0),0))*$D193</f>
        <v>0</v>
      </c>
      <c r="OR193" s="1">
        <f>IF($E193+$I193+$D$7&lt;=OR$22,0,IF(OR$22-$D$7&gt;=$E193,IF(COUNTIF($KZ193:LV193,"&gt;0")&gt;0,VLOOKUP($C193,Input!$A$8:$HV$21,MATCH($OK$21+COUNTIF($KZ193:LV193,"&gt;0"),Input!$A$6:$HV$6,0),FALSE),0),0))*$D193</f>
        <v>0</v>
      </c>
      <c r="OS193" s="1">
        <f>IF($E193+$I193+$D$7&lt;=OS$22,0,IF(OS$22-$D$7&gt;=$E193,IF(COUNTIF($KZ193:LW193,"&gt;0")&gt;0,VLOOKUP($C193,Input!$A$8:$HV$21,MATCH($OK$21+COUNTIF($KZ193:LW193,"&gt;0"),Input!$A$6:$HV$6,0),FALSE),0),0))*$D193</f>
        <v>0</v>
      </c>
      <c r="OT193" s="1">
        <f>IF($E193+$I193+$D$7&lt;=OT$22,0,IF(OT$22-$D$7&gt;=$E193,IF(COUNTIF($KZ193:LX193,"&gt;0")&gt;0,VLOOKUP($C193,Input!$A$8:$HV$21,MATCH($OK$21+COUNTIF($KZ193:LX193,"&gt;0"),Input!$A$6:$HV$6,0),FALSE),0),0))*$D193</f>
        <v>0</v>
      </c>
      <c r="OU193" s="1">
        <f>IF($E193+$I193+$D$7&lt;=OU$22,0,IF(OU$22-$D$7&gt;=$E193,IF(COUNTIF($KZ193:LY193,"&gt;0")&gt;0,VLOOKUP($C193,Input!$A$8:$HV$21,MATCH($OK$21+COUNTIF($KZ193:LY193,"&gt;0"),Input!$A$6:$HV$6,0),FALSE),0),0))*$D193</f>
        <v>0</v>
      </c>
      <c r="OV193" s="1">
        <f>IF($E193+$I193+$D$7&lt;=OV$22,0,IF(OV$22-$D$7&gt;=$E193,IF(COUNTIF($KZ193:LZ193,"&gt;0")&gt;0,VLOOKUP($C193,Input!$A$8:$HV$21,MATCH($OK$21+COUNTIF($KZ193:LZ193,"&gt;0"),Input!$A$6:$HV$6,0),FALSE),0),0))*$D193</f>
        <v>0</v>
      </c>
      <c r="OW193" s="1">
        <f>IF($E193+$I193+$D$7&lt;=OW$22,0,IF(OW$22-$D$7&gt;=$E193,IF(COUNTIF($KZ193:MA193,"&gt;0")&gt;0,VLOOKUP($C193,Input!$A$8:$HV$21,MATCH($OK$21+COUNTIF($KZ193:MA193,"&gt;0"),Input!$A$6:$HV$6,0),FALSE),0),0))*$D193</f>
        <v>0</v>
      </c>
      <c r="OX193" s="1">
        <f>IF($E193+$I193+$D$7&lt;=OX$22,0,IF(OX$22-$D$7&gt;=$E193,IF(COUNTIF($KZ193:MB193,"&gt;0")&gt;0,VLOOKUP($C193,Input!$A$8:$HV$21,MATCH($OK$21+COUNTIF($KZ193:MB193,"&gt;0"),Input!$A$6:$HV$6,0),FALSE),0),0))*$D193</f>
        <v>0</v>
      </c>
      <c r="OY193" s="1">
        <f>IF($E193+$I193+$D$7&lt;=OY$22,0,IF(OY$22-$D$7&gt;=$E193,IF(COUNTIF($KZ193:MC193,"&gt;0")&gt;0,VLOOKUP($C193,Input!$A$8:$HV$21,MATCH($OK$21+COUNTIF($KZ193:MC193,"&gt;0"),Input!$A$6:$HV$6,0),FALSE),0),0))*$D193</f>
        <v>0</v>
      </c>
      <c r="OZ193" s="1">
        <f>IF($E193+$I193+$D$7&lt;=OZ$22,0,IF(OZ$22-$D$7&gt;=$E193,IF(COUNTIF($KZ193:MD193,"&gt;0")&gt;0,VLOOKUP($C193,Input!$A$8:$HV$21,MATCH($OK$21+COUNTIF($KZ193:MD193,"&gt;0"),Input!$A$6:$HV$6,0),FALSE),0),0))*$D193</f>
        <v>0</v>
      </c>
      <c r="PA193" s="1">
        <f>IF($E193+$I193+$D$7&lt;=PA$22,0,IF(PA$22-$D$7&gt;=$E193,IF(COUNTIF($KZ193:ME193,"&gt;0")&gt;0,VLOOKUP($C193,Input!$A$8:$HV$21,MATCH($OK$21+COUNTIF($KZ193:ME193,"&gt;0"),Input!$A$6:$HV$6,0),FALSE),0),0))*$D193</f>
        <v>0</v>
      </c>
      <c r="PB193" s="1">
        <f>IF($E193+$I193+$D$7&lt;=PB$22,0,IF(PB$22-$D$7&gt;=$E193,IF(COUNTIF($KZ193:MF193,"&gt;0")&gt;0,VLOOKUP($C193,Input!$A$8:$HV$21,MATCH($OK$21+COUNTIF($KZ193:MF193,"&gt;0"),Input!$A$6:$HV$6,0),FALSE),0),0))*$D193</f>
        <v>0</v>
      </c>
      <c r="PC193" s="1">
        <f>IF($E193+$I193+$D$7&lt;=PC$22,0,IF(PC$22-$D$7&gt;=$E193,IF(COUNTIF($KZ193:MG193,"&gt;0")&gt;0,VLOOKUP($C193,Input!$A$8:$HV$21,MATCH($OK$21+COUNTIF($KZ193:MG193,"&gt;0"),Input!$A$6:$HV$6,0),FALSE),0),0))*$D193</f>
        <v>0</v>
      </c>
      <c r="PD193" s="1">
        <f>IF($E193+$I193+$D$7&lt;=PD$22,0,IF(PD$22-$D$7&gt;=$E193,IF(COUNTIF($KZ193:MH193,"&gt;0")&gt;0,VLOOKUP($C193,Input!$A$8:$HV$21,MATCH($OK$21+COUNTIF($KZ193:MH193,"&gt;0"),Input!$A$6:$HV$6,0),FALSE),0),0))*$D193</f>
        <v>0</v>
      </c>
      <c r="PE193" s="1">
        <f>IF($E193+$I193+$D$7&lt;=PE$22,0,IF(PE$22-$D$7&gt;=$E193,IF(COUNTIF($KZ193:MI193,"&gt;0")&gt;0,VLOOKUP($C193,Input!$A$8:$HV$21,MATCH($OK$21+COUNTIF($KZ193:MI193,"&gt;0"),Input!$A$6:$HV$6,0),FALSE),0),0))*$D193</f>
        <v>0</v>
      </c>
      <c r="PF193" s="1">
        <f>IF($E193+$I193+$D$7&lt;=PF$22,0,IF(PF$22-$D$7&gt;=$E193,IF(COUNTIF($KZ193:MJ193,"&gt;0")&gt;0,VLOOKUP($C193,Input!$A$8:$HV$21,MATCH($OK$21+COUNTIF($KZ193:MJ193,"&gt;0"),Input!$A$6:$HV$6,0),FALSE),0),0))*$D193</f>
        <v>0</v>
      </c>
      <c r="PG193" s="1">
        <f>IF($E193+$I193+$D$7&lt;=PG$22,0,IF(PG$22-$D$7&gt;=$E193,IF(COUNTIF($KZ193:MK193,"&gt;0")&gt;0,VLOOKUP($C193,Input!$A$8:$HV$21,MATCH($OK$21+COUNTIF($KZ193:MK193,"&gt;0"),Input!$A$6:$HV$6,0),FALSE),0),0))*$D193</f>
        <v>0</v>
      </c>
      <c r="PH193" s="1">
        <f>IF($E193+$I193+$D$7&lt;=PH$22,0,IF(PH$22-$D$7&gt;=$E193,IF(COUNTIF($KZ193:ML193,"&gt;0")&gt;0,VLOOKUP($C193,Input!$A$8:$HV$21,MATCH($OK$21+COUNTIF($KZ193:ML193,"&gt;0"),Input!$A$6:$HV$6,0),FALSE),0),0))*$D193</f>
        <v>0</v>
      </c>
      <c r="PI193" s="1">
        <f>IF($E193+$I193+$D$7&lt;=PI$22,0,IF(PI$22-$D$7&gt;=$E193,IF(COUNTIF($KZ193:MM193,"&gt;0")&gt;0,VLOOKUP($C193,Input!$A$8:$HV$21,MATCH($OK$21+COUNTIF($KZ193:MM193,"&gt;0"),Input!$A$6:$HV$6,0),FALSE),0),0))*$D193</f>
        <v>0</v>
      </c>
      <c r="PJ193" s="1">
        <f>IF($E193+$I193+$D$7&lt;=PJ$22,0,IF(PJ$22-$D$7&gt;=$E193,IF(COUNTIF($KZ193:MN193,"&gt;0")&gt;0,VLOOKUP($C193,Input!$A$8:$HV$21,MATCH($OK$21+COUNTIF($KZ193:MN193,"&gt;0"),Input!$A$6:$HV$6,0),FALSE),0),0))*$D193</f>
        <v>0</v>
      </c>
      <c r="PK193" s="1">
        <f>IF($E193+$I193+$D$7&lt;=PK$22,0,IF(PK$22-$D$7&gt;=$E193,IF(COUNTIF($KZ193:MO193,"&gt;0")&gt;0,VLOOKUP($C193,Input!$A$8:$HV$21,MATCH($OK$21+COUNTIF($KZ193:MO193,"&gt;0"),Input!$A$6:$HV$6,0),FALSE),0),0))*$D193</f>
        <v>0</v>
      </c>
      <c r="PL193" s="1">
        <f>IF($E193+$I193+$D$7&lt;=PL$22,0,IF(PL$22-$D$7&gt;=$E193,IF(COUNTIF($KZ193:MP193,"&gt;0")&gt;0,VLOOKUP($C193,Input!$A$8:$HV$21,MATCH($OK$21+COUNTIF($KZ193:MP193,"&gt;0"),Input!$A$6:$HV$6,0),FALSE),0),0))*$D193</f>
        <v>0</v>
      </c>
      <c r="PM193" s="1">
        <f>IF($E193+$I193+$D$7&lt;=PM$22,0,IF(PM$22-$D$7&gt;=$E193,IF(COUNTIF($KZ193:MQ193,"&gt;0")&gt;0,VLOOKUP($C193,Input!$A$8:$HV$21,MATCH($OK$21+COUNTIF($KZ193:MQ193,"&gt;0"),Input!$A$6:$HV$6,0),FALSE),0),0))*$D193</f>
        <v>0</v>
      </c>
      <c r="PN193" s="1">
        <f>IF($E193+$I193+$D$7&lt;=PN$22,0,IF(PN$22-$D$7&gt;=$E193,IF(COUNTIF($KZ193:MR193,"&gt;0")&gt;0,VLOOKUP($C193,Input!$A$8:$HV$21,MATCH($OK$21+COUNTIF($KZ193:MR193,"&gt;0"),Input!$A$6:$HV$6,0),FALSE),0),0))*$D193</f>
        <v>0</v>
      </c>
      <c r="PO193" s="1">
        <f>IF($E193+$I193+$D$7&lt;=PO$22,0,IF(PO$22-$D$7&gt;=$E193,IF(COUNTIF($KZ193:MS193,"&gt;0")&gt;0,VLOOKUP($C193,Input!$A$8:$HV$21,MATCH($OK$21+COUNTIF($KZ193:MS193,"&gt;0"),Input!$A$6:$HV$6,0),FALSE),0),0))*$D193</f>
        <v>0</v>
      </c>
      <c r="PP193" s="1">
        <f>IF($E193+$I193+$D$7&lt;=PP$22,0,IF(PP$22-$D$7&gt;=$E193,IF(COUNTIF($KZ193:MT193,"&gt;0")&gt;0,VLOOKUP($C193,Input!$A$8:$HV$21,MATCH($OK$21+COUNTIF($KZ193:MT193,"&gt;0"),Input!$A$6:$HV$6,0),FALSE),0),0))*$D193</f>
        <v>0</v>
      </c>
      <c r="PQ193" s="1">
        <f>IF($E193+$I193+$D$7&lt;=PQ$22,0,IF(PQ$22-$D$7&gt;=$E193,IF(COUNTIF($KZ193:MU193,"&gt;0")&gt;0,VLOOKUP($C193,Input!$A$8:$HV$21,MATCH($OK$21+COUNTIF($KZ193:MU193,"&gt;0"),Input!$A$6:$HV$6,0),FALSE),0),0))*$D193</f>
        <v>0</v>
      </c>
      <c r="PR193" s="1">
        <f>IF($E193+$I193+$D$7&lt;=PR$22,0,IF(PR$22-$D$7&gt;=$E193,IF(COUNTIF($KZ193:MV193,"&gt;0")&gt;0,VLOOKUP($C193,Input!$A$8:$HV$21,MATCH($OK$21+COUNTIF($KZ193:MV193,"&gt;0"),Input!$A$6:$HV$6,0),FALSE),0),0))*$D193</f>
        <v>0</v>
      </c>
      <c r="PS193" s="1">
        <f>IF($E193+$I193+$D$7&lt;=PS$22,0,IF(PS$22-$D$7&gt;=$E193,IF(COUNTIF($KZ193:MW193,"&gt;0")&gt;0,VLOOKUP($C193,Input!$A$8:$HV$21,MATCH($OK$21+COUNTIF($KZ193:MW193,"&gt;0"),Input!$A$6:$HV$6,0),FALSE),0),0))*$D193</f>
        <v>0</v>
      </c>
      <c r="PT193" s="1">
        <f>IF($E193+$I193+$D$7&lt;=PT$22,0,IF(PT$22-$D$7&gt;=$E193,IF(COUNTIF($KZ193:MX193,"&gt;0")&gt;0,VLOOKUP($C193,Input!$A$8:$HV$21,MATCH($OK$21+COUNTIF($KZ193:MX193,"&gt;0"),Input!$A$6:$HV$6,0),FALSE),0),0))*$D193</f>
        <v>0</v>
      </c>
      <c r="PV193" s="1" t="str">
        <f t="shared" si="1104"/>
        <v>2042 MY 40' CNG w Midlife Rebuild {0 Buses}</v>
      </c>
      <c r="PW193" s="1">
        <f t="shared" si="1105"/>
        <v>0</v>
      </c>
      <c r="PX193" s="1">
        <f t="shared" si="1106"/>
        <v>0</v>
      </c>
      <c r="PY193" s="1">
        <f t="shared" si="1107"/>
        <v>0</v>
      </c>
      <c r="PZ193" s="1">
        <f t="shared" si="1108"/>
        <v>0</v>
      </c>
      <c r="QA193" s="1">
        <f t="shared" si="1109"/>
        <v>0</v>
      </c>
      <c r="QB193" s="1">
        <f t="shared" si="1110"/>
        <v>0</v>
      </c>
      <c r="QC193" s="1">
        <f t="shared" si="1111"/>
        <v>0</v>
      </c>
      <c r="QD193" s="1">
        <f t="shared" si="1112"/>
        <v>0</v>
      </c>
      <c r="QE193" s="1">
        <f t="shared" si="1113"/>
        <v>0</v>
      </c>
      <c r="QF193" s="1">
        <f t="shared" si="1114"/>
        <v>0</v>
      </c>
      <c r="QG193" s="1">
        <f t="shared" si="1115"/>
        <v>0</v>
      </c>
      <c r="QH193" s="1">
        <f t="shared" si="1116"/>
        <v>0</v>
      </c>
      <c r="QI193" s="1">
        <f t="shared" si="1117"/>
        <v>0</v>
      </c>
      <c r="QJ193" s="1">
        <f t="shared" si="1118"/>
        <v>0</v>
      </c>
      <c r="QK193" s="1">
        <f t="shared" si="1119"/>
        <v>0</v>
      </c>
      <c r="QL193" s="1">
        <f t="shared" si="1120"/>
        <v>0</v>
      </c>
      <c r="QM193" s="1">
        <f t="shared" si="1121"/>
        <v>0</v>
      </c>
      <c r="QN193" s="1">
        <f t="shared" si="1122"/>
        <v>0</v>
      </c>
      <c r="QO193" s="1">
        <f t="shared" si="1123"/>
        <v>0</v>
      </c>
      <c r="QP193" s="1">
        <f t="shared" si="1124"/>
        <v>0</v>
      </c>
      <c r="QQ193" s="1">
        <f t="shared" si="1125"/>
        <v>0</v>
      </c>
      <c r="QR193" s="1">
        <f t="shared" si="1126"/>
        <v>0</v>
      </c>
      <c r="QS193" s="1">
        <f t="shared" si="1127"/>
        <v>0</v>
      </c>
      <c r="QT193" s="1">
        <f t="shared" si="1128"/>
        <v>0</v>
      </c>
      <c r="QU193" s="1">
        <f t="shared" si="1129"/>
        <v>0</v>
      </c>
      <c r="QV193" s="1">
        <f t="shared" si="1130"/>
        <v>0</v>
      </c>
      <c r="QW193" s="1">
        <f t="shared" si="1131"/>
        <v>0</v>
      </c>
      <c r="QX193" s="1">
        <f t="shared" si="1132"/>
        <v>0</v>
      </c>
      <c r="QY193" s="1">
        <f t="shared" si="1133"/>
        <v>0</v>
      </c>
      <c r="QZ193" s="1">
        <f t="shared" si="1134"/>
        <v>0</v>
      </c>
      <c r="RA193" s="1">
        <f t="shared" si="1135"/>
        <v>0</v>
      </c>
      <c r="RB193" s="1">
        <f t="shared" si="1136"/>
        <v>0</v>
      </c>
      <c r="RC193" s="1">
        <f t="shared" si="1137"/>
        <v>0</v>
      </c>
      <c r="RD193" s="1">
        <f t="shared" si="1138"/>
        <v>0</v>
      </c>
      <c r="RE193" s="1">
        <f t="shared" si="1139"/>
        <v>0</v>
      </c>
      <c r="RF193" s="1">
        <f t="shared" si="1102"/>
        <v>0</v>
      </c>
      <c r="RG193" s="1">
        <f t="shared" si="1103"/>
        <v>0</v>
      </c>
      <c r="RH193" s="72"/>
      <c r="RI193" s="91"/>
    </row>
    <row r="194" spans="1:477" hidden="1" outlineLevel="1" x14ac:dyDescent="0.25">
      <c r="A194" s="89"/>
      <c r="B194" s="143"/>
      <c r="C194" s="111" t="str">
        <f t="shared" si="1064"/>
        <v>40' CNG w Midlife Rebuild</v>
      </c>
      <c r="D194" s="108">
        <f t="shared" si="1065"/>
        <v>0</v>
      </c>
      <c r="E194" s="110">
        <f t="shared" si="1026"/>
        <v>2043</v>
      </c>
      <c r="F194" s="68">
        <f t="shared" si="1140"/>
        <v>40000</v>
      </c>
      <c r="G194" s="69">
        <f>VLOOKUP($C194,Input!$A$8:$HV$39,MATCH(G$21,Input!$A$6:$HV$6,0),FALSE)</f>
        <v>2.91</v>
      </c>
      <c r="H194" s="123">
        <f>VLOOKUP($C194,Input!$A$8:$HV$39,MATCH(H$21,Input!$A$6:$HV$6,0),FALSE)</f>
        <v>0</v>
      </c>
      <c r="I194" s="70">
        <f>VLOOKUP($C194,Input!$A$8:$HV$39,MATCH(I$21,Input!$A$6:$HV$6,0),FALSE)</f>
        <v>14</v>
      </c>
      <c r="J194" s="1">
        <f>+IF($E194=J$22,VLOOKUP($C194,Input!$A$8:$AN$39,MATCH(J$21,Input!$A$6:$AN$6,0),FALSE)+$H194,0)*$D194</f>
        <v>0</v>
      </c>
      <c r="K194" s="1">
        <f>+IF($E194=K$22,VLOOKUP($C194,Input!$A$8:$AN$39,MATCH(K$21,Input!$A$6:$AN$6,0),FALSE)+$H194,0)*$D194</f>
        <v>0</v>
      </c>
      <c r="L194" s="1">
        <f>+IF($E194=L$22,VLOOKUP($C194,Input!$A$8:$AN$39,MATCH(L$21,Input!$A$6:$AN$6,0),FALSE)+$H194,0)*$D194</f>
        <v>0</v>
      </c>
      <c r="M194" s="1">
        <f>+IF($E194=M$22,VLOOKUP($C194,Input!$A$8:$AN$39,MATCH(M$21,Input!$A$6:$AN$6,0),FALSE)+$H194,0)*$D194</f>
        <v>0</v>
      </c>
      <c r="N194" s="1">
        <f>+IF($E194=N$22,VLOOKUP($C194,Input!$A$8:$AN$39,MATCH(N$21,Input!$A$6:$AN$6,0),FALSE)+$H194,0)*$D194</f>
        <v>0</v>
      </c>
      <c r="O194" s="1">
        <f>+IF($E194=O$22,VLOOKUP($C194,Input!$A$8:$AN$39,MATCH(O$21,Input!$A$6:$AN$6,0),FALSE)+$H194,0)*$D194</f>
        <v>0</v>
      </c>
      <c r="P194" s="1">
        <f>+IF($E194=P$22,VLOOKUP($C194,Input!$A$8:$AN$39,MATCH(P$21,Input!$A$6:$AN$6,0),FALSE)+$H194,0)*$D194</f>
        <v>0</v>
      </c>
      <c r="Q194" s="1">
        <f>+IF($E194=Q$22,VLOOKUP($C194,Input!$A$8:$AN$39,MATCH(Q$21,Input!$A$6:$AN$6,0),FALSE)+$H194,0)*$D194</f>
        <v>0</v>
      </c>
      <c r="R194" s="1">
        <f>+IF($E194=R$22,VLOOKUP($C194,Input!$A$8:$AN$39,MATCH(R$21,Input!$A$6:$AN$6,0),FALSE)+$H194,0)*$D194</f>
        <v>0</v>
      </c>
      <c r="S194" s="1">
        <f>+IF($E194=S$22,VLOOKUP($C194,Input!$A$8:$AN$39,MATCH(S$21,Input!$A$6:$AN$6,0),FALSE)+$H194,0)*$D194</f>
        <v>0</v>
      </c>
      <c r="T194" s="1">
        <f>+IF($E194=T$22,VLOOKUP($C194,Input!$A$8:$AN$39,MATCH(T$21,Input!$A$6:$AN$6,0),FALSE)+$H194,0)*$D194</f>
        <v>0</v>
      </c>
      <c r="U194" s="1">
        <f>+IF($E194=U$22,VLOOKUP($C194,Input!$A$8:$AN$39,MATCH(U$21,Input!$A$6:$AN$6,0),FALSE)+$H194,0)*$D194</f>
        <v>0</v>
      </c>
      <c r="V194" s="1">
        <f>+IF($E194=V$22,VLOOKUP($C194,Input!$A$8:$AN$39,MATCH(V$21,Input!$A$6:$AN$6,0),FALSE)+$H194,0)*$D194</f>
        <v>0</v>
      </c>
      <c r="W194" s="1">
        <f>+IF($E194=W$22,VLOOKUP($C194,Input!$A$8:$AN$39,MATCH(W$21,Input!$A$6:$AN$6,0),FALSE)+$H194,0)*$D194</f>
        <v>0</v>
      </c>
      <c r="X194" s="1">
        <f>+IF($E194=X$22,VLOOKUP($C194,Input!$A$8:$AN$39,MATCH(X$21,Input!$A$6:$AN$6,0),FALSE)+$H194,0)*$D194</f>
        <v>0</v>
      </c>
      <c r="Y194" s="1">
        <f>+IF($E194=Y$22,VLOOKUP($C194,Input!$A$8:$AN$39,MATCH(Y$21,Input!$A$6:$AN$6,0),FALSE)+$H194,0)*$D194</f>
        <v>0</v>
      </c>
      <c r="Z194" s="1">
        <f>+IF($E194=Z$22,VLOOKUP($C194,Input!$A$8:$AN$39,MATCH(Z$21,Input!$A$6:$AN$6,0),FALSE)+$H194,0)*$D194</f>
        <v>0</v>
      </c>
      <c r="AA194" s="1">
        <f>+IF($E194=AA$22,VLOOKUP($C194,Input!$A$8:$AN$39,MATCH(AA$21,Input!$A$6:$AN$6,0),FALSE)+$H194,0)*$D194</f>
        <v>0</v>
      </c>
      <c r="AB194" s="1">
        <f>+IF($E194=AB$22,VLOOKUP($C194,Input!$A$8:$AN$39,MATCH(AB$21,Input!$A$6:$AN$6,0),FALSE)+$H194,0)*$D194</f>
        <v>0</v>
      </c>
      <c r="AC194" s="1">
        <f>+IF($E194=AC$22,VLOOKUP($C194,Input!$A$8:$AN$39,MATCH(AC$21,Input!$A$6:$AN$6,0),FALSE)+$H194,0)*$D194</f>
        <v>0</v>
      </c>
      <c r="AD194" s="1">
        <f>+IF($E194=AD$22,VLOOKUP($C194,Input!$A$8:$AN$39,MATCH(AD$21,Input!$A$6:$AN$6,0),FALSE)+$H194,0)*$D194</f>
        <v>0</v>
      </c>
      <c r="AE194" s="1">
        <f>+IF($E194=AE$22,VLOOKUP($C194,Input!$A$8:$AN$39,MATCH(AE$21,Input!$A$6:$AN$6,0),FALSE)+$H194,0)*$D194</f>
        <v>0</v>
      </c>
      <c r="AF194" s="1">
        <f>+IF($E194=AF$22,VLOOKUP($C194,Input!$A$8:$AN$39,MATCH(AF$21,Input!$A$6:$AN$6,0),FALSE)+$H194,0)*$D194</f>
        <v>0</v>
      </c>
      <c r="AG194" s="1">
        <f>+IF($E194=AG$22,VLOOKUP($C194,Input!$A$8:$AN$39,MATCH(AG$21,Input!$A$6:$AN$6,0),FALSE)+$H194,0)*$D194</f>
        <v>0</v>
      </c>
      <c r="AH194" s="1">
        <f>+IF($E194=AH$22,VLOOKUP($C194,Input!$A$8:$AN$39,MATCH(AH$21,Input!$A$6:$AN$6,0),FALSE)+$H194,0)*$D194</f>
        <v>0</v>
      </c>
      <c r="AI194" s="1">
        <f>+IF($E194=AI$22,VLOOKUP($C194,Input!$A$8:$AN$39,MATCH(AI$21,Input!$A$6:$AN$6,0),FALSE)+$H194,0)*$D194</f>
        <v>0</v>
      </c>
      <c r="AJ194" s="1">
        <f>+IF($E194=AJ$22,VLOOKUP($C194,Input!$A$8:$AN$39,MATCH(AJ$21,Input!$A$6:$AN$6,0),FALSE)+$H194,0)*$D194</f>
        <v>0</v>
      </c>
      <c r="AK194" s="1">
        <f>+IF($E194=AK$22,VLOOKUP($C194,Input!$A$8:$AN$39,MATCH(AK$21,Input!$A$6:$AN$6,0),FALSE)+$H194,0)*$D194</f>
        <v>0</v>
      </c>
      <c r="AL194" s="1">
        <f>+IF($E194=AL$22,VLOOKUP($C194,Input!$A$8:$AN$39,MATCH(AL$21,Input!$A$6:$AN$6,0),FALSE)+$H194,0)*$D194</f>
        <v>0</v>
      </c>
      <c r="AM194" s="1">
        <f>+IF($E194=AM$22,VLOOKUP($C194,Input!$A$8:$AN$39,MATCH(AM$21,Input!$A$6:$AN$6,0),FALSE)+$H194,0)*$D194</f>
        <v>0</v>
      </c>
      <c r="AN194" s="1">
        <f>+IF($E194=AN$22,VLOOKUP($C194,Input!$A$8:$AN$39,MATCH(AN$21,Input!$A$6:$AN$6,0),FALSE)+$H194,0)*$D194</f>
        <v>0</v>
      </c>
      <c r="AO194" s="1">
        <f>+IF($E194=AO$22,VLOOKUP($C194,Input!$A$8:$AN$39,MATCH(AO$21,Input!$A$6:$AN$6,0),FALSE)+$H194,0)*$D194</f>
        <v>0</v>
      </c>
      <c r="AP194" s="1">
        <f>+IF($E194=AP$22,VLOOKUP($C194,Input!$A$8:$AN$39,MATCH(AP$21,Input!$A$6:$AN$6,0),FALSE)+$H194,0)*$D194</f>
        <v>0</v>
      </c>
      <c r="AQ194" s="1">
        <f>+IF($E194=AQ$22,VLOOKUP($C194,Input!$A$8:$AN$39,MATCH(AQ$21,Input!$A$6:$AN$6,0),FALSE)+$H194,0)*$D194</f>
        <v>0</v>
      </c>
      <c r="AR194" s="1">
        <f>+IF($E194=AR$22,VLOOKUP($C194,Input!$A$8:$AN$39,MATCH(AR$21,Input!$A$6:$AN$6,0),FALSE)+$H194,0)*$D194</f>
        <v>0</v>
      </c>
      <c r="AT194" t="str">
        <f>VLOOKUP($C194,Input!$A$8:$HV$39,MATCH(AT$21,Input!$A$6:$HV$6,0),FALSE)</f>
        <v>Parts and administrative cost</v>
      </c>
      <c r="AU194" s="1">
        <f>+IF($E194=AU$22,VLOOKUP($C194,Input!$A$8:$HV$39,MATCH(AU$21,Input!$A$6:$HV$6,0),FALSE),0)*$D194</f>
        <v>0</v>
      </c>
      <c r="AV194" s="1">
        <f>+IF($E194=AV$22,VLOOKUP($C194,Input!$A$8:$HV$39,MATCH(AV$21,Input!$A$6:$HV$6,0),FALSE),0)*$D194</f>
        <v>0</v>
      </c>
      <c r="AW194" s="1">
        <f>+IF($E194=AW$22,VLOOKUP($C194,Input!$A$8:$HV$39,MATCH(AW$21,Input!$A$6:$HV$6,0),FALSE),0)*$D194</f>
        <v>0</v>
      </c>
      <c r="AX194" s="1">
        <f>+IF($E194=AX$22,VLOOKUP($C194,Input!$A$8:$HV$39,MATCH(AX$21,Input!$A$6:$HV$6,0),FALSE),0)*$D194</f>
        <v>0</v>
      </c>
      <c r="AY194" s="1">
        <f>+IF($E194=AY$22,VLOOKUP($C194,Input!$A$8:$HV$39,MATCH(AY$21,Input!$A$6:$HV$6,0),FALSE),0)*$D194</f>
        <v>0</v>
      </c>
      <c r="AZ194" s="1">
        <f>+IF($E194=AZ$22,VLOOKUP($C194,Input!$A$8:$HV$39,MATCH(AZ$21,Input!$A$6:$HV$6,0),FALSE),0)*$D194</f>
        <v>0</v>
      </c>
      <c r="BA194" s="1">
        <f>+IF($E194=BA$22,VLOOKUP($C194,Input!$A$8:$HV$39,MATCH(BA$21,Input!$A$6:$HV$6,0),FALSE),0)*$D194</f>
        <v>0</v>
      </c>
      <c r="BB194" s="1">
        <f>+IF($E194=BB$22,VLOOKUP($C194,Input!$A$8:$HV$39,MATCH(BB$21,Input!$A$6:$HV$6,0),FALSE),0)*$D194</f>
        <v>0</v>
      </c>
      <c r="BC194" s="1">
        <f>+IF($E194=BC$22,VLOOKUP($C194,Input!$A$8:$HV$39,MATCH(BC$21,Input!$A$6:$HV$6,0),FALSE),0)*$D194</f>
        <v>0</v>
      </c>
      <c r="BD194" s="1">
        <f>+IF($E194=BD$22,VLOOKUP($C194,Input!$A$8:$HV$39,MATCH(BD$21,Input!$A$6:$HV$6,0),FALSE),0)*$D194</f>
        <v>0</v>
      </c>
      <c r="BE194" s="1">
        <f>+IF($E194=BE$22,VLOOKUP($C194,Input!$A$8:$HV$39,MATCH(BE$21,Input!$A$6:$HV$6,0),FALSE),0)*$D194</f>
        <v>0</v>
      </c>
      <c r="BF194" s="1">
        <f>+IF($E194=BF$22,VLOOKUP($C194,Input!$A$8:$HV$39,MATCH(BF$21,Input!$A$6:$HV$6,0),FALSE),0)*$D194</f>
        <v>0</v>
      </c>
      <c r="BG194" s="1">
        <f>+IF($E194=BG$22,VLOOKUP($C194,Input!$A$8:$HV$39,MATCH(BG$21,Input!$A$6:$HV$6,0),FALSE),0)*$D194</f>
        <v>0</v>
      </c>
      <c r="BH194" s="1">
        <f>+IF($E194=BH$22,VLOOKUP($C194,Input!$A$8:$HV$39,MATCH(BH$21,Input!$A$6:$HV$6,0),FALSE),0)*$D194</f>
        <v>0</v>
      </c>
      <c r="BI194" s="1">
        <f>+IF($E194=BI$22,VLOOKUP($C194,Input!$A$8:$HV$39,MATCH(BI$21,Input!$A$6:$HV$6,0),FALSE),0)*$D194</f>
        <v>0</v>
      </c>
      <c r="BJ194" s="1">
        <f>+IF($E194=BJ$22,VLOOKUP($C194,Input!$A$8:$HV$39,MATCH(BJ$21,Input!$A$6:$HV$6,0),FALSE),0)*$D194</f>
        <v>0</v>
      </c>
      <c r="BK194" s="1">
        <f>+IF($E194=BK$22,VLOOKUP($C194,Input!$A$8:$HV$39,MATCH(BK$21,Input!$A$6:$HV$6,0),FALSE),0)*$D194</f>
        <v>0</v>
      </c>
      <c r="BL194" s="1">
        <f>+IF($E194=BL$22,VLOOKUP($C194,Input!$A$8:$HV$39,MATCH(BL$21,Input!$A$6:$HV$6,0),FALSE),0)*$D194</f>
        <v>0</v>
      </c>
      <c r="BM194" s="1">
        <f>+IF($E194=BM$22,VLOOKUP($C194,Input!$A$8:$HV$39,MATCH(BM$21,Input!$A$6:$HV$6,0),FALSE),0)*$D194</f>
        <v>0</v>
      </c>
      <c r="BN194" s="1">
        <f>+IF($E194=BN$22,VLOOKUP($C194,Input!$A$8:$HV$39,MATCH(BN$21,Input!$A$6:$HV$6,0),FALSE),0)*$D194</f>
        <v>0</v>
      </c>
      <c r="BO194" s="1">
        <f>+IF($E194=BO$22,VLOOKUP($C194,Input!$A$8:$HV$39,MATCH(BO$21,Input!$A$6:$HV$6,0),FALSE),0)*$D194</f>
        <v>0</v>
      </c>
      <c r="BP194" s="1">
        <f>+IF($E194=BP$22,VLOOKUP($C194,Input!$A$8:$HV$39,MATCH(BP$21,Input!$A$6:$HV$6,0),FALSE),0)*$D194</f>
        <v>0</v>
      </c>
      <c r="BQ194" s="1">
        <f>+IF($E194=BQ$22,VLOOKUP($C194,Input!$A$8:$HV$39,MATCH(BQ$21,Input!$A$6:$HV$6,0),FALSE),0)*$D194</f>
        <v>0</v>
      </c>
      <c r="BR194" s="1">
        <f>+IF($E194=BR$22,VLOOKUP($C194,Input!$A$8:$HV$39,MATCH(BR$21,Input!$A$6:$HV$6,0),FALSE),0)*$D194</f>
        <v>0</v>
      </c>
      <c r="BS194" s="1">
        <f>+IF($E194=BS$22,VLOOKUP($C194,Input!$A$8:$HV$39,MATCH(BS$21,Input!$A$6:$HV$6,0),FALSE),0)*$D194</f>
        <v>0</v>
      </c>
      <c r="BT194" s="1">
        <f>+IF($E194=BT$22,VLOOKUP($C194,Input!$A$8:$HV$39,MATCH(BT$21,Input!$A$6:$HV$6,0),FALSE),0)*$D194</f>
        <v>0</v>
      </c>
      <c r="BU194" s="1">
        <f>+IF($E194=BU$22,VLOOKUP($C194,Input!$A$8:$HV$39,MATCH(BU$21,Input!$A$6:$HV$6,0),FALSE),0)*$D194</f>
        <v>0</v>
      </c>
      <c r="BV194" s="1">
        <f>+IF($E194=BV$22,VLOOKUP($C194,Input!$A$8:$HV$39,MATCH(BV$21,Input!$A$6:$HV$6,0),FALSE),0)*$D194</f>
        <v>0</v>
      </c>
      <c r="BW194" s="1">
        <f>+IF($E194=BW$22,VLOOKUP($C194,Input!$A$8:$HV$39,MATCH(BW$21,Input!$A$6:$HV$6,0),FALSE),0)*$D194</f>
        <v>0</v>
      </c>
      <c r="BX194" s="1">
        <f>+IF($E194=BX$22,VLOOKUP($C194,Input!$A$8:$HV$39,MATCH(BX$21,Input!$A$6:$HV$6,0),FALSE),0)*$D194</f>
        <v>0</v>
      </c>
      <c r="BY194" s="1">
        <f>+IF($E194=BY$22,VLOOKUP($C194,Input!$A$8:$HV$39,MATCH(BY$21,Input!$A$6:$HV$6,0),FALSE),0)*$D194</f>
        <v>0</v>
      </c>
      <c r="BZ194" s="1">
        <f>+IF($E194=BZ$22,VLOOKUP($C194,Input!$A$8:$HV$39,MATCH(BZ$21,Input!$A$6:$HV$6,0),FALSE),0)*$D194</f>
        <v>0</v>
      </c>
      <c r="CA194" s="1">
        <f>+IF($E194=CA$22,VLOOKUP($C194,Input!$A$8:$HV$39,MATCH(CA$21,Input!$A$6:$HV$6,0),FALSE),0)*$D194</f>
        <v>0</v>
      </c>
      <c r="CB194" s="1">
        <f>+IF($E194=CB$22,VLOOKUP($C194,Input!$A$8:$HV$39,MATCH(CB$21,Input!$A$6:$HV$6,0),FALSE),0)*$D194</f>
        <v>0</v>
      </c>
      <c r="CC194" s="1">
        <f>+IF($E194=CC$22,VLOOKUP($C194,Input!$A$8:$HV$39,MATCH(CC$21,Input!$A$6:$HV$6,0),FALSE),0)*$D194</f>
        <v>0</v>
      </c>
      <c r="CE194" t="str">
        <f>VLOOKUP($C194,Input!$A$8:$HV$39,MATCH(CE$21,Input!$A$6:$HV$6,0),FALSE)</f>
        <v>Engine Rebuild @ 7 Yr</v>
      </c>
      <c r="CF194" s="1">
        <f>IF($E194+$I194+$D$7&lt;=CF$22,0,IF(CF$22-$D$7&gt;=$E194,IF(COUNTIF($KZ194:LP194,"&gt;0")&gt;0,VLOOKUP($C194,Input!$A$8:$HV$21,MATCH($CE$21+COUNTIF($KZ194:LP194,"&gt;0"),Input!$A$6:$HV$6,0),FALSE),0),0))*$D194</f>
        <v>0</v>
      </c>
      <c r="CG194" s="1">
        <f>IF($E194+$I194+$D$7&lt;=CG$22,0,IF(CG$22-$D$7&gt;=$E194,IF(COUNTIF($KZ194:LQ194,"&gt;0")&gt;0,VLOOKUP($C194,Input!$A$8:$HV$21,MATCH($CE$21+COUNTIF($KZ194:LQ194,"&gt;0"),Input!$A$6:$HV$6,0),FALSE),0),0))*$D194</f>
        <v>0</v>
      </c>
      <c r="CH194" s="1">
        <f>IF($E194+$I194+$D$7&lt;=CH$22,0,IF(CH$22-$D$7&gt;=$E194,IF(COUNTIF($KZ194:LR194,"&gt;0")&gt;0,VLOOKUP($C194,Input!$A$8:$HV$21,MATCH($CE$21+COUNTIF($KZ194:LR194,"&gt;0"),Input!$A$6:$HV$6,0),FALSE),0),0))*$D194</f>
        <v>0</v>
      </c>
      <c r="CI194" s="1">
        <f>IF($E194+$I194+$D$7&lt;=CI$22,0,IF(CI$22-$D$7&gt;=$E194,IF(COUNTIF($KZ194:LS194,"&gt;0")&gt;0,VLOOKUP($C194,Input!$A$8:$HV$21,MATCH($CE$21+COUNTIF($KZ194:LS194,"&gt;0"),Input!$A$6:$HV$6,0),FALSE),0),0))*$D194</f>
        <v>0</v>
      </c>
      <c r="CJ194" s="1">
        <f>IF($E194+$I194+$D$7&lt;=CJ$22,0,IF(CJ$22-$D$7&gt;=$E194,IF(COUNTIF($KZ194:LT194,"&gt;0")&gt;0,VLOOKUP($C194,Input!$A$8:$HV$21,MATCH($CE$21+COUNTIF($KZ194:LT194,"&gt;0"),Input!$A$6:$HV$6,0),FALSE),0),0))*$D194</f>
        <v>0</v>
      </c>
      <c r="CK194" s="1">
        <f>IF($E194+$I194+$D$7&lt;=CK$22,0,IF(CK$22-$D$7&gt;=$E194,IF(COUNTIF($KZ194:LU194,"&gt;0")&gt;0,VLOOKUP($C194,Input!$A$8:$HV$21,MATCH($CE$21+COUNTIF($KZ194:LU194,"&gt;0"),Input!$A$6:$HV$6,0),FALSE),0),0))*$D194</f>
        <v>0</v>
      </c>
      <c r="CL194" s="1">
        <f>IF($E194+$I194+$D$7&lt;=CL$22,0,IF(CL$22-$D$7&gt;=$E194,IF(COUNTIF($KZ194:LV194,"&gt;0")&gt;0,VLOOKUP($C194,Input!$A$8:$HV$21,MATCH($CE$21+COUNTIF($KZ194:LV194,"&gt;0"),Input!$A$6:$HV$6,0),FALSE),0),0))*$D194</f>
        <v>0</v>
      </c>
      <c r="CM194" s="1">
        <f>IF($E194+$I194+$D$7&lt;=CM$22,0,IF(CM$22-$D$7&gt;=$E194,IF(COUNTIF($KZ194:LW194,"&gt;0")&gt;0,VLOOKUP($C194,Input!$A$8:$HV$21,MATCH($CE$21+COUNTIF($KZ194:LW194,"&gt;0"),Input!$A$6:$HV$6,0),FALSE),0),0))*$D194</f>
        <v>0</v>
      </c>
      <c r="CN194" s="1">
        <f>IF($E194+$I194+$D$7&lt;=CN$22,0,IF(CN$22-$D$7&gt;=$E194,IF(COUNTIF($KZ194:LX194,"&gt;0")&gt;0,VLOOKUP($C194,Input!$A$8:$HV$21,MATCH($CE$21+COUNTIF($KZ194:LX194,"&gt;0"),Input!$A$6:$HV$6,0),FALSE),0),0))*$D194</f>
        <v>0</v>
      </c>
      <c r="CO194" s="1">
        <f>IF($E194+$I194+$D$7&lt;=CO$22,0,IF(CO$22-$D$7&gt;=$E194,IF(COUNTIF($KZ194:LY194,"&gt;0")&gt;0,VLOOKUP($C194,Input!$A$8:$HV$21,MATCH($CE$21+COUNTIF($KZ194:LY194,"&gt;0"),Input!$A$6:$HV$6,0),FALSE),0),0))*$D194</f>
        <v>0</v>
      </c>
      <c r="CP194" s="1">
        <f>IF($E194+$I194+$D$7&lt;=CP$22,0,IF(CP$22-$D$7&gt;=$E194,IF(COUNTIF($KZ194:LZ194,"&gt;0")&gt;0,VLOOKUP($C194,Input!$A$8:$HV$21,MATCH($CE$21+COUNTIF($KZ194:LZ194,"&gt;0"),Input!$A$6:$HV$6,0),FALSE),0),0))*$D194</f>
        <v>0</v>
      </c>
      <c r="CQ194" s="1">
        <f>IF($E194+$I194+$D$7&lt;=CQ$22,0,IF(CQ$22-$D$7&gt;=$E194,IF(COUNTIF($KZ194:MA194,"&gt;0")&gt;0,VLOOKUP($C194,Input!$A$8:$HV$21,MATCH($CE$21+COUNTIF($KZ194:MA194,"&gt;0"),Input!$A$6:$HV$6,0),FALSE),0),0))*$D194</f>
        <v>0</v>
      </c>
      <c r="CR194" s="1">
        <f>IF($E194+$I194+$D$7&lt;=CR$22,0,IF(CR$22-$D$7&gt;=$E194,IF(COUNTIF($KZ194:MB194,"&gt;0")&gt;0,VLOOKUP($C194,Input!$A$8:$HV$21,MATCH($CE$21+COUNTIF($KZ194:MB194,"&gt;0"),Input!$A$6:$HV$6,0),FALSE),0),0))*$D194</f>
        <v>0</v>
      </c>
      <c r="CS194" s="1">
        <f>IF($E194+$I194+$D$7&lt;=CS$22,0,IF(CS$22-$D$7&gt;=$E194,IF(COUNTIF($KZ194:MC194,"&gt;0")&gt;0,VLOOKUP($C194,Input!$A$8:$HV$21,MATCH($CE$21+COUNTIF($KZ194:MC194,"&gt;0"),Input!$A$6:$HV$6,0),FALSE),0),0))*$D194</f>
        <v>0</v>
      </c>
      <c r="CT194" s="1">
        <f>IF($E194+$I194+$D$7&lt;=CT$22,0,IF(CT$22-$D$7&gt;=$E194,IF(COUNTIF($KZ194:MD194,"&gt;0")&gt;0,VLOOKUP($C194,Input!$A$8:$HV$21,MATCH($CE$21+COUNTIF($KZ194:MD194,"&gt;0"),Input!$A$6:$HV$6,0),FALSE),0),0))*$D194</f>
        <v>0</v>
      </c>
      <c r="CU194" s="1">
        <f>IF($E194+$I194+$D$7&lt;=CU$22,0,IF(CU$22-$D$7&gt;=$E194,IF(COUNTIF($KZ194:ME194,"&gt;0")&gt;0,VLOOKUP($C194,Input!$A$8:$HV$21,MATCH($CE$21+COUNTIF($KZ194:ME194,"&gt;0"),Input!$A$6:$HV$6,0),FALSE),0),0))*$D194</f>
        <v>0</v>
      </c>
      <c r="CV194" s="1">
        <f>IF($E194+$I194+$D$7&lt;=CV$22,0,IF(CV$22-$D$7&gt;=$E194,IF(COUNTIF($KZ194:MF194,"&gt;0")&gt;0,VLOOKUP($C194,Input!$A$8:$HV$21,MATCH($CE$21+COUNTIF($KZ194:MF194,"&gt;0"),Input!$A$6:$HV$6,0),FALSE),0),0))*$D194</f>
        <v>0</v>
      </c>
      <c r="CW194" s="1">
        <f>IF($E194+$I194+$D$7&lt;=CW$22,0,IF(CW$22-$D$7&gt;=$E194,IF(COUNTIF($KZ194:MG194,"&gt;0")&gt;0,VLOOKUP($C194,Input!$A$8:$HV$21,MATCH($CE$21+COUNTIF($KZ194:MG194,"&gt;0"),Input!$A$6:$HV$6,0),FALSE),0),0))*$D194</f>
        <v>0</v>
      </c>
      <c r="CX194" s="1">
        <f>IF($E194+$I194+$D$7&lt;=CX$22,0,IF(CX$22-$D$7&gt;=$E194,IF(COUNTIF($KZ194:MH194,"&gt;0")&gt;0,VLOOKUP($C194,Input!$A$8:$HV$21,MATCH($CE$21+COUNTIF($KZ194:MH194,"&gt;0"),Input!$A$6:$HV$6,0),FALSE),0),0))*$D194</f>
        <v>0</v>
      </c>
      <c r="CY194" s="1">
        <f>IF($E194+$I194+$D$7&lt;=CY$22,0,IF(CY$22-$D$7&gt;=$E194,IF(COUNTIF($KZ194:MI194,"&gt;0")&gt;0,VLOOKUP($C194,Input!$A$8:$HV$21,MATCH($CE$21+COUNTIF($KZ194:MI194,"&gt;0"),Input!$A$6:$HV$6,0),FALSE),0),0))*$D194</f>
        <v>0</v>
      </c>
      <c r="CZ194" s="1">
        <f>IF($E194+$I194+$D$7&lt;=CZ$22,0,IF(CZ$22-$D$7&gt;=$E194,IF(COUNTIF($KZ194:MJ194,"&gt;0")&gt;0,VLOOKUP($C194,Input!$A$8:$HV$21,MATCH($CE$21+COUNTIF($KZ194:MJ194,"&gt;0"),Input!$A$6:$HV$6,0),FALSE),0),0))*$D194</f>
        <v>0</v>
      </c>
      <c r="DA194" s="1">
        <f>IF($E194+$I194+$D$7&lt;=DA$22,0,IF(DA$22-$D$7&gt;=$E194,IF(COUNTIF($KZ194:MK194,"&gt;0")&gt;0,VLOOKUP($C194,Input!$A$8:$HV$21,MATCH($CE$21+COUNTIF($KZ194:MK194,"&gt;0"),Input!$A$6:$HV$6,0),FALSE),0),0))*$D194</f>
        <v>0</v>
      </c>
      <c r="DB194" s="1">
        <f>IF($E194+$I194+$D$7&lt;=DB$22,0,IF(DB$22-$D$7&gt;=$E194,IF(COUNTIF($KZ194:ML194,"&gt;0")&gt;0,VLOOKUP($C194,Input!$A$8:$HV$21,MATCH($CE$21+COUNTIF($KZ194:ML194,"&gt;0"),Input!$A$6:$HV$6,0),FALSE),0),0))*$D194</f>
        <v>0</v>
      </c>
      <c r="DC194" s="1">
        <f>IF($E194+$I194+$D$7&lt;=DC$22,0,IF(DC$22-$D$7&gt;=$E194,IF(COUNTIF($KZ194:MM194,"&gt;0")&gt;0,VLOOKUP($C194,Input!$A$8:$HV$21,MATCH($CE$21+COUNTIF($KZ194:MM194,"&gt;0"),Input!$A$6:$HV$6,0),FALSE),0),0))*$D194</f>
        <v>0</v>
      </c>
      <c r="DD194" s="1">
        <f>IF($E194+$I194+$D$7&lt;=DD$22,0,IF(DD$22-$D$7&gt;=$E194,IF(COUNTIF($KZ194:MN194,"&gt;0")&gt;0,VLOOKUP($C194,Input!$A$8:$HV$21,MATCH($CE$21+COUNTIF($KZ194:MN194,"&gt;0"),Input!$A$6:$HV$6,0),FALSE),0),0))*$D194</f>
        <v>0</v>
      </c>
      <c r="DE194" s="1">
        <f>IF($E194+$I194+$D$7&lt;=DE$22,0,IF(DE$22-$D$7&gt;=$E194,IF(COUNTIF($KZ194:MO194,"&gt;0")&gt;0,VLOOKUP($C194,Input!$A$8:$HV$21,MATCH($CE$21+COUNTIF($KZ194:MO194,"&gt;0"),Input!$A$6:$HV$6,0),FALSE),0),0))*$D194</f>
        <v>0</v>
      </c>
      <c r="DF194" s="1">
        <f>IF($E194+$I194+$D$7&lt;=DF$22,0,IF(DF$22-$D$7&gt;=$E194,IF(COUNTIF($KZ194:MP194,"&gt;0")&gt;0,VLOOKUP($C194,Input!$A$8:$HV$21,MATCH($CE$21+COUNTIF($KZ194:MP194,"&gt;0"),Input!$A$6:$HV$6,0),FALSE),0),0))*$D194</f>
        <v>0</v>
      </c>
      <c r="DG194" s="1">
        <f>IF($E194+$I194+$D$7&lt;=DG$22,0,IF(DG$22-$D$7&gt;=$E194,IF(COUNTIF($KZ194:MQ194,"&gt;0")&gt;0,VLOOKUP($C194,Input!$A$8:$HV$21,MATCH($CE$21+COUNTIF($KZ194:MQ194,"&gt;0"),Input!$A$6:$HV$6,0),FALSE),0),0))*$D194</f>
        <v>0</v>
      </c>
      <c r="DH194" s="1">
        <f>IF($E194+$I194+$D$7&lt;=DH$22,0,IF(DH$22-$D$7&gt;=$E194,IF(COUNTIF($KZ194:MR194,"&gt;0")&gt;0,VLOOKUP($C194,Input!$A$8:$HV$21,MATCH($CE$21+COUNTIF($KZ194:MR194,"&gt;0"),Input!$A$6:$HV$6,0),FALSE),0),0))*$D194</f>
        <v>0</v>
      </c>
      <c r="DI194" s="1">
        <f>IF($E194+$I194+$D$7&lt;=DI$22,0,IF(DI$22-$D$7&gt;=$E194,IF(COUNTIF($KZ194:MS194,"&gt;0")&gt;0,VLOOKUP($C194,Input!$A$8:$HV$21,MATCH($CE$21+COUNTIF($KZ194:MS194,"&gt;0"),Input!$A$6:$HV$6,0),FALSE),0),0))*$D194</f>
        <v>0</v>
      </c>
      <c r="DJ194" s="1">
        <f>IF($E194+$I194+$D$7&lt;=DJ$22,0,IF(DJ$22-$D$7&gt;=$E194,IF(COUNTIF($KZ194:MT194,"&gt;0")&gt;0,VLOOKUP($C194,Input!$A$8:$HV$21,MATCH($CE$21+COUNTIF($KZ194:MT194,"&gt;0"),Input!$A$6:$HV$6,0),FALSE),0),0))*$D194</f>
        <v>0</v>
      </c>
      <c r="DK194" s="1">
        <f>IF($E194+$I194+$D$7&lt;=DK$22,0,IF(DK$22-$D$7&gt;=$E194,IF(COUNTIF($KZ194:MU194,"&gt;0")&gt;0,VLOOKUP($C194,Input!$A$8:$HV$21,MATCH($CE$21+COUNTIF($KZ194:MU194,"&gt;0"),Input!$A$6:$HV$6,0),FALSE),0),0))*$D194</f>
        <v>0</v>
      </c>
      <c r="DL194" s="1">
        <f>IF($E194+$I194+$D$7&lt;=DL$22,0,IF(DL$22-$D$7&gt;=$E194,IF(COUNTIF($KZ194:MV194,"&gt;0")&gt;0,VLOOKUP($C194,Input!$A$8:$HV$21,MATCH($CE$21+COUNTIF($KZ194:MV194,"&gt;0"),Input!$A$6:$HV$6,0),FALSE),0),0))*$D194</f>
        <v>0</v>
      </c>
      <c r="DM194" s="1">
        <f>IF($E194+$I194+$D$7&lt;=DM$22,0,IF(DM$22-$D$7&gt;=$E194,IF(COUNTIF($KZ194:MW194,"&gt;0")&gt;0,VLOOKUP($C194,Input!$A$8:$HV$21,MATCH($CE$21+COUNTIF($KZ194:MW194,"&gt;0"),Input!$A$6:$HV$6,0),FALSE),0),0))*$D194</f>
        <v>0</v>
      </c>
      <c r="DN194" s="1">
        <f>IF($E194+$I194+$D$7&lt;=DN$22,0,IF(DN$22-$D$7&gt;=$E194,IF(COUNTIF($KZ194:MX194,"&gt;0")&gt;0,VLOOKUP($C194,Input!$A$8:$HV$21,MATCH($CE$21+COUNTIF($KZ194:MX194,"&gt;0"),Input!$A$6:$HV$6,0),FALSE),0),0))*$D194</f>
        <v>0</v>
      </c>
      <c r="DP194" t="str">
        <f>+VLOOKUP($C194,Input!$A$8:$GZ$39,MATCH(DP$21,Input!$A$6:$GZ$6,0),FALSE)</f>
        <v>Bus Maintenance at 0.85/mile</v>
      </c>
      <c r="DQ194" s="1">
        <f>IF($E194+$I194+$D$7&lt;=DQ$22,0,IF(DQ$22-$D$7&gt;=$E194,IF(COUNTIF($KZ194:LP194,"&gt;0")&gt;0,VLOOKUP($C194,Input!$A$8:$HV$21,MATCH($DP$21+COUNTIF($KZ194:LP194,"&gt;0"),Input!$A$6:$HV$6,0),FALSE),0),0))*$D194*$F194</f>
        <v>0</v>
      </c>
      <c r="DR194" s="1">
        <f>IF($E194+$I194+$D$7&lt;=DR$22,0,IF(DR$22-$D$7&gt;=$E194,IF(COUNTIF($KZ194:LQ194,"&gt;0")&gt;0,VLOOKUP($C194,Input!$A$8:$HV$21,MATCH($DP$21+COUNTIF($KZ194:LQ194,"&gt;0"),Input!$A$6:$HV$6,0),FALSE),0),0))*$D194*$F194</f>
        <v>0</v>
      </c>
      <c r="DS194" s="1">
        <f>IF($E194+$I194+$D$7&lt;=DS$22,0,IF(DS$22-$D$7&gt;=$E194,IF(COUNTIF($KZ194:LR194,"&gt;0")&gt;0,VLOOKUP($C194,Input!$A$8:$HV$21,MATCH($DP$21+COUNTIF($KZ194:LR194,"&gt;0"),Input!$A$6:$HV$6,0),FALSE),0),0))*$D194*$F194</f>
        <v>0</v>
      </c>
      <c r="DT194" s="1">
        <f>IF($E194+$I194+$D$7&lt;=DT$22,0,IF(DT$22-$D$7&gt;=$E194,IF(COUNTIF($KZ194:LS194,"&gt;0")&gt;0,VLOOKUP($C194,Input!$A$8:$HV$21,MATCH($DP$21+COUNTIF($KZ194:LS194,"&gt;0"),Input!$A$6:$HV$6,0),FALSE),0),0))*$D194*$F194</f>
        <v>0</v>
      </c>
      <c r="DU194" s="1">
        <f>IF($E194+$I194+$D$7&lt;=DU$22,0,IF(DU$22-$D$7&gt;=$E194,IF(COUNTIF($KZ194:LT194,"&gt;0")&gt;0,VLOOKUP($C194,Input!$A$8:$HV$21,MATCH($DP$21+COUNTIF($KZ194:LT194,"&gt;0"),Input!$A$6:$HV$6,0),FALSE),0),0))*$D194*$F194</f>
        <v>0</v>
      </c>
      <c r="DV194" s="1">
        <f>IF($E194+$I194+$D$7&lt;=DV$22,0,IF(DV$22-$D$7&gt;=$E194,IF(COUNTIF($KZ194:LU194,"&gt;0")&gt;0,VLOOKUP($C194,Input!$A$8:$HV$21,MATCH($DP$21+COUNTIF($KZ194:LU194,"&gt;0"),Input!$A$6:$HV$6,0),FALSE),0),0))*$D194*$F194</f>
        <v>0</v>
      </c>
      <c r="DW194" s="1">
        <f>IF($E194+$I194+$D$7&lt;=DW$22,0,IF(DW$22-$D$7&gt;=$E194,IF(COUNTIF($KZ194:LV194,"&gt;0")&gt;0,VLOOKUP($C194,Input!$A$8:$HV$21,MATCH($DP$21+COUNTIF($KZ194:LV194,"&gt;0"),Input!$A$6:$HV$6,0),FALSE),0),0))*$D194*$F194</f>
        <v>0</v>
      </c>
      <c r="DX194" s="1">
        <f>IF($E194+$I194+$D$7&lt;=DX$22,0,IF(DX$22-$D$7&gt;=$E194,IF(COUNTIF($KZ194:LW194,"&gt;0")&gt;0,VLOOKUP($C194,Input!$A$8:$HV$21,MATCH($DP$21+COUNTIF($KZ194:LW194,"&gt;0"),Input!$A$6:$HV$6,0),FALSE),0),0))*$D194*$F194</f>
        <v>0</v>
      </c>
      <c r="DY194" s="1">
        <f>IF($E194+$I194+$D$7&lt;=DY$22,0,IF(DY$22-$D$7&gt;=$E194,IF(COUNTIF($KZ194:LX194,"&gt;0")&gt;0,VLOOKUP($C194,Input!$A$8:$HV$21,MATCH($DP$21+COUNTIF($KZ194:LX194,"&gt;0"),Input!$A$6:$HV$6,0),FALSE),0),0))*$D194*$F194</f>
        <v>0</v>
      </c>
      <c r="DZ194" s="1">
        <f>IF($E194+$I194+$D$7&lt;=DZ$22,0,IF(DZ$22-$D$7&gt;=$E194,IF(COUNTIF($KZ194:LY194,"&gt;0")&gt;0,VLOOKUP($C194,Input!$A$8:$HV$21,MATCH($DP$21+COUNTIF($KZ194:LY194,"&gt;0"),Input!$A$6:$HV$6,0),FALSE),0),0))*$D194*$F194</f>
        <v>0</v>
      </c>
      <c r="EA194" s="1">
        <f>IF($E194+$I194+$D$7&lt;=EA$22,0,IF(EA$22-$D$7&gt;=$E194,IF(COUNTIF($KZ194:LZ194,"&gt;0")&gt;0,VLOOKUP($C194,Input!$A$8:$HV$21,MATCH($DP$21+COUNTIF($KZ194:LZ194,"&gt;0"),Input!$A$6:$HV$6,0),FALSE),0),0))*$D194*$F194</f>
        <v>0</v>
      </c>
      <c r="EB194" s="1">
        <f>IF($E194+$I194+$D$7&lt;=EB$22,0,IF(EB$22-$D$7&gt;=$E194,IF(COUNTIF($KZ194:MA194,"&gt;0")&gt;0,VLOOKUP($C194,Input!$A$8:$HV$21,MATCH($DP$21+COUNTIF($KZ194:MA194,"&gt;0"),Input!$A$6:$HV$6,0),FALSE),0),0))*$D194*$F194</f>
        <v>0</v>
      </c>
      <c r="EC194" s="1">
        <f>IF($E194+$I194+$D$7&lt;=EC$22,0,IF(EC$22-$D$7&gt;=$E194,IF(COUNTIF($KZ194:MB194,"&gt;0")&gt;0,VLOOKUP($C194,Input!$A$8:$HV$21,MATCH($DP$21+COUNTIF($KZ194:MB194,"&gt;0"),Input!$A$6:$HV$6,0),FALSE),0),0))*$D194*$F194</f>
        <v>0</v>
      </c>
      <c r="ED194" s="1">
        <f>IF($E194+$I194+$D$7&lt;=ED$22,0,IF(ED$22-$D$7&gt;=$E194,IF(COUNTIF($KZ194:MC194,"&gt;0")&gt;0,VLOOKUP($C194,Input!$A$8:$HV$21,MATCH($DP$21+COUNTIF($KZ194:MC194,"&gt;0"),Input!$A$6:$HV$6,0),FALSE),0),0))*$D194*$F194</f>
        <v>0</v>
      </c>
      <c r="EE194" s="1">
        <f>IF($E194+$I194+$D$7&lt;=EE$22,0,IF(EE$22-$D$7&gt;=$E194,IF(COUNTIF($KZ194:MD194,"&gt;0")&gt;0,VLOOKUP($C194,Input!$A$8:$HV$21,MATCH($DP$21+COUNTIF($KZ194:MD194,"&gt;0"),Input!$A$6:$HV$6,0),FALSE),0),0))*$D194*$F194</f>
        <v>0</v>
      </c>
      <c r="EF194" s="1">
        <f>IF($E194+$I194+$D$7&lt;=EF$22,0,IF(EF$22-$D$7&gt;=$E194,IF(COUNTIF($KZ194:ME194,"&gt;0")&gt;0,VLOOKUP($C194,Input!$A$8:$HV$21,MATCH($DP$21+COUNTIF($KZ194:ME194,"&gt;0"),Input!$A$6:$HV$6,0),FALSE),0),0))*$D194*$F194</f>
        <v>0</v>
      </c>
      <c r="EG194" s="1">
        <f>IF($E194+$I194+$D$7&lt;=EG$22,0,IF(EG$22-$D$7&gt;=$E194,IF(COUNTIF($KZ194:MF194,"&gt;0")&gt;0,VLOOKUP($C194,Input!$A$8:$HV$21,MATCH($DP$21+COUNTIF($KZ194:MF194,"&gt;0"),Input!$A$6:$HV$6,0),FALSE),0),0))*$D194*$F194</f>
        <v>0</v>
      </c>
      <c r="EH194" s="1">
        <f>IF($E194+$I194+$D$7&lt;=EH$22,0,IF(EH$22-$D$7&gt;=$E194,IF(COUNTIF($KZ194:MG194,"&gt;0")&gt;0,VLOOKUP($C194,Input!$A$8:$HV$21,MATCH($DP$21+COUNTIF($KZ194:MG194,"&gt;0"),Input!$A$6:$HV$6,0),FALSE),0),0))*$D194*$F194</f>
        <v>0</v>
      </c>
      <c r="EI194" s="1">
        <f>IF($E194+$I194+$D$7&lt;=EI$22,0,IF(EI$22-$D$7&gt;=$E194,IF(COUNTIF($KZ194:MH194,"&gt;0")&gt;0,VLOOKUP($C194,Input!$A$8:$HV$21,MATCH($DP$21+COUNTIF($KZ194:MH194,"&gt;0"),Input!$A$6:$HV$6,0),FALSE),0),0))*$D194*$F194</f>
        <v>0</v>
      </c>
      <c r="EJ194" s="1">
        <f>IF($E194+$I194+$D$7&lt;=EJ$22,0,IF(EJ$22-$D$7&gt;=$E194,IF(COUNTIF($KZ194:MI194,"&gt;0")&gt;0,VLOOKUP($C194,Input!$A$8:$HV$21,MATCH($DP$21+COUNTIF($KZ194:MI194,"&gt;0"),Input!$A$6:$HV$6,0),FALSE),0),0))*$D194*$F194</f>
        <v>0</v>
      </c>
      <c r="EK194" s="1">
        <f>IF($E194+$I194+$D$7&lt;=EK$22,0,IF(EK$22-$D$7&gt;=$E194,IF(COUNTIF($KZ194:MJ194,"&gt;0")&gt;0,VLOOKUP($C194,Input!$A$8:$HV$21,MATCH($DP$21+COUNTIF($KZ194:MJ194,"&gt;0"),Input!$A$6:$HV$6,0),FALSE),0),0))*$D194*$F194</f>
        <v>0</v>
      </c>
      <c r="EL194" s="1">
        <f>IF($E194+$I194+$D$7&lt;=EL$22,0,IF(EL$22-$D$7&gt;=$E194,IF(COUNTIF($KZ194:MK194,"&gt;0")&gt;0,VLOOKUP($C194,Input!$A$8:$HV$21,MATCH($DP$21+COUNTIF($KZ194:MK194,"&gt;0"),Input!$A$6:$HV$6,0),FALSE),0),0))*$D194*$F194</f>
        <v>0</v>
      </c>
      <c r="EM194" s="1">
        <f>IF($E194+$I194+$D$7&lt;=EM$22,0,IF(EM$22-$D$7&gt;=$E194,IF(COUNTIF($KZ194:ML194,"&gt;0")&gt;0,VLOOKUP($C194,Input!$A$8:$HV$21,MATCH($DP$21+COUNTIF($KZ194:ML194,"&gt;0"),Input!$A$6:$HV$6,0),FALSE),0),0))*$D194*$F194</f>
        <v>0</v>
      </c>
      <c r="EN194" s="1">
        <f>IF($E194+$I194+$D$7&lt;=EN$22,0,IF(EN$22-$D$7&gt;=$E194,IF(COUNTIF($KZ194:MM194,"&gt;0")&gt;0,VLOOKUP($C194,Input!$A$8:$HV$21,MATCH($DP$21+COUNTIF($KZ194:MM194,"&gt;0"),Input!$A$6:$HV$6,0),FALSE),0),0))*$D194*$F194</f>
        <v>0</v>
      </c>
      <c r="EO194" s="1">
        <f>IF($E194+$I194+$D$7&lt;=EO$22,0,IF(EO$22-$D$7&gt;=$E194,IF(COUNTIF($KZ194:MN194,"&gt;0")&gt;0,VLOOKUP($C194,Input!$A$8:$HV$21,MATCH($DP$21+COUNTIF($KZ194:MN194,"&gt;0"),Input!$A$6:$HV$6,0),FALSE),0),0))*$D194*$F194</f>
        <v>0</v>
      </c>
      <c r="EP194" s="1">
        <f>IF($E194+$I194+$D$7&lt;=EP$22,0,IF(EP$22-$D$7&gt;=$E194,IF(COUNTIF($KZ194:MO194,"&gt;0")&gt;0,VLOOKUP($C194,Input!$A$8:$HV$21,MATCH($DP$21+COUNTIF($KZ194:MO194,"&gt;0"),Input!$A$6:$HV$6,0),FALSE),0),0))*$D194*$F194</f>
        <v>0</v>
      </c>
      <c r="EQ194" s="1">
        <f>IF($E194+$I194+$D$7&lt;=EQ$22,0,IF(EQ$22-$D$7&gt;=$E194,IF(COUNTIF($KZ194:MP194,"&gt;0")&gt;0,VLOOKUP($C194,Input!$A$8:$HV$21,MATCH($DP$21+COUNTIF($KZ194:MP194,"&gt;0"),Input!$A$6:$HV$6,0),FALSE),0),0))*$D194*$F194</f>
        <v>0</v>
      </c>
      <c r="ER194" s="1">
        <f>IF($E194+$I194+$D$7&lt;=ER$22,0,IF(ER$22-$D$7&gt;=$E194,IF(COUNTIF($KZ194:MQ194,"&gt;0")&gt;0,VLOOKUP($C194,Input!$A$8:$HV$21,MATCH($DP$21+COUNTIF($KZ194:MQ194,"&gt;0"),Input!$A$6:$HV$6,0),FALSE),0),0))*$D194*$F194</f>
        <v>0</v>
      </c>
      <c r="ES194" s="1">
        <f>IF($E194+$I194+$D$7&lt;=ES$22,0,IF(ES$22-$D$7&gt;=$E194,IF(COUNTIF($KZ194:MR194,"&gt;0")&gt;0,VLOOKUP($C194,Input!$A$8:$HV$21,MATCH($DP$21+COUNTIF($KZ194:MR194,"&gt;0"),Input!$A$6:$HV$6,0),FALSE),0),0))*$D194*$F194</f>
        <v>0</v>
      </c>
      <c r="ET194" s="1">
        <f>IF($E194+$I194+$D$7&lt;=ET$22,0,IF(ET$22-$D$7&gt;=$E194,IF(COUNTIF($KZ194:MS194,"&gt;0")&gt;0,VLOOKUP($C194,Input!$A$8:$HV$21,MATCH($DP$21+COUNTIF($KZ194:MS194,"&gt;0"),Input!$A$6:$HV$6,0),FALSE),0),0))*$D194*$F194</f>
        <v>0</v>
      </c>
      <c r="EU194" s="1">
        <f>IF($E194+$I194+$D$7&lt;=EU$22,0,IF(EU$22-$D$7&gt;=$E194,IF(COUNTIF($KZ194:MT194,"&gt;0")&gt;0,VLOOKUP($C194,Input!$A$8:$HV$21,MATCH($DP$21+COUNTIF($KZ194:MT194,"&gt;0"),Input!$A$6:$HV$6,0),FALSE),0),0))*$D194*$F194</f>
        <v>0</v>
      </c>
      <c r="EV194" s="1">
        <f>IF($E194+$I194+$D$7&lt;=EV$22,0,IF(EV$22-$D$7&gt;=$E194,IF(COUNTIF($KZ194:MU194,"&gt;0")&gt;0,VLOOKUP($C194,Input!$A$8:$HV$21,MATCH($DP$21+COUNTIF($KZ194:MU194,"&gt;0"),Input!$A$6:$HV$6,0),FALSE),0),0))*$D194*$F194</f>
        <v>0</v>
      </c>
      <c r="EW194" s="1">
        <f>IF($E194+$I194+$D$7&lt;=EW$22,0,IF(EW$22-$D$7&gt;=$E194,IF(COUNTIF($KZ194:MV194,"&gt;0")&gt;0,VLOOKUP($C194,Input!$A$8:$HV$21,MATCH($DP$21+COUNTIF($KZ194:MV194,"&gt;0"),Input!$A$6:$HV$6,0),FALSE),0),0))*$D194*$F194</f>
        <v>0</v>
      </c>
      <c r="EX194" s="1">
        <f>IF($E194+$I194+$D$7&lt;=EX$22,0,IF(EX$22-$D$7&gt;=$E194,IF(COUNTIF($KZ194:MW194,"&gt;0")&gt;0,VLOOKUP($C194,Input!$A$8:$HV$21,MATCH($DP$21+COUNTIF($KZ194:MW194,"&gt;0"),Input!$A$6:$HV$6,0),FALSE),0),0))*$D194*$F194</f>
        <v>0</v>
      </c>
      <c r="EY194" s="1">
        <f>IF($E194+$I194+$D$7&lt;=EY$22,0,IF(EY$22-$D$7&gt;=$E194,IF(COUNTIF($KZ194:MX194,"&gt;0")&gt;0,VLOOKUP($C194,Input!$A$8:$HV$21,MATCH($DP$21+COUNTIF($KZ194:MX194,"&gt;0"),Input!$A$6:$HV$6,0),FALSE),0),0))*$D194*$F194</f>
        <v>0</v>
      </c>
      <c r="EZ194" s="1"/>
      <c r="FA194" t="str">
        <f>VLOOKUP($C194,Input!$A$8:$GZ$39,MATCH(FA$21,Input!$A$6:$GZ$6,0),FALSE)</f>
        <v>NA</v>
      </c>
      <c r="FB194">
        <f>IF((VLOOKUP($C194,Input!$A$8:$GZ$39,MATCH(FB$21,Input!$A$6:$GZ$6,0),FALSE))="Y",$D194/VLOOKUP($C194,Input!$A$8:$GZ$39,MATCH(FC$21,Input!$A$6:$GZ$6,0),FALSE),0)</f>
        <v>0</v>
      </c>
      <c r="FC194">
        <f>IF((VLOOKUP($C194,Input!$A$8:$GZ$39,MATCH(FB$21,Input!$A$6:$GZ$6,0),FALSE))="Y",0,IF((VLOOKUP($C194,Input!$A$8:$GZ$39,MATCH(FC$21,Input!$A$6:$GZ$6,0),FALSE))&gt;0,$D194/VLOOKUP($C194,Input!$A$8:$GZ$39,MATCH(FC$21,Input!$A$6:$GZ$6,0),FALSE),0))</f>
        <v>0</v>
      </c>
      <c r="FD194" s="1">
        <f>+IF($E194=FD$22,VLOOKUP($C194,Input!$A$8:$GZ$39,MATCH(FD$21,Input!$A$6:$GZ$6,0),FALSE),0)*IF(FD$110&gt;=MAX(FC$110:$FD$110),MIN((FD$110-MAX(FC$110:$FD$110)),(FD$110-FC$110)),0)+IF($E194=FD$22,VLOOKUP($C194,Input!$A$8:$GZ$39,MATCH(FD$21,Input!$A$6:$GZ$6,0),FALSE),0)*IF(FD$109&gt;=MAX(FC$109:$FD$109),MIN((FD$109-MAX(FC$109:$FD$109)),(FD$109-FC$109)),0)</f>
        <v>0</v>
      </c>
      <c r="FE194" s="1">
        <f>+IF($E194=FE$22,VLOOKUP($C194,Input!$A$8:$GZ$39,MATCH(FE$21,Input!$A$6:$GZ$6,0),FALSE),0)*IF(FE$110&gt;=MAX(FD$110:$FD$110),MIN((FE$110-MAX(FD$110:$FD$110)),(FE$110-FD$110)),0)+IF($E194=FE$22,VLOOKUP($C194,Input!$A$8:$GZ$39,MATCH(FE$21,Input!$A$6:$GZ$6,0),FALSE),0)*IF(FE$109&gt;=MAX(FD$109:$FD$109),MIN((FE$109-MAX(FD$109:$FD$109)),(FE$109-FD$109)),0)</f>
        <v>0</v>
      </c>
      <c r="FF194" s="1">
        <f>+IF($E194=FF$22,VLOOKUP($C194,Input!$A$8:$GZ$39,MATCH(FF$21,Input!$A$6:$GZ$6,0),FALSE),0)*IF(FF$110&gt;=MAX($FD$110:FE$110),MIN((FF$110-MAX($FD$110:FE$110)),(FF$110-FE$110)),0)+IF($E194=FF$22,VLOOKUP($C194,Input!$A$8:$GZ$39,MATCH(FF$21,Input!$A$6:$GZ$6,0),FALSE),0)*IF(FF$109&gt;=MAX($FD$109:FE$109),MIN((FF$109-MAX($FD$109:FE$109)),(FF$109-FE$109)),0)</f>
        <v>0</v>
      </c>
      <c r="FG194" s="1">
        <f>+IF($E194=FG$22,VLOOKUP($C194,Input!$A$8:$GZ$39,MATCH(FG$21,Input!$A$6:$GZ$6,0),FALSE),0)*IF(FG$110&gt;=MAX($FD$110:FF$110),MIN((FG$110-MAX($FD$110:FF$110)),(FG$110-FF$110)),0)+IF($E194=FG$22,VLOOKUP($C194,Input!$A$8:$GZ$39,MATCH(FG$21,Input!$A$6:$GZ$6,0),FALSE),0)*IF(FG$109&gt;=MAX($FD$109:FF$109),MIN((FG$109-MAX($FD$109:FF$109)),(FG$109-FF$109)),0)</f>
        <v>0</v>
      </c>
      <c r="FH194" s="1">
        <f>+IF($E194=FH$22,VLOOKUP($C194,Input!$A$8:$GZ$39,MATCH(FH$21,Input!$A$6:$GZ$6,0),FALSE),0)*IF(FH$110&gt;=MAX($FD$110:FG$110),MIN((FH$110-MAX($FD$110:FG$110)),(FH$110-FG$110)),0)+IF($E194=FH$22,VLOOKUP($C194,Input!$A$8:$GZ$39,MATCH(FH$21,Input!$A$6:$GZ$6,0),FALSE),0)*IF(FH$109&gt;=MAX($FD$109:FG$109),MIN((FH$109-MAX($FD$109:FG$109)),(FH$109-FG$109)),0)</f>
        <v>0</v>
      </c>
      <c r="FI194" s="1">
        <f>+IF($E194=FI$22,VLOOKUP($C194,Input!$A$8:$GZ$39,MATCH(FI$21,Input!$A$6:$GZ$6,0),FALSE),0)*IF(FI$110&gt;=MAX($FD$110:FH$110),MIN((FI$110-MAX($FD$110:FH$110)),(FI$110-FH$110)),0)+IF($E194=FI$22,VLOOKUP($C194,Input!$A$8:$GZ$39,MATCH(FI$21,Input!$A$6:$GZ$6,0),FALSE),0)*IF(FI$109&gt;=MAX($FD$109:FH$109),MIN((FI$109-MAX($FD$109:FH$109)),(FI$109-FH$109)),0)</f>
        <v>0</v>
      </c>
      <c r="FJ194" s="1">
        <f>+IF($E194=FJ$22,VLOOKUP($C194,Input!$A$8:$GZ$39,MATCH(FJ$21,Input!$A$6:$GZ$6,0),FALSE),0)*IF(FJ$110&gt;=MAX($FD$110:FI$110),MIN((FJ$110-MAX($FD$110:FI$110)),(FJ$110-FI$110)),0)+IF($E194=FJ$22,VLOOKUP($C194,Input!$A$8:$GZ$39,MATCH(FJ$21,Input!$A$6:$GZ$6,0),FALSE),0)*IF(FJ$109&gt;=MAX($FD$109:FI$109),MIN((FJ$109-MAX($FD$109:FI$109)),(FJ$109-FI$109)),0)</f>
        <v>0</v>
      </c>
      <c r="FK194" s="1">
        <f>+IF($E194=FK$22,VLOOKUP($C194,Input!$A$8:$GZ$39,MATCH(FK$21,Input!$A$6:$GZ$6,0),FALSE),0)*IF(FK$110&gt;=MAX($FD$110:FJ$110),MIN((FK$110-MAX($FD$110:FJ$110)),(FK$110-FJ$110)),0)+IF($E194=FK$22,VLOOKUP($C194,Input!$A$8:$GZ$39,MATCH(FK$21,Input!$A$6:$GZ$6,0),FALSE),0)*IF(FK$109&gt;=MAX($FD$109:FJ$109),MIN((FK$109-MAX($FD$109:FJ$109)),(FK$109-FJ$109)),0)</f>
        <v>0</v>
      </c>
      <c r="FL194" s="1">
        <f>+IF($E194=FL$22,VLOOKUP($C194,Input!$A$8:$GZ$39,MATCH(FL$21,Input!$A$6:$GZ$6,0),FALSE),0)*IF(FL$110&gt;=MAX($FD$110:FK$110),MIN((FL$110-MAX($FD$110:FK$110)),(FL$110-FK$110)),0)+IF($E194=FL$22,VLOOKUP($C194,Input!$A$8:$GZ$39,MATCH(FL$21,Input!$A$6:$GZ$6,0),FALSE),0)*IF(FL$109&gt;=MAX($FD$109:FK$109),MIN((FL$109-MAX($FD$109:FK$109)),(FL$109-FK$109)),0)</f>
        <v>0</v>
      </c>
      <c r="FM194" s="1">
        <f>+IF($E194=FM$22,VLOOKUP($C194,Input!$A$8:$GZ$39,MATCH(FM$21,Input!$A$6:$GZ$6,0),FALSE),0)*IF(FM$110&gt;=MAX($FD$110:FL$110),MIN((FM$110-MAX($FD$110:FL$110)),(FM$110-FL$110)),0)+IF($E194=FM$22,VLOOKUP($C194,Input!$A$8:$GZ$39,MATCH(FM$21,Input!$A$6:$GZ$6,0),FALSE),0)*IF(FM$109&gt;=MAX($FD$109:FL$109),MIN((FM$109-MAX($FD$109:FL$109)),(FM$109-FL$109)),0)</f>
        <v>0</v>
      </c>
      <c r="FN194" s="1">
        <f>+IF($E194=FN$22,VLOOKUP($C194,Input!$A$8:$GZ$39,MATCH(FN$21,Input!$A$6:$GZ$6,0),FALSE),0)*IF(FN$110&gt;=MAX($FD$110:FM$110),MIN((FN$110-MAX($FD$110:FM$110)),(FN$110-FM$110)),0)+IF($E194=FN$22,VLOOKUP($C194,Input!$A$8:$GZ$39,MATCH(FN$21,Input!$A$6:$GZ$6,0),FALSE),0)*IF(FN$109&gt;=MAX($FD$109:FM$109),MIN((FN$109-MAX($FD$109:FM$109)),(FN$109-FM$109)),0)</f>
        <v>0</v>
      </c>
      <c r="FO194" s="1">
        <f>+IF($E194=FO$22,VLOOKUP($C194,Input!$A$8:$GZ$39,MATCH(FO$21,Input!$A$6:$GZ$6,0),FALSE),0)*IF(FO$110&gt;=MAX($FD$110:FN$110),MIN((FO$110-MAX($FD$110:FN$110)),(FO$110-FN$110)),0)+IF($E194=FO$22,VLOOKUP($C194,Input!$A$8:$GZ$39,MATCH(FO$21,Input!$A$6:$GZ$6,0),FALSE),0)*IF(FO$109&gt;=MAX($FD$109:FN$109),MIN((FO$109-MAX($FD$109:FN$109)),(FO$109-FN$109)),0)</f>
        <v>0</v>
      </c>
      <c r="FP194" s="1">
        <f>+IF($E194=FP$22,VLOOKUP($C194,Input!$A$8:$GZ$39,MATCH(FP$21,Input!$A$6:$GZ$6,0),FALSE),0)*IF(FP$110&gt;=MAX($FD$110:FO$110),MIN((FP$110-MAX($FD$110:FO$110)),(FP$110-FO$110)),0)+IF($E194=FP$22,VLOOKUP($C194,Input!$A$8:$GZ$39,MATCH(FP$21,Input!$A$6:$GZ$6,0),FALSE),0)*IF(FP$109&gt;=MAX($FD$109:FO$109),MIN((FP$109-MAX($FD$109:FO$109)),(FP$109-FO$109)),0)</f>
        <v>0</v>
      </c>
      <c r="FQ194" s="1">
        <f>+IF($E194=FQ$22,VLOOKUP($C194,Input!$A$8:$GZ$39,MATCH(FQ$21,Input!$A$6:$GZ$6,0),FALSE),0)*IF(FQ$110&gt;=MAX($FD$110:FP$110),MIN((FQ$110-MAX($FD$110:FP$110)),(FQ$110-FP$110)),0)+IF($E194=FQ$22,VLOOKUP($C194,Input!$A$8:$GZ$39,MATCH(FQ$21,Input!$A$6:$GZ$6,0),FALSE),0)*IF(FQ$109&gt;=MAX($FD$109:FP$109),MIN((FQ$109-MAX($FD$109:FP$109)),(FQ$109-FP$109)),0)</f>
        <v>0</v>
      </c>
      <c r="FR194" s="1">
        <f>+IF($E194=FR$22,VLOOKUP($C194,Input!$A$8:$GZ$39,MATCH(FR$21,Input!$A$6:$GZ$6,0),FALSE),0)*IF(FR$110&gt;=MAX($FD$110:FQ$110),MIN((FR$110-MAX($FD$110:FQ$110)),(FR$110-FQ$110)),0)+IF($E194=FR$22,VLOOKUP($C194,Input!$A$8:$GZ$39,MATCH(FR$21,Input!$A$6:$GZ$6,0),FALSE),0)*IF(FR$109&gt;=MAX($FD$109:FQ$109),MIN((FR$109-MAX($FD$109:FQ$109)),(FR$109-FQ$109)),0)</f>
        <v>0</v>
      </c>
      <c r="FS194" s="1">
        <f>+IF($E194=FS$22,VLOOKUP($C194,Input!$A$8:$GZ$39,MATCH(FS$21,Input!$A$6:$GZ$6,0),FALSE),0)*IF(FS$110&gt;=MAX($FD$110:FR$110),MIN((FS$110-MAX($FD$110:FR$110)),(FS$110-FR$110)),0)+IF($E194=FS$22,VLOOKUP($C194,Input!$A$8:$GZ$39,MATCH(FS$21,Input!$A$6:$GZ$6,0),FALSE),0)*IF(FS$109&gt;=MAX($FD$109:FR$109),MIN((FS$109-MAX($FD$109:FR$109)),(FS$109-FR$109)),0)</f>
        <v>0</v>
      </c>
      <c r="FT194" s="1">
        <f>+IF($E194=FT$22,VLOOKUP($C194,Input!$A$8:$GZ$39,MATCH(FT$21,Input!$A$6:$GZ$6,0),FALSE),0)*IF(FT$110&gt;=MAX($FD$110:FS$110),MIN((FT$110-MAX($FD$110:FS$110)),(FT$110-FS$110)),0)+IF($E194=FT$22,VLOOKUP($C194,Input!$A$8:$GZ$39,MATCH(FT$21,Input!$A$6:$GZ$6,0),FALSE),0)*IF(FT$109&gt;=MAX($FD$109:FS$109),MIN((FT$109-MAX($FD$109:FS$109)),(FT$109-FS$109)),0)</f>
        <v>0</v>
      </c>
      <c r="FU194" s="1">
        <f>+IF($E194=FU$22,VLOOKUP($C194,Input!$A$8:$GZ$39,MATCH(FU$21,Input!$A$6:$GZ$6,0),FALSE),0)*IF(FU$110&gt;=MAX($FD$110:FT$110),MIN((FU$110-MAX($FD$110:FT$110)),(FU$110-FT$110)),0)+IF($E194=FU$22,VLOOKUP($C194,Input!$A$8:$GZ$39,MATCH(FU$21,Input!$A$6:$GZ$6,0),FALSE),0)*IF(FU$109&gt;=MAX($FD$109:FT$109),MIN((FU$109-MAX($FD$109:FT$109)),(FU$109-FT$109)),0)</f>
        <v>0</v>
      </c>
      <c r="FV194" s="1">
        <f>+IF($E194=FV$22,VLOOKUP($C194,Input!$A$8:$GZ$39,MATCH(FV$21,Input!$A$6:$GZ$6,0),FALSE),0)*IF(FV$110&gt;=MAX($FD$110:FU$110),MIN((FV$110-MAX($FD$110:FU$110)),(FV$110-FU$110)),0)+IF($E194=FV$22,VLOOKUP($C194,Input!$A$8:$GZ$39,MATCH(FV$21,Input!$A$6:$GZ$6,0),FALSE),0)*IF(FV$109&gt;=MAX($FD$109:FU$109),MIN((FV$109-MAX($FD$109:FU$109)),(FV$109-FU$109)),0)</f>
        <v>0</v>
      </c>
      <c r="FW194" s="1">
        <f>+IF($E194=FW$22,VLOOKUP($C194,Input!$A$8:$GZ$39,MATCH(FW$21,Input!$A$6:$GZ$6,0),FALSE),0)*IF(FW$110&gt;=MAX($FD$110:FV$110),MIN((FW$110-MAX($FD$110:FV$110)),(FW$110-FV$110)),0)+IF($E194=FW$22,VLOOKUP($C194,Input!$A$8:$GZ$39,MATCH(FW$21,Input!$A$6:$GZ$6,0),FALSE),0)*IF(FW$109&gt;=MAX($FD$109:FV$109),MIN((FW$109-MAX($FD$109:FV$109)),(FW$109-FV$109)),0)</f>
        <v>0</v>
      </c>
      <c r="FX194" s="1">
        <f>+IF($E194=FX$22,VLOOKUP($C194,Input!$A$8:$GZ$39,MATCH(FX$21,Input!$A$6:$GZ$6,0),FALSE),0)*IF(FX$110&gt;=MAX($FD$110:FW$110),MIN((FX$110-MAX($FD$110:FW$110)),(FX$110-FW$110)),0)+IF($E194=FX$22,VLOOKUP($C194,Input!$A$8:$GZ$39,MATCH(FX$21,Input!$A$6:$GZ$6,0),FALSE),0)*IF(FX$109&gt;=MAX($FD$109:FW$109),MIN((FX$109-MAX($FD$109:FW$109)),(FX$109-FW$109)),0)</f>
        <v>0</v>
      </c>
      <c r="FY194" s="1">
        <f>+IF($E194=FY$22,VLOOKUP($C194,Input!$A$8:$GZ$39,MATCH(FY$21,Input!$A$6:$GZ$6,0),FALSE),0)*IF(FY$110&gt;=MAX($FD$110:FX$110),MIN((FY$110-MAX($FD$110:FX$110)),(FY$110-FX$110)),0)+IF($E194=FY$22,VLOOKUP($C194,Input!$A$8:$GZ$39,MATCH(FY$21,Input!$A$6:$GZ$6,0),FALSE),0)*IF(FY$109&gt;=MAX($FD$109:FX$109),MIN((FY$109-MAX($FD$109:FX$109)),(FY$109-FX$109)),0)</f>
        <v>0</v>
      </c>
      <c r="FZ194" s="1">
        <f>+IF($E194=FZ$22,VLOOKUP($C194,Input!$A$8:$GZ$39,MATCH(FZ$21,Input!$A$6:$GZ$6,0),FALSE),0)*IF(FZ$110&gt;=MAX($FD$110:FY$110),MIN((FZ$110-MAX($FD$110:FY$110)),(FZ$110-FY$110)),0)+IF($E194=FZ$22,VLOOKUP($C194,Input!$A$8:$GZ$39,MATCH(FZ$21,Input!$A$6:$GZ$6,0),FALSE),0)*IF(FZ$109&gt;=MAX($FD$109:FY$109),MIN((FZ$109-MAX($FD$109:FY$109)),(FZ$109-FY$109)),0)</f>
        <v>0</v>
      </c>
      <c r="GA194" s="1">
        <f>+IF($E194=GA$22,VLOOKUP($C194,Input!$A$8:$GZ$39,MATCH(GA$21,Input!$A$6:$GZ$6,0),FALSE),0)*IF(GA$110&gt;=MAX($FD$110:FZ$110),MIN((GA$110-MAX($FD$110:FZ$110)),(GA$110-FZ$110)),0)+IF($E194=GA$22,VLOOKUP($C194,Input!$A$8:$GZ$39,MATCH(GA$21,Input!$A$6:$GZ$6,0),FALSE),0)*IF(GA$109&gt;=MAX($FD$109:FZ$109),MIN((GA$109-MAX($FD$109:FZ$109)),(GA$109-FZ$109)),0)</f>
        <v>0</v>
      </c>
      <c r="GB194" s="1">
        <f>+IF($E194=GB$22,VLOOKUP($C194,Input!$A$8:$GZ$39,MATCH(GB$21,Input!$A$6:$GZ$6,0),FALSE),0)*IF(GB$110&gt;=MAX($FD$110:GA$110),MIN((GB$110-MAX($FD$110:GA$110)),(GB$110-GA$110)),0)+IF($E194=GB$22,VLOOKUP($C194,Input!$A$8:$GZ$39,MATCH(GB$21,Input!$A$6:$GZ$6,0),FALSE),0)*IF(GB$109&gt;=MAX($FD$109:GA$109),MIN((GB$109-MAX($FD$109:GA$109)),(GB$109-GA$109)),0)</f>
        <v>0</v>
      </c>
      <c r="GC194" s="1">
        <f>+IF($E194=GC$22,VLOOKUP($C194,Input!$A$8:$GZ$39,MATCH(GC$21,Input!$A$6:$GZ$6,0),FALSE),0)*IF(GC$110&gt;=MAX($FD$110:GB$110),MIN((GC$110-MAX($FD$110:GB$110)),(GC$110-GB$110)),0)+IF($E194=GC$22,VLOOKUP($C194,Input!$A$8:$GZ$39,MATCH(GC$21,Input!$A$6:$GZ$6,0),FALSE),0)*IF(GC$109&gt;=MAX($FD$109:GB$109),MIN((GC$109-MAX($FD$109:GB$109)),(GC$109-GB$109)),0)</f>
        <v>0</v>
      </c>
      <c r="GD194" s="1">
        <f>+IF($E194=GD$22,VLOOKUP($C194,Input!$A$8:$GZ$39,MATCH(GD$21,Input!$A$6:$GZ$6,0),FALSE),0)*IF(GD$110&gt;=MAX($FD$110:GC$110),MIN((GD$110-MAX($FD$110:GC$110)),(GD$110-GC$110)),0)+IF($E194=GD$22,VLOOKUP($C194,Input!$A$8:$GZ$39,MATCH(GD$21,Input!$A$6:$GZ$6,0),FALSE),0)*IF(GD$109&gt;=MAX($FD$109:GC$109),MIN((GD$109-MAX($FD$109:GC$109)),(GD$109-GC$109)),0)</f>
        <v>0</v>
      </c>
      <c r="GE194" s="1">
        <f>+IF($E194=GE$22,VLOOKUP($C194,Input!$A$8:$GZ$39,MATCH(GE$21,Input!$A$6:$GZ$6,0),FALSE),0)*IF(GE$110&gt;=MAX($FD$110:GD$110),MIN((GE$110-MAX($FD$110:GD$110)),(GE$110-GD$110)),0)+IF($E194=GE$22,VLOOKUP($C194,Input!$A$8:$GZ$39,MATCH(GE$21,Input!$A$6:$GZ$6,0),FALSE),0)*IF(GE$109&gt;=MAX($FD$109:GD$109),MIN((GE$109-MAX($FD$109:GD$109)),(GE$109-GD$109)),0)</f>
        <v>0</v>
      </c>
      <c r="GF194" s="1">
        <f>+IF($E194=GF$22,VLOOKUP($C194,Input!$A$8:$GZ$39,MATCH(GF$21,Input!$A$6:$GZ$6,0),FALSE),0)*IF(GF$110&gt;=MAX($FD$110:GE$110),MIN((GF$110-MAX($FD$110:GE$110)),(GF$110-GE$110)),0)+IF($E194=GF$22,VLOOKUP($C194,Input!$A$8:$GZ$39,MATCH(GF$21,Input!$A$6:$GZ$6,0),FALSE),0)*IF(GF$109&gt;=MAX($FD$109:GE$109),MIN((GF$109-MAX($FD$109:GE$109)),(GF$109-GE$109)),0)</f>
        <v>0</v>
      </c>
      <c r="GG194" s="1">
        <f>+IF($E194=GG$22,VLOOKUP($C194,Input!$A$8:$GZ$39,MATCH(GG$21,Input!$A$6:$GZ$6,0),FALSE),0)*IF(GG$110&gt;=MAX($FD$110:GF$110),MIN((GG$110-MAX($FD$110:GF$110)),(GG$110-GF$110)),0)+IF($E194=GG$22,VLOOKUP($C194,Input!$A$8:$GZ$39,MATCH(GG$21,Input!$A$6:$GZ$6,0),FALSE),0)*IF(GG$109&gt;=MAX($FD$109:GF$109),MIN((GG$109-MAX($FD$109:GF$109)),(GG$109-GF$109)),0)</f>
        <v>0</v>
      </c>
      <c r="GH194" s="1">
        <f>+IF($E194=GH$22,VLOOKUP($C194,Input!$A$8:$GZ$39,MATCH(GH$21,Input!$A$6:$GZ$6,0),FALSE),0)*IF(GH$110&gt;=MAX($FD$110:GG$110),MIN((GH$110-MAX($FD$110:GG$110)),(GH$110-GG$110)),0)+IF($E194=GH$22,VLOOKUP($C194,Input!$A$8:$GZ$39,MATCH(GH$21,Input!$A$6:$GZ$6,0),FALSE),0)*IF(GH$109&gt;=MAX($FD$109:GG$109),MIN((GH$109-MAX($FD$109:GG$109)),(GH$109-GG$109)),0)</f>
        <v>0</v>
      </c>
      <c r="GI194" s="1">
        <f>+IF($E194=GI$22,VLOOKUP($C194,Input!$A$8:$GZ$39,MATCH(GI$21,Input!$A$6:$GZ$6,0),FALSE),0)*IF(GI$110&gt;=MAX($FD$110:GH$110),MIN((GI$110-MAX($FD$110:GH$110)),(GI$110-GH$110)),0)+IF($E194=GI$22,VLOOKUP($C194,Input!$A$8:$GZ$39,MATCH(GI$21,Input!$A$6:$GZ$6,0),FALSE),0)*IF(GI$109&gt;=MAX($FD$109:GH$109),MIN((GI$109-MAX($FD$109:GH$109)),(GI$109-GH$109)),0)</f>
        <v>0</v>
      </c>
      <c r="GJ194" s="1">
        <f>+IF($E194=GJ$22,VLOOKUP($C194,Input!$A$8:$GZ$39,MATCH(GJ$21,Input!$A$6:$GZ$6,0),FALSE),0)*IF(GJ$110&gt;=MAX($FD$110:GI$110),MIN((GJ$110-MAX($FD$110:GI$110)),(GJ$110-GI$110)),0)+IF($E194=GJ$22,VLOOKUP($C194,Input!$A$8:$GZ$39,MATCH(GJ$21,Input!$A$6:$GZ$6,0),FALSE),0)*IF(GJ$109&gt;=MAX($FD$109:GI$109),MIN((GJ$109-MAX($FD$109:GI$109)),(GJ$109-GI$109)),0)</f>
        <v>0</v>
      </c>
      <c r="GK194" s="1">
        <f>+IF($E194=GK$22,VLOOKUP($C194,Input!$A$8:$GZ$39,MATCH(GK$21,Input!$A$6:$GZ$6,0),FALSE),0)*IF(GK$110&gt;=MAX($FD$110:GJ$110),MIN((GK$110-MAX($FD$110:GJ$110)),(GK$110-GJ$110)),0)+IF($E194=GK$22,VLOOKUP($C194,Input!$A$8:$GZ$39,MATCH(GK$21,Input!$A$6:$GZ$6,0),FALSE),0)*IF(GK$109&gt;=MAX($FD$109:GJ$109),MIN((GK$109-MAX($FD$109:GJ$109)),(GK$109-GJ$109)),0)</f>
        <v>0</v>
      </c>
      <c r="GL194" s="1">
        <f>+IF($E194=GL$22,VLOOKUP($C194,Input!$A$8:$GZ$39,MATCH(GL$21,Input!$A$6:$GZ$6,0),FALSE),0)*IF(GL$110&gt;=MAX($FD$110:GK$110),MIN((GL$110-MAX($FD$110:GK$110)),(GL$110-GK$110)),0)+IF($E194=GL$22,VLOOKUP($C194,Input!$A$8:$GZ$39,MATCH(GL$21,Input!$A$6:$GZ$6,0),FALSE),0)*IF(GL$109&gt;=MAX($FD$109:GK$109),MIN((GL$109-MAX($FD$109:GK$109)),(GL$109-GK$109)),0)</f>
        <v>0</v>
      </c>
      <c r="GM194" s="42"/>
      <c r="GN194" t="str">
        <f>VLOOKUP($C194,Input!$A$8:$GZ$39,MATCH(GN$21,Input!$A$6:$GZ$6,0),FALSE)</f>
        <v>NA</v>
      </c>
      <c r="GO194">
        <f>IF((VLOOKUP($C194,Input!$A$8:$GZ$39,MATCH(GO$21,Input!$A$6:$GZ$6,0),FALSE))="Y",$D194/VLOOKUP($C194,Input!$A$8:$GZ$39,MATCH(GP$21,Input!$A$6:$GZ$6,0),FALSE),0)</f>
        <v>0</v>
      </c>
      <c r="GP194">
        <f>IF((VLOOKUP($C194,Input!$A$8:$GZ$39,MATCH(GO$21,Input!$A$6:$GZ$6,0),FALSE))="Y",0,IF((VLOOKUP($C194,Input!$A$8:$GZ$39,MATCH(GP$21,Input!$A$6:$GZ$6,0),FALSE))&gt;0,$D194/VLOOKUP($C194,Input!$A$8:$GZ$39,MATCH(GP$21,Input!$A$6:$GZ$6,0),FALSE),0))</f>
        <v>0</v>
      </c>
      <c r="GQ194" s="1">
        <f>+IF($E194=GQ$22,VLOOKUP($C194,Input!$A$8:$GZ$39,MATCH(GQ$21,Input!$A$6:$GZ$6,0),FALSE),0)*IF(GQ$110&gt;=MAX($GP$110:GP$110),MIN((GQ$110-MAX($GP$110:GP$110)),(GQ$110-GP$110)),0)+IF($E194=GQ$22,VLOOKUP($C194,Input!$A$8:$GZ$39,MATCH(GQ$21,Input!$A$6:$GZ$6,0),FALSE),0)*IF(GQ$109&gt;=MAX($GP$109:GP$109),MIN((GQ$109-MAX($GP$109:GP$109)),(GQ$109-GP$109)),0)</f>
        <v>0</v>
      </c>
      <c r="GR194" s="1">
        <f>+IF($E194=GR$22,VLOOKUP($C194,Input!$A$8:$GZ$39,MATCH(GR$21,Input!$A$6:$GZ$6,0),FALSE),0)*IF(GR$110&gt;=MAX($GP$110:GQ$110),MIN((GR$110-MAX($GP$110:GQ$110)),(GR$110-GQ$110)),0)+IF($E194=GR$22,VLOOKUP($C194,Input!$A$8:$GZ$39,MATCH(GR$21,Input!$A$6:$GZ$6,0),FALSE),0)*IF(GR$109&gt;=MAX($GP$109:GQ$109),MIN((GR$109-MAX($GP$109:GQ$109)),(GR$109-GQ$109)),0)</f>
        <v>0</v>
      </c>
      <c r="GS194" s="1">
        <f>+IF($E194=GS$22,VLOOKUP($C194,Input!$A$8:$GZ$39,MATCH(GS$21,Input!$A$6:$GZ$6,0),FALSE),0)*IF(GS$110&gt;=MAX($GP$110:GR$110),MIN((GS$110-MAX($GP$110:GR$110)),(GS$110-GR$110)),0)+IF($E194=GS$22,VLOOKUP($C194,Input!$A$8:$GZ$39,MATCH(GS$21,Input!$A$6:$GZ$6,0),FALSE),0)*IF(GS$109&gt;=MAX($GP$109:GR$109),MIN((GS$109-MAX($GP$109:GR$109)),(GS$109-GR$109)),0)</f>
        <v>0</v>
      </c>
      <c r="GT194" s="1">
        <f>+IF($E194=GT$22,VLOOKUP($C194,Input!$A$8:$GZ$39,MATCH(GT$21,Input!$A$6:$GZ$6,0),FALSE),0)*IF(GT$110&gt;=MAX($GP$110:GS$110),MIN((GT$110-MAX($GP$110:GS$110)),(GT$110-GS$110)),0)+IF($E194=GT$22,VLOOKUP($C194,Input!$A$8:$GZ$39,MATCH(GT$21,Input!$A$6:$GZ$6,0),FALSE),0)*IF(GT$109&gt;=MAX($GP$109:GS$109),MIN((GT$109-MAX($GP$109:GS$109)),(GT$109-GS$109)),0)</f>
        <v>0</v>
      </c>
      <c r="GU194" s="1">
        <f>+IF($E194=GU$22,VLOOKUP($C194,Input!$A$8:$GZ$39,MATCH(GU$21,Input!$A$6:$GZ$6,0),FALSE),0)*IF(GU$110&gt;=MAX($GP$110:GT$110),MIN((GU$110-MAX($GP$110:GT$110)),(GU$110-GT$110)),0)+IF($E194=GU$22,VLOOKUP($C194,Input!$A$8:$GZ$39,MATCH(GU$21,Input!$A$6:$GZ$6,0),FALSE),0)*IF(GU$109&gt;=MAX($GP$109:GT$109),MIN((GU$109-MAX($GP$109:GT$109)),(GU$109-GT$109)),0)</f>
        <v>0</v>
      </c>
      <c r="GV194" s="1">
        <f>+IF($E194=GV$22,VLOOKUP($C194,Input!$A$8:$GZ$39,MATCH(GV$21,Input!$A$6:$GZ$6,0),FALSE),0)*IF(GV$110&gt;=MAX($GP$110:GU$110),MIN((GV$110-MAX($GP$110:GU$110)),(GV$110-GU$110)),0)+IF($E194=GV$22,VLOOKUP($C194,Input!$A$8:$GZ$39,MATCH(GV$21,Input!$A$6:$GZ$6,0),FALSE),0)*IF(GV$109&gt;=MAX($GP$109:GU$109),MIN((GV$109-MAX($GP$109:GU$109)),(GV$109-GU$109)),0)</f>
        <v>0</v>
      </c>
      <c r="GW194" s="1">
        <f>+IF($E194=GW$22,VLOOKUP($C194,Input!$A$8:$GZ$39,MATCH(GW$21,Input!$A$6:$GZ$6,0),FALSE),0)*IF(GW$110&gt;=MAX($GP$110:GV$110),MIN((GW$110-MAX($GP$110:GV$110)),(GW$110-GV$110)),0)+IF($E194=GW$22,VLOOKUP($C194,Input!$A$8:$GZ$39,MATCH(GW$21,Input!$A$6:$GZ$6,0),FALSE),0)*IF(GW$109&gt;=MAX($GP$109:GV$109),MIN((GW$109-MAX($GP$109:GV$109)),(GW$109-GV$109)),0)</f>
        <v>0</v>
      </c>
      <c r="GX194" s="1">
        <f>+IF($E194=GX$22,VLOOKUP($C194,Input!$A$8:$GZ$39,MATCH(GX$21,Input!$A$6:$GZ$6,0),FALSE),0)*IF(GX$110&gt;=MAX($GP$110:GW$110),MIN((GX$110-MAX($GP$110:GW$110)),(GX$110-GW$110)),0)+IF($E194=GX$22,VLOOKUP($C194,Input!$A$8:$GZ$39,MATCH(GX$21,Input!$A$6:$GZ$6,0),FALSE),0)*IF(GX$109&gt;=MAX($GP$109:GW$109),MIN((GX$109-MAX($GP$109:GW$109)),(GX$109-GW$109)),0)</f>
        <v>0</v>
      </c>
      <c r="GY194" s="1">
        <f>+IF($E194=GY$22,VLOOKUP($C194,Input!$A$8:$GZ$39,MATCH(GY$21,Input!$A$6:$GZ$6,0),FALSE),0)*IF(GY$110&gt;=MAX($GP$110:GX$110),MIN((GY$110-MAX($GP$110:GX$110)),(GY$110-GX$110)),0)+IF($E194=GY$22,VLOOKUP($C194,Input!$A$8:$GZ$39,MATCH(GY$21,Input!$A$6:$GZ$6,0),FALSE),0)*IF(GY$109&gt;=MAX($GP$109:GX$109),MIN((GY$109-MAX($GP$109:GX$109)),(GY$109-GX$109)),0)</f>
        <v>0</v>
      </c>
      <c r="GZ194" s="1">
        <f>+IF($E194=GZ$22,VLOOKUP($C194,Input!$A$8:$GZ$39,MATCH(GZ$21,Input!$A$6:$GZ$6,0),FALSE),0)*IF(GZ$110&gt;=MAX($GP$110:GY$110),MIN((GZ$110-MAX($GP$110:GY$110)),(GZ$110-GY$110)),0)+IF($E194=GZ$22,VLOOKUP($C194,Input!$A$8:$GZ$39,MATCH(GZ$21,Input!$A$6:$GZ$6,0),FALSE),0)*IF(GZ$109&gt;=MAX($GP$109:GY$109),MIN((GZ$109-MAX($GP$109:GY$109)),(GZ$109-GY$109)),0)</f>
        <v>0</v>
      </c>
      <c r="HA194" s="1">
        <f>+IF($E194=HA$22,VLOOKUP($C194,Input!$A$8:$GZ$39,MATCH(HA$21,Input!$A$6:$GZ$6,0),FALSE),0)*IF(HA$110&gt;=MAX($GP$110:GZ$110),MIN((HA$110-MAX($GP$110:GZ$110)),(HA$110-GZ$110)),0)+IF($E194=HA$22,VLOOKUP($C194,Input!$A$8:$GZ$39,MATCH(HA$21,Input!$A$6:$GZ$6,0),FALSE),0)*IF(HA$109&gt;=MAX($GP$109:GZ$109),MIN((HA$109-MAX($GP$109:GZ$109)),(HA$109-GZ$109)),0)</f>
        <v>0</v>
      </c>
      <c r="HB194" s="1">
        <f>+IF($E194=HB$22,VLOOKUP($C194,Input!$A$8:$GZ$39,MATCH(HB$21,Input!$A$6:$GZ$6,0),FALSE),0)*IF(HB$110&gt;=MAX($GP$110:HA$110),MIN((HB$110-MAX($GP$110:HA$110)),(HB$110-HA$110)),0)+IF($E194=HB$22,VLOOKUP($C194,Input!$A$8:$GZ$39,MATCH(HB$21,Input!$A$6:$GZ$6,0),FALSE),0)*IF(HB$109&gt;=MAX($GP$109:HA$109),MIN((HB$109-MAX($GP$109:HA$109)),(HB$109-HA$109)),0)</f>
        <v>0</v>
      </c>
      <c r="HC194" s="1">
        <f>+IF($E194=HC$22,VLOOKUP($C194,Input!$A$8:$GZ$39,MATCH(HC$21,Input!$A$6:$GZ$6,0),FALSE),0)*IF(HC$110&gt;=MAX($GP$110:HB$110),MIN((HC$110-MAX($GP$110:HB$110)),(HC$110-HB$110)),0)+IF($E194=HC$22,VLOOKUP($C194,Input!$A$8:$GZ$39,MATCH(HC$21,Input!$A$6:$GZ$6,0),FALSE),0)*IF(HC$109&gt;=MAX($GP$109:HB$109),MIN((HC$109-MAX($GP$109:HB$109)),(HC$109-HB$109)),0)</f>
        <v>0</v>
      </c>
      <c r="HD194" s="1">
        <f>+IF($E194=HD$22,VLOOKUP($C194,Input!$A$8:$GZ$39,MATCH(HD$21,Input!$A$6:$GZ$6,0),FALSE),0)*IF(HD$110&gt;=MAX($GP$110:HC$110),MIN((HD$110-MAX($GP$110:HC$110)),(HD$110-HC$110)),0)+IF($E194=HD$22,VLOOKUP($C194,Input!$A$8:$GZ$39,MATCH(HD$21,Input!$A$6:$GZ$6,0),FALSE),0)*IF(HD$109&gt;=MAX($GP$109:HC$109),MIN((HD$109-MAX($GP$109:HC$109)),(HD$109-HC$109)),0)</f>
        <v>0</v>
      </c>
      <c r="HE194" s="1">
        <f>+IF($E194=HE$22,VLOOKUP($C194,Input!$A$8:$GZ$39,MATCH(HE$21,Input!$A$6:$GZ$6,0),FALSE),0)*IF(HE$110&gt;=MAX($GP$110:HD$110),MIN((HE$110-MAX($GP$110:HD$110)),(HE$110-HD$110)),0)+IF($E194=HE$22,VLOOKUP($C194,Input!$A$8:$GZ$39,MATCH(HE$21,Input!$A$6:$GZ$6,0),FALSE),0)*IF(HE$109&gt;=MAX($GP$109:HD$109),MIN((HE$109-MAX($GP$109:HD$109)),(HE$109-HD$109)),0)</f>
        <v>0</v>
      </c>
      <c r="HF194" s="1">
        <f>+IF($E194=HF$22,VLOOKUP($C194,Input!$A$8:$GZ$39,MATCH(HF$21,Input!$A$6:$GZ$6,0),FALSE),0)*IF(HF$110&gt;=MAX($GP$110:HE$110),MIN((HF$110-MAX($GP$110:HE$110)),(HF$110-HE$110)),0)+IF($E194=HF$22,VLOOKUP($C194,Input!$A$8:$GZ$39,MATCH(HF$21,Input!$A$6:$GZ$6,0),FALSE),0)*IF(HF$109&gt;=MAX($GP$109:HE$109),MIN((HF$109-MAX($GP$109:HE$109)),(HF$109-HE$109)),0)</f>
        <v>0</v>
      </c>
      <c r="HG194" s="1">
        <f>+IF($E194=HG$22,VLOOKUP($C194,Input!$A$8:$GZ$39,MATCH(HG$21,Input!$A$6:$GZ$6,0),FALSE),0)*IF(HG$110&gt;=MAX($GP$110:HF$110),MIN((HG$110-MAX($GP$110:HF$110)),(HG$110-HF$110)),0)+IF($E194=HG$22,VLOOKUP($C194,Input!$A$8:$GZ$39,MATCH(HG$21,Input!$A$6:$GZ$6,0),FALSE),0)*IF(HG$109&gt;=MAX($GP$109:HF$109),MIN((HG$109-MAX($GP$109:HF$109)),(HG$109-HF$109)),0)</f>
        <v>0</v>
      </c>
      <c r="HH194" s="1">
        <f>+IF($E194=HH$22,VLOOKUP($C194,Input!$A$8:$GZ$39,MATCH(HH$21,Input!$A$6:$GZ$6,0),FALSE),0)*IF(HH$110&gt;=MAX($GP$110:HG$110),MIN((HH$110-MAX($GP$110:HG$110)),(HH$110-HG$110)),0)+IF($E194=HH$22,VLOOKUP($C194,Input!$A$8:$GZ$39,MATCH(HH$21,Input!$A$6:$GZ$6,0),FALSE),0)*IF(HH$109&gt;=MAX($GP$109:HG$109),MIN((HH$109-MAX($GP$109:HG$109)),(HH$109-HG$109)),0)</f>
        <v>0</v>
      </c>
      <c r="HI194" s="1">
        <f>+IF($E194=HI$22,VLOOKUP($C194,Input!$A$8:$GZ$39,MATCH(HI$21,Input!$A$6:$GZ$6,0),FALSE),0)*IF(HI$110&gt;=MAX($GP$110:HH$110),MIN((HI$110-MAX($GP$110:HH$110)),(HI$110-HH$110)),0)+IF($E194=HI$22,VLOOKUP($C194,Input!$A$8:$GZ$39,MATCH(HI$21,Input!$A$6:$GZ$6,0),FALSE),0)*IF(HI$109&gt;=MAX($GP$109:HH$109),MIN((HI$109-MAX($GP$109:HH$109)),(HI$109-HH$109)),0)</f>
        <v>0</v>
      </c>
      <c r="HJ194" s="1">
        <f>+IF($E194=HJ$22,VLOOKUP($C194,Input!$A$8:$GZ$39,MATCH(HJ$21,Input!$A$6:$GZ$6,0),FALSE),0)*IF(HJ$110&gt;=MAX($GP$110:HI$110),MIN((HJ$110-MAX($GP$110:HI$110)),(HJ$110-HI$110)),0)+IF($E194=HJ$22,VLOOKUP($C194,Input!$A$8:$GZ$39,MATCH(HJ$21,Input!$A$6:$GZ$6,0),FALSE),0)*IF(HJ$109&gt;=MAX($GP$109:HI$109),MIN((HJ$109-MAX($GP$109:HI$109)),(HJ$109-HI$109)),0)</f>
        <v>0</v>
      </c>
      <c r="HK194" s="1">
        <f>+IF($E194=HK$22,VLOOKUP($C194,Input!$A$8:$GZ$39,MATCH(HK$21,Input!$A$6:$GZ$6,0),FALSE),0)*IF(HK$110&gt;=MAX($GP$110:HJ$110),MIN((HK$110-MAX($GP$110:HJ$110)),(HK$110-HJ$110)),0)+IF($E194=HK$22,VLOOKUP($C194,Input!$A$8:$GZ$39,MATCH(HK$21,Input!$A$6:$GZ$6,0),FALSE),0)*IF(HK$109&gt;=MAX($GP$109:HJ$109),MIN((HK$109-MAX($GP$109:HJ$109)),(HK$109-HJ$109)),0)</f>
        <v>0</v>
      </c>
      <c r="HL194" s="1">
        <f>+IF($E194=HL$22,VLOOKUP($C194,Input!$A$8:$GZ$39,MATCH(HL$21,Input!$A$6:$GZ$6,0),FALSE),0)*IF(HL$110&gt;=MAX($GP$110:HK$110),MIN((HL$110-MAX($GP$110:HK$110)),(HL$110-HK$110)),0)+IF($E194=HL$22,VLOOKUP($C194,Input!$A$8:$GZ$39,MATCH(HL$21,Input!$A$6:$GZ$6,0),FALSE),0)*IF(HL$109&gt;=MAX($GP$109:HK$109),MIN((HL$109-MAX($GP$109:HK$109)),(HL$109-HK$109)),0)</f>
        <v>0</v>
      </c>
      <c r="HM194" s="1">
        <f>+IF($E194=HM$22,VLOOKUP($C194,Input!$A$8:$GZ$39,MATCH(HM$21,Input!$A$6:$GZ$6,0),FALSE),0)*IF(HM$110&gt;=MAX($GP$110:HL$110),MIN((HM$110-MAX($GP$110:HL$110)),(HM$110-HL$110)),0)+IF($E194=HM$22,VLOOKUP($C194,Input!$A$8:$GZ$39,MATCH(HM$21,Input!$A$6:$GZ$6,0),FALSE),0)*IF(HM$109&gt;=MAX($GP$109:HL$109),MIN((HM$109-MAX($GP$109:HL$109)),(HM$109-HL$109)),0)</f>
        <v>0</v>
      </c>
      <c r="HN194" s="1">
        <f>+IF($E194=HN$22,VLOOKUP($C194,Input!$A$8:$GZ$39,MATCH(HN$21,Input!$A$6:$GZ$6,0),FALSE),0)*IF(HN$110&gt;=MAX($GP$110:HM$110),MIN((HN$110-MAX($GP$110:HM$110)),(HN$110-HM$110)),0)+IF($E194=HN$22,VLOOKUP($C194,Input!$A$8:$GZ$39,MATCH(HN$21,Input!$A$6:$GZ$6,0),FALSE),0)*IF(HN$109&gt;=MAX($GP$109:HM$109),MIN((HN$109-MAX($GP$109:HM$109)),(HN$109-HM$109)),0)</f>
        <v>0</v>
      </c>
      <c r="HO194" s="1">
        <f>+IF($E194=HO$22,VLOOKUP($C194,Input!$A$8:$GZ$39,MATCH(HO$21,Input!$A$6:$GZ$6,0),FALSE),0)*IF(HO$110&gt;=MAX($GP$110:HN$110),MIN((HO$110-MAX($GP$110:HN$110)),(HO$110-HN$110)),0)+IF($E194=HO$22,VLOOKUP($C194,Input!$A$8:$GZ$39,MATCH(HO$21,Input!$A$6:$GZ$6,0),FALSE),0)*IF(HO$109&gt;=MAX($GP$109:HN$109),MIN((HO$109-MAX($GP$109:HN$109)),(HO$109-HN$109)),0)</f>
        <v>0</v>
      </c>
      <c r="HP194" s="1">
        <f>+IF($E194=HP$22,VLOOKUP($C194,Input!$A$8:$GZ$39,MATCH(HP$21,Input!$A$6:$GZ$6,0),FALSE),0)*IF(HP$110&gt;=MAX($GP$110:HO$110),MIN((HP$110-MAX($GP$110:HO$110)),(HP$110-HO$110)),0)+IF($E194=HP$22,VLOOKUP($C194,Input!$A$8:$GZ$39,MATCH(HP$21,Input!$A$6:$GZ$6,0),FALSE),0)*IF(HP$109&gt;=MAX($GP$109:HO$109),MIN((HP$109-MAX($GP$109:HO$109)),(HP$109-HO$109)),0)</f>
        <v>0</v>
      </c>
      <c r="HQ194" s="1">
        <f>+IF($E194=HQ$22,VLOOKUP($C194,Input!$A$8:$GZ$39,MATCH(HQ$21,Input!$A$6:$GZ$6,0),FALSE),0)*IF(HQ$110&gt;=MAX($GP$110:HP$110),MIN((HQ$110-MAX($GP$110:HP$110)),(HQ$110-HP$110)),0)+IF($E194=HQ$22,VLOOKUP($C194,Input!$A$8:$GZ$39,MATCH(HQ$21,Input!$A$6:$GZ$6,0),FALSE),0)*IF(HQ$109&gt;=MAX($GP$109:HP$109),MIN((HQ$109-MAX($GP$109:HP$109)),(HQ$109-HP$109)),0)</f>
        <v>0</v>
      </c>
      <c r="HR194" s="1">
        <f>+IF($E194=HR$22,VLOOKUP($C194,Input!$A$8:$GZ$39,MATCH(HR$21,Input!$A$6:$GZ$6,0),FALSE),0)*IF(HR$110&gt;=MAX($GP$110:HQ$110),MIN((HR$110-MAX($GP$110:HQ$110)),(HR$110-HQ$110)),0)+IF($E194=HR$22,VLOOKUP($C194,Input!$A$8:$GZ$39,MATCH(HR$21,Input!$A$6:$GZ$6,0),FALSE),0)*IF(HR$109&gt;=MAX($GP$109:HQ$109),MIN((HR$109-MAX($GP$109:HQ$109)),(HR$109-HQ$109)),0)</f>
        <v>0</v>
      </c>
      <c r="HS194" s="1">
        <f>+IF($E194=HS$22,VLOOKUP($C194,Input!$A$8:$GZ$39,MATCH(HS$21,Input!$A$6:$GZ$6,0),FALSE),0)*IF(HS$110&gt;=MAX($GP$110:HR$110),MIN((HS$110-MAX($GP$110:HR$110)),(HS$110-HR$110)),0)+IF($E194=HS$22,VLOOKUP($C194,Input!$A$8:$GZ$39,MATCH(HS$21,Input!$A$6:$GZ$6,0),FALSE),0)*IF(HS$109&gt;=MAX($GP$109:HR$109),MIN((HS$109-MAX($GP$109:HR$109)),(HS$109-HR$109)),0)</f>
        <v>0</v>
      </c>
      <c r="HT194" s="1">
        <f>+IF($E194=HT$22,VLOOKUP($C194,Input!$A$8:$GZ$39,MATCH(HT$21,Input!$A$6:$GZ$6,0),FALSE),0)*IF(HT$110&gt;=MAX($GP$110:HS$110),MIN((HT$110-MAX($GP$110:HS$110)),(HT$110-HS$110)),0)+IF($E194=HT$22,VLOOKUP($C194,Input!$A$8:$GZ$39,MATCH(HT$21,Input!$A$6:$GZ$6,0),FALSE),0)*IF(HT$109&gt;=MAX($GP$109:HS$109),MIN((HT$109-MAX($GP$109:HS$109)),(HT$109-HS$109)),0)</f>
        <v>0</v>
      </c>
      <c r="HU194" s="1">
        <f>+IF($E194=HU$22,VLOOKUP($C194,Input!$A$8:$GZ$39,MATCH(HU$21,Input!$A$6:$GZ$6,0),FALSE),0)*IF(HU$110&gt;=MAX($GP$110:HT$110),MIN((HU$110-MAX($GP$110:HT$110)),(HU$110-HT$110)),0)+IF($E194=HU$22,VLOOKUP($C194,Input!$A$8:$GZ$39,MATCH(HU$21,Input!$A$6:$GZ$6,0),FALSE),0)*IF(HU$109&gt;=MAX($GP$109:HT$109),MIN((HU$109-MAX($GP$109:HT$109)),(HU$109-HT$109)),0)</f>
        <v>0</v>
      </c>
      <c r="HV194" s="1">
        <f>+IF($E194=HV$22,VLOOKUP($C194,Input!$A$8:$GZ$39,MATCH(HV$21,Input!$A$6:$GZ$6,0),FALSE),0)*IF(HV$110&gt;=MAX($GP$110:HU$110),MIN((HV$110-MAX($GP$110:HU$110)),(HV$110-HU$110)),0)+IF($E194=HV$22,VLOOKUP($C194,Input!$A$8:$GZ$39,MATCH(HV$21,Input!$A$6:$GZ$6,0),FALSE),0)*IF(HV$109&gt;=MAX($GP$109:HU$109),MIN((HV$109-MAX($GP$109:HU$109)),(HV$109-HU$109)),0)</f>
        <v>0</v>
      </c>
      <c r="HW194" s="1">
        <f>+IF($E194=HW$22,VLOOKUP($C194,Input!$A$8:$GZ$39,MATCH(HW$21,Input!$A$6:$GZ$6,0),FALSE),0)*IF(HW$110&gt;=MAX($GP$110:HV$110),MIN((HW$110-MAX($GP$110:HV$110)),(HW$110-HV$110)),0)+IF($E194=HW$22,VLOOKUP($C194,Input!$A$8:$GZ$39,MATCH(HW$21,Input!$A$6:$GZ$6,0),FALSE),0)*IF(HW$109&gt;=MAX($GP$109:HV$109),MIN((HW$109-MAX($GP$109:HV$109)),(HW$109-HV$109)),0)</f>
        <v>0</v>
      </c>
      <c r="HX194" s="1">
        <f>+IF($E194=HX$22,VLOOKUP($C194,Input!$A$8:$GZ$39,MATCH(HX$21,Input!$A$6:$GZ$6,0),FALSE),0)*IF(HX$110&gt;=MAX($GP$110:HW$110),MIN((HX$110-MAX($GP$110:HW$110)),(HX$110-HW$110)),0)+IF($E194=HX$22,VLOOKUP($C194,Input!$A$8:$GZ$39,MATCH(HX$21,Input!$A$6:$GZ$6,0),FALSE),0)*IF(HX$109&gt;=MAX($GP$109:HW$109),MIN((HX$109-MAX($GP$109:HW$109)),(HX$109-HW$109)),0)</f>
        <v>0</v>
      </c>
      <c r="HY194" s="1">
        <f>+IF($E194=HY$22,VLOOKUP($C194,Input!$A$8:$GZ$39,MATCH(HY$21,Input!$A$6:$GZ$6,0),FALSE),0)*IF(HY$110&gt;=MAX($GP$110:HX$110),MIN((HY$110-MAX($GP$110:HX$110)),(HY$110-HX$110)),0)+IF($E194=HY$22,VLOOKUP($C194,Input!$A$8:$GZ$39,MATCH(HY$21,Input!$A$6:$GZ$6,0),FALSE),0)*IF(HY$109&gt;=MAX($GP$109:HX$109),MIN((HY$109-MAX($GP$109:HX$109)),(HY$109-HX$109)),0)</f>
        <v>0</v>
      </c>
      <c r="HZ194" s="42"/>
      <c r="IA194" t="str">
        <f>VLOOKUP($C194,Input!$A$8:$IA$39,MATCH(IA$21,Input!$A$6:$IA$6,0),FALSE)</f>
        <v>NA</v>
      </c>
      <c r="IB194" s="132">
        <f>IF((VLOOKUP($C194,Input!$A$8:$IA$39,MATCH(IB$21,Input!$A$6:$IA$6,0),FALSE))="Y",$D194/VLOOKUP($C194,Input!$A$8:$IA$39,MATCH(IC$21,Input!$A$6:$IA$6,0),FALSE),0)</f>
        <v>0</v>
      </c>
      <c r="IC194" s="132">
        <f>IF((VLOOKUP($C194,Input!$A$8:$IA$39,MATCH(IB$21,Input!$A$6:$IA$6,0),FALSE))="Y",0,IF((VLOOKUP($C194,Input!$A$8:$IA$39,MATCH(IC$21,Input!$A$6:$IA$6,0),FALSE))&gt;0,$D194/VLOOKUP($C194,Input!$A$8:$IA$39,MATCH(IC$21,Input!$A$6:$IA$6,0),FALSE),0))</f>
        <v>0</v>
      </c>
      <c r="ID194" s="1">
        <f>+IF($E194=ID$22,VLOOKUP($C194,Input!$A$8:$IA$39,MATCH(ID$21,Input!$A$6:$IA$6,0),FALSE),0)*IF(ID$110&gt;=MAX($IC$110:IC$110),MIN((ID$110-MAX($IC$110:IC$110)),(ID$110-IC$110)),0)+IF($E194=ID$22,VLOOKUP($C194,Input!$A$8:$IA$39,MATCH(ID$21,Input!$A$6:$IA$6,0),FALSE),0)*IF(ID$109&gt;=MAX($IC$109:IC$109),MIN((ID$109-MAX($IC$109:IC$109)),(ID$109-IC$109)),0)</f>
        <v>0</v>
      </c>
      <c r="IE194" s="1">
        <f>+IF($E194=IE$22,VLOOKUP($C194,Input!$A$8:$IA$39,MATCH(IE$21,Input!$A$6:$IA$6,0),FALSE),0)*IF(IE$110&gt;=MAX($IC$110:ID$110),MIN((IE$110-MAX($IC$110:ID$110)),(IE$110-ID$110)),0)+IF($E194=IE$22,VLOOKUP($C194,Input!$A$8:$IA$39,MATCH(IE$21,Input!$A$6:$IA$6,0),FALSE),0)*IF(IE$109&gt;=MAX($IC$109:ID$109),MIN((IE$109-MAX($IC$109:ID$109)),(IE$109-ID$109)),0)</f>
        <v>0</v>
      </c>
      <c r="IF194" s="1">
        <f>+IF($E194=IF$22,VLOOKUP($C194,Input!$A$8:$IA$39,MATCH(IF$21,Input!$A$6:$IA$6,0),FALSE),0)*IF(IF$110&gt;=MAX($IC$110:IE$110),MIN((IF$110-MAX($IC$110:IE$110)),(IF$110-IE$110)),0)+IF($E194=IF$22,VLOOKUP($C194,Input!$A$8:$IA$39,MATCH(IF$21,Input!$A$6:$IA$6,0),FALSE),0)*IF(IF$109&gt;=MAX($IC$109:IE$109),MIN((IF$109-MAX($IC$109:IE$109)),(IF$109-IE$109)),0)</f>
        <v>0</v>
      </c>
      <c r="IG194" s="1">
        <f>+IF($E194=IG$22,VLOOKUP($C194,Input!$A$8:$IA$39,MATCH(IG$21,Input!$A$6:$IA$6,0),FALSE),0)*IF(IG$110&gt;=MAX($IC$110:IF$110),MIN((IG$110-MAX($IC$110:IF$110)),(IG$110-IF$110)),0)+IF($E194=IG$22,VLOOKUP($C194,Input!$A$8:$IA$39,MATCH(IG$21,Input!$A$6:$IA$6,0),FALSE),0)*IF(IG$109&gt;=MAX($IC$109:IF$109),MIN((IG$109-MAX($IC$109:IF$109)),(IG$109-IF$109)),0)</f>
        <v>0</v>
      </c>
      <c r="IH194" s="1">
        <f>+IF($E194=IH$22,VLOOKUP($C194,Input!$A$8:$IA$39,MATCH(IH$21,Input!$A$6:$IA$6,0),FALSE),0)*IF(IH$110&gt;=MAX($IC$110:IG$110),MIN((IH$110-MAX($IC$110:IG$110)),(IH$110-IG$110)),0)+IF($E194=IH$22,VLOOKUP($C194,Input!$A$8:$IA$39,MATCH(IH$21,Input!$A$6:$IA$6,0),FALSE),0)*IF(IH$109&gt;=MAX($IC$109:IG$109),MIN((IH$109-MAX($IC$109:IG$109)),(IH$109-IG$109)),0)</f>
        <v>0</v>
      </c>
      <c r="II194" s="1">
        <f>+IF($E194=II$22,VLOOKUP($C194,Input!$A$8:$IA$39,MATCH(II$21,Input!$A$6:$IA$6,0),FALSE),0)*IF(II$110&gt;=MAX($IC$110:IH$110),MIN((II$110-MAX($IC$110:IH$110)),(II$110-IH$110)),0)+IF($E194=II$22,VLOOKUP($C194,Input!$A$8:$IA$39,MATCH(II$21,Input!$A$6:$IA$6,0),FALSE),0)*IF(II$109&gt;=MAX($IC$109:IH$109),MIN((II$109-MAX($IC$109:IH$109)),(II$109-IH$109)),0)</f>
        <v>0</v>
      </c>
      <c r="IJ194" s="1">
        <f>+IF($E194=IJ$22,VLOOKUP($C194,Input!$A$8:$IA$39,MATCH(IJ$21,Input!$A$6:$IA$6,0),FALSE),0)*IF(IJ$110&gt;=MAX($IC$110:II$110),MIN((IJ$110-MAX($IC$110:II$110)),(IJ$110-II$110)),0)+IF($E194=IJ$22,VLOOKUP($C194,Input!$A$8:$IA$39,MATCH(IJ$21,Input!$A$6:$IA$6,0),FALSE),0)*IF(IJ$109&gt;=MAX($IC$109:II$109),MIN((IJ$109-MAX($IC$109:II$109)),(IJ$109-II$109)),0)</f>
        <v>0</v>
      </c>
      <c r="IK194" s="1">
        <f>+IF($E194=IK$22,VLOOKUP($C194,Input!$A$8:$IA$39,MATCH(IK$21,Input!$A$6:$IA$6,0),FALSE),0)*IF(IK$110&gt;=MAX($IC$110:IJ$110),MIN((IK$110-MAX($IC$110:IJ$110)),(IK$110-IJ$110)),0)+IF($E194=IK$22,VLOOKUP($C194,Input!$A$8:$IA$39,MATCH(IK$21,Input!$A$6:$IA$6,0),FALSE),0)*IF(IK$109&gt;=MAX($IC$109:IJ$109),MIN((IK$109-MAX($IC$109:IJ$109)),(IK$109-IJ$109)),0)</f>
        <v>0</v>
      </c>
      <c r="IL194" s="1">
        <f>+IF($E194=IL$22,VLOOKUP($C194,Input!$A$8:$IA$39,MATCH(IL$21,Input!$A$6:$IA$6,0),FALSE),0)*IF(IL$110&gt;=MAX($IC$110:IK$110),MIN((IL$110-MAX($IC$110:IK$110)),(IL$110-IK$110)),0)+IF($E194=IL$22,VLOOKUP($C194,Input!$A$8:$IA$39,MATCH(IL$21,Input!$A$6:$IA$6,0),FALSE),0)*IF(IL$109&gt;=MAX($IC$109:IK$109),MIN((IL$109-MAX($IC$109:IK$109)),(IL$109-IK$109)),0)</f>
        <v>0</v>
      </c>
      <c r="IM194" s="1">
        <f>+IF($E194=IM$22,VLOOKUP($C194,Input!$A$8:$IA$39,MATCH(IM$21,Input!$A$6:$IA$6,0),FALSE),0)*IF(IM$110&gt;=MAX($IC$110:IL$110),MIN((IM$110-MAX($IC$110:IL$110)),(IM$110-IL$110)),0)+IF($E194=IM$22,VLOOKUP($C194,Input!$A$8:$IA$39,MATCH(IM$21,Input!$A$6:$IA$6,0),FALSE),0)*IF(IM$109&gt;=MAX($IC$109:IL$109),MIN((IM$109-MAX($IC$109:IL$109)),(IM$109-IL$109)),0)</f>
        <v>0</v>
      </c>
      <c r="IN194" s="1">
        <f>+IF($E194=IN$22,VLOOKUP($C194,Input!$A$8:$IA$39,MATCH(IN$21,Input!$A$6:$IA$6,0),FALSE),0)*IF(IN$110&gt;=MAX($IC$110:IM$110),MIN((IN$110-MAX($IC$110:IM$110)),(IN$110-IM$110)),0)+IF($E194=IN$22,VLOOKUP($C194,Input!$A$8:$IA$39,MATCH(IN$21,Input!$A$6:$IA$6,0),FALSE),0)*IF(IN$109&gt;=MAX($IC$109:IM$109),MIN((IN$109-MAX($IC$109:IM$109)),(IN$109-IM$109)),0)</f>
        <v>0</v>
      </c>
      <c r="IO194" s="1">
        <f>+IF($E194=IO$22,VLOOKUP($C194,Input!$A$8:$IA$39,MATCH(IO$21,Input!$A$6:$IA$6,0),FALSE),0)*IF(IO$110&gt;=MAX($IC$110:IN$110),MIN((IO$110-MAX($IC$110:IN$110)),(IO$110-IN$110)),0)+IF($E194=IO$22,VLOOKUP($C194,Input!$A$8:$IA$39,MATCH(IO$21,Input!$A$6:$IA$6,0),FALSE),0)*IF(IO$109&gt;=MAX($IC$109:IN$109),MIN((IO$109-MAX($IC$109:IN$109)),(IO$109-IN$109)),0)</f>
        <v>0</v>
      </c>
      <c r="IP194" s="1">
        <f>+IF($E194=IP$22,VLOOKUP($C194,Input!$A$8:$IA$39,MATCH(IP$21,Input!$A$6:$IA$6,0),FALSE),0)*IF(IP$110&gt;=MAX($IC$110:IO$110),MIN((IP$110-MAX($IC$110:IO$110)),(IP$110-IO$110)),0)+IF($E194=IP$22,VLOOKUP($C194,Input!$A$8:$IA$39,MATCH(IP$21,Input!$A$6:$IA$6,0),FALSE),0)*IF(IP$109&gt;=MAX($IC$109:IO$109),MIN((IP$109-MAX($IC$109:IO$109)),(IP$109-IO$109)),0)</f>
        <v>0</v>
      </c>
      <c r="IQ194" s="1">
        <f>+IF($E194=IQ$22,VLOOKUP($C194,Input!$A$8:$IA$39,MATCH(IQ$21,Input!$A$6:$IA$6,0),FALSE),0)*IF(IQ$110&gt;=MAX($IC$110:IP$110),MIN((IQ$110-MAX($IC$110:IP$110)),(IQ$110-IP$110)),0)+IF($E194=IQ$22,VLOOKUP($C194,Input!$A$8:$IA$39,MATCH(IQ$21,Input!$A$6:$IA$6,0),FALSE),0)*IF(IQ$109&gt;=MAX($IC$109:IP$109),MIN((IQ$109-MAX($IC$109:IP$109)),(IQ$109-IP$109)),0)</f>
        <v>0</v>
      </c>
      <c r="IR194" s="1">
        <f>+IF($E194=IR$22,VLOOKUP($C194,Input!$A$8:$IA$39,MATCH(IR$21,Input!$A$6:$IA$6,0),FALSE),0)*IF(IR$110&gt;=MAX($IC$110:IQ$110),MIN((IR$110-MAX($IC$110:IQ$110)),(IR$110-IQ$110)),0)+IF($E194=IR$22,VLOOKUP($C194,Input!$A$8:$IA$39,MATCH(IR$21,Input!$A$6:$IA$6,0),FALSE),0)*IF(IR$109&gt;=MAX($IC$109:IQ$109),MIN((IR$109-MAX($IC$109:IQ$109)),(IR$109-IQ$109)),0)</f>
        <v>0</v>
      </c>
      <c r="IS194" s="1">
        <f>+IF($E194=IS$22,VLOOKUP($C194,Input!$A$8:$IA$39,MATCH(IS$21,Input!$A$6:$IA$6,0),FALSE),0)*IF(IS$110&gt;=MAX($IC$110:IR$110),MIN((IS$110-MAX($IC$110:IR$110)),(IS$110-IR$110)),0)+IF($E194=IS$22,VLOOKUP($C194,Input!$A$8:$IA$39,MATCH(IS$21,Input!$A$6:$IA$6,0),FALSE),0)*IF(IS$109&gt;=MAX($IC$109:IR$109),MIN((IS$109-MAX($IC$109:IR$109)),(IS$109-IR$109)),0)</f>
        <v>0</v>
      </c>
      <c r="IT194" s="1">
        <f>+IF($E194=IT$22,VLOOKUP($C194,Input!$A$8:$IA$39,MATCH(IT$21,Input!$A$6:$IA$6,0),FALSE),0)*IF(IT$110&gt;=MAX($IC$110:IS$110),MIN((IT$110-MAX($IC$110:IS$110)),(IT$110-IS$110)),0)+IF($E194=IT$22,VLOOKUP($C194,Input!$A$8:$IA$39,MATCH(IT$21,Input!$A$6:$IA$6,0),FALSE),0)*IF(IT$109&gt;=MAX($IC$109:IS$109),MIN((IT$109-MAX($IC$109:IS$109)),(IT$109-IS$109)),0)</f>
        <v>0</v>
      </c>
      <c r="IU194" s="1">
        <f>+IF($E194=IU$22,VLOOKUP($C194,Input!$A$8:$IA$39,MATCH(IU$21,Input!$A$6:$IA$6,0),FALSE),0)*IF(IU$110&gt;=MAX($IC$110:IT$110),MIN((IU$110-MAX($IC$110:IT$110)),(IU$110-IT$110)),0)+IF($E194=IU$22,VLOOKUP($C194,Input!$A$8:$IA$39,MATCH(IU$21,Input!$A$6:$IA$6,0),FALSE),0)*IF(IU$109&gt;=MAX($IC$109:IT$109),MIN((IU$109-MAX($IC$109:IT$109)),(IU$109-IT$109)),0)</f>
        <v>0</v>
      </c>
      <c r="IV194" s="1">
        <f>+IF($E194=IV$22,VLOOKUP($C194,Input!$A$8:$IA$39,MATCH(IV$21,Input!$A$6:$IA$6,0),FALSE),0)*IF(IV$110&gt;=MAX($IC$110:IU$110),MIN((IV$110-MAX($IC$110:IU$110)),(IV$110-IU$110)),0)+IF($E194=IV$22,VLOOKUP($C194,Input!$A$8:$IA$39,MATCH(IV$21,Input!$A$6:$IA$6,0),FALSE),0)*IF(IV$109&gt;=MAX($IC$109:IU$109),MIN((IV$109-MAX($IC$109:IU$109)),(IV$109-IU$109)),0)</f>
        <v>0</v>
      </c>
      <c r="IW194" s="1">
        <f>+IF($E194=IW$22,VLOOKUP($C194,Input!$A$8:$IA$39,MATCH(IW$21,Input!$A$6:$IA$6,0),FALSE),0)*IF(IW$110&gt;=MAX($IC$110:IV$110),MIN((IW$110-MAX($IC$110:IV$110)),(IW$110-IV$110)),0)+IF($E194=IW$22,VLOOKUP($C194,Input!$A$8:$IA$39,MATCH(IW$21,Input!$A$6:$IA$6,0),FALSE),0)*IF(IW$109&gt;=MAX($IC$109:IV$109),MIN((IW$109-MAX($IC$109:IV$109)),(IW$109-IV$109)),0)</f>
        <v>0</v>
      </c>
      <c r="IX194" s="1">
        <f>+IF($E194=IX$22,VLOOKUP($C194,Input!$A$8:$IA$39,MATCH(IX$21,Input!$A$6:$IA$6,0),FALSE),0)*IF(IX$110&gt;=MAX($IC$110:IW$110),MIN((IX$110-MAX($IC$110:IW$110)),(IX$110-IW$110)),0)+IF($E194=IX$22,VLOOKUP($C194,Input!$A$8:$IA$39,MATCH(IX$21,Input!$A$6:$IA$6,0),FALSE),0)*IF(IX$109&gt;=MAX($IC$109:IW$109),MIN((IX$109-MAX($IC$109:IW$109)),(IX$109-IW$109)),0)</f>
        <v>0</v>
      </c>
      <c r="IY194" s="1">
        <f>+IF($E194=IY$22,VLOOKUP($C194,Input!$A$8:$IA$39,MATCH(IY$21,Input!$A$6:$IA$6,0),FALSE),0)*IF(IY$110&gt;=MAX($IC$110:IX$110),MIN((IY$110-MAX($IC$110:IX$110)),(IY$110-IX$110)),0)+IF($E194=IY$22,VLOOKUP($C194,Input!$A$8:$IA$39,MATCH(IY$21,Input!$A$6:$IA$6,0),FALSE),0)*IF(IY$109&gt;=MAX($IC$109:IX$109),MIN((IY$109-MAX($IC$109:IX$109)),(IY$109-IX$109)),0)</f>
        <v>0</v>
      </c>
      <c r="IZ194" s="1">
        <f>+IF($E194=IZ$22,VLOOKUP($C194,Input!$A$8:$IA$39,MATCH(IZ$21,Input!$A$6:$IA$6,0),FALSE),0)*IF(IZ$110&gt;=MAX($IC$110:IY$110),MIN((IZ$110-MAX($IC$110:IY$110)),(IZ$110-IY$110)),0)+IF($E194=IZ$22,VLOOKUP($C194,Input!$A$8:$IA$39,MATCH(IZ$21,Input!$A$6:$IA$6,0),FALSE),0)*IF(IZ$109&gt;=MAX($IC$109:IY$109),MIN((IZ$109-MAX($IC$109:IY$109)),(IZ$109-IY$109)),0)</f>
        <v>0</v>
      </c>
      <c r="JA194" s="1">
        <f>+IF($E194=JA$22,VLOOKUP($C194,Input!$A$8:$IA$39,MATCH(JA$21,Input!$A$6:$IA$6,0),FALSE),0)*IF(JA$110&gt;=MAX($IC$110:IZ$110),MIN((JA$110-MAX($IC$110:IZ$110)),(JA$110-IZ$110)),0)+IF($E194=JA$22,VLOOKUP($C194,Input!$A$8:$IA$39,MATCH(JA$21,Input!$A$6:$IA$6,0),FALSE),0)*IF(JA$109&gt;=MAX($IC$109:IZ$109),MIN((JA$109-MAX($IC$109:IZ$109)),(JA$109-IZ$109)),0)</f>
        <v>0</v>
      </c>
      <c r="JB194" s="1">
        <f>+IF($E194=JB$22,VLOOKUP($C194,Input!$A$8:$IA$39,MATCH(JB$21,Input!$A$6:$IA$6,0),FALSE),0)*IF(JB$110&gt;=MAX($IC$110:JA$110),MIN((JB$110-MAX($IC$110:JA$110)),(JB$110-JA$110)),0)+IF($E194=JB$22,VLOOKUP($C194,Input!$A$8:$IA$39,MATCH(JB$21,Input!$A$6:$IA$6,0),FALSE),0)*IF(JB$109&gt;=MAX($IC$109:JA$109),MIN((JB$109-MAX($IC$109:JA$109)),(JB$109-JA$109)),0)</f>
        <v>0</v>
      </c>
      <c r="JC194" s="1">
        <f>+IF($E194=JC$22,VLOOKUP($C194,Input!$A$8:$IA$39,MATCH(JC$21,Input!$A$6:$IA$6,0),FALSE),0)*IF(JC$110&gt;=MAX($IC$110:JB$110),MIN((JC$110-MAX($IC$110:JB$110)),(JC$110-JB$110)),0)+IF($E194=JC$22,VLOOKUP($C194,Input!$A$8:$IA$39,MATCH(JC$21,Input!$A$6:$IA$6,0),FALSE),0)*IF(JC$109&gt;=MAX($IC$109:JB$109),MIN((JC$109-MAX($IC$109:JB$109)),(JC$109-JB$109)),0)</f>
        <v>0</v>
      </c>
      <c r="JD194" s="1">
        <f>+IF($E194=JD$22,VLOOKUP($C194,Input!$A$8:$IA$39,MATCH(JD$21,Input!$A$6:$IA$6,0),FALSE),0)*IF(JD$110&gt;=MAX($IC$110:JC$110),MIN((JD$110-MAX($IC$110:JC$110)),(JD$110-JC$110)),0)+IF($E194=JD$22,VLOOKUP($C194,Input!$A$8:$IA$39,MATCH(JD$21,Input!$A$6:$IA$6,0),FALSE),0)*IF(JD$109&gt;=MAX($IC$109:JC$109),MIN((JD$109-MAX($IC$109:JC$109)),(JD$109-JC$109)),0)</f>
        <v>0</v>
      </c>
      <c r="JE194" s="1">
        <f>+IF($E194=JE$22,VLOOKUP($C194,Input!$A$8:$IA$39,MATCH(JE$21,Input!$A$6:$IA$6,0),FALSE),0)*IF(JE$110&gt;=MAX($IC$110:JD$110),MIN((JE$110-MAX($IC$110:JD$110)),(JE$110-JD$110)),0)+IF($E194=JE$22,VLOOKUP($C194,Input!$A$8:$IA$39,MATCH(JE$21,Input!$A$6:$IA$6,0),FALSE),0)*IF(JE$109&gt;=MAX($IC$109:JD$109),MIN((JE$109-MAX($IC$109:JD$109)),(JE$109-JD$109)),0)</f>
        <v>0</v>
      </c>
      <c r="JF194" s="1">
        <f>+IF($E194=JF$22,VLOOKUP($C194,Input!$A$8:$IA$39,MATCH(JF$21,Input!$A$6:$IA$6,0),FALSE),0)*IF(JF$110&gt;=MAX($IC$110:JE$110),MIN((JF$110-MAX($IC$110:JE$110)),(JF$110-JE$110)),0)+IF($E194=JF$22,VLOOKUP($C194,Input!$A$8:$IA$39,MATCH(JF$21,Input!$A$6:$IA$6,0),FALSE),0)*IF(JF$109&gt;=MAX($IC$109:JE$109),MIN((JF$109-MAX($IC$109:JE$109)),(JF$109-JE$109)),0)</f>
        <v>0</v>
      </c>
      <c r="JG194" s="1">
        <f>+IF($E194=JG$22,VLOOKUP($C194,Input!$A$8:$IA$39,MATCH(JG$21,Input!$A$6:$IA$6,0),FALSE),0)*IF(JG$110&gt;=MAX($IC$110:JF$110),MIN((JG$110-MAX($IC$110:JF$110)),(JG$110-JF$110)),0)+IF($E194=JG$22,VLOOKUP($C194,Input!$A$8:$IA$39,MATCH(JG$21,Input!$A$6:$IA$6,0),FALSE),0)*IF(JG$109&gt;=MAX($IC$109:JF$109),MIN((JG$109-MAX($IC$109:JF$109)),(JG$109-JF$109)),0)</f>
        <v>0</v>
      </c>
      <c r="JH194" s="1">
        <f>+IF($E194=JH$22,VLOOKUP($C194,Input!$A$8:$IA$39,MATCH(JH$21,Input!$A$6:$IA$6,0),FALSE),0)*IF(JH$110&gt;=MAX($IC$110:JG$110),MIN((JH$110-MAX($IC$110:JG$110)),(JH$110-JG$110)),0)+IF($E194=JH$22,VLOOKUP($C194,Input!$A$8:$IA$39,MATCH(JH$21,Input!$A$6:$IA$6,0),FALSE),0)*IF(JH$109&gt;=MAX($IC$109:JG$109),MIN((JH$109-MAX($IC$109:JG$109)),(JH$109-JG$109)),0)</f>
        <v>0</v>
      </c>
      <c r="JI194" s="1">
        <f>+IF($E194=JI$22,VLOOKUP($C194,Input!$A$8:$IA$39,MATCH(JI$21,Input!$A$6:$IA$6,0),FALSE),0)*IF(JI$110&gt;=MAX($IC$110:JH$110),MIN((JI$110-MAX($IC$110:JH$110)),(JI$110-JH$110)),0)+IF($E194=JI$22,VLOOKUP($C194,Input!$A$8:$IA$39,MATCH(JI$21,Input!$A$6:$IA$6,0),FALSE),0)*IF(JI$109&gt;=MAX($IC$109:JH$109),MIN((JI$109-MAX($IC$109:JH$109)),(JI$109-JH$109)),0)</f>
        <v>0</v>
      </c>
      <c r="JJ194" s="1">
        <f>+IF($E194=JJ$22,VLOOKUP($C194,Input!$A$8:$IA$39,MATCH(JJ$21,Input!$A$6:$IA$6,0),FALSE),0)*IF(JJ$110&gt;=MAX($IC$110:JI$110),MIN((JJ$110-MAX($IC$110:JI$110)),(JJ$110-JI$110)),0)+IF($E194=JJ$22,VLOOKUP($C194,Input!$A$8:$IA$39,MATCH(JJ$21,Input!$A$6:$IA$6,0),FALSE),0)*IF(JJ$109&gt;=MAX($IC$109:JI$109),MIN((JJ$109-MAX($IC$109:JI$109)),(JJ$109-JI$109)),0)</f>
        <v>0</v>
      </c>
      <c r="JK194" s="1">
        <f>+IF($E194=JK$22,VLOOKUP($C194,Input!$A$8:$IA$39,MATCH(JK$21,Input!$A$6:$IA$6,0),FALSE),0)*IF(JK$110&gt;=MAX($IC$110:JJ$110),MIN((JK$110-MAX($IC$110:JJ$110)),(JK$110-JJ$110)),0)+IF($E194=JK$22,VLOOKUP($C194,Input!$A$8:$IA$39,MATCH(JK$21,Input!$A$6:$IA$6,0),FALSE),0)*IF(JK$109&gt;=MAX($IC$109:JJ$109),MIN((JK$109-MAX($IC$109:JJ$109)),(JK$109-JJ$109)),0)</f>
        <v>0</v>
      </c>
      <c r="JL194" s="1">
        <f>+IF($E194=JL$22,VLOOKUP($C194,Input!$A$8:$IA$39,MATCH(JL$21,Input!$A$6:$IA$6,0),FALSE),0)*IF(JL$110&gt;=MAX($IC$110:JK$110),MIN((JL$110-MAX($IC$110:JK$110)),(JL$110-JK$110)),0)+IF($E194=JL$22,VLOOKUP($C194,Input!$A$8:$IA$39,MATCH(JL$21,Input!$A$6:$IA$6,0),FALSE),0)*IF(JL$109&gt;=MAX($IC$109:JK$109),MIN((JL$109-MAX($IC$109:JK$109)),(JL$109-JK$109)),0)</f>
        <v>0</v>
      </c>
      <c r="JN194" t="str">
        <f>+VLOOKUP($C194,Input!$A$8:$GZ$39,MATCH(JN$21,Input!$A$6:$GZ$6,0),FALSE)</f>
        <v>CNG Station Maint in fuel price</v>
      </c>
      <c r="JO194" s="1">
        <f>IF($E194+$I194+$D$7&lt;=JO$22,0,IF(JO$22-$D$7&gt;=$E194,VLOOKUP($C194,Input!$A$8:$GZ$39,MATCH(JO$21,Input!$A$6:$GZ$6,0),FALSE),0)*$F194/$G194)*$D194</f>
        <v>0</v>
      </c>
      <c r="JP194" s="1">
        <f>IF($E194+$I194+$D$7&lt;=JP$22,0,IF(JP$22-$D$7&gt;=$E194,VLOOKUP($C194,Input!$A$8:$GZ$39,MATCH(JP$21,Input!$A$6:$GZ$6,0),FALSE),0)*$F194/$G194)*$D194</f>
        <v>0</v>
      </c>
      <c r="JQ194" s="1">
        <f>IF($E194+$I194+$D$7&lt;=JQ$22,0,IF(JQ$22-$D$7&gt;=$E194,VLOOKUP($C194,Input!$A$8:$GZ$39,MATCH(JQ$21,Input!$A$6:$GZ$6,0),FALSE),0)*$F194/$G194)*$D194</f>
        <v>0</v>
      </c>
      <c r="JR194" s="1">
        <f>IF($E194+$I194+$D$7&lt;=JR$22,0,IF(JR$22-$D$7&gt;=$E194,VLOOKUP($C194,Input!$A$8:$GZ$39,MATCH(JR$21,Input!$A$6:$GZ$6,0),FALSE),0)*$F194/$G194)*$D194</f>
        <v>0</v>
      </c>
      <c r="JS194" s="1">
        <f>IF($E194+$I194+$D$7&lt;=JS$22,0,IF(JS$22-$D$7&gt;=$E194,VLOOKUP($C194,Input!$A$8:$GZ$39,MATCH(JS$21,Input!$A$6:$GZ$6,0),FALSE),0)*$F194/$G194)*$D194</f>
        <v>0</v>
      </c>
      <c r="JT194" s="1">
        <f>IF($E194+$I194+$D$7&lt;=JT$22,0,IF(JT$22-$D$7&gt;=$E194,VLOOKUP($C194,Input!$A$8:$GZ$39,MATCH(JT$21,Input!$A$6:$GZ$6,0),FALSE),0)*$F194/$G194)*$D194</f>
        <v>0</v>
      </c>
      <c r="JU194" s="1">
        <f>IF($E194+$I194+$D$7&lt;=JU$22,0,IF(JU$22-$D$7&gt;=$E194,VLOOKUP($C194,Input!$A$8:$GZ$39,MATCH(JU$21,Input!$A$6:$GZ$6,0),FALSE),0)*$F194/$G194)*$D194</f>
        <v>0</v>
      </c>
      <c r="JV194" s="1">
        <f>IF($E194+$I194+$D$7&lt;=JV$22,0,IF(JV$22-$D$7&gt;=$E194,VLOOKUP($C194,Input!$A$8:$GZ$39,MATCH(JV$21,Input!$A$6:$GZ$6,0),FALSE),0)*$F194/$G194)*$D194</f>
        <v>0</v>
      </c>
      <c r="JW194" s="1">
        <f>IF($E194+$I194+$D$7&lt;=JW$22,0,IF(JW$22-$D$7&gt;=$E194,VLOOKUP($C194,Input!$A$8:$GZ$39,MATCH(JW$21,Input!$A$6:$GZ$6,0),FALSE),0)*$F194/$G194)*$D194</f>
        <v>0</v>
      </c>
      <c r="JX194" s="1">
        <f>IF($E194+$I194+$D$7&lt;=JX$22,0,IF(JX$22-$D$7&gt;=$E194,VLOOKUP($C194,Input!$A$8:$GZ$39,MATCH(JX$21,Input!$A$6:$GZ$6,0),FALSE),0)*$F194/$G194)*$D194</f>
        <v>0</v>
      </c>
      <c r="JY194" s="1">
        <f>IF($E194+$I194+$D$7&lt;=JY$22,0,IF(JY$22-$D$7&gt;=$E194,VLOOKUP($C194,Input!$A$8:$GZ$39,MATCH(JY$21,Input!$A$6:$GZ$6,0),FALSE),0)*$F194/$G194)*$D194</f>
        <v>0</v>
      </c>
      <c r="JZ194" s="1">
        <f>IF($E194+$I194+$D$7&lt;=JZ$22,0,IF(JZ$22-$D$7&gt;=$E194,VLOOKUP($C194,Input!$A$8:$GZ$39,MATCH(JZ$21,Input!$A$6:$GZ$6,0),FALSE),0)*$F194/$G194)*$D194</f>
        <v>0</v>
      </c>
      <c r="KA194" s="1">
        <f>IF($E194+$I194+$D$7&lt;=KA$22,0,IF(KA$22-$D$7&gt;=$E194,VLOOKUP($C194,Input!$A$8:$GZ$39,MATCH(KA$21,Input!$A$6:$GZ$6,0),FALSE),0)*$F194/$G194)*$D194</f>
        <v>0</v>
      </c>
      <c r="KB194" s="1">
        <f>IF($E194+$I194+$D$7&lt;=KB$22,0,IF(KB$22-$D$7&gt;=$E194,VLOOKUP($C194,Input!$A$8:$GZ$39,MATCH(KB$21,Input!$A$6:$GZ$6,0),FALSE),0)*$F194/$G194)*$D194</f>
        <v>0</v>
      </c>
      <c r="KC194" s="1">
        <f>IF($E194+$I194+$D$7&lt;=KC$22,0,IF(KC$22-$D$7&gt;=$E194,VLOOKUP($C194,Input!$A$8:$GZ$39,MATCH(KC$21,Input!$A$6:$GZ$6,0),FALSE),0)*$F194/$G194)*$D194</f>
        <v>0</v>
      </c>
      <c r="KD194" s="1">
        <f>IF($E194+$I194+$D$7&lt;=KD$22,0,IF(KD$22-$D$7&gt;=$E194,VLOOKUP($C194,Input!$A$8:$GZ$39,MATCH(KD$21,Input!$A$6:$GZ$6,0),FALSE),0)*$F194/$G194)*$D194</f>
        <v>0</v>
      </c>
      <c r="KE194" s="1">
        <f>IF($E194+$I194+$D$7&lt;=KE$22,0,IF(KE$22-$D$7&gt;=$E194,VLOOKUP($C194,Input!$A$8:$GZ$39,MATCH(KE$21,Input!$A$6:$GZ$6,0),FALSE),0)*$F194/$G194)*$D194</f>
        <v>0</v>
      </c>
      <c r="KF194" s="1">
        <f>IF($E194+$I194+$D$7&lt;=KF$22,0,IF(KF$22-$D$7&gt;=$E194,VLOOKUP($C194,Input!$A$8:$GZ$39,MATCH(KF$21,Input!$A$6:$GZ$6,0),FALSE),0)*$F194/$G194)*$D194</f>
        <v>0</v>
      </c>
      <c r="KG194" s="1">
        <f>IF($E194+$I194+$D$7&lt;=KG$22,0,IF(KG$22-$D$7&gt;=$E194,VLOOKUP($C194,Input!$A$8:$GZ$39,MATCH(KG$21,Input!$A$6:$GZ$6,0),FALSE),0)*$F194/$G194)*$D194</f>
        <v>0</v>
      </c>
      <c r="KH194" s="1">
        <f>IF($E194+$I194+$D$7&lt;=KH$22,0,IF(KH$22-$D$7&gt;=$E194,VLOOKUP($C194,Input!$A$8:$GZ$39,MATCH(KH$21,Input!$A$6:$GZ$6,0),FALSE),0)*$F194/$G194)*$D194</f>
        <v>0</v>
      </c>
      <c r="KI194" s="1">
        <f>IF($E194+$I194+$D$7&lt;=KI$22,0,IF(KI$22-$D$7&gt;=$E194,VLOOKUP($C194,Input!$A$8:$GZ$39,MATCH(KI$21,Input!$A$6:$GZ$6,0),FALSE),0)*$F194/$G194)*$D194</f>
        <v>0</v>
      </c>
      <c r="KJ194" s="1">
        <f>IF($E194+$I194+$D$7&lt;=KJ$22,0,IF(KJ$22-$D$7&gt;=$E194,VLOOKUP($C194,Input!$A$8:$GZ$39,MATCH(KJ$21,Input!$A$6:$GZ$6,0),FALSE),0)*$F194/$G194)*$D194</f>
        <v>0</v>
      </c>
      <c r="KK194" s="1">
        <f>IF($E194+$I194+$D$7&lt;=KK$22,0,IF(KK$22-$D$7&gt;=$E194,VLOOKUP($C194,Input!$A$8:$GZ$39,MATCH(KK$21,Input!$A$6:$GZ$6,0),FALSE),0)*$F194/$G194)*$D194</f>
        <v>0</v>
      </c>
      <c r="KL194" s="1">
        <f>IF($E194+$I194+$D$7&lt;=KL$22,0,IF(KL$22-$D$7&gt;=$E194,VLOOKUP($C194,Input!$A$8:$GZ$39,MATCH(KL$21,Input!$A$6:$GZ$6,0),FALSE),0)*$F194/$G194)*$D194</f>
        <v>0</v>
      </c>
      <c r="KM194" s="1">
        <f>IF($E194+$I194+$D$7&lt;=KM$22,0,IF(KM$22-$D$7&gt;=$E194,VLOOKUP($C194,Input!$A$8:$GZ$39,MATCH(KM$21,Input!$A$6:$GZ$6,0),FALSE),0)*$F194/$G194)*$D194</f>
        <v>0</v>
      </c>
      <c r="KN194" s="1">
        <f>IF($E194+$I194+$D$7&lt;=KN$22,0,IF(KN$22-$D$7&gt;=$E194,VLOOKUP($C194,Input!$A$8:$GZ$39,MATCH(KN$21,Input!$A$6:$GZ$6,0),FALSE),0)*$F194/$G194)*$D194</f>
        <v>0</v>
      </c>
      <c r="KO194" s="1">
        <f>IF($E194+$I194+$D$7&lt;=KO$22,0,IF(KO$22-$D$7&gt;=$E194,VLOOKUP($C194,Input!$A$8:$GZ$39,MATCH(KO$21,Input!$A$6:$GZ$6,0),FALSE),0)*$F194/$G194)*$D194</f>
        <v>0</v>
      </c>
      <c r="KP194" s="1">
        <f>IF($E194+$I194+$D$7&lt;=KP$22,0,IF(KP$22-$D$7&gt;=$E194,VLOOKUP($C194,Input!$A$8:$GZ$39,MATCH(KP$21,Input!$A$6:$GZ$6,0),FALSE),0)*$F194/$G194)*$D194</f>
        <v>0</v>
      </c>
      <c r="KQ194" s="1">
        <f>IF($E194+$I194+$D$7&lt;=KQ$22,0,IF(KQ$22-$D$7&gt;=$E194,VLOOKUP($C194,Input!$A$8:$GZ$39,MATCH(KQ$21,Input!$A$6:$GZ$6,0),FALSE),0)*$F194/$G194)*$D194</f>
        <v>0</v>
      </c>
      <c r="KR194" s="1">
        <f>IF($E194+$I194+$D$7&lt;=KR$22,0,IF(KR$22-$D$7&gt;=$E194,VLOOKUP($C194,Input!$A$8:$GZ$39,MATCH(KR$21,Input!$A$6:$GZ$6,0),FALSE),0)*$F194/$G194)*$D194</f>
        <v>0</v>
      </c>
      <c r="KS194" s="1">
        <f>IF($E194+$I194+$D$7&lt;=KS$22,0,IF(KS$22-$D$7&gt;=$E194,VLOOKUP($C194,Input!$A$8:$GZ$39,MATCH(KS$21,Input!$A$6:$GZ$6,0),FALSE),0)*$F194/$G194)*$D194</f>
        <v>0</v>
      </c>
      <c r="KT194" s="1">
        <f>IF($E194+$I194+$D$7&lt;=KT$22,0,IF(KT$22-$D$7&gt;=$E194,VLOOKUP($C194,Input!$A$8:$GZ$39,MATCH(KT$21,Input!$A$6:$GZ$6,0),FALSE),0)*$F194/$G194)*$D194</f>
        <v>0</v>
      </c>
      <c r="KU194" s="1">
        <f>IF($E194+$I194+$D$7&lt;=KU$22,0,IF(KU$22-$D$7&gt;=$E194,VLOOKUP($C194,Input!$A$8:$GZ$39,MATCH(KU$21,Input!$A$6:$GZ$6,0),FALSE),0)*$F194/$G194)*$D194</f>
        <v>0</v>
      </c>
      <c r="KV194" s="1">
        <f>IF($E194+$I194+$D$7&lt;=KV$22,0,IF(KV$22-$D$7&gt;=$E194,VLOOKUP($C194,Input!$A$8:$GZ$39,MATCH(KV$21,Input!$A$6:$GZ$6,0),FALSE),0)*$F194/$G194)*$D194</f>
        <v>0</v>
      </c>
      <c r="KW194" s="1">
        <f>IF($E194+$I194+$D$7&lt;=KW$22,0,IF(KW$22-$D$7&gt;=$E194,VLOOKUP($C194,Input!$A$8:$GZ$39,MATCH(KW$21,Input!$A$6:$GZ$6,0),FALSE),0)*$F194/$G194)*$D194</f>
        <v>0</v>
      </c>
      <c r="KY194" t="str">
        <f>VLOOKUP($C194,Input!$A$8:$HV$39,MATCH(KY$21,Input!$A$6:$HV$6,0),FALSE)</f>
        <v xml:space="preserve">CNG (compressed and at pump, including station maintenance) </v>
      </c>
      <c r="KZ194" s="1">
        <f>IF($E194+$I194+$D$7&lt;=KZ$22,0,IF(KZ$22-$D$7&gt;=$E194,VLOOKUP($C194,Input!$A$8:$HV$39,MATCH(KZ$21,Input!$A$6:$HV$6,0),FALSE)/$G194*$F194,0))*$D194</f>
        <v>0</v>
      </c>
      <c r="LA194" s="1">
        <f>IF($E194+$I194+$D$7&lt;=LA$22,0,IF(LA$22-$D$7&gt;=$E194,VLOOKUP($C194,Input!$A$8:$HV$39,MATCH(LA$21,Input!$A$6:$HV$6,0),FALSE)/$G194*$F194,0))*$D194</f>
        <v>0</v>
      </c>
      <c r="LB194" s="1">
        <f>IF($E194+$I194+$D$7&lt;=LB$22,0,IF(LB$22-$D$7&gt;=$E194,VLOOKUP($C194,Input!$A$8:$HV$39,MATCH(LB$21,Input!$A$6:$HV$6,0),FALSE)/$G194*$F194,0))*$D194</f>
        <v>0</v>
      </c>
      <c r="LC194" s="1">
        <f>IF($E194+$I194+$D$7&lt;=LC$22,0,IF(LC$22-$D$7&gt;=$E194,VLOOKUP($C194,Input!$A$8:$HV$39,MATCH(LC$21,Input!$A$6:$HV$6,0),FALSE)/$G194*$F194,0))*$D194</f>
        <v>0</v>
      </c>
      <c r="LD194" s="1">
        <f>IF($E194+$I194+$D$7&lt;=LD$22,0,IF(LD$22-$D$7&gt;=$E194,VLOOKUP($C194,Input!$A$8:$HV$39,MATCH(LD$21,Input!$A$6:$HV$6,0),FALSE)/$G194*$F194,0))*$D194</f>
        <v>0</v>
      </c>
      <c r="LE194" s="1">
        <f>IF($E194+$I194+$D$7&lt;=LE$22,0,IF(LE$22-$D$7&gt;=$E194,VLOOKUP($C194,Input!$A$8:$HV$39,MATCH(LE$21,Input!$A$6:$HV$6,0),FALSE)/$G194*$F194,0))*$D194</f>
        <v>0</v>
      </c>
      <c r="LF194" s="1">
        <f>IF($E194+$I194+$D$7&lt;=LF$22,0,IF(LF$22-$D$7&gt;=$E194,VLOOKUP($C194,Input!$A$8:$HV$39,MATCH(LF$21,Input!$A$6:$HV$6,0),FALSE)/$G194*$F194,0))*$D194</f>
        <v>0</v>
      </c>
      <c r="LG194" s="1">
        <f>IF($E194+$I194+$D$7&lt;=LG$22,0,IF(LG$22-$D$7&gt;=$E194,VLOOKUP($C194,Input!$A$8:$HV$39,MATCH(LG$21,Input!$A$6:$HV$6,0),FALSE)/$G194*$F194,0))*$D194</f>
        <v>0</v>
      </c>
      <c r="LH194" s="1">
        <f>IF($E194+$I194+$D$7&lt;=LH$22,0,IF(LH$22-$D$7&gt;=$E194,VLOOKUP($C194,Input!$A$8:$HV$39,MATCH(LH$21,Input!$A$6:$HV$6,0),FALSE)/$G194*$F194,0))*$D194</f>
        <v>0</v>
      </c>
      <c r="LI194" s="1">
        <f>IF($E194+$I194+$D$7&lt;=LI$22,0,IF(LI$22-$D$7&gt;=$E194,VLOOKUP($C194,Input!$A$8:$HV$39,MATCH(LI$21,Input!$A$6:$HV$6,0),FALSE)/$G194*$F194,0))*$D194</f>
        <v>0</v>
      </c>
      <c r="LJ194" s="1">
        <f>IF($E194+$I194+$D$7&lt;=LJ$22,0,IF(LJ$22-$D$7&gt;=$E194,VLOOKUP($C194,Input!$A$8:$HV$39,MATCH(LJ$21,Input!$A$6:$HV$6,0),FALSE)/$G194*$F194,0))*$D194</f>
        <v>0</v>
      </c>
      <c r="LK194" s="1">
        <f>IF($E194+$I194+$D$7&lt;=LK$22,0,IF(LK$22-$D$7&gt;=$E194,VLOOKUP($C194,Input!$A$8:$HV$39,MATCH(LK$21,Input!$A$6:$HV$6,0),FALSE)/$G194*$F194,0))*$D194</f>
        <v>0</v>
      </c>
      <c r="LL194" s="1">
        <f>IF($E194+$I194+$D$7&lt;=LL$22,0,IF(LL$22-$D$7&gt;=$E194,VLOOKUP($C194,Input!$A$8:$HV$39,MATCH(LL$21,Input!$A$6:$HV$6,0),FALSE)/$G194*$F194,0))*$D194</f>
        <v>0</v>
      </c>
      <c r="LM194" s="1">
        <f>IF($E194+$I194+$D$7&lt;=LM$22,0,IF(LM$22-$D$7&gt;=$E194,VLOOKUP($C194,Input!$A$8:$HV$39,MATCH(LM$21,Input!$A$6:$HV$6,0),FALSE)/$G194*$F194,0))*$D194</f>
        <v>0</v>
      </c>
      <c r="LN194" s="1">
        <f>IF($E194+$I194+$D$7&lt;=LN$22,0,IF(LN$22-$D$7&gt;=$E194,VLOOKUP($C194,Input!$A$8:$HV$39,MATCH(LN$21,Input!$A$6:$HV$6,0),FALSE)/$G194*$F194,0))*$D194</f>
        <v>0</v>
      </c>
      <c r="LO194" s="1">
        <f>IF($E194+$I194+$D$7&lt;=LO$22,0,IF(LO$22-$D$7&gt;=$E194,VLOOKUP($C194,Input!$A$8:$HV$39,MATCH(LO$21,Input!$A$6:$HV$6,0),FALSE)/$G194*$F194,0))*$D194</f>
        <v>0</v>
      </c>
      <c r="LP194" s="1">
        <f>IF($E194+$I194+$D$7&lt;=LP$22,0,IF(LP$22-$D$7&gt;=$E194,VLOOKUP($C194,Input!$A$8:$HV$39,MATCH(LP$21,Input!$A$6:$HV$6,0),FALSE)/$G194*$F194,0))*$D194</f>
        <v>0</v>
      </c>
      <c r="LQ194" s="1">
        <f>IF($E194+$I194+$D$7&lt;=LQ$22,0,IF(LQ$22-$D$7&gt;=$E194,VLOOKUP($C194,Input!$A$8:$HV$39,MATCH(LQ$21,Input!$A$6:$HV$6,0),FALSE)/$G194*$F194,0))*$D194</f>
        <v>0</v>
      </c>
      <c r="LR194" s="1">
        <f>IF($E194+$I194+$D$7&lt;=LR$22,0,IF(LR$22-$D$7&gt;=$E194,VLOOKUP($C194,Input!$A$8:$HV$39,MATCH(LR$21,Input!$A$6:$HV$6,0),FALSE)/$G194*$F194,0))*$D194</f>
        <v>0</v>
      </c>
      <c r="LS194" s="1">
        <f>IF($E194+$I194+$D$7&lt;=LS$22,0,IF(LS$22-$D$7&gt;=$E194,VLOOKUP($C194,Input!$A$8:$HV$39,MATCH(LS$21,Input!$A$6:$HV$6,0),FALSE)/$G194*$F194,0))*$D194</f>
        <v>0</v>
      </c>
      <c r="LT194" s="1">
        <f>IF($E194+$I194+$D$7&lt;=LT$22,0,IF(LT$22-$D$7&gt;=$E194,VLOOKUP($C194,Input!$A$8:$HV$39,MATCH(LT$21,Input!$A$6:$HV$6,0),FALSE)/$G194*$F194,0))*$D194</f>
        <v>0</v>
      </c>
      <c r="LU194" s="1">
        <f>IF($E194+$I194+$D$7&lt;=LU$22,0,IF(LU$22-$D$7&gt;=$E194,VLOOKUP($C194,Input!$A$8:$HV$39,MATCH(LU$21,Input!$A$6:$HV$6,0),FALSE)/$G194*$F194,0))*$D194</f>
        <v>0</v>
      </c>
      <c r="LV194" s="1">
        <f>IF($E194+$I194+$D$7&lt;=LV$22,0,IF(LV$22-$D$7&gt;=$E194,VLOOKUP($C194,Input!$A$8:$HV$39,MATCH(LV$21,Input!$A$6:$HV$6,0),FALSE)/$G194*$F194,0))*$D194</f>
        <v>0</v>
      </c>
      <c r="LW194" s="1">
        <f>IF($E194+$I194+$D$7&lt;=LW$22,0,IF(LW$22-$D$7&gt;=$E194,VLOOKUP($C194,Input!$A$8:$HV$39,MATCH(LW$21,Input!$A$6:$HV$6,0),FALSE)/$G194*$F194,0))*$D194</f>
        <v>0</v>
      </c>
      <c r="LX194" s="1">
        <f>IF($E194+$I194+$D$7&lt;=LX$22,0,IF(LX$22-$D$7&gt;=$E194,VLOOKUP($C194,Input!$A$8:$HV$39,MATCH(LX$21,Input!$A$6:$HV$6,0),FALSE)/$G194*$F194,0))*$D194</f>
        <v>0</v>
      </c>
      <c r="LY194" s="1">
        <f>IF($E194+$I194+$D$7&lt;=LY$22,0,IF(LY$22-$D$7&gt;=$E194,VLOOKUP($C194,Input!$A$8:$HV$39,MATCH(LY$21,Input!$A$6:$HV$6,0),FALSE)/$G194*$F194,0))*$D194</f>
        <v>0</v>
      </c>
      <c r="LZ194" s="1">
        <f>IF($E194+$I194+$D$7&lt;=LZ$22,0,IF(LZ$22-$D$7&gt;=$E194,VLOOKUP($C194,Input!$A$8:$HV$39,MATCH(LZ$21,Input!$A$6:$HV$6,0),FALSE)/$G194*$F194,0))*$D194</f>
        <v>0</v>
      </c>
      <c r="MA194" s="1">
        <f>IF($E194+$I194+$D$7&lt;=MA$22,0,IF(MA$22-$D$7&gt;=$E194,VLOOKUP($C194,Input!$A$8:$HV$39,MATCH(MA$21,Input!$A$6:$HV$6,0),FALSE)/$G194*$F194,0))*$D194</f>
        <v>0</v>
      </c>
      <c r="MB194" s="1">
        <f>IF($E194+$I194+$D$7&lt;=MB$22,0,IF(MB$22-$D$7&gt;=$E194,VLOOKUP($C194,Input!$A$8:$HV$39,MATCH(MB$21,Input!$A$6:$HV$6,0),FALSE)/$G194*$F194,0))*$D194</f>
        <v>0</v>
      </c>
      <c r="MC194" s="1">
        <f>IF($E194+$I194+$D$7&lt;=MC$22,0,IF(MC$22-$D$7&gt;=$E194,VLOOKUP($C194,Input!$A$8:$HV$39,MATCH(MC$21,Input!$A$6:$HV$6,0),FALSE)/$G194*$F194,0))*$D194</f>
        <v>0</v>
      </c>
      <c r="MD194" s="1">
        <f>IF($E194+$I194+$D$7&lt;=MD$22,0,IF(MD$22-$D$7&gt;=$E194,VLOOKUP($C194,Input!$A$8:$HV$39,MATCH(MD$21,Input!$A$6:$HV$6,0),FALSE)/$G194*$F194,0))*$D194</f>
        <v>0</v>
      </c>
      <c r="ME194" s="1">
        <f>IF($E194+$I194+$D$7&lt;=ME$22,0,IF(ME$22-$D$7&gt;=$E194,VLOOKUP($C194,Input!$A$8:$HV$39,MATCH(ME$21,Input!$A$6:$HV$6,0),FALSE)/$G194*$F194,0))*$D194</f>
        <v>0</v>
      </c>
      <c r="MF194" s="1">
        <f>IF($E194+$I194+$D$7&lt;=MF$22,0,IF(MF$22-$D$7&gt;=$E194,VLOOKUP($C194,Input!$A$8:$HV$39,MATCH(MF$21,Input!$A$6:$HV$6,0),FALSE)/$G194*$F194,0))*$D194</f>
        <v>0</v>
      </c>
      <c r="MG194" s="1">
        <f>IF($E194+$I194+$D$7&lt;=MG$22,0,IF(MG$22-$D$7&gt;=$E194,VLOOKUP($C194,Input!$A$8:$HV$39,MATCH(MG$21,Input!$A$6:$HV$6,0),FALSE)/$G194*$F194,0))*$D194</f>
        <v>0</v>
      </c>
      <c r="MH194" s="1">
        <f>IF($E194+$I194+$D$7&lt;=MH$22,0,IF(MH$22-$D$7&gt;=$E194,VLOOKUP($C194,Input!$A$8:$HV$39,MATCH(MH$21,Input!$A$6:$HV$6,0),FALSE)/$G194*$F194,0))*$D194</f>
        <v>0</v>
      </c>
      <c r="MI194" s="1">
        <f>IF($E194+$I194+$D$7&lt;=MI$22,0,IF(MI$22-$D$7&gt;=$E194,VLOOKUP($C194,Input!$A$8:$HV$39,MATCH(MI$21,Input!$A$6:$HV$6,0),FALSE)/$G194*$F194,0))*$D194</f>
        <v>0</v>
      </c>
      <c r="MJ194" s="1">
        <f>IF($E194+$I194+$D$7&lt;=MJ$22,0,IF(MJ$22-$D$7&gt;=$E194,VLOOKUP($C194,Input!$A$8:$HV$39,MATCH(MJ$21,Input!$A$6:$HV$6,0),FALSE)/$G194*$F194,0))*$D194</f>
        <v>0</v>
      </c>
      <c r="MK194" s="1">
        <f>IF($E194+$I194+$D$7&lt;=MK$22,0,IF(MK$22-$D$7&gt;=$E194,VLOOKUP($C194,Input!$A$8:$HV$39,MATCH(MK$21,Input!$A$6:$HV$6,0),FALSE)/$G194*$F194,0))*$D194</f>
        <v>0</v>
      </c>
      <c r="ML194" s="1">
        <f>IF($E194+$I194+$D$7&lt;=ML$22,0,IF(ML$22-$D$7&gt;=$E194,VLOOKUP($C194,Input!$A$8:$HV$39,MATCH(ML$21,Input!$A$6:$HV$6,0),FALSE)/$G194*$F194,0))*$D194</f>
        <v>0</v>
      </c>
      <c r="MM194" s="1">
        <f>IF($E194+$I194+$D$7&lt;=MM$22,0,IF(MM$22-$D$7&gt;=$E194,VLOOKUP($C194,Input!$A$8:$HV$39,MATCH(MM$21,Input!$A$6:$HV$6,0),FALSE)/$G194*$F194,0))*$D194</f>
        <v>0</v>
      </c>
      <c r="MN194" s="1">
        <f>IF($E194+$I194+$D$7&lt;=MN$22,0,IF(MN$22-$D$7&gt;=$E194,VLOOKUP($C194,Input!$A$8:$HV$39,MATCH(MN$21,Input!$A$6:$HV$6,0),FALSE)/$G194*$F194,0))*$D194</f>
        <v>0</v>
      </c>
      <c r="MO194" s="1">
        <f>IF($E194+$I194+$D$7&lt;=MO$22,0,IF(MO$22-$D$7&gt;=$E194,VLOOKUP($C194,Input!$A$8:$HV$39,MATCH(MO$21,Input!$A$6:$HV$6,0),FALSE)/$G194*$F194,0))*$D194</f>
        <v>0</v>
      </c>
      <c r="MP194" s="1">
        <f>IF($E194+$I194+$D$7&lt;=MP$22,0,IF(MP$22-$D$7&gt;=$E194,VLOOKUP($C194,Input!$A$8:$HV$39,MATCH(MP$21,Input!$A$6:$HV$6,0),FALSE)/$G194*$F194,0))*$D194</f>
        <v>0</v>
      </c>
      <c r="MQ194" s="1">
        <f>IF($E194+$I194+$D$7&lt;=MQ$22,0,IF(MQ$22-$D$7&gt;=$E194,VLOOKUP($C194,Input!$A$8:$HV$39,MATCH(MQ$21,Input!$A$6:$HV$6,0),FALSE)/$G194*$F194,0))*$D194</f>
        <v>0</v>
      </c>
      <c r="MR194" s="1">
        <f>IF($E194+$I194+$D$7&lt;=MR$22,0,IF(MR$22-$D$7&gt;=$E194,VLOOKUP($C194,Input!$A$8:$HV$39,MATCH(MR$21,Input!$A$6:$HV$6,0),FALSE)/$G194*$F194,0))*$D194</f>
        <v>0</v>
      </c>
      <c r="MS194" s="1">
        <f>IF($E194+$I194+$D$7&lt;=MS$22,0,IF(MS$22-$D$7&gt;=$E194,VLOOKUP($C194,Input!$A$8:$HV$39,MATCH(MS$21,Input!$A$6:$HV$6,0),FALSE)/$G194*$F194,0))*$D194</f>
        <v>0</v>
      </c>
      <c r="MT194" s="1">
        <f>IF($E194+$I194+$D$7&lt;=MT$22,0,IF(MT$22-$D$7&gt;=$E194,VLOOKUP($C194,Input!$A$8:$HV$39,MATCH(MT$21,Input!$A$6:$HV$6,0),FALSE)/$G194*$F194,0))*$D194</f>
        <v>0</v>
      </c>
      <c r="MU194" s="1">
        <f>IF($E194+$I194+$D$7&lt;=MU$22,0,IF(MU$22-$D$7&gt;=$E194,VLOOKUP($C194,Input!$A$8:$HV$39,MATCH(MU$21,Input!$A$6:$HV$6,0),FALSE)/$G194*$F194,0))*$D194</f>
        <v>0</v>
      </c>
      <c r="MV194" s="1">
        <f>IF($E194+$I194+$D$7&lt;=MV$22,0,IF(MV$22-$D$7&gt;=$E194,VLOOKUP($C194,Input!$A$8:$HV$39,MATCH(MV$21,Input!$A$6:$HV$6,0),FALSE)/$G194*$F194,0))*$D194</f>
        <v>0</v>
      </c>
      <c r="MW194" s="1">
        <f>IF($E194+$I194+$D$7&lt;=MW$22,0,IF(MW$22-$D$7&gt;=$E194,VLOOKUP($C194,Input!$A$8:$HV$39,MATCH(MW$21,Input!$A$6:$HV$6,0),FALSE)/$G194*$F194,0))*$D194</f>
        <v>0</v>
      </c>
      <c r="MX194" s="1">
        <f>IF($E194+$I194+$D$7&lt;=MX$22,0,IF(MX$22-$D$7&gt;=$E194,VLOOKUP($C194,Input!$A$8:$HV$39,MATCH(MX$21,Input!$A$6:$HV$6,0),FALSE)/$G194*$F194,0))*$D194</f>
        <v>0</v>
      </c>
      <c r="MZ194" t="str">
        <f>VLOOKUP($C194,Input!$A$8:$HV$39,MATCH(MZ$21,Input!$A$6:$HV$6,0),FALSE)</f>
        <v>Fossil CNG LCFS Credit ($/DGE)</v>
      </c>
      <c r="NA194" s="1">
        <f>IF($E194+$I194+$D$7&lt;=NA$22,0,IF(NA$22-$D$7&gt;=$E194,-VLOOKUP($C194,Input!$A$8:$HV$39,MATCH(NA$21,Input!$A$6:$HV$6,0),FALSE)/$G194*$F194,0))*$D194*$G$4/100</f>
        <v>0</v>
      </c>
      <c r="NB194" s="1">
        <f>IF($E194+$I194+$D$7&lt;=NB$22,0,IF(NB$22-$D$7&gt;=$E194,-VLOOKUP($C194,Input!$A$8:$HV$39,MATCH(NB$21,Input!$A$6:$HV$6,0),FALSE)/$G194*$F194,0))*$D194*$G$4/100</f>
        <v>0</v>
      </c>
      <c r="NC194" s="1">
        <f>IF($E194+$I194+$D$7&lt;=NC$22,0,IF(NC$22-$D$7&gt;=$E194,-VLOOKUP($C194,Input!$A$8:$HV$39,MATCH(NC$21,Input!$A$6:$HV$6,0),FALSE)/$G194*$F194,0))*$D194*$G$4/100</f>
        <v>0</v>
      </c>
      <c r="ND194" s="1">
        <f>IF($E194+$I194+$D$7&lt;=ND$22,0,IF(ND$22-$D$7&gt;=$E194,-VLOOKUP($C194,Input!$A$8:$HV$39,MATCH(ND$21,Input!$A$6:$HV$6,0),FALSE)/$G194*$F194,0))*$D194*$G$4/100</f>
        <v>0</v>
      </c>
      <c r="NE194" s="1">
        <f>IF($E194+$I194+$D$7&lt;=NE$22,0,IF(NE$22-$D$7&gt;=$E194,-VLOOKUP($C194,Input!$A$8:$HV$39,MATCH(NE$21,Input!$A$6:$HV$6,0),FALSE)/$G194*$F194,0))*$D194*$G$4/100</f>
        <v>0</v>
      </c>
      <c r="NF194" s="1">
        <f>IF($E194+$I194+$D$7&lt;=NF$22,0,IF(NF$22-$D$7&gt;=$E194,-VLOOKUP($C194,Input!$A$8:$HV$39,MATCH(NF$21,Input!$A$6:$HV$6,0),FALSE)/$G194*$F194,0))*$D194*$G$4/100</f>
        <v>0</v>
      </c>
      <c r="NG194" s="1">
        <f>IF($E194+$I194+$D$7&lt;=NG$22,0,IF(NG$22-$D$7&gt;=$E194,-VLOOKUP($C194,Input!$A$8:$HV$39,MATCH(NG$21,Input!$A$6:$HV$6,0),FALSE)/$G194*$F194,0))*$D194*$G$4/100</f>
        <v>0</v>
      </c>
      <c r="NH194" s="1">
        <f>IF($E194+$I194+$D$7&lt;=NH$22,0,IF(NH$22-$D$7&gt;=$E194,-VLOOKUP($C194,Input!$A$8:$HV$39,MATCH(NH$21,Input!$A$6:$HV$6,0),FALSE)/$G194*$F194,0))*$D194*$G$4/100</f>
        <v>0</v>
      </c>
      <c r="NI194" s="1">
        <f>IF($E194+$I194+$D$7&lt;=NI$22,0,IF(NI$22-$D$7&gt;=$E194,-VLOOKUP($C194,Input!$A$8:$HV$39,MATCH(NI$21,Input!$A$6:$HV$6,0),FALSE)/$G194*$F194,0))*$D194*$G$4/100</f>
        <v>0</v>
      </c>
      <c r="NJ194" s="1">
        <f>IF($E194+$I194+$D$7&lt;=NJ$22,0,IF(NJ$22-$D$7&gt;=$E194,-VLOOKUP($C194,Input!$A$8:$HV$39,MATCH(NJ$21,Input!$A$6:$HV$6,0),FALSE)/$G194*$F194,0))*$D194*$G$4/100</f>
        <v>0</v>
      </c>
      <c r="NK194" s="1">
        <f>IF($E194+$I194+$D$7&lt;=NK$22,0,IF(NK$22-$D$7&gt;=$E194,-VLOOKUP($C194,Input!$A$8:$HV$39,MATCH(NK$21,Input!$A$6:$HV$6,0),FALSE)/$G194*$F194,0))*$D194*$G$4/100</f>
        <v>0</v>
      </c>
      <c r="NL194" s="1">
        <f>IF($E194+$I194+$D$7&lt;=NL$22,0,IF(NL$22-$D$7&gt;=$E194,-VLOOKUP($C194,Input!$A$8:$HV$39,MATCH(NL$21,Input!$A$6:$HV$6,0),FALSE)/$G194*$F194,0))*$D194*$G$4/100</f>
        <v>0</v>
      </c>
      <c r="NM194" s="1">
        <f>IF($E194+$I194+$D$7&lt;=NM$22,0,IF(NM$22-$D$7&gt;=$E194,-VLOOKUP($C194,Input!$A$8:$HV$39,MATCH(NM$21,Input!$A$6:$HV$6,0),FALSE)/$G194*$F194,0))*$D194*$G$4/100</f>
        <v>0</v>
      </c>
      <c r="NN194" s="1">
        <f>IF($E194+$I194+$D$7&lt;=NN$22,0,IF(NN$22-$D$7&gt;=$E194,-VLOOKUP($C194,Input!$A$8:$HV$39,MATCH(NN$21,Input!$A$6:$HV$6,0),FALSE)/$G194*$F194,0))*$D194*$G$4/100</f>
        <v>0</v>
      </c>
      <c r="NO194" s="1">
        <f>IF($E194+$I194+$D$7&lt;=NO$22,0,IF(NO$22-$D$7&gt;=$E194,-VLOOKUP($C194,Input!$A$8:$HV$39,MATCH(NO$21,Input!$A$6:$HV$6,0),FALSE)/$G194*$F194,0))*$D194*$G$4/100</f>
        <v>0</v>
      </c>
      <c r="NP194" s="1">
        <f>IF($E194+$I194+$D$7&lt;=NP$22,0,IF(NP$22-$D$7&gt;=$E194,-VLOOKUP($C194,Input!$A$8:$HV$39,MATCH(NP$21,Input!$A$6:$HV$6,0),FALSE)/$G194*$F194,0))*$D194*$G$4/100</f>
        <v>0</v>
      </c>
      <c r="NQ194" s="1">
        <f>IF($E194+$I194+$D$7&lt;=NQ$22,0,IF(NQ$22-$D$7&gt;=$E194,-VLOOKUP($C194,Input!$A$8:$HV$39,MATCH(NQ$21,Input!$A$6:$HV$6,0),FALSE)/$G194*$F194,0))*$D194*$G$4/100</f>
        <v>0</v>
      </c>
      <c r="NR194" s="1">
        <f>IF($E194+$I194+$D$7&lt;=NR$22,0,IF(NR$22-$D$7&gt;=$E194,-VLOOKUP($C194,Input!$A$8:$HV$39,MATCH(NR$21,Input!$A$6:$HV$6,0),FALSE)/$G194*$F194,0))*$D194*$G$4/100</f>
        <v>0</v>
      </c>
      <c r="NS194" s="1">
        <f>IF($E194+$I194+$D$7&lt;=NS$22,0,IF(NS$22-$D$7&gt;=$E194,-VLOOKUP($C194,Input!$A$8:$HV$39,MATCH(NS$21,Input!$A$6:$HV$6,0),FALSE)/$G194*$F194,0))*$D194*$G$4/100</f>
        <v>0</v>
      </c>
      <c r="NT194" s="1">
        <f>IF($E194+$I194+$D$7&lt;=NT$22,0,IF(NT$22-$D$7&gt;=$E194,-VLOOKUP($C194,Input!$A$8:$HV$39,MATCH(NT$21,Input!$A$6:$HV$6,0),FALSE)/$G194*$F194,0))*$D194*$G$4/100</f>
        <v>0</v>
      </c>
      <c r="NU194" s="1">
        <f>IF($E194+$I194+$D$7&lt;=NU$22,0,IF(NU$22-$D$7&gt;=$E194,-VLOOKUP($C194,Input!$A$8:$HV$39,MATCH(NU$21,Input!$A$6:$HV$6,0),FALSE)/$G194*$F194,0))*$D194*$G$4/100</f>
        <v>0</v>
      </c>
      <c r="NV194" s="1">
        <f>IF($E194+$I194+$D$7&lt;=NV$22,0,IF(NV$22-$D$7&gt;=$E194,-VLOOKUP($C194,Input!$A$8:$HV$39,MATCH(NV$21,Input!$A$6:$HV$6,0),FALSE)/$G194*$F194,0))*$D194*$G$4/100</f>
        <v>0</v>
      </c>
      <c r="NW194" s="1">
        <f>IF($E194+$I194+$D$7&lt;=NW$22,0,IF(NW$22-$D$7&gt;=$E194,-VLOOKUP($C194,Input!$A$8:$HV$39,MATCH(NW$21,Input!$A$6:$HV$6,0),FALSE)/$G194*$F194,0))*$D194*$G$4/100</f>
        <v>0</v>
      </c>
      <c r="NX194" s="1">
        <f>IF($E194+$I194+$D$7&lt;=NX$22,0,IF(NX$22-$D$7&gt;=$E194,-VLOOKUP($C194,Input!$A$8:$HV$39,MATCH(NX$21,Input!$A$6:$HV$6,0),FALSE)/$G194*$F194,0))*$D194*$G$4/100</f>
        <v>0</v>
      </c>
      <c r="NY194" s="1">
        <f>IF($E194+$I194+$D$7&lt;=NY$22,0,IF(NY$22-$D$7&gt;=$E194,-VLOOKUP($C194,Input!$A$8:$HV$39,MATCH(NY$21,Input!$A$6:$HV$6,0),FALSE)/$G194*$F194,0))*$D194*$G$4/100</f>
        <v>0</v>
      </c>
      <c r="NZ194" s="1">
        <f>IF($E194+$I194+$D$7&lt;=NZ$22,0,IF(NZ$22-$D$7&gt;=$E194,-VLOOKUP($C194,Input!$A$8:$HV$39,MATCH(NZ$21,Input!$A$6:$HV$6,0),FALSE)/$G194*$F194,0))*$D194*$G$4/100</f>
        <v>0</v>
      </c>
      <c r="OA194" s="1">
        <f>IF($E194+$I194+$D$7&lt;=OA$22,0,IF(OA$22-$D$7&gt;=$E194,-VLOOKUP($C194,Input!$A$8:$HV$39,MATCH(OA$21,Input!$A$6:$HV$6,0),FALSE)/$G194*$F194,0))*$D194*$G$4/100</f>
        <v>0</v>
      </c>
      <c r="OB194" s="1">
        <f>IF($E194+$I194+$D$7&lt;=OB$22,0,IF(OB$22-$D$7&gt;=$E194,-VLOOKUP($C194,Input!$A$8:$HV$39,MATCH(OB$21,Input!$A$6:$HV$6,0),FALSE)/$G194*$F194,0))*$D194*$G$4/100</f>
        <v>0</v>
      </c>
      <c r="OC194" s="1">
        <f>IF($E194+$I194+$D$7&lt;=OC$22,0,IF(OC$22-$D$7&gt;=$E194,-VLOOKUP($C194,Input!$A$8:$HV$39,MATCH(OC$21,Input!$A$6:$HV$6,0),FALSE)/$G194*$F194,0))*$D194*$G$4/100</f>
        <v>0</v>
      </c>
      <c r="OD194" s="1">
        <f>IF($E194+$I194+$D$7&lt;=OD$22,0,IF(OD$22-$D$7&gt;=$E194,-VLOOKUP($C194,Input!$A$8:$HV$39,MATCH(OD$21,Input!$A$6:$HV$6,0),FALSE)/$G194*$F194,0))*$D194*$G$4/100</f>
        <v>0</v>
      </c>
      <c r="OE194" s="1">
        <f>IF($E194+$I194+$D$7&lt;=OE$22,0,IF(OE$22-$D$7&gt;=$E194,-VLOOKUP($C194,Input!$A$8:$HV$39,MATCH(OE$21,Input!$A$6:$HV$6,0),FALSE)/$G194*$F194,0))*$D194*$G$4/100</f>
        <v>0</v>
      </c>
      <c r="OF194" s="1">
        <f>IF($E194+$I194+$D$7&lt;=OF$22,0,IF(OF$22-$D$7&gt;=$E194,-VLOOKUP($C194,Input!$A$8:$HV$39,MATCH(OF$21,Input!$A$6:$HV$6,0),FALSE)/$G194*$F194,0))*$D194*$G$4/100</f>
        <v>0</v>
      </c>
      <c r="OG194" s="1">
        <f>IF($E194+$I194+$D$7&lt;=OG$22,0,IF(OG$22-$D$7&gt;=$E194,-VLOOKUP($C194,Input!$A$8:$HV$39,MATCH(OG$21,Input!$A$6:$HV$6,0),FALSE)/$G194*$F194,0))*$D194*$G$4/100</f>
        <v>0</v>
      </c>
      <c r="OH194" s="1">
        <f>IF($E194+$I194+$D$7&lt;=OH$22,0,IF(OH$22-$D$7&gt;=$E194,-VLOOKUP($C194,Input!$A$8:$HV$39,MATCH(OH$21,Input!$A$6:$HV$6,0),FALSE)/$G194*$F194,0))*$D194*$G$4/100</f>
        <v>0</v>
      </c>
      <c r="OI194" s="1">
        <f>IF($E194+$I194+$D$7&lt;=OI$22,0,IF(OI$22-$D$7&gt;=$E194,-VLOOKUP($C194,Input!$A$8:$HV$39,MATCH(OI$21,Input!$A$6:$HV$6,0),FALSE)/$G194*$F194,0))*$D194*$G$4/100</f>
        <v>0</v>
      </c>
      <c r="OK194" t="str">
        <f>VLOOKUP($C194,Input!$A$8:$HW$39,MATCH(OK$21,Input!$A$6:$HW$6,0),FALSE)</f>
        <v>NA</v>
      </c>
      <c r="OL194" s="1">
        <f>IF($E194+$I194+$D$7&lt;=OL$22,0,IF(OL$22-$D$7&gt;=$E194,IF(COUNTIF($KZ194:LP194,"&gt;0")&gt;0,VLOOKUP($C194,Input!$A$8:$HV$21,MATCH($OK$21+COUNTIF($KZ194:LP194,"&gt;0"),Input!$A$6:$HV$6,0),FALSE),0),0))*$D194</f>
        <v>0</v>
      </c>
      <c r="OM194" s="1">
        <f>IF($E194+$I194+$D$7&lt;=OM$22,0,IF(OM$22-$D$7&gt;=$E194,IF(COUNTIF($KZ194:LQ194,"&gt;0")&gt;0,VLOOKUP($C194,Input!$A$8:$HV$21,MATCH($OK$21+COUNTIF($KZ194:LQ194,"&gt;0"),Input!$A$6:$HV$6,0),FALSE),0),0))*$D194</f>
        <v>0</v>
      </c>
      <c r="ON194" s="1">
        <f>IF($E194+$I194+$D$7&lt;=ON$22,0,IF(ON$22-$D$7&gt;=$E194,IF(COUNTIF($KZ194:LR194,"&gt;0")&gt;0,VLOOKUP($C194,Input!$A$8:$HV$21,MATCH($OK$21+COUNTIF($KZ194:LR194,"&gt;0"),Input!$A$6:$HV$6,0),FALSE),0),0))*$D194</f>
        <v>0</v>
      </c>
      <c r="OO194" s="1">
        <f>IF($E194+$I194+$D$7&lt;=OO$22,0,IF(OO$22-$D$7&gt;=$E194,IF(COUNTIF($KZ194:LS194,"&gt;0")&gt;0,VLOOKUP($C194,Input!$A$8:$HV$21,MATCH($OK$21+COUNTIF($KZ194:LS194,"&gt;0"),Input!$A$6:$HV$6,0),FALSE),0),0))*$D194</f>
        <v>0</v>
      </c>
      <c r="OP194" s="1">
        <f>IF($E194+$I194+$D$7&lt;=OP$22,0,IF(OP$22-$D$7&gt;=$E194,IF(COUNTIF($KZ194:LT194,"&gt;0")&gt;0,VLOOKUP($C194,Input!$A$8:$HV$21,MATCH($OK$21+COUNTIF($KZ194:LT194,"&gt;0"),Input!$A$6:$HV$6,0),FALSE),0),0))*$D194</f>
        <v>0</v>
      </c>
      <c r="OQ194" s="1">
        <f>IF($E194+$I194+$D$7&lt;=OQ$22,0,IF(OQ$22-$D$7&gt;=$E194,IF(COUNTIF($KZ194:LU194,"&gt;0")&gt;0,VLOOKUP($C194,Input!$A$8:$HV$21,MATCH($OK$21+COUNTIF($KZ194:LU194,"&gt;0"),Input!$A$6:$HV$6,0),FALSE),0),0))*$D194</f>
        <v>0</v>
      </c>
      <c r="OR194" s="1">
        <f>IF($E194+$I194+$D$7&lt;=OR$22,0,IF(OR$22-$D$7&gt;=$E194,IF(COUNTIF($KZ194:LV194,"&gt;0")&gt;0,VLOOKUP($C194,Input!$A$8:$HV$21,MATCH($OK$21+COUNTIF($KZ194:LV194,"&gt;0"),Input!$A$6:$HV$6,0),FALSE),0),0))*$D194</f>
        <v>0</v>
      </c>
      <c r="OS194" s="1">
        <f>IF($E194+$I194+$D$7&lt;=OS$22,0,IF(OS$22-$D$7&gt;=$E194,IF(COUNTIF($KZ194:LW194,"&gt;0")&gt;0,VLOOKUP($C194,Input!$A$8:$HV$21,MATCH($OK$21+COUNTIF($KZ194:LW194,"&gt;0"),Input!$A$6:$HV$6,0),FALSE),0),0))*$D194</f>
        <v>0</v>
      </c>
      <c r="OT194" s="1">
        <f>IF($E194+$I194+$D$7&lt;=OT$22,0,IF(OT$22-$D$7&gt;=$E194,IF(COUNTIF($KZ194:LX194,"&gt;0")&gt;0,VLOOKUP($C194,Input!$A$8:$HV$21,MATCH($OK$21+COUNTIF($KZ194:LX194,"&gt;0"),Input!$A$6:$HV$6,0),FALSE),0),0))*$D194</f>
        <v>0</v>
      </c>
      <c r="OU194" s="1">
        <f>IF($E194+$I194+$D$7&lt;=OU$22,0,IF(OU$22-$D$7&gt;=$E194,IF(COUNTIF($KZ194:LY194,"&gt;0")&gt;0,VLOOKUP($C194,Input!$A$8:$HV$21,MATCH($OK$21+COUNTIF($KZ194:LY194,"&gt;0"),Input!$A$6:$HV$6,0),FALSE),0),0))*$D194</f>
        <v>0</v>
      </c>
      <c r="OV194" s="1">
        <f>IF($E194+$I194+$D$7&lt;=OV$22,0,IF(OV$22-$D$7&gt;=$E194,IF(COUNTIF($KZ194:LZ194,"&gt;0")&gt;0,VLOOKUP($C194,Input!$A$8:$HV$21,MATCH($OK$21+COUNTIF($KZ194:LZ194,"&gt;0"),Input!$A$6:$HV$6,0),FALSE),0),0))*$D194</f>
        <v>0</v>
      </c>
      <c r="OW194" s="1">
        <f>IF($E194+$I194+$D$7&lt;=OW$22,0,IF(OW$22-$D$7&gt;=$E194,IF(COUNTIF($KZ194:MA194,"&gt;0")&gt;0,VLOOKUP($C194,Input!$A$8:$HV$21,MATCH($OK$21+COUNTIF($KZ194:MA194,"&gt;0"),Input!$A$6:$HV$6,0),FALSE),0),0))*$D194</f>
        <v>0</v>
      </c>
      <c r="OX194" s="1">
        <f>IF($E194+$I194+$D$7&lt;=OX$22,0,IF(OX$22-$D$7&gt;=$E194,IF(COUNTIF($KZ194:MB194,"&gt;0")&gt;0,VLOOKUP($C194,Input!$A$8:$HV$21,MATCH($OK$21+COUNTIF($KZ194:MB194,"&gt;0"),Input!$A$6:$HV$6,0),FALSE),0),0))*$D194</f>
        <v>0</v>
      </c>
      <c r="OY194" s="1">
        <f>IF($E194+$I194+$D$7&lt;=OY$22,0,IF(OY$22-$D$7&gt;=$E194,IF(COUNTIF($KZ194:MC194,"&gt;0")&gt;0,VLOOKUP($C194,Input!$A$8:$HV$21,MATCH($OK$21+COUNTIF($KZ194:MC194,"&gt;0"),Input!$A$6:$HV$6,0),FALSE),0),0))*$D194</f>
        <v>0</v>
      </c>
      <c r="OZ194" s="1">
        <f>IF($E194+$I194+$D$7&lt;=OZ$22,0,IF(OZ$22-$D$7&gt;=$E194,IF(COUNTIF($KZ194:MD194,"&gt;0")&gt;0,VLOOKUP($C194,Input!$A$8:$HV$21,MATCH($OK$21+COUNTIF($KZ194:MD194,"&gt;0"),Input!$A$6:$HV$6,0),FALSE),0),0))*$D194</f>
        <v>0</v>
      </c>
      <c r="PA194" s="1">
        <f>IF($E194+$I194+$D$7&lt;=PA$22,0,IF(PA$22-$D$7&gt;=$E194,IF(COUNTIF($KZ194:ME194,"&gt;0")&gt;0,VLOOKUP($C194,Input!$A$8:$HV$21,MATCH($OK$21+COUNTIF($KZ194:ME194,"&gt;0"),Input!$A$6:$HV$6,0),FALSE),0),0))*$D194</f>
        <v>0</v>
      </c>
      <c r="PB194" s="1">
        <f>IF($E194+$I194+$D$7&lt;=PB$22,0,IF(PB$22-$D$7&gt;=$E194,IF(COUNTIF($KZ194:MF194,"&gt;0")&gt;0,VLOOKUP($C194,Input!$A$8:$HV$21,MATCH($OK$21+COUNTIF($KZ194:MF194,"&gt;0"),Input!$A$6:$HV$6,0),FALSE),0),0))*$D194</f>
        <v>0</v>
      </c>
      <c r="PC194" s="1">
        <f>IF($E194+$I194+$D$7&lt;=PC$22,0,IF(PC$22-$D$7&gt;=$E194,IF(COUNTIF($KZ194:MG194,"&gt;0")&gt;0,VLOOKUP($C194,Input!$A$8:$HV$21,MATCH($OK$21+COUNTIF($KZ194:MG194,"&gt;0"),Input!$A$6:$HV$6,0),FALSE),0),0))*$D194</f>
        <v>0</v>
      </c>
      <c r="PD194" s="1">
        <f>IF($E194+$I194+$D$7&lt;=PD$22,0,IF(PD$22-$D$7&gt;=$E194,IF(COUNTIF($KZ194:MH194,"&gt;0")&gt;0,VLOOKUP($C194,Input!$A$8:$HV$21,MATCH($OK$21+COUNTIF($KZ194:MH194,"&gt;0"),Input!$A$6:$HV$6,0),FALSE),0),0))*$D194</f>
        <v>0</v>
      </c>
      <c r="PE194" s="1">
        <f>IF($E194+$I194+$D$7&lt;=PE$22,0,IF(PE$22-$D$7&gt;=$E194,IF(COUNTIF($KZ194:MI194,"&gt;0")&gt;0,VLOOKUP($C194,Input!$A$8:$HV$21,MATCH($OK$21+COUNTIF($KZ194:MI194,"&gt;0"),Input!$A$6:$HV$6,0),FALSE),0),0))*$D194</f>
        <v>0</v>
      </c>
      <c r="PF194" s="1">
        <f>IF($E194+$I194+$D$7&lt;=PF$22,0,IF(PF$22-$D$7&gt;=$E194,IF(COUNTIF($KZ194:MJ194,"&gt;0")&gt;0,VLOOKUP($C194,Input!$A$8:$HV$21,MATCH($OK$21+COUNTIF($KZ194:MJ194,"&gt;0"),Input!$A$6:$HV$6,0),FALSE),0),0))*$D194</f>
        <v>0</v>
      </c>
      <c r="PG194" s="1">
        <f>IF($E194+$I194+$D$7&lt;=PG$22,0,IF(PG$22-$D$7&gt;=$E194,IF(COUNTIF($KZ194:MK194,"&gt;0")&gt;0,VLOOKUP($C194,Input!$A$8:$HV$21,MATCH($OK$21+COUNTIF($KZ194:MK194,"&gt;0"),Input!$A$6:$HV$6,0),FALSE),0),0))*$D194</f>
        <v>0</v>
      </c>
      <c r="PH194" s="1">
        <f>IF($E194+$I194+$D$7&lt;=PH$22,0,IF(PH$22-$D$7&gt;=$E194,IF(COUNTIF($KZ194:ML194,"&gt;0")&gt;0,VLOOKUP($C194,Input!$A$8:$HV$21,MATCH($OK$21+COUNTIF($KZ194:ML194,"&gt;0"),Input!$A$6:$HV$6,0),FALSE),0),0))*$D194</f>
        <v>0</v>
      </c>
      <c r="PI194" s="1">
        <f>IF($E194+$I194+$D$7&lt;=PI$22,0,IF(PI$22-$D$7&gt;=$E194,IF(COUNTIF($KZ194:MM194,"&gt;0")&gt;0,VLOOKUP($C194,Input!$A$8:$HV$21,MATCH($OK$21+COUNTIF($KZ194:MM194,"&gt;0"),Input!$A$6:$HV$6,0),FALSE),0),0))*$D194</f>
        <v>0</v>
      </c>
      <c r="PJ194" s="1">
        <f>IF($E194+$I194+$D$7&lt;=PJ$22,0,IF(PJ$22-$D$7&gt;=$E194,IF(COUNTIF($KZ194:MN194,"&gt;0")&gt;0,VLOOKUP($C194,Input!$A$8:$HV$21,MATCH($OK$21+COUNTIF($KZ194:MN194,"&gt;0"),Input!$A$6:$HV$6,0),FALSE),0),0))*$D194</f>
        <v>0</v>
      </c>
      <c r="PK194" s="1">
        <f>IF($E194+$I194+$D$7&lt;=PK$22,0,IF(PK$22-$D$7&gt;=$E194,IF(COUNTIF($KZ194:MO194,"&gt;0")&gt;0,VLOOKUP($C194,Input!$A$8:$HV$21,MATCH($OK$21+COUNTIF($KZ194:MO194,"&gt;0"),Input!$A$6:$HV$6,0),FALSE),0),0))*$D194</f>
        <v>0</v>
      </c>
      <c r="PL194" s="1">
        <f>IF($E194+$I194+$D$7&lt;=PL$22,0,IF(PL$22-$D$7&gt;=$E194,IF(COUNTIF($KZ194:MP194,"&gt;0")&gt;0,VLOOKUP($C194,Input!$A$8:$HV$21,MATCH($OK$21+COUNTIF($KZ194:MP194,"&gt;0"),Input!$A$6:$HV$6,0),FALSE),0),0))*$D194</f>
        <v>0</v>
      </c>
      <c r="PM194" s="1">
        <f>IF($E194+$I194+$D$7&lt;=PM$22,0,IF(PM$22-$D$7&gt;=$E194,IF(COUNTIF($KZ194:MQ194,"&gt;0")&gt;0,VLOOKUP($C194,Input!$A$8:$HV$21,MATCH($OK$21+COUNTIF($KZ194:MQ194,"&gt;0"),Input!$A$6:$HV$6,0),FALSE),0),0))*$D194</f>
        <v>0</v>
      </c>
      <c r="PN194" s="1">
        <f>IF($E194+$I194+$D$7&lt;=PN$22,0,IF(PN$22-$D$7&gt;=$E194,IF(COUNTIF($KZ194:MR194,"&gt;0")&gt;0,VLOOKUP($C194,Input!$A$8:$HV$21,MATCH($OK$21+COUNTIF($KZ194:MR194,"&gt;0"),Input!$A$6:$HV$6,0),FALSE),0),0))*$D194</f>
        <v>0</v>
      </c>
      <c r="PO194" s="1">
        <f>IF($E194+$I194+$D$7&lt;=PO$22,0,IF(PO$22-$D$7&gt;=$E194,IF(COUNTIF($KZ194:MS194,"&gt;0")&gt;0,VLOOKUP($C194,Input!$A$8:$HV$21,MATCH($OK$21+COUNTIF($KZ194:MS194,"&gt;0"),Input!$A$6:$HV$6,0),FALSE),0),0))*$D194</f>
        <v>0</v>
      </c>
      <c r="PP194" s="1">
        <f>IF($E194+$I194+$D$7&lt;=PP$22,0,IF(PP$22-$D$7&gt;=$E194,IF(COUNTIF($KZ194:MT194,"&gt;0")&gt;0,VLOOKUP($C194,Input!$A$8:$HV$21,MATCH($OK$21+COUNTIF($KZ194:MT194,"&gt;0"),Input!$A$6:$HV$6,0),FALSE),0),0))*$D194</f>
        <v>0</v>
      </c>
      <c r="PQ194" s="1">
        <f>IF($E194+$I194+$D$7&lt;=PQ$22,0,IF(PQ$22-$D$7&gt;=$E194,IF(COUNTIF($KZ194:MU194,"&gt;0")&gt;0,VLOOKUP($C194,Input!$A$8:$HV$21,MATCH($OK$21+COUNTIF($KZ194:MU194,"&gt;0"),Input!$A$6:$HV$6,0),FALSE),0),0))*$D194</f>
        <v>0</v>
      </c>
      <c r="PR194" s="1">
        <f>IF($E194+$I194+$D$7&lt;=PR$22,0,IF(PR$22-$D$7&gt;=$E194,IF(COUNTIF($KZ194:MV194,"&gt;0")&gt;0,VLOOKUP($C194,Input!$A$8:$HV$21,MATCH($OK$21+COUNTIF($KZ194:MV194,"&gt;0"),Input!$A$6:$HV$6,0),FALSE),0),0))*$D194</f>
        <v>0</v>
      </c>
      <c r="PS194" s="1">
        <f>IF($E194+$I194+$D$7&lt;=PS$22,0,IF(PS$22-$D$7&gt;=$E194,IF(COUNTIF($KZ194:MW194,"&gt;0")&gt;0,VLOOKUP($C194,Input!$A$8:$HV$21,MATCH($OK$21+COUNTIF($KZ194:MW194,"&gt;0"),Input!$A$6:$HV$6,0),FALSE),0),0))*$D194</f>
        <v>0</v>
      </c>
      <c r="PT194" s="1">
        <f>IF($E194+$I194+$D$7&lt;=PT$22,0,IF(PT$22-$D$7&gt;=$E194,IF(COUNTIF($KZ194:MX194,"&gt;0")&gt;0,VLOOKUP($C194,Input!$A$8:$HV$21,MATCH($OK$21+COUNTIF($KZ194:MX194,"&gt;0"),Input!$A$6:$HV$6,0),FALSE),0),0))*$D194</f>
        <v>0</v>
      </c>
      <c r="PV194" s="1" t="str">
        <f t="shared" si="1104"/>
        <v>2043 MY 40' CNG w Midlife Rebuild {0 Buses}</v>
      </c>
      <c r="PW194" s="1">
        <f t="shared" si="1105"/>
        <v>0</v>
      </c>
      <c r="PX194" s="1">
        <f t="shared" si="1106"/>
        <v>0</v>
      </c>
      <c r="PY194" s="1">
        <f t="shared" si="1107"/>
        <v>0</v>
      </c>
      <c r="PZ194" s="1">
        <f t="shared" si="1108"/>
        <v>0</v>
      </c>
      <c r="QA194" s="1">
        <f t="shared" si="1109"/>
        <v>0</v>
      </c>
      <c r="QB194" s="1">
        <f t="shared" si="1110"/>
        <v>0</v>
      </c>
      <c r="QC194" s="1">
        <f t="shared" si="1111"/>
        <v>0</v>
      </c>
      <c r="QD194" s="1">
        <f t="shared" si="1112"/>
        <v>0</v>
      </c>
      <c r="QE194" s="1">
        <f t="shared" si="1113"/>
        <v>0</v>
      </c>
      <c r="QF194" s="1">
        <f t="shared" si="1114"/>
        <v>0</v>
      </c>
      <c r="QG194" s="1">
        <f t="shared" si="1115"/>
        <v>0</v>
      </c>
      <c r="QH194" s="1">
        <f t="shared" si="1116"/>
        <v>0</v>
      </c>
      <c r="QI194" s="1">
        <f t="shared" si="1117"/>
        <v>0</v>
      </c>
      <c r="QJ194" s="1">
        <f t="shared" si="1118"/>
        <v>0</v>
      </c>
      <c r="QK194" s="1">
        <f t="shared" si="1119"/>
        <v>0</v>
      </c>
      <c r="QL194" s="1">
        <f t="shared" si="1120"/>
        <v>0</v>
      </c>
      <c r="QM194" s="1">
        <f t="shared" si="1121"/>
        <v>0</v>
      </c>
      <c r="QN194" s="1">
        <f t="shared" si="1122"/>
        <v>0</v>
      </c>
      <c r="QO194" s="1">
        <f t="shared" si="1123"/>
        <v>0</v>
      </c>
      <c r="QP194" s="1">
        <f t="shared" si="1124"/>
        <v>0</v>
      </c>
      <c r="QQ194" s="1">
        <f t="shared" si="1125"/>
        <v>0</v>
      </c>
      <c r="QR194" s="1">
        <f t="shared" si="1126"/>
        <v>0</v>
      </c>
      <c r="QS194" s="1">
        <f t="shared" si="1127"/>
        <v>0</v>
      </c>
      <c r="QT194" s="1">
        <f t="shared" si="1128"/>
        <v>0</v>
      </c>
      <c r="QU194" s="1">
        <f t="shared" si="1129"/>
        <v>0</v>
      </c>
      <c r="QV194" s="1">
        <f t="shared" si="1130"/>
        <v>0</v>
      </c>
      <c r="QW194" s="1">
        <f t="shared" si="1131"/>
        <v>0</v>
      </c>
      <c r="QX194" s="1">
        <f t="shared" si="1132"/>
        <v>0</v>
      </c>
      <c r="QY194" s="1">
        <f t="shared" si="1133"/>
        <v>0</v>
      </c>
      <c r="QZ194" s="1">
        <f t="shared" si="1134"/>
        <v>0</v>
      </c>
      <c r="RA194" s="1">
        <f t="shared" si="1135"/>
        <v>0</v>
      </c>
      <c r="RB194" s="1">
        <f t="shared" si="1136"/>
        <v>0</v>
      </c>
      <c r="RC194" s="1">
        <f t="shared" si="1137"/>
        <v>0</v>
      </c>
      <c r="RD194" s="1">
        <f t="shared" si="1138"/>
        <v>0</v>
      </c>
      <c r="RE194" s="1">
        <f t="shared" si="1139"/>
        <v>0</v>
      </c>
      <c r="RF194" s="1">
        <f t="shared" si="1102"/>
        <v>0</v>
      </c>
      <c r="RG194" s="1">
        <f t="shared" si="1103"/>
        <v>0</v>
      </c>
      <c r="RH194" s="72"/>
      <c r="RI194" s="91"/>
    </row>
    <row r="195" spans="1:477" hidden="1" outlineLevel="1" x14ac:dyDescent="0.25">
      <c r="A195" s="89"/>
      <c r="B195" s="143"/>
      <c r="C195" s="111" t="str">
        <f t="shared" si="1064"/>
        <v>40' CNG w Midlife Rebuild</v>
      </c>
      <c r="D195" s="108">
        <f t="shared" si="1065"/>
        <v>0</v>
      </c>
      <c r="E195" s="110">
        <f t="shared" si="1026"/>
        <v>2044</v>
      </c>
      <c r="F195" s="68">
        <f t="shared" si="1140"/>
        <v>40000</v>
      </c>
      <c r="G195" s="69">
        <f>VLOOKUP($C195,Input!$A$8:$HV$39,MATCH(G$21,Input!$A$6:$HV$6,0),FALSE)</f>
        <v>2.91</v>
      </c>
      <c r="H195" s="123">
        <f>VLOOKUP($C195,Input!$A$8:$HV$39,MATCH(H$21,Input!$A$6:$HV$6,0),FALSE)</f>
        <v>0</v>
      </c>
      <c r="I195" s="70">
        <f>VLOOKUP($C195,Input!$A$8:$HV$39,MATCH(I$21,Input!$A$6:$HV$6,0),FALSE)</f>
        <v>14</v>
      </c>
      <c r="J195" s="1">
        <f>+IF($E195=J$22,VLOOKUP($C195,Input!$A$8:$AN$39,MATCH(J$21,Input!$A$6:$AN$6,0),FALSE)+$H195,0)*$D195</f>
        <v>0</v>
      </c>
      <c r="K195" s="1">
        <f>+IF($E195=K$22,VLOOKUP($C195,Input!$A$8:$AN$39,MATCH(K$21,Input!$A$6:$AN$6,0),FALSE)+$H195,0)*$D195</f>
        <v>0</v>
      </c>
      <c r="L195" s="1">
        <f>+IF($E195=L$22,VLOOKUP($C195,Input!$A$8:$AN$39,MATCH(L$21,Input!$A$6:$AN$6,0),FALSE)+$H195,0)*$D195</f>
        <v>0</v>
      </c>
      <c r="M195" s="1">
        <f>+IF($E195=M$22,VLOOKUP($C195,Input!$A$8:$AN$39,MATCH(M$21,Input!$A$6:$AN$6,0),FALSE)+$H195,0)*$D195</f>
        <v>0</v>
      </c>
      <c r="N195" s="1">
        <f>+IF($E195=N$22,VLOOKUP($C195,Input!$A$8:$AN$39,MATCH(N$21,Input!$A$6:$AN$6,0),FALSE)+$H195,0)*$D195</f>
        <v>0</v>
      </c>
      <c r="O195" s="1">
        <f>+IF($E195=O$22,VLOOKUP($C195,Input!$A$8:$AN$39,MATCH(O$21,Input!$A$6:$AN$6,0),FALSE)+$H195,0)*$D195</f>
        <v>0</v>
      </c>
      <c r="P195" s="1">
        <f>+IF($E195=P$22,VLOOKUP($C195,Input!$A$8:$AN$39,MATCH(P$21,Input!$A$6:$AN$6,0),FALSE)+$H195,0)*$D195</f>
        <v>0</v>
      </c>
      <c r="Q195" s="1">
        <f>+IF($E195=Q$22,VLOOKUP($C195,Input!$A$8:$AN$39,MATCH(Q$21,Input!$A$6:$AN$6,0),FALSE)+$H195,0)*$D195</f>
        <v>0</v>
      </c>
      <c r="R195" s="1">
        <f>+IF($E195=R$22,VLOOKUP($C195,Input!$A$8:$AN$39,MATCH(R$21,Input!$A$6:$AN$6,0),FALSE)+$H195,0)*$D195</f>
        <v>0</v>
      </c>
      <c r="S195" s="1">
        <f>+IF($E195=S$22,VLOOKUP($C195,Input!$A$8:$AN$39,MATCH(S$21,Input!$A$6:$AN$6,0),FALSE)+$H195,0)*$D195</f>
        <v>0</v>
      </c>
      <c r="T195" s="1">
        <f>+IF($E195=T$22,VLOOKUP($C195,Input!$A$8:$AN$39,MATCH(T$21,Input!$A$6:$AN$6,0),FALSE)+$H195,0)*$D195</f>
        <v>0</v>
      </c>
      <c r="U195" s="1">
        <f>+IF($E195=U$22,VLOOKUP($C195,Input!$A$8:$AN$39,MATCH(U$21,Input!$A$6:$AN$6,0),FALSE)+$H195,0)*$D195</f>
        <v>0</v>
      </c>
      <c r="V195" s="1">
        <f>+IF($E195=V$22,VLOOKUP($C195,Input!$A$8:$AN$39,MATCH(V$21,Input!$A$6:$AN$6,0),FALSE)+$H195,0)*$D195</f>
        <v>0</v>
      </c>
      <c r="W195" s="1">
        <f>+IF($E195=W$22,VLOOKUP($C195,Input!$A$8:$AN$39,MATCH(W$21,Input!$A$6:$AN$6,0),FALSE)+$H195,0)*$D195</f>
        <v>0</v>
      </c>
      <c r="X195" s="1">
        <f>+IF($E195=X$22,VLOOKUP($C195,Input!$A$8:$AN$39,MATCH(X$21,Input!$A$6:$AN$6,0),FALSE)+$H195,0)*$D195</f>
        <v>0</v>
      </c>
      <c r="Y195" s="1">
        <f>+IF($E195=Y$22,VLOOKUP($C195,Input!$A$8:$AN$39,MATCH(Y$21,Input!$A$6:$AN$6,0),FALSE)+$H195,0)*$D195</f>
        <v>0</v>
      </c>
      <c r="Z195" s="1">
        <f>+IF($E195=Z$22,VLOOKUP($C195,Input!$A$8:$AN$39,MATCH(Z$21,Input!$A$6:$AN$6,0),FALSE)+$H195,0)*$D195</f>
        <v>0</v>
      </c>
      <c r="AA195" s="1">
        <f>+IF($E195=AA$22,VLOOKUP($C195,Input!$A$8:$AN$39,MATCH(AA$21,Input!$A$6:$AN$6,0),FALSE)+$H195,0)*$D195</f>
        <v>0</v>
      </c>
      <c r="AB195" s="1">
        <f>+IF($E195=AB$22,VLOOKUP($C195,Input!$A$8:$AN$39,MATCH(AB$21,Input!$A$6:$AN$6,0),FALSE)+$H195,0)*$D195</f>
        <v>0</v>
      </c>
      <c r="AC195" s="1">
        <f>+IF($E195=AC$22,VLOOKUP($C195,Input!$A$8:$AN$39,MATCH(AC$21,Input!$A$6:$AN$6,0),FALSE)+$H195,0)*$D195</f>
        <v>0</v>
      </c>
      <c r="AD195" s="1">
        <f>+IF($E195=AD$22,VLOOKUP($C195,Input!$A$8:$AN$39,MATCH(AD$21,Input!$A$6:$AN$6,0),FALSE)+$H195,0)*$D195</f>
        <v>0</v>
      </c>
      <c r="AE195" s="1">
        <f>+IF($E195=AE$22,VLOOKUP($C195,Input!$A$8:$AN$39,MATCH(AE$21,Input!$A$6:$AN$6,0),FALSE)+$H195,0)*$D195</f>
        <v>0</v>
      </c>
      <c r="AF195" s="1">
        <f>+IF($E195=AF$22,VLOOKUP($C195,Input!$A$8:$AN$39,MATCH(AF$21,Input!$A$6:$AN$6,0),FALSE)+$H195,0)*$D195</f>
        <v>0</v>
      </c>
      <c r="AG195" s="1">
        <f>+IF($E195=AG$22,VLOOKUP($C195,Input!$A$8:$AN$39,MATCH(AG$21,Input!$A$6:$AN$6,0),FALSE)+$H195,0)*$D195</f>
        <v>0</v>
      </c>
      <c r="AH195" s="1">
        <f>+IF($E195=AH$22,VLOOKUP($C195,Input!$A$8:$AN$39,MATCH(AH$21,Input!$A$6:$AN$6,0),FALSE)+$H195,0)*$D195</f>
        <v>0</v>
      </c>
      <c r="AI195" s="1">
        <f>+IF($E195=AI$22,VLOOKUP($C195,Input!$A$8:$AN$39,MATCH(AI$21,Input!$A$6:$AN$6,0),FALSE)+$H195,0)*$D195</f>
        <v>0</v>
      </c>
      <c r="AJ195" s="1">
        <f>+IF($E195=AJ$22,VLOOKUP($C195,Input!$A$8:$AN$39,MATCH(AJ$21,Input!$A$6:$AN$6,0),FALSE)+$H195,0)*$D195</f>
        <v>0</v>
      </c>
      <c r="AK195" s="1">
        <f>+IF($E195=AK$22,VLOOKUP($C195,Input!$A$8:$AN$39,MATCH(AK$21,Input!$A$6:$AN$6,0),FALSE)+$H195,0)*$D195</f>
        <v>0</v>
      </c>
      <c r="AL195" s="1">
        <f>+IF($E195=AL$22,VLOOKUP($C195,Input!$A$8:$AN$39,MATCH(AL$21,Input!$A$6:$AN$6,0),FALSE)+$H195,0)*$D195</f>
        <v>0</v>
      </c>
      <c r="AM195" s="1">
        <f>+IF($E195=AM$22,VLOOKUP($C195,Input!$A$8:$AN$39,MATCH(AM$21,Input!$A$6:$AN$6,0),FALSE)+$H195,0)*$D195</f>
        <v>0</v>
      </c>
      <c r="AN195" s="1">
        <f>+IF($E195=AN$22,VLOOKUP($C195,Input!$A$8:$AN$39,MATCH(AN$21,Input!$A$6:$AN$6,0),FALSE)+$H195,0)*$D195</f>
        <v>0</v>
      </c>
      <c r="AO195" s="1">
        <f>+IF($E195=AO$22,VLOOKUP($C195,Input!$A$8:$AN$39,MATCH(AO$21,Input!$A$6:$AN$6,0),FALSE)+$H195,0)*$D195</f>
        <v>0</v>
      </c>
      <c r="AP195" s="1">
        <f>+IF($E195=AP$22,VLOOKUP($C195,Input!$A$8:$AN$39,MATCH(AP$21,Input!$A$6:$AN$6,0),FALSE)+$H195,0)*$D195</f>
        <v>0</v>
      </c>
      <c r="AQ195" s="1">
        <f>+IF($E195=AQ$22,VLOOKUP($C195,Input!$A$8:$AN$39,MATCH(AQ$21,Input!$A$6:$AN$6,0),FALSE)+$H195,0)*$D195</f>
        <v>0</v>
      </c>
      <c r="AR195" s="1">
        <f>+IF($E195=AR$22,VLOOKUP($C195,Input!$A$8:$AN$39,MATCH(AR$21,Input!$A$6:$AN$6,0),FALSE)+$H195,0)*$D195</f>
        <v>0</v>
      </c>
      <c r="AT195" t="str">
        <f>VLOOKUP($C195,Input!$A$8:$HV$39,MATCH(AT$21,Input!$A$6:$HV$6,0),FALSE)</f>
        <v>Parts and administrative cost</v>
      </c>
      <c r="AU195" s="1">
        <f>+IF($E195=AU$22,VLOOKUP($C195,Input!$A$8:$HV$39,MATCH(AU$21,Input!$A$6:$HV$6,0),FALSE),0)*$D195</f>
        <v>0</v>
      </c>
      <c r="AV195" s="1">
        <f>+IF($E195=AV$22,VLOOKUP($C195,Input!$A$8:$HV$39,MATCH(AV$21,Input!$A$6:$HV$6,0),FALSE),0)*$D195</f>
        <v>0</v>
      </c>
      <c r="AW195" s="1">
        <f>+IF($E195=AW$22,VLOOKUP($C195,Input!$A$8:$HV$39,MATCH(AW$21,Input!$A$6:$HV$6,0),FALSE),0)*$D195</f>
        <v>0</v>
      </c>
      <c r="AX195" s="1">
        <f>+IF($E195=AX$22,VLOOKUP($C195,Input!$A$8:$HV$39,MATCH(AX$21,Input!$A$6:$HV$6,0),FALSE),0)*$D195</f>
        <v>0</v>
      </c>
      <c r="AY195" s="1">
        <f>+IF($E195=AY$22,VLOOKUP($C195,Input!$A$8:$HV$39,MATCH(AY$21,Input!$A$6:$HV$6,0),FALSE),0)*$D195</f>
        <v>0</v>
      </c>
      <c r="AZ195" s="1">
        <f>+IF($E195=AZ$22,VLOOKUP($C195,Input!$A$8:$HV$39,MATCH(AZ$21,Input!$A$6:$HV$6,0),FALSE),0)*$D195</f>
        <v>0</v>
      </c>
      <c r="BA195" s="1">
        <f>+IF($E195=BA$22,VLOOKUP($C195,Input!$A$8:$HV$39,MATCH(BA$21,Input!$A$6:$HV$6,0),FALSE),0)*$D195</f>
        <v>0</v>
      </c>
      <c r="BB195" s="1">
        <f>+IF($E195=BB$22,VLOOKUP($C195,Input!$A$8:$HV$39,MATCH(BB$21,Input!$A$6:$HV$6,0),FALSE),0)*$D195</f>
        <v>0</v>
      </c>
      <c r="BC195" s="1">
        <f>+IF($E195=BC$22,VLOOKUP($C195,Input!$A$8:$HV$39,MATCH(BC$21,Input!$A$6:$HV$6,0),FALSE),0)*$D195</f>
        <v>0</v>
      </c>
      <c r="BD195" s="1">
        <f>+IF($E195=BD$22,VLOOKUP($C195,Input!$A$8:$HV$39,MATCH(BD$21,Input!$A$6:$HV$6,0),FALSE),0)*$D195</f>
        <v>0</v>
      </c>
      <c r="BE195" s="1">
        <f>+IF($E195=BE$22,VLOOKUP($C195,Input!$A$8:$HV$39,MATCH(BE$21,Input!$A$6:$HV$6,0),FALSE),0)*$D195</f>
        <v>0</v>
      </c>
      <c r="BF195" s="1">
        <f>+IF($E195=BF$22,VLOOKUP($C195,Input!$A$8:$HV$39,MATCH(BF$21,Input!$A$6:$HV$6,0),FALSE),0)*$D195</f>
        <v>0</v>
      </c>
      <c r="BG195" s="1">
        <f>+IF($E195=BG$22,VLOOKUP($C195,Input!$A$8:$HV$39,MATCH(BG$21,Input!$A$6:$HV$6,0),FALSE),0)*$D195</f>
        <v>0</v>
      </c>
      <c r="BH195" s="1">
        <f>+IF($E195=BH$22,VLOOKUP($C195,Input!$A$8:$HV$39,MATCH(BH$21,Input!$A$6:$HV$6,0),FALSE),0)*$D195</f>
        <v>0</v>
      </c>
      <c r="BI195" s="1">
        <f>+IF($E195=BI$22,VLOOKUP($C195,Input!$A$8:$HV$39,MATCH(BI$21,Input!$A$6:$HV$6,0),FALSE),0)*$D195</f>
        <v>0</v>
      </c>
      <c r="BJ195" s="1">
        <f>+IF($E195=BJ$22,VLOOKUP($C195,Input!$A$8:$HV$39,MATCH(BJ$21,Input!$A$6:$HV$6,0),FALSE),0)*$D195</f>
        <v>0</v>
      </c>
      <c r="BK195" s="1">
        <f>+IF($E195=BK$22,VLOOKUP($C195,Input!$A$8:$HV$39,MATCH(BK$21,Input!$A$6:$HV$6,0),FALSE),0)*$D195</f>
        <v>0</v>
      </c>
      <c r="BL195" s="1">
        <f>+IF($E195=BL$22,VLOOKUP($C195,Input!$A$8:$HV$39,MATCH(BL$21,Input!$A$6:$HV$6,0),FALSE),0)*$D195</f>
        <v>0</v>
      </c>
      <c r="BM195" s="1">
        <f>+IF($E195=BM$22,VLOOKUP($C195,Input!$A$8:$HV$39,MATCH(BM$21,Input!$A$6:$HV$6,0),FALSE),0)*$D195</f>
        <v>0</v>
      </c>
      <c r="BN195" s="1">
        <f>+IF($E195=BN$22,VLOOKUP($C195,Input!$A$8:$HV$39,MATCH(BN$21,Input!$A$6:$HV$6,0),FALSE),0)*$D195</f>
        <v>0</v>
      </c>
      <c r="BO195" s="1">
        <f>+IF($E195=BO$22,VLOOKUP($C195,Input!$A$8:$HV$39,MATCH(BO$21,Input!$A$6:$HV$6,0),FALSE),0)*$D195</f>
        <v>0</v>
      </c>
      <c r="BP195" s="1">
        <f>+IF($E195=BP$22,VLOOKUP($C195,Input!$A$8:$HV$39,MATCH(BP$21,Input!$A$6:$HV$6,0),FALSE),0)*$D195</f>
        <v>0</v>
      </c>
      <c r="BQ195" s="1">
        <f>+IF($E195=BQ$22,VLOOKUP($C195,Input!$A$8:$HV$39,MATCH(BQ$21,Input!$A$6:$HV$6,0),FALSE),0)*$D195</f>
        <v>0</v>
      </c>
      <c r="BR195" s="1">
        <f>+IF($E195=BR$22,VLOOKUP($C195,Input!$A$8:$HV$39,MATCH(BR$21,Input!$A$6:$HV$6,0),FALSE),0)*$D195</f>
        <v>0</v>
      </c>
      <c r="BS195" s="1">
        <f>+IF($E195=BS$22,VLOOKUP($C195,Input!$A$8:$HV$39,MATCH(BS$21,Input!$A$6:$HV$6,0),FALSE),0)*$D195</f>
        <v>0</v>
      </c>
      <c r="BT195" s="1">
        <f>+IF($E195=BT$22,VLOOKUP($C195,Input!$A$8:$HV$39,MATCH(BT$21,Input!$A$6:$HV$6,0),FALSE),0)*$D195</f>
        <v>0</v>
      </c>
      <c r="BU195" s="1">
        <f>+IF($E195=BU$22,VLOOKUP($C195,Input!$A$8:$HV$39,MATCH(BU$21,Input!$A$6:$HV$6,0),FALSE),0)*$D195</f>
        <v>0</v>
      </c>
      <c r="BV195" s="1">
        <f>+IF($E195=BV$22,VLOOKUP($C195,Input!$A$8:$HV$39,MATCH(BV$21,Input!$A$6:$HV$6,0),FALSE),0)*$D195</f>
        <v>0</v>
      </c>
      <c r="BW195" s="1">
        <f>+IF($E195=BW$22,VLOOKUP($C195,Input!$A$8:$HV$39,MATCH(BW$21,Input!$A$6:$HV$6,0),FALSE),0)*$D195</f>
        <v>0</v>
      </c>
      <c r="BX195" s="1">
        <f>+IF($E195=BX$22,VLOOKUP($C195,Input!$A$8:$HV$39,MATCH(BX$21,Input!$A$6:$HV$6,0),FALSE),0)*$D195</f>
        <v>0</v>
      </c>
      <c r="BY195" s="1">
        <f>+IF($E195=BY$22,VLOOKUP($C195,Input!$A$8:$HV$39,MATCH(BY$21,Input!$A$6:$HV$6,0),FALSE),0)*$D195</f>
        <v>0</v>
      </c>
      <c r="BZ195" s="1">
        <f>+IF($E195=BZ$22,VLOOKUP($C195,Input!$A$8:$HV$39,MATCH(BZ$21,Input!$A$6:$HV$6,0),FALSE),0)*$D195</f>
        <v>0</v>
      </c>
      <c r="CA195" s="1">
        <f>+IF($E195=CA$22,VLOOKUP($C195,Input!$A$8:$HV$39,MATCH(CA$21,Input!$A$6:$HV$6,0),FALSE),0)*$D195</f>
        <v>0</v>
      </c>
      <c r="CB195" s="1">
        <f>+IF($E195=CB$22,VLOOKUP($C195,Input!$A$8:$HV$39,MATCH(CB$21,Input!$A$6:$HV$6,0),FALSE),0)*$D195</f>
        <v>0</v>
      </c>
      <c r="CC195" s="1">
        <f>+IF($E195=CC$22,VLOOKUP($C195,Input!$A$8:$HV$39,MATCH(CC$21,Input!$A$6:$HV$6,0),FALSE),0)*$D195</f>
        <v>0</v>
      </c>
      <c r="CE195" t="str">
        <f>VLOOKUP($C195,Input!$A$8:$HV$39,MATCH(CE$21,Input!$A$6:$HV$6,0),FALSE)</f>
        <v>Engine Rebuild @ 7 Yr</v>
      </c>
      <c r="CF195" s="1">
        <f>IF($E195+$I195+$D$7&lt;=CF$22,0,IF(CF$22-$D$7&gt;=$E195,IF(COUNTIF($KZ195:LP195,"&gt;0")&gt;0,VLOOKUP($C195,Input!$A$8:$HV$21,MATCH($CE$21+COUNTIF($KZ195:LP195,"&gt;0"),Input!$A$6:$HV$6,0),FALSE),0),0))*$D195</f>
        <v>0</v>
      </c>
      <c r="CG195" s="1">
        <f>IF($E195+$I195+$D$7&lt;=CG$22,0,IF(CG$22-$D$7&gt;=$E195,IF(COUNTIF($KZ195:LQ195,"&gt;0")&gt;0,VLOOKUP($C195,Input!$A$8:$HV$21,MATCH($CE$21+COUNTIF($KZ195:LQ195,"&gt;0"),Input!$A$6:$HV$6,0),FALSE),0),0))*$D195</f>
        <v>0</v>
      </c>
      <c r="CH195" s="1">
        <f>IF($E195+$I195+$D$7&lt;=CH$22,0,IF(CH$22-$D$7&gt;=$E195,IF(COUNTIF($KZ195:LR195,"&gt;0")&gt;0,VLOOKUP($C195,Input!$A$8:$HV$21,MATCH($CE$21+COUNTIF($KZ195:LR195,"&gt;0"),Input!$A$6:$HV$6,0),FALSE),0),0))*$D195</f>
        <v>0</v>
      </c>
      <c r="CI195" s="1">
        <f>IF($E195+$I195+$D$7&lt;=CI$22,0,IF(CI$22-$D$7&gt;=$E195,IF(COUNTIF($KZ195:LS195,"&gt;0")&gt;0,VLOOKUP($C195,Input!$A$8:$HV$21,MATCH($CE$21+COUNTIF($KZ195:LS195,"&gt;0"),Input!$A$6:$HV$6,0),FALSE),0),0))*$D195</f>
        <v>0</v>
      </c>
      <c r="CJ195" s="1">
        <f>IF($E195+$I195+$D$7&lt;=CJ$22,0,IF(CJ$22-$D$7&gt;=$E195,IF(COUNTIF($KZ195:LT195,"&gt;0")&gt;0,VLOOKUP($C195,Input!$A$8:$HV$21,MATCH($CE$21+COUNTIF($KZ195:LT195,"&gt;0"),Input!$A$6:$HV$6,0),FALSE),0),0))*$D195</f>
        <v>0</v>
      </c>
      <c r="CK195" s="1">
        <f>IF($E195+$I195+$D$7&lt;=CK$22,0,IF(CK$22-$D$7&gt;=$E195,IF(COUNTIF($KZ195:LU195,"&gt;0")&gt;0,VLOOKUP($C195,Input!$A$8:$HV$21,MATCH($CE$21+COUNTIF($KZ195:LU195,"&gt;0"),Input!$A$6:$HV$6,0),FALSE),0),0))*$D195</f>
        <v>0</v>
      </c>
      <c r="CL195" s="1">
        <f>IF($E195+$I195+$D$7&lt;=CL$22,0,IF(CL$22-$D$7&gt;=$E195,IF(COUNTIF($KZ195:LV195,"&gt;0")&gt;0,VLOOKUP($C195,Input!$A$8:$HV$21,MATCH($CE$21+COUNTIF($KZ195:LV195,"&gt;0"),Input!$A$6:$HV$6,0),FALSE),0),0))*$D195</f>
        <v>0</v>
      </c>
      <c r="CM195" s="1">
        <f>IF($E195+$I195+$D$7&lt;=CM$22,0,IF(CM$22-$D$7&gt;=$E195,IF(COUNTIF($KZ195:LW195,"&gt;0")&gt;0,VLOOKUP($C195,Input!$A$8:$HV$21,MATCH($CE$21+COUNTIF($KZ195:LW195,"&gt;0"),Input!$A$6:$HV$6,0),FALSE),0),0))*$D195</f>
        <v>0</v>
      </c>
      <c r="CN195" s="1">
        <f>IF($E195+$I195+$D$7&lt;=CN$22,0,IF(CN$22-$D$7&gt;=$E195,IF(COUNTIF($KZ195:LX195,"&gt;0")&gt;0,VLOOKUP($C195,Input!$A$8:$HV$21,MATCH($CE$21+COUNTIF($KZ195:LX195,"&gt;0"),Input!$A$6:$HV$6,0),FALSE),0),0))*$D195</f>
        <v>0</v>
      </c>
      <c r="CO195" s="1">
        <f>IF($E195+$I195+$D$7&lt;=CO$22,0,IF(CO$22-$D$7&gt;=$E195,IF(COUNTIF($KZ195:LY195,"&gt;0")&gt;0,VLOOKUP($C195,Input!$A$8:$HV$21,MATCH($CE$21+COUNTIF($KZ195:LY195,"&gt;0"),Input!$A$6:$HV$6,0),FALSE),0),0))*$D195</f>
        <v>0</v>
      </c>
      <c r="CP195" s="1">
        <f>IF($E195+$I195+$D$7&lt;=CP$22,0,IF(CP$22-$D$7&gt;=$E195,IF(COUNTIF($KZ195:LZ195,"&gt;0")&gt;0,VLOOKUP($C195,Input!$A$8:$HV$21,MATCH($CE$21+COUNTIF($KZ195:LZ195,"&gt;0"),Input!$A$6:$HV$6,0),FALSE),0),0))*$D195</f>
        <v>0</v>
      </c>
      <c r="CQ195" s="1">
        <f>IF($E195+$I195+$D$7&lt;=CQ$22,0,IF(CQ$22-$D$7&gt;=$E195,IF(COUNTIF($KZ195:MA195,"&gt;0")&gt;0,VLOOKUP($C195,Input!$A$8:$HV$21,MATCH($CE$21+COUNTIF($KZ195:MA195,"&gt;0"),Input!$A$6:$HV$6,0),FALSE),0),0))*$D195</f>
        <v>0</v>
      </c>
      <c r="CR195" s="1">
        <f>IF($E195+$I195+$D$7&lt;=CR$22,0,IF(CR$22-$D$7&gt;=$E195,IF(COUNTIF($KZ195:MB195,"&gt;0")&gt;0,VLOOKUP($C195,Input!$A$8:$HV$21,MATCH($CE$21+COUNTIF($KZ195:MB195,"&gt;0"),Input!$A$6:$HV$6,0),FALSE),0),0))*$D195</f>
        <v>0</v>
      </c>
      <c r="CS195" s="1">
        <f>IF($E195+$I195+$D$7&lt;=CS$22,0,IF(CS$22-$D$7&gt;=$E195,IF(COUNTIF($KZ195:MC195,"&gt;0")&gt;0,VLOOKUP($C195,Input!$A$8:$HV$21,MATCH($CE$21+COUNTIF($KZ195:MC195,"&gt;0"),Input!$A$6:$HV$6,0),FALSE),0),0))*$D195</f>
        <v>0</v>
      </c>
      <c r="CT195" s="1">
        <f>IF($E195+$I195+$D$7&lt;=CT$22,0,IF(CT$22-$D$7&gt;=$E195,IF(COUNTIF($KZ195:MD195,"&gt;0")&gt;0,VLOOKUP($C195,Input!$A$8:$HV$21,MATCH($CE$21+COUNTIF($KZ195:MD195,"&gt;0"),Input!$A$6:$HV$6,0),FALSE),0),0))*$D195</f>
        <v>0</v>
      </c>
      <c r="CU195" s="1">
        <f>IF($E195+$I195+$D$7&lt;=CU$22,0,IF(CU$22-$D$7&gt;=$E195,IF(COUNTIF($KZ195:ME195,"&gt;0")&gt;0,VLOOKUP($C195,Input!$A$8:$HV$21,MATCH($CE$21+COUNTIF($KZ195:ME195,"&gt;0"),Input!$A$6:$HV$6,0),FALSE),0),0))*$D195</f>
        <v>0</v>
      </c>
      <c r="CV195" s="1">
        <f>IF($E195+$I195+$D$7&lt;=CV$22,0,IF(CV$22-$D$7&gt;=$E195,IF(COUNTIF($KZ195:MF195,"&gt;0")&gt;0,VLOOKUP($C195,Input!$A$8:$HV$21,MATCH($CE$21+COUNTIF($KZ195:MF195,"&gt;0"),Input!$A$6:$HV$6,0),FALSE),0),0))*$D195</f>
        <v>0</v>
      </c>
      <c r="CW195" s="1">
        <f>IF($E195+$I195+$D$7&lt;=CW$22,0,IF(CW$22-$D$7&gt;=$E195,IF(COUNTIF($KZ195:MG195,"&gt;0")&gt;0,VLOOKUP($C195,Input!$A$8:$HV$21,MATCH($CE$21+COUNTIF($KZ195:MG195,"&gt;0"),Input!$A$6:$HV$6,0),FALSE),0),0))*$D195</f>
        <v>0</v>
      </c>
      <c r="CX195" s="1">
        <f>IF($E195+$I195+$D$7&lt;=CX$22,0,IF(CX$22-$D$7&gt;=$E195,IF(COUNTIF($KZ195:MH195,"&gt;0")&gt;0,VLOOKUP($C195,Input!$A$8:$HV$21,MATCH($CE$21+COUNTIF($KZ195:MH195,"&gt;0"),Input!$A$6:$HV$6,0),FALSE),0),0))*$D195</f>
        <v>0</v>
      </c>
      <c r="CY195" s="1">
        <f>IF($E195+$I195+$D$7&lt;=CY$22,0,IF(CY$22-$D$7&gt;=$E195,IF(COUNTIF($KZ195:MI195,"&gt;0")&gt;0,VLOOKUP($C195,Input!$A$8:$HV$21,MATCH($CE$21+COUNTIF($KZ195:MI195,"&gt;0"),Input!$A$6:$HV$6,0),FALSE),0),0))*$D195</f>
        <v>0</v>
      </c>
      <c r="CZ195" s="1">
        <f>IF($E195+$I195+$D$7&lt;=CZ$22,0,IF(CZ$22-$D$7&gt;=$E195,IF(COUNTIF($KZ195:MJ195,"&gt;0")&gt;0,VLOOKUP($C195,Input!$A$8:$HV$21,MATCH($CE$21+COUNTIF($KZ195:MJ195,"&gt;0"),Input!$A$6:$HV$6,0),FALSE),0),0))*$D195</f>
        <v>0</v>
      </c>
      <c r="DA195" s="1">
        <f>IF($E195+$I195+$D$7&lt;=DA$22,0,IF(DA$22-$D$7&gt;=$E195,IF(COUNTIF($KZ195:MK195,"&gt;0")&gt;0,VLOOKUP($C195,Input!$A$8:$HV$21,MATCH($CE$21+COUNTIF($KZ195:MK195,"&gt;0"),Input!$A$6:$HV$6,0),FALSE),0),0))*$D195</f>
        <v>0</v>
      </c>
      <c r="DB195" s="1">
        <f>IF($E195+$I195+$D$7&lt;=DB$22,0,IF(DB$22-$D$7&gt;=$E195,IF(COUNTIF($KZ195:ML195,"&gt;0")&gt;0,VLOOKUP($C195,Input!$A$8:$HV$21,MATCH($CE$21+COUNTIF($KZ195:ML195,"&gt;0"),Input!$A$6:$HV$6,0),FALSE),0),0))*$D195</f>
        <v>0</v>
      </c>
      <c r="DC195" s="1">
        <f>IF($E195+$I195+$D$7&lt;=DC$22,0,IF(DC$22-$D$7&gt;=$E195,IF(COUNTIF($KZ195:MM195,"&gt;0")&gt;0,VLOOKUP($C195,Input!$A$8:$HV$21,MATCH($CE$21+COUNTIF($KZ195:MM195,"&gt;0"),Input!$A$6:$HV$6,0),FALSE),0),0))*$D195</f>
        <v>0</v>
      </c>
      <c r="DD195" s="1">
        <f>IF($E195+$I195+$D$7&lt;=DD$22,0,IF(DD$22-$D$7&gt;=$E195,IF(COUNTIF($KZ195:MN195,"&gt;0")&gt;0,VLOOKUP($C195,Input!$A$8:$HV$21,MATCH($CE$21+COUNTIF($KZ195:MN195,"&gt;0"),Input!$A$6:$HV$6,0),FALSE),0),0))*$D195</f>
        <v>0</v>
      </c>
      <c r="DE195" s="1">
        <f>IF($E195+$I195+$D$7&lt;=DE$22,0,IF(DE$22-$D$7&gt;=$E195,IF(COUNTIF($KZ195:MO195,"&gt;0")&gt;0,VLOOKUP($C195,Input!$A$8:$HV$21,MATCH($CE$21+COUNTIF($KZ195:MO195,"&gt;0"),Input!$A$6:$HV$6,0),FALSE),0),0))*$D195</f>
        <v>0</v>
      </c>
      <c r="DF195" s="1">
        <f>IF($E195+$I195+$D$7&lt;=DF$22,0,IF(DF$22-$D$7&gt;=$E195,IF(COUNTIF($KZ195:MP195,"&gt;0")&gt;0,VLOOKUP($C195,Input!$A$8:$HV$21,MATCH($CE$21+COUNTIF($KZ195:MP195,"&gt;0"),Input!$A$6:$HV$6,0),FALSE),0),0))*$D195</f>
        <v>0</v>
      </c>
      <c r="DG195" s="1">
        <f>IF($E195+$I195+$D$7&lt;=DG$22,0,IF(DG$22-$D$7&gt;=$E195,IF(COUNTIF($KZ195:MQ195,"&gt;0")&gt;0,VLOOKUP($C195,Input!$A$8:$HV$21,MATCH($CE$21+COUNTIF($KZ195:MQ195,"&gt;0"),Input!$A$6:$HV$6,0),FALSE),0),0))*$D195</f>
        <v>0</v>
      </c>
      <c r="DH195" s="1">
        <f>IF($E195+$I195+$D$7&lt;=DH$22,0,IF(DH$22-$D$7&gt;=$E195,IF(COUNTIF($KZ195:MR195,"&gt;0")&gt;0,VLOOKUP($C195,Input!$A$8:$HV$21,MATCH($CE$21+COUNTIF($KZ195:MR195,"&gt;0"),Input!$A$6:$HV$6,0),FALSE),0),0))*$D195</f>
        <v>0</v>
      </c>
      <c r="DI195" s="1">
        <f>IF($E195+$I195+$D$7&lt;=DI$22,0,IF(DI$22-$D$7&gt;=$E195,IF(COUNTIF($KZ195:MS195,"&gt;0")&gt;0,VLOOKUP($C195,Input!$A$8:$HV$21,MATCH($CE$21+COUNTIF($KZ195:MS195,"&gt;0"),Input!$A$6:$HV$6,0),FALSE),0),0))*$D195</f>
        <v>0</v>
      </c>
      <c r="DJ195" s="1">
        <f>IF($E195+$I195+$D$7&lt;=DJ$22,0,IF(DJ$22-$D$7&gt;=$E195,IF(COUNTIF($KZ195:MT195,"&gt;0")&gt;0,VLOOKUP($C195,Input!$A$8:$HV$21,MATCH($CE$21+COUNTIF($KZ195:MT195,"&gt;0"),Input!$A$6:$HV$6,0),FALSE),0),0))*$D195</f>
        <v>0</v>
      </c>
      <c r="DK195" s="1">
        <f>IF($E195+$I195+$D$7&lt;=DK$22,0,IF(DK$22-$D$7&gt;=$E195,IF(COUNTIF($KZ195:MU195,"&gt;0")&gt;0,VLOOKUP($C195,Input!$A$8:$HV$21,MATCH($CE$21+COUNTIF($KZ195:MU195,"&gt;0"),Input!$A$6:$HV$6,0),FALSE),0),0))*$D195</f>
        <v>0</v>
      </c>
      <c r="DL195" s="1">
        <f>IF($E195+$I195+$D$7&lt;=DL$22,0,IF(DL$22-$D$7&gt;=$E195,IF(COUNTIF($KZ195:MV195,"&gt;0")&gt;0,VLOOKUP($C195,Input!$A$8:$HV$21,MATCH($CE$21+COUNTIF($KZ195:MV195,"&gt;0"),Input!$A$6:$HV$6,0),FALSE),0),0))*$D195</f>
        <v>0</v>
      </c>
      <c r="DM195" s="1">
        <f>IF($E195+$I195+$D$7&lt;=DM$22,0,IF(DM$22-$D$7&gt;=$E195,IF(COUNTIF($KZ195:MW195,"&gt;0")&gt;0,VLOOKUP($C195,Input!$A$8:$HV$21,MATCH($CE$21+COUNTIF($KZ195:MW195,"&gt;0"),Input!$A$6:$HV$6,0),FALSE),0),0))*$D195</f>
        <v>0</v>
      </c>
      <c r="DN195" s="1">
        <f>IF($E195+$I195+$D$7&lt;=DN$22,0,IF(DN$22-$D$7&gt;=$E195,IF(COUNTIF($KZ195:MX195,"&gt;0")&gt;0,VLOOKUP($C195,Input!$A$8:$HV$21,MATCH($CE$21+COUNTIF($KZ195:MX195,"&gt;0"),Input!$A$6:$HV$6,0),FALSE),0),0))*$D195</f>
        <v>0</v>
      </c>
      <c r="DP195" t="str">
        <f>+VLOOKUP($C195,Input!$A$8:$GZ$39,MATCH(DP$21,Input!$A$6:$GZ$6,0),FALSE)</f>
        <v>Bus Maintenance at 0.85/mile</v>
      </c>
      <c r="DQ195" s="1">
        <f>IF($E195+$I195+$D$7&lt;=DQ$22,0,IF(DQ$22-$D$7&gt;=$E195,IF(COUNTIF($KZ195:LP195,"&gt;0")&gt;0,VLOOKUP($C195,Input!$A$8:$HV$21,MATCH($DP$21+COUNTIF($KZ195:LP195,"&gt;0"),Input!$A$6:$HV$6,0),FALSE),0),0))*$D195*$F195</f>
        <v>0</v>
      </c>
      <c r="DR195" s="1">
        <f>IF($E195+$I195+$D$7&lt;=DR$22,0,IF(DR$22-$D$7&gt;=$E195,IF(COUNTIF($KZ195:LQ195,"&gt;0")&gt;0,VLOOKUP($C195,Input!$A$8:$HV$21,MATCH($DP$21+COUNTIF($KZ195:LQ195,"&gt;0"),Input!$A$6:$HV$6,0),FALSE),0),0))*$D195*$F195</f>
        <v>0</v>
      </c>
      <c r="DS195" s="1">
        <f>IF($E195+$I195+$D$7&lt;=DS$22,0,IF(DS$22-$D$7&gt;=$E195,IF(COUNTIF($KZ195:LR195,"&gt;0")&gt;0,VLOOKUP($C195,Input!$A$8:$HV$21,MATCH($DP$21+COUNTIF($KZ195:LR195,"&gt;0"),Input!$A$6:$HV$6,0),FALSE),0),0))*$D195*$F195</f>
        <v>0</v>
      </c>
      <c r="DT195" s="1">
        <f>IF($E195+$I195+$D$7&lt;=DT$22,0,IF(DT$22-$D$7&gt;=$E195,IF(COUNTIF($KZ195:LS195,"&gt;0")&gt;0,VLOOKUP($C195,Input!$A$8:$HV$21,MATCH($DP$21+COUNTIF($KZ195:LS195,"&gt;0"),Input!$A$6:$HV$6,0),FALSE),0),0))*$D195*$F195</f>
        <v>0</v>
      </c>
      <c r="DU195" s="1">
        <f>IF($E195+$I195+$D$7&lt;=DU$22,0,IF(DU$22-$D$7&gt;=$E195,IF(COUNTIF($KZ195:LT195,"&gt;0")&gt;0,VLOOKUP($C195,Input!$A$8:$HV$21,MATCH($DP$21+COUNTIF($KZ195:LT195,"&gt;0"),Input!$A$6:$HV$6,0),FALSE),0),0))*$D195*$F195</f>
        <v>0</v>
      </c>
      <c r="DV195" s="1">
        <f>IF($E195+$I195+$D$7&lt;=DV$22,0,IF(DV$22-$D$7&gt;=$E195,IF(COUNTIF($KZ195:LU195,"&gt;0")&gt;0,VLOOKUP($C195,Input!$A$8:$HV$21,MATCH($DP$21+COUNTIF($KZ195:LU195,"&gt;0"),Input!$A$6:$HV$6,0),FALSE),0),0))*$D195*$F195</f>
        <v>0</v>
      </c>
      <c r="DW195" s="1">
        <f>IF($E195+$I195+$D$7&lt;=DW$22,0,IF(DW$22-$D$7&gt;=$E195,IF(COUNTIF($KZ195:LV195,"&gt;0")&gt;0,VLOOKUP($C195,Input!$A$8:$HV$21,MATCH($DP$21+COUNTIF($KZ195:LV195,"&gt;0"),Input!$A$6:$HV$6,0),FALSE),0),0))*$D195*$F195</f>
        <v>0</v>
      </c>
      <c r="DX195" s="1">
        <f>IF($E195+$I195+$D$7&lt;=DX$22,0,IF(DX$22-$D$7&gt;=$E195,IF(COUNTIF($KZ195:LW195,"&gt;0")&gt;0,VLOOKUP($C195,Input!$A$8:$HV$21,MATCH($DP$21+COUNTIF($KZ195:LW195,"&gt;0"),Input!$A$6:$HV$6,0),FALSE),0),0))*$D195*$F195</f>
        <v>0</v>
      </c>
      <c r="DY195" s="1">
        <f>IF($E195+$I195+$D$7&lt;=DY$22,0,IF(DY$22-$D$7&gt;=$E195,IF(COUNTIF($KZ195:LX195,"&gt;0")&gt;0,VLOOKUP($C195,Input!$A$8:$HV$21,MATCH($DP$21+COUNTIF($KZ195:LX195,"&gt;0"),Input!$A$6:$HV$6,0),FALSE),0),0))*$D195*$F195</f>
        <v>0</v>
      </c>
      <c r="DZ195" s="1">
        <f>IF($E195+$I195+$D$7&lt;=DZ$22,0,IF(DZ$22-$D$7&gt;=$E195,IF(COUNTIF($KZ195:LY195,"&gt;0")&gt;0,VLOOKUP($C195,Input!$A$8:$HV$21,MATCH($DP$21+COUNTIF($KZ195:LY195,"&gt;0"),Input!$A$6:$HV$6,0),FALSE),0),0))*$D195*$F195</f>
        <v>0</v>
      </c>
      <c r="EA195" s="1">
        <f>IF($E195+$I195+$D$7&lt;=EA$22,0,IF(EA$22-$D$7&gt;=$E195,IF(COUNTIF($KZ195:LZ195,"&gt;0")&gt;0,VLOOKUP($C195,Input!$A$8:$HV$21,MATCH($DP$21+COUNTIF($KZ195:LZ195,"&gt;0"),Input!$A$6:$HV$6,0),FALSE),0),0))*$D195*$F195</f>
        <v>0</v>
      </c>
      <c r="EB195" s="1">
        <f>IF($E195+$I195+$D$7&lt;=EB$22,0,IF(EB$22-$D$7&gt;=$E195,IF(COUNTIF($KZ195:MA195,"&gt;0")&gt;0,VLOOKUP($C195,Input!$A$8:$HV$21,MATCH($DP$21+COUNTIF($KZ195:MA195,"&gt;0"),Input!$A$6:$HV$6,0),FALSE),0),0))*$D195*$F195</f>
        <v>0</v>
      </c>
      <c r="EC195" s="1">
        <f>IF($E195+$I195+$D$7&lt;=EC$22,0,IF(EC$22-$D$7&gt;=$E195,IF(COUNTIF($KZ195:MB195,"&gt;0")&gt;0,VLOOKUP($C195,Input!$A$8:$HV$21,MATCH($DP$21+COUNTIF($KZ195:MB195,"&gt;0"),Input!$A$6:$HV$6,0),FALSE),0),0))*$D195*$F195</f>
        <v>0</v>
      </c>
      <c r="ED195" s="1">
        <f>IF($E195+$I195+$D$7&lt;=ED$22,0,IF(ED$22-$D$7&gt;=$E195,IF(COUNTIF($KZ195:MC195,"&gt;0")&gt;0,VLOOKUP($C195,Input!$A$8:$HV$21,MATCH($DP$21+COUNTIF($KZ195:MC195,"&gt;0"),Input!$A$6:$HV$6,0),FALSE),0),0))*$D195*$F195</f>
        <v>0</v>
      </c>
      <c r="EE195" s="1">
        <f>IF($E195+$I195+$D$7&lt;=EE$22,0,IF(EE$22-$D$7&gt;=$E195,IF(COUNTIF($KZ195:MD195,"&gt;0")&gt;0,VLOOKUP($C195,Input!$A$8:$HV$21,MATCH($DP$21+COUNTIF($KZ195:MD195,"&gt;0"),Input!$A$6:$HV$6,0),FALSE),0),0))*$D195*$F195</f>
        <v>0</v>
      </c>
      <c r="EF195" s="1">
        <f>IF($E195+$I195+$D$7&lt;=EF$22,0,IF(EF$22-$D$7&gt;=$E195,IF(COUNTIF($KZ195:ME195,"&gt;0")&gt;0,VLOOKUP($C195,Input!$A$8:$HV$21,MATCH($DP$21+COUNTIF($KZ195:ME195,"&gt;0"),Input!$A$6:$HV$6,0),FALSE),0),0))*$D195*$F195</f>
        <v>0</v>
      </c>
      <c r="EG195" s="1">
        <f>IF($E195+$I195+$D$7&lt;=EG$22,0,IF(EG$22-$D$7&gt;=$E195,IF(COUNTIF($KZ195:MF195,"&gt;0")&gt;0,VLOOKUP($C195,Input!$A$8:$HV$21,MATCH($DP$21+COUNTIF($KZ195:MF195,"&gt;0"),Input!$A$6:$HV$6,0),FALSE),0),0))*$D195*$F195</f>
        <v>0</v>
      </c>
      <c r="EH195" s="1">
        <f>IF($E195+$I195+$D$7&lt;=EH$22,0,IF(EH$22-$D$7&gt;=$E195,IF(COUNTIF($KZ195:MG195,"&gt;0")&gt;0,VLOOKUP($C195,Input!$A$8:$HV$21,MATCH($DP$21+COUNTIF($KZ195:MG195,"&gt;0"),Input!$A$6:$HV$6,0),FALSE),0),0))*$D195*$F195</f>
        <v>0</v>
      </c>
      <c r="EI195" s="1">
        <f>IF($E195+$I195+$D$7&lt;=EI$22,0,IF(EI$22-$D$7&gt;=$E195,IF(COUNTIF($KZ195:MH195,"&gt;0")&gt;0,VLOOKUP($C195,Input!$A$8:$HV$21,MATCH($DP$21+COUNTIF($KZ195:MH195,"&gt;0"),Input!$A$6:$HV$6,0),FALSE),0),0))*$D195*$F195</f>
        <v>0</v>
      </c>
      <c r="EJ195" s="1">
        <f>IF($E195+$I195+$D$7&lt;=EJ$22,0,IF(EJ$22-$D$7&gt;=$E195,IF(COUNTIF($KZ195:MI195,"&gt;0")&gt;0,VLOOKUP($C195,Input!$A$8:$HV$21,MATCH($DP$21+COUNTIF($KZ195:MI195,"&gt;0"),Input!$A$6:$HV$6,0),FALSE),0),0))*$D195*$F195</f>
        <v>0</v>
      </c>
      <c r="EK195" s="1">
        <f>IF($E195+$I195+$D$7&lt;=EK$22,0,IF(EK$22-$D$7&gt;=$E195,IF(COUNTIF($KZ195:MJ195,"&gt;0")&gt;0,VLOOKUP($C195,Input!$A$8:$HV$21,MATCH($DP$21+COUNTIF($KZ195:MJ195,"&gt;0"),Input!$A$6:$HV$6,0),FALSE),0),0))*$D195*$F195</f>
        <v>0</v>
      </c>
      <c r="EL195" s="1">
        <f>IF($E195+$I195+$D$7&lt;=EL$22,0,IF(EL$22-$D$7&gt;=$E195,IF(COUNTIF($KZ195:MK195,"&gt;0")&gt;0,VLOOKUP($C195,Input!$A$8:$HV$21,MATCH($DP$21+COUNTIF($KZ195:MK195,"&gt;0"),Input!$A$6:$HV$6,0),FALSE),0),0))*$D195*$F195</f>
        <v>0</v>
      </c>
      <c r="EM195" s="1">
        <f>IF($E195+$I195+$D$7&lt;=EM$22,0,IF(EM$22-$D$7&gt;=$E195,IF(COUNTIF($KZ195:ML195,"&gt;0")&gt;0,VLOOKUP($C195,Input!$A$8:$HV$21,MATCH($DP$21+COUNTIF($KZ195:ML195,"&gt;0"),Input!$A$6:$HV$6,0),FALSE),0),0))*$D195*$F195</f>
        <v>0</v>
      </c>
      <c r="EN195" s="1">
        <f>IF($E195+$I195+$D$7&lt;=EN$22,0,IF(EN$22-$D$7&gt;=$E195,IF(COUNTIF($KZ195:MM195,"&gt;0")&gt;0,VLOOKUP($C195,Input!$A$8:$HV$21,MATCH($DP$21+COUNTIF($KZ195:MM195,"&gt;0"),Input!$A$6:$HV$6,0),FALSE),0),0))*$D195*$F195</f>
        <v>0</v>
      </c>
      <c r="EO195" s="1">
        <f>IF($E195+$I195+$D$7&lt;=EO$22,0,IF(EO$22-$D$7&gt;=$E195,IF(COUNTIF($KZ195:MN195,"&gt;0")&gt;0,VLOOKUP($C195,Input!$A$8:$HV$21,MATCH($DP$21+COUNTIF($KZ195:MN195,"&gt;0"),Input!$A$6:$HV$6,0),FALSE),0),0))*$D195*$F195</f>
        <v>0</v>
      </c>
      <c r="EP195" s="1">
        <f>IF($E195+$I195+$D$7&lt;=EP$22,0,IF(EP$22-$D$7&gt;=$E195,IF(COUNTIF($KZ195:MO195,"&gt;0")&gt;0,VLOOKUP($C195,Input!$A$8:$HV$21,MATCH($DP$21+COUNTIF($KZ195:MO195,"&gt;0"),Input!$A$6:$HV$6,0),FALSE),0),0))*$D195*$F195</f>
        <v>0</v>
      </c>
      <c r="EQ195" s="1">
        <f>IF($E195+$I195+$D$7&lt;=EQ$22,0,IF(EQ$22-$D$7&gt;=$E195,IF(COUNTIF($KZ195:MP195,"&gt;0")&gt;0,VLOOKUP($C195,Input!$A$8:$HV$21,MATCH($DP$21+COUNTIF($KZ195:MP195,"&gt;0"),Input!$A$6:$HV$6,0),FALSE),0),0))*$D195*$F195</f>
        <v>0</v>
      </c>
      <c r="ER195" s="1">
        <f>IF($E195+$I195+$D$7&lt;=ER$22,0,IF(ER$22-$D$7&gt;=$E195,IF(COUNTIF($KZ195:MQ195,"&gt;0")&gt;0,VLOOKUP($C195,Input!$A$8:$HV$21,MATCH($DP$21+COUNTIF($KZ195:MQ195,"&gt;0"),Input!$A$6:$HV$6,0),FALSE),0),0))*$D195*$F195</f>
        <v>0</v>
      </c>
      <c r="ES195" s="1">
        <f>IF($E195+$I195+$D$7&lt;=ES$22,0,IF(ES$22-$D$7&gt;=$E195,IF(COUNTIF($KZ195:MR195,"&gt;0")&gt;0,VLOOKUP($C195,Input!$A$8:$HV$21,MATCH($DP$21+COUNTIF($KZ195:MR195,"&gt;0"),Input!$A$6:$HV$6,0),FALSE),0),0))*$D195*$F195</f>
        <v>0</v>
      </c>
      <c r="ET195" s="1">
        <f>IF($E195+$I195+$D$7&lt;=ET$22,0,IF(ET$22-$D$7&gt;=$E195,IF(COUNTIF($KZ195:MS195,"&gt;0")&gt;0,VLOOKUP($C195,Input!$A$8:$HV$21,MATCH($DP$21+COUNTIF($KZ195:MS195,"&gt;0"),Input!$A$6:$HV$6,0),FALSE),0),0))*$D195*$F195</f>
        <v>0</v>
      </c>
      <c r="EU195" s="1">
        <f>IF($E195+$I195+$D$7&lt;=EU$22,0,IF(EU$22-$D$7&gt;=$E195,IF(COUNTIF($KZ195:MT195,"&gt;0")&gt;0,VLOOKUP($C195,Input!$A$8:$HV$21,MATCH($DP$21+COUNTIF($KZ195:MT195,"&gt;0"),Input!$A$6:$HV$6,0),FALSE),0),0))*$D195*$F195</f>
        <v>0</v>
      </c>
      <c r="EV195" s="1">
        <f>IF($E195+$I195+$D$7&lt;=EV$22,0,IF(EV$22-$D$7&gt;=$E195,IF(COUNTIF($KZ195:MU195,"&gt;0")&gt;0,VLOOKUP($C195,Input!$A$8:$HV$21,MATCH($DP$21+COUNTIF($KZ195:MU195,"&gt;0"),Input!$A$6:$HV$6,0),FALSE),0),0))*$D195*$F195</f>
        <v>0</v>
      </c>
      <c r="EW195" s="1">
        <f>IF($E195+$I195+$D$7&lt;=EW$22,0,IF(EW$22-$D$7&gt;=$E195,IF(COUNTIF($KZ195:MV195,"&gt;0")&gt;0,VLOOKUP($C195,Input!$A$8:$HV$21,MATCH($DP$21+COUNTIF($KZ195:MV195,"&gt;0"),Input!$A$6:$HV$6,0),FALSE),0),0))*$D195*$F195</f>
        <v>0</v>
      </c>
      <c r="EX195" s="1">
        <f>IF($E195+$I195+$D$7&lt;=EX$22,0,IF(EX$22-$D$7&gt;=$E195,IF(COUNTIF($KZ195:MW195,"&gt;0")&gt;0,VLOOKUP($C195,Input!$A$8:$HV$21,MATCH($DP$21+COUNTIF($KZ195:MW195,"&gt;0"),Input!$A$6:$HV$6,0),FALSE),0),0))*$D195*$F195</f>
        <v>0</v>
      </c>
      <c r="EY195" s="1">
        <f>IF($E195+$I195+$D$7&lt;=EY$22,0,IF(EY$22-$D$7&gt;=$E195,IF(COUNTIF($KZ195:MX195,"&gt;0")&gt;0,VLOOKUP($C195,Input!$A$8:$HV$21,MATCH($DP$21+COUNTIF($KZ195:MX195,"&gt;0"),Input!$A$6:$HV$6,0),FALSE),0),0))*$D195*$F195</f>
        <v>0</v>
      </c>
      <c r="EZ195" s="1"/>
      <c r="FA195" t="str">
        <f>VLOOKUP($C195,Input!$A$8:$GZ$39,MATCH(FA$21,Input!$A$6:$GZ$6,0),FALSE)</f>
        <v>NA</v>
      </c>
      <c r="FB195">
        <f>IF((VLOOKUP($C195,Input!$A$8:$GZ$39,MATCH(FB$21,Input!$A$6:$GZ$6,0),FALSE))="Y",$D195/VLOOKUP($C195,Input!$A$8:$GZ$39,MATCH(FC$21,Input!$A$6:$GZ$6,0),FALSE),0)</f>
        <v>0</v>
      </c>
      <c r="FC195">
        <f>IF((VLOOKUP($C195,Input!$A$8:$GZ$39,MATCH(FB$21,Input!$A$6:$GZ$6,0),FALSE))="Y",0,IF((VLOOKUP($C195,Input!$A$8:$GZ$39,MATCH(FC$21,Input!$A$6:$GZ$6,0),FALSE))&gt;0,$D195/VLOOKUP($C195,Input!$A$8:$GZ$39,MATCH(FC$21,Input!$A$6:$GZ$6,0),FALSE),0))</f>
        <v>0</v>
      </c>
      <c r="FD195" s="1">
        <f>+IF($E195=FD$22,VLOOKUP($C195,Input!$A$8:$GZ$39,MATCH(FD$21,Input!$A$6:$GZ$6,0),FALSE),0)*IF(FD$110&gt;=MAX(FC$110:$FD$110),MIN((FD$110-MAX(FC$110:$FD$110)),(FD$110-FC$110)),0)+IF($E195=FD$22,VLOOKUP($C195,Input!$A$8:$GZ$39,MATCH(FD$21,Input!$A$6:$GZ$6,0),FALSE),0)*IF(FD$109&gt;=MAX(FC$109:$FD$109),MIN((FD$109-MAX(FC$109:$FD$109)),(FD$109-FC$109)),0)</f>
        <v>0</v>
      </c>
      <c r="FE195" s="1">
        <f>+IF($E195=FE$22,VLOOKUP($C195,Input!$A$8:$GZ$39,MATCH(FE$21,Input!$A$6:$GZ$6,0),FALSE),0)*IF(FE$110&gt;=MAX(FD$110:$FD$110),MIN((FE$110-MAX(FD$110:$FD$110)),(FE$110-FD$110)),0)+IF($E195=FE$22,VLOOKUP($C195,Input!$A$8:$GZ$39,MATCH(FE$21,Input!$A$6:$GZ$6,0),FALSE),0)*IF(FE$109&gt;=MAX(FD$109:$FD$109),MIN((FE$109-MAX(FD$109:$FD$109)),(FE$109-FD$109)),0)</f>
        <v>0</v>
      </c>
      <c r="FF195" s="1">
        <f>+IF($E195=FF$22,VLOOKUP($C195,Input!$A$8:$GZ$39,MATCH(FF$21,Input!$A$6:$GZ$6,0),FALSE),0)*IF(FF$110&gt;=MAX($FD$110:FE$110),MIN((FF$110-MAX($FD$110:FE$110)),(FF$110-FE$110)),0)+IF($E195=FF$22,VLOOKUP($C195,Input!$A$8:$GZ$39,MATCH(FF$21,Input!$A$6:$GZ$6,0),FALSE),0)*IF(FF$109&gt;=MAX($FD$109:FE$109),MIN((FF$109-MAX($FD$109:FE$109)),(FF$109-FE$109)),0)</f>
        <v>0</v>
      </c>
      <c r="FG195" s="1">
        <f>+IF($E195=FG$22,VLOOKUP($C195,Input!$A$8:$GZ$39,MATCH(FG$21,Input!$A$6:$GZ$6,0),FALSE),0)*IF(FG$110&gt;=MAX($FD$110:FF$110),MIN((FG$110-MAX($FD$110:FF$110)),(FG$110-FF$110)),0)+IF($E195=FG$22,VLOOKUP($C195,Input!$A$8:$GZ$39,MATCH(FG$21,Input!$A$6:$GZ$6,0),FALSE),0)*IF(FG$109&gt;=MAX($FD$109:FF$109),MIN((FG$109-MAX($FD$109:FF$109)),(FG$109-FF$109)),0)</f>
        <v>0</v>
      </c>
      <c r="FH195" s="1">
        <f>+IF($E195=FH$22,VLOOKUP($C195,Input!$A$8:$GZ$39,MATCH(FH$21,Input!$A$6:$GZ$6,0),FALSE),0)*IF(FH$110&gt;=MAX($FD$110:FG$110),MIN((FH$110-MAX($FD$110:FG$110)),(FH$110-FG$110)),0)+IF($E195=FH$22,VLOOKUP($C195,Input!$A$8:$GZ$39,MATCH(FH$21,Input!$A$6:$GZ$6,0),FALSE),0)*IF(FH$109&gt;=MAX($FD$109:FG$109),MIN((FH$109-MAX($FD$109:FG$109)),(FH$109-FG$109)),0)</f>
        <v>0</v>
      </c>
      <c r="FI195" s="1">
        <f>+IF($E195=FI$22,VLOOKUP($C195,Input!$A$8:$GZ$39,MATCH(FI$21,Input!$A$6:$GZ$6,0),FALSE),0)*IF(FI$110&gt;=MAX($FD$110:FH$110),MIN((FI$110-MAX($FD$110:FH$110)),(FI$110-FH$110)),0)+IF($E195=FI$22,VLOOKUP($C195,Input!$A$8:$GZ$39,MATCH(FI$21,Input!$A$6:$GZ$6,0),FALSE),0)*IF(FI$109&gt;=MAX($FD$109:FH$109),MIN((FI$109-MAX($FD$109:FH$109)),(FI$109-FH$109)),0)</f>
        <v>0</v>
      </c>
      <c r="FJ195" s="1">
        <f>+IF($E195=FJ$22,VLOOKUP($C195,Input!$A$8:$GZ$39,MATCH(FJ$21,Input!$A$6:$GZ$6,0),FALSE),0)*IF(FJ$110&gt;=MAX($FD$110:FI$110),MIN((FJ$110-MAX($FD$110:FI$110)),(FJ$110-FI$110)),0)+IF($E195=FJ$22,VLOOKUP($C195,Input!$A$8:$GZ$39,MATCH(FJ$21,Input!$A$6:$GZ$6,0),FALSE),0)*IF(FJ$109&gt;=MAX($FD$109:FI$109),MIN((FJ$109-MAX($FD$109:FI$109)),(FJ$109-FI$109)),0)</f>
        <v>0</v>
      </c>
      <c r="FK195" s="1">
        <f>+IF($E195=FK$22,VLOOKUP($C195,Input!$A$8:$GZ$39,MATCH(FK$21,Input!$A$6:$GZ$6,0),FALSE),0)*IF(FK$110&gt;=MAX($FD$110:FJ$110),MIN((FK$110-MAX($FD$110:FJ$110)),(FK$110-FJ$110)),0)+IF($E195=FK$22,VLOOKUP($C195,Input!$A$8:$GZ$39,MATCH(FK$21,Input!$A$6:$GZ$6,0),FALSE),0)*IF(FK$109&gt;=MAX($FD$109:FJ$109),MIN((FK$109-MAX($FD$109:FJ$109)),(FK$109-FJ$109)),0)</f>
        <v>0</v>
      </c>
      <c r="FL195" s="1">
        <f>+IF($E195=FL$22,VLOOKUP($C195,Input!$A$8:$GZ$39,MATCH(FL$21,Input!$A$6:$GZ$6,0),FALSE),0)*IF(FL$110&gt;=MAX($FD$110:FK$110),MIN((FL$110-MAX($FD$110:FK$110)),(FL$110-FK$110)),0)+IF($E195=FL$22,VLOOKUP($C195,Input!$A$8:$GZ$39,MATCH(FL$21,Input!$A$6:$GZ$6,0),FALSE),0)*IF(FL$109&gt;=MAX($FD$109:FK$109),MIN((FL$109-MAX($FD$109:FK$109)),(FL$109-FK$109)),0)</f>
        <v>0</v>
      </c>
      <c r="FM195" s="1">
        <f>+IF($E195=FM$22,VLOOKUP($C195,Input!$A$8:$GZ$39,MATCH(FM$21,Input!$A$6:$GZ$6,0),FALSE),0)*IF(FM$110&gt;=MAX($FD$110:FL$110),MIN((FM$110-MAX($FD$110:FL$110)),(FM$110-FL$110)),0)+IF($E195=FM$22,VLOOKUP($C195,Input!$A$8:$GZ$39,MATCH(FM$21,Input!$A$6:$GZ$6,0),FALSE),0)*IF(FM$109&gt;=MAX($FD$109:FL$109),MIN((FM$109-MAX($FD$109:FL$109)),(FM$109-FL$109)),0)</f>
        <v>0</v>
      </c>
      <c r="FN195" s="1">
        <f>+IF($E195=FN$22,VLOOKUP($C195,Input!$A$8:$GZ$39,MATCH(FN$21,Input!$A$6:$GZ$6,0),FALSE),0)*IF(FN$110&gt;=MAX($FD$110:FM$110),MIN((FN$110-MAX($FD$110:FM$110)),(FN$110-FM$110)),0)+IF($E195=FN$22,VLOOKUP($C195,Input!$A$8:$GZ$39,MATCH(FN$21,Input!$A$6:$GZ$6,0),FALSE),0)*IF(FN$109&gt;=MAX($FD$109:FM$109),MIN((FN$109-MAX($FD$109:FM$109)),(FN$109-FM$109)),0)</f>
        <v>0</v>
      </c>
      <c r="FO195" s="1">
        <f>+IF($E195=FO$22,VLOOKUP($C195,Input!$A$8:$GZ$39,MATCH(FO$21,Input!$A$6:$GZ$6,0),FALSE),0)*IF(FO$110&gt;=MAX($FD$110:FN$110),MIN((FO$110-MAX($FD$110:FN$110)),(FO$110-FN$110)),0)+IF($E195=FO$22,VLOOKUP($C195,Input!$A$8:$GZ$39,MATCH(FO$21,Input!$A$6:$GZ$6,0),FALSE),0)*IF(FO$109&gt;=MAX($FD$109:FN$109),MIN((FO$109-MAX($FD$109:FN$109)),(FO$109-FN$109)),0)</f>
        <v>0</v>
      </c>
      <c r="FP195" s="1">
        <f>+IF($E195=FP$22,VLOOKUP($C195,Input!$A$8:$GZ$39,MATCH(FP$21,Input!$A$6:$GZ$6,0),FALSE),0)*IF(FP$110&gt;=MAX($FD$110:FO$110),MIN((FP$110-MAX($FD$110:FO$110)),(FP$110-FO$110)),0)+IF($E195=FP$22,VLOOKUP($C195,Input!$A$8:$GZ$39,MATCH(FP$21,Input!$A$6:$GZ$6,0),FALSE),0)*IF(FP$109&gt;=MAX($FD$109:FO$109),MIN((FP$109-MAX($FD$109:FO$109)),(FP$109-FO$109)),0)</f>
        <v>0</v>
      </c>
      <c r="FQ195" s="1">
        <f>+IF($E195=FQ$22,VLOOKUP($C195,Input!$A$8:$GZ$39,MATCH(FQ$21,Input!$A$6:$GZ$6,0),FALSE),0)*IF(FQ$110&gt;=MAX($FD$110:FP$110),MIN((FQ$110-MAX($FD$110:FP$110)),(FQ$110-FP$110)),0)+IF($E195=FQ$22,VLOOKUP($C195,Input!$A$8:$GZ$39,MATCH(FQ$21,Input!$A$6:$GZ$6,0),FALSE),0)*IF(FQ$109&gt;=MAX($FD$109:FP$109),MIN((FQ$109-MAX($FD$109:FP$109)),(FQ$109-FP$109)),0)</f>
        <v>0</v>
      </c>
      <c r="FR195" s="1">
        <f>+IF($E195=FR$22,VLOOKUP($C195,Input!$A$8:$GZ$39,MATCH(FR$21,Input!$A$6:$GZ$6,0),FALSE),0)*IF(FR$110&gt;=MAX($FD$110:FQ$110),MIN((FR$110-MAX($FD$110:FQ$110)),(FR$110-FQ$110)),0)+IF($E195=FR$22,VLOOKUP($C195,Input!$A$8:$GZ$39,MATCH(FR$21,Input!$A$6:$GZ$6,0),FALSE),0)*IF(FR$109&gt;=MAX($FD$109:FQ$109),MIN((FR$109-MAX($FD$109:FQ$109)),(FR$109-FQ$109)),0)</f>
        <v>0</v>
      </c>
      <c r="FS195" s="1">
        <f>+IF($E195=FS$22,VLOOKUP($C195,Input!$A$8:$GZ$39,MATCH(FS$21,Input!$A$6:$GZ$6,0),FALSE),0)*IF(FS$110&gt;=MAX($FD$110:FR$110),MIN((FS$110-MAX($FD$110:FR$110)),(FS$110-FR$110)),0)+IF($E195=FS$22,VLOOKUP($C195,Input!$A$8:$GZ$39,MATCH(FS$21,Input!$A$6:$GZ$6,0),FALSE),0)*IF(FS$109&gt;=MAX($FD$109:FR$109),MIN((FS$109-MAX($FD$109:FR$109)),(FS$109-FR$109)),0)</f>
        <v>0</v>
      </c>
      <c r="FT195" s="1">
        <f>+IF($E195=FT$22,VLOOKUP($C195,Input!$A$8:$GZ$39,MATCH(FT$21,Input!$A$6:$GZ$6,0),FALSE),0)*IF(FT$110&gt;=MAX($FD$110:FS$110),MIN((FT$110-MAX($FD$110:FS$110)),(FT$110-FS$110)),0)+IF($E195=FT$22,VLOOKUP($C195,Input!$A$8:$GZ$39,MATCH(FT$21,Input!$A$6:$GZ$6,0),FALSE),0)*IF(FT$109&gt;=MAX($FD$109:FS$109),MIN((FT$109-MAX($FD$109:FS$109)),(FT$109-FS$109)),0)</f>
        <v>0</v>
      </c>
      <c r="FU195" s="1">
        <f>+IF($E195=FU$22,VLOOKUP($C195,Input!$A$8:$GZ$39,MATCH(FU$21,Input!$A$6:$GZ$6,0),FALSE),0)*IF(FU$110&gt;=MAX($FD$110:FT$110),MIN((FU$110-MAX($FD$110:FT$110)),(FU$110-FT$110)),0)+IF($E195=FU$22,VLOOKUP($C195,Input!$A$8:$GZ$39,MATCH(FU$21,Input!$A$6:$GZ$6,0),FALSE),0)*IF(FU$109&gt;=MAX($FD$109:FT$109),MIN((FU$109-MAX($FD$109:FT$109)),(FU$109-FT$109)),0)</f>
        <v>0</v>
      </c>
      <c r="FV195" s="1">
        <f>+IF($E195=FV$22,VLOOKUP($C195,Input!$A$8:$GZ$39,MATCH(FV$21,Input!$A$6:$GZ$6,0),FALSE),0)*IF(FV$110&gt;=MAX($FD$110:FU$110),MIN((FV$110-MAX($FD$110:FU$110)),(FV$110-FU$110)),0)+IF($E195=FV$22,VLOOKUP($C195,Input!$A$8:$GZ$39,MATCH(FV$21,Input!$A$6:$GZ$6,0),FALSE),0)*IF(FV$109&gt;=MAX($FD$109:FU$109),MIN((FV$109-MAX($FD$109:FU$109)),(FV$109-FU$109)),0)</f>
        <v>0</v>
      </c>
      <c r="FW195" s="1">
        <f>+IF($E195=FW$22,VLOOKUP($C195,Input!$A$8:$GZ$39,MATCH(FW$21,Input!$A$6:$GZ$6,0),FALSE),0)*IF(FW$110&gt;=MAX($FD$110:FV$110),MIN((FW$110-MAX($FD$110:FV$110)),(FW$110-FV$110)),0)+IF($E195=FW$22,VLOOKUP($C195,Input!$A$8:$GZ$39,MATCH(FW$21,Input!$A$6:$GZ$6,0),FALSE),0)*IF(FW$109&gt;=MAX($FD$109:FV$109),MIN((FW$109-MAX($FD$109:FV$109)),(FW$109-FV$109)),0)</f>
        <v>0</v>
      </c>
      <c r="FX195" s="1">
        <f>+IF($E195=FX$22,VLOOKUP($C195,Input!$A$8:$GZ$39,MATCH(FX$21,Input!$A$6:$GZ$6,0),FALSE),0)*IF(FX$110&gt;=MAX($FD$110:FW$110),MIN((FX$110-MAX($FD$110:FW$110)),(FX$110-FW$110)),0)+IF($E195=FX$22,VLOOKUP($C195,Input!$A$8:$GZ$39,MATCH(FX$21,Input!$A$6:$GZ$6,0),FALSE),0)*IF(FX$109&gt;=MAX($FD$109:FW$109),MIN((FX$109-MAX($FD$109:FW$109)),(FX$109-FW$109)),0)</f>
        <v>0</v>
      </c>
      <c r="FY195" s="1">
        <f>+IF($E195=FY$22,VLOOKUP($C195,Input!$A$8:$GZ$39,MATCH(FY$21,Input!$A$6:$GZ$6,0),FALSE),0)*IF(FY$110&gt;=MAX($FD$110:FX$110),MIN((FY$110-MAX($FD$110:FX$110)),(FY$110-FX$110)),0)+IF($E195=FY$22,VLOOKUP($C195,Input!$A$8:$GZ$39,MATCH(FY$21,Input!$A$6:$GZ$6,0),FALSE),0)*IF(FY$109&gt;=MAX($FD$109:FX$109),MIN((FY$109-MAX($FD$109:FX$109)),(FY$109-FX$109)),0)</f>
        <v>0</v>
      </c>
      <c r="FZ195" s="1">
        <f>+IF($E195=FZ$22,VLOOKUP($C195,Input!$A$8:$GZ$39,MATCH(FZ$21,Input!$A$6:$GZ$6,0),FALSE),0)*IF(FZ$110&gt;=MAX($FD$110:FY$110),MIN((FZ$110-MAX($FD$110:FY$110)),(FZ$110-FY$110)),0)+IF($E195=FZ$22,VLOOKUP($C195,Input!$A$8:$GZ$39,MATCH(FZ$21,Input!$A$6:$GZ$6,0),FALSE),0)*IF(FZ$109&gt;=MAX($FD$109:FY$109),MIN((FZ$109-MAX($FD$109:FY$109)),(FZ$109-FY$109)),0)</f>
        <v>0</v>
      </c>
      <c r="GA195" s="1">
        <f>+IF($E195=GA$22,VLOOKUP($C195,Input!$A$8:$GZ$39,MATCH(GA$21,Input!$A$6:$GZ$6,0),FALSE),0)*IF(GA$110&gt;=MAX($FD$110:FZ$110),MIN((GA$110-MAX($FD$110:FZ$110)),(GA$110-FZ$110)),0)+IF($E195=GA$22,VLOOKUP($C195,Input!$A$8:$GZ$39,MATCH(GA$21,Input!$A$6:$GZ$6,0),FALSE),0)*IF(GA$109&gt;=MAX($FD$109:FZ$109),MIN((GA$109-MAX($FD$109:FZ$109)),(GA$109-FZ$109)),0)</f>
        <v>0</v>
      </c>
      <c r="GB195" s="1">
        <f>+IF($E195=GB$22,VLOOKUP($C195,Input!$A$8:$GZ$39,MATCH(GB$21,Input!$A$6:$GZ$6,0),FALSE),0)*IF(GB$110&gt;=MAX($FD$110:GA$110),MIN((GB$110-MAX($FD$110:GA$110)),(GB$110-GA$110)),0)+IF($E195=GB$22,VLOOKUP($C195,Input!$A$8:$GZ$39,MATCH(GB$21,Input!$A$6:$GZ$6,0),FALSE),0)*IF(GB$109&gt;=MAX($FD$109:GA$109),MIN((GB$109-MAX($FD$109:GA$109)),(GB$109-GA$109)),0)</f>
        <v>0</v>
      </c>
      <c r="GC195" s="1">
        <f>+IF($E195=GC$22,VLOOKUP($C195,Input!$A$8:$GZ$39,MATCH(GC$21,Input!$A$6:$GZ$6,0),FALSE),0)*IF(GC$110&gt;=MAX($FD$110:GB$110),MIN((GC$110-MAX($FD$110:GB$110)),(GC$110-GB$110)),0)+IF($E195=GC$22,VLOOKUP($C195,Input!$A$8:$GZ$39,MATCH(GC$21,Input!$A$6:$GZ$6,0),FALSE),0)*IF(GC$109&gt;=MAX($FD$109:GB$109),MIN((GC$109-MAX($FD$109:GB$109)),(GC$109-GB$109)),0)</f>
        <v>0</v>
      </c>
      <c r="GD195" s="1">
        <f>+IF($E195=GD$22,VLOOKUP($C195,Input!$A$8:$GZ$39,MATCH(GD$21,Input!$A$6:$GZ$6,0),FALSE),0)*IF(GD$110&gt;=MAX($FD$110:GC$110),MIN((GD$110-MAX($FD$110:GC$110)),(GD$110-GC$110)),0)+IF($E195=GD$22,VLOOKUP($C195,Input!$A$8:$GZ$39,MATCH(GD$21,Input!$A$6:$GZ$6,0),FALSE),0)*IF(GD$109&gt;=MAX($FD$109:GC$109),MIN((GD$109-MAX($FD$109:GC$109)),(GD$109-GC$109)),0)</f>
        <v>0</v>
      </c>
      <c r="GE195" s="1">
        <f>+IF($E195=GE$22,VLOOKUP($C195,Input!$A$8:$GZ$39,MATCH(GE$21,Input!$A$6:$GZ$6,0),FALSE),0)*IF(GE$110&gt;=MAX($FD$110:GD$110),MIN((GE$110-MAX($FD$110:GD$110)),(GE$110-GD$110)),0)+IF($E195=GE$22,VLOOKUP($C195,Input!$A$8:$GZ$39,MATCH(GE$21,Input!$A$6:$GZ$6,0),FALSE),0)*IF(GE$109&gt;=MAX($FD$109:GD$109),MIN((GE$109-MAX($FD$109:GD$109)),(GE$109-GD$109)),0)</f>
        <v>0</v>
      </c>
      <c r="GF195" s="1">
        <f>+IF($E195=GF$22,VLOOKUP($C195,Input!$A$8:$GZ$39,MATCH(GF$21,Input!$A$6:$GZ$6,0),FALSE),0)*IF(GF$110&gt;=MAX($FD$110:GE$110),MIN((GF$110-MAX($FD$110:GE$110)),(GF$110-GE$110)),0)+IF($E195=GF$22,VLOOKUP($C195,Input!$A$8:$GZ$39,MATCH(GF$21,Input!$A$6:$GZ$6,0),FALSE),0)*IF(GF$109&gt;=MAX($FD$109:GE$109),MIN((GF$109-MAX($FD$109:GE$109)),(GF$109-GE$109)),0)</f>
        <v>0</v>
      </c>
      <c r="GG195" s="1">
        <f>+IF($E195=GG$22,VLOOKUP($C195,Input!$A$8:$GZ$39,MATCH(GG$21,Input!$A$6:$GZ$6,0),FALSE),0)*IF(GG$110&gt;=MAX($FD$110:GF$110),MIN((GG$110-MAX($FD$110:GF$110)),(GG$110-GF$110)),0)+IF($E195=GG$22,VLOOKUP($C195,Input!$A$8:$GZ$39,MATCH(GG$21,Input!$A$6:$GZ$6,0),FALSE),0)*IF(GG$109&gt;=MAX($FD$109:GF$109),MIN((GG$109-MAX($FD$109:GF$109)),(GG$109-GF$109)),0)</f>
        <v>0</v>
      </c>
      <c r="GH195" s="1">
        <f>+IF($E195=GH$22,VLOOKUP($C195,Input!$A$8:$GZ$39,MATCH(GH$21,Input!$A$6:$GZ$6,0),FALSE),0)*IF(GH$110&gt;=MAX($FD$110:GG$110),MIN((GH$110-MAX($FD$110:GG$110)),(GH$110-GG$110)),0)+IF($E195=GH$22,VLOOKUP($C195,Input!$A$8:$GZ$39,MATCH(GH$21,Input!$A$6:$GZ$6,0),FALSE),0)*IF(GH$109&gt;=MAX($FD$109:GG$109),MIN((GH$109-MAX($FD$109:GG$109)),(GH$109-GG$109)),0)</f>
        <v>0</v>
      </c>
      <c r="GI195" s="1">
        <f>+IF($E195=GI$22,VLOOKUP($C195,Input!$A$8:$GZ$39,MATCH(GI$21,Input!$A$6:$GZ$6,0),FALSE),0)*IF(GI$110&gt;=MAX($FD$110:GH$110),MIN((GI$110-MAX($FD$110:GH$110)),(GI$110-GH$110)),0)+IF($E195=GI$22,VLOOKUP($C195,Input!$A$8:$GZ$39,MATCH(GI$21,Input!$A$6:$GZ$6,0),FALSE),0)*IF(GI$109&gt;=MAX($FD$109:GH$109),MIN((GI$109-MAX($FD$109:GH$109)),(GI$109-GH$109)),0)</f>
        <v>0</v>
      </c>
      <c r="GJ195" s="1">
        <f>+IF($E195=GJ$22,VLOOKUP($C195,Input!$A$8:$GZ$39,MATCH(GJ$21,Input!$A$6:$GZ$6,0),FALSE),0)*IF(GJ$110&gt;=MAX($FD$110:GI$110),MIN((GJ$110-MAX($FD$110:GI$110)),(GJ$110-GI$110)),0)+IF($E195=GJ$22,VLOOKUP($C195,Input!$A$8:$GZ$39,MATCH(GJ$21,Input!$A$6:$GZ$6,0),FALSE),0)*IF(GJ$109&gt;=MAX($FD$109:GI$109),MIN((GJ$109-MAX($FD$109:GI$109)),(GJ$109-GI$109)),0)</f>
        <v>0</v>
      </c>
      <c r="GK195" s="1">
        <f>+IF($E195=GK$22,VLOOKUP($C195,Input!$A$8:$GZ$39,MATCH(GK$21,Input!$A$6:$GZ$6,0),FALSE),0)*IF(GK$110&gt;=MAX($FD$110:GJ$110),MIN((GK$110-MAX($FD$110:GJ$110)),(GK$110-GJ$110)),0)+IF($E195=GK$22,VLOOKUP($C195,Input!$A$8:$GZ$39,MATCH(GK$21,Input!$A$6:$GZ$6,0),FALSE),0)*IF(GK$109&gt;=MAX($FD$109:GJ$109),MIN((GK$109-MAX($FD$109:GJ$109)),(GK$109-GJ$109)),0)</f>
        <v>0</v>
      </c>
      <c r="GL195" s="1">
        <f>+IF($E195=GL$22,VLOOKUP($C195,Input!$A$8:$GZ$39,MATCH(GL$21,Input!$A$6:$GZ$6,0),FALSE),0)*IF(GL$110&gt;=MAX($FD$110:GK$110),MIN((GL$110-MAX($FD$110:GK$110)),(GL$110-GK$110)),0)+IF($E195=GL$22,VLOOKUP($C195,Input!$A$8:$GZ$39,MATCH(GL$21,Input!$A$6:$GZ$6,0),FALSE),0)*IF(GL$109&gt;=MAX($FD$109:GK$109),MIN((GL$109-MAX($FD$109:GK$109)),(GL$109-GK$109)),0)</f>
        <v>0</v>
      </c>
      <c r="GM195" s="42"/>
      <c r="GN195" t="str">
        <f>VLOOKUP($C195,Input!$A$8:$GZ$39,MATCH(GN$21,Input!$A$6:$GZ$6,0),FALSE)</f>
        <v>NA</v>
      </c>
      <c r="GO195">
        <f>IF((VLOOKUP($C195,Input!$A$8:$GZ$39,MATCH(GO$21,Input!$A$6:$GZ$6,0),FALSE))="Y",$D195/VLOOKUP($C195,Input!$A$8:$GZ$39,MATCH(GP$21,Input!$A$6:$GZ$6,0),FALSE),0)</f>
        <v>0</v>
      </c>
      <c r="GP195">
        <f>IF((VLOOKUP($C195,Input!$A$8:$GZ$39,MATCH(GO$21,Input!$A$6:$GZ$6,0),FALSE))="Y",0,IF((VLOOKUP($C195,Input!$A$8:$GZ$39,MATCH(GP$21,Input!$A$6:$GZ$6,0),FALSE))&gt;0,$D195/VLOOKUP($C195,Input!$A$8:$GZ$39,MATCH(GP$21,Input!$A$6:$GZ$6,0),FALSE),0))</f>
        <v>0</v>
      </c>
      <c r="GQ195" s="1">
        <f>+IF($E195=GQ$22,VLOOKUP($C195,Input!$A$8:$GZ$39,MATCH(GQ$21,Input!$A$6:$GZ$6,0),FALSE),0)*IF(GQ$110&gt;=MAX($GP$110:GP$110),MIN((GQ$110-MAX($GP$110:GP$110)),(GQ$110-GP$110)),0)+IF($E195=GQ$22,VLOOKUP($C195,Input!$A$8:$GZ$39,MATCH(GQ$21,Input!$A$6:$GZ$6,0),FALSE),0)*IF(GQ$109&gt;=MAX($GP$109:GP$109),MIN((GQ$109-MAX($GP$109:GP$109)),(GQ$109-GP$109)),0)</f>
        <v>0</v>
      </c>
      <c r="GR195" s="1">
        <f>+IF($E195=GR$22,VLOOKUP($C195,Input!$A$8:$GZ$39,MATCH(GR$21,Input!$A$6:$GZ$6,0),FALSE),0)*IF(GR$110&gt;=MAX($GP$110:GQ$110),MIN((GR$110-MAX($GP$110:GQ$110)),(GR$110-GQ$110)),0)+IF($E195=GR$22,VLOOKUP($C195,Input!$A$8:$GZ$39,MATCH(GR$21,Input!$A$6:$GZ$6,0),FALSE),0)*IF(GR$109&gt;=MAX($GP$109:GQ$109),MIN((GR$109-MAX($GP$109:GQ$109)),(GR$109-GQ$109)),0)</f>
        <v>0</v>
      </c>
      <c r="GS195" s="1">
        <f>+IF($E195=GS$22,VLOOKUP($C195,Input!$A$8:$GZ$39,MATCH(GS$21,Input!$A$6:$GZ$6,0),FALSE),0)*IF(GS$110&gt;=MAX($GP$110:GR$110),MIN((GS$110-MAX($GP$110:GR$110)),(GS$110-GR$110)),0)+IF($E195=GS$22,VLOOKUP($C195,Input!$A$8:$GZ$39,MATCH(GS$21,Input!$A$6:$GZ$6,0),FALSE),0)*IF(GS$109&gt;=MAX($GP$109:GR$109),MIN((GS$109-MAX($GP$109:GR$109)),(GS$109-GR$109)),0)</f>
        <v>0</v>
      </c>
      <c r="GT195" s="1">
        <f>+IF($E195=GT$22,VLOOKUP($C195,Input!$A$8:$GZ$39,MATCH(GT$21,Input!$A$6:$GZ$6,0),FALSE),0)*IF(GT$110&gt;=MAX($GP$110:GS$110),MIN((GT$110-MAX($GP$110:GS$110)),(GT$110-GS$110)),0)+IF($E195=GT$22,VLOOKUP($C195,Input!$A$8:$GZ$39,MATCH(GT$21,Input!$A$6:$GZ$6,0),FALSE),0)*IF(GT$109&gt;=MAX($GP$109:GS$109),MIN((GT$109-MAX($GP$109:GS$109)),(GT$109-GS$109)),0)</f>
        <v>0</v>
      </c>
      <c r="GU195" s="1">
        <f>+IF($E195=GU$22,VLOOKUP($C195,Input!$A$8:$GZ$39,MATCH(GU$21,Input!$A$6:$GZ$6,0),FALSE),0)*IF(GU$110&gt;=MAX($GP$110:GT$110),MIN((GU$110-MAX($GP$110:GT$110)),(GU$110-GT$110)),0)+IF($E195=GU$22,VLOOKUP($C195,Input!$A$8:$GZ$39,MATCH(GU$21,Input!$A$6:$GZ$6,0),FALSE),0)*IF(GU$109&gt;=MAX($GP$109:GT$109),MIN((GU$109-MAX($GP$109:GT$109)),(GU$109-GT$109)),0)</f>
        <v>0</v>
      </c>
      <c r="GV195" s="1">
        <f>+IF($E195=GV$22,VLOOKUP($C195,Input!$A$8:$GZ$39,MATCH(GV$21,Input!$A$6:$GZ$6,0),FALSE),0)*IF(GV$110&gt;=MAX($GP$110:GU$110),MIN((GV$110-MAX($GP$110:GU$110)),(GV$110-GU$110)),0)+IF($E195=GV$22,VLOOKUP($C195,Input!$A$8:$GZ$39,MATCH(GV$21,Input!$A$6:$GZ$6,0),FALSE),0)*IF(GV$109&gt;=MAX($GP$109:GU$109),MIN((GV$109-MAX($GP$109:GU$109)),(GV$109-GU$109)),0)</f>
        <v>0</v>
      </c>
      <c r="GW195" s="1">
        <f>+IF($E195=GW$22,VLOOKUP($C195,Input!$A$8:$GZ$39,MATCH(GW$21,Input!$A$6:$GZ$6,0),FALSE),0)*IF(GW$110&gt;=MAX($GP$110:GV$110),MIN((GW$110-MAX($GP$110:GV$110)),(GW$110-GV$110)),0)+IF($E195=GW$22,VLOOKUP($C195,Input!$A$8:$GZ$39,MATCH(GW$21,Input!$A$6:$GZ$6,0),FALSE),0)*IF(GW$109&gt;=MAX($GP$109:GV$109),MIN((GW$109-MAX($GP$109:GV$109)),(GW$109-GV$109)),0)</f>
        <v>0</v>
      </c>
      <c r="GX195" s="1">
        <f>+IF($E195=GX$22,VLOOKUP($C195,Input!$A$8:$GZ$39,MATCH(GX$21,Input!$A$6:$GZ$6,0),FALSE),0)*IF(GX$110&gt;=MAX($GP$110:GW$110),MIN((GX$110-MAX($GP$110:GW$110)),(GX$110-GW$110)),0)+IF($E195=GX$22,VLOOKUP($C195,Input!$A$8:$GZ$39,MATCH(GX$21,Input!$A$6:$GZ$6,0),FALSE),0)*IF(GX$109&gt;=MAX($GP$109:GW$109),MIN((GX$109-MAX($GP$109:GW$109)),(GX$109-GW$109)),0)</f>
        <v>0</v>
      </c>
      <c r="GY195" s="1">
        <f>+IF($E195=GY$22,VLOOKUP($C195,Input!$A$8:$GZ$39,MATCH(GY$21,Input!$A$6:$GZ$6,0),FALSE),0)*IF(GY$110&gt;=MAX($GP$110:GX$110),MIN((GY$110-MAX($GP$110:GX$110)),(GY$110-GX$110)),0)+IF($E195=GY$22,VLOOKUP($C195,Input!$A$8:$GZ$39,MATCH(GY$21,Input!$A$6:$GZ$6,0),FALSE),0)*IF(GY$109&gt;=MAX($GP$109:GX$109),MIN((GY$109-MAX($GP$109:GX$109)),(GY$109-GX$109)),0)</f>
        <v>0</v>
      </c>
      <c r="GZ195" s="1">
        <f>+IF($E195=GZ$22,VLOOKUP($C195,Input!$A$8:$GZ$39,MATCH(GZ$21,Input!$A$6:$GZ$6,0),FALSE),0)*IF(GZ$110&gt;=MAX($GP$110:GY$110),MIN((GZ$110-MAX($GP$110:GY$110)),(GZ$110-GY$110)),0)+IF($E195=GZ$22,VLOOKUP($C195,Input!$A$8:$GZ$39,MATCH(GZ$21,Input!$A$6:$GZ$6,0),FALSE),0)*IF(GZ$109&gt;=MAX($GP$109:GY$109),MIN((GZ$109-MAX($GP$109:GY$109)),(GZ$109-GY$109)),0)</f>
        <v>0</v>
      </c>
      <c r="HA195" s="1">
        <f>+IF($E195=HA$22,VLOOKUP($C195,Input!$A$8:$GZ$39,MATCH(HA$21,Input!$A$6:$GZ$6,0),FALSE),0)*IF(HA$110&gt;=MAX($GP$110:GZ$110),MIN((HA$110-MAX($GP$110:GZ$110)),(HA$110-GZ$110)),0)+IF($E195=HA$22,VLOOKUP($C195,Input!$A$8:$GZ$39,MATCH(HA$21,Input!$A$6:$GZ$6,0),FALSE),0)*IF(HA$109&gt;=MAX($GP$109:GZ$109),MIN((HA$109-MAX($GP$109:GZ$109)),(HA$109-GZ$109)),0)</f>
        <v>0</v>
      </c>
      <c r="HB195" s="1">
        <f>+IF($E195=HB$22,VLOOKUP($C195,Input!$A$8:$GZ$39,MATCH(HB$21,Input!$A$6:$GZ$6,0),FALSE),0)*IF(HB$110&gt;=MAX($GP$110:HA$110),MIN((HB$110-MAX($GP$110:HA$110)),(HB$110-HA$110)),0)+IF($E195=HB$22,VLOOKUP($C195,Input!$A$8:$GZ$39,MATCH(HB$21,Input!$A$6:$GZ$6,0),FALSE),0)*IF(HB$109&gt;=MAX($GP$109:HA$109),MIN((HB$109-MAX($GP$109:HA$109)),(HB$109-HA$109)),0)</f>
        <v>0</v>
      </c>
      <c r="HC195" s="1">
        <f>+IF($E195=HC$22,VLOOKUP($C195,Input!$A$8:$GZ$39,MATCH(HC$21,Input!$A$6:$GZ$6,0),FALSE),0)*IF(HC$110&gt;=MAX($GP$110:HB$110),MIN((HC$110-MAX($GP$110:HB$110)),(HC$110-HB$110)),0)+IF($E195=HC$22,VLOOKUP($C195,Input!$A$8:$GZ$39,MATCH(HC$21,Input!$A$6:$GZ$6,0),FALSE),0)*IF(HC$109&gt;=MAX($GP$109:HB$109),MIN((HC$109-MAX($GP$109:HB$109)),(HC$109-HB$109)),0)</f>
        <v>0</v>
      </c>
      <c r="HD195" s="1">
        <f>+IF($E195=HD$22,VLOOKUP($C195,Input!$A$8:$GZ$39,MATCH(HD$21,Input!$A$6:$GZ$6,0),FALSE),0)*IF(HD$110&gt;=MAX($GP$110:HC$110),MIN((HD$110-MAX($GP$110:HC$110)),(HD$110-HC$110)),0)+IF($E195=HD$22,VLOOKUP($C195,Input!$A$8:$GZ$39,MATCH(HD$21,Input!$A$6:$GZ$6,0),FALSE),0)*IF(HD$109&gt;=MAX($GP$109:HC$109),MIN((HD$109-MAX($GP$109:HC$109)),(HD$109-HC$109)),0)</f>
        <v>0</v>
      </c>
      <c r="HE195" s="1">
        <f>+IF($E195=HE$22,VLOOKUP($C195,Input!$A$8:$GZ$39,MATCH(HE$21,Input!$A$6:$GZ$6,0),FALSE),0)*IF(HE$110&gt;=MAX($GP$110:HD$110),MIN((HE$110-MAX($GP$110:HD$110)),(HE$110-HD$110)),0)+IF($E195=HE$22,VLOOKUP($C195,Input!$A$8:$GZ$39,MATCH(HE$21,Input!$A$6:$GZ$6,0),FALSE),0)*IF(HE$109&gt;=MAX($GP$109:HD$109),MIN((HE$109-MAX($GP$109:HD$109)),(HE$109-HD$109)),0)</f>
        <v>0</v>
      </c>
      <c r="HF195" s="1">
        <f>+IF($E195=HF$22,VLOOKUP($C195,Input!$A$8:$GZ$39,MATCH(HF$21,Input!$A$6:$GZ$6,0),FALSE),0)*IF(HF$110&gt;=MAX($GP$110:HE$110),MIN((HF$110-MAX($GP$110:HE$110)),(HF$110-HE$110)),0)+IF($E195=HF$22,VLOOKUP($C195,Input!$A$8:$GZ$39,MATCH(HF$21,Input!$A$6:$GZ$6,0),FALSE),0)*IF(HF$109&gt;=MAX($GP$109:HE$109),MIN((HF$109-MAX($GP$109:HE$109)),(HF$109-HE$109)),0)</f>
        <v>0</v>
      </c>
      <c r="HG195" s="1">
        <f>+IF($E195=HG$22,VLOOKUP($C195,Input!$A$8:$GZ$39,MATCH(HG$21,Input!$A$6:$GZ$6,0),FALSE),0)*IF(HG$110&gt;=MAX($GP$110:HF$110),MIN((HG$110-MAX($GP$110:HF$110)),(HG$110-HF$110)),0)+IF($E195=HG$22,VLOOKUP($C195,Input!$A$8:$GZ$39,MATCH(HG$21,Input!$A$6:$GZ$6,0),FALSE),0)*IF(HG$109&gt;=MAX($GP$109:HF$109),MIN((HG$109-MAX($GP$109:HF$109)),(HG$109-HF$109)),0)</f>
        <v>0</v>
      </c>
      <c r="HH195" s="1">
        <f>+IF($E195=HH$22,VLOOKUP($C195,Input!$A$8:$GZ$39,MATCH(HH$21,Input!$A$6:$GZ$6,0),FALSE),0)*IF(HH$110&gt;=MAX($GP$110:HG$110),MIN((HH$110-MAX($GP$110:HG$110)),(HH$110-HG$110)),0)+IF($E195=HH$22,VLOOKUP($C195,Input!$A$8:$GZ$39,MATCH(HH$21,Input!$A$6:$GZ$6,0),FALSE),0)*IF(HH$109&gt;=MAX($GP$109:HG$109),MIN((HH$109-MAX($GP$109:HG$109)),(HH$109-HG$109)),0)</f>
        <v>0</v>
      </c>
      <c r="HI195" s="1">
        <f>+IF($E195=HI$22,VLOOKUP($C195,Input!$A$8:$GZ$39,MATCH(HI$21,Input!$A$6:$GZ$6,0),FALSE),0)*IF(HI$110&gt;=MAX($GP$110:HH$110),MIN((HI$110-MAX($GP$110:HH$110)),(HI$110-HH$110)),0)+IF($E195=HI$22,VLOOKUP($C195,Input!$A$8:$GZ$39,MATCH(HI$21,Input!$A$6:$GZ$6,0),FALSE),0)*IF(HI$109&gt;=MAX($GP$109:HH$109),MIN((HI$109-MAX($GP$109:HH$109)),(HI$109-HH$109)),0)</f>
        <v>0</v>
      </c>
      <c r="HJ195" s="1">
        <f>+IF($E195=HJ$22,VLOOKUP($C195,Input!$A$8:$GZ$39,MATCH(HJ$21,Input!$A$6:$GZ$6,0),FALSE),0)*IF(HJ$110&gt;=MAX($GP$110:HI$110),MIN((HJ$110-MAX($GP$110:HI$110)),(HJ$110-HI$110)),0)+IF($E195=HJ$22,VLOOKUP($C195,Input!$A$8:$GZ$39,MATCH(HJ$21,Input!$A$6:$GZ$6,0),FALSE),0)*IF(HJ$109&gt;=MAX($GP$109:HI$109),MIN((HJ$109-MAX($GP$109:HI$109)),(HJ$109-HI$109)),0)</f>
        <v>0</v>
      </c>
      <c r="HK195" s="1">
        <f>+IF($E195=HK$22,VLOOKUP($C195,Input!$A$8:$GZ$39,MATCH(HK$21,Input!$A$6:$GZ$6,0),FALSE),0)*IF(HK$110&gt;=MAX($GP$110:HJ$110),MIN((HK$110-MAX($GP$110:HJ$110)),(HK$110-HJ$110)),0)+IF($E195=HK$22,VLOOKUP($C195,Input!$A$8:$GZ$39,MATCH(HK$21,Input!$A$6:$GZ$6,0),FALSE),0)*IF(HK$109&gt;=MAX($GP$109:HJ$109),MIN((HK$109-MAX($GP$109:HJ$109)),(HK$109-HJ$109)),0)</f>
        <v>0</v>
      </c>
      <c r="HL195" s="1">
        <f>+IF($E195=HL$22,VLOOKUP($C195,Input!$A$8:$GZ$39,MATCH(HL$21,Input!$A$6:$GZ$6,0),FALSE),0)*IF(HL$110&gt;=MAX($GP$110:HK$110),MIN((HL$110-MAX($GP$110:HK$110)),(HL$110-HK$110)),0)+IF($E195=HL$22,VLOOKUP($C195,Input!$A$8:$GZ$39,MATCH(HL$21,Input!$A$6:$GZ$6,0),FALSE),0)*IF(HL$109&gt;=MAX($GP$109:HK$109),MIN((HL$109-MAX($GP$109:HK$109)),(HL$109-HK$109)),0)</f>
        <v>0</v>
      </c>
      <c r="HM195" s="1">
        <f>+IF($E195=HM$22,VLOOKUP($C195,Input!$A$8:$GZ$39,MATCH(HM$21,Input!$A$6:$GZ$6,0),FALSE),0)*IF(HM$110&gt;=MAX($GP$110:HL$110),MIN((HM$110-MAX($GP$110:HL$110)),(HM$110-HL$110)),0)+IF($E195=HM$22,VLOOKUP($C195,Input!$A$8:$GZ$39,MATCH(HM$21,Input!$A$6:$GZ$6,0),FALSE),0)*IF(HM$109&gt;=MAX($GP$109:HL$109),MIN((HM$109-MAX($GP$109:HL$109)),(HM$109-HL$109)),0)</f>
        <v>0</v>
      </c>
      <c r="HN195" s="1">
        <f>+IF($E195=HN$22,VLOOKUP($C195,Input!$A$8:$GZ$39,MATCH(HN$21,Input!$A$6:$GZ$6,0),FALSE),0)*IF(HN$110&gt;=MAX($GP$110:HM$110),MIN((HN$110-MAX($GP$110:HM$110)),(HN$110-HM$110)),0)+IF($E195=HN$22,VLOOKUP($C195,Input!$A$8:$GZ$39,MATCH(HN$21,Input!$A$6:$GZ$6,0),FALSE),0)*IF(HN$109&gt;=MAX($GP$109:HM$109),MIN((HN$109-MAX($GP$109:HM$109)),(HN$109-HM$109)),0)</f>
        <v>0</v>
      </c>
      <c r="HO195" s="1">
        <f>+IF($E195=HO$22,VLOOKUP($C195,Input!$A$8:$GZ$39,MATCH(HO$21,Input!$A$6:$GZ$6,0),FALSE),0)*IF(HO$110&gt;=MAX($GP$110:HN$110),MIN((HO$110-MAX($GP$110:HN$110)),(HO$110-HN$110)),0)+IF($E195=HO$22,VLOOKUP($C195,Input!$A$8:$GZ$39,MATCH(HO$21,Input!$A$6:$GZ$6,0),FALSE),0)*IF(HO$109&gt;=MAX($GP$109:HN$109),MIN((HO$109-MAX($GP$109:HN$109)),(HO$109-HN$109)),0)</f>
        <v>0</v>
      </c>
      <c r="HP195" s="1">
        <f>+IF($E195=HP$22,VLOOKUP($C195,Input!$A$8:$GZ$39,MATCH(HP$21,Input!$A$6:$GZ$6,0),FALSE),0)*IF(HP$110&gt;=MAX($GP$110:HO$110),MIN((HP$110-MAX($GP$110:HO$110)),(HP$110-HO$110)),0)+IF($E195=HP$22,VLOOKUP($C195,Input!$A$8:$GZ$39,MATCH(HP$21,Input!$A$6:$GZ$6,0),FALSE),0)*IF(HP$109&gt;=MAX($GP$109:HO$109),MIN((HP$109-MAX($GP$109:HO$109)),(HP$109-HO$109)),0)</f>
        <v>0</v>
      </c>
      <c r="HQ195" s="1">
        <f>+IF($E195=HQ$22,VLOOKUP($C195,Input!$A$8:$GZ$39,MATCH(HQ$21,Input!$A$6:$GZ$6,0),FALSE),0)*IF(HQ$110&gt;=MAX($GP$110:HP$110),MIN((HQ$110-MAX($GP$110:HP$110)),(HQ$110-HP$110)),0)+IF($E195=HQ$22,VLOOKUP($C195,Input!$A$8:$GZ$39,MATCH(HQ$21,Input!$A$6:$GZ$6,0),FALSE),0)*IF(HQ$109&gt;=MAX($GP$109:HP$109),MIN((HQ$109-MAX($GP$109:HP$109)),(HQ$109-HP$109)),0)</f>
        <v>0</v>
      </c>
      <c r="HR195" s="1">
        <f>+IF($E195=HR$22,VLOOKUP($C195,Input!$A$8:$GZ$39,MATCH(HR$21,Input!$A$6:$GZ$6,0),FALSE),0)*IF(HR$110&gt;=MAX($GP$110:HQ$110),MIN((HR$110-MAX($GP$110:HQ$110)),(HR$110-HQ$110)),0)+IF($E195=HR$22,VLOOKUP($C195,Input!$A$8:$GZ$39,MATCH(HR$21,Input!$A$6:$GZ$6,0),FALSE),0)*IF(HR$109&gt;=MAX($GP$109:HQ$109),MIN((HR$109-MAX($GP$109:HQ$109)),(HR$109-HQ$109)),0)</f>
        <v>0</v>
      </c>
      <c r="HS195" s="1">
        <f>+IF($E195=HS$22,VLOOKUP($C195,Input!$A$8:$GZ$39,MATCH(HS$21,Input!$A$6:$GZ$6,0),FALSE),0)*IF(HS$110&gt;=MAX($GP$110:HR$110),MIN((HS$110-MAX($GP$110:HR$110)),(HS$110-HR$110)),0)+IF($E195=HS$22,VLOOKUP($C195,Input!$A$8:$GZ$39,MATCH(HS$21,Input!$A$6:$GZ$6,0),FALSE),0)*IF(HS$109&gt;=MAX($GP$109:HR$109),MIN((HS$109-MAX($GP$109:HR$109)),(HS$109-HR$109)),0)</f>
        <v>0</v>
      </c>
      <c r="HT195" s="1">
        <f>+IF($E195=HT$22,VLOOKUP($C195,Input!$A$8:$GZ$39,MATCH(HT$21,Input!$A$6:$GZ$6,0),FALSE),0)*IF(HT$110&gt;=MAX($GP$110:HS$110),MIN((HT$110-MAX($GP$110:HS$110)),(HT$110-HS$110)),0)+IF($E195=HT$22,VLOOKUP($C195,Input!$A$8:$GZ$39,MATCH(HT$21,Input!$A$6:$GZ$6,0),FALSE),0)*IF(HT$109&gt;=MAX($GP$109:HS$109),MIN((HT$109-MAX($GP$109:HS$109)),(HT$109-HS$109)),0)</f>
        <v>0</v>
      </c>
      <c r="HU195" s="1">
        <f>+IF($E195=HU$22,VLOOKUP($C195,Input!$A$8:$GZ$39,MATCH(HU$21,Input!$A$6:$GZ$6,0),FALSE),0)*IF(HU$110&gt;=MAX($GP$110:HT$110),MIN((HU$110-MAX($GP$110:HT$110)),(HU$110-HT$110)),0)+IF($E195=HU$22,VLOOKUP($C195,Input!$A$8:$GZ$39,MATCH(HU$21,Input!$A$6:$GZ$6,0),FALSE),0)*IF(HU$109&gt;=MAX($GP$109:HT$109),MIN((HU$109-MAX($GP$109:HT$109)),(HU$109-HT$109)),0)</f>
        <v>0</v>
      </c>
      <c r="HV195" s="1">
        <f>+IF($E195=HV$22,VLOOKUP($C195,Input!$A$8:$GZ$39,MATCH(HV$21,Input!$A$6:$GZ$6,0),FALSE),0)*IF(HV$110&gt;=MAX($GP$110:HU$110),MIN((HV$110-MAX($GP$110:HU$110)),(HV$110-HU$110)),0)+IF($E195=HV$22,VLOOKUP($C195,Input!$A$8:$GZ$39,MATCH(HV$21,Input!$A$6:$GZ$6,0),FALSE),0)*IF(HV$109&gt;=MAX($GP$109:HU$109),MIN((HV$109-MAX($GP$109:HU$109)),(HV$109-HU$109)),0)</f>
        <v>0</v>
      </c>
      <c r="HW195" s="1">
        <f>+IF($E195=HW$22,VLOOKUP($C195,Input!$A$8:$GZ$39,MATCH(HW$21,Input!$A$6:$GZ$6,0),FALSE),0)*IF(HW$110&gt;=MAX($GP$110:HV$110),MIN((HW$110-MAX($GP$110:HV$110)),(HW$110-HV$110)),0)+IF($E195=HW$22,VLOOKUP($C195,Input!$A$8:$GZ$39,MATCH(HW$21,Input!$A$6:$GZ$6,0),FALSE),0)*IF(HW$109&gt;=MAX($GP$109:HV$109),MIN((HW$109-MAX($GP$109:HV$109)),(HW$109-HV$109)),0)</f>
        <v>0</v>
      </c>
      <c r="HX195" s="1">
        <f>+IF($E195=HX$22,VLOOKUP($C195,Input!$A$8:$GZ$39,MATCH(HX$21,Input!$A$6:$GZ$6,0),FALSE),0)*IF(HX$110&gt;=MAX($GP$110:HW$110),MIN((HX$110-MAX($GP$110:HW$110)),(HX$110-HW$110)),0)+IF($E195=HX$22,VLOOKUP($C195,Input!$A$8:$GZ$39,MATCH(HX$21,Input!$A$6:$GZ$6,0),FALSE),0)*IF(HX$109&gt;=MAX($GP$109:HW$109),MIN((HX$109-MAX($GP$109:HW$109)),(HX$109-HW$109)),0)</f>
        <v>0</v>
      </c>
      <c r="HY195" s="1">
        <f>+IF($E195=HY$22,VLOOKUP($C195,Input!$A$8:$GZ$39,MATCH(HY$21,Input!$A$6:$GZ$6,0),FALSE),0)*IF(HY$110&gt;=MAX($GP$110:HX$110),MIN((HY$110-MAX($GP$110:HX$110)),(HY$110-HX$110)),0)+IF($E195=HY$22,VLOOKUP($C195,Input!$A$8:$GZ$39,MATCH(HY$21,Input!$A$6:$GZ$6,0),FALSE),0)*IF(HY$109&gt;=MAX($GP$109:HX$109),MIN((HY$109-MAX($GP$109:HX$109)),(HY$109-HX$109)),0)</f>
        <v>0</v>
      </c>
      <c r="HZ195" s="42"/>
      <c r="IA195" t="str">
        <f>VLOOKUP($C195,Input!$A$8:$IA$39,MATCH(IA$21,Input!$A$6:$IA$6,0),FALSE)</f>
        <v>NA</v>
      </c>
      <c r="IB195" s="132">
        <f>IF((VLOOKUP($C195,Input!$A$8:$IA$39,MATCH(IB$21,Input!$A$6:$IA$6,0),FALSE))="Y",$D195/VLOOKUP($C195,Input!$A$8:$IA$39,MATCH(IC$21,Input!$A$6:$IA$6,0),FALSE),0)</f>
        <v>0</v>
      </c>
      <c r="IC195" s="132">
        <f>IF((VLOOKUP($C195,Input!$A$8:$IA$39,MATCH(IB$21,Input!$A$6:$IA$6,0),FALSE))="Y",0,IF((VLOOKUP($C195,Input!$A$8:$IA$39,MATCH(IC$21,Input!$A$6:$IA$6,0),FALSE))&gt;0,$D195/VLOOKUP($C195,Input!$A$8:$IA$39,MATCH(IC$21,Input!$A$6:$IA$6,0),FALSE),0))</f>
        <v>0</v>
      </c>
      <c r="ID195" s="1">
        <f>+IF($E195=ID$22,VLOOKUP($C195,Input!$A$8:$IA$39,MATCH(ID$21,Input!$A$6:$IA$6,0),FALSE),0)*IF(ID$110&gt;=MAX($IC$110:IC$110),MIN((ID$110-MAX($IC$110:IC$110)),(ID$110-IC$110)),0)+IF($E195=ID$22,VLOOKUP($C195,Input!$A$8:$IA$39,MATCH(ID$21,Input!$A$6:$IA$6,0),FALSE),0)*IF(ID$109&gt;=MAX($IC$109:IC$109),MIN((ID$109-MAX($IC$109:IC$109)),(ID$109-IC$109)),0)</f>
        <v>0</v>
      </c>
      <c r="IE195" s="1">
        <f>+IF($E195=IE$22,VLOOKUP($C195,Input!$A$8:$IA$39,MATCH(IE$21,Input!$A$6:$IA$6,0),FALSE),0)*IF(IE$110&gt;=MAX($IC$110:ID$110),MIN((IE$110-MAX($IC$110:ID$110)),(IE$110-ID$110)),0)+IF($E195=IE$22,VLOOKUP($C195,Input!$A$8:$IA$39,MATCH(IE$21,Input!$A$6:$IA$6,0),FALSE),0)*IF(IE$109&gt;=MAX($IC$109:ID$109),MIN((IE$109-MAX($IC$109:ID$109)),(IE$109-ID$109)),0)</f>
        <v>0</v>
      </c>
      <c r="IF195" s="1">
        <f>+IF($E195=IF$22,VLOOKUP($C195,Input!$A$8:$IA$39,MATCH(IF$21,Input!$A$6:$IA$6,0),FALSE),0)*IF(IF$110&gt;=MAX($IC$110:IE$110),MIN((IF$110-MAX($IC$110:IE$110)),(IF$110-IE$110)),0)+IF($E195=IF$22,VLOOKUP($C195,Input!$A$8:$IA$39,MATCH(IF$21,Input!$A$6:$IA$6,0),FALSE),0)*IF(IF$109&gt;=MAX($IC$109:IE$109),MIN((IF$109-MAX($IC$109:IE$109)),(IF$109-IE$109)),0)</f>
        <v>0</v>
      </c>
      <c r="IG195" s="1">
        <f>+IF($E195=IG$22,VLOOKUP($C195,Input!$A$8:$IA$39,MATCH(IG$21,Input!$A$6:$IA$6,0),FALSE),0)*IF(IG$110&gt;=MAX($IC$110:IF$110),MIN((IG$110-MAX($IC$110:IF$110)),(IG$110-IF$110)),0)+IF($E195=IG$22,VLOOKUP($C195,Input!$A$8:$IA$39,MATCH(IG$21,Input!$A$6:$IA$6,0),FALSE),0)*IF(IG$109&gt;=MAX($IC$109:IF$109),MIN((IG$109-MAX($IC$109:IF$109)),(IG$109-IF$109)),0)</f>
        <v>0</v>
      </c>
      <c r="IH195" s="1">
        <f>+IF($E195=IH$22,VLOOKUP($C195,Input!$A$8:$IA$39,MATCH(IH$21,Input!$A$6:$IA$6,0),FALSE),0)*IF(IH$110&gt;=MAX($IC$110:IG$110),MIN((IH$110-MAX($IC$110:IG$110)),(IH$110-IG$110)),0)+IF($E195=IH$22,VLOOKUP($C195,Input!$A$8:$IA$39,MATCH(IH$21,Input!$A$6:$IA$6,0),FALSE),0)*IF(IH$109&gt;=MAX($IC$109:IG$109),MIN((IH$109-MAX($IC$109:IG$109)),(IH$109-IG$109)),0)</f>
        <v>0</v>
      </c>
      <c r="II195" s="1">
        <f>+IF($E195=II$22,VLOOKUP($C195,Input!$A$8:$IA$39,MATCH(II$21,Input!$A$6:$IA$6,0),FALSE),0)*IF(II$110&gt;=MAX($IC$110:IH$110),MIN((II$110-MAX($IC$110:IH$110)),(II$110-IH$110)),0)+IF($E195=II$22,VLOOKUP($C195,Input!$A$8:$IA$39,MATCH(II$21,Input!$A$6:$IA$6,0),FALSE),0)*IF(II$109&gt;=MAX($IC$109:IH$109),MIN((II$109-MAX($IC$109:IH$109)),(II$109-IH$109)),0)</f>
        <v>0</v>
      </c>
      <c r="IJ195" s="1">
        <f>+IF($E195=IJ$22,VLOOKUP($C195,Input!$A$8:$IA$39,MATCH(IJ$21,Input!$A$6:$IA$6,0),FALSE),0)*IF(IJ$110&gt;=MAX($IC$110:II$110),MIN((IJ$110-MAX($IC$110:II$110)),(IJ$110-II$110)),0)+IF($E195=IJ$22,VLOOKUP($C195,Input!$A$8:$IA$39,MATCH(IJ$21,Input!$A$6:$IA$6,0),FALSE),0)*IF(IJ$109&gt;=MAX($IC$109:II$109),MIN((IJ$109-MAX($IC$109:II$109)),(IJ$109-II$109)),0)</f>
        <v>0</v>
      </c>
      <c r="IK195" s="1">
        <f>+IF($E195=IK$22,VLOOKUP($C195,Input!$A$8:$IA$39,MATCH(IK$21,Input!$A$6:$IA$6,0),FALSE),0)*IF(IK$110&gt;=MAX($IC$110:IJ$110),MIN((IK$110-MAX($IC$110:IJ$110)),(IK$110-IJ$110)),0)+IF($E195=IK$22,VLOOKUP($C195,Input!$A$8:$IA$39,MATCH(IK$21,Input!$A$6:$IA$6,0),FALSE),0)*IF(IK$109&gt;=MAX($IC$109:IJ$109),MIN((IK$109-MAX($IC$109:IJ$109)),(IK$109-IJ$109)),0)</f>
        <v>0</v>
      </c>
      <c r="IL195" s="1">
        <f>+IF($E195=IL$22,VLOOKUP($C195,Input!$A$8:$IA$39,MATCH(IL$21,Input!$A$6:$IA$6,0),FALSE),0)*IF(IL$110&gt;=MAX($IC$110:IK$110),MIN((IL$110-MAX($IC$110:IK$110)),(IL$110-IK$110)),0)+IF($E195=IL$22,VLOOKUP($C195,Input!$A$8:$IA$39,MATCH(IL$21,Input!$A$6:$IA$6,0),FALSE),0)*IF(IL$109&gt;=MAX($IC$109:IK$109),MIN((IL$109-MAX($IC$109:IK$109)),(IL$109-IK$109)),0)</f>
        <v>0</v>
      </c>
      <c r="IM195" s="1">
        <f>+IF($E195=IM$22,VLOOKUP($C195,Input!$A$8:$IA$39,MATCH(IM$21,Input!$A$6:$IA$6,0),FALSE),0)*IF(IM$110&gt;=MAX($IC$110:IL$110),MIN((IM$110-MAX($IC$110:IL$110)),(IM$110-IL$110)),0)+IF($E195=IM$22,VLOOKUP($C195,Input!$A$8:$IA$39,MATCH(IM$21,Input!$A$6:$IA$6,0),FALSE),0)*IF(IM$109&gt;=MAX($IC$109:IL$109),MIN((IM$109-MAX($IC$109:IL$109)),(IM$109-IL$109)),0)</f>
        <v>0</v>
      </c>
      <c r="IN195" s="1">
        <f>+IF($E195=IN$22,VLOOKUP($C195,Input!$A$8:$IA$39,MATCH(IN$21,Input!$A$6:$IA$6,0),FALSE),0)*IF(IN$110&gt;=MAX($IC$110:IM$110),MIN((IN$110-MAX($IC$110:IM$110)),(IN$110-IM$110)),0)+IF($E195=IN$22,VLOOKUP($C195,Input!$A$8:$IA$39,MATCH(IN$21,Input!$A$6:$IA$6,0),FALSE),0)*IF(IN$109&gt;=MAX($IC$109:IM$109),MIN((IN$109-MAX($IC$109:IM$109)),(IN$109-IM$109)),0)</f>
        <v>0</v>
      </c>
      <c r="IO195" s="1">
        <f>+IF($E195=IO$22,VLOOKUP($C195,Input!$A$8:$IA$39,MATCH(IO$21,Input!$A$6:$IA$6,0),FALSE),0)*IF(IO$110&gt;=MAX($IC$110:IN$110),MIN((IO$110-MAX($IC$110:IN$110)),(IO$110-IN$110)),0)+IF($E195=IO$22,VLOOKUP($C195,Input!$A$8:$IA$39,MATCH(IO$21,Input!$A$6:$IA$6,0),FALSE),0)*IF(IO$109&gt;=MAX($IC$109:IN$109),MIN((IO$109-MAX($IC$109:IN$109)),(IO$109-IN$109)),0)</f>
        <v>0</v>
      </c>
      <c r="IP195" s="1">
        <f>+IF($E195=IP$22,VLOOKUP($C195,Input!$A$8:$IA$39,MATCH(IP$21,Input!$A$6:$IA$6,0),FALSE),0)*IF(IP$110&gt;=MAX($IC$110:IO$110),MIN((IP$110-MAX($IC$110:IO$110)),(IP$110-IO$110)),0)+IF($E195=IP$22,VLOOKUP($C195,Input!$A$8:$IA$39,MATCH(IP$21,Input!$A$6:$IA$6,0),FALSE),0)*IF(IP$109&gt;=MAX($IC$109:IO$109),MIN((IP$109-MAX($IC$109:IO$109)),(IP$109-IO$109)),0)</f>
        <v>0</v>
      </c>
      <c r="IQ195" s="1">
        <f>+IF($E195=IQ$22,VLOOKUP($C195,Input!$A$8:$IA$39,MATCH(IQ$21,Input!$A$6:$IA$6,0),FALSE),0)*IF(IQ$110&gt;=MAX($IC$110:IP$110),MIN((IQ$110-MAX($IC$110:IP$110)),(IQ$110-IP$110)),0)+IF($E195=IQ$22,VLOOKUP($C195,Input!$A$8:$IA$39,MATCH(IQ$21,Input!$A$6:$IA$6,0),FALSE),0)*IF(IQ$109&gt;=MAX($IC$109:IP$109),MIN((IQ$109-MAX($IC$109:IP$109)),(IQ$109-IP$109)),0)</f>
        <v>0</v>
      </c>
      <c r="IR195" s="1">
        <f>+IF($E195=IR$22,VLOOKUP($C195,Input!$A$8:$IA$39,MATCH(IR$21,Input!$A$6:$IA$6,0),FALSE),0)*IF(IR$110&gt;=MAX($IC$110:IQ$110),MIN((IR$110-MAX($IC$110:IQ$110)),(IR$110-IQ$110)),0)+IF($E195=IR$22,VLOOKUP($C195,Input!$A$8:$IA$39,MATCH(IR$21,Input!$A$6:$IA$6,0),FALSE),0)*IF(IR$109&gt;=MAX($IC$109:IQ$109),MIN((IR$109-MAX($IC$109:IQ$109)),(IR$109-IQ$109)),0)</f>
        <v>0</v>
      </c>
      <c r="IS195" s="1">
        <f>+IF($E195=IS$22,VLOOKUP($C195,Input!$A$8:$IA$39,MATCH(IS$21,Input!$A$6:$IA$6,0),FALSE),0)*IF(IS$110&gt;=MAX($IC$110:IR$110),MIN((IS$110-MAX($IC$110:IR$110)),(IS$110-IR$110)),0)+IF($E195=IS$22,VLOOKUP($C195,Input!$A$8:$IA$39,MATCH(IS$21,Input!$A$6:$IA$6,0),FALSE),0)*IF(IS$109&gt;=MAX($IC$109:IR$109),MIN((IS$109-MAX($IC$109:IR$109)),(IS$109-IR$109)),0)</f>
        <v>0</v>
      </c>
      <c r="IT195" s="1">
        <f>+IF($E195=IT$22,VLOOKUP($C195,Input!$A$8:$IA$39,MATCH(IT$21,Input!$A$6:$IA$6,0),FALSE),0)*IF(IT$110&gt;=MAX($IC$110:IS$110),MIN((IT$110-MAX($IC$110:IS$110)),(IT$110-IS$110)),0)+IF($E195=IT$22,VLOOKUP($C195,Input!$A$8:$IA$39,MATCH(IT$21,Input!$A$6:$IA$6,0),FALSE),0)*IF(IT$109&gt;=MAX($IC$109:IS$109),MIN((IT$109-MAX($IC$109:IS$109)),(IT$109-IS$109)),0)</f>
        <v>0</v>
      </c>
      <c r="IU195" s="1">
        <f>+IF($E195=IU$22,VLOOKUP($C195,Input!$A$8:$IA$39,MATCH(IU$21,Input!$A$6:$IA$6,0),FALSE),0)*IF(IU$110&gt;=MAX($IC$110:IT$110),MIN((IU$110-MAX($IC$110:IT$110)),(IU$110-IT$110)),0)+IF($E195=IU$22,VLOOKUP($C195,Input!$A$8:$IA$39,MATCH(IU$21,Input!$A$6:$IA$6,0),FALSE),0)*IF(IU$109&gt;=MAX($IC$109:IT$109),MIN((IU$109-MAX($IC$109:IT$109)),(IU$109-IT$109)),0)</f>
        <v>0</v>
      </c>
      <c r="IV195" s="1">
        <f>+IF($E195=IV$22,VLOOKUP($C195,Input!$A$8:$IA$39,MATCH(IV$21,Input!$A$6:$IA$6,0),FALSE),0)*IF(IV$110&gt;=MAX($IC$110:IU$110),MIN((IV$110-MAX($IC$110:IU$110)),(IV$110-IU$110)),0)+IF($E195=IV$22,VLOOKUP($C195,Input!$A$8:$IA$39,MATCH(IV$21,Input!$A$6:$IA$6,0),FALSE),0)*IF(IV$109&gt;=MAX($IC$109:IU$109),MIN((IV$109-MAX($IC$109:IU$109)),(IV$109-IU$109)),0)</f>
        <v>0</v>
      </c>
      <c r="IW195" s="1">
        <f>+IF($E195=IW$22,VLOOKUP($C195,Input!$A$8:$IA$39,MATCH(IW$21,Input!$A$6:$IA$6,0),FALSE),0)*IF(IW$110&gt;=MAX($IC$110:IV$110),MIN((IW$110-MAX($IC$110:IV$110)),(IW$110-IV$110)),0)+IF($E195=IW$22,VLOOKUP($C195,Input!$A$8:$IA$39,MATCH(IW$21,Input!$A$6:$IA$6,0),FALSE),0)*IF(IW$109&gt;=MAX($IC$109:IV$109),MIN((IW$109-MAX($IC$109:IV$109)),(IW$109-IV$109)),0)</f>
        <v>0</v>
      </c>
      <c r="IX195" s="1">
        <f>+IF($E195=IX$22,VLOOKUP($C195,Input!$A$8:$IA$39,MATCH(IX$21,Input!$A$6:$IA$6,0),FALSE),0)*IF(IX$110&gt;=MAX($IC$110:IW$110),MIN((IX$110-MAX($IC$110:IW$110)),(IX$110-IW$110)),0)+IF($E195=IX$22,VLOOKUP($C195,Input!$A$8:$IA$39,MATCH(IX$21,Input!$A$6:$IA$6,0),FALSE),0)*IF(IX$109&gt;=MAX($IC$109:IW$109),MIN((IX$109-MAX($IC$109:IW$109)),(IX$109-IW$109)),0)</f>
        <v>0</v>
      </c>
      <c r="IY195" s="1">
        <f>+IF($E195=IY$22,VLOOKUP($C195,Input!$A$8:$IA$39,MATCH(IY$21,Input!$A$6:$IA$6,0),FALSE),0)*IF(IY$110&gt;=MAX($IC$110:IX$110),MIN((IY$110-MAX($IC$110:IX$110)),(IY$110-IX$110)),0)+IF($E195=IY$22,VLOOKUP($C195,Input!$A$8:$IA$39,MATCH(IY$21,Input!$A$6:$IA$6,0),FALSE),0)*IF(IY$109&gt;=MAX($IC$109:IX$109),MIN((IY$109-MAX($IC$109:IX$109)),(IY$109-IX$109)),0)</f>
        <v>0</v>
      </c>
      <c r="IZ195" s="1">
        <f>+IF($E195=IZ$22,VLOOKUP($C195,Input!$A$8:$IA$39,MATCH(IZ$21,Input!$A$6:$IA$6,0),FALSE),0)*IF(IZ$110&gt;=MAX($IC$110:IY$110),MIN((IZ$110-MAX($IC$110:IY$110)),(IZ$110-IY$110)),0)+IF($E195=IZ$22,VLOOKUP($C195,Input!$A$8:$IA$39,MATCH(IZ$21,Input!$A$6:$IA$6,0),FALSE),0)*IF(IZ$109&gt;=MAX($IC$109:IY$109),MIN((IZ$109-MAX($IC$109:IY$109)),(IZ$109-IY$109)),0)</f>
        <v>0</v>
      </c>
      <c r="JA195" s="1">
        <f>+IF($E195=JA$22,VLOOKUP($C195,Input!$A$8:$IA$39,MATCH(JA$21,Input!$A$6:$IA$6,0),FALSE),0)*IF(JA$110&gt;=MAX($IC$110:IZ$110),MIN((JA$110-MAX($IC$110:IZ$110)),(JA$110-IZ$110)),0)+IF($E195=JA$22,VLOOKUP($C195,Input!$A$8:$IA$39,MATCH(JA$21,Input!$A$6:$IA$6,0),FALSE),0)*IF(JA$109&gt;=MAX($IC$109:IZ$109),MIN((JA$109-MAX($IC$109:IZ$109)),(JA$109-IZ$109)),0)</f>
        <v>0</v>
      </c>
      <c r="JB195" s="1">
        <f>+IF($E195=JB$22,VLOOKUP($C195,Input!$A$8:$IA$39,MATCH(JB$21,Input!$A$6:$IA$6,0),FALSE),0)*IF(JB$110&gt;=MAX($IC$110:JA$110),MIN((JB$110-MAX($IC$110:JA$110)),(JB$110-JA$110)),0)+IF($E195=JB$22,VLOOKUP($C195,Input!$A$8:$IA$39,MATCH(JB$21,Input!$A$6:$IA$6,0),FALSE),0)*IF(JB$109&gt;=MAX($IC$109:JA$109),MIN((JB$109-MAX($IC$109:JA$109)),(JB$109-JA$109)),0)</f>
        <v>0</v>
      </c>
      <c r="JC195" s="1">
        <f>+IF($E195=JC$22,VLOOKUP($C195,Input!$A$8:$IA$39,MATCH(JC$21,Input!$A$6:$IA$6,0),FALSE),0)*IF(JC$110&gt;=MAX($IC$110:JB$110),MIN((JC$110-MAX($IC$110:JB$110)),(JC$110-JB$110)),0)+IF($E195=JC$22,VLOOKUP($C195,Input!$A$8:$IA$39,MATCH(JC$21,Input!$A$6:$IA$6,0),FALSE),0)*IF(JC$109&gt;=MAX($IC$109:JB$109),MIN((JC$109-MAX($IC$109:JB$109)),(JC$109-JB$109)),0)</f>
        <v>0</v>
      </c>
      <c r="JD195" s="1">
        <f>+IF($E195=JD$22,VLOOKUP($C195,Input!$A$8:$IA$39,MATCH(JD$21,Input!$A$6:$IA$6,0),FALSE),0)*IF(JD$110&gt;=MAX($IC$110:JC$110),MIN((JD$110-MAX($IC$110:JC$110)),(JD$110-JC$110)),0)+IF($E195=JD$22,VLOOKUP($C195,Input!$A$8:$IA$39,MATCH(JD$21,Input!$A$6:$IA$6,0),FALSE),0)*IF(JD$109&gt;=MAX($IC$109:JC$109),MIN((JD$109-MAX($IC$109:JC$109)),(JD$109-JC$109)),0)</f>
        <v>0</v>
      </c>
      <c r="JE195" s="1">
        <f>+IF($E195=JE$22,VLOOKUP($C195,Input!$A$8:$IA$39,MATCH(JE$21,Input!$A$6:$IA$6,0),FALSE),0)*IF(JE$110&gt;=MAX($IC$110:JD$110),MIN((JE$110-MAX($IC$110:JD$110)),(JE$110-JD$110)),0)+IF($E195=JE$22,VLOOKUP($C195,Input!$A$8:$IA$39,MATCH(JE$21,Input!$A$6:$IA$6,0),FALSE),0)*IF(JE$109&gt;=MAX($IC$109:JD$109),MIN((JE$109-MAX($IC$109:JD$109)),(JE$109-JD$109)),0)</f>
        <v>0</v>
      </c>
      <c r="JF195" s="1">
        <f>+IF($E195=JF$22,VLOOKUP($C195,Input!$A$8:$IA$39,MATCH(JF$21,Input!$A$6:$IA$6,0),FALSE),0)*IF(JF$110&gt;=MAX($IC$110:JE$110),MIN((JF$110-MAX($IC$110:JE$110)),(JF$110-JE$110)),0)+IF($E195=JF$22,VLOOKUP($C195,Input!$A$8:$IA$39,MATCH(JF$21,Input!$A$6:$IA$6,0),FALSE),0)*IF(JF$109&gt;=MAX($IC$109:JE$109),MIN((JF$109-MAX($IC$109:JE$109)),(JF$109-JE$109)),0)</f>
        <v>0</v>
      </c>
      <c r="JG195" s="1">
        <f>+IF($E195=JG$22,VLOOKUP($C195,Input!$A$8:$IA$39,MATCH(JG$21,Input!$A$6:$IA$6,0),FALSE),0)*IF(JG$110&gt;=MAX($IC$110:JF$110),MIN((JG$110-MAX($IC$110:JF$110)),(JG$110-JF$110)),0)+IF($E195=JG$22,VLOOKUP($C195,Input!$A$8:$IA$39,MATCH(JG$21,Input!$A$6:$IA$6,0),FALSE),0)*IF(JG$109&gt;=MAX($IC$109:JF$109),MIN((JG$109-MAX($IC$109:JF$109)),(JG$109-JF$109)),0)</f>
        <v>0</v>
      </c>
      <c r="JH195" s="1">
        <f>+IF($E195=JH$22,VLOOKUP($C195,Input!$A$8:$IA$39,MATCH(JH$21,Input!$A$6:$IA$6,0),FALSE),0)*IF(JH$110&gt;=MAX($IC$110:JG$110),MIN((JH$110-MAX($IC$110:JG$110)),(JH$110-JG$110)),0)+IF($E195=JH$22,VLOOKUP($C195,Input!$A$8:$IA$39,MATCH(JH$21,Input!$A$6:$IA$6,0),FALSE),0)*IF(JH$109&gt;=MAX($IC$109:JG$109),MIN((JH$109-MAX($IC$109:JG$109)),(JH$109-JG$109)),0)</f>
        <v>0</v>
      </c>
      <c r="JI195" s="1">
        <f>+IF($E195=JI$22,VLOOKUP($C195,Input!$A$8:$IA$39,MATCH(JI$21,Input!$A$6:$IA$6,0),FALSE),0)*IF(JI$110&gt;=MAX($IC$110:JH$110),MIN((JI$110-MAX($IC$110:JH$110)),(JI$110-JH$110)),0)+IF($E195=JI$22,VLOOKUP($C195,Input!$A$8:$IA$39,MATCH(JI$21,Input!$A$6:$IA$6,0),FALSE),0)*IF(JI$109&gt;=MAX($IC$109:JH$109),MIN((JI$109-MAX($IC$109:JH$109)),(JI$109-JH$109)),0)</f>
        <v>0</v>
      </c>
      <c r="JJ195" s="1">
        <f>+IF($E195=JJ$22,VLOOKUP($C195,Input!$A$8:$IA$39,MATCH(JJ$21,Input!$A$6:$IA$6,0),FALSE),0)*IF(JJ$110&gt;=MAX($IC$110:JI$110),MIN((JJ$110-MAX($IC$110:JI$110)),(JJ$110-JI$110)),0)+IF($E195=JJ$22,VLOOKUP($C195,Input!$A$8:$IA$39,MATCH(JJ$21,Input!$A$6:$IA$6,0),FALSE),0)*IF(JJ$109&gt;=MAX($IC$109:JI$109),MIN((JJ$109-MAX($IC$109:JI$109)),(JJ$109-JI$109)),0)</f>
        <v>0</v>
      </c>
      <c r="JK195" s="1">
        <f>+IF($E195=JK$22,VLOOKUP($C195,Input!$A$8:$IA$39,MATCH(JK$21,Input!$A$6:$IA$6,0),FALSE),0)*IF(JK$110&gt;=MAX($IC$110:JJ$110),MIN((JK$110-MAX($IC$110:JJ$110)),(JK$110-JJ$110)),0)+IF($E195=JK$22,VLOOKUP($C195,Input!$A$8:$IA$39,MATCH(JK$21,Input!$A$6:$IA$6,0),FALSE),0)*IF(JK$109&gt;=MAX($IC$109:JJ$109),MIN((JK$109-MAX($IC$109:JJ$109)),(JK$109-JJ$109)),0)</f>
        <v>0</v>
      </c>
      <c r="JL195" s="1">
        <f>+IF($E195=JL$22,VLOOKUP($C195,Input!$A$8:$IA$39,MATCH(JL$21,Input!$A$6:$IA$6,0),FALSE),0)*IF(JL$110&gt;=MAX($IC$110:JK$110),MIN((JL$110-MAX($IC$110:JK$110)),(JL$110-JK$110)),0)+IF($E195=JL$22,VLOOKUP($C195,Input!$A$8:$IA$39,MATCH(JL$21,Input!$A$6:$IA$6,0),FALSE),0)*IF(JL$109&gt;=MAX($IC$109:JK$109),MIN((JL$109-MAX($IC$109:JK$109)),(JL$109-JK$109)),0)</f>
        <v>0</v>
      </c>
      <c r="JN195" t="str">
        <f>+VLOOKUP($C195,Input!$A$8:$GZ$39,MATCH(JN$21,Input!$A$6:$GZ$6,0),FALSE)</f>
        <v>CNG Station Maint in fuel price</v>
      </c>
      <c r="JO195" s="1">
        <f>IF($E195+$I195+$D$7&lt;=JO$22,0,IF(JO$22-$D$7&gt;=$E195,VLOOKUP($C195,Input!$A$8:$GZ$39,MATCH(JO$21,Input!$A$6:$GZ$6,0),FALSE),0)*$F195/$G195)*$D195</f>
        <v>0</v>
      </c>
      <c r="JP195" s="1">
        <f>IF($E195+$I195+$D$7&lt;=JP$22,0,IF(JP$22-$D$7&gt;=$E195,VLOOKUP($C195,Input!$A$8:$GZ$39,MATCH(JP$21,Input!$A$6:$GZ$6,0),FALSE),0)*$F195/$G195)*$D195</f>
        <v>0</v>
      </c>
      <c r="JQ195" s="1">
        <f>IF($E195+$I195+$D$7&lt;=JQ$22,0,IF(JQ$22-$D$7&gt;=$E195,VLOOKUP($C195,Input!$A$8:$GZ$39,MATCH(JQ$21,Input!$A$6:$GZ$6,0),FALSE),0)*$F195/$G195)*$D195</f>
        <v>0</v>
      </c>
      <c r="JR195" s="1">
        <f>IF($E195+$I195+$D$7&lt;=JR$22,0,IF(JR$22-$D$7&gt;=$E195,VLOOKUP($C195,Input!$A$8:$GZ$39,MATCH(JR$21,Input!$A$6:$GZ$6,0),FALSE),0)*$F195/$G195)*$D195</f>
        <v>0</v>
      </c>
      <c r="JS195" s="1">
        <f>IF($E195+$I195+$D$7&lt;=JS$22,0,IF(JS$22-$D$7&gt;=$E195,VLOOKUP($C195,Input!$A$8:$GZ$39,MATCH(JS$21,Input!$A$6:$GZ$6,0),FALSE),0)*$F195/$G195)*$D195</f>
        <v>0</v>
      </c>
      <c r="JT195" s="1">
        <f>IF($E195+$I195+$D$7&lt;=JT$22,0,IF(JT$22-$D$7&gt;=$E195,VLOOKUP($C195,Input!$A$8:$GZ$39,MATCH(JT$21,Input!$A$6:$GZ$6,0),FALSE),0)*$F195/$G195)*$D195</f>
        <v>0</v>
      </c>
      <c r="JU195" s="1">
        <f>IF($E195+$I195+$D$7&lt;=JU$22,0,IF(JU$22-$D$7&gt;=$E195,VLOOKUP($C195,Input!$A$8:$GZ$39,MATCH(JU$21,Input!$A$6:$GZ$6,0),FALSE),0)*$F195/$G195)*$D195</f>
        <v>0</v>
      </c>
      <c r="JV195" s="1">
        <f>IF($E195+$I195+$D$7&lt;=JV$22,0,IF(JV$22-$D$7&gt;=$E195,VLOOKUP($C195,Input!$A$8:$GZ$39,MATCH(JV$21,Input!$A$6:$GZ$6,0),FALSE),0)*$F195/$G195)*$D195</f>
        <v>0</v>
      </c>
      <c r="JW195" s="1">
        <f>IF($E195+$I195+$D$7&lt;=JW$22,0,IF(JW$22-$D$7&gt;=$E195,VLOOKUP($C195,Input!$A$8:$GZ$39,MATCH(JW$21,Input!$A$6:$GZ$6,0),FALSE),0)*$F195/$G195)*$D195</f>
        <v>0</v>
      </c>
      <c r="JX195" s="1">
        <f>IF($E195+$I195+$D$7&lt;=JX$22,0,IF(JX$22-$D$7&gt;=$E195,VLOOKUP($C195,Input!$A$8:$GZ$39,MATCH(JX$21,Input!$A$6:$GZ$6,0),FALSE),0)*$F195/$G195)*$D195</f>
        <v>0</v>
      </c>
      <c r="JY195" s="1">
        <f>IF($E195+$I195+$D$7&lt;=JY$22,0,IF(JY$22-$D$7&gt;=$E195,VLOOKUP($C195,Input!$A$8:$GZ$39,MATCH(JY$21,Input!$A$6:$GZ$6,0),FALSE),0)*$F195/$G195)*$D195</f>
        <v>0</v>
      </c>
      <c r="JZ195" s="1">
        <f>IF($E195+$I195+$D$7&lt;=JZ$22,0,IF(JZ$22-$D$7&gt;=$E195,VLOOKUP($C195,Input!$A$8:$GZ$39,MATCH(JZ$21,Input!$A$6:$GZ$6,0),FALSE),0)*$F195/$G195)*$D195</f>
        <v>0</v>
      </c>
      <c r="KA195" s="1">
        <f>IF($E195+$I195+$D$7&lt;=KA$22,0,IF(KA$22-$D$7&gt;=$E195,VLOOKUP($C195,Input!$A$8:$GZ$39,MATCH(KA$21,Input!$A$6:$GZ$6,0),FALSE),0)*$F195/$G195)*$D195</f>
        <v>0</v>
      </c>
      <c r="KB195" s="1">
        <f>IF($E195+$I195+$D$7&lt;=KB$22,0,IF(KB$22-$D$7&gt;=$E195,VLOOKUP($C195,Input!$A$8:$GZ$39,MATCH(KB$21,Input!$A$6:$GZ$6,0),FALSE),0)*$F195/$G195)*$D195</f>
        <v>0</v>
      </c>
      <c r="KC195" s="1">
        <f>IF($E195+$I195+$D$7&lt;=KC$22,0,IF(KC$22-$D$7&gt;=$E195,VLOOKUP($C195,Input!$A$8:$GZ$39,MATCH(KC$21,Input!$A$6:$GZ$6,0),FALSE),0)*$F195/$G195)*$D195</f>
        <v>0</v>
      </c>
      <c r="KD195" s="1">
        <f>IF($E195+$I195+$D$7&lt;=KD$22,0,IF(KD$22-$D$7&gt;=$E195,VLOOKUP($C195,Input!$A$8:$GZ$39,MATCH(KD$21,Input!$A$6:$GZ$6,0),FALSE),0)*$F195/$G195)*$D195</f>
        <v>0</v>
      </c>
      <c r="KE195" s="1">
        <f>IF($E195+$I195+$D$7&lt;=KE$22,0,IF(KE$22-$D$7&gt;=$E195,VLOOKUP($C195,Input!$A$8:$GZ$39,MATCH(KE$21,Input!$A$6:$GZ$6,0),FALSE),0)*$F195/$G195)*$D195</f>
        <v>0</v>
      </c>
      <c r="KF195" s="1">
        <f>IF($E195+$I195+$D$7&lt;=KF$22,0,IF(KF$22-$D$7&gt;=$E195,VLOOKUP($C195,Input!$A$8:$GZ$39,MATCH(KF$21,Input!$A$6:$GZ$6,0),FALSE),0)*$F195/$G195)*$D195</f>
        <v>0</v>
      </c>
      <c r="KG195" s="1">
        <f>IF($E195+$I195+$D$7&lt;=KG$22,0,IF(KG$22-$D$7&gt;=$E195,VLOOKUP($C195,Input!$A$8:$GZ$39,MATCH(KG$21,Input!$A$6:$GZ$6,0),FALSE),0)*$F195/$G195)*$D195</f>
        <v>0</v>
      </c>
      <c r="KH195" s="1">
        <f>IF($E195+$I195+$D$7&lt;=KH$22,0,IF(KH$22-$D$7&gt;=$E195,VLOOKUP($C195,Input!$A$8:$GZ$39,MATCH(KH$21,Input!$A$6:$GZ$6,0),FALSE),0)*$F195/$G195)*$D195</f>
        <v>0</v>
      </c>
      <c r="KI195" s="1">
        <f>IF($E195+$I195+$D$7&lt;=KI$22,0,IF(KI$22-$D$7&gt;=$E195,VLOOKUP($C195,Input!$A$8:$GZ$39,MATCH(KI$21,Input!$A$6:$GZ$6,0),FALSE),0)*$F195/$G195)*$D195</f>
        <v>0</v>
      </c>
      <c r="KJ195" s="1">
        <f>IF($E195+$I195+$D$7&lt;=KJ$22,0,IF(KJ$22-$D$7&gt;=$E195,VLOOKUP($C195,Input!$A$8:$GZ$39,MATCH(KJ$21,Input!$A$6:$GZ$6,0),FALSE),0)*$F195/$G195)*$D195</f>
        <v>0</v>
      </c>
      <c r="KK195" s="1">
        <f>IF($E195+$I195+$D$7&lt;=KK$22,0,IF(KK$22-$D$7&gt;=$E195,VLOOKUP($C195,Input!$A$8:$GZ$39,MATCH(KK$21,Input!$A$6:$GZ$6,0),FALSE),0)*$F195/$G195)*$D195</f>
        <v>0</v>
      </c>
      <c r="KL195" s="1">
        <f>IF($E195+$I195+$D$7&lt;=KL$22,0,IF(KL$22-$D$7&gt;=$E195,VLOOKUP($C195,Input!$A$8:$GZ$39,MATCH(KL$21,Input!$A$6:$GZ$6,0),FALSE),0)*$F195/$G195)*$D195</f>
        <v>0</v>
      </c>
      <c r="KM195" s="1">
        <f>IF($E195+$I195+$D$7&lt;=KM$22,0,IF(KM$22-$D$7&gt;=$E195,VLOOKUP($C195,Input!$A$8:$GZ$39,MATCH(KM$21,Input!$A$6:$GZ$6,0),FALSE),0)*$F195/$G195)*$D195</f>
        <v>0</v>
      </c>
      <c r="KN195" s="1">
        <f>IF($E195+$I195+$D$7&lt;=KN$22,0,IF(KN$22-$D$7&gt;=$E195,VLOOKUP($C195,Input!$A$8:$GZ$39,MATCH(KN$21,Input!$A$6:$GZ$6,0),FALSE),0)*$F195/$G195)*$D195</f>
        <v>0</v>
      </c>
      <c r="KO195" s="1">
        <f>IF($E195+$I195+$D$7&lt;=KO$22,0,IF(KO$22-$D$7&gt;=$E195,VLOOKUP($C195,Input!$A$8:$GZ$39,MATCH(KO$21,Input!$A$6:$GZ$6,0),FALSE),0)*$F195/$G195)*$D195</f>
        <v>0</v>
      </c>
      <c r="KP195" s="1">
        <f>IF($E195+$I195+$D$7&lt;=KP$22,0,IF(KP$22-$D$7&gt;=$E195,VLOOKUP($C195,Input!$A$8:$GZ$39,MATCH(KP$21,Input!$A$6:$GZ$6,0),FALSE),0)*$F195/$G195)*$D195</f>
        <v>0</v>
      </c>
      <c r="KQ195" s="1">
        <f>IF($E195+$I195+$D$7&lt;=KQ$22,0,IF(KQ$22-$D$7&gt;=$E195,VLOOKUP($C195,Input!$A$8:$GZ$39,MATCH(KQ$21,Input!$A$6:$GZ$6,0),FALSE),0)*$F195/$G195)*$D195</f>
        <v>0</v>
      </c>
      <c r="KR195" s="1">
        <f>IF($E195+$I195+$D$7&lt;=KR$22,0,IF(KR$22-$D$7&gt;=$E195,VLOOKUP($C195,Input!$A$8:$GZ$39,MATCH(KR$21,Input!$A$6:$GZ$6,0),FALSE),0)*$F195/$G195)*$D195</f>
        <v>0</v>
      </c>
      <c r="KS195" s="1">
        <f>IF($E195+$I195+$D$7&lt;=KS$22,0,IF(KS$22-$D$7&gt;=$E195,VLOOKUP($C195,Input!$A$8:$GZ$39,MATCH(KS$21,Input!$A$6:$GZ$6,0),FALSE),0)*$F195/$G195)*$D195</f>
        <v>0</v>
      </c>
      <c r="KT195" s="1">
        <f>IF($E195+$I195+$D$7&lt;=KT$22,0,IF(KT$22-$D$7&gt;=$E195,VLOOKUP($C195,Input!$A$8:$GZ$39,MATCH(KT$21,Input!$A$6:$GZ$6,0),FALSE),0)*$F195/$G195)*$D195</f>
        <v>0</v>
      </c>
      <c r="KU195" s="1">
        <f>IF($E195+$I195+$D$7&lt;=KU$22,0,IF(KU$22-$D$7&gt;=$E195,VLOOKUP($C195,Input!$A$8:$GZ$39,MATCH(KU$21,Input!$A$6:$GZ$6,0),FALSE),0)*$F195/$G195)*$D195</f>
        <v>0</v>
      </c>
      <c r="KV195" s="1">
        <f>IF($E195+$I195+$D$7&lt;=KV$22,0,IF(KV$22-$D$7&gt;=$E195,VLOOKUP($C195,Input!$A$8:$GZ$39,MATCH(KV$21,Input!$A$6:$GZ$6,0),FALSE),0)*$F195/$G195)*$D195</f>
        <v>0</v>
      </c>
      <c r="KW195" s="1">
        <f>IF($E195+$I195+$D$7&lt;=KW$22,0,IF(KW$22-$D$7&gt;=$E195,VLOOKUP($C195,Input!$A$8:$GZ$39,MATCH(KW$21,Input!$A$6:$GZ$6,0),FALSE),0)*$F195/$G195)*$D195</f>
        <v>0</v>
      </c>
      <c r="KY195" t="str">
        <f>VLOOKUP($C195,Input!$A$8:$HV$39,MATCH(KY$21,Input!$A$6:$HV$6,0),FALSE)</f>
        <v xml:space="preserve">CNG (compressed and at pump, including station maintenance) </v>
      </c>
      <c r="KZ195" s="1">
        <f>IF($E195+$I195+$D$7&lt;=KZ$22,0,IF(KZ$22-$D$7&gt;=$E195,VLOOKUP($C195,Input!$A$8:$HV$39,MATCH(KZ$21,Input!$A$6:$HV$6,0),FALSE)/$G195*$F195,0))*$D195</f>
        <v>0</v>
      </c>
      <c r="LA195" s="1">
        <f>IF($E195+$I195+$D$7&lt;=LA$22,0,IF(LA$22-$D$7&gt;=$E195,VLOOKUP($C195,Input!$A$8:$HV$39,MATCH(LA$21,Input!$A$6:$HV$6,0),FALSE)/$G195*$F195,0))*$D195</f>
        <v>0</v>
      </c>
      <c r="LB195" s="1">
        <f>IF($E195+$I195+$D$7&lt;=LB$22,0,IF(LB$22-$D$7&gt;=$E195,VLOOKUP($C195,Input!$A$8:$HV$39,MATCH(LB$21,Input!$A$6:$HV$6,0),FALSE)/$G195*$F195,0))*$D195</f>
        <v>0</v>
      </c>
      <c r="LC195" s="1">
        <f>IF($E195+$I195+$D$7&lt;=LC$22,0,IF(LC$22-$D$7&gt;=$E195,VLOOKUP($C195,Input!$A$8:$HV$39,MATCH(LC$21,Input!$A$6:$HV$6,0),FALSE)/$G195*$F195,0))*$D195</f>
        <v>0</v>
      </c>
      <c r="LD195" s="1">
        <f>IF($E195+$I195+$D$7&lt;=LD$22,0,IF(LD$22-$D$7&gt;=$E195,VLOOKUP($C195,Input!$A$8:$HV$39,MATCH(LD$21,Input!$A$6:$HV$6,0),FALSE)/$G195*$F195,0))*$D195</f>
        <v>0</v>
      </c>
      <c r="LE195" s="1">
        <f>IF($E195+$I195+$D$7&lt;=LE$22,0,IF(LE$22-$D$7&gt;=$E195,VLOOKUP($C195,Input!$A$8:$HV$39,MATCH(LE$21,Input!$A$6:$HV$6,0),FALSE)/$G195*$F195,0))*$D195</f>
        <v>0</v>
      </c>
      <c r="LF195" s="1">
        <f>IF($E195+$I195+$D$7&lt;=LF$22,0,IF(LF$22-$D$7&gt;=$E195,VLOOKUP($C195,Input!$A$8:$HV$39,MATCH(LF$21,Input!$A$6:$HV$6,0),FALSE)/$G195*$F195,0))*$D195</f>
        <v>0</v>
      </c>
      <c r="LG195" s="1">
        <f>IF($E195+$I195+$D$7&lt;=LG$22,0,IF(LG$22-$D$7&gt;=$E195,VLOOKUP($C195,Input!$A$8:$HV$39,MATCH(LG$21,Input!$A$6:$HV$6,0),FALSE)/$G195*$F195,0))*$D195</f>
        <v>0</v>
      </c>
      <c r="LH195" s="1">
        <f>IF($E195+$I195+$D$7&lt;=LH$22,0,IF(LH$22-$D$7&gt;=$E195,VLOOKUP($C195,Input!$A$8:$HV$39,MATCH(LH$21,Input!$A$6:$HV$6,0),FALSE)/$G195*$F195,0))*$D195</f>
        <v>0</v>
      </c>
      <c r="LI195" s="1">
        <f>IF($E195+$I195+$D$7&lt;=LI$22,0,IF(LI$22-$D$7&gt;=$E195,VLOOKUP($C195,Input!$A$8:$HV$39,MATCH(LI$21,Input!$A$6:$HV$6,0),FALSE)/$G195*$F195,0))*$D195</f>
        <v>0</v>
      </c>
      <c r="LJ195" s="1">
        <f>IF($E195+$I195+$D$7&lt;=LJ$22,0,IF(LJ$22-$D$7&gt;=$E195,VLOOKUP($C195,Input!$A$8:$HV$39,MATCH(LJ$21,Input!$A$6:$HV$6,0),FALSE)/$G195*$F195,0))*$D195</f>
        <v>0</v>
      </c>
      <c r="LK195" s="1">
        <f>IF($E195+$I195+$D$7&lt;=LK$22,0,IF(LK$22-$D$7&gt;=$E195,VLOOKUP($C195,Input!$A$8:$HV$39,MATCH(LK$21,Input!$A$6:$HV$6,0),FALSE)/$G195*$F195,0))*$D195</f>
        <v>0</v>
      </c>
      <c r="LL195" s="1">
        <f>IF($E195+$I195+$D$7&lt;=LL$22,0,IF(LL$22-$D$7&gt;=$E195,VLOOKUP($C195,Input!$A$8:$HV$39,MATCH(LL$21,Input!$A$6:$HV$6,0),FALSE)/$G195*$F195,0))*$D195</f>
        <v>0</v>
      </c>
      <c r="LM195" s="1">
        <f>IF($E195+$I195+$D$7&lt;=LM$22,0,IF(LM$22-$D$7&gt;=$E195,VLOOKUP($C195,Input!$A$8:$HV$39,MATCH(LM$21,Input!$A$6:$HV$6,0),FALSE)/$G195*$F195,0))*$D195</f>
        <v>0</v>
      </c>
      <c r="LN195" s="1">
        <f>IF($E195+$I195+$D$7&lt;=LN$22,0,IF(LN$22-$D$7&gt;=$E195,VLOOKUP($C195,Input!$A$8:$HV$39,MATCH(LN$21,Input!$A$6:$HV$6,0),FALSE)/$G195*$F195,0))*$D195</f>
        <v>0</v>
      </c>
      <c r="LO195" s="1">
        <f>IF($E195+$I195+$D$7&lt;=LO$22,0,IF(LO$22-$D$7&gt;=$E195,VLOOKUP($C195,Input!$A$8:$HV$39,MATCH(LO$21,Input!$A$6:$HV$6,0),FALSE)/$G195*$F195,0))*$D195</f>
        <v>0</v>
      </c>
      <c r="LP195" s="1">
        <f>IF($E195+$I195+$D$7&lt;=LP$22,0,IF(LP$22-$D$7&gt;=$E195,VLOOKUP($C195,Input!$A$8:$HV$39,MATCH(LP$21,Input!$A$6:$HV$6,0),FALSE)/$G195*$F195,0))*$D195</f>
        <v>0</v>
      </c>
      <c r="LQ195" s="1">
        <f>IF($E195+$I195+$D$7&lt;=LQ$22,0,IF(LQ$22-$D$7&gt;=$E195,VLOOKUP($C195,Input!$A$8:$HV$39,MATCH(LQ$21,Input!$A$6:$HV$6,0),FALSE)/$G195*$F195,0))*$D195</f>
        <v>0</v>
      </c>
      <c r="LR195" s="1">
        <f>IF($E195+$I195+$D$7&lt;=LR$22,0,IF(LR$22-$D$7&gt;=$E195,VLOOKUP($C195,Input!$A$8:$HV$39,MATCH(LR$21,Input!$A$6:$HV$6,0),FALSE)/$G195*$F195,0))*$D195</f>
        <v>0</v>
      </c>
      <c r="LS195" s="1">
        <f>IF($E195+$I195+$D$7&lt;=LS$22,0,IF(LS$22-$D$7&gt;=$E195,VLOOKUP($C195,Input!$A$8:$HV$39,MATCH(LS$21,Input!$A$6:$HV$6,0),FALSE)/$G195*$F195,0))*$D195</f>
        <v>0</v>
      </c>
      <c r="LT195" s="1">
        <f>IF($E195+$I195+$D$7&lt;=LT$22,0,IF(LT$22-$D$7&gt;=$E195,VLOOKUP($C195,Input!$A$8:$HV$39,MATCH(LT$21,Input!$A$6:$HV$6,0),FALSE)/$G195*$F195,0))*$D195</f>
        <v>0</v>
      </c>
      <c r="LU195" s="1">
        <f>IF($E195+$I195+$D$7&lt;=LU$22,0,IF(LU$22-$D$7&gt;=$E195,VLOOKUP($C195,Input!$A$8:$HV$39,MATCH(LU$21,Input!$A$6:$HV$6,0),FALSE)/$G195*$F195,0))*$D195</f>
        <v>0</v>
      </c>
      <c r="LV195" s="1">
        <f>IF($E195+$I195+$D$7&lt;=LV$22,0,IF(LV$22-$D$7&gt;=$E195,VLOOKUP($C195,Input!$A$8:$HV$39,MATCH(LV$21,Input!$A$6:$HV$6,0),FALSE)/$G195*$F195,0))*$D195</f>
        <v>0</v>
      </c>
      <c r="LW195" s="1">
        <f>IF($E195+$I195+$D$7&lt;=LW$22,0,IF(LW$22-$D$7&gt;=$E195,VLOOKUP($C195,Input!$A$8:$HV$39,MATCH(LW$21,Input!$A$6:$HV$6,0),FALSE)/$G195*$F195,0))*$D195</f>
        <v>0</v>
      </c>
      <c r="LX195" s="1">
        <f>IF($E195+$I195+$D$7&lt;=LX$22,0,IF(LX$22-$D$7&gt;=$E195,VLOOKUP($C195,Input!$A$8:$HV$39,MATCH(LX$21,Input!$A$6:$HV$6,0),FALSE)/$G195*$F195,0))*$D195</f>
        <v>0</v>
      </c>
      <c r="LY195" s="1">
        <f>IF($E195+$I195+$D$7&lt;=LY$22,0,IF(LY$22-$D$7&gt;=$E195,VLOOKUP($C195,Input!$A$8:$HV$39,MATCH(LY$21,Input!$A$6:$HV$6,0),FALSE)/$G195*$F195,0))*$D195</f>
        <v>0</v>
      </c>
      <c r="LZ195" s="1">
        <f>IF($E195+$I195+$D$7&lt;=LZ$22,0,IF(LZ$22-$D$7&gt;=$E195,VLOOKUP($C195,Input!$A$8:$HV$39,MATCH(LZ$21,Input!$A$6:$HV$6,0),FALSE)/$G195*$F195,0))*$D195</f>
        <v>0</v>
      </c>
      <c r="MA195" s="1">
        <f>IF($E195+$I195+$D$7&lt;=MA$22,0,IF(MA$22-$D$7&gt;=$E195,VLOOKUP($C195,Input!$A$8:$HV$39,MATCH(MA$21,Input!$A$6:$HV$6,0),FALSE)/$G195*$F195,0))*$D195</f>
        <v>0</v>
      </c>
      <c r="MB195" s="1">
        <f>IF($E195+$I195+$D$7&lt;=MB$22,0,IF(MB$22-$D$7&gt;=$E195,VLOOKUP($C195,Input!$A$8:$HV$39,MATCH(MB$21,Input!$A$6:$HV$6,0),FALSE)/$G195*$F195,0))*$D195</f>
        <v>0</v>
      </c>
      <c r="MC195" s="1">
        <f>IF($E195+$I195+$D$7&lt;=MC$22,0,IF(MC$22-$D$7&gt;=$E195,VLOOKUP($C195,Input!$A$8:$HV$39,MATCH(MC$21,Input!$A$6:$HV$6,0),FALSE)/$G195*$F195,0))*$D195</f>
        <v>0</v>
      </c>
      <c r="MD195" s="1">
        <f>IF($E195+$I195+$D$7&lt;=MD$22,0,IF(MD$22-$D$7&gt;=$E195,VLOOKUP($C195,Input!$A$8:$HV$39,MATCH(MD$21,Input!$A$6:$HV$6,0),FALSE)/$G195*$F195,0))*$D195</f>
        <v>0</v>
      </c>
      <c r="ME195" s="1">
        <f>IF($E195+$I195+$D$7&lt;=ME$22,0,IF(ME$22-$D$7&gt;=$E195,VLOOKUP($C195,Input!$A$8:$HV$39,MATCH(ME$21,Input!$A$6:$HV$6,0),FALSE)/$G195*$F195,0))*$D195</f>
        <v>0</v>
      </c>
      <c r="MF195" s="1">
        <f>IF($E195+$I195+$D$7&lt;=MF$22,0,IF(MF$22-$D$7&gt;=$E195,VLOOKUP($C195,Input!$A$8:$HV$39,MATCH(MF$21,Input!$A$6:$HV$6,0),FALSE)/$G195*$F195,0))*$D195</f>
        <v>0</v>
      </c>
      <c r="MG195" s="1">
        <f>IF($E195+$I195+$D$7&lt;=MG$22,0,IF(MG$22-$D$7&gt;=$E195,VLOOKUP($C195,Input!$A$8:$HV$39,MATCH(MG$21,Input!$A$6:$HV$6,0),FALSE)/$G195*$F195,0))*$D195</f>
        <v>0</v>
      </c>
      <c r="MH195" s="1">
        <f>IF($E195+$I195+$D$7&lt;=MH$22,0,IF(MH$22-$D$7&gt;=$E195,VLOOKUP($C195,Input!$A$8:$HV$39,MATCH(MH$21,Input!$A$6:$HV$6,0),FALSE)/$G195*$F195,0))*$D195</f>
        <v>0</v>
      </c>
      <c r="MI195" s="1">
        <f>IF($E195+$I195+$D$7&lt;=MI$22,0,IF(MI$22-$D$7&gt;=$E195,VLOOKUP($C195,Input!$A$8:$HV$39,MATCH(MI$21,Input!$A$6:$HV$6,0),FALSE)/$G195*$F195,0))*$D195</f>
        <v>0</v>
      </c>
      <c r="MJ195" s="1">
        <f>IF($E195+$I195+$D$7&lt;=MJ$22,0,IF(MJ$22-$D$7&gt;=$E195,VLOOKUP($C195,Input!$A$8:$HV$39,MATCH(MJ$21,Input!$A$6:$HV$6,0),FALSE)/$G195*$F195,0))*$D195</f>
        <v>0</v>
      </c>
      <c r="MK195" s="1">
        <f>IF($E195+$I195+$D$7&lt;=MK$22,0,IF(MK$22-$D$7&gt;=$E195,VLOOKUP($C195,Input!$A$8:$HV$39,MATCH(MK$21,Input!$A$6:$HV$6,0),FALSE)/$G195*$F195,0))*$D195</f>
        <v>0</v>
      </c>
      <c r="ML195" s="1">
        <f>IF($E195+$I195+$D$7&lt;=ML$22,0,IF(ML$22-$D$7&gt;=$E195,VLOOKUP($C195,Input!$A$8:$HV$39,MATCH(ML$21,Input!$A$6:$HV$6,0),FALSE)/$G195*$F195,0))*$D195</f>
        <v>0</v>
      </c>
      <c r="MM195" s="1">
        <f>IF($E195+$I195+$D$7&lt;=MM$22,0,IF(MM$22-$D$7&gt;=$E195,VLOOKUP($C195,Input!$A$8:$HV$39,MATCH(MM$21,Input!$A$6:$HV$6,0),FALSE)/$G195*$F195,0))*$D195</f>
        <v>0</v>
      </c>
      <c r="MN195" s="1">
        <f>IF($E195+$I195+$D$7&lt;=MN$22,0,IF(MN$22-$D$7&gt;=$E195,VLOOKUP($C195,Input!$A$8:$HV$39,MATCH(MN$21,Input!$A$6:$HV$6,0),FALSE)/$G195*$F195,0))*$D195</f>
        <v>0</v>
      </c>
      <c r="MO195" s="1">
        <f>IF($E195+$I195+$D$7&lt;=MO$22,0,IF(MO$22-$D$7&gt;=$E195,VLOOKUP($C195,Input!$A$8:$HV$39,MATCH(MO$21,Input!$A$6:$HV$6,0),FALSE)/$G195*$F195,0))*$D195</f>
        <v>0</v>
      </c>
      <c r="MP195" s="1">
        <f>IF($E195+$I195+$D$7&lt;=MP$22,0,IF(MP$22-$D$7&gt;=$E195,VLOOKUP($C195,Input!$A$8:$HV$39,MATCH(MP$21,Input!$A$6:$HV$6,0),FALSE)/$G195*$F195,0))*$D195</f>
        <v>0</v>
      </c>
      <c r="MQ195" s="1">
        <f>IF($E195+$I195+$D$7&lt;=MQ$22,0,IF(MQ$22-$D$7&gt;=$E195,VLOOKUP($C195,Input!$A$8:$HV$39,MATCH(MQ$21,Input!$A$6:$HV$6,0),FALSE)/$G195*$F195,0))*$D195</f>
        <v>0</v>
      </c>
      <c r="MR195" s="1">
        <f>IF($E195+$I195+$D$7&lt;=MR$22,0,IF(MR$22-$D$7&gt;=$E195,VLOOKUP($C195,Input!$A$8:$HV$39,MATCH(MR$21,Input!$A$6:$HV$6,0),FALSE)/$G195*$F195,0))*$D195</f>
        <v>0</v>
      </c>
      <c r="MS195" s="1">
        <f>IF($E195+$I195+$D$7&lt;=MS$22,0,IF(MS$22-$D$7&gt;=$E195,VLOOKUP($C195,Input!$A$8:$HV$39,MATCH(MS$21,Input!$A$6:$HV$6,0),FALSE)/$G195*$F195,0))*$D195</f>
        <v>0</v>
      </c>
      <c r="MT195" s="1">
        <f>IF($E195+$I195+$D$7&lt;=MT$22,0,IF(MT$22-$D$7&gt;=$E195,VLOOKUP($C195,Input!$A$8:$HV$39,MATCH(MT$21,Input!$A$6:$HV$6,0),FALSE)/$G195*$F195,0))*$D195</f>
        <v>0</v>
      </c>
      <c r="MU195" s="1">
        <f>IF($E195+$I195+$D$7&lt;=MU$22,0,IF(MU$22-$D$7&gt;=$E195,VLOOKUP($C195,Input!$A$8:$HV$39,MATCH(MU$21,Input!$A$6:$HV$6,0),FALSE)/$G195*$F195,0))*$D195</f>
        <v>0</v>
      </c>
      <c r="MV195" s="1">
        <f>IF($E195+$I195+$D$7&lt;=MV$22,0,IF(MV$22-$D$7&gt;=$E195,VLOOKUP($C195,Input!$A$8:$HV$39,MATCH(MV$21,Input!$A$6:$HV$6,0),FALSE)/$G195*$F195,0))*$D195</f>
        <v>0</v>
      </c>
      <c r="MW195" s="1">
        <f>IF($E195+$I195+$D$7&lt;=MW$22,0,IF(MW$22-$D$7&gt;=$E195,VLOOKUP($C195,Input!$A$8:$HV$39,MATCH(MW$21,Input!$A$6:$HV$6,0),FALSE)/$G195*$F195,0))*$D195</f>
        <v>0</v>
      </c>
      <c r="MX195" s="1">
        <f>IF($E195+$I195+$D$7&lt;=MX$22,0,IF(MX$22-$D$7&gt;=$E195,VLOOKUP($C195,Input!$A$8:$HV$39,MATCH(MX$21,Input!$A$6:$HV$6,0),FALSE)/$G195*$F195,0))*$D195</f>
        <v>0</v>
      </c>
      <c r="MZ195" t="str">
        <f>VLOOKUP($C195,Input!$A$8:$HV$39,MATCH(MZ$21,Input!$A$6:$HV$6,0),FALSE)</f>
        <v>Fossil CNG LCFS Credit ($/DGE)</v>
      </c>
      <c r="NA195" s="1">
        <f>IF($E195+$I195+$D$7&lt;=NA$22,0,IF(NA$22-$D$7&gt;=$E195,-VLOOKUP($C195,Input!$A$8:$HV$39,MATCH(NA$21,Input!$A$6:$HV$6,0),FALSE)/$G195*$F195,0))*$D195*$G$4/100</f>
        <v>0</v>
      </c>
      <c r="NB195" s="1">
        <f>IF($E195+$I195+$D$7&lt;=NB$22,0,IF(NB$22-$D$7&gt;=$E195,-VLOOKUP($C195,Input!$A$8:$HV$39,MATCH(NB$21,Input!$A$6:$HV$6,0),FALSE)/$G195*$F195,0))*$D195*$G$4/100</f>
        <v>0</v>
      </c>
      <c r="NC195" s="1">
        <f>IF($E195+$I195+$D$7&lt;=NC$22,0,IF(NC$22-$D$7&gt;=$E195,-VLOOKUP($C195,Input!$A$8:$HV$39,MATCH(NC$21,Input!$A$6:$HV$6,0),FALSE)/$G195*$F195,0))*$D195*$G$4/100</f>
        <v>0</v>
      </c>
      <c r="ND195" s="1">
        <f>IF($E195+$I195+$D$7&lt;=ND$22,0,IF(ND$22-$D$7&gt;=$E195,-VLOOKUP($C195,Input!$A$8:$HV$39,MATCH(ND$21,Input!$A$6:$HV$6,0),FALSE)/$G195*$F195,0))*$D195*$G$4/100</f>
        <v>0</v>
      </c>
      <c r="NE195" s="1">
        <f>IF($E195+$I195+$D$7&lt;=NE$22,0,IF(NE$22-$D$7&gt;=$E195,-VLOOKUP($C195,Input!$A$8:$HV$39,MATCH(NE$21,Input!$A$6:$HV$6,0),FALSE)/$G195*$F195,0))*$D195*$G$4/100</f>
        <v>0</v>
      </c>
      <c r="NF195" s="1">
        <f>IF($E195+$I195+$D$7&lt;=NF$22,0,IF(NF$22-$D$7&gt;=$E195,-VLOOKUP($C195,Input!$A$8:$HV$39,MATCH(NF$21,Input!$A$6:$HV$6,0),FALSE)/$G195*$F195,0))*$D195*$G$4/100</f>
        <v>0</v>
      </c>
      <c r="NG195" s="1">
        <f>IF($E195+$I195+$D$7&lt;=NG$22,0,IF(NG$22-$D$7&gt;=$E195,-VLOOKUP($C195,Input!$A$8:$HV$39,MATCH(NG$21,Input!$A$6:$HV$6,0),FALSE)/$G195*$F195,0))*$D195*$G$4/100</f>
        <v>0</v>
      </c>
      <c r="NH195" s="1">
        <f>IF($E195+$I195+$D$7&lt;=NH$22,0,IF(NH$22-$D$7&gt;=$E195,-VLOOKUP($C195,Input!$A$8:$HV$39,MATCH(NH$21,Input!$A$6:$HV$6,0),FALSE)/$G195*$F195,0))*$D195*$G$4/100</f>
        <v>0</v>
      </c>
      <c r="NI195" s="1">
        <f>IF($E195+$I195+$D$7&lt;=NI$22,0,IF(NI$22-$D$7&gt;=$E195,-VLOOKUP($C195,Input!$A$8:$HV$39,MATCH(NI$21,Input!$A$6:$HV$6,0),FALSE)/$G195*$F195,0))*$D195*$G$4/100</f>
        <v>0</v>
      </c>
      <c r="NJ195" s="1">
        <f>IF($E195+$I195+$D$7&lt;=NJ$22,0,IF(NJ$22-$D$7&gt;=$E195,-VLOOKUP($C195,Input!$A$8:$HV$39,MATCH(NJ$21,Input!$A$6:$HV$6,0),FALSE)/$G195*$F195,0))*$D195*$G$4/100</f>
        <v>0</v>
      </c>
      <c r="NK195" s="1">
        <f>IF($E195+$I195+$D$7&lt;=NK$22,0,IF(NK$22-$D$7&gt;=$E195,-VLOOKUP($C195,Input!$A$8:$HV$39,MATCH(NK$21,Input!$A$6:$HV$6,0),FALSE)/$G195*$F195,0))*$D195*$G$4/100</f>
        <v>0</v>
      </c>
      <c r="NL195" s="1">
        <f>IF($E195+$I195+$D$7&lt;=NL$22,0,IF(NL$22-$D$7&gt;=$E195,-VLOOKUP($C195,Input!$A$8:$HV$39,MATCH(NL$21,Input!$A$6:$HV$6,0),FALSE)/$G195*$F195,0))*$D195*$G$4/100</f>
        <v>0</v>
      </c>
      <c r="NM195" s="1">
        <f>IF($E195+$I195+$D$7&lt;=NM$22,0,IF(NM$22-$D$7&gt;=$E195,-VLOOKUP($C195,Input!$A$8:$HV$39,MATCH(NM$21,Input!$A$6:$HV$6,0),FALSE)/$G195*$F195,0))*$D195*$G$4/100</f>
        <v>0</v>
      </c>
      <c r="NN195" s="1">
        <f>IF($E195+$I195+$D$7&lt;=NN$22,0,IF(NN$22-$D$7&gt;=$E195,-VLOOKUP($C195,Input!$A$8:$HV$39,MATCH(NN$21,Input!$A$6:$HV$6,0),FALSE)/$G195*$F195,0))*$D195*$G$4/100</f>
        <v>0</v>
      </c>
      <c r="NO195" s="1">
        <f>IF($E195+$I195+$D$7&lt;=NO$22,0,IF(NO$22-$D$7&gt;=$E195,-VLOOKUP($C195,Input!$A$8:$HV$39,MATCH(NO$21,Input!$A$6:$HV$6,0),FALSE)/$G195*$F195,0))*$D195*$G$4/100</f>
        <v>0</v>
      </c>
      <c r="NP195" s="1">
        <f>IF($E195+$I195+$D$7&lt;=NP$22,0,IF(NP$22-$D$7&gt;=$E195,-VLOOKUP($C195,Input!$A$8:$HV$39,MATCH(NP$21,Input!$A$6:$HV$6,0),FALSE)/$G195*$F195,0))*$D195*$G$4/100</f>
        <v>0</v>
      </c>
      <c r="NQ195" s="1">
        <f>IF($E195+$I195+$D$7&lt;=NQ$22,0,IF(NQ$22-$D$7&gt;=$E195,-VLOOKUP($C195,Input!$A$8:$HV$39,MATCH(NQ$21,Input!$A$6:$HV$6,0),FALSE)/$G195*$F195,0))*$D195*$G$4/100</f>
        <v>0</v>
      </c>
      <c r="NR195" s="1">
        <f>IF($E195+$I195+$D$7&lt;=NR$22,0,IF(NR$22-$D$7&gt;=$E195,-VLOOKUP($C195,Input!$A$8:$HV$39,MATCH(NR$21,Input!$A$6:$HV$6,0),FALSE)/$G195*$F195,0))*$D195*$G$4/100</f>
        <v>0</v>
      </c>
      <c r="NS195" s="1">
        <f>IF($E195+$I195+$D$7&lt;=NS$22,0,IF(NS$22-$D$7&gt;=$E195,-VLOOKUP($C195,Input!$A$8:$HV$39,MATCH(NS$21,Input!$A$6:$HV$6,0),FALSE)/$G195*$F195,0))*$D195*$G$4/100</f>
        <v>0</v>
      </c>
      <c r="NT195" s="1">
        <f>IF($E195+$I195+$D$7&lt;=NT$22,0,IF(NT$22-$D$7&gt;=$E195,-VLOOKUP($C195,Input!$A$8:$HV$39,MATCH(NT$21,Input!$A$6:$HV$6,0),FALSE)/$G195*$F195,0))*$D195*$G$4/100</f>
        <v>0</v>
      </c>
      <c r="NU195" s="1">
        <f>IF($E195+$I195+$D$7&lt;=NU$22,0,IF(NU$22-$D$7&gt;=$E195,-VLOOKUP($C195,Input!$A$8:$HV$39,MATCH(NU$21,Input!$A$6:$HV$6,0),FALSE)/$G195*$F195,0))*$D195*$G$4/100</f>
        <v>0</v>
      </c>
      <c r="NV195" s="1">
        <f>IF($E195+$I195+$D$7&lt;=NV$22,0,IF(NV$22-$D$7&gt;=$E195,-VLOOKUP($C195,Input!$A$8:$HV$39,MATCH(NV$21,Input!$A$6:$HV$6,0),FALSE)/$G195*$F195,0))*$D195*$G$4/100</f>
        <v>0</v>
      </c>
      <c r="NW195" s="1">
        <f>IF($E195+$I195+$D$7&lt;=NW$22,0,IF(NW$22-$D$7&gt;=$E195,-VLOOKUP($C195,Input!$A$8:$HV$39,MATCH(NW$21,Input!$A$6:$HV$6,0),FALSE)/$G195*$F195,0))*$D195*$G$4/100</f>
        <v>0</v>
      </c>
      <c r="NX195" s="1">
        <f>IF($E195+$I195+$D$7&lt;=NX$22,0,IF(NX$22-$D$7&gt;=$E195,-VLOOKUP($C195,Input!$A$8:$HV$39,MATCH(NX$21,Input!$A$6:$HV$6,0),FALSE)/$G195*$F195,0))*$D195*$G$4/100</f>
        <v>0</v>
      </c>
      <c r="NY195" s="1">
        <f>IF($E195+$I195+$D$7&lt;=NY$22,0,IF(NY$22-$D$7&gt;=$E195,-VLOOKUP($C195,Input!$A$8:$HV$39,MATCH(NY$21,Input!$A$6:$HV$6,0),FALSE)/$G195*$F195,0))*$D195*$G$4/100</f>
        <v>0</v>
      </c>
      <c r="NZ195" s="1">
        <f>IF($E195+$I195+$D$7&lt;=NZ$22,0,IF(NZ$22-$D$7&gt;=$E195,-VLOOKUP($C195,Input!$A$8:$HV$39,MATCH(NZ$21,Input!$A$6:$HV$6,0),FALSE)/$G195*$F195,0))*$D195*$G$4/100</f>
        <v>0</v>
      </c>
      <c r="OA195" s="1">
        <f>IF($E195+$I195+$D$7&lt;=OA$22,0,IF(OA$22-$D$7&gt;=$E195,-VLOOKUP($C195,Input!$A$8:$HV$39,MATCH(OA$21,Input!$A$6:$HV$6,0),FALSE)/$G195*$F195,0))*$D195*$G$4/100</f>
        <v>0</v>
      </c>
      <c r="OB195" s="1">
        <f>IF($E195+$I195+$D$7&lt;=OB$22,0,IF(OB$22-$D$7&gt;=$E195,-VLOOKUP($C195,Input!$A$8:$HV$39,MATCH(OB$21,Input!$A$6:$HV$6,0),FALSE)/$G195*$F195,0))*$D195*$G$4/100</f>
        <v>0</v>
      </c>
      <c r="OC195" s="1">
        <f>IF($E195+$I195+$D$7&lt;=OC$22,0,IF(OC$22-$D$7&gt;=$E195,-VLOOKUP($C195,Input!$A$8:$HV$39,MATCH(OC$21,Input!$A$6:$HV$6,0),FALSE)/$G195*$F195,0))*$D195*$G$4/100</f>
        <v>0</v>
      </c>
      <c r="OD195" s="1">
        <f>IF($E195+$I195+$D$7&lt;=OD$22,0,IF(OD$22-$D$7&gt;=$E195,-VLOOKUP($C195,Input!$A$8:$HV$39,MATCH(OD$21,Input!$A$6:$HV$6,0),FALSE)/$G195*$F195,0))*$D195*$G$4/100</f>
        <v>0</v>
      </c>
      <c r="OE195" s="1">
        <f>IF($E195+$I195+$D$7&lt;=OE$22,0,IF(OE$22-$D$7&gt;=$E195,-VLOOKUP($C195,Input!$A$8:$HV$39,MATCH(OE$21,Input!$A$6:$HV$6,0),FALSE)/$G195*$F195,0))*$D195*$G$4/100</f>
        <v>0</v>
      </c>
      <c r="OF195" s="1">
        <f>IF($E195+$I195+$D$7&lt;=OF$22,0,IF(OF$22-$D$7&gt;=$E195,-VLOOKUP($C195,Input!$A$8:$HV$39,MATCH(OF$21,Input!$A$6:$HV$6,0),FALSE)/$G195*$F195,0))*$D195*$G$4/100</f>
        <v>0</v>
      </c>
      <c r="OG195" s="1">
        <f>IF($E195+$I195+$D$7&lt;=OG$22,0,IF(OG$22-$D$7&gt;=$E195,-VLOOKUP($C195,Input!$A$8:$HV$39,MATCH(OG$21,Input!$A$6:$HV$6,0),FALSE)/$G195*$F195,0))*$D195*$G$4/100</f>
        <v>0</v>
      </c>
      <c r="OH195" s="1">
        <f>IF($E195+$I195+$D$7&lt;=OH$22,0,IF(OH$22-$D$7&gt;=$E195,-VLOOKUP($C195,Input!$A$8:$HV$39,MATCH(OH$21,Input!$A$6:$HV$6,0),FALSE)/$G195*$F195,0))*$D195*$G$4/100</f>
        <v>0</v>
      </c>
      <c r="OI195" s="1">
        <f>IF($E195+$I195+$D$7&lt;=OI$22,0,IF(OI$22-$D$7&gt;=$E195,-VLOOKUP($C195,Input!$A$8:$HV$39,MATCH(OI$21,Input!$A$6:$HV$6,0),FALSE)/$G195*$F195,0))*$D195*$G$4/100</f>
        <v>0</v>
      </c>
      <c r="OK195" t="str">
        <f>VLOOKUP($C195,Input!$A$8:$HW$39,MATCH(OK$21,Input!$A$6:$HW$6,0),FALSE)</f>
        <v>NA</v>
      </c>
      <c r="OL195" s="1">
        <f>IF($E195+$I195+$D$7&lt;=OL$22,0,IF(OL$22-$D$7&gt;=$E195,IF(COUNTIF($KZ195:LP195,"&gt;0")&gt;0,VLOOKUP($C195,Input!$A$8:$HV$21,MATCH($OK$21+COUNTIF($KZ195:LP195,"&gt;0"),Input!$A$6:$HV$6,0),FALSE),0),0))*$D195</f>
        <v>0</v>
      </c>
      <c r="OM195" s="1">
        <f>IF($E195+$I195+$D$7&lt;=OM$22,0,IF(OM$22-$D$7&gt;=$E195,IF(COUNTIF($KZ195:LQ195,"&gt;0")&gt;0,VLOOKUP($C195,Input!$A$8:$HV$21,MATCH($OK$21+COUNTIF($KZ195:LQ195,"&gt;0"),Input!$A$6:$HV$6,0),FALSE),0),0))*$D195</f>
        <v>0</v>
      </c>
      <c r="ON195" s="1">
        <f>IF($E195+$I195+$D$7&lt;=ON$22,0,IF(ON$22-$D$7&gt;=$E195,IF(COUNTIF($KZ195:LR195,"&gt;0")&gt;0,VLOOKUP($C195,Input!$A$8:$HV$21,MATCH($OK$21+COUNTIF($KZ195:LR195,"&gt;0"),Input!$A$6:$HV$6,0),FALSE),0),0))*$D195</f>
        <v>0</v>
      </c>
      <c r="OO195" s="1">
        <f>IF($E195+$I195+$D$7&lt;=OO$22,0,IF(OO$22-$D$7&gt;=$E195,IF(COUNTIF($KZ195:LS195,"&gt;0")&gt;0,VLOOKUP($C195,Input!$A$8:$HV$21,MATCH($OK$21+COUNTIF($KZ195:LS195,"&gt;0"),Input!$A$6:$HV$6,0),FALSE),0),0))*$D195</f>
        <v>0</v>
      </c>
      <c r="OP195" s="1">
        <f>IF($E195+$I195+$D$7&lt;=OP$22,0,IF(OP$22-$D$7&gt;=$E195,IF(COUNTIF($KZ195:LT195,"&gt;0")&gt;0,VLOOKUP($C195,Input!$A$8:$HV$21,MATCH($OK$21+COUNTIF($KZ195:LT195,"&gt;0"),Input!$A$6:$HV$6,0),FALSE),0),0))*$D195</f>
        <v>0</v>
      </c>
      <c r="OQ195" s="1">
        <f>IF($E195+$I195+$D$7&lt;=OQ$22,0,IF(OQ$22-$D$7&gt;=$E195,IF(COUNTIF($KZ195:LU195,"&gt;0")&gt;0,VLOOKUP($C195,Input!$A$8:$HV$21,MATCH($OK$21+COUNTIF($KZ195:LU195,"&gt;0"),Input!$A$6:$HV$6,0),FALSE),0),0))*$D195</f>
        <v>0</v>
      </c>
      <c r="OR195" s="1">
        <f>IF($E195+$I195+$D$7&lt;=OR$22,0,IF(OR$22-$D$7&gt;=$E195,IF(COUNTIF($KZ195:LV195,"&gt;0")&gt;0,VLOOKUP($C195,Input!$A$8:$HV$21,MATCH($OK$21+COUNTIF($KZ195:LV195,"&gt;0"),Input!$A$6:$HV$6,0),FALSE),0),0))*$D195</f>
        <v>0</v>
      </c>
      <c r="OS195" s="1">
        <f>IF($E195+$I195+$D$7&lt;=OS$22,0,IF(OS$22-$D$7&gt;=$E195,IF(COUNTIF($KZ195:LW195,"&gt;0")&gt;0,VLOOKUP($C195,Input!$A$8:$HV$21,MATCH($OK$21+COUNTIF($KZ195:LW195,"&gt;0"),Input!$A$6:$HV$6,0),FALSE),0),0))*$D195</f>
        <v>0</v>
      </c>
      <c r="OT195" s="1">
        <f>IF($E195+$I195+$D$7&lt;=OT$22,0,IF(OT$22-$D$7&gt;=$E195,IF(COUNTIF($KZ195:LX195,"&gt;0")&gt;0,VLOOKUP($C195,Input!$A$8:$HV$21,MATCH($OK$21+COUNTIF($KZ195:LX195,"&gt;0"),Input!$A$6:$HV$6,0),FALSE),0),0))*$D195</f>
        <v>0</v>
      </c>
      <c r="OU195" s="1">
        <f>IF($E195+$I195+$D$7&lt;=OU$22,0,IF(OU$22-$D$7&gt;=$E195,IF(COUNTIF($KZ195:LY195,"&gt;0")&gt;0,VLOOKUP($C195,Input!$A$8:$HV$21,MATCH($OK$21+COUNTIF($KZ195:LY195,"&gt;0"),Input!$A$6:$HV$6,0),FALSE),0),0))*$D195</f>
        <v>0</v>
      </c>
      <c r="OV195" s="1">
        <f>IF($E195+$I195+$D$7&lt;=OV$22,0,IF(OV$22-$D$7&gt;=$E195,IF(COUNTIF($KZ195:LZ195,"&gt;0")&gt;0,VLOOKUP($C195,Input!$A$8:$HV$21,MATCH($OK$21+COUNTIF($KZ195:LZ195,"&gt;0"),Input!$A$6:$HV$6,0),FALSE),0),0))*$D195</f>
        <v>0</v>
      </c>
      <c r="OW195" s="1">
        <f>IF($E195+$I195+$D$7&lt;=OW$22,0,IF(OW$22-$D$7&gt;=$E195,IF(COUNTIF($KZ195:MA195,"&gt;0")&gt;0,VLOOKUP($C195,Input!$A$8:$HV$21,MATCH($OK$21+COUNTIF($KZ195:MA195,"&gt;0"),Input!$A$6:$HV$6,0),FALSE),0),0))*$D195</f>
        <v>0</v>
      </c>
      <c r="OX195" s="1">
        <f>IF($E195+$I195+$D$7&lt;=OX$22,0,IF(OX$22-$D$7&gt;=$E195,IF(COUNTIF($KZ195:MB195,"&gt;0")&gt;0,VLOOKUP($C195,Input!$A$8:$HV$21,MATCH($OK$21+COUNTIF($KZ195:MB195,"&gt;0"),Input!$A$6:$HV$6,0),FALSE),0),0))*$D195</f>
        <v>0</v>
      </c>
      <c r="OY195" s="1">
        <f>IF($E195+$I195+$D$7&lt;=OY$22,0,IF(OY$22-$D$7&gt;=$E195,IF(COUNTIF($KZ195:MC195,"&gt;0")&gt;0,VLOOKUP($C195,Input!$A$8:$HV$21,MATCH($OK$21+COUNTIF($KZ195:MC195,"&gt;0"),Input!$A$6:$HV$6,0),FALSE),0),0))*$D195</f>
        <v>0</v>
      </c>
      <c r="OZ195" s="1">
        <f>IF($E195+$I195+$D$7&lt;=OZ$22,0,IF(OZ$22-$D$7&gt;=$E195,IF(COUNTIF($KZ195:MD195,"&gt;0")&gt;0,VLOOKUP($C195,Input!$A$8:$HV$21,MATCH($OK$21+COUNTIF($KZ195:MD195,"&gt;0"),Input!$A$6:$HV$6,0),FALSE),0),0))*$D195</f>
        <v>0</v>
      </c>
      <c r="PA195" s="1">
        <f>IF($E195+$I195+$D$7&lt;=PA$22,0,IF(PA$22-$D$7&gt;=$E195,IF(COUNTIF($KZ195:ME195,"&gt;0")&gt;0,VLOOKUP($C195,Input!$A$8:$HV$21,MATCH($OK$21+COUNTIF($KZ195:ME195,"&gt;0"),Input!$A$6:$HV$6,0),FALSE),0),0))*$D195</f>
        <v>0</v>
      </c>
      <c r="PB195" s="1">
        <f>IF($E195+$I195+$D$7&lt;=PB$22,0,IF(PB$22-$D$7&gt;=$E195,IF(COUNTIF($KZ195:MF195,"&gt;0")&gt;0,VLOOKUP($C195,Input!$A$8:$HV$21,MATCH($OK$21+COUNTIF($KZ195:MF195,"&gt;0"),Input!$A$6:$HV$6,0),FALSE),0),0))*$D195</f>
        <v>0</v>
      </c>
      <c r="PC195" s="1">
        <f>IF($E195+$I195+$D$7&lt;=PC$22,0,IF(PC$22-$D$7&gt;=$E195,IF(COUNTIF($KZ195:MG195,"&gt;0")&gt;0,VLOOKUP($C195,Input!$A$8:$HV$21,MATCH($OK$21+COUNTIF($KZ195:MG195,"&gt;0"),Input!$A$6:$HV$6,0),FALSE),0),0))*$D195</f>
        <v>0</v>
      </c>
      <c r="PD195" s="1">
        <f>IF($E195+$I195+$D$7&lt;=PD$22,0,IF(PD$22-$D$7&gt;=$E195,IF(COUNTIF($KZ195:MH195,"&gt;0")&gt;0,VLOOKUP($C195,Input!$A$8:$HV$21,MATCH($OK$21+COUNTIF($KZ195:MH195,"&gt;0"),Input!$A$6:$HV$6,0),FALSE),0),0))*$D195</f>
        <v>0</v>
      </c>
      <c r="PE195" s="1">
        <f>IF($E195+$I195+$D$7&lt;=PE$22,0,IF(PE$22-$D$7&gt;=$E195,IF(COUNTIF($KZ195:MI195,"&gt;0")&gt;0,VLOOKUP($C195,Input!$A$8:$HV$21,MATCH($OK$21+COUNTIF($KZ195:MI195,"&gt;0"),Input!$A$6:$HV$6,0),FALSE),0),0))*$D195</f>
        <v>0</v>
      </c>
      <c r="PF195" s="1">
        <f>IF($E195+$I195+$D$7&lt;=PF$22,0,IF(PF$22-$D$7&gt;=$E195,IF(COUNTIF($KZ195:MJ195,"&gt;0")&gt;0,VLOOKUP($C195,Input!$A$8:$HV$21,MATCH($OK$21+COUNTIF($KZ195:MJ195,"&gt;0"),Input!$A$6:$HV$6,0),FALSE),0),0))*$D195</f>
        <v>0</v>
      </c>
      <c r="PG195" s="1">
        <f>IF($E195+$I195+$D$7&lt;=PG$22,0,IF(PG$22-$D$7&gt;=$E195,IF(COUNTIF($KZ195:MK195,"&gt;0")&gt;0,VLOOKUP($C195,Input!$A$8:$HV$21,MATCH($OK$21+COUNTIF($KZ195:MK195,"&gt;0"),Input!$A$6:$HV$6,0),FALSE),0),0))*$D195</f>
        <v>0</v>
      </c>
      <c r="PH195" s="1">
        <f>IF($E195+$I195+$D$7&lt;=PH$22,0,IF(PH$22-$D$7&gt;=$E195,IF(COUNTIF($KZ195:ML195,"&gt;0")&gt;0,VLOOKUP($C195,Input!$A$8:$HV$21,MATCH($OK$21+COUNTIF($KZ195:ML195,"&gt;0"),Input!$A$6:$HV$6,0),FALSE),0),0))*$D195</f>
        <v>0</v>
      </c>
      <c r="PI195" s="1">
        <f>IF($E195+$I195+$D$7&lt;=PI$22,0,IF(PI$22-$D$7&gt;=$E195,IF(COUNTIF($KZ195:MM195,"&gt;0")&gt;0,VLOOKUP($C195,Input!$A$8:$HV$21,MATCH($OK$21+COUNTIF($KZ195:MM195,"&gt;0"),Input!$A$6:$HV$6,0),FALSE),0),0))*$D195</f>
        <v>0</v>
      </c>
      <c r="PJ195" s="1">
        <f>IF($E195+$I195+$D$7&lt;=PJ$22,0,IF(PJ$22-$D$7&gt;=$E195,IF(COUNTIF($KZ195:MN195,"&gt;0")&gt;0,VLOOKUP($C195,Input!$A$8:$HV$21,MATCH($OK$21+COUNTIF($KZ195:MN195,"&gt;0"),Input!$A$6:$HV$6,0),FALSE),0),0))*$D195</f>
        <v>0</v>
      </c>
      <c r="PK195" s="1">
        <f>IF($E195+$I195+$D$7&lt;=PK$22,0,IF(PK$22-$D$7&gt;=$E195,IF(COUNTIF($KZ195:MO195,"&gt;0")&gt;0,VLOOKUP($C195,Input!$A$8:$HV$21,MATCH($OK$21+COUNTIF($KZ195:MO195,"&gt;0"),Input!$A$6:$HV$6,0),FALSE),0),0))*$D195</f>
        <v>0</v>
      </c>
      <c r="PL195" s="1">
        <f>IF($E195+$I195+$D$7&lt;=PL$22,0,IF(PL$22-$D$7&gt;=$E195,IF(COUNTIF($KZ195:MP195,"&gt;0")&gt;0,VLOOKUP($C195,Input!$A$8:$HV$21,MATCH($OK$21+COUNTIF($KZ195:MP195,"&gt;0"),Input!$A$6:$HV$6,0),FALSE),0),0))*$D195</f>
        <v>0</v>
      </c>
      <c r="PM195" s="1">
        <f>IF($E195+$I195+$D$7&lt;=PM$22,0,IF(PM$22-$D$7&gt;=$E195,IF(COUNTIF($KZ195:MQ195,"&gt;0")&gt;0,VLOOKUP($C195,Input!$A$8:$HV$21,MATCH($OK$21+COUNTIF($KZ195:MQ195,"&gt;0"),Input!$A$6:$HV$6,0),FALSE),0),0))*$D195</f>
        <v>0</v>
      </c>
      <c r="PN195" s="1">
        <f>IF($E195+$I195+$D$7&lt;=PN$22,0,IF(PN$22-$D$7&gt;=$E195,IF(COUNTIF($KZ195:MR195,"&gt;0")&gt;0,VLOOKUP($C195,Input!$A$8:$HV$21,MATCH($OK$21+COUNTIF($KZ195:MR195,"&gt;0"),Input!$A$6:$HV$6,0),FALSE),0),0))*$D195</f>
        <v>0</v>
      </c>
      <c r="PO195" s="1">
        <f>IF($E195+$I195+$D$7&lt;=PO$22,0,IF(PO$22-$D$7&gt;=$E195,IF(COUNTIF($KZ195:MS195,"&gt;0")&gt;0,VLOOKUP($C195,Input!$A$8:$HV$21,MATCH($OK$21+COUNTIF($KZ195:MS195,"&gt;0"),Input!$A$6:$HV$6,0),FALSE),0),0))*$D195</f>
        <v>0</v>
      </c>
      <c r="PP195" s="1">
        <f>IF($E195+$I195+$D$7&lt;=PP$22,0,IF(PP$22-$D$7&gt;=$E195,IF(COUNTIF($KZ195:MT195,"&gt;0")&gt;0,VLOOKUP($C195,Input!$A$8:$HV$21,MATCH($OK$21+COUNTIF($KZ195:MT195,"&gt;0"),Input!$A$6:$HV$6,0),FALSE),0),0))*$D195</f>
        <v>0</v>
      </c>
      <c r="PQ195" s="1">
        <f>IF($E195+$I195+$D$7&lt;=PQ$22,0,IF(PQ$22-$D$7&gt;=$E195,IF(COUNTIF($KZ195:MU195,"&gt;0")&gt;0,VLOOKUP($C195,Input!$A$8:$HV$21,MATCH($OK$21+COUNTIF($KZ195:MU195,"&gt;0"),Input!$A$6:$HV$6,0),FALSE),0),0))*$D195</f>
        <v>0</v>
      </c>
      <c r="PR195" s="1">
        <f>IF($E195+$I195+$D$7&lt;=PR$22,0,IF(PR$22-$D$7&gt;=$E195,IF(COUNTIF($KZ195:MV195,"&gt;0")&gt;0,VLOOKUP($C195,Input!$A$8:$HV$21,MATCH($OK$21+COUNTIF($KZ195:MV195,"&gt;0"),Input!$A$6:$HV$6,0),FALSE),0),0))*$D195</f>
        <v>0</v>
      </c>
      <c r="PS195" s="1">
        <f>IF($E195+$I195+$D$7&lt;=PS$22,0,IF(PS$22-$D$7&gt;=$E195,IF(COUNTIF($KZ195:MW195,"&gt;0")&gt;0,VLOOKUP($C195,Input!$A$8:$HV$21,MATCH($OK$21+COUNTIF($KZ195:MW195,"&gt;0"),Input!$A$6:$HV$6,0),FALSE),0),0))*$D195</f>
        <v>0</v>
      </c>
      <c r="PT195" s="1">
        <f>IF($E195+$I195+$D$7&lt;=PT$22,0,IF(PT$22-$D$7&gt;=$E195,IF(COUNTIF($KZ195:MX195,"&gt;0")&gt;0,VLOOKUP($C195,Input!$A$8:$HV$21,MATCH($OK$21+COUNTIF($KZ195:MX195,"&gt;0"),Input!$A$6:$HV$6,0),FALSE),0),0))*$D195</f>
        <v>0</v>
      </c>
      <c r="PV195" s="1" t="str">
        <f t="shared" si="1104"/>
        <v>2044 MY 40' CNG w Midlife Rebuild {0 Buses}</v>
      </c>
      <c r="PW195" s="1">
        <f t="shared" si="1105"/>
        <v>0</v>
      </c>
      <c r="PX195" s="1">
        <f t="shared" si="1106"/>
        <v>0</v>
      </c>
      <c r="PY195" s="1">
        <f t="shared" si="1107"/>
        <v>0</v>
      </c>
      <c r="PZ195" s="1">
        <f t="shared" si="1108"/>
        <v>0</v>
      </c>
      <c r="QA195" s="1">
        <f t="shared" si="1109"/>
        <v>0</v>
      </c>
      <c r="QB195" s="1">
        <f t="shared" si="1110"/>
        <v>0</v>
      </c>
      <c r="QC195" s="1">
        <f t="shared" si="1111"/>
        <v>0</v>
      </c>
      <c r="QD195" s="1">
        <f t="shared" si="1112"/>
        <v>0</v>
      </c>
      <c r="QE195" s="1">
        <f t="shared" si="1113"/>
        <v>0</v>
      </c>
      <c r="QF195" s="1">
        <f t="shared" si="1114"/>
        <v>0</v>
      </c>
      <c r="QG195" s="1">
        <f t="shared" si="1115"/>
        <v>0</v>
      </c>
      <c r="QH195" s="1">
        <f t="shared" si="1116"/>
        <v>0</v>
      </c>
      <c r="QI195" s="1">
        <f t="shared" si="1117"/>
        <v>0</v>
      </c>
      <c r="QJ195" s="1">
        <f t="shared" si="1118"/>
        <v>0</v>
      </c>
      <c r="QK195" s="1">
        <f t="shared" si="1119"/>
        <v>0</v>
      </c>
      <c r="QL195" s="1">
        <f t="shared" si="1120"/>
        <v>0</v>
      </c>
      <c r="QM195" s="1">
        <f t="shared" si="1121"/>
        <v>0</v>
      </c>
      <c r="QN195" s="1">
        <f t="shared" si="1122"/>
        <v>0</v>
      </c>
      <c r="QO195" s="1">
        <f t="shared" si="1123"/>
        <v>0</v>
      </c>
      <c r="QP195" s="1">
        <f t="shared" si="1124"/>
        <v>0</v>
      </c>
      <c r="QQ195" s="1">
        <f t="shared" si="1125"/>
        <v>0</v>
      </c>
      <c r="QR195" s="1">
        <f t="shared" si="1126"/>
        <v>0</v>
      </c>
      <c r="QS195" s="1">
        <f t="shared" si="1127"/>
        <v>0</v>
      </c>
      <c r="QT195" s="1">
        <f t="shared" si="1128"/>
        <v>0</v>
      </c>
      <c r="QU195" s="1">
        <f t="shared" si="1129"/>
        <v>0</v>
      </c>
      <c r="QV195" s="1">
        <f t="shared" si="1130"/>
        <v>0</v>
      </c>
      <c r="QW195" s="1">
        <f t="shared" si="1131"/>
        <v>0</v>
      </c>
      <c r="QX195" s="1">
        <f t="shared" si="1132"/>
        <v>0</v>
      </c>
      <c r="QY195" s="1">
        <f t="shared" si="1133"/>
        <v>0</v>
      </c>
      <c r="QZ195" s="1">
        <f t="shared" si="1134"/>
        <v>0</v>
      </c>
      <c r="RA195" s="1">
        <f t="shared" si="1135"/>
        <v>0</v>
      </c>
      <c r="RB195" s="1">
        <f t="shared" si="1136"/>
        <v>0</v>
      </c>
      <c r="RC195" s="1">
        <f t="shared" si="1137"/>
        <v>0</v>
      </c>
      <c r="RD195" s="1">
        <f t="shared" si="1138"/>
        <v>0</v>
      </c>
      <c r="RE195" s="1">
        <f t="shared" si="1139"/>
        <v>0</v>
      </c>
      <c r="RF195" s="1">
        <f t="shared" si="1102"/>
        <v>0</v>
      </c>
      <c r="RG195" s="1">
        <f t="shared" si="1103"/>
        <v>0</v>
      </c>
      <c r="RH195" s="72"/>
      <c r="RI195" s="91"/>
    </row>
    <row r="196" spans="1:477" hidden="1" outlineLevel="1" x14ac:dyDescent="0.25">
      <c r="A196" s="89"/>
      <c r="B196" s="143"/>
      <c r="C196" s="111" t="str">
        <f t="shared" si="1064"/>
        <v>40' CNG w Midlife Rebuild</v>
      </c>
      <c r="D196" s="108">
        <f t="shared" si="1065"/>
        <v>0</v>
      </c>
      <c r="E196" s="110">
        <f t="shared" si="1026"/>
        <v>2045</v>
      </c>
      <c r="F196" s="68">
        <f t="shared" si="1140"/>
        <v>40000</v>
      </c>
      <c r="G196" s="69">
        <f>VLOOKUP($C196,Input!$A$8:$HV$39,MATCH(G$21,Input!$A$6:$HV$6,0),FALSE)</f>
        <v>2.91</v>
      </c>
      <c r="H196" s="123">
        <f>VLOOKUP($C196,Input!$A$8:$HV$39,MATCH(H$21,Input!$A$6:$HV$6,0),FALSE)</f>
        <v>0</v>
      </c>
      <c r="I196" s="70">
        <f>VLOOKUP($C196,Input!$A$8:$HV$39,MATCH(I$21,Input!$A$6:$HV$6,0),FALSE)</f>
        <v>14</v>
      </c>
      <c r="J196" s="1">
        <f>+IF($E196=J$22,VLOOKUP($C196,Input!$A$8:$AN$39,MATCH(J$21,Input!$A$6:$AN$6,0),FALSE)+$H196,0)*$D196</f>
        <v>0</v>
      </c>
      <c r="K196" s="1">
        <f>+IF($E196=K$22,VLOOKUP($C196,Input!$A$8:$AN$39,MATCH(K$21,Input!$A$6:$AN$6,0),FALSE)+$H196,0)*$D196</f>
        <v>0</v>
      </c>
      <c r="L196" s="1">
        <f>+IF($E196=L$22,VLOOKUP($C196,Input!$A$8:$AN$39,MATCH(L$21,Input!$A$6:$AN$6,0),FALSE)+$H196,0)*$D196</f>
        <v>0</v>
      </c>
      <c r="M196" s="1">
        <f>+IF($E196=M$22,VLOOKUP($C196,Input!$A$8:$AN$39,MATCH(M$21,Input!$A$6:$AN$6,0),FALSE)+$H196,0)*$D196</f>
        <v>0</v>
      </c>
      <c r="N196" s="1">
        <f>+IF($E196=N$22,VLOOKUP($C196,Input!$A$8:$AN$39,MATCH(N$21,Input!$A$6:$AN$6,0),FALSE)+$H196,0)*$D196</f>
        <v>0</v>
      </c>
      <c r="O196" s="1">
        <f>+IF($E196=O$22,VLOOKUP($C196,Input!$A$8:$AN$39,MATCH(O$21,Input!$A$6:$AN$6,0),FALSE)+$H196,0)*$D196</f>
        <v>0</v>
      </c>
      <c r="P196" s="1">
        <f>+IF($E196=P$22,VLOOKUP($C196,Input!$A$8:$AN$39,MATCH(P$21,Input!$A$6:$AN$6,0),FALSE)+$H196,0)*$D196</f>
        <v>0</v>
      </c>
      <c r="Q196" s="1">
        <f>+IF($E196=Q$22,VLOOKUP($C196,Input!$A$8:$AN$39,MATCH(Q$21,Input!$A$6:$AN$6,0),FALSE)+$H196,0)*$D196</f>
        <v>0</v>
      </c>
      <c r="R196" s="1">
        <f>+IF($E196=R$22,VLOOKUP($C196,Input!$A$8:$AN$39,MATCH(R$21,Input!$A$6:$AN$6,0),FALSE)+$H196,0)*$D196</f>
        <v>0</v>
      </c>
      <c r="S196" s="1">
        <f>+IF($E196=S$22,VLOOKUP($C196,Input!$A$8:$AN$39,MATCH(S$21,Input!$A$6:$AN$6,0),FALSE)+$H196,0)*$D196</f>
        <v>0</v>
      </c>
      <c r="T196" s="1">
        <f>+IF($E196=T$22,VLOOKUP($C196,Input!$A$8:$AN$39,MATCH(T$21,Input!$A$6:$AN$6,0),FALSE)+$H196,0)*$D196</f>
        <v>0</v>
      </c>
      <c r="U196" s="1">
        <f>+IF($E196=U$22,VLOOKUP($C196,Input!$A$8:$AN$39,MATCH(U$21,Input!$A$6:$AN$6,0),FALSE)+$H196,0)*$D196</f>
        <v>0</v>
      </c>
      <c r="V196" s="1">
        <f>+IF($E196=V$22,VLOOKUP($C196,Input!$A$8:$AN$39,MATCH(V$21,Input!$A$6:$AN$6,0),FALSE)+$H196,0)*$D196</f>
        <v>0</v>
      </c>
      <c r="W196" s="1">
        <f>+IF($E196=W$22,VLOOKUP($C196,Input!$A$8:$AN$39,MATCH(W$21,Input!$A$6:$AN$6,0),FALSE)+$H196,0)*$D196</f>
        <v>0</v>
      </c>
      <c r="X196" s="1">
        <f>+IF($E196=X$22,VLOOKUP($C196,Input!$A$8:$AN$39,MATCH(X$21,Input!$A$6:$AN$6,0),FALSE)+$H196,0)*$D196</f>
        <v>0</v>
      </c>
      <c r="Y196" s="1">
        <f>+IF($E196=Y$22,VLOOKUP($C196,Input!$A$8:$AN$39,MATCH(Y$21,Input!$A$6:$AN$6,0),FALSE)+$H196,0)*$D196</f>
        <v>0</v>
      </c>
      <c r="Z196" s="1">
        <f>+IF($E196=Z$22,VLOOKUP($C196,Input!$A$8:$AN$39,MATCH(Z$21,Input!$A$6:$AN$6,0),FALSE)+$H196,0)*$D196</f>
        <v>0</v>
      </c>
      <c r="AA196" s="1">
        <f>+IF($E196=AA$22,VLOOKUP($C196,Input!$A$8:$AN$39,MATCH(AA$21,Input!$A$6:$AN$6,0),FALSE)+$H196,0)*$D196</f>
        <v>0</v>
      </c>
      <c r="AB196" s="1">
        <f>+IF($E196=AB$22,VLOOKUP($C196,Input!$A$8:$AN$39,MATCH(AB$21,Input!$A$6:$AN$6,0),FALSE)+$H196,0)*$D196</f>
        <v>0</v>
      </c>
      <c r="AC196" s="1">
        <f>+IF($E196=AC$22,VLOOKUP($C196,Input!$A$8:$AN$39,MATCH(AC$21,Input!$A$6:$AN$6,0),FALSE)+$H196,0)*$D196</f>
        <v>0</v>
      </c>
      <c r="AD196" s="1">
        <f>+IF($E196=AD$22,VLOOKUP($C196,Input!$A$8:$AN$39,MATCH(AD$21,Input!$A$6:$AN$6,0),FALSE)+$H196,0)*$D196</f>
        <v>0</v>
      </c>
      <c r="AE196" s="1">
        <f>+IF($E196=AE$22,VLOOKUP($C196,Input!$A$8:$AN$39,MATCH(AE$21,Input!$A$6:$AN$6,0),FALSE)+$H196,0)*$D196</f>
        <v>0</v>
      </c>
      <c r="AF196" s="1">
        <f>+IF($E196=AF$22,VLOOKUP($C196,Input!$A$8:$AN$39,MATCH(AF$21,Input!$A$6:$AN$6,0),FALSE)+$H196,0)*$D196</f>
        <v>0</v>
      </c>
      <c r="AG196" s="1">
        <f>+IF($E196=AG$22,VLOOKUP($C196,Input!$A$8:$AN$39,MATCH(AG$21,Input!$A$6:$AN$6,0),FALSE)+$H196,0)*$D196</f>
        <v>0</v>
      </c>
      <c r="AH196" s="1">
        <f>+IF($E196=AH$22,VLOOKUP($C196,Input!$A$8:$AN$39,MATCH(AH$21,Input!$A$6:$AN$6,0),FALSE)+$H196,0)*$D196</f>
        <v>0</v>
      </c>
      <c r="AI196" s="1">
        <f>+IF($E196=AI$22,VLOOKUP($C196,Input!$A$8:$AN$39,MATCH(AI$21,Input!$A$6:$AN$6,0),FALSE)+$H196,0)*$D196</f>
        <v>0</v>
      </c>
      <c r="AJ196" s="1">
        <f>+IF($E196=AJ$22,VLOOKUP($C196,Input!$A$8:$AN$39,MATCH(AJ$21,Input!$A$6:$AN$6,0),FALSE)+$H196,0)*$D196</f>
        <v>0</v>
      </c>
      <c r="AK196" s="1">
        <f>+IF($E196=AK$22,VLOOKUP($C196,Input!$A$8:$AN$39,MATCH(AK$21,Input!$A$6:$AN$6,0),FALSE)+$H196,0)*$D196</f>
        <v>0</v>
      </c>
      <c r="AL196" s="1">
        <f>+IF($E196=AL$22,VLOOKUP($C196,Input!$A$8:$AN$39,MATCH(AL$21,Input!$A$6:$AN$6,0),FALSE)+$H196,0)*$D196</f>
        <v>0</v>
      </c>
      <c r="AM196" s="1">
        <f>+IF($E196=AM$22,VLOOKUP($C196,Input!$A$8:$AN$39,MATCH(AM$21,Input!$A$6:$AN$6,0),FALSE)+$H196,0)*$D196</f>
        <v>0</v>
      </c>
      <c r="AN196" s="1">
        <f>+IF($E196=AN$22,VLOOKUP($C196,Input!$A$8:$AN$39,MATCH(AN$21,Input!$A$6:$AN$6,0),FALSE)+$H196,0)*$D196</f>
        <v>0</v>
      </c>
      <c r="AO196" s="1">
        <f>+IF($E196=AO$22,VLOOKUP($C196,Input!$A$8:$AN$39,MATCH(AO$21,Input!$A$6:$AN$6,0),FALSE)+$H196,0)*$D196</f>
        <v>0</v>
      </c>
      <c r="AP196" s="1">
        <f>+IF($E196=AP$22,VLOOKUP($C196,Input!$A$8:$AN$39,MATCH(AP$21,Input!$A$6:$AN$6,0),FALSE)+$H196,0)*$D196</f>
        <v>0</v>
      </c>
      <c r="AQ196" s="1">
        <f>+IF($E196=AQ$22,VLOOKUP($C196,Input!$A$8:$AN$39,MATCH(AQ$21,Input!$A$6:$AN$6,0),FALSE)+$H196,0)*$D196</f>
        <v>0</v>
      </c>
      <c r="AR196" s="1">
        <f>+IF($E196=AR$22,VLOOKUP($C196,Input!$A$8:$AN$39,MATCH(AR$21,Input!$A$6:$AN$6,0),FALSE)+$H196,0)*$D196</f>
        <v>0</v>
      </c>
      <c r="AT196" t="str">
        <f>VLOOKUP($C196,Input!$A$8:$HV$39,MATCH(AT$21,Input!$A$6:$HV$6,0),FALSE)</f>
        <v>Parts and administrative cost</v>
      </c>
      <c r="AU196" s="1">
        <f>+IF($E196=AU$22,VLOOKUP($C196,Input!$A$8:$HV$39,MATCH(AU$21,Input!$A$6:$HV$6,0),FALSE),0)*$D196</f>
        <v>0</v>
      </c>
      <c r="AV196" s="1">
        <f>+IF($E196=AV$22,VLOOKUP($C196,Input!$A$8:$HV$39,MATCH(AV$21,Input!$A$6:$HV$6,0),FALSE),0)*$D196</f>
        <v>0</v>
      </c>
      <c r="AW196" s="1">
        <f>+IF($E196=AW$22,VLOOKUP($C196,Input!$A$8:$HV$39,MATCH(AW$21,Input!$A$6:$HV$6,0),FALSE),0)*$D196</f>
        <v>0</v>
      </c>
      <c r="AX196" s="1">
        <f>+IF($E196=AX$22,VLOOKUP($C196,Input!$A$8:$HV$39,MATCH(AX$21,Input!$A$6:$HV$6,0),FALSE),0)*$D196</f>
        <v>0</v>
      </c>
      <c r="AY196" s="1">
        <f>+IF($E196=AY$22,VLOOKUP($C196,Input!$A$8:$HV$39,MATCH(AY$21,Input!$A$6:$HV$6,0),FALSE),0)*$D196</f>
        <v>0</v>
      </c>
      <c r="AZ196" s="1">
        <f>+IF($E196=AZ$22,VLOOKUP($C196,Input!$A$8:$HV$39,MATCH(AZ$21,Input!$A$6:$HV$6,0),FALSE),0)*$D196</f>
        <v>0</v>
      </c>
      <c r="BA196" s="1">
        <f>+IF($E196=BA$22,VLOOKUP($C196,Input!$A$8:$HV$39,MATCH(BA$21,Input!$A$6:$HV$6,0),FALSE),0)*$D196</f>
        <v>0</v>
      </c>
      <c r="BB196" s="1">
        <f>+IF($E196=BB$22,VLOOKUP($C196,Input!$A$8:$HV$39,MATCH(BB$21,Input!$A$6:$HV$6,0),FALSE),0)*$D196</f>
        <v>0</v>
      </c>
      <c r="BC196" s="1">
        <f>+IF($E196=BC$22,VLOOKUP($C196,Input!$A$8:$HV$39,MATCH(BC$21,Input!$A$6:$HV$6,0),FALSE),0)*$D196</f>
        <v>0</v>
      </c>
      <c r="BD196" s="1">
        <f>+IF($E196=BD$22,VLOOKUP($C196,Input!$A$8:$HV$39,MATCH(BD$21,Input!$A$6:$HV$6,0),FALSE),0)*$D196</f>
        <v>0</v>
      </c>
      <c r="BE196" s="1">
        <f>+IF($E196=BE$22,VLOOKUP($C196,Input!$A$8:$HV$39,MATCH(BE$21,Input!$A$6:$HV$6,0),FALSE),0)*$D196</f>
        <v>0</v>
      </c>
      <c r="BF196" s="1">
        <f>+IF($E196=BF$22,VLOOKUP($C196,Input!$A$8:$HV$39,MATCH(BF$21,Input!$A$6:$HV$6,0),FALSE),0)*$D196</f>
        <v>0</v>
      </c>
      <c r="BG196" s="1">
        <f>+IF($E196=BG$22,VLOOKUP($C196,Input!$A$8:$HV$39,MATCH(BG$21,Input!$A$6:$HV$6,0),FALSE),0)*$D196</f>
        <v>0</v>
      </c>
      <c r="BH196" s="1">
        <f>+IF($E196=BH$22,VLOOKUP($C196,Input!$A$8:$HV$39,MATCH(BH$21,Input!$A$6:$HV$6,0),FALSE),0)*$D196</f>
        <v>0</v>
      </c>
      <c r="BI196" s="1">
        <f>+IF($E196=BI$22,VLOOKUP($C196,Input!$A$8:$HV$39,MATCH(BI$21,Input!$A$6:$HV$6,0),FALSE),0)*$D196</f>
        <v>0</v>
      </c>
      <c r="BJ196" s="1">
        <f>+IF($E196=BJ$22,VLOOKUP($C196,Input!$A$8:$HV$39,MATCH(BJ$21,Input!$A$6:$HV$6,0),FALSE),0)*$D196</f>
        <v>0</v>
      </c>
      <c r="BK196" s="1">
        <f>+IF($E196=BK$22,VLOOKUP($C196,Input!$A$8:$HV$39,MATCH(BK$21,Input!$A$6:$HV$6,0),FALSE),0)*$D196</f>
        <v>0</v>
      </c>
      <c r="BL196" s="1">
        <f>+IF($E196=BL$22,VLOOKUP($C196,Input!$A$8:$HV$39,MATCH(BL$21,Input!$A$6:$HV$6,0),FALSE),0)*$D196</f>
        <v>0</v>
      </c>
      <c r="BM196" s="1">
        <f>+IF($E196=BM$22,VLOOKUP($C196,Input!$A$8:$HV$39,MATCH(BM$21,Input!$A$6:$HV$6,0),FALSE),0)*$D196</f>
        <v>0</v>
      </c>
      <c r="BN196" s="1">
        <f>+IF($E196=BN$22,VLOOKUP($C196,Input!$A$8:$HV$39,MATCH(BN$21,Input!$A$6:$HV$6,0),FALSE),0)*$D196</f>
        <v>0</v>
      </c>
      <c r="BO196" s="1">
        <f>+IF($E196=BO$22,VLOOKUP($C196,Input!$A$8:$HV$39,MATCH(BO$21,Input!$A$6:$HV$6,0),FALSE),0)*$D196</f>
        <v>0</v>
      </c>
      <c r="BP196" s="1">
        <f>+IF($E196=BP$22,VLOOKUP($C196,Input!$A$8:$HV$39,MATCH(BP$21,Input!$A$6:$HV$6,0),FALSE),0)*$D196</f>
        <v>0</v>
      </c>
      <c r="BQ196" s="1">
        <f>+IF($E196=BQ$22,VLOOKUP($C196,Input!$A$8:$HV$39,MATCH(BQ$21,Input!$A$6:$HV$6,0),FALSE),0)*$D196</f>
        <v>0</v>
      </c>
      <c r="BR196" s="1">
        <f>+IF($E196=BR$22,VLOOKUP($C196,Input!$A$8:$HV$39,MATCH(BR$21,Input!$A$6:$HV$6,0),FALSE),0)*$D196</f>
        <v>0</v>
      </c>
      <c r="BS196" s="1">
        <f>+IF($E196=BS$22,VLOOKUP($C196,Input!$A$8:$HV$39,MATCH(BS$21,Input!$A$6:$HV$6,0),FALSE),0)*$D196</f>
        <v>0</v>
      </c>
      <c r="BT196" s="1">
        <f>+IF($E196=BT$22,VLOOKUP($C196,Input!$A$8:$HV$39,MATCH(BT$21,Input!$A$6:$HV$6,0),FALSE),0)*$D196</f>
        <v>0</v>
      </c>
      <c r="BU196" s="1">
        <f>+IF($E196=BU$22,VLOOKUP($C196,Input!$A$8:$HV$39,MATCH(BU$21,Input!$A$6:$HV$6,0),FALSE),0)*$D196</f>
        <v>0</v>
      </c>
      <c r="BV196" s="1">
        <f>+IF($E196=BV$22,VLOOKUP($C196,Input!$A$8:$HV$39,MATCH(BV$21,Input!$A$6:$HV$6,0),FALSE),0)*$D196</f>
        <v>0</v>
      </c>
      <c r="BW196" s="1">
        <f>+IF($E196=BW$22,VLOOKUP($C196,Input!$A$8:$HV$39,MATCH(BW$21,Input!$A$6:$HV$6,0),FALSE),0)*$D196</f>
        <v>0</v>
      </c>
      <c r="BX196" s="1">
        <f>+IF($E196=BX$22,VLOOKUP($C196,Input!$A$8:$HV$39,MATCH(BX$21,Input!$A$6:$HV$6,0),FALSE),0)*$D196</f>
        <v>0</v>
      </c>
      <c r="BY196" s="1">
        <f>+IF($E196=BY$22,VLOOKUP($C196,Input!$A$8:$HV$39,MATCH(BY$21,Input!$A$6:$HV$6,0),FALSE),0)*$D196</f>
        <v>0</v>
      </c>
      <c r="BZ196" s="1">
        <f>+IF($E196=BZ$22,VLOOKUP($C196,Input!$A$8:$HV$39,MATCH(BZ$21,Input!$A$6:$HV$6,0),FALSE),0)*$D196</f>
        <v>0</v>
      </c>
      <c r="CA196" s="1">
        <f>+IF($E196=CA$22,VLOOKUP($C196,Input!$A$8:$HV$39,MATCH(CA$21,Input!$A$6:$HV$6,0),FALSE),0)*$D196</f>
        <v>0</v>
      </c>
      <c r="CB196" s="1">
        <f>+IF($E196=CB$22,VLOOKUP($C196,Input!$A$8:$HV$39,MATCH(CB$21,Input!$A$6:$HV$6,0),FALSE),0)*$D196</f>
        <v>0</v>
      </c>
      <c r="CC196" s="1">
        <f>+IF($E196=CC$22,VLOOKUP($C196,Input!$A$8:$HV$39,MATCH(CC$21,Input!$A$6:$HV$6,0),FALSE),0)*$D196</f>
        <v>0</v>
      </c>
      <c r="CE196" t="str">
        <f>VLOOKUP($C196,Input!$A$8:$HV$39,MATCH(CE$21,Input!$A$6:$HV$6,0),FALSE)</f>
        <v>Engine Rebuild @ 7 Yr</v>
      </c>
      <c r="CF196" s="1">
        <f>IF($E196+$I196+$D$7&lt;=CF$22,0,IF(CF$22-$D$7&gt;=$E196,IF(COUNTIF($KZ196:LP196,"&gt;0")&gt;0,VLOOKUP($C196,Input!$A$8:$HV$21,MATCH($CE$21+COUNTIF($KZ196:LP196,"&gt;0"),Input!$A$6:$HV$6,0),FALSE),0),0))*$D196</f>
        <v>0</v>
      </c>
      <c r="CG196" s="1">
        <f>IF($E196+$I196+$D$7&lt;=CG$22,0,IF(CG$22-$D$7&gt;=$E196,IF(COUNTIF($KZ196:LQ196,"&gt;0")&gt;0,VLOOKUP($C196,Input!$A$8:$HV$21,MATCH($CE$21+COUNTIF($KZ196:LQ196,"&gt;0"),Input!$A$6:$HV$6,0),FALSE),0),0))*$D196</f>
        <v>0</v>
      </c>
      <c r="CH196" s="1">
        <f>IF($E196+$I196+$D$7&lt;=CH$22,0,IF(CH$22-$D$7&gt;=$E196,IF(COUNTIF($KZ196:LR196,"&gt;0")&gt;0,VLOOKUP($C196,Input!$A$8:$HV$21,MATCH($CE$21+COUNTIF($KZ196:LR196,"&gt;0"),Input!$A$6:$HV$6,0),FALSE),0),0))*$D196</f>
        <v>0</v>
      </c>
      <c r="CI196" s="1">
        <f>IF($E196+$I196+$D$7&lt;=CI$22,0,IF(CI$22-$D$7&gt;=$E196,IF(COUNTIF($KZ196:LS196,"&gt;0")&gt;0,VLOOKUP($C196,Input!$A$8:$HV$21,MATCH($CE$21+COUNTIF($KZ196:LS196,"&gt;0"),Input!$A$6:$HV$6,0),FALSE),0),0))*$D196</f>
        <v>0</v>
      </c>
      <c r="CJ196" s="1">
        <f>IF($E196+$I196+$D$7&lt;=CJ$22,0,IF(CJ$22-$D$7&gt;=$E196,IF(COUNTIF($KZ196:LT196,"&gt;0")&gt;0,VLOOKUP($C196,Input!$A$8:$HV$21,MATCH($CE$21+COUNTIF($KZ196:LT196,"&gt;0"),Input!$A$6:$HV$6,0),FALSE),0),0))*$D196</f>
        <v>0</v>
      </c>
      <c r="CK196" s="1">
        <f>IF($E196+$I196+$D$7&lt;=CK$22,0,IF(CK$22-$D$7&gt;=$E196,IF(COUNTIF($KZ196:LU196,"&gt;0")&gt;0,VLOOKUP($C196,Input!$A$8:$HV$21,MATCH($CE$21+COUNTIF($KZ196:LU196,"&gt;0"),Input!$A$6:$HV$6,0),FALSE),0),0))*$D196</f>
        <v>0</v>
      </c>
      <c r="CL196" s="1">
        <f>IF($E196+$I196+$D$7&lt;=CL$22,0,IF(CL$22-$D$7&gt;=$E196,IF(COUNTIF($KZ196:LV196,"&gt;0")&gt;0,VLOOKUP($C196,Input!$A$8:$HV$21,MATCH($CE$21+COUNTIF($KZ196:LV196,"&gt;0"),Input!$A$6:$HV$6,0),FALSE),0),0))*$D196</f>
        <v>0</v>
      </c>
      <c r="CM196" s="1">
        <f>IF($E196+$I196+$D$7&lt;=CM$22,0,IF(CM$22-$D$7&gt;=$E196,IF(COUNTIF($KZ196:LW196,"&gt;0")&gt;0,VLOOKUP($C196,Input!$A$8:$HV$21,MATCH($CE$21+COUNTIF($KZ196:LW196,"&gt;0"),Input!$A$6:$HV$6,0),FALSE),0),0))*$D196</f>
        <v>0</v>
      </c>
      <c r="CN196" s="1">
        <f>IF($E196+$I196+$D$7&lt;=CN$22,0,IF(CN$22-$D$7&gt;=$E196,IF(COUNTIF($KZ196:LX196,"&gt;0")&gt;0,VLOOKUP($C196,Input!$A$8:$HV$21,MATCH($CE$21+COUNTIF($KZ196:LX196,"&gt;0"),Input!$A$6:$HV$6,0),FALSE),0),0))*$D196</f>
        <v>0</v>
      </c>
      <c r="CO196" s="1">
        <f>IF($E196+$I196+$D$7&lt;=CO$22,0,IF(CO$22-$D$7&gt;=$E196,IF(COUNTIF($KZ196:LY196,"&gt;0")&gt;0,VLOOKUP($C196,Input!$A$8:$HV$21,MATCH($CE$21+COUNTIF($KZ196:LY196,"&gt;0"),Input!$A$6:$HV$6,0),FALSE),0),0))*$D196</f>
        <v>0</v>
      </c>
      <c r="CP196" s="1">
        <f>IF($E196+$I196+$D$7&lt;=CP$22,0,IF(CP$22-$D$7&gt;=$E196,IF(COUNTIF($KZ196:LZ196,"&gt;0")&gt;0,VLOOKUP($C196,Input!$A$8:$HV$21,MATCH($CE$21+COUNTIF($KZ196:LZ196,"&gt;0"),Input!$A$6:$HV$6,0),FALSE),0),0))*$D196</f>
        <v>0</v>
      </c>
      <c r="CQ196" s="1">
        <f>IF($E196+$I196+$D$7&lt;=CQ$22,0,IF(CQ$22-$D$7&gt;=$E196,IF(COUNTIF($KZ196:MA196,"&gt;0")&gt;0,VLOOKUP($C196,Input!$A$8:$HV$21,MATCH($CE$21+COUNTIF($KZ196:MA196,"&gt;0"),Input!$A$6:$HV$6,0),FALSE),0),0))*$D196</f>
        <v>0</v>
      </c>
      <c r="CR196" s="1">
        <f>IF($E196+$I196+$D$7&lt;=CR$22,0,IF(CR$22-$D$7&gt;=$E196,IF(COUNTIF($KZ196:MB196,"&gt;0")&gt;0,VLOOKUP($C196,Input!$A$8:$HV$21,MATCH($CE$21+COUNTIF($KZ196:MB196,"&gt;0"),Input!$A$6:$HV$6,0),FALSE),0),0))*$D196</f>
        <v>0</v>
      </c>
      <c r="CS196" s="1">
        <f>IF($E196+$I196+$D$7&lt;=CS$22,0,IF(CS$22-$D$7&gt;=$E196,IF(COUNTIF($KZ196:MC196,"&gt;0")&gt;0,VLOOKUP($C196,Input!$A$8:$HV$21,MATCH($CE$21+COUNTIF($KZ196:MC196,"&gt;0"),Input!$A$6:$HV$6,0),FALSE),0),0))*$D196</f>
        <v>0</v>
      </c>
      <c r="CT196" s="1">
        <f>IF($E196+$I196+$D$7&lt;=CT$22,0,IF(CT$22-$D$7&gt;=$E196,IF(COUNTIF($KZ196:MD196,"&gt;0")&gt;0,VLOOKUP($C196,Input!$A$8:$HV$21,MATCH($CE$21+COUNTIF($KZ196:MD196,"&gt;0"),Input!$A$6:$HV$6,0),FALSE),0),0))*$D196</f>
        <v>0</v>
      </c>
      <c r="CU196" s="1">
        <f>IF($E196+$I196+$D$7&lt;=CU$22,0,IF(CU$22-$D$7&gt;=$E196,IF(COUNTIF($KZ196:ME196,"&gt;0")&gt;0,VLOOKUP($C196,Input!$A$8:$HV$21,MATCH($CE$21+COUNTIF($KZ196:ME196,"&gt;0"),Input!$A$6:$HV$6,0),FALSE),0),0))*$D196</f>
        <v>0</v>
      </c>
      <c r="CV196" s="1">
        <f>IF($E196+$I196+$D$7&lt;=CV$22,0,IF(CV$22-$D$7&gt;=$E196,IF(COUNTIF($KZ196:MF196,"&gt;0")&gt;0,VLOOKUP($C196,Input!$A$8:$HV$21,MATCH($CE$21+COUNTIF($KZ196:MF196,"&gt;0"),Input!$A$6:$HV$6,0),FALSE),0),0))*$D196</f>
        <v>0</v>
      </c>
      <c r="CW196" s="1">
        <f>IF($E196+$I196+$D$7&lt;=CW$22,0,IF(CW$22-$D$7&gt;=$E196,IF(COUNTIF($KZ196:MG196,"&gt;0")&gt;0,VLOOKUP($C196,Input!$A$8:$HV$21,MATCH($CE$21+COUNTIF($KZ196:MG196,"&gt;0"),Input!$A$6:$HV$6,0),FALSE),0),0))*$D196</f>
        <v>0</v>
      </c>
      <c r="CX196" s="1">
        <f>IF($E196+$I196+$D$7&lt;=CX$22,0,IF(CX$22-$D$7&gt;=$E196,IF(COUNTIF($KZ196:MH196,"&gt;0")&gt;0,VLOOKUP($C196,Input!$A$8:$HV$21,MATCH($CE$21+COUNTIF($KZ196:MH196,"&gt;0"),Input!$A$6:$HV$6,0),FALSE),0),0))*$D196</f>
        <v>0</v>
      </c>
      <c r="CY196" s="1">
        <f>IF($E196+$I196+$D$7&lt;=CY$22,0,IF(CY$22-$D$7&gt;=$E196,IF(COUNTIF($KZ196:MI196,"&gt;0")&gt;0,VLOOKUP($C196,Input!$A$8:$HV$21,MATCH($CE$21+COUNTIF($KZ196:MI196,"&gt;0"),Input!$A$6:$HV$6,0),FALSE),0),0))*$D196</f>
        <v>0</v>
      </c>
      <c r="CZ196" s="1">
        <f>IF($E196+$I196+$D$7&lt;=CZ$22,0,IF(CZ$22-$D$7&gt;=$E196,IF(COUNTIF($KZ196:MJ196,"&gt;0")&gt;0,VLOOKUP($C196,Input!$A$8:$HV$21,MATCH($CE$21+COUNTIF($KZ196:MJ196,"&gt;0"),Input!$A$6:$HV$6,0),FALSE),0),0))*$D196</f>
        <v>0</v>
      </c>
      <c r="DA196" s="1">
        <f>IF($E196+$I196+$D$7&lt;=DA$22,0,IF(DA$22-$D$7&gt;=$E196,IF(COUNTIF($KZ196:MK196,"&gt;0")&gt;0,VLOOKUP($C196,Input!$A$8:$HV$21,MATCH($CE$21+COUNTIF($KZ196:MK196,"&gt;0"),Input!$A$6:$HV$6,0),FALSE),0),0))*$D196</f>
        <v>0</v>
      </c>
      <c r="DB196" s="1">
        <f>IF($E196+$I196+$D$7&lt;=DB$22,0,IF(DB$22-$D$7&gt;=$E196,IF(COUNTIF($KZ196:ML196,"&gt;0")&gt;0,VLOOKUP($C196,Input!$A$8:$HV$21,MATCH($CE$21+COUNTIF($KZ196:ML196,"&gt;0"),Input!$A$6:$HV$6,0),FALSE),0),0))*$D196</f>
        <v>0</v>
      </c>
      <c r="DC196" s="1">
        <f>IF($E196+$I196+$D$7&lt;=DC$22,0,IF(DC$22-$D$7&gt;=$E196,IF(COUNTIF($KZ196:MM196,"&gt;0")&gt;0,VLOOKUP($C196,Input!$A$8:$HV$21,MATCH($CE$21+COUNTIF($KZ196:MM196,"&gt;0"),Input!$A$6:$HV$6,0),FALSE),0),0))*$D196</f>
        <v>0</v>
      </c>
      <c r="DD196" s="1">
        <f>IF($E196+$I196+$D$7&lt;=DD$22,0,IF(DD$22-$D$7&gt;=$E196,IF(COUNTIF($KZ196:MN196,"&gt;0")&gt;0,VLOOKUP($C196,Input!$A$8:$HV$21,MATCH($CE$21+COUNTIF($KZ196:MN196,"&gt;0"),Input!$A$6:$HV$6,0),FALSE),0),0))*$D196</f>
        <v>0</v>
      </c>
      <c r="DE196" s="1">
        <f>IF($E196+$I196+$D$7&lt;=DE$22,0,IF(DE$22-$D$7&gt;=$E196,IF(COUNTIF($KZ196:MO196,"&gt;0")&gt;0,VLOOKUP($C196,Input!$A$8:$HV$21,MATCH($CE$21+COUNTIF($KZ196:MO196,"&gt;0"),Input!$A$6:$HV$6,0),FALSE),0),0))*$D196</f>
        <v>0</v>
      </c>
      <c r="DF196" s="1">
        <f>IF($E196+$I196+$D$7&lt;=DF$22,0,IF(DF$22-$D$7&gt;=$E196,IF(COUNTIF($KZ196:MP196,"&gt;0")&gt;0,VLOOKUP($C196,Input!$A$8:$HV$21,MATCH($CE$21+COUNTIF($KZ196:MP196,"&gt;0"),Input!$A$6:$HV$6,0),FALSE),0),0))*$D196</f>
        <v>0</v>
      </c>
      <c r="DG196" s="1">
        <f>IF($E196+$I196+$D$7&lt;=DG$22,0,IF(DG$22-$D$7&gt;=$E196,IF(COUNTIF($KZ196:MQ196,"&gt;0")&gt;0,VLOOKUP($C196,Input!$A$8:$HV$21,MATCH($CE$21+COUNTIF($KZ196:MQ196,"&gt;0"),Input!$A$6:$HV$6,0),FALSE),0),0))*$D196</f>
        <v>0</v>
      </c>
      <c r="DH196" s="1">
        <f>IF($E196+$I196+$D$7&lt;=DH$22,0,IF(DH$22-$D$7&gt;=$E196,IF(COUNTIF($KZ196:MR196,"&gt;0")&gt;0,VLOOKUP($C196,Input!$A$8:$HV$21,MATCH($CE$21+COUNTIF($KZ196:MR196,"&gt;0"),Input!$A$6:$HV$6,0),FALSE),0),0))*$D196</f>
        <v>0</v>
      </c>
      <c r="DI196" s="1">
        <f>IF($E196+$I196+$D$7&lt;=DI$22,0,IF(DI$22-$D$7&gt;=$E196,IF(COUNTIF($KZ196:MS196,"&gt;0")&gt;0,VLOOKUP($C196,Input!$A$8:$HV$21,MATCH($CE$21+COUNTIF($KZ196:MS196,"&gt;0"),Input!$A$6:$HV$6,0),FALSE),0),0))*$D196</f>
        <v>0</v>
      </c>
      <c r="DJ196" s="1">
        <f>IF($E196+$I196+$D$7&lt;=DJ$22,0,IF(DJ$22-$D$7&gt;=$E196,IF(COUNTIF($KZ196:MT196,"&gt;0")&gt;0,VLOOKUP($C196,Input!$A$8:$HV$21,MATCH($CE$21+COUNTIF($KZ196:MT196,"&gt;0"),Input!$A$6:$HV$6,0),FALSE),0),0))*$D196</f>
        <v>0</v>
      </c>
      <c r="DK196" s="1">
        <f>IF($E196+$I196+$D$7&lt;=DK$22,0,IF(DK$22-$D$7&gt;=$E196,IF(COUNTIF($KZ196:MU196,"&gt;0")&gt;0,VLOOKUP($C196,Input!$A$8:$HV$21,MATCH($CE$21+COUNTIF($KZ196:MU196,"&gt;0"),Input!$A$6:$HV$6,0),FALSE),0),0))*$D196</f>
        <v>0</v>
      </c>
      <c r="DL196" s="1">
        <f>IF($E196+$I196+$D$7&lt;=DL$22,0,IF(DL$22-$D$7&gt;=$E196,IF(COUNTIF($KZ196:MV196,"&gt;0")&gt;0,VLOOKUP($C196,Input!$A$8:$HV$21,MATCH($CE$21+COUNTIF($KZ196:MV196,"&gt;0"),Input!$A$6:$HV$6,0),FALSE),0),0))*$D196</f>
        <v>0</v>
      </c>
      <c r="DM196" s="1">
        <f>IF($E196+$I196+$D$7&lt;=DM$22,0,IF(DM$22-$D$7&gt;=$E196,IF(COUNTIF($KZ196:MW196,"&gt;0")&gt;0,VLOOKUP($C196,Input!$A$8:$HV$21,MATCH($CE$21+COUNTIF($KZ196:MW196,"&gt;0"),Input!$A$6:$HV$6,0),FALSE),0),0))*$D196</f>
        <v>0</v>
      </c>
      <c r="DN196" s="1">
        <f>IF($E196+$I196+$D$7&lt;=DN$22,0,IF(DN$22-$D$7&gt;=$E196,IF(COUNTIF($KZ196:MX196,"&gt;0")&gt;0,VLOOKUP($C196,Input!$A$8:$HV$21,MATCH($CE$21+COUNTIF($KZ196:MX196,"&gt;0"),Input!$A$6:$HV$6,0),FALSE),0),0))*$D196</f>
        <v>0</v>
      </c>
      <c r="DP196" t="str">
        <f>+VLOOKUP($C196,Input!$A$8:$GZ$39,MATCH(DP$21,Input!$A$6:$GZ$6,0),FALSE)</f>
        <v>Bus Maintenance at 0.85/mile</v>
      </c>
      <c r="DQ196" s="1">
        <f>IF($E196+$I196+$D$7&lt;=DQ$22,0,IF(DQ$22-$D$7&gt;=$E196,IF(COUNTIF($KZ196:LP196,"&gt;0")&gt;0,VLOOKUP($C196,Input!$A$8:$HV$21,MATCH($DP$21+COUNTIF($KZ196:LP196,"&gt;0"),Input!$A$6:$HV$6,0),FALSE),0),0))*$D196*$F196</f>
        <v>0</v>
      </c>
      <c r="DR196" s="1">
        <f>IF($E196+$I196+$D$7&lt;=DR$22,0,IF(DR$22-$D$7&gt;=$E196,IF(COUNTIF($KZ196:LQ196,"&gt;0")&gt;0,VLOOKUP($C196,Input!$A$8:$HV$21,MATCH($DP$21+COUNTIF($KZ196:LQ196,"&gt;0"),Input!$A$6:$HV$6,0),FALSE),0),0))*$D196*$F196</f>
        <v>0</v>
      </c>
      <c r="DS196" s="1">
        <f>IF($E196+$I196+$D$7&lt;=DS$22,0,IF(DS$22-$D$7&gt;=$E196,IF(COUNTIF($KZ196:LR196,"&gt;0")&gt;0,VLOOKUP($C196,Input!$A$8:$HV$21,MATCH($DP$21+COUNTIF($KZ196:LR196,"&gt;0"),Input!$A$6:$HV$6,0),FALSE),0),0))*$D196*$F196</f>
        <v>0</v>
      </c>
      <c r="DT196" s="1">
        <f>IF($E196+$I196+$D$7&lt;=DT$22,0,IF(DT$22-$D$7&gt;=$E196,IF(COUNTIF($KZ196:LS196,"&gt;0")&gt;0,VLOOKUP($C196,Input!$A$8:$HV$21,MATCH($DP$21+COUNTIF($KZ196:LS196,"&gt;0"),Input!$A$6:$HV$6,0),FALSE),0),0))*$D196*$F196</f>
        <v>0</v>
      </c>
      <c r="DU196" s="1">
        <f>IF($E196+$I196+$D$7&lt;=DU$22,0,IF(DU$22-$D$7&gt;=$E196,IF(COUNTIF($KZ196:LT196,"&gt;0")&gt;0,VLOOKUP($C196,Input!$A$8:$HV$21,MATCH($DP$21+COUNTIF($KZ196:LT196,"&gt;0"),Input!$A$6:$HV$6,0),FALSE),0),0))*$D196*$F196</f>
        <v>0</v>
      </c>
      <c r="DV196" s="1">
        <f>IF($E196+$I196+$D$7&lt;=DV$22,0,IF(DV$22-$D$7&gt;=$E196,IF(COUNTIF($KZ196:LU196,"&gt;0")&gt;0,VLOOKUP($C196,Input!$A$8:$HV$21,MATCH($DP$21+COUNTIF($KZ196:LU196,"&gt;0"),Input!$A$6:$HV$6,0),FALSE),0),0))*$D196*$F196</f>
        <v>0</v>
      </c>
      <c r="DW196" s="1">
        <f>IF($E196+$I196+$D$7&lt;=DW$22,0,IF(DW$22-$D$7&gt;=$E196,IF(COUNTIF($KZ196:LV196,"&gt;0")&gt;0,VLOOKUP($C196,Input!$A$8:$HV$21,MATCH($DP$21+COUNTIF($KZ196:LV196,"&gt;0"),Input!$A$6:$HV$6,0),FALSE),0),0))*$D196*$F196</f>
        <v>0</v>
      </c>
      <c r="DX196" s="1">
        <f>IF($E196+$I196+$D$7&lt;=DX$22,0,IF(DX$22-$D$7&gt;=$E196,IF(COUNTIF($KZ196:LW196,"&gt;0")&gt;0,VLOOKUP($C196,Input!$A$8:$HV$21,MATCH($DP$21+COUNTIF($KZ196:LW196,"&gt;0"),Input!$A$6:$HV$6,0),FALSE),0),0))*$D196*$F196</f>
        <v>0</v>
      </c>
      <c r="DY196" s="1">
        <f>IF($E196+$I196+$D$7&lt;=DY$22,0,IF(DY$22-$D$7&gt;=$E196,IF(COUNTIF($KZ196:LX196,"&gt;0")&gt;0,VLOOKUP($C196,Input!$A$8:$HV$21,MATCH($DP$21+COUNTIF($KZ196:LX196,"&gt;0"),Input!$A$6:$HV$6,0),FALSE),0),0))*$D196*$F196</f>
        <v>0</v>
      </c>
      <c r="DZ196" s="1">
        <f>IF($E196+$I196+$D$7&lt;=DZ$22,0,IF(DZ$22-$D$7&gt;=$E196,IF(COUNTIF($KZ196:LY196,"&gt;0")&gt;0,VLOOKUP($C196,Input!$A$8:$HV$21,MATCH($DP$21+COUNTIF($KZ196:LY196,"&gt;0"),Input!$A$6:$HV$6,0),FALSE),0),0))*$D196*$F196</f>
        <v>0</v>
      </c>
      <c r="EA196" s="1">
        <f>IF($E196+$I196+$D$7&lt;=EA$22,0,IF(EA$22-$D$7&gt;=$E196,IF(COUNTIF($KZ196:LZ196,"&gt;0")&gt;0,VLOOKUP($C196,Input!$A$8:$HV$21,MATCH($DP$21+COUNTIF($KZ196:LZ196,"&gt;0"),Input!$A$6:$HV$6,0),FALSE),0),0))*$D196*$F196</f>
        <v>0</v>
      </c>
      <c r="EB196" s="1">
        <f>IF($E196+$I196+$D$7&lt;=EB$22,0,IF(EB$22-$D$7&gt;=$E196,IF(COUNTIF($KZ196:MA196,"&gt;0")&gt;0,VLOOKUP($C196,Input!$A$8:$HV$21,MATCH($DP$21+COUNTIF($KZ196:MA196,"&gt;0"),Input!$A$6:$HV$6,0),FALSE),0),0))*$D196*$F196</f>
        <v>0</v>
      </c>
      <c r="EC196" s="1">
        <f>IF($E196+$I196+$D$7&lt;=EC$22,0,IF(EC$22-$D$7&gt;=$E196,IF(COUNTIF($KZ196:MB196,"&gt;0")&gt;0,VLOOKUP($C196,Input!$A$8:$HV$21,MATCH($DP$21+COUNTIF($KZ196:MB196,"&gt;0"),Input!$A$6:$HV$6,0),FALSE),0),0))*$D196*$F196</f>
        <v>0</v>
      </c>
      <c r="ED196" s="1">
        <f>IF($E196+$I196+$D$7&lt;=ED$22,0,IF(ED$22-$D$7&gt;=$E196,IF(COUNTIF($KZ196:MC196,"&gt;0")&gt;0,VLOOKUP($C196,Input!$A$8:$HV$21,MATCH($DP$21+COUNTIF($KZ196:MC196,"&gt;0"),Input!$A$6:$HV$6,0),FALSE),0),0))*$D196*$F196</f>
        <v>0</v>
      </c>
      <c r="EE196" s="1">
        <f>IF($E196+$I196+$D$7&lt;=EE$22,0,IF(EE$22-$D$7&gt;=$E196,IF(COUNTIF($KZ196:MD196,"&gt;0")&gt;0,VLOOKUP($C196,Input!$A$8:$HV$21,MATCH($DP$21+COUNTIF($KZ196:MD196,"&gt;0"),Input!$A$6:$HV$6,0),FALSE),0),0))*$D196*$F196</f>
        <v>0</v>
      </c>
      <c r="EF196" s="1">
        <f>IF($E196+$I196+$D$7&lt;=EF$22,0,IF(EF$22-$D$7&gt;=$E196,IF(COUNTIF($KZ196:ME196,"&gt;0")&gt;0,VLOOKUP($C196,Input!$A$8:$HV$21,MATCH($DP$21+COUNTIF($KZ196:ME196,"&gt;0"),Input!$A$6:$HV$6,0),FALSE),0),0))*$D196*$F196</f>
        <v>0</v>
      </c>
      <c r="EG196" s="1">
        <f>IF($E196+$I196+$D$7&lt;=EG$22,0,IF(EG$22-$D$7&gt;=$E196,IF(COUNTIF($KZ196:MF196,"&gt;0")&gt;0,VLOOKUP($C196,Input!$A$8:$HV$21,MATCH($DP$21+COUNTIF($KZ196:MF196,"&gt;0"),Input!$A$6:$HV$6,0),FALSE),0),0))*$D196*$F196</f>
        <v>0</v>
      </c>
      <c r="EH196" s="1">
        <f>IF($E196+$I196+$D$7&lt;=EH$22,0,IF(EH$22-$D$7&gt;=$E196,IF(COUNTIF($KZ196:MG196,"&gt;0")&gt;0,VLOOKUP($C196,Input!$A$8:$HV$21,MATCH($DP$21+COUNTIF($KZ196:MG196,"&gt;0"),Input!$A$6:$HV$6,0),FALSE),0),0))*$D196*$F196</f>
        <v>0</v>
      </c>
      <c r="EI196" s="1">
        <f>IF($E196+$I196+$D$7&lt;=EI$22,0,IF(EI$22-$D$7&gt;=$E196,IF(COUNTIF($KZ196:MH196,"&gt;0")&gt;0,VLOOKUP($C196,Input!$A$8:$HV$21,MATCH($DP$21+COUNTIF($KZ196:MH196,"&gt;0"),Input!$A$6:$HV$6,0),FALSE),0),0))*$D196*$F196</f>
        <v>0</v>
      </c>
      <c r="EJ196" s="1">
        <f>IF($E196+$I196+$D$7&lt;=EJ$22,0,IF(EJ$22-$D$7&gt;=$E196,IF(COUNTIF($KZ196:MI196,"&gt;0")&gt;0,VLOOKUP($C196,Input!$A$8:$HV$21,MATCH($DP$21+COUNTIF($KZ196:MI196,"&gt;0"),Input!$A$6:$HV$6,0),FALSE),0),0))*$D196*$F196</f>
        <v>0</v>
      </c>
      <c r="EK196" s="1">
        <f>IF($E196+$I196+$D$7&lt;=EK$22,0,IF(EK$22-$D$7&gt;=$E196,IF(COUNTIF($KZ196:MJ196,"&gt;0")&gt;0,VLOOKUP($C196,Input!$A$8:$HV$21,MATCH($DP$21+COUNTIF($KZ196:MJ196,"&gt;0"),Input!$A$6:$HV$6,0),FALSE),0),0))*$D196*$F196</f>
        <v>0</v>
      </c>
      <c r="EL196" s="1">
        <f>IF($E196+$I196+$D$7&lt;=EL$22,0,IF(EL$22-$D$7&gt;=$E196,IF(COUNTIF($KZ196:MK196,"&gt;0")&gt;0,VLOOKUP($C196,Input!$A$8:$HV$21,MATCH($DP$21+COUNTIF($KZ196:MK196,"&gt;0"),Input!$A$6:$HV$6,0),FALSE),0),0))*$D196*$F196</f>
        <v>0</v>
      </c>
      <c r="EM196" s="1">
        <f>IF($E196+$I196+$D$7&lt;=EM$22,0,IF(EM$22-$D$7&gt;=$E196,IF(COUNTIF($KZ196:ML196,"&gt;0")&gt;0,VLOOKUP($C196,Input!$A$8:$HV$21,MATCH($DP$21+COUNTIF($KZ196:ML196,"&gt;0"),Input!$A$6:$HV$6,0),FALSE),0),0))*$D196*$F196</f>
        <v>0</v>
      </c>
      <c r="EN196" s="1">
        <f>IF($E196+$I196+$D$7&lt;=EN$22,0,IF(EN$22-$D$7&gt;=$E196,IF(COUNTIF($KZ196:MM196,"&gt;0")&gt;0,VLOOKUP($C196,Input!$A$8:$HV$21,MATCH($DP$21+COUNTIF($KZ196:MM196,"&gt;0"),Input!$A$6:$HV$6,0),FALSE),0),0))*$D196*$F196</f>
        <v>0</v>
      </c>
      <c r="EO196" s="1">
        <f>IF($E196+$I196+$D$7&lt;=EO$22,0,IF(EO$22-$D$7&gt;=$E196,IF(COUNTIF($KZ196:MN196,"&gt;0")&gt;0,VLOOKUP($C196,Input!$A$8:$HV$21,MATCH($DP$21+COUNTIF($KZ196:MN196,"&gt;0"),Input!$A$6:$HV$6,0),FALSE),0),0))*$D196*$F196</f>
        <v>0</v>
      </c>
      <c r="EP196" s="1">
        <f>IF($E196+$I196+$D$7&lt;=EP$22,0,IF(EP$22-$D$7&gt;=$E196,IF(COUNTIF($KZ196:MO196,"&gt;0")&gt;0,VLOOKUP($C196,Input!$A$8:$HV$21,MATCH($DP$21+COUNTIF($KZ196:MO196,"&gt;0"),Input!$A$6:$HV$6,0),FALSE),0),0))*$D196*$F196</f>
        <v>0</v>
      </c>
      <c r="EQ196" s="1">
        <f>IF($E196+$I196+$D$7&lt;=EQ$22,0,IF(EQ$22-$D$7&gt;=$E196,IF(COUNTIF($KZ196:MP196,"&gt;0")&gt;0,VLOOKUP($C196,Input!$A$8:$HV$21,MATCH($DP$21+COUNTIF($KZ196:MP196,"&gt;0"),Input!$A$6:$HV$6,0),FALSE),0),0))*$D196*$F196</f>
        <v>0</v>
      </c>
      <c r="ER196" s="1">
        <f>IF($E196+$I196+$D$7&lt;=ER$22,0,IF(ER$22-$D$7&gt;=$E196,IF(COUNTIF($KZ196:MQ196,"&gt;0")&gt;0,VLOOKUP($C196,Input!$A$8:$HV$21,MATCH($DP$21+COUNTIF($KZ196:MQ196,"&gt;0"),Input!$A$6:$HV$6,0),FALSE),0),0))*$D196*$F196</f>
        <v>0</v>
      </c>
      <c r="ES196" s="1">
        <f>IF($E196+$I196+$D$7&lt;=ES$22,0,IF(ES$22-$D$7&gt;=$E196,IF(COUNTIF($KZ196:MR196,"&gt;0")&gt;0,VLOOKUP($C196,Input!$A$8:$HV$21,MATCH($DP$21+COUNTIF($KZ196:MR196,"&gt;0"),Input!$A$6:$HV$6,0),FALSE),0),0))*$D196*$F196</f>
        <v>0</v>
      </c>
      <c r="ET196" s="1">
        <f>IF($E196+$I196+$D$7&lt;=ET$22,0,IF(ET$22-$D$7&gt;=$E196,IF(COUNTIF($KZ196:MS196,"&gt;0")&gt;0,VLOOKUP($C196,Input!$A$8:$HV$21,MATCH($DP$21+COUNTIF($KZ196:MS196,"&gt;0"),Input!$A$6:$HV$6,0),FALSE),0),0))*$D196*$F196</f>
        <v>0</v>
      </c>
      <c r="EU196" s="1">
        <f>IF($E196+$I196+$D$7&lt;=EU$22,0,IF(EU$22-$D$7&gt;=$E196,IF(COUNTIF($KZ196:MT196,"&gt;0")&gt;0,VLOOKUP($C196,Input!$A$8:$HV$21,MATCH($DP$21+COUNTIF($KZ196:MT196,"&gt;0"),Input!$A$6:$HV$6,0),FALSE),0),0))*$D196*$F196</f>
        <v>0</v>
      </c>
      <c r="EV196" s="1">
        <f>IF($E196+$I196+$D$7&lt;=EV$22,0,IF(EV$22-$D$7&gt;=$E196,IF(COUNTIF($KZ196:MU196,"&gt;0")&gt;0,VLOOKUP($C196,Input!$A$8:$HV$21,MATCH($DP$21+COUNTIF($KZ196:MU196,"&gt;0"),Input!$A$6:$HV$6,0),FALSE),0),0))*$D196*$F196</f>
        <v>0</v>
      </c>
      <c r="EW196" s="1">
        <f>IF($E196+$I196+$D$7&lt;=EW$22,0,IF(EW$22-$D$7&gt;=$E196,IF(COUNTIF($KZ196:MV196,"&gt;0")&gt;0,VLOOKUP($C196,Input!$A$8:$HV$21,MATCH($DP$21+COUNTIF($KZ196:MV196,"&gt;0"),Input!$A$6:$HV$6,0),FALSE),0),0))*$D196*$F196</f>
        <v>0</v>
      </c>
      <c r="EX196" s="1">
        <f>IF($E196+$I196+$D$7&lt;=EX$22,0,IF(EX$22-$D$7&gt;=$E196,IF(COUNTIF($KZ196:MW196,"&gt;0")&gt;0,VLOOKUP($C196,Input!$A$8:$HV$21,MATCH($DP$21+COUNTIF($KZ196:MW196,"&gt;0"),Input!$A$6:$HV$6,0),FALSE),0),0))*$D196*$F196</f>
        <v>0</v>
      </c>
      <c r="EY196" s="1">
        <f>IF($E196+$I196+$D$7&lt;=EY$22,0,IF(EY$22-$D$7&gt;=$E196,IF(COUNTIF($KZ196:MX196,"&gt;0")&gt;0,VLOOKUP($C196,Input!$A$8:$HV$21,MATCH($DP$21+COUNTIF($KZ196:MX196,"&gt;0"),Input!$A$6:$HV$6,0),FALSE),0),0))*$D196*$F196</f>
        <v>0</v>
      </c>
      <c r="EZ196" s="1"/>
      <c r="FA196" t="str">
        <f>VLOOKUP($C196,Input!$A$8:$GZ$39,MATCH(FA$21,Input!$A$6:$GZ$6,0),FALSE)</f>
        <v>NA</v>
      </c>
      <c r="FB196">
        <f>IF((VLOOKUP($C196,Input!$A$8:$GZ$39,MATCH(FB$21,Input!$A$6:$GZ$6,0),FALSE))="Y",$D196/VLOOKUP($C196,Input!$A$8:$GZ$39,MATCH(FC$21,Input!$A$6:$GZ$6,0),FALSE),0)</f>
        <v>0</v>
      </c>
      <c r="FC196">
        <f>IF((VLOOKUP($C196,Input!$A$8:$GZ$39,MATCH(FB$21,Input!$A$6:$GZ$6,0),FALSE))="Y",0,IF((VLOOKUP($C196,Input!$A$8:$GZ$39,MATCH(FC$21,Input!$A$6:$GZ$6,0),FALSE))&gt;0,$D196/VLOOKUP($C196,Input!$A$8:$GZ$39,MATCH(FC$21,Input!$A$6:$GZ$6,0),FALSE),0))</f>
        <v>0</v>
      </c>
      <c r="FD196" s="1">
        <f>+IF($E196=FD$22,VLOOKUP($C196,Input!$A$8:$GZ$39,MATCH(FD$21,Input!$A$6:$GZ$6,0),FALSE),0)*IF(FD$110&gt;=MAX(FC$110:$FD$110),MIN((FD$110-MAX(FC$110:$FD$110)),(FD$110-FC$110)),0)+IF($E196=FD$22,VLOOKUP($C196,Input!$A$8:$GZ$39,MATCH(FD$21,Input!$A$6:$GZ$6,0),FALSE),0)*IF(FD$109&gt;=MAX(FC$109:$FD$109),MIN((FD$109-MAX(FC$109:$FD$109)),(FD$109-FC$109)),0)</f>
        <v>0</v>
      </c>
      <c r="FE196" s="1">
        <f>+IF($E196=FE$22,VLOOKUP($C196,Input!$A$8:$GZ$39,MATCH(FE$21,Input!$A$6:$GZ$6,0),FALSE),0)*IF(FE$110&gt;=MAX(FD$110:$FD$110),MIN((FE$110-MAX(FD$110:$FD$110)),(FE$110-FD$110)),0)+IF($E196=FE$22,VLOOKUP($C196,Input!$A$8:$GZ$39,MATCH(FE$21,Input!$A$6:$GZ$6,0),FALSE),0)*IF(FE$109&gt;=MAX(FD$109:$FD$109),MIN((FE$109-MAX(FD$109:$FD$109)),(FE$109-FD$109)),0)</f>
        <v>0</v>
      </c>
      <c r="FF196" s="1">
        <f>+IF($E196=FF$22,VLOOKUP($C196,Input!$A$8:$GZ$39,MATCH(FF$21,Input!$A$6:$GZ$6,0),FALSE),0)*IF(FF$110&gt;=MAX($FD$110:FE$110),MIN((FF$110-MAX($FD$110:FE$110)),(FF$110-FE$110)),0)+IF($E196=FF$22,VLOOKUP($C196,Input!$A$8:$GZ$39,MATCH(FF$21,Input!$A$6:$GZ$6,0),FALSE),0)*IF(FF$109&gt;=MAX($FD$109:FE$109),MIN((FF$109-MAX($FD$109:FE$109)),(FF$109-FE$109)),0)</f>
        <v>0</v>
      </c>
      <c r="FG196" s="1">
        <f>+IF($E196=FG$22,VLOOKUP($C196,Input!$A$8:$GZ$39,MATCH(FG$21,Input!$A$6:$GZ$6,0),FALSE),0)*IF(FG$110&gt;=MAX($FD$110:FF$110),MIN((FG$110-MAX($FD$110:FF$110)),(FG$110-FF$110)),0)+IF($E196=FG$22,VLOOKUP($C196,Input!$A$8:$GZ$39,MATCH(FG$21,Input!$A$6:$GZ$6,0),FALSE),0)*IF(FG$109&gt;=MAX($FD$109:FF$109),MIN((FG$109-MAX($FD$109:FF$109)),(FG$109-FF$109)),0)</f>
        <v>0</v>
      </c>
      <c r="FH196" s="1">
        <f>+IF($E196=FH$22,VLOOKUP($C196,Input!$A$8:$GZ$39,MATCH(FH$21,Input!$A$6:$GZ$6,0),FALSE),0)*IF(FH$110&gt;=MAX($FD$110:FG$110),MIN((FH$110-MAX($FD$110:FG$110)),(FH$110-FG$110)),0)+IF($E196=FH$22,VLOOKUP($C196,Input!$A$8:$GZ$39,MATCH(FH$21,Input!$A$6:$GZ$6,0),FALSE),0)*IF(FH$109&gt;=MAX($FD$109:FG$109),MIN((FH$109-MAX($FD$109:FG$109)),(FH$109-FG$109)),0)</f>
        <v>0</v>
      </c>
      <c r="FI196" s="1">
        <f>+IF($E196=FI$22,VLOOKUP($C196,Input!$A$8:$GZ$39,MATCH(FI$21,Input!$A$6:$GZ$6,0),FALSE),0)*IF(FI$110&gt;=MAX($FD$110:FH$110),MIN((FI$110-MAX($FD$110:FH$110)),(FI$110-FH$110)),0)+IF($E196=FI$22,VLOOKUP($C196,Input!$A$8:$GZ$39,MATCH(FI$21,Input!$A$6:$GZ$6,0),FALSE),0)*IF(FI$109&gt;=MAX($FD$109:FH$109),MIN((FI$109-MAX($FD$109:FH$109)),(FI$109-FH$109)),0)</f>
        <v>0</v>
      </c>
      <c r="FJ196" s="1">
        <f>+IF($E196=FJ$22,VLOOKUP($C196,Input!$A$8:$GZ$39,MATCH(FJ$21,Input!$A$6:$GZ$6,0),FALSE),0)*IF(FJ$110&gt;=MAX($FD$110:FI$110),MIN((FJ$110-MAX($FD$110:FI$110)),(FJ$110-FI$110)),0)+IF($E196=FJ$22,VLOOKUP($C196,Input!$A$8:$GZ$39,MATCH(FJ$21,Input!$A$6:$GZ$6,0),FALSE),0)*IF(FJ$109&gt;=MAX($FD$109:FI$109),MIN((FJ$109-MAX($FD$109:FI$109)),(FJ$109-FI$109)),0)</f>
        <v>0</v>
      </c>
      <c r="FK196" s="1">
        <f>+IF($E196=FK$22,VLOOKUP($C196,Input!$A$8:$GZ$39,MATCH(FK$21,Input!$A$6:$GZ$6,0),FALSE),0)*IF(FK$110&gt;=MAX($FD$110:FJ$110),MIN((FK$110-MAX($FD$110:FJ$110)),(FK$110-FJ$110)),0)+IF($E196=FK$22,VLOOKUP($C196,Input!$A$8:$GZ$39,MATCH(FK$21,Input!$A$6:$GZ$6,0),FALSE),0)*IF(FK$109&gt;=MAX($FD$109:FJ$109),MIN((FK$109-MAX($FD$109:FJ$109)),(FK$109-FJ$109)),0)</f>
        <v>0</v>
      </c>
      <c r="FL196" s="1">
        <f>+IF($E196=FL$22,VLOOKUP($C196,Input!$A$8:$GZ$39,MATCH(FL$21,Input!$A$6:$GZ$6,0),FALSE),0)*IF(FL$110&gt;=MAX($FD$110:FK$110),MIN((FL$110-MAX($FD$110:FK$110)),(FL$110-FK$110)),0)+IF($E196=FL$22,VLOOKUP($C196,Input!$A$8:$GZ$39,MATCH(FL$21,Input!$A$6:$GZ$6,0),FALSE),0)*IF(FL$109&gt;=MAX($FD$109:FK$109),MIN((FL$109-MAX($FD$109:FK$109)),(FL$109-FK$109)),0)</f>
        <v>0</v>
      </c>
      <c r="FM196" s="1">
        <f>+IF($E196=FM$22,VLOOKUP($C196,Input!$A$8:$GZ$39,MATCH(FM$21,Input!$A$6:$GZ$6,0),FALSE),0)*IF(FM$110&gt;=MAX($FD$110:FL$110),MIN((FM$110-MAX($FD$110:FL$110)),(FM$110-FL$110)),0)+IF($E196=FM$22,VLOOKUP($C196,Input!$A$8:$GZ$39,MATCH(FM$21,Input!$A$6:$GZ$6,0),FALSE),0)*IF(FM$109&gt;=MAX($FD$109:FL$109),MIN((FM$109-MAX($FD$109:FL$109)),(FM$109-FL$109)),0)</f>
        <v>0</v>
      </c>
      <c r="FN196" s="1">
        <f>+IF($E196=FN$22,VLOOKUP($C196,Input!$A$8:$GZ$39,MATCH(FN$21,Input!$A$6:$GZ$6,0),FALSE),0)*IF(FN$110&gt;=MAX($FD$110:FM$110),MIN((FN$110-MAX($FD$110:FM$110)),(FN$110-FM$110)),0)+IF($E196=FN$22,VLOOKUP($C196,Input!$A$8:$GZ$39,MATCH(FN$21,Input!$A$6:$GZ$6,0),FALSE),0)*IF(FN$109&gt;=MAX($FD$109:FM$109),MIN((FN$109-MAX($FD$109:FM$109)),(FN$109-FM$109)),0)</f>
        <v>0</v>
      </c>
      <c r="FO196" s="1">
        <f>+IF($E196=FO$22,VLOOKUP($C196,Input!$A$8:$GZ$39,MATCH(FO$21,Input!$A$6:$GZ$6,0),FALSE),0)*IF(FO$110&gt;=MAX($FD$110:FN$110),MIN((FO$110-MAX($FD$110:FN$110)),(FO$110-FN$110)),0)+IF($E196=FO$22,VLOOKUP($C196,Input!$A$8:$GZ$39,MATCH(FO$21,Input!$A$6:$GZ$6,0),FALSE),0)*IF(FO$109&gt;=MAX($FD$109:FN$109),MIN((FO$109-MAX($FD$109:FN$109)),(FO$109-FN$109)),0)</f>
        <v>0</v>
      </c>
      <c r="FP196" s="1">
        <f>+IF($E196=FP$22,VLOOKUP($C196,Input!$A$8:$GZ$39,MATCH(FP$21,Input!$A$6:$GZ$6,0),FALSE),0)*IF(FP$110&gt;=MAX($FD$110:FO$110),MIN((FP$110-MAX($FD$110:FO$110)),(FP$110-FO$110)),0)+IF($E196=FP$22,VLOOKUP($C196,Input!$A$8:$GZ$39,MATCH(FP$21,Input!$A$6:$GZ$6,0),FALSE),0)*IF(FP$109&gt;=MAX($FD$109:FO$109),MIN((FP$109-MAX($FD$109:FO$109)),(FP$109-FO$109)),0)</f>
        <v>0</v>
      </c>
      <c r="FQ196" s="1">
        <f>+IF($E196=FQ$22,VLOOKUP($C196,Input!$A$8:$GZ$39,MATCH(FQ$21,Input!$A$6:$GZ$6,0),FALSE),0)*IF(FQ$110&gt;=MAX($FD$110:FP$110),MIN((FQ$110-MAX($FD$110:FP$110)),(FQ$110-FP$110)),0)+IF($E196=FQ$22,VLOOKUP($C196,Input!$A$8:$GZ$39,MATCH(FQ$21,Input!$A$6:$GZ$6,0),FALSE),0)*IF(FQ$109&gt;=MAX($FD$109:FP$109),MIN((FQ$109-MAX($FD$109:FP$109)),(FQ$109-FP$109)),0)</f>
        <v>0</v>
      </c>
      <c r="FR196" s="1">
        <f>+IF($E196=FR$22,VLOOKUP($C196,Input!$A$8:$GZ$39,MATCH(FR$21,Input!$A$6:$GZ$6,0),FALSE),0)*IF(FR$110&gt;=MAX($FD$110:FQ$110),MIN((FR$110-MAX($FD$110:FQ$110)),(FR$110-FQ$110)),0)+IF($E196=FR$22,VLOOKUP($C196,Input!$A$8:$GZ$39,MATCH(FR$21,Input!$A$6:$GZ$6,0),FALSE),0)*IF(FR$109&gt;=MAX($FD$109:FQ$109),MIN((FR$109-MAX($FD$109:FQ$109)),(FR$109-FQ$109)),0)</f>
        <v>0</v>
      </c>
      <c r="FS196" s="1">
        <f>+IF($E196=FS$22,VLOOKUP($C196,Input!$A$8:$GZ$39,MATCH(FS$21,Input!$A$6:$GZ$6,0),FALSE),0)*IF(FS$110&gt;=MAX($FD$110:FR$110),MIN((FS$110-MAX($FD$110:FR$110)),(FS$110-FR$110)),0)+IF($E196=FS$22,VLOOKUP($C196,Input!$A$8:$GZ$39,MATCH(FS$21,Input!$A$6:$GZ$6,0),FALSE),0)*IF(FS$109&gt;=MAX($FD$109:FR$109),MIN((FS$109-MAX($FD$109:FR$109)),(FS$109-FR$109)),0)</f>
        <v>0</v>
      </c>
      <c r="FT196" s="1">
        <f>+IF($E196=FT$22,VLOOKUP($C196,Input!$A$8:$GZ$39,MATCH(FT$21,Input!$A$6:$GZ$6,0),FALSE),0)*IF(FT$110&gt;=MAX($FD$110:FS$110),MIN((FT$110-MAX($FD$110:FS$110)),(FT$110-FS$110)),0)+IF($E196=FT$22,VLOOKUP($C196,Input!$A$8:$GZ$39,MATCH(FT$21,Input!$A$6:$GZ$6,0),FALSE),0)*IF(FT$109&gt;=MAX($FD$109:FS$109),MIN((FT$109-MAX($FD$109:FS$109)),(FT$109-FS$109)),0)</f>
        <v>0</v>
      </c>
      <c r="FU196" s="1">
        <f>+IF($E196=FU$22,VLOOKUP($C196,Input!$A$8:$GZ$39,MATCH(FU$21,Input!$A$6:$GZ$6,0),FALSE),0)*IF(FU$110&gt;=MAX($FD$110:FT$110),MIN((FU$110-MAX($FD$110:FT$110)),(FU$110-FT$110)),0)+IF($E196=FU$22,VLOOKUP($C196,Input!$A$8:$GZ$39,MATCH(FU$21,Input!$A$6:$GZ$6,0),FALSE),0)*IF(FU$109&gt;=MAX($FD$109:FT$109),MIN((FU$109-MAX($FD$109:FT$109)),(FU$109-FT$109)),0)</f>
        <v>0</v>
      </c>
      <c r="FV196" s="1">
        <f>+IF($E196=FV$22,VLOOKUP($C196,Input!$A$8:$GZ$39,MATCH(FV$21,Input!$A$6:$GZ$6,0),FALSE),0)*IF(FV$110&gt;=MAX($FD$110:FU$110),MIN((FV$110-MAX($FD$110:FU$110)),(FV$110-FU$110)),0)+IF($E196=FV$22,VLOOKUP($C196,Input!$A$8:$GZ$39,MATCH(FV$21,Input!$A$6:$GZ$6,0),FALSE),0)*IF(FV$109&gt;=MAX($FD$109:FU$109),MIN((FV$109-MAX($FD$109:FU$109)),(FV$109-FU$109)),0)</f>
        <v>0</v>
      </c>
      <c r="FW196" s="1">
        <f>+IF($E196=FW$22,VLOOKUP($C196,Input!$A$8:$GZ$39,MATCH(FW$21,Input!$A$6:$GZ$6,0),FALSE),0)*IF(FW$110&gt;=MAX($FD$110:FV$110),MIN((FW$110-MAX($FD$110:FV$110)),(FW$110-FV$110)),0)+IF($E196=FW$22,VLOOKUP($C196,Input!$A$8:$GZ$39,MATCH(FW$21,Input!$A$6:$GZ$6,0),FALSE),0)*IF(FW$109&gt;=MAX($FD$109:FV$109),MIN((FW$109-MAX($FD$109:FV$109)),(FW$109-FV$109)),0)</f>
        <v>0</v>
      </c>
      <c r="FX196" s="1">
        <f>+IF($E196=FX$22,VLOOKUP($C196,Input!$A$8:$GZ$39,MATCH(FX$21,Input!$A$6:$GZ$6,0),FALSE),0)*IF(FX$110&gt;=MAX($FD$110:FW$110),MIN((FX$110-MAX($FD$110:FW$110)),(FX$110-FW$110)),0)+IF($E196=FX$22,VLOOKUP($C196,Input!$A$8:$GZ$39,MATCH(FX$21,Input!$A$6:$GZ$6,0),FALSE),0)*IF(FX$109&gt;=MAX($FD$109:FW$109),MIN((FX$109-MAX($FD$109:FW$109)),(FX$109-FW$109)),0)</f>
        <v>0</v>
      </c>
      <c r="FY196" s="1">
        <f>+IF($E196=FY$22,VLOOKUP($C196,Input!$A$8:$GZ$39,MATCH(FY$21,Input!$A$6:$GZ$6,0),FALSE),0)*IF(FY$110&gt;=MAX($FD$110:FX$110),MIN((FY$110-MAX($FD$110:FX$110)),(FY$110-FX$110)),0)+IF($E196=FY$22,VLOOKUP($C196,Input!$A$8:$GZ$39,MATCH(FY$21,Input!$A$6:$GZ$6,0),FALSE),0)*IF(FY$109&gt;=MAX($FD$109:FX$109),MIN((FY$109-MAX($FD$109:FX$109)),(FY$109-FX$109)),0)</f>
        <v>0</v>
      </c>
      <c r="FZ196" s="1">
        <f>+IF($E196=FZ$22,VLOOKUP($C196,Input!$A$8:$GZ$39,MATCH(FZ$21,Input!$A$6:$GZ$6,0),FALSE),0)*IF(FZ$110&gt;=MAX($FD$110:FY$110),MIN((FZ$110-MAX($FD$110:FY$110)),(FZ$110-FY$110)),0)+IF($E196=FZ$22,VLOOKUP($C196,Input!$A$8:$GZ$39,MATCH(FZ$21,Input!$A$6:$GZ$6,0),FALSE),0)*IF(FZ$109&gt;=MAX($FD$109:FY$109),MIN((FZ$109-MAX($FD$109:FY$109)),(FZ$109-FY$109)),0)</f>
        <v>0</v>
      </c>
      <c r="GA196" s="1">
        <f>+IF($E196=GA$22,VLOOKUP($C196,Input!$A$8:$GZ$39,MATCH(GA$21,Input!$A$6:$GZ$6,0),FALSE),0)*IF(GA$110&gt;=MAX($FD$110:FZ$110),MIN((GA$110-MAX($FD$110:FZ$110)),(GA$110-FZ$110)),0)+IF($E196=GA$22,VLOOKUP($C196,Input!$A$8:$GZ$39,MATCH(GA$21,Input!$A$6:$GZ$6,0),FALSE),0)*IF(GA$109&gt;=MAX($FD$109:FZ$109),MIN((GA$109-MAX($FD$109:FZ$109)),(GA$109-FZ$109)),0)</f>
        <v>0</v>
      </c>
      <c r="GB196" s="1">
        <f>+IF($E196=GB$22,VLOOKUP($C196,Input!$A$8:$GZ$39,MATCH(GB$21,Input!$A$6:$GZ$6,0),FALSE),0)*IF(GB$110&gt;=MAX($FD$110:GA$110),MIN((GB$110-MAX($FD$110:GA$110)),(GB$110-GA$110)),0)+IF($E196=GB$22,VLOOKUP($C196,Input!$A$8:$GZ$39,MATCH(GB$21,Input!$A$6:$GZ$6,0),FALSE),0)*IF(GB$109&gt;=MAX($FD$109:GA$109),MIN((GB$109-MAX($FD$109:GA$109)),(GB$109-GA$109)),0)</f>
        <v>0</v>
      </c>
      <c r="GC196" s="1">
        <f>+IF($E196=GC$22,VLOOKUP($C196,Input!$A$8:$GZ$39,MATCH(GC$21,Input!$A$6:$GZ$6,0),FALSE),0)*IF(GC$110&gt;=MAX($FD$110:GB$110),MIN((GC$110-MAX($FD$110:GB$110)),(GC$110-GB$110)),0)+IF($E196=GC$22,VLOOKUP($C196,Input!$A$8:$GZ$39,MATCH(GC$21,Input!$A$6:$GZ$6,0),FALSE),0)*IF(GC$109&gt;=MAX($FD$109:GB$109),MIN((GC$109-MAX($FD$109:GB$109)),(GC$109-GB$109)),0)</f>
        <v>0</v>
      </c>
      <c r="GD196" s="1">
        <f>+IF($E196=GD$22,VLOOKUP($C196,Input!$A$8:$GZ$39,MATCH(GD$21,Input!$A$6:$GZ$6,0),FALSE),0)*IF(GD$110&gt;=MAX($FD$110:GC$110),MIN((GD$110-MAX($FD$110:GC$110)),(GD$110-GC$110)),0)+IF($E196=GD$22,VLOOKUP($C196,Input!$A$8:$GZ$39,MATCH(GD$21,Input!$A$6:$GZ$6,0),FALSE),0)*IF(GD$109&gt;=MAX($FD$109:GC$109),MIN((GD$109-MAX($FD$109:GC$109)),(GD$109-GC$109)),0)</f>
        <v>0</v>
      </c>
      <c r="GE196" s="1">
        <f>+IF($E196=GE$22,VLOOKUP($C196,Input!$A$8:$GZ$39,MATCH(GE$21,Input!$A$6:$GZ$6,0),FALSE),0)*IF(GE$110&gt;=MAX($FD$110:GD$110),MIN((GE$110-MAX($FD$110:GD$110)),(GE$110-GD$110)),0)+IF($E196=GE$22,VLOOKUP($C196,Input!$A$8:$GZ$39,MATCH(GE$21,Input!$A$6:$GZ$6,0),FALSE),0)*IF(GE$109&gt;=MAX($FD$109:GD$109),MIN((GE$109-MAX($FD$109:GD$109)),(GE$109-GD$109)),0)</f>
        <v>0</v>
      </c>
      <c r="GF196" s="1">
        <f>+IF($E196=GF$22,VLOOKUP($C196,Input!$A$8:$GZ$39,MATCH(GF$21,Input!$A$6:$GZ$6,0),FALSE),0)*IF(GF$110&gt;=MAX($FD$110:GE$110),MIN((GF$110-MAX($FD$110:GE$110)),(GF$110-GE$110)),0)+IF($E196=GF$22,VLOOKUP($C196,Input!$A$8:$GZ$39,MATCH(GF$21,Input!$A$6:$GZ$6,0),FALSE),0)*IF(GF$109&gt;=MAX($FD$109:GE$109),MIN((GF$109-MAX($FD$109:GE$109)),(GF$109-GE$109)),0)</f>
        <v>0</v>
      </c>
      <c r="GG196" s="1">
        <f>+IF($E196=GG$22,VLOOKUP($C196,Input!$A$8:$GZ$39,MATCH(GG$21,Input!$A$6:$GZ$6,0),FALSE),0)*IF(GG$110&gt;=MAX($FD$110:GF$110),MIN((GG$110-MAX($FD$110:GF$110)),(GG$110-GF$110)),0)+IF($E196=GG$22,VLOOKUP($C196,Input!$A$8:$GZ$39,MATCH(GG$21,Input!$A$6:$GZ$6,0),FALSE),0)*IF(GG$109&gt;=MAX($FD$109:GF$109),MIN((GG$109-MAX($FD$109:GF$109)),(GG$109-GF$109)),0)</f>
        <v>0</v>
      </c>
      <c r="GH196" s="1">
        <f>+IF($E196=GH$22,VLOOKUP($C196,Input!$A$8:$GZ$39,MATCH(GH$21,Input!$A$6:$GZ$6,0),FALSE),0)*IF(GH$110&gt;=MAX($FD$110:GG$110),MIN((GH$110-MAX($FD$110:GG$110)),(GH$110-GG$110)),0)+IF($E196=GH$22,VLOOKUP($C196,Input!$A$8:$GZ$39,MATCH(GH$21,Input!$A$6:$GZ$6,0),FALSE),0)*IF(GH$109&gt;=MAX($FD$109:GG$109),MIN((GH$109-MAX($FD$109:GG$109)),(GH$109-GG$109)),0)</f>
        <v>0</v>
      </c>
      <c r="GI196" s="1">
        <f>+IF($E196=GI$22,VLOOKUP($C196,Input!$A$8:$GZ$39,MATCH(GI$21,Input!$A$6:$GZ$6,0),FALSE),0)*IF(GI$110&gt;=MAX($FD$110:GH$110),MIN((GI$110-MAX($FD$110:GH$110)),(GI$110-GH$110)),0)+IF($E196=GI$22,VLOOKUP($C196,Input!$A$8:$GZ$39,MATCH(GI$21,Input!$A$6:$GZ$6,0),FALSE),0)*IF(GI$109&gt;=MAX($FD$109:GH$109),MIN((GI$109-MAX($FD$109:GH$109)),(GI$109-GH$109)),0)</f>
        <v>0</v>
      </c>
      <c r="GJ196" s="1">
        <f>+IF($E196=GJ$22,VLOOKUP($C196,Input!$A$8:$GZ$39,MATCH(GJ$21,Input!$A$6:$GZ$6,0),FALSE),0)*IF(GJ$110&gt;=MAX($FD$110:GI$110),MIN((GJ$110-MAX($FD$110:GI$110)),(GJ$110-GI$110)),0)+IF($E196=GJ$22,VLOOKUP($C196,Input!$A$8:$GZ$39,MATCH(GJ$21,Input!$A$6:$GZ$6,0),FALSE),0)*IF(GJ$109&gt;=MAX($FD$109:GI$109),MIN((GJ$109-MAX($FD$109:GI$109)),(GJ$109-GI$109)),0)</f>
        <v>0</v>
      </c>
      <c r="GK196" s="1">
        <f>+IF($E196=GK$22,VLOOKUP($C196,Input!$A$8:$GZ$39,MATCH(GK$21,Input!$A$6:$GZ$6,0),FALSE),0)*IF(GK$110&gt;=MAX($FD$110:GJ$110),MIN((GK$110-MAX($FD$110:GJ$110)),(GK$110-GJ$110)),0)+IF($E196=GK$22,VLOOKUP($C196,Input!$A$8:$GZ$39,MATCH(GK$21,Input!$A$6:$GZ$6,0),FALSE),0)*IF(GK$109&gt;=MAX($FD$109:GJ$109),MIN((GK$109-MAX($FD$109:GJ$109)),(GK$109-GJ$109)),0)</f>
        <v>0</v>
      </c>
      <c r="GL196" s="1">
        <f>+IF($E196=GL$22,VLOOKUP($C196,Input!$A$8:$GZ$39,MATCH(GL$21,Input!$A$6:$GZ$6,0),FALSE),0)*IF(GL$110&gt;=MAX($FD$110:GK$110),MIN((GL$110-MAX($FD$110:GK$110)),(GL$110-GK$110)),0)+IF($E196=GL$22,VLOOKUP($C196,Input!$A$8:$GZ$39,MATCH(GL$21,Input!$A$6:$GZ$6,0),FALSE),0)*IF(GL$109&gt;=MAX($FD$109:GK$109),MIN((GL$109-MAX($FD$109:GK$109)),(GL$109-GK$109)),0)</f>
        <v>0</v>
      </c>
      <c r="GM196" s="42"/>
      <c r="GN196" t="str">
        <f>VLOOKUP($C196,Input!$A$8:$GZ$39,MATCH(GN$21,Input!$A$6:$GZ$6,0),FALSE)</f>
        <v>NA</v>
      </c>
      <c r="GO196">
        <f>IF((VLOOKUP($C196,Input!$A$8:$GZ$39,MATCH(GO$21,Input!$A$6:$GZ$6,0),FALSE))="Y",$D196/VLOOKUP($C196,Input!$A$8:$GZ$39,MATCH(GP$21,Input!$A$6:$GZ$6,0),FALSE),0)</f>
        <v>0</v>
      </c>
      <c r="GP196">
        <f>IF((VLOOKUP($C196,Input!$A$8:$GZ$39,MATCH(GO$21,Input!$A$6:$GZ$6,0),FALSE))="Y",0,IF((VLOOKUP($C196,Input!$A$8:$GZ$39,MATCH(GP$21,Input!$A$6:$GZ$6,0),FALSE))&gt;0,$D196/VLOOKUP($C196,Input!$A$8:$GZ$39,MATCH(GP$21,Input!$A$6:$GZ$6,0),FALSE),0))</f>
        <v>0</v>
      </c>
      <c r="GQ196" s="1">
        <f>+IF($E196=GQ$22,VLOOKUP($C196,Input!$A$8:$GZ$39,MATCH(GQ$21,Input!$A$6:$GZ$6,0),FALSE),0)*IF(GQ$110&gt;=MAX($GP$110:GP$110),MIN((GQ$110-MAX($GP$110:GP$110)),(GQ$110-GP$110)),0)+IF($E196=GQ$22,VLOOKUP($C196,Input!$A$8:$GZ$39,MATCH(GQ$21,Input!$A$6:$GZ$6,0),FALSE),0)*IF(GQ$109&gt;=MAX($GP$109:GP$109),MIN((GQ$109-MAX($GP$109:GP$109)),(GQ$109-GP$109)),0)</f>
        <v>0</v>
      </c>
      <c r="GR196" s="1">
        <f>+IF($E196=GR$22,VLOOKUP($C196,Input!$A$8:$GZ$39,MATCH(GR$21,Input!$A$6:$GZ$6,0),FALSE),0)*IF(GR$110&gt;=MAX($GP$110:GQ$110),MIN((GR$110-MAX($GP$110:GQ$110)),(GR$110-GQ$110)),0)+IF($E196=GR$22,VLOOKUP($C196,Input!$A$8:$GZ$39,MATCH(GR$21,Input!$A$6:$GZ$6,0),FALSE),0)*IF(GR$109&gt;=MAX($GP$109:GQ$109),MIN((GR$109-MAX($GP$109:GQ$109)),(GR$109-GQ$109)),0)</f>
        <v>0</v>
      </c>
      <c r="GS196" s="1">
        <f>+IF($E196=GS$22,VLOOKUP($C196,Input!$A$8:$GZ$39,MATCH(GS$21,Input!$A$6:$GZ$6,0),FALSE),0)*IF(GS$110&gt;=MAX($GP$110:GR$110),MIN((GS$110-MAX($GP$110:GR$110)),(GS$110-GR$110)),0)+IF($E196=GS$22,VLOOKUP($C196,Input!$A$8:$GZ$39,MATCH(GS$21,Input!$A$6:$GZ$6,0),FALSE),0)*IF(GS$109&gt;=MAX($GP$109:GR$109),MIN((GS$109-MAX($GP$109:GR$109)),(GS$109-GR$109)),0)</f>
        <v>0</v>
      </c>
      <c r="GT196" s="1">
        <f>+IF($E196=GT$22,VLOOKUP($C196,Input!$A$8:$GZ$39,MATCH(GT$21,Input!$A$6:$GZ$6,0),FALSE),0)*IF(GT$110&gt;=MAX($GP$110:GS$110),MIN((GT$110-MAX($GP$110:GS$110)),(GT$110-GS$110)),0)+IF($E196=GT$22,VLOOKUP($C196,Input!$A$8:$GZ$39,MATCH(GT$21,Input!$A$6:$GZ$6,0),FALSE),0)*IF(GT$109&gt;=MAX($GP$109:GS$109),MIN((GT$109-MAX($GP$109:GS$109)),(GT$109-GS$109)),0)</f>
        <v>0</v>
      </c>
      <c r="GU196" s="1">
        <f>+IF($E196=GU$22,VLOOKUP($C196,Input!$A$8:$GZ$39,MATCH(GU$21,Input!$A$6:$GZ$6,0),FALSE),0)*IF(GU$110&gt;=MAX($GP$110:GT$110),MIN((GU$110-MAX($GP$110:GT$110)),(GU$110-GT$110)),0)+IF($E196=GU$22,VLOOKUP($C196,Input!$A$8:$GZ$39,MATCH(GU$21,Input!$A$6:$GZ$6,0),FALSE),0)*IF(GU$109&gt;=MAX($GP$109:GT$109),MIN((GU$109-MAX($GP$109:GT$109)),(GU$109-GT$109)),0)</f>
        <v>0</v>
      </c>
      <c r="GV196" s="1">
        <f>+IF($E196=GV$22,VLOOKUP($C196,Input!$A$8:$GZ$39,MATCH(GV$21,Input!$A$6:$GZ$6,0),FALSE),0)*IF(GV$110&gt;=MAX($GP$110:GU$110),MIN((GV$110-MAX($GP$110:GU$110)),(GV$110-GU$110)),0)+IF($E196=GV$22,VLOOKUP($C196,Input!$A$8:$GZ$39,MATCH(GV$21,Input!$A$6:$GZ$6,0),FALSE),0)*IF(GV$109&gt;=MAX($GP$109:GU$109),MIN((GV$109-MAX($GP$109:GU$109)),(GV$109-GU$109)),0)</f>
        <v>0</v>
      </c>
      <c r="GW196" s="1">
        <f>+IF($E196=GW$22,VLOOKUP($C196,Input!$A$8:$GZ$39,MATCH(GW$21,Input!$A$6:$GZ$6,0),FALSE),0)*IF(GW$110&gt;=MAX($GP$110:GV$110),MIN((GW$110-MAX($GP$110:GV$110)),(GW$110-GV$110)),0)+IF($E196=GW$22,VLOOKUP($C196,Input!$A$8:$GZ$39,MATCH(GW$21,Input!$A$6:$GZ$6,0),FALSE),0)*IF(GW$109&gt;=MAX($GP$109:GV$109),MIN((GW$109-MAX($GP$109:GV$109)),(GW$109-GV$109)),0)</f>
        <v>0</v>
      </c>
      <c r="GX196" s="1">
        <f>+IF($E196=GX$22,VLOOKUP($C196,Input!$A$8:$GZ$39,MATCH(GX$21,Input!$A$6:$GZ$6,0),FALSE),0)*IF(GX$110&gt;=MAX($GP$110:GW$110),MIN((GX$110-MAX($GP$110:GW$110)),(GX$110-GW$110)),0)+IF($E196=GX$22,VLOOKUP($C196,Input!$A$8:$GZ$39,MATCH(GX$21,Input!$A$6:$GZ$6,0),FALSE),0)*IF(GX$109&gt;=MAX($GP$109:GW$109),MIN((GX$109-MAX($GP$109:GW$109)),(GX$109-GW$109)),0)</f>
        <v>0</v>
      </c>
      <c r="GY196" s="1">
        <f>+IF($E196=GY$22,VLOOKUP($C196,Input!$A$8:$GZ$39,MATCH(GY$21,Input!$A$6:$GZ$6,0),FALSE),0)*IF(GY$110&gt;=MAX($GP$110:GX$110),MIN((GY$110-MAX($GP$110:GX$110)),(GY$110-GX$110)),0)+IF($E196=GY$22,VLOOKUP($C196,Input!$A$8:$GZ$39,MATCH(GY$21,Input!$A$6:$GZ$6,0),FALSE),0)*IF(GY$109&gt;=MAX($GP$109:GX$109),MIN((GY$109-MAX($GP$109:GX$109)),(GY$109-GX$109)),0)</f>
        <v>0</v>
      </c>
      <c r="GZ196" s="1">
        <f>+IF($E196=GZ$22,VLOOKUP($C196,Input!$A$8:$GZ$39,MATCH(GZ$21,Input!$A$6:$GZ$6,0),FALSE),0)*IF(GZ$110&gt;=MAX($GP$110:GY$110),MIN((GZ$110-MAX($GP$110:GY$110)),(GZ$110-GY$110)),0)+IF($E196=GZ$22,VLOOKUP($C196,Input!$A$8:$GZ$39,MATCH(GZ$21,Input!$A$6:$GZ$6,0),FALSE),0)*IF(GZ$109&gt;=MAX($GP$109:GY$109),MIN((GZ$109-MAX($GP$109:GY$109)),(GZ$109-GY$109)),0)</f>
        <v>0</v>
      </c>
      <c r="HA196" s="1">
        <f>+IF($E196=HA$22,VLOOKUP($C196,Input!$A$8:$GZ$39,MATCH(HA$21,Input!$A$6:$GZ$6,0),FALSE),0)*IF(HA$110&gt;=MAX($GP$110:GZ$110),MIN((HA$110-MAX($GP$110:GZ$110)),(HA$110-GZ$110)),0)+IF($E196=HA$22,VLOOKUP($C196,Input!$A$8:$GZ$39,MATCH(HA$21,Input!$A$6:$GZ$6,0),FALSE),0)*IF(HA$109&gt;=MAX($GP$109:GZ$109),MIN((HA$109-MAX($GP$109:GZ$109)),(HA$109-GZ$109)),0)</f>
        <v>0</v>
      </c>
      <c r="HB196" s="1">
        <f>+IF($E196=HB$22,VLOOKUP($C196,Input!$A$8:$GZ$39,MATCH(HB$21,Input!$A$6:$GZ$6,0),FALSE),0)*IF(HB$110&gt;=MAX($GP$110:HA$110),MIN((HB$110-MAX($GP$110:HA$110)),(HB$110-HA$110)),0)+IF($E196=HB$22,VLOOKUP($C196,Input!$A$8:$GZ$39,MATCH(HB$21,Input!$A$6:$GZ$6,0),FALSE),0)*IF(HB$109&gt;=MAX($GP$109:HA$109),MIN((HB$109-MAX($GP$109:HA$109)),(HB$109-HA$109)),0)</f>
        <v>0</v>
      </c>
      <c r="HC196" s="1">
        <f>+IF($E196=HC$22,VLOOKUP($C196,Input!$A$8:$GZ$39,MATCH(HC$21,Input!$A$6:$GZ$6,0),FALSE),0)*IF(HC$110&gt;=MAX($GP$110:HB$110),MIN((HC$110-MAX($GP$110:HB$110)),(HC$110-HB$110)),0)+IF($E196=HC$22,VLOOKUP($C196,Input!$A$8:$GZ$39,MATCH(HC$21,Input!$A$6:$GZ$6,0),FALSE),0)*IF(HC$109&gt;=MAX($GP$109:HB$109),MIN((HC$109-MAX($GP$109:HB$109)),(HC$109-HB$109)),0)</f>
        <v>0</v>
      </c>
      <c r="HD196" s="1">
        <f>+IF($E196=HD$22,VLOOKUP($C196,Input!$A$8:$GZ$39,MATCH(HD$21,Input!$A$6:$GZ$6,0),FALSE),0)*IF(HD$110&gt;=MAX($GP$110:HC$110),MIN((HD$110-MAX($GP$110:HC$110)),(HD$110-HC$110)),0)+IF($E196=HD$22,VLOOKUP($C196,Input!$A$8:$GZ$39,MATCH(HD$21,Input!$A$6:$GZ$6,0),FALSE),0)*IF(HD$109&gt;=MAX($GP$109:HC$109),MIN((HD$109-MAX($GP$109:HC$109)),(HD$109-HC$109)),0)</f>
        <v>0</v>
      </c>
      <c r="HE196" s="1">
        <f>+IF($E196=HE$22,VLOOKUP($C196,Input!$A$8:$GZ$39,MATCH(HE$21,Input!$A$6:$GZ$6,0),FALSE),0)*IF(HE$110&gt;=MAX($GP$110:HD$110),MIN((HE$110-MAX($GP$110:HD$110)),(HE$110-HD$110)),0)+IF($E196=HE$22,VLOOKUP($C196,Input!$A$8:$GZ$39,MATCH(HE$21,Input!$A$6:$GZ$6,0),FALSE),0)*IF(HE$109&gt;=MAX($GP$109:HD$109),MIN((HE$109-MAX($GP$109:HD$109)),(HE$109-HD$109)),0)</f>
        <v>0</v>
      </c>
      <c r="HF196" s="1">
        <f>+IF($E196=HF$22,VLOOKUP($C196,Input!$A$8:$GZ$39,MATCH(HF$21,Input!$A$6:$GZ$6,0),FALSE),0)*IF(HF$110&gt;=MAX($GP$110:HE$110),MIN((HF$110-MAX($GP$110:HE$110)),(HF$110-HE$110)),0)+IF($E196=HF$22,VLOOKUP($C196,Input!$A$8:$GZ$39,MATCH(HF$21,Input!$A$6:$GZ$6,0),FALSE),0)*IF(HF$109&gt;=MAX($GP$109:HE$109),MIN((HF$109-MAX($GP$109:HE$109)),(HF$109-HE$109)),0)</f>
        <v>0</v>
      </c>
      <c r="HG196" s="1">
        <f>+IF($E196=HG$22,VLOOKUP($C196,Input!$A$8:$GZ$39,MATCH(HG$21,Input!$A$6:$GZ$6,0),FALSE),0)*IF(HG$110&gt;=MAX($GP$110:HF$110),MIN((HG$110-MAX($GP$110:HF$110)),(HG$110-HF$110)),0)+IF($E196=HG$22,VLOOKUP($C196,Input!$A$8:$GZ$39,MATCH(HG$21,Input!$A$6:$GZ$6,0),FALSE),0)*IF(HG$109&gt;=MAX($GP$109:HF$109),MIN((HG$109-MAX($GP$109:HF$109)),(HG$109-HF$109)),0)</f>
        <v>0</v>
      </c>
      <c r="HH196" s="1">
        <f>+IF($E196=HH$22,VLOOKUP($C196,Input!$A$8:$GZ$39,MATCH(HH$21,Input!$A$6:$GZ$6,0),FALSE),0)*IF(HH$110&gt;=MAX($GP$110:HG$110),MIN((HH$110-MAX($GP$110:HG$110)),(HH$110-HG$110)),0)+IF($E196=HH$22,VLOOKUP($C196,Input!$A$8:$GZ$39,MATCH(HH$21,Input!$A$6:$GZ$6,0),FALSE),0)*IF(HH$109&gt;=MAX($GP$109:HG$109),MIN((HH$109-MAX($GP$109:HG$109)),(HH$109-HG$109)),0)</f>
        <v>0</v>
      </c>
      <c r="HI196" s="1">
        <f>+IF($E196=HI$22,VLOOKUP($C196,Input!$A$8:$GZ$39,MATCH(HI$21,Input!$A$6:$GZ$6,0),FALSE),0)*IF(HI$110&gt;=MAX($GP$110:HH$110),MIN((HI$110-MAX($GP$110:HH$110)),(HI$110-HH$110)),0)+IF($E196=HI$22,VLOOKUP($C196,Input!$A$8:$GZ$39,MATCH(HI$21,Input!$A$6:$GZ$6,0),FALSE),0)*IF(HI$109&gt;=MAX($GP$109:HH$109),MIN((HI$109-MAX($GP$109:HH$109)),(HI$109-HH$109)),0)</f>
        <v>0</v>
      </c>
      <c r="HJ196" s="1">
        <f>+IF($E196=HJ$22,VLOOKUP($C196,Input!$A$8:$GZ$39,MATCH(HJ$21,Input!$A$6:$GZ$6,0),FALSE),0)*IF(HJ$110&gt;=MAX($GP$110:HI$110),MIN((HJ$110-MAX($GP$110:HI$110)),(HJ$110-HI$110)),0)+IF($E196=HJ$22,VLOOKUP($C196,Input!$A$8:$GZ$39,MATCH(HJ$21,Input!$A$6:$GZ$6,0),FALSE),0)*IF(HJ$109&gt;=MAX($GP$109:HI$109),MIN((HJ$109-MAX($GP$109:HI$109)),(HJ$109-HI$109)),0)</f>
        <v>0</v>
      </c>
      <c r="HK196" s="1">
        <f>+IF($E196=HK$22,VLOOKUP($C196,Input!$A$8:$GZ$39,MATCH(HK$21,Input!$A$6:$GZ$6,0),FALSE),0)*IF(HK$110&gt;=MAX($GP$110:HJ$110),MIN((HK$110-MAX($GP$110:HJ$110)),(HK$110-HJ$110)),0)+IF($E196=HK$22,VLOOKUP($C196,Input!$A$8:$GZ$39,MATCH(HK$21,Input!$A$6:$GZ$6,0),FALSE),0)*IF(HK$109&gt;=MAX($GP$109:HJ$109),MIN((HK$109-MAX($GP$109:HJ$109)),(HK$109-HJ$109)),0)</f>
        <v>0</v>
      </c>
      <c r="HL196" s="1">
        <f>+IF($E196=HL$22,VLOOKUP($C196,Input!$A$8:$GZ$39,MATCH(HL$21,Input!$A$6:$GZ$6,0),FALSE),0)*IF(HL$110&gt;=MAX($GP$110:HK$110),MIN((HL$110-MAX($GP$110:HK$110)),(HL$110-HK$110)),0)+IF($E196=HL$22,VLOOKUP($C196,Input!$A$8:$GZ$39,MATCH(HL$21,Input!$A$6:$GZ$6,0),FALSE),0)*IF(HL$109&gt;=MAX($GP$109:HK$109),MIN((HL$109-MAX($GP$109:HK$109)),(HL$109-HK$109)),0)</f>
        <v>0</v>
      </c>
      <c r="HM196" s="1">
        <f>+IF($E196=HM$22,VLOOKUP($C196,Input!$A$8:$GZ$39,MATCH(HM$21,Input!$A$6:$GZ$6,0),FALSE),0)*IF(HM$110&gt;=MAX($GP$110:HL$110),MIN((HM$110-MAX($GP$110:HL$110)),(HM$110-HL$110)),0)+IF($E196=HM$22,VLOOKUP($C196,Input!$A$8:$GZ$39,MATCH(HM$21,Input!$A$6:$GZ$6,0),FALSE),0)*IF(HM$109&gt;=MAX($GP$109:HL$109),MIN((HM$109-MAX($GP$109:HL$109)),(HM$109-HL$109)),0)</f>
        <v>0</v>
      </c>
      <c r="HN196" s="1">
        <f>+IF($E196=HN$22,VLOOKUP($C196,Input!$A$8:$GZ$39,MATCH(HN$21,Input!$A$6:$GZ$6,0),FALSE),0)*IF(HN$110&gt;=MAX($GP$110:HM$110),MIN((HN$110-MAX($GP$110:HM$110)),(HN$110-HM$110)),0)+IF($E196=HN$22,VLOOKUP($C196,Input!$A$8:$GZ$39,MATCH(HN$21,Input!$A$6:$GZ$6,0),FALSE),0)*IF(HN$109&gt;=MAX($GP$109:HM$109),MIN((HN$109-MAX($GP$109:HM$109)),(HN$109-HM$109)),0)</f>
        <v>0</v>
      </c>
      <c r="HO196" s="1">
        <f>+IF($E196=HO$22,VLOOKUP($C196,Input!$A$8:$GZ$39,MATCH(HO$21,Input!$A$6:$GZ$6,0),FALSE),0)*IF(HO$110&gt;=MAX($GP$110:HN$110),MIN((HO$110-MAX($GP$110:HN$110)),(HO$110-HN$110)),0)+IF($E196=HO$22,VLOOKUP($C196,Input!$A$8:$GZ$39,MATCH(HO$21,Input!$A$6:$GZ$6,0),FALSE),0)*IF(HO$109&gt;=MAX($GP$109:HN$109),MIN((HO$109-MAX($GP$109:HN$109)),(HO$109-HN$109)),0)</f>
        <v>0</v>
      </c>
      <c r="HP196" s="1">
        <f>+IF($E196=HP$22,VLOOKUP($C196,Input!$A$8:$GZ$39,MATCH(HP$21,Input!$A$6:$GZ$6,0),FALSE),0)*IF(HP$110&gt;=MAX($GP$110:HO$110),MIN((HP$110-MAX($GP$110:HO$110)),(HP$110-HO$110)),0)+IF($E196=HP$22,VLOOKUP($C196,Input!$A$8:$GZ$39,MATCH(HP$21,Input!$A$6:$GZ$6,0),FALSE),0)*IF(HP$109&gt;=MAX($GP$109:HO$109),MIN((HP$109-MAX($GP$109:HO$109)),(HP$109-HO$109)),0)</f>
        <v>0</v>
      </c>
      <c r="HQ196" s="1">
        <f>+IF($E196=HQ$22,VLOOKUP($C196,Input!$A$8:$GZ$39,MATCH(HQ$21,Input!$A$6:$GZ$6,0),FALSE),0)*IF(HQ$110&gt;=MAX($GP$110:HP$110),MIN((HQ$110-MAX($GP$110:HP$110)),(HQ$110-HP$110)),0)+IF($E196=HQ$22,VLOOKUP($C196,Input!$A$8:$GZ$39,MATCH(HQ$21,Input!$A$6:$GZ$6,0),FALSE),0)*IF(HQ$109&gt;=MAX($GP$109:HP$109),MIN((HQ$109-MAX($GP$109:HP$109)),(HQ$109-HP$109)),0)</f>
        <v>0</v>
      </c>
      <c r="HR196" s="1">
        <f>+IF($E196=HR$22,VLOOKUP($C196,Input!$A$8:$GZ$39,MATCH(HR$21,Input!$A$6:$GZ$6,0),FALSE),0)*IF(HR$110&gt;=MAX($GP$110:HQ$110),MIN((HR$110-MAX($GP$110:HQ$110)),(HR$110-HQ$110)),0)+IF($E196=HR$22,VLOOKUP($C196,Input!$A$8:$GZ$39,MATCH(HR$21,Input!$A$6:$GZ$6,0),FALSE),0)*IF(HR$109&gt;=MAX($GP$109:HQ$109),MIN((HR$109-MAX($GP$109:HQ$109)),(HR$109-HQ$109)),0)</f>
        <v>0</v>
      </c>
      <c r="HS196" s="1">
        <f>+IF($E196=HS$22,VLOOKUP($C196,Input!$A$8:$GZ$39,MATCH(HS$21,Input!$A$6:$GZ$6,0),FALSE),0)*IF(HS$110&gt;=MAX($GP$110:HR$110),MIN((HS$110-MAX($GP$110:HR$110)),(HS$110-HR$110)),0)+IF($E196=HS$22,VLOOKUP($C196,Input!$A$8:$GZ$39,MATCH(HS$21,Input!$A$6:$GZ$6,0),FALSE),0)*IF(HS$109&gt;=MAX($GP$109:HR$109),MIN((HS$109-MAX($GP$109:HR$109)),(HS$109-HR$109)),0)</f>
        <v>0</v>
      </c>
      <c r="HT196" s="1">
        <f>+IF($E196=HT$22,VLOOKUP($C196,Input!$A$8:$GZ$39,MATCH(HT$21,Input!$A$6:$GZ$6,0),FALSE),0)*IF(HT$110&gt;=MAX($GP$110:HS$110),MIN((HT$110-MAX($GP$110:HS$110)),(HT$110-HS$110)),0)+IF($E196=HT$22,VLOOKUP($C196,Input!$A$8:$GZ$39,MATCH(HT$21,Input!$A$6:$GZ$6,0),FALSE),0)*IF(HT$109&gt;=MAX($GP$109:HS$109),MIN((HT$109-MAX($GP$109:HS$109)),(HT$109-HS$109)),0)</f>
        <v>0</v>
      </c>
      <c r="HU196" s="1">
        <f>+IF($E196=HU$22,VLOOKUP($C196,Input!$A$8:$GZ$39,MATCH(HU$21,Input!$A$6:$GZ$6,0),FALSE),0)*IF(HU$110&gt;=MAX($GP$110:HT$110),MIN((HU$110-MAX($GP$110:HT$110)),(HU$110-HT$110)),0)+IF($E196=HU$22,VLOOKUP($C196,Input!$A$8:$GZ$39,MATCH(HU$21,Input!$A$6:$GZ$6,0),FALSE),0)*IF(HU$109&gt;=MAX($GP$109:HT$109),MIN((HU$109-MAX($GP$109:HT$109)),(HU$109-HT$109)),0)</f>
        <v>0</v>
      </c>
      <c r="HV196" s="1">
        <f>+IF($E196=HV$22,VLOOKUP($C196,Input!$A$8:$GZ$39,MATCH(HV$21,Input!$A$6:$GZ$6,0),FALSE),0)*IF(HV$110&gt;=MAX($GP$110:HU$110),MIN((HV$110-MAX($GP$110:HU$110)),(HV$110-HU$110)),0)+IF($E196=HV$22,VLOOKUP($C196,Input!$A$8:$GZ$39,MATCH(HV$21,Input!$A$6:$GZ$6,0),FALSE),0)*IF(HV$109&gt;=MAX($GP$109:HU$109),MIN((HV$109-MAX($GP$109:HU$109)),(HV$109-HU$109)),0)</f>
        <v>0</v>
      </c>
      <c r="HW196" s="1">
        <f>+IF($E196=HW$22,VLOOKUP($C196,Input!$A$8:$GZ$39,MATCH(HW$21,Input!$A$6:$GZ$6,0),FALSE),0)*IF(HW$110&gt;=MAX($GP$110:HV$110),MIN((HW$110-MAX($GP$110:HV$110)),(HW$110-HV$110)),0)+IF($E196=HW$22,VLOOKUP($C196,Input!$A$8:$GZ$39,MATCH(HW$21,Input!$A$6:$GZ$6,0),FALSE),0)*IF(HW$109&gt;=MAX($GP$109:HV$109),MIN((HW$109-MAX($GP$109:HV$109)),(HW$109-HV$109)),0)</f>
        <v>0</v>
      </c>
      <c r="HX196" s="1">
        <f>+IF($E196=HX$22,VLOOKUP($C196,Input!$A$8:$GZ$39,MATCH(HX$21,Input!$A$6:$GZ$6,0),FALSE),0)*IF(HX$110&gt;=MAX($GP$110:HW$110),MIN((HX$110-MAX($GP$110:HW$110)),(HX$110-HW$110)),0)+IF($E196=HX$22,VLOOKUP($C196,Input!$A$8:$GZ$39,MATCH(HX$21,Input!$A$6:$GZ$6,0),FALSE),0)*IF(HX$109&gt;=MAX($GP$109:HW$109),MIN((HX$109-MAX($GP$109:HW$109)),(HX$109-HW$109)),0)</f>
        <v>0</v>
      </c>
      <c r="HY196" s="1">
        <f>+IF($E196=HY$22,VLOOKUP($C196,Input!$A$8:$GZ$39,MATCH(HY$21,Input!$A$6:$GZ$6,0),FALSE),0)*IF(HY$110&gt;=MAX($GP$110:HX$110),MIN((HY$110-MAX($GP$110:HX$110)),(HY$110-HX$110)),0)+IF($E196=HY$22,VLOOKUP($C196,Input!$A$8:$GZ$39,MATCH(HY$21,Input!$A$6:$GZ$6,0),FALSE),0)*IF(HY$109&gt;=MAX($GP$109:HX$109),MIN((HY$109-MAX($GP$109:HX$109)),(HY$109-HX$109)),0)</f>
        <v>0</v>
      </c>
      <c r="HZ196" s="42"/>
      <c r="IA196" t="str">
        <f>VLOOKUP($C196,Input!$A$8:$IA$39,MATCH(IA$21,Input!$A$6:$IA$6,0),FALSE)</f>
        <v>NA</v>
      </c>
      <c r="IB196" s="132">
        <f>IF((VLOOKUP($C196,Input!$A$8:$IA$39,MATCH(IB$21,Input!$A$6:$IA$6,0),FALSE))="Y",$D196/VLOOKUP($C196,Input!$A$8:$IA$39,MATCH(IC$21,Input!$A$6:$IA$6,0),FALSE),0)</f>
        <v>0</v>
      </c>
      <c r="IC196" s="132">
        <f>IF((VLOOKUP($C196,Input!$A$8:$IA$39,MATCH(IB$21,Input!$A$6:$IA$6,0),FALSE))="Y",0,IF((VLOOKUP($C196,Input!$A$8:$IA$39,MATCH(IC$21,Input!$A$6:$IA$6,0),FALSE))&gt;0,$D196/VLOOKUP($C196,Input!$A$8:$IA$39,MATCH(IC$21,Input!$A$6:$IA$6,0),FALSE),0))</f>
        <v>0</v>
      </c>
      <c r="ID196" s="1">
        <f>+IF($E196=ID$22,VLOOKUP($C196,Input!$A$8:$IA$39,MATCH(ID$21,Input!$A$6:$IA$6,0),FALSE),0)*IF(ID$110&gt;=MAX($IC$110:IC$110),MIN((ID$110-MAX($IC$110:IC$110)),(ID$110-IC$110)),0)+IF($E196=ID$22,VLOOKUP($C196,Input!$A$8:$IA$39,MATCH(ID$21,Input!$A$6:$IA$6,0),FALSE),0)*IF(ID$109&gt;=MAX($IC$109:IC$109),MIN((ID$109-MAX($IC$109:IC$109)),(ID$109-IC$109)),0)</f>
        <v>0</v>
      </c>
      <c r="IE196" s="1">
        <f>+IF($E196=IE$22,VLOOKUP($C196,Input!$A$8:$IA$39,MATCH(IE$21,Input!$A$6:$IA$6,0),FALSE),0)*IF(IE$110&gt;=MAX($IC$110:ID$110),MIN((IE$110-MAX($IC$110:ID$110)),(IE$110-ID$110)),0)+IF($E196=IE$22,VLOOKUP($C196,Input!$A$8:$IA$39,MATCH(IE$21,Input!$A$6:$IA$6,0),FALSE),0)*IF(IE$109&gt;=MAX($IC$109:ID$109),MIN((IE$109-MAX($IC$109:ID$109)),(IE$109-ID$109)),0)</f>
        <v>0</v>
      </c>
      <c r="IF196" s="1">
        <f>+IF($E196=IF$22,VLOOKUP($C196,Input!$A$8:$IA$39,MATCH(IF$21,Input!$A$6:$IA$6,0),FALSE),0)*IF(IF$110&gt;=MAX($IC$110:IE$110),MIN((IF$110-MAX($IC$110:IE$110)),(IF$110-IE$110)),0)+IF($E196=IF$22,VLOOKUP($C196,Input!$A$8:$IA$39,MATCH(IF$21,Input!$A$6:$IA$6,0),FALSE),0)*IF(IF$109&gt;=MAX($IC$109:IE$109),MIN((IF$109-MAX($IC$109:IE$109)),(IF$109-IE$109)),0)</f>
        <v>0</v>
      </c>
      <c r="IG196" s="1">
        <f>+IF($E196=IG$22,VLOOKUP($C196,Input!$A$8:$IA$39,MATCH(IG$21,Input!$A$6:$IA$6,0),FALSE),0)*IF(IG$110&gt;=MAX($IC$110:IF$110),MIN((IG$110-MAX($IC$110:IF$110)),(IG$110-IF$110)),0)+IF($E196=IG$22,VLOOKUP($C196,Input!$A$8:$IA$39,MATCH(IG$21,Input!$A$6:$IA$6,0),FALSE),0)*IF(IG$109&gt;=MAX($IC$109:IF$109),MIN((IG$109-MAX($IC$109:IF$109)),(IG$109-IF$109)),0)</f>
        <v>0</v>
      </c>
      <c r="IH196" s="1">
        <f>+IF($E196=IH$22,VLOOKUP($C196,Input!$A$8:$IA$39,MATCH(IH$21,Input!$A$6:$IA$6,0),FALSE),0)*IF(IH$110&gt;=MAX($IC$110:IG$110),MIN((IH$110-MAX($IC$110:IG$110)),(IH$110-IG$110)),0)+IF($E196=IH$22,VLOOKUP($C196,Input!$A$8:$IA$39,MATCH(IH$21,Input!$A$6:$IA$6,0),FALSE),0)*IF(IH$109&gt;=MAX($IC$109:IG$109),MIN((IH$109-MAX($IC$109:IG$109)),(IH$109-IG$109)),0)</f>
        <v>0</v>
      </c>
      <c r="II196" s="1">
        <f>+IF($E196=II$22,VLOOKUP($C196,Input!$A$8:$IA$39,MATCH(II$21,Input!$A$6:$IA$6,0),FALSE),0)*IF(II$110&gt;=MAX($IC$110:IH$110),MIN((II$110-MAX($IC$110:IH$110)),(II$110-IH$110)),0)+IF($E196=II$22,VLOOKUP($C196,Input!$A$8:$IA$39,MATCH(II$21,Input!$A$6:$IA$6,0),FALSE),0)*IF(II$109&gt;=MAX($IC$109:IH$109),MIN((II$109-MAX($IC$109:IH$109)),(II$109-IH$109)),0)</f>
        <v>0</v>
      </c>
      <c r="IJ196" s="1">
        <f>+IF($E196=IJ$22,VLOOKUP($C196,Input!$A$8:$IA$39,MATCH(IJ$21,Input!$A$6:$IA$6,0),FALSE),0)*IF(IJ$110&gt;=MAX($IC$110:II$110),MIN((IJ$110-MAX($IC$110:II$110)),(IJ$110-II$110)),0)+IF($E196=IJ$22,VLOOKUP($C196,Input!$A$8:$IA$39,MATCH(IJ$21,Input!$A$6:$IA$6,0),FALSE),0)*IF(IJ$109&gt;=MAX($IC$109:II$109),MIN((IJ$109-MAX($IC$109:II$109)),(IJ$109-II$109)),0)</f>
        <v>0</v>
      </c>
      <c r="IK196" s="1">
        <f>+IF($E196=IK$22,VLOOKUP($C196,Input!$A$8:$IA$39,MATCH(IK$21,Input!$A$6:$IA$6,0),FALSE),0)*IF(IK$110&gt;=MAX($IC$110:IJ$110),MIN((IK$110-MAX($IC$110:IJ$110)),(IK$110-IJ$110)),0)+IF($E196=IK$22,VLOOKUP($C196,Input!$A$8:$IA$39,MATCH(IK$21,Input!$A$6:$IA$6,0),FALSE),0)*IF(IK$109&gt;=MAX($IC$109:IJ$109),MIN((IK$109-MAX($IC$109:IJ$109)),(IK$109-IJ$109)),0)</f>
        <v>0</v>
      </c>
      <c r="IL196" s="1">
        <f>+IF($E196=IL$22,VLOOKUP($C196,Input!$A$8:$IA$39,MATCH(IL$21,Input!$A$6:$IA$6,0),FALSE),0)*IF(IL$110&gt;=MAX($IC$110:IK$110),MIN((IL$110-MAX($IC$110:IK$110)),(IL$110-IK$110)),0)+IF($E196=IL$22,VLOOKUP($C196,Input!$A$8:$IA$39,MATCH(IL$21,Input!$A$6:$IA$6,0),FALSE),0)*IF(IL$109&gt;=MAX($IC$109:IK$109),MIN((IL$109-MAX($IC$109:IK$109)),(IL$109-IK$109)),0)</f>
        <v>0</v>
      </c>
      <c r="IM196" s="1">
        <f>+IF($E196=IM$22,VLOOKUP($C196,Input!$A$8:$IA$39,MATCH(IM$21,Input!$A$6:$IA$6,0),FALSE),0)*IF(IM$110&gt;=MAX($IC$110:IL$110),MIN((IM$110-MAX($IC$110:IL$110)),(IM$110-IL$110)),0)+IF($E196=IM$22,VLOOKUP($C196,Input!$A$8:$IA$39,MATCH(IM$21,Input!$A$6:$IA$6,0),FALSE),0)*IF(IM$109&gt;=MAX($IC$109:IL$109),MIN((IM$109-MAX($IC$109:IL$109)),(IM$109-IL$109)),0)</f>
        <v>0</v>
      </c>
      <c r="IN196" s="1">
        <f>+IF($E196=IN$22,VLOOKUP($C196,Input!$A$8:$IA$39,MATCH(IN$21,Input!$A$6:$IA$6,0),FALSE),0)*IF(IN$110&gt;=MAX($IC$110:IM$110),MIN((IN$110-MAX($IC$110:IM$110)),(IN$110-IM$110)),0)+IF($E196=IN$22,VLOOKUP($C196,Input!$A$8:$IA$39,MATCH(IN$21,Input!$A$6:$IA$6,0),FALSE),0)*IF(IN$109&gt;=MAX($IC$109:IM$109),MIN((IN$109-MAX($IC$109:IM$109)),(IN$109-IM$109)),0)</f>
        <v>0</v>
      </c>
      <c r="IO196" s="1">
        <f>+IF($E196=IO$22,VLOOKUP($C196,Input!$A$8:$IA$39,MATCH(IO$21,Input!$A$6:$IA$6,0),FALSE),0)*IF(IO$110&gt;=MAX($IC$110:IN$110),MIN((IO$110-MAX($IC$110:IN$110)),(IO$110-IN$110)),0)+IF($E196=IO$22,VLOOKUP($C196,Input!$A$8:$IA$39,MATCH(IO$21,Input!$A$6:$IA$6,0),FALSE),0)*IF(IO$109&gt;=MAX($IC$109:IN$109),MIN((IO$109-MAX($IC$109:IN$109)),(IO$109-IN$109)),0)</f>
        <v>0</v>
      </c>
      <c r="IP196" s="1">
        <f>+IF($E196=IP$22,VLOOKUP($C196,Input!$A$8:$IA$39,MATCH(IP$21,Input!$A$6:$IA$6,0),FALSE),0)*IF(IP$110&gt;=MAX($IC$110:IO$110),MIN((IP$110-MAX($IC$110:IO$110)),(IP$110-IO$110)),0)+IF($E196=IP$22,VLOOKUP($C196,Input!$A$8:$IA$39,MATCH(IP$21,Input!$A$6:$IA$6,0),FALSE),0)*IF(IP$109&gt;=MAX($IC$109:IO$109),MIN((IP$109-MAX($IC$109:IO$109)),(IP$109-IO$109)),0)</f>
        <v>0</v>
      </c>
      <c r="IQ196" s="1">
        <f>+IF($E196=IQ$22,VLOOKUP($C196,Input!$A$8:$IA$39,MATCH(IQ$21,Input!$A$6:$IA$6,0),FALSE),0)*IF(IQ$110&gt;=MAX($IC$110:IP$110),MIN((IQ$110-MAX($IC$110:IP$110)),(IQ$110-IP$110)),0)+IF($E196=IQ$22,VLOOKUP($C196,Input!$A$8:$IA$39,MATCH(IQ$21,Input!$A$6:$IA$6,0),FALSE),0)*IF(IQ$109&gt;=MAX($IC$109:IP$109),MIN((IQ$109-MAX($IC$109:IP$109)),(IQ$109-IP$109)),0)</f>
        <v>0</v>
      </c>
      <c r="IR196" s="1">
        <f>+IF($E196=IR$22,VLOOKUP($C196,Input!$A$8:$IA$39,MATCH(IR$21,Input!$A$6:$IA$6,0),FALSE),0)*IF(IR$110&gt;=MAX($IC$110:IQ$110),MIN((IR$110-MAX($IC$110:IQ$110)),(IR$110-IQ$110)),0)+IF($E196=IR$22,VLOOKUP($C196,Input!$A$8:$IA$39,MATCH(IR$21,Input!$A$6:$IA$6,0),FALSE),0)*IF(IR$109&gt;=MAX($IC$109:IQ$109),MIN((IR$109-MAX($IC$109:IQ$109)),(IR$109-IQ$109)),0)</f>
        <v>0</v>
      </c>
      <c r="IS196" s="1">
        <f>+IF($E196=IS$22,VLOOKUP($C196,Input!$A$8:$IA$39,MATCH(IS$21,Input!$A$6:$IA$6,0),FALSE),0)*IF(IS$110&gt;=MAX($IC$110:IR$110),MIN((IS$110-MAX($IC$110:IR$110)),(IS$110-IR$110)),0)+IF($E196=IS$22,VLOOKUP($C196,Input!$A$8:$IA$39,MATCH(IS$21,Input!$A$6:$IA$6,0),FALSE),0)*IF(IS$109&gt;=MAX($IC$109:IR$109),MIN((IS$109-MAX($IC$109:IR$109)),(IS$109-IR$109)),0)</f>
        <v>0</v>
      </c>
      <c r="IT196" s="1">
        <f>+IF($E196=IT$22,VLOOKUP($C196,Input!$A$8:$IA$39,MATCH(IT$21,Input!$A$6:$IA$6,0),FALSE),0)*IF(IT$110&gt;=MAX($IC$110:IS$110),MIN((IT$110-MAX($IC$110:IS$110)),(IT$110-IS$110)),0)+IF($E196=IT$22,VLOOKUP($C196,Input!$A$8:$IA$39,MATCH(IT$21,Input!$A$6:$IA$6,0),FALSE),0)*IF(IT$109&gt;=MAX($IC$109:IS$109),MIN((IT$109-MAX($IC$109:IS$109)),(IT$109-IS$109)),0)</f>
        <v>0</v>
      </c>
      <c r="IU196" s="1">
        <f>+IF($E196=IU$22,VLOOKUP($C196,Input!$A$8:$IA$39,MATCH(IU$21,Input!$A$6:$IA$6,0),FALSE),0)*IF(IU$110&gt;=MAX($IC$110:IT$110),MIN((IU$110-MAX($IC$110:IT$110)),(IU$110-IT$110)),0)+IF($E196=IU$22,VLOOKUP($C196,Input!$A$8:$IA$39,MATCH(IU$21,Input!$A$6:$IA$6,0),FALSE),0)*IF(IU$109&gt;=MAX($IC$109:IT$109),MIN((IU$109-MAX($IC$109:IT$109)),(IU$109-IT$109)),0)</f>
        <v>0</v>
      </c>
      <c r="IV196" s="1">
        <f>+IF($E196=IV$22,VLOOKUP($C196,Input!$A$8:$IA$39,MATCH(IV$21,Input!$A$6:$IA$6,0),FALSE),0)*IF(IV$110&gt;=MAX($IC$110:IU$110),MIN((IV$110-MAX($IC$110:IU$110)),(IV$110-IU$110)),0)+IF($E196=IV$22,VLOOKUP($C196,Input!$A$8:$IA$39,MATCH(IV$21,Input!$A$6:$IA$6,0),FALSE),0)*IF(IV$109&gt;=MAX($IC$109:IU$109),MIN((IV$109-MAX($IC$109:IU$109)),(IV$109-IU$109)),0)</f>
        <v>0</v>
      </c>
      <c r="IW196" s="1">
        <f>+IF($E196=IW$22,VLOOKUP($C196,Input!$A$8:$IA$39,MATCH(IW$21,Input!$A$6:$IA$6,0),FALSE),0)*IF(IW$110&gt;=MAX($IC$110:IV$110),MIN((IW$110-MAX($IC$110:IV$110)),(IW$110-IV$110)),0)+IF($E196=IW$22,VLOOKUP($C196,Input!$A$8:$IA$39,MATCH(IW$21,Input!$A$6:$IA$6,0),FALSE),0)*IF(IW$109&gt;=MAX($IC$109:IV$109),MIN((IW$109-MAX($IC$109:IV$109)),(IW$109-IV$109)),0)</f>
        <v>0</v>
      </c>
      <c r="IX196" s="1">
        <f>+IF($E196=IX$22,VLOOKUP($C196,Input!$A$8:$IA$39,MATCH(IX$21,Input!$A$6:$IA$6,0),FALSE),0)*IF(IX$110&gt;=MAX($IC$110:IW$110),MIN((IX$110-MAX($IC$110:IW$110)),(IX$110-IW$110)),0)+IF($E196=IX$22,VLOOKUP($C196,Input!$A$8:$IA$39,MATCH(IX$21,Input!$A$6:$IA$6,0),FALSE),0)*IF(IX$109&gt;=MAX($IC$109:IW$109),MIN((IX$109-MAX($IC$109:IW$109)),(IX$109-IW$109)),0)</f>
        <v>0</v>
      </c>
      <c r="IY196" s="1">
        <f>+IF($E196=IY$22,VLOOKUP($C196,Input!$A$8:$IA$39,MATCH(IY$21,Input!$A$6:$IA$6,0),FALSE),0)*IF(IY$110&gt;=MAX($IC$110:IX$110),MIN((IY$110-MAX($IC$110:IX$110)),(IY$110-IX$110)),0)+IF($E196=IY$22,VLOOKUP($C196,Input!$A$8:$IA$39,MATCH(IY$21,Input!$A$6:$IA$6,0),FALSE),0)*IF(IY$109&gt;=MAX($IC$109:IX$109),MIN((IY$109-MAX($IC$109:IX$109)),(IY$109-IX$109)),0)</f>
        <v>0</v>
      </c>
      <c r="IZ196" s="1">
        <f>+IF($E196=IZ$22,VLOOKUP($C196,Input!$A$8:$IA$39,MATCH(IZ$21,Input!$A$6:$IA$6,0),FALSE),0)*IF(IZ$110&gt;=MAX($IC$110:IY$110),MIN((IZ$110-MAX($IC$110:IY$110)),(IZ$110-IY$110)),0)+IF($E196=IZ$22,VLOOKUP($C196,Input!$A$8:$IA$39,MATCH(IZ$21,Input!$A$6:$IA$6,0),FALSE),0)*IF(IZ$109&gt;=MAX($IC$109:IY$109),MIN((IZ$109-MAX($IC$109:IY$109)),(IZ$109-IY$109)),0)</f>
        <v>0</v>
      </c>
      <c r="JA196" s="1">
        <f>+IF($E196=JA$22,VLOOKUP($C196,Input!$A$8:$IA$39,MATCH(JA$21,Input!$A$6:$IA$6,0),FALSE),0)*IF(JA$110&gt;=MAX($IC$110:IZ$110),MIN((JA$110-MAX($IC$110:IZ$110)),(JA$110-IZ$110)),0)+IF($E196=JA$22,VLOOKUP($C196,Input!$A$8:$IA$39,MATCH(JA$21,Input!$A$6:$IA$6,0),FALSE),0)*IF(JA$109&gt;=MAX($IC$109:IZ$109),MIN((JA$109-MAX($IC$109:IZ$109)),(JA$109-IZ$109)),0)</f>
        <v>0</v>
      </c>
      <c r="JB196" s="1">
        <f>+IF($E196=JB$22,VLOOKUP($C196,Input!$A$8:$IA$39,MATCH(JB$21,Input!$A$6:$IA$6,0),FALSE),0)*IF(JB$110&gt;=MAX($IC$110:JA$110),MIN((JB$110-MAX($IC$110:JA$110)),(JB$110-JA$110)),0)+IF($E196=JB$22,VLOOKUP($C196,Input!$A$8:$IA$39,MATCH(JB$21,Input!$A$6:$IA$6,0),FALSE),0)*IF(JB$109&gt;=MAX($IC$109:JA$109),MIN((JB$109-MAX($IC$109:JA$109)),(JB$109-JA$109)),0)</f>
        <v>0</v>
      </c>
      <c r="JC196" s="1">
        <f>+IF($E196=JC$22,VLOOKUP($C196,Input!$A$8:$IA$39,MATCH(JC$21,Input!$A$6:$IA$6,0),FALSE),0)*IF(JC$110&gt;=MAX($IC$110:JB$110),MIN((JC$110-MAX($IC$110:JB$110)),(JC$110-JB$110)),0)+IF($E196=JC$22,VLOOKUP($C196,Input!$A$8:$IA$39,MATCH(JC$21,Input!$A$6:$IA$6,0),FALSE),0)*IF(JC$109&gt;=MAX($IC$109:JB$109),MIN((JC$109-MAX($IC$109:JB$109)),(JC$109-JB$109)),0)</f>
        <v>0</v>
      </c>
      <c r="JD196" s="1">
        <f>+IF($E196=JD$22,VLOOKUP($C196,Input!$A$8:$IA$39,MATCH(JD$21,Input!$A$6:$IA$6,0),FALSE),0)*IF(JD$110&gt;=MAX($IC$110:JC$110),MIN((JD$110-MAX($IC$110:JC$110)),(JD$110-JC$110)),0)+IF($E196=JD$22,VLOOKUP($C196,Input!$A$8:$IA$39,MATCH(JD$21,Input!$A$6:$IA$6,0),FALSE),0)*IF(JD$109&gt;=MAX($IC$109:JC$109),MIN((JD$109-MAX($IC$109:JC$109)),(JD$109-JC$109)),0)</f>
        <v>0</v>
      </c>
      <c r="JE196" s="1">
        <f>+IF($E196=JE$22,VLOOKUP($C196,Input!$A$8:$IA$39,MATCH(JE$21,Input!$A$6:$IA$6,0),FALSE),0)*IF(JE$110&gt;=MAX($IC$110:JD$110),MIN((JE$110-MAX($IC$110:JD$110)),(JE$110-JD$110)),0)+IF($E196=JE$22,VLOOKUP($C196,Input!$A$8:$IA$39,MATCH(JE$21,Input!$A$6:$IA$6,0),FALSE),0)*IF(JE$109&gt;=MAX($IC$109:JD$109),MIN((JE$109-MAX($IC$109:JD$109)),(JE$109-JD$109)),0)</f>
        <v>0</v>
      </c>
      <c r="JF196" s="1">
        <f>+IF($E196=JF$22,VLOOKUP($C196,Input!$A$8:$IA$39,MATCH(JF$21,Input!$A$6:$IA$6,0),FALSE),0)*IF(JF$110&gt;=MAX($IC$110:JE$110),MIN((JF$110-MAX($IC$110:JE$110)),(JF$110-JE$110)),0)+IF($E196=JF$22,VLOOKUP($C196,Input!$A$8:$IA$39,MATCH(JF$21,Input!$A$6:$IA$6,0),FALSE),0)*IF(JF$109&gt;=MAX($IC$109:JE$109),MIN((JF$109-MAX($IC$109:JE$109)),(JF$109-JE$109)),0)</f>
        <v>0</v>
      </c>
      <c r="JG196" s="1">
        <f>+IF($E196=JG$22,VLOOKUP($C196,Input!$A$8:$IA$39,MATCH(JG$21,Input!$A$6:$IA$6,0),FALSE),0)*IF(JG$110&gt;=MAX($IC$110:JF$110),MIN((JG$110-MAX($IC$110:JF$110)),(JG$110-JF$110)),0)+IF($E196=JG$22,VLOOKUP($C196,Input!$A$8:$IA$39,MATCH(JG$21,Input!$A$6:$IA$6,0),FALSE),0)*IF(JG$109&gt;=MAX($IC$109:JF$109),MIN((JG$109-MAX($IC$109:JF$109)),(JG$109-JF$109)),0)</f>
        <v>0</v>
      </c>
      <c r="JH196" s="1">
        <f>+IF($E196=JH$22,VLOOKUP($C196,Input!$A$8:$IA$39,MATCH(JH$21,Input!$A$6:$IA$6,0),FALSE),0)*IF(JH$110&gt;=MAX($IC$110:JG$110),MIN((JH$110-MAX($IC$110:JG$110)),(JH$110-JG$110)),0)+IF($E196=JH$22,VLOOKUP($C196,Input!$A$8:$IA$39,MATCH(JH$21,Input!$A$6:$IA$6,0),FALSE),0)*IF(JH$109&gt;=MAX($IC$109:JG$109),MIN((JH$109-MAX($IC$109:JG$109)),(JH$109-JG$109)),0)</f>
        <v>0</v>
      </c>
      <c r="JI196" s="1">
        <f>+IF($E196=JI$22,VLOOKUP($C196,Input!$A$8:$IA$39,MATCH(JI$21,Input!$A$6:$IA$6,0),FALSE),0)*IF(JI$110&gt;=MAX($IC$110:JH$110),MIN((JI$110-MAX($IC$110:JH$110)),(JI$110-JH$110)),0)+IF($E196=JI$22,VLOOKUP($C196,Input!$A$8:$IA$39,MATCH(JI$21,Input!$A$6:$IA$6,0),FALSE),0)*IF(JI$109&gt;=MAX($IC$109:JH$109),MIN((JI$109-MAX($IC$109:JH$109)),(JI$109-JH$109)),0)</f>
        <v>0</v>
      </c>
      <c r="JJ196" s="1">
        <f>+IF($E196=JJ$22,VLOOKUP($C196,Input!$A$8:$IA$39,MATCH(JJ$21,Input!$A$6:$IA$6,0),FALSE),0)*IF(JJ$110&gt;=MAX($IC$110:JI$110),MIN((JJ$110-MAX($IC$110:JI$110)),(JJ$110-JI$110)),0)+IF($E196=JJ$22,VLOOKUP($C196,Input!$A$8:$IA$39,MATCH(JJ$21,Input!$A$6:$IA$6,0),FALSE),0)*IF(JJ$109&gt;=MAX($IC$109:JI$109),MIN((JJ$109-MAX($IC$109:JI$109)),(JJ$109-JI$109)),0)</f>
        <v>0</v>
      </c>
      <c r="JK196" s="1">
        <f>+IF($E196=JK$22,VLOOKUP($C196,Input!$A$8:$IA$39,MATCH(JK$21,Input!$A$6:$IA$6,0),FALSE),0)*IF(JK$110&gt;=MAX($IC$110:JJ$110),MIN((JK$110-MAX($IC$110:JJ$110)),(JK$110-JJ$110)),0)+IF($E196=JK$22,VLOOKUP($C196,Input!$A$8:$IA$39,MATCH(JK$21,Input!$A$6:$IA$6,0),FALSE),0)*IF(JK$109&gt;=MAX($IC$109:JJ$109),MIN((JK$109-MAX($IC$109:JJ$109)),(JK$109-JJ$109)),0)</f>
        <v>0</v>
      </c>
      <c r="JL196" s="1">
        <f>+IF($E196=JL$22,VLOOKUP($C196,Input!$A$8:$IA$39,MATCH(JL$21,Input!$A$6:$IA$6,0),FALSE),0)*IF(JL$110&gt;=MAX($IC$110:JK$110),MIN((JL$110-MAX($IC$110:JK$110)),(JL$110-JK$110)),0)+IF($E196=JL$22,VLOOKUP($C196,Input!$A$8:$IA$39,MATCH(JL$21,Input!$A$6:$IA$6,0),FALSE),0)*IF(JL$109&gt;=MAX($IC$109:JK$109),MIN((JL$109-MAX($IC$109:JK$109)),(JL$109-JK$109)),0)</f>
        <v>0</v>
      </c>
      <c r="JN196" t="str">
        <f>+VLOOKUP($C196,Input!$A$8:$GZ$39,MATCH(JN$21,Input!$A$6:$GZ$6,0),FALSE)</f>
        <v>CNG Station Maint in fuel price</v>
      </c>
      <c r="JO196" s="1">
        <f>IF($E196+$I196+$D$7&lt;=JO$22,0,IF(JO$22-$D$7&gt;=$E196,VLOOKUP($C196,Input!$A$8:$GZ$39,MATCH(JO$21,Input!$A$6:$GZ$6,0),FALSE),0)*$F196/$G196)*$D196</f>
        <v>0</v>
      </c>
      <c r="JP196" s="1">
        <f>IF($E196+$I196+$D$7&lt;=JP$22,0,IF(JP$22-$D$7&gt;=$E196,VLOOKUP($C196,Input!$A$8:$GZ$39,MATCH(JP$21,Input!$A$6:$GZ$6,0),FALSE),0)*$F196/$G196)*$D196</f>
        <v>0</v>
      </c>
      <c r="JQ196" s="1">
        <f>IF($E196+$I196+$D$7&lt;=JQ$22,0,IF(JQ$22-$D$7&gt;=$E196,VLOOKUP($C196,Input!$A$8:$GZ$39,MATCH(JQ$21,Input!$A$6:$GZ$6,0),FALSE),0)*$F196/$G196)*$D196</f>
        <v>0</v>
      </c>
      <c r="JR196" s="1">
        <f>IF($E196+$I196+$D$7&lt;=JR$22,0,IF(JR$22-$D$7&gt;=$E196,VLOOKUP($C196,Input!$A$8:$GZ$39,MATCH(JR$21,Input!$A$6:$GZ$6,0),FALSE),0)*$F196/$G196)*$D196</f>
        <v>0</v>
      </c>
      <c r="JS196" s="1">
        <f>IF($E196+$I196+$D$7&lt;=JS$22,0,IF(JS$22-$D$7&gt;=$E196,VLOOKUP($C196,Input!$A$8:$GZ$39,MATCH(JS$21,Input!$A$6:$GZ$6,0),FALSE),0)*$F196/$G196)*$D196</f>
        <v>0</v>
      </c>
      <c r="JT196" s="1">
        <f>IF($E196+$I196+$D$7&lt;=JT$22,0,IF(JT$22-$D$7&gt;=$E196,VLOOKUP($C196,Input!$A$8:$GZ$39,MATCH(JT$21,Input!$A$6:$GZ$6,0),FALSE),0)*$F196/$G196)*$D196</f>
        <v>0</v>
      </c>
      <c r="JU196" s="1">
        <f>IF($E196+$I196+$D$7&lt;=JU$22,0,IF(JU$22-$D$7&gt;=$E196,VLOOKUP($C196,Input!$A$8:$GZ$39,MATCH(JU$21,Input!$A$6:$GZ$6,0),FALSE),0)*$F196/$G196)*$D196</f>
        <v>0</v>
      </c>
      <c r="JV196" s="1">
        <f>IF($E196+$I196+$D$7&lt;=JV$22,0,IF(JV$22-$D$7&gt;=$E196,VLOOKUP($C196,Input!$A$8:$GZ$39,MATCH(JV$21,Input!$A$6:$GZ$6,0),FALSE),0)*$F196/$G196)*$D196</f>
        <v>0</v>
      </c>
      <c r="JW196" s="1">
        <f>IF($E196+$I196+$D$7&lt;=JW$22,0,IF(JW$22-$D$7&gt;=$E196,VLOOKUP($C196,Input!$A$8:$GZ$39,MATCH(JW$21,Input!$A$6:$GZ$6,0),FALSE),0)*$F196/$G196)*$D196</f>
        <v>0</v>
      </c>
      <c r="JX196" s="1">
        <f>IF($E196+$I196+$D$7&lt;=JX$22,0,IF(JX$22-$D$7&gt;=$E196,VLOOKUP($C196,Input!$A$8:$GZ$39,MATCH(JX$21,Input!$A$6:$GZ$6,0),FALSE),0)*$F196/$G196)*$D196</f>
        <v>0</v>
      </c>
      <c r="JY196" s="1">
        <f>IF($E196+$I196+$D$7&lt;=JY$22,0,IF(JY$22-$D$7&gt;=$E196,VLOOKUP($C196,Input!$A$8:$GZ$39,MATCH(JY$21,Input!$A$6:$GZ$6,0),FALSE),0)*$F196/$G196)*$D196</f>
        <v>0</v>
      </c>
      <c r="JZ196" s="1">
        <f>IF($E196+$I196+$D$7&lt;=JZ$22,0,IF(JZ$22-$D$7&gt;=$E196,VLOOKUP($C196,Input!$A$8:$GZ$39,MATCH(JZ$21,Input!$A$6:$GZ$6,0),FALSE),0)*$F196/$G196)*$D196</f>
        <v>0</v>
      </c>
      <c r="KA196" s="1">
        <f>IF($E196+$I196+$D$7&lt;=KA$22,0,IF(KA$22-$D$7&gt;=$E196,VLOOKUP($C196,Input!$A$8:$GZ$39,MATCH(KA$21,Input!$A$6:$GZ$6,0),FALSE),0)*$F196/$G196)*$D196</f>
        <v>0</v>
      </c>
      <c r="KB196" s="1">
        <f>IF($E196+$I196+$D$7&lt;=KB$22,0,IF(KB$22-$D$7&gt;=$E196,VLOOKUP($C196,Input!$A$8:$GZ$39,MATCH(KB$21,Input!$A$6:$GZ$6,0),FALSE),0)*$F196/$G196)*$D196</f>
        <v>0</v>
      </c>
      <c r="KC196" s="1">
        <f>IF($E196+$I196+$D$7&lt;=KC$22,0,IF(KC$22-$D$7&gt;=$E196,VLOOKUP($C196,Input!$A$8:$GZ$39,MATCH(KC$21,Input!$A$6:$GZ$6,0),FALSE),0)*$F196/$G196)*$D196</f>
        <v>0</v>
      </c>
      <c r="KD196" s="1">
        <f>IF($E196+$I196+$D$7&lt;=KD$22,0,IF(KD$22-$D$7&gt;=$E196,VLOOKUP($C196,Input!$A$8:$GZ$39,MATCH(KD$21,Input!$A$6:$GZ$6,0),FALSE),0)*$F196/$G196)*$D196</f>
        <v>0</v>
      </c>
      <c r="KE196" s="1">
        <f>IF($E196+$I196+$D$7&lt;=KE$22,0,IF(KE$22-$D$7&gt;=$E196,VLOOKUP($C196,Input!$A$8:$GZ$39,MATCH(KE$21,Input!$A$6:$GZ$6,0),FALSE),0)*$F196/$G196)*$D196</f>
        <v>0</v>
      </c>
      <c r="KF196" s="1">
        <f>IF($E196+$I196+$D$7&lt;=KF$22,0,IF(KF$22-$D$7&gt;=$E196,VLOOKUP($C196,Input!$A$8:$GZ$39,MATCH(KF$21,Input!$A$6:$GZ$6,0),FALSE),0)*$F196/$G196)*$D196</f>
        <v>0</v>
      </c>
      <c r="KG196" s="1">
        <f>IF($E196+$I196+$D$7&lt;=KG$22,0,IF(KG$22-$D$7&gt;=$E196,VLOOKUP($C196,Input!$A$8:$GZ$39,MATCH(KG$21,Input!$A$6:$GZ$6,0),FALSE),0)*$F196/$G196)*$D196</f>
        <v>0</v>
      </c>
      <c r="KH196" s="1">
        <f>IF($E196+$I196+$D$7&lt;=KH$22,0,IF(KH$22-$D$7&gt;=$E196,VLOOKUP($C196,Input!$A$8:$GZ$39,MATCH(KH$21,Input!$A$6:$GZ$6,0),FALSE),0)*$F196/$G196)*$D196</f>
        <v>0</v>
      </c>
      <c r="KI196" s="1">
        <f>IF($E196+$I196+$D$7&lt;=KI$22,0,IF(KI$22-$D$7&gt;=$E196,VLOOKUP($C196,Input!$A$8:$GZ$39,MATCH(KI$21,Input!$A$6:$GZ$6,0),FALSE),0)*$F196/$G196)*$D196</f>
        <v>0</v>
      </c>
      <c r="KJ196" s="1">
        <f>IF($E196+$I196+$D$7&lt;=KJ$22,0,IF(KJ$22-$D$7&gt;=$E196,VLOOKUP($C196,Input!$A$8:$GZ$39,MATCH(KJ$21,Input!$A$6:$GZ$6,0),FALSE),0)*$F196/$G196)*$D196</f>
        <v>0</v>
      </c>
      <c r="KK196" s="1">
        <f>IF($E196+$I196+$D$7&lt;=KK$22,0,IF(KK$22-$D$7&gt;=$E196,VLOOKUP($C196,Input!$A$8:$GZ$39,MATCH(KK$21,Input!$A$6:$GZ$6,0),FALSE),0)*$F196/$G196)*$D196</f>
        <v>0</v>
      </c>
      <c r="KL196" s="1">
        <f>IF($E196+$I196+$D$7&lt;=KL$22,0,IF(KL$22-$D$7&gt;=$E196,VLOOKUP($C196,Input!$A$8:$GZ$39,MATCH(KL$21,Input!$A$6:$GZ$6,0),FALSE),0)*$F196/$G196)*$D196</f>
        <v>0</v>
      </c>
      <c r="KM196" s="1">
        <f>IF($E196+$I196+$D$7&lt;=KM$22,0,IF(KM$22-$D$7&gt;=$E196,VLOOKUP($C196,Input!$A$8:$GZ$39,MATCH(KM$21,Input!$A$6:$GZ$6,0),FALSE),0)*$F196/$G196)*$D196</f>
        <v>0</v>
      </c>
      <c r="KN196" s="1">
        <f>IF($E196+$I196+$D$7&lt;=KN$22,0,IF(KN$22-$D$7&gt;=$E196,VLOOKUP($C196,Input!$A$8:$GZ$39,MATCH(KN$21,Input!$A$6:$GZ$6,0),FALSE),0)*$F196/$G196)*$D196</f>
        <v>0</v>
      </c>
      <c r="KO196" s="1">
        <f>IF($E196+$I196+$D$7&lt;=KO$22,0,IF(KO$22-$D$7&gt;=$E196,VLOOKUP($C196,Input!$A$8:$GZ$39,MATCH(KO$21,Input!$A$6:$GZ$6,0),FALSE),0)*$F196/$G196)*$D196</f>
        <v>0</v>
      </c>
      <c r="KP196" s="1">
        <f>IF($E196+$I196+$D$7&lt;=KP$22,0,IF(KP$22-$D$7&gt;=$E196,VLOOKUP($C196,Input!$A$8:$GZ$39,MATCH(KP$21,Input!$A$6:$GZ$6,0),FALSE),0)*$F196/$G196)*$D196</f>
        <v>0</v>
      </c>
      <c r="KQ196" s="1">
        <f>IF($E196+$I196+$D$7&lt;=KQ$22,0,IF(KQ$22-$D$7&gt;=$E196,VLOOKUP($C196,Input!$A$8:$GZ$39,MATCH(KQ$21,Input!$A$6:$GZ$6,0),FALSE),0)*$F196/$G196)*$D196</f>
        <v>0</v>
      </c>
      <c r="KR196" s="1">
        <f>IF($E196+$I196+$D$7&lt;=KR$22,0,IF(KR$22-$D$7&gt;=$E196,VLOOKUP($C196,Input!$A$8:$GZ$39,MATCH(KR$21,Input!$A$6:$GZ$6,0),FALSE),0)*$F196/$G196)*$D196</f>
        <v>0</v>
      </c>
      <c r="KS196" s="1">
        <f>IF($E196+$I196+$D$7&lt;=KS$22,0,IF(KS$22-$D$7&gt;=$E196,VLOOKUP($C196,Input!$A$8:$GZ$39,MATCH(KS$21,Input!$A$6:$GZ$6,0),FALSE),0)*$F196/$G196)*$D196</f>
        <v>0</v>
      </c>
      <c r="KT196" s="1">
        <f>IF($E196+$I196+$D$7&lt;=KT$22,0,IF(KT$22-$D$7&gt;=$E196,VLOOKUP($C196,Input!$A$8:$GZ$39,MATCH(KT$21,Input!$A$6:$GZ$6,0),FALSE),0)*$F196/$G196)*$D196</f>
        <v>0</v>
      </c>
      <c r="KU196" s="1">
        <f>IF($E196+$I196+$D$7&lt;=KU$22,0,IF(KU$22-$D$7&gt;=$E196,VLOOKUP($C196,Input!$A$8:$GZ$39,MATCH(KU$21,Input!$A$6:$GZ$6,0),FALSE),0)*$F196/$G196)*$D196</f>
        <v>0</v>
      </c>
      <c r="KV196" s="1">
        <f>IF($E196+$I196+$D$7&lt;=KV$22,0,IF(KV$22-$D$7&gt;=$E196,VLOOKUP($C196,Input!$A$8:$GZ$39,MATCH(KV$21,Input!$A$6:$GZ$6,0),FALSE),0)*$F196/$G196)*$D196</f>
        <v>0</v>
      </c>
      <c r="KW196" s="1">
        <f>IF($E196+$I196+$D$7&lt;=KW$22,0,IF(KW$22-$D$7&gt;=$E196,VLOOKUP($C196,Input!$A$8:$GZ$39,MATCH(KW$21,Input!$A$6:$GZ$6,0),FALSE),0)*$F196/$G196)*$D196</f>
        <v>0</v>
      </c>
      <c r="KY196" t="str">
        <f>VLOOKUP($C196,Input!$A$8:$HV$39,MATCH(KY$21,Input!$A$6:$HV$6,0),FALSE)</f>
        <v xml:space="preserve">CNG (compressed and at pump, including station maintenance) </v>
      </c>
      <c r="KZ196" s="1">
        <f>IF($E196+$I196+$D$7&lt;=KZ$22,0,IF(KZ$22-$D$7&gt;=$E196,VLOOKUP($C196,Input!$A$8:$HV$39,MATCH(KZ$21,Input!$A$6:$HV$6,0),FALSE)/$G196*$F196,0))*$D196</f>
        <v>0</v>
      </c>
      <c r="LA196" s="1">
        <f>IF($E196+$I196+$D$7&lt;=LA$22,0,IF(LA$22-$D$7&gt;=$E196,VLOOKUP($C196,Input!$A$8:$HV$39,MATCH(LA$21,Input!$A$6:$HV$6,0),FALSE)/$G196*$F196,0))*$D196</f>
        <v>0</v>
      </c>
      <c r="LB196" s="1">
        <f>IF($E196+$I196+$D$7&lt;=LB$22,0,IF(LB$22-$D$7&gt;=$E196,VLOOKUP($C196,Input!$A$8:$HV$39,MATCH(LB$21,Input!$A$6:$HV$6,0),FALSE)/$G196*$F196,0))*$D196</f>
        <v>0</v>
      </c>
      <c r="LC196" s="1">
        <f>IF($E196+$I196+$D$7&lt;=LC$22,0,IF(LC$22-$D$7&gt;=$E196,VLOOKUP($C196,Input!$A$8:$HV$39,MATCH(LC$21,Input!$A$6:$HV$6,0),FALSE)/$G196*$F196,0))*$D196</f>
        <v>0</v>
      </c>
      <c r="LD196" s="1">
        <f>IF($E196+$I196+$D$7&lt;=LD$22,0,IF(LD$22-$D$7&gt;=$E196,VLOOKUP($C196,Input!$A$8:$HV$39,MATCH(LD$21,Input!$A$6:$HV$6,0),FALSE)/$G196*$F196,0))*$D196</f>
        <v>0</v>
      </c>
      <c r="LE196" s="1">
        <f>IF($E196+$I196+$D$7&lt;=LE$22,0,IF(LE$22-$D$7&gt;=$E196,VLOOKUP($C196,Input!$A$8:$HV$39,MATCH(LE$21,Input!$A$6:$HV$6,0),FALSE)/$G196*$F196,0))*$D196</f>
        <v>0</v>
      </c>
      <c r="LF196" s="1">
        <f>IF($E196+$I196+$D$7&lt;=LF$22,0,IF(LF$22-$D$7&gt;=$E196,VLOOKUP($C196,Input!$A$8:$HV$39,MATCH(LF$21,Input!$A$6:$HV$6,0),FALSE)/$G196*$F196,0))*$D196</f>
        <v>0</v>
      </c>
      <c r="LG196" s="1">
        <f>IF($E196+$I196+$D$7&lt;=LG$22,0,IF(LG$22-$D$7&gt;=$E196,VLOOKUP($C196,Input!$A$8:$HV$39,MATCH(LG$21,Input!$A$6:$HV$6,0),FALSE)/$G196*$F196,0))*$D196</f>
        <v>0</v>
      </c>
      <c r="LH196" s="1">
        <f>IF($E196+$I196+$D$7&lt;=LH$22,0,IF(LH$22-$D$7&gt;=$E196,VLOOKUP($C196,Input!$A$8:$HV$39,MATCH(LH$21,Input!$A$6:$HV$6,0),FALSE)/$G196*$F196,0))*$D196</f>
        <v>0</v>
      </c>
      <c r="LI196" s="1">
        <f>IF($E196+$I196+$D$7&lt;=LI$22,0,IF(LI$22-$D$7&gt;=$E196,VLOOKUP($C196,Input!$A$8:$HV$39,MATCH(LI$21,Input!$A$6:$HV$6,0),FALSE)/$G196*$F196,0))*$D196</f>
        <v>0</v>
      </c>
      <c r="LJ196" s="1">
        <f>IF($E196+$I196+$D$7&lt;=LJ$22,0,IF(LJ$22-$D$7&gt;=$E196,VLOOKUP($C196,Input!$A$8:$HV$39,MATCH(LJ$21,Input!$A$6:$HV$6,0),FALSE)/$G196*$F196,0))*$D196</f>
        <v>0</v>
      </c>
      <c r="LK196" s="1">
        <f>IF($E196+$I196+$D$7&lt;=LK$22,0,IF(LK$22-$D$7&gt;=$E196,VLOOKUP($C196,Input!$A$8:$HV$39,MATCH(LK$21,Input!$A$6:$HV$6,0),FALSE)/$G196*$F196,0))*$D196</f>
        <v>0</v>
      </c>
      <c r="LL196" s="1">
        <f>IF($E196+$I196+$D$7&lt;=LL$22,0,IF(LL$22-$D$7&gt;=$E196,VLOOKUP($C196,Input!$A$8:$HV$39,MATCH(LL$21,Input!$A$6:$HV$6,0),FALSE)/$G196*$F196,0))*$D196</f>
        <v>0</v>
      </c>
      <c r="LM196" s="1">
        <f>IF($E196+$I196+$D$7&lt;=LM$22,0,IF(LM$22-$D$7&gt;=$E196,VLOOKUP($C196,Input!$A$8:$HV$39,MATCH(LM$21,Input!$A$6:$HV$6,0),FALSE)/$G196*$F196,0))*$D196</f>
        <v>0</v>
      </c>
      <c r="LN196" s="1">
        <f>IF($E196+$I196+$D$7&lt;=LN$22,0,IF(LN$22-$D$7&gt;=$E196,VLOOKUP($C196,Input!$A$8:$HV$39,MATCH(LN$21,Input!$A$6:$HV$6,0),FALSE)/$G196*$F196,0))*$D196</f>
        <v>0</v>
      </c>
      <c r="LO196" s="1">
        <f>IF($E196+$I196+$D$7&lt;=LO$22,0,IF(LO$22-$D$7&gt;=$E196,VLOOKUP($C196,Input!$A$8:$HV$39,MATCH(LO$21,Input!$A$6:$HV$6,0),FALSE)/$G196*$F196,0))*$D196</f>
        <v>0</v>
      </c>
      <c r="LP196" s="1">
        <f>IF($E196+$I196+$D$7&lt;=LP$22,0,IF(LP$22-$D$7&gt;=$E196,VLOOKUP($C196,Input!$A$8:$HV$39,MATCH(LP$21,Input!$A$6:$HV$6,0),FALSE)/$G196*$F196,0))*$D196</f>
        <v>0</v>
      </c>
      <c r="LQ196" s="1">
        <f>IF($E196+$I196+$D$7&lt;=LQ$22,0,IF(LQ$22-$D$7&gt;=$E196,VLOOKUP($C196,Input!$A$8:$HV$39,MATCH(LQ$21,Input!$A$6:$HV$6,0),FALSE)/$G196*$F196,0))*$D196</f>
        <v>0</v>
      </c>
      <c r="LR196" s="1">
        <f>IF($E196+$I196+$D$7&lt;=LR$22,0,IF(LR$22-$D$7&gt;=$E196,VLOOKUP($C196,Input!$A$8:$HV$39,MATCH(LR$21,Input!$A$6:$HV$6,0),FALSE)/$G196*$F196,0))*$D196</f>
        <v>0</v>
      </c>
      <c r="LS196" s="1">
        <f>IF($E196+$I196+$D$7&lt;=LS$22,0,IF(LS$22-$D$7&gt;=$E196,VLOOKUP($C196,Input!$A$8:$HV$39,MATCH(LS$21,Input!$A$6:$HV$6,0),FALSE)/$G196*$F196,0))*$D196</f>
        <v>0</v>
      </c>
      <c r="LT196" s="1">
        <f>IF($E196+$I196+$D$7&lt;=LT$22,0,IF(LT$22-$D$7&gt;=$E196,VLOOKUP($C196,Input!$A$8:$HV$39,MATCH(LT$21,Input!$A$6:$HV$6,0),FALSE)/$G196*$F196,0))*$D196</f>
        <v>0</v>
      </c>
      <c r="LU196" s="1">
        <f>IF($E196+$I196+$D$7&lt;=LU$22,0,IF(LU$22-$D$7&gt;=$E196,VLOOKUP($C196,Input!$A$8:$HV$39,MATCH(LU$21,Input!$A$6:$HV$6,0),FALSE)/$G196*$F196,0))*$D196</f>
        <v>0</v>
      </c>
      <c r="LV196" s="1">
        <f>IF($E196+$I196+$D$7&lt;=LV$22,0,IF(LV$22-$D$7&gt;=$E196,VLOOKUP($C196,Input!$A$8:$HV$39,MATCH(LV$21,Input!$A$6:$HV$6,0),FALSE)/$G196*$F196,0))*$D196</f>
        <v>0</v>
      </c>
      <c r="LW196" s="1">
        <f>IF($E196+$I196+$D$7&lt;=LW$22,0,IF(LW$22-$D$7&gt;=$E196,VLOOKUP($C196,Input!$A$8:$HV$39,MATCH(LW$21,Input!$A$6:$HV$6,0),FALSE)/$G196*$F196,0))*$D196</f>
        <v>0</v>
      </c>
      <c r="LX196" s="1">
        <f>IF($E196+$I196+$D$7&lt;=LX$22,0,IF(LX$22-$D$7&gt;=$E196,VLOOKUP($C196,Input!$A$8:$HV$39,MATCH(LX$21,Input!$A$6:$HV$6,0),FALSE)/$G196*$F196,0))*$D196</f>
        <v>0</v>
      </c>
      <c r="LY196" s="1">
        <f>IF($E196+$I196+$D$7&lt;=LY$22,0,IF(LY$22-$D$7&gt;=$E196,VLOOKUP($C196,Input!$A$8:$HV$39,MATCH(LY$21,Input!$A$6:$HV$6,0),FALSE)/$G196*$F196,0))*$D196</f>
        <v>0</v>
      </c>
      <c r="LZ196" s="1">
        <f>IF($E196+$I196+$D$7&lt;=LZ$22,0,IF(LZ$22-$D$7&gt;=$E196,VLOOKUP($C196,Input!$A$8:$HV$39,MATCH(LZ$21,Input!$A$6:$HV$6,0),FALSE)/$G196*$F196,0))*$D196</f>
        <v>0</v>
      </c>
      <c r="MA196" s="1">
        <f>IF($E196+$I196+$D$7&lt;=MA$22,0,IF(MA$22-$D$7&gt;=$E196,VLOOKUP($C196,Input!$A$8:$HV$39,MATCH(MA$21,Input!$A$6:$HV$6,0),FALSE)/$G196*$F196,0))*$D196</f>
        <v>0</v>
      </c>
      <c r="MB196" s="1">
        <f>IF($E196+$I196+$D$7&lt;=MB$22,0,IF(MB$22-$D$7&gt;=$E196,VLOOKUP($C196,Input!$A$8:$HV$39,MATCH(MB$21,Input!$A$6:$HV$6,0),FALSE)/$G196*$F196,0))*$D196</f>
        <v>0</v>
      </c>
      <c r="MC196" s="1">
        <f>IF($E196+$I196+$D$7&lt;=MC$22,0,IF(MC$22-$D$7&gt;=$E196,VLOOKUP($C196,Input!$A$8:$HV$39,MATCH(MC$21,Input!$A$6:$HV$6,0),FALSE)/$G196*$F196,0))*$D196</f>
        <v>0</v>
      </c>
      <c r="MD196" s="1">
        <f>IF($E196+$I196+$D$7&lt;=MD$22,0,IF(MD$22-$D$7&gt;=$E196,VLOOKUP($C196,Input!$A$8:$HV$39,MATCH(MD$21,Input!$A$6:$HV$6,0),FALSE)/$G196*$F196,0))*$D196</f>
        <v>0</v>
      </c>
      <c r="ME196" s="1">
        <f>IF($E196+$I196+$D$7&lt;=ME$22,0,IF(ME$22-$D$7&gt;=$E196,VLOOKUP($C196,Input!$A$8:$HV$39,MATCH(ME$21,Input!$A$6:$HV$6,0),FALSE)/$G196*$F196,0))*$D196</f>
        <v>0</v>
      </c>
      <c r="MF196" s="1">
        <f>IF($E196+$I196+$D$7&lt;=MF$22,0,IF(MF$22-$D$7&gt;=$E196,VLOOKUP($C196,Input!$A$8:$HV$39,MATCH(MF$21,Input!$A$6:$HV$6,0),FALSE)/$G196*$F196,0))*$D196</f>
        <v>0</v>
      </c>
      <c r="MG196" s="1">
        <f>IF($E196+$I196+$D$7&lt;=MG$22,0,IF(MG$22-$D$7&gt;=$E196,VLOOKUP($C196,Input!$A$8:$HV$39,MATCH(MG$21,Input!$A$6:$HV$6,0),FALSE)/$G196*$F196,0))*$D196</f>
        <v>0</v>
      </c>
      <c r="MH196" s="1">
        <f>IF($E196+$I196+$D$7&lt;=MH$22,0,IF(MH$22-$D$7&gt;=$E196,VLOOKUP($C196,Input!$A$8:$HV$39,MATCH(MH$21,Input!$A$6:$HV$6,0),FALSE)/$G196*$F196,0))*$D196</f>
        <v>0</v>
      </c>
      <c r="MI196" s="1">
        <f>IF($E196+$I196+$D$7&lt;=MI$22,0,IF(MI$22-$D$7&gt;=$E196,VLOOKUP($C196,Input!$A$8:$HV$39,MATCH(MI$21,Input!$A$6:$HV$6,0),FALSE)/$G196*$F196,0))*$D196</f>
        <v>0</v>
      </c>
      <c r="MJ196" s="1">
        <f>IF($E196+$I196+$D$7&lt;=MJ$22,0,IF(MJ$22-$D$7&gt;=$E196,VLOOKUP($C196,Input!$A$8:$HV$39,MATCH(MJ$21,Input!$A$6:$HV$6,0),FALSE)/$G196*$F196,0))*$D196</f>
        <v>0</v>
      </c>
      <c r="MK196" s="1">
        <f>IF($E196+$I196+$D$7&lt;=MK$22,0,IF(MK$22-$D$7&gt;=$E196,VLOOKUP($C196,Input!$A$8:$HV$39,MATCH(MK$21,Input!$A$6:$HV$6,0),FALSE)/$G196*$F196,0))*$D196</f>
        <v>0</v>
      </c>
      <c r="ML196" s="1">
        <f>IF($E196+$I196+$D$7&lt;=ML$22,0,IF(ML$22-$D$7&gt;=$E196,VLOOKUP($C196,Input!$A$8:$HV$39,MATCH(ML$21,Input!$A$6:$HV$6,0),FALSE)/$G196*$F196,0))*$D196</f>
        <v>0</v>
      </c>
      <c r="MM196" s="1">
        <f>IF($E196+$I196+$D$7&lt;=MM$22,0,IF(MM$22-$D$7&gt;=$E196,VLOOKUP($C196,Input!$A$8:$HV$39,MATCH(MM$21,Input!$A$6:$HV$6,0),FALSE)/$G196*$F196,0))*$D196</f>
        <v>0</v>
      </c>
      <c r="MN196" s="1">
        <f>IF($E196+$I196+$D$7&lt;=MN$22,0,IF(MN$22-$D$7&gt;=$E196,VLOOKUP($C196,Input!$A$8:$HV$39,MATCH(MN$21,Input!$A$6:$HV$6,0),FALSE)/$G196*$F196,0))*$D196</f>
        <v>0</v>
      </c>
      <c r="MO196" s="1">
        <f>IF($E196+$I196+$D$7&lt;=MO$22,0,IF(MO$22-$D$7&gt;=$E196,VLOOKUP($C196,Input!$A$8:$HV$39,MATCH(MO$21,Input!$A$6:$HV$6,0),FALSE)/$G196*$F196,0))*$D196</f>
        <v>0</v>
      </c>
      <c r="MP196" s="1">
        <f>IF($E196+$I196+$D$7&lt;=MP$22,0,IF(MP$22-$D$7&gt;=$E196,VLOOKUP($C196,Input!$A$8:$HV$39,MATCH(MP$21,Input!$A$6:$HV$6,0),FALSE)/$G196*$F196,0))*$D196</f>
        <v>0</v>
      </c>
      <c r="MQ196" s="1">
        <f>IF($E196+$I196+$D$7&lt;=MQ$22,0,IF(MQ$22-$D$7&gt;=$E196,VLOOKUP($C196,Input!$A$8:$HV$39,MATCH(MQ$21,Input!$A$6:$HV$6,0),FALSE)/$G196*$F196,0))*$D196</f>
        <v>0</v>
      </c>
      <c r="MR196" s="1">
        <f>IF($E196+$I196+$D$7&lt;=MR$22,0,IF(MR$22-$D$7&gt;=$E196,VLOOKUP($C196,Input!$A$8:$HV$39,MATCH(MR$21,Input!$A$6:$HV$6,0),FALSE)/$G196*$F196,0))*$D196</f>
        <v>0</v>
      </c>
      <c r="MS196" s="1">
        <f>IF($E196+$I196+$D$7&lt;=MS$22,0,IF(MS$22-$D$7&gt;=$E196,VLOOKUP($C196,Input!$A$8:$HV$39,MATCH(MS$21,Input!$A$6:$HV$6,0),FALSE)/$G196*$F196,0))*$D196</f>
        <v>0</v>
      </c>
      <c r="MT196" s="1">
        <f>IF($E196+$I196+$D$7&lt;=MT$22,0,IF(MT$22-$D$7&gt;=$E196,VLOOKUP($C196,Input!$A$8:$HV$39,MATCH(MT$21,Input!$A$6:$HV$6,0),FALSE)/$G196*$F196,0))*$D196</f>
        <v>0</v>
      </c>
      <c r="MU196" s="1">
        <f>IF($E196+$I196+$D$7&lt;=MU$22,0,IF(MU$22-$D$7&gt;=$E196,VLOOKUP($C196,Input!$A$8:$HV$39,MATCH(MU$21,Input!$A$6:$HV$6,0),FALSE)/$G196*$F196,0))*$D196</f>
        <v>0</v>
      </c>
      <c r="MV196" s="1">
        <f>IF($E196+$I196+$D$7&lt;=MV$22,0,IF(MV$22-$D$7&gt;=$E196,VLOOKUP($C196,Input!$A$8:$HV$39,MATCH(MV$21,Input!$A$6:$HV$6,0),FALSE)/$G196*$F196,0))*$D196</f>
        <v>0</v>
      </c>
      <c r="MW196" s="1">
        <f>IF($E196+$I196+$D$7&lt;=MW$22,0,IF(MW$22-$D$7&gt;=$E196,VLOOKUP($C196,Input!$A$8:$HV$39,MATCH(MW$21,Input!$A$6:$HV$6,0),FALSE)/$G196*$F196,0))*$D196</f>
        <v>0</v>
      </c>
      <c r="MX196" s="1">
        <f>IF($E196+$I196+$D$7&lt;=MX$22,0,IF(MX$22-$D$7&gt;=$E196,VLOOKUP($C196,Input!$A$8:$HV$39,MATCH(MX$21,Input!$A$6:$HV$6,0),FALSE)/$G196*$F196,0))*$D196</f>
        <v>0</v>
      </c>
      <c r="MZ196" t="str">
        <f>VLOOKUP($C196,Input!$A$8:$HV$39,MATCH(MZ$21,Input!$A$6:$HV$6,0),FALSE)</f>
        <v>Fossil CNG LCFS Credit ($/DGE)</v>
      </c>
      <c r="NA196" s="1">
        <f>IF($E196+$I196+$D$7&lt;=NA$22,0,IF(NA$22-$D$7&gt;=$E196,-VLOOKUP($C196,Input!$A$8:$HV$39,MATCH(NA$21,Input!$A$6:$HV$6,0),FALSE)/$G196*$F196,0))*$D196*$G$4/100</f>
        <v>0</v>
      </c>
      <c r="NB196" s="1">
        <f>IF($E196+$I196+$D$7&lt;=NB$22,0,IF(NB$22-$D$7&gt;=$E196,-VLOOKUP($C196,Input!$A$8:$HV$39,MATCH(NB$21,Input!$A$6:$HV$6,0),FALSE)/$G196*$F196,0))*$D196*$G$4/100</f>
        <v>0</v>
      </c>
      <c r="NC196" s="1">
        <f>IF($E196+$I196+$D$7&lt;=NC$22,0,IF(NC$22-$D$7&gt;=$E196,-VLOOKUP($C196,Input!$A$8:$HV$39,MATCH(NC$21,Input!$A$6:$HV$6,0),FALSE)/$G196*$F196,0))*$D196*$G$4/100</f>
        <v>0</v>
      </c>
      <c r="ND196" s="1">
        <f>IF($E196+$I196+$D$7&lt;=ND$22,0,IF(ND$22-$D$7&gt;=$E196,-VLOOKUP($C196,Input!$A$8:$HV$39,MATCH(ND$21,Input!$A$6:$HV$6,0),FALSE)/$G196*$F196,0))*$D196*$G$4/100</f>
        <v>0</v>
      </c>
      <c r="NE196" s="1">
        <f>IF($E196+$I196+$D$7&lt;=NE$22,0,IF(NE$22-$D$7&gt;=$E196,-VLOOKUP($C196,Input!$A$8:$HV$39,MATCH(NE$21,Input!$A$6:$HV$6,0),FALSE)/$G196*$F196,0))*$D196*$G$4/100</f>
        <v>0</v>
      </c>
      <c r="NF196" s="1">
        <f>IF($E196+$I196+$D$7&lt;=NF$22,0,IF(NF$22-$D$7&gt;=$E196,-VLOOKUP($C196,Input!$A$8:$HV$39,MATCH(NF$21,Input!$A$6:$HV$6,0),FALSE)/$G196*$F196,0))*$D196*$G$4/100</f>
        <v>0</v>
      </c>
      <c r="NG196" s="1">
        <f>IF($E196+$I196+$D$7&lt;=NG$22,0,IF(NG$22-$D$7&gt;=$E196,-VLOOKUP($C196,Input!$A$8:$HV$39,MATCH(NG$21,Input!$A$6:$HV$6,0),FALSE)/$G196*$F196,0))*$D196*$G$4/100</f>
        <v>0</v>
      </c>
      <c r="NH196" s="1">
        <f>IF($E196+$I196+$D$7&lt;=NH$22,0,IF(NH$22-$D$7&gt;=$E196,-VLOOKUP($C196,Input!$A$8:$HV$39,MATCH(NH$21,Input!$A$6:$HV$6,0),FALSE)/$G196*$F196,0))*$D196*$G$4/100</f>
        <v>0</v>
      </c>
      <c r="NI196" s="1">
        <f>IF($E196+$I196+$D$7&lt;=NI$22,0,IF(NI$22-$D$7&gt;=$E196,-VLOOKUP($C196,Input!$A$8:$HV$39,MATCH(NI$21,Input!$A$6:$HV$6,0),FALSE)/$G196*$F196,0))*$D196*$G$4/100</f>
        <v>0</v>
      </c>
      <c r="NJ196" s="1">
        <f>IF($E196+$I196+$D$7&lt;=NJ$22,0,IF(NJ$22-$D$7&gt;=$E196,-VLOOKUP($C196,Input!$A$8:$HV$39,MATCH(NJ$21,Input!$A$6:$HV$6,0),FALSE)/$G196*$F196,0))*$D196*$G$4/100</f>
        <v>0</v>
      </c>
      <c r="NK196" s="1">
        <f>IF($E196+$I196+$D$7&lt;=NK$22,0,IF(NK$22-$D$7&gt;=$E196,-VLOOKUP($C196,Input!$A$8:$HV$39,MATCH(NK$21,Input!$A$6:$HV$6,0),FALSE)/$G196*$F196,0))*$D196*$G$4/100</f>
        <v>0</v>
      </c>
      <c r="NL196" s="1">
        <f>IF($E196+$I196+$D$7&lt;=NL$22,0,IF(NL$22-$D$7&gt;=$E196,-VLOOKUP($C196,Input!$A$8:$HV$39,MATCH(NL$21,Input!$A$6:$HV$6,0),FALSE)/$G196*$F196,0))*$D196*$G$4/100</f>
        <v>0</v>
      </c>
      <c r="NM196" s="1">
        <f>IF($E196+$I196+$D$7&lt;=NM$22,0,IF(NM$22-$D$7&gt;=$E196,-VLOOKUP($C196,Input!$A$8:$HV$39,MATCH(NM$21,Input!$A$6:$HV$6,0),FALSE)/$G196*$F196,0))*$D196*$G$4/100</f>
        <v>0</v>
      </c>
      <c r="NN196" s="1">
        <f>IF($E196+$I196+$D$7&lt;=NN$22,0,IF(NN$22-$D$7&gt;=$E196,-VLOOKUP($C196,Input!$A$8:$HV$39,MATCH(NN$21,Input!$A$6:$HV$6,0),FALSE)/$G196*$F196,0))*$D196*$G$4/100</f>
        <v>0</v>
      </c>
      <c r="NO196" s="1">
        <f>IF($E196+$I196+$D$7&lt;=NO$22,0,IF(NO$22-$D$7&gt;=$E196,-VLOOKUP($C196,Input!$A$8:$HV$39,MATCH(NO$21,Input!$A$6:$HV$6,0),FALSE)/$G196*$F196,0))*$D196*$G$4/100</f>
        <v>0</v>
      </c>
      <c r="NP196" s="1">
        <f>IF($E196+$I196+$D$7&lt;=NP$22,0,IF(NP$22-$D$7&gt;=$E196,-VLOOKUP($C196,Input!$A$8:$HV$39,MATCH(NP$21,Input!$A$6:$HV$6,0),FALSE)/$G196*$F196,0))*$D196*$G$4/100</f>
        <v>0</v>
      </c>
      <c r="NQ196" s="1">
        <f>IF($E196+$I196+$D$7&lt;=NQ$22,0,IF(NQ$22-$D$7&gt;=$E196,-VLOOKUP($C196,Input!$A$8:$HV$39,MATCH(NQ$21,Input!$A$6:$HV$6,0),FALSE)/$G196*$F196,0))*$D196*$G$4/100</f>
        <v>0</v>
      </c>
      <c r="NR196" s="1">
        <f>IF($E196+$I196+$D$7&lt;=NR$22,0,IF(NR$22-$D$7&gt;=$E196,-VLOOKUP($C196,Input!$A$8:$HV$39,MATCH(NR$21,Input!$A$6:$HV$6,0),FALSE)/$G196*$F196,0))*$D196*$G$4/100</f>
        <v>0</v>
      </c>
      <c r="NS196" s="1">
        <f>IF($E196+$I196+$D$7&lt;=NS$22,0,IF(NS$22-$D$7&gt;=$E196,-VLOOKUP($C196,Input!$A$8:$HV$39,MATCH(NS$21,Input!$A$6:$HV$6,0),FALSE)/$G196*$F196,0))*$D196*$G$4/100</f>
        <v>0</v>
      </c>
      <c r="NT196" s="1">
        <f>IF($E196+$I196+$D$7&lt;=NT$22,0,IF(NT$22-$D$7&gt;=$E196,-VLOOKUP($C196,Input!$A$8:$HV$39,MATCH(NT$21,Input!$A$6:$HV$6,0),FALSE)/$G196*$F196,0))*$D196*$G$4/100</f>
        <v>0</v>
      </c>
      <c r="NU196" s="1">
        <f>IF($E196+$I196+$D$7&lt;=NU$22,0,IF(NU$22-$D$7&gt;=$E196,-VLOOKUP($C196,Input!$A$8:$HV$39,MATCH(NU$21,Input!$A$6:$HV$6,0),FALSE)/$G196*$F196,0))*$D196*$G$4/100</f>
        <v>0</v>
      </c>
      <c r="NV196" s="1">
        <f>IF($E196+$I196+$D$7&lt;=NV$22,0,IF(NV$22-$D$7&gt;=$E196,-VLOOKUP($C196,Input!$A$8:$HV$39,MATCH(NV$21,Input!$A$6:$HV$6,0),FALSE)/$G196*$F196,0))*$D196*$G$4/100</f>
        <v>0</v>
      </c>
      <c r="NW196" s="1">
        <f>IF($E196+$I196+$D$7&lt;=NW$22,0,IF(NW$22-$D$7&gt;=$E196,-VLOOKUP($C196,Input!$A$8:$HV$39,MATCH(NW$21,Input!$A$6:$HV$6,0),FALSE)/$G196*$F196,0))*$D196*$G$4/100</f>
        <v>0</v>
      </c>
      <c r="NX196" s="1">
        <f>IF($E196+$I196+$D$7&lt;=NX$22,0,IF(NX$22-$D$7&gt;=$E196,-VLOOKUP($C196,Input!$A$8:$HV$39,MATCH(NX$21,Input!$A$6:$HV$6,0),FALSE)/$G196*$F196,0))*$D196*$G$4/100</f>
        <v>0</v>
      </c>
      <c r="NY196" s="1">
        <f>IF($E196+$I196+$D$7&lt;=NY$22,0,IF(NY$22-$D$7&gt;=$E196,-VLOOKUP($C196,Input!$A$8:$HV$39,MATCH(NY$21,Input!$A$6:$HV$6,0),FALSE)/$G196*$F196,0))*$D196*$G$4/100</f>
        <v>0</v>
      </c>
      <c r="NZ196" s="1">
        <f>IF($E196+$I196+$D$7&lt;=NZ$22,0,IF(NZ$22-$D$7&gt;=$E196,-VLOOKUP($C196,Input!$A$8:$HV$39,MATCH(NZ$21,Input!$A$6:$HV$6,0),FALSE)/$G196*$F196,0))*$D196*$G$4/100</f>
        <v>0</v>
      </c>
      <c r="OA196" s="1">
        <f>IF($E196+$I196+$D$7&lt;=OA$22,0,IF(OA$22-$D$7&gt;=$E196,-VLOOKUP($C196,Input!$A$8:$HV$39,MATCH(OA$21,Input!$A$6:$HV$6,0),FALSE)/$G196*$F196,0))*$D196*$G$4/100</f>
        <v>0</v>
      </c>
      <c r="OB196" s="1">
        <f>IF($E196+$I196+$D$7&lt;=OB$22,0,IF(OB$22-$D$7&gt;=$E196,-VLOOKUP($C196,Input!$A$8:$HV$39,MATCH(OB$21,Input!$A$6:$HV$6,0),FALSE)/$G196*$F196,0))*$D196*$G$4/100</f>
        <v>0</v>
      </c>
      <c r="OC196" s="1">
        <f>IF($E196+$I196+$D$7&lt;=OC$22,0,IF(OC$22-$D$7&gt;=$E196,-VLOOKUP($C196,Input!$A$8:$HV$39,MATCH(OC$21,Input!$A$6:$HV$6,0),FALSE)/$G196*$F196,0))*$D196*$G$4/100</f>
        <v>0</v>
      </c>
      <c r="OD196" s="1">
        <f>IF($E196+$I196+$D$7&lt;=OD$22,0,IF(OD$22-$D$7&gt;=$E196,-VLOOKUP($C196,Input!$A$8:$HV$39,MATCH(OD$21,Input!$A$6:$HV$6,0),FALSE)/$G196*$F196,0))*$D196*$G$4/100</f>
        <v>0</v>
      </c>
      <c r="OE196" s="1">
        <f>IF($E196+$I196+$D$7&lt;=OE$22,0,IF(OE$22-$D$7&gt;=$E196,-VLOOKUP($C196,Input!$A$8:$HV$39,MATCH(OE$21,Input!$A$6:$HV$6,0),FALSE)/$G196*$F196,0))*$D196*$G$4/100</f>
        <v>0</v>
      </c>
      <c r="OF196" s="1">
        <f>IF($E196+$I196+$D$7&lt;=OF$22,0,IF(OF$22-$D$7&gt;=$E196,-VLOOKUP($C196,Input!$A$8:$HV$39,MATCH(OF$21,Input!$A$6:$HV$6,0),FALSE)/$G196*$F196,0))*$D196*$G$4/100</f>
        <v>0</v>
      </c>
      <c r="OG196" s="1">
        <f>IF($E196+$I196+$D$7&lt;=OG$22,0,IF(OG$22-$D$7&gt;=$E196,-VLOOKUP($C196,Input!$A$8:$HV$39,MATCH(OG$21,Input!$A$6:$HV$6,0),FALSE)/$G196*$F196,0))*$D196*$G$4/100</f>
        <v>0</v>
      </c>
      <c r="OH196" s="1">
        <f>IF($E196+$I196+$D$7&lt;=OH$22,0,IF(OH$22-$D$7&gt;=$E196,-VLOOKUP($C196,Input!$A$8:$HV$39,MATCH(OH$21,Input!$A$6:$HV$6,0),FALSE)/$G196*$F196,0))*$D196*$G$4/100</f>
        <v>0</v>
      </c>
      <c r="OI196" s="1">
        <f>IF($E196+$I196+$D$7&lt;=OI$22,0,IF(OI$22-$D$7&gt;=$E196,-VLOOKUP($C196,Input!$A$8:$HV$39,MATCH(OI$21,Input!$A$6:$HV$6,0),FALSE)/$G196*$F196,0))*$D196*$G$4/100</f>
        <v>0</v>
      </c>
      <c r="OK196" t="str">
        <f>VLOOKUP($C196,Input!$A$8:$HW$39,MATCH(OK$21,Input!$A$6:$HW$6,0),FALSE)</f>
        <v>NA</v>
      </c>
      <c r="OL196" s="1">
        <f>IF($E196+$I196+$D$7&lt;=OL$22,0,IF(OL$22-$D$7&gt;=$E196,IF(COUNTIF($KZ196:LP196,"&gt;0")&gt;0,VLOOKUP($C196,Input!$A$8:$HV$21,MATCH($OK$21+COUNTIF($KZ196:LP196,"&gt;0"),Input!$A$6:$HV$6,0),FALSE),0),0))*$D196</f>
        <v>0</v>
      </c>
      <c r="OM196" s="1">
        <f>IF($E196+$I196+$D$7&lt;=OM$22,0,IF(OM$22-$D$7&gt;=$E196,IF(COUNTIF($KZ196:LQ196,"&gt;0")&gt;0,VLOOKUP($C196,Input!$A$8:$HV$21,MATCH($OK$21+COUNTIF($KZ196:LQ196,"&gt;0"),Input!$A$6:$HV$6,0),FALSE),0),0))*$D196</f>
        <v>0</v>
      </c>
      <c r="ON196" s="1">
        <f>IF($E196+$I196+$D$7&lt;=ON$22,0,IF(ON$22-$D$7&gt;=$E196,IF(COUNTIF($KZ196:LR196,"&gt;0")&gt;0,VLOOKUP($C196,Input!$A$8:$HV$21,MATCH($OK$21+COUNTIF($KZ196:LR196,"&gt;0"),Input!$A$6:$HV$6,0),FALSE),0),0))*$D196</f>
        <v>0</v>
      </c>
      <c r="OO196" s="1">
        <f>IF($E196+$I196+$D$7&lt;=OO$22,0,IF(OO$22-$D$7&gt;=$E196,IF(COUNTIF($KZ196:LS196,"&gt;0")&gt;0,VLOOKUP($C196,Input!$A$8:$HV$21,MATCH($OK$21+COUNTIF($KZ196:LS196,"&gt;0"),Input!$A$6:$HV$6,0),FALSE),0),0))*$D196</f>
        <v>0</v>
      </c>
      <c r="OP196" s="1">
        <f>IF($E196+$I196+$D$7&lt;=OP$22,0,IF(OP$22-$D$7&gt;=$E196,IF(COUNTIF($KZ196:LT196,"&gt;0")&gt;0,VLOOKUP($C196,Input!$A$8:$HV$21,MATCH($OK$21+COUNTIF($KZ196:LT196,"&gt;0"),Input!$A$6:$HV$6,0),FALSE),0),0))*$D196</f>
        <v>0</v>
      </c>
      <c r="OQ196" s="1">
        <f>IF($E196+$I196+$D$7&lt;=OQ$22,0,IF(OQ$22-$D$7&gt;=$E196,IF(COUNTIF($KZ196:LU196,"&gt;0")&gt;0,VLOOKUP($C196,Input!$A$8:$HV$21,MATCH($OK$21+COUNTIF($KZ196:LU196,"&gt;0"),Input!$A$6:$HV$6,0),FALSE),0),0))*$D196</f>
        <v>0</v>
      </c>
      <c r="OR196" s="1">
        <f>IF($E196+$I196+$D$7&lt;=OR$22,0,IF(OR$22-$D$7&gt;=$E196,IF(COUNTIF($KZ196:LV196,"&gt;0")&gt;0,VLOOKUP($C196,Input!$A$8:$HV$21,MATCH($OK$21+COUNTIF($KZ196:LV196,"&gt;0"),Input!$A$6:$HV$6,0),FALSE),0),0))*$D196</f>
        <v>0</v>
      </c>
      <c r="OS196" s="1">
        <f>IF($E196+$I196+$D$7&lt;=OS$22,0,IF(OS$22-$D$7&gt;=$E196,IF(COUNTIF($KZ196:LW196,"&gt;0")&gt;0,VLOOKUP($C196,Input!$A$8:$HV$21,MATCH($OK$21+COUNTIF($KZ196:LW196,"&gt;0"),Input!$A$6:$HV$6,0),FALSE),0),0))*$D196</f>
        <v>0</v>
      </c>
      <c r="OT196" s="1">
        <f>IF($E196+$I196+$D$7&lt;=OT$22,0,IF(OT$22-$D$7&gt;=$E196,IF(COUNTIF($KZ196:LX196,"&gt;0")&gt;0,VLOOKUP($C196,Input!$A$8:$HV$21,MATCH($OK$21+COUNTIF($KZ196:LX196,"&gt;0"),Input!$A$6:$HV$6,0),FALSE),0),0))*$D196</f>
        <v>0</v>
      </c>
      <c r="OU196" s="1">
        <f>IF($E196+$I196+$D$7&lt;=OU$22,0,IF(OU$22-$D$7&gt;=$E196,IF(COUNTIF($KZ196:LY196,"&gt;0")&gt;0,VLOOKUP($C196,Input!$A$8:$HV$21,MATCH($OK$21+COUNTIF($KZ196:LY196,"&gt;0"),Input!$A$6:$HV$6,0),FALSE),0),0))*$D196</f>
        <v>0</v>
      </c>
      <c r="OV196" s="1">
        <f>IF($E196+$I196+$D$7&lt;=OV$22,0,IF(OV$22-$D$7&gt;=$E196,IF(COUNTIF($KZ196:LZ196,"&gt;0")&gt;0,VLOOKUP($C196,Input!$A$8:$HV$21,MATCH($OK$21+COUNTIF($KZ196:LZ196,"&gt;0"),Input!$A$6:$HV$6,0),FALSE),0),0))*$D196</f>
        <v>0</v>
      </c>
      <c r="OW196" s="1">
        <f>IF($E196+$I196+$D$7&lt;=OW$22,0,IF(OW$22-$D$7&gt;=$E196,IF(COUNTIF($KZ196:MA196,"&gt;0")&gt;0,VLOOKUP($C196,Input!$A$8:$HV$21,MATCH($OK$21+COUNTIF($KZ196:MA196,"&gt;0"),Input!$A$6:$HV$6,0),FALSE),0),0))*$D196</f>
        <v>0</v>
      </c>
      <c r="OX196" s="1">
        <f>IF($E196+$I196+$D$7&lt;=OX$22,0,IF(OX$22-$D$7&gt;=$E196,IF(COUNTIF($KZ196:MB196,"&gt;0")&gt;0,VLOOKUP($C196,Input!$A$8:$HV$21,MATCH($OK$21+COUNTIF($KZ196:MB196,"&gt;0"),Input!$A$6:$HV$6,0),FALSE),0),0))*$D196</f>
        <v>0</v>
      </c>
      <c r="OY196" s="1">
        <f>IF($E196+$I196+$D$7&lt;=OY$22,0,IF(OY$22-$D$7&gt;=$E196,IF(COUNTIF($KZ196:MC196,"&gt;0")&gt;0,VLOOKUP($C196,Input!$A$8:$HV$21,MATCH($OK$21+COUNTIF($KZ196:MC196,"&gt;0"),Input!$A$6:$HV$6,0),FALSE),0),0))*$D196</f>
        <v>0</v>
      </c>
      <c r="OZ196" s="1">
        <f>IF($E196+$I196+$D$7&lt;=OZ$22,0,IF(OZ$22-$D$7&gt;=$E196,IF(COUNTIF($KZ196:MD196,"&gt;0")&gt;0,VLOOKUP($C196,Input!$A$8:$HV$21,MATCH($OK$21+COUNTIF($KZ196:MD196,"&gt;0"),Input!$A$6:$HV$6,0),FALSE),0),0))*$D196</f>
        <v>0</v>
      </c>
      <c r="PA196" s="1">
        <f>IF($E196+$I196+$D$7&lt;=PA$22,0,IF(PA$22-$D$7&gt;=$E196,IF(COUNTIF($KZ196:ME196,"&gt;0")&gt;0,VLOOKUP($C196,Input!$A$8:$HV$21,MATCH($OK$21+COUNTIF($KZ196:ME196,"&gt;0"),Input!$A$6:$HV$6,0),FALSE),0),0))*$D196</f>
        <v>0</v>
      </c>
      <c r="PB196" s="1">
        <f>IF($E196+$I196+$D$7&lt;=PB$22,0,IF(PB$22-$D$7&gt;=$E196,IF(COUNTIF($KZ196:MF196,"&gt;0")&gt;0,VLOOKUP($C196,Input!$A$8:$HV$21,MATCH($OK$21+COUNTIF($KZ196:MF196,"&gt;0"),Input!$A$6:$HV$6,0),FALSE),0),0))*$D196</f>
        <v>0</v>
      </c>
      <c r="PC196" s="1">
        <f>IF($E196+$I196+$D$7&lt;=PC$22,0,IF(PC$22-$D$7&gt;=$E196,IF(COUNTIF($KZ196:MG196,"&gt;0")&gt;0,VLOOKUP($C196,Input!$A$8:$HV$21,MATCH($OK$21+COUNTIF($KZ196:MG196,"&gt;0"),Input!$A$6:$HV$6,0),FALSE),0),0))*$D196</f>
        <v>0</v>
      </c>
      <c r="PD196" s="1">
        <f>IF($E196+$I196+$D$7&lt;=PD$22,0,IF(PD$22-$D$7&gt;=$E196,IF(COUNTIF($KZ196:MH196,"&gt;0")&gt;0,VLOOKUP($C196,Input!$A$8:$HV$21,MATCH($OK$21+COUNTIF($KZ196:MH196,"&gt;0"),Input!$A$6:$HV$6,0),FALSE),0),0))*$D196</f>
        <v>0</v>
      </c>
      <c r="PE196" s="1">
        <f>IF($E196+$I196+$D$7&lt;=PE$22,0,IF(PE$22-$D$7&gt;=$E196,IF(COUNTIF($KZ196:MI196,"&gt;0")&gt;0,VLOOKUP($C196,Input!$A$8:$HV$21,MATCH($OK$21+COUNTIF($KZ196:MI196,"&gt;0"),Input!$A$6:$HV$6,0),FALSE),0),0))*$D196</f>
        <v>0</v>
      </c>
      <c r="PF196" s="1">
        <f>IF($E196+$I196+$D$7&lt;=PF$22,0,IF(PF$22-$D$7&gt;=$E196,IF(COUNTIF($KZ196:MJ196,"&gt;0")&gt;0,VLOOKUP($C196,Input!$A$8:$HV$21,MATCH($OK$21+COUNTIF($KZ196:MJ196,"&gt;0"),Input!$A$6:$HV$6,0),FALSE),0),0))*$D196</f>
        <v>0</v>
      </c>
      <c r="PG196" s="1">
        <f>IF($E196+$I196+$D$7&lt;=PG$22,0,IF(PG$22-$D$7&gt;=$E196,IF(COUNTIF($KZ196:MK196,"&gt;0")&gt;0,VLOOKUP($C196,Input!$A$8:$HV$21,MATCH($OK$21+COUNTIF($KZ196:MK196,"&gt;0"),Input!$A$6:$HV$6,0),FALSE),0),0))*$D196</f>
        <v>0</v>
      </c>
      <c r="PH196" s="1">
        <f>IF($E196+$I196+$D$7&lt;=PH$22,0,IF(PH$22-$D$7&gt;=$E196,IF(COUNTIF($KZ196:ML196,"&gt;0")&gt;0,VLOOKUP($C196,Input!$A$8:$HV$21,MATCH($OK$21+COUNTIF($KZ196:ML196,"&gt;0"),Input!$A$6:$HV$6,0),FALSE),0),0))*$D196</f>
        <v>0</v>
      </c>
      <c r="PI196" s="1">
        <f>IF($E196+$I196+$D$7&lt;=PI$22,0,IF(PI$22-$D$7&gt;=$E196,IF(COUNTIF($KZ196:MM196,"&gt;0")&gt;0,VLOOKUP($C196,Input!$A$8:$HV$21,MATCH($OK$21+COUNTIF($KZ196:MM196,"&gt;0"),Input!$A$6:$HV$6,0),FALSE),0),0))*$D196</f>
        <v>0</v>
      </c>
      <c r="PJ196" s="1">
        <f>IF($E196+$I196+$D$7&lt;=PJ$22,0,IF(PJ$22-$D$7&gt;=$E196,IF(COUNTIF($KZ196:MN196,"&gt;0")&gt;0,VLOOKUP($C196,Input!$A$8:$HV$21,MATCH($OK$21+COUNTIF($KZ196:MN196,"&gt;0"),Input!$A$6:$HV$6,0),FALSE),0),0))*$D196</f>
        <v>0</v>
      </c>
      <c r="PK196" s="1">
        <f>IF($E196+$I196+$D$7&lt;=PK$22,0,IF(PK$22-$D$7&gt;=$E196,IF(COUNTIF($KZ196:MO196,"&gt;0")&gt;0,VLOOKUP($C196,Input!$A$8:$HV$21,MATCH($OK$21+COUNTIF($KZ196:MO196,"&gt;0"),Input!$A$6:$HV$6,0),FALSE),0),0))*$D196</f>
        <v>0</v>
      </c>
      <c r="PL196" s="1">
        <f>IF($E196+$I196+$D$7&lt;=PL$22,0,IF(PL$22-$D$7&gt;=$E196,IF(COUNTIF($KZ196:MP196,"&gt;0")&gt;0,VLOOKUP($C196,Input!$A$8:$HV$21,MATCH($OK$21+COUNTIF($KZ196:MP196,"&gt;0"),Input!$A$6:$HV$6,0),FALSE),0),0))*$D196</f>
        <v>0</v>
      </c>
      <c r="PM196" s="1">
        <f>IF($E196+$I196+$D$7&lt;=PM$22,0,IF(PM$22-$D$7&gt;=$E196,IF(COUNTIF($KZ196:MQ196,"&gt;0")&gt;0,VLOOKUP($C196,Input!$A$8:$HV$21,MATCH($OK$21+COUNTIF($KZ196:MQ196,"&gt;0"),Input!$A$6:$HV$6,0),FALSE),0),0))*$D196</f>
        <v>0</v>
      </c>
      <c r="PN196" s="1">
        <f>IF($E196+$I196+$D$7&lt;=PN$22,0,IF(PN$22-$D$7&gt;=$E196,IF(COUNTIF($KZ196:MR196,"&gt;0")&gt;0,VLOOKUP($C196,Input!$A$8:$HV$21,MATCH($OK$21+COUNTIF($KZ196:MR196,"&gt;0"),Input!$A$6:$HV$6,0),FALSE),0),0))*$D196</f>
        <v>0</v>
      </c>
      <c r="PO196" s="1">
        <f>IF($E196+$I196+$D$7&lt;=PO$22,0,IF(PO$22-$D$7&gt;=$E196,IF(COUNTIF($KZ196:MS196,"&gt;0")&gt;0,VLOOKUP($C196,Input!$A$8:$HV$21,MATCH($OK$21+COUNTIF($KZ196:MS196,"&gt;0"),Input!$A$6:$HV$6,0),FALSE),0),0))*$D196</f>
        <v>0</v>
      </c>
      <c r="PP196" s="1">
        <f>IF($E196+$I196+$D$7&lt;=PP$22,0,IF(PP$22-$D$7&gt;=$E196,IF(COUNTIF($KZ196:MT196,"&gt;0")&gt;0,VLOOKUP($C196,Input!$A$8:$HV$21,MATCH($OK$21+COUNTIF($KZ196:MT196,"&gt;0"),Input!$A$6:$HV$6,0),FALSE),0),0))*$D196</f>
        <v>0</v>
      </c>
      <c r="PQ196" s="1">
        <f>IF($E196+$I196+$D$7&lt;=PQ$22,0,IF(PQ$22-$D$7&gt;=$E196,IF(COUNTIF($KZ196:MU196,"&gt;0")&gt;0,VLOOKUP($C196,Input!$A$8:$HV$21,MATCH($OK$21+COUNTIF($KZ196:MU196,"&gt;0"),Input!$A$6:$HV$6,0),FALSE),0),0))*$D196</f>
        <v>0</v>
      </c>
      <c r="PR196" s="1">
        <f>IF($E196+$I196+$D$7&lt;=PR$22,0,IF(PR$22-$D$7&gt;=$E196,IF(COUNTIF($KZ196:MV196,"&gt;0")&gt;0,VLOOKUP($C196,Input!$A$8:$HV$21,MATCH($OK$21+COUNTIF($KZ196:MV196,"&gt;0"),Input!$A$6:$HV$6,0),FALSE),0),0))*$D196</f>
        <v>0</v>
      </c>
      <c r="PS196" s="1">
        <f>IF($E196+$I196+$D$7&lt;=PS$22,0,IF(PS$22-$D$7&gt;=$E196,IF(COUNTIF($KZ196:MW196,"&gt;0")&gt;0,VLOOKUP($C196,Input!$A$8:$HV$21,MATCH($OK$21+COUNTIF($KZ196:MW196,"&gt;0"),Input!$A$6:$HV$6,0),FALSE),0),0))*$D196</f>
        <v>0</v>
      </c>
      <c r="PT196" s="1">
        <f>IF($E196+$I196+$D$7&lt;=PT$22,0,IF(PT$22-$D$7&gt;=$E196,IF(COUNTIF($KZ196:MX196,"&gt;0")&gt;0,VLOOKUP($C196,Input!$A$8:$HV$21,MATCH($OK$21+COUNTIF($KZ196:MX196,"&gt;0"),Input!$A$6:$HV$6,0),FALSE),0),0))*$D196</f>
        <v>0</v>
      </c>
      <c r="PV196" s="1" t="str">
        <f t="shared" si="1104"/>
        <v>2045 MY 40' CNG w Midlife Rebuild {0 Buses}</v>
      </c>
      <c r="PW196" s="1">
        <f t="shared" si="1105"/>
        <v>0</v>
      </c>
      <c r="PX196" s="1">
        <f t="shared" si="1106"/>
        <v>0</v>
      </c>
      <c r="PY196" s="1">
        <f t="shared" si="1107"/>
        <v>0</v>
      </c>
      <c r="PZ196" s="1">
        <f t="shared" si="1108"/>
        <v>0</v>
      </c>
      <c r="QA196" s="1">
        <f t="shared" si="1109"/>
        <v>0</v>
      </c>
      <c r="QB196" s="1">
        <f t="shared" si="1110"/>
        <v>0</v>
      </c>
      <c r="QC196" s="1">
        <f t="shared" si="1111"/>
        <v>0</v>
      </c>
      <c r="QD196" s="1">
        <f t="shared" si="1112"/>
        <v>0</v>
      </c>
      <c r="QE196" s="1">
        <f t="shared" si="1113"/>
        <v>0</v>
      </c>
      <c r="QF196" s="1">
        <f t="shared" si="1114"/>
        <v>0</v>
      </c>
      <c r="QG196" s="1">
        <f t="shared" si="1115"/>
        <v>0</v>
      </c>
      <c r="QH196" s="1">
        <f t="shared" si="1116"/>
        <v>0</v>
      </c>
      <c r="QI196" s="1">
        <f t="shared" si="1117"/>
        <v>0</v>
      </c>
      <c r="QJ196" s="1">
        <f t="shared" si="1118"/>
        <v>0</v>
      </c>
      <c r="QK196" s="1">
        <f t="shared" si="1119"/>
        <v>0</v>
      </c>
      <c r="QL196" s="1">
        <f t="shared" si="1120"/>
        <v>0</v>
      </c>
      <c r="QM196" s="1">
        <f t="shared" si="1121"/>
        <v>0</v>
      </c>
      <c r="QN196" s="1">
        <f t="shared" si="1122"/>
        <v>0</v>
      </c>
      <c r="QO196" s="1">
        <f t="shared" si="1123"/>
        <v>0</v>
      </c>
      <c r="QP196" s="1">
        <f t="shared" si="1124"/>
        <v>0</v>
      </c>
      <c r="QQ196" s="1">
        <f t="shared" si="1125"/>
        <v>0</v>
      </c>
      <c r="QR196" s="1">
        <f t="shared" si="1126"/>
        <v>0</v>
      </c>
      <c r="QS196" s="1">
        <f t="shared" si="1127"/>
        <v>0</v>
      </c>
      <c r="QT196" s="1">
        <f t="shared" si="1128"/>
        <v>0</v>
      </c>
      <c r="QU196" s="1">
        <f t="shared" si="1129"/>
        <v>0</v>
      </c>
      <c r="QV196" s="1">
        <f t="shared" si="1130"/>
        <v>0</v>
      </c>
      <c r="QW196" s="1">
        <f t="shared" si="1131"/>
        <v>0</v>
      </c>
      <c r="QX196" s="1">
        <f t="shared" si="1132"/>
        <v>0</v>
      </c>
      <c r="QY196" s="1">
        <f t="shared" si="1133"/>
        <v>0</v>
      </c>
      <c r="QZ196" s="1">
        <f t="shared" si="1134"/>
        <v>0</v>
      </c>
      <c r="RA196" s="1">
        <f t="shared" si="1135"/>
        <v>0</v>
      </c>
      <c r="RB196" s="1">
        <f t="shared" si="1136"/>
        <v>0</v>
      </c>
      <c r="RC196" s="1">
        <f t="shared" si="1137"/>
        <v>0</v>
      </c>
      <c r="RD196" s="1">
        <f t="shared" si="1138"/>
        <v>0</v>
      </c>
      <c r="RE196" s="1">
        <f t="shared" si="1139"/>
        <v>0</v>
      </c>
      <c r="RF196" s="1">
        <f t="shared" si="1102"/>
        <v>0</v>
      </c>
      <c r="RG196" s="1">
        <f t="shared" si="1103"/>
        <v>0</v>
      </c>
      <c r="RH196" s="72"/>
      <c r="RI196" s="91"/>
    </row>
    <row r="197" spans="1:477" hidden="1" outlineLevel="1" x14ac:dyDescent="0.25">
      <c r="A197" s="89"/>
      <c r="B197" s="143"/>
      <c r="C197" s="111" t="str">
        <f t="shared" si="1064"/>
        <v>40' CNG w Midlife Rebuild</v>
      </c>
      <c r="D197" s="108">
        <f t="shared" si="1065"/>
        <v>0</v>
      </c>
      <c r="E197" s="110">
        <f t="shared" si="1026"/>
        <v>2046</v>
      </c>
      <c r="F197" s="68">
        <f t="shared" si="1140"/>
        <v>40000</v>
      </c>
      <c r="G197" s="69">
        <f>VLOOKUP($C197,Input!$A$8:$HV$39,MATCH(G$21,Input!$A$6:$HV$6,0),FALSE)</f>
        <v>2.91</v>
      </c>
      <c r="H197" s="123">
        <f>VLOOKUP($C197,Input!$A$8:$HV$39,MATCH(H$21,Input!$A$6:$HV$6,0),FALSE)</f>
        <v>0</v>
      </c>
      <c r="I197" s="70">
        <f>VLOOKUP($C197,Input!$A$8:$HV$39,MATCH(I$21,Input!$A$6:$HV$6,0),FALSE)</f>
        <v>14</v>
      </c>
      <c r="J197" s="1">
        <f>+IF($E197=J$22,VLOOKUP($C197,Input!$A$8:$AN$39,MATCH(J$21,Input!$A$6:$AN$6,0),FALSE)+$H197,0)*$D197</f>
        <v>0</v>
      </c>
      <c r="K197" s="1">
        <f>+IF($E197=K$22,VLOOKUP($C197,Input!$A$8:$AN$39,MATCH(K$21,Input!$A$6:$AN$6,0),FALSE)+$H197,0)*$D197</f>
        <v>0</v>
      </c>
      <c r="L197" s="1">
        <f>+IF($E197=L$22,VLOOKUP($C197,Input!$A$8:$AN$39,MATCH(L$21,Input!$A$6:$AN$6,0),FALSE)+$H197,0)*$D197</f>
        <v>0</v>
      </c>
      <c r="M197" s="1">
        <f>+IF($E197=M$22,VLOOKUP($C197,Input!$A$8:$AN$39,MATCH(M$21,Input!$A$6:$AN$6,0),FALSE)+$H197,0)*$D197</f>
        <v>0</v>
      </c>
      <c r="N197" s="1">
        <f>+IF($E197=N$22,VLOOKUP($C197,Input!$A$8:$AN$39,MATCH(N$21,Input!$A$6:$AN$6,0),FALSE)+$H197,0)*$D197</f>
        <v>0</v>
      </c>
      <c r="O197" s="1">
        <f>+IF($E197=O$22,VLOOKUP($C197,Input!$A$8:$AN$39,MATCH(O$21,Input!$A$6:$AN$6,0),FALSE)+$H197,0)*$D197</f>
        <v>0</v>
      </c>
      <c r="P197" s="1">
        <f>+IF($E197=P$22,VLOOKUP($C197,Input!$A$8:$AN$39,MATCH(P$21,Input!$A$6:$AN$6,0),FALSE)+$H197,0)*$D197</f>
        <v>0</v>
      </c>
      <c r="Q197" s="1">
        <f>+IF($E197=Q$22,VLOOKUP($C197,Input!$A$8:$AN$39,MATCH(Q$21,Input!$A$6:$AN$6,0),FALSE)+$H197,0)*$D197</f>
        <v>0</v>
      </c>
      <c r="R197" s="1">
        <f>+IF($E197=R$22,VLOOKUP($C197,Input!$A$8:$AN$39,MATCH(R$21,Input!$A$6:$AN$6,0),FALSE)+$H197,0)*$D197</f>
        <v>0</v>
      </c>
      <c r="S197" s="1">
        <f>+IF($E197=S$22,VLOOKUP($C197,Input!$A$8:$AN$39,MATCH(S$21,Input!$A$6:$AN$6,0),FALSE)+$H197,0)*$D197</f>
        <v>0</v>
      </c>
      <c r="T197" s="1">
        <f>+IF($E197=T$22,VLOOKUP($C197,Input!$A$8:$AN$39,MATCH(T$21,Input!$A$6:$AN$6,0),FALSE)+$H197,0)*$D197</f>
        <v>0</v>
      </c>
      <c r="U197" s="1">
        <f>+IF($E197=U$22,VLOOKUP($C197,Input!$A$8:$AN$39,MATCH(U$21,Input!$A$6:$AN$6,0),FALSE)+$H197,0)*$D197</f>
        <v>0</v>
      </c>
      <c r="V197" s="1">
        <f>+IF($E197=V$22,VLOOKUP($C197,Input!$A$8:$AN$39,MATCH(V$21,Input!$A$6:$AN$6,0),FALSE)+$H197,0)*$D197</f>
        <v>0</v>
      </c>
      <c r="W197" s="1">
        <f>+IF($E197=W$22,VLOOKUP($C197,Input!$A$8:$AN$39,MATCH(W$21,Input!$A$6:$AN$6,0),FALSE)+$H197,0)*$D197</f>
        <v>0</v>
      </c>
      <c r="X197" s="1">
        <f>+IF($E197=X$22,VLOOKUP($C197,Input!$A$8:$AN$39,MATCH(X$21,Input!$A$6:$AN$6,0),FALSE)+$H197,0)*$D197</f>
        <v>0</v>
      </c>
      <c r="Y197" s="1">
        <f>+IF($E197=Y$22,VLOOKUP($C197,Input!$A$8:$AN$39,MATCH(Y$21,Input!$A$6:$AN$6,0),FALSE)+$H197,0)*$D197</f>
        <v>0</v>
      </c>
      <c r="Z197" s="1">
        <f>+IF($E197=Z$22,VLOOKUP($C197,Input!$A$8:$AN$39,MATCH(Z$21,Input!$A$6:$AN$6,0),FALSE)+$H197,0)*$D197</f>
        <v>0</v>
      </c>
      <c r="AA197" s="1">
        <f>+IF($E197=AA$22,VLOOKUP($C197,Input!$A$8:$AN$39,MATCH(AA$21,Input!$A$6:$AN$6,0),FALSE)+$H197,0)*$D197</f>
        <v>0</v>
      </c>
      <c r="AB197" s="1">
        <f>+IF($E197=AB$22,VLOOKUP($C197,Input!$A$8:$AN$39,MATCH(AB$21,Input!$A$6:$AN$6,0),FALSE)+$H197,0)*$D197</f>
        <v>0</v>
      </c>
      <c r="AC197" s="1">
        <f>+IF($E197=AC$22,VLOOKUP($C197,Input!$A$8:$AN$39,MATCH(AC$21,Input!$A$6:$AN$6,0),FALSE)+$H197,0)*$D197</f>
        <v>0</v>
      </c>
      <c r="AD197" s="1">
        <f>+IF($E197=AD$22,VLOOKUP($C197,Input!$A$8:$AN$39,MATCH(AD$21,Input!$A$6:$AN$6,0),FALSE)+$H197,0)*$D197</f>
        <v>0</v>
      </c>
      <c r="AE197" s="1">
        <f>+IF($E197=AE$22,VLOOKUP($C197,Input!$A$8:$AN$39,MATCH(AE$21,Input!$A$6:$AN$6,0),FALSE)+$H197,0)*$D197</f>
        <v>0</v>
      </c>
      <c r="AF197" s="1">
        <f>+IF($E197=AF$22,VLOOKUP($C197,Input!$A$8:$AN$39,MATCH(AF$21,Input!$A$6:$AN$6,0),FALSE)+$H197,0)*$D197</f>
        <v>0</v>
      </c>
      <c r="AG197" s="1">
        <f>+IF($E197=AG$22,VLOOKUP($C197,Input!$A$8:$AN$39,MATCH(AG$21,Input!$A$6:$AN$6,0),FALSE)+$H197,0)*$D197</f>
        <v>0</v>
      </c>
      <c r="AH197" s="1">
        <f>+IF($E197=AH$22,VLOOKUP($C197,Input!$A$8:$AN$39,MATCH(AH$21,Input!$A$6:$AN$6,0),FALSE)+$H197,0)*$D197</f>
        <v>0</v>
      </c>
      <c r="AI197" s="1">
        <f>+IF($E197=AI$22,VLOOKUP($C197,Input!$A$8:$AN$39,MATCH(AI$21,Input!$A$6:$AN$6,0),FALSE)+$H197,0)*$D197</f>
        <v>0</v>
      </c>
      <c r="AJ197" s="1">
        <f>+IF($E197=AJ$22,VLOOKUP($C197,Input!$A$8:$AN$39,MATCH(AJ$21,Input!$A$6:$AN$6,0),FALSE)+$H197,0)*$D197</f>
        <v>0</v>
      </c>
      <c r="AK197" s="1">
        <f>+IF($E197=AK$22,VLOOKUP($C197,Input!$A$8:$AN$39,MATCH(AK$21,Input!$A$6:$AN$6,0),FALSE)+$H197,0)*$D197</f>
        <v>0</v>
      </c>
      <c r="AL197" s="1">
        <f>+IF($E197=AL$22,VLOOKUP($C197,Input!$A$8:$AN$39,MATCH(AL$21,Input!$A$6:$AN$6,0),FALSE)+$H197,0)*$D197</f>
        <v>0</v>
      </c>
      <c r="AM197" s="1">
        <f>+IF($E197=AM$22,VLOOKUP($C197,Input!$A$8:$AN$39,MATCH(AM$21,Input!$A$6:$AN$6,0),FALSE)+$H197,0)*$D197</f>
        <v>0</v>
      </c>
      <c r="AN197" s="1">
        <f>+IF($E197=AN$22,VLOOKUP($C197,Input!$A$8:$AN$39,MATCH(AN$21,Input!$A$6:$AN$6,0),FALSE)+$H197,0)*$D197</f>
        <v>0</v>
      </c>
      <c r="AO197" s="1">
        <f>+IF($E197=AO$22,VLOOKUP($C197,Input!$A$8:$AN$39,MATCH(AO$21,Input!$A$6:$AN$6,0),FALSE)+$H197,0)*$D197</f>
        <v>0</v>
      </c>
      <c r="AP197" s="1">
        <f>+IF($E197=AP$22,VLOOKUP($C197,Input!$A$8:$AN$39,MATCH(AP$21,Input!$A$6:$AN$6,0),FALSE)+$H197,0)*$D197</f>
        <v>0</v>
      </c>
      <c r="AQ197" s="1">
        <f>+IF($E197=AQ$22,VLOOKUP($C197,Input!$A$8:$AN$39,MATCH(AQ$21,Input!$A$6:$AN$6,0),FALSE)+$H197,0)*$D197</f>
        <v>0</v>
      </c>
      <c r="AR197" s="1">
        <f>+IF($E197=AR$22,VLOOKUP($C197,Input!$A$8:$AN$39,MATCH(AR$21,Input!$A$6:$AN$6,0),FALSE)+$H197,0)*$D197</f>
        <v>0</v>
      </c>
      <c r="AT197" t="str">
        <f>VLOOKUP($C197,Input!$A$8:$HV$39,MATCH(AT$21,Input!$A$6:$HV$6,0),FALSE)</f>
        <v>Parts and administrative cost</v>
      </c>
      <c r="AU197" s="1">
        <f>+IF($E197=AU$22,VLOOKUP($C197,Input!$A$8:$HV$39,MATCH(AU$21,Input!$A$6:$HV$6,0),FALSE),0)*$D197</f>
        <v>0</v>
      </c>
      <c r="AV197" s="1">
        <f>+IF($E197=AV$22,VLOOKUP($C197,Input!$A$8:$HV$39,MATCH(AV$21,Input!$A$6:$HV$6,0),FALSE),0)*$D197</f>
        <v>0</v>
      </c>
      <c r="AW197" s="1">
        <f>+IF($E197=AW$22,VLOOKUP($C197,Input!$A$8:$HV$39,MATCH(AW$21,Input!$A$6:$HV$6,0),FALSE),0)*$D197</f>
        <v>0</v>
      </c>
      <c r="AX197" s="1">
        <f>+IF($E197=AX$22,VLOOKUP($C197,Input!$A$8:$HV$39,MATCH(AX$21,Input!$A$6:$HV$6,0),FALSE),0)*$D197</f>
        <v>0</v>
      </c>
      <c r="AY197" s="1">
        <f>+IF($E197=AY$22,VLOOKUP($C197,Input!$A$8:$HV$39,MATCH(AY$21,Input!$A$6:$HV$6,0),FALSE),0)*$D197</f>
        <v>0</v>
      </c>
      <c r="AZ197" s="1">
        <f>+IF($E197=AZ$22,VLOOKUP($C197,Input!$A$8:$HV$39,MATCH(AZ$21,Input!$A$6:$HV$6,0),FALSE),0)*$D197</f>
        <v>0</v>
      </c>
      <c r="BA197" s="1">
        <f>+IF($E197=BA$22,VLOOKUP($C197,Input!$A$8:$HV$39,MATCH(BA$21,Input!$A$6:$HV$6,0),FALSE),0)*$D197</f>
        <v>0</v>
      </c>
      <c r="BB197" s="1">
        <f>+IF($E197=BB$22,VLOOKUP($C197,Input!$A$8:$HV$39,MATCH(BB$21,Input!$A$6:$HV$6,0),FALSE),0)*$D197</f>
        <v>0</v>
      </c>
      <c r="BC197" s="1">
        <f>+IF($E197=BC$22,VLOOKUP($C197,Input!$A$8:$HV$39,MATCH(BC$21,Input!$A$6:$HV$6,0),FALSE),0)*$D197</f>
        <v>0</v>
      </c>
      <c r="BD197" s="1">
        <f>+IF($E197=BD$22,VLOOKUP($C197,Input!$A$8:$HV$39,MATCH(BD$21,Input!$A$6:$HV$6,0),FALSE),0)*$D197</f>
        <v>0</v>
      </c>
      <c r="BE197" s="1">
        <f>+IF($E197=BE$22,VLOOKUP($C197,Input!$A$8:$HV$39,MATCH(BE$21,Input!$A$6:$HV$6,0),FALSE),0)*$D197</f>
        <v>0</v>
      </c>
      <c r="BF197" s="1">
        <f>+IF($E197=BF$22,VLOOKUP($C197,Input!$A$8:$HV$39,MATCH(BF$21,Input!$A$6:$HV$6,0),FALSE),0)*$D197</f>
        <v>0</v>
      </c>
      <c r="BG197" s="1">
        <f>+IF($E197=BG$22,VLOOKUP($C197,Input!$A$8:$HV$39,MATCH(BG$21,Input!$A$6:$HV$6,0),FALSE),0)*$D197</f>
        <v>0</v>
      </c>
      <c r="BH197" s="1">
        <f>+IF($E197=BH$22,VLOOKUP($C197,Input!$A$8:$HV$39,MATCH(BH$21,Input!$A$6:$HV$6,0),FALSE),0)*$D197</f>
        <v>0</v>
      </c>
      <c r="BI197" s="1">
        <f>+IF($E197=BI$22,VLOOKUP($C197,Input!$A$8:$HV$39,MATCH(BI$21,Input!$A$6:$HV$6,0),FALSE),0)*$D197</f>
        <v>0</v>
      </c>
      <c r="BJ197" s="1">
        <f>+IF($E197=BJ$22,VLOOKUP($C197,Input!$A$8:$HV$39,MATCH(BJ$21,Input!$A$6:$HV$6,0),FALSE),0)*$D197</f>
        <v>0</v>
      </c>
      <c r="BK197" s="1">
        <f>+IF($E197=BK$22,VLOOKUP($C197,Input!$A$8:$HV$39,MATCH(BK$21,Input!$A$6:$HV$6,0),FALSE),0)*$D197</f>
        <v>0</v>
      </c>
      <c r="BL197" s="1">
        <f>+IF($E197=BL$22,VLOOKUP($C197,Input!$A$8:$HV$39,MATCH(BL$21,Input!$A$6:$HV$6,0),FALSE),0)*$D197</f>
        <v>0</v>
      </c>
      <c r="BM197" s="1">
        <f>+IF($E197=BM$22,VLOOKUP($C197,Input!$A$8:$HV$39,MATCH(BM$21,Input!$A$6:$HV$6,0),FALSE),0)*$D197</f>
        <v>0</v>
      </c>
      <c r="BN197" s="1">
        <f>+IF($E197=BN$22,VLOOKUP($C197,Input!$A$8:$HV$39,MATCH(BN$21,Input!$A$6:$HV$6,0),FALSE),0)*$D197</f>
        <v>0</v>
      </c>
      <c r="BO197" s="1">
        <f>+IF($E197=BO$22,VLOOKUP($C197,Input!$A$8:$HV$39,MATCH(BO$21,Input!$A$6:$HV$6,0),FALSE),0)*$D197</f>
        <v>0</v>
      </c>
      <c r="BP197" s="1">
        <f>+IF($E197=BP$22,VLOOKUP($C197,Input!$A$8:$HV$39,MATCH(BP$21,Input!$A$6:$HV$6,0),FALSE),0)*$D197</f>
        <v>0</v>
      </c>
      <c r="BQ197" s="1">
        <f>+IF($E197=BQ$22,VLOOKUP($C197,Input!$A$8:$HV$39,MATCH(BQ$21,Input!$A$6:$HV$6,0),FALSE),0)*$D197</f>
        <v>0</v>
      </c>
      <c r="BR197" s="1">
        <f>+IF($E197=BR$22,VLOOKUP($C197,Input!$A$8:$HV$39,MATCH(BR$21,Input!$A$6:$HV$6,0),FALSE),0)*$D197</f>
        <v>0</v>
      </c>
      <c r="BS197" s="1">
        <f>+IF($E197=BS$22,VLOOKUP($C197,Input!$A$8:$HV$39,MATCH(BS$21,Input!$A$6:$HV$6,0),FALSE),0)*$D197</f>
        <v>0</v>
      </c>
      <c r="BT197" s="1">
        <f>+IF($E197=BT$22,VLOOKUP($C197,Input!$A$8:$HV$39,MATCH(BT$21,Input!$A$6:$HV$6,0),FALSE),0)*$D197</f>
        <v>0</v>
      </c>
      <c r="BU197" s="1">
        <f>+IF($E197=BU$22,VLOOKUP($C197,Input!$A$8:$HV$39,MATCH(BU$21,Input!$A$6:$HV$6,0),FALSE),0)*$D197</f>
        <v>0</v>
      </c>
      <c r="BV197" s="1">
        <f>+IF($E197=BV$22,VLOOKUP($C197,Input!$A$8:$HV$39,MATCH(BV$21,Input!$A$6:$HV$6,0),FALSE),0)*$D197</f>
        <v>0</v>
      </c>
      <c r="BW197" s="1">
        <f>+IF($E197=BW$22,VLOOKUP($C197,Input!$A$8:$HV$39,MATCH(BW$21,Input!$A$6:$HV$6,0),FALSE),0)*$D197</f>
        <v>0</v>
      </c>
      <c r="BX197" s="1">
        <f>+IF($E197=BX$22,VLOOKUP($C197,Input!$A$8:$HV$39,MATCH(BX$21,Input!$A$6:$HV$6,0),FALSE),0)*$D197</f>
        <v>0</v>
      </c>
      <c r="BY197" s="1">
        <f>+IF($E197=BY$22,VLOOKUP($C197,Input!$A$8:$HV$39,MATCH(BY$21,Input!$A$6:$HV$6,0),FALSE),0)*$D197</f>
        <v>0</v>
      </c>
      <c r="BZ197" s="1">
        <f>+IF($E197=BZ$22,VLOOKUP($C197,Input!$A$8:$HV$39,MATCH(BZ$21,Input!$A$6:$HV$6,0),FALSE),0)*$D197</f>
        <v>0</v>
      </c>
      <c r="CA197" s="1">
        <f>+IF($E197=CA$22,VLOOKUP($C197,Input!$A$8:$HV$39,MATCH(CA$21,Input!$A$6:$HV$6,0),FALSE),0)*$D197</f>
        <v>0</v>
      </c>
      <c r="CB197" s="1">
        <f>+IF($E197=CB$22,VLOOKUP($C197,Input!$A$8:$HV$39,MATCH(CB$21,Input!$A$6:$HV$6,0),FALSE),0)*$D197</f>
        <v>0</v>
      </c>
      <c r="CC197" s="1">
        <f>+IF($E197=CC$22,VLOOKUP($C197,Input!$A$8:$HV$39,MATCH(CC$21,Input!$A$6:$HV$6,0),FALSE),0)*$D197</f>
        <v>0</v>
      </c>
      <c r="CE197" t="str">
        <f>VLOOKUP($C197,Input!$A$8:$HV$39,MATCH(CE$21,Input!$A$6:$HV$6,0),FALSE)</f>
        <v>Engine Rebuild @ 7 Yr</v>
      </c>
      <c r="CF197" s="1">
        <f>IF($E197+$I197+$D$7&lt;=CF$22,0,IF(CF$22-$D$7&gt;=$E197,IF(COUNTIF($KZ197:LP197,"&gt;0")&gt;0,VLOOKUP($C197,Input!$A$8:$HV$21,MATCH($CE$21+COUNTIF($KZ197:LP197,"&gt;0"),Input!$A$6:$HV$6,0),FALSE),0),0))*$D197</f>
        <v>0</v>
      </c>
      <c r="CG197" s="1">
        <f>IF($E197+$I197+$D$7&lt;=CG$22,0,IF(CG$22-$D$7&gt;=$E197,IF(COUNTIF($KZ197:LQ197,"&gt;0")&gt;0,VLOOKUP($C197,Input!$A$8:$HV$21,MATCH($CE$21+COUNTIF($KZ197:LQ197,"&gt;0"),Input!$A$6:$HV$6,0),FALSE),0),0))*$D197</f>
        <v>0</v>
      </c>
      <c r="CH197" s="1">
        <f>IF($E197+$I197+$D$7&lt;=CH$22,0,IF(CH$22-$D$7&gt;=$E197,IF(COUNTIF($KZ197:LR197,"&gt;0")&gt;0,VLOOKUP($C197,Input!$A$8:$HV$21,MATCH($CE$21+COUNTIF($KZ197:LR197,"&gt;0"),Input!$A$6:$HV$6,0),FALSE),0),0))*$D197</f>
        <v>0</v>
      </c>
      <c r="CI197" s="1">
        <f>IF($E197+$I197+$D$7&lt;=CI$22,0,IF(CI$22-$D$7&gt;=$E197,IF(COUNTIF($KZ197:LS197,"&gt;0")&gt;0,VLOOKUP($C197,Input!$A$8:$HV$21,MATCH($CE$21+COUNTIF($KZ197:LS197,"&gt;0"),Input!$A$6:$HV$6,0),FALSE),0),0))*$D197</f>
        <v>0</v>
      </c>
      <c r="CJ197" s="1">
        <f>IF($E197+$I197+$D$7&lt;=CJ$22,0,IF(CJ$22-$D$7&gt;=$E197,IF(COUNTIF($KZ197:LT197,"&gt;0")&gt;0,VLOOKUP($C197,Input!$A$8:$HV$21,MATCH($CE$21+COUNTIF($KZ197:LT197,"&gt;0"),Input!$A$6:$HV$6,0),FALSE),0),0))*$D197</f>
        <v>0</v>
      </c>
      <c r="CK197" s="1">
        <f>IF($E197+$I197+$D$7&lt;=CK$22,0,IF(CK$22-$D$7&gt;=$E197,IF(COUNTIF($KZ197:LU197,"&gt;0")&gt;0,VLOOKUP($C197,Input!$A$8:$HV$21,MATCH($CE$21+COUNTIF($KZ197:LU197,"&gt;0"),Input!$A$6:$HV$6,0),FALSE),0),0))*$D197</f>
        <v>0</v>
      </c>
      <c r="CL197" s="1">
        <f>IF($E197+$I197+$D$7&lt;=CL$22,0,IF(CL$22-$D$7&gt;=$E197,IF(COUNTIF($KZ197:LV197,"&gt;0")&gt;0,VLOOKUP($C197,Input!$A$8:$HV$21,MATCH($CE$21+COUNTIF($KZ197:LV197,"&gt;0"),Input!$A$6:$HV$6,0),FALSE),0),0))*$D197</f>
        <v>0</v>
      </c>
      <c r="CM197" s="1">
        <f>IF($E197+$I197+$D$7&lt;=CM$22,0,IF(CM$22-$D$7&gt;=$E197,IF(COUNTIF($KZ197:LW197,"&gt;0")&gt;0,VLOOKUP($C197,Input!$A$8:$HV$21,MATCH($CE$21+COUNTIF($KZ197:LW197,"&gt;0"),Input!$A$6:$HV$6,0),FALSE),0),0))*$D197</f>
        <v>0</v>
      </c>
      <c r="CN197" s="1">
        <f>IF($E197+$I197+$D$7&lt;=CN$22,0,IF(CN$22-$D$7&gt;=$E197,IF(COUNTIF($KZ197:LX197,"&gt;0")&gt;0,VLOOKUP($C197,Input!$A$8:$HV$21,MATCH($CE$21+COUNTIF($KZ197:LX197,"&gt;0"),Input!$A$6:$HV$6,0),FALSE),0),0))*$D197</f>
        <v>0</v>
      </c>
      <c r="CO197" s="1">
        <f>IF($E197+$I197+$D$7&lt;=CO$22,0,IF(CO$22-$D$7&gt;=$E197,IF(COUNTIF($KZ197:LY197,"&gt;0")&gt;0,VLOOKUP($C197,Input!$A$8:$HV$21,MATCH($CE$21+COUNTIF($KZ197:LY197,"&gt;0"),Input!$A$6:$HV$6,0),FALSE),0),0))*$D197</f>
        <v>0</v>
      </c>
      <c r="CP197" s="1">
        <f>IF($E197+$I197+$D$7&lt;=CP$22,0,IF(CP$22-$D$7&gt;=$E197,IF(COUNTIF($KZ197:LZ197,"&gt;0")&gt;0,VLOOKUP($C197,Input!$A$8:$HV$21,MATCH($CE$21+COUNTIF($KZ197:LZ197,"&gt;0"),Input!$A$6:$HV$6,0),FALSE),0),0))*$D197</f>
        <v>0</v>
      </c>
      <c r="CQ197" s="1">
        <f>IF($E197+$I197+$D$7&lt;=CQ$22,0,IF(CQ$22-$D$7&gt;=$E197,IF(COUNTIF($KZ197:MA197,"&gt;0")&gt;0,VLOOKUP($C197,Input!$A$8:$HV$21,MATCH($CE$21+COUNTIF($KZ197:MA197,"&gt;0"),Input!$A$6:$HV$6,0),FALSE),0),0))*$D197</f>
        <v>0</v>
      </c>
      <c r="CR197" s="1">
        <f>IF($E197+$I197+$D$7&lt;=CR$22,0,IF(CR$22-$D$7&gt;=$E197,IF(COUNTIF($KZ197:MB197,"&gt;0")&gt;0,VLOOKUP($C197,Input!$A$8:$HV$21,MATCH($CE$21+COUNTIF($KZ197:MB197,"&gt;0"),Input!$A$6:$HV$6,0),FALSE),0),0))*$D197</f>
        <v>0</v>
      </c>
      <c r="CS197" s="1">
        <f>IF($E197+$I197+$D$7&lt;=CS$22,0,IF(CS$22-$D$7&gt;=$E197,IF(COUNTIF($KZ197:MC197,"&gt;0")&gt;0,VLOOKUP($C197,Input!$A$8:$HV$21,MATCH($CE$21+COUNTIF($KZ197:MC197,"&gt;0"),Input!$A$6:$HV$6,0),FALSE),0),0))*$D197</f>
        <v>0</v>
      </c>
      <c r="CT197" s="1">
        <f>IF($E197+$I197+$D$7&lt;=CT$22,0,IF(CT$22-$D$7&gt;=$E197,IF(COUNTIF($KZ197:MD197,"&gt;0")&gt;0,VLOOKUP($C197,Input!$A$8:$HV$21,MATCH($CE$21+COUNTIF($KZ197:MD197,"&gt;0"),Input!$A$6:$HV$6,0),FALSE),0),0))*$D197</f>
        <v>0</v>
      </c>
      <c r="CU197" s="1">
        <f>IF($E197+$I197+$D$7&lt;=CU$22,0,IF(CU$22-$D$7&gt;=$E197,IF(COUNTIF($KZ197:ME197,"&gt;0")&gt;0,VLOOKUP($C197,Input!$A$8:$HV$21,MATCH($CE$21+COUNTIF($KZ197:ME197,"&gt;0"),Input!$A$6:$HV$6,0),FALSE),0),0))*$D197</f>
        <v>0</v>
      </c>
      <c r="CV197" s="1">
        <f>IF($E197+$I197+$D$7&lt;=CV$22,0,IF(CV$22-$D$7&gt;=$E197,IF(COUNTIF($KZ197:MF197,"&gt;0")&gt;0,VLOOKUP($C197,Input!$A$8:$HV$21,MATCH($CE$21+COUNTIF($KZ197:MF197,"&gt;0"),Input!$A$6:$HV$6,0),FALSE),0),0))*$D197</f>
        <v>0</v>
      </c>
      <c r="CW197" s="1">
        <f>IF($E197+$I197+$D$7&lt;=CW$22,0,IF(CW$22-$D$7&gt;=$E197,IF(COUNTIF($KZ197:MG197,"&gt;0")&gt;0,VLOOKUP($C197,Input!$A$8:$HV$21,MATCH($CE$21+COUNTIF($KZ197:MG197,"&gt;0"),Input!$A$6:$HV$6,0),FALSE),0),0))*$D197</f>
        <v>0</v>
      </c>
      <c r="CX197" s="1">
        <f>IF($E197+$I197+$D$7&lt;=CX$22,0,IF(CX$22-$D$7&gt;=$E197,IF(COUNTIF($KZ197:MH197,"&gt;0")&gt;0,VLOOKUP($C197,Input!$A$8:$HV$21,MATCH($CE$21+COUNTIF($KZ197:MH197,"&gt;0"),Input!$A$6:$HV$6,0),FALSE),0),0))*$D197</f>
        <v>0</v>
      </c>
      <c r="CY197" s="1">
        <f>IF($E197+$I197+$D$7&lt;=CY$22,0,IF(CY$22-$D$7&gt;=$E197,IF(COUNTIF($KZ197:MI197,"&gt;0")&gt;0,VLOOKUP($C197,Input!$A$8:$HV$21,MATCH($CE$21+COUNTIF($KZ197:MI197,"&gt;0"),Input!$A$6:$HV$6,0),FALSE),0),0))*$D197</f>
        <v>0</v>
      </c>
      <c r="CZ197" s="1">
        <f>IF($E197+$I197+$D$7&lt;=CZ$22,0,IF(CZ$22-$D$7&gt;=$E197,IF(COUNTIF($KZ197:MJ197,"&gt;0")&gt;0,VLOOKUP($C197,Input!$A$8:$HV$21,MATCH($CE$21+COUNTIF($KZ197:MJ197,"&gt;0"),Input!$A$6:$HV$6,0),FALSE),0),0))*$D197</f>
        <v>0</v>
      </c>
      <c r="DA197" s="1">
        <f>IF($E197+$I197+$D$7&lt;=DA$22,0,IF(DA$22-$D$7&gt;=$E197,IF(COUNTIF($KZ197:MK197,"&gt;0")&gt;0,VLOOKUP($C197,Input!$A$8:$HV$21,MATCH($CE$21+COUNTIF($KZ197:MK197,"&gt;0"),Input!$A$6:$HV$6,0),FALSE),0),0))*$D197</f>
        <v>0</v>
      </c>
      <c r="DB197" s="1">
        <f>IF($E197+$I197+$D$7&lt;=DB$22,0,IF(DB$22-$D$7&gt;=$E197,IF(COUNTIF($KZ197:ML197,"&gt;0")&gt;0,VLOOKUP($C197,Input!$A$8:$HV$21,MATCH($CE$21+COUNTIF($KZ197:ML197,"&gt;0"),Input!$A$6:$HV$6,0),FALSE),0),0))*$D197</f>
        <v>0</v>
      </c>
      <c r="DC197" s="1">
        <f>IF($E197+$I197+$D$7&lt;=DC$22,0,IF(DC$22-$D$7&gt;=$E197,IF(COUNTIF($KZ197:MM197,"&gt;0")&gt;0,VLOOKUP($C197,Input!$A$8:$HV$21,MATCH($CE$21+COUNTIF($KZ197:MM197,"&gt;0"),Input!$A$6:$HV$6,0),FALSE),0),0))*$D197</f>
        <v>0</v>
      </c>
      <c r="DD197" s="1">
        <f>IF($E197+$I197+$D$7&lt;=DD$22,0,IF(DD$22-$D$7&gt;=$E197,IF(COUNTIF($KZ197:MN197,"&gt;0")&gt;0,VLOOKUP($C197,Input!$A$8:$HV$21,MATCH($CE$21+COUNTIF($KZ197:MN197,"&gt;0"),Input!$A$6:$HV$6,0),FALSE),0),0))*$D197</f>
        <v>0</v>
      </c>
      <c r="DE197" s="1">
        <f>IF($E197+$I197+$D$7&lt;=DE$22,0,IF(DE$22-$D$7&gt;=$E197,IF(COUNTIF($KZ197:MO197,"&gt;0")&gt;0,VLOOKUP($C197,Input!$A$8:$HV$21,MATCH($CE$21+COUNTIF($KZ197:MO197,"&gt;0"),Input!$A$6:$HV$6,0),FALSE),0),0))*$D197</f>
        <v>0</v>
      </c>
      <c r="DF197" s="1">
        <f>IF($E197+$I197+$D$7&lt;=DF$22,0,IF(DF$22-$D$7&gt;=$E197,IF(COUNTIF($KZ197:MP197,"&gt;0")&gt;0,VLOOKUP($C197,Input!$A$8:$HV$21,MATCH($CE$21+COUNTIF($KZ197:MP197,"&gt;0"),Input!$A$6:$HV$6,0),FALSE),0),0))*$D197</f>
        <v>0</v>
      </c>
      <c r="DG197" s="1">
        <f>IF($E197+$I197+$D$7&lt;=DG$22,0,IF(DG$22-$D$7&gt;=$E197,IF(COUNTIF($KZ197:MQ197,"&gt;0")&gt;0,VLOOKUP($C197,Input!$A$8:$HV$21,MATCH($CE$21+COUNTIF($KZ197:MQ197,"&gt;0"),Input!$A$6:$HV$6,0),FALSE),0),0))*$D197</f>
        <v>0</v>
      </c>
      <c r="DH197" s="1">
        <f>IF($E197+$I197+$D$7&lt;=DH$22,0,IF(DH$22-$D$7&gt;=$E197,IF(COUNTIF($KZ197:MR197,"&gt;0")&gt;0,VLOOKUP($C197,Input!$A$8:$HV$21,MATCH($CE$21+COUNTIF($KZ197:MR197,"&gt;0"),Input!$A$6:$HV$6,0),FALSE),0),0))*$D197</f>
        <v>0</v>
      </c>
      <c r="DI197" s="1">
        <f>IF($E197+$I197+$D$7&lt;=DI$22,0,IF(DI$22-$D$7&gt;=$E197,IF(COUNTIF($KZ197:MS197,"&gt;0")&gt;0,VLOOKUP($C197,Input!$A$8:$HV$21,MATCH($CE$21+COUNTIF($KZ197:MS197,"&gt;0"),Input!$A$6:$HV$6,0),FALSE),0),0))*$D197</f>
        <v>0</v>
      </c>
      <c r="DJ197" s="1">
        <f>IF($E197+$I197+$D$7&lt;=DJ$22,0,IF(DJ$22-$D$7&gt;=$E197,IF(COUNTIF($KZ197:MT197,"&gt;0")&gt;0,VLOOKUP($C197,Input!$A$8:$HV$21,MATCH($CE$21+COUNTIF($KZ197:MT197,"&gt;0"),Input!$A$6:$HV$6,0),FALSE),0),0))*$D197</f>
        <v>0</v>
      </c>
      <c r="DK197" s="1">
        <f>IF($E197+$I197+$D$7&lt;=DK$22,0,IF(DK$22-$D$7&gt;=$E197,IF(COUNTIF($KZ197:MU197,"&gt;0")&gt;0,VLOOKUP($C197,Input!$A$8:$HV$21,MATCH($CE$21+COUNTIF($KZ197:MU197,"&gt;0"),Input!$A$6:$HV$6,0),FALSE),0),0))*$D197</f>
        <v>0</v>
      </c>
      <c r="DL197" s="1">
        <f>IF($E197+$I197+$D$7&lt;=DL$22,0,IF(DL$22-$D$7&gt;=$E197,IF(COUNTIF($KZ197:MV197,"&gt;0")&gt;0,VLOOKUP($C197,Input!$A$8:$HV$21,MATCH($CE$21+COUNTIF($KZ197:MV197,"&gt;0"),Input!$A$6:$HV$6,0),FALSE),0),0))*$D197</f>
        <v>0</v>
      </c>
      <c r="DM197" s="1">
        <f>IF($E197+$I197+$D$7&lt;=DM$22,0,IF(DM$22-$D$7&gt;=$E197,IF(COUNTIF($KZ197:MW197,"&gt;0")&gt;0,VLOOKUP($C197,Input!$A$8:$HV$21,MATCH($CE$21+COUNTIF($KZ197:MW197,"&gt;0"),Input!$A$6:$HV$6,0),FALSE),0),0))*$D197</f>
        <v>0</v>
      </c>
      <c r="DN197" s="1">
        <f>IF($E197+$I197+$D$7&lt;=DN$22,0,IF(DN$22-$D$7&gt;=$E197,IF(COUNTIF($KZ197:MX197,"&gt;0")&gt;0,VLOOKUP($C197,Input!$A$8:$HV$21,MATCH($CE$21+COUNTIF($KZ197:MX197,"&gt;0"),Input!$A$6:$HV$6,0),FALSE),0),0))*$D197</f>
        <v>0</v>
      </c>
      <c r="DP197" t="str">
        <f>+VLOOKUP($C197,Input!$A$8:$GZ$39,MATCH(DP$21,Input!$A$6:$GZ$6,0),FALSE)</f>
        <v>Bus Maintenance at 0.85/mile</v>
      </c>
      <c r="DQ197" s="1">
        <f>IF($E197+$I197+$D$7&lt;=DQ$22,0,IF(DQ$22-$D$7&gt;=$E197,IF(COUNTIF($KZ197:LP197,"&gt;0")&gt;0,VLOOKUP($C197,Input!$A$8:$HV$21,MATCH($DP$21+COUNTIF($KZ197:LP197,"&gt;0"),Input!$A$6:$HV$6,0),FALSE),0),0))*$D197*$F197</f>
        <v>0</v>
      </c>
      <c r="DR197" s="1">
        <f>IF($E197+$I197+$D$7&lt;=DR$22,0,IF(DR$22-$D$7&gt;=$E197,IF(COUNTIF($KZ197:LQ197,"&gt;0")&gt;0,VLOOKUP($C197,Input!$A$8:$HV$21,MATCH($DP$21+COUNTIF($KZ197:LQ197,"&gt;0"),Input!$A$6:$HV$6,0),FALSE),0),0))*$D197*$F197</f>
        <v>0</v>
      </c>
      <c r="DS197" s="1">
        <f>IF($E197+$I197+$D$7&lt;=DS$22,0,IF(DS$22-$D$7&gt;=$E197,IF(COUNTIF($KZ197:LR197,"&gt;0")&gt;0,VLOOKUP($C197,Input!$A$8:$HV$21,MATCH($DP$21+COUNTIF($KZ197:LR197,"&gt;0"),Input!$A$6:$HV$6,0),FALSE),0),0))*$D197*$F197</f>
        <v>0</v>
      </c>
      <c r="DT197" s="1">
        <f>IF($E197+$I197+$D$7&lt;=DT$22,0,IF(DT$22-$D$7&gt;=$E197,IF(COUNTIF($KZ197:LS197,"&gt;0")&gt;0,VLOOKUP($C197,Input!$A$8:$HV$21,MATCH($DP$21+COUNTIF($KZ197:LS197,"&gt;0"),Input!$A$6:$HV$6,0),FALSE),0),0))*$D197*$F197</f>
        <v>0</v>
      </c>
      <c r="DU197" s="1">
        <f>IF($E197+$I197+$D$7&lt;=DU$22,0,IF(DU$22-$D$7&gt;=$E197,IF(COUNTIF($KZ197:LT197,"&gt;0")&gt;0,VLOOKUP($C197,Input!$A$8:$HV$21,MATCH($DP$21+COUNTIF($KZ197:LT197,"&gt;0"),Input!$A$6:$HV$6,0),FALSE),0),0))*$D197*$F197</f>
        <v>0</v>
      </c>
      <c r="DV197" s="1">
        <f>IF($E197+$I197+$D$7&lt;=DV$22,0,IF(DV$22-$D$7&gt;=$E197,IF(COUNTIF($KZ197:LU197,"&gt;0")&gt;0,VLOOKUP($C197,Input!$A$8:$HV$21,MATCH($DP$21+COUNTIF($KZ197:LU197,"&gt;0"),Input!$A$6:$HV$6,0),FALSE),0),0))*$D197*$F197</f>
        <v>0</v>
      </c>
      <c r="DW197" s="1">
        <f>IF($E197+$I197+$D$7&lt;=DW$22,0,IF(DW$22-$D$7&gt;=$E197,IF(COUNTIF($KZ197:LV197,"&gt;0")&gt;0,VLOOKUP($C197,Input!$A$8:$HV$21,MATCH($DP$21+COUNTIF($KZ197:LV197,"&gt;0"),Input!$A$6:$HV$6,0),FALSE),0),0))*$D197*$F197</f>
        <v>0</v>
      </c>
      <c r="DX197" s="1">
        <f>IF($E197+$I197+$D$7&lt;=DX$22,0,IF(DX$22-$D$7&gt;=$E197,IF(COUNTIF($KZ197:LW197,"&gt;0")&gt;0,VLOOKUP($C197,Input!$A$8:$HV$21,MATCH($DP$21+COUNTIF($KZ197:LW197,"&gt;0"),Input!$A$6:$HV$6,0),FALSE),0),0))*$D197*$F197</f>
        <v>0</v>
      </c>
      <c r="DY197" s="1">
        <f>IF($E197+$I197+$D$7&lt;=DY$22,0,IF(DY$22-$D$7&gt;=$E197,IF(COUNTIF($KZ197:LX197,"&gt;0")&gt;0,VLOOKUP($C197,Input!$A$8:$HV$21,MATCH($DP$21+COUNTIF($KZ197:LX197,"&gt;0"),Input!$A$6:$HV$6,0),FALSE),0),0))*$D197*$F197</f>
        <v>0</v>
      </c>
      <c r="DZ197" s="1">
        <f>IF($E197+$I197+$D$7&lt;=DZ$22,0,IF(DZ$22-$D$7&gt;=$E197,IF(COUNTIF($KZ197:LY197,"&gt;0")&gt;0,VLOOKUP($C197,Input!$A$8:$HV$21,MATCH($DP$21+COUNTIF($KZ197:LY197,"&gt;0"),Input!$A$6:$HV$6,0),FALSE),0),0))*$D197*$F197</f>
        <v>0</v>
      </c>
      <c r="EA197" s="1">
        <f>IF($E197+$I197+$D$7&lt;=EA$22,0,IF(EA$22-$D$7&gt;=$E197,IF(COUNTIF($KZ197:LZ197,"&gt;0")&gt;0,VLOOKUP($C197,Input!$A$8:$HV$21,MATCH($DP$21+COUNTIF($KZ197:LZ197,"&gt;0"),Input!$A$6:$HV$6,0),FALSE),0),0))*$D197*$F197</f>
        <v>0</v>
      </c>
      <c r="EB197" s="1">
        <f>IF($E197+$I197+$D$7&lt;=EB$22,0,IF(EB$22-$D$7&gt;=$E197,IF(COUNTIF($KZ197:MA197,"&gt;0")&gt;0,VLOOKUP($C197,Input!$A$8:$HV$21,MATCH($DP$21+COUNTIF($KZ197:MA197,"&gt;0"),Input!$A$6:$HV$6,0),FALSE),0),0))*$D197*$F197</f>
        <v>0</v>
      </c>
      <c r="EC197" s="1">
        <f>IF($E197+$I197+$D$7&lt;=EC$22,0,IF(EC$22-$D$7&gt;=$E197,IF(COUNTIF($KZ197:MB197,"&gt;0")&gt;0,VLOOKUP($C197,Input!$A$8:$HV$21,MATCH($DP$21+COUNTIF($KZ197:MB197,"&gt;0"),Input!$A$6:$HV$6,0),FALSE),0),0))*$D197*$F197</f>
        <v>0</v>
      </c>
      <c r="ED197" s="1">
        <f>IF($E197+$I197+$D$7&lt;=ED$22,0,IF(ED$22-$D$7&gt;=$E197,IF(COUNTIF($KZ197:MC197,"&gt;0")&gt;0,VLOOKUP($C197,Input!$A$8:$HV$21,MATCH($DP$21+COUNTIF($KZ197:MC197,"&gt;0"),Input!$A$6:$HV$6,0),FALSE),0),0))*$D197*$F197</f>
        <v>0</v>
      </c>
      <c r="EE197" s="1">
        <f>IF($E197+$I197+$D$7&lt;=EE$22,0,IF(EE$22-$D$7&gt;=$E197,IF(COUNTIF($KZ197:MD197,"&gt;0")&gt;0,VLOOKUP($C197,Input!$A$8:$HV$21,MATCH($DP$21+COUNTIF($KZ197:MD197,"&gt;0"),Input!$A$6:$HV$6,0),FALSE),0),0))*$D197*$F197</f>
        <v>0</v>
      </c>
      <c r="EF197" s="1">
        <f>IF($E197+$I197+$D$7&lt;=EF$22,0,IF(EF$22-$D$7&gt;=$E197,IF(COUNTIF($KZ197:ME197,"&gt;0")&gt;0,VLOOKUP($C197,Input!$A$8:$HV$21,MATCH($DP$21+COUNTIF($KZ197:ME197,"&gt;0"),Input!$A$6:$HV$6,0),FALSE),0),0))*$D197*$F197</f>
        <v>0</v>
      </c>
      <c r="EG197" s="1">
        <f>IF($E197+$I197+$D$7&lt;=EG$22,0,IF(EG$22-$D$7&gt;=$E197,IF(COUNTIF($KZ197:MF197,"&gt;0")&gt;0,VLOOKUP($C197,Input!$A$8:$HV$21,MATCH($DP$21+COUNTIF($KZ197:MF197,"&gt;0"),Input!$A$6:$HV$6,0),FALSE),0),0))*$D197*$F197</f>
        <v>0</v>
      </c>
      <c r="EH197" s="1">
        <f>IF($E197+$I197+$D$7&lt;=EH$22,0,IF(EH$22-$D$7&gt;=$E197,IF(COUNTIF($KZ197:MG197,"&gt;0")&gt;0,VLOOKUP($C197,Input!$A$8:$HV$21,MATCH($DP$21+COUNTIF($KZ197:MG197,"&gt;0"),Input!$A$6:$HV$6,0),FALSE),0),0))*$D197*$F197</f>
        <v>0</v>
      </c>
      <c r="EI197" s="1">
        <f>IF($E197+$I197+$D$7&lt;=EI$22,0,IF(EI$22-$D$7&gt;=$E197,IF(COUNTIF($KZ197:MH197,"&gt;0")&gt;0,VLOOKUP($C197,Input!$A$8:$HV$21,MATCH($DP$21+COUNTIF($KZ197:MH197,"&gt;0"),Input!$A$6:$HV$6,0),FALSE),0),0))*$D197*$F197</f>
        <v>0</v>
      </c>
      <c r="EJ197" s="1">
        <f>IF($E197+$I197+$D$7&lt;=EJ$22,0,IF(EJ$22-$D$7&gt;=$E197,IF(COUNTIF($KZ197:MI197,"&gt;0")&gt;0,VLOOKUP($C197,Input!$A$8:$HV$21,MATCH($DP$21+COUNTIF($KZ197:MI197,"&gt;0"),Input!$A$6:$HV$6,0),FALSE),0),0))*$D197*$F197</f>
        <v>0</v>
      </c>
      <c r="EK197" s="1">
        <f>IF($E197+$I197+$D$7&lt;=EK$22,0,IF(EK$22-$D$7&gt;=$E197,IF(COUNTIF($KZ197:MJ197,"&gt;0")&gt;0,VLOOKUP($C197,Input!$A$8:$HV$21,MATCH($DP$21+COUNTIF($KZ197:MJ197,"&gt;0"),Input!$A$6:$HV$6,0),FALSE),0),0))*$D197*$F197</f>
        <v>0</v>
      </c>
      <c r="EL197" s="1">
        <f>IF($E197+$I197+$D$7&lt;=EL$22,0,IF(EL$22-$D$7&gt;=$E197,IF(COUNTIF($KZ197:MK197,"&gt;0")&gt;0,VLOOKUP($C197,Input!$A$8:$HV$21,MATCH($DP$21+COUNTIF($KZ197:MK197,"&gt;0"),Input!$A$6:$HV$6,0),FALSE),0),0))*$D197*$F197</f>
        <v>0</v>
      </c>
      <c r="EM197" s="1">
        <f>IF($E197+$I197+$D$7&lt;=EM$22,0,IF(EM$22-$D$7&gt;=$E197,IF(COUNTIF($KZ197:ML197,"&gt;0")&gt;0,VLOOKUP($C197,Input!$A$8:$HV$21,MATCH($DP$21+COUNTIF($KZ197:ML197,"&gt;0"),Input!$A$6:$HV$6,0),FALSE),0),0))*$D197*$F197</f>
        <v>0</v>
      </c>
      <c r="EN197" s="1">
        <f>IF($E197+$I197+$D$7&lt;=EN$22,0,IF(EN$22-$D$7&gt;=$E197,IF(COUNTIF($KZ197:MM197,"&gt;0")&gt;0,VLOOKUP($C197,Input!$A$8:$HV$21,MATCH($DP$21+COUNTIF($KZ197:MM197,"&gt;0"),Input!$A$6:$HV$6,0),FALSE),0),0))*$D197*$F197</f>
        <v>0</v>
      </c>
      <c r="EO197" s="1">
        <f>IF($E197+$I197+$D$7&lt;=EO$22,0,IF(EO$22-$D$7&gt;=$E197,IF(COUNTIF($KZ197:MN197,"&gt;0")&gt;0,VLOOKUP($C197,Input!$A$8:$HV$21,MATCH($DP$21+COUNTIF($KZ197:MN197,"&gt;0"),Input!$A$6:$HV$6,0),FALSE),0),0))*$D197*$F197</f>
        <v>0</v>
      </c>
      <c r="EP197" s="1">
        <f>IF($E197+$I197+$D$7&lt;=EP$22,0,IF(EP$22-$D$7&gt;=$E197,IF(COUNTIF($KZ197:MO197,"&gt;0")&gt;0,VLOOKUP($C197,Input!$A$8:$HV$21,MATCH($DP$21+COUNTIF($KZ197:MO197,"&gt;0"),Input!$A$6:$HV$6,0),FALSE),0),0))*$D197*$F197</f>
        <v>0</v>
      </c>
      <c r="EQ197" s="1">
        <f>IF($E197+$I197+$D$7&lt;=EQ$22,0,IF(EQ$22-$D$7&gt;=$E197,IF(COUNTIF($KZ197:MP197,"&gt;0")&gt;0,VLOOKUP($C197,Input!$A$8:$HV$21,MATCH($DP$21+COUNTIF($KZ197:MP197,"&gt;0"),Input!$A$6:$HV$6,0),FALSE),0),0))*$D197*$F197</f>
        <v>0</v>
      </c>
      <c r="ER197" s="1">
        <f>IF($E197+$I197+$D$7&lt;=ER$22,0,IF(ER$22-$D$7&gt;=$E197,IF(COUNTIF($KZ197:MQ197,"&gt;0")&gt;0,VLOOKUP($C197,Input!$A$8:$HV$21,MATCH($DP$21+COUNTIF($KZ197:MQ197,"&gt;0"),Input!$A$6:$HV$6,0),FALSE),0),0))*$D197*$F197</f>
        <v>0</v>
      </c>
      <c r="ES197" s="1">
        <f>IF($E197+$I197+$D$7&lt;=ES$22,0,IF(ES$22-$D$7&gt;=$E197,IF(COUNTIF($KZ197:MR197,"&gt;0")&gt;0,VLOOKUP($C197,Input!$A$8:$HV$21,MATCH($DP$21+COUNTIF($KZ197:MR197,"&gt;0"),Input!$A$6:$HV$6,0),FALSE),0),0))*$D197*$F197</f>
        <v>0</v>
      </c>
      <c r="ET197" s="1">
        <f>IF($E197+$I197+$D$7&lt;=ET$22,0,IF(ET$22-$D$7&gt;=$E197,IF(COUNTIF($KZ197:MS197,"&gt;0")&gt;0,VLOOKUP($C197,Input!$A$8:$HV$21,MATCH($DP$21+COUNTIF($KZ197:MS197,"&gt;0"),Input!$A$6:$HV$6,0),FALSE),0),0))*$D197*$F197</f>
        <v>0</v>
      </c>
      <c r="EU197" s="1">
        <f>IF($E197+$I197+$D$7&lt;=EU$22,0,IF(EU$22-$D$7&gt;=$E197,IF(COUNTIF($KZ197:MT197,"&gt;0")&gt;0,VLOOKUP($C197,Input!$A$8:$HV$21,MATCH($DP$21+COUNTIF($KZ197:MT197,"&gt;0"),Input!$A$6:$HV$6,0),FALSE),0),0))*$D197*$F197</f>
        <v>0</v>
      </c>
      <c r="EV197" s="1">
        <f>IF($E197+$I197+$D$7&lt;=EV$22,0,IF(EV$22-$D$7&gt;=$E197,IF(COUNTIF($KZ197:MU197,"&gt;0")&gt;0,VLOOKUP($C197,Input!$A$8:$HV$21,MATCH($DP$21+COUNTIF($KZ197:MU197,"&gt;0"),Input!$A$6:$HV$6,0),FALSE),0),0))*$D197*$F197</f>
        <v>0</v>
      </c>
      <c r="EW197" s="1">
        <f>IF($E197+$I197+$D$7&lt;=EW$22,0,IF(EW$22-$D$7&gt;=$E197,IF(COUNTIF($KZ197:MV197,"&gt;0")&gt;0,VLOOKUP($C197,Input!$A$8:$HV$21,MATCH($DP$21+COUNTIF($KZ197:MV197,"&gt;0"),Input!$A$6:$HV$6,0),FALSE),0),0))*$D197*$F197</f>
        <v>0</v>
      </c>
      <c r="EX197" s="1">
        <f>IF($E197+$I197+$D$7&lt;=EX$22,0,IF(EX$22-$D$7&gt;=$E197,IF(COUNTIF($KZ197:MW197,"&gt;0")&gt;0,VLOOKUP($C197,Input!$A$8:$HV$21,MATCH($DP$21+COUNTIF($KZ197:MW197,"&gt;0"),Input!$A$6:$HV$6,0),FALSE),0),0))*$D197*$F197</f>
        <v>0</v>
      </c>
      <c r="EY197" s="1">
        <f>IF($E197+$I197+$D$7&lt;=EY$22,0,IF(EY$22-$D$7&gt;=$E197,IF(COUNTIF($KZ197:MX197,"&gt;0")&gt;0,VLOOKUP($C197,Input!$A$8:$HV$21,MATCH($DP$21+COUNTIF($KZ197:MX197,"&gt;0"),Input!$A$6:$HV$6,0),FALSE),0),0))*$D197*$F197</f>
        <v>0</v>
      </c>
      <c r="EZ197" s="1"/>
      <c r="FA197" t="str">
        <f>VLOOKUP($C197,Input!$A$8:$GZ$39,MATCH(FA$21,Input!$A$6:$GZ$6,0),FALSE)</f>
        <v>NA</v>
      </c>
      <c r="FB197">
        <f>IF((VLOOKUP($C197,Input!$A$8:$GZ$39,MATCH(FB$21,Input!$A$6:$GZ$6,0),FALSE))="Y",$D197/VLOOKUP($C197,Input!$A$8:$GZ$39,MATCH(FC$21,Input!$A$6:$GZ$6,0),FALSE),0)</f>
        <v>0</v>
      </c>
      <c r="FC197">
        <f>IF((VLOOKUP($C197,Input!$A$8:$GZ$39,MATCH(FB$21,Input!$A$6:$GZ$6,0),FALSE))="Y",0,IF((VLOOKUP($C197,Input!$A$8:$GZ$39,MATCH(FC$21,Input!$A$6:$GZ$6,0),FALSE))&gt;0,$D197/VLOOKUP($C197,Input!$A$8:$GZ$39,MATCH(FC$21,Input!$A$6:$GZ$6,0),FALSE),0))</f>
        <v>0</v>
      </c>
      <c r="FD197" s="1">
        <f>+IF($E197=FD$22,VLOOKUP($C197,Input!$A$8:$GZ$39,MATCH(FD$21,Input!$A$6:$GZ$6,0),FALSE),0)*IF(FD$110&gt;=MAX(FC$110:$FD$110),MIN((FD$110-MAX(FC$110:$FD$110)),(FD$110-FC$110)),0)+IF($E197=FD$22,VLOOKUP($C197,Input!$A$8:$GZ$39,MATCH(FD$21,Input!$A$6:$GZ$6,0),FALSE),0)*IF(FD$109&gt;=MAX(FC$109:$FD$109),MIN((FD$109-MAX(FC$109:$FD$109)),(FD$109-FC$109)),0)</f>
        <v>0</v>
      </c>
      <c r="FE197" s="1">
        <f>+IF($E197=FE$22,VLOOKUP($C197,Input!$A$8:$GZ$39,MATCH(FE$21,Input!$A$6:$GZ$6,0),FALSE),0)*IF(FE$110&gt;=MAX(FD$110:$FD$110),MIN((FE$110-MAX(FD$110:$FD$110)),(FE$110-FD$110)),0)+IF($E197=FE$22,VLOOKUP($C197,Input!$A$8:$GZ$39,MATCH(FE$21,Input!$A$6:$GZ$6,0),FALSE),0)*IF(FE$109&gt;=MAX(FD$109:$FD$109),MIN((FE$109-MAX(FD$109:$FD$109)),(FE$109-FD$109)),0)</f>
        <v>0</v>
      </c>
      <c r="FF197" s="1">
        <f>+IF($E197=FF$22,VLOOKUP($C197,Input!$A$8:$GZ$39,MATCH(FF$21,Input!$A$6:$GZ$6,0),FALSE),0)*IF(FF$110&gt;=MAX($FD$110:FE$110),MIN((FF$110-MAX($FD$110:FE$110)),(FF$110-FE$110)),0)+IF($E197=FF$22,VLOOKUP($C197,Input!$A$8:$GZ$39,MATCH(FF$21,Input!$A$6:$GZ$6,0),FALSE),0)*IF(FF$109&gt;=MAX($FD$109:FE$109),MIN((FF$109-MAX($FD$109:FE$109)),(FF$109-FE$109)),0)</f>
        <v>0</v>
      </c>
      <c r="FG197" s="1">
        <f>+IF($E197=FG$22,VLOOKUP($C197,Input!$A$8:$GZ$39,MATCH(FG$21,Input!$A$6:$GZ$6,0),FALSE),0)*IF(FG$110&gt;=MAX($FD$110:FF$110),MIN((FG$110-MAX($FD$110:FF$110)),(FG$110-FF$110)),0)+IF($E197=FG$22,VLOOKUP($C197,Input!$A$8:$GZ$39,MATCH(FG$21,Input!$A$6:$GZ$6,0),FALSE),0)*IF(FG$109&gt;=MAX($FD$109:FF$109),MIN((FG$109-MAX($FD$109:FF$109)),(FG$109-FF$109)),0)</f>
        <v>0</v>
      </c>
      <c r="FH197" s="1">
        <f>+IF($E197=FH$22,VLOOKUP($C197,Input!$A$8:$GZ$39,MATCH(FH$21,Input!$A$6:$GZ$6,0),FALSE),0)*IF(FH$110&gt;=MAX($FD$110:FG$110),MIN((FH$110-MAX($FD$110:FG$110)),(FH$110-FG$110)),0)+IF($E197=FH$22,VLOOKUP($C197,Input!$A$8:$GZ$39,MATCH(FH$21,Input!$A$6:$GZ$6,0),FALSE),0)*IF(FH$109&gt;=MAX($FD$109:FG$109),MIN((FH$109-MAX($FD$109:FG$109)),(FH$109-FG$109)),0)</f>
        <v>0</v>
      </c>
      <c r="FI197" s="1">
        <f>+IF($E197=FI$22,VLOOKUP($C197,Input!$A$8:$GZ$39,MATCH(FI$21,Input!$A$6:$GZ$6,0),FALSE),0)*IF(FI$110&gt;=MAX($FD$110:FH$110),MIN((FI$110-MAX($FD$110:FH$110)),(FI$110-FH$110)),0)+IF($E197=FI$22,VLOOKUP($C197,Input!$A$8:$GZ$39,MATCH(FI$21,Input!$A$6:$GZ$6,0),FALSE),0)*IF(FI$109&gt;=MAX($FD$109:FH$109),MIN((FI$109-MAX($FD$109:FH$109)),(FI$109-FH$109)),0)</f>
        <v>0</v>
      </c>
      <c r="FJ197" s="1">
        <f>+IF($E197=FJ$22,VLOOKUP($C197,Input!$A$8:$GZ$39,MATCH(FJ$21,Input!$A$6:$GZ$6,0),FALSE),0)*IF(FJ$110&gt;=MAX($FD$110:FI$110),MIN((FJ$110-MAX($FD$110:FI$110)),(FJ$110-FI$110)),0)+IF($E197=FJ$22,VLOOKUP($C197,Input!$A$8:$GZ$39,MATCH(FJ$21,Input!$A$6:$GZ$6,0),FALSE),0)*IF(FJ$109&gt;=MAX($FD$109:FI$109),MIN((FJ$109-MAX($FD$109:FI$109)),(FJ$109-FI$109)),0)</f>
        <v>0</v>
      </c>
      <c r="FK197" s="1">
        <f>+IF($E197=FK$22,VLOOKUP($C197,Input!$A$8:$GZ$39,MATCH(FK$21,Input!$A$6:$GZ$6,0),FALSE),0)*IF(FK$110&gt;=MAX($FD$110:FJ$110),MIN((FK$110-MAX($FD$110:FJ$110)),(FK$110-FJ$110)),0)+IF($E197=FK$22,VLOOKUP($C197,Input!$A$8:$GZ$39,MATCH(FK$21,Input!$A$6:$GZ$6,0),FALSE),0)*IF(FK$109&gt;=MAX($FD$109:FJ$109),MIN((FK$109-MAX($FD$109:FJ$109)),(FK$109-FJ$109)),0)</f>
        <v>0</v>
      </c>
      <c r="FL197" s="1">
        <f>+IF($E197=FL$22,VLOOKUP($C197,Input!$A$8:$GZ$39,MATCH(FL$21,Input!$A$6:$GZ$6,0),FALSE),0)*IF(FL$110&gt;=MAX($FD$110:FK$110),MIN((FL$110-MAX($FD$110:FK$110)),(FL$110-FK$110)),0)+IF($E197=FL$22,VLOOKUP($C197,Input!$A$8:$GZ$39,MATCH(FL$21,Input!$A$6:$GZ$6,0),FALSE),0)*IF(FL$109&gt;=MAX($FD$109:FK$109),MIN((FL$109-MAX($FD$109:FK$109)),(FL$109-FK$109)),0)</f>
        <v>0</v>
      </c>
      <c r="FM197" s="1">
        <f>+IF($E197=FM$22,VLOOKUP($C197,Input!$A$8:$GZ$39,MATCH(FM$21,Input!$A$6:$GZ$6,0),FALSE),0)*IF(FM$110&gt;=MAX($FD$110:FL$110),MIN((FM$110-MAX($FD$110:FL$110)),(FM$110-FL$110)),0)+IF($E197=FM$22,VLOOKUP($C197,Input!$A$8:$GZ$39,MATCH(FM$21,Input!$A$6:$GZ$6,0),FALSE),0)*IF(FM$109&gt;=MAX($FD$109:FL$109),MIN((FM$109-MAX($FD$109:FL$109)),(FM$109-FL$109)),0)</f>
        <v>0</v>
      </c>
      <c r="FN197" s="1">
        <f>+IF($E197=FN$22,VLOOKUP($C197,Input!$A$8:$GZ$39,MATCH(FN$21,Input!$A$6:$GZ$6,0),FALSE),0)*IF(FN$110&gt;=MAX($FD$110:FM$110),MIN((FN$110-MAX($FD$110:FM$110)),(FN$110-FM$110)),0)+IF($E197=FN$22,VLOOKUP($C197,Input!$A$8:$GZ$39,MATCH(FN$21,Input!$A$6:$GZ$6,0),FALSE),0)*IF(FN$109&gt;=MAX($FD$109:FM$109),MIN((FN$109-MAX($FD$109:FM$109)),(FN$109-FM$109)),0)</f>
        <v>0</v>
      </c>
      <c r="FO197" s="1">
        <f>+IF($E197=FO$22,VLOOKUP($C197,Input!$A$8:$GZ$39,MATCH(FO$21,Input!$A$6:$GZ$6,0),FALSE),0)*IF(FO$110&gt;=MAX($FD$110:FN$110),MIN((FO$110-MAX($FD$110:FN$110)),(FO$110-FN$110)),0)+IF($E197=FO$22,VLOOKUP($C197,Input!$A$8:$GZ$39,MATCH(FO$21,Input!$A$6:$GZ$6,0),FALSE),0)*IF(FO$109&gt;=MAX($FD$109:FN$109),MIN((FO$109-MAX($FD$109:FN$109)),(FO$109-FN$109)),0)</f>
        <v>0</v>
      </c>
      <c r="FP197" s="1">
        <f>+IF($E197=FP$22,VLOOKUP($C197,Input!$A$8:$GZ$39,MATCH(FP$21,Input!$A$6:$GZ$6,0),FALSE),0)*IF(FP$110&gt;=MAX($FD$110:FO$110),MIN((FP$110-MAX($FD$110:FO$110)),(FP$110-FO$110)),0)+IF($E197=FP$22,VLOOKUP($C197,Input!$A$8:$GZ$39,MATCH(FP$21,Input!$A$6:$GZ$6,0),FALSE),0)*IF(FP$109&gt;=MAX($FD$109:FO$109),MIN((FP$109-MAX($FD$109:FO$109)),(FP$109-FO$109)),0)</f>
        <v>0</v>
      </c>
      <c r="FQ197" s="1">
        <f>+IF($E197=FQ$22,VLOOKUP($C197,Input!$A$8:$GZ$39,MATCH(FQ$21,Input!$A$6:$GZ$6,0),FALSE),0)*IF(FQ$110&gt;=MAX($FD$110:FP$110),MIN((FQ$110-MAX($FD$110:FP$110)),(FQ$110-FP$110)),0)+IF($E197=FQ$22,VLOOKUP($C197,Input!$A$8:$GZ$39,MATCH(FQ$21,Input!$A$6:$GZ$6,0),FALSE),0)*IF(FQ$109&gt;=MAX($FD$109:FP$109),MIN((FQ$109-MAX($FD$109:FP$109)),(FQ$109-FP$109)),0)</f>
        <v>0</v>
      </c>
      <c r="FR197" s="1">
        <f>+IF($E197=FR$22,VLOOKUP($C197,Input!$A$8:$GZ$39,MATCH(FR$21,Input!$A$6:$GZ$6,0),FALSE),0)*IF(FR$110&gt;=MAX($FD$110:FQ$110),MIN((FR$110-MAX($FD$110:FQ$110)),(FR$110-FQ$110)),0)+IF($E197=FR$22,VLOOKUP($C197,Input!$A$8:$GZ$39,MATCH(FR$21,Input!$A$6:$GZ$6,0),FALSE),0)*IF(FR$109&gt;=MAX($FD$109:FQ$109),MIN((FR$109-MAX($FD$109:FQ$109)),(FR$109-FQ$109)),0)</f>
        <v>0</v>
      </c>
      <c r="FS197" s="1">
        <f>+IF($E197=FS$22,VLOOKUP($C197,Input!$A$8:$GZ$39,MATCH(FS$21,Input!$A$6:$GZ$6,0),FALSE),0)*IF(FS$110&gt;=MAX($FD$110:FR$110),MIN((FS$110-MAX($FD$110:FR$110)),(FS$110-FR$110)),0)+IF($E197=FS$22,VLOOKUP($C197,Input!$A$8:$GZ$39,MATCH(FS$21,Input!$A$6:$GZ$6,0),FALSE),0)*IF(FS$109&gt;=MAX($FD$109:FR$109),MIN((FS$109-MAX($FD$109:FR$109)),(FS$109-FR$109)),0)</f>
        <v>0</v>
      </c>
      <c r="FT197" s="1">
        <f>+IF($E197=FT$22,VLOOKUP($C197,Input!$A$8:$GZ$39,MATCH(FT$21,Input!$A$6:$GZ$6,0),FALSE),0)*IF(FT$110&gt;=MAX($FD$110:FS$110),MIN((FT$110-MAX($FD$110:FS$110)),(FT$110-FS$110)),0)+IF($E197=FT$22,VLOOKUP($C197,Input!$A$8:$GZ$39,MATCH(FT$21,Input!$A$6:$GZ$6,0),FALSE),0)*IF(FT$109&gt;=MAX($FD$109:FS$109),MIN((FT$109-MAX($FD$109:FS$109)),(FT$109-FS$109)),0)</f>
        <v>0</v>
      </c>
      <c r="FU197" s="1">
        <f>+IF($E197=FU$22,VLOOKUP($C197,Input!$A$8:$GZ$39,MATCH(FU$21,Input!$A$6:$GZ$6,0),FALSE),0)*IF(FU$110&gt;=MAX($FD$110:FT$110),MIN((FU$110-MAX($FD$110:FT$110)),(FU$110-FT$110)),0)+IF($E197=FU$22,VLOOKUP($C197,Input!$A$8:$GZ$39,MATCH(FU$21,Input!$A$6:$GZ$6,0),FALSE),0)*IF(FU$109&gt;=MAX($FD$109:FT$109),MIN((FU$109-MAX($FD$109:FT$109)),(FU$109-FT$109)),0)</f>
        <v>0</v>
      </c>
      <c r="FV197" s="1">
        <f>+IF($E197=FV$22,VLOOKUP($C197,Input!$A$8:$GZ$39,MATCH(FV$21,Input!$A$6:$GZ$6,0),FALSE),0)*IF(FV$110&gt;=MAX($FD$110:FU$110),MIN((FV$110-MAX($FD$110:FU$110)),(FV$110-FU$110)),0)+IF($E197=FV$22,VLOOKUP($C197,Input!$A$8:$GZ$39,MATCH(FV$21,Input!$A$6:$GZ$6,0),FALSE),0)*IF(FV$109&gt;=MAX($FD$109:FU$109),MIN((FV$109-MAX($FD$109:FU$109)),(FV$109-FU$109)),0)</f>
        <v>0</v>
      </c>
      <c r="FW197" s="1">
        <f>+IF($E197=FW$22,VLOOKUP($C197,Input!$A$8:$GZ$39,MATCH(FW$21,Input!$A$6:$GZ$6,0),FALSE),0)*IF(FW$110&gt;=MAX($FD$110:FV$110),MIN((FW$110-MAX($FD$110:FV$110)),(FW$110-FV$110)),0)+IF($E197=FW$22,VLOOKUP($C197,Input!$A$8:$GZ$39,MATCH(FW$21,Input!$A$6:$GZ$6,0),FALSE),0)*IF(FW$109&gt;=MAX($FD$109:FV$109),MIN((FW$109-MAX($FD$109:FV$109)),(FW$109-FV$109)),0)</f>
        <v>0</v>
      </c>
      <c r="FX197" s="1">
        <f>+IF($E197=FX$22,VLOOKUP($C197,Input!$A$8:$GZ$39,MATCH(FX$21,Input!$A$6:$GZ$6,0),FALSE),0)*IF(FX$110&gt;=MAX($FD$110:FW$110),MIN((FX$110-MAX($FD$110:FW$110)),(FX$110-FW$110)),0)+IF($E197=FX$22,VLOOKUP($C197,Input!$A$8:$GZ$39,MATCH(FX$21,Input!$A$6:$GZ$6,0),FALSE),0)*IF(FX$109&gt;=MAX($FD$109:FW$109),MIN((FX$109-MAX($FD$109:FW$109)),(FX$109-FW$109)),0)</f>
        <v>0</v>
      </c>
      <c r="FY197" s="1">
        <f>+IF($E197=FY$22,VLOOKUP($C197,Input!$A$8:$GZ$39,MATCH(FY$21,Input!$A$6:$GZ$6,0),FALSE),0)*IF(FY$110&gt;=MAX($FD$110:FX$110),MIN((FY$110-MAX($FD$110:FX$110)),(FY$110-FX$110)),0)+IF($E197=FY$22,VLOOKUP($C197,Input!$A$8:$GZ$39,MATCH(FY$21,Input!$A$6:$GZ$6,0),FALSE),0)*IF(FY$109&gt;=MAX($FD$109:FX$109),MIN((FY$109-MAX($FD$109:FX$109)),(FY$109-FX$109)),0)</f>
        <v>0</v>
      </c>
      <c r="FZ197" s="1">
        <f>+IF($E197=FZ$22,VLOOKUP($C197,Input!$A$8:$GZ$39,MATCH(FZ$21,Input!$A$6:$GZ$6,0),FALSE),0)*IF(FZ$110&gt;=MAX($FD$110:FY$110),MIN((FZ$110-MAX($FD$110:FY$110)),(FZ$110-FY$110)),0)+IF($E197=FZ$22,VLOOKUP($C197,Input!$A$8:$GZ$39,MATCH(FZ$21,Input!$A$6:$GZ$6,0),FALSE),0)*IF(FZ$109&gt;=MAX($FD$109:FY$109),MIN((FZ$109-MAX($FD$109:FY$109)),(FZ$109-FY$109)),0)</f>
        <v>0</v>
      </c>
      <c r="GA197" s="1">
        <f>+IF($E197=GA$22,VLOOKUP($C197,Input!$A$8:$GZ$39,MATCH(GA$21,Input!$A$6:$GZ$6,0),FALSE),0)*IF(GA$110&gt;=MAX($FD$110:FZ$110),MIN((GA$110-MAX($FD$110:FZ$110)),(GA$110-FZ$110)),0)+IF($E197=GA$22,VLOOKUP($C197,Input!$A$8:$GZ$39,MATCH(GA$21,Input!$A$6:$GZ$6,0),FALSE),0)*IF(GA$109&gt;=MAX($FD$109:FZ$109),MIN((GA$109-MAX($FD$109:FZ$109)),(GA$109-FZ$109)),0)</f>
        <v>0</v>
      </c>
      <c r="GB197" s="1">
        <f>+IF($E197=GB$22,VLOOKUP($C197,Input!$A$8:$GZ$39,MATCH(GB$21,Input!$A$6:$GZ$6,0),FALSE),0)*IF(GB$110&gt;=MAX($FD$110:GA$110),MIN((GB$110-MAX($FD$110:GA$110)),(GB$110-GA$110)),0)+IF($E197=GB$22,VLOOKUP($C197,Input!$A$8:$GZ$39,MATCH(GB$21,Input!$A$6:$GZ$6,0),FALSE),0)*IF(GB$109&gt;=MAX($FD$109:GA$109),MIN((GB$109-MAX($FD$109:GA$109)),(GB$109-GA$109)),0)</f>
        <v>0</v>
      </c>
      <c r="GC197" s="1">
        <f>+IF($E197=GC$22,VLOOKUP($C197,Input!$A$8:$GZ$39,MATCH(GC$21,Input!$A$6:$GZ$6,0),FALSE),0)*IF(GC$110&gt;=MAX($FD$110:GB$110),MIN((GC$110-MAX($FD$110:GB$110)),(GC$110-GB$110)),0)+IF($E197=GC$22,VLOOKUP($C197,Input!$A$8:$GZ$39,MATCH(GC$21,Input!$A$6:$GZ$6,0),FALSE),0)*IF(GC$109&gt;=MAX($FD$109:GB$109),MIN((GC$109-MAX($FD$109:GB$109)),(GC$109-GB$109)),0)</f>
        <v>0</v>
      </c>
      <c r="GD197" s="1">
        <f>+IF($E197=GD$22,VLOOKUP($C197,Input!$A$8:$GZ$39,MATCH(GD$21,Input!$A$6:$GZ$6,0),FALSE),0)*IF(GD$110&gt;=MAX($FD$110:GC$110),MIN((GD$110-MAX($FD$110:GC$110)),(GD$110-GC$110)),0)+IF($E197=GD$22,VLOOKUP($C197,Input!$A$8:$GZ$39,MATCH(GD$21,Input!$A$6:$GZ$6,0),FALSE),0)*IF(GD$109&gt;=MAX($FD$109:GC$109),MIN((GD$109-MAX($FD$109:GC$109)),(GD$109-GC$109)),0)</f>
        <v>0</v>
      </c>
      <c r="GE197" s="1">
        <f>+IF($E197=GE$22,VLOOKUP($C197,Input!$A$8:$GZ$39,MATCH(GE$21,Input!$A$6:$GZ$6,0),FALSE),0)*IF(GE$110&gt;=MAX($FD$110:GD$110),MIN((GE$110-MAX($FD$110:GD$110)),(GE$110-GD$110)),0)+IF($E197=GE$22,VLOOKUP($C197,Input!$A$8:$GZ$39,MATCH(GE$21,Input!$A$6:$GZ$6,0),FALSE),0)*IF(GE$109&gt;=MAX($FD$109:GD$109),MIN((GE$109-MAX($FD$109:GD$109)),(GE$109-GD$109)),0)</f>
        <v>0</v>
      </c>
      <c r="GF197" s="1">
        <f>+IF($E197=GF$22,VLOOKUP($C197,Input!$A$8:$GZ$39,MATCH(GF$21,Input!$A$6:$GZ$6,0),FALSE),0)*IF(GF$110&gt;=MAX($FD$110:GE$110),MIN((GF$110-MAX($FD$110:GE$110)),(GF$110-GE$110)),0)+IF($E197=GF$22,VLOOKUP($C197,Input!$A$8:$GZ$39,MATCH(GF$21,Input!$A$6:$GZ$6,0),FALSE),0)*IF(GF$109&gt;=MAX($FD$109:GE$109),MIN((GF$109-MAX($FD$109:GE$109)),(GF$109-GE$109)),0)</f>
        <v>0</v>
      </c>
      <c r="GG197" s="1">
        <f>+IF($E197=GG$22,VLOOKUP($C197,Input!$A$8:$GZ$39,MATCH(GG$21,Input!$A$6:$GZ$6,0),FALSE),0)*IF(GG$110&gt;=MAX($FD$110:GF$110),MIN((GG$110-MAX($FD$110:GF$110)),(GG$110-GF$110)),0)+IF($E197=GG$22,VLOOKUP($C197,Input!$A$8:$GZ$39,MATCH(GG$21,Input!$A$6:$GZ$6,0),FALSE),0)*IF(GG$109&gt;=MAX($FD$109:GF$109),MIN((GG$109-MAX($FD$109:GF$109)),(GG$109-GF$109)),0)</f>
        <v>0</v>
      </c>
      <c r="GH197" s="1">
        <f>+IF($E197=GH$22,VLOOKUP($C197,Input!$A$8:$GZ$39,MATCH(GH$21,Input!$A$6:$GZ$6,0),FALSE),0)*IF(GH$110&gt;=MAX($FD$110:GG$110),MIN((GH$110-MAX($FD$110:GG$110)),(GH$110-GG$110)),0)+IF($E197=GH$22,VLOOKUP($C197,Input!$A$8:$GZ$39,MATCH(GH$21,Input!$A$6:$GZ$6,0),FALSE),0)*IF(GH$109&gt;=MAX($FD$109:GG$109),MIN((GH$109-MAX($FD$109:GG$109)),(GH$109-GG$109)),0)</f>
        <v>0</v>
      </c>
      <c r="GI197" s="1">
        <f>+IF($E197=GI$22,VLOOKUP($C197,Input!$A$8:$GZ$39,MATCH(GI$21,Input!$A$6:$GZ$6,0),FALSE),0)*IF(GI$110&gt;=MAX($FD$110:GH$110),MIN((GI$110-MAX($FD$110:GH$110)),(GI$110-GH$110)),0)+IF($E197=GI$22,VLOOKUP($C197,Input!$A$8:$GZ$39,MATCH(GI$21,Input!$A$6:$GZ$6,0),FALSE),0)*IF(GI$109&gt;=MAX($FD$109:GH$109),MIN((GI$109-MAX($FD$109:GH$109)),(GI$109-GH$109)),0)</f>
        <v>0</v>
      </c>
      <c r="GJ197" s="1">
        <f>+IF($E197=GJ$22,VLOOKUP($C197,Input!$A$8:$GZ$39,MATCH(GJ$21,Input!$A$6:$GZ$6,0),FALSE),0)*IF(GJ$110&gt;=MAX($FD$110:GI$110),MIN((GJ$110-MAX($FD$110:GI$110)),(GJ$110-GI$110)),0)+IF($E197=GJ$22,VLOOKUP($C197,Input!$A$8:$GZ$39,MATCH(GJ$21,Input!$A$6:$GZ$6,0),FALSE),0)*IF(GJ$109&gt;=MAX($FD$109:GI$109),MIN((GJ$109-MAX($FD$109:GI$109)),(GJ$109-GI$109)),0)</f>
        <v>0</v>
      </c>
      <c r="GK197" s="1">
        <f>+IF($E197=GK$22,VLOOKUP($C197,Input!$A$8:$GZ$39,MATCH(GK$21,Input!$A$6:$GZ$6,0),FALSE),0)*IF(GK$110&gt;=MAX($FD$110:GJ$110),MIN((GK$110-MAX($FD$110:GJ$110)),(GK$110-GJ$110)),0)+IF($E197=GK$22,VLOOKUP($C197,Input!$A$8:$GZ$39,MATCH(GK$21,Input!$A$6:$GZ$6,0),FALSE),0)*IF(GK$109&gt;=MAX($FD$109:GJ$109),MIN((GK$109-MAX($FD$109:GJ$109)),(GK$109-GJ$109)),0)</f>
        <v>0</v>
      </c>
      <c r="GL197" s="1">
        <f>+IF($E197=GL$22,VLOOKUP($C197,Input!$A$8:$GZ$39,MATCH(GL$21,Input!$A$6:$GZ$6,0),FALSE),0)*IF(GL$110&gt;=MAX($FD$110:GK$110),MIN((GL$110-MAX($FD$110:GK$110)),(GL$110-GK$110)),0)+IF($E197=GL$22,VLOOKUP($C197,Input!$A$8:$GZ$39,MATCH(GL$21,Input!$A$6:$GZ$6,0),FALSE),0)*IF(GL$109&gt;=MAX($FD$109:GK$109),MIN((GL$109-MAX($FD$109:GK$109)),(GL$109-GK$109)),0)</f>
        <v>0</v>
      </c>
      <c r="GM197" s="42"/>
      <c r="GN197" t="str">
        <f>VLOOKUP($C197,Input!$A$8:$GZ$39,MATCH(GN$21,Input!$A$6:$GZ$6,0),FALSE)</f>
        <v>NA</v>
      </c>
      <c r="GO197">
        <f>IF((VLOOKUP($C197,Input!$A$8:$GZ$39,MATCH(GO$21,Input!$A$6:$GZ$6,0),FALSE))="Y",$D197/VLOOKUP($C197,Input!$A$8:$GZ$39,MATCH(GP$21,Input!$A$6:$GZ$6,0),FALSE),0)</f>
        <v>0</v>
      </c>
      <c r="GP197">
        <f>IF((VLOOKUP($C197,Input!$A$8:$GZ$39,MATCH(GO$21,Input!$A$6:$GZ$6,0),FALSE))="Y",0,IF((VLOOKUP($C197,Input!$A$8:$GZ$39,MATCH(GP$21,Input!$A$6:$GZ$6,0),FALSE))&gt;0,$D197/VLOOKUP($C197,Input!$A$8:$GZ$39,MATCH(GP$21,Input!$A$6:$GZ$6,0),FALSE),0))</f>
        <v>0</v>
      </c>
      <c r="GQ197" s="1">
        <f>+IF($E197=GQ$22,VLOOKUP($C197,Input!$A$8:$GZ$39,MATCH(GQ$21,Input!$A$6:$GZ$6,0),FALSE),0)*IF(GQ$110&gt;=MAX($GP$110:GP$110),MIN((GQ$110-MAX($GP$110:GP$110)),(GQ$110-GP$110)),0)+IF($E197=GQ$22,VLOOKUP($C197,Input!$A$8:$GZ$39,MATCH(GQ$21,Input!$A$6:$GZ$6,0),FALSE),0)*IF(GQ$109&gt;=MAX($GP$109:GP$109),MIN((GQ$109-MAX($GP$109:GP$109)),(GQ$109-GP$109)),0)</f>
        <v>0</v>
      </c>
      <c r="GR197" s="1">
        <f>+IF($E197=GR$22,VLOOKUP($C197,Input!$A$8:$GZ$39,MATCH(GR$21,Input!$A$6:$GZ$6,0),FALSE),0)*IF(GR$110&gt;=MAX($GP$110:GQ$110),MIN((GR$110-MAX($GP$110:GQ$110)),(GR$110-GQ$110)),0)+IF($E197=GR$22,VLOOKUP($C197,Input!$A$8:$GZ$39,MATCH(GR$21,Input!$A$6:$GZ$6,0),FALSE),0)*IF(GR$109&gt;=MAX($GP$109:GQ$109),MIN((GR$109-MAX($GP$109:GQ$109)),(GR$109-GQ$109)),0)</f>
        <v>0</v>
      </c>
      <c r="GS197" s="1">
        <f>+IF($E197=GS$22,VLOOKUP($C197,Input!$A$8:$GZ$39,MATCH(GS$21,Input!$A$6:$GZ$6,0),FALSE),0)*IF(GS$110&gt;=MAX($GP$110:GR$110),MIN((GS$110-MAX($GP$110:GR$110)),(GS$110-GR$110)),0)+IF($E197=GS$22,VLOOKUP($C197,Input!$A$8:$GZ$39,MATCH(GS$21,Input!$A$6:$GZ$6,0),FALSE),0)*IF(GS$109&gt;=MAX($GP$109:GR$109),MIN((GS$109-MAX($GP$109:GR$109)),(GS$109-GR$109)),0)</f>
        <v>0</v>
      </c>
      <c r="GT197" s="1">
        <f>+IF($E197=GT$22,VLOOKUP($C197,Input!$A$8:$GZ$39,MATCH(GT$21,Input!$A$6:$GZ$6,0),FALSE),0)*IF(GT$110&gt;=MAX($GP$110:GS$110),MIN((GT$110-MAX($GP$110:GS$110)),(GT$110-GS$110)),0)+IF($E197=GT$22,VLOOKUP($C197,Input!$A$8:$GZ$39,MATCH(GT$21,Input!$A$6:$GZ$6,0),FALSE),0)*IF(GT$109&gt;=MAX($GP$109:GS$109),MIN((GT$109-MAX($GP$109:GS$109)),(GT$109-GS$109)),0)</f>
        <v>0</v>
      </c>
      <c r="GU197" s="1">
        <f>+IF($E197=GU$22,VLOOKUP($C197,Input!$A$8:$GZ$39,MATCH(GU$21,Input!$A$6:$GZ$6,0),FALSE),0)*IF(GU$110&gt;=MAX($GP$110:GT$110),MIN((GU$110-MAX($GP$110:GT$110)),(GU$110-GT$110)),0)+IF($E197=GU$22,VLOOKUP($C197,Input!$A$8:$GZ$39,MATCH(GU$21,Input!$A$6:$GZ$6,0),FALSE),0)*IF(GU$109&gt;=MAX($GP$109:GT$109),MIN((GU$109-MAX($GP$109:GT$109)),(GU$109-GT$109)),0)</f>
        <v>0</v>
      </c>
      <c r="GV197" s="1">
        <f>+IF($E197=GV$22,VLOOKUP($C197,Input!$A$8:$GZ$39,MATCH(GV$21,Input!$A$6:$GZ$6,0),FALSE),0)*IF(GV$110&gt;=MAX($GP$110:GU$110),MIN((GV$110-MAX($GP$110:GU$110)),(GV$110-GU$110)),0)+IF($E197=GV$22,VLOOKUP($C197,Input!$A$8:$GZ$39,MATCH(GV$21,Input!$A$6:$GZ$6,0),FALSE),0)*IF(GV$109&gt;=MAX($GP$109:GU$109),MIN((GV$109-MAX($GP$109:GU$109)),(GV$109-GU$109)),0)</f>
        <v>0</v>
      </c>
      <c r="GW197" s="1">
        <f>+IF($E197=GW$22,VLOOKUP($C197,Input!$A$8:$GZ$39,MATCH(GW$21,Input!$A$6:$GZ$6,0),FALSE),0)*IF(GW$110&gt;=MAX($GP$110:GV$110),MIN((GW$110-MAX($GP$110:GV$110)),(GW$110-GV$110)),0)+IF($E197=GW$22,VLOOKUP($C197,Input!$A$8:$GZ$39,MATCH(GW$21,Input!$A$6:$GZ$6,0),FALSE),0)*IF(GW$109&gt;=MAX($GP$109:GV$109),MIN((GW$109-MAX($GP$109:GV$109)),(GW$109-GV$109)),0)</f>
        <v>0</v>
      </c>
      <c r="GX197" s="1">
        <f>+IF($E197=GX$22,VLOOKUP($C197,Input!$A$8:$GZ$39,MATCH(GX$21,Input!$A$6:$GZ$6,0),FALSE),0)*IF(GX$110&gt;=MAX($GP$110:GW$110),MIN((GX$110-MAX($GP$110:GW$110)),(GX$110-GW$110)),0)+IF($E197=GX$22,VLOOKUP($C197,Input!$A$8:$GZ$39,MATCH(GX$21,Input!$A$6:$GZ$6,0),FALSE),0)*IF(GX$109&gt;=MAX($GP$109:GW$109),MIN((GX$109-MAX($GP$109:GW$109)),(GX$109-GW$109)),0)</f>
        <v>0</v>
      </c>
      <c r="GY197" s="1">
        <f>+IF($E197=GY$22,VLOOKUP($C197,Input!$A$8:$GZ$39,MATCH(GY$21,Input!$A$6:$GZ$6,0),FALSE),0)*IF(GY$110&gt;=MAX($GP$110:GX$110),MIN((GY$110-MAX($GP$110:GX$110)),(GY$110-GX$110)),0)+IF($E197=GY$22,VLOOKUP($C197,Input!$A$8:$GZ$39,MATCH(GY$21,Input!$A$6:$GZ$6,0),FALSE),0)*IF(GY$109&gt;=MAX($GP$109:GX$109),MIN((GY$109-MAX($GP$109:GX$109)),(GY$109-GX$109)),0)</f>
        <v>0</v>
      </c>
      <c r="GZ197" s="1">
        <f>+IF($E197=GZ$22,VLOOKUP($C197,Input!$A$8:$GZ$39,MATCH(GZ$21,Input!$A$6:$GZ$6,0),FALSE),0)*IF(GZ$110&gt;=MAX($GP$110:GY$110),MIN((GZ$110-MAX($GP$110:GY$110)),(GZ$110-GY$110)),0)+IF($E197=GZ$22,VLOOKUP($C197,Input!$A$8:$GZ$39,MATCH(GZ$21,Input!$A$6:$GZ$6,0),FALSE),0)*IF(GZ$109&gt;=MAX($GP$109:GY$109),MIN((GZ$109-MAX($GP$109:GY$109)),(GZ$109-GY$109)),0)</f>
        <v>0</v>
      </c>
      <c r="HA197" s="1">
        <f>+IF($E197=HA$22,VLOOKUP($C197,Input!$A$8:$GZ$39,MATCH(HA$21,Input!$A$6:$GZ$6,0),FALSE),0)*IF(HA$110&gt;=MAX($GP$110:GZ$110),MIN((HA$110-MAX($GP$110:GZ$110)),(HA$110-GZ$110)),0)+IF($E197=HA$22,VLOOKUP($C197,Input!$A$8:$GZ$39,MATCH(HA$21,Input!$A$6:$GZ$6,0),FALSE),0)*IF(HA$109&gt;=MAX($GP$109:GZ$109),MIN((HA$109-MAX($GP$109:GZ$109)),(HA$109-GZ$109)),0)</f>
        <v>0</v>
      </c>
      <c r="HB197" s="1">
        <f>+IF($E197=HB$22,VLOOKUP($C197,Input!$A$8:$GZ$39,MATCH(HB$21,Input!$A$6:$GZ$6,0),FALSE),0)*IF(HB$110&gt;=MAX($GP$110:HA$110),MIN((HB$110-MAX($GP$110:HA$110)),(HB$110-HA$110)),0)+IF($E197=HB$22,VLOOKUP($C197,Input!$A$8:$GZ$39,MATCH(HB$21,Input!$A$6:$GZ$6,0),FALSE),0)*IF(HB$109&gt;=MAX($GP$109:HA$109),MIN((HB$109-MAX($GP$109:HA$109)),(HB$109-HA$109)),0)</f>
        <v>0</v>
      </c>
      <c r="HC197" s="1">
        <f>+IF($E197=HC$22,VLOOKUP($C197,Input!$A$8:$GZ$39,MATCH(HC$21,Input!$A$6:$GZ$6,0),FALSE),0)*IF(HC$110&gt;=MAX($GP$110:HB$110),MIN((HC$110-MAX($GP$110:HB$110)),(HC$110-HB$110)),0)+IF($E197=HC$22,VLOOKUP($C197,Input!$A$8:$GZ$39,MATCH(HC$21,Input!$A$6:$GZ$6,0),FALSE),0)*IF(HC$109&gt;=MAX($GP$109:HB$109),MIN((HC$109-MAX($GP$109:HB$109)),(HC$109-HB$109)),0)</f>
        <v>0</v>
      </c>
      <c r="HD197" s="1">
        <f>+IF($E197=HD$22,VLOOKUP($C197,Input!$A$8:$GZ$39,MATCH(HD$21,Input!$A$6:$GZ$6,0),FALSE),0)*IF(HD$110&gt;=MAX($GP$110:HC$110),MIN((HD$110-MAX($GP$110:HC$110)),(HD$110-HC$110)),0)+IF($E197=HD$22,VLOOKUP($C197,Input!$A$8:$GZ$39,MATCH(HD$21,Input!$A$6:$GZ$6,0),FALSE),0)*IF(HD$109&gt;=MAX($GP$109:HC$109),MIN((HD$109-MAX($GP$109:HC$109)),(HD$109-HC$109)),0)</f>
        <v>0</v>
      </c>
      <c r="HE197" s="1">
        <f>+IF($E197=HE$22,VLOOKUP($C197,Input!$A$8:$GZ$39,MATCH(HE$21,Input!$A$6:$GZ$6,0),FALSE),0)*IF(HE$110&gt;=MAX($GP$110:HD$110),MIN((HE$110-MAX($GP$110:HD$110)),(HE$110-HD$110)),0)+IF($E197=HE$22,VLOOKUP($C197,Input!$A$8:$GZ$39,MATCH(HE$21,Input!$A$6:$GZ$6,0),FALSE),0)*IF(HE$109&gt;=MAX($GP$109:HD$109),MIN((HE$109-MAX($GP$109:HD$109)),(HE$109-HD$109)),0)</f>
        <v>0</v>
      </c>
      <c r="HF197" s="1">
        <f>+IF($E197=HF$22,VLOOKUP($C197,Input!$A$8:$GZ$39,MATCH(HF$21,Input!$A$6:$GZ$6,0),FALSE),0)*IF(HF$110&gt;=MAX($GP$110:HE$110),MIN((HF$110-MAX($GP$110:HE$110)),(HF$110-HE$110)),0)+IF($E197=HF$22,VLOOKUP($C197,Input!$A$8:$GZ$39,MATCH(HF$21,Input!$A$6:$GZ$6,0),FALSE),0)*IF(HF$109&gt;=MAX($GP$109:HE$109),MIN((HF$109-MAX($GP$109:HE$109)),(HF$109-HE$109)),0)</f>
        <v>0</v>
      </c>
      <c r="HG197" s="1">
        <f>+IF($E197=HG$22,VLOOKUP($C197,Input!$A$8:$GZ$39,MATCH(HG$21,Input!$A$6:$GZ$6,0),FALSE),0)*IF(HG$110&gt;=MAX($GP$110:HF$110),MIN((HG$110-MAX($GP$110:HF$110)),(HG$110-HF$110)),0)+IF($E197=HG$22,VLOOKUP($C197,Input!$A$8:$GZ$39,MATCH(HG$21,Input!$A$6:$GZ$6,0),FALSE),0)*IF(HG$109&gt;=MAX($GP$109:HF$109),MIN((HG$109-MAX($GP$109:HF$109)),(HG$109-HF$109)),0)</f>
        <v>0</v>
      </c>
      <c r="HH197" s="1">
        <f>+IF($E197=HH$22,VLOOKUP($C197,Input!$A$8:$GZ$39,MATCH(HH$21,Input!$A$6:$GZ$6,0),FALSE),0)*IF(HH$110&gt;=MAX($GP$110:HG$110),MIN((HH$110-MAX($GP$110:HG$110)),(HH$110-HG$110)),0)+IF($E197=HH$22,VLOOKUP($C197,Input!$A$8:$GZ$39,MATCH(HH$21,Input!$A$6:$GZ$6,0),FALSE),0)*IF(HH$109&gt;=MAX($GP$109:HG$109),MIN((HH$109-MAX($GP$109:HG$109)),(HH$109-HG$109)),0)</f>
        <v>0</v>
      </c>
      <c r="HI197" s="1">
        <f>+IF($E197=HI$22,VLOOKUP($C197,Input!$A$8:$GZ$39,MATCH(HI$21,Input!$A$6:$GZ$6,0),FALSE),0)*IF(HI$110&gt;=MAX($GP$110:HH$110),MIN((HI$110-MAX($GP$110:HH$110)),(HI$110-HH$110)),0)+IF($E197=HI$22,VLOOKUP($C197,Input!$A$8:$GZ$39,MATCH(HI$21,Input!$A$6:$GZ$6,0),FALSE),0)*IF(HI$109&gt;=MAX($GP$109:HH$109),MIN((HI$109-MAX($GP$109:HH$109)),(HI$109-HH$109)),0)</f>
        <v>0</v>
      </c>
      <c r="HJ197" s="1">
        <f>+IF($E197=HJ$22,VLOOKUP($C197,Input!$A$8:$GZ$39,MATCH(HJ$21,Input!$A$6:$GZ$6,0),FALSE),0)*IF(HJ$110&gt;=MAX($GP$110:HI$110),MIN((HJ$110-MAX($GP$110:HI$110)),(HJ$110-HI$110)),0)+IF($E197=HJ$22,VLOOKUP($C197,Input!$A$8:$GZ$39,MATCH(HJ$21,Input!$A$6:$GZ$6,0),FALSE),0)*IF(HJ$109&gt;=MAX($GP$109:HI$109),MIN((HJ$109-MAX($GP$109:HI$109)),(HJ$109-HI$109)),0)</f>
        <v>0</v>
      </c>
      <c r="HK197" s="1">
        <f>+IF($E197=HK$22,VLOOKUP($C197,Input!$A$8:$GZ$39,MATCH(HK$21,Input!$A$6:$GZ$6,0),FALSE),0)*IF(HK$110&gt;=MAX($GP$110:HJ$110),MIN((HK$110-MAX($GP$110:HJ$110)),(HK$110-HJ$110)),0)+IF($E197=HK$22,VLOOKUP($C197,Input!$A$8:$GZ$39,MATCH(HK$21,Input!$A$6:$GZ$6,0),FALSE),0)*IF(HK$109&gt;=MAX($GP$109:HJ$109),MIN((HK$109-MAX($GP$109:HJ$109)),(HK$109-HJ$109)),0)</f>
        <v>0</v>
      </c>
      <c r="HL197" s="1">
        <f>+IF($E197=HL$22,VLOOKUP($C197,Input!$A$8:$GZ$39,MATCH(HL$21,Input!$A$6:$GZ$6,0),FALSE),0)*IF(HL$110&gt;=MAX($GP$110:HK$110),MIN((HL$110-MAX($GP$110:HK$110)),(HL$110-HK$110)),0)+IF($E197=HL$22,VLOOKUP($C197,Input!$A$8:$GZ$39,MATCH(HL$21,Input!$A$6:$GZ$6,0),FALSE),0)*IF(HL$109&gt;=MAX($GP$109:HK$109),MIN((HL$109-MAX($GP$109:HK$109)),(HL$109-HK$109)),0)</f>
        <v>0</v>
      </c>
      <c r="HM197" s="1">
        <f>+IF($E197=HM$22,VLOOKUP($C197,Input!$A$8:$GZ$39,MATCH(HM$21,Input!$A$6:$GZ$6,0),FALSE),0)*IF(HM$110&gt;=MAX($GP$110:HL$110),MIN((HM$110-MAX($GP$110:HL$110)),(HM$110-HL$110)),0)+IF($E197=HM$22,VLOOKUP($C197,Input!$A$8:$GZ$39,MATCH(HM$21,Input!$A$6:$GZ$6,0),FALSE),0)*IF(HM$109&gt;=MAX($GP$109:HL$109),MIN((HM$109-MAX($GP$109:HL$109)),(HM$109-HL$109)),0)</f>
        <v>0</v>
      </c>
      <c r="HN197" s="1">
        <f>+IF($E197=HN$22,VLOOKUP($C197,Input!$A$8:$GZ$39,MATCH(HN$21,Input!$A$6:$GZ$6,0),FALSE),0)*IF(HN$110&gt;=MAX($GP$110:HM$110),MIN((HN$110-MAX($GP$110:HM$110)),(HN$110-HM$110)),0)+IF($E197=HN$22,VLOOKUP($C197,Input!$A$8:$GZ$39,MATCH(HN$21,Input!$A$6:$GZ$6,0),FALSE),0)*IF(HN$109&gt;=MAX($GP$109:HM$109),MIN((HN$109-MAX($GP$109:HM$109)),(HN$109-HM$109)),0)</f>
        <v>0</v>
      </c>
      <c r="HO197" s="1">
        <f>+IF($E197=HO$22,VLOOKUP($C197,Input!$A$8:$GZ$39,MATCH(HO$21,Input!$A$6:$GZ$6,0),FALSE),0)*IF(HO$110&gt;=MAX($GP$110:HN$110),MIN((HO$110-MAX($GP$110:HN$110)),(HO$110-HN$110)),0)+IF($E197=HO$22,VLOOKUP($C197,Input!$A$8:$GZ$39,MATCH(HO$21,Input!$A$6:$GZ$6,0),FALSE),0)*IF(HO$109&gt;=MAX($GP$109:HN$109),MIN((HO$109-MAX($GP$109:HN$109)),(HO$109-HN$109)),0)</f>
        <v>0</v>
      </c>
      <c r="HP197" s="1">
        <f>+IF($E197=HP$22,VLOOKUP($C197,Input!$A$8:$GZ$39,MATCH(HP$21,Input!$A$6:$GZ$6,0),FALSE),0)*IF(HP$110&gt;=MAX($GP$110:HO$110),MIN((HP$110-MAX($GP$110:HO$110)),(HP$110-HO$110)),0)+IF($E197=HP$22,VLOOKUP($C197,Input!$A$8:$GZ$39,MATCH(HP$21,Input!$A$6:$GZ$6,0),FALSE),0)*IF(HP$109&gt;=MAX($GP$109:HO$109),MIN((HP$109-MAX($GP$109:HO$109)),(HP$109-HO$109)),0)</f>
        <v>0</v>
      </c>
      <c r="HQ197" s="1">
        <f>+IF($E197=HQ$22,VLOOKUP($C197,Input!$A$8:$GZ$39,MATCH(HQ$21,Input!$A$6:$GZ$6,0),FALSE),0)*IF(HQ$110&gt;=MAX($GP$110:HP$110),MIN((HQ$110-MAX($GP$110:HP$110)),(HQ$110-HP$110)),0)+IF($E197=HQ$22,VLOOKUP($C197,Input!$A$8:$GZ$39,MATCH(HQ$21,Input!$A$6:$GZ$6,0),FALSE),0)*IF(HQ$109&gt;=MAX($GP$109:HP$109),MIN((HQ$109-MAX($GP$109:HP$109)),(HQ$109-HP$109)),0)</f>
        <v>0</v>
      </c>
      <c r="HR197" s="1">
        <f>+IF($E197=HR$22,VLOOKUP($C197,Input!$A$8:$GZ$39,MATCH(HR$21,Input!$A$6:$GZ$6,0),FALSE),0)*IF(HR$110&gt;=MAX($GP$110:HQ$110),MIN((HR$110-MAX($GP$110:HQ$110)),(HR$110-HQ$110)),0)+IF($E197=HR$22,VLOOKUP($C197,Input!$A$8:$GZ$39,MATCH(HR$21,Input!$A$6:$GZ$6,0),FALSE),0)*IF(HR$109&gt;=MAX($GP$109:HQ$109),MIN((HR$109-MAX($GP$109:HQ$109)),(HR$109-HQ$109)),0)</f>
        <v>0</v>
      </c>
      <c r="HS197" s="1">
        <f>+IF($E197=HS$22,VLOOKUP($C197,Input!$A$8:$GZ$39,MATCH(HS$21,Input!$A$6:$GZ$6,0),FALSE),0)*IF(HS$110&gt;=MAX($GP$110:HR$110),MIN((HS$110-MAX($GP$110:HR$110)),(HS$110-HR$110)),0)+IF($E197=HS$22,VLOOKUP($C197,Input!$A$8:$GZ$39,MATCH(HS$21,Input!$A$6:$GZ$6,0),FALSE),0)*IF(HS$109&gt;=MAX($GP$109:HR$109),MIN((HS$109-MAX($GP$109:HR$109)),(HS$109-HR$109)),0)</f>
        <v>0</v>
      </c>
      <c r="HT197" s="1">
        <f>+IF($E197=HT$22,VLOOKUP($C197,Input!$A$8:$GZ$39,MATCH(HT$21,Input!$A$6:$GZ$6,0),FALSE),0)*IF(HT$110&gt;=MAX($GP$110:HS$110),MIN((HT$110-MAX($GP$110:HS$110)),(HT$110-HS$110)),0)+IF($E197=HT$22,VLOOKUP($C197,Input!$A$8:$GZ$39,MATCH(HT$21,Input!$A$6:$GZ$6,0),FALSE),0)*IF(HT$109&gt;=MAX($GP$109:HS$109),MIN((HT$109-MAX($GP$109:HS$109)),(HT$109-HS$109)),0)</f>
        <v>0</v>
      </c>
      <c r="HU197" s="1">
        <f>+IF($E197=HU$22,VLOOKUP($C197,Input!$A$8:$GZ$39,MATCH(HU$21,Input!$A$6:$GZ$6,0),FALSE),0)*IF(HU$110&gt;=MAX($GP$110:HT$110),MIN((HU$110-MAX($GP$110:HT$110)),(HU$110-HT$110)),0)+IF($E197=HU$22,VLOOKUP($C197,Input!$A$8:$GZ$39,MATCH(HU$21,Input!$A$6:$GZ$6,0),FALSE),0)*IF(HU$109&gt;=MAX($GP$109:HT$109),MIN((HU$109-MAX($GP$109:HT$109)),(HU$109-HT$109)),0)</f>
        <v>0</v>
      </c>
      <c r="HV197" s="1">
        <f>+IF($E197=HV$22,VLOOKUP($C197,Input!$A$8:$GZ$39,MATCH(HV$21,Input!$A$6:$GZ$6,0),FALSE),0)*IF(HV$110&gt;=MAX($GP$110:HU$110),MIN((HV$110-MAX($GP$110:HU$110)),(HV$110-HU$110)),0)+IF($E197=HV$22,VLOOKUP($C197,Input!$A$8:$GZ$39,MATCH(HV$21,Input!$A$6:$GZ$6,0),FALSE),0)*IF(HV$109&gt;=MAX($GP$109:HU$109),MIN((HV$109-MAX($GP$109:HU$109)),(HV$109-HU$109)),0)</f>
        <v>0</v>
      </c>
      <c r="HW197" s="1">
        <f>+IF($E197=HW$22,VLOOKUP($C197,Input!$A$8:$GZ$39,MATCH(HW$21,Input!$A$6:$GZ$6,0),FALSE),0)*IF(HW$110&gt;=MAX($GP$110:HV$110),MIN((HW$110-MAX($GP$110:HV$110)),(HW$110-HV$110)),0)+IF($E197=HW$22,VLOOKUP($C197,Input!$A$8:$GZ$39,MATCH(HW$21,Input!$A$6:$GZ$6,0),FALSE),0)*IF(HW$109&gt;=MAX($GP$109:HV$109),MIN((HW$109-MAX($GP$109:HV$109)),(HW$109-HV$109)),0)</f>
        <v>0</v>
      </c>
      <c r="HX197" s="1">
        <f>+IF($E197=HX$22,VLOOKUP($C197,Input!$A$8:$GZ$39,MATCH(HX$21,Input!$A$6:$GZ$6,0),FALSE),0)*IF(HX$110&gt;=MAX($GP$110:HW$110),MIN((HX$110-MAX($GP$110:HW$110)),(HX$110-HW$110)),0)+IF($E197=HX$22,VLOOKUP($C197,Input!$A$8:$GZ$39,MATCH(HX$21,Input!$A$6:$GZ$6,0),FALSE),0)*IF(HX$109&gt;=MAX($GP$109:HW$109),MIN((HX$109-MAX($GP$109:HW$109)),(HX$109-HW$109)),0)</f>
        <v>0</v>
      </c>
      <c r="HY197" s="1">
        <f>+IF($E197=HY$22,VLOOKUP($C197,Input!$A$8:$GZ$39,MATCH(HY$21,Input!$A$6:$GZ$6,0),FALSE),0)*IF(HY$110&gt;=MAX($GP$110:HX$110),MIN((HY$110-MAX($GP$110:HX$110)),(HY$110-HX$110)),0)+IF($E197=HY$22,VLOOKUP($C197,Input!$A$8:$GZ$39,MATCH(HY$21,Input!$A$6:$GZ$6,0),FALSE),0)*IF(HY$109&gt;=MAX($GP$109:HX$109),MIN((HY$109-MAX($GP$109:HX$109)),(HY$109-HX$109)),0)</f>
        <v>0</v>
      </c>
      <c r="HZ197" s="42"/>
      <c r="IA197" t="str">
        <f>VLOOKUP($C197,Input!$A$8:$IA$39,MATCH(IA$21,Input!$A$6:$IA$6,0),FALSE)</f>
        <v>NA</v>
      </c>
      <c r="IB197" s="132">
        <f>IF((VLOOKUP($C197,Input!$A$8:$IA$39,MATCH(IB$21,Input!$A$6:$IA$6,0),FALSE))="Y",$D197/VLOOKUP($C197,Input!$A$8:$IA$39,MATCH(IC$21,Input!$A$6:$IA$6,0),FALSE),0)</f>
        <v>0</v>
      </c>
      <c r="IC197" s="132">
        <f>IF((VLOOKUP($C197,Input!$A$8:$IA$39,MATCH(IB$21,Input!$A$6:$IA$6,0),FALSE))="Y",0,IF((VLOOKUP($C197,Input!$A$8:$IA$39,MATCH(IC$21,Input!$A$6:$IA$6,0),FALSE))&gt;0,$D197/VLOOKUP($C197,Input!$A$8:$IA$39,MATCH(IC$21,Input!$A$6:$IA$6,0),FALSE),0))</f>
        <v>0</v>
      </c>
      <c r="ID197" s="1">
        <f>+IF($E197=ID$22,VLOOKUP($C197,Input!$A$8:$IA$39,MATCH(ID$21,Input!$A$6:$IA$6,0),FALSE),0)*IF(ID$110&gt;=MAX($IC$110:IC$110),MIN((ID$110-MAX($IC$110:IC$110)),(ID$110-IC$110)),0)+IF($E197=ID$22,VLOOKUP($C197,Input!$A$8:$IA$39,MATCH(ID$21,Input!$A$6:$IA$6,0),FALSE),0)*IF(ID$109&gt;=MAX($IC$109:IC$109),MIN((ID$109-MAX($IC$109:IC$109)),(ID$109-IC$109)),0)</f>
        <v>0</v>
      </c>
      <c r="IE197" s="1">
        <f>+IF($E197=IE$22,VLOOKUP($C197,Input!$A$8:$IA$39,MATCH(IE$21,Input!$A$6:$IA$6,0),FALSE),0)*IF(IE$110&gt;=MAX($IC$110:ID$110),MIN((IE$110-MAX($IC$110:ID$110)),(IE$110-ID$110)),0)+IF($E197=IE$22,VLOOKUP($C197,Input!$A$8:$IA$39,MATCH(IE$21,Input!$A$6:$IA$6,0),FALSE),0)*IF(IE$109&gt;=MAX($IC$109:ID$109),MIN((IE$109-MAX($IC$109:ID$109)),(IE$109-ID$109)),0)</f>
        <v>0</v>
      </c>
      <c r="IF197" s="1">
        <f>+IF($E197=IF$22,VLOOKUP($C197,Input!$A$8:$IA$39,MATCH(IF$21,Input!$A$6:$IA$6,0),FALSE),0)*IF(IF$110&gt;=MAX($IC$110:IE$110),MIN((IF$110-MAX($IC$110:IE$110)),(IF$110-IE$110)),0)+IF($E197=IF$22,VLOOKUP($C197,Input!$A$8:$IA$39,MATCH(IF$21,Input!$A$6:$IA$6,0),FALSE),0)*IF(IF$109&gt;=MAX($IC$109:IE$109),MIN((IF$109-MAX($IC$109:IE$109)),(IF$109-IE$109)),0)</f>
        <v>0</v>
      </c>
      <c r="IG197" s="1">
        <f>+IF($E197=IG$22,VLOOKUP($C197,Input!$A$8:$IA$39,MATCH(IG$21,Input!$A$6:$IA$6,0),FALSE),0)*IF(IG$110&gt;=MAX($IC$110:IF$110),MIN((IG$110-MAX($IC$110:IF$110)),(IG$110-IF$110)),0)+IF($E197=IG$22,VLOOKUP($C197,Input!$A$8:$IA$39,MATCH(IG$21,Input!$A$6:$IA$6,0),FALSE),0)*IF(IG$109&gt;=MAX($IC$109:IF$109),MIN((IG$109-MAX($IC$109:IF$109)),(IG$109-IF$109)),0)</f>
        <v>0</v>
      </c>
      <c r="IH197" s="1">
        <f>+IF($E197=IH$22,VLOOKUP($C197,Input!$A$8:$IA$39,MATCH(IH$21,Input!$A$6:$IA$6,0),FALSE),0)*IF(IH$110&gt;=MAX($IC$110:IG$110),MIN((IH$110-MAX($IC$110:IG$110)),(IH$110-IG$110)),0)+IF($E197=IH$22,VLOOKUP($C197,Input!$A$8:$IA$39,MATCH(IH$21,Input!$A$6:$IA$6,0),FALSE),0)*IF(IH$109&gt;=MAX($IC$109:IG$109),MIN((IH$109-MAX($IC$109:IG$109)),(IH$109-IG$109)),0)</f>
        <v>0</v>
      </c>
      <c r="II197" s="1">
        <f>+IF($E197=II$22,VLOOKUP($C197,Input!$A$8:$IA$39,MATCH(II$21,Input!$A$6:$IA$6,0),FALSE),0)*IF(II$110&gt;=MAX($IC$110:IH$110),MIN((II$110-MAX($IC$110:IH$110)),(II$110-IH$110)),0)+IF($E197=II$22,VLOOKUP($C197,Input!$A$8:$IA$39,MATCH(II$21,Input!$A$6:$IA$6,0),FALSE),0)*IF(II$109&gt;=MAX($IC$109:IH$109),MIN((II$109-MAX($IC$109:IH$109)),(II$109-IH$109)),0)</f>
        <v>0</v>
      </c>
      <c r="IJ197" s="1">
        <f>+IF($E197=IJ$22,VLOOKUP($C197,Input!$A$8:$IA$39,MATCH(IJ$21,Input!$A$6:$IA$6,0),FALSE),0)*IF(IJ$110&gt;=MAX($IC$110:II$110),MIN((IJ$110-MAX($IC$110:II$110)),(IJ$110-II$110)),0)+IF($E197=IJ$22,VLOOKUP($C197,Input!$A$8:$IA$39,MATCH(IJ$21,Input!$A$6:$IA$6,0),FALSE),0)*IF(IJ$109&gt;=MAX($IC$109:II$109),MIN((IJ$109-MAX($IC$109:II$109)),(IJ$109-II$109)),0)</f>
        <v>0</v>
      </c>
      <c r="IK197" s="1">
        <f>+IF($E197=IK$22,VLOOKUP($C197,Input!$A$8:$IA$39,MATCH(IK$21,Input!$A$6:$IA$6,0),FALSE),0)*IF(IK$110&gt;=MAX($IC$110:IJ$110),MIN((IK$110-MAX($IC$110:IJ$110)),(IK$110-IJ$110)),0)+IF($E197=IK$22,VLOOKUP($C197,Input!$A$8:$IA$39,MATCH(IK$21,Input!$A$6:$IA$6,0),FALSE),0)*IF(IK$109&gt;=MAX($IC$109:IJ$109),MIN((IK$109-MAX($IC$109:IJ$109)),(IK$109-IJ$109)),0)</f>
        <v>0</v>
      </c>
      <c r="IL197" s="1">
        <f>+IF($E197=IL$22,VLOOKUP($C197,Input!$A$8:$IA$39,MATCH(IL$21,Input!$A$6:$IA$6,0),FALSE),0)*IF(IL$110&gt;=MAX($IC$110:IK$110),MIN((IL$110-MAX($IC$110:IK$110)),(IL$110-IK$110)),0)+IF($E197=IL$22,VLOOKUP($C197,Input!$A$8:$IA$39,MATCH(IL$21,Input!$A$6:$IA$6,0),FALSE),0)*IF(IL$109&gt;=MAX($IC$109:IK$109),MIN((IL$109-MAX($IC$109:IK$109)),(IL$109-IK$109)),0)</f>
        <v>0</v>
      </c>
      <c r="IM197" s="1">
        <f>+IF($E197=IM$22,VLOOKUP($C197,Input!$A$8:$IA$39,MATCH(IM$21,Input!$A$6:$IA$6,0),FALSE),0)*IF(IM$110&gt;=MAX($IC$110:IL$110),MIN((IM$110-MAX($IC$110:IL$110)),(IM$110-IL$110)),0)+IF($E197=IM$22,VLOOKUP($C197,Input!$A$8:$IA$39,MATCH(IM$21,Input!$A$6:$IA$6,0),FALSE),0)*IF(IM$109&gt;=MAX($IC$109:IL$109),MIN((IM$109-MAX($IC$109:IL$109)),(IM$109-IL$109)),0)</f>
        <v>0</v>
      </c>
      <c r="IN197" s="1">
        <f>+IF($E197=IN$22,VLOOKUP($C197,Input!$A$8:$IA$39,MATCH(IN$21,Input!$A$6:$IA$6,0),FALSE),0)*IF(IN$110&gt;=MAX($IC$110:IM$110),MIN((IN$110-MAX($IC$110:IM$110)),(IN$110-IM$110)),0)+IF($E197=IN$22,VLOOKUP($C197,Input!$A$8:$IA$39,MATCH(IN$21,Input!$A$6:$IA$6,0),FALSE),0)*IF(IN$109&gt;=MAX($IC$109:IM$109),MIN((IN$109-MAX($IC$109:IM$109)),(IN$109-IM$109)),0)</f>
        <v>0</v>
      </c>
      <c r="IO197" s="1">
        <f>+IF($E197=IO$22,VLOOKUP($C197,Input!$A$8:$IA$39,MATCH(IO$21,Input!$A$6:$IA$6,0),FALSE),0)*IF(IO$110&gt;=MAX($IC$110:IN$110),MIN((IO$110-MAX($IC$110:IN$110)),(IO$110-IN$110)),0)+IF($E197=IO$22,VLOOKUP($C197,Input!$A$8:$IA$39,MATCH(IO$21,Input!$A$6:$IA$6,0),FALSE),0)*IF(IO$109&gt;=MAX($IC$109:IN$109),MIN((IO$109-MAX($IC$109:IN$109)),(IO$109-IN$109)),0)</f>
        <v>0</v>
      </c>
      <c r="IP197" s="1">
        <f>+IF($E197=IP$22,VLOOKUP($C197,Input!$A$8:$IA$39,MATCH(IP$21,Input!$A$6:$IA$6,0),FALSE),0)*IF(IP$110&gt;=MAX($IC$110:IO$110),MIN((IP$110-MAX($IC$110:IO$110)),(IP$110-IO$110)),0)+IF($E197=IP$22,VLOOKUP($C197,Input!$A$8:$IA$39,MATCH(IP$21,Input!$A$6:$IA$6,0),FALSE),0)*IF(IP$109&gt;=MAX($IC$109:IO$109),MIN((IP$109-MAX($IC$109:IO$109)),(IP$109-IO$109)),0)</f>
        <v>0</v>
      </c>
      <c r="IQ197" s="1">
        <f>+IF($E197=IQ$22,VLOOKUP($C197,Input!$A$8:$IA$39,MATCH(IQ$21,Input!$A$6:$IA$6,0),FALSE),0)*IF(IQ$110&gt;=MAX($IC$110:IP$110),MIN((IQ$110-MAX($IC$110:IP$110)),(IQ$110-IP$110)),0)+IF($E197=IQ$22,VLOOKUP($C197,Input!$A$8:$IA$39,MATCH(IQ$21,Input!$A$6:$IA$6,0),FALSE),0)*IF(IQ$109&gt;=MAX($IC$109:IP$109),MIN((IQ$109-MAX($IC$109:IP$109)),(IQ$109-IP$109)),0)</f>
        <v>0</v>
      </c>
      <c r="IR197" s="1">
        <f>+IF($E197=IR$22,VLOOKUP($C197,Input!$A$8:$IA$39,MATCH(IR$21,Input!$A$6:$IA$6,0),FALSE),0)*IF(IR$110&gt;=MAX($IC$110:IQ$110),MIN((IR$110-MAX($IC$110:IQ$110)),(IR$110-IQ$110)),0)+IF($E197=IR$22,VLOOKUP($C197,Input!$A$8:$IA$39,MATCH(IR$21,Input!$A$6:$IA$6,0),FALSE),0)*IF(IR$109&gt;=MAX($IC$109:IQ$109),MIN((IR$109-MAX($IC$109:IQ$109)),(IR$109-IQ$109)),0)</f>
        <v>0</v>
      </c>
      <c r="IS197" s="1">
        <f>+IF($E197=IS$22,VLOOKUP($C197,Input!$A$8:$IA$39,MATCH(IS$21,Input!$A$6:$IA$6,0),FALSE),0)*IF(IS$110&gt;=MAX($IC$110:IR$110),MIN((IS$110-MAX($IC$110:IR$110)),(IS$110-IR$110)),0)+IF($E197=IS$22,VLOOKUP($C197,Input!$A$8:$IA$39,MATCH(IS$21,Input!$A$6:$IA$6,0),FALSE),0)*IF(IS$109&gt;=MAX($IC$109:IR$109),MIN((IS$109-MAX($IC$109:IR$109)),(IS$109-IR$109)),0)</f>
        <v>0</v>
      </c>
      <c r="IT197" s="1">
        <f>+IF($E197=IT$22,VLOOKUP($C197,Input!$A$8:$IA$39,MATCH(IT$21,Input!$A$6:$IA$6,0),FALSE),0)*IF(IT$110&gt;=MAX($IC$110:IS$110),MIN((IT$110-MAX($IC$110:IS$110)),(IT$110-IS$110)),0)+IF($E197=IT$22,VLOOKUP($C197,Input!$A$8:$IA$39,MATCH(IT$21,Input!$A$6:$IA$6,0),FALSE),0)*IF(IT$109&gt;=MAX($IC$109:IS$109),MIN((IT$109-MAX($IC$109:IS$109)),(IT$109-IS$109)),0)</f>
        <v>0</v>
      </c>
      <c r="IU197" s="1">
        <f>+IF($E197=IU$22,VLOOKUP($C197,Input!$A$8:$IA$39,MATCH(IU$21,Input!$A$6:$IA$6,0),FALSE),0)*IF(IU$110&gt;=MAX($IC$110:IT$110),MIN((IU$110-MAX($IC$110:IT$110)),(IU$110-IT$110)),0)+IF($E197=IU$22,VLOOKUP($C197,Input!$A$8:$IA$39,MATCH(IU$21,Input!$A$6:$IA$6,0),FALSE),0)*IF(IU$109&gt;=MAX($IC$109:IT$109),MIN((IU$109-MAX($IC$109:IT$109)),(IU$109-IT$109)),0)</f>
        <v>0</v>
      </c>
      <c r="IV197" s="1">
        <f>+IF($E197=IV$22,VLOOKUP($C197,Input!$A$8:$IA$39,MATCH(IV$21,Input!$A$6:$IA$6,0),FALSE),0)*IF(IV$110&gt;=MAX($IC$110:IU$110),MIN((IV$110-MAX($IC$110:IU$110)),(IV$110-IU$110)),0)+IF($E197=IV$22,VLOOKUP($C197,Input!$A$8:$IA$39,MATCH(IV$21,Input!$A$6:$IA$6,0),FALSE),0)*IF(IV$109&gt;=MAX($IC$109:IU$109),MIN((IV$109-MAX($IC$109:IU$109)),(IV$109-IU$109)),0)</f>
        <v>0</v>
      </c>
      <c r="IW197" s="1">
        <f>+IF($E197=IW$22,VLOOKUP($C197,Input!$A$8:$IA$39,MATCH(IW$21,Input!$A$6:$IA$6,0),FALSE),0)*IF(IW$110&gt;=MAX($IC$110:IV$110),MIN((IW$110-MAX($IC$110:IV$110)),(IW$110-IV$110)),0)+IF($E197=IW$22,VLOOKUP($C197,Input!$A$8:$IA$39,MATCH(IW$21,Input!$A$6:$IA$6,0),FALSE),0)*IF(IW$109&gt;=MAX($IC$109:IV$109),MIN((IW$109-MAX($IC$109:IV$109)),(IW$109-IV$109)),0)</f>
        <v>0</v>
      </c>
      <c r="IX197" s="1">
        <f>+IF($E197=IX$22,VLOOKUP($C197,Input!$A$8:$IA$39,MATCH(IX$21,Input!$A$6:$IA$6,0),FALSE),0)*IF(IX$110&gt;=MAX($IC$110:IW$110),MIN((IX$110-MAX($IC$110:IW$110)),(IX$110-IW$110)),0)+IF($E197=IX$22,VLOOKUP($C197,Input!$A$8:$IA$39,MATCH(IX$21,Input!$A$6:$IA$6,0),FALSE),0)*IF(IX$109&gt;=MAX($IC$109:IW$109),MIN((IX$109-MAX($IC$109:IW$109)),(IX$109-IW$109)),0)</f>
        <v>0</v>
      </c>
      <c r="IY197" s="1">
        <f>+IF($E197=IY$22,VLOOKUP($C197,Input!$A$8:$IA$39,MATCH(IY$21,Input!$A$6:$IA$6,0),FALSE),0)*IF(IY$110&gt;=MAX($IC$110:IX$110),MIN((IY$110-MAX($IC$110:IX$110)),(IY$110-IX$110)),0)+IF($E197=IY$22,VLOOKUP($C197,Input!$A$8:$IA$39,MATCH(IY$21,Input!$A$6:$IA$6,0),FALSE),0)*IF(IY$109&gt;=MAX($IC$109:IX$109),MIN((IY$109-MAX($IC$109:IX$109)),(IY$109-IX$109)),0)</f>
        <v>0</v>
      </c>
      <c r="IZ197" s="1">
        <f>+IF($E197=IZ$22,VLOOKUP($C197,Input!$A$8:$IA$39,MATCH(IZ$21,Input!$A$6:$IA$6,0),FALSE),0)*IF(IZ$110&gt;=MAX($IC$110:IY$110),MIN((IZ$110-MAX($IC$110:IY$110)),(IZ$110-IY$110)),0)+IF($E197=IZ$22,VLOOKUP($C197,Input!$A$8:$IA$39,MATCH(IZ$21,Input!$A$6:$IA$6,0),FALSE),0)*IF(IZ$109&gt;=MAX($IC$109:IY$109),MIN((IZ$109-MAX($IC$109:IY$109)),(IZ$109-IY$109)),0)</f>
        <v>0</v>
      </c>
      <c r="JA197" s="1">
        <f>+IF($E197=JA$22,VLOOKUP($C197,Input!$A$8:$IA$39,MATCH(JA$21,Input!$A$6:$IA$6,0),FALSE),0)*IF(JA$110&gt;=MAX($IC$110:IZ$110),MIN((JA$110-MAX($IC$110:IZ$110)),(JA$110-IZ$110)),0)+IF($E197=JA$22,VLOOKUP($C197,Input!$A$8:$IA$39,MATCH(JA$21,Input!$A$6:$IA$6,0),FALSE),0)*IF(JA$109&gt;=MAX($IC$109:IZ$109),MIN((JA$109-MAX($IC$109:IZ$109)),(JA$109-IZ$109)),0)</f>
        <v>0</v>
      </c>
      <c r="JB197" s="1">
        <f>+IF($E197=JB$22,VLOOKUP($C197,Input!$A$8:$IA$39,MATCH(JB$21,Input!$A$6:$IA$6,0),FALSE),0)*IF(JB$110&gt;=MAX($IC$110:JA$110),MIN((JB$110-MAX($IC$110:JA$110)),(JB$110-JA$110)),0)+IF($E197=JB$22,VLOOKUP($C197,Input!$A$8:$IA$39,MATCH(JB$21,Input!$A$6:$IA$6,0),FALSE),0)*IF(JB$109&gt;=MAX($IC$109:JA$109),MIN((JB$109-MAX($IC$109:JA$109)),(JB$109-JA$109)),0)</f>
        <v>0</v>
      </c>
      <c r="JC197" s="1">
        <f>+IF($E197=JC$22,VLOOKUP($C197,Input!$A$8:$IA$39,MATCH(JC$21,Input!$A$6:$IA$6,0),FALSE),0)*IF(JC$110&gt;=MAX($IC$110:JB$110),MIN((JC$110-MAX($IC$110:JB$110)),(JC$110-JB$110)),0)+IF($E197=JC$22,VLOOKUP($C197,Input!$A$8:$IA$39,MATCH(JC$21,Input!$A$6:$IA$6,0),FALSE),0)*IF(JC$109&gt;=MAX($IC$109:JB$109),MIN((JC$109-MAX($IC$109:JB$109)),(JC$109-JB$109)),0)</f>
        <v>0</v>
      </c>
      <c r="JD197" s="1">
        <f>+IF($E197=JD$22,VLOOKUP($C197,Input!$A$8:$IA$39,MATCH(JD$21,Input!$A$6:$IA$6,0),FALSE),0)*IF(JD$110&gt;=MAX($IC$110:JC$110),MIN((JD$110-MAX($IC$110:JC$110)),(JD$110-JC$110)),0)+IF($E197=JD$22,VLOOKUP($C197,Input!$A$8:$IA$39,MATCH(JD$21,Input!$A$6:$IA$6,0),FALSE),0)*IF(JD$109&gt;=MAX($IC$109:JC$109),MIN((JD$109-MAX($IC$109:JC$109)),(JD$109-JC$109)),0)</f>
        <v>0</v>
      </c>
      <c r="JE197" s="1">
        <f>+IF($E197=JE$22,VLOOKUP($C197,Input!$A$8:$IA$39,MATCH(JE$21,Input!$A$6:$IA$6,0),FALSE),0)*IF(JE$110&gt;=MAX($IC$110:JD$110),MIN((JE$110-MAX($IC$110:JD$110)),(JE$110-JD$110)),0)+IF($E197=JE$22,VLOOKUP($C197,Input!$A$8:$IA$39,MATCH(JE$21,Input!$A$6:$IA$6,0),FALSE),0)*IF(JE$109&gt;=MAX($IC$109:JD$109),MIN((JE$109-MAX($IC$109:JD$109)),(JE$109-JD$109)),0)</f>
        <v>0</v>
      </c>
      <c r="JF197" s="1">
        <f>+IF($E197=JF$22,VLOOKUP($C197,Input!$A$8:$IA$39,MATCH(JF$21,Input!$A$6:$IA$6,0),FALSE),0)*IF(JF$110&gt;=MAX($IC$110:JE$110),MIN((JF$110-MAX($IC$110:JE$110)),(JF$110-JE$110)),0)+IF($E197=JF$22,VLOOKUP($C197,Input!$A$8:$IA$39,MATCH(JF$21,Input!$A$6:$IA$6,0),FALSE),0)*IF(JF$109&gt;=MAX($IC$109:JE$109),MIN((JF$109-MAX($IC$109:JE$109)),(JF$109-JE$109)),0)</f>
        <v>0</v>
      </c>
      <c r="JG197" s="1">
        <f>+IF($E197=JG$22,VLOOKUP($C197,Input!$A$8:$IA$39,MATCH(JG$21,Input!$A$6:$IA$6,0),FALSE),0)*IF(JG$110&gt;=MAX($IC$110:JF$110),MIN((JG$110-MAX($IC$110:JF$110)),(JG$110-JF$110)),0)+IF($E197=JG$22,VLOOKUP($C197,Input!$A$8:$IA$39,MATCH(JG$21,Input!$A$6:$IA$6,0),FALSE),0)*IF(JG$109&gt;=MAX($IC$109:JF$109),MIN((JG$109-MAX($IC$109:JF$109)),(JG$109-JF$109)),0)</f>
        <v>0</v>
      </c>
      <c r="JH197" s="1">
        <f>+IF($E197=JH$22,VLOOKUP($C197,Input!$A$8:$IA$39,MATCH(JH$21,Input!$A$6:$IA$6,0),FALSE),0)*IF(JH$110&gt;=MAX($IC$110:JG$110),MIN((JH$110-MAX($IC$110:JG$110)),(JH$110-JG$110)),0)+IF($E197=JH$22,VLOOKUP($C197,Input!$A$8:$IA$39,MATCH(JH$21,Input!$A$6:$IA$6,0),FALSE),0)*IF(JH$109&gt;=MAX($IC$109:JG$109),MIN((JH$109-MAX($IC$109:JG$109)),(JH$109-JG$109)),0)</f>
        <v>0</v>
      </c>
      <c r="JI197" s="1">
        <f>+IF($E197=JI$22,VLOOKUP($C197,Input!$A$8:$IA$39,MATCH(JI$21,Input!$A$6:$IA$6,0),FALSE),0)*IF(JI$110&gt;=MAX($IC$110:JH$110),MIN((JI$110-MAX($IC$110:JH$110)),(JI$110-JH$110)),0)+IF($E197=JI$22,VLOOKUP($C197,Input!$A$8:$IA$39,MATCH(JI$21,Input!$A$6:$IA$6,0),FALSE),0)*IF(JI$109&gt;=MAX($IC$109:JH$109),MIN((JI$109-MAX($IC$109:JH$109)),(JI$109-JH$109)),0)</f>
        <v>0</v>
      </c>
      <c r="JJ197" s="1">
        <f>+IF($E197=JJ$22,VLOOKUP($C197,Input!$A$8:$IA$39,MATCH(JJ$21,Input!$A$6:$IA$6,0),FALSE),0)*IF(JJ$110&gt;=MAX($IC$110:JI$110),MIN((JJ$110-MAX($IC$110:JI$110)),(JJ$110-JI$110)),0)+IF($E197=JJ$22,VLOOKUP($C197,Input!$A$8:$IA$39,MATCH(JJ$21,Input!$A$6:$IA$6,0),FALSE),0)*IF(JJ$109&gt;=MAX($IC$109:JI$109),MIN((JJ$109-MAX($IC$109:JI$109)),(JJ$109-JI$109)),0)</f>
        <v>0</v>
      </c>
      <c r="JK197" s="1">
        <f>+IF($E197=JK$22,VLOOKUP($C197,Input!$A$8:$IA$39,MATCH(JK$21,Input!$A$6:$IA$6,0),FALSE),0)*IF(JK$110&gt;=MAX($IC$110:JJ$110),MIN((JK$110-MAX($IC$110:JJ$110)),(JK$110-JJ$110)),0)+IF($E197=JK$22,VLOOKUP($C197,Input!$A$8:$IA$39,MATCH(JK$21,Input!$A$6:$IA$6,0),FALSE),0)*IF(JK$109&gt;=MAX($IC$109:JJ$109),MIN((JK$109-MAX($IC$109:JJ$109)),(JK$109-JJ$109)),0)</f>
        <v>0</v>
      </c>
      <c r="JL197" s="1">
        <f>+IF($E197=JL$22,VLOOKUP($C197,Input!$A$8:$IA$39,MATCH(JL$21,Input!$A$6:$IA$6,0),FALSE),0)*IF(JL$110&gt;=MAX($IC$110:JK$110),MIN((JL$110-MAX($IC$110:JK$110)),(JL$110-JK$110)),0)+IF($E197=JL$22,VLOOKUP($C197,Input!$A$8:$IA$39,MATCH(JL$21,Input!$A$6:$IA$6,0),FALSE),0)*IF(JL$109&gt;=MAX($IC$109:JK$109),MIN((JL$109-MAX($IC$109:JK$109)),(JL$109-JK$109)),0)</f>
        <v>0</v>
      </c>
      <c r="JN197" t="str">
        <f>+VLOOKUP($C197,Input!$A$8:$GZ$39,MATCH(JN$21,Input!$A$6:$GZ$6,0),FALSE)</f>
        <v>CNG Station Maint in fuel price</v>
      </c>
      <c r="JO197" s="1">
        <f>IF($E197+$I197+$D$7&lt;=JO$22,0,IF(JO$22-$D$7&gt;=$E197,VLOOKUP($C197,Input!$A$8:$GZ$39,MATCH(JO$21,Input!$A$6:$GZ$6,0),FALSE),0)*$F197/$G197)*$D197</f>
        <v>0</v>
      </c>
      <c r="JP197" s="1">
        <f>IF($E197+$I197+$D$7&lt;=JP$22,0,IF(JP$22-$D$7&gt;=$E197,VLOOKUP($C197,Input!$A$8:$GZ$39,MATCH(JP$21,Input!$A$6:$GZ$6,0),FALSE),0)*$F197/$G197)*$D197</f>
        <v>0</v>
      </c>
      <c r="JQ197" s="1">
        <f>IF($E197+$I197+$D$7&lt;=JQ$22,0,IF(JQ$22-$D$7&gt;=$E197,VLOOKUP($C197,Input!$A$8:$GZ$39,MATCH(JQ$21,Input!$A$6:$GZ$6,0),FALSE),0)*$F197/$G197)*$D197</f>
        <v>0</v>
      </c>
      <c r="JR197" s="1">
        <f>IF($E197+$I197+$D$7&lt;=JR$22,0,IF(JR$22-$D$7&gt;=$E197,VLOOKUP($C197,Input!$A$8:$GZ$39,MATCH(JR$21,Input!$A$6:$GZ$6,0),FALSE),0)*$F197/$G197)*$D197</f>
        <v>0</v>
      </c>
      <c r="JS197" s="1">
        <f>IF($E197+$I197+$D$7&lt;=JS$22,0,IF(JS$22-$D$7&gt;=$E197,VLOOKUP($C197,Input!$A$8:$GZ$39,MATCH(JS$21,Input!$A$6:$GZ$6,0),FALSE),0)*$F197/$G197)*$D197</f>
        <v>0</v>
      </c>
      <c r="JT197" s="1">
        <f>IF($E197+$I197+$D$7&lt;=JT$22,0,IF(JT$22-$D$7&gt;=$E197,VLOOKUP($C197,Input!$A$8:$GZ$39,MATCH(JT$21,Input!$A$6:$GZ$6,0),FALSE),0)*$F197/$G197)*$D197</f>
        <v>0</v>
      </c>
      <c r="JU197" s="1">
        <f>IF($E197+$I197+$D$7&lt;=JU$22,0,IF(JU$22-$D$7&gt;=$E197,VLOOKUP($C197,Input!$A$8:$GZ$39,MATCH(JU$21,Input!$A$6:$GZ$6,0),FALSE),0)*$F197/$G197)*$D197</f>
        <v>0</v>
      </c>
      <c r="JV197" s="1">
        <f>IF($E197+$I197+$D$7&lt;=JV$22,0,IF(JV$22-$D$7&gt;=$E197,VLOOKUP($C197,Input!$A$8:$GZ$39,MATCH(JV$21,Input!$A$6:$GZ$6,0),FALSE),0)*$F197/$G197)*$D197</f>
        <v>0</v>
      </c>
      <c r="JW197" s="1">
        <f>IF($E197+$I197+$D$7&lt;=JW$22,0,IF(JW$22-$D$7&gt;=$E197,VLOOKUP($C197,Input!$A$8:$GZ$39,MATCH(JW$21,Input!$A$6:$GZ$6,0),FALSE),0)*$F197/$G197)*$D197</f>
        <v>0</v>
      </c>
      <c r="JX197" s="1">
        <f>IF($E197+$I197+$D$7&lt;=JX$22,0,IF(JX$22-$D$7&gt;=$E197,VLOOKUP($C197,Input!$A$8:$GZ$39,MATCH(JX$21,Input!$A$6:$GZ$6,0),FALSE),0)*$F197/$G197)*$D197</f>
        <v>0</v>
      </c>
      <c r="JY197" s="1">
        <f>IF($E197+$I197+$D$7&lt;=JY$22,0,IF(JY$22-$D$7&gt;=$E197,VLOOKUP($C197,Input!$A$8:$GZ$39,MATCH(JY$21,Input!$A$6:$GZ$6,0),FALSE),0)*$F197/$G197)*$D197</f>
        <v>0</v>
      </c>
      <c r="JZ197" s="1">
        <f>IF($E197+$I197+$D$7&lt;=JZ$22,0,IF(JZ$22-$D$7&gt;=$E197,VLOOKUP($C197,Input!$A$8:$GZ$39,MATCH(JZ$21,Input!$A$6:$GZ$6,0),FALSE),0)*$F197/$G197)*$D197</f>
        <v>0</v>
      </c>
      <c r="KA197" s="1">
        <f>IF($E197+$I197+$D$7&lt;=KA$22,0,IF(KA$22-$D$7&gt;=$E197,VLOOKUP($C197,Input!$A$8:$GZ$39,MATCH(KA$21,Input!$A$6:$GZ$6,0),FALSE),0)*$F197/$G197)*$D197</f>
        <v>0</v>
      </c>
      <c r="KB197" s="1">
        <f>IF($E197+$I197+$D$7&lt;=KB$22,0,IF(KB$22-$D$7&gt;=$E197,VLOOKUP($C197,Input!$A$8:$GZ$39,MATCH(KB$21,Input!$A$6:$GZ$6,0),FALSE),0)*$F197/$G197)*$D197</f>
        <v>0</v>
      </c>
      <c r="KC197" s="1">
        <f>IF($E197+$I197+$D$7&lt;=KC$22,0,IF(KC$22-$D$7&gt;=$E197,VLOOKUP($C197,Input!$A$8:$GZ$39,MATCH(KC$21,Input!$A$6:$GZ$6,0),FALSE),0)*$F197/$G197)*$D197</f>
        <v>0</v>
      </c>
      <c r="KD197" s="1">
        <f>IF($E197+$I197+$D$7&lt;=KD$22,0,IF(KD$22-$D$7&gt;=$E197,VLOOKUP($C197,Input!$A$8:$GZ$39,MATCH(KD$21,Input!$A$6:$GZ$6,0),FALSE),0)*$F197/$G197)*$D197</f>
        <v>0</v>
      </c>
      <c r="KE197" s="1">
        <f>IF($E197+$I197+$D$7&lt;=KE$22,0,IF(KE$22-$D$7&gt;=$E197,VLOOKUP($C197,Input!$A$8:$GZ$39,MATCH(KE$21,Input!$A$6:$GZ$6,0),FALSE),0)*$F197/$G197)*$D197</f>
        <v>0</v>
      </c>
      <c r="KF197" s="1">
        <f>IF($E197+$I197+$D$7&lt;=KF$22,0,IF(KF$22-$D$7&gt;=$E197,VLOOKUP($C197,Input!$A$8:$GZ$39,MATCH(KF$21,Input!$A$6:$GZ$6,0),FALSE),0)*$F197/$G197)*$D197</f>
        <v>0</v>
      </c>
      <c r="KG197" s="1">
        <f>IF($E197+$I197+$D$7&lt;=KG$22,0,IF(KG$22-$D$7&gt;=$E197,VLOOKUP($C197,Input!$A$8:$GZ$39,MATCH(KG$21,Input!$A$6:$GZ$6,0),FALSE),0)*$F197/$G197)*$D197</f>
        <v>0</v>
      </c>
      <c r="KH197" s="1">
        <f>IF($E197+$I197+$D$7&lt;=KH$22,0,IF(KH$22-$D$7&gt;=$E197,VLOOKUP($C197,Input!$A$8:$GZ$39,MATCH(KH$21,Input!$A$6:$GZ$6,0),FALSE),0)*$F197/$G197)*$D197</f>
        <v>0</v>
      </c>
      <c r="KI197" s="1">
        <f>IF($E197+$I197+$D$7&lt;=KI$22,0,IF(KI$22-$D$7&gt;=$E197,VLOOKUP($C197,Input!$A$8:$GZ$39,MATCH(KI$21,Input!$A$6:$GZ$6,0),FALSE),0)*$F197/$G197)*$D197</f>
        <v>0</v>
      </c>
      <c r="KJ197" s="1">
        <f>IF($E197+$I197+$D$7&lt;=KJ$22,0,IF(KJ$22-$D$7&gt;=$E197,VLOOKUP($C197,Input!$A$8:$GZ$39,MATCH(KJ$21,Input!$A$6:$GZ$6,0),FALSE),0)*$F197/$G197)*$D197</f>
        <v>0</v>
      </c>
      <c r="KK197" s="1">
        <f>IF($E197+$I197+$D$7&lt;=KK$22,0,IF(KK$22-$D$7&gt;=$E197,VLOOKUP($C197,Input!$A$8:$GZ$39,MATCH(KK$21,Input!$A$6:$GZ$6,0),FALSE),0)*$F197/$G197)*$D197</f>
        <v>0</v>
      </c>
      <c r="KL197" s="1">
        <f>IF($E197+$I197+$D$7&lt;=KL$22,0,IF(KL$22-$D$7&gt;=$E197,VLOOKUP($C197,Input!$A$8:$GZ$39,MATCH(KL$21,Input!$A$6:$GZ$6,0),FALSE),0)*$F197/$G197)*$D197</f>
        <v>0</v>
      </c>
      <c r="KM197" s="1">
        <f>IF($E197+$I197+$D$7&lt;=KM$22,0,IF(KM$22-$D$7&gt;=$E197,VLOOKUP($C197,Input!$A$8:$GZ$39,MATCH(KM$21,Input!$A$6:$GZ$6,0),FALSE),0)*$F197/$G197)*$D197</f>
        <v>0</v>
      </c>
      <c r="KN197" s="1">
        <f>IF($E197+$I197+$D$7&lt;=KN$22,0,IF(KN$22-$D$7&gt;=$E197,VLOOKUP($C197,Input!$A$8:$GZ$39,MATCH(KN$21,Input!$A$6:$GZ$6,0),FALSE),0)*$F197/$G197)*$D197</f>
        <v>0</v>
      </c>
      <c r="KO197" s="1">
        <f>IF($E197+$I197+$D$7&lt;=KO$22,0,IF(KO$22-$D$7&gt;=$E197,VLOOKUP($C197,Input!$A$8:$GZ$39,MATCH(KO$21,Input!$A$6:$GZ$6,0),FALSE),0)*$F197/$G197)*$D197</f>
        <v>0</v>
      </c>
      <c r="KP197" s="1">
        <f>IF($E197+$I197+$D$7&lt;=KP$22,0,IF(KP$22-$D$7&gt;=$E197,VLOOKUP($C197,Input!$A$8:$GZ$39,MATCH(KP$21,Input!$A$6:$GZ$6,0),FALSE),0)*$F197/$G197)*$D197</f>
        <v>0</v>
      </c>
      <c r="KQ197" s="1">
        <f>IF($E197+$I197+$D$7&lt;=KQ$22,0,IF(KQ$22-$D$7&gt;=$E197,VLOOKUP($C197,Input!$A$8:$GZ$39,MATCH(KQ$21,Input!$A$6:$GZ$6,0),FALSE),0)*$F197/$G197)*$D197</f>
        <v>0</v>
      </c>
      <c r="KR197" s="1">
        <f>IF($E197+$I197+$D$7&lt;=KR$22,0,IF(KR$22-$D$7&gt;=$E197,VLOOKUP($C197,Input!$A$8:$GZ$39,MATCH(KR$21,Input!$A$6:$GZ$6,0),FALSE),0)*$F197/$G197)*$D197</f>
        <v>0</v>
      </c>
      <c r="KS197" s="1">
        <f>IF($E197+$I197+$D$7&lt;=KS$22,0,IF(KS$22-$D$7&gt;=$E197,VLOOKUP($C197,Input!$A$8:$GZ$39,MATCH(KS$21,Input!$A$6:$GZ$6,0),FALSE),0)*$F197/$G197)*$D197</f>
        <v>0</v>
      </c>
      <c r="KT197" s="1">
        <f>IF($E197+$I197+$D$7&lt;=KT$22,0,IF(KT$22-$D$7&gt;=$E197,VLOOKUP($C197,Input!$A$8:$GZ$39,MATCH(KT$21,Input!$A$6:$GZ$6,0),FALSE),0)*$F197/$G197)*$D197</f>
        <v>0</v>
      </c>
      <c r="KU197" s="1">
        <f>IF($E197+$I197+$D$7&lt;=KU$22,0,IF(KU$22-$D$7&gt;=$E197,VLOOKUP($C197,Input!$A$8:$GZ$39,MATCH(KU$21,Input!$A$6:$GZ$6,0),FALSE),0)*$F197/$G197)*$D197</f>
        <v>0</v>
      </c>
      <c r="KV197" s="1">
        <f>IF($E197+$I197+$D$7&lt;=KV$22,0,IF(KV$22-$D$7&gt;=$E197,VLOOKUP($C197,Input!$A$8:$GZ$39,MATCH(KV$21,Input!$A$6:$GZ$6,0),FALSE),0)*$F197/$G197)*$D197</f>
        <v>0</v>
      </c>
      <c r="KW197" s="1">
        <f>IF($E197+$I197+$D$7&lt;=KW$22,0,IF(KW$22-$D$7&gt;=$E197,VLOOKUP($C197,Input!$A$8:$GZ$39,MATCH(KW$21,Input!$A$6:$GZ$6,0),FALSE),0)*$F197/$G197)*$D197</f>
        <v>0</v>
      </c>
      <c r="KY197" t="str">
        <f>VLOOKUP($C197,Input!$A$8:$HV$39,MATCH(KY$21,Input!$A$6:$HV$6,0),FALSE)</f>
        <v xml:space="preserve">CNG (compressed and at pump, including station maintenance) </v>
      </c>
      <c r="KZ197" s="1">
        <f>IF($E197+$I197+$D$7&lt;=KZ$22,0,IF(KZ$22-$D$7&gt;=$E197,VLOOKUP($C197,Input!$A$8:$HV$39,MATCH(KZ$21,Input!$A$6:$HV$6,0),FALSE)/$G197*$F197,0))*$D197</f>
        <v>0</v>
      </c>
      <c r="LA197" s="1">
        <f>IF($E197+$I197+$D$7&lt;=LA$22,0,IF(LA$22-$D$7&gt;=$E197,VLOOKUP($C197,Input!$A$8:$HV$39,MATCH(LA$21,Input!$A$6:$HV$6,0),FALSE)/$G197*$F197,0))*$D197</f>
        <v>0</v>
      </c>
      <c r="LB197" s="1">
        <f>IF($E197+$I197+$D$7&lt;=LB$22,0,IF(LB$22-$D$7&gt;=$E197,VLOOKUP($C197,Input!$A$8:$HV$39,MATCH(LB$21,Input!$A$6:$HV$6,0),FALSE)/$G197*$F197,0))*$D197</f>
        <v>0</v>
      </c>
      <c r="LC197" s="1">
        <f>IF($E197+$I197+$D$7&lt;=LC$22,0,IF(LC$22-$D$7&gt;=$E197,VLOOKUP($C197,Input!$A$8:$HV$39,MATCH(LC$21,Input!$A$6:$HV$6,0),FALSE)/$G197*$F197,0))*$D197</f>
        <v>0</v>
      </c>
      <c r="LD197" s="1">
        <f>IF($E197+$I197+$D$7&lt;=LD$22,0,IF(LD$22-$D$7&gt;=$E197,VLOOKUP($C197,Input!$A$8:$HV$39,MATCH(LD$21,Input!$A$6:$HV$6,0),FALSE)/$G197*$F197,0))*$D197</f>
        <v>0</v>
      </c>
      <c r="LE197" s="1">
        <f>IF($E197+$I197+$D$7&lt;=LE$22,0,IF(LE$22-$D$7&gt;=$E197,VLOOKUP($C197,Input!$A$8:$HV$39,MATCH(LE$21,Input!$A$6:$HV$6,0),FALSE)/$G197*$F197,0))*$D197</f>
        <v>0</v>
      </c>
      <c r="LF197" s="1">
        <f>IF($E197+$I197+$D$7&lt;=LF$22,0,IF(LF$22-$D$7&gt;=$E197,VLOOKUP($C197,Input!$A$8:$HV$39,MATCH(LF$21,Input!$A$6:$HV$6,0),FALSE)/$G197*$F197,0))*$D197</f>
        <v>0</v>
      </c>
      <c r="LG197" s="1">
        <f>IF($E197+$I197+$D$7&lt;=LG$22,0,IF(LG$22-$D$7&gt;=$E197,VLOOKUP($C197,Input!$A$8:$HV$39,MATCH(LG$21,Input!$A$6:$HV$6,0),FALSE)/$G197*$F197,0))*$D197</f>
        <v>0</v>
      </c>
      <c r="LH197" s="1">
        <f>IF($E197+$I197+$D$7&lt;=LH$22,0,IF(LH$22-$D$7&gt;=$E197,VLOOKUP($C197,Input!$A$8:$HV$39,MATCH(LH$21,Input!$A$6:$HV$6,0),FALSE)/$G197*$F197,0))*$D197</f>
        <v>0</v>
      </c>
      <c r="LI197" s="1">
        <f>IF($E197+$I197+$D$7&lt;=LI$22,0,IF(LI$22-$D$7&gt;=$E197,VLOOKUP($C197,Input!$A$8:$HV$39,MATCH(LI$21,Input!$A$6:$HV$6,0),FALSE)/$G197*$F197,0))*$D197</f>
        <v>0</v>
      </c>
      <c r="LJ197" s="1">
        <f>IF($E197+$I197+$D$7&lt;=LJ$22,0,IF(LJ$22-$D$7&gt;=$E197,VLOOKUP($C197,Input!$A$8:$HV$39,MATCH(LJ$21,Input!$A$6:$HV$6,0),FALSE)/$G197*$F197,0))*$D197</f>
        <v>0</v>
      </c>
      <c r="LK197" s="1">
        <f>IF($E197+$I197+$D$7&lt;=LK$22,0,IF(LK$22-$D$7&gt;=$E197,VLOOKUP($C197,Input!$A$8:$HV$39,MATCH(LK$21,Input!$A$6:$HV$6,0),FALSE)/$G197*$F197,0))*$D197</f>
        <v>0</v>
      </c>
      <c r="LL197" s="1">
        <f>IF($E197+$I197+$D$7&lt;=LL$22,0,IF(LL$22-$D$7&gt;=$E197,VLOOKUP($C197,Input!$A$8:$HV$39,MATCH(LL$21,Input!$A$6:$HV$6,0),FALSE)/$G197*$F197,0))*$D197</f>
        <v>0</v>
      </c>
      <c r="LM197" s="1">
        <f>IF($E197+$I197+$D$7&lt;=LM$22,0,IF(LM$22-$D$7&gt;=$E197,VLOOKUP($C197,Input!$A$8:$HV$39,MATCH(LM$21,Input!$A$6:$HV$6,0),FALSE)/$G197*$F197,0))*$D197</f>
        <v>0</v>
      </c>
      <c r="LN197" s="1">
        <f>IF($E197+$I197+$D$7&lt;=LN$22,0,IF(LN$22-$D$7&gt;=$E197,VLOOKUP($C197,Input!$A$8:$HV$39,MATCH(LN$21,Input!$A$6:$HV$6,0),FALSE)/$G197*$F197,0))*$D197</f>
        <v>0</v>
      </c>
      <c r="LO197" s="1">
        <f>IF($E197+$I197+$D$7&lt;=LO$22,0,IF(LO$22-$D$7&gt;=$E197,VLOOKUP($C197,Input!$A$8:$HV$39,MATCH(LO$21,Input!$A$6:$HV$6,0),FALSE)/$G197*$F197,0))*$D197</f>
        <v>0</v>
      </c>
      <c r="LP197" s="1">
        <f>IF($E197+$I197+$D$7&lt;=LP$22,0,IF(LP$22-$D$7&gt;=$E197,VLOOKUP($C197,Input!$A$8:$HV$39,MATCH(LP$21,Input!$A$6:$HV$6,0),FALSE)/$G197*$F197,0))*$D197</f>
        <v>0</v>
      </c>
      <c r="LQ197" s="1">
        <f>IF($E197+$I197+$D$7&lt;=LQ$22,0,IF(LQ$22-$D$7&gt;=$E197,VLOOKUP($C197,Input!$A$8:$HV$39,MATCH(LQ$21,Input!$A$6:$HV$6,0),FALSE)/$G197*$F197,0))*$D197</f>
        <v>0</v>
      </c>
      <c r="LR197" s="1">
        <f>IF($E197+$I197+$D$7&lt;=LR$22,0,IF(LR$22-$D$7&gt;=$E197,VLOOKUP($C197,Input!$A$8:$HV$39,MATCH(LR$21,Input!$A$6:$HV$6,0),FALSE)/$G197*$F197,0))*$D197</f>
        <v>0</v>
      </c>
      <c r="LS197" s="1">
        <f>IF($E197+$I197+$D$7&lt;=LS$22,0,IF(LS$22-$D$7&gt;=$E197,VLOOKUP($C197,Input!$A$8:$HV$39,MATCH(LS$21,Input!$A$6:$HV$6,0),FALSE)/$G197*$F197,0))*$D197</f>
        <v>0</v>
      </c>
      <c r="LT197" s="1">
        <f>IF($E197+$I197+$D$7&lt;=LT$22,0,IF(LT$22-$D$7&gt;=$E197,VLOOKUP($C197,Input!$A$8:$HV$39,MATCH(LT$21,Input!$A$6:$HV$6,0),FALSE)/$G197*$F197,0))*$D197</f>
        <v>0</v>
      </c>
      <c r="LU197" s="1">
        <f>IF($E197+$I197+$D$7&lt;=LU$22,0,IF(LU$22-$D$7&gt;=$E197,VLOOKUP($C197,Input!$A$8:$HV$39,MATCH(LU$21,Input!$A$6:$HV$6,0),FALSE)/$G197*$F197,0))*$D197</f>
        <v>0</v>
      </c>
      <c r="LV197" s="1">
        <f>IF($E197+$I197+$D$7&lt;=LV$22,0,IF(LV$22-$D$7&gt;=$E197,VLOOKUP($C197,Input!$A$8:$HV$39,MATCH(LV$21,Input!$A$6:$HV$6,0),FALSE)/$G197*$F197,0))*$D197</f>
        <v>0</v>
      </c>
      <c r="LW197" s="1">
        <f>IF($E197+$I197+$D$7&lt;=LW$22,0,IF(LW$22-$D$7&gt;=$E197,VLOOKUP($C197,Input!$A$8:$HV$39,MATCH(LW$21,Input!$A$6:$HV$6,0),FALSE)/$G197*$F197,0))*$D197</f>
        <v>0</v>
      </c>
      <c r="LX197" s="1">
        <f>IF($E197+$I197+$D$7&lt;=LX$22,0,IF(LX$22-$D$7&gt;=$E197,VLOOKUP($C197,Input!$A$8:$HV$39,MATCH(LX$21,Input!$A$6:$HV$6,0),FALSE)/$G197*$F197,0))*$D197</f>
        <v>0</v>
      </c>
      <c r="LY197" s="1">
        <f>IF($E197+$I197+$D$7&lt;=LY$22,0,IF(LY$22-$D$7&gt;=$E197,VLOOKUP($C197,Input!$A$8:$HV$39,MATCH(LY$21,Input!$A$6:$HV$6,0),FALSE)/$G197*$F197,0))*$D197</f>
        <v>0</v>
      </c>
      <c r="LZ197" s="1">
        <f>IF($E197+$I197+$D$7&lt;=LZ$22,0,IF(LZ$22-$D$7&gt;=$E197,VLOOKUP($C197,Input!$A$8:$HV$39,MATCH(LZ$21,Input!$A$6:$HV$6,0),FALSE)/$G197*$F197,0))*$D197</f>
        <v>0</v>
      </c>
      <c r="MA197" s="1">
        <f>IF($E197+$I197+$D$7&lt;=MA$22,0,IF(MA$22-$D$7&gt;=$E197,VLOOKUP($C197,Input!$A$8:$HV$39,MATCH(MA$21,Input!$A$6:$HV$6,0),FALSE)/$G197*$F197,0))*$D197</f>
        <v>0</v>
      </c>
      <c r="MB197" s="1">
        <f>IF($E197+$I197+$D$7&lt;=MB$22,0,IF(MB$22-$D$7&gt;=$E197,VLOOKUP($C197,Input!$A$8:$HV$39,MATCH(MB$21,Input!$A$6:$HV$6,0),FALSE)/$G197*$F197,0))*$D197</f>
        <v>0</v>
      </c>
      <c r="MC197" s="1">
        <f>IF($E197+$I197+$D$7&lt;=MC$22,0,IF(MC$22-$D$7&gt;=$E197,VLOOKUP($C197,Input!$A$8:$HV$39,MATCH(MC$21,Input!$A$6:$HV$6,0),FALSE)/$G197*$F197,0))*$D197</f>
        <v>0</v>
      </c>
      <c r="MD197" s="1">
        <f>IF($E197+$I197+$D$7&lt;=MD$22,0,IF(MD$22-$D$7&gt;=$E197,VLOOKUP($C197,Input!$A$8:$HV$39,MATCH(MD$21,Input!$A$6:$HV$6,0),FALSE)/$G197*$F197,0))*$D197</f>
        <v>0</v>
      </c>
      <c r="ME197" s="1">
        <f>IF($E197+$I197+$D$7&lt;=ME$22,0,IF(ME$22-$D$7&gt;=$E197,VLOOKUP($C197,Input!$A$8:$HV$39,MATCH(ME$21,Input!$A$6:$HV$6,0),FALSE)/$G197*$F197,0))*$D197</f>
        <v>0</v>
      </c>
      <c r="MF197" s="1">
        <f>IF($E197+$I197+$D$7&lt;=MF$22,0,IF(MF$22-$D$7&gt;=$E197,VLOOKUP($C197,Input!$A$8:$HV$39,MATCH(MF$21,Input!$A$6:$HV$6,0),FALSE)/$G197*$F197,0))*$D197</f>
        <v>0</v>
      </c>
      <c r="MG197" s="1">
        <f>IF($E197+$I197+$D$7&lt;=MG$22,0,IF(MG$22-$D$7&gt;=$E197,VLOOKUP($C197,Input!$A$8:$HV$39,MATCH(MG$21,Input!$A$6:$HV$6,0),FALSE)/$G197*$F197,0))*$D197</f>
        <v>0</v>
      </c>
      <c r="MH197" s="1">
        <f>IF($E197+$I197+$D$7&lt;=MH$22,0,IF(MH$22-$D$7&gt;=$E197,VLOOKUP($C197,Input!$A$8:$HV$39,MATCH(MH$21,Input!$A$6:$HV$6,0),FALSE)/$G197*$F197,0))*$D197</f>
        <v>0</v>
      </c>
      <c r="MI197" s="1">
        <f>IF($E197+$I197+$D$7&lt;=MI$22,0,IF(MI$22-$D$7&gt;=$E197,VLOOKUP($C197,Input!$A$8:$HV$39,MATCH(MI$21,Input!$A$6:$HV$6,0),FALSE)/$G197*$F197,0))*$D197</f>
        <v>0</v>
      </c>
      <c r="MJ197" s="1">
        <f>IF($E197+$I197+$D$7&lt;=MJ$22,0,IF(MJ$22-$D$7&gt;=$E197,VLOOKUP($C197,Input!$A$8:$HV$39,MATCH(MJ$21,Input!$A$6:$HV$6,0),FALSE)/$G197*$F197,0))*$D197</f>
        <v>0</v>
      </c>
      <c r="MK197" s="1">
        <f>IF($E197+$I197+$D$7&lt;=MK$22,0,IF(MK$22-$D$7&gt;=$E197,VLOOKUP($C197,Input!$A$8:$HV$39,MATCH(MK$21,Input!$A$6:$HV$6,0),FALSE)/$G197*$F197,0))*$D197</f>
        <v>0</v>
      </c>
      <c r="ML197" s="1">
        <f>IF($E197+$I197+$D$7&lt;=ML$22,0,IF(ML$22-$D$7&gt;=$E197,VLOOKUP($C197,Input!$A$8:$HV$39,MATCH(ML$21,Input!$A$6:$HV$6,0),FALSE)/$G197*$F197,0))*$D197</f>
        <v>0</v>
      </c>
      <c r="MM197" s="1">
        <f>IF($E197+$I197+$D$7&lt;=MM$22,0,IF(MM$22-$D$7&gt;=$E197,VLOOKUP($C197,Input!$A$8:$HV$39,MATCH(MM$21,Input!$A$6:$HV$6,0),FALSE)/$G197*$F197,0))*$D197</f>
        <v>0</v>
      </c>
      <c r="MN197" s="1">
        <f>IF($E197+$I197+$D$7&lt;=MN$22,0,IF(MN$22-$D$7&gt;=$E197,VLOOKUP($C197,Input!$A$8:$HV$39,MATCH(MN$21,Input!$A$6:$HV$6,0),FALSE)/$G197*$F197,0))*$D197</f>
        <v>0</v>
      </c>
      <c r="MO197" s="1">
        <f>IF($E197+$I197+$D$7&lt;=MO$22,0,IF(MO$22-$D$7&gt;=$E197,VLOOKUP($C197,Input!$A$8:$HV$39,MATCH(MO$21,Input!$A$6:$HV$6,0),FALSE)/$G197*$F197,0))*$D197</f>
        <v>0</v>
      </c>
      <c r="MP197" s="1">
        <f>IF($E197+$I197+$D$7&lt;=MP$22,0,IF(MP$22-$D$7&gt;=$E197,VLOOKUP($C197,Input!$A$8:$HV$39,MATCH(MP$21,Input!$A$6:$HV$6,0),FALSE)/$G197*$F197,0))*$D197</f>
        <v>0</v>
      </c>
      <c r="MQ197" s="1">
        <f>IF($E197+$I197+$D$7&lt;=MQ$22,0,IF(MQ$22-$D$7&gt;=$E197,VLOOKUP($C197,Input!$A$8:$HV$39,MATCH(MQ$21,Input!$A$6:$HV$6,0),FALSE)/$G197*$F197,0))*$D197</f>
        <v>0</v>
      </c>
      <c r="MR197" s="1">
        <f>IF($E197+$I197+$D$7&lt;=MR$22,0,IF(MR$22-$D$7&gt;=$E197,VLOOKUP($C197,Input!$A$8:$HV$39,MATCH(MR$21,Input!$A$6:$HV$6,0),FALSE)/$G197*$F197,0))*$D197</f>
        <v>0</v>
      </c>
      <c r="MS197" s="1">
        <f>IF($E197+$I197+$D$7&lt;=MS$22,0,IF(MS$22-$D$7&gt;=$E197,VLOOKUP($C197,Input!$A$8:$HV$39,MATCH(MS$21,Input!$A$6:$HV$6,0),FALSE)/$G197*$F197,0))*$D197</f>
        <v>0</v>
      </c>
      <c r="MT197" s="1">
        <f>IF($E197+$I197+$D$7&lt;=MT$22,0,IF(MT$22-$D$7&gt;=$E197,VLOOKUP($C197,Input!$A$8:$HV$39,MATCH(MT$21,Input!$A$6:$HV$6,0),FALSE)/$G197*$F197,0))*$D197</f>
        <v>0</v>
      </c>
      <c r="MU197" s="1">
        <f>IF($E197+$I197+$D$7&lt;=MU$22,0,IF(MU$22-$D$7&gt;=$E197,VLOOKUP($C197,Input!$A$8:$HV$39,MATCH(MU$21,Input!$A$6:$HV$6,0),FALSE)/$G197*$F197,0))*$D197</f>
        <v>0</v>
      </c>
      <c r="MV197" s="1">
        <f>IF($E197+$I197+$D$7&lt;=MV$22,0,IF(MV$22-$D$7&gt;=$E197,VLOOKUP($C197,Input!$A$8:$HV$39,MATCH(MV$21,Input!$A$6:$HV$6,0),FALSE)/$G197*$F197,0))*$D197</f>
        <v>0</v>
      </c>
      <c r="MW197" s="1">
        <f>IF($E197+$I197+$D$7&lt;=MW$22,0,IF(MW$22-$D$7&gt;=$E197,VLOOKUP($C197,Input!$A$8:$HV$39,MATCH(MW$21,Input!$A$6:$HV$6,0),FALSE)/$G197*$F197,0))*$D197</f>
        <v>0</v>
      </c>
      <c r="MX197" s="1">
        <f>IF($E197+$I197+$D$7&lt;=MX$22,0,IF(MX$22-$D$7&gt;=$E197,VLOOKUP($C197,Input!$A$8:$HV$39,MATCH(MX$21,Input!$A$6:$HV$6,0),FALSE)/$G197*$F197,0))*$D197</f>
        <v>0</v>
      </c>
      <c r="MZ197" t="str">
        <f>VLOOKUP($C197,Input!$A$8:$HV$39,MATCH(MZ$21,Input!$A$6:$HV$6,0),FALSE)</f>
        <v>Fossil CNG LCFS Credit ($/DGE)</v>
      </c>
      <c r="NA197" s="1">
        <f>IF($E197+$I197+$D$7&lt;=NA$22,0,IF(NA$22-$D$7&gt;=$E197,-VLOOKUP($C197,Input!$A$8:$HV$39,MATCH(NA$21,Input!$A$6:$HV$6,0),FALSE)/$G197*$F197,0))*$D197*$G$4/100</f>
        <v>0</v>
      </c>
      <c r="NB197" s="1">
        <f>IF($E197+$I197+$D$7&lt;=NB$22,0,IF(NB$22-$D$7&gt;=$E197,-VLOOKUP($C197,Input!$A$8:$HV$39,MATCH(NB$21,Input!$A$6:$HV$6,0),FALSE)/$G197*$F197,0))*$D197*$G$4/100</f>
        <v>0</v>
      </c>
      <c r="NC197" s="1">
        <f>IF($E197+$I197+$D$7&lt;=NC$22,0,IF(NC$22-$D$7&gt;=$E197,-VLOOKUP($C197,Input!$A$8:$HV$39,MATCH(NC$21,Input!$A$6:$HV$6,0),FALSE)/$G197*$F197,0))*$D197*$G$4/100</f>
        <v>0</v>
      </c>
      <c r="ND197" s="1">
        <f>IF($E197+$I197+$D$7&lt;=ND$22,0,IF(ND$22-$D$7&gt;=$E197,-VLOOKUP($C197,Input!$A$8:$HV$39,MATCH(ND$21,Input!$A$6:$HV$6,0),FALSE)/$G197*$F197,0))*$D197*$G$4/100</f>
        <v>0</v>
      </c>
      <c r="NE197" s="1">
        <f>IF($E197+$I197+$D$7&lt;=NE$22,0,IF(NE$22-$D$7&gt;=$E197,-VLOOKUP($C197,Input!$A$8:$HV$39,MATCH(NE$21,Input!$A$6:$HV$6,0),FALSE)/$G197*$F197,0))*$D197*$G$4/100</f>
        <v>0</v>
      </c>
      <c r="NF197" s="1">
        <f>IF($E197+$I197+$D$7&lt;=NF$22,0,IF(NF$22-$D$7&gt;=$E197,-VLOOKUP($C197,Input!$A$8:$HV$39,MATCH(NF$21,Input!$A$6:$HV$6,0),FALSE)/$G197*$F197,0))*$D197*$G$4/100</f>
        <v>0</v>
      </c>
      <c r="NG197" s="1">
        <f>IF($E197+$I197+$D$7&lt;=NG$22,0,IF(NG$22-$D$7&gt;=$E197,-VLOOKUP($C197,Input!$A$8:$HV$39,MATCH(NG$21,Input!$A$6:$HV$6,0),FALSE)/$G197*$F197,0))*$D197*$G$4/100</f>
        <v>0</v>
      </c>
      <c r="NH197" s="1">
        <f>IF($E197+$I197+$D$7&lt;=NH$22,0,IF(NH$22-$D$7&gt;=$E197,-VLOOKUP($C197,Input!$A$8:$HV$39,MATCH(NH$21,Input!$A$6:$HV$6,0),FALSE)/$G197*$F197,0))*$D197*$G$4/100</f>
        <v>0</v>
      </c>
      <c r="NI197" s="1">
        <f>IF($E197+$I197+$D$7&lt;=NI$22,0,IF(NI$22-$D$7&gt;=$E197,-VLOOKUP($C197,Input!$A$8:$HV$39,MATCH(NI$21,Input!$A$6:$HV$6,0),FALSE)/$G197*$F197,0))*$D197*$G$4/100</f>
        <v>0</v>
      </c>
      <c r="NJ197" s="1">
        <f>IF($E197+$I197+$D$7&lt;=NJ$22,0,IF(NJ$22-$D$7&gt;=$E197,-VLOOKUP($C197,Input!$A$8:$HV$39,MATCH(NJ$21,Input!$A$6:$HV$6,0),FALSE)/$G197*$F197,0))*$D197*$G$4/100</f>
        <v>0</v>
      </c>
      <c r="NK197" s="1">
        <f>IF($E197+$I197+$D$7&lt;=NK$22,0,IF(NK$22-$D$7&gt;=$E197,-VLOOKUP($C197,Input!$A$8:$HV$39,MATCH(NK$21,Input!$A$6:$HV$6,0),FALSE)/$G197*$F197,0))*$D197*$G$4/100</f>
        <v>0</v>
      </c>
      <c r="NL197" s="1">
        <f>IF($E197+$I197+$D$7&lt;=NL$22,0,IF(NL$22-$D$7&gt;=$E197,-VLOOKUP($C197,Input!$A$8:$HV$39,MATCH(NL$21,Input!$A$6:$HV$6,0),FALSE)/$G197*$F197,0))*$D197*$G$4/100</f>
        <v>0</v>
      </c>
      <c r="NM197" s="1">
        <f>IF($E197+$I197+$D$7&lt;=NM$22,0,IF(NM$22-$D$7&gt;=$E197,-VLOOKUP($C197,Input!$A$8:$HV$39,MATCH(NM$21,Input!$A$6:$HV$6,0),FALSE)/$G197*$F197,0))*$D197*$G$4/100</f>
        <v>0</v>
      </c>
      <c r="NN197" s="1">
        <f>IF($E197+$I197+$D$7&lt;=NN$22,0,IF(NN$22-$D$7&gt;=$E197,-VLOOKUP($C197,Input!$A$8:$HV$39,MATCH(NN$21,Input!$A$6:$HV$6,0),FALSE)/$G197*$F197,0))*$D197*$G$4/100</f>
        <v>0</v>
      </c>
      <c r="NO197" s="1">
        <f>IF($E197+$I197+$D$7&lt;=NO$22,0,IF(NO$22-$D$7&gt;=$E197,-VLOOKUP($C197,Input!$A$8:$HV$39,MATCH(NO$21,Input!$A$6:$HV$6,0),FALSE)/$G197*$F197,0))*$D197*$G$4/100</f>
        <v>0</v>
      </c>
      <c r="NP197" s="1">
        <f>IF($E197+$I197+$D$7&lt;=NP$22,0,IF(NP$22-$D$7&gt;=$E197,-VLOOKUP($C197,Input!$A$8:$HV$39,MATCH(NP$21,Input!$A$6:$HV$6,0),FALSE)/$G197*$F197,0))*$D197*$G$4/100</f>
        <v>0</v>
      </c>
      <c r="NQ197" s="1">
        <f>IF($E197+$I197+$D$7&lt;=NQ$22,0,IF(NQ$22-$D$7&gt;=$E197,-VLOOKUP($C197,Input!$A$8:$HV$39,MATCH(NQ$21,Input!$A$6:$HV$6,0),FALSE)/$G197*$F197,0))*$D197*$G$4/100</f>
        <v>0</v>
      </c>
      <c r="NR197" s="1">
        <f>IF($E197+$I197+$D$7&lt;=NR$22,0,IF(NR$22-$D$7&gt;=$E197,-VLOOKUP($C197,Input!$A$8:$HV$39,MATCH(NR$21,Input!$A$6:$HV$6,0),FALSE)/$G197*$F197,0))*$D197*$G$4/100</f>
        <v>0</v>
      </c>
      <c r="NS197" s="1">
        <f>IF($E197+$I197+$D$7&lt;=NS$22,0,IF(NS$22-$D$7&gt;=$E197,-VLOOKUP($C197,Input!$A$8:$HV$39,MATCH(NS$21,Input!$A$6:$HV$6,0),FALSE)/$G197*$F197,0))*$D197*$G$4/100</f>
        <v>0</v>
      </c>
      <c r="NT197" s="1">
        <f>IF($E197+$I197+$D$7&lt;=NT$22,0,IF(NT$22-$D$7&gt;=$E197,-VLOOKUP($C197,Input!$A$8:$HV$39,MATCH(NT$21,Input!$A$6:$HV$6,0),FALSE)/$G197*$F197,0))*$D197*$G$4/100</f>
        <v>0</v>
      </c>
      <c r="NU197" s="1">
        <f>IF($E197+$I197+$D$7&lt;=NU$22,0,IF(NU$22-$D$7&gt;=$E197,-VLOOKUP($C197,Input!$A$8:$HV$39,MATCH(NU$21,Input!$A$6:$HV$6,0),FALSE)/$G197*$F197,0))*$D197*$G$4/100</f>
        <v>0</v>
      </c>
      <c r="NV197" s="1">
        <f>IF($E197+$I197+$D$7&lt;=NV$22,0,IF(NV$22-$D$7&gt;=$E197,-VLOOKUP($C197,Input!$A$8:$HV$39,MATCH(NV$21,Input!$A$6:$HV$6,0),FALSE)/$G197*$F197,0))*$D197*$G$4/100</f>
        <v>0</v>
      </c>
      <c r="NW197" s="1">
        <f>IF($E197+$I197+$D$7&lt;=NW$22,0,IF(NW$22-$D$7&gt;=$E197,-VLOOKUP($C197,Input!$A$8:$HV$39,MATCH(NW$21,Input!$A$6:$HV$6,0),FALSE)/$G197*$F197,0))*$D197*$G$4/100</f>
        <v>0</v>
      </c>
      <c r="NX197" s="1">
        <f>IF($E197+$I197+$D$7&lt;=NX$22,0,IF(NX$22-$D$7&gt;=$E197,-VLOOKUP($C197,Input!$A$8:$HV$39,MATCH(NX$21,Input!$A$6:$HV$6,0),FALSE)/$G197*$F197,0))*$D197*$G$4/100</f>
        <v>0</v>
      </c>
      <c r="NY197" s="1">
        <f>IF($E197+$I197+$D$7&lt;=NY$22,0,IF(NY$22-$D$7&gt;=$E197,-VLOOKUP($C197,Input!$A$8:$HV$39,MATCH(NY$21,Input!$A$6:$HV$6,0),FALSE)/$G197*$F197,0))*$D197*$G$4/100</f>
        <v>0</v>
      </c>
      <c r="NZ197" s="1">
        <f>IF($E197+$I197+$D$7&lt;=NZ$22,0,IF(NZ$22-$D$7&gt;=$E197,-VLOOKUP($C197,Input!$A$8:$HV$39,MATCH(NZ$21,Input!$A$6:$HV$6,0),FALSE)/$G197*$F197,0))*$D197*$G$4/100</f>
        <v>0</v>
      </c>
      <c r="OA197" s="1">
        <f>IF($E197+$I197+$D$7&lt;=OA$22,0,IF(OA$22-$D$7&gt;=$E197,-VLOOKUP($C197,Input!$A$8:$HV$39,MATCH(OA$21,Input!$A$6:$HV$6,0),FALSE)/$G197*$F197,0))*$D197*$G$4/100</f>
        <v>0</v>
      </c>
      <c r="OB197" s="1">
        <f>IF($E197+$I197+$D$7&lt;=OB$22,0,IF(OB$22-$D$7&gt;=$E197,-VLOOKUP($C197,Input!$A$8:$HV$39,MATCH(OB$21,Input!$A$6:$HV$6,0),FALSE)/$G197*$F197,0))*$D197*$G$4/100</f>
        <v>0</v>
      </c>
      <c r="OC197" s="1">
        <f>IF($E197+$I197+$D$7&lt;=OC$22,0,IF(OC$22-$D$7&gt;=$E197,-VLOOKUP($C197,Input!$A$8:$HV$39,MATCH(OC$21,Input!$A$6:$HV$6,0),FALSE)/$G197*$F197,0))*$D197*$G$4/100</f>
        <v>0</v>
      </c>
      <c r="OD197" s="1">
        <f>IF($E197+$I197+$D$7&lt;=OD$22,0,IF(OD$22-$D$7&gt;=$E197,-VLOOKUP($C197,Input!$A$8:$HV$39,MATCH(OD$21,Input!$A$6:$HV$6,0),FALSE)/$G197*$F197,0))*$D197*$G$4/100</f>
        <v>0</v>
      </c>
      <c r="OE197" s="1">
        <f>IF($E197+$I197+$D$7&lt;=OE$22,0,IF(OE$22-$D$7&gt;=$E197,-VLOOKUP($C197,Input!$A$8:$HV$39,MATCH(OE$21,Input!$A$6:$HV$6,0),FALSE)/$G197*$F197,0))*$D197*$G$4/100</f>
        <v>0</v>
      </c>
      <c r="OF197" s="1">
        <f>IF($E197+$I197+$D$7&lt;=OF$22,0,IF(OF$22-$D$7&gt;=$E197,-VLOOKUP($C197,Input!$A$8:$HV$39,MATCH(OF$21,Input!$A$6:$HV$6,0),FALSE)/$G197*$F197,0))*$D197*$G$4/100</f>
        <v>0</v>
      </c>
      <c r="OG197" s="1">
        <f>IF($E197+$I197+$D$7&lt;=OG$22,0,IF(OG$22-$D$7&gt;=$E197,-VLOOKUP($C197,Input!$A$8:$HV$39,MATCH(OG$21,Input!$A$6:$HV$6,0),FALSE)/$G197*$F197,0))*$D197*$G$4/100</f>
        <v>0</v>
      </c>
      <c r="OH197" s="1">
        <f>IF($E197+$I197+$D$7&lt;=OH$22,0,IF(OH$22-$D$7&gt;=$E197,-VLOOKUP($C197,Input!$A$8:$HV$39,MATCH(OH$21,Input!$A$6:$HV$6,0),FALSE)/$G197*$F197,0))*$D197*$G$4/100</f>
        <v>0</v>
      </c>
      <c r="OI197" s="1">
        <f>IF($E197+$I197+$D$7&lt;=OI$22,0,IF(OI$22-$D$7&gt;=$E197,-VLOOKUP($C197,Input!$A$8:$HV$39,MATCH(OI$21,Input!$A$6:$HV$6,0),FALSE)/$G197*$F197,0))*$D197*$G$4/100</f>
        <v>0</v>
      </c>
      <c r="OK197" t="str">
        <f>VLOOKUP($C197,Input!$A$8:$HW$39,MATCH(OK$21,Input!$A$6:$HW$6,0),FALSE)</f>
        <v>NA</v>
      </c>
      <c r="OL197" s="1">
        <f>IF($E197+$I197+$D$7&lt;=OL$22,0,IF(OL$22-$D$7&gt;=$E197,IF(COUNTIF($KZ197:LP197,"&gt;0")&gt;0,VLOOKUP($C197,Input!$A$8:$HV$21,MATCH($OK$21+COUNTIF($KZ197:LP197,"&gt;0"),Input!$A$6:$HV$6,0),FALSE),0),0))*$D197</f>
        <v>0</v>
      </c>
      <c r="OM197" s="1">
        <f>IF($E197+$I197+$D$7&lt;=OM$22,0,IF(OM$22-$D$7&gt;=$E197,IF(COUNTIF($KZ197:LQ197,"&gt;0")&gt;0,VLOOKUP($C197,Input!$A$8:$HV$21,MATCH($OK$21+COUNTIF($KZ197:LQ197,"&gt;0"),Input!$A$6:$HV$6,0),FALSE),0),0))*$D197</f>
        <v>0</v>
      </c>
      <c r="ON197" s="1">
        <f>IF($E197+$I197+$D$7&lt;=ON$22,0,IF(ON$22-$D$7&gt;=$E197,IF(COUNTIF($KZ197:LR197,"&gt;0")&gt;0,VLOOKUP($C197,Input!$A$8:$HV$21,MATCH($OK$21+COUNTIF($KZ197:LR197,"&gt;0"),Input!$A$6:$HV$6,0),FALSE),0),0))*$D197</f>
        <v>0</v>
      </c>
      <c r="OO197" s="1">
        <f>IF($E197+$I197+$D$7&lt;=OO$22,0,IF(OO$22-$D$7&gt;=$E197,IF(COUNTIF($KZ197:LS197,"&gt;0")&gt;0,VLOOKUP($C197,Input!$A$8:$HV$21,MATCH($OK$21+COUNTIF($KZ197:LS197,"&gt;0"),Input!$A$6:$HV$6,0),FALSE),0),0))*$D197</f>
        <v>0</v>
      </c>
      <c r="OP197" s="1">
        <f>IF($E197+$I197+$D$7&lt;=OP$22,0,IF(OP$22-$D$7&gt;=$E197,IF(COUNTIF($KZ197:LT197,"&gt;0")&gt;0,VLOOKUP($C197,Input!$A$8:$HV$21,MATCH($OK$21+COUNTIF($KZ197:LT197,"&gt;0"),Input!$A$6:$HV$6,0),FALSE),0),0))*$D197</f>
        <v>0</v>
      </c>
      <c r="OQ197" s="1">
        <f>IF($E197+$I197+$D$7&lt;=OQ$22,0,IF(OQ$22-$D$7&gt;=$E197,IF(COUNTIF($KZ197:LU197,"&gt;0")&gt;0,VLOOKUP($C197,Input!$A$8:$HV$21,MATCH($OK$21+COUNTIF($KZ197:LU197,"&gt;0"),Input!$A$6:$HV$6,0),FALSE),0),0))*$D197</f>
        <v>0</v>
      </c>
      <c r="OR197" s="1">
        <f>IF($E197+$I197+$D$7&lt;=OR$22,0,IF(OR$22-$D$7&gt;=$E197,IF(COUNTIF($KZ197:LV197,"&gt;0")&gt;0,VLOOKUP($C197,Input!$A$8:$HV$21,MATCH($OK$21+COUNTIF($KZ197:LV197,"&gt;0"),Input!$A$6:$HV$6,0),FALSE),0),0))*$D197</f>
        <v>0</v>
      </c>
      <c r="OS197" s="1">
        <f>IF($E197+$I197+$D$7&lt;=OS$22,0,IF(OS$22-$D$7&gt;=$E197,IF(COUNTIF($KZ197:LW197,"&gt;0")&gt;0,VLOOKUP($C197,Input!$A$8:$HV$21,MATCH($OK$21+COUNTIF($KZ197:LW197,"&gt;0"),Input!$A$6:$HV$6,0),FALSE),0),0))*$D197</f>
        <v>0</v>
      </c>
      <c r="OT197" s="1">
        <f>IF($E197+$I197+$D$7&lt;=OT$22,0,IF(OT$22-$D$7&gt;=$E197,IF(COUNTIF($KZ197:LX197,"&gt;0")&gt;0,VLOOKUP($C197,Input!$A$8:$HV$21,MATCH($OK$21+COUNTIF($KZ197:LX197,"&gt;0"),Input!$A$6:$HV$6,0),FALSE),0),0))*$D197</f>
        <v>0</v>
      </c>
      <c r="OU197" s="1">
        <f>IF($E197+$I197+$D$7&lt;=OU$22,0,IF(OU$22-$D$7&gt;=$E197,IF(COUNTIF($KZ197:LY197,"&gt;0")&gt;0,VLOOKUP($C197,Input!$A$8:$HV$21,MATCH($OK$21+COUNTIF($KZ197:LY197,"&gt;0"),Input!$A$6:$HV$6,0),FALSE),0),0))*$D197</f>
        <v>0</v>
      </c>
      <c r="OV197" s="1">
        <f>IF($E197+$I197+$D$7&lt;=OV$22,0,IF(OV$22-$D$7&gt;=$E197,IF(COUNTIF($KZ197:LZ197,"&gt;0")&gt;0,VLOOKUP($C197,Input!$A$8:$HV$21,MATCH($OK$21+COUNTIF($KZ197:LZ197,"&gt;0"),Input!$A$6:$HV$6,0),FALSE),0),0))*$D197</f>
        <v>0</v>
      </c>
      <c r="OW197" s="1">
        <f>IF($E197+$I197+$D$7&lt;=OW$22,0,IF(OW$22-$D$7&gt;=$E197,IF(COUNTIF($KZ197:MA197,"&gt;0")&gt;0,VLOOKUP($C197,Input!$A$8:$HV$21,MATCH($OK$21+COUNTIF($KZ197:MA197,"&gt;0"),Input!$A$6:$HV$6,0),FALSE),0),0))*$D197</f>
        <v>0</v>
      </c>
      <c r="OX197" s="1">
        <f>IF($E197+$I197+$D$7&lt;=OX$22,0,IF(OX$22-$D$7&gt;=$E197,IF(COUNTIF($KZ197:MB197,"&gt;0")&gt;0,VLOOKUP($C197,Input!$A$8:$HV$21,MATCH($OK$21+COUNTIF($KZ197:MB197,"&gt;0"),Input!$A$6:$HV$6,0),FALSE),0),0))*$D197</f>
        <v>0</v>
      </c>
      <c r="OY197" s="1">
        <f>IF($E197+$I197+$D$7&lt;=OY$22,0,IF(OY$22-$D$7&gt;=$E197,IF(COUNTIF($KZ197:MC197,"&gt;0")&gt;0,VLOOKUP($C197,Input!$A$8:$HV$21,MATCH($OK$21+COUNTIF($KZ197:MC197,"&gt;0"),Input!$A$6:$HV$6,0),FALSE),0),0))*$D197</f>
        <v>0</v>
      </c>
      <c r="OZ197" s="1">
        <f>IF($E197+$I197+$D$7&lt;=OZ$22,0,IF(OZ$22-$D$7&gt;=$E197,IF(COUNTIF($KZ197:MD197,"&gt;0")&gt;0,VLOOKUP($C197,Input!$A$8:$HV$21,MATCH($OK$21+COUNTIF($KZ197:MD197,"&gt;0"),Input!$A$6:$HV$6,0),FALSE),0),0))*$D197</f>
        <v>0</v>
      </c>
      <c r="PA197" s="1">
        <f>IF($E197+$I197+$D$7&lt;=PA$22,0,IF(PA$22-$D$7&gt;=$E197,IF(COUNTIF($KZ197:ME197,"&gt;0")&gt;0,VLOOKUP($C197,Input!$A$8:$HV$21,MATCH($OK$21+COUNTIF($KZ197:ME197,"&gt;0"),Input!$A$6:$HV$6,0),FALSE),0),0))*$D197</f>
        <v>0</v>
      </c>
      <c r="PB197" s="1">
        <f>IF($E197+$I197+$D$7&lt;=PB$22,0,IF(PB$22-$D$7&gt;=$E197,IF(COUNTIF($KZ197:MF197,"&gt;0")&gt;0,VLOOKUP($C197,Input!$A$8:$HV$21,MATCH($OK$21+COUNTIF($KZ197:MF197,"&gt;0"),Input!$A$6:$HV$6,0),FALSE),0),0))*$D197</f>
        <v>0</v>
      </c>
      <c r="PC197" s="1">
        <f>IF($E197+$I197+$D$7&lt;=PC$22,0,IF(PC$22-$D$7&gt;=$E197,IF(COUNTIF($KZ197:MG197,"&gt;0")&gt;0,VLOOKUP($C197,Input!$A$8:$HV$21,MATCH($OK$21+COUNTIF($KZ197:MG197,"&gt;0"),Input!$A$6:$HV$6,0),FALSE),0),0))*$D197</f>
        <v>0</v>
      </c>
      <c r="PD197" s="1">
        <f>IF($E197+$I197+$D$7&lt;=PD$22,0,IF(PD$22-$D$7&gt;=$E197,IF(COUNTIF($KZ197:MH197,"&gt;0")&gt;0,VLOOKUP($C197,Input!$A$8:$HV$21,MATCH($OK$21+COUNTIF($KZ197:MH197,"&gt;0"),Input!$A$6:$HV$6,0),FALSE),0),0))*$D197</f>
        <v>0</v>
      </c>
      <c r="PE197" s="1">
        <f>IF($E197+$I197+$D$7&lt;=PE$22,0,IF(PE$22-$D$7&gt;=$E197,IF(COUNTIF($KZ197:MI197,"&gt;0")&gt;0,VLOOKUP($C197,Input!$A$8:$HV$21,MATCH($OK$21+COUNTIF($KZ197:MI197,"&gt;0"),Input!$A$6:$HV$6,0),FALSE),0),0))*$D197</f>
        <v>0</v>
      </c>
      <c r="PF197" s="1">
        <f>IF($E197+$I197+$D$7&lt;=PF$22,0,IF(PF$22-$D$7&gt;=$E197,IF(COUNTIF($KZ197:MJ197,"&gt;0")&gt;0,VLOOKUP($C197,Input!$A$8:$HV$21,MATCH($OK$21+COUNTIF($KZ197:MJ197,"&gt;0"),Input!$A$6:$HV$6,0),FALSE),0),0))*$D197</f>
        <v>0</v>
      </c>
      <c r="PG197" s="1">
        <f>IF($E197+$I197+$D$7&lt;=PG$22,0,IF(PG$22-$D$7&gt;=$E197,IF(COUNTIF($KZ197:MK197,"&gt;0")&gt;0,VLOOKUP($C197,Input!$A$8:$HV$21,MATCH($OK$21+COUNTIF($KZ197:MK197,"&gt;0"),Input!$A$6:$HV$6,0),FALSE),0),0))*$D197</f>
        <v>0</v>
      </c>
      <c r="PH197" s="1">
        <f>IF($E197+$I197+$D$7&lt;=PH$22,0,IF(PH$22-$D$7&gt;=$E197,IF(COUNTIF($KZ197:ML197,"&gt;0")&gt;0,VLOOKUP($C197,Input!$A$8:$HV$21,MATCH($OK$21+COUNTIF($KZ197:ML197,"&gt;0"),Input!$A$6:$HV$6,0),FALSE),0),0))*$D197</f>
        <v>0</v>
      </c>
      <c r="PI197" s="1">
        <f>IF($E197+$I197+$D$7&lt;=PI$22,0,IF(PI$22-$D$7&gt;=$E197,IF(COUNTIF($KZ197:MM197,"&gt;0")&gt;0,VLOOKUP($C197,Input!$A$8:$HV$21,MATCH($OK$21+COUNTIF($KZ197:MM197,"&gt;0"),Input!$A$6:$HV$6,0),FALSE),0),0))*$D197</f>
        <v>0</v>
      </c>
      <c r="PJ197" s="1">
        <f>IF($E197+$I197+$D$7&lt;=PJ$22,0,IF(PJ$22-$D$7&gt;=$E197,IF(COUNTIF($KZ197:MN197,"&gt;0")&gt;0,VLOOKUP($C197,Input!$A$8:$HV$21,MATCH($OK$21+COUNTIF($KZ197:MN197,"&gt;0"),Input!$A$6:$HV$6,0),FALSE),0),0))*$D197</f>
        <v>0</v>
      </c>
      <c r="PK197" s="1">
        <f>IF($E197+$I197+$D$7&lt;=PK$22,0,IF(PK$22-$D$7&gt;=$E197,IF(COUNTIF($KZ197:MO197,"&gt;0")&gt;0,VLOOKUP($C197,Input!$A$8:$HV$21,MATCH($OK$21+COUNTIF($KZ197:MO197,"&gt;0"),Input!$A$6:$HV$6,0),FALSE),0),0))*$D197</f>
        <v>0</v>
      </c>
      <c r="PL197" s="1">
        <f>IF($E197+$I197+$D$7&lt;=PL$22,0,IF(PL$22-$D$7&gt;=$E197,IF(COUNTIF($KZ197:MP197,"&gt;0")&gt;0,VLOOKUP($C197,Input!$A$8:$HV$21,MATCH($OK$21+COUNTIF($KZ197:MP197,"&gt;0"),Input!$A$6:$HV$6,0),FALSE),0),0))*$D197</f>
        <v>0</v>
      </c>
      <c r="PM197" s="1">
        <f>IF($E197+$I197+$D$7&lt;=PM$22,0,IF(PM$22-$D$7&gt;=$E197,IF(COUNTIF($KZ197:MQ197,"&gt;0")&gt;0,VLOOKUP($C197,Input!$A$8:$HV$21,MATCH($OK$21+COUNTIF($KZ197:MQ197,"&gt;0"),Input!$A$6:$HV$6,0),FALSE),0),0))*$D197</f>
        <v>0</v>
      </c>
      <c r="PN197" s="1">
        <f>IF($E197+$I197+$D$7&lt;=PN$22,0,IF(PN$22-$D$7&gt;=$E197,IF(COUNTIF($KZ197:MR197,"&gt;0")&gt;0,VLOOKUP($C197,Input!$A$8:$HV$21,MATCH($OK$21+COUNTIF($KZ197:MR197,"&gt;0"),Input!$A$6:$HV$6,0),FALSE),0),0))*$D197</f>
        <v>0</v>
      </c>
      <c r="PO197" s="1">
        <f>IF($E197+$I197+$D$7&lt;=PO$22,0,IF(PO$22-$D$7&gt;=$E197,IF(COUNTIF($KZ197:MS197,"&gt;0")&gt;0,VLOOKUP($C197,Input!$A$8:$HV$21,MATCH($OK$21+COUNTIF($KZ197:MS197,"&gt;0"),Input!$A$6:$HV$6,0),FALSE),0),0))*$D197</f>
        <v>0</v>
      </c>
      <c r="PP197" s="1">
        <f>IF($E197+$I197+$D$7&lt;=PP$22,0,IF(PP$22-$D$7&gt;=$E197,IF(COUNTIF($KZ197:MT197,"&gt;0")&gt;0,VLOOKUP($C197,Input!$A$8:$HV$21,MATCH($OK$21+COUNTIF($KZ197:MT197,"&gt;0"),Input!$A$6:$HV$6,0),FALSE),0),0))*$D197</f>
        <v>0</v>
      </c>
      <c r="PQ197" s="1">
        <f>IF($E197+$I197+$D$7&lt;=PQ$22,0,IF(PQ$22-$D$7&gt;=$E197,IF(COUNTIF($KZ197:MU197,"&gt;0")&gt;0,VLOOKUP($C197,Input!$A$8:$HV$21,MATCH($OK$21+COUNTIF($KZ197:MU197,"&gt;0"),Input!$A$6:$HV$6,0),FALSE),0),0))*$D197</f>
        <v>0</v>
      </c>
      <c r="PR197" s="1">
        <f>IF($E197+$I197+$D$7&lt;=PR$22,0,IF(PR$22-$D$7&gt;=$E197,IF(COUNTIF($KZ197:MV197,"&gt;0")&gt;0,VLOOKUP($C197,Input!$A$8:$HV$21,MATCH($OK$21+COUNTIF($KZ197:MV197,"&gt;0"),Input!$A$6:$HV$6,0),FALSE),0),0))*$D197</f>
        <v>0</v>
      </c>
      <c r="PS197" s="1">
        <f>IF($E197+$I197+$D$7&lt;=PS$22,0,IF(PS$22-$D$7&gt;=$E197,IF(COUNTIF($KZ197:MW197,"&gt;0")&gt;0,VLOOKUP($C197,Input!$A$8:$HV$21,MATCH($OK$21+COUNTIF($KZ197:MW197,"&gt;0"),Input!$A$6:$HV$6,0),FALSE),0),0))*$D197</f>
        <v>0</v>
      </c>
      <c r="PT197" s="1">
        <f>IF($E197+$I197+$D$7&lt;=PT$22,0,IF(PT$22-$D$7&gt;=$E197,IF(COUNTIF($KZ197:MX197,"&gt;0")&gt;0,VLOOKUP($C197,Input!$A$8:$HV$21,MATCH($OK$21+COUNTIF($KZ197:MX197,"&gt;0"),Input!$A$6:$HV$6,0),FALSE),0),0))*$D197</f>
        <v>0</v>
      </c>
      <c r="PV197" s="1" t="str">
        <f t="shared" si="1104"/>
        <v>2046 MY 40' CNG w Midlife Rebuild {0 Buses}</v>
      </c>
      <c r="PW197" s="1">
        <f t="shared" si="1105"/>
        <v>0</v>
      </c>
      <c r="PX197" s="1">
        <f t="shared" si="1106"/>
        <v>0</v>
      </c>
      <c r="PY197" s="1">
        <f t="shared" si="1107"/>
        <v>0</v>
      </c>
      <c r="PZ197" s="1">
        <f t="shared" si="1108"/>
        <v>0</v>
      </c>
      <c r="QA197" s="1">
        <f t="shared" si="1109"/>
        <v>0</v>
      </c>
      <c r="QB197" s="1">
        <f t="shared" si="1110"/>
        <v>0</v>
      </c>
      <c r="QC197" s="1">
        <f t="shared" si="1111"/>
        <v>0</v>
      </c>
      <c r="QD197" s="1">
        <f t="shared" si="1112"/>
        <v>0</v>
      </c>
      <c r="QE197" s="1">
        <f t="shared" si="1113"/>
        <v>0</v>
      </c>
      <c r="QF197" s="1">
        <f t="shared" si="1114"/>
        <v>0</v>
      </c>
      <c r="QG197" s="1">
        <f t="shared" si="1115"/>
        <v>0</v>
      </c>
      <c r="QH197" s="1">
        <f t="shared" si="1116"/>
        <v>0</v>
      </c>
      <c r="QI197" s="1">
        <f t="shared" si="1117"/>
        <v>0</v>
      </c>
      <c r="QJ197" s="1">
        <f t="shared" si="1118"/>
        <v>0</v>
      </c>
      <c r="QK197" s="1">
        <f t="shared" si="1119"/>
        <v>0</v>
      </c>
      <c r="QL197" s="1">
        <f t="shared" si="1120"/>
        <v>0</v>
      </c>
      <c r="QM197" s="1">
        <f t="shared" si="1121"/>
        <v>0</v>
      </c>
      <c r="QN197" s="1">
        <f t="shared" si="1122"/>
        <v>0</v>
      </c>
      <c r="QO197" s="1">
        <f t="shared" si="1123"/>
        <v>0</v>
      </c>
      <c r="QP197" s="1">
        <f t="shared" si="1124"/>
        <v>0</v>
      </c>
      <c r="QQ197" s="1">
        <f t="shared" si="1125"/>
        <v>0</v>
      </c>
      <c r="QR197" s="1">
        <f t="shared" si="1126"/>
        <v>0</v>
      </c>
      <c r="QS197" s="1">
        <f t="shared" si="1127"/>
        <v>0</v>
      </c>
      <c r="QT197" s="1">
        <f t="shared" si="1128"/>
        <v>0</v>
      </c>
      <c r="QU197" s="1">
        <f t="shared" si="1129"/>
        <v>0</v>
      </c>
      <c r="QV197" s="1">
        <f t="shared" si="1130"/>
        <v>0</v>
      </c>
      <c r="QW197" s="1">
        <f t="shared" si="1131"/>
        <v>0</v>
      </c>
      <c r="QX197" s="1">
        <f t="shared" si="1132"/>
        <v>0</v>
      </c>
      <c r="QY197" s="1">
        <f t="shared" si="1133"/>
        <v>0</v>
      </c>
      <c r="QZ197" s="1">
        <f t="shared" si="1134"/>
        <v>0</v>
      </c>
      <c r="RA197" s="1">
        <f t="shared" si="1135"/>
        <v>0</v>
      </c>
      <c r="RB197" s="1">
        <f t="shared" si="1136"/>
        <v>0</v>
      </c>
      <c r="RC197" s="1">
        <f t="shared" si="1137"/>
        <v>0</v>
      </c>
      <c r="RD197" s="1">
        <f t="shared" si="1138"/>
        <v>0</v>
      </c>
      <c r="RE197" s="1">
        <f t="shared" si="1139"/>
        <v>0</v>
      </c>
      <c r="RF197" s="1">
        <f t="shared" si="1102"/>
        <v>0</v>
      </c>
      <c r="RG197" s="1">
        <f t="shared" si="1103"/>
        <v>0</v>
      </c>
      <c r="RH197" s="72"/>
      <c r="RI197" s="91"/>
    </row>
    <row r="198" spans="1:477" hidden="1" outlineLevel="1" x14ac:dyDescent="0.25">
      <c r="A198" s="89"/>
      <c r="B198" s="143"/>
      <c r="C198" s="111" t="str">
        <f t="shared" si="1064"/>
        <v>40' CNG w Midlife Rebuild</v>
      </c>
      <c r="D198" s="108">
        <f t="shared" si="1065"/>
        <v>0</v>
      </c>
      <c r="E198" s="110">
        <f t="shared" si="1026"/>
        <v>2047</v>
      </c>
      <c r="F198" s="68">
        <f t="shared" si="1140"/>
        <v>40000</v>
      </c>
      <c r="G198" s="69">
        <f>VLOOKUP($C198,Input!$A$8:$HV$39,MATCH(G$21,Input!$A$6:$HV$6,0),FALSE)</f>
        <v>2.91</v>
      </c>
      <c r="H198" s="123">
        <f>VLOOKUP($C198,Input!$A$8:$HV$39,MATCH(H$21,Input!$A$6:$HV$6,0),FALSE)</f>
        <v>0</v>
      </c>
      <c r="I198" s="70">
        <f>VLOOKUP($C198,Input!$A$8:$HV$39,MATCH(I$21,Input!$A$6:$HV$6,0),FALSE)</f>
        <v>14</v>
      </c>
      <c r="J198" s="1">
        <f>+IF($E198=J$22,VLOOKUP($C198,Input!$A$8:$AN$39,MATCH(J$21,Input!$A$6:$AN$6,0),FALSE)+$H198,0)*$D198</f>
        <v>0</v>
      </c>
      <c r="K198" s="1">
        <f>+IF($E198=K$22,VLOOKUP($C198,Input!$A$8:$AN$39,MATCH(K$21,Input!$A$6:$AN$6,0),FALSE)+$H198,0)*$D198</f>
        <v>0</v>
      </c>
      <c r="L198" s="1">
        <f>+IF($E198=L$22,VLOOKUP($C198,Input!$A$8:$AN$39,MATCH(L$21,Input!$A$6:$AN$6,0),FALSE)+$H198,0)*$D198</f>
        <v>0</v>
      </c>
      <c r="M198" s="1">
        <f>+IF($E198=M$22,VLOOKUP($C198,Input!$A$8:$AN$39,MATCH(M$21,Input!$A$6:$AN$6,0),FALSE)+$H198,0)*$D198</f>
        <v>0</v>
      </c>
      <c r="N198" s="1">
        <f>+IF($E198=N$22,VLOOKUP($C198,Input!$A$8:$AN$39,MATCH(N$21,Input!$A$6:$AN$6,0),FALSE)+$H198,0)*$D198</f>
        <v>0</v>
      </c>
      <c r="O198" s="1">
        <f>+IF($E198=O$22,VLOOKUP($C198,Input!$A$8:$AN$39,MATCH(O$21,Input!$A$6:$AN$6,0),FALSE)+$H198,0)*$D198</f>
        <v>0</v>
      </c>
      <c r="P198" s="1">
        <f>+IF($E198=P$22,VLOOKUP($C198,Input!$A$8:$AN$39,MATCH(P$21,Input!$A$6:$AN$6,0),FALSE)+$H198,0)*$D198</f>
        <v>0</v>
      </c>
      <c r="Q198" s="1">
        <f>+IF($E198=Q$22,VLOOKUP($C198,Input!$A$8:$AN$39,MATCH(Q$21,Input!$A$6:$AN$6,0),FALSE)+$H198,0)*$D198</f>
        <v>0</v>
      </c>
      <c r="R198" s="1">
        <f>+IF($E198=R$22,VLOOKUP($C198,Input!$A$8:$AN$39,MATCH(R$21,Input!$A$6:$AN$6,0),FALSE)+$H198,0)*$D198</f>
        <v>0</v>
      </c>
      <c r="S198" s="1">
        <f>+IF($E198=S$22,VLOOKUP($C198,Input!$A$8:$AN$39,MATCH(S$21,Input!$A$6:$AN$6,0),FALSE)+$H198,0)*$D198</f>
        <v>0</v>
      </c>
      <c r="T198" s="1">
        <f>+IF($E198=T$22,VLOOKUP($C198,Input!$A$8:$AN$39,MATCH(T$21,Input!$A$6:$AN$6,0),FALSE)+$H198,0)*$D198</f>
        <v>0</v>
      </c>
      <c r="U198" s="1">
        <f>+IF($E198=U$22,VLOOKUP($C198,Input!$A$8:$AN$39,MATCH(U$21,Input!$A$6:$AN$6,0),FALSE)+$H198,0)*$D198</f>
        <v>0</v>
      </c>
      <c r="V198" s="1">
        <f>+IF($E198=V$22,VLOOKUP($C198,Input!$A$8:$AN$39,MATCH(V$21,Input!$A$6:$AN$6,0),FALSE)+$H198,0)*$D198</f>
        <v>0</v>
      </c>
      <c r="W198" s="1">
        <f>+IF($E198=W$22,VLOOKUP($C198,Input!$A$8:$AN$39,MATCH(W$21,Input!$A$6:$AN$6,0),FALSE)+$H198,0)*$D198</f>
        <v>0</v>
      </c>
      <c r="X198" s="1">
        <f>+IF($E198=X$22,VLOOKUP($C198,Input!$A$8:$AN$39,MATCH(X$21,Input!$A$6:$AN$6,0),FALSE)+$H198,0)*$D198</f>
        <v>0</v>
      </c>
      <c r="Y198" s="1">
        <f>+IF($E198=Y$22,VLOOKUP($C198,Input!$A$8:$AN$39,MATCH(Y$21,Input!$A$6:$AN$6,0),FALSE)+$H198,0)*$D198</f>
        <v>0</v>
      </c>
      <c r="Z198" s="1">
        <f>+IF($E198=Z$22,VLOOKUP($C198,Input!$A$8:$AN$39,MATCH(Z$21,Input!$A$6:$AN$6,0),FALSE)+$H198,0)*$D198</f>
        <v>0</v>
      </c>
      <c r="AA198" s="1">
        <f>+IF($E198=AA$22,VLOOKUP($C198,Input!$A$8:$AN$39,MATCH(AA$21,Input!$A$6:$AN$6,0),FALSE)+$H198,0)*$D198</f>
        <v>0</v>
      </c>
      <c r="AB198" s="1">
        <f>+IF($E198=AB$22,VLOOKUP($C198,Input!$A$8:$AN$39,MATCH(AB$21,Input!$A$6:$AN$6,0),FALSE)+$H198,0)*$D198</f>
        <v>0</v>
      </c>
      <c r="AC198" s="1">
        <f>+IF($E198=AC$22,VLOOKUP($C198,Input!$A$8:$AN$39,MATCH(AC$21,Input!$A$6:$AN$6,0),FALSE)+$H198,0)*$D198</f>
        <v>0</v>
      </c>
      <c r="AD198" s="1">
        <f>+IF($E198=AD$22,VLOOKUP($C198,Input!$A$8:$AN$39,MATCH(AD$21,Input!$A$6:$AN$6,0),FALSE)+$H198,0)*$D198</f>
        <v>0</v>
      </c>
      <c r="AE198" s="1">
        <f>+IF($E198=AE$22,VLOOKUP($C198,Input!$A$8:$AN$39,MATCH(AE$21,Input!$A$6:$AN$6,0),FALSE)+$H198,0)*$D198</f>
        <v>0</v>
      </c>
      <c r="AF198" s="1">
        <f>+IF($E198=AF$22,VLOOKUP($C198,Input!$A$8:$AN$39,MATCH(AF$21,Input!$A$6:$AN$6,0),FALSE)+$H198,0)*$D198</f>
        <v>0</v>
      </c>
      <c r="AG198" s="1">
        <f>+IF($E198=AG$22,VLOOKUP($C198,Input!$A$8:$AN$39,MATCH(AG$21,Input!$A$6:$AN$6,0),FALSE)+$H198,0)*$D198</f>
        <v>0</v>
      </c>
      <c r="AH198" s="1">
        <f>+IF($E198=AH$22,VLOOKUP($C198,Input!$A$8:$AN$39,MATCH(AH$21,Input!$A$6:$AN$6,0),FALSE)+$H198,0)*$D198</f>
        <v>0</v>
      </c>
      <c r="AI198" s="1">
        <f>+IF($E198=AI$22,VLOOKUP($C198,Input!$A$8:$AN$39,MATCH(AI$21,Input!$A$6:$AN$6,0),FALSE)+$H198,0)*$D198</f>
        <v>0</v>
      </c>
      <c r="AJ198" s="1">
        <f>+IF($E198=AJ$22,VLOOKUP($C198,Input!$A$8:$AN$39,MATCH(AJ$21,Input!$A$6:$AN$6,0),FALSE)+$H198,0)*$D198</f>
        <v>0</v>
      </c>
      <c r="AK198" s="1">
        <f>+IF($E198=AK$22,VLOOKUP($C198,Input!$A$8:$AN$39,MATCH(AK$21,Input!$A$6:$AN$6,0),FALSE)+$H198,0)*$D198</f>
        <v>0</v>
      </c>
      <c r="AL198" s="1">
        <f>+IF($E198=AL$22,VLOOKUP($C198,Input!$A$8:$AN$39,MATCH(AL$21,Input!$A$6:$AN$6,0),FALSE)+$H198,0)*$D198</f>
        <v>0</v>
      </c>
      <c r="AM198" s="1">
        <f>+IF($E198=AM$22,VLOOKUP($C198,Input!$A$8:$AN$39,MATCH(AM$21,Input!$A$6:$AN$6,0),FALSE)+$H198,0)*$D198</f>
        <v>0</v>
      </c>
      <c r="AN198" s="1">
        <f>+IF($E198=AN$22,VLOOKUP($C198,Input!$A$8:$AN$39,MATCH(AN$21,Input!$A$6:$AN$6,0),FALSE)+$H198,0)*$D198</f>
        <v>0</v>
      </c>
      <c r="AO198" s="1">
        <f>+IF($E198=AO$22,VLOOKUP($C198,Input!$A$8:$AN$39,MATCH(AO$21,Input!$A$6:$AN$6,0),FALSE)+$H198,0)*$D198</f>
        <v>0</v>
      </c>
      <c r="AP198" s="1">
        <f>+IF($E198=AP$22,VLOOKUP($C198,Input!$A$8:$AN$39,MATCH(AP$21,Input!$A$6:$AN$6,0),FALSE)+$H198,0)*$D198</f>
        <v>0</v>
      </c>
      <c r="AQ198" s="1">
        <f>+IF($E198=AQ$22,VLOOKUP($C198,Input!$A$8:$AN$39,MATCH(AQ$21,Input!$A$6:$AN$6,0),FALSE)+$H198,0)*$D198</f>
        <v>0</v>
      </c>
      <c r="AR198" s="1">
        <f>+IF($E198=AR$22,VLOOKUP($C198,Input!$A$8:$AN$39,MATCH(AR$21,Input!$A$6:$AN$6,0),FALSE)+$H198,0)*$D198</f>
        <v>0</v>
      </c>
      <c r="AT198" t="str">
        <f>VLOOKUP($C198,Input!$A$8:$HV$39,MATCH(AT$21,Input!$A$6:$HV$6,0),FALSE)</f>
        <v>Parts and administrative cost</v>
      </c>
      <c r="AU198" s="1">
        <f>+IF($E198=AU$22,VLOOKUP($C198,Input!$A$8:$HV$39,MATCH(AU$21,Input!$A$6:$HV$6,0),FALSE),0)*$D198</f>
        <v>0</v>
      </c>
      <c r="AV198" s="1">
        <f>+IF($E198=AV$22,VLOOKUP($C198,Input!$A$8:$HV$39,MATCH(AV$21,Input!$A$6:$HV$6,0),FALSE),0)*$D198</f>
        <v>0</v>
      </c>
      <c r="AW198" s="1">
        <f>+IF($E198=AW$22,VLOOKUP($C198,Input!$A$8:$HV$39,MATCH(AW$21,Input!$A$6:$HV$6,0),FALSE),0)*$D198</f>
        <v>0</v>
      </c>
      <c r="AX198" s="1">
        <f>+IF($E198=AX$22,VLOOKUP($C198,Input!$A$8:$HV$39,MATCH(AX$21,Input!$A$6:$HV$6,0),FALSE),0)*$D198</f>
        <v>0</v>
      </c>
      <c r="AY198" s="1">
        <f>+IF($E198=AY$22,VLOOKUP($C198,Input!$A$8:$HV$39,MATCH(AY$21,Input!$A$6:$HV$6,0),FALSE),0)*$D198</f>
        <v>0</v>
      </c>
      <c r="AZ198" s="1">
        <f>+IF($E198=AZ$22,VLOOKUP($C198,Input!$A$8:$HV$39,MATCH(AZ$21,Input!$A$6:$HV$6,0),FALSE),0)*$D198</f>
        <v>0</v>
      </c>
      <c r="BA198" s="1">
        <f>+IF($E198=BA$22,VLOOKUP($C198,Input!$A$8:$HV$39,MATCH(BA$21,Input!$A$6:$HV$6,0),FALSE),0)*$D198</f>
        <v>0</v>
      </c>
      <c r="BB198" s="1">
        <f>+IF($E198=BB$22,VLOOKUP($C198,Input!$A$8:$HV$39,MATCH(BB$21,Input!$A$6:$HV$6,0),FALSE),0)*$D198</f>
        <v>0</v>
      </c>
      <c r="BC198" s="1">
        <f>+IF($E198=BC$22,VLOOKUP($C198,Input!$A$8:$HV$39,MATCH(BC$21,Input!$A$6:$HV$6,0),FALSE),0)*$D198</f>
        <v>0</v>
      </c>
      <c r="BD198" s="1">
        <f>+IF($E198=BD$22,VLOOKUP($C198,Input!$A$8:$HV$39,MATCH(BD$21,Input!$A$6:$HV$6,0),FALSE),0)*$D198</f>
        <v>0</v>
      </c>
      <c r="BE198" s="1">
        <f>+IF($E198=BE$22,VLOOKUP($C198,Input!$A$8:$HV$39,MATCH(BE$21,Input!$A$6:$HV$6,0),FALSE),0)*$D198</f>
        <v>0</v>
      </c>
      <c r="BF198" s="1">
        <f>+IF($E198=BF$22,VLOOKUP($C198,Input!$A$8:$HV$39,MATCH(BF$21,Input!$A$6:$HV$6,0),FALSE),0)*$D198</f>
        <v>0</v>
      </c>
      <c r="BG198" s="1">
        <f>+IF($E198=BG$22,VLOOKUP($C198,Input!$A$8:$HV$39,MATCH(BG$21,Input!$A$6:$HV$6,0),FALSE),0)*$D198</f>
        <v>0</v>
      </c>
      <c r="BH198" s="1">
        <f>+IF($E198=BH$22,VLOOKUP($C198,Input!$A$8:$HV$39,MATCH(BH$21,Input!$A$6:$HV$6,0),FALSE),0)*$D198</f>
        <v>0</v>
      </c>
      <c r="BI198" s="1">
        <f>+IF($E198=BI$22,VLOOKUP($C198,Input!$A$8:$HV$39,MATCH(BI$21,Input!$A$6:$HV$6,0),FALSE),0)*$D198</f>
        <v>0</v>
      </c>
      <c r="BJ198" s="1">
        <f>+IF($E198=BJ$22,VLOOKUP($C198,Input!$A$8:$HV$39,MATCH(BJ$21,Input!$A$6:$HV$6,0),FALSE),0)*$D198</f>
        <v>0</v>
      </c>
      <c r="BK198" s="1">
        <f>+IF($E198=BK$22,VLOOKUP($C198,Input!$A$8:$HV$39,MATCH(BK$21,Input!$A$6:$HV$6,0),FALSE),0)*$D198</f>
        <v>0</v>
      </c>
      <c r="BL198" s="1">
        <f>+IF($E198=BL$22,VLOOKUP($C198,Input!$A$8:$HV$39,MATCH(BL$21,Input!$A$6:$HV$6,0),FALSE),0)*$D198</f>
        <v>0</v>
      </c>
      <c r="BM198" s="1">
        <f>+IF($E198=BM$22,VLOOKUP($C198,Input!$A$8:$HV$39,MATCH(BM$21,Input!$A$6:$HV$6,0),FALSE),0)*$D198</f>
        <v>0</v>
      </c>
      <c r="BN198" s="1">
        <f>+IF($E198=BN$22,VLOOKUP($C198,Input!$A$8:$HV$39,MATCH(BN$21,Input!$A$6:$HV$6,0),FALSE),0)*$D198</f>
        <v>0</v>
      </c>
      <c r="BO198" s="1">
        <f>+IF($E198=BO$22,VLOOKUP($C198,Input!$A$8:$HV$39,MATCH(BO$21,Input!$A$6:$HV$6,0),FALSE),0)*$D198</f>
        <v>0</v>
      </c>
      <c r="BP198" s="1">
        <f>+IF($E198=BP$22,VLOOKUP($C198,Input!$A$8:$HV$39,MATCH(BP$21,Input!$A$6:$HV$6,0),FALSE),0)*$D198</f>
        <v>0</v>
      </c>
      <c r="BQ198" s="1">
        <f>+IF($E198=BQ$22,VLOOKUP($C198,Input!$A$8:$HV$39,MATCH(BQ$21,Input!$A$6:$HV$6,0),FALSE),0)*$D198</f>
        <v>0</v>
      </c>
      <c r="BR198" s="1">
        <f>+IF($E198=BR$22,VLOOKUP($C198,Input!$A$8:$HV$39,MATCH(BR$21,Input!$A$6:$HV$6,0),FALSE),0)*$D198</f>
        <v>0</v>
      </c>
      <c r="BS198" s="1">
        <f>+IF($E198=BS$22,VLOOKUP($C198,Input!$A$8:$HV$39,MATCH(BS$21,Input!$A$6:$HV$6,0),FALSE),0)*$D198</f>
        <v>0</v>
      </c>
      <c r="BT198" s="1">
        <f>+IF($E198=BT$22,VLOOKUP($C198,Input!$A$8:$HV$39,MATCH(BT$21,Input!$A$6:$HV$6,0),FALSE),0)*$D198</f>
        <v>0</v>
      </c>
      <c r="BU198" s="1">
        <f>+IF($E198=BU$22,VLOOKUP($C198,Input!$A$8:$HV$39,MATCH(BU$21,Input!$A$6:$HV$6,0),FALSE),0)*$D198</f>
        <v>0</v>
      </c>
      <c r="BV198" s="1">
        <f>+IF($E198=BV$22,VLOOKUP($C198,Input!$A$8:$HV$39,MATCH(BV$21,Input!$A$6:$HV$6,0),FALSE),0)*$D198</f>
        <v>0</v>
      </c>
      <c r="BW198" s="1">
        <f>+IF($E198=BW$22,VLOOKUP($C198,Input!$A$8:$HV$39,MATCH(BW$21,Input!$A$6:$HV$6,0),FALSE),0)*$D198</f>
        <v>0</v>
      </c>
      <c r="BX198" s="1">
        <f>+IF($E198=BX$22,VLOOKUP($C198,Input!$A$8:$HV$39,MATCH(BX$21,Input!$A$6:$HV$6,0),FALSE),0)*$D198</f>
        <v>0</v>
      </c>
      <c r="BY198" s="1">
        <f>+IF($E198=BY$22,VLOOKUP($C198,Input!$A$8:$HV$39,MATCH(BY$21,Input!$A$6:$HV$6,0),FALSE),0)*$D198</f>
        <v>0</v>
      </c>
      <c r="BZ198" s="1">
        <f>+IF($E198=BZ$22,VLOOKUP($C198,Input!$A$8:$HV$39,MATCH(BZ$21,Input!$A$6:$HV$6,0),FALSE),0)*$D198</f>
        <v>0</v>
      </c>
      <c r="CA198" s="1">
        <f>+IF($E198=CA$22,VLOOKUP($C198,Input!$A$8:$HV$39,MATCH(CA$21,Input!$A$6:$HV$6,0),FALSE),0)*$D198</f>
        <v>0</v>
      </c>
      <c r="CB198" s="1">
        <f>+IF($E198=CB$22,VLOOKUP($C198,Input!$A$8:$HV$39,MATCH(CB$21,Input!$A$6:$HV$6,0),FALSE),0)*$D198</f>
        <v>0</v>
      </c>
      <c r="CC198" s="1">
        <f>+IF($E198=CC$22,VLOOKUP($C198,Input!$A$8:$HV$39,MATCH(CC$21,Input!$A$6:$HV$6,0),FALSE),0)*$D198</f>
        <v>0</v>
      </c>
      <c r="CE198" t="str">
        <f>VLOOKUP($C198,Input!$A$8:$HV$39,MATCH(CE$21,Input!$A$6:$HV$6,0),FALSE)</f>
        <v>Engine Rebuild @ 7 Yr</v>
      </c>
      <c r="CF198" s="1">
        <f>IF($E198+$I198+$D$7&lt;=CF$22,0,IF(CF$22-$D$7&gt;=$E198,IF(COUNTIF($KZ198:LP198,"&gt;0")&gt;0,VLOOKUP($C198,Input!$A$8:$HV$21,MATCH($CE$21+COUNTIF($KZ198:LP198,"&gt;0"),Input!$A$6:$HV$6,0),FALSE),0),0))*$D198</f>
        <v>0</v>
      </c>
      <c r="CG198" s="1">
        <f>IF($E198+$I198+$D$7&lt;=CG$22,0,IF(CG$22-$D$7&gt;=$E198,IF(COUNTIF($KZ198:LQ198,"&gt;0")&gt;0,VLOOKUP($C198,Input!$A$8:$HV$21,MATCH($CE$21+COUNTIF($KZ198:LQ198,"&gt;0"),Input!$A$6:$HV$6,0),FALSE),0),0))*$D198</f>
        <v>0</v>
      </c>
      <c r="CH198" s="1">
        <f>IF($E198+$I198+$D$7&lt;=CH$22,0,IF(CH$22-$D$7&gt;=$E198,IF(COUNTIF($KZ198:LR198,"&gt;0")&gt;0,VLOOKUP($C198,Input!$A$8:$HV$21,MATCH($CE$21+COUNTIF($KZ198:LR198,"&gt;0"),Input!$A$6:$HV$6,0),FALSE),0),0))*$D198</f>
        <v>0</v>
      </c>
      <c r="CI198" s="1">
        <f>IF($E198+$I198+$D$7&lt;=CI$22,0,IF(CI$22-$D$7&gt;=$E198,IF(COUNTIF($KZ198:LS198,"&gt;0")&gt;0,VLOOKUP($C198,Input!$A$8:$HV$21,MATCH($CE$21+COUNTIF($KZ198:LS198,"&gt;0"),Input!$A$6:$HV$6,0),FALSE),0),0))*$D198</f>
        <v>0</v>
      </c>
      <c r="CJ198" s="1">
        <f>IF($E198+$I198+$D$7&lt;=CJ$22,0,IF(CJ$22-$D$7&gt;=$E198,IF(COUNTIF($KZ198:LT198,"&gt;0")&gt;0,VLOOKUP($C198,Input!$A$8:$HV$21,MATCH($CE$21+COUNTIF($KZ198:LT198,"&gt;0"),Input!$A$6:$HV$6,0),FALSE),0),0))*$D198</f>
        <v>0</v>
      </c>
      <c r="CK198" s="1">
        <f>IF($E198+$I198+$D$7&lt;=CK$22,0,IF(CK$22-$D$7&gt;=$E198,IF(COUNTIF($KZ198:LU198,"&gt;0")&gt;0,VLOOKUP($C198,Input!$A$8:$HV$21,MATCH($CE$21+COUNTIF($KZ198:LU198,"&gt;0"),Input!$A$6:$HV$6,0),FALSE),0),0))*$D198</f>
        <v>0</v>
      </c>
      <c r="CL198" s="1">
        <f>IF($E198+$I198+$D$7&lt;=CL$22,0,IF(CL$22-$D$7&gt;=$E198,IF(COUNTIF($KZ198:LV198,"&gt;0")&gt;0,VLOOKUP($C198,Input!$A$8:$HV$21,MATCH($CE$21+COUNTIF($KZ198:LV198,"&gt;0"),Input!$A$6:$HV$6,0),FALSE),0),0))*$D198</f>
        <v>0</v>
      </c>
      <c r="CM198" s="1">
        <f>IF($E198+$I198+$D$7&lt;=CM$22,0,IF(CM$22-$D$7&gt;=$E198,IF(COUNTIF($KZ198:LW198,"&gt;0")&gt;0,VLOOKUP($C198,Input!$A$8:$HV$21,MATCH($CE$21+COUNTIF($KZ198:LW198,"&gt;0"),Input!$A$6:$HV$6,0),FALSE),0),0))*$D198</f>
        <v>0</v>
      </c>
      <c r="CN198" s="1">
        <f>IF($E198+$I198+$D$7&lt;=CN$22,0,IF(CN$22-$D$7&gt;=$E198,IF(COUNTIF($KZ198:LX198,"&gt;0")&gt;0,VLOOKUP($C198,Input!$A$8:$HV$21,MATCH($CE$21+COUNTIF($KZ198:LX198,"&gt;0"),Input!$A$6:$HV$6,0),FALSE),0),0))*$D198</f>
        <v>0</v>
      </c>
      <c r="CO198" s="1">
        <f>IF($E198+$I198+$D$7&lt;=CO$22,0,IF(CO$22-$D$7&gt;=$E198,IF(COUNTIF($KZ198:LY198,"&gt;0")&gt;0,VLOOKUP($C198,Input!$A$8:$HV$21,MATCH($CE$21+COUNTIF($KZ198:LY198,"&gt;0"),Input!$A$6:$HV$6,0),FALSE),0),0))*$D198</f>
        <v>0</v>
      </c>
      <c r="CP198" s="1">
        <f>IF($E198+$I198+$D$7&lt;=CP$22,0,IF(CP$22-$D$7&gt;=$E198,IF(COUNTIF($KZ198:LZ198,"&gt;0")&gt;0,VLOOKUP($C198,Input!$A$8:$HV$21,MATCH($CE$21+COUNTIF($KZ198:LZ198,"&gt;0"),Input!$A$6:$HV$6,0),FALSE),0),0))*$D198</f>
        <v>0</v>
      </c>
      <c r="CQ198" s="1">
        <f>IF($E198+$I198+$D$7&lt;=CQ$22,0,IF(CQ$22-$D$7&gt;=$E198,IF(COUNTIF($KZ198:MA198,"&gt;0")&gt;0,VLOOKUP($C198,Input!$A$8:$HV$21,MATCH($CE$21+COUNTIF($KZ198:MA198,"&gt;0"),Input!$A$6:$HV$6,0),FALSE),0),0))*$D198</f>
        <v>0</v>
      </c>
      <c r="CR198" s="1">
        <f>IF($E198+$I198+$D$7&lt;=CR$22,0,IF(CR$22-$D$7&gt;=$E198,IF(COUNTIF($KZ198:MB198,"&gt;0")&gt;0,VLOOKUP($C198,Input!$A$8:$HV$21,MATCH($CE$21+COUNTIF($KZ198:MB198,"&gt;0"),Input!$A$6:$HV$6,0),FALSE),0),0))*$D198</f>
        <v>0</v>
      </c>
      <c r="CS198" s="1">
        <f>IF($E198+$I198+$D$7&lt;=CS$22,0,IF(CS$22-$D$7&gt;=$E198,IF(COUNTIF($KZ198:MC198,"&gt;0")&gt;0,VLOOKUP($C198,Input!$A$8:$HV$21,MATCH($CE$21+COUNTIF($KZ198:MC198,"&gt;0"),Input!$A$6:$HV$6,0),FALSE),0),0))*$D198</f>
        <v>0</v>
      </c>
      <c r="CT198" s="1">
        <f>IF($E198+$I198+$D$7&lt;=CT$22,0,IF(CT$22-$D$7&gt;=$E198,IF(COUNTIF($KZ198:MD198,"&gt;0")&gt;0,VLOOKUP($C198,Input!$A$8:$HV$21,MATCH($CE$21+COUNTIF($KZ198:MD198,"&gt;0"),Input!$A$6:$HV$6,0),FALSE),0),0))*$D198</f>
        <v>0</v>
      </c>
      <c r="CU198" s="1">
        <f>IF($E198+$I198+$D$7&lt;=CU$22,0,IF(CU$22-$D$7&gt;=$E198,IF(COUNTIF($KZ198:ME198,"&gt;0")&gt;0,VLOOKUP($C198,Input!$A$8:$HV$21,MATCH($CE$21+COUNTIF($KZ198:ME198,"&gt;0"),Input!$A$6:$HV$6,0),FALSE),0),0))*$D198</f>
        <v>0</v>
      </c>
      <c r="CV198" s="1">
        <f>IF($E198+$I198+$D$7&lt;=CV$22,0,IF(CV$22-$D$7&gt;=$E198,IF(COUNTIF($KZ198:MF198,"&gt;0")&gt;0,VLOOKUP($C198,Input!$A$8:$HV$21,MATCH($CE$21+COUNTIF($KZ198:MF198,"&gt;0"),Input!$A$6:$HV$6,0),FALSE),0),0))*$D198</f>
        <v>0</v>
      </c>
      <c r="CW198" s="1">
        <f>IF($E198+$I198+$D$7&lt;=CW$22,0,IF(CW$22-$D$7&gt;=$E198,IF(COUNTIF($KZ198:MG198,"&gt;0")&gt;0,VLOOKUP($C198,Input!$A$8:$HV$21,MATCH($CE$21+COUNTIF($KZ198:MG198,"&gt;0"),Input!$A$6:$HV$6,0),FALSE),0),0))*$D198</f>
        <v>0</v>
      </c>
      <c r="CX198" s="1">
        <f>IF($E198+$I198+$D$7&lt;=CX$22,0,IF(CX$22-$D$7&gt;=$E198,IF(COUNTIF($KZ198:MH198,"&gt;0")&gt;0,VLOOKUP($C198,Input!$A$8:$HV$21,MATCH($CE$21+COUNTIF($KZ198:MH198,"&gt;0"),Input!$A$6:$HV$6,0),FALSE),0),0))*$D198</f>
        <v>0</v>
      </c>
      <c r="CY198" s="1">
        <f>IF($E198+$I198+$D$7&lt;=CY$22,0,IF(CY$22-$D$7&gt;=$E198,IF(COUNTIF($KZ198:MI198,"&gt;0")&gt;0,VLOOKUP($C198,Input!$A$8:$HV$21,MATCH($CE$21+COUNTIF($KZ198:MI198,"&gt;0"),Input!$A$6:$HV$6,0),FALSE),0),0))*$D198</f>
        <v>0</v>
      </c>
      <c r="CZ198" s="1">
        <f>IF($E198+$I198+$D$7&lt;=CZ$22,0,IF(CZ$22-$D$7&gt;=$E198,IF(COUNTIF($KZ198:MJ198,"&gt;0")&gt;0,VLOOKUP($C198,Input!$A$8:$HV$21,MATCH($CE$21+COUNTIF($KZ198:MJ198,"&gt;0"),Input!$A$6:$HV$6,0),FALSE),0),0))*$D198</f>
        <v>0</v>
      </c>
      <c r="DA198" s="1">
        <f>IF($E198+$I198+$D$7&lt;=DA$22,0,IF(DA$22-$D$7&gt;=$E198,IF(COUNTIF($KZ198:MK198,"&gt;0")&gt;0,VLOOKUP($C198,Input!$A$8:$HV$21,MATCH($CE$21+COUNTIF($KZ198:MK198,"&gt;0"),Input!$A$6:$HV$6,0),FALSE),0),0))*$D198</f>
        <v>0</v>
      </c>
      <c r="DB198" s="1">
        <f>IF($E198+$I198+$D$7&lt;=DB$22,0,IF(DB$22-$D$7&gt;=$E198,IF(COUNTIF($KZ198:ML198,"&gt;0")&gt;0,VLOOKUP($C198,Input!$A$8:$HV$21,MATCH($CE$21+COUNTIF($KZ198:ML198,"&gt;0"),Input!$A$6:$HV$6,0),FALSE),0),0))*$D198</f>
        <v>0</v>
      </c>
      <c r="DC198" s="1">
        <f>IF($E198+$I198+$D$7&lt;=DC$22,0,IF(DC$22-$D$7&gt;=$E198,IF(COUNTIF($KZ198:MM198,"&gt;0")&gt;0,VLOOKUP($C198,Input!$A$8:$HV$21,MATCH($CE$21+COUNTIF($KZ198:MM198,"&gt;0"),Input!$A$6:$HV$6,0),FALSE),0),0))*$D198</f>
        <v>0</v>
      </c>
      <c r="DD198" s="1">
        <f>IF($E198+$I198+$D$7&lt;=DD$22,0,IF(DD$22-$D$7&gt;=$E198,IF(COUNTIF($KZ198:MN198,"&gt;0")&gt;0,VLOOKUP($C198,Input!$A$8:$HV$21,MATCH($CE$21+COUNTIF($KZ198:MN198,"&gt;0"),Input!$A$6:$HV$6,0),FALSE),0),0))*$D198</f>
        <v>0</v>
      </c>
      <c r="DE198" s="1">
        <f>IF($E198+$I198+$D$7&lt;=DE$22,0,IF(DE$22-$D$7&gt;=$E198,IF(COUNTIF($KZ198:MO198,"&gt;0")&gt;0,VLOOKUP($C198,Input!$A$8:$HV$21,MATCH($CE$21+COUNTIF($KZ198:MO198,"&gt;0"),Input!$A$6:$HV$6,0),FALSE),0),0))*$D198</f>
        <v>0</v>
      </c>
      <c r="DF198" s="1">
        <f>IF($E198+$I198+$D$7&lt;=DF$22,0,IF(DF$22-$D$7&gt;=$E198,IF(COUNTIF($KZ198:MP198,"&gt;0")&gt;0,VLOOKUP($C198,Input!$A$8:$HV$21,MATCH($CE$21+COUNTIF($KZ198:MP198,"&gt;0"),Input!$A$6:$HV$6,0),FALSE),0),0))*$D198</f>
        <v>0</v>
      </c>
      <c r="DG198" s="1">
        <f>IF($E198+$I198+$D$7&lt;=DG$22,0,IF(DG$22-$D$7&gt;=$E198,IF(COUNTIF($KZ198:MQ198,"&gt;0")&gt;0,VLOOKUP($C198,Input!$A$8:$HV$21,MATCH($CE$21+COUNTIF($KZ198:MQ198,"&gt;0"),Input!$A$6:$HV$6,0),FALSE),0),0))*$D198</f>
        <v>0</v>
      </c>
      <c r="DH198" s="1">
        <f>IF($E198+$I198+$D$7&lt;=DH$22,0,IF(DH$22-$D$7&gt;=$E198,IF(COUNTIF($KZ198:MR198,"&gt;0")&gt;0,VLOOKUP($C198,Input!$A$8:$HV$21,MATCH($CE$21+COUNTIF($KZ198:MR198,"&gt;0"),Input!$A$6:$HV$6,0),FALSE),0),0))*$D198</f>
        <v>0</v>
      </c>
      <c r="DI198" s="1">
        <f>IF($E198+$I198+$D$7&lt;=DI$22,0,IF(DI$22-$D$7&gt;=$E198,IF(COUNTIF($KZ198:MS198,"&gt;0")&gt;0,VLOOKUP($C198,Input!$A$8:$HV$21,MATCH($CE$21+COUNTIF($KZ198:MS198,"&gt;0"),Input!$A$6:$HV$6,0),FALSE),0),0))*$D198</f>
        <v>0</v>
      </c>
      <c r="DJ198" s="1">
        <f>IF($E198+$I198+$D$7&lt;=DJ$22,0,IF(DJ$22-$D$7&gt;=$E198,IF(COUNTIF($KZ198:MT198,"&gt;0")&gt;0,VLOOKUP($C198,Input!$A$8:$HV$21,MATCH($CE$21+COUNTIF($KZ198:MT198,"&gt;0"),Input!$A$6:$HV$6,0),FALSE),0),0))*$D198</f>
        <v>0</v>
      </c>
      <c r="DK198" s="1">
        <f>IF($E198+$I198+$D$7&lt;=DK$22,0,IF(DK$22-$D$7&gt;=$E198,IF(COUNTIF($KZ198:MU198,"&gt;0")&gt;0,VLOOKUP($C198,Input!$A$8:$HV$21,MATCH($CE$21+COUNTIF($KZ198:MU198,"&gt;0"),Input!$A$6:$HV$6,0),FALSE),0),0))*$D198</f>
        <v>0</v>
      </c>
      <c r="DL198" s="1">
        <f>IF($E198+$I198+$D$7&lt;=DL$22,0,IF(DL$22-$D$7&gt;=$E198,IF(COUNTIF($KZ198:MV198,"&gt;0")&gt;0,VLOOKUP($C198,Input!$A$8:$HV$21,MATCH($CE$21+COUNTIF($KZ198:MV198,"&gt;0"),Input!$A$6:$HV$6,0),FALSE),0),0))*$D198</f>
        <v>0</v>
      </c>
      <c r="DM198" s="1">
        <f>IF($E198+$I198+$D$7&lt;=DM$22,0,IF(DM$22-$D$7&gt;=$E198,IF(COUNTIF($KZ198:MW198,"&gt;0")&gt;0,VLOOKUP($C198,Input!$A$8:$HV$21,MATCH($CE$21+COUNTIF($KZ198:MW198,"&gt;0"),Input!$A$6:$HV$6,0),FALSE),0),0))*$D198</f>
        <v>0</v>
      </c>
      <c r="DN198" s="1">
        <f>IF($E198+$I198+$D$7&lt;=DN$22,0,IF(DN$22-$D$7&gt;=$E198,IF(COUNTIF($KZ198:MX198,"&gt;0")&gt;0,VLOOKUP($C198,Input!$A$8:$HV$21,MATCH($CE$21+COUNTIF($KZ198:MX198,"&gt;0"),Input!$A$6:$HV$6,0),FALSE),0),0))*$D198</f>
        <v>0</v>
      </c>
      <c r="DP198" t="str">
        <f>+VLOOKUP($C198,Input!$A$8:$GZ$39,MATCH(DP$21,Input!$A$6:$GZ$6,0),FALSE)</f>
        <v>Bus Maintenance at 0.85/mile</v>
      </c>
      <c r="DQ198" s="1">
        <f>IF($E198+$I198+$D$7&lt;=DQ$22,0,IF(DQ$22-$D$7&gt;=$E198,IF(COUNTIF($KZ198:LP198,"&gt;0")&gt;0,VLOOKUP($C198,Input!$A$8:$HV$21,MATCH($DP$21+COUNTIF($KZ198:LP198,"&gt;0"),Input!$A$6:$HV$6,0),FALSE),0),0))*$D198*$F198</f>
        <v>0</v>
      </c>
      <c r="DR198" s="1">
        <f>IF($E198+$I198+$D$7&lt;=DR$22,0,IF(DR$22-$D$7&gt;=$E198,IF(COUNTIF($KZ198:LQ198,"&gt;0")&gt;0,VLOOKUP($C198,Input!$A$8:$HV$21,MATCH($DP$21+COUNTIF($KZ198:LQ198,"&gt;0"),Input!$A$6:$HV$6,0),FALSE),0),0))*$D198*$F198</f>
        <v>0</v>
      </c>
      <c r="DS198" s="1">
        <f>IF($E198+$I198+$D$7&lt;=DS$22,0,IF(DS$22-$D$7&gt;=$E198,IF(COUNTIF($KZ198:LR198,"&gt;0")&gt;0,VLOOKUP($C198,Input!$A$8:$HV$21,MATCH($DP$21+COUNTIF($KZ198:LR198,"&gt;0"),Input!$A$6:$HV$6,0),FALSE),0),0))*$D198*$F198</f>
        <v>0</v>
      </c>
      <c r="DT198" s="1">
        <f>IF($E198+$I198+$D$7&lt;=DT$22,0,IF(DT$22-$D$7&gt;=$E198,IF(COUNTIF($KZ198:LS198,"&gt;0")&gt;0,VLOOKUP($C198,Input!$A$8:$HV$21,MATCH($DP$21+COUNTIF($KZ198:LS198,"&gt;0"),Input!$A$6:$HV$6,0),FALSE),0),0))*$D198*$F198</f>
        <v>0</v>
      </c>
      <c r="DU198" s="1">
        <f>IF($E198+$I198+$D$7&lt;=DU$22,0,IF(DU$22-$D$7&gt;=$E198,IF(COUNTIF($KZ198:LT198,"&gt;0")&gt;0,VLOOKUP($C198,Input!$A$8:$HV$21,MATCH($DP$21+COUNTIF($KZ198:LT198,"&gt;0"),Input!$A$6:$HV$6,0),FALSE),0),0))*$D198*$F198</f>
        <v>0</v>
      </c>
      <c r="DV198" s="1">
        <f>IF($E198+$I198+$D$7&lt;=DV$22,0,IF(DV$22-$D$7&gt;=$E198,IF(COUNTIF($KZ198:LU198,"&gt;0")&gt;0,VLOOKUP($C198,Input!$A$8:$HV$21,MATCH($DP$21+COUNTIF($KZ198:LU198,"&gt;0"),Input!$A$6:$HV$6,0),FALSE),0),0))*$D198*$F198</f>
        <v>0</v>
      </c>
      <c r="DW198" s="1">
        <f>IF($E198+$I198+$D$7&lt;=DW$22,0,IF(DW$22-$D$7&gt;=$E198,IF(COUNTIF($KZ198:LV198,"&gt;0")&gt;0,VLOOKUP($C198,Input!$A$8:$HV$21,MATCH($DP$21+COUNTIF($KZ198:LV198,"&gt;0"),Input!$A$6:$HV$6,0),FALSE),0),0))*$D198*$F198</f>
        <v>0</v>
      </c>
      <c r="DX198" s="1">
        <f>IF($E198+$I198+$D$7&lt;=DX$22,0,IF(DX$22-$D$7&gt;=$E198,IF(COUNTIF($KZ198:LW198,"&gt;0")&gt;0,VLOOKUP($C198,Input!$A$8:$HV$21,MATCH($DP$21+COUNTIF($KZ198:LW198,"&gt;0"),Input!$A$6:$HV$6,0),FALSE),0),0))*$D198*$F198</f>
        <v>0</v>
      </c>
      <c r="DY198" s="1">
        <f>IF($E198+$I198+$D$7&lt;=DY$22,0,IF(DY$22-$D$7&gt;=$E198,IF(COUNTIF($KZ198:LX198,"&gt;0")&gt;0,VLOOKUP($C198,Input!$A$8:$HV$21,MATCH($DP$21+COUNTIF($KZ198:LX198,"&gt;0"),Input!$A$6:$HV$6,0),FALSE),0),0))*$D198*$F198</f>
        <v>0</v>
      </c>
      <c r="DZ198" s="1">
        <f>IF($E198+$I198+$D$7&lt;=DZ$22,0,IF(DZ$22-$D$7&gt;=$E198,IF(COUNTIF($KZ198:LY198,"&gt;0")&gt;0,VLOOKUP($C198,Input!$A$8:$HV$21,MATCH($DP$21+COUNTIF($KZ198:LY198,"&gt;0"),Input!$A$6:$HV$6,0),FALSE),0),0))*$D198*$F198</f>
        <v>0</v>
      </c>
      <c r="EA198" s="1">
        <f>IF($E198+$I198+$D$7&lt;=EA$22,0,IF(EA$22-$D$7&gt;=$E198,IF(COUNTIF($KZ198:LZ198,"&gt;0")&gt;0,VLOOKUP($C198,Input!$A$8:$HV$21,MATCH($DP$21+COUNTIF($KZ198:LZ198,"&gt;0"),Input!$A$6:$HV$6,0),FALSE),0),0))*$D198*$F198</f>
        <v>0</v>
      </c>
      <c r="EB198" s="1">
        <f>IF($E198+$I198+$D$7&lt;=EB$22,0,IF(EB$22-$D$7&gt;=$E198,IF(COUNTIF($KZ198:MA198,"&gt;0")&gt;0,VLOOKUP($C198,Input!$A$8:$HV$21,MATCH($DP$21+COUNTIF($KZ198:MA198,"&gt;0"),Input!$A$6:$HV$6,0),FALSE),0),0))*$D198*$F198</f>
        <v>0</v>
      </c>
      <c r="EC198" s="1">
        <f>IF($E198+$I198+$D$7&lt;=EC$22,0,IF(EC$22-$D$7&gt;=$E198,IF(COUNTIF($KZ198:MB198,"&gt;0")&gt;0,VLOOKUP($C198,Input!$A$8:$HV$21,MATCH($DP$21+COUNTIF($KZ198:MB198,"&gt;0"),Input!$A$6:$HV$6,0),FALSE),0),0))*$D198*$F198</f>
        <v>0</v>
      </c>
      <c r="ED198" s="1">
        <f>IF($E198+$I198+$D$7&lt;=ED$22,0,IF(ED$22-$D$7&gt;=$E198,IF(COUNTIF($KZ198:MC198,"&gt;0")&gt;0,VLOOKUP($C198,Input!$A$8:$HV$21,MATCH($DP$21+COUNTIF($KZ198:MC198,"&gt;0"),Input!$A$6:$HV$6,0),FALSE),0),0))*$D198*$F198</f>
        <v>0</v>
      </c>
      <c r="EE198" s="1">
        <f>IF($E198+$I198+$D$7&lt;=EE$22,0,IF(EE$22-$D$7&gt;=$E198,IF(COUNTIF($KZ198:MD198,"&gt;0")&gt;0,VLOOKUP($C198,Input!$A$8:$HV$21,MATCH($DP$21+COUNTIF($KZ198:MD198,"&gt;0"),Input!$A$6:$HV$6,0),FALSE),0),0))*$D198*$F198</f>
        <v>0</v>
      </c>
      <c r="EF198" s="1">
        <f>IF($E198+$I198+$D$7&lt;=EF$22,0,IF(EF$22-$D$7&gt;=$E198,IF(COUNTIF($KZ198:ME198,"&gt;0")&gt;0,VLOOKUP($C198,Input!$A$8:$HV$21,MATCH($DP$21+COUNTIF($KZ198:ME198,"&gt;0"),Input!$A$6:$HV$6,0),FALSE),0),0))*$D198*$F198</f>
        <v>0</v>
      </c>
      <c r="EG198" s="1">
        <f>IF($E198+$I198+$D$7&lt;=EG$22,0,IF(EG$22-$D$7&gt;=$E198,IF(COUNTIF($KZ198:MF198,"&gt;0")&gt;0,VLOOKUP($C198,Input!$A$8:$HV$21,MATCH($DP$21+COUNTIF($KZ198:MF198,"&gt;0"),Input!$A$6:$HV$6,0),FALSE),0),0))*$D198*$F198</f>
        <v>0</v>
      </c>
      <c r="EH198" s="1">
        <f>IF($E198+$I198+$D$7&lt;=EH$22,0,IF(EH$22-$D$7&gt;=$E198,IF(COUNTIF($KZ198:MG198,"&gt;0")&gt;0,VLOOKUP($C198,Input!$A$8:$HV$21,MATCH($DP$21+COUNTIF($KZ198:MG198,"&gt;0"),Input!$A$6:$HV$6,0),FALSE),0),0))*$D198*$F198</f>
        <v>0</v>
      </c>
      <c r="EI198" s="1">
        <f>IF($E198+$I198+$D$7&lt;=EI$22,0,IF(EI$22-$D$7&gt;=$E198,IF(COUNTIF($KZ198:MH198,"&gt;0")&gt;0,VLOOKUP($C198,Input!$A$8:$HV$21,MATCH($DP$21+COUNTIF($KZ198:MH198,"&gt;0"),Input!$A$6:$HV$6,0),FALSE),0),0))*$D198*$F198</f>
        <v>0</v>
      </c>
      <c r="EJ198" s="1">
        <f>IF($E198+$I198+$D$7&lt;=EJ$22,0,IF(EJ$22-$D$7&gt;=$E198,IF(COUNTIF($KZ198:MI198,"&gt;0")&gt;0,VLOOKUP($C198,Input!$A$8:$HV$21,MATCH($DP$21+COUNTIF($KZ198:MI198,"&gt;0"),Input!$A$6:$HV$6,0),FALSE),0),0))*$D198*$F198</f>
        <v>0</v>
      </c>
      <c r="EK198" s="1">
        <f>IF($E198+$I198+$D$7&lt;=EK$22,0,IF(EK$22-$D$7&gt;=$E198,IF(COUNTIF($KZ198:MJ198,"&gt;0")&gt;0,VLOOKUP($C198,Input!$A$8:$HV$21,MATCH($DP$21+COUNTIF($KZ198:MJ198,"&gt;0"),Input!$A$6:$HV$6,0),FALSE),0),0))*$D198*$F198</f>
        <v>0</v>
      </c>
      <c r="EL198" s="1">
        <f>IF($E198+$I198+$D$7&lt;=EL$22,0,IF(EL$22-$D$7&gt;=$E198,IF(COUNTIF($KZ198:MK198,"&gt;0")&gt;0,VLOOKUP($C198,Input!$A$8:$HV$21,MATCH($DP$21+COUNTIF($KZ198:MK198,"&gt;0"),Input!$A$6:$HV$6,0),FALSE),0),0))*$D198*$F198</f>
        <v>0</v>
      </c>
      <c r="EM198" s="1">
        <f>IF($E198+$I198+$D$7&lt;=EM$22,0,IF(EM$22-$D$7&gt;=$E198,IF(COUNTIF($KZ198:ML198,"&gt;0")&gt;0,VLOOKUP($C198,Input!$A$8:$HV$21,MATCH($DP$21+COUNTIF($KZ198:ML198,"&gt;0"),Input!$A$6:$HV$6,0),FALSE),0),0))*$D198*$F198</f>
        <v>0</v>
      </c>
      <c r="EN198" s="1">
        <f>IF($E198+$I198+$D$7&lt;=EN$22,0,IF(EN$22-$D$7&gt;=$E198,IF(COUNTIF($KZ198:MM198,"&gt;0")&gt;0,VLOOKUP($C198,Input!$A$8:$HV$21,MATCH($DP$21+COUNTIF($KZ198:MM198,"&gt;0"),Input!$A$6:$HV$6,0),FALSE),0),0))*$D198*$F198</f>
        <v>0</v>
      </c>
      <c r="EO198" s="1">
        <f>IF($E198+$I198+$D$7&lt;=EO$22,0,IF(EO$22-$D$7&gt;=$E198,IF(COUNTIF($KZ198:MN198,"&gt;0")&gt;0,VLOOKUP($C198,Input!$A$8:$HV$21,MATCH($DP$21+COUNTIF($KZ198:MN198,"&gt;0"),Input!$A$6:$HV$6,0),FALSE),0),0))*$D198*$F198</f>
        <v>0</v>
      </c>
      <c r="EP198" s="1">
        <f>IF($E198+$I198+$D$7&lt;=EP$22,0,IF(EP$22-$D$7&gt;=$E198,IF(COUNTIF($KZ198:MO198,"&gt;0")&gt;0,VLOOKUP($C198,Input!$A$8:$HV$21,MATCH($DP$21+COUNTIF($KZ198:MO198,"&gt;0"),Input!$A$6:$HV$6,0),FALSE),0),0))*$D198*$F198</f>
        <v>0</v>
      </c>
      <c r="EQ198" s="1">
        <f>IF($E198+$I198+$D$7&lt;=EQ$22,0,IF(EQ$22-$D$7&gt;=$E198,IF(COUNTIF($KZ198:MP198,"&gt;0")&gt;0,VLOOKUP($C198,Input!$A$8:$HV$21,MATCH($DP$21+COUNTIF($KZ198:MP198,"&gt;0"),Input!$A$6:$HV$6,0),FALSE),0),0))*$D198*$F198</f>
        <v>0</v>
      </c>
      <c r="ER198" s="1">
        <f>IF($E198+$I198+$D$7&lt;=ER$22,0,IF(ER$22-$D$7&gt;=$E198,IF(COUNTIF($KZ198:MQ198,"&gt;0")&gt;0,VLOOKUP($C198,Input!$A$8:$HV$21,MATCH($DP$21+COUNTIF($KZ198:MQ198,"&gt;0"),Input!$A$6:$HV$6,0),FALSE),0),0))*$D198*$F198</f>
        <v>0</v>
      </c>
      <c r="ES198" s="1">
        <f>IF($E198+$I198+$D$7&lt;=ES$22,0,IF(ES$22-$D$7&gt;=$E198,IF(COUNTIF($KZ198:MR198,"&gt;0")&gt;0,VLOOKUP($C198,Input!$A$8:$HV$21,MATCH($DP$21+COUNTIF($KZ198:MR198,"&gt;0"),Input!$A$6:$HV$6,0),FALSE),0),0))*$D198*$F198</f>
        <v>0</v>
      </c>
      <c r="ET198" s="1">
        <f>IF($E198+$I198+$D$7&lt;=ET$22,0,IF(ET$22-$D$7&gt;=$E198,IF(COUNTIF($KZ198:MS198,"&gt;0")&gt;0,VLOOKUP($C198,Input!$A$8:$HV$21,MATCH($DP$21+COUNTIF($KZ198:MS198,"&gt;0"),Input!$A$6:$HV$6,0),FALSE),0),0))*$D198*$F198</f>
        <v>0</v>
      </c>
      <c r="EU198" s="1">
        <f>IF($E198+$I198+$D$7&lt;=EU$22,0,IF(EU$22-$D$7&gt;=$E198,IF(COUNTIF($KZ198:MT198,"&gt;0")&gt;0,VLOOKUP($C198,Input!$A$8:$HV$21,MATCH($DP$21+COUNTIF($KZ198:MT198,"&gt;0"),Input!$A$6:$HV$6,0),FALSE),0),0))*$D198*$F198</f>
        <v>0</v>
      </c>
      <c r="EV198" s="1">
        <f>IF($E198+$I198+$D$7&lt;=EV$22,0,IF(EV$22-$D$7&gt;=$E198,IF(COUNTIF($KZ198:MU198,"&gt;0")&gt;0,VLOOKUP($C198,Input!$A$8:$HV$21,MATCH($DP$21+COUNTIF($KZ198:MU198,"&gt;0"),Input!$A$6:$HV$6,0),FALSE),0),0))*$D198*$F198</f>
        <v>0</v>
      </c>
      <c r="EW198" s="1">
        <f>IF($E198+$I198+$D$7&lt;=EW$22,0,IF(EW$22-$D$7&gt;=$E198,IF(COUNTIF($KZ198:MV198,"&gt;0")&gt;0,VLOOKUP($C198,Input!$A$8:$HV$21,MATCH($DP$21+COUNTIF($KZ198:MV198,"&gt;0"),Input!$A$6:$HV$6,0),FALSE),0),0))*$D198*$F198</f>
        <v>0</v>
      </c>
      <c r="EX198" s="1">
        <f>IF($E198+$I198+$D$7&lt;=EX$22,0,IF(EX$22-$D$7&gt;=$E198,IF(COUNTIF($KZ198:MW198,"&gt;0")&gt;0,VLOOKUP($C198,Input!$A$8:$HV$21,MATCH($DP$21+COUNTIF($KZ198:MW198,"&gt;0"),Input!$A$6:$HV$6,0),FALSE),0),0))*$D198*$F198</f>
        <v>0</v>
      </c>
      <c r="EY198" s="1">
        <f>IF($E198+$I198+$D$7&lt;=EY$22,0,IF(EY$22-$D$7&gt;=$E198,IF(COUNTIF($KZ198:MX198,"&gt;0")&gt;0,VLOOKUP($C198,Input!$A$8:$HV$21,MATCH($DP$21+COUNTIF($KZ198:MX198,"&gt;0"),Input!$A$6:$HV$6,0),FALSE),0),0))*$D198*$F198</f>
        <v>0</v>
      </c>
      <c r="EZ198" s="1"/>
      <c r="FA198" t="str">
        <f>VLOOKUP($C198,Input!$A$8:$GZ$39,MATCH(FA$21,Input!$A$6:$GZ$6,0),FALSE)</f>
        <v>NA</v>
      </c>
      <c r="FB198">
        <f>IF((VLOOKUP($C198,Input!$A$8:$GZ$39,MATCH(FB$21,Input!$A$6:$GZ$6,0),FALSE))="Y",$D198/VLOOKUP($C198,Input!$A$8:$GZ$39,MATCH(FC$21,Input!$A$6:$GZ$6,0),FALSE),0)</f>
        <v>0</v>
      </c>
      <c r="FC198">
        <f>IF((VLOOKUP($C198,Input!$A$8:$GZ$39,MATCH(FB$21,Input!$A$6:$GZ$6,0),FALSE))="Y",0,IF((VLOOKUP($C198,Input!$A$8:$GZ$39,MATCH(FC$21,Input!$A$6:$GZ$6,0),FALSE))&gt;0,$D198/VLOOKUP($C198,Input!$A$8:$GZ$39,MATCH(FC$21,Input!$A$6:$GZ$6,0),FALSE),0))</f>
        <v>0</v>
      </c>
      <c r="FD198" s="1">
        <f>+IF($E198=FD$22,VLOOKUP($C198,Input!$A$8:$GZ$39,MATCH(FD$21,Input!$A$6:$GZ$6,0),FALSE),0)*IF(FD$110&gt;=MAX(FC$110:$FD$110),MIN((FD$110-MAX(FC$110:$FD$110)),(FD$110-FC$110)),0)+IF($E198=FD$22,VLOOKUP($C198,Input!$A$8:$GZ$39,MATCH(FD$21,Input!$A$6:$GZ$6,0),FALSE),0)*IF(FD$109&gt;=MAX(FC$109:$FD$109),MIN((FD$109-MAX(FC$109:$FD$109)),(FD$109-FC$109)),0)</f>
        <v>0</v>
      </c>
      <c r="FE198" s="1">
        <f>+IF($E198=FE$22,VLOOKUP($C198,Input!$A$8:$GZ$39,MATCH(FE$21,Input!$A$6:$GZ$6,0),FALSE),0)*IF(FE$110&gt;=MAX(FD$110:$FD$110),MIN((FE$110-MAX(FD$110:$FD$110)),(FE$110-FD$110)),0)+IF($E198=FE$22,VLOOKUP($C198,Input!$A$8:$GZ$39,MATCH(FE$21,Input!$A$6:$GZ$6,0),FALSE),0)*IF(FE$109&gt;=MAX(FD$109:$FD$109),MIN((FE$109-MAX(FD$109:$FD$109)),(FE$109-FD$109)),0)</f>
        <v>0</v>
      </c>
      <c r="FF198" s="1">
        <f>+IF($E198=FF$22,VLOOKUP($C198,Input!$A$8:$GZ$39,MATCH(FF$21,Input!$A$6:$GZ$6,0),FALSE),0)*IF(FF$110&gt;=MAX($FD$110:FE$110),MIN((FF$110-MAX($FD$110:FE$110)),(FF$110-FE$110)),0)+IF($E198=FF$22,VLOOKUP($C198,Input!$A$8:$GZ$39,MATCH(FF$21,Input!$A$6:$GZ$6,0),FALSE),0)*IF(FF$109&gt;=MAX($FD$109:FE$109),MIN((FF$109-MAX($FD$109:FE$109)),(FF$109-FE$109)),0)</f>
        <v>0</v>
      </c>
      <c r="FG198" s="1">
        <f>+IF($E198=FG$22,VLOOKUP($C198,Input!$A$8:$GZ$39,MATCH(FG$21,Input!$A$6:$GZ$6,0),FALSE),0)*IF(FG$110&gt;=MAX($FD$110:FF$110),MIN((FG$110-MAX($FD$110:FF$110)),(FG$110-FF$110)),0)+IF($E198=FG$22,VLOOKUP($C198,Input!$A$8:$GZ$39,MATCH(FG$21,Input!$A$6:$GZ$6,0),FALSE),0)*IF(FG$109&gt;=MAX($FD$109:FF$109),MIN((FG$109-MAX($FD$109:FF$109)),(FG$109-FF$109)),0)</f>
        <v>0</v>
      </c>
      <c r="FH198" s="1">
        <f>+IF($E198=FH$22,VLOOKUP($C198,Input!$A$8:$GZ$39,MATCH(FH$21,Input!$A$6:$GZ$6,0),FALSE),0)*IF(FH$110&gt;=MAX($FD$110:FG$110),MIN((FH$110-MAX($FD$110:FG$110)),(FH$110-FG$110)),0)+IF($E198=FH$22,VLOOKUP($C198,Input!$A$8:$GZ$39,MATCH(FH$21,Input!$A$6:$GZ$6,0),FALSE),0)*IF(FH$109&gt;=MAX($FD$109:FG$109),MIN((FH$109-MAX($FD$109:FG$109)),(FH$109-FG$109)),0)</f>
        <v>0</v>
      </c>
      <c r="FI198" s="1">
        <f>+IF($E198=FI$22,VLOOKUP($C198,Input!$A$8:$GZ$39,MATCH(FI$21,Input!$A$6:$GZ$6,0),FALSE),0)*IF(FI$110&gt;=MAX($FD$110:FH$110),MIN((FI$110-MAX($FD$110:FH$110)),(FI$110-FH$110)),0)+IF($E198=FI$22,VLOOKUP($C198,Input!$A$8:$GZ$39,MATCH(FI$21,Input!$A$6:$GZ$6,0),FALSE),0)*IF(FI$109&gt;=MAX($FD$109:FH$109),MIN((FI$109-MAX($FD$109:FH$109)),(FI$109-FH$109)),0)</f>
        <v>0</v>
      </c>
      <c r="FJ198" s="1">
        <f>+IF($E198=FJ$22,VLOOKUP($C198,Input!$A$8:$GZ$39,MATCH(FJ$21,Input!$A$6:$GZ$6,0),FALSE),0)*IF(FJ$110&gt;=MAX($FD$110:FI$110),MIN((FJ$110-MAX($FD$110:FI$110)),(FJ$110-FI$110)),0)+IF($E198=FJ$22,VLOOKUP($C198,Input!$A$8:$GZ$39,MATCH(FJ$21,Input!$A$6:$GZ$6,0),FALSE),0)*IF(FJ$109&gt;=MAX($FD$109:FI$109),MIN((FJ$109-MAX($FD$109:FI$109)),(FJ$109-FI$109)),0)</f>
        <v>0</v>
      </c>
      <c r="FK198" s="1">
        <f>+IF($E198=FK$22,VLOOKUP($C198,Input!$A$8:$GZ$39,MATCH(FK$21,Input!$A$6:$GZ$6,0),FALSE),0)*IF(FK$110&gt;=MAX($FD$110:FJ$110),MIN((FK$110-MAX($FD$110:FJ$110)),(FK$110-FJ$110)),0)+IF($E198=FK$22,VLOOKUP($C198,Input!$A$8:$GZ$39,MATCH(FK$21,Input!$A$6:$GZ$6,0),FALSE),0)*IF(FK$109&gt;=MAX($FD$109:FJ$109),MIN((FK$109-MAX($FD$109:FJ$109)),(FK$109-FJ$109)),0)</f>
        <v>0</v>
      </c>
      <c r="FL198" s="1">
        <f>+IF($E198=FL$22,VLOOKUP($C198,Input!$A$8:$GZ$39,MATCH(FL$21,Input!$A$6:$GZ$6,0),FALSE),0)*IF(FL$110&gt;=MAX($FD$110:FK$110),MIN((FL$110-MAX($FD$110:FK$110)),(FL$110-FK$110)),0)+IF($E198=FL$22,VLOOKUP($C198,Input!$A$8:$GZ$39,MATCH(FL$21,Input!$A$6:$GZ$6,0),FALSE),0)*IF(FL$109&gt;=MAX($FD$109:FK$109),MIN((FL$109-MAX($FD$109:FK$109)),(FL$109-FK$109)),0)</f>
        <v>0</v>
      </c>
      <c r="FM198" s="1">
        <f>+IF($E198=FM$22,VLOOKUP($C198,Input!$A$8:$GZ$39,MATCH(FM$21,Input!$A$6:$GZ$6,0),FALSE),0)*IF(FM$110&gt;=MAX($FD$110:FL$110),MIN((FM$110-MAX($FD$110:FL$110)),(FM$110-FL$110)),0)+IF($E198=FM$22,VLOOKUP($C198,Input!$A$8:$GZ$39,MATCH(FM$21,Input!$A$6:$GZ$6,0),FALSE),0)*IF(FM$109&gt;=MAX($FD$109:FL$109),MIN((FM$109-MAX($FD$109:FL$109)),(FM$109-FL$109)),0)</f>
        <v>0</v>
      </c>
      <c r="FN198" s="1">
        <f>+IF($E198=FN$22,VLOOKUP($C198,Input!$A$8:$GZ$39,MATCH(FN$21,Input!$A$6:$GZ$6,0),FALSE),0)*IF(FN$110&gt;=MAX($FD$110:FM$110),MIN((FN$110-MAX($FD$110:FM$110)),(FN$110-FM$110)),0)+IF($E198=FN$22,VLOOKUP($C198,Input!$A$8:$GZ$39,MATCH(FN$21,Input!$A$6:$GZ$6,0),FALSE),0)*IF(FN$109&gt;=MAX($FD$109:FM$109),MIN((FN$109-MAX($FD$109:FM$109)),(FN$109-FM$109)),0)</f>
        <v>0</v>
      </c>
      <c r="FO198" s="1">
        <f>+IF($E198=FO$22,VLOOKUP($C198,Input!$A$8:$GZ$39,MATCH(FO$21,Input!$A$6:$GZ$6,0),FALSE),0)*IF(FO$110&gt;=MAX($FD$110:FN$110),MIN((FO$110-MAX($FD$110:FN$110)),(FO$110-FN$110)),0)+IF($E198=FO$22,VLOOKUP($C198,Input!$A$8:$GZ$39,MATCH(FO$21,Input!$A$6:$GZ$6,0),FALSE),0)*IF(FO$109&gt;=MAX($FD$109:FN$109),MIN((FO$109-MAX($FD$109:FN$109)),(FO$109-FN$109)),0)</f>
        <v>0</v>
      </c>
      <c r="FP198" s="1">
        <f>+IF($E198=FP$22,VLOOKUP($C198,Input!$A$8:$GZ$39,MATCH(FP$21,Input!$A$6:$GZ$6,0),FALSE),0)*IF(FP$110&gt;=MAX($FD$110:FO$110),MIN((FP$110-MAX($FD$110:FO$110)),(FP$110-FO$110)),0)+IF($E198=FP$22,VLOOKUP($C198,Input!$A$8:$GZ$39,MATCH(FP$21,Input!$A$6:$GZ$6,0),FALSE),0)*IF(FP$109&gt;=MAX($FD$109:FO$109),MIN((FP$109-MAX($FD$109:FO$109)),(FP$109-FO$109)),0)</f>
        <v>0</v>
      </c>
      <c r="FQ198" s="1">
        <f>+IF($E198=FQ$22,VLOOKUP($C198,Input!$A$8:$GZ$39,MATCH(FQ$21,Input!$A$6:$GZ$6,0),FALSE),0)*IF(FQ$110&gt;=MAX($FD$110:FP$110),MIN((FQ$110-MAX($FD$110:FP$110)),(FQ$110-FP$110)),0)+IF($E198=FQ$22,VLOOKUP($C198,Input!$A$8:$GZ$39,MATCH(FQ$21,Input!$A$6:$GZ$6,0),FALSE),0)*IF(FQ$109&gt;=MAX($FD$109:FP$109),MIN((FQ$109-MAX($FD$109:FP$109)),(FQ$109-FP$109)),0)</f>
        <v>0</v>
      </c>
      <c r="FR198" s="1">
        <f>+IF($E198=FR$22,VLOOKUP($C198,Input!$A$8:$GZ$39,MATCH(FR$21,Input!$A$6:$GZ$6,0),FALSE),0)*IF(FR$110&gt;=MAX($FD$110:FQ$110),MIN((FR$110-MAX($FD$110:FQ$110)),(FR$110-FQ$110)),0)+IF($E198=FR$22,VLOOKUP($C198,Input!$A$8:$GZ$39,MATCH(FR$21,Input!$A$6:$GZ$6,0),FALSE),0)*IF(FR$109&gt;=MAX($FD$109:FQ$109),MIN((FR$109-MAX($FD$109:FQ$109)),(FR$109-FQ$109)),0)</f>
        <v>0</v>
      </c>
      <c r="FS198" s="1">
        <f>+IF($E198=FS$22,VLOOKUP($C198,Input!$A$8:$GZ$39,MATCH(FS$21,Input!$A$6:$GZ$6,0),FALSE),0)*IF(FS$110&gt;=MAX($FD$110:FR$110),MIN((FS$110-MAX($FD$110:FR$110)),(FS$110-FR$110)),0)+IF($E198=FS$22,VLOOKUP($C198,Input!$A$8:$GZ$39,MATCH(FS$21,Input!$A$6:$GZ$6,0),FALSE),0)*IF(FS$109&gt;=MAX($FD$109:FR$109),MIN((FS$109-MAX($FD$109:FR$109)),(FS$109-FR$109)),0)</f>
        <v>0</v>
      </c>
      <c r="FT198" s="1">
        <f>+IF($E198=FT$22,VLOOKUP($C198,Input!$A$8:$GZ$39,MATCH(FT$21,Input!$A$6:$GZ$6,0),FALSE),0)*IF(FT$110&gt;=MAX($FD$110:FS$110),MIN((FT$110-MAX($FD$110:FS$110)),(FT$110-FS$110)),0)+IF($E198=FT$22,VLOOKUP($C198,Input!$A$8:$GZ$39,MATCH(FT$21,Input!$A$6:$GZ$6,0),FALSE),0)*IF(FT$109&gt;=MAX($FD$109:FS$109),MIN((FT$109-MAX($FD$109:FS$109)),(FT$109-FS$109)),0)</f>
        <v>0</v>
      </c>
      <c r="FU198" s="1">
        <f>+IF($E198=FU$22,VLOOKUP($C198,Input!$A$8:$GZ$39,MATCH(FU$21,Input!$A$6:$GZ$6,0),FALSE),0)*IF(FU$110&gt;=MAX($FD$110:FT$110),MIN((FU$110-MAX($FD$110:FT$110)),(FU$110-FT$110)),0)+IF($E198=FU$22,VLOOKUP($C198,Input!$A$8:$GZ$39,MATCH(FU$21,Input!$A$6:$GZ$6,0),FALSE),0)*IF(FU$109&gt;=MAX($FD$109:FT$109),MIN((FU$109-MAX($FD$109:FT$109)),(FU$109-FT$109)),0)</f>
        <v>0</v>
      </c>
      <c r="FV198" s="1">
        <f>+IF($E198=FV$22,VLOOKUP($C198,Input!$A$8:$GZ$39,MATCH(FV$21,Input!$A$6:$GZ$6,0),FALSE),0)*IF(FV$110&gt;=MAX($FD$110:FU$110),MIN((FV$110-MAX($FD$110:FU$110)),(FV$110-FU$110)),0)+IF($E198=FV$22,VLOOKUP($C198,Input!$A$8:$GZ$39,MATCH(FV$21,Input!$A$6:$GZ$6,0),FALSE),0)*IF(FV$109&gt;=MAX($FD$109:FU$109),MIN((FV$109-MAX($FD$109:FU$109)),(FV$109-FU$109)),0)</f>
        <v>0</v>
      </c>
      <c r="FW198" s="1">
        <f>+IF($E198=FW$22,VLOOKUP($C198,Input!$A$8:$GZ$39,MATCH(FW$21,Input!$A$6:$GZ$6,0),FALSE),0)*IF(FW$110&gt;=MAX($FD$110:FV$110),MIN((FW$110-MAX($FD$110:FV$110)),(FW$110-FV$110)),0)+IF($E198=FW$22,VLOOKUP($C198,Input!$A$8:$GZ$39,MATCH(FW$21,Input!$A$6:$GZ$6,0),FALSE),0)*IF(FW$109&gt;=MAX($FD$109:FV$109),MIN((FW$109-MAX($FD$109:FV$109)),(FW$109-FV$109)),0)</f>
        <v>0</v>
      </c>
      <c r="FX198" s="1">
        <f>+IF($E198=FX$22,VLOOKUP($C198,Input!$A$8:$GZ$39,MATCH(FX$21,Input!$A$6:$GZ$6,0),FALSE),0)*IF(FX$110&gt;=MAX($FD$110:FW$110),MIN((FX$110-MAX($FD$110:FW$110)),(FX$110-FW$110)),0)+IF($E198=FX$22,VLOOKUP($C198,Input!$A$8:$GZ$39,MATCH(FX$21,Input!$A$6:$GZ$6,0),FALSE),0)*IF(FX$109&gt;=MAX($FD$109:FW$109),MIN((FX$109-MAX($FD$109:FW$109)),(FX$109-FW$109)),0)</f>
        <v>0</v>
      </c>
      <c r="FY198" s="1">
        <f>+IF($E198=FY$22,VLOOKUP($C198,Input!$A$8:$GZ$39,MATCH(FY$21,Input!$A$6:$GZ$6,0),FALSE),0)*IF(FY$110&gt;=MAX($FD$110:FX$110),MIN((FY$110-MAX($FD$110:FX$110)),(FY$110-FX$110)),0)+IF($E198=FY$22,VLOOKUP($C198,Input!$A$8:$GZ$39,MATCH(FY$21,Input!$A$6:$GZ$6,0),FALSE),0)*IF(FY$109&gt;=MAX($FD$109:FX$109),MIN((FY$109-MAX($FD$109:FX$109)),(FY$109-FX$109)),0)</f>
        <v>0</v>
      </c>
      <c r="FZ198" s="1">
        <f>+IF($E198=FZ$22,VLOOKUP($C198,Input!$A$8:$GZ$39,MATCH(FZ$21,Input!$A$6:$GZ$6,0),FALSE),0)*IF(FZ$110&gt;=MAX($FD$110:FY$110),MIN((FZ$110-MAX($FD$110:FY$110)),(FZ$110-FY$110)),0)+IF($E198=FZ$22,VLOOKUP($C198,Input!$A$8:$GZ$39,MATCH(FZ$21,Input!$A$6:$GZ$6,0),FALSE),0)*IF(FZ$109&gt;=MAX($FD$109:FY$109),MIN((FZ$109-MAX($FD$109:FY$109)),(FZ$109-FY$109)),0)</f>
        <v>0</v>
      </c>
      <c r="GA198" s="1">
        <f>+IF($E198=GA$22,VLOOKUP($C198,Input!$A$8:$GZ$39,MATCH(GA$21,Input!$A$6:$GZ$6,0),FALSE),0)*IF(GA$110&gt;=MAX($FD$110:FZ$110),MIN((GA$110-MAX($FD$110:FZ$110)),(GA$110-FZ$110)),0)+IF($E198=GA$22,VLOOKUP($C198,Input!$A$8:$GZ$39,MATCH(GA$21,Input!$A$6:$GZ$6,0),FALSE),0)*IF(GA$109&gt;=MAX($FD$109:FZ$109),MIN((GA$109-MAX($FD$109:FZ$109)),(GA$109-FZ$109)),0)</f>
        <v>0</v>
      </c>
      <c r="GB198" s="1">
        <f>+IF($E198=GB$22,VLOOKUP($C198,Input!$A$8:$GZ$39,MATCH(GB$21,Input!$A$6:$GZ$6,0),FALSE),0)*IF(GB$110&gt;=MAX($FD$110:GA$110),MIN((GB$110-MAX($FD$110:GA$110)),(GB$110-GA$110)),0)+IF($E198=GB$22,VLOOKUP($C198,Input!$A$8:$GZ$39,MATCH(GB$21,Input!$A$6:$GZ$6,0),FALSE),0)*IF(GB$109&gt;=MAX($FD$109:GA$109),MIN((GB$109-MAX($FD$109:GA$109)),(GB$109-GA$109)),0)</f>
        <v>0</v>
      </c>
      <c r="GC198" s="1">
        <f>+IF($E198=GC$22,VLOOKUP($C198,Input!$A$8:$GZ$39,MATCH(GC$21,Input!$A$6:$GZ$6,0),FALSE),0)*IF(GC$110&gt;=MAX($FD$110:GB$110),MIN((GC$110-MAX($FD$110:GB$110)),(GC$110-GB$110)),0)+IF($E198=GC$22,VLOOKUP($C198,Input!$A$8:$GZ$39,MATCH(GC$21,Input!$A$6:$GZ$6,0),FALSE),0)*IF(GC$109&gt;=MAX($FD$109:GB$109),MIN((GC$109-MAX($FD$109:GB$109)),(GC$109-GB$109)),0)</f>
        <v>0</v>
      </c>
      <c r="GD198" s="1">
        <f>+IF($E198=GD$22,VLOOKUP($C198,Input!$A$8:$GZ$39,MATCH(GD$21,Input!$A$6:$GZ$6,0),FALSE),0)*IF(GD$110&gt;=MAX($FD$110:GC$110),MIN((GD$110-MAX($FD$110:GC$110)),(GD$110-GC$110)),0)+IF($E198=GD$22,VLOOKUP($C198,Input!$A$8:$GZ$39,MATCH(GD$21,Input!$A$6:$GZ$6,0),FALSE),0)*IF(GD$109&gt;=MAX($FD$109:GC$109),MIN((GD$109-MAX($FD$109:GC$109)),(GD$109-GC$109)),0)</f>
        <v>0</v>
      </c>
      <c r="GE198" s="1">
        <f>+IF($E198=GE$22,VLOOKUP($C198,Input!$A$8:$GZ$39,MATCH(GE$21,Input!$A$6:$GZ$6,0),FALSE),0)*IF(GE$110&gt;=MAX($FD$110:GD$110),MIN((GE$110-MAX($FD$110:GD$110)),(GE$110-GD$110)),0)+IF($E198=GE$22,VLOOKUP($C198,Input!$A$8:$GZ$39,MATCH(GE$21,Input!$A$6:$GZ$6,0),FALSE),0)*IF(GE$109&gt;=MAX($FD$109:GD$109),MIN((GE$109-MAX($FD$109:GD$109)),(GE$109-GD$109)),0)</f>
        <v>0</v>
      </c>
      <c r="GF198" s="1">
        <f>+IF($E198=GF$22,VLOOKUP($C198,Input!$A$8:$GZ$39,MATCH(GF$21,Input!$A$6:$GZ$6,0),FALSE),0)*IF(GF$110&gt;=MAX($FD$110:GE$110),MIN((GF$110-MAX($FD$110:GE$110)),(GF$110-GE$110)),0)+IF($E198=GF$22,VLOOKUP($C198,Input!$A$8:$GZ$39,MATCH(GF$21,Input!$A$6:$GZ$6,0),FALSE),0)*IF(GF$109&gt;=MAX($FD$109:GE$109),MIN((GF$109-MAX($FD$109:GE$109)),(GF$109-GE$109)),0)</f>
        <v>0</v>
      </c>
      <c r="GG198" s="1">
        <f>+IF($E198=GG$22,VLOOKUP($C198,Input!$A$8:$GZ$39,MATCH(GG$21,Input!$A$6:$GZ$6,0),FALSE),0)*IF(GG$110&gt;=MAX($FD$110:GF$110),MIN((GG$110-MAX($FD$110:GF$110)),(GG$110-GF$110)),0)+IF($E198=GG$22,VLOOKUP($C198,Input!$A$8:$GZ$39,MATCH(GG$21,Input!$A$6:$GZ$6,0),FALSE),0)*IF(GG$109&gt;=MAX($FD$109:GF$109),MIN((GG$109-MAX($FD$109:GF$109)),(GG$109-GF$109)),0)</f>
        <v>0</v>
      </c>
      <c r="GH198" s="1">
        <f>+IF($E198=GH$22,VLOOKUP($C198,Input!$A$8:$GZ$39,MATCH(GH$21,Input!$A$6:$GZ$6,0),FALSE),0)*IF(GH$110&gt;=MAX($FD$110:GG$110),MIN((GH$110-MAX($FD$110:GG$110)),(GH$110-GG$110)),0)+IF($E198=GH$22,VLOOKUP($C198,Input!$A$8:$GZ$39,MATCH(GH$21,Input!$A$6:$GZ$6,0),FALSE),0)*IF(GH$109&gt;=MAX($FD$109:GG$109),MIN((GH$109-MAX($FD$109:GG$109)),(GH$109-GG$109)),0)</f>
        <v>0</v>
      </c>
      <c r="GI198" s="1">
        <f>+IF($E198=GI$22,VLOOKUP($C198,Input!$A$8:$GZ$39,MATCH(GI$21,Input!$A$6:$GZ$6,0),FALSE),0)*IF(GI$110&gt;=MAX($FD$110:GH$110),MIN((GI$110-MAX($FD$110:GH$110)),(GI$110-GH$110)),0)+IF($E198=GI$22,VLOOKUP($C198,Input!$A$8:$GZ$39,MATCH(GI$21,Input!$A$6:$GZ$6,0),FALSE),0)*IF(GI$109&gt;=MAX($FD$109:GH$109),MIN((GI$109-MAX($FD$109:GH$109)),(GI$109-GH$109)),0)</f>
        <v>0</v>
      </c>
      <c r="GJ198" s="1">
        <f>+IF($E198=GJ$22,VLOOKUP($C198,Input!$A$8:$GZ$39,MATCH(GJ$21,Input!$A$6:$GZ$6,0),FALSE),0)*IF(GJ$110&gt;=MAX($FD$110:GI$110),MIN((GJ$110-MAX($FD$110:GI$110)),(GJ$110-GI$110)),0)+IF($E198=GJ$22,VLOOKUP($C198,Input!$A$8:$GZ$39,MATCH(GJ$21,Input!$A$6:$GZ$6,0),FALSE),0)*IF(GJ$109&gt;=MAX($FD$109:GI$109),MIN((GJ$109-MAX($FD$109:GI$109)),(GJ$109-GI$109)),0)</f>
        <v>0</v>
      </c>
      <c r="GK198" s="1">
        <f>+IF($E198=GK$22,VLOOKUP($C198,Input!$A$8:$GZ$39,MATCH(GK$21,Input!$A$6:$GZ$6,0),FALSE),0)*IF(GK$110&gt;=MAX($FD$110:GJ$110),MIN((GK$110-MAX($FD$110:GJ$110)),(GK$110-GJ$110)),0)+IF($E198=GK$22,VLOOKUP($C198,Input!$A$8:$GZ$39,MATCH(GK$21,Input!$A$6:$GZ$6,0),FALSE),0)*IF(GK$109&gt;=MAX($FD$109:GJ$109),MIN((GK$109-MAX($FD$109:GJ$109)),(GK$109-GJ$109)),0)</f>
        <v>0</v>
      </c>
      <c r="GL198" s="1">
        <f>+IF($E198=GL$22,VLOOKUP($C198,Input!$A$8:$GZ$39,MATCH(GL$21,Input!$A$6:$GZ$6,0),FALSE),0)*IF(GL$110&gt;=MAX($FD$110:GK$110),MIN((GL$110-MAX($FD$110:GK$110)),(GL$110-GK$110)),0)+IF($E198=GL$22,VLOOKUP($C198,Input!$A$8:$GZ$39,MATCH(GL$21,Input!$A$6:$GZ$6,0),FALSE),0)*IF(GL$109&gt;=MAX($FD$109:GK$109),MIN((GL$109-MAX($FD$109:GK$109)),(GL$109-GK$109)),0)</f>
        <v>0</v>
      </c>
      <c r="GM198" s="42"/>
      <c r="GN198" t="str">
        <f>VLOOKUP($C198,Input!$A$8:$GZ$39,MATCH(GN$21,Input!$A$6:$GZ$6,0),FALSE)</f>
        <v>NA</v>
      </c>
      <c r="GO198">
        <f>IF((VLOOKUP($C198,Input!$A$8:$GZ$39,MATCH(GO$21,Input!$A$6:$GZ$6,0),FALSE))="Y",$D198/VLOOKUP($C198,Input!$A$8:$GZ$39,MATCH(GP$21,Input!$A$6:$GZ$6,0),FALSE),0)</f>
        <v>0</v>
      </c>
      <c r="GP198">
        <f>IF((VLOOKUP($C198,Input!$A$8:$GZ$39,MATCH(GO$21,Input!$A$6:$GZ$6,0),FALSE))="Y",0,IF((VLOOKUP($C198,Input!$A$8:$GZ$39,MATCH(GP$21,Input!$A$6:$GZ$6,0),FALSE))&gt;0,$D198/VLOOKUP($C198,Input!$A$8:$GZ$39,MATCH(GP$21,Input!$A$6:$GZ$6,0),FALSE),0))</f>
        <v>0</v>
      </c>
      <c r="GQ198" s="1">
        <f>+IF($E198=GQ$22,VLOOKUP($C198,Input!$A$8:$GZ$39,MATCH(GQ$21,Input!$A$6:$GZ$6,0),FALSE),0)*IF(GQ$110&gt;=MAX($GP$110:GP$110),MIN((GQ$110-MAX($GP$110:GP$110)),(GQ$110-GP$110)),0)+IF($E198=GQ$22,VLOOKUP($C198,Input!$A$8:$GZ$39,MATCH(GQ$21,Input!$A$6:$GZ$6,0),FALSE),0)*IF(GQ$109&gt;=MAX($GP$109:GP$109),MIN((GQ$109-MAX($GP$109:GP$109)),(GQ$109-GP$109)),0)</f>
        <v>0</v>
      </c>
      <c r="GR198" s="1">
        <f>+IF($E198=GR$22,VLOOKUP($C198,Input!$A$8:$GZ$39,MATCH(GR$21,Input!$A$6:$GZ$6,0),FALSE),0)*IF(GR$110&gt;=MAX($GP$110:GQ$110),MIN((GR$110-MAX($GP$110:GQ$110)),(GR$110-GQ$110)),0)+IF($E198=GR$22,VLOOKUP($C198,Input!$A$8:$GZ$39,MATCH(GR$21,Input!$A$6:$GZ$6,0),FALSE),0)*IF(GR$109&gt;=MAX($GP$109:GQ$109),MIN((GR$109-MAX($GP$109:GQ$109)),(GR$109-GQ$109)),0)</f>
        <v>0</v>
      </c>
      <c r="GS198" s="1">
        <f>+IF($E198=GS$22,VLOOKUP($C198,Input!$A$8:$GZ$39,MATCH(GS$21,Input!$A$6:$GZ$6,0),FALSE),0)*IF(GS$110&gt;=MAX($GP$110:GR$110),MIN((GS$110-MAX($GP$110:GR$110)),(GS$110-GR$110)),0)+IF($E198=GS$22,VLOOKUP($C198,Input!$A$8:$GZ$39,MATCH(GS$21,Input!$A$6:$GZ$6,0),FALSE),0)*IF(GS$109&gt;=MAX($GP$109:GR$109),MIN((GS$109-MAX($GP$109:GR$109)),(GS$109-GR$109)),0)</f>
        <v>0</v>
      </c>
      <c r="GT198" s="1">
        <f>+IF($E198=GT$22,VLOOKUP($C198,Input!$A$8:$GZ$39,MATCH(GT$21,Input!$A$6:$GZ$6,0),FALSE),0)*IF(GT$110&gt;=MAX($GP$110:GS$110),MIN((GT$110-MAX($GP$110:GS$110)),(GT$110-GS$110)),0)+IF($E198=GT$22,VLOOKUP($C198,Input!$A$8:$GZ$39,MATCH(GT$21,Input!$A$6:$GZ$6,0),FALSE),0)*IF(GT$109&gt;=MAX($GP$109:GS$109),MIN((GT$109-MAX($GP$109:GS$109)),(GT$109-GS$109)),0)</f>
        <v>0</v>
      </c>
      <c r="GU198" s="1">
        <f>+IF($E198=GU$22,VLOOKUP($C198,Input!$A$8:$GZ$39,MATCH(GU$21,Input!$A$6:$GZ$6,0),FALSE),0)*IF(GU$110&gt;=MAX($GP$110:GT$110),MIN((GU$110-MAX($GP$110:GT$110)),(GU$110-GT$110)),0)+IF($E198=GU$22,VLOOKUP($C198,Input!$A$8:$GZ$39,MATCH(GU$21,Input!$A$6:$GZ$6,0),FALSE),0)*IF(GU$109&gt;=MAX($GP$109:GT$109),MIN((GU$109-MAX($GP$109:GT$109)),(GU$109-GT$109)),0)</f>
        <v>0</v>
      </c>
      <c r="GV198" s="1">
        <f>+IF($E198=GV$22,VLOOKUP($C198,Input!$A$8:$GZ$39,MATCH(GV$21,Input!$A$6:$GZ$6,0),FALSE),0)*IF(GV$110&gt;=MAX($GP$110:GU$110),MIN((GV$110-MAX($GP$110:GU$110)),(GV$110-GU$110)),0)+IF($E198=GV$22,VLOOKUP($C198,Input!$A$8:$GZ$39,MATCH(GV$21,Input!$A$6:$GZ$6,0),FALSE),0)*IF(GV$109&gt;=MAX($GP$109:GU$109),MIN((GV$109-MAX($GP$109:GU$109)),(GV$109-GU$109)),0)</f>
        <v>0</v>
      </c>
      <c r="GW198" s="1">
        <f>+IF($E198=GW$22,VLOOKUP($C198,Input!$A$8:$GZ$39,MATCH(GW$21,Input!$A$6:$GZ$6,0),FALSE),0)*IF(GW$110&gt;=MAX($GP$110:GV$110),MIN((GW$110-MAX($GP$110:GV$110)),(GW$110-GV$110)),0)+IF($E198=GW$22,VLOOKUP($C198,Input!$A$8:$GZ$39,MATCH(GW$21,Input!$A$6:$GZ$6,0),FALSE),0)*IF(GW$109&gt;=MAX($GP$109:GV$109),MIN((GW$109-MAX($GP$109:GV$109)),(GW$109-GV$109)),0)</f>
        <v>0</v>
      </c>
      <c r="GX198" s="1">
        <f>+IF($E198=GX$22,VLOOKUP($C198,Input!$A$8:$GZ$39,MATCH(GX$21,Input!$A$6:$GZ$6,0),FALSE),0)*IF(GX$110&gt;=MAX($GP$110:GW$110),MIN((GX$110-MAX($GP$110:GW$110)),(GX$110-GW$110)),0)+IF($E198=GX$22,VLOOKUP($C198,Input!$A$8:$GZ$39,MATCH(GX$21,Input!$A$6:$GZ$6,0),FALSE),0)*IF(GX$109&gt;=MAX($GP$109:GW$109),MIN((GX$109-MAX($GP$109:GW$109)),(GX$109-GW$109)),0)</f>
        <v>0</v>
      </c>
      <c r="GY198" s="1">
        <f>+IF($E198=GY$22,VLOOKUP($C198,Input!$A$8:$GZ$39,MATCH(GY$21,Input!$A$6:$GZ$6,0),FALSE),0)*IF(GY$110&gt;=MAX($GP$110:GX$110),MIN((GY$110-MAX($GP$110:GX$110)),(GY$110-GX$110)),0)+IF($E198=GY$22,VLOOKUP($C198,Input!$A$8:$GZ$39,MATCH(GY$21,Input!$A$6:$GZ$6,0),FALSE),0)*IF(GY$109&gt;=MAX($GP$109:GX$109),MIN((GY$109-MAX($GP$109:GX$109)),(GY$109-GX$109)),0)</f>
        <v>0</v>
      </c>
      <c r="GZ198" s="1">
        <f>+IF($E198=GZ$22,VLOOKUP($C198,Input!$A$8:$GZ$39,MATCH(GZ$21,Input!$A$6:$GZ$6,0),FALSE),0)*IF(GZ$110&gt;=MAX($GP$110:GY$110),MIN((GZ$110-MAX($GP$110:GY$110)),(GZ$110-GY$110)),0)+IF($E198=GZ$22,VLOOKUP($C198,Input!$A$8:$GZ$39,MATCH(GZ$21,Input!$A$6:$GZ$6,0),FALSE),0)*IF(GZ$109&gt;=MAX($GP$109:GY$109),MIN((GZ$109-MAX($GP$109:GY$109)),(GZ$109-GY$109)),0)</f>
        <v>0</v>
      </c>
      <c r="HA198" s="1">
        <f>+IF($E198=HA$22,VLOOKUP($C198,Input!$A$8:$GZ$39,MATCH(HA$21,Input!$A$6:$GZ$6,0),FALSE),0)*IF(HA$110&gt;=MAX($GP$110:GZ$110),MIN((HA$110-MAX($GP$110:GZ$110)),(HA$110-GZ$110)),0)+IF($E198=HA$22,VLOOKUP($C198,Input!$A$8:$GZ$39,MATCH(HA$21,Input!$A$6:$GZ$6,0),FALSE),0)*IF(HA$109&gt;=MAX($GP$109:GZ$109),MIN((HA$109-MAX($GP$109:GZ$109)),(HA$109-GZ$109)),0)</f>
        <v>0</v>
      </c>
      <c r="HB198" s="1">
        <f>+IF($E198=HB$22,VLOOKUP($C198,Input!$A$8:$GZ$39,MATCH(HB$21,Input!$A$6:$GZ$6,0),FALSE),0)*IF(HB$110&gt;=MAX($GP$110:HA$110),MIN((HB$110-MAX($GP$110:HA$110)),(HB$110-HA$110)),0)+IF($E198=HB$22,VLOOKUP($C198,Input!$A$8:$GZ$39,MATCH(HB$21,Input!$A$6:$GZ$6,0),FALSE),0)*IF(HB$109&gt;=MAX($GP$109:HA$109),MIN((HB$109-MAX($GP$109:HA$109)),(HB$109-HA$109)),0)</f>
        <v>0</v>
      </c>
      <c r="HC198" s="1">
        <f>+IF($E198=HC$22,VLOOKUP($C198,Input!$A$8:$GZ$39,MATCH(HC$21,Input!$A$6:$GZ$6,0),FALSE),0)*IF(HC$110&gt;=MAX($GP$110:HB$110),MIN((HC$110-MAX($GP$110:HB$110)),(HC$110-HB$110)),0)+IF($E198=HC$22,VLOOKUP($C198,Input!$A$8:$GZ$39,MATCH(HC$21,Input!$A$6:$GZ$6,0),FALSE),0)*IF(HC$109&gt;=MAX($GP$109:HB$109),MIN((HC$109-MAX($GP$109:HB$109)),(HC$109-HB$109)),0)</f>
        <v>0</v>
      </c>
      <c r="HD198" s="1">
        <f>+IF($E198=HD$22,VLOOKUP($C198,Input!$A$8:$GZ$39,MATCH(HD$21,Input!$A$6:$GZ$6,0),FALSE),0)*IF(HD$110&gt;=MAX($GP$110:HC$110),MIN((HD$110-MAX($GP$110:HC$110)),(HD$110-HC$110)),0)+IF($E198=HD$22,VLOOKUP($C198,Input!$A$8:$GZ$39,MATCH(HD$21,Input!$A$6:$GZ$6,0),FALSE),0)*IF(HD$109&gt;=MAX($GP$109:HC$109),MIN((HD$109-MAX($GP$109:HC$109)),(HD$109-HC$109)),0)</f>
        <v>0</v>
      </c>
      <c r="HE198" s="1">
        <f>+IF($E198=HE$22,VLOOKUP($C198,Input!$A$8:$GZ$39,MATCH(HE$21,Input!$A$6:$GZ$6,0),FALSE),0)*IF(HE$110&gt;=MAX($GP$110:HD$110),MIN((HE$110-MAX($GP$110:HD$110)),(HE$110-HD$110)),0)+IF($E198=HE$22,VLOOKUP($C198,Input!$A$8:$GZ$39,MATCH(HE$21,Input!$A$6:$GZ$6,0),FALSE),0)*IF(HE$109&gt;=MAX($GP$109:HD$109),MIN((HE$109-MAX($GP$109:HD$109)),(HE$109-HD$109)),0)</f>
        <v>0</v>
      </c>
      <c r="HF198" s="1">
        <f>+IF($E198=HF$22,VLOOKUP($C198,Input!$A$8:$GZ$39,MATCH(HF$21,Input!$A$6:$GZ$6,0),FALSE),0)*IF(HF$110&gt;=MAX($GP$110:HE$110),MIN((HF$110-MAX($GP$110:HE$110)),(HF$110-HE$110)),0)+IF($E198=HF$22,VLOOKUP($C198,Input!$A$8:$GZ$39,MATCH(HF$21,Input!$A$6:$GZ$6,0),FALSE),0)*IF(HF$109&gt;=MAX($GP$109:HE$109),MIN((HF$109-MAX($GP$109:HE$109)),(HF$109-HE$109)),0)</f>
        <v>0</v>
      </c>
      <c r="HG198" s="1">
        <f>+IF($E198=HG$22,VLOOKUP($C198,Input!$A$8:$GZ$39,MATCH(HG$21,Input!$A$6:$GZ$6,0),FALSE),0)*IF(HG$110&gt;=MAX($GP$110:HF$110),MIN((HG$110-MAX($GP$110:HF$110)),(HG$110-HF$110)),0)+IF($E198=HG$22,VLOOKUP($C198,Input!$A$8:$GZ$39,MATCH(HG$21,Input!$A$6:$GZ$6,0),FALSE),0)*IF(HG$109&gt;=MAX($GP$109:HF$109),MIN((HG$109-MAX($GP$109:HF$109)),(HG$109-HF$109)),0)</f>
        <v>0</v>
      </c>
      <c r="HH198" s="1">
        <f>+IF($E198=HH$22,VLOOKUP($C198,Input!$A$8:$GZ$39,MATCH(HH$21,Input!$A$6:$GZ$6,0),FALSE),0)*IF(HH$110&gt;=MAX($GP$110:HG$110),MIN((HH$110-MAX($GP$110:HG$110)),(HH$110-HG$110)),0)+IF($E198=HH$22,VLOOKUP($C198,Input!$A$8:$GZ$39,MATCH(HH$21,Input!$A$6:$GZ$6,0),FALSE),0)*IF(HH$109&gt;=MAX($GP$109:HG$109),MIN((HH$109-MAX($GP$109:HG$109)),(HH$109-HG$109)),0)</f>
        <v>0</v>
      </c>
      <c r="HI198" s="1">
        <f>+IF($E198=HI$22,VLOOKUP($C198,Input!$A$8:$GZ$39,MATCH(HI$21,Input!$A$6:$GZ$6,0),FALSE),0)*IF(HI$110&gt;=MAX($GP$110:HH$110),MIN((HI$110-MAX($GP$110:HH$110)),(HI$110-HH$110)),0)+IF($E198=HI$22,VLOOKUP($C198,Input!$A$8:$GZ$39,MATCH(HI$21,Input!$A$6:$GZ$6,0),FALSE),0)*IF(HI$109&gt;=MAX($GP$109:HH$109),MIN((HI$109-MAX($GP$109:HH$109)),(HI$109-HH$109)),0)</f>
        <v>0</v>
      </c>
      <c r="HJ198" s="1">
        <f>+IF($E198=HJ$22,VLOOKUP($C198,Input!$A$8:$GZ$39,MATCH(HJ$21,Input!$A$6:$GZ$6,0),FALSE),0)*IF(HJ$110&gt;=MAX($GP$110:HI$110),MIN((HJ$110-MAX($GP$110:HI$110)),(HJ$110-HI$110)),0)+IF($E198=HJ$22,VLOOKUP($C198,Input!$A$8:$GZ$39,MATCH(HJ$21,Input!$A$6:$GZ$6,0),FALSE),0)*IF(HJ$109&gt;=MAX($GP$109:HI$109),MIN((HJ$109-MAX($GP$109:HI$109)),(HJ$109-HI$109)),0)</f>
        <v>0</v>
      </c>
      <c r="HK198" s="1">
        <f>+IF($E198=HK$22,VLOOKUP($C198,Input!$A$8:$GZ$39,MATCH(HK$21,Input!$A$6:$GZ$6,0),FALSE),0)*IF(HK$110&gt;=MAX($GP$110:HJ$110),MIN((HK$110-MAX($GP$110:HJ$110)),(HK$110-HJ$110)),0)+IF($E198=HK$22,VLOOKUP($C198,Input!$A$8:$GZ$39,MATCH(HK$21,Input!$A$6:$GZ$6,0),FALSE),0)*IF(HK$109&gt;=MAX($GP$109:HJ$109),MIN((HK$109-MAX($GP$109:HJ$109)),(HK$109-HJ$109)),0)</f>
        <v>0</v>
      </c>
      <c r="HL198" s="1">
        <f>+IF($E198=HL$22,VLOOKUP($C198,Input!$A$8:$GZ$39,MATCH(HL$21,Input!$A$6:$GZ$6,0),FALSE),0)*IF(HL$110&gt;=MAX($GP$110:HK$110),MIN((HL$110-MAX($GP$110:HK$110)),(HL$110-HK$110)),0)+IF($E198=HL$22,VLOOKUP($C198,Input!$A$8:$GZ$39,MATCH(HL$21,Input!$A$6:$GZ$6,0),FALSE),0)*IF(HL$109&gt;=MAX($GP$109:HK$109),MIN((HL$109-MAX($GP$109:HK$109)),(HL$109-HK$109)),0)</f>
        <v>0</v>
      </c>
      <c r="HM198" s="1">
        <f>+IF($E198=HM$22,VLOOKUP($C198,Input!$A$8:$GZ$39,MATCH(HM$21,Input!$A$6:$GZ$6,0),FALSE),0)*IF(HM$110&gt;=MAX($GP$110:HL$110),MIN((HM$110-MAX($GP$110:HL$110)),(HM$110-HL$110)),0)+IF($E198=HM$22,VLOOKUP($C198,Input!$A$8:$GZ$39,MATCH(HM$21,Input!$A$6:$GZ$6,0),FALSE),0)*IF(HM$109&gt;=MAX($GP$109:HL$109),MIN((HM$109-MAX($GP$109:HL$109)),(HM$109-HL$109)),0)</f>
        <v>0</v>
      </c>
      <c r="HN198" s="1">
        <f>+IF($E198=HN$22,VLOOKUP($C198,Input!$A$8:$GZ$39,MATCH(HN$21,Input!$A$6:$GZ$6,0),FALSE),0)*IF(HN$110&gt;=MAX($GP$110:HM$110),MIN((HN$110-MAX($GP$110:HM$110)),(HN$110-HM$110)),0)+IF($E198=HN$22,VLOOKUP($C198,Input!$A$8:$GZ$39,MATCH(HN$21,Input!$A$6:$GZ$6,0),FALSE),0)*IF(HN$109&gt;=MAX($GP$109:HM$109),MIN((HN$109-MAX($GP$109:HM$109)),(HN$109-HM$109)),0)</f>
        <v>0</v>
      </c>
      <c r="HO198" s="1">
        <f>+IF($E198=HO$22,VLOOKUP($C198,Input!$A$8:$GZ$39,MATCH(HO$21,Input!$A$6:$GZ$6,0),FALSE),0)*IF(HO$110&gt;=MAX($GP$110:HN$110),MIN((HO$110-MAX($GP$110:HN$110)),(HO$110-HN$110)),0)+IF($E198=HO$22,VLOOKUP($C198,Input!$A$8:$GZ$39,MATCH(HO$21,Input!$A$6:$GZ$6,0),FALSE),0)*IF(HO$109&gt;=MAX($GP$109:HN$109),MIN((HO$109-MAX($GP$109:HN$109)),(HO$109-HN$109)),0)</f>
        <v>0</v>
      </c>
      <c r="HP198" s="1">
        <f>+IF($E198=HP$22,VLOOKUP($C198,Input!$A$8:$GZ$39,MATCH(HP$21,Input!$A$6:$GZ$6,0),FALSE),0)*IF(HP$110&gt;=MAX($GP$110:HO$110),MIN((HP$110-MAX($GP$110:HO$110)),(HP$110-HO$110)),0)+IF($E198=HP$22,VLOOKUP($C198,Input!$A$8:$GZ$39,MATCH(HP$21,Input!$A$6:$GZ$6,0),FALSE),0)*IF(HP$109&gt;=MAX($GP$109:HO$109),MIN((HP$109-MAX($GP$109:HO$109)),(HP$109-HO$109)),0)</f>
        <v>0</v>
      </c>
      <c r="HQ198" s="1">
        <f>+IF($E198=HQ$22,VLOOKUP($C198,Input!$A$8:$GZ$39,MATCH(HQ$21,Input!$A$6:$GZ$6,0),FALSE),0)*IF(HQ$110&gt;=MAX($GP$110:HP$110),MIN((HQ$110-MAX($GP$110:HP$110)),(HQ$110-HP$110)),0)+IF($E198=HQ$22,VLOOKUP($C198,Input!$A$8:$GZ$39,MATCH(HQ$21,Input!$A$6:$GZ$6,0),FALSE),0)*IF(HQ$109&gt;=MAX($GP$109:HP$109),MIN((HQ$109-MAX($GP$109:HP$109)),(HQ$109-HP$109)),0)</f>
        <v>0</v>
      </c>
      <c r="HR198" s="1">
        <f>+IF($E198=HR$22,VLOOKUP($C198,Input!$A$8:$GZ$39,MATCH(HR$21,Input!$A$6:$GZ$6,0),FALSE),0)*IF(HR$110&gt;=MAX($GP$110:HQ$110),MIN((HR$110-MAX($GP$110:HQ$110)),(HR$110-HQ$110)),0)+IF($E198=HR$22,VLOOKUP($C198,Input!$A$8:$GZ$39,MATCH(HR$21,Input!$A$6:$GZ$6,0),FALSE),0)*IF(HR$109&gt;=MAX($GP$109:HQ$109),MIN((HR$109-MAX($GP$109:HQ$109)),(HR$109-HQ$109)),0)</f>
        <v>0</v>
      </c>
      <c r="HS198" s="1">
        <f>+IF($E198=HS$22,VLOOKUP($C198,Input!$A$8:$GZ$39,MATCH(HS$21,Input!$A$6:$GZ$6,0),FALSE),0)*IF(HS$110&gt;=MAX($GP$110:HR$110),MIN((HS$110-MAX($GP$110:HR$110)),(HS$110-HR$110)),0)+IF($E198=HS$22,VLOOKUP($C198,Input!$A$8:$GZ$39,MATCH(HS$21,Input!$A$6:$GZ$6,0),FALSE),0)*IF(HS$109&gt;=MAX($GP$109:HR$109),MIN((HS$109-MAX($GP$109:HR$109)),(HS$109-HR$109)),0)</f>
        <v>0</v>
      </c>
      <c r="HT198" s="1">
        <f>+IF($E198=HT$22,VLOOKUP($C198,Input!$A$8:$GZ$39,MATCH(HT$21,Input!$A$6:$GZ$6,0),FALSE),0)*IF(HT$110&gt;=MAX($GP$110:HS$110),MIN((HT$110-MAX($GP$110:HS$110)),(HT$110-HS$110)),0)+IF($E198=HT$22,VLOOKUP($C198,Input!$A$8:$GZ$39,MATCH(HT$21,Input!$A$6:$GZ$6,0),FALSE),0)*IF(HT$109&gt;=MAX($GP$109:HS$109),MIN((HT$109-MAX($GP$109:HS$109)),(HT$109-HS$109)),0)</f>
        <v>0</v>
      </c>
      <c r="HU198" s="1">
        <f>+IF($E198=HU$22,VLOOKUP($C198,Input!$A$8:$GZ$39,MATCH(HU$21,Input!$A$6:$GZ$6,0),FALSE),0)*IF(HU$110&gt;=MAX($GP$110:HT$110),MIN((HU$110-MAX($GP$110:HT$110)),(HU$110-HT$110)),0)+IF($E198=HU$22,VLOOKUP($C198,Input!$A$8:$GZ$39,MATCH(HU$21,Input!$A$6:$GZ$6,0),FALSE),0)*IF(HU$109&gt;=MAX($GP$109:HT$109),MIN((HU$109-MAX($GP$109:HT$109)),(HU$109-HT$109)),0)</f>
        <v>0</v>
      </c>
      <c r="HV198" s="1">
        <f>+IF($E198=HV$22,VLOOKUP($C198,Input!$A$8:$GZ$39,MATCH(HV$21,Input!$A$6:$GZ$6,0),FALSE),0)*IF(HV$110&gt;=MAX($GP$110:HU$110),MIN((HV$110-MAX($GP$110:HU$110)),(HV$110-HU$110)),0)+IF($E198=HV$22,VLOOKUP($C198,Input!$A$8:$GZ$39,MATCH(HV$21,Input!$A$6:$GZ$6,0),FALSE),0)*IF(HV$109&gt;=MAX($GP$109:HU$109),MIN((HV$109-MAX($GP$109:HU$109)),(HV$109-HU$109)),0)</f>
        <v>0</v>
      </c>
      <c r="HW198" s="1">
        <f>+IF($E198=HW$22,VLOOKUP($C198,Input!$A$8:$GZ$39,MATCH(HW$21,Input!$A$6:$GZ$6,0),FALSE),0)*IF(HW$110&gt;=MAX($GP$110:HV$110),MIN((HW$110-MAX($GP$110:HV$110)),(HW$110-HV$110)),0)+IF($E198=HW$22,VLOOKUP($C198,Input!$A$8:$GZ$39,MATCH(HW$21,Input!$A$6:$GZ$6,0),FALSE),0)*IF(HW$109&gt;=MAX($GP$109:HV$109),MIN((HW$109-MAX($GP$109:HV$109)),(HW$109-HV$109)),0)</f>
        <v>0</v>
      </c>
      <c r="HX198" s="1">
        <f>+IF($E198=HX$22,VLOOKUP($C198,Input!$A$8:$GZ$39,MATCH(HX$21,Input!$A$6:$GZ$6,0),FALSE),0)*IF(HX$110&gt;=MAX($GP$110:HW$110),MIN((HX$110-MAX($GP$110:HW$110)),(HX$110-HW$110)),0)+IF($E198=HX$22,VLOOKUP($C198,Input!$A$8:$GZ$39,MATCH(HX$21,Input!$A$6:$GZ$6,0),FALSE),0)*IF(HX$109&gt;=MAX($GP$109:HW$109),MIN((HX$109-MAX($GP$109:HW$109)),(HX$109-HW$109)),0)</f>
        <v>0</v>
      </c>
      <c r="HY198" s="1">
        <f>+IF($E198=HY$22,VLOOKUP($C198,Input!$A$8:$GZ$39,MATCH(HY$21,Input!$A$6:$GZ$6,0),FALSE),0)*IF(HY$110&gt;=MAX($GP$110:HX$110),MIN((HY$110-MAX($GP$110:HX$110)),(HY$110-HX$110)),0)+IF($E198=HY$22,VLOOKUP($C198,Input!$A$8:$GZ$39,MATCH(HY$21,Input!$A$6:$GZ$6,0),FALSE),0)*IF(HY$109&gt;=MAX($GP$109:HX$109),MIN((HY$109-MAX($GP$109:HX$109)),(HY$109-HX$109)),0)</f>
        <v>0</v>
      </c>
      <c r="HZ198" s="42"/>
      <c r="IA198" t="str">
        <f>VLOOKUP($C198,Input!$A$8:$IA$39,MATCH(IA$21,Input!$A$6:$IA$6,0),FALSE)</f>
        <v>NA</v>
      </c>
      <c r="IB198" s="132">
        <f>IF((VLOOKUP($C198,Input!$A$8:$IA$39,MATCH(IB$21,Input!$A$6:$IA$6,0),FALSE))="Y",$D198/VLOOKUP($C198,Input!$A$8:$IA$39,MATCH(IC$21,Input!$A$6:$IA$6,0),FALSE),0)</f>
        <v>0</v>
      </c>
      <c r="IC198" s="132">
        <f>IF((VLOOKUP($C198,Input!$A$8:$IA$39,MATCH(IB$21,Input!$A$6:$IA$6,0),FALSE))="Y",0,IF((VLOOKUP($C198,Input!$A$8:$IA$39,MATCH(IC$21,Input!$A$6:$IA$6,0),FALSE))&gt;0,$D198/VLOOKUP($C198,Input!$A$8:$IA$39,MATCH(IC$21,Input!$A$6:$IA$6,0),FALSE),0))</f>
        <v>0</v>
      </c>
      <c r="ID198" s="1">
        <f>+IF($E198=ID$22,VLOOKUP($C198,Input!$A$8:$IA$39,MATCH(ID$21,Input!$A$6:$IA$6,0),FALSE),0)*IF(ID$110&gt;=MAX($IC$110:IC$110),MIN((ID$110-MAX($IC$110:IC$110)),(ID$110-IC$110)),0)+IF($E198=ID$22,VLOOKUP($C198,Input!$A$8:$IA$39,MATCH(ID$21,Input!$A$6:$IA$6,0),FALSE),0)*IF(ID$109&gt;=MAX($IC$109:IC$109),MIN((ID$109-MAX($IC$109:IC$109)),(ID$109-IC$109)),0)</f>
        <v>0</v>
      </c>
      <c r="IE198" s="1">
        <f>+IF($E198=IE$22,VLOOKUP($C198,Input!$A$8:$IA$39,MATCH(IE$21,Input!$A$6:$IA$6,0),FALSE),0)*IF(IE$110&gt;=MAX($IC$110:ID$110),MIN((IE$110-MAX($IC$110:ID$110)),(IE$110-ID$110)),0)+IF($E198=IE$22,VLOOKUP($C198,Input!$A$8:$IA$39,MATCH(IE$21,Input!$A$6:$IA$6,0),FALSE),0)*IF(IE$109&gt;=MAX($IC$109:ID$109),MIN((IE$109-MAX($IC$109:ID$109)),(IE$109-ID$109)),0)</f>
        <v>0</v>
      </c>
      <c r="IF198" s="1">
        <f>+IF($E198=IF$22,VLOOKUP($C198,Input!$A$8:$IA$39,MATCH(IF$21,Input!$A$6:$IA$6,0),FALSE),0)*IF(IF$110&gt;=MAX($IC$110:IE$110),MIN((IF$110-MAX($IC$110:IE$110)),(IF$110-IE$110)),0)+IF($E198=IF$22,VLOOKUP($C198,Input!$A$8:$IA$39,MATCH(IF$21,Input!$A$6:$IA$6,0),FALSE),0)*IF(IF$109&gt;=MAX($IC$109:IE$109),MIN((IF$109-MAX($IC$109:IE$109)),(IF$109-IE$109)),0)</f>
        <v>0</v>
      </c>
      <c r="IG198" s="1">
        <f>+IF($E198=IG$22,VLOOKUP($C198,Input!$A$8:$IA$39,MATCH(IG$21,Input!$A$6:$IA$6,0),FALSE),0)*IF(IG$110&gt;=MAX($IC$110:IF$110),MIN((IG$110-MAX($IC$110:IF$110)),(IG$110-IF$110)),0)+IF($E198=IG$22,VLOOKUP($C198,Input!$A$8:$IA$39,MATCH(IG$21,Input!$A$6:$IA$6,0),FALSE),0)*IF(IG$109&gt;=MAX($IC$109:IF$109),MIN((IG$109-MAX($IC$109:IF$109)),(IG$109-IF$109)),0)</f>
        <v>0</v>
      </c>
      <c r="IH198" s="1">
        <f>+IF($E198=IH$22,VLOOKUP($C198,Input!$A$8:$IA$39,MATCH(IH$21,Input!$A$6:$IA$6,0),FALSE),0)*IF(IH$110&gt;=MAX($IC$110:IG$110),MIN((IH$110-MAX($IC$110:IG$110)),(IH$110-IG$110)),0)+IF($E198=IH$22,VLOOKUP($C198,Input!$A$8:$IA$39,MATCH(IH$21,Input!$A$6:$IA$6,0),FALSE),0)*IF(IH$109&gt;=MAX($IC$109:IG$109),MIN((IH$109-MAX($IC$109:IG$109)),(IH$109-IG$109)),0)</f>
        <v>0</v>
      </c>
      <c r="II198" s="1">
        <f>+IF($E198=II$22,VLOOKUP($C198,Input!$A$8:$IA$39,MATCH(II$21,Input!$A$6:$IA$6,0),FALSE),0)*IF(II$110&gt;=MAX($IC$110:IH$110),MIN((II$110-MAX($IC$110:IH$110)),(II$110-IH$110)),0)+IF($E198=II$22,VLOOKUP($C198,Input!$A$8:$IA$39,MATCH(II$21,Input!$A$6:$IA$6,0),FALSE),0)*IF(II$109&gt;=MAX($IC$109:IH$109),MIN((II$109-MAX($IC$109:IH$109)),(II$109-IH$109)),0)</f>
        <v>0</v>
      </c>
      <c r="IJ198" s="1">
        <f>+IF($E198=IJ$22,VLOOKUP($C198,Input!$A$8:$IA$39,MATCH(IJ$21,Input!$A$6:$IA$6,0),FALSE),0)*IF(IJ$110&gt;=MAX($IC$110:II$110),MIN((IJ$110-MAX($IC$110:II$110)),(IJ$110-II$110)),0)+IF($E198=IJ$22,VLOOKUP($C198,Input!$A$8:$IA$39,MATCH(IJ$21,Input!$A$6:$IA$6,0),FALSE),0)*IF(IJ$109&gt;=MAX($IC$109:II$109),MIN((IJ$109-MAX($IC$109:II$109)),(IJ$109-II$109)),0)</f>
        <v>0</v>
      </c>
      <c r="IK198" s="1">
        <f>+IF($E198=IK$22,VLOOKUP($C198,Input!$A$8:$IA$39,MATCH(IK$21,Input!$A$6:$IA$6,0),FALSE),0)*IF(IK$110&gt;=MAX($IC$110:IJ$110),MIN((IK$110-MAX($IC$110:IJ$110)),(IK$110-IJ$110)),0)+IF($E198=IK$22,VLOOKUP($C198,Input!$A$8:$IA$39,MATCH(IK$21,Input!$A$6:$IA$6,0),FALSE),0)*IF(IK$109&gt;=MAX($IC$109:IJ$109),MIN((IK$109-MAX($IC$109:IJ$109)),(IK$109-IJ$109)),0)</f>
        <v>0</v>
      </c>
      <c r="IL198" s="1">
        <f>+IF($E198=IL$22,VLOOKUP($C198,Input!$A$8:$IA$39,MATCH(IL$21,Input!$A$6:$IA$6,0),FALSE),0)*IF(IL$110&gt;=MAX($IC$110:IK$110),MIN((IL$110-MAX($IC$110:IK$110)),(IL$110-IK$110)),0)+IF($E198=IL$22,VLOOKUP($C198,Input!$A$8:$IA$39,MATCH(IL$21,Input!$A$6:$IA$6,0),FALSE),0)*IF(IL$109&gt;=MAX($IC$109:IK$109),MIN((IL$109-MAX($IC$109:IK$109)),(IL$109-IK$109)),0)</f>
        <v>0</v>
      </c>
      <c r="IM198" s="1">
        <f>+IF($E198=IM$22,VLOOKUP($C198,Input!$A$8:$IA$39,MATCH(IM$21,Input!$A$6:$IA$6,0),FALSE),0)*IF(IM$110&gt;=MAX($IC$110:IL$110),MIN((IM$110-MAX($IC$110:IL$110)),(IM$110-IL$110)),0)+IF($E198=IM$22,VLOOKUP($C198,Input!$A$8:$IA$39,MATCH(IM$21,Input!$A$6:$IA$6,0),FALSE),0)*IF(IM$109&gt;=MAX($IC$109:IL$109),MIN((IM$109-MAX($IC$109:IL$109)),(IM$109-IL$109)),0)</f>
        <v>0</v>
      </c>
      <c r="IN198" s="1">
        <f>+IF($E198=IN$22,VLOOKUP($C198,Input!$A$8:$IA$39,MATCH(IN$21,Input!$A$6:$IA$6,0),FALSE),0)*IF(IN$110&gt;=MAX($IC$110:IM$110),MIN((IN$110-MAX($IC$110:IM$110)),(IN$110-IM$110)),0)+IF($E198=IN$22,VLOOKUP($C198,Input!$A$8:$IA$39,MATCH(IN$21,Input!$A$6:$IA$6,0),FALSE),0)*IF(IN$109&gt;=MAX($IC$109:IM$109),MIN((IN$109-MAX($IC$109:IM$109)),(IN$109-IM$109)),0)</f>
        <v>0</v>
      </c>
      <c r="IO198" s="1">
        <f>+IF($E198=IO$22,VLOOKUP($C198,Input!$A$8:$IA$39,MATCH(IO$21,Input!$A$6:$IA$6,0),FALSE),0)*IF(IO$110&gt;=MAX($IC$110:IN$110),MIN((IO$110-MAX($IC$110:IN$110)),(IO$110-IN$110)),0)+IF($E198=IO$22,VLOOKUP($C198,Input!$A$8:$IA$39,MATCH(IO$21,Input!$A$6:$IA$6,0),FALSE),0)*IF(IO$109&gt;=MAX($IC$109:IN$109),MIN((IO$109-MAX($IC$109:IN$109)),(IO$109-IN$109)),0)</f>
        <v>0</v>
      </c>
      <c r="IP198" s="1">
        <f>+IF($E198=IP$22,VLOOKUP($C198,Input!$A$8:$IA$39,MATCH(IP$21,Input!$A$6:$IA$6,0),FALSE),0)*IF(IP$110&gt;=MAX($IC$110:IO$110),MIN((IP$110-MAX($IC$110:IO$110)),(IP$110-IO$110)),0)+IF($E198=IP$22,VLOOKUP($C198,Input!$A$8:$IA$39,MATCH(IP$21,Input!$A$6:$IA$6,0),FALSE),0)*IF(IP$109&gt;=MAX($IC$109:IO$109),MIN((IP$109-MAX($IC$109:IO$109)),(IP$109-IO$109)),0)</f>
        <v>0</v>
      </c>
      <c r="IQ198" s="1">
        <f>+IF($E198=IQ$22,VLOOKUP($C198,Input!$A$8:$IA$39,MATCH(IQ$21,Input!$A$6:$IA$6,0),FALSE),0)*IF(IQ$110&gt;=MAX($IC$110:IP$110),MIN((IQ$110-MAX($IC$110:IP$110)),(IQ$110-IP$110)),0)+IF($E198=IQ$22,VLOOKUP($C198,Input!$A$8:$IA$39,MATCH(IQ$21,Input!$A$6:$IA$6,0),FALSE),0)*IF(IQ$109&gt;=MAX($IC$109:IP$109),MIN((IQ$109-MAX($IC$109:IP$109)),(IQ$109-IP$109)),0)</f>
        <v>0</v>
      </c>
      <c r="IR198" s="1">
        <f>+IF($E198=IR$22,VLOOKUP($C198,Input!$A$8:$IA$39,MATCH(IR$21,Input!$A$6:$IA$6,0),FALSE),0)*IF(IR$110&gt;=MAX($IC$110:IQ$110),MIN((IR$110-MAX($IC$110:IQ$110)),(IR$110-IQ$110)),0)+IF($E198=IR$22,VLOOKUP($C198,Input!$A$8:$IA$39,MATCH(IR$21,Input!$A$6:$IA$6,0),FALSE),0)*IF(IR$109&gt;=MAX($IC$109:IQ$109),MIN((IR$109-MAX($IC$109:IQ$109)),(IR$109-IQ$109)),0)</f>
        <v>0</v>
      </c>
      <c r="IS198" s="1">
        <f>+IF($E198=IS$22,VLOOKUP($C198,Input!$A$8:$IA$39,MATCH(IS$21,Input!$A$6:$IA$6,0),FALSE),0)*IF(IS$110&gt;=MAX($IC$110:IR$110),MIN((IS$110-MAX($IC$110:IR$110)),(IS$110-IR$110)),0)+IF($E198=IS$22,VLOOKUP($C198,Input!$A$8:$IA$39,MATCH(IS$21,Input!$A$6:$IA$6,0),FALSE),0)*IF(IS$109&gt;=MAX($IC$109:IR$109),MIN((IS$109-MAX($IC$109:IR$109)),(IS$109-IR$109)),0)</f>
        <v>0</v>
      </c>
      <c r="IT198" s="1">
        <f>+IF($E198=IT$22,VLOOKUP($C198,Input!$A$8:$IA$39,MATCH(IT$21,Input!$A$6:$IA$6,0),FALSE),0)*IF(IT$110&gt;=MAX($IC$110:IS$110),MIN((IT$110-MAX($IC$110:IS$110)),(IT$110-IS$110)),0)+IF($E198=IT$22,VLOOKUP($C198,Input!$A$8:$IA$39,MATCH(IT$21,Input!$A$6:$IA$6,0),FALSE),0)*IF(IT$109&gt;=MAX($IC$109:IS$109),MIN((IT$109-MAX($IC$109:IS$109)),(IT$109-IS$109)),0)</f>
        <v>0</v>
      </c>
      <c r="IU198" s="1">
        <f>+IF($E198=IU$22,VLOOKUP($C198,Input!$A$8:$IA$39,MATCH(IU$21,Input!$A$6:$IA$6,0),FALSE),0)*IF(IU$110&gt;=MAX($IC$110:IT$110),MIN((IU$110-MAX($IC$110:IT$110)),(IU$110-IT$110)),0)+IF($E198=IU$22,VLOOKUP($C198,Input!$A$8:$IA$39,MATCH(IU$21,Input!$A$6:$IA$6,0),FALSE),0)*IF(IU$109&gt;=MAX($IC$109:IT$109),MIN((IU$109-MAX($IC$109:IT$109)),(IU$109-IT$109)),0)</f>
        <v>0</v>
      </c>
      <c r="IV198" s="1">
        <f>+IF($E198=IV$22,VLOOKUP($C198,Input!$A$8:$IA$39,MATCH(IV$21,Input!$A$6:$IA$6,0),FALSE),0)*IF(IV$110&gt;=MAX($IC$110:IU$110),MIN((IV$110-MAX($IC$110:IU$110)),(IV$110-IU$110)),0)+IF($E198=IV$22,VLOOKUP($C198,Input!$A$8:$IA$39,MATCH(IV$21,Input!$A$6:$IA$6,0),FALSE),0)*IF(IV$109&gt;=MAX($IC$109:IU$109),MIN((IV$109-MAX($IC$109:IU$109)),(IV$109-IU$109)),0)</f>
        <v>0</v>
      </c>
      <c r="IW198" s="1">
        <f>+IF($E198=IW$22,VLOOKUP($C198,Input!$A$8:$IA$39,MATCH(IW$21,Input!$A$6:$IA$6,0),FALSE),0)*IF(IW$110&gt;=MAX($IC$110:IV$110),MIN((IW$110-MAX($IC$110:IV$110)),(IW$110-IV$110)),0)+IF($E198=IW$22,VLOOKUP($C198,Input!$A$8:$IA$39,MATCH(IW$21,Input!$A$6:$IA$6,0),FALSE),0)*IF(IW$109&gt;=MAX($IC$109:IV$109),MIN((IW$109-MAX($IC$109:IV$109)),(IW$109-IV$109)),0)</f>
        <v>0</v>
      </c>
      <c r="IX198" s="1">
        <f>+IF($E198=IX$22,VLOOKUP($C198,Input!$A$8:$IA$39,MATCH(IX$21,Input!$A$6:$IA$6,0),FALSE),0)*IF(IX$110&gt;=MAX($IC$110:IW$110),MIN((IX$110-MAX($IC$110:IW$110)),(IX$110-IW$110)),0)+IF($E198=IX$22,VLOOKUP($C198,Input!$A$8:$IA$39,MATCH(IX$21,Input!$A$6:$IA$6,0),FALSE),0)*IF(IX$109&gt;=MAX($IC$109:IW$109),MIN((IX$109-MAX($IC$109:IW$109)),(IX$109-IW$109)),0)</f>
        <v>0</v>
      </c>
      <c r="IY198" s="1">
        <f>+IF($E198=IY$22,VLOOKUP($C198,Input!$A$8:$IA$39,MATCH(IY$21,Input!$A$6:$IA$6,0),FALSE),0)*IF(IY$110&gt;=MAX($IC$110:IX$110),MIN((IY$110-MAX($IC$110:IX$110)),(IY$110-IX$110)),0)+IF($E198=IY$22,VLOOKUP($C198,Input!$A$8:$IA$39,MATCH(IY$21,Input!$A$6:$IA$6,0),FALSE),0)*IF(IY$109&gt;=MAX($IC$109:IX$109),MIN((IY$109-MAX($IC$109:IX$109)),(IY$109-IX$109)),0)</f>
        <v>0</v>
      </c>
      <c r="IZ198" s="1">
        <f>+IF($E198=IZ$22,VLOOKUP($C198,Input!$A$8:$IA$39,MATCH(IZ$21,Input!$A$6:$IA$6,0),FALSE),0)*IF(IZ$110&gt;=MAX($IC$110:IY$110),MIN((IZ$110-MAX($IC$110:IY$110)),(IZ$110-IY$110)),0)+IF($E198=IZ$22,VLOOKUP($C198,Input!$A$8:$IA$39,MATCH(IZ$21,Input!$A$6:$IA$6,0),FALSE),0)*IF(IZ$109&gt;=MAX($IC$109:IY$109),MIN((IZ$109-MAX($IC$109:IY$109)),(IZ$109-IY$109)),0)</f>
        <v>0</v>
      </c>
      <c r="JA198" s="1">
        <f>+IF($E198=JA$22,VLOOKUP($C198,Input!$A$8:$IA$39,MATCH(JA$21,Input!$A$6:$IA$6,0),FALSE),0)*IF(JA$110&gt;=MAX($IC$110:IZ$110),MIN((JA$110-MAX($IC$110:IZ$110)),(JA$110-IZ$110)),0)+IF($E198=JA$22,VLOOKUP($C198,Input!$A$8:$IA$39,MATCH(JA$21,Input!$A$6:$IA$6,0),FALSE),0)*IF(JA$109&gt;=MAX($IC$109:IZ$109),MIN((JA$109-MAX($IC$109:IZ$109)),(JA$109-IZ$109)),0)</f>
        <v>0</v>
      </c>
      <c r="JB198" s="1">
        <f>+IF($E198=JB$22,VLOOKUP($C198,Input!$A$8:$IA$39,MATCH(JB$21,Input!$A$6:$IA$6,0),FALSE),0)*IF(JB$110&gt;=MAX($IC$110:JA$110),MIN((JB$110-MAX($IC$110:JA$110)),(JB$110-JA$110)),0)+IF($E198=JB$22,VLOOKUP($C198,Input!$A$8:$IA$39,MATCH(JB$21,Input!$A$6:$IA$6,0),FALSE),0)*IF(JB$109&gt;=MAX($IC$109:JA$109),MIN((JB$109-MAX($IC$109:JA$109)),(JB$109-JA$109)),0)</f>
        <v>0</v>
      </c>
      <c r="JC198" s="1">
        <f>+IF($E198=JC$22,VLOOKUP($C198,Input!$A$8:$IA$39,MATCH(JC$21,Input!$A$6:$IA$6,0),FALSE),0)*IF(JC$110&gt;=MAX($IC$110:JB$110),MIN((JC$110-MAX($IC$110:JB$110)),(JC$110-JB$110)),0)+IF($E198=JC$22,VLOOKUP($C198,Input!$A$8:$IA$39,MATCH(JC$21,Input!$A$6:$IA$6,0),FALSE),0)*IF(JC$109&gt;=MAX($IC$109:JB$109),MIN((JC$109-MAX($IC$109:JB$109)),(JC$109-JB$109)),0)</f>
        <v>0</v>
      </c>
      <c r="JD198" s="1">
        <f>+IF($E198=JD$22,VLOOKUP($C198,Input!$A$8:$IA$39,MATCH(JD$21,Input!$A$6:$IA$6,0),FALSE),0)*IF(JD$110&gt;=MAX($IC$110:JC$110),MIN((JD$110-MAX($IC$110:JC$110)),(JD$110-JC$110)),0)+IF($E198=JD$22,VLOOKUP($C198,Input!$A$8:$IA$39,MATCH(JD$21,Input!$A$6:$IA$6,0),FALSE),0)*IF(JD$109&gt;=MAX($IC$109:JC$109),MIN((JD$109-MAX($IC$109:JC$109)),(JD$109-JC$109)),0)</f>
        <v>0</v>
      </c>
      <c r="JE198" s="1">
        <f>+IF($E198=JE$22,VLOOKUP($C198,Input!$A$8:$IA$39,MATCH(JE$21,Input!$A$6:$IA$6,0),FALSE),0)*IF(JE$110&gt;=MAX($IC$110:JD$110),MIN((JE$110-MAX($IC$110:JD$110)),(JE$110-JD$110)),0)+IF($E198=JE$22,VLOOKUP($C198,Input!$A$8:$IA$39,MATCH(JE$21,Input!$A$6:$IA$6,0),FALSE),0)*IF(JE$109&gt;=MAX($IC$109:JD$109),MIN((JE$109-MAX($IC$109:JD$109)),(JE$109-JD$109)),0)</f>
        <v>0</v>
      </c>
      <c r="JF198" s="1">
        <f>+IF($E198=JF$22,VLOOKUP($C198,Input!$A$8:$IA$39,MATCH(JF$21,Input!$A$6:$IA$6,0),FALSE),0)*IF(JF$110&gt;=MAX($IC$110:JE$110),MIN((JF$110-MAX($IC$110:JE$110)),(JF$110-JE$110)),0)+IF($E198=JF$22,VLOOKUP($C198,Input!$A$8:$IA$39,MATCH(JF$21,Input!$A$6:$IA$6,0),FALSE),0)*IF(JF$109&gt;=MAX($IC$109:JE$109),MIN((JF$109-MAX($IC$109:JE$109)),(JF$109-JE$109)),0)</f>
        <v>0</v>
      </c>
      <c r="JG198" s="1">
        <f>+IF($E198=JG$22,VLOOKUP($C198,Input!$A$8:$IA$39,MATCH(JG$21,Input!$A$6:$IA$6,0),FALSE),0)*IF(JG$110&gt;=MAX($IC$110:JF$110),MIN((JG$110-MAX($IC$110:JF$110)),(JG$110-JF$110)),0)+IF($E198=JG$22,VLOOKUP($C198,Input!$A$8:$IA$39,MATCH(JG$21,Input!$A$6:$IA$6,0),FALSE),0)*IF(JG$109&gt;=MAX($IC$109:JF$109),MIN((JG$109-MAX($IC$109:JF$109)),(JG$109-JF$109)),0)</f>
        <v>0</v>
      </c>
      <c r="JH198" s="1">
        <f>+IF($E198=JH$22,VLOOKUP($C198,Input!$A$8:$IA$39,MATCH(JH$21,Input!$A$6:$IA$6,0),FALSE),0)*IF(JH$110&gt;=MAX($IC$110:JG$110),MIN((JH$110-MAX($IC$110:JG$110)),(JH$110-JG$110)),0)+IF($E198=JH$22,VLOOKUP($C198,Input!$A$8:$IA$39,MATCH(JH$21,Input!$A$6:$IA$6,0),FALSE),0)*IF(JH$109&gt;=MAX($IC$109:JG$109),MIN((JH$109-MAX($IC$109:JG$109)),(JH$109-JG$109)),0)</f>
        <v>0</v>
      </c>
      <c r="JI198" s="1">
        <f>+IF($E198=JI$22,VLOOKUP($C198,Input!$A$8:$IA$39,MATCH(JI$21,Input!$A$6:$IA$6,0),FALSE),0)*IF(JI$110&gt;=MAX($IC$110:JH$110),MIN((JI$110-MAX($IC$110:JH$110)),(JI$110-JH$110)),0)+IF($E198=JI$22,VLOOKUP($C198,Input!$A$8:$IA$39,MATCH(JI$21,Input!$A$6:$IA$6,0),FALSE),0)*IF(JI$109&gt;=MAX($IC$109:JH$109),MIN((JI$109-MAX($IC$109:JH$109)),(JI$109-JH$109)),0)</f>
        <v>0</v>
      </c>
      <c r="JJ198" s="1">
        <f>+IF($E198=JJ$22,VLOOKUP($C198,Input!$A$8:$IA$39,MATCH(JJ$21,Input!$A$6:$IA$6,0),FALSE),0)*IF(JJ$110&gt;=MAX($IC$110:JI$110),MIN((JJ$110-MAX($IC$110:JI$110)),(JJ$110-JI$110)),0)+IF($E198=JJ$22,VLOOKUP($C198,Input!$A$8:$IA$39,MATCH(JJ$21,Input!$A$6:$IA$6,0),FALSE),0)*IF(JJ$109&gt;=MAX($IC$109:JI$109),MIN((JJ$109-MAX($IC$109:JI$109)),(JJ$109-JI$109)),0)</f>
        <v>0</v>
      </c>
      <c r="JK198" s="1">
        <f>+IF($E198=JK$22,VLOOKUP($C198,Input!$A$8:$IA$39,MATCH(JK$21,Input!$A$6:$IA$6,0),FALSE),0)*IF(JK$110&gt;=MAX($IC$110:JJ$110),MIN((JK$110-MAX($IC$110:JJ$110)),(JK$110-JJ$110)),0)+IF($E198=JK$22,VLOOKUP($C198,Input!$A$8:$IA$39,MATCH(JK$21,Input!$A$6:$IA$6,0),FALSE),0)*IF(JK$109&gt;=MAX($IC$109:JJ$109),MIN((JK$109-MAX($IC$109:JJ$109)),(JK$109-JJ$109)),0)</f>
        <v>0</v>
      </c>
      <c r="JL198" s="1">
        <f>+IF($E198=JL$22,VLOOKUP($C198,Input!$A$8:$IA$39,MATCH(JL$21,Input!$A$6:$IA$6,0),FALSE),0)*IF(JL$110&gt;=MAX($IC$110:JK$110),MIN((JL$110-MAX($IC$110:JK$110)),(JL$110-JK$110)),0)+IF($E198=JL$22,VLOOKUP($C198,Input!$A$8:$IA$39,MATCH(JL$21,Input!$A$6:$IA$6,0),FALSE),0)*IF(JL$109&gt;=MAX($IC$109:JK$109),MIN((JL$109-MAX($IC$109:JK$109)),(JL$109-JK$109)),0)</f>
        <v>0</v>
      </c>
      <c r="JN198" t="str">
        <f>+VLOOKUP($C198,Input!$A$8:$GZ$39,MATCH(JN$21,Input!$A$6:$GZ$6,0),FALSE)</f>
        <v>CNG Station Maint in fuel price</v>
      </c>
      <c r="JO198" s="1">
        <f>IF($E198+$I198+$D$7&lt;=JO$22,0,IF(JO$22-$D$7&gt;=$E198,VLOOKUP($C198,Input!$A$8:$GZ$39,MATCH(JO$21,Input!$A$6:$GZ$6,0),FALSE),0)*$F198/$G198)*$D198</f>
        <v>0</v>
      </c>
      <c r="JP198" s="1">
        <f>IF($E198+$I198+$D$7&lt;=JP$22,0,IF(JP$22-$D$7&gt;=$E198,VLOOKUP($C198,Input!$A$8:$GZ$39,MATCH(JP$21,Input!$A$6:$GZ$6,0),FALSE),0)*$F198/$G198)*$D198</f>
        <v>0</v>
      </c>
      <c r="JQ198" s="1">
        <f>IF($E198+$I198+$D$7&lt;=JQ$22,0,IF(JQ$22-$D$7&gt;=$E198,VLOOKUP($C198,Input!$A$8:$GZ$39,MATCH(JQ$21,Input!$A$6:$GZ$6,0),FALSE),0)*$F198/$G198)*$D198</f>
        <v>0</v>
      </c>
      <c r="JR198" s="1">
        <f>IF($E198+$I198+$D$7&lt;=JR$22,0,IF(JR$22-$D$7&gt;=$E198,VLOOKUP($C198,Input!$A$8:$GZ$39,MATCH(JR$21,Input!$A$6:$GZ$6,0),FALSE),0)*$F198/$G198)*$D198</f>
        <v>0</v>
      </c>
      <c r="JS198" s="1">
        <f>IF($E198+$I198+$D$7&lt;=JS$22,0,IF(JS$22-$D$7&gt;=$E198,VLOOKUP($C198,Input!$A$8:$GZ$39,MATCH(JS$21,Input!$A$6:$GZ$6,0),FALSE),0)*$F198/$G198)*$D198</f>
        <v>0</v>
      </c>
      <c r="JT198" s="1">
        <f>IF($E198+$I198+$D$7&lt;=JT$22,0,IF(JT$22-$D$7&gt;=$E198,VLOOKUP($C198,Input!$A$8:$GZ$39,MATCH(JT$21,Input!$A$6:$GZ$6,0),FALSE),0)*$F198/$G198)*$D198</f>
        <v>0</v>
      </c>
      <c r="JU198" s="1">
        <f>IF($E198+$I198+$D$7&lt;=JU$22,0,IF(JU$22-$D$7&gt;=$E198,VLOOKUP($C198,Input!$A$8:$GZ$39,MATCH(JU$21,Input!$A$6:$GZ$6,0),FALSE),0)*$F198/$G198)*$D198</f>
        <v>0</v>
      </c>
      <c r="JV198" s="1">
        <f>IF($E198+$I198+$D$7&lt;=JV$22,0,IF(JV$22-$D$7&gt;=$E198,VLOOKUP($C198,Input!$A$8:$GZ$39,MATCH(JV$21,Input!$A$6:$GZ$6,0),FALSE),0)*$F198/$G198)*$D198</f>
        <v>0</v>
      </c>
      <c r="JW198" s="1">
        <f>IF($E198+$I198+$D$7&lt;=JW$22,0,IF(JW$22-$D$7&gt;=$E198,VLOOKUP($C198,Input!$A$8:$GZ$39,MATCH(JW$21,Input!$A$6:$GZ$6,0),FALSE),0)*$F198/$G198)*$D198</f>
        <v>0</v>
      </c>
      <c r="JX198" s="1">
        <f>IF($E198+$I198+$D$7&lt;=JX$22,0,IF(JX$22-$D$7&gt;=$E198,VLOOKUP($C198,Input!$A$8:$GZ$39,MATCH(JX$21,Input!$A$6:$GZ$6,0),FALSE),0)*$F198/$G198)*$D198</f>
        <v>0</v>
      </c>
      <c r="JY198" s="1">
        <f>IF($E198+$I198+$D$7&lt;=JY$22,0,IF(JY$22-$D$7&gt;=$E198,VLOOKUP($C198,Input!$A$8:$GZ$39,MATCH(JY$21,Input!$A$6:$GZ$6,0),FALSE),0)*$F198/$G198)*$D198</f>
        <v>0</v>
      </c>
      <c r="JZ198" s="1">
        <f>IF($E198+$I198+$D$7&lt;=JZ$22,0,IF(JZ$22-$D$7&gt;=$E198,VLOOKUP($C198,Input!$A$8:$GZ$39,MATCH(JZ$21,Input!$A$6:$GZ$6,0),FALSE),0)*$F198/$G198)*$D198</f>
        <v>0</v>
      </c>
      <c r="KA198" s="1">
        <f>IF($E198+$I198+$D$7&lt;=KA$22,0,IF(KA$22-$D$7&gt;=$E198,VLOOKUP($C198,Input!$A$8:$GZ$39,MATCH(KA$21,Input!$A$6:$GZ$6,0),FALSE),0)*$F198/$G198)*$D198</f>
        <v>0</v>
      </c>
      <c r="KB198" s="1">
        <f>IF($E198+$I198+$D$7&lt;=KB$22,0,IF(KB$22-$D$7&gt;=$E198,VLOOKUP($C198,Input!$A$8:$GZ$39,MATCH(KB$21,Input!$A$6:$GZ$6,0),FALSE),0)*$F198/$G198)*$D198</f>
        <v>0</v>
      </c>
      <c r="KC198" s="1">
        <f>IF($E198+$I198+$D$7&lt;=KC$22,0,IF(KC$22-$D$7&gt;=$E198,VLOOKUP($C198,Input!$A$8:$GZ$39,MATCH(KC$21,Input!$A$6:$GZ$6,0),FALSE),0)*$F198/$G198)*$D198</f>
        <v>0</v>
      </c>
      <c r="KD198" s="1">
        <f>IF($E198+$I198+$D$7&lt;=KD$22,0,IF(KD$22-$D$7&gt;=$E198,VLOOKUP($C198,Input!$A$8:$GZ$39,MATCH(KD$21,Input!$A$6:$GZ$6,0),FALSE),0)*$F198/$G198)*$D198</f>
        <v>0</v>
      </c>
      <c r="KE198" s="1">
        <f>IF($E198+$I198+$D$7&lt;=KE$22,0,IF(KE$22-$D$7&gt;=$E198,VLOOKUP($C198,Input!$A$8:$GZ$39,MATCH(KE$21,Input!$A$6:$GZ$6,0),FALSE),0)*$F198/$G198)*$D198</f>
        <v>0</v>
      </c>
      <c r="KF198" s="1">
        <f>IF($E198+$I198+$D$7&lt;=KF$22,0,IF(KF$22-$D$7&gt;=$E198,VLOOKUP($C198,Input!$A$8:$GZ$39,MATCH(KF$21,Input!$A$6:$GZ$6,0),FALSE),0)*$F198/$G198)*$D198</f>
        <v>0</v>
      </c>
      <c r="KG198" s="1">
        <f>IF($E198+$I198+$D$7&lt;=KG$22,0,IF(KG$22-$D$7&gt;=$E198,VLOOKUP($C198,Input!$A$8:$GZ$39,MATCH(KG$21,Input!$A$6:$GZ$6,0),FALSE),0)*$F198/$G198)*$D198</f>
        <v>0</v>
      </c>
      <c r="KH198" s="1">
        <f>IF($E198+$I198+$D$7&lt;=KH$22,0,IF(KH$22-$D$7&gt;=$E198,VLOOKUP($C198,Input!$A$8:$GZ$39,MATCH(KH$21,Input!$A$6:$GZ$6,0),FALSE),0)*$F198/$G198)*$D198</f>
        <v>0</v>
      </c>
      <c r="KI198" s="1">
        <f>IF($E198+$I198+$D$7&lt;=KI$22,0,IF(KI$22-$D$7&gt;=$E198,VLOOKUP($C198,Input!$A$8:$GZ$39,MATCH(KI$21,Input!$A$6:$GZ$6,0),FALSE),0)*$F198/$G198)*$D198</f>
        <v>0</v>
      </c>
      <c r="KJ198" s="1">
        <f>IF($E198+$I198+$D$7&lt;=KJ$22,0,IF(KJ$22-$D$7&gt;=$E198,VLOOKUP($C198,Input!$A$8:$GZ$39,MATCH(KJ$21,Input!$A$6:$GZ$6,0),FALSE),0)*$F198/$G198)*$D198</f>
        <v>0</v>
      </c>
      <c r="KK198" s="1">
        <f>IF($E198+$I198+$D$7&lt;=KK$22,0,IF(KK$22-$D$7&gt;=$E198,VLOOKUP($C198,Input!$A$8:$GZ$39,MATCH(KK$21,Input!$A$6:$GZ$6,0),FALSE),0)*$F198/$G198)*$D198</f>
        <v>0</v>
      </c>
      <c r="KL198" s="1">
        <f>IF($E198+$I198+$D$7&lt;=KL$22,0,IF(KL$22-$D$7&gt;=$E198,VLOOKUP($C198,Input!$A$8:$GZ$39,MATCH(KL$21,Input!$A$6:$GZ$6,0),FALSE),0)*$F198/$G198)*$D198</f>
        <v>0</v>
      </c>
      <c r="KM198" s="1">
        <f>IF($E198+$I198+$D$7&lt;=KM$22,0,IF(KM$22-$D$7&gt;=$E198,VLOOKUP($C198,Input!$A$8:$GZ$39,MATCH(KM$21,Input!$A$6:$GZ$6,0),FALSE),0)*$F198/$G198)*$D198</f>
        <v>0</v>
      </c>
      <c r="KN198" s="1">
        <f>IF($E198+$I198+$D$7&lt;=KN$22,0,IF(KN$22-$D$7&gt;=$E198,VLOOKUP($C198,Input!$A$8:$GZ$39,MATCH(KN$21,Input!$A$6:$GZ$6,0),FALSE),0)*$F198/$G198)*$D198</f>
        <v>0</v>
      </c>
      <c r="KO198" s="1">
        <f>IF($E198+$I198+$D$7&lt;=KO$22,0,IF(KO$22-$D$7&gt;=$E198,VLOOKUP($C198,Input!$A$8:$GZ$39,MATCH(KO$21,Input!$A$6:$GZ$6,0),FALSE),0)*$F198/$G198)*$D198</f>
        <v>0</v>
      </c>
      <c r="KP198" s="1">
        <f>IF($E198+$I198+$D$7&lt;=KP$22,0,IF(KP$22-$D$7&gt;=$E198,VLOOKUP($C198,Input!$A$8:$GZ$39,MATCH(KP$21,Input!$A$6:$GZ$6,0),FALSE),0)*$F198/$G198)*$D198</f>
        <v>0</v>
      </c>
      <c r="KQ198" s="1">
        <f>IF($E198+$I198+$D$7&lt;=KQ$22,0,IF(KQ$22-$D$7&gt;=$E198,VLOOKUP($C198,Input!$A$8:$GZ$39,MATCH(KQ$21,Input!$A$6:$GZ$6,0),FALSE),0)*$F198/$G198)*$D198</f>
        <v>0</v>
      </c>
      <c r="KR198" s="1">
        <f>IF($E198+$I198+$D$7&lt;=KR$22,0,IF(KR$22-$D$7&gt;=$E198,VLOOKUP($C198,Input!$A$8:$GZ$39,MATCH(KR$21,Input!$A$6:$GZ$6,0),FALSE),0)*$F198/$G198)*$D198</f>
        <v>0</v>
      </c>
      <c r="KS198" s="1">
        <f>IF($E198+$I198+$D$7&lt;=KS$22,0,IF(KS$22-$D$7&gt;=$E198,VLOOKUP($C198,Input!$A$8:$GZ$39,MATCH(KS$21,Input!$A$6:$GZ$6,0),FALSE),0)*$F198/$G198)*$D198</f>
        <v>0</v>
      </c>
      <c r="KT198" s="1">
        <f>IF($E198+$I198+$D$7&lt;=KT$22,0,IF(KT$22-$D$7&gt;=$E198,VLOOKUP($C198,Input!$A$8:$GZ$39,MATCH(KT$21,Input!$A$6:$GZ$6,0),FALSE),0)*$F198/$G198)*$D198</f>
        <v>0</v>
      </c>
      <c r="KU198" s="1">
        <f>IF($E198+$I198+$D$7&lt;=KU$22,0,IF(KU$22-$D$7&gt;=$E198,VLOOKUP($C198,Input!$A$8:$GZ$39,MATCH(KU$21,Input!$A$6:$GZ$6,0),FALSE),0)*$F198/$G198)*$D198</f>
        <v>0</v>
      </c>
      <c r="KV198" s="1">
        <f>IF($E198+$I198+$D$7&lt;=KV$22,0,IF(KV$22-$D$7&gt;=$E198,VLOOKUP($C198,Input!$A$8:$GZ$39,MATCH(KV$21,Input!$A$6:$GZ$6,0),FALSE),0)*$F198/$G198)*$D198</f>
        <v>0</v>
      </c>
      <c r="KW198" s="1">
        <f>IF($E198+$I198+$D$7&lt;=KW$22,0,IF(KW$22-$D$7&gt;=$E198,VLOOKUP($C198,Input!$A$8:$GZ$39,MATCH(KW$21,Input!$A$6:$GZ$6,0),FALSE),0)*$F198/$G198)*$D198</f>
        <v>0</v>
      </c>
      <c r="KY198" t="str">
        <f>VLOOKUP($C198,Input!$A$8:$HV$39,MATCH(KY$21,Input!$A$6:$HV$6,0),FALSE)</f>
        <v xml:space="preserve">CNG (compressed and at pump, including station maintenance) </v>
      </c>
      <c r="KZ198" s="1">
        <f>IF($E198+$I198+$D$7&lt;=KZ$22,0,IF(KZ$22-$D$7&gt;=$E198,VLOOKUP($C198,Input!$A$8:$HV$39,MATCH(KZ$21,Input!$A$6:$HV$6,0),FALSE)/$G198*$F198,0))*$D198</f>
        <v>0</v>
      </c>
      <c r="LA198" s="1">
        <f>IF($E198+$I198+$D$7&lt;=LA$22,0,IF(LA$22-$D$7&gt;=$E198,VLOOKUP($C198,Input!$A$8:$HV$39,MATCH(LA$21,Input!$A$6:$HV$6,0),FALSE)/$G198*$F198,0))*$D198</f>
        <v>0</v>
      </c>
      <c r="LB198" s="1">
        <f>IF($E198+$I198+$D$7&lt;=LB$22,0,IF(LB$22-$D$7&gt;=$E198,VLOOKUP($C198,Input!$A$8:$HV$39,MATCH(LB$21,Input!$A$6:$HV$6,0),FALSE)/$G198*$F198,0))*$D198</f>
        <v>0</v>
      </c>
      <c r="LC198" s="1">
        <f>IF($E198+$I198+$D$7&lt;=LC$22,0,IF(LC$22-$D$7&gt;=$E198,VLOOKUP($C198,Input!$A$8:$HV$39,MATCH(LC$21,Input!$A$6:$HV$6,0),FALSE)/$G198*$F198,0))*$D198</f>
        <v>0</v>
      </c>
      <c r="LD198" s="1">
        <f>IF($E198+$I198+$D$7&lt;=LD$22,0,IF(LD$22-$D$7&gt;=$E198,VLOOKUP($C198,Input!$A$8:$HV$39,MATCH(LD$21,Input!$A$6:$HV$6,0),FALSE)/$G198*$F198,0))*$D198</f>
        <v>0</v>
      </c>
      <c r="LE198" s="1">
        <f>IF($E198+$I198+$D$7&lt;=LE$22,0,IF(LE$22-$D$7&gt;=$E198,VLOOKUP($C198,Input!$A$8:$HV$39,MATCH(LE$21,Input!$A$6:$HV$6,0),FALSE)/$G198*$F198,0))*$D198</f>
        <v>0</v>
      </c>
      <c r="LF198" s="1">
        <f>IF($E198+$I198+$D$7&lt;=LF$22,0,IF(LF$22-$D$7&gt;=$E198,VLOOKUP($C198,Input!$A$8:$HV$39,MATCH(LF$21,Input!$A$6:$HV$6,0),FALSE)/$G198*$F198,0))*$D198</f>
        <v>0</v>
      </c>
      <c r="LG198" s="1">
        <f>IF($E198+$I198+$D$7&lt;=LG$22,0,IF(LG$22-$D$7&gt;=$E198,VLOOKUP($C198,Input!$A$8:$HV$39,MATCH(LG$21,Input!$A$6:$HV$6,0),FALSE)/$G198*$F198,0))*$D198</f>
        <v>0</v>
      </c>
      <c r="LH198" s="1">
        <f>IF($E198+$I198+$D$7&lt;=LH$22,0,IF(LH$22-$D$7&gt;=$E198,VLOOKUP($C198,Input!$A$8:$HV$39,MATCH(LH$21,Input!$A$6:$HV$6,0),FALSE)/$G198*$F198,0))*$D198</f>
        <v>0</v>
      </c>
      <c r="LI198" s="1">
        <f>IF($E198+$I198+$D$7&lt;=LI$22,0,IF(LI$22-$D$7&gt;=$E198,VLOOKUP($C198,Input!$A$8:$HV$39,MATCH(LI$21,Input!$A$6:$HV$6,0),FALSE)/$G198*$F198,0))*$D198</f>
        <v>0</v>
      </c>
      <c r="LJ198" s="1">
        <f>IF($E198+$I198+$D$7&lt;=LJ$22,0,IF(LJ$22-$D$7&gt;=$E198,VLOOKUP($C198,Input!$A$8:$HV$39,MATCH(LJ$21,Input!$A$6:$HV$6,0),FALSE)/$G198*$F198,0))*$D198</f>
        <v>0</v>
      </c>
      <c r="LK198" s="1">
        <f>IF($E198+$I198+$D$7&lt;=LK$22,0,IF(LK$22-$D$7&gt;=$E198,VLOOKUP($C198,Input!$A$8:$HV$39,MATCH(LK$21,Input!$A$6:$HV$6,0),FALSE)/$G198*$F198,0))*$D198</f>
        <v>0</v>
      </c>
      <c r="LL198" s="1">
        <f>IF($E198+$I198+$D$7&lt;=LL$22,0,IF(LL$22-$D$7&gt;=$E198,VLOOKUP($C198,Input!$A$8:$HV$39,MATCH(LL$21,Input!$A$6:$HV$6,0),FALSE)/$G198*$F198,0))*$D198</f>
        <v>0</v>
      </c>
      <c r="LM198" s="1">
        <f>IF($E198+$I198+$D$7&lt;=LM$22,0,IF(LM$22-$D$7&gt;=$E198,VLOOKUP($C198,Input!$A$8:$HV$39,MATCH(LM$21,Input!$A$6:$HV$6,0),FALSE)/$G198*$F198,0))*$D198</f>
        <v>0</v>
      </c>
      <c r="LN198" s="1">
        <f>IF($E198+$I198+$D$7&lt;=LN$22,0,IF(LN$22-$D$7&gt;=$E198,VLOOKUP($C198,Input!$A$8:$HV$39,MATCH(LN$21,Input!$A$6:$HV$6,0),FALSE)/$G198*$F198,0))*$D198</f>
        <v>0</v>
      </c>
      <c r="LO198" s="1">
        <f>IF($E198+$I198+$D$7&lt;=LO$22,0,IF(LO$22-$D$7&gt;=$E198,VLOOKUP($C198,Input!$A$8:$HV$39,MATCH(LO$21,Input!$A$6:$HV$6,0),FALSE)/$G198*$F198,0))*$D198</f>
        <v>0</v>
      </c>
      <c r="LP198" s="1">
        <f>IF($E198+$I198+$D$7&lt;=LP$22,0,IF(LP$22-$D$7&gt;=$E198,VLOOKUP($C198,Input!$A$8:$HV$39,MATCH(LP$21,Input!$A$6:$HV$6,0),FALSE)/$G198*$F198,0))*$D198</f>
        <v>0</v>
      </c>
      <c r="LQ198" s="1">
        <f>IF($E198+$I198+$D$7&lt;=LQ$22,0,IF(LQ$22-$D$7&gt;=$E198,VLOOKUP($C198,Input!$A$8:$HV$39,MATCH(LQ$21,Input!$A$6:$HV$6,0),FALSE)/$G198*$F198,0))*$D198</f>
        <v>0</v>
      </c>
      <c r="LR198" s="1">
        <f>IF($E198+$I198+$D$7&lt;=LR$22,0,IF(LR$22-$D$7&gt;=$E198,VLOOKUP($C198,Input!$A$8:$HV$39,MATCH(LR$21,Input!$A$6:$HV$6,0),FALSE)/$G198*$F198,0))*$D198</f>
        <v>0</v>
      </c>
      <c r="LS198" s="1">
        <f>IF($E198+$I198+$D$7&lt;=LS$22,0,IF(LS$22-$D$7&gt;=$E198,VLOOKUP($C198,Input!$A$8:$HV$39,MATCH(LS$21,Input!$A$6:$HV$6,0),FALSE)/$G198*$F198,0))*$D198</f>
        <v>0</v>
      </c>
      <c r="LT198" s="1">
        <f>IF($E198+$I198+$D$7&lt;=LT$22,0,IF(LT$22-$D$7&gt;=$E198,VLOOKUP($C198,Input!$A$8:$HV$39,MATCH(LT$21,Input!$A$6:$HV$6,0),FALSE)/$G198*$F198,0))*$D198</f>
        <v>0</v>
      </c>
      <c r="LU198" s="1">
        <f>IF($E198+$I198+$D$7&lt;=LU$22,0,IF(LU$22-$D$7&gt;=$E198,VLOOKUP($C198,Input!$A$8:$HV$39,MATCH(LU$21,Input!$A$6:$HV$6,0),FALSE)/$G198*$F198,0))*$D198</f>
        <v>0</v>
      </c>
      <c r="LV198" s="1">
        <f>IF($E198+$I198+$D$7&lt;=LV$22,0,IF(LV$22-$D$7&gt;=$E198,VLOOKUP($C198,Input!$A$8:$HV$39,MATCH(LV$21,Input!$A$6:$HV$6,0),FALSE)/$G198*$F198,0))*$D198</f>
        <v>0</v>
      </c>
      <c r="LW198" s="1">
        <f>IF($E198+$I198+$D$7&lt;=LW$22,0,IF(LW$22-$D$7&gt;=$E198,VLOOKUP($C198,Input!$A$8:$HV$39,MATCH(LW$21,Input!$A$6:$HV$6,0),FALSE)/$G198*$F198,0))*$D198</f>
        <v>0</v>
      </c>
      <c r="LX198" s="1">
        <f>IF($E198+$I198+$D$7&lt;=LX$22,0,IF(LX$22-$D$7&gt;=$E198,VLOOKUP($C198,Input!$A$8:$HV$39,MATCH(LX$21,Input!$A$6:$HV$6,0),FALSE)/$G198*$F198,0))*$D198</f>
        <v>0</v>
      </c>
      <c r="LY198" s="1">
        <f>IF($E198+$I198+$D$7&lt;=LY$22,0,IF(LY$22-$D$7&gt;=$E198,VLOOKUP($C198,Input!$A$8:$HV$39,MATCH(LY$21,Input!$A$6:$HV$6,0),FALSE)/$G198*$F198,0))*$D198</f>
        <v>0</v>
      </c>
      <c r="LZ198" s="1">
        <f>IF($E198+$I198+$D$7&lt;=LZ$22,0,IF(LZ$22-$D$7&gt;=$E198,VLOOKUP($C198,Input!$A$8:$HV$39,MATCH(LZ$21,Input!$A$6:$HV$6,0),FALSE)/$G198*$F198,0))*$D198</f>
        <v>0</v>
      </c>
      <c r="MA198" s="1">
        <f>IF($E198+$I198+$D$7&lt;=MA$22,0,IF(MA$22-$D$7&gt;=$E198,VLOOKUP($C198,Input!$A$8:$HV$39,MATCH(MA$21,Input!$A$6:$HV$6,0),FALSE)/$G198*$F198,0))*$D198</f>
        <v>0</v>
      </c>
      <c r="MB198" s="1">
        <f>IF($E198+$I198+$D$7&lt;=MB$22,0,IF(MB$22-$D$7&gt;=$E198,VLOOKUP($C198,Input!$A$8:$HV$39,MATCH(MB$21,Input!$A$6:$HV$6,0),FALSE)/$G198*$F198,0))*$D198</f>
        <v>0</v>
      </c>
      <c r="MC198" s="1">
        <f>IF($E198+$I198+$D$7&lt;=MC$22,0,IF(MC$22-$D$7&gt;=$E198,VLOOKUP($C198,Input!$A$8:$HV$39,MATCH(MC$21,Input!$A$6:$HV$6,0),FALSE)/$G198*$F198,0))*$D198</f>
        <v>0</v>
      </c>
      <c r="MD198" s="1">
        <f>IF($E198+$I198+$D$7&lt;=MD$22,0,IF(MD$22-$D$7&gt;=$E198,VLOOKUP($C198,Input!$A$8:$HV$39,MATCH(MD$21,Input!$A$6:$HV$6,0),FALSE)/$G198*$F198,0))*$D198</f>
        <v>0</v>
      </c>
      <c r="ME198" s="1">
        <f>IF($E198+$I198+$D$7&lt;=ME$22,0,IF(ME$22-$D$7&gt;=$E198,VLOOKUP($C198,Input!$A$8:$HV$39,MATCH(ME$21,Input!$A$6:$HV$6,0),FALSE)/$G198*$F198,0))*$D198</f>
        <v>0</v>
      </c>
      <c r="MF198" s="1">
        <f>IF($E198+$I198+$D$7&lt;=MF$22,0,IF(MF$22-$D$7&gt;=$E198,VLOOKUP($C198,Input!$A$8:$HV$39,MATCH(MF$21,Input!$A$6:$HV$6,0),FALSE)/$G198*$F198,0))*$D198</f>
        <v>0</v>
      </c>
      <c r="MG198" s="1">
        <f>IF($E198+$I198+$D$7&lt;=MG$22,0,IF(MG$22-$D$7&gt;=$E198,VLOOKUP($C198,Input!$A$8:$HV$39,MATCH(MG$21,Input!$A$6:$HV$6,0),FALSE)/$G198*$F198,0))*$D198</f>
        <v>0</v>
      </c>
      <c r="MH198" s="1">
        <f>IF($E198+$I198+$D$7&lt;=MH$22,0,IF(MH$22-$D$7&gt;=$E198,VLOOKUP($C198,Input!$A$8:$HV$39,MATCH(MH$21,Input!$A$6:$HV$6,0),FALSE)/$G198*$F198,0))*$D198</f>
        <v>0</v>
      </c>
      <c r="MI198" s="1">
        <f>IF($E198+$I198+$D$7&lt;=MI$22,0,IF(MI$22-$D$7&gt;=$E198,VLOOKUP($C198,Input!$A$8:$HV$39,MATCH(MI$21,Input!$A$6:$HV$6,0),FALSE)/$G198*$F198,0))*$D198</f>
        <v>0</v>
      </c>
      <c r="MJ198" s="1">
        <f>IF($E198+$I198+$D$7&lt;=MJ$22,0,IF(MJ$22-$D$7&gt;=$E198,VLOOKUP($C198,Input!$A$8:$HV$39,MATCH(MJ$21,Input!$A$6:$HV$6,0),FALSE)/$G198*$F198,0))*$D198</f>
        <v>0</v>
      </c>
      <c r="MK198" s="1">
        <f>IF($E198+$I198+$D$7&lt;=MK$22,0,IF(MK$22-$D$7&gt;=$E198,VLOOKUP($C198,Input!$A$8:$HV$39,MATCH(MK$21,Input!$A$6:$HV$6,0),FALSE)/$G198*$F198,0))*$D198</f>
        <v>0</v>
      </c>
      <c r="ML198" s="1">
        <f>IF($E198+$I198+$D$7&lt;=ML$22,0,IF(ML$22-$D$7&gt;=$E198,VLOOKUP($C198,Input!$A$8:$HV$39,MATCH(ML$21,Input!$A$6:$HV$6,0),FALSE)/$G198*$F198,0))*$D198</f>
        <v>0</v>
      </c>
      <c r="MM198" s="1">
        <f>IF($E198+$I198+$D$7&lt;=MM$22,0,IF(MM$22-$D$7&gt;=$E198,VLOOKUP($C198,Input!$A$8:$HV$39,MATCH(MM$21,Input!$A$6:$HV$6,0),FALSE)/$G198*$F198,0))*$D198</f>
        <v>0</v>
      </c>
      <c r="MN198" s="1">
        <f>IF($E198+$I198+$D$7&lt;=MN$22,0,IF(MN$22-$D$7&gt;=$E198,VLOOKUP($C198,Input!$A$8:$HV$39,MATCH(MN$21,Input!$A$6:$HV$6,0),FALSE)/$G198*$F198,0))*$D198</f>
        <v>0</v>
      </c>
      <c r="MO198" s="1">
        <f>IF($E198+$I198+$D$7&lt;=MO$22,0,IF(MO$22-$D$7&gt;=$E198,VLOOKUP($C198,Input!$A$8:$HV$39,MATCH(MO$21,Input!$A$6:$HV$6,0),FALSE)/$G198*$F198,0))*$D198</f>
        <v>0</v>
      </c>
      <c r="MP198" s="1">
        <f>IF($E198+$I198+$D$7&lt;=MP$22,0,IF(MP$22-$D$7&gt;=$E198,VLOOKUP($C198,Input!$A$8:$HV$39,MATCH(MP$21,Input!$A$6:$HV$6,0),FALSE)/$G198*$F198,0))*$D198</f>
        <v>0</v>
      </c>
      <c r="MQ198" s="1">
        <f>IF($E198+$I198+$D$7&lt;=MQ$22,0,IF(MQ$22-$D$7&gt;=$E198,VLOOKUP($C198,Input!$A$8:$HV$39,MATCH(MQ$21,Input!$A$6:$HV$6,0),FALSE)/$G198*$F198,0))*$D198</f>
        <v>0</v>
      </c>
      <c r="MR198" s="1">
        <f>IF($E198+$I198+$D$7&lt;=MR$22,0,IF(MR$22-$D$7&gt;=$E198,VLOOKUP($C198,Input!$A$8:$HV$39,MATCH(MR$21,Input!$A$6:$HV$6,0),FALSE)/$G198*$F198,0))*$D198</f>
        <v>0</v>
      </c>
      <c r="MS198" s="1">
        <f>IF($E198+$I198+$D$7&lt;=MS$22,0,IF(MS$22-$D$7&gt;=$E198,VLOOKUP($C198,Input!$A$8:$HV$39,MATCH(MS$21,Input!$A$6:$HV$6,0),FALSE)/$G198*$F198,0))*$D198</f>
        <v>0</v>
      </c>
      <c r="MT198" s="1">
        <f>IF($E198+$I198+$D$7&lt;=MT$22,0,IF(MT$22-$D$7&gt;=$E198,VLOOKUP($C198,Input!$A$8:$HV$39,MATCH(MT$21,Input!$A$6:$HV$6,0),FALSE)/$G198*$F198,0))*$D198</f>
        <v>0</v>
      </c>
      <c r="MU198" s="1">
        <f>IF($E198+$I198+$D$7&lt;=MU$22,0,IF(MU$22-$D$7&gt;=$E198,VLOOKUP($C198,Input!$A$8:$HV$39,MATCH(MU$21,Input!$A$6:$HV$6,0),FALSE)/$G198*$F198,0))*$D198</f>
        <v>0</v>
      </c>
      <c r="MV198" s="1">
        <f>IF($E198+$I198+$D$7&lt;=MV$22,0,IF(MV$22-$D$7&gt;=$E198,VLOOKUP($C198,Input!$A$8:$HV$39,MATCH(MV$21,Input!$A$6:$HV$6,0),FALSE)/$G198*$F198,0))*$D198</f>
        <v>0</v>
      </c>
      <c r="MW198" s="1">
        <f>IF($E198+$I198+$D$7&lt;=MW$22,0,IF(MW$22-$D$7&gt;=$E198,VLOOKUP($C198,Input!$A$8:$HV$39,MATCH(MW$21,Input!$A$6:$HV$6,0),FALSE)/$G198*$F198,0))*$D198</f>
        <v>0</v>
      </c>
      <c r="MX198" s="1">
        <f>IF($E198+$I198+$D$7&lt;=MX$22,0,IF(MX$22-$D$7&gt;=$E198,VLOOKUP($C198,Input!$A$8:$HV$39,MATCH(MX$21,Input!$A$6:$HV$6,0),FALSE)/$G198*$F198,0))*$D198</f>
        <v>0</v>
      </c>
      <c r="MZ198" t="str">
        <f>VLOOKUP($C198,Input!$A$8:$HV$39,MATCH(MZ$21,Input!$A$6:$HV$6,0),FALSE)</f>
        <v>Fossil CNG LCFS Credit ($/DGE)</v>
      </c>
      <c r="NA198" s="1">
        <f>IF($E198+$I198+$D$7&lt;=NA$22,0,IF(NA$22-$D$7&gt;=$E198,-VLOOKUP($C198,Input!$A$8:$HV$39,MATCH(NA$21,Input!$A$6:$HV$6,0),FALSE)/$G198*$F198,0))*$D198*$G$4/100</f>
        <v>0</v>
      </c>
      <c r="NB198" s="1">
        <f>IF($E198+$I198+$D$7&lt;=NB$22,0,IF(NB$22-$D$7&gt;=$E198,-VLOOKUP($C198,Input!$A$8:$HV$39,MATCH(NB$21,Input!$A$6:$HV$6,0),FALSE)/$G198*$F198,0))*$D198*$G$4/100</f>
        <v>0</v>
      </c>
      <c r="NC198" s="1">
        <f>IF($E198+$I198+$D$7&lt;=NC$22,0,IF(NC$22-$D$7&gt;=$E198,-VLOOKUP($C198,Input!$A$8:$HV$39,MATCH(NC$21,Input!$A$6:$HV$6,0),FALSE)/$G198*$F198,0))*$D198*$G$4/100</f>
        <v>0</v>
      </c>
      <c r="ND198" s="1">
        <f>IF($E198+$I198+$D$7&lt;=ND$22,0,IF(ND$22-$D$7&gt;=$E198,-VLOOKUP($C198,Input!$A$8:$HV$39,MATCH(ND$21,Input!$A$6:$HV$6,0),FALSE)/$G198*$F198,0))*$D198*$G$4/100</f>
        <v>0</v>
      </c>
      <c r="NE198" s="1">
        <f>IF($E198+$I198+$D$7&lt;=NE$22,0,IF(NE$22-$D$7&gt;=$E198,-VLOOKUP($C198,Input!$A$8:$HV$39,MATCH(NE$21,Input!$A$6:$HV$6,0),FALSE)/$G198*$F198,0))*$D198*$G$4/100</f>
        <v>0</v>
      </c>
      <c r="NF198" s="1">
        <f>IF($E198+$I198+$D$7&lt;=NF$22,0,IF(NF$22-$D$7&gt;=$E198,-VLOOKUP($C198,Input!$A$8:$HV$39,MATCH(NF$21,Input!$A$6:$HV$6,0),FALSE)/$G198*$F198,0))*$D198*$G$4/100</f>
        <v>0</v>
      </c>
      <c r="NG198" s="1">
        <f>IF($E198+$I198+$D$7&lt;=NG$22,0,IF(NG$22-$D$7&gt;=$E198,-VLOOKUP($C198,Input!$A$8:$HV$39,MATCH(NG$21,Input!$A$6:$HV$6,0),FALSE)/$G198*$F198,0))*$D198*$G$4/100</f>
        <v>0</v>
      </c>
      <c r="NH198" s="1">
        <f>IF($E198+$I198+$D$7&lt;=NH$22,0,IF(NH$22-$D$7&gt;=$E198,-VLOOKUP($C198,Input!$A$8:$HV$39,MATCH(NH$21,Input!$A$6:$HV$6,0),FALSE)/$G198*$F198,0))*$D198*$G$4/100</f>
        <v>0</v>
      </c>
      <c r="NI198" s="1">
        <f>IF($E198+$I198+$D$7&lt;=NI$22,0,IF(NI$22-$D$7&gt;=$E198,-VLOOKUP($C198,Input!$A$8:$HV$39,MATCH(NI$21,Input!$A$6:$HV$6,0),FALSE)/$G198*$F198,0))*$D198*$G$4/100</f>
        <v>0</v>
      </c>
      <c r="NJ198" s="1">
        <f>IF($E198+$I198+$D$7&lt;=NJ$22,0,IF(NJ$22-$D$7&gt;=$E198,-VLOOKUP($C198,Input!$A$8:$HV$39,MATCH(NJ$21,Input!$A$6:$HV$6,0),FALSE)/$G198*$F198,0))*$D198*$G$4/100</f>
        <v>0</v>
      </c>
      <c r="NK198" s="1">
        <f>IF($E198+$I198+$D$7&lt;=NK$22,0,IF(NK$22-$D$7&gt;=$E198,-VLOOKUP($C198,Input!$A$8:$HV$39,MATCH(NK$21,Input!$A$6:$HV$6,0),FALSE)/$G198*$F198,0))*$D198*$G$4/100</f>
        <v>0</v>
      </c>
      <c r="NL198" s="1">
        <f>IF($E198+$I198+$D$7&lt;=NL$22,0,IF(NL$22-$D$7&gt;=$E198,-VLOOKUP($C198,Input!$A$8:$HV$39,MATCH(NL$21,Input!$A$6:$HV$6,0),FALSE)/$G198*$F198,0))*$D198*$G$4/100</f>
        <v>0</v>
      </c>
      <c r="NM198" s="1">
        <f>IF($E198+$I198+$D$7&lt;=NM$22,0,IF(NM$22-$D$7&gt;=$E198,-VLOOKUP($C198,Input!$A$8:$HV$39,MATCH(NM$21,Input!$A$6:$HV$6,0),FALSE)/$G198*$F198,0))*$D198*$G$4/100</f>
        <v>0</v>
      </c>
      <c r="NN198" s="1">
        <f>IF($E198+$I198+$D$7&lt;=NN$22,0,IF(NN$22-$D$7&gt;=$E198,-VLOOKUP($C198,Input!$A$8:$HV$39,MATCH(NN$21,Input!$A$6:$HV$6,0),FALSE)/$G198*$F198,0))*$D198*$G$4/100</f>
        <v>0</v>
      </c>
      <c r="NO198" s="1">
        <f>IF($E198+$I198+$D$7&lt;=NO$22,0,IF(NO$22-$D$7&gt;=$E198,-VLOOKUP($C198,Input!$A$8:$HV$39,MATCH(NO$21,Input!$A$6:$HV$6,0),FALSE)/$G198*$F198,0))*$D198*$G$4/100</f>
        <v>0</v>
      </c>
      <c r="NP198" s="1">
        <f>IF($E198+$I198+$D$7&lt;=NP$22,0,IF(NP$22-$D$7&gt;=$E198,-VLOOKUP($C198,Input!$A$8:$HV$39,MATCH(NP$21,Input!$A$6:$HV$6,0),FALSE)/$G198*$F198,0))*$D198*$G$4/100</f>
        <v>0</v>
      </c>
      <c r="NQ198" s="1">
        <f>IF($E198+$I198+$D$7&lt;=NQ$22,0,IF(NQ$22-$D$7&gt;=$E198,-VLOOKUP($C198,Input!$A$8:$HV$39,MATCH(NQ$21,Input!$A$6:$HV$6,0),FALSE)/$G198*$F198,0))*$D198*$G$4/100</f>
        <v>0</v>
      </c>
      <c r="NR198" s="1">
        <f>IF($E198+$I198+$D$7&lt;=NR$22,0,IF(NR$22-$D$7&gt;=$E198,-VLOOKUP($C198,Input!$A$8:$HV$39,MATCH(NR$21,Input!$A$6:$HV$6,0),FALSE)/$G198*$F198,0))*$D198*$G$4/100</f>
        <v>0</v>
      </c>
      <c r="NS198" s="1">
        <f>IF($E198+$I198+$D$7&lt;=NS$22,0,IF(NS$22-$D$7&gt;=$E198,-VLOOKUP($C198,Input!$A$8:$HV$39,MATCH(NS$21,Input!$A$6:$HV$6,0),FALSE)/$G198*$F198,0))*$D198*$G$4/100</f>
        <v>0</v>
      </c>
      <c r="NT198" s="1">
        <f>IF($E198+$I198+$D$7&lt;=NT$22,0,IF(NT$22-$D$7&gt;=$E198,-VLOOKUP($C198,Input!$A$8:$HV$39,MATCH(NT$21,Input!$A$6:$HV$6,0),FALSE)/$G198*$F198,0))*$D198*$G$4/100</f>
        <v>0</v>
      </c>
      <c r="NU198" s="1">
        <f>IF($E198+$I198+$D$7&lt;=NU$22,0,IF(NU$22-$D$7&gt;=$E198,-VLOOKUP($C198,Input!$A$8:$HV$39,MATCH(NU$21,Input!$A$6:$HV$6,0),FALSE)/$G198*$F198,0))*$D198*$G$4/100</f>
        <v>0</v>
      </c>
      <c r="NV198" s="1">
        <f>IF($E198+$I198+$D$7&lt;=NV$22,0,IF(NV$22-$D$7&gt;=$E198,-VLOOKUP($C198,Input!$A$8:$HV$39,MATCH(NV$21,Input!$A$6:$HV$6,0),FALSE)/$G198*$F198,0))*$D198*$G$4/100</f>
        <v>0</v>
      </c>
      <c r="NW198" s="1">
        <f>IF($E198+$I198+$D$7&lt;=NW$22,0,IF(NW$22-$D$7&gt;=$E198,-VLOOKUP($C198,Input!$A$8:$HV$39,MATCH(NW$21,Input!$A$6:$HV$6,0),FALSE)/$G198*$F198,0))*$D198*$G$4/100</f>
        <v>0</v>
      </c>
      <c r="NX198" s="1">
        <f>IF($E198+$I198+$D$7&lt;=NX$22,0,IF(NX$22-$D$7&gt;=$E198,-VLOOKUP($C198,Input!$A$8:$HV$39,MATCH(NX$21,Input!$A$6:$HV$6,0),FALSE)/$G198*$F198,0))*$D198*$G$4/100</f>
        <v>0</v>
      </c>
      <c r="NY198" s="1">
        <f>IF($E198+$I198+$D$7&lt;=NY$22,0,IF(NY$22-$D$7&gt;=$E198,-VLOOKUP($C198,Input!$A$8:$HV$39,MATCH(NY$21,Input!$A$6:$HV$6,0),FALSE)/$G198*$F198,0))*$D198*$G$4/100</f>
        <v>0</v>
      </c>
      <c r="NZ198" s="1">
        <f>IF($E198+$I198+$D$7&lt;=NZ$22,0,IF(NZ$22-$D$7&gt;=$E198,-VLOOKUP($C198,Input!$A$8:$HV$39,MATCH(NZ$21,Input!$A$6:$HV$6,0),FALSE)/$G198*$F198,0))*$D198*$G$4/100</f>
        <v>0</v>
      </c>
      <c r="OA198" s="1">
        <f>IF($E198+$I198+$D$7&lt;=OA$22,0,IF(OA$22-$D$7&gt;=$E198,-VLOOKUP($C198,Input!$A$8:$HV$39,MATCH(OA$21,Input!$A$6:$HV$6,0),FALSE)/$G198*$F198,0))*$D198*$G$4/100</f>
        <v>0</v>
      </c>
      <c r="OB198" s="1">
        <f>IF($E198+$I198+$D$7&lt;=OB$22,0,IF(OB$22-$D$7&gt;=$E198,-VLOOKUP($C198,Input!$A$8:$HV$39,MATCH(OB$21,Input!$A$6:$HV$6,0),FALSE)/$G198*$F198,0))*$D198*$G$4/100</f>
        <v>0</v>
      </c>
      <c r="OC198" s="1">
        <f>IF($E198+$I198+$D$7&lt;=OC$22,0,IF(OC$22-$D$7&gt;=$E198,-VLOOKUP($C198,Input!$A$8:$HV$39,MATCH(OC$21,Input!$A$6:$HV$6,0),FALSE)/$G198*$F198,0))*$D198*$G$4/100</f>
        <v>0</v>
      </c>
      <c r="OD198" s="1">
        <f>IF($E198+$I198+$D$7&lt;=OD$22,0,IF(OD$22-$D$7&gt;=$E198,-VLOOKUP($C198,Input!$A$8:$HV$39,MATCH(OD$21,Input!$A$6:$HV$6,0),FALSE)/$G198*$F198,0))*$D198*$G$4/100</f>
        <v>0</v>
      </c>
      <c r="OE198" s="1">
        <f>IF($E198+$I198+$D$7&lt;=OE$22,0,IF(OE$22-$D$7&gt;=$E198,-VLOOKUP($C198,Input!$A$8:$HV$39,MATCH(OE$21,Input!$A$6:$HV$6,0),FALSE)/$G198*$F198,0))*$D198*$G$4/100</f>
        <v>0</v>
      </c>
      <c r="OF198" s="1">
        <f>IF($E198+$I198+$D$7&lt;=OF$22,0,IF(OF$22-$D$7&gt;=$E198,-VLOOKUP($C198,Input!$A$8:$HV$39,MATCH(OF$21,Input!$A$6:$HV$6,0),FALSE)/$G198*$F198,0))*$D198*$G$4/100</f>
        <v>0</v>
      </c>
      <c r="OG198" s="1">
        <f>IF($E198+$I198+$D$7&lt;=OG$22,0,IF(OG$22-$D$7&gt;=$E198,-VLOOKUP($C198,Input!$A$8:$HV$39,MATCH(OG$21,Input!$A$6:$HV$6,0),FALSE)/$G198*$F198,0))*$D198*$G$4/100</f>
        <v>0</v>
      </c>
      <c r="OH198" s="1">
        <f>IF($E198+$I198+$D$7&lt;=OH$22,0,IF(OH$22-$D$7&gt;=$E198,-VLOOKUP($C198,Input!$A$8:$HV$39,MATCH(OH$21,Input!$A$6:$HV$6,0),FALSE)/$G198*$F198,0))*$D198*$G$4/100</f>
        <v>0</v>
      </c>
      <c r="OI198" s="1">
        <f>IF($E198+$I198+$D$7&lt;=OI$22,0,IF(OI$22-$D$7&gt;=$E198,-VLOOKUP($C198,Input!$A$8:$HV$39,MATCH(OI$21,Input!$A$6:$HV$6,0),FALSE)/$G198*$F198,0))*$D198*$G$4/100</f>
        <v>0</v>
      </c>
      <c r="OK198" t="str">
        <f>VLOOKUP($C198,Input!$A$8:$HW$39,MATCH(OK$21,Input!$A$6:$HW$6,0),FALSE)</f>
        <v>NA</v>
      </c>
      <c r="OL198" s="1">
        <f>IF($E198+$I198+$D$7&lt;=OL$22,0,IF(OL$22-$D$7&gt;=$E198,IF(COUNTIF($KZ198:LP198,"&gt;0")&gt;0,VLOOKUP($C198,Input!$A$8:$HV$21,MATCH($OK$21+COUNTIF($KZ198:LP198,"&gt;0"),Input!$A$6:$HV$6,0),FALSE),0),0))*$D198</f>
        <v>0</v>
      </c>
      <c r="OM198" s="1">
        <f>IF($E198+$I198+$D$7&lt;=OM$22,0,IF(OM$22-$D$7&gt;=$E198,IF(COUNTIF($KZ198:LQ198,"&gt;0")&gt;0,VLOOKUP($C198,Input!$A$8:$HV$21,MATCH($OK$21+COUNTIF($KZ198:LQ198,"&gt;0"),Input!$A$6:$HV$6,0),FALSE),0),0))*$D198</f>
        <v>0</v>
      </c>
      <c r="ON198" s="1">
        <f>IF($E198+$I198+$D$7&lt;=ON$22,0,IF(ON$22-$D$7&gt;=$E198,IF(COUNTIF($KZ198:LR198,"&gt;0")&gt;0,VLOOKUP($C198,Input!$A$8:$HV$21,MATCH($OK$21+COUNTIF($KZ198:LR198,"&gt;0"),Input!$A$6:$HV$6,0),FALSE),0),0))*$D198</f>
        <v>0</v>
      </c>
      <c r="OO198" s="1">
        <f>IF($E198+$I198+$D$7&lt;=OO$22,0,IF(OO$22-$D$7&gt;=$E198,IF(COUNTIF($KZ198:LS198,"&gt;0")&gt;0,VLOOKUP($C198,Input!$A$8:$HV$21,MATCH($OK$21+COUNTIF($KZ198:LS198,"&gt;0"),Input!$A$6:$HV$6,0),FALSE),0),0))*$D198</f>
        <v>0</v>
      </c>
      <c r="OP198" s="1">
        <f>IF($E198+$I198+$D$7&lt;=OP$22,0,IF(OP$22-$D$7&gt;=$E198,IF(COUNTIF($KZ198:LT198,"&gt;0")&gt;0,VLOOKUP($C198,Input!$A$8:$HV$21,MATCH($OK$21+COUNTIF($KZ198:LT198,"&gt;0"),Input!$A$6:$HV$6,0),FALSE),0),0))*$D198</f>
        <v>0</v>
      </c>
      <c r="OQ198" s="1">
        <f>IF($E198+$I198+$D$7&lt;=OQ$22,0,IF(OQ$22-$D$7&gt;=$E198,IF(COUNTIF($KZ198:LU198,"&gt;0")&gt;0,VLOOKUP($C198,Input!$A$8:$HV$21,MATCH($OK$21+COUNTIF($KZ198:LU198,"&gt;0"),Input!$A$6:$HV$6,0),FALSE),0),0))*$D198</f>
        <v>0</v>
      </c>
      <c r="OR198" s="1">
        <f>IF($E198+$I198+$D$7&lt;=OR$22,0,IF(OR$22-$D$7&gt;=$E198,IF(COUNTIF($KZ198:LV198,"&gt;0")&gt;0,VLOOKUP($C198,Input!$A$8:$HV$21,MATCH($OK$21+COUNTIF($KZ198:LV198,"&gt;0"),Input!$A$6:$HV$6,0),FALSE),0),0))*$D198</f>
        <v>0</v>
      </c>
      <c r="OS198" s="1">
        <f>IF($E198+$I198+$D$7&lt;=OS$22,0,IF(OS$22-$D$7&gt;=$E198,IF(COUNTIF($KZ198:LW198,"&gt;0")&gt;0,VLOOKUP($C198,Input!$A$8:$HV$21,MATCH($OK$21+COUNTIF($KZ198:LW198,"&gt;0"),Input!$A$6:$HV$6,0),FALSE),0),0))*$D198</f>
        <v>0</v>
      </c>
      <c r="OT198" s="1">
        <f>IF($E198+$I198+$D$7&lt;=OT$22,0,IF(OT$22-$D$7&gt;=$E198,IF(COUNTIF($KZ198:LX198,"&gt;0")&gt;0,VLOOKUP($C198,Input!$A$8:$HV$21,MATCH($OK$21+COUNTIF($KZ198:LX198,"&gt;0"),Input!$A$6:$HV$6,0),FALSE),0),0))*$D198</f>
        <v>0</v>
      </c>
      <c r="OU198" s="1">
        <f>IF($E198+$I198+$D$7&lt;=OU$22,0,IF(OU$22-$D$7&gt;=$E198,IF(COUNTIF($KZ198:LY198,"&gt;0")&gt;0,VLOOKUP($C198,Input!$A$8:$HV$21,MATCH($OK$21+COUNTIF($KZ198:LY198,"&gt;0"),Input!$A$6:$HV$6,0),FALSE),0),0))*$D198</f>
        <v>0</v>
      </c>
      <c r="OV198" s="1">
        <f>IF($E198+$I198+$D$7&lt;=OV$22,0,IF(OV$22-$D$7&gt;=$E198,IF(COUNTIF($KZ198:LZ198,"&gt;0")&gt;0,VLOOKUP($C198,Input!$A$8:$HV$21,MATCH($OK$21+COUNTIF($KZ198:LZ198,"&gt;0"),Input!$A$6:$HV$6,0),FALSE),0),0))*$D198</f>
        <v>0</v>
      </c>
      <c r="OW198" s="1">
        <f>IF($E198+$I198+$D$7&lt;=OW$22,0,IF(OW$22-$D$7&gt;=$E198,IF(COUNTIF($KZ198:MA198,"&gt;0")&gt;0,VLOOKUP($C198,Input!$A$8:$HV$21,MATCH($OK$21+COUNTIF($KZ198:MA198,"&gt;0"),Input!$A$6:$HV$6,0),FALSE),0),0))*$D198</f>
        <v>0</v>
      </c>
      <c r="OX198" s="1">
        <f>IF($E198+$I198+$D$7&lt;=OX$22,0,IF(OX$22-$D$7&gt;=$E198,IF(COUNTIF($KZ198:MB198,"&gt;0")&gt;0,VLOOKUP($C198,Input!$A$8:$HV$21,MATCH($OK$21+COUNTIF($KZ198:MB198,"&gt;0"),Input!$A$6:$HV$6,0),FALSE),0),0))*$D198</f>
        <v>0</v>
      </c>
      <c r="OY198" s="1">
        <f>IF($E198+$I198+$D$7&lt;=OY$22,0,IF(OY$22-$D$7&gt;=$E198,IF(COUNTIF($KZ198:MC198,"&gt;0")&gt;0,VLOOKUP($C198,Input!$A$8:$HV$21,MATCH($OK$21+COUNTIF($KZ198:MC198,"&gt;0"),Input!$A$6:$HV$6,0),FALSE),0),0))*$D198</f>
        <v>0</v>
      </c>
      <c r="OZ198" s="1">
        <f>IF($E198+$I198+$D$7&lt;=OZ$22,0,IF(OZ$22-$D$7&gt;=$E198,IF(COUNTIF($KZ198:MD198,"&gt;0")&gt;0,VLOOKUP($C198,Input!$A$8:$HV$21,MATCH($OK$21+COUNTIF($KZ198:MD198,"&gt;0"),Input!$A$6:$HV$6,0),FALSE),0),0))*$D198</f>
        <v>0</v>
      </c>
      <c r="PA198" s="1">
        <f>IF($E198+$I198+$D$7&lt;=PA$22,0,IF(PA$22-$D$7&gt;=$E198,IF(COUNTIF($KZ198:ME198,"&gt;0")&gt;0,VLOOKUP($C198,Input!$A$8:$HV$21,MATCH($OK$21+COUNTIF($KZ198:ME198,"&gt;0"),Input!$A$6:$HV$6,0),FALSE),0),0))*$D198</f>
        <v>0</v>
      </c>
      <c r="PB198" s="1">
        <f>IF($E198+$I198+$D$7&lt;=PB$22,0,IF(PB$22-$D$7&gt;=$E198,IF(COUNTIF($KZ198:MF198,"&gt;0")&gt;0,VLOOKUP($C198,Input!$A$8:$HV$21,MATCH($OK$21+COUNTIF($KZ198:MF198,"&gt;0"),Input!$A$6:$HV$6,0),FALSE),0),0))*$D198</f>
        <v>0</v>
      </c>
      <c r="PC198" s="1">
        <f>IF($E198+$I198+$D$7&lt;=PC$22,0,IF(PC$22-$D$7&gt;=$E198,IF(COUNTIF($KZ198:MG198,"&gt;0")&gt;0,VLOOKUP($C198,Input!$A$8:$HV$21,MATCH($OK$21+COUNTIF($KZ198:MG198,"&gt;0"),Input!$A$6:$HV$6,0),FALSE),0),0))*$D198</f>
        <v>0</v>
      </c>
      <c r="PD198" s="1">
        <f>IF($E198+$I198+$D$7&lt;=PD$22,0,IF(PD$22-$D$7&gt;=$E198,IF(COUNTIF($KZ198:MH198,"&gt;0")&gt;0,VLOOKUP($C198,Input!$A$8:$HV$21,MATCH($OK$21+COUNTIF($KZ198:MH198,"&gt;0"),Input!$A$6:$HV$6,0),FALSE),0),0))*$D198</f>
        <v>0</v>
      </c>
      <c r="PE198" s="1">
        <f>IF($E198+$I198+$D$7&lt;=PE$22,0,IF(PE$22-$D$7&gt;=$E198,IF(COUNTIF($KZ198:MI198,"&gt;0")&gt;0,VLOOKUP($C198,Input!$A$8:$HV$21,MATCH($OK$21+COUNTIF($KZ198:MI198,"&gt;0"),Input!$A$6:$HV$6,0),FALSE),0),0))*$D198</f>
        <v>0</v>
      </c>
      <c r="PF198" s="1">
        <f>IF($E198+$I198+$D$7&lt;=PF$22,0,IF(PF$22-$D$7&gt;=$E198,IF(COUNTIF($KZ198:MJ198,"&gt;0")&gt;0,VLOOKUP($C198,Input!$A$8:$HV$21,MATCH($OK$21+COUNTIF($KZ198:MJ198,"&gt;0"),Input!$A$6:$HV$6,0),FALSE),0),0))*$D198</f>
        <v>0</v>
      </c>
      <c r="PG198" s="1">
        <f>IF($E198+$I198+$D$7&lt;=PG$22,0,IF(PG$22-$D$7&gt;=$E198,IF(COUNTIF($KZ198:MK198,"&gt;0")&gt;0,VLOOKUP($C198,Input!$A$8:$HV$21,MATCH($OK$21+COUNTIF($KZ198:MK198,"&gt;0"),Input!$A$6:$HV$6,0),FALSE),0),0))*$D198</f>
        <v>0</v>
      </c>
      <c r="PH198" s="1">
        <f>IF($E198+$I198+$D$7&lt;=PH$22,0,IF(PH$22-$D$7&gt;=$E198,IF(COUNTIF($KZ198:ML198,"&gt;0")&gt;0,VLOOKUP($C198,Input!$A$8:$HV$21,MATCH($OK$21+COUNTIF($KZ198:ML198,"&gt;0"),Input!$A$6:$HV$6,0),FALSE),0),0))*$D198</f>
        <v>0</v>
      </c>
      <c r="PI198" s="1">
        <f>IF($E198+$I198+$D$7&lt;=PI$22,0,IF(PI$22-$D$7&gt;=$E198,IF(COUNTIF($KZ198:MM198,"&gt;0")&gt;0,VLOOKUP($C198,Input!$A$8:$HV$21,MATCH($OK$21+COUNTIF($KZ198:MM198,"&gt;0"),Input!$A$6:$HV$6,0),FALSE),0),0))*$D198</f>
        <v>0</v>
      </c>
      <c r="PJ198" s="1">
        <f>IF($E198+$I198+$D$7&lt;=PJ$22,0,IF(PJ$22-$D$7&gt;=$E198,IF(COUNTIF($KZ198:MN198,"&gt;0")&gt;0,VLOOKUP($C198,Input!$A$8:$HV$21,MATCH($OK$21+COUNTIF($KZ198:MN198,"&gt;0"),Input!$A$6:$HV$6,0),FALSE),0),0))*$D198</f>
        <v>0</v>
      </c>
      <c r="PK198" s="1">
        <f>IF($E198+$I198+$D$7&lt;=PK$22,0,IF(PK$22-$D$7&gt;=$E198,IF(COUNTIF($KZ198:MO198,"&gt;0")&gt;0,VLOOKUP($C198,Input!$A$8:$HV$21,MATCH($OK$21+COUNTIF($KZ198:MO198,"&gt;0"),Input!$A$6:$HV$6,0),FALSE),0),0))*$D198</f>
        <v>0</v>
      </c>
      <c r="PL198" s="1">
        <f>IF($E198+$I198+$D$7&lt;=PL$22,0,IF(PL$22-$D$7&gt;=$E198,IF(COUNTIF($KZ198:MP198,"&gt;0")&gt;0,VLOOKUP($C198,Input!$A$8:$HV$21,MATCH($OK$21+COUNTIF($KZ198:MP198,"&gt;0"),Input!$A$6:$HV$6,0),FALSE),0),0))*$D198</f>
        <v>0</v>
      </c>
      <c r="PM198" s="1">
        <f>IF($E198+$I198+$D$7&lt;=PM$22,0,IF(PM$22-$D$7&gt;=$E198,IF(COUNTIF($KZ198:MQ198,"&gt;0")&gt;0,VLOOKUP($C198,Input!$A$8:$HV$21,MATCH($OK$21+COUNTIF($KZ198:MQ198,"&gt;0"),Input!$A$6:$HV$6,0),FALSE),0),0))*$D198</f>
        <v>0</v>
      </c>
      <c r="PN198" s="1">
        <f>IF($E198+$I198+$D$7&lt;=PN$22,0,IF(PN$22-$D$7&gt;=$E198,IF(COUNTIF($KZ198:MR198,"&gt;0")&gt;0,VLOOKUP($C198,Input!$A$8:$HV$21,MATCH($OK$21+COUNTIF($KZ198:MR198,"&gt;0"),Input!$A$6:$HV$6,0),FALSE),0),0))*$D198</f>
        <v>0</v>
      </c>
      <c r="PO198" s="1">
        <f>IF($E198+$I198+$D$7&lt;=PO$22,0,IF(PO$22-$D$7&gt;=$E198,IF(COUNTIF($KZ198:MS198,"&gt;0")&gt;0,VLOOKUP($C198,Input!$A$8:$HV$21,MATCH($OK$21+COUNTIF($KZ198:MS198,"&gt;0"),Input!$A$6:$HV$6,0),FALSE),0),0))*$D198</f>
        <v>0</v>
      </c>
      <c r="PP198" s="1">
        <f>IF($E198+$I198+$D$7&lt;=PP$22,0,IF(PP$22-$D$7&gt;=$E198,IF(COUNTIF($KZ198:MT198,"&gt;0")&gt;0,VLOOKUP($C198,Input!$A$8:$HV$21,MATCH($OK$21+COUNTIF($KZ198:MT198,"&gt;0"),Input!$A$6:$HV$6,0),FALSE),0),0))*$D198</f>
        <v>0</v>
      </c>
      <c r="PQ198" s="1">
        <f>IF($E198+$I198+$D$7&lt;=PQ$22,0,IF(PQ$22-$D$7&gt;=$E198,IF(COUNTIF($KZ198:MU198,"&gt;0")&gt;0,VLOOKUP($C198,Input!$A$8:$HV$21,MATCH($OK$21+COUNTIF($KZ198:MU198,"&gt;0"),Input!$A$6:$HV$6,0),FALSE),0),0))*$D198</f>
        <v>0</v>
      </c>
      <c r="PR198" s="1">
        <f>IF($E198+$I198+$D$7&lt;=PR$22,0,IF(PR$22-$D$7&gt;=$E198,IF(COUNTIF($KZ198:MV198,"&gt;0")&gt;0,VLOOKUP($C198,Input!$A$8:$HV$21,MATCH($OK$21+COUNTIF($KZ198:MV198,"&gt;0"),Input!$A$6:$HV$6,0),FALSE),0),0))*$D198</f>
        <v>0</v>
      </c>
      <c r="PS198" s="1">
        <f>IF($E198+$I198+$D$7&lt;=PS$22,0,IF(PS$22-$D$7&gt;=$E198,IF(COUNTIF($KZ198:MW198,"&gt;0")&gt;0,VLOOKUP($C198,Input!$A$8:$HV$21,MATCH($OK$21+COUNTIF($KZ198:MW198,"&gt;0"),Input!$A$6:$HV$6,0),FALSE),0),0))*$D198</f>
        <v>0</v>
      </c>
      <c r="PT198" s="1">
        <f>IF($E198+$I198+$D$7&lt;=PT$22,0,IF(PT$22-$D$7&gt;=$E198,IF(COUNTIF($KZ198:MX198,"&gt;0")&gt;0,VLOOKUP($C198,Input!$A$8:$HV$21,MATCH($OK$21+COUNTIF($KZ198:MX198,"&gt;0"),Input!$A$6:$HV$6,0),FALSE),0),0))*$D198</f>
        <v>0</v>
      </c>
      <c r="PV198" s="1" t="str">
        <f t="shared" si="1104"/>
        <v>2047 MY 40' CNG w Midlife Rebuild {0 Buses}</v>
      </c>
      <c r="PW198" s="1">
        <f t="shared" si="1105"/>
        <v>0</v>
      </c>
      <c r="PX198" s="1">
        <f t="shared" si="1106"/>
        <v>0</v>
      </c>
      <c r="PY198" s="1">
        <f t="shared" si="1107"/>
        <v>0</v>
      </c>
      <c r="PZ198" s="1">
        <f t="shared" si="1108"/>
        <v>0</v>
      </c>
      <c r="QA198" s="1">
        <f t="shared" si="1109"/>
        <v>0</v>
      </c>
      <c r="QB198" s="1">
        <f t="shared" si="1110"/>
        <v>0</v>
      </c>
      <c r="QC198" s="1">
        <f t="shared" si="1111"/>
        <v>0</v>
      </c>
      <c r="QD198" s="1">
        <f t="shared" si="1112"/>
        <v>0</v>
      </c>
      <c r="QE198" s="1">
        <f t="shared" si="1113"/>
        <v>0</v>
      </c>
      <c r="QF198" s="1">
        <f t="shared" si="1114"/>
        <v>0</v>
      </c>
      <c r="QG198" s="1">
        <f t="shared" si="1115"/>
        <v>0</v>
      </c>
      <c r="QH198" s="1">
        <f t="shared" si="1116"/>
        <v>0</v>
      </c>
      <c r="QI198" s="1">
        <f t="shared" si="1117"/>
        <v>0</v>
      </c>
      <c r="QJ198" s="1">
        <f t="shared" si="1118"/>
        <v>0</v>
      </c>
      <c r="QK198" s="1">
        <f t="shared" si="1119"/>
        <v>0</v>
      </c>
      <c r="QL198" s="1">
        <f t="shared" si="1120"/>
        <v>0</v>
      </c>
      <c r="QM198" s="1">
        <f t="shared" si="1121"/>
        <v>0</v>
      </c>
      <c r="QN198" s="1">
        <f t="shared" si="1122"/>
        <v>0</v>
      </c>
      <c r="QO198" s="1">
        <f t="shared" si="1123"/>
        <v>0</v>
      </c>
      <c r="QP198" s="1">
        <f t="shared" si="1124"/>
        <v>0</v>
      </c>
      <c r="QQ198" s="1">
        <f t="shared" si="1125"/>
        <v>0</v>
      </c>
      <c r="QR198" s="1">
        <f t="shared" si="1126"/>
        <v>0</v>
      </c>
      <c r="QS198" s="1">
        <f t="shared" si="1127"/>
        <v>0</v>
      </c>
      <c r="QT198" s="1">
        <f t="shared" si="1128"/>
        <v>0</v>
      </c>
      <c r="QU198" s="1">
        <f t="shared" si="1129"/>
        <v>0</v>
      </c>
      <c r="QV198" s="1">
        <f t="shared" si="1130"/>
        <v>0</v>
      </c>
      <c r="QW198" s="1">
        <f t="shared" si="1131"/>
        <v>0</v>
      </c>
      <c r="QX198" s="1">
        <f t="shared" si="1132"/>
        <v>0</v>
      </c>
      <c r="QY198" s="1">
        <f t="shared" si="1133"/>
        <v>0</v>
      </c>
      <c r="QZ198" s="1">
        <f t="shared" si="1134"/>
        <v>0</v>
      </c>
      <c r="RA198" s="1">
        <f t="shared" si="1135"/>
        <v>0</v>
      </c>
      <c r="RB198" s="1">
        <f t="shared" si="1136"/>
        <v>0</v>
      </c>
      <c r="RC198" s="1">
        <f t="shared" si="1137"/>
        <v>0</v>
      </c>
      <c r="RD198" s="1">
        <f t="shared" si="1138"/>
        <v>0</v>
      </c>
      <c r="RE198" s="1">
        <f t="shared" si="1139"/>
        <v>0</v>
      </c>
      <c r="RF198" s="1">
        <f t="shared" si="1102"/>
        <v>0</v>
      </c>
      <c r="RG198" s="1">
        <f t="shared" si="1103"/>
        <v>0</v>
      </c>
      <c r="RH198" s="72"/>
      <c r="RI198" s="91"/>
    </row>
    <row r="199" spans="1:477" hidden="1" outlineLevel="1" x14ac:dyDescent="0.25">
      <c r="A199" s="89"/>
      <c r="B199" s="143"/>
      <c r="C199" s="111" t="str">
        <f t="shared" si="1064"/>
        <v>40' CNG w Midlife Rebuild</v>
      </c>
      <c r="D199" s="108">
        <f t="shared" si="1065"/>
        <v>0</v>
      </c>
      <c r="E199" s="110">
        <f t="shared" si="1026"/>
        <v>2048</v>
      </c>
      <c r="F199" s="68">
        <f t="shared" si="1140"/>
        <v>40000</v>
      </c>
      <c r="G199" s="69">
        <f>VLOOKUP($C199,Input!$A$8:$HV$39,MATCH(G$21,Input!$A$6:$HV$6,0),FALSE)</f>
        <v>2.91</v>
      </c>
      <c r="H199" s="123">
        <f>VLOOKUP($C199,Input!$A$8:$HV$39,MATCH(H$21,Input!$A$6:$HV$6,0),FALSE)</f>
        <v>0</v>
      </c>
      <c r="I199" s="70">
        <f>VLOOKUP($C199,Input!$A$8:$HV$39,MATCH(I$21,Input!$A$6:$HV$6,0),FALSE)</f>
        <v>14</v>
      </c>
      <c r="J199" s="1">
        <f>+IF($E199=J$22,VLOOKUP($C199,Input!$A$8:$AN$39,MATCH(J$21,Input!$A$6:$AN$6,0),FALSE)+$H199,0)*$D199</f>
        <v>0</v>
      </c>
      <c r="K199" s="1">
        <f>+IF($E199=K$22,VLOOKUP($C199,Input!$A$8:$AN$39,MATCH(K$21,Input!$A$6:$AN$6,0),FALSE)+$H199,0)*$D199</f>
        <v>0</v>
      </c>
      <c r="L199" s="1">
        <f>+IF($E199=L$22,VLOOKUP($C199,Input!$A$8:$AN$39,MATCH(L$21,Input!$A$6:$AN$6,0),FALSE)+$H199,0)*$D199</f>
        <v>0</v>
      </c>
      <c r="M199" s="1">
        <f>+IF($E199=M$22,VLOOKUP($C199,Input!$A$8:$AN$39,MATCH(M$21,Input!$A$6:$AN$6,0),FALSE)+$H199,0)*$D199</f>
        <v>0</v>
      </c>
      <c r="N199" s="1">
        <f>+IF($E199=N$22,VLOOKUP($C199,Input!$A$8:$AN$39,MATCH(N$21,Input!$A$6:$AN$6,0),FALSE)+$H199,0)*$D199</f>
        <v>0</v>
      </c>
      <c r="O199" s="1">
        <f>+IF($E199=O$22,VLOOKUP($C199,Input!$A$8:$AN$39,MATCH(O$21,Input!$A$6:$AN$6,0),FALSE)+$H199,0)*$D199</f>
        <v>0</v>
      </c>
      <c r="P199" s="1">
        <f>+IF($E199=P$22,VLOOKUP($C199,Input!$A$8:$AN$39,MATCH(P$21,Input!$A$6:$AN$6,0),FALSE)+$H199,0)*$D199</f>
        <v>0</v>
      </c>
      <c r="Q199" s="1">
        <f>+IF($E199=Q$22,VLOOKUP($C199,Input!$A$8:$AN$39,MATCH(Q$21,Input!$A$6:$AN$6,0),FALSE)+$H199,0)*$D199</f>
        <v>0</v>
      </c>
      <c r="R199" s="1">
        <f>+IF($E199=R$22,VLOOKUP($C199,Input!$A$8:$AN$39,MATCH(R$21,Input!$A$6:$AN$6,0),FALSE)+$H199,0)*$D199</f>
        <v>0</v>
      </c>
      <c r="S199" s="1">
        <f>+IF($E199=S$22,VLOOKUP($C199,Input!$A$8:$AN$39,MATCH(S$21,Input!$A$6:$AN$6,0),FALSE)+$H199,0)*$D199</f>
        <v>0</v>
      </c>
      <c r="T199" s="1">
        <f>+IF($E199=T$22,VLOOKUP($C199,Input!$A$8:$AN$39,MATCH(T$21,Input!$A$6:$AN$6,0),FALSE)+$H199,0)*$D199</f>
        <v>0</v>
      </c>
      <c r="U199" s="1">
        <f>+IF($E199=U$22,VLOOKUP($C199,Input!$A$8:$AN$39,MATCH(U$21,Input!$A$6:$AN$6,0),FALSE)+$H199,0)*$D199</f>
        <v>0</v>
      </c>
      <c r="V199" s="1">
        <f>+IF($E199=V$22,VLOOKUP($C199,Input!$A$8:$AN$39,MATCH(V$21,Input!$A$6:$AN$6,0),FALSE)+$H199,0)*$D199</f>
        <v>0</v>
      </c>
      <c r="W199" s="1">
        <f>+IF($E199=W$22,VLOOKUP($C199,Input!$A$8:$AN$39,MATCH(W$21,Input!$A$6:$AN$6,0),FALSE)+$H199,0)*$D199</f>
        <v>0</v>
      </c>
      <c r="X199" s="1">
        <f>+IF($E199=X$22,VLOOKUP($C199,Input!$A$8:$AN$39,MATCH(X$21,Input!$A$6:$AN$6,0),FALSE)+$H199,0)*$D199</f>
        <v>0</v>
      </c>
      <c r="Y199" s="1">
        <f>+IF($E199=Y$22,VLOOKUP($C199,Input!$A$8:$AN$39,MATCH(Y$21,Input!$A$6:$AN$6,0),FALSE)+$H199,0)*$D199</f>
        <v>0</v>
      </c>
      <c r="Z199" s="1">
        <f>+IF($E199=Z$22,VLOOKUP($C199,Input!$A$8:$AN$39,MATCH(Z$21,Input!$A$6:$AN$6,0),FALSE)+$H199,0)*$D199</f>
        <v>0</v>
      </c>
      <c r="AA199" s="1">
        <f>+IF($E199=AA$22,VLOOKUP($C199,Input!$A$8:$AN$39,MATCH(AA$21,Input!$A$6:$AN$6,0),FALSE)+$H199,0)*$D199</f>
        <v>0</v>
      </c>
      <c r="AB199" s="1">
        <f>+IF($E199=AB$22,VLOOKUP($C199,Input!$A$8:$AN$39,MATCH(AB$21,Input!$A$6:$AN$6,0),FALSE)+$H199,0)*$D199</f>
        <v>0</v>
      </c>
      <c r="AC199" s="1">
        <f>+IF($E199=AC$22,VLOOKUP($C199,Input!$A$8:$AN$39,MATCH(AC$21,Input!$A$6:$AN$6,0),FALSE)+$H199,0)*$D199</f>
        <v>0</v>
      </c>
      <c r="AD199" s="1">
        <f>+IF($E199=AD$22,VLOOKUP($C199,Input!$A$8:$AN$39,MATCH(AD$21,Input!$A$6:$AN$6,0),FALSE)+$H199,0)*$D199</f>
        <v>0</v>
      </c>
      <c r="AE199" s="1">
        <f>+IF($E199=AE$22,VLOOKUP($C199,Input!$A$8:$AN$39,MATCH(AE$21,Input!$A$6:$AN$6,0),FALSE)+$H199,0)*$D199</f>
        <v>0</v>
      </c>
      <c r="AF199" s="1">
        <f>+IF($E199=AF$22,VLOOKUP($C199,Input!$A$8:$AN$39,MATCH(AF$21,Input!$A$6:$AN$6,0),FALSE)+$H199,0)*$D199</f>
        <v>0</v>
      </c>
      <c r="AG199" s="1">
        <f>+IF($E199=AG$22,VLOOKUP($C199,Input!$A$8:$AN$39,MATCH(AG$21,Input!$A$6:$AN$6,0),FALSE)+$H199,0)*$D199</f>
        <v>0</v>
      </c>
      <c r="AH199" s="1">
        <f>+IF($E199=AH$22,VLOOKUP($C199,Input!$A$8:$AN$39,MATCH(AH$21,Input!$A$6:$AN$6,0),FALSE)+$H199,0)*$D199</f>
        <v>0</v>
      </c>
      <c r="AI199" s="1">
        <f>+IF($E199=AI$22,VLOOKUP($C199,Input!$A$8:$AN$39,MATCH(AI$21,Input!$A$6:$AN$6,0),FALSE)+$H199,0)*$D199</f>
        <v>0</v>
      </c>
      <c r="AJ199" s="1">
        <f>+IF($E199=AJ$22,VLOOKUP($C199,Input!$A$8:$AN$39,MATCH(AJ$21,Input!$A$6:$AN$6,0),FALSE)+$H199,0)*$D199</f>
        <v>0</v>
      </c>
      <c r="AK199" s="1">
        <f>+IF($E199=AK$22,VLOOKUP($C199,Input!$A$8:$AN$39,MATCH(AK$21,Input!$A$6:$AN$6,0),FALSE)+$H199,0)*$D199</f>
        <v>0</v>
      </c>
      <c r="AL199" s="1">
        <f>+IF($E199=AL$22,VLOOKUP($C199,Input!$A$8:$AN$39,MATCH(AL$21,Input!$A$6:$AN$6,0),FALSE)+$H199,0)*$D199</f>
        <v>0</v>
      </c>
      <c r="AM199" s="1">
        <f>+IF($E199=AM$22,VLOOKUP($C199,Input!$A$8:$AN$39,MATCH(AM$21,Input!$A$6:$AN$6,0),FALSE)+$H199,0)*$D199</f>
        <v>0</v>
      </c>
      <c r="AN199" s="1">
        <f>+IF($E199=AN$22,VLOOKUP($C199,Input!$A$8:$AN$39,MATCH(AN$21,Input!$A$6:$AN$6,0),FALSE)+$H199,0)*$D199</f>
        <v>0</v>
      </c>
      <c r="AO199" s="1">
        <f>+IF($E199=AO$22,VLOOKUP($C199,Input!$A$8:$AN$39,MATCH(AO$21,Input!$A$6:$AN$6,0),FALSE)+$H199,0)*$D199</f>
        <v>0</v>
      </c>
      <c r="AP199" s="1">
        <f>+IF($E199=AP$22,VLOOKUP($C199,Input!$A$8:$AN$39,MATCH(AP$21,Input!$A$6:$AN$6,0),FALSE)+$H199,0)*$D199</f>
        <v>0</v>
      </c>
      <c r="AQ199" s="1">
        <f>+IF($E199=AQ$22,VLOOKUP($C199,Input!$A$8:$AN$39,MATCH(AQ$21,Input!$A$6:$AN$6,0),FALSE)+$H199,0)*$D199</f>
        <v>0</v>
      </c>
      <c r="AR199" s="1">
        <f>+IF($E199=AR$22,VLOOKUP($C199,Input!$A$8:$AN$39,MATCH(AR$21,Input!$A$6:$AN$6,0),FALSE)+$H199,0)*$D199</f>
        <v>0</v>
      </c>
      <c r="AT199" t="str">
        <f>VLOOKUP($C199,Input!$A$8:$HV$39,MATCH(AT$21,Input!$A$6:$HV$6,0),FALSE)</f>
        <v>Parts and administrative cost</v>
      </c>
      <c r="AU199" s="1">
        <f>+IF($E199=AU$22,VLOOKUP($C199,Input!$A$8:$HV$39,MATCH(AU$21,Input!$A$6:$HV$6,0),FALSE),0)*$D199</f>
        <v>0</v>
      </c>
      <c r="AV199" s="1">
        <f>+IF($E199=AV$22,VLOOKUP($C199,Input!$A$8:$HV$39,MATCH(AV$21,Input!$A$6:$HV$6,0),FALSE),0)*$D199</f>
        <v>0</v>
      </c>
      <c r="AW199" s="1">
        <f>+IF($E199=AW$22,VLOOKUP($C199,Input!$A$8:$HV$39,MATCH(AW$21,Input!$A$6:$HV$6,0),FALSE),0)*$D199</f>
        <v>0</v>
      </c>
      <c r="AX199" s="1">
        <f>+IF($E199=AX$22,VLOOKUP($C199,Input!$A$8:$HV$39,MATCH(AX$21,Input!$A$6:$HV$6,0),FALSE),0)*$D199</f>
        <v>0</v>
      </c>
      <c r="AY199" s="1">
        <f>+IF($E199=AY$22,VLOOKUP($C199,Input!$A$8:$HV$39,MATCH(AY$21,Input!$A$6:$HV$6,0),FALSE),0)*$D199</f>
        <v>0</v>
      </c>
      <c r="AZ199" s="1">
        <f>+IF($E199=AZ$22,VLOOKUP($C199,Input!$A$8:$HV$39,MATCH(AZ$21,Input!$A$6:$HV$6,0),FALSE),0)*$D199</f>
        <v>0</v>
      </c>
      <c r="BA199" s="1">
        <f>+IF($E199=BA$22,VLOOKUP($C199,Input!$A$8:$HV$39,MATCH(BA$21,Input!$A$6:$HV$6,0),FALSE),0)*$D199</f>
        <v>0</v>
      </c>
      <c r="BB199" s="1">
        <f>+IF($E199=BB$22,VLOOKUP($C199,Input!$A$8:$HV$39,MATCH(BB$21,Input!$A$6:$HV$6,0),FALSE),0)*$D199</f>
        <v>0</v>
      </c>
      <c r="BC199" s="1">
        <f>+IF($E199=BC$22,VLOOKUP($C199,Input!$A$8:$HV$39,MATCH(BC$21,Input!$A$6:$HV$6,0),FALSE),0)*$D199</f>
        <v>0</v>
      </c>
      <c r="BD199" s="1">
        <f>+IF($E199=BD$22,VLOOKUP($C199,Input!$A$8:$HV$39,MATCH(BD$21,Input!$A$6:$HV$6,0),FALSE),0)*$D199</f>
        <v>0</v>
      </c>
      <c r="BE199" s="1">
        <f>+IF($E199=BE$22,VLOOKUP($C199,Input!$A$8:$HV$39,MATCH(BE$21,Input!$A$6:$HV$6,0),FALSE),0)*$D199</f>
        <v>0</v>
      </c>
      <c r="BF199" s="1">
        <f>+IF($E199=BF$22,VLOOKUP($C199,Input!$A$8:$HV$39,MATCH(BF$21,Input!$A$6:$HV$6,0),FALSE),0)*$D199</f>
        <v>0</v>
      </c>
      <c r="BG199" s="1">
        <f>+IF($E199=BG$22,VLOOKUP($C199,Input!$A$8:$HV$39,MATCH(BG$21,Input!$A$6:$HV$6,0),FALSE),0)*$D199</f>
        <v>0</v>
      </c>
      <c r="BH199" s="1">
        <f>+IF($E199=BH$22,VLOOKUP($C199,Input!$A$8:$HV$39,MATCH(BH$21,Input!$A$6:$HV$6,0),FALSE),0)*$D199</f>
        <v>0</v>
      </c>
      <c r="BI199" s="1">
        <f>+IF($E199=BI$22,VLOOKUP($C199,Input!$A$8:$HV$39,MATCH(BI$21,Input!$A$6:$HV$6,0),FALSE),0)*$D199</f>
        <v>0</v>
      </c>
      <c r="BJ199" s="1">
        <f>+IF($E199=BJ$22,VLOOKUP($C199,Input!$A$8:$HV$39,MATCH(BJ$21,Input!$A$6:$HV$6,0),FALSE),0)*$D199</f>
        <v>0</v>
      </c>
      <c r="BK199" s="1">
        <f>+IF($E199=BK$22,VLOOKUP($C199,Input!$A$8:$HV$39,MATCH(BK$21,Input!$A$6:$HV$6,0),FALSE),0)*$D199</f>
        <v>0</v>
      </c>
      <c r="BL199" s="1">
        <f>+IF($E199=BL$22,VLOOKUP($C199,Input!$A$8:$HV$39,MATCH(BL$21,Input!$A$6:$HV$6,0),FALSE),0)*$D199</f>
        <v>0</v>
      </c>
      <c r="BM199" s="1">
        <f>+IF($E199=BM$22,VLOOKUP($C199,Input!$A$8:$HV$39,MATCH(BM$21,Input!$A$6:$HV$6,0),FALSE),0)*$D199</f>
        <v>0</v>
      </c>
      <c r="BN199" s="1">
        <f>+IF($E199=BN$22,VLOOKUP($C199,Input!$A$8:$HV$39,MATCH(BN$21,Input!$A$6:$HV$6,0),FALSE),0)*$D199</f>
        <v>0</v>
      </c>
      <c r="BO199" s="1">
        <f>+IF($E199=BO$22,VLOOKUP($C199,Input!$A$8:$HV$39,MATCH(BO$21,Input!$A$6:$HV$6,0),FALSE),0)*$D199</f>
        <v>0</v>
      </c>
      <c r="BP199" s="1">
        <f>+IF($E199=BP$22,VLOOKUP($C199,Input!$A$8:$HV$39,MATCH(BP$21,Input!$A$6:$HV$6,0),FALSE),0)*$D199</f>
        <v>0</v>
      </c>
      <c r="BQ199" s="1">
        <f>+IF($E199=BQ$22,VLOOKUP($C199,Input!$A$8:$HV$39,MATCH(BQ$21,Input!$A$6:$HV$6,0),FALSE),0)*$D199</f>
        <v>0</v>
      </c>
      <c r="BR199" s="1">
        <f>+IF($E199=BR$22,VLOOKUP($C199,Input!$A$8:$HV$39,MATCH(BR$21,Input!$A$6:$HV$6,0),FALSE),0)*$D199</f>
        <v>0</v>
      </c>
      <c r="BS199" s="1">
        <f>+IF($E199=BS$22,VLOOKUP($C199,Input!$A$8:$HV$39,MATCH(BS$21,Input!$A$6:$HV$6,0),FALSE),0)*$D199</f>
        <v>0</v>
      </c>
      <c r="BT199" s="1">
        <f>+IF($E199=BT$22,VLOOKUP($C199,Input!$A$8:$HV$39,MATCH(BT$21,Input!$A$6:$HV$6,0),FALSE),0)*$D199</f>
        <v>0</v>
      </c>
      <c r="BU199" s="1">
        <f>+IF($E199=BU$22,VLOOKUP($C199,Input!$A$8:$HV$39,MATCH(BU$21,Input!$A$6:$HV$6,0),FALSE),0)*$D199</f>
        <v>0</v>
      </c>
      <c r="BV199" s="1">
        <f>+IF($E199=BV$22,VLOOKUP($C199,Input!$A$8:$HV$39,MATCH(BV$21,Input!$A$6:$HV$6,0),FALSE),0)*$D199</f>
        <v>0</v>
      </c>
      <c r="BW199" s="1">
        <f>+IF($E199=BW$22,VLOOKUP($C199,Input!$A$8:$HV$39,MATCH(BW$21,Input!$A$6:$HV$6,0),FALSE),0)*$D199</f>
        <v>0</v>
      </c>
      <c r="BX199" s="1">
        <f>+IF($E199=BX$22,VLOOKUP($C199,Input!$A$8:$HV$39,MATCH(BX$21,Input!$A$6:$HV$6,0),FALSE),0)*$D199</f>
        <v>0</v>
      </c>
      <c r="BY199" s="1">
        <f>+IF($E199=BY$22,VLOOKUP($C199,Input!$A$8:$HV$39,MATCH(BY$21,Input!$A$6:$HV$6,0),FALSE),0)*$D199</f>
        <v>0</v>
      </c>
      <c r="BZ199" s="1">
        <f>+IF($E199=BZ$22,VLOOKUP($C199,Input!$A$8:$HV$39,MATCH(BZ$21,Input!$A$6:$HV$6,0),FALSE),0)*$D199</f>
        <v>0</v>
      </c>
      <c r="CA199" s="1">
        <f>+IF($E199=CA$22,VLOOKUP($C199,Input!$A$8:$HV$39,MATCH(CA$21,Input!$A$6:$HV$6,0),FALSE),0)*$D199</f>
        <v>0</v>
      </c>
      <c r="CB199" s="1">
        <f>+IF($E199=CB$22,VLOOKUP($C199,Input!$A$8:$HV$39,MATCH(CB$21,Input!$A$6:$HV$6,0),FALSE),0)*$D199</f>
        <v>0</v>
      </c>
      <c r="CC199" s="1">
        <f>+IF($E199=CC$22,VLOOKUP($C199,Input!$A$8:$HV$39,MATCH(CC$21,Input!$A$6:$HV$6,0),FALSE),0)*$D199</f>
        <v>0</v>
      </c>
      <c r="CE199" t="str">
        <f>VLOOKUP($C199,Input!$A$8:$HV$39,MATCH(CE$21,Input!$A$6:$HV$6,0),FALSE)</f>
        <v>Engine Rebuild @ 7 Yr</v>
      </c>
      <c r="CF199" s="1">
        <f>IF($E199+$I199+$D$7&lt;=CF$22,0,IF(CF$22-$D$7&gt;=$E199,IF(COUNTIF($KZ199:LP199,"&gt;0")&gt;0,VLOOKUP($C199,Input!$A$8:$HV$21,MATCH($CE$21+COUNTIF($KZ199:LP199,"&gt;0"),Input!$A$6:$HV$6,0),FALSE),0),0))*$D199</f>
        <v>0</v>
      </c>
      <c r="CG199" s="1">
        <f>IF($E199+$I199+$D$7&lt;=CG$22,0,IF(CG$22-$D$7&gt;=$E199,IF(COUNTIF($KZ199:LQ199,"&gt;0")&gt;0,VLOOKUP($C199,Input!$A$8:$HV$21,MATCH($CE$21+COUNTIF($KZ199:LQ199,"&gt;0"),Input!$A$6:$HV$6,0),FALSE),0),0))*$D199</f>
        <v>0</v>
      </c>
      <c r="CH199" s="1">
        <f>IF($E199+$I199+$D$7&lt;=CH$22,0,IF(CH$22-$D$7&gt;=$E199,IF(COUNTIF($KZ199:LR199,"&gt;0")&gt;0,VLOOKUP($C199,Input!$A$8:$HV$21,MATCH($CE$21+COUNTIF($KZ199:LR199,"&gt;0"),Input!$A$6:$HV$6,0),FALSE),0),0))*$D199</f>
        <v>0</v>
      </c>
      <c r="CI199" s="1">
        <f>IF($E199+$I199+$D$7&lt;=CI$22,0,IF(CI$22-$D$7&gt;=$E199,IF(COUNTIF($KZ199:LS199,"&gt;0")&gt;0,VLOOKUP($C199,Input!$A$8:$HV$21,MATCH($CE$21+COUNTIF($KZ199:LS199,"&gt;0"),Input!$A$6:$HV$6,0),FALSE),0),0))*$D199</f>
        <v>0</v>
      </c>
      <c r="CJ199" s="1">
        <f>IF($E199+$I199+$D$7&lt;=CJ$22,0,IF(CJ$22-$D$7&gt;=$E199,IF(COUNTIF($KZ199:LT199,"&gt;0")&gt;0,VLOOKUP($C199,Input!$A$8:$HV$21,MATCH($CE$21+COUNTIF($KZ199:LT199,"&gt;0"),Input!$A$6:$HV$6,0),FALSE),0),0))*$D199</f>
        <v>0</v>
      </c>
      <c r="CK199" s="1">
        <f>IF($E199+$I199+$D$7&lt;=CK$22,0,IF(CK$22-$D$7&gt;=$E199,IF(COUNTIF($KZ199:LU199,"&gt;0")&gt;0,VLOOKUP($C199,Input!$A$8:$HV$21,MATCH($CE$21+COUNTIF($KZ199:LU199,"&gt;0"),Input!$A$6:$HV$6,0),FALSE),0),0))*$D199</f>
        <v>0</v>
      </c>
      <c r="CL199" s="1">
        <f>IF($E199+$I199+$D$7&lt;=CL$22,0,IF(CL$22-$D$7&gt;=$E199,IF(COUNTIF($KZ199:LV199,"&gt;0")&gt;0,VLOOKUP($C199,Input!$A$8:$HV$21,MATCH($CE$21+COUNTIF($KZ199:LV199,"&gt;0"),Input!$A$6:$HV$6,0),FALSE),0),0))*$D199</f>
        <v>0</v>
      </c>
      <c r="CM199" s="1">
        <f>IF($E199+$I199+$D$7&lt;=CM$22,0,IF(CM$22-$D$7&gt;=$E199,IF(COUNTIF($KZ199:LW199,"&gt;0")&gt;0,VLOOKUP($C199,Input!$A$8:$HV$21,MATCH($CE$21+COUNTIF($KZ199:LW199,"&gt;0"),Input!$A$6:$HV$6,0),FALSE),0),0))*$D199</f>
        <v>0</v>
      </c>
      <c r="CN199" s="1">
        <f>IF($E199+$I199+$D$7&lt;=CN$22,0,IF(CN$22-$D$7&gt;=$E199,IF(COUNTIF($KZ199:LX199,"&gt;0")&gt;0,VLOOKUP($C199,Input!$A$8:$HV$21,MATCH($CE$21+COUNTIF($KZ199:LX199,"&gt;0"),Input!$A$6:$HV$6,0),FALSE),0),0))*$D199</f>
        <v>0</v>
      </c>
      <c r="CO199" s="1">
        <f>IF($E199+$I199+$D$7&lt;=CO$22,0,IF(CO$22-$D$7&gt;=$E199,IF(COUNTIF($KZ199:LY199,"&gt;0")&gt;0,VLOOKUP($C199,Input!$A$8:$HV$21,MATCH($CE$21+COUNTIF($KZ199:LY199,"&gt;0"),Input!$A$6:$HV$6,0),FALSE),0),0))*$D199</f>
        <v>0</v>
      </c>
      <c r="CP199" s="1">
        <f>IF($E199+$I199+$D$7&lt;=CP$22,0,IF(CP$22-$D$7&gt;=$E199,IF(COUNTIF($KZ199:LZ199,"&gt;0")&gt;0,VLOOKUP($C199,Input!$A$8:$HV$21,MATCH($CE$21+COUNTIF($KZ199:LZ199,"&gt;0"),Input!$A$6:$HV$6,0),FALSE),0),0))*$D199</f>
        <v>0</v>
      </c>
      <c r="CQ199" s="1">
        <f>IF($E199+$I199+$D$7&lt;=CQ$22,0,IF(CQ$22-$D$7&gt;=$E199,IF(COUNTIF($KZ199:MA199,"&gt;0")&gt;0,VLOOKUP($C199,Input!$A$8:$HV$21,MATCH($CE$21+COUNTIF($KZ199:MA199,"&gt;0"),Input!$A$6:$HV$6,0),FALSE),0),0))*$D199</f>
        <v>0</v>
      </c>
      <c r="CR199" s="1">
        <f>IF($E199+$I199+$D$7&lt;=CR$22,0,IF(CR$22-$D$7&gt;=$E199,IF(COUNTIF($KZ199:MB199,"&gt;0")&gt;0,VLOOKUP($C199,Input!$A$8:$HV$21,MATCH($CE$21+COUNTIF($KZ199:MB199,"&gt;0"),Input!$A$6:$HV$6,0),FALSE),0),0))*$D199</f>
        <v>0</v>
      </c>
      <c r="CS199" s="1">
        <f>IF($E199+$I199+$D$7&lt;=CS$22,0,IF(CS$22-$D$7&gt;=$E199,IF(COUNTIF($KZ199:MC199,"&gt;0")&gt;0,VLOOKUP($C199,Input!$A$8:$HV$21,MATCH($CE$21+COUNTIF($KZ199:MC199,"&gt;0"),Input!$A$6:$HV$6,0),FALSE),0),0))*$D199</f>
        <v>0</v>
      </c>
      <c r="CT199" s="1">
        <f>IF($E199+$I199+$D$7&lt;=CT$22,0,IF(CT$22-$D$7&gt;=$E199,IF(COUNTIF($KZ199:MD199,"&gt;0")&gt;0,VLOOKUP($C199,Input!$A$8:$HV$21,MATCH($CE$21+COUNTIF($KZ199:MD199,"&gt;0"),Input!$A$6:$HV$6,0),FALSE),0),0))*$D199</f>
        <v>0</v>
      </c>
      <c r="CU199" s="1">
        <f>IF($E199+$I199+$D$7&lt;=CU$22,0,IF(CU$22-$D$7&gt;=$E199,IF(COUNTIF($KZ199:ME199,"&gt;0")&gt;0,VLOOKUP($C199,Input!$A$8:$HV$21,MATCH($CE$21+COUNTIF($KZ199:ME199,"&gt;0"),Input!$A$6:$HV$6,0),FALSE),0),0))*$D199</f>
        <v>0</v>
      </c>
      <c r="CV199" s="1">
        <f>IF($E199+$I199+$D$7&lt;=CV$22,0,IF(CV$22-$D$7&gt;=$E199,IF(COUNTIF($KZ199:MF199,"&gt;0")&gt;0,VLOOKUP($C199,Input!$A$8:$HV$21,MATCH($CE$21+COUNTIF($KZ199:MF199,"&gt;0"),Input!$A$6:$HV$6,0),FALSE),0),0))*$D199</f>
        <v>0</v>
      </c>
      <c r="CW199" s="1">
        <f>IF($E199+$I199+$D$7&lt;=CW$22,0,IF(CW$22-$D$7&gt;=$E199,IF(COUNTIF($KZ199:MG199,"&gt;0")&gt;0,VLOOKUP($C199,Input!$A$8:$HV$21,MATCH($CE$21+COUNTIF($KZ199:MG199,"&gt;0"),Input!$A$6:$HV$6,0),FALSE),0),0))*$D199</f>
        <v>0</v>
      </c>
      <c r="CX199" s="1">
        <f>IF($E199+$I199+$D$7&lt;=CX$22,0,IF(CX$22-$D$7&gt;=$E199,IF(COUNTIF($KZ199:MH199,"&gt;0")&gt;0,VLOOKUP($C199,Input!$A$8:$HV$21,MATCH($CE$21+COUNTIF($KZ199:MH199,"&gt;0"),Input!$A$6:$HV$6,0),FALSE),0),0))*$D199</f>
        <v>0</v>
      </c>
      <c r="CY199" s="1">
        <f>IF($E199+$I199+$D$7&lt;=CY$22,0,IF(CY$22-$D$7&gt;=$E199,IF(COUNTIF($KZ199:MI199,"&gt;0")&gt;0,VLOOKUP($C199,Input!$A$8:$HV$21,MATCH($CE$21+COUNTIF($KZ199:MI199,"&gt;0"),Input!$A$6:$HV$6,0),FALSE),0),0))*$D199</f>
        <v>0</v>
      </c>
      <c r="CZ199" s="1">
        <f>IF($E199+$I199+$D$7&lt;=CZ$22,0,IF(CZ$22-$D$7&gt;=$E199,IF(COUNTIF($KZ199:MJ199,"&gt;0")&gt;0,VLOOKUP($C199,Input!$A$8:$HV$21,MATCH($CE$21+COUNTIF($KZ199:MJ199,"&gt;0"),Input!$A$6:$HV$6,0),FALSE),0),0))*$D199</f>
        <v>0</v>
      </c>
      <c r="DA199" s="1">
        <f>IF($E199+$I199+$D$7&lt;=DA$22,0,IF(DA$22-$D$7&gt;=$E199,IF(COUNTIF($KZ199:MK199,"&gt;0")&gt;0,VLOOKUP($C199,Input!$A$8:$HV$21,MATCH($CE$21+COUNTIF($KZ199:MK199,"&gt;0"),Input!$A$6:$HV$6,0),FALSE),0),0))*$D199</f>
        <v>0</v>
      </c>
      <c r="DB199" s="1">
        <f>IF($E199+$I199+$D$7&lt;=DB$22,0,IF(DB$22-$D$7&gt;=$E199,IF(COUNTIF($KZ199:ML199,"&gt;0")&gt;0,VLOOKUP($C199,Input!$A$8:$HV$21,MATCH($CE$21+COUNTIF($KZ199:ML199,"&gt;0"),Input!$A$6:$HV$6,0),FALSE),0),0))*$D199</f>
        <v>0</v>
      </c>
      <c r="DC199" s="1">
        <f>IF($E199+$I199+$D$7&lt;=DC$22,0,IF(DC$22-$D$7&gt;=$E199,IF(COUNTIF($KZ199:MM199,"&gt;0")&gt;0,VLOOKUP($C199,Input!$A$8:$HV$21,MATCH($CE$21+COUNTIF($KZ199:MM199,"&gt;0"),Input!$A$6:$HV$6,0),FALSE),0),0))*$D199</f>
        <v>0</v>
      </c>
      <c r="DD199" s="1">
        <f>IF($E199+$I199+$D$7&lt;=DD$22,0,IF(DD$22-$D$7&gt;=$E199,IF(COUNTIF($KZ199:MN199,"&gt;0")&gt;0,VLOOKUP($C199,Input!$A$8:$HV$21,MATCH($CE$21+COUNTIF($KZ199:MN199,"&gt;0"),Input!$A$6:$HV$6,0),FALSE),0),0))*$D199</f>
        <v>0</v>
      </c>
      <c r="DE199" s="1">
        <f>IF($E199+$I199+$D$7&lt;=DE$22,0,IF(DE$22-$D$7&gt;=$E199,IF(COUNTIF($KZ199:MO199,"&gt;0")&gt;0,VLOOKUP($C199,Input!$A$8:$HV$21,MATCH($CE$21+COUNTIF($KZ199:MO199,"&gt;0"),Input!$A$6:$HV$6,0),FALSE),0),0))*$D199</f>
        <v>0</v>
      </c>
      <c r="DF199" s="1">
        <f>IF($E199+$I199+$D$7&lt;=DF$22,0,IF(DF$22-$D$7&gt;=$E199,IF(COUNTIF($KZ199:MP199,"&gt;0")&gt;0,VLOOKUP($C199,Input!$A$8:$HV$21,MATCH($CE$21+COUNTIF($KZ199:MP199,"&gt;0"),Input!$A$6:$HV$6,0),FALSE),0),0))*$D199</f>
        <v>0</v>
      </c>
      <c r="DG199" s="1">
        <f>IF($E199+$I199+$D$7&lt;=DG$22,0,IF(DG$22-$D$7&gt;=$E199,IF(COUNTIF($KZ199:MQ199,"&gt;0")&gt;0,VLOOKUP($C199,Input!$A$8:$HV$21,MATCH($CE$21+COUNTIF($KZ199:MQ199,"&gt;0"),Input!$A$6:$HV$6,0),FALSE),0),0))*$D199</f>
        <v>0</v>
      </c>
      <c r="DH199" s="1">
        <f>IF($E199+$I199+$D$7&lt;=DH$22,0,IF(DH$22-$D$7&gt;=$E199,IF(COUNTIF($KZ199:MR199,"&gt;0")&gt;0,VLOOKUP($C199,Input!$A$8:$HV$21,MATCH($CE$21+COUNTIF($KZ199:MR199,"&gt;0"),Input!$A$6:$HV$6,0),FALSE),0),0))*$D199</f>
        <v>0</v>
      </c>
      <c r="DI199" s="1">
        <f>IF($E199+$I199+$D$7&lt;=DI$22,0,IF(DI$22-$D$7&gt;=$E199,IF(COUNTIF($KZ199:MS199,"&gt;0")&gt;0,VLOOKUP($C199,Input!$A$8:$HV$21,MATCH($CE$21+COUNTIF($KZ199:MS199,"&gt;0"),Input!$A$6:$HV$6,0),FALSE),0),0))*$D199</f>
        <v>0</v>
      </c>
      <c r="DJ199" s="1">
        <f>IF($E199+$I199+$D$7&lt;=DJ$22,0,IF(DJ$22-$D$7&gt;=$E199,IF(COUNTIF($KZ199:MT199,"&gt;0")&gt;0,VLOOKUP($C199,Input!$A$8:$HV$21,MATCH($CE$21+COUNTIF($KZ199:MT199,"&gt;0"),Input!$A$6:$HV$6,0),FALSE),0),0))*$D199</f>
        <v>0</v>
      </c>
      <c r="DK199" s="1">
        <f>IF($E199+$I199+$D$7&lt;=DK$22,0,IF(DK$22-$D$7&gt;=$E199,IF(COUNTIF($KZ199:MU199,"&gt;0")&gt;0,VLOOKUP($C199,Input!$A$8:$HV$21,MATCH($CE$21+COUNTIF($KZ199:MU199,"&gt;0"),Input!$A$6:$HV$6,0),FALSE),0),0))*$D199</f>
        <v>0</v>
      </c>
      <c r="DL199" s="1">
        <f>IF($E199+$I199+$D$7&lt;=DL$22,0,IF(DL$22-$D$7&gt;=$E199,IF(COUNTIF($KZ199:MV199,"&gt;0")&gt;0,VLOOKUP($C199,Input!$A$8:$HV$21,MATCH($CE$21+COUNTIF($KZ199:MV199,"&gt;0"),Input!$A$6:$HV$6,0),FALSE),0),0))*$D199</f>
        <v>0</v>
      </c>
      <c r="DM199" s="1">
        <f>IF($E199+$I199+$D$7&lt;=DM$22,0,IF(DM$22-$D$7&gt;=$E199,IF(COUNTIF($KZ199:MW199,"&gt;0")&gt;0,VLOOKUP($C199,Input!$A$8:$HV$21,MATCH($CE$21+COUNTIF($KZ199:MW199,"&gt;0"),Input!$A$6:$HV$6,0),FALSE),0),0))*$D199</f>
        <v>0</v>
      </c>
      <c r="DN199" s="1">
        <f>IF($E199+$I199+$D$7&lt;=DN$22,0,IF(DN$22-$D$7&gt;=$E199,IF(COUNTIF($KZ199:MX199,"&gt;0")&gt;0,VLOOKUP($C199,Input!$A$8:$HV$21,MATCH($CE$21+COUNTIF($KZ199:MX199,"&gt;0"),Input!$A$6:$HV$6,0),FALSE),0),0))*$D199</f>
        <v>0</v>
      </c>
      <c r="DP199" t="str">
        <f>+VLOOKUP($C199,Input!$A$8:$GZ$39,MATCH(DP$21,Input!$A$6:$GZ$6,0),FALSE)</f>
        <v>Bus Maintenance at 0.85/mile</v>
      </c>
      <c r="DQ199" s="1">
        <f>IF($E199+$I199+$D$7&lt;=DQ$22,0,IF(DQ$22-$D$7&gt;=$E199,IF(COUNTIF($KZ199:LP199,"&gt;0")&gt;0,VLOOKUP($C199,Input!$A$8:$HV$21,MATCH($DP$21+COUNTIF($KZ199:LP199,"&gt;0"),Input!$A$6:$HV$6,0),FALSE),0),0))*$D199*$F199</f>
        <v>0</v>
      </c>
      <c r="DR199" s="1">
        <f>IF($E199+$I199+$D$7&lt;=DR$22,0,IF(DR$22-$D$7&gt;=$E199,IF(COUNTIF($KZ199:LQ199,"&gt;0")&gt;0,VLOOKUP($C199,Input!$A$8:$HV$21,MATCH($DP$21+COUNTIF($KZ199:LQ199,"&gt;0"),Input!$A$6:$HV$6,0),FALSE),0),0))*$D199*$F199</f>
        <v>0</v>
      </c>
      <c r="DS199" s="1">
        <f>IF($E199+$I199+$D$7&lt;=DS$22,0,IF(DS$22-$D$7&gt;=$E199,IF(COUNTIF($KZ199:LR199,"&gt;0")&gt;0,VLOOKUP($C199,Input!$A$8:$HV$21,MATCH($DP$21+COUNTIF($KZ199:LR199,"&gt;0"),Input!$A$6:$HV$6,0),FALSE),0),0))*$D199*$F199</f>
        <v>0</v>
      </c>
      <c r="DT199" s="1">
        <f>IF($E199+$I199+$D$7&lt;=DT$22,0,IF(DT$22-$D$7&gt;=$E199,IF(COUNTIF($KZ199:LS199,"&gt;0")&gt;0,VLOOKUP($C199,Input!$A$8:$HV$21,MATCH($DP$21+COUNTIF($KZ199:LS199,"&gt;0"),Input!$A$6:$HV$6,0),FALSE),0),0))*$D199*$F199</f>
        <v>0</v>
      </c>
      <c r="DU199" s="1">
        <f>IF($E199+$I199+$D$7&lt;=DU$22,0,IF(DU$22-$D$7&gt;=$E199,IF(COUNTIF($KZ199:LT199,"&gt;0")&gt;0,VLOOKUP($C199,Input!$A$8:$HV$21,MATCH($DP$21+COUNTIF($KZ199:LT199,"&gt;0"),Input!$A$6:$HV$6,0),FALSE),0),0))*$D199*$F199</f>
        <v>0</v>
      </c>
      <c r="DV199" s="1">
        <f>IF($E199+$I199+$D$7&lt;=DV$22,0,IF(DV$22-$D$7&gt;=$E199,IF(COUNTIF($KZ199:LU199,"&gt;0")&gt;0,VLOOKUP($C199,Input!$A$8:$HV$21,MATCH($DP$21+COUNTIF($KZ199:LU199,"&gt;0"),Input!$A$6:$HV$6,0),FALSE),0),0))*$D199*$F199</f>
        <v>0</v>
      </c>
      <c r="DW199" s="1">
        <f>IF($E199+$I199+$D$7&lt;=DW$22,0,IF(DW$22-$D$7&gt;=$E199,IF(COUNTIF($KZ199:LV199,"&gt;0")&gt;0,VLOOKUP($C199,Input!$A$8:$HV$21,MATCH($DP$21+COUNTIF($KZ199:LV199,"&gt;0"),Input!$A$6:$HV$6,0),FALSE),0),0))*$D199*$F199</f>
        <v>0</v>
      </c>
      <c r="DX199" s="1">
        <f>IF($E199+$I199+$D$7&lt;=DX$22,0,IF(DX$22-$D$7&gt;=$E199,IF(COUNTIF($KZ199:LW199,"&gt;0")&gt;0,VLOOKUP($C199,Input!$A$8:$HV$21,MATCH($DP$21+COUNTIF($KZ199:LW199,"&gt;0"),Input!$A$6:$HV$6,0),FALSE),0),0))*$D199*$F199</f>
        <v>0</v>
      </c>
      <c r="DY199" s="1">
        <f>IF($E199+$I199+$D$7&lt;=DY$22,0,IF(DY$22-$D$7&gt;=$E199,IF(COUNTIF($KZ199:LX199,"&gt;0")&gt;0,VLOOKUP($C199,Input!$A$8:$HV$21,MATCH($DP$21+COUNTIF($KZ199:LX199,"&gt;0"),Input!$A$6:$HV$6,0),FALSE),0),0))*$D199*$F199</f>
        <v>0</v>
      </c>
      <c r="DZ199" s="1">
        <f>IF($E199+$I199+$D$7&lt;=DZ$22,0,IF(DZ$22-$D$7&gt;=$E199,IF(COUNTIF($KZ199:LY199,"&gt;0")&gt;0,VLOOKUP($C199,Input!$A$8:$HV$21,MATCH($DP$21+COUNTIF($KZ199:LY199,"&gt;0"),Input!$A$6:$HV$6,0),FALSE),0),0))*$D199*$F199</f>
        <v>0</v>
      </c>
      <c r="EA199" s="1">
        <f>IF($E199+$I199+$D$7&lt;=EA$22,0,IF(EA$22-$D$7&gt;=$E199,IF(COUNTIF($KZ199:LZ199,"&gt;0")&gt;0,VLOOKUP($C199,Input!$A$8:$HV$21,MATCH($DP$21+COUNTIF($KZ199:LZ199,"&gt;0"),Input!$A$6:$HV$6,0),FALSE),0),0))*$D199*$F199</f>
        <v>0</v>
      </c>
      <c r="EB199" s="1">
        <f>IF($E199+$I199+$D$7&lt;=EB$22,0,IF(EB$22-$D$7&gt;=$E199,IF(COUNTIF($KZ199:MA199,"&gt;0")&gt;0,VLOOKUP($C199,Input!$A$8:$HV$21,MATCH($DP$21+COUNTIF($KZ199:MA199,"&gt;0"),Input!$A$6:$HV$6,0),FALSE),0),0))*$D199*$F199</f>
        <v>0</v>
      </c>
      <c r="EC199" s="1">
        <f>IF($E199+$I199+$D$7&lt;=EC$22,0,IF(EC$22-$D$7&gt;=$E199,IF(COUNTIF($KZ199:MB199,"&gt;0")&gt;0,VLOOKUP($C199,Input!$A$8:$HV$21,MATCH($DP$21+COUNTIF($KZ199:MB199,"&gt;0"),Input!$A$6:$HV$6,0),FALSE),0),0))*$D199*$F199</f>
        <v>0</v>
      </c>
      <c r="ED199" s="1">
        <f>IF($E199+$I199+$D$7&lt;=ED$22,0,IF(ED$22-$D$7&gt;=$E199,IF(COUNTIF($KZ199:MC199,"&gt;0")&gt;0,VLOOKUP($C199,Input!$A$8:$HV$21,MATCH($DP$21+COUNTIF($KZ199:MC199,"&gt;0"),Input!$A$6:$HV$6,0),FALSE),0),0))*$D199*$F199</f>
        <v>0</v>
      </c>
      <c r="EE199" s="1">
        <f>IF($E199+$I199+$D$7&lt;=EE$22,0,IF(EE$22-$D$7&gt;=$E199,IF(COUNTIF($KZ199:MD199,"&gt;0")&gt;0,VLOOKUP($C199,Input!$A$8:$HV$21,MATCH($DP$21+COUNTIF($KZ199:MD199,"&gt;0"),Input!$A$6:$HV$6,0),FALSE),0),0))*$D199*$F199</f>
        <v>0</v>
      </c>
      <c r="EF199" s="1">
        <f>IF($E199+$I199+$D$7&lt;=EF$22,0,IF(EF$22-$D$7&gt;=$E199,IF(COUNTIF($KZ199:ME199,"&gt;0")&gt;0,VLOOKUP($C199,Input!$A$8:$HV$21,MATCH($DP$21+COUNTIF($KZ199:ME199,"&gt;0"),Input!$A$6:$HV$6,0),FALSE),0),0))*$D199*$F199</f>
        <v>0</v>
      </c>
      <c r="EG199" s="1">
        <f>IF($E199+$I199+$D$7&lt;=EG$22,0,IF(EG$22-$D$7&gt;=$E199,IF(COUNTIF($KZ199:MF199,"&gt;0")&gt;0,VLOOKUP($C199,Input!$A$8:$HV$21,MATCH($DP$21+COUNTIF($KZ199:MF199,"&gt;0"),Input!$A$6:$HV$6,0),FALSE),0),0))*$D199*$F199</f>
        <v>0</v>
      </c>
      <c r="EH199" s="1">
        <f>IF($E199+$I199+$D$7&lt;=EH$22,0,IF(EH$22-$D$7&gt;=$E199,IF(COUNTIF($KZ199:MG199,"&gt;0")&gt;0,VLOOKUP($C199,Input!$A$8:$HV$21,MATCH($DP$21+COUNTIF($KZ199:MG199,"&gt;0"),Input!$A$6:$HV$6,0),FALSE),0),0))*$D199*$F199</f>
        <v>0</v>
      </c>
      <c r="EI199" s="1">
        <f>IF($E199+$I199+$D$7&lt;=EI$22,0,IF(EI$22-$D$7&gt;=$E199,IF(COUNTIF($KZ199:MH199,"&gt;0")&gt;0,VLOOKUP($C199,Input!$A$8:$HV$21,MATCH($DP$21+COUNTIF($KZ199:MH199,"&gt;0"),Input!$A$6:$HV$6,0),FALSE),0),0))*$D199*$F199</f>
        <v>0</v>
      </c>
      <c r="EJ199" s="1">
        <f>IF($E199+$I199+$D$7&lt;=EJ$22,0,IF(EJ$22-$D$7&gt;=$E199,IF(COUNTIF($KZ199:MI199,"&gt;0")&gt;0,VLOOKUP($C199,Input!$A$8:$HV$21,MATCH($DP$21+COUNTIF($KZ199:MI199,"&gt;0"),Input!$A$6:$HV$6,0),FALSE),0),0))*$D199*$F199</f>
        <v>0</v>
      </c>
      <c r="EK199" s="1">
        <f>IF($E199+$I199+$D$7&lt;=EK$22,0,IF(EK$22-$D$7&gt;=$E199,IF(COUNTIF($KZ199:MJ199,"&gt;0")&gt;0,VLOOKUP($C199,Input!$A$8:$HV$21,MATCH($DP$21+COUNTIF($KZ199:MJ199,"&gt;0"),Input!$A$6:$HV$6,0),FALSE),0),0))*$D199*$F199</f>
        <v>0</v>
      </c>
      <c r="EL199" s="1">
        <f>IF($E199+$I199+$D$7&lt;=EL$22,0,IF(EL$22-$D$7&gt;=$E199,IF(COUNTIF($KZ199:MK199,"&gt;0")&gt;0,VLOOKUP($C199,Input!$A$8:$HV$21,MATCH($DP$21+COUNTIF($KZ199:MK199,"&gt;0"),Input!$A$6:$HV$6,0),FALSE),0),0))*$D199*$F199</f>
        <v>0</v>
      </c>
      <c r="EM199" s="1">
        <f>IF($E199+$I199+$D$7&lt;=EM$22,0,IF(EM$22-$D$7&gt;=$E199,IF(COUNTIF($KZ199:ML199,"&gt;0")&gt;0,VLOOKUP($C199,Input!$A$8:$HV$21,MATCH($DP$21+COUNTIF($KZ199:ML199,"&gt;0"),Input!$A$6:$HV$6,0),FALSE),0),0))*$D199*$F199</f>
        <v>0</v>
      </c>
      <c r="EN199" s="1">
        <f>IF($E199+$I199+$D$7&lt;=EN$22,0,IF(EN$22-$D$7&gt;=$E199,IF(COUNTIF($KZ199:MM199,"&gt;0")&gt;0,VLOOKUP($C199,Input!$A$8:$HV$21,MATCH($DP$21+COUNTIF($KZ199:MM199,"&gt;0"),Input!$A$6:$HV$6,0),FALSE),0),0))*$D199*$F199</f>
        <v>0</v>
      </c>
      <c r="EO199" s="1">
        <f>IF($E199+$I199+$D$7&lt;=EO$22,0,IF(EO$22-$D$7&gt;=$E199,IF(COUNTIF($KZ199:MN199,"&gt;0")&gt;0,VLOOKUP($C199,Input!$A$8:$HV$21,MATCH($DP$21+COUNTIF($KZ199:MN199,"&gt;0"),Input!$A$6:$HV$6,0),FALSE),0),0))*$D199*$F199</f>
        <v>0</v>
      </c>
      <c r="EP199" s="1">
        <f>IF($E199+$I199+$D$7&lt;=EP$22,0,IF(EP$22-$D$7&gt;=$E199,IF(COUNTIF($KZ199:MO199,"&gt;0")&gt;0,VLOOKUP($C199,Input!$A$8:$HV$21,MATCH($DP$21+COUNTIF($KZ199:MO199,"&gt;0"),Input!$A$6:$HV$6,0),FALSE),0),0))*$D199*$F199</f>
        <v>0</v>
      </c>
      <c r="EQ199" s="1">
        <f>IF($E199+$I199+$D$7&lt;=EQ$22,0,IF(EQ$22-$D$7&gt;=$E199,IF(COUNTIF($KZ199:MP199,"&gt;0")&gt;0,VLOOKUP($C199,Input!$A$8:$HV$21,MATCH($DP$21+COUNTIF($KZ199:MP199,"&gt;0"),Input!$A$6:$HV$6,0),FALSE),0),0))*$D199*$F199</f>
        <v>0</v>
      </c>
      <c r="ER199" s="1">
        <f>IF($E199+$I199+$D$7&lt;=ER$22,0,IF(ER$22-$D$7&gt;=$E199,IF(COUNTIF($KZ199:MQ199,"&gt;0")&gt;0,VLOOKUP($C199,Input!$A$8:$HV$21,MATCH($DP$21+COUNTIF($KZ199:MQ199,"&gt;0"),Input!$A$6:$HV$6,0),FALSE),0),0))*$D199*$F199</f>
        <v>0</v>
      </c>
      <c r="ES199" s="1">
        <f>IF($E199+$I199+$D$7&lt;=ES$22,0,IF(ES$22-$D$7&gt;=$E199,IF(COUNTIF($KZ199:MR199,"&gt;0")&gt;0,VLOOKUP($C199,Input!$A$8:$HV$21,MATCH($DP$21+COUNTIF($KZ199:MR199,"&gt;0"),Input!$A$6:$HV$6,0),FALSE),0),0))*$D199*$F199</f>
        <v>0</v>
      </c>
      <c r="ET199" s="1">
        <f>IF($E199+$I199+$D$7&lt;=ET$22,0,IF(ET$22-$D$7&gt;=$E199,IF(COUNTIF($KZ199:MS199,"&gt;0")&gt;0,VLOOKUP($C199,Input!$A$8:$HV$21,MATCH($DP$21+COUNTIF($KZ199:MS199,"&gt;0"),Input!$A$6:$HV$6,0),FALSE),0),0))*$D199*$F199</f>
        <v>0</v>
      </c>
      <c r="EU199" s="1">
        <f>IF($E199+$I199+$D$7&lt;=EU$22,0,IF(EU$22-$D$7&gt;=$E199,IF(COUNTIF($KZ199:MT199,"&gt;0")&gt;0,VLOOKUP($C199,Input!$A$8:$HV$21,MATCH($DP$21+COUNTIF($KZ199:MT199,"&gt;0"),Input!$A$6:$HV$6,0),FALSE),0),0))*$D199*$F199</f>
        <v>0</v>
      </c>
      <c r="EV199" s="1">
        <f>IF($E199+$I199+$D$7&lt;=EV$22,0,IF(EV$22-$D$7&gt;=$E199,IF(COUNTIF($KZ199:MU199,"&gt;0")&gt;0,VLOOKUP($C199,Input!$A$8:$HV$21,MATCH($DP$21+COUNTIF($KZ199:MU199,"&gt;0"),Input!$A$6:$HV$6,0),FALSE),0),0))*$D199*$F199</f>
        <v>0</v>
      </c>
      <c r="EW199" s="1">
        <f>IF($E199+$I199+$D$7&lt;=EW$22,0,IF(EW$22-$D$7&gt;=$E199,IF(COUNTIF($KZ199:MV199,"&gt;0")&gt;0,VLOOKUP($C199,Input!$A$8:$HV$21,MATCH($DP$21+COUNTIF($KZ199:MV199,"&gt;0"),Input!$A$6:$HV$6,0),FALSE),0),0))*$D199*$F199</f>
        <v>0</v>
      </c>
      <c r="EX199" s="1">
        <f>IF($E199+$I199+$D$7&lt;=EX$22,0,IF(EX$22-$D$7&gt;=$E199,IF(COUNTIF($KZ199:MW199,"&gt;0")&gt;0,VLOOKUP($C199,Input!$A$8:$HV$21,MATCH($DP$21+COUNTIF($KZ199:MW199,"&gt;0"),Input!$A$6:$HV$6,0),FALSE),0),0))*$D199*$F199</f>
        <v>0</v>
      </c>
      <c r="EY199" s="1">
        <f>IF($E199+$I199+$D$7&lt;=EY$22,0,IF(EY$22-$D$7&gt;=$E199,IF(COUNTIF($KZ199:MX199,"&gt;0")&gt;0,VLOOKUP($C199,Input!$A$8:$HV$21,MATCH($DP$21+COUNTIF($KZ199:MX199,"&gt;0"),Input!$A$6:$HV$6,0),FALSE),0),0))*$D199*$F199</f>
        <v>0</v>
      </c>
      <c r="EZ199" s="1"/>
      <c r="FA199" t="str">
        <f>VLOOKUP($C199,Input!$A$8:$GZ$39,MATCH(FA$21,Input!$A$6:$GZ$6,0),FALSE)</f>
        <v>NA</v>
      </c>
      <c r="FB199">
        <f>IF((VLOOKUP($C199,Input!$A$8:$GZ$39,MATCH(FB$21,Input!$A$6:$GZ$6,0),FALSE))="Y",$D199/VLOOKUP($C199,Input!$A$8:$GZ$39,MATCH(FC$21,Input!$A$6:$GZ$6,0),FALSE),0)</f>
        <v>0</v>
      </c>
      <c r="FC199">
        <f>IF((VLOOKUP($C199,Input!$A$8:$GZ$39,MATCH(FB$21,Input!$A$6:$GZ$6,0),FALSE))="Y",0,IF((VLOOKUP($C199,Input!$A$8:$GZ$39,MATCH(FC$21,Input!$A$6:$GZ$6,0),FALSE))&gt;0,$D199/VLOOKUP($C199,Input!$A$8:$GZ$39,MATCH(FC$21,Input!$A$6:$GZ$6,0),FALSE),0))</f>
        <v>0</v>
      </c>
      <c r="FD199" s="1">
        <f>+IF($E199=FD$22,VLOOKUP($C199,Input!$A$8:$GZ$39,MATCH(FD$21,Input!$A$6:$GZ$6,0),FALSE),0)*IF(FD$110&gt;=MAX(FC$110:$FD$110),MIN((FD$110-MAX(FC$110:$FD$110)),(FD$110-FC$110)),0)+IF($E199=FD$22,VLOOKUP($C199,Input!$A$8:$GZ$39,MATCH(FD$21,Input!$A$6:$GZ$6,0),FALSE),0)*IF(FD$109&gt;=MAX(FC$109:$FD$109),MIN((FD$109-MAX(FC$109:$FD$109)),(FD$109-FC$109)),0)</f>
        <v>0</v>
      </c>
      <c r="FE199" s="1">
        <f>+IF($E199=FE$22,VLOOKUP($C199,Input!$A$8:$GZ$39,MATCH(FE$21,Input!$A$6:$GZ$6,0),FALSE),0)*IF(FE$110&gt;=MAX(FD$110:$FD$110),MIN((FE$110-MAX(FD$110:$FD$110)),(FE$110-FD$110)),0)+IF($E199=FE$22,VLOOKUP($C199,Input!$A$8:$GZ$39,MATCH(FE$21,Input!$A$6:$GZ$6,0),FALSE),0)*IF(FE$109&gt;=MAX(FD$109:$FD$109),MIN((FE$109-MAX(FD$109:$FD$109)),(FE$109-FD$109)),0)</f>
        <v>0</v>
      </c>
      <c r="FF199" s="1">
        <f>+IF($E199=FF$22,VLOOKUP($C199,Input!$A$8:$GZ$39,MATCH(FF$21,Input!$A$6:$GZ$6,0),FALSE),0)*IF(FF$110&gt;=MAX($FD$110:FE$110),MIN((FF$110-MAX($FD$110:FE$110)),(FF$110-FE$110)),0)+IF($E199=FF$22,VLOOKUP($C199,Input!$A$8:$GZ$39,MATCH(FF$21,Input!$A$6:$GZ$6,0),FALSE),0)*IF(FF$109&gt;=MAX($FD$109:FE$109),MIN((FF$109-MAX($FD$109:FE$109)),(FF$109-FE$109)),0)</f>
        <v>0</v>
      </c>
      <c r="FG199" s="1">
        <f>+IF($E199=FG$22,VLOOKUP($C199,Input!$A$8:$GZ$39,MATCH(FG$21,Input!$A$6:$GZ$6,0),FALSE),0)*IF(FG$110&gt;=MAX($FD$110:FF$110),MIN((FG$110-MAX($FD$110:FF$110)),(FG$110-FF$110)),0)+IF($E199=FG$22,VLOOKUP($C199,Input!$A$8:$GZ$39,MATCH(FG$21,Input!$A$6:$GZ$6,0),FALSE),0)*IF(FG$109&gt;=MAX($FD$109:FF$109),MIN((FG$109-MAX($FD$109:FF$109)),(FG$109-FF$109)),0)</f>
        <v>0</v>
      </c>
      <c r="FH199" s="1">
        <f>+IF($E199=FH$22,VLOOKUP($C199,Input!$A$8:$GZ$39,MATCH(FH$21,Input!$A$6:$GZ$6,0),FALSE),0)*IF(FH$110&gt;=MAX($FD$110:FG$110),MIN((FH$110-MAX($FD$110:FG$110)),(FH$110-FG$110)),0)+IF($E199=FH$22,VLOOKUP($C199,Input!$A$8:$GZ$39,MATCH(FH$21,Input!$A$6:$GZ$6,0),FALSE),0)*IF(FH$109&gt;=MAX($FD$109:FG$109),MIN((FH$109-MAX($FD$109:FG$109)),(FH$109-FG$109)),0)</f>
        <v>0</v>
      </c>
      <c r="FI199" s="1">
        <f>+IF($E199=FI$22,VLOOKUP($C199,Input!$A$8:$GZ$39,MATCH(FI$21,Input!$A$6:$GZ$6,0),FALSE),0)*IF(FI$110&gt;=MAX($FD$110:FH$110),MIN((FI$110-MAX($FD$110:FH$110)),(FI$110-FH$110)),0)+IF($E199=FI$22,VLOOKUP($C199,Input!$A$8:$GZ$39,MATCH(FI$21,Input!$A$6:$GZ$6,0),FALSE),0)*IF(FI$109&gt;=MAX($FD$109:FH$109),MIN((FI$109-MAX($FD$109:FH$109)),(FI$109-FH$109)),0)</f>
        <v>0</v>
      </c>
      <c r="FJ199" s="1">
        <f>+IF($E199=FJ$22,VLOOKUP($C199,Input!$A$8:$GZ$39,MATCH(FJ$21,Input!$A$6:$GZ$6,0),FALSE),0)*IF(FJ$110&gt;=MAX($FD$110:FI$110),MIN((FJ$110-MAX($FD$110:FI$110)),(FJ$110-FI$110)),0)+IF($E199=FJ$22,VLOOKUP($C199,Input!$A$8:$GZ$39,MATCH(FJ$21,Input!$A$6:$GZ$6,0),FALSE),0)*IF(FJ$109&gt;=MAX($FD$109:FI$109),MIN((FJ$109-MAX($FD$109:FI$109)),(FJ$109-FI$109)),0)</f>
        <v>0</v>
      </c>
      <c r="FK199" s="1">
        <f>+IF($E199=FK$22,VLOOKUP($C199,Input!$A$8:$GZ$39,MATCH(FK$21,Input!$A$6:$GZ$6,0),FALSE),0)*IF(FK$110&gt;=MAX($FD$110:FJ$110),MIN((FK$110-MAX($FD$110:FJ$110)),(FK$110-FJ$110)),0)+IF($E199=FK$22,VLOOKUP($C199,Input!$A$8:$GZ$39,MATCH(FK$21,Input!$A$6:$GZ$6,0),FALSE),0)*IF(FK$109&gt;=MAX($FD$109:FJ$109),MIN((FK$109-MAX($FD$109:FJ$109)),(FK$109-FJ$109)),0)</f>
        <v>0</v>
      </c>
      <c r="FL199" s="1">
        <f>+IF($E199=FL$22,VLOOKUP($C199,Input!$A$8:$GZ$39,MATCH(FL$21,Input!$A$6:$GZ$6,0),FALSE),0)*IF(FL$110&gt;=MAX($FD$110:FK$110),MIN((FL$110-MAX($FD$110:FK$110)),(FL$110-FK$110)),0)+IF($E199=FL$22,VLOOKUP($C199,Input!$A$8:$GZ$39,MATCH(FL$21,Input!$A$6:$GZ$6,0),FALSE),0)*IF(FL$109&gt;=MAX($FD$109:FK$109),MIN((FL$109-MAX($FD$109:FK$109)),(FL$109-FK$109)),0)</f>
        <v>0</v>
      </c>
      <c r="FM199" s="1">
        <f>+IF($E199=FM$22,VLOOKUP($C199,Input!$A$8:$GZ$39,MATCH(FM$21,Input!$A$6:$GZ$6,0),FALSE),0)*IF(FM$110&gt;=MAX($FD$110:FL$110),MIN((FM$110-MAX($FD$110:FL$110)),(FM$110-FL$110)),0)+IF($E199=FM$22,VLOOKUP($C199,Input!$A$8:$GZ$39,MATCH(FM$21,Input!$A$6:$GZ$6,0),FALSE),0)*IF(FM$109&gt;=MAX($FD$109:FL$109),MIN((FM$109-MAX($FD$109:FL$109)),(FM$109-FL$109)),0)</f>
        <v>0</v>
      </c>
      <c r="FN199" s="1">
        <f>+IF($E199=FN$22,VLOOKUP($C199,Input!$A$8:$GZ$39,MATCH(FN$21,Input!$A$6:$GZ$6,0),FALSE),0)*IF(FN$110&gt;=MAX($FD$110:FM$110),MIN((FN$110-MAX($FD$110:FM$110)),(FN$110-FM$110)),0)+IF($E199=FN$22,VLOOKUP($C199,Input!$A$8:$GZ$39,MATCH(FN$21,Input!$A$6:$GZ$6,0),FALSE),0)*IF(FN$109&gt;=MAX($FD$109:FM$109),MIN((FN$109-MAX($FD$109:FM$109)),(FN$109-FM$109)),0)</f>
        <v>0</v>
      </c>
      <c r="FO199" s="1">
        <f>+IF($E199=FO$22,VLOOKUP($C199,Input!$A$8:$GZ$39,MATCH(FO$21,Input!$A$6:$GZ$6,0),FALSE),0)*IF(FO$110&gt;=MAX($FD$110:FN$110),MIN((FO$110-MAX($FD$110:FN$110)),(FO$110-FN$110)),0)+IF($E199=FO$22,VLOOKUP($C199,Input!$A$8:$GZ$39,MATCH(FO$21,Input!$A$6:$GZ$6,0),FALSE),0)*IF(FO$109&gt;=MAX($FD$109:FN$109),MIN((FO$109-MAX($FD$109:FN$109)),(FO$109-FN$109)),0)</f>
        <v>0</v>
      </c>
      <c r="FP199" s="1">
        <f>+IF($E199=FP$22,VLOOKUP($C199,Input!$A$8:$GZ$39,MATCH(FP$21,Input!$A$6:$GZ$6,0),FALSE),0)*IF(FP$110&gt;=MAX($FD$110:FO$110),MIN((FP$110-MAX($FD$110:FO$110)),(FP$110-FO$110)),0)+IF($E199=FP$22,VLOOKUP($C199,Input!$A$8:$GZ$39,MATCH(FP$21,Input!$A$6:$GZ$6,0),FALSE),0)*IF(FP$109&gt;=MAX($FD$109:FO$109),MIN((FP$109-MAX($FD$109:FO$109)),(FP$109-FO$109)),0)</f>
        <v>0</v>
      </c>
      <c r="FQ199" s="1">
        <f>+IF($E199=FQ$22,VLOOKUP($C199,Input!$A$8:$GZ$39,MATCH(FQ$21,Input!$A$6:$GZ$6,0),FALSE),0)*IF(FQ$110&gt;=MAX($FD$110:FP$110),MIN((FQ$110-MAX($FD$110:FP$110)),(FQ$110-FP$110)),0)+IF($E199=FQ$22,VLOOKUP($C199,Input!$A$8:$GZ$39,MATCH(FQ$21,Input!$A$6:$GZ$6,0),FALSE),0)*IF(FQ$109&gt;=MAX($FD$109:FP$109),MIN((FQ$109-MAX($FD$109:FP$109)),(FQ$109-FP$109)),0)</f>
        <v>0</v>
      </c>
      <c r="FR199" s="1">
        <f>+IF($E199=FR$22,VLOOKUP($C199,Input!$A$8:$GZ$39,MATCH(FR$21,Input!$A$6:$GZ$6,0),FALSE),0)*IF(FR$110&gt;=MAX($FD$110:FQ$110),MIN((FR$110-MAX($FD$110:FQ$110)),(FR$110-FQ$110)),0)+IF($E199=FR$22,VLOOKUP($C199,Input!$A$8:$GZ$39,MATCH(FR$21,Input!$A$6:$GZ$6,0),FALSE),0)*IF(FR$109&gt;=MAX($FD$109:FQ$109),MIN((FR$109-MAX($FD$109:FQ$109)),(FR$109-FQ$109)),0)</f>
        <v>0</v>
      </c>
      <c r="FS199" s="1">
        <f>+IF($E199=FS$22,VLOOKUP($C199,Input!$A$8:$GZ$39,MATCH(FS$21,Input!$A$6:$GZ$6,0),FALSE),0)*IF(FS$110&gt;=MAX($FD$110:FR$110),MIN((FS$110-MAX($FD$110:FR$110)),(FS$110-FR$110)),0)+IF($E199=FS$22,VLOOKUP($C199,Input!$A$8:$GZ$39,MATCH(FS$21,Input!$A$6:$GZ$6,0),FALSE),0)*IF(FS$109&gt;=MAX($FD$109:FR$109),MIN((FS$109-MAX($FD$109:FR$109)),(FS$109-FR$109)),0)</f>
        <v>0</v>
      </c>
      <c r="FT199" s="1">
        <f>+IF($E199=FT$22,VLOOKUP($C199,Input!$A$8:$GZ$39,MATCH(FT$21,Input!$A$6:$GZ$6,0),FALSE),0)*IF(FT$110&gt;=MAX($FD$110:FS$110),MIN((FT$110-MAX($FD$110:FS$110)),(FT$110-FS$110)),0)+IF($E199=FT$22,VLOOKUP($C199,Input!$A$8:$GZ$39,MATCH(FT$21,Input!$A$6:$GZ$6,0),FALSE),0)*IF(FT$109&gt;=MAX($FD$109:FS$109),MIN((FT$109-MAX($FD$109:FS$109)),(FT$109-FS$109)),0)</f>
        <v>0</v>
      </c>
      <c r="FU199" s="1">
        <f>+IF($E199=FU$22,VLOOKUP($C199,Input!$A$8:$GZ$39,MATCH(FU$21,Input!$A$6:$GZ$6,0),FALSE),0)*IF(FU$110&gt;=MAX($FD$110:FT$110),MIN((FU$110-MAX($FD$110:FT$110)),(FU$110-FT$110)),0)+IF($E199=FU$22,VLOOKUP($C199,Input!$A$8:$GZ$39,MATCH(FU$21,Input!$A$6:$GZ$6,0),FALSE),0)*IF(FU$109&gt;=MAX($FD$109:FT$109),MIN((FU$109-MAX($FD$109:FT$109)),(FU$109-FT$109)),0)</f>
        <v>0</v>
      </c>
      <c r="FV199" s="1">
        <f>+IF($E199=FV$22,VLOOKUP($C199,Input!$A$8:$GZ$39,MATCH(FV$21,Input!$A$6:$GZ$6,0),FALSE),0)*IF(FV$110&gt;=MAX($FD$110:FU$110),MIN((FV$110-MAX($FD$110:FU$110)),(FV$110-FU$110)),0)+IF($E199=FV$22,VLOOKUP($C199,Input!$A$8:$GZ$39,MATCH(FV$21,Input!$A$6:$GZ$6,0),FALSE),0)*IF(FV$109&gt;=MAX($FD$109:FU$109),MIN((FV$109-MAX($FD$109:FU$109)),(FV$109-FU$109)),0)</f>
        <v>0</v>
      </c>
      <c r="FW199" s="1">
        <f>+IF($E199=FW$22,VLOOKUP($C199,Input!$A$8:$GZ$39,MATCH(FW$21,Input!$A$6:$GZ$6,0),FALSE),0)*IF(FW$110&gt;=MAX($FD$110:FV$110),MIN((FW$110-MAX($FD$110:FV$110)),(FW$110-FV$110)),0)+IF($E199=FW$22,VLOOKUP($C199,Input!$A$8:$GZ$39,MATCH(FW$21,Input!$A$6:$GZ$6,0),FALSE),0)*IF(FW$109&gt;=MAX($FD$109:FV$109),MIN((FW$109-MAX($FD$109:FV$109)),(FW$109-FV$109)),0)</f>
        <v>0</v>
      </c>
      <c r="FX199" s="1">
        <f>+IF($E199=FX$22,VLOOKUP($C199,Input!$A$8:$GZ$39,MATCH(FX$21,Input!$A$6:$GZ$6,0),FALSE),0)*IF(FX$110&gt;=MAX($FD$110:FW$110),MIN((FX$110-MAX($FD$110:FW$110)),(FX$110-FW$110)),0)+IF($E199=FX$22,VLOOKUP($C199,Input!$A$8:$GZ$39,MATCH(FX$21,Input!$A$6:$GZ$6,0),FALSE),0)*IF(FX$109&gt;=MAX($FD$109:FW$109),MIN((FX$109-MAX($FD$109:FW$109)),(FX$109-FW$109)),0)</f>
        <v>0</v>
      </c>
      <c r="FY199" s="1">
        <f>+IF($E199=FY$22,VLOOKUP($C199,Input!$A$8:$GZ$39,MATCH(FY$21,Input!$A$6:$GZ$6,0),FALSE),0)*IF(FY$110&gt;=MAX($FD$110:FX$110),MIN((FY$110-MAX($FD$110:FX$110)),(FY$110-FX$110)),0)+IF($E199=FY$22,VLOOKUP($C199,Input!$A$8:$GZ$39,MATCH(FY$21,Input!$A$6:$GZ$6,0),FALSE),0)*IF(FY$109&gt;=MAX($FD$109:FX$109),MIN((FY$109-MAX($FD$109:FX$109)),(FY$109-FX$109)),0)</f>
        <v>0</v>
      </c>
      <c r="FZ199" s="1">
        <f>+IF($E199=FZ$22,VLOOKUP($C199,Input!$A$8:$GZ$39,MATCH(FZ$21,Input!$A$6:$GZ$6,0),FALSE),0)*IF(FZ$110&gt;=MAX($FD$110:FY$110),MIN((FZ$110-MAX($FD$110:FY$110)),(FZ$110-FY$110)),0)+IF($E199=FZ$22,VLOOKUP($C199,Input!$A$8:$GZ$39,MATCH(FZ$21,Input!$A$6:$GZ$6,0),FALSE),0)*IF(FZ$109&gt;=MAX($FD$109:FY$109),MIN((FZ$109-MAX($FD$109:FY$109)),(FZ$109-FY$109)),0)</f>
        <v>0</v>
      </c>
      <c r="GA199" s="1">
        <f>+IF($E199=GA$22,VLOOKUP($C199,Input!$A$8:$GZ$39,MATCH(GA$21,Input!$A$6:$GZ$6,0),FALSE),0)*IF(GA$110&gt;=MAX($FD$110:FZ$110),MIN((GA$110-MAX($FD$110:FZ$110)),(GA$110-FZ$110)),0)+IF($E199=GA$22,VLOOKUP($C199,Input!$A$8:$GZ$39,MATCH(GA$21,Input!$A$6:$GZ$6,0),FALSE),0)*IF(GA$109&gt;=MAX($FD$109:FZ$109),MIN((GA$109-MAX($FD$109:FZ$109)),(GA$109-FZ$109)),0)</f>
        <v>0</v>
      </c>
      <c r="GB199" s="1">
        <f>+IF($E199=GB$22,VLOOKUP($C199,Input!$A$8:$GZ$39,MATCH(GB$21,Input!$A$6:$GZ$6,0),FALSE),0)*IF(GB$110&gt;=MAX($FD$110:GA$110),MIN((GB$110-MAX($FD$110:GA$110)),(GB$110-GA$110)),0)+IF($E199=GB$22,VLOOKUP($C199,Input!$A$8:$GZ$39,MATCH(GB$21,Input!$A$6:$GZ$6,0),FALSE),0)*IF(GB$109&gt;=MAX($FD$109:GA$109),MIN((GB$109-MAX($FD$109:GA$109)),(GB$109-GA$109)),0)</f>
        <v>0</v>
      </c>
      <c r="GC199" s="1">
        <f>+IF($E199=GC$22,VLOOKUP($C199,Input!$A$8:$GZ$39,MATCH(GC$21,Input!$A$6:$GZ$6,0),FALSE),0)*IF(GC$110&gt;=MAX($FD$110:GB$110),MIN((GC$110-MAX($FD$110:GB$110)),(GC$110-GB$110)),0)+IF($E199=GC$22,VLOOKUP($C199,Input!$A$8:$GZ$39,MATCH(GC$21,Input!$A$6:$GZ$6,0),FALSE),0)*IF(GC$109&gt;=MAX($FD$109:GB$109),MIN((GC$109-MAX($FD$109:GB$109)),(GC$109-GB$109)),0)</f>
        <v>0</v>
      </c>
      <c r="GD199" s="1">
        <f>+IF($E199=GD$22,VLOOKUP($C199,Input!$A$8:$GZ$39,MATCH(GD$21,Input!$A$6:$GZ$6,0),FALSE),0)*IF(GD$110&gt;=MAX($FD$110:GC$110),MIN((GD$110-MAX($FD$110:GC$110)),(GD$110-GC$110)),0)+IF($E199=GD$22,VLOOKUP($C199,Input!$A$8:$GZ$39,MATCH(GD$21,Input!$A$6:$GZ$6,0),FALSE),0)*IF(GD$109&gt;=MAX($FD$109:GC$109),MIN((GD$109-MAX($FD$109:GC$109)),(GD$109-GC$109)),0)</f>
        <v>0</v>
      </c>
      <c r="GE199" s="1">
        <f>+IF($E199=GE$22,VLOOKUP($C199,Input!$A$8:$GZ$39,MATCH(GE$21,Input!$A$6:$GZ$6,0),FALSE),0)*IF(GE$110&gt;=MAX($FD$110:GD$110),MIN((GE$110-MAX($FD$110:GD$110)),(GE$110-GD$110)),0)+IF($E199=GE$22,VLOOKUP($C199,Input!$A$8:$GZ$39,MATCH(GE$21,Input!$A$6:$GZ$6,0),FALSE),0)*IF(GE$109&gt;=MAX($FD$109:GD$109),MIN((GE$109-MAX($FD$109:GD$109)),(GE$109-GD$109)),0)</f>
        <v>0</v>
      </c>
      <c r="GF199" s="1">
        <f>+IF($E199=GF$22,VLOOKUP($C199,Input!$A$8:$GZ$39,MATCH(GF$21,Input!$A$6:$GZ$6,0),FALSE),0)*IF(GF$110&gt;=MAX($FD$110:GE$110),MIN((GF$110-MAX($FD$110:GE$110)),(GF$110-GE$110)),0)+IF($E199=GF$22,VLOOKUP($C199,Input!$A$8:$GZ$39,MATCH(GF$21,Input!$A$6:$GZ$6,0),FALSE),0)*IF(GF$109&gt;=MAX($FD$109:GE$109),MIN((GF$109-MAX($FD$109:GE$109)),(GF$109-GE$109)),0)</f>
        <v>0</v>
      </c>
      <c r="GG199" s="1">
        <f>+IF($E199=GG$22,VLOOKUP($C199,Input!$A$8:$GZ$39,MATCH(GG$21,Input!$A$6:$GZ$6,0),FALSE),0)*IF(GG$110&gt;=MAX($FD$110:GF$110),MIN((GG$110-MAX($FD$110:GF$110)),(GG$110-GF$110)),0)+IF($E199=GG$22,VLOOKUP($C199,Input!$A$8:$GZ$39,MATCH(GG$21,Input!$A$6:$GZ$6,0),FALSE),0)*IF(GG$109&gt;=MAX($FD$109:GF$109),MIN((GG$109-MAX($FD$109:GF$109)),(GG$109-GF$109)),0)</f>
        <v>0</v>
      </c>
      <c r="GH199" s="1">
        <f>+IF($E199=GH$22,VLOOKUP($C199,Input!$A$8:$GZ$39,MATCH(GH$21,Input!$A$6:$GZ$6,0),FALSE),0)*IF(GH$110&gt;=MAX($FD$110:GG$110),MIN((GH$110-MAX($FD$110:GG$110)),(GH$110-GG$110)),0)+IF($E199=GH$22,VLOOKUP($C199,Input!$A$8:$GZ$39,MATCH(GH$21,Input!$A$6:$GZ$6,0),FALSE),0)*IF(GH$109&gt;=MAX($FD$109:GG$109),MIN((GH$109-MAX($FD$109:GG$109)),(GH$109-GG$109)),0)</f>
        <v>0</v>
      </c>
      <c r="GI199" s="1">
        <f>+IF($E199=GI$22,VLOOKUP($C199,Input!$A$8:$GZ$39,MATCH(GI$21,Input!$A$6:$GZ$6,0),FALSE),0)*IF(GI$110&gt;=MAX($FD$110:GH$110),MIN((GI$110-MAX($FD$110:GH$110)),(GI$110-GH$110)),0)+IF($E199=GI$22,VLOOKUP($C199,Input!$A$8:$GZ$39,MATCH(GI$21,Input!$A$6:$GZ$6,0),FALSE),0)*IF(GI$109&gt;=MAX($FD$109:GH$109),MIN((GI$109-MAX($FD$109:GH$109)),(GI$109-GH$109)),0)</f>
        <v>0</v>
      </c>
      <c r="GJ199" s="1">
        <f>+IF($E199=GJ$22,VLOOKUP($C199,Input!$A$8:$GZ$39,MATCH(GJ$21,Input!$A$6:$GZ$6,0),FALSE),0)*IF(GJ$110&gt;=MAX($FD$110:GI$110),MIN((GJ$110-MAX($FD$110:GI$110)),(GJ$110-GI$110)),0)+IF($E199=GJ$22,VLOOKUP($C199,Input!$A$8:$GZ$39,MATCH(GJ$21,Input!$A$6:$GZ$6,0),FALSE),0)*IF(GJ$109&gt;=MAX($FD$109:GI$109),MIN((GJ$109-MAX($FD$109:GI$109)),(GJ$109-GI$109)),0)</f>
        <v>0</v>
      </c>
      <c r="GK199" s="1">
        <f>+IF($E199=GK$22,VLOOKUP($C199,Input!$A$8:$GZ$39,MATCH(GK$21,Input!$A$6:$GZ$6,0),FALSE),0)*IF(GK$110&gt;=MAX($FD$110:GJ$110),MIN((GK$110-MAX($FD$110:GJ$110)),(GK$110-GJ$110)),0)+IF($E199=GK$22,VLOOKUP($C199,Input!$A$8:$GZ$39,MATCH(GK$21,Input!$A$6:$GZ$6,0),FALSE),0)*IF(GK$109&gt;=MAX($FD$109:GJ$109),MIN((GK$109-MAX($FD$109:GJ$109)),(GK$109-GJ$109)),0)</f>
        <v>0</v>
      </c>
      <c r="GL199" s="1">
        <f>+IF($E199=GL$22,VLOOKUP($C199,Input!$A$8:$GZ$39,MATCH(GL$21,Input!$A$6:$GZ$6,0),FALSE),0)*IF(GL$110&gt;=MAX($FD$110:GK$110),MIN((GL$110-MAX($FD$110:GK$110)),(GL$110-GK$110)),0)+IF($E199=GL$22,VLOOKUP($C199,Input!$A$8:$GZ$39,MATCH(GL$21,Input!$A$6:$GZ$6,0),FALSE),0)*IF(GL$109&gt;=MAX($FD$109:GK$109),MIN((GL$109-MAX($FD$109:GK$109)),(GL$109-GK$109)),0)</f>
        <v>0</v>
      </c>
      <c r="GM199" s="42"/>
      <c r="GN199" t="str">
        <f>VLOOKUP($C199,Input!$A$8:$GZ$39,MATCH(GN$21,Input!$A$6:$GZ$6,0),FALSE)</f>
        <v>NA</v>
      </c>
      <c r="GO199">
        <f>IF((VLOOKUP($C199,Input!$A$8:$GZ$39,MATCH(GO$21,Input!$A$6:$GZ$6,0),FALSE))="Y",$D199/VLOOKUP($C199,Input!$A$8:$GZ$39,MATCH(GP$21,Input!$A$6:$GZ$6,0),FALSE),0)</f>
        <v>0</v>
      </c>
      <c r="GP199">
        <f>IF((VLOOKUP($C199,Input!$A$8:$GZ$39,MATCH(GO$21,Input!$A$6:$GZ$6,0),FALSE))="Y",0,IF((VLOOKUP($C199,Input!$A$8:$GZ$39,MATCH(GP$21,Input!$A$6:$GZ$6,0),FALSE))&gt;0,$D199/VLOOKUP($C199,Input!$A$8:$GZ$39,MATCH(GP$21,Input!$A$6:$GZ$6,0),FALSE),0))</f>
        <v>0</v>
      </c>
      <c r="GQ199" s="1">
        <f>+IF($E199=GQ$22,VLOOKUP($C199,Input!$A$8:$GZ$39,MATCH(GQ$21,Input!$A$6:$GZ$6,0),FALSE),0)*IF(GQ$110&gt;=MAX($GP$110:GP$110),MIN((GQ$110-MAX($GP$110:GP$110)),(GQ$110-GP$110)),0)+IF($E199=GQ$22,VLOOKUP($C199,Input!$A$8:$GZ$39,MATCH(GQ$21,Input!$A$6:$GZ$6,0),FALSE),0)*IF(GQ$109&gt;=MAX($GP$109:GP$109),MIN((GQ$109-MAX($GP$109:GP$109)),(GQ$109-GP$109)),0)</f>
        <v>0</v>
      </c>
      <c r="GR199" s="1">
        <f>+IF($E199=GR$22,VLOOKUP($C199,Input!$A$8:$GZ$39,MATCH(GR$21,Input!$A$6:$GZ$6,0),FALSE),0)*IF(GR$110&gt;=MAX($GP$110:GQ$110),MIN((GR$110-MAX($GP$110:GQ$110)),(GR$110-GQ$110)),0)+IF($E199=GR$22,VLOOKUP($C199,Input!$A$8:$GZ$39,MATCH(GR$21,Input!$A$6:$GZ$6,0),FALSE),0)*IF(GR$109&gt;=MAX($GP$109:GQ$109),MIN((GR$109-MAX($GP$109:GQ$109)),(GR$109-GQ$109)),0)</f>
        <v>0</v>
      </c>
      <c r="GS199" s="1">
        <f>+IF($E199=GS$22,VLOOKUP($C199,Input!$A$8:$GZ$39,MATCH(GS$21,Input!$A$6:$GZ$6,0),FALSE),0)*IF(GS$110&gt;=MAX($GP$110:GR$110),MIN((GS$110-MAX($GP$110:GR$110)),(GS$110-GR$110)),0)+IF($E199=GS$22,VLOOKUP($C199,Input!$A$8:$GZ$39,MATCH(GS$21,Input!$A$6:$GZ$6,0),FALSE),0)*IF(GS$109&gt;=MAX($GP$109:GR$109),MIN((GS$109-MAX($GP$109:GR$109)),(GS$109-GR$109)),0)</f>
        <v>0</v>
      </c>
      <c r="GT199" s="1">
        <f>+IF($E199=GT$22,VLOOKUP($C199,Input!$A$8:$GZ$39,MATCH(GT$21,Input!$A$6:$GZ$6,0),FALSE),0)*IF(GT$110&gt;=MAX($GP$110:GS$110),MIN((GT$110-MAX($GP$110:GS$110)),(GT$110-GS$110)),0)+IF($E199=GT$22,VLOOKUP($C199,Input!$A$8:$GZ$39,MATCH(GT$21,Input!$A$6:$GZ$6,0),FALSE),0)*IF(GT$109&gt;=MAX($GP$109:GS$109),MIN((GT$109-MAX($GP$109:GS$109)),(GT$109-GS$109)),0)</f>
        <v>0</v>
      </c>
      <c r="GU199" s="1">
        <f>+IF($E199=GU$22,VLOOKUP($C199,Input!$A$8:$GZ$39,MATCH(GU$21,Input!$A$6:$GZ$6,0),FALSE),0)*IF(GU$110&gt;=MAX($GP$110:GT$110),MIN((GU$110-MAX($GP$110:GT$110)),(GU$110-GT$110)),0)+IF($E199=GU$22,VLOOKUP($C199,Input!$A$8:$GZ$39,MATCH(GU$21,Input!$A$6:$GZ$6,0),FALSE),0)*IF(GU$109&gt;=MAX($GP$109:GT$109),MIN((GU$109-MAX($GP$109:GT$109)),(GU$109-GT$109)),0)</f>
        <v>0</v>
      </c>
      <c r="GV199" s="1">
        <f>+IF($E199=GV$22,VLOOKUP($C199,Input!$A$8:$GZ$39,MATCH(GV$21,Input!$A$6:$GZ$6,0),FALSE),0)*IF(GV$110&gt;=MAX($GP$110:GU$110),MIN((GV$110-MAX($GP$110:GU$110)),(GV$110-GU$110)),0)+IF($E199=GV$22,VLOOKUP($C199,Input!$A$8:$GZ$39,MATCH(GV$21,Input!$A$6:$GZ$6,0),FALSE),0)*IF(GV$109&gt;=MAX($GP$109:GU$109),MIN((GV$109-MAX($GP$109:GU$109)),(GV$109-GU$109)),0)</f>
        <v>0</v>
      </c>
      <c r="GW199" s="1">
        <f>+IF($E199=GW$22,VLOOKUP($C199,Input!$A$8:$GZ$39,MATCH(GW$21,Input!$A$6:$GZ$6,0),FALSE),0)*IF(GW$110&gt;=MAX($GP$110:GV$110),MIN((GW$110-MAX($GP$110:GV$110)),(GW$110-GV$110)),0)+IF($E199=GW$22,VLOOKUP($C199,Input!$A$8:$GZ$39,MATCH(GW$21,Input!$A$6:$GZ$6,0),FALSE),0)*IF(GW$109&gt;=MAX($GP$109:GV$109),MIN((GW$109-MAX($GP$109:GV$109)),(GW$109-GV$109)),0)</f>
        <v>0</v>
      </c>
      <c r="GX199" s="1">
        <f>+IF($E199=GX$22,VLOOKUP($C199,Input!$A$8:$GZ$39,MATCH(GX$21,Input!$A$6:$GZ$6,0),FALSE),0)*IF(GX$110&gt;=MAX($GP$110:GW$110),MIN((GX$110-MAX($GP$110:GW$110)),(GX$110-GW$110)),0)+IF($E199=GX$22,VLOOKUP($C199,Input!$A$8:$GZ$39,MATCH(GX$21,Input!$A$6:$GZ$6,0),FALSE),0)*IF(GX$109&gt;=MAX($GP$109:GW$109),MIN((GX$109-MAX($GP$109:GW$109)),(GX$109-GW$109)),0)</f>
        <v>0</v>
      </c>
      <c r="GY199" s="1">
        <f>+IF($E199=GY$22,VLOOKUP($C199,Input!$A$8:$GZ$39,MATCH(GY$21,Input!$A$6:$GZ$6,0),FALSE),0)*IF(GY$110&gt;=MAX($GP$110:GX$110),MIN((GY$110-MAX($GP$110:GX$110)),(GY$110-GX$110)),0)+IF($E199=GY$22,VLOOKUP($C199,Input!$A$8:$GZ$39,MATCH(GY$21,Input!$A$6:$GZ$6,0),FALSE),0)*IF(GY$109&gt;=MAX($GP$109:GX$109),MIN((GY$109-MAX($GP$109:GX$109)),(GY$109-GX$109)),0)</f>
        <v>0</v>
      </c>
      <c r="GZ199" s="1">
        <f>+IF($E199=GZ$22,VLOOKUP($C199,Input!$A$8:$GZ$39,MATCH(GZ$21,Input!$A$6:$GZ$6,0),FALSE),0)*IF(GZ$110&gt;=MAX($GP$110:GY$110),MIN((GZ$110-MAX($GP$110:GY$110)),(GZ$110-GY$110)),0)+IF($E199=GZ$22,VLOOKUP($C199,Input!$A$8:$GZ$39,MATCH(GZ$21,Input!$A$6:$GZ$6,0),FALSE),0)*IF(GZ$109&gt;=MAX($GP$109:GY$109),MIN((GZ$109-MAX($GP$109:GY$109)),(GZ$109-GY$109)),0)</f>
        <v>0</v>
      </c>
      <c r="HA199" s="1">
        <f>+IF($E199=HA$22,VLOOKUP($C199,Input!$A$8:$GZ$39,MATCH(HA$21,Input!$A$6:$GZ$6,0),FALSE),0)*IF(HA$110&gt;=MAX($GP$110:GZ$110),MIN((HA$110-MAX($GP$110:GZ$110)),(HA$110-GZ$110)),0)+IF($E199=HA$22,VLOOKUP($C199,Input!$A$8:$GZ$39,MATCH(HA$21,Input!$A$6:$GZ$6,0),FALSE),0)*IF(HA$109&gt;=MAX($GP$109:GZ$109),MIN((HA$109-MAX($GP$109:GZ$109)),(HA$109-GZ$109)),0)</f>
        <v>0</v>
      </c>
      <c r="HB199" s="1">
        <f>+IF($E199=HB$22,VLOOKUP($C199,Input!$A$8:$GZ$39,MATCH(HB$21,Input!$A$6:$GZ$6,0),FALSE),0)*IF(HB$110&gt;=MAX($GP$110:HA$110),MIN((HB$110-MAX($GP$110:HA$110)),(HB$110-HA$110)),0)+IF($E199=HB$22,VLOOKUP($C199,Input!$A$8:$GZ$39,MATCH(HB$21,Input!$A$6:$GZ$6,0),FALSE),0)*IF(HB$109&gt;=MAX($GP$109:HA$109),MIN((HB$109-MAX($GP$109:HA$109)),(HB$109-HA$109)),0)</f>
        <v>0</v>
      </c>
      <c r="HC199" s="1">
        <f>+IF($E199=HC$22,VLOOKUP($C199,Input!$A$8:$GZ$39,MATCH(HC$21,Input!$A$6:$GZ$6,0),FALSE),0)*IF(HC$110&gt;=MAX($GP$110:HB$110),MIN((HC$110-MAX($GP$110:HB$110)),(HC$110-HB$110)),0)+IF($E199=HC$22,VLOOKUP($C199,Input!$A$8:$GZ$39,MATCH(HC$21,Input!$A$6:$GZ$6,0),FALSE),0)*IF(HC$109&gt;=MAX($GP$109:HB$109),MIN((HC$109-MAX($GP$109:HB$109)),(HC$109-HB$109)),0)</f>
        <v>0</v>
      </c>
      <c r="HD199" s="1">
        <f>+IF($E199=HD$22,VLOOKUP($C199,Input!$A$8:$GZ$39,MATCH(HD$21,Input!$A$6:$GZ$6,0),FALSE),0)*IF(HD$110&gt;=MAX($GP$110:HC$110),MIN((HD$110-MAX($GP$110:HC$110)),(HD$110-HC$110)),0)+IF($E199=HD$22,VLOOKUP($C199,Input!$A$8:$GZ$39,MATCH(HD$21,Input!$A$6:$GZ$6,0),FALSE),0)*IF(HD$109&gt;=MAX($GP$109:HC$109),MIN((HD$109-MAX($GP$109:HC$109)),(HD$109-HC$109)),0)</f>
        <v>0</v>
      </c>
      <c r="HE199" s="1">
        <f>+IF($E199=HE$22,VLOOKUP($C199,Input!$A$8:$GZ$39,MATCH(HE$21,Input!$A$6:$GZ$6,0),FALSE),0)*IF(HE$110&gt;=MAX($GP$110:HD$110),MIN((HE$110-MAX($GP$110:HD$110)),(HE$110-HD$110)),0)+IF($E199=HE$22,VLOOKUP($C199,Input!$A$8:$GZ$39,MATCH(HE$21,Input!$A$6:$GZ$6,0),FALSE),0)*IF(HE$109&gt;=MAX($GP$109:HD$109),MIN((HE$109-MAX($GP$109:HD$109)),(HE$109-HD$109)),0)</f>
        <v>0</v>
      </c>
      <c r="HF199" s="1">
        <f>+IF($E199=HF$22,VLOOKUP($C199,Input!$A$8:$GZ$39,MATCH(HF$21,Input!$A$6:$GZ$6,0),FALSE),0)*IF(HF$110&gt;=MAX($GP$110:HE$110),MIN((HF$110-MAX($GP$110:HE$110)),(HF$110-HE$110)),0)+IF($E199=HF$22,VLOOKUP($C199,Input!$A$8:$GZ$39,MATCH(HF$21,Input!$A$6:$GZ$6,0),FALSE),0)*IF(HF$109&gt;=MAX($GP$109:HE$109),MIN((HF$109-MAX($GP$109:HE$109)),(HF$109-HE$109)),0)</f>
        <v>0</v>
      </c>
      <c r="HG199" s="1">
        <f>+IF($E199=HG$22,VLOOKUP($C199,Input!$A$8:$GZ$39,MATCH(HG$21,Input!$A$6:$GZ$6,0),FALSE),0)*IF(HG$110&gt;=MAX($GP$110:HF$110),MIN((HG$110-MAX($GP$110:HF$110)),(HG$110-HF$110)),0)+IF($E199=HG$22,VLOOKUP($C199,Input!$A$8:$GZ$39,MATCH(HG$21,Input!$A$6:$GZ$6,0),FALSE),0)*IF(HG$109&gt;=MAX($GP$109:HF$109),MIN((HG$109-MAX($GP$109:HF$109)),(HG$109-HF$109)),0)</f>
        <v>0</v>
      </c>
      <c r="HH199" s="1">
        <f>+IF($E199=HH$22,VLOOKUP($C199,Input!$A$8:$GZ$39,MATCH(HH$21,Input!$A$6:$GZ$6,0),FALSE),0)*IF(HH$110&gt;=MAX($GP$110:HG$110),MIN((HH$110-MAX($GP$110:HG$110)),(HH$110-HG$110)),0)+IF($E199=HH$22,VLOOKUP($C199,Input!$A$8:$GZ$39,MATCH(HH$21,Input!$A$6:$GZ$6,0),FALSE),0)*IF(HH$109&gt;=MAX($GP$109:HG$109),MIN((HH$109-MAX($GP$109:HG$109)),(HH$109-HG$109)),0)</f>
        <v>0</v>
      </c>
      <c r="HI199" s="1">
        <f>+IF($E199=HI$22,VLOOKUP($C199,Input!$A$8:$GZ$39,MATCH(HI$21,Input!$A$6:$GZ$6,0),FALSE),0)*IF(HI$110&gt;=MAX($GP$110:HH$110),MIN((HI$110-MAX($GP$110:HH$110)),(HI$110-HH$110)),0)+IF($E199=HI$22,VLOOKUP($C199,Input!$A$8:$GZ$39,MATCH(HI$21,Input!$A$6:$GZ$6,0),FALSE),0)*IF(HI$109&gt;=MAX($GP$109:HH$109),MIN((HI$109-MAX($GP$109:HH$109)),(HI$109-HH$109)),0)</f>
        <v>0</v>
      </c>
      <c r="HJ199" s="1">
        <f>+IF($E199=HJ$22,VLOOKUP($C199,Input!$A$8:$GZ$39,MATCH(HJ$21,Input!$A$6:$GZ$6,0),FALSE),0)*IF(HJ$110&gt;=MAX($GP$110:HI$110),MIN((HJ$110-MAX($GP$110:HI$110)),(HJ$110-HI$110)),0)+IF($E199=HJ$22,VLOOKUP($C199,Input!$A$8:$GZ$39,MATCH(HJ$21,Input!$A$6:$GZ$6,0),FALSE),0)*IF(HJ$109&gt;=MAX($GP$109:HI$109),MIN((HJ$109-MAX($GP$109:HI$109)),(HJ$109-HI$109)),0)</f>
        <v>0</v>
      </c>
      <c r="HK199" s="1">
        <f>+IF($E199=HK$22,VLOOKUP($C199,Input!$A$8:$GZ$39,MATCH(HK$21,Input!$A$6:$GZ$6,0),FALSE),0)*IF(HK$110&gt;=MAX($GP$110:HJ$110),MIN((HK$110-MAX($GP$110:HJ$110)),(HK$110-HJ$110)),0)+IF($E199=HK$22,VLOOKUP($C199,Input!$A$8:$GZ$39,MATCH(HK$21,Input!$A$6:$GZ$6,0),FALSE),0)*IF(HK$109&gt;=MAX($GP$109:HJ$109),MIN((HK$109-MAX($GP$109:HJ$109)),(HK$109-HJ$109)),0)</f>
        <v>0</v>
      </c>
      <c r="HL199" s="1">
        <f>+IF($E199=HL$22,VLOOKUP($C199,Input!$A$8:$GZ$39,MATCH(HL$21,Input!$A$6:$GZ$6,0),FALSE),0)*IF(HL$110&gt;=MAX($GP$110:HK$110),MIN((HL$110-MAX($GP$110:HK$110)),(HL$110-HK$110)),0)+IF($E199=HL$22,VLOOKUP($C199,Input!$A$8:$GZ$39,MATCH(HL$21,Input!$A$6:$GZ$6,0),FALSE),0)*IF(HL$109&gt;=MAX($GP$109:HK$109),MIN((HL$109-MAX($GP$109:HK$109)),(HL$109-HK$109)),0)</f>
        <v>0</v>
      </c>
      <c r="HM199" s="1">
        <f>+IF($E199=HM$22,VLOOKUP($C199,Input!$A$8:$GZ$39,MATCH(HM$21,Input!$A$6:$GZ$6,0),FALSE),0)*IF(HM$110&gt;=MAX($GP$110:HL$110),MIN((HM$110-MAX($GP$110:HL$110)),(HM$110-HL$110)),0)+IF($E199=HM$22,VLOOKUP($C199,Input!$A$8:$GZ$39,MATCH(HM$21,Input!$A$6:$GZ$6,0),FALSE),0)*IF(HM$109&gt;=MAX($GP$109:HL$109),MIN((HM$109-MAX($GP$109:HL$109)),(HM$109-HL$109)),0)</f>
        <v>0</v>
      </c>
      <c r="HN199" s="1">
        <f>+IF($E199=HN$22,VLOOKUP($C199,Input!$A$8:$GZ$39,MATCH(HN$21,Input!$A$6:$GZ$6,0),FALSE),0)*IF(HN$110&gt;=MAX($GP$110:HM$110),MIN((HN$110-MAX($GP$110:HM$110)),(HN$110-HM$110)),0)+IF($E199=HN$22,VLOOKUP($C199,Input!$A$8:$GZ$39,MATCH(HN$21,Input!$A$6:$GZ$6,0),FALSE),0)*IF(HN$109&gt;=MAX($GP$109:HM$109),MIN((HN$109-MAX($GP$109:HM$109)),(HN$109-HM$109)),0)</f>
        <v>0</v>
      </c>
      <c r="HO199" s="1">
        <f>+IF($E199=HO$22,VLOOKUP($C199,Input!$A$8:$GZ$39,MATCH(HO$21,Input!$A$6:$GZ$6,0),FALSE),0)*IF(HO$110&gt;=MAX($GP$110:HN$110),MIN((HO$110-MAX($GP$110:HN$110)),(HO$110-HN$110)),0)+IF($E199=HO$22,VLOOKUP($C199,Input!$A$8:$GZ$39,MATCH(HO$21,Input!$A$6:$GZ$6,0),FALSE),0)*IF(HO$109&gt;=MAX($GP$109:HN$109),MIN((HO$109-MAX($GP$109:HN$109)),(HO$109-HN$109)),0)</f>
        <v>0</v>
      </c>
      <c r="HP199" s="1">
        <f>+IF($E199=HP$22,VLOOKUP($C199,Input!$A$8:$GZ$39,MATCH(HP$21,Input!$A$6:$GZ$6,0),FALSE),0)*IF(HP$110&gt;=MAX($GP$110:HO$110),MIN((HP$110-MAX($GP$110:HO$110)),(HP$110-HO$110)),0)+IF($E199=HP$22,VLOOKUP($C199,Input!$A$8:$GZ$39,MATCH(HP$21,Input!$A$6:$GZ$6,0),FALSE),0)*IF(HP$109&gt;=MAX($GP$109:HO$109),MIN((HP$109-MAX($GP$109:HO$109)),(HP$109-HO$109)),0)</f>
        <v>0</v>
      </c>
      <c r="HQ199" s="1">
        <f>+IF($E199=HQ$22,VLOOKUP($C199,Input!$A$8:$GZ$39,MATCH(HQ$21,Input!$A$6:$GZ$6,0),FALSE),0)*IF(HQ$110&gt;=MAX($GP$110:HP$110),MIN((HQ$110-MAX($GP$110:HP$110)),(HQ$110-HP$110)),0)+IF($E199=HQ$22,VLOOKUP($C199,Input!$A$8:$GZ$39,MATCH(HQ$21,Input!$A$6:$GZ$6,0),FALSE),0)*IF(HQ$109&gt;=MAX($GP$109:HP$109),MIN((HQ$109-MAX($GP$109:HP$109)),(HQ$109-HP$109)),0)</f>
        <v>0</v>
      </c>
      <c r="HR199" s="1">
        <f>+IF($E199=HR$22,VLOOKUP($C199,Input!$A$8:$GZ$39,MATCH(HR$21,Input!$A$6:$GZ$6,0),FALSE),0)*IF(HR$110&gt;=MAX($GP$110:HQ$110),MIN((HR$110-MAX($GP$110:HQ$110)),(HR$110-HQ$110)),0)+IF($E199=HR$22,VLOOKUP($C199,Input!$A$8:$GZ$39,MATCH(HR$21,Input!$A$6:$GZ$6,0),FALSE),0)*IF(HR$109&gt;=MAX($GP$109:HQ$109),MIN((HR$109-MAX($GP$109:HQ$109)),(HR$109-HQ$109)),0)</f>
        <v>0</v>
      </c>
      <c r="HS199" s="1">
        <f>+IF($E199=HS$22,VLOOKUP($C199,Input!$A$8:$GZ$39,MATCH(HS$21,Input!$A$6:$GZ$6,0),FALSE),0)*IF(HS$110&gt;=MAX($GP$110:HR$110),MIN((HS$110-MAX($GP$110:HR$110)),(HS$110-HR$110)),0)+IF($E199=HS$22,VLOOKUP($C199,Input!$A$8:$GZ$39,MATCH(HS$21,Input!$A$6:$GZ$6,0),FALSE),0)*IF(HS$109&gt;=MAX($GP$109:HR$109),MIN((HS$109-MAX($GP$109:HR$109)),(HS$109-HR$109)),0)</f>
        <v>0</v>
      </c>
      <c r="HT199" s="1">
        <f>+IF($E199=HT$22,VLOOKUP($C199,Input!$A$8:$GZ$39,MATCH(HT$21,Input!$A$6:$GZ$6,0),FALSE),0)*IF(HT$110&gt;=MAX($GP$110:HS$110),MIN((HT$110-MAX($GP$110:HS$110)),(HT$110-HS$110)),0)+IF($E199=HT$22,VLOOKUP($C199,Input!$A$8:$GZ$39,MATCH(HT$21,Input!$A$6:$GZ$6,0),FALSE),0)*IF(HT$109&gt;=MAX($GP$109:HS$109),MIN((HT$109-MAX($GP$109:HS$109)),(HT$109-HS$109)),0)</f>
        <v>0</v>
      </c>
      <c r="HU199" s="1">
        <f>+IF($E199=HU$22,VLOOKUP($C199,Input!$A$8:$GZ$39,MATCH(HU$21,Input!$A$6:$GZ$6,0),FALSE),0)*IF(HU$110&gt;=MAX($GP$110:HT$110),MIN((HU$110-MAX($GP$110:HT$110)),(HU$110-HT$110)),0)+IF($E199=HU$22,VLOOKUP($C199,Input!$A$8:$GZ$39,MATCH(HU$21,Input!$A$6:$GZ$6,0),FALSE),0)*IF(HU$109&gt;=MAX($GP$109:HT$109),MIN((HU$109-MAX($GP$109:HT$109)),(HU$109-HT$109)),0)</f>
        <v>0</v>
      </c>
      <c r="HV199" s="1">
        <f>+IF($E199=HV$22,VLOOKUP($C199,Input!$A$8:$GZ$39,MATCH(HV$21,Input!$A$6:$GZ$6,0),FALSE),0)*IF(HV$110&gt;=MAX($GP$110:HU$110),MIN((HV$110-MAX($GP$110:HU$110)),(HV$110-HU$110)),0)+IF($E199=HV$22,VLOOKUP($C199,Input!$A$8:$GZ$39,MATCH(HV$21,Input!$A$6:$GZ$6,0),FALSE),0)*IF(HV$109&gt;=MAX($GP$109:HU$109),MIN((HV$109-MAX($GP$109:HU$109)),(HV$109-HU$109)),0)</f>
        <v>0</v>
      </c>
      <c r="HW199" s="1">
        <f>+IF($E199=HW$22,VLOOKUP($C199,Input!$A$8:$GZ$39,MATCH(HW$21,Input!$A$6:$GZ$6,0),FALSE),0)*IF(HW$110&gt;=MAX($GP$110:HV$110),MIN((HW$110-MAX($GP$110:HV$110)),(HW$110-HV$110)),0)+IF($E199=HW$22,VLOOKUP($C199,Input!$A$8:$GZ$39,MATCH(HW$21,Input!$A$6:$GZ$6,0),FALSE),0)*IF(HW$109&gt;=MAX($GP$109:HV$109),MIN((HW$109-MAX($GP$109:HV$109)),(HW$109-HV$109)),0)</f>
        <v>0</v>
      </c>
      <c r="HX199" s="1">
        <f>+IF($E199=HX$22,VLOOKUP($C199,Input!$A$8:$GZ$39,MATCH(HX$21,Input!$A$6:$GZ$6,0),FALSE),0)*IF(HX$110&gt;=MAX($GP$110:HW$110),MIN((HX$110-MAX($GP$110:HW$110)),(HX$110-HW$110)),0)+IF($E199=HX$22,VLOOKUP($C199,Input!$A$8:$GZ$39,MATCH(HX$21,Input!$A$6:$GZ$6,0),FALSE),0)*IF(HX$109&gt;=MAX($GP$109:HW$109),MIN((HX$109-MAX($GP$109:HW$109)),(HX$109-HW$109)),0)</f>
        <v>0</v>
      </c>
      <c r="HY199" s="1">
        <f>+IF($E199=HY$22,VLOOKUP($C199,Input!$A$8:$GZ$39,MATCH(HY$21,Input!$A$6:$GZ$6,0),FALSE),0)*IF(HY$110&gt;=MAX($GP$110:HX$110),MIN((HY$110-MAX($GP$110:HX$110)),(HY$110-HX$110)),0)+IF($E199=HY$22,VLOOKUP($C199,Input!$A$8:$GZ$39,MATCH(HY$21,Input!$A$6:$GZ$6,0),FALSE),0)*IF(HY$109&gt;=MAX($GP$109:HX$109),MIN((HY$109-MAX($GP$109:HX$109)),(HY$109-HX$109)),0)</f>
        <v>0</v>
      </c>
      <c r="HZ199" s="42"/>
      <c r="IA199" t="str">
        <f>VLOOKUP($C199,Input!$A$8:$IA$39,MATCH(IA$21,Input!$A$6:$IA$6,0),FALSE)</f>
        <v>NA</v>
      </c>
      <c r="IB199" s="132">
        <f>IF((VLOOKUP($C199,Input!$A$8:$IA$39,MATCH(IB$21,Input!$A$6:$IA$6,0),FALSE))="Y",$D199/VLOOKUP($C199,Input!$A$8:$IA$39,MATCH(IC$21,Input!$A$6:$IA$6,0),FALSE),0)</f>
        <v>0</v>
      </c>
      <c r="IC199" s="132">
        <f>IF((VLOOKUP($C199,Input!$A$8:$IA$39,MATCH(IB$21,Input!$A$6:$IA$6,0),FALSE))="Y",0,IF((VLOOKUP($C199,Input!$A$8:$IA$39,MATCH(IC$21,Input!$A$6:$IA$6,0),FALSE))&gt;0,$D199/VLOOKUP($C199,Input!$A$8:$IA$39,MATCH(IC$21,Input!$A$6:$IA$6,0),FALSE),0))</f>
        <v>0</v>
      </c>
      <c r="ID199" s="1">
        <f>+IF($E199=ID$22,VLOOKUP($C199,Input!$A$8:$IA$39,MATCH(ID$21,Input!$A$6:$IA$6,0),FALSE),0)*IF(ID$110&gt;=MAX($IC$110:IC$110),MIN((ID$110-MAX($IC$110:IC$110)),(ID$110-IC$110)),0)+IF($E199=ID$22,VLOOKUP($C199,Input!$A$8:$IA$39,MATCH(ID$21,Input!$A$6:$IA$6,0),FALSE),0)*IF(ID$109&gt;=MAX($IC$109:IC$109),MIN((ID$109-MAX($IC$109:IC$109)),(ID$109-IC$109)),0)</f>
        <v>0</v>
      </c>
      <c r="IE199" s="1">
        <f>+IF($E199=IE$22,VLOOKUP($C199,Input!$A$8:$IA$39,MATCH(IE$21,Input!$A$6:$IA$6,0),FALSE),0)*IF(IE$110&gt;=MAX($IC$110:ID$110),MIN((IE$110-MAX($IC$110:ID$110)),(IE$110-ID$110)),0)+IF($E199=IE$22,VLOOKUP($C199,Input!$A$8:$IA$39,MATCH(IE$21,Input!$A$6:$IA$6,0),FALSE),0)*IF(IE$109&gt;=MAX($IC$109:ID$109),MIN((IE$109-MAX($IC$109:ID$109)),(IE$109-ID$109)),0)</f>
        <v>0</v>
      </c>
      <c r="IF199" s="1">
        <f>+IF($E199=IF$22,VLOOKUP($C199,Input!$A$8:$IA$39,MATCH(IF$21,Input!$A$6:$IA$6,0),FALSE),0)*IF(IF$110&gt;=MAX($IC$110:IE$110),MIN((IF$110-MAX($IC$110:IE$110)),(IF$110-IE$110)),0)+IF($E199=IF$22,VLOOKUP($C199,Input!$A$8:$IA$39,MATCH(IF$21,Input!$A$6:$IA$6,0),FALSE),0)*IF(IF$109&gt;=MAX($IC$109:IE$109),MIN((IF$109-MAX($IC$109:IE$109)),(IF$109-IE$109)),0)</f>
        <v>0</v>
      </c>
      <c r="IG199" s="1">
        <f>+IF($E199=IG$22,VLOOKUP($C199,Input!$A$8:$IA$39,MATCH(IG$21,Input!$A$6:$IA$6,0),FALSE),0)*IF(IG$110&gt;=MAX($IC$110:IF$110),MIN((IG$110-MAX($IC$110:IF$110)),(IG$110-IF$110)),0)+IF($E199=IG$22,VLOOKUP($C199,Input!$A$8:$IA$39,MATCH(IG$21,Input!$A$6:$IA$6,0),FALSE),0)*IF(IG$109&gt;=MAX($IC$109:IF$109),MIN((IG$109-MAX($IC$109:IF$109)),(IG$109-IF$109)),0)</f>
        <v>0</v>
      </c>
      <c r="IH199" s="1">
        <f>+IF($E199=IH$22,VLOOKUP($C199,Input!$A$8:$IA$39,MATCH(IH$21,Input!$A$6:$IA$6,0),FALSE),0)*IF(IH$110&gt;=MAX($IC$110:IG$110),MIN((IH$110-MAX($IC$110:IG$110)),(IH$110-IG$110)),0)+IF($E199=IH$22,VLOOKUP($C199,Input!$A$8:$IA$39,MATCH(IH$21,Input!$A$6:$IA$6,0),FALSE),0)*IF(IH$109&gt;=MAX($IC$109:IG$109),MIN((IH$109-MAX($IC$109:IG$109)),(IH$109-IG$109)),0)</f>
        <v>0</v>
      </c>
      <c r="II199" s="1">
        <f>+IF($E199=II$22,VLOOKUP($C199,Input!$A$8:$IA$39,MATCH(II$21,Input!$A$6:$IA$6,0),FALSE),0)*IF(II$110&gt;=MAX($IC$110:IH$110),MIN((II$110-MAX($IC$110:IH$110)),(II$110-IH$110)),0)+IF($E199=II$22,VLOOKUP($C199,Input!$A$8:$IA$39,MATCH(II$21,Input!$A$6:$IA$6,0),FALSE),0)*IF(II$109&gt;=MAX($IC$109:IH$109),MIN((II$109-MAX($IC$109:IH$109)),(II$109-IH$109)),0)</f>
        <v>0</v>
      </c>
      <c r="IJ199" s="1">
        <f>+IF($E199=IJ$22,VLOOKUP($C199,Input!$A$8:$IA$39,MATCH(IJ$21,Input!$A$6:$IA$6,0),FALSE),0)*IF(IJ$110&gt;=MAX($IC$110:II$110),MIN((IJ$110-MAX($IC$110:II$110)),(IJ$110-II$110)),0)+IF($E199=IJ$22,VLOOKUP($C199,Input!$A$8:$IA$39,MATCH(IJ$21,Input!$A$6:$IA$6,0),FALSE),0)*IF(IJ$109&gt;=MAX($IC$109:II$109),MIN((IJ$109-MAX($IC$109:II$109)),(IJ$109-II$109)),0)</f>
        <v>0</v>
      </c>
      <c r="IK199" s="1">
        <f>+IF($E199=IK$22,VLOOKUP($C199,Input!$A$8:$IA$39,MATCH(IK$21,Input!$A$6:$IA$6,0),FALSE),0)*IF(IK$110&gt;=MAX($IC$110:IJ$110),MIN((IK$110-MAX($IC$110:IJ$110)),(IK$110-IJ$110)),0)+IF($E199=IK$22,VLOOKUP($C199,Input!$A$8:$IA$39,MATCH(IK$21,Input!$A$6:$IA$6,0),FALSE),0)*IF(IK$109&gt;=MAX($IC$109:IJ$109),MIN((IK$109-MAX($IC$109:IJ$109)),(IK$109-IJ$109)),0)</f>
        <v>0</v>
      </c>
      <c r="IL199" s="1">
        <f>+IF($E199=IL$22,VLOOKUP($C199,Input!$A$8:$IA$39,MATCH(IL$21,Input!$A$6:$IA$6,0),FALSE),0)*IF(IL$110&gt;=MAX($IC$110:IK$110),MIN((IL$110-MAX($IC$110:IK$110)),(IL$110-IK$110)),0)+IF($E199=IL$22,VLOOKUP($C199,Input!$A$8:$IA$39,MATCH(IL$21,Input!$A$6:$IA$6,0),FALSE),0)*IF(IL$109&gt;=MAX($IC$109:IK$109),MIN((IL$109-MAX($IC$109:IK$109)),(IL$109-IK$109)),0)</f>
        <v>0</v>
      </c>
      <c r="IM199" s="1">
        <f>+IF($E199=IM$22,VLOOKUP($C199,Input!$A$8:$IA$39,MATCH(IM$21,Input!$A$6:$IA$6,0),FALSE),0)*IF(IM$110&gt;=MAX($IC$110:IL$110),MIN((IM$110-MAX($IC$110:IL$110)),(IM$110-IL$110)),0)+IF($E199=IM$22,VLOOKUP($C199,Input!$A$8:$IA$39,MATCH(IM$21,Input!$A$6:$IA$6,0),FALSE),0)*IF(IM$109&gt;=MAX($IC$109:IL$109),MIN((IM$109-MAX($IC$109:IL$109)),(IM$109-IL$109)),0)</f>
        <v>0</v>
      </c>
      <c r="IN199" s="1">
        <f>+IF($E199=IN$22,VLOOKUP($C199,Input!$A$8:$IA$39,MATCH(IN$21,Input!$A$6:$IA$6,0),FALSE),0)*IF(IN$110&gt;=MAX($IC$110:IM$110),MIN((IN$110-MAX($IC$110:IM$110)),(IN$110-IM$110)),0)+IF($E199=IN$22,VLOOKUP($C199,Input!$A$8:$IA$39,MATCH(IN$21,Input!$A$6:$IA$6,0),FALSE),0)*IF(IN$109&gt;=MAX($IC$109:IM$109),MIN((IN$109-MAX($IC$109:IM$109)),(IN$109-IM$109)),0)</f>
        <v>0</v>
      </c>
      <c r="IO199" s="1">
        <f>+IF($E199=IO$22,VLOOKUP($C199,Input!$A$8:$IA$39,MATCH(IO$21,Input!$A$6:$IA$6,0),FALSE),0)*IF(IO$110&gt;=MAX($IC$110:IN$110),MIN((IO$110-MAX($IC$110:IN$110)),(IO$110-IN$110)),0)+IF($E199=IO$22,VLOOKUP($C199,Input!$A$8:$IA$39,MATCH(IO$21,Input!$A$6:$IA$6,0),FALSE),0)*IF(IO$109&gt;=MAX($IC$109:IN$109),MIN((IO$109-MAX($IC$109:IN$109)),(IO$109-IN$109)),0)</f>
        <v>0</v>
      </c>
      <c r="IP199" s="1">
        <f>+IF($E199=IP$22,VLOOKUP($C199,Input!$A$8:$IA$39,MATCH(IP$21,Input!$A$6:$IA$6,0),FALSE),0)*IF(IP$110&gt;=MAX($IC$110:IO$110),MIN((IP$110-MAX($IC$110:IO$110)),(IP$110-IO$110)),0)+IF($E199=IP$22,VLOOKUP($C199,Input!$A$8:$IA$39,MATCH(IP$21,Input!$A$6:$IA$6,0),FALSE),0)*IF(IP$109&gt;=MAX($IC$109:IO$109),MIN((IP$109-MAX($IC$109:IO$109)),(IP$109-IO$109)),0)</f>
        <v>0</v>
      </c>
      <c r="IQ199" s="1">
        <f>+IF($E199=IQ$22,VLOOKUP($C199,Input!$A$8:$IA$39,MATCH(IQ$21,Input!$A$6:$IA$6,0),FALSE),0)*IF(IQ$110&gt;=MAX($IC$110:IP$110),MIN((IQ$110-MAX($IC$110:IP$110)),(IQ$110-IP$110)),0)+IF($E199=IQ$22,VLOOKUP($C199,Input!$A$8:$IA$39,MATCH(IQ$21,Input!$A$6:$IA$6,0),FALSE),0)*IF(IQ$109&gt;=MAX($IC$109:IP$109),MIN((IQ$109-MAX($IC$109:IP$109)),(IQ$109-IP$109)),0)</f>
        <v>0</v>
      </c>
      <c r="IR199" s="1">
        <f>+IF($E199=IR$22,VLOOKUP($C199,Input!$A$8:$IA$39,MATCH(IR$21,Input!$A$6:$IA$6,0),FALSE),0)*IF(IR$110&gt;=MAX($IC$110:IQ$110),MIN((IR$110-MAX($IC$110:IQ$110)),(IR$110-IQ$110)),0)+IF($E199=IR$22,VLOOKUP($C199,Input!$A$8:$IA$39,MATCH(IR$21,Input!$A$6:$IA$6,0),FALSE),0)*IF(IR$109&gt;=MAX($IC$109:IQ$109),MIN((IR$109-MAX($IC$109:IQ$109)),(IR$109-IQ$109)),0)</f>
        <v>0</v>
      </c>
      <c r="IS199" s="1">
        <f>+IF($E199=IS$22,VLOOKUP($C199,Input!$A$8:$IA$39,MATCH(IS$21,Input!$A$6:$IA$6,0),FALSE),0)*IF(IS$110&gt;=MAX($IC$110:IR$110),MIN((IS$110-MAX($IC$110:IR$110)),(IS$110-IR$110)),0)+IF($E199=IS$22,VLOOKUP($C199,Input!$A$8:$IA$39,MATCH(IS$21,Input!$A$6:$IA$6,0),FALSE),0)*IF(IS$109&gt;=MAX($IC$109:IR$109),MIN((IS$109-MAX($IC$109:IR$109)),(IS$109-IR$109)),0)</f>
        <v>0</v>
      </c>
      <c r="IT199" s="1">
        <f>+IF($E199=IT$22,VLOOKUP($C199,Input!$A$8:$IA$39,MATCH(IT$21,Input!$A$6:$IA$6,0),FALSE),0)*IF(IT$110&gt;=MAX($IC$110:IS$110),MIN((IT$110-MAX($IC$110:IS$110)),(IT$110-IS$110)),0)+IF($E199=IT$22,VLOOKUP($C199,Input!$A$8:$IA$39,MATCH(IT$21,Input!$A$6:$IA$6,0),FALSE),0)*IF(IT$109&gt;=MAX($IC$109:IS$109),MIN((IT$109-MAX($IC$109:IS$109)),(IT$109-IS$109)),0)</f>
        <v>0</v>
      </c>
      <c r="IU199" s="1">
        <f>+IF($E199=IU$22,VLOOKUP($C199,Input!$A$8:$IA$39,MATCH(IU$21,Input!$A$6:$IA$6,0),FALSE),0)*IF(IU$110&gt;=MAX($IC$110:IT$110),MIN((IU$110-MAX($IC$110:IT$110)),(IU$110-IT$110)),0)+IF($E199=IU$22,VLOOKUP($C199,Input!$A$8:$IA$39,MATCH(IU$21,Input!$A$6:$IA$6,0),FALSE),0)*IF(IU$109&gt;=MAX($IC$109:IT$109),MIN((IU$109-MAX($IC$109:IT$109)),(IU$109-IT$109)),0)</f>
        <v>0</v>
      </c>
      <c r="IV199" s="1">
        <f>+IF($E199=IV$22,VLOOKUP($C199,Input!$A$8:$IA$39,MATCH(IV$21,Input!$A$6:$IA$6,0),FALSE),0)*IF(IV$110&gt;=MAX($IC$110:IU$110),MIN((IV$110-MAX($IC$110:IU$110)),(IV$110-IU$110)),0)+IF($E199=IV$22,VLOOKUP($C199,Input!$A$8:$IA$39,MATCH(IV$21,Input!$A$6:$IA$6,0),FALSE),0)*IF(IV$109&gt;=MAX($IC$109:IU$109),MIN((IV$109-MAX($IC$109:IU$109)),(IV$109-IU$109)),0)</f>
        <v>0</v>
      </c>
      <c r="IW199" s="1">
        <f>+IF($E199=IW$22,VLOOKUP($C199,Input!$A$8:$IA$39,MATCH(IW$21,Input!$A$6:$IA$6,0),FALSE),0)*IF(IW$110&gt;=MAX($IC$110:IV$110),MIN((IW$110-MAX($IC$110:IV$110)),(IW$110-IV$110)),0)+IF($E199=IW$22,VLOOKUP($C199,Input!$A$8:$IA$39,MATCH(IW$21,Input!$A$6:$IA$6,0),FALSE),0)*IF(IW$109&gt;=MAX($IC$109:IV$109),MIN((IW$109-MAX($IC$109:IV$109)),(IW$109-IV$109)),0)</f>
        <v>0</v>
      </c>
      <c r="IX199" s="1">
        <f>+IF($E199=IX$22,VLOOKUP($C199,Input!$A$8:$IA$39,MATCH(IX$21,Input!$A$6:$IA$6,0),FALSE),0)*IF(IX$110&gt;=MAX($IC$110:IW$110),MIN((IX$110-MAX($IC$110:IW$110)),(IX$110-IW$110)),0)+IF($E199=IX$22,VLOOKUP($C199,Input!$A$8:$IA$39,MATCH(IX$21,Input!$A$6:$IA$6,0),FALSE),0)*IF(IX$109&gt;=MAX($IC$109:IW$109),MIN((IX$109-MAX($IC$109:IW$109)),(IX$109-IW$109)),0)</f>
        <v>0</v>
      </c>
      <c r="IY199" s="1">
        <f>+IF($E199=IY$22,VLOOKUP($C199,Input!$A$8:$IA$39,MATCH(IY$21,Input!$A$6:$IA$6,0),FALSE),0)*IF(IY$110&gt;=MAX($IC$110:IX$110),MIN((IY$110-MAX($IC$110:IX$110)),(IY$110-IX$110)),0)+IF($E199=IY$22,VLOOKUP($C199,Input!$A$8:$IA$39,MATCH(IY$21,Input!$A$6:$IA$6,0),FALSE),0)*IF(IY$109&gt;=MAX($IC$109:IX$109),MIN((IY$109-MAX($IC$109:IX$109)),(IY$109-IX$109)),0)</f>
        <v>0</v>
      </c>
      <c r="IZ199" s="1">
        <f>+IF($E199=IZ$22,VLOOKUP($C199,Input!$A$8:$IA$39,MATCH(IZ$21,Input!$A$6:$IA$6,0),FALSE),0)*IF(IZ$110&gt;=MAX($IC$110:IY$110),MIN((IZ$110-MAX($IC$110:IY$110)),(IZ$110-IY$110)),0)+IF($E199=IZ$22,VLOOKUP($C199,Input!$A$8:$IA$39,MATCH(IZ$21,Input!$A$6:$IA$6,0),FALSE),0)*IF(IZ$109&gt;=MAX($IC$109:IY$109),MIN((IZ$109-MAX($IC$109:IY$109)),(IZ$109-IY$109)),0)</f>
        <v>0</v>
      </c>
      <c r="JA199" s="1">
        <f>+IF($E199=JA$22,VLOOKUP($C199,Input!$A$8:$IA$39,MATCH(JA$21,Input!$A$6:$IA$6,0),FALSE),0)*IF(JA$110&gt;=MAX($IC$110:IZ$110),MIN((JA$110-MAX($IC$110:IZ$110)),(JA$110-IZ$110)),0)+IF($E199=JA$22,VLOOKUP($C199,Input!$A$8:$IA$39,MATCH(JA$21,Input!$A$6:$IA$6,0),FALSE),0)*IF(JA$109&gt;=MAX($IC$109:IZ$109),MIN((JA$109-MAX($IC$109:IZ$109)),(JA$109-IZ$109)),0)</f>
        <v>0</v>
      </c>
      <c r="JB199" s="1">
        <f>+IF($E199=JB$22,VLOOKUP($C199,Input!$A$8:$IA$39,MATCH(JB$21,Input!$A$6:$IA$6,0),FALSE),0)*IF(JB$110&gt;=MAX($IC$110:JA$110),MIN((JB$110-MAX($IC$110:JA$110)),(JB$110-JA$110)),0)+IF($E199=JB$22,VLOOKUP($C199,Input!$A$8:$IA$39,MATCH(JB$21,Input!$A$6:$IA$6,0),FALSE),0)*IF(JB$109&gt;=MAX($IC$109:JA$109),MIN((JB$109-MAX($IC$109:JA$109)),(JB$109-JA$109)),0)</f>
        <v>0</v>
      </c>
      <c r="JC199" s="1">
        <f>+IF($E199=JC$22,VLOOKUP($C199,Input!$A$8:$IA$39,MATCH(JC$21,Input!$A$6:$IA$6,0),FALSE),0)*IF(JC$110&gt;=MAX($IC$110:JB$110),MIN((JC$110-MAX($IC$110:JB$110)),(JC$110-JB$110)),0)+IF($E199=JC$22,VLOOKUP($C199,Input!$A$8:$IA$39,MATCH(JC$21,Input!$A$6:$IA$6,0),FALSE),0)*IF(JC$109&gt;=MAX($IC$109:JB$109),MIN((JC$109-MAX($IC$109:JB$109)),(JC$109-JB$109)),0)</f>
        <v>0</v>
      </c>
      <c r="JD199" s="1">
        <f>+IF($E199=JD$22,VLOOKUP($C199,Input!$A$8:$IA$39,MATCH(JD$21,Input!$A$6:$IA$6,0),FALSE),0)*IF(JD$110&gt;=MAX($IC$110:JC$110),MIN((JD$110-MAX($IC$110:JC$110)),(JD$110-JC$110)),0)+IF($E199=JD$22,VLOOKUP($C199,Input!$A$8:$IA$39,MATCH(JD$21,Input!$A$6:$IA$6,0),FALSE),0)*IF(JD$109&gt;=MAX($IC$109:JC$109),MIN((JD$109-MAX($IC$109:JC$109)),(JD$109-JC$109)),0)</f>
        <v>0</v>
      </c>
      <c r="JE199" s="1">
        <f>+IF($E199=JE$22,VLOOKUP($C199,Input!$A$8:$IA$39,MATCH(JE$21,Input!$A$6:$IA$6,0),FALSE),0)*IF(JE$110&gt;=MAX($IC$110:JD$110),MIN((JE$110-MAX($IC$110:JD$110)),(JE$110-JD$110)),0)+IF($E199=JE$22,VLOOKUP($C199,Input!$A$8:$IA$39,MATCH(JE$21,Input!$A$6:$IA$6,0),FALSE),0)*IF(JE$109&gt;=MAX($IC$109:JD$109),MIN((JE$109-MAX($IC$109:JD$109)),(JE$109-JD$109)),0)</f>
        <v>0</v>
      </c>
      <c r="JF199" s="1">
        <f>+IF($E199=JF$22,VLOOKUP($C199,Input!$A$8:$IA$39,MATCH(JF$21,Input!$A$6:$IA$6,0),FALSE),0)*IF(JF$110&gt;=MAX($IC$110:JE$110),MIN((JF$110-MAX($IC$110:JE$110)),(JF$110-JE$110)),0)+IF($E199=JF$22,VLOOKUP($C199,Input!$A$8:$IA$39,MATCH(JF$21,Input!$A$6:$IA$6,0),FALSE),0)*IF(JF$109&gt;=MAX($IC$109:JE$109),MIN((JF$109-MAX($IC$109:JE$109)),(JF$109-JE$109)),0)</f>
        <v>0</v>
      </c>
      <c r="JG199" s="1">
        <f>+IF($E199=JG$22,VLOOKUP($C199,Input!$A$8:$IA$39,MATCH(JG$21,Input!$A$6:$IA$6,0),FALSE),0)*IF(JG$110&gt;=MAX($IC$110:JF$110),MIN((JG$110-MAX($IC$110:JF$110)),(JG$110-JF$110)),0)+IF($E199=JG$22,VLOOKUP($C199,Input!$A$8:$IA$39,MATCH(JG$21,Input!$A$6:$IA$6,0),FALSE),0)*IF(JG$109&gt;=MAX($IC$109:JF$109),MIN((JG$109-MAX($IC$109:JF$109)),(JG$109-JF$109)),0)</f>
        <v>0</v>
      </c>
      <c r="JH199" s="1">
        <f>+IF($E199=JH$22,VLOOKUP($C199,Input!$A$8:$IA$39,MATCH(JH$21,Input!$A$6:$IA$6,0),FALSE),0)*IF(JH$110&gt;=MAX($IC$110:JG$110),MIN((JH$110-MAX($IC$110:JG$110)),(JH$110-JG$110)),0)+IF($E199=JH$22,VLOOKUP($C199,Input!$A$8:$IA$39,MATCH(JH$21,Input!$A$6:$IA$6,0),FALSE),0)*IF(JH$109&gt;=MAX($IC$109:JG$109),MIN((JH$109-MAX($IC$109:JG$109)),(JH$109-JG$109)),0)</f>
        <v>0</v>
      </c>
      <c r="JI199" s="1">
        <f>+IF($E199=JI$22,VLOOKUP($C199,Input!$A$8:$IA$39,MATCH(JI$21,Input!$A$6:$IA$6,0),FALSE),0)*IF(JI$110&gt;=MAX($IC$110:JH$110),MIN((JI$110-MAX($IC$110:JH$110)),(JI$110-JH$110)),0)+IF($E199=JI$22,VLOOKUP($C199,Input!$A$8:$IA$39,MATCH(JI$21,Input!$A$6:$IA$6,0),FALSE),0)*IF(JI$109&gt;=MAX($IC$109:JH$109),MIN((JI$109-MAX($IC$109:JH$109)),(JI$109-JH$109)),0)</f>
        <v>0</v>
      </c>
      <c r="JJ199" s="1">
        <f>+IF($E199=JJ$22,VLOOKUP($C199,Input!$A$8:$IA$39,MATCH(JJ$21,Input!$A$6:$IA$6,0),FALSE),0)*IF(JJ$110&gt;=MAX($IC$110:JI$110),MIN((JJ$110-MAX($IC$110:JI$110)),(JJ$110-JI$110)),0)+IF($E199=JJ$22,VLOOKUP($C199,Input!$A$8:$IA$39,MATCH(JJ$21,Input!$A$6:$IA$6,0),FALSE),0)*IF(JJ$109&gt;=MAX($IC$109:JI$109),MIN((JJ$109-MAX($IC$109:JI$109)),(JJ$109-JI$109)),0)</f>
        <v>0</v>
      </c>
      <c r="JK199" s="1">
        <f>+IF($E199=JK$22,VLOOKUP($C199,Input!$A$8:$IA$39,MATCH(JK$21,Input!$A$6:$IA$6,0),FALSE),0)*IF(JK$110&gt;=MAX($IC$110:JJ$110),MIN((JK$110-MAX($IC$110:JJ$110)),(JK$110-JJ$110)),0)+IF($E199=JK$22,VLOOKUP($C199,Input!$A$8:$IA$39,MATCH(JK$21,Input!$A$6:$IA$6,0),FALSE),0)*IF(JK$109&gt;=MAX($IC$109:JJ$109),MIN((JK$109-MAX($IC$109:JJ$109)),(JK$109-JJ$109)),0)</f>
        <v>0</v>
      </c>
      <c r="JL199" s="1">
        <f>+IF($E199=JL$22,VLOOKUP($C199,Input!$A$8:$IA$39,MATCH(JL$21,Input!$A$6:$IA$6,0),FALSE),0)*IF(JL$110&gt;=MAX($IC$110:JK$110),MIN((JL$110-MAX($IC$110:JK$110)),(JL$110-JK$110)),0)+IF($E199=JL$22,VLOOKUP($C199,Input!$A$8:$IA$39,MATCH(JL$21,Input!$A$6:$IA$6,0),FALSE),0)*IF(JL$109&gt;=MAX($IC$109:JK$109),MIN((JL$109-MAX($IC$109:JK$109)),(JL$109-JK$109)),0)</f>
        <v>0</v>
      </c>
      <c r="JN199" t="str">
        <f>+VLOOKUP($C199,Input!$A$8:$GZ$39,MATCH(JN$21,Input!$A$6:$GZ$6,0),FALSE)</f>
        <v>CNG Station Maint in fuel price</v>
      </c>
      <c r="JO199" s="1">
        <f>IF($E199+$I199+$D$7&lt;=JO$22,0,IF(JO$22-$D$7&gt;=$E199,VLOOKUP($C199,Input!$A$8:$GZ$39,MATCH(JO$21,Input!$A$6:$GZ$6,0),FALSE),0)*$F199/$G199)*$D199</f>
        <v>0</v>
      </c>
      <c r="JP199" s="1">
        <f>IF($E199+$I199+$D$7&lt;=JP$22,0,IF(JP$22-$D$7&gt;=$E199,VLOOKUP($C199,Input!$A$8:$GZ$39,MATCH(JP$21,Input!$A$6:$GZ$6,0),FALSE),0)*$F199/$G199)*$D199</f>
        <v>0</v>
      </c>
      <c r="JQ199" s="1">
        <f>IF($E199+$I199+$D$7&lt;=JQ$22,0,IF(JQ$22-$D$7&gt;=$E199,VLOOKUP($C199,Input!$A$8:$GZ$39,MATCH(JQ$21,Input!$A$6:$GZ$6,0),FALSE),0)*$F199/$G199)*$D199</f>
        <v>0</v>
      </c>
      <c r="JR199" s="1">
        <f>IF($E199+$I199+$D$7&lt;=JR$22,0,IF(JR$22-$D$7&gt;=$E199,VLOOKUP($C199,Input!$A$8:$GZ$39,MATCH(JR$21,Input!$A$6:$GZ$6,0),FALSE),0)*$F199/$G199)*$D199</f>
        <v>0</v>
      </c>
      <c r="JS199" s="1">
        <f>IF($E199+$I199+$D$7&lt;=JS$22,0,IF(JS$22-$D$7&gt;=$E199,VLOOKUP($C199,Input!$A$8:$GZ$39,MATCH(JS$21,Input!$A$6:$GZ$6,0),FALSE),0)*$F199/$G199)*$D199</f>
        <v>0</v>
      </c>
      <c r="JT199" s="1">
        <f>IF($E199+$I199+$D$7&lt;=JT$22,0,IF(JT$22-$D$7&gt;=$E199,VLOOKUP($C199,Input!$A$8:$GZ$39,MATCH(JT$21,Input!$A$6:$GZ$6,0),FALSE),0)*$F199/$G199)*$D199</f>
        <v>0</v>
      </c>
      <c r="JU199" s="1">
        <f>IF($E199+$I199+$D$7&lt;=JU$22,0,IF(JU$22-$D$7&gt;=$E199,VLOOKUP($C199,Input!$A$8:$GZ$39,MATCH(JU$21,Input!$A$6:$GZ$6,0),FALSE),0)*$F199/$G199)*$D199</f>
        <v>0</v>
      </c>
      <c r="JV199" s="1">
        <f>IF($E199+$I199+$D$7&lt;=JV$22,0,IF(JV$22-$D$7&gt;=$E199,VLOOKUP($C199,Input!$A$8:$GZ$39,MATCH(JV$21,Input!$A$6:$GZ$6,0),FALSE),0)*$F199/$G199)*$D199</f>
        <v>0</v>
      </c>
      <c r="JW199" s="1">
        <f>IF($E199+$I199+$D$7&lt;=JW$22,0,IF(JW$22-$D$7&gt;=$E199,VLOOKUP($C199,Input!$A$8:$GZ$39,MATCH(JW$21,Input!$A$6:$GZ$6,0),FALSE),0)*$F199/$G199)*$D199</f>
        <v>0</v>
      </c>
      <c r="JX199" s="1">
        <f>IF($E199+$I199+$D$7&lt;=JX$22,0,IF(JX$22-$D$7&gt;=$E199,VLOOKUP($C199,Input!$A$8:$GZ$39,MATCH(JX$21,Input!$A$6:$GZ$6,0),FALSE),0)*$F199/$G199)*$D199</f>
        <v>0</v>
      </c>
      <c r="JY199" s="1">
        <f>IF($E199+$I199+$D$7&lt;=JY$22,0,IF(JY$22-$D$7&gt;=$E199,VLOOKUP($C199,Input!$A$8:$GZ$39,MATCH(JY$21,Input!$A$6:$GZ$6,0),FALSE),0)*$F199/$G199)*$D199</f>
        <v>0</v>
      </c>
      <c r="JZ199" s="1">
        <f>IF($E199+$I199+$D$7&lt;=JZ$22,0,IF(JZ$22-$D$7&gt;=$E199,VLOOKUP($C199,Input!$A$8:$GZ$39,MATCH(JZ$21,Input!$A$6:$GZ$6,0),FALSE),0)*$F199/$G199)*$D199</f>
        <v>0</v>
      </c>
      <c r="KA199" s="1">
        <f>IF($E199+$I199+$D$7&lt;=KA$22,0,IF(KA$22-$D$7&gt;=$E199,VLOOKUP($C199,Input!$A$8:$GZ$39,MATCH(KA$21,Input!$A$6:$GZ$6,0),FALSE),0)*$F199/$G199)*$D199</f>
        <v>0</v>
      </c>
      <c r="KB199" s="1">
        <f>IF($E199+$I199+$D$7&lt;=KB$22,0,IF(KB$22-$D$7&gt;=$E199,VLOOKUP($C199,Input!$A$8:$GZ$39,MATCH(KB$21,Input!$A$6:$GZ$6,0),FALSE),0)*$F199/$G199)*$D199</f>
        <v>0</v>
      </c>
      <c r="KC199" s="1">
        <f>IF($E199+$I199+$D$7&lt;=KC$22,0,IF(KC$22-$D$7&gt;=$E199,VLOOKUP($C199,Input!$A$8:$GZ$39,MATCH(KC$21,Input!$A$6:$GZ$6,0),FALSE),0)*$F199/$G199)*$D199</f>
        <v>0</v>
      </c>
      <c r="KD199" s="1">
        <f>IF($E199+$I199+$D$7&lt;=KD$22,0,IF(KD$22-$D$7&gt;=$E199,VLOOKUP($C199,Input!$A$8:$GZ$39,MATCH(KD$21,Input!$A$6:$GZ$6,0),FALSE),0)*$F199/$G199)*$D199</f>
        <v>0</v>
      </c>
      <c r="KE199" s="1">
        <f>IF($E199+$I199+$D$7&lt;=KE$22,0,IF(KE$22-$D$7&gt;=$E199,VLOOKUP($C199,Input!$A$8:$GZ$39,MATCH(KE$21,Input!$A$6:$GZ$6,0),FALSE),0)*$F199/$G199)*$D199</f>
        <v>0</v>
      </c>
      <c r="KF199" s="1">
        <f>IF($E199+$I199+$D$7&lt;=KF$22,0,IF(KF$22-$D$7&gt;=$E199,VLOOKUP($C199,Input!$A$8:$GZ$39,MATCH(KF$21,Input!$A$6:$GZ$6,0),FALSE),0)*$F199/$G199)*$D199</f>
        <v>0</v>
      </c>
      <c r="KG199" s="1">
        <f>IF($E199+$I199+$D$7&lt;=KG$22,0,IF(KG$22-$D$7&gt;=$E199,VLOOKUP($C199,Input!$A$8:$GZ$39,MATCH(KG$21,Input!$A$6:$GZ$6,0),FALSE),0)*$F199/$G199)*$D199</f>
        <v>0</v>
      </c>
      <c r="KH199" s="1">
        <f>IF($E199+$I199+$D$7&lt;=KH$22,0,IF(KH$22-$D$7&gt;=$E199,VLOOKUP($C199,Input!$A$8:$GZ$39,MATCH(KH$21,Input!$A$6:$GZ$6,0),FALSE),0)*$F199/$G199)*$D199</f>
        <v>0</v>
      </c>
      <c r="KI199" s="1">
        <f>IF($E199+$I199+$D$7&lt;=KI$22,0,IF(KI$22-$D$7&gt;=$E199,VLOOKUP($C199,Input!$A$8:$GZ$39,MATCH(KI$21,Input!$A$6:$GZ$6,0),FALSE),0)*$F199/$G199)*$D199</f>
        <v>0</v>
      </c>
      <c r="KJ199" s="1">
        <f>IF($E199+$I199+$D$7&lt;=KJ$22,0,IF(KJ$22-$D$7&gt;=$E199,VLOOKUP($C199,Input!$A$8:$GZ$39,MATCH(KJ$21,Input!$A$6:$GZ$6,0),FALSE),0)*$F199/$G199)*$D199</f>
        <v>0</v>
      </c>
      <c r="KK199" s="1">
        <f>IF($E199+$I199+$D$7&lt;=KK$22,0,IF(KK$22-$D$7&gt;=$E199,VLOOKUP($C199,Input!$A$8:$GZ$39,MATCH(KK$21,Input!$A$6:$GZ$6,0),FALSE),0)*$F199/$G199)*$D199</f>
        <v>0</v>
      </c>
      <c r="KL199" s="1">
        <f>IF($E199+$I199+$D$7&lt;=KL$22,0,IF(KL$22-$D$7&gt;=$E199,VLOOKUP($C199,Input!$A$8:$GZ$39,MATCH(KL$21,Input!$A$6:$GZ$6,0),FALSE),0)*$F199/$G199)*$D199</f>
        <v>0</v>
      </c>
      <c r="KM199" s="1">
        <f>IF($E199+$I199+$D$7&lt;=KM$22,0,IF(KM$22-$D$7&gt;=$E199,VLOOKUP($C199,Input!$A$8:$GZ$39,MATCH(KM$21,Input!$A$6:$GZ$6,0),FALSE),0)*$F199/$G199)*$D199</f>
        <v>0</v>
      </c>
      <c r="KN199" s="1">
        <f>IF($E199+$I199+$D$7&lt;=KN$22,0,IF(KN$22-$D$7&gt;=$E199,VLOOKUP($C199,Input!$A$8:$GZ$39,MATCH(KN$21,Input!$A$6:$GZ$6,0),FALSE),0)*$F199/$G199)*$D199</f>
        <v>0</v>
      </c>
      <c r="KO199" s="1">
        <f>IF($E199+$I199+$D$7&lt;=KO$22,0,IF(KO$22-$D$7&gt;=$E199,VLOOKUP($C199,Input!$A$8:$GZ$39,MATCH(KO$21,Input!$A$6:$GZ$6,0),FALSE),0)*$F199/$G199)*$D199</f>
        <v>0</v>
      </c>
      <c r="KP199" s="1">
        <f>IF($E199+$I199+$D$7&lt;=KP$22,0,IF(KP$22-$D$7&gt;=$E199,VLOOKUP($C199,Input!$A$8:$GZ$39,MATCH(KP$21,Input!$A$6:$GZ$6,0),FALSE),0)*$F199/$G199)*$D199</f>
        <v>0</v>
      </c>
      <c r="KQ199" s="1">
        <f>IF($E199+$I199+$D$7&lt;=KQ$22,0,IF(KQ$22-$D$7&gt;=$E199,VLOOKUP($C199,Input!$A$8:$GZ$39,MATCH(KQ$21,Input!$A$6:$GZ$6,0),FALSE),0)*$F199/$G199)*$D199</f>
        <v>0</v>
      </c>
      <c r="KR199" s="1">
        <f>IF($E199+$I199+$D$7&lt;=KR$22,0,IF(KR$22-$D$7&gt;=$E199,VLOOKUP($C199,Input!$A$8:$GZ$39,MATCH(KR$21,Input!$A$6:$GZ$6,0),FALSE),0)*$F199/$G199)*$D199</f>
        <v>0</v>
      </c>
      <c r="KS199" s="1">
        <f>IF($E199+$I199+$D$7&lt;=KS$22,0,IF(KS$22-$D$7&gt;=$E199,VLOOKUP($C199,Input!$A$8:$GZ$39,MATCH(KS$21,Input!$A$6:$GZ$6,0),FALSE),0)*$F199/$G199)*$D199</f>
        <v>0</v>
      </c>
      <c r="KT199" s="1">
        <f>IF($E199+$I199+$D$7&lt;=KT$22,0,IF(KT$22-$D$7&gt;=$E199,VLOOKUP($C199,Input!$A$8:$GZ$39,MATCH(KT$21,Input!$A$6:$GZ$6,0),FALSE),0)*$F199/$G199)*$D199</f>
        <v>0</v>
      </c>
      <c r="KU199" s="1">
        <f>IF($E199+$I199+$D$7&lt;=KU$22,0,IF(KU$22-$D$7&gt;=$E199,VLOOKUP($C199,Input!$A$8:$GZ$39,MATCH(KU$21,Input!$A$6:$GZ$6,0),FALSE),0)*$F199/$G199)*$D199</f>
        <v>0</v>
      </c>
      <c r="KV199" s="1">
        <f>IF($E199+$I199+$D$7&lt;=KV$22,0,IF(KV$22-$D$7&gt;=$E199,VLOOKUP($C199,Input!$A$8:$GZ$39,MATCH(KV$21,Input!$A$6:$GZ$6,0),FALSE),0)*$F199/$G199)*$D199</f>
        <v>0</v>
      </c>
      <c r="KW199" s="1">
        <f>IF($E199+$I199+$D$7&lt;=KW$22,0,IF(KW$22-$D$7&gt;=$E199,VLOOKUP($C199,Input!$A$8:$GZ$39,MATCH(KW$21,Input!$A$6:$GZ$6,0),FALSE),0)*$F199/$G199)*$D199</f>
        <v>0</v>
      </c>
      <c r="KY199" t="str">
        <f>VLOOKUP($C199,Input!$A$8:$HV$39,MATCH(KY$21,Input!$A$6:$HV$6,0),FALSE)</f>
        <v xml:space="preserve">CNG (compressed and at pump, including station maintenance) </v>
      </c>
      <c r="KZ199" s="1">
        <f>IF($E199+$I199+$D$7&lt;=KZ$22,0,IF(KZ$22-$D$7&gt;=$E199,VLOOKUP($C199,Input!$A$8:$HV$39,MATCH(KZ$21,Input!$A$6:$HV$6,0),FALSE)/$G199*$F199,0))*$D199</f>
        <v>0</v>
      </c>
      <c r="LA199" s="1">
        <f>IF($E199+$I199+$D$7&lt;=LA$22,0,IF(LA$22-$D$7&gt;=$E199,VLOOKUP($C199,Input!$A$8:$HV$39,MATCH(LA$21,Input!$A$6:$HV$6,0),FALSE)/$G199*$F199,0))*$D199</f>
        <v>0</v>
      </c>
      <c r="LB199" s="1">
        <f>IF($E199+$I199+$D$7&lt;=LB$22,0,IF(LB$22-$D$7&gt;=$E199,VLOOKUP($C199,Input!$A$8:$HV$39,MATCH(LB$21,Input!$A$6:$HV$6,0),FALSE)/$G199*$F199,0))*$D199</f>
        <v>0</v>
      </c>
      <c r="LC199" s="1">
        <f>IF($E199+$I199+$D$7&lt;=LC$22,0,IF(LC$22-$D$7&gt;=$E199,VLOOKUP($C199,Input!$A$8:$HV$39,MATCH(LC$21,Input!$A$6:$HV$6,0),FALSE)/$G199*$F199,0))*$D199</f>
        <v>0</v>
      </c>
      <c r="LD199" s="1">
        <f>IF($E199+$I199+$D$7&lt;=LD$22,0,IF(LD$22-$D$7&gt;=$E199,VLOOKUP($C199,Input!$A$8:$HV$39,MATCH(LD$21,Input!$A$6:$HV$6,0),FALSE)/$G199*$F199,0))*$D199</f>
        <v>0</v>
      </c>
      <c r="LE199" s="1">
        <f>IF($E199+$I199+$D$7&lt;=LE$22,0,IF(LE$22-$D$7&gt;=$E199,VLOOKUP($C199,Input!$A$8:$HV$39,MATCH(LE$21,Input!$A$6:$HV$6,0),FALSE)/$G199*$F199,0))*$D199</f>
        <v>0</v>
      </c>
      <c r="LF199" s="1">
        <f>IF($E199+$I199+$D$7&lt;=LF$22,0,IF(LF$22-$D$7&gt;=$E199,VLOOKUP($C199,Input!$A$8:$HV$39,MATCH(LF$21,Input!$A$6:$HV$6,0),FALSE)/$G199*$F199,0))*$D199</f>
        <v>0</v>
      </c>
      <c r="LG199" s="1">
        <f>IF($E199+$I199+$D$7&lt;=LG$22,0,IF(LG$22-$D$7&gt;=$E199,VLOOKUP($C199,Input!$A$8:$HV$39,MATCH(LG$21,Input!$A$6:$HV$6,0),FALSE)/$G199*$F199,0))*$D199</f>
        <v>0</v>
      </c>
      <c r="LH199" s="1">
        <f>IF($E199+$I199+$D$7&lt;=LH$22,0,IF(LH$22-$D$7&gt;=$E199,VLOOKUP($C199,Input!$A$8:$HV$39,MATCH(LH$21,Input!$A$6:$HV$6,0),FALSE)/$G199*$F199,0))*$D199</f>
        <v>0</v>
      </c>
      <c r="LI199" s="1">
        <f>IF($E199+$I199+$D$7&lt;=LI$22,0,IF(LI$22-$D$7&gt;=$E199,VLOOKUP($C199,Input!$A$8:$HV$39,MATCH(LI$21,Input!$A$6:$HV$6,0),FALSE)/$G199*$F199,0))*$D199</f>
        <v>0</v>
      </c>
      <c r="LJ199" s="1">
        <f>IF($E199+$I199+$D$7&lt;=LJ$22,0,IF(LJ$22-$D$7&gt;=$E199,VLOOKUP($C199,Input!$A$8:$HV$39,MATCH(LJ$21,Input!$A$6:$HV$6,0),FALSE)/$G199*$F199,0))*$D199</f>
        <v>0</v>
      </c>
      <c r="LK199" s="1">
        <f>IF($E199+$I199+$D$7&lt;=LK$22,0,IF(LK$22-$D$7&gt;=$E199,VLOOKUP($C199,Input!$A$8:$HV$39,MATCH(LK$21,Input!$A$6:$HV$6,0),FALSE)/$G199*$F199,0))*$D199</f>
        <v>0</v>
      </c>
      <c r="LL199" s="1">
        <f>IF($E199+$I199+$D$7&lt;=LL$22,0,IF(LL$22-$D$7&gt;=$E199,VLOOKUP($C199,Input!$A$8:$HV$39,MATCH(LL$21,Input!$A$6:$HV$6,0),FALSE)/$G199*$F199,0))*$D199</f>
        <v>0</v>
      </c>
      <c r="LM199" s="1">
        <f>IF($E199+$I199+$D$7&lt;=LM$22,0,IF(LM$22-$D$7&gt;=$E199,VLOOKUP($C199,Input!$A$8:$HV$39,MATCH(LM$21,Input!$A$6:$HV$6,0),FALSE)/$G199*$F199,0))*$D199</f>
        <v>0</v>
      </c>
      <c r="LN199" s="1">
        <f>IF($E199+$I199+$D$7&lt;=LN$22,0,IF(LN$22-$D$7&gt;=$E199,VLOOKUP($C199,Input!$A$8:$HV$39,MATCH(LN$21,Input!$A$6:$HV$6,0),FALSE)/$G199*$F199,0))*$D199</f>
        <v>0</v>
      </c>
      <c r="LO199" s="1">
        <f>IF($E199+$I199+$D$7&lt;=LO$22,0,IF(LO$22-$D$7&gt;=$E199,VLOOKUP($C199,Input!$A$8:$HV$39,MATCH(LO$21,Input!$A$6:$HV$6,0),FALSE)/$G199*$F199,0))*$D199</f>
        <v>0</v>
      </c>
      <c r="LP199" s="1">
        <f>IF($E199+$I199+$D$7&lt;=LP$22,0,IF(LP$22-$D$7&gt;=$E199,VLOOKUP($C199,Input!$A$8:$HV$39,MATCH(LP$21,Input!$A$6:$HV$6,0),FALSE)/$G199*$F199,0))*$D199</f>
        <v>0</v>
      </c>
      <c r="LQ199" s="1">
        <f>IF($E199+$I199+$D$7&lt;=LQ$22,0,IF(LQ$22-$D$7&gt;=$E199,VLOOKUP($C199,Input!$A$8:$HV$39,MATCH(LQ$21,Input!$A$6:$HV$6,0),FALSE)/$G199*$F199,0))*$D199</f>
        <v>0</v>
      </c>
      <c r="LR199" s="1">
        <f>IF($E199+$I199+$D$7&lt;=LR$22,0,IF(LR$22-$D$7&gt;=$E199,VLOOKUP($C199,Input!$A$8:$HV$39,MATCH(LR$21,Input!$A$6:$HV$6,0),FALSE)/$G199*$F199,0))*$D199</f>
        <v>0</v>
      </c>
      <c r="LS199" s="1">
        <f>IF($E199+$I199+$D$7&lt;=LS$22,0,IF(LS$22-$D$7&gt;=$E199,VLOOKUP($C199,Input!$A$8:$HV$39,MATCH(LS$21,Input!$A$6:$HV$6,0),FALSE)/$G199*$F199,0))*$D199</f>
        <v>0</v>
      </c>
      <c r="LT199" s="1">
        <f>IF($E199+$I199+$D$7&lt;=LT$22,0,IF(LT$22-$D$7&gt;=$E199,VLOOKUP($C199,Input!$A$8:$HV$39,MATCH(LT$21,Input!$A$6:$HV$6,0),FALSE)/$G199*$F199,0))*$D199</f>
        <v>0</v>
      </c>
      <c r="LU199" s="1">
        <f>IF($E199+$I199+$D$7&lt;=LU$22,0,IF(LU$22-$D$7&gt;=$E199,VLOOKUP($C199,Input!$A$8:$HV$39,MATCH(LU$21,Input!$A$6:$HV$6,0),FALSE)/$G199*$F199,0))*$D199</f>
        <v>0</v>
      </c>
      <c r="LV199" s="1">
        <f>IF($E199+$I199+$D$7&lt;=LV$22,0,IF(LV$22-$D$7&gt;=$E199,VLOOKUP($C199,Input!$A$8:$HV$39,MATCH(LV$21,Input!$A$6:$HV$6,0),FALSE)/$G199*$F199,0))*$D199</f>
        <v>0</v>
      </c>
      <c r="LW199" s="1">
        <f>IF($E199+$I199+$D$7&lt;=LW$22,0,IF(LW$22-$D$7&gt;=$E199,VLOOKUP($C199,Input!$A$8:$HV$39,MATCH(LW$21,Input!$A$6:$HV$6,0),FALSE)/$G199*$F199,0))*$D199</f>
        <v>0</v>
      </c>
      <c r="LX199" s="1">
        <f>IF($E199+$I199+$D$7&lt;=LX$22,0,IF(LX$22-$D$7&gt;=$E199,VLOOKUP($C199,Input!$A$8:$HV$39,MATCH(LX$21,Input!$A$6:$HV$6,0),FALSE)/$G199*$F199,0))*$D199</f>
        <v>0</v>
      </c>
      <c r="LY199" s="1">
        <f>IF($E199+$I199+$D$7&lt;=LY$22,0,IF(LY$22-$D$7&gt;=$E199,VLOOKUP($C199,Input!$A$8:$HV$39,MATCH(LY$21,Input!$A$6:$HV$6,0),FALSE)/$G199*$F199,0))*$D199</f>
        <v>0</v>
      </c>
      <c r="LZ199" s="1">
        <f>IF($E199+$I199+$D$7&lt;=LZ$22,0,IF(LZ$22-$D$7&gt;=$E199,VLOOKUP($C199,Input!$A$8:$HV$39,MATCH(LZ$21,Input!$A$6:$HV$6,0),FALSE)/$G199*$F199,0))*$D199</f>
        <v>0</v>
      </c>
      <c r="MA199" s="1">
        <f>IF($E199+$I199+$D$7&lt;=MA$22,0,IF(MA$22-$D$7&gt;=$E199,VLOOKUP($C199,Input!$A$8:$HV$39,MATCH(MA$21,Input!$A$6:$HV$6,0),FALSE)/$G199*$F199,0))*$D199</f>
        <v>0</v>
      </c>
      <c r="MB199" s="1">
        <f>IF($E199+$I199+$D$7&lt;=MB$22,0,IF(MB$22-$D$7&gt;=$E199,VLOOKUP($C199,Input!$A$8:$HV$39,MATCH(MB$21,Input!$A$6:$HV$6,0),FALSE)/$G199*$F199,0))*$D199</f>
        <v>0</v>
      </c>
      <c r="MC199" s="1">
        <f>IF($E199+$I199+$D$7&lt;=MC$22,0,IF(MC$22-$D$7&gt;=$E199,VLOOKUP($C199,Input!$A$8:$HV$39,MATCH(MC$21,Input!$A$6:$HV$6,0),FALSE)/$G199*$F199,0))*$D199</f>
        <v>0</v>
      </c>
      <c r="MD199" s="1">
        <f>IF($E199+$I199+$D$7&lt;=MD$22,0,IF(MD$22-$D$7&gt;=$E199,VLOOKUP($C199,Input!$A$8:$HV$39,MATCH(MD$21,Input!$A$6:$HV$6,0),FALSE)/$G199*$F199,0))*$D199</f>
        <v>0</v>
      </c>
      <c r="ME199" s="1">
        <f>IF($E199+$I199+$D$7&lt;=ME$22,0,IF(ME$22-$D$7&gt;=$E199,VLOOKUP($C199,Input!$A$8:$HV$39,MATCH(ME$21,Input!$A$6:$HV$6,0),FALSE)/$G199*$F199,0))*$D199</f>
        <v>0</v>
      </c>
      <c r="MF199" s="1">
        <f>IF($E199+$I199+$D$7&lt;=MF$22,0,IF(MF$22-$D$7&gt;=$E199,VLOOKUP($C199,Input!$A$8:$HV$39,MATCH(MF$21,Input!$A$6:$HV$6,0),FALSE)/$G199*$F199,0))*$D199</f>
        <v>0</v>
      </c>
      <c r="MG199" s="1">
        <f>IF($E199+$I199+$D$7&lt;=MG$22,0,IF(MG$22-$D$7&gt;=$E199,VLOOKUP($C199,Input!$A$8:$HV$39,MATCH(MG$21,Input!$A$6:$HV$6,0),FALSE)/$G199*$F199,0))*$D199</f>
        <v>0</v>
      </c>
      <c r="MH199" s="1">
        <f>IF($E199+$I199+$D$7&lt;=MH$22,0,IF(MH$22-$D$7&gt;=$E199,VLOOKUP($C199,Input!$A$8:$HV$39,MATCH(MH$21,Input!$A$6:$HV$6,0),FALSE)/$G199*$F199,0))*$D199</f>
        <v>0</v>
      </c>
      <c r="MI199" s="1">
        <f>IF($E199+$I199+$D$7&lt;=MI$22,0,IF(MI$22-$D$7&gt;=$E199,VLOOKUP($C199,Input!$A$8:$HV$39,MATCH(MI$21,Input!$A$6:$HV$6,0),FALSE)/$G199*$F199,0))*$D199</f>
        <v>0</v>
      </c>
      <c r="MJ199" s="1">
        <f>IF($E199+$I199+$D$7&lt;=MJ$22,0,IF(MJ$22-$D$7&gt;=$E199,VLOOKUP($C199,Input!$A$8:$HV$39,MATCH(MJ$21,Input!$A$6:$HV$6,0),FALSE)/$G199*$F199,0))*$D199</f>
        <v>0</v>
      </c>
      <c r="MK199" s="1">
        <f>IF($E199+$I199+$D$7&lt;=MK$22,0,IF(MK$22-$D$7&gt;=$E199,VLOOKUP($C199,Input!$A$8:$HV$39,MATCH(MK$21,Input!$A$6:$HV$6,0),FALSE)/$G199*$F199,0))*$D199</f>
        <v>0</v>
      </c>
      <c r="ML199" s="1">
        <f>IF($E199+$I199+$D$7&lt;=ML$22,0,IF(ML$22-$D$7&gt;=$E199,VLOOKUP($C199,Input!$A$8:$HV$39,MATCH(ML$21,Input!$A$6:$HV$6,0),FALSE)/$G199*$F199,0))*$D199</f>
        <v>0</v>
      </c>
      <c r="MM199" s="1">
        <f>IF($E199+$I199+$D$7&lt;=MM$22,0,IF(MM$22-$D$7&gt;=$E199,VLOOKUP($C199,Input!$A$8:$HV$39,MATCH(MM$21,Input!$A$6:$HV$6,0),FALSE)/$G199*$F199,0))*$D199</f>
        <v>0</v>
      </c>
      <c r="MN199" s="1">
        <f>IF($E199+$I199+$D$7&lt;=MN$22,0,IF(MN$22-$D$7&gt;=$E199,VLOOKUP($C199,Input!$A$8:$HV$39,MATCH(MN$21,Input!$A$6:$HV$6,0),FALSE)/$G199*$F199,0))*$D199</f>
        <v>0</v>
      </c>
      <c r="MO199" s="1">
        <f>IF($E199+$I199+$D$7&lt;=MO$22,0,IF(MO$22-$D$7&gt;=$E199,VLOOKUP($C199,Input!$A$8:$HV$39,MATCH(MO$21,Input!$A$6:$HV$6,0),FALSE)/$G199*$F199,0))*$D199</f>
        <v>0</v>
      </c>
      <c r="MP199" s="1">
        <f>IF($E199+$I199+$D$7&lt;=MP$22,0,IF(MP$22-$D$7&gt;=$E199,VLOOKUP($C199,Input!$A$8:$HV$39,MATCH(MP$21,Input!$A$6:$HV$6,0),FALSE)/$G199*$F199,0))*$D199</f>
        <v>0</v>
      </c>
      <c r="MQ199" s="1">
        <f>IF($E199+$I199+$D$7&lt;=MQ$22,0,IF(MQ$22-$D$7&gt;=$E199,VLOOKUP($C199,Input!$A$8:$HV$39,MATCH(MQ$21,Input!$A$6:$HV$6,0),FALSE)/$G199*$F199,0))*$D199</f>
        <v>0</v>
      </c>
      <c r="MR199" s="1">
        <f>IF($E199+$I199+$D$7&lt;=MR$22,0,IF(MR$22-$D$7&gt;=$E199,VLOOKUP($C199,Input!$A$8:$HV$39,MATCH(MR$21,Input!$A$6:$HV$6,0),FALSE)/$G199*$F199,0))*$D199</f>
        <v>0</v>
      </c>
      <c r="MS199" s="1">
        <f>IF($E199+$I199+$D$7&lt;=MS$22,0,IF(MS$22-$D$7&gt;=$E199,VLOOKUP($C199,Input!$A$8:$HV$39,MATCH(MS$21,Input!$A$6:$HV$6,0),FALSE)/$G199*$F199,0))*$D199</f>
        <v>0</v>
      </c>
      <c r="MT199" s="1">
        <f>IF($E199+$I199+$D$7&lt;=MT$22,0,IF(MT$22-$D$7&gt;=$E199,VLOOKUP($C199,Input!$A$8:$HV$39,MATCH(MT$21,Input!$A$6:$HV$6,0),FALSE)/$G199*$F199,0))*$D199</f>
        <v>0</v>
      </c>
      <c r="MU199" s="1">
        <f>IF($E199+$I199+$D$7&lt;=MU$22,0,IF(MU$22-$D$7&gt;=$E199,VLOOKUP($C199,Input!$A$8:$HV$39,MATCH(MU$21,Input!$A$6:$HV$6,0),FALSE)/$G199*$F199,0))*$D199</f>
        <v>0</v>
      </c>
      <c r="MV199" s="1">
        <f>IF($E199+$I199+$D$7&lt;=MV$22,0,IF(MV$22-$D$7&gt;=$E199,VLOOKUP($C199,Input!$A$8:$HV$39,MATCH(MV$21,Input!$A$6:$HV$6,0),FALSE)/$G199*$F199,0))*$D199</f>
        <v>0</v>
      </c>
      <c r="MW199" s="1">
        <f>IF($E199+$I199+$D$7&lt;=MW$22,0,IF(MW$22-$D$7&gt;=$E199,VLOOKUP($C199,Input!$A$8:$HV$39,MATCH(MW$21,Input!$A$6:$HV$6,0),FALSE)/$G199*$F199,0))*$D199</f>
        <v>0</v>
      </c>
      <c r="MX199" s="1">
        <f>IF($E199+$I199+$D$7&lt;=MX$22,0,IF(MX$22-$D$7&gt;=$E199,VLOOKUP($C199,Input!$A$8:$HV$39,MATCH(MX$21,Input!$A$6:$HV$6,0),FALSE)/$G199*$F199,0))*$D199</f>
        <v>0</v>
      </c>
      <c r="MZ199" t="str">
        <f>VLOOKUP($C199,Input!$A$8:$HV$39,MATCH(MZ$21,Input!$A$6:$HV$6,0),FALSE)</f>
        <v>Fossil CNG LCFS Credit ($/DGE)</v>
      </c>
      <c r="NA199" s="1">
        <f>IF($E199+$I199+$D$7&lt;=NA$22,0,IF(NA$22-$D$7&gt;=$E199,-VLOOKUP($C199,Input!$A$8:$HV$39,MATCH(NA$21,Input!$A$6:$HV$6,0),FALSE)/$G199*$F199,0))*$D199*$G$4/100</f>
        <v>0</v>
      </c>
      <c r="NB199" s="1">
        <f>IF($E199+$I199+$D$7&lt;=NB$22,0,IF(NB$22-$D$7&gt;=$E199,-VLOOKUP($C199,Input!$A$8:$HV$39,MATCH(NB$21,Input!$A$6:$HV$6,0),FALSE)/$G199*$F199,0))*$D199*$G$4/100</f>
        <v>0</v>
      </c>
      <c r="NC199" s="1">
        <f>IF($E199+$I199+$D$7&lt;=NC$22,0,IF(NC$22-$D$7&gt;=$E199,-VLOOKUP($C199,Input!$A$8:$HV$39,MATCH(NC$21,Input!$A$6:$HV$6,0),FALSE)/$G199*$F199,0))*$D199*$G$4/100</f>
        <v>0</v>
      </c>
      <c r="ND199" s="1">
        <f>IF($E199+$I199+$D$7&lt;=ND$22,0,IF(ND$22-$D$7&gt;=$E199,-VLOOKUP($C199,Input!$A$8:$HV$39,MATCH(ND$21,Input!$A$6:$HV$6,0),FALSE)/$G199*$F199,0))*$D199*$G$4/100</f>
        <v>0</v>
      </c>
      <c r="NE199" s="1">
        <f>IF($E199+$I199+$D$7&lt;=NE$22,0,IF(NE$22-$D$7&gt;=$E199,-VLOOKUP($C199,Input!$A$8:$HV$39,MATCH(NE$21,Input!$A$6:$HV$6,0),FALSE)/$G199*$F199,0))*$D199*$G$4/100</f>
        <v>0</v>
      </c>
      <c r="NF199" s="1">
        <f>IF($E199+$I199+$D$7&lt;=NF$22,0,IF(NF$22-$D$7&gt;=$E199,-VLOOKUP($C199,Input!$A$8:$HV$39,MATCH(NF$21,Input!$A$6:$HV$6,0),FALSE)/$G199*$F199,0))*$D199*$G$4/100</f>
        <v>0</v>
      </c>
      <c r="NG199" s="1">
        <f>IF($E199+$I199+$D$7&lt;=NG$22,0,IF(NG$22-$D$7&gt;=$E199,-VLOOKUP($C199,Input!$A$8:$HV$39,MATCH(NG$21,Input!$A$6:$HV$6,0),FALSE)/$G199*$F199,0))*$D199*$G$4/100</f>
        <v>0</v>
      </c>
      <c r="NH199" s="1">
        <f>IF($E199+$I199+$D$7&lt;=NH$22,0,IF(NH$22-$D$7&gt;=$E199,-VLOOKUP($C199,Input!$A$8:$HV$39,MATCH(NH$21,Input!$A$6:$HV$6,0),FALSE)/$G199*$F199,0))*$D199*$G$4/100</f>
        <v>0</v>
      </c>
      <c r="NI199" s="1">
        <f>IF($E199+$I199+$D$7&lt;=NI$22,0,IF(NI$22-$D$7&gt;=$E199,-VLOOKUP($C199,Input!$A$8:$HV$39,MATCH(NI$21,Input!$A$6:$HV$6,0),FALSE)/$G199*$F199,0))*$D199*$G$4/100</f>
        <v>0</v>
      </c>
      <c r="NJ199" s="1">
        <f>IF($E199+$I199+$D$7&lt;=NJ$22,0,IF(NJ$22-$D$7&gt;=$E199,-VLOOKUP($C199,Input!$A$8:$HV$39,MATCH(NJ$21,Input!$A$6:$HV$6,0),FALSE)/$G199*$F199,0))*$D199*$G$4/100</f>
        <v>0</v>
      </c>
      <c r="NK199" s="1">
        <f>IF($E199+$I199+$D$7&lt;=NK$22,0,IF(NK$22-$D$7&gt;=$E199,-VLOOKUP($C199,Input!$A$8:$HV$39,MATCH(NK$21,Input!$A$6:$HV$6,0),FALSE)/$G199*$F199,0))*$D199*$G$4/100</f>
        <v>0</v>
      </c>
      <c r="NL199" s="1">
        <f>IF($E199+$I199+$D$7&lt;=NL$22,0,IF(NL$22-$D$7&gt;=$E199,-VLOOKUP($C199,Input!$A$8:$HV$39,MATCH(NL$21,Input!$A$6:$HV$6,0),FALSE)/$G199*$F199,0))*$D199*$G$4/100</f>
        <v>0</v>
      </c>
      <c r="NM199" s="1">
        <f>IF($E199+$I199+$D$7&lt;=NM$22,0,IF(NM$22-$D$7&gt;=$E199,-VLOOKUP($C199,Input!$A$8:$HV$39,MATCH(NM$21,Input!$A$6:$HV$6,0),FALSE)/$G199*$F199,0))*$D199*$G$4/100</f>
        <v>0</v>
      </c>
      <c r="NN199" s="1">
        <f>IF($E199+$I199+$D$7&lt;=NN$22,0,IF(NN$22-$D$7&gt;=$E199,-VLOOKUP($C199,Input!$A$8:$HV$39,MATCH(NN$21,Input!$A$6:$HV$6,0),FALSE)/$G199*$F199,0))*$D199*$G$4/100</f>
        <v>0</v>
      </c>
      <c r="NO199" s="1">
        <f>IF($E199+$I199+$D$7&lt;=NO$22,0,IF(NO$22-$D$7&gt;=$E199,-VLOOKUP($C199,Input!$A$8:$HV$39,MATCH(NO$21,Input!$A$6:$HV$6,0),FALSE)/$G199*$F199,0))*$D199*$G$4/100</f>
        <v>0</v>
      </c>
      <c r="NP199" s="1">
        <f>IF($E199+$I199+$D$7&lt;=NP$22,0,IF(NP$22-$D$7&gt;=$E199,-VLOOKUP($C199,Input!$A$8:$HV$39,MATCH(NP$21,Input!$A$6:$HV$6,0),FALSE)/$G199*$F199,0))*$D199*$G$4/100</f>
        <v>0</v>
      </c>
      <c r="NQ199" s="1">
        <f>IF($E199+$I199+$D$7&lt;=NQ$22,0,IF(NQ$22-$D$7&gt;=$E199,-VLOOKUP($C199,Input!$A$8:$HV$39,MATCH(NQ$21,Input!$A$6:$HV$6,0),FALSE)/$G199*$F199,0))*$D199*$G$4/100</f>
        <v>0</v>
      </c>
      <c r="NR199" s="1">
        <f>IF($E199+$I199+$D$7&lt;=NR$22,0,IF(NR$22-$D$7&gt;=$E199,-VLOOKUP($C199,Input!$A$8:$HV$39,MATCH(NR$21,Input!$A$6:$HV$6,0),FALSE)/$G199*$F199,0))*$D199*$G$4/100</f>
        <v>0</v>
      </c>
      <c r="NS199" s="1">
        <f>IF($E199+$I199+$D$7&lt;=NS$22,0,IF(NS$22-$D$7&gt;=$E199,-VLOOKUP($C199,Input!$A$8:$HV$39,MATCH(NS$21,Input!$A$6:$HV$6,0),FALSE)/$G199*$F199,0))*$D199*$G$4/100</f>
        <v>0</v>
      </c>
      <c r="NT199" s="1">
        <f>IF($E199+$I199+$D$7&lt;=NT$22,0,IF(NT$22-$D$7&gt;=$E199,-VLOOKUP($C199,Input!$A$8:$HV$39,MATCH(NT$21,Input!$A$6:$HV$6,0),FALSE)/$G199*$F199,0))*$D199*$G$4/100</f>
        <v>0</v>
      </c>
      <c r="NU199" s="1">
        <f>IF($E199+$I199+$D$7&lt;=NU$22,0,IF(NU$22-$D$7&gt;=$E199,-VLOOKUP($C199,Input!$A$8:$HV$39,MATCH(NU$21,Input!$A$6:$HV$6,0),FALSE)/$G199*$F199,0))*$D199*$G$4/100</f>
        <v>0</v>
      </c>
      <c r="NV199" s="1">
        <f>IF($E199+$I199+$D$7&lt;=NV$22,0,IF(NV$22-$D$7&gt;=$E199,-VLOOKUP($C199,Input!$A$8:$HV$39,MATCH(NV$21,Input!$A$6:$HV$6,0),FALSE)/$G199*$F199,0))*$D199*$G$4/100</f>
        <v>0</v>
      </c>
      <c r="NW199" s="1">
        <f>IF($E199+$I199+$D$7&lt;=NW$22,0,IF(NW$22-$D$7&gt;=$E199,-VLOOKUP($C199,Input!$A$8:$HV$39,MATCH(NW$21,Input!$A$6:$HV$6,0),FALSE)/$G199*$F199,0))*$D199*$G$4/100</f>
        <v>0</v>
      </c>
      <c r="NX199" s="1">
        <f>IF($E199+$I199+$D$7&lt;=NX$22,0,IF(NX$22-$D$7&gt;=$E199,-VLOOKUP($C199,Input!$A$8:$HV$39,MATCH(NX$21,Input!$A$6:$HV$6,0),FALSE)/$G199*$F199,0))*$D199*$G$4/100</f>
        <v>0</v>
      </c>
      <c r="NY199" s="1">
        <f>IF($E199+$I199+$D$7&lt;=NY$22,0,IF(NY$22-$D$7&gt;=$E199,-VLOOKUP($C199,Input!$A$8:$HV$39,MATCH(NY$21,Input!$A$6:$HV$6,0),FALSE)/$G199*$F199,0))*$D199*$G$4/100</f>
        <v>0</v>
      </c>
      <c r="NZ199" s="1">
        <f>IF($E199+$I199+$D$7&lt;=NZ$22,0,IF(NZ$22-$D$7&gt;=$E199,-VLOOKUP($C199,Input!$A$8:$HV$39,MATCH(NZ$21,Input!$A$6:$HV$6,0),FALSE)/$G199*$F199,0))*$D199*$G$4/100</f>
        <v>0</v>
      </c>
      <c r="OA199" s="1">
        <f>IF($E199+$I199+$D$7&lt;=OA$22,0,IF(OA$22-$D$7&gt;=$E199,-VLOOKUP($C199,Input!$A$8:$HV$39,MATCH(OA$21,Input!$A$6:$HV$6,0),FALSE)/$G199*$F199,0))*$D199*$G$4/100</f>
        <v>0</v>
      </c>
      <c r="OB199" s="1">
        <f>IF($E199+$I199+$D$7&lt;=OB$22,0,IF(OB$22-$D$7&gt;=$E199,-VLOOKUP($C199,Input!$A$8:$HV$39,MATCH(OB$21,Input!$A$6:$HV$6,0),FALSE)/$G199*$F199,0))*$D199*$G$4/100</f>
        <v>0</v>
      </c>
      <c r="OC199" s="1">
        <f>IF($E199+$I199+$D$7&lt;=OC$22,0,IF(OC$22-$D$7&gt;=$E199,-VLOOKUP($C199,Input!$A$8:$HV$39,MATCH(OC$21,Input!$A$6:$HV$6,0),FALSE)/$G199*$F199,0))*$D199*$G$4/100</f>
        <v>0</v>
      </c>
      <c r="OD199" s="1">
        <f>IF($E199+$I199+$D$7&lt;=OD$22,0,IF(OD$22-$D$7&gt;=$E199,-VLOOKUP($C199,Input!$A$8:$HV$39,MATCH(OD$21,Input!$A$6:$HV$6,0),FALSE)/$G199*$F199,0))*$D199*$G$4/100</f>
        <v>0</v>
      </c>
      <c r="OE199" s="1">
        <f>IF($E199+$I199+$D$7&lt;=OE$22,0,IF(OE$22-$D$7&gt;=$E199,-VLOOKUP($C199,Input!$A$8:$HV$39,MATCH(OE$21,Input!$A$6:$HV$6,0),FALSE)/$G199*$F199,0))*$D199*$G$4/100</f>
        <v>0</v>
      </c>
      <c r="OF199" s="1">
        <f>IF($E199+$I199+$D$7&lt;=OF$22,0,IF(OF$22-$D$7&gt;=$E199,-VLOOKUP($C199,Input!$A$8:$HV$39,MATCH(OF$21,Input!$A$6:$HV$6,0),FALSE)/$G199*$F199,0))*$D199*$G$4/100</f>
        <v>0</v>
      </c>
      <c r="OG199" s="1">
        <f>IF($E199+$I199+$D$7&lt;=OG$22,0,IF(OG$22-$D$7&gt;=$E199,-VLOOKUP($C199,Input!$A$8:$HV$39,MATCH(OG$21,Input!$A$6:$HV$6,0),FALSE)/$G199*$F199,0))*$D199*$G$4/100</f>
        <v>0</v>
      </c>
      <c r="OH199" s="1">
        <f>IF($E199+$I199+$D$7&lt;=OH$22,0,IF(OH$22-$D$7&gt;=$E199,-VLOOKUP($C199,Input!$A$8:$HV$39,MATCH(OH$21,Input!$A$6:$HV$6,0),FALSE)/$G199*$F199,0))*$D199*$G$4/100</f>
        <v>0</v>
      </c>
      <c r="OI199" s="1">
        <f>IF($E199+$I199+$D$7&lt;=OI$22,0,IF(OI$22-$D$7&gt;=$E199,-VLOOKUP($C199,Input!$A$8:$HV$39,MATCH(OI$21,Input!$A$6:$HV$6,0),FALSE)/$G199*$F199,0))*$D199*$G$4/100</f>
        <v>0</v>
      </c>
      <c r="OK199" t="str">
        <f>VLOOKUP($C199,Input!$A$8:$HW$39,MATCH(OK$21,Input!$A$6:$HW$6,0),FALSE)</f>
        <v>NA</v>
      </c>
      <c r="OL199" s="1">
        <f>IF($E199+$I199+$D$7&lt;=OL$22,0,IF(OL$22-$D$7&gt;=$E199,IF(COUNTIF($KZ199:LP199,"&gt;0")&gt;0,VLOOKUP($C199,Input!$A$8:$HV$21,MATCH($OK$21+COUNTIF($KZ199:LP199,"&gt;0"),Input!$A$6:$HV$6,0),FALSE),0),0))*$D199</f>
        <v>0</v>
      </c>
      <c r="OM199" s="1">
        <f>IF($E199+$I199+$D$7&lt;=OM$22,0,IF(OM$22-$D$7&gt;=$E199,IF(COUNTIF($KZ199:LQ199,"&gt;0")&gt;0,VLOOKUP($C199,Input!$A$8:$HV$21,MATCH($OK$21+COUNTIF($KZ199:LQ199,"&gt;0"),Input!$A$6:$HV$6,0),FALSE),0),0))*$D199</f>
        <v>0</v>
      </c>
      <c r="ON199" s="1">
        <f>IF($E199+$I199+$D$7&lt;=ON$22,0,IF(ON$22-$D$7&gt;=$E199,IF(COUNTIF($KZ199:LR199,"&gt;0")&gt;0,VLOOKUP($C199,Input!$A$8:$HV$21,MATCH($OK$21+COUNTIF($KZ199:LR199,"&gt;0"),Input!$A$6:$HV$6,0),FALSE),0),0))*$D199</f>
        <v>0</v>
      </c>
      <c r="OO199" s="1">
        <f>IF($E199+$I199+$D$7&lt;=OO$22,0,IF(OO$22-$D$7&gt;=$E199,IF(COUNTIF($KZ199:LS199,"&gt;0")&gt;0,VLOOKUP($C199,Input!$A$8:$HV$21,MATCH($OK$21+COUNTIF($KZ199:LS199,"&gt;0"),Input!$A$6:$HV$6,0),FALSE),0),0))*$D199</f>
        <v>0</v>
      </c>
      <c r="OP199" s="1">
        <f>IF($E199+$I199+$D$7&lt;=OP$22,0,IF(OP$22-$D$7&gt;=$E199,IF(COUNTIF($KZ199:LT199,"&gt;0")&gt;0,VLOOKUP($C199,Input!$A$8:$HV$21,MATCH($OK$21+COUNTIF($KZ199:LT199,"&gt;0"),Input!$A$6:$HV$6,0),FALSE),0),0))*$D199</f>
        <v>0</v>
      </c>
      <c r="OQ199" s="1">
        <f>IF($E199+$I199+$D$7&lt;=OQ$22,0,IF(OQ$22-$D$7&gt;=$E199,IF(COUNTIF($KZ199:LU199,"&gt;0")&gt;0,VLOOKUP($C199,Input!$A$8:$HV$21,MATCH($OK$21+COUNTIF($KZ199:LU199,"&gt;0"),Input!$A$6:$HV$6,0),FALSE),0),0))*$D199</f>
        <v>0</v>
      </c>
      <c r="OR199" s="1">
        <f>IF($E199+$I199+$D$7&lt;=OR$22,0,IF(OR$22-$D$7&gt;=$E199,IF(COUNTIF($KZ199:LV199,"&gt;0")&gt;0,VLOOKUP($C199,Input!$A$8:$HV$21,MATCH($OK$21+COUNTIF($KZ199:LV199,"&gt;0"),Input!$A$6:$HV$6,0),FALSE),0),0))*$D199</f>
        <v>0</v>
      </c>
      <c r="OS199" s="1">
        <f>IF($E199+$I199+$D$7&lt;=OS$22,0,IF(OS$22-$D$7&gt;=$E199,IF(COUNTIF($KZ199:LW199,"&gt;0")&gt;0,VLOOKUP($C199,Input!$A$8:$HV$21,MATCH($OK$21+COUNTIF($KZ199:LW199,"&gt;0"),Input!$A$6:$HV$6,0),FALSE),0),0))*$D199</f>
        <v>0</v>
      </c>
      <c r="OT199" s="1">
        <f>IF($E199+$I199+$D$7&lt;=OT$22,0,IF(OT$22-$D$7&gt;=$E199,IF(COUNTIF($KZ199:LX199,"&gt;0")&gt;0,VLOOKUP($C199,Input!$A$8:$HV$21,MATCH($OK$21+COUNTIF($KZ199:LX199,"&gt;0"),Input!$A$6:$HV$6,0),FALSE),0),0))*$D199</f>
        <v>0</v>
      </c>
      <c r="OU199" s="1">
        <f>IF($E199+$I199+$D$7&lt;=OU$22,0,IF(OU$22-$D$7&gt;=$E199,IF(COUNTIF($KZ199:LY199,"&gt;0")&gt;0,VLOOKUP($C199,Input!$A$8:$HV$21,MATCH($OK$21+COUNTIF($KZ199:LY199,"&gt;0"),Input!$A$6:$HV$6,0),FALSE),0),0))*$D199</f>
        <v>0</v>
      </c>
      <c r="OV199" s="1">
        <f>IF($E199+$I199+$D$7&lt;=OV$22,0,IF(OV$22-$D$7&gt;=$E199,IF(COUNTIF($KZ199:LZ199,"&gt;0")&gt;0,VLOOKUP($C199,Input!$A$8:$HV$21,MATCH($OK$21+COUNTIF($KZ199:LZ199,"&gt;0"),Input!$A$6:$HV$6,0),FALSE),0),0))*$D199</f>
        <v>0</v>
      </c>
      <c r="OW199" s="1">
        <f>IF($E199+$I199+$D$7&lt;=OW$22,0,IF(OW$22-$D$7&gt;=$E199,IF(COUNTIF($KZ199:MA199,"&gt;0")&gt;0,VLOOKUP($C199,Input!$A$8:$HV$21,MATCH($OK$21+COUNTIF($KZ199:MA199,"&gt;0"),Input!$A$6:$HV$6,0),FALSE),0),0))*$D199</f>
        <v>0</v>
      </c>
      <c r="OX199" s="1">
        <f>IF($E199+$I199+$D$7&lt;=OX$22,0,IF(OX$22-$D$7&gt;=$E199,IF(COUNTIF($KZ199:MB199,"&gt;0")&gt;0,VLOOKUP($C199,Input!$A$8:$HV$21,MATCH($OK$21+COUNTIF($KZ199:MB199,"&gt;0"),Input!$A$6:$HV$6,0),FALSE),0),0))*$D199</f>
        <v>0</v>
      </c>
      <c r="OY199" s="1">
        <f>IF($E199+$I199+$D$7&lt;=OY$22,0,IF(OY$22-$D$7&gt;=$E199,IF(COUNTIF($KZ199:MC199,"&gt;0")&gt;0,VLOOKUP($C199,Input!$A$8:$HV$21,MATCH($OK$21+COUNTIF($KZ199:MC199,"&gt;0"),Input!$A$6:$HV$6,0),FALSE),0),0))*$D199</f>
        <v>0</v>
      </c>
      <c r="OZ199" s="1">
        <f>IF($E199+$I199+$D$7&lt;=OZ$22,0,IF(OZ$22-$D$7&gt;=$E199,IF(COUNTIF($KZ199:MD199,"&gt;0")&gt;0,VLOOKUP($C199,Input!$A$8:$HV$21,MATCH($OK$21+COUNTIF($KZ199:MD199,"&gt;0"),Input!$A$6:$HV$6,0),FALSE),0),0))*$D199</f>
        <v>0</v>
      </c>
      <c r="PA199" s="1">
        <f>IF($E199+$I199+$D$7&lt;=PA$22,0,IF(PA$22-$D$7&gt;=$E199,IF(COUNTIF($KZ199:ME199,"&gt;0")&gt;0,VLOOKUP($C199,Input!$A$8:$HV$21,MATCH($OK$21+COUNTIF($KZ199:ME199,"&gt;0"),Input!$A$6:$HV$6,0),FALSE),0),0))*$D199</f>
        <v>0</v>
      </c>
      <c r="PB199" s="1">
        <f>IF($E199+$I199+$D$7&lt;=PB$22,0,IF(PB$22-$D$7&gt;=$E199,IF(COUNTIF($KZ199:MF199,"&gt;0")&gt;0,VLOOKUP($C199,Input!$A$8:$HV$21,MATCH($OK$21+COUNTIF($KZ199:MF199,"&gt;0"),Input!$A$6:$HV$6,0),FALSE),0),0))*$D199</f>
        <v>0</v>
      </c>
      <c r="PC199" s="1">
        <f>IF($E199+$I199+$D$7&lt;=PC$22,0,IF(PC$22-$D$7&gt;=$E199,IF(COUNTIF($KZ199:MG199,"&gt;0")&gt;0,VLOOKUP($C199,Input!$A$8:$HV$21,MATCH($OK$21+COUNTIF($KZ199:MG199,"&gt;0"),Input!$A$6:$HV$6,0),FALSE),0),0))*$D199</f>
        <v>0</v>
      </c>
      <c r="PD199" s="1">
        <f>IF($E199+$I199+$D$7&lt;=PD$22,0,IF(PD$22-$D$7&gt;=$E199,IF(COUNTIF($KZ199:MH199,"&gt;0")&gt;0,VLOOKUP($C199,Input!$A$8:$HV$21,MATCH($OK$21+COUNTIF($KZ199:MH199,"&gt;0"),Input!$A$6:$HV$6,0),FALSE),0),0))*$D199</f>
        <v>0</v>
      </c>
      <c r="PE199" s="1">
        <f>IF($E199+$I199+$D$7&lt;=PE$22,0,IF(PE$22-$D$7&gt;=$E199,IF(COUNTIF($KZ199:MI199,"&gt;0")&gt;0,VLOOKUP($C199,Input!$A$8:$HV$21,MATCH($OK$21+COUNTIF($KZ199:MI199,"&gt;0"),Input!$A$6:$HV$6,0),FALSE),0),0))*$D199</f>
        <v>0</v>
      </c>
      <c r="PF199" s="1">
        <f>IF($E199+$I199+$D$7&lt;=PF$22,0,IF(PF$22-$D$7&gt;=$E199,IF(COUNTIF($KZ199:MJ199,"&gt;0")&gt;0,VLOOKUP($C199,Input!$A$8:$HV$21,MATCH($OK$21+COUNTIF($KZ199:MJ199,"&gt;0"),Input!$A$6:$HV$6,0),FALSE),0),0))*$D199</f>
        <v>0</v>
      </c>
      <c r="PG199" s="1">
        <f>IF($E199+$I199+$D$7&lt;=PG$22,0,IF(PG$22-$D$7&gt;=$E199,IF(COUNTIF($KZ199:MK199,"&gt;0")&gt;0,VLOOKUP($C199,Input!$A$8:$HV$21,MATCH($OK$21+COUNTIF($KZ199:MK199,"&gt;0"),Input!$A$6:$HV$6,0),FALSE),0),0))*$D199</f>
        <v>0</v>
      </c>
      <c r="PH199" s="1">
        <f>IF($E199+$I199+$D$7&lt;=PH$22,0,IF(PH$22-$D$7&gt;=$E199,IF(COUNTIF($KZ199:ML199,"&gt;0")&gt;0,VLOOKUP($C199,Input!$A$8:$HV$21,MATCH($OK$21+COUNTIF($KZ199:ML199,"&gt;0"),Input!$A$6:$HV$6,0),FALSE),0),0))*$D199</f>
        <v>0</v>
      </c>
      <c r="PI199" s="1">
        <f>IF($E199+$I199+$D$7&lt;=PI$22,0,IF(PI$22-$D$7&gt;=$E199,IF(COUNTIF($KZ199:MM199,"&gt;0")&gt;0,VLOOKUP($C199,Input!$A$8:$HV$21,MATCH($OK$21+COUNTIF($KZ199:MM199,"&gt;0"),Input!$A$6:$HV$6,0),FALSE),0),0))*$D199</f>
        <v>0</v>
      </c>
      <c r="PJ199" s="1">
        <f>IF($E199+$I199+$D$7&lt;=PJ$22,0,IF(PJ$22-$D$7&gt;=$E199,IF(COUNTIF($KZ199:MN199,"&gt;0")&gt;0,VLOOKUP($C199,Input!$A$8:$HV$21,MATCH($OK$21+COUNTIF($KZ199:MN199,"&gt;0"),Input!$A$6:$HV$6,0),FALSE),0),0))*$D199</f>
        <v>0</v>
      </c>
      <c r="PK199" s="1">
        <f>IF($E199+$I199+$D$7&lt;=PK$22,0,IF(PK$22-$D$7&gt;=$E199,IF(COUNTIF($KZ199:MO199,"&gt;0")&gt;0,VLOOKUP($C199,Input!$A$8:$HV$21,MATCH($OK$21+COUNTIF($KZ199:MO199,"&gt;0"),Input!$A$6:$HV$6,0),FALSE),0),0))*$D199</f>
        <v>0</v>
      </c>
      <c r="PL199" s="1">
        <f>IF($E199+$I199+$D$7&lt;=PL$22,0,IF(PL$22-$D$7&gt;=$E199,IF(COUNTIF($KZ199:MP199,"&gt;0")&gt;0,VLOOKUP($C199,Input!$A$8:$HV$21,MATCH($OK$21+COUNTIF($KZ199:MP199,"&gt;0"),Input!$A$6:$HV$6,0),FALSE),0),0))*$D199</f>
        <v>0</v>
      </c>
      <c r="PM199" s="1">
        <f>IF($E199+$I199+$D$7&lt;=PM$22,0,IF(PM$22-$D$7&gt;=$E199,IF(COUNTIF($KZ199:MQ199,"&gt;0")&gt;0,VLOOKUP($C199,Input!$A$8:$HV$21,MATCH($OK$21+COUNTIF($KZ199:MQ199,"&gt;0"),Input!$A$6:$HV$6,0),FALSE),0),0))*$D199</f>
        <v>0</v>
      </c>
      <c r="PN199" s="1">
        <f>IF($E199+$I199+$D$7&lt;=PN$22,0,IF(PN$22-$D$7&gt;=$E199,IF(COUNTIF($KZ199:MR199,"&gt;0")&gt;0,VLOOKUP($C199,Input!$A$8:$HV$21,MATCH($OK$21+COUNTIF($KZ199:MR199,"&gt;0"),Input!$A$6:$HV$6,0),FALSE),0),0))*$D199</f>
        <v>0</v>
      </c>
      <c r="PO199" s="1">
        <f>IF($E199+$I199+$D$7&lt;=PO$22,0,IF(PO$22-$D$7&gt;=$E199,IF(COUNTIF($KZ199:MS199,"&gt;0")&gt;0,VLOOKUP($C199,Input!$A$8:$HV$21,MATCH($OK$21+COUNTIF($KZ199:MS199,"&gt;0"),Input!$A$6:$HV$6,0),FALSE),0),0))*$D199</f>
        <v>0</v>
      </c>
      <c r="PP199" s="1">
        <f>IF($E199+$I199+$D$7&lt;=PP$22,0,IF(PP$22-$D$7&gt;=$E199,IF(COUNTIF($KZ199:MT199,"&gt;0")&gt;0,VLOOKUP($C199,Input!$A$8:$HV$21,MATCH($OK$21+COUNTIF($KZ199:MT199,"&gt;0"),Input!$A$6:$HV$6,0),FALSE),0),0))*$D199</f>
        <v>0</v>
      </c>
      <c r="PQ199" s="1">
        <f>IF($E199+$I199+$D$7&lt;=PQ$22,0,IF(PQ$22-$D$7&gt;=$E199,IF(COUNTIF($KZ199:MU199,"&gt;0")&gt;0,VLOOKUP($C199,Input!$A$8:$HV$21,MATCH($OK$21+COUNTIF($KZ199:MU199,"&gt;0"),Input!$A$6:$HV$6,0),FALSE),0),0))*$D199</f>
        <v>0</v>
      </c>
      <c r="PR199" s="1">
        <f>IF($E199+$I199+$D$7&lt;=PR$22,0,IF(PR$22-$D$7&gt;=$E199,IF(COUNTIF($KZ199:MV199,"&gt;0")&gt;0,VLOOKUP($C199,Input!$A$8:$HV$21,MATCH($OK$21+COUNTIF($KZ199:MV199,"&gt;0"),Input!$A$6:$HV$6,0),FALSE),0),0))*$D199</f>
        <v>0</v>
      </c>
      <c r="PS199" s="1">
        <f>IF($E199+$I199+$D$7&lt;=PS$22,0,IF(PS$22-$D$7&gt;=$E199,IF(COUNTIF($KZ199:MW199,"&gt;0")&gt;0,VLOOKUP($C199,Input!$A$8:$HV$21,MATCH($OK$21+COUNTIF($KZ199:MW199,"&gt;0"),Input!$A$6:$HV$6,0),FALSE),0),0))*$D199</f>
        <v>0</v>
      </c>
      <c r="PT199" s="1">
        <f>IF($E199+$I199+$D$7&lt;=PT$22,0,IF(PT$22-$D$7&gt;=$E199,IF(COUNTIF($KZ199:MX199,"&gt;0")&gt;0,VLOOKUP($C199,Input!$A$8:$HV$21,MATCH($OK$21+COUNTIF($KZ199:MX199,"&gt;0"),Input!$A$6:$HV$6,0),FALSE),0),0))*$D199</f>
        <v>0</v>
      </c>
      <c r="PV199" s="1" t="str">
        <f t="shared" si="1104"/>
        <v>2048 MY 40' CNG w Midlife Rebuild {0 Buses}</v>
      </c>
      <c r="PW199" s="1">
        <f t="shared" si="1105"/>
        <v>0</v>
      </c>
      <c r="PX199" s="1">
        <f t="shared" si="1106"/>
        <v>0</v>
      </c>
      <c r="PY199" s="1">
        <f t="shared" si="1107"/>
        <v>0</v>
      </c>
      <c r="PZ199" s="1">
        <f t="shared" si="1108"/>
        <v>0</v>
      </c>
      <c r="QA199" s="1">
        <f t="shared" si="1109"/>
        <v>0</v>
      </c>
      <c r="QB199" s="1">
        <f t="shared" si="1110"/>
        <v>0</v>
      </c>
      <c r="QC199" s="1">
        <f t="shared" si="1111"/>
        <v>0</v>
      </c>
      <c r="QD199" s="1">
        <f t="shared" si="1112"/>
        <v>0</v>
      </c>
      <c r="QE199" s="1">
        <f t="shared" si="1113"/>
        <v>0</v>
      </c>
      <c r="QF199" s="1">
        <f t="shared" si="1114"/>
        <v>0</v>
      </c>
      <c r="QG199" s="1">
        <f t="shared" si="1115"/>
        <v>0</v>
      </c>
      <c r="QH199" s="1">
        <f t="shared" si="1116"/>
        <v>0</v>
      </c>
      <c r="QI199" s="1">
        <f t="shared" si="1117"/>
        <v>0</v>
      </c>
      <c r="QJ199" s="1">
        <f t="shared" si="1118"/>
        <v>0</v>
      </c>
      <c r="QK199" s="1">
        <f t="shared" si="1119"/>
        <v>0</v>
      </c>
      <c r="QL199" s="1">
        <f t="shared" si="1120"/>
        <v>0</v>
      </c>
      <c r="QM199" s="1">
        <f t="shared" si="1121"/>
        <v>0</v>
      </c>
      <c r="QN199" s="1">
        <f t="shared" si="1122"/>
        <v>0</v>
      </c>
      <c r="QO199" s="1">
        <f t="shared" si="1123"/>
        <v>0</v>
      </c>
      <c r="QP199" s="1">
        <f t="shared" si="1124"/>
        <v>0</v>
      </c>
      <c r="QQ199" s="1">
        <f t="shared" si="1125"/>
        <v>0</v>
      </c>
      <c r="QR199" s="1">
        <f t="shared" si="1126"/>
        <v>0</v>
      </c>
      <c r="QS199" s="1">
        <f t="shared" si="1127"/>
        <v>0</v>
      </c>
      <c r="QT199" s="1">
        <f t="shared" si="1128"/>
        <v>0</v>
      </c>
      <c r="QU199" s="1">
        <f t="shared" si="1129"/>
        <v>0</v>
      </c>
      <c r="QV199" s="1">
        <f t="shared" si="1130"/>
        <v>0</v>
      </c>
      <c r="QW199" s="1">
        <f t="shared" si="1131"/>
        <v>0</v>
      </c>
      <c r="QX199" s="1">
        <f t="shared" si="1132"/>
        <v>0</v>
      </c>
      <c r="QY199" s="1">
        <f t="shared" si="1133"/>
        <v>0</v>
      </c>
      <c r="QZ199" s="1">
        <f t="shared" si="1134"/>
        <v>0</v>
      </c>
      <c r="RA199" s="1">
        <f t="shared" si="1135"/>
        <v>0</v>
      </c>
      <c r="RB199" s="1">
        <f t="shared" si="1136"/>
        <v>0</v>
      </c>
      <c r="RC199" s="1">
        <f t="shared" si="1137"/>
        <v>0</v>
      </c>
      <c r="RD199" s="1">
        <f t="shared" si="1138"/>
        <v>0</v>
      </c>
      <c r="RE199" s="1">
        <f t="shared" si="1139"/>
        <v>0</v>
      </c>
      <c r="RF199" s="1">
        <f t="shared" si="1102"/>
        <v>0</v>
      </c>
      <c r="RG199" s="1">
        <f t="shared" si="1103"/>
        <v>0</v>
      </c>
      <c r="RH199" s="72"/>
      <c r="RI199" s="91"/>
    </row>
    <row r="200" spans="1:477" hidden="1" outlineLevel="1" x14ac:dyDescent="0.25">
      <c r="A200" s="89"/>
      <c r="B200" s="143"/>
      <c r="C200" s="111" t="str">
        <f t="shared" si="1064"/>
        <v>40' CNG w Midlife Rebuild</v>
      </c>
      <c r="D200" s="108">
        <f t="shared" si="1065"/>
        <v>0</v>
      </c>
      <c r="E200" s="110">
        <f t="shared" si="1026"/>
        <v>2049</v>
      </c>
      <c r="F200" s="68">
        <f t="shared" si="1140"/>
        <v>40000</v>
      </c>
      <c r="G200" s="69">
        <f>VLOOKUP($C200,Input!$A$8:$HV$39,MATCH(G$21,Input!$A$6:$HV$6,0),FALSE)</f>
        <v>2.91</v>
      </c>
      <c r="H200" s="123">
        <f>VLOOKUP($C200,Input!$A$8:$HV$39,MATCH(H$21,Input!$A$6:$HV$6,0),FALSE)</f>
        <v>0</v>
      </c>
      <c r="I200" s="70">
        <f>VLOOKUP($C200,Input!$A$8:$HV$39,MATCH(I$21,Input!$A$6:$HV$6,0),FALSE)</f>
        <v>14</v>
      </c>
      <c r="J200" s="1">
        <f>+IF($E200=J$22,VLOOKUP($C200,Input!$A$8:$AN$39,MATCH(J$21,Input!$A$6:$AN$6,0),FALSE)+$H200,0)*$D200</f>
        <v>0</v>
      </c>
      <c r="K200" s="1">
        <f>+IF($E200=K$22,VLOOKUP($C200,Input!$A$8:$AN$39,MATCH(K$21,Input!$A$6:$AN$6,0),FALSE)+$H200,0)*$D200</f>
        <v>0</v>
      </c>
      <c r="L200" s="1">
        <f>+IF($E200=L$22,VLOOKUP($C200,Input!$A$8:$AN$39,MATCH(L$21,Input!$A$6:$AN$6,0),FALSE)+$H200,0)*$D200</f>
        <v>0</v>
      </c>
      <c r="M200" s="1">
        <f>+IF($E200=M$22,VLOOKUP($C200,Input!$A$8:$AN$39,MATCH(M$21,Input!$A$6:$AN$6,0),FALSE)+$H200,0)*$D200</f>
        <v>0</v>
      </c>
      <c r="N200" s="1">
        <f>+IF($E200=N$22,VLOOKUP($C200,Input!$A$8:$AN$39,MATCH(N$21,Input!$A$6:$AN$6,0),FALSE)+$H200,0)*$D200</f>
        <v>0</v>
      </c>
      <c r="O200" s="1">
        <f>+IF($E200=O$22,VLOOKUP($C200,Input!$A$8:$AN$39,MATCH(O$21,Input!$A$6:$AN$6,0),FALSE)+$H200,0)*$D200</f>
        <v>0</v>
      </c>
      <c r="P200" s="1">
        <f>+IF($E200=P$22,VLOOKUP($C200,Input!$A$8:$AN$39,MATCH(P$21,Input!$A$6:$AN$6,0),FALSE)+$H200,0)*$D200</f>
        <v>0</v>
      </c>
      <c r="Q200" s="1">
        <f>+IF($E200=Q$22,VLOOKUP($C200,Input!$A$8:$AN$39,MATCH(Q$21,Input!$A$6:$AN$6,0),FALSE)+$H200,0)*$D200</f>
        <v>0</v>
      </c>
      <c r="R200" s="1">
        <f>+IF($E200=R$22,VLOOKUP($C200,Input!$A$8:$AN$39,MATCH(R$21,Input!$A$6:$AN$6,0),FALSE)+$H200,0)*$D200</f>
        <v>0</v>
      </c>
      <c r="S200" s="1">
        <f>+IF($E200=S$22,VLOOKUP($C200,Input!$A$8:$AN$39,MATCH(S$21,Input!$A$6:$AN$6,0),FALSE)+$H200,0)*$D200</f>
        <v>0</v>
      </c>
      <c r="T200" s="1">
        <f>+IF($E200=T$22,VLOOKUP($C200,Input!$A$8:$AN$39,MATCH(T$21,Input!$A$6:$AN$6,0),FALSE)+$H200,0)*$D200</f>
        <v>0</v>
      </c>
      <c r="U200" s="1">
        <f>+IF($E200=U$22,VLOOKUP($C200,Input!$A$8:$AN$39,MATCH(U$21,Input!$A$6:$AN$6,0),FALSE)+$H200,0)*$D200</f>
        <v>0</v>
      </c>
      <c r="V200" s="1">
        <f>+IF($E200=V$22,VLOOKUP($C200,Input!$A$8:$AN$39,MATCH(V$21,Input!$A$6:$AN$6,0),FALSE)+$H200,0)*$D200</f>
        <v>0</v>
      </c>
      <c r="W200" s="1">
        <f>+IF($E200=W$22,VLOOKUP($C200,Input!$A$8:$AN$39,MATCH(W$21,Input!$A$6:$AN$6,0),FALSE)+$H200,0)*$D200</f>
        <v>0</v>
      </c>
      <c r="X200" s="1">
        <f>+IF($E200=X$22,VLOOKUP($C200,Input!$A$8:$AN$39,MATCH(X$21,Input!$A$6:$AN$6,0),FALSE)+$H200,0)*$D200</f>
        <v>0</v>
      </c>
      <c r="Y200" s="1">
        <f>+IF($E200=Y$22,VLOOKUP($C200,Input!$A$8:$AN$39,MATCH(Y$21,Input!$A$6:$AN$6,0),FALSE)+$H200,0)*$D200</f>
        <v>0</v>
      </c>
      <c r="Z200" s="1">
        <f>+IF($E200=Z$22,VLOOKUP($C200,Input!$A$8:$AN$39,MATCH(Z$21,Input!$A$6:$AN$6,0),FALSE)+$H200,0)*$D200</f>
        <v>0</v>
      </c>
      <c r="AA200" s="1">
        <f>+IF($E200=AA$22,VLOOKUP($C200,Input!$A$8:$AN$39,MATCH(AA$21,Input!$A$6:$AN$6,0),FALSE)+$H200,0)*$D200</f>
        <v>0</v>
      </c>
      <c r="AB200" s="1">
        <f>+IF($E200=AB$22,VLOOKUP($C200,Input!$A$8:$AN$39,MATCH(AB$21,Input!$A$6:$AN$6,0),FALSE)+$H200,0)*$D200</f>
        <v>0</v>
      </c>
      <c r="AC200" s="1">
        <f>+IF($E200=AC$22,VLOOKUP($C200,Input!$A$8:$AN$39,MATCH(AC$21,Input!$A$6:$AN$6,0),FALSE)+$H200,0)*$D200</f>
        <v>0</v>
      </c>
      <c r="AD200" s="1">
        <f>+IF($E200=AD$22,VLOOKUP($C200,Input!$A$8:$AN$39,MATCH(AD$21,Input!$A$6:$AN$6,0),FALSE)+$H200,0)*$D200</f>
        <v>0</v>
      </c>
      <c r="AE200" s="1">
        <f>+IF($E200=AE$22,VLOOKUP($C200,Input!$A$8:$AN$39,MATCH(AE$21,Input!$A$6:$AN$6,0),FALSE)+$H200,0)*$D200</f>
        <v>0</v>
      </c>
      <c r="AF200" s="1">
        <f>+IF($E200=AF$22,VLOOKUP($C200,Input!$A$8:$AN$39,MATCH(AF$21,Input!$A$6:$AN$6,0),FALSE)+$H200,0)*$D200</f>
        <v>0</v>
      </c>
      <c r="AG200" s="1">
        <f>+IF($E200=AG$22,VLOOKUP($C200,Input!$A$8:$AN$39,MATCH(AG$21,Input!$A$6:$AN$6,0),FALSE)+$H200,0)*$D200</f>
        <v>0</v>
      </c>
      <c r="AH200" s="1">
        <f>+IF($E200=AH$22,VLOOKUP($C200,Input!$A$8:$AN$39,MATCH(AH$21,Input!$A$6:$AN$6,0),FALSE)+$H200,0)*$D200</f>
        <v>0</v>
      </c>
      <c r="AI200" s="1">
        <f>+IF($E200=AI$22,VLOOKUP($C200,Input!$A$8:$AN$39,MATCH(AI$21,Input!$A$6:$AN$6,0),FALSE)+$H200,0)*$D200</f>
        <v>0</v>
      </c>
      <c r="AJ200" s="1">
        <f>+IF($E200=AJ$22,VLOOKUP($C200,Input!$A$8:$AN$39,MATCH(AJ$21,Input!$A$6:$AN$6,0),FALSE)+$H200,0)*$D200</f>
        <v>0</v>
      </c>
      <c r="AK200" s="1">
        <f>+IF($E200=AK$22,VLOOKUP($C200,Input!$A$8:$AN$39,MATCH(AK$21,Input!$A$6:$AN$6,0),FALSE)+$H200,0)*$D200</f>
        <v>0</v>
      </c>
      <c r="AL200" s="1">
        <f>+IF($E200=AL$22,VLOOKUP($C200,Input!$A$8:$AN$39,MATCH(AL$21,Input!$A$6:$AN$6,0),FALSE)+$H200,0)*$D200</f>
        <v>0</v>
      </c>
      <c r="AM200" s="1">
        <f>+IF($E200=AM$22,VLOOKUP($C200,Input!$A$8:$AN$39,MATCH(AM$21,Input!$A$6:$AN$6,0),FALSE)+$H200,0)*$D200</f>
        <v>0</v>
      </c>
      <c r="AN200" s="1">
        <f>+IF($E200=AN$22,VLOOKUP($C200,Input!$A$8:$AN$39,MATCH(AN$21,Input!$A$6:$AN$6,0),FALSE)+$H200,0)*$D200</f>
        <v>0</v>
      </c>
      <c r="AO200" s="1">
        <f>+IF($E200=AO$22,VLOOKUP($C200,Input!$A$8:$AN$39,MATCH(AO$21,Input!$A$6:$AN$6,0),FALSE)+$H200,0)*$D200</f>
        <v>0</v>
      </c>
      <c r="AP200" s="1">
        <f>+IF($E200=AP$22,VLOOKUP($C200,Input!$A$8:$AN$39,MATCH(AP$21,Input!$A$6:$AN$6,0),FALSE)+$H200,0)*$D200</f>
        <v>0</v>
      </c>
      <c r="AQ200" s="1">
        <f>+IF($E200=AQ$22,VLOOKUP($C200,Input!$A$8:$AN$39,MATCH(AQ$21,Input!$A$6:$AN$6,0),FALSE)+$H200,0)*$D200</f>
        <v>0</v>
      </c>
      <c r="AR200" s="1">
        <f>+IF($E200=AR$22,VLOOKUP($C200,Input!$A$8:$AN$39,MATCH(AR$21,Input!$A$6:$AN$6,0),FALSE)+$H200,0)*$D200</f>
        <v>0</v>
      </c>
      <c r="AT200" t="str">
        <f>VLOOKUP($C200,Input!$A$8:$HV$39,MATCH(AT$21,Input!$A$6:$HV$6,0),FALSE)</f>
        <v>Parts and administrative cost</v>
      </c>
      <c r="AU200" s="1">
        <f>+IF($E200=AU$22,VLOOKUP($C200,Input!$A$8:$HV$39,MATCH(AU$21,Input!$A$6:$HV$6,0),FALSE),0)*$D200</f>
        <v>0</v>
      </c>
      <c r="AV200" s="1">
        <f>+IF($E200=AV$22,VLOOKUP($C200,Input!$A$8:$HV$39,MATCH(AV$21,Input!$A$6:$HV$6,0),FALSE),0)*$D200</f>
        <v>0</v>
      </c>
      <c r="AW200" s="1">
        <f>+IF($E200=AW$22,VLOOKUP($C200,Input!$A$8:$HV$39,MATCH(AW$21,Input!$A$6:$HV$6,0),FALSE),0)*$D200</f>
        <v>0</v>
      </c>
      <c r="AX200" s="1">
        <f>+IF($E200=AX$22,VLOOKUP($C200,Input!$A$8:$HV$39,MATCH(AX$21,Input!$A$6:$HV$6,0),FALSE),0)*$D200</f>
        <v>0</v>
      </c>
      <c r="AY200" s="1">
        <f>+IF($E200=AY$22,VLOOKUP($C200,Input!$A$8:$HV$39,MATCH(AY$21,Input!$A$6:$HV$6,0),FALSE),0)*$D200</f>
        <v>0</v>
      </c>
      <c r="AZ200" s="1">
        <f>+IF($E200=AZ$22,VLOOKUP($C200,Input!$A$8:$HV$39,MATCH(AZ$21,Input!$A$6:$HV$6,0),FALSE),0)*$D200</f>
        <v>0</v>
      </c>
      <c r="BA200" s="1">
        <f>+IF($E200=BA$22,VLOOKUP($C200,Input!$A$8:$HV$39,MATCH(BA$21,Input!$A$6:$HV$6,0),FALSE),0)*$D200</f>
        <v>0</v>
      </c>
      <c r="BB200" s="1">
        <f>+IF($E200=BB$22,VLOOKUP($C200,Input!$A$8:$HV$39,MATCH(BB$21,Input!$A$6:$HV$6,0),FALSE),0)*$D200</f>
        <v>0</v>
      </c>
      <c r="BC200" s="1">
        <f>+IF($E200=BC$22,VLOOKUP($C200,Input!$A$8:$HV$39,MATCH(BC$21,Input!$A$6:$HV$6,0),FALSE),0)*$D200</f>
        <v>0</v>
      </c>
      <c r="BD200" s="1">
        <f>+IF($E200=BD$22,VLOOKUP($C200,Input!$A$8:$HV$39,MATCH(BD$21,Input!$A$6:$HV$6,0),FALSE),0)*$D200</f>
        <v>0</v>
      </c>
      <c r="BE200" s="1">
        <f>+IF($E200=BE$22,VLOOKUP($C200,Input!$A$8:$HV$39,MATCH(BE$21,Input!$A$6:$HV$6,0),FALSE),0)*$D200</f>
        <v>0</v>
      </c>
      <c r="BF200" s="1">
        <f>+IF($E200=BF$22,VLOOKUP($C200,Input!$A$8:$HV$39,MATCH(BF$21,Input!$A$6:$HV$6,0),FALSE),0)*$D200</f>
        <v>0</v>
      </c>
      <c r="BG200" s="1">
        <f>+IF($E200=BG$22,VLOOKUP($C200,Input!$A$8:$HV$39,MATCH(BG$21,Input!$A$6:$HV$6,0),FALSE),0)*$D200</f>
        <v>0</v>
      </c>
      <c r="BH200" s="1">
        <f>+IF($E200=BH$22,VLOOKUP($C200,Input!$A$8:$HV$39,MATCH(BH$21,Input!$A$6:$HV$6,0),FALSE),0)*$D200</f>
        <v>0</v>
      </c>
      <c r="BI200" s="1">
        <f>+IF($E200=BI$22,VLOOKUP($C200,Input!$A$8:$HV$39,MATCH(BI$21,Input!$A$6:$HV$6,0),FALSE),0)*$D200</f>
        <v>0</v>
      </c>
      <c r="BJ200" s="1">
        <f>+IF($E200=BJ$22,VLOOKUP($C200,Input!$A$8:$HV$39,MATCH(BJ$21,Input!$A$6:$HV$6,0),FALSE),0)*$D200</f>
        <v>0</v>
      </c>
      <c r="BK200" s="1">
        <f>+IF($E200=BK$22,VLOOKUP($C200,Input!$A$8:$HV$39,MATCH(BK$21,Input!$A$6:$HV$6,0),FALSE),0)*$D200</f>
        <v>0</v>
      </c>
      <c r="BL200" s="1">
        <f>+IF($E200=BL$22,VLOOKUP($C200,Input!$A$8:$HV$39,MATCH(BL$21,Input!$A$6:$HV$6,0),FALSE),0)*$D200</f>
        <v>0</v>
      </c>
      <c r="BM200" s="1">
        <f>+IF($E200=BM$22,VLOOKUP($C200,Input!$A$8:$HV$39,MATCH(BM$21,Input!$A$6:$HV$6,0),FALSE),0)*$D200</f>
        <v>0</v>
      </c>
      <c r="BN200" s="1">
        <f>+IF($E200=BN$22,VLOOKUP($C200,Input!$A$8:$HV$39,MATCH(BN$21,Input!$A$6:$HV$6,0),FALSE),0)*$D200</f>
        <v>0</v>
      </c>
      <c r="BO200" s="1">
        <f>+IF($E200=BO$22,VLOOKUP($C200,Input!$A$8:$HV$39,MATCH(BO$21,Input!$A$6:$HV$6,0),FALSE),0)*$D200</f>
        <v>0</v>
      </c>
      <c r="BP200" s="1">
        <f>+IF($E200=BP$22,VLOOKUP($C200,Input!$A$8:$HV$39,MATCH(BP$21,Input!$A$6:$HV$6,0),FALSE),0)*$D200</f>
        <v>0</v>
      </c>
      <c r="BQ200" s="1">
        <f>+IF($E200=BQ$22,VLOOKUP($C200,Input!$A$8:$HV$39,MATCH(BQ$21,Input!$A$6:$HV$6,0),FALSE),0)*$D200</f>
        <v>0</v>
      </c>
      <c r="BR200" s="1">
        <f>+IF($E200=BR$22,VLOOKUP($C200,Input!$A$8:$HV$39,MATCH(BR$21,Input!$A$6:$HV$6,0),FALSE),0)*$D200</f>
        <v>0</v>
      </c>
      <c r="BS200" s="1">
        <f>+IF($E200=BS$22,VLOOKUP($C200,Input!$A$8:$HV$39,MATCH(BS$21,Input!$A$6:$HV$6,0),FALSE),0)*$D200</f>
        <v>0</v>
      </c>
      <c r="BT200" s="1">
        <f>+IF($E200=BT$22,VLOOKUP($C200,Input!$A$8:$HV$39,MATCH(BT$21,Input!$A$6:$HV$6,0),FALSE),0)*$D200</f>
        <v>0</v>
      </c>
      <c r="BU200" s="1">
        <f>+IF($E200=BU$22,VLOOKUP($C200,Input!$A$8:$HV$39,MATCH(BU$21,Input!$A$6:$HV$6,0),FALSE),0)*$D200</f>
        <v>0</v>
      </c>
      <c r="BV200" s="1">
        <f>+IF($E200=BV$22,VLOOKUP($C200,Input!$A$8:$HV$39,MATCH(BV$21,Input!$A$6:$HV$6,0),FALSE),0)*$D200</f>
        <v>0</v>
      </c>
      <c r="BW200" s="1">
        <f>+IF($E200=BW$22,VLOOKUP($C200,Input!$A$8:$HV$39,MATCH(BW$21,Input!$A$6:$HV$6,0),FALSE),0)*$D200</f>
        <v>0</v>
      </c>
      <c r="BX200" s="1">
        <f>+IF($E200=BX$22,VLOOKUP($C200,Input!$A$8:$HV$39,MATCH(BX$21,Input!$A$6:$HV$6,0),FALSE),0)*$D200</f>
        <v>0</v>
      </c>
      <c r="BY200" s="1">
        <f>+IF($E200=BY$22,VLOOKUP($C200,Input!$A$8:$HV$39,MATCH(BY$21,Input!$A$6:$HV$6,0),FALSE),0)*$D200</f>
        <v>0</v>
      </c>
      <c r="BZ200" s="1">
        <f>+IF($E200=BZ$22,VLOOKUP($C200,Input!$A$8:$HV$39,MATCH(BZ$21,Input!$A$6:$HV$6,0),FALSE),0)*$D200</f>
        <v>0</v>
      </c>
      <c r="CA200" s="1">
        <f>+IF($E200=CA$22,VLOOKUP($C200,Input!$A$8:$HV$39,MATCH(CA$21,Input!$A$6:$HV$6,0),FALSE),0)*$D200</f>
        <v>0</v>
      </c>
      <c r="CB200" s="1">
        <f>+IF($E200=CB$22,VLOOKUP($C200,Input!$A$8:$HV$39,MATCH(CB$21,Input!$A$6:$HV$6,0),FALSE),0)*$D200</f>
        <v>0</v>
      </c>
      <c r="CC200" s="1">
        <f>+IF($E200=CC$22,VLOOKUP($C200,Input!$A$8:$HV$39,MATCH(CC$21,Input!$A$6:$HV$6,0),FALSE),0)*$D200</f>
        <v>0</v>
      </c>
      <c r="CE200" t="str">
        <f>VLOOKUP($C200,Input!$A$8:$HV$39,MATCH(CE$21,Input!$A$6:$HV$6,0),FALSE)</f>
        <v>Engine Rebuild @ 7 Yr</v>
      </c>
      <c r="CF200" s="1">
        <f>IF($E200+$I200+$D$7&lt;=CF$22,0,IF(CF$22-$D$7&gt;=$E200,IF(COUNTIF($KZ200:LP200,"&gt;0")&gt;0,VLOOKUP($C200,Input!$A$8:$HV$21,MATCH($CE$21+COUNTIF($KZ200:LP200,"&gt;0"),Input!$A$6:$HV$6,0),FALSE),0),0))*$D200</f>
        <v>0</v>
      </c>
      <c r="CG200" s="1">
        <f>IF($E200+$I200+$D$7&lt;=CG$22,0,IF(CG$22-$D$7&gt;=$E200,IF(COUNTIF($KZ200:LQ200,"&gt;0")&gt;0,VLOOKUP($C200,Input!$A$8:$HV$21,MATCH($CE$21+COUNTIF($KZ200:LQ200,"&gt;0"),Input!$A$6:$HV$6,0),FALSE),0),0))*$D200</f>
        <v>0</v>
      </c>
      <c r="CH200" s="1">
        <f>IF($E200+$I200+$D$7&lt;=CH$22,0,IF(CH$22-$D$7&gt;=$E200,IF(COUNTIF($KZ200:LR200,"&gt;0")&gt;0,VLOOKUP($C200,Input!$A$8:$HV$21,MATCH($CE$21+COUNTIF($KZ200:LR200,"&gt;0"),Input!$A$6:$HV$6,0),FALSE),0),0))*$D200</f>
        <v>0</v>
      </c>
      <c r="CI200" s="1">
        <f>IF($E200+$I200+$D$7&lt;=CI$22,0,IF(CI$22-$D$7&gt;=$E200,IF(COUNTIF($KZ200:LS200,"&gt;0")&gt;0,VLOOKUP($C200,Input!$A$8:$HV$21,MATCH($CE$21+COUNTIF($KZ200:LS200,"&gt;0"),Input!$A$6:$HV$6,0),FALSE),0),0))*$D200</f>
        <v>0</v>
      </c>
      <c r="CJ200" s="1">
        <f>IF($E200+$I200+$D$7&lt;=CJ$22,0,IF(CJ$22-$D$7&gt;=$E200,IF(COUNTIF($KZ200:LT200,"&gt;0")&gt;0,VLOOKUP($C200,Input!$A$8:$HV$21,MATCH($CE$21+COUNTIF($KZ200:LT200,"&gt;0"),Input!$A$6:$HV$6,0),FALSE),0),0))*$D200</f>
        <v>0</v>
      </c>
      <c r="CK200" s="1">
        <f>IF($E200+$I200+$D$7&lt;=CK$22,0,IF(CK$22-$D$7&gt;=$E200,IF(COUNTIF($KZ200:LU200,"&gt;0")&gt;0,VLOOKUP($C200,Input!$A$8:$HV$21,MATCH($CE$21+COUNTIF($KZ200:LU200,"&gt;0"),Input!$A$6:$HV$6,0),FALSE),0),0))*$D200</f>
        <v>0</v>
      </c>
      <c r="CL200" s="1">
        <f>IF($E200+$I200+$D$7&lt;=CL$22,0,IF(CL$22-$D$7&gt;=$E200,IF(COUNTIF($KZ200:LV200,"&gt;0")&gt;0,VLOOKUP($C200,Input!$A$8:$HV$21,MATCH($CE$21+COUNTIF($KZ200:LV200,"&gt;0"),Input!$A$6:$HV$6,0),FALSE),0),0))*$D200</f>
        <v>0</v>
      </c>
      <c r="CM200" s="1">
        <f>IF($E200+$I200+$D$7&lt;=CM$22,0,IF(CM$22-$D$7&gt;=$E200,IF(COUNTIF($KZ200:LW200,"&gt;0")&gt;0,VLOOKUP($C200,Input!$A$8:$HV$21,MATCH($CE$21+COUNTIF($KZ200:LW200,"&gt;0"),Input!$A$6:$HV$6,0),FALSE),0),0))*$D200</f>
        <v>0</v>
      </c>
      <c r="CN200" s="1">
        <f>IF($E200+$I200+$D$7&lt;=CN$22,0,IF(CN$22-$D$7&gt;=$E200,IF(COUNTIF($KZ200:LX200,"&gt;0")&gt;0,VLOOKUP($C200,Input!$A$8:$HV$21,MATCH($CE$21+COUNTIF($KZ200:LX200,"&gt;0"),Input!$A$6:$HV$6,0),FALSE),0),0))*$D200</f>
        <v>0</v>
      </c>
      <c r="CO200" s="1">
        <f>IF($E200+$I200+$D$7&lt;=CO$22,0,IF(CO$22-$D$7&gt;=$E200,IF(COUNTIF($KZ200:LY200,"&gt;0")&gt;0,VLOOKUP($C200,Input!$A$8:$HV$21,MATCH($CE$21+COUNTIF($KZ200:LY200,"&gt;0"),Input!$A$6:$HV$6,0),FALSE),0),0))*$D200</f>
        <v>0</v>
      </c>
      <c r="CP200" s="1">
        <f>IF($E200+$I200+$D$7&lt;=CP$22,0,IF(CP$22-$D$7&gt;=$E200,IF(COUNTIF($KZ200:LZ200,"&gt;0")&gt;0,VLOOKUP($C200,Input!$A$8:$HV$21,MATCH($CE$21+COUNTIF($KZ200:LZ200,"&gt;0"),Input!$A$6:$HV$6,0),FALSE),0),0))*$D200</f>
        <v>0</v>
      </c>
      <c r="CQ200" s="1">
        <f>IF($E200+$I200+$D$7&lt;=CQ$22,0,IF(CQ$22-$D$7&gt;=$E200,IF(COUNTIF($KZ200:MA200,"&gt;0")&gt;0,VLOOKUP($C200,Input!$A$8:$HV$21,MATCH($CE$21+COUNTIF($KZ200:MA200,"&gt;0"),Input!$A$6:$HV$6,0),FALSE),0),0))*$D200</f>
        <v>0</v>
      </c>
      <c r="CR200" s="1">
        <f>IF($E200+$I200+$D$7&lt;=CR$22,0,IF(CR$22-$D$7&gt;=$E200,IF(COUNTIF($KZ200:MB200,"&gt;0")&gt;0,VLOOKUP($C200,Input!$A$8:$HV$21,MATCH($CE$21+COUNTIF($KZ200:MB200,"&gt;0"),Input!$A$6:$HV$6,0),FALSE),0),0))*$D200</f>
        <v>0</v>
      </c>
      <c r="CS200" s="1">
        <f>IF($E200+$I200+$D$7&lt;=CS$22,0,IF(CS$22-$D$7&gt;=$E200,IF(COUNTIF($KZ200:MC200,"&gt;0")&gt;0,VLOOKUP($C200,Input!$A$8:$HV$21,MATCH($CE$21+COUNTIF($KZ200:MC200,"&gt;0"),Input!$A$6:$HV$6,0),FALSE),0),0))*$D200</f>
        <v>0</v>
      </c>
      <c r="CT200" s="1">
        <f>IF($E200+$I200+$D$7&lt;=CT$22,0,IF(CT$22-$D$7&gt;=$E200,IF(COUNTIF($KZ200:MD200,"&gt;0")&gt;0,VLOOKUP($C200,Input!$A$8:$HV$21,MATCH($CE$21+COUNTIF($KZ200:MD200,"&gt;0"),Input!$A$6:$HV$6,0),FALSE),0),0))*$D200</f>
        <v>0</v>
      </c>
      <c r="CU200" s="1">
        <f>IF($E200+$I200+$D$7&lt;=CU$22,0,IF(CU$22-$D$7&gt;=$E200,IF(COUNTIF($KZ200:ME200,"&gt;0")&gt;0,VLOOKUP($C200,Input!$A$8:$HV$21,MATCH($CE$21+COUNTIF($KZ200:ME200,"&gt;0"),Input!$A$6:$HV$6,0),FALSE),0),0))*$D200</f>
        <v>0</v>
      </c>
      <c r="CV200" s="1">
        <f>IF($E200+$I200+$D$7&lt;=CV$22,0,IF(CV$22-$D$7&gt;=$E200,IF(COUNTIF($KZ200:MF200,"&gt;0")&gt;0,VLOOKUP($C200,Input!$A$8:$HV$21,MATCH($CE$21+COUNTIF($KZ200:MF200,"&gt;0"),Input!$A$6:$HV$6,0),FALSE),0),0))*$D200</f>
        <v>0</v>
      </c>
      <c r="CW200" s="1">
        <f>IF($E200+$I200+$D$7&lt;=CW$22,0,IF(CW$22-$D$7&gt;=$E200,IF(COUNTIF($KZ200:MG200,"&gt;0")&gt;0,VLOOKUP($C200,Input!$A$8:$HV$21,MATCH($CE$21+COUNTIF($KZ200:MG200,"&gt;0"),Input!$A$6:$HV$6,0),FALSE),0),0))*$D200</f>
        <v>0</v>
      </c>
      <c r="CX200" s="1">
        <f>IF($E200+$I200+$D$7&lt;=CX$22,0,IF(CX$22-$D$7&gt;=$E200,IF(COUNTIF($KZ200:MH200,"&gt;0")&gt;0,VLOOKUP($C200,Input!$A$8:$HV$21,MATCH($CE$21+COUNTIF($KZ200:MH200,"&gt;0"),Input!$A$6:$HV$6,0),FALSE),0),0))*$D200</f>
        <v>0</v>
      </c>
      <c r="CY200" s="1">
        <f>IF($E200+$I200+$D$7&lt;=CY$22,0,IF(CY$22-$D$7&gt;=$E200,IF(COUNTIF($KZ200:MI200,"&gt;0")&gt;0,VLOOKUP($C200,Input!$A$8:$HV$21,MATCH($CE$21+COUNTIF($KZ200:MI200,"&gt;0"),Input!$A$6:$HV$6,0),FALSE),0),0))*$D200</f>
        <v>0</v>
      </c>
      <c r="CZ200" s="1">
        <f>IF($E200+$I200+$D$7&lt;=CZ$22,0,IF(CZ$22-$D$7&gt;=$E200,IF(COUNTIF($KZ200:MJ200,"&gt;0")&gt;0,VLOOKUP($C200,Input!$A$8:$HV$21,MATCH($CE$21+COUNTIF($KZ200:MJ200,"&gt;0"),Input!$A$6:$HV$6,0),FALSE),0),0))*$D200</f>
        <v>0</v>
      </c>
      <c r="DA200" s="1">
        <f>IF($E200+$I200+$D$7&lt;=DA$22,0,IF(DA$22-$D$7&gt;=$E200,IF(COUNTIF($KZ200:MK200,"&gt;0")&gt;0,VLOOKUP($C200,Input!$A$8:$HV$21,MATCH($CE$21+COUNTIF($KZ200:MK200,"&gt;0"),Input!$A$6:$HV$6,0),FALSE),0),0))*$D200</f>
        <v>0</v>
      </c>
      <c r="DB200" s="1">
        <f>IF($E200+$I200+$D$7&lt;=DB$22,0,IF(DB$22-$D$7&gt;=$E200,IF(COUNTIF($KZ200:ML200,"&gt;0")&gt;0,VLOOKUP($C200,Input!$A$8:$HV$21,MATCH($CE$21+COUNTIF($KZ200:ML200,"&gt;0"),Input!$A$6:$HV$6,0),FALSE),0),0))*$D200</f>
        <v>0</v>
      </c>
      <c r="DC200" s="1">
        <f>IF($E200+$I200+$D$7&lt;=DC$22,0,IF(DC$22-$D$7&gt;=$E200,IF(COUNTIF($KZ200:MM200,"&gt;0")&gt;0,VLOOKUP($C200,Input!$A$8:$HV$21,MATCH($CE$21+COUNTIF($KZ200:MM200,"&gt;0"),Input!$A$6:$HV$6,0),FALSE),0),0))*$D200</f>
        <v>0</v>
      </c>
      <c r="DD200" s="1">
        <f>IF($E200+$I200+$D$7&lt;=DD$22,0,IF(DD$22-$D$7&gt;=$E200,IF(COUNTIF($KZ200:MN200,"&gt;0")&gt;0,VLOOKUP($C200,Input!$A$8:$HV$21,MATCH($CE$21+COUNTIF($KZ200:MN200,"&gt;0"),Input!$A$6:$HV$6,0),FALSE),0),0))*$D200</f>
        <v>0</v>
      </c>
      <c r="DE200" s="1">
        <f>IF($E200+$I200+$D$7&lt;=DE$22,0,IF(DE$22-$D$7&gt;=$E200,IF(COUNTIF($KZ200:MO200,"&gt;0")&gt;0,VLOOKUP($C200,Input!$A$8:$HV$21,MATCH($CE$21+COUNTIF($KZ200:MO200,"&gt;0"),Input!$A$6:$HV$6,0),FALSE),0),0))*$D200</f>
        <v>0</v>
      </c>
      <c r="DF200" s="1">
        <f>IF($E200+$I200+$D$7&lt;=DF$22,0,IF(DF$22-$D$7&gt;=$E200,IF(COUNTIF($KZ200:MP200,"&gt;0")&gt;0,VLOOKUP($C200,Input!$A$8:$HV$21,MATCH($CE$21+COUNTIF($KZ200:MP200,"&gt;0"),Input!$A$6:$HV$6,0),FALSE),0),0))*$D200</f>
        <v>0</v>
      </c>
      <c r="DG200" s="1">
        <f>IF($E200+$I200+$D$7&lt;=DG$22,0,IF(DG$22-$D$7&gt;=$E200,IF(COUNTIF($KZ200:MQ200,"&gt;0")&gt;0,VLOOKUP($C200,Input!$A$8:$HV$21,MATCH($CE$21+COUNTIF($KZ200:MQ200,"&gt;0"),Input!$A$6:$HV$6,0),FALSE),0),0))*$D200</f>
        <v>0</v>
      </c>
      <c r="DH200" s="1">
        <f>IF($E200+$I200+$D$7&lt;=DH$22,0,IF(DH$22-$D$7&gt;=$E200,IF(COUNTIF($KZ200:MR200,"&gt;0")&gt;0,VLOOKUP($C200,Input!$A$8:$HV$21,MATCH($CE$21+COUNTIF($KZ200:MR200,"&gt;0"),Input!$A$6:$HV$6,0),FALSE),0),0))*$D200</f>
        <v>0</v>
      </c>
      <c r="DI200" s="1">
        <f>IF($E200+$I200+$D$7&lt;=DI$22,0,IF(DI$22-$D$7&gt;=$E200,IF(COUNTIF($KZ200:MS200,"&gt;0")&gt;0,VLOOKUP($C200,Input!$A$8:$HV$21,MATCH($CE$21+COUNTIF($KZ200:MS200,"&gt;0"),Input!$A$6:$HV$6,0),FALSE),0),0))*$D200</f>
        <v>0</v>
      </c>
      <c r="DJ200" s="1">
        <f>IF($E200+$I200+$D$7&lt;=DJ$22,0,IF(DJ$22-$D$7&gt;=$E200,IF(COUNTIF($KZ200:MT200,"&gt;0")&gt;0,VLOOKUP($C200,Input!$A$8:$HV$21,MATCH($CE$21+COUNTIF($KZ200:MT200,"&gt;0"),Input!$A$6:$HV$6,0),FALSE),0),0))*$D200</f>
        <v>0</v>
      </c>
      <c r="DK200" s="1">
        <f>IF($E200+$I200+$D$7&lt;=DK$22,0,IF(DK$22-$D$7&gt;=$E200,IF(COUNTIF($KZ200:MU200,"&gt;0")&gt;0,VLOOKUP($C200,Input!$A$8:$HV$21,MATCH($CE$21+COUNTIF($KZ200:MU200,"&gt;0"),Input!$A$6:$HV$6,0),FALSE),0),0))*$D200</f>
        <v>0</v>
      </c>
      <c r="DL200" s="1">
        <f>IF($E200+$I200+$D$7&lt;=DL$22,0,IF(DL$22-$D$7&gt;=$E200,IF(COUNTIF($KZ200:MV200,"&gt;0")&gt;0,VLOOKUP($C200,Input!$A$8:$HV$21,MATCH($CE$21+COUNTIF($KZ200:MV200,"&gt;0"),Input!$A$6:$HV$6,0),FALSE),0),0))*$D200</f>
        <v>0</v>
      </c>
      <c r="DM200" s="1">
        <f>IF($E200+$I200+$D$7&lt;=DM$22,0,IF(DM$22-$D$7&gt;=$E200,IF(COUNTIF($KZ200:MW200,"&gt;0")&gt;0,VLOOKUP($C200,Input!$A$8:$HV$21,MATCH($CE$21+COUNTIF($KZ200:MW200,"&gt;0"),Input!$A$6:$HV$6,0),FALSE),0),0))*$D200</f>
        <v>0</v>
      </c>
      <c r="DN200" s="1">
        <f>IF($E200+$I200+$D$7&lt;=DN$22,0,IF(DN$22-$D$7&gt;=$E200,IF(COUNTIF($KZ200:MX200,"&gt;0")&gt;0,VLOOKUP($C200,Input!$A$8:$HV$21,MATCH($CE$21+COUNTIF($KZ200:MX200,"&gt;0"),Input!$A$6:$HV$6,0),FALSE),0),0))*$D200</f>
        <v>0</v>
      </c>
      <c r="DP200" t="str">
        <f>+VLOOKUP($C200,Input!$A$8:$GZ$39,MATCH(DP$21,Input!$A$6:$GZ$6,0),FALSE)</f>
        <v>Bus Maintenance at 0.85/mile</v>
      </c>
      <c r="DQ200" s="1">
        <f>IF($E200+$I200+$D$7&lt;=DQ$22,0,IF(DQ$22-$D$7&gt;=$E200,IF(COUNTIF($KZ200:LP200,"&gt;0")&gt;0,VLOOKUP($C200,Input!$A$8:$HV$21,MATCH($DP$21+COUNTIF($KZ200:LP200,"&gt;0"),Input!$A$6:$HV$6,0),FALSE),0),0))*$D200*$F200</f>
        <v>0</v>
      </c>
      <c r="DR200" s="1">
        <f>IF($E200+$I200+$D$7&lt;=DR$22,0,IF(DR$22-$D$7&gt;=$E200,IF(COUNTIF($KZ200:LQ200,"&gt;0")&gt;0,VLOOKUP($C200,Input!$A$8:$HV$21,MATCH($DP$21+COUNTIF($KZ200:LQ200,"&gt;0"),Input!$A$6:$HV$6,0),FALSE),0),0))*$D200*$F200</f>
        <v>0</v>
      </c>
      <c r="DS200" s="1">
        <f>IF($E200+$I200+$D$7&lt;=DS$22,0,IF(DS$22-$D$7&gt;=$E200,IF(COUNTIF($KZ200:LR200,"&gt;0")&gt;0,VLOOKUP($C200,Input!$A$8:$HV$21,MATCH($DP$21+COUNTIF($KZ200:LR200,"&gt;0"),Input!$A$6:$HV$6,0),FALSE),0),0))*$D200*$F200</f>
        <v>0</v>
      </c>
      <c r="DT200" s="1">
        <f>IF($E200+$I200+$D$7&lt;=DT$22,0,IF(DT$22-$D$7&gt;=$E200,IF(COUNTIF($KZ200:LS200,"&gt;0")&gt;0,VLOOKUP($C200,Input!$A$8:$HV$21,MATCH($DP$21+COUNTIF($KZ200:LS200,"&gt;0"),Input!$A$6:$HV$6,0),FALSE),0),0))*$D200*$F200</f>
        <v>0</v>
      </c>
      <c r="DU200" s="1">
        <f>IF($E200+$I200+$D$7&lt;=DU$22,0,IF(DU$22-$D$7&gt;=$E200,IF(COUNTIF($KZ200:LT200,"&gt;0")&gt;0,VLOOKUP($C200,Input!$A$8:$HV$21,MATCH($DP$21+COUNTIF($KZ200:LT200,"&gt;0"),Input!$A$6:$HV$6,0),FALSE),0),0))*$D200*$F200</f>
        <v>0</v>
      </c>
      <c r="DV200" s="1">
        <f>IF($E200+$I200+$D$7&lt;=DV$22,0,IF(DV$22-$D$7&gt;=$E200,IF(COUNTIF($KZ200:LU200,"&gt;0")&gt;0,VLOOKUP($C200,Input!$A$8:$HV$21,MATCH($DP$21+COUNTIF($KZ200:LU200,"&gt;0"),Input!$A$6:$HV$6,0),FALSE),0),0))*$D200*$F200</f>
        <v>0</v>
      </c>
      <c r="DW200" s="1">
        <f>IF($E200+$I200+$D$7&lt;=DW$22,0,IF(DW$22-$D$7&gt;=$E200,IF(COUNTIF($KZ200:LV200,"&gt;0")&gt;0,VLOOKUP($C200,Input!$A$8:$HV$21,MATCH($DP$21+COUNTIF($KZ200:LV200,"&gt;0"),Input!$A$6:$HV$6,0),FALSE),0),0))*$D200*$F200</f>
        <v>0</v>
      </c>
      <c r="DX200" s="1">
        <f>IF($E200+$I200+$D$7&lt;=DX$22,0,IF(DX$22-$D$7&gt;=$E200,IF(COUNTIF($KZ200:LW200,"&gt;0")&gt;0,VLOOKUP($C200,Input!$A$8:$HV$21,MATCH($DP$21+COUNTIF($KZ200:LW200,"&gt;0"),Input!$A$6:$HV$6,0),FALSE),0),0))*$D200*$F200</f>
        <v>0</v>
      </c>
      <c r="DY200" s="1">
        <f>IF($E200+$I200+$D$7&lt;=DY$22,0,IF(DY$22-$D$7&gt;=$E200,IF(COUNTIF($KZ200:LX200,"&gt;0")&gt;0,VLOOKUP($C200,Input!$A$8:$HV$21,MATCH($DP$21+COUNTIF($KZ200:LX200,"&gt;0"),Input!$A$6:$HV$6,0),FALSE),0),0))*$D200*$F200</f>
        <v>0</v>
      </c>
      <c r="DZ200" s="1">
        <f>IF($E200+$I200+$D$7&lt;=DZ$22,0,IF(DZ$22-$D$7&gt;=$E200,IF(COUNTIF($KZ200:LY200,"&gt;0")&gt;0,VLOOKUP($C200,Input!$A$8:$HV$21,MATCH($DP$21+COUNTIF($KZ200:LY200,"&gt;0"),Input!$A$6:$HV$6,0),FALSE),0),0))*$D200*$F200</f>
        <v>0</v>
      </c>
      <c r="EA200" s="1">
        <f>IF($E200+$I200+$D$7&lt;=EA$22,0,IF(EA$22-$D$7&gt;=$E200,IF(COUNTIF($KZ200:LZ200,"&gt;0")&gt;0,VLOOKUP($C200,Input!$A$8:$HV$21,MATCH($DP$21+COUNTIF($KZ200:LZ200,"&gt;0"),Input!$A$6:$HV$6,0),FALSE),0),0))*$D200*$F200</f>
        <v>0</v>
      </c>
      <c r="EB200" s="1">
        <f>IF($E200+$I200+$D$7&lt;=EB$22,0,IF(EB$22-$D$7&gt;=$E200,IF(COUNTIF($KZ200:MA200,"&gt;0")&gt;0,VLOOKUP($C200,Input!$A$8:$HV$21,MATCH($DP$21+COUNTIF($KZ200:MA200,"&gt;0"),Input!$A$6:$HV$6,0),FALSE),0),0))*$D200*$F200</f>
        <v>0</v>
      </c>
      <c r="EC200" s="1">
        <f>IF($E200+$I200+$D$7&lt;=EC$22,0,IF(EC$22-$D$7&gt;=$E200,IF(COUNTIF($KZ200:MB200,"&gt;0")&gt;0,VLOOKUP($C200,Input!$A$8:$HV$21,MATCH($DP$21+COUNTIF($KZ200:MB200,"&gt;0"),Input!$A$6:$HV$6,0),FALSE),0),0))*$D200*$F200</f>
        <v>0</v>
      </c>
      <c r="ED200" s="1">
        <f>IF($E200+$I200+$D$7&lt;=ED$22,0,IF(ED$22-$D$7&gt;=$E200,IF(COUNTIF($KZ200:MC200,"&gt;0")&gt;0,VLOOKUP($C200,Input!$A$8:$HV$21,MATCH($DP$21+COUNTIF($KZ200:MC200,"&gt;0"),Input!$A$6:$HV$6,0),FALSE),0),0))*$D200*$F200</f>
        <v>0</v>
      </c>
      <c r="EE200" s="1">
        <f>IF($E200+$I200+$D$7&lt;=EE$22,0,IF(EE$22-$D$7&gt;=$E200,IF(COUNTIF($KZ200:MD200,"&gt;0")&gt;0,VLOOKUP($C200,Input!$A$8:$HV$21,MATCH($DP$21+COUNTIF($KZ200:MD200,"&gt;0"),Input!$A$6:$HV$6,0),FALSE),0),0))*$D200*$F200</f>
        <v>0</v>
      </c>
      <c r="EF200" s="1">
        <f>IF($E200+$I200+$D$7&lt;=EF$22,0,IF(EF$22-$D$7&gt;=$E200,IF(COUNTIF($KZ200:ME200,"&gt;0")&gt;0,VLOOKUP($C200,Input!$A$8:$HV$21,MATCH($DP$21+COUNTIF($KZ200:ME200,"&gt;0"),Input!$A$6:$HV$6,0),FALSE),0),0))*$D200*$F200</f>
        <v>0</v>
      </c>
      <c r="EG200" s="1">
        <f>IF($E200+$I200+$D$7&lt;=EG$22,0,IF(EG$22-$D$7&gt;=$E200,IF(COUNTIF($KZ200:MF200,"&gt;0")&gt;0,VLOOKUP($C200,Input!$A$8:$HV$21,MATCH($DP$21+COUNTIF($KZ200:MF200,"&gt;0"),Input!$A$6:$HV$6,0),FALSE),0),0))*$D200*$F200</f>
        <v>0</v>
      </c>
      <c r="EH200" s="1">
        <f>IF($E200+$I200+$D$7&lt;=EH$22,0,IF(EH$22-$D$7&gt;=$E200,IF(COUNTIF($KZ200:MG200,"&gt;0")&gt;0,VLOOKUP($C200,Input!$A$8:$HV$21,MATCH($DP$21+COUNTIF($KZ200:MG200,"&gt;0"),Input!$A$6:$HV$6,0),FALSE),0),0))*$D200*$F200</f>
        <v>0</v>
      </c>
      <c r="EI200" s="1">
        <f>IF($E200+$I200+$D$7&lt;=EI$22,0,IF(EI$22-$D$7&gt;=$E200,IF(COUNTIF($KZ200:MH200,"&gt;0")&gt;0,VLOOKUP($C200,Input!$A$8:$HV$21,MATCH($DP$21+COUNTIF($KZ200:MH200,"&gt;0"),Input!$A$6:$HV$6,0),FALSE),0),0))*$D200*$F200</f>
        <v>0</v>
      </c>
      <c r="EJ200" s="1">
        <f>IF($E200+$I200+$D$7&lt;=EJ$22,0,IF(EJ$22-$D$7&gt;=$E200,IF(COUNTIF($KZ200:MI200,"&gt;0")&gt;0,VLOOKUP($C200,Input!$A$8:$HV$21,MATCH($DP$21+COUNTIF($KZ200:MI200,"&gt;0"),Input!$A$6:$HV$6,0),FALSE),0),0))*$D200*$F200</f>
        <v>0</v>
      </c>
      <c r="EK200" s="1">
        <f>IF($E200+$I200+$D$7&lt;=EK$22,0,IF(EK$22-$D$7&gt;=$E200,IF(COUNTIF($KZ200:MJ200,"&gt;0")&gt;0,VLOOKUP($C200,Input!$A$8:$HV$21,MATCH($DP$21+COUNTIF($KZ200:MJ200,"&gt;0"),Input!$A$6:$HV$6,0),FALSE),0),0))*$D200*$F200</f>
        <v>0</v>
      </c>
      <c r="EL200" s="1">
        <f>IF($E200+$I200+$D$7&lt;=EL$22,0,IF(EL$22-$D$7&gt;=$E200,IF(COUNTIF($KZ200:MK200,"&gt;0")&gt;0,VLOOKUP($C200,Input!$A$8:$HV$21,MATCH($DP$21+COUNTIF($KZ200:MK200,"&gt;0"),Input!$A$6:$HV$6,0),FALSE),0),0))*$D200*$F200</f>
        <v>0</v>
      </c>
      <c r="EM200" s="1">
        <f>IF($E200+$I200+$D$7&lt;=EM$22,0,IF(EM$22-$D$7&gt;=$E200,IF(COUNTIF($KZ200:ML200,"&gt;0")&gt;0,VLOOKUP($C200,Input!$A$8:$HV$21,MATCH($DP$21+COUNTIF($KZ200:ML200,"&gt;0"),Input!$A$6:$HV$6,0),FALSE),0),0))*$D200*$F200</f>
        <v>0</v>
      </c>
      <c r="EN200" s="1">
        <f>IF($E200+$I200+$D$7&lt;=EN$22,0,IF(EN$22-$D$7&gt;=$E200,IF(COUNTIF($KZ200:MM200,"&gt;0")&gt;0,VLOOKUP($C200,Input!$A$8:$HV$21,MATCH($DP$21+COUNTIF($KZ200:MM200,"&gt;0"),Input!$A$6:$HV$6,0),FALSE),0),0))*$D200*$F200</f>
        <v>0</v>
      </c>
      <c r="EO200" s="1">
        <f>IF($E200+$I200+$D$7&lt;=EO$22,0,IF(EO$22-$D$7&gt;=$E200,IF(COUNTIF($KZ200:MN200,"&gt;0")&gt;0,VLOOKUP($C200,Input!$A$8:$HV$21,MATCH($DP$21+COUNTIF($KZ200:MN200,"&gt;0"),Input!$A$6:$HV$6,0),FALSE),0),0))*$D200*$F200</f>
        <v>0</v>
      </c>
      <c r="EP200" s="1">
        <f>IF($E200+$I200+$D$7&lt;=EP$22,0,IF(EP$22-$D$7&gt;=$E200,IF(COUNTIF($KZ200:MO200,"&gt;0")&gt;0,VLOOKUP($C200,Input!$A$8:$HV$21,MATCH($DP$21+COUNTIF($KZ200:MO200,"&gt;0"),Input!$A$6:$HV$6,0),FALSE),0),0))*$D200*$F200</f>
        <v>0</v>
      </c>
      <c r="EQ200" s="1">
        <f>IF($E200+$I200+$D$7&lt;=EQ$22,0,IF(EQ$22-$D$7&gt;=$E200,IF(COUNTIF($KZ200:MP200,"&gt;0")&gt;0,VLOOKUP($C200,Input!$A$8:$HV$21,MATCH($DP$21+COUNTIF($KZ200:MP200,"&gt;0"),Input!$A$6:$HV$6,0),FALSE),0),0))*$D200*$F200</f>
        <v>0</v>
      </c>
      <c r="ER200" s="1">
        <f>IF($E200+$I200+$D$7&lt;=ER$22,0,IF(ER$22-$D$7&gt;=$E200,IF(COUNTIF($KZ200:MQ200,"&gt;0")&gt;0,VLOOKUP($C200,Input!$A$8:$HV$21,MATCH($DP$21+COUNTIF($KZ200:MQ200,"&gt;0"),Input!$A$6:$HV$6,0),FALSE),0),0))*$D200*$F200</f>
        <v>0</v>
      </c>
      <c r="ES200" s="1">
        <f>IF($E200+$I200+$D$7&lt;=ES$22,0,IF(ES$22-$D$7&gt;=$E200,IF(COUNTIF($KZ200:MR200,"&gt;0")&gt;0,VLOOKUP($C200,Input!$A$8:$HV$21,MATCH($DP$21+COUNTIF($KZ200:MR200,"&gt;0"),Input!$A$6:$HV$6,0),FALSE),0),0))*$D200*$F200</f>
        <v>0</v>
      </c>
      <c r="ET200" s="1">
        <f>IF($E200+$I200+$D$7&lt;=ET$22,0,IF(ET$22-$D$7&gt;=$E200,IF(COUNTIF($KZ200:MS200,"&gt;0")&gt;0,VLOOKUP($C200,Input!$A$8:$HV$21,MATCH($DP$21+COUNTIF($KZ200:MS200,"&gt;0"),Input!$A$6:$HV$6,0),FALSE),0),0))*$D200*$F200</f>
        <v>0</v>
      </c>
      <c r="EU200" s="1">
        <f>IF($E200+$I200+$D$7&lt;=EU$22,0,IF(EU$22-$D$7&gt;=$E200,IF(COUNTIF($KZ200:MT200,"&gt;0")&gt;0,VLOOKUP($C200,Input!$A$8:$HV$21,MATCH($DP$21+COUNTIF($KZ200:MT200,"&gt;0"),Input!$A$6:$HV$6,0),FALSE),0),0))*$D200*$F200</f>
        <v>0</v>
      </c>
      <c r="EV200" s="1">
        <f>IF($E200+$I200+$D$7&lt;=EV$22,0,IF(EV$22-$D$7&gt;=$E200,IF(COUNTIF($KZ200:MU200,"&gt;0")&gt;0,VLOOKUP($C200,Input!$A$8:$HV$21,MATCH($DP$21+COUNTIF($KZ200:MU200,"&gt;0"),Input!$A$6:$HV$6,0),FALSE),0),0))*$D200*$F200</f>
        <v>0</v>
      </c>
      <c r="EW200" s="1">
        <f>IF($E200+$I200+$D$7&lt;=EW$22,0,IF(EW$22-$D$7&gt;=$E200,IF(COUNTIF($KZ200:MV200,"&gt;0")&gt;0,VLOOKUP($C200,Input!$A$8:$HV$21,MATCH($DP$21+COUNTIF($KZ200:MV200,"&gt;0"),Input!$A$6:$HV$6,0),FALSE),0),0))*$D200*$F200</f>
        <v>0</v>
      </c>
      <c r="EX200" s="1">
        <f>IF($E200+$I200+$D$7&lt;=EX$22,0,IF(EX$22-$D$7&gt;=$E200,IF(COUNTIF($KZ200:MW200,"&gt;0")&gt;0,VLOOKUP($C200,Input!$A$8:$HV$21,MATCH($DP$21+COUNTIF($KZ200:MW200,"&gt;0"),Input!$A$6:$HV$6,0),FALSE),0),0))*$D200*$F200</f>
        <v>0</v>
      </c>
      <c r="EY200" s="1">
        <f>IF($E200+$I200+$D$7&lt;=EY$22,0,IF(EY$22-$D$7&gt;=$E200,IF(COUNTIF($KZ200:MX200,"&gt;0")&gt;0,VLOOKUP($C200,Input!$A$8:$HV$21,MATCH($DP$21+COUNTIF($KZ200:MX200,"&gt;0"),Input!$A$6:$HV$6,0),FALSE),0),0))*$D200*$F200</f>
        <v>0</v>
      </c>
      <c r="EZ200" s="1"/>
      <c r="FA200" t="str">
        <f>VLOOKUP($C200,Input!$A$8:$GZ$39,MATCH(FA$21,Input!$A$6:$GZ$6,0),FALSE)</f>
        <v>NA</v>
      </c>
      <c r="FB200">
        <f>IF((VLOOKUP($C200,Input!$A$8:$GZ$39,MATCH(FB$21,Input!$A$6:$GZ$6,0),FALSE))="Y",$D200/VLOOKUP($C200,Input!$A$8:$GZ$39,MATCH(FC$21,Input!$A$6:$GZ$6,0),FALSE),0)</f>
        <v>0</v>
      </c>
      <c r="FC200">
        <f>IF((VLOOKUP($C200,Input!$A$8:$GZ$39,MATCH(FB$21,Input!$A$6:$GZ$6,0),FALSE))="Y",0,IF((VLOOKUP($C200,Input!$A$8:$GZ$39,MATCH(FC$21,Input!$A$6:$GZ$6,0),FALSE))&gt;0,$D200/VLOOKUP($C200,Input!$A$8:$GZ$39,MATCH(FC$21,Input!$A$6:$GZ$6,0),FALSE),0))</f>
        <v>0</v>
      </c>
      <c r="FD200" s="1">
        <f>+IF($E200=FD$22,VLOOKUP($C200,Input!$A$8:$GZ$39,MATCH(FD$21,Input!$A$6:$GZ$6,0),FALSE),0)*IF(FD$110&gt;=MAX(FC$110:$FD$110),MIN((FD$110-MAX(FC$110:$FD$110)),(FD$110-FC$110)),0)+IF($E200=FD$22,VLOOKUP($C200,Input!$A$8:$GZ$39,MATCH(FD$21,Input!$A$6:$GZ$6,0),FALSE),0)*IF(FD$109&gt;=MAX(FC$109:$FD$109),MIN((FD$109-MAX(FC$109:$FD$109)),(FD$109-FC$109)),0)</f>
        <v>0</v>
      </c>
      <c r="FE200" s="1">
        <f>+IF($E200=FE$22,VLOOKUP($C200,Input!$A$8:$GZ$39,MATCH(FE$21,Input!$A$6:$GZ$6,0),FALSE),0)*IF(FE$110&gt;=MAX(FD$110:$FD$110),MIN((FE$110-MAX(FD$110:$FD$110)),(FE$110-FD$110)),0)+IF($E200=FE$22,VLOOKUP($C200,Input!$A$8:$GZ$39,MATCH(FE$21,Input!$A$6:$GZ$6,0),FALSE),0)*IF(FE$109&gt;=MAX(FD$109:$FD$109),MIN((FE$109-MAX(FD$109:$FD$109)),(FE$109-FD$109)),0)</f>
        <v>0</v>
      </c>
      <c r="FF200" s="1">
        <f>+IF($E200=FF$22,VLOOKUP($C200,Input!$A$8:$GZ$39,MATCH(FF$21,Input!$A$6:$GZ$6,0),FALSE),0)*IF(FF$110&gt;=MAX($FD$110:FE$110),MIN((FF$110-MAX($FD$110:FE$110)),(FF$110-FE$110)),0)+IF($E200=FF$22,VLOOKUP($C200,Input!$A$8:$GZ$39,MATCH(FF$21,Input!$A$6:$GZ$6,0),FALSE),0)*IF(FF$109&gt;=MAX($FD$109:FE$109),MIN((FF$109-MAX($FD$109:FE$109)),(FF$109-FE$109)),0)</f>
        <v>0</v>
      </c>
      <c r="FG200" s="1">
        <f>+IF($E200=FG$22,VLOOKUP($C200,Input!$A$8:$GZ$39,MATCH(FG$21,Input!$A$6:$GZ$6,0),FALSE),0)*IF(FG$110&gt;=MAX($FD$110:FF$110),MIN((FG$110-MAX($FD$110:FF$110)),(FG$110-FF$110)),0)+IF($E200=FG$22,VLOOKUP($C200,Input!$A$8:$GZ$39,MATCH(FG$21,Input!$A$6:$GZ$6,0),FALSE),0)*IF(FG$109&gt;=MAX($FD$109:FF$109),MIN((FG$109-MAX($FD$109:FF$109)),(FG$109-FF$109)),0)</f>
        <v>0</v>
      </c>
      <c r="FH200" s="1">
        <f>+IF($E200=FH$22,VLOOKUP($C200,Input!$A$8:$GZ$39,MATCH(FH$21,Input!$A$6:$GZ$6,0),FALSE),0)*IF(FH$110&gt;=MAX($FD$110:FG$110),MIN((FH$110-MAX($FD$110:FG$110)),(FH$110-FG$110)),0)+IF($E200=FH$22,VLOOKUP($C200,Input!$A$8:$GZ$39,MATCH(FH$21,Input!$A$6:$GZ$6,0),FALSE),0)*IF(FH$109&gt;=MAX($FD$109:FG$109),MIN((FH$109-MAX($FD$109:FG$109)),(FH$109-FG$109)),0)</f>
        <v>0</v>
      </c>
      <c r="FI200" s="1">
        <f>+IF($E200=FI$22,VLOOKUP($C200,Input!$A$8:$GZ$39,MATCH(FI$21,Input!$A$6:$GZ$6,0),FALSE),0)*IF(FI$110&gt;=MAX($FD$110:FH$110),MIN((FI$110-MAX($FD$110:FH$110)),(FI$110-FH$110)),0)+IF($E200=FI$22,VLOOKUP($C200,Input!$A$8:$GZ$39,MATCH(FI$21,Input!$A$6:$GZ$6,0),FALSE),0)*IF(FI$109&gt;=MAX($FD$109:FH$109),MIN((FI$109-MAX($FD$109:FH$109)),(FI$109-FH$109)),0)</f>
        <v>0</v>
      </c>
      <c r="FJ200" s="1">
        <f>+IF($E200=FJ$22,VLOOKUP($C200,Input!$A$8:$GZ$39,MATCH(FJ$21,Input!$A$6:$GZ$6,0),FALSE),0)*IF(FJ$110&gt;=MAX($FD$110:FI$110),MIN((FJ$110-MAX($FD$110:FI$110)),(FJ$110-FI$110)),0)+IF($E200=FJ$22,VLOOKUP($C200,Input!$A$8:$GZ$39,MATCH(FJ$21,Input!$A$6:$GZ$6,0),FALSE),0)*IF(FJ$109&gt;=MAX($FD$109:FI$109),MIN((FJ$109-MAX($FD$109:FI$109)),(FJ$109-FI$109)),0)</f>
        <v>0</v>
      </c>
      <c r="FK200" s="1">
        <f>+IF($E200=FK$22,VLOOKUP($C200,Input!$A$8:$GZ$39,MATCH(FK$21,Input!$A$6:$GZ$6,0),FALSE),0)*IF(FK$110&gt;=MAX($FD$110:FJ$110),MIN((FK$110-MAX($FD$110:FJ$110)),(FK$110-FJ$110)),0)+IF($E200=FK$22,VLOOKUP($C200,Input!$A$8:$GZ$39,MATCH(FK$21,Input!$A$6:$GZ$6,0),FALSE),0)*IF(FK$109&gt;=MAX($FD$109:FJ$109),MIN((FK$109-MAX($FD$109:FJ$109)),(FK$109-FJ$109)),0)</f>
        <v>0</v>
      </c>
      <c r="FL200" s="1">
        <f>+IF($E200=FL$22,VLOOKUP($C200,Input!$A$8:$GZ$39,MATCH(FL$21,Input!$A$6:$GZ$6,0),FALSE),0)*IF(FL$110&gt;=MAX($FD$110:FK$110),MIN((FL$110-MAX($FD$110:FK$110)),(FL$110-FK$110)),0)+IF($E200=FL$22,VLOOKUP($C200,Input!$A$8:$GZ$39,MATCH(FL$21,Input!$A$6:$GZ$6,0),FALSE),0)*IF(FL$109&gt;=MAX($FD$109:FK$109),MIN((FL$109-MAX($FD$109:FK$109)),(FL$109-FK$109)),0)</f>
        <v>0</v>
      </c>
      <c r="FM200" s="1">
        <f>+IF($E200=FM$22,VLOOKUP($C200,Input!$A$8:$GZ$39,MATCH(FM$21,Input!$A$6:$GZ$6,0),FALSE),0)*IF(FM$110&gt;=MAX($FD$110:FL$110),MIN((FM$110-MAX($FD$110:FL$110)),(FM$110-FL$110)),0)+IF($E200=FM$22,VLOOKUP($C200,Input!$A$8:$GZ$39,MATCH(FM$21,Input!$A$6:$GZ$6,0),FALSE),0)*IF(FM$109&gt;=MAX($FD$109:FL$109),MIN((FM$109-MAX($FD$109:FL$109)),(FM$109-FL$109)),0)</f>
        <v>0</v>
      </c>
      <c r="FN200" s="1">
        <f>+IF($E200=FN$22,VLOOKUP($C200,Input!$A$8:$GZ$39,MATCH(FN$21,Input!$A$6:$GZ$6,0),FALSE),0)*IF(FN$110&gt;=MAX($FD$110:FM$110),MIN((FN$110-MAX($FD$110:FM$110)),(FN$110-FM$110)),0)+IF($E200=FN$22,VLOOKUP($C200,Input!$A$8:$GZ$39,MATCH(FN$21,Input!$A$6:$GZ$6,0),FALSE),0)*IF(FN$109&gt;=MAX($FD$109:FM$109),MIN((FN$109-MAX($FD$109:FM$109)),(FN$109-FM$109)),0)</f>
        <v>0</v>
      </c>
      <c r="FO200" s="1">
        <f>+IF($E200=FO$22,VLOOKUP($C200,Input!$A$8:$GZ$39,MATCH(FO$21,Input!$A$6:$GZ$6,0),FALSE),0)*IF(FO$110&gt;=MAX($FD$110:FN$110),MIN((FO$110-MAX($FD$110:FN$110)),(FO$110-FN$110)),0)+IF($E200=FO$22,VLOOKUP($C200,Input!$A$8:$GZ$39,MATCH(FO$21,Input!$A$6:$GZ$6,0),FALSE),0)*IF(FO$109&gt;=MAX($FD$109:FN$109),MIN((FO$109-MAX($FD$109:FN$109)),(FO$109-FN$109)),0)</f>
        <v>0</v>
      </c>
      <c r="FP200" s="1">
        <f>+IF($E200=FP$22,VLOOKUP($C200,Input!$A$8:$GZ$39,MATCH(FP$21,Input!$A$6:$GZ$6,0),FALSE),0)*IF(FP$110&gt;=MAX($FD$110:FO$110),MIN((FP$110-MAX($FD$110:FO$110)),(FP$110-FO$110)),0)+IF($E200=FP$22,VLOOKUP($C200,Input!$A$8:$GZ$39,MATCH(FP$21,Input!$A$6:$GZ$6,0),FALSE),0)*IF(FP$109&gt;=MAX($FD$109:FO$109),MIN((FP$109-MAX($FD$109:FO$109)),(FP$109-FO$109)),0)</f>
        <v>0</v>
      </c>
      <c r="FQ200" s="1">
        <f>+IF($E200=FQ$22,VLOOKUP($C200,Input!$A$8:$GZ$39,MATCH(FQ$21,Input!$A$6:$GZ$6,0),FALSE),0)*IF(FQ$110&gt;=MAX($FD$110:FP$110),MIN((FQ$110-MAX($FD$110:FP$110)),(FQ$110-FP$110)),0)+IF($E200=FQ$22,VLOOKUP($C200,Input!$A$8:$GZ$39,MATCH(FQ$21,Input!$A$6:$GZ$6,0),FALSE),0)*IF(FQ$109&gt;=MAX($FD$109:FP$109),MIN((FQ$109-MAX($FD$109:FP$109)),(FQ$109-FP$109)),0)</f>
        <v>0</v>
      </c>
      <c r="FR200" s="1">
        <f>+IF($E200=FR$22,VLOOKUP($C200,Input!$A$8:$GZ$39,MATCH(FR$21,Input!$A$6:$GZ$6,0),FALSE),0)*IF(FR$110&gt;=MAX($FD$110:FQ$110),MIN((FR$110-MAX($FD$110:FQ$110)),(FR$110-FQ$110)),0)+IF($E200=FR$22,VLOOKUP($C200,Input!$A$8:$GZ$39,MATCH(FR$21,Input!$A$6:$GZ$6,0),FALSE),0)*IF(FR$109&gt;=MAX($FD$109:FQ$109),MIN((FR$109-MAX($FD$109:FQ$109)),(FR$109-FQ$109)),0)</f>
        <v>0</v>
      </c>
      <c r="FS200" s="1">
        <f>+IF($E200=FS$22,VLOOKUP($C200,Input!$A$8:$GZ$39,MATCH(FS$21,Input!$A$6:$GZ$6,0),FALSE),0)*IF(FS$110&gt;=MAX($FD$110:FR$110),MIN((FS$110-MAX($FD$110:FR$110)),(FS$110-FR$110)),0)+IF($E200=FS$22,VLOOKUP($C200,Input!$A$8:$GZ$39,MATCH(FS$21,Input!$A$6:$GZ$6,0),FALSE),0)*IF(FS$109&gt;=MAX($FD$109:FR$109),MIN((FS$109-MAX($FD$109:FR$109)),(FS$109-FR$109)),0)</f>
        <v>0</v>
      </c>
      <c r="FT200" s="1">
        <f>+IF($E200=FT$22,VLOOKUP($C200,Input!$A$8:$GZ$39,MATCH(FT$21,Input!$A$6:$GZ$6,0),FALSE),0)*IF(FT$110&gt;=MAX($FD$110:FS$110),MIN((FT$110-MAX($FD$110:FS$110)),(FT$110-FS$110)),0)+IF($E200=FT$22,VLOOKUP($C200,Input!$A$8:$GZ$39,MATCH(FT$21,Input!$A$6:$GZ$6,0),FALSE),0)*IF(FT$109&gt;=MAX($FD$109:FS$109),MIN((FT$109-MAX($FD$109:FS$109)),(FT$109-FS$109)),0)</f>
        <v>0</v>
      </c>
      <c r="FU200" s="1">
        <f>+IF($E200=FU$22,VLOOKUP($C200,Input!$A$8:$GZ$39,MATCH(FU$21,Input!$A$6:$GZ$6,0),FALSE),0)*IF(FU$110&gt;=MAX($FD$110:FT$110),MIN((FU$110-MAX($FD$110:FT$110)),(FU$110-FT$110)),0)+IF($E200=FU$22,VLOOKUP($C200,Input!$A$8:$GZ$39,MATCH(FU$21,Input!$A$6:$GZ$6,0),FALSE),0)*IF(FU$109&gt;=MAX($FD$109:FT$109),MIN((FU$109-MAX($FD$109:FT$109)),(FU$109-FT$109)),0)</f>
        <v>0</v>
      </c>
      <c r="FV200" s="1">
        <f>+IF($E200=FV$22,VLOOKUP($C200,Input!$A$8:$GZ$39,MATCH(FV$21,Input!$A$6:$GZ$6,0),FALSE),0)*IF(FV$110&gt;=MAX($FD$110:FU$110),MIN((FV$110-MAX($FD$110:FU$110)),(FV$110-FU$110)),0)+IF($E200=FV$22,VLOOKUP($C200,Input!$A$8:$GZ$39,MATCH(FV$21,Input!$A$6:$GZ$6,0),FALSE),0)*IF(FV$109&gt;=MAX($FD$109:FU$109),MIN((FV$109-MAX($FD$109:FU$109)),(FV$109-FU$109)),0)</f>
        <v>0</v>
      </c>
      <c r="FW200" s="1">
        <f>+IF($E200=FW$22,VLOOKUP($C200,Input!$A$8:$GZ$39,MATCH(FW$21,Input!$A$6:$GZ$6,0),FALSE),0)*IF(FW$110&gt;=MAX($FD$110:FV$110),MIN((FW$110-MAX($FD$110:FV$110)),(FW$110-FV$110)),0)+IF($E200=FW$22,VLOOKUP($C200,Input!$A$8:$GZ$39,MATCH(FW$21,Input!$A$6:$GZ$6,0),FALSE),0)*IF(FW$109&gt;=MAX($FD$109:FV$109),MIN((FW$109-MAX($FD$109:FV$109)),(FW$109-FV$109)),0)</f>
        <v>0</v>
      </c>
      <c r="FX200" s="1">
        <f>+IF($E200=FX$22,VLOOKUP($C200,Input!$A$8:$GZ$39,MATCH(FX$21,Input!$A$6:$GZ$6,0),FALSE),0)*IF(FX$110&gt;=MAX($FD$110:FW$110),MIN((FX$110-MAX($FD$110:FW$110)),(FX$110-FW$110)),0)+IF($E200=FX$22,VLOOKUP($C200,Input!$A$8:$GZ$39,MATCH(FX$21,Input!$A$6:$GZ$6,0),FALSE),0)*IF(FX$109&gt;=MAX($FD$109:FW$109),MIN((FX$109-MAX($FD$109:FW$109)),(FX$109-FW$109)),0)</f>
        <v>0</v>
      </c>
      <c r="FY200" s="1">
        <f>+IF($E200=FY$22,VLOOKUP($C200,Input!$A$8:$GZ$39,MATCH(FY$21,Input!$A$6:$GZ$6,0),FALSE),0)*IF(FY$110&gt;=MAX($FD$110:FX$110),MIN((FY$110-MAX($FD$110:FX$110)),(FY$110-FX$110)),0)+IF($E200=FY$22,VLOOKUP($C200,Input!$A$8:$GZ$39,MATCH(FY$21,Input!$A$6:$GZ$6,0),FALSE),0)*IF(FY$109&gt;=MAX($FD$109:FX$109),MIN((FY$109-MAX($FD$109:FX$109)),(FY$109-FX$109)),0)</f>
        <v>0</v>
      </c>
      <c r="FZ200" s="1">
        <f>+IF($E200=FZ$22,VLOOKUP($C200,Input!$A$8:$GZ$39,MATCH(FZ$21,Input!$A$6:$GZ$6,0),FALSE),0)*IF(FZ$110&gt;=MAX($FD$110:FY$110),MIN((FZ$110-MAX($FD$110:FY$110)),(FZ$110-FY$110)),0)+IF($E200=FZ$22,VLOOKUP($C200,Input!$A$8:$GZ$39,MATCH(FZ$21,Input!$A$6:$GZ$6,0),FALSE),0)*IF(FZ$109&gt;=MAX($FD$109:FY$109),MIN((FZ$109-MAX($FD$109:FY$109)),(FZ$109-FY$109)),0)</f>
        <v>0</v>
      </c>
      <c r="GA200" s="1">
        <f>+IF($E200=GA$22,VLOOKUP($C200,Input!$A$8:$GZ$39,MATCH(GA$21,Input!$A$6:$GZ$6,0),FALSE),0)*IF(GA$110&gt;=MAX($FD$110:FZ$110),MIN((GA$110-MAX($FD$110:FZ$110)),(GA$110-FZ$110)),0)+IF($E200=GA$22,VLOOKUP($C200,Input!$A$8:$GZ$39,MATCH(GA$21,Input!$A$6:$GZ$6,0),FALSE),0)*IF(GA$109&gt;=MAX($FD$109:FZ$109),MIN((GA$109-MAX($FD$109:FZ$109)),(GA$109-FZ$109)),0)</f>
        <v>0</v>
      </c>
      <c r="GB200" s="1">
        <f>+IF($E200=GB$22,VLOOKUP($C200,Input!$A$8:$GZ$39,MATCH(GB$21,Input!$A$6:$GZ$6,0),FALSE),0)*IF(GB$110&gt;=MAX($FD$110:GA$110),MIN((GB$110-MAX($FD$110:GA$110)),(GB$110-GA$110)),0)+IF($E200=GB$22,VLOOKUP($C200,Input!$A$8:$GZ$39,MATCH(GB$21,Input!$A$6:$GZ$6,0),FALSE),0)*IF(GB$109&gt;=MAX($FD$109:GA$109),MIN((GB$109-MAX($FD$109:GA$109)),(GB$109-GA$109)),0)</f>
        <v>0</v>
      </c>
      <c r="GC200" s="1">
        <f>+IF($E200=GC$22,VLOOKUP($C200,Input!$A$8:$GZ$39,MATCH(GC$21,Input!$A$6:$GZ$6,0),FALSE),0)*IF(GC$110&gt;=MAX($FD$110:GB$110),MIN((GC$110-MAX($FD$110:GB$110)),(GC$110-GB$110)),0)+IF($E200=GC$22,VLOOKUP($C200,Input!$A$8:$GZ$39,MATCH(GC$21,Input!$A$6:$GZ$6,0),FALSE),0)*IF(GC$109&gt;=MAX($FD$109:GB$109),MIN((GC$109-MAX($FD$109:GB$109)),(GC$109-GB$109)),0)</f>
        <v>0</v>
      </c>
      <c r="GD200" s="1">
        <f>+IF($E200=GD$22,VLOOKUP($C200,Input!$A$8:$GZ$39,MATCH(GD$21,Input!$A$6:$GZ$6,0),FALSE),0)*IF(GD$110&gt;=MAX($FD$110:GC$110),MIN((GD$110-MAX($FD$110:GC$110)),(GD$110-GC$110)),0)+IF($E200=GD$22,VLOOKUP($C200,Input!$A$8:$GZ$39,MATCH(GD$21,Input!$A$6:$GZ$6,0),FALSE),0)*IF(GD$109&gt;=MAX($FD$109:GC$109),MIN((GD$109-MAX($FD$109:GC$109)),(GD$109-GC$109)),0)</f>
        <v>0</v>
      </c>
      <c r="GE200" s="1">
        <f>+IF($E200=GE$22,VLOOKUP($C200,Input!$A$8:$GZ$39,MATCH(GE$21,Input!$A$6:$GZ$6,0),FALSE),0)*IF(GE$110&gt;=MAX($FD$110:GD$110),MIN((GE$110-MAX($FD$110:GD$110)),(GE$110-GD$110)),0)+IF($E200=GE$22,VLOOKUP($C200,Input!$A$8:$GZ$39,MATCH(GE$21,Input!$A$6:$GZ$6,0),FALSE),0)*IF(GE$109&gt;=MAX($FD$109:GD$109),MIN((GE$109-MAX($FD$109:GD$109)),(GE$109-GD$109)),0)</f>
        <v>0</v>
      </c>
      <c r="GF200" s="1">
        <f>+IF($E200=GF$22,VLOOKUP($C200,Input!$A$8:$GZ$39,MATCH(GF$21,Input!$A$6:$GZ$6,0),FALSE),0)*IF(GF$110&gt;=MAX($FD$110:GE$110),MIN((GF$110-MAX($FD$110:GE$110)),(GF$110-GE$110)),0)+IF($E200=GF$22,VLOOKUP($C200,Input!$A$8:$GZ$39,MATCH(GF$21,Input!$A$6:$GZ$6,0),FALSE),0)*IF(GF$109&gt;=MAX($FD$109:GE$109),MIN((GF$109-MAX($FD$109:GE$109)),(GF$109-GE$109)),0)</f>
        <v>0</v>
      </c>
      <c r="GG200" s="1">
        <f>+IF($E200=GG$22,VLOOKUP($C200,Input!$A$8:$GZ$39,MATCH(GG$21,Input!$A$6:$GZ$6,0),FALSE),0)*IF(GG$110&gt;=MAX($FD$110:GF$110),MIN((GG$110-MAX($FD$110:GF$110)),(GG$110-GF$110)),0)+IF($E200=GG$22,VLOOKUP($C200,Input!$A$8:$GZ$39,MATCH(GG$21,Input!$A$6:$GZ$6,0),FALSE),0)*IF(GG$109&gt;=MAX($FD$109:GF$109),MIN((GG$109-MAX($FD$109:GF$109)),(GG$109-GF$109)),0)</f>
        <v>0</v>
      </c>
      <c r="GH200" s="1">
        <f>+IF($E200=GH$22,VLOOKUP($C200,Input!$A$8:$GZ$39,MATCH(GH$21,Input!$A$6:$GZ$6,0),FALSE),0)*IF(GH$110&gt;=MAX($FD$110:GG$110),MIN((GH$110-MAX($FD$110:GG$110)),(GH$110-GG$110)),0)+IF($E200=GH$22,VLOOKUP($C200,Input!$A$8:$GZ$39,MATCH(GH$21,Input!$A$6:$GZ$6,0),FALSE),0)*IF(GH$109&gt;=MAX($FD$109:GG$109),MIN((GH$109-MAX($FD$109:GG$109)),(GH$109-GG$109)),0)</f>
        <v>0</v>
      </c>
      <c r="GI200" s="1">
        <f>+IF($E200=GI$22,VLOOKUP($C200,Input!$A$8:$GZ$39,MATCH(GI$21,Input!$A$6:$GZ$6,0),FALSE),0)*IF(GI$110&gt;=MAX($FD$110:GH$110),MIN((GI$110-MAX($FD$110:GH$110)),(GI$110-GH$110)),0)+IF($E200=GI$22,VLOOKUP($C200,Input!$A$8:$GZ$39,MATCH(GI$21,Input!$A$6:$GZ$6,0),FALSE),0)*IF(GI$109&gt;=MAX($FD$109:GH$109),MIN((GI$109-MAX($FD$109:GH$109)),(GI$109-GH$109)),0)</f>
        <v>0</v>
      </c>
      <c r="GJ200" s="1">
        <f>+IF($E200=GJ$22,VLOOKUP($C200,Input!$A$8:$GZ$39,MATCH(GJ$21,Input!$A$6:$GZ$6,0),FALSE),0)*IF(GJ$110&gt;=MAX($FD$110:GI$110),MIN((GJ$110-MAX($FD$110:GI$110)),(GJ$110-GI$110)),0)+IF($E200=GJ$22,VLOOKUP($C200,Input!$A$8:$GZ$39,MATCH(GJ$21,Input!$A$6:$GZ$6,0),FALSE),0)*IF(GJ$109&gt;=MAX($FD$109:GI$109),MIN((GJ$109-MAX($FD$109:GI$109)),(GJ$109-GI$109)),0)</f>
        <v>0</v>
      </c>
      <c r="GK200" s="1">
        <f>+IF($E200=GK$22,VLOOKUP($C200,Input!$A$8:$GZ$39,MATCH(GK$21,Input!$A$6:$GZ$6,0),FALSE),0)*IF(GK$110&gt;=MAX($FD$110:GJ$110),MIN((GK$110-MAX($FD$110:GJ$110)),(GK$110-GJ$110)),0)+IF($E200=GK$22,VLOOKUP($C200,Input!$A$8:$GZ$39,MATCH(GK$21,Input!$A$6:$GZ$6,0),FALSE),0)*IF(GK$109&gt;=MAX($FD$109:GJ$109),MIN((GK$109-MAX($FD$109:GJ$109)),(GK$109-GJ$109)),0)</f>
        <v>0</v>
      </c>
      <c r="GL200" s="1">
        <f>+IF($E200=GL$22,VLOOKUP($C200,Input!$A$8:$GZ$39,MATCH(GL$21,Input!$A$6:$GZ$6,0),FALSE),0)*IF(GL$110&gt;=MAX($FD$110:GK$110),MIN((GL$110-MAX($FD$110:GK$110)),(GL$110-GK$110)),0)+IF($E200=GL$22,VLOOKUP($C200,Input!$A$8:$GZ$39,MATCH(GL$21,Input!$A$6:$GZ$6,0),FALSE),0)*IF(GL$109&gt;=MAX($FD$109:GK$109),MIN((GL$109-MAX($FD$109:GK$109)),(GL$109-GK$109)),0)</f>
        <v>0</v>
      </c>
      <c r="GM200" s="42"/>
      <c r="GN200" t="str">
        <f>VLOOKUP($C200,Input!$A$8:$GZ$39,MATCH(GN$21,Input!$A$6:$GZ$6,0),FALSE)</f>
        <v>NA</v>
      </c>
      <c r="GO200">
        <f>IF((VLOOKUP($C200,Input!$A$8:$GZ$39,MATCH(GO$21,Input!$A$6:$GZ$6,0),FALSE))="Y",$D200/VLOOKUP($C200,Input!$A$8:$GZ$39,MATCH(GP$21,Input!$A$6:$GZ$6,0),FALSE),0)</f>
        <v>0</v>
      </c>
      <c r="GP200">
        <f>IF((VLOOKUP($C200,Input!$A$8:$GZ$39,MATCH(GO$21,Input!$A$6:$GZ$6,0),FALSE))="Y",0,IF((VLOOKUP($C200,Input!$A$8:$GZ$39,MATCH(GP$21,Input!$A$6:$GZ$6,0),FALSE))&gt;0,$D200/VLOOKUP($C200,Input!$A$8:$GZ$39,MATCH(GP$21,Input!$A$6:$GZ$6,0),FALSE),0))</f>
        <v>0</v>
      </c>
      <c r="GQ200" s="1">
        <f>+IF($E200=GQ$22,VLOOKUP($C200,Input!$A$8:$GZ$39,MATCH(GQ$21,Input!$A$6:$GZ$6,0),FALSE),0)*IF(GQ$110&gt;=MAX($GP$110:GP$110),MIN((GQ$110-MAX($GP$110:GP$110)),(GQ$110-GP$110)),0)+IF($E200=GQ$22,VLOOKUP($C200,Input!$A$8:$GZ$39,MATCH(GQ$21,Input!$A$6:$GZ$6,0),FALSE),0)*IF(GQ$109&gt;=MAX($GP$109:GP$109),MIN((GQ$109-MAX($GP$109:GP$109)),(GQ$109-GP$109)),0)</f>
        <v>0</v>
      </c>
      <c r="GR200" s="1">
        <f>+IF($E200=GR$22,VLOOKUP($C200,Input!$A$8:$GZ$39,MATCH(GR$21,Input!$A$6:$GZ$6,0),FALSE),0)*IF(GR$110&gt;=MAX($GP$110:GQ$110),MIN((GR$110-MAX($GP$110:GQ$110)),(GR$110-GQ$110)),0)+IF($E200=GR$22,VLOOKUP($C200,Input!$A$8:$GZ$39,MATCH(GR$21,Input!$A$6:$GZ$6,0),FALSE),0)*IF(GR$109&gt;=MAX($GP$109:GQ$109),MIN((GR$109-MAX($GP$109:GQ$109)),(GR$109-GQ$109)),0)</f>
        <v>0</v>
      </c>
      <c r="GS200" s="1">
        <f>+IF($E200=GS$22,VLOOKUP($C200,Input!$A$8:$GZ$39,MATCH(GS$21,Input!$A$6:$GZ$6,0),FALSE),0)*IF(GS$110&gt;=MAX($GP$110:GR$110),MIN((GS$110-MAX($GP$110:GR$110)),(GS$110-GR$110)),0)+IF($E200=GS$22,VLOOKUP($C200,Input!$A$8:$GZ$39,MATCH(GS$21,Input!$A$6:$GZ$6,0),FALSE),0)*IF(GS$109&gt;=MAX($GP$109:GR$109),MIN((GS$109-MAX($GP$109:GR$109)),(GS$109-GR$109)),0)</f>
        <v>0</v>
      </c>
      <c r="GT200" s="1">
        <f>+IF($E200=GT$22,VLOOKUP($C200,Input!$A$8:$GZ$39,MATCH(GT$21,Input!$A$6:$GZ$6,0),FALSE),0)*IF(GT$110&gt;=MAX($GP$110:GS$110),MIN((GT$110-MAX($GP$110:GS$110)),(GT$110-GS$110)),0)+IF($E200=GT$22,VLOOKUP($C200,Input!$A$8:$GZ$39,MATCH(GT$21,Input!$A$6:$GZ$6,0),FALSE),0)*IF(GT$109&gt;=MAX($GP$109:GS$109),MIN((GT$109-MAX($GP$109:GS$109)),(GT$109-GS$109)),0)</f>
        <v>0</v>
      </c>
      <c r="GU200" s="1">
        <f>+IF($E200=GU$22,VLOOKUP($C200,Input!$A$8:$GZ$39,MATCH(GU$21,Input!$A$6:$GZ$6,0),FALSE),0)*IF(GU$110&gt;=MAX($GP$110:GT$110),MIN((GU$110-MAX($GP$110:GT$110)),(GU$110-GT$110)),0)+IF($E200=GU$22,VLOOKUP($C200,Input!$A$8:$GZ$39,MATCH(GU$21,Input!$A$6:$GZ$6,0),FALSE),0)*IF(GU$109&gt;=MAX($GP$109:GT$109),MIN((GU$109-MAX($GP$109:GT$109)),(GU$109-GT$109)),0)</f>
        <v>0</v>
      </c>
      <c r="GV200" s="1">
        <f>+IF($E200=GV$22,VLOOKUP($C200,Input!$A$8:$GZ$39,MATCH(GV$21,Input!$A$6:$GZ$6,0),FALSE),0)*IF(GV$110&gt;=MAX($GP$110:GU$110),MIN((GV$110-MAX($GP$110:GU$110)),(GV$110-GU$110)),0)+IF($E200=GV$22,VLOOKUP($C200,Input!$A$8:$GZ$39,MATCH(GV$21,Input!$A$6:$GZ$6,0),FALSE),0)*IF(GV$109&gt;=MAX($GP$109:GU$109),MIN((GV$109-MAX($GP$109:GU$109)),(GV$109-GU$109)),0)</f>
        <v>0</v>
      </c>
      <c r="GW200" s="1">
        <f>+IF($E200=GW$22,VLOOKUP($C200,Input!$A$8:$GZ$39,MATCH(GW$21,Input!$A$6:$GZ$6,0),FALSE),0)*IF(GW$110&gt;=MAX($GP$110:GV$110),MIN((GW$110-MAX($GP$110:GV$110)),(GW$110-GV$110)),0)+IF($E200=GW$22,VLOOKUP($C200,Input!$A$8:$GZ$39,MATCH(GW$21,Input!$A$6:$GZ$6,0),FALSE),0)*IF(GW$109&gt;=MAX($GP$109:GV$109),MIN((GW$109-MAX($GP$109:GV$109)),(GW$109-GV$109)),0)</f>
        <v>0</v>
      </c>
      <c r="GX200" s="1">
        <f>+IF($E200=GX$22,VLOOKUP($C200,Input!$A$8:$GZ$39,MATCH(GX$21,Input!$A$6:$GZ$6,0),FALSE),0)*IF(GX$110&gt;=MAX($GP$110:GW$110),MIN((GX$110-MAX($GP$110:GW$110)),(GX$110-GW$110)),0)+IF($E200=GX$22,VLOOKUP($C200,Input!$A$8:$GZ$39,MATCH(GX$21,Input!$A$6:$GZ$6,0),FALSE),0)*IF(GX$109&gt;=MAX($GP$109:GW$109),MIN((GX$109-MAX($GP$109:GW$109)),(GX$109-GW$109)),0)</f>
        <v>0</v>
      </c>
      <c r="GY200" s="1">
        <f>+IF($E200=GY$22,VLOOKUP($C200,Input!$A$8:$GZ$39,MATCH(GY$21,Input!$A$6:$GZ$6,0),FALSE),0)*IF(GY$110&gt;=MAX($GP$110:GX$110),MIN((GY$110-MAX($GP$110:GX$110)),(GY$110-GX$110)),0)+IF($E200=GY$22,VLOOKUP($C200,Input!$A$8:$GZ$39,MATCH(GY$21,Input!$A$6:$GZ$6,0),FALSE),0)*IF(GY$109&gt;=MAX($GP$109:GX$109),MIN((GY$109-MAX($GP$109:GX$109)),(GY$109-GX$109)),0)</f>
        <v>0</v>
      </c>
      <c r="GZ200" s="1">
        <f>+IF($E200=GZ$22,VLOOKUP($C200,Input!$A$8:$GZ$39,MATCH(GZ$21,Input!$A$6:$GZ$6,0),FALSE),0)*IF(GZ$110&gt;=MAX($GP$110:GY$110),MIN((GZ$110-MAX($GP$110:GY$110)),(GZ$110-GY$110)),0)+IF($E200=GZ$22,VLOOKUP($C200,Input!$A$8:$GZ$39,MATCH(GZ$21,Input!$A$6:$GZ$6,0),FALSE),0)*IF(GZ$109&gt;=MAX($GP$109:GY$109),MIN((GZ$109-MAX($GP$109:GY$109)),(GZ$109-GY$109)),0)</f>
        <v>0</v>
      </c>
      <c r="HA200" s="1">
        <f>+IF($E200=HA$22,VLOOKUP($C200,Input!$A$8:$GZ$39,MATCH(HA$21,Input!$A$6:$GZ$6,0),FALSE),0)*IF(HA$110&gt;=MAX($GP$110:GZ$110),MIN((HA$110-MAX($GP$110:GZ$110)),(HA$110-GZ$110)),0)+IF($E200=HA$22,VLOOKUP($C200,Input!$A$8:$GZ$39,MATCH(HA$21,Input!$A$6:$GZ$6,0),FALSE),0)*IF(HA$109&gt;=MAX($GP$109:GZ$109),MIN((HA$109-MAX($GP$109:GZ$109)),(HA$109-GZ$109)),0)</f>
        <v>0</v>
      </c>
      <c r="HB200" s="1">
        <f>+IF($E200=HB$22,VLOOKUP($C200,Input!$A$8:$GZ$39,MATCH(HB$21,Input!$A$6:$GZ$6,0),FALSE),0)*IF(HB$110&gt;=MAX($GP$110:HA$110),MIN((HB$110-MAX($GP$110:HA$110)),(HB$110-HA$110)),0)+IF($E200=HB$22,VLOOKUP($C200,Input!$A$8:$GZ$39,MATCH(HB$21,Input!$A$6:$GZ$6,0),FALSE),0)*IF(HB$109&gt;=MAX($GP$109:HA$109),MIN((HB$109-MAX($GP$109:HA$109)),(HB$109-HA$109)),0)</f>
        <v>0</v>
      </c>
      <c r="HC200" s="1">
        <f>+IF($E200=HC$22,VLOOKUP($C200,Input!$A$8:$GZ$39,MATCH(HC$21,Input!$A$6:$GZ$6,0),FALSE),0)*IF(HC$110&gt;=MAX($GP$110:HB$110),MIN((HC$110-MAX($GP$110:HB$110)),(HC$110-HB$110)),0)+IF($E200=HC$22,VLOOKUP($C200,Input!$A$8:$GZ$39,MATCH(HC$21,Input!$A$6:$GZ$6,0),FALSE),0)*IF(HC$109&gt;=MAX($GP$109:HB$109),MIN((HC$109-MAX($GP$109:HB$109)),(HC$109-HB$109)),0)</f>
        <v>0</v>
      </c>
      <c r="HD200" s="1">
        <f>+IF($E200=HD$22,VLOOKUP($C200,Input!$A$8:$GZ$39,MATCH(HD$21,Input!$A$6:$GZ$6,0),FALSE),0)*IF(HD$110&gt;=MAX($GP$110:HC$110),MIN((HD$110-MAX($GP$110:HC$110)),(HD$110-HC$110)),0)+IF($E200=HD$22,VLOOKUP($C200,Input!$A$8:$GZ$39,MATCH(HD$21,Input!$A$6:$GZ$6,0),FALSE),0)*IF(HD$109&gt;=MAX($GP$109:HC$109),MIN((HD$109-MAX($GP$109:HC$109)),(HD$109-HC$109)),0)</f>
        <v>0</v>
      </c>
      <c r="HE200" s="1">
        <f>+IF($E200=HE$22,VLOOKUP($C200,Input!$A$8:$GZ$39,MATCH(HE$21,Input!$A$6:$GZ$6,0),FALSE),0)*IF(HE$110&gt;=MAX($GP$110:HD$110),MIN((HE$110-MAX($GP$110:HD$110)),(HE$110-HD$110)),0)+IF($E200=HE$22,VLOOKUP($C200,Input!$A$8:$GZ$39,MATCH(HE$21,Input!$A$6:$GZ$6,0),FALSE),0)*IF(HE$109&gt;=MAX($GP$109:HD$109),MIN((HE$109-MAX($GP$109:HD$109)),(HE$109-HD$109)),0)</f>
        <v>0</v>
      </c>
      <c r="HF200" s="1">
        <f>+IF($E200=HF$22,VLOOKUP($C200,Input!$A$8:$GZ$39,MATCH(HF$21,Input!$A$6:$GZ$6,0),FALSE),0)*IF(HF$110&gt;=MAX($GP$110:HE$110),MIN((HF$110-MAX($GP$110:HE$110)),(HF$110-HE$110)),0)+IF($E200=HF$22,VLOOKUP($C200,Input!$A$8:$GZ$39,MATCH(HF$21,Input!$A$6:$GZ$6,0),FALSE),0)*IF(HF$109&gt;=MAX($GP$109:HE$109),MIN((HF$109-MAX($GP$109:HE$109)),(HF$109-HE$109)),0)</f>
        <v>0</v>
      </c>
      <c r="HG200" s="1">
        <f>+IF($E200=HG$22,VLOOKUP($C200,Input!$A$8:$GZ$39,MATCH(HG$21,Input!$A$6:$GZ$6,0),FALSE),0)*IF(HG$110&gt;=MAX($GP$110:HF$110),MIN((HG$110-MAX($GP$110:HF$110)),(HG$110-HF$110)),0)+IF($E200=HG$22,VLOOKUP($C200,Input!$A$8:$GZ$39,MATCH(HG$21,Input!$A$6:$GZ$6,0),FALSE),0)*IF(HG$109&gt;=MAX($GP$109:HF$109),MIN((HG$109-MAX($GP$109:HF$109)),(HG$109-HF$109)),0)</f>
        <v>0</v>
      </c>
      <c r="HH200" s="1">
        <f>+IF($E200=HH$22,VLOOKUP($C200,Input!$A$8:$GZ$39,MATCH(HH$21,Input!$A$6:$GZ$6,0),FALSE),0)*IF(HH$110&gt;=MAX($GP$110:HG$110),MIN((HH$110-MAX($GP$110:HG$110)),(HH$110-HG$110)),0)+IF($E200=HH$22,VLOOKUP($C200,Input!$A$8:$GZ$39,MATCH(HH$21,Input!$A$6:$GZ$6,0),FALSE),0)*IF(HH$109&gt;=MAX($GP$109:HG$109),MIN((HH$109-MAX($GP$109:HG$109)),(HH$109-HG$109)),0)</f>
        <v>0</v>
      </c>
      <c r="HI200" s="1">
        <f>+IF($E200=HI$22,VLOOKUP($C200,Input!$A$8:$GZ$39,MATCH(HI$21,Input!$A$6:$GZ$6,0),FALSE),0)*IF(HI$110&gt;=MAX($GP$110:HH$110),MIN((HI$110-MAX($GP$110:HH$110)),(HI$110-HH$110)),0)+IF($E200=HI$22,VLOOKUP($C200,Input!$A$8:$GZ$39,MATCH(HI$21,Input!$A$6:$GZ$6,0),FALSE),0)*IF(HI$109&gt;=MAX($GP$109:HH$109),MIN((HI$109-MAX($GP$109:HH$109)),(HI$109-HH$109)),0)</f>
        <v>0</v>
      </c>
      <c r="HJ200" s="1">
        <f>+IF($E200=HJ$22,VLOOKUP($C200,Input!$A$8:$GZ$39,MATCH(HJ$21,Input!$A$6:$GZ$6,0),FALSE),0)*IF(HJ$110&gt;=MAX($GP$110:HI$110),MIN((HJ$110-MAX($GP$110:HI$110)),(HJ$110-HI$110)),0)+IF($E200=HJ$22,VLOOKUP($C200,Input!$A$8:$GZ$39,MATCH(HJ$21,Input!$A$6:$GZ$6,0),FALSE),0)*IF(HJ$109&gt;=MAX($GP$109:HI$109),MIN((HJ$109-MAX($GP$109:HI$109)),(HJ$109-HI$109)),0)</f>
        <v>0</v>
      </c>
      <c r="HK200" s="1">
        <f>+IF($E200=HK$22,VLOOKUP($C200,Input!$A$8:$GZ$39,MATCH(HK$21,Input!$A$6:$GZ$6,0),FALSE),0)*IF(HK$110&gt;=MAX($GP$110:HJ$110),MIN((HK$110-MAX($GP$110:HJ$110)),(HK$110-HJ$110)),0)+IF($E200=HK$22,VLOOKUP($C200,Input!$A$8:$GZ$39,MATCH(HK$21,Input!$A$6:$GZ$6,0),FALSE),0)*IF(HK$109&gt;=MAX($GP$109:HJ$109),MIN((HK$109-MAX($GP$109:HJ$109)),(HK$109-HJ$109)),0)</f>
        <v>0</v>
      </c>
      <c r="HL200" s="1">
        <f>+IF($E200=HL$22,VLOOKUP($C200,Input!$A$8:$GZ$39,MATCH(HL$21,Input!$A$6:$GZ$6,0),FALSE),0)*IF(HL$110&gt;=MAX($GP$110:HK$110),MIN((HL$110-MAX($GP$110:HK$110)),(HL$110-HK$110)),0)+IF($E200=HL$22,VLOOKUP($C200,Input!$A$8:$GZ$39,MATCH(HL$21,Input!$A$6:$GZ$6,0),FALSE),0)*IF(HL$109&gt;=MAX($GP$109:HK$109),MIN((HL$109-MAX($GP$109:HK$109)),(HL$109-HK$109)),0)</f>
        <v>0</v>
      </c>
      <c r="HM200" s="1">
        <f>+IF($E200=HM$22,VLOOKUP($C200,Input!$A$8:$GZ$39,MATCH(HM$21,Input!$A$6:$GZ$6,0),FALSE),0)*IF(HM$110&gt;=MAX($GP$110:HL$110),MIN((HM$110-MAX($GP$110:HL$110)),(HM$110-HL$110)),0)+IF($E200=HM$22,VLOOKUP($C200,Input!$A$8:$GZ$39,MATCH(HM$21,Input!$A$6:$GZ$6,0),FALSE),0)*IF(HM$109&gt;=MAX($GP$109:HL$109),MIN((HM$109-MAX($GP$109:HL$109)),(HM$109-HL$109)),0)</f>
        <v>0</v>
      </c>
      <c r="HN200" s="1">
        <f>+IF($E200=HN$22,VLOOKUP($C200,Input!$A$8:$GZ$39,MATCH(HN$21,Input!$A$6:$GZ$6,0),FALSE),0)*IF(HN$110&gt;=MAX($GP$110:HM$110),MIN((HN$110-MAX($GP$110:HM$110)),(HN$110-HM$110)),0)+IF($E200=HN$22,VLOOKUP($C200,Input!$A$8:$GZ$39,MATCH(HN$21,Input!$A$6:$GZ$6,0),FALSE),0)*IF(HN$109&gt;=MAX($GP$109:HM$109),MIN((HN$109-MAX($GP$109:HM$109)),(HN$109-HM$109)),0)</f>
        <v>0</v>
      </c>
      <c r="HO200" s="1">
        <f>+IF($E200=HO$22,VLOOKUP($C200,Input!$A$8:$GZ$39,MATCH(HO$21,Input!$A$6:$GZ$6,0),FALSE),0)*IF(HO$110&gt;=MAX($GP$110:HN$110),MIN((HO$110-MAX($GP$110:HN$110)),(HO$110-HN$110)),0)+IF($E200=HO$22,VLOOKUP($C200,Input!$A$8:$GZ$39,MATCH(HO$21,Input!$A$6:$GZ$6,0),FALSE),0)*IF(HO$109&gt;=MAX($GP$109:HN$109),MIN((HO$109-MAX($GP$109:HN$109)),(HO$109-HN$109)),0)</f>
        <v>0</v>
      </c>
      <c r="HP200" s="1">
        <f>+IF($E200=HP$22,VLOOKUP($C200,Input!$A$8:$GZ$39,MATCH(HP$21,Input!$A$6:$GZ$6,0),FALSE),0)*IF(HP$110&gt;=MAX($GP$110:HO$110),MIN((HP$110-MAX($GP$110:HO$110)),(HP$110-HO$110)),0)+IF($E200=HP$22,VLOOKUP($C200,Input!$A$8:$GZ$39,MATCH(HP$21,Input!$A$6:$GZ$6,0),FALSE),0)*IF(HP$109&gt;=MAX($GP$109:HO$109),MIN((HP$109-MAX($GP$109:HO$109)),(HP$109-HO$109)),0)</f>
        <v>0</v>
      </c>
      <c r="HQ200" s="1">
        <f>+IF($E200=HQ$22,VLOOKUP($C200,Input!$A$8:$GZ$39,MATCH(HQ$21,Input!$A$6:$GZ$6,0),FALSE),0)*IF(HQ$110&gt;=MAX($GP$110:HP$110),MIN((HQ$110-MAX($GP$110:HP$110)),(HQ$110-HP$110)),0)+IF($E200=HQ$22,VLOOKUP($C200,Input!$A$8:$GZ$39,MATCH(HQ$21,Input!$A$6:$GZ$6,0),FALSE),0)*IF(HQ$109&gt;=MAX($GP$109:HP$109),MIN((HQ$109-MAX($GP$109:HP$109)),(HQ$109-HP$109)),0)</f>
        <v>0</v>
      </c>
      <c r="HR200" s="1">
        <f>+IF($E200=HR$22,VLOOKUP($C200,Input!$A$8:$GZ$39,MATCH(HR$21,Input!$A$6:$GZ$6,0),FALSE),0)*IF(HR$110&gt;=MAX($GP$110:HQ$110),MIN((HR$110-MAX($GP$110:HQ$110)),(HR$110-HQ$110)),0)+IF($E200=HR$22,VLOOKUP($C200,Input!$A$8:$GZ$39,MATCH(HR$21,Input!$A$6:$GZ$6,0),FALSE),0)*IF(HR$109&gt;=MAX($GP$109:HQ$109),MIN((HR$109-MAX($GP$109:HQ$109)),(HR$109-HQ$109)),0)</f>
        <v>0</v>
      </c>
      <c r="HS200" s="1">
        <f>+IF($E200=HS$22,VLOOKUP($C200,Input!$A$8:$GZ$39,MATCH(HS$21,Input!$A$6:$GZ$6,0),FALSE),0)*IF(HS$110&gt;=MAX($GP$110:HR$110),MIN((HS$110-MAX($GP$110:HR$110)),(HS$110-HR$110)),0)+IF($E200=HS$22,VLOOKUP($C200,Input!$A$8:$GZ$39,MATCH(HS$21,Input!$A$6:$GZ$6,0),FALSE),0)*IF(HS$109&gt;=MAX($GP$109:HR$109),MIN((HS$109-MAX($GP$109:HR$109)),(HS$109-HR$109)),0)</f>
        <v>0</v>
      </c>
      <c r="HT200" s="1">
        <f>+IF($E200=HT$22,VLOOKUP($C200,Input!$A$8:$GZ$39,MATCH(HT$21,Input!$A$6:$GZ$6,0),FALSE),0)*IF(HT$110&gt;=MAX($GP$110:HS$110),MIN((HT$110-MAX($GP$110:HS$110)),(HT$110-HS$110)),0)+IF($E200=HT$22,VLOOKUP($C200,Input!$A$8:$GZ$39,MATCH(HT$21,Input!$A$6:$GZ$6,0),FALSE),0)*IF(HT$109&gt;=MAX($GP$109:HS$109),MIN((HT$109-MAX($GP$109:HS$109)),(HT$109-HS$109)),0)</f>
        <v>0</v>
      </c>
      <c r="HU200" s="1">
        <f>+IF($E200=HU$22,VLOOKUP($C200,Input!$A$8:$GZ$39,MATCH(HU$21,Input!$A$6:$GZ$6,0),FALSE),0)*IF(HU$110&gt;=MAX($GP$110:HT$110),MIN((HU$110-MAX($GP$110:HT$110)),(HU$110-HT$110)),0)+IF($E200=HU$22,VLOOKUP($C200,Input!$A$8:$GZ$39,MATCH(HU$21,Input!$A$6:$GZ$6,0),FALSE),0)*IF(HU$109&gt;=MAX($GP$109:HT$109),MIN((HU$109-MAX($GP$109:HT$109)),(HU$109-HT$109)),0)</f>
        <v>0</v>
      </c>
      <c r="HV200" s="1">
        <f>+IF($E200=HV$22,VLOOKUP($C200,Input!$A$8:$GZ$39,MATCH(HV$21,Input!$A$6:$GZ$6,0),FALSE),0)*IF(HV$110&gt;=MAX($GP$110:HU$110),MIN((HV$110-MAX($GP$110:HU$110)),(HV$110-HU$110)),0)+IF($E200=HV$22,VLOOKUP($C200,Input!$A$8:$GZ$39,MATCH(HV$21,Input!$A$6:$GZ$6,0),FALSE),0)*IF(HV$109&gt;=MAX($GP$109:HU$109),MIN((HV$109-MAX($GP$109:HU$109)),(HV$109-HU$109)),0)</f>
        <v>0</v>
      </c>
      <c r="HW200" s="1">
        <f>+IF($E200=HW$22,VLOOKUP($C200,Input!$A$8:$GZ$39,MATCH(HW$21,Input!$A$6:$GZ$6,0),FALSE),0)*IF(HW$110&gt;=MAX($GP$110:HV$110),MIN((HW$110-MAX($GP$110:HV$110)),(HW$110-HV$110)),0)+IF($E200=HW$22,VLOOKUP($C200,Input!$A$8:$GZ$39,MATCH(HW$21,Input!$A$6:$GZ$6,0),FALSE),0)*IF(HW$109&gt;=MAX($GP$109:HV$109),MIN((HW$109-MAX($GP$109:HV$109)),(HW$109-HV$109)),0)</f>
        <v>0</v>
      </c>
      <c r="HX200" s="1">
        <f>+IF($E200=HX$22,VLOOKUP($C200,Input!$A$8:$GZ$39,MATCH(HX$21,Input!$A$6:$GZ$6,0),FALSE),0)*IF(HX$110&gt;=MAX($GP$110:HW$110),MIN((HX$110-MAX($GP$110:HW$110)),(HX$110-HW$110)),0)+IF($E200=HX$22,VLOOKUP($C200,Input!$A$8:$GZ$39,MATCH(HX$21,Input!$A$6:$GZ$6,0),FALSE),0)*IF(HX$109&gt;=MAX($GP$109:HW$109),MIN((HX$109-MAX($GP$109:HW$109)),(HX$109-HW$109)),0)</f>
        <v>0</v>
      </c>
      <c r="HY200" s="1">
        <f>+IF($E200=HY$22,VLOOKUP($C200,Input!$A$8:$GZ$39,MATCH(HY$21,Input!$A$6:$GZ$6,0),FALSE),0)*IF(HY$110&gt;=MAX($GP$110:HX$110),MIN((HY$110-MAX($GP$110:HX$110)),(HY$110-HX$110)),0)+IF($E200=HY$22,VLOOKUP($C200,Input!$A$8:$GZ$39,MATCH(HY$21,Input!$A$6:$GZ$6,0),FALSE),0)*IF(HY$109&gt;=MAX($GP$109:HX$109),MIN((HY$109-MAX($GP$109:HX$109)),(HY$109-HX$109)),0)</f>
        <v>0</v>
      </c>
      <c r="HZ200" s="42"/>
      <c r="IA200" t="str">
        <f>VLOOKUP($C200,Input!$A$8:$IA$39,MATCH(IA$21,Input!$A$6:$IA$6,0),FALSE)</f>
        <v>NA</v>
      </c>
      <c r="IB200" s="132">
        <f>IF((VLOOKUP($C200,Input!$A$8:$IA$39,MATCH(IB$21,Input!$A$6:$IA$6,0),FALSE))="Y",$D200/VLOOKUP($C200,Input!$A$8:$IA$39,MATCH(IC$21,Input!$A$6:$IA$6,0),FALSE),0)</f>
        <v>0</v>
      </c>
      <c r="IC200" s="132">
        <f>IF((VLOOKUP($C200,Input!$A$8:$IA$39,MATCH(IB$21,Input!$A$6:$IA$6,0),FALSE))="Y",0,IF((VLOOKUP($C200,Input!$A$8:$IA$39,MATCH(IC$21,Input!$A$6:$IA$6,0),FALSE))&gt;0,$D200/VLOOKUP($C200,Input!$A$8:$IA$39,MATCH(IC$21,Input!$A$6:$IA$6,0),FALSE),0))</f>
        <v>0</v>
      </c>
      <c r="ID200" s="1">
        <f>+IF($E200=ID$22,VLOOKUP($C200,Input!$A$8:$IA$39,MATCH(ID$21,Input!$A$6:$IA$6,0),FALSE),0)*IF(ID$110&gt;=MAX($IC$110:IC$110),MIN((ID$110-MAX($IC$110:IC$110)),(ID$110-IC$110)),0)+IF($E200=ID$22,VLOOKUP($C200,Input!$A$8:$IA$39,MATCH(ID$21,Input!$A$6:$IA$6,0),FALSE),0)*IF(ID$109&gt;=MAX($IC$109:IC$109),MIN((ID$109-MAX($IC$109:IC$109)),(ID$109-IC$109)),0)</f>
        <v>0</v>
      </c>
      <c r="IE200" s="1">
        <f>+IF($E200=IE$22,VLOOKUP($C200,Input!$A$8:$IA$39,MATCH(IE$21,Input!$A$6:$IA$6,0),FALSE),0)*IF(IE$110&gt;=MAX($IC$110:ID$110),MIN((IE$110-MAX($IC$110:ID$110)),(IE$110-ID$110)),0)+IF($E200=IE$22,VLOOKUP($C200,Input!$A$8:$IA$39,MATCH(IE$21,Input!$A$6:$IA$6,0),FALSE),0)*IF(IE$109&gt;=MAX($IC$109:ID$109),MIN((IE$109-MAX($IC$109:ID$109)),(IE$109-ID$109)),0)</f>
        <v>0</v>
      </c>
      <c r="IF200" s="1">
        <f>+IF($E200=IF$22,VLOOKUP($C200,Input!$A$8:$IA$39,MATCH(IF$21,Input!$A$6:$IA$6,0),FALSE),0)*IF(IF$110&gt;=MAX($IC$110:IE$110),MIN((IF$110-MAX($IC$110:IE$110)),(IF$110-IE$110)),0)+IF($E200=IF$22,VLOOKUP($C200,Input!$A$8:$IA$39,MATCH(IF$21,Input!$A$6:$IA$6,0),FALSE),0)*IF(IF$109&gt;=MAX($IC$109:IE$109),MIN((IF$109-MAX($IC$109:IE$109)),(IF$109-IE$109)),0)</f>
        <v>0</v>
      </c>
      <c r="IG200" s="1">
        <f>+IF($E200=IG$22,VLOOKUP($C200,Input!$A$8:$IA$39,MATCH(IG$21,Input!$A$6:$IA$6,0),FALSE),0)*IF(IG$110&gt;=MAX($IC$110:IF$110),MIN((IG$110-MAX($IC$110:IF$110)),(IG$110-IF$110)),0)+IF($E200=IG$22,VLOOKUP($C200,Input!$A$8:$IA$39,MATCH(IG$21,Input!$A$6:$IA$6,0),FALSE),0)*IF(IG$109&gt;=MAX($IC$109:IF$109),MIN((IG$109-MAX($IC$109:IF$109)),(IG$109-IF$109)),0)</f>
        <v>0</v>
      </c>
      <c r="IH200" s="1">
        <f>+IF($E200=IH$22,VLOOKUP($C200,Input!$A$8:$IA$39,MATCH(IH$21,Input!$A$6:$IA$6,0),FALSE),0)*IF(IH$110&gt;=MAX($IC$110:IG$110),MIN((IH$110-MAX($IC$110:IG$110)),(IH$110-IG$110)),0)+IF($E200=IH$22,VLOOKUP($C200,Input!$A$8:$IA$39,MATCH(IH$21,Input!$A$6:$IA$6,0),FALSE),0)*IF(IH$109&gt;=MAX($IC$109:IG$109),MIN((IH$109-MAX($IC$109:IG$109)),(IH$109-IG$109)),0)</f>
        <v>0</v>
      </c>
      <c r="II200" s="1">
        <f>+IF($E200=II$22,VLOOKUP($C200,Input!$A$8:$IA$39,MATCH(II$21,Input!$A$6:$IA$6,0),FALSE),0)*IF(II$110&gt;=MAX($IC$110:IH$110),MIN((II$110-MAX($IC$110:IH$110)),(II$110-IH$110)),0)+IF($E200=II$22,VLOOKUP($C200,Input!$A$8:$IA$39,MATCH(II$21,Input!$A$6:$IA$6,0),FALSE),0)*IF(II$109&gt;=MAX($IC$109:IH$109),MIN((II$109-MAX($IC$109:IH$109)),(II$109-IH$109)),0)</f>
        <v>0</v>
      </c>
      <c r="IJ200" s="1">
        <f>+IF($E200=IJ$22,VLOOKUP($C200,Input!$A$8:$IA$39,MATCH(IJ$21,Input!$A$6:$IA$6,0),FALSE),0)*IF(IJ$110&gt;=MAX($IC$110:II$110),MIN((IJ$110-MAX($IC$110:II$110)),(IJ$110-II$110)),0)+IF($E200=IJ$22,VLOOKUP($C200,Input!$A$8:$IA$39,MATCH(IJ$21,Input!$A$6:$IA$6,0),FALSE),0)*IF(IJ$109&gt;=MAX($IC$109:II$109),MIN((IJ$109-MAX($IC$109:II$109)),(IJ$109-II$109)),0)</f>
        <v>0</v>
      </c>
      <c r="IK200" s="1">
        <f>+IF($E200=IK$22,VLOOKUP($C200,Input!$A$8:$IA$39,MATCH(IK$21,Input!$A$6:$IA$6,0),FALSE),0)*IF(IK$110&gt;=MAX($IC$110:IJ$110),MIN((IK$110-MAX($IC$110:IJ$110)),(IK$110-IJ$110)),0)+IF($E200=IK$22,VLOOKUP($C200,Input!$A$8:$IA$39,MATCH(IK$21,Input!$A$6:$IA$6,0),FALSE),0)*IF(IK$109&gt;=MAX($IC$109:IJ$109),MIN((IK$109-MAX($IC$109:IJ$109)),(IK$109-IJ$109)),0)</f>
        <v>0</v>
      </c>
      <c r="IL200" s="1">
        <f>+IF($E200=IL$22,VLOOKUP($C200,Input!$A$8:$IA$39,MATCH(IL$21,Input!$A$6:$IA$6,0),FALSE),0)*IF(IL$110&gt;=MAX($IC$110:IK$110),MIN((IL$110-MAX($IC$110:IK$110)),(IL$110-IK$110)),0)+IF($E200=IL$22,VLOOKUP($C200,Input!$A$8:$IA$39,MATCH(IL$21,Input!$A$6:$IA$6,0),FALSE),0)*IF(IL$109&gt;=MAX($IC$109:IK$109),MIN((IL$109-MAX($IC$109:IK$109)),(IL$109-IK$109)),0)</f>
        <v>0</v>
      </c>
      <c r="IM200" s="1">
        <f>+IF($E200=IM$22,VLOOKUP($C200,Input!$A$8:$IA$39,MATCH(IM$21,Input!$A$6:$IA$6,0),FALSE),0)*IF(IM$110&gt;=MAX($IC$110:IL$110),MIN((IM$110-MAX($IC$110:IL$110)),(IM$110-IL$110)),0)+IF($E200=IM$22,VLOOKUP($C200,Input!$A$8:$IA$39,MATCH(IM$21,Input!$A$6:$IA$6,0),FALSE),0)*IF(IM$109&gt;=MAX($IC$109:IL$109),MIN((IM$109-MAX($IC$109:IL$109)),(IM$109-IL$109)),0)</f>
        <v>0</v>
      </c>
      <c r="IN200" s="1">
        <f>+IF($E200=IN$22,VLOOKUP($C200,Input!$A$8:$IA$39,MATCH(IN$21,Input!$A$6:$IA$6,0),FALSE),0)*IF(IN$110&gt;=MAX($IC$110:IM$110),MIN((IN$110-MAX($IC$110:IM$110)),(IN$110-IM$110)),0)+IF($E200=IN$22,VLOOKUP($C200,Input!$A$8:$IA$39,MATCH(IN$21,Input!$A$6:$IA$6,0),FALSE),0)*IF(IN$109&gt;=MAX($IC$109:IM$109),MIN((IN$109-MAX($IC$109:IM$109)),(IN$109-IM$109)),0)</f>
        <v>0</v>
      </c>
      <c r="IO200" s="1">
        <f>+IF($E200=IO$22,VLOOKUP($C200,Input!$A$8:$IA$39,MATCH(IO$21,Input!$A$6:$IA$6,0),FALSE),0)*IF(IO$110&gt;=MAX($IC$110:IN$110),MIN((IO$110-MAX($IC$110:IN$110)),(IO$110-IN$110)),0)+IF($E200=IO$22,VLOOKUP($C200,Input!$A$8:$IA$39,MATCH(IO$21,Input!$A$6:$IA$6,0),FALSE),0)*IF(IO$109&gt;=MAX($IC$109:IN$109),MIN((IO$109-MAX($IC$109:IN$109)),(IO$109-IN$109)),0)</f>
        <v>0</v>
      </c>
      <c r="IP200" s="1">
        <f>+IF($E200=IP$22,VLOOKUP($C200,Input!$A$8:$IA$39,MATCH(IP$21,Input!$A$6:$IA$6,0),FALSE),0)*IF(IP$110&gt;=MAX($IC$110:IO$110),MIN((IP$110-MAX($IC$110:IO$110)),(IP$110-IO$110)),0)+IF($E200=IP$22,VLOOKUP($C200,Input!$A$8:$IA$39,MATCH(IP$21,Input!$A$6:$IA$6,0),FALSE),0)*IF(IP$109&gt;=MAX($IC$109:IO$109),MIN((IP$109-MAX($IC$109:IO$109)),(IP$109-IO$109)),0)</f>
        <v>0</v>
      </c>
      <c r="IQ200" s="1">
        <f>+IF($E200=IQ$22,VLOOKUP($C200,Input!$A$8:$IA$39,MATCH(IQ$21,Input!$A$6:$IA$6,0),FALSE),0)*IF(IQ$110&gt;=MAX($IC$110:IP$110),MIN((IQ$110-MAX($IC$110:IP$110)),(IQ$110-IP$110)),0)+IF($E200=IQ$22,VLOOKUP($C200,Input!$A$8:$IA$39,MATCH(IQ$21,Input!$A$6:$IA$6,0),FALSE),0)*IF(IQ$109&gt;=MAX($IC$109:IP$109),MIN((IQ$109-MAX($IC$109:IP$109)),(IQ$109-IP$109)),0)</f>
        <v>0</v>
      </c>
      <c r="IR200" s="1">
        <f>+IF($E200=IR$22,VLOOKUP($C200,Input!$A$8:$IA$39,MATCH(IR$21,Input!$A$6:$IA$6,0),FALSE),0)*IF(IR$110&gt;=MAX($IC$110:IQ$110),MIN((IR$110-MAX($IC$110:IQ$110)),(IR$110-IQ$110)),0)+IF($E200=IR$22,VLOOKUP($C200,Input!$A$8:$IA$39,MATCH(IR$21,Input!$A$6:$IA$6,0),FALSE),0)*IF(IR$109&gt;=MAX($IC$109:IQ$109),MIN((IR$109-MAX($IC$109:IQ$109)),(IR$109-IQ$109)),0)</f>
        <v>0</v>
      </c>
      <c r="IS200" s="1">
        <f>+IF($E200=IS$22,VLOOKUP($C200,Input!$A$8:$IA$39,MATCH(IS$21,Input!$A$6:$IA$6,0),FALSE),0)*IF(IS$110&gt;=MAX($IC$110:IR$110),MIN((IS$110-MAX($IC$110:IR$110)),(IS$110-IR$110)),0)+IF($E200=IS$22,VLOOKUP($C200,Input!$A$8:$IA$39,MATCH(IS$21,Input!$A$6:$IA$6,0),FALSE),0)*IF(IS$109&gt;=MAX($IC$109:IR$109),MIN((IS$109-MAX($IC$109:IR$109)),(IS$109-IR$109)),0)</f>
        <v>0</v>
      </c>
      <c r="IT200" s="1">
        <f>+IF($E200=IT$22,VLOOKUP($C200,Input!$A$8:$IA$39,MATCH(IT$21,Input!$A$6:$IA$6,0),FALSE),0)*IF(IT$110&gt;=MAX($IC$110:IS$110),MIN((IT$110-MAX($IC$110:IS$110)),(IT$110-IS$110)),0)+IF($E200=IT$22,VLOOKUP($C200,Input!$A$8:$IA$39,MATCH(IT$21,Input!$A$6:$IA$6,0),FALSE),0)*IF(IT$109&gt;=MAX($IC$109:IS$109),MIN((IT$109-MAX($IC$109:IS$109)),(IT$109-IS$109)),0)</f>
        <v>0</v>
      </c>
      <c r="IU200" s="1">
        <f>+IF($E200=IU$22,VLOOKUP($C200,Input!$A$8:$IA$39,MATCH(IU$21,Input!$A$6:$IA$6,0),FALSE),0)*IF(IU$110&gt;=MAX($IC$110:IT$110),MIN((IU$110-MAX($IC$110:IT$110)),(IU$110-IT$110)),0)+IF($E200=IU$22,VLOOKUP($C200,Input!$A$8:$IA$39,MATCH(IU$21,Input!$A$6:$IA$6,0),FALSE),0)*IF(IU$109&gt;=MAX($IC$109:IT$109),MIN((IU$109-MAX($IC$109:IT$109)),(IU$109-IT$109)),0)</f>
        <v>0</v>
      </c>
      <c r="IV200" s="1">
        <f>+IF($E200=IV$22,VLOOKUP($C200,Input!$A$8:$IA$39,MATCH(IV$21,Input!$A$6:$IA$6,0),FALSE),0)*IF(IV$110&gt;=MAX($IC$110:IU$110),MIN((IV$110-MAX($IC$110:IU$110)),(IV$110-IU$110)),0)+IF($E200=IV$22,VLOOKUP($C200,Input!$A$8:$IA$39,MATCH(IV$21,Input!$A$6:$IA$6,0),FALSE),0)*IF(IV$109&gt;=MAX($IC$109:IU$109),MIN((IV$109-MAX($IC$109:IU$109)),(IV$109-IU$109)),0)</f>
        <v>0</v>
      </c>
      <c r="IW200" s="1">
        <f>+IF($E200=IW$22,VLOOKUP($C200,Input!$A$8:$IA$39,MATCH(IW$21,Input!$A$6:$IA$6,0),FALSE),0)*IF(IW$110&gt;=MAX($IC$110:IV$110),MIN((IW$110-MAX($IC$110:IV$110)),(IW$110-IV$110)),0)+IF($E200=IW$22,VLOOKUP($C200,Input!$A$8:$IA$39,MATCH(IW$21,Input!$A$6:$IA$6,0),FALSE),0)*IF(IW$109&gt;=MAX($IC$109:IV$109),MIN((IW$109-MAX($IC$109:IV$109)),(IW$109-IV$109)),0)</f>
        <v>0</v>
      </c>
      <c r="IX200" s="1">
        <f>+IF($E200=IX$22,VLOOKUP($C200,Input!$A$8:$IA$39,MATCH(IX$21,Input!$A$6:$IA$6,0),FALSE),0)*IF(IX$110&gt;=MAX($IC$110:IW$110),MIN((IX$110-MAX($IC$110:IW$110)),(IX$110-IW$110)),0)+IF($E200=IX$22,VLOOKUP($C200,Input!$A$8:$IA$39,MATCH(IX$21,Input!$A$6:$IA$6,0),FALSE),0)*IF(IX$109&gt;=MAX($IC$109:IW$109),MIN((IX$109-MAX($IC$109:IW$109)),(IX$109-IW$109)),0)</f>
        <v>0</v>
      </c>
      <c r="IY200" s="1">
        <f>+IF($E200=IY$22,VLOOKUP($C200,Input!$A$8:$IA$39,MATCH(IY$21,Input!$A$6:$IA$6,0),FALSE),0)*IF(IY$110&gt;=MAX($IC$110:IX$110),MIN((IY$110-MAX($IC$110:IX$110)),(IY$110-IX$110)),0)+IF($E200=IY$22,VLOOKUP($C200,Input!$A$8:$IA$39,MATCH(IY$21,Input!$A$6:$IA$6,0),FALSE),0)*IF(IY$109&gt;=MAX($IC$109:IX$109),MIN((IY$109-MAX($IC$109:IX$109)),(IY$109-IX$109)),0)</f>
        <v>0</v>
      </c>
      <c r="IZ200" s="1">
        <f>+IF($E200=IZ$22,VLOOKUP($C200,Input!$A$8:$IA$39,MATCH(IZ$21,Input!$A$6:$IA$6,0),FALSE),0)*IF(IZ$110&gt;=MAX($IC$110:IY$110),MIN((IZ$110-MAX($IC$110:IY$110)),(IZ$110-IY$110)),0)+IF($E200=IZ$22,VLOOKUP($C200,Input!$A$8:$IA$39,MATCH(IZ$21,Input!$A$6:$IA$6,0),FALSE),0)*IF(IZ$109&gt;=MAX($IC$109:IY$109),MIN((IZ$109-MAX($IC$109:IY$109)),(IZ$109-IY$109)),0)</f>
        <v>0</v>
      </c>
      <c r="JA200" s="1">
        <f>+IF($E200=JA$22,VLOOKUP($C200,Input!$A$8:$IA$39,MATCH(JA$21,Input!$A$6:$IA$6,0),FALSE),0)*IF(JA$110&gt;=MAX($IC$110:IZ$110),MIN((JA$110-MAX($IC$110:IZ$110)),(JA$110-IZ$110)),0)+IF($E200=JA$22,VLOOKUP($C200,Input!$A$8:$IA$39,MATCH(JA$21,Input!$A$6:$IA$6,0),FALSE),0)*IF(JA$109&gt;=MAX($IC$109:IZ$109),MIN((JA$109-MAX($IC$109:IZ$109)),(JA$109-IZ$109)),0)</f>
        <v>0</v>
      </c>
      <c r="JB200" s="1">
        <f>+IF($E200=JB$22,VLOOKUP($C200,Input!$A$8:$IA$39,MATCH(JB$21,Input!$A$6:$IA$6,0),FALSE),0)*IF(JB$110&gt;=MAX($IC$110:JA$110),MIN((JB$110-MAX($IC$110:JA$110)),(JB$110-JA$110)),0)+IF($E200=JB$22,VLOOKUP($C200,Input!$A$8:$IA$39,MATCH(JB$21,Input!$A$6:$IA$6,0),FALSE),0)*IF(JB$109&gt;=MAX($IC$109:JA$109),MIN((JB$109-MAX($IC$109:JA$109)),(JB$109-JA$109)),0)</f>
        <v>0</v>
      </c>
      <c r="JC200" s="1">
        <f>+IF($E200=JC$22,VLOOKUP($C200,Input!$A$8:$IA$39,MATCH(JC$21,Input!$A$6:$IA$6,0),FALSE),0)*IF(JC$110&gt;=MAX($IC$110:JB$110),MIN((JC$110-MAX($IC$110:JB$110)),(JC$110-JB$110)),0)+IF($E200=JC$22,VLOOKUP($C200,Input!$A$8:$IA$39,MATCH(JC$21,Input!$A$6:$IA$6,0),FALSE),0)*IF(JC$109&gt;=MAX($IC$109:JB$109),MIN((JC$109-MAX($IC$109:JB$109)),(JC$109-JB$109)),0)</f>
        <v>0</v>
      </c>
      <c r="JD200" s="1">
        <f>+IF($E200=JD$22,VLOOKUP($C200,Input!$A$8:$IA$39,MATCH(JD$21,Input!$A$6:$IA$6,0),FALSE),0)*IF(JD$110&gt;=MAX($IC$110:JC$110),MIN((JD$110-MAX($IC$110:JC$110)),(JD$110-JC$110)),0)+IF($E200=JD$22,VLOOKUP($C200,Input!$A$8:$IA$39,MATCH(JD$21,Input!$A$6:$IA$6,0),FALSE),0)*IF(JD$109&gt;=MAX($IC$109:JC$109),MIN((JD$109-MAX($IC$109:JC$109)),(JD$109-JC$109)),0)</f>
        <v>0</v>
      </c>
      <c r="JE200" s="1">
        <f>+IF($E200=JE$22,VLOOKUP($C200,Input!$A$8:$IA$39,MATCH(JE$21,Input!$A$6:$IA$6,0),FALSE),0)*IF(JE$110&gt;=MAX($IC$110:JD$110),MIN((JE$110-MAX($IC$110:JD$110)),(JE$110-JD$110)),0)+IF($E200=JE$22,VLOOKUP($C200,Input!$A$8:$IA$39,MATCH(JE$21,Input!$A$6:$IA$6,0),FALSE),0)*IF(JE$109&gt;=MAX($IC$109:JD$109),MIN((JE$109-MAX($IC$109:JD$109)),(JE$109-JD$109)),0)</f>
        <v>0</v>
      </c>
      <c r="JF200" s="1">
        <f>+IF($E200=JF$22,VLOOKUP($C200,Input!$A$8:$IA$39,MATCH(JF$21,Input!$A$6:$IA$6,0),FALSE),0)*IF(JF$110&gt;=MAX($IC$110:JE$110),MIN((JF$110-MAX($IC$110:JE$110)),(JF$110-JE$110)),0)+IF($E200=JF$22,VLOOKUP($C200,Input!$A$8:$IA$39,MATCH(JF$21,Input!$A$6:$IA$6,0),FALSE),0)*IF(JF$109&gt;=MAX($IC$109:JE$109),MIN((JF$109-MAX($IC$109:JE$109)),(JF$109-JE$109)),0)</f>
        <v>0</v>
      </c>
      <c r="JG200" s="1">
        <f>+IF($E200=JG$22,VLOOKUP($C200,Input!$A$8:$IA$39,MATCH(JG$21,Input!$A$6:$IA$6,0),FALSE),0)*IF(JG$110&gt;=MAX($IC$110:JF$110),MIN((JG$110-MAX($IC$110:JF$110)),(JG$110-JF$110)),0)+IF($E200=JG$22,VLOOKUP($C200,Input!$A$8:$IA$39,MATCH(JG$21,Input!$A$6:$IA$6,0),FALSE),0)*IF(JG$109&gt;=MAX($IC$109:JF$109),MIN((JG$109-MAX($IC$109:JF$109)),(JG$109-JF$109)),0)</f>
        <v>0</v>
      </c>
      <c r="JH200" s="1">
        <f>+IF($E200=JH$22,VLOOKUP($C200,Input!$A$8:$IA$39,MATCH(JH$21,Input!$A$6:$IA$6,0),FALSE),0)*IF(JH$110&gt;=MAX($IC$110:JG$110),MIN((JH$110-MAX($IC$110:JG$110)),(JH$110-JG$110)),0)+IF($E200=JH$22,VLOOKUP($C200,Input!$A$8:$IA$39,MATCH(JH$21,Input!$A$6:$IA$6,0),FALSE),0)*IF(JH$109&gt;=MAX($IC$109:JG$109),MIN((JH$109-MAX($IC$109:JG$109)),(JH$109-JG$109)),0)</f>
        <v>0</v>
      </c>
      <c r="JI200" s="1">
        <f>+IF($E200=JI$22,VLOOKUP($C200,Input!$A$8:$IA$39,MATCH(JI$21,Input!$A$6:$IA$6,0),FALSE),0)*IF(JI$110&gt;=MAX($IC$110:JH$110),MIN((JI$110-MAX($IC$110:JH$110)),(JI$110-JH$110)),0)+IF($E200=JI$22,VLOOKUP($C200,Input!$A$8:$IA$39,MATCH(JI$21,Input!$A$6:$IA$6,0),FALSE),0)*IF(JI$109&gt;=MAX($IC$109:JH$109),MIN((JI$109-MAX($IC$109:JH$109)),(JI$109-JH$109)),0)</f>
        <v>0</v>
      </c>
      <c r="JJ200" s="1">
        <f>+IF($E200=JJ$22,VLOOKUP($C200,Input!$A$8:$IA$39,MATCH(JJ$21,Input!$A$6:$IA$6,0),FALSE),0)*IF(JJ$110&gt;=MAX($IC$110:JI$110),MIN((JJ$110-MAX($IC$110:JI$110)),(JJ$110-JI$110)),0)+IF($E200=JJ$22,VLOOKUP($C200,Input!$A$8:$IA$39,MATCH(JJ$21,Input!$A$6:$IA$6,0),FALSE),0)*IF(JJ$109&gt;=MAX($IC$109:JI$109),MIN((JJ$109-MAX($IC$109:JI$109)),(JJ$109-JI$109)),0)</f>
        <v>0</v>
      </c>
      <c r="JK200" s="1">
        <f>+IF($E200=JK$22,VLOOKUP($C200,Input!$A$8:$IA$39,MATCH(JK$21,Input!$A$6:$IA$6,0),FALSE),0)*IF(JK$110&gt;=MAX($IC$110:JJ$110),MIN((JK$110-MAX($IC$110:JJ$110)),(JK$110-JJ$110)),0)+IF($E200=JK$22,VLOOKUP($C200,Input!$A$8:$IA$39,MATCH(JK$21,Input!$A$6:$IA$6,0),FALSE),0)*IF(JK$109&gt;=MAX($IC$109:JJ$109),MIN((JK$109-MAX($IC$109:JJ$109)),(JK$109-JJ$109)),0)</f>
        <v>0</v>
      </c>
      <c r="JL200" s="1">
        <f>+IF($E200=JL$22,VLOOKUP($C200,Input!$A$8:$IA$39,MATCH(JL$21,Input!$A$6:$IA$6,0),FALSE),0)*IF(JL$110&gt;=MAX($IC$110:JK$110),MIN((JL$110-MAX($IC$110:JK$110)),(JL$110-JK$110)),0)+IF($E200=JL$22,VLOOKUP($C200,Input!$A$8:$IA$39,MATCH(JL$21,Input!$A$6:$IA$6,0),FALSE),0)*IF(JL$109&gt;=MAX($IC$109:JK$109),MIN((JL$109-MAX($IC$109:JK$109)),(JL$109-JK$109)),0)</f>
        <v>0</v>
      </c>
      <c r="JN200" t="str">
        <f>+VLOOKUP($C200,Input!$A$8:$GZ$39,MATCH(JN$21,Input!$A$6:$GZ$6,0),FALSE)</f>
        <v>CNG Station Maint in fuel price</v>
      </c>
      <c r="JO200" s="1">
        <f>IF($E200+$I200+$D$7&lt;=JO$22,0,IF(JO$22-$D$7&gt;=$E200,VLOOKUP($C200,Input!$A$8:$GZ$39,MATCH(JO$21,Input!$A$6:$GZ$6,0),FALSE),0)*$F200/$G200)*$D200</f>
        <v>0</v>
      </c>
      <c r="JP200" s="1">
        <f>IF($E200+$I200+$D$7&lt;=JP$22,0,IF(JP$22-$D$7&gt;=$E200,VLOOKUP($C200,Input!$A$8:$GZ$39,MATCH(JP$21,Input!$A$6:$GZ$6,0),FALSE),0)*$F200/$G200)*$D200</f>
        <v>0</v>
      </c>
      <c r="JQ200" s="1">
        <f>IF($E200+$I200+$D$7&lt;=JQ$22,0,IF(JQ$22-$D$7&gt;=$E200,VLOOKUP($C200,Input!$A$8:$GZ$39,MATCH(JQ$21,Input!$A$6:$GZ$6,0),FALSE),0)*$F200/$G200)*$D200</f>
        <v>0</v>
      </c>
      <c r="JR200" s="1">
        <f>IF($E200+$I200+$D$7&lt;=JR$22,0,IF(JR$22-$D$7&gt;=$E200,VLOOKUP($C200,Input!$A$8:$GZ$39,MATCH(JR$21,Input!$A$6:$GZ$6,0),FALSE),0)*$F200/$G200)*$D200</f>
        <v>0</v>
      </c>
      <c r="JS200" s="1">
        <f>IF($E200+$I200+$D$7&lt;=JS$22,0,IF(JS$22-$D$7&gt;=$E200,VLOOKUP($C200,Input!$A$8:$GZ$39,MATCH(JS$21,Input!$A$6:$GZ$6,0),FALSE),0)*$F200/$G200)*$D200</f>
        <v>0</v>
      </c>
      <c r="JT200" s="1">
        <f>IF($E200+$I200+$D$7&lt;=JT$22,0,IF(JT$22-$D$7&gt;=$E200,VLOOKUP($C200,Input!$A$8:$GZ$39,MATCH(JT$21,Input!$A$6:$GZ$6,0),FALSE),0)*$F200/$G200)*$D200</f>
        <v>0</v>
      </c>
      <c r="JU200" s="1">
        <f>IF($E200+$I200+$D$7&lt;=JU$22,0,IF(JU$22-$D$7&gt;=$E200,VLOOKUP($C200,Input!$A$8:$GZ$39,MATCH(JU$21,Input!$A$6:$GZ$6,0),FALSE),0)*$F200/$G200)*$D200</f>
        <v>0</v>
      </c>
      <c r="JV200" s="1">
        <f>IF($E200+$I200+$D$7&lt;=JV$22,0,IF(JV$22-$D$7&gt;=$E200,VLOOKUP($C200,Input!$A$8:$GZ$39,MATCH(JV$21,Input!$A$6:$GZ$6,0),FALSE),0)*$F200/$G200)*$D200</f>
        <v>0</v>
      </c>
      <c r="JW200" s="1">
        <f>IF($E200+$I200+$D$7&lt;=JW$22,0,IF(JW$22-$D$7&gt;=$E200,VLOOKUP($C200,Input!$A$8:$GZ$39,MATCH(JW$21,Input!$A$6:$GZ$6,0),FALSE),0)*$F200/$G200)*$D200</f>
        <v>0</v>
      </c>
      <c r="JX200" s="1">
        <f>IF($E200+$I200+$D$7&lt;=JX$22,0,IF(JX$22-$D$7&gt;=$E200,VLOOKUP($C200,Input!$A$8:$GZ$39,MATCH(JX$21,Input!$A$6:$GZ$6,0),FALSE),0)*$F200/$G200)*$D200</f>
        <v>0</v>
      </c>
      <c r="JY200" s="1">
        <f>IF($E200+$I200+$D$7&lt;=JY$22,0,IF(JY$22-$D$7&gt;=$E200,VLOOKUP($C200,Input!$A$8:$GZ$39,MATCH(JY$21,Input!$A$6:$GZ$6,0),FALSE),0)*$F200/$G200)*$D200</f>
        <v>0</v>
      </c>
      <c r="JZ200" s="1">
        <f>IF($E200+$I200+$D$7&lt;=JZ$22,0,IF(JZ$22-$D$7&gt;=$E200,VLOOKUP($C200,Input!$A$8:$GZ$39,MATCH(JZ$21,Input!$A$6:$GZ$6,0),FALSE),0)*$F200/$G200)*$D200</f>
        <v>0</v>
      </c>
      <c r="KA200" s="1">
        <f>IF($E200+$I200+$D$7&lt;=KA$22,0,IF(KA$22-$D$7&gt;=$E200,VLOOKUP($C200,Input!$A$8:$GZ$39,MATCH(KA$21,Input!$A$6:$GZ$6,0),FALSE),0)*$F200/$G200)*$D200</f>
        <v>0</v>
      </c>
      <c r="KB200" s="1">
        <f>IF($E200+$I200+$D$7&lt;=KB$22,0,IF(KB$22-$D$7&gt;=$E200,VLOOKUP($C200,Input!$A$8:$GZ$39,MATCH(KB$21,Input!$A$6:$GZ$6,0),FALSE),0)*$F200/$G200)*$D200</f>
        <v>0</v>
      </c>
      <c r="KC200" s="1">
        <f>IF($E200+$I200+$D$7&lt;=KC$22,0,IF(KC$22-$D$7&gt;=$E200,VLOOKUP($C200,Input!$A$8:$GZ$39,MATCH(KC$21,Input!$A$6:$GZ$6,0),FALSE),0)*$F200/$G200)*$D200</f>
        <v>0</v>
      </c>
      <c r="KD200" s="1">
        <f>IF($E200+$I200+$D$7&lt;=KD$22,0,IF(KD$22-$D$7&gt;=$E200,VLOOKUP($C200,Input!$A$8:$GZ$39,MATCH(KD$21,Input!$A$6:$GZ$6,0),FALSE),0)*$F200/$G200)*$D200</f>
        <v>0</v>
      </c>
      <c r="KE200" s="1">
        <f>IF($E200+$I200+$D$7&lt;=KE$22,0,IF(KE$22-$D$7&gt;=$E200,VLOOKUP($C200,Input!$A$8:$GZ$39,MATCH(KE$21,Input!$A$6:$GZ$6,0),FALSE),0)*$F200/$G200)*$D200</f>
        <v>0</v>
      </c>
      <c r="KF200" s="1">
        <f>IF($E200+$I200+$D$7&lt;=KF$22,0,IF(KF$22-$D$7&gt;=$E200,VLOOKUP($C200,Input!$A$8:$GZ$39,MATCH(KF$21,Input!$A$6:$GZ$6,0),FALSE),0)*$F200/$G200)*$D200</f>
        <v>0</v>
      </c>
      <c r="KG200" s="1">
        <f>IF($E200+$I200+$D$7&lt;=KG$22,0,IF(KG$22-$D$7&gt;=$E200,VLOOKUP($C200,Input!$A$8:$GZ$39,MATCH(KG$21,Input!$A$6:$GZ$6,0),FALSE),0)*$F200/$G200)*$D200</f>
        <v>0</v>
      </c>
      <c r="KH200" s="1">
        <f>IF($E200+$I200+$D$7&lt;=KH$22,0,IF(KH$22-$D$7&gt;=$E200,VLOOKUP($C200,Input!$A$8:$GZ$39,MATCH(KH$21,Input!$A$6:$GZ$6,0),FALSE),0)*$F200/$G200)*$D200</f>
        <v>0</v>
      </c>
      <c r="KI200" s="1">
        <f>IF($E200+$I200+$D$7&lt;=KI$22,0,IF(KI$22-$D$7&gt;=$E200,VLOOKUP($C200,Input!$A$8:$GZ$39,MATCH(KI$21,Input!$A$6:$GZ$6,0),FALSE),0)*$F200/$G200)*$D200</f>
        <v>0</v>
      </c>
      <c r="KJ200" s="1">
        <f>IF($E200+$I200+$D$7&lt;=KJ$22,0,IF(KJ$22-$D$7&gt;=$E200,VLOOKUP($C200,Input!$A$8:$GZ$39,MATCH(KJ$21,Input!$A$6:$GZ$6,0),FALSE),0)*$F200/$G200)*$D200</f>
        <v>0</v>
      </c>
      <c r="KK200" s="1">
        <f>IF($E200+$I200+$D$7&lt;=KK$22,0,IF(KK$22-$D$7&gt;=$E200,VLOOKUP($C200,Input!$A$8:$GZ$39,MATCH(KK$21,Input!$A$6:$GZ$6,0),FALSE),0)*$F200/$G200)*$D200</f>
        <v>0</v>
      </c>
      <c r="KL200" s="1">
        <f>IF($E200+$I200+$D$7&lt;=KL$22,0,IF(KL$22-$D$7&gt;=$E200,VLOOKUP($C200,Input!$A$8:$GZ$39,MATCH(KL$21,Input!$A$6:$GZ$6,0),FALSE),0)*$F200/$G200)*$D200</f>
        <v>0</v>
      </c>
      <c r="KM200" s="1">
        <f>IF($E200+$I200+$D$7&lt;=KM$22,0,IF(KM$22-$D$7&gt;=$E200,VLOOKUP($C200,Input!$A$8:$GZ$39,MATCH(KM$21,Input!$A$6:$GZ$6,0),FALSE),0)*$F200/$G200)*$D200</f>
        <v>0</v>
      </c>
      <c r="KN200" s="1">
        <f>IF($E200+$I200+$D$7&lt;=KN$22,0,IF(KN$22-$D$7&gt;=$E200,VLOOKUP($C200,Input!$A$8:$GZ$39,MATCH(KN$21,Input!$A$6:$GZ$6,0),FALSE),0)*$F200/$G200)*$D200</f>
        <v>0</v>
      </c>
      <c r="KO200" s="1">
        <f>IF($E200+$I200+$D$7&lt;=KO$22,0,IF(KO$22-$D$7&gt;=$E200,VLOOKUP($C200,Input!$A$8:$GZ$39,MATCH(KO$21,Input!$A$6:$GZ$6,0),FALSE),0)*$F200/$G200)*$D200</f>
        <v>0</v>
      </c>
      <c r="KP200" s="1">
        <f>IF($E200+$I200+$D$7&lt;=KP$22,0,IF(KP$22-$D$7&gt;=$E200,VLOOKUP($C200,Input!$A$8:$GZ$39,MATCH(KP$21,Input!$A$6:$GZ$6,0),FALSE),0)*$F200/$G200)*$D200</f>
        <v>0</v>
      </c>
      <c r="KQ200" s="1">
        <f>IF($E200+$I200+$D$7&lt;=KQ$22,0,IF(KQ$22-$D$7&gt;=$E200,VLOOKUP($C200,Input!$A$8:$GZ$39,MATCH(KQ$21,Input!$A$6:$GZ$6,0),FALSE),0)*$F200/$G200)*$D200</f>
        <v>0</v>
      </c>
      <c r="KR200" s="1">
        <f>IF($E200+$I200+$D$7&lt;=KR$22,0,IF(KR$22-$D$7&gt;=$E200,VLOOKUP($C200,Input!$A$8:$GZ$39,MATCH(KR$21,Input!$A$6:$GZ$6,0),FALSE),0)*$F200/$G200)*$D200</f>
        <v>0</v>
      </c>
      <c r="KS200" s="1">
        <f>IF($E200+$I200+$D$7&lt;=KS$22,0,IF(KS$22-$D$7&gt;=$E200,VLOOKUP($C200,Input!$A$8:$GZ$39,MATCH(KS$21,Input!$A$6:$GZ$6,0),FALSE),0)*$F200/$G200)*$D200</f>
        <v>0</v>
      </c>
      <c r="KT200" s="1">
        <f>IF($E200+$I200+$D$7&lt;=KT$22,0,IF(KT$22-$D$7&gt;=$E200,VLOOKUP($C200,Input!$A$8:$GZ$39,MATCH(KT$21,Input!$A$6:$GZ$6,0),FALSE),0)*$F200/$G200)*$D200</f>
        <v>0</v>
      </c>
      <c r="KU200" s="1">
        <f>IF($E200+$I200+$D$7&lt;=KU$22,0,IF(KU$22-$D$7&gt;=$E200,VLOOKUP($C200,Input!$A$8:$GZ$39,MATCH(KU$21,Input!$A$6:$GZ$6,0),FALSE),0)*$F200/$G200)*$D200</f>
        <v>0</v>
      </c>
      <c r="KV200" s="1">
        <f>IF($E200+$I200+$D$7&lt;=KV$22,0,IF(KV$22-$D$7&gt;=$E200,VLOOKUP($C200,Input!$A$8:$GZ$39,MATCH(KV$21,Input!$A$6:$GZ$6,0),FALSE),0)*$F200/$G200)*$D200</f>
        <v>0</v>
      </c>
      <c r="KW200" s="1">
        <f>IF($E200+$I200+$D$7&lt;=KW$22,0,IF(KW$22-$D$7&gt;=$E200,VLOOKUP($C200,Input!$A$8:$GZ$39,MATCH(KW$21,Input!$A$6:$GZ$6,0),FALSE),0)*$F200/$G200)*$D200</f>
        <v>0</v>
      </c>
      <c r="KY200" t="str">
        <f>VLOOKUP($C200,Input!$A$8:$HV$39,MATCH(KY$21,Input!$A$6:$HV$6,0),FALSE)</f>
        <v xml:space="preserve">CNG (compressed and at pump, including station maintenance) </v>
      </c>
      <c r="KZ200" s="1">
        <f>IF($E200+$I200+$D$7&lt;=KZ$22,0,IF(KZ$22-$D$7&gt;=$E200,VLOOKUP($C200,Input!$A$8:$HV$39,MATCH(KZ$21,Input!$A$6:$HV$6,0),FALSE)/$G200*$F200,0))*$D200</f>
        <v>0</v>
      </c>
      <c r="LA200" s="1">
        <f>IF($E200+$I200+$D$7&lt;=LA$22,0,IF(LA$22-$D$7&gt;=$E200,VLOOKUP($C200,Input!$A$8:$HV$39,MATCH(LA$21,Input!$A$6:$HV$6,0),FALSE)/$G200*$F200,0))*$D200</f>
        <v>0</v>
      </c>
      <c r="LB200" s="1">
        <f>IF($E200+$I200+$D$7&lt;=LB$22,0,IF(LB$22-$D$7&gt;=$E200,VLOOKUP($C200,Input!$A$8:$HV$39,MATCH(LB$21,Input!$A$6:$HV$6,0),FALSE)/$G200*$F200,0))*$D200</f>
        <v>0</v>
      </c>
      <c r="LC200" s="1">
        <f>IF($E200+$I200+$D$7&lt;=LC$22,0,IF(LC$22-$D$7&gt;=$E200,VLOOKUP($C200,Input!$A$8:$HV$39,MATCH(LC$21,Input!$A$6:$HV$6,0),FALSE)/$G200*$F200,0))*$D200</f>
        <v>0</v>
      </c>
      <c r="LD200" s="1">
        <f>IF($E200+$I200+$D$7&lt;=LD$22,0,IF(LD$22-$D$7&gt;=$E200,VLOOKUP($C200,Input!$A$8:$HV$39,MATCH(LD$21,Input!$A$6:$HV$6,0),FALSE)/$G200*$F200,0))*$D200</f>
        <v>0</v>
      </c>
      <c r="LE200" s="1">
        <f>IF($E200+$I200+$D$7&lt;=LE$22,0,IF(LE$22-$D$7&gt;=$E200,VLOOKUP($C200,Input!$A$8:$HV$39,MATCH(LE$21,Input!$A$6:$HV$6,0),FALSE)/$G200*$F200,0))*$D200</f>
        <v>0</v>
      </c>
      <c r="LF200" s="1">
        <f>IF($E200+$I200+$D$7&lt;=LF$22,0,IF(LF$22-$D$7&gt;=$E200,VLOOKUP($C200,Input!$A$8:$HV$39,MATCH(LF$21,Input!$A$6:$HV$6,0),FALSE)/$G200*$F200,0))*$D200</f>
        <v>0</v>
      </c>
      <c r="LG200" s="1">
        <f>IF($E200+$I200+$D$7&lt;=LG$22,0,IF(LG$22-$D$7&gt;=$E200,VLOOKUP($C200,Input!$A$8:$HV$39,MATCH(LG$21,Input!$A$6:$HV$6,0),FALSE)/$G200*$F200,0))*$D200</f>
        <v>0</v>
      </c>
      <c r="LH200" s="1">
        <f>IF($E200+$I200+$D$7&lt;=LH$22,0,IF(LH$22-$D$7&gt;=$E200,VLOOKUP($C200,Input!$A$8:$HV$39,MATCH(LH$21,Input!$A$6:$HV$6,0),FALSE)/$G200*$F200,0))*$D200</f>
        <v>0</v>
      </c>
      <c r="LI200" s="1">
        <f>IF($E200+$I200+$D$7&lt;=LI$22,0,IF(LI$22-$D$7&gt;=$E200,VLOOKUP($C200,Input!$A$8:$HV$39,MATCH(LI$21,Input!$A$6:$HV$6,0),FALSE)/$G200*$F200,0))*$D200</f>
        <v>0</v>
      </c>
      <c r="LJ200" s="1">
        <f>IF($E200+$I200+$D$7&lt;=LJ$22,0,IF(LJ$22-$D$7&gt;=$E200,VLOOKUP($C200,Input!$A$8:$HV$39,MATCH(LJ$21,Input!$A$6:$HV$6,0),FALSE)/$G200*$F200,0))*$D200</f>
        <v>0</v>
      </c>
      <c r="LK200" s="1">
        <f>IF($E200+$I200+$D$7&lt;=LK$22,0,IF(LK$22-$D$7&gt;=$E200,VLOOKUP($C200,Input!$A$8:$HV$39,MATCH(LK$21,Input!$A$6:$HV$6,0),FALSE)/$G200*$F200,0))*$D200</f>
        <v>0</v>
      </c>
      <c r="LL200" s="1">
        <f>IF($E200+$I200+$D$7&lt;=LL$22,0,IF(LL$22-$D$7&gt;=$E200,VLOOKUP($C200,Input!$A$8:$HV$39,MATCH(LL$21,Input!$A$6:$HV$6,0),FALSE)/$G200*$F200,0))*$D200</f>
        <v>0</v>
      </c>
      <c r="LM200" s="1">
        <f>IF($E200+$I200+$D$7&lt;=LM$22,0,IF(LM$22-$D$7&gt;=$E200,VLOOKUP($C200,Input!$A$8:$HV$39,MATCH(LM$21,Input!$A$6:$HV$6,0),FALSE)/$G200*$F200,0))*$D200</f>
        <v>0</v>
      </c>
      <c r="LN200" s="1">
        <f>IF($E200+$I200+$D$7&lt;=LN$22,0,IF(LN$22-$D$7&gt;=$E200,VLOOKUP($C200,Input!$A$8:$HV$39,MATCH(LN$21,Input!$A$6:$HV$6,0),FALSE)/$G200*$F200,0))*$D200</f>
        <v>0</v>
      </c>
      <c r="LO200" s="1">
        <f>IF($E200+$I200+$D$7&lt;=LO$22,0,IF(LO$22-$D$7&gt;=$E200,VLOOKUP($C200,Input!$A$8:$HV$39,MATCH(LO$21,Input!$A$6:$HV$6,0),FALSE)/$G200*$F200,0))*$D200</f>
        <v>0</v>
      </c>
      <c r="LP200" s="1">
        <f>IF($E200+$I200+$D$7&lt;=LP$22,0,IF(LP$22-$D$7&gt;=$E200,VLOOKUP($C200,Input!$A$8:$HV$39,MATCH(LP$21,Input!$A$6:$HV$6,0),FALSE)/$G200*$F200,0))*$D200</f>
        <v>0</v>
      </c>
      <c r="LQ200" s="1">
        <f>IF($E200+$I200+$D$7&lt;=LQ$22,0,IF(LQ$22-$D$7&gt;=$E200,VLOOKUP($C200,Input!$A$8:$HV$39,MATCH(LQ$21,Input!$A$6:$HV$6,0),FALSE)/$G200*$F200,0))*$D200</f>
        <v>0</v>
      </c>
      <c r="LR200" s="1">
        <f>IF($E200+$I200+$D$7&lt;=LR$22,0,IF(LR$22-$D$7&gt;=$E200,VLOOKUP($C200,Input!$A$8:$HV$39,MATCH(LR$21,Input!$A$6:$HV$6,0),FALSE)/$G200*$F200,0))*$D200</f>
        <v>0</v>
      </c>
      <c r="LS200" s="1">
        <f>IF($E200+$I200+$D$7&lt;=LS$22,0,IF(LS$22-$D$7&gt;=$E200,VLOOKUP($C200,Input!$A$8:$HV$39,MATCH(LS$21,Input!$A$6:$HV$6,0),FALSE)/$G200*$F200,0))*$D200</f>
        <v>0</v>
      </c>
      <c r="LT200" s="1">
        <f>IF($E200+$I200+$D$7&lt;=LT$22,0,IF(LT$22-$D$7&gt;=$E200,VLOOKUP($C200,Input!$A$8:$HV$39,MATCH(LT$21,Input!$A$6:$HV$6,0),FALSE)/$G200*$F200,0))*$D200</f>
        <v>0</v>
      </c>
      <c r="LU200" s="1">
        <f>IF($E200+$I200+$D$7&lt;=LU$22,0,IF(LU$22-$D$7&gt;=$E200,VLOOKUP($C200,Input!$A$8:$HV$39,MATCH(LU$21,Input!$A$6:$HV$6,0),FALSE)/$G200*$F200,0))*$D200</f>
        <v>0</v>
      </c>
      <c r="LV200" s="1">
        <f>IF($E200+$I200+$D$7&lt;=LV$22,0,IF(LV$22-$D$7&gt;=$E200,VLOOKUP($C200,Input!$A$8:$HV$39,MATCH(LV$21,Input!$A$6:$HV$6,0),FALSE)/$G200*$F200,0))*$D200</f>
        <v>0</v>
      </c>
      <c r="LW200" s="1">
        <f>IF($E200+$I200+$D$7&lt;=LW$22,0,IF(LW$22-$D$7&gt;=$E200,VLOOKUP($C200,Input!$A$8:$HV$39,MATCH(LW$21,Input!$A$6:$HV$6,0),FALSE)/$G200*$F200,0))*$D200</f>
        <v>0</v>
      </c>
      <c r="LX200" s="1">
        <f>IF($E200+$I200+$D$7&lt;=LX$22,0,IF(LX$22-$D$7&gt;=$E200,VLOOKUP($C200,Input!$A$8:$HV$39,MATCH(LX$21,Input!$A$6:$HV$6,0),FALSE)/$G200*$F200,0))*$D200</f>
        <v>0</v>
      </c>
      <c r="LY200" s="1">
        <f>IF($E200+$I200+$D$7&lt;=LY$22,0,IF(LY$22-$D$7&gt;=$E200,VLOOKUP($C200,Input!$A$8:$HV$39,MATCH(LY$21,Input!$A$6:$HV$6,0),FALSE)/$G200*$F200,0))*$D200</f>
        <v>0</v>
      </c>
      <c r="LZ200" s="1">
        <f>IF($E200+$I200+$D$7&lt;=LZ$22,0,IF(LZ$22-$D$7&gt;=$E200,VLOOKUP($C200,Input!$A$8:$HV$39,MATCH(LZ$21,Input!$A$6:$HV$6,0),FALSE)/$G200*$F200,0))*$D200</f>
        <v>0</v>
      </c>
      <c r="MA200" s="1">
        <f>IF($E200+$I200+$D$7&lt;=MA$22,0,IF(MA$22-$D$7&gt;=$E200,VLOOKUP($C200,Input!$A$8:$HV$39,MATCH(MA$21,Input!$A$6:$HV$6,0),FALSE)/$G200*$F200,0))*$D200</f>
        <v>0</v>
      </c>
      <c r="MB200" s="1">
        <f>IF($E200+$I200+$D$7&lt;=MB$22,0,IF(MB$22-$D$7&gt;=$E200,VLOOKUP($C200,Input!$A$8:$HV$39,MATCH(MB$21,Input!$A$6:$HV$6,0),FALSE)/$G200*$F200,0))*$D200</f>
        <v>0</v>
      </c>
      <c r="MC200" s="1">
        <f>IF($E200+$I200+$D$7&lt;=MC$22,0,IF(MC$22-$D$7&gt;=$E200,VLOOKUP($C200,Input!$A$8:$HV$39,MATCH(MC$21,Input!$A$6:$HV$6,0),FALSE)/$G200*$F200,0))*$D200</f>
        <v>0</v>
      </c>
      <c r="MD200" s="1">
        <f>IF($E200+$I200+$D$7&lt;=MD$22,0,IF(MD$22-$D$7&gt;=$E200,VLOOKUP($C200,Input!$A$8:$HV$39,MATCH(MD$21,Input!$A$6:$HV$6,0),FALSE)/$G200*$F200,0))*$D200</f>
        <v>0</v>
      </c>
      <c r="ME200" s="1">
        <f>IF($E200+$I200+$D$7&lt;=ME$22,0,IF(ME$22-$D$7&gt;=$E200,VLOOKUP($C200,Input!$A$8:$HV$39,MATCH(ME$21,Input!$A$6:$HV$6,0),FALSE)/$G200*$F200,0))*$D200</f>
        <v>0</v>
      </c>
      <c r="MF200" s="1">
        <f>IF($E200+$I200+$D$7&lt;=MF$22,0,IF(MF$22-$D$7&gt;=$E200,VLOOKUP($C200,Input!$A$8:$HV$39,MATCH(MF$21,Input!$A$6:$HV$6,0),FALSE)/$G200*$F200,0))*$D200</f>
        <v>0</v>
      </c>
      <c r="MG200" s="1">
        <f>IF($E200+$I200+$D$7&lt;=MG$22,0,IF(MG$22-$D$7&gt;=$E200,VLOOKUP($C200,Input!$A$8:$HV$39,MATCH(MG$21,Input!$A$6:$HV$6,0),FALSE)/$G200*$F200,0))*$D200</f>
        <v>0</v>
      </c>
      <c r="MH200" s="1">
        <f>IF($E200+$I200+$D$7&lt;=MH$22,0,IF(MH$22-$D$7&gt;=$E200,VLOOKUP($C200,Input!$A$8:$HV$39,MATCH(MH$21,Input!$A$6:$HV$6,0),FALSE)/$G200*$F200,0))*$D200</f>
        <v>0</v>
      </c>
      <c r="MI200" s="1">
        <f>IF($E200+$I200+$D$7&lt;=MI$22,0,IF(MI$22-$D$7&gt;=$E200,VLOOKUP($C200,Input!$A$8:$HV$39,MATCH(MI$21,Input!$A$6:$HV$6,0),FALSE)/$G200*$F200,0))*$D200</f>
        <v>0</v>
      </c>
      <c r="MJ200" s="1">
        <f>IF($E200+$I200+$D$7&lt;=MJ$22,0,IF(MJ$22-$D$7&gt;=$E200,VLOOKUP($C200,Input!$A$8:$HV$39,MATCH(MJ$21,Input!$A$6:$HV$6,0),FALSE)/$G200*$F200,0))*$D200</f>
        <v>0</v>
      </c>
      <c r="MK200" s="1">
        <f>IF($E200+$I200+$D$7&lt;=MK$22,0,IF(MK$22-$D$7&gt;=$E200,VLOOKUP($C200,Input!$A$8:$HV$39,MATCH(MK$21,Input!$A$6:$HV$6,0),FALSE)/$G200*$F200,0))*$D200</f>
        <v>0</v>
      </c>
      <c r="ML200" s="1">
        <f>IF($E200+$I200+$D$7&lt;=ML$22,0,IF(ML$22-$D$7&gt;=$E200,VLOOKUP($C200,Input!$A$8:$HV$39,MATCH(ML$21,Input!$A$6:$HV$6,0),FALSE)/$G200*$F200,0))*$D200</f>
        <v>0</v>
      </c>
      <c r="MM200" s="1">
        <f>IF($E200+$I200+$D$7&lt;=MM$22,0,IF(MM$22-$D$7&gt;=$E200,VLOOKUP($C200,Input!$A$8:$HV$39,MATCH(MM$21,Input!$A$6:$HV$6,0),FALSE)/$G200*$F200,0))*$D200</f>
        <v>0</v>
      </c>
      <c r="MN200" s="1">
        <f>IF($E200+$I200+$D$7&lt;=MN$22,0,IF(MN$22-$D$7&gt;=$E200,VLOOKUP($C200,Input!$A$8:$HV$39,MATCH(MN$21,Input!$A$6:$HV$6,0),FALSE)/$G200*$F200,0))*$D200</f>
        <v>0</v>
      </c>
      <c r="MO200" s="1">
        <f>IF($E200+$I200+$D$7&lt;=MO$22,0,IF(MO$22-$D$7&gt;=$E200,VLOOKUP($C200,Input!$A$8:$HV$39,MATCH(MO$21,Input!$A$6:$HV$6,0),FALSE)/$G200*$F200,0))*$D200</f>
        <v>0</v>
      </c>
      <c r="MP200" s="1">
        <f>IF($E200+$I200+$D$7&lt;=MP$22,0,IF(MP$22-$D$7&gt;=$E200,VLOOKUP($C200,Input!$A$8:$HV$39,MATCH(MP$21,Input!$A$6:$HV$6,0),FALSE)/$G200*$F200,0))*$D200</f>
        <v>0</v>
      </c>
      <c r="MQ200" s="1">
        <f>IF($E200+$I200+$D$7&lt;=MQ$22,0,IF(MQ$22-$D$7&gt;=$E200,VLOOKUP($C200,Input!$A$8:$HV$39,MATCH(MQ$21,Input!$A$6:$HV$6,0),FALSE)/$G200*$F200,0))*$D200</f>
        <v>0</v>
      </c>
      <c r="MR200" s="1">
        <f>IF($E200+$I200+$D$7&lt;=MR$22,0,IF(MR$22-$D$7&gt;=$E200,VLOOKUP($C200,Input!$A$8:$HV$39,MATCH(MR$21,Input!$A$6:$HV$6,0),FALSE)/$G200*$F200,0))*$D200</f>
        <v>0</v>
      </c>
      <c r="MS200" s="1">
        <f>IF($E200+$I200+$D$7&lt;=MS$22,0,IF(MS$22-$D$7&gt;=$E200,VLOOKUP($C200,Input!$A$8:$HV$39,MATCH(MS$21,Input!$A$6:$HV$6,0),FALSE)/$G200*$F200,0))*$D200</f>
        <v>0</v>
      </c>
      <c r="MT200" s="1">
        <f>IF($E200+$I200+$D$7&lt;=MT$22,0,IF(MT$22-$D$7&gt;=$E200,VLOOKUP($C200,Input!$A$8:$HV$39,MATCH(MT$21,Input!$A$6:$HV$6,0),FALSE)/$G200*$F200,0))*$D200</f>
        <v>0</v>
      </c>
      <c r="MU200" s="1">
        <f>IF($E200+$I200+$D$7&lt;=MU$22,0,IF(MU$22-$D$7&gt;=$E200,VLOOKUP($C200,Input!$A$8:$HV$39,MATCH(MU$21,Input!$A$6:$HV$6,0),FALSE)/$G200*$F200,0))*$D200</f>
        <v>0</v>
      </c>
      <c r="MV200" s="1">
        <f>IF($E200+$I200+$D$7&lt;=MV$22,0,IF(MV$22-$D$7&gt;=$E200,VLOOKUP($C200,Input!$A$8:$HV$39,MATCH(MV$21,Input!$A$6:$HV$6,0),FALSE)/$G200*$F200,0))*$D200</f>
        <v>0</v>
      </c>
      <c r="MW200" s="1">
        <f>IF($E200+$I200+$D$7&lt;=MW$22,0,IF(MW$22-$D$7&gt;=$E200,VLOOKUP($C200,Input!$A$8:$HV$39,MATCH(MW$21,Input!$A$6:$HV$6,0),FALSE)/$G200*$F200,0))*$D200</f>
        <v>0</v>
      </c>
      <c r="MX200" s="1">
        <f>IF($E200+$I200+$D$7&lt;=MX$22,0,IF(MX$22-$D$7&gt;=$E200,VLOOKUP($C200,Input!$A$8:$HV$39,MATCH(MX$21,Input!$A$6:$HV$6,0),FALSE)/$G200*$F200,0))*$D200</f>
        <v>0</v>
      </c>
      <c r="MZ200" t="str">
        <f>VLOOKUP($C200,Input!$A$8:$HV$39,MATCH(MZ$21,Input!$A$6:$HV$6,0),FALSE)</f>
        <v>Fossil CNG LCFS Credit ($/DGE)</v>
      </c>
      <c r="NA200" s="1">
        <f>IF($E200+$I200+$D$7&lt;=NA$22,0,IF(NA$22-$D$7&gt;=$E200,-VLOOKUP($C200,Input!$A$8:$HV$39,MATCH(NA$21,Input!$A$6:$HV$6,0),FALSE)/$G200*$F200,0))*$D200*$G$4/100</f>
        <v>0</v>
      </c>
      <c r="NB200" s="1">
        <f>IF($E200+$I200+$D$7&lt;=NB$22,0,IF(NB$22-$D$7&gt;=$E200,-VLOOKUP($C200,Input!$A$8:$HV$39,MATCH(NB$21,Input!$A$6:$HV$6,0),FALSE)/$G200*$F200,0))*$D200*$G$4/100</f>
        <v>0</v>
      </c>
      <c r="NC200" s="1">
        <f>IF($E200+$I200+$D$7&lt;=NC$22,0,IF(NC$22-$D$7&gt;=$E200,-VLOOKUP($C200,Input!$A$8:$HV$39,MATCH(NC$21,Input!$A$6:$HV$6,0),FALSE)/$G200*$F200,0))*$D200*$G$4/100</f>
        <v>0</v>
      </c>
      <c r="ND200" s="1">
        <f>IF($E200+$I200+$D$7&lt;=ND$22,0,IF(ND$22-$D$7&gt;=$E200,-VLOOKUP($C200,Input!$A$8:$HV$39,MATCH(ND$21,Input!$A$6:$HV$6,0),FALSE)/$G200*$F200,0))*$D200*$G$4/100</f>
        <v>0</v>
      </c>
      <c r="NE200" s="1">
        <f>IF($E200+$I200+$D$7&lt;=NE$22,0,IF(NE$22-$D$7&gt;=$E200,-VLOOKUP($C200,Input!$A$8:$HV$39,MATCH(NE$21,Input!$A$6:$HV$6,0),FALSE)/$G200*$F200,0))*$D200*$G$4/100</f>
        <v>0</v>
      </c>
      <c r="NF200" s="1">
        <f>IF($E200+$I200+$D$7&lt;=NF$22,0,IF(NF$22-$D$7&gt;=$E200,-VLOOKUP($C200,Input!$A$8:$HV$39,MATCH(NF$21,Input!$A$6:$HV$6,0),FALSE)/$G200*$F200,0))*$D200*$G$4/100</f>
        <v>0</v>
      </c>
      <c r="NG200" s="1">
        <f>IF($E200+$I200+$D$7&lt;=NG$22,0,IF(NG$22-$D$7&gt;=$E200,-VLOOKUP($C200,Input!$A$8:$HV$39,MATCH(NG$21,Input!$A$6:$HV$6,0),FALSE)/$G200*$F200,0))*$D200*$G$4/100</f>
        <v>0</v>
      </c>
      <c r="NH200" s="1">
        <f>IF($E200+$I200+$D$7&lt;=NH$22,0,IF(NH$22-$D$7&gt;=$E200,-VLOOKUP($C200,Input!$A$8:$HV$39,MATCH(NH$21,Input!$A$6:$HV$6,0),FALSE)/$G200*$F200,0))*$D200*$G$4/100</f>
        <v>0</v>
      </c>
      <c r="NI200" s="1">
        <f>IF($E200+$I200+$D$7&lt;=NI$22,0,IF(NI$22-$D$7&gt;=$E200,-VLOOKUP($C200,Input!$A$8:$HV$39,MATCH(NI$21,Input!$A$6:$HV$6,0),FALSE)/$G200*$F200,0))*$D200*$G$4/100</f>
        <v>0</v>
      </c>
      <c r="NJ200" s="1">
        <f>IF($E200+$I200+$D$7&lt;=NJ$22,0,IF(NJ$22-$D$7&gt;=$E200,-VLOOKUP($C200,Input!$A$8:$HV$39,MATCH(NJ$21,Input!$A$6:$HV$6,0),FALSE)/$G200*$F200,0))*$D200*$G$4/100</f>
        <v>0</v>
      </c>
      <c r="NK200" s="1">
        <f>IF($E200+$I200+$D$7&lt;=NK$22,0,IF(NK$22-$D$7&gt;=$E200,-VLOOKUP($C200,Input!$A$8:$HV$39,MATCH(NK$21,Input!$A$6:$HV$6,0),FALSE)/$G200*$F200,0))*$D200*$G$4/100</f>
        <v>0</v>
      </c>
      <c r="NL200" s="1">
        <f>IF($E200+$I200+$D$7&lt;=NL$22,0,IF(NL$22-$D$7&gt;=$E200,-VLOOKUP($C200,Input!$A$8:$HV$39,MATCH(NL$21,Input!$A$6:$HV$6,0),FALSE)/$G200*$F200,0))*$D200*$G$4/100</f>
        <v>0</v>
      </c>
      <c r="NM200" s="1">
        <f>IF($E200+$I200+$D$7&lt;=NM$22,0,IF(NM$22-$D$7&gt;=$E200,-VLOOKUP($C200,Input!$A$8:$HV$39,MATCH(NM$21,Input!$A$6:$HV$6,0),FALSE)/$G200*$F200,0))*$D200*$G$4/100</f>
        <v>0</v>
      </c>
      <c r="NN200" s="1">
        <f>IF($E200+$I200+$D$7&lt;=NN$22,0,IF(NN$22-$D$7&gt;=$E200,-VLOOKUP($C200,Input!$A$8:$HV$39,MATCH(NN$21,Input!$A$6:$HV$6,0),FALSE)/$G200*$F200,0))*$D200*$G$4/100</f>
        <v>0</v>
      </c>
      <c r="NO200" s="1">
        <f>IF($E200+$I200+$D$7&lt;=NO$22,0,IF(NO$22-$D$7&gt;=$E200,-VLOOKUP($C200,Input!$A$8:$HV$39,MATCH(NO$21,Input!$A$6:$HV$6,0),FALSE)/$G200*$F200,0))*$D200*$G$4/100</f>
        <v>0</v>
      </c>
      <c r="NP200" s="1">
        <f>IF($E200+$I200+$D$7&lt;=NP$22,0,IF(NP$22-$D$7&gt;=$E200,-VLOOKUP($C200,Input!$A$8:$HV$39,MATCH(NP$21,Input!$A$6:$HV$6,0),FALSE)/$G200*$F200,0))*$D200*$G$4/100</f>
        <v>0</v>
      </c>
      <c r="NQ200" s="1">
        <f>IF($E200+$I200+$D$7&lt;=NQ$22,0,IF(NQ$22-$D$7&gt;=$E200,-VLOOKUP($C200,Input!$A$8:$HV$39,MATCH(NQ$21,Input!$A$6:$HV$6,0),FALSE)/$G200*$F200,0))*$D200*$G$4/100</f>
        <v>0</v>
      </c>
      <c r="NR200" s="1">
        <f>IF($E200+$I200+$D$7&lt;=NR$22,0,IF(NR$22-$D$7&gt;=$E200,-VLOOKUP($C200,Input!$A$8:$HV$39,MATCH(NR$21,Input!$A$6:$HV$6,0),FALSE)/$G200*$F200,0))*$D200*$G$4/100</f>
        <v>0</v>
      </c>
      <c r="NS200" s="1">
        <f>IF($E200+$I200+$D$7&lt;=NS$22,0,IF(NS$22-$D$7&gt;=$E200,-VLOOKUP($C200,Input!$A$8:$HV$39,MATCH(NS$21,Input!$A$6:$HV$6,0),FALSE)/$G200*$F200,0))*$D200*$G$4/100</f>
        <v>0</v>
      </c>
      <c r="NT200" s="1">
        <f>IF($E200+$I200+$D$7&lt;=NT$22,0,IF(NT$22-$D$7&gt;=$E200,-VLOOKUP($C200,Input!$A$8:$HV$39,MATCH(NT$21,Input!$A$6:$HV$6,0),FALSE)/$G200*$F200,0))*$D200*$G$4/100</f>
        <v>0</v>
      </c>
      <c r="NU200" s="1">
        <f>IF($E200+$I200+$D$7&lt;=NU$22,0,IF(NU$22-$D$7&gt;=$E200,-VLOOKUP($C200,Input!$A$8:$HV$39,MATCH(NU$21,Input!$A$6:$HV$6,0),FALSE)/$G200*$F200,0))*$D200*$G$4/100</f>
        <v>0</v>
      </c>
      <c r="NV200" s="1">
        <f>IF($E200+$I200+$D$7&lt;=NV$22,0,IF(NV$22-$D$7&gt;=$E200,-VLOOKUP($C200,Input!$A$8:$HV$39,MATCH(NV$21,Input!$A$6:$HV$6,0),FALSE)/$G200*$F200,0))*$D200*$G$4/100</f>
        <v>0</v>
      </c>
      <c r="NW200" s="1">
        <f>IF($E200+$I200+$D$7&lt;=NW$22,0,IF(NW$22-$D$7&gt;=$E200,-VLOOKUP($C200,Input!$A$8:$HV$39,MATCH(NW$21,Input!$A$6:$HV$6,0),FALSE)/$G200*$F200,0))*$D200*$G$4/100</f>
        <v>0</v>
      </c>
      <c r="NX200" s="1">
        <f>IF($E200+$I200+$D$7&lt;=NX$22,0,IF(NX$22-$D$7&gt;=$E200,-VLOOKUP($C200,Input!$A$8:$HV$39,MATCH(NX$21,Input!$A$6:$HV$6,0),FALSE)/$G200*$F200,0))*$D200*$G$4/100</f>
        <v>0</v>
      </c>
      <c r="NY200" s="1">
        <f>IF($E200+$I200+$D$7&lt;=NY$22,0,IF(NY$22-$D$7&gt;=$E200,-VLOOKUP($C200,Input!$A$8:$HV$39,MATCH(NY$21,Input!$A$6:$HV$6,0),FALSE)/$G200*$F200,0))*$D200*$G$4/100</f>
        <v>0</v>
      </c>
      <c r="NZ200" s="1">
        <f>IF($E200+$I200+$D$7&lt;=NZ$22,0,IF(NZ$22-$D$7&gt;=$E200,-VLOOKUP($C200,Input!$A$8:$HV$39,MATCH(NZ$21,Input!$A$6:$HV$6,0),FALSE)/$G200*$F200,0))*$D200*$G$4/100</f>
        <v>0</v>
      </c>
      <c r="OA200" s="1">
        <f>IF($E200+$I200+$D$7&lt;=OA$22,0,IF(OA$22-$D$7&gt;=$E200,-VLOOKUP($C200,Input!$A$8:$HV$39,MATCH(OA$21,Input!$A$6:$HV$6,0),FALSE)/$G200*$F200,0))*$D200*$G$4/100</f>
        <v>0</v>
      </c>
      <c r="OB200" s="1">
        <f>IF($E200+$I200+$D$7&lt;=OB$22,0,IF(OB$22-$D$7&gt;=$E200,-VLOOKUP($C200,Input!$A$8:$HV$39,MATCH(OB$21,Input!$A$6:$HV$6,0),FALSE)/$G200*$F200,0))*$D200*$G$4/100</f>
        <v>0</v>
      </c>
      <c r="OC200" s="1">
        <f>IF($E200+$I200+$D$7&lt;=OC$22,0,IF(OC$22-$D$7&gt;=$E200,-VLOOKUP($C200,Input!$A$8:$HV$39,MATCH(OC$21,Input!$A$6:$HV$6,0),FALSE)/$G200*$F200,0))*$D200*$G$4/100</f>
        <v>0</v>
      </c>
      <c r="OD200" s="1">
        <f>IF($E200+$I200+$D$7&lt;=OD$22,0,IF(OD$22-$D$7&gt;=$E200,-VLOOKUP($C200,Input!$A$8:$HV$39,MATCH(OD$21,Input!$A$6:$HV$6,0),FALSE)/$G200*$F200,0))*$D200*$G$4/100</f>
        <v>0</v>
      </c>
      <c r="OE200" s="1">
        <f>IF($E200+$I200+$D$7&lt;=OE$22,0,IF(OE$22-$D$7&gt;=$E200,-VLOOKUP($C200,Input!$A$8:$HV$39,MATCH(OE$21,Input!$A$6:$HV$6,0),FALSE)/$G200*$F200,0))*$D200*$G$4/100</f>
        <v>0</v>
      </c>
      <c r="OF200" s="1">
        <f>IF($E200+$I200+$D$7&lt;=OF$22,0,IF(OF$22-$D$7&gt;=$E200,-VLOOKUP($C200,Input!$A$8:$HV$39,MATCH(OF$21,Input!$A$6:$HV$6,0),FALSE)/$G200*$F200,0))*$D200*$G$4/100</f>
        <v>0</v>
      </c>
      <c r="OG200" s="1">
        <f>IF($E200+$I200+$D$7&lt;=OG$22,0,IF(OG$22-$D$7&gt;=$E200,-VLOOKUP($C200,Input!$A$8:$HV$39,MATCH(OG$21,Input!$A$6:$HV$6,0),FALSE)/$G200*$F200,0))*$D200*$G$4/100</f>
        <v>0</v>
      </c>
      <c r="OH200" s="1">
        <f>IF($E200+$I200+$D$7&lt;=OH$22,0,IF(OH$22-$D$7&gt;=$E200,-VLOOKUP($C200,Input!$A$8:$HV$39,MATCH(OH$21,Input!$A$6:$HV$6,0),FALSE)/$G200*$F200,0))*$D200*$G$4/100</f>
        <v>0</v>
      </c>
      <c r="OI200" s="1">
        <f>IF($E200+$I200+$D$7&lt;=OI$22,0,IF(OI$22-$D$7&gt;=$E200,-VLOOKUP($C200,Input!$A$8:$HV$39,MATCH(OI$21,Input!$A$6:$HV$6,0),FALSE)/$G200*$F200,0))*$D200*$G$4/100</f>
        <v>0</v>
      </c>
      <c r="OK200" t="str">
        <f>VLOOKUP($C200,Input!$A$8:$HW$39,MATCH(OK$21,Input!$A$6:$HW$6,0),FALSE)</f>
        <v>NA</v>
      </c>
      <c r="OL200" s="1">
        <f>IF($E200+$I200+$D$7&lt;=OL$22,0,IF(OL$22-$D$7&gt;=$E200,IF(COUNTIF($KZ200:LP200,"&gt;0")&gt;0,VLOOKUP($C200,Input!$A$8:$HV$21,MATCH($OK$21+COUNTIF($KZ200:LP200,"&gt;0"),Input!$A$6:$HV$6,0),FALSE),0),0))*$D200</f>
        <v>0</v>
      </c>
      <c r="OM200" s="1">
        <f>IF($E200+$I200+$D$7&lt;=OM$22,0,IF(OM$22-$D$7&gt;=$E200,IF(COUNTIF($KZ200:LQ200,"&gt;0")&gt;0,VLOOKUP($C200,Input!$A$8:$HV$21,MATCH($OK$21+COUNTIF($KZ200:LQ200,"&gt;0"),Input!$A$6:$HV$6,0),FALSE),0),0))*$D200</f>
        <v>0</v>
      </c>
      <c r="ON200" s="1">
        <f>IF($E200+$I200+$D$7&lt;=ON$22,0,IF(ON$22-$D$7&gt;=$E200,IF(COUNTIF($KZ200:LR200,"&gt;0")&gt;0,VLOOKUP($C200,Input!$A$8:$HV$21,MATCH($OK$21+COUNTIF($KZ200:LR200,"&gt;0"),Input!$A$6:$HV$6,0),FALSE),0),0))*$D200</f>
        <v>0</v>
      </c>
      <c r="OO200" s="1">
        <f>IF($E200+$I200+$D$7&lt;=OO$22,0,IF(OO$22-$D$7&gt;=$E200,IF(COUNTIF($KZ200:LS200,"&gt;0")&gt;0,VLOOKUP($C200,Input!$A$8:$HV$21,MATCH($OK$21+COUNTIF($KZ200:LS200,"&gt;0"),Input!$A$6:$HV$6,0),FALSE),0),0))*$D200</f>
        <v>0</v>
      </c>
      <c r="OP200" s="1">
        <f>IF($E200+$I200+$D$7&lt;=OP$22,0,IF(OP$22-$D$7&gt;=$E200,IF(COUNTIF($KZ200:LT200,"&gt;0")&gt;0,VLOOKUP($C200,Input!$A$8:$HV$21,MATCH($OK$21+COUNTIF($KZ200:LT200,"&gt;0"),Input!$A$6:$HV$6,0),FALSE),0),0))*$D200</f>
        <v>0</v>
      </c>
      <c r="OQ200" s="1">
        <f>IF($E200+$I200+$D$7&lt;=OQ$22,0,IF(OQ$22-$D$7&gt;=$E200,IF(COUNTIF($KZ200:LU200,"&gt;0")&gt;0,VLOOKUP($C200,Input!$A$8:$HV$21,MATCH($OK$21+COUNTIF($KZ200:LU200,"&gt;0"),Input!$A$6:$HV$6,0),FALSE),0),0))*$D200</f>
        <v>0</v>
      </c>
      <c r="OR200" s="1">
        <f>IF($E200+$I200+$D$7&lt;=OR$22,0,IF(OR$22-$D$7&gt;=$E200,IF(COUNTIF($KZ200:LV200,"&gt;0")&gt;0,VLOOKUP($C200,Input!$A$8:$HV$21,MATCH($OK$21+COUNTIF($KZ200:LV200,"&gt;0"),Input!$A$6:$HV$6,0),FALSE),0),0))*$D200</f>
        <v>0</v>
      </c>
      <c r="OS200" s="1">
        <f>IF($E200+$I200+$D$7&lt;=OS$22,0,IF(OS$22-$D$7&gt;=$E200,IF(COUNTIF($KZ200:LW200,"&gt;0")&gt;0,VLOOKUP($C200,Input!$A$8:$HV$21,MATCH($OK$21+COUNTIF($KZ200:LW200,"&gt;0"),Input!$A$6:$HV$6,0),FALSE),0),0))*$D200</f>
        <v>0</v>
      </c>
      <c r="OT200" s="1">
        <f>IF($E200+$I200+$D$7&lt;=OT$22,0,IF(OT$22-$D$7&gt;=$E200,IF(COUNTIF($KZ200:LX200,"&gt;0")&gt;0,VLOOKUP($C200,Input!$A$8:$HV$21,MATCH($OK$21+COUNTIF($KZ200:LX200,"&gt;0"),Input!$A$6:$HV$6,0),FALSE),0),0))*$D200</f>
        <v>0</v>
      </c>
      <c r="OU200" s="1">
        <f>IF($E200+$I200+$D$7&lt;=OU$22,0,IF(OU$22-$D$7&gt;=$E200,IF(COUNTIF($KZ200:LY200,"&gt;0")&gt;0,VLOOKUP($C200,Input!$A$8:$HV$21,MATCH($OK$21+COUNTIF($KZ200:LY200,"&gt;0"),Input!$A$6:$HV$6,0),FALSE),0),0))*$D200</f>
        <v>0</v>
      </c>
      <c r="OV200" s="1">
        <f>IF($E200+$I200+$D$7&lt;=OV$22,0,IF(OV$22-$D$7&gt;=$E200,IF(COUNTIF($KZ200:LZ200,"&gt;0")&gt;0,VLOOKUP($C200,Input!$A$8:$HV$21,MATCH($OK$21+COUNTIF($KZ200:LZ200,"&gt;0"),Input!$A$6:$HV$6,0),FALSE),0),0))*$D200</f>
        <v>0</v>
      </c>
      <c r="OW200" s="1">
        <f>IF($E200+$I200+$D$7&lt;=OW$22,0,IF(OW$22-$D$7&gt;=$E200,IF(COUNTIF($KZ200:MA200,"&gt;0")&gt;0,VLOOKUP($C200,Input!$A$8:$HV$21,MATCH($OK$21+COUNTIF($KZ200:MA200,"&gt;0"),Input!$A$6:$HV$6,0),FALSE),0),0))*$D200</f>
        <v>0</v>
      </c>
      <c r="OX200" s="1">
        <f>IF($E200+$I200+$D$7&lt;=OX$22,0,IF(OX$22-$D$7&gt;=$E200,IF(COUNTIF($KZ200:MB200,"&gt;0")&gt;0,VLOOKUP($C200,Input!$A$8:$HV$21,MATCH($OK$21+COUNTIF($KZ200:MB200,"&gt;0"),Input!$A$6:$HV$6,0),FALSE),0),0))*$D200</f>
        <v>0</v>
      </c>
      <c r="OY200" s="1">
        <f>IF($E200+$I200+$D$7&lt;=OY$22,0,IF(OY$22-$D$7&gt;=$E200,IF(COUNTIF($KZ200:MC200,"&gt;0")&gt;0,VLOOKUP($C200,Input!$A$8:$HV$21,MATCH($OK$21+COUNTIF($KZ200:MC200,"&gt;0"),Input!$A$6:$HV$6,0),FALSE),0),0))*$D200</f>
        <v>0</v>
      </c>
      <c r="OZ200" s="1">
        <f>IF($E200+$I200+$D$7&lt;=OZ$22,0,IF(OZ$22-$D$7&gt;=$E200,IF(COUNTIF($KZ200:MD200,"&gt;0")&gt;0,VLOOKUP($C200,Input!$A$8:$HV$21,MATCH($OK$21+COUNTIF($KZ200:MD200,"&gt;0"),Input!$A$6:$HV$6,0),FALSE),0),0))*$D200</f>
        <v>0</v>
      </c>
      <c r="PA200" s="1">
        <f>IF($E200+$I200+$D$7&lt;=PA$22,0,IF(PA$22-$D$7&gt;=$E200,IF(COUNTIF($KZ200:ME200,"&gt;0")&gt;0,VLOOKUP($C200,Input!$A$8:$HV$21,MATCH($OK$21+COUNTIF($KZ200:ME200,"&gt;0"),Input!$A$6:$HV$6,0),FALSE),0),0))*$D200</f>
        <v>0</v>
      </c>
      <c r="PB200" s="1">
        <f>IF($E200+$I200+$D$7&lt;=PB$22,0,IF(PB$22-$D$7&gt;=$E200,IF(COUNTIF($KZ200:MF200,"&gt;0")&gt;0,VLOOKUP($C200,Input!$A$8:$HV$21,MATCH($OK$21+COUNTIF($KZ200:MF200,"&gt;0"),Input!$A$6:$HV$6,0),FALSE),0),0))*$D200</f>
        <v>0</v>
      </c>
      <c r="PC200" s="1">
        <f>IF($E200+$I200+$D$7&lt;=PC$22,0,IF(PC$22-$D$7&gt;=$E200,IF(COUNTIF($KZ200:MG200,"&gt;0")&gt;0,VLOOKUP($C200,Input!$A$8:$HV$21,MATCH($OK$21+COUNTIF($KZ200:MG200,"&gt;0"),Input!$A$6:$HV$6,0),FALSE),0),0))*$D200</f>
        <v>0</v>
      </c>
      <c r="PD200" s="1">
        <f>IF($E200+$I200+$D$7&lt;=PD$22,0,IF(PD$22-$D$7&gt;=$E200,IF(COUNTIF($KZ200:MH200,"&gt;0")&gt;0,VLOOKUP($C200,Input!$A$8:$HV$21,MATCH($OK$21+COUNTIF($KZ200:MH200,"&gt;0"),Input!$A$6:$HV$6,0),FALSE),0),0))*$D200</f>
        <v>0</v>
      </c>
      <c r="PE200" s="1">
        <f>IF($E200+$I200+$D$7&lt;=PE$22,0,IF(PE$22-$D$7&gt;=$E200,IF(COUNTIF($KZ200:MI200,"&gt;0")&gt;0,VLOOKUP($C200,Input!$A$8:$HV$21,MATCH($OK$21+COUNTIF($KZ200:MI200,"&gt;0"),Input!$A$6:$HV$6,0),FALSE),0),0))*$D200</f>
        <v>0</v>
      </c>
      <c r="PF200" s="1">
        <f>IF($E200+$I200+$D$7&lt;=PF$22,0,IF(PF$22-$D$7&gt;=$E200,IF(COUNTIF($KZ200:MJ200,"&gt;0")&gt;0,VLOOKUP($C200,Input!$A$8:$HV$21,MATCH($OK$21+COUNTIF($KZ200:MJ200,"&gt;0"),Input!$A$6:$HV$6,0),FALSE),0),0))*$D200</f>
        <v>0</v>
      </c>
      <c r="PG200" s="1">
        <f>IF($E200+$I200+$D$7&lt;=PG$22,0,IF(PG$22-$D$7&gt;=$E200,IF(COUNTIF($KZ200:MK200,"&gt;0")&gt;0,VLOOKUP($C200,Input!$A$8:$HV$21,MATCH($OK$21+COUNTIF($KZ200:MK200,"&gt;0"),Input!$A$6:$HV$6,0),FALSE),0),0))*$D200</f>
        <v>0</v>
      </c>
      <c r="PH200" s="1">
        <f>IF($E200+$I200+$D$7&lt;=PH$22,0,IF(PH$22-$D$7&gt;=$E200,IF(COUNTIF($KZ200:ML200,"&gt;0")&gt;0,VLOOKUP($C200,Input!$A$8:$HV$21,MATCH($OK$21+COUNTIF($KZ200:ML200,"&gt;0"),Input!$A$6:$HV$6,0),FALSE),0),0))*$D200</f>
        <v>0</v>
      </c>
      <c r="PI200" s="1">
        <f>IF($E200+$I200+$D$7&lt;=PI$22,0,IF(PI$22-$D$7&gt;=$E200,IF(COUNTIF($KZ200:MM200,"&gt;0")&gt;0,VLOOKUP($C200,Input!$A$8:$HV$21,MATCH($OK$21+COUNTIF($KZ200:MM200,"&gt;0"),Input!$A$6:$HV$6,0),FALSE),0),0))*$D200</f>
        <v>0</v>
      </c>
      <c r="PJ200" s="1">
        <f>IF($E200+$I200+$D$7&lt;=PJ$22,0,IF(PJ$22-$D$7&gt;=$E200,IF(COUNTIF($KZ200:MN200,"&gt;0")&gt;0,VLOOKUP($C200,Input!$A$8:$HV$21,MATCH($OK$21+COUNTIF($KZ200:MN200,"&gt;0"),Input!$A$6:$HV$6,0),FALSE),0),0))*$D200</f>
        <v>0</v>
      </c>
      <c r="PK200" s="1">
        <f>IF($E200+$I200+$D$7&lt;=PK$22,0,IF(PK$22-$D$7&gt;=$E200,IF(COUNTIF($KZ200:MO200,"&gt;0")&gt;0,VLOOKUP($C200,Input!$A$8:$HV$21,MATCH($OK$21+COUNTIF($KZ200:MO200,"&gt;0"),Input!$A$6:$HV$6,0),FALSE),0),0))*$D200</f>
        <v>0</v>
      </c>
      <c r="PL200" s="1">
        <f>IF($E200+$I200+$D$7&lt;=PL$22,0,IF(PL$22-$D$7&gt;=$E200,IF(COUNTIF($KZ200:MP200,"&gt;0")&gt;0,VLOOKUP($C200,Input!$A$8:$HV$21,MATCH($OK$21+COUNTIF($KZ200:MP200,"&gt;0"),Input!$A$6:$HV$6,0),FALSE),0),0))*$D200</f>
        <v>0</v>
      </c>
      <c r="PM200" s="1">
        <f>IF($E200+$I200+$D$7&lt;=PM$22,0,IF(PM$22-$D$7&gt;=$E200,IF(COUNTIF($KZ200:MQ200,"&gt;0")&gt;0,VLOOKUP($C200,Input!$A$8:$HV$21,MATCH($OK$21+COUNTIF($KZ200:MQ200,"&gt;0"),Input!$A$6:$HV$6,0),FALSE),0),0))*$D200</f>
        <v>0</v>
      </c>
      <c r="PN200" s="1">
        <f>IF($E200+$I200+$D$7&lt;=PN$22,0,IF(PN$22-$D$7&gt;=$E200,IF(COUNTIF($KZ200:MR200,"&gt;0")&gt;0,VLOOKUP($C200,Input!$A$8:$HV$21,MATCH($OK$21+COUNTIF($KZ200:MR200,"&gt;0"),Input!$A$6:$HV$6,0),FALSE),0),0))*$D200</f>
        <v>0</v>
      </c>
      <c r="PO200" s="1">
        <f>IF($E200+$I200+$D$7&lt;=PO$22,0,IF(PO$22-$D$7&gt;=$E200,IF(COUNTIF($KZ200:MS200,"&gt;0")&gt;0,VLOOKUP($C200,Input!$A$8:$HV$21,MATCH($OK$21+COUNTIF($KZ200:MS200,"&gt;0"),Input!$A$6:$HV$6,0),FALSE),0),0))*$D200</f>
        <v>0</v>
      </c>
      <c r="PP200" s="1">
        <f>IF($E200+$I200+$D$7&lt;=PP$22,0,IF(PP$22-$D$7&gt;=$E200,IF(COUNTIF($KZ200:MT200,"&gt;0")&gt;0,VLOOKUP($C200,Input!$A$8:$HV$21,MATCH($OK$21+COUNTIF($KZ200:MT200,"&gt;0"),Input!$A$6:$HV$6,0),FALSE),0),0))*$D200</f>
        <v>0</v>
      </c>
      <c r="PQ200" s="1">
        <f>IF($E200+$I200+$D$7&lt;=PQ$22,0,IF(PQ$22-$D$7&gt;=$E200,IF(COUNTIF($KZ200:MU200,"&gt;0")&gt;0,VLOOKUP($C200,Input!$A$8:$HV$21,MATCH($OK$21+COUNTIF($KZ200:MU200,"&gt;0"),Input!$A$6:$HV$6,0),FALSE),0),0))*$D200</f>
        <v>0</v>
      </c>
      <c r="PR200" s="1">
        <f>IF($E200+$I200+$D$7&lt;=PR$22,0,IF(PR$22-$D$7&gt;=$E200,IF(COUNTIF($KZ200:MV200,"&gt;0")&gt;0,VLOOKUP($C200,Input!$A$8:$HV$21,MATCH($OK$21+COUNTIF($KZ200:MV200,"&gt;0"),Input!$A$6:$HV$6,0),FALSE),0),0))*$D200</f>
        <v>0</v>
      </c>
      <c r="PS200" s="1">
        <f>IF($E200+$I200+$D$7&lt;=PS$22,0,IF(PS$22-$D$7&gt;=$E200,IF(COUNTIF($KZ200:MW200,"&gt;0")&gt;0,VLOOKUP($C200,Input!$A$8:$HV$21,MATCH($OK$21+COUNTIF($KZ200:MW200,"&gt;0"),Input!$A$6:$HV$6,0),FALSE),0),0))*$D200</f>
        <v>0</v>
      </c>
      <c r="PT200" s="1">
        <f>IF($E200+$I200+$D$7&lt;=PT$22,0,IF(PT$22-$D$7&gt;=$E200,IF(COUNTIF($KZ200:MX200,"&gt;0")&gt;0,VLOOKUP($C200,Input!$A$8:$HV$21,MATCH($OK$21+COUNTIF($KZ200:MX200,"&gt;0"),Input!$A$6:$HV$6,0),FALSE),0),0))*$D200</f>
        <v>0</v>
      </c>
      <c r="PV200" s="1" t="str">
        <f t="shared" si="1104"/>
        <v>2049 MY 40' CNG w Midlife Rebuild {0 Buses}</v>
      </c>
      <c r="PW200" s="1">
        <f t="shared" si="1105"/>
        <v>0</v>
      </c>
      <c r="PX200" s="1">
        <f t="shared" si="1106"/>
        <v>0</v>
      </c>
      <c r="PY200" s="1">
        <f t="shared" si="1107"/>
        <v>0</v>
      </c>
      <c r="PZ200" s="1">
        <f t="shared" si="1108"/>
        <v>0</v>
      </c>
      <c r="QA200" s="1">
        <f t="shared" si="1109"/>
        <v>0</v>
      </c>
      <c r="QB200" s="1">
        <f t="shared" si="1110"/>
        <v>0</v>
      </c>
      <c r="QC200" s="1">
        <f t="shared" si="1111"/>
        <v>0</v>
      </c>
      <c r="QD200" s="1">
        <f t="shared" si="1112"/>
        <v>0</v>
      </c>
      <c r="QE200" s="1">
        <f t="shared" si="1113"/>
        <v>0</v>
      </c>
      <c r="QF200" s="1">
        <f t="shared" si="1114"/>
        <v>0</v>
      </c>
      <c r="QG200" s="1">
        <f t="shared" si="1115"/>
        <v>0</v>
      </c>
      <c r="QH200" s="1">
        <f t="shared" si="1116"/>
        <v>0</v>
      </c>
      <c r="QI200" s="1">
        <f t="shared" si="1117"/>
        <v>0</v>
      </c>
      <c r="QJ200" s="1">
        <f t="shared" si="1118"/>
        <v>0</v>
      </c>
      <c r="QK200" s="1">
        <f t="shared" si="1119"/>
        <v>0</v>
      </c>
      <c r="QL200" s="1">
        <f t="shared" si="1120"/>
        <v>0</v>
      </c>
      <c r="QM200" s="1">
        <f t="shared" si="1121"/>
        <v>0</v>
      </c>
      <c r="QN200" s="1">
        <f t="shared" si="1122"/>
        <v>0</v>
      </c>
      <c r="QO200" s="1">
        <f t="shared" si="1123"/>
        <v>0</v>
      </c>
      <c r="QP200" s="1">
        <f t="shared" si="1124"/>
        <v>0</v>
      </c>
      <c r="QQ200" s="1">
        <f t="shared" si="1125"/>
        <v>0</v>
      </c>
      <c r="QR200" s="1">
        <f t="shared" si="1126"/>
        <v>0</v>
      </c>
      <c r="QS200" s="1">
        <f t="shared" si="1127"/>
        <v>0</v>
      </c>
      <c r="QT200" s="1">
        <f t="shared" si="1128"/>
        <v>0</v>
      </c>
      <c r="QU200" s="1">
        <f t="shared" si="1129"/>
        <v>0</v>
      </c>
      <c r="QV200" s="1">
        <f t="shared" si="1130"/>
        <v>0</v>
      </c>
      <c r="QW200" s="1">
        <f t="shared" si="1131"/>
        <v>0</v>
      </c>
      <c r="QX200" s="1">
        <f t="shared" si="1132"/>
        <v>0</v>
      </c>
      <c r="QY200" s="1">
        <f t="shared" si="1133"/>
        <v>0</v>
      </c>
      <c r="QZ200" s="1">
        <f t="shared" si="1134"/>
        <v>0</v>
      </c>
      <c r="RA200" s="1">
        <f t="shared" si="1135"/>
        <v>0</v>
      </c>
      <c r="RB200" s="1">
        <f t="shared" si="1136"/>
        <v>0</v>
      </c>
      <c r="RC200" s="1">
        <f t="shared" si="1137"/>
        <v>0</v>
      </c>
      <c r="RD200" s="1">
        <f t="shared" si="1138"/>
        <v>0</v>
      </c>
      <c r="RE200" s="1">
        <f t="shared" si="1139"/>
        <v>0</v>
      </c>
      <c r="RF200" s="1">
        <f t="shared" si="1102"/>
        <v>0</v>
      </c>
      <c r="RG200" s="1">
        <f t="shared" si="1103"/>
        <v>0</v>
      </c>
      <c r="RH200" s="72"/>
      <c r="RI200" s="91"/>
    </row>
    <row r="201" spans="1:477" hidden="1" outlineLevel="1" x14ac:dyDescent="0.25">
      <c r="A201" s="89"/>
      <c r="B201" s="143"/>
      <c r="C201" s="111" t="str">
        <f t="shared" si="1064"/>
        <v>40' CNG w Midlife Rebuild</v>
      </c>
      <c r="D201" s="108">
        <f t="shared" si="1065"/>
        <v>0</v>
      </c>
      <c r="E201" s="110">
        <f t="shared" si="1026"/>
        <v>2050</v>
      </c>
      <c r="F201" s="68">
        <f t="shared" si="1140"/>
        <v>40000</v>
      </c>
      <c r="G201" s="69">
        <f>VLOOKUP($C201,Input!$A$8:$HV$39,MATCH(G$21,Input!$A$6:$HV$6,0),FALSE)</f>
        <v>2.91</v>
      </c>
      <c r="H201" s="123">
        <f>VLOOKUP($C201,Input!$A$8:$HV$39,MATCH(H$21,Input!$A$6:$HV$6,0),FALSE)</f>
        <v>0</v>
      </c>
      <c r="I201" s="70">
        <f>VLOOKUP($C201,Input!$A$8:$HV$39,MATCH(I$21,Input!$A$6:$HV$6,0),FALSE)</f>
        <v>14</v>
      </c>
      <c r="J201" s="1">
        <f>+IF($E201=J$22,VLOOKUP($C201,Input!$A$8:$AN$39,MATCH(J$21,Input!$A$6:$AN$6,0),FALSE)+$H201,0)*$D201</f>
        <v>0</v>
      </c>
      <c r="K201" s="1">
        <f>+IF($E201=K$22,VLOOKUP($C201,Input!$A$8:$AN$39,MATCH(K$21,Input!$A$6:$AN$6,0),FALSE)+$H201,0)*$D201</f>
        <v>0</v>
      </c>
      <c r="L201" s="1">
        <f>+IF($E201=L$22,VLOOKUP($C201,Input!$A$8:$AN$39,MATCH(L$21,Input!$A$6:$AN$6,0),FALSE)+$H201,0)*$D201</f>
        <v>0</v>
      </c>
      <c r="M201" s="1">
        <f>+IF($E201=M$22,VLOOKUP($C201,Input!$A$8:$AN$39,MATCH(M$21,Input!$A$6:$AN$6,0),FALSE)+$H201,0)*$D201</f>
        <v>0</v>
      </c>
      <c r="N201" s="1">
        <f>+IF($E201=N$22,VLOOKUP($C201,Input!$A$8:$AN$39,MATCH(N$21,Input!$A$6:$AN$6,0),FALSE)+$H201,0)*$D201</f>
        <v>0</v>
      </c>
      <c r="O201" s="1">
        <f>+IF($E201=O$22,VLOOKUP($C201,Input!$A$8:$AN$39,MATCH(O$21,Input!$A$6:$AN$6,0),FALSE)+$H201,0)*$D201</f>
        <v>0</v>
      </c>
      <c r="P201" s="1">
        <f>+IF($E201=P$22,VLOOKUP($C201,Input!$A$8:$AN$39,MATCH(P$21,Input!$A$6:$AN$6,0),FALSE)+$H201,0)*$D201</f>
        <v>0</v>
      </c>
      <c r="Q201" s="1">
        <f>+IF($E201=Q$22,VLOOKUP($C201,Input!$A$8:$AN$39,MATCH(Q$21,Input!$A$6:$AN$6,0),FALSE)+$H201,0)*$D201</f>
        <v>0</v>
      </c>
      <c r="R201" s="1">
        <f>+IF($E201=R$22,VLOOKUP($C201,Input!$A$8:$AN$39,MATCH(R$21,Input!$A$6:$AN$6,0),FALSE)+$H201,0)*$D201</f>
        <v>0</v>
      </c>
      <c r="S201" s="1">
        <f>+IF($E201=S$22,VLOOKUP($C201,Input!$A$8:$AN$39,MATCH(S$21,Input!$A$6:$AN$6,0),FALSE)+$H201,0)*$D201</f>
        <v>0</v>
      </c>
      <c r="T201" s="1">
        <f>+IF($E201=T$22,VLOOKUP($C201,Input!$A$8:$AN$39,MATCH(T$21,Input!$A$6:$AN$6,0),FALSE)+$H201,0)*$D201</f>
        <v>0</v>
      </c>
      <c r="U201" s="1">
        <f>+IF($E201=U$22,VLOOKUP($C201,Input!$A$8:$AN$39,MATCH(U$21,Input!$A$6:$AN$6,0),FALSE)+$H201,0)*$D201</f>
        <v>0</v>
      </c>
      <c r="V201" s="1">
        <f>+IF($E201=V$22,VLOOKUP($C201,Input!$A$8:$AN$39,MATCH(V$21,Input!$A$6:$AN$6,0),FALSE)+$H201,0)*$D201</f>
        <v>0</v>
      </c>
      <c r="W201" s="1">
        <f>+IF($E201=W$22,VLOOKUP($C201,Input!$A$8:$AN$39,MATCH(W$21,Input!$A$6:$AN$6,0),FALSE)+$H201,0)*$D201</f>
        <v>0</v>
      </c>
      <c r="X201" s="1">
        <f>+IF($E201=X$22,VLOOKUP($C201,Input!$A$8:$AN$39,MATCH(X$21,Input!$A$6:$AN$6,0),FALSE)+$H201,0)*$D201</f>
        <v>0</v>
      </c>
      <c r="Y201" s="1">
        <f>+IF($E201=Y$22,VLOOKUP($C201,Input!$A$8:$AN$39,MATCH(Y$21,Input!$A$6:$AN$6,0),FALSE)+$H201,0)*$D201</f>
        <v>0</v>
      </c>
      <c r="Z201" s="1">
        <f>+IF($E201=Z$22,VLOOKUP($C201,Input!$A$8:$AN$39,MATCH(Z$21,Input!$A$6:$AN$6,0),FALSE)+$H201,0)*$D201</f>
        <v>0</v>
      </c>
      <c r="AA201" s="1">
        <f>+IF($E201=AA$22,VLOOKUP($C201,Input!$A$8:$AN$39,MATCH(AA$21,Input!$A$6:$AN$6,0),FALSE)+$H201,0)*$D201</f>
        <v>0</v>
      </c>
      <c r="AB201" s="1">
        <f>+IF($E201=AB$22,VLOOKUP($C201,Input!$A$8:$AN$39,MATCH(AB$21,Input!$A$6:$AN$6,0),FALSE)+$H201,0)*$D201</f>
        <v>0</v>
      </c>
      <c r="AC201" s="1">
        <f>+IF($E201=AC$22,VLOOKUP($C201,Input!$A$8:$AN$39,MATCH(AC$21,Input!$A$6:$AN$6,0),FALSE)+$H201,0)*$D201</f>
        <v>0</v>
      </c>
      <c r="AD201" s="1">
        <f>+IF($E201=AD$22,VLOOKUP($C201,Input!$A$8:$AN$39,MATCH(AD$21,Input!$A$6:$AN$6,0),FALSE)+$H201,0)*$D201</f>
        <v>0</v>
      </c>
      <c r="AE201" s="1">
        <f>+IF($E201=AE$22,VLOOKUP($C201,Input!$A$8:$AN$39,MATCH(AE$21,Input!$A$6:$AN$6,0),FALSE)+$H201,0)*$D201</f>
        <v>0</v>
      </c>
      <c r="AF201" s="1">
        <f>+IF($E201=AF$22,VLOOKUP($C201,Input!$A$8:$AN$39,MATCH(AF$21,Input!$A$6:$AN$6,0),FALSE)+$H201,0)*$D201</f>
        <v>0</v>
      </c>
      <c r="AG201" s="1">
        <f>+IF($E201=AG$22,VLOOKUP($C201,Input!$A$8:$AN$39,MATCH(AG$21,Input!$A$6:$AN$6,0),FALSE)+$H201,0)*$D201</f>
        <v>0</v>
      </c>
      <c r="AH201" s="1">
        <f>+IF($E201=AH$22,VLOOKUP($C201,Input!$A$8:$AN$39,MATCH(AH$21,Input!$A$6:$AN$6,0),FALSE)+$H201,0)*$D201</f>
        <v>0</v>
      </c>
      <c r="AI201" s="1">
        <f>+IF($E201=AI$22,VLOOKUP($C201,Input!$A$8:$AN$39,MATCH(AI$21,Input!$A$6:$AN$6,0),FALSE)+$H201,0)*$D201</f>
        <v>0</v>
      </c>
      <c r="AJ201" s="1">
        <f>+IF($E201=AJ$22,VLOOKUP($C201,Input!$A$8:$AN$39,MATCH(AJ$21,Input!$A$6:$AN$6,0),FALSE)+$H201,0)*$D201</f>
        <v>0</v>
      </c>
      <c r="AK201" s="1">
        <f>+IF($E201=AK$22,VLOOKUP($C201,Input!$A$8:$AN$39,MATCH(AK$21,Input!$A$6:$AN$6,0),FALSE)+$H201,0)*$D201</f>
        <v>0</v>
      </c>
      <c r="AL201" s="1">
        <f>+IF($E201=AL$22,VLOOKUP($C201,Input!$A$8:$AN$39,MATCH(AL$21,Input!$A$6:$AN$6,0),FALSE)+$H201,0)*$D201</f>
        <v>0</v>
      </c>
      <c r="AM201" s="1">
        <f>+IF($E201=AM$22,VLOOKUP($C201,Input!$A$8:$AN$39,MATCH(AM$21,Input!$A$6:$AN$6,0),FALSE)+$H201,0)*$D201</f>
        <v>0</v>
      </c>
      <c r="AN201" s="1">
        <f>+IF($E201=AN$22,VLOOKUP($C201,Input!$A$8:$AN$39,MATCH(AN$21,Input!$A$6:$AN$6,0),FALSE)+$H201,0)*$D201</f>
        <v>0</v>
      </c>
      <c r="AO201" s="1">
        <f>+IF($E201=AO$22,VLOOKUP($C201,Input!$A$8:$AN$39,MATCH(AO$21,Input!$A$6:$AN$6,0),FALSE)+$H201,0)*$D201</f>
        <v>0</v>
      </c>
      <c r="AP201" s="1">
        <f>+IF($E201=AP$22,VLOOKUP($C201,Input!$A$8:$AN$39,MATCH(AP$21,Input!$A$6:$AN$6,0),FALSE)+$H201,0)*$D201</f>
        <v>0</v>
      </c>
      <c r="AQ201" s="1">
        <f>+IF($E201=AQ$22,VLOOKUP($C201,Input!$A$8:$AN$39,MATCH(AQ$21,Input!$A$6:$AN$6,0),FALSE)+$H201,0)*$D201</f>
        <v>0</v>
      </c>
      <c r="AR201" s="1">
        <f>+IF($E201=AR$22,VLOOKUP($C201,Input!$A$8:$AN$39,MATCH(AR$21,Input!$A$6:$AN$6,0),FALSE)+$H201,0)*$D201</f>
        <v>0</v>
      </c>
      <c r="AT201" t="str">
        <f>VLOOKUP($C201,Input!$A$8:$HV$39,MATCH(AT$21,Input!$A$6:$HV$6,0),FALSE)</f>
        <v>Parts and administrative cost</v>
      </c>
      <c r="AU201" s="1">
        <f>+IF($E201=AU$22,VLOOKUP($C201,Input!$A$8:$HV$39,MATCH(AU$21,Input!$A$6:$HV$6,0),FALSE),0)*$D201</f>
        <v>0</v>
      </c>
      <c r="AV201" s="1">
        <f>+IF($E201=AV$22,VLOOKUP($C201,Input!$A$8:$HV$39,MATCH(AV$21,Input!$A$6:$HV$6,0),FALSE),0)*$D201</f>
        <v>0</v>
      </c>
      <c r="AW201" s="1">
        <f>+IF($E201=AW$22,VLOOKUP($C201,Input!$A$8:$HV$39,MATCH(AW$21,Input!$A$6:$HV$6,0),FALSE),0)*$D201</f>
        <v>0</v>
      </c>
      <c r="AX201" s="1">
        <f>+IF($E201=AX$22,VLOOKUP($C201,Input!$A$8:$HV$39,MATCH(AX$21,Input!$A$6:$HV$6,0),FALSE),0)*$D201</f>
        <v>0</v>
      </c>
      <c r="AY201" s="1">
        <f>+IF($E201=AY$22,VLOOKUP($C201,Input!$A$8:$HV$39,MATCH(AY$21,Input!$A$6:$HV$6,0),FALSE),0)*$D201</f>
        <v>0</v>
      </c>
      <c r="AZ201" s="1">
        <f>+IF($E201=AZ$22,VLOOKUP($C201,Input!$A$8:$HV$39,MATCH(AZ$21,Input!$A$6:$HV$6,0),FALSE),0)*$D201</f>
        <v>0</v>
      </c>
      <c r="BA201" s="1">
        <f>+IF($E201=BA$22,VLOOKUP($C201,Input!$A$8:$HV$39,MATCH(BA$21,Input!$A$6:$HV$6,0),FALSE),0)*$D201</f>
        <v>0</v>
      </c>
      <c r="BB201" s="1">
        <f>+IF($E201=BB$22,VLOOKUP($C201,Input!$A$8:$HV$39,MATCH(BB$21,Input!$A$6:$HV$6,0),FALSE),0)*$D201</f>
        <v>0</v>
      </c>
      <c r="BC201" s="1">
        <f>+IF($E201=BC$22,VLOOKUP($C201,Input!$A$8:$HV$39,MATCH(BC$21,Input!$A$6:$HV$6,0),FALSE),0)*$D201</f>
        <v>0</v>
      </c>
      <c r="BD201" s="1">
        <f>+IF($E201=BD$22,VLOOKUP($C201,Input!$A$8:$HV$39,MATCH(BD$21,Input!$A$6:$HV$6,0),FALSE),0)*$D201</f>
        <v>0</v>
      </c>
      <c r="BE201" s="1">
        <f>+IF($E201=BE$22,VLOOKUP($C201,Input!$A$8:$HV$39,MATCH(BE$21,Input!$A$6:$HV$6,0),FALSE),0)*$D201</f>
        <v>0</v>
      </c>
      <c r="BF201" s="1">
        <f>+IF($E201=BF$22,VLOOKUP($C201,Input!$A$8:$HV$39,MATCH(BF$21,Input!$A$6:$HV$6,0),FALSE),0)*$D201</f>
        <v>0</v>
      </c>
      <c r="BG201" s="1">
        <f>+IF($E201=BG$22,VLOOKUP($C201,Input!$A$8:$HV$39,MATCH(BG$21,Input!$A$6:$HV$6,0),FALSE),0)*$D201</f>
        <v>0</v>
      </c>
      <c r="BH201" s="1">
        <f>+IF($E201=BH$22,VLOOKUP($C201,Input!$A$8:$HV$39,MATCH(BH$21,Input!$A$6:$HV$6,0),FALSE),0)*$D201</f>
        <v>0</v>
      </c>
      <c r="BI201" s="1">
        <f>+IF($E201=BI$22,VLOOKUP($C201,Input!$A$8:$HV$39,MATCH(BI$21,Input!$A$6:$HV$6,0),FALSE),0)*$D201</f>
        <v>0</v>
      </c>
      <c r="BJ201" s="1">
        <f>+IF($E201=BJ$22,VLOOKUP($C201,Input!$A$8:$HV$39,MATCH(BJ$21,Input!$A$6:$HV$6,0),FALSE),0)*$D201</f>
        <v>0</v>
      </c>
      <c r="BK201" s="1">
        <f>+IF($E201=BK$22,VLOOKUP($C201,Input!$A$8:$HV$39,MATCH(BK$21,Input!$A$6:$HV$6,0),FALSE),0)*$D201</f>
        <v>0</v>
      </c>
      <c r="BL201" s="1">
        <f>+IF($E201=BL$22,VLOOKUP($C201,Input!$A$8:$HV$39,MATCH(BL$21,Input!$A$6:$HV$6,0),FALSE),0)*$D201</f>
        <v>0</v>
      </c>
      <c r="BM201" s="1">
        <f>+IF($E201=BM$22,VLOOKUP($C201,Input!$A$8:$HV$39,MATCH(BM$21,Input!$A$6:$HV$6,0),FALSE),0)*$D201</f>
        <v>0</v>
      </c>
      <c r="BN201" s="1">
        <f>+IF($E201=BN$22,VLOOKUP($C201,Input!$A$8:$HV$39,MATCH(BN$21,Input!$A$6:$HV$6,0),FALSE),0)*$D201</f>
        <v>0</v>
      </c>
      <c r="BO201" s="1">
        <f>+IF($E201=BO$22,VLOOKUP($C201,Input!$A$8:$HV$39,MATCH(BO$21,Input!$A$6:$HV$6,0),FALSE),0)*$D201</f>
        <v>0</v>
      </c>
      <c r="BP201" s="1">
        <f>+IF($E201=BP$22,VLOOKUP($C201,Input!$A$8:$HV$39,MATCH(BP$21,Input!$A$6:$HV$6,0),FALSE),0)*$D201</f>
        <v>0</v>
      </c>
      <c r="BQ201" s="1">
        <f>+IF($E201=BQ$22,VLOOKUP($C201,Input!$A$8:$HV$39,MATCH(BQ$21,Input!$A$6:$HV$6,0),FALSE),0)*$D201</f>
        <v>0</v>
      </c>
      <c r="BR201" s="1">
        <f>+IF($E201=BR$22,VLOOKUP($C201,Input!$A$8:$HV$39,MATCH(BR$21,Input!$A$6:$HV$6,0),FALSE),0)*$D201</f>
        <v>0</v>
      </c>
      <c r="BS201" s="1">
        <f>+IF($E201=BS$22,VLOOKUP($C201,Input!$A$8:$HV$39,MATCH(BS$21,Input!$A$6:$HV$6,0),FALSE),0)*$D201</f>
        <v>0</v>
      </c>
      <c r="BT201" s="1">
        <f>+IF($E201=BT$22,VLOOKUP($C201,Input!$A$8:$HV$39,MATCH(BT$21,Input!$A$6:$HV$6,0),FALSE),0)*$D201</f>
        <v>0</v>
      </c>
      <c r="BU201" s="1">
        <f>+IF($E201=BU$22,VLOOKUP($C201,Input!$A$8:$HV$39,MATCH(BU$21,Input!$A$6:$HV$6,0),FALSE),0)*$D201</f>
        <v>0</v>
      </c>
      <c r="BV201" s="1">
        <f>+IF($E201=BV$22,VLOOKUP($C201,Input!$A$8:$HV$39,MATCH(BV$21,Input!$A$6:$HV$6,0),FALSE),0)*$D201</f>
        <v>0</v>
      </c>
      <c r="BW201" s="1">
        <f>+IF($E201=BW$22,VLOOKUP($C201,Input!$A$8:$HV$39,MATCH(BW$21,Input!$A$6:$HV$6,0),FALSE),0)*$D201</f>
        <v>0</v>
      </c>
      <c r="BX201" s="1">
        <f>+IF($E201=BX$22,VLOOKUP($C201,Input!$A$8:$HV$39,MATCH(BX$21,Input!$A$6:$HV$6,0),FALSE),0)*$D201</f>
        <v>0</v>
      </c>
      <c r="BY201" s="1">
        <f>+IF($E201=BY$22,VLOOKUP($C201,Input!$A$8:$HV$39,MATCH(BY$21,Input!$A$6:$HV$6,0),FALSE),0)*$D201</f>
        <v>0</v>
      </c>
      <c r="BZ201" s="1">
        <f>+IF($E201=BZ$22,VLOOKUP($C201,Input!$A$8:$HV$39,MATCH(BZ$21,Input!$A$6:$HV$6,0),FALSE),0)*$D201</f>
        <v>0</v>
      </c>
      <c r="CA201" s="1">
        <f>+IF($E201=CA$22,VLOOKUP($C201,Input!$A$8:$HV$39,MATCH(CA$21,Input!$A$6:$HV$6,0),FALSE),0)*$D201</f>
        <v>0</v>
      </c>
      <c r="CB201" s="1">
        <f>+IF($E201=CB$22,VLOOKUP($C201,Input!$A$8:$HV$39,MATCH(CB$21,Input!$A$6:$HV$6,0),FALSE),0)*$D201</f>
        <v>0</v>
      </c>
      <c r="CC201" s="1">
        <f>+IF($E201=CC$22,VLOOKUP($C201,Input!$A$8:$HV$39,MATCH(CC$21,Input!$A$6:$HV$6,0),FALSE),0)*$D201</f>
        <v>0</v>
      </c>
      <c r="CE201" t="str">
        <f>VLOOKUP($C201,Input!$A$8:$HV$39,MATCH(CE$21,Input!$A$6:$HV$6,0),FALSE)</f>
        <v>Engine Rebuild @ 7 Yr</v>
      </c>
      <c r="CF201" s="1">
        <f>IF($E201+$I201+$D$7&lt;=CF$22,0,IF(CF$22-$D$7&gt;=$E201,IF(COUNTIF($KZ201:LP201,"&gt;0")&gt;0,VLOOKUP($C201,Input!$A$8:$HV$21,MATCH($CE$21+COUNTIF($KZ201:LP201,"&gt;0"),Input!$A$6:$HV$6,0),FALSE),0),0))*$D201</f>
        <v>0</v>
      </c>
      <c r="CG201" s="1">
        <f>IF($E201+$I201+$D$7&lt;=CG$22,0,IF(CG$22-$D$7&gt;=$E201,IF(COUNTIF($KZ201:LQ201,"&gt;0")&gt;0,VLOOKUP($C201,Input!$A$8:$HV$21,MATCH($CE$21+COUNTIF($KZ201:LQ201,"&gt;0"),Input!$A$6:$HV$6,0),FALSE),0),0))*$D201</f>
        <v>0</v>
      </c>
      <c r="CH201" s="1">
        <f>IF($E201+$I201+$D$7&lt;=CH$22,0,IF(CH$22-$D$7&gt;=$E201,IF(COUNTIF($KZ201:LR201,"&gt;0")&gt;0,VLOOKUP($C201,Input!$A$8:$HV$21,MATCH($CE$21+COUNTIF($KZ201:LR201,"&gt;0"),Input!$A$6:$HV$6,0),FALSE),0),0))*$D201</f>
        <v>0</v>
      </c>
      <c r="CI201" s="1">
        <f>IF($E201+$I201+$D$7&lt;=CI$22,0,IF(CI$22-$D$7&gt;=$E201,IF(COUNTIF($KZ201:LS201,"&gt;0")&gt;0,VLOOKUP($C201,Input!$A$8:$HV$21,MATCH($CE$21+COUNTIF($KZ201:LS201,"&gt;0"),Input!$A$6:$HV$6,0),FALSE),0),0))*$D201</f>
        <v>0</v>
      </c>
      <c r="CJ201" s="1">
        <f>IF($E201+$I201+$D$7&lt;=CJ$22,0,IF(CJ$22-$D$7&gt;=$E201,IF(COUNTIF($KZ201:LT201,"&gt;0")&gt;0,VLOOKUP($C201,Input!$A$8:$HV$21,MATCH($CE$21+COUNTIF($KZ201:LT201,"&gt;0"),Input!$A$6:$HV$6,0),FALSE),0),0))*$D201</f>
        <v>0</v>
      </c>
      <c r="CK201" s="1">
        <f>IF($E201+$I201+$D$7&lt;=CK$22,0,IF(CK$22-$D$7&gt;=$E201,IF(COUNTIF($KZ201:LU201,"&gt;0")&gt;0,VLOOKUP($C201,Input!$A$8:$HV$21,MATCH($CE$21+COUNTIF($KZ201:LU201,"&gt;0"),Input!$A$6:$HV$6,0),FALSE),0),0))*$D201</f>
        <v>0</v>
      </c>
      <c r="CL201" s="1">
        <f>IF($E201+$I201+$D$7&lt;=CL$22,0,IF(CL$22-$D$7&gt;=$E201,IF(COUNTIF($KZ201:LV201,"&gt;0")&gt;0,VLOOKUP($C201,Input!$A$8:$HV$21,MATCH($CE$21+COUNTIF($KZ201:LV201,"&gt;0"),Input!$A$6:$HV$6,0),FALSE),0),0))*$D201</f>
        <v>0</v>
      </c>
      <c r="CM201" s="1">
        <f>IF($E201+$I201+$D$7&lt;=CM$22,0,IF(CM$22-$D$7&gt;=$E201,IF(COUNTIF($KZ201:LW201,"&gt;0")&gt;0,VLOOKUP($C201,Input!$A$8:$HV$21,MATCH($CE$21+COUNTIF($KZ201:LW201,"&gt;0"),Input!$A$6:$HV$6,0),FALSE),0),0))*$D201</f>
        <v>0</v>
      </c>
      <c r="CN201" s="1">
        <f>IF($E201+$I201+$D$7&lt;=CN$22,0,IF(CN$22-$D$7&gt;=$E201,IF(COUNTIF($KZ201:LX201,"&gt;0")&gt;0,VLOOKUP($C201,Input!$A$8:$HV$21,MATCH($CE$21+COUNTIF($KZ201:LX201,"&gt;0"),Input!$A$6:$HV$6,0),FALSE),0),0))*$D201</f>
        <v>0</v>
      </c>
      <c r="CO201" s="1">
        <f>IF($E201+$I201+$D$7&lt;=CO$22,0,IF(CO$22-$D$7&gt;=$E201,IF(COUNTIF($KZ201:LY201,"&gt;0")&gt;0,VLOOKUP($C201,Input!$A$8:$HV$21,MATCH($CE$21+COUNTIF($KZ201:LY201,"&gt;0"),Input!$A$6:$HV$6,0),FALSE),0),0))*$D201</f>
        <v>0</v>
      </c>
      <c r="CP201" s="1">
        <f>IF($E201+$I201+$D$7&lt;=CP$22,0,IF(CP$22-$D$7&gt;=$E201,IF(COUNTIF($KZ201:LZ201,"&gt;0")&gt;0,VLOOKUP($C201,Input!$A$8:$HV$21,MATCH($CE$21+COUNTIF($KZ201:LZ201,"&gt;0"),Input!$A$6:$HV$6,0),FALSE),0),0))*$D201</f>
        <v>0</v>
      </c>
      <c r="CQ201" s="1">
        <f>IF($E201+$I201+$D$7&lt;=CQ$22,0,IF(CQ$22-$D$7&gt;=$E201,IF(COUNTIF($KZ201:MA201,"&gt;0")&gt;0,VLOOKUP($C201,Input!$A$8:$HV$21,MATCH($CE$21+COUNTIF($KZ201:MA201,"&gt;0"),Input!$A$6:$HV$6,0),FALSE),0),0))*$D201</f>
        <v>0</v>
      </c>
      <c r="CR201" s="1">
        <f>IF($E201+$I201+$D$7&lt;=CR$22,0,IF(CR$22-$D$7&gt;=$E201,IF(COUNTIF($KZ201:MB201,"&gt;0")&gt;0,VLOOKUP($C201,Input!$A$8:$HV$21,MATCH($CE$21+COUNTIF($KZ201:MB201,"&gt;0"),Input!$A$6:$HV$6,0),FALSE),0),0))*$D201</f>
        <v>0</v>
      </c>
      <c r="CS201" s="1">
        <f>IF($E201+$I201+$D$7&lt;=CS$22,0,IF(CS$22-$D$7&gt;=$E201,IF(COUNTIF($KZ201:MC201,"&gt;0")&gt;0,VLOOKUP($C201,Input!$A$8:$HV$21,MATCH($CE$21+COUNTIF($KZ201:MC201,"&gt;0"),Input!$A$6:$HV$6,0),FALSE),0),0))*$D201</f>
        <v>0</v>
      </c>
      <c r="CT201" s="1">
        <f>IF($E201+$I201+$D$7&lt;=CT$22,0,IF(CT$22-$D$7&gt;=$E201,IF(COUNTIF($KZ201:MD201,"&gt;0")&gt;0,VLOOKUP($C201,Input!$A$8:$HV$21,MATCH($CE$21+COUNTIF($KZ201:MD201,"&gt;0"),Input!$A$6:$HV$6,0),FALSE),0),0))*$D201</f>
        <v>0</v>
      </c>
      <c r="CU201" s="1">
        <f>IF($E201+$I201+$D$7&lt;=CU$22,0,IF(CU$22-$D$7&gt;=$E201,IF(COUNTIF($KZ201:ME201,"&gt;0")&gt;0,VLOOKUP($C201,Input!$A$8:$HV$21,MATCH($CE$21+COUNTIF($KZ201:ME201,"&gt;0"),Input!$A$6:$HV$6,0),FALSE),0),0))*$D201</f>
        <v>0</v>
      </c>
      <c r="CV201" s="1">
        <f>IF($E201+$I201+$D$7&lt;=CV$22,0,IF(CV$22-$D$7&gt;=$E201,IF(COUNTIF($KZ201:MF201,"&gt;0")&gt;0,VLOOKUP($C201,Input!$A$8:$HV$21,MATCH($CE$21+COUNTIF($KZ201:MF201,"&gt;0"),Input!$A$6:$HV$6,0),FALSE),0),0))*$D201</f>
        <v>0</v>
      </c>
      <c r="CW201" s="1">
        <f>IF($E201+$I201+$D$7&lt;=CW$22,0,IF(CW$22-$D$7&gt;=$E201,IF(COUNTIF($KZ201:MG201,"&gt;0")&gt;0,VLOOKUP($C201,Input!$A$8:$HV$21,MATCH($CE$21+COUNTIF($KZ201:MG201,"&gt;0"),Input!$A$6:$HV$6,0),FALSE),0),0))*$D201</f>
        <v>0</v>
      </c>
      <c r="CX201" s="1">
        <f>IF($E201+$I201+$D$7&lt;=CX$22,0,IF(CX$22-$D$7&gt;=$E201,IF(COUNTIF($KZ201:MH201,"&gt;0")&gt;0,VLOOKUP($C201,Input!$A$8:$HV$21,MATCH($CE$21+COUNTIF($KZ201:MH201,"&gt;0"),Input!$A$6:$HV$6,0),FALSE),0),0))*$D201</f>
        <v>0</v>
      </c>
      <c r="CY201" s="1">
        <f>IF($E201+$I201+$D$7&lt;=CY$22,0,IF(CY$22-$D$7&gt;=$E201,IF(COUNTIF($KZ201:MI201,"&gt;0")&gt;0,VLOOKUP($C201,Input!$A$8:$HV$21,MATCH($CE$21+COUNTIF($KZ201:MI201,"&gt;0"),Input!$A$6:$HV$6,0),FALSE),0),0))*$D201</f>
        <v>0</v>
      </c>
      <c r="CZ201" s="1">
        <f>IF($E201+$I201+$D$7&lt;=CZ$22,0,IF(CZ$22-$D$7&gt;=$E201,IF(COUNTIF($KZ201:MJ201,"&gt;0")&gt;0,VLOOKUP($C201,Input!$A$8:$HV$21,MATCH($CE$21+COUNTIF($KZ201:MJ201,"&gt;0"),Input!$A$6:$HV$6,0),FALSE),0),0))*$D201</f>
        <v>0</v>
      </c>
      <c r="DA201" s="1">
        <f>IF($E201+$I201+$D$7&lt;=DA$22,0,IF(DA$22-$D$7&gt;=$E201,IF(COUNTIF($KZ201:MK201,"&gt;0")&gt;0,VLOOKUP($C201,Input!$A$8:$HV$21,MATCH($CE$21+COUNTIF($KZ201:MK201,"&gt;0"),Input!$A$6:$HV$6,0),FALSE),0),0))*$D201</f>
        <v>0</v>
      </c>
      <c r="DB201" s="1">
        <f>IF($E201+$I201+$D$7&lt;=DB$22,0,IF(DB$22-$D$7&gt;=$E201,IF(COUNTIF($KZ201:ML201,"&gt;0")&gt;0,VLOOKUP($C201,Input!$A$8:$HV$21,MATCH($CE$21+COUNTIF($KZ201:ML201,"&gt;0"),Input!$A$6:$HV$6,0),FALSE),0),0))*$D201</f>
        <v>0</v>
      </c>
      <c r="DC201" s="1">
        <f>IF($E201+$I201+$D$7&lt;=DC$22,0,IF(DC$22-$D$7&gt;=$E201,IF(COUNTIF($KZ201:MM201,"&gt;0")&gt;0,VLOOKUP($C201,Input!$A$8:$HV$21,MATCH($CE$21+COUNTIF($KZ201:MM201,"&gt;0"),Input!$A$6:$HV$6,0),FALSE),0),0))*$D201</f>
        <v>0</v>
      </c>
      <c r="DD201" s="1">
        <f>IF($E201+$I201+$D$7&lt;=DD$22,0,IF(DD$22-$D$7&gt;=$E201,IF(COUNTIF($KZ201:MN201,"&gt;0")&gt;0,VLOOKUP($C201,Input!$A$8:$HV$21,MATCH($CE$21+COUNTIF($KZ201:MN201,"&gt;0"),Input!$A$6:$HV$6,0),FALSE),0),0))*$D201</f>
        <v>0</v>
      </c>
      <c r="DE201" s="1">
        <f>IF($E201+$I201+$D$7&lt;=DE$22,0,IF(DE$22-$D$7&gt;=$E201,IF(COUNTIF($KZ201:MO201,"&gt;0")&gt;0,VLOOKUP($C201,Input!$A$8:$HV$21,MATCH($CE$21+COUNTIF($KZ201:MO201,"&gt;0"),Input!$A$6:$HV$6,0),FALSE),0),0))*$D201</f>
        <v>0</v>
      </c>
      <c r="DF201" s="1">
        <f>IF($E201+$I201+$D$7&lt;=DF$22,0,IF(DF$22-$D$7&gt;=$E201,IF(COUNTIF($KZ201:MP201,"&gt;0")&gt;0,VLOOKUP($C201,Input!$A$8:$HV$21,MATCH($CE$21+COUNTIF($KZ201:MP201,"&gt;0"),Input!$A$6:$HV$6,0),FALSE),0),0))*$D201</f>
        <v>0</v>
      </c>
      <c r="DG201" s="1">
        <f>IF($E201+$I201+$D$7&lt;=DG$22,0,IF(DG$22-$D$7&gt;=$E201,IF(COUNTIF($KZ201:MQ201,"&gt;0")&gt;0,VLOOKUP($C201,Input!$A$8:$HV$21,MATCH($CE$21+COUNTIF($KZ201:MQ201,"&gt;0"),Input!$A$6:$HV$6,0),FALSE),0),0))*$D201</f>
        <v>0</v>
      </c>
      <c r="DH201" s="1">
        <f>IF($E201+$I201+$D$7&lt;=DH$22,0,IF(DH$22-$D$7&gt;=$E201,IF(COUNTIF($KZ201:MR201,"&gt;0")&gt;0,VLOOKUP($C201,Input!$A$8:$HV$21,MATCH($CE$21+COUNTIF($KZ201:MR201,"&gt;0"),Input!$A$6:$HV$6,0),FALSE),0),0))*$D201</f>
        <v>0</v>
      </c>
      <c r="DI201" s="1">
        <f>IF($E201+$I201+$D$7&lt;=DI$22,0,IF(DI$22-$D$7&gt;=$E201,IF(COUNTIF($KZ201:MS201,"&gt;0")&gt;0,VLOOKUP($C201,Input!$A$8:$HV$21,MATCH($CE$21+COUNTIF($KZ201:MS201,"&gt;0"),Input!$A$6:$HV$6,0),FALSE),0),0))*$D201</f>
        <v>0</v>
      </c>
      <c r="DJ201" s="1">
        <f>IF($E201+$I201+$D$7&lt;=DJ$22,0,IF(DJ$22-$D$7&gt;=$E201,IF(COUNTIF($KZ201:MT201,"&gt;0")&gt;0,VLOOKUP($C201,Input!$A$8:$HV$21,MATCH($CE$21+COUNTIF($KZ201:MT201,"&gt;0"),Input!$A$6:$HV$6,0),FALSE),0),0))*$D201</f>
        <v>0</v>
      </c>
      <c r="DK201" s="1">
        <f>IF($E201+$I201+$D$7&lt;=DK$22,0,IF(DK$22-$D$7&gt;=$E201,IF(COUNTIF($KZ201:MU201,"&gt;0")&gt;0,VLOOKUP($C201,Input!$A$8:$HV$21,MATCH($CE$21+COUNTIF($KZ201:MU201,"&gt;0"),Input!$A$6:$HV$6,0),FALSE),0),0))*$D201</f>
        <v>0</v>
      </c>
      <c r="DL201" s="1">
        <f>IF($E201+$I201+$D$7&lt;=DL$22,0,IF(DL$22-$D$7&gt;=$E201,IF(COUNTIF($KZ201:MV201,"&gt;0")&gt;0,VLOOKUP($C201,Input!$A$8:$HV$21,MATCH($CE$21+COUNTIF($KZ201:MV201,"&gt;0"),Input!$A$6:$HV$6,0),FALSE),0),0))*$D201</f>
        <v>0</v>
      </c>
      <c r="DM201" s="1">
        <f>IF($E201+$I201+$D$7&lt;=DM$22,0,IF(DM$22-$D$7&gt;=$E201,IF(COUNTIF($KZ201:MW201,"&gt;0")&gt;0,VLOOKUP($C201,Input!$A$8:$HV$21,MATCH($CE$21+COUNTIF($KZ201:MW201,"&gt;0"),Input!$A$6:$HV$6,0),FALSE),0),0))*$D201</f>
        <v>0</v>
      </c>
      <c r="DN201" s="1">
        <f>IF($E201+$I201+$D$7&lt;=DN$22,0,IF(DN$22-$D$7&gt;=$E201,IF(COUNTIF($KZ201:MX201,"&gt;0")&gt;0,VLOOKUP($C201,Input!$A$8:$HV$21,MATCH($CE$21+COUNTIF($KZ201:MX201,"&gt;0"),Input!$A$6:$HV$6,0),FALSE),0),0))*$D201</f>
        <v>0</v>
      </c>
      <c r="DP201" t="str">
        <f>+VLOOKUP($C201,Input!$A$8:$GZ$39,MATCH(DP$21,Input!$A$6:$GZ$6,0),FALSE)</f>
        <v>Bus Maintenance at 0.85/mile</v>
      </c>
      <c r="DQ201" s="1">
        <f>IF($E201+$I201+$D$7&lt;=DQ$22,0,IF(DQ$22-$D$7&gt;=$E201,IF(COUNTIF($KZ201:LP201,"&gt;0")&gt;0,VLOOKUP($C201,Input!$A$8:$HV$21,MATCH($DP$21+COUNTIF($KZ201:LP201,"&gt;0"),Input!$A$6:$HV$6,0),FALSE),0),0))*$D201*$F201</f>
        <v>0</v>
      </c>
      <c r="DR201" s="1">
        <f>IF($E201+$I201+$D$7&lt;=DR$22,0,IF(DR$22-$D$7&gt;=$E201,IF(COUNTIF($KZ201:LQ201,"&gt;0")&gt;0,VLOOKUP($C201,Input!$A$8:$HV$21,MATCH($DP$21+COUNTIF($KZ201:LQ201,"&gt;0"),Input!$A$6:$HV$6,0),FALSE),0),0))*$D201*$F201</f>
        <v>0</v>
      </c>
      <c r="DS201" s="1">
        <f>IF($E201+$I201+$D$7&lt;=DS$22,0,IF(DS$22-$D$7&gt;=$E201,IF(COUNTIF($KZ201:LR201,"&gt;0")&gt;0,VLOOKUP($C201,Input!$A$8:$HV$21,MATCH($DP$21+COUNTIF($KZ201:LR201,"&gt;0"),Input!$A$6:$HV$6,0),FALSE),0),0))*$D201*$F201</f>
        <v>0</v>
      </c>
      <c r="DT201" s="1">
        <f>IF($E201+$I201+$D$7&lt;=DT$22,0,IF(DT$22-$D$7&gt;=$E201,IF(COUNTIF($KZ201:LS201,"&gt;0")&gt;0,VLOOKUP($C201,Input!$A$8:$HV$21,MATCH($DP$21+COUNTIF($KZ201:LS201,"&gt;0"),Input!$A$6:$HV$6,0),FALSE),0),0))*$D201*$F201</f>
        <v>0</v>
      </c>
      <c r="DU201" s="1">
        <f>IF($E201+$I201+$D$7&lt;=DU$22,0,IF(DU$22-$D$7&gt;=$E201,IF(COUNTIF($KZ201:LT201,"&gt;0")&gt;0,VLOOKUP($C201,Input!$A$8:$HV$21,MATCH($DP$21+COUNTIF($KZ201:LT201,"&gt;0"),Input!$A$6:$HV$6,0),FALSE),0),0))*$D201*$F201</f>
        <v>0</v>
      </c>
      <c r="DV201" s="1">
        <f>IF($E201+$I201+$D$7&lt;=DV$22,0,IF(DV$22-$D$7&gt;=$E201,IF(COUNTIF($KZ201:LU201,"&gt;0")&gt;0,VLOOKUP($C201,Input!$A$8:$HV$21,MATCH($DP$21+COUNTIF($KZ201:LU201,"&gt;0"),Input!$A$6:$HV$6,0),FALSE),0),0))*$D201*$F201</f>
        <v>0</v>
      </c>
      <c r="DW201" s="1">
        <f>IF($E201+$I201+$D$7&lt;=DW$22,0,IF(DW$22-$D$7&gt;=$E201,IF(COUNTIF($KZ201:LV201,"&gt;0")&gt;0,VLOOKUP($C201,Input!$A$8:$HV$21,MATCH($DP$21+COUNTIF($KZ201:LV201,"&gt;0"),Input!$A$6:$HV$6,0),FALSE),0),0))*$D201*$F201</f>
        <v>0</v>
      </c>
      <c r="DX201" s="1">
        <f>IF($E201+$I201+$D$7&lt;=DX$22,0,IF(DX$22-$D$7&gt;=$E201,IF(COUNTIF($KZ201:LW201,"&gt;0")&gt;0,VLOOKUP($C201,Input!$A$8:$HV$21,MATCH($DP$21+COUNTIF($KZ201:LW201,"&gt;0"),Input!$A$6:$HV$6,0),FALSE),0),0))*$D201*$F201</f>
        <v>0</v>
      </c>
      <c r="DY201" s="1">
        <f>IF($E201+$I201+$D$7&lt;=DY$22,0,IF(DY$22-$D$7&gt;=$E201,IF(COUNTIF($KZ201:LX201,"&gt;0")&gt;0,VLOOKUP($C201,Input!$A$8:$HV$21,MATCH($DP$21+COUNTIF($KZ201:LX201,"&gt;0"),Input!$A$6:$HV$6,0),FALSE),0),0))*$D201*$F201</f>
        <v>0</v>
      </c>
      <c r="DZ201" s="1">
        <f>IF($E201+$I201+$D$7&lt;=DZ$22,0,IF(DZ$22-$D$7&gt;=$E201,IF(COUNTIF($KZ201:LY201,"&gt;0")&gt;0,VLOOKUP($C201,Input!$A$8:$HV$21,MATCH($DP$21+COUNTIF($KZ201:LY201,"&gt;0"),Input!$A$6:$HV$6,0),FALSE),0),0))*$D201*$F201</f>
        <v>0</v>
      </c>
      <c r="EA201" s="1">
        <f>IF($E201+$I201+$D$7&lt;=EA$22,0,IF(EA$22-$D$7&gt;=$E201,IF(COUNTIF($KZ201:LZ201,"&gt;0")&gt;0,VLOOKUP($C201,Input!$A$8:$HV$21,MATCH($DP$21+COUNTIF($KZ201:LZ201,"&gt;0"),Input!$A$6:$HV$6,0),FALSE),0),0))*$D201*$F201</f>
        <v>0</v>
      </c>
      <c r="EB201" s="1">
        <f>IF($E201+$I201+$D$7&lt;=EB$22,0,IF(EB$22-$D$7&gt;=$E201,IF(COUNTIF($KZ201:MA201,"&gt;0")&gt;0,VLOOKUP($C201,Input!$A$8:$HV$21,MATCH($DP$21+COUNTIF($KZ201:MA201,"&gt;0"),Input!$A$6:$HV$6,0),FALSE),0),0))*$D201*$F201</f>
        <v>0</v>
      </c>
      <c r="EC201" s="1">
        <f>IF($E201+$I201+$D$7&lt;=EC$22,0,IF(EC$22-$D$7&gt;=$E201,IF(COUNTIF($KZ201:MB201,"&gt;0")&gt;0,VLOOKUP($C201,Input!$A$8:$HV$21,MATCH($DP$21+COUNTIF($KZ201:MB201,"&gt;0"),Input!$A$6:$HV$6,0),FALSE),0),0))*$D201*$F201</f>
        <v>0</v>
      </c>
      <c r="ED201" s="1">
        <f>IF($E201+$I201+$D$7&lt;=ED$22,0,IF(ED$22-$D$7&gt;=$E201,IF(COUNTIF($KZ201:MC201,"&gt;0")&gt;0,VLOOKUP($C201,Input!$A$8:$HV$21,MATCH($DP$21+COUNTIF($KZ201:MC201,"&gt;0"),Input!$A$6:$HV$6,0),FALSE),0),0))*$D201*$F201</f>
        <v>0</v>
      </c>
      <c r="EE201" s="1">
        <f>IF($E201+$I201+$D$7&lt;=EE$22,0,IF(EE$22-$D$7&gt;=$E201,IF(COUNTIF($KZ201:MD201,"&gt;0")&gt;0,VLOOKUP($C201,Input!$A$8:$HV$21,MATCH($DP$21+COUNTIF($KZ201:MD201,"&gt;0"),Input!$A$6:$HV$6,0),FALSE),0),0))*$D201*$F201</f>
        <v>0</v>
      </c>
      <c r="EF201" s="1">
        <f>IF($E201+$I201+$D$7&lt;=EF$22,0,IF(EF$22-$D$7&gt;=$E201,IF(COUNTIF($KZ201:ME201,"&gt;0")&gt;0,VLOOKUP($C201,Input!$A$8:$HV$21,MATCH($DP$21+COUNTIF($KZ201:ME201,"&gt;0"),Input!$A$6:$HV$6,0),FALSE),0),0))*$D201*$F201</f>
        <v>0</v>
      </c>
      <c r="EG201" s="1">
        <f>IF($E201+$I201+$D$7&lt;=EG$22,0,IF(EG$22-$D$7&gt;=$E201,IF(COUNTIF($KZ201:MF201,"&gt;0")&gt;0,VLOOKUP($C201,Input!$A$8:$HV$21,MATCH($DP$21+COUNTIF($KZ201:MF201,"&gt;0"),Input!$A$6:$HV$6,0),FALSE),0),0))*$D201*$F201</f>
        <v>0</v>
      </c>
      <c r="EH201" s="1">
        <f>IF($E201+$I201+$D$7&lt;=EH$22,0,IF(EH$22-$D$7&gt;=$E201,IF(COUNTIF($KZ201:MG201,"&gt;0")&gt;0,VLOOKUP($C201,Input!$A$8:$HV$21,MATCH($DP$21+COUNTIF($KZ201:MG201,"&gt;0"),Input!$A$6:$HV$6,0),FALSE),0),0))*$D201*$F201</f>
        <v>0</v>
      </c>
      <c r="EI201" s="1">
        <f>IF($E201+$I201+$D$7&lt;=EI$22,0,IF(EI$22-$D$7&gt;=$E201,IF(COUNTIF($KZ201:MH201,"&gt;0")&gt;0,VLOOKUP($C201,Input!$A$8:$HV$21,MATCH($DP$21+COUNTIF($KZ201:MH201,"&gt;0"),Input!$A$6:$HV$6,0),FALSE),0),0))*$D201*$F201</f>
        <v>0</v>
      </c>
      <c r="EJ201" s="1">
        <f>IF($E201+$I201+$D$7&lt;=EJ$22,0,IF(EJ$22-$D$7&gt;=$E201,IF(COUNTIF($KZ201:MI201,"&gt;0")&gt;0,VLOOKUP($C201,Input!$A$8:$HV$21,MATCH($DP$21+COUNTIF($KZ201:MI201,"&gt;0"),Input!$A$6:$HV$6,0),FALSE),0),0))*$D201*$F201</f>
        <v>0</v>
      </c>
      <c r="EK201" s="1">
        <f>IF($E201+$I201+$D$7&lt;=EK$22,0,IF(EK$22-$D$7&gt;=$E201,IF(COUNTIF($KZ201:MJ201,"&gt;0")&gt;0,VLOOKUP($C201,Input!$A$8:$HV$21,MATCH($DP$21+COUNTIF($KZ201:MJ201,"&gt;0"),Input!$A$6:$HV$6,0),FALSE),0),0))*$D201*$F201</f>
        <v>0</v>
      </c>
      <c r="EL201" s="1">
        <f>IF($E201+$I201+$D$7&lt;=EL$22,0,IF(EL$22-$D$7&gt;=$E201,IF(COUNTIF($KZ201:MK201,"&gt;0")&gt;0,VLOOKUP($C201,Input!$A$8:$HV$21,MATCH($DP$21+COUNTIF($KZ201:MK201,"&gt;0"),Input!$A$6:$HV$6,0),FALSE),0),0))*$D201*$F201</f>
        <v>0</v>
      </c>
      <c r="EM201" s="1">
        <f>IF($E201+$I201+$D$7&lt;=EM$22,0,IF(EM$22-$D$7&gt;=$E201,IF(COUNTIF($KZ201:ML201,"&gt;0")&gt;0,VLOOKUP($C201,Input!$A$8:$HV$21,MATCH($DP$21+COUNTIF($KZ201:ML201,"&gt;0"),Input!$A$6:$HV$6,0),FALSE),0),0))*$D201*$F201</f>
        <v>0</v>
      </c>
      <c r="EN201" s="1">
        <f>IF($E201+$I201+$D$7&lt;=EN$22,0,IF(EN$22-$D$7&gt;=$E201,IF(COUNTIF($KZ201:MM201,"&gt;0")&gt;0,VLOOKUP($C201,Input!$A$8:$HV$21,MATCH($DP$21+COUNTIF($KZ201:MM201,"&gt;0"),Input!$A$6:$HV$6,0),FALSE),0),0))*$D201*$F201</f>
        <v>0</v>
      </c>
      <c r="EO201" s="1">
        <f>IF($E201+$I201+$D$7&lt;=EO$22,0,IF(EO$22-$D$7&gt;=$E201,IF(COUNTIF($KZ201:MN201,"&gt;0")&gt;0,VLOOKUP($C201,Input!$A$8:$HV$21,MATCH($DP$21+COUNTIF($KZ201:MN201,"&gt;0"),Input!$A$6:$HV$6,0),FALSE),0),0))*$D201*$F201</f>
        <v>0</v>
      </c>
      <c r="EP201" s="1">
        <f>IF($E201+$I201+$D$7&lt;=EP$22,0,IF(EP$22-$D$7&gt;=$E201,IF(COUNTIF($KZ201:MO201,"&gt;0")&gt;0,VLOOKUP($C201,Input!$A$8:$HV$21,MATCH($DP$21+COUNTIF($KZ201:MO201,"&gt;0"),Input!$A$6:$HV$6,0),FALSE),0),0))*$D201*$F201</f>
        <v>0</v>
      </c>
      <c r="EQ201" s="1">
        <f>IF($E201+$I201+$D$7&lt;=EQ$22,0,IF(EQ$22-$D$7&gt;=$E201,IF(COUNTIF($KZ201:MP201,"&gt;0")&gt;0,VLOOKUP($C201,Input!$A$8:$HV$21,MATCH($DP$21+COUNTIF($KZ201:MP201,"&gt;0"),Input!$A$6:$HV$6,0),FALSE),0),0))*$D201*$F201</f>
        <v>0</v>
      </c>
      <c r="ER201" s="1">
        <f>IF($E201+$I201+$D$7&lt;=ER$22,0,IF(ER$22-$D$7&gt;=$E201,IF(COUNTIF($KZ201:MQ201,"&gt;0")&gt;0,VLOOKUP($C201,Input!$A$8:$HV$21,MATCH($DP$21+COUNTIF($KZ201:MQ201,"&gt;0"),Input!$A$6:$HV$6,0),FALSE),0),0))*$D201*$F201</f>
        <v>0</v>
      </c>
      <c r="ES201" s="1">
        <f>IF($E201+$I201+$D$7&lt;=ES$22,0,IF(ES$22-$D$7&gt;=$E201,IF(COUNTIF($KZ201:MR201,"&gt;0")&gt;0,VLOOKUP($C201,Input!$A$8:$HV$21,MATCH($DP$21+COUNTIF($KZ201:MR201,"&gt;0"),Input!$A$6:$HV$6,0),FALSE),0),0))*$D201*$F201</f>
        <v>0</v>
      </c>
      <c r="ET201" s="1">
        <f>IF($E201+$I201+$D$7&lt;=ET$22,0,IF(ET$22-$D$7&gt;=$E201,IF(COUNTIF($KZ201:MS201,"&gt;0")&gt;0,VLOOKUP($C201,Input!$A$8:$HV$21,MATCH($DP$21+COUNTIF($KZ201:MS201,"&gt;0"),Input!$A$6:$HV$6,0),FALSE),0),0))*$D201*$F201</f>
        <v>0</v>
      </c>
      <c r="EU201" s="1">
        <f>IF($E201+$I201+$D$7&lt;=EU$22,0,IF(EU$22-$D$7&gt;=$E201,IF(COUNTIF($KZ201:MT201,"&gt;0")&gt;0,VLOOKUP($C201,Input!$A$8:$HV$21,MATCH($DP$21+COUNTIF($KZ201:MT201,"&gt;0"),Input!$A$6:$HV$6,0),FALSE),0),0))*$D201*$F201</f>
        <v>0</v>
      </c>
      <c r="EV201" s="1">
        <f>IF($E201+$I201+$D$7&lt;=EV$22,0,IF(EV$22-$D$7&gt;=$E201,IF(COUNTIF($KZ201:MU201,"&gt;0")&gt;0,VLOOKUP($C201,Input!$A$8:$HV$21,MATCH($DP$21+COUNTIF($KZ201:MU201,"&gt;0"),Input!$A$6:$HV$6,0),FALSE),0),0))*$D201*$F201</f>
        <v>0</v>
      </c>
      <c r="EW201" s="1">
        <f>IF($E201+$I201+$D$7&lt;=EW$22,0,IF(EW$22-$D$7&gt;=$E201,IF(COUNTIF($KZ201:MV201,"&gt;0")&gt;0,VLOOKUP($C201,Input!$A$8:$HV$21,MATCH($DP$21+COUNTIF($KZ201:MV201,"&gt;0"),Input!$A$6:$HV$6,0),FALSE),0),0))*$D201*$F201</f>
        <v>0</v>
      </c>
      <c r="EX201" s="1">
        <f>IF($E201+$I201+$D$7&lt;=EX$22,0,IF(EX$22-$D$7&gt;=$E201,IF(COUNTIF($KZ201:MW201,"&gt;0")&gt;0,VLOOKUP($C201,Input!$A$8:$HV$21,MATCH($DP$21+COUNTIF($KZ201:MW201,"&gt;0"),Input!$A$6:$HV$6,0),FALSE),0),0))*$D201*$F201</f>
        <v>0</v>
      </c>
      <c r="EY201" s="1">
        <f>IF($E201+$I201+$D$7&lt;=EY$22,0,IF(EY$22-$D$7&gt;=$E201,IF(COUNTIF($KZ201:MX201,"&gt;0")&gt;0,VLOOKUP($C201,Input!$A$8:$HV$21,MATCH($DP$21+COUNTIF($KZ201:MX201,"&gt;0"),Input!$A$6:$HV$6,0),FALSE),0),0))*$D201*$F201</f>
        <v>0</v>
      </c>
      <c r="EZ201" s="1"/>
      <c r="FA201" t="str">
        <f>VLOOKUP($C201,Input!$A$8:$GZ$39,MATCH(FA$21,Input!$A$6:$GZ$6,0),FALSE)</f>
        <v>NA</v>
      </c>
      <c r="FB201">
        <f>IF((VLOOKUP($C201,Input!$A$8:$GZ$39,MATCH(FB$21,Input!$A$6:$GZ$6,0),FALSE))="Y",$D201/VLOOKUP($C201,Input!$A$8:$GZ$39,MATCH(FC$21,Input!$A$6:$GZ$6,0),FALSE),0)</f>
        <v>0</v>
      </c>
      <c r="FC201">
        <f>IF((VLOOKUP($C201,Input!$A$8:$GZ$39,MATCH(FB$21,Input!$A$6:$GZ$6,0),FALSE))="Y",0,IF((VLOOKUP($C201,Input!$A$8:$GZ$39,MATCH(FC$21,Input!$A$6:$GZ$6,0),FALSE))&gt;0,$D201/VLOOKUP($C201,Input!$A$8:$GZ$39,MATCH(FC$21,Input!$A$6:$GZ$6,0),FALSE),0))</f>
        <v>0</v>
      </c>
      <c r="FD201" s="1">
        <f>+IF($E201=FD$22,VLOOKUP($C201,Input!$A$8:$GZ$39,MATCH(FD$21,Input!$A$6:$GZ$6,0),FALSE),0)*IF(FD$110&gt;=MAX(FC$110:$FD$110),MIN((FD$110-MAX(FC$110:$FD$110)),(FD$110-FC$110)),0)+IF($E201=FD$22,VLOOKUP($C201,Input!$A$8:$GZ$39,MATCH(FD$21,Input!$A$6:$GZ$6,0),FALSE),0)*IF(FD$109&gt;=MAX(FC$109:$FD$109),MIN((FD$109-MAX(FC$109:$FD$109)),(FD$109-FC$109)),0)</f>
        <v>0</v>
      </c>
      <c r="FE201" s="1">
        <f>+IF($E201=FE$22,VLOOKUP($C201,Input!$A$8:$GZ$39,MATCH(FE$21,Input!$A$6:$GZ$6,0),FALSE),0)*IF(FE$110&gt;=MAX(FD$110:$FD$110),MIN((FE$110-MAX(FD$110:$FD$110)),(FE$110-FD$110)),0)+IF($E201=FE$22,VLOOKUP($C201,Input!$A$8:$GZ$39,MATCH(FE$21,Input!$A$6:$GZ$6,0),FALSE),0)*IF(FE$109&gt;=MAX(FD$109:$FD$109),MIN((FE$109-MAX(FD$109:$FD$109)),(FE$109-FD$109)),0)</f>
        <v>0</v>
      </c>
      <c r="FF201" s="1">
        <f>+IF($E201=FF$22,VLOOKUP($C201,Input!$A$8:$GZ$39,MATCH(FF$21,Input!$A$6:$GZ$6,0),FALSE),0)*IF(FF$110&gt;=MAX($FD$110:FE$110),MIN((FF$110-MAX($FD$110:FE$110)),(FF$110-FE$110)),0)+IF($E201=FF$22,VLOOKUP($C201,Input!$A$8:$GZ$39,MATCH(FF$21,Input!$A$6:$GZ$6,0),FALSE),0)*IF(FF$109&gt;=MAX($FD$109:FE$109),MIN((FF$109-MAX($FD$109:FE$109)),(FF$109-FE$109)),0)</f>
        <v>0</v>
      </c>
      <c r="FG201" s="1">
        <f>+IF($E201=FG$22,VLOOKUP($C201,Input!$A$8:$GZ$39,MATCH(FG$21,Input!$A$6:$GZ$6,0),FALSE),0)*IF(FG$110&gt;=MAX($FD$110:FF$110),MIN((FG$110-MAX($FD$110:FF$110)),(FG$110-FF$110)),0)+IF($E201=FG$22,VLOOKUP($C201,Input!$A$8:$GZ$39,MATCH(FG$21,Input!$A$6:$GZ$6,0),FALSE),0)*IF(FG$109&gt;=MAX($FD$109:FF$109),MIN((FG$109-MAX($FD$109:FF$109)),(FG$109-FF$109)),0)</f>
        <v>0</v>
      </c>
      <c r="FH201" s="1">
        <f>+IF($E201=FH$22,VLOOKUP($C201,Input!$A$8:$GZ$39,MATCH(FH$21,Input!$A$6:$GZ$6,0),FALSE),0)*IF(FH$110&gt;=MAX($FD$110:FG$110),MIN((FH$110-MAX($FD$110:FG$110)),(FH$110-FG$110)),0)+IF($E201=FH$22,VLOOKUP($C201,Input!$A$8:$GZ$39,MATCH(FH$21,Input!$A$6:$GZ$6,0),FALSE),0)*IF(FH$109&gt;=MAX($FD$109:FG$109),MIN((FH$109-MAX($FD$109:FG$109)),(FH$109-FG$109)),0)</f>
        <v>0</v>
      </c>
      <c r="FI201" s="1">
        <f>+IF($E201=FI$22,VLOOKUP($C201,Input!$A$8:$GZ$39,MATCH(FI$21,Input!$A$6:$GZ$6,0),FALSE),0)*IF(FI$110&gt;=MAX($FD$110:FH$110),MIN((FI$110-MAX($FD$110:FH$110)),(FI$110-FH$110)),0)+IF($E201=FI$22,VLOOKUP($C201,Input!$A$8:$GZ$39,MATCH(FI$21,Input!$A$6:$GZ$6,0),FALSE),0)*IF(FI$109&gt;=MAX($FD$109:FH$109),MIN((FI$109-MAX($FD$109:FH$109)),(FI$109-FH$109)),0)</f>
        <v>0</v>
      </c>
      <c r="FJ201" s="1">
        <f>+IF($E201=FJ$22,VLOOKUP($C201,Input!$A$8:$GZ$39,MATCH(FJ$21,Input!$A$6:$GZ$6,0),FALSE),0)*IF(FJ$110&gt;=MAX($FD$110:FI$110),MIN((FJ$110-MAX($FD$110:FI$110)),(FJ$110-FI$110)),0)+IF($E201=FJ$22,VLOOKUP($C201,Input!$A$8:$GZ$39,MATCH(FJ$21,Input!$A$6:$GZ$6,0),FALSE),0)*IF(FJ$109&gt;=MAX($FD$109:FI$109),MIN((FJ$109-MAX($FD$109:FI$109)),(FJ$109-FI$109)),0)</f>
        <v>0</v>
      </c>
      <c r="FK201" s="1">
        <f>+IF($E201=FK$22,VLOOKUP($C201,Input!$A$8:$GZ$39,MATCH(FK$21,Input!$A$6:$GZ$6,0),FALSE),0)*IF(FK$110&gt;=MAX($FD$110:FJ$110),MIN((FK$110-MAX($FD$110:FJ$110)),(FK$110-FJ$110)),0)+IF($E201=FK$22,VLOOKUP($C201,Input!$A$8:$GZ$39,MATCH(FK$21,Input!$A$6:$GZ$6,0),FALSE),0)*IF(FK$109&gt;=MAX($FD$109:FJ$109),MIN((FK$109-MAX($FD$109:FJ$109)),(FK$109-FJ$109)),0)</f>
        <v>0</v>
      </c>
      <c r="FL201" s="1">
        <f>+IF($E201=FL$22,VLOOKUP($C201,Input!$A$8:$GZ$39,MATCH(FL$21,Input!$A$6:$GZ$6,0),FALSE),0)*IF(FL$110&gt;=MAX($FD$110:FK$110),MIN((FL$110-MAX($FD$110:FK$110)),(FL$110-FK$110)),0)+IF($E201=FL$22,VLOOKUP($C201,Input!$A$8:$GZ$39,MATCH(FL$21,Input!$A$6:$GZ$6,0),FALSE),0)*IF(FL$109&gt;=MAX($FD$109:FK$109),MIN((FL$109-MAX($FD$109:FK$109)),(FL$109-FK$109)),0)</f>
        <v>0</v>
      </c>
      <c r="FM201" s="1">
        <f>+IF($E201=FM$22,VLOOKUP($C201,Input!$A$8:$GZ$39,MATCH(FM$21,Input!$A$6:$GZ$6,0),FALSE),0)*IF(FM$110&gt;=MAX($FD$110:FL$110),MIN((FM$110-MAX($FD$110:FL$110)),(FM$110-FL$110)),0)+IF($E201=FM$22,VLOOKUP($C201,Input!$A$8:$GZ$39,MATCH(FM$21,Input!$A$6:$GZ$6,0),FALSE),0)*IF(FM$109&gt;=MAX($FD$109:FL$109),MIN((FM$109-MAX($FD$109:FL$109)),(FM$109-FL$109)),0)</f>
        <v>0</v>
      </c>
      <c r="FN201" s="1">
        <f>+IF($E201=FN$22,VLOOKUP($C201,Input!$A$8:$GZ$39,MATCH(FN$21,Input!$A$6:$GZ$6,0),FALSE),0)*IF(FN$110&gt;=MAX($FD$110:FM$110),MIN((FN$110-MAX($FD$110:FM$110)),(FN$110-FM$110)),0)+IF($E201=FN$22,VLOOKUP($C201,Input!$A$8:$GZ$39,MATCH(FN$21,Input!$A$6:$GZ$6,0),FALSE),0)*IF(FN$109&gt;=MAX($FD$109:FM$109),MIN((FN$109-MAX($FD$109:FM$109)),(FN$109-FM$109)),0)</f>
        <v>0</v>
      </c>
      <c r="FO201" s="1">
        <f>+IF($E201=FO$22,VLOOKUP($C201,Input!$A$8:$GZ$39,MATCH(FO$21,Input!$A$6:$GZ$6,0),FALSE),0)*IF(FO$110&gt;=MAX($FD$110:FN$110),MIN((FO$110-MAX($FD$110:FN$110)),(FO$110-FN$110)),0)+IF($E201=FO$22,VLOOKUP($C201,Input!$A$8:$GZ$39,MATCH(FO$21,Input!$A$6:$GZ$6,0),FALSE),0)*IF(FO$109&gt;=MAX($FD$109:FN$109),MIN((FO$109-MAX($FD$109:FN$109)),(FO$109-FN$109)),0)</f>
        <v>0</v>
      </c>
      <c r="FP201" s="1">
        <f>+IF($E201=FP$22,VLOOKUP($C201,Input!$A$8:$GZ$39,MATCH(FP$21,Input!$A$6:$GZ$6,0),FALSE),0)*IF(FP$110&gt;=MAX($FD$110:FO$110),MIN((FP$110-MAX($FD$110:FO$110)),(FP$110-FO$110)),0)+IF($E201=FP$22,VLOOKUP($C201,Input!$A$8:$GZ$39,MATCH(FP$21,Input!$A$6:$GZ$6,0),FALSE),0)*IF(FP$109&gt;=MAX($FD$109:FO$109),MIN((FP$109-MAX($FD$109:FO$109)),(FP$109-FO$109)),0)</f>
        <v>0</v>
      </c>
      <c r="FQ201" s="1">
        <f>+IF($E201=FQ$22,VLOOKUP($C201,Input!$A$8:$GZ$39,MATCH(FQ$21,Input!$A$6:$GZ$6,0),FALSE),0)*IF(FQ$110&gt;=MAX($FD$110:FP$110),MIN((FQ$110-MAX($FD$110:FP$110)),(FQ$110-FP$110)),0)+IF($E201=FQ$22,VLOOKUP($C201,Input!$A$8:$GZ$39,MATCH(FQ$21,Input!$A$6:$GZ$6,0),FALSE),0)*IF(FQ$109&gt;=MAX($FD$109:FP$109),MIN((FQ$109-MAX($FD$109:FP$109)),(FQ$109-FP$109)),0)</f>
        <v>0</v>
      </c>
      <c r="FR201" s="1">
        <f>+IF($E201=FR$22,VLOOKUP($C201,Input!$A$8:$GZ$39,MATCH(FR$21,Input!$A$6:$GZ$6,0),FALSE),0)*IF(FR$110&gt;=MAX($FD$110:FQ$110),MIN((FR$110-MAX($FD$110:FQ$110)),(FR$110-FQ$110)),0)+IF($E201=FR$22,VLOOKUP($C201,Input!$A$8:$GZ$39,MATCH(FR$21,Input!$A$6:$GZ$6,0),FALSE),0)*IF(FR$109&gt;=MAX($FD$109:FQ$109),MIN((FR$109-MAX($FD$109:FQ$109)),(FR$109-FQ$109)),0)</f>
        <v>0</v>
      </c>
      <c r="FS201" s="1">
        <f>+IF($E201=FS$22,VLOOKUP($C201,Input!$A$8:$GZ$39,MATCH(FS$21,Input!$A$6:$GZ$6,0),FALSE),0)*IF(FS$110&gt;=MAX($FD$110:FR$110),MIN((FS$110-MAX($FD$110:FR$110)),(FS$110-FR$110)),0)+IF($E201=FS$22,VLOOKUP($C201,Input!$A$8:$GZ$39,MATCH(FS$21,Input!$A$6:$GZ$6,0),FALSE),0)*IF(FS$109&gt;=MAX($FD$109:FR$109),MIN((FS$109-MAX($FD$109:FR$109)),(FS$109-FR$109)),0)</f>
        <v>0</v>
      </c>
      <c r="FT201" s="1">
        <f>+IF($E201=FT$22,VLOOKUP($C201,Input!$A$8:$GZ$39,MATCH(FT$21,Input!$A$6:$GZ$6,0),FALSE),0)*IF(FT$110&gt;=MAX($FD$110:FS$110),MIN((FT$110-MAX($FD$110:FS$110)),(FT$110-FS$110)),0)+IF($E201=FT$22,VLOOKUP($C201,Input!$A$8:$GZ$39,MATCH(FT$21,Input!$A$6:$GZ$6,0),FALSE),0)*IF(FT$109&gt;=MAX($FD$109:FS$109),MIN((FT$109-MAX($FD$109:FS$109)),(FT$109-FS$109)),0)</f>
        <v>0</v>
      </c>
      <c r="FU201" s="1">
        <f>+IF($E201=FU$22,VLOOKUP($C201,Input!$A$8:$GZ$39,MATCH(FU$21,Input!$A$6:$GZ$6,0),FALSE),0)*IF(FU$110&gt;=MAX($FD$110:FT$110),MIN((FU$110-MAX($FD$110:FT$110)),(FU$110-FT$110)),0)+IF($E201=FU$22,VLOOKUP($C201,Input!$A$8:$GZ$39,MATCH(FU$21,Input!$A$6:$GZ$6,0),FALSE),0)*IF(FU$109&gt;=MAX($FD$109:FT$109),MIN((FU$109-MAX($FD$109:FT$109)),(FU$109-FT$109)),0)</f>
        <v>0</v>
      </c>
      <c r="FV201" s="1">
        <f>+IF($E201=FV$22,VLOOKUP($C201,Input!$A$8:$GZ$39,MATCH(FV$21,Input!$A$6:$GZ$6,0),FALSE),0)*IF(FV$110&gt;=MAX($FD$110:FU$110),MIN((FV$110-MAX($FD$110:FU$110)),(FV$110-FU$110)),0)+IF($E201=FV$22,VLOOKUP($C201,Input!$A$8:$GZ$39,MATCH(FV$21,Input!$A$6:$GZ$6,0),FALSE),0)*IF(FV$109&gt;=MAX($FD$109:FU$109),MIN((FV$109-MAX($FD$109:FU$109)),(FV$109-FU$109)),0)</f>
        <v>0</v>
      </c>
      <c r="FW201" s="1">
        <f>+IF($E201=FW$22,VLOOKUP($C201,Input!$A$8:$GZ$39,MATCH(FW$21,Input!$A$6:$GZ$6,0),FALSE),0)*IF(FW$110&gt;=MAX($FD$110:FV$110),MIN((FW$110-MAX($FD$110:FV$110)),(FW$110-FV$110)),0)+IF($E201=FW$22,VLOOKUP($C201,Input!$A$8:$GZ$39,MATCH(FW$21,Input!$A$6:$GZ$6,0),FALSE),0)*IF(FW$109&gt;=MAX($FD$109:FV$109),MIN((FW$109-MAX($FD$109:FV$109)),(FW$109-FV$109)),0)</f>
        <v>0</v>
      </c>
      <c r="FX201" s="1">
        <f>+IF($E201=FX$22,VLOOKUP($C201,Input!$A$8:$GZ$39,MATCH(FX$21,Input!$A$6:$GZ$6,0),FALSE),0)*IF(FX$110&gt;=MAX($FD$110:FW$110),MIN((FX$110-MAX($FD$110:FW$110)),(FX$110-FW$110)),0)+IF($E201=FX$22,VLOOKUP($C201,Input!$A$8:$GZ$39,MATCH(FX$21,Input!$A$6:$GZ$6,0),FALSE),0)*IF(FX$109&gt;=MAX($FD$109:FW$109),MIN((FX$109-MAX($FD$109:FW$109)),(FX$109-FW$109)),0)</f>
        <v>0</v>
      </c>
      <c r="FY201" s="1">
        <f>+IF($E201=FY$22,VLOOKUP($C201,Input!$A$8:$GZ$39,MATCH(FY$21,Input!$A$6:$GZ$6,0),FALSE),0)*IF(FY$110&gt;=MAX($FD$110:FX$110),MIN((FY$110-MAX($FD$110:FX$110)),(FY$110-FX$110)),0)+IF($E201=FY$22,VLOOKUP($C201,Input!$A$8:$GZ$39,MATCH(FY$21,Input!$A$6:$GZ$6,0),FALSE),0)*IF(FY$109&gt;=MAX($FD$109:FX$109),MIN((FY$109-MAX($FD$109:FX$109)),(FY$109-FX$109)),0)</f>
        <v>0</v>
      </c>
      <c r="FZ201" s="1">
        <f>+IF($E201=FZ$22,VLOOKUP($C201,Input!$A$8:$GZ$39,MATCH(FZ$21,Input!$A$6:$GZ$6,0),FALSE),0)*IF(FZ$110&gt;=MAX($FD$110:FY$110),MIN((FZ$110-MAX($FD$110:FY$110)),(FZ$110-FY$110)),0)+IF($E201=FZ$22,VLOOKUP($C201,Input!$A$8:$GZ$39,MATCH(FZ$21,Input!$A$6:$GZ$6,0),FALSE),0)*IF(FZ$109&gt;=MAX($FD$109:FY$109),MIN((FZ$109-MAX($FD$109:FY$109)),(FZ$109-FY$109)),0)</f>
        <v>0</v>
      </c>
      <c r="GA201" s="1">
        <f>+IF($E201=GA$22,VLOOKUP($C201,Input!$A$8:$GZ$39,MATCH(GA$21,Input!$A$6:$GZ$6,0),FALSE),0)*IF(GA$110&gt;=MAX($FD$110:FZ$110),MIN((GA$110-MAX($FD$110:FZ$110)),(GA$110-FZ$110)),0)+IF($E201=GA$22,VLOOKUP($C201,Input!$A$8:$GZ$39,MATCH(GA$21,Input!$A$6:$GZ$6,0),FALSE),0)*IF(GA$109&gt;=MAX($FD$109:FZ$109),MIN((GA$109-MAX($FD$109:FZ$109)),(GA$109-FZ$109)),0)</f>
        <v>0</v>
      </c>
      <c r="GB201" s="1">
        <f>+IF($E201=GB$22,VLOOKUP($C201,Input!$A$8:$GZ$39,MATCH(GB$21,Input!$A$6:$GZ$6,0),FALSE),0)*IF(GB$110&gt;=MAX($FD$110:GA$110),MIN((GB$110-MAX($FD$110:GA$110)),(GB$110-GA$110)),0)+IF($E201=GB$22,VLOOKUP($C201,Input!$A$8:$GZ$39,MATCH(GB$21,Input!$A$6:$GZ$6,0),FALSE),0)*IF(GB$109&gt;=MAX($FD$109:GA$109),MIN((GB$109-MAX($FD$109:GA$109)),(GB$109-GA$109)),0)</f>
        <v>0</v>
      </c>
      <c r="GC201" s="1">
        <f>+IF($E201=GC$22,VLOOKUP($C201,Input!$A$8:$GZ$39,MATCH(GC$21,Input!$A$6:$GZ$6,0),FALSE),0)*IF(GC$110&gt;=MAX($FD$110:GB$110),MIN((GC$110-MAX($FD$110:GB$110)),(GC$110-GB$110)),0)+IF($E201=GC$22,VLOOKUP($C201,Input!$A$8:$GZ$39,MATCH(GC$21,Input!$A$6:$GZ$6,0),FALSE),0)*IF(GC$109&gt;=MAX($FD$109:GB$109),MIN((GC$109-MAX($FD$109:GB$109)),(GC$109-GB$109)),0)</f>
        <v>0</v>
      </c>
      <c r="GD201" s="1">
        <f>+IF($E201=GD$22,VLOOKUP($C201,Input!$A$8:$GZ$39,MATCH(GD$21,Input!$A$6:$GZ$6,0),FALSE),0)*IF(GD$110&gt;=MAX($FD$110:GC$110),MIN((GD$110-MAX($FD$110:GC$110)),(GD$110-GC$110)),0)+IF($E201=GD$22,VLOOKUP($C201,Input!$A$8:$GZ$39,MATCH(GD$21,Input!$A$6:$GZ$6,0),FALSE),0)*IF(GD$109&gt;=MAX($FD$109:GC$109),MIN((GD$109-MAX($FD$109:GC$109)),(GD$109-GC$109)),0)</f>
        <v>0</v>
      </c>
      <c r="GE201" s="1">
        <f>+IF($E201=GE$22,VLOOKUP($C201,Input!$A$8:$GZ$39,MATCH(GE$21,Input!$A$6:$GZ$6,0),FALSE),0)*IF(GE$110&gt;=MAX($FD$110:GD$110),MIN((GE$110-MAX($FD$110:GD$110)),(GE$110-GD$110)),0)+IF($E201=GE$22,VLOOKUP($C201,Input!$A$8:$GZ$39,MATCH(GE$21,Input!$A$6:$GZ$6,0),FALSE),0)*IF(GE$109&gt;=MAX($FD$109:GD$109),MIN((GE$109-MAX($FD$109:GD$109)),(GE$109-GD$109)),0)</f>
        <v>0</v>
      </c>
      <c r="GF201" s="1">
        <f>+IF($E201=GF$22,VLOOKUP($C201,Input!$A$8:$GZ$39,MATCH(GF$21,Input!$A$6:$GZ$6,0),FALSE),0)*IF(GF$110&gt;=MAX($FD$110:GE$110),MIN((GF$110-MAX($FD$110:GE$110)),(GF$110-GE$110)),0)+IF($E201=GF$22,VLOOKUP($C201,Input!$A$8:$GZ$39,MATCH(GF$21,Input!$A$6:$GZ$6,0),FALSE),0)*IF(GF$109&gt;=MAX($FD$109:GE$109),MIN((GF$109-MAX($FD$109:GE$109)),(GF$109-GE$109)),0)</f>
        <v>0</v>
      </c>
      <c r="GG201" s="1">
        <f>+IF($E201=GG$22,VLOOKUP($C201,Input!$A$8:$GZ$39,MATCH(GG$21,Input!$A$6:$GZ$6,0),FALSE),0)*IF(GG$110&gt;=MAX($FD$110:GF$110),MIN((GG$110-MAX($FD$110:GF$110)),(GG$110-GF$110)),0)+IF($E201=GG$22,VLOOKUP($C201,Input!$A$8:$GZ$39,MATCH(GG$21,Input!$A$6:$GZ$6,0),FALSE),0)*IF(GG$109&gt;=MAX($FD$109:GF$109),MIN((GG$109-MAX($FD$109:GF$109)),(GG$109-GF$109)),0)</f>
        <v>0</v>
      </c>
      <c r="GH201" s="1">
        <f>+IF($E201=GH$22,VLOOKUP($C201,Input!$A$8:$GZ$39,MATCH(GH$21,Input!$A$6:$GZ$6,0),FALSE),0)*IF(GH$110&gt;=MAX($FD$110:GG$110),MIN((GH$110-MAX($FD$110:GG$110)),(GH$110-GG$110)),0)+IF($E201=GH$22,VLOOKUP($C201,Input!$A$8:$GZ$39,MATCH(GH$21,Input!$A$6:$GZ$6,0),FALSE),0)*IF(GH$109&gt;=MAX($FD$109:GG$109),MIN((GH$109-MAX($FD$109:GG$109)),(GH$109-GG$109)),0)</f>
        <v>0</v>
      </c>
      <c r="GI201" s="1">
        <f>+IF($E201=GI$22,VLOOKUP($C201,Input!$A$8:$GZ$39,MATCH(GI$21,Input!$A$6:$GZ$6,0),FALSE),0)*IF(GI$110&gt;=MAX($FD$110:GH$110),MIN((GI$110-MAX($FD$110:GH$110)),(GI$110-GH$110)),0)+IF($E201=GI$22,VLOOKUP($C201,Input!$A$8:$GZ$39,MATCH(GI$21,Input!$A$6:$GZ$6,0),FALSE),0)*IF(GI$109&gt;=MAX($FD$109:GH$109),MIN((GI$109-MAX($FD$109:GH$109)),(GI$109-GH$109)),0)</f>
        <v>0</v>
      </c>
      <c r="GJ201" s="1">
        <f>+IF($E201=GJ$22,VLOOKUP($C201,Input!$A$8:$GZ$39,MATCH(GJ$21,Input!$A$6:$GZ$6,0),FALSE),0)*IF(GJ$110&gt;=MAX($FD$110:GI$110),MIN((GJ$110-MAX($FD$110:GI$110)),(GJ$110-GI$110)),0)+IF($E201=GJ$22,VLOOKUP($C201,Input!$A$8:$GZ$39,MATCH(GJ$21,Input!$A$6:$GZ$6,0),FALSE),0)*IF(GJ$109&gt;=MAX($FD$109:GI$109),MIN((GJ$109-MAX($FD$109:GI$109)),(GJ$109-GI$109)),0)</f>
        <v>0</v>
      </c>
      <c r="GK201" s="1">
        <f>+IF($E201=GK$22,VLOOKUP($C201,Input!$A$8:$GZ$39,MATCH(GK$21,Input!$A$6:$GZ$6,0),FALSE),0)*IF(GK$110&gt;=MAX($FD$110:GJ$110),MIN((GK$110-MAX($FD$110:GJ$110)),(GK$110-GJ$110)),0)+IF($E201=GK$22,VLOOKUP($C201,Input!$A$8:$GZ$39,MATCH(GK$21,Input!$A$6:$GZ$6,0),FALSE),0)*IF(GK$109&gt;=MAX($FD$109:GJ$109),MIN((GK$109-MAX($FD$109:GJ$109)),(GK$109-GJ$109)),0)</f>
        <v>0</v>
      </c>
      <c r="GL201" s="1">
        <f>+IF($E201=GL$22,VLOOKUP($C201,Input!$A$8:$GZ$39,MATCH(GL$21,Input!$A$6:$GZ$6,0),FALSE),0)*IF(GL$110&gt;=MAX($FD$110:GK$110),MIN((GL$110-MAX($FD$110:GK$110)),(GL$110-GK$110)),0)+IF($E201=GL$22,VLOOKUP($C201,Input!$A$8:$GZ$39,MATCH(GL$21,Input!$A$6:$GZ$6,0),FALSE),0)*IF(GL$109&gt;=MAX($FD$109:GK$109),MIN((GL$109-MAX($FD$109:GK$109)),(GL$109-GK$109)),0)</f>
        <v>0</v>
      </c>
      <c r="GM201" s="42"/>
      <c r="GN201" t="str">
        <f>VLOOKUP($C201,Input!$A$8:$GZ$39,MATCH(GN$21,Input!$A$6:$GZ$6,0),FALSE)</f>
        <v>NA</v>
      </c>
      <c r="GO201">
        <f>IF((VLOOKUP($C201,Input!$A$8:$GZ$39,MATCH(GO$21,Input!$A$6:$GZ$6,0),FALSE))="Y",$D201/VLOOKUP($C201,Input!$A$8:$GZ$39,MATCH(GP$21,Input!$A$6:$GZ$6,0),FALSE),0)</f>
        <v>0</v>
      </c>
      <c r="GP201">
        <f>IF((VLOOKUP($C201,Input!$A$8:$GZ$39,MATCH(GO$21,Input!$A$6:$GZ$6,0),FALSE))="Y",0,IF((VLOOKUP($C201,Input!$A$8:$GZ$39,MATCH(GP$21,Input!$A$6:$GZ$6,0),FALSE))&gt;0,$D201/VLOOKUP($C201,Input!$A$8:$GZ$39,MATCH(GP$21,Input!$A$6:$GZ$6,0),FALSE),0))</f>
        <v>0</v>
      </c>
      <c r="GQ201" s="1">
        <f>+IF($E201=GQ$22,VLOOKUP($C201,Input!$A$8:$GZ$39,MATCH(GQ$21,Input!$A$6:$GZ$6,0),FALSE),0)*IF(GQ$110&gt;=MAX($GP$110:GP$110),MIN((GQ$110-MAX($GP$110:GP$110)),(GQ$110-GP$110)),0)+IF($E201=GQ$22,VLOOKUP($C201,Input!$A$8:$GZ$39,MATCH(GQ$21,Input!$A$6:$GZ$6,0),FALSE),0)*IF(GQ$109&gt;=MAX($GP$109:GP$109),MIN((GQ$109-MAX($GP$109:GP$109)),(GQ$109-GP$109)),0)</f>
        <v>0</v>
      </c>
      <c r="GR201" s="1">
        <f>+IF($E201=GR$22,VLOOKUP($C201,Input!$A$8:$GZ$39,MATCH(GR$21,Input!$A$6:$GZ$6,0),FALSE),0)*IF(GR$110&gt;=MAX($GP$110:GQ$110),MIN((GR$110-MAX($GP$110:GQ$110)),(GR$110-GQ$110)),0)+IF($E201=GR$22,VLOOKUP($C201,Input!$A$8:$GZ$39,MATCH(GR$21,Input!$A$6:$GZ$6,0),FALSE),0)*IF(GR$109&gt;=MAX($GP$109:GQ$109),MIN((GR$109-MAX($GP$109:GQ$109)),(GR$109-GQ$109)),0)</f>
        <v>0</v>
      </c>
      <c r="GS201" s="1">
        <f>+IF($E201=GS$22,VLOOKUP($C201,Input!$A$8:$GZ$39,MATCH(GS$21,Input!$A$6:$GZ$6,0),FALSE),0)*IF(GS$110&gt;=MAX($GP$110:GR$110),MIN((GS$110-MAX($GP$110:GR$110)),(GS$110-GR$110)),0)+IF($E201=GS$22,VLOOKUP($C201,Input!$A$8:$GZ$39,MATCH(GS$21,Input!$A$6:$GZ$6,0),FALSE),0)*IF(GS$109&gt;=MAX($GP$109:GR$109),MIN((GS$109-MAX($GP$109:GR$109)),(GS$109-GR$109)),0)</f>
        <v>0</v>
      </c>
      <c r="GT201" s="1">
        <f>+IF($E201=GT$22,VLOOKUP($C201,Input!$A$8:$GZ$39,MATCH(GT$21,Input!$A$6:$GZ$6,0),FALSE),0)*IF(GT$110&gt;=MAX($GP$110:GS$110),MIN((GT$110-MAX($GP$110:GS$110)),(GT$110-GS$110)),0)+IF($E201=GT$22,VLOOKUP($C201,Input!$A$8:$GZ$39,MATCH(GT$21,Input!$A$6:$GZ$6,0),FALSE),0)*IF(GT$109&gt;=MAX($GP$109:GS$109),MIN((GT$109-MAX($GP$109:GS$109)),(GT$109-GS$109)),0)</f>
        <v>0</v>
      </c>
      <c r="GU201" s="1">
        <f>+IF($E201=GU$22,VLOOKUP($C201,Input!$A$8:$GZ$39,MATCH(GU$21,Input!$A$6:$GZ$6,0),FALSE),0)*IF(GU$110&gt;=MAX($GP$110:GT$110),MIN((GU$110-MAX($GP$110:GT$110)),(GU$110-GT$110)),0)+IF($E201=GU$22,VLOOKUP($C201,Input!$A$8:$GZ$39,MATCH(GU$21,Input!$A$6:$GZ$6,0),FALSE),0)*IF(GU$109&gt;=MAX($GP$109:GT$109),MIN((GU$109-MAX($GP$109:GT$109)),(GU$109-GT$109)),0)</f>
        <v>0</v>
      </c>
      <c r="GV201" s="1">
        <f>+IF($E201=GV$22,VLOOKUP($C201,Input!$A$8:$GZ$39,MATCH(GV$21,Input!$A$6:$GZ$6,0),FALSE),0)*IF(GV$110&gt;=MAX($GP$110:GU$110),MIN((GV$110-MAX($GP$110:GU$110)),(GV$110-GU$110)),0)+IF($E201=GV$22,VLOOKUP($C201,Input!$A$8:$GZ$39,MATCH(GV$21,Input!$A$6:$GZ$6,0),FALSE),0)*IF(GV$109&gt;=MAX($GP$109:GU$109),MIN((GV$109-MAX($GP$109:GU$109)),(GV$109-GU$109)),0)</f>
        <v>0</v>
      </c>
      <c r="GW201" s="1">
        <f>+IF($E201=GW$22,VLOOKUP($C201,Input!$A$8:$GZ$39,MATCH(GW$21,Input!$A$6:$GZ$6,0),FALSE),0)*IF(GW$110&gt;=MAX($GP$110:GV$110),MIN((GW$110-MAX($GP$110:GV$110)),(GW$110-GV$110)),0)+IF($E201=GW$22,VLOOKUP($C201,Input!$A$8:$GZ$39,MATCH(GW$21,Input!$A$6:$GZ$6,0),FALSE),0)*IF(GW$109&gt;=MAX($GP$109:GV$109),MIN((GW$109-MAX($GP$109:GV$109)),(GW$109-GV$109)),0)</f>
        <v>0</v>
      </c>
      <c r="GX201" s="1">
        <f>+IF($E201=GX$22,VLOOKUP($C201,Input!$A$8:$GZ$39,MATCH(GX$21,Input!$A$6:$GZ$6,0),FALSE),0)*IF(GX$110&gt;=MAX($GP$110:GW$110),MIN((GX$110-MAX($GP$110:GW$110)),(GX$110-GW$110)),0)+IF($E201=GX$22,VLOOKUP($C201,Input!$A$8:$GZ$39,MATCH(GX$21,Input!$A$6:$GZ$6,0),FALSE),0)*IF(GX$109&gt;=MAX($GP$109:GW$109),MIN((GX$109-MAX($GP$109:GW$109)),(GX$109-GW$109)),0)</f>
        <v>0</v>
      </c>
      <c r="GY201" s="1">
        <f>+IF($E201=GY$22,VLOOKUP($C201,Input!$A$8:$GZ$39,MATCH(GY$21,Input!$A$6:$GZ$6,0),FALSE),0)*IF(GY$110&gt;=MAX($GP$110:GX$110),MIN((GY$110-MAX($GP$110:GX$110)),(GY$110-GX$110)),0)+IF($E201=GY$22,VLOOKUP($C201,Input!$A$8:$GZ$39,MATCH(GY$21,Input!$A$6:$GZ$6,0),FALSE),0)*IF(GY$109&gt;=MAX($GP$109:GX$109),MIN((GY$109-MAX($GP$109:GX$109)),(GY$109-GX$109)),0)</f>
        <v>0</v>
      </c>
      <c r="GZ201" s="1">
        <f>+IF($E201=GZ$22,VLOOKUP($C201,Input!$A$8:$GZ$39,MATCH(GZ$21,Input!$A$6:$GZ$6,0),FALSE),0)*IF(GZ$110&gt;=MAX($GP$110:GY$110),MIN((GZ$110-MAX($GP$110:GY$110)),(GZ$110-GY$110)),0)+IF($E201=GZ$22,VLOOKUP($C201,Input!$A$8:$GZ$39,MATCH(GZ$21,Input!$A$6:$GZ$6,0),FALSE),0)*IF(GZ$109&gt;=MAX($GP$109:GY$109),MIN((GZ$109-MAX($GP$109:GY$109)),(GZ$109-GY$109)),0)</f>
        <v>0</v>
      </c>
      <c r="HA201" s="1">
        <f>+IF($E201=HA$22,VLOOKUP($C201,Input!$A$8:$GZ$39,MATCH(HA$21,Input!$A$6:$GZ$6,0),FALSE),0)*IF(HA$110&gt;=MAX($GP$110:GZ$110),MIN((HA$110-MAX($GP$110:GZ$110)),(HA$110-GZ$110)),0)+IF($E201=HA$22,VLOOKUP($C201,Input!$A$8:$GZ$39,MATCH(HA$21,Input!$A$6:$GZ$6,0),FALSE),0)*IF(HA$109&gt;=MAX($GP$109:GZ$109),MIN((HA$109-MAX($GP$109:GZ$109)),(HA$109-GZ$109)),0)</f>
        <v>0</v>
      </c>
      <c r="HB201" s="1">
        <f>+IF($E201=HB$22,VLOOKUP($C201,Input!$A$8:$GZ$39,MATCH(HB$21,Input!$A$6:$GZ$6,0),FALSE),0)*IF(HB$110&gt;=MAX($GP$110:HA$110),MIN((HB$110-MAX($GP$110:HA$110)),(HB$110-HA$110)),0)+IF($E201=HB$22,VLOOKUP($C201,Input!$A$8:$GZ$39,MATCH(HB$21,Input!$A$6:$GZ$6,0),FALSE),0)*IF(HB$109&gt;=MAX($GP$109:HA$109),MIN((HB$109-MAX($GP$109:HA$109)),(HB$109-HA$109)),0)</f>
        <v>0</v>
      </c>
      <c r="HC201" s="1">
        <f>+IF($E201=HC$22,VLOOKUP($C201,Input!$A$8:$GZ$39,MATCH(HC$21,Input!$A$6:$GZ$6,0),FALSE),0)*IF(HC$110&gt;=MAX($GP$110:HB$110),MIN((HC$110-MAX($GP$110:HB$110)),(HC$110-HB$110)),0)+IF($E201=HC$22,VLOOKUP($C201,Input!$A$8:$GZ$39,MATCH(HC$21,Input!$A$6:$GZ$6,0),FALSE),0)*IF(HC$109&gt;=MAX($GP$109:HB$109),MIN((HC$109-MAX($GP$109:HB$109)),(HC$109-HB$109)),0)</f>
        <v>0</v>
      </c>
      <c r="HD201" s="1">
        <f>+IF($E201=HD$22,VLOOKUP($C201,Input!$A$8:$GZ$39,MATCH(HD$21,Input!$A$6:$GZ$6,0),FALSE),0)*IF(HD$110&gt;=MAX($GP$110:HC$110),MIN((HD$110-MAX($GP$110:HC$110)),(HD$110-HC$110)),0)+IF($E201=HD$22,VLOOKUP($C201,Input!$A$8:$GZ$39,MATCH(HD$21,Input!$A$6:$GZ$6,0),FALSE),0)*IF(HD$109&gt;=MAX($GP$109:HC$109),MIN((HD$109-MAX($GP$109:HC$109)),(HD$109-HC$109)),0)</f>
        <v>0</v>
      </c>
      <c r="HE201" s="1">
        <f>+IF($E201=HE$22,VLOOKUP($C201,Input!$A$8:$GZ$39,MATCH(HE$21,Input!$A$6:$GZ$6,0),FALSE),0)*IF(HE$110&gt;=MAX($GP$110:HD$110),MIN((HE$110-MAX($GP$110:HD$110)),(HE$110-HD$110)),0)+IF($E201=HE$22,VLOOKUP($C201,Input!$A$8:$GZ$39,MATCH(HE$21,Input!$A$6:$GZ$6,0),FALSE),0)*IF(HE$109&gt;=MAX($GP$109:HD$109),MIN((HE$109-MAX($GP$109:HD$109)),(HE$109-HD$109)),0)</f>
        <v>0</v>
      </c>
      <c r="HF201" s="1">
        <f>+IF($E201=HF$22,VLOOKUP($C201,Input!$A$8:$GZ$39,MATCH(HF$21,Input!$A$6:$GZ$6,0),FALSE),0)*IF(HF$110&gt;=MAX($GP$110:HE$110),MIN((HF$110-MAX($GP$110:HE$110)),(HF$110-HE$110)),0)+IF($E201=HF$22,VLOOKUP($C201,Input!$A$8:$GZ$39,MATCH(HF$21,Input!$A$6:$GZ$6,0),FALSE),0)*IF(HF$109&gt;=MAX($GP$109:HE$109),MIN((HF$109-MAX($GP$109:HE$109)),(HF$109-HE$109)),0)</f>
        <v>0</v>
      </c>
      <c r="HG201" s="1">
        <f>+IF($E201=HG$22,VLOOKUP($C201,Input!$A$8:$GZ$39,MATCH(HG$21,Input!$A$6:$GZ$6,0),FALSE),0)*IF(HG$110&gt;=MAX($GP$110:HF$110),MIN((HG$110-MAX($GP$110:HF$110)),(HG$110-HF$110)),0)+IF($E201=HG$22,VLOOKUP($C201,Input!$A$8:$GZ$39,MATCH(HG$21,Input!$A$6:$GZ$6,0),FALSE),0)*IF(HG$109&gt;=MAX($GP$109:HF$109),MIN((HG$109-MAX($GP$109:HF$109)),(HG$109-HF$109)),0)</f>
        <v>0</v>
      </c>
      <c r="HH201" s="1">
        <f>+IF($E201=HH$22,VLOOKUP($C201,Input!$A$8:$GZ$39,MATCH(HH$21,Input!$A$6:$GZ$6,0),FALSE),0)*IF(HH$110&gt;=MAX($GP$110:HG$110),MIN((HH$110-MAX($GP$110:HG$110)),(HH$110-HG$110)),0)+IF($E201=HH$22,VLOOKUP($C201,Input!$A$8:$GZ$39,MATCH(HH$21,Input!$A$6:$GZ$6,0),FALSE),0)*IF(HH$109&gt;=MAX($GP$109:HG$109),MIN((HH$109-MAX($GP$109:HG$109)),(HH$109-HG$109)),0)</f>
        <v>0</v>
      </c>
      <c r="HI201" s="1">
        <f>+IF($E201=HI$22,VLOOKUP($C201,Input!$A$8:$GZ$39,MATCH(HI$21,Input!$A$6:$GZ$6,0),FALSE),0)*IF(HI$110&gt;=MAX($GP$110:HH$110),MIN((HI$110-MAX($GP$110:HH$110)),(HI$110-HH$110)),0)+IF($E201=HI$22,VLOOKUP($C201,Input!$A$8:$GZ$39,MATCH(HI$21,Input!$A$6:$GZ$6,0),FALSE),0)*IF(HI$109&gt;=MAX($GP$109:HH$109),MIN((HI$109-MAX($GP$109:HH$109)),(HI$109-HH$109)),0)</f>
        <v>0</v>
      </c>
      <c r="HJ201" s="1">
        <f>+IF($E201=HJ$22,VLOOKUP($C201,Input!$A$8:$GZ$39,MATCH(HJ$21,Input!$A$6:$GZ$6,0),FALSE),0)*IF(HJ$110&gt;=MAX($GP$110:HI$110),MIN((HJ$110-MAX($GP$110:HI$110)),(HJ$110-HI$110)),0)+IF($E201=HJ$22,VLOOKUP($C201,Input!$A$8:$GZ$39,MATCH(HJ$21,Input!$A$6:$GZ$6,0),FALSE),0)*IF(HJ$109&gt;=MAX($GP$109:HI$109),MIN((HJ$109-MAX($GP$109:HI$109)),(HJ$109-HI$109)),0)</f>
        <v>0</v>
      </c>
      <c r="HK201" s="1">
        <f>+IF($E201=HK$22,VLOOKUP($C201,Input!$A$8:$GZ$39,MATCH(HK$21,Input!$A$6:$GZ$6,0),FALSE),0)*IF(HK$110&gt;=MAX($GP$110:HJ$110),MIN((HK$110-MAX($GP$110:HJ$110)),(HK$110-HJ$110)),0)+IF($E201=HK$22,VLOOKUP($C201,Input!$A$8:$GZ$39,MATCH(HK$21,Input!$A$6:$GZ$6,0),FALSE),0)*IF(HK$109&gt;=MAX($GP$109:HJ$109),MIN((HK$109-MAX($GP$109:HJ$109)),(HK$109-HJ$109)),0)</f>
        <v>0</v>
      </c>
      <c r="HL201" s="1">
        <f>+IF($E201=HL$22,VLOOKUP($C201,Input!$A$8:$GZ$39,MATCH(HL$21,Input!$A$6:$GZ$6,0),FALSE),0)*IF(HL$110&gt;=MAX($GP$110:HK$110),MIN((HL$110-MAX($GP$110:HK$110)),(HL$110-HK$110)),0)+IF($E201=HL$22,VLOOKUP($C201,Input!$A$8:$GZ$39,MATCH(HL$21,Input!$A$6:$GZ$6,0),FALSE),0)*IF(HL$109&gt;=MAX($GP$109:HK$109),MIN((HL$109-MAX($GP$109:HK$109)),(HL$109-HK$109)),0)</f>
        <v>0</v>
      </c>
      <c r="HM201" s="1">
        <f>+IF($E201=HM$22,VLOOKUP($C201,Input!$A$8:$GZ$39,MATCH(HM$21,Input!$A$6:$GZ$6,0),FALSE),0)*IF(HM$110&gt;=MAX($GP$110:HL$110),MIN((HM$110-MAX($GP$110:HL$110)),(HM$110-HL$110)),0)+IF($E201=HM$22,VLOOKUP($C201,Input!$A$8:$GZ$39,MATCH(HM$21,Input!$A$6:$GZ$6,0),FALSE),0)*IF(HM$109&gt;=MAX($GP$109:HL$109),MIN((HM$109-MAX($GP$109:HL$109)),(HM$109-HL$109)),0)</f>
        <v>0</v>
      </c>
      <c r="HN201" s="1">
        <f>+IF($E201=HN$22,VLOOKUP($C201,Input!$A$8:$GZ$39,MATCH(HN$21,Input!$A$6:$GZ$6,0),FALSE),0)*IF(HN$110&gt;=MAX($GP$110:HM$110),MIN((HN$110-MAX($GP$110:HM$110)),(HN$110-HM$110)),0)+IF($E201=HN$22,VLOOKUP($C201,Input!$A$8:$GZ$39,MATCH(HN$21,Input!$A$6:$GZ$6,0),FALSE),0)*IF(HN$109&gt;=MAX($GP$109:HM$109),MIN((HN$109-MAX($GP$109:HM$109)),(HN$109-HM$109)),0)</f>
        <v>0</v>
      </c>
      <c r="HO201" s="1">
        <f>+IF($E201=HO$22,VLOOKUP($C201,Input!$A$8:$GZ$39,MATCH(HO$21,Input!$A$6:$GZ$6,0),FALSE),0)*IF(HO$110&gt;=MAX($GP$110:HN$110),MIN((HO$110-MAX($GP$110:HN$110)),(HO$110-HN$110)),0)+IF($E201=HO$22,VLOOKUP($C201,Input!$A$8:$GZ$39,MATCH(HO$21,Input!$A$6:$GZ$6,0),FALSE),0)*IF(HO$109&gt;=MAX($GP$109:HN$109),MIN((HO$109-MAX($GP$109:HN$109)),(HO$109-HN$109)),0)</f>
        <v>0</v>
      </c>
      <c r="HP201" s="1">
        <f>+IF($E201=HP$22,VLOOKUP($C201,Input!$A$8:$GZ$39,MATCH(HP$21,Input!$A$6:$GZ$6,0),FALSE),0)*IF(HP$110&gt;=MAX($GP$110:HO$110),MIN((HP$110-MAX($GP$110:HO$110)),(HP$110-HO$110)),0)+IF($E201=HP$22,VLOOKUP($C201,Input!$A$8:$GZ$39,MATCH(HP$21,Input!$A$6:$GZ$6,0),FALSE),0)*IF(HP$109&gt;=MAX($GP$109:HO$109),MIN((HP$109-MAX($GP$109:HO$109)),(HP$109-HO$109)),0)</f>
        <v>0</v>
      </c>
      <c r="HQ201" s="1">
        <f>+IF($E201=HQ$22,VLOOKUP($C201,Input!$A$8:$GZ$39,MATCH(HQ$21,Input!$A$6:$GZ$6,0),FALSE),0)*IF(HQ$110&gt;=MAX($GP$110:HP$110),MIN((HQ$110-MAX($GP$110:HP$110)),(HQ$110-HP$110)),0)+IF($E201=HQ$22,VLOOKUP($C201,Input!$A$8:$GZ$39,MATCH(HQ$21,Input!$A$6:$GZ$6,0),FALSE),0)*IF(HQ$109&gt;=MAX($GP$109:HP$109),MIN((HQ$109-MAX($GP$109:HP$109)),(HQ$109-HP$109)),0)</f>
        <v>0</v>
      </c>
      <c r="HR201" s="1">
        <f>+IF($E201=HR$22,VLOOKUP($C201,Input!$A$8:$GZ$39,MATCH(HR$21,Input!$A$6:$GZ$6,0),FALSE),0)*IF(HR$110&gt;=MAX($GP$110:HQ$110),MIN((HR$110-MAX($GP$110:HQ$110)),(HR$110-HQ$110)),0)+IF($E201=HR$22,VLOOKUP($C201,Input!$A$8:$GZ$39,MATCH(HR$21,Input!$A$6:$GZ$6,0),FALSE),0)*IF(HR$109&gt;=MAX($GP$109:HQ$109),MIN((HR$109-MAX($GP$109:HQ$109)),(HR$109-HQ$109)),0)</f>
        <v>0</v>
      </c>
      <c r="HS201" s="1">
        <f>+IF($E201=HS$22,VLOOKUP($C201,Input!$A$8:$GZ$39,MATCH(HS$21,Input!$A$6:$GZ$6,0),FALSE),0)*IF(HS$110&gt;=MAX($GP$110:HR$110),MIN((HS$110-MAX($GP$110:HR$110)),(HS$110-HR$110)),0)+IF($E201=HS$22,VLOOKUP($C201,Input!$A$8:$GZ$39,MATCH(HS$21,Input!$A$6:$GZ$6,0),FALSE),0)*IF(HS$109&gt;=MAX($GP$109:HR$109),MIN((HS$109-MAX($GP$109:HR$109)),(HS$109-HR$109)),0)</f>
        <v>0</v>
      </c>
      <c r="HT201" s="1">
        <f>+IF($E201=HT$22,VLOOKUP($C201,Input!$A$8:$GZ$39,MATCH(HT$21,Input!$A$6:$GZ$6,0),FALSE),0)*IF(HT$110&gt;=MAX($GP$110:HS$110),MIN((HT$110-MAX($GP$110:HS$110)),(HT$110-HS$110)),0)+IF($E201=HT$22,VLOOKUP($C201,Input!$A$8:$GZ$39,MATCH(HT$21,Input!$A$6:$GZ$6,0),FALSE),0)*IF(HT$109&gt;=MAX($GP$109:HS$109),MIN((HT$109-MAX($GP$109:HS$109)),(HT$109-HS$109)),0)</f>
        <v>0</v>
      </c>
      <c r="HU201" s="1">
        <f>+IF($E201=HU$22,VLOOKUP($C201,Input!$A$8:$GZ$39,MATCH(HU$21,Input!$A$6:$GZ$6,0),FALSE),0)*IF(HU$110&gt;=MAX($GP$110:HT$110),MIN((HU$110-MAX($GP$110:HT$110)),(HU$110-HT$110)),0)+IF($E201=HU$22,VLOOKUP($C201,Input!$A$8:$GZ$39,MATCH(HU$21,Input!$A$6:$GZ$6,0),FALSE),0)*IF(HU$109&gt;=MAX($GP$109:HT$109),MIN((HU$109-MAX($GP$109:HT$109)),(HU$109-HT$109)),0)</f>
        <v>0</v>
      </c>
      <c r="HV201" s="1">
        <f>+IF($E201=HV$22,VLOOKUP($C201,Input!$A$8:$GZ$39,MATCH(HV$21,Input!$A$6:$GZ$6,0),FALSE),0)*IF(HV$110&gt;=MAX($GP$110:HU$110),MIN((HV$110-MAX($GP$110:HU$110)),(HV$110-HU$110)),0)+IF($E201=HV$22,VLOOKUP($C201,Input!$A$8:$GZ$39,MATCH(HV$21,Input!$A$6:$GZ$6,0),FALSE),0)*IF(HV$109&gt;=MAX($GP$109:HU$109),MIN((HV$109-MAX($GP$109:HU$109)),(HV$109-HU$109)),0)</f>
        <v>0</v>
      </c>
      <c r="HW201" s="1">
        <f>+IF($E201=HW$22,VLOOKUP($C201,Input!$A$8:$GZ$39,MATCH(HW$21,Input!$A$6:$GZ$6,0),FALSE),0)*IF(HW$110&gt;=MAX($GP$110:HV$110),MIN((HW$110-MAX($GP$110:HV$110)),(HW$110-HV$110)),0)+IF($E201=HW$22,VLOOKUP($C201,Input!$A$8:$GZ$39,MATCH(HW$21,Input!$A$6:$GZ$6,0),FALSE),0)*IF(HW$109&gt;=MAX($GP$109:HV$109),MIN((HW$109-MAX($GP$109:HV$109)),(HW$109-HV$109)),0)</f>
        <v>0</v>
      </c>
      <c r="HX201" s="1">
        <f>+IF($E201=HX$22,VLOOKUP($C201,Input!$A$8:$GZ$39,MATCH(HX$21,Input!$A$6:$GZ$6,0),FALSE),0)*IF(HX$110&gt;=MAX($GP$110:HW$110),MIN((HX$110-MAX($GP$110:HW$110)),(HX$110-HW$110)),0)+IF($E201=HX$22,VLOOKUP($C201,Input!$A$8:$GZ$39,MATCH(HX$21,Input!$A$6:$GZ$6,0),FALSE),0)*IF(HX$109&gt;=MAX($GP$109:HW$109),MIN((HX$109-MAX($GP$109:HW$109)),(HX$109-HW$109)),0)</f>
        <v>0</v>
      </c>
      <c r="HY201" s="1">
        <f>+IF($E201=HY$22,VLOOKUP($C201,Input!$A$8:$GZ$39,MATCH(HY$21,Input!$A$6:$GZ$6,0),FALSE),0)*IF(HY$110&gt;=MAX($GP$110:HX$110),MIN((HY$110-MAX($GP$110:HX$110)),(HY$110-HX$110)),0)+IF($E201=HY$22,VLOOKUP($C201,Input!$A$8:$GZ$39,MATCH(HY$21,Input!$A$6:$GZ$6,0),FALSE),0)*IF(HY$109&gt;=MAX($GP$109:HX$109),MIN((HY$109-MAX($GP$109:HX$109)),(HY$109-HX$109)),0)</f>
        <v>0</v>
      </c>
      <c r="HZ201" s="42"/>
      <c r="IA201" t="str">
        <f>VLOOKUP($C201,Input!$A$8:$IA$39,MATCH(IA$21,Input!$A$6:$IA$6,0),FALSE)</f>
        <v>NA</v>
      </c>
      <c r="IB201" s="132">
        <f>IF((VLOOKUP($C201,Input!$A$8:$IA$39,MATCH(IB$21,Input!$A$6:$IA$6,0),FALSE))="Y",$D201/VLOOKUP($C201,Input!$A$8:$IA$39,MATCH(IC$21,Input!$A$6:$IA$6,0),FALSE),0)</f>
        <v>0</v>
      </c>
      <c r="IC201" s="132">
        <f>IF((VLOOKUP($C201,Input!$A$8:$IA$39,MATCH(IB$21,Input!$A$6:$IA$6,0),FALSE))="Y",0,IF((VLOOKUP($C201,Input!$A$8:$IA$39,MATCH(IC$21,Input!$A$6:$IA$6,0),FALSE))&gt;0,$D201/VLOOKUP($C201,Input!$A$8:$IA$39,MATCH(IC$21,Input!$A$6:$IA$6,0),FALSE),0))</f>
        <v>0</v>
      </c>
      <c r="ID201" s="1">
        <f>+IF($E201=ID$22,VLOOKUP($C201,Input!$A$8:$IA$39,MATCH(ID$21,Input!$A$6:$IA$6,0),FALSE),0)*IF(ID$110&gt;=MAX($IC$110:IC$110),MIN((ID$110-MAX($IC$110:IC$110)),(ID$110-IC$110)),0)+IF($E201=ID$22,VLOOKUP($C201,Input!$A$8:$IA$39,MATCH(ID$21,Input!$A$6:$IA$6,0),FALSE),0)*IF(ID$109&gt;=MAX($IC$109:IC$109),MIN((ID$109-MAX($IC$109:IC$109)),(ID$109-IC$109)),0)</f>
        <v>0</v>
      </c>
      <c r="IE201" s="1">
        <f>+IF($E201=IE$22,VLOOKUP($C201,Input!$A$8:$IA$39,MATCH(IE$21,Input!$A$6:$IA$6,0),FALSE),0)*IF(IE$110&gt;=MAX($IC$110:ID$110),MIN((IE$110-MAX($IC$110:ID$110)),(IE$110-ID$110)),0)+IF($E201=IE$22,VLOOKUP($C201,Input!$A$8:$IA$39,MATCH(IE$21,Input!$A$6:$IA$6,0),FALSE),0)*IF(IE$109&gt;=MAX($IC$109:ID$109),MIN((IE$109-MAX($IC$109:ID$109)),(IE$109-ID$109)),0)</f>
        <v>0</v>
      </c>
      <c r="IF201" s="1">
        <f>+IF($E201=IF$22,VLOOKUP($C201,Input!$A$8:$IA$39,MATCH(IF$21,Input!$A$6:$IA$6,0),FALSE),0)*IF(IF$110&gt;=MAX($IC$110:IE$110),MIN((IF$110-MAX($IC$110:IE$110)),(IF$110-IE$110)),0)+IF($E201=IF$22,VLOOKUP($C201,Input!$A$8:$IA$39,MATCH(IF$21,Input!$A$6:$IA$6,0),FALSE),0)*IF(IF$109&gt;=MAX($IC$109:IE$109),MIN((IF$109-MAX($IC$109:IE$109)),(IF$109-IE$109)),0)</f>
        <v>0</v>
      </c>
      <c r="IG201" s="1">
        <f>+IF($E201=IG$22,VLOOKUP($C201,Input!$A$8:$IA$39,MATCH(IG$21,Input!$A$6:$IA$6,0),FALSE),0)*IF(IG$110&gt;=MAX($IC$110:IF$110),MIN((IG$110-MAX($IC$110:IF$110)),(IG$110-IF$110)),0)+IF($E201=IG$22,VLOOKUP($C201,Input!$A$8:$IA$39,MATCH(IG$21,Input!$A$6:$IA$6,0),FALSE),0)*IF(IG$109&gt;=MAX($IC$109:IF$109),MIN((IG$109-MAX($IC$109:IF$109)),(IG$109-IF$109)),0)</f>
        <v>0</v>
      </c>
      <c r="IH201" s="1">
        <f>+IF($E201=IH$22,VLOOKUP($C201,Input!$A$8:$IA$39,MATCH(IH$21,Input!$A$6:$IA$6,0),FALSE),0)*IF(IH$110&gt;=MAX($IC$110:IG$110),MIN((IH$110-MAX($IC$110:IG$110)),(IH$110-IG$110)),0)+IF($E201=IH$22,VLOOKUP($C201,Input!$A$8:$IA$39,MATCH(IH$21,Input!$A$6:$IA$6,0),FALSE),0)*IF(IH$109&gt;=MAX($IC$109:IG$109),MIN((IH$109-MAX($IC$109:IG$109)),(IH$109-IG$109)),0)</f>
        <v>0</v>
      </c>
      <c r="II201" s="1">
        <f>+IF($E201=II$22,VLOOKUP($C201,Input!$A$8:$IA$39,MATCH(II$21,Input!$A$6:$IA$6,0),FALSE),0)*IF(II$110&gt;=MAX($IC$110:IH$110),MIN((II$110-MAX($IC$110:IH$110)),(II$110-IH$110)),0)+IF($E201=II$22,VLOOKUP($C201,Input!$A$8:$IA$39,MATCH(II$21,Input!$A$6:$IA$6,0),FALSE),0)*IF(II$109&gt;=MAX($IC$109:IH$109),MIN((II$109-MAX($IC$109:IH$109)),(II$109-IH$109)),0)</f>
        <v>0</v>
      </c>
      <c r="IJ201" s="1">
        <f>+IF($E201=IJ$22,VLOOKUP($C201,Input!$A$8:$IA$39,MATCH(IJ$21,Input!$A$6:$IA$6,0),FALSE),0)*IF(IJ$110&gt;=MAX($IC$110:II$110),MIN((IJ$110-MAX($IC$110:II$110)),(IJ$110-II$110)),0)+IF($E201=IJ$22,VLOOKUP($C201,Input!$A$8:$IA$39,MATCH(IJ$21,Input!$A$6:$IA$6,0),FALSE),0)*IF(IJ$109&gt;=MAX($IC$109:II$109),MIN((IJ$109-MAX($IC$109:II$109)),(IJ$109-II$109)),0)</f>
        <v>0</v>
      </c>
      <c r="IK201" s="1">
        <f>+IF($E201=IK$22,VLOOKUP($C201,Input!$A$8:$IA$39,MATCH(IK$21,Input!$A$6:$IA$6,0),FALSE),0)*IF(IK$110&gt;=MAX($IC$110:IJ$110),MIN((IK$110-MAX($IC$110:IJ$110)),(IK$110-IJ$110)),0)+IF($E201=IK$22,VLOOKUP($C201,Input!$A$8:$IA$39,MATCH(IK$21,Input!$A$6:$IA$6,0),FALSE),0)*IF(IK$109&gt;=MAX($IC$109:IJ$109),MIN((IK$109-MAX($IC$109:IJ$109)),(IK$109-IJ$109)),0)</f>
        <v>0</v>
      </c>
      <c r="IL201" s="1">
        <f>+IF($E201=IL$22,VLOOKUP($C201,Input!$A$8:$IA$39,MATCH(IL$21,Input!$A$6:$IA$6,0),FALSE),0)*IF(IL$110&gt;=MAX($IC$110:IK$110),MIN((IL$110-MAX($IC$110:IK$110)),(IL$110-IK$110)),0)+IF($E201=IL$22,VLOOKUP($C201,Input!$A$8:$IA$39,MATCH(IL$21,Input!$A$6:$IA$6,0),FALSE),0)*IF(IL$109&gt;=MAX($IC$109:IK$109),MIN((IL$109-MAX($IC$109:IK$109)),(IL$109-IK$109)),0)</f>
        <v>0</v>
      </c>
      <c r="IM201" s="1">
        <f>+IF($E201=IM$22,VLOOKUP($C201,Input!$A$8:$IA$39,MATCH(IM$21,Input!$A$6:$IA$6,0),FALSE),0)*IF(IM$110&gt;=MAX($IC$110:IL$110),MIN((IM$110-MAX($IC$110:IL$110)),(IM$110-IL$110)),0)+IF($E201=IM$22,VLOOKUP($C201,Input!$A$8:$IA$39,MATCH(IM$21,Input!$A$6:$IA$6,0),FALSE),0)*IF(IM$109&gt;=MAX($IC$109:IL$109),MIN((IM$109-MAX($IC$109:IL$109)),(IM$109-IL$109)),0)</f>
        <v>0</v>
      </c>
      <c r="IN201" s="1">
        <f>+IF($E201=IN$22,VLOOKUP($C201,Input!$A$8:$IA$39,MATCH(IN$21,Input!$A$6:$IA$6,0),FALSE),0)*IF(IN$110&gt;=MAX($IC$110:IM$110),MIN((IN$110-MAX($IC$110:IM$110)),(IN$110-IM$110)),0)+IF($E201=IN$22,VLOOKUP($C201,Input!$A$8:$IA$39,MATCH(IN$21,Input!$A$6:$IA$6,0),FALSE),0)*IF(IN$109&gt;=MAX($IC$109:IM$109),MIN((IN$109-MAX($IC$109:IM$109)),(IN$109-IM$109)),0)</f>
        <v>0</v>
      </c>
      <c r="IO201" s="1">
        <f>+IF($E201=IO$22,VLOOKUP($C201,Input!$A$8:$IA$39,MATCH(IO$21,Input!$A$6:$IA$6,0),FALSE),0)*IF(IO$110&gt;=MAX($IC$110:IN$110),MIN((IO$110-MAX($IC$110:IN$110)),(IO$110-IN$110)),0)+IF($E201=IO$22,VLOOKUP($C201,Input!$A$8:$IA$39,MATCH(IO$21,Input!$A$6:$IA$6,0),FALSE),0)*IF(IO$109&gt;=MAX($IC$109:IN$109),MIN((IO$109-MAX($IC$109:IN$109)),(IO$109-IN$109)),0)</f>
        <v>0</v>
      </c>
      <c r="IP201" s="1">
        <f>+IF($E201=IP$22,VLOOKUP($C201,Input!$A$8:$IA$39,MATCH(IP$21,Input!$A$6:$IA$6,0),FALSE),0)*IF(IP$110&gt;=MAX($IC$110:IO$110),MIN((IP$110-MAX($IC$110:IO$110)),(IP$110-IO$110)),0)+IF($E201=IP$22,VLOOKUP($C201,Input!$A$8:$IA$39,MATCH(IP$21,Input!$A$6:$IA$6,0),FALSE),0)*IF(IP$109&gt;=MAX($IC$109:IO$109),MIN((IP$109-MAX($IC$109:IO$109)),(IP$109-IO$109)),0)</f>
        <v>0</v>
      </c>
      <c r="IQ201" s="1">
        <f>+IF($E201=IQ$22,VLOOKUP($C201,Input!$A$8:$IA$39,MATCH(IQ$21,Input!$A$6:$IA$6,0),FALSE),0)*IF(IQ$110&gt;=MAX($IC$110:IP$110),MIN((IQ$110-MAX($IC$110:IP$110)),(IQ$110-IP$110)),0)+IF($E201=IQ$22,VLOOKUP($C201,Input!$A$8:$IA$39,MATCH(IQ$21,Input!$A$6:$IA$6,0),FALSE),0)*IF(IQ$109&gt;=MAX($IC$109:IP$109),MIN((IQ$109-MAX($IC$109:IP$109)),(IQ$109-IP$109)),0)</f>
        <v>0</v>
      </c>
      <c r="IR201" s="1">
        <f>+IF($E201=IR$22,VLOOKUP($C201,Input!$A$8:$IA$39,MATCH(IR$21,Input!$A$6:$IA$6,0),FALSE),0)*IF(IR$110&gt;=MAX($IC$110:IQ$110),MIN((IR$110-MAX($IC$110:IQ$110)),(IR$110-IQ$110)),0)+IF($E201=IR$22,VLOOKUP($C201,Input!$A$8:$IA$39,MATCH(IR$21,Input!$A$6:$IA$6,0),FALSE),0)*IF(IR$109&gt;=MAX($IC$109:IQ$109),MIN((IR$109-MAX($IC$109:IQ$109)),(IR$109-IQ$109)),0)</f>
        <v>0</v>
      </c>
      <c r="IS201" s="1">
        <f>+IF($E201=IS$22,VLOOKUP($C201,Input!$A$8:$IA$39,MATCH(IS$21,Input!$A$6:$IA$6,0),FALSE),0)*IF(IS$110&gt;=MAX($IC$110:IR$110),MIN((IS$110-MAX($IC$110:IR$110)),(IS$110-IR$110)),0)+IF($E201=IS$22,VLOOKUP($C201,Input!$A$8:$IA$39,MATCH(IS$21,Input!$A$6:$IA$6,0),FALSE),0)*IF(IS$109&gt;=MAX($IC$109:IR$109),MIN((IS$109-MAX($IC$109:IR$109)),(IS$109-IR$109)),0)</f>
        <v>0</v>
      </c>
      <c r="IT201" s="1">
        <f>+IF($E201=IT$22,VLOOKUP($C201,Input!$A$8:$IA$39,MATCH(IT$21,Input!$A$6:$IA$6,0),FALSE),0)*IF(IT$110&gt;=MAX($IC$110:IS$110),MIN((IT$110-MAX($IC$110:IS$110)),(IT$110-IS$110)),0)+IF($E201=IT$22,VLOOKUP($C201,Input!$A$8:$IA$39,MATCH(IT$21,Input!$A$6:$IA$6,0),FALSE),0)*IF(IT$109&gt;=MAX($IC$109:IS$109),MIN((IT$109-MAX($IC$109:IS$109)),(IT$109-IS$109)),0)</f>
        <v>0</v>
      </c>
      <c r="IU201" s="1">
        <f>+IF($E201=IU$22,VLOOKUP($C201,Input!$A$8:$IA$39,MATCH(IU$21,Input!$A$6:$IA$6,0),FALSE),0)*IF(IU$110&gt;=MAX($IC$110:IT$110),MIN((IU$110-MAX($IC$110:IT$110)),(IU$110-IT$110)),0)+IF($E201=IU$22,VLOOKUP($C201,Input!$A$8:$IA$39,MATCH(IU$21,Input!$A$6:$IA$6,0),FALSE),0)*IF(IU$109&gt;=MAX($IC$109:IT$109),MIN((IU$109-MAX($IC$109:IT$109)),(IU$109-IT$109)),0)</f>
        <v>0</v>
      </c>
      <c r="IV201" s="1">
        <f>+IF($E201=IV$22,VLOOKUP($C201,Input!$A$8:$IA$39,MATCH(IV$21,Input!$A$6:$IA$6,0),FALSE),0)*IF(IV$110&gt;=MAX($IC$110:IU$110),MIN((IV$110-MAX($IC$110:IU$110)),(IV$110-IU$110)),0)+IF($E201=IV$22,VLOOKUP($C201,Input!$A$8:$IA$39,MATCH(IV$21,Input!$A$6:$IA$6,0),FALSE),0)*IF(IV$109&gt;=MAX($IC$109:IU$109),MIN((IV$109-MAX($IC$109:IU$109)),(IV$109-IU$109)),0)</f>
        <v>0</v>
      </c>
      <c r="IW201" s="1">
        <f>+IF($E201=IW$22,VLOOKUP($C201,Input!$A$8:$IA$39,MATCH(IW$21,Input!$A$6:$IA$6,0),FALSE),0)*IF(IW$110&gt;=MAX($IC$110:IV$110),MIN((IW$110-MAX($IC$110:IV$110)),(IW$110-IV$110)),0)+IF($E201=IW$22,VLOOKUP($C201,Input!$A$8:$IA$39,MATCH(IW$21,Input!$A$6:$IA$6,0),FALSE),0)*IF(IW$109&gt;=MAX($IC$109:IV$109),MIN((IW$109-MAX($IC$109:IV$109)),(IW$109-IV$109)),0)</f>
        <v>0</v>
      </c>
      <c r="IX201" s="1">
        <f>+IF($E201=IX$22,VLOOKUP($C201,Input!$A$8:$IA$39,MATCH(IX$21,Input!$A$6:$IA$6,0),FALSE),0)*IF(IX$110&gt;=MAX($IC$110:IW$110),MIN((IX$110-MAX($IC$110:IW$110)),(IX$110-IW$110)),0)+IF($E201=IX$22,VLOOKUP($C201,Input!$A$8:$IA$39,MATCH(IX$21,Input!$A$6:$IA$6,0),FALSE),0)*IF(IX$109&gt;=MAX($IC$109:IW$109),MIN((IX$109-MAX($IC$109:IW$109)),(IX$109-IW$109)),0)</f>
        <v>0</v>
      </c>
      <c r="IY201" s="1">
        <f>+IF($E201=IY$22,VLOOKUP($C201,Input!$A$8:$IA$39,MATCH(IY$21,Input!$A$6:$IA$6,0),FALSE),0)*IF(IY$110&gt;=MAX($IC$110:IX$110),MIN((IY$110-MAX($IC$110:IX$110)),(IY$110-IX$110)),0)+IF($E201=IY$22,VLOOKUP($C201,Input!$A$8:$IA$39,MATCH(IY$21,Input!$A$6:$IA$6,0),FALSE),0)*IF(IY$109&gt;=MAX($IC$109:IX$109),MIN((IY$109-MAX($IC$109:IX$109)),(IY$109-IX$109)),0)</f>
        <v>0</v>
      </c>
      <c r="IZ201" s="1">
        <f>+IF($E201=IZ$22,VLOOKUP($C201,Input!$A$8:$IA$39,MATCH(IZ$21,Input!$A$6:$IA$6,0),FALSE),0)*IF(IZ$110&gt;=MAX($IC$110:IY$110),MIN((IZ$110-MAX($IC$110:IY$110)),(IZ$110-IY$110)),0)+IF($E201=IZ$22,VLOOKUP($C201,Input!$A$8:$IA$39,MATCH(IZ$21,Input!$A$6:$IA$6,0),FALSE),0)*IF(IZ$109&gt;=MAX($IC$109:IY$109),MIN((IZ$109-MAX($IC$109:IY$109)),(IZ$109-IY$109)),0)</f>
        <v>0</v>
      </c>
      <c r="JA201" s="1">
        <f>+IF($E201=JA$22,VLOOKUP($C201,Input!$A$8:$IA$39,MATCH(JA$21,Input!$A$6:$IA$6,0),FALSE),0)*IF(JA$110&gt;=MAX($IC$110:IZ$110),MIN((JA$110-MAX($IC$110:IZ$110)),(JA$110-IZ$110)),0)+IF($E201=JA$22,VLOOKUP($C201,Input!$A$8:$IA$39,MATCH(JA$21,Input!$A$6:$IA$6,0),FALSE),0)*IF(JA$109&gt;=MAX($IC$109:IZ$109),MIN((JA$109-MAX($IC$109:IZ$109)),(JA$109-IZ$109)),0)</f>
        <v>0</v>
      </c>
      <c r="JB201" s="1">
        <f>+IF($E201=JB$22,VLOOKUP($C201,Input!$A$8:$IA$39,MATCH(JB$21,Input!$A$6:$IA$6,0),FALSE),0)*IF(JB$110&gt;=MAX($IC$110:JA$110),MIN((JB$110-MAX($IC$110:JA$110)),(JB$110-JA$110)),0)+IF($E201=JB$22,VLOOKUP($C201,Input!$A$8:$IA$39,MATCH(JB$21,Input!$A$6:$IA$6,0),FALSE),0)*IF(JB$109&gt;=MAX($IC$109:JA$109),MIN((JB$109-MAX($IC$109:JA$109)),(JB$109-JA$109)),0)</f>
        <v>0</v>
      </c>
      <c r="JC201" s="1">
        <f>+IF($E201=JC$22,VLOOKUP($C201,Input!$A$8:$IA$39,MATCH(JC$21,Input!$A$6:$IA$6,0),FALSE),0)*IF(JC$110&gt;=MAX($IC$110:JB$110),MIN((JC$110-MAX($IC$110:JB$110)),(JC$110-JB$110)),0)+IF($E201=JC$22,VLOOKUP($C201,Input!$A$8:$IA$39,MATCH(JC$21,Input!$A$6:$IA$6,0),FALSE),0)*IF(JC$109&gt;=MAX($IC$109:JB$109),MIN((JC$109-MAX($IC$109:JB$109)),(JC$109-JB$109)),0)</f>
        <v>0</v>
      </c>
      <c r="JD201" s="1">
        <f>+IF($E201=JD$22,VLOOKUP($C201,Input!$A$8:$IA$39,MATCH(JD$21,Input!$A$6:$IA$6,0),FALSE),0)*IF(JD$110&gt;=MAX($IC$110:JC$110),MIN((JD$110-MAX($IC$110:JC$110)),(JD$110-JC$110)),0)+IF($E201=JD$22,VLOOKUP($C201,Input!$A$8:$IA$39,MATCH(JD$21,Input!$A$6:$IA$6,0),FALSE),0)*IF(JD$109&gt;=MAX($IC$109:JC$109),MIN((JD$109-MAX($IC$109:JC$109)),(JD$109-JC$109)),0)</f>
        <v>0</v>
      </c>
      <c r="JE201" s="1">
        <f>+IF($E201=JE$22,VLOOKUP($C201,Input!$A$8:$IA$39,MATCH(JE$21,Input!$A$6:$IA$6,0),FALSE),0)*IF(JE$110&gt;=MAX($IC$110:JD$110),MIN((JE$110-MAX($IC$110:JD$110)),(JE$110-JD$110)),0)+IF($E201=JE$22,VLOOKUP($C201,Input!$A$8:$IA$39,MATCH(JE$21,Input!$A$6:$IA$6,0),FALSE),0)*IF(JE$109&gt;=MAX($IC$109:JD$109),MIN((JE$109-MAX($IC$109:JD$109)),(JE$109-JD$109)),0)</f>
        <v>0</v>
      </c>
      <c r="JF201" s="1">
        <f>+IF($E201=JF$22,VLOOKUP($C201,Input!$A$8:$IA$39,MATCH(JF$21,Input!$A$6:$IA$6,0),FALSE),0)*IF(JF$110&gt;=MAX($IC$110:JE$110),MIN((JF$110-MAX($IC$110:JE$110)),(JF$110-JE$110)),0)+IF($E201=JF$22,VLOOKUP($C201,Input!$A$8:$IA$39,MATCH(JF$21,Input!$A$6:$IA$6,0),FALSE),0)*IF(JF$109&gt;=MAX($IC$109:JE$109),MIN((JF$109-MAX($IC$109:JE$109)),(JF$109-JE$109)),0)</f>
        <v>0</v>
      </c>
      <c r="JG201" s="1">
        <f>+IF($E201=JG$22,VLOOKUP($C201,Input!$A$8:$IA$39,MATCH(JG$21,Input!$A$6:$IA$6,0),FALSE),0)*IF(JG$110&gt;=MAX($IC$110:JF$110),MIN((JG$110-MAX($IC$110:JF$110)),(JG$110-JF$110)),0)+IF($E201=JG$22,VLOOKUP($C201,Input!$A$8:$IA$39,MATCH(JG$21,Input!$A$6:$IA$6,0),FALSE),0)*IF(JG$109&gt;=MAX($IC$109:JF$109),MIN((JG$109-MAX($IC$109:JF$109)),(JG$109-JF$109)),0)</f>
        <v>0</v>
      </c>
      <c r="JH201" s="1">
        <f>+IF($E201=JH$22,VLOOKUP($C201,Input!$A$8:$IA$39,MATCH(JH$21,Input!$A$6:$IA$6,0),FALSE),0)*IF(JH$110&gt;=MAX($IC$110:JG$110),MIN((JH$110-MAX($IC$110:JG$110)),(JH$110-JG$110)),0)+IF($E201=JH$22,VLOOKUP($C201,Input!$A$8:$IA$39,MATCH(JH$21,Input!$A$6:$IA$6,0),FALSE),0)*IF(JH$109&gt;=MAX($IC$109:JG$109),MIN((JH$109-MAX($IC$109:JG$109)),(JH$109-JG$109)),0)</f>
        <v>0</v>
      </c>
      <c r="JI201" s="1">
        <f>+IF($E201=JI$22,VLOOKUP($C201,Input!$A$8:$IA$39,MATCH(JI$21,Input!$A$6:$IA$6,0),FALSE),0)*IF(JI$110&gt;=MAX($IC$110:JH$110),MIN((JI$110-MAX($IC$110:JH$110)),(JI$110-JH$110)),0)+IF($E201=JI$22,VLOOKUP($C201,Input!$A$8:$IA$39,MATCH(JI$21,Input!$A$6:$IA$6,0),FALSE),0)*IF(JI$109&gt;=MAX($IC$109:JH$109),MIN((JI$109-MAX($IC$109:JH$109)),(JI$109-JH$109)),0)</f>
        <v>0</v>
      </c>
      <c r="JJ201" s="1">
        <f>+IF($E201=JJ$22,VLOOKUP($C201,Input!$A$8:$IA$39,MATCH(JJ$21,Input!$A$6:$IA$6,0),FALSE),0)*IF(JJ$110&gt;=MAX($IC$110:JI$110),MIN((JJ$110-MAX($IC$110:JI$110)),(JJ$110-JI$110)),0)+IF($E201=JJ$22,VLOOKUP($C201,Input!$A$8:$IA$39,MATCH(JJ$21,Input!$A$6:$IA$6,0),FALSE),0)*IF(JJ$109&gt;=MAX($IC$109:JI$109),MIN((JJ$109-MAX($IC$109:JI$109)),(JJ$109-JI$109)),0)</f>
        <v>0</v>
      </c>
      <c r="JK201" s="1">
        <f>+IF($E201=JK$22,VLOOKUP($C201,Input!$A$8:$IA$39,MATCH(JK$21,Input!$A$6:$IA$6,0),FALSE),0)*IF(JK$110&gt;=MAX($IC$110:JJ$110),MIN((JK$110-MAX($IC$110:JJ$110)),(JK$110-JJ$110)),0)+IF($E201=JK$22,VLOOKUP($C201,Input!$A$8:$IA$39,MATCH(JK$21,Input!$A$6:$IA$6,0),FALSE),0)*IF(JK$109&gt;=MAX($IC$109:JJ$109),MIN((JK$109-MAX($IC$109:JJ$109)),(JK$109-JJ$109)),0)</f>
        <v>0</v>
      </c>
      <c r="JL201" s="1">
        <f>+IF($E201=JL$22,VLOOKUP($C201,Input!$A$8:$IA$39,MATCH(JL$21,Input!$A$6:$IA$6,0),FALSE),0)*IF(JL$110&gt;=MAX($IC$110:JK$110),MIN((JL$110-MAX($IC$110:JK$110)),(JL$110-JK$110)),0)+IF($E201=JL$22,VLOOKUP($C201,Input!$A$8:$IA$39,MATCH(JL$21,Input!$A$6:$IA$6,0),FALSE),0)*IF(JL$109&gt;=MAX($IC$109:JK$109),MIN((JL$109-MAX($IC$109:JK$109)),(JL$109-JK$109)),0)</f>
        <v>0</v>
      </c>
      <c r="JN201" t="str">
        <f>+VLOOKUP($C201,Input!$A$8:$GZ$39,MATCH(JN$21,Input!$A$6:$GZ$6,0),FALSE)</f>
        <v>CNG Station Maint in fuel price</v>
      </c>
      <c r="JO201" s="1">
        <f>IF($E201+$I201+$D$7&lt;=JO$22,0,IF(JO$22-$D$7&gt;=$E201,VLOOKUP($C201,Input!$A$8:$GZ$39,MATCH(JO$21,Input!$A$6:$GZ$6,0),FALSE),0)*$F201/$G201)*$D201</f>
        <v>0</v>
      </c>
      <c r="JP201" s="1">
        <f>IF($E201+$I201+$D$7&lt;=JP$22,0,IF(JP$22-$D$7&gt;=$E201,VLOOKUP($C201,Input!$A$8:$GZ$39,MATCH(JP$21,Input!$A$6:$GZ$6,0),FALSE),0)*$F201/$G201)*$D201</f>
        <v>0</v>
      </c>
      <c r="JQ201" s="1">
        <f>IF($E201+$I201+$D$7&lt;=JQ$22,0,IF(JQ$22-$D$7&gt;=$E201,VLOOKUP($C201,Input!$A$8:$GZ$39,MATCH(JQ$21,Input!$A$6:$GZ$6,0),FALSE),0)*$F201/$G201)*$D201</f>
        <v>0</v>
      </c>
      <c r="JR201" s="1">
        <f>IF($E201+$I201+$D$7&lt;=JR$22,0,IF(JR$22-$D$7&gt;=$E201,VLOOKUP($C201,Input!$A$8:$GZ$39,MATCH(JR$21,Input!$A$6:$GZ$6,0),FALSE),0)*$F201/$G201)*$D201</f>
        <v>0</v>
      </c>
      <c r="JS201" s="1">
        <f>IF($E201+$I201+$D$7&lt;=JS$22,0,IF(JS$22-$D$7&gt;=$E201,VLOOKUP($C201,Input!$A$8:$GZ$39,MATCH(JS$21,Input!$A$6:$GZ$6,0),FALSE),0)*$F201/$G201)*$D201</f>
        <v>0</v>
      </c>
      <c r="JT201" s="1">
        <f>IF($E201+$I201+$D$7&lt;=JT$22,0,IF(JT$22-$D$7&gt;=$E201,VLOOKUP($C201,Input!$A$8:$GZ$39,MATCH(JT$21,Input!$A$6:$GZ$6,0),FALSE),0)*$F201/$G201)*$D201</f>
        <v>0</v>
      </c>
      <c r="JU201" s="1">
        <f>IF($E201+$I201+$D$7&lt;=JU$22,0,IF(JU$22-$D$7&gt;=$E201,VLOOKUP($C201,Input!$A$8:$GZ$39,MATCH(JU$21,Input!$A$6:$GZ$6,0),FALSE),0)*$F201/$G201)*$D201</f>
        <v>0</v>
      </c>
      <c r="JV201" s="1">
        <f>IF($E201+$I201+$D$7&lt;=JV$22,0,IF(JV$22-$D$7&gt;=$E201,VLOOKUP($C201,Input!$A$8:$GZ$39,MATCH(JV$21,Input!$A$6:$GZ$6,0),FALSE),0)*$F201/$G201)*$D201</f>
        <v>0</v>
      </c>
      <c r="JW201" s="1">
        <f>IF($E201+$I201+$D$7&lt;=JW$22,0,IF(JW$22-$D$7&gt;=$E201,VLOOKUP($C201,Input!$A$8:$GZ$39,MATCH(JW$21,Input!$A$6:$GZ$6,0),FALSE),0)*$F201/$G201)*$D201</f>
        <v>0</v>
      </c>
      <c r="JX201" s="1">
        <f>IF($E201+$I201+$D$7&lt;=JX$22,0,IF(JX$22-$D$7&gt;=$E201,VLOOKUP($C201,Input!$A$8:$GZ$39,MATCH(JX$21,Input!$A$6:$GZ$6,0),FALSE),0)*$F201/$G201)*$D201</f>
        <v>0</v>
      </c>
      <c r="JY201" s="1">
        <f>IF($E201+$I201+$D$7&lt;=JY$22,0,IF(JY$22-$D$7&gt;=$E201,VLOOKUP($C201,Input!$A$8:$GZ$39,MATCH(JY$21,Input!$A$6:$GZ$6,0),FALSE),0)*$F201/$G201)*$D201</f>
        <v>0</v>
      </c>
      <c r="JZ201" s="1">
        <f>IF($E201+$I201+$D$7&lt;=JZ$22,0,IF(JZ$22-$D$7&gt;=$E201,VLOOKUP($C201,Input!$A$8:$GZ$39,MATCH(JZ$21,Input!$A$6:$GZ$6,0),FALSE),0)*$F201/$G201)*$D201</f>
        <v>0</v>
      </c>
      <c r="KA201" s="1">
        <f>IF($E201+$I201+$D$7&lt;=KA$22,0,IF(KA$22-$D$7&gt;=$E201,VLOOKUP($C201,Input!$A$8:$GZ$39,MATCH(KA$21,Input!$A$6:$GZ$6,0),FALSE),0)*$F201/$G201)*$D201</f>
        <v>0</v>
      </c>
      <c r="KB201" s="1">
        <f>IF($E201+$I201+$D$7&lt;=KB$22,0,IF(KB$22-$D$7&gt;=$E201,VLOOKUP($C201,Input!$A$8:$GZ$39,MATCH(KB$21,Input!$A$6:$GZ$6,0),FALSE),0)*$F201/$G201)*$D201</f>
        <v>0</v>
      </c>
      <c r="KC201" s="1">
        <f>IF($E201+$I201+$D$7&lt;=KC$22,0,IF(KC$22-$D$7&gt;=$E201,VLOOKUP($C201,Input!$A$8:$GZ$39,MATCH(KC$21,Input!$A$6:$GZ$6,0),FALSE),0)*$F201/$G201)*$D201</f>
        <v>0</v>
      </c>
      <c r="KD201" s="1">
        <f>IF($E201+$I201+$D$7&lt;=KD$22,0,IF(KD$22-$D$7&gt;=$E201,VLOOKUP($C201,Input!$A$8:$GZ$39,MATCH(KD$21,Input!$A$6:$GZ$6,0),FALSE),0)*$F201/$G201)*$D201</f>
        <v>0</v>
      </c>
      <c r="KE201" s="1">
        <f>IF($E201+$I201+$D$7&lt;=KE$22,0,IF(KE$22-$D$7&gt;=$E201,VLOOKUP($C201,Input!$A$8:$GZ$39,MATCH(KE$21,Input!$A$6:$GZ$6,0),FALSE),0)*$F201/$G201)*$D201</f>
        <v>0</v>
      </c>
      <c r="KF201" s="1">
        <f>IF($E201+$I201+$D$7&lt;=KF$22,0,IF(KF$22-$D$7&gt;=$E201,VLOOKUP($C201,Input!$A$8:$GZ$39,MATCH(KF$21,Input!$A$6:$GZ$6,0),FALSE),0)*$F201/$G201)*$D201</f>
        <v>0</v>
      </c>
      <c r="KG201" s="1">
        <f>IF($E201+$I201+$D$7&lt;=KG$22,0,IF(KG$22-$D$7&gt;=$E201,VLOOKUP($C201,Input!$A$8:$GZ$39,MATCH(KG$21,Input!$A$6:$GZ$6,0),FALSE),0)*$F201/$G201)*$D201</f>
        <v>0</v>
      </c>
      <c r="KH201" s="1">
        <f>IF($E201+$I201+$D$7&lt;=KH$22,0,IF(KH$22-$D$7&gt;=$E201,VLOOKUP($C201,Input!$A$8:$GZ$39,MATCH(KH$21,Input!$A$6:$GZ$6,0),FALSE),0)*$F201/$G201)*$D201</f>
        <v>0</v>
      </c>
      <c r="KI201" s="1">
        <f>IF($E201+$I201+$D$7&lt;=KI$22,0,IF(KI$22-$D$7&gt;=$E201,VLOOKUP($C201,Input!$A$8:$GZ$39,MATCH(KI$21,Input!$A$6:$GZ$6,0),FALSE),0)*$F201/$G201)*$D201</f>
        <v>0</v>
      </c>
      <c r="KJ201" s="1">
        <f>IF($E201+$I201+$D$7&lt;=KJ$22,0,IF(KJ$22-$D$7&gt;=$E201,VLOOKUP($C201,Input!$A$8:$GZ$39,MATCH(KJ$21,Input!$A$6:$GZ$6,0),FALSE),0)*$F201/$G201)*$D201</f>
        <v>0</v>
      </c>
      <c r="KK201" s="1">
        <f>IF($E201+$I201+$D$7&lt;=KK$22,0,IF(KK$22-$D$7&gt;=$E201,VLOOKUP($C201,Input!$A$8:$GZ$39,MATCH(KK$21,Input!$A$6:$GZ$6,0),FALSE),0)*$F201/$G201)*$D201</f>
        <v>0</v>
      </c>
      <c r="KL201" s="1">
        <f>IF($E201+$I201+$D$7&lt;=KL$22,0,IF(KL$22-$D$7&gt;=$E201,VLOOKUP($C201,Input!$A$8:$GZ$39,MATCH(KL$21,Input!$A$6:$GZ$6,0),FALSE),0)*$F201/$G201)*$D201</f>
        <v>0</v>
      </c>
      <c r="KM201" s="1">
        <f>IF($E201+$I201+$D$7&lt;=KM$22,0,IF(KM$22-$D$7&gt;=$E201,VLOOKUP($C201,Input!$A$8:$GZ$39,MATCH(KM$21,Input!$A$6:$GZ$6,0),FALSE),0)*$F201/$G201)*$D201</f>
        <v>0</v>
      </c>
      <c r="KN201" s="1">
        <f>IF($E201+$I201+$D$7&lt;=KN$22,0,IF(KN$22-$D$7&gt;=$E201,VLOOKUP($C201,Input!$A$8:$GZ$39,MATCH(KN$21,Input!$A$6:$GZ$6,0),FALSE),0)*$F201/$G201)*$D201</f>
        <v>0</v>
      </c>
      <c r="KO201" s="1">
        <f>IF($E201+$I201+$D$7&lt;=KO$22,0,IF(KO$22-$D$7&gt;=$E201,VLOOKUP($C201,Input!$A$8:$GZ$39,MATCH(KO$21,Input!$A$6:$GZ$6,0),FALSE),0)*$F201/$G201)*$D201</f>
        <v>0</v>
      </c>
      <c r="KP201" s="1">
        <f>IF($E201+$I201+$D$7&lt;=KP$22,0,IF(KP$22-$D$7&gt;=$E201,VLOOKUP($C201,Input!$A$8:$GZ$39,MATCH(KP$21,Input!$A$6:$GZ$6,0),FALSE),0)*$F201/$G201)*$D201</f>
        <v>0</v>
      </c>
      <c r="KQ201" s="1">
        <f>IF($E201+$I201+$D$7&lt;=KQ$22,0,IF(KQ$22-$D$7&gt;=$E201,VLOOKUP($C201,Input!$A$8:$GZ$39,MATCH(KQ$21,Input!$A$6:$GZ$6,0),FALSE),0)*$F201/$G201)*$D201</f>
        <v>0</v>
      </c>
      <c r="KR201" s="1">
        <f>IF($E201+$I201+$D$7&lt;=KR$22,0,IF(KR$22-$D$7&gt;=$E201,VLOOKUP($C201,Input!$A$8:$GZ$39,MATCH(KR$21,Input!$A$6:$GZ$6,0),FALSE),0)*$F201/$G201)*$D201</f>
        <v>0</v>
      </c>
      <c r="KS201" s="1">
        <f>IF($E201+$I201+$D$7&lt;=KS$22,0,IF(KS$22-$D$7&gt;=$E201,VLOOKUP($C201,Input!$A$8:$GZ$39,MATCH(KS$21,Input!$A$6:$GZ$6,0),FALSE),0)*$F201/$G201)*$D201</f>
        <v>0</v>
      </c>
      <c r="KT201" s="1">
        <f>IF($E201+$I201+$D$7&lt;=KT$22,0,IF(KT$22-$D$7&gt;=$E201,VLOOKUP($C201,Input!$A$8:$GZ$39,MATCH(KT$21,Input!$A$6:$GZ$6,0),FALSE),0)*$F201/$G201)*$D201</f>
        <v>0</v>
      </c>
      <c r="KU201" s="1">
        <f>IF($E201+$I201+$D$7&lt;=KU$22,0,IF(KU$22-$D$7&gt;=$E201,VLOOKUP($C201,Input!$A$8:$GZ$39,MATCH(KU$21,Input!$A$6:$GZ$6,0),FALSE),0)*$F201/$G201)*$D201</f>
        <v>0</v>
      </c>
      <c r="KV201" s="1">
        <f>IF($E201+$I201+$D$7&lt;=KV$22,0,IF(KV$22-$D$7&gt;=$E201,VLOOKUP($C201,Input!$A$8:$GZ$39,MATCH(KV$21,Input!$A$6:$GZ$6,0),FALSE),0)*$F201/$G201)*$D201</f>
        <v>0</v>
      </c>
      <c r="KW201" s="1">
        <f>IF($E201+$I201+$D$7&lt;=KW$22,0,IF(KW$22-$D$7&gt;=$E201,VLOOKUP($C201,Input!$A$8:$GZ$39,MATCH(KW$21,Input!$A$6:$GZ$6,0),FALSE),0)*$F201/$G201)*$D201</f>
        <v>0</v>
      </c>
      <c r="KY201" t="str">
        <f>VLOOKUP($C201,Input!$A$8:$HV$39,MATCH(KY$21,Input!$A$6:$HV$6,0),FALSE)</f>
        <v xml:space="preserve">CNG (compressed and at pump, including station maintenance) </v>
      </c>
      <c r="KZ201" s="1">
        <f>IF($E201+$I201+$D$7&lt;=KZ$22,0,IF(KZ$22-$D$7&gt;=$E201,VLOOKUP($C201,Input!$A$8:$HV$39,MATCH(KZ$21,Input!$A$6:$HV$6,0),FALSE)/$G201*$F201,0))*$D201</f>
        <v>0</v>
      </c>
      <c r="LA201" s="1">
        <f>IF($E201+$I201+$D$7&lt;=LA$22,0,IF(LA$22-$D$7&gt;=$E201,VLOOKUP($C201,Input!$A$8:$HV$39,MATCH(LA$21,Input!$A$6:$HV$6,0),FALSE)/$G201*$F201,0))*$D201</f>
        <v>0</v>
      </c>
      <c r="LB201" s="1">
        <f>IF($E201+$I201+$D$7&lt;=LB$22,0,IF(LB$22-$D$7&gt;=$E201,VLOOKUP($C201,Input!$A$8:$HV$39,MATCH(LB$21,Input!$A$6:$HV$6,0),FALSE)/$G201*$F201,0))*$D201</f>
        <v>0</v>
      </c>
      <c r="LC201" s="1">
        <f>IF($E201+$I201+$D$7&lt;=LC$22,0,IF(LC$22-$D$7&gt;=$E201,VLOOKUP($C201,Input!$A$8:$HV$39,MATCH(LC$21,Input!$A$6:$HV$6,0),FALSE)/$G201*$F201,0))*$D201</f>
        <v>0</v>
      </c>
      <c r="LD201" s="1">
        <f>IF($E201+$I201+$D$7&lt;=LD$22,0,IF(LD$22-$D$7&gt;=$E201,VLOOKUP($C201,Input!$A$8:$HV$39,MATCH(LD$21,Input!$A$6:$HV$6,0),FALSE)/$G201*$F201,0))*$D201</f>
        <v>0</v>
      </c>
      <c r="LE201" s="1">
        <f>IF($E201+$I201+$D$7&lt;=LE$22,0,IF(LE$22-$D$7&gt;=$E201,VLOOKUP($C201,Input!$A$8:$HV$39,MATCH(LE$21,Input!$A$6:$HV$6,0),FALSE)/$G201*$F201,0))*$D201</f>
        <v>0</v>
      </c>
      <c r="LF201" s="1">
        <f>IF($E201+$I201+$D$7&lt;=LF$22,0,IF(LF$22-$D$7&gt;=$E201,VLOOKUP($C201,Input!$A$8:$HV$39,MATCH(LF$21,Input!$A$6:$HV$6,0),FALSE)/$G201*$F201,0))*$D201</f>
        <v>0</v>
      </c>
      <c r="LG201" s="1">
        <f>IF($E201+$I201+$D$7&lt;=LG$22,0,IF(LG$22-$D$7&gt;=$E201,VLOOKUP($C201,Input!$A$8:$HV$39,MATCH(LG$21,Input!$A$6:$HV$6,0),FALSE)/$G201*$F201,0))*$D201</f>
        <v>0</v>
      </c>
      <c r="LH201" s="1">
        <f>IF($E201+$I201+$D$7&lt;=LH$22,0,IF(LH$22-$D$7&gt;=$E201,VLOOKUP($C201,Input!$A$8:$HV$39,MATCH(LH$21,Input!$A$6:$HV$6,0),FALSE)/$G201*$F201,0))*$D201</f>
        <v>0</v>
      </c>
      <c r="LI201" s="1">
        <f>IF($E201+$I201+$D$7&lt;=LI$22,0,IF(LI$22-$D$7&gt;=$E201,VLOOKUP($C201,Input!$A$8:$HV$39,MATCH(LI$21,Input!$A$6:$HV$6,0),FALSE)/$G201*$F201,0))*$D201</f>
        <v>0</v>
      </c>
      <c r="LJ201" s="1">
        <f>IF($E201+$I201+$D$7&lt;=LJ$22,0,IF(LJ$22-$D$7&gt;=$E201,VLOOKUP($C201,Input!$A$8:$HV$39,MATCH(LJ$21,Input!$A$6:$HV$6,0),FALSE)/$G201*$F201,0))*$D201</f>
        <v>0</v>
      </c>
      <c r="LK201" s="1">
        <f>IF($E201+$I201+$D$7&lt;=LK$22,0,IF(LK$22-$D$7&gt;=$E201,VLOOKUP($C201,Input!$A$8:$HV$39,MATCH(LK$21,Input!$A$6:$HV$6,0),FALSE)/$G201*$F201,0))*$D201</f>
        <v>0</v>
      </c>
      <c r="LL201" s="1">
        <f>IF($E201+$I201+$D$7&lt;=LL$22,0,IF(LL$22-$D$7&gt;=$E201,VLOOKUP($C201,Input!$A$8:$HV$39,MATCH(LL$21,Input!$A$6:$HV$6,0),FALSE)/$G201*$F201,0))*$D201</f>
        <v>0</v>
      </c>
      <c r="LM201" s="1">
        <f>IF($E201+$I201+$D$7&lt;=LM$22,0,IF(LM$22-$D$7&gt;=$E201,VLOOKUP($C201,Input!$A$8:$HV$39,MATCH(LM$21,Input!$A$6:$HV$6,0),FALSE)/$G201*$F201,0))*$D201</f>
        <v>0</v>
      </c>
      <c r="LN201" s="1">
        <f>IF($E201+$I201+$D$7&lt;=LN$22,0,IF(LN$22-$D$7&gt;=$E201,VLOOKUP($C201,Input!$A$8:$HV$39,MATCH(LN$21,Input!$A$6:$HV$6,0),FALSE)/$G201*$F201,0))*$D201</f>
        <v>0</v>
      </c>
      <c r="LO201" s="1">
        <f>IF($E201+$I201+$D$7&lt;=LO$22,0,IF(LO$22-$D$7&gt;=$E201,VLOOKUP($C201,Input!$A$8:$HV$39,MATCH(LO$21,Input!$A$6:$HV$6,0),FALSE)/$G201*$F201,0))*$D201</f>
        <v>0</v>
      </c>
      <c r="LP201" s="1">
        <f>IF($E201+$I201+$D$7&lt;=LP$22,0,IF(LP$22-$D$7&gt;=$E201,VLOOKUP($C201,Input!$A$8:$HV$39,MATCH(LP$21,Input!$A$6:$HV$6,0),FALSE)/$G201*$F201,0))*$D201</f>
        <v>0</v>
      </c>
      <c r="LQ201" s="1">
        <f>IF($E201+$I201+$D$7&lt;=LQ$22,0,IF(LQ$22-$D$7&gt;=$E201,VLOOKUP($C201,Input!$A$8:$HV$39,MATCH(LQ$21,Input!$A$6:$HV$6,0),FALSE)/$G201*$F201,0))*$D201</f>
        <v>0</v>
      </c>
      <c r="LR201" s="1">
        <f>IF($E201+$I201+$D$7&lt;=LR$22,0,IF(LR$22-$D$7&gt;=$E201,VLOOKUP($C201,Input!$A$8:$HV$39,MATCH(LR$21,Input!$A$6:$HV$6,0),FALSE)/$G201*$F201,0))*$D201</f>
        <v>0</v>
      </c>
      <c r="LS201" s="1">
        <f>IF($E201+$I201+$D$7&lt;=LS$22,0,IF(LS$22-$D$7&gt;=$E201,VLOOKUP($C201,Input!$A$8:$HV$39,MATCH(LS$21,Input!$A$6:$HV$6,0),FALSE)/$G201*$F201,0))*$D201</f>
        <v>0</v>
      </c>
      <c r="LT201" s="1">
        <f>IF($E201+$I201+$D$7&lt;=LT$22,0,IF(LT$22-$D$7&gt;=$E201,VLOOKUP($C201,Input!$A$8:$HV$39,MATCH(LT$21,Input!$A$6:$HV$6,0),FALSE)/$G201*$F201,0))*$D201</f>
        <v>0</v>
      </c>
      <c r="LU201" s="1">
        <f>IF($E201+$I201+$D$7&lt;=LU$22,0,IF(LU$22-$D$7&gt;=$E201,VLOOKUP($C201,Input!$A$8:$HV$39,MATCH(LU$21,Input!$A$6:$HV$6,0),FALSE)/$G201*$F201,0))*$D201</f>
        <v>0</v>
      </c>
      <c r="LV201" s="1">
        <f>IF($E201+$I201+$D$7&lt;=LV$22,0,IF(LV$22-$D$7&gt;=$E201,VLOOKUP($C201,Input!$A$8:$HV$39,MATCH(LV$21,Input!$A$6:$HV$6,0),FALSE)/$G201*$F201,0))*$D201</f>
        <v>0</v>
      </c>
      <c r="LW201" s="1">
        <f>IF($E201+$I201+$D$7&lt;=LW$22,0,IF(LW$22-$D$7&gt;=$E201,VLOOKUP($C201,Input!$A$8:$HV$39,MATCH(LW$21,Input!$A$6:$HV$6,0),FALSE)/$G201*$F201,0))*$D201</f>
        <v>0</v>
      </c>
      <c r="LX201" s="1">
        <f>IF($E201+$I201+$D$7&lt;=LX$22,0,IF(LX$22-$D$7&gt;=$E201,VLOOKUP($C201,Input!$A$8:$HV$39,MATCH(LX$21,Input!$A$6:$HV$6,0),FALSE)/$G201*$F201,0))*$D201</f>
        <v>0</v>
      </c>
      <c r="LY201" s="1">
        <f>IF($E201+$I201+$D$7&lt;=LY$22,0,IF(LY$22-$D$7&gt;=$E201,VLOOKUP($C201,Input!$A$8:$HV$39,MATCH(LY$21,Input!$A$6:$HV$6,0),FALSE)/$G201*$F201,0))*$D201</f>
        <v>0</v>
      </c>
      <c r="LZ201" s="1">
        <f>IF($E201+$I201+$D$7&lt;=LZ$22,0,IF(LZ$22-$D$7&gt;=$E201,VLOOKUP($C201,Input!$A$8:$HV$39,MATCH(LZ$21,Input!$A$6:$HV$6,0),FALSE)/$G201*$F201,0))*$D201</f>
        <v>0</v>
      </c>
      <c r="MA201" s="1">
        <f>IF($E201+$I201+$D$7&lt;=MA$22,0,IF(MA$22-$D$7&gt;=$E201,VLOOKUP($C201,Input!$A$8:$HV$39,MATCH(MA$21,Input!$A$6:$HV$6,0),FALSE)/$G201*$F201,0))*$D201</f>
        <v>0</v>
      </c>
      <c r="MB201" s="1">
        <f>IF($E201+$I201+$D$7&lt;=MB$22,0,IF(MB$22-$D$7&gt;=$E201,VLOOKUP($C201,Input!$A$8:$HV$39,MATCH(MB$21,Input!$A$6:$HV$6,0),FALSE)/$G201*$F201,0))*$D201</f>
        <v>0</v>
      </c>
      <c r="MC201" s="1">
        <f>IF($E201+$I201+$D$7&lt;=MC$22,0,IF(MC$22-$D$7&gt;=$E201,VLOOKUP($C201,Input!$A$8:$HV$39,MATCH(MC$21,Input!$A$6:$HV$6,0),FALSE)/$G201*$F201,0))*$D201</f>
        <v>0</v>
      </c>
      <c r="MD201" s="1">
        <f>IF($E201+$I201+$D$7&lt;=MD$22,0,IF(MD$22-$D$7&gt;=$E201,VLOOKUP($C201,Input!$A$8:$HV$39,MATCH(MD$21,Input!$A$6:$HV$6,0),FALSE)/$G201*$F201,0))*$D201</f>
        <v>0</v>
      </c>
      <c r="ME201" s="1">
        <f>IF($E201+$I201+$D$7&lt;=ME$22,0,IF(ME$22-$D$7&gt;=$E201,VLOOKUP($C201,Input!$A$8:$HV$39,MATCH(ME$21,Input!$A$6:$HV$6,0),FALSE)/$G201*$F201,0))*$D201</f>
        <v>0</v>
      </c>
      <c r="MF201" s="1">
        <f>IF($E201+$I201+$D$7&lt;=MF$22,0,IF(MF$22-$D$7&gt;=$E201,VLOOKUP($C201,Input!$A$8:$HV$39,MATCH(MF$21,Input!$A$6:$HV$6,0),FALSE)/$G201*$F201,0))*$D201</f>
        <v>0</v>
      </c>
      <c r="MG201" s="1">
        <f>IF($E201+$I201+$D$7&lt;=MG$22,0,IF(MG$22-$D$7&gt;=$E201,VLOOKUP($C201,Input!$A$8:$HV$39,MATCH(MG$21,Input!$A$6:$HV$6,0),FALSE)/$G201*$F201,0))*$D201</f>
        <v>0</v>
      </c>
      <c r="MH201" s="1">
        <f>IF($E201+$I201+$D$7&lt;=MH$22,0,IF(MH$22-$D$7&gt;=$E201,VLOOKUP($C201,Input!$A$8:$HV$39,MATCH(MH$21,Input!$A$6:$HV$6,0),FALSE)/$G201*$F201,0))*$D201</f>
        <v>0</v>
      </c>
      <c r="MI201" s="1">
        <f>IF($E201+$I201+$D$7&lt;=MI$22,0,IF(MI$22-$D$7&gt;=$E201,VLOOKUP($C201,Input!$A$8:$HV$39,MATCH(MI$21,Input!$A$6:$HV$6,0),FALSE)/$G201*$F201,0))*$D201</f>
        <v>0</v>
      </c>
      <c r="MJ201" s="1">
        <f>IF($E201+$I201+$D$7&lt;=MJ$22,0,IF(MJ$22-$D$7&gt;=$E201,VLOOKUP($C201,Input!$A$8:$HV$39,MATCH(MJ$21,Input!$A$6:$HV$6,0),FALSE)/$G201*$F201,0))*$D201</f>
        <v>0</v>
      </c>
      <c r="MK201" s="1">
        <f>IF($E201+$I201+$D$7&lt;=MK$22,0,IF(MK$22-$D$7&gt;=$E201,VLOOKUP($C201,Input!$A$8:$HV$39,MATCH(MK$21,Input!$A$6:$HV$6,0),FALSE)/$G201*$F201,0))*$D201</f>
        <v>0</v>
      </c>
      <c r="ML201" s="1">
        <f>IF($E201+$I201+$D$7&lt;=ML$22,0,IF(ML$22-$D$7&gt;=$E201,VLOOKUP($C201,Input!$A$8:$HV$39,MATCH(ML$21,Input!$A$6:$HV$6,0),FALSE)/$G201*$F201,0))*$D201</f>
        <v>0</v>
      </c>
      <c r="MM201" s="1">
        <f>IF($E201+$I201+$D$7&lt;=MM$22,0,IF(MM$22-$D$7&gt;=$E201,VLOOKUP($C201,Input!$A$8:$HV$39,MATCH(MM$21,Input!$A$6:$HV$6,0),FALSE)/$G201*$F201,0))*$D201</f>
        <v>0</v>
      </c>
      <c r="MN201" s="1">
        <f>IF($E201+$I201+$D$7&lt;=MN$22,0,IF(MN$22-$D$7&gt;=$E201,VLOOKUP($C201,Input!$A$8:$HV$39,MATCH(MN$21,Input!$A$6:$HV$6,0),FALSE)/$G201*$F201,0))*$D201</f>
        <v>0</v>
      </c>
      <c r="MO201" s="1">
        <f>IF($E201+$I201+$D$7&lt;=MO$22,0,IF(MO$22-$D$7&gt;=$E201,VLOOKUP($C201,Input!$A$8:$HV$39,MATCH(MO$21,Input!$A$6:$HV$6,0),FALSE)/$G201*$F201,0))*$D201</f>
        <v>0</v>
      </c>
      <c r="MP201" s="1">
        <f>IF($E201+$I201+$D$7&lt;=MP$22,0,IF(MP$22-$D$7&gt;=$E201,VLOOKUP($C201,Input!$A$8:$HV$39,MATCH(MP$21,Input!$A$6:$HV$6,0),FALSE)/$G201*$F201,0))*$D201</f>
        <v>0</v>
      </c>
      <c r="MQ201" s="1">
        <f>IF($E201+$I201+$D$7&lt;=MQ$22,0,IF(MQ$22-$D$7&gt;=$E201,VLOOKUP($C201,Input!$A$8:$HV$39,MATCH(MQ$21,Input!$A$6:$HV$6,0),FALSE)/$G201*$F201,0))*$D201</f>
        <v>0</v>
      </c>
      <c r="MR201" s="1">
        <f>IF($E201+$I201+$D$7&lt;=MR$22,0,IF(MR$22-$D$7&gt;=$E201,VLOOKUP($C201,Input!$A$8:$HV$39,MATCH(MR$21,Input!$A$6:$HV$6,0),FALSE)/$G201*$F201,0))*$D201</f>
        <v>0</v>
      </c>
      <c r="MS201" s="1">
        <f>IF($E201+$I201+$D$7&lt;=MS$22,0,IF(MS$22-$D$7&gt;=$E201,VLOOKUP($C201,Input!$A$8:$HV$39,MATCH(MS$21,Input!$A$6:$HV$6,0),FALSE)/$G201*$F201,0))*$D201</f>
        <v>0</v>
      </c>
      <c r="MT201" s="1">
        <f>IF($E201+$I201+$D$7&lt;=MT$22,0,IF(MT$22-$D$7&gt;=$E201,VLOOKUP($C201,Input!$A$8:$HV$39,MATCH(MT$21,Input!$A$6:$HV$6,0),FALSE)/$G201*$F201,0))*$D201</f>
        <v>0</v>
      </c>
      <c r="MU201" s="1">
        <f>IF($E201+$I201+$D$7&lt;=MU$22,0,IF(MU$22-$D$7&gt;=$E201,VLOOKUP($C201,Input!$A$8:$HV$39,MATCH(MU$21,Input!$A$6:$HV$6,0),FALSE)/$G201*$F201,0))*$D201</f>
        <v>0</v>
      </c>
      <c r="MV201" s="1">
        <f>IF($E201+$I201+$D$7&lt;=MV$22,0,IF(MV$22-$D$7&gt;=$E201,VLOOKUP($C201,Input!$A$8:$HV$39,MATCH(MV$21,Input!$A$6:$HV$6,0),FALSE)/$G201*$F201,0))*$D201</f>
        <v>0</v>
      </c>
      <c r="MW201" s="1">
        <f>IF($E201+$I201+$D$7&lt;=MW$22,0,IF(MW$22-$D$7&gt;=$E201,VLOOKUP($C201,Input!$A$8:$HV$39,MATCH(MW$21,Input!$A$6:$HV$6,0),FALSE)/$G201*$F201,0))*$D201</f>
        <v>0</v>
      </c>
      <c r="MX201" s="1">
        <f>IF($E201+$I201+$D$7&lt;=MX$22,0,IF(MX$22-$D$7&gt;=$E201,VLOOKUP($C201,Input!$A$8:$HV$39,MATCH(MX$21,Input!$A$6:$HV$6,0),FALSE)/$G201*$F201,0))*$D201</f>
        <v>0</v>
      </c>
      <c r="MZ201" t="str">
        <f>VLOOKUP($C201,Input!$A$8:$HV$39,MATCH(MZ$21,Input!$A$6:$HV$6,0),FALSE)</f>
        <v>Fossil CNG LCFS Credit ($/DGE)</v>
      </c>
      <c r="NA201" s="1">
        <f>IF($E201+$I201+$D$7&lt;=NA$22,0,IF(NA$22-$D$7&gt;=$E201,-VLOOKUP($C201,Input!$A$8:$HV$39,MATCH(NA$21,Input!$A$6:$HV$6,0),FALSE)/$G201*$F201,0))*$D201*$G$4/100</f>
        <v>0</v>
      </c>
      <c r="NB201" s="1">
        <f>IF($E201+$I201+$D$7&lt;=NB$22,0,IF(NB$22-$D$7&gt;=$E201,-VLOOKUP($C201,Input!$A$8:$HV$39,MATCH(NB$21,Input!$A$6:$HV$6,0),FALSE)/$G201*$F201,0))*$D201*$G$4/100</f>
        <v>0</v>
      </c>
      <c r="NC201" s="1">
        <f>IF($E201+$I201+$D$7&lt;=NC$22,0,IF(NC$22-$D$7&gt;=$E201,-VLOOKUP($C201,Input!$A$8:$HV$39,MATCH(NC$21,Input!$A$6:$HV$6,0),FALSE)/$G201*$F201,0))*$D201*$G$4/100</f>
        <v>0</v>
      </c>
      <c r="ND201" s="1">
        <f>IF($E201+$I201+$D$7&lt;=ND$22,0,IF(ND$22-$D$7&gt;=$E201,-VLOOKUP($C201,Input!$A$8:$HV$39,MATCH(ND$21,Input!$A$6:$HV$6,0),FALSE)/$G201*$F201,0))*$D201*$G$4/100</f>
        <v>0</v>
      </c>
      <c r="NE201" s="1">
        <f>IF($E201+$I201+$D$7&lt;=NE$22,0,IF(NE$22-$D$7&gt;=$E201,-VLOOKUP($C201,Input!$A$8:$HV$39,MATCH(NE$21,Input!$A$6:$HV$6,0),FALSE)/$G201*$F201,0))*$D201*$G$4/100</f>
        <v>0</v>
      </c>
      <c r="NF201" s="1">
        <f>IF($E201+$I201+$D$7&lt;=NF$22,0,IF(NF$22-$D$7&gt;=$E201,-VLOOKUP($C201,Input!$A$8:$HV$39,MATCH(NF$21,Input!$A$6:$HV$6,0),FALSE)/$G201*$F201,0))*$D201*$G$4/100</f>
        <v>0</v>
      </c>
      <c r="NG201" s="1">
        <f>IF($E201+$I201+$D$7&lt;=NG$22,0,IF(NG$22-$D$7&gt;=$E201,-VLOOKUP($C201,Input!$A$8:$HV$39,MATCH(NG$21,Input!$A$6:$HV$6,0),FALSE)/$G201*$F201,0))*$D201*$G$4/100</f>
        <v>0</v>
      </c>
      <c r="NH201" s="1">
        <f>IF($E201+$I201+$D$7&lt;=NH$22,0,IF(NH$22-$D$7&gt;=$E201,-VLOOKUP($C201,Input!$A$8:$HV$39,MATCH(NH$21,Input!$A$6:$HV$6,0),FALSE)/$G201*$F201,0))*$D201*$G$4/100</f>
        <v>0</v>
      </c>
      <c r="NI201" s="1">
        <f>IF($E201+$I201+$D$7&lt;=NI$22,0,IF(NI$22-$D$7&gt;=$E201,-VLOOKUP($C201,Input!$A$8:$HV$39,MATCH(NI$21,Input!$A$6:$HV$6,0),FALSE)/$G201*$F201,0))*$D201*$G$4/100</f>
        <v>0</v>
      </c>
      <c r="NJ201" s="1">
        <f>IF($E201+$I201+$D$7&lt;=NJ$22,0,IF(NJ$22-$D$7&gt;=$E201,-VLOOKUP($C201,Input!$A$8:$HV$39,MATCH(NJ$21,Input!$A$6:$HV$6,0),FALSE)/$G201*$F201,0))*$D201*$G$4/100</f>
        <v>0</v>
      </c>
      <c r="NK201" s="1">
        <f>IF($E201+$I201+$D$7&lt;=NK$22,0,IF(NK$22-$D$7&gt;=$E201,-VLOOKUP($C201,Input!$A$8:$HV$39,MATCH(NK$21,Input!$A$6:$HV$6,0),FALSE)/$G201*$F201,0))*$D201*$G$4/100</f>
        <v>0</v>
      </c>
      <c r="NL201" s="1">
        <f>IF($E201+$I201+$D$7&lt;=NL$22,0,IF(NL$22-$D$7&gt;=$E201,-VLOOKUP($C201,Input!$A$8:$HV$39,MATCH(NL$21,Input!$A$6:$HV$6,0),FALSE)/$G201*$F201,0))*$D201*$G$4/100</f>
        <v>0</v>
      </c>
      <c r="NM201" s="1">
        <f>IF($E201+$I201+$D$7&lt;=NM$22,0,IF(NM$22-$D$7&gt;=$E201,-VLOOKUP($C201,Input!$A$8:$HV$39,MATCH(NM$21,Input!$A$6:$HV$6,0),FALSE)/$G201*$F201,0))*$D201*$G$4/100</f>
        <v>0</v>
      </c>
      <c r="NN201" s="1">
        <f>IF($E201+$I201+$D$7&lt;=NN$22,0,IF(NN$22-$D$7&gt;=$E201,-VLOOKUP($C201,Input!$A$8:$HV$39,MATCH(NN$21,Input!$A$6:$HV$6,0),FALSE)/$G201*$F201,0))*$D201*$G$4/100</f>
        <v>0</v>
      </c>
      <c r="NO201" s="1">
        <f>IF($E201+$I201+$D$7&lt;=NO$22,0,IF(NO$22-$D$7&gt;=$E201,-VLOOKUP($C201,Input!$A$8:$HV$39,MATCH(NO$21,Input!$A$6:$HV$6,0),FALSE)/$G201*$F201,0))*$D201*$G$4/100</f>
        <v>0</v>
      </c>
      <c r="NP201" s="1">
        <f>IF($E201+$I201+$D$7&lt;=NP$22,0,IF(NP$22-$D$7&gt;=$E201,-VLOOKUP($C201,Input!$A$8:$HV$39,MATCH(NP$21,Input!$A$6:$HV$6,0),FALSE)/$G201*$F201,0))*$D201*$G$4/100</f>
        <v>0</v>
      </c>
      <c r="NQ201" s="1">
        <f>IF($E201+$I201+$D$7&lt;=NQ$22,0,IF(NQ$22-$D$7&gt;=$E201,-VLOOKUP($C201,Input!$A$8:$HV$39,MATCH(NQ$21,Input!$A$6:$HV$6,0),FALSE)/$G201*$F201,0))*$D201*$G$4/100</f>
        <v>0</v>
      </c>
      <c r="NR201" s="1">
        <f>IF($E201+$I201+$D$7&lt;=NR$22,0,IF(NR$22-$D$7&gt;=$E201,-VLOOKUP($C201,Input!$A$8:$HV$39,MATCH(NR$21,Input!$A$6:$HV$6,0),FALSE)/$G201*$F201,0))*$D201*$G$4/100</f>
        <v>0</v>
      </c>
      <c r="NS201" s="1">
        <f>IF($E201+$I201+$D$7&lt;=NS$22,0,IF(NS$22-$D$7&gt;=$E201,-VLOOKUP($C201,Input!$A$8:$HV$39,MATCH(NS$21,Input!$A$6:$HV$6,0),FALSE)/$G201*$F201,0))*$D201*$G$4/100</f>
        <v>0</v>
      </c>
      <c r="NT201" s="1">
        <f>IF($E201+$I201+$D$7&lt;=NT$22,0,IF(NT$22-$D$7&gt;=$E201,-VLOOKUP($C201,Input!$A$8:$HV$39,MATCH(NT$21,Input!$A$6:$HV$6,0),FALSE)/$G201*$F201,0))*$D201*$G$4/100</f>
        <v>0</v>
      </c>
      <c r="NU201" s="1">
        <f>IF($E201+$I201+$D$7&lt;=NU$22,0,IF(NU$22-$D$7&gt;=$E201,-VLOOKUP($C201,Input!$A$8:$HV$39,MATCH(NU$21,Input!$A$6:$HV$6,0),FALSE)/$G201*$F201,0))*$D201*$G$4/100</f>
        <v>0</v>
      </c>
      <c r="NV201" s="1">
        <f>IF($E201+$I201+$D$7&lt;=NV$22,0,IF(NV$22-$D$7&gt;=$E201,-VLOOKUP($C201,Input!$A$8:$HV$39,MATCH(NV$21,Input!$A$6:$HV$6,0),FALSE)/$G201*$F201,0))*$D201*$G$4/100</f>
        <v>0</v>
      </c>
      <c r="NW201" s="1">
        <f>IF($E201+$I201+$D$7&lt;=NW$22,0,IF(NW$22-$D$7&gt;=$E201,-VLOOKUP($C201,Input!$A$8:$HV$39,MATCH(NW$21,Input!$A$6:$HV$6,0),FALSE)/$G201*$F201,0))*$D201*$G$4/100</f>
        <v>0</v>
      </c>
      <c r="NX201" s="1">
        <f>IF($E201+$I201+$D$7&lt;=NX$22,0,IF(NX$22-$D$7&gt;=$E201,-VLOOKUP($C201,Input!$A$8:$HV$39,MATCH(NX$21,Input!$A$6:$HV$6,0),FALSE)/$G201*$F201,0))*$D201*$G$4/100</f>
        <v>0</v>
      </c>
      <c r="NY201" s="1">
        <f>IF($E201+$I201+$D$7&lt;=NY$22,0,IF(NY$22-$D$7&gt;=$E201,-VLOOKUP($C201,Input!$A$8:$HV$39,MATCH(NY$21,Input!$A$6:$HV$6,0),FALSE)/$G201*$F201,0))*$D201*$G$4/100</f>
        <v>0</v>
      </c>
      <c r="NZ201" s="1">
        <f>IF($E201+$I201+$D$7&lt;=NZ$22,0,IF(NZ$22-$D$7&gt;=$E201,-VLOOKUP($C201,Input!$A$8:$HV$39,MATCH(NZ$21,Input!$A$6:$HV$6,0),FALSE)/$G201*$F201,0))*$D201*$G$4/100</f>
        <v>0</v>
      </c>
      <c r="OA201" s="1">
        <f>IF($E201+$I201+$D$7&lt;=OA$22,0,IF(OA$22-$D$7&gt;=$E201,-VLOOKUP($C201,Input!$A$8:$HV$39,MATCH(OA$21,Input!$A$6:$HV$6,0),FALSE)/$G201*$F201,0))*$D201*$G$4/100</f>
        <v>0</v>
      </c>
      <c r="OB201" s="1">
        <f>IF($E201+$I201+$D$7&lt;=OB$22,0,IF(OB$22-$D$7&gt;=$E201,-VLOOKUP($C201,Input!$A$8:$HV$39,MATCH(OB$21,Input!$A$6:$HV$6,0),FALSE)/$G201*$F201,0))*$D201*$G$4/100</f>
        <v>0</v>
      </c>
      <c r="OC201" s="1">
        <f>IF($E201+$I201+$D$7&lt;=OC$22,0,IF(OC$22-$D$7&gt;=$E201,-VLOOKUP($C201,Input!$A$8:$HV$39,MATCH(OC$21,Input!$A$6:$HV$6,0),FALSE)/$G201*$F201,0))*$D201*$G$4/100</f>
        <v>0</v>
      </c>
      <c r="OD201" s="1">
        <f>IF($E201+$I201+$D$7&lt;=OD$22,0,IF(OD$22-$D$7&gt;=$E201,-VLOOKUP($C201,Input!$A$8:$HV$39,MATCH(OD$21,Input!$A$6:$HV$6,0),FALSE)/$G201*$F201,0))*$D201*$G$4/100</f>
        <v>0</v>
      </c>
      <c r="OE201" s="1">
        <f>IF($E201+$I201+$D$7&lt;=OE$22,0,IF(OE$22-$D$7&gt;=$E201,-VLOOKUP($C201,Input!$A$8:$HV$39,MATCH(OE$21,Input!$A$6:$HV$6,0),FALSE)/$G201*$F201,0))*$D201*$G$4/100</f>
        <v>0</v>
      </c>
      <c r="OF201" s="1">
        <f>IF($E201+$I201+$D$7&lt;=OF$22,0,IF(OF$22-$D$7&gt;=$E201,-VLOOKUP($C201,Input!$A$8:$HV$39,MATCH(OF$21,Input!$A$6:$HV$6,0),FALSE)/$G201*$F201,0))*$D201*$G$4/100</f>
        <v>0</v>
      </c>
      <c r="OG201" s="1">
        <f>IF($E201+$I201+$D$7&lt;=OG$22,0,IF(OG$22-$D$7&gt;=$E201,-VLOOKUP($C201,Input!$A$8:$HV$39,MATCH(OG$21,Input!$A$6:$HV$6,0),FALSE)/$G201*$F201,0))*$D201*$G$4/100</f>
        <v>0</v>
      </c>
      <c r="OH201" s="1">
        <f>IF($E201+$I201+$D$7&lt;=OH$22,0,IF(OH$22-$D$7&gt;=$E201,-VLOOKUP($C201,Input!$A$8:$HV$39,MATCH(OH$21,Input!$A$6:$HV$6,0),FALSE)/$G201*$F201,0))*$D201*$G$4/100</f>
        <v>0</v>
      </c>
      <c r="OI201" s="1">
        <f>IF($E201+$I201+$D$7&lt;=OI$22,0,IF(OI$22-$D$7&gt;=$E201,-VLOOKUP($C201,Input!$A$8:$HV$39,MATCH(OI$21,Input!$A$6:$HV$6,0),FALSE)/$G201*$F201,0))*$D201*$G$4/100</f>
        <v>0</v>
      </c>
      <c r="OK201" t="str">
        <f>VLOOKUP($C201,Input!$A$8:$HW$39,MATCH(OK$21,Input!$A$6:$HW$6,0),FALSE)</f>
        <v>NA</v>
      </c>
      <c r="OL201" s="1">
        <f>IF($E201+$I201+$D$7&lt;=OL$22,0,IF(OL$22-$D$7&gt;=$E201,IF(COUNTIF($KZ201:LP201,"&gt;0")&gt;0,VLOOKUP($C201,Input!$A$8:$HV$21,MATCH($OK$21+COUNTIF($KZ201:LP201,"&gt;0"),Input!$A$6:$HV$6,0),FALSE),0),0))*$D201</f>
        <v>0</v>
      </c>
      <c r="OM201" s="1">
        <f>IF($E201+$I201+$D$7&lt;=OM$22,0,IF(OM$22-$D$7&gt;=$E201,IF(COUNTIF($KZ201:LQ201,"&gt;0")&gt;0,VLOOKUP($C201,Input!$A$8:$HV$21,MATCH($OK$21+COUNTIF($KZ201:LQ201,"&gt;0"),Input!$A$6:$HV$6,0),FALSE),0),0))*$D201</f>
        <v>0</v>
      </c>
      <c r="ON201" s="1">
        <f>IF($E201+$I201+$D$7&lt;=ON$22,0,IF(ON$22-$D$7&gt;=$E201,IF(COUNTIF($KZ201:LR201,"&gt;0")&gt;0,VLOOKUP($C201,Input!$A$8:$HV$21,MATCH($OK$21+COUNTIF($KZ201:LR201,"&gt;0"),Input!$A$6:$HV$6,0),FALSE),0),0))*$D201</f>
        <v>0</v>
      </c>
      <c r="OO201" s="1">
        <f>IF($E201+$I201+$D$7&lt;=OO$22,0,IF(OO$22-$D$7&gt;=$E201,IF(COUNTIF($KZ201:LS201,"&gt;0")&gt;0,VLOOKUP($C201,Input!$A$8:$HV$21,MATCH($OK$21+COUNTIF($KZ201:LS201,"&gt;0"),Input!$A$6:$HV$6,0),FALSE),0),0))*$D201</f>
        <v>0</v>
      </c>
      <c r="OP201" s="1">
        <f>IF($E201+$I201+$D$7&lt;=OP$22,0,IF(OP$22-$D$7&gt;=$E201,IF(COUNTIF($KZ201:LT201,"&gt;0")&gt;0,VLOOKUP($C201,Input!$A$8:$HV$21,MATCH($OK$21+COUNTIF($KZ201:LT201,"&gt;0"),Input!$A$6:$HV$6,0),FALSE),0),0))*$D201</f>
        <v>0</v>
      </c>
      <c r="OQ201" s="1">
        <f>IF($E201+$I201+$D$7&lt;=OQ$22,0,IF(OQ$22-$D$7&gt;=$E201,IF(COUNTIF($KZ201:LU201,"&gt;0")&gt;0,VLOOKUP($C201,Input!$A$8:$HV$21,MATCH($OK$21+COUNTIF($KZ201:LU201,"&gt;0"),Input!$A$6:$HV$6,0),FALSE),0),0))*$D201</f>
        <v>0</v>
      </c>
      <c r="OR201" s="1">
        <f>IF($E201+$I201+$D$7&lt;=OR$22,0,IF(OR$22-$D$7&gt;=$E201,IF(COUNTIF($KZ201:LV201,"&gt;0")&gt;0,VLOOKUP($C201,Input!$A$8:$HV$21,MATCH($OK$21+COUNTIF($KZ201:LV201,"&gt;0"),Input!$A$6:$HV$6,0),FALSE),0),0))*$D201</f>
        <v>0</v>
      </c>
      <c r="OS201" s="1">
        <f>IF($E201+$I201+$D$7&lt;=OS$22,0,IF(OS$22-$D$7&gt;=$E201,IF(COUNTIF($KZ201:LW201,"&gt;0")&gt;0,VLOOKUP($C201,Input!$A$8:$HV$21,MATCH($OK$21+COUNTIF($KZ201:LW201,"&gt;0"),Input!$A$6:$HV$6,0),FALSE),0),0))*$D201</f>
        <v>0</v>
      </c>
      <c r="OT201" s="1">
        <f>IF($E201+$I201+$D$7&lt;=OT$22,0,IF(OT$22-$D$7&gt;=$E201,IF(COUNTIF($KZ201:LX201,"&gt;0")&gt;0,VLOOKUP($C201,Input!$A$8:$HV$21,MATCH($OK$21+COUNTIF($KZ201:LX201,"&gt;0"),Input!$A$6:$HV$6,0),FALSE),0),0))*$D201</f>
        <v>0</v>
      </c>
      <c r="OU201" s="1">
        <f>IF($E201+$I201+$D$7&lt;=OU$22,0,IF(OU$22-$D$7&gt;=$E201,IF(COUNTIF($KZ201:LY201,"&gt;0")&gt;0,VLOOKUP($C201,Input!$A$8:$HV$21,MATCH($OK$21+COUNTIF($KZ201:LY201,"&gt;0"),Input!$A$6:$HV$6,0),FALSE),0),0))*$D201</f>
        <v>0</v>
      </c>
      <c r="OV201" s="1">
        <f>IF($E201+$I201+$D$7&lt;=OV$22,0,IF(OV$22-$D$7&gt;=$E201,IF(COUNTIF($KZ201:LZ201,"&gt;0")&gt;0,VLOOKUP($C201,Input!$A$8:$HV$21,MATCH($OK$21+COUNTIF($KZ201:LZ201,"&gt;0"),Input!$A$6:$HV$6,0),FALSE),0),0))*$D201</f>
        <v>0</v>
      </c>
      <c r="OW201" s="1">
        <f>IF($E201+$I201+$D$7&lt;=OW$22,0,IF(OW$22-$D$7&gt;=$E201,IF(COUNTIF($KZ201:MA201,"&gt;0")&gt;0,VLOOKUP($C201,Input!$A$8:$HV$21,MATCH($OK$21+COUNTIF($KZ201:MA201,"&gt;0"),Input!$A$6:$HV$6,0),FALSE),0),0))*$D201</f>
        <v>0</v>
      </c>
      <c r="OX201" s="1">
        <f>IF($E201+$I201+$D$7&lt;=OX$22,0,IF(OX$22-$D$7&gt;=$E201,IF(COUNTIF($KZ201:MB201,"&gt;0")&gt;0,VLOOKUP($C201,Input!$A$8:$HV$21,MATCH($OK$21+COUNTIF($KZ201:MB201,"&gt;0"),Input!$A$6:$HV$6,0),FALSE),0),0))*$D201</f>
        <v>0</v>
      </c>
      <c r="OY201" s="1">
        <f>IF($E201+$I201+$D$7&lt;=OY$22,0,IF(OY$22-$D$7&gt;=$E201,IF(COUNTIF($KZ201:MC201,"&gt;0")&gt;0,VLOOKUP($C201,Input!$A$8:$HV$21,MATCH($OK$21+COUNTIF($KZ201:MC201,"&gt;0"),Input!$A$6:$HV$6,0),FALSE),0),0))*$D201</f>
        <v>0</v>
      </c>
      <c r="OZ201" s="1">
        <f>IF($E201+$I201+$D$7&lt;=OZ$22,0,IF(OZ$22-$D$7&gt;=$E201,IF(COUNTIF($KZ201:MD201,"&gt;0")&gt;0,VLOOKUP($C201,Input!$A$8:$HV$21,MATCH($OK$21+COUNTIF($KZ201:MD201,"&gt;0"),Input!$A$6:$HV$6,0),FALSE),0),0))*$D201</f>
        <v>0</v>
      </c>
      <c r="PA201" s="1">
        <f>IF($E201+$I201+$D$7&lt;=PA$22,0,IF(PA$22-$D$7&gt;=$E201,IF(COUNTIF($KZ201:ME201,"&gt;0")&gt;0,VLOOKUP($C201,Input!$A$8:$HV$21,MATCH($OK$21+COUNTIF($KZ201:ME201,"&gt;0"),Input!$A$6:$HV$6,0),FALSE),0),0))*$D201</f>
        <v>0</v>
      </c>
      <c r="PB201" s="1">
        <f>IF($E201+$I201+$D$7&lt;=PB$22,0,IF(PB$22-$D$7&gt;=$E201,IF(COUNTIF($KZ201:MF201,"&gt;0")&gt;0,VLOOKUP($C201,Input!$A$8:$HV$21,MATCH($OK$21+COUNTIF($KZ201:MF201,"&gt;0"),Input!$A$6:$HV$6,0),FALSE),0),0))*$D201</f>
        <v>0</v>
      </c>
      <c r="PC201" s="1">
        <f>IF($E201+$I201+$D$7&lt;=PC$22,0,IF(PC$22-$D$7&gt;=$E201,IF(COUNTIF($KZ201:MG201,"&gt;0")&gt;0,VLOOKUP($C201,Input!$A$8:$HV$21,MATCH($OK$21+COUNTIF($KZ201:MG201,"&gt;0"),Input!$A$6:$HV$6,0),FALSE),0),0))*$D201</f>
        <v>0</v>
      </c>
      <c r="PD201" s="1">
        <f>IF($E201+$I201+$D$7&lt;=PD$22,0,IF(PD$22-$D$7&gt;=$E201,IF(COUNTIF($KZ201:MH201,"&gt;0")&gt;0,VLOOKUP($C201,Input!$A$8:$HV$21,MATCH($OK$21+COUNTIF($KZ201:MH201,"&gt;0"),Input!$A$6:$HV$6,0),FALSE),0),0))*$D201</f>
        <v>0</v>
      </c>
      <c r="PE201" s="1">
        <f>IF($E201+$I201+$D$7&lt;=PE$22,0,IF(PE$22-$D$7&gt;=$E201,IF(COUNTIF($KZ201:MI201,"&gt;0")&gt;0,VLOOKUP($C201,Input!$A$8:$HV$21,MATCH($OK$21+COUNTIF($KZ201:MI201,"&gt;0"),Input!$A$6:$HV$6,0),FALSE),0),0))*$D201</f>
        <v>0</v>
      </c>
      <c r="PF201" s="1">
        <f>IF($E201+$I201+$D$7&lt;=PF$22,0,IF(PF$22-$D$7&gt;=$E201,IF(COUNTIF($KZ201:MJ201,"&gt;0")&gt;0,VLOOKUP($C201,Input!$A$8:$HV$21,MATCH($OK$21+COUNTIF($KZ201:MJ201,"&gt;0"),Input!$A$6:$HV$6,0),FALSE),0),0))*$D201</f>
        <v>0</v>
      </c>
      <c r="PG201" s="1">
        <f>IF($E201+$I201+$D$7&lt;=PG$22,0,IF(PG$22-$D$7&gt;=$E201,IF(COUNTIF($KZ201:MK201,"&gt;0")&gt;0,VLOOKUP($C201,Input!$A$8:$HV$21,MATCH($OK$21+COUNTIF($KZ201:MK201,"&gt;0"),Input!$A$6:$HV$6,0),FALSE),0),0))*$D201</f>
        <v>0</v>
      </c>
      <c r="PH201" s="1">
        <f>IF($E201+$I201+$D$7&lt;=PH$22,0,IF(PH$22-$D$7&gt;=$E201,IF(COUNTIF($KZ201:ML201,"&gt;0")&gt;0,VLOOKUP($C201,Input!$A$8:$HV$21,MATCH($OK$21+COUNTIF($KZ201:ML201,"&gt;0"),Input!$A$6:$HV$6,0),FALSE),0),0))*$D201</f>
        <v>0</v>
      </c>
      <c r="PI201" s="1">
        <f>IF($E201+$I201+$D$7&lt;=PI$22,0,IF(PI$22-$D$7&gt;=$E201,IF(COUNTIF($KZ201:MM201,"&gt;0")&gt;0,VLOOKUP($C201,Input!$A$8:$HV$21,MATCH($OK$21+COUNTIF($KZ201:MM201,"&gt;0"),Input!$A$6:$HV$6,0),FALSE),0),0))*$D201</f>
        <v>0</v>
      </c>
      <c r="PJ201" s="1">
        <f>IF($E201+$I201+$D$7&lt;=PJ$22,0,IF(PJ$22-$D$7&gt;=$E201,IF(COUNTIF($KZ201:MN201,"&gt;0")&gt;0,VLOOKUP($C201,Input!$A$8:$HV$21,MATCH($OK$21+COUNTIF($KZ201:MN201,"&gt;0"),Input!$A$6:$HV$6,0),FALSE),0),0))*$D201</f>
        <v>0</v>
      </c>
      <c r="PK201" s="1">
        <f>IF($E201+$I201+$D$7&lt;=PK$22,0,IF(PK$22-$D$7&gt;=$E201,IF(COUNTIF($KZ201:MO201,"&gt;0")&gt;0,VLOOKUP($C201,Input!$A$8:$HV$21,MATCH($OK$21+COUNTIF($KZ201:MO201,"&gt;0"),Input!$A$6:$HV$6,0),FALSE),0),0))*$D201</f>
        <v>0</v>
      </c>
      <c r="PL201" s="1">
        <f>IF($E201+$I201+$D$7&lt;=PL$22,0,IF(PL$22-$D$7&gt;=$E201,IF(COUNTIF($KZ201:MP201,"&gt;0")&gt;0,VLOOKUP($C201,Input!$A$8:$HV$21,MATCH($OK$21+COUNTIF($KZ201:MP201,"&gt;0"),Input!$A$6:$HV$6,0),FALSE),0),0))*$D201</f>
        <v>0</v>
      </c>
      <c r="PM201" s="1">
        <f>IF($E201+$I201+$D$7&lt;=PM$22,0,IF(PM$22-$D$7&gt;=$E201,IF(COUNTIF($KZ201:MQ201,"&gt;0")&gt;0,VLOOKUP($C201,Input!$A$8:$HV$21,MATCH($OK$21+COUNTIF($KZ201:MQ201,"&gt;0"),Input!$A$6:$HV$6,0),FALSE),0),0))*$D201</f>
        <v>0</v>
      </c>
      <c r="PN201" s="1">
        <f>IF($E201+$I201+$D$7&lt;=PN$22,0,IF(PN$22-$D$7&gt;=$E201,IF(COUNTIF($KZ201:MR201,"&gt;0")&gt;0,VLOOKUP($C201,Input!$A$8:$HV$21,MATCH($OK$21+COUNTIF($KZ201:MR201,"&gt;0"),Input!$A$6:$HV$6,0),FALSE),0),0))*$D201</f>
        <v>0</v>
      </c>
      <c r="PO201" s="1">
        <f>IF($E201+$I201+$D$7&lt;=PO$22,0,IF(PO$22-$D$7&gt;=$E201,IF(COUNTIF($KZ201:MS201,"&gt;0")&gt;0,VLOOKUP($C201,Input!$A$8:$HV$21,MATCH($OK$21+COUNTIF($KZ201:MS201,"&gt;0"),Input!$A$6:$HV$6,0),FALSE),0),0))*$D201</f>
        <v>0</v>
      </c>
      <c r="PP201" s="1">
        <f>IF($E201+$I201+$D$7&lt;=PP$22,0,IF(PP$22-$D$7&gt;=$E201,IF(COUNTIF($KZ201:MT201,"&gt;0")&gt;0,VLOOKUP($C201,Input!$A$8:$HV$21,MATCH($OK$21+COUNTIF($KZ201:MT201,"&gt;0"),Input!$A$6:$HV$6,0),FALSE),0),0))*$D201</f>
        <v>0</v>
      </c>
      <c r="PQ201" s="1">
        <f>IF($E201+$I201+$D$7&lt;=PQ$22,0,IF(PQ$22-$D$7&gt;=$E201,IF(COUNTIF($KZ201:MU201,"&gt;0")&gt;0,VLOOKUP($C201,Input!$A$8:$HV$21,MATCH($OK$21+COUNTIF($KZ201:MU201,"&gt;0"),Input!$A$6:$HV$6,0),FALSE),0),0))*$D201</f>
        <v>0</v>
      </c>
      <c r="PR201" s="1">
        <f>IF($E201+$I201+$D$7&lt;=PR$22,0,IF(PR$22-$D$7&gt;=$E201,IF(COUNTIF($KZ201:MV201,"&gt;0")&gt;0,VLOOKUP($C201,Input!$A$8:$HV$21,MATCH($OK$21+COUNTIF($KZ201:MV201,"&gt;0"),Input!$A$6:$HV$6,0),FALSE),0),0))*$D201</f>
        <v>0</v>
      </c>
      <c r="PS201" s="1">
        <f>IF($E201+$I201+$D$7&lt;=PS$22,0,IF(PS$22-$D$7&gt;=$E201,IF(COUNTIF($KZ201:MW201,"&gt;0")&gt;0,VLOOKUP($C201,Input!$A$8:$HV$21,MATCH($OK$21+COUNTIF($KZ201:MW201,"&gt;0"),Input!$A$6:$HV$6,0),FALSE),0),0))*$D201</f>
        <v>0</v>
      </c>
      <c r="PT201" s="1">
        <f>IF($E201+$I201+$D$7&lt;=PT$22,0,IF(PT$22-$D$7&gt;=$E201,IF(COUNTIF($KZ201:MX201,"&gt;0")&gt;0,VLOOKUP($C201,Input!$A$8:$HV$21,MATCH($OK$21+COUNTIF($KZ201:MX201,"&gt;0"),Input!$A$6:$HV$6,0),FALSE),0),0))*$D201</f>
        <v>0</v>
      </c>
      <c r="PV201" s="1" t="str">
        <f t="shared" si="1104"/>
        <v>2050 MY 40' CNG w Midlife Rebuild {0 Buses}</v>
      </c>
      <c r="PW201" s="1">
        <f t="shared" si="1105"/>
        <v>0</v>
      </c>
      <c r="PX201" s="1">
        <f t="shared" si="1106"/>
        <v>0</v>
      </c>
      <c r="PY201" s="1">
        <f t="shared" si="1107"/>
        <v>0</v>
      </c>
      <c r="PZ201" s="1">
        <f t="shared" si="1108"/>
        <v>0</v>
      </c>
      <c r="QA201" s="1">
        <f t="shared" si="1109"/>
        <v>0</v>
      </c>
      <c r="QB201" s="1">
        <f t="shared" si="1110"/>
        <v>0</v>
      </c>
      <c r="QC201" s="1">
        <f t="shared" si="1111"/>
        <v>0</v>
      </c>
      <c r="QD201" s="1">
        <f t="shared" si="1112"/>
        <v>0</v>
      </c>
      <c r="QE201" s="1">
        <f t="shared" si="1113"/>
        <v>0</v>
      </c>
      <c r="QF201" s="1">
        <f t="shared" si="1114"/>
        <v>0</v>
      </c>
      <c r="QG201" s="1">
        <f t="shared" si="1115"/>
        <v>0</v>
      </c>
      <c r="QH201" s="1">
        <f t="shared" si="1116"/>
        <v>0</v>
      </c>
      <c r="QI201" s="1">
        <f t="shared" si="1117"/>
        <v>0</v>
      </c>
      <c r="QJ201" s="1">
        <f t="shared" si="1118"/>
        <v>0</v>
      </c>
      <c r="QK201" s="1">
        <f t="shared" si="1119"/>
        <v>0</v>
      </c>
      <c r="QL201" s="1">
        <f t="shared" si="1120"/>
        <v>0</v>
      </c>
      <c r="QM201" s="1">
        <f t="shared" si="1121"/>
        <v>0</v>
      </c>
      <c r="QN201" s="1">
        <f t="shared" si="1122"/>
        <v>0</v>
      </c>
      <c r="QO201" s="1">
        <f t="shared" si="1123"/>
        <v>0</v>
      </c>
      <c r="QP201" s="1">
        <f t="shared" si="1124"/>
        <v>0</v>
      </c>
      <c r="QQ201" s="1">
        <f t="shared" si="1125"/>
        <v>0</v>
      </c>
      <c r="QR201" s="1">
        <f t="shared" si="1126"/>
        <v>0</v>
      </c>
      <c r="QS201" s="1">
        <f t="shared" si="1127"/>
        <v>0</v>
      </c>
      <c r="QT201" s="1">
        <f t="shared" si="1128"/>
        <v>0</v>
      </c>
      <c r="QU201" s="1">
        <f t="shared" si="1129"/>
        <v>0</v>
      </c>
      <c r="QV201" s="1">
        <f t="shared" si="1130"/>
        <v>0</v>
      </c>
      <c r="QW201" s="1">
        <f t="shared" si="1131"/>
        <v>0</v>
      </c>
      <c r="QX201" s="1">
        <f t="shared" si="1132"/>
        <v>0</v>
      </c>
      <c r="QY201" s="1">
        <f t="shared" si="1133"/>
        <v>0</v>
      </c>
      <c r="QZ201" s="1">
        <f t="shared" si="1134"/>
        <v>0</v>
      </c>
      <c r="RA201" s="1">
        <f t="shared" si="1135"/>
        <v>0</v>
      </c>
      <c r="RB201" s="1">
        <f t="shared" si="1136"/>
        <v>0</v>
      </c>
      <c r="RC201" s="1">
        <f t="shared" si="1137"/>
        <v>0</v>
      </c>
      <c r="RD201" s="1">
        <f t="shared" si="1138"/>
        <v>0</v>
      </c>
      <c r="RE201" s="1">
        <f t="shared" si="1139"/>
        <v>0</v>
      </c>
      <c r="RF201" s="1">
        <f t="shared" si="1102"/>
        <v>0</v>
      </c>
      <c r="RG201" s="1">
        <f t="shared" si="1103"/>
        <v>0</v>
      </c>
      <c r="RH201" s="72"/>
      <c r="RI201" s="91"/>
    </row>
    <row r="202" spans="1:477" collapsed="1" x14ac:dyDescent="0.25">
      <c r="A202" s="89"/>
      <c r="B202" s="143"/>
      <c r="C202" s="15"/>
      <c r="D202" s="15"/>
      <c r="E202" s="19"/>
      <c r="F202" s="16"/>
      <c r="G202" s="17"/>
      <c r="H202" s="17"/>
      <c r="I202" s="13"/>
      <c r="J202" s="18"/>
      <c r="K202" s="18"/>
      <c r="L202" s="18"/>
      <c r="M202" s="18"/>
      <c r="N202" s="18"/>
      <c r="O202" s="18"/>
      <c r="P202" s="18"/>
      <c r="Q202" s="18"/>
      <c r="R202" s="18"/>
      <c r="S202" s="19" t="s">
        <v>9</v>
      </c>
      <c r="T202" s="18"/>
      <c r="U202" s="18"/>
      <c r="V202" s="18"/>
      <c r="W202" s="18"/>
      <c r="X202" s="18"/>
      <c r="Y202" s="18"/>
      <c r="Z202" s="18"/>
      <c r="AA202" s="18"/>
      <c r="AB202" s="18"/>
      <c r="AC202" s="18"/>
      <c r="AD202" s="18"/>
      <c r="AE202" s="18"/>
      <c r="AF202" s="18"/>
      <c r="AG202" s="18"/>
      <c r="AH202" s="19" t="s">
        <v>9</v>
      </c>
      <c r="AI202" s="18"/>
      <c r="AJ202" s="18"/>
      <c r="AK202" s="18"/>
      <c r="AL202" s="18"/>
      <c r="AM202" s="18"/>
      <c r="AN202" s="18"/>
      <c r="AO202" s="18"/>
      <c r="AP202" s="18"/>
      <c r="AQ202" s="18"/>
      <c r="AR202" s="18"/>
      <c r="AT202" s="13"/>
      <c r="AU202" s="18"/>
      <c r="AV202" s="18"/>
      <c r="AW202" s="18"/>
      <c r="AX202" s="18"/>
      <c r="AY202" s="18"/>
      <c r="AZ202" s="18"/>
      <c r="BA202" s="18"/>
      <c r="BB202" s="18"/>
      <c r="BC202" s="18"/>
      <c r="BD202" s="18"/>
      <c r="BE202" s="18"/>
      <c r="BF202" s="18"/>
      <c r="BG202" s="18"/>
      <c r="BH202" s="18"/>
      <c r="BI202" s="18"/>
      <c r="BJ202" s="18"/>
      <c r="BK202" s="18"/>
      <c r="BL202" s="18"/>
      <c r="BM202" s="18"/>
      <c r="BN202" s="18"/>
      <c r="BO202" s="18"/>
      <c r="BP202" s="18"/>
      <c r="BQ202" s="18"/>
      <c r="BR202" s="18"/>
      <c r="BS202" s="18"/>
      <c r="BT202" s="18"/>
      <c r="BU202" s="18"/>
      <c r="BV202" s="18"/>
      <c r="BW202" s="18"/>
      <c r="BX202" s="18"/>
      <c r="BY202" s="18"/>
      <c r="BZ202" s="18"/>
      <c r="CA202" s="18"/>
      <c r="CB202" s="18"/>
      <c r="CC202" s="18"/>
      <c r="CE202" s="13"/>
      <c r="CF202" s="18"/>
      <c r="CG202" s="18"/>
      <c r="CH202" s="18"/>
      <c r="CI202" s="18"/>
      <c r="CJ202" s="18"/>
      <c r="CK202" s="18"/>
      <c r="CL202" s="18"/>
      <c r="CM202" s="18"/>
      <c r="CN202" s="18"/>
      <c r="CO202" s="18"/>
      <c r="CP202" s="18"/>
      <c r="CQ202" s="18"/>
      <c r="CR202" s="18"/>
      <c r="CS202" s="18"/>
      <c r="CT202" s="18"/>
      <c r="CU202" s="18"/>
      <c r="CV202" s="18"/>
      <c r="CW202" s="18"/>
      <c r="CX202" s="18"/>
      <c r="CY202" s="18"/>
      <c r="CZ202" s="18"/>
      <c r="DA202" s="18"/>
      <c r="DB202" s="18"/>
      <c r="DC202" s="18"/>
      <c r="DD202" s="18"/>
      <c r="DE202" s="18"/>
      <c r="DF202" s="18"/>
      <c r="DG202" s="18"/>
      <c r="DH202" s="18"/>
      <c r="DI202" s="18"/>
      <c r="DJ202" s="18"/>
      <c r="DK202" s="18"/>
      <c r="DL202" s="18"/>
      <c r="DM202" s="18"/>
      <c r="DN202" s="18"/>
      <c r="DP202" s="13"/>
      <c r="DQ202" s="18"/>
      <c r="DR202" s="18"/>
      <c r="DS202" s="18"/>
      <c r="DT202" s="18"/>
      <c r="DU202" s="18"/>
      <c r="DV202" s="18"/>
      <c r="DW202" s="18"/>
      <c r="DX202" s="18"/>
      <c r="DY202" s="18"/>
      <c r="DZ202" s="18"/>
      <c r="EA202" s="18"/>
      <c r="EB202" s="18"/>
      <c r="EC202" s="18"/>
      <c r="ED202" s="18"/>
      <c r="EE202" s="18"/>
      <c r="EF202" s="18"/>
      <c r="EG202" s="18"/>
      <c r="EH202" s="18"/>
      <c r="EI202" s="18"/>
      <c r="EJ202" s="18"/>
      <c r="EK202" s="18"/>
      <c r="EL202" s="18"/>
      <c r="EM202" s="18"/>
      <c r="EN202" s="18"/>
      <c r="EO202" s="18"/>
      <c r="EP202" s="18"/>
      <c r="EQ202" s="18"/>
      <c r="ER202" s="18"/>
      <c r="ES202" s="18"/>
      <c r="ET202" s="18"/>
      <c r="EU202" s="18"/>
      <c r="EV202" s="18"/>
      <c r="EW202" s="18"/>
      <c r="EX202" s="18"/>
      <c r="EY202" s="18"/>
      <c r="EZ202" s="1"/>
      <c r="FA202" s="13"/>
      <c r="FB202" s="13"/>
      <c r="FC202" s="13"/>
      <c r="FD202" s="18"/>
      <c r="FE202" s="18"/>
      <c r="FF202" s="18"/>
      <c r="FG202" s="18"/>
      <c r="FH202" s="18"/>
      <c r="FI202" s="18"/>
      <c r="FJ202" s="18"/>
      <c r="FK202" s="18"/>
      <c r="FL202" s="18"/>
      <c r="FM202" s="18"/>
      <c r="FN202" s="18"/>
      <c r="FO202" s="18"/>
      <c r="FP202" s="18"/>
      <c r="FQ202" s="18"/>
      <c r="FR202" s="18"/>
      <c r="FS202" s="18"/>
      <c r="FT202" s="18"/>
      <c r="FU202" s="18"/>
      <c r="FV202" s="18"/>
      <c r="FW202" s="18"/>
      <c r="FX202" s="18"/>
      <c r="FY202" s="18"/>
      <c r="FZ202" s="18"/>
      <c r="GA202" s="18"/>
      <c r="GB202" s="18"/>
      <c r="GC202" s="18"/>
      <c r="GD202" s="18"/>
      <c r="GE202" s="18"/>
      <c r="GF202" s="18"/>
      <c r="GG202" s="18"/>
      <c r="GH202" s="18"/>
      <c r="GI202" s="18"/>
      <c r="GJ202" s="18"/>
      <c r="GK202" s="18"/>
      <c r="GL202" s="18"/>
      <c r="GM202" s="42"/>
      <c r="GN202" s="13"/>
      <c r="GO202" s="13"/>
      <c r="GP202" s="13"/>
      <c r="GQ202" s="18"/>
      <c r="GR202" s="18"/>
      <c r="GS202" s="18"/>
      <c r="GT202" s="18"/>
      <c r="GU202" s="18"/>
      <c r="GV202" s="18"/>
      <c r="GW202" s="18"/>
      <c r="GX202" s="18"/>
      <c r="GY202" s="18"/>
      <c r="GZ202" s="18"/>
      <c r="HA202" s="18"/>
      <c r="HB202" s="18"/>
      <c r="HC202" s="18"/>
      <c r="HD202" s="18"/>
      <c r="HE202" s="18"/>
      <c r="HF202" s="18"/>
      <c r="HG202" s="18"/>
      <c r="HH202" s="18"/>
      <c r="HI202" s="18"/>
      <c r="HJ202" s="18"/>
      <c r="HK202" s="18"/>
      <c r="HL202" s="18"/>
      <c r="HM202" s="18"/>
      <c r="HN202" s="18"/>
      <c r="HO202" s="18"/>
      <c r="HP202" s="18"/>
      <c r="HQ202" s="18"/>
      <c r="HR202" s="18"/>
      <c r="HS202" s="18"/>
      <c r="HT202" s="18"/>
      <c r="HU202" s="18"/>
      <c r="HV202" s="18"/>
      <c r="HW202" s="18"/>
      <c r="HX202" s="18"/>
      <c r="HY202" s="18"/>
      <c r="HZ202" s="42"/>
      <c r="IA202" s="13"/>
      <c r="IB202" s="13"/>
      <c r="IC202" s="13"/>
      <c r="ID202" s="18"/>
      <c r="IE202" s="18"/>
      <c r="IF202" s="18"/>
      <c r="IG202" s="18"/>
      <c r="IH202" s="18"/>
      <c r="II202" s="18"/>
      <c r="IJ202" s="18"/>
      <c r="IK202" s="18"/>
      <c r="IL202" s="18"/>
      <c r="IM202" s="18"/>
      <c r="IN202" s="18"/>
      <c r="IO202" s="18"/>
      <c r="IP202" s="18"/>
      <c r="IQ202" s="18"/>
      <c r="IR202" s="18"/>
      <c r="IS202" s="18"/>
      <c r="IT202" s="18"/>
      <c r="IU202" s="18"/>
      <c r="IV202" s="18"/>
      <c r="IW202" s="18"/>
      <c r="IX202" s="18"/>
      <c r="IY202" s="18"/>
      <c r="IZ202" s="18"/>
      <c r="JA202" s="18"/>
      <c r="JB202" s="18"/>
      <c r="JC202" s="18"/>
      <c r="JD202" s="18"/>
      <c r="JE202" s="18"/>
      <c r="JF202" s="18"/>
      <c r="JG202" s="18"/>
      <c r="JH202" s="18"/>
      <c r="JI202" s="18"/>
      <c r="JJ202" s="18"/>
      <c r="JK202" s="18"/>
      <c r="JL202" s="18"/>
      <c r="JN202" s="13"/>
      <c r="JO202" s="18"/>
      <c r="JP202" s="18"/>
      <c r="JQ202" s="18"/>
      <c r="JR202" s="18"/>
      <c r="JS202" s="18"/>
      <c r="JT202" s="18"/>
      <c r="JU202" s="18"/>
      <c r="JV202" s="18"/>
      <c r="JW202" s="18"/>
      <c r="JX202" s="18"/>
      <c r="JY202" s="18"/>
      <c r="JZ202" s="18"/>
      <c r="KA202" s="18"/>
      <c r="KB202" s="18"/>
      <c r="KC202" s="18"/>
      <c r="KD202" s="18"/>
      <c r="KE202" s="18"/>
      <c r="KF202" s="18"/>
      <c r="KG202" s="18"/>
      <c r="KH202" s="18"/>
      <c r="KI202" s="18"/>
      <c r="KJ202" s="18"/>
      <c r="KK202" s="18"/>
      <c r="KL202" s="18"/>
      <c r="KM202" s="18"/>
      <c r="KN202" s="18"/>
      <c r="KO202" s="18"/>
      <c r="KP202" s="18"/>
      <c r="KQ202" s="18"/>
      <c r="KR202" s="18"/>
      <c r="KS202" s="18"/>
      <c r="KT202" s="18"/>
      <c r="KU202" s="18"/>
      <c r="KV202" s="18"/>
      <c r="KW202" s="18"/>
      <c r="KY202" s="13"/>
      <c r="KZ202" s="18"/>
      <c r="LA202" s="18"/>
      <c r="LB202" s="18"/>
      <c r="LC202" s="18"/>
      <c r="LD202" s="18"/>
      <c r="LE202" s="18"/>
      <c r="LF202" s="18"/>
      <c r="LG202" s="18"/>
      <c r="LH202" s="18"/>
      <c r="LI202" s="18"/>
      <c r="LJ202" s="18"/>
      <c r="LK202" s="18"/>
      <c r="LL202" s="18"/>
      <c r="LM202" s="18"/>
      <c r="LN202" s="18"/>
      <c r="LO202" s="18"/>
      <c r="LP202" s="18"/>
      <c r="LQ202" s="18"/>
      <c r="LR202" s="18"/>
      <c r="LS202" s="18"/>
      <c r="LT202" s="18"/>
      <c r="LU202" s="18"/>
      <c r="LV202" s="18"/>
      <c r="LW202" s="18"/>
      <c r="LX202" s="18"/>
      <c r="LY202" s="18"/>
      <c r="LZ202" s="18"/>
      <c r="MA202" s="18"/>
      <c r="MB202" s="18"/>
      <c r="MC202" s="18"/>
      <c r="MD202" s="18"/>
      <c r="ME202" s="18"/>
      <c r="MF202" s="18"/>
      <c r="MG202" s="18"/>
      <c r="MH202" s="18"/>
      <c r="MI202" s="18"/>
      <c r="MJ202" s="18"/>
      <c r="MK202" s="18"/>
      <c r="ML202" s="18"/>
      <c r="MM202" s="18"/>
      <c r="MN202" s="18"/>
      <c r="MO202" s="18"/>
      <c r="MP202" s="18"/>
      <c r="MQ202" s="18"/>
      <c r="MR202" s="18"/>
      <c r="MS202" s="18"/>
      <c r="MT202" s="18"/>
      <c r="MU202" s="18"/>
      <c r="MV202" s="18"/>
      <c r="MW202" s="18"/>
      <c r="MX202" s="18"/>
      <c r="MZ202" s="13"/>
      <c r="NA202" s="18"/>
      <c r="NB202" s="18"/>
      <c r="NC202" s="18"/>
      <c r="ND202" s="18"/>
      <c r="NE202" s="18"/>
      <c r="NF202" s="18"/>
      <c r="NG202" s="18"/>
      <c r="NH202" s="18"/>
      <c r="NI202" s="18"/>
      <c r="NJ202" s="18"/>
      <c r="NK202" s="18"/>
      <c r="NL202" s="18"/>
      <c r="NM202" s="18"/>
      <c r="NN202" s="18"/>
      <c r="NO202" s="18"/>
      <c r="NP202" s="18"/>
      <c r="NQ202" s="18"/>
      <c r="NR202" s="18"/>
      <c r="NS202" s="18"/>
      <c r="NT202" s="18"/>
      <c r="NU202" s="18"/>
      <c r="NV202" s="18"/>
      <c r="NW202" s="18"/>
      <c r="NX202" s="18"/>
      <c r="NY202" s="18"/>
      <c r="NZ202" s="18"/>
      <c r="OA202" s="18"/>
      <c r="OB202" s="18"/>
      <c r="OC202" s="18"/>
      <c r="OD202" s="18"/>
      <c r="OE202" s="18"/>
      <c r="OF202" s="18"/>
      <c r="OG202" s="18"/>
      <c r="OH202" s="18"/>
      <c r="OI202" s="18"/>
      <c r="OK202" s="18"/>
      <c r="OL202" s="18"/>
      <c r="OM202" s="18"/>
      <c r="ON202" s="18"/>
      <c r="OO202" s="18"/>
      <c r="OP202" s="18"/>
      <c r="OQ202" s="18"/>
      <c r="OR202" s="18"/>
      <c r="OS202" s="18"/>
      <c r="OT202" s="18"/>
      <c r="OU202" s="18"/>
      <c r="OV202" s="18"/>
      <c r="OW202" s="18"/>
      <c r="OX202" s="18"/>
      <c r="OY202" s="18"/>
      <c r="OZ202" s="18"/>
      <c r="PA202" s="18"/>
      <c r="PB202" s="18"/>
      <c r="PC202" s="18"/>
      <c r="PD202" s="18"/>
      <c r="PE202" s="18"/>
      <c r="PF202" s="18"/>
      <c r="PG202" s="18"/>
      <c r="PH202" s="18"/>
      <c r="PI202" s="18"/>
      <c r="PJ202" s="18"/>
      <c r="PK202" s="18"/>
      <c r="PL202" s="18"/>
      <c r="PM202" s="18"/>
      <c r="PN202" s="18"/>
      <c r="PO202" s="18"/>
      <c r="PP202" s="18"/>
      <c r="PQ202" s="18"/>
      <c r="PR202" s="18"/>
      <c r="PS202" s="18"/>
      <c r="PT202" s="18"/>
      <c r="PV202" s="18"/>
      <c r="PW202" s="18"/>
      <c r="PX202" s="18"/>
      <c r="PY202" s="18"/>
      <c r="PZ202" s="18"/>
      <c r="QA202" s="18"/>
      <c r="QB202" s="18"/>
      <c r="QC202" s="18"/>
      <c r="QD202" s="18"/>
      <c r="QE202" s="18"/>
      <c r="QF202" s="18"/>
      <c r="QG202" s="18"/>
      <c r="QH202" s="18"/>
      <c r="QI202" s="18"/>
      <c r="QJ202" s="18"/>
      <c r="QK202" s="18"/>
      <c r="QL202" s="18"/>
      <c r="QM202" s="18"/>
      <c r="QN202" s="18"/>
      <c r="QO202" s="18"/>
      <c r="QP202" s="18"/>
      <c r="QQ202" s="18"/>
      <c r="QR202" s="18"/>
      <c r="QS202" s="18"/>
      <c r="QT202" s="18"/>
      <c r="QU202" s="18"/>
      <c r="QV202" s="18"/>
      <c r="QW202" s="18"/>
      <c r="QX202" s="18"/>
      <c r="QY202" s="18"/>
      <c r="QZ202" s="18"/>
      <c r="RA202" s="18"/>
      <c r="RB202" s="18"/>
      <c r="RC202" s="18"/>
      <c r="RD202" s="18"/>
      <c r="RE202" s="18"/>
      <c r="RF202" s="18"/>
      <c r="RG202" s="170"/>
      <c r="RH202" s="42"/>
      <c r="RI202" s="91"/>
    </row>
    <row r="203" spans="1:477" x14ac:dyDescent="0.25">
      <c r="A203" s="89"/>
      <c r="B203" s="143"/>
      <c r="C203" s="32" t="s">
        <v>101</v>
      </c>
      <c r="D203" s="64">
        <f>+SUM(D114:D202)</f>
        <v>11934</v>
      </c>
      <c r="E203" s="3"/>
      <c r="F203" s="3"/>
      <c r="G203" s="32"/>
      <c r="H203" s="32"/>
      <c r="I203" s="32"/>
      <c r="J203" s="28">
        <f t="shared" ref="J203:AR203" si="1141">SUM(J114:J202)</f>
        <v>113490000</v>
      </c>
      <c r="K203" s="28">
        <f t="shared" si="1141"/>
        <v>115885058.82352941</v>
      </c>
      <c r="L203" s="28">
        <f t="shared" si="1141"/>
        <v>128404010.13634589</v>
      </c>
      <c r="M203" s="28">
        <f t="shared" si="1141"/>
        <v>129942293.81281376</v>
      </c>
      <c r="N203" s="28">
        <f t="shared" si="1141"/>
        <v>131663280.49907424</v>
      </c>
      <c r="O203" s="28">
        <f t="shared" si="1141"/>
        <v>133836345.41567931</v>
      </c>
      <c r="P203" s="28">
        <f t="shared" si="1141"/>
        <v>136107010.43781209</v>
      </c>
      <c r="Q203" s="28">
        <f t="shared" si="1141"/>
        <v>138473924.66607189</v>
      </c>
      <c r="R203" s="28">
        <f t="shared" si="1141"/>
        <v>142330897.17783296</v>
      </c>
      <c r="S203" s="28">
        <f t="shared" si="1141"/>
        <v>156079167.06176835</v>
      </c>
      <c r="T203" s="28">
        <f t="shared" si="1141"/>
        <v>158027231.45509389</v>
      </c>
      <c r="U203" s="28">
        <f t="shared" si="1141"/>
        <v>177082684.55802017</v>
      </c>
      <c r="V203" s="28">
        <f t="shared" si="1141"/>
        <v>178469737.04413113</v>
      </c>
      <c r="W203" s="28">
        <f t="shared" si="1141"/>
        <v>180063495.06320727</v>
      </c>
      <c r="X203" s="28">
        <f t="shared" si="1141"/>
        <v>186107838.85320657</v>
      </c>
      <c r="Y203" s="28">
        <f t="shared" si="1141"/>
        <v>189007720.78600633</v>
      </c>
      <c r="Z203" s="28">
        <f t="shared" si="1141"/>
        <v>191993820.42215091</v>
      </c>
      <c r="AA203" s="28">
        <f t="shared" si="1141"/>
        <v>195067813.76275283</v>
      </c>
      <c r="AB203" s="28">
        <f t="shared" si="1141"/>
        <v>198231423.15896505</v>
      </c>
      <c r="AC203" s="28">
        <f t="shared" si="1141"/>
        <v>201486418.26698741</v>
      </c>
      <c r="AD203" s="28">
        <f t="shared" si="1141"/>
        <v>204834617.0282025</v>
      </c>
      <c r="AE203" s="28">
        <f t="shared" si="1141"/>
        <v>208277886.67497948</v>
      </c>
      <c r="AF203" s="28">
        <f t="shared" si="1141"/>
        <v>211818144.76269937</v>
      </c>
      <c r="AG203" s="28">
        <f t="shared" si="1141"/>
        <v>215457360.22856867</v>
      </c>
      <c r="AH203" s="28">
        <f t="shared" si="1141"/>
        <v>219197554.47780147</v>
      </c>
      <c r="AI203" s="28">
        <f t="shared" si="1141"/>
        <v>223040802.49776787</v>
      </c>
      <c r="AJ203" s="28">
        <f t="shared" si="1141"/>
        <v>226989234.00071725</v>
      </c>
      <c r="AK203" s="28">
        <f t="shared" si="1141"/>
        <v>231045034.59570402</v>
      </c>
      <c r="AL203" s="28">
        <f t="shared" si="1141"/>
        <v>235210446.99035665</v>
      </c>
      <c r="AM203" s="28">
        <f t="shared" si="1141"/>
        <v>239487772.22314936</v>
      </c>
      <c r="AN203" s="28">
        <f t="shared" si="1141"/>
        <v>243879370.92684725</v>
      </c>
      <c r="AO203" s="28">
        <f t="shared" si="1141"/>
        <v>248387664.62381974</v>
      </c>
      <c r="AP203" s="28">
        <f t="shared" si="1141"/>
        <v>253015137.05392665</v>
      </c>
      <c r="AQ203" s="28">
        <f t="shared" si="1141"/>
        <v>257764335.53570518</v>
      </c>
      <c r="AR203" s="28">
        <f t="shared" si="1141"/>
        <v>262637872.36159751</v>
      </c>
      <c r="AS203" s="28"/>
      <c r="AT203" s="28" t="str">
        <f>AT111</f>
        <v>Added Cost</v>
      </c>
      <c r="AU203" s="28">
        <f t="shared" ref="AU203:CC203" si="1142">SUM(AU114:AU202)</f>
        <v>2837250</v>
      </c>
      <c r="AV203" s="28">
        <f t="shared" si="1142"/>
        <v>2897126.4705882352</v>
      </c>
      <c r="AW203" s="28">
        <f t="shared" si="1142"/>
        <v>3210100.2534086476</v>
      </c>
      <c r="AX203" s="28">
        <f t="shared" si="1142"/>
        <v>3248557.3453203444</v>
      </c>
      <c r="AY203" s="28">
        <f t="shared" si="1142"/>
        <v>3291582.0124768559</v>
      </c>
      <c r="AZ203" s="28">
        <f t="shared" si="1142"/>
        <v>3345908.6353919832</v>
      </c>
      <c r="BA203" s="28">
        <f t="shared" si="1142"/>
        <v>3402675.2609453024</v>
      </c>
      <c r="BB203" s="28">
        <f t="shared" si="1142"/>
        <v>3461848.1166517977</v>
      </c>
      <c r="BC203" s="28">
        <f t="shared" si="1142"/>
        <v>3558272.4294458237</v>
      </c>
      <c r="BD203" s="28">
        <f t="shared" si="1142"/>
        <v>3901979.176544209</v>
      </c>
      <c r="BE203" s="28">
        <f t="shared" si="1142"/>
        <v>3950680.7863773475</v>
      </c>
      <c r="BF203" s="28">
        <f t="shared" si="1142"/>
        <v>4427067.113950504</v>
      </c>
      <c r="BG203" s="28">
        <f t="shared" si="1142"/>
        <v>4461743.4261032781</v>
      </c>
      <c r="BH203" s="28">
        <f t="shared" si="1142"/>
        <v>4501587.3765801815</v>
      </c>
      <c r="BI203" s="28">
        <f t="shared" si="1142"/>
        <v>4652695.9713301649</v>
      </c>
      <c r="BJ203" s="28">
        <f t="shared" si="1142"/>
        <v>4725193.0196501585</v>
      </c>
      <c r="BK203" s="28">
        <f t="shared" si="1142"/>
        <v>4799845.5105537726</v>
      </c>
      <c r="BL203" s="28">
        <f t="shared" si="1142"/>
        <v>4876695.3440688215</v>
      </c>
      <c r="BM203" s="28">
        <f t="shared" si="1142"/>
        <v>4955785.5789741268</v>
      </c>
      <c r="BN203" s="28">
        <f t="shared" si="1142"/>
        <v>5037160.4566746857</v>
      </c>
      <c r="BO203" s="28">
        <f t="shared" si="1142"/>
        <v>5120865.4257050632</v>
      </c>
      <c r="BP203" s="28">
        <f t="shared" si="1142"/>
        <v>5206947.166874487</v>
      </c>
      <c r="BQ203" s="28">
        <f t="shared" si="1142"/>
        <v>5295453.6190674845</v>
      </c>
      <c r="BR203" s="28">
        <f t="shared" si="1142"/>
        <v>5386434.0057142172</v>
      </c>
      <c r="BS203" s="28">
        <f t="shared" si="1142"/>
        <v>5479938.8619450368</v>
      </c>
      <c r="BT203" s="28">
        <f t="shared" si="1142"/>
        <v>5576020.062444197</v>
      </c>
      <c r="BU203" s="28">
        <f t="shared" si="1142"/>
        <v>5674730.8500179322</v>
      </c>
      <c r="BV203" s="28">
        <f t="shared" si="1142"/>
        <v>5776125.8648926001</v>
      </c>
      <c r="BW203" s="28">
        <f t="shared" si="1142"/>
        <v>5880261.1747589167</v>
      </c>
      <c r="BX203" s="28">
        <f t="shared" si="1142"/>
        <v>5987194.3055787338</v>
      </c>
      <c r="BY203" s="28">
        <f t="shared" si="1142"/>
        <v>6096984.2731711818</v>
      </c>
      <c r="BZ203" s="28">
        <f t="shared" si="1142"/>
        <v>6209691.6155954935</v>
      </c>
      <c r="CA203" s="28">
        <f t="shared" si="1142"/>
        <v>6325378.4263481665</v>
      </c>
      <c r="CB203" s="28">
        <f t="shared" si="1142"/>
        <v>6444108.38839263</v>
      </c>
      <c r="CC203" s="28">
        <f t="shared" si="1142"/>
        <v>6565946.8090399373</v>
      </c>
      <c r="CD203" s="28"/>
      <c r="CE203" s="28" t="s">
        <v>13</v>
      </c>
      <c r="CF203" s="28">
        <f t="shared" ref="CF203:DN203" si="1143">SUM(CF114:CF202)</f>
        <v>8190000</v>
      </c>
      <c r="CG203" s="28">
        <f t="shared" si="1143"/>
        <v>8190000</v>
      </c>
      <c r="CH203" s="28">
        <f t="shared" si="1143"/>
        <v>8190000</v>
      </c>
      <c r="CI203" s="28">
        <f t="shared" si="1143"/>
        <v>8190000</v>
      </c>
      <c r="CJ203" s="28">
        <f t="shared" si="1143"/>
        <v>8190000</v>
      </c>
      <c r="CK203" s="28">
        <f t="shared" si="1143"/>
        <v>8190000</v>
      </c>
      <c r="CL203" s="28">
        <f t="shared" si="1143"/>
        <v>8190000</v>
      </c>
      <c r="CM203" s="28">
        <f t="shared" si="1143"/>
        <v>8190000</v>
      </c>
      <c r="CN203" s="28">
        <f t="shared" si="1143"/>
        <v>10070000</v>
      </c>
      <c r="CO203" s="28">
        <f t="shared" si="1143"/>
        <v>10070000</v>
      </c>
      <c r="CP203" s="28">
        <f t="shared" si="1143"/>
        <v>10070000</v>
      </c>
      <c r="CQ203" s="28">
        <f t="shared" si="1143"/>
        <v>10070000</v>
      </c>
      <c r="CR203" s="28">
        <f t="shared" si="1143"/>
        <v>10070000</v>
      </c>
      <c r="CS203" s="28">
        <f t="shared" si="1143"/>
        <v>10070000</v>
      </c>
      <c r="CT203" s="28">
        <f t="shared" si="1143"/>
        <v>11245000</v>
      </c>
      <c r="CU203" s="28">
        <f t="shared" si="1143"/>
        <v>15795000</v>
      </c>
      <c r="CV203" s="28">
        <f t="shared" si="1143"/>
        <v>15795000</v>
      </c>
      <c r="CW203" s="28">
        <f t="shared" si="1143"/>
        <v>23400000</v>
      </c>
      <c r="CX203" s="28">
        <f t="shared" si="1143"/>
        <v>23400000</v>
      </c>
      <c r="CY203" s="28">
        <f t="shared" si="1143"/>
        <v>23400000</v>
      </c>
      <c r="CZ203" s="28">
        <f t="shared" si="1143"/>
        <v>29250000</v>
      </c>
      <c r="DA203" s="28">
        <f t="shared" si="1143"/>
        <v>29250000</v>
      </c>
      <c r="DB203" s="28">
        <f t="shared" si="1143"/>
        <v>29250000</v>
      </c>
      <c r="DC203" s="28">
        <f t="shared" si="1143"/>
        <v>29250000</v>
      </c>
      <c r="DD203" s="28">
        <f t="shared" si="1143"/>
        <v>29250000</v>
      </c>
      <c r="DE203" s="28">
        <f t="shared" si="1143"/>
        <v>29250000</v>
      </c>
      <c r="DF203" s="28">
        <f t="shared" si="1143"/>
        <v>29250000</v>
      </c>
      <c r="DG203" s="28">
        <f t="shared" si="1143"/>
        <v>29250000</v>
      </c>
      <c r="DH203" s="28">
        <f t="shared" si="1143"/>
        <v>29250000</v>
      </c>
      <c r="DI203" s="28">
        <f t="shared" si="1143"/>
        <v>29250000</v>
      </c>
      <c r="DJ203" s="28">
        <f t="shared" si="1143"/>
        <v>29250000</v>
      </c>
      <c r="DK203" s="28">
        <f t="shared" si="1143"/>
        <v>29250000</v>
      </c>
      <c r="DL203" s="28">
        <f t="shared" si="1143"/>
        <v>29250000</v>
      </c>
      <c r="DM203" s="28">
        <f t="shared" si="1143"/>
        <v>29250000</v>
      </c>
      <c r="DN203" s="28">
        <f t="shared" si="1143"/>
        <v>29250000</v>
      </c>
      <c r="DO203" s="28"/>
      <c r="DP203" s="28" t="s">
        <v>3</v>
      </c>
      <c r="DQ203" s="28">
        <f t="shared" ref="DQ203:EY203" si="1144">SUM(DQ114:DQ202)</f>
        <v>111384000</v>
      </c>
      <c r="DR203" s="28">
        <f t="shared" si="1144"/>
        <v>111384000</v>
      </c>
      <c r="DS203" s="28">
        <f t="shared" si="1144"/>
        <v>110914000</v>
      </c>
      <c r="DT203" s="28">
        <f t="shared" si="1144"/>
        <v>110444000</v>
      </c>
      <c r="DU203" s="28">
        <f t="shared" si="1144"/>
        <v>109974000</v>
      </c>
      <c r="DV203" s="28">
        <f t="shared" si="1144"/>
        <v>109504000</v>
      </c>
      <c r="DW203" s="28">
        <f t="shared" si="1144"/>
        <v>109034000</v>
      </c>
      <c r="DX203" s="28">
        <f t="shared" si="1144"/>
        <v>108564000</v>
      </c>
      <c r="DY203" s="28">
        <f t="shared" si="1144"/>
        <v>108094000</v>
      </c>
      <c r="DZ203" s="28">
        <f t="shared" si="1144"/>
        <v>106924000</v>
      </c>
      <c r="EA203" s="28">
        <f t="shared" si="1144"/>
        <v>105754000</v>
      </c>
      <c r="EB203" s="28">
        <f t="shared" si="1144"/>
        <v>103414000</v>
      </c>
      <c r="EC203" s="28">
        <f t="shared" si="1144"/>
        <v>101074000</v>
      </c>
      <c r="ED203" s="28">
        <f t="shared" si="1144"/>
        <v>98734000</v>
      </c>
      <c r="EE203" s="28">
        <f t="shared" si="1144"/>
        <v>96394000</v>
      </c>
      <c r="EF203" s="28">
        <f t="shared" si="1144"/>
        <v>94054000</v>
      </c>
      <c r="EG203" s="28">
        <f t="shared" si="1144"/>
        <v>92184000</v>
      </c>
      <c r="EH203" s="28">
        <f t="shared" si="1144"/>
        <v>90314000</v>
      </c>
      <c r="EI203" s="28">
        <f t="shared" si="1144"/>
        <v>88444000</v>
      </c>
      <c r="EJ203" s="28">
        <f t="shared" si="1144"/>
        <v>86574000</v>
      </c>
      <c r="EK203" s="28">
        <f t="shared" si="1144"/>
        <v>84704000</v>
      </c>
      <c r="EL203" s="28">
        <f t="shared" si="1144"/>
        <v>82834000</v>
      </c>
      <c r="EM203" s="28">
        <f t="shared" si="1144"/>
        <v>80964000</v>
      </c>
      <c r="EN203" s="28">
        <f t="shared" si="1144"/>
        <v>79794000</v>
      </c>
      <c r="EO203" s="28">
        <f t="shared" si="1144"/>
        <v>78624000</v>
      </c>
      <c r="EP203" s="28">
        <f t="shared" si="1144"/>
        <v>78624000</v>
      </c>
      <c r="EQ203" s="28">
        <f t="shared" si="1144"/>
        <v>78624000</v>
      </c>
      <c r="ER203" s="28">
        <f t="shared" si="1144"/>
        <v>78624000</v>
      </c>
      <c r="ES203" s="28">
        <f t="shared" si="1144"/>
        <v>78624000</v>
      </c>
      <c r="ET203" s="28">
        <f t="shared" si="1144"/>
        <v>78624000</v>
      </c>
      <c r="EU203" s="28">
        <f t="shared" si="1144"/>
        <v>78624000</v>
      </c>
      <c r="EV203" s="28">
        <f t="shared" si="1144"/>
        <v>78624000</v>
      </c>
      <c r="EW203" s="28">
        <f t="shared" si="1144"/>
        <v>78624000</v>
      </c>
      <c r="EX203" s="28">
        <f t="shared" si="1144"/>
        <v>78624000</v>
      </c>
      <c r="EY203" s="28">
        <f t="shared" si="1144"/>
        <v>78624000</v>
      </c>
      <c r="EZ203" s="28"/>
      <c r="FA203" s="28" t="s">
        <v>117</v>
      </c>
      <c r="FB203" s="28"/>
      <c r="FC203" s="28"/>
      <c r="FD203" s="28">
        <f t="shared" ref="FD203:GL203" si="1145">SUM(FD114:FD202)</f>
        <v>0</v>
      </c>
      <c r="FE203" s="28">
        <f t="shared" si="1145"/>
        <v>0</v>
      </c>
      <c r="FF203" s="28">
        <f t="shared" si="1145"/>
        <v>2585000</v>
      </c>
      <c r="FG203" s="28">
        <f t="shared" si="1145"/>
        <v>2585000</v>
      </c>
      <c r="FH203" s="28">
        <f t="shared" si="1145"/>
        <v>2585000</v>
      </c>
      <c r="FI203" s="28">
        <f t="shared" si="1145"/>
        <v>2585000</v>
      </c>
      <c r="FJ203" s="28">
        <f t="shared" si="1145"/>
        <v>2585000</v>
      </c>
      <c r="FK203" s="28">
        <f t="shared" si="1145"/>
        <v>2585000</v>
      </c>
      <c r="FL203" s="28">
        <f t="shared" si="1145"/>
        <v>2585000</v>
      </c>
      <c r="FM203" s="28">
        <f t="shared" si="1145"/>
        <v>6435000</v>
      </c>
      <c r="FN203" s="28">
        <f t="shared" si="1145"/>
        <v>6435000</v>
      </c>
      <c r="FO203" s="28">
        <f t="shared" si="1145"/>
        <v>12870000</v>
      </c>
      <c r="FP203" s="28">
        <f t="shared" si="1145"/>
        <v>12870000</v>
      </c>
      <c r="FQ203" s="28">
        <f t="shared" si="1145"/>
        <v>12870000</v>
      </c>
      <c r="FR203" s="28">
        <f t="shared" si="1145"/>
        <v>12870000</v>
      </c>
      <c r="FS203" s="28">
        <f t="shared" si="1145"/>
        <v>12870000</v>
      </c>
      <c r="FT203" s="28">
        <f t="shared" si="1145"/>
        <v>10285000</v>
      </c>
      <c r="FU203" s="28">
        <f t="shared" si="1145"/>
        <v>10285000</v>
      </c>
      <c r="FV203" s="28">
        <f t="shared" si="1145"/>
        <v>10285000</v>
      </c>
      <c r="FW203" s="28">
        <f t="shared" si="1145"/>
        <v>10285000</v>
      </c>
      <c r="FX203" s="28">
        <f t="shared" si="1145"/>
        <v>10285000</v>
      </c>
      <c r="FY203" s="28">
        <f t="shared" si="1145"/>
        <v>10285000</v>
      </c>
      <c r="FZ203" s="28">
        <f t="shared" si="1145"/>
        <v>10285000</v>
      </c>
      <c r="GA203" s="28">
        <f t="shared" si="1145"/>
        <v>6435000</v>
      </c>
      <c r="GB203" s="28">
        <f t="shared" si="1145"/>
        <v>6435000</v>
      </c>
      <c r="GC203" s="28">
        <f t="shared" si="1145"/>
        <v>0</v>
      </c>
      <c r="GD203" s="28">
        <f t="shared" si="1145"/>
        <v>0</v>
      </c>
      <c r="GE203" s="28">
        <f t="shared" si="1145"/>
        <v>0</v>
      </c>
      <c r="GF203" s="28">
        <f t="shared" si="1145"/>
        <v>0</v>
      </c>
      <c r="GG203" s="28">
        <f t="shared" si="1145"/>
        <v>0</v>
      </c>
      <c r="GH203" s="28">
        <f t="shared" si="1145"/>
        <v>0</v>
      </c>
      <c r="GI203" s="28">
        <f t="shared" si="1145"/>
        <v>0</v>
      </c>
      <c r="GJ203" s="28">
        <f t="shared" si="1145"/>
        <v>0</v>
      </c>
      <c r="GK203" s="28">
        <f t="shared" si="1145"/>
        <v>0</v>
      </c>
      <c r="GL203" s="28">
        <f t="shared" si="1145"/>
        <v>0</v>
      </c>
      <c r="GM203" s="28"/>
      <c r="GN203" s="28" t="s">
        <v>117</v>
      </c>
      <c r="GO203" s="28"/>
      <c r="GP203" s="28"/>
      <c r="GQ203" s="28">
        <f t="shared" ref="GQ203:HY203" si="1146">SUM(GQ114:GQ202)</f>
        <v>0</v>
      </c>
      <c r="GR203" s="28">
        <f t="shared" si="1146"/>
        <v>0</v>
      </c>
      <c r="GS203" s="28">
        <f t="shared" si="1146"/>
        <v>2350000</v>
      </c>
      <c r="GT203" s="28">
        <f t="shared" si="1146"/>
        <v>2350000</v>
      </c>
      <c r="GU203" s="28">
        <f t="shared" si="1146"/>
        <v>2350000</v>
      </c>
      <c r="GV203" s="28">
        <f t="shared" si="1146"/>
        <v>2350000</v>
      </c>
      <c r="GW203" s="28">
        <f t="shared" si="1146"/>
        <v>2350000</v>
      </c>
      <c r="GX203" s="28">
        <f t="shared" si="1146"/>
        <v>2350000</v>
      </c>
      <c r="GY203" s="28">
        <f t="shared" si="1146"/>
        <v>2350000</v>
      </c>
      <c r="GZ203" s="28">
        <f t="shared" si="1146"/>
        <v>5850000</v>
      </c>
      <c r="HA203" s="28">
        <f t="shared" si="1146"/>
        <v>5850000</v>
      </c>
      <c r="HB203" s="28">
        <f t="shared" si="1146"/>
        <v>11700000</v>
      </c>
      <c r="HC203" s="28">
        <f t="shared" si="1146"/>
        <v>11700000</v>
      </c>
      <c r="HD203" s="28">
        <f t="shared" si="1146"/>
        <v>11700000</v>
      </c>
      <c r="HE203" s="28">
        <f t="shared" si="1146"/>
        <v>11700000</v>
      </c>
      <c r="HF203" s="28">
        <f t="shared" si="1146"/>
        <v>11700000</v>
      </c>
      <c r="HG203" s="28">
        <f t="shared" si="1146"/>
        <v>9350000</v>
      </c>
      <c r="HH203" s="28">
        <f t="shared" si="1146"/>
        <v>9350000</v>
      </c>
      <c r="HI203" s="28">
        <f t="shared" si="1146"/>
        <v>9350000</v>
      </c>
      <c r="HJ203" s="28">
        <f t="shared" si="1146"/>
        <v>9350000</v>
      </c>
      <c r="HK203" s="28">
        <f t="shared" si="1146"/>
        <v>9350000</v>
      </c>
      <c r="HL203" s="28">
        <f t="shared" si="1146"/>
        <v>9350000</v>
      </c>
      <c r="HM203" s="28">
        <f t="shared" si="1146"/>
        <v>9350000</v>
      </c>
      <c r="HN203" s="28">
        <f t="shared" si="1146"/>
        <v>5850000</v>
      </c>
      <c r="HO203" s="28">
        <f t="shared" si="1146"/>
        <v>5850000</v>
      </c>
      <c r="HP203" s="28">
        <f t="shared" si="1146"/>
        <v>0</v>
      </c>
      <c r="HQ203" s="28">
        <f t="shared" si="1146"/>
        <v>0</v>
      </c>
      <c r="HR203" s="28">
        <f t="shared" si="1146"/>
        <v>0</v>
      </c>
      <c r="HS203" s="28">
        <f t="shared" si="1146"/>
        <v>0</v>
      </c>
      <c r="HT203" s="28">
        <f t="shared" si="1146"/>
        <v>0</v>
      </c>
      <c r="HU203" s="28">
        <f t="shared" si="1146"/>
        <v>0</v>
      </c>
      <c r="HV203" s="28">
        <f t="shared" si="1146"/>
        <v>0</v>
      </c>
      <c r="HW203" s="28">
        <f t="shared" si="1146"/>
        <v>0</v>
      </c>
      <c r="HX203" s="28">
        <f t="shared" si="1146"/>
        <v>0</v>
      </c>
      <c r="HY203" s="28">
        <f t="shared" si="1146"/>
        <v>0</v>
      </c>
      <c r="HZ203" s="28"/>
      <c r="IA203" s="28" t="s">
        <v>117</v>
      </c>
      <c r="IB203" s="28"/>
      <c r="IC203" s="28"/>
      <c r="ID203" s="28">
        <f t="shared" ref="ID203:JL203" si="1147">SUM(ID114:ID202)</f>
        <v>0</v>
      </c>
      <c r="IE203" s="28">
        <f t="shared" si="1147"/>
        <v>0</v>
      </c>
      <c r="IF203" s="28">
        <f t="shared" si="1147"/>
        <v>108000</v>
      </c>
      <c r="IG203" s="28">
        <f t="shared" si="1147"/>
        <v>81000</v>
      </c>
      <c r="IH203" s="28">
        <f t="shared" si="1147"/>
        <v>81000</v>
      </c>
      <c r="II203" s="28">
        <f t="shared" si="1147"/>
        <v>81000</v>
      </c>
      <c r="IJ203" s="28">
        <f t="shared" si="1147"/>
        <v>81000</v>
      </c>
      <c r="IK203" s="28">
        <f t="shared" si="1147"/>
        <v>81000</v>
      </c>
      <c r="IL203" s="28">
        <f t="shared" si="1147"/>
        <v>81000</v>
      </c>
      <c r="IM203" s="28">
        <f t="shared" si="1147"/>
        <v>216000</v>
      </c>
      <c r="IN203" s="28">
        <f t="shared" si="1147"/>
        <v>216000</v>
      </c>
      <c r="IO203" s="28">
        <f t="shared" si="1147"/>
        <v>432000</v>
      </c>
      <c r="IP203" s="28">
        <f t="shared" si="1147"/>
        <v>405000</v>
      </c>
      <c r="IQ203" s="28">
        <f t="shared" si="1147"/>
        <v>432000</v>
      </c>
      <c r="IR203" s="28">
        <f t="shared" si="1147"/>
        <v>405000</v>
      </c>
      <c r="IS203" s="28">
        <f t="shared" si="1147"/>
        <v>432000</v>
      </c>
      <c r="IT203" s="28">
        <f t="shared" si="1147"/>
        <v>324000</v>
      </c>
      <c r="IU203" s="28">
        <f t="shared" si="1147"/>
        <v>351000</v>
      </c>
      <c r="IV203" s="28">
        <f t="shared" si="1147"/>
        <v>324000</v>
      </c>
      <c r="IW203" s="28">
        <f t="shared" si="1147"/>
        <v>351000</v>
      </c>
      <c r="IX203" s="28">
        <f t="shared" si="1147"/>
        <v>324000</v>
      </c>
      <c r="IY203" s="28">
        <f t="shared" si="1147"/>
        <v>351000</v>
      </c>
      <c r="IZ203" s="28">
        <f t="shared" si="1147"/>
        <v>324000</v>
      </c>
      <c r="JA203" s="28">
        <f t="shared" si="1147"/>
        <v>216000</v>
      </c>
      <c r="JB203" s="28">
        <f t="shared" si="1147"/>
        <v>216000</v>
      </c>
      <c r="JC203" s="28">
        <f t="shared" si="1147"/>
        <v>0</v>
      </c>
      <c r="JD203" s="28">
        <f t="shared" si="1147"/>
        <v>0</v>
      </c>
      <c r="JE203" s="28">
        <f t="shared" si="1147"/>
        <v>0</v>
      </c>
      <c r="JF203" s="28">
        <f t="shared" si="1147"/>
        <v>0</v>
      </c>
      <c r="JG203" s="28">
        <f t="shared" si="1147"/>
        <v>0</v>
      </c>
      <c r="JH203" s="28">
        <f t="shared" si="1147"/>
        <v>0</v>
      </c>
      <c r="JI203" s="28">
        <f t="shared" si="1147"/>
        <v>0</v>
      </c>
      <c r="JJ203" s="28">
        <f t="shared" si="1147"/>
        <v>0</v>
      </c>
      <c r="JK203" s="28">
        <f t="shared" si="1147"/>
        <v>0</v>
      </c>
      <c r="JL203" s="28">
        <f t="shared" si="1147"/>
        <v>0</v>
      </c>
      <c r="JM203" s="28"/>
      <c r="JN203" s="28" t="s">
        <v>116</v>
      </c>
      <c r="JO203" s="28">
        <f t="shared" ref="JO203:KW203" si="1148">SUM(JO114:JO202)</f>
        <v>0</v>
      </c>
      <c r="JP203" s="28">
        <f t="shared" si="1148"/>
        <v>0</v>
      </c>
      <c r="JQ203" s="28">
        <f t="shared" si="1148"/>
        <v>0</v>
      </c>
      <c r="JR203" s="28">
        <f t="shared" si="1148"/>
        <v>0</v>
      </c>
      <c r="JS203" s="28">
        <f t="shared" si="1148"/>
        <v>0</v>
      </c>
      <c r="JT203" s="28">
        <f t="shared" si="1148"/>
        <v>0</v>
      </c>
      <c r="JU203" s="28">
        <f t="shared" si="1148"/>
        <v>0</v>
      </c>
      <c r="JV203" s="28">
        <f t="shared" si="1148"/>
        <v>0</v>
      </c>
      <c r="JW203" s="28">
        <f t="shared" si="1148"/>
        <v>0</v>
      </c>
      <c r="JX203" s="28">
        <f t="shared" si="1148"/>
        <v>0</v>
      </c>
      <c r="JY203" s="28">
        <f t="shared" si="1148"/>
        <v>0</v>
      </c>
      <c r="JZ203" s="28">
        <f t="shared" si="1148"/>
        <v>0</v>
      </c>
      <c r="KA203" s="28">
        <f t="shared" si="1148"/>
        <v>0</v>
      </c>
      <c r="KB203" s="28">
        <f t="shared" si="1148"/>
        <v>0</v>
      </c>
      <c r="KC203" s="28">
        <f t="shared" si="1148"/>
        <v>0</v>
      </c>
      <c r="KD203" s="28">
        <f t="shared" si="1148"/>
        <v>0</v>
      </c>
      <c r="KE203" s="28">
        <f t="shared" si="1148"/>
        <v>0</v>
      </c>
      <c r="KF203" s="28">
        <f t="shared" si="1148"/>
        <v>0</v>
      </c>
      <c r="KG203" s="28">
        <f t="shared" si="1148"/>
        <v>0</v>
      </c>
      <c r="KH203" s="28">
        <f t="shared" si="1148"/>
        <v>0</v>
      </c>
      <c r="KI203" s="28">
        <f t="shared" si="1148"/>
        <v>0</v>
      </c>
      <c r="KJ203" s="28">
        <f t="shared" si="1148"/>
        <v>0</v>
      </c>
      <c r="KK203" s="28">
        <f t="shared" si="1148"/>
        <v>0</v>
      </c>
      <c r="KL203" s="28">
        <f t="shared" si="1148"/>
        <v>0</v>
      </c>
      <c r="KM203" s="28">
        <f t="shared" si="1148"/>
        <v>0</v>
      </c>
      <c r="KN203" s="28">
        <f t="shared" si="1148"/>
        <v>0</v>
      </c>
      <c r="KO203" s="28">
        <f t="shared" si="1148"/>
        <v>0</v>
      </c>
      <c r="KP203" s="28">
        <f t="shared" si="1148"/>
        <v>0</v>
      </c>
      <c r="KQ203" s="28">
        <f t="shared" si="1148"/>
        <v>0</v>
      </c>
      <c r="KR203" s="28">
        <f t="shared" si="1148"/>
        <v>0</v>
      </c>
      <c r="KS203" s="28">
        <f t="shared" si="1148"/>
        <v>0</v>
      </c>
      <c r="KT203" s="28">
        <f t="shared" si="1148"/>
        <v>0</v>
      </c>
      <c r="KU203" s="28">
        <f t="shared" si="1148"/>
        <v>0</v>
      </c>
      <c r="KV203" s="28">
        <f t="shared" si="1148"/>
        <v>0</v>
      </c>
      <c r="KW203" s="28">
        <f t="shared" si="1148"/>
        <v>0</v>
      </c>
      <c r="KX203" s="28"/>
      <c r="KY203" s="28" t="s">
        <v>115</v>
      </c>
      <c r="KZ203" s="28">
        <f t="shared" ref="KZ203:ME203" si="1149">SUM(KZ114:KZ202)</f>
        <v>3602474.2268041242</v>
      </c>
      <c r="LA203" s="28">
        <f t="shared" si="1149"/>
        <v>7204948.4536082484</v>
      </c>
      <c r="LB203" s="28">
        <f t="shared" si="1149"/>
        <v>10807422.680412373</v>
      </c>
      <c r="LC203" s="28">
        <f t="shared" si="1149"/>
        <v>14409896.907216497</v>
      </c>
      <c r="LD203" s="28">
        <f t="shared" si="1149"/>
        <v>18012371.134020619</v>
      </c>
      <c r="LE203" s="28">
        <f t="shared" si="1149"/>
        <v>21614845.360824741</v>
      </c>
      <c r="LF203" s="28">
        <f t="shared" si="1149"/>
        <v>25217319.587628864</v>
      </c>
      <c r="LG203" s="28">
        <f t="shared" si="1149"/>
        <v>28819793.814432986</v>
      </c>
      <c r="LH203" s="28">
        <f t="shared" si="1149"/>
        <v>32422268.041237108</v>
      </c>
      <c r="LI203" s="28">
        <f t="shared" si="1149"/>
        <v>36024742.268041231</v>
      </c>
      <c r="LJ203" s="28">
        <f t="shared" si="1149"/>
        <v>39627216.494845353</v>
      </c>
      <c r="LK203" s="28">
        <f t="shared" si="1149"/>
        <v>43229690.721649475</v>
      </c>
      <c r="LL203" s="28">
        <f t="shared" si="1149"/>
        <v>46832164.948453598</v>
      </c>
      <c r="LM203" s="28">
        <f t="shared" si="1149"/>
        <v>50434639.17525772</v>
      </c>
      <c r="LN203" s="28">
        <f t="shared" si="1149"/>
        <v>50434639.17525772</v>
      </c>
      <c r="LO203" s="28">
        <f t="shared" si="1149"/>
        <v>50434639.17525772</v>
      </c>
      <c r="LP203" s="28">
        <f t="shared" si="1149"/>
        <v>50434639.17525772</v>
      </c>
      <c r="LQ203" s="28">
        <f t="shared" si="1149"/>
        <v>57330868.835784532</v>
      </c>
      <c r="LR203" s="28">
        <f t="shared" si="1149"/>
        <v>60468998.40462777</v>
      </c>
      <c r="LS203" s="28">
        <f t="shared" si="1149"/>
        <v>62878473.979302093</v>
      </c>
      <c r="LT203" s="28">
        <f t="shared" si="1149"/>
        <v>64297435.005200796</v>
      </c>
      <c r="LU203" s="28">
        <f t="shared" si="1149"/>
        <v>64064919.463577725</v>
      </c>
      <c r="LV203" s="28">
        <f t="shared" si="1149"/>
        <v>63764484.386869922</v>
      </c>
      <c r="LW203" s="28">
        <f t="shared" si="1149"/>
        <v>63662650.644629776</v>
      </c>
      <c r="LX203" s="28">
        <f t="shared" si="1149"/>
        <v>63756359.145562157</v>
      </c>
      <c r="LY203" s="28">
        <f t="shared" si="1149"/>
        <v>64179523.479336999</v>
      </c>
      <c r="LZ203" s="28">
        <f t="shared" si="1149"/>
        <v>64203404.860014915</v>
      </c>
      <c r="MA203" s="28">
        <f t="shared" si="1149"/>
        <v>70321345.299973473</v>
      </c>
      <c r="MB203" s="28">
        <f t="shared" si="1149"/>
        <v>67495135.768100008</v>
      </c>
      <c r="MC203" s="28">
        <f t="shared" si="1149"/>
        <v>64391226.680557221</v>
      </c>
      <c r="MD203" s="28">
        <f t="shared" si="1149"/>
        <v>60869260.746999212</v>
      </c>
      <c r="ME203" s="28">
        <f t="shared" si="1149"/>
        <v>58104364.00072623</v>
      </c>
      <c r="MF203" s="28">
        <f t="shared" ref="MF203:MX203" si="1150">SUM(MF114:MF202)</f>
        <v>55231316.897590958</v>
      </c>
      <c r="MG203" s="28">
        <f t="shared" si="1150"/>
        <v>52182894.364921376</v>
      </c>
      <c r="MH203" s="28">
        <f t="shared" si="1150"/>
        <v>49187061.152734704</v>
      </c>
      <c r="MI203" s="28">
        <f t="shared" si="1150"/>
        <v>46208726.497664705</v>
      </c>
      <c r="MJ203" s="28">
        <f t="shared" si="1150"/>
        <v>43089903.481271677</v>
      </c>
      <c r="MK203" s="28">
        <f t="shared" si="1150"/>
        <v>39909229.454004325</v>
      </c>
      <c r="ML203" s="28">
        <f t="shared" si="1150"/>
        <v>36663355.570308842</v>
      </c>
      <c r="MM203" s="28">
        <f t="shared" si="1150"/>
        <v>34571639.943751305</v>
      </c>
      <c r="MN203" s="28">
        <f t="shared" si="1150"/>
        <v>32451928.981509358</v>
      </c>
      <c r="MO203" s="28">
        <f t="shared" si="1150"/>
        <v>32335680.574738521</v>
      </c>
      <c r="MP203" s="28">
        <f t="shared" si="1150"/>
        <v>32241092.942366768</v>
      </c>
      <c r="MQ203" s="28">
        <f t="shared" si="1150"/>
        <v>32111944.611461516</v>
      </c>
      <c r="MR203" s="28">
        <f t="shared" si="1150"/>
        <v>31949336.036810245</v>
      </c>
      <c r="MS203" s="28">
        <f t="shared" si="1150"/>
        <v>31896698.730412189</v>
      </c>
      <c r="MT203" s="28">
        <f t="shared" si="1150"/>
        <v>31848558.179117929</v>
      </c>
      <c r="MU203" s="28">
        <f t="shared" si="1150"/>
        <v>31803353.288195517</v>
      </c>
      <c r="MV203" s="28">
        <f t="shared" si="1150"/>
        <v>31833881.214384954</v>
      </c>
      <c r="MW203" s="28">
        <f t="shared" si="1150"/>
        <v>31863408.970245048</v>
      </c>
      <c r="MX203" s="28">
        <f t="shared" si="1150"/>
        <v>31841248.779244319</v>
      </c>
      <c r="MY203" s="28"/>
      <c r="MZ203" s="28" t="s">
        <v>114</v>
      </c>
      <c r="NA203" s="28">
        <f t="shared" ref="NA203:OI203" si="1151">SUM(NA114:NA202)</f>
        <v>-7250021.3052371098</v>
      </c>
      <c r="NB203" s="28">
        <f t="shared" si="1151"/>
        <v>-6416205.2743917527</v>
      </c>
      <c r="NC203" s="28">
        <f t="shared" si="1151"/>
        <v>-5931557.8487373143</v>
      </c>
      <c r="ND203" s="28">
        <f t="shared" si="1151"/>
        <v>-4900464.4585962929</v>
      </c>
      <c r="NE203" s="28">
        <f t="shared" si="1151"/>
        <v>-3878802.4578655697</v>
      </c>
      <c r="NF203" s="28">
        <f t="shared" si="1151"/>
        <v>-4237402.4524668073</v>
      </c>
      <c r="NG203" s="28">
        <f t="shared" si="1151"/>
        <v>-4596002.447068044</v>
      </c>
      <c r="NH203" s="28">
        <f t="shared" si="1151"/>
        <v>-4954602.4416692816</v>
      </c>
      <c r="NI203" s="28">
        <f t="shared" si="1151"/>
        <v>-5313202.4362705182</v>
      </c>
      <c r="NJ203" s="28">
        <f t="shared" si="1151"/>
        <v>-6205887.5292140236</v>
      </c>
      <c r="NK203" s="28">
        <f t="shared" si="1151"/>
        <v>-7098572.622157529</v>
      </c>
      <c r="NL203" s="28">
        <f t="shared" si="1151"/>
        <v>-8883942.8080445398</v>
      </c>
      <c r="NM203" s="28">
        <f t="shared" si="1151"/>
        <v>-10669312.993931545</v>
      </c>
      <c r="NN203" s="28">
        <f t="shared" si="1151"/>
        <v>-12454683.179818556</v>
      </c>
      <c r="NO203" s="28">
        <f t="shared" si="1151"/>
        <v>-14240053.365705566</v>
      </c>
      <c r="NP203" s="28">
        <f t="shared" si="1151"/>
        <v>-16025423.551592577</v>
      </c>
      <c r="NQ203" s="28">
        <f t="shared" si="1151"/>
        <v>-17452193.742878355</v>
      </c>
      <c r="NR203" s="28">
        <f t="shared" si="1151"/>
        <v>-18878963.934164133</v>
      </c>
      <c r="NS203" s="28">
        <f t="shared" si="1151"/>
        <v>-20305734.125449903</v>
      </c>
      <c r="NT203" s="28">
        <f t="shared" si="1151"/>
        <v>-21732504.316735677</v>
      </c>
      <c r="NU203" s="28">
        <f t="shared" si="1151"/>
        <v>-23159274.508021448</v>
      </c>
      <c r="NV203" s="28">
        <f t="shared" si="1151"/>
        <v>-24586044.699307222</v>
      </c>
      <c r="NW203" s="28">
        <f t="shared" si="1151"/>
        <v>-26012814.890592992</v>
      </c>
      <c r="NX203" s="28">
        <f t="shared" si="1151"/>
        <v>-26905499.9835365</v>
      </c>
      <c r="NY203" s="28">
        <f t="shared" si="1151"/>
        <v>-27798185.076480005</v>
      </c>
      <c r="NZ203" s="28">
        <f t="shared" si="1151"/>
        <v>-27798185.076480005</v>
      </c>
      <c r="OA203" s="28">
        <f t="shared" si="1151"/>
        <v>-27798185.076480005</v>
      </c>
      <c r="OB203" s="28">
        <f t="shared" si="1151"/>
        <v>-27798185.076480005</v>
      </c>
      <c r="OC203" s="28">
        <f t="shared" si="1151"/>
        <v>-27798185.076480005</v>
      </c>
      <c r="OD203" s="28">
        <f t="shared" si="1151"/>
        <v>-27798185.076480005</v>
      </c>
      <c r="OE203" s="28">
        <f t="shared" si="1151"/>
        <v>-27798185.076480005</v>
      </c>
      <c r="OF203" s="28">
        <f t="shared" si="1151"/>
        <v>-27798185.076480005</v>
      </c>
      <c r="OG203" s="28">
        <f t="shared" si="1151"/>
        <v>-27798185.076480005</v>
      </c>
      <c r="OH203" s="28">
        <f t="shared" si="1151"/>
        <v>-27798185.076480005</v>
      </c>
      <c r="OI203" s="28">
        <f t="shared" si="1151"/>
        <v>-27798185.076480005</v>
      </c>
      <c r="OK203" s="2" t="s">
        <v>113</v>
      </c>
      <c r="OL203" s="28">
        <f t="shared" ref="OL203:PT203" si="1152">SUM(OL114:OL202)</f>
        <v>0</v>
      </c>
      <c r="OM203" s="28">
        <f t="shared" si="1152"/>
        <v>0</v>
      </c>
      <c r="ON203" s="28">
        <f t="shared" si="1152"/>
        <v>23500</v>
      </c>
      <c r="OO203" s="28">
        <f t="shared" si="1152"/>
        <v>47000</v>
      </c>
      <c r="OP203" s="28">
        <f t="shared" si="1152"/>
        <v>70500</v>
      </c>
      <c r="OQ203" s="28">
        <f t="shared" si="1152"/>
        <v>94000</v>
      </c>
      <c r="OR203" s="28">
        <f t="shared" si="1152"/>
        <v>117500</v>
      </c>
      <c r="OS203" s="28">
        <f t="shared" si="1152"/>
        <v>141000</v>
      </c>
      <c r="OT203" s="28">
        <f t="shared" si="1152"/>
        <v>164500</v>
      </c>
      <c r="OU203" s="28">
        <f t="shared" si="1152"/>
        <v>223000</v>
      </c>
      <c r="OV203" s="28">
        <f t="shared" si="1152"/>
        <v>281500</v>
      </c>
      <c r="OW203" s="28">
        <f t="shared" si="1152"/>
        <v>398500</v>
      </c>
      <c r="OX203" s="28">
        <f t="shared" si="1152"/>
        <v>515500</v>
      </c>
      <c r="OY203" s="28">
        <f t="shared" si="1152"/>
        <v>632500</v>
      </c>
      <c r="OZ203" s="28">
        <f t="shared" si="1152"/>
        <v>749500</v>
      </c>
      <c r="PA203" s="28">
        <f t="shared" si="1152"/>
        <v>866500</v>
      </c>
      <c r="PB203" s="28">
        <f t="shared" si="1152"/>
        <v>960000</v>
      </c>
      <c r="PC203" s="28">
        <f t="shared" si="1152"/>
        <v>1053500</v>
      </c>
      <c r="PD203" s="28">
        <f t="shared" si="1152"/>
        <v>1147000</v>
      </c>
      <c r="PE203" s="28">
        <f t="shared" si="1152"/>
        <v>1240500</v>
      </c>
      <c r="PF203" s="28">
        <f t="shared" si="1152"/>
        <v>1334000</v>
      </c>
      <c r="PG203" s="28">
        <f t="shared" si="1152"/>
        <v>1427500</v>
      </c>
      <c r="PH203" s="28">
        <f t="shared" si="1152"/>
        <v>1521000</v>
      </c>
      <c r="PI203" s="28">
        <f t="shared" si="1152"/>
        <v>1579500</v>
      </c>
      <c r="PJ203" s="28">
        <f t="shared" si="1152"/>
        <v>1638000</v>
      </c>
      <c r="PK203" s="28">
        <f t="shared" si="1152"/>
        <v>1638000</v>
      </c>
      <c r="PL203" s="28">
        <f t="shared" si="1152"/>
        <v>1638000</v>
      </c>
      <c r="PM203" s="28">
        <f t="shared" si="1152"/>
        <v>1638000</v>
      </c>
      <c r="PN203" s="28">
        <f t="shared" si="1152"/>
        <v>1638000</v>
      </c>
      <c r="PO203" s="28">
        <f t="shared" si="1152"/>
        <v>1638000</v>
      </c>
      <c r="PP203" s="28">
        <f t="shared" si="1152"/>
        <v>1638000</v>
      </c>
      <c r="PQ203" s="28">
        <f t="shared" si="1152"/>
        <v>1638000</v>
      </c>
      <c r="PR203" s="28">
        <f t="shared" si="1152"/>
        <v>1638000</v>
      </c>
      <c r="PS203" s="28">
        <f t="shared" si="1152"/>
        <v>1638000</v>
      </c>
      <c r="PT203" s="28">
        <f t="shared" si="1152"/>
        <v>1638000</v>
      </c>
      <c r="PV203" s="2" t="s">
        <v>29</v>
      </c>
      <c r="PW203" s="28">
        <f t="shared" ref="PW203:RE203" si="1153">SUM(PW114:PW202)</f>
        <v>279085867.87002063</v>
      </c>
      <c r="PX203" s="28">
        <f t="shared" si="1153"/>
        <v>289270848.85551041</v>
      </c>
      <c r="PY203" s="28">
        <f t="shared" si="1153"/>
        <v>310322050.94564503</v>
      </c>
      <c r="PZ203" s="28">
        <f t="shared" si="1153"/>
        <v>314865860.67883992</v>
      </c>
      <c r="QA203" s="28">
        <f t="shared" si="1153"/>
        <v>318623995.05888629</v>
      </c>
      <c r="QB203" s="28">
        <f t="shared" si="1153"/>
        <v>319813771.06218219</v>
      </c>
      <c r="QC203" s="28">
        <f t="shared" si="1153"/>
        <v>321035667.63855922</v>
      </c>
      <c r="QD203" s="28">
        <f t="shared" si="1153"/>
        <v>322554820.98568428</v>
      </c>
      <c r="QE203" s="28">
        <f t="shared" si="1153"/>
        <v>327676826.31657046</v>
      </c>
      <c r="QF203" s="28">
        <f t="shared" si="1153"/>
        <v>347672782.18843555</v>
      </c>
      <c r="QG203" s="28">
        <f t="shared" si="1153"/>
        <v>347689244.47932875</v>
      </c>
      <c r="QH203" s="28">
        <f t="shared" si="1153"/>
        <v>381831654.16389942</v>
      </c>
      <c r="QI203" s="28">
        <f t="shared" si="1153"/>
        <v>376391803.24440277</v>
      </c>
      <c r="QJ203" s="28">
        <f t="shared" si="1153"/>
        <v>370940125.94052625</v>
      </c>
      <c r="QK203" s="28">
        <f t="shared" si="1153"/>
        <v>370753242.20583051</v>
      </c>
      <c r="QL203" s="28">
        <f t="shared" si="1153"/>
        <v>371529354.25479013</v>
      </c>
      <c r="QM203" s="28">
        <f t="shared" si="1153"/>
        <v>363470789.08741724</v>
      </c>
      <c r="QN203" s="28">
        <f t="shared" si="1153"/>
        <v>368001939.53757894</v>
      </c>
      <c r="QO203" s="28">
        <f t="shared" si="1153"/>
        <v>365018535.76522386</v>
      </c>
      <c r="QP203" s="28">
        <f t="shared" si="1153"/>
        <v>362200300.90459114</v>
      </c>
      <c r="QQ203" s="28">
        <f t="shared" si="1153"/>
        <v>365133111.42715782</v>
      </c>
      <c r="QR203" s="28">
        <f t="shared" si="1153"/>
        <v>362305518.59655106</v>
      </c>
      <c r="QS203" s="28">
        <f t="shared" si="1153"/>
        <v>359458139.06148267</v>
      </c>
      <c r="QT203" s="28">
        <f t="shared" si="1153"/>
        <v>351634434.1944977</v>
      </c>
      <c r="QU203" s="28">
        <f t="shared" si="1153"/>
        <v>351344237.24477583</v>
      </c>
      <c r="QV203" s="28">
        <f t="shared" si="1153"/>
        <v>342666318.05847061</v>
      </c>
      <c r="QW203" s="28">
        <f t="shared" si="1153"/>
        <v>346618872.71662199</v>
      </c>
      <c r="QX203" s="28">
        <f t="shared" si="1153"/>
        <v>350646919.99557811</v>
      </c>
      <c r="QY203" s="28">
        <f t="shared" si="1153"/>
        <v>354753859.12544584</v>
      </c>
      <c r="QZ203" s="28">
        <f t="shared" si="1153"/>
        <v>359085480.18266028</v>
      </c>
      <c r="RA203" s="28">
        <f t="shared" si="1153"/>
        <v>363538728.30265635</v>
      </c>
      <c r="RB203" s="28">
        <f t="shared" si="1153"/>
        <v>368114524.45113075</v>
      </c>
      <c r="RC203" s="28">
        <f t="shared" si="1153"/>
        <v>372888211.6181798</v>
      </c>
      <c r="RD203" s="28">
        <f t="shared" si="1153"/>
        <v>377785667.81786281</v>
      </c>
      <c r="RE203" s="28">
        <f t="shared" si="1153"/>
        <v>382758882.87340176</v>
      </c>
      <c r="RF203" s="199">
        <f t="shared" ref="RF203" si="1154">SUM(PW203:RE203)</f>
        <v>12237482386.850397</v>
      </c>
      <c r="RG203" s="199">
        <f t="shared" ref="RG203" si="1155">PW203+NPV($D$8,PX203:RE203)</f>
        <v>7610224047.4666023</v>
      </c>
      <c r="RH203" s="42"/>
      <c r="RI203" s="91"/>
    </row>
    <row r="204" spans="1:477" x14ac:dyDescent="0.25">
      <c r="A204" s="89"/>
      <c r="B204" s="143"/>
      <c r="C204" s="32"/>
      <c r="D204" s="3"/>
      <c r="E204" s="3"/>
      <c r="F204" s="3"/>
      <c r="G204" s="32"/>
      <c r="H204" s="32"/>
      <c r="I204" s="32"/>
      <c r="J204" s="28"/>
      <c r="K204" s="28"/>
      <c r="L204" s="28"/>
      <c r="M204" s="28"/>
      <c r="N204" s="28"/>
      <c r="O204" s="28"/>
      <c r="P204" s="28"/>
      <c r="Q204" s="28"/>
      <c r="R204" s="28"/>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c r="BX204" s="28"/>
      <c r="BY204" s="28"/>
      <c r="BZ204" s="28"/>
      <c r="CA204" s="28"/>
      <c r="CB204" s="28"/>
      <c r="CC204" s="28"/>
      <c r="CD204" s="28"/>
      <c r="CE204" s="28"/>
      <c r="CF204" s="28"/>
      <c r="CG204" s="28"/>
      <c r="CH204" s="28"/>
      <c r="CI204" s="28"/>
      <c r="CJ204" s="28"/>
      <c r="CK204" s="28"/>
      <c r="CL204" s="28"/>
      <c r="CM204" s="28"/>
      <c r="CN204" s="28"/>
      <c r="CO204" s="28"/>
      <c r="CP204" s="28"/>
      <c r="CQ204" s="28"/>
      <c r="CR204" s="28"/>
      <c r="CS204" s="28"/>
      <c r="CT204" s="28"/>
      <c r="CU204" s="28"/>
      <c r="CV204" s="28"/>
      <c r="CW204" s="28"/>
      <c r="CX204" s="28"/>
      <c r="CY204" s="28"/>
      <c r="CZ204" s="28"/>
      <c r="DA204" s="28"/>
      <c r="DB204" s="28"/>
      <c r="DC204" s="28"/>
      <c r="DD204" s="28"/>
      <c r="DE204" s="28"/>
      <c r="DF204" s="28"/>
      <c r="DG204" s="28"/>
      <c r="DH204" s="28"/>
      <c r="DI204" s="28"/>
      <c r="DJ204" s="28"/>
      <c r="DK204" s="28"/>
      <c r="DL204" s="28"/>
      <c r="DM204" s="28"/>
      <c r="DN204" s="28"/>
      <c r="DO204" s="28"/>
      <c r="DP204" s="28"/>
      <c r="DQ204" s="28"/>
      <c r="DR204" s="28"/>
      <c r="DS204" s="28"/>
      <c r="DT204" s="28"/>
      <c r="DU204" s="28"/>
      <c r="DV204" s="28"/>
      <c r="DW204" s="28"/>
      <c r="DX204" s="28"/>
      <c r="DY204" s="28"/>
      <c r="DZ204" s="28"/>
      <c r="EA204" s="28"/>
      <c r="EB204" s="28"/>
      <c r="EC204" s="28"/>
      <c r="ED204" s="28"/>
      <c r="EE204" s="28"/>
      <c r="EF204" s="28"/>
      <c r="EG204" s="28"/>
      <c r="EH204" s="28"/>
      <c r="EI204" s="28"/>
      <c r="EJ204" s="28"/>
      <c r="EK204" s="28"/>
      <c r="EL204" s="28"/>
      <c r="EM204" s="28"/>
      <c r="EN204" s="28"/>
      <c r="EO204" s="28"/>
      <c r="EP204" s="28"/>
      <c r="EQ204" s="28"/>
      <c r="ER204" s="28"/>
      <c r="ES204" s="28"/>
      <c r="ET204" s="28"/>
      <c r="EU204" s="28"/>
      <c r="EV204" s="28"/>
      <c r="EW204" s="28"/>
      <c r="EX204" s="28"/>
      <c r="EY204" s="28"/>
      <c r="EZ204" s="28"/>
      <c r="FA204" s="28"/>
      <c r="FB204" s="28"/>
      <c r="FC204" s="28"/>
      <c r="FD204" s="28"/>
      <c r="FE204" s="28"/>
      <c r="FF204" s="28"/>
      <c r="FG204" s="28"/>
      <c r="FH204" s="28"/>
      <c r="FI204" s="28"/>
      <c r="FJ204" s="28"/>
      <c r="FK204" s="28"/>
      <c r="FL204" s="28"/>
      <c r="FM204" s="28"/>
      <c r="FN204" s="28"/>
      <c r="FO204" s="28"/>
      <c r="FP204" s="28"/>
      <c r="FQ204" s="28"/>
      <c r="FR204" s="28"/>
      <c r="FS204" s="28"/>
      <c r="FT204" s="28"/>
      <c r="FU204" s="28"/>
      <c r="FV204" s="28"/>
      <c r="FW204" s="28"/>
      <c r="FX204" s="28"/>
      <c r="FY204" s="28"/>
      <c r="FZ204" s="28"/>
      <c r="GA204" s="28"/>
      <c r="GB204" s="28"/>
      <c r="GC204" s="28"/>
      <c r="GD204" s="28"/>
      <c r="GE204" s="28"/>
      <c r="GF204" s="28"/>
      <c r="GG204" s="28"/>
      <c r="GH204" s="28"/>
      <c r="GI204" s="28"/>
      <c r="GJ204" s="28"/>
      <c r="GK204" s="28"/>
      <c r="GL204" s="28"/>
      <c r="GM204" s="28"/>
      <c r="GN204" s="28"/>
      <c r="GO204" s="28"/>
      <c r="GP204" s="28"/>
      <c r="GQ204" s="28"/>
      <c r="GR204" s="28"/>
      <c r="GS204" s="28"/>
      <c r="GT204" s="28"/>
      <c r="GU204" s="28"/>
      <c r="GV204" s="28"/>
      <c r="GW204" s="28"/>
      <c r="GX204" s="28"/>
      <c r="GY204" s="28"/>
      <c r="GZ204" s="28"/>
      <c r="HA204" s="28"/>
      <c r="HB204" s="28"/>
      <c r="HC204" s="28"/>
      <c r="HD204" s="28"/>
      <c r="HE204" s="28"/>
      <c r="HF204" s="28"/>
      <c r="HG204" s="28"/>
      <c r="HH204" s="28"/>
      <c r="HI204" s="28"/>
      <c r="HJ204" s="28"/>
      <c r="HK204" s="28"/>
      <c r="HL204" s="28"/>
      <c r="HM204" s="28"/>
      <c r="HN204" s="28"/>
      <c r="HO204" s="28"/>
      <c r="HP204" s="28"/>
      <c r="HQ204" s="28"/>
      <c r="HR204" s="28"/>
      <c r="HS204" s="28"/>
      <c r="HT204" s="28"/>
      <c r="HU204" s="28"/>
      <c r="HV204" s="28"/>
      <c r="HW204" s="28"/>
      <c r="HX204" s="28"/>
      <c r="HY204" s="28"/>
      <c r="HZ204" s="28"/>
      <c r="IA204" s="28"/>
      <c r="IB204" s="28"/>
      <c r="IC204" s="28"/>
      <c r="ID204" s="28"/>
      <c r="IE204" s="28"/>
      <c r="IF204" s="28"/>
      <c r="IG204" s="28"/>
      <c r="IH204" s="28"/>
      <c r="II204" s="28"/>
      <c r="IJ204" s="28"/>
      <c r="IK204" s="28"/>
      <c r="IL204" s="28"/>
      <c r="IM204" s="28"/>
      <c r="IN204" s="28"/>
      <c r="IO204" s="28"/>
      <c r="IP204" s="28"/>
      <c r="IQ204" s="28"/>
      <c r="IR204" s="28"/>
      <c r="IS204" s="28"/>
      <c r="IT204" s="28"/>
      <c r="IU204" s="28"/>
      <c r="IV204" s="28"/>
      <c r="IW204" s="28"/>
      <c r="IX204" s="28"/>
      <c r="IY204" s="28"/>
      <c r="IZ204" s="28"/>
      <c r="JA204" s="28"/>
      <c r="JB204" s="28"/>
      <c r="JC204" s="28"/>
      <c r="JD204" s="28"/>
      <c r="JE204" s="28"/>
      <c r="JF204" s="28"/>
      <c r="JG204" s="28"/>
      <c r="JH204" s="28"/>
      <c r="JI204" s="28"/>
      <c r="JJ204" s="28"/>
      <c r="JK204" s="28"/>
      <c r="JL204" s="28"/>
      <c r="JM204" s="28"/>
      <c r="JN204" s="28"/>
      <c r="JO204" s="28"/>
      <c r="JP204" s="28"/>
      <c r="JQ204" s="28"/>
      <c r="JR204" s="28"/>
      <c r="JS204" s="28"/>
      <c r="JT204" s="28"/>
      <c r="JU204" s="28"/>
      <c r="JV204" s="28"/>
      <c r="JW204" s="28"/>
      <c r="JX204" s="28"/>
      <c r="JY204" s="28"/>
      <c r="JZ204" s="28"/>
      <c r="KA204" s="28"/>
      <c r="KB204" s="28"/>
      <c r="KC204" s="28"/>
      <c r="KD204" s="28"/>
      <c r="KE204" s="28"/>
      <c r="KF204" s="28"/>
      <c r="KG204" s="28"/>
      <c r="KH204" s="28"/>
      <c r="KI204" s="28"/>
      <c r="KJ204" s="28"/>
      <c r="KK204" s="28"/>
      <c r="KL204" s="28"/>
      <c r="KM204" s="28"/>
      <c r="KN204" s="28"/>
      <c r="KO204" s="28"/>
      <c r="KP204" s="28"/>
      <c r="KQ204" s="28"/>
      <c r="KR204" s="28"/>
      <c r="KS204" s="28"/>
      <c r="KT204" s="28"/>
      <c r="KU204" s="28"/>
      <c r="KV204" s="28"/>
      <c r="KW204" s="28"/>
      <c r="KX204" s="28"/>
      <c r="KY204" s="28"/>
      <c r="KZ204" s="28"/>
      <c r="LA204" s="28"/>
      <c r="LB204" s="28"/>
      <c r="LC204" s="28"/>
      <c r="LD204" s="28"/>
      <c r="LE204" s="28"/>
      <c r="LF204" s="28"/>
      <c r="LG204" s="28"/>
      <c r="LH204" s="28"/>
      <c r="LI204" s="28"/>
      <c r="LJ204" s="28"/>
      <c r="LK204" s="28"/>
      <c r="LL204" s="28"/>
      <c r="LM204" s="28"/>
      <c r="LN204" s="28"/>
      <c r="LO204" s="28"/>
      <c r="LP204" s="28"/>
      <c r="LQ204" s="28"/>
      <c r="LR204" s="28"/>
      <c r="LS204" s="28"/>
      <c r="LT204" s="28"/>
      <c r="LU204" s="28"/>
      <c r="LV204" s="28"/>
      <c r="LW204" s="28"/>
      <c r="LX204" s="28"/>
      <c r="LY204" s="28"/>
      <c r="LZ204" s="28"/>
      <c r="MA204" s="28"/>
      <c r="MB204" s="28"/>
      <c r="MC204" s="28"/>
      <c r="MD204" s="28"/>
      <c r="ME204" s="28"/>
      <c r="MF204" s="28"/>
      <c r="MG204" s="28"/>
      <c r="MH204" s="28"/>
      <c r="MI204" s="28"/>
      <c r="MJ204" s="28"/>
      <c r="MK204" s="28"/>
      <c r="ML204" s="28"/>
      <c r="MM204" s="28"/>
      <c r="MN204" s="28"/>
      <c r="MO204" s="28"/>
      <c r="MP204" s="28"/>
      <c r="MQ204" s="28"/>
      <c r="MR204" s="28"/>
      <c r="MS204" s="28"/>
      <c r="MT204" s="28"/>
      <c r="MU204" s="28"/>
      <c r="MV204" s="28"/>
      <c r="MW204" s="28"/>
      <c r="MX204" s="28"/>
      <c r="MY204" s="28"/>
      <c r="MZ204" s="28"/>
      <c r="NA204" s="28"/>
      <c r="NB204" s="28"/>
      <c r="NC204" s="28"/>
      <c r="ND204" s="28"/>
      <c r="NE204" s="28"/>
      <c r="NF204" s="28"/>
      <c r="NG204" s="28"/>
      <c r="NH204" s="28"/>
      <c r="NI204" s="28"/>
      <c r="NJ204" s="28"/>
      <c r="NK204" s="28"/>
      <c r="NL204" s="28"/>
      <c r="NM204" s="28"/>
      <c r="NN204" s="28"/>
      <c r="NO204" s="28"/>
      <c r="NP204" s="28"/>
      <c r="NQ204" s="28"/>
      <c r="NR204" s="28"/>
      <c r="NS204" s="28"/>
      <c r="NT204" s="28"/>
      <c r="NU204" s="28"/>
      <c r="NV204" s="28"/>
      <c r="NW204" s="28"/>
      <c r="NX204" s="28"/>
      <c r="NY204" s="28"/>
      <c r="NZ204" s="28"/>
      <c r="OA204" s="28"/>
      <c r="OB204" s="28"/>
      <c r="OC204" s="28"/>
      <c r="OD204" s="28"/>
      <c r="OE204" s="28"/>
      <c r="OF204" s="28"/>
      <c r="OG204" s="28"/>
      <c r="OH204" s="28"/>
      <c r="OI204" s="28"/>
      <c r="PV204" s="2"/>
      <c r="PW204" s="28"/>
      <c r="PX204" s="28"/>
      <c r="PY204" s="28"/>
      <c r="PZ204" s="28"/>
      <c r="QA204" s="28"/>
      <c r="QB204" s="28"/>
      <c r="QC204" s="28"/>
      <c r="QD204" s="28"/>
      <c r="QE204" s="28"/>
      <c r="QF204" s="28"/>
      <c r="QG204" s="28"/>
      <c r="QH204" s="28"/>
      <c r="QI204" s="28"/>
      <c r="QJ204" s="28"/>
      <c r="QK204" s="28"/>
      <c r="QL204" s="28"/>
      <c r="QM204" s="28"/>
      <c r="QN204" s="28"/>
      <c r="QO204" s="28"/>
      <c r="QP204" s="28"/>
      <c r="QQ204" s="28"/>
      <c r="QR204" s="28"/>
      <c r="QS204" s="28"/>
      <c r="QT204" s="28"/>
      <c r="QU204" s="28"/>
      <c r="QV204" s="28"/>
      <c r="QW204" s="28"/>
      <c r="QX204" s="28"/>
      <c r="QY204" s="28"/>
      <c r="QZ204" s="28"/>
      <c r="RA204" s="28"/>
      <c r="RB204" s="28"/>
      <c r="RC204" s="28"/>
      <c r="RD204" s="28"/>
      <c r="RE204" s="28"/>
      <c r="RF204" s="42"/>
      <c r="RG204" s="1"/>
      <c r="RH204" s="42"/>
      <c r="RI204" s="91"/>
    </row>
    <row r="205" spans="1:477" x14ac:dyDescent="0.25">
      <c r="A205" s="89"/>
      <c r="B205" s="143"/>
      <c r="C205" s="21" t="s">
        <v>181</v>
      </c>
      <c r="D205" s="21"/>
      <c r="E205" s="21"/>
      <c r="F205" s="21"/>
      <c r="G205" s="21"/>
      <c r="H205" s="21"/>
      <c r="I205" s="21"/>
      <c r="J205" s="31" t="s">
        <v>70</v>
      </c>
      <c r="K205" s="31"/>
      <c r="L205" s="35"/>
      <c r="M205" s="35"/>
      <c r="N205" s="35" t="str">
        <f>+$J$77</f>
        <v>Initial Infrastructure Cost</v>
      </c>
      <c r="O205" s="35"/>
      <c r="P205" s="35"/>
      <c r="Q205" s="35"/>
      <c r="R205" s="35"/>
      <c r="S205" s="35" t="str">
        <f>+$J$77</f>
        <v>Initial Infrastructure Cost</v>
      </c>
      <c r="T205" s="35"/>
      <c r="U205" s="35"/>
      <c r="V205" s="35"/>
      <c r="W205" s="35"/>
      <c r="X205" s="35" t="str">
        <f>+$J$77</f>
        <v>Initial Infrastructure Cost</v>
      </c>
      <c r="Y205" s="35"/>
      <c r="Z205" s="35"/>
      <c r="AA205" s="35"/>
      <c r="AB205" s="35"/>
      <c r="AC205" s="35" t="str">
        <f>+$J$77</f>
        <v>Initial Infrastructure Cost</v>
      </c>
      <c r="AD205" s="35"/>
      <c r="AE205" s="35"/>
      <c r="AF205" s="35"/>
      <c r="AG205" s="35"/>
      <c r="AH205" s="35" t="str">
        <f>+$J$77</f>
        <v>Initial Infrastructure Cost</v>
      </c>
      <c r="AI205" s="35"/>
      <c r="AJ205" s="35"/>
      <c r="AK205" s="35"/>
      <c r="AL205" s="35"/>
      <c r="AM205" s="35" t="str">
        <f>+$J$77</f>
        <v>Initial Infrastructure Cost</v>
      </c>
      <c r="AN205" s="35"/>
      <c r="AO205" s="35"/>
      <c r="AP205" s="35"/>
      <c r="AQ205" s="35"/>
      <c r="AR205" s="35"/>
      <c r="AT205" s="32"/>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E205" s="32"/>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P205" s="32"/>
      <c r="DQ205" s="56"/>
      <c r="DR205" s="56"/>
      <c r="DS205" s="56"/>
      <c r="DT205" s="56"/>
      <c r="DU205" s="56"/>
      <c r="DV205" s="56"/>
      <c r="DW205" s="56"/>
      <c r="DX205" s="56"/>
      <c r="DY205" s="56"/>
      <c r="DZ205" s="56"/>
      <c r="EA205" s="56"/>
      <c r="EB205" s="56"/>
      <c r="EC205" s="56"/>
      <c r="ED205" s="56"/>
      <c r="EE205" s="56"/>
      <c r="EF205" s="56"/>
      <c r="EG205" s="56"/>
      <c r="EH205" s="56"/>
      <c r="EI205" s="56"/>
      <c r="EJ205" s="56"/>
      <c r="EK205" s="56"/>
      <c r="EL205" s="56"/>
      <c r="EM205" s="56"/>
      <c r="EN205" s="56"/>
      <c r="EO205" s="56"/>
      <c r="EP205" s="56"/>
      <c r="EQ205" s="56"/>
      <c r="ER205" s="56"/>
      <c r="ES205" s="56"/>
      <c r="ET205" s="56"/>
      <c r="EU205" s="56"/>
      <c r="EV205" s="56"/>
      <c r="EW205" s="56"/>
      <c r="EX205" s="56"/>
      <c r="EY205" s="56"/>
      <c r="EZ205" s="3"/>
      <c r="FA205" s="32"/>
      <c r="FB205" s="32"/>
      <c r="FC205" s="32"/>
      <c r="FD205" s="3"/>
      <c r="FE205" s="3"/>
      <c r="FF205" s="56"/>
      <c r="FG205" s="56"/>
      <c r="FH205" s="56"/>
      <c r="FI205" s="56"/>
      <c r="FJ205" s="56"/>
      <c r="FK205" s="56"/>
      <c r="FL205" s="56"/>
      <c r="FM205" s="56"/>
      <c r="FN205" s="56"/>
      <c r="FO205" s="56"/>
      <c r="FP205" s="56"/>
      <c r="FQ205" s="56"/>
      <c r="FR205" s="56"/>
      <c r="FS205" s="56"/>
      <c r="FT205" s="56"/>
      <c r="FU205" s="56"/>
      <c r="FV205" s="56"/>
      <c r="FW205" s="56"/>
      <c r="FX205" s="56"/>
      <c r="FY205" s="56"/>
      <c r="FZ205" s="56"/>
      <c r="GA205" s="56"/>
      <c r="GB205" s="56"/>
      <c r="GC205" s="56"/>
      <c r="GD205" s="56"/>
      <c r="GE205" s="56"/>
      <c r="GF205" s="56"/>
      <c r="GG205" s="56"/>
      <c r="GH205" s="56"/>
      <c r="GI205" s="56"/>
      <c r="GJ205" s="56"/>
      <c r="GK205" s="56"/>
      <c r="GL205" s="56"/>
      <c r="GM205" s="56"/>
      <c r="GN205" s="32"/>
      <c r="GO205" s="32"/>
      <c r="GP205" s="32"/>
      <c r="GQ205" s="3"/>
      <c r="GR205" s="3"/>
      <c r="GS205" s="56"/>
      <c r="GT205" s="56"/>
      <c r="GU205" s="56"/>
      <c r="GV205" s="56"/>
      <c r="GW205" s="56"/>
      <c r="GX205" s="56"/>
      <c r="GY205" s="56"/>
      <c r="GZ205" s="56"/>
      <c r="HA205" s="56"/>
      <c r="HB205" s="56"/>
      <c r="HC205" s="56"/>
      <c r="HD205" s="56"/>
      <c r="HE205" s="56"/>
      <c r="HF205" s="56"/>
      <c r="HG205" s="56"/>
      <c r="HH205" s="56"/>
      <c r="HI205" s="56"/>
      <c r="HJ205" s="56"/>
      <c r="HK205" s="56"/>
      <c r="HL205" s="56"/>
      <c r="HM205" s="56"/>
      <c r="HN205" s="56"/>
      <c r="HO205" s="56"/>
      <c r="HP205" s="56"/>
      <c r="HQ205" s="56"/>
      <c r="HR205" s="56"/>
      <c r="HS205" s="56"/>
      <c r="HT205" s="56"/>
      <c r="HU205" s="56"/>
      <c r="HV205" s="56"/>
      <c r="HW205" s="56"/>
      <c r="HX205" s="56"/>
      <c r="HY205" s="56"/>
      <c r="HZ205" s="56"/>
      <c r="IA205" s="32"/>
      <c r="IB205" s="32"/>
      <c r="IC205" s="32"/>
      <c r="ID205" s="3"/>
      <c r="IE205" s="3"/>
      <c r="IF205" s="56"/>
      <c r="IG205" s="56"/>
      <c r="IH205" s="56"/>
      <c r="II205" s="56"/>
      <c r="IJ205" s="56"/>
      <c r="IK205" s="56"/>
      <c r="IL205" s="56"/>
      <c r="IM205" s="56"/>
      <c r="IN205" s="56"/>
      <c r="IO205" s="56"/>
      <c r="IP205" s="56"/>
      <c r="IQ205" s="56"/>
      <c r="IR205" s="56"/>
      <c r="IS205" s="56"/>
      <c r="IT205" s="56"/>
      <c r="IU205" s="56"/>
      <c r="IV205" s="56"/>
      <c r="IW205" s="56"/>
      <c r="IX205" s="56"/>
      <c r="IY205" s="56"/>
      <c r="IZ205" s="56"/>
      <c r="JA205" s="56"/>
      <c r="JB205" s="56"/>
      <c r="JC205" s="56"/>
      <c r="JD205" s="56"/>
      <c r="JE205" s="56"/>
      <c r="JF205" s="56"/>
      <c r="JG205" s="56"/>
      <c r="JH205" s="56"/>
      <c r="JI205" s="56"/>
      <c r="JJ205" s="56"/>
      <c r="JK205" s="56"/>
      <c r="JL205" s="56"/>
      <c r="JM205" s="3"/>
      <c r="JN205" s="32"/>
      <c r="JO205" s="56"/>
      <c r="JP205" s="56"/>
      <c r="JQ205" s="56"/>
      <c r="JR205" s="56"/>
      <c r="JS205" s="56"/>
      <c r="JT205" s="56"/>
      <c r="JU205" s="56"/>
      <c r="JV205" s="56"/>
      <c r="JW205" s="56"/>
      <c r="JX205" s="56"/>
      <c r="JY205" s="56"/>
      <c r="JZ205" s="56"/>
      <c r="KA205" s="56"/>
      <c r="KB205" s="56"/>
      <c r="KC205" s="56"/>
      <c r="KD205" s="56"/>
      <c r="KE205" s="56"/>
      <c r="KF205" s="56"/>
      <c r="KG205" s="56"/>
      <c r="KH205" s="56"/>
      <c r="KI205" s="56"/>
      <c r="KJ205" s="56"/>
      <c r="KK205" s="56"/>
      <c r="KL205" s="56"/>
      <c r="KM205" s="56"/>
      <c r="KN205" s="56"/>
      <c r="KO205" s="56"/>
      <c r="KP205" s="56"/>
      <c r="KQ205" s="56"/>
      <c r="KR205" s="56"/>
      <c r="KS205" s="56"/>
      <c r="KT205" s="56"/>
      <c r="KU205" s="56"/>
      <c r="KV205" s="56"/>
      <c r="KW205" s="56"/>
      <c r="KY205" s="32"/>
      <c r="KZ205" s="56"/>
      <c r="LA205" s="56"/>
      <c r="LB205" s="56"/>
      <c r="LC205" s="56"/>
      <c r="LD205" s="56"/>
      <c r="LE205" s="56"/>
      <c r="LF205" s="56"/>
      <c r="LG205" s="56"/>
      <c r="LH205" s="56"/>
      <c r="LI205" s="56"/>
      <c r="LJ205" s="56"/>
      <c r="LK205" s="56"/>
      <c r="LL205" s="56"/>
      <c r="LM205" s="56"/>
      <c r="LN205" s="56"/>
      <c r="LO205" s="56"/>
      <c r="LP205" s="56"/>
      <c r="LQ205" s="56"/>
      <c r="LR205" s="56"/>
      <c r="LS205" s="56"/>
      <c r="LT205" s="56"/>
      <c r="LU205" s="56"/>
      <c r="LV205" s="56"/>
      <c r="LW205" s="56"/>
      <c r="LX205" s="56"/>
      <c r="LY205" s="56"/>
      <c r="LZ205" s="56"/>
      <c r="MA205" s="56"/>
      <c r="MB205" s="56"/>
      <c r="MC205" s="56"/>
      <c r="MD205" s="56"/>
      <c r="ME205" s="56"/>
      <c r="MF205" s="56"/>
      <c r="MG205" s="56"/>
      <c r="MH205" s="56"/>
      <c r="MI205" s="56"/>
      <c r="MJ205" s="56"/>
      <c r="MK205" s="56"/>
      <c r="ML205" s="56"/>
      <c r="MM205" s="56"/>
      <c r="MN205" s="56"/>
      <c r="MO205" s="56"/>
      <c r="MP205" s="56"/>
      <c r="MQ205" s="56"/>
      <c r="MR205" s="56"/>
      <c r="MS205" s="56"/>
      <c r="MT205" s="56"/>
      <c r="MU205" s="56"/>
      <c r="MV205" s="56"/>
      <c r="MW205" s="56"/>
      <c r="MX205" s="56"/>
      <c r="MZ205" s="32"/>
      <c r="NA205" s="56"/>
      <c r="NB205" s="56"/>
      <c r="NC205" s="56"/>
      <c r="ND205" s="56"/>
      <c r="NE205" s="56"/>
      <c r="NF205" s="56"/>
      <c r="NG205" s="56"/>
      <c r="NH205" s="56"/>
      <c r="NI205" s="56"/>
      <c r="NJ205" s="56"/>
      <c r="NK205" s="56"/>
      <c r="NL205" s="56"/>
      <c r="NM205" s="56"/>
      <c r="NN205" s="56"/>
      <c r="NO205" s="56"/>
      <c r="NP205" s="56"/>
      <c r="NQ205" s="56"/>
      <c r="NR205" s="56"/>
      <c r="NS205" s="56"/>
      <c r="NT205" s="56"/>
      <c r="NU205" s="56"/>
      <c r="NV205" s="56"/>
      <c r="NW205" s="56"/>
      <c r="NX205" s="56"/>
      <c r="NY205" s="56"/>
      <c r="NZ205" s="56"/>
      <c r="OA205" s="56"/>
      <c r="OB205" s="56"/>
      <c r="OC205" s="56"/>
      <c r="OD205" s="56"/>
      <c r="OE205" s="56"/>
      <c r="OF205" s="56"/>
      <c r="OG205" s="56"/>
      <c r="OH205" s="56"/>
      <c r="OI205" s="56"/>
      <c r="PV205" s="21" t="s">
        <v>34</v>
      </c>
      <c r="PW205" s="36"/>
      <c r="PX205" s="36"/>
      <c r="PY205" s="36"/>
      <c r="PZ205" s="36"/>
      <c r="QA205" s="36"/>
      <c r="QB205" s="36"/>
      <c r="QC205" s="36"/>
      <c r="QD205" s="36"/>
      <c r="QE205" s="36"/>
      <c r="QF205" s="36" t="str">
        <f>+PV205</f>
        <v>Cashflow for Fueling and Maintenance Infrastructure</v>
      </c>
      <c r="QG205" s="36"/>
      <c r="QH205" s="36"/>
      <c r="QI205" s="36"/>
      <c r="QJ205" s="36"/>
      <c r="QK205" s="36"/>
      <c r="QL205" s="36"/>
      <c r="QM205" s="36"/>
      <c r="QN205" s="36"/>
      <c r="QO205" s="36"/>
      <c r="QP205" s="36" t="str">
        <f>+PV205</f>
        <v>Cashflow for Fueling and Maintenance Infrastructure</v>
      </c>
      <c r="QQ205" s="36"/>
      <c r="QR205" s="36"/>
      <c r="QS205" s="36"/>
      <c r="QT205" s="36"/>
      <c r="QU205" s="36"/>
      <c r="QV205" s="36"/>
      <c r="QW205" s="36"/>
      <c r="QX205" s="36"/>
      <c r="QY205" s="36"/>
      <c r="QZ205" s="36" t="str">
        <f>+PV205</f>
        <v>Cashflow for Fueling and Maintenance Infrastructure</v>
      </c>
      <c r="RA205" s="36"/>
      <c r="RB205" s="36"/>
      <c r="RC205" s="36"/>
      <c r="RD205" s="36"/>
      <c r="RE205" s="36"/>
      <c r="RF205" s="22"/>
      <c r="RG205" s="22"/>
      <c r="RH205" s="3"/>
      <c r="RI205" s="91"/>
    </row>
    <row r="206" spans="1:477" s="2" customFormat="1" x14ac:dyDescent="0.25">
      <c r="A206" s="89"/>
      <c r="B206" s="143"/>
      <c r="C206" s="2" t="s">
        <v>55</v>
      </c>
      <c r="D206" s="10" t="s">
        <v>83</v>
      </c>
      <c r="E206" s="2" t="s">
        <v>15</v>
      </c>
      <c r="G206" s="2" t="s">
        <v>82</v>
      </c>
      <c r="I206" s="2" t="s">
        <v>16</v>
      </c>
      <c r="J206" s="2">
        <v>2016</v>
      </c>
      <c r="K206" s="2">
        <f>+J206+1</f>
        <v>2017</v>
      </c>
      <c r="L206" s="2">
        <f t="shared" ref="L206" si="1156">+K206+1</f>
        <v>2018</v>
      </c>
      <c r="M206" s="2">
        <f t="shared" ref="M206" si="1157">+L206+1</f>
        <v>2019</v>
      </c>
      <c r="N206" s="2">
        <f t="shared" ref="N206" si="1158">+M206+1</f>
        <v>2020</v>
      </c>
      <c r="O206" s="2">
        <f t="shared" ref="O206" si="1159">+N206+1</f>
        <v>2021</v>
      </c>
      <c r="P206" s="2">
        <f t="shared" ref="P206" si="1160">+O206+1</f>
        <v>2022</v>
      </c>
      <c r="Q206" s="2">
        <f t="shared" ref="Q206" si="1161">+P206+1</f>
        <v>2023</v>
      </c>
      <c r="R206" s="2">
        <f t="shared" ref="R206" si="1162">+Q206+1</f>
        <v>2024</v>
      </c>
      <c r="S206" s="2">
        <f t="shared" ref="S206" si="1163">+R206+1</f>
        <v>2025</v>
      </c>
      <c r="T206" s="2">
        <f t="shared" ref="T206" si="1164">+S206+1</f>
        <v>2026</v>
      </c>
      <c r="U206" s="2">
        <f t="shared" ref="U206" si="1165">+T206+1</f>
        <v>2027</v>
      </c>
      <c r="V206" s="2">
        <f t="shared" ref="V206" si="1166">+U206+1</f>
        <v>2028</v>
      </c>
      <c r="W206" s="2">
        <f t="shared" ref="W206" si="1167">+V206+1</f>
        <v>2029</v>
      </c>
      <c r="X206" s="2">
        <f t="shared" ref="X206" si="1168">+W206+1</f>
        <v>2030</v>
      </c>
      <c r="Y206" s="2">
        <f t="shared" ref="Y206" si="1169">+X206+1</f>
        <v>2031</v>
      </c>
      <c r="Z206" s="2">
        <f>+Y206+1</f>
        <v>2032</v>
      </c>
      <c r="AA206" s="2">
        <f t="shared" ref="AA206" si="1170">+Z206+1</f>
        <v>2033</v>
      </c>
      <c r="AB206" s="2">
        <f t="shared" ref="AB206" si="1171">+AA206+1</f>
        <v>2034</v>
      </c>
      <c r="AC206" s="2">
        <f t="shared" ref="AC206" si="1172">+AB206+1</f>
        <v>2035</v>
      </c>
      <c r="AD206" s="2">
        <f t="shared" ref="AD206" si="1173">+AC206+1</f>
        <v>2036</v>
      </c>
      <c r="AE206" s="2">
        <f t="shared" ref="AE206" si="1174">+AD206+1</f>
        <v>2037</v>
      </c>
      <c r="AF206" s="2">
        <f t="shared" ref="AF206" si="1175">+AE206+1</f>
        <v>2038</v>
      </c>
      <c r="AG206" s="2">
        <f t="shared" ref="AG206" si="1176">+AF206+1</f>
        <v>2039</v>
      </c>
      <c r="AH206" s="2">
        <f t="shared" ref="AH206" si="1177">+AG206+1</f>
        <v>2040</v>
      </c>
      <c r="AI206" s="2">
        <f t="shared" ref="AI206" si="1178">+AH206+1</f>
        <v>2041</v>
      </c>
      <c r="AJ206" s="2">
        <f t="shared" ref="AJ206" si="1179">+AI206+1</f>
        <v>2042</v>
      </c>
      <c r="AK206" s="2">
        <f t="shared" ref="AK206" si="1180">+AJ206+1</f>
        <v>2043</v>
      </c>
      <c r="AL206" s="2">
        <f t="shared" ref="AL206" si="1181">+AK206+1</f>
        <v>2044</v>
      </c>
      <c r="AM206" s="2">
        <f t="shared" ref="AM206" si="1182">+AL206+1</f>
        <v>2045</v>
      </c>
      <c r="AN206" s="2">
        <f t="shared" ref="AN206" si="1183">+AM206+1</f>
        <v>2046</v>
      </c>
      <c r="AO206" s="2">
        <f t="shared" ref="AO206" si="1184">+AN206+1</f>
        <v>2047</v>
      </c>
      <c r="AP206" s="2">
        <f t="shared" ref="AP206" si="1185">+AO206+1</f>
        <v>2048</v>
      </c>
      <c r="AQ206" s="2">
        <f t="shared" ref="AQ206" si="1186">+AP206+1</f>
        <v>2049</v>
      </c>
      <c r="AR206" s="2">
        <f t="shared" ref="AR206" si="1187">+AQ206+1</f>
        <v>2050</v>
      </c>
      <c r="AT206" s="32"/>
      <c r="AU206" s="32"/>
      <c r="AV206" s="32"/>
      <c r="AW206" s="32"/>
      <c r="AX206" s="32"/>
      <c r="AY206" s="32"/>
      <c r="AZ206" s="32"/>
      <c r="BA206" s="32"/>
      <c r="BB206" s="32"/>
      <c r="BC206" s="32"/>
      <c r="BD206" s="32"/>
      <c r="BE206" s="32"/>
      <c r="BF206" s="32"/>
      <c r="BG206" s="32"/>
      <c r="BH206" s="32"/>
      <c r="BI206" s="32"/>
      <c r="BJ206" s="32"/>
      <c r="BK206" s="32"/>
      <c r="BL206" s="32"/>
      <c r="BM206" s="32"/>
      <c r="BN206" s="32"/>
      <c r="BO206" s="32"/>
      <c r="BP206" s="32"/>
      <c r="BQ206" s="32"/>
      <c r="BR206" s="32"/>
      <c r="BS206" s="32"/>
      <c r="BT206" s="32"/>
      <c r="BU206" s="32"/>
      <c r="BV206" s="32"/>
      <c r="BW206" s="32"/>
      <c r="BX206" s="32"/>
      <c r="BY206" s="32"/>
      <c r="BZ206" s="32"/>
      <c r="CA206" s="32"/>
      <c r="CB206" s="32"/>
      <c r="CC206" s="32"/>
      <c r="CE206" s="32"/>
      <c r="CF206" s="32"/>
      <c r="CG206" s="32"/>
      <c r="CH206" s="32"/>
      <c r="CI206" s="32"/>
      <c r="CJ206" s="32"/>
      <c r="CK206" s="32"/>
      <c r="CL206" s="32"/>
      <c r="CM206" s="32"/>
      <c r="CN206" s="32"/>
      <c r="CO206" s="32"/>
      <c r="CP206" s="32"/>
      <c r="CQ206" s="32"/>
      <c r="CR206" s="32"/>
      <c r="CS206" s="32"/>
      <c r="CT206" s="32"/>
      <c r="CU206" s="32"/>
      <c r="CV206" s="32"/>
      <c r="CW206" s="32"/>
      <c r="CX206" s="32"/>
      <c r="CY206" s="32"/>
      <c r="CZ206" s="32"/>
      <c r="DA206" s="32"/>
      <c r="DB206" s="32"/>
      <c r="DC206" s="32"/>
      <c r="DD206" s="32"/>
      <c r="DE206" s="32"/>
      <c r="DF206" s="32"/>
      <c r="DG206" s="32"/>
      <c r="DH206" s="32"/>
      <c r="DI206" s="32"/>
      <c r="DJ206" s="32"/>
      <c r="DK206" s="32"/>
      <c r="DL206" s="32"/>
      <c r="DM206" s="32"/>
      <c r="DN206" s="32"/>
      <c r="DP206" s="32"/>
      <c r="DQ206" s="32"/>
      <c r="DR206" s="32"/>
      <c r="DS206" s="32"/>
      <c r="DT206" s="32"/>
      <c r="DU206" s="32"/>
      <c r="DV206" s="32"/>
      <c r="DW206" s="32"/>
      <c r="DX206" s="32"/>
      <c r="DY206" s="32"/>
      <c r="DZ206" s="32"/>
      <c r="EA206" s="32"/>
      <c r="EB206" s="32"/>
      <c r="EC206" s="32"/>
      <c r="ED206" s="32"/>
      <c r="EE206" s="32"/>
      <c r="EF206" s="32"/>
      <c r="EG206" s="32"/>
      <c r="EH206" s="32"/>
      <c r="EI206" s="32"/>
      <c r="EJ206" s="32"/>
      <c r="EK206" s="32"/>
      <c r="EL206" s="32"/>
      <c r="EM206" s="32"/>
      <c r="EN206" s="32"/>
      <c r="EO206" s="32"/>
      <c r="EP206" s="32"/>
      <c r="EQ206" s="32"/>
      <c r="ER206" s="32"/>
      <c r="ES206" s="32"/>
      <c r="ET206" s="32"/>
      <c r="EU206" s="32"/>
      <c r="EV206" s="32"/>
      <c r="EW206" s="32"/>
      <c r="EX206" s="32"/>
      <c r="EY206" s="32"/>
      <c r="EZ206" s="32"/>
      <c r="FA206" s="32"/>
      <c r="FB206" s="32"/>
      <c r="FC206" s="32"/>
      <c r="FD206" s="32"/>
      <c r="FE206" s="32"/>
      <c r="FF206" s="32"/>
      <c r="FG206" s="32"/>
      <c r="FH206" s="32"/>
      <c r="FI206" s="32"/>
      <c r="FJ206" s="32"/>
      <c r="FK206" s="32"/>
      <c r="FL206" s="32"/>
      <c r="FM206" s="32"/>
      <c r="FN206" s="32"/>
      <c r="FO206" s="32"/>
      <c r="FP206" s="32"/>
      <c r="FQ206" s="32"/>
      <c r="FR206" s="32"/>
      <c r="FS206" s="32"/>
      <c r="FT206" s="32"/>
      <c r="FU206" s="32"/>
      <c r="FV206" s="32"/>
      <c r="FW206" s="32"/>
      <c r="FX206" s="32"/>
      <c r="FY206" s="32"/>
      <c r="FZ206" s="32"/>
      <c r="GA206" s="32"/>
      <c r="GB206" s="32"/>
      <c r="GC206" s="32"/>
      <c r="GD206" s="32"/>
      <c r="GE206" s="32"/>
      <c r="GF206" s="32"/>
      <c r="GG206" s="32"/>
      <c r="GH206" s="32"/>
      <c r="GI206" s="32"/>
      <c r="GJ206" s="32"/>
      <c r="GK206" s="32"/>
      <c r="GL206" s="32"/>
      <c r="GM206" s="32"/>
      <c r="GN206" s="32"/>
      <c r="GO206" s="32"/>
      <c r="GP206" s="32"/>
      <c r="GQ206" s="32"/>
      <c r="GR206" s="32"/>
      <c r="GS206" s="32"/>
      <c r="GT206" s="32"/>
      <c r="GU206" s="32"/>
      <c r="GV206" s="32"/>
      <c r="GW206" s="32"/>
      <c r="GX206" s="32"/>
      <c r="GY206" s="32"/>
      <c r="GZ206" s="32"/>
      <c r="HA206" s="32"/>
      <c r="HB206" s="32"/>
      <c r="HC206" s="32"/>
      <c r="HD206" s="32"/>
      <c r="HE206" s="32"/>
      <c r="HF206" s="32"/>
      <c r="HG206" s="32"/>
      <c r="HH206" s="32"/>
      <c r="HI206" s="32"/>
      <c r="HJ206" s="32"/>
      <c r="HK206" s="32"/>
      <c r="HL206" s="32"/>
      <c r="HM206" s="32"/>
      <c r="HN206" s="32"/>
      <c r="HO206" s="32"/>
      <c r="HP206" s="32"/>
      <c r="HQ206" s="32"/>
      <c r="HR206" s="32"/>
      <c r="HS206" s="32"/>
      <c r="HT206" s="32"/>
      <c r="HU206" s="32"/>
      <c r="HV206" s="32"/>
      <c r="HW206" s="32"/>
      <c r="HX206" s="32"/>
      <c r="HY206" s="32"/>
      <c r="HZ206" s="32"/>
      <c r="IA206" s="32"/>
      <c r="IB206" s="32"/>
      <c r="IC206" s="32"/>
      <c r="ID206" s="32"/>
      <c r="IE206" s="32"/>
      <c r="IF206" s="32"/>
      <c r="IG206" s="32"/>
      <c r="IH206" s="32"/>
      <c r="II206" s="32"/>
      <c r="IJ206" s="32"/>
      <c r="IK206" s="32"/>
      <c r="IL206" s="32"/>
      <c r="IM206" s="32"/>
      <c r="IN206" s="32"/>
      <c r="IO206" s="32"/>
      <c r="IP206" s="32"/>
      <c r="IQ206" s="32"/>
      <c r="IR206" s="32"/>
      <c r="IS206" s="32"/>
      <c r="IT206" s="32"/>
      <c r="IU206" s="32"/>
      <c r="IV206" s="32"/>
      <c r="IW206" s="32"/>
      <c r="IX206" s="32"/>
      <c r="IY206" s="32"/>
      <c r="IZ206" s="32"/>
      <c r="JA206" s="32"/>
      <c r="JB206" s="32"/>
      <c r="JC206" s="32"/>
      <c r="JD206" s="32"/>
      <c r="JE206" s="32"/>
      <c r="JF206" s="32"/>
      <c r="JG206" s="32"/>
      <c r="JH206" s="32"/>
      <c r="JI206" s="32"/>
      <c r="JJ206" s="32"/>
      <c r="JK206" s="32"/>
      <c r="JL206" s="32"/>
      <c r="JM206" s="32"/>
      <c r="JN206" s="32"/>
      <c r="JO206" s="32"/>
      <c r="JP206" s="32"/>
      <c r="JQ206" s="32"/>
      <c r="JR206" s="32"/>
      <c r="JS206" s="32"/>
      <c r="JT206" s="32"/>
      <c r="JU206" s="32"/>
      <c r="JV206" s="32"/>
      <c r="JW206" s="32"/>
      <c r="JX206" s="32"/>
      <c r="JY206" s="32"/>
      <c r="JZ206" s="32"/>
      <c r="KA206" s="32"/>
      <c r="KB206" s="32"/>
      <c r="KC206" s="32"/>
      <c r="KD206" s="32"/>
      <c r="KE206" s="32"/>
      <c r="KF206" s="32"/>
      <c r="KG206" s="32"/>
      <c r="KH206" s="32"/>
      <c r="KI206" s="32"/>
      <c r="KJ206" s="32"/>
      <c r="KK206" s="32"/>
      <c r="KL206" s="32"/>
      <c r="KM206" s="32"/>
      <c r="KN206" s="32"/>
      <c r="KO206" s="32"/>
      <c r="KP206" s="32"/>
      <c r="KQ206" s="32"/>
      <c r="KR206" s="32"/>
      <c r="KS206" s="32"/>
      <c r="KT206" s="32"/>
      <c r="KU206" s="32"/>
      <c r="KV206" s="32"/>
      <c r="KW206" s="32"/>
      <c r="KY206" s="32"/>
      <c r="KZ206" s="32"/>
      <c r="LA206" s="32"/>
      <c r="LB206" s="32"/>
      <c r="LC206" s="32"/>
      <c r="LD206" s="32"/>
      <c r="LE206" s="32"/>
      <c r="LF206" s="32"/>
      <c r="LG206" s="32"/>
      <c r="LH206" s="32"/>
      <c r="LI206" s="32"/>
      <c r="LJ206" s="32"/>
      <c r="LK206" s="32"/>
      <c r="LL206" s="32"/>
      <c r="LM206" s="32"/>
      <c r="LN206" s="32"/>
      <c r="LO206" s="32"/>
      <c r="LP206" s="32"/>
      <c r="LQ206" s="32"/>
      <c r="LR206" s="32"/>
      <c r="LS206" s="32"/>
      <c r="LT206" s="32"/>
      <c r="LU206" s="32"/>
      <c r="LV206" s="32"/>
      <c r="LW206" s="32"/>
      <c r="LX206" s="32"/>
      <c r="LY206" s="32"/>
      <c r="LZ206" s="32"/>
      <c r="MA206" s="32"/>
      <c r="MB206" s="32"/>
      <c r="MC206" s="32"/>
      <c r="MD206" s="32"/>
      <c r="ME206" s="32"/>
      <c r="MF206" s="32"/>
      <c r="MG206" s="32"/>
      <c r="MH206" s="32"/>
      <c r="MI206" s="32"/>
      <c r="MJ206" s="32"/>
      <c r="MK206" s="32"/>
      <c r="ML206" s="32"/>
      <c r="MM206" s="32"/>
      <c r="MN206" s="32"/>
      <c r="MO206" s="32"/>
      <c r="MP206" s="32"/>
      <c r="MQ206" s="32"/>
      <c r="MR206" s="32"/>
      <c r="MS206" s="32"/>
      <c r="MT206" s="32"/>
      <c r="MU206" s="32"/>
      <c r="MV206" s="32"/>
      <c r="MW206" s="32"/>
      <c r="MX206" s="32"/>
      <c r="MZ206" s="32"/>
      <c r="NA206" s="32"/>
      <c r="NB206" s="32"/>
      <c r="NC206" s="32"/>
      <c r="ND206" s="32"/>
      <c r="NE206" s="32"/>
      <c r="NF206" s="32"/>
      <c r="NG206" s="32"/>
      <c r="NH206" s="32"/>
      <c r="NI206" s="32"/>
      <c r="NJ206" s="32"/>
      <c r="NK206" s="32"/>
      <c r="NL206" s="32"/>
      <c r="NM206" s="32"/>
      <c r="NN206" s="32"/>
      <c r="NO206" s="32"/>
      <c r="NP206" s="32"/>
      <c r="NQ206" s="32"/>
      <c r="NR206" s="32"/>
      <c r="NS206" s="32"/>
      <c r="NT206" s="32"/>
      <c r="NU206" s="32"/>
      <c r="NV206" s="32"/>
      <c r="NW206" s="32"/>
      <c r="NX206" s="32"/>
      <c r="NY206" s="32"/>
      <c r="NZ206" s="32"/>
      <c r="OA206" s="32"/>
      <c r="OB206" s="32"/>
      <c r="OC206" s="32"/>
      <c r="OD206" s="32"/>
      <c r="OE206" s="32"/>
      <c r="OF206" s="32"/>
      <c r="OG206" s="32"/>
      <c r="OH206" s="32"/>
      <c r="OI206" s="32"/>
      <c r="PV206" s="2" t="s">
        <v>37</v>
      </c>
      <c r="PW206" s="2">
        <f t="shared" ref="PW206:RE206" si="1188">+PW113</f>
        <v>2016</v>
      </c>
      <c r="PX206" s="2">
        <f t="shared" si="1188"/>
        <v>2017</v>
      </c>
      <c r="PY206" s="2">
        <f t="shared" si="1188"/>
        <v>2018</v>
      </c>
      <c r="PZ206" s="2">
        <f t="shared" si="1188"/>
        <v>2019</v>
      </c>
      <c r="QA206" s="2">
        <f t="shared" si="1188"/>
        <v>2020</v>
      </c>
      <c r="QB206" s="2">
        <f t="shared" si="1188"/>
        <v>2021</v>
      </c>
      <c r="QC206" s="2">
        <f t="shared" si="1188"/>
        <v>2022</v>
      </c>
      <c r="QD206" s="2">
        <f t="shared" si="1188"/>
        <v>2023</v>
      </c>
      <c r="QE206" s="2">
        <f t="shared" si="1188"/>
        <v>2024</v>
      </c>
      <c r="QF206" s="2">
        <f t="shared" si="1188"/>
        <v>2025</v>
      </c>
      <c r="QG206" s="2">
        <f t="shared" si="1188"/>
        <v>2026</v>
      </c>
      <c r="QH206" s="2">
        <f t="shared" si="1188"/>
        <v>2027</v>
      </c>
      <c r="QI206" s="2">
        <f t="shared" si="1188"/>
        <v>2028</v>
      </c>
      <c r="QJ206" s="2">
        <f t="shared" si="1188"/>
        <v>2029</v>
      </c>
      <c r="QK206" s="2">
        <f t="shared" si="1188"/>
        <v>2030</v>
      </c>
      <c r="QL206" s="2">
        <f t="shared" si="1188"/>
        <v>2031</v>
      </c>
      <c r="QM206" s="2">
        <f t="shared" si="1188"/>
        <v>2032</v>
      </c>
      <c r="QN206" s="2">
        <f t="shared" si="1188"/>
        <v>2033</v>
      </c>
      <c r="QO206" s="2">
        <f t="shared" si="1188"/>
        <v>2034</v>
      </c>
      <c r="QP206" s="2">
        <f t="shared" si="1188"/>
        <v>2035</v>
      </c>
      <c r="QQ206" s="2">
        <f t="shared" si="1188"/>
        <v>2036</v>
      </c>
      <c r="QR206" s="2">
        <f t="shared" si="1188"/>
        <v>2037</v>
      </c>
      <c r="QS206" s="2">
        <f t="shared" si="1188"/>
        <v>2038</v>
      </c>
      <c r="QT206" s="2">
        <f t="shared" si="1188"/>
        <v>2039</v>
      </c>
      <c r="QU206" s="2">
        <f t="shared" si="1188"/>
        <v>2040</v>
      </c>
      <c r="QV206" s="2">
        <f t="shared" si="1188"/>
        <v>2041</v>
      </c>
      <c r="QW206" s="2">
        <f t="shared" si="1188"/>
        <v>2042</v>
      </c>
      <c r="QX206" s="2">
        <f t="shared" si="1188"/>
        <v>2043</v>
      </c>
      <c r="QY206" s="2">
        <f t="shared" si="1188"/>
        <v>2044</v>
      </c>
      <c r="QZ206" s="2">
        <f t="shared" si="1188"/>
        <v>2045</v>
      </c>
      <c r="RA206" s="2">
        <f t="shared" si="1188"/>
        <v>2046</v>
      </c>
      <c r="RB206" s="2">
        <f t="shared" si="1188"/>
        <v>2047</v>
      </c>
      <c r="RC206" s="2">
        <f t="shared" si="1188"/>
        <v>2048</v>
      </c>
      <c r="RD206" s="2">
        <f t="shared" si="1188"/>
        <v>2049</v>
      </c>
      <c r="RE206" s="2">
        <f t="shared" si="1188"/>
        <v>2050</v>
      </c>
      <c r="RF206" s="2" t="str">
        <f>+RF93</f>
        <v>Total w
0% Discount</v>
      </c>
      <c r="RG206" s="2" t="str">
        <f>+RG93</f>
        <v>Total w 3% Discount</v>
      </c>
      <c r="RH206" s="96"/>
      <c r="RI206" s="92"/>
    </row>
    <row r="207" spans="1:477" x14ac:dyDescent="0.25">
      <c r="A207" s="89"/>
      <c r="B207" s="143"/>
      <c r="C207" s="111" t="s">
        <v>87</v>
      </c>
      <c r="D207" s="110">
        <v>0</v>
      </c>
      <c r="E207" s="110">
        <v>2025</v>
      </c>
      <c r="F207" s="8"/>
      <c r="G207" s="76">
        <f>VLOOKUP($C207,Input!$A$8:$HV$39,MATCH(G$21,Input!$A$6:$HV$6,0),FALSE)*D207</f>
        <v>0</v>
      </c>
      <c r="H207" s="76"/>
      <c r="I207" s="3">
        <f>VLOOKUP($C207,Input!$A$28:$AN$39,MATCH(I$21,Input!$A$6:$AN$6,0))</f>
        <v>20</v>
      </c>
      <c r="J207" s="1">
        <f>+IF($E207=J$22,VLOOKUP($C207,Input!$A$8:$AN$39,MATCH(J$21,Input!$A$6:$AN$6,0),FALSE),0)*$D207</f>
        <v>0</v>
      </c>
      <c r="K207" s="1">
        <f>+IF($E207=K$22,VLOOKUP($C207,Input!$A$8:$AN$39,MATCH(K$21,Input!$A$6:$AN$6,0),FALSE),0)*$D207</f>
        <v>0</v>
      </c>
      <c r="L207" s="1">
        <f>+IF($E207=L$22,VLOOKUP($C207,Input!$A$8:$AN$39,MATCH(L$21,Input!$A$6:$AN$6,0),FALSE),0)*$D207</f>
        <v>0</v>
      </c>
      <c r="M207" s="1">
        <f>+IF($E207=M$22,VLOOKUP($C207,Input!$A$8:$AN$39,MATCH(M$21,Input!$A$6:$AN$6,0),FALSE),0)*$D207</f>
        <v>0</v>
      </c>
      <c r="N207" s="1">
        <f>+IF($E207=N$22,VLOOKUP($C207,Input!$A$8:$AN$39,MATCH(N$21,Input!$A$6:$AN$6,0),FALSE),0)*$D207</f>
        <v>0</v>
      </c>
      <c r="O207" s="1">
        <f>+IF($E207=O$22,VLOOKUP($C207,Input!$A$8:$AN$39,MATCH(O$21,Input!$A$6:$AN$6,0),FALSE),0)*$D207</f>
        <v>0</v>
      </c>
      <c r="P207" s="1">
        <f>+IF($E207=P$22,VLOOKUP($C207,Input!$A$8:$AN$39,MATCH(P$21,Input!$A$6:$AN$6,0),FALSE),0)*$D207</f>
        <v>0</v>
      </c>
      <c r="Q207" s="1">
        <f>+IF($E207=Q$22,VLOOKUP($C207,Input!$A$8:$AN$39,MATCH(Q$21,Input!$A$6:$AN$6,0),FALSE),0)*$D207</f>
        <v>0</v>
      </c>
      <c r="R207" s="1">
        <f>+IF($E207=R$22,VLOOKUP($C207,Input!$A$8:$AN$39,MATCH(R$21,Input!$A$6:$AN$6,0),FALSE),0)*$D207</f>
        <v>0</v>
      </c>
      <c r="S207" s="1">
        <f>+IF($E207=S$22,VLOOKUP($C207,Input!$A$8:$AN$39,MATCH(S$21,Input!$A$6:$AN$6,0),FALSE),0)*$D207</f>
        <v>0</v>
      </c>
      <c r="T207" s="1">
        <f>+IF($E207=T$22,VLOOKUP($C207,Input!$A$8:$AN$39,MATCH(T$21,Input!$A$6:$AN$6,0),FALSE),0)*$D207</f>
        <v>0</v>
      </c>
      <c r="U207" s="1">
        <f>+IF($E207=U$22,VLOOKUP($C207,Input!$A$8:$AN$39,MATCH(U$21,Input!$A$6:$AN$6,0),FALSE),0)*$D207</f>
        <v>0</v>
      </c>
      <c r="V207" s="1">
        <f>+IF($E207=V$22,VLOOKUP($C207,Input!$A$8:$AN$39,MATCH(V$21,Input!$A$6:$AN$6,0),FALSE),0)*$D207</f>
        <v>0</v>
      </c>
      <c r="W207" s="1">
        <f>+IF($E207=W$22,VLOOKUP($C207,Input!$A$8:$AN$39,MATCH(W$21,Input!$A$6:$AN$6,0),FALSE),0)*$D207</f>
        <v>0</v>
      </c>
      <c r="X207" s="1">
        <f>+IF($E207=X$22,VLOOKUP($C207,Input!$A$8:$AN$39,MATCH(X$21,Input!$A$6:$AN$6,0),FALSE),0)*$D207</f>
        <v>0</v>
      </c>
      <c r="Y207" s="1">
        <f>+IF($E207=Y$22,VLOOKUP($C207,Input!$A$8:$AN$39,MATCH(Y$21,Input!$A$6:$AN$6,0),FALSE),0)*$D207</f>
        <v>0</v>
      </c>
      <c r="Z207" s="1">
        <f>+IF($E207=Z$22,VLOOKUP($C207,Input!$A$8:$AN$39,MATCH(Z$21,Input!$A$6:$AN$6,0),FALSE),0)*$D207</f>
        <v>0</v>
      </c>
      <c r="AA207" s="1">
        <f>+IF($E207=AA$22,VLOOKUP($C207,Input!$A$8:$AN$39,MATCH(AA$21,Input!$A$6:$AN$6,0),FALSE),0)*$D207</f>
        <v>0</v>
      </c>
      <c r="AB207" s="1">
        <f>+IF($E207=AB$22,VLOOKUP($C207,Input!$A$8:$AN$39,MATCH(AB$21,Input!$A$6:$AN$6,0),FALSE),0)*$D207</f>
        <v>0</v>
      </c>
      <c r="AC207" s="1">
        <f>+IF($E207=AC$22,VLOOKUP($C207,Input!$A$8:$AN$39,MATCH(AC$21,Input!$A$6:$AN$6,0),FALSE),0)*$D207</f>
        <v>0</v>
      </c>
      <c r="AD207" s="1">
        <f>+IF($E207=AD$22,VLOOKUP($C207,Input!$A$8:$AN$39,MATCH(AD$21,Input!$A$6:$AN$6,0),FALSE),0)*$D207</f>
        <v>0</v>
      </c>
      <c r="AE207" s="1">
        <f>+IF($E207=AE$22,VLOOKUP($C207,Input!$A$8:$AN$39,MATCH(AE$21,Input!$A$6:$AN$6,0),FALSE),0)*$D207</f>
        <v>0</v>
      </c>
      <c r="AF207" s="1">
        <f>+IF($E207=AF$22,VLOOKUP($C207,Input!$A$8:$AN$39,MATCH(AF$21,Input!$A$6:$AN$6,0),FALSE),0)*$D207</f>
        <v>0</v>
      </c>
      <c r="AG207" s="1">
        <f>+IF($E207=AG$22,VLOOKUP($C207,Input!$A$8:$AN$39,MATCH(AG$21,Input!$A$6:$AN$6,0),FALSE),0)*$D207</f>
        <v>0</v>
      </c>
      <c r="AH207" s="1">
        <f>+IF($E207=AH$22,VLOOKUP($C207,Input!$A$8:$AN$39,MATCH(AH$21,Input!$A$6:$AN$6,0),FALSE),0)*$D207</f>
        <v>0</v>
      </c>
      <c r="AI207" s="1">
        <f>+IF($E207=AI$22,VLOOKUP($C207,Input!$A$8:$AN$39,MATCH(AI$21,Input!$A$6:$AN$6,0),FALSE),0)*$D207</f>
        <v>0</v>
      </c>
      <c r="AJ207" s="1">
        <f>+IF($E207=AJ$22,VLOOKUP($C207,Input!$A$8:$AN$39,MATCH(AJ$21,Input!$A$6:$AN$6,0),FALSE),0)*$D207</f>
        <v>0</v>
      </c>
      <c r="AK207" s="1">
        <f>+IF($E207=AK$22,VLOOKUP($C207,Input!$A$8:$AN$39,MATCH(AK$21,Input!$A$6:$AN$6,0),FALSE),0)*$D207</f>
        <v>0</v>
      </c>
      <c r="AL207" s="1">
        <f>+IF($E207=AL$22,VLOOKUP($C207,Input!$A$8:$AN$39,MATCH(AL$21,Input!$A$6:$AN$6,0),FALSE),0)*$D207</f>
        <v>0</v>
      </c>
      <c r="AM207" s="1">
        <f>+IF($E207=AM$22,VLOOKUP($C207,Input!$A$8:$AN$39,MATCH(AM$21,Input!$A$6:$AN$6,0),FALSE),0)*$D207</f>
        <v>0</v>
      </c>
      <c r="AN207" s="1">
        <f>+IF($E207=AN$22,VLOOKUP($C207,Input!$A$8:$AN$39,MATCH(AN$21,Input!$A$6:$AN$6,0),FALSE),0)*$D207</f>
        <v>0</v>
      </c>
      <c r="AO207" s="1">
        <f>+IF($E207=AO$22,VLOOKUP($C207,Input!$A$8:$AN$39,MATCH(AO$21,Input!$A$6:$AN$6,0),FALSE),0)*$D207</f>
        <v>0</v>
      </c>
      <c r="AP207" s="1">
        <f>+IF($E207=AP$22,VLOOKUP($C207,Input!$A$8:$AN$39,MATCH(AP$21,Input!$A$6:$AN$6,0),FALSE),0)*$D207</f>
        <v>0</v>
      </c>
      <c r="AQ207" s="1">
        <f>+IF($E207=AQ$22,VLOOKUP($C207,Input!$A$8:$AN$39,MATCH(AQ$21,Input!$A$6:$AN$6,0),FALSE),0)*$D207</f>
        <v>0</v>
      </c>
      <c r="AR207" s="1">
        <f>+IF($E207=AR$22,VLOOKUP($C207,Input!$A$8:$AN$39,MATCH(AR$21,Input!$A$6:$AN$6,0),FALSE),0)*$D207</f>
        <v>0</v>
      </c>
      <c r="AT207" s="3"/>
      <c r="AU207" s="42"/>
      <c r="AV207" s="42"/>
      <c r="AW207" s="42"/>
      <c r="AX207" s="42"/>
      <c r="AY207" s="42"/>
      <c r="AZ207" s="42"/>
      <c r="BA207" s="42"/>
      <c r="BB207" s="42"/>
      <c r="BC207" s="42"/>
      <c r="BD207" s="42"/>
      <c r="BE207" s="42"/>
      <c r="BF207" s="42"/>
      <c r="BG207" s="42"/>
      <c r="BH207" s="42"/>
      <c r="BI207" s="42"/>
      <c r="BJ207" s="42"/>
      <c r="BK207" s="42"/>
      <c r="BL207" s="42"/>
      <c r="BM207" s="42"/>
      <c r="BN207" s="42"/>
      <c r="BO207" s="42"/>
      <c r="BP207" s="42"/>
      <c r="BQ207" s="42"/>
      <c r="BR207" s="42"/>
      <c r="BS207" s="42"/>
      <c r="BT207" s="42"/>
      <c r="BU207" s="42"/>
      <c r="BV207" s="42"/>
      <c r="BW207" s="42"/>
      <c r="BX207" s="42"/>
      <c r="BY207" s="42"/>
      <c r="BZ207" s="42"/>
      <c r="CA207" s="42"/>
      <c r="CB207" s="42"/>
      <c r="CC207" s="42"/>
      <c r="CE207" s="3"/>
      <c r="CF207" s="42"/>
      <c r="CG207" s="42"/>
      <c r="CH207" s="42"/>
      <c r="CI207" s="42"/>
      <c r="CJ207" s="42"/>
      <c r="CK207" s="42"/>
      <c r="CL207" s="42"/>
      <c r="CM207" s="42"/>
      <c r="CN207" s="42"/>
      <c r="CO207" s="42"/>
      <c r="CP207" s="42"/>
      <c r="CQ207" s="42"/>
      <c r="CR207" s="42"/>
      <c r="CS207" s="42"/>
      <c r="CT207" s="42"/>
      <c r="CU207" s="42"/>
      <c r="CV207" s="42"/>
      <c r="CW207" s="42"/>
      <c r="CX207" s="42"/>
      <c r="CY207" s="42"/>
      <c r="CZ207" s="42"/>
      <c r="DA207" s="42"/>
      <c r="DB207" s="42"/>
      <c r="DC207" s="42"/>
      <c r="DD207" s="42"/>
      <c r="DE207" s="42"/>
      <c r="DF207" s="42"/>
      <c r="DG207" s="42"/>
      <c r="DH207" s="42"/>
      <c r="DI207" s="42"/>
      <c r="DJ207" s="42"/>
      <c r="DK207" s="42"/>
      <c r="DL207" s="42"/>
      <c r="DM207" s="42"/>
      <c r="DN207" s="42"/>
      <c r="DP207" s="3"/>
      <c r="DQ207" s="42"/>
      <c r="DR207" s="42"/>
      <c r="DS207" s="42"/>
      <c r="DT207" s="42"/>
      <c r="DU207" s="42"/>
      <c r="DV207" s="42"/>
      <c r="DW207" s="42"/>
      <c r="DX207" s="42"/>
      <c r="DY207" s="42"/>
      <c r="DZ207" s="42"/>
      <c r="EA207" s="42"/>
      <c r="EB207" s="42"/>
      <c r="EC207" s="42"/>
      <c r="ED207" s="42"/>
      <c r="EE207" s="42"/>
      <c r="EF207" s="42"/>
      <c r="EG207" s="42"/>
      <c r="EH207" s="42"/>
      <c r="EI207" s="42"/>
      <c r="EJ207" s="42"/>
      <c r="EK207" s="42"/>
      <c r="EL207" s="42"/>
      <c r="EM207" s="42"/>
      <c r="EN207" s="42"/>
      <c r="EO207" s="42"/>
      <c r="EP207" s="42"/>
      <c r="EQ207" s="42"/>
      <c r="ER207" s="42"/>
      <c r="ES207" s="42"/>
      <c r="ET207" s="42"/>
      <c r="EU207" s="42"/>
      <c r="EV207" s="42"/>
      <c r="EW207" s="42"/>
      <c r="EX207" s="42"/>
      <c r="EY207" s="42"/>
      <c r="EZ207" s="42"/>
      <c r="FA207" s="3"/>
      <c r="FB207" s="3"/>
      <c r="FC207" s="3"/>
      <c r="FD207" s="42"/>
      <c r="FE207" s="42"/>
      <c r="FF207" s="42"/>
      <c r="FG207" s="42"/>
      <c r="FH207" s="42"/>
      <c r="FI207" s="42"/>
      <c r="FJ207" s="42"/>
      <c r="FK207" s="42"/>
      <c r="FL207" s="42"/>
      <c r="FM207" s="42"/>
      <c r="FN207" s="42"/>
      <c r="FO207" s="42"/>
      <c r="FP207" s="42"/>
      <c r="FQ207" s="42"/>
      <c r="FR207" s="42"/>
      <c r="FS207" s="42"/>
      <c r="FT207" s="42"/>
      <c r="FU207" s="42"/>
      <c r="FV207" s="42"/>
      <c r="FW207" s="42"/>
      <c r="FX207" s="42"/>
      <c r="FY207" s="42"/>
      <c r="FZ207" s="42"/>
      <c r="GA207" s="42"/>
      <c r="GB207" s="42"/>
      <c r="GC207" s="42"/>
      <c r="GD207" s="42"/>
      <c r="GE207" s="42"/>
      <c r="GF207" s="42"/>
      <c r="GG207" s="42"/>
      <c r="GH207" s="42"/>
      <c r="GI207" s="42"/>
      <c r="GJ207" s="42"/>
      <c r="GK207" s="42"/>
      <c r="GL207" s="42"/>
      <c r="GM207" s="42"/>
      <c r="GN207" s="3"/>
      <c r="GO207" s="3"/>
      <c r="GP207" s="3"/>
      <c r="GQ207" s="42"/>
      <c r="GR207" s="42"/>
      <c r="GS207" s="42"/>
      <c r="GT207" s="42"/>
      <c r="GU207" s="42"/>
      <c r="GV207" s="42"/>
      <c r="GW207" s="42"/>
      <c r="GX207" s="42"/>
      <c r="GY207" s="42"/>
      <c r="GZ207" s="42"/>
      <c r="HA207" s="42"/>
      <c r="HB207" s="42"/>
      <c r="HC207" s="42"/>
      <c r="HD207" s="42"/>
      <c r="HE207" s="42"/>
      <c r="HF207" s="42"/>
      <c r="HG207" s="42"/>
      <c r="HH207" s="42"/>
      <c r="HI207" s="42"/>
      <c r="HJ207" s="42"/>
      <c r="HK207" s="42"/>
      <c r="HL207" s="42"/>
      <c r="HM207" s="42"/>
      <c r="HN207" s="42"/>
      <c r="HO207" s="42"/>
      <c r="HP207" s="42"/>
      <c r="HQ207" s="42"/>
      <c r="HR207" s="42"/>
      <c r="HS207" s="42"/>
      <c r="HT207" s="42"/>
      <c r="HU207" s="42"/>
      <c r="HV207" s="42"/>
      <c r="HW207" s="42"/>
      <c r="HX207" s="42"/>
      <c r="HY207" s="42"/>
      <c r="HZ207" s="42"/>
      <c r="IA207" s="3"/>
      <c r="IB207" s="3"/>
      <c r="IC207" s="3"/>
      <c r="ID207" s="42"/>
      <c r="IE207" s="42"/>
      <c r="IF207" s="42"/>
      <c r="IG207" s="42"/>
      <c r="IH207" s="42"/>
      <c r="II207" s="42"/>
      <c r="IJ207" s="42"/>
      <c r="IK207" s="42"/>
      <c r="IL207" s="42"/>
      <c r="IM207" s="42"/>
      <c r="IN207" s="42"/>
      <c r="IO207" s="42"/>
      <c r="IP207" s="42"/>
      <c r="IQ207" s="42"/>
      <c r="IR207" s="42"/>
      <c r="IS207" s="42"/>
      <c r="IT207" s="42"/>
      <c r="IU207" s="42"/>
      <c r="IV207" s="42"/>
      <c r="IW207" s="42"/>
      <c r="IX207" s="42"/>
      <c r="IY207" s="42"/>
      <c r="IZ207" s="42"/>
      <c r="JA207" s="42"/>
      <c r="JB207" s="42"/>
      <c r="JC207" s="42"/>
      <c r="JD207" s="42"/>
      <c r="JE207" s="42"/>
      <c r="JF207" s="42"/>
      <c r="JG207" s="42"/>
      <c r="JH207" s="42"/>
      <c r="JI207" s="42"/>
      <c r="JJ207" s="42"/>
      <c r="JK207" s="42"/>
      <c r="JL207" s="42"/>
      <c r="JM207" s="3"/>
      <c r="JN207" s="3"/>
      <c r="JO207" s="42"/>
      <c r="JP207" s="42"/>
      <c r="JQ207" s="42"/>
      <c r="JR207" s="42"/>
      <c r="JS207" s="42"/>
      <c r="JT207" s="42"/>
      <c r="JU207" s="42"/>
      <c r="JV207" s="42"/>
      <c r="JW207" s="42"/>
      <c r="JX207" s="42"/>
      <c r="JY207" s="42"/>
      <c r="JZ207" s="42"/>
      <c r="KA207" s="42"/>
      <c r="KB207" s="42"/>
      <c r="KC207" s="42"/>
      <c r="KD207" s="42"/>
      <c r="KE207" s="42"/>
      <c r="KF207" s="42"/>
      <c r="KG207" s="42"/>
      <c r="KH207" s="42"/>
      <c r="KI207" s="42"/>
      <c r="KJ207" s="42"/>
      <c r="KK207" s="42"/>
      <c r="KL207" s="42"/>
      <c r="KM207" s="42"/>
      <c r="KN207" s="42"/>
      <c r="KO207" s="42"/>
      <c r="KP207" s="42"/>
      <c r="KQ207" s="42"/>
      <c r="KR207" s="42"/>
      <c r="KS207" s="42"/>
      <c r="KT207" s="42"/>
      <c r="KU207" s="42"/>
      <c r="KV207" s="42"/>
      <c r="KW207" s="42"/>
      <c r="KY207" s="3"/>
      <c r="KZ207" s="42"/>
      <c r="LA207" s="42"/>
      <c r="LB207" s="42"/>
      <c r="LC207" s="42"/>
      <c r="LD207" s="42"/>
      <c r="LE207" s="42"/>
      <c r="LF207" s="42"/>
      <c r="LG207" s="42"/>
      <c r="LH207" s="42"/>
      <c r="LI207" s="42"/>
      <c r="LJ207" s="42"/>
      <c r="LK207" s="42"/>
      <c r="LL207" s="42"/>
      <c r="LM207" s="42"/>
      <c r="LN207" s="42"/>
      <c r="LO207" s="42"/>
      <c r="LP207" s="42"/>
      <c r="LQ207" s="42"/>
      <c r="LR207" s="42"/>
      <c r="LS207" s="42"/>
      <c r="LT207" s="42"/>
      <c r="LU207" s="42"/>
      <c r="LV207" s="42"/>
      <c r="LW207" s="42"/>
      <c r="LX207" s="42"/>
      <c r="LY207" s="42"/>
      <c r="LZ207" s="42"/>
      <c r="MA207" s="42"/>
      <c r="MB207" s="42"/>
      <c r="MC207" s="42"/>
      <c r="MD207" s="42"/>
      <c r="ME207" s="42"/>
      <c r="MF207" s="42"/>
      <c r="MG207" s="42"/>
      <c r="MH207" s="42"/>
      <c r="MI207" s="42"/>
      <c r="MJ207" s="42"/>
      <c r="MK207" s="42"/>
      <c r="ML207" s="42"/>
      <c r="MM207" s="42"/>
      <c r="MN207" s="42"/>
      <c r="MO207" s="42"/>
      <c r="MP207" s="42"/>
      <c r="MQ207" s="42"/>
      <c r="MR207" s="42"/>
      <c r="MS207" s="42"/>
      <c r="MT207" s="42"/>
      <c r="MU207" s="42"/>
      <c r="MV207" s="42"/>
      <c r="MW207" s="42"/>
      <c r="MX207" s="42"/>
      <c r="MZ207" s="3"/>
      <c r="NA207" s="42"/>
      <c r="NB207" s="42"/>
      <c r="NC207" s="42"/>
      <c r="ND207" s="42"/>
      <c r="NE207" s="42"/>
      <c r="NF207" s="42"/>
      <c r="NG207" s="42"/>
      <c r="NH207" s="42"/>
      <c r="NI207" s="42"/>
      <c r="NJ207" s="42"/>
      <c r="NK207" s="42"/>
      <c r="NL207" s="42"/>
      <c r="NM207" s="42"/>
      <c r="NN207" s="42"/>
      <c r="NO207" s="42"/>
      <c r="NP207" s="42"/>
      <c r="NQ207" s="42"/>
      <c r="NR207" s="42"/>
      <c r="NS207" s="42"/>
      <c r="NT207" s="42"/>
      <c r="NU207" s="42"/>
      <c r="NV207" s="42"/>
      <c r="NW207" s="42"/>
      <c r="NX207" s="42"/>
      <c r="NY207" s="42"/>
      <c r="NZ207" s="42"/>
      <c r="OA207" s="42"/>
      <c r="OB207" s="42"/>
      <c r="OC207" s="42"/>
      <c r="OD207" s="42"/>
      <c r="OE207" s="42"/>
      <c r="OF207" s="42"/>
      <c r="OG207" s="42"/>
      <c r="OH207" s="42"/>
      <c r="OI207" s="42"/>
      <c r="PV207" t="str">
        <f>+C207</f>
        <v>CNG 100 Bus Fueling Station Upgrade</v>
      </c>
      <c r="PW207" s="1">
        <f t="shared" ref="PW207:QF211" si="1189">+J207</f>
        <v>0</v>
      </c>
      <c r="PX207" s="1">
        <f t="shared" si="1189"/>
        <v>0</v>
      </c>
      <c r="PY207" s="1">
        <f t="shared" si="1189"/>
        <v>0</v>
      </c>
      <c r="PZ207" s="1">
        <f t="shared" si="1189"/>
        <v>0</v>
      </c>
      <c r="QA207" s="1">
        <f t="shared" si="1189"/>
        <v>0</v>
      </c>
      <c r="QB207" s="1">
        <f t="shared" si="1189"/>
        <v>0</v>
      </c>
      <c r="QC207" s="1">
        <f t="shared" si="1189"/>
        <v>0</v>
      </c>
      <c r="QD207" s="1">
        <f t="shared" si="1189"/>
        <v>0</v>
      </c>
      <c r="QE207" s="1">
        <f t="shared" si="1189"/>
        <v>0</v>
      </c>
      <c r="QF207" s="1">
        <f t="shared" si="1189"/>
        <v>0</v>
      </c>
      <c r="QG207" s="1">
        <f t="shared" ref="QG207:QP211" si="1190">+T207</f>
        <v>0</v>
      </c>
      <c r="QH207" s="1">
        <f t="shared" si="1190"/>
        <v>0</v>
      </c>
      <c r="QI207" s="1">
        <f t="shared" si="1190"/>
        <v>0</v>
      </c>
      <c r="QJ207" s="1">
        <f t="shared" si="1190"/>
        <v>0</v>
      </c>
      <c r="QK207" s="1">
        <f t="shared" si="1190"/>
        <v>0</v>
      </c>
      <c r="QL207" s="1">
        <f t="shared" si="1190"/>
        <v>0</v>
      </c>
      <c r="QM207" s="1">
        <f t="shared" si="1190"/>
        <v>0</v>
      </c>
      <c r="QN207" s="1">
        <f t="shared" si="1190"/>
        <v>0</v>
      </c>
      <c r="QO207" s="1">
        <f t="shared" si="1190"/>
        <v>0</v>
      </c>
      <c r="QP207" s="1">
        <f t="shared" si="1190"/>
        <v>0</v>
      </c>
      <c r="QQ207" s="1">
        <f t="shared" ref="QQ207:QZ211" si="1191">+AD207</f>
        <v>0</v>
      </c>
      <c r="QR207" s="1">
        <f t="shared" si="1191"/>
        <v>0</v>
      </c>
      <c r="QS207" s="1">
        <f t="shared" si="1191"/>
        <v>0</v>
      </c>
      <c r="QT207" s="1">
        <f t="shared" si="1191"/>
        <v>0</v>
      </c>
      <c r="QU207" s="1">
        <f t="shared" si="1191"/>
        <v>0</v>
      </c>
      <c r="QV207" s="1">
        <f t="shared" si="1191"/>
        <v>0</v>
      </c>
      <c r="QW207" s="1">
        <f t="shared" si="1191"/>
        <v>0</v>
      </c>
      <c r="QX207" s="1">
        <f t="shared" si="1191"/>
        <v>0</v>
      </c>
      <c r="QY207" s="1">
        <f t="shared" si="1191"/>
        <v>0</v>
      </c>
      <c r="QZ207" s="1">
        <f t="shared" si="1191"/>
        <v>0</v>
      </c>
      <c r="RA207" s="1">
        <f t="shared" ref="RA207:RE211" si="1192">+AN207</f>
        <v>0</v>
      </c>
      <c r="RB207" s="1">
        <f t="shared" si="1192"/>
        <v>0</v>
      </c>
      <c r="RC207" s="1">
        <f t="shared" si="1192"/>
        <v>0</v>
      </c>
      <c r="RD207" s="1">
        <f t="shared" si="1192"/>
        <v>0</v>
      </c>
      <c r="RE207" s="1">
        <f t="shared" si="1192"/>
        <v>0</v>
      </c>
      <c r="RF207" s="1">
        <f t="shared" ref="RF207" si="1193">SUM(PW207:RE207)</f>
        <v>0</v>
      </c>
      <c r="RG207" s="42">
        <f t="shared" ref="RG207" si="1194">NPV($D$8,PW207:RE207)</f>
        <v>0</v>
      </c>
      <c r="RH207" s="42"/>
      <c r="RI207" s="91"/>
    </row>
    <row r="208" spans="1:477" x14ac:dyDescent="0.25">
      <c r="A208" s="89"/>
      <c r="B208" s="143"/>
      <c r="C208" s="111" t="s">
        <v>223</v>
      </c>
      <c r="D208" s="110">
        <v>0</v>
      </c>
      <c r="E208" s="110">
        <v>2021</v>
      </c>
      <c r="F208" s="8"/>
      <c r="G208" s="76">
        <f>VLOOKUP($C208,Input!$A$8:$HV$39,MATCH(G$21,Input!$A$6:$HV$6,0),FALSE)*D208</f>
        <v>0</v>
      </c>
      <c r="H208" s="76"/>
      <c r="I208" s="3">
        <f>VLOOKUP($C208,Input!$A$28:$AN$39,MATCH(I$21,Input!$A$6:$AN$6,0))</f>
        <v>28</v>
      </c>
      <c r="J208" s="1">
        <f>+IF($E208=J$22,VLOOKUP($C208,Input!$A$8:$AN$39,MATCH(J$21,Input!$A$6:$AN$6,0),FALSE),0)*$D208</f>
        <v>0</v>
      </c>
      <c r="K208" s="1">
        <f>+IF($E208=K$22,VLOOKUP($C208,Input!$A$8:$AN$39,MATCH(K$21,Input!$A$6:$AN$6,0),FALSE),0)*$D208</f>
        <v>0</v>
      </c>
      <c r="L208" s="1">
        <f>+IF($E208=L$22,VLOOKUP($C208,Input!$A$8:$AN$39,MATCH(L$21,Input!$A$6:$AN$6,0),FALSE),0)*$D208</f>
        <v>0</v>
      </c>
      <c r="M208" s="1">
        <f>+IF($E208=M$22,VLOOKUP($C208,Input!$A$8:$AN$39,MATCH(M$21,Input!$A$6:$AN$6,0),FALSE),0)*$D208</f>
        <v>0</v>
      </c>
      <c r="N208" s="1">
        <f>+IF($E208=N$22,VLOOKUP($C208,Input!$A$8:$AN$39,MATCH(N$21,Input!$A$6:$AN$6,0),FALSE),0)*$D208</f>
        <v>0</v>
      </c>
      <c r="O208" s="1">
        <f>+IF($E208=O$22,VLOOKUP($C208,Input!$A$8:$AN$39,MATCH(O$21,Input!$A$6:$AN$6,0),FALSE),0)*$D208</f>
        <v>0</v>
      </c>
      <c r="P208" s="1">
        <f>+IF($E208=P$22,VLOOKUP($C208,Input!$A$8:$AN$39,MATCH(P$21,Input!$A$6:$AN$6,0),FALSE),0)*$D208</f>
        <v>0</v>
      </c>
      <c r="Q208" s="1">
        <f>+IF($E208=Q$22,VLOOKUP($C208,Input!$A$8:$AN$39,MATCH(Q$21,Input!$A$6:$AN$6,0),FALSE),0)*$D208</f>
        <v>0</v>
      </c>
      <c r="R208" s="1">
        <f>+IF($E208=R$22,VLOOKUP($C208,Input!$A$8:$AN$39,MATCH(R$21,Input!$A$6:$AN$6,0),FALSE),0)*$D208</f>
        <v>0</v>
      </c>
      <c r="S208" s="1">
        <f>+IF($E208=S$22,VLOOKUP($C208,Input!$A$8:$AN$39,MATCH(S$21,Input!$A$6:$AN$6,0),FALSE),0)*$D208</f>
        <v>0</v>
      </c>
      <c r="T208" s="1">
        <f>+IF($E208=T$22,VLOOKUP($C208,Input!$A$8:$AN$39,MATCH(T$21,Input!$A$6:$AN$6,0),FALSE),0)*$D208</f>
        <v>0</v>
      </c>
      <c r="U208" s="1">
        <f>+IF($E208=U$22,VLOOKUP($C208,Input!$A$8:$AN$39,MATCH(U$21,Input!$A$6:$AN$6,0),FALSE),0)*$D208</f>
        <v>0</v>
      </c>
      <c r="V208" s="1">
        <f>+IF($E208=V$22,VLOOKUP($C208,Input!$A$8:$AN$39,MATCH(V$21,Input!$A$6:$AN$6,0),FALSE),0)*$D208</f>
        <v>0</v>
      </c>
      <c r="W208" s="1">
        <f>+IF($E208=W$22,VLOOKUP($C208,Input!$A$8:$AN$39,MATCH(W$21,Input!$A$6:$AN$6,0),FALSE),0)*$D208</f>
        <v>0</v>
      </c>
      <c r="X208" s="1">
        <f>+IF($E208=X$22,VLOOKUP($C208,Input!$A$8:$AN$39,MATCH(X$21,Input!$A$6:$AN$6,0),FALSE),0)*$D208</f>
        <v>0</v>
      </c>
      <c r="Y208" s="1">
        <f>+IF($E208=Y$22,VLOOKUP($C208,Input!$A$8:$AN$39,MATCH(Y$21,Input!$A$6:$AN$6,0),FALSE),0)*$D208</f>
        <v>0</v>
      </c>
      <c r="Z208" s="1">
        <f>+IF($E208=Z$22,VLOOKUP($C208,Input!$A$8:$AN$39,MATCH(Z$21,Input!$A$6:$AN$6,0),FALSE),0)*$D208</f>
        <v>0</v>
      </c>
      <c r="AA208" s="1">
        <f>+IF($E208=AA$22,VLOOKUP($C208,Input!$A$8:$AN$39,MATCH(AA$21,Input!$A$6:$AN$6,0),FALSE),0)*$D208</f>
        <v>0</v>
      </c>
      <c r="AB208" s="1">
        <f>+IF($E208=AB$22,VLOOKUP($C208,Input!$A$8:$AN$39,MATCH(AB$21,Input!$A$6:$AN$6,0),FALSE),0)*$D208</f>
        <v>0</v>
      </c>
      <c r="AC208" s="1">
        <f>+IF($E208=AC$22,VLOOKUP($C208,Input!$A$8:$AN$39,MATCH(AC$21,Input!$A$6:$AN$6,0),FALSE),0)*$D208</f>
        <v>0</v>
      </c>
      <c r="AD208" s="1">
        <f>+IF($E208=AD$22,VLOOKUP($C208,Input!$A$8:$AN$39,MATCH(AD$21,Input!$A$6:$AN$6,0),FALSE),0)*$D208</f>
        <v>0</v>
      </c>
      <c r="AE208" s="1">
        <f>+IF($E208=AE$22,VLOOKUP($C208,Input!$A$8:$AN$39,MATCH(AE$21,Input!$A$6:$AN$6,0),FALSE),0)*$D208</f>
        <v>0</v>
      </c>
      <c r="AF208" s="1">
        <f>+IF($E208=AF$22,VLOOKUP($C208,Input!$A$8:$AN$39,MATCH(AF$21,Input!$A$6:$AN$6,0),FALSE),0)*$D208</f>
        <v>0</v>
      </c>
      <c r="AG208" s="1">
        <f>+IF($E208=AG$22,VLOOKUP($C208,Input!$A$8:$AN$39,MATCH(AG$21,Input!$A$6:$AN$6,0),FALSE),0)*$D208</f>
        <v>0</v>
      </c>
      <c r="AH208" s="1">
        <f>+IF($E208=AH$22,VLOOKUP($C208,Input!$A$8:$AN$39,MATCH(AH$21,Input!$A$6:$AN$6,0),FALSE),0)*$D208</f>
        <v>0</v>
      </c>
      <c r="AI208" s="1">
        <f>+IF($E208=AI$22,VLOOKUP($C208,Input!$A$8:$AN$39,MATCH(AI$21,Input!$A$6:$AN$6,0),FALSE),0)*$D208</f>
        <v>0</v>
      </c>
      <c r="AJ208" s="1">
        <f>+IF($E208=AJ$22,VLOOKUP($C208,Input!$A$8:$AN$39,MATCH(AJ$21,Input!$A$6:$AN$6,0),FALSE),0)*$D208</f>
        <v>0</v>
      </c>
      <c r="AK208" s="1">
        <f>+IF($E208=AK$22,VLOOKUP($C208,Input!$A$8:$AN$39,MATCH(AK$21,Input!$A$6:$AN$6,0),FALSE),0)*$D208</f>
        <v>0</v>
      </c>
      <c r="AL208" s="1">
        <f>+IF($E208=AL$22,VLOOKUP($C208,Input!$A$8:$AN$39,MATCH(AL$21,Input!$A$6:$AN$6,0),FALSE),0)*$D208</f>
        <v>0</v>
      </c>
      <c r="AM208" s="1">
        <f>+IF($E208=AM$22,VLOOKUP($C208,Input!$A$8:$AN$39,MATCH(AM$21,Input!$A$6:$AN$6,0),FALSE),0)*$D208</f>
        <v>0</v>
      </c>
      <c r="AN208" s="1">
        <f>+IF($E208=AN$22,VLOOKUP($C208,Input!$A$8:$AN$39,MATCH(AN$21,Input!$A$6:$AN$6,0),FALSE),0)*$D208</f>
        <v>0</v>
      </c>
      <c r="AO208" s="1">
        <f>+IF($E208=AO$22,VLOOKUP($C208,Input!$A$8:$AN$39,MATCH(AO$21,Input!$A$6:$AN$6,0),FALSE),0)*$D208</f>
        <v>0</v>
      </c>
      <c r="AP208" s="1">
        <f>+IF($E208=AP$22,VLOOKUP($C208,Input!$A$8:$AN$39,MATCH(AP$21,Input!$A$6:$AN$6,0),FALSE),0)*$D208</f>
        <v>0</v>
      </c>
      <c r="AQ208" s="1">
        <f>+IF($E208=AQ$22,VLOOKUP($C208,Input!$A$8:$AN$39,MATCH(AQ$21,Input!$A$6:$AN$6,0),FALSE),0)*$D208</f>
        <v>0</v>
      </c>
      <c r="AR208" s="1">
        <f>+IF($E208=AR$22,VLOOKUP($C208,Input!$A$8:$AN$39,MATCH(AR$21,Input!$A$6:$AN$6,0),FALSE),0)*$D208</f>
        <v>0</v>
      </c>
      <c r="AT208" s="3"/>
      <c r="AU208" s="42"/>
      <c r="AV208" s="42"/>
      <c r="AW208" s="42"/>
      <c r="AX208" s="42"/>
      <c r="AY208" s="42"/>
      <c r="AZ208" s="42"/>
      <c r="BA208" s="42"/>
      <c r="BB208" s="42"/>
      <c r="BC208" s="42"/>
      <c r="BD208" s="42"/>
      <c r="BE208" s="42"/>
      <c r="BF208" s="42"/>
      <c r="BG208" s="42"/>
      <c r="BH208" s="42"/>
      <c r="BI208" s="42"/>
      <c r="BJ208" s="42"/>
      <c r="BK208" s="42"/>
      <c r="BL208" s="42"/>
      <c r="BM208" s="42"/>
      <c r="BN208" s="42"/>
      <c r="BO208" s="42"/>
      <c r="BP208" s="42"/>
      <c r="BQ208" s="42"/>
      <c r="BR208" s="42"/>
      <c r="BS208" s="42"/>
      <c r="BT208" s="42"/>
      <c r="BU208" s="42"/>
      <c r="BV208" s="42"/>
      <c r="BW208" s="42"/>
      <c r="BX208" s="42"/>
      <c r="BY208" s="42"/>
      <c r="BZ208" s="42"/>
      <c r="CA208" s="42"/>
      <c r="CB208" s="42"/>
      <c r="CC208" s="42"/>
      <c r="CE208" s="3"/>
      <c r="CF208" s="42"/>
      <c r="CG208" s="42"/>
      <c r="CH208" s="42"/>
      <c r="CI208" s="42"/>
      <c r="CJ208" s="42"/>
      <c r="CK208" s="42"/>
      <c r="CL208" s="42"/>
      <c r="CM208" s="42"/>
      <c r="CN208" s="42"/>
      <c r="CO208" s="42"/>
      <c r="CP208" s="42"/>
      <c r="CQ208" s="42"/>
      <c r="CR208" s="42"/>
      <c r="CS208" s="42"/>
      <c r="CT208" s="42"/>
      <c r="CU208" s="42"/>
      <c r="CV208" s="42"/>
      <c r="CW208" s="42"/>
      <c r="CX208" s="42"/>
      <c r="CY208" s="42"/>
      <c r="CZ208" s="42"/>
      <c r="DA208" s="42"/>
      <c r="DB208" s="42"/>
      <c r="DC208" s="42"/>
      <c r="DD208" s="42"/>
      <c r="DE208" s="42"/>
      <c r="DF208" s="42"/>
      <c r="DG208" s="42"/>
      <c r="DH208" s="42"/>
      <c r="DI208" s="42"/>
      <c r="DJ208" s="42"/>
      <c r="DK208" s="42"/>
      <c r="DL208" s="42"/>
      <c r="DM208" s="42"/>
      <c r="DN208" s="42"/>
      <c r="DP208" s="3"/>
      <c r="DQ208" s="42"/>
      <c r="DR208" s="42"/>
      <c r="DS208" s="42"/>
      <c r="DT208" s="42"/>
      <c r="DU208" s="42"/>
      <c r="DV208" s="42"/>
      <c r="DW208" s="42"/>
      <c r="DX208" s="42"/>
      <c r="DY208" s="42"/>
      <c r="DZ208" s="42"/>
      <c r="EA208" s="42"/>
      <c r="EB208" s="42"/>
      <c r="EC208" s="42"/>
      <c r="ED208" s="42"/>
      <c r="EE208" s="42"/>
      <c r="EF208" s="42"/>
      <c r="EG208" s="42"/>
      <c r="EH208" s="42"/>
      <c r="EI208" s="42"/>
      <c r="EJ208" s="42"/>
      <c r="EK208" s="42"/>
      <c r="EL208" s="42"/>
      <c r="EM208" s="42"/>
      <c r="EN208" s="42"/>
      <c r="EO208" s="42"/>
      <c r="EP208" s="42"/>
      <c r="EQ208" s="42"/>
      <c r="ER208" s="42"/>
      <c r="ES208" s="42"/>
      <c r="ET208" s="42"/>
      <c r="EU208" s="42"/>
      <c r="EV208" s="42"/>
      <c r="EW208" s="42"/>
      <c r="EX208" s="42"/>
      <c r="EY208" s="42"/>
      <c r="EZ208" s="42"/>
      <c r="FA208" s="3"/>
      <c r="FB208" s="3"/>
      <c r="FC208" s="3"/>
      <c r="FD208" s="42"/>
      <c r="FE208" s="42"/>
      <c r="FF208" s="42"/>
      <c r="FG208" s="42"/>
      <c r="FH208" s="42"/>
      <c r="FI208" s="42"/>
      <c r="FJ208" s="42"/>
      <c r="FK208" s="42"/>
      <c r="FL208" s="42"/>
      <c r="FM208" s="42"/>
      <c r="FN208" s="42"/>
      <c r="FO208" s="42"/>
      <c r="FP208" s="42"/>
      <c r="FQ208" s="42"/>
      <c r="FR208" s="42"/>
      <c r="FS208" s="42"/>
      <c r="FT208" s="42"/>
      <c r="FU208" s="42"/>
      <c r="FV208" s="42"/>
      <c r="FW208" s="42"/>
      <c r="FX208" s="42"/>
      <c r="FY208" s="42"/>
      <c r="FZ208" s="42"/>
      <c r="GA208" s="42"/>
      <c r="GB208" s="42"/>
      <c r="GC208" s="42"/>
      <c r="GD208" s="42"/>
      <c r="GE208" s="42"/>
      <c r="GF208" s="42"/>
      <c r="GG208" s="42"/>
      <c r="GH208" s="42"/>
      <c r="GI208" s="42"/>
      <c r="GJ208" s="42"/>
      <c r="GK208" s="42"/>
      <c r="GL208" s="42"/>
      <c r="GM208" s="42"/>
      <c r="GN208" s="3"/>
      <c r="GO208" s="3"/>
      <c r="GP208" s="3"/>
      <c r="GQ208" s="42"/>
      <c r="GR208" s="42"/>
      <c r="GS208" s="42"/>
      <c r="GT208" s="42"/>
      <c r="GU208" s="42"/>
      <c r="GV208" s="42"/>
      <c r="GW208" s="42"/>
      <c r="GX208" s="42"/>
      <c r="GY208" s="42"/>
      <c r="GZ208" s="42"/>
      <c r="HA208" s="42"/>
      <c r="HB208" s="42"/>
      <c r="HC208" s="42"/>
      <c r="HD208" s="42"/>
      <c r="HE208" s="42"/>
      <c r="HF208" s="42"/>
      <c r="HG208" s="42"/>
      <c r="HH208" s="42"/>
      <c r="HI208" s="42"/>
      <c r="HJ208" s="42"/>
      <c r="HK208" s="42"/>
      <c r="HL208" s="42"/>
      <c r="HM208" s="42"/>
      <c r="HN208" s="42"/>
      <c r="HO208" s="42"/>
      <c r="HP208" s="42"/>
      <c r="HQ208" s="42"/>
      <c r="HR208" s="42"/>
      <c r="HS208" s="42"/>
      <c r="HT208" s="42"/>
      <c r="HU208" s="42"/>
      <c r="HV208" s="42"/>
      <c r="HW208" s="42"/>
      <c r="HX208" s="42"/>
      <c r="HY208" s="42"/>
      <c r="HZ208" s="42"/>
      <c r="IA208" s="3"/>
      <c r="IB208" s="3"/>
      <c r="IC208" s="3"/>
      <c r="ID208" s="42"/>
      <c r="IE208" s="42"/>
      <c r="IF208" s="42"/>
      <c r="IG208" s="42"/>
      <c r="IH208" s="42"/>
      <c r="II208" s="42"/>
      <c r="IJ208" s="42"/>
      <c r="IK208" s="42"/>
      <c r="IL208" s="42"/>
      <c r="IM208" s="42"/>
      <c r="IN208" s="42"/>
      <c r="IO208" s="42"/>
      <c r="IP208" s="42"/>
      <c r="IQ208" s="42"/>
      <c r="IR208" s="42"/>
      <c r="IS208" s="42"/>
      <c r="IT208" s="42"/>
      <c r="IU208" s="42"/>
      <c r="IV208" s="42"/>
      <c r="IW208" s="42"/>
      <c r="IX208" s="42"/>
      <c r="IY208" s="42"/>
      <c r="IZ208" s="42"/>
      <c r="JA208" s="42"/>
      <c r="JB208" s="42"/>
      <c r="JC208" s="42"/>
      <c r="JD208" s="42"/>
      <c r="JE208" s="42"/>
      <c r="JF208" s="42"/>
      <c r="JG208" s="42"/>
      <c r="JH208" s="42"/>
      <c r="JI208" s="42"/>
      <c r="JJ208" s="42"/>
      <c r="JK208" s="42"/>
      <c r="JL208" s="42"/>
      <c r="JM208" s="3"/>
      <c r="JN208" s="3"/>
      <c r="JO208" s="42"/>
      <c r="JP208" s="42"/>
      <c r="JQ208" s="42"/>
      <c r="JR208" s="42"/>
      <c r="JS208" s="42"/>
      <c r="JT208" s="42"/>
      <c r="JU208" s="42"/>
      <c r="JV208" s="42"/>
      <c r="JW208" s="42"/>
      <c r="JX208" s="42"/>
      <c r="JY208" s="42"/>
      <c r="JZ208" s="42"/>
      <c r="KA208" s="42"/>
      <c r="KB208" s="42"/>
      <c r="KC208" s="42"/>
      <c r="KD208" s="42"/>
      <c r="KE208" s="42"/>
      <c r="KF208" s="42"/>
      <c r="KG208" s="42"/>
      <c r="KH208" s="42"/>
      <c r="KI208" s="42"/>
      <c r="KJ208" s="42"/>
      <c r="KK208" s="42"/>
      <c r="KL208" s="42"/>
      <c r="KM208" s="42"/>
      <c r="KN208" s="42"/>
      <c r="KO208" s="42"/>
      <c r="KP208" s="42"/>
      <c r="KQ208" s="42"/>
      <c r="KR208" s="42"/>
      <c r="KS208" s="42"/>
      <c r="KT208" s="42"/>
      <c r="KU208" s="42"/>
      <c r="KV208" s="42"/>
      <c r="KW208" s="42"/>
      <c r="KY208" s="3"/>
      <c r="KZ208" s="42"/>
      <c r="LA208" s="42"/>
      <c r="LB208" s="42"/>
      <c r="LC208" s="42"/>
      <c r="LD208" s="42"/>
      <c r="LE208" s="42"/>
      <c r="LF208" s="42"/>
      <c r="LG208" s="42"/>
      <c r="LH208" s="42"/>
      <c r="LI208" s="42"/>
      <c r="LJ208" s="42"/>
      <c r="LK208" s="42"/>
      <c r="LL208" s="42"/>
      <c r="LM208" s="42"/>
      <c r="LN208" s="42"/>
      <c r="LO208" s="42"/>
      <c r="LP208" s="42"/>
      <c r="LQ208" s="42"/>
      <c r="LR208" s="42"/>
      <c r="LS208" s="42"/>
      <c r="LT208" s="42"/>
      <c r="LU208" s="42"/>
      <c r="LV208" s="42"/>
      <c r="LW208" s="42"/>
      <c r="LX208" s="42"/>
      <c r="LY208" s="42"/>
      <c r="LZ208" s="42"/>
      <c r="MA208" s="42"/>
      <c r="MB208" s="42"/>
      <c r="MC208" s="42"/>
      <c r="MD208" s="42"/>
      <c r="ME208" s="42"/>
      <c r="MF208" s="42"/>
      <c r="MG208" s="42"/>
      <c r="MH208" s="42"/>
      <c r="MI208" s="42"/>
      <c r="MJ208" s="42"/>
      <c r="MK208" s="42"/>
      <c r="ML208" s="42"/>
      <c r="MM208" s="42"/>
      <c r="MN208" s="42"/>
      <c r="MO208" s="42"/>
      <c r="MP208" s="42"/>
      <c r="MQ208" s="42"/>
      <c r="MR208" s="42"/>
      <c r="MS208" s="42"/>
      <c r="MT208" s="42"/>
      <c r="MU208" s="42"/>
      <c r="MV208" s="42"/>
      <c r="MW208" s="42"/>
      <c r="MX208" s="42"/>
      <c r="MZ208" s="3"/>
      <c r="NA208" s="42"/>
      <c r="NB208" s="42"/>
      <c r="NC208" s="42"/>
      <c r="ND208" s="42"/>
      <c r="NE208" s="42"/>
      <c r="NF208" s="42"/>
      <c r="NG208" s="42"/>
      <c r="NH208" s="42"/>
      <c r="NI208" s="42"/>
      <c r="NJ208" s="42"/>
      <c r="NK208" s="42"/>
      <c r="NL208" s="42"/>
      <c r="NM208" s="42"/>
      <c r="NN208" s="42"/>
      <c r="NO208" s="42"/>
      <c r="NP208" s="42"/>
      <c r="NQ208" s="42"/>
      <c r="NR208" s="42"/>
      <c r="NS208" s="42"/>
      <c r="NT208" s="42"/>
      <c r="NU208" s="42"/>
      <c r="NV208" s="42"/>
      <c r="NW208" s="42"/>
      <c r="NX208" s="42"/>
      <c r="NY208" s="42"/>
      <c r="NZ208" s="42"/>
      <c r="OA208" s="42"/>
      <c r="OB208" s="42"/>
      <c r="OC208" s="42"/>
      <c r="OD208" s="42"/>
      <c r="OE208" s="42"/>
      <c r="OF208" s="42"/>
      <c r="OG208" s="42"/>
      <c r="OH208" s="42"/>
      <c r="OI208" s="42"/>
      <c r="PV208" t="str">
        <f>+C208</f>
        <v>On-route charger  (500 kW) w installation</v>
      </c>
      <c r="PW208" s="1">
        <f t="shared" si="1189"/>
        <v>0</v>
      </c>
      <c r="PX208" s="1">
        <f t="shared" si="1189"/>
        <v>0</v>
      </c>
      <c r="PY208" s="1">
        <f t="shared" si="1189"/>
        <v>0</v>
      </c>
      <c r="PZ208" s="1">
        <f t="shared" si="1189"/>
        <v>0</v>
      </c>
      <c r="QA208" s="1">
        <f t="shared" si="1189"/>
        <v>0</v>
      </c>
      <c r="QB208" s="1">
        <f t="shared" si="1189"/>
        <v>0</v>
      </c>
      <c r="QC208" s="1">
        <f t="shared" si="1189"/>
        <v>0</v>
      </c>
      <c r="QD208" s="1">
        <f t="shared" si="1189"/>
        <v>0</v>
      </c>
      <c r="QE208" s="1">
        <f t="shared" si="1189"/>
        <v>0</v>
      </c>
      <c r="QF208" s="1">
        <f t="shared" si="1189"/>
        <v>0</v>
      </c>
      <c r="QG208" s="1">
        <f t="shared" si="1190"/>
        <v>0</v>
      </c>
      <c r="QH208" s="1">
        <f t="shared" si="1190"/>
        <v>0</v>
      </c>
      <c r="QI208" s="1">
        <f t="shared" si="1190"/>
        <v>0</v>
      </c>
      <c r="QJ208" s="1">
        <f t="shared" si="1190"/>
        <v>0</v>
      </c>
      <c r="QK208" s="1">
        <f t="shared" si="1190"/>
        <v>0</v>
      </c>
      <c r="QL208" s="1">
        <f t="shared" si="1190"/>
        <v>0</v>
      </c>
      <c r="QM208" s="1">
        <f t="shared" si="1190"/>
        <v>0</v>
      </c>
      <c r="QN208" s="1">
        <f t="shared" si="1190"/>
        <v>0</v>
      </c>
      <c r="QO208" s="1">
        <f t="shared" si="1190"/>
        <v>0</v>
      </c>
      <c r="QP208" s="1">
        <f t="shared" si="1190"/>
        <v>0</v>
      </c>
      <c r="QQ208" s="1">
        <f t="shared" si="1191"/>
        <v>0</v>
      </c>
      <c r="QR208" s="1">
        <f t="shared" si="1191"/>
        <v>0</v>
      </c>
      <c r="QS208" s="1">
        <f t="shared" si="1191"/>
        <v>0</v>
      </c>
      <c r="QT208" s="1">
        <f t="shared" si="1191"/>
        <v>0</v>
      </c>
      <c r="QU208" s="1">
        <f t="shared" si="1191"/>
        <v>0</v>
      </c>
      <c r="QV208" s="1">
        <f t="shared" si="1191"/>
        <v>0</v>
      </c>
      <c r="QW208" s="1">
        <f t="shared" si="1191"/>
        <v>0</v>
      </c>
      <c r="QX208" s="1">
        <f t="shared" si="1191"/>
        <v>0</v>
      </c>
      <c r="QY208" s="1">
        <f t="shared" si="1191"/>
        <v>0</v>
      </c>
      <c r="QZ208" s="1">
        <f t="shared" si="1191"/>
        <v>0</v>
      </c>
      <c r="RA208" s="1">
        <f t="shared" si="1192"/>
        <v>0</v>
      </c>
      <c r="RB208" s="1">
        <f t="shared" si="1192"/>
        <v>0</v>
      </c>
      <c r="RC208" s="1">
        <f t="shared" si="1192"/>
        <v>0</v>
      </c>
      <c r="RD208" s="1">
        <f t="shared" si="1192"/>
        <v>0</v>
      </c>
      <c r="RE208" s="1">
        <f t="shared" si="1192"/>
        <v>0</v>
      </c>
      <c r="RF208" s="1">
        <f t="shared" ref="RF208:RF211" si="1195">SUM(PW208:RE208)</f>
        <v>0</v>
      </c>
      <c r="RG208" s="42">
        <f t="shared" ref="RG208:RG211" si="1196">NPV($D$8,PW208:RE208)</f>
        <v>0</v>
      </c>
      <c r="RH208" s="42"/>
      <c r="RI208" s="91"/>
    </row>
    <row r="209" spans="1:477" x14ac:dyDescent="0.25">
      <c r="A209" s="89"/>
      <c r="B209" s="143"/>
      <c r="C209" s="111" t="s">
        <v>190</v>
      </c>
      <c r="D209" s="110">
        <v>0</v>
      </c>
      <c r="E209" s="110">
        <v>2027</v>
      </c>
      <c r="F209" s="8"/>
      <c r="G209" s="76">
        <f>VLOOKUP($C209,Input!$A$8:$HV$39,MATCH(G$21,Input!$A$6:$HV$6,0),FALSE)*D209</f>
        <v>0</v>
      </c>
      <c r="H209" s="76"/>
      <c r="I209" s="3">
        <f>VLOOKUP($C209,Input!$A$28:$AN$39,MATCH(I$21,Input!$A$6:$AN$6,0))</f>
        <v>0</v>
      </c>
      <c r="J209" s="1">
        <f>+IF($E209=J$22,VLOOKUP($C209,Input!$A$8:$AN$39,MATCH(J$21,Input!$A$6:$AN$6,0),FALSE),0)*$D209</f>
        <v>0</v>
      </c>
      <c r="K209" s="1">
        <f>+IF($E209=K$22,VLOOKUP($C209,Input!$A$8:$AN$39,MATCH(K$21,Input!$A$6:$AN$6,0),FALSE),0)*$D209</f>
        <v>0</v>
      </c>
      <c r="L209" s="1">
        <f>+IF($E209=L$22,VLOOKUP($C209,Input!$A$8:$AN$39,MATCH(L$21,Input!$A$6:$AN$6,0),FALSE),0)*$D209</f>
        <v>0</v>
      </c>
      <c r="M209" s="1">
        <f>+IF($E209=M$22,VLOOKUP($C209,Input!$A$8:$AN$39,MATCH(M$21,Input!$A$6:$AN$6,0),FALSE),0)*$D209</f>
        <v>0</v>
      </c>
      <c r="N209" s="1">
        <f>+IF($E209=N$22,VLOOKUP($C209,Input!$A$8:$AN$39,MATCH(N$21,Input!$A$6:$AN$6,0),FALSE),0)*$D209</f>
        <v>0</v>
      </c>
      <c r="O209" s="1">
        <f>+IF($E209=O$22,VLOOKUP($C209,Input!$A$8:$AN$39,MATCH(O$21,Input!$A$6:$AN$6,0),FALSE),0)*$D209</f>
        <v>0</v>
      </c>
      <c r="P209" s="1">
        <f>+IF($E209=P$22,VLOOKUP($C209,Input!$A$8:$AN$39,MATCH(P$21,Input!$A$6:$AN$6,0),FALSE),0)*$D209</f>
        <v>0</v>
      </c>
      <c r="Q209" s="1">
        <f>+IF($E209=Q$22,VLOOKUP($C209,Input!$A$8:$AN$39,MATCH(Q$21,Input!$A$6:$AN$6,0),FALSE),0)*$D209</f>
        <v>0</v>
      </c>
      <c r="R209" s="1">
        <f>+IF($E209=R$22,VLOOKUP($C209,Input!$A$8:$AN$39,MATCH(R$21,Input!$A$6:$AN$6,0),FALSE),0)*$D209</f>
        <v>0</v>
      </c>
      <c r="S209" s="1">
        <f>+IF($E209=S$22,VLOOKUP($C209,Input!$A$8:$AN$39,MATCH(S$21,Input!$A$6:$AN$6,0),FALSE),0)*$D209</f>
        <v>0</v>
      </c>
      <c r="T209" s="1">
        <f>+IF($E209=T$22,VLOOKUP($C209,Input!$A$8:$AN$39,MATCH(T$21,Input!$A$6:$AN$6,0),FALSE),0)*$D209</f>
        <v>0</v>
      </c>
      <c r="U209" s="1">
        <f>+IF($E209=U$22,VLOOKUP($C209,Input!$A$8:$AN$39,MATCH(U$21,Input!$A$6:$AN$6,0),FALSE),0)*$D209</f>
        <v>0</v>
      </c>
      <c r="V209" s="1">
        <f>+IF($E209=V$22,VLOOKUP($C209,Input!$A$8:$AN$39,MATCH(V$21,Input!$A$6:$AN$6,0),FALSE),0)*$D209</f>
        <v>0</v>
      </c>
      <c r="W209" s="1">
        <f>+IF($E209=W$22,VLOOKUP($C209,Input!$A$8:$AN$39,MATCH(W$21,Input!$A$6:$AN$6,0),FALSE),0)*$D209</f>
        <v>0</v>
      </c>
      <c r="X209" s="1">
        <f>+IF($E209=X$22,VLOOKUP($C209,Input!$A$8:$AN$39,MATCH(X$21,Input!$A$6:$AN$6,0),FALSE),0)*$D209</f>
        <v>0</v>
      </c>
      <c r="Y209" s="1">
        <f>+IF($E209=Y$22,VLOOKUP($C209,Input!$A$8:$AN$39,MATCH(Y$21,Input!$A$6:$AN$6,0),FALSE),0)*$D209</f>
        <v>0</v>
      </c>
      <c r="Z209" s="1">
        <f>+IF($E209=Z$22,VLOOKUP($C209,Input!$A$8:$AN$39,MATCH(Z$21,Input!$A$6:$AN$6,0),FALSE),0)*$D209</f>
        <v>0</v>
      </c>
      <c r="AA209" s="1">
        <f>+IF($E209=AA$22,VLOOKUP($C209,Input!$A$8:$AN$39,MATCH(AA$21,Input!$A$6:$AN$6,0),FALSE),0)*$D209</f>
        <v>0</v>
      </c>
      <c r="AB209" s="1">
        <f>+IF($E209=AB$22,VLOOKUP($C209,Input!$A$8:$AN$39,MATCH(AB$21,Input!$A$6:$AN$6,0),FALSE),0)*$D209</f>
        <v>0</v>
      </c>
      <c r="AC209" s="1">
        <f>+IF($E209=AC$22,VLOOKUP($C209,Input!$A$8:$AN$39,MATCH(AC$21,Input!$A$6:$AN$6,0),FALSE),0)*$D209</f>
        <v>0</v>
      </c>
      <c r="AD209" s="1">
        <f>+IF($E209=AD$22,VLOOKUP($C209,Input!$A$8:$AN$39,MATCH(AD$21,Input!$A$6:$AN$6,0),FALSE),0)*$D209</f>
        <v>0</v>
      </c>
      <c r="AE209" s="1">
        <f>+IF($E209=AE$22,VLOOKUP($C209,Input!$A$8:$AN$39,MATCH(AE$21,Input!$A$6:$AN$6,0),FALSE),0)*$D209</f>
        <v>0</v>
      </c>
      <c r="AF209" s="1">
        <f>+IF($E209=AF$22,VLOOKUP($C209,Input!$A$8:$AN$39,MATCH(AF$21,Input!$A$6:$AN$6,0),FALSE),0)*$D209</f>
        <v>0</v>
      </c>
      <c r="AG209" s="1">
        <f>+IF($E209=AG$22,VLOOKUP($C209,Input!$A$8:$AN$39,MATCH(AG$21,Input!$A$6:$AN$6,0),FALSE),0)*$D209</f>
        <v>0</v>
      </c>
      <c r="AH209" s="1">
        <f>+IF($E209=AH$22,VLOOKUP($C209,Input!$A$8:$AN$39,MATCH(AH$21,Input!$A$6:$AN$6,0),FALSE),0)*$D209</f>
        <v>0</v>
      </c>
      <c r="AI209" s="1">
        <f>+IF($E209=AI$22,VLOOKUP($C209,Input!$A$8:$AN$39,MATCH(AI$21,Input!$A$6:$AN$6,0),FALSE),0)*$D209</f>
        <v>0</v>
      </c>
      <c r="AJ209" s="1">
        <f>+IF($E209=AJ$22,VLOOKUP($C209,Input!$A$8:$AN$39,MATCH(AJ$21,Input!$A$6:$AN$6,0),FALSE),0)*$D209</f>
        <v>0</v>
      </c>
      <c r="AK209" s="1">
        <f>+IF($E209=AK$22,VLOOKUP($C209,Input!$A$8:$AN$39,MATCH(AK$21,Input!$A$6:$AN$6,0),FALSE),0)*$D209</f>
        <v>0</v>
      </c>
      <c r="AL209" s="1">
        <f>+IF($E209=AL$22,VLOOKUP($C209,Input!$A$8:$AN$39,MATCH(AL$21,Input!$A$6:$AN$6,0),FALSE),0)*$D209</f>
        <v>0</v>
      </c>
      <c r="AM209" s="1">
        <f>+IF($E209=AM$22,VLOOKUP($C209,Input!$A$8:$AN$39,MATCH(AM$21,Input!$A$6:$AN$6,0),FALSE),0)*$D209</f>
        <v>0</v>
      </c>
      <c r="AN209" s="1">
        <f>+IF($E209=AN$22,VLOOKUP($C209,Input!$A$8:$AN$39,MATCH(AN$21,Input!$A$6:$AN$6,0),FALSE),0)*$D209</f>
        <v>0</v>
      </c>
      <c r="AO209" s="1">
        <f>+IF($E209=AO$22,VLOOKUP($C209,Input!$A$8:$AN$39,MATCH(AO$21,Input!$A$6:$AN$6,0),FALSE),0)*$D209</f>
        <v>0</v>
      </c>
      <c r="AP209" s="1">
        <f>+IF($E209=AP$22,VLOOKUP($C209,Input!$A$8:$AN$39,MATCH(AP$21,Input!$A$6:$AN$6,0),FALSE),0)*$D209</f>
        <v>0</v>
      </c>
      <c r="AQ209" s="1">
        <f>+IF($E209=AQ$22,VLOOKUP($C209,Input!$A$8:$AN$39,MATCH(AQ$21,Input!$A$6:$AN$6,0),FALSE),0)*$D209</f>
        <v>0</v>
      </c>
      <c r="AR209" s="1">
        <f>+IF($E209=AR$22,VLOOKUP($C209,Input!$A$8:$AN$39,MATCH(AR$21,Input!$A$6:$AN$6,0),FALSE),0)*$D209</f>
        <v>0</v>
      </c>
      <c r="AT209" s="3"/>
      <c r="AU209" s="42"/>
      <c r="AV209" s="42"/>
      <c r="AW209" s="42"/>
      <c r="AX209" s="42"/>
      <c r="AY209" s="42"/>
      <c r="AZ209" s="42"/>
      <c r="BA209" s="42"/>
      <c r="BB209" s="42"/>
      <c r="BC209" s="42"/>
      <c r="BD209" s="42"/>
      <c r="BE209" s="42"/>
      <c r="BF209" s="42"/>
      <c r="BG209" s="42"/>
      <c r="BH209" s="42"/>
      <c r="BI209" s="42"/>
      <c r="BJ209" s="42"/>
      <c r="BK209" s="42"/>
      <c r="BL209" s="42"/>
      <c r="BM209" s="42"/>
      <c r="BN209" s="42"/>
      <c r="BO209" s="42"/>
      <c r="BP209" s="42"/>
      <c r="BQ209" s="42"/>
      <c r="BR209" s="42"/>
      <c r="BS209" s="42"/>
      <c r="BT209" s="42"/>
      <c r="BU209" s="42"/>
      <c r="BV209" s="42"/>
      <c r="BW209" s="42"/>
      <c r="BX209" s="42"/>
      <c r="BY209" s="42"/>
      <c r="BZ209" s="42"/>
      <c r="CA209" s="42"/>
      <c r="CB209" s="42"/>
      <c r="CC209" s="42"/>
      <c r="CE209" s="3"/>
      <c r="CF209" s="42"/>
      <c r="CG209" s="42"/>
      <c r="CH209" s="42"/>
      <c r="CI209" s="42"/>
      <c r="CJ209" s="42"/>
      <c r="CK209" s="42"/>
      <c r="CL209" s="42"/>
      <c r="CM209" s="42"/>
      <c r="CN209" s="42"/>
      <c r="CO209" s="42"/>
      <c r="CP209" s="42"/>
      <c r="CQ209" s="42"/>
      <c r="CR209" s="42"/>
      <c r="CS209" s="42"/>
      <c r="CT209" s="42"/>
      <c r="CU209" s="42"/>
      <c r="CV209" s="42"/>
      <c r="CW209" s="42"/>
      <c r="CX209" s="42"/>
      <c r="CY209" s="42"/>
      <c r="CZ209" s="42"/>
      <c r="DA209" s="42"/>
      <c r="DB209" s="42"/>
      <c r="DC209" s="42"/>
      <c r="DD209" s="42"/>
      <c r="DE209" s="42"/>
      <c r="DF209" s="42"/>
      <c r="DG209" s="42"/>
      <c r="DH209" s="42"/>
      <c r="DI209" s="42"/>
      <c r="DJ209" s="42"/>
      <c r="DK209" s="42"/>
      <c r="DL209" s="42"/>
      <c r="DM209" s="42"/>
      <c r="DN209" s="42"/>
      <c r="DP209" s="3"/>
      <c r="DQ209" s="42"/>
      <c r="DR209" s="42"/>
      <c r="DS209" s="42"/>
      <c r="DT209" s="42"/>
      <c r="DU209" s="42"/>
      <c r="DV209" s="42"/>
      <c r="DW209" s="42"/>
      <c r="DX209" s="42"/>
      <c r="DY209" s="42"/>
      <c r="DZ209" s="42"/>
      <c r="EA209" s="42"/>
      <c r="EB209" s="42"/>
      <c r="EC209" s="42"/>
      <c r="ED209" s="42"/>
      <c r="EE209" s="42"/>
      <c r="EF209" s="42"/>
      <c r="EG209" s="42"/>
      <c r="EH209" s="42"/>
      <c r="EI209" s="42"/>
      <c r="EJ209" s="42"/>
      <c r="EK209" s="42"/>
      <c r="EL209" s="42"/>
      <c r="EM209" s="42"/>
      <c r="EN209" s="42"/>
      <c r="EO209" s="42"/>
      <c r="EP209" s="42"/>
      <c r="EQ209" s="42"/>
      <c r="ER209" s="42"/>
      <c r="ES209" s="42"/>
      <c r="ET209" s="42"/>
      <c r="EU209" s="42"/>
      <c r="EV209" s="42"/>
      <c r="EW209" s="42"/>
      <c r="EX209" s="42"/>
      <c r="EY209" s="42"/>
      <c r="EZ209" s="42"/>
      <c r="FA209" s="3"/>
      <c r="FB209" s="3"/>
      <c r="FC209" s="3"/>
      <c r="FD209" s="42"/>
      <c r="FE209" s="42"/>
      <c r="FF209" s="42"/>
      <c r="FG209" s="42"/>
      <c r="FH209" s="42"/>
      <c r="FI209" s="42"/>
      <c r="FJ209" s="42"/>
      <c r="FK209" s="42"/>
      <c r="FL209" s="42"/>
      <c r="FM209" s="42"/>
      <c r="FN209" s="42"/>
      <c r="FO209" s="42"/>
      <c r="FP209" s="42"/>
      <c r="FQ209" s="42"/>
      <c r="FR209" s="42"/>
      <c r="FS209" s="42"/>
      <c r="FT209" s="42"/>
      <c r="FU209" s="42"/>
      <c r="FV209" s="42"/>
      <c r="FW209" s="42"/>
      <c r="FX209" s="42"/>
      <c r="FY209" s="42"/>
      <c r="FZ209" s="42"/>
      <c r="GA209" s="42"/>
      <c r="GB209" s="42"/>
      <c r="GC209" s="42"/>
      <c r="GD209" s="42"/>
      <c r="GE209" s="42"/>
      <c r="GF209" s="42"/>
      <c r="GG209" s="42"/>
      <c r="GH209" s="42"/>
      <c r="GI209" s="42"/>
      <c r="GJ209" s="42"/>
      <c r="GK209" s="42"/>
      <c r="GL209" s="42"/>
      <c r="GM209" s="42"/>
      <c r="GN209" s="3"/>
      <c r="GO209" s="3"/>
      <c r="GP209" s="3"/>
      <c r="GQ209" s="42"/>
      <c r="GR209" s="42"/>
      <c r="GS209" s="42"/>
      <c r="GT209" s="42"/>
      <c r="GU209" s="42"/>
      <c r="GV209" s="42"/>
      <c r="GW209" s="42"/>
      <c r="GX209" s="42"/>
      <c r="GY209" s="42"/>
      <c r="GZ209" s="42"/>
      <c r="HA209" s="42"/>
      <c r="HB209" s="42"/>
      <c r="HC209" s="42"/>
      <c r="HD209" s="42"/>
      <c r="HE209" s="42"/>
      <c r="HF209" s="42"/>
      <c r="HG209" s="42"/>
      <c r="HH209" s="42"/>
      <c r="HI209" s="42"/>
      <c r="HJ209" s="42"/>
      <c r="HK209" s="42"/>
      <c r="HL209" s="42"/>
      <c r="HM209" s="42"/>
      <c r="HN209" s="42"/>
      <c r="HO209" s="42"/>
      <c r="HP209" s="42"/>
      <c r="HQ209" s="42"/>
      <c r="HR209" s="42"/>
      <c r="HS209" s="42"/>
      <c r="HT209" s="42"/>
      <c r="HU209" s="42"/>
      <c r="HV209" s="42"/>
      <c r="HW209" s="42"/>
      <c r="HX209" s="42"/>
      <c r="HY209" s="42"/>
      <c r="HZ209" s="42"/>
      <c r="IA209" s="3"/>
      <c r="IB209" s="3"/>
      <c r="IC209" s="3"/>
      <c r="ID209" s="42"/>
      <c r="IE209" s="42"/>
      <c r="IF209" s="42"/>
      <c r="IG209" s="42"/>
      <c r="IH209" s="42"/>
      <c r="II209" s="42"/>
      <c r="IJ209" s="42"/>
      <c r="IK209" s="42"/>
      <c r="IL209" s="42"/>
      <c r="IM209" s="42"/>
      <c r="IN209" s="42"/>
      <c r="IO209" s="42"/>
      <c r="IP209" s="42"/>
      <c r="IQ209" s="42"/>
      <c r="IR209" s="42"/>
      <c r="IS209" s="42"/>
      <c r="IT209" s="42"/>
      <c r="IU209" s="42"/>
      <c r="IV209" s="42"/>
      <c r="IW209" s="42"/>
      <c r="IX209" s="42"/>
      <c r="IY209" s="42"/>
      <c r="IZ209" s="42"/>
      <c r="JA209" s="42"/>
      <c r="JB209" s="42"/>
      <c r="JC209" s="42"/>
      <c r="JD209" s="42"/>
      <c r="JE209" s="42"/>
      <c r="JF209" s="42"/>
      <c r="JG209" s="42"/>
      <c r="JH209" s="42"/>
      <c r="JI209" s="42"/>
      <c r="JJ209" s="42"/>
      <c r="JK209" s="42"/>
      <c r="JL209" s="42"/>
      <c r="JM209" s="3"/>
      <c r="JN209" s="3"/>
      <c r="JO209" s="42"/>
      <c r="JP209" s="42"/>
      <c r="JQ209" s="42"/>
      <c r="JR209" s="42"/>
      <c r="JS209" s="42"/>
      <c r="JT209" s="42"/>
      <c r="JU209" s="42"/>
      <c r="JV209" s="42"/>
      <c r="JW209" s="42"/>
      <c r="JX209" s="42"/>
      <c r="JY209" s="42"/>
      <c r="JZ209" s="42"/>
      <c r="KA209" s="42"/>
      <c r="KB209" s="42"/>
      <c r="KC209" s="42"/>
      <c r="KD209" s="42"/>
      <c r="KE209" s="42"/>
      <c r="KF209" s="42"/>
      <c r="KG209" s="42"/>
      <c r="KH209" s="42"/>
      <c r="KI209" s="42"/>
      <c r="KJ209" s="42"/>
      <c r="KK209" s="42"/>
      <c r="KL209" s="42"/>
      <c r="KM209" s="42"/>
      <c r="KN209" s="42"/>
      <c r="KO209" s="42"/>
      <c r="KP209" s="42"/>
      <c r="KQ209" s="42"/>
      <c r="KR209" s="42"/>
      <c r="KS209" s="42"/>
      <c r="KT209" s="42"/>
      <c r="KU209" s="42"/>
      <c r="KV209" s="42"/>
      <c r="KW209" s="42"/>
      <c r="KY209" s="3"/>
      <c r="KZ209" s="42"/>
      <c r="LA209" s="42"/>
      <c r="LB209" s="42"/>
      <c r="LC209" s="42"/>
      <c r="LD209" s="42"/>
      <c r="LE209" s="42"/>
      <c r="LF209" s="42"/>
      <c r="LG209" s="42"/>
      <c r="LH209" s="42"/>
      <c r="LI209" s="42"/>
      <c r="LJ209" s="42"/>
      <c r="LK209" s="42"/>
      <c r="LL209" s="42"/>
      <c r="LM209" s="42"/>
      <c r="LN209" s="42"/>
      <c r="LO209" s="42"/>
      <c r="LP209" s="42"/>
      <c r="LQ209" s="42"/>
      <c r="LR209" s="42"/>
      <c r="LS209" s="42"/>
      <c r="LT209" s="42"/>
      <c r="LU209" s="42"/>
      <c r="LV209" s="42"/>
      <c r="LW209" s="42"/>
      <c r="LX209" s="42"/>
      <c r="LY209" s="42"/>
      <c r="LZ209" s="42"/>
      <c r="MA209" s="42"/>
      <c r="MB209" s="42"/>
      <c r="MC209" s="42"/>
      <c r="MD209" s="42"/>
      <c r="ME209" s="42"/>
      <c r="MF209" s="42"/>
      <c r="MG209" s="42"/>
      <c r="MH209" s="42"/>
      <c r="MI209" s="42"/>
      <c r="MJ209" s="42"/>
      <c r="MK209" s="42"/>
      <c r="ML209" s="42"/>
      <c r="MM209" s="42"/>
      <c r="MN209" s="42"/>
      <c r="MO209" s="42"/>
      <c r="MP209" s="42"/>
      <c r="MQ209" s="42"/>
      <c r="MR209" s="42"/>
      <c r="MS209" s="42"/>
      <c r="MT209" s="42"/>
      <c r="MU209" s="42"/>
      <c r="MV209" s="42"/>
      <c r="MW209" s="42"/>
      <c r="MX209" s="42"/>
      <c r="MZ209" s="3"/>
      <c r="NA209" s="42"/>
      <c r="NB209" s="42"/>
      <c r="NC209" s="42"/>
      <c r="ND209" s="42"/>
      <c r="NE209" s="42"/>
      <c r="NF209" s="42"/>
      <c r="NG209" s="42"/>
      <c r="NH209" s="42"/>
      <c r="NI209" s="42"/>
      <c r="NJ209" s="42"/>
      <c r="NK209" s="42"/>
      <c r="NL209" s="42"/>
      <c r="NM209" s="42"/>
      <c r="NN209" s="42"/>
      <c r="NO209" s="42"/>
      <c r="NP209" s="42"/>
      <c r="NQ209" s="42"/>
      <c r="NR209" s="42"/>
      <c r="NS209" s="42"/>
      <c r="NT209" s="42"/>
      <c r="NU209" s="42"/>
      <c r="NV209" s="42"/>
      <c r="NW209" s="42"/>
      <c r="NX209" s="42"/>
      <c r="NY209" s="42"/>
      <c r="NZ209" s="42"/>
      <c r="OA209" s="42"/>
      <c r="OB209" s="42"/>
      <c r="OC209" s="42"/>
      <c r="OD209" s="42"/>
      <c r="OE209" s="42"/>
      <c r="OF209" s="42"/>
      <c r="OG209" s="42"/>
      <c r="OH209" s="42"/>
      <c r="OI209" s="42"/>
      <c r="PV209" t="str">
        <f>+C209</f>
        <v>Wave Charger installation</v>
      </c>
      <c r="PW209" s="1">
        <f t="shared" si="1189"/>
        <v>0</v>
      </c>
      <c r="PX209" s="1">
        <f t="shared" si="1189"/>
        <v>0</v>
      </c>
      <c r="PY209" s="1">
        <f t="shared" si="1189"/>
        <v>0</v>
      </c>
      <c r="PZ209" s="1">
        <f t="shared" si="1189"/>
        <v>0</v>
      </c>
      <c r="QA209" s="1">
        <f t="shared" si="1189"/>
        <v>0</v>
      </c>
      <c r="QB209" s="1">
        <f t="shared" si="1189"/>
        <v>0</v>
      </c>
      <c r="QC209" s="1">
        <f t="shared" si="1189"/>
        <v>0</v>
      </c>
      <c r="QD209" s="1">
        <f t="shared" si="1189"/>
        <v>0</v>
      </c>
      <c r="QE209" s="1">
        <f t="shared" si="1189"/>
        <v>0</v>
      </c>
      <c r="QF209" s="1">
        <f t="shared" si="1189"/>
        <v>0</v>
      </c>
      <c r="QG209" s="1">
        <f t="shared" si="1190"/>
        <v>0</v>
      </c>
      <c r="QH209" s="1">
        <f t="shared" si="1190"/>
        <v>0</v>
      </c>
      <c r="QI209" s="1">
        <f t="shared" si="1190"/>
        <v>0</v>
      </c>
      <c r="QJ209" s="1">
        <f t="shared" si="1190"/>
        <v>0</v>
      </c>
      <c r="QK209" s="1">
        <f t="shared" si="1190"/>
        <v>0</v>
      </c>
      <c r="QL209" s="1">
        <f t="shared" si="1190"/>
        <v>0</v>
      </c>
      <c r="QM209" s="1">
        <f t="shared" si="1190"/>
        <v>0</v>
      </c>
      <c r="QN209" s="1">
        <f t="shared" si="1190"/>
        <v>0</v>
      </c>
      <c r="QO209" s="1">
        <f t="shared" si="1190"/>
        <v>0</v>
      </c>
      <c r="QP209" s="1">
        <f t="shared" si="1190"/>
        <v>0</v>
      </c>
      <c r="QQ209" s="1">
        <f t="shared" si="1191"/>
        <v>0</v>
      </c>
      <c r="QR209" s="1">
        <f t="shared" si="1191"/>
        <v>0</v>
      </c>
      <c r="QS209" s="1">
        <f t="shared" si="1191"/>
        <v>0</v>
      </c>
      <c r="QT209" s="1">
        <f t="shared" si="1191"/>
        <v>0</v>
      </c>
      <c r="QU209" s="1">
        <f t="shared" si="1191"/>
        <v>0</v>
      </c>
      <c r="QV209" s="1">
        <f t="shared" si="1191"/>
        <v>0</v>
      </c>
      <c r="QW209" s="1">
        <f t="shared" si="1191"/>
        <v>0</v>
      </c>
      <c r="QX209" s="1">
        <f t="shared" si="1191"/>
        <v>0</v>
      </c>
      <c r="QY209" s="1">
        <f t="shared" si="1191"/>
        <v>0</v>
      </c>
      <c r="QZ209" s="1">
        <f t="shared" si="1191"/>
        <v>0</v>
      </c>
      <c r="RA209" s="1">
        <f t="shared" si="1192"/>
        <v>0</v>
      </c>
      <c r="RB209" s="1">
        <f t="shared" si="1192"/>
        <v>0</v>
      </c>
      <c r="RC209" s="1">
        <f t="shared" si="1192"/>
        <v>0</v>
      </c>
      <c r="RD209" s="1">
        <f t="shared" si="1192"/>
        <v>0</v>
      </c>
      <c r="RE209" s="1">
        <f t="shared" si="1192"/>
        <v>0</v>
      </c>
      <c r="RF209" s="1">
        <f t="shared" si="1195"/>
        <v>0</v>
      </c>
      <c r="RG209" s="42">
        <f t="shared" si="1196"/>
        <v>0</v>
      </c>
      <c r="RH209" s="42"/>
      <c r="RI209" s="91"/>
    </row>
    <row r="210" spans="1:477" x14ac:dyDescent="0.25">
      <c r="A210" s="89"/>
      <c r="B210" s="143"/>
      <c r="C210" s="111" t="s">
        <v>191</v>
      </c>
      <c r="D210" s="110">
        <v>0</v>
      </c>
      <c r="E210" s="110">
        <v>2037</v>
      </c>
      <c r="F210" s="8"/>
      <c r="G210" s="76">
        <f>VLOOKUP($C210,Input!$A$8:$HV$39,MATCH(G$21,Input!$A$6:$HV$6,0),FALSE)*D210</f>
        <v>0</v>
      </c>
      <c r="H210" s="76"/>
      <c r="I210" s="3">
        <f>VLOOKUP($C210,Input!$A$28:$AN$39,MATCH(I$21,Input!$A$6:$AN$6,0))</f>
        <v>28</v>
      </c>
      <c r="J210" s="1">
        <f>+IF($E210=J$22,VLOOKUP($C210,Input!$A$8:$AN$39,MATCH(J$21,Input!$A$6:$AN$6,0),FALSE),0)*$D210</f>
        <v>0</v>
      </c>
      <c r="K210" s="1">
        <f>+IF($E210=K$22,VLOOKUP($C210,Input!$A$8:$AN$39,MATCH(K$21,Input!$A$6:$AN$6,0),FALSE),0)*$D210</f>
        <v>0</v>
      </c>
      <c r="L210" s="1">
        <f>+IF($E210=L$22,VLOOKUP($C210,Input!$A$8:$AN$39,MATCH(L$21,Input!$A$6:$AN$6,0),FALSE),0)*$D210</f>
        <v>0</v>
      </c>
      <c r="M210" s="1">
        <f>+IF($E210=M$22,VLOOKUP($C210,Input!$A$8:$AN$39,MATCH(M$21,Input!$A$6:$AN$6,0),FALSE),0)*$D210</f>
        <v>0</v>
      </c>
      <c r="N210" s="1">
        <f>+IF($E210=N$22,VLOOKUP($C210,Input!$A$8:$AN$39,MATCH(N$21,Input!$A$6:$AN$6,0),FALSE),0)*$D210</f>
        <v>0</v>
      </c>
      <c r="O210" s="1">
        <f>+IF($E210=O$22,VLOOKUP($C210,Input!$A$8:$AN$39,MATCH(O$21,Input!$A$6:$AN$6,0),FALSE),0)*$D210</f>
        <v>0</v>
      </c>
      <c r="P210" s="1">
        <f>+IF($E210=P$22,VLOOKUP($C210,Input!$A$8:$AN$39,MATCH(P$21,Input!$A$6:$AN$6,0),FALSE),0)*$D210</f>
        <v>0</v>
      </c>
      <c r="Q210" s="1">
        <f>+IF($E210=Q$22,VLOOKUP($C210,Input!$A$8:$AN$39,MATCH(Q$21,Input!$A$6:$AN$6,0),FALSE),0)*$D210</f>
        <v>0</v>
      </c>
      <c r="R210" s="1">
        <f>+IF($E210=R$22,VLOOKUP($C210,Input!$A$8:$AN$39,MATCH(R$21,Input!$A$6:$AN$6,0),FALSE),0)*$D210</f>
        <v>0</v>
      </c>
      <c r="S210" s="1">
        <f>+IF($E210=S$22,VLOOKUP($C210,Input!$A$8:$AN$39,MATCH(S$21,Input!$A$6:$AN$6,0),FALSE),0)*$D210</f>
        <v>0</v>
      </c>
      <c r="T210" s="1">
        <f>+IF($E210=T$22,VLOOKUP($C210,Input!$A$8:$AN$39,MATCH(T$21,Input!$A$6:$AN$6,0),FALSE),0)*$D210</f>
        <v>0</v>
      </c>
      <c r="U210" s="1">
        <f>+IF($E210=U$22,VLOOKUP($C210,Input!$A$8:$AN$39,MATCH(U$21,Input!$A$6:$AN$6,0),FALSE),0)*$D210</f>
        <v>0</v>
      </c>
      <c r="V210" s="1">
        <f>+IF($E210=V$22,VLOOKUP($C210,Input!$A$8:$AN$39,MATCH(V$21,Input!$A$6:$AN$6,0),FALSE),0)*$D210</f>
        <v>0</v>
      </c>
      <c r="W210" s="1">
        <f>+IF($E210=W$22,VLOOKUP($C210,Input!$A$8:$AN$39,MATCH(W$21,Input!$A$6:$AN$6,0),FALSE),0)*$D210</f>
        <v>0</v>
      </c>
      <c r="X210" s="1">
        <f>+IF($E210=X$22,VLOOKUP($C210,Input!$A$8:$AN$39,MATCH(X$21,Input!$A$6:$AN$6,0),FALSE),0)*$D210</f>
        <v>0</v>
      </c>
      <c r="Y210" s="1">
        <f>+IF($E210=Y$22,VLOOKUP($C210,Input!$A$8:$AN$39,MATCH(Y$21,Input!$A$6:$AN$6,0),FALSE),0)*$D210</f>
        <v>0</v>
      </c>
      <c r="Z210" s="1">
        <f>+IF($E210=Z$22,VLOOKUP($C210,Input!$A$8:$AN$39,MATCH(Z$21,Input!$A$6:$AN$6,0),FALSE),0)*$D210</f>
        <v>0</v>
      </c>
      <c r="AA210" s="1">
        <f>+IF($E210=AA$22,VLOOKUP($C210,Input!$A$8:$AN$39,MATCH(AA$21,Input!$A$6:$AN$6,0),FALSE),0)*$D210</f>
        <v>0</v>
      </c>
      <c r="AB210" s="1">
        <f>+IF($E210=AB$22,VLOOKUP($C210,Input!$A$8:$AN$39,MATCH(AB$21,Input!$A$6:$AN$6,0),FALSE),0)*$D210</f>
        <v>0</v>
      </c>
      <c r="AC210" s="1">
        <f>+IF($E210=AC$22,VLOOKUP($C210,Input!$A$8:$AN$39,MATCH(AC$21,Input!$A$6:$AN$6,0),FALSE),0)*$D210</f>
        <v>0</v>
      </c>
      <c r="AD210" s="1">
        <f>+IF($E210=AD$22,VLOOKUP($C210,Input!$A$8:$AN$39,MATCH(AD$21,Input!$A$6:$AN$6,0),FALSE),0)*$D210</f>
        <v>0</v>
      </c>
      <c r="AE210" s="1">
        <f>+IF($E210=AE$22,VLOOKUP($C210,Input!$A$8:$AN$39,MATCH(AE$21,Input!$A$6:$AN$6,0),FALSE),0)*$D210</f>
        <v>0</v>
      </c>
      <c r="AF210" s="1">
        <f>+IF($E210=AF$22,VLOOKUP($C210,Input!$A$8:$AN$39,MATCH(AF$21,Input!$A$6:$AN$6,0),FALSE),0)*$D210</f>
        <v>0</v>
      </c>
      <c r="AG210" s="1">
        <f>+IF($E210=AG$22,VLOOKUP($C210,Input!$A$8:$AN$39,MATCH(AG$21,Input!$A$6:$AN$6,0),FALSE),0)*$D210</f>
        <v>0</v>
      </c>
      <c r="AH210" s="1">
        <f>+IF($E210=AH$22,VLOOKUP($C210,Input!$A$8:$AN$39,MATCH(AH$21,Input!$A$6:$AN$6,0),FALSE),0)*$D210</f>
        <v>0</v>
      </c>
      <c r="AI210" s="1">
        <f>+IF($E210=AI$22,VLOOKUP($C210,Input!$A$8:$AN$39,MATCH(AI$21,Input!$A$6:$AN$6,0),FALSE),0)*$D210</f>
        <v>0</v>
      </c>
      <c r="AJ210" s="1">
        <f>+IF($E210=AJ$22,VLOOKUP($C210,Input!$A$8:$AN$39,MATCH(AJ$21,Input!$A$6:$AN$6,0),FALSE),0)*$D210</f>
        <v>0</v>
      </c>
      <c r="AK210" s="1">
        <f>+IF($E210=AK$22,VLOOKUP($C210,Input!$A$8:$AN$39,MATCH(AK$21,Input!$A$6:$AN$6,0),FALSE),0)*$D210</f>
        <v>0</v>
      </c>
      <c r="AL210" s="1">
        <f>+IF($E210=AL$22,VLOOKUP($C210,Input!$A$8:$AN$39,MATCH(AL$21,Input!$A$6:$AN$6,0),FALSE),0)*$D210</f>
        <v>0</v>
      </c>
      <c r="AM210" s="1">
        <f>+IF($E210=AM$22,VLOOKUP($C210,Input!$A$8:$AN$39,MATCH(AM$21,Input!$A$6:$AN$6,0),FALSE),0)*$D210</f>
        <v>0</v>
      </c>
      <c r="AN210" s="1">
        <f>+IF($E210=AN$22,VLOOKUP($C210,Input!$A$8:$AN$39,MATCH(AN$21,Input!$A$6:$AN$6,0),FALSE),0)*$D210</f>
        <v>0</v>
      </c>
      <c r="AO210" s="1">
        <f>+IF($E210=AO$22,VLOOKUP($C210,Input!$A$8:$AN$39,MATCH(AO$21,Input!$A$6:$AN$6,0),FALSE),0)*$D210</f>
        <v>0</v>
      </c>
      <c r="AP210" s="1">
        <f>+IF($E210=AP$22,VLOOKUP($C210,Input!$A$8:$AN$39,MATCH(AP$21,Input!$A$6:$AN$6,0),FALSE),0)*$D210</f>
        <v>0</v>
      </c>
      <c r="AQ210" s="1">
        <f>+IF($E210=AQ$22,VLOOKUP($C210,Input!$A$8:$AN$39,MATCH(AQ$21,Input!$A$6:$AN$6,0),FALSE),0)*$D210</f>
        <v>0</v>
      </c>
      <c r="AR210" s="1">
        <f>+IF($E210=AR$22,VLOOKUP($C210,Input!$A$8:$AN$39,MATCH(AR$21,Input!$A$6:$AN$6,0),FALSE),0)*$D210</f>
        <v>0</v>
      </c>
      <c r="AT210" s="3"/>
      <c r="AU210" s="42"/>
      <c r="AV210" s="42"/>
      <c r="AW210" s="42"/>
      <c r="AX210" s="42"/>
      <c r="AY210" s="42"/>
      <c r="AZ210" s="42"/>
      <c r="BA210" s="42"/>
      <c r="BB210" s="42"/>
      <c r="BC210" s="42"/>
      <c r="BD210" s="42"/>
      <c r="BE210" s="42"/>
      <c r="BF210" s="42"/>
      <c r="BG210" s="42"/>
      <c r="BH210" s="42"/>
      <c r="BI210" s="42"/>
      <c r="BJ210" s="42"/>
      <c r="BK210" s="42"/>
      <c r="BL210" s="42"/>
      <c r="BM210" s="42"/>
      <c r="BN210" s="42"/>
      <c r="BO210" s="42"/>
      <c r="BP210" s="42"/>
      <c r="BQ210" s="42"/>
      <c r="BR210" s="42"/>
      <c r="BS210" s="42"/>
      <c r="BT210" s="42"/>
      <c r="BU210" s="42"/>
      <c r="BV210" s="42"/>
      <c r="BW210" s="42"/>
      <c r="BX210" s="42"/>
      <c r="BY210" s="42"/>
      <c r="BZ210" s="42"/>
      <c r="CA210" s="42"/>
      <c r="CB210" s="42"/>
      <c r="CC210" s="42"/>
      <c r="CE210" s="3"/>
      <c r="CF210" s="42"/>
      <c r="CG210" s="42"/>
      <c r="CH210" s="42"/>
      <c r="CI210" s="42"/>
      <c r="CJ210" s="42"/>
      <c r="CK210" s="42"/>
      <c r="CL210" s="42"/>
      <c r="CM210" s="42"/>
      <c r="CN210" s="42"/>
      <c r="CO210" s="42"/>
      <c r="CP210" s="42"/>
      <c r="CQ210" s="42"/>
      <c r="CR210" s="42"/>
      <c r="CS210" s="42"/>
      <c r="CT210" s="42"/>
      <c r="CU210" s="42"/>
      <c r="CV210" s="42"/>
      <c r="CW210" s="42"/>
      <c r="CX210" s="42"/>
      <c r="CY210" s="42"/>
      <c r="CZ210" s="42"/>
      <c r="DA210" s="42"/>
      <c r="DB210" s="42"/>
      <c r="DC210" s="42"/>
      <c r="DD210" s="42"/>
      <c r="DE210" s="42"/>
      <c r="DF210" s="42"/>
      <c r="DG210" s="42"/>
      <c r="DH210" s="42"/>
      <c r="DI210" s="42"/>
      <c r="DJ210" s="42"/>
      <c r="DK210" s="42"/>
      <c r="DL210" s="42"/>
      <c r="DM210" s="42"/>
      <c r="DN210" s="42"/>
      <c r="DP210" s="3"/>
      <c r="DQ210" s="42"/>
      <c r="DR210" s="42"/>
      <c r="DS210" s="42"/>
      <c r="DT210" s="42"/>
      <c r="DU210" s="42"/>
      <c r="DV210" s="42"/>
      <c r="DW210" s="42"/>
      <c r="DX210" s="42"/>
      <c r="DY210" s="42"/>
      <c r="DZ210" s="42"/>
      <c r="EA210" s="42"/>
      <c r="EB210" s="42"/>
      <c r="EC210" s="42"/>
      <c r="ED210" s="42"/>
      <c r="EE210" s="42"/>
      <c r="EF210" s="42"/>
      <c r="EG210" s="42"/>
      <c r="EH210" s="42"/>
      <c r="EI210" s="42"/>
      <c r="EJ210" s="42"/>
      <c r="EK210" s="42"/>
      <c r="EL210" s="42"/>
      <c r="EM210" s="42"/>
      <c r="EN210" s="42"/>
      <c r="EO210" s="42"/>
      <c r="EP210" s="42"/>
      <c r="EQ210" s="42"/>
      <c r="ER210" s="42"/>
      <c r="ES210" s="42"/>
      <c r="ET210" s="42"/>
      <c r="EU210" s="42"/>
      <c r="EV210" s="42"/>
      <c r="EW210" s="42"/>
      <c r="EX210" s="42"/>
      <c r="EY210" s="42"/>
      <c r="EZ210" s="42"/>
      <c r="FA210" s="3"/>
      <c r="FB210" s="3"/>
      <c r="FC210" s="3"/>
      <c r="FD210" s="42"/>
      <c r="FE210" s="42"/>
      <c r="FF210" s="42"/>
      <c r="FG210" s="42"/>
      <c r="FH210" s="42"/>
      <c r="FI210" s="42"/>
      <c r="FJ210" s="42"/>
      <c r="FK210" s="42"/>
      <c r="FL210" s="42"/>
      <c r="FM210" s="42"/>
      <c r="FN210" s="42"/>
      <c r="FO210" s="42"/>
      <c r="FP210" s="42"/>
      <c r="FQ210" s="42"/>
      <c r="FR210" s="42"/>
      <c r="FS210" s="42"/>
      <c r="FT210" s="42"/>
      <c r="FU210" s="42"/>
      <c r="FV210" s="42"/>
      <c r="FW210" s="42"/>
      <c r="FX210" s="42"/>
      <c r="FY210" s="42"/>
      <c r="FZ210" s="42"/>
      <c r="GA210" s="42"/>
      <c r="GB210" s="42"/>
      <c r="GC210" s="42"/>
      <c r="GD210" s="42"/>
      <c r="GE210" s="42"/>
      <c r="GF210" s="42"/>
      <c r="GG210" s="42"/>
      <c r="GH210" s="42"/>
      <c r="GI210" s="42"/>
      <c r="GJ210" s="42"/>
      <c r="GK210" s="42"/>
      <c r="GL210" s="42"/>
      <c r="GM210" s="42"/>
      <c r="GN210" s="3"/>
      <c r="GO210" s="3"/>
      <c r="GP210" s="3"/>
      <c r="GQ210" s="42"/>
      <c r="GR210" s="42"/>
      <c r="GS210" s="42"/>
      <c r="GT210" s="42"/>
      <c r="GU210" s="42"/>
      <c r="GV210" s="42"/>
      <c r="GW210" s="42"/>
      <c r="GX210" s="42"/>
      <c r="GY210" s="42"/>
      <c r="GZ210" s="42"/>
      <c r="HA210" s="42"/>
      <c r="HB210" s="42"/>
      <c r="HC210" s="42"/>
      <c r="HD210" s="42"/>
      <c r="HE210" s="42"/>
      <c r="HF210" s="42"/>
      <c r="HG210" s="42"/>
      <c r="HH210" s="42"/>
      <c r="HI210" s="42"/>
      <c r="HJ210" s="42"/>
      <c r="HK210" s="42"/>
      <c r="HL210" s="42"/>
      <c r="HM210" s="42"/>
      <c r="HN210" s="42"/>
      <c r="HO210" s="42"/>
      <c r="HP210" s="42"/>
      <c r="HQ210" s="42"/>
      <c r="HR210" s="42"/>
      <c r="HS210" s="42"/>
      <c r="HT210" s="42"/>
      <c r="HU210" s="42"/>
      <c r="HV210" s="42"/>
      <c r="HW210" s="42"/>
      <c r="HX210" s="42"/>
      <c r="HY210" s="42"/>
      <c r="HZ210" s="42"/>
      <c r="IA210" s="3"/>
      <c r="IB210" s="3"/>
      <c r="IC210" s="3"/>
      <c r="ID210" s="42"/>
      <c r="IE210" s="42"/>
      <c r="IF210" s="42"/>
      <c r="IG210" s="42"/>
      <c r="IH210" s="42"/>
      <c r="II210" s="42"/>
      <c r="IJ210" s="42"/>
      <c r="IK210" s="42"/>
      <c r="IL210" s="42"/>
      <c r="IM210" s="42"/>
      <c r="IN210" s="42"/>
      <c r="IO210" s="42"/>
      <c r="IP210" s="42"/>
      <c r="IQ210" s="42"/>
      <c r="IR210" s="42"/>
      <c r="IS210" s="42"/>
      <c r="IT210" s="42"/>
      <c r="IU210" s="42"/>
      <c r="IV210" s="42"/>
      <c r="IW210" s="42"/>
      <c r="IX210" s="42"/>
      <c r="IY210" s="42"/>
      <c r="IZ210" s="42"/>
      <c r="JA210" s="42"/>
      <c r="JB210" s="42"/>
      <c r="JC210" s="42"/>
      <c r="JD210" s="42"/>
      <c r="JE210" s="42"/>
      <c r="JF210" s="42"/>
      <c r="JG210" s="42"/>
      <c r="JH210" s="42"/>
      <c r="JI210" s="42"/>
      <c r="JJ210" s="42"/>
      <c r="JK210" s="42"/>
      <c r="JL210" s="42"/>
      <c r="JM210" s="3"/>
      <c r="JN210" s="3"/>
      <c r="JO210" s="42"/>
      <c r="JP210" s="42"/>
      <c r="JQ210" s="42"/>
      <c r="JR210" s="42"/>
      <c r="JS210" s="42"/>
      <c r="JT210" s="42"/>
      <c r="JU210" s="42"/>
      <c r="JV210" s="42"/>
      <c r="JW210" s="42"/>
      <c r="JX210" s="42"/>
      <c r="JY210" s="42"/>
      <c r="JZ210" s="42"/>
      <c r="KA210" s="42"/>
      <c r="KB210" s="42"/>
      <c r="KC210" s="42"/>
      <c r="KD210" s="42"/>
      <c r="KE210" s="42"/>
      <c r="KF210" s="42"/>
      <c r="KG210" s="42"/>
      <c r="KH210" s="42"/>
      <c r="KI210" s="42"/>
      <c r="KJ210" s="42"/>
      <c r="KK210" s="42"/>
      <c r="KL210" s="42"/>
      <c r="KM210" s="42"/>
      <c r="KN210" s="42"/>
      <c r="KO210" s="42"/>
      <c r="KP210" s="42"/>
      <c r="KQ210" s="42"/>
      <c r="KR210" s="42"/>
      <c r="KS210" s="42"/>
      <c r="KT210" s="42"/>
      <c r="KU210" s="42"/>
      <c r="KV210" s="42"/>
      <c r="KW210" s="42"/>
      <c r="KY210" s="3"/>
      <c r="KZ210" s="42"/>
      <c r="LA210" s="42"/>
      <c r="LB210" s="42"/>
      <c r="LC210" s="42"/>
      <c r="LD210" s="42"/>
      <c r="LE210" s="42"/>
      <c r="LF210" s="42"/>
      <c r="LG210" s="42"/>
      <c r="LH210" s="42"/>
      <c r="LI210" s="42"/>
      <c r="LJ210" s="42"/>
      <c r="LK210" s="42"/>
      <c r="LL210" s="42"/>
      <c r="LM210" s="42"/>
      <c r="LN210" s="42"/>
      <c r="LO210" s="42"/>
      <c r="LP210" s="42"/>
      <c r="LQ210" s="42"/>
      <c r="LR210" s="42"/>
      <c r="LS210" s="42"/>
      <c r="LT210" s="42"/>
      <c r="LU210" s="42"/>
      <c r="LV210" s="42"/>
      <c r="LW210" s="42"/>
      <c r="LX210" s="42"/>
      <c r="LY210" s="42"/>
      <c r="LZ210" s="42"/>
      <c r="MA210" s="42"/>
      <c r="MB210" s="42"/>
      <c r="MC210" s="42"/>
      <c r="MD210" s="42"/>
      <c r="ME210" s="42"/>
      <c r="MF210" s="42"/>
      <c r="MG210" s="42"/>
      <c r="MH210" s="42"/>
      <c r="MI210" s="42"/>
      <c r="MJ210" s="42"/>
      <c r="MK210" s="42"/>
      <c r="ML210" s="42"/>
      <c r="MM210" s="42"/>
      <c r="MN210" s="42"/>
      <c r="MO210" s="42"/>
      <c r="MP210" s="42"/>
      <c r="MQ210" s="42"/>
      <c r="MR210" s="42"/>
      <c r="MS210" s="42"/>
      <c r="MT210" s="42"/>
      <c r="MU210" s="42"/>
      <c r="MV210" s="42"/>
      <c r="MW210" s="42"/>
      <c r="MX210" s="42"/>
      <c r="MZ210" s="3"/>
      <c r="NA210" s="42"/>
      <c r="NB210" s="42"/>
      <c r="NC210" s="42"/>
      <c r="ND210" s="42"/>
      <c r="NE210" s="42"/>
      <c r="NF210" s="42"/>
      <c r="NG210" s="42"/>
      <c r="NH210" s="42"/>
      <c r="NI210" s="42"/>
      <c r="NJ210" s="42"/>
      <c r="NK210" s="42"/>
      <c r="NL210" s="42"/>
      <c r="NM210" s="42"/>
      <c r="NN210" s="42"/>
      <c r="NO210" s="42"/>
      <c r="NP210" s="42"/>
      <c r="NQ210" s="42"/>
      <c r="NR210" s="42"/>
      <c r="NS210" s="42"/>
      <c r="NT210" s="42"/>
      <c r="NU210" s="42"/>
      <c r="NV210" s="42"/>
      <c r="NW210" s="42"/>
      <c r="NX210" s="42"/>
      <c r="NY210" s="42"/>
      <c r="NZ210" s="42"/>
      <c r="OA210" s="42"/>
      <c r="OB210" s="42"/>
      <c r="OC210" s="42"/>
      <c r="OD210" s="42"/>
      <c r="OE210" s="42"/>
      <c r="OF210" s="42"/>
      <c r="OG210" s="42"/>
      <c r="OH210" s="42"/>
      <c r="OI210" s="42"/>
      <c r="PV210" t="str">
        <f>+C210</f>
        <v xml:space="preserve">Wave Charger 250 kW </v>
      </c>
      <c r="PW210" s="1">
        <f t="shared" si="1189"/>
        <v>0</v>
      </c>
      <c r="PX210" s="1">
        <f t="shared" si="1189"/>
        <v>0</v>
      </c>
      <c r="PY210" s="1">
        <f t="shared" si="1189"/>
        <v>0</v>
      </c>
      <c r="PZ210" s="1">
        <f t="shared" si="1189"/>
        <v>0</v>
      </c>
      <c r="QA210" s="1">
        <f t="shared" si="1189"/>
        <v>0</v>
      </c>
      <c r="QB210" s="1">
        <f t="shared" si="1189"/>
        <v>0</v>
      </c>
      <c r="QC210" s="1">
        <f t="shared" si="1189"/>
        <v>0</v>
      </c>
      <c r="QD210" s="1">
        <f t="shared" si="1189"/>
        <v>0</v>
      </c>
      <c r="QE210" s="1">
        <f t="shared" si="1189"/>
        <v>0</v>
      </c>
      <c r="QF210" s="1">
        <f t="shared" si="1189"/>
        <v>0</v>
      </c>
      <c r="QG210" s="1">
        <f t="shared" si="1190"/>
        <v>0</v>
      </c>
      <c r="QH210" s="1">
        <f t="shared" si="1190"/>
        <v>0</v>
      </c>
      <c r="QI210" s="1">
        <f t="shared" si="1190"/>
        <v>0</v>
      </c>
      <c r="QJ210" s="1">
        <f t="shared" si="1190"/>
        <v>0</v>
      </c>
      <c r="QK210" s="1">
        <f t="shared" si="1190"/>
        <v>0</v>
      </c>
      <c r="QL210" s="1">
        <f t="shared" si="1190"/>
        <v>0</v>
      </c>
      <c r="QM210" s="1">
        <f t="shared" si="1190"/>
        <v>0</v>
      </c>
      <c r="QN210" s="1">
        <f t="shared" si="1190"/>
        <v>0</v>
      </c>
      <c r="QO210" s="1">
        <f t="shared" si="1190"/>
        <v>0</v>
      </c>
      <c r="QP210" s="1">
        <f t="shared" si="1190"/>
        <v>0</v>
      </c>
      <c r="QQ210" s="1">
        <f t="shared" si="1191"/>
        <v>0</v>
      </c>
      <c r="QR210" s="1">
        <f t="shared" si="1191"/>
        <v>0</v>
      </c>
      <c r="QS210" s="1">
        <f t="shared" si="1191"/>
        <v>0</v>
      </c>
      <c r="QT210" s="1">
        <f t="shared" si="1191"/>
        <v>0</v>
      </c>
      <c r="QU210" s="1">
        <f t="shared" si="1191"/>
        <v>0</v>
      </c>
      <c r="QV210" s="1">
        <f t="shared" si="1191"/>
        <v>0</v>
      </c>
      <c r="QW210" s="1">
        <f t="shared" si="1191"/>
        <v>0</v>
      </c>
      <c r="QX210" s="1">
        <f t="shared" si="1191"/>
        <v>0</v>
      </c>
      <c r="QY210" s="1">
        <f t="shared" si="1191"/>
        <v>0</v>
      </c>
      <c r="QZ210" s="1">
        <f t="shared" si="1191"/>
        <v>0</v>
      </c>
      <c r="RA210" s="1">
        <f t="shared" si="1192"/>
        <v>0</v>
      </c>
      <c r="RB210" s="1">
        <f t="shared" si="1192"/>
        <v>0</v>
      </c>
      <c r="RC210" s="1">
        <f t="shared" si="1192"/>
        <v>0</v>
      </c>
      <c r="RD210" s="1">
        <f t="shared" si="1192"/>
        <v>0</v>
      </c>
      <c r="RE210" s="1">
        <f t="shared" si="1192"/>
        <v>0</v>
      </c>
      <c r="RF210" s="1">
        <f t="shared" si="1195"/>
        <v>0</v>
      </c>
      <c r="RG210" s="42">
        <f t="shared" si="1196"/>
        <v>0</v>
      </c>
      <c r="RH210" s="42"/>
      <c r="RI210" s="91"/>
    </row>
    <row r="211" spans="1:477" x14ac:dyDescent="0.25">
      <c r="A211" s="89"/>
      <c r="B211" s="143"/>
      <c r="C211" s="111" t="s">
        <v>66</v>
      </c>
      <c r="D211" s="110">
        <v>0</v>
      </c>
      <c r="E211" s="110">
        <v>2037</v>
      </c>
      <c r="F211" s="8"/>
      <c r="G211" s="76">
        <f>VLOOKUP($C211,Input!$A$8:$HV$39,MATCH(G$21,Input!$A$6:$HV$6,0),FALSE)*D211</f>
        <v>0</v>
      </c>
      <c r="H211" s="76"/>
      <c r="I211" s="3">
        <f>VLOOKUP($C211,Input!$A$28:$AN$39,MATCH(I$21,Input!$A$6:$AN$6,0))</f>
        <v>0</v>
      </c>
      <c r="J211" s="1">
        <f>+IF($E211=J$22,VLOOKUP($C211,Input!$A$8:$AN$39,MATCH(J$21,Input!$A$6:$AN$6,0),FALSE),0)*$D211</f>
        <v>0</v>
      </c>
      <c r="K211" s="1">
        <f>+IF($E211=K$22,VLOOKUP($C211,Input!$A$8:$AN$39,MATCH(K$21,Input!$A$6:$AN$6,0),FALSE),0)*$D211</f>
        <v>0</v>
      </c>
      <c r="L211" s="1">
        <f>+IF($E211=L$22,VLOOKUP($C211,Input!$A$8:$AN$39,MATCH(L$21,Input!$A$6:$AN$6,0),FALSE),0)*$D211</f>
        <v>0</v>
      </c>
      <c r="M211" s="1">
        <f>+IF($E211=M$22,VLOOKUP($C211,Input!$A$8:$AN$39,MATCH(M$21,Input!$A$6:$AN$6,0),FALSE),0)*$D211</f>
        <v>0</v>
      </c>
      <c r="N211" s="1">
        <f>+IF($E211=N$22,VLOOKUP($C211,Input!$A$8:$AN$39,MATCH(N$21,Input!$A$6:$AN$6,0),FALSE),0)*$D211</f>
        <v>0</v>
      </c>
      <c r="O211" s="1">
        <f>+IF($E211=O$22,VLOOKUP($C211,Input!$A$8:$AN$39,MATCH(O$21,Input!$A$6:$AN$6,0),FALSE),0)*$D211</f>
        <v>0</v>
      </c>
      <c r="P211" s="1">
        <f>+IF($E211=P$22,VLOOKUP($C211,Input!$A$8:$AN$39,MATCH(P$21,Input!$A$6:$AN$6,0),FALSE),0)*$D211</f>
        <v>0</v>
      </c>
      <c r="Q211" s="1">
        <f>+IF($E211=Q$22,VLOOKUP($C211,Input!$A$8:$AN$39,MATCH(Q$21,Input!$A$6:$AN$6,0),FALSE),0)*$D211</f>
        <v>0</v>
      </c>
      <c r="R211" s="1">
        <f>+IF($E211=R$22,VLOOKUP($C211,Input!$A$8:$AN$39,MATCH(R$21,Input!$A$6:$AN$6,0),FALSE),0)*$D211</f>
        <v>0</v>
      </c>
      <c r="S211" s="1">
        <f>+IF($E211=S$22,VLOOKUP($C211,Input!$A$8:$AN$39,MATCH(S$21,Input!$A$6:$AN$6,0),FALSE),0)*$D211</f>
        <v>0</v>
      </c>
      <c r="T211" s="1">
        <f>+IF($E211=T$22,VLOOKUP($C211,Input!$A$8:$AN$39,MATCH(T$21,Input!$A$6:$AN$6,0),FALSE),0)*$D211</f>
        <v>0</v>
      </c>
      <c r="U211" s="1">
        <f>+IF($E211=U$22,VLOOKUP($C211,Input!$A$8:$AN$39,MATCH(U$21,Input!$A$6:$AN$6,0),FALSE),0)*$D211</f>
        <v>0</v>
      </c>
      <c r="V211" s="1">
        <f>+IF($E211=V$22,VLOOKUP($C211,Input!$A$8:$AN$39,MATCH(V$21,Input!$A$6:$AN$6,0),FALSE),0)*$D211</f>
        <v>0</v>
      </c>
      <c r="W211" s="1">
        <f>+IF($E211=W$22,VLOOKUP($C211,Input!$A$8:$AN$39,MATCH(W$21,Input!$A$6:$AN$6,0),FALSE),0)*$D211</f>
        <v>0</v>
      </c>
      <c r="X211" s="1">
        <f>+IF($E211=X$22,VLOOKUP($C211,Input!$A$8:$AN$39,MATCH(X$21,Input!$A$6:$AN$6,0),FALSE),0)*$D211</f>
        <v>0</v>
      </c>
      <c r="Y211" s="1">
        <f>+IF($E211=Y$22,VLOOKUP($C211,Input!$A$8:$AN$39,MATCH(Y$21,Input!$A$6:$AN$6,0),FALSE),0)*$D211</f>
        <v>0</v>
      </c>
      <c r="Z211" s="1">
        <f>+IF($E211=Z$22,VLOOKUP($C211,Input!$A$8:$AN$39,MATCH(Z$21,Input!$A$6:$AN$6,0),FALSE),0)*$D211</f>
        <v>0</v>
      </c>
      <c r="AA211" s="1">
        <f>+IF($E211=AA$22,VLOOKUP($C211,Input!$A$8:$AN$39,MATCH(AA$21,Input!$A$6:$AN$6,0),FALSE),0)*$D211</f>
        <v>0</v>
      </c>
      <c r="AB211" s="1">
        <f>+IF($E211=AB$22,VLOOKUP($C211,Input!$A$8:$AN$39,MATCH(AB$21,Input!$A$6:$AN$6,0),FALSE),0)*$D211</f>
        <v>0</v>
      </c>
      <c r="AC211" s="1">
        <f>+IF($E211=AC$22,VLOOKUP($C211,Input!$A$8:$AN$39,MATCH(AC$21,Input!$A$6:$AN$6,0),FALSE),0)*$D211</f>
        <v>0</v>
      </c>
      <c r="AD211" s="1">
        <f>+IF($E211=AD$22,VLOOKUP($C211,Input!$A$8:$AN$39,MATCH(AD$21,Input!$A$6:$AN$6,0),FALSE),0)*$D211</f>
        <v>0</v>
      </c>
      <c r="AE211" s="1">
        <f>+IF($E211=AE$22,VLOOKUP($C211,Input!$A$8:$AN$39,MATCH(AE$21,Input!$A$6:$AN$6,0),FALSE),0)*$D211</f>
        <v>0</v>
      </c>
      <c r="AF211" s="1">
        <f>+IF($E211=AF$22,VLOOKUP($C211,Input!$A$8:$AN$39,MATCH(AF$21,Input!$A$6:$AN$6,0),FALSE),0)*$D211</f>
        <v>0</v>
      </c>
      <c r="AG211" s="1">
        <f>+IF($E211=AG$22,VLOOKUP($C211,Input!$A$8:$AN$39,MATCH(AG$21,Input!$A$6:$AN$6,0),FALSE),0)*$D211</f>
        <v>0</v>
      </c>
      <c r="AH211" s="1">
        <f>+IF($E211=AH$22,VLOOKUP($C211,Input!$A$8:$AN$39,MATCH(AH$21,Input!$A$6:$AN$6,0),FALSE),0)*$D211</f>
        <v>0</v>
      </c>
      <c r="AI211" s="1">
        <f>+IF($E211=AI$22,VLOOKUP($C211,Input!$A$8:$AN$39,MATCH(AI$21,Input!$A$6:$AN$6,0),FALSE),0)*$D211</f>
        <v>0</v>
      </c>
      <c r="AJ211" s="1">
        <f>+IF($E211=AJ$22,VLOOKUP($C211,Input!$A$8:$AN$39,MATCH(AJ$21,Input!$A$6:$AN$6,0),FALSE),0)*$D211</f>
        <v>0</v>
      </c>
      <c r="AK211" s="1">
        <f>+IF($E211=AK$22,VLOOKUP($C211,Input!$A$8:$AN$39,MATCH(AK$21,Input!$A$6:$AN$6,0),FALSE),0)*$D211</f>
        <v>0</v>
      </c>
      <c r="AL211" s="1">
        <f>+IF($E211=AL$22,VLOOKUP($C211,Input!$A$8:$AN$39,MATCH(AL$21,Input!$A$6:$AN$6,0),FALSE),0)*$D211</f>
        <v>0</v>
      </c>
      <c r="AM211" s="1">
        <f>+IF($E211=AM$22,VLOOKUP($C211,Input!$A$8:$AN$39,MATCH(AM$21,Input!$A$6:$AN$6,0),FALSE),0)*$D211</f>
        <v>0</v>
      </c>
      <c r="AN211" s="1">
        <f>+IF($E211=AN$22,VLOOKUP($C211,Input!$A$8:$AN$39,MATCH(AN$21,Input!$A$6:$AN$6,0),FALSE),0)*$D211</f>
        <v>0</v>
      </c>
      <c r="AO211" s="1">
        <f>+IF($E211=AO$22,VLOOKUP($C211,Input!$A$8:$AN$39,MATCH(AO$21,Input!$A$6:$AN$6,0),FALSE),0)*$D211</f>
        <v>0</v>
      </c>
      <c r="AP211" s="1">
        <f>+IF($E211=AP$22,VLOOKUP($C211,Input!$A$8:$AN$39,MATCH(AP$21,Input!$A$6:$AN$6,0),FALSE),0)*$D211</f>
        <v>0</v>
      </c>
      <c r="AQ211" s="1">
        <f>+IF($E211=AQ$22,VLOOKUP($C211,Input!$A$8:$AN$39,MATCH(AQ$21,Input!$A$6:$AN$6,0),FALSE),0)*$D211</f>
        <v>0</v>
      </c>
      <c r="AR211" s="1">
        <f>+IF($E211=AR$22,VLOOKUP($C211,Input!$A$8:$AN$39,MATCH(AR$21,Input!$A$6:$AN$6,0),FALSE),0)*$D211</f>
        <v>0</v>
      </c>
      <c r="AT211" s="3"/>
      <c r="AU211" s="42"/>
      <c r="AV211" s="42"/>
      <c r="AW211" s="42"/>
      <c r="AX211" s="42"/>
      <c r="AY211" s="42"/>
      <c r="AZ211" s="42"/>
      <c r="BA211" s="42"/>
      <c r="BB211" s="42"/>
      <c r="BC211" s="42"/>
      <c r="BD211" s="42"/>
      <c r="BE211" s="42"/>
      <c r="BF211" s="42"/>
      <c r="BG211" s="42"/>
      <c r="BH211" s="42"/>
      <c r="BI211" s="42"/>
      <c r="BJ211" s="42"/>
      <c r="BK211" s="42"/>
      <c r="BL211" s="42"/>
      <c r="BM211" s="42"/>
      <c r="BN211" s="42"/>
      <c r="BO211" s="42"/>
      <c r="BP211" s="42"/>
      <c r="BQ211" s="42"/>
      <c r="BR211" s="42"/>
      <c r="BS211" s="42"/>
      <c r="BT211" s="42"/>
      <c r="BU211" s="42"/>
      <c r="BV211" s="42"/>
      <c r="BW211" s="42"/>
      <c r="BX211" s="42"/>
      <c r="BY211" s="42"/>
      <c r="BZ211" s="42"/>
      <c r="CA211" s="42"/>
      <c r="CB211" s="42"/>
      <c r="CC211" s="42"/>
      <c r="CE211" s="3"/>
      <c r="CF211" s="42"/>
      <c r="CG211" s="42"/>
      <c r="CH211" s="42"/>
      <c r="CI211" s="42"/>
      <c r="CJ211" s="42"/>
      <c r="CK211" s="42"/>
      <c r="CL211" s="42"/>
      <c r="CM211" s="42"/>
      <c r="CN211" s="42"/>
      <c r="CO211" s="42"/>
      <c r="CP211" s="42"/>
      <c r="CQ211" s="42"/>
      <c r="CR211" s="42"/>
      <c r="CS211" s="42"/>
      <c r="CT211" s="42"/>
      <c r="CU211" s="42"/>
      <c r="CV211" s="42"/>
      <c r="CW211" s="42"/>
      <c r="CX211" s="42"/>
      <c r="CY211" s="42"/>
      <c r="CZ211" s="42"/>
      <c r="DA211" s="42"/>
      <c r="DB211" s="42"/>
      <c r="DC211" s="42"/>
      <c r="DD211" s="42"/>
      <c r="DE211" s="42"/>
      <c r="DF211" s="42"/>
      <c r="DG211" s="42"/>
      <c r="DH211" s="42"/>
      <c r="DI211" s="42"/>
      <c r="DJ211" s="42"/>
      <c r="DK211" s="42"/>
      <c r="DL211" s="42"/>
      <c r="DM211" s="42"/>
      <c r="DN211" s="42"/>
      <c r="DP211" s="3"/>
      <c r="DQ211" s="42"/>
      <c r="DR211" s="42"/>
      <c r="DS211" s="42"/>
      <c r="DT211" s="42"/>
      <c r="DU211" s="42"/>
      <c r="DV211" s="42"/>
      <c r="DW211" s="42"/>
      <c r="DX211" s="42"/>
      <c r="DY211" s="42"/>
      <c r="DZ211" s="42"/>
      <c r="EA211" s="42"/>
      <c r="EB211" s="42"/>
      <c r="EC211" s="42"/>
      <c r="ED211" s="42"/>
      <c r="EE211" s="42"/>
      <c r="EF211" s="42"/>
      <c r="EG211" s="42"/>
      <c r="EH211" s="42"/>
      <c r="EI211" s="42"/>
      <c r="EJ211" s="42"/>
      <c r="EK211" s="42"/>
      <c r="EL211" s="42"/>
      <c r="EM211" s="42"/>
      <c r="EN211" s="42"/>
      <c r="EO211" s="42"/>
      <c r="EP211" s="42"/>
      <c r="EQ211" s="42"/>
      <c r="ER211" s="42"/>
      <c r="ES211" s="42"/>
      <c r="ET211" s="42"/>
      <c r="EU211" s="42"/>
      <c r="EV211" s="42"/>
      <c r="EW211" s="42"/>
      <c r="EX211" s="42"/>
      <c r="EY211" s="42"/>
      <c r="EZ211" s="42"/>
      <c r="FA211" s="3"/>
      <c r="FB211" s="3"/>
      <c r="FC211" s="3"/>
      <c r="FD211" s="42"/>
      <c r="FE211" s="42"/>
      <c r="FF211" s="42"/>
      <c r="FG211" s="42"/>
      <c r="FH211" s="42"/>
      <c r="FI211" s="42"/>
      <c r="FJ211" s="42"/>
      <c r="FK211" s="42"/>
      <c r="FL211" s="42"/>
      <c r="FM211" s="42"/>
      <c r="FN211" s="42"/>
      <c r="FO211" s="42"/>
      <c r="FP211" s="42"/>
      <c r="FQ211" s="42"/>
      <c r="FR211" s="42"/>
      <c r="FS211" s="42"/>
      <c r="FT211" s="42"/>
      <c r="FU211" s="42"/>
      <c r="FV211" s="42"/>
      <c r="FW211" s="42"/>
      <c r="FX211" s="42"/>
      <c r="FY211" s="42"/>
      <c r="FZ211" s="42"/>
      <c r="GA211" s="42"/>
      <c r="GB211" s="42"/>
      <c r="GC211" s="42"/>
      <c r="GD211" s="42"/>
      <c r="GE211" s="42"/>
      <c r="GF211" s="42"/>
      <c r="GG211" s="42"/>
      <c r="GH211" s="42"/>
      <c r="GI211" s="42"/>
      <c r="GJ211" s="42"/>
      <c r="GK211" s="42"/>
      <c r="GL211" s="42"/>
      <c r="GM211" s="42"/>
      <c r="GN211" s="3"/>
      <c r="GO211" s="3"/>
      <c r="GP211" s="3"/>
      <c r="GQ211" s="42"/>
      <c r="GR211" s="42"/>
      <c r="GS211" s="42"/>
      <c r="GT211" s="42"/>
      <c r="GU211" s="42"/>
      <c r="GV211" s="42"/>
      <c r="GW211" s="42"/>
      <c r="GX211" s="42"/>
      <c r="GY211" s="42"/>
      <c r="GZ211" s="42"/>
      <c r="HA211" s="42"/>
      <c r="HB211" s="42"/>
      <c r="HC211" s="42"/>
      <c r="HD211" s="42"/>
      <c r="HE211" s="42"/>
      <c r="HF211" s="42"/>
      <c r="HG211" s="42"/>
      <c r="HH211" s="42"/>
      <c r="HI211" s="42"/>
      <c r="HJ211" s="42"/>
      <c r="HK211" s="42"/>
      <c r="HL211" s="42"/>
      <c r="HM211" s="42"/>
      <c r="HN211" s="42"/>
      <c r="HO211" s="42"/>
      <c r="HP211" s="42"/>
      <c r="HQ211" s="42"/>
      <c r="HR211" s="42"/>
      <c r="HS211" s="42"/>
      <c r="HT211" s="42"/>
      <c r="HU211" s="42"/>
      <c r="HV211" s="42"/>
      <c r="HW211" s="42"/>
      <c r="HX211" s="42"/>
      <c r="HY211" s="42"/>
      <c r="HZ211" s="42"/>
      <c r="IA211" s="3"/>
      <c r="IB211" s="3"/>
      <c r="IC211" s="3"/>
      <c r="ID211" s="42"/>
      <c r="IE211" s="42"/>
      <c r="IF211" s="42"/>
      <c r="IG211" s="42"/>
      <c r="IH211" s="42"/>
      <c r="II211" s="42"/>
      <c r="IJ211" s="42"/>
      <c r="IK211" s="42"/>
      <c r="IL211" s="42"/>
      <c r="IM211" s="42"/>
      <c r="IN211" s="42"/>
      <c r="IO211" s="42"/>
      <c r="IP211" s="42"/>
      <c r="IQ211" s="42"/>
      <c r="IR211" s="42"/>
      <c r="IS211" s="42"/>
      <c r="IT211" s="42"/>
      <c r="IU211" s="42"/>
      <c r="IV211" s="42"/>
      <c r="IW211" s="42"/>
      <c r="IX211" s="42"/>
      <c r="IY211" s="42"/>
      <c r="IZ211" s="42"/>
      <c r="JA211" s="42"/>
      <c r="JB211" s="42"/>
      <c r="JC211" s="42"/>
      <c r="JD211" s="42"/>
      <c r="JE211" s="42"/>
      <c r="JF211" s="42"/>
      <c r="JG211" s="42"/>
      <c r="JH211" s="42"/>
      <c r="JI211" s="42"/>
      <c r="JJ211" s="42"/>
      <c r="JK211" s="42"/>
      <c r="JL211" s="42"/>
      <c r="JM211" s="3"/>
      <c r="JN211" s="3"/>
      <c r="JO211" s="42"/>
      <c r="JP211" s="42"/>
      <c r="JQ211" s="42"/>
      <c r="JR211" s="42"/>
      <c r="JS211" s="42"/>
      <c r="JT211" s="42"/>
      <c r="JU211" s="42"/>
      <c r="JV211" s="42"/>
      <c r="JW211" s="42"/>
      <c r="JX211" s="42"/>
      <c r="JY211" s="42"/>
      <c r="JZ211" s="42"/>
      <c r="KA211" s="42"/>
      <c r="KB211" s="42"/>
      <c r="KC211" s="42"/>
      <c r="KD211" s="42"/>
      <c r="KE211" s="42"/>
      <c r="KF211" s="42"/>
      <c r="KG211" s="42"/>
      <c r="KH211" s="42"/>
      <c r="KI211" s="42"/>
      <c r="KJ211" s="42"/>
      <c r="KK211" s="42"/>
      <c r="KL211" s="42"/>
      <c r="KM211" s="42"/>
      <c r="KN211" s="42"/>
      <c r="KO211" s="42"/>
      <c r="KP211" s="42"/>
      <c r="KQ211" s="42"/>
      <c r="KR211" s="42"/>
      <c r="KS211" s="42"/>
      <c r="KT211" s="42"/>
      <c r="KU211" s="42"/>
      <c r="KV211" s="42"/>
      <c r="KW211" s="42"/>
      <c r="KY211" s="3"/>
      <c r="KZ211" s="42"/>
      <c r="LA211" s="42"/>
      <c r="LB211" s="42"/>
      <c r="LC211" s="42"/>
      <c r="LD211" s="42"/>
      <c r="LE211" s="42"/>
      <c r="LF211" s="42"/>
      <c r="LG211" s="42"/>
      <c r="LH211" s="42"/>
      <c r="LI211" s="42"/>
      <c r="LJ211" s="42"/>
      <c r="LK211" s="42"/>
      <c r="LL211" s="42"/>
      <c r="LM211" s="42"/>
      <c r="LN211" s="42"/>
      <c r="LO211" s="42"/>
      <c r="LP211" s="42"/>
      <c r="LQ211" s="42"/>
      <c r="LR211" s="42"/>
      <c r="LS211" s="42"/>
      <c r="LT211" s="42"/>
      <c r="LU211" s="42"/>
      <c r="LV211" s="42"/>
      <c r="LW211" s="42"/>
      <c r="LX211" s="42"/>
      <c r="LY211" s="42"/>
      <c r="LZ211" s="42"/>
      <c r="MA211" s="42"/>
      <c r="MB211" s="42"/>
      <c r="MC211" s="42"/>
      <c r="MD211" s="42"/>
      <c r="ME211" s="42"/>
      <c r="MF211" s="42"/>
      <c r="MG211" s="42"/>
      <c r="MH211" s="42"/>
      <c r="MI211" s="42"/>
      <c r="MJ211" s="42"/>
      <c r="MK211" s="42"/>
      <c r="ML211" s="42"/>
      <c r="MM211" s="42"/>
      <c r="MN211" s="42"/>
      <c r="MO211" s="42"/>
      <c r="MP211" s="42"/>
      <c r="MQ211" s="42"/>
      <c r="MR211" s="42"/>
      <c r="MS211" s="42"/>
      <c r="MT211" s="42"/>
      <c r="MU211" s="42"/>
      <c r="MV211" s="42"/>
      <c r="MW211" s="42"/>
      <c r="MX211" s="42"/>
      <c r="MZ211" s="3"/>
      <c r="NA211" s="42"/>
      <c r="NB211" s="42"/>
      <c r="NC211" s="42"/>
      <c r="ND211" s="42"/>
      <c r="NE211" s="42"/>
      <c r="NF211" s="42"/>
      <c r="NG211" s="42"/>
      <c r="NH211" s="42"/>
      <c r="NI211" s="42"/>
      <c r="NJ211" s="42"/>
      <c r="NK211" s="42"/>
      <c r="NL211" s="42"/>
      <c r="NM211" s="42"/>
      <c r="NN211" s="42"/>
      <c r="NO211" s="42"/>
      <c r="NP211" s="42"/>
      <c r="NQ211" s="42"/>
      <c r="NR211" s="42"/>
      <c r="NS211" s="42"/>
      <c r="NT211" s="42"/>
      <c r="NU211" s="42"/>
      <c r="NV211" s="42"/>
      <c r="NW211" s="42"/>
      <c r="NX211" s="42"/>
      <c r="NY211" s="42"/>
      <c r="NZ211" s="42"/>
      <c r="OA211" s="42"/>
      <c r="OB211" s="42"/>
      <c r="OC211" s="42"/>
      <c r="OD211" s="42"/>
      <c r="OE211" s="42"/>
      <c r="OF211" s="42"/>
      <c r="OG211" s="42"/>
      <c r="OH211" s="42"/>
      <c r="OI211" s="42"/>
      <c r="PV211" t="str">
        <f>+C211</f>
        <v>Blank</v>
      </c>
      <c r="PW211" s="1">
        <f t="shared" si="1189"/>
        <v>0</v>
      </c>
      <c r="PX211" s="1">
        <f t="shared" si="1189"/>
        <v>0</v>
      </c>
      <c r="PY211" s="1">
        <f t="shared" si="1189"/>
        <v>0</v>
      </c>
      <c r="PZ211" s="1">
        <f t="shared" si="1189"/>
        <v>0</v>
      </c>
      <c r="QA211" s="1">
        <f t="shared" si="1189"/>
        <v>0</v>
      </c>
      <c r="QB211" s="1">
        <f t="shared" si="1189"/>
        <v>0</v>
      </c>
      <c r="QC211" s="1">
        <f t="shared" si="1189"/>
        <v>0</v>
      </c>
      <c r="QD211" s="1">
        <f t="shared" si="1189"/>
        <v>0</v>
      </c>
      <c r="QE211" s="1">
        <f t="shared" si="1189"/>
        <v>0</v>
      </c>
      <c r="QF211" s="1">
        <f t="shared" si="1189"/>
        <v>0</v>
      </c>
      <c r="QG211" s="1">
        <f t="shared" si="1190"/>
        <v>0</v>
      </c>
      <c r="QH211" s="1">
        <f t="shared" si="1190"/>
        <v>0</v>
      </c>
      <c r="QI211" s="1">
        <f t="shared" si="1190"/>
        <v>0</v>
      </c>
      <c r="QJ211" s="1">
        <f t="shared" si="1190"/>
        <v>0</v>
      </c>
      <c r="QK211" s="1">
        <f t="shared" si="1190"/>
        <v>0</v>
      </c>
      <c r="QL211" s="1">
        <f t="shared" si="1190"/>
        <v>0</v>
      </c>
      <c r="QM211" s="1">
        <f t="shared" si="1190"/>
        <v>0</v>
      </c>
      <c r="QN211" s="1">
        <f t="shared" si="1190"/>
        <v>0</v>
      </c>
      <c r="QO211" s="1">
        <f t="shared" si="1190"/>
        <v>0</v>
      </c>
      <c r="QP211" s="1">
        <f t="shared" si="1190"/>
        <v>0</v>
      </c>
      <c r="QQ211" s="1">
        <f t="shared" si="1191"/>
        <v>0</v>
      </c>
      <c r="QR211" s="1">
        <f t="shared" si="1191"/>
        <v>0</v>
      </c>
      <c r="QS211" s="1">
        <f t="shared" si="1191"/>
        <v>0</v>
      </c>
      <c r="QT211" s="1">
        <f t="shared" si="1191"/>
        <v>0</v>
      </c>
      <c r="QU211" s="1">
        <f t="shared" si="1191"/>
        <v>0</v>
      </c>
      <c r="QV211" s="1">
        <f t="shared" si="1191"/>
        <v>0</v>
      </c>
      <c r="QW211" s="1">
        <f t="shared" si="1191"/>
        <v>0</v>
      </c>
      <c r="QX211" s="1">
        <f t="shared" si="1191"/>
        <v>0</v>
      </c>
      <c r="QY211" s="1">
        <f t="shared" si="1191"/>
        <v>0</v>
      </c>
      <c r="QZ211" s="1">
        <f t="shared" si="1191"/>
        <v>0</v>
      </c>
      <c r="RA211" s="1">
        <f t="shared" si="1192"/>
        <v>0</v>
      </c>
      <c r="RB211" s="1">
        <f t="shared" si="1192"/>
        <v>0</v>
      </c>
      <c r="RC211" s="1">
        <f t="shared" si="1192"/>
        <v>0</v>
      </c>
      <c r="RD211" s="1">
        <f t="shared" si="1192"/>
        <v>0</v>
      </c>
      <c r="RE211" s="1">
        <f t="shared" si="1192"/>
        <v>0</v>
      </c>
      <c r="RF211" s="1">
        <f t="shared" si="1195"/>
        <v>0</v>
      </c>
      <c r="RG211" s="42">
        <f t="shared" si="1196"/>
        <v>0</v>
      </c>
      <c r="RH211" s="42"/>
      <c r="RI211" s="91"/>
    </row>
    <row r="212" spans="1:477" x14ac:dyDescent="0.25">
      <c r="A212" s="89"/>
      <c r="B212" s="143"/>
      <c r="C212" s="19" t="s">
        <v>97</v>
      </c>
      <c r="D212" s="15"/>
      <c r="E212" s="15"/>
      <c r="F212" s="16"/>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T212" s="57"/>
      <c r="AU212" s="57"/>
      <c r="AV212" s="57"/>
      <c r="AW212" s="57"/>
      <c r="AX212" s="57"/>
      <c r="AY212" s="57"/>
      <c r="AZ212" s="57"/>
      <c r="BA212" s="57"/>
      <c r="BB212" s="57"/>
      <c r="BC212" s="57"/>
      <c r="BD212" s="57"/>
      <c r="BE212" s="57"/>
      <c r="BF212" s="57"/>
      <c r="BG212" s="57"/>
      <c r="BH212" s="57"/>
      <c r="BI212" s="57"/>
      <c r="BJ212" s="57"/>
      <c r="BK212" s="57"/>
      <c r="BL212" s="57"/>
      <c r="BM212" s="57"/>
      <c r="BN212" s="57"/>
      <c r="BO212" s="57"/>
      <c r="BP212" s="57"/>
      <c r="BQ212" s="57"/>
      <c r="BR212" s="57"/>
      <c r="BS212" s="57"/>
      <c r="BT212" s="57"/>
      <c r="BU212" s="57"/>
      <c r="BV212" s="57"/>
      <c r="BW212" s="57"/>
      <c r="BX212" s="57"/>
      <c r="BY212" s="57"/>
      <c r="BZ212" s="57"/>
      <c r="CA212" s="57"/>
      <c r="CB212" s="57"/>
      <c r="CC212" s="57"/>
      <c r="CE212" s="57"/>
      <c r="CF212" s="57"/>
      <c r="CG212" s="57"/>
      <c r="CH212" s="57"/>
      <c r="CI212" s="57"/>
      <c r="CJ212" s="57"/>
      <c r="CK212" s="57"/>
      <c r="CL212" s="57"/>
      <c r="CM212" s="57"/>
      <c r="CN212" s="57"/>
      <c r="CO212" s="57"/>
      <c r="CP212" s="57"/>
      <c r="CQ212" s="57"/>
      <c r="CR212" s="57"/>
      <c r="CS212" s="57"/>
      <c r="CT212" s="57"/>
      <c r="CU212" s="57"/>
      <c r="CV212" s="57"/>
      <c r="CW212" s="57"/>
      <c r="CX212" s="57"/>
      <c r="CY212" s="57"/>
      <c r="CZ212" s="57"/>
      <c r="DA212" s="57"/>
      <c r="DB212" s="57"/>
      <c r="DC212" s="57"/>
      <c r="DD212" s="57"/>
      <c r="DE212" s="57"/>
      <c r="DF212" s="57"/>
      <c r="DG212" s="57"/>
      <c r="DH212" s="57"/>
      <c r="DI212" s="57"/>
      <c r="DJ212" s="57"/>
      <c r="DK212" s="57"/>
      <c r="DL212" s="57"/>
      <c r="DM212" s="57"/>
      <c r="DN212" s="57"/>
      <c r="DP212" s="57"/>
      <c r="DQ212" s="57"/>
      <c r="DR212" s="57"/>
      <c r="DS212" s="57"/>
      <c r="DT212" s="57"/>
      <c r="DU212" s="57"/>
      <c r="DV212" s="57"/>
      <c r="DW212" s="57"/>
      <c r="DX212" s="57"/>
      <c r="DY212" s="57"/>
      <c r="DZ212" s="57"/>
      <c r="EA212" s="57"/>
      <c r="EB212" s="57"/>
      <c r="EC212" s="57"/>
      <c r="ED212" s="57"/>
      <c r="EE212" s="57"/>
      <c r="EF212" s="57"/>
      <c r="EG212" s="57"/>
      <c r="EH212" s="57"/>
      <c r="EI212" s="57"/>
      <c r="EJ212" s="57"/>
      <c r="EK212" s="57"/>
      <c r="EL212" s="57"/>
      <c r="EM212" s="57"/>
      <c r="EN212" s="57"/>
      <c r="EO212" s="57"/>
      <c r="EP212" s="57"/>
      <c r="EQ212" s="57"/>
      <c r="ER212" s="57"/>
      <c r="ES212" s="57"/>
      <c r="ET212" s="57"/>
      <c r="EU212" s="57"/>
      <c r="EV212" s="57"/>
      <c r="EW212" s="57"/>
      <c r="EX212" s="57"/>
      <c r="EY212" s="57"/>
      <c r="EZ212" s="3"/>
      <c r="FA212" s="57"/>
      <c r="FB212" s="57"/>
      <c r="FC212" s="57"/>
      <c r="FD212" s="57"/>
      <c r="FE212" s="57"/>
      <c r="FF212" s="57"/>
      <c r="FG212" s="57"/>
      <c r="FH212" s="57"/>
      <c r="FI212" s="57"/>
      <c r="FJ212" s="57"/>
      <c r="FK212" s="57"/>
      <c r="FL212" s="57"/>
      <c r="FM212" s="57"/>
      <c r="FN212" s="57"/>
      <c r="FO212" s="57"/>
      <c r="FP212" s="57"/>
      <c r="FQ212" s="57"/>
      <c r="FR212" s="57"/>
      <c r="FS212" s="57"/>
      <c r="FT212" s="57"/>
      <c r="FU212" s="57"/>
      <c r="FV212" s="57"/>
      <c r="FW212" s="57"/>
      <c r="FX212" s="57"/>
      <c r="FY212" s="57"/>
      <c r="FZ212" s="57"/>
      <c r="GA212" s="57"/>
      <c r="GB212" s="57"/>
      <c r="GC212" s="57"/>
      <c r="GD212" s="57"/>
      <c r="GE212" s="57"/>
      <c r="GF212" s="57"/>
      <c r="GG212" s="57"/>
      <c r="GH212" s="57"/>
      <c r="GI212" s="57"/>
      <c r="GJ212" s="57"/>
      <c r="GK212" s="57"/>
      <c r="GL212" s="57"/>
      <c r="GM212" s="57"/>
      <c r="GN212" s="57"/>
      <c r="GO212" s="57"/>
      <c r="GP212" s="57"/>
      <c r="GQ212" s="57"/>
      <c r="GR212" s="57"/>
      <c r="GS212" s="57"/>
      <c r="GT212" s="57"/>
      <c r="GU212" s="57"/>
      <c r="GV212" s="57"/>
      <c r="GW212" s="57"/>
      <c r="GX212" s="57"/>
      <c r="GY212" s="57"/>
      <c r="GZ212" s="57"/>
      <c r="HA212" s="57"/>
      <c r="HB212" s="57"/>
      <c r="HC212" s="57"/>
      <c r="HD212" s="57"/>
      <c r="HE212" s="57"/>
      <c r="HF212" s="57"/>
      <c r="HG212" s="57"/>
      <c r="HH212" s="57"/>
      <c r="HI212" s="57"/>
      <c r="HJ212" s="57"/>
      <c r="HK212" s="57"/>
      <c r="HL212" s="57"/>
      <c r="HM212" s="57"/>
      <c r="HN212" s="57"/>
      <c r="HO212" s="57"/>
      <c r="HP212" s="57"/>
      <c r="HQ212" s="57"/>
      <c r="HR212" s="57"/>
      <c r="HS212" s="57"/>
      <c r="HT212" s="57"/>
      <c r="HU212" s="57"/>
      <c r="HV212" s="57"/>
      <c r="HW212" s="57"/>
      <c r="HX212" s="57"/>
      <c r="HY212" s="57"/>
      <c r="HZ212" s="57"/>
      <c r="IA212" s="57"/>
      <c r="IB212" s="57"/>
      <c r="IC212" s="57"/>
      <c r="ID212" s="57"/>
      <c r="IE212" s="57"/>
      <c r="IF212" s="57"/>
      <c r="IG212" s="57"/>
      <c r="IH212" s="57"/>
      <c r="II212" s="57"/>
      <c r="IJ212" s="57"/>
      <c r="IK212" s="57"/>
      <c r="IL212" s="57"/>
      <c r="IM212" s="57"/>
      <c r="IN212" s="57"/>
      <c r="IO212" s="57"/>
      <c r="IP212" s="57"/>
      <c r="IQ212" s="57"/>
      <c r="IR212" s="57"/>
      <c r="IS212" s="57"/>
      <c r="IT212" s="57"/>
      <c r="IU212" s="57"/>
      <c r="IV212" s="57"/>
      <c r="IW212" s="57"/>
      <c r="IX212" s="57"/>
      <c r="IY212" s="57"/>
      <c r="IZ212" s="57"/>
      <c r="JA212" s="57"/>
      <c r="JB212" s="57"/>
      <c r="JC212" s="57"/>
      <c r="JD212" s="57"/>
      <c r="JE212" s="57"/>
      <c r="JF212" s="57"/>
      <c r="JG212" s="57"/>
      <c r="JH212" s="57"/>
      <c r="JI212" s="57"/>
      <c r="JJ212" s="57"/>
      <c r="JK212" s="57"/>
      <c r="JL212" s="57"/>
      <c r="JM212" s="3"/>
      <c r="JN212" s="57"/>
      <c r="JO212" s="57"/>
      <c r="JP212" s="57"/>
      <c r="JQ212" s="57"/>
      <c r="JR212" s="57"/>
      <c r="JS212" s="57"/>
      <c r="JT212" s="57"/>
      <c r="JU212" s="57"/>
      <c r="JV212" s="57"/>
      <c r="JW212" s="57"/>
      <c r="JX212" s="57"/>
      <c r="JY212" s="57"/>
      <c r="JZ212" s="57"/>
      <c r="KA212" s="57"/>
      <c r="KB212" s="57"/>
      <c r="KC212" s="57"/>
      <c r="KD212" s="57"/>
      <c r="KE212" s="57"/>
      <c r="KF212" s="57"/>
      <c r="KG212" s="57"/>
      <c r="KH212" s="57"/>
      <c r="KI212" s="57"/>
      <c r="KJ212" s="57"/>
      <c r="KK212" s="57"/>
      <c r="KL212" s="57"/>
      <c r="KM212" s="57"/>
      <c r="KN212" s="57"/>
      <c r="KO212" s="57"/>
      <c r="KP212" s="57"/>
      <c r="KQ212" s="57"/>
      <c r="KR212" s="57"/>
      <c r="KS212" s="57"/>
      <c r="KT212" s="57"/>
      <c r="KU212" s="57"/>
      <c r="KV212" s="57"/>
      <c r="KW212" s="57"/>
      <c r="KX212" s="57"/>
      <c r="KY212" s="57"/>
      <c r="KZ212" s="57"/>
      <c r="LA212" s="57"/>
      <c r="LB212" s="57"/>
      <c r="LC212" s="57"/>
      <c r="LD212" s="57"/>
      <c r="LE212" s="57"/>
      <c r="LF212" s="57"/>
      <c r="LG212" s="57"/>
      <c r="LH212" s="57"/>
      <c r="LI212" s="57"/>
      <c r="LJ212" s="57"/>
      <c r="LK212" s="57"/>
      <c r="LL212" s="57"/>
      <c r="LM212" s="57"/>
      <c r="LN212" s="57"/>
      <c r="LO212" s="57"/>
      <c r="LP212" s="57"/>
      <c r="LQ212" s="57"/>
      <c r="LR212" s="57"/>
      <c r="LS212" s="57"/>
      <c r="LT212" s="57"/>
      <c r="LU212" s="57"/>
      <c r="LV212" s="57"/>
      <c r="LW212" s="57"/>
      <c r="LX212" s="57"/>
      <c r="LY212" s="57"/>
      <c r="LZ212" s="57"/>
      <c r="MA212" s="57"/>
      <c r="MB212" s="57"/>
      <c r="MC212" s="57"/>
      <c r="MD212" s="57"/>
      <c r="ME212" s="57"/>
      <c r="MF212" s="57"/>
      <c r="MG212" s="57"/>
      <c r="MH212" s="57"/>
      <c r="MI212" s="57"/>
      <c r="MJ212" s="57"/>
      <c r="MK212" s="57"/>
      <c r="ML212" s="57"/>
      <c r="MM212" s="57"/>
      <c r="MN212" s="57"/>
      <c r="MO212" s="57"/>
      <c r="MP212" s="57"/>
      <c r="MQ212" s="57"/>
      <c r="MR212" s="57"/>
      <c r="MS212" s="57"/>
      <c r="MT212" s="57"/>
      <c r="MU212" s="57"/>
      <c r="MV212" s="57"/>
      <c r="MW212" s="57"/>
      <c r="MX212" s="57"/>
      <c r="MY212" s="57"/>
      <c r="MZ212" s="57"/>
      <c r="NA212" s="57"/>
      <c r="NB212" s="57"/>
      <c r="NC212" s="57"/>
      <c r="ND212" s="57"/>
      <c r="NE212" s="57"/>
      <c r="NF212" s="57"/>
      <c r="NG212" s="57"/>
      <c r="NH212" s="57"/>
      <c r="NI212" s="57"/>
      <c r="NJ212" s="57"/>
      <c r="NK212" s="57"/>
      <c r="NL212" s="57"/>
      <c r="NM212" s="57"/>
      <c r="NN212" s="57"/>
      <c r="NO212" s="57"/>
      <c r="NP212" s="57"/>
      <c r="NQ212" s="57"/>
      <c r="NR212" s="57"/>
      <c r="NS212" s="57"/>
      <c r="NT212" s="57"/>
      <c r="NU212" s="57"/>
      <c r="NV212" s="57"/>
      <c r="NW212" s="57"/>
      <c r="NX212" s="57"/>
      <c r="NY212" s="57"/>
      <c r="NZ212" s="57"/>
      <c r="OA212" s="57"/>
      <c r="OB212" s="57"/>
      <c r="OC212" s="57"/>
      <c r="OD212" s="57"/>
      <c r="OE212" s="57"/>
      <c r="OF212" s="57"/>
      <c r="OG212" s="57"/>
      <c r="OH212" s="57"/>
      <c r="OI212" s="57"/>
      <c r="PV212" s="13"/>
      <c r="PW212" s="13"/>
      <c r="PX212" s="13"/>
      <c r="PY212" s="13"/>
      <c r="PZ212" s="13"/>
      <c r="QA212" s="13"/>
      <c r="QB212" s="13"/>
      <c r="QC212" s="13"/>
      <c r="QD212" s="13"/>
      <c r="QE212" s="13"/>
      <c r="QF212" s="13"/>
      <c r="QG212" s="13"/>
      <c r="QH212" s="13"/>
      <c r="QI212" s="13"/>
      <c r="QJ212" s="13"/>
      <c r="QK212" s="13"/>
      <c r="QL212" s="13"/>
      <c r="QM212" s="13"/>
      <c r="QN212" s="13"/>
      <c r="QO212" s="13"/>
      <c r="QP212" s="13"/>
      <c r="QQ212" s="13"/>
      <c r="QR212" s="13"/>
      <c r="QS212" s="13"/>
      <c r="QT212" s="13"/>
      <c r="QU212" s="13"/>
      <c r="QV212" s="13"/>
      <c r="QW212" s="13"/>
      <c r="QX212" s="13"/>
      <c r="QY212" s="13"/>
      <c r="QZ212" s="13"/>
      <c r="RA212" s="13"/>
      <c r="RB212" s="13"/>
      <c r="RC212" s="13"/>
      <c r="RD212" s="13"/>
      <c r="RE212" s="13"/>
      <c r="RF212" s="13"/>
      <c r="RG212" s="13"/>
      <c r="RH212" s="3"/>
      <c r="RI212" s="91"/>
    </row>
    <row r="213" spans="1:477" x14ac:dyDescent="0.25">
      <c r="A213" s="89"/>
      <c r="B213" s="143"/>
      <c r="C213" s="32" t="s">
        <v>98</v>
      </c>
      <c r="D213" s="64">
        <f>SUM(D207:D212)</f>
        <v>0</v>
      </c>
      <c r="E213" s="32"/>
      <c r="F213" s="32"/>
      <c r="G213" s="128">
        <f>SUM(G207:G212)</f>
        <v>0</v>
      </c>
      <c r="H213" s="64"/>
      <c r="I213" s="32"/>
      <c r="J213" s="28">
        <f t="shared" ref="J213:AR213" si="1197">SUM(J207:J211)</f>
        <v>0</v>
      </c>
      <c r="K213" s="28">
        <f t="shared" si="1197"/>
        <v>0</v>
      </c>
      <c r="L213" s="28">
        <f t="shared" si="1197"/>
        <v>0</v>
      </c>
      <c r="M213" s="28">
        <f t="shared" si="1197"/>
        <v>0</v>
      </c>
      <c r="N213" s="28">
        <f t="shared" si="1197"/>
        <v>0</v>
      </c>
      <c r="O213" s="28">
        <f t="shared" si="1197"/>
        <v>0</v>
      </c>
      <c r="P213" s="28">
        <f t="shared" si="1197"/>
        <v>0</v>
      </c>
      <c r="Q213" s="28">
        <f t="shared" si="1197"/>
        <v>0</v>
      </c>
      <c r="R213" s="28">
        <f t="shared" si="1197"/>
        <v>0</v>
      </c>
      <c r="S213" s="28">
        <f t="shared" si="1197"/>
        <v>0</v>
      </c>
      <c r="T213" s="28">
        <f t="shared" si="1197"/>
        <v>0</v>
      </c>
      <c r="U213" s="28">
        <f t="shared" si="1197"/>
        <v>0</v>
      </c>
      <c r="V213" s="28">
        <f t="shared" si="1197"/>
        <v>0</v>
      </c>
      <c r="W213" s="28">
        <f t="shared" si="1197"/>
        <v>0</v>
      </c>
      <c r="X213" s="28">
        <f t="shared" si="1197"/>
        <v>0</v>
      </c>
      <c r="Y213" s="28">
        <f t="shared" si="1197"/>
        <v>0</v>
      </c>
      <c r="Z213" s="28">
        <f t="shared" si="1197"/>
        <v>0</v>
      </c>
      <c r="AA213" s="28">
        <f t="shared" si="1197"/>
        <v>0</v>
      </c>
      <c r="AB213" s="28">
        <f t="shared" si="1197"/>
        <v>0</v>
      </c>
      <c r="AC213" s="28">
        <f t="shared" si="1197"/>
        <v>0</v>
      </c>
      <c r="AD213" s="28">
        <f t="shared" si="1197"/>
        <v>0</v>
      </c>
      <c r="AE213" s="28">
        <f t="shared" si="1197"/>
        <v>0</v>
      </c>
      <c r="AF213" s="28">
        <f t="shared" si="1197"/>
        <v>0</v>
      </c>
      <c r="AG213" s="28">
        <f t="shared" si="1197"/>
        <v>0</v>
      </c>
      <c r="AH213" s="28">
        <f t="shared" si="1197"/>
        <v>0</v>
      </c>
      <c r="AI213" s="28">
        <f t="shared" si="1197"/>
        <v>0</v>
      </c>
      <c r="AJ213" s="28">
        <f t="shared" si="1197"/>
        <v>0</v>
      </c>
      <c r="AK213" s="28">
        <f t="shared" si="1197"/>
        <v>0</v>
      </c>
      <c r="AL213" s="28">
        <f t="shared" si="1197"/>
        <v>0</v>
      </c>
      <c r="AM213" s="28">
        <f t="shared" si="1197"/>
        <v>0</v>
      </c>
      <c r="AN213" s="28">
        <f t="shared" si="1197"/>
        <v>0</v>
      </c>
      <c r="AO213" s="28">
        <f t="shared" si="1197"/>
        <v>0</v>
      </c>
      <c r="AP213" s="28">
        <f t="shared" si="1197"/>
        <v>0</v>
      </c>
      <c r="AQ213" s="28">
        <f t="shared" si="1197"/>
        <v>0</v>
      </c>
      <c r="AR213" s="28">
        <f t="shared" si="1197"/>
        <v>0</v>
      </c>
      <c r="AT213" s="3"/>
      <c r="AU213" s="28"/>
      <c r="AV213" s="28"/>
      <c r="AW213" s="28"/>
      <c r="AX213" s="28"/>
      <c r="AY213" s="28"/>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c r="BX213" s="28"/>
      <c r="BY213" s="28"/>
      <c r="BZ213" s="28"/>
      <c r="CA213" s="28"/>
      <c r="CB213" s="28"/>
      <c r="CC213" s="28"/>
      <c r="CE213" s="3"/>
      <c r="CF213" s="28"/>
      <c r="CG213" s="28"/>
      <c r="CH213" s="28"/>
      <c r="CI213" s="28"/>
      <c r="CJ213" s="28"/>
      <c r="CK213" s="28"/>
      <c r="CL213" s="28"/>
      <c r="CM213" s="28"/>
      <c r="CN213" s="28"/>
      <c r="CO213" s="28"/>
      <c r="CP213" s="28"/>
      <c r="CQ213" s="28"/>
      <c r="CR213" s="28"/>
      <c r="CS213" s="28"/>
      <c r="CT213" s="28"/>
      <c r="CU213" s="28"/>
      <c r="CV213" s="28"/>
      <c r="CW213" s="28"/>
      <c r="CX213" s="28"/>
      <c r="CY213" s="28"/>
      <c r="CZ213" s="28"/>
      <c r="DA213" s="28"/>
      <c r="DB213" s="28"/>
      <c r="DC213" s="28"/>
      <c r="DD213" s="28"/>
      <c r="DE213" s="28"/>
      <c r="DF213" s="28"/>
      <c r="DG213" s="28"/>
      <c r="DH213" s="28"/>
      <c r="DI213" s="28"/>
      <c r="DJ213" s="28"/>
      <c r="DK213" s="28"/>
      <c r="DL213" s="28"/>
      <c r="DM213" s="28"/>
      <c r="DN213" s="28"/>
      <c r="DP213" s="28"/>
      <c r="DQ213" s="28"/>
      <c r="DR213" s="28"/>
      <c r="DS213" s="28"/>
      <c r="DT213" s="28"/>
      <c r="DU213" s="28"/>
      <c r="DV213" s="28"/>
      <c r="DW213" s="28"/>
      <c r="DX213" s="28"/>
      <c r="DY213" s="28"/>
      <c r="DZ213" s="28"/>
      <c r="EA213" s="28"/>
      <c r="EB213" s="28"/>
      <c r="EC213" s="28"/>
      <c r="ED213" s="28"/>
      <c r="EE213" s="28"/>
      <c r="EF213" s="28"/>
      <c r="EG213" s="28"/>
      <c r="EH213" s="28"/>
      <c r="EI213" s="28"/>
      <c r="EJ213" s="28"/>
      <c r="EK213" s="28"/>
      <c r="EL213" s="28"/>
      <c r="EM213" s="28"/>
      <c r="EN213" s="28"/>
      <c r="EO213" s="28"/>
      <c r="EP213" s="28"/>
      <c r="EQ213" s="28"/>
      <c r="ER213" s="28"/>
      <c r="ES213" s="28"/>
      <c r="ET213" s="28"/>
      <c r="EU213" s="28"/>
      <c r="EV213" s="28"/>
      <c r="EW213" s="28"/>
      <c r="EX213" s="28"/>
      <c r="EY213" s="28"/>
      <c r="EZ213" s="3"/>
      <c r="FA213" s="28"/>
      <c r="FB213" s="28"/>
      <c r="FC213" s="28"/>
      <c r="FD213" s="28"/>
      <c r="FE213" s="28"/>
      <c r="FF213" s="28"/>
      <c r="FG213" s="28"/>
      <c r="FH213" s="28"/>
      <c r="FI213" s="28"/>
      <c r="FJ213" s="28"/>
      <c r="FK213" s="28"/>
      <c r="FL213" s="28"/>
      <c r="FM213" s="28"/>
      <c r="FN213" s="28"/>
      <c r="FO213" s="28"/>
      <c r="FP213" s="28"/>
      <c r="FQ213" s="28"/>
      <c r="FR213" s="28"/>
      <c r="FS213" s="28"/>
      <c r="FT213" s="28"/>
      <c r="FU213" s="28"/>
      <c r="FV213" s="28"/>
      <c r="FW213" s="28"/>
      <c r="FX213" s="28"/>
      <c r="FY213" s="28"/>
      <c r="FZ213" s="28"/>
      <c r="GA213" s="28"/>
      <c r="GB213" s="28"/>
      <c r="GC213" s="28"/>
      <c r="GD213" s="28"/>
      <c r="GE213" s="28"/>
      <c r="GF213" s="28"/>
      <c r="GG213" s="28"/>
      <c r="GH213" s="28"/>
      <c r="GI213" s="28"/>
      <c r="GJ213" s="28"/>
      <c r="GK213" s="28"/>
      <c r="GL213" s="28"/>
      <c r="GM213" s="28"/>
      <c r="GN213" s="28"/>
      <c r="GO213" s="28"/>
      <c r="GP213" s="28"/>
      <c r="GQ213" s="28"/>
      <c r="GR213" s="28"/>
      <c r="GS213" s="28"/>
      <c r="GT213" s="28"/>
      <c r="GU213" s="28"/>
      <c r="GV213" s="28"/>
      <c r="GW213" s="28"/>
      <c r="GX213" s="28"/>
      <c r="GY213" s="28"/>
      <c r="GZ213" s="28"/>
      <c r="HA213" s="28"/>
      <c r="HB213" s="28"/>
      <c r="HC213" s="28"/>
      <c r="HD213" s="28"/>
      <c r="HE213" s="28"/>
      <c r="HF213" s="28"/>
      <c r="HG213" s="28"/>
      <c r="HH213" s="28"/>
      <c r="HI213" s="28"/>
      <c r="HJ213" s="28"/>
      <c r="HK213" s="28"/>
      <c r="HL213" s="28"/>
      <c r="HM213" s="28"/>
      <c r="HN213" s="28"/>
      <c r="HO213" s="28"/>
      <c r="HP213" s="28"/>
      <c r="HQ213" s="28"/>
      <c r="HR213" s="28"/>
      <c r="HS213" s="28"/>
      <c r="HT213" s="28"/>
      <c r="HU213" s="28"/>
      <c r="HV213" s="28"/>
      <c r="HW213" s="28"/>
      <c r="HX213" s="28"/>
      <c r="HY213" s="28"/>
      <c r="HZ213" s="28"/>
      <c r="IA213" s="28"/>
      <c r="IB213" s="28"/>
      <c r="IC213" s="28"/>
      <c r="ID213" s="28"/>
      <c r="IE213" s="28"/>
      <c r="IF213" s="28"/>
      <c r="IG213" s="28"/>
      <c r="IH213" s="28"/>
      <c r="II213" s="28"/>
      <c r="IJ213" s="28"/>
      <c r="IK213" s="28"/>
      <c r="IL213" s="28"/>
      <c r="IM213" s="28"/>
      <c r="IN213" s="28"/>
      <c r="IO213" s="28"/>
      <c r="IP213" s="28"/>
      <c r="IQ213" s="28"/>
      <c r="IR213" s="28"/>
      <c r="IS213" s="28"/>
      <c r="IT213" s="28"/>
      <c r="IU213" s="28"/>
      <c r="IV213" s="28"/>
      <c r="IW213" s="28"/>
      <c r="IX213" s="28"/>
      <c r="IY213" s="28"/>
      <c r="IZ213" s="28"/>
      <c r="JA213" s="28"/>
      <c r="JB213" s="28"/>
      <c r="JC213" s="28"/>
      <c r="JD213" s="28"/>
      <c r="JE213" s="28"/>
      <c r="JF213" s="28"/>
      <c r="JG213" s="28"/>
      <c r="JH213" s="28"/>
      <c r="JI213" s="28"/>
      <c r="JJ213" s="28"/>
      <c r="JK213" s="28"/>
      <c r="JL213" s="28"/>
      <c r="JM213" s="3"/>
      <c r="JN213" s="28"/>
      <c r="JO213" s="28"/>
      <c r="JP213" s="28"/>
      <c r="JQ213" s="28"/>
      <c r="JR213" s="28"/>
      <c r="JS213" s="28"/>
      <c r="JT213" s="28"/>
      <c r="JU213" s="28"/>
      <c r="JV213" s="28"/>
      <c r="JW213" s="28"/>
      <c r="JX213" s="28"/>
      <c r="JY213" s="28"/>
      <c r="JZ213" s="28"/>
      <c r="KA213" s="28"/>
      <c r="KB213" s="28"/>
      <c r="KC213" s="28"/>
      <c r="KD213" s="28"/>
      <c r="KE213" s="28"/>
      <c r="KF213" s="28"/>
      <c r="KG213" s="28"/>
      <c r="KH213" s="28"/>
      <c r="KI213" s="28"/>
      <c r="KJ213" s="28"/>
      <c r="KK213" s="28"/>
      <c r="KL213" s="28"/>
      <c r="KM213" s="28"/>
      <c r="KN213" s="28"/>
      <c r="KO213" s="28"/>
      <c r="KP213" s="28"/>
      <c r="KQ213" s="28"/>
      <c r="KR213" s="28"/>
      <c r="KS213" s="28"/>
      <c r="KT213" s="28"/>
      <c r="KU213" s="28"/>
      <c r="KV213" s="28"/>
      <c r="KW213" s="28"/>
      <c r="KX213" s="28"/>
      <c r="KY213" s="28"/>
      <c r="KZ213" s="28"/>
      <c r="LA213" s="28"/>
      <c r="LB213" s="28"/>
      <c r="LC213" s="28"/>
      <c r="LD213" s="28"/>
      <c r="LE213" s="28"/>
      <c r="LF213" s="28"/>
      <c r="LG213" s="28"/>
      <c r="LH213" s="28"/>
      <c r="LI213" s="28"/>
      <c r="LJ213" s="28"/>
      <c r="LK213" s="28"/>
      <c r="LL213" s="28"/>
      <c r="LM213" s="28"/>
      <c r="LN213" s="28"/>
      <c r="LO213" s="28"/>
      <c r="LP213" s="28"/>
      <c r="LQ213" s="28"/>
      <c r="LR213" s="28"/>
      <c r="LS213" s="28"/>
      <c r="LT213" s="28"/>
      <c r="LU213" s="28"/>
      <c r="LV213" s="28"/>
      <c r="LW213" s="28"/>
      <c r="LX213" s="28"/>
      <c r="LY213" s="28"/>
      <c r="LZ213" s="28"/>
      <c r="MA213" s="28"/>
      <c r="MB213" s="28"/>
      <c r="MC213" s="28"/>
      <c r="MD213" s="28"/>
      <c r="ME213" s="28"/>
      <c r="MF213" s="28"/>
      <c r="MG213" s="28"/>
      <c r="MH213" s="28"/>
      <c r="MI213" s="28"/>
      <c r="MJ213" s="28"/>
      <c r="MK213" s="28"/>
      <c r="ML213" s="28"/>
      <c r="MM213" s="28"/>
      <c r="MN213" s="28"/>
      <c r="MO213" s="28"/>
      <c r="MP213" s="28"/>
      <c r="MQ213" s="28"/>
      <c r="MR213" s="28"/>
      <c r="MS213" s="28"/>
      <c r="MT213" s="28"/>
      <c r="MU213" s="28"/>
      <c r="MV213" s="28"/>
      <c r="MW213" s="28"/>
      <c r="MX213" s="28"/>
      <c r="MY213" s="28"/>
      <c r="MZ213" s="28"/>
      <c r="NA213" s="28"/>
      <c r="NB213" s="28"/>
      <c r="NC213" s="28"/>
      <c r="ND213" s="28"/>
      <c r="NE213" s="28"/>
      <c r="NF213" s="28"/>
      <c r="NG213" s="28"/>
      <c r="NH213" s="28"/>
      <c r="NI213" s="28"/>
      <c r="NJ213" s="28"/>
      <c r="NK213" s="28"/>
      <c r="NL213" s="28"/>
      <c r="NM213" s="28"/>
      <c r="NN213" s="28"/>
      <c r="NO213" s="28"/>
      <c r="NP213" s="28"/>
      <c r="NQ213" s="28"/>
      <c r="NR213" s="28"/>
      <c r="NS213" s="28"/>
      <c r="NT213" s="28"/>
      <c r="NU213" s="28"/>
      <c r="NV213" s="28"/>
      <c r="NW213" s="28"/>
      <c r="NX213" s="28"/>
      <c r="NY213" s="28"/>
      <c r="NZ213" s="28"/>
      <c r="OA213" s="28"/>
      <c r="OB213" s="28"/>
      <c r="OC213" s="28"/>
      <c r="OD213" s="28"/>
      <c r="OE213" s="28"/>
      <c r="OF213" s="28"/>
      <c r="OG213" s="28"/>
      <c r="OH213" s="28"/>
      <c r="OI213" s="28"/>
      <c r="PV213" s="2" t="s">
        <v>38</v>
      </c>
      <c r="PW213" s="1">
        <f t="shared" ref="PW213:RE213" si="1198">SUM(PW207:PW212)</f>
        <v>0</v>
      </c>
      <c r="PX213" s="1">
        <f t="shared" si="1198"/>
        <v>0</v>
      </c>
      <c r="PY213" s="1">
        <f t="shared" si="1198"/>
        <v>0</v>
      </c>
      <c r="PZ213" s="1">
        <f t="shared" si="1198"/>
        <v>0</v>
      </c>
      <c r="QA213" s="1">
        <f t="shared" si="1198"/>
        <v>0</v>
      </c>
      <c r="QB213" s="1">
        <f t="shared" si="1198"/>
        <v>0</v>
      </c>
      <c r="QC213" s="1">
        <f t="shared" si="1198"/>
        <v>0</v>
      </c>
      <c r="QD213" s="1">
        <f t="shared" si="1198"/>
        <v>0</v>
      </c>
      <c r="QE213" s="1">
        <f t="shared" si="1198"/>
        <v>0</v>
      </c>
      <c r="QF213" s="1">
        <f t="shared" si="1198"/>
        <v>0</v>
      </c>
      <c r="QG213" s="1">
        <f t="shared" si="1198"/>
        <v>0</v>
      </c>
      <c r="QH213" s="1">
        <f t="shared" si="1198"/>
        <v>0</v>
      </c>
      <c r="QI213" s="1">
        <f t="shared" si="1198"/>
        <v>0</v>
      </c>
      <c r="QJ213" s="1">
        <f t="shared" si="1198"/>
        <v>0</v>
      </c>
      <c r="QK213" s="1">
        <f t="shared" si="1198"/>
        <v>0</v>
      </c>
      <c r="QL213" s="1">
        <f t="shared" si="1198"/>
        <v>0</v>
      </c>
      <c r="QM213" s="1">
        <f t="shared" si="1198"/>
        <v>0</v>
      </c>
      <c r="QN213" s="1">
        <f t="shared" si="1198"/>
        <v>0</v>
      </c>
      <c r="QO213" s="1">
        <f t="shared" si="1198"/>
        <v>0</v>
      </c>
      <c r="QP213" s="1">
        <f t="shared" si="1198"/>
        <v>0</v>
      </c>
      <c r="QQ213" s="1">
        <f t="shared" si="1198"/>
        <v>0</v>
      </c>
      <c r="QR213" s="1">
        <f t="shared" si="1198"/>
        <v>0</v>
      </c>
      <c r="QS213" s="1">
        <f t="shared" si="1198"/>
        <v>0</v>
      </c>
      <c r="QT213" s="1">
        <f t="shared" si="1198"/>
        <v>0</v>
      </c>
      <c r="QU213" s="1">
        <f t="shared" si="1198"/>
        <v>0</v>
      </c>
      <c r="QV213" s="1">
        <f t="shared" si="1198"/>
        <v>0</v>
      </c>
      <c r="QW213" s="1">
        <f t="shared" si="1198"/>
        <v>0</v>
      </c>
      <c r="QX213" s="1">
        <f t="shared" si="1198"/>
        <v>0</v>
      </c>
      <c r="QY213" s="1">
        <f t="shared" si="1198"/>
        <v>0</v>
      </c>
      <c r="QZ213" s="1">
        <f t="shared" si="1198"/>
        <v>0</v>
      </c>
      <c r="RA213" s="1">
        <f t="shared" si="1198"/>
        <v>0</v>
      </c>
      <c r="RB213" s="1">
        <f t="shared" si="1198"/>
        <v>0</v>
      </c>
      <c r="RC213" s="1">
        <f t="shared" si="1198"/>
        <v>0</v>
      </c>
      <c r="RD213" s="1">
        <f t="shared" si="1198"/>
        <v>0</v>
      </c>
      <c r="RE213" s="1">
        <f t="shared" si="1198"/>
        <v>0</v>
      </c>
      <c r="RF213" s="1">
        <f t="shared" ref="RF213" si="1199">SUM(PW213:RE213)</f>
        <v>0</v>
      </c>
      <c r="RG213" s="42">
        <f t="shared" ref="RG213" si="1200">NPV($D$8,PW213:RE213)</f>
        <v>0</v>
      </c>
      <c r="RH213" s="42"/>
      <c r="RI213" s="91"/>
    </row>
    <row r="214" spans="1:477" x14ac:dyDescent="0.25">
      <c r="A214" s="89"/>
      <c r="B214" s="143"/>
      <c r="G214" s="11"/>
      <c r="H214" s="11"/>
      <c r="I214" s="32"/>
      <c r="J214" s="28"/>
      <c r="K214" s="28"/>
      <c r="L214" s="28"/>
      <c r="M214" s="28"/>
      <c r="N214" s="28"/>
      <c r="O214" s="28"/>
      <c r="P214" s="28"/>
      <c r="Q214" s="28"/>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RI214" s="91"/>
    </row>
    <row r="215" spans="1:477" x14ac:dyDescent="0.25">
      <c r="A215" s="89"/>
      <c r="B215" s="90"/>
      <c r="C215" s="92" t="s">
        <v>72</v>
      </c>
      <c r="D215" s="91"/>
      <c r="E215" s="91"/>
      <c r="F215" s="91"/>
      <c r="G215" s="91"/>
      <c r="H215" s="91"/>
      <c r="I215" s="91"/>
      <c r="J215" s="91"/>
      <c r="K215" s="91"/>
      <c r="L215" s="91"/>
      <c r="M215" s="91"/>
      <c r="N215" s="91"/>
      <c r="O215" s="91"/>
      <c r="P215" s="91"/>
      <c r="Q215" s="91"/>
      <c r="R215" s="91"/>
      <c r="S215" s="91"/>
      <c r="T215" s="91"/>
      <c r="U215" s="91"/>
      <c r="V215" s="91"/>
      <c r="W215" s="91"/>
      <c r="X215" s="91"/>
      <c r="Y215" s="91"/>
      <c r="Z215" s="91"/>
      <c r="AA215" s="91"/>
      <c r="AB215" s="91"/>
      <c r="AC215" s="91"/>
      <c r="AD215" s="91"/>
      <c r="AE215" s="91"/>
      <c r="AF215" s="91"/>
      <c r="AG215" s="91"/>
      <c r="AH215" s="91"/>
      <c r="AI215" s="91"/>
      <c r="AJ215" s="91"/>
      <c r="AK215" s="91"/>
      <c r="AL215" s="91"/>
      <c r="AM215" s="91"/>
      <c r="AN215" s="91"/>
      <c r="AO215" s="91"/>
      <c r="AP215" s="91"/>
      <c r="AQ215" s="91"/>
      <c r="AR215" s="91"/>
      <c r="AS215" s="91"/>
      <c r="AT215" s="91"/>
      <c r="AU215" s="91"/>
      <c r="AV215" s="91"/>
      <c r="AW215" s="91"/>
      <c r="AX215" s="91"/>
      <c r="AY215" s="91"/>
      <c r="AZ215" s="91"/>
      <c r="BA215" s="91"/>
      <c r="BB215" s="91"/>
      <c r="BC215" s="91"/>
      <c r="BD215" s="91"/>
      <c r="BE215" s="91"/>
      <c r="BF215" s="91"/>
      <c r="BG215" s="91"/>
      <c r="BH215" s="91"/>
      <c r="BI215" s="91"/>
      <c r="BJ215" s="91"/>
      <c r="BK215" s="91"/>
      <c r="BL215" s="91"/>
      <c r="BM215" s="91"/>
      <c r="BN215" s="91"/>
      <c r="BO215" s="91"/>
      <c r="BP215" s="91"/>
      <c r="BQ215" s="91"/>
      <c r="BR215" s="91"/>
      <c r="BS215" s="91"/>
      <c r="BT215" s="91"/>
      <c r="BU215" s="91"/>
      <c r="BV215" s="91"/>
      <c r="BW215" s="91"/>
      <c r="BX215" s="91"/>
      <c r="BY215" s="91"/>
      <c r="BZ215" s="91"/>
      <c r="CA215" s="91"/>
      <c r="CB215" s="91"/>
      <c r="CC215" s="91"/>
      <c r="CD215" s="91"/>
      <c r="CE215" s="91"/>
      <c r="CF215" s="91"/>
      <c r="CG215" s="91"/>
      <c r="CH215" s="91"/>
      <c r="CI215" s="91"/>
      <c r="CJ215" s="91"/>
      <c r="CK215" s="91"/>
      <c r="CL215" s="91"/>
      <c r="CM215" s="91"/>
      <c r="CN215" s="91"/>
      <c r="CO215" s="91"/>
      <c r="CP215" s="91"/>
      <c r="CQ215" s="91"/>
      <c r="CR215" s="91"/>
      <c r="CS215" s="91"/>
      <c r="CT215" s="91"/>
      <c r="CU215" s="91"/>
      <c r="CV215" s="91"/>
      <c r="CW215" s="91"/>
      <c r="CX215" s="91"/>
      <c r="CY215" s="91"/>
      <c r="CZ215" s="91"/>
      <c r="DA215" s="91"/>
      <c r="DB215" s="91"/>
      <c r="DC215" s="91"/>
      <c r="DD215" s="91"/>
      <c r="DE215" s="91"/>
      <c r="DF215" s="91"/>
      <c r="DG215" s="91"/>
      <c r="DH215" s="91"/>
      <c r="DI215" s="91"/>
      <c r="DJ215" s="91"/>
      <c r="DK215" s="91"/>
      <c r="DL215" s="91"/>
      <c r="DM215" s="91"/>
      <c r="DN215" s="91"/>
      <c r="DO215" s="91"/>
      <c r="DP215" s="91"/>
      <c r="DQ215" s="91"/>
      <c r="DR215" s="91"/>
      <c r="DS215" s="91"/>
      <c r="DT215" s="91"/>
      <c r="DU215" s="91"/>
      <c r="DV215" s="91"/>
      <c r="DW215" s="91"/>
      <c r="DX215" s="91"/>
      <c r="DY215" s="91"/>
      <c r="DZ215" s="91"/>
      <c r="EA215" s="91"/>
      <c r="EB215" s="91"/>
      <c r="EC215" s="91"/>
      <c r="ED215" s="91"/>
      <c r="EE215" s="91"/>
      <c r="EF215" s="91"/>
      <c r="EG215" s="91"/>
      <c r="EH215" s="91"/>
      <c r="EI215" s="91"/>
      <c r="EJ215" s="91"/>
      <c r="EK215" s="91"/>
      <c r="EL215" s="91"/>
      <c r="EM215" s="91"/>
      <c r="EN215" s="91"/>
      <c r="EO215" s="91"/>
      <c r="EP215" s="91"/>
      <c r="EQ215" s="91"/>
      <c r="ER215" s="91"/>
      <c r="ES215" s="91"/>
      <c r="ET215" s="91"/>
      <c r="EU215" s="91"/>
      <c r="EV215" s="91"/>
      <c r="EW215" s="91"/>
      <c r="EX215" s="91"/>
      <c r="EY215" s="91"/>
      <c r="EZ215" s="91"/>
      <c r="FA215" s="91"/>
      <c r="FB215" s="91"/>
      <c r="FC215" s="91"/>
      <c r="FD215" s="91"/>
      <c r="FE215" s="91"/>
      <c r="FF215" s="91"/>
      <c r="FG215" s="91"/>
      <c r="FH215" s="91"/>
      <c r="FI215" s="91"/>
      <c r="FJ215" s="91"/>
      <c r="FK215" s="91"/>
      <c r="FL215" s="91"/>
      <c r="FM215" s="91"/>
      <c r="FN215" s="91"/>
      <c r="FO215" s="91"/>
      <c r="FP215" s="91"/>
      <c r="FQ215" s="91"/>
      <c r="FR215" s="91"/>
      <c r="FS215" s="91"/>
      <c r="FT215" s="91"/>
      <c r="FU215" s="91"/>
      <c r="FV215" s="91"/>
      <c r="FW215" s="91"/>
      <c r="FX215" s="91"/>
      <c r="FY215" s="91"/>
      <c r="FZ215" s="91"/>
      <c r="GA215" s="91"/>
      <c r="GB215" s="91"/>
      <c r="GC215" s="91"/>
      <c r="GD215" s="91"/>
      <c r="GE215" s="91"/>
      <c r="GF215" s="91"/>
      <c r="GG215" s="91"/>
      <c r="GH215" s="91"/>
      <c r="GI215" s="91"/>
      <c r="GJ215" s="91"/>
      <c r="GK215" s="91"/>
      <c r="GL215" s="91"/>
      <c r="GN215" s="91"/>
      <c r="GO215" s="91"/>
      <c r="GP215" s="91"/>
      <c r="GQ215" s="91"/>
      <c r="GR215" s="91"/>
      <c r="GS215" s="91"/>
      <c r="GT215" s="91"/>
      <c r="GU215" s="91"/>
      <c r="GV215" s="91"/>
      <c r="GW215" s="91"/>
      <c r="GX215" s="91"/>
      <c r="GY215" s="91"/>
      <c r="GZ215" s="91"/>
      <c r="HA215" s="91"/>
      <c r="HB215" s="91"/>
      <c r="HC215" s="91"/>
      <c r="HD215" s="91"/>
      <c r="HE215" s="91"/>
      <c r="HF215" s="91"/>
      <c r="HG215" s="91"/>
      <c r="HH215" s="91"/>
      <c r="HI215" s="91"/>
      <c r="HJ215" s="91"/>
      <c r="HK215" s="91"/>
      <c r="HL215" s="91"/>
      <c r="HM215" s="91"/>
      <c r="HN215" s="91"/>
      <c r="HO215" s="91"/>
      <c r="HP215" s="91"/>
      <c r="HQ215" s="91"/>
      <c r="HR215" s="91"/>
      <c r="HS215" s="91"/>
      <c r="HT215" s="91"/>
      <c r="HU215" s="91"/>
      <c r="HV215" s="91"/>
      <c r="HW215" s="91"/>
      <c r="HX215" s="91"/>
      <c r="HY215" s="91"/>
      <c r="IA215" s="91"/>
      <c r="IB215" s="91"/>
      <c r="IC215" s="91"/>
      <c r="ID215" s="91"/>
      <c r="IE215" s="91"/>
      <c r="IF215" s="91"/>
      <c r="IG215" s="91"/>
      <c r="IH215" s="91"/>
      <c r="II215" s="91"/>
      <c r="IJ215" s="91"/>
      <c r="IK215" s="91"/>
      <c r="IL215" s="91"/>
      <c r="IM215" s="91"/>
      <c r="IN215" s="91"/>
      <c r="IO215" s="91"/>
      <c r="IP215" s="91"/>
      <c r="IQ215" s="91"/>
      <c r="IR215" s="91"/>
      <c r="IS215" s="91"/>
      <c r="IT215" s="91"/>
      <c r="IU215" s="91"/>
      <c r="IV215" s="91"/>
      <c r="IW215" s="91"/>
      <c r="IX215" s="91"/>
      <c r="IY215" s="91"/>
      <c r="IZ215" s="91"/>
      <c r="JA215" s="91"/>
      <c r="JB215" s="91"/>
      <c r="JC215" s="91"/>
      <c r="JD215" s="91"/>
      <c r="JE215" s="91"/>
      <c r="JF215" s="91"/>
      <c r="JG215" s="91"/>
      <c r="JH215" s="91"/>
      <c r="JI215" s="91"/>
      <c r="JJ215" s="91"/>
      <c r="JK215" s="91"/>
      <c r="JL215" s="91"/>
      <c r="JM215" s="91"/>
      <c r="JN215" s="91"/>
      <c r="JO215" s="91"/>
      <c r="JP215" s="91"/>
      <c r="JQ215" s="91"/>
      <c r="JR215" s="91"/>
      <c r="JS215" s="91"/>
      <c r="JT215" s="91"/>
      <c r="JU215" s="91"/>
      <c r="JV215" s="91"/>
      <c r="JW215" s="91"/>
      <c r="JX215" s="91"/>
      <c r="JY215" s="91"/>
      <c r="JZ215" s="91"/>
      <c r="KA215" s="91"/>
      <c r="KB215" s="91"/>
      <c r="KC215" s="91"/>
      <c r="KD215" s="91"/>
      <c r="KE215" s="91"/>
      <c r="KF215" s="91"/>
      <c r="KG215" s="91"/>
      <c r="KH215" s="91"/>
      <c r="KI215" s="91"/>
      <c r="KJ215" s="91"/>
      <c r="KK215" s="91"/>
      <c r="KL215" s="91"/>
      <c r="KM215" s="91"/>
      <c r="KN215" s="91"/>
      <c r="KO215" s="91"/>
      <c r="KP215" s="91"/>
      <c r="KQ215" s="91"/>
      <c r="KR215" s="91"/>
      <c r="KS215" s="91"/>
      <c r="KT215" s="91"/>
      <c r="KU215" s="91"/>
      <c r="KV215" s="91"/>
      <c r="KW215" s="91"/>
      <c r="KX215" s="91"/>
      <c r="KY215" s="91"/>
      <c r="KZ215" s="91"/>
      <c r="LA215" s="91"/>
      <c r="LB215" s="91"/>
      <c r="LC215" s="91"/>
      <c r="LD215" s="91"/>
      <c r="LE215" s="91"/>
      <c r="LF215" s="91"/>
      <c r="LG215" s="91"/>
      <c r="LH215" s="91"/>
      <c r="LI215" s="91"/>
      <c r="LJ215" s="91"/>
      <c r="LK215" s="91"/>
      <c r="LL215" s="91"/>
      <c r="LM215" s="91"/>
      <c r="LN215" s="91"/>
      <c r="LO215" s="91"/>
      <c r="LP215" s="91"/>
      <c r="LQ215" s="91"/>
      <c r="LR215" s="91"/>
      <c r="LS215" s="91"/>
      <c r="LT215" s="91"/>
      <c r="LU215" s="91"/>
      <c r="LV215" s="91"/>
      <c r="LW215" s="91"/>
      <c r="LX215" s="91"/>
      <c r="LY215" s="91"/>
      <c r="LZ215" s="91"/>
      <c r="MA215" s="91"/>
      <c r="MB215" s="91"/>
      <c r="MC215" s="91"/>
      <c r="MD215" s="91"/>
      <c r="ME215" s="91"/>
      <c r="MF215" s="91"/>
      <c r="MG215" s="91"/>
      <c r="MH215" s="91"/>
      <c r="MI215" s="91"/>
      <c r="MJ215" s="91"/>
      <c r="MK215" s="91"/>
      <c r="ML215" s="91"/>
      <c r="MM215" s="91"/>
      <c r="MN215" s="91"/>
      <c r="MO215" s="91"/>
      <c r="MP215" s="91"/>
      <c r="MQ215" s="91"/>
      <c r="MR215" s="91"/>
      <c r="MS215" s="91"/>
      <c r="MT215" s="91"/>
      <c r="MU215" s="91"/>
      <c r="MV215" s="91"/>
      <c r="MW215" s="91"/>
      <c r="MX215" s="91"/>
      <c r="MY215" s="91"/>
      <c r="MZ215" s="91"/>
      <c r="NA215" s="91"/>
      <c r="NB215" s="91"/>
      <c r="NC215" s="91"/>
      <c r="ND215" s="91"/>
      <c r="NE215" s="91"/>
      <c r="NF215" s="91"/>
      <c r="NG215" s="91"/>
      <c r="NH215" s="91"/>
      <c r="NI215" s="91"/>
      <c r="NJ215" s="91"/>
      <c r="NK215" s="91"/>
      <c r="NL215" s="91"/>
      <c r="NM215" s="91"/>
      <c r="NN215" s="91"/>
      <c r="NO215" s="91"/>
      <c r="NP215" s="91"/>
      <c r="NQ215" s="91"/>
      <c r="NR215" s="91"/>
      <c r="NS215" s="91"/>
      <c r="NT215" s="91"/>
      <c r="NU215" s="91"/>
      <c r="NV215" s="91"/>
      <c r="NW215" s="91"/>
      <c r="NX215" s="91"/>
      <c r="NY215" s="91"/>
      <c r="NZ215" s="91"/>
      <c r="OA215" s="91"/>
      <c r="OB215" s="91"/>
      <c r="OC215" s="91"/>
      <c r="OD215" s="91"/>
      <c r="OE215" s="91"/>
      <c r="OF215" s="91"/>
      <c r="OG215" s="91"/>
      <c r="OH215" s="91"/>
      <c r="OI215" s="91"/>
      <c r="OJ215" s="91"/>
      <c r="OK215" s="91"/>
      <c r="OL215" s="91"/>
      <c r="OM215" s="91"/>
      <c r="ON215" s="91"/>
      <c r="OO215" s="91"/>
      <c r="OP215" s="91"/>
      <c r="OQ215" s="91"/>
      <c r="OR215" s="91"/>
      <c r="OS215" s="91"/>
      <c r="OT215" s="91"/>
      <c r="OU215" s="91"/>
      <c r="OV215" s="91"/>
      <c r="OW215" s="91"/>
      <c r="OX215" s="91"/>
      <c r="OY215" s="91"/>
      <c r="OZ215" s="91"/>
      <c r="PA215" s="91"/>
      <c r="PB215" s="91"/>
      <c r="PC215" s="91"/>
      <c r="PD215" s="91"/>
      <c r="PE215" s="91"/>
      <c r="PF215" s="91"/>
      <c r="PG215" s="91"/>
      <c r="PH215" s="91"/>
      <c r="PI215" s="91"/>
      <c r="PJ215" s="91"/>
      <c r="PK215" s="91"/>
      <c r="PL215" s="91"/>
      <c r="PM215" s="91"/>
      <c r="PN215" s="91"/>
      <c r="PO215" s="91"/>
      <c r="PP215" s="91"/>
      <c r="PQ215" s="91"/>
      <c r="PR215" s="91"/>
      <c r="PS215" s="91"/>
      <c r="PT215" s="91"/>
      <c r="PU215" s="91"/>
      <c r="PV215" s="91"/>
      <c r="PW215" s="91"/>
      <c r="PX215" s="91"/>
      <c r="PY215" s="91"/>
      <c r="PZ215" s="91"/>
      <c r="QA215" s="91"/>
      <c r="QB215" s="91"/>
      <c r="QC215" s="91"/>
      <c r="QD215" s="91"/>
      <c r="QE215" s="91"/>
      <c r="QF215" s="91"/>
      <c r="QG215" s="91"/>
      <c r="QH215" s="91"/>
      <c r="QI215" s="91"/>
      <c r="QJ215" s="91"/>
      <c r="QK215" s="91"/>
      <c r="QL215" s="91"/>
      <c r="QM215" s="91"/>
      <c r="QN215" s="91"/>
      <c r="QO215" s="91"/>
      <c r="QP215" s="91"/>
      <c r="QQ215" s="91"/>
      <c r="QR215" s="91"/>
      <c r="QS215" s="91"/>
      <c r="QT215" s="91"/>
      <c r="QU215" s="91"/>
      <c r="QV215" s="91"/>
      <c r="QW215" s="91"/>
      <c r="QX215" s="91"/>
      <c r="QY215" s="91"/>
      <c r="QZ215" s="91"/>
      <c r="RA215" s="91"/>
      <c r="RB215" s="91"/>
      <c r="RC215" s="91"/>
      <c r="RD215" s="91"/>
      <c r="RE215" s="93" t="str">
        <f>+C215</f>
        <v>Bottom of  Scenario Section</v>
      </c>
      <c r="RF215" s="93" t="str">
        <f>+C215</f>
        <v>Bottom of  Scenario Section</v>
      </c>
      <c r="RG215" s="91"/>
      <c r="RH215" s="91"/>
      <c r="RI215" s="91"/>
    </row>
  </sheetData>
  <dataConsolidate/>
  <conditionalFormatting sqref="RH92:RH106 RH1:RH15">
    <cfRule type="expression" dxfId="0" priority="6">
      <formula>$RH$19-$RH$110&lt;&gt;0</formula>
    </cfRule>
  </conditionalFormatting>
  <dataValidations xWindow="572" yWindow="406" count="10">
    <dataValidation allowBlank="1" showInputMessage="1" showErrorMessage="1" prompt="Used to determine number of upgrades needed at the depot." sqref="GP22 IC22 FC22 GP113 IC113 FC113"/>
    <dataValidation allowBlank="1" showInputMessage="1" showErrorMessage="1" prompt="Values shown to assist user in identifying needed infrastructure." sqref="G79:I84 G207:I211"/>
    <dataValidation allowBlank="1" showInputMessage="1" showErrorMessage="1" prompt="Values can be overwritten by user for more sophisticated analysis, but look-up value formulas will be overwritten.  They can be copied back in from other rows that were not modified." sqref="F23:I73 F114:I201"/>
    <dataValidation type="whole" operator="greaterThanOrEqual" allowBlank="1" showInputMessage="1" showErrorMessage="1" prompt="Requires user to define appropriate infrastructure type, units and year when excluded from bus specific input values.  Generally not needed for &quot;All-In&quot; bus costs that include proroted infrastructure costs." sqref="D79:D84 D207:D211">
      <formula1>0</formula1>
    </dataValidation>
    <dataValidation type="whole" operator="greaterThanOrEqual" allowBlank="1" showInputMessage="1" showErrorMessage="1" prompt="Requires user to define appropriate infrastructure type, units and year when excluded from bus specific input values.  Generally not needed for &quot;All-In&quot; bus costs that include proroted infrastructure costs." sqref="E79:E84 E207:E211">
      <formula1>2000</formula1>
    </dataValidation>
    <dataValidation type="decimal" operator="lessThanOrEqual" allowBlank="1" showInputMessage="1" showErrorMessage="1" prompt="Enter percentage and BEB bus type." sqref="B131:B166">
      <formula1>1</formula1>
    </dataValidation>
    <dataValidation type="list" allowBlank="1" showInputMessage="1" showErrorMessage="1" prompt="Select on-route charging interval per 15 minute period." sqref="G98">
      <formula1>$H$48:$J$48</formula1>
    </dataValidation>
    <dataValidation type="list" allowBlank="1" showInputMessage="1" showErrorMessage="1" sqref="G97">
      <formula1>$F$48:$G$48</formula1>
    </dataValidation>
    <dataValidation type="list" allowBlank="1" showInputMessage="1" showErrorMessage="1" sqref="G96">
      <formula1>$B$49:$B$54</formula1>
    </dataValidation>
    <dataValidation type="list" allowBlank="1" showInputMessage="1" showErrorMessage="1" sqref="C130 C166">
      <formula1>$A$8:$A$26</formula1>
    </dataValidation>
  </dataValidations>
  <printOptions horizontalCentered="1"/>
  <pageMargins left="0.25" right="0.25" top="0.75" bottom="0.75" header="0.3" footer="0.3"/>
  <pageSetup scale="45" fitToHeight="0" orientation="landscape" r:id="rId1"/>
  <rowBreaks count="1" manualBreakCount="1">
    <brk id="89" max="16383" man="1"/>
  </rowBreaks>
  <extLst>
    <ext xmlns:x14="http://schemas.microsoft.com/office/spreadsheetml/2009/9/main" uri="{CCE6A557-97BC-4b89-ADB6-D9C93CAAB3DF}">
      <x14:dataValidations xmlns:xm="http://schemas.microsoft.com/office/excel/2006/main" xWindow="572" yWindow="406" count="10">
        <x14:dataValidation type="list" allowBlank="1" showInputMessage="1" showErrorMessage="1" prompt="Select on-route charging interval per 15 minute period.">
          <x14:formula1>
            <xm:f>Input!$H$43:$J$43</xm:f>
          </x14:formula1>
          <xm:sqref>G7</xm:sqref>
        </x14:dataValidation>
        <x14:dataValidation type="list" allowBlank="1" showInputMessage="1" showErrorMessage="1">
          <x14:formula1>
            <xm:f>Input!$F$43:$G$43</xm:f>
          </x14:formula1>
          <xm:sqref>G6</xm:sqref>
        </x14:dataValidation>
        <x14:dataValidation type="list" allowBlank="1" showInputMessage="1" showErrorMessage="1">
          <x14:formula1>
            <xm:f>Input!$B$44:$B$49</xm:f>
          </x14:formula1>
          <xm:sqref>G5</xm:sqref>
        </x14:dataValidation>
        <x14:dataValidation type="list" allowBlank="1" showInputMessage="1" showErrorMessage="1" prompt="Used to determine maintenance bay upgrades from existing fuel to battery electric bus maintenance.">
          <x14:formula1>
            <xm:f>Input!$HY$1:$IA$1</xm:f>
          </x14:formula1>
          <xm:sqref>D9</xm:sqref>
        </x14:dataValidation>
        <x14:dataValidation type="list" allowBlank="1" showInputMessage="1" showErrorMessage="1" prompt="Requires user to define appropriate infrastructure type, units and year when excluded from bus specific input values.  Generally not needed for &quot;All-In&quot; bus costs that include proroted infrastructure costs.">
          <x14:formula1>
            <xm:f>Input!$A$28:$A$38</xm:f>
          </x14:formula1>
          <xm:sqref>C79:C84</xm:sqref>
        </x14:dataValidation>
        <x14:dataValidation type="list" allowBlank="1" showInputMessage="1" showErrorMessage="1" prompt="Requires user to define appropriate infrastructure type, units and year when excluded from bus specific input values.  Generally not needed for &quot;All-In&quot; bus costs that include proroted infrastructure costs.">
          <x14:formula1>
            <xm:f>Input!$A$31:$A$41</xm:f>
          </x14:formula1>
          <xm:sqref>C207:C211</xm:sqref>
        </x14:dataValidation>
        <x14:dataValidation type="list" allowBlank="1" showInputMessage="1" showErrorMessage="1">
          <x14:formula1>
            <xm:f>Input!$A$8:$A$21</xm:f>
          </x14:formula1>
          <xm:sqref>C23:C73</xm:sqref>
        </x14:dataValidation>
        <x14:dataValidation type="list" allowBlank="1" showInputMessage="1" showErrorMessage="1">
          <x14:formula1>
            <xm:f>Input!$A$8:$A$21</xm:f>
          </x14:formula1>
          <xm:sqref>C131:C165</xm:sqref>
        </x14:dataValidation>
        <x14:dataValidation type="list" allowBlank="1" showInputMessage="1" showErrorMessage="1">
          <x14:formula1>
            <xm:f>Input!$A$8:$A$20</xm:f>
          </x14:formula1>
          <xm:sqref>C114:C129</xm:sqref>
        </x14:dataValidation>
        <x14:dataValidation type="list" allowBlank="1" showInputMessage="1" showErrorMessage="1">
          <x14:formula1>
            <xm:f>Input!$A$8:$A$20</xm:f>
          </x14:formula1>
          <xm:sqref>C167:C201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Y55"/>
  <sheetViews>
    <sheetView zoomScale="50" zoomScaleNormal="50" workbookViewId="0">
      <pane xSplit="1" topLeftCell="B1" activePane="topRight" state="frozenSplit"/>
      <selection pane="topRight" activeCell="A2" sqref="A2"/>
    </sheetView>
  </sheetViews>
  <sheetFormatPr defaultRowHeight="15" outlineLevelCol="1" x14ac:dyDescent="0.25"/>
  <cols>
    <col min="1" max="1" width="90.5703125" customWidth="1"/>
    <col min="2" max="2" width="141.140625" customWidth="1"/>
    <col min="3" max="3" width="28.85546875" bestFit="1" customWidth="1"/>
    <col min="4" max="4" width="9" customWidth="1"/>
    <col min="5" max="5" width="11.5703125" customWidth="1"/>
    <col min="6" max="6" width="16.42578125" customWidth="1"/>
    <col min="7" max="7" width="18.7109375" bestFit="1" customWidth="1"/>
    <col min="8" max="15" width="12.7109375" customWidth="1"/>
    <col min="16" max="40" width="12.7109375" hidden="1" customWidth="1" outlineLevel="1"/>
    <col min="41" max="41" width="9.140625" collapsed="1"/>
    <col min="42" max="42" width="13.85546875" customWidth="1"/>
    <col min="43" max="43" width="18.28515625" bestFit="1" customWidth="1"/>
    <col min="44" max="44" width="12.42578125" bestFit="1" customWidth="1"/>
    <col min="54" max="78" width="9.140625" hidden="1" customWidth="1" outlineLevel="1"/>
    <col min="79" max="79" width="9.140625" collapsed="1"/>
    <col min="80" max="80" width="25.42578125" customWidth="1"/>
    <col min="81" max="94" width="10.5703125" customWidth="1"/>
    <col min="95" max="100" width="10.5703125" hidden="1" customWidth="1" outlineLevel="1"/>
    <col min="101" max="101" width="9.140625" collapsed="1"/>
    <col min="102" max="102" width="32.28515625" customWidth="1"/>
    <col min="103" max="103" width="10.140625" bestFit="1" customWidth="1"/>
    <col min="104" max="116" width="10.140625" customWidth="1"/>
    <col min="117" max="122" width="10.140625" hidden="1" customWidth="1" outlineLevel="1"/>
    <col min="123" max="123" width="9.140625" collapsed="1"/>
    <col min="124" max="124" width="43.42578125" customWidth="1"/>
    <col min="135" max="159" width="9.140625" hidden="1" customWidth="1" outlineLevel="1"/>
    <col min="160" max="160" width="9.140625" collapsed="1"/>
    <col min="161" max="161" width="28.7109375" customWidth="1"/>
    <col min="172" max="196" width="9.140625" hidden="1" customWidth="1" outlineLevel="1"/>
    <col min="197" max="197" width="9.140625" customWidth="1" collapsed="1"/>
    <col min="198" max="198" width="41.140625" bestFit="1" customWidth="1"/>
    <col min="199" max="199" width="19.28515625" bestFit="1" customWidth="1"/>
    <col min="200" max="200" width="10.140625" bestFit="1" customWidth="1"/>
    <col min="202" max="202" width="44.28515625" customWidth="1"/>
    <col min="203" max="203" width="16.7109375" bestFit="1" customWidth="1"/>
    <col min="204" max="204" width="9" bestFit="1" customWidth="1"/>
    <col min="205" max="205" width="10.42578125" customWidth="1"/>
    <col min="207" max="207" width="34.42578125" customWidth="1"/>
    <col min="208" max="208" width="14" bestFit="1" customWidth="1"/>
    <col min="209" max="209" width="9.140625" style="3"/>
    <col min="210" max="210" width="40.42578125" customWidth="1"/>
    <col min="211" max="224" width="9.140625" customWidth="1"/>
    <col min="225" max="230" width="9.140625" hidden="1" customWidth="1" outlineLevel="1"/>
    <col min="231" max="231" width="9.140625" collapsed="1"/>
    <col min="232" max="232" width="47.140625" bestFit="1" customWidth="1"/>
    <col min="233" max="233" width="10.5703125" bestFit="1" customWidth="1"/>
    <col min="234" max="234" width="19.28515625" bestFit="1" customWidth="1"/>
    <col min="235" max="235" width="10.140625" bestFit="1" customWidth="1"/>
  </cols>
  <sheetData>
    <row r="1" spans="1:235" x14ac:dyDescent="0.25">
      <c r="A1" s="2" t="s">
        <v>96</v>
      </c>
      <c r="B1" t="s">
        <v>95</v>
      </c>
      <c r="HX1" s="167" t="s">
        <v>186</v>
      </c>
      <c r="HY1" s="168" t="s">
        <v>184</v>
      </c>
      <c r="HZ1" s="168" t="s">
        <v>185</v>
      </c>
      <c r="IA1" s="169" t="s">
        <v>183</v>
      </c>
    </row>
    <row r="2" spans="1:235" x14ac:dyDescent="0.25">
      <c r="A2" s="2"/>
      <c r="HX2" s="165" t="s">
        <v>187</v>
      </c>
      <c r="HY2" s="166">
        <v>3000</v>
      </c>
      <c r="HZ2" s="166">
        <v>0</v>
      </c>
      <c r="IA2" s="166">
        <v>2000</v>
      </c>
    </row>
    <row r="3" spans="1:235" ht="15.75" x14ac:dyDescent="0.25">
      <c r="B3" s="66" t="s">
        <v>12</v>
      </c>
      <c r="C3" s="112"/>
      <c r="GV3" s="3"/>
      <c r="HX3" s="165" t="s">
        <v>240</v>
      </c>
      <c r="HY3" s="166">
        <v>750000</v>
      </c>
      <c r="HZ3" s="166">
        <f>$HY$3</f>
        <v>750000</v>
      </c>
      <c r="IA3" s="166">
        <v>1000</v>
      </c>
    </row>
    <row r="4" spans="1:235" x14ac:dyDescent="0.25">
      <c r="GO4" s="3"/>
    </row>
    <row r="5" spans="1:235" x14ac:dyDescent="0.25">
      <c r="A5" s="2" t="s">
        <v>163</v>
      </c>
      <c r="B5" s="2" t="s">
        <v>162</v>
      </c>
      <c r="C5" s="29" t="s">
        <v>250</v>
      </c>
      <c r="D5" s="29" t="s">
        <v>124</v>
      </c>
      <c r="E5" s="29" t="s">
        <v>106</v>
      </c>
      <c r="F5" s="29" t="s">
        <v>166</v>
      </c>
      <c r="G5" s="29"/>
      <c r="H5" s="29"/>
      <c r="I5" s="29"/>
      <c r="J5" s="29" t="str">
        <f>+F5</f>
        <v>Bus Price in Year Purchased (without Options)</v>
      </c>
      <c r="K5" s="29"/>
      <c r="L5" s="29"/>
      <c r="M5" s="29"/>
      <c r="N5" s="29"/>
      <c r="O5" s="29"/>
      <c r="P5" s="29"/>
      <c r="Q5" s="29"/>
      <c r="R5" s="29"/>
      <c r="S5" s="29"/>
      <c r="T5" s="122" t="str">
        <f>+F5</f>
        <v>Bus Price in Year Purchased (without Options)</v>
      </c>
      <c r="U5" s="29"/>
      <c r="V5" s="29"/>
      <c r="W5" s="29"/>
      <c r="X5" s="29"/>
      <c r="Y5" s="29" t="str">
        <f>+F5</f>
        <v>Bus Price in Year Purchased (without Options)</v>
      </c>
      <c r="Z5" s="29"/>
      <c r="AA5" s="29"/>
      <c r="AB5" s="29"/>
      <c r="AC5" s="29"/>
      <c r="AD5" s="29" t="str">
        <f>+T5</f>
        <v>Bus Price in Year Purchased (without Options)</v>
      </c>
      <c r="AE5" s="29"/>
      <c r="AF5" s="29"/>
      <c r="AG5" s="29"/>
      <c r="AH5" s="29"/>
      <c r="AI5" s="29" t="str">
        <f>+F5</f>
        <v>Bus Price in Year Purchased (without Options)</v>
      </c>
      <c r="AJ5" s="29"/>
      <c r="AK5" s="29"/>
      <c r="AL5" s="29"/>
      <c r="AM5" s="29"/>
      <c r="AN5" s="29"/>
      <c r="AP5" s="29" t="s">
        <v>248</v>
      </c>
      <c r="AQ5" s="29"/>
      <c r="AR5" s="30"/>
      <c r="AS5" s="30"/>
      <c r="AT5" s="30"/>
      <c r="AU5" s="30"/>
      <c r="AV5" s="30"/>
      <c r="AW5" s="30"/>
      <c r="AX5" s="30"/>
      <c r="AY5" s="30"/>
      <c r="AZ5" s="30"/>
      <c r="BA5" s="30"/>
      <c r="BB5" s="30"/>
      <c r="BC5" s="30"/>
      <c r="BD5" s="30"/>
      <c r="BE5" s="30"/>
      <c r="BF5" s="122"/>
      <c r="BG5" s="30"/>
      <c r="BH5" s="30"/>
      <c r="BI5" s="30"/>
      <c r="BJ5" s="30"/>
      <c r="BK5" s="30"/>
      <c r="BL5" s="30"/>
      <c r="BM5" s="30"/>
      <c r="BN5" s="30"/>
      <c r="BO5" s="30"/>
      <c r="BP5" s="30" t="str">
        <f>AP5</f>
        <v>Added Costs - Training, administration, professional services, contract spare and other cost</v>
      </c>
      <c r="BQ5" s="30"/>
      <c r="BR5" s="30"/>
      <c r="BS5" s="30"/>
      <c r="BT5" s="30"/>
      <c r="BU5" s="30"/>
      <c r="BV5" s="30"/>
      <c r="BW5" s="30"/>
      <c r="BX5" s="30"/>
      <c r="BY5" s="30"/>
      <c r="BZ5" s="30"/>
      <c r="CB5" s="29" t="s">
        <v>206</v>
      </c>
      <c r="CC5" s="30"/>
      <c r="CD5" s="30"/>
      <c r="CE5" s="30"/>
      <c r="CF5" s="30"/>
      <c r="CG5" s="30"/>
      <c r="CH5" s="30"/>
      <c r="CI5" s="30"/>
      <c r="CJ5" s="30"/>
      <c r="CK5" s="30"/>
      <c r="CL5" s="30"/>
      <c r="CM5" s="30"/>
      <c r="CN5" s="30"/>
      <c r="CO5" s="30"/>
      <c r="CP5" s="30"/>
      <c r="CQ5" s="30"/>
      <c r="CR5" s="30"/>
      <c r="CS5" s="30"/>
      <c r="CT5" s="30"/>
      <c r="CU5" s="30"/>
      <c r="CV5" s="30"/>
      <c r="CX5" s="29" t="s">
        <v>152</v>
      </c>
      <c r="CY5" s="30"/>
      <c r="CZ5" s="30"/>
      <c r="DA5" s="30"/>
      <c r="DB5" s="30"/>
      <c r="DC5" s="30"/>
      <c r="DD5" s="30"/>
      <c r="DE5" s="30"/>
      <c r="DF5" s="30"/>
      <c r="DG5" s="30"/>
      <c r="DH5" s="30"/>
      <c r="DI5" s="30"/>
      <c r="DJ5" s="30"/>
      <c r="DK5" s="30"/>
      <c r="DL5" s="30"/>
      <c r="DM5" s="30"/>
      <c r="DN5" s="30"/>
      <c r="DO5" s="30"/>
      <c r="DP5" s="30"/>
      <c r="DQ5" s="30"/>
      <c r="DR5" s="30"/>
      <c r="DT5" s="29" t="s">
        <v>209</v>
      </c>
      <c r="DU5" s="30"/>
      <c r="DV5" s="30"/>
      <c r="DW5" s="30"/>
      <c r="DX5" s="30"/>
      <c r="DY5" s="30"/>
      <c r="DZ5" s="30"/>
      <c r="EA5" s="30"/>
      <c r="EB5" s="30"/>
      <c r="EC5" s="30"/>
      <c r="ED5" s="30" t="str">
        <f>+DT5</f>
        <v>Fuel Costs in Calendar Year Purchased $/Fuel Unit ($/DGE, $/kWh or $/kg)</v>
      </c>
      <c r="EE5" s="30"/>
      <c r="EF5" s="30"/>
      <c r="EG5" s="30"/>
      <c r="EH5" s="30"/>
      <c r="EI5" s="122"/>
      <c r="EJ5" s="30"/>
      <c r="EK5" s="30"/>
      <c r="EL5" s="30"/>
      <c r="EM5" s="30"/>
      <c r="EN5" s="30" t="str">
        <f>+DT5</f>
        <v>Fuel Costs in Calendar Year Purchased $/Fuel Unit ($/DGE, $/kWh or $/kg)</v>
      </c>
      <c r="EO5" s="30"/>
      <c r="EP5" s="30"/>
      <c r="EQ5" s="30"/>
      <c r="ER5" s="30"/>
      <c r="ES5" s="30"/>
      <c r="ET5" s="30"/>
      <c r="EU5" s="30"/>
      <c r="EV5" s="30"/>
      <c r="EW5" s="30"/>
      <c r="EX5" s="30" t="str">
        <f>+DT5</f>
        <v>Fuel Costs in Calendar Year Purchased $/Fuel Unit ($/DGE, $/kWh or $/kg)</v>
      </c>
      <c r="EY5" s="30"/>
      <c r="EZ5" s="30"/>
      <c r="FA5" s="30"/>
      <c r="FB5" s="30"/>
      <c r="FC5" s="30"/>
      <c r="FD5" s="137" t="s">
        <v>171</v>
      </c>
      <c r="FE5" s="29" t="s">
        <v>123</v>
      </c>
      <c r="FF5" s="30"/>
      <c r="FG5" s="30"/>
      <c r="FH5" s="30"/>
      <c r="FI5" s="30"/>
      <c r="FJ5" s="30"/>
      <c r="FK5" s="30"/>
      <c r="FL5" s="30"/>
      <c r="FM5" s="30"/>
      <c r="FN5" s="30"/>
      <c r="FO5" s="30"/>
      <c r="FP5" s="30"/>
      <c r="FQ5" s="30"/>
      <c r="FR5" s="30"/>
      <c r="FS5" s="30"/>
      <c r="FT5" s="122"/>
      <c r="FU5" s="30"/>
      <c r="FV5" s="30"/>
      <c r="FW5" s="30"/>
      <c r="FX5" s="30"/>
      <c r="FY5" s="30"/>
      <c r="FZ5" s="30"/>
      <c r="GA5" s="30"/>
      <c r="GB5" s="30"/>
      <c r="GC5" s="30"/>
      <c r="GD5" s="30" t="str">
        <f>FE5</f>
        <v>LCFS Credit in Year Earned (Value shown is at $100/credit but edits to credit value can be made on "Main" tab)</v>
      </c>
      <c r="GE5" s="30"/>
      <c r="GF5" s="30"/>
      <c r="GG5" s="30"/>
      <c r="GH5" s="30"/>
      <c r="GI5" s="30"/>
      <c r="GJ5" s="30"/>
      <c r="GK5" s="30"/>
      <c r="GL5" s="30"/>
      <c r="GM5" s="30"/>
      <c r="GN5" s="30"/>
      <c r="GO5" s="3"/>
      <c r="GP5" s="29" t="s">
        <v>217</v>
      </c>
      <c r="GQ5" s="29"/>
      <c r="GR5" s="29"/>
      <c r="GT5" s="29" t="s">
        <v>228</v>
      </c>
      <c r="GU5" s="30"/>
      <c r="GV5" s="30"/>
      <c r="GW5" s="30"/>
      <c r="GY5" s="77" t="s">
        <v>229</v>
      </c>
      <c r="GZ5" s="60"/>
      <c r="HA5" s="135"/>
      <c r="HB5" s="77" t="s">
        <v>231</v>
      </c>
      <c r="HC5" s="30"/>
      <c r="HD5" s="30"/>
      <c r="HE5" s="30"/>
      <c r="HF5" s="30"/>
      <c r="HG5" s="30"/>
      <c r="HH5" s="30"/>
      <c r="HI5" s="30"/>
      <c r="HJ5" s="30"/>
      <c r="HK5" s="30"/>
      <c r="HL5" s="30"/>
      <c r="HM5" s="30"/>
      <c r="HN5" s="30"/>
      <c r="HO5" s="30"/>
      <c r="HP5" s="30"/>
      <c r="HQ5" s="30"/>
      <c r="HR5" s="30"/>
      <c r="HS5" s="30"/>
      <c r="HT5" s="30"/>
      <c r="HU5" s="30"/>
      <c r="HV5" s="30"/>
      <c r="HX5" s="29" t="s">
        <v>154</v>
      </c>
      <c r="HY5" s="29"/>
      <c r="HZ5" s="29"/>
      <c r="IA5" s="29"/>
    </row>
    <row r="6" spans="1:235" ht="6" customHeight="1" x14ac:dyDescent="0.25">
      <c r="A6" s="13"/>
      <c r="B6" s="13"/>
      <c r="C6" s="14">
        <v>285</v>
      </c>
      <c r="D6" s="14">
        <v>0.9</v>
      </c>
      <c r="E6" s="14">
        <v>0.95</v>
      </c>
      <c r="F6" s="14">
        <v>1</v>
      </c>
      <c r="G6" s="14">
        <v>2</v>
      </c>
      <c r="H6" s="14">
        <v>3</v>
      </c>
      <c r="I6" s="14">
        <v>4</v>
      </c>
      <c r="J6" s="14">
        <v>5</v>
      </c>
      <c r="K6" s="14">
        <v>6</v>
      </c>
      <c r="L6" s="14">
        <v>7</v>
      </c>
      <c r="M6" s="14">
        <v>8</v>
      </c>
      <c r="N6" s="14">
        <v>9</v>
      </c>
      <c r="O6" s="14">
        <v>10</v>
      </c>
      <c r="P6" s="14">
        <v>11</v>
      </c>
      <c r="Q6" s="14">
        <v>12</v>
      </c>
      <c r="R6" s="14">
        <v>13</v>
      </c>
      <c r="S6" s="14">
        <v>14</v>
      </c>
      <c r="T6" s="14">
        <v>15</v>
      </c>
      <c r="U6" s="14">
        <v>16</v>
      </c>
      <c r="V6" s="14">
        <v>17</v>
      </c>
      <c r="W6" s="14">
        <v>18</v>
      </c>
      <c r="X6" s="14">
        <v>19</v>
      </c>
      <c r="Y6" s="14">
        <v>20</v>
      </c>
      <c r="Z6" s="14">
        <v>21</v>
      </c>
      <c r="AA6" s="14">
        <v>22</v>
      </c>
      <c r="AB6" s="14">
        <v>23</v>
      </c>
      <c r="AC6" s="14">
        <v>24</v>
      </c>
      <c r="AD6" s="14">
        <v>25</v>
      </c>
      <c r="AE6" s="14">
        <v>26</v>
      </c>
      <c r="AF6" s="14">
        <v>27</v>
      </c>
      <c r="AG6" s="14">
        <v>28</v>
      </c>
      <c r="AH6" s="14">
        <v>29</v>
      </c>
      <c r="AI6" s="14">
        <v>30</v>
      </c>
      <c r="AJ6" s="14">
        <v>31</v>
      </c>
      <c r="AK6" s="14">
        <v>32</v>
      </c>
      <c r="AL6" s="14">
        <v>33</v>
      </c>
      <c r="AM6" s="14">
        <v>34</v>
      </c>
      <c r="AN6" s="14">
        <v>35</v>
      </c>
      <c r="AP6" s="14">
        <v>9990</v>
      </c>
      <c r="AQ6" s="14"/>
      <c r="AR6" s="14">
        <v>9991</v>
      </c>
      <c r="AS6" s="14">
        <v>9992</v>
      </c>
      <c r="AT6" s="14">
        <v>9993</v>
      </c>
      <c r="AU6" s="14">
        <v>9994</v>
      </c>
      <c r="AV6" s="14">
        <v>9995</v>
      </c>
      <c r="AW6" s="14">
        <v>9996</v>
      </c>
      <c r="AX6" s="14">
        <v>9997</v>
      </c>
      <c r="AY6" s="14">
        <v>9998</v>
      </c>
      <c r="AZ6" s="14">
        <v>9999</v>
      </c>
      <c r="BA6" s="14">
        <v>10000</v>
      </c>
      <c r="BB6" s="14">
        <v>10001</v>
      </c>
      <c r="BC6" s="14">
        <v>10002</v>
      </c>
      <c r="BD6" s="14">
        <v>10003</v>
      </c>
      <c r="BE6" s="14">
        <v>10004</v>
      </c>
      <c r="BF6" s="14">
        <v>10005</v>
      </c>
      <c r="BG6" s="14">
        <v>10006</v>
      </c>
      <c r="BH6" s="14">
        <v>10007</v>
      </c>
      <c r="BI6" s="14">
        <v>10008</v>
      </c>
      <c r="BJ6" s="14">
        <v>10009</v>
      </c>
      <c r="BK6" s="14">
        <v>10010</v>
      </c>
      <c r="BL6" s="14">
        <v>10011</v>
      </c>
      <c r="BM6" s="14">
        <v>10012</v>
      </c>
      <c r="BN6" s="14">
        <v>10013</v>
      </c>
      <c r="BO6" s="14">
        <v>10014</v>
      </c>
      <c r="BP6" s="14">
        <v>10015</v>
      </c>
      <c r="BQ6" s="14">
        <v>10016</v>
      </c>
      <c r="BR6" s="14">
        <v>10017</v>
      </c>
      <c r="BS6" s="14">
        <v>10018</v>
      </c>
      <c r="BT6" s="14">
        <v>10019</v>
      </c>
      <c r="BU6" s="14">
        <v>10020</v>
      </c>
      <c r="BV6" s="14">
        <v>10021</v>
      </c>
      <c r="BW6" s="14">
        <v>10022</v>
      </c>
      <c r="BX6" s="14">
        <v>10023</v>
      </c>
      <c r="BY6" s="14">
        <v>10024</v>
      </c>
      <c r="BZ6" s="14">
        <v>10025</v>
      </c>
      <c r="CB6" s="14">
        <v>48</v>
      </c>
      <c r="CC6" s="14">
        <v>49</v>
      </c>
      <c r="CD6" s="14">
        <v>50</v>
      </c>
      <c r="CE6" s="14">
        <v>51</v>
      </c>
      <c r="CF6" s="14">
        <v>52</v>
      </c>
      <c r="CG6" s="14">
        <v>53</v>
      </c>
      <c r="CH6" s="14">
        <v>54</v>
      </c>
      <c r="CI6" s="14">
        <v>55</v>
      </c>
      <c r="CJ6" s="14">
        <v>56</v>
      </c>
      <c r="CK6" s="14">
        <v>57</v>
      </c>
      <c r="CL6" s="14">
        <v>58</v>
      </c>
      <c r="CM6" s="14">
        <v>59</v>
      </c>
      <c r="CN6" s="14">
        <v>60</v>
      </c>
      <c r="CO6" s="14">
        <v>61</v>
      </c>
      <c r="CP6" s="14">
        <v>62</v>
      </c>
      <c r="CQ6" s="14">
        <v>63</v>
      </c>
      <c r="CR6" s="14">
        <v>64</v>
      </c>
      <c r="CS6" s="14">
        <v>65</v>
      </c>
      <c r="CT6" s="14">
        <v>66</v>
      </c>
      <c r="CU6" s="14">
        <v>67</v>
      </c>
      <c r="CV6" s="14">
        <v>68</v>
      </c>
      <c r="CW6" s="27"/>
      <c r="CX6" s="14">
        <v>96</v>
      </c>
      <c r="CY6" s="14">
        <v>97</v>
      </c>
      <c r="CZ6" s="14">
        <v>98</v>
      </c>
      <c r="DA6" s="14">
        <v>99</v>
      </c>
      <c r="DB6" s="14">
        <v>100</v>
      </c>
      <c r="DC6" s="14">
        <v>101</v>
      </c>
      <c r="DD6" s="14">
        <v>102</v>
      </c>
      <c r="DE6" s="14">
        <v>103</v>
      </c>
      <c r="DF6" s="14">
        <v>104</v>
      </c>
      <c r="DG6" s="14">
        <v>105</v>
      </c>
      <c r="DH6" s="14">
        <v>106</v>
      </c>
      <c r="DI6" s="14">
        <v>107</v>
      </c>
      <c r="DJ6" s="14">
        <v>108</v>
      </c>
      <c r="DK6" s="14">
        <v>109</v>
      </c>
      <c r="DL6" s="14">
        <v>110</v>
      </c>
      <c r="DM6" s="14">
        <v>111</v>
      </c>
      <c r="DN6" s="14">
        <v>112</v>
      </c>
      <c r="DO6" s="14">
        <v>113</v>
      </c>
      <c r="DP6" s="14">
        <v>114</v>
      </c>
      <c r="DQ6" s="14">
        <v>115</v>
      </c>
      <c r="DR6" s="14">
        <v>116</v>
      </c>
      <c r="DS6" s="27"/>
      <c r="DT6" s="14">
        <v>286</v>
      </c>
      <c r="DU6" s="14">
        <v>287</v>
      </c>
      <c r="DV6" s="14">
        <v>288</v>
      </c>
      <c r="DW6" s="14">
        <v>289</v>
      </c>
      <c r="DX6" s="14">
        <v>290</v>
      </c>
      <c r="DY6" s="14">
        <v>291</v>
      </c>
      <c r="DZ6" s="14">
        <v>292</v>
      </c>
      <c r="EA6" s="14">
        <v>293</v>
      </c>
      <c r="EB6" s="14">
        <v>294</v>
      </c>
      <c r="EC6" s="14">
        <v>295</v>
      </c>
      <c r="ED6" s="14">
        <v>296</v>
      </c>
      <c r="EE6" s="14">
        <v>297</v>
      </c>
      <c r="EF6" s="14">
        <v>298</v>
      </c>
      <c r="EG6" s="14">
        <v>299</v>
      </c>
      <c r="EH6" s="14">
        <v>300</v>
      </c>
      <c r="EI6" s="14">
        <v>301</v>
      </c>
      <c r="EJ6" s="14">
        <v>302</v>
      </c>
      <c r="EK6" s="14">
        <v>303</v>
      </c>
      <c r="EL6" s="14">
        <v>304</v>
      </c>
      <c r="EM6" s="14">
        <v>305</v>
      </c>
      <c r="EN6" s="14">
        <v>306</v>
      </c>
      <c r="EO6" s="14">
        <v>307</v>
      </c>
      <c r="EP6" s="14">
        <v>308</v>
      </c>
      <c r="EQ6" s="14">
        <v>309</v>
      </c>
      <c r="ER6" s="14">
        <v>310</v>
      </c>
      <c r="ES6" s="14">
        <v>311</v>
      </c>
      <c r="ET6" s="14">
        <v>312</v>
      </c>
      <c r="EU6" s="14">
        <v>313</v>
      </c>
      <c r="EV6" s="14">
        <v>314</v>
      </c>
      <c r="EW6" s="14">
        <v>315</v>
      </c>
      <c r="EX6" s="14">
        <v>316</v>
      </c>
      <c r="EY6" s="14">
        <v>317</v>
      </c>
      <c r="EZ6" s="14">
        <v>318</v>
      </c>
      <c r="FA6" s="14">
        <v>319</v>
      </c>
      <c r="FB6" s="14">
        <v>320</v>
      </c>
      <c r="FC6" s="14">
        <v>321</v>
      </c>
      <c r="FD6" s="27"/>
      <c r="FE6" s="14">
        <v>333</v>
      </c>
      <c r="FF6" s="14">
        <v>335</v>
      </c>
      <c r="FG6" s="14">
        <v>336</v>
      </c>
      <c r="FH6" s="14">
        <v>337</v>
      </c>
      <c r="FI6" s="14">
        <v>338</v>
      </c>
      <c r="FJ6" s="14">
        <v>339</v>
      </c>
      <c r="FK6" s="14">
        <v>340</v>
      </c>
      <c r="FL6" s="14">
        <v>341</v>
      </c>
      <c r="FM6" s="14">
        <v>342</v>
      </c>
      <c r="FN6" s="14">
        <v>343</v>
      </c>
      <c r="FO6" s="14">
        <v>344</v>
      </c>
      <c r="FP6" s="14">
        <v>345</v>
      </c>
      <c r="FQ6" s="14">
        <v>346</v>
      </c>
      <c r="FR6" s="14">
        <v>347</v>
      </c>
      <c r="FS6" s="14">
        <v>348</v>
      </c>
      <c r="FT6" s="14">
        <v>349</v>
      </c>
      <c r="FU6" s="14">
        <v>350</v>
      </c>
      <c r="FV6" s="14">
        <v>351</v>
      </c>
      <c r="FW6" s="14">
        <v>352</v>
      </c>
      <c r="FX6" s="14">
        <v>353</v>
      </c>
      <c r="FY6" s="14">
        <v>354</v>
      </c>
      <c r="FZ6" s="14">
        <v>355</v>
      </c>
      <c r="GA6" s="14">
        <v>356</v>
      </c>
      <c r="GB6" s="14">
        <v>357</v>
      </c>
      <c r="GC6" s="14">
        <v>358</v>
      </c>
      <c r="GD6" s="14">
        <v>359</v>
      </c>
      <c r="GE6" s="14">
        <v>360</v>
      </c>
      <c r="GF6" s="14">
        <v>361</v>
      </c>
      <c r="GG6" s="14">
        <v>362</v>
      </c>
      <c r="GH6" s="14">
        <v>363</v>
      </c>
      <c r="GI6" s="14">
        <v>364</v>
      </c>
      <c r="GJ6" s="14">
        <v>365</v>
      </c>
      <c r="GK6" s="14">
        <v>366</v>
      </c>
      <c r="GL6" s="14">
        <v>367</v>
      </c>
      <c r="GM6" s="14">
        <v>368</v>
      </c>
      <c r="GN6" s="14">
        <v>369</v>
      </c>
      <c r="GO6" s="27"/>
      <c r="GP6" s="14">
        <v>118</v>
      </c>
      <c r="GQ6" s="14">
        <v>119</v>
      </c>
      <c r="GR6" s="14">
        <v>120</v>
      </c>
      <c r="GS6" s="27"/>
      <c r="GT6" s="14">
        <v>143</v>
      </c>
      <c r="GU6" s="14">
        <v>1000</v>
      </c>
      <c r="GV6" s="13">
        <v>1001</v>
      </c>
      <c r="GW6" s="14">
        <v>144</v>
      </c>
      <c r="GX6" s="27"/>
      <c r="GY6" s="14">
        <v>238</v>
      </c>
      <c r="GZ6" s="14">
        <v>239</v>
      </c>
      <c r="HA6" s="27"/>
      <c r="HB6" s="14">
        <v>371</v>
      </c>
      <c r="HC6" s="14">
        <v>372</v>
      </c>
      <c r="HD6" s="14">
        <v>373</v>
      </c>
      <c r="HE6" s="14">
        <v>374</v>
      </c>
      <c r="HF6" s="14">
        <v>375</v>
      </c>
      <c r="HG6" s="14">
        <v>376</v>
      </c>
      <c r="HH6" s="14">
        <v>377</v>
      </c>
      <c r="HI6" s="14">
        <v>378</v>
      </c>
      <c r="HJ6" s="14">
        <v>379</v>
      </c>
      <c r="HK6" s="14">
        <v>380</v>
      </c>
      <c r="HL6" s="14">
        <v>381</v>
      </c>
      <c r="HM6" s="14">
        <v>382</v>
      </c>
      <c r="HN6" s="14">
        <v>383</v>
      </c>
      <c r="HO6" s="14">
        <v>384</v>
      </c>
      <c r="HP6" s="14">
        <v>385</v>
      </c>
      <c r="HQ6" s="14">
        <v>386</v>
      </c>
      <c r="HR6" s="14">
        <v>387</v>
      </c>
      <c r="HS6" s="14">
        <v>388</v>
      </c>
      <c r="HT6" s="14">
        <v>389</v>
      </c>
      <c r="HU6" s="14">
        <v>390</v>
      </c>
      <c r="HV6" s="14">
        <v>391</v>
      </c>
      <c r="HX6" s="14">
        <v>400</v>
      </c>
      <c r="HY6" s="14">
        <v>401</v>
      </c>
      <c r="HZ6" s="14">
        <v>402</v>
      </c>
      <c r="IA6" s="14">
        <v>403</v>
      </c>
    </row>
    <row r="7" spans="1:235" s="2" customFormat="1" x14ac:dyDescent="0.25">
      <c r="A7" s="2" t="s">
        <v>48</v>
      </c>
      <c r="B7" s="2" t="s">
        <v>0</v>
      </c>
      <c r="C7" s="2" t="s">
        <v>164</v>
      </c>
      <c r="D7" s="2" t="s">
        <v>165</v>
      </c>
      <c r="E7" s="10" t="s">
        <v>106</v>
      </c>
      <c r="F7" s="2">
        <v>2016</v>
      </c>
      <c r="G7" s="2">
        <f t="shared" ref="G7:AN7" si="0">+F7+1</f>
        <v>2017</v>
      </c>
      <c r="H7" s="2">
        <f t="shared" si="0"/>
        <v>2018</v>
      </c>
      <c r="I7" s="2">
        <f t="shared" si="0"/>
        <v>2019</v>
      </c>
      <c r="J7" s="2">
        <f t="shared" si="0"/>
        <v>2020</v>
      </c>
      <c r="K7" s="2">
        <f t="shared" si="0"/>
        <v>2021</v>
      </c>
      <c r="L7" s="2">
        <f t="shared" si="0"/>
        <v>2022</v>
      </c>
      <c r="M7" s="2">
        <f t="shared" si="0"/>
        <v>2023</v>
      </c>
      <c r="N7" s="2">
        <f t="shared" si="0"/>
        <v>2024</v>
      </c>
      <c r="O7" s="2">
        <f t="shared" si="0"/>
        <v>2025</v>
      </c>
      <c r="P7" s="2">
        <f t="shared" si="0"/>
        <v>2026</v>
      </c>
      <c r="Q7" s="2">
        <f t="shared" si="0"/>
        <v>2027</v>
      </c>
      <c r="R7" s="2">
        <f t="shared" si="0"/>
        <v>2028</v>
      </c>
      <c r="S7" s="2">
        <f t="shared" si="0"/>
        <v>2029</v>
      </c>
      <c r="T7" s="2">
        <f t="shared" si="0"/>
        <v>2030</v>
      </c>
      <c r="U7" s="2">
        <f t="shared" si="0"/>
        <v>2031</v>
      </c>
      <c r="V7" s="2">
        <f t="shared" si="0"/>
        <v>2032</v>
      </c>
      <c r="W7" s="2">
        <f t="shared" si="0"/>
        <v>2033</v>
      </c>
      <c r="X7" s="2">
        <f t="shared" si="0"/>
        <v>2034</v>
      </c>
      <c r="Y7" s="2">
        <f t="shared" si="0"/>
        <v>2035</v>
      </c>
      <c r="Z7" s="2">
        <f t="shared" si="0"/>
        <v>2036</v>
      </c>
      <c r="AA7" s="2">
        <f t="shared" si="0"/>
        <v>2037</v>
      </c>
      <c r="AB7" s="2">
        <f t="shared" si="0"/>
        <v>2038</v>
      </c>
      <c r="AC7" s="2">
        <f t="shared" si="0"/>
        <v>2039</v>
      </c>
      <c r="AD7" s="2">
        <f t="shared" si="0"/>
        <v>2040</v>
      </c>
      <c r="AE7" s="2">
        <f t="shared" si="0"/>
        <v>2041</v>
      </c>
      <c r="AF7" s="2">
        <f t="shared" si="0"/>
        <v>2042</v>
      </c>
      <c r="AG7" s="2">
        <f t="shared" si="0"/>
        <v>2043</v>
      </c>
      <c r="AH7" s="2">
        <f t="shared" si="0"/>
        <v>2044</v>
      </c>
      <c r="AI7" s="2">
        <f t="shared" si="0"/>
        <v>2045</v>
      </c>
      <c r="AJ7" s="2">
        <f t="shared" si="0"/>
        <v>2046</v>
      </c>
      <c r="AK7" s="2">
        <f t="shared" si="0"/>
        <v>2047</v>
      </c>
      <c r="AL7" s="2">
        <f t="shared" si="0"/>
        <v>2048</v>
      </c>
      <c r="AM7" s="2">
        <f t="shared" si="0"/>
        <v>2049</v>
      </c>
      <c r="AN7" s="2">
        <f t="shared" si="0"/>
        <v>2050</v>
      </c>
      <c r="AP7" s="2" t="s">
        <v>0</v>
      </c>
      <c r="AQ7" s="2" t="s">
        <v>241</v>
      </c>
      <c r="AR7" s="2">
        <v>2016</v>
      </c>
      <c r="AS7" s="2">
        <f>+AR7+1</f>
        <v>2017</v>
      </c>
      <c r="AT7" s="2">
        <f t="shared" ref="AT7" si="1">+AS7+1</f>
        <v>2018</v>
      </c>
      <c r="AU7" s="2">
        <f t="shared" ref="AU7" si="2">+AT7+1</f>
        <v>2019</v>
      </c>
      <c r="AV7" s="2">
        <f t="shared" ref="AV7" si="3">+AU7+1</f>
        <v>2020</v>
      </c>
      <c r="AW7" s="2">
        <f t="shared" ref="AW7" si="4">+AV7+1</f>
        <v>2021</v>
      </c>
      <c r="AX7" s="2">
        <f t="shared" ref="AX7" si="5">+AW7+1</f>
        <v>2022</v>
      </c>
      <c r="AY7" s="2">
        <f t="shared" ref="AY7" si="6">+AX7+1</f>
        <v>2023</v>
      </c>
      <c r="AZ7" s="2">
        <f t="shared" ref="AZ7" si="7">+AY7+1</f>
        <v>2024</v>
      </c>
      <c r="BA7" s="2">
        <f t="shared" ref="BA7" si="8">+AZ7+1</f>
        <v>2025</v>
      </c>
      <c r="BB7" s="2">
        <f t="shared" ref="BB7" si="9">+BA7+1</f>
        <v>2026</v>
      </c>
      <c r="BC7" s="2">
        <f t="shared" ref="BC7" si="10">+BB7+1</f>
        <v>2027</v>
      </c>
      <c r="BD7" s="2">
        <f t="shared" ref="BD7" si="11">+BC7+1</f>
        <v>2028</v>
      </c>
      <c r="BE7" s="2">
        <f t="shared" ref="BE7" si="12">+BD7+1</f>
        <v>2029</v>
      </c>
      <c r="BF7" s="2">
        <f t="shared" ref="BF7" si="13">+BE7+1</f>
        <v>2030</v>
      </c>
      <c r="BG7" s="2">
        <f t="shared" ref="BG7" si="14">+BF7+1</f>
        <v>2031</v>
      </c>
      <c r="BH7" s="2">
        <f t="shared" ref="BH7" si="15">+BG7+1</f>
        <v>2032</v>
      </c>
      <c r="BI7" s="2">
        <f t="shared" ref="BI7" si="16">+BH7+1</f>
        <v>2033</v>
      </c>
      <c r="BJ7" s="2">
        <f t="shared" ref="BJ7" si="17">+BI7+1</f>
        <v>2034</v>
      </c>
      <c r="BK7" s="2">
        <f t="shared" ref="BK7" si="18">+BJ7+1</f>
        <v>2035</v>
      </c>
      <c r="BL7" s="2">
        <f t="shared" ref="BL7" si="19">+BK7+1</f>
        <v>2036</v>
      </c>
      <c r="BM7" s="2">
        <f t="shared" ref="BM7" si="20">+BL7+1</f>
        <v>2037</v>
      </c>
      <c r="BN7" s="2">
        <f t="shared" ref="BN7" si="21">+BM7+1</f>
        <v>2038</v>
      </c>
      <c r="BO7" s="2">
        <f t="shared" ref="BO7" si="22">+BN7+1</f>
        <v>2039</v>
      </c>
      <c r="BP7" s="2">
        <f t="shared" ref="BP7" si="23">+BO7+1</f>
        <v>2040</v>
      </c>
      <c r="BQ7" s="2">
        <f t="shared" ref="BQ7" si="24">+BP7+1</f>
        <v>2041</v>
      </c>
      <c r="BR7" s="2">
        <f t="shared" ref="BR7" si="25">+BQ7+1</f>
        <v>2042</v>
      </c>
      <c r="BS7" s="2">
        <f t="shared" ref="BS7" si="26">+BR7+1</f>
        <v>2043</v>
      </c>
      <c r="BT7" s="2">
        <f t="shared" ref="BT7" si="27">+BS7+1</f>
        <v>2044</v>
      </c>
      <c r="BU7" s="2">
        <f t="shared" ref="BU7" si="28">+BT7+1</f>
        <v>2045</v>
      </c>
      <c r="BV7" s="2">
        <f t="shared" ref="BV7" si="29">+BU7+1</f>
        <v>2046</v>
      </c>
      <c r="BW7" s="2">
        <f t="shared" ref="BW7" si="30">+BV7+1</f>
        <v>2047</v>
      </c>
      <c r="BX7" s="2">
        <f t="shared" ref="BX7" si="31">+BW7+1</f>
        <v>2048</v>
      </c>
      <c r="BY7" s="2">
        <f t="shared" ref="BY7" si="32">+BX7+1</f>
        <v>2049</v>
      </c>
      <c r="BZ7" s="2">
        <f t="shared" ref="BZ7" si="33">+BY7+1</f>
        <v>2050</v>
      </c>
      <c r="CB7" s="2" t="s">
        <v>0</v>
      </c>
      <c r="CC7" s="133" t="s">
        <v>126</v>
      </c>
      <c r="CD7" s="133" t="s">
        <v>127</v>
      </c>
      <c r="CE7" s="133" t="s">
        <v>128</v>
      </c>
      <c r="CF7" s="133" t="s">
        <v>129</v>
      </c>
      <c r="CG7" s="133" t="s">
        <v>130</v>
      </c>
      <c r="CH7" s="133" t="s">
        <v>131</v>
      </c>
      <c r="CI7" s="133" t="s">
        <v>132</v>
      </c>
      <c r="CJ7" s="133" t="s">
        <v>133</v>
      </c>
      <c r="CK7" s="133" t="s">
        <v>134</v>
      </c>
      <c r="CL7" s="133" t="s">
        <v>135</v>
      </c>
      <c r="CM7" s="133" t="s">
        <v>136</v>
      </c>
      <c r="CN7" s="133" t="s">
        <v>137</v>
      </c>
      <c r="CO7" s="133" t="s">
        <v>138</v>
      </c>
      <c r="CP7" s="133" t="s">
        <v>139</v>
      </c>
      <c r="CQ7" s="133" t="s">
        <v>140</v>
      </c>
      <c r="CR7" s="133" t="s">
        <v>141</v>
      </c>
      <c r="CS7" s="133" t="s">
        <v>142</v>
      </c>
      <c r="CT7" s="133" t="s">
        <v>143</v>
      </c>
      <c r="CU7" s="133" t="s">
        <v>144</v>
      </c>
      <c r="CV7" s="133" t="s">
        <v>145</v>
      </c>
      <c r="CX7" s="2" t="s">
        <v>0</v>
      </c>
      <c r="CY7" s="133" t="s">
        <v>126</v>
      </c>
      <c r="CZ7" s="133" t="s">
        <v>127</v>
      </c>
      <c r="DA7" s="133" t="s">
        <v>128</v>
      </c>
      <c r="DB7" s="133" t="s">
        <v>129</v>
      </c>
      <c r="DC7" s="133" t="s">
        <v>130</v>
      </c>
      <c r="DD7" s="133" t="s">
        <v>131</v>
      </c>
      <c r="DE7" s="133" t="s">
        <v>132</v>
      </c>
      <c r="DF7" s="133" t="s">
        <v>133</v>
      </c>
      <c r="DG7" s="133" t="s">
        <v>134</v>
      </c>
      <c r="DH7" s="133" t="s">
        <v>135</v>
      </c>
      <c r="DI7" s="133" t="s">
        <v>136</v>
      </c>
      <c r="DJ7" s="133" t="s">
        <v>137</v>
      </c>
      <c r="DK7" s="133" t="s">
        <v>138</v>
      </c>
      <c r="DL7" s="133" t="s">
        <v>139</v>
      </c>
      <c r="DM7" s="133" t="s">
        <v>140</v>
      </c>
      <c r="DN7" s="133" t="s">
        <v>141</v>
      </c>
      <c r="DO7" s="133" t="s">
        <v>142</v>
      </c>
      <c r="DP7" s="133" t="s">
        <v>143</v>
      </c>
      <c r="DQ7" s="133" t="s">
        <v>144</v>
      </c>
      <c r="DR7" s="133" t="s">
        <v>145</v>
      </c>
      <c r="DT7" s="2" t="s">
        <v>0</v>
      </c>
      <c r="DU7" s="2">
        <f t="shared" ref="DU7:EA7" si="34">+DV7-1</f>
        <v>2016</v>
      </c>
      <c r="DV7" s="2">
        <f t="shared" si="34"/>
        <v>2017</v>
      </c>
      <c r="DW7" s="2">
        <f t="shared" si="34"/>
        <v>2018</v>
      </c>
      <c r="DX7" s="2">
        <f t="shared" si="34"/>
        <v>2019</v>
      </c>
      <c r="DY7" s="2">
        <f t="shared" si="34"/>
        <v>2020</v>
      </c>
      <c r="DZ7" s="2">
        <f t="shared" si="34"/>
        <v>2021</v>
      </c>
      <c r="EA7" s="2">
        <f t="shared" si="34"/>
        <v>2022</v>
      </c>
      <c r="EB7" s="2">
        <v>2023</v>
      </c>
      <c r="EC7" s="2">
        <f t="shared" ref="EC7:FC7" si="35">+EB7+1</f>
        <v>2024</v>
      </c>
      <c r="ED7" s="2">
        <f t="shared" si="35"/>
        <v>2025</v>
      </c>
      <c r="EE7" s="2">
        <f t="shared" si="35"/>
        <v>2026</v>
      </c>
      <c r="EF7" s="2">
        <f t="shared" si="35"/>
        <v>2027</v>
      </c>
      <c r="EG7" s="2">
        <f t="shared" si="35"/>
        <v>2028</v>
      </c>
      <c r="EH7" s="2">
        <f t="shared" si="35"/>
        <v>2029</v>
      </c>
      <c r="EI7" s="2">
        <f t="shared" si="35"/>
        <v>2030</v>
      </c>
      <c r="EJ7" s="2">
        <f t="shared" si="35"/>
        <v>2031</v>
      </c>
      <c r="EK7" s="2">
        <f t="shared" si="35"/>
        <v>2032</v>
      </c>
      <c r="EL7" s="2">
        <f t="shared" si="35"/>
        <v>2033</v>
      </c>
      <c r="EM7" s="2">
        <f t="shared" si="35"/>
        <v>2034</v>
      </c>
      <c r="EN7" s="2">
        <f t="shared" si="35"/>
        <v>2035</v>
      </c>
      <c r="EO7" s="2">
        <f t="shared" si="35"/>
        <v>2036</v>
      </c>
      <c r="EP7" s="2">
        <f t="shared" si="35"/>
        <v>2037</v>
      </c>
      <c r="EQ7" s="2">
        <f t="shared" si="35"/>
        <v>2038</v>
      </c>
      <c r="ER7" s="2">
        <f t="shared" si="35"/>
        <v>2039</v>
      </c>
      <c r="ES7" s="2">
        <f t="shared" si="35"/>
        <v>2040</v>
      </c>
      <c r="ET7" s="2">
        <f t="shared" si="35"/>
        <v>2041</v>
      </c>
      <c r="EU7" s="2">
        <f t="shared" si="35"/>
        <v>2042</v>
      </c>
      <c r="EV7" s="2">
        <f t="shared" si="35"/>
        <v>2043</v>
      </c>
      <c r="EW7" s="2">
        <f t="shared" si="35"/>
        <v>2044</v>
      </c>
      <c r="EX7" s="2">
        <f t="shared" si="35"/>
        <v>2045</v>
      </c>
      <c r="EY7" s="2">
        <f t="shared" si="35"/>
        <v>2046</v>
      </c>
      <c r="EZ7" s="2">
        <f t="shared" si="35"/>
        <v>2047</v>
      </c>
      <c r="FA7" s="2">
        <f t="shared" si="35"/>
        <v>2048</v>
      </c>
      <c r="FB7" s="2">
        <f t="shared" si="35"/>
        <v>2049</v>
      </c>
      <c r="FC7" s="2">
        <f t="shared" si="35"/>
        <v>2050</v>
      </c>
      <c r="FE7" s="2" t="s">
        <v>0</v>
      </c>
      <c r="FF7" s="2">
        <v>2016</v>
      </c>
      <c r="FG7" s="2">
        <f>+FF7+1</f>
        <v>2017</v>
      </c>
      <c r="FH7" s="2">
        <f t="shared" ref="FH7:GN7" si="36">+FG7+1</f>
        <v>2018</v>
      </c>
      <c r="FI7" s="2">
        <f t="shared" si="36"/>
        <v>2019</v>
      </c>
      <c r="FJ7" s="2">
        <f t="shared" si="36"/>
        <v>2020</v>
      </c>
      <c r="FK7" s="2">
        <f t="shared" si="36"/>
        <v>2021</v>
      </c>
      <c r="FL7" s="2">
        <f t="shared" si="36"/>
        <v>2022</v>
      </c>
      <c r="FM7" s="2">
        <f t="shared" si="36"/>
        <v>2023</v>
      </c>
      <c r="FN7" s="2">
        <f t="shared" si="36"/>
        <v>2024</v>
      </c>
      <c r="FO7" s="2">
        <f t="shared" si="36"/>
        <v>2025</v>
      </c>
      <c r="FP7" s="2">
        <f t="shared" si="36"/>
        <v>2026</v>
      </c>
      <c r="FQ7" s="2">
        <f t="shared" si="36"/>
        <v>2027</v>
      </c>
      <c r="FR7" s="2">
        <f t="shared" si="36"/>
        <v>2028</v>
      </c>
      <c r="FS7" s="2">
        <f t="shared" si="36"/>
        <v>2029</v>
      </c>
      <c r="FT7" s="2">
        <f t="shared" si="36"/>
        <v>2030</v>
      </c>
      <c r="FU7" s="2">
        <f t="shared" si="36"/>
        <v>2031</v>
      </c>
      <c r="FV7" s="2">
        <f t="shared" si="36"/>
        <v>2032</v>
      </c>
      <c r="FW7" s="2">
        <f t="shared" si="36"/>
        <v>2033</v>
      </c>
      <c r="FX7" s="2">
        <f t="shared" si="36"/>
        <v>2034</v>
      </c>
      <c r="FY7" s="2">
        <f t="shared" si="36"/>
        <v>2035</v>
      </c>
      <c r="FZ7" s="2">
        <f t="shared" si="36"/>
        <v>2036</v>
      </c>
      <c r="GA7" s="2">
        <f t="shared" si="36"/>
        <v>2037</v>
      </c>
      <c r="GB7" s="2">
        <f t="shared" si="36"/>
        <v>2038</v>
      </c>
      <c r="GC7" s="2">
        <f t="shared" si="36"/>
        <v>2039</v>
      </c>
      <c r="GD7" s="2">
        <f t="shared" si="36"/>
        <v>2040</v>
      </c>
      <c r="GE7" s="2">
        <f t="shared" si="36"/>
        <v>2041</v>
      </c>
      <c r="GF7" s="2">
        <f t="shared" si="36"/>
        <v>2042</v>
      </c>
      <c r="GG7" s="2">
        <f t="shared" si="36"/>
        <v>2043</v>
      </c>
      <c r="GH7" s="2">
        <f t="shared" si="36"/>
        <v>2044</v>
      </c>
      <c r="GI7" s="2">
        <f t="shared" si="36"/>
        <v>2045</v>
      </c>
      <c r="GJ7" s="2">
        <f t="shared" si="36"/>
        <v>2046</v>
      </c>
      <c r="GK7" s="2">
        <f t="shared" si="36"/>
        <v>2047</v>
      </c>
      <c r="GL7" s="2">
        <f t="shared" si="36"/>
        <v>2048</v>
      </c>
      <c r="GM7" s="2">
        <f t="shared" si="36"/>
        <v>2049</v>
      </c>
      <c r="GN7" s="2">
        <f t="shared" si="36"/>
        <v>2050</v>
      </c>
      <c r="GO7" s="32"/>
      <c r="GP7" s="2" t="s">
        <v>151</v>
      </c>
      <c r="GQ7" s="2" t="s">
        <v>146</v>
      </c>
      <c r="GR7" s="133" t="s">
        <v>125</v>
      </c>
      <c r="GS7" s="12"/>
      <c r="GT7" s="2" t="s">
        <v>0</v>
      </c>
      <c r="GU7" s="2" t="s">
        <v>112</v>
      </c>
      <c r="GV7" s="2" t="s">
        <v>121</v>
      </c>
      <c r="GW7" s="133" t="s">
        <v>125</v>
      </c>
      <c r="GY7" s="2" t="s">
        <v>0</v>
      </c>
      <c r="GZ7" s="2" t="s">
        <v>122</v>
      </c>
      <c r="HA7" s="32"/>
      <c r="HB7" s="2" t="s">
        <v>0</v>
      </c>
      <c r="HC7" s="10" t="s">
        <v>126</v>
      </c>
      <c r="HD7" s="10" t="s">
        <v>127</v>
      </c>
      <c r="HE7" s="10" t="s">
        <v>128</v>
      </c>
      <c r="HF7" s="10" t="s">
        <v>129</v>
      </c>
      <c r="HG7" s="10" t="s">
        <v>130</v>
      </c>
      <c r="HH7" s="10" t="s">
        <v>131</v>
      </c>
      <c r="HI7" s="10" t="s">
        <v>132</v>
      </c>
      <c r="HJ7" s="10" t="s">
        <v>133</v>
      </c>
      <c r="HK7" s="10" t="s">
        <v>134</v>
      </c>
      <c r="HL7" s="10" t="s">
        <v>135</v>
      </c>
      <c r="HM7" s="10" t="s">
        <v>136</v>
      </c>
      <c r="HN7" s="10" t="s">
        <v>137</v>
      </c>
      <c r="HO7" s="10" t="s">
        <v>138</v>
      </c>
      <c r="HP7" s="10" t="s">
        <v>139</v>
      </c>
      <c r="HQ7" s="10" t="s">
        <v>140</v>
      </c>
      <c r="HR7" s="10" t="s">
        <v>141</v>
      </c>
      <c r="HS7" s="10" t="s">
        <v>142</v>
      </c>
      <c r="HT7" s="10" t="s">
        <v>143</v>
      </c>
      <c r="HU7" s="10" t="s">
        <v>144</v>
      </c>
      <c r="HV7" s="10" t="s">
        <v>145</v>
      </c>
      <c r="HX7" s="2" t="s">
        <v>151</v>
      </c>
      <c r="HY7" s="10" t="s">
        <v>160</v>
      </c>
      <c r="HZ7" s="2" t="s">
        <v>146</v>
      </c>
      <c r="IA7" s="133" t="s">
        <v>125</v>
      </c>
    </row>
    <row r="8" spans="1:235" x14ac:dyDescent="0.25">
      <c r="A8" s="112" t="s">
        <v>68</v>
      </c>
      <c r="B8" s="112" t="s">
        <v>202</v>
      </c>
      <c r="C8" s="51">
        <f>1/Main!$G$8</f>
        <v>0.47619047619047616</v>
      </c>
      <c r="D8" s="115">
        <f>+Main!$D$4</f>
        <v>14</v>
      </c>
      <c r="E8" s="116">
        <f>+Main!$D$6</f>
        <v>0</v>
      </c>
      <c r="F8" s="116">
        <v>770000</v>
      </c>
      <c r="G8" s="116">
        <v>753602.24482910591</v>
      </c>
      <c r="H8" s="116">
        <v>740837.94126055145</v>
      </c>
      <c r="I8" s="116">
        <v>731280.59064764518</v>
      </c>
      <c r="J8" s="116">
        <v>724558.87856117368</v>
      </c>
      <c r="K8" s="116">
        <v>726276.9037084193</v>
      </c>
      <c r="L8" s="116">
        <v>729006.08217636216</v>
      </c>
      <c r="M8" s="116">
        <v>732694.01311403594</v>
      </c>
      <c r="N8" s="116">
        <v>737293.04308628559</v>
      </c>
      <c r="O8" s="116">
        <v>742759.90837689955</v>
      </c>
      <c r="P8" s="116">
        <v>749055.40571868676</v>
      </c>
      <c r="Q8" s="116">
        <v>756144.08922752808</v>
      </c>
      <c r="R8" s="116">
        <v>763993.99149211124</v>
      </c>
      <c r="S8" s="116">
        <v>772576.36693202052</v>
      </c>
      <c r="T8" s="116">
        <v>781865.45568519598</v>
      </c>
      <c r="U8" s="116">
        <v>794990.25051201507</v>
      </c>
      <c r="V8" s="116">
        <v>808469.14143518975</v>
      </c>
      <c r="W8" s="116">
        <v>822309.57233552611</v>
      </c>
      <c r="X8" s="116">
        <v>836519.17965165339</v>
      </c>
      <c r="Y8" s="116">
        <v>851105.79656946985</v>
      </c>
      <c r="Z8" s="116">
        <v>866077.45731685555</v>
      </c>
      <c r="AA8" s="116">
        <v>881442.40156599961</v>
      </c>
      <c r="AB8" s="116">
        <v>897209.07894574245</v>
      </c>
      <c r="AC8" s="116">
        <v>913386.15366640023</v>
      </c>
      <c r="AD8" s="116">
        <v>929982.5092595882</v>
      </c>
      <c r="AE8" s="116">
        <v>947007.25343563512</v>
      </c>
      <c r="AF8" s="116">
        <v>964469.7230612298</v>
      </c>
      <c r="AG8" s="116">
        <v>982379.48926001613</v>
      </c>
      <c r="AH8" s="116">
        <v>1000746.3626389122</v>
      </c>
      <c r="AI8" s="116">
        <v>1019580.398643008</v>
      </c>
      <c r="AJ8" s="116">
        <v>1038891.9030419419</v>
      </c>
      <c r="AK8" s="116">
        <v>1058691.4375507596</v>
      </c>
      <c r="AL8" s="116">
        <v>1078989.8255882992</v>
      </c>
      <c r="AM8" s="116">
        <v>1099798.1581762468</v>
      </c>
      <c r="AN8" s="116">
        <v>1121127.79998206</v>
      </c>
      <c r="AP8" s="112" t="s">
        <v>249</v>
      </c>
      <c r="AQ8" s="186">
        <v>2.5000000000000001E-2</v>
      </c>
      <c r="AR8" s="116">
        <f>F8*$AQ8</f>
        <v>19250</v>
      </c>
      <c r="AS8" s="116">
        <f t="shared" ref="AS8:BZ14" si="37">G8*$AQ8</f>
        <v>18840.056120727648</v>
      </c>
      <c r="AT8" s="116">
        <f t="shared" si="37"/>
        <v>18520.948531513786</v>
      </c>
      <c r="AU8" s="116">
        <f t="shared" si="37"/>
        <v>18282.014766191129</v>
      </c>
      <c r="AV8" s="116">
        <f t="shared" si="37"/>
        <v>18113.971964029344</v>
      </c>
      <c r="AW8" s="116">
        <f t="shared" si="37"/>
        <v>18156.922592710482</v>
      </c>
      <c r="AX8" s="116">
        <f t="shared" si="37"/>
        <v>18225.152054409056</v>
      </c>
      <c r="AY8" s="116">
        <f t="shared" si="37"/>
        <v>18317.350327850898</v>
      </c>
      <c r="AZ8" s="116">
        <f t="shared" si="37"/>
        <v>18432.32607715714</v>
      </c>
      <c r="BA8" s="116">
        <f t="shared" si="37"/>
        <v>18568.997709422489</v>
      </c>
      <c r="BB8" s="116">
        <f t="shared" si="37"/>
        <v>18726.38514296717</v>
      </c>
      <c r="BC8" s="116">
        <f t="shared" si="37"/>
        <v>18903.602230688204</v>
      </c>
      <c r="BD8" s="116">
        <f t="shared" si="37"/>
        <v>19099.849787302781</v>
      </c>
      <c r="BE8" s="116">
        <f t="shared" si="37"/>
        <v>19314.409173300515</v>
      </c>
      <c r="BF8" s="116">
        <f t="shared" si="37"/>
        <v>19546.636392129902</v>
      </c>
      <c r="BG8" s="116">
        <f t="shared" si="37"/>
        <v>19874.75626280038</v>
      </c>
      <c r="BH8" s="116">
        <f t="shared" si="37"/>
        <v>20211.728535879745</v>
      </c>
      <c r="BI8" s="116">
        <f t="shared" si="37"/>
        <v>20557.739308388154</v>
      </c>
      <c r="BJ8" s="116">
        <f t="shared" si="37"/>
        <v>20912.979491291335</v>
      </c>
      <c r="BK8" s="116">
        <f t="shared" si="37"/>
        <v>21277.644914236749</v>
      </c>
      <c r="BL8" s="116">
        <f t="shared" si="37"/>
        <v>21651.936432921389</v>
      </c>
      <c r="BM8" s="116">
        <f t="shared" si="37"/>
        <v>22036.06003914999</v>
      </c>
      <c r="BN8" s="116">
        <f t="shared" si="37"/>
        <v>22430.226973643563</v>
      </c>
      <c r="BO8" s="116">
        <f t="shared" si="37"/>
        <v>22834.653841660009</v>
      </c>
      <c r="BP8" s="116">
        <f t="shared" si="37"/>
        <v>23249.562731489706</v>
      </c>
      <c r="BQ8" s="116">
        <f t="shared" si="37"/>
        <v>23675.18133589088</v>
      </c>
      <c r="BR8" s="116">
        <f t="shared" si="37"/>
        <v>24111.743076530747</v>
      </c>
      <c r="BS8" s="116">
        <f t="shared" si="37"/>
        <v>24559.487231500403</v>
      </c>
      <c r="BT8" s="116">
        <f t="shared" si="37"/>
        <v>25018.659065972806</v>
      </c>
      <c r="BU8" s="116">
        <f t="shared" si="37"/>
        <v>25489.509966075202</v>
      </c>
      <c r="BV8" s="116">
        <f t="shared" si="37"/>
        <v>25972.29757604855</v>
      </c>
      <c r="BW8" s="116">
        <f t="shared" si="37"/>
        <v>26467.285938768993</v>
      </c>
      <c r="BX8" s="116">
        <f t="shared" si="37"/>
        <v>26974.745639707482</v>
      </c>
      <c r="BY8" s="116">
        <f t="shared" si="37"/>
        <v>27494.95395440617</v>
      </c>
      <c r="BZ8" s="116">
        <f t="shared" si="37"/>
        <v>28028.194999551502</v>
      </c>
      <c r="CB8" s="112" t="s">
        <v>167</v>
      </c>
      <c r="CC8" s="116">
        <v>0</v>
      </c>
      <c r="CD8" s="116">
        <f>+CC8</f>
        <v>0</v>
      </c>
      <c r="CE8" s="116">
        <f t="shared" ref="CE8:CT12" si="38">+CD8</f>
        <v>0</v>
      </c>
      <c r="CF8" s="116">
        <f t="shared" ref="CF8" si="39">+CE8</f>
        <v>0</v>
      </c>
      <c r="CG8" s="116">
        <f t="shared" ref="CG8" si="40">+CF8</f>
        <v>0</v>
      </c>
      <c r="CH8" s="116">
        <f t="shared" ref="CH8" si="41">+CG8</f>
        <v>0</v>
      </c>
      <c r="CI8" s="116">
        <f t="shared" ref="CI8" si="42">+CH8</f>
        <v>0</v>
      </c>
      <c r="CJ8" s="116">
        <f t="shared" ref="CJ8" si="43">+CI8</f>
        <v>0</v>
      </c>
      <c r="CK8" s="116">
        <f t="shared" ref="CK8" si="44">+CJ8</f>
        <v>0</v>
      </c>
      <c r="CL8" s="116">
        <f t="shared" ref="CL8" si="45">+CK8</f>
        <v>0</v>
      </c>
      <c r="CM8" s="116">
        <f t="shared" ref="CM8" si="46">+CL8</f>
        <v>0</v>
      </c>
      <c r="CN8" s="116">
        <f t="shared" ref="CN8" si="47">+CM8</f>
        <v>0</v>
      </c>
      <c r="CO8" s="116">
        <f t="shared" ref="CO8" si="48">+CN8</f>
        <v>0</v>
      </c>
      <c r="CP8" s="116">
        <f t="shared" ref="CP8" si="49">+CO8</f>
        <v>0</v>
      </c>
      <c r="CQ8" s="116">
        <f t="shared" ref="CQ8" si="50">+CP8</f>
        <v>0</v>
      </c>
      <c r="CR8" s="116">
        <f t="shared" ref="CR8" si="51">+CQ8</f>
        <v>0</v>
      </c>
      <c r="CS8" s="116">
        <f t="shared" ref="CS8" si="52">+CR8</f>
        <v>0</v>
      </c>
      <c r="CT8" s="116">
        <f t="shared" ref="CT8" si="53">+CS8</f>
        <v>0</v>
      </c>
      <c r="CU8" s="116">
        <f t="shared" ref="CT8:CV12" si="54">+CT8</f>
        <v>0</v>
      </c>
      <c r="CV8" s="116">
        <f t="shared" ref="CV8" si="55">+CU8</f>
        <v>0</v>
      </c>
      <c r="CX8" t="str">
        <f t="shared" ref="CX8:CX20" si="56">+"Bus Maintenance at "&amp;CY8&amp;"/mile"</f>
        <v>Bus Maintenance at 0.6/mile</v>
      </c>
      <c r="CY8" s="117">
        <v>0.6</v>
      </c>
      <c r="CZ8" s="117">
        <f>+CY8</f>
        <v>0.6</v>
      </c>
      <c r="DA8" s="117">
        <f t="shared" ref="DA8:DR8" si="57">+CZ8</f>
        <v>0.6</v>
      </c>
      <c r="DB8" s="117">
        <f t="shared" si="57"/>
        <v>0.6</v>
      </c>
      <c r="DC8" s="117">
        <f t="shared" si="57"/>
        <v>0.6</v>
      </c>
      <c r="DD8" s="117">
        <f t="shared" si="57"/>
        <v>0.6</v>
      </c>
      <c r="DE8" s="117">
        <f t="shared" si="57"/>
        <v>0.6</v>
      </c>
      <c r="DF8" s="117">
        <f t="shared" si="57"/>
        <v>0.6</v>
      </c>
      <c r="DG8" s="117">
        <f t="shared" si="57"/>
        <v>0.6</v>
      </c>
      <c r="DH8" s="117">
        <f t="shared" si="57"/>
        <v>0.6</v>
      </c>
      <c r="DI8" s="117">
        <f t="shared" si="57"/>
        <v>0.6</v>
      </c>
      <c r="DJ8" s="117">
        <f t="shared" si="57"/>
        <v>0.6</v>
      </c>
      <c r="DK8" s="117">
        <f t="shared" si="57"/>
        <v>0.6</v>
      </c>
      <c r="DL8" s="117">
        <f t="shared" si="57"/>
        <v>0.6</v>
      </c>
      <c r="DM8" s="117">
        <f t="shared" si="57"/>
        <v>0.6</v>
      </c>
      <c r="DN8" s="117">
        <f t="shared" si="57"/>
        <v>0.6</v>
      </c>
      <c r="DO8" s="117">
        <f t="shared" si="57"/>
        <v>0.6</v>
      </c>
      <c r="DP8" s="117">
        <f t="shared" si="57"/>
        <v>0.6</v>
      </c>
      <c r="DQ8" s="117">
        <f t="shared" si="57"/>
        <v>0.6</v>
      </c>
      <c r="DR8" s="117">
        <f t="shared" si="57"/>
        <v>0.6</v>
      </c>
      <c r="DT8" s="112" t="s">
        <v>213</v>
      </c>
      <c r="DU8" s="118">
        <f>Main!$H$6</f>
        <v>0.09</v>
      </c>
      <c r="DV8" s="118">
        <f t="shared" ref="DV8:FC8" si="58">+DU8*DV$45</f>
        <v>9.4696411048085349E-2</v>
      </c>
      <c r="DW8" s="118">
        <f t="shared" si="58"/>
        <v>9.6127573879865036E-2</v>
      </c>
      <c r="DX8" s="118">
        <f t="shared" si="58"/>
        <v>9.9769989383568916E-2</v>
      </c>
      <c r="DY8" s="118">
        <f t="shared" si="58"/>
        <v>0.10354423997064718</v>
      </c>
      <c r="DZ8" s="118">
        <f t="shared" si="58"/>
        <v>0.10746481039650081</v>
      </c>
      <c r="EA8" s="118">
        <f t="shared" si="58"/>
        <v>0.11306949966937031</v>
      </c>
      <c r="EB8" s="118">
        <f t="shared" si="58"/>
        <v>0.11869494912924101</v>
      </c>
      <c r="EC8" s="118">
        <f t="shared" si="58"/>
        <v>0.11950851036743305</v>
      </c>
      <c r="ED8" s="118">
        <f t="shared" si="58"/>
        <v>0.1210593388528985</v>
      </c>
      <c r="EE8" s="118">
        <f t="shared" si="58"/>
        <v>0.1236115857959235</v>
      </c>
      <c r="EF8" s="118">
        <f t="shared" si="58"/>
        <v>0.12381130632636497</v>
      </c>
      <c r="EG8" s="118">
        <f t="shared" si="58"/>
        <v>0.12396999967390539</v>
      </c>
      <c r="EH8" s="118">
        <f t="shared" si="58"/>
        <v>0.12315730334227537</v>
      </c>
      <c r="EI8" s="118">
        <f t="shared" si="58"/>
        <v>0.12254982309907358</v>
      </c>
      <c r="EJ8" s="118">
        <f t="shared" si="58"/>
        <v>0.12239722782869798</v>
      </c>
      <c r="EK8" s="118">
        <f t="shared" si="58"/>
        <v>0.12228110197518315</v>
      </c>
      <c r="EL8" s="118">
        <f t="shared" si="58"/>
        <v>0.12162003396782851</v>
      </c>
      <c r="EM8" s="118">
        <f t="shared" si="58"/>
        <v>0.12103290575347508</v>
      </c>
      <c r="EN8" s="118">
        <f t="shared" si="58"/>
        <v>0.12064093058547157</v>
      </c>
      <c r="EO8" s="118">
        <f t="shared" si="58"/>
        <v>0.11997557448799907</v>
      </c>
      <c r="EP8" s="118">
        <f t="shared" si="58"/>
        <v>0.11953530303475304</v>
      </c>
      <c r="EQ8" s="118">
        <f t="shared" si="58"/>
        <v>0.11901819580923077</v>
      </c>
      <c r="ER8" s="118">
        <f t="shared" si="58"/>
        <v>0.11847265113621296</v>
      </c>
      <c r="ES8" s="118">
        <f t="shared" si="58"/>
        <v>0.11792810985198759</v>
      </c>
      <c r="ET8" s="118">
        <f t="shared" si="58"/>
        <v>0.11750567102280114</v>
      </c>
      <c r="EU8" s="118">
        <f t="shared" si="58"/>
        <v>0.11716194597929666</v>
      </c>
      <c r="EV8" s="118">
        <f t="shared" si="58"/>
        <v>0.11669262970035145</v>
      </c>
      <c r="EW8" s="118">
        <f t="shared" si="58"/>
        <v>0.11610172116405841</v>
      </c>
      <c r="EX8" s="118">
        <f t="shared" si="58"/>
        <v>0.11591044076113506</v>
      </c>
      <c r="EY8" s="118">
        <f t="shared" si="58"/>
        <v>0.11573550126140306</v>
      </c>
      <c r="EZ8" s="118">
        <f t="shared" si="58"/>
        <v>0.1155712297524402</v>
      </c>
      <c r="FA8" s="118">
        <f t="shared" si="58"/>
        <v>0.11568216616658296</v>
      </c>
      <c r="FB8" s="118">
        <f t="shared" si="58"/>
        <v>0.11578946802955498</v>
      </c>
      <c r="FC8" s="118">
        <f t="shared" si="58"/>
        <v>0.11570893939780044</v>
      </c>
      <c r="FE8" s="112" t="s">
        <v>20</v>
      </c>
      <c r="FF8" s="6">
        <v>0.11335464000000002</v>
      </c>
      <c r="FG8" s="6">
        <v>0.11104128000000001</v>
      </c>
      <c r="FH8" s="6">
        <v>0.10872791999999999</v>
      </c>
      <c r="FI8" s="6">
        <v>0.10487232</v>
      </c>
      <c r="FJ8" s="6">
        <v>0.10101672</v>
      </c>
      <c r="FK8" s="6">
        <v>0.10101672</v>
      </c>
      <c r="FL8" s="6">
        <v>0.10101672</v>
      </c>
      <c r="FM8" s="6">
        <v>0.10101672</v>
      </c>
      <c r="FN8" s="6">
        <v>0.10101672</v>
      </c>
      <c r="FO8" s="6">
        <v>0.10101672</v>
      </c>
      <c r="FP8" s="6">
        <v>0.10101672</v>
      </c>
      <c r="FQ8" s="6">
        <v>0.10101672</v>
      </c>
      <c r="FR8" s="6">
        <v>0.10101672</v>
      </c>
      <c r="FS8" s="6">
        <v>0.10101672</v>
      </c>
      <c r="FT8" s="6">
        <v>0.10101672</v>
      </c>
      <c r="FU8" s="6">
        <v>0.10101672</v>
      </c>
      <c r="FV8" s="6">
        <v>0.10101672</v>
      </c>
      <c r="FW8" s="6">
        <v>0.10101672</v>
      </c>
      <c r="FX8" s="6">
        <v>0.10101672</v>
      </c>
      <c r="FY8" s="6">
        <v>0.10101672</v>
      </c>
      <c r="FZ8" s="6">
        <v>0.10101672</v>
      </c>
      <c r="GA8" s="6">
        <v>0.10101672</v>
      </c>
      <c r="GB8" s="6">
        <v>0.10101672</v>
      </c>
      <c r="GC8" s="6">
        <v>0.10101672</v>
      </c>
      <c r="GD8" s="6">
        <v>0.10101672</v>
      </c>
      <c r="GE8" s="6">
        <v>0.10101672</v>
      </c>
      <c r="GF8" s="6">
        <v>0.10101672</v>
      </c>
      <c r="GG8" s="6">
        <v>0.10101672</v>
      </c>
      <c r="GH8" s="6">
        <v>0.10101672</v>
      </c>
      <c r="GI8" s="6">
        <v>0.10101672</v>
      </c>
      <c r="GJ8" s="6">
        <v>0.10101672</v>
      </c>
      <c r="GK8" s="6">
        <v>0.10101672</v>
      </c>
      <c r="GL8" s="6">
        <v>0.10101672</v>
      </c>
      <c r="GM8" s="6">
        <v>0.10101672</v>
      </c>
      <c r="GN8" s="6">
        <v>0.10101672</v>
      </c>
      <c r="GO8" s="6"/>
      <c r="GP8" s="112" t="s">
        <v>219</v>
      </c>
      <c r="GQ8" s="126">
        <v>1</v>
      </c>
      <c r="GR8" s="116">
        <v>55000</v>
      </c>
      <c r="GS8" s="5"/>
      <c r="GT8" s="112" t="s">
        <v>177</v>
      </c>
      <c r="GU8" s="125" t="s">
        <v>110</v>
      </c>
      <c r="GV8" s="126">
        <v>1</v>
      </c>
      <c r="GW8" s="116">
        <v>0</v>
      </c>
      <c r="GY8" s="112" t="s">
        <v>39</v>
      </c>
      <c r="GZ8" s="118">
        <v>0</v>
      </c>
      <c r="HA8" s="136"/>
      <c r="HB8" s="112" t="s">
        <v>221</v>
      </c>
      <c r="HC8" s="116">
        <v>500</v>
      </c>
      <c r="HD8" s="116">
        <f t="shared" ref="HD8:HV8" si="59">+HC8</f>
        <v>500</v>
      </c>
      <c r="HE8" s="116">
        <f t="shared" si="59"/>
        <v>500</v>
      </c>
      <c r="HF8" s="116">
        <f t="shared" si="59"/>
        <v>500</v>
      </c>
      <c r="HG8" s="116">
        <f t="shared" si="59"/>
        <v>500</v>
      </c>
      <c r="HH8" s="116">
        <f t="shared" si="59"/>
        <v>500</v>
      </c>
      <c r="HI8" s="116">
        <f t="shared" si="59"/>
        <v>500</v>
      </c>
      <c r="HJ8" s="116">
        <f t="shared" si="59"/>
        <v>500</v>
      </c>
      <c r="HK8" s="116">
        <f t="shared" si="59"/>
        <v>500</v>
      </c>
      <c r="HL8" s="116">
        <f t="shared" si="59"/>
        <v>500</v>
      </c>
      <c r="HM8" s="116">
        <f t="shared" si="59"/>
        <v>500</v>
      </c>
      <c r="HN8" s="116">
        <f t="shared" si="59"/>
        <v>500</v>
      </c>
      <c r="HO8" s="116">
        <f t="shared" si="59"/>
        <v>500</v>
      </c>
      <c r="HP8" s="116">
        <f t="shared" si="59"/>
        <v>500</v>
      </c>
      <c r="HQ8" s="127">
        <f t="shared" si="59"/>
        <v>500</v>
      </c>
      <c r="HR8" s="127">
        <f t="shared" si="59"/>
        <v>500</v>
      </c>
      <c r="HS8" s="127">
        <f t="shared" si="59"/>
        <v>500</v>
      </c>
      <c r="HT8" s="127">
        <f t="shared" si="59"/>
        <v>500</v>
      </c>
      <c r="HU8" s="127">
        <f t="shared" si="59"/>
        <v>500</v>
      </c>
      <c r="HV8" s="127">
        <f t="shared" si="59"/>
        <v>500</v>
      </c>
      <c r="HX8" s="112" t="s">
        <v>244</v>
      </c>
      <c r="HY8" s="126" t="s">
        <v>110</v>
      </c>
      <c r="HZ8" s="126">
        <v>15</v>
      </c>
      <c r="IA8" s="116">
        <f>+HLOOKUP(Main!$D$9,$HX$1:$IA$2,2,0)+50000/2</f>
        <v>27000</v>
      </c>
    </row>
    <row r="9" spans="1:235" x14ac:dyDescent="0.25">
      <c r="A9" s="112" t="s">
        <v>75</v>
      </c>
      <c r="B9" s="112" t="s">
        <v>203</v>
      </c>
      <c r="C9" s="51">
        <f>1/Main!$G$8</f>
        <v>0.47619047619047616</v>
      </c>
      <c r="D9" s="115">
        <f>+Main!$D$4</f>
        <v>14</v>
      </c>
      <c r="E9" s="116">
        <f>+Main!$D$6</f>
        <v>0</v>
      </c>
      <c r="F9" s="116">
        <v>750000</v>
      </c>
      <c r="G9" s="116">
        <v>733109.04021265137</v>
      </c>
      <c r="H9" s="116">
        <v>719914.35834528157</v>
      </c>
      <c r="I9" s="116">
        <v>709981.45269109716</v>
      </c>
      <c r="J9" s="116">
        <v>702932.02522162942</v>
      </c>
      <c r="K9" s="116">
        <v>704473.84431652701</v>
      </c>
      <c r="L9" s="116">
        <v>707040.64717401972</v>
      </c>
      <c r="M9" s="116">
        <v>710578.9473894923</v>
      </c>
      <c r="N9" s="116">
        <v>715040.09117942443</v>
      </c>
      <c r="O9" s="116">
        <v>720379.89299674623</v>
      </c>
      <c r="P9" s="116">
        <v>726558.30009806307</v>
      </c>
      <c r="Q9" s="116">
        <v>733539.08379857917</v>
      </c>
      <c r="R9" s="116">
        <v>741289.5553284582</v>
      </c>
      <c r="S9" s="116">
        <v>749780.30436830944</v>
      </c>
      <c r="T9" s="116">
        <v>758984.95849256869</v>
      </c>
      <c r="U9" s="116">
        <v>772090.31605405128</v>
      </c>
      <c r="V9" s="116">
        <v>785550.15083473921</v>
      </c>
      <c r="W9" s="116">
        <v>799371.89924244164</v>
      </c>
      <c r="X9" s="116">
        <v>813563.19038931979</v>
      </c>
      <c r="Y9" s="116">
        <v>828131.85027846054</v>
      </c>
      <c r="Z9" s="116">
        <v>843085.90609577217</v>
      </c>
      <c r="AA9" s="116">
        <v>858433.59060954943</v>
      </c>
      <c r="AB9" s="116">
        <v>874183.34668010916</v>
      </c>
      <c r="AC9" s="116">
        <v>890343.83188195992</v>
      </c>
      <c r="AD9" s="116">
        <v>906923.92324102344</v>
      </c>
      <c r="AE9" s="116">
        <v>923932.72208949737</v>
      </c>
      <c r="AF9" s="116">
        <v>941379.5590410009</v>
      </c>
      <c r="AG9" s="116">
        <v>959273.99908871739</v>
      </c>
      <c r="AH9" s="116">
        <v>977625.84682930971</v>
      </c>
      <c r="AI9" s="116">
        <v>996445.15181546076</v>
      </c>
      <c r="AJ9" s="116">
        <v>1015742.214039939</v>
      </c>
      <c r="AK9" s="116">
        <v>1035527.5895541923</v>
      </c>
      <c r="AL9" s="116">
        <v>1055812.0962245117</v>
      </c>
      <c r="AM9" s="116">
        <v>1076606.8196289104</v>
      </c>
      <c r="AN9" s="116">
        <v>1097923.1190979108</v>
      </c>
      <c r="AP9" s="112" t="s">
        <v>249</v>
      </c>
      <c r="AQ9" s="186">
        <v>2.5000000000000001E-2</v>
      </c>
      <c r="AR9" s="116">
        <f t="shared" ref="AR9:AR21" si="60">F9*$AQ9</f>
        <v>18750</v>
      </c>
      <c r="AS9" s="116">
        <f t="shared" si="37"/>
        <v>18327.726005316286</v>
      </c>
      <c r="AT9" s="116">
        <f t="shared" si="37"/>
        <v>17997.858958632041</v>
      </c>
      <c r="AU9" s="116">
        <f t="shared" si="37"/>
        <v>17749.53631727743</v>
      </c>
      <c r="AV9" s="116">
        <f t="shared" si="37"/>
        <v>17573.300630540736</v>
      </c>
      <c r="AW9" s="116">
        <f t="shared" si="37"/>
        <v>17611.846107913178</v>
      </c>
      <c r="AX9" s="116">
        <f t="shared" si="37"/>
        <v>17676.016179350492</v>
      </c>
      <c r="AY9" s="116">
        <f t="shared" si="37"/>
        <v>17764.47368473731</v>
      </c>
      <c r="AZ9" s="116">
        <f t="shared" si="37"/>
        <v>17876.002279485612</v>
      </c>
      <c r="BA9" s="116">
        <f t="shared" si="37"/>
        <v>18009.497324918655</v>
      </c>
      <c r="BB9" s="116">
        <f t="shared" si="37"/>
        <v>18163.957502451576</v>
      </c>
      <c r="BC9" s="116">
        <f t="shared" si="37"/>
        <v>18338.477094964481</v>
      </c>
      <c r="BD9" s="116">
        <f t="shared" si="37"/>
        <v>18532.238883211456</v>
      </c>
      <c r="BE9" s="116">
        <f t="shared" si="37"/>
        <v>18744.507609207736</v>
      </c>
      <c r="BF9" s="116">
        <f t="shared" si="37"/>
        <v>18974.623962314217</v>
      </c>
      <c r="BG9" s="116">
        <f t="shared" si="37"/>
        <v>19302.257901351284</v>
      </c>
      <c r="BH9" s="116">
        <f t="shared" si="37"/>
        <v>19638.753770868479</v>
      </c>
      <c r="BI9" s="116">
        <f t="shared" si="37"/>
        <v>19984.297481061043</v>
      </c>
      <c r="BJ9" s="116">
        <f t="shared" si="37"/>
        <v>20339.079759732995</v>
      </c>
      <c r="BK9" s="116">
        <f t="shared" si="37"/>
        <v>20703.296256961516</v>
      </c>
      <c r="BL9" s="116">
        <f t="shared" si="37"/>
        <v>21077.147652394306</v>
      </c>
      <c r="BM9" s="116">
        <f t="shared" si="37"/>
        <v>21460.839765238736</v>
      </c>
      <c r="BN9" s="116">
        <f t="shared" si="37"/>
        <v>21854.583667002731</v>
      </c>
      <c r="BO9" s="116">
        <f t="shared" si="37"/>
        <v>22258.595797048998</v>
      </c>
      <c r="BP9" s="116">
        <f t="shared" si="37"/>
        <v>22673.098081025586</v>
      </c>
      <c r="BQ9" s="116">
        <f t="shared" si="37"/>
        <v>23098.318052237435</v>
      </c>
      <c r="BR9" s="116">
        <f t="shared" si="37"/>
        <v>23534.488976025023</v>
      </c>
      <c r="BS9" s="116">
        <f t="shared" si="37"/>
        <v>23981.849977217935</v>
      </c>
      <c r="BT9" s="116">
        <f t="shared" si="37"/>
        <v>24440.646170732743</v>
      </c>
      <c r="BU9" s="116">
        <f t="shared" si="37"/>
        <v>24911.128795386521</v>
      </c>
      <c r="BV9" s="116">
        <f t="shared" si="37"/>
        <v>25393.555350998475</v>
      </c>
      <c r="BW9" s="116">
        <f t="shared" si="37"/>
        <v>25888.18973885481</v>
      </c>
      <c r="BX9" s="116">
        <f t="shared" si="37"/>
        <v>26395.302405612794</v>
      </c>
      <c r="BY9" s="116">
        <f t="shared" si="37"/>
        <v>26915.170490722761</v>
      </c>
      <c r="BZ9" s="116">
        <f t="shared" si="37"/>
        <v>27448.077977447771</v>
      </c>
      <c r="CB9" s="112" t="s">
        <v>168</v>
      </c>
      <c r="CC9" s="116">
        <v>0</v>
      </c>
      <c r="CD9" s="116">
        <f>+CC9</f>
        <v>0</v>
      </c>
      <c r="CE9" s="116">
        <f t="shared" si="38"/>
        <v>0</v>
      </c>
      <c r="CF9" s="116">
        <f t="shared" si="38"/>
        <v>0</v>
      </c>
      <c r="CG9" s="116">
        <f t="shared" si="38"/>
        <v>0</v>
      </c>
      <c r="CH9" s="116">
        <f t="shared" si="38"/>
        <v>0</v>
      </c>
      <c r="CI9" s="116">
        <v>75000</v>
      </c>
      <c r="CJ9" s="116">
        <v>0</v>
      </c>
      <c r="CK9" s="116">
        <f t="shared" si="38"/>
        <v>0</v>
      </c>
      <c r="CL9" s="116">
        <f t="shared" si="38"/>
        <v>0</v>
      </c>
      <c r="CM9" s="116">
        <f t="shared" si="38"/>
        <v>0</v>
      </c>
      <c r="CN9" s="116">
        <f t="shared" si="38"/>
        <v>0</v>
      </c>
      <c r="CO9" s="116">
        <f t="shared" si="38"/>
        <v>0</v>
      </c>
      <c r="CP9" s="116">
        <f t="shared" si="38"/>
        <v>0</v>
      </c>
      <c r="CQ9" s="116">
        <f t="shared" si="38"/>
        <v>0</v>
      </c>
      <c r="CR9" s="116">
        <f t="shared" si="38"/>
        <v>0</v>
      </c>
      <c r="CS9" s="116">
        <f t="shared" si="38"/>
        <v>0</v>
      </c>
      <c r="CT9" s="116">
        <f t="shared" si="38"/>
        <v>0</v>
      </c>
      <c r="CU9" s="116">
        <f t="shared" si="54"/>
        <v>0</v>
      </c>
      <c r="CV9" s="116">
        <f t="shared" si="54"/>
        <v>0</v>
      </c>
      <c r="CX9" t="str">
        <f t="shared" ref="CX9" si="61">+"Bus Maintenance at "&amp;CY9&amp;"/mile"</f>
        <v>Bus Maintenance at 0.6/mile</v>
      </c>
      <c r="CY9" s="117">
        <v>0.6</v>
      </c>
      <c r="CZ9" s="117">
        <f>+CY9</f>
        <v>0.6</v>
      </c>
      <c r="DA9" s="117">
        <f t="shared" ref="DA9:DR20" si="62">+CZ9</f>
        <v>0.6</v>
      </c>
      <c r="DB9" s="117">
        <f t="shared" si="62"/>
        <v>0.6</v>
      </c>
      <c r="DC9" s="117">
        <f t="shared" si="62"/>
        <v>0.6</v>
      </c>
      <c r="DD9" s="117">
        <f t="shared" si="62"/>
        <v>0.6</v>
      </c>
      <c r="DE9" s="117">
        <f t="shared" si="62"/>
        <v>0.6</v>
      </c>
      <c r="DF9" s="117">
        <f t="shared" si="62"/>
        <v>0.6</v>
      </c>
      <c r="DG9" s="117">
        <f t="shared" si="62"/>
        <v>0.6</v>
      </c>
      <c r="DH9" s="117">
        <f t="shared" si="62"/>
        <v>0.6</v>
      </c>
      <c r="DI9" s="117">
        <f t="shared" si="62"/>
        <v>0.6</v>
      </c>
      <c r="DJ9" s="117">
        <f t="shared" si="62"/>
        <v>0.6</v>
      </c>
      <c r="DK9" s="117">
        <f t="shared" si="62"/>
        <v>0.6</v>
      </c>
      <c r="DL9" s="117">
        <f t="shared" si="62"/>
        <v>0.6</v>
      </c>
      <c r="DM9" s="117">
        <f t="shared" si="62"/>
        <v>0.6</v>
      </c>
      <c r="DN9" s="117">
        <f t="shared" si="62"/>
        <v>0.6</v>
      </c>
      <c r="DO9" s="117">
        <f t="shared" si="62"/>
        <v>0.6</v>
      </c>
      <c r="DP9" s="117">
        <f t="shared" si="62"/>
        <v>0.6</v>
      </c>
      <c r="DQ9" s="117">
        <f t="shared" si="62"/>
        <v>0.6</v>
      </c>
      <c r="DR9" s="117">
        <f t="shared" si="62"/>
        <v>0.6</v>
      </c>
      <c r="DT9" s="112" t="s">
        <v>213</v>
      </c>
      <c r="DU9" s="118">
        <f>Main!$H$6</f>
        <v>0.09</v>
      </c>
      <c r="DV9" s="118">
        <f t="shared" ref="DV9:FC9" si="63">+DU9*DV$45</f>
        <v>9.4696411048085349E-2</v>
      </c>
      <c r="DW9" s="118">
        <f t="shared" si="63"/>
        <v>9.6127573879865036E-2</v>
      </c>
      <c r="DX9" s="118">
        <f t="shared" si="63"/>
        <v>9.9769989383568916E-2</v>
      </c>
      <c r="DY9" s="118">
        <f t="shared" si="63"/>
        <v>0.10354423997064718</v>
      </c>
      <c r="DZ9" s="118">
        <f t="shared" si="63"/>
        <v>0.10746481039650081</v>
      </c>
      <c r="EA9" s="118">
        <f t="shared" si="63"/>
        <v>0.11306949966937031</v>
      </c>
      <c r="EB9" s="118">
        <f t="shared" si="63"/>
        <v>0.11869494912924101</v>
      </c>
      <c r="EC9" s="118">
        <f t="shared" si="63"/>
        <v>0.11950851036743305</v>
      </c>
      <c r="ED9" s="118">
        <f t="shared" si="63"/>
        <v>0.1210593388528985</v>
      </c>
      <c r="EE9" s="118">
        <f t="shared" si="63"/>
        <v>0.1236115857959235</v>
      </c>
      <c r="EF9" s="118">
        <f t="shared" si="63"/>
        <v>0.12381130632636497</v>
      </c>
      <c r="EG9" s="118">
        <f t="shared" si="63"/>
        <v>0.12396999967390539</v>
      </c>
      <c r="EH9" s="118">
        <f t="shared" si="63"/>
        <v>0.12315730334227537</v>
      </c>
      <c r="EI9" s="118">
        <f t="shared" si="63"/>
        <v>0.12254982309907358</v>
      </c>
      <c r="EJ9" s="118">
        <f t="shared" si="63"/>
        <v>0.12239722782869798</v>
      </c>
      <c r="EK9" s="118">
        <f t="shared" si="63"/>
        <v>0.12228110197518315</v>
      </c>
      <c r="EL9" s="118">
        <f t="shared" si="63"/>
        <v>0.12162003396782851</v>
      </c>
      <c r="EM9" s="118">
        <f t="shared" si="63"/>
        <v>0.12103290575347508</v>
      </c>
      <c r="EN9" s="118">
        <f t="shared" si="63"/>
        <v>0.12064093058547157</v>
      </c>
      <c r="EO9" s="118">
        <f t="shared" si="63"/>
        <v>0.11997557448799907</v>
      </c>
      <c r="EP9" s="118">
        <f t="shared" si="63"/>
        <v>0.11953530303475304</v>
      </c>
      <c r="EQ9" s="118">
        <f t="shared" si="63"/>
        <v>0.11901819580923077</v>
      </c>
      <c r="ER9" s="118">
        <f t="shared" si="63"/>
        <v>0.11847265113621296</v>
      </c>
      <c r="ES9" s="118">
        <f t="shared" si="63"/>
        <v>0.11792810985198759</v>
      </c>
      <c r="ET9" s="118">
        <f t="shared" si="63"/>
        <v>0.11750567102280114</v>
      </c>
      <c r="EU9" s="118">
        <f t="shared" si="63"/>
        <v>0.11716194597929666</v>
      </c>
      <c r="EV9" s="118">
        <f t="shared" si="63"/>
        <v>0.11669262970035145</v>
      </c>
      <c r="EW9" s="118">
        <f t="shared" si="63"/>
        <v>0.11610172116405841</v>
      </c>
      <c r="EX9" s="118">
        <f t="shared" si="63"/>
        <v>0.11591044076113506</v>
      </c>
      <c r="EY9" s="118">
        <f t="shared" si="63"/>
        <v>0.11573550126140306</v>
      </c>
      <c r="EZ9" s="118">
        <f t="shared" si="63"/>
        <v>0.1155712297524402</v>
      </c>
      <c r="FA9" s="118">
        <f t="shared" si="63"/>
        <v>0.11568216616658296</v>
      </c>
      <c r="FB9" s="118">
        <f t="shared" si="63"/>
        <v>0.11578946802955498</v>
      </c>
      <c r="FC9" s="118">
        <f t="shared" si="63"/>
        <v>0.11570893939780044</v>
      </c>
      <c r="FE9" s="112" t="s">
        <v>20</v>
      </c>
      <c r="FF9" s="6">
        <v>0.11335464000000002</v>
      </c>
      <c r="FG9" s="6">
        <v>0.11104128000000001</v>
      </c>
      <c r="FH9" s="6">
        <v>0.10872791999999999</v>
      </c>
      <c r="FI9" s="6">
        <v>0.10487232</v>
      </c>
      <c r="FJ9" s="6">
        <v>0.10101672</v>
      </c>
      <c r="FK9" s="6">
        <v>0.10101672</v>
      </c>
      <c r="FL9" s="6">
        <v>0.10101672</v>
      </c>
      <c r="FM9" s="6">
        <v>0.10101672</v>
      </c>
      <c r="FN9" s="6">
        <v>0.10101672</v>
      </c>
      <c r="FO9" s="6">
        <v>0.10101672</v>
      </c>
      <c r="FP9" s="6">
        <v>0.10101672</v>
      </c>
      <c r="FQ9" s="6">
        <v>0.10101672</v>
      </c>
      <c r="FR9" s="6">
        <v>0.10101672</v>
      </c>
      <c r="FS9" s="6">
        <v>0.10101672</v>
      </c>
      <c r="FT9" s="6">
        <v>0.10101672</v>
      </c>
      <c r="FU9" s="6">
        <v>0.10101672</v>
      </c>
      <c r="FV9" s="6">
        <v>0.10101672</v>
      </c>
      <c r="FW9" s="6">
        <v>0.10101672</v>
      </c>
      <c r="FX9" s="6">
        <v>0.10101672</v>
      </c>
      <c r="FY9" s="6">
        <v>0.10101672</v>
      </c>
      <c r="FZ9" s="6">
        <v>0.10101672</v>
      </c>
      <c r="GA9" s="6">
        <v>0.10101672</v>
      </c>
      <c r="GB9" s="6">
        <v>0.10101672</v>
      </c>
      <c r="GC9" s="6">
        <v>0.10101672</v>
      </c>
      <c r="GD9" s="6">
        <v>0.10101672</v>
      </c>
      <c r="GE9" s="6">
        <v>0.10101672</v>
      </c>
      <c r="GF9" s="6">
        <v>0.10101672</v>
      </c>
      <c r="GG9" s="6">
        <v>0.10101672</v>
      </c>
      <c r="GH9" s="6">
        <v>0.10101672</v>
      </c>
      <c r="GI9" s="6">
        <v>0.10101672</v>
      </c>
      <c r="GJ9" s="6">
        <v>0.10101672</v>
      </c>
      <c r="GK9" s="6">
        <v>0.10101672</v>
      </c>
      <c r="GL9" s="6">
        <v>0.10101672</v>
      </c>
      <c r="GM9" s="6">
        <v>0.10101672</v>
      </c>
      <c r="GN9" s="6">
        <v>0.10101672</v>
      </c>
      <c r="GO9" s="6"/>
      <c r="GP9" s="112" t="s">
        <v>219</v>
      </c>
      <c r="GQ9" s="126">
        <v>1</v>
      </c>
      <c r="GR9" s="116">
        <v>55000</v>
      </c>
      <c r="GS9" s="5"/>
      <c r="GT9" s="112" t="s">
        <v>245</v>
      </c>
      <c r="GU9" s="125" t="s">
        <v>110</v>
      </c>
      <c r="GV9" s="126">
        <v>1</v>
      </c>
      <c r="GW9" s="116">
        <v>50000</v>
      </c>
      <c r="GY9" s="112" t="s">
        <v>41</v>
      </c>
      <c r="GZ9" s="118">
        <f t="shared" ref="GZ9:GZ13" si="64">$GZ$8</f>
        <v>0</v>
      </c>
      <c r="HA9" s="136"/>
      <c r="HB9" s="112" t="s">
        <v>221</v>
      </c>
      <c r="HC9" s="116">
        <v>500</v>
      </c>
      <c r="HD9" s="116">
        <f t="shared" ref="HD9:HV9" si="65">+HC9</f>
        <v>500</v>
      </c>
      <c r="HE9" s="116">
        <f t="shared" si="65"/>
        <v>500</v>
      </c>
      <c r="HF9" s="116">
        <f t="shared" si="65"/>
        <v>500</v>
      </c>
      <c r="HG9" s="116">
        <f t="shared" si="65"/>
        <v>500</v>
      </c>
      <c r="HH9" s="116">
        <f t="shared" si="65"/>
        <v>500</v>
      </c>
      <c r="HI9" s="116">
        <f t="shared" si="65"/>
        <v>500</v>
      </c>
      <c r="HJ9" s="116">
        <f t="shared" si="65"/>
        <v>500</v>
      </c>
      <c r="HK9" s="116">
        <f t="shared" si="65"/>
        <v>500</v>
      </c>
      <c r="HL9" s="116">
        <f t="shared" si="65"/>
        <v>500</v>
      </c>
      <c r="HM9" s="116">
        <f t="shared" si="65"/>
        <v>500</v>
      </c>
      <c r="HN9" s="116">
        <f t="shared" si="65"/>
        <v>500</v>
      </c>
      <c r="HO9" s="116">
        <f t="shared" si="65"/>
        <v>500</v>
      </c>
      <c r="HP9" s="116">
        <f t="shared" si="65"/>
        <v>500</v>
      </c>
      <c r="HQ9" s="127">
        <f t="shared" si="65"/>
        <v>500</v>
      </c>
      <c r="HR9" s="127">
        <f t="shared" si="65"/>
        <v>500</v>
      </c>
      <c r="HS9" s="127">
        <f t="shared" si="65"/>
        <v>500</v>
      </c>
      <c r="HT9" s="127">
        <f t="shared" si="65"/>
        <v>500</v>
      </c>
      <c r="HU9" s="127">
        <f t="shared" si="65"/>
        <v>500</v>
      </c>
      <c r="HV9" s="127">
        <f t="shared" si="65"/>
        <v>500</v>
      </c>
      <c r="HX9" s="112" t="s">
        <v>244</v>
      </c>
      <c r="HY9" s="126" t="s">
        <v>110</v>
      </c>
      <c r="HZ9" s="126">
        <v>15</v>
      </c>
      <c r="IA9" s="116">
        <f>+HLOOKUP(Main!$D$9,$HX$1:$IA$2,2,0)+50000/2</f>
        <v>27000</v>
      </c>
    </row>
    <row r="10" spans="1:235" x14ac:dyDescent="0.25">
      <c r="A10" s="112" t="s">
        <v>109</v>
      </c>
      <c r="B10" s="112" t="s">
        <v>203</v>
      </c>
      <c r="C10" s="51">
        <f>1/Main!$G$8</f>
        <v>0.47619047619047616</v>
      </c>
      <c r="D10" s="115">
        <f>+Main!$D$4</f>
        <v>14</v>
      </c>
      <c r="E10" s="116">
        <f>+Main!$D$6</f>
        <v>0</v>
      </c>
      <c r="F10" s="116">
        <f>+F9-200000</f>
        <v>550000</v>
      </c>
      <c r="G10" s="116">
        <f t="shared" ref="G10:P10" si="66">+G9-200000</f>
        <v>533109.04021265137</v>
      </c>
      <c r="H10" s="116">
        <f t="shared" si="66"/>
        <v>519914.35834528157</v>
      </c>
      <c r="I10" s="116">
        <f t="shared" si="66"/>
        <v>509981.45269109716</v>
      </c>
      <c r="J10" s="116">
        <f t="shared" si="66"/>
        <v>502932.02522162942</v>
      </c>
      <c r="K10" s="116">
        <f t="shared" si="66"/>
        <v>504473.84431652701</v>
      </c>
      <c r="L10" s="116">
        <f t="shared" si="66"/>
        <v>507040.64717401972</v>
      </c>
      <c r="M10" s="116">
        <f t="shared" si="66"/>
        <v>510578.9473894923</v>
      </c>
      <c r="N10" s="116">
        <f t="shared" si="66"/>
        <v>515040.09117942443</v>
      </c>
      <c r="O10" s="116">
        <f t="shared" si="66"/>
        <v>520379.89299674623</v>
      </c>
      <c r="P10" s="116">
        <f t="shared" si="66"/>
        <v>526558.30009806307</v>
      </c>
      <c r="Q10" s="116">
        <f t="shared" ref="Q10" si="67">+Q9-200000</f>
        <v>533539.08379857917</v>
      </c>
      <c r="R10" s="116">
        <f t="shared" ref="R10" si="68">+R9-200000</f>
        <v>541289.5553284582</v>
      </c>
      <c r="S10" s="116">
        <f t="shared" ref="S10" si="69">+S9-200000</f>
        <v>549780.30436830944</v>
      </c>
      <c r="T10" s="116">
        <f t="shared" ref="T10" si="70">+T9-200000</f>
        <v>558984.95849256869</v>
      </c>
      <c r="U10" s="116">
        <f t="shared" ref="U10" si="71">+U9-200000</f>
        <v>572090.31605405128</v>
      </c>
      <c r="V10" s="116">
        <f t="shared" ref="V10" si="72">+V9-200000</f>
        <v>585550.15083473921</v>
      </c>
      <c r="W10" s="116">
        <f t="shared" ref="W10" si="73">+W9-200000</f>
        <v>599371.89924244164</v>
      </c>
      <c r="X10" s="116">
        <f t="shared" ref="X10" si="74">+X9-200000</f>
        <v>613563.19038931979</v>
      </c>
      <c r="Y10" s="116">
        <f t="shared" ref="Y10:Z10" si="75">+Y9-200000</f>
        <v>628131.85027846054</v>
      </c>
      <c r="Z10" s="116">
        <f t="shared" si="75"/>
        <v>643085.90609577217</v>
      </c>
      <c r="AA10" s="116">
        <f t="shared" ref="AA10" si="76">+AA9-200000</f>
        <v>658433.59060954943</v>
      </c>
      <c r="AB10" s="116">
        <f t="shared" ref="AB10" si="77">+AB9-200000</f>
        <v>674183.34668010916</v>
      </c>
      <c r="AC10" s="116">
        <f t="shared" ref="AC10" si="78">+AC9-200000</f>
        <v>690343.83188195992</v>
      </c>
      <c r="AD10" s="116">
        <f t="shared" ref="AD10" si="79">+AD9-200000</f>
        <v>706923.92324102344</v>
      </c>
      <c r="AE10" s="116">
        <f t="shared" ref="AE10" si="80">+AE9-200000</f>
        <v>723932.72208949737</v>
      </c>
      <c r="AF10" s="116">
        <f t="shared" ref="AF10" si="81">+AF9-200000</f>
        <v>741379.5590410009</v>
      </c>
      <c r="AG10" s="116">
        <f t="shared" ref="AG10" si="82">+AG9-200000</f>
        <v>759273.99908871739</v>
      </c>
      <c r="AH10" s="116">
        <f t="shared" ref="AH10" si="83">+AH9-200000</f>
        <v>777625.84682930971</v>
      </c>
      <c r="AI10" s="116">
        <f t="shared" ref="AI10:AJ10" si="84">+AI9-200000</f>
        <v>796445.15181546076</v>
      </c>
      <c r="AJ10" s="116">
        <f t="shared" si="84"/>
        <v>815742.21403993899</v>
      </c>
      <c r="AK10" s="116">
        <f t="shared" ref="AK10" si="85">+AK9-200000</f>
        <v>835527.58955419227</v>
      </c>
      <c r="AL10" s="116">
        <f t="shared" ref="AL10" si="86">+AL9-200000</f>
        <v>855812.09622451174</v>
      </c>
      <c r="AM10" s="116">
        <f t="shared" ref="AM10" si="87">+AM9-200000</f>
        <v>876606.81962891039</v>
      </c>
      <c r="AN10" s="116">
        <f t="shared" ref="AN10" si="88">+AN9-200000</f>
        <v>897923.11909791082</v>
      </c>
      <c r="AP10" s="112" t="s">
        <v>249</v>
      </c>
      <c r="AQ10" s="186">
        <v>2.5000000000000001E-2</v>
      </c>
      <c r="AR10" s="116">
        <f t="shared" si="60"/>
        <v>13750</v>
      </c>
      <c r="AS10" s="116">
        <f t="shared" si="37"/>
        <v>13327.726005316284</v>
      </c>
      <c r="AT10" s="116">
        <f t="shared" si="37"/>
        <v>12997.85895863204</v>
      </c>
      <c r="AU10" s="116">
        <f t="shared" si="37"/>
        <v>12749.53631727743</v>
      </c>
      <c r="AV10" s="116">
        <f t="shared" si="37"/>
        <v>12573.300630540736</v>
      </c>
      <c r="AW10" s="116">
        <f t="shared" si="37"/>
        <v>12611.846107913176</v>
      </c>
      <c r="AX10" s="116">
        <f t="shared" si="37"/>
        <v>12676.016179350494</v>
      </c>
      <c r="AY10" s="116">
        <f t="shared" si="37"/>
        <v>12764.473684737308</v>
      </c>
      <c r="AZ10" s="116">
        <f t="shared" si="37"/>
        <v>12876.002279485612</v>
      </c>
      <c r="BA10" s="116">
        <f t="shared" si="37"/>
        <v>13009.497324918657</v>
      </c>
      <c r="BB10" s="116">
        <f t="shared" si="37"/>
        <v>13163.957502451578</v>
      </c>
      <c r="BC10" s="116">
        <f t="shared" si="37"/>
        <v>13338.477094964481</v>
      </c>
      <c r="BD10" s="116">
        <f t="shared" si="37"/>
        <v>13532.238883211456</v>
      </c>
      <c r="BE10" s="116">
        <f t="shared" si="37"/>
        <v>13744.507609207736</v>
      </c>
      <c r="BF10" s="116">
        <f t="shared" si="37"/>
        <v>13974.623962314217</v>
      </c>
      <c r="BG10" s="116">
        <f t="shared" si="37"/>
        <v>14302.257901351282</v>
      </c>
      <c r="BH10" s="116">
        <f t="shared" si="37"/>
        <v>14638.753770868481</v>
      </c>
      <c r="BI10" s="116">
        <f t="shared" si="37"/>
        <v>14984.297481061041</v>
      </c>
      <c r="BJ10" s="116">
        <f t="shared" si="37"/>
        <v>15339.079759732995</v>
      </c>
      <c r="BK10" s="116">
        <f t="shared" si="37"/>
        <v>15703.296256961514</v>
      </c>
      <c r="BL10" s="116">
        <f t="shared" si="37"/>
        <v>16077.147652394306</v>
      </c>
      <c r="BM10" s="116">
        <f t="shared" si="37"/>
        <v>16460.839765238736</v>
      </c>
      <c r="BN10" s="116">
        <f t="shared" si="37"/>
        <v>16854.583667002731</v>
      </c>
      <c r="BO10" s="116">
        <f t="shared" si="37"/>
        <v>17258.595797048998</v>
      </c>
      <c r="BP10" s="116">
        <f t="shared" si="37"/>
        <v>17673.098081025586</v>
      </c>
      <c r="BQ10" s="116">
        <f t="shared" si="37"/>
        <v>18098.318052237435</v>
      </c>
      <c r="BR10" s="116">
        <f t="shared" si="37"/>
        <v>18534.488976025023</v>
      </c>
      <c r="BS10" s="116">
        <f t="shared" si="37"/>
        <v>18981.849977217935</v>
      </c>
      <c r="BT10" s="116">
        <f t="shared" si="37"/>
        <v>19440.646170732743</v>
      </c>
      <c r="BU10" s="116">
        <f t="shared" si="37"/>
        <v>19911.128795386521</v>
      </c>
      <c r="BV10" s="116">
        <f t="shared" si="37"/>
        <v>20393.555350998475</v>
      </c>
      <c r="BW10" s="116">
        <f t="shared" si="37"/>
        <v>20888.18973885481</v>
      </c>
      <c r="BX10" s="116">
        <f t="shared" si="37"/>
        <v>21395.302405612794</v>
      </c>
      <c r="BY10" s="116">
        <f t="shared" si="37"/>
        <v>21915.170490722761</v>
      </c>
      <c r="BZ10" s="116">
        <f t="shared" si="37"/>
        <v>22448.077977447771</v>
      </c>
      <c r="CB10" s="112" t="s">
        <v>168</v>
      </c>
      <c r="CC10" s="116">
        <v>0</v>
      </c>
      <c r="CD10" s="116">
        <f t="shared" ref="CD10:CD12" si="89">+CC10</f>
        <v>0</v>
      </c>
      <c r="CE10" s="116">
        <f t="shared" si="38"/>
        <v>0</v>
      </c>
      <c r="CF10" s="116">
        <f t="shared" si="38"/>
        <v>0</v>
      </c>
      <c r="CG10" s="116">
        <f t="shared" si="38"/>
        <v>0</v>
      </c>
      <c r="CH10" s="116">
        <f t="shared" si="38"/>
        <v>0</v>
      </c>
      <c r="CI10" s="116">
        <v>75000</v>
      </c>
      <c r="CJ10" s="116">
        <v>0</v>
      </c>
      <c r="CK10" s="116">
        <f t="shared" si="38"/>
        <v>0</v>
      </c>
      <c r="CL10" s="116">
        <f t="shared" si="38"/>
        <v>0</v>
      </c>
      <c r="CM10" s="116">
        <f t="shared" si="38"/>
        <v>0</v>
      </c>
      <c r="CN10" s="116">
        <f t="shared" si="38"/>
        <v>0</v>
      </c>
      <c r="CO10" s="116">
        <f t="shared" si="38"/>
        <v>0</v>
      </c>
      <c r="CP10" s="116">
        <f t="shared" si="38"/>
        <v>0</v>
      </c>
      <c r="CQ10" s="116">
        <f t="shared" si="38"/>
        <v>0</v>
      </c>
      <c r="CR10" s="116">
        <f t="shared" si="38"/>
        <v>0</v>
      </c>
      <c r="CS10" s="116">
        <f t="shared" si="38"/>
        <v>0</v>
      </c>
      <c r="CT10" s="116">
        <f t="shared" si="54"/>
        <v>0</v>
      </c>
      <c r="CU10" s="116">
        <f t="shared" si="54"/>
        <v>0</v>
      </c>
      <c r="CV10" s="116">
        <f t="shared" si="54"/>
        <v>0</v>
      </c>
      <c r="CX10" t="str">
        <f t="shared" ref="CX10" si="90">+"Bus Maintenance at "&amp;CY10&amp;"/mile"</f>
        <v>Bus Maintenance at 0.6/mile</v>
      </c>
      <c r="CY10" s="117">
        <v>0.6</v>
      </c>
      <c r="CZ10" s="117">
        <f t="shared" ref="CZ10:DO20" si="91">+CY10</f>
        <v>0.6</v>
      </c>
      <c r="DA10" s="117">
        <f t="shared" si="91"/>
        <v>0.6</v>
      </c>
      <c r="DB10" s="117">
        <f t="shared" si="91"/>
        <v>0.6</v>
      </c>
      <c r="DC10" s="117">
        <f t="shared" si="91"/>
        <v>0.6</v>
      </c>
      <c r="DD10" s="117">
        <f t="shared" si="91"/>
        <v>0.6</v>
      </c>
      <c r="DE10" s="117">
        <f t="shared" si="91"/>
        <v>0.6</v>
      </c>
      <c r="DF10" s="117">
        <f t="shared" si="91"/>
        <v>0.6</v>
      </c>
      <c r="DG10" s="117">
        <f t="shared" si="91"/>
        <v>0.6</v>
      </c>
      <c r="DH10" s="117">
        <f t="shared" si="91"/>
        <v>0.6</v>
      </c>
      <c r="DI10" s="117">
        <f t="shared" si="91"/>
        <v>0.6</v>
      </c>
      <c r="DJ10" s="117">
        <f t="shared" si="91"/>
        <v>0.6</v>
      </c>
      <c r="DK10" s="117">
        <f t="shared" si="91"/>
        <v>0.6</v>
      </c>
      <c r="DL10" s="117">
        <f t="shared" si="91"/>
        <v>0.6</v>
      </c>
      <c r="DM10" s="117">
        <f t="shared" si="91"/>
        <v>0.6</v>
      </c>
      <c r="DN10" s="117">
        <f t="shared" si="91"/>
        <v>0.6</v>
      </c>
      <c r="DO10" s="117">
        <f t="shared" si="91"/>
        <v>0.6</v>
      </c>
      <c r="DP10" s="117">
        <f t="shared" si="62"/>
        <v>0.6</v>
      </c>
      <c r="DQ10" s="117">
        <f t="shared" si="62"/>
        <v>0.6</v>
      </c>
      <c r="DR10" s="117">
        <f t="shared" si="62"/>
        <v>0.6</v>
      </c>
      <c r="DT10" s="112" t="s">
        <v>213</v>
      </c>
      <c r="DU10" s="118">
        <f>Main!$H$6</f>
        <v>0.09</v>
      </c>
      <c r="DV10" s="118">
        <f t="shared" ref="DV10:FC10" si="92">+DU10*DV$45</f>
        <v>9.4696411048085349E-2</v>
      </c>
      <c r="DW10" s="118">
        <f t="shared" si="92"/>
        <v>9.6127573879865036E-2</v>
      </c>
      <c r="DX10" s="118">
        <f t="shared" si="92"/>
        <v>9.9769989383568916E-2</v>
      </c>
      <c r="DY10" s="118">
        <f t="shared" si="92"/>
        <v>0.10354423997064718</v>
      </c>
      <c r="DZ10" s="118">
        <f t="shared" si="92"/>
        <v>0.10746481039650081</v>
      </c>
      <c r="EA10" s="118">
        <f t="shared" si="92"/>
        <v>0.11306949966937031</v>
      </c>
      <c r="EB10" s="118">
        <f t="shared" si="92"/>
        <v>0.11869494912924101</v>
      </c>
      <c r="EC10" s="118">
        <f t="shared" si="92"/>
        <v>0.11950851036743305</v>
      </c>
      <c r="ED10" s="118">
        <f t="shared" si="92"/>
        <v>0.1210593388528985</v>
      </c>
      <c r="EE10" s="118">
        <f t="shared" si="92"/>
        <v>0.1236115857959235</v>
      </c>
      <c r="EF10" s="118">
        <f t="shared" si="92"/>
        <v>0.12381130632636497</v>
      </c>
      <c r="EG10" s="118">
        <f t="shared" si="92"/>
        <v>0.12396999967390539</v>
      </c>
      <c r="EH10" s="118">
        <f t="shared" si="92"/>
        <v>0.12315730334227537</v>
      </c>
      <c r="EI10" s="118">
        <f t="shared" si="92"/>
        <v>0.12254982309907358</v>
      </c>
      <c r="EJ10" s="118">
        <f t="shared" si="92"/>
        <v>0.12239722782869798</v>
      </c>
      <c r="EK10" s="118">
        <f t="shared" si="92"/>
        <v>0.12228110197518315</v>
      </c>
      <c r="EL10" s="118">
        <f t="shared" si="92"/>
        <v>0.12162003396782851</v>
      </c>
      <c r="EM10" s="118">
        <f t="shared" si="92"/>
        <v>0.12103290575347508</v>
      </c>
      <c r="EN10" s="118">
        <f t="shared" si="92"/>
        <v>0.12064093058547157</v>
      </c>
      <c r="EO10" s="118">
        <f t="shared" si="92"/>
        <v>0.11997557448799907</v>
      </c>
      <c r="EP10" s="118">
        <f t="shared" si="92"/>
        <v>0.11953530303475304</v>
      </c>
      <c r="EQ10" s="118">
        <f t="shared" si="92"/>
        <v>0.11901819580923077</v>
      </c>
      <c r="ER10" s="118">
        <f t="shared" si="92"/>
        <v>0.11847265113621296</v>
      </c>
      <c r="ES10" s="118">
        <f t="shared" si="92"/>
        <v>0.11792810985198759</v>
      </c>
      <c r="ET10" s="118">
        <f t="shared" si="92"/>
        <v>0.11750567102280114</v>
      </c>
      <c r="EU10" s="118">
        <f t="shared" si="92"/>
        <v>0.11716194597929666</v>
      </c>
      <c r="EV10" s="118">
        <f t="shared" si="92"/>
        <v>0.11669262970035145</v>
      </c>
      <c r="EW10" s="118">
        <f t="shared" si="92"/>
        <v>0.11610172116405841</v>
      </c>
      <c r="EX10" s="118">
        <f t="shared" si="92"/>
        <v>0.11591044076113506</v>
      </c>
      <c r="EY10" s="118">
        <f t="shared" si="92"/>
        <v>0.11573550126140306</v>
      </c>
      <c r="EZ10" s="118">
        <f t="shared" si="92"/>
        <v>0.1155712297524402</v>
      </c>
      <c r="FA10" s="118">
        <f t="shared" si="92"/>
        <v>0.11568216616658296</v>
      </c>
      <c r="FB10" s="118">
        <f t="shared" si="92"/>
        <v>0.11578946802955498</v>
      </c>
      <c r="FC10" s="118">
        <f t="shared" si="92"/>
        <v>0.11570893939780044</v>
      </c>
      <c r="FE10" s="112" t="s">
        <v>20</v>
      </c>
      <c r="FF10" s="6">
        <v>0.11335464000000002</v>
      </c>
      <c r="FG10" s="6">
        <v>0.11104128000000001</v>
      </c>
      <c r="FH10" s="6">
        <v>0.10872791999999999</v>
      </c>
      <c r="FI10" s="6">
        <v>0.10487232</v>
      </c>
      <c r="FJ10" s="6">
        <v>0.10101672</v>
      </c>
      <c r="FK10" s="6">
        <v>0.10101672</v>
      </c>
      <c r="FL10" s="6">
        <v>0.10101672</v>
      </c>
      <c r="FM10" s="6">
        <v>0.10101672</v>
      </c>
      <c r="FN10" s="6">
        <v>0.10101672</v>
      </c>
      <c r="FO10" s="6">
        <v>0.10101672</v>
      </c>
      <c r="FP10" s="6">
        <v>0.10101672</v>
      </c>
      <c r="FQ10" s="6">
        <v>0.10101672</v>
      </c>
      <c r="FR10" s="6">
        <v>0.10101672</v>
      </c>
      <c r="FS10" s="6">
        <v>0.10101672</v>
      </c>
      <c r="FT10" s="6">
        <v>0.10101672</v>
      </c>
      <c r="FU10" s="6">
        <v>0.10101672</v>
      </c>
      <c r="FV10" s="6">
        <v>0.10101672</v>
      </c>
      <c r="FW10" s="6">
        <v>0.10101672</v>
      </c>
      <c r="FX10" s="6">
        <v>0.10101672</v>
      </c>
      <c r="FY10" s="6">
        <v>0.10101672</v>
      </c>
      <c r="FZ10" s="6">
        <v>0.10101672</v>
      </c>
      <c r="GA10" s="6">
        <v>0.10101672</v>
      </c>
      <c r="GB10" s="6">
        <v>0.10101672</v>
      </c>
      <c r="GC10" s="6">
        <v>0.10101672</v>
      </c>
      <c r="GD10" s="6">
        <v>0.10101672</v>
      </c>
      <c r="GE10" s="6">
        <v>0.10101672</v>
      </c>
      <c r="GF10" s="6">
        <v>0.10101672</v>
      </c>
      <c r="GG10" s="6">
        <v>0.10101672</v>
      </c>
      <c r="GH10" s="6">
        <v>0.10101672</v>
      </c>
      <c r="GI10" s="6">
        <v>0.10101672</v>
      </c>
      <c r="GJ10" s="6">
        <v>0.10101672</v>
      </c>
      <c r="GK10" s="6">
        <v>0.10101672</v>
      </c>
      <c r="GL10" s="6">
        <v>0.10101672</v>
      </c>
      <c r="GM10" s="6">
        <v>0.10101672</v>
      </c>
      <c r="GN10" s="6">
        <v>0.10101672</v>
      </c>
      <c r="GO10" s="6"/>
      <c r="GP10" s="112" t="s">
        <v>219</v>
      </c>
      <c r="GQ10" s="126">
        <v>1</v>
      </c>
      <c r="GR10" s="116">
        <v>55000</v>
      </c>
      <c r="GS10" s="5"/>
      <c r="GT10" s="112" t="s">
        <v>245</v>
      </c>
      <c r="GU10" s="125" t="s">
        <v>110</v>
      </c>
      <c r="GV10" s="126">
        <v>1</v>
      </c>
      <c r="GW10" s="116">
        <v>50000</v>
      </c>
      <c r="GY10" s="112" t="s">
        <v>41</v>
      </c>
      <c r="GZ10" s="118">
        <f t="shared" si="64"/>
        <v>0</v>
      </c>
      <c r="HA10" s="136"/>
      <c r="HB10" s="112" t="s">
        <v>119</v>
      </c>
      <c r="HC10" s="116">
        <v>20680</v>
      </c>
      <c r="HD10" s="116">
        <f t="shared" ref="HD10" si="93">+HC10</f>
        <v>20680</v>
      </c>
      <c r="HE10" s="116">
        <f t="shared" ref="HE10" si="94">+HD10</f>
        <v>20680</v>
      </c>
      <c r="HF10" s="116">
        <f t="shared" ref="HF10" si="95">+HE10</f>
        <v>20680</v>
      </c>
      <c r="HG10" s="116">
        <f t="shared" ref="HG10" si="96">+HF10</f>
        <v>20680</v>
      </c>
      <c r="HH10" s="116">
        <f t="shared" ref="HH10" si="97">+HG10</f>
        <v>20680</v>
      </c>
      <c r="HI10" s="116">
        <f t="shared" ref="HI10" si="98">+HH10</f>
        <v>20680</v>
      </c>
      <c r="HJ10" s="116">
        <f t="shared" ref="HJ10" si="99">+HI10</f>
        <v>20680</v>
      </c>
      <c r="HK10" s="116">
        <f t="shared" ref="HK10" si="100">+HJ10</f>
        <v>20680</v>
      </c>
      <c r="HL10" s="116">
        <f t="shared" ref="HL10" si="101">+HK10</f>
        <v>20680</v>
      </c>
      <c r="HM10" s="116">
        <f t="shared" ref="HM10" si="102">+HL10</f>
        <v>20680</v>
      </c>
      <c r="HN10" s="116">
        <f t="shared" ref="HN10" si="103">+HM10</f>
        <v>20680</v>
      </c>
      <c r="HO10" s="116">
        <v>0</v>
      </c>
      <c r="HP10" s="116">
        <f t="shared" ref="HP10" si="104">+HO10</f>
        <v>0</v>
      </c>
      <c r="HQ10" s="127">
        <f t="shared" ref="HQ10" si="105">+HP10</f>
        <v>0</v>
      </c>
      <c r="HR10" s="127">
        <f t="shared" ref="HR10" si="106">+HQ10</f>
        <v>0</v>
      </c>
      <c r="HS10" s="127">
        <f t="shared" ref="HS10" si="107">+HR10</f>
        <v>0</v>
      </c>
      <c r="HT10" s="127">
        <f t="shared" ref="HT10" si="108">+HS10</f>
        <v>0</v>
      </c>
      <c r="HU10" s="127">
        <f t="shared" ref="HU10" si="109">+HT10</f>
        <v>0</v>
      </c>
      <c r="HV10" s="127">
        <f t="shared" ref="HV10" si="110">+HU10</f>
        <v>0</v>
      </c>
      <c r="HX10" s="112" t="s">
        <v>244</v>
      </c>
      <c r="HY10" s="126" t="s">
        <v>110</v>
      </c>
      <c r="HZ10" s="126">
        <v>15</v>
      </c>
      <c r="IA10" s="116">
        <f>+HLOOKUP(Main!$D$9,$HX$1:$IA$2,2,0)+50000/2</f>
        <v>27000</v>
      </c>
    </row>
    <row r="11" spans="1:235" x14ac:dyDescent="0.25">
      <c r="A11" s="112" t="s">
        <v>78</v>
      </c>
      <c r="B11" s="112" t="s">
        <v>204</v>
      </c>
      <c r="C11" s="51">
        <f>1/Main!$G$8</f>
        <v>0.47619047619047616</v>
      </c>
      <c r="D11" s="115">
        <f>+Main!$D$4</f>
        <v>14</v>
      </c>
      <c r="E11" s="116">
        <f>+Main!$D$6</f>
        <v>0</v>
      </c>
      <c r="F11" s="116">
        <v>820982.9582877931</v>
      </c>
      <c r="G11" s="116">
        <v>795049.91386544588</v>
      </c>
      <c r="H11" s="116">
        <v>773964.96318646148</v>
      </c>
      <c r="I11" s="116">
        <v>757146.88177550875</v>
      </c>
      <c r="J11" s="116">
        <v>744089.33895111061</v>
      </c>
      <c r="K11" s="116">
        <v>742400.71375296183</v>
      </c>
      <c r="L11" s="116">
        <v>741990.63041886897</v>
      </c>
      <c r="M11" s="116">
        <v>742785.70072731981</v>
      </c>
      <c r="N11" s="116">
        <v>744718.93117476348</v>
      </c>
      <c r="O11" s="116">
        <v>747729.2359817276</v>
      </c>
      <c r="P11" s="116">
        <v>751760.98867442319</v>
      </c>
      <c r="Q11" s="116">
        <v>756763.60922230838</v>
      </c>
      <c r="R11" s="116">
        <v>762691.18394927832</v>
      </c>
      <c r="S11" s="116">
        <v>769502.11565473187</v>
      </c>
      <c r="T11" s="116">
        <v>777158.80158219591</v>
      </c>
      <c r="U11" s="116">
        <v>789907.80927917594</v>
      </c>
      <c r="V11" s="116">
        <v>803018.28144760651</v>
      </c>
      <c r="W11" s="116">
        <v>816497.51749035076</v>
      </c>
      <c r="X11" s="116">
        <v>830353.01220099546</v>
      </c>
      <c r="Y11" s="116">
        <v>844592.45989775041</v>
      </c>
      <c r="Z11" s="116">
        <v>859223.75866370334</v>
      </c>
      <c r="AA11" s="116">
        <v>874255.01469575649</v>
      </c>
      <c r="AB11" s="116">
        <v>889694.54676462593</v>
      </c>
      <c r="AC11" s="116">
        <v>905550.89078834886</v>
      </c>
      <c r="AD11" s="116">
        <v>921832.80452179699</v>
      </c>
      <c r="AE11" s="116">
        <v>938549.27236476552</v>
      </c>
      <c r="AF11" s="116">
        <v>955709.51029126381</v>
      </c>
      <c r="AG11" s="116">
        <v>973322.97090270056</v>
      </c>
      <c r="AH11" s="116">
        <v>991399.34860772465</v>
      </c>
      <c r="AI11" s="116">
        <v>1009948.5849315538</v>
      </c>
      <c r="AJ11" s="116">
        <v>1028980.8739576773</v>
      </c>
      <c r="AK11" s="116">
        <v>1048506.6679049161</v>
      </c>
      <c r="AL11" s="116">
        <v>1068536.6828428684</v>
      </c>
      <c r="AM11" s="116">
        <v>1089081.9045488678</v>
      </c>
      <c r="AN11" s="116">
        <v>1110153.594509634</v>
      </c>
      <c r="AP11" s="112" t="s">
        <v>249</v>
      </c>
      <c r="AQ11" s="186">
        <v>2.5000000000000001E-2</v>
      </c>
      <c r="AR11" s="116">
        <f t="shared" si="60"/>
        <v>20524.573957194829</v>
      </c>
      <c r="AS11" s="116">
        <f t="shared" si="37"/>
        <v>19876.24784663615</v>
      </c>
      <c r="AT11" s="116">
        <f t="shared" si="37"/>
        <v>19349.124079661538</v>
      </c>
      <c r="AU11" s="116">
        <f t="shared" si="37"/>
        <v>18928.67204438772</v>
      </c>
      <c r="AV11" s="116">
        <f t="shared" si="37"/>
        <v>18602.233473777767</v>
      </c>
      <c r="AW11" s="116">
        <f t="shared" si="37"/>
        <v>18560.017843824047</v>
      </c>
      <c r="AX11" s="116">
        <f t="shared" si="37"/>
        <v>18549.765760471724</v>
      </c>
      <c r="AY11" s="116">
        <f t="shared" si="37"/>
        <v>18569.642518182995</v>
      </c>
      <c r="AZ11" s="116">
        <f t="shared" si="37"/>
        <v>18617.973279369089</v>
      </c>
      <c r="BA11" s="116">
        <f t="shared" si="37"/>
        <v>18693.230899543192</v>
      </c>
      <c r="BB11" s="116">
        <f t="shared" si="37"/>
        <v>18794.024716860582</v>
      </c>
      <c r="BC11" s="116">
        <f t="shared" si="37"/>
        <v>18919.090230557711</v>
      </c>
      <c r="BD11" s="116">
        <f t="shared" si="37"/>
        <v>19067.279598731959</v>
      </c>
      <c r="BE11" s="116">
        <f t="shared" si="37"/>
        <v>19237.552891368297</v>
      </c>
      <c r="BF11" s="116">
        <f t="shared" si="37"/>
        <v>19428.970039554897</v>
      </c>
      <c r="BG11" s="116">
        <f t="shared" si="37"/>
        <v>19747.6952319794</v>
      </c>
      <c r="BH11" s="116">
        <f t="shared" si="37"/>
        <v>20075.457036190164</v>
      </c>
      <c r="BI11" s="116">
        <f t="shared" si="37"/>
        <v>20412.437937258772</v>
      </c>
      <c r="BJ11" s="116">
        <f t="shared" si="37"/>
        <v>20758.82530502489</v>
      </c>
      <c r="BK11" s="116">
        <f t="shared" si="37"/>
        <v>21114.811497443763</v>
      </c>
      <c r="BL11" s="116">
        <f t="shared" si="37"/>
        <v>21480.593966592583</v>
      </c>
      <c r="BM11" s="116">
        <f t="shared" si="37"/>
        <v>21856.375367393914</v>
      </c>
      <c r="BN11" s="116">
        <f t="shared" si="37"/>
        <v>22242.36366911565</v>
      </c>
      <c r="BO11" s="116">
        <f t="shared" si="37"/>
        <v>22638.772269708723</v>
      </c>
      <c r="BP11" s="116">
        <f t="shared" si="37"/>
        <v>23045.820113044927</v>
      </c>
      <c r="BQ11" s="116">
        <f t="shared" si="37"/>
        <v>23463.731809119141</v>
      </c>
      <c r="BR11" s="116">
        <f t="shared" si="37"/>
        <v>23892.737757281597</v>
      </c>
      <c r="BS11" s="116">
        <f t="shared" si="37"/>
        <v>24333.074272567515</v>
      </c>
      <c r="BT11" s="116">
        <f t="shared" si="37"/>
        <v>24784.983715193117</v>
      </c>
      <c r="BU11" s="116">
        <f t="shared" si="37"/>
        <v>25248.714623288848</v>
      </c>
      <c r="BV11" s="116">
        <f t="shared" si="37"/>
        <v>25724.521848941935</v>
      </c>
      <c r="BW11" s="116">
        <f t="shared" si="37"/>
        <v>26212.666697622903</v>
      </c>
      <c r="BX11" s="116">
        <f t="shared" si="37"/>
        <v>26713.417071071712</v>
      </c>
      <c r="BY11" s="116">
        <f t="shared" si="37"/>
        <v>27227.047613721697</v>
      </c>
      <c r="BZ11" s="116">
        <f t="shared" si="37"/>
        <v>27753.83986274085</v>
      </c>
      <c r="CB11" s="112" t="s">
        <v>168</v>
      </c>
      <c r="CC11" s="116">
        <v>0</v>
      </c>
      <c r="CD11" s="116">
        <f t="shared" si="89"/>
        <v>0</v>
      </c>
      <c r="CE11" s="116">
        <f t="shared" si="38"/>
        <v>0</v>
      </c>
      <c r="CF11" s="116">
        <f t="shared" si="38"/>
        <v>0</v>
      </c>
      <c r="CG11" s="116">
        <f t="shared" si="38"/>
        <v>0</v>
      </c>
      <c r="CH11" s="116">
        <f t="shared" si="38"/>
        <v>0</v>
      </c>
      <c r="CI11" s="116">
        <v>100000</v>
      </c>
      <c r="CJ11" s="116">
        <v>0</v>
      </c>
      <c r="CK11" s="116">
        <f t="shared" si="38"/>
        <v>0</v>
      </c>
      <c r="CL11" s="116">
        <f t="shared" si="38"/>
        <v>0</v>
      </c>
      <c r="CM11" s="116">
        <f t="shared" si="38"/>
        <v>0</v>
      </c>
      <c r="CN11" s="116">
        <f t="shared" si="38"/>
        <v>0</v>
      </c>
      <c r="CO11" s="116">
        <f t="shared" si="38"/>
        <v>0</v>
      </c>
      <c r="CP11" s="116">
        <f t="shared" si="38"/>
        <v>0</v>
      </c>
      <c r="CQ11" s="116">
        <f t="shared" si="38"/>
        <v>0</v>
      </c>
      <c r="CR11" s="116">
        <f t="shared" si="38"/>
        <v>0</v>
      </c>
      <c r="CS11" s="116">
        <f t="shared" si="38"/>
        <v>0</v>
      </c>
      <c r="CT11" s="116">
        <f t="shared" si="38"/>
        <v>0</v>
      </c>
      <c r="CU11" s="116">
        <f t="shared" si="54"/>
        <v>0</v>
      </c>
      <c r="CV11" s="116">
        <f t="shared" si="54"/>
        <v>0</v>
      </c>
      <c r="CX11" t="str">
        <f t="shared" ref="CX11:CX13" si="111">+"Bus Maintenance at "&amp;CY11&amp;"/mile"</f>
        <v>Bus Maintenance at 0.6/mile</v>
      </c>
      <c r="CY11" s="117">
        <v>0.6</v>
      </c>
      <c r="CZ11" s="117">
        <f t="shared" si="91"/>
        <v>0.6</v>
      </c>
      <c r="DA11" s="117">
        <f t="shared" si="62"/>
        <v>0.6</v>
      </c>
      <c r="DB11" s="117">
        <f t="shared" si="62"/>
        <v>0.6</v>
      </c>
      <c r="DC11" s="117">
        <f t="shared" si="62"/>
        <v>0.6</v>
      </c>
      <c r="DD11" s="117">
        <f t="shared" si="62"/>
        <v>0.6</v>
      </c>
      <c r="DE11" s="117">
        <f t="shared" si="62"/>
        <v>0.6</v>
      </c>
      <c r="DF11" s="117">
        <f t="shared" si="62"/>
        <v>0.6</v>
      </c>
      <c r="DG11" s="117">
        <f t="shared" si="62"/>
        <v>0.6</v>
      </c>
      <c r="DH11" s="117">
        <f t="shared" si="62"/>
        <v>0.6</v>
      </c>
      <c r="DI11" s="117">
        <f t="shared" si="62"/>
        <v>0.6</v>
      </c>
      <c r="DJ11" s="117">
        <f t="shared" si="62"/>
        <v>0.6</v>
      </c>
      <c r="DK11" s="117">
        <f t="shared" si="62"/>
        <v>0.6</v>
      </c>
      <c r="DL11" s="117">
        <f t="shared" si="62"/>
        <v>0.6</v>
      </c>
      <c r="DM11" s="117">
        <f t="shared" si="62"/>
        <v>0.6</v>
      </c>
      <c r="DN11" s="117">
        <f t="shared" si="62"/>
        <v>0.6</v>
      </c>
      <c r="DO11" s="117">
        <f t="shared" si="62"/>
        <v>0.6</v>
      </c>
      <c r="DP11" s="117">
        <f t="shared" si="62"/>
        <v>0.6</v>
      </c>
      <c r="DQ11" s="117">
        <f t="shared" si="62"/>
        <v>0.6</v>
      </c>
      <c r="DR11" s="117">
        <f t="shared" si="62"/>
        <v>0.6</v>
      </c>
      <c r="DT11" s="112" t="s">
        <v>213</v>
      </c>
      <c r="DU11" s="118">
        <f>Main!$H$6</f>
        <v>0.09</v>
      </c>
      <c r="DV11" s="118">
        <f t="shared" ref="DV11:FC11" si="112">+DU11*DV$45</f>
        <v>9.4696411048085349E-2</v>
      </c>
      <c r="DW11" s="118">
        <f t="shared" si="112"/>
        <v>9.6127573879865036E-2</v>
      </c>
      <c r="DX11" s="118">
        <f t="shared" si="112"/>
        <v>9.9769989383568916E-2</v>
      </c>
      <c r="DY11" s="118">
        <f t="shared" si="112"/>
        <v>0.10354423997064718</v>
      </c>
      <c r="DZ11" s="118">
        <f t="shared" si="112"/>
        <v>0.10746481039650081</v>
      </c>
      <c r="EA11" s="118">
        <f t="shared" si="112"/>
        <v>0.11306949966937031</v>
      </c>
      <c r="EB11" s="118">
        <f t="shared" si="112"/>
        <v>0.11869494912924101</v>
      </c>
      <c r="EC11" s="118">
        <f t="shared" si="112"/>
        <v>0.11950851036743305</v>
      </c>
      <c r="ED11" s="118">
        <f t="shared" si="112"/>
        <v>0.1210593388528985</v>
      </c>
      <c r="EE11" s="118">
        <f t="shared" si="112"/>
        <v>0.1236115857959235</v>
      </c>
      <c r="EF11" s="118">
        <f t="shared" si="112"/>
        <v>0.12381130632636497</v>
      </c>
      <c r="EG11" s="118">
        <f t="shared" si="112"/>
        <v>0.12396999967390539</v>
      </c>
      <c r="EH11" s="118">
        <f t="shared" si="112"/>
        <v>0.12315730334227537</v>
      </c>
      <c r="EI11" s="118">
        <f t="shared" si="112"/>
        <v>0.12254982309907358</v>
      </c>
      <c r="EJ11" s="118">
        <f t="shared" si="112"/>
        <v>0.12239722782869798</v>
      </c>
      <c r="EK11" s="118">
        <f t="shared" si="112"/>
        <v>0.12228110197518315</v>
      </c>
      <c r="EL11" s="118">
        <f t="shared" si="112"/>
        <v>0.12162003396782851</v>
      </c>
      <c r="EM11" s="118">
        <f t="shared" si="112"/>
        <v>0.12103290575347508</v>
      </c>
      <c r="EN11" s="118">
        <f t="shared" si="112"/>
        <v>0.12064093058547157</v>
      </c>
      <c r="EO11" s="118">
        <f t="shared" si="112"/>
        <v>0.11997557448799907</v>
      </c>
      <c r="EP11" s="118">
        <f t="shared" si="112"/>
        <v>0.11953530303475304</v>
      </c>
      <c r="EQ11" s="118">
        <f t="shared" si="112"/>
        <v>0.11901819580923077</v>
      </c>
      <c r="ER11" s="118">
        <f t="shared" si="112"/>
        <v>0.11847265113621296</v>
      </c>
      <c r="ES11" s="118">
        <f t="shared" si="112"/>
        <v>0.11792810985198759</v>
      </c>
      <c r="ET11" s="118">
        <f t="shared" si="112"/>
        <v>0.11750567102280114</v>
      </c>
      <c r="EU11" s="118">
        <f t="shared" si="112"/>
        <v>0.11716194597929666</v>
      </c>
      <c r="EV11" s="118">
        <f t="shared" si="112"/>
        <v>0.11669262970035145</v>
      </c>
      <c r="EW11" s="118">
        <f t="shared" si="112"/>
        <v>0.11610172116405841</v>
      </c>
      <c r="EX11" s="118">
        <f t="shared" si="112"/>
        <v>0.11591044076113506</v>
      </c>
      <c r="EY11" s="118">
        <f t="shared" si="112"/>
        <v>0.11573550126140306</v>
      </c>
      <c r="EZ11" s="118">
        <f t="shared" si="112"/>
        <v>0.1155712297524402</v>
      </c>
      <c r="FA11" s="118">
        <f t="shared" si="112"/>
        <v>0.11568216616658296</v>
      </c>
      <c r="FB11" s="118">
        <f t="shared" si="112"/>
        <v>0.11578946802955498</v>
      </c>
      <c r="FC11" s="118">
        <f t="shared" si="112"/>
        <v>0.11570893939780044</v>
      </c>
      <c r="FE11" s="112" t="s">
        <v>20</v>
      </c>
      <c r="FF11" s="6">
        <v>0.11335464000000002</v>
      </c>
      <c r="FG11" s="6">
        <v>0.11104128000000001</v>
      </c>
      <c r="FH11" s="6">
        <v>0.10872791999999999</v>
      </c>
      <c r="FI11" s="6">
        <v>0.10487232</v>
      </c>
      <c r="FJ11" s="6">
        <v>0.10101672</v>
      </c>
      <c r="FK11" s="6">
        <v>0.10101672</v>
      </c>
      <c r="FL11" s="6">
        <v>0.10101672</v>
      </c>
      <c r="FM11" s="6">
        <v>0.10101672</v>
      </c>
      <c r="FN11" s="6">
        <v>0.10101672</v>
      </c>
      <c r="FO11" s="6">
        <v>0.10101672</v>
      </c>
      <c r="FP11" s="6">
        <v>0.10101672</v>
      </c>
      <c r="FQ11" s="6">
        <v>0.10101672</v>
      </c>
      <c r="FR11" s="6">
        <v>0.10101672</v>
      </c>
      <c r="FS11" s="6">
        <v>0.10101672</v>
      </c>
      <c r="FT11" s="6">
        <v>0.10101672</v>
      </c>
      <c r="FU11" s="6">
        <v>0.10101672</v>
      </c>
      <c r="FV11" s="6">
        <v>0.10101672</v>
      </c>
      <c r="FW11" s="6">
        <v>0.10101672</v>
      </c>
      <c r="FX11" s="6">
        <v>0.10101672</v>
      </c>
      <c r="FY11" s="6">
        <v>0.10101672</v>
      </c>
      <c r="FZ11" s="6">
        <v>0.10101672</v>
      </c>
      <c r="GA11" s="6">
        <v>0.10101672</v>
      </c>
      <c r="GB11" s="6">
        <v>0.10101672</v>
      </c>
      <c r="GC11" s="6">
        <v>0.10101672</v>
      </c>
      <c r="GD11" s="6">
        <v>0.10101672</v>
      </c>
      <c r="GE11" s="6">
        <v>0.10101672</v>
      </c>
      <c r="GF11" s="6">
        <v>0.10101672</v>
      </c>
      <c r="GG11" s="6">
        <v>0.10101672</v>
      </c>
      <c r="GH11" s="6">
        <v>0.10101672</v>
      </c>
      <c r="GI11" s="6">
        <v>0.10101672</v>
      </c>
      <c r="GJ11" s="6">
        <v>0.10101672</v>
      </c>
      <c r="GK11" s="6">
        <v>0.10101672</v>
      </c>
      <c r="GL11" s="6">
        <v>0.10101672</v>
      </c>
      <c r="GM11" s="6">
        <v>0.10101672</v>
      </c>
      <c r="GN11" s="6">
        <v>0.10101672</v>
      </c>
      <c r="GO11" s="6"/>
      <c r="GP11" s="112" t="s">
        <v>219</v>
      </c>
      <c r="GQ11" s="126">
        <v>1</v>
      </c>
      <c r="GR11" s="116">
        <v>55000</v>
      </c>
      <c r="GS11" s="5"/>
      <c r="GT11" s="112" t="s">
        <v>245</v>
      </c>
      <c r="GU11" s="125" t="s">
        <v>110</v>
      </c>
      <c r="GV11" s="126">
        <v>1</v>
      </c>
      <c r="GW11" s="116">
        <v>50000</v>
      </c>
      <c r="GY11" s="112" t="s">
        <v>41</v>
      </c>
      <c r="GZ11" s="118">
        <f t="shared" si="64"/>
        <v>0</v>
      </c>
      <c r="HA11" s="136"/>
      <c r="HB11" s="112" t="s">
        <v>221</v>
      </c>
      <c r="HC11" s="116">
        <v>500</v>
      </c>
      <c r="HD11" s="116">
        <f t="shared" ref="HD11:HV11" si="113">+HC11</f>
        <v>500</v>
      </c>
      <c r="HE11" s="116">
        <f t="shared" si="113"/>
        <v>500</v>
      </c>
      <c r="HF11" s="116">
        <f t="shared" si="113"/>
        <v>500</v>
      </c>
      <c r="HG11" s="116">
        <f t="shared" si="113"/>
        <v>500</v>
      </c>
      <c r="HH11" s="116">
        <f t="shared" si="113"/>
        <v>500</v>
      </c>
      <c r="HI11" s="116">
        <f t="shared" si="113"/>
        <v>500</v>
      </c>
      <c r="HJ11" s="116">
        <f t="shared" si="113"/>
        <v>500</v>
      </c>
      <c r="HK11" s="116">
        <f t="shared" si="113"/>
        <v>500</v>
      </c>
      <c r="HL11" s="116">
        <f t="shared" si="113"/>
        <v>500</v>
      </c>
      <c r="HM11" s="116">
        <f t="shared" si="113"/>
        <v>500</v>
      </c>
      <c r="HN11" s="116">
        <f t="shared" si="113"/>
        <v>500</v>
      </c>
      <c r="HO11" s="116">
        <f t="shared" si="113"/>
        <v>500</v>
      </c>
      <c r="HP11" s="116">
        <f t="shared" si="113"/>
        <v>500</v>
      </c>
      <c r="HQ11" s="127">
        <f t="shared" si="113"/>
        <v>500</v>
      </c>
      <c r="HR11" s="127">
        <f t="shared" si="113"/>
        <v>500</v>
      </c>
      <c r="HS11" s="127">
        <f t="shared" si="113"/>
        <v>500</v>
      </c>
      <c r="HT11" s="127">
        <f t="shared" si="113"/>
        <v>500</v>
      </c>
      <c r="HU11" s="127">
        <f t="shared" si="113"/>
        <v>500</v>
      </c>
      <c r="HV11" s="127">
        <f t="shared" si="113"/>
        <v>500</v>
      </c>
      <c r="HX11" s="112" t="s">
        <v>244</v>
      </c>
      <c r="HY11" s="126" t="s">
        <v>110</v>
      </c>
      <c r="HZ11" s="126">
        <v>15</v>
      </c>
      <c r="IA11" s="116">
        <f>+HLOOKUP(Main!$D$9,$HX$1:$IA$2,2,0)+50000/2</f>
        <v>27000</v>
      </c>
    </row>
    <row r="12" spans="1:235" x14ac:dyDescent="0.25">
      <c r="A12" s="112" t="s">
        <v>79</v>
      </c>
      <c r="B12" s="112" t="s">
        <v>203</v>
      </c>
      <c r="C12" s="51">
        <f>1/Main!$G$8</f>
        <v>0.47619047619047616</v>
      </c>
      <c r="D12" s="115">
        <f>+Main!$D$4</f>
        <v>14</v>
      </c>
      <c r="E12" s="116">
        <f>+Main!$D$6</f>
        <v>0</v>
      </c>
      <c r="F12" s="116">
        <v>891965.91657558619</v>
      </c>
      <c r="G12" s="116">
        <v>856990.78751824051</v>
      </c>
      <c r="H12" s="116">
        <v>828015.56802764127</v>
      </c>
      <c r="I12" s="116">
        <v>804312.31085992022</v>
      </c>
      <c r="J12" s="116">
        <v>785246.6526805918</v>
      </c>
      <c r="K12" s="116">
        <v>780327.58318939665</v>
      </c>
      <c r="L12" s="116">
        <v>776940.61366371822</v>
      </c>
      <c r="M12" s="116">
        <v>774992.45406514732</v>
      </c>
      <c r="N12" s="116">
        <v>774397.77117010253</v>
      </c>
      <c r="O12" s="116">
        <v>775078.57896670897</v>
      </c>
      <c r="P12" s="116">
        <v>776963.67725078319</v>
      </c>
      <c r="Q12" s="116">
        <v>779988.13464603759</v>
      </c>
      <c r="R12" s="116">
        <v>784092.81257009844</v>
      </c>
      <c r="S12" s="116">
        <v>789223.92694115429</v>
      </c>
      <c r="T12" s="116">
        <v>795332.64467182301</v>
      </c>
      <c r="U12" s="116">
        <v>807725.30250430061</v>
      </c>
      <c r="V12" s="116">
        <v>820486.41206047393</v>
      </c>
      <c r="W12" s="116">
        <v>833623.13573826</v>
      </c>
      <c r="X12" s="116">
        <v>847142.83401267114</v>
      </c>
      <c r="Y12" s="116">
        <v>861053.06951704028</v>
      </c>
      <c r="Z12" s="116">
        <v>875361.61123163463</v>
      </c>
      <c r="AA12" s="116">
        <v>890076.43878196354</v>
      </c>
      <c r="AB12" s="116">
        <v>905205.7468491426</v>
      </c>
      <c r="AC12" s="116">
        <v>920757.94969473791</v>
      </c>
      <c r="AD12" s="116">
        <v>936741.68580257043</v>
      </c>
      <c r="AE12" s="116">
        <v>953165.82264003367</v>
      </c>
      <c r="AF12" s="116">
        <v>970039.46154152672</v>
      </c>
      <c r="AG12" s="116">
        <v>987371.94271668384</v>
      </c>
      <c r="AH12" s="116">
        <v>1005172.8503861396</v>
      </c>
      <c r="AI12" s="116">
        <v>1023452.0180476469</v>
      </c>
      <c r="AJ12" s="116">
        <v>1042219.5338754156</v>
      </c>
      <c r="AK12" s="116">
        <v>1061485.7462556399</v>
      </c>
      <c r="AL12" s="116">
        <v>1081261.269461225</v>
      </c>
      <c r="AM12" s="116">
        <v>1101556.9894688255</v>
      </c>
      <c r="AN12" s="116">
        <v>1122384.0699213569</v>
      </c>
      <c r="AP12" s="112" t="s">
        <v>249</v>
      </c>
      <c r="AQ12" s="186">
        <v>2.5000000000000001E-2</v>
      </c>
      <c r="AR12" s="116">
        <f t="shared" si="60"/>
        <v>22299.147914389658</v>
      </c>
      <c r="AS12" s="116">
        <f t="shared" si="37"/>
        <v>21424.769687956014</v>
      </c>
      <c r="AT12" s="116">
        <f t="shared" si="37"/>
        <v>20700.389200691032</v>
      </c>
      <c r="AU12" s="116">
        <f t="shared" si="37"/>
        <v>20107.807771498006</v>
      </c>
      <c r="AV12" s="116">
        <f t="shared" si="37"/>
        <v>19631.166317014795</v>
      </c>
      <c r="AW12" s="116">
        <f t="shared" si="37"/>
        <v>19508.189579734917</v>
      </c>
      <c r="AX12" s="116">
        <f t="shared" si="37"/>
        <v>19423.515341592956</v>
      </c>
      <c r="AY12" s="116">
        <f t="shared" si="37"/>
        <v>19374.811351628683</v>
      </c>
      <c r="AZ12" s="116">
        <f t="shared" si="37"/>
        <v>19359.944279252562</v>
      </c>
      <c r="BA12" s="116">
        <f t="shared" si="37"/>
        <v>19376.964474167726</v>
      </c>
      <c r="BB12" s="116">
        <f t="shared" si="37"/>
        <v>19424.091931269581</v>
      </c>
      <c r="BC12" s="116">
        <f t="shared" si="37"/>
        <v>19499.703366150941</v>
      </c>
      <c r="BD12" s="116">
        <f t="shared" si="37"/>
        <v>19602.320314252462</v>
      </c>
      <c r="BE12" s="116">
        <f t="shared" si="37"/>
        <v>19730.598173528859</v>
      </c>
      <c r="BF12" s="116">
        <f t="shared" si="37"/>
        <v>19883.316116795577</v>
      </c>
      <c r="BG12" s="116">
        <f t="shared" si="37"/>
        <v>20193.132562607516</v>
      </c>
      <c r="BH12" s="116">
        <f t="shared" si="37"/>
        <v>20512.160301511849</v>
      </c>
      <c r="BI12" s="116">
        <f t="shared" si="37"/>
        <v>20840.578393456501</v>
      </c>
      <c r="BJ12" s="116">
        <f t="shared" si="37"/>
        <v>21178.570850316781</v>
      </c>
      <c r="BK12" s="116">
        <f t="shared" si="37"/>
        <v>21526.326737926007</v>
      </c>
      <c r="BL12" s="116">
        <f t="shared" si="37"/>
        <v>21884.040280790869</v>
      </c>
      <c r="BM12" s="116">
        <f t="shared" si="37"/>
        <v>22251.910969549092</v>
      </c>
      <c r="BN12" s="116">
        <f t="shared" si="37"/>
        <v>22630.143671228565</v>
      </c>
      <c r="BO12" s="116">
        <f t="shared" si="37"/>
        <v>23018.948742368448</v>
      </c>
      <c r="BP12" s="116">
        <f t="shared" si="37"/>
        <v>23418.542145064261</v>
      </c>
      <c r="BQ12" s="116">
        <f t="shared" si="37"/>
        <v>23829.145566000843</v>
      </c>
      <c r="BR12" s="116">
        <f t="shared" si="37"/>
        <v>24250.986538538171</v>
      </c>
      <c r="BS12" s="116">
        <f t="shared" si="37"/>
        <v>24684.298567917096</v>
      </c>
      <c r="BT12" s="116">
        <f t="shared" si="37"/>
        <v>25129.32125965349</v>
      </c>
      <c r="BU12" s="116">
        <f t="shared" si="37"/>
        <v>25586.300451191171</v>
      </c>
      <c r="BV12" s="116">
        <f t="shared" si="37"/>
        <v>26055.488346885391</v>
      </c>
      <c r="BW12" s="116">
        <f t="shared" si="37"/>
        <v>26537.143656390999</v>
      </c>
      <c r="BX12" s="116">
        <f t="shared" si="37"/>
        <v>27031.531736530625</v>
      </c>
      <c r="BY12" s="116">
        <f t="shared" si="37"/>
        <v>27538.924736720641</v>
      </c>
      <c r="BZ12" s="116">
        <f t="shared" si="37"/>
        <v>28059.601748033921</v>
      </c>
      <c r="CB12" s="112" t="s">
        <v>168</v>
      </c>
      <c r="CC12" s="116">
        <v>0</v>
      </c>
      <c r="CD12" s="116">
        <f t="shared" si="89"/>
        <v>0</v>
      </c>
      <c r="CE12" s="116">
        <f t="shared" si="38"/>
        <v>0</v>
      </c>
      <c r="CF12" s="116">
        <f t="shared" si="38"/>
        <v>0</v>
      </c>
      <c r="CG12" s="116">
        <f t="shared" si="38"/>
        <v>0</v>
      </c>
      <c r="CH12" s="116">
        <f t="shared" si="38"/>
        <v>0</v>
      </c>
      <c r="CI12" s="116">
        <v>125000</v>
      </c>
      <c r="CJ12" s="116">
        <v>0</v>
      </c>
      <c r="CK12" s="116">
        <f t="shared" si="38"/>
        <v>0</v>
      </c>
      <c r="CL12" s="116">
        <f t="shared" si="38"/>
        <v>0</v>
      </c>
      <c r="CM12" s="116">
        <f t="shared" si="38"/>
        <v>0</v>
      </c>
      <c r="CN12" s="116">
        <f t="shared" si="38"/>
        <v>0</v>
      </c>
      <c r="CO12" s="116">
        <f t="shared" si="38"/>
        <v>0</v>
      </c>
      <c r="CP12" s="116">
        <f t="shared" si="38"/>
        <v>0</v>
      </c>
      <c r="CQ12" s="116">
        <f t="shared" si="38"/>
        <v>0</v>
      </c>
      <c r="CR12" s="116">
        <f t="shared" si="38"/>
        <v>0</v>
      </c>
      <c r="CS12" s="116">
        <f t="shared" si="38"/>
        <v>0</v>
      </c>
      <c r="CT12" s="116">
        <f t="shared" si="38"/>
        <v>0</v>
      </c>
      <c r="CU12" s="116">
        <f t="shared" si="54"/>
        <v>0</v>
      </c>
      <c r="CV12" s="116">
        <f t="shared" si="54"/>
        <v>0</v>
      </c>
      <c r="CX12" t="str">
        <f t="shared" si="111"/>
        <v>Bus Maintenance at 0.6/mile</v>
      </c>
      <c r="CY12" s="117">
        <v>0.6</v>
      </c>
      <c r="CZ12" s="117">
        <f t="shared" si="91"/>
        <v>0.6</v>
      </c>
      <c r="DA12" s="117">
        <f t="shared" si="62"/>
        <v>0.6</v>
      </c>
      <c r="DB12" s="117">
        <f t="shared" si="62"/>
        <v>0.6</v>
      </c>
      <c r="DC12" s="117">
        <f t="shared" si="62"/>
        <v>0.6</v>
      </c>
      <c r="DD12" s="117">
        <f t="shared" si="62"/>
        <v>0.6</v>
      </c>
      <c r="DE12" s="117">
        <f t="shared" si="62"/>
        <v>0.6</v>
      </c>
      <c r="DF12" s="117">
        <f t="shared" si="62"/>
        <v>0.6</v>
      </c>
      <c r="DG12" s="117">
        <f t="shared" si="62"/>
        <v>0.6</v>
      </c>
      <c r="DH12" s="117">
        <f t="shared" si="62"/>
        <v>0.6</v>
      </c>
      <c r="DI12" s="117">
        <f t="shared" si="62"/>
        <v>0.6</v>
      </c>
      <c r="DJ12" s="117">
        <f t="shared" si="62"/>
        <v>0.6</v>
      </c>
      <c r="DK12" s="117">
        <f t="shared" si="62"/>
        <v>0.6</v>
      </c>
      <c r="DL12" s="117">
        <f t="shared" si="62"/>
        <v>0.6</v>
      </c>
      <c r="DM12" s="117">
        <f t="shared" si="62"/>
        <v>0.6</v>
      </c>
      <c r="DN12" s="117">
        <f t="shared" si="62"/>
        <v>0.6</v>
      </c>
      <c r="DO12" s="117">
        <f t="shared" si="62"/>
        <v>0.6</v>
      </c>
      <c r="DP12" s="117">
        <f t="shared" si="62"/>
        <v>0.6</v>
      </c>
      <c r="DQ12" s="117">
        <f t="shared" si="62"/>
        <v>0.6</v>
      </c>
      <c r="DR12" s="117">
        <f t="shared" si="62"/>
        <v>0.6</v>
      </c>
      <c r="DT12" s="112" t="s">
        <v>213</v>
      </c>
      <c r="DU12" s="118">
        <f>Main!$H$6</f>
        <v>0.09</v>
      </c>
      <c r="DV12" s="118">
        <f t="shared" ref="DV12:FC12" si="114">+DU12*DV$45</f>
        <v>9.4696411048085349E-2</v>
      </c>
      <c r="DW12" s="118">
        <f t="shared" si="114"/>
        <v>9.6127573879865036E-2</v>
      </c>
      <c r="DX12" s="118">
        <f t="shared" si="114"/>
        <v>9.9769989383568916E-2</v>
      </c>
      <c r="DY12" s="118">
        <f t="shared" si="114"/>
        <v>0.10354423997064718</v>
      </c>
      <c r="DZ12" s="118">
        <f t="shared" si="114"/>
        <v>0.10746481039650081</v>
      </c>
      <c r="EA12" s="118">
        <f t="shared" si="114"/>
        <v>0.11306949966937031</v>
      </c>
      <c r="EB12" s="118">
        <f t="shared" si="114"/>
        <v>0.11869494912924101</v>
      </c>
      <c r="EC12" s="118">
        <f t="shared" si="114"/>
        <v>0.11950851036743305</v>
      </c>
      <c r="ED12" s="118">
        <f t="shared" si="114"/>
        <v>0.1210593388528985</v>
      </c>
      <c r="EE12" s="118">
        <f t="shared" si="114"/>
        <v>0.1236115857959235</v>
      </c>
      <c r="EF12" s="118">
        <f t="shared" si="114"/>
        <v>0.12381130632636497</v>
      </c>
      <c r="EG12" s="118">
        <f t="shared" si="114"/>
        <v>0.12396999967390539</v>
      </c>
      <c r="EH12" s="118">
        <f t="shared" si="114"/>
        <v>0.12315730334227537</v>
      </c>
      <c r="EI12" s="118">
        <f t="shared" si="114"/>
        <v>0.12254982309907358</v>
      </c>
      <c r="EJ12" s="118">
        <f t="shared" si="114"/>
        <v>0.12239722782869798</v>
      </c>
      <c r="EK12" s="118">
        <f t="shared" si="114"/>
        <v>0.12228110197518315</v>
      </c>
      <c r="EL12" s="118">
        <f t="shared" si="114"/>
        <v>0.12162003396782851</v>
      </c>
      <c r="EM12" s="118">
        <f t="shared" si="114"/>
        <v>0.12103290575347508</v>
      </c>
      <c r="EN12" s="118">
        <f t="shared" si="114"/>
        <v>0.12064093058547157</v>
      </c>
      <c r="EO12" s="118">
        <f t="shared" si="114"/>
        <v>0.11997557448799907</v>
      </c>
      <c r="EP12" s="118">
        <f t="shared" si="114"/>
        <v>0.11953530303475304</v>
      </c>
      <c r="EQ12" s="118">
        <f t="shared" si="114"/>
        <v>0.11901819580923077</v>
      </c>
      <c r="ER12" s="118">
        <f t="shared" si="114"/>
        <v>0.11847265113621296</v>
      </c>
      <c r="ES12" s="118">
        <f t="shared" si="114"/>
        <v>0.11792810985198759</v>
      </c>
      <c r="ET12" s="118">
        <f t="shared" si="114"/>
        <v>0.11750567102280114</v>
      </c>
      <c r="EU12" s="118">
        <f t="shared" si="114"/>
        <v>0.11716194597929666</v>
      </c>
      <c r="EV12" s="118">
        <f t="shared" si="114"/>
        <v>0.11669262970035145</v>
      </c>
      <c r="EW12" s="118">
        <f t="shared" si="114"/>
        <v>0.11610172116405841</v>
      </c>
      <c r="EX12" s="118">
        <f t="shared" si="114"/>
        <v>0.11591044076113506</v>
      </c>
      <c r="EY12" s="118">
        <f t="shared" si="114"/>
        <v>0.11573550126140306</v>
      </c>
      <c r="EZ12" s="118">
        <f t="shared" si="114"/>
        <v>0.1155712297524402</v>
      </c>
      <c r="FA12" s="118">
        <f t="shared" si="114"/>
        <v>0.11568216616658296</v>
      </c>
      <c r="FB12" s="118">
        <f t="shared" si="114"/>
        <v>0.11578946802955498</v>
      </c>
      <c r="FC12" s="118">
        <f t="shared" si="114"/>
        <v>0.11570893939780044</v>
      </c>
      <c r="FE12" s="112" t="s">
        <v>20</v>
      </c>
      <c r="FF12" s="6">
        <v>0.11335464000000002</v>
      </c>
      <c r="FG12" s="6">
        <v>0.11104128000000001</v>
      </c>
      <c r="FH12" s="6">
        <v>0.10872791999999999</v>
      </c>
      <c r="FI12" s="6">
        <v>0.10487232</v>
      </c>
      <c r="FJ12" s="6">
        <v>0.10101672</v>
      </c>
      <c r="FK12" s="6">
        <v>0.10101672</v>
      </c>
      <c r="FL12" s="6">
        <v>0.10101672</v>
      </c>
      <c r="FM12" s="6">
        <v>0.10101672</v>
      </c>
      <c r="FN12" s="6">
        <v>0.10101672</v>
      </c>
      <c r="FO12" s="6">
        <v>0.10101672</v>
      </c>
      <c r="FP12" s="6">
        <v>0.10101672</v>
      </c>
      <c r="FQ12" s="6">
        <v>0.10101672</v>
      </c>
      <c r="FR12" s="6">
        <v>0.10101672</v>
      </c>
      <c r="FS12" s="6">
        <v>0.10101672</v>
      </c>
      <c r="FT12" s="6">
        <v>0.10101672</v>
      </c>
      <c r="FU12" s="6">
        <v>0.10101672</v>
      </c>
      <c r="FV12" s="6">
        <v>0.10101672</v>
      </c>
      <c r="FW12" s="6">
        <v>0.10101672</v>
      </c>
      <c r="FX12" s="6">
        <v>0.10101672</v>
      </c>
      <c r="FY12" s="6">
        <v>0.10101672</v>
      </c>
      <c r="FZ12" s="6">
        <v>0.10101672</v>
      </c>
      <c r="GA12" s="6">
        <v>0.10101672</v>
      </c>
      <c r="GB12" s="6">
        <v>0.10101672</v>
      </c>
      <c r="GC12" s="6">
        <v>0.10101672</v>
      </c>
      <c r="GD12" s="6">
        <v>0.10101672</v>
      </c>
      <c r="GE12" s="6">
        <v>0.10101672</v>
      </c>
      <c r="GF12" s="6">
        <v>0.10101672</v>
      </c>
      <c r="GG12" s="6">
        <v>0.10101672</v>
      </c>
      <c r="GH12" s="6">
        <v>0.10101672</v>
      </c>
      <c r="GI12" s="6">
        <v>0.10101672</v>
      </c>
      <c r="GJ12" s="6">
        <v>0.10101672</v>
      </c>
      <c r="GK12" s="6">
        <v>0.10101672</v>
      </c>
      <c r="GL12" s="6">
        <v>0.10101672</v>
      </c>
      <c r="GM12" s="6">
        <v>0.10101672</v>
      </c>
      <c r="GN12" s="6">
        <v>0.10101672</v>
      </c>
      <c r="GO12" s="6"/>
      <c r="GP12" s="112" t="s">
        <v>219</v>
      </c>
      <c r="GQ12" s="126">
        <v>1</v>
      </c>
      <c r="GR12" s="116">
        <v>55000</v>
      </c>
      <c r="GS12" s="5"/>
      <c r="GT12" s="112" t="s">
        <v>245</v>
      </c>
      <c r="GU12" s="125" t="s">
        <v>110</v>
      </c>
      <c r="GV12" s="126">
        <v>1</v>
      </c>
      <c r="GW12" s="116">
        <v>50000</v>
      </c>
      <c r="GY12" s="112" t="s">
        <v>41</v>
      </c>
      <c r="GZ12" s="118">
        <f t="shared" si="64"/>
        <v>0</v>
      </c>
      <c r="HA12" s="136"/>
      <c r="HB12" s="112" t="s">
        <v>221</v>
      </c>
      <c r="HC12" s="116">
        <v>500</v>
      </c>
      <c r="HD12" s="116">
        <f t="shared" ref="HD12:HV12" si="115">+HC12</f>
        <v>500</v>
      </c>
      <c r="HE12" s="116">
        <f t="shared" si="115"/>
        <v>500</v>
      </c>
      <c r="HF12" s="116">
        <f t="shared" si="115"/>
        <v>500</v>
      </c>
      <c r="HG12" s="116">
        <f t="shared" si="115"/>
        <v>500</v>
      </c>
      <c r="HH12" s="116">
        <f t="shared" si="115"/>
        <v>500</v>
      </c>
      <c r="HI12" s="116">
        <f t="shared" si="115"/>
        <v>500</v>
      </c>
      <c r="HJ12" s="116">
        <f t="shared" si="115"/>
        <v>500</v>
      </c>
      <c r="HK12" s="116">
        <f t="shared" si="115"/>
        <v>500</v>
      </c>
      <c r="HL12" s="116">
        <f t="shared" si="115"/>
        <v>500</v>
      </c>
      <c r="HM12" s="116">
        <f t="shared" si="115"/>
        <v>500</v>
      </c>
      <c r="HN12" s="116">
        <f t="shared" si="115"/>
        <v>500</v>
      </c>
      <c r="HO12" s="116">
        <f t="shared" si="115"/>
        <v>500</v>
      </c>
      <c r="HP12" s="116">
        <f t="shared" si="115"/>
        <v>500</v>
      </c>
      <c r="HQ12" s="127">
        <f t="shared" si="115"/>
        <v>500</v>
      </c>
      <c r="HR12" s="127">
        <f t="shared" si="115"/>
        <v>500</v>
      </c>
      <c r="HS12" s="127">
        <f t="shared" si="115"/>
        <v>500</v>
      </c>
      <c r="HT12" s="127">
        <f t="shared" si="115"/>
        <v>500</v>
      </c>
      <c r="HU12" s="127">
        <f t="shared" si="115"/>
        <v>500</v>
      </c>
      <c r="HV12" s="127">
        <f t="shared" si="115"/>
        <v>500</v>
      </c>
      <c r="HX12" s="112" t="s">
        <v>244</v>
      </c>
      <c r="HY12" s="126" t="s">
        <v>110</v>
      </c>
      <c r="HZ12" s="126">
        <v>15</v>
      </c>
      <c r="IA12" s="116">
        <f>+HLOOKUP(Main!$D$9,$HX$1:$IA$2,2,0)+50000/2</f>
        <v>27000</v>
      </c>
    </row>
    <row r="13" spans="1:235" x14ac:dyDescent="0.25">
      <c r="A13" s="112" t="s">
        <v>80</v>
      </c>
      <c r="B13" s="112" t="s">
        <v>203</v>
      </c>
      <c r="C13" s="51">
        <f>1/Main!$G$8</f>
        <v>0.47619047619047616</v>
      </c>
      <c r="D13" s="115">
        <f>+Main!$D$4</f>
        <v>14</v>
      </c>
      <c r="E13" s="116">
        <f>+Main!$D$6</f>
        <v>0</v>
      </c>
      <c r="F13" s="116">
        <v>962948.87486337917</v>
      </c>
      <c r="G13" s="116">
        <v>918931.66117103503</v>
      </c>
      <c r="H13" s="116">
        <v>882066.17286882119</v>
      </c>
      <c r="I13" s="116">
        <v>851477.73994433181</v>
      </c>
      <c r="J13" s="116">
        <v>826403.96641007299</v>
      </c>
      <c r="K13" s="116">
        <v>818254.45262583147</v>
      </c>
      <c r="L13" s="116">
        <v>811890.59690856747</v>
      </c>
      <c r="M13" s="116">
        <v>807199.20740297483</v>
      </c>
      <c r="N13" s="116">
        <v>804076.61116544169</v>
      </c>
      <c r="O13" s="116">
        <v>802427.92195169034</v>
      </c>
      <c r="P13" s="116">
        <v>802166.36582714319</v>
      </c>
      <c r="Q13" s="116">
        <v>803212.6600697668</v>
      </c>
      <c r="R13" s="116">
        <v>805494.44119091856</v>
      </c>
      <c r="S13" s="116">
        <v>808945.73822757672</v>
      </c>
      <c r="T13" s="116">
        <v>813506.48776145023</v>
      </c>
      <c r="U13" s="116">
        <v>825542.79572942539</v>
      </c>
      <c r="V13" s="116">
        <v>837954.54267334123</v>
      </c>
      <c r="W13" s="116">
        <v>850748.75398616912</v>
      </c>
      <c r="X13" s="116">
        <v>863932.6558243467</v>
      </c>
      <c r="Y13" s="116">
        <v>877513.67913633015</v>
      </c>
      <c r="Z13" s="116">
        <v>891499.4637995658</v>
      </c>
      <c r="AA13" s="116">
        <v>905897.86286817072</v>
      </c>
      <c r="AB13" s="116">
        <v>920716.94693365938</v>
      </c>
      <c r="AC13" s="116">
        <v>935965.00860112684</v>
      </c>
      <c r="AD13" s="116">
        <v>951650.56708334398</v>
      </c>
      <c r="AE13" s="116">
        <v>967782.37291530182</v>
      </c>
      <c r="AF13" s="116">
        <v>984369.41279178951</v>
      </c>
      <c r="AG13" s="116">
        <v>1001420.914530667</v>
      </c>
      <c r="AH13" s="116">
        <v>1018946.3521645544</v>
      </c>
      <c r="AI13" s="116">
        <v>1036955.4511637399</v>
      </c>
      <c r="AJ13" s="116">
        <v>1055458.1937931539</v>
      </c>
      <c r="AK13" s="116">
        <v>1074464.8246063637</v>
      </c>
      <c r="AL13" s="116">
        <v>1093985.8560795819</v>
      </c>
      <c r="AM13" s="116">
        <v>1114032.074388783</v>
      </c>
      <c r="AN13" s="116">
        <v>1134614.54533308</v>
      </c>
      <c r="AP13" s="112" t="s">
        <v>249</v>
      </c>
      <c r="AQ13" s="186">
        <v>2.5000000000000001E-2</v>
      </c>
      <c r="AR13" s="116">
        <f t="shared" si="60"/>
        <v>24073.721871584479</v>
      </c>
      <c r="AS13" s="116">
        <f t="shared" si="37"/>
        <v>22973.291529275877</v>
      </c>
      <c r="AT13" s="116">
        <f t="shared" si="37"/>
        <v>22051.654321720533</v>
      </c>
      <c r="AU13" s="116">
        <f t="shared" si="37"/>
        <v>21286.943498608296</v>
      </c>
      <c r="AV13" s="116">
        <f t="shared" si="37"/>
        <v>20660.099160251826</v>
      </c>
      <c r="AW13" s="116">
        <f t="shared" si="37"/>
        <v>20456.361315645787</v>
      </c>
      <c r="AX13" s="116">
        <f t="shared" si="37"/>
        <v>20297.264922714188</v>
      </c>
      <c r="AY13" s="116">
        <f t="shared" si="37"/>
        <v>20179.980185074372</v>
      </c>
      <c r="AZ13" s="116">
        <f t="shared" si="37"/>
        <v>20101.915279136043</v>
      </c>
      <c r="BA13" s="116">
        <f t="shared" si="37"/>
        <v>20060.698048792259</v>
      </c>
      <c r="BB13" s="116">
        <f t="shared" si="37"/>
        <v>20054.159145678583</v>
      </c>
      <c r="BC13" s="116">
        <f t="shared" si="37"/>
        <v>20080.316501744172</v>
      </c>
      <c r="BD13" s="116">
        <f t="shared" si="37"/>
        <v>20137.361029772965</v>
      </c>
      <c r="BE13" s="116">
        <f t="shared" si="37"/>
        <v>20223.64345568942</v>
      </c>
      <c r="BF13" s="116">
        <f t="shared" si="37"/>
        <v>20337.662194036257</v>
      </c>
      <c r="BG13" s="116">
        <f t="shared" si="37"/>
        <v>20638.569893235635</v>
      </c>
      <c r="BH13" s="116">
        <f t="shared" si="37"/>
        <v>20948.863566833534</v>
      </c>
      <c r="BI13" s="116">
        <f t="shared" si="37"/>
        <v>21268.718849654229</v>
      </c>
      <c r="BJ13" s="116">
        <f t="shared" si="37"/>
        <v>21598.316395608668</v>
      </c>
      <c r="BK13" s="116">
        <f t="shared" si="37"/>
        <v>21937.841978408254</v>
      </c>
      <c r="BL13" s="116">
        <f t="shared" si="37"/>
        <v>22287.486594989146</v>
      </c>
      <c r="BM13" s="116">
        <f t="shared" si="37"/>
        <v>22647.446571704269</v>
      </c>
      <c r="BN13" s="116">
        <f t="shared" si="37"/>
        <v>23017.923673341487</v>
      </c>
      <c r="BO13" s="116">
        <f t="shared" si="37"/>
        <v>23399.125215028173</v>
      </c>
      <c r="BP13" s="116">
        <f t="shared" si="37"/>
        <v>23791.264177083602</v>
      </c>
      <c r="BQ13" s="116">
        <f t="shared" si="37"/>
        <v>24194.559322882546</v>
      </c>
      <c r="BR13" s="116">
        <f t="shared" si="37"/>
        <v>24609.235319794738</v>
      </c>
      <c r="BS13" s="116">
        <f t="shared" si="37"/>
        <v>25035.522863266677</v>
      </c>
      <c r="BT13" s="116">
        <f t="shared" si="37"/>
        <v>25473.65880411386</v>
      </c>
      <c r="BU13" s="116">
        <f t="shared" si="37"/>
        <v>25923.886279093498</v>
      </c>
      <c r="BV13" s="116">
        <f t="shared" si="37"/>
        <v>26386.454844828848</v>
      </c>
      <c r="BW13" s="116">
        <f t="shared" si="37"/>
        <v>26861.620615159092</v>
      </c>
      <c r="BX13" s="116">
        <f t="shared" si="37"/>
        <v>27349.64640198955</v>
      </c>
      <c r="BY13" s="116">
        <f t="shared" si="37"/>
        <v>27850.801859719577</v>
      </c>
      <c r="BZ13" s="116">
        <f t="shared" si="37"/>
        <v>28365.363633327001</v>
      </c>
      <c r="CB13" s="112" t="s">
        <v>168</v>
      </c>
      <c r="CC13" s="116">
        <v>0</v>
      </c>
      <c r="CD13" s="116">
        <f t="shared" ref="CD13:CD20" si="116">+CC13</f>
        <v>0</v>
      </c>
      <c r="CE13" s="116">
        <f t="shared" ref="CE13:CE20" si="117">+CD13</f>
        <v>0</v>
      </c>
      <c r="CF13" s="116">
        <f t="shared" ref="CF13:CF20" si="118">+CE13</f>
        <v>0</v>
      </c>
      <c r="CG13" s="116">
        <f t="shared" ref="CG13:CG20" si="119">+CF13</f>
        <v>0</v>
      </c>
      <c r="CH13" s="116">
        <f t="shared" ref="CH13:CH20" si="120">+CG13</f>
        <v>0</v>
      </c>
      <c r="CI13" s="116">
        <v>150000</v>
      </c>
      <c r="CJ13" s="116">
        <v>0</v>
      </c>
      <c r="CK13" s="116">
        <f t="shared" ref="CK13:CK20" si="121">+CJ13</f>
        <v>0</v>
      </c>
      <c r="CL13" s="116">
        <f t="shared" ref="CL13:CL20" si="122">+CK13</f>
        <v>0</v>
      </c>
      <c r="CM13" s="116">
        <f t="shared" ref="CM13:CM20" si="123">+CL13</f>
        <v>0</v>
      </c>
      <c r="CN13" s="116">
        <f t="shared" ref="CN13:CN20" si="124">+CM13</f>
        <v>0</v>
      </c>
      <c r="CO13" s="116">
        <f t="shared" ref="CO13:CO20" si="125">+CN13</f>
        <v>0</v>
      </c>
      <c r="CP13" s="116">
        <f t="shared" ref="CP13:CP20" si="126">+CO13</f>
        <v>0</v>
      </c>
      <c r="CQ13" s="116">
        <f t="shared" ref="CQ13:CQ20" si="127">+CP13</f>
        <v>0</v>
      </c>
      <c r="CR13" s="116">
        <f t="shared" ref="CR13:CR20" si="128">+CQ13</f>
        <v>0</v>
      </c>
      <c r="CS13" s="116">
        <f t="shared" ref="CS13:CS20" si="129">+CR13</f>
        <v>0</v>
      </c>
      <c r="CT13" s="116">
        <f t="shared" ref="CT13:CT20" si="130">+CS13</f>
        <v>0</v>
      </c>
      <c r="CU13" s="116">
        <f t="shared" ref="CU13:CU20" si="131">+CT13</f>
        <v>0</v>
      </c>
      <c r="CV13" s="116">
        <f t="shared" ref="CV13:CV20" si="132">+CU13</f>
        <v>0</v>
      </c>
      <c r="CX13" t="str">
        <f t="shared" si="111"/>
        <v>Bus Maintenance at 0.6/mile</v>
      </c>
      <c r="CY13" s="117">
        <v>0.6</v>
      </c>
      <c r="CZ13" s="117">
        <f t="shared" si="91"/>
        <v>0.6</v>
      </c>
      <c r="DA13" s="117">
        <f t="shared" si="62"/>
        <v>0.6</v>
      </c>
      <c r="DB13" s="117">
        <f t="shared" si="62"/>
        <v>0.6</v>
      </c>
      <c r="DC13" s="117">
        <f t="shared" si="62"/>
        <v>0.6</v>
      </c>
      <c r="DD13" s="117">
        <f t="shared" si="62"/>
        <v>0.6</v>
      </c>
      <c r="DE13" s="117">
        <f t="shared" si="62"/>
        <v>0.6</v>
      </c>
      <c r="DF13" s="117">
        <f t="shared" si="62"/>
        <v>0.6</v>
      </c>
      <c r="DG13" s="117">
        <f t="shared" si="62"/>
        <v>0.6</v>
      </c>
      <c r="DH13" s="117">
        <f t="shared" si="62"/>
        <v>0.6</v>
      </c>
      <c r="DI13" s="117">
        <f t="shared" si="62"/>
        <v>0.6</v>
      </c>
      <c r="DJ13" s="117">
        <f t="shared" si="62"/>
        <v>0.6</v>
      </c>
      <c r="DK13" s="117">
        <f t="shared" si="62"/>
        <v>0.6</v>
      </c>
      <c r="DL13" s="117">
        <f t="shared" si="62"/>
        <v>0.6</v>
      </c>
      <c r="DM13" s="117">
        <f t="shared" si="62"/>
        <v>0.6</v>
      </c>
      <c r="DN13" s="117">
        <f t="shared" si="62"/>
        <v>0.6</v>
      </c>
      <c r="DO13" s="117">
        <f t="shared" si="62"/>
        <v>0.6</v>
      </c>
      <c r="DP13" s="117">
        <f t="shared" si="62"/>
        <v>0.6</v>
      </c>
      <c r="DQ13" s="117">
        <f t="shared" si="62"/>
        <v>0.6</v>
      </c>
      <c r="DR13" s="117">
        <f t="shared" si="62"/>
        <v>0.6</v>
      </c>
      <c r="DT13" s="112" t="s">
        <v>213</v>
      </c>
      <c r="DU13" s="118">
        <f>Main!$H$6</f>
        <v>0.09</v>
      </c>
      <c r="DV13" s="118">
        <f t="shared" ref="DV13:FC13" si="133">+DU13*DV$45</f>
        <v>9.4696411048085349E-2</v>
      </c>
      <c r="DW13" s="118">
        <f t="shared" si="133"/>
        <v>9.6127573879865036E-2</v>
      </c>
      <c r="DX13" s="118">
        <f t="shared" si="133"/>
        <v>9.9769989383568916E-2</v>
      </c>
      <c r="DY13" s="118">
        <f t="shared" si="133"/>
        <v>0.10354423997064718</v>
      </c>
      <c r="DZ13" s="118">
        <f t="shared" si="133"/>
        <v>0.10746481039650081</v>
      </c>
      <c r="EA13" s="118">
        <f t="shared" si="133"/>
        <v>0.11306949966937031</v>
      </c>
      <c r="EB13" s="118">
        <f t="shared" si="133"/>
        <v>0.11869494912924101</v>
      </c>
      <c r="EC13" s="118">
        <f t="shared" si="133"/>
        <v>0.11950851036743305</v>
      </c>
      <c r="ED13" s="118">
        <f t="shared" si="133"/>
        <v>0.1210593388528985</v>
      </c>
      <c r="EE13" s="118">
        <f t="shared" si="133"/>
        <v>0.1236115857959235</v>
      </c>
      <c r="EF13" s="118">
        <f t="shared" si="133"/>
        <v>0.12381130632636497</v>
      </c>
      <c r="EG13" s="118">
        <f t="shared" si="133"/>
        <v>0.12396999967390539</v>
      </c>
      <c r="EH13" s="118">
        <f t="shared" si="133"/>
        <v>0.12315730334227537</v>
      </c>
      <c r="EI13" s="118">
        <f t="shared" si="133"/>
        <v>0.12254982309907358</v>
      </c>
      <c r="EJ13" s="118">
        <f t="shared" si="133"/>
        <v>0.12239722782869798</v>
      </c>
      <c r="EK13" s="118">
        <f t="shared" si="133"/>
        <v>0.12228110197518315</v>
      </c>
      <c r="EL13" s="118">
        <f t="shared" si="133"/>
        <v>0.12162003396782851</v>
      </c>
      <c r="EM13" s="118">
        <f t="shared" si="133"/>
        <v>0.12103290575347508</v>
      </c>
      <c r="EN13" s="118">
        <f t="shared" si="133"/>
        <v>0.12064093058547157</v>
      </c>
      <c r="EO13" s="118">
        <f t="shared" si="133"/>
        <v>0.11997557448799907</v>
      </c>
      <c r="EP13" s="118">
        <f t="shared" si="133"/>
        <v>0.11953530303475304</v>
      </c>
      <c r="EQ13" s="118">
        <f t="shared" si="133"/>
        <v>0.11901819580923077</v>
      </c>
      <c r="ER13" s="118">
        <f t="shared" si="133"/>
        <v>0.11847265113621296</v>
      </c>
      <c r="ES13" s="118">
        <f t="shared" si="133"/>
        <v>0.11792810985198759</v>
      </c>
      <c r="ET13" s="118">
        <f t="shared" si="133"/>
        <v>0.11750567102280114</v>
      </c>
      <c r="EU13" s="118">
        <f t="shared" si="133"/>
        <v>0.11716194597929666</v>
      </c>
      <c r="EV13" s="118">
        <f t="shared" si="133"/>
        <v>0.11669262970035145</v>
      </c>
      <c r="EW13" s="118">
        <f t="shared" si="133"/>
        <v>0.11610172116405841</v>
      </c>
      <c r="EX13" s="118">
        <f t="shared" si="133"/>
        <v>0.11591044076113506</v>
      </c>
      <c r="EY13" s="118">
        <f t="shared" si="133"/>
        <v>0.11573550126140306</v>
      </c>
      <c r="EZ13" s="118">
        <f t="shared" si="133"/>
        <v>0.1155712297524402</v>
      </c>
      <c r="FA13" s="118">
        <f t="shared" si="133"/>
        <v>0.11568216616658296</v>
      </c>
      <c r="FB13" s="118">
        <f t="shared" si="133"/>
        <v>0.11578946802955498</v>
      </c>
      <c r="FC13" s="118">
        <f t="shared" si="133"/>
        <v>0.11570893939780044</v>
      </c>
      <c r="FE13" s="112" t="s">
        <v>20</v>
      </c>
      <c r="FF13" s="6">
        <v>0.11335464000000002</v>
      </c>
      <c r="FG13" s="6">
        <v>0.11104128000000001</v>
      </c>
      <c r="FH13" s="6">
        <v>0.10872791999999999</v>
      </c>
      <c r="FI13" s="6">
        <v>0.10487232</v>
      </c>
      <c r="FJ13" s="6">
        <v>0.10101672</v>
      </c>
      <c r="FK13" s="6">
        <v>0.10101672</v>
      </c>
      <c r="FL13" s="6">
        <v>0.10101672</v>
      </c>
      <c r="FM13" s="6">
        <v>0.10101672</v>
      </c>
      <c r="FN13" s="6">
        <v>0.10101672</v>
      </c>
      <c r="FO13" s="6">
        <v>0.10101672</v>
      </c>
      <c r="FP13" s="6">
        <v>0.10101672</v>
      </c>
      <c r="FQ13" s="6">
        <v>0.10101672</v>
      </c>
      <c r="FR13" s="6">
        <v>0.10101672</v>
      </c>
      <c r="FS13" s="6">
        <v>0.10101672</v>
      </c>
      <c r="FT13" s="6">
        <v>0.10101672</v>
      </c>
      <c r="FU13" s="6">
        <v>0.10101672</v>
      </c>
      <c r="FV13" s="6">
        <v>0.10101672</v>
      </c>
      <c r="FW13" s="6">
        <v>0.10101672</v>
      </c>
      <c r="FX13" s="6">
        <v>0.10101672</v>
      </c>
      <c r="FY13" s="6">
        <v>0.10101672</v>
      </c>
      <c r="FZ13" s="6">
        <v>0.10101672</v>
      </c>
      <c r="GA13" s="6">
        <v>0.10101672</v>
      </c>
      <c r="GB13" s="6">
        <v>0.10101672</v>
      </c>
      <c r="GC13" s="6">
        <v>0.10101672</v>
      </c>
      <c r="GD13" s="6">
        <v>0.10101672</v>
      </c>
      <c r="GE13" s="6">
        <v>0.10101672</v>
      </c>
      <c r="GF13" s="6">
        <v>0.10101672</v>
      </c>
      <c r="GG13" s="6">
        <v>0.10101672</v>
      </c>
      <c r="GH13" s="6">
        <v>0.10101672</v>
      </c>
      <c r="GI13" s="6">
        <v>0.10101672</v>
      </c>
      <c r="GJ13" s="6">
        <v>0.10101672</v>
      </c>
      <c r="GK13" s="6">
        <v>0.10101672</v>
      </c>
      <c r="GL13" s="6">
        <v>0.10101672</v>
      </c>
      <c r="GM13" s="6">
        <v>0.10101672</v>
      </c>
      <c r="GN13" s="6">
        <v>0.10101672</v>
      </c>
      <c r="GO13" s="6"/>
      <c r="GP13" s="112" t="s">
        <v>219</v>
      </c>
      <c r="GQ13" s="126">
        <v>1</v>
      </c>
      <c r="GR13" s="116">
        <v>55000</v>
      </c>
      <c r="GS13" s="5"/>
      <c r="GT13" s="112" t="s">
        <v>245</v>
      </c>
      <c r="GU13" s="125" t="s">
        <v>110</v>
      </c>
      <c r="GV13" s="126">
        <v>1</v>
      </c>
      <c r="GW13" s="116">
        <v>50000</v>
      </c>
      <c r="GY13" s="112" t="s">
        <v>41</v>
      </c>
      <c r="GZ13" s="118">
        <f t="shared" si="64"/>
        <v>0</v>
      </c>
      <c r="HA13" s="136"/>
      <c r="HB13" s="112" t="s">
        <v>221</v>
      </c>
      <c r="HC13" s="116">
        <v>500</v>
      </c>
      <c r="HD13" s="116">
        <f t="shared" ref="HD13:HV13" si="134">+HC13</f>
        <v>500</v>
      </c>
      <c r="HE13" s="116">
        <f t="shared" si="134"/>
        <v>500</v>
      </c>
      <c r="HF13" s="116">
        <f t="shared" si="134"/>
        <v>500</v>
      </c>
      <c r="HG13" s="116">
        <f t="shared" si="134"/>
        <v>500</v>
      </c>
      <c r="HH13" s="116">
        <f t="shared" si="134"/>
        <v>500</v>
      </c>
      <c r="HI13" s="116">
        <f t="shared" si="134"/>
        <v>500</v>
      </c>
      <c r="HJ13" s="116">
        <f t="shared" si="134"/>
        <v>500</v>
      </c>
      <c r="HK13" s="116">
        <f t="shared" si="134"/>
        <v>500</v>
      </c>
      <c r="HL13" s="116">
        <f t="shared" si="134"/>
        <v>500</v>
      </c>
      <c r="HM13" s="116">
        <f t="shared" si="134"/>
        <v>500</v>
      </c>
      <c r="HN13" s="116">
        <f t="shared" si="134"/>
        <v>500</v>
      </c>
      <c r="HO13" s="116">
        <f t="shared" si="134"/>
        <v>500</v>
      </c>
      <c r="HP13" s="116">
        <f t="shared" si="134"/>
        <v>500</v>
      </c>
      <c r="HQ13" s="127">
        <f t="shared" si="134"/>
        <v>500</v>
      </c>
      <c r="HR13" s="127">
        <f t="shared" si="134"/>
        <v>500</v>
      </c>
      <c r="HS13" s="127">
        <f t="shared" si="134"/>
        <v>500</v>
      </c>
      <c r="HT13" s="127">
        <f t="shared" si="134"/>
        <v>500</v>
      </c>
      <c r="HU13" s="127">
        <f t="shared" si="134"/>
        <v>500</v>
      </c>
      <c r="HV13" s="127">
        <f t="shared" si="134"/>
        <v>500</v>
      </c>
      <c r="HX13" s="112" t="s">
        <v>244</v>
      </c>
      <c r="HY13" s="126" t="s">
        <v>110</v>
      </c>
      <c r="HZ13" s="126">
        <v>15</v>
      </c>
      <c r="IA13" s="116">
        <f>+HLOOKUP(Main!$D$9,$HX$1:$IA$2,2,0)+50000/2</f>
        <v>27000</v>
      </c>
    </row>
    <row r="14" spans="1:235" x14ac:dyDescent="0.25">
      <c r="A14" s="113" t="s">
        <v>69</v>
      </c>
      <c r="B14" s="112" t="s">
        <v>205</v>
      </c>
      <c r="C14" s="51">
        <f>1/Main!$G$8</f>
        <v>0.47619047619047616</v>
      </c>
      <c r="D14" s="115">
        <f>+Main!$D$4</f>
        <v>14</v>
      </c>
      <c r="E14" s="116">
        <f>+Main!$D$6</f>
        <v>0</v>
      </c>
      <c r="F14" s="116">
        <f>F9</f>
        <v>750000</v>
      </c>
      <c r="G14" s="116">
        <f t="shared" ref="G14:AN14" si="135">G9</f>
        <v>733109.04021265137</v>
      </c>
      <c r="H14" s="116">
        <f t="shared" si="135"/>
        <v>719914.35834528157</v>
      </c>
      <c r="I14" s="116">
        <f t="shared" si="135"/>
        <v>709981.45269109716</v>
      </c>
      <c r="J14" s="116">
        <f t="shared" si="135"/>
        <v>702932.02522162942</v>
      </c>
      <c r="K14" s="116">
        <f t="shared" si="135"/>
        <v>704473.84431652701</v>
      </c>
      <c r="L14" s="116">
        <f t="shared" si="135"/>
        <v>707040.64717401972</v>
      </c>
      <c r="M14" s="116">
        <f t="shared" si="135"/>
        <v>710578.9473894923</v>
      </c>
      <c r="N14" s="116">
        <f t="shared" si="135"/>
        <v>715040.09117942443</v>
      </c>
      <c r="O14" s="116">
        <f t="shared" si="135"/>
        <v>720379.89299674623</v>
      </c>
      <c r="P14" s="116">
        <f t="shared" si="135"/>
        <v>726558.30009806307</v>
      </c>
      <c r="Q14" s="116">
        <f t="shared" si="135"/>
        <v>733539.08379857917</v>
      </c>
      <c r="R14" s="116">
        <f t="shared" si="135"/>
        <v>741289.5553284582</v>
      </c>
      <c r="S14" s="116">
        <f t="shared" si="135"/>
        <v>749780.30436830944</v>
      </c>
      <c r="T14" s="116">
        <f t="shared" si="135"/>
        <v>758984.95849256869</v>
      </c>
      <c r="U14" s="116">
        <f t="shared" si="135"/>
        <v>772090.31605405128</v>
      </c>
      <c r="V14" s="116">
        <f t="shared" si="135"/>
        <v>785550.15083473921</v>
      </c>
      <c r="W14" s="116">
        <f t="shared" si="135"/>
        <v>799371.89924244164</v>
      </c>
      <c r="X14" s="116">
        <f t="shared" si="135"/>
        <v>813563.19038931979</v>
      </c>
      <c r="Y14" s="116">
        <f t="shared" si="135"/>
        <v>828131.85027846054</v>
      </c>
      <c r="Z14" s="116">
        <f t="shared" si="135"/>
        <v>843085.90609577217</v>
      </c>
      <c r="AA14" s="116">
        <f t="shared" si="135"/>
        <v>858433.59060954943</v>
      </c>
      <c r="AB14" s="116">
        <f t="shared" si="135"/>
        <v>874183.34668010916</v>
      </c>
      <c r="AC14" s="116">
        <f t="shared" si="135"/>
        <v>890343.83188195992</v>
      </c>
      <c r="AD14" s="116">
        <f t="shared" si="135"/>
        <v>906923.92324102344</v>
      </c>
      <c r="AE14" s="116">
        <f t="shared" si="135"/>
        <v>923932.72208949737</v>
      </c>
      <c r="AF14" s="116">
        <f t="shared" si="135"/>
        <v>941379.5590410009</v>
      </c>
      <c r="AG14" s="116">
        <f t="shared" si="135"/>
        <v>959273.99908871739</v>
      </c>
      <c r="AH14" s="116">
        <f t="shared" si="135"/>
        <v>977625.84682930971</v>
      </c>
      <c r="AI14" s="116">
        <f t="shared" si="135"/>
        <v>996445.15181546076</v>
      </c>
      <c r="AJ14" s="116">
        <f t="shared" si="135"/>
        <v>1015742.214039939</v>
      </c>
      <c r="AK14" s="116">
        <f t="shared" si="135"/>
        <v>1035527.5895541923</v>
      </c>
      <c r="AL14" s="116">
        <f t="shared" si="135"/>
        <v>1055812.0962245117</v>
      </c>
      <c r="AM14" s="116">
        <f t="shared" si="135"/>
        <v>1076606.8196289104</v>
      </c>
      <c r="AN14" s="116">
        <f t="shared" si="135"/>
        <v>1097923.1190979108</v>
      </c>
      <c r="AP14" s="112" t="s">
        <v>249</v>
      </c>
      <c r="AQ14" s="186">
        <v>2.5000000000000001E-2</v>
      </c>
      <c r="AR14" s="116">
        <f t="shared" si="60"/>
        <v>18750</v>
      </c>
      <c r="AS14" s="116">
        <f t="shared" si="37"/>
        <v>18327.726005316286</v>
      </c>
      <c r="AT14" s="116">
        <f t="shared" si="37"/>
        <v>17997.858958632041</v>
      </c>
      <c r="AU14" s="116">
        <f t="shared" si="37"/>
        <v>17749.53631727743</v>
      </c>
      <c r="AV14" s="116">
        <f t="shared" si="37"/>
        <v>17573.300630540736</v>
      </c>
      <c r="AW14" s="116">
        <f t="shared" si="37"/>
        <v>17611.846107913178</v>
      </c>
      <c r="AX14" s="116">
        <f t="shared" si="37"/>
        <v>17676.016179350492</v>
      </c>
      <c r="AY14" s="116">
        <f t="shared" si="37"/>
        <v>17764.47368473731</v>
      </c>
      <c r="AZ14" s="116">
        <f t="shared" si="37"/>
        <v>17876.002279485612</v>
      </c>
      <c r="BA14" s="116">
        <f t="shared" si="37"/>
        <v>18009.497324918655</v>
      </c>
      <c r="BB14" s="116">
        <f t="shared" si="37"/>
        <v>18163.957502451576</v>
      </c>
      <c r="BC14" s="116">
        <f t="shared" si="37"/>
        <v>18338.477094964481</v>
      </c>
      <c r="BD14" s="116">
        <f t="shared" si="37"/>
        <v>18532.238883211456</v>
      </c>
      <c r="BE14" s="116">
        <f t="shared" si="37"/>
        <v>18744.507609207736</v>
      </c>
      <c r="BF14" s="116">
        <f t="shared" si="37"/>
        <v>18974.623962314217</v>
      </c>
      <c r="BG14" s="116">
        <f t="shared" si="37"/>
        <v>19302.257901351284</v>
      </c>
      <c r="BH14" s="116">
        <f t="shared" si="37"/>
        <v>19638.753770868479</v>
      </c>
      <c r="BI14" s="116">
        <f t="shared" si="37"/>
        <v>19984.297481061043</v>
      </c>
      <c r="BJ14" s="116">
        <f t="shared" si="37"/>
        <v>20339.079759732995</v>
      </c>
      <c r="BK14" s="116">
        <f t="shared" si="37"/>
        <v>20703.296256961516</v>
      </c>
      <c r="BL14" s="116">
        <f t="shared" si="37"/>
        <v>21077.147652394306</v>
      </c>
      <c r="BM14" s="116">
        <f t="shared" si="37"/>
        <v>21460.839765238736</v>
      </c>
      <c r="BN14" s="116">
        <f t="shared" si="37"/>
        <v>21854.583667002731</v>
      </c>
      <c r="BO14" s="116">
        <f t="shared" si="37"/>
        <v>22258.595797048998</v>
      </c>
      <c r="BP14" s="116">
        <f t="shared" si="37"/>
        <v>22673.098081025586</v>
      </c>
      <c r="BQ14" s="116">
        <f t="shared" si="37"/>
        <v>23098.318052237435</v>
      </c>
      <c r="BR14" s="116">
        <f t="shared" si="37"/>
        <v>23534.488976025023</v>
      </c>
      <c r="BS14" s="116">
        <f t="shared" si="37"/>
        <v>23981.849977217935</v>
      </c>
      <c r="BT14" s="116">
        <f t="shared" si="37"/>
        <v>24440.646170732743</v>
      </c>
      <c r="BU14" s="116">
        <f t="shared" si="37"/>
        <v>24911.128795386521</v>
      </c>
      <c r="BV14" s="116">
        <f t="shared" si="37"/>
        <v>25393.555350998475</v>
      </c>
      <c r="BW14" s="116">
        <f t="shared" si="37"/>
        <v>25888.18973885481</v>
      </c>
      <c r="BX14" s="116">
        <f t="shared" si="37"/>
        <v>26395.302405612794</v>
      </c>
      <c r="BY14" s="116">
        <f t="shared" si="37"/>
        <v>26915.170490722761</v>
      </c>
      <c r="BZ14" s="116">
        <f t="shared" si="37"/>
        <v>27448.077977447771</v>
      </c>
      <c r="CB14" s="112" t="s">
        <v>168</v>
      </c>
      <c r="CC14" s="116">
        <v>0</v>
      </c>
      <c r="CD14" s="116">
        <f t="shared" si="116"/>
        <v>0</v>
      </c>
      <c r="CE14" s="116">
        <f t="shared" si="117"/>
        <v>0</v>
      </c>
      <c r="CF14" s="116">
        <f t="shared" si="118"/>
        <v>0</v>
      </c>
      <c r="CG14" s="116">
        <f t="shared" si="119"/>
        <v>0</v>
      </c>
      <c r="CH14" s="116">
        <f t="shared" si="120"/>
        <v>0</v>
      </c>
      <c r="CI14" s="116">
        <v>75000</v>
      </c>
      <c r="CJ14" s="116">
        <v>0</v>
      </c>
      <c r="CK14" s="116">
        <f t="shared" si="121"/>
        <v>0</v>
      </c>
      <c r="CL14" s="116">
        <f t="shared" si="122"/>
        <v>0</v>
      </c>
      <c r="CM14" s="116">
        <f t="shared" si="123"/>
        <v>0</v>
      </c>
      <c r="CN14" s="116">
        <f t="shared" si="124"/>
        <v>0</v>
      </c>
      <c r="CO14" s="116">
        <f t="shared" si="125"/>
        <v>0</v>
      </c>
      <c r="CP14" s="116">
        <f t="shared" si="126"/>
        <v>0</v>
      </c>
      <c r="CQ14" s="116">
        <f t="shared" si="127"/>
        <v>0</v>
      </c>
      <c r="CR14" s="116">
        <f t="shared" si="128"/>
        <v>0</v>
      </c>
      <c r="CS14" s="116">
        <f t="shared" si="129"/>
        <v>0</v>
      </c>
      <c r="CT14" s="116">
        <f t="shared" si="130"/>
        <v>0</v>
      </c>
      <c r="CU14" s="116">
        <f t="shared" si="131"/>
        <v>0</v>
      </c>
      <c r="CV14" s="116">
        <f t="shared" si="132"/>
        <v>0</v>
      </c>
      <c r="CX14" t="str">
        <f t="shared" ref="CX14" si="136">+"Bus Maintenance at "&amp;CY14&amp;"/mile"</f>
        <v>Bus Maintenance at 0.6/mile</v>
      </c>
      <c r="CY14" s="117">
        <v>0.6</v>
      </c>
      <c r="CZ14" s="117">
        <f t="shared" si="91"/>
        <v>0.6</v>
      </c>
      <c r="DA14" s="117">
        <f t="shared" si="62"/>
        <v>0.6</v>
      </c>
      <c r="DB14" s="117">
        <f t="shared" si="62"/>
        <v>0.6</v>
      </c>
      <c r="DC14" s="117">
        <f t="shared" si="62"/>
        <v>0.6</v>
      </c>
      <c r="DD14" s="117">
        <f t="shared" si="62"/>
        <v>0.6</v>
      </c>
      <c r="DE14" s="117">
        <f t="shared" si="62"/>
        <v>0.6</v>
      </c>
      <c r="DF14" s="117">
        <f t="shared" si="62"/>
        <v>0.6</v>
      </c>
      <c r="DG14" s="117">
        <f t="shared" si="62"/>
        <v>0.6</v>
      </c>
      <c r="DH14" s="117">
        <f t="shared" si="62"/>
        <v>0.6</v>
      </c>
      <c r="DI14" s="117">
        <f t="shared" si="62"/>
        <v>0.6</v>
      </c>
      <c r="DJ14" s="117">
        <f t="shared" si="62"/>
        <v>0.6</v>
      </c>
      <c r="DK14" s="117">
        <f t="shared" si="62"/>
        <v>0.6</v>
      </c>
      <c r="DL14" s="117">
        <f t="shared" si="62"/>
        <v>0.6</v>
      </c>
      <c r="DM14" s="117">
        <f t="shared" si="62"/>
        <v>0.6</v>
      </c>
      <c r="DN14" s="117">
        <f t="shared" si="62"/>
        <v>0.6</v>
      </c>
      <c r="DO14" s="117">
        <f t="shared" si="62"/>
        <v>0.6</v>
      </c>
      <c r="DP14" s="117">
        <f t="shared" si="62"/>
        <v>0.6</v>
      </c>
      <c r="DQ14" s="117">
        <f t="shared" si="62"/>
        <v>0.6</v>
      </c>
      <c r="DR14" s="117">
        <f t="shared" si="62"/>
        <v>0.6</v>
      </c>
      <c r="DT14" s="112" t="s">
        <v>214</v>
      </c>
      <c r="DU14" s="118">
        <f>+Main!$H$7</f>
        <v>0.2</v>
      </c>
      <c r="DV14" s="118">
        <f t="shared" ref="DV14:FC14" si="137">+DU14*DV$45</f>
        <v>0.21043646899574525</v>
      </c>
      <c r="DW14" s="118">
        <f t="shared" si="137"/>
        <v>0.21361683084414454</v>
      </c>
      <c r="DX14" s="118">
        <f t="shared" si="137"/>
        <v>0.22171108751904206</v>
      </c>
      <c r="DY14" s="118">
        <f t="shared" si="137"/>
        <v>0.23009831104588266</v>
      </c>
      <c r="DZ14" s="118">
        <f t="shared" si="137"/>
        <v>0.23881068977000183</v>
      </c>
      <c r="EA14" s="118">
        <f t="shared" si="137"/>
        <v>0.25126555482082297</v>
      </c>
      <c r="EB14" s="118">
        <f t="shared" si="137"/>
        <v>0.26376655362053564</v>
      </c>
      <c r="EC14" s="118">
        <f t="shared" si="137"/>
        <v>0.26557446748318464</v>
      </c>
      <c r="ED14" s="118">
        <f t="shared" si="137"/>
        <v>0.26902075300644118</v>
      </c>
      <c r="EE14" s="118">
        <f t="shared" si="137"/>
        <v>0.27469241287983009</v>
      </c>
      <c r="EF14" s="118">
        <f t="shared" si="137"/>
        <v>0.27513623628081113</v>
      </c>
      <c r="EG14" s="118">
        <f t="shared" si="137"/>
        <v>0.27548888816423428</v>
      </c>
      <c r="EH14" s="118">
        <f t="shared" si="137"/>
        <v>0.2736828963161676</v>
      </c>
      <c r="EI14" s="118">
        <f t="shared" si="137"/>
        <v>0.27233294022016363</v>
      </c>
      <c r="EJ14" s="118">
        <f t="shared" si="137"/>
        <v>0.27199383961932894</v>
      </c>
      <c r="EK14" s="118">
        <f t="shared" si="137"/>
        <v>0.27173578216707373</v>
      </c>
      <c r="EL14" s="118">
        <f t="shared" si="137"/>
        <v>0.2702667421507301</v>
      </c>
      <c r="EM14" s="118">
        <f t="shared" si="137"/>
        <v>0.26896201278550025</v>
      </c>
      <c r="EN14" s="118">
        <f t="shared" si="137"/>
        <v>0.26809095685660356</v>
      </c>
      <c r="EO14" s="118">
        <f t="shared" si="137"/>
        <v>0.26661238775110913</v>
      </c>
      <c r="EP14" s="118">
        <f t="shared" si="137"/>
        <v>0.26563400674389576</v>
      </c>
      <c r="EQ14" s="118">
        <f t="shared" si="137"/>
        <v>0.26448487957606848</v>
      </c>
      <c r="ER14" s="118">
        <f t="shared" si="137"/>
        <v>0.26327255808047334</v>
      </c>
      <c r="ES14" s="118">
        <f t="shared" si="137"/>
        <v>0.26206246633775032</v>
      </c>
      <c r="ET14" s="118">
        <f t="shared" si="137"/>
        <v>0.26112371338400264</v>
      </c>
      <c r="EU14" s="118">
        <f t="shared" si="137"/>
        <v>0.26035987995399268</v>
      </c>
      <c r="EV14" s="118">
        <f t="shared" si="137"/>
        <v>0.25931695488966999</v>
      </c>
      <c r="EW14" s="118">
        <f t="shared" si="137"/>
        <v>0.25800382480901879</v>
      </c>
      <c r="EX14" s="118">
        <f t="shared" si="137"/>
        <v>0.25757875724696688</v>
      </c>
      <c r="EY14" s="118">
        <f t="shared" si="137"/>
        <v>0.25719000280311799</v>
      </c>
      <c r="EZ14" s="118">
        <f t="shared" si="137"/>
        <v>0.25682495500542274</v>
      </c>
      <c r="FA14" s="118">
        <f t="shared" si="137"/>
        <v>0.2570714803701844</v>
      </c>
      <c r="FB14" s="118">
        <f t="shared" si="137"/>
        <v>0.25730992895456667</v>
      </c>
      <c r="FC14" s="118">
        <f t="shared" si="137"/>
        <v>0.25713097643955657</v>
      </c>
      <c r="FE14" s="112" t="s">
        <v>20</v>
      </c>
      <c r="FF14" s="6">
        <v>0.11335464000000002</v>
      </c>
      <c r="FG14" s="6">
        <v>0.11104128000000001</v>
      </c>
      <c r="FH14" s="6">
        <v>0.10872791999999999</v>
      </c>
      <c r="FI14" s="6">
        <v>0.10487232</v>
      </c>
      <c r="FJ14" s="6">
        <v>0.10101672</v>
      </c>
      <c r="FK14" s="6">
        <v>0.10101672</v>
      </c>
      <c r="FL14" s="6">
        <v>0.10101672</v>
      </c>
      <c r="FM14" s="6">
        <v>0.10101672</v>
      </c>
      <c r="FN14" s="6">
        <v>0.10101672</v>
      </c>
      <c r="FO14" s="6">
        <v>0.10101672</v>
      </c>
      <c r="FP14" s="6">
        <v>0.10101672</v>
      </c>
      <c r="FQ14" s="6">
        <v>0.10101672</v>
      </c>
      <c r="FR14" s="6">
        <v>0.10101672</v>
      </c>
      <c r="FS14" s="6">
        <v>0.10101672</v>
      </c>
      <c r="FT14" s="6">
        <v>0.10101672</v>
      </c>
      <c r="FU14" s="6">
        <v>0.10101672</v>
      </c>
      <c r="FV14" s="6">
        <v>0.10101672</v>
      </c>
      <c r="FW14" s="6">
        <v>0.10101672</v>
      </c>
      <c r="FX14" s="6">
        <v>0.10101672</v>
      </c>
      <c r="FY14" s="6">
        <v>0.10101672</v>
      </c>
      <c r="FZ14" s="6">
        <v>0.10101672</v>
      </c>
      <c r="GA14" s="6">
        <v>0.10101672</v>
      </c>
      <c r="GB14" s="6">
        <v>0.10101672</v>
      </c>
      <c r="GC14" s="6">
        <v>0.10101672</v>
      </c>
      <c r="GD14" s="6">
        <v>0.10101672</v>
      </c>
      <c r="GE14" s="6">
        <v>0.10101672</v>
      </c>
      <c r="GF14" s="6">
        <v>0.10101672</v>
      </c>
      <c r="GG14" s="6">
        <v>0.10101672</v>
      </c>
      <c r="GH14" s="6">
        <v>0.10101672</v>
      </c>
      <c r="GI14" s="6">
        <v>0.10101672</v>
      </c>
      <c r="GJ14" s="6">
        <v>0.10101672</v>
      </c>
      <c r="GK14" s="6">
        <v>0.10101672</v>
      </c>
      <c r="GL14" s="6">
        <v>0.10101672</v>
      </c>
      <c r="GM14" s="6">
        <v>0.10101672</v>
      </c>
      <c r="GN14" s="6">
        <v>0.10101672</v>
      </c>
      <c r="GO14" s="6"/>
      <c r="GP14" s="112" t="s">
        <v>218</v>
      </c>
      <c r="GQ14" s="126">
        <v>6</v>
      </c>
      <c r="GR14" s="116">
        <v>250000</v>
      </c>
      <c r="GS14" s="5"/>
      <c r="GT14" s="112" t="s">
        <v>220</v>
      </c>
      <c r="GU14" s="125" t="s">
        <v>111</v>
      </c>
      <c r="GV14" s="126">
        <v>6</v>
      </c>
      <c r="GW14" s="116">
        <f>(349000)</f>
        <v>349000</v>
      </c>
      <c r="GY14" s="112" t="s">
        <v>67</v>
      </c>
      <c r="GZ14" s="118">
        <v>2.5999999999999999E-2</v>
      </c>
      <c r="HA14" s="9"/>
      <c r="HB14" s="117" t="s">
        <v>6</v>
      </c>
      <c r="HC14" s="116">
        <v>0</v>
      </c>
      <c r="HD14" s="116">
        <f t="shared" ref="HD14:HV14" si="138">+HC14</f>
        <v>0</v>
      </c>
      <c r="HE14" s="116">
        <f t="shared" si="138"/>
        <v>0</v>
      </c>
      <c r="HF14" s="116">
        <f t="shared" si="138"/>
        <v>0</v>
      </c>
      <c r="HG14" s="116">
        <f t="shared" si="138"/>
        <v>0</v>
      </c>
      <c r="HH14" s="116">
        <f t="shared" si="138"/>
        <v>0</v>
      </c>
      <c r="HI14" s="116">
        <f t="shared" si="138"/>
        <v>0</v>
      </c>
      <c r="HJ14" s="116">
        <f t="shared" si="138"/>
        <v>0</v>
      </c>
      <c r="HK14" s="116">
        <f t="shared" si="138"/>
        <v>0</v>
      </c>
      <c r="HL14" s="116">
        <f t="shared" si="138"/>
        <v>0</v>
      </c>
      <c r="HM14" s="116">
        <f t="shared" si="138"/>
        <v>0</v>
      </c>
      <c r="HN14" s="116">
        <f t="shared" si="138"/>
        <v>0</v>
      </c>
      <c r="HO14" s="116">
        <f t="shared" si="138"/>
        <v>0</v>
      </c>
      <c r="HP14" s="116">
        <f t="shared" si="138"/>
        <v>0</v>
      </c>
      <c r="HQ14" s="127">
        <f t="shared" si="138"/>
        <v>0</v>
      </c>
      <c r="HR14" s="127">
        <f t="shared" si="138"/>
        <v>0</v>
      </c>
      <c r="HS14" s="127">
        <f t="shared" si="138"/>
        <v>0</v>
      </c>
      <c r="HT14" s="127">
        <f t="shared" si="138"/>
        <v>0</v>
      </c>
      <c r="HU14" s="127">
        <f t="shared" si="138"/>
        <v>0</v>
      </c>
      <c r="HV14" s="127">
        <f t="shared" si="138"/>
        <v>0</v>
      </c>
      <c r="HX14" s="112" t="s">
        <v>244</v>
      </c>
      <c r="HY14" s="126" t="s">
        <v>110</v>
      </c>
      <c r="HZ14" s="126">
        <v>15</v>
      </c>
      <c r="IA14" s="116">
        <f>+HLOOKUP(Main!$D$9,$HX$1:$IA$2,2,0)+50000/2</f>
        <v>27000</v>
      </c>
    </row>
    <row r="15" spans="1:235" x14ac:dyDescent="0.25">
      <c r="A15" s="112" t="s">
        <v>76</v>
      </c>
      <c r="B15" s="112" t="s">
        <v>200</v>
      </c>
      <c r="C15" s="51">
        <f>+Main!$G$9</f>
        <v>2.91</v>
      </c>
      <c r="D15" s="115">
        <f>+Main!$D$4</f>
        <v>14</v>
      </c>
      <c r="E15" s="116">
        <f>+Main!$D$6</f>
        <v>0</v>
      </c>
      <c r="F15" s="116">
        <v>485000</v>
      </c>
      <c r="G15" s="116">
        <v>495235.29411764705</v>
      </c>
      <c r="H15" s="116">
        <v>505711.41868512117</v>
      </c>
      <c r="I15" s="116">
        <v>516434.04030124168</v>
      </c>
      <c r="J15" s="116">
        <v>527408.95889656502</v>
      </c>
      <c r="K15" s="116">
        <v>538642.11087060184</v>
      </c>
      <c r="L15" s="116">
        <v>550139.57230285113</v>
      </c>
      <c r="M15" s="116">
        <v>561907.56223938905</v>
      </c>
      <c r="N15" s="116">
        <v>573952.44605678646</v>
      </c>
      <c r="O15" s="116">
        <v>586280.73890518129</v>
      </c>
      <c r="P15" s="116">
        <v>598899.10923236213</v>
      </c>
      <c r="Q15" s="116">
        <v>611814.38239077071</v>
      </c>
      <c r="R15" s="116">
        <v>625033.54432937701</v>
      </c>
      <c r="S15" s="116">
        <v>638563.74537242134</v>
      </c>
      <c r="T15" s="116">
        <v>652412.30408706644</v>
      </c>
      <c r="U15" s="116">
        <v>666586.71124205645</v>
      </c>
      <c r="V15" s="116">
        <v>681094.63385951647</v>
      </c>
      <c r="W15" s="116">
        <v>695943.91936209332</v>
      </c>
      <c r="X15" s="116">
        <v>711142.59981767205</v>
      </c>
      <c r="Y15" s="116">
        <v>726698.89628397021</v>
      </c>
      <c r="Z15" s="116">
        <v>742621.22325535771</v>
      </c>
      <c r="AA15" s="116">
        <v>758918.19321430742</v>
      </c>
      <c r="AB15" s="116">
        <v>775598.62128993811</v>
      </c>
      <c r="AC15" s="116">
        <v>792671.53002617217</v>
      </c>
      <c r="AD15" s="116">
        <v>810146.15426208207</v>
      </c>
      <c r="AE15" s="116">
        <v>828031.94612707221</v>
      </c>
      <c r="AF15" s="116">
        <v>846338.58015359158</v>
      </c>
      <c r="AG15" s="116">
        <v>865075.95851014683</v>
      </c>
      <c r="AH15" s="116">
        <v>884254.21635744418</v>
      </c>
      <c r="AI15" s="116">
        <v>903883.72733056068</v>
      </c>
      <c r="AJ15" s="116">
        <v>923975.10915010329</v>
      </c>
      <c r="AK15" s="116">
        <v>944539.22936540016</v>
      </c>
      <c r="AL15" s="116">
        <v>965587.21123282111</v>
      </c>
      <c r="AM15" s="116">
        <v>987130.43973241688</v>
      </c>
      <c r="AN15" s="116">
        <v>1009180.5677261209</v>
      </c>
      <c r="AP15" s="112" t="s">
        <v>249</v>
      </c>
      <c r="AQ15" s="186">
        <v>2.5000000000000001E-2</v>
      </c>
      <c r="AR15" s="116">
        <f t="shared" si="60"/>
        <v>12125</v>
      </c>
      <c r="AS15" s="116">
        <f t="shared" ref="AS15:AS21" si="139">G15*$AQ15</f>
        <v>12380.882352941177</v>
      </c>
      <c r="AT15" s="116">
        <f t="shared" ref="AT15:AT21" si="140">H15*$AQ15</f>
        <v>12642.785467128029</v>
      </c>
      <c r="AU15" s="116">
        <f t="shared" ref="AU15:AU21" si="141">I15*$AQ15</f>
        <v>12910.851007531042</v>
      </c>
      <c r="AV15" s="116">
        <f t="shared" ref="AV15:AV21" si="142">J15*$AQ15</f>
        <v>13185.223972414125</v>
      </c>
      <c r="AW15" s="116">
        <f t="shared" ref="AW15:AW21" si="143">K15*$AQ15</f>
        <v>13466.052771765048</v>
      </c>
      <c r="AX15" s="116">
        <f t="shared" ref="AX15:AX21" si="144">L15*$AQ15</f>
        <v>13753.489307571279</v>
      </c>
      <c r="AY15" s="116">
        <f t="shared" ref="AY15:AY21" si="145">M15*$AQ15</f>
        <v>14047.689055984727</v>
      </c>
      <c r="AZ15" s="116">
        <f t="shared" ref="AZ15:AZ21" si="146">N15*$AQ15</f>
        <v>14348.811151419663</v>
      </c>
      <c r="BA15" s="116">
        <f t="shared" ref="BA15:BA21" si="147">O15*$AQ15</f>
        <v>14657.018472629534</v>
      </c>
      <c r="BB15" s="116">
        <f t="shared" ref="BB15:BB21" si="148">P15*$AQ15</f>
        <v>14972.477730809054</v>
      </c>
      <c r="BC15" s="116">
        <f t="shared" ref="BC15:BC21" si="149">Q15*$AQ15</f>
        <v>15295.359559769269</v>
      </c>
      <c r="BD15" s="116">
        <f t="shared" ref="BD15:BD21" si="150">R15*$AQ15</f>
        <v>15625.838608234426</v>
      </c>
      <c r="BE15" s="116">
        <f t="shared" ref="BE15:BE21" si="151">S15*$AQ15</f>
        <v>15964.093634310535</v>
      </c>
      <c r="BF15" s="116">
        <f t="shared" ref="BF15:BF21" si="152">T15*$AQ15</f>
        <v>16310.307602176661</v>
      </c>
      <c r="BG15" s="116">
        <f t="shared" ref="BG15:BG21" si="153">U15*$AQ15</f>
        <v>16664.667781051412</v>
      </c>
      <c r="BH15" s="116">
        <f t="shared" ref="BH15:BH21" si="154">V15*$AQ15</f>
        <v>17027.365846487912</v>
      </c>
      <c r="BI15" s="116">
        <f t="shared" ref="BI15:BI21" si="155">W15*$AQ15</f>
        <v>17398.597984052332</v>
      </c>
      <c r="BJ15" s="116">
        <f t="shared" ref="BJ15:BJ21" si="156">X15*$AQ15</f>
        <v>17778.5649954418</v>
      </c>
      <c r="BK15" s="116">
        <f t="shared" ref="BK15:BK21" si="157">Y15*$AQ15</f>
        <v>18167.472407099256</v>
      </c>
      <c r="BL15" s="116">
        <f t="shared" ref="BL15:BL21" si="158">Z15*$AQ15</f>
        <v>18565.530581383944</v>
      </c>
      <c r="BM15" s="116">
        <f t="shared" ref="BM15:BM21" si="159">AA15*$AQ15</f>
        <v>18972.954830357685</v>
      </c>
      <c r="BN15" s="116">
        <f t="shared" ref="BN15:BN21" si="160">AB15*$AQ15</f>
        <v>19389.965532248454</v>
      </c>
      <c r="BO15" s="116">
        <f t="shared" ref="BO15:BO21" si="161">AC15*$AQ15</f>
        <v>19816.788250654306</v>
      </c>
      <c r="BP15" s="116">
        <f t="shared" ref="BP15:BP21" si="162">AD15*$AQ15</f>
        <v>20253.653856552053</v>
      </c>
      <c r="BQ15" s="116">
        <f t="shared" ref="BQ15:BQ21" si="163">AE15*$AQ15</f>
        <v>20700.798653176807</v>
      </c>
      <c r="BR15" s="116">
        <f t="shared" ref="BR15:BR21" si="164">AF15*$AQ15</f>
        <v>21158.46450383979</v>
      </c>
      <c r="BS15" s="116">
        <f t="shared" ref="BS15:BS21" si="165">AG15*$AQ15</f>
        <v>21626.898962753672</v>
      </c>
      <c r="BT15" s="116">
        <f t="shared" ref="BT15:BT21" si="166">AH15*$AQ15</f>
        <v>22106.355408936106</v>
      </c>
      <c r="BU15" s="116">
        <f t="shared" ref="BU15:BU21" si="167">AI15*$AQ15</f>
        <v>22597.09318326402</v>
      </c>
      <c r="BV15" s="116">
        <f t="shared" ref="BV15:BV21" si="168">AJ15*$AQ15</f>
        <v>23099.377728752585</v>
      </c>
      <c r="BW15" s="116">
        <f t="shared" ref="BW15:BW21" si="169">AK15*$AQ15</f>
        <v>23613.480734135006</v>
      </c>
      <c r="BX15" s="116">
        <f t="shared" ref="BX15:BX21" si="170">AL15*$AQ15</f>
        <v>24139.680280820528</v>
      </c>
      <c r="BY15" s="116">
        <f t="shared" ref="BY15:BY21" si="171">AM15*$AQ15</f>
        <v>24678.260993310425</v>
      </c>
      <c r="BZ15" s="116">
        <f t="shared" ref="BZ15:BZ21" si="172">AN15*$AQ15</f>
        <v>25229.514193153023</v>
      </c>
      <c r="CB15" s="112" t="s">
        <v>169</v>
      </c>
      <c r="CC15" s="116">
        <v>0</v>
      </c>
      <c r="CD15" s="116">
        <f>+CC15</f>
        <v>0</v>
      </c>
      <c r="CE15" s="116">
        <f t="shared" si="117"/>
        <v>0</v>
      </c>
      <c r="CF15" s="116">
        <f t="shared" si="118"/>
        <v>0</v>
      </c>
      <c r="CG15" s="116">
        <f t="shared" si="119"/>
        <v>0</v>
      </c>
      <c r="CH15" s="116">
        <f t="shared" si="120"/>
        <v>0</v>
      </c>
      <c r="CI15" s="116">
        <v>35000</v>
      </c>
      <c r="CJ15" s="116">
        <v>0</v>
      </c>
      <c r="CK15" s="116">
        <f>+CJ15</f>
        <v>0</v>
      </c>
      <c r="CL15" s="116">
        <f t="shared" si="122"/>
        <v>0</v>
      </c>
      <c r="CM15" s="116">
        <f t="shared" si="123"/>
        <v>0</v>
      </c>
      <c r="CN15" s="116">
        <f t="shared" si="124"/>
        <v>0</v>
      </c>
      <c r="CO15" s="116">
        <f t="shared" si="125"/>
        <v>0</v>
      </c>
      <c r="CP15" s="116">
        <f t="shared" si="126"/>
        <v>0</v>
      </c>
      <c r="CQ15" s="116">
        <f t="shared" si="127"/>
        <v>0</v>
      </c>
      <c r="CR15" s="116">
        <f t="shared" si="128"/>
        <v>0</v>
      </c>
      <c r="CS15" s="116">
        <f t="shared" si="129"/>
        <v>0</v>
      </c>
      <c r="CT15" s="116">
        <f t="shared" si="130"/>
        <v>0</v>
      </c>
      <c r="CU15" s="116">
        <f t="shared" si="131"/>
        <v>0</v>
      </c>
      <c r="CV15" s="116">
        <f t="shared" si="132"/>
        <v>0</v>
      </c>
      <c r="CX15" t="str">
        <f t="shared" si="56"/>
        <v>Bus Maintenance at 0.85/mile</v>
      </c>
      <c r="CY15" s="117">
        <v>0.85</v>
      </c>
      <c r="CZ15" s="117">
        <f t="shared" si="91"/>
        <v>0.85</v>
      </c>
      <c r="DA15" s="117">
        <f t="shared" si="62"/>
        <v>0.85</v>
      </c>
      <c r="DB15" s="117">
        <f t="shared" si="62"/>
        <v>0.85</v>
      </c>
      <c r="DC15" s="117">
        <f t="shared" si="62"/>
        <v>0.85</v>
      </c>
      <c r="DD15" s="117">
        <f t="shared" si="62"/>
        <v>0.85</v>
      </c>
      <c r="DE15" s="117">
        <f t="shared" si="62"/>
        <v>0.85</v>
      </c>
      <c r="DF15" s="117">
        <f t="shared" si="62"/>
        <v>0.85</v>
      </c>
      <c r="DG15" s="117">
        <f t="shared" si="62"/>
        <v>0.85</v>
      </c>
      <c r="DH15" s="117">
        <f t="shared" si="62"/>
        <v>0.85</v>
      </c>
      <c r="DI15" s="117">
        <f t="shared" si="62"/>
        <v>0.85</v>
      </c>
      <c r="DJ15" s="117">
        <f t="shared" si="62"/>
        <v>0.85</v>
      </c>
      <c r="DK15" s="117">
        <f t="shared" si="62"/>
        <v>0.85</v>
      </c>
      <c r="DL15" s="117">
        <f t="shared" si="62"/>
        <v>0.85</v>
      </c>
      <c r="DM15" s="117">
        <f t="shared" si="62"/>
        <v>0.85</v>
      </c>
      <c r="DN15" s="117">
        <f t="shared" si="62"/>
        <v>0.85</v>
      </c>
      <c r="DO15" s="117">
        <f t="shared" si="62"/>
        <v>0.85</v>
      </c>
      <c r="DP15" s="117">
        <f t="shared" si="62"/>
        <v>0.85</v>
      </c>
      <c r="DQ15" s="117">
        <f t="shared" si="62"/>
        <v>0.85</v>
      </c>
      <c r="DR15" s="117">
        <f t="shared" si="62"/>
        <v>0.85</v>
      </c>
      <c r="DT15" s="112" t="s">
        <v>216</v>
      </c>
      <c r="DU15" s="118">
        <v>1.1200000000000001</v>
      </c>
      <c r="DV15" s="118">
        <f t="shared" ref="DV15:FC15" si="173">DU15*DV$44</f>
        <v>1.2731442942012592</v>
      </c>
      <c r="DW15" s="118">
        <f t="shared" si="173"/>
        <v>1.3538278601887943</v>
      </c>
      <c r="DX15" s="118">
        <f t="shared" si="173"/>
        <v>1.4195781608776452</v>
      </c>
      <c r="DY15" s="118">
        <f t="shared" si="173"/>
        <v>1.4636106534971005</v>
      </c>
      <c r="DZ15" s="118">
        <f t="shared" si="173"/>
        <v>1.4693199511608395</v>
      </c>
      <c r="EA15" s="118">
        <f t="shared" si="173"/>
        <v>1.4720449939862212</v>
      </c>
      <c r="EB15" s="118">
        <f t="shared" si="173"/>
        <v>1.478594051827822</v>
      </c>
      <c r="EC15" s="118">
        <f t="shared" si="173"/>
        <v>1.4923654554069306</v>
      </c>
      <c r="ED15" s="118">
        <f t="shared" si="173"/>
        <v>1.5332552574989959</v>
      </c>
      <c r="EE15" s="118">
        <f t="shared" si="173"/>
        <v>1.5648775923023637</v>
      </c>
      <c r="EF15" s="118">
        <f t="shared" si="173"/>
        <v>1.8204352516674542</v>
      </c>
      <c r="EG15" s="118">
        <f t="shared" si="173"/>
        <v>1.8392897364872232</v>
      </c>
      <c r="EH15" s="118">
        <f t="shared" si="173"/>
        <v>1.8559943689178824</v>
      </c>
      <c r="EI15" s="118">
        <f t="shared" si="173"/>
        <v>1.8602333527718022</v>
      </c>
      <c r="EJ15" s="118">
        <f t="shared" si="173"/>
        <v>1.899456518569812</v>
      </c>
      <c r="EK15" s="118">
        <f t="shared" si="173"/>
        <v>1.905117596676019</v>
      </c>
      <c r="EL15" s="118">
        <f t="shared" si="173"/>
        <v>1.9079050187702715</v>
      </c>
      <c r="EM15" s="118">
        <f t="shared" si="173"/>
        <v>1.9161330867077284</v>
      </c>
      <c r="EN15" s="118">
        <f t="shared" si="173"/>
        <v>1.9277994132011493</v>
      </c>
      <c r="EO15" s="118">
        <f t="shared" si="173"/>
        <v>1.9386364398440039</v>
      </c>
      <c r="EP15" s="118">
        <f t="shared" si="173"/>
        <v>1.9426968327441023</v>
      </c>
      <c r="EQ15" s="118">
        <f t="shared" si="173"/>
        <v>1.9433807085322716</v>
      </c>
      <c r="ER15" s="118">
        <f t="shared" si="173"/>
        <v>1.9488364070415842</v>
      </c>
      <c r="ES15" s="118">
        <f t="shared" si="173"/>
        <v>1.9520302511207475</v>
      </c>
      <c r="ET15" s="118">
        <f t="shared" si="173"/>
        <v>1.9545404745416755</v>
      </c>
      <c r="EU15" s="118">
        <f t="shared" si="173"/>
        <v>1.9636477202318019</v>
      </c>
      <c r="EV15" s="118">
        <f t="shared" si="173"/>
        <v>1.9758217552939445</v>
      </c>
      <c r="EW15" s="118">
        <f t="shared" si="173"/>
        <v>1.9905763020738401</v>
      </c>
      <c r="EX15" s="118">
        <f t="shared" si="173"/>
        <v>2.0064464044902848</v>
      </c>
      <c r="EY15" s="118">
        <f t="shared" si="173"/>
        <v>2.0178678062470365</v>
      </c>
      <c r="EZ15" s="118">
        <f t="shared" si="173"/>
        <v>2.0311751284761437</v>
      </c>
      <c r="FA15" s="118">
        <f t="shared" si="173"/>
        <v>2.054439534205633</v>
      </c>
      <c r="FB15" s="118">
        <f t="shared" si="173"/>
        <v>2.072386394285088</v>
      </c>
      <c r="FC15" s="118">
        <f t="shared" si="173"/>
        <v>2.0885904617851789</v>
      </c>
      <c r="FE15" s="112" t="s">
        <v>42</v>
      </c>
      <c r="FF15" s="6">
        <v>0.16100093099999999</v>
      </c>
      <c r="FG15" s="6">
        <v>0.14248441200000006</v>
      </c>
      <c r="FH15" s="6">
        <v>0.12396789299999991</v>
      </c>
      <c r="FI15" s="6">
        <v>9.3107028000000092E-2</v>
      </c>
      <c r="FJ15" s="6">
        <v>6.224616300000007E-2</v>
      </c>
      <c r="FK15" s="6">
        <v>6.224616300000007E-2</v>
      </c>
      <c r="FL15" s="6">
        <v>6.224616300000007E-2</v>
      </c>
      <c r="FM15" s="6">
        <v>6.224616300000007E-2</v>
      </c>
      <c r="FN15" s="6">
        <v>6.224616300000007E-2</v>
      </c>
      <c r="FO15" s="6">
        <v>6.224616300000007E-2</v>
      </c>
      <c r="FP15" s="6">
        <v>6.224616300000007E-2</v>
      </c>
      <c r="FQ15" s="6">
        <v>6.224616300000007E-2</v>
      </c>
      <c r="FR15" s="6">
        <v>6.224616300000007E-2</v>
      </c>
      <c r="FS15" s="6">
        <v>6.224616300000007E-2</v>
      </c>
      <c r="FT15" s="6">
        <v>6.224616300000007E-2</v>
      </c>
      <c r="FU15" s="6">
        <v>6.224616300000007E-2</v>
      </c>
      <c r="FV15" s="6">
        <v>6.224616300000007E-2</v>
      </c>
      <c r="FW15" s="6">
        <v>6.224616300000007E-2</v>
      </c>
      <c r="FX15" s="6">
        <v>6.224616300000007E-2</v>
      </c>
      <c r="FY15" s="6">
        <v>6.224616300000007E-2</v>
      </c>
      <c r="FZ15" s="6">
        <v>6.224616300000007E-2</v>
      </c>
      <c r="GA15" s="6">
        <v>6.224616300000007E-2</v>
      </c>
      <c r="GB15" s="6">
        <v>6.224616300000007E-2</v>
      </c>
      <c r="GC15" s="6">
        <v>6.224616300000007E-2</v>
      </c>
      <c r="GD15" s="6">
        <v>6.224616300000007E-2</v>
      </c>
      <c r="GE15" s="6">
        <v>6.224616300000007E-2</v>
      </c>
      <c r="GF15" s="6">
        <v>6.224616300000007E-2</v>
      </c>
      <c r="GG15" s="6">
        <v>6.224616300000007E-2</v>
      </c>
      <c r="GH15" s="6">
        <v>6.224616300000007E-2</v>
      </c>
      <c r="GI15" s="6">
        <v>6.224616300000007E-2</v>
      </c>
      <c r="GJ15" s="6">
        <v>6.224616300000007E-2</v>
      </c>
      <c r="GK15" s="6">
        <v>6.224616300000007E-2</v>
      </c>
      <c r="GL15" s="6">
        <v>6.224616300000007E-2</v>
      </c>
      <c r="GM15" s="6">
        <v>6.224616300000007E-2</v>
      </c>
      <c r="GN15" s="6">
        <v>6.224616300000007E-2</v>
      </c>
      <c r="GO15" s="6"/>
      <c r="GP15" s="112" t="s">
        <v>6</v>
      </c>
      <c r="GQ15" s="126">
        <v>0</v>
      </c>
      <c r="GR15" s="116">
        <v>0</v>
      </c>
      <c r="GS15" s="5"/>
      <c r="GT15" s="112" t="s">
        <v>6</v>
      </c>
      <c r="GU15" s="125" t="s">
        <v>110</v>
      </c>
      <c r="GV15" s="126">
        <v>0</v>
      </c>
      <c r="GW15" s="116">
        <v>0</v>
      </c>
      <c r="GY15" s="112" t="s">
        <v>19</v>
      </c>
      <c r="GZ15" s="118">
        <v>0</v>
      </c>
      <c r="HA15" s="9"/>
      <c r="HB15" s="117" t="s">
        <v>6</v>
      </c>
      <c r="HC15" s="116">
        <v>0</v>
      </c>
      <c r="HD15" s="116">
        <f t="shared" ref="HD15:HV15" si="174">+HC15</f>
        <v>0</v>
      </c>
      <c r="HE15" s="116">
        <f t="shared" si="174"/>
        <v>0</v>
      </c>
      <c r="HF15" s="116">
        <f t="shared" si="174"/>
        <v>0</v>
      </c>
      <c r="HG15" s="116">
        <f t="shared" si="174"/>
        <v>0</v>
      </c>
      <c r="HH15" s="116">
        <f t="shared" si="174"/>
        <v>0</v>
      </c>
      <c r="HI15" s="116">
        <f t="shared" si="174"/>
        <v>0</v>
      </c>
      <c r="HJ15" s="116">
        <f t="shared" si="174"/>
        <v>0</v>
      </c>
      <c r="HK15" s="116">
        <f t="shared" si="174"/>
        <v>0</v>
      </c>
      <c r="HL15" s="116">
        <f t="shared" si="174"/>
        <v>0</v>
      </c>
      <c r="HM15" s="116">
        <f t="shared" si="174"/>
        <v>0</v>
      </c>
      <c r="HN15" s="116">
        <f t="shared" si="174"/>
        <v>0</v>
      </c>
      <c r="HO15" s="116">
        <f t="shared" si="174"/>
        <v>0</v>
      </c>
      <c r="HP15" s="116">
        <f t="shared" si="174"/>
        <v>0</v>
      </c>
      <c r="HQ15" s="127">
        <f t="shared" si="174"/>
        <v>0</v>
      </c>
      <c r="HR15" s="127">
        <f t="shared" si="174"/>
        <v>0</v>
      </c>
      <c r="HS15" s="127">
        <f t="shared" si="174"/>
        <v>0</v>
      </c>
      <c r="HT15" s="127">
        <f t="shared" si="174"/>
        <v>0</v>
      </c>
      <c r="HU15" s="127">
        <f t="shared" si="174"/>
        <v>0</v>
      </c>
      <c r="HV15" s="127">
        <f t="shared" si="174"/>
        <v>0</v>
      </c>
      <c r="HX15" s="112" t="s">
        <v>6</v>
      </c>
      <c r="HY15" s="126" t="s">
        <v>110</v>
      </c>
      <c r="HZ15" s="126">
        <v>0</v>
      </c>
      <c r="IA15" s="116">
        <v>0</v>
      </c>
    </row>
    <row r="16" spans="1:235" x14ac:dyDescent="0.25">
      <c r="A16" s="112" t="s">
        <v>195</v>
      </c>
      <c r="B16" s="112" t="s">
        <v>201</v>
      </c>
      <c r="C16" s="51">
        <f>+Main!$G$9</f>
        <v>2.91</v>
      </c>
      <c r="D16" s="115">
        <f>+Main!$D$4</f>
        <v>14</v>
      </c>
      <c r="E16" s="116">
        <f>+Main!$D$6</f>
        <v>0</v>
      </c>
      <c r="F16" s="116">
        <v>500000</v>
      </c>
      <c r="G16" s="116">
        <v>510352.9411764706</v>
      </c>
      <c r="H16" s="116">
        <v>520949.48096885817</v>
      </c>
      <c r="I16" s="116">
        <v>531795.3511093019</v>
      </c>
      <c r="J16" s="116">
        <v>542896.41819422669</v>
      </c>
      <c r="K16" s="116">
        <v>554258.68685762025</v>
      </c>
      <c r="L16" s="116">
        <v>565888.303018976</v>
      </c>
      <c r="M16" s="116">
        <v>577791.55720765784</v>
      </c>
      <c r="N16" s="116">
        <v>589974.8879654851</v>
      </c>
      <c r="O16" s="116">
        <v>602444.88532937889</v>
      </c>
      <c r="P16" s="116">
        <v>615208.29439595249</v>
      </c>
      <c r="Q16" s="116">
        <v>628272.01896997506</v>
      </c>
      <c r="R16" s="116">
        <v>641643.12529868039</v>
      </c>
      <c r="S16" s="116">
        <v>655328.84589394345</v>
      </c>
      <c r="T16" s="116">
        <v>669336.58344438917</v>
      </c>
      <c r="U16" s="116">
        <v>683673.91481955152</v>
      </c>
      <c r="V16" s="116">
        <v>698348.59516824677</v>
      </c>
      <c r="W16" s="116">
        <v>713368.56211338192</v>
      </c>
      <c r="X16" s="116">
        <v>728741.94004546152</v>
      </c>
      <c r="Y16" s="116">
        <v>744477.04451711953</v>
      </c>
      <c r="Z16" s="116">
        <v>760582.38674105168</v>
      </c>
      <c r="AA16" s="116">
        <v>777066.67819378234</v>
      </c>
      <c r="AB16" s="116">
        <v>793938.83532775368</v>
      </c>
      <c r="AC16" s="116">
        <v>811207.98439428932</v>
      </c>
      <c r="AD16" s="116">
        <v>828883.46638003737</v>
      </c>
      <c r="AE16" s="116">
        <v>846974.84205956769</v>
      </c>
      <c r="AF16" s="116">
        <v>865491.89716685156</v>
      </c>
      <c r="AG16" s="116">
        <v>884444.64768842468</v>
      </c>
      <c r="AH16" s="116">
        <v>903843.34528109338</v>
      </c>
      <c r="AI16" s="116">
        <v>923698.48281711934</v>
      </c>
      <c r="AJ16" s="116">
        <v>944020.80005987501</v>
      </c>
      <c r="AK16" s="116">
        <v>964821.28947304876</v>
      </c>
      <c r="AL16" s="116">
        <v>986111.20216653205</v>
      </c>
      <c r="AM16" s="116">
        <v>1007902.0539822152</v>
      </c>
      <c r="AN16" s="116">
        <v>1030205.6317229734</v>
      </c>
      <c r="AP16" s="112" t="s">
        <v>249</v>
      </c>
      <c r="AQ16" s="186">
        <v>2.5000000000000001E-2</v>
      </c>
      <c r="AR16" s="116">
        <f t="shared" si="60"/>
        <v>12500</v>
      </c>
      <c r="AS16" s="116">
        <f t="shared" si="139"/>
        <v>12758.823529411766</v>
      </c>
      <c r="AT16" s="116">
        <f t="shared" si="140"/>
        <v>13023.737024221455</v>
      </c>
      <c r="AU16" s="116">
        <f t="shared" si="141"/>
        <v>13294.883777732548</v>
      </c>
      <c r="AV16" s="116">
        <f t="shared" si="142"/>
        <v>13572.410454855668</v>
      </c>
      <c r="AW16" s="116">
        <f t="shared" si="143"/>
        <v>13856.467171440507</v>
      </c>
      <c r="AX16" s="116">
        <f t="shared" si="144"/>
        <v>14147.2075754744</v>
      </c>
      <c r="AY16" s="116">
        <f t="shared" si="145"/>
        <v>14444.788930191447</v>
      </c>
      <c r="AZ16" s="116">
        <f t="shared" si="146"/>
        <v>14749.372199137128</v>
      </c>
      <c r="BA16" s="116">
        <f t="shared" si="147"/>
        <v>15061.122133234472</v>
      </c>
      <c r="BB16" s="116">
        <f t="shared" si="148"/>
        <v>15380.207359898814</v>
      </c>
      <c r="BC16" s="116">
        <f t="shared" si="149"/>
        <v>15706.800474249378</v>
      </c>
      <c r="BD16" s="116">
        <f t="shared" si="150"/>
        <v>16041.07813246701</v>
      </c>
      <c r="BE16" s="116">
        <f t="shared" si="151"/>
        <v>16383.221147348588</v>
      </c>
      <c r="BF16" s="116">
        <f t="shared" si="152"/>
        <v>16733.414586109731</v>
      </c>
      <c r="BG16" s="116">
        <f t="shared" si="153"/>
        <v>17091.847870488789</v>
      </c>
      <c r="BH16" s="116">
        <f t="shared" si="154"/>
        <v>17458.714879206171</v>
      </c>
      <c r="BI16" s="116">
        <f t="shared" si="155"/>
        <v>17834.214052834548</v>
      </c>
      <c r="BJ16" s="116">
        <f t="shared" si="156"/>
        <v>18218.548501136538</v>
      </c>
      <c r="BK16" s="116">
        <f t="shared" si="157"/>
        <v>18611.926112927988</v>
      </c>
      <c r="BL16" s="116">
        <f t="shared" si="158"/>
        <v>19014.559668526294</v>
      </c>
      <c r="BM16" s="116">
        <f t="shared" si="159"/>
        <v>19426.666954844561</v>
      </c>
      <c r="BN16" s="116">
        <f t="shared" si="160"/>
        <v>19848.470883193844</v>
      </c>
      <c r="BO16" s="116">
        <f t="shared" si="161"/>
        <v>20280.199609857234</v>
      </c>
      <c r="BP16" s="116">
        <f t="shared" si="162"/>
        <v>20722.086659500936</v>
      </c>
      <c r="BQ16" s="116">
        <f t="shared" si="163"/>
        <v>21174.371051489194</v>
      </c>
      <c r="BR16" s="116">
        <f t="shared" si="164"/>
        <v>21637.297429171289</v>
      </c>
      <c r="BS16" s="116">
        <f t="shared" si="165"/>
        <v>22111.116192210618</v>
      </c>
      <c r="BT16" s="116">
        <f t="shared" si="166"/>
        <v>22596.083632027337</v>
      </c>
      <c r="BU16" s="116">
        <f t="shared" si="167"/>
        <v>23092.462070427984</v>
      </c>
      <c r="BV16" s="116">
        <f t="shared" si="168"/>
        <v>23600.520001496876</v>
      </c>
      <c r="BW16" s="116">
        <f t="shared" si="169"/>
        <v>24120.53223682622</v>
      </c>
      <c r="BX16" s="116">
        <f t="shared" si="170"/>
        <v>24652.780054163304</v>
      </c>
      <c r="BY16" s="116">
        <f t="shared" si="171"/>
        <v>25197.551349555382</v>
      </c>
      <c r="BZ16" s="116">
        <f t="shared" si="172"/>
        <v>25755.140793074337</v>
      </c>
      <c r="CB16" s="112" t="s">
        <v>169</v>
      </c>
      <c r="CC16" s="116">
        <v>0</v>
      </c>
      <c r="CD16" s="116">
        <f t="shared" si="116"/>
        <v>0</v>
      </c>
      <c r="CE16" s="116">
        <f t="shared" si="117"/>
        <v>0</v>
      </c>
      <c r="CF16" s="116">
        <f t="shared" si="118"/>
        <v>0</v>
      </c>
      <c r="CG16" s="116">
        <f t="shared" si="119"/>
        <v>0</v>
      </c>
      <c r="CH16" s="116">
        <f t="shared" si="120"/>
        <v>0</v>
      </c>
      <c r="CI16" s="116">
        <v>38000</v>
      </c>
      <c r="CJ16" s="116">
        <v>0</v>
      </c>
      <c r="CK16" s="116">
        <f t="shared" si="121"/>
        <v>0</v>
      </c>
      <c r="CL16" s="116">
        <f t="shared" si="122"/>
        <v>0</v>
      </c>
      <c r="CM16" s="116">
        <f t="shared" si="123"/>
        <v>0</v>
      </c>
      <c r="CN16" s="116">
        <f t="shared" si="124"/>
        <v>0</v>
      </c>
      <c r="CO16" s="116">
        <f t="shared" si="125"/>
        <v>0</v>
      </c>
      <c r="CP16" s="116">
        <f t="shared" si="126"/>
        <v>0</v>
      </c>
      <c r="CQ16" s="116">
        <f t="shared" si="127"/>
        <v>0</v>
      </c>
      <c r="CR16" s="116">
        <f t="shared" si="128"/>
        <v>0</v>
      </c>
      <c r="CS16" s="116">
        <f t="shared" si="129"/>
        <v>0</v>
      </c>
      <c r="CT16" s="116">
        <f t="shared" si="130"/>
        <v>0</v>
      </c>
      <c r="CU16" s="116">
        <f t="shared" si="131"/>
        <v>0</v>
      </c>
      <c r="CV16" s="116">
        <f t="shared" si="132"/>
        <v>0</v>
      </c>
      <c r="CX16" t="str">
        <f t="shared" si="56"/>
        <v>Bus Maintenance at 0.85/mile</v>
      </c>
      <c r="CY16" s="117">
        <v>0.85</v>
      </c>
      <c r="CZ16" s="117">
        <f t="shared" si="91"/>
        <v>0.85</v>
      </c>
      <c r="DA16" s="117">
        <f t="shared" si="62"/>
        <v>0.85</v>
      </c>
      <c r="DB16" s="117">
        <f t="shared" si="62"/>
        <v>0.85</v>
      </c>
      <c r="DC16" s="117">
        <f t="shared" si="62"/>
        <v>0.85</v>
      </c>
      <c r="DD16" s="117">
        <f t="shared" si="62"/>
        <v>0.85</v>
      </c>
      <c r="DE16" s="117">
        <f t="shared" si="62"/>
        <v>0.85</v>
      </c>
      <c r="DF16" s="117">
        <f t="shared" si="62"/>
        <v>0.85</v>
      </c>
      <c r="DG16" s="117">
        <f t="shared" si="62"/>
        <v>0.85</v>
      </c>
      <c r="DH16" s="117">
        <f t="shared" si="62"/>
        <v>0.85</v>
      </c>
      <c r="DI16" s="117">
        <f t="shared" si="62"/>
        <v>0.85</v>
      </c>
      <c r="DJ16" s="117">
        <f t="shared" si="62"/>
        <v>0.85</v>
      </c>
      <c r="DK16" s="117">
        <f t="shared" si="62"/>
        <v>0.85</v>
      </c>
      <c r="DL16" s="117">
        <f t="shared" si="62"/>
        <v>0.85</v>
      </c>
      <c r="DM16" s="117">
        <f t="shared" si="62"/>
        <v>0.85</v>
      </c>
      <c r="DN16" s="117">
        <f t="shared" si="62"/>
        <v>0.85</v>
      </c>
      <c r="DO16" s="117">
        <f t="shared" si="62"/>
        <v>0.85</v>
      </c>
      <c r="DP16" s="117">
        <f t="shared" si="62"/>
        <v>0.85</v>
      </c>
      <c r="DQ16" s="117">
        <f t="shared" si="62"/>
        <v>0.85</v>
      </c>
      <c r="DR16" s="117">
        <f t="shared" si="62"/>
        <v>0.85</v>
      </c>
      <c r="DT16" s="112" t="s">
        <v>210</v>
      </c>
      <c r="DU16" s="118">
        <v>1.1200000000000001</v>
      </c>
      <c r="DV16" s="118">
        <f t="shared" ref="DV16:FC16" si="175">DU16*DV$44</f>
        <v>1.2731442942012592</v>
      </c>
      <c r="DW16" s="118">
        <f t="shared" si="175"/>
        <v>1.3538278601887943</v>
      </c>
      <c r="DX16" s="118">
        <f t="shared" si="175"/>
        <v>1.4195781608776452</v>
      </c>
      <c r="DY16" s="118">
        <f t="shared" si="175"/>
        <v>1.4636106534971005</v>
      </c>
      <c r="DZ16" s="118">
        <f t="shared" si="175"/>
        <v>1.4693199511608395</v>
      </c>
      <c r="EA16" s="118">
        <f t="shared" si="175"/>
        <v>1.4720449939862212</v>
      </c>
      <c r="EB16" s="118">
        <f t="shared" si="175"/>
        <v>1.478594051827822</v>
      </c>
      <c r="EC16" s="118">
        <f t="shared" si="175"/>
        <v>1.4923654554069306</v>
      </c>
      <c r="ED16" s="118">
        <f t="shared" si="175"/>
        <v>1.5332552574989959</v>
      </c>
      <c r="EE16" s="118">
        <f t="shared" si="175"/>
        <v>1.5648775923023637</v>
      </c>
      <c r="EF16" s="118">
        <f t="shared" si="175"/>
        <v>1.8204352516674542</v>
      </c>
      <c r="EG16" s="118">
        <f t="shared" si="175"/>
        <v>1.8392897364872232</v>
      </c>
      <c r="EH16" s="118">
        <f t="shared" si="175"/>
        <v>1.8559943689178824</v>
      </c>
      <c r="EI16" s="118">
        <f t="shared" si="175"/>
        <v>1.8602333527718022</v>
      </c>
      <c r="EJ16" s="118">
        <f t="shared" si="175"/>
        <v>1.899456518569812</v>
      </c>
      <c r="EK16" s="118">
        <f t="shared" si="175"/>
        <v>1.905117596676019</v>
      </c>
      <c r="EL16" s="118">
        <f t="shared" si="175"/>
        <v>1.9079050187702715</v>
      </c>
      <c r="EM16" s="118">
        <f t="shared" si="175"/>
        <v>1.9161330867077284</v>
      </c>
      <c r="EN16" s="118">
        <f t="shared" si="175"/>
        <v>1.9277994132011493</v>
      </c>
      <c r="EO16" s="118">
        <f t="shared" si="175"/>
        <v>1.9386364398440039</v>
      </c>
      <c r="EP16" s="118">
        <f t="shared" si="175"/>
        <v>1.9426968327441023</v>
      </c>
      <c r="EQ16" s="118">
        <f t="shared" si="175"/>
        <v>1.9433807085322716</v>
      </c>
      <c r="ER16" s="118">
        <f t="shared" si="175"/>
        <v>1.9488364070415842</v>
      </c>
      <c r="ES16" s="118">
        <f t="shared" si="175"/>
        <v>1.9520302511207475</v>
      </c>
      <c r="ET16" s="118">
        <f t="shared" si="175"/>
        <v>1.9545404745416755</v>
      </c>
      <c r="EU16" s="118">
        <f t="shared" si="175"/>
        <v>1.9636477202318019</v>
      </c>
      <c r="EV16" s="118">
        <f t="shared" si="175"/>
        <v>1.9758217552939445</v>
      </c>
      <c r="EW16" s="118">
        <f t="shared" si="175"/>
        <v>1.9905763020738401</v>
      </c>
      <c r="EX16" s="118">
        <f t="shared" si="175"/>
        <v>2.0064464044902848</v>
      </c>
      <c r="EY16" s="118">
        <f t="shared" si="175"/>
        <v>2.0178678062470365</v>
      </c>
      <c r="EZ16" s="118">
        <f t="shared" si="175"/>
        <v>2.0311751284761437</v>
      </c>
      <c r="FA16" s="118">
        <f t="shared" si="175"/>
        <v>2.054439534205633</v>
      </c>
      <c r="FB16" s="118">
        <f t="shared" si="175"/>
        <v>2.072386394285088</v>
      </c>
      <c r="FC16" s="118">
        <f t="shared" si="175"/>
        <v>2.0885904617851789</v>
      </c>
      <c r="FE16" s="112" t="s">
        <v>42</v>
      </c>
      <c r="FF16" s="6">
        <v>0.16100093099999999</v>
      </c>
      <c r="FG16" s="6">
        <v>0.14248441200000006</v>
      </c>
      <c r="FH16" s="6">
        <v>0.12396789299999991</v>
      </c>
      <c r="FI16" s="6">
        <v>9.3107028000000092E-2</v>
      </c>
      <c r="FJ16" s="6">
        <v>6.224616300000007E-2</v>
      </c>
      <c r="FK16" s="6">
        <v>6.224616300000007E-2</v>
      </c>
      <c r="FL16" s="6">
        <v>6.224616300000007E-2</v>
      </c>
      <c r="FM16" s="6">
        <v>6.224616300000007E-2</v>
      </c>
      <c r="FN16" s="6">
        <v>6.224616300000007E-2</v>
      </c>
      <c r="FO16" s="6">
        <v>6.224616300000007E-2</v>
      </c>
      <c r="FP16" s="6">
        <v>6.224616300000007E-2</v>
      </c>
      <c r="FQ16" s="6">
        <v>6.224616300000007E-2</v>
      </c>
      <c r="FR16" s="6">
        <v>6.224616300000007E-2</v>
      </c>
      <c r="FS16" s="6">
        <v>6.224616300000007E-2</v>
      </c>
      <c r="FT16" s="6">
        <v>6.224616300000007E-2</v>
      </c>
      <c r="FU16" s="6">
        <v>6.224616300000007E-2</v>
      </c>
      <c r="FV16" s="6">
        <v>6.224616300000007E-2</v>
      </c>
      <c r="FW16" s="6">
        <v>6.224616300000007E-2</v>
      </c>
      <c r="FX16" s="6">
        <v>6.224616300000007E-2</v>
      </c>
      <c r="FY16" s="6">
        <v>6.224616300000007E-2</v>
      </c>
      <c r="FZ16" s="6">
        <v>6.224616300000007E-2</v>
      </c>
      <c r="GA16" s="6">
        <v>6.224616300000007E-2</v>
      </c>
      <c r="GB16" s="6">
        <v>6.224616300000007E-2</v>
      </c>
      <c r="GC16" s="6">
        <v>6.224616300000007E-2</v>
      </c>
      <c r="GD16" s="6">
        <v>6.224616300000007E-2</v>
      </c>
      <c r="GE16" s="6">
        <v>6.224616300000007E-2</v>
      </c>
      <c r="GF16" s="6">
        <v>6.224616300000007E-2</v>
      </c>
      <c r="GG16" s="6">
        <v>6.224616300000007E-2</v>
      </c>
      <c r="GH16" s="6">
        <v>6.224616300000007E-2</v>
      </c>
      <c r="GI16" s="6">
        <v>6.224616300000007E-2</v>
      </c>
      <c r="GJ16" s="6">
        <v>6.224616300000007E-2</v>
      </c>
      <c r="GK16" s="6">
        <v>6.224616300000007E-2</v>
      </c>
      <c r="GL16" s="6">
        <v>6.224616300000007E-2</v>
      </c>
      <c r="GM16" s="6">
        <v>6.224616300000007E-2</v>
      </c>
      <c r="GN16" s="6">
        <v>6.224616300000007E-2</v>
      </c>
      <c r="GO16" s="6"/>
      <c r="GP16" s="112" t="s">
        <v>6</v>
      </c>
      <c r="GQ16" s="126">
        <v>0</v>
      </c>
      <c r="GR16" s="116">
        <v>0</v>
      </c>
      <c r="GS16" s="5"/>
      <c r="GT16" s="112" t="s">
        <v>6</v>
      </c>
      <c r="GU16" s="125" t="s">
        <v>110</v>
      </c>
      <c r="GV16" s="126">
        <v>0</v>
      </c>
      <c r="GW16" s="116">
        <v>0</v>
      </c>
      <c r="GY16" s="112" t="s">
        <v>19</v>
      </c>
      <c r="GZ16" s="118">
        <v>0</v>
      </c>
      <c r="HA16" s="9"/>
      <c r="HB16" s="117" t="s">
        <v>6</v>
      </c>
      <c r="HC16" s="116">
        <v>0</v>
      </c>
      <c r="HD16" s="116">
        <f t="shared" ref="HD16:HV17" si="176">+HC16</f>
        <v>0</v>
      </c>
      <c r="HE16" s="116">
        <f t="shared" si="176"/>
        <v>0</v>
      </c>
      <c r="HF16" s="116">
        <f t="shared" si="176"/>
        <v>0</v>
      </c>
      <c r="HG16" s="116">
        <f t="shared" si="176"/>
        <v>0</v>
      </c>
      <c r="HH16" s="116">
        <f t="shared" si="176"/>
        <v>0</v>
      </c>
      <c r="HI16" s="116">
        <f t="shared" si="176"/>
        <v>0</v>
      </c>
      <c r="HJ16" s="116">
        <f t="shared" si="176"/>
        <v>0</v>
      </c>
      <c r="HK16" s="116">
        <f t="shared" si="176"/>
        <v>0</v>
      </c>
      <c r="HL16" s="116">
        <f t="shared" si="176"/>
        <v>0</v>
      </c>
      <c r="HM16" s="116">
        <f t="shared" si="176"/>
        <v>0</v>
      </c>
      <c r="HN16" s="116">
        <f t="shared" si="176"/>
        <v>0</v>
      </c>
      <c r="HO16" s="116">
        <f t="shared" si="176"/>
        <v>0</v>
      </c>
      <c r="HP16" s="116">
        <f t="shared" si="176"/>
        <v>0</v>
      </c>
      <c r="HQ16" s="127">
        <f t="shared" si="176"/>
        <v>0</v>
      </c>
      <c r="HR16" s="127">
        <f t="shared" si="176"/>
        <v>0</v>
      </c>
      <c r="HS16" s="127">
        <f t="shared" si="176"/>
        <v>0</v>
      </c>
      <c r="HT16" s="127">
        <f t="shared" si="176"/>
        <v>0</v>
      </c>
      <c r="HU16" s="127">
        <f t="shared" si="176"/>
        <v>0</v>
      </c>
      <c r="HV16" s="127">
        <f t="shared" si="176"/>
        <v>0</v>
      </c>
      <c r="HX16" s="112" t="s">
        <v>6</v>
      </c>
      <c r="HY16" s="126" t="s">
        <v>110</v>
      </c>
      <c r="HZ16" s="126">
        <v>0</v>
      </c>
      <c r="IA16" s="116">
        <v>0</v>
      </c>
    </row>
    <row r="17" spans="1:259" x14ac:dyDescent="0.25">
      <c r="A17" s="112" t="s">
        <v>236</v>
      </c>
      <c r="B17" s="112" t="s">
        <v>238</v>
      </c>
      <c r="C17" s="51">
        <f>+Main!$G$9</f>
        <v>2.91</v>
      </c>
      <c r="D17" s="115">
        <f>+Main!$D$4</f>
        <v>14</v>
      </c>
      <c r="E17" s="116">
        <f>+Main!$D$6</f>
        <v>0</v>
      </c>
      <c r="F17" s="116">
        <v>485000</v>
      </c>
      <c r="G17" s="116">
        <v>495235.29411764705</v>
      </c>
      <c r="H17" s="116">
        <v>505711.41868512117</v>
      </c>
      <c r="I17" s="116">
        <v>516434.04030124168</v>
      </c>
      <c r="J17" s="116">
        <v>527408.95889656502</v>
      </c>
      <c r="K17" s="116">
        <v>538642.11087060184</v>
      </c>
      <c r="L17" s="116">
        <v>550139.57230285113</v>
      </c>
      <c r="M17" s="116">
        <v>561907.56223938905</v>
      </c>
      <c r="N17" s="116">
        <v>573952.44605678646</v>
      </c>
      <c r="O17" s="116">
        <v>586280.73890518129</v>
      </c>
      <c r="P17" s="116">
        <v>598899.10923236213</v>
      </c>
      <c r="Q17" s="116">
        <v>611814.38239077071</v>
      </c>
      <c r="R17" s="116">
        <v>625033.54432937701</v>
      </c>
      <c r="S17" s="116">
        <v>638563.74537242134</v>
      </c>
      <c r="T17" s="116">
        <v>652412.30408706644</v>
      </c>
      <c r="U17" s="116">
        <v>666586.71124205645</v>
      </c>
      <c r="V17" s="116">
        <v>681094.63385951647</v>
      </c>
      <c r="W17" s="116">
        <v>695943.91936209332</v>
      </c>
      <c r="X17" s="116">
        <v>711142.59981767205</v>
      </c>
      <c r="Y17" s="116">
        <v>726698.89628397021</v>
      </c>
      <c r="Z17" s="116">
        <v>742621.22325535771</v>
      </c>
      <c r="AA17" s="116">
        <v>758918.19321430742</v>
      </c>
      <c r="AB17" s="116">
        <v>775598.62128993811</v>
      </c>
      <c r="AC17" s="116">
        <v>792671.53002617217</v>
      </c>
      <c r="AD17" s="116">
        <v>810146.15426208207</v>
      </c>
      <c r="AE17" s="116">
        <v>828031.94612707221</v>
      </c>
      <c r="AF17" s="116">
        <v>846338.58015359158</v>
      </c>
      <c r="AG17" s="116">
        <v>865075.95851014683</v>
      </c>
      <c r="AH17" s="116">
        <v>884254.21635744418</v>
      </c>
      <c r="AI17" s="116">
        <v>903883.72733056068</v>
      </c>
      <c r="AJ17" s="116">
        <v>923975.10915010329</v>
      </c>
      <c r="AK17" s="116">
        <v>944539.22936540016</v>
      </c>
      <c r="AL17" s="116">
        <v>965587.21123282111</v>
      </c>
      <c r="AM17" s="116">
        <v>987130.43973241688</v>
      </c>
      <c r="AN17" s="116">
        <v>1009180.5677261209</v>
      </c>
      <c r="AP17" s="112" t="s">
        <v>249</v>
      </c>
      <c r="AQ17" s="186">
        <v>2.5000000000000001E-2</v>
      </c>
      <c r="AR17" s="116">
        <f t="shared" si="60"/>
        <v>12125</v>
      </c>
      <c r="AS17" s="116">
        <f t="shared" si="139"/>
        <v>12380.882352941177</v>
      </c>
      <c r="AT17" s="116">
        <f t="shared" si="140"/>
        <v>12642.785467128029</v>
      </c>
      <c r="AU17" s="116">
        <f t="shared" si="141"/>
        <v>12910.851007531042</v>
      </c>
      <c r="AV17" s="116">
        <f t="shared" si="142"/>
        <v>13185.223972414125</v>
      </c>
      <c r="AW17" s="116">
        <f t="shared" si="143"/>
        <v>13466.052771765048</v>
      </c>
      <c r="AX17" s="116">
        <f t="shared" si="144"/>
        <v>13753.489307571279</v>
      </c>
      <c r="AY17" s="116">
        <f t="shared" si="145"/>
        <v>14047.689055984727</v>
      </c>
      <c r="AZ17" s="116">
        <f t="shared" si="146"/>
        <v>14348.811151419663</v>
      </c>
      <c r="BA17" s="116">
        <f t="shared" si="147"/>
        <v>14657.018472629534</v>
      </c>
      <c r="BB17" s="116">
        <f t="shared" si="148"/>
        <v>14972.477730809054</v>
      </c>
      <c r="BC17" s="116">
        <f t="shared" si="149"/>
        <v>15295.359559769269</v>
      </c>
      <c r="BD17" s="116">
        <f t="shared" si="150"/>
        <v>15625.838608234426</v>
      </c>
      <c r="BE17" s="116">
        <f t="shared" si="151"/>
        <v>15964.093634310535</v>
      </c>
      <c r="BF17" s="116">
        <f t="shared" si="152"/>
        <v>16310.307602176661</v>
      </c>
      <c r="BG17" s="116">
        <f t="shared" si="153"/>
        <v>16664.667781051412</v>
      </c>
      <c r="BH17" s="116">
        <f t="shared" si="154"/>
        <v>17027.365846487912</v>
      </c>
      <c r="BI17" s="116">
        <f t="shared" si="155"/>
        <v>17398.597984052332</v>
      </c>
      <c r="BJ17" s="116">
        <f t="shared" si="156"/>
        <v>17778.5649954418</v>
      </c>
      <c r="BK17" s="116">
        <f t="shared" si="157"/>
        <v>18167.472407099256</v>
      </c>
      <c r="BL17" s="116">
        <f t="shared" si="158"/>
        <v>18565.530581383944</v>
      </c>
      <c r="BM17" s="116">
        <f t="shared" si="159"/>
        <v>18972.954830357685</v>
      </c>
      <c r="BN17" s="116">
        <f t="shared" si="160"/>
        <v>19389.965532248454</v>
      </c>
      <c r="BO17" s="116">
        <f t="shared" si="161"/>
        <v>19816.788250654306</v>
      </c>
      <c r="BP17" s="116">
        <f t="shared" si="162"/>
        <v>20253.653856552053</v>
      </c>
      <c r="BQ17" s="116">
        <f t="shared" si="163"/>
        <v>20700.798653176807</v>
      </c>
      <c r="BR17" s="116">
        <f t="shared" si="164"/>
        <v>21158.46450383979</v>
      </c>
      <c r="BS17" s="116">
        <f t="shared" si="165"/>
        <v>21626.898962753672</v>
      </c>
      <c r="BT17" s="116">
        <f t="shared" si="166"/>
        <v>22106.355408936106</v>
      </c>
      <c r="BU17" s="116">
        <f t="shared" si="167"/>
        <v>22597.09318326402</v>
      </c>
      <c r="BV17" s="116">
        <f t="shared" si="168"/>
        <v>23099.377728752585</v>
      </c>
      <c r="BW17" s="116">
        <f t="shared" si="169"/>
        <v>23613.480734135006</v>
      </c>
      <c r="BX17" s="116">
        <f t="shared" si="170"/>
        <v>24139.680280820528</v>
      </c>
      <c r="BY17" s="116">
        <f t="shared" si="171"/>
        <v>24678.260993310425</v>
      </c>
      <c r="BZ17" s="116">
        <f t="shared" si="172"/>
        <v>25229.514193153023</v>
      </c>
      <c r="CB17" s="112" t="s">
        <v>239</v>
      </c>
      <c r="CC17" s="116">
        <v>0</v>
      </c>
      <c r="CD17" s="116">
        <f t="shared" si="116"/>
        <v>0</v>
      </c>
      <c r="CE17" s="116">
        <f t="shared" si="117"/>
        <v>0</v>
      </c>
      <c r="CF17" s="116">
        <f t="shared" si="118"/>
        <v>0</v>
      </c>
      <c r="CG17" s="116">
        <f t="shared" si="119"/>
        <v>0</v>
      </c>
      <c r="CH17" s="116">
        <f t="shared" si="120"/>
        <v>0</v>
      </c>
      <c r="CI17" s="116">
        <v>110000</v>
      </c>
      <c r="CJ17" s="116">
        <v>0</v>
      </c>
      <c r="CK17" s="116">
        <f t="shared" si="121"/>
        <v>0</v>
      </c>
      <c r="CL17" s="116">
        <f t="shared" si="122"/>
        <v>0</v>
      </c>
      <c r="CM17" s="116">
        <f t="shared" si="123"/>
        <v>0</v>
      </c>
      <c r="CN17" s="116">
        <f t="shared" si="124"/>
        <v>0</v>
      </c>
      <c r="CO17" s="116">
        <f t="shared" si="125"/>
        <v>0</v>
      </c>
      <c r="CP17" s="116">
        <f t="shared" si="126"/>
        <v>0</v>
      </c>
      <c r="CQ17" s="116">
        <f t="shared" si="127"/>
        <v>0</v>
      </c>
      <c r="CR17" s="116">
        <f t="shared" si="128"/>
        <v>0</v>
      </c>
      <c r="CS17" s="116">
        <f t="shared" si="129"/>
        <v>0</v>
      </c>
      <c r="CT17" s="116">
        <f t="shared" si="130"/>
        <v>0</v>
      </c>
      <c r="CU17" s="116">
        <f t="shared" si="131"/>
        <v>0</v>
      </c>
      <c r="CV17" s="116">
        <f t="shared" si="132"/>
        <v>0</v>
      </c>
      <c r="CX17" t="str">
        <f t="shared" si="56"/>
        <v>Bus Maintenance at 0.85/mile</v>
      </c>
      <c r="CY17" s="117">
        <v>0.85</v>
      </c>
      <c r="CZ17" s="117">
        <f t="shared" si="91"/>
        <v>0.85</v>
      </c>
      <c r="DA17" s="117">
        <f t="shared" si="62"/>
        <v>0.85</v>
      </c>
      <c r="DB17" s="117">
        <f t="shared" si="62"/>
        <v>0.85</v>
      </c>
      <c r="DC17" s="117">
        <f t="shared" si="62"/>
        <v>0.85</v>
      </c>
      <c r="DD17" s="117">
        <f t="shared" si="62"/>
        <v>0.85</v>
      </c>
      <c r="DE17" s="117">
        <f t="shared" si="62"/>
        <v>0.85</v>
      </c>
      <c r="DF17" s="117">
        <f t="shared" si="62"/>
        <v>0.85</v>
      </c>
      <c r="DG17" s="117">
        <f t="shared" si="62"/>
        <v>0.85</v>
      </c>
      <c r="DH17" s="117">
        <f t="shared" si="62"/>
        <v>0.85</v>
      </c>
      <c r="DI17" s="117">
        <f t="shared" si="62"/>
        <v>0.85</v>
      </c>
      <c r="DJ17" s="117">
        <f t="shared" si="62"/>
        <v>0.85</v>
      </c>
      <c r="DK17" s="117">
        <f t="shared" si="62"/>
        <v>0.85</v>
      </c>
      <c r="DL17" s="117">
        <f t="shared" si="62"/>
        <v>0.85</v>
      </c>
      <c r="DM17" s="117">
        <f t="shared" si="62"/>
        <v>0.85</v>
      </c>
      <c r="DN17" s="117">
        <f t="shared" si="62"/>
        <v>0.85</v>
      </c>
      <c r="DO17" s="117">
        <f t="shared" si="62"/>
        <v>0.85</v>
      </c>
      <c r="DP17" s="117">
        <f t="shared" si="62"/>
        <v>0.85</v>
      </c>
      <c r="DQ17" s="117">
        <f t="shared" si="62"/>
        <v>0.85</v>
      </c>
      <c r="DR17" s="117">
        <f t="shared" si="62"/>
        <v>0.85</v>
      </c>
      <c r="DT17" s="112" t="s">
        <v>237</v>
      </c>
      <c r="DU17" s="118">
        <v>1.1200000000000001</v>
      </c>
      <c r="DV17" s="118">
        <f t="shared" ref="DV17:FC17" si="177">DU17*DV$44</f>
        <v>1.2731442942012592</v>
      </c>
      <c r="DW17" s="118">
        <f t="shared" si="177"/>
        <v>1.3538278601887943</v>
      </c>
      <c r="DX17" s="118">
        <f t="shared" si="177"/>
        <v>1.4195781608776452</v>
      </c>
      <c r="DY17" s="118">
        <f t="shared" si="177"/>
        <v>1.4636106534971005</v>
      </c>
      <c r="DZ17" s="118">
        <f t="shared" si="177"/>
        <v>1.4693199511608395</v>
      </c>
      <c r="EA17" s="118">
        <f t="shared" si="177"/>
        <v>1.4720449939862212</v>
      </c>
      <c r="EB17" s="118">
        <f t="shared" si="177"/>
        <v>1.478594051827822</v>
      </c>
      <c r="EC17" s="118">
        <f t="shared" si="177"/>
        <v>1.4923654554069306</v>
      </c>
      <c r="ED17" s="118">
        <f t="shared" si="177"/>
        <v>1.5332552574989959</v>
      </c>
      <c r="EE17" s="118">
        <f t="shared" si="177"/>
        <v>1.5648775923023637</v>
      </c>
      <c r="EF17" s="118">
        <f t="shared" si="177"/>
        <v>1.8204352516674542</v>
      </c>
      <c r="EG17" s="118">
        <f t="shared" si="177"/>
        <v>1.8392897364872232</v>
      </c>
      <c r="EH17" s="118">
        <f t="shared" si="177"/>
        <v>1.8559943689178824</v>
      </c>
      <c r="EI17" s="118">
        <f t="shared" si="177"/>
        <v>1.8602333527718022</v>
      </c>
      <c r="EJ17" s="118">
        <f t="shared" si="177"/>
        <v>1.899456518569812</v>
      </c>
      <c r="EK17" s="118">
        <f t="shared" si="177"/>
        <v>1.905117596676019</v>
      </c>
      <c r="EL17" s="118">
        <f t="shared" si="177"/>
        <v>1.9079050187702715</v>
      </c>
      <c r="EM17" s="118">
        <f t="shared" si="177"/>
        <v>1.9161330867077284</v>
      </c>
      <c r="EN17" s="118">
        <f t="shared" si="177"/>
        <v>1.9277994132011493</v>
      </c>
      <c r="EO17" s="118">
        <f t="shared" si="177"/>
        <v>1.9386364398440039</v>
      </c>
      <c r="EP17" s="118">
        <f t="shared" si="177"/>
        <v>1.9426968327441023</v>
      </c>
      <c r="EQ17" s="118">
        <f t="shared" si="177"/>
        <v>1.9433807085322716</v>
      </c>
      <c r="ER17" s="118">
        <f t="shared" si="177"/>
        <v>1.9488364070415842</v>
      </c>
      <c r="ES17" s="118">
        <f t="shared" si="177"/>
        <v>1.9520302511207475</v>
      </c>
      <c r="ET17" s="118">
        <f t="shared" si="177"/>
        <v>1.9545404745416755</v>
      </c>
      <c r="EU17" s="118">
        <f t="shared" si="177"/>
        <v>1.9636477202318019</v>
      </c>
      <c r="EV17" s="118">
        <f t="shared" si="177"/>
        <v>1.9758217552939445</v>
      </c>
      <c r="EW17" s="118">
        <f t="shared" si="177"/>
        <v>1.9905763020738401</v>
      </c>
      <c r="EX17" s="118">
        <f t="shared" si="177"/>
        <v>2.0064464044902848</v>
      </c>
      <c r="EY17" s="118">
        <f t="shared" si="177"/>
        <v>2.0178678062470365</v>
      </c>
      <c r="EZ17" s="118">
        <f t="shared" si="177"/>
        <v>2.0311751284761437</v>
      </c>
      <c r="FA17" s="118">
        <f t="shared" si="177"/>
        <v>2.054439534205633</v>
      </c>
      <c r="FB17" s="118">
        <f t="shared" si="177"/>
        <v>2.072386394285088</v>
      </c>
      <c r="FC17" s="118">
        <f t="shared" si="177"/>
        <v>2.0885904617851789</v>
      </c>
      <c r="FE17" s="112" t="s">
        <v>42</v>
      </c>
      <c r="FF17" s="6">
        <v>0.16100093099999999</v>
      </c>
      <c r="FG17" s="6">
        <v>0.14248441200000006</v>
      </c>
      <c r="FH17" s="6">
        <v>0.12396789299999991</v>
      </c>
      <c r="FI17" s="6">
        <v>9.3107028000000092E-2</v>
      </c>
      <c r="FJ17" s="6">
        <v>6.224616300000007E-2</v>
      </c>
      <c r="FK17" s="6">
        <v>6.224616300000007E-2</v>
      </c>
      <c r="FL17" s="6">
        <v>6.224616300000007E-2</v>
      </c>
      <c r="FM17" s="6">
        <v>6.224616300000007E-2</v>
      </c>
      <c r="FN17" s="6">
        <v>6.224616300000007E-2</v>
      </c>
      <c r="FO17" s="6">
        <v>6.224616300000007E-2</v>
      </c>
      <c r="FP17" s="6">
        <v>6.224616300000007E-2</v>
      </c>
      <c r="FQ17" s="6">
        <v>6.224616300000007E-2</v>
      </c>
      <c r="FR17" s="6">
        <v>6.224616300000007E-2</v>
      </c>
      <c r="FS17" s="6">
        <v>6.224616300000007E-2</v>
      </c>
      <c r="FT17" s="6">
        <v>6.224616300000007E-2</v>
      </c>
      <c r="FU17" s="6">
        <v>6.224616300000007E-2</v>
      </c>
      <c r="FV17" s="6">
        <v>6.224616300000007E-2</v>
      </c>
      <c r="FW17" s="6">
        <v>6.224616300000007E-2</v>
      </c>
      <c r="FX17" s="6">
        <v>6.224616300000007E-2</v>
      </c>
      <c r="FY17" s="6">
        <v>6.224616300000007E-2</v>
      </c>
      <c r="FZ17" s="6">
        <v>6.224616300000007E-2</v>
      </c>
      <c r="GA17" s="6">
        <v>6.224616300000007E-2</v>
      </c>
      <c r="GB17" s="6">
        <v>6.224616300000007E-2</v>
      </c>
      <c r="GC17" s="6">
        <v>6.224616300000007E-2</v>
      </c>
      <c r="GD17" s="6">
        <v>6.224616300000007E-2</v>
      </c>
      <c r="GE17" s="6">
        <v>6.224616300000007E-2</v>
      </c>
      <c r="GF17" s="6">
        <v>6.224616300000007E-2</v>
      </c>
      <c r="GG17" s="6">
        <v>6.224616300000007E-2</v>
      </c>
      <c r="GH17" s="6">
        <v>6.224616300000007E-2</v>
      </c>
      <c r="GI17" s="6">
        <v>6.224616300000007E-2</v>
      </c>
      <c r="GJ17" s="6">
        <v>6.224616300000007E-2</v>
      </c>
      <c r="GK17" s="6">
        <v>6.224616300000007E-2</v>
      </c>
      <c r="GL17" s="6">
        <v>6.224616300000007E-2</v>
      </c>
      <c r="GM17" s="6">
        <v>6.224616300000007E-2</v>
      </c>
      <c r="GN17" s="6">
        <v>6.224616300000007E-2</v>
      </c>
      <c r="GO17" s="6"/>
      <c r="GP17" s="112" t="s">
        <v>6</v>
      </c>
      <c r="GQ17" s="126">
        <v>0</v>
      </c>
      <c r="GR17" s="116">
        <v>0</v>
      </c>
      <c r="GS17" s="5"/>
      <c r="GT17" s="112" t="s">
        <v>6</v>
      </c>
      <c r="GU17" s="125" t="s">
        <v>110</v>
      </c>
      <c r="GV17" s="126">
        <v>0</v>
      </c>
      <c r="GW17" s="116">
        <v>0</v>
      </c>
      <c r="GY17" s="112" t="s">
        <v>19</v>
      </c>
      <c r="GZ17" s="118">
        <v>0</v>
      </c>
      <c r="HA17" s="9"/>
      <c r="HB17" s="117" t="s">
        <v>6</v>
      </c>
      <c r="HC17" s="116">
        <v>0</v>
      </c>
      <c r="HD17" s="116">
        <f t="shared" si="176"/>
        <v>0</v>
      </c>
      <c r="HE17" s="116">
        <f t="shared" si="176"/>
        <v>0</v>
      </c>
      <c r="HF17" s="116">
        <f t="shared" si="176"/>
        <v>0</v>
      </c>
      <c r="HG17" s="116">
        <f t="shared" si="176"/>
        <v>0</v>
      </c>
      <c r="HH17" s="116">
        <f t="shared" si="176"/>
        <v>0</v>
      </c>
      <c r="HI17" s="116">
        <f t="shared" si="176"/>
        <v>0</v>
      </c>
      <c r="HJ17" s="116">
        <f t="shared" si="176"/>
        <v>0</v>
      </c>
      <c r="HK17" s="116">
        <f t="shared" si="176"/>
        <v>0</v>
      </c>
      <c r="HL17" s="116">
        <f t="shared" si="176"/>
        <v>0</v>
      </c>
      <c r="HM17" s="116">
        <f t="shared" si="176"/>
        <v>0</v>
      </c>
      <c r="HN17" s="116">
        <f t="shared" si="176"/>
        <v>0</v>
      </c>
      <c r="HO17" s="116">
        <f t="shared" si="176"/>
        <v>0</v>
      </c>
      <c r="HP17" s="116">
        <f t="shared" si="176"/>
        <v>0</v>
      </c>
      <c r="HQ17" s="127">
        <f t="shared" si="176"/>
        <v>0</v>
      </c>
      <c r="HR17" s="127">
        <f t="shared" si="176"/>
        <v>0</v>
      </c>
      <c r="HS17" s="127">
        <f t="shared" si="176"/>
        <v>0</v>
      </c>
      <c r="HT17" s="127">
        <f t="shared" si="176"/>
        <v>0</v>
      </c>
      <c r="HU17" s="127">
        <f t="shared" si="176"/>
        <v>0</v>
      </c>
      <c r="HV17" s="127">
        <f t="shared" si="176"/>
        <v>0</v>
      </c>
      <c r="HX17" s="112" t="s">
        <v>6</v>
      </c>
      <c r="HY17" s="126" t="s">
        <v>110</v>
      </c>
      <c r="HZ17" s="126">
        <v>0</v>
      </c>
      <c r="IA17" s="116">
        <v>0</v>
      </c>
    </row>
    <row r="18" spans="1:259" x14ac:dyDescent="0.25">
      <c r="A18" s="114" t="s">
        <v>196</v>
      </c>
      <c r="B18" s="114" t="s">
        <v>199</v>
      </c>
      <c r="C18" s="51">
        <f>+Main!$G$9</f>
        <v>2.91</v>
      </c>
      <c r="D18" s="115">
        <f>+Main!$D$4</f>
        <v>14</v>
      </c>
      <c r="E18" s="116">
        <f>+Main!$D$6</f>
        <v>0</v>
      </c>
      <c r="F18" s="116">
        <v>485000</v>
      </c>
      <c r="G18" s="116">
        <v>495235.29411764705</v>
      </c>
      <c r="H18" s="116">
        <v>505711.41868512117</v>
      </c>
      <c r="I18" s="116">
        <v>516434.04030124168</v>
      </c>
      <c r="J18" s="116">
        <v>527408.95889656502</v>
      </c>
      <c r="K18" s="116">
        <v>538642.11087060184</v>
      </c>
      <c r="L18" s="116">
        <v>550139.57230285113</v>
      </c>
      <c r="M18" s="116">
        <v>561907.56223938905</v>
      </c>
      <c r="N18" s="116">
        <v>573952.44605678646</v>
      </c>
      <c r="O18" s="116">
        <v>586280.73890518129</v>
      </c>
      <c r="P18" s="116">
        <v>598899.10923236213</v>
      </c>
      <c r="Q18" s="116">
        <v>611814.38239077071</v>
      </c>
      <c r="R18" s="116">
        <v>625033.54432937701</v>
      </c>
      <c r="S18" s="116">
        <v>638563.74537242134</v>
      </c>
      <c r="T18" s="116">
        <v>652412.30408706644</v>
      </c>
      <c r="U18" s="116">
        <v>666586.71124205645</v>
      </c>
      <c r="V18" s="116">
        <v>681094.63385951647</v>
      </c>
      <c r="W18" s="116">
        <v>695943.91936209332</v>
      </c>
      <c r="X18" s="116">
        <v>711142.59981767205</v>
      </c>
      <c r="Y18" s="116">
        <v>726698.89628397021</v>
      </c>
      <c r="Z18" s="116">
        <v>742621.22325535771</v>
      </c>
      <c r="AA18" s="116">
        <v>758918.19321430742</v>
      </c>
      <c r="AB18" s="116">
        <v>775598.62128993811</v>
      </c>
      <c r="AC18" s="116">
        <v>792671.53002617217</v>
      </c>
      <c r="AD18" s="116">
        <v>810146.15426208207</v>
      </c>
      <c r="AE18" s="116">
        <v>828031.94612707221</v>
      </c>
      <c r="AF18" s="116">
        <v>846338.58015359158</v>
      </c>
      <c r="AG18" s="116">
        <v>865075.95851014683</v>
      </c>
      <c r="AH18" s="116">
        <v>884254.21635744418</v>
      </c>
      <c r="AI18" s="116">
        <v>903883.72733056068</v>
      </c>
      <c r="AJ18" s="116">
        <v>923975.10915010329</v>
      </c>
      <c r="AK18" s="116">
        <v>944539.22936540016</v>
      </c>
      <c r="AL18" s="116">
        <v>965587.21123282111</v>
      </c>
      <c r="AM18" s="116">
        <v>987130.43973241688</v>
      </c>
      <c r="AN18" s="116">
        <v>1009180.5677261209</v>
      </c>
      <c r="AP18" s="112" t="s">
        <v>249</v>
      </c>
      <c r="AQ18" s="186">
        <v>2.5000000000000001E-2</v>
      </c>
      <c r="AR18" s="116">
        <f t="shared" si="60"/>
        <v>12125</v>
      </c>
      <c r="AS18" s="116">
        <f t="shared" si="139"/>
        <v>12380.882352941177</v>
      </c>
      <c r="AT18" s="116">
        <f t="shared" si="140"/>
        <v>12642.785467128029</v>
      </c>
      <c r="AU18" s="116">
        <f t="shared" si="141"/>
        <v>12910.851007531042</v>
      </c>
      <c r="AV18" s="116">
        <f t="shared" si="142"/>
        <v>13185.223972414125</v>
      </c>
      <c r="AW18" s="116">
        <f t="shared" si="143"/>
        <v>13466.052771765048</v>
      </c>
      <c r="AX18" s="116">
        <f t="shared" si="144"/>
        <v>13753.489307571279</v>
      </c>
      <c r="AY18" s="116">
        <f t="shared" si="145"/>
        <v>14047.689055984727</v>
      </c>
      <c r="AZ18" s="116">
        <f t="shared" si="146"/>
        <v>14348.811151419663</v>
      </c>
      <c r="BA18" s="116">
        <f t="shared" si="147"/>
        <v>14657.018472629534</v>
      </c>
      <c r="BB18" s="116">
        <f t="shared" si="148"/>
        <v>14972.477730809054</v>
      </c>
      <c r="BC18" s="116">
        <f t="shared" si="149"/>
        <v>15295.359559769269</v>
      </c>
      <c r="BD18" s="116">
        <f t="shared" si="150"/>
        <v>15625.838608234426</v>
      </c>
      <c r="BE18" s="116">
        <f t="shared" si="151"/>
        <v>15964.093634310535</v>
      </c>
      <c r="BF18" s="116">
        <f t="shared" si="152"/>
        <v>16310.307602176661</v>
      </c>
      <c r="BG18" s="116">
        <f t="shared" si="153"/>
        <v>16664.667781051412</v>
      </c>
      <c r="BH18" s="116">
        <f t="shared" si="154"/>
        <v>17027.365846487912</v>
      </c>
      <c r="BI18" s="116">
        <f t="shared" si="155"/>
        <v>17398.597984052332</v>
      </c>
      <c r="BJ18" s="116">
        <f t="shared" si="156"/>
        <v>17778.5649954418</v>
      </c>
      <c r="BK18" s="116">
        <f t="shared" si="157"/>
        <v>18167.472407099256</v>
      </c>
      <c r="BL18" s="116">
        <f t="shared" si="158"/>
        <v>18565.530581383944</v>
      </c>
      <c r="BM18" s="116">
        <f t="shared" si="159"/>
        <v>18972.954830357685</v>
      </c>
      <c r="BN18" s="116">
        <f t="shared" si="160"/>
        <v>19389.965532248454</v>
      </c>
      <c r="BO18" s="116">
        <f t="shared" si="161"/>
        <v>19816.788250654306</v>
      </c>
      <c r="BP18" s="116">
        <f t="shared" si="162"/>
        <v>20253.653856552053</v>
      </c>
      <c r="BQ18" s="116">
        <f t="shared" si="163"/>
        <v>20700.798653176807</v>
      </c>
      <c r="BR18" s="116">
        <f t="shared" si="164"/>
        <v>21158.46450383979</v>
      </c>
      <c r="BS18" s="116">
        <f t="shared" si="165"/>
        <v>21626.898962753672</v>
      </c>
      <c r="BT18" s="116">
        <f t="shared" si="166"/>
        <v>22106.355408936106</v>
      </c>
      <c r="BU18" s="116">
        <f t="shared" si="167"/>
        <v>22597.09318326402</v>
      </c>
      <c r="BV18" s="116">
        <f t="shared" si="168"/>
        <v>23099.377728752585</v>
      </c>
      <c r="BW18" s="116">
        <f t="shared" si="169"/>
        <v>23613.480734135006</v>
      </c>
      <c r="BX18" s="116">
        <f t="shared" si="170"/>
        <v>24139.680280820528</v>
      </c>
      <c r="BY18" s="116">
        <f t="shared" si="171"/>
        <v>24678.260993310425</v>
      </c>
      <c r="BZ18" s="116">
        <f t="shared" si="172"/>
        <v>25229.514193153023</v>
      </c>
      <c r="CB18" s="112" t="s">
        <v>207</v>
      </c>
      <c r="CC18" s="116">
        <v>0</v>
      </c>
      <c r="CD18" s="116">
        <f t="shared" si="116"/>
        <v>0</v>
      </c>
      <c r="CE18" s="116">
        <f t="shared" si="117"/>
        <v>0</v>
      </c>
      <c r="CF18" s="116">
        <f t="shared" si="118"/>
        <v>0</v>
      </c>
      <c r="CG18" s="116">
        <f t="shared" si="119"/>
        <v>0</v>
      </c>
      <c r="CH18" s="116">
        <f t="shared" si="120"/>
        <v>0</v>
      </c>
      <c r="CI18" s="116">
        <v>125000</v>
      </c>
      <c r="CJ18" s="116">
        <v>0</v>
      </c>
      <c r="CK18" s="116">
        <f t="shared" si="121"/>
        <v>0</v>
      </c>
      <c r="CL18" s="116">
        <f t="shared" si="122"/>
        <v>0</v>
      </c>
      <c r="CM18" s="116">
        <f t="shared" si="123"/>
        <v>0</v>
      </c>
      <c r="CN18" s="116">
        <f t="shared" si="124"/>
        <v>0</v>
      </c>
      <c r="CO18" s="116">
        <f t="shared" si="125"/>
        <v>0</v>
      </c>
      <c r="CP18" s="116">
        <f t="shared" si="126"/>
        <v>0</v>
      </c>
      <c r="CQ18" s="116">
        <f t="shared" si="127"/>
        <v>0</v>
      </c>
      <c r="CR18" s="116">
        <f t="shared" si="128"/>
        <v>0</v>
      </c>
      <c r="CS18" s="116">
        <f t="shared" si="129"/>
        <v>0</v>
      </c>
      <c r="CT18" s="116">
        <f t="shared" si="130"/>
        <v>0</v>
      </c>
      <c r="CU18" s="116">
        <f t="shared" si="131"/>
        <v>0</v>
      </c>
      <c r="CV18" s="116">
        <f t="shared" si="132"/>
        <v>0</v>
      </c>
      <c r="CX18" t="str">
        <f t="shared" si="56"/>
        <v>Bus Maintenance at 0.85/mile</v>
      </c>
      <c r="CY18" s="117">
        <v>0.85</v>
      </c>
      <c r="CZ18" s="117">
        <f t="shared" si="91"/>
        <v>0.85</v>
      </c>
      <c r="DA18" s="117">
        <f t="shared" si="62"/>
        <v>0.85</v>
      </c>
      <c r="DB18" s="117">
        <f t="shared" si="62"/>
        <v>0.85</v>
      </c>
      <c r="DC18" s="117">
        <f t="shared" si="62"/>
        <v>0.85</v>
      </c>
      <c r="DD18" s="117">
        <f t="shared" si="62"/>
        <v>0.85</v>
      </c>
      <c r="DE18" s="117">
        <f t="shared" si="62"/>
        <v>0.85</v>
      </c>
      <c r="DF18" s="117">
        <f t="shared" si="62"/>
        <v>0.85</v>
      </c>
      <c r="DG18" s="117">
        <f t="shared" si="62"/>
        <v>0.85</v>
      </c>
      <c r="DH18" s="117">
        <f t="shared" si="62"/>
        <v>0.85</v>
      </c>
      <c r="DI18" s="117">
        <f t="shared" si="62"/>
        <v>0.85</v>
      </c>
      <c r="DJ18" s="117">
        <f t="shared" si="62"/>
        <v>0.85</v>
      </c>
      <c r="DK18" s="117">
        <f t="shared" si="62"/>
        <v>0.85</v>
      </c>
      <c r="DL18" s="117">
        <f t="shared" si="62"/>
        <v>0.85</v>
      </c>
      <c r="DM18" s="117">
        <f t="shared" si="62"/>
        <v>0.85</v>
      </c>
      <c r="DN18" s="117">
        <f t="shared" si="62"/>
        <v>0.85</v>
      </c>
      <c r="DO18" s="117">
        <f t="shared" si="62"/>
        <v>0.85</v>
      </c>
      <c r="DP18" s="117">
        <f t="shared" si="62"/>
        <v>0.85</v>
      </c>
      <c r="DQ18" s="117">
        <f t="shared" si="62"/>
        <v>0.85</v>
      </c>
      <c r="DR18" s="117">
        <f t="shared" si="62"/>
        <v>0.85</v>
      </c>
      <c r="DT18" s="112" t="s">
        <v>210</v>
      </c>
      <c r="DU18" s="118">
        <v>1.1200000000000001</v>
      </c>
      <c r="DV18" s="118">
        <f t="shared" ref="DV18:FC18" si="178">DU18*DV$44</f>
        <v>1.2731442942012592</v>
      </c>
      <c r="DW18" s="118">
        <f t="shared" si="178"/>
        <v>1.3538278601887943</v>
      </c>
      <c r="DX18" s="118">
        <f t="shared" si="178"/>
        <v>1.4195781608776452</v>
      </c>
      <c r="DY18" s="118">
        <f t="shared" si="178"/>
        <v>1.4636106534971005</v>
      </c>
      <c r="DZ18" s="118">
        <f t="shared" si="178"/>
        <v>1.4693199511608395</v>
      </c>
      <c r="EA18" s="118">
        <f t="shared" si="178"/>
        <v>1.4720449939862212</v>
      </c>
      <c r="EB18" s="118">
        <f t="shared" si="178"/>
        <v>1.478594051827822</v>
      </c>
      <c r="EC18" s="118">
        <f t="shared" si="178"/>
        <v>1.4923654554069306</v>
      </c>
      <c r="ED18" s="118">
        <f t="shared" si="178"/>
        <v>1.5332552574989959</v>
      </c>
      <c r="EE18" s="118">
        <f t="shared" si="178"/>
        <v>1.5648775923023637</v>
      </c>
      <c r="EF18" s="118">
        <f t="shared" si="178"/>
        <v>1.8204352516674542</v>
      </c>
      <c r="EG18" s="118">
        <f t="shared" si="178"/>
        <v>1.8392897364872232</v>
      </c>
      <c r="EH18" s="118">
        <f t="shared" si="178"/>
        <v>1.8559943689178824</v>
      </c>
      <c r="EI18" s="118">
        <f t="shared" si="178"/>
        <v>1.8602333527718022</v>
      </c>
      <c r="EJ18" s="118">
        <f t="shared" si="178"/>
        <v>1.899456518569812</v>
      </c>
      <c r="EK18" s="118">
        <f t="shared" si="178"/>
        <v>1.905117596676019</v>
      </c>
      <c r="EL18" s="118">
        <f t="shared" si="178"/>
        <v>1.9079050187702715</v>
      </c>
      <c r="EM18" s="118">
        <f t="shared" si="178"/>
        <v>1.9161330867077284</v>
      </c>
      <c r="EN18" s="118">
        <f t="shared" si="178"/>
        <v>1.9277994132011493</v>
      </c>
      <c r="EO18" s="118">
        <f t="shared" si="178"/>
        <v>1.9386364398440039</v>
      </c>
      <c r="EP18" s="118">
        <f t="shared" si="178"/>
        <v>1.9426968327441023</v>
      </c>
      <c r="EQ18" s="118">
        <f t="shared" si="178"/>
        <v>1.9433807085322716</v>
      </c>
      <c r="ER18" s="118">
        <f t="shared" si="178"/>
        <v>1.9488364070415842</v>
      </c>
      <c r="ES18" s="118">
        <f t="shared" si="178"/>
        <v>1.9520302511207475</v>
      </c>
      <c r="ET18" s="118">
        <f t="shared" si="178"/>
        <v>1.9545404745416755</v>
      </c>
      <c r="EU18" s="118">
        <f t="shared" si="178"/>
        <v>1.9636477202318019</v>
      </c>
      <c r="EV18" s="118">
        <f t="shared" si="178"/>
        <v>1.9758217552939445</v>
      </c>
      <c r="EW18" s="118">
        <f t="shared" si="178"/>
        <v>1.9905763020738401</v>
      </c>
      <c r="EX18" s="118">
        <f t="shared" si="178"/>
        <v>2.0064464044902848</v>
      </c>
      <c r="EY18" s="118">
        <f t="shared" si="178"/>
        <v>2.0178678062470365</v>
      </c>
      <c r="EZ18" s="118">
        <f t="shared" si="178"/>
        <v>2.0311751284761437</v>
      </c>
      <c r="FA18" s="118">
        <f t="shared" si="178"/>
        <v>2.054439534205633</v>
      </c>
      <c r="FB18" s="118">
        <f t="shared" si="178"/>
        <v>2.072386394285088</v>
      </c>
      <c r="FC18" s="118">
        <f t="shared" si="178"/>
        <v>2.0885904617851789</v>
      </c>
      <c r="FE18" s="112" t="s">
        <v>42</v>
      </c>
      <c r="FF18" s="6">
        <v>0.16100093099999999</v>
      </c>
      <c r="FG18" s="6">
        <v>0.14248441200000006</v>
      </c>
      <c r="FH18" s="6">
        <v>0.12396789299999991</v>
      </c>
      <c r="FI18" s="6">
        <v>9.3107028000000092E-2</v>
      </c>
      <c r="FJ18" s="6">
        <v>6.224616300000007E-2</v>
      </c>
      <c r="FK18" s="6">
        <v>6.224616300000007E-2</v>
      </c>
      <c r="FL18" s="6">
        <v>6.224616300000007E-2</v>
      </c>
      <c r="FM18" s="6">
        <v>6.224616300000007E-2</v>
      </c>
      <c r="FN18" s="6">
        <v>6.224616300000007E-2</v>
      </c>
      <c r="FO18" s="6">
        <v>6.224616300000007E-2</v>
      </c>
      <c r="FP18" s="6">
        <v>6.224616300000007E-2</v>
      </c>
      <c r="FQ18" s="6">
        <v>6.224616300000007E-2</v>
      </c>
      <c r="FR18" s="6">
        <v>6.224616300000007E-2</v>
      </c>
      <c r="FS18" s="6">
        <v>6.224616300000007E-2</v>
      </c>
      <c r="FT18" s="6">
        <v>6.224616300000007E-2</v>
      </c>
      <c r="FU18" s="6">
        <v>6.224616300000007E-2</v>
      </c>
      <c r="FV18" s="6">
        <v>6.224616300000007E-2</v>
      </c>
      <c r="FW18" s="6">
        <v>6.224616300000007E-2</v>
      </c>
      <c r="FX18" s="6">
        <v>6.224616300000007E-2</v>
      </c>
      <c r="FY18" s="6">
        <v>6.224616300000007E-2</v>
      </c>
      <c r="FZ18" s="6">
        <v>6.224616300000007E-2</v>
      </c>
      <c r="GA18" s="6">
        <v>6.224616300000007E-2</v>
      </c>
      <c r="GB18" s="6">
        <v>6.224616300000007E-2</v>
      </c>
      <c r="GC18" s="6">
        <v>6.224616300000007E-2</v>
      </c>
      <c r="GD18" s="6">
        <v>6.224616300000007E-2</v>
      </c>
      <c r="GE18" s="6">
        <v>6.224616300000007E-2</v>
      </c>
      <c r="GF18" s="6">
        <v>6.224616300000007E-2</v>
      </c>
      <c r="GG18" s="6">
        <v>6.224616300000007E-2</v>
      </c>
      <c r="GH18" s="6">
        <v>6.224616300000007E-2</v>
      </c>
      <c r="GI18" s="6">
        <v>6.224616300000007E-2</v>
      </c>
      <c r="GJ18" s="6">
        <v>6.224616300000007E-2</v>
      </c>
      <c r="GK18" s="6">
        <v>6.224616300000007E-2</v>
      </c>
      <c r="GL18" s="6">
        <v>6.224616300000007E-2</v>
      </c>
      <c r="GM18" s="6">
        <v>6.224616300000007E-2</v>
      </c>
      <c r="GN18" s="6">
        <v>6.224616300000007E-2</v>
      </c>
      <c r="GO18" s="6"/>
      <c r="GP18" s="112" t="s">
        <v>6</v>
      </c>
      <c r="GQ18" s="126">
        <v>0</v>
      </c>
      <c r="GR18" s="116">
        <v>0</v>
      </c>
      <c r="GS18" s="5"/>
      <c r="GT18" s="112" t="s">
        <v>6</v>
      </c>
      <c r="GU18" s="125" t="s">
        <v>110</v>
      </c>
      <c r="GV18" s="126">
        <v>0</v>
      </c>
      <c r="GW18" s="116">
        <v>0</v>
      </c>
      <c r="GY18" s="112" t="s">
        <v>19</v>
      </c>
      <c r="GZ18" s="118">
        <v>0</v>
      </c>
      <c r="HA18" s="9"/>
      <c r="HB18" s="117" t="s">
        <v>6</v>
      </c>
      <c r="HC18" s="116">
        <v>0</v>
      </c>
      <c r="HD18" s="116">
        <f t="shared" ref="HD18:HV18" si="179">+HC18</f>
        <v>0</v>
      </c>
      <c r="HE18" s="116">
        <f t="shared" si="179"/>
        <v>0</v>
      </c>
      <c r="HF18" s="116">
        <f t="shared" si="179"/>
        <v>0</v>
      </c>
      <c r="HG18" s="116">
        <f t="shared" si="179"/>
        <v>0</v>
      </c>
      <c r="HH18" s="116">
        <f t="shared" si="179"/>
        <v>0</v>
      </c>
      <c r="HI18" s="116">
        <f t="shared" si="179"/>
        <v>0</v>
      </c>
      <c r="HJ18" s="116">
        <f t="shared" si="179"/>
        <v>0</v>
      </c>
      <c r="HK18" s="116">
        <f t="shared" si="179"/>
        <v>0</v>
      </c>
      <c r="HL18" s="116">
        <f t="shared" si="179"/>
        <v>0</v>
      </c>
      <c r="HM18" s="116">
        <f t="shared" si="179"/>
        <v>0</v>
      </c>
      <c r="HN18" s="116">
        <f t="shared" si="179"/>
        <v>0</v>
      </c>
      <c r="HO18" s="116">
        <f t="shared" si="179"/>
        <v>0</v>
      </c>
      <c r="HP18" s="116">
        <f t="shared" si="179"/>
        <v>0</v>
      </c>
      <c r="HQ18" s="127">
        <f t="shared" si="179"/>
        <v>0</v>
      </c>
      <c r="HR18" s="127">
        <f t="shared" si="179"/>
        <v>0</v>
      </c>
      <c r="HS18" s="127">
        <f t="shared" si="179"/>
        <v>0</v>
      </c>
      <c r="HT18" s="127">
        <f t="shared" si="179"/>
        <v>0</v>
      </c>
      <c r="HU18" s="127">
        <f t="shared" si="179"/>
        <v>0</v>
      </c>
      <c r="HV18" s="127">
        <f t="shared" si="179"/>
        <v>0</v>
      </c>
      <c r="HX18" s="112" t="s">
        <v>6</v>
      </c>
      <c r="HY18" s="126" t="s">
        <v>110</v>
      </c>
      <c r="HZ18" s="126">
        <v>0</v>
      </c>
      <c r="IA18" s="116">
        <v>0</v>
      </c>
    </row>
    <row r="19" spans="1:259" x14ac:dyDescent="0.25">
      <c r="A19" s="112" t="s">
        <v>77</v>
      </c>
      <c r="B19" s="112" t="s">
        <v>197</v>
      </c>
      <c r="C19" s="51">
        <f>+Main!$G$10</f>
        <v>3.87</v>
      </c>
      <c r="D19" s="115">
        <f>+Main!$D$4</f>
        <v>14</v>
      </c>
      <c r="E19" s="116">
        <f>+Main!$D$6</f>
        <v>0</v>
      </c>
      <c r="F19" s="116">
        <v>435000</v>
      </c>
      <c r="G19" s="116">
        <v>445235.29411764705</v>
      </c>
      <c r="H19" s="116">
        <v>455711.41868512117</v>
      </c>
      <c r="I19" s="116">
        <v>466434.04030124168</v>
      </c>
      <c r="J19" s="116">
        <v>477408.95889656502</v>
      </c>
      <c r="K19" s="116">
        <v>488642.11087060178</v>
      </c>
      <c r="L19" s="116">
        <v>500139.57230285119</v>
      </c>
      <c r="M19" s="116">
        <v>511907.56223938905</v>
      </c>
      <c r="N19" s="116">
        <v>523952.4460567864</v>
      </c>
      <c r="O19" s="116">
        <v>536280.73890518129</v>
      </c>
      <c r="P19" s="116">
        <v>548899.10923236213</v>
      </c>
      <c r="Q19" s="116">
        <v>561814.38239077071</v>
      </c>
      <c r="R19" s="116">
        <v>575033.54432937701</v>
      </c>
      <c r="S19" s="116">
        <v>588563.74537242134</v>
      </c>
      <c r="T19" s="116">
        <v>602412.30408706644</v>
      </c>
      <c r="U19" s="116">
        <v>616586.71124205645</v>
      </c>
      <c r="V19" s="116">
        <v>631094.63385951647</v>
      </c>
      <c r="W19" s="116">
        <v>645943.91936209332</v>
      </c>
      <c r="X19" s="116">
        <v>661142.59981767205</v>
      </c>
      <c r="Y19" s="116">
        <v>676698.89628397021</v>
      </c>
      <c r="Z19" s="116">
        <v>692621.22325535771</v>
      </c>
      <c r="AA19" s="116">
        <v>708918.19321430742</v>
      </c>
      <c r="AB19" s="116">
        <v>725598.62128993811</v>
      </c>
      <c r="AC19" s="116">
        <v>742671.53002617217</v>
      </c>
      <c r="AD19" s="116">
        <v>760146.15426208207</v>
      </c>
      <c r="AE19" s="116">
        <v>778031.94612707221</v>
      </c>
      <c r="AF19" s="116">
        <v>796338.58015359158</v>
      </c>
      <c r="AG19" s="116">
        <v>815075.95851014683</v>
      </c>
      <c r="AH19" s="116">
        <v>834254.21635744418</v>
      </c>
      <c r="AI19" s="116">
        <v>853883.72733056068</v>
      </c>
      <c r="AJ19" s="116">
        <v>873975.10915010329</v>
      </c>
      <c r="AK19" s="116">
        <v>894539.22936540016</v>
      </c>
      <c r="AL19" s="116">
        <v>915587.21123282111</v>
      </c>
      <c r="AM19" s="116">
        <v>937130.43973241688</v>
      </c>
      <c r="AN19" s="116">
        <v>959180.56772612093</v>
      </c>
      <c r="AP19" s="112" t="s">
        <v>249</v>
      </c>
      <c r="AQ19" s="186">
        <v>2.5000000000000001E-2</v>
      </c>
      <c r="AR19" s="116">
        <f t="shared" si="60"/>
        <v>10875</v>
      </c>
      <c r="AS19" s="116">
        <f t="shared" si="139"/>
        <v>11130.882352941177</v>
      </c>
      <c r="AT19" s="116">
        <f t="shared" si="140"/>
        <v>11392.785467128029</v>
      </c>
      <c r="AU19" s="116">
        <f t="shared" si="141"/>
        <v>11660.851007531042</v>
      </c>
      <c r="AV19" s="116">
        <f t="shared" si="142"/>
        <v>11935.223972414125</v>
      </c>
      <c r="AW19" s="116">
        <f t="shared" si="143"/>
        <v>12216.052771765046</v>
      </c>
      <c r="AX19" s="116">
        <f t="shared" si="144"/>
        <v>12503.489307571281</v>
      </c>
      <c r="AY19" s="116">
        <f t="shared" si="145"/>
        <v>12797.689055984727</v>
      </c>
      <c r="AZ19" s="116">
        <f t="shared" si="146"/>
        <v>13098.811151419661</v>
      </c>
      <c r="BA19" s="116">
        <f t="shared" si="147"/>
        <v>13407.018472629534</v>
      </c>
      <c r="BB19" s="116">
        <f t="shared" si="148"/>
        <v>13722.477730809054</v>
      </c>
      <c r="BC19" s="116">
        <f t="shared" si="149"/>
        <v>14045.359559769269</v>
      </c>
      <c r="BD19" s="116">
        <f t="shared" si="150"/>
        <v>14375.838608234426</v>
      </c>
      <c r="BE19" s="116">
        <f t="shared" si="151"/>
        <v>14714.093634310535</v>
      </c>
      <c r="BF19" s="116">
        <f t="shared" si="152"/>
        <v>15060.307602176661</v>
      </c>
      <c r="BG19" s="116">
        <f t="shared" si="153"/>
        <v>15414.667781051412</v>
      </c>
      <c r="BH19" s="116">
        <f t="shared" si="154"/>
        <v>15777.365846487912</v>
      </c>
      <c r="BI19" s="116">
        <f t="shared" si="155"/>
        <v>16148.597984052334</v>
      </c>
      <c r="BJ19" s="116">
        <f t="shared" si="156"/>
        <v>16528.5649954418</v>
      </c>
      <c r="BK19" s="116">
        <f t="shared" si="157"/>
        <v>16917.472407099256</v>
      </c>
      <c r="BL19" s="116">
        <f t="shared" si="158"/>
        <v>17315.530581383944</v>
      </c>
      <c r="BM19" s="116">
        <f t="shared" si="159"/>
        <v>17722.954830357685</v>
      </c>
      <c r="BN19" s="116">
        <f t="shared" si="160"/>
        <v>18139.965532248454</v>
      </c>
      <c r="BO19" s="116">
        <f t="shared" si="161"/>
        <v>18566.788250654306</v>
      </c>
      <c r="BP19" s="116">
        <f t="shared" si="162"/>
        <v>19003.653856552053</v>
      </c>
      <c r="BQ19" s="116">
        <f t="shared" si="163"/>
        <v>19450.798653176807</v>
      </c>
      <c r="BR19" s="116">
        <f t="shared" si="164"/>
        <v>19908.46450383979</v>
      </c>
      <c r="BS19" s="116">
        <f t="shared" si="165"/>
        <v>20376.898962753672</v>
      </c>
      <c r="BT19" s="116">
        <f t="shared" si="166"/>
        <v>20856.355408936106</v>
      </c>
      <c r="BU19" s="116">
        <f t="shared" si="167"/>
        <v>21347.09318326402</v>
      </c>
      <c r="BV19" s="116">
        <f t="shared" si="168"/>
        <v>21849.377728752585</v>
      </c>
      <c r="BW19" s="116">
        <f t="shared" si="169"/>
        <v>22363.480734135006</v>
      </c>
      <c r="BX19" s="116">
        <f t="shared" si="170"/>
        <v>22889.680280820528</v>
      </c>
      <c r="BY19" s="116">
        <f t="shared" si="171"/>
        <v>23428.260993310425</v>
      </c>
      <c r="BZ19" s="116">
        <f t="shared" si="172"/>
        <v>23979.514193153023</v>
      </c>
      <c r="CB19" s="112" t="s">
        <v>169</v>
      </c>
      <c r="CC19" s="116">
        <v>0</v>
      </c>
      <c r="CD19" s="116">
        <f t="shared" si="116"/>
        <v>0</v>
      </c>
      <c r="CE19" s="116">
        <f t="shared" si="117"/>
        <v>0</v>
      </c>
      <c r="CF19" s="116">
        <f t="shared" si="118"/>
        <v>0</v>
      </c>
      <c r="CG19" s="116">
        <f t="shared" si="119"/>
        <v>0</v>
      </c>
      <c r="CH19" s="116">
        <f t="shared" si="120"/>
        <v>0</v>
      </c>
      <c r="CI19" s="116">
        <v>35000</v>
      </c>
      <c r="CJ19" s="116">
        <v>0</v>
      </c>
      <c r="CK19" s="116">
        <f t="shared" si="121"/>
        <v>0</v>
      </c>
      <c r="CL19" s="116">
        <f t="shared" si="122"/>
        <v>0</v>
      </c>
      <c r="CM19" s="116">
        <f t="shared" si="123"/>
        <v>0</v>
      </c>
      <c r="CN19" s="116">
        <f t="shared" si="124"/>
        <v>0</v>
      </c>
      <c r="CO19" s="116">
        <f t="shared" si="125"/>
        <v>0</v>
      </c>
      <c r="CP19" s="116">
        <f t="shared" si="126"/>
        <v>0</v>
      </c>
      <c r="CQ19" s="116">
        <f t="shared" si="127"/>
        <v>0</v>
      </c>
      <c r="CR19" s="116">
        <f t="shared" si="128"/>
        <v>0</v>
      </c>
      <c r="CS19" s="116">
        <f t="shared" si="129"/>
        <v>0</v>
      </c>
      <c r="CT19" s="116">
        <f t="shared" si="130"/>
        <v>0</v>
      </c>
      <c r="CU19" s="116">
        <f t="shared" si="131"/>
        <v>0</v>
      </c>
      <c r="CV19" s="116">
        <f t="shared" si="132"/>
        <v>0</v>
      </c>
      <c r="CX19" t="str">
        <f t="shared" si="56"/>
        <v>Bus Maintenance at 0.79/mile</v>
      </c>
      <c r="CY19" s="117">
        <v>0.79</v>
      </c>
      <c r="CZ19" s="117">
        <f t="shared" si="91"/>
        <v>0.79</v>
      </c>
      <c r="DA19" s="117">
        <f t="shared" si="62"/>
        <v>0.79</v>
      </c>
      <c r="DB19" s="117">
        <f t="shared" si="62"/>
        <v>0.79</v>
      </c>
      <c r="DC19" s="117">
        <f t="shared" si="62"/>
        <v>0.79</v>
      </c>
      <c r="DD19" s="117">
        <f t="shared" si="62"/>
        <v>0.79</v>
      </c>
      <c r="DE19" s="117">
        <f t="shared" si="62"/>
        <v>0.79</v>
      </c>
      <c r="DF19" s="117">
        <f t="shared" si="62"/>
        <v>0.79</v>
      </c>
      <c r="DG19" s="117">
        <f t="shared" si="62"/>
        <v>0.79</v>
      </c>
      <c r="DH19" s="117">
        <f t="shared" si="62"/>
        <v>0.79</v>
      </c>
      <c r="DI19" s="117">
        <f t="shared" si="62"/>
        <v>0.79</v>
      </c>
      <c r="DJ19" s="117">
        <f t="shared" si="62"/>
        <v>0.79</v>
      </c>
      <c r="DK19" s="117">
        <f t="shared" si="62"/>
        <v>0.79</v>
      </c>
      <c r="DL19" s="117">
        <f t="shared" si="62"/>
        <v>0.79</v>
      </c>
      <c r="DM19" s="117">
        <f t="shared" si="62"/>
        <v>0.79</v>
      </c>
      <c r="DN19" s="117">
        <f t="shared" si="62"/>
        <v>0.79</v>
      </c>
      <c r="DO19" s="117">
        <f t="shared" si="62"/>
        <v>0.79</v>
      </c>
      <c r="DP19" s="117">
        <f t="shared" si="62"/>
        <v>0.79</v>
      </c>
      <c r="DQ19" s="117">
        <f t="shared" si="62"/>
        <v>0.79</v>
      </c>
      <c r="DR19" s="117">
        <f t="shared" si="62"/>
        <v>0.79</v>
      </c>
      <c r="DT19" s="112" t="s">
        <v>211</v>
      </c>
      <c r="DU19" s="118">
        <v>2.21</v>
      </c>
      <c r="DV19" s="118">
        <f t="shared" ref="DV19:FC19" si="180">DU19*DV$43</f>
        <v>2.5155624910268783</v>
      </c>
      <c r="DW19" s="118">
        <f t="shared" si="180"/>
        <v>2.7704399719494366</v>
      </c>
      <c r="DX19" s="118">
        <f t="shared" si="180"/>
        <v>2.9609515716591175</v>
      </c>
      <c r="DY19" s="118">
        <f t="shared" si="180"/>
        <v>3.0869590725415286</v>
      </c>
      <c r="DZ19" s="118">
        <f t="shared" si="180"/>
        <v>3.1782070070317028</v>
      </c>
      <c r="EA19" s="118">
        <f t="shared" si="180"/>
        <v>3.2827013053233127</v>
      </c>
      <c r="EB19" s="118">
        <f t="shared" si="180"/>
        <v>3.3231689028277871</v>
      </c>
      <c r="EC19" s="118">
        <f t="shared" si="180"/>
        <v>3.3554969337476761</v>
      </c>
      <c r="ED19" s="118">
        <f t="shared" si="180"/>
        <v>3.4328859433148025</v>
      </c>
      <c r="EE19" s="118">
        <f t="shared" si="180"/>
        <v>3.4800187861836749</v>
      </c>
      <c r="EF19" s="118">
        <f t="shared" si="180"/>
        <v>3.547148256051174</v>
      </c>
      <c r="EG19" s="118">
        <f t="shared" si="180"/>
        <v>3.5498176632742582</v>
      </c>
      <c r="EH19" s="118">
        <f t="shared" si="180"/>
        <v>3.5863744404702111</v>
      </c>
      <c r="EI19" s="118">
        <f t="shared" si="180"/>
        <v>3.6454171617181101</v>
      </c>
      <c r="EJ19" s="118">
        <f t="shared" si="180"/>
        <v>3.6959412997555852</v>
      </c>
      <c r="EK19" s="118">
        <f t="shared" si="180"/>
        <v>3.7511232186714425</v>
      </c>
      <c r="EL19" s="118">
        <f t="shared" si="180"/>
        <v>3.7542429149550425</v>
      </c>
      <c r="EM19" s="118">
        <f t="shared" si="180"/>
        <v>3.7916135979005725</v>
      </c>
      <c r="EN19" s="118">
        <f t="shared" si="180"/>
        <v>3.8127575838253036</v>
      </c>
      <c r="EO19" s="118">
        <f t="shared" si="180"/>
        <v>3.8729437185609576</v>
      </c>
      <c r="EP19" s="118">
        <f t="shared" si="180"/>
        <v>3.8768896659979974</v>
      </c>
      <c r="EQ19" s="118">
        <f t="shared" si="180"/>
        <v>3.8917868775676521</v>
      </c>
      <c r="ER19" s="118">
        <f t="shared" si="180"/>
        <v>3.9276848938316573</v>
      </c>
      <c r="ES19" s="118">
        <f t="shared" si="180"/>
        <v>3.9463559808174868</v>
      </c>
      <c r="ET19" s="118">
        <f t="shared" si="180"/>
        <v>3.9535715511953593</v>
      </c>
      <c r="EU19" s="118">
        <f t="shared" si="180"/>
        <v>3.948288736519296</v>
      </c>
      <c r="EV19" s="118">
        <f t="shared" si="180"/>
        <v>3.952356992545131</v>
      </c>
      <c r="EW19" s="118">
        <f t="shared" si="180"/>
        <v>3.9677373294041347</v>
      </c>
      <c r="EX19" s="118">
        <f t="shared" si="180"/>
        <v>3.9859998726126165</v>
      </c>
      <c r="EY19" s="118">
        <f t="shared" si="180"/>
        <v>4.0053321387022853</v>
      </c>
      <c r="EZ19" s="118">
        <f t="shared" si="180"/>
        <v>4.0405771212835582</v>
      </c>
      <c r="FA19" s="118">
        <f t="shared" si="180"/>
        <v>4.0442225790451092</v>
      </c>
      <c r="FB19" s="118">
        <f t="shared" si="180"/>
        <v>4.0811870091129769</v>
      </c>
      <c r="FC19" s="118">
        <f t="shared" si="180"/>
        <v>4.1085101878520458</v>
      </c>
      <c r="FE19" s="112" t="s">
        <v>21</v>
      </c>
      <c r="FF19" s="6">
        <v>0</v>
      </c>
      <c r="FG19" s="6">
        <f t="shared" ref="FG19:FI19" si="181">FF19+($FF19-$FJ19)/($FF$7-$FJ$7)</f>
        <v>0</v>
      </c>
      <c r="FH19" s="6">
        <f t="shared" si="181"/>
        <v>0</v>
      </c>
      <c r="FI19" s="6">
        <f t="shared" si="181"/>
        <v>0</v>
      </c>
      <c r="FJ19" s="6">
        <v>0</v>
      </c>
      <c r="FK19" s="6">
        <f t="shared" ref="FK19:FS19" si="182">FJ19+($FJ19-$FT19)/($FJ$7-$FT$7)</f>
        <v>0</v>
      </c>
      <c r="FL19" s="6">
        <f t="shared" si="182"/>
        <v>0</v>
      </c>
      <c r="FM19" s="6">
        <f t="shared" si="182"/>
        <v>0</v>
      </c>
      <c r="FN19" s="6">
        <f t="shared" si="182"/>
        <v>0</v>
      </c>
      <c r="FO19" s="6">
        <f t="shared" si="182"/>
        <v>0</v>
      </c>
      <c r="FP19" s="6">
        <f t="shared" si="182"/>
        <v>0</v>
      </c>
      <c r="FQ19" s="6">
        <f t="shared" si="182"/>
        <v>0</v>
      </c>
      <c r="FR19" s="6">
        <f t="shared" si="182"/>
        <v>0</v>
      </c>
      <c r="FS19" s="6">
        <f t="shared" si="182"/>
        <v>0</v>
      </c>
      <c r="FT19" s="6">
        <f t="shared" ref="FT19:FT20" si="183">FJ19</f>
        <v>0</v>
      </c>
      <c r="FU19" s="6">
        <f t="shared" ref="FU19" si="184">+FT19</f>
        <v>0</v>
      </c>
      <c r="FV19" s="6">
        <f t="shared" ref="FV19:FV20" si="185">+FU19</f>
        <v>0</v>
      </c>
      <c r="FW19" s="6">
        <f t="shared" ref="FW19:FW20" si="186">+FV19</f>
        <v>0</v>
      </c>
      <c r="FX19" s="6">
        <f t="shared" ref="FX19:FX20" si="187">+FW19</f>
        <v>0</v>
      </c>
      <c r="FY19" s="6">
        <f t="shared" ref="FY19:FY20" si="188">+FX19</f>
        <v>0</v>
      </c>
      <c r="FZ19" s="6">
        <f t="shared" ref="FZ19:FZ20" si="189">+FY19</f>
        <v>0</v>
      </c>
      <c r="GA19" s="6">
        <f t="shared" ref="GA19:GA20" si="190">+FZ19</f>
        <v>0</v>
      </c>
      <c r="GB19" s="6">
        <f t="shared" ref="GB19:GB20" si="191">+GA19</f>
        <v>0</v>
      </c>
      <c r="GC19" s="6">
        <f t="shared" ref="GC19:GC20" si="192">+GB19</f>
        <v>0</v>
      </c>
      <c r="GD19" s="6">
        <f t="shared" ref="GD19:GD20" si="193">+GC19</f>
        <v>0</v>
      </c>
      <c r="GE19" s="6">
        <f t="shared" ref="GE19:GE20" si="194">+GD19</f>
        <v>0</v>
      </c>
      <c r="GF19" s="6">
        <f t="shared" ref="GF19:GF20" si="195">+GE19</f>
        <v>0</v>
      </c>
      <c r="GG19" s="6">
        <f t="shared" ref="GG19:GG20" si="196">+GF19</f>
        <v>0</v>
      </c>
      <c r="GH19" s="6">
        <f t="shared" ref="GH19:GH20" si="197">+GG19</f>
        <v>0</v>
      </c>
      <c r="GI19" s="6">
        <f t="shared" ref="GI19:GI20" si="198">+GH19</f>
        <v>0</v>
      </c>
      <c r="GJ19" s="6">
        <f t="shared" ref="GJ19:GJ20" si="199">+GI19</f>
        <v>0</v>
      </c>
      <c r="GK19" s="6">
        <f t="shared" ref="GK19:GK20" si="200">+GJ19</f>
        <v>0</v>
      </c>
      <c r="GL19" s="6">
        <f t="shared" ref="GL19:GL20" si="201">+GK19</f>
        <v>0</v>
      </c>
      <c r="GM19" s="6">
        <f t="shared" ref="GM19:GN20" si="202">+GL19</f>
        <v>0</v>
      </c>
      <c r="GN19" s="6">
        <f t="shared" si="202"/>
        <v>0</v>
      </c>
      <c r="GO19" s="6"/>
      <c r="GP19" s="112" t="s">
        <v>6</v>
      </c>
      <c r="GQ19" s="126">
        <v>0</v>
      </c>
      <c r="GR19" s="116">
        <v>0</v>
      </c>
      <c r="GS19" s="5"/>
      <c r="GT19" s="112" t="s">
        <v>6</v>
      </c>
      <c r="GU19" s="125" t="s">
        <v>110</v>
      </c>
      <c r="GV19" s="126">
        <v>0</v>
      </c>
      <c r="GW19" s="116">
        <v>0</v>
      </c>
      <c r="GY19" s="112" t="s">
        <v>40</v>
      </c>
      <c r="GZ19" s="118">
        <v>0</v>
      </c>
      <c r="HA19" s="9"/>
      <c r="HB19" s="117" t="s">
        <v>6</v>
      </c>
      <c r="HC19" s="116">
        <v>0</v>
      </c>
      <c r="HD19" s="116">
        <f t="shared" ref="HD19:HV19" si="203">+HC19</f>
        <v>0</v>
      </c>
      <c r="HE19" s="116">
        <f t="shared" si="203"/>
        <v>0</v>
      </c>
      <c r="HF19" s="116">
        <f t="shared" si="203"/>
        <v>0</v>
      </c>
      <c r="HG19" s="116">
        <f t="shared" si="203"/>
        <v>0</v>
      </c>
      <c r="HH19" s="116">
        <f t="shared" si="203"/>
        <v>0</v>
      </c>
      <c r="HI19" s="116">
        <f t="shared" si="203"/>
        <v>0</v>
      </c>
      <c r="HJ19" s="116">
        <f t="shared" si="203"/>
        <v>0</v>
      </c>
      <c r="HK19" s="116">
        <f t="shared" si="203"/>
        <v>0</v>
      </c>
      <c r="HL19" s="116">
        <f t="shared" si="203"/>
        <v>0</v>
      </c>
      <c r="HM19" s="116">
        <f t="shared" si="203"/>
        <v>0</v>
      </c>
      <c r="HN19" s="116">
        <f t="shared" si="203"/>
        <v>0</v>
      </c>
      <c r="HO19" s="116">
        <f t="shared" si="203"/>
        <v>0</v>
      </c>
      <c r="HP19" s="116">
        <f t="shared" si="203"/>
        <v>0</v>
      </c>
      <c r="HQ19" s="127">
        <f t="shared" si="203"/>
        <v>0</v>
      </c>
      <c r="HR19" s="127">
        <f t="shared" si="203"/>
        <v>0</v>
      </c>
      <c r="HS19" s="127">
        <f t="shared" si="203"/>
        <v>0</v>
      </c>
      <c r="HT19" s="127">
        <f t="shared" si="203"/>
        <v>0</v>
      </c>
      <c r="HU19" s="127">
        <f t="shared" si="203"/>
        <v>0</v>
      </c>
      <c r="HV19" s="127">
        <f t="shared" si="203"/>
        <v>0</v>
      </c>
      <c r="HX19" s="112" t="s">
        <v>6</v>
      </c>
      <c r="HY19" s="126" t="s">
        <v>110</v>
      </c>
      <c r="HZ19" s="126">
        <v>0</v>
      </c>
      <c r="IA19" s="116">
        <v>0</v>
      </c>
    </row>
    <row r="20" spans="1:259" x14ac:dyDescent="0.25">
      <c r="A20" s="112" t="s">
        <v>193</v>
      </c>
      <c r="B20" s="112" t="s">
        <v>194</v>
      </c>
      <c r="C20" s="51">
        <f>+C19*1.25</f>
        <v>4.8375000000000004</v>
      </c>
      <c r="D20" s="115">
        <f>+Main!$D$4</f>
        <v>14</v>
      </c>
      <c r="E20" s="116">
        <f>+Main!$D$6</f>
        <v>0</v>
      </c>
      <c r="F20" s="116">
        <v>640000</v>
      </c>
      <c r="G20" s="116">
        <v>650235.29411764699</v>
      </c>
      <c r="H20" s="116">
        <v>660711.41868512123</v>
      </c>
      <c r="I20" s="116">
        <v>671434.04030124168</v>
      </c>
      <c r="J20" s="116">
        <v>682408.95889656502</v>
      </c>
      <c r="K20" s="116">
        <v>693642.11087060184</v>
      </c>
      <c r="L20" s="116">
        <v>705139.57230285113</v>
      </c>
      <c r="M20" s="116">
        <v>716907.56223938905</v>
      </c>
      <c r="N20" s="116">
        <v>728952.44605678646</v>
      </c>
      <c r="O20" s="116">
        <v>741280.73890518129</v>
      </c>
      <c r="P20" s="116">
        <v>753899.10923236213</v>
      </c>
      <c r="Q20" s="116">
        <v>766814.38239077071</v>
      </c>
      <c r="R20" s="116">
        <v>780033.54432937701</v>
      </c>
      <c r="S20" s="116">
        <v>793563.74537242134</v>
      </c>
      <c r="T20" s="116">
        <v>807412.30408706644</v>
      </c>
      <c r="U20" s="116">
        <v>821586.71124205645</v>
      </c>
      <c r="V20" s="116">
        <v>836094.63385951647</v>
      </c>
      <c r="W20" s="116">
        <v>850943.91936209332</v>
      </c>
      <c r="X20" s="116">
        <v>866142.59981767205</v>
      </c>
      <c r="Y20" s="116">
        <v>881698.89628397021</v>
      </c>
      <c r="Z20" s="116">
        <v>897621.22325535771</v>
      </c>
      <c r="AA20" s="116">
        <v>913918.19321430742</v>
      </c>
      <c r="AB20" s="116">
        <v>930598.62128993811</v>
      </c>
      <c r="AC20" s="116">
        <v>947671.53002617217</v>
      </c>
      <c r="AD20" s="116">
        <v>965146.15426208207</v>
      </c>
      <c r="AE20" s="116">
        <v>983031.94612707221</v>
      </c>
      <c r="AF20" s="116">
        <v>1001338.5801535916</v>
      </c>
      <c r="AG20" s="116">
        <v>1020075.9585101468</v>
      </c>
      <c r="AH20" s="116">
        <v>1039254.2163574442</v>
      </c>
      <c r="AI20" s="116">
        <v>1058883.7273305608</v>
      </c>
      <c r="AJ20" s="116">
        <v>1078975.1091501033</v>
      </c>
      <c r="AK20" s="116">
        <v>1099539.2293654</v>
      </c>
      <c r="AL20" s="116">
        <v>1120587.211232821</v>
      </c>
      <c r="AM20" s="116">
        <v>1142130.439732417</v>
      </c>
      <c r="AN20" s="116">
        <v>1164180.5677261208</v>
      </c>
      <c r="AP20" s="112" t="s">
        <v>249</v>
      </c>
      <c r="AQ20" s="186">
        <v>2.5000000000000001E-2</v>
      </c>
      <c r="AR20" s="116">
        <f t="shared" si="60"/>
        <v>16000</v>
      </c>
      <c r="AS20" s="116">
        <f t="shared" si="139"/>
        <v>16255.882352941175</v>
      </c>
      <c r="AT20" s="116">
        <f t="shared" si="140"/>
        <v>16517.785467128033</v>
      </c>
      <c r="AU20" s="116">
        <f t="shared" si="141"/>
        <v>16785.851007531044</v>
      </c>
      <c r="AV20" s="116">
        <f t="shared" si="142"/>
        <v>17060.223972414125</v>
      </c>
      <c r="AW20" s="116">
        <f t="shared" si="143"/>
        <v>17341.052771765048</v>
      </c>
      <c r="AX20" s="116">
        <f t="shared" si="144"/>
        <v>17628.489307571279</v>
      </c>
      <c r="AY20" s="116">
        <f t="shared" si="145"/>
        <v>17922.689055984727</v>
      </c>
      <c r="AZ20" s="116">
        <f t="shared" si="146"/>
        <v>18223.811151419661</v>
      </c>
      <c r="BA20" s="116">
        <f t="shared" si="147"/>
        <v>18532.018472629534</v>
      </c>
      <c r="BB20" s="116">
        <f t="shared" si="148"/>
        <v>18847.477730809052</v>
      </c>
      <c r="BC20" s="116">
        <f t="shared" si="149"/>
        <v>19170.359559769269</v>
      </c>
      <c r="BD20" s="116">
        <f t="shared" si="150"/>
        <v>19500.838608234426</v>
      </c>
      <c r="BE20" s="116">
        <f t="shared" si="151"/>
        <v>19839.093634310535</v>
      </c>
      <c r="BF20" s="116">
        <f t="shared" si="152"/>
        <v>20185.307602176661</v>
      </c>
      <c r="BG20" s="116">
        <f t="shared" si="153"/>
        <v>20539.667781051412</v>
      </c>
      <c r="BH20" s="116">
        <f t="shared" si="154"/>
        <v>20902.365846487912</v>
      </c>
      <c r="BI20" s="116">
        <f t="shared" si="155"/>
        <v>21273.597984052336</v>
      </c>
      <c r="BJ20" s="116">
        <f t="shared" si="156"/>
        <v>21653.564995441804</v>
      </c>
      <c r="BK20" s="116">
        <f t="shared" si="157"/>
        <v>22042.472407099256</v>
      </c>
      <c r="BL20" s="116">
        <f t="shared" si="158"/>
        <v>22440.530581383944</v>
      </c>
      <c r="BM20" s="116">
        <f t="shared" si="159"/>
        <v>22847.954830357688</v>
      </c>
      <c r="BN20" s="116">
        <f t="shared" si="160"/>
        <v>23264.965532248454</v>
      </c>
      <c r="BO20" s="116">
        <f t="shared" si="161"/>
        <v>23691.788250654306</v>
      </c>
      <c r="BP20" s="116">
        <f t="shared" si="162"/>
        <v>24128.653856552053</v>
      </c>
      <c r="BQ20" s="116">
        <f t="shared" si="163"/>
        <v>24575.798653176807</v>
      </c>
      <c r="BR20" s="116">
        <f t="shared" si="164"/>
        <v>25033.46450383979</v>
      </c>
      <c r="BS20" s="116">
        <f t="shared" si="165"/>
        <v>25501.898962753672</v>
      </c>
      <c r="BT20" s="116">
        <f t="shared" si="166"/>
        <v>25981.355408936106</v>
      </c>
      <c r="BU20" s="116">
        <f t="shared" si="167"/>
        <v>26472.09318326402</v>
      </c>
      <c r="BV20" s="116">
        <f t="shared" si="168"/>
        <v>26974.377728752585</v>
      </c>
      <c r="BW20" s="116">
        <f t="shared" si="169"/>
        <v>27488.480734135002</v>
      </c>
      <c r="BX20" s="116">
        <f t="shared" si="170"/>
        <v>28014.680280820525</v>
      </c>
      <c r="BY20" s="116">
        <f t="shared" si="171"/>
        <v>28553.260993310425</v>
      </c>
      <c r="BZ20" s="116">
        <f t="shared" si="172"/>
        <v>29104.514193153023</v>
      </c>
      <c r="CB20" s="112" t="s">
        <v>170</v>
      </c>
      <c r="CC20" s="116">
        <v>0</v>
      </c>
      <c r="CD20" s="116">
        <f t="shared" si="116"/>
        <v>0</v>
      </c>
      <c r="CE20" s="116">
        <f t="shared" si="117"/>
        <v>0</v>
      </c>
      <c r="CF20" s="116">
        <f t="shared" si="118"/>
        <v>0</v>
      </c>
      <c r="CG20" s="116">
        <f t="shared" si="119"/>
        <v>0</v>
      </c>
      <c r="CH20" s="116">
        <f t="shared" si="120"/>
        <v>0</v>
      </c>
      <c r="CI20" s="116">
        <v>35000</v>
      </c>
      <c r="CJ20" s="116">
        <v>0</v>
      </c>
      <c r="CK20" s="116">
        <f t="shared" si="121"/>
        <v>0</v>
      </c>
      <c r="CL20" s="116">
        <f t="shared" si="122"/>
        <v>0</v>
      </c>
      <c r="CM20" s="116">
        <f t="shared" si="123"/>
        <v>0</v>
      </c>
      <c r="CN20" s="116">
        <f t="shared" si="124"/>
        <v>0</v>
      </c>
      <c r="CO20" s="116">
        <f t="shared" si="125"/>
        <v>0</v>
      </c>
      <c r="CP20" s="116">
        <f t="shared" si="126"/>
        <v>0</v>
      </c>
      <c r="CQ20" s="116">
        <f t="shared" si="127"/>
        <v>0</v>
      </c>
      <c r="CR20" s="116">
        <f t="shared" si="128"/>
        <v>0</v>
      </c>
      <c r="CS20" s="116">
        <f t="shared" si="129"/>
        <v>0</v>
      </c>
      <c r="CT20" s="116">
        <f t="shared" si="130"/>
        <v>0</v>
      </c>
      <c r="CU20" s="116">
        <f t="shared" si="131"/>
        <v>0</v>
      </c>
      <c r="CV20" s="116">
        <f t="shared" si="132"/>
        <v>0</v>
      </c>
      <c r="CX20" t="str">
        <f t="shared" si="56"/>
        <v>Bus Maintenance at 0.68/mile</v>
      </c>
      <c r="CY20" s="117">
        <v>0.68</v>
      </c>
      <c r="CZ20" s="117">
        <f t="shared" si="91"/>
        <v>0.68</v>
      </c>
      <c r="DA20" s="117">
        <f t="shared" si="62"/>
        <v>0.68</v>
      </c>
      <c r="DB20" s="117">
        <f t="shared" si="62"/>
        <v>0.68</v>
      </c>
      <c r="DC20" s="117">
        <f t="shared" si="62"/>
        <v>0.68</v>
      </c>
      <c r="DD20" s="117">
        <f t="shared" si="62"/>
        <v>0.68</v>
      </c>
      <c r="DE20" s="117">
        <f t="shared" si="62"/>
        <v>0.68</v>
      </c>
      <c r="DF20" s="117">
        <f t="shared" si="62"/>
        <v>0.68</v>
      </c>
      <c r="DG20" s="117">
        <f t="shared" si="62"/>
        <v>0.68</v>
      </c>
      <c r="DH20" s="117">
        <f t="shared" si="62"/>
        <v>0.68</v>
      </c>
      <c r="DI20" s="117">
        <f t="shared" si="62"/>
        <v>0.68</v>
      </c>
      <c r="DJ20" s="117">
        <f t="shared" si="62"/>
        <v>0.68</v>
      </c>
      <c r="DK20" s="117">
        <f t="shared" si="62"/>
        <v>0.68</v>
      </c>
      <c r="DL20" s="117">
        <f t="shared" si="62"/>
        <v>0.68</v>
      </c>
      <c r="DM20" s="117">
        <f t="shared" si="62"/>
        <v>0.68</v>
      </c>
      <c r="DN20" s="117">
        <f t="shared" si="62"/>
        <v>0.68</v>
      </c>
      <c r="DO20" s="117">
        <f t="shared" si="62"/>
        <v>0.68</v>
      </c>
      <c r="DP20" s="117">
        <f t="shared" si="62"/>
        <v>0.68</v>
      </c>
      <c r="DQ20" s="117">
        <f t="shared" si="62"/>
        <v>0.68</v>
      </c>
      <c r="DR20" s="117">
        <f t="shared" si="62"/>
        <v>0.68</v>
      </c>
      <c r="DT20" s="112" t="s">
        <v>211</v>
      </c>
      <c r="DU20" s="118">
        <v>2.21</v>
      </c>
      <c r="DV20" s="118">
        <f t="shared" ref="DV20:FC20" si="204">DU20*DV$43</f>
        <v>2.5155624910268783</v>
      </c>
      <c r="DW20" s="118">
        <f t="shared" si="204"/>
        <v>2.7704399719494366</v>
      </c>
      <c r="DX20" s="118">
        <f t="shared" si="204"/>
        <v>2.9609515716591175</v>
      </c>
      <c r="DY20" s="118">
        <f t="shared" si="204"/>
        <v>3.0869590725415286</v>
      </c>
      <c r="DZ20" s="118">
        <f t="shared" si="204"/>
        <v>3.1782070070317028</v>
      </c>
      <c r="EA20" s="118">
        <f t="shared" si="204"/>
        <v>3.2827013053233127</v>
      </c>
      <c r="EB20" s="118">
        <f t="shared" si="204"/>
        <v>3.3231689028277871</v>
      </c>
      <c r="EC20" s="118">
        <f t="shared" si="204"/>
        <v>3.3554969337476761</v>
      </c>
      <c r="ED20" s="118">
        <f t="shared" si="204"/>
        <v>3.4328859433148025</v>
      </c>
      <c r="EE20" s="118">
        <f t="shared" si="204"/>
        <v>3.4800187861836749</v>
      </c>
      <c r="EF20" s="118">
        <f t="shared" si="204"/>
        <v>3.547148256051174</v>
      </c>
      <c r="EG20" s="118">
        <f t="shared" si="204"/>
        <v>3.5498176632742582</v>
      </c>
      <c r="EH20" s="118">
        <f t="shared" si="204"/>
        <v>3.5863744404702111</v>
      </c>
      <c r="EI20" s="118">
        <f t="shared" si="204"/>
        <v>3.6454171617181101</v>
      </c>
      <c r="EJ20" s="118">
        <f t="shared" si="204"/>
        <v>3.6959412997555852</v>
      </c>
      <c r="EK20" s="118">
        <f t="shared" si="204"/>
        <v>3.7511232186714425</v>
      </c>
      <c r="EL20" s="118">
        <f t="shared" si="204"/>
        <v>3.7542429149550425</v>
      </c>
      <c r="EM20" s="118">
        <f t="shared" si="204"/>
        <v>3.7916135979005725</v>
      </c>
      <c r="EN20" s="118">
        <f t="shared" si="204"/>
        <v>3.8127575838253036</v>
      </c>
      <c r="EO20" s="118">
        <f t="shared" si="204"/>
        <v>3.8729437185609576</v>
      </c>
      <c r="EP20" s="118">
        <f t="shared" si="204"/>
        <v>3.8768896659979974</v>
      </c>
      <c r="EQ20" s="118">
        <f t="shared" si="204"/>
        <v>3.8917868775676521</v>
      </c>
      <c r="ER20" s="118">
        <f t="shared" si="204"/>
        <v>3.9276848938316573</v>
      </c>
      <c r="ES20" s="118">
        <f t="shared" si="204"/>
        <v>3.9463559808174868</v>
      </c>
      <c r="ET20" s="118">
        <f t="shared" si="204"/>
        <v>3.9535715511953593</v>
      </c>
      <c r="EU20" s="118">
        <f t="shared" si="204"/>
        <v>3.948288736519296</v>
      </c>
      <c r="EV20" s="118">
        <f t="shared" si="204"/>
        <v>3.952356992545131</v>
      </c>
      <c r="EW20" s="118">
        <f t="shared" si="204"/>
        <v>3.9677373294041347</v>
      </c>
      <c r="EX20" s="118">
        <f t="shared" si="204"/>
        <v>3.9859998726126165</v>
      </c>
      <c r="EY20" s="118">
        <f t="shared" si="204"/>
        <v>4.0053321387022853</v>
      </c>
      <c r="EZ20" s="118">
        <f t="shared" si="204"/>
        <v>4.0405771212835582</v>
      </c>
      <c r="FA20" s="118">
        <f t="shared" si="204"/>
        <v>4.0442225790451092</v>
      </c>
      <c r="FB20" s="118">
        <f t="shared" si="204"/>
        <v>4.0811870091129769</v>
      </c>
      <c r="FC20" s="118">
        <f t="shared" si="204"/>
        <v>4.1085101878520458</v>
      </c>
      <c r="FE20" s="112" t="s">
        <v>21</v>
      </c>
      <c r="FF20" s="6">
        <v>0</v>
      </c>
      <c r="FG20" s="6">
        <f t="shared" ref="FG20:FI20" si="205">FF20+($FF20-$FJ20)/($FF$7-$FJ$7)</f>
        <v>0</v>
      </c>
      <c r="FH20" s="6">
        <f t="shared" si="205"/>
        <v>0</v>
      </c>
      <c r="FI20" s="6">
        <f t="shared" si="205"/>
        <v>0</v>
      </c>
      <c r="FJ20" s="6">
        <v>0</v>
      </c>
      <c r="FK20" s="6">
        <f t="shared" ref="FK20:FS20" si="206">FJ20+($FJ20-$FT20)/($FJ$7-$FT$7)</f>
        <v>0</v>
      </c>
      <c r="FL20" s="6">
        <f t="shared" si="206"/>
        <v>0</v>
      </c>
      <c r="FM20" s="6">
        <f t="shared" si="206"/>
        <v>0</v>
      </c>
      <c r="FN20" s="6">
        <f t="shared" si="206"/>
        <v>0</v>
      </c>
      <c r="FO20" s="6">
        <f t="shared" si="206"/>
        <v>0</v>
      </c>
      <c r="FP20" s="6">
        <f t="shared" si="206"/>
        <v>0</v>
      </c>
      <c r="FQ20" s="6">
        <f t="shared" si="206"/>
        <v>0</v>
      </c>
      <c r="FR20" s="6">
        <f t="shared" si="206"/>
        <v>0</v>
      </c>
      <c r="FS20" s="6">
        <f t="shared" si="206"/>
        <v>0</v>
      </c>
      <c r="FT20" s="6">
        <f t="shared" si="183"/>
        <v>0</v>
      </c>
      <c r="FU20" s="6">
        <f t="shared" ref="FU20" si="207">+FT20</f>
        <v>0</v>
      </c>
      <c r="FV20" s="6">
        <f t="shared" si="185"/>
        <v>0</v>
      </c>
      <c r="FW20" s="6">
        <f t="shared" si="186"/>
        <v>0</v>
      </c>
      <c r="FX20" s="6">
        <f t="shared" si="187"/>
        <v>0</v>
      </c>
      <c r="FY20" s="6">
        <f t="shared" si="188"/>
        <v>0</v>
      </c>
      <c r="FZ20" s="6">
        <f t="shared" si="189"/>
        <v>0</v>
      </c>
      <c r="GA20" s="6">
        <f t="shared" si="190"/>
        <v>0</v>
      </c>
      <c r="GB20" s="6">
        <f t="shared" si="191"/>
        <v>0</v>
      </c>
      <c r="GC20" s="6">
        <f t="shared" si="192"/>
        <v>0</v>
      </c>
      <c r="GD20" s="6">
        <f t="shared" si="193"/>
        <v>0</v>
      </c>
      <c r="GE20" s="6">
        <f t="shared" si="194"/>
        <v>0</v>
      </c>
      <c r="GF20" s="6">
        <f t="shared" si="195"/>
        <v>0</v>
      </c>
      <c r="GG20" s="6">
        <f t="shared" si="196"/>
        <v>0</v>
      </c>
      <c r="GH20" s="6">
        <f t="shared" si="197"/>
        <v>0</v>
      </c>
      <c r="GI20" s="6">
        <f t="shared" si="198"/>
        <v>0</v>
      </c>
      <c r="GJ20" s="6">
        <f t="shared" si="199"/>
        <v>0</v>
      </c>
      <c r="GK20" s="6">
        <f t="shared" si="200"/>
        <v>0</v>
      </c>
      <c r="GL20" s="6">
        <f t="shared" si="201"/>
        <v>0</v>
      </c>
      <c r="GM20" s="6">
        <f t="shared" si="202"/>
        <v>0</v>
      </c>
      <c r="GN20" s="6">
        <f t="shared" si="202"/>
        <v>0</v>
      </c>
      <c r="GO20" s="6"/>
      <c r="GP20" s="112" t="s">
        <v>6</v>
      </c>
      <c r="GQ20" s="126">
        <v>0</v>
      </c>
      <c r="GR20" s="116">
        <v>0</v>
      </c>
      <c r="GS20" s="5"/>
      <c r="GT20" s="112" t="s">
        <v>6</v>
      </c>
      <c r="GU20" s="125" t="s">
        <v>110</v>
      </c>
      <c r="GV20" s="126">
        <v>0</v>
      </c>
      <c r="GW20" s="116">
        <v>0</v>
      </c>
      <c r="GY20" s="112" t="s">
        <v>40</v>
      </c>
      <c r="GZ20" s="118">
        <v>0</v>
      </c>
      <c r="HA20" s="9"/>
      <c r="HB20" s="117" t="s">
        <v>6</v>
      </c>
      <c r="HC20" s="116">
        <v>0</v>
      </c>
      <c r="HD20" s="116">
        <f t="shared" ref="HD20:HV20" si="208">+HC20</f>
        <v>0</v>
      </c>
      <c r="HE20" s="116">
        <f t="shared" si="208"/>
        <v>0</v>
      </c>
      <c r="HF20" s="116">
        <f t="shared" si="208"/>
        <v>0</v>
      </c>
      <c r="HG20" s="116">
        <f t="shared" si="208"/>
        <v>0</v>
      </c>
      <c r="HH20" s="116">
        <f t="shared" si="208"/>
        <v>0</v>
      </c>
      <c r="HI20" s="116">
        <f t="shared" si="208"/>
        <v>0</v>
      </c>
      <c r="HJ20" s="116">
        <f t="shared" si="208"/>
        <v>0</v>
      </c>
      <c r="HK20" s="116">
        <f t="shared" si="208"/>
        <v>0</v>
      </c>
      <c r="HL20" s="116">
        <f t="shared" si="208"/>
        <v>0</v>
      </c>
      <c r="HM20" s="116">
        <f t="shared" si="208"/>
        <v>0</v>
      </c>
      <c r="HN20" s="116">
        <f t="shared" si="208"/>
        <v>0</v>
      </c>
      <c r="HO20" s="116">
        <f t="shared" si="208"/>
        <v>0</v>
      </c>
      <c r="HP20" s="116">
        <f t="shared" si="208"/>
        <v>0</v>
      </c>
      <c r="HQ20" s="127">
        <f t="shared" si="208"/>
        <v>0</v>
      </c>
      <c r="HR20" s="127">
        <f t="shared" si="208"/>
        <v>0</v>
      </c>
      <c r="HS20" s="127">
        <f t="shared" si="208"/>
        <v>0</v>
      </c>
      <c r="HT20" s="127">
        <f t="shared" si="208"/>
        <v>0</v>
      </c>
      <c r="HU20" s="127">
        <f t="shared" si="208"/>
        <v>0</v>
      </c>
      <c r="HV20" s="127">
        <f t="shared" si="208"/>
        <v>0</v>
      </c>
      <c r="HX20" s="112" t="s">
        <v>6</v>
      </c>
      <c r="HY20" s="126" t="s">
        <v>110</v>
      </c>
      <c r="HZ20" s="126">
        <v>0</v>
      </c>
      <c r="IA20" s="116">
        <v>0</v>
      </c>
    </row>
    <row r="21" spans="1:259" x14ac:dyDescent="0.25">
      <c r="A21" s="112" t="s">
        <v>56</v>
      </c>
      <c r="B21" s="112" t="s">
        <v>198</v>
      </c>
      <c r="C21" s="51">
        <f>+Main!G11</f>
        <v>6.3</v>
      </c>
      <c r="D21" s="115">
        <f>+Main!$D$4</f>
        <v>14</v>
      </c>
      <c r="E21" s="116">
        <f>+Main!$D$6</f>
        <v>0</v>
      </c>
      <c r="F21" s="116">
        <v>1235000</v>
      </c>
      <c r="G21" s="116">
        <v>1100000</v>
      </c>
      <c r="H21" s="116">
        <v>1050000</v>
      </c>
      <c r="I21" s="116">
        <v>1000000</v>
      </c>
      <c r="J21" s="116">
        <v>900000</v>
      </c>
      <c r="K21" s="116">
        <v>850000</v>
      </c>
      <c r="L21" s="116">
        <v>800000</v>
      </c>
      <c r="M21" s="116">
        <v>750000</v>
      </c>
      <c r="N21" s="116">
        <v>750000</v>
      </c>
      <c r="O21" s="116">
        <f t="shared" ref="O21:AN21" si="209">+O8</f>
        <v>742759.90837689955</v>
      </c>
      <c r="P21" s="116">
        <f t="shared" si="209"/>
        <v>749055.40571868676</v>
      </c>
      <c r="Q21" s="116">
        <f t="shared" si="209"/>
        <v>756144.08922752808</v>
      </c>
      <c r="R21" s="116">
        <f t="shared" si="209"/>
        <v>763993.99149211124</v>
      </c>
      <c r="S21" s="116">
        <f t="shared" si="209"/>
        <v>772576.36693202052</v>
      </c>
      <c r="T21" s="116">
        <f t="shared" si="209"/>
        <v>781865.45568519598</v>
      </c>
      <c r="U21" s="116">
        <f t="shared" si="209"/>
        <v>794990.25051201507</v>
      </c>
      <c r="V21" s="116">
        <f t="shared" si="209"/>
        <v>808469.14143518975</v>
      </c>
      <c r="W21" s="116">
        <f t="shared" si="209"/>
        <v>822309.57233552611</v>
      </c>
      <c r="X21" s="116">
        <f t="shared" si="209"/>
        <v>836519.17965165339</v>
      </c>
      <c r="Y21" s="116">
        <f t="shared" si="209"/>
        <v>851105.79656946985</v>
      </c>
      <c r="Z21" s="116">
        <f t="shared" si="209"/>
        <v>866077.45731685555</v>
      </c>
      <c r="AA21" s="116">
        <f t="shared" si="209"/>
        <v>881442.40156599961</v>
      </c>
      <c r="AB21" s="116">
        <f t="shared" si="209"/>
        <v>897209.07894574245</v>
      </c>
      <c r="AC21" s="116">
        <f t="shared" si="209"/>
        <v>913386.15366640023</v>
      </c>
      <c r="AD21" s="116">
        <f t="shared" si="209"/>
        <v>929982.5092595882</v>
      </c>
      <c r="AE21" s="116">
        <f t="shared" si="209"/>
        <v>947007.25343563512</v>
      </c>
      <c r="AF21" s="116">
        <f t="shared" si="209"/>
        <v>964469.7230612298</v>
      </c>
      <c r="AG21" s="116">
        <f t="shared" si="209"/>
        <v>982379.48926001613</v>
      </c>
      <c r="AH21" s="116">
        <f t="shared" si="209"/>
        <v>1000746.3626389122</v>
      </c>
      <c r="AI21" s="116">
        <f t="shared" si="209"/>
        <v>1019580.398643008</v>
      </c>
      <c r="AJ21" s="116">
        <f t="shared" si="209"/>
        <v>1038891.9030419419</v>
      </c>
      <c r="AK21" s="116">
        <f t="shared" si="209"/>
        <v>1058691.4375507596</v>
      </c>
      <c r="AL21" s="116">
        <f t="shared" si="209"/>
        <v>1078989.8255882992</v>
      </c>
      <c r="AM21" s="116">
        <f t="shared" si="209"/>
        <v>1099798.1581762468</v>
      </c>
      <c r="AN21" s="116">
        <f t="shared" si="209"/>
        <v>1121127.79998206</v>
      </c>
      <c r="AP21" s="112" t="s">
        <v>249</v>
      </c>
      <c r="AQ21" s="186">
        <v>2.5000000000000001E-2</v>
      </c>
      <c r="AR21" s="116">
        <f t="shared" si="60"/>
        <v>30875</v>
      </c>
      <c r="AS21" s="116">
        <f t="shared" si="139"/>
        <v>27500</v>
      </c>
      <c r="AT21" s="116">
        <f t="shared" si="140"/>
        <v>26250</v>
      </c>
      <c r="AU21" s="116">
        <f t="shared" si="141"/>
        <v>25000</v>
      </c>
      <c r="AV21" s="116">
        <f t="shared" si="142"/>
        <v>22500</v>
      </c>
      <c r="AW21" s="116">
        <f t="shared" si="143"/>
        <v>21250</v>
      </c>
      <c r="AX21" s="116">
        <f t="shared" si="144"/>
        <v>20000</v>
      </c>
      <c r="AY21" s="116">
        <f t="shared" si="145"/>
        <v>18750</v>
      </c>
      <c r="AZ21" s="116">
        <f t="shared" si="146"/>
        <v>18750</v>
      </c>
      <c r="BA21" s="116">
        <f t="shared" si="147"/>
        <v>18568.997709422489</v>
      </c>
      <c r="BB21" s="116">
        <f t="shared" si="148"/>
        <v>18726.38514296717</v>
      </c>
      <c r="BC21" s="116">
        <f t="shared" si="149"/>
        <v>18903.602230688204</v>
      </c>
      <c r="BD21" s="116">
        <f t="shared" si="150"/>
        <v>19099.849787302781</v>
      </c>
      <c r="BE21" s="116">
        <f t="shared" si="151"/>
        <v>19314.409173300515</v>
      </c>
      <c r="BF21" s="116">
        <f t="shared" si="152"/>
        <v>19546.636392129902</v>
      </c>
      <c r="BG21" s="116">
        <f t="shared" si="153"/>
        <v>19874.75626280038</v>
      </c>
      <c r="BH21" s="116">
        <f t="shared" si="154"/>
        <v>20211.728535879745</v>
      </c>
      <c r="BI21" s="116">
        <f t="shared" si="155"/>
        <v>20557.739308388154</v>
      </c>
      <c r="BJ21" s="116">
        <f t="shared" si="156"/>
        <v>20912.979491291335</v>
      </c>
      <c r="BK21" s="116">
        <f t="shared" si="157"/>
        <v>21277.644914236749</v>
      </c>
      <c r="BL21" s="116">
        <f t="shared" si="158"/>
        <v>21651.936432921389</v>
      </c>
      <c r="BM21" s="116">
        <f t="shared" si="159"/>
        <v>22036.06003914999</v>
      </c>
      <c r="BN21" s="116">
        <f t="shared" si="160"/>
        <v>22430.226973643563</v>
      </c>
      <c r="BO21" s="116">
        <f t="shared" si="161"/>
        <v>22834.653841660009</v>
      </c>
      <c r="BP21" s="116">
        <f t="shared" si="162"/>
        <v>23249.562731489706</v>
      </c>
      <c r="BQ21" s="116">
        <f t="shared" si="163"/>
        <v>23675.18133589088</v>
      </c>
      <c r="BR21" s="116">
        <f t="shared" si="164"/>
        <v>24111.743076530747</v>
      </c>
      <c r="BS21" s="116">
        <f t="shared" si="165"/>
        <v>24559.487231500403</v>
      </c>
      <c r="BT21" s="116">
        <f t="shared" si="166"/>
        <v>25018.659065972806</v>
      </c>
      <c r="BU21" s="116">
        <f t="shared" si="167"/>
        <v>25489.509966075202</v>
      </c>
      <c r="BV21" s="116">
        <f t="shared" si="168"/>
        <v>25972.29757604855</v>
      </c>
      <c r="BW21" s="116">
        <f t="shared" si="169"/>
        <v>26467.285938768993</v>
      </c>
      <c r="BX21" s="116">
        <f t="shared" si="170"/>
        <v>26974.745639707482</v>
      </c>
      <c r="BY21" s="116">
        <f t="shared" si="171"/>
        <v>27494.95395440617</v>
      </c>
      <c r="BZ21" s="116">
        <f t="shared" si="172"/>
        <v>28028.194999551502</v>
      </c>
      <c r="CB21" s="112" t="s">
        <v>174</v>
      </c>
      <c r="CC21" s="116">
        <v>0</v>
      </c>
      <c r="CD21" s="116">
        <f t="shared" ref="CD21" si="210">+CC21</f>
        <v>0</v>
      </c>
      <c r="CE21" s="116">
        <f t="shared" ref="CE21" si="211">+CD21</f>
        <v>0</v>
      </c>
      <c r="CF21" s="116">
        <f t="shared" ref="CF21" si="212">+CE21</f>
        <v>0</v>
      </c>
      <c r="CG21" s="116">
        <f t="shared" ref="CG21" si="213">+CF21</f>
        <v>0</v>
      </c>
      <c r="CH21" s="116">
        <f t="shared" ref="CH21" si="214">+CG21</f>
        <v>0</v>
      </c>
      <c r="CI21" s="116">
        <v>200000</v>
      </c>
      <c r="CJ21" s="116">
        <v>0</v>
      </c>
      <c r="CK21" s="116">
        <f t="shared" ref="CK21" si="215">+CJ21</f>
        <v>0</v>
      </c>
      <c r="CL21" s="116">
        <f t="shared" ref="CL21" si="216">+CK21</f>
        <v>0</v>
      </c>
      <c r="CM21" s="116">
        <f t="shared" ref="CM21" si="217">+CL21</f>
        <v>0</v>
      </c>
      <c r="CN21" s="116">
        <f t="shared" ref="CN21" si="218">+CM21</f>
        <v>0</v>
      </c>
      <c r="CO21" s="116">
        <f t="shared" ref="CO21" si="219">+CN21</f>
        <v>0</v>
      </c>
      <c r="CP21" s="116">
        <f t="shared" ref="CP21" si="220">+CO21</f>
        <v>0</v>
      </c>
      <c r="CQ21" s="116">
        <f t="shared" ref="CQ21" si="221">+CP21</f>
        <v>0</v>
      </c>
      <c r="CR21" s="116">
        <f t="shared" ref="CR21" si="222">+CQ21</f>
        <v>0</v>
      </c>
      <c r="CS21" s="116">
        <f t="shared" ref="CS21" si="223">+CR21</f>
        <v>0</v>
      </c>
      <c r="CT21" s="116">
        <f t="shared" ref="CT21" si="224">+CS21</f>
        <v>0</v>
      </c>
      <c r="CU21" s="116">
        <f t="shared" ref="CU21" si="225">+CT21</f>
        <v>0</v>
      </c>
      <c r="CV21" s="116">
        <f t="shared" ref="CV21" si="226">+CU21</f>
        <v>0</v>
      </c>
      <c r="CX21" t="str">
        <f t="shared" ref="CX21" si="227">+"Bus Maintenance at "&amp;CY21&amp;"/mile"</f>
        <v>Bus Maintenance at 1/mile</v>
      </c>
      <c r="CY21" s="117">
        <v>1</v>
      </c>
      <c r="CZ21" s="117">
        <f t="shared" ref="CZ21:DR21" si="228">+CY21</f>
        <v>1</v>
      </c>
      <c r="DA21" s="117">
        <f t="shared" si="228"/>
        <v>1</v>
      </c>
      <c r="DB21" s="117">
        <f t="shared" si="228"/>
        <v>1</v>
      </c>
      <c r="DC21" s="117">
        <f t="shared" si="228"/>
        <v>1</v>
      </c>
      <c r="DD21" s="117">
        <f t="shared" si="228"/>
        <v>1</v>
      </c>
      <c r="DE21" s="117">
        <f t="shared" si="228"/>
        <v>1</v>
      </c>
      <c r="DF21" s="117">
        <f t="shared" si="228"/>
        <v>1</v>
      </c>
      <c r="DG21" s="117">
        <f t="shared" si="228"/>
        <v>1</v>
      </c>
      <c r="DH21" s="117">
        <f t="shared" si="228"/>
        <v>1</v>
      </c>
      <c r="DI21" s="117">
        <f t="shared" si="228"/>
        <v>1</v>
      </c>
      <c r="DJ21" s="117">
        <f t="shared" si="228"/>
        <v>1</v>
      </c>
      <c r="DK21" s="117">
        <f t="shared" si="228"/>
        <v>1</v>
      </c>
      <c r="DL21" s="117">
        <f t="shared" si="228"/>
        <v>1</v>
      </c>
      <c r="DM21" s="117">
        <f t="shared" si="228"/>
        <v>1</v>
      </c>
      <c r="DN21" s="117">
        <f t="shared" si="228"/>
        <v>1</v>
      </c>
      <c r="DO21" s="117">
        <f t="shared" si="228"/>
        <v>1</v>
      </c>
      <c r="DP21" s="117">
        <f t="shared" si="228"/>
        <v>1</v>
      </c>
      <c r="DQ21" s="117">
        <f t="shared" si="228"/>
        <v>1</v>
      </c>
      <c r="DR21" s="117">
        <f t="shared" si="228"/>
        <v>1</v>
      </c>
      <c r="DT21" s="112" t="s">
        <v>212</v>
      </c>
      <c r="DU21" s="118">
        <v>8</v>
      </c>
      <c r="DV21" s="118">
        <v>7</v>
      </c>
      <c r="DW21" s="118">
        <v>6</v>
      </c>
      <c r="DX21" s="118">
        <v>5</v>
      </c>
      <c r="DY21" s="118">
        <v>4</v>
      </c>
      <c r="DZ21" s="118">
        <v>4</v>
      </c>
      <c r="EA21" s="118">
        <v>4</v>
      </c>
      <c r="EB21" s="118">
        <v>4</v>
      </c>
      <c r="EC21" s="118">
        <v>4</v>
      </c>
      <c r="ED21" s="118">
        <v>4</v>
      </c>
      <c r="EE21" s="118">
        <f>+ED21</f>
        <v>4</v>
      </c>
      <c r="EF21" s="118">
        <f t="shared" ref="EF21:FC21" si="229">+EE21</f>
        <v>4</v>
      </c>
      <c r="EG21" s="118">
        <f t="shared" si="229"/>
        <v>4</v>
      </c>
      <c r="EH21" s="118">
        <f t="shared" si="229"/>
        <v>4</v>
      </c>
      <c r="EI21" s="118">
        <f t="shared" si="229"/>
        <v>4</v>
      </c>
      <c r="EJ21" s="118">
        <f t="shared" si="229"/>
        <v>4</v>
      </c>
      <c r="EK21" s="118">
        <f t="shared" si="229"/>
        <v>4</v>
      </c>
      <c r="EL21" s="118">
        <f t="shared" si="229"/>
        <v>4</v>
      </c>
      <c r="EM21" s="118">
        <f t="shared" si="229"/>
        <v>4</v>
      </c>
      <c r="EN21" s="118">
        <f t="shared" si="229"/>
        <v>4</v>
      </c>
      <c r="EO21" s="118">
        <f t="shared" si="229"/>
        <v>4</v>
      </c>
      <c r="EP21" s="118">
        <f t="shared" si="229"/>
        <v>4</v>
      </c>
      <c r="EQ21" s="118">
        <f t="shared" si="229"/>
        <v>4</v>
      </c>
      <c r="ER21" s="118">
        <f t="shared" si="229"/>
        <v>4</v>
      </c>
      <c r="ES21" s="118">
        <f t="shared" si="229"/>
        <v>4</v>
      </c>
      <c r="ET21" s="118">
        <f t="shared" si="229"/>
        <v>4</v>
      </c>
      <c r="EU21" s="118">
        <f t="shared" si="229"/>
        <v>4</v>
      </c>
      <c r="EV21" s="118">
        <f t="shared" si="229"/>
        <v>4</v>
      </c>
      <c r="EW21" s="118">
        <f t="shared" si="229"/>
        <v>4</v>
      </c>
      <c r="EX21" s="118">
        <f t="shared" si="229"/>
        <v>4</v>
      </c>
      <c r="EY21" s="118">
        <f t="shared" si="229"/>
        <v>4</v>
      </c>
      <c r="EZ21" s="118">
        <f t="shared" si="229"/>
        <v>4</v>
      </c>
      <c r="FA21" s="118">
        <f t="shared" si="229"/>
        <v>4</v>
      </c>
      <c r="FB21" s="118">
        <f t="shared" si="229"/>
        <v>4</v>
      </c>
      <c r="FC21" s="118">
        <f t="shared" si="229"/>
        <v>4</v>
      </c>
      <c r="FE21" s="112" t="s">
        <v>175</v>
      </c>
      <c r="FF21" s="6">
        <v>1.2233159999999998</v>
      </c>
      <c r="FG21" s="6">
        <v>1.1884319999999997</v>
      </c>
      <c r="FH21" s="6">
        <v>1.1535479999999998</v>
      </c>
      <c r="FI21" s="6">
        <v>1.0954079999999997</v>
      </c>
      <c r="FJ21" s="6">
        <v>1.0372679999999999</v>
      </c>
      <c r="FK21" s="6">
        <v>1.0372679999999999</v>
      </c>
      <c r="FL21" s="6">
        <v>1.0372679999999999</v>
      </c>
      <c r="FM21" s="6">
        <v>1.0372679999999999</v>
      </c>
      <c r="FN21" s="6">
        <v>1.0372679999999999</v>
      </c>
      <c r="FO21" s="6">
        <v>1.0372679999999999</v>
      </c>
      <c r="FP21" s="6">
        <f t="shared" ref="FP21" si="230">FO21+($FJ21-$FT21)/($FJ$7-$FT$7)</f>
        <v>1.0372679999999999</v>
      </c>
      <c r="FQ21" s="6">
        <f t="shared" ref="FQ21" si="231">FP21+($FJ21-$FT21)/($FJ$7-$FT$7)</f>
        <v>1.0372679999999999</v>
      </c>
      <c r="FR21" s="6">
        <f t="shared" ref="FR21" si="232">FQ21+($FJ21-$FT21)/($FJ$7-$FT$7)</f>
        <v>1.0372679999999999</v>
      </c>
      <c r="FS21" s="6">
        <f t="shared" ref="FS21" si="233">FR21+($FJ21-$FT21)/($FJ$7-$FT$7)</f>
        <v>1.0372679999999999</v>
      </c>
      <c r="FT21" s="6">
        <f t="shared" ref="FT21" si="234">FJ21</f>
        <v>1.0372679999999999</v>
      </c>
      <c r="FU21" s="6">
        <f t="shared" ref="FU21" si="235">+FT21</f>
        <v>1.0372679999999999</v>
      </c>
      <c r="FV21" s="6">
        <f t="shared" ref="FV21" si="236">+FU21</f>
        <v>1.0372679999999999</v>
      </c>
      <c r="FW21" s="6">
        <f t="shared" ref="FW21" si="237">+FV21</f>
        <v>1.0372679999999999</v>
      </c>
      <c r="FX21" s="6">
        <f t="shared" ref="FX21" si="238">+FW21</f>
        <v>1.0372679999999999</v>
      </c>
      <c r="FY21" s="6">
        <f t="shared" ref="FY21" si="239">+FX21</f>
        <v>1.0372679999999999</v>
      </c>
      <c r="FZ21" s="6">
        <f t="shared" ref="FZ21" si="240">+FY21</f>
        <v>1.0372679999999999</v>
      </c>
      <c r="GA21" s="6">
        <f t="shared" ref="GA21" si="241">+FZ21</f>
        <v>1.0372679999999999</v>
      </c>
      <c r="GB21" s="6">
        <f t="shared" ref="GB21" si="242">+GA21</f>
        <v>1.0372679999999999</v>
      </c>
      <c r="GC21" s="6">
        <f t="shared" ref="GC21" si="243">+GB21</f>
        <v>1.0372679999999999</v>
      </c>
      <c r="GD21" s="6">
        <f t="shared" ref="GD21" si="244">+GC21</f>
        <v>1.0372679999999999</v>
      </c>
      <c r="GE21" s="6">
        <f t="shared" ref="GE21" si="245">+GD21</f>
        <v>1.0372679999999999</v>
      </c>
      <c r="GF21" s="6">
        <f t="shared" ref="GF21" si="246">+GE21</f>
        <v>1.0372679999999999</v>
      </c>
      <c r="GG21" s="6">
        <f t="shared" ref="GG21" si="247">+GF21</f>
        <v>1.0372679999999999</v>
      </c>
      <c r="GH21" s="6">
        <f t="shared" ref="GH21" si="248">+GG21</f>
        <v>1.0372679999999999</v>
      </c>
      <c r="GI21" s="6">
        <f t="shared" ref="GI21" si="249">+GH21</f>
        <v>1.0372679999999999</v>
      </c>
      <c r="GJ21" s="6">
        <f t="shared" ref="GJ21" si="250">+GI21</f>
        <v>1.0372679999999999</v>
      </c>
      <c r="GK21" s="6">
        <f t="shared" ref="GK21" si="251">+GJ21</f>
        <v>1.0372679999999999</v>
      </c>
      <c r="GL21" s="6">
        <f t="shared" ref="GL21" si="252">+GK21</f>
        <v>1.0372679999999999</v>
      </c>
      <c r="GM21" s="6">
        <f t="shared" ref="GM21" si="253">+GL21</f>
        <v>1.0372679999999999</v>
      </c>
      <c r="GN21" s="6">
        <f t="shared" ref="GN21" si="254">+GM21</f>
        <v>1.0372679999999999</v>
      </c>
      <c r="GO21" s="6"/>
      <c r="GP21" s="112" t="s">
        <v>6</v>
      </c>
      <c r="GQ21" s="126">
        <v>0</v>
      </c>
      <c r="GR21" s="116">
        <v>0</v>
      </c>
      <c r="GS21" s="5"/>
      <c r="GT21" s="112" t="s">
        <v>6</v>
      </c>
      <c r="GU21" s="125" t="s">
        <v>110</v>
      </c>
      <c r="GV21" s="126">
        <v>0</v>
      </c>
      <c r="GW21" s="116">
        <v>0</v>
      </c>
      <c r="GY21" s="112" t="s">
        <v>176</v>
      </c>
      <c r="GZ21" s="118">
        <v>0</v>
      </c>
      <c r="HA21" s="9"/>
      <c r="HB21" s="117" t="s">
        <v>6</v>
      </c>
      <c r="HC21" s="116">
        <v>0</v>
      </c>
      <c r="HD21" s="116">
        <f t="shared" ref="HD21" si="255">+HC21</f>
        <v>0</v>
      </c>
      <c r="HE21" s="116">
        <f t="shared" ref="HE21" si="256">+HD21</f>
        <v>0</v>
      </c>
      <c r="HF21" s="116">
        <f t="shared" ref="HF21" si="257">+HE21</f>
        <v>0</v>
      </c>
      <c r="HG21" s="116">
        <f t="shared" ref="HG21" si="258">+HF21</f>
        <v>0</v>
      </c>
      <c r="HH21" s="116">
        <f t="shared" ref="HH21" si="259">+HG21</f>
        <v>0</v>
      </c>
      <c r="HI21" s="116">
        <f t="shared" ref="HI21" si="260">+HH21</f>
        <v>0</v>
      </c>
      <c r="HJ21" s="116">
        <f t="shared" ref="HJ21" si="261">+HI21</f>
        <v>0</v>
      </c>
      <c r="HK21" s="116">
        <f t="shared" ref="HK21" si="262">+HJ21</f>
        <v>0</v>
      </c>
      <c r="HL21" s="116">
        <f t="shared" ref="HL21" si="263">+HK21</f>
        <v>0</v>
      </c>
      <c r="HM21" s="116">
        <f t="shared" ref="HM21" si="264">+HL21</f>
        <v>0</v>
      </c>
      <c r="HN21" s="116">
        <f t="shared" ref="HN21" si="265">+HM21</f>
        <v>0</v>
      </c>
      <c r="HO21" s="116">
        <f t="shared" ref="HO21" si="266">+HN21</f>
        <v>0</v>
      </c>
      <c r="HP21" s="116">
        <f t="shared" ref="HP21" si="267">+HO21</f>
        <v>0</v>
      </c>
      <c r="HQ21" s="127">
        <f t="shared" ref="HQ21" si="268">+HP21</f>
        <v>0</v>
      </c>
      <c r="HR21" s="127">
        <f t="shared" ref="HR21" si="269">+HQ21</f>
        <v>0</v>
      </c>
      <c r="HS21" s="127">
        <f t="shared" ref="HS21" si="270">+HR21</f>
        <v>0</v>
      </c>
      <c r="HT21" s="127">
        <f t="shared" ref="HT21" si="271">+HS21</f>
        <v>0</v>
      </c>
      <c r="HU21" s="127">
        <f t="shared" ref="HU21" si="272">+HT21</f>
        <v>0</v>
      </c>
      <c r="HV21" s="127">
        <f t="shared" ref="HV21" si="273">+HU21</f>
        <v>0</v>
      </c>
      <c r="HX21" s="112" t="s">
        <v>155</v>
      </c>
      <c r="HY21" s="126" t="s">
        <v>111</v>
      </c>
      <c r="HZ21" s="126">
        <v>15</v>
      </c>
      <c r="IA21" s="116">
        <f>+HLOOKUP(Main!$D$9,$HX$1:$IA$3,3,0)</f>
        <v>1000</v>
      </c>
    </row>
    <row r="22" spans="1:259" x14ac:dyDescent="0.25">
      <c r="A22" s="23" t="s">
        <v>54</v>
      </c>
      <c r="B22" s="23"/>
      <c r="C22" s="24"/>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3"/>
      <c r="AP22" s="13"/>
      <c r="AQ22" s="13"/>
      <c r="AR22" s="25"/>
      <c r="AS22" s="26"/>
      <c r="AT22" s="26"/>
      <c r="AU22" s="26"/>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3"/>
      <c r="CB22" s="13"/>
      <c r="CC22" s="18"/>
      <c r="CD22" s="18"/>
      <c r="CE22" s="18"/>
      <c r="CF22" s="18"/>
      <c r="CG22" s="18"/>
      <c r="CH22" s="18"/>
      <c r="CI22" s="18"/>
      <c r="CJ22" s="18"/>
      <c r="CK22" s="18"/>
      <c r="CL22" s="18"/>
      <c r="CM22" s="18"/>
      <c r="CN22" s="18"/>
      <c r="CO22" s="18"/>
      <c r="CP22" s="18"/>
      <c r="CQ22" s="18"/>
      <c r="CR22" s="18"/>
      <c r="CS22" s="18"/>
      <c r="CT22" s="18"/>
      <c r="CU22" s="18"/>
      <c r="CV22" s="18"/>
      <c r="CX22" s="13"/>
      <c r="CY22" s="18"/>
      <c r="CZ22" s="18"/>
      <c r="DA22" s="18"/>
      <c r="DB22" s="18"/>
      <c r="DC22" s="18"/>
      <c r="DD22" s="18"/>
      <c r="DE22" s="18"/>
      <c r="DF22" s="18"/>
      <c r="DG22" s="18"/>
      <c r="DH22" s="18"/>
      <c r="DI22" s="18"/>
      <c r="DJ22" s="18"/>
      <c r="DK22" s="18"/>
      <c r="DL22" s="18"/>
      <c r="DM22" s="18"/>
      <c r="DN22" s="18"/>
      <c r="DO22" s="18"/>
      <c r="DP22" s="18"/>
      <c r="DQ22" s="18"/>
      <c r="DR22" s="18"/>
      <c r="DT22" s="13"/>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E22" s="13"/>
      <c r="FF22" s="25"/>
      <c r="FG22" s="26"/>
      <c r="FH22" s="26"/>
      <c r="FI22" s="26"/>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18"/>
      <c r="GQ22" s="18"/>
      <c r="GR22" s="18"/>
      <c r="GS22" s="5"/>
      <c r="GT22" s="13"/>
      <c r="GU22" s="13"/>
      <c r="GV22" s="13"/>
      <c r="GW22" s="18"/>
      <c r="GY22" s="13"/>
      <c r="GZ22" s="18"/>
      <c r="HA22" s="42"/>
      <c r="HB22" s="25"/>
      <c r="HC22" s="25"/>
      <c r="HD22" s="25"/>
      <c r="HE22" s="25"/>
      <c r="HF22" s="25"/>
      <c r="HG22" s="25"/>
      <c r="HH22" s="25"/>
      <c r="HI22" s="25"/>
      <c r="HJ22" s="25"/>
      <c r="HK22" s="25"/>
      <c r="HL22" s="25"/>
      <c r="HM22" s="25"/>
      <c r="HN22" s="25"/>
      <c r="HO22" s="25"/>
      <c r="HP22" s="25"/>
      <c r="HQ22" s="25"/>
      <c r="HR22" s="25"/>
      <c r="HS22" s="25"/>
      <c r="HT22" s="25"/>
      <c r="HU22" s="25"/>
      <c r="HV22" s="25"/>
      <c r="HX22" s="18"/>
      <c r="HY22" s="18"/>
      <c r="HZ22" s="18"/>
      <c r="IA22" s="18"/>
    </row>
    <row r="23" spans="1:259" s="3" customFormat="1" x14ac:dyDescent="0.25">
      <c r="A23" s="55"/>
      <c r="B23" s="55"/>
      <c r="C23" s="51"/>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P23" s="6"/>
      <c r="AQ23" s="6"/>
      <c r="AR23" s="6"/>
      <c r="AS23" s="9"/>
      <c r="AT23" s="9"/>
      <c r="AU23" s="9"/>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C23" s="42"/>
      <c r="CD23" s="42"/>
      <c r="CE23" s="42"/>
      <c r="CF23" s="42"/>
      <c r="CG23" s="42"/>
      <c r="CH23" s="42"/>
      <c r="CI23" s="42"/>
      <c r="CJ23" s="42"/>
      <c r="CK23" s="42"/>
      <c r="CL23" s="42"/>
      <c r="CM23" s="42"/>
      <c r="CN23"/>
      <c r="CO23"/>
      <c r="CP23"/>
      <c r="CQ23"/>
      <c r="CR23"/>
      <c r="CS23"/>
      <c r="CT23"/>
      <c r="CU23"/>
      <c r="CV23"/>
      <c r="CW23"/>
      <c r="CX23"/>
      <c r="CY23" s="42"/>
      <c r="CZ23" s="42"/>
      <c r="DA23" s="42"/>
      <c r="DB23" s="42"/>
      <c r="DC23" s="42"/>
      <c r="DD23" s="42"/>
      <c r="DE23" s="42"/>
      <c r="DF23" s="42"/>
      <c r="DG23" s="42"/>
      <c r="DH23" s="42"/>
      <c r="DI23" s="42"/>
      <c r="DJ23" s="42"/>
      <c r="DK23" s="42"/>
      <c r="DL23" s="42"/>
      <c r="DM23" s="42"/>
      <c r="DN23" s="42"/>
      <c r="DO23" s="42"/>
      <c r="DP23" s="42"/>
      <c r="DQ23" s="42"/>
      <c r="DR23" s="42"/>
      <c r="DT23" s="3" t="s">
        <v>251</v>
      </c>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E23" s="6" t="s">
        <v>222</v>
      </c>
      <c r="FF23" s="6"/>
      <c r="FG23" s="9"/>
      <c r="FH23" s="9"/>
      <c r="FI23" s="9"/>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5"/>
      <c r="GQ23" s="5"/>
      <c r="GR23" s="5"/>
      <c r="GS23" s="5"/>
      <c r="GU23" s="42"/>
      <c r="GV23" s="55"/>
      <c r="GW23" s="42"/>
      <c r="GZ23" s="42"/>
      <c r="HA23" s="42"/>
      <c r="HB23" s="6"/>
      <c r="HC23" s="6"/>
      <c r="HD23" s="6"/>
      <c r="HE23" s="6"/>
      <c r="HF23" s="6"/>
      <c r="HG23" s="6"/>
      <c r="HH23" s="6"/>
      <c r="HI23" s="6"/>
      <c r="HJ23" s="6"/>
      <c r="HK23" s="6"/>
      <c r="HL23" s="6"/>
      <c r="HM23" s="6"/>
      <c r="HN23" s="6"/>
      <c r="HO23" s="6"/>
      <c r="HP23" s="6"/>
      <c r="HQ23" s="6"/>
      <c r="HR23" s="6"/>
      <c r="HS23" s="6"/>
      <c r="HT23" s="6"/>
      <c r="HU23" s="6"/>
      <c r="HV23" s="6"/>
      <c r="HX23" s="5"/>
      <c r="HY23" s="5"/>
      <c r="HZ23" s="5"/>
      <c r="IA23" s="5"/>
    </row>
    <row r="24" spans="1:259" s="3" customFormat="1" x14ac:dyDescent="0.25">
      <c r="A24" s="55"/>
      <c r="B24" s="55"/>
      <c r="C24" s="51"/>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R24" s="6"/>
      <c r="AS24" s="9"/>
      <c r="AT24" s="9"/>
      <c r="AU24" s="9"/>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C24" s="42"/>
      <c r="CD24" s="42"/>
      <c r="CE24" s="42"/>
      <c r="CF24" s="42"/>
      <c r="CG24" s="42"/>
      <c r="CH24" s="42"/>
      <c r="CI24" s="42"/>
      <c r="CJ24" s="42"/>
      <c r="CK24" s="42"/>
      <c r="CL24" s="42"/>
      <c r="CM24" s="42"/>
      <c r="CN24"/>
      <c r="CO24"/>
      <c r="CP24"/>
      <c r="CQ24"/>
      <c r="CR24"/>
      <c r="CS24"/>
      <c r="CT24"/>
      <c r="CU24"/>
      <c r="CV24"/>
      <c r="CW24"/>
      <c r="CX24"/>
      <c r="CY24" s="42"/>
      <c r="CZ24" s="42"/>
      <c r="DA24" s="42"/>
      <c r="DB24" s="42"/>
      <c r="DC24" s="42"/>
      <c r="DD24" s="42"/>
      <c r="DE24" s="42"/>
      <c r="DF24" s="42"/>
      <c r="DG24" s="42"/>
      <c r="DH24" s="42"/>
      <c r="DI24" s="42"/>
      <c r="DJ24" s="42"/>
      <c r="DK24" s="42"/>
      <c r="DL24" s="42"/>
      <c r="DM24" s="42"/>
      <c r="DN24" s="42"/>
      <c r="DO24" s="42"/>
      <c r="DP24" s="42"/>
      <c r="DQ24" s="42"/>
      <c r="DR24" s="42"/>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F24" s="6"/>
      <c r="FG24" s="9"/>
      <c r="FH24" s="9"/>
      <c r="FI24" s="9"/>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5"/>
      <c r="GQ24" s="5"/>
      <c r="GR24" s="5"/>
      <c r="GS24" s="5"/>
      <c r="GU24" s="42"/>
      <c r="GV24" s="55"/>
      <c r="GW24" s="42"/>
      <c r="GZ24" s="42"/>
      <c r="HA24" s="42"/>
      <c r="HB24" s="6"/>
      <c r="HC24" s="6"/>
      <c r="HD24" s="6"/>
      <c r="HE24" s="6"/>
      <c r="HF24" s="6"/>
      <c r="HG24" s="6"/>
      <c r="HH24" s="6"/>
      <c r="HI24" s="6"/>
      <c r="HJ24" s="6"/>
      <c r="HK24" s="6"/>
      <c r="HL24" s="6"/>
      <c r="HM24" s="6"/>
      <c r="HN24" s="6"/>
      <c r="HO24" s="6"/>
      <c r="HP24" s="6"/>
      <c r="HQ24" s="6"/>
      <c r="HR24" s="6"/>
      <c r="HS24" s="6"/>
      <c r="HT24" s="6"/>
      <c r="HU24" s="6"/>
      <c r="HV24" s="6"/>
      <c r="HX24" s="5"/>
      <c r="HY24" s="5"/>
      <c r="HZ24" s="5"/>
      <c r="IA24" s="5"/>
    </row>
    <row r="25" spans="1:259" x14ac:dyDescent="0.25">
      <c r="A25" s="2" t="s">
        <v>53</v>
      </c>
      <c r="B25" s="2"/>
      <c r="F25" s="29" t="s">
        <v>93</v>
      </c>
      <c r="G25" s="29"/>
      <c r="H25" s="29"/>
      <c r="I25" s="29"/>
      <c r="J25" s="29" t="str">
        <f>+F25</f>
        <v>Capital Cost</v>
      </c>
      <c r="K25" s="29"/>
      <c r="L25" s="29"/>
      <c r="M25" s="29"/>
      <c r="N25" s="29"/>
      <c r="O25" s="29"/>
      <c r="P25" s="29"/>
      <c r="Q25" s="29"/>
      <c r="R25" s="29"/>
      <c r="S25" s="29"/>
      <c r="T25" s="122" t="str">
        <f>+F25</f>
        <v>Capital Cost</v>
      </c>
      <c r="U25" s="29"/>
      <c r="V25" s="29"/>
      <c r="W25" s="29"/>
      <c r="X25" s="29"/>
      <c r="Y25" s="29" t="str">
        <f>+F25</f>
        <v>Capital Cost</v>
      </c>
      <c r="Z25" s="29"/>
      <c r="AA25" s="29"/>
      <c r="AB25" s="29"/>
      <c r="AC25" s="29"/>
      <c r="AD25" s="29" t="str">
        <f>+T25</f>
        <v>Capital Cost</v>
      </c>
      <c r="AE25" s="29"/>
      <c r="AF25" s="29"/>
      <c r="AG25" s="29"/>
      <c r="AH25" s="29"/>
      <c r="AI25" s="29" t="str">
        <f>+F25</f>
        <v>Capital Cost</v>
      </c>
      <c r="AJ25" s="29"/>
      <c r="AK25" s="29"/>
      <c r="AL25" s="29"/>
      <c r="AM25" s="29"/>
      <c r="AN25" s="29"/>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B25" s="12"/>
      <c r="CC25" s="4"/>
      <c r="CD25" s="4"/>
      <c r="CE25" s="4"/>
      <c r="CF25" s="4"/>
      <c r="CG25" s="4"/>
      <c r="CH25" s="4"/>
      <c r="CI25" s="4"/>
      <c r="CJ25" s="4"/>
      <c r="CK25" s="4"/>
      <c r="CL25" s="4"/>
      <c r="CM25" s="4"/>
      <c r="CY25" s="3"/>
      <c r="CZ25" s="3"/>
      <c r="DA25" s="3"/>
      <c r="DB25" s="3"/>
      <c r="DC25" s="3"/>
      <c r="DD25" s="3"/>
      <c r="DE25" s="3"/>
      <c r="DF25" s="3"/>
      <c r="DG25" s="3"/>
      <c r="DH25" s="3"/>
      <c r="DI25" s="3"/>
      <c r="DJ25" s="3"/>
      <c r="DK25" s="3"/>
      <c r="DL25" s="3"/>
      <c r="DM25" s="3"/>
      <c r="DN25" s="3"/>
      <c r="DO25" s="3"/>
      <c r="DP25" s="3"/>
      <c r="DQ25" s="3"/>
      <c r="DR25" s="3"/>
      <c r="DS25" s="3"/>
      <c r="DT25" s="3"/>
      <c r="DU25" s="32"/>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2"/>
      <c r="GW25" s="3"/>
      <c r="GX25" s="3"/>
      <c r="GY25" s="32"/>
      <c r="GZ25" s="6"/>
      <c r="HA25" s="6"/>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row>
    <row r="26" spans="1:259" ht="6" customHeight="1" x14ac:dyDescent="0.25">
      <c r="A26" s="13"/>
      <c r="B26" s="13"/>
      <c r="C26" s="13"/>
      <c r="D26" s="14">
        <v>0</v>
      </c>
      <c r="E26" s="14"/>
      <c r="F26" s="14">
        <v>1</v>
      </c>
      <c r="G26" s="14">
        <v>2</v>
      </c>
      <c r="H26" s="14">
        <v>3</v>
      </c>
      <c r="I26" s="14">
        <v>4</v>
      </c>
      <c r="J26" s="14">
        <v>5</v>
      </c>
      <c r="K26" s="14">
        <v>6</v>
      </c>
      <c r="L26" s="14">
        <v>7</v>
      </c>
      <c r="M26" s="14">
        <v>8</v>
      </c>
      <c r="N26" s="14">
        <v>9</v>
      </c>
      <c r="O26" s="14">
        <v>10</v>
      </c>
      <c r="P26" s="14">
        <v>11</v>
      </c>
      <c r="Q26" s="14">
        <v>12</v>
      </c>
      <c r="R26" s="14">
        <v>13</v>
      </c>
      <c r="S26" s="14">
        <v>14</v>
      </c>
      <c r="T26" s="14">
        <v>15</v>
      </c>
      <c r="U26" s="14">
        <v>16</v>
      </c>
      <c r="V26" s="14">
        <v>17</v>
      </c>
      <c r="W26" s="14">
        <v>18</v>
      </c>
      <c r="X26" s="14">
        <v>19</v>
      </c>
      <c r="Y26" s="14">
        <v>20</v>
      </c>
      <c r="Z26" s="14">
        <v>21</v>
      </c>
      <c r="AA26" s="14">
        <v>22</v>
      </c>
      <c r="AB26" s="14">
        <v>23</v>
      </c>
      <c r="AC26" s="14">
        <v>24</v>
      </c>
      <c r="AD26" s="14">
        <v>25</v>
      </c>
      <c r="AE26" s="14">
        <v>26</v>
      </c>
      <c r="AF26" s="14">
        <v>27</v>
      </c>
      <c r="AG26" s="14">
        <v>28</v>
      </c>
      <c r="AH26" s="14">
        <v>29</v>
      </c>
      <c r="AI26" s="14">
        <v>30</v>
      </c>
      <c r="AJ26" s="14">
        <v>31</v>
      </c>
      <c r="AK26" s="14">
        <v>32</v>
      </c>
      <c r="AL26" s="14">
        <v>33</v>
      </c>
      <c r="AM26" s="14">
        <v>34</v>
      </c>
      <c r="AN26" s="14">
        <v>35</v>
      </c>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B26" s="129"/>
      <c r="CC26" s="129"/>
      <c r="CD26" s="129"/>
      <c r="CE26" s="129"/>
      <c r="CF26" s="129"/>
      <c r="CG26" s="129"/>
      <c r="CH26" s="129"/>
      <c r="CI26" s="129"/>
      <c r="CJ26" s="129"/>
      <c r="CK26" s="129"/>
      <c r="CL26" s="129"/>
      <c r="CM26" s="129"/>
      <c r="CY26" s="27"/>
      <c r="CZ26" s="27"/>
      <c r="DA26" s="27"/>
      <c r="DB26" s="27"/>
      <c r="DC26" s="27"/>
      <c r="DD26" s="27"/>
      <c r="DE26" s="27"/>
      <c r="DF26" s="27"/>
      <c r="DG26" s="27"/>
      <c r="DH26" s="27"/>
      <c r="DI26" s="27"/>
      <c r="DJ26" s="27"/>
      <c r="DK26" s="27"/>
      <c r="DL26" s="27"/>
      <c r="DM26" s="27"/>
      <c r="DN26" s="27"/>
      <c r="DO26" s="27"/>
      <c r="DP26" s="27"/>
      <c r="DQ26" s="27"/>
      <c r="DR26" s="27"/>
      <c r="DS26" s="27"/>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27"/>
      <c r="GQ26" s="27"/>
      <c r="GR26" s="27"/>
      <c r="GS26" s="27"/>
      <c r="GT26" s="3"/>
      <c r="GU26" s="129"/>
      <c r="GV26" s="3"/>
      <c r="GW26" s="3"/>
      <c r="GX26" s="27"/>
      <c r="GY26" s="27"/>
      <c r="GZ26" s="27"/>
      <c r="HA26" s="27"/>
      <c r="HB26" s="3"/>
      <c r="HC26" s="3"/>
      <c r="HD26" s="3"/>
      <c r="HE26" s="3"/>
      <c r="HF26" s="3"/>
      <c r="HG26" s="3"/>
      <c r="HH26" s="3"/>
      <c r="HI26" s="3"/>
      <c r="HJ26" s="3"/>
      <c r="HK26" s="3"/>
      <c r="HL26" s="3"/>
      <c r="HM26" s="3"/>
      <c r="HN26" s="3"/>
      <c r="HO26" s="3"/>
      <c r="HP26" s="3"/>
      <c r="HQ26" s="3"/>
      <c r="HR26" s="3"/>
      <c r="HS26" s="3"/>
      <c r="HT26" s="3"/>
      <c r="HU26" s="3"/>
      <c r="HV26" s="3"/>
      <c r="HW26" s="3"/>
      <c r="HX26" s="27"/>
      <c r="HY26" s="27"/>
      <c r="HZ26" s="27"/>
      <c r="IA26" s="27"/>
      <c r="IB26" s="3"/>
      <c r="IC26" s="3"/>
      <c r="ID26" s="3"/>
      <c r="IE26" s="3"/>
      <c r="IF26" s="3"/>
      <c r="IG26" s="3"/>
      <c r="IH26" s="3"/>
      <c r="II26" s="3"/>
      <c r="IJ26" s="3"/>
      <c r="IK26" s="3"/>
      <c r="IL26" s="3"/>
      <c r="IM26" s="3"/>
      <c r="IN26" s="3"/>
      <c r="IO26" s="3"/>
      <c r="IP26" s="3"/>
      <c r="IQ26" s="3"/>
      <c r="IR26" s="3"/>
      <c r="IS26" s="3"/>
      <c r="IT26" s="3"/>
      <c r="IU26" s="3"/>
      <c r="IV26" s="3"/>
      <c r="IW26" s="3"/>
      <c r="IX26" s="3"/>
      <c r="IY26" s="3"/>
    </row>
    <row r="27" spans="1:259" s="2" customFormat="1" x14ac:dyDescent="0.25">
      <c r="A27" s="2" t="s">
        <v>52</v>
      </c>
      <c r="B27" s="2" t="s">
        <v>0</v>
      </c>
      <c r="C27" s="2" t="s">
        <v>81</v>
      </c>
      <c r="D27" s="2" t="s">
        <v>16</v>
      </c>
      <c r="F27" s="2">
        <v>2016</v>
      </c>
      <c r="G27" s="2">
        <f t="shared" ref="G27:AN27" si="274">+F27+1</f>
        <v>2017</v>
      </c>
      <c r="H27" s="2">
        <f t="shared" si="274"/>
        <v>2018</v>
      </c>
      <c r="I27" s="2">
        <f t="shared" si="274"/>
        <v>2019</v>
      </c>
      <c r="J27" s="2">
        <f t="shared" si="274"/>
        <v>2020</v>
      </c>
      <c r="K27" s="2">
        <f t="shared" si="274"/>
        <v>2021</v>
      </c>
      <c r="L27" s="2">
        <f t="shared" si="274"/>
        <v>2022</v>
      </c>
      <c r="M27" s="2">
        <f t="shared" si="274"/>
        <v>2023</v>
      </c>
      <c r="N27" s="2">
        <f t="shared" si="274"/>
        <v>2024</v>
      </c>
      <c r="O27" s="2">
        <f t="shared" si="274"/>
        <v>2025</v>
      </c>
      <c r="P27" s="2">
        <f t="shared" si="274"/>
        <v>2026</v>
      </c>
      <c r="Q27" s="2">
        <f t="shared" si="274"/>
        <v>2027</v>
      </c>
      <c r="R27" s="2">
        <f t="shared" si="274"/>
        <v>2028</v>
      </c>
      <c r="S27" s="2">
        <f t="shared" si="274"/>
        <v>2029</v>
      </c>
      <c r="T27" s="2">
        <f t="shared" si="274"/>
        <v>2030</v>
      </c>
      <c r="U27" s="2">
        <f t="shared" si="274"/>
        <v>2031</v>
      </c>
      <c r="V27" s="2">
        <f t="shared" si="274"/>
        <v>2032</v>
      </c>
      <c r="W27" s="2">
        <f t="shared" si="274"/>
        <v>2033</v>
      </c>
      <c r="X27" s="2">
        <f t="shared" si="274"/>
        <v>2034</v>
      </c>
      <c r="Y27" s="2">
        <f t="shared" si="274"/>
        <v>2035</v>
      </c>
      <c r="Z27" s="2">
        <f t="shared" si="274"/>
        <v>2036</v>
      </c>
      <c r="AA27" s="2">
        <f t="shared" si="274"/>
        <v>2037</v>
      </c>
      <c r="AB27" s="2">
        <f t="shared" si="274"/>
        <v>2038</v>
      </c>
      <c r="AC27" s="2">
        <f t="shared" si="274"/>
        <v>2039</v>
      </c>
      <c r="AD27" s="2">
        <f t="shared" si="274"/>
        <v>2040</v>
      </c>
      <c r="AE27" s="2">
        <f t="shared" si="274"/>
        <v>2041</v>
      </c>
      <c r="AF27" s="2">
        <f t="shared" si="274"/>
        <v>2042</v>
      </c>
      <c r="AG27" s="2">
        <f t="shared" si="274"/>
        <v>2043</v>
      </c>
      <c r="AH27" s="2">
        <f t="shared" si="274"/>
        <v>2044</v>
      </c>
      <c r="AI27" s="2">
        <f t="shared" si="274"/>
        <v>2045</v>
      </c>
      <c r="AJ27" s="2">
        <f t="shared" si="274"/>
        <v>2046</v>
      </c>
      <c r="AK27" s="2">
        <f t="shared" si="274"/>
        <v>2047</v>
      </c>
      <c r="AL27" s="2">
        <f t="shared" si="274"/>
        <v>2048</v>
      </c>
      <c r="AM27" s="2">
        <f t="shared" si="274"/>
        <v>2049</v>
      </c>
      <c r="AN27" s="2">
        <f t="shared" si="274"/>
        <v>2050</v>
      </c>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B27" s="12"/>
      <c r="CC27" s="138"/>
      <c r="CD27" s="138"/>
      <c r="CE27" s="138"/>
      <c r="CF27" s="138"/>
      <c r="CG27" s="138"/>
      <c r="CH27" s="138"/>
      <c r="CI27" s="138"/>
      <c r="CJ27" s="138"/>
      <c r="CK27" s="138"/>
      <c r="CL27" s="138"/>
      <c r="CM27" s="138"/>
      <c r="CN27"/>
      <c r="CO27"/>
      <c r="CP27"/>
      <c r="CQ27"/>
      <c r="CR27"/>
      <c r="CS27"/>
      <c r="CT27"/>
      <c r="CU27"/>
      <c r="CV27"/>
      <c r="CW27"/>
      <c r="CX27"/>
      <c r="CY27" s="64"/>
      <c r="CZ27" s="64"/>
      <c r="DA27" s="64"/>
      <c r="DB27" s="64"/>
      <c r="DC27" s="64"/>
      <c r="DD27" s="64"/>
      <c r="DE27" s="64"/>
      <c r="DF27" s="64"/>
      <c r="DG27" s="64"/>
      <c r="DH27" s="64"/>
      <c r="DI27" s="64"/>
      <c r="DJ27" s="64"/>
      <c r="DK27" s="64"/>
      <c r="DL27" s="64"/>
      <c r="DM27" s="64"/>
      <c r="DN27" s="64"/>
      <c r="DO27" s="64"/>
      <c r="DP27" s="64"/>
      <c r="DQ27" s="64"/>
      <c r="DR27" s="64"/>
      <c r="DS27" s="32"/>
      <c r="DT27" s="32"/>
      <c r="DU27" s="32"/>
      <c r="DV27" s="32"/>
      <c r="DW27" s="32"/>
      <c r="DX27" s="32"/>
      <c r="DY27" s="32"/>
      <c r="DZ27" s="32"/>
      <c r="EA27" s="32"/>
      <c r="EB27" s="32"/>
      <c r="EC27" s="32"/>
      <c r="ED27" s="32"/>
      <c r="EE27" s="32"/>
      <c r="EF27" s="32"/>
      <c r="EG27" s="32"/>
      <c r="EH27" s="32"/>
      <c r="EI27" s="32"/>
      <c r="EJ27" s="32"/>
      <c r="EK27" s="32"/>
      <c r="EL27" s="32"/>
      <c r="EM27" s="32"/>
      <c r="EN27" s="32"/>
      <c r="EO27" s="32"/>
      <c r="EP27" s="32"/>
      <c r="EQ27" s="32"/>
      <c r="ER27" s="32"/>
      <c r="ES27" s="32"/>
      <c r="ET27" s="32"/>
      <c r="EU27" s="32"/>
      <c r="EV27" s="32"/>
      <c r="EW27" s="32"/>
      <c r="EX27" s="32"/>
      <c r="EY27" s="32"/>
      <c r="EZ27" s="32"/>
      <c r="FA27" s="32"/>
      <c r="FB27" s="32"/>
      <c r="FC27" s="32"/>
      <c r="FD27" s="32"/>
      <c r="FE27" s="32"/>
      <c r="FF27" s="32"/>
      <c r="FG27" s="32"/>
      <c r="FH27" s="32"/>
      <c r="FI27" s="32"/>
      <c r="FJ27" s="32"/>
      <c r="FK27" s="32"/>
      <c r="FL27" s="32"/>
      <c r="FM27" s="32"/>
      <c r="FN27" s="32"/>
      <c r="FO27" s="32"/>
      <c r="FP27" s="32"/>
      <c r="FQ27" s="32"/>
      <c r="FR27" s="32"/>
      <c r="FS27" s="32"/>
      <c r="FT27" s="32"/>
      <c r="FU27" s="32"/>
      <c r="FV27" s="32"/>
      <c r="FW27" s="32"/>
      <c r="FX27" s="32"/>
      <c r="FY27" s="32"/>
      <c r="FZ27" s="32"/>
      <c r="GA27" s="32"/>
      <c r="GB27" s="32"/>
      <c r="GC27" s="32"/>
      <c r="GD27" s="32"/>
      <c r="GE27" s="32"/>
      <c r="GF27" s="32"/>
      <c r="GG27" s="32"/>
      <c r="GH27" s="32"/>
      <c r="GI27" s="32"/>
      <c r="GJ27" s="32"/>
      <c r="GK27" s="32"/>
      <c r="GL27" s="32"/>
      <c r="GM27" s="32"/>
      <c r="GN27" s="32"/>
      <c r="GO27" s="32"/>
      <c r="GP27" s="12"/>
      <c r="GQ27" s="12"/>
      <c r="GR27" s="12"/>
      <c r="GS27" s="12"/>
      <c r="GT27" s="32"/>
      <c r="GU27" s="12"/>
      <c r="GV27" s="32"/>
      <c r="GW27" s="32"/>
      <c r="GX27" s="32"/>
      <c r="GY27" s="32"/>
      <c r="GZ27" s="32"/>
      <c r="HA27" s="32"/>
      <c r="HB27" s="32"/>
      <c r="HC27" s="32"/>
      <c r="HD27" s="32"/>
      <c r="HE27" s="32"/>
      <c r="HF27" s="32"/>
      <c r="HG27" s="32"/>
      <c r="HH27" s="32"/>
      <c r="HI27" s="32"/>
      <c r="HJ27" s="32"/>
      <c r="HK27" s="32"/>
      <c r="HL27" s="32"/>
      <c r="HM27" s="32"/>
      <c r="HN27" s="32"/>
      <c r="HO27" s="32"/>
      <c r="HP27" s="32"/>
      <c r="HQ27" s="32"/>
      <c r="HR27" s="32"/>
      <c r="HS27" s="32"/>
      <c r="HT27" s="32"/>
      <c r="HU27" s="32"/>
      <c r="HV27" s="32"/>
      <c r="HW27" s="32"/>
      <c r="HX27" s="12"/>
      <c r="HY27" s="12"/>
      <c r="HZ27" s="12"/>
      <c r="IA27" s="12"/>
      <c r="IB27" s="32"/>
      <c r="IC27" s="32"/>
      <c r="ID27" s="32"/>
      <c r="IE27" s="32"/>
      <c r="IF27" s="32"/>
      <c r="IG27" s="32"/>
      <c r="IH27" s="32"/>
      <c r="II27" s="32"/>
      <c r="IJ27" s="32"/>
      <c r="IK27" s="32"/>
      <c r="IL27" s="32"/>
      <c r="IM27" s="32"/>
      <c r="IN27" s="32"/>
      <c r="IO27" s="32"/>
      <c r="IP27" s="32"/>
      <c r="IQ27" s="32"/>
      <c r="IR27" s="32"/>
      <c r="IS27" s="32"/>
      <c r="IT27" s="32"/>
      <c r="IU27" s="32"/>
      <c r="IV27" s="32"/>
      <c r="IW27" s="32"/>
      <c r="IX27" s="32"/>
      <c r="IY27" s="32"/>
    </row>
    <row r="28" spans="1:259" x14ac:dyDescent="0.25">
      <c r="A28" s="112" t="s">
        <v>66</v>
      </c>
      <c r="B28" s="112"/>
      <c r="C28" s="112">
        <v>0</v>
      </c>
      <c r="D28" s="115">
        <v>0</v>
      </c>
      <c r="E28" s="115"/>
      <c r="F28" s="116">
        <v>0</v>
      </c>
      <c r="G28" s="116">
        <f>$F$28</f>
        <v>0</v>
      </c>
      <c r="H28" s="116">
        <f t="shared" ref="H28:AN28" si="275">$F$28</f>
        <v>0</v>
      </c>
      <c r="I28" s="116">
        <f t="shared" si="275"/>
        <v>0</v>
      </c>
      <c r="J28" s="116">
        <f t="shared" si="275"/>
        <v>0</v>
      </c>
      <c r="K28" s="116">
        <f t="shared" si="275"/>
        <v>0</v>
      </c>
      <c r="L28" s="116">
        <f t="shared" si="275"/>
        <v>0</v>
      </c>
      <c r="M28" s="116">
        <f t="shared" si="275"/>
        <v>0</v>
      </c>
      <c r="N28" s="116">
        <f t="shared" si="275"/>
        <v>0</v>
      </c>
      <c r="O28" s="116">
        <f t="shared" si="275"/>
        <v>0</v>
      </c>
      <c r="P28" s="116">
        <f t="shared" si="275"/>
        <v>0</v>
      </c>
      <c r="Q28" s="116">
        <f t="shared" si="275"/>
        <v>0</v>
      </c>
      <c r="R28" s="116">
        <f t="shared" si="275"/>
        <v>0</v>
      </c>
      <c r="S28" s="116">
        <f t="shared" si="275"/>
        <v>0</v>
      </c>
      <c r="T28" s="116">
        <f t="shared" si="275"/>
        <v>0</v>
      </c>
      <c r="U28" s="116">
        <f t="shared" si="275"/>
        <v>0</v>
      </c>
      <c r="V28" s="116">
        <f t="shared" si="275"/>
        <v>0</v>
      </c>
      <c r="W28" s="116">
        <f t="shared" si="275"/>
        <v>0</v>
      </c>
      <c r="X28" s="116">
        <f t="shared" si="275"/>
        <v>0</v>
      </c>
      <c r="Y28" s="116">
        <f t="shared" si="275"/>
        <v>0</v>
      </c>
      <c r="Z28" s="116">
        <f t="shared" si="275"/>
        <v>0</v>
      </c>
      <c r="AA28" s="116">
        <f t="shared" si="275"/>
        <v>0</v>
      </c>
      <c r="AB28" s="116">
        <f t="shared" si="275"/>
        <v>0</v>
      </c>
      <c r="AC28" s="116">
        <f t="shared" si="275"/>
        <v>0</v>
      </c>
      <c r="AD28" s="116">
        <f t="shared" si="275"/>
        <v>0</v>
      </c>
      <c r="AE28" s="116">
        <f t="shared" si="275"/>
        <v>0</v>
      </c>
      <c r="AF28" s="116">
        <f t="shared" si="275"/>
        <v>0</v>
      </c>
      <c r="AG28" s="116">
        <f t="shared" si="275"/>
        <v>0</v>
      </c>
      <c r="AH28" s="116">
        <f t="shared" si="275"/>
        <v>0</v>
      </c>
      <c r="AI28" s="116">
        <f t="shared" si="275"/>
        <v>0</v>
      </c>
      <c r="AJ28" s="116">
        <f t="shared" si="275"/>
        <v>0</v>
      </c>
      <c r="AK28" s="116">
        <f t="shared" si="275"/>
        <v>0</v>
      </c>
      <c r="AL28" s="116">
        <f t="shared" si="275"/>
        <v>0</v>
      </c>
      <c r="AM28" s="116">
        <f t="shared" si="275"/>
        <v>0</v>
      </c>
      <c r="AN28" s="116">
        <f t="shared" si="275"/>
        <v>0</v>
      </c>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B28" s="4"/>
      <c r="CC28" s="5"/>
      <c r="CD28" s="5"/>
      <c r="CE28" s="5"/>
      <c r="CF28" s="5"/>
      <c r="CG28" s="5"/>
      <c r="CH28" s="5"/>
      <c r="CI28" s="5"/>
      <c r="CJ28" s="5"/>
      <c r="CK28" s="5"/>
      <c r="CL28" s="5"/>
      <c r="CM28" s="5"/>
      <c r="CY28" s="6"/>
      <c r="CZ28" s="6"/>
      <c r="DA28" s="6"/>
      <c r="DB28" s="6"/>
      <c r="DC28" s="6"/>
      <c r="DD28" s="6"/>
      <c r="DE28" s="6"/>
      <c r="DF28" s="6"/>
      <c r="DG28" s="6"/>
      <c r="DH28" s="6"/>
      <c r="DI28" s="6"/>
      <c r="DJ28" s="6"/>
      <c r="DK28" s="6"/>
      <c r="DL28" s="6"/>
      <c r="DM28" s="6"/>
      <c r="DN28" s="6"/>
      <c r="DO28" s="6"/>
      <c r="DP28" s="6"/>
      <c r="DQ28" s="6"/>
      <c r="DR28" s="6"/>
      <c r="DS28" s="3"/>
      <c r="DT28" s="3"/>
      <c r="DU28" s="3"/>
      <c r="DV28" s="42"/>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5"/>
      <c r="GQ28" s="5"/>
      <c r="GR28" s="5"/>
      <c r="GS28" s="5"/>
      <c r="GT28" s="3"/>
      <c r="GU28" s="130"/>
      <c r="GV28" s="3"/>
      <c r="GW28" s="3"/>
      <c r="GX28" s="3"/>
      <c r="GY28" s="3"/>
      <c r="GZ28" s="9"/>
      <c r="HA28" s="9"/>
      <c r="HB28" s="3"/>
      <c r="HC28" s="3"/>
      <c r="HD28" s="3"/>
      <c r="HE28" s="3"/>
      <c r="HF28" s="3"/>
      <c r="HG28" s="3"/>
      <c r="HH28" s="3"/>
      <c r="HI28" s="3"/>
      <c r="HJ28" s="3"/>
      <c r="HK28" s="3"/>
      <c r="HL28" s="3"/>
      <c r="HM28" s="3"/>
      <c r="HN28" s="3"/>
      <c r="HO28" s="3"/>
      <c r="HP28" s="3"/>
      <c r="HQ28" s="3"/>
      <c r="HR28" s="3"/>
      <c r="HS28" s="3"/>
      <c r="HT28" s="3"/>
      <c r="HU28" s="3"/>
      <c r="HV28" s="3"/>
      <c r="HW28" s="3"/>
      <c r="HX28" s="5"/>
      <c r="HY28" s="5"/>
      <c r="HZ28" s="5"/>
      <c r="IA28" s="5"/>
      <c r="IB28" s="3"/>
      <c r="IC28" s="3"/>
      <c r="ID28" s="3"/>
      <c r="IE28" s="3"/>
      <c r="IF28" s="3"/>
      <c r="IG28" s="3"/>
      <c r="IH28" s="3"/>
      <c r="II28" s="3"/>
      <c r="IJ28" s="3"/>
      <c r="IK28" s="3"/>
      <c r="IL28" s="3"/>
      <c r="IM28" s="3"/>
      <c r="IN28" s="3"/>
      <c r="IO28" s="3"/>
      <c r="IP28" s="3"/>
      <c r="IQ28" s="3"/>
      <c r="IR28" s="3"/>
      <c r="IS28" s="3"/>
      <c r="IT28" s="3"/>
      <c r="IU28" s="3"/>
      <c r="IV28" s="3"/>
      <c r="IW28" s="3"/>
      <c r="IX28" s="3"/>
      <c r="IY28" s="3"/>
    </row>
    <row r="29" spans="1:259" x14ac:dyDescent="0.25">
      <c r="A29" s="112" t="s">
        <v>84</v>
      </c>
      <c r="B29" s="112" t="s">
        <v>235</v>
      </c>
      <c r="C29" s="112">
        <v>100</v>
      </c>
      <c r="D29" s="115">
        <v>60</v>
      </c>
      <c r="E29" s="115"/>
      <c r="F29" s="116">
        <v>4000000</v>
      </c>
      <c r="G29" s="116">
        <f>$F$29</f>
        <v>4000000</v>
      </c>
      <c r="H29" s="116">
        <f t="shared" ref="H29:AN29" si="276">$F$29</f>
        <v>4000000</v>
      </c>
      <c r="I29" s="116">
        <f t="shared" si="276"/>
        <v>4000000</v>
      </c>
      <c r="J29" s="116">
        <f t="shared" si="276"/>
        <v>4000000</v>
      </c>
      <c r="K29" s="116">
        <f t="shared" si="276"/>
        <v>4000000</v>
      </c>
      <c r="L29" s="116">
        <f t="shared" si="276"/>
        <v>4000000</v>
      </c>
      <c r="M29" s="116">
        <f t="shared" si="276"/>
        <v>4000000</v>
      </c>
      <c r="N29" s="116">
        <f t="shared" si="276"/>
        <v>4000000</v>
      </c>
      <c r="O29" s="116">
        <f t="shared" si="276"/>
        <v>4000000</v>
      </c>
      <c r="P29" s="116">
        <f t="shared" si="276"/>
        <v>4000000</v>
      </c>
      <c r="Q29" s="116">
        <f t="shared" si="276"/>
        <v>4000000</v>
      </c>
      <c r="R29" s="116">
        <f t="shared" si="276"/>
        <v>4000000</v>
      </c>
      <c r="S29" s="116">
        <f t="shared" si="276"/>
        <v>4000000</v>
      </c>
      <c r="T29" s="116">
        <f t="shared" si="276"/>
        <v>4000000</v>
      </c>
      <c r="U29" s="116">
        <f t="shared" si="276"/>
        <v>4000000</v>
      </c>
      <c r="V29" s="116">
        <f t="shared" si="276"/>
        <v>4000000</v>
      </c>
      <c r="W29" s="116">
        <f t="shared" si="276"/>
        <v>4000000</v>
      </c>
      <c r="X29" s="116">
        <f t="shared" si="276"/>
        <v>4000000</v>
      </c>
      <c r="Y29" s="116">
        <f t="shared" si="276"/>
        <v>4000000</v>
      </c>
      <c r="Z29" s="116">
        <f t="shared" si="276"/>
        <v>4000000</v>
      </c>
      <c r="AA29" s="116">
        <f t="shared" si="276"/>
        <v>4000000</v>
      </c>
      <c r="AB29" s="116">
        <f t="shared" si="276"/>
        <v>4000000</v>
      </c>
      <c r="AC29" s="116">
        <f t="shared" si="276"/>
        <v>4000000</v>
      </c>
      <c r="AD29" s="116">
        <f t="shared" si="276"/>
        <v>4000000</v>
      </c>
      <c r="AE29" s="116">
        <f t="shared" si="276"/>
        <v>4000000</v>
      </c>
      <c r="AF29" s="116">
        <f t="shared" si="276"/>
        <v>4000000</v>
      </c>
      <c r="AG29" s="116">
        <f t="shared" si="276"/>
        <v>4000000</v>
      </c>
      <c r="AH29" s="116">
        <f t="shared" si="276"/>
        <v>4000000</v>
      </c>
      <c r="AI29" s="116">
        <f t="shared" si="276"/>
        <v>4000000</v>
      </c>
      <c r="AJ29" s="116">
        <f t="shared" si="276"/>
        <v>4000000</v>
      </c>
      <c r="AK29" s="116">
        <f t="shared" si="276"/>
        <v>4000000</v>
      </c>
      <c r="AL29" s="116">
        <f t="shared" si="276"/>
        <v>4000000</v>
      </c>
      <c r="AM29" s="116">
        <f t="shared" si="276"/>
        <v>4000000</v>
      </c>
      <c r="AN29" s="116">
        <f t="shared" si="276"/>
        <v>4000000</v>
      </c>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B29" s="4"/>
      <c r="CC29" s="5"/>
      <c r="CD29" s="5"/>
      <c r="CE29" s="5"/>
      <c r="CF29" s="5"/>
      <c r="CG29" s="5"/>
      <c r="CH29" s="5"/>
      <c r="CI29" s="5"/>
      <c r="CJ29" s="5"/>
      <c r="CK29" s="5"/>
      <c r="CL29" s="5"/>
      <c r="CM29" s="5"/>
      <c r="CY29" s="6"/>
      <c r="CZ29" s="6"/>
      <c r="DA29" s="6"/>
      <c r="DB29" s="6"/>
      <c r="DC29" s="6"/>
      <c r="DD29" s="6"/>
      <c r="DE29" s="6"/>
      <c r="DF29" s="6"/>
      <c r="DG29" s="6"/>
      <c r="DH29" s="6"/>
      <c r="DI29" s="6"/>
      <c r="DJ29" s="6"/>
      <c r="DK29" s="6"/>
      <c r="DL29" s="6"/>
      <c r="DM29" s="6"/>
      <c r="DN29" s="6"/>
      <c r="DO29" s="6"/>
      <c r="DP29" s="6"/>
      <c r="DQ29" s="6"/>
      <c r="DR29" s="6"/>
      <c r="DS29" s="3"/>
      <c r="DT29" s="3"/>
      <c r="DU29" s="3"/>
      <c r="DV29" s="42"/>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5"/>
      <c r="GQ29" s="5"/>
      <c r="GR29" s="5"/>
      <c r="GS29" s="5"/>
      <c r="GT29" s="3"/>
      <c r="GU29" s="130"/>
      <c r="GV29" s="3"/>
      <c r="GW29" s="3"/>
      <c r="GX29" s="3"/>
      <c r="GY29" s="3"/>
      <c r="GZ29" s="9"/>
      <c r="HA29" s="9"/>
      <c r="HB29" s="3"/>
      <c r="HC29" s="3"/>
      <c r="HD29" s="3"/>
      <c r="HE29" s="3"/>
      <c r="HF29" s="3"/>
      <c r="HG29" s="3"/>
      <c r="HH29" s="3"/>
      <c r="HI29" s="3"/>
      <c r="HJ29" s="3"/>
      <c r="HK29" s="3"/>
      <c r="HL29" s="3"/>
      <c r="HM29" s="3"/>
      <c r="HN29" s="3"/>
      <c r="HO29" s="3"/>
      <c r="HP29" s="3"/>
      <c r="HQ29" s="3"/>
      <c r="HR29" s="3"/>
      <c r="HS29" s="3"/>
      <c r="HT29" s="3"/>
      <c r="HU29" s="3"/>
      <c r="HV29" s="3"/>
      <c r="HW29" s="3"/>
      <c r="HX29" s="5"/>
      <c r="HY29" s="5"/>
      <c r="HZ29" s="5"/>
      <c r="IA29" s="5"/>
      <c r="IB29" s="3"/>
      <c r="IC29" s="3"/>
      <c r="ID29" s="3"/>
      <c r="IE29" s="3"/>
      <c r="IF29" s="3"/>
      <c r="IG29" s="3"/>
      <c r="IH29" s="3"/>
      <c r="II29" s="3"/>
      <c r="IJ29" s="3"/>
      <c r="IK29" s="3"/>
      <c r="IL29" s="3"/>
      <c r="IM29" s="3"/>
      <c r="IN29" s="3"/>
      <c r="IO29" s="3"/>
      <c r="IP29" s="3"/>
      <c r="IQ29" s="3"/>
      <c r="IR29" s="3"/>
      <c r="IS29" s="3"/>
      <c r="IT29" s="3"/>
      <c r="IU29" s="3"/>
      <c r="IV29" s="3"/>
      <c r="IW29" s="3"/>
      <c r="IX29" s="3"/>
      <c r="IY29" s="3"/>
    </row>
    <row r="30" spans="1:259" x14ac:dyDescent="0.25">
      <c r="A30" s="112" t="s">
        <v>87</v>
      </c>
      <c r="B30" s="112" t="s">
        <v>88</v>
      </c>
      <c r="C30" s="112">
        <v>100</v>
      </c>
      <c r="D30" s="115">
        <v>20</v>
      </c>
      <c r="E30" s="115"/>
      <c r="F30" s="116">
        <v>666200</v>
      </c>
      <c r="G30" s="116">
        <f>+$F$30</f>
        <v>666200</v>
      </c>
      <c r="H30" s="116">
        <f t="shared" ref="H30:AN30" si="277">+$F$30</f>
        <v>666200</v>
      </c>
      <c r="I30" s="116">
        <f t="shared" si="277"/>
        <v>666200</v>
      </c>
      <c r="J30" s="116">
        <f t="shared" si="277"/>
        <v>666200</v>
      </c>
      <c r="K30" s="116">
        <f t="shared" si="277"/>
        <v>666200</v>
      </c>
      <c r="L30" s="116">
        <f t="shared" si="277"/>
        <v>666200</v>
      </c>
      <c r="M30" s="116">
        <f t="shared" si="277"/>
        <v>666200</v>
      </c>
      <c r="N30" s="116">
        <f t="shared" si="277"/>
        <v>666200</v>
      </c>
      <c r="O30" s="116">
        <f t="shared" si="277"/>
        <v>666200</v>
      </c>
      <c r="P30" s="116">
        <f t="shared" si="277"/>
        <v>666200</v>
      </c>
      <c r="Q30" s="116">
        <f t="shared" si="277"/>
        <v>666200</v>
      </c>
      <c r="R30" s="116">
        <f t="shared" si="277"/>
        <v>666200</v>
      </c>
      <c r="S30" s="116">
        <f t="shared" si="277"/>
        <v>666200</v>
      </c>
      <c r="T30" s="116">
        <f t="shared" si="277"/>
        <v>666200</v>
      </c>
      <c r="U30" s="116">
        <f t="shared" si="277"/>
        <v>666200</v>
      </c>
      <c r="V30" s="116">
        <f t="shared" si="277"/>
        <v>666200</v>
      </c>
      <c r="W30" s="116">
        <f t="shared" si="277"/>
        <v>666200</v>
      </c>
      <c r="X30" s="116">
        <f t="shared" si="277"/>
        <v>666200</v>
      </c>
      <c r="Y30" s="116">
        <f t="shared" si="277"/>
        <v>666200</v>
      </c>
      <c r="Z30" s="116">
        <f t="shared" si="277"/>
        <v>666200</v>
      </c>
      <c r="AA30" s="116">
        <f t="shared" si="277"/>
        <v>666200</v>
      </c>
      <c r="AB30" s="116">
        <f t="shared" si="277"/>
        <v>666200</v>
      </c>
      <c r="AC30" s="116">
        <f t="shared" si="277"/>
        <v>666200</v>
      </c>
      <c r="AD30" s="116">
        <f t="shared" si="277"/>
        <v>666200</v>
      </c>
      <c r="AE30" s="116">
        <f t="shared" si="277"/>
        <v>666200</v>
      </c>
      <c r="AF30" s="116">
        <f t="shared" si="277"/>
        <v>666200</v>
      </c>
      <c r="AG30" s="116">
        <f t="shared" si="277"/>
        <v>666200</v>
      </c>
      <c r="AH30" s="116">
        <f t="shared" si="277"/>
        <v>666200</v>
      </c>
      <c r="AI30" s="116">
        <f t="shared" si="277"/>
        <v>666200</v>
      </c>
      <c r="AJ30" s="116">
        <f t="shared" si="277"/>
        <v>666200</v>
      </c>
      <c r="AK30" s="116">
        <f t="shared" si="277"/>
        <v>666200</v>
      </c>
      <c r="AL30" s="116">
        <f t="shared" si="277"/>
        <v>666200</v>
      </c>
      <c r="AM30" s="116">
        <f t="shared" si="277"/>
        <v>666200</v>
      </c>
      <c r="AN30" s="116">
        <f t="shared" si="277"/>
        <v>666200</v>
      </c>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B30" s="4"/>
      <c r="CC30" s="5"/>
      <c r="CD30" s="5"/>
      <c r="CE30" s="5"/>
      <c r="CF30" s="5"/>
      <c r="CG30" s="5"/>
      <c r="CH30" s="5"/>
      <c r="CI30" s="5"/>
      <c r="CJ30" s="5"/>
      <c r="CK30" s="5"/>
      <c r="CL30" s="5"/>
      <c r="CM30" s="5"/>
      <c r="CY30" s="6"/>
      <c r="CZ30" s="171" t="s">
        <v>208</v>
      </c>
      <c r="DA30" s="6"/>
      <c r="DB30" s="6"/>
      <c r="DC30" s="6"/>
      <c r="DD30" s="6"/>
      <c r="DE30" s="6"/>
      <c r="DF30" s="6"/>
      <c r="DG30" s="6"/>
      <c r="DH30" s="6"/>
      <c r="DI30" s="6"/>
      <c r="DJ30" s="6"/>
      <c r="DK30" s="6"/>
      <c r="DL30" s="6"/>
      <c r="DM30" s="6"/>
      <c r="DN30" s="6"/>
      <c r="DO30" s="6"/>
      <c r="DP30" s="6"/>
      <c r="DQ30" s="6"/>
      <c r="DR30" s="6"/>
      <c r="DS30" s="3"/>
      <c r="DT30" s="3"/>
      <c r="DU30" s="3"/>
      <c r="DV30" s="42"/>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5"/>
      <c r="GQ30" s="5"/>
      <c r="GR30" s="5"/>
      <c r="GS30" s="5"/>
      <c r="GT30" s="3"/>
      <c r="GU30" s="130"/>
      <c r="GV30" s="3"/>
      <c r="GW30" s="3"/>
      <c r="GX30" s="3"/>
      <c r="GY30" s="3"/>
      <c r="GZ30" s="9"/>
      <c r="HA30" s="9"/>
      <c r="HB30" s="3"/>
      <c r="HC30" s="3"/>
      <c r="HD30" s="3"/>
      <c r="HE30" s="3"/>
      <c r="HF30" s="3"/>
      <c r="HG30" s="3"/>
      <c r="HH30" s="3"/>
      <c r="HI30" s="3"/>
      <c r="HJ30" s="3"/>
      <c r="HK30" s="3"/>
      <c r="HL30" s="3"/>
      <c r="HM30" s="3"/>
      <c r="HN30" s="3"/>
      <c r="HO30" s="3"/>
      <c r="HP30" s="3"/>
      <c r="HQ30" s="3"/>
      <c r="HR30" s="3"/>
      <c r="HS30" s="3"/>
      <c r="HT30" s="3"/>
      <c r="HU30" s="3"/>
      <c r="HV30" s="3"/>
      <c r="HW30" s="3"/>
      <c r="HX30" s="5"/>
      <c r="HY30" s="5"/>
      <c r="HZ30" s="5"/>
      <c r="IA30" s="5"/>
      <c r="IB30" s="3"/>
      <c r="IC30" s="3"/>
      <c r="ID30" s="3"/>
      <c r="IE30" s="3"/>
      <c r="IF30" s="3"/>
      <c r="IG30" s="3"/>
      <c r="IH30" s="3"/>
      <c r="II30" s="3"/>
      <c r="IJ30" s="3"/>
      <c r="IK30" s="3"/>
      <c r="IL30" s="3"/>
      <c r="IM30" s="3"/>
      <c r="IN30" s="3"/>
      <c r="IO30" s="3"/>
      <c r="IP30" s="3"/>
      <c r="IQ30" s="3"/>
      <c r="IR30" s="3"/>
      <c r="IS30" s="3"/>
      <c r="IT30" s="3"/>
      <c r="IU30" s="3"/>
      <c r="IV30" s="3"/>
      <c r="IW30" s="3"/>
      <c r="IX30" s="3"/>
      <c r="IY30" s="3"/>
    </row>
    <row r="31" spans="1:259" x14ac:dyDescent="0.25">
      <c r="A31" s="112" t="s">
        <v>85</v>
      </c>
      <c r="B31" s="112" t="s">
        <v>89</v>
      </c>
      <c r="C31" s="112">
        <v>200</v>
      </c>
      <c r="D31" s="115">
        <v>60</v>
      </c>
      <c r="E31" s="115"/>
      <c r="F31" s="116">
        <v>6000000</v>
      </c>
      <c r="G31" s="116">
        <f>$F$31</f>
        <v>6000000</v>
      </c>
      <c r="H31" s="116">
        <f t="shared" ref="H31:AN31" si="278">$F$31</f>
        <v>6000000</v>
      </c>
      <c r="I31" s="116">
        <f t="shared" si="278"/>
        <v>6000000</v>
      </c>
      <c r="J31" s="116">
        <f t="shared" si="278"/>
        <v>6000000</v>
      </c>
      <c r="K31" s="116">
        <f t="shared" si="278"/>
        <v>6000000</v>
      </c>
      <c r="L31" s="116">
        <f t="shared" si="278"/>
        <v>6000000</v>
      </c>
      <c r="M31" s="116">
        <f t="shared" si="278"/>
        <v>6000000</v>
      </c>
      <c r="N31" s="116">
        <f t="shared" si="278"/>
        <v>6000000</v>
      </c>
      <c r="O31" s="116">
        <f t="shared" si="278"/>
        <v>6000000</v>
      </c>
      <c r="P31" s="116">
        <f t="shared" si="278"/>
        <v>6000000</v>
      </c>
      <c r="Q31" s="116">
        <f t="shared" si="278"/>
        <v>6000000</v>
      </c>
      <c r="R31" s="116">
        <f t="shared" si="278"/>
        <v>6000000</v>
      </c>
      <c r="S31" s="116">
        <f t="shared" si="278"/>
        <v>6000000</v>
      </c>
      <c r="T31" s="116">
        <f t="shared" si="278"/>
        <v>6000000</v>
      </c>
      <c r="U31" s="116">
        <f t="shared" si="278"/>
        <v>6000000</v>
      </c>
      <c r="V31" s="116">
        <f t="shared" si="278"/>
        <v>6000000</v>
      </c>
      <c r="W31" s="116">
        <f t="shared" si="278"/>
        <v>6000000</v>
      </c>
      <c r="X31" s="116">
        <f t="shared" si="278"/>
        <v>6000000</v>
      </c>
      <c r="Y31" s="116">
        <f t="shared" si="278"/>
        <v>6000000</v>
      </c>
      <c r="Z31" s="116">
        <f t="shared" si="278"/>
        <v>6000000</v>
      </c>
      <c r="AA31" s="116">
        <f t="shared" si="278"/>
        <v>6000000</v>
      </c>
      <c r="AB31" s="116">
        <f t="shared" si="278"/>
        <v>6000000</v>
      </c>
      <c r="AC31" s="116">
        <f t="shared" si="278"/>
        <v>6000000</v>
      </c>
      <c r="AD31" s="116">
        <f t="shared" si="278"/>
        <v>6000000</v>
      </c>
      <c r="AE31" s="116">
        <f t="shared" si="278"/>
        <v>6000000</v>
      </c>
      <c r="AF31" s="116">
        <f t="shared" si="278"/>
        <v>6000000</v>
      </c>
      <c r="AG31" s="116">
        <f t="shared" si="278"/>
        <v>6000000</v>
      </c>
      <c r="AH31" s="116">
        <f t="shared" si="278"/>
        <v>6000000</v>
      </c>
      <c r="AI31" s="116">
        <f t="shared" si="278"/>
        <v>6000000</v>
      </c>
      <c r="AJ31" s="116">
        <f t="shared" si="278"/>
        <v>6000000</v>
      </c>
      <c r="AK31" s="116">
        <f t="shared" si="278"/>
        <v>6000000</v>
      </c>
      <c r="AL31" s="116">
        <f t="shared" si="278"/>
        <v>6000000</v>
      </c>
      <c r="AM31" s="116">
        <f t="shared" si="278"/>
        <v>6000000</v>
      </c>
      <c r="AN31" s="116">
        <f t="shared" si="278"/>
        <v>6000000</v>
      </c>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B31" s="4"/>
      <c r="CC31" s="5"/>
      <c r="CD31" s="5"/>
      <c r="CE31" s="5"/>
      <c r="CF31" s="5"/>
      <c r="CG31" s="5"/>
      <c r="CH31" s="5"/>
      <c r="CI31" s="5"/>
      <c r="CJ31" s="5"/>
      <c r="CK31" s="5"/>
      <c r="CL31" s="5"/>
      <c r="CM31" s="5"/>
      <c r="CY31" s="6"/>
      <c r="CZ31" s="6"/>
      <c r="DA31" s="6"/>
      <c r="DB31" s="6"/>
      <c r="DC31" s="6"/>
      <c r="DD31" s="6"/>
      <c r="DE31" s="6"/>
      <c r="DF31" s="6"/>
      <c r="DG31" s="6"/>
      <c r="DH31" s="6"/>
      <c r="DI31" s="6"/>
      <c r="DJ31" s="6"/>
      <c r="DK31" s="6"/>
      <c r="DL31" s="6"/>
      <c r="DM31" s="6"/>
      <c r="DN31" s="6"/>
      <c r="DO31" s="6"/>
      <c r="DP31" s="6"/>
      <c r="DQ31" s="6"/>
      <c r="DR31" s="6"/>
      <c r="DS31" s="3"/>
      <c r="DT31" s="3"/>
      <c r="DU31" s="3"/>
      <c r="DV31" s="42"/>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5"/>
      <c r="GQ31" s="5"/>
      <c r="GR31" s="5"/>
      <c r="GS31" s="5"/>
      <c r="GT31" s="3"/>
      <c r="GU31" s="130"/>
      <c r="GV31" s="3"/>
      <c r="GW31" s="3"/>
      <c r="GX31" s="3"/>
      <c r="GY31" s="3"/>
      <c r="GZ31" s="9"/>
      <c r="HA31" s="9"/>
      <c r="HB31" s="3"/>
      <c r="HC31" s="3"/>
      <c r="HD31" s="3"/>
      <c r="HE31" s="3"/>
      <c r="HF31" s="3"/>
      <c r="HG31" s="3"/>
      <c r="HH31" s="3"/>
      <c r="HI31" s="3"/>
      <c r="HJ31" s="3"/>
      <c r="HK31" s="3"/>
      <c r="HL31" s="3"/>
      <c r="HM31" s="3"/>
      <c r="HN31" s="3"/>
      <c r="HO31" s="3"/>
      <c r="HP31" s="3"/>
      <c r="HQ31" s="3"/>
      <c r="HR31" s="3"/>
      <c r="HS31" s="3"/>
      <c r="HT31" s="3"/>
      <c r="HU31" s="3"/>
      <c r="HV31" s="3"/>
      <c r="HW31" s="3"/>
      <c r="HX31" s="5"/>
      <c r="HY31" s="5"/>
      <c r="HZ31" s="5"/>
      <c r="IA31" s="5"/>
      <c r="IB31" s="3"/>
      <c r="IC31" s="3"/>
      <c r="ID31" s="3"/>
      <c r="IE31" s="3"/>
      <c r="IF31" s="3"/>
      <c r="IG31" s="3"/>
      <c r="IH31" s="3"/>
      <c r="II31" s="3"/>
      <c r="IJ31" s="3"/>
      <c r="IK31" s="3"/>
      <c r="IL31" s="3"/>
      <c r="IM31" s="3"/>
      <c r="IN31" s="3"/>
      <c r="IO31" s="3"/>
      <c r="IP31" s="3"/>
      <c r="IQ31" s="3"/>
      <c r="IR31" s="3"/>
      <c r="IS31" s="3"/>
      <c r="IT31" s="3"/>
      <c r="IU31" s="3"/>
      <c r="IV31" s="3"/>
      <c r="IW31" s="3"/>
      <c r="IX31" s="3"/>
      <c r="IY31" s="3"/>
    </row>
    <row r="32" spans="1:259" x14ac:dyDescent="0.25">
      <c r="A32" s="112" t="s">
        <v>86</v>
      </c>
      <c r="B32" s="112" t="s">
        <v>88</v>
      </c>
      <c r="C32" s="112">
        <v>200</v>
      </c>
      <c r="D32" s="115">
        <v>20</v>
      </c>
      <c r="E32" s="115"/>
      <c r="F32" s="116">
        <v>666200</v>
      </c>
      <c r="G32" s="116">
        <f>$F$32</f>
        <v>666200</v>
      </c>
      <c r="H32" s="116">
        <f t="shared" ref="H32:AN32" si="279">$F$32</f>
        <v>666200</v>
      </c>
      <c r="I32" s="116">
        <f t="shared" si="279"/>
        <v>666200</v>
      </c>
      <c r="J32" s="116">
        <f t="shared" si="279"/>
        <v>666200</v>
      </c>
      <c r="K32" s="116">
        <f t="shared" si="279"/>
        <v>666200</v>
      </c>
      <c r="L32" s="116">
        <f t="shared" si="279"/>
        <v>666200</v>
      </c>
      <c r="M32" s="116">
        <f t="shared" si="279"/>
        <v>666200</v>
      </c>
      <c r="N32" s="116">
        <f t="shared" si="279"/>
        <v>666200</v>
      </c>
      <c r="O32" s="116">
        <f t="shared" si="279"/>
        <v>666200</v>
      </c>
      <c r="P32" s="116">
        <f t="shared" si="279"/>
        <v>666200</v>
      </c>
      <c r="Q32" s="116">
        <f t="shared" si="279"/>
        <v>666200</v>
      </c>
      <c r="R32" s="116">
        <f t="shared" si="279"/>
        <v>666200</v>
      </c>
      <c r="S32" s="116">
        <f t="shared" si="279"/>
        <v>666200</v>
      </c>
      <c r="T32" s="116">
        <f t="shared" si="279"/>
        <v>666200</v>
      </c>
      <c r="U32" s="116">
        <f t="shared" si="279"/>
        <v>666200</v>
      </c>
      <c r="V32" s="116">
        <f t="shared" si="279"/>
        <v>666200</v>
      </c>
      <c r="W32" s="116">
        <f t="shared" si="279"/>
        <v>666200</v>
      </c>
      <c r="X32" s="116">
        <f t="shared" si="279"/>
        <v>666200</v>
      </c>
      <c r="Y32" s="116">
        <f t="shared" si="279"/>
        <v>666200</v>
      </c>
      <c r="Z32" s="116">
        <f t="shared" si="279"/>
        <v>666200</v>
      </c>
      <c r="AA32" s="116">
        <f t="shared" si="279"/>
        <v>666200</v>
      </c>
      <c r="AB32" s="116">
        <f t="shared" si="279"/>
        <v>666200</v>
      </c>
      <c r="AC32" s="116">
        <f t="shared" si="279"/>
        <v>666200</v>
      </c>
      <c r="AD32" s="116">
        <f t="shared" si="279"/>
        <v>666200</v>
      </c>
      <c r="AE32" s="116">
        <f t="shared" si="279"/>
        <v>666200</v>
      </c>
      <c r="AF32" s="116">
        <f t="shared" si="279"/>
        <v>666200</v>
      </c>
      <c r="AG32" s="116">
        <f t="shared" si="279"/>
        <v>666200</v>
      </c>
      <c r="AH32" s="116">
        <f t="shared" si="279"/>
        <v>666200</v>
      </c>
      <c r="AI32" s="116">
        <f t="shared" si="279"/>
        <v>666200</v>
      </c>
      <c r="AJ32" s="116">
        <f t="shared" si="279"/>
        <v>666200</v>
      </c>
      <c r="AK32" s="116">
        <f t="shared" si="279"/>
        <v>666200</v>
      </c>
      <c r="AL32" s="116">
        <f t="shared" si="279"/>
        <v>666200</v>
      </c>
      <c r="AM32" s="116">
        <f t="shared" si="279"/>
        <v>666200</v>
      </c>
      <c r="AN32" s="116">
        <f t="shared" si="279"/>
        <v>666200</v>
      </c>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B32" s="4"/>
      <c r="CC32" s="5"/>
      <c r="CD32" s="5"/>
      <c r="CE32" s="5"/>
      <c r="CF32" s="5"/>
      <c r="CG32" s="5"/>
      <c r="CH32" s="5"/>
      <c r="CI32" s="5"/>
      <c r="CJ32" s="5"/>
      <c r="CK32" s="5"/>
      <c r="CL32" s="5"/>
      <c r="CM32" s="5"/>
      <c r="CY32" s="6"/>
      <c r="CZ32" s="6"/>
      <c r="DA32" s="6"/>
      <c r="DB32" s="6"/>
      <c r="DC32" s="6"/>
      <c r="DD32" s="6"/>
      <c r="DE32" s="6"/>
      <c r="DF32" s="6"/>
      <c r="DG32" s="6"/>
      <c r="DH32" s="6"/>
      <c r="DI32" s="6"/>
      <c r="DJ32" s="6"/>
      <c r="DK32" s="6"/>
      <c r="DL32" s="6"/>
      <c r="DM32" s="6"/>
      <c r="DN32" s="6"/>
      <c r="DO32" s="6"/>
      <c r="DP32" s="6"/>
      <c r="DQ32" s="6"/>
      <c r="DR32" s="6"/>
      <c r="DS32" s="3"/>
      <c r="DT32" s="3"/>
      <c r="DU32" s="3"/>
      <c r="DV32" s="42"/>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5"/>
      <c r="GQ32" s="5"/>
      <c r="GR32" s="5"/>
      <c r="GS32" s="5"/>
      <c r="GT32" s="3"/>
      <c r="GU32" s="130"/>
      <c r="GV32" s="3"/>
      <c r="GW32" s="3" t="s">
        <v>192</v>
      </c>
      <c r="GX32" s="3"/>
      <c r="GY32" s="3"/>
      <c r="GZ32" s="9"/>
      <c r="HA32" s="9"/>
      <c r="HB32" s="3"/>
      <c r="HC32" s="3"/>
      <c r="HD32" s="3"/>
      <c r="HE32" s="3"/>
      <c r="HF32" s="3"/>
      <c r="HG32" s="3"/>
      <c r="HH32" s="3"/>
      <c r="HI32" s="3"/>
      <c r="HJ32" s="3"/>
      <c r="HK32" s="3"/>
      <c r="HL32" s="3"/>
      <c r="HM32" s="3"/>
      <c r="HN32" s="3"/>
      <c r="HO32" s="3"/>
      <c r="HP32" s="3"/>
      <c r="HQ32" s="3"/>
      <c r="HR32" s="3"/>
      <c r="HS32" s="3"/>
      <c r="HT32" s="3"/>
      <c r="HU32" s="3"/>
      <c r="HV32" s="3"/>
      <c r="HW32" s="3"/>
      <c r="HX32" s="5"/>
      <c r="HY32" s="5"/>
      <c r="HZ32" s="5"/>
      <c r="IA32" s="5"/>
      <c r="IB32" s="3"/>
      <c r="IC32" s="3"/>
      <c r="ID32" s="3"/>
      <c r="IE32" s="3"/>
      <c r="IF32" s="3"/>
      <c r="IG32" s="3"/>
      <c r="IH32" s="3"/>
      <c r="II32" s="3"/>
      <c r="IJ32" s="3"/>
      <c r="IK32" s="3"/>
      <c r="IL32" s="3"/>
      <c r="IM32" s="3"/>
      <c r="IN32" s="3"/>
      <c r="IO32" s="3"/>
      <c r="IP32" s="3"/>
      <c r="IQ32" s="3"/>
      <c r="IR32" s="3"/>
      <c r="IS32" s="3"/>
      <c r="IT32" s="3"/>
      <c r="IU32" s="3"/>
      <c r="IV32" s="3"/>
      <c r="IW32" s="3"/>
      <c r="IX32" s="3"/>
      <c r="IY32" s="3"/>
    </row>
    <row r="33" spans="1:259" x14ac:dyDescent="0.25">
      <c r="A33" s="112" t="s">
        <v>234</v>
      </c>
      <c r="B33" s="112" t="s">
        <v>235</v>
      </c>
      <c r="C33" s="112">
        <v>40</v>
      </c>
      <c r="D33" s="115">
        <v>30</v>
      </c>
      <c r="E33" s="115"/>
      <c r="F33" s="116">
        <v>5050000</v>
      </c>
      <c r="G33" s="116">
        <f>$F$33</f>
        <v>5050000</v>
      </c>
      <c r="H33" s="116">
        <f t="shared" ref="H33:AN33" si="280">$F$33</f>
        <v>5050000</v>
      </c>
      <c r="I33" s="116">
        <f t="shared" si="280"/>
        <v>5050000</v>
      </c>
      <c r="J33" s="116">
        <f t="shared" si="280"/>
        <v>5050000</v>
      </c>
      <c r="K33" s="116">
        <f t="shared" si="280"/>
        <v>5050000</v>
      </c>
      <c r="L33" s="116">
        <f t="shared" si="280"/>
        <v>5050000</v>
      </c>
      <c r="M33" s="116">
        <f t="shared" si="280"/>
        <v>5050000</v>
      </c>
      <c r="N33" s="116">
        <f t="shared" si="280"/>
        <v>5050000</v>
      </c>
      <c r="O33" s="116">
        <f t="shared" si="280"/>
        <v>5050000</v>
      </c>
      <c r="P33" s="116">
        <f t="shared" si="280"/>
        <v>5050000</v>
      </c>
      <c r="Q33" s="116">
        <f t="shared" si="280"/>
        <v>5050000</v>
      </c>
      <c r="R33" s="116">
        <f t="shared" si="280"/>
        <v>5050000</v>
      </c>
      <c r="S33" s="116">
        <f t="shared" si="280"/>
        <v>5050000</v>
      </c>
      <c r="T33" s="116">
        <f t="shared" si="280"/>
        <v>5050000</v>
      </c>
      <c r="U33" s="116">
        <f t="shared" si="280"/>
        <v>5050000</v>
      </c>
      <c r="V33" s="116">
        <f t="shared" si="280"/>
        <v>5050000</v>
      </c>
      <c r="W33" s="116">
        <f t="shared" si="280"/>
        <v>5050000</v>
      </c>
      <c r="X33" s="116">
        <f t="shared" si="280"/>
        <v>5050000</v>
      </c>
      <c r="Y33" s="116">
        <f t="shared" si="280"/>
        <v>5050000</v>
      </c>
      <c r="Z33" s="116">
        <f t="shared" si="280"/>
        <v>5050000</v>
      </c>
      <c r="AA33" s="116">
        <f t="shared" si="280"/>
        <v>5050000</v>
      </c>
      <c r="AB33" s="116">
        <f t="shared" si="280"/>
        <v>5050000</v>
      </c>
      <c r="AC33" s="116">
        <f t="shared" si="280"/>
        <v>5050000</v>
      </c>
      <c r="AD33" s="116">
        <f t="shared" si="280"/>
        <v>5050000</v>
      </c>
      <c r="AE33" s="116">
        <f t="shared" si="280"/>
        <v>5050000</v>
      </c>
      <c r="AF33" s="116">
        <f t="shared" si="280"/>
        <v>5050000</v>
      </c>
      <c r="AG33" s="116">
        <f t="shared" si="280"/>
        <v>5050000</v>
      </c>
      <c r="AH33" s="116">
        <f t="shared" si="280"/>
        <v>5050000</v>
      </c>
      <c r="AI33" s="116">
        <f t="shared" si="280"/>
        <v>5050000</v>
      </c>
      <c r="AJ33" s="116">
        <f t="shared" si="280"/>
        <v>5050000</v>
      </c>
      <c r="AK33" s="116">
        <f t="shared" si="280"/>
        <v>5050000</v>
      </c>
      <c r="AL33" s="116">
        <f t="shared" si="280"/>
        <v>5050000</v>
      </c>
      <c r="AM33" s="116">
        <f t="shared" si="280"/>
        <v>5050000</v>
      </c>
      <c r="AN33" s="116">
        <f t="shared" si="280"/>
        <v>5050000</v>
      </c>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B33" s="4"/>
      <c r="CC33" s="5"/>
      <c r="CD33" s="5"/>
      <c r="CE33" s="5"/>
      <c r="CF33" s="5"/>
      <c r="CG33" s="5"/>
      <c r="CH33" s="5"/>
      <c r="CI33" s="5"/>
      <c r="CJ33" s="5"/>
      <c r="CK33" s="5"/>
      <c r="CL33" s="5"/>
      <c r="CM33" s="5"/>
      <c r="CY33" s="6"/>
      <c r="CZ33" s="6"/>
      <c r="DA33" s="6"/>
      <c r="DB33" s="6"/>
      <c r="DC33" s="6"/>
      <c r="DD33" s="6"/>
      <c r="DE33" s="6"/>
      <c r="DF33" s="6"/>
      <c r="DG33" s="6"/>
      <c r="DH33" s="6"/>
      <c r="DI33" s="6"/>
      <c r="DJ33" s="6"/>
      <c r="DK33" s="6"/>
      <c r="DL33" s="6"/>
      <c r="DM33" s="6"/>
      <c r="DN33" s="6"/>
      <c r="DO33" s="6"/>
      <c r="DP33" s="6"/>
      <c r="DQ33" s="6"/>
      <c r="DR33" s="6"/>
      <c r="DS33" s="3"/>
      <c r="DT33" s="3"/>
      <c r="DU33" s="3"/>
      <c r="DV33" s="42"/>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Q33" s="5"/>
      <c r="GR33" s="5"/>
      <c r="GS33" s="5"/>
      <c r="GT33" s="3"/>
      <c r="GU33" s="130"/>
      <c r="GV33" s="3"/>
      <c r="GW33" s="3"/>
      <c r="GX33" s="3"/>
      <c r="GY33" s="3"/>
      <c r="GZ33" s="9"/>
      <c r="HA33" s="9"/>
      <c r="HB33" s="3"/>
      <c r="HC33" s="3"/>
      <c r="HD33" s="3"/>
      <c r="HE33" s="3"/>
      <c r="HF33" s="3"/>
      <c r="HG33" s="3"/>
      <c r="HH33" s="3"/>
      <c r="HI33" s="3"/>
      <c r="HJ33" s="3"/>
      <c r="HK33" s="3"/>
      <c r="HL33" s="3"/>
      <c r="HM33" s="3"/>
      <c r="HN33" s="3"/>
      <c r="HO33" s="3"/>
      <c r="HP33" s="3"/>
      <c r="HQ33" s="3"/>
      <c r="HR33" s="3"/>
      <c r="HS33" s="3"/>
      <c r="HT33" s="3"/>
      <c r="HU33" s="3"/>
      <c r="HV33" s="3"/>
      <c r="HW33" s="3"/>
      <c r="HX33" s="5"/>
      <c r="HY33" s="5"/>
      <c r="HZ33" s="5"/>
      <c r="IA33" s="5"/>
      <c r="IB33" s="3"/>
      <c r="IC33" s="3"/>
      <c r="ID33" s="3"/>
      <c r="IE33" s="3"/>
      <c r="IF33" s="3"/>
      <c r="IG33" s="3"/>
      <c r="IH33" s="3"/>
      <c r="II33" s="3"/>
      <c r="IJ33" s="3"/>
      <c r="IK33" s="3"/>
      <c r="IL33" s="3"/>
      <c r="IM33" s="3"/>
      <c r="IN33" s="3"/>
      <c r="IO33" s="3"/>
      <c r="IP33" s="3"/>
      <c r="IQ33" s="3"/>
      <c r="IR33" s="3"/>
      <c r="IS33" s="3"/>
      <c r="IT33" s="3"/>
      <c r="IU33" s="3"/>
      <c r="IV33" s="3"/>
      <c r="IW33" s="3"/>
      <c r="IX33" s="3"/>
      <c r="IY33" s="3"/>
    </row>
    <row r="34" spans="1:259" x14ac:dyDescent="0.25">
      <c r="A34" s="112" t="s">
        <v>223</v>
      </c>
      <c r="B34" s="112" t="s">
        <v>224</v>
      </c>
      <c r="C34" s="112">
        <v>6</v>
      </c>
      <c r="D34" s="115">
        <v>28</v>
      </c>
      <c r="E34" s="115"/>
      <c r="F34" s="116">
        <f>349000+250000</f>
        <v>599000</v>
      </c>
      <c r="G34" s="116">
        <f>+$F$34</f>
        <v>599000</v>
      </c>
      <c r="H34" s="116">
        <f t="shared" ref="H34:AN34" si="281">+$F$34</f>
        <v>599000</v>
      </c>
      <c r="I34" s="116">
        <f t="shared" si="281"/>
        <v>599000</v>
      </c>
      <c r="J34" s="116">
        <f t="shared" si="281"/>
        <v>599000</v>
      </c>
      <c r="K34" s="116">
        <f t="shared" si="281"/>
        <v>599000</v>
      </c>
      <c r="L34" s="116">
        <f t="shared" si="281"/>
        <v>599000</v>
      </c>
      <c r="M34" s="116">
        <f t="shared" si="281"/>
        <v>599000</v>
      </c>
      <c r="N34" s="116">
        <f t="shared" si="281"/>
        <v>599000</v>
      </c>
      <c r="O34" s="116">
        <f t="shared" si="281"/>
        <v>599000</v>
      </c>
      <c r="P34" s="116">
        <f t="shared" si="281"/>
        <v>599000</v>
      </c>
      <c r="Q34" s="116">
        <f t="shared" si="281"/>
        <v>599000</v>
      </c>
      <c r="R34" s="116">
        <f t="shared" si="281"/>
        <v>599000</v>
      </c>
      <c r="S34" s="116">
        <f t="shared" si="281"/>
        <v>599000</v>
      </c>
      <c r="T34" s="116">
        <f t="shared" si="281"/>
        <v>599000</v>
      </c>
      <c r="U34" s="116">
        <f t="shared" si="281"/>
        <v>599000</v>
      </c>
      <c r="V34" s="116">
        <f t="shared" si="281"/>
        <v>599000</v>
      </c>
      <c r="W34" s="116">
        <f t="shared" si="281"/>
        <v>599000</v>
      </c>
      <c r="X34" s="116">
        <f t="shared" si="281"/>
        <v>599000</v>
      </c>
      <c r="Y34" s="116">
        <f t="shared" si="281"/>
        <v>599000</v>
      </c>
      <c r="Z34" s="116">
        <f t="shared" si="281"/>
        <v>599000</v>
      </c>
      <c r="AA34" s="116">
        <f t="shared" si="281"/>
        <v>599000</v>
      </c>
      <c r="AB34" s="116">
        <f t="shared" si="281"/>
        <v>599000</v>
      </c>
      <c r="AC34" s="116">
        <f t="shared" si="281"/>
        <v>599000</v>
      </c>
      <c r="AD34" s="116">
        <f t="shared" si="281"/>
        <v>599000</v>
      </c>
      <c r="AE34" s="116">
        <f t="shared" si="281"/>
        <v>599000</v>
      </c>
      <c r="AF34" s="116">
        <f t="shared" si="281"/>
        <v>599000</v>
      </c>
      <c r="AG34" s="116">
        <f t="shared" si="281"/>
        <v>599000</v>
      </c>
      <c r="AH34" s="116">
        <f t="shared" si="281"/>
        <v>599000</v>
      </c>
      <c r="AI34" s="116">
        <f t="shared" si="281"/>
        <v>599000</v>
      </c>
      <c r="AJ34" s="116">
        <f t="shared" si="281"/>
        <v>599000</v>
      </c>
      <c r="AK34" s="116">
        <f t="shared" si="281"/>
        <v>599000</v>
      </c>
      <c r="AL34" s="116">
        <f t="shared" si="281"/>
        <v>599000</v>
      </c>
      <c r="AM34" s="116">
        <f t="shared" si="281"/>
        <v>599000</v>
      </c>
      <c r="AN34" s="116">
        <f t="shared" si="281"/>
        <v>599000</v>
      </c>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B34" s="4"/>
      <c r="CC34" s="5"/>
      <c r="CD34" s="5"/>
      <c r="CE34" s="5"/>
      <c r="CF34" s="5"/>
      <c r="CG34" s="5"/>
      <c r="CH34" s="5"/>
      <c r="CI34" s="5"/>
      <c r="CJ34" s="5"/>
      <c r="CK34" s="5"/>
      <c r="CL34" s="5"/>
      <c r="CM34" s="5"/>
      <c r="CY34" s="6"/>
      <c r="CZ34" s="6"/>
      <c r="DA34" s="6"/>
      <c r="DB34" s="6"/>
      <c r="DC34" s="6"/>
      <c r="DD34" s="6"/>
      <c r="DE34" s="6"/>
      <c r="DF34" s="6"/>
      <c r="DG34" s="6"/>
      <c r="DH34" s="6"/>
      <c r="DI34" s="6"/>
      <c r="DJ34" s="6"/>
      <c r="DK34" s="6"/>
      <c r="DL34" s="6"/>
      <c r="DM34" s="6"/>
      <c r="DN34" s="6"/>
      <c r="DO34" s="6"/>
      <c r="DP34" s="6"/>
      <c r="DQ34" s="6"/>
      <c r="DR34" s="6"/>
      <c r="DS34" s="3"/>
      <c r="DT34" s="3"/>
      <c r="DU34" s="3"/>
      <c r="DV34" s="42"/>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5"/>
      <c r="GQ34" s="5"/>
      <c r="GR34" s="5"/>
      <c r="GS34" s="5"/>
      <c r="GT34" s="3"/>
      <c r="GU34" s="130"/>
      <c r="GV34" s="3"/>
      <c r="GW34" s="3"/>
      <c r="GX34" s="3"/>
      <c r="GY34" s="3"/>
      <c r="GZ34" s="9"/>
      <c r="HA34" s="9"/>
      <c r="HB34" s="3"/>
      <c r="HC34" s="3"/>
      <c r="HD34" s="3"/>
      <c r="HE34" s="3"/>
      <c r="HF34" s="3"/>
      <c r="HG34" s="3"/>
      <c r="HH34" s="3"/>
      <c r="HI34" s="3"/>
      <c r="HJ34" s="3"/>
      <c r="HK34" s="3"/>
      <c r="HL34" s="3"/>
      <c r="HM34" s="3"/>
      <c r="HN34" s="3"/>
      <c r="HO34" s="3"/>
      <c r="HP34" s="3"/>
      <c r="HQ34" s="3"/>
      <c r="HR34" s="3"/>
      <c r="HS34" s="3"/>
      <c r="HT34" s="3"/>
      <c r="HU34" s="3"/>
      <c r="HV34" s="3"/>
      <c r="HW34" s="3"/>
      <c r="HX34" s="5"/>
      <c r="HY34" s="5"/>
      <c r="HZ34" s="5"/>
      <c r="IA34" s="5"/>
      <c r="IB34" s="3"/>
      <c r="IC34" s="3"/>
      <c r="ID34" s="3"/>
      <c r="IE34" s="3"/>
      <c r="IF34" s="3"/>
      <c r="IG34" s="3"/>
      <c r="IH34" s="3"/>
      <c r="II34" s="3"/>
      <c r="IJ34" s="3"/>
      <c r="IK34" s="3"/>
      <c r="IL34" s="3"/>
      <c r="IM34" s="3"/>
      <c r="IN34" s="3"/>
      <c r="IO34" s="3"/>
      <c r="IP34" s="3"/>
      <c r="IQ34" s="3"/>
      <c r="IR34" s="3"/>
      <c r="IS34" s="3"/>
      <c r="IT34" s="3"/>
      <c r="IU34" s="3"/>
      <c r="IV34" s="3"/>
      <c r="IW34" s="3"/>
      <c r="IX34" s="3"/>
      <c r="IY34" s="3"/>
    </row>
    <row r="35" spans="1:259" x14ac:dyDescent="0.25">
      <c r="A35" s="112" t="s">
        <v>43</v>
      </c>
      <c r="B35" s="112" t="s">
        <v>225</v>
      </c>
      <c r="C35" s="112"/>
      <c r="D35" s="115">
        <v>28</v>
      </c>
      <c r="E35" s="115"/>
      <c r="F35" s="116">
        <f>35000+15000</f>
        <v>50000</v>
      </c>
      <c r="G35" s="116">
        <f>+$F$35</f>
        <v>50000</v>
      </c>
      <c r="H35" s="116">
        <f t="shared" ref="H35:AN35" si="282">+$F$35</f>
        <v>50000</v>
      </c>
      <c r="I35" s="116">
        <f t="shared" si="282"/>
        <v>50000</v>
      </c>
      <c r="J35" s="116">
        <f t="shared" si="282"/>
        <v>50000</v>
      </c>
      <c r="K35" s="116">
        <f t="shared" si="282"/>
        <v>50000</v>
      </c>
      <c r="L35" s="116">
        <f t="shared" si="282"/>
        <v>50000</v>
      </c>
      <c r="M35" s="116">
        <f t="shared" si="282"/>
        <v>50000</v>
      </c>
      <c r="N35" s="116">
        <f t="shared" si="282"/>
        <v>50000</v>
      </c>
      <c r="O35" s="116">
        <f t="shared" si="282"/>
        <v>50000</v>
      </c>
      <c r="P35" s="116">
        <f t="shared" si="282"/>
        <v>50000</v>
      </c>
      <c r="Q35" s="116">
        <f t="shared" si="282"/>
        <v>50000</v>
      </c>
      <c r="R35" s="116">
        <f t="shared" si="282"/>
        <v>50000</v>
      </c>
      <c r="S35" s="116">
        <f t="shared" si="282"/>
        <v>50000</v>
      </c>
      <c r="T35" s="116">
        <f t="shared" si="282"/>
        <v>50000</v>
      </c>
      <c r="U35" s="116">
        <f t="shared" si="282"/>
        <v>50000</v>
      </c>
      <c r="V35" s="116">
        <f t="shared" si="282"/>
        <v>50000</v>
      </c>
      <c r="W35" s="116">
        <f t="shared" si="282"/>
        <v>50000</v>
      </c>
      <c r="X35" s="116">
        <f t="shared" si="282"/>
        <v>50000</v>
      </c>
      <c r="Y35" s="116">
        <f t="shared" si="282"/>
        <v>50000</v>
      </c>
      <c r="Z35" s="116">
        <f t="shared" si="282"/>
        <v>50000</v>
      </c>
      <c r="AA35" s="116">
        <f t="shared" si="282"/>
        <v>50000</v>
      </c>
      <c r="AB35" s="116">
        <f t="shared" si="282"/>
        <v>50000</v>
      </c>
      <c r="AC35" s="116">
        <f t="shared" si="282"/>
        <v>50000</v>
      </c>
      <c r="AD35" s="116">
        <f t="shared" si="282"/>
        <v>50000</v>
      </c>
      <c r="AE35" s="116">
        <f t="shared" si="282"/>
        <v>50000</v>
      </c>
      <c r="AF35" s="116">
        <f t="shared" si="282"/>
        <v>50000</v>
      </c>
      <c r="AG35" s="116">
        <f t="shared" si="282"/>
        <v>50000</v>
      </c>
      <c r="AH35" s="116">
        <f t="shared" si="282"/>
        <v>50000</v>
      </c>
      <c r="AI35" s="116">
        <f t="shared" si="282"/>
        <v>50000</v>
      </c>
      <c r="AJ35" s="116">
        <f t="shared" si="282"/>
        <v>50000</v>
      </c>
      <c r="AK35" s="116">
        <f t="shared" si="282"/>
        <v>50000</v>
      </c>
      <c r="AL35" s="116">
        <f t="shared" si="282"/>
        <v>50000</v>
      </c>
      <c r="AM35" s="116">
        <f t="shared" si="282"/>
        <v>50000</v>
      </c>
      <c r="AN35" s="116">
        <f t="shared" si="282"/>
        <v>50000</v>
      </c>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B35" s="4"/>
      <c r="CC35" s="5"/>
      <c r="CD35" s="5"/>
      <c r="CE35" s="5"/>
      <c r="CF35" s="5"/>
      <c r="CG35" s="5"/>
      <c r="CH35" s="5"/>
      <c r="CI35" s="5"/>
      <c r="CJ35" s="5"/>
      <c r="CK35" s="5"/>
      <c r="CL35" s="5"/>
      <c r="CM35" s="5"/>
      <c r="CY35" s="6"/>
      <c r="CZ35" s="6"/>
      <c r="DA35" s="6"/>
      <c r="DB35" s="6"/>
      <c r="DC35" s="6"/>
      <c r="DD35" s="6"/>
      <c r="DE35" s="6"/>
      <c r="DF35" s="6"/>
      <c r="DG35" s="6"/>
      <c r="DH35" s="6"/>
      <c r="DI35" s="6"/>
      <c r="DJ35" s="6"/>
      <c r="DK35" s="6"/>
      <c r="DL35" s="6"/>
      <c r="DM35" s="6"/>
      <c r="DN35" s="6"/>
      <c r="DO35" s="6"/>
      <c r="DP35" s="6"/>
      <c r="DQ35" s="6"/>
      <c r="DR35" s="6"/>
      <c r="DS35" s="3"/>
      <c r="DT35" s="3"/>
      <c r="DU35" s="3"/>
      <c r="DV35" s="42"/>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5"/>
      <c r="GQ35" s="5"/>
      <c r="GR35" s="5"/>
      <c r="GS35" s="5"/>
      <c r="GT35" s="3"/>
      <c r="GU35" s="130"/>
      <c r="GV35" s="3"/>
      <c r="GW35" s="3"/>
      <c r="GX35" s="3"/>
      <c r="GY35" s="3"/>
      <c r="GZ35" s="9"/>
      <c r="HA35" s="9"/>
      <c r="HB35" s="3"/>
      <c r="HC35" s="3"/>
      <c r="HD35" s="3"/>
      <c r="HE35" s="3"/>
      <c r="HF35" s="3"/>
      <c r="HG35" s="3"/>
      <c r="HH35" s="3"/>
      <c r="HI35" s="3"/>
      <c r="HJ35" s="3"/>
      <c r="HK35" s="3"/>
      <c r="HL35" s="3"/>
      <c r="HM35" s="3"/>
      <c r="HN35" s="3"/>
      <c r="HO35" s="3"/>
      <c r="HP35" s="3"/>
      <c r="HQ35" s="3"/>
      <c r="HR35" s="3"/>
      <c r="HS35" s="3"/>
      <c r="HT35" s="3"/>
      <c r="HU35" s="3"/>
      <c r="HV35" s="3"/>
      <c r="HW35" s="3"/>
      <c r="HX35" s="5"/>
      <c r="HY35" s="5"/>
      <c r="HZ35" s="5"/>
      <c r="IA35" s="5"/>
      <c r="IB35" s="3"/>
      <c r="IC35" s="3"/>
      <c r="ID35" s="3"/>
      <c r="IE35" s="3"/>
      <c r="IF35" s="3"/>
      <c r="IG35" s="3"/>
      <c r="IH35" s="3"/>
      <c r="II35" s="3"/>
      <c r="IJ35" s="3"/>
      <c r="IK35" s="3"/>
      <c r="IL35" s="3"/>
      <c r="IM35" s="3"/>
      <c r="IN35" s="3"/>
      <c r="IO35" s="3"/>
      <c r="IP35" s="3"/>
      <c r="IQ35" s="3"/>
      <c r="IR35" s="3"/>
      <c r="IS35" s="3"/>
      <c r="IT35" s="3"/>
      <c r="IU35" s="3"/>
      <c r="IV35" s="3"/>
      <c r="IW35" s="3"/>
      <c r="IX35" s="3"/>
      <c r="IY35" s="3"/>
    </row>
    <row r="36" spans="1:259" x14ac:dyDescent="0.25">
      <c r="A36" s="112" t="s">
        <v>191</v>
      </c>
      <c r="B36" s="112" t="s">
        <v>226</v>
      </c>
      <c r="C36" s="112"/>
      <c r="D36" s="115">
        <v>28</v>
      </c>
      <c r="E36" s="115"/>
      <c r="F36" s="116">
        <v>286000</v>
      </c>
      <c r="G36" s="116">
        <f>+$F$36</f>
        <v>286000</v>
      </c>
      <c r="H36" s="116">
        <f t="shared" ref="H36:AN36" si="283">+$F$36</f>
        <v>286000</v>
      </c>
      <c r="I36" s="116">
        <f t="shared" si="283"/>
        <v>286000</v>
      </c>
      <c r="J36" s="116">
        <f t="shared" si="283"/>
        <v>286000</v>
      </c>
      <c r="K36" s="116">
        <f t="shared" si="283"/>
        <v>286000</v>
      </c>
      <c r="L36" s="116">
        <f t="shared" si="283"/>
        <v>286000</v>
      </c>
      <c r="M36" s="116">
        <f t="shared" si="283"/>
        <v>286000</v>
      </c>
      <c r="N36" s="116">
        <f t="shared" si="283"/>
        <v>286000</v>
      </c>
      <c r="O36" s="116">
        <f t="shared" si="283"/>
        <v>286000</v>
      </c>
      <c r="P36" s="116">
        <f t="shared" si="283"/>
        <v>286000</v>
      </c>
      <c r="Q36" s="116">
        <f t="shared" si="283"/>
        <v>286000</v>
      </c>
      <c r="R36" s="116">
        <f t="shared" si="283"/>
        <v>286000</v>
      </c>
      <c r="S36" s="116">
        <f t="shared" si="283"/>
        <v>286000</v>
      </c>
      <c r="T36" s="116">
        <f t="shared" si="283"/>
        <v>286000</v>
      </c>
      <c r="U36" s="116">
        <f t="shared" si="283"/>
        <v>286000</v>
      </c>
      <c r="V36" s="116">
        <f t="shared" si="283"/>
        <v>286000</v>
      </c>
      <c r="W36" s="116">
        <f t="shared" si="283"/>
        <v>286000</v>
      </c>
      <c r="X36" s="116">
        <f t="shared" si="283"/>
        <v>286000</v>
      </c>
      <c r="Y36" s="116">
        <f t="shared" si="283"/>
        <v>286000</v>
      </c>
      <c r="Z36" s="116">
        <f t="shared" si="283"/>
        <v>286000</v>
      </c>
      <c r="AA36" s="116">
        <f t="shared" si="283"/>
        <v>286000</v>
      </c>
      <c r="AB36" s="116">
        <f t="shared" si="283"/>
        <v>286000</v>
      </c>
      <c r="AC36" s="116">
        <f t="shared" si="283"/>
        <v>286000</v>
      </c>
      <c r="AD36" s="116">
        <f t="shared" si="283"/>
        <v>286000</v>
      </c>
      <c r="AE36" s="116">
        <f t="shared" si="283"/>
        <v>286000</v>
      </c>
      <c r="AF36" s="116">
        <f t="shared" si="283"/>
        <v>286000</v>
      </c>
      <c r="AG36" s="116">
        <f t="shared" si="283"/>
        <v>286000</v>
      </c>
      <c r="AH36" s="116">
        <f t="shared" si="283"/>
        <v>286000</v>
      </c>
      <c r="AI36" s="116">
        <f t="shared" si="283"/>
        <v>286000</v>
      </c>
      <c r="AJ36" s="116">
        <f t="shared" si="283"/>
        <v>286000</v>
      </c>
      <c r="AK36" s="116">
        <f t="shared" si="283"/>
        <v>286000</v>
      </c>
      <c r="AL36" s="116">
        <f t="shared" si="283"/>
        <v>286000</v>
      </c>
      <c r="AM36" s="116">
        <f t="shared" si="283"/>
        <v>286000</v>
      </c>
      <c r="AN36" s="116">
        <f t="shared" si="283"/>
        <v>286000</v>
      </c>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B36" s="4"/>
      <c r="CC36" s="5"/>
      <c r="CD36" s="5"/>
      <c r="CE36" s="5"/>
      <c r="CF36" s="5"/>
      <c r="CG36" s="5"/>
      <c r="CH36" s="5"/>
      <c r="CI36" s="5"/>
      <c r="CJ36" s="5"/>
      <c r="CK36" s="5"/>
      <c r="CL36" s="5"/>
      <c r="CM36" s="5"/>
      <c r="CY36" s="6"/>
      <c r="CZ36" s="6"/>
      <c r="DA36" s="6"/>
      <c r="DB36" s="6"/>
      <c r="DC36" s="6"/>
      <c r="DD36" s="6"/>
      <c r="DE36" s="6"/>
      <c r="DF36" s="6"/>
      <c r="DG36" s="6"/>
      <c r="DH36" s="6"/>
      <c r="DI36" s="6"/>
      <c r="DJ36" s="6"/>
      <c r="DK36" s="6"/>
      <c r="DL36" s="6"/>
      <c r="DM36" s="6"/>
      <c r="DN36" s="6"/>
      <c r="DO36" s="6"/>
      <c r="DP36" s="6"/>
      <c r="DQ36" s="6"/>
      <c r="DR36" s="6"/>
      <c r="DS36" s="3"/>
      <c r="DT36" s="3"/>
      <c r="DU36" s="3"/>
      <c r="DV36" s="42"/>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5"/>
      <c r="GQ36" s="5"/>
      <c r="GR36" s="5"/>
      <c r="GS36" s="5"/>
      <c r="GT36" s="3"/>
      <c r="GU36" s="130"/>
      <c r="GV36" s="3"/>
      <c r="GW36" s="3"/>
      <c r="GX36" s="3"/>
      <c r="GY36" s="3"/>
      <c r="GZ36" s="9"/>
      <c r="HA36" s="9"/>
      <c r="HB36" s="3"/>
      <c r="HC36" s="3"/>
      <c r="HD36" s="3"/>
      <c r="HE36" s="3"/>
      <c r="HF36" s="3"/>
      <c r="HG36" s="3"/>
      <c r="HH36" s="3"/>
      <c r="HI36" s="3"/>
      <c r="HJ36" s="3"/>
      <c r="HK36" s="3"/>
      <c r="HL36" s="3"/>
      <c r="HM36" s="3"/>
      <c r="HN36" s="3"/>
      <c r="HO36" s="3"/>
      <c r="HP36" s="3"/>
      <c r="HQ36" s="3"/>
      <c r="HR36" s="3"/>
      <c r="HS36" s="3"/>
      <c r="HT36" s="3"/>
      <c r="HU36" s="3"/>
      <c r="HV36" s="3"/>
      <c r="HW36" s="3"/>
      <c r="HX36" s="5"/>
      <c r="HY36" s="5"/>
      <c r="HZ36" s="5"/>
      <c r="IA36" s="5"/>
      <c r="IB36" s="3"/>
      <c r="IC36" s="3"/>
      <c r="ID36" s="3"/>
      <c r="IE36" s="3"/>
      <c r="IF36" s="3"/>
      <c r="IG36" s="3"/>
      <c r="IH36" s="3"/>
      <c r="II36" s="3"/>
      <c r="IJ36" s="3"/>
      <c r="IK36" s="3"/>
      <c r="IL36" s="3"/>
      <c r="IM36" s="3"/>
      <c r="IN36" s="3"/>
      <c r="IO36" s="3"/>
      <c r="IP36" s="3"/>
      <c r="IQ36" s="3"/>
      <c r="IR36" s="3"/>
      <c r="IS36" s="3"/>
      <c r="IT36" s="3"/>
      <c r="IU36" s="3"/>
      <c r="IV36" s="3"/>
      <c r="IW36" s="3"/>
      <c r="IX36" s="3"/>
      <c r="IY36" s="3"/>
    </row>
    <row r="37" spans="1:259" x14ac:dyDescent="0.25">
      <c r="A37" s="112" t="s">
        <v>190</v>
      </c>
      <c r="B37" s="112" t="s">
        <v>227</v>
      </c>
      <c r="C37" s="112"/>
      <c r="D37" s="115">
        <v>28</v>
      </c>
      <c r="E37" s="115"/>
      <c r="F37" s="116">
        <v>220000</v>
      </c>
      <c r="G37" s="116">
        <f>+$F$37</f>
        <v>220000</v>
      </c>
      <c r="H37" s="116">
        <f t="shared" ref="H37:AN37" si="284">+$F$37</f>
        <v>220000</v>
      </c>
      <c r="I37" s="116">
        <f t="shared" si="284"/>
        <v>220000</v>
      </c>
      <c r="J37" s="116">
        <f t="shared" si="284"/>
        <v>220000</v>
      </c>
      <c r="K37" s="116">
        <f t="shared" si="284"/>
        <v>220000</v>
      </c>
      <c r="L37" s="116">
        <f t="shared" si="284"/>
        <v>220000</v>
      </c>
      <c r="M37" s="116">
        <f t="shared" si="284"/>
        <v>220000</v>
      </c>
      <c r="N37" s="116">
        <f t="shared" si="284"/>
        <v>220000</v>
      </c>
      <c r="O37" s="116">
        <f t="shared" si="284"/>
        <v>220000</v>
      </c>
      <c r="P37" s="116">
        <f t="shared" si="284"/>
        <v>220000</v>
      </c>
      <c r="Q37" s="116">
        <f t="shared" si="284"/>
        <v>220000</v>
      </c>
      <c r="R37" s="116">
        <f t="shared" si="284"/>
        <v>220000</v>
      </c>
      <c r="S37" s="116">
        <f t="shared" si="284"/>
        <v>220000</v>
      </c>
      <c r="T37" s="116">
        <f t="shared" si="284"/>
        <v>220000</v>
      </c>
      <c r="U37" s="116">
        <f t="shared" si="284"/>
        <v>220000</v>
      </c>
      <c r="V37" s="116">
        <f t="shared" si="284"/>
        <v>220000</v>
      </c>
      <c r="W37" s="116">
        <f t="shared" si="284"/>
        <v>220000</v>
      </c>
      <c r="X37" s="116">
        <f t="shared" si="284"/>
        <v>220000</v>
      </c>
      <c r="Y37" s="116">
        <f t="shared" si="284"/>
        <v>220000</v>
      </c>
      <c r="Z37" s="116">
        <f t="shared" si="284"/>
        <v>220000</v>
      </c>
      <c r="AA37" s="116">
        <f t="shared" si="284"/>
        <v>220000</v>
      </c>
      <c r="AB37" s="116">
        <f t="shared" si="284"/>
        <v>220000</v>
      </c>
      <c r="AC37" s="116">
        <f t="shared" si="284"/>
        <v>220000</v>
      </c>
      <c r="AD37" s="116">
        <f t="shared" si="284"/>
        <v>220000</v>
      </c>
      <c r="AE37" s="116">
        <f t="shared" si="284"/>
        <v>220000</v>
      </c>
      <c r="AF37" s="116">
        <f t="shared" si="284"/>
        <v>220000</v>
      </c>
      <c r="AG37" s="116">
        <f t="shared" si="284"/>
        <v>220000</v>
      </c>
      <c r="AH37" s="116">
        <f t="shared" si="284"/>
        <v>220000</v>
      </c>
      <c r="AI37" s="116">
        <f t="shared" si="284"/>
        <v>220000</v>
      </c>
      <c r="AJ37" s="116">
        <f t="shared" si="284"/>
        <v>220000</v>
      </c>
      <c r="AK37" s="116">
        <f t="shared" si="284"/>
        <v>220000</v>
      </c>
      <c r="AL37" s="116">
        <f t="shared" si="284"/>
        <v>220000</v>
      </c>
      <c r="AM37" s="116">
        <f t="shared" si="284"/>
        <v>220000</v>
      </c>
      <c r="AN37" s="116">
        <f t="shared" si="284"/>
        <v>220000</v>
      </c>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B37" s="4"/>
      <c r="CC37" s="5"/>
      <c r="CD37" s="5"/>
      <c r="CE37" s="5"/>
      <c r="CF37" s="5"/>
      <c r="CG37" s="5"/>
      <c r="CH37" s="5"/>
      <c r="CI37" s="5"/>
      <c r="CJ37" s="5"/>
      <c r="CK37" s="5"/>
      <c r="CL37" s="5"/>
      <c r="CM37" s="5"/>
      <c r="CY37" s="6"/>
      <c r="CZ37" s="6"/>
      <c r="DA37" s="6"/>
      <c r="DB37" s="6"/>
      <c r="DC37" s="6"/>
      <c r="DD37" s="6"/>
      <c r="DE37" s="6"/>
      <c r="DF37" s="6"/>
      <c r="DG37" s="6"/>
      <c r="DH37" s="6"/>
      <c r="DI37" s="6"/>
      <c r="DJ37" s="6"/>
      <c r="DK37" s="6"/>
      <c r="DL37" s="6"/>
      <c r="DM37" s="6"/>
      <c r="DN37" s="6"/>
      <c r="DO37" s="6"/>
      <c r="DP37" s="6"/>
      <c r="DQ37" s="6"/>
      <c r="DR37" s="6"/>
      <c r="DS37" s="3"/>
      <c r="DT37" s="3"/>
      <c r="DU37" s="3"/>
      <c r="DV37" s="42"/>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5"/>
      <c r="GQ37" s="5"/>
      <c r="GR37" s="5"/>
      <c r="GS37" s="5"/>
      <c r="GT37" s="3"/>
      <c r="GU37" s="130"/>
      <c r="GV37" s="3"/>
      <c r="GW37" s="3"/>
      <c r="GX37" s="3"/>
      <c r="GY37" s="3"/>
      <c r="GZ37" s="9"/>
      <c r="HA37" s="9"/>
      <c r="HB37" s="3"/>
      <c r="HC37" s="3"/>
      <c r="HD37" s="3"/>
      <c r="HE37" s="3"/>
      <c r="HF37" s="3"/>
      <c r="HG37" s="3"/>
      <c r="HH37" s="3"/>
      <c r="HI37" s="3"/>
      <c r="HJ37" s="3"/>
      <c r="HK37" s="3"/>
      <c r="HL37" s="3"/>
      <c r="HM37" s="3"/>
      <c r="HN37" s="3"/>
      <c r="HO37" s="3"/>
      <c r="HP37" s="3"/>
      <c r="HQ37" s="3"/>
      <c r="HR37" s="3"/>
      <c r="HS37" s="3"/>
      <c r="HT37" s="3"/>
      <c r="HU37" s="3"/>
      <c r="HV37" s="3"/>
      <c r="HW37" s="3"/>
      <c r="HX37" s="5"/>
      <c r="HY37" s="5"/>
      <c r="HZ37" s="5"/>
      <c r="IA37" s="5"/>
      <c r="IB37" s="3"/>
      <c r="IC37" s="3"/>
      <c r="ID37" s="3"/>
      <c r="IE37" s="3"/>
      <c r="IF37" s="3"/>
      <c r="IG37" s="3"/>
      <c r="IH37" s="3"/>
      <c r="II37" s="3"/>
      <c r="IJ37" s="3"/>
      <c r="IK37" s="3"/>
      <c r="IL37" s="3"/>
      <c r="IM37" s="3"/>
      <c r="IN37" s="3"/>
      <c r="IO37" s="3"/>
      <c r="IP37" s="3"/>
      <c r="IQ37" s="3"/>
      <c r="IR37" s="3"/>
      <c r="IS37" s="3"/>
      <c r="IT37" s="3"/>
      <c r="IU37" s="3"/>
      <c r="IV37" s="3"/>
      <c r="IW37" s="3"/>
      <c r="IX37" s="3"/>
      <c r="IY37" s="3"/>
    </row>
    <row r="38" spans="1:259" x14ac:dyDescent="0.25">
      <c r="A38" s="112" t="s">
        <v>90</v>
      </c>
      <c r="B38" s="112" t="s">
        <v>91</v>
      </c>
      <c r="C38" s="112">
        <v>1</v>
      </c>
      <c r="D38" s="115">
        <v>28</v>
      </c>
      <c r="E38" s="115"/>
      <c r="F38" s="116">
        <v>103000</v>
      </c>
      <c r="G38" s="116">
        <f>+$F$38</f>
        <v>103000</v>
      </c>
      <c r="H38" s="116">
        <f t="shared" ref="H38:AN38" si="285">+$F$38</f>
        <v>103000</v>
      </c>
      <c r="I38" s="116">
        <f t="shared" si="285"/>
        <v>103000</v>
      </c>
      <c r="J38" s="116">
        <f t="shared" si="285"/>
        <v>103000</v>
      </c>
      <c r="K38" s="116">
        <f t="shared" si="285"/>
        <v>103000</v>
      </c>
      <c r="L38" s="116">
        <f t="shared" si="285"/>
        <v>103000</v>
      </c>
      <c r="M38" s="116">
        <f t="shared" si="285"/>
        <v>103000</v>
      </c>
      <c r="N38" s="116">
        <f t="shared" si="285"/>
        <v>103000</v>
      </c>
      <c r="O38" s="116">
        <f t="shared" si="285"/>
        <v>103000</v>
      </c>
      <c r="P38" s="116">
        <f t="shared" si="285"/>
        <v>103000</v>
      </c>
      <c r="Q38" s="116">
        <f t="shared" si="285"/>
        <v>103000</v>
      </c>
      <c r="R38" s="116">
        <f t="shared" si="285"/>
        <v>103000</v>
      </c>
      <c r="S38" s="116">
        <f t="shared" si="285"/>
        <v>103000</v>
      </c>
      <c r="T38" s="116">
        <f t="shared" si="285"/>
        <v>103000</v>
      </c>
      <c r="U38" s="116">
        <f t="shared" si="285"/>
        <v>103000</v>
      </c>
      <c r="V38" s="116">
        <f t="shared" si="285"/>
        <v>103000</v>
      </c>
      <c r="W38" s="116">
        <f t="shared" si="285"/>
        <v>103000</v>
      </c>
      <c r="X38" s="116">
        <f t="shared" si="285"/>
        <v>103000</v>
      </c>
      <c r="Y38" s="116">
        <f t="shared" si="285"/>
        <v>103000</v>
      </c>
      <c r="Z38" s="116">
        <f t="shared" si="285"/>
        <v>103000</v>
      </c>
      <c r="AA38" s="116">
        <f t="shared" si="285"/>
        <v>103000</v>
      </c>
      <c r="AB38" s="116">
        <f t="shared" si="285"/>
        <v>103000</v>
      </c>
      <c r="AC38" s="116">
        <f t="shared" si="285"/>
        <v>103000</v>
      </c>
      <c r="AD38" s="116">
        <f t="shared" si="285"/>
        <v>103000</v>
      </c>
      <c r="AE38" s="116">
        <f t="shared" si="285"/>
        <v>103000</v>
      </c>
      <c r="AF38" s="116">
        <f t="shared" si="285"/>
        <v>103000</v>
      </c>
      <c r="AG38" s="116">
        <f t="shared" si="285"/>
        <v>103000</v>
      </c>
      <c r="AH38" s="116">
        <f t="shared" si="285"/>
        <v>103000</v>
      </c>
      <c r="AI38" s="116">
        <f t="shared" si="285"/>
        <v>103000</v>
      </c>
      <c r="AJ38" s="116">
        <f t="shared" si="285"/>
        <v>103000</v>
      </c>
      <c r="AK38" s="116">
        <f t="shared" si="285"/>
        <v>103000</v>
      </c>
      <c r="AL38" s="116">
        <f t="shared" si="285"/>
        <v>103000</v>
      </c>
      <c r="AM38" s="116">
        <f t="shared" si="285"/>
        <v>103000</v>
      </c>
      <c r="AN38" s="116">
        <f t="shared" si="285"/>
        <v>103000</v>
      </c>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B38" s="4"/>
      <c r="CC38" s="5"/>
      <c r="CD38" s="5"/>
      <c r="CE38" s="5"/>
      <c r="CF38" s="5"/>
      <c r="CG38" s="5"/>
      <c r="CH38" s="5"/>
      <c r="CI38" s="5"/>
      <c r="CJ38" s="5"/>
      <c r="CK38" s="5"/>
      <c r="CL38" s="5"/>
      <c r="CM38" s="5"/>
      <c r="CY38" s="6"/>
      <c r="CZ38" s="6"/>
      <c r="DA38" s="6"/>
      <c r="DB38" s="6"/>
      <c r="DC38" s="6"/>
      <c r="DD38" s="6"/>
      <c r="DE38" s="6"/>
      <c r="DF38" s="6"/>
      <c r="DG38" s="6"/>
      <c r="DH38" s="6"/>
      <c r="DI38" s="6"/>
      <c r="DJ38" s="6"/>
      <c r="DK38" s="6"/>
      <c r="DL38" s="6"/>
      <c r="DM38" s="6"/>
      <c r="DN38" s="6"/>
      <c r="DO38" s="6"/>
      <c r="DP38" s="6"/>
      <c r="DQ38" s="6"/>
      <c r="DR38" s="6"/>
      <c r="DS38" s="3"/>
      <c r="DT38" s="3"/>
      <c r="DU38" s="3"/>
      <c r="DV38" s="42"/>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5"/>
      <c r="GQ38" s="5"/>
      <c r="GR38" s="5"/>
      <c r="GS38" s="5"/>
      <c r="GT38" s="3"/>
      <c r="GU38" s="130"/>
      <c r="GV38" s="3"/>
      <c r="GW38" s="3"/>
      <c r="GX38" s="3"/>
      <c r="GY38" s="3"/>
      <c r="GZ38" s="9"/>
      <c r="HA38" s="9"/>
      <c r="HB38" s="3"/>
      <c r="HC38" s="3"/>
      <c r="HD38" s="3"/>
      <c r="HE38" s="3"/>
      <c r="HF38" s="3"/>
      <c r="HG38" s="3"/>
      <c r="HH38" s="3"/>
      <c r="HI38" s="3"/>
      <c r="HJ38" s="3"/>
      <c r="HK38" s="3"/>
      <c r="HL38" s="3"/>
      <c r="HM38" s="3"/>
      <c r="HN38" s="3"/>
      <c r="HO38" s="3"/>
      <c r="HP38" s="3"/>
      <c r="HQ38" s="3"/>
      <c r="HR38" s="3"/>
      <c r="HS38" s="3"/>
      <c r="HT38" s="3"/>
      <c r="HU38" s="3"/>
      <c r="HV38" s="3"/>
      <c r="HW38" s="3"/>
      <c r="HX38" s="5"/>
      <c r="HY38" s="5"/>
      <c r="HZ38" s="5"/>
      <c r="IA38" s="5"/>
      <c r="IB38" s="3"/>
      <c r="IC38" s="3"/>
      <c r="ID38" s="3"/>
      <c r="IE38" s="3"/>
      <c r="IF38" s="3"/>
      <c r="IG38" s="3"/>
      <c r="IH38" s="3"/>
      <c r="II38" s="3"/>
      <c r="IJ38" s="3"/>
      <c r="IK38" s="3"/>
      <c r="IL38" s="3"/>
      <c r="IM38" s="3"/>
      <c r="IN38" s="3"/>
      <c r="IO38" s="3"/>
      <c r="IP38" s="3"/>
      <c r="IQ38" s="3"/>
      <c r="IR38" s="3"/>
      <c r="IS38" s="3"/>
      <c r="IT38" s="3"/>
      <c r="IU38" s="3"/>
      <c r="IV38" s="3"/>
      <c r="IW38" s="3"/>
      <c r="IX38" s="3"/>
      <c r="IY38" s="3"/>
    </row>
    <row r="39" spans="1:259" x14ac:dyDescent="0.25">
      <c r="A39" s="23" t="s">
        <v>54</v>
      </c>
      <c r="B39" s="23"/>
      <c r="C39" s="23"/>
      <c r="D39" s="18"/>
      <c r="E39" s="18"/>
      <c r="F39" s="18"/>
      <c r="G39" s="18"/>
      <c r="H39" s="18"/>
      <c r="I39" s="18"/>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4"/>
      <c r="CC39" s="5"/>
      <c r="CD39" s="5"/>
      <c r="CE39" s="5"/>
      <c r="CF39" s="5"/>
      <c r="CG39" s="5"/>
      <c r="CH39" s="5"/>
      <c r="CI39" s="5"/>
      <c r="CJ39" s="5"/>
      <c r="CK39" s="5"/>
      <c r="CL39" s="5"/>
      <c r="CM39" s="5"/>
      <c r="CY39" s="42"/>
      <c r="CZ39" s="42"/>
      <c r="DA39" s="42"/>
      <c r="DB39" s="42"/>
      <c r="DC39" s="42"/>
      <c r="DD39" s="42"/>
      <c r="DE39" s="42"/>
      <c r="DF39" s="42"/>
      <c r="DG39" s="42"/>
      <c r="DH39" s="42"/>
      <c r="DI39" s="42"/>
      <c r="DJ39" s="42"/>
      <c r="DK39" s="42"/>
      <c r="DL39" s="42"/>
      <c r="DM39" s="42"/>
      <c r="DN39" s="42"/>
      <c r="DO39" s="42"/>
      <c r="DP39" s="42"/>
      <c r="DQ39" s="42"/>
      <c r="DR39" s="42"/>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5"/>
      <c r="GQ39" s="5"/>
      <c r="GR39" s="5"/>
      <c r="GS39" s="5"/>
      <c r="GT39" s="3"/>
      <c r="GU39" s="5"/>
      <c r="GV39" s="55"/>
      <c r="GW39" s="3"/>
      <c r="GX39" s="3"/>
      <c r="GY39" s="3"/>
      <c r="GZ39" s="42"/>
      <c r="HA39" s="42"/>
      <c r="HB39" s="3"/>
      <c r="HC39" s="3"/>
      <c r="HD39" s="3"/>
      <c r="HE39" s="3"/>
      <c r="HF39" s="3"/>
      <c r="HG39" s="3"/>
      <c r="HH39" s="3"/>
      <c r="HI39" s="3"/>
      <c r="HJ39" s="3"/>
      <c r="HK39" s="3"/>
      <c r="HL39" s="3"/>
      <c r="HM39" s="3"/>
      <c r="HN39" s="3"/>
      <c r="HO39" s="3"/>
      <c r="HP39" s="3"/>
      <c r="HQ39" s="3"/>
      <c r="HR39" s="3"/>
      <c r="HS39" s="3"/>
      <c r="HT39" s="3"/>
      <c r="HU39" s="3"/>
      <c r="HV39" s="3"/>
      <c r="HW39" s="3"/>
      <c r="HX39" s="5"/>
      <c r="HY39" s="5"/>
      <c r="HZ39" s="5"/>
      <c r="IA39" s="5"/>
      <c r="IB39" s="3"/>
      <c r="IC39" s="3"/>
      <c r="ID39" s="3"/>
      <c r="IE39" s="3"/>
      <c r="IF39" s="3"/>
      <c r="IG39" s="3"/>
      <c r="IH39" s="3"/>
      <c r="II39" s="3"/>
      <c r="IJ39" s="3"/>
      <c r="IK39" s="3"/>
      <c r="IL39" s="3"/>
      <c r="IM39" s="3"/>
      <c r="IN39" s="3"/>
      <c r="IO39" s="3"/>
      <c r="IP39" s="3"/>
      <c r="IQ39" s="3"/>
      <c r="IR39" s="3"/>
      <c r="IS39" s="3"/>
      <c r="IT39" s="3"/>
      <c r="IU39" s="3"/>
      <c r="IV39" s="3"/>
      <c r="IW39" s="3"/>
      <c r="IX39" s="3"/>
      <c r="IY39" s="3"/>
    </row>
    <row r="40" spans="1:259" x14ac:dyDescent="0.25">
      <c r="GP40" s="4"/>
      <c r="GQ40" s="4"/>
      <c r="GR40" s="4"/>
      <c r="GS40" s="4"/>
      <c r="GU40" s="4"/>
      <c r="HX40" s="4"/>
      <c r="HY40" s="4"/>
      <c r="HZ40" s="4"/>
      <c r="IA40" s="4"/>
    </row>
    <row r="41" spans="1:259" x14ac:dyDescent="0.25">
      <c r="DT41" s="99" t="s">
        <v>253</v>
      </c>
      <c r="DU41" s="100"/>
      <c r="DV41" s="100" t="s">
        <v>171</v>
      </c>
      <c r="DW41" s="100"/>
      <c r="DX41" s="100"/>
      <c r="DY41" s="100"/>
      <c r="DZ41" s="100"/>
      <c r="EA41" s="100"/>
      <c r="EB41" s="100"/>
      <c r="EC41" s="100"/>
      <c r="ED41" s="100"/>
      <c r="EE41" s="100"/>
      <c r="EF41" s="100"/>
      <c r="EG41" s="100"/>
      <c r="EH41" s="100"/>
      <c r="EI41" s="100"/>
      <c r="EJ41" s="100"/>
      <c r="EK41" s="100"/>
      <c r="EL41" s="100"/>
      <c r="EM41" s="100"/>
      <c r="EN41" s="100"/>
      <c r="EO41" s="100"/>
      <c r="EP41" s="100"/>
      <c r="EQ41" s="100"/>
      <c r="ER41" s="100"/>
      <c r="ES41" s="100"/>
      <c r="ET41" s="100"/>
      <c r="EU41" s="100"/>
      <c r="EV41" s="100"/>
      <c r="EW41" s="100"/>
      <c r="EX41" s="100"/>
      <c r="EY41" s="100"/>
      <c r="EZ41" s="100"/>
      <c r="FA41" s="100"/>
      <c r="FB41" s="100"/>
      <c r="FC41" s="172"/>
      <c r="GU41" s="4"/>
    </row>
    <row r="42" spans="1:259" x14ac:dyDescent="0.25">
      <c r="B42" s="99" t="s">
        <v>45</v>
      </c>
      <c r="C42" s="100"/>
      <c r="D42" s="100"/>
      <c r="E42" s="100"/>
      <c r="F42" s="46" t="s">
        <v>51</v>
      </c>
      <c r="G42" s="45"/>
      <c r="H42" s="44" t="s">
        <v>50</v>
      </c>
      <c r="I42" s="46"/>
      <c r="J42" s="45"/>
      <c r="DT42" s="102" t="s">
        <v>252</v>
      </c>
      <c r="DU42" s="87">
        <v>2016</v>
      </c>
      <c r="DV42" s="87">
        <v>2017</v>
      </c>
      <c r="DW42" s="87">
        <v>2018</v>
      </c>
      <c r="DX42" s="87">
        <v>2019</v>
      </c>
      <c r="DY42" s="87">
        <v>2020</v>
      </c>
      <c r="DZ42" s="87">
        <v>2021</v>
      </c>
      <c r="EA42" s="87">
        <v>2022</v>
      </c>
      <c r="EB42" s="87">
        <v>2023</v>
      </c>
      <c r="EC42" s="87">
        <v>2024</v>
      </c>
      <c r="ED42" s="87">
        <v>2025</v>
      </c>
      <c r="EE42" s="87">
        <v>2026</v>
      </c>
      <c r="EF42" s="87">
        <v>2027</v>
      </c>
      <c r="EG42" s="87">
        <v>2028</v>
      </c>
      <c r="EH42" s="87">
        <v>2029</v>
      </c>
      <c r="EI42" s="87">
        <v>2030</v>
      </c>
      <c r="EJ42" s="87">
        <v>2031</v>
      </c>
      <c r="EK42" s="87">
        <v>2032</v>
      </c>
      <c r="EL42" s="87">
        <v>2033</v>
      </c>
      <c r="EM42" s="87">
        <v>2034</v>
      </c>
      <c r="EN42" s="87">
        <v>2035</v>
      </c>
      <c r="EO42" s="87">
        <v>2036</v>
      </c>
      <c r="EP42" s="87">
        <v>2037</v>
      </c>
      <c r="EQ42" s="87">
        <v>2038</v>
      </c>
      <c r="ER42" s="87">
        <v>2039</v>
      </c>
      <c r="ES42" s="87">
        <v>2040</v>
      </c>
      <c r="ET42" s="87">
        <v>2041</v>
      </c>
      <c r="EU42" s="87">
        <v>2042</v>
      </c>
      <c r="EV42" s="87">
        <v>2043</v>
      </c>
      <c r="EW42" s="87">
        <v>2044</v>
      </c>
      <c r="EX42" s="87">
        <v>2045</v>
      </c>
      <c r="EY42" s="87">
        <v>2046</v>
      </c>
      <c r="EZ42" s="87">
        <v>2047</v>
      </c>
      <c r="FA42" s="87">
        <v>2048</v>
      </c>
      <c r="FB42" s="87">
        <v>2049</v>
      </c>
      <c r="FC42" s="173">
        <v>2050</v>
      </c>
      <c r="GT42" s="87"/>
      <c r="GU42" s="4"/>
    </row>
    <row r="43" spans="1:259" x14ac:dyDescent="0.25">
      <c r="B43" s="102" t="s">
        <v>49</v>
      </c>
      <c r="C43" s="98"/>
      <c r="D43" s="98"/>
      <c r="E43" s="98"/>
      <c r="F43" s="187" t="s">
        <v>242</v>
      </c>
      <c r="G43" s="140" t="s">
        <v>243</v>
      </c>
      <c r="H43" s="141" t="s">
        <v>30</v>
      </c>
      <c r="I43" s="139" t="s">
        <v>31</v>
      </c>
      <c r="J43" s="47" t="s">
        <v>32</v>
      </c>
      <c r="DT43" s="174" t="s">
        <v>184</v>
      </c>
      <c r="DU43" s="98">
        <v>1</v>
      </c>
      <c r="DV43" s="175">
        <v>1.1382635706003974</v>
      </c>
      <c r="DW43" s="175">
        <v>1.1013202740268697</v>
      </c>
      <c r="DX43" s="175">
        <v>1.0687658284022037</v>
      </c>
      <c r="DY43" s="175">
        <v>1.0425564207427429</v>
      </c>
      <c r="DZ43" s="175">
        <v>1.0295591656208933</v>
      </c>
      <c r="EA43" s="175">
        <v>1.0328783801874513</v>
      </c>
      <c r="EB43" s="175">
        <v>1.0123275295985203</v>
      </c>
      <c r="EC43" s="175">
        <v>1.0097280733736946</v>
      </c>
      <c r="ED43" s="175">
        <v>1.0230633527895054</v>
      </c>
      <c r="EE43" s="175">
        <v>1.0137298015859393</v>
      </c>
      <c r="EF43" s="175">
        <v>1.019289973414516</v>
      </c>
      <c r="EG43" s="175">
        <v>1.000752550226377</v>
      </c>
      <c r="EH43" s="175">
        <v>1.0102982126586846</v>
      </c>
      <c r="EI43" s="175">
        <v>1.0164630665949532</v>
      </c>
      <c r="EJ43" s="175">
        <v>1.0138596313662118</v>
      </c>
      <c r="EK43" s="175">
        <v>1.0149304099931205</v>
      </c>
      <c r="EL43" s="175">
        <v>1.0008316699030497</v>
      </c>
      <c r="EM43" s="175">
        <v>1.0099542527726866</v>
      </c>
      <c r="EN43" s="175">
        <v>1.0055765138980508</v>
      </c>
      <c r="EO43" s="175">
        <v>1.015785460631166</v>
      </c>
      <c r="EP43" s="175">
        <v>1.001018849671925</v>
      </c>
      <c r="EQ43" s="175">
        <v>1.0038425678451233</v>
      </c>
      <c r="ER43" s="175">
        <v>1.0092240447366021</v>
      </c>
      <c r="ES43" s="175">
        <v>1.0047537130626625</v>
      </c>
      <c r="ET43" s="175">
        <v>1.0018284134560962</v>
      </c>
      <c r="EU43" s="175">
        <v>0.99866378675391221</v>
      </c>
      <c r="EV43" s="175">
        <v>1.0010303846292208</v>
      </c>
      <c r="EW43" s="175">
        <v>1.0038914341209597</v>
      </c>
      <c r="EX43" s="175">
        <v>1.0046027601356424</v>
      </c>
      <c r="EY43" s="175">
        <v>1.0048500418232571</v>
      </c>
      <c r="EZ43" s="175">
        <v>1.008799515585914</v>
      </c>
      <c r="FA43" s="175">
        <v>1.0009022121474551</v>
      </c>
      <c r="FB43" s="175">
        <v>1.0091400582795311</v>
      </c>
      <c r="FC43" s="176">
        <v>1.0066949097598463</v>
      </c>
      <c r="GT43" s="87"/>
      <c r="GU43" s="4"/>
    </row>
    <row r="44" spans="1:259" x14ac:dyDescent="0.25">
      <c r="B44" s="103" t="s">
        <v>24</v>
      </c>
      <c r="C44" s="100"/>
      <c r="D44" s="100"/>
      <c r="E44" s="100"/>
      <c r="F44" s="190">
        <v>0.2</v>
      </c>
      <c r="G44" s="190">
        <v>0.15</v>
      </c>
      <c r="H44" s="191">
        <v>0.23</v>
      </c>
      <c r="I44" s="190">
        <v>0.25</v>
      </c>
      <c r="J44" s="192">
        <v>0.26</v>
      </c>
      <c r="DT44" s="174" t="s">
        <v>183</v>
      </c>
      <c r="DU44" s="98">
        <v>1</v>
      </c>
      <c r="DV44" s="175">
        <v>1.13673597696541</v>
      </c>
      <c r="DW44" s="175">
        <v>1.063373465486215</v>
      </c>
      <c r="DX44" s="175">
        <v>1.0485662192530754</v>
      </c>
      <c r="DY44" s="175">
        <v>1.0310180121341346</v>
      </c>
      <c r="DZ44" s="175">
        <v>1.0039008309006889</v>
      </c>
      <c r="EA44" s="175">
        <v>1.0018546286145702</v>
      </c>
      <c r="EB44" s="175">
        <v>1.0044489522184143</v>
      </c>
      <c r="EC44" s="175">
        <v>1.0093138502498942</v>
      </c>
      <c r="ED44" s="175">
        <v>1.0273993222932889</v>
      </c>
      <c r="EE44" s="175">
        <v>1.0206243119980878</v>
      </c>
      <c r="EF44" s="175">
        <v>1.1633084022815454</v>
      </c>
      <c r="EG44" s="175">
        <v>1.0103571301437384</v>
      </c>
      <c r="EH44" s="175">
        <v>1.0090821103925489</v>
      </c>
      <c r="EI44" s="175">
        <v>1.0022839421955743</v>
      </c>
      <c r="EJ44" s="175">
        <v>1.021085078245461</v>
      </c>
      <c r="EK44" s="175">
        <v>1.0029803673055224</v>
      </c>
      <c r="EL44" s="175">
        <v>1.0014631233783762</v>
      </c>
      <c r="EM44" s="175">
        <v>1.0043126192638039</v>
      </c>
      <c r="EN44" s="175">
        <v>1.0060884740075471</v>
      </c>
      <c r="EO44" s="175">
        <v>1.005621449290131</v>
      </c>
      <c r="EP44" s="175">
        <v>1.002094458154529</v>
      </c>
      <c r="EQ44" s="175">
        <v>1.0003520239373651</v>
      </c>
      <c r="ER44" s="175">
        <v>1.0028073235909771</v>
      </c>
      <c r="ES44" s="175">
        <v>1.0016388466818575</v>
      </c>
      <c r="ET44" s="175">
        <v>1.0012859551840894</v>
      </c>
      <c r="EU44" s="175">
        <v>1.0046595329228278</v>
      </c>
      <c r="EV44" s="175">
        <v>1.006199704222255</v>
      </c>
      <c r="EW44" s="175">
        <v>1.0074675495096472</v>
      </c>
      <c r="EX44" s="175">
        <v>1.0079726169752503</v>
      </c>
      <c r="EY44" s="175">
        <v>1.0056923532725277</v>
      </c>
      <c r="EZ44" s="175">
        <v>1.0065947443077834</v>
      </c>
      <c r="FA44" s="175">
        <v>1.0114536680778201</v>
      </c>
      <c r="FB44" s="175">
        <v>1.0087356477426794</v>
      </c>
      <c r="FC44" s="176">
        <v>1.0078190377744112</v>
      </c>
      <c r="GT44" s="88"/>
      <c r="GU44" s="4"/>
    </row>
    <row r="45" spans="1:259" x14ac:dyDescent="0.25">
      <c r="B45" s="104" t="s">
        <v>23</v>
      </c>
      <c r="C45" s="98"/>
      <c r="D45" s="98"/>
      <c r="E45" s="98"/>
      <c r="F45" s="193">
        <v>0.11</v>
      </c>
      <c r="G45" s="193">
        <v>0.09</v>
      </c>
      <c r="H45" s="194">
        <v>0.18</v>
      </c>
      <c r="I45" s="193">
        <v>0.2</v>
      </c>
      <c r="J45" s="195">
        <v>0.21</v>
      </c>
      <c r="DT45" s="177" t="s">
        <v>215</v>
      </c>
      <c r="DU45" s="202">
        <v>1</v>
      </c>
      <c r="DV45" s="178">
        <v>1.0521823449787262</v>
      </c>
      <c r="DW45" s="178">
        <v>1.0151131686611963</v>
      </c>
      <c r="DX45" s="178">
        <v>1.0378914743885659</v>
      </c>
      <c r="DY45" s="178">
        <v>1.0378295177778163</v>
      </c>
      <c r="DZ45" s="178">
        <v>1.0378637230517607</v>
      </c>
      <c r="EA45" s="178">
        <v>1.0521537166649297</v>
      </c>
      <c r="EB45" s="178">
        <v>1.0497521389616142</v>
      </c>
      <c r="EC45" s="178">
        <v>1.0068542195279615</v>
      </c>
      <c r="ED45" s="178">
        <v>1.0129767200737201</v>
      </c>
      <c r="EE45" s="178">
        <v>1.0210826109510336</v>
      </c>
      <c r="EF45" s="178">
        <v>1.0016157104461971</v>
      </c>
      <c r="EG45" s="178">
        <v>1.001281735507435</v>
      </c>
      <c r="EH45" s="178">
        <v>0.99344441127879524</v>
      </c>
      <c r="EI45" s="178">
        <v>0.99506744442500905</v>
      </c>
      <c r="EJ45" s="178">
        <v>0.9987548307576728</v>
      </c>
      <c r="EK45" s="178">
        <v>0.99905123787870942</v>
      </c>
      <c r="EL45" s="178">
        <v>0.99459386612750023</v>
      </c>
      <c r="EM45" s="178">
        <v>0.99517243832945534</v>
      </c>
      <c r="EN45" s="178">
        <v>0.99676141652913874</v>
      </c>
      <c r="EO45" s="178">
        <v>0.99448482290178375</v>
      </c>
      <c r="EP45" s="178">
        <v>0.99633032427537938</v>
      </c>
      <c r="EQ45" s="178">
        <v>0.99567402087589196</v>
      </c>
      <c r="ER45" s="178">
        <v>0.99541629185933678</v>
      </c>
      <c r="ES45" s="178">
        <v>0.99540365410073184</v>
      </c>
      <c r="ET45" s="178">
        <v>0.99641782752461094</v>
      </c>
      <c r="EU45" s="178">
        <v>0.99707482166168993</v>
      </c>
      <c r="EV45" s="178">
        <v>0.99599429426489605</v>
      </c>
      <c r="EW45" s="178">
        <v>0.99493619658918986</v>
      </c>
      <c r="EX45" s="178">
        <v>0.99835247573416197</v>
      </c>
      <c r="EY45" s="178">
        <v>0.99849073561809232</v>
      </c>
      <c r="EZ45" s="178">
        <v>0.99858062990895224</v>
      </c>
      <c r="FA45" s="178">
        <v>1.0009598964584905</v>
      </c>
      <c r="FB45" s="178">
        <v>1.0009275575183949</v>
      </c>
      <c r="FC45" s="179">
        <v>0.999304525419065</v>
      </c>
      <c r="GT45" s="88"/>
      <c r="GU45" s="4"/>
    </row>
    <row r="46" spans="1:259" x14ac:dyDescent="0.25">
      <c r="B46" s="104" t="s">
        <v>26</v>
      </c>
      <c r="C46" s="98"/>
      <c r="D46" s="98"/>
      <c r="E46" s="98"/>
      <c r="F46" s="193">
        <v>0.11</v>
      </c>
      <c r="G46" s="193">
        <v>0.09</v>
      </c>
      <c r="H46" s="194">
        <v>0.15</v>
      </c>
      <c r="I46" s="193">
        <v>0.16</v>
      </c>
      <c r="J46" s="195">
        <v>0.18</v>
      </c>
      <c r="GT46" s="88"/>
      <c r="GU46" s="4"/>
    </row>
    <row r="47" spans="1:259" x14ac:dyDescent="0.25">
      <c r="B47" s="104" t="s">
        <v>25</v>
      </c>
      <c r="C47" s="98"/>
      <c r="D47" s="98"/>
      <c r="E47" s="98"/>
      <c r="F47" s="193">
        <v>0.24</v>
      </c>
      <c r="G47" s="193">
        <v>0.18</v>
      </c>
      <c r="H47" s="194">
        <v>0.27</v>
      </c>
      <c r="I47" s="193">
        <v>0.31</v>
      </c>
      <c r="J47" s="195">
        <v>0.35</v>
      </c>
      <c r="GT47" s="88"/>
      <c r="GU47" s="4"/>
    </row>
    <row r="48" spans="1:259" x14ac:dyDescent="0.25">
      <c r="B48" s="104" t="s">
        <v>27</v>
      </c>
      <c r="C48" s="98"/>
      <c r="D48" s="98"/>
      <c r="E48" s="98"/>
      <c r="F48" s="193">
        <v>0.12</v>
      </c>
      <c r="G48" s="193">
        <v>0.11</v>
      </c>
      <c r="H48" s="194">
        <v>0.14000000000000001</v>
      </c>
      <c r="I48" s="193">
        <v>0.15</v>
      </c>
      <c r="J48" s="195">
        <v>0.16</v>
      </c>
      <c r="GT48" s="88"/>
      <c r="GU48" s="4"/>
    </row>
    <row r="49" spans="2:204" x14ac:dyDescent="0.25">
      <c r="B49" s="105" t="s">
        <v>47</v>
      </c>
      <c r="C49" s="101"/>
      <c r="D49" s="101"/>
      <c r="E49" s="101"/>
      <c r="F49" s="196"/>
      <c r="G49" s="196"/>
      <c r="H49" s="197"/>
      <c r="I49" s="196"/>
      <c r="J49" s="198"/>
      <c r="GT49" s="88"/>
      <c r="GU49" s="4"/>
    </row>
    <row r="50" spans="2:204" x14ac:dyDescent="0.25">
      <c r="B50" s="3" t="s">
        <v>46</v>
      </c>
      <c r="D50" s="6"/>
      <c r="E50" s="6"/>
      <c r="F50" s="34"/>
      <c r="G50" s="34"/>
      <c r="H50" s="34"/>
      <c r="GT50" s="3"/>
      <c r="GU50" s="131"/>
    </row>
    <row r="51" spans="2:204" x14ac:dyDescent="0.25">
      <c r="B51" s="67"/>
      <c r="D51" s="6"/>
      <c r="E51" s="6"/>
      <c r="F51" s="34"/>
      <c r="G51" s="34"/>
      <c r="H51" s="34"/>
      <c r="GT51" s="67"/>
      <c r="GU51" s="131"/>
    </row>
    <row r="52" spans="2:204" x14ac:dyDescent="0.25">
      <c r="B52" s="67"/>
      <c r="D52" s="6"/>
      <c r="E52" s="6"/>
      <c r="F52" s="34"/>
      <c r="G52" s="34"/>
      <c r="H52" s="34"/>
      <c r="I52" s="34"/>
      <c r="GU52" s="6"/>
      <c r="GV52" s="67"/>
    </row>
    <row r="55" spans="2:204" x14ac:dyDescent="0.25">
      <c r="M55" s="43"/>
    </row>
  </sheetData>
  <dataValidations xWindow="659" yWindow="483" count="5">
    <dataValidation type="whole" operator="greaterThan" allowBlank="1" showInputMessage="1" showErrorMessage="1" promptTitle="Site Infrastructure" prompt="Enter number of buses supported per upgrade, and costs to the right. " sqref="GQ8 HZ8">
      <formula1>0</formula1>
    </dataValidation>
    <dataValidation type="list" allowBlank="1" showInputMessage="1" showErrorMessage="1" promptTitle="Infrastructure" prompt="Enter number of buses per charger, and installed costs to the right." sqref="GV8:GV21">
      <formula1>"0,1,2,3,4,5,6,7,8"</formula1>
    </dataValidation>
    <dataValidation allowBlank="1" showInputMessage="1" showErrorMessage="1" prompt="Fuel economy can be edited from the &quot;Main&quot; tab unless highlighted in blue." sqref="C8:C21"/>
    <dataValidation type="list" allowBlank="1" showInputMessage="1" showErrorMessage="1" sqref="GU8:GU21">
      <formula1>"Y,N"</formula1>
    </dataValidation>
    <dataValidation type="whole" operator="greaterThan" allowBlank="1" showInputMessage="1" showErrorMessage="1" promptTitle="Site Infrastructure" prompt="Enter number of buses supported per upgrade, and costs to the right." sqref="HZ9:HZ21 GQ9:GQ21">
      <formula1>0</formula1>
    </dataValidation>
  </dataValidations>
  <pageMargins left="0.7" right="0.7" top="0.75" bottom="0.75" header="0.3" footer="0.3"/>
  <pageSetup scale="96" fitToWidth="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Read Me</vt:lpstr>
      <vt:lpstr>Main</vt:lpstr>
      <vt:lpstr>Input</vt:lpstr>
    </vt:vector>
  </TitlesOfParts>
  <Company>carb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Tony Brasil</dc:creator>
  <cp:lastModifiedBy>Sean May</cp:lastModifiedBy>
  <cp:lastPrinted>2018-07-23T21:54:14Z</cp:lastPrinted>
  <dcterms:created xsi:type="dcterms:W3CDTF">2016-08-20T14:37:03Z</dcterms:created>
  <dcterms:modified xsi:type="dcterms:W3CDTF">2019-05-21T20:11:23Z</dcterms:modified>
</cp:coreProperties>
</file>